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1.xml" ContentType="application/vnd.openxmlformats-officedocument.drawing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2.xml" ContentType="application/vnd.openxmlformats-officedocument.drawing+xml"/>
  <Override PartName="/xl/tables/table1.xml" ContentType="application/vnd.openxmlformats-officedocument.spreadsheetml.tab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5.xml" ContentType="application/vnd.openxmlformats-officedocument.drawing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6.xml" ContentType="application/vnd.openxmlformats-officedocument.drawing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7.xml" ContentType="application/vnd.openxmlformats-officedocument.drawing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8.xml" ContentType="application/vnd.openxmlformats-officedocument.drawing+xml"/>
  <Override PartName="/xl/tables/table2.xml" ContentType="application/vnd.openxmlformats-officedocument.spreadsheetml.tab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9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hidePivotFieldList="1"/>
  <mc:AlternateContent xmlns:mc="http://schemas.openxmlformats.org/markup-compatibility/2006">
    <mc:Choice Requires="x15">
      <x15ac:absPath xmlns:x15ac="http://schemas.microsoft.com/office/spreadsheetml/2010/11/ac" url="G:\Centre for Cities\Research programme\Cities Outlook\2022 Cities Outlook\Chapter 2\Data\"/>
    </mc:Choice>
  </mc:AlternateContent>
  <xr:revisionPtr revIDLastSave="0" documentId="13_ncr:1_{A4A64AA2-3D21-4443-B027-D6FCD76E2646}" xr6:coauthVersionLast="36" xr6:coauthVersionMax="36" xr10:uidLastSave="{00000000-0000-0000-0000-000000000000}"/>
  <bookViews>
    <workbookView xWindow="0" yWindow="0" windowWidth="28800" windowHeight="18000" firstSheet="31" activeTab="33" xr2:uid="{00000000-000D-0000-FFFF-FFFF00000000}"/>
  </bookViews>
  <sheets>
    <sheet name="Explainer" sheetId="22" r:id="rId1"/>
    <sheet name="Figure 3" sheetId="55" r:id="rId2"/>
    <sheet name="Fig 4a" sheetId="46" r:id="rId3"/>
    <sheet name="Fig 4b" sheetId="47" r:id="rId4"/>
    <sheet name="Fig 5" sheetId="48" r:id="rId5"/>
    <sheet name="Fig 6" sheetId="49" r:id="rId6"/>
    <sheet name="Fig 7" sheetId="50" r:id="rId7"/>
    <sheet name="Fig 8" sheetId="51" r:id="rId8"/>
    <sheet name="Fig 9" sheetId="54" r:id="rId9"/>
    <sheet name="Fig 15" sheetId="52" r:id="rId10"/>
    <sheet name="Fig 16" sheetId="53" r:id="rId11"/>
    <sheet name="Raw data&gt;&gt;&gt;" sheetId="41" r:id="rId12"/>
    <sheet name="all sales summary" sheetId="1" r:id="rId13"/>
    <sheet name="Fashion in the city centre" sheetId="60" r:id="rId14"/>
    <sheet name="F&amp;D in the city centre" sheetId="61" r:id="rId15"/>
    <sheet name="Retail in the city centre" sheetId="62" r:id="rId16"/>
    <sheet name="Groceries in the city centre" sheetId="63" r:id="rId17"/>
    <sheet name="city centre offline" sheetId="2" r:id="rId18"/>
    <sheet name="overall city offline" sheetId="3" r:id="rId19"/>
    <sheet name="Calcs Kath local centres sector" sheetId="57" r:id="rId20"/>
    <sheet name="Local centres" sheetId="58" r:id="rId21"/>
    <sheet name="Lost sales and HS ex" sheetId="59" r:id="rId22"/>
    <sheet name="Calcs VQ&gt;&gt;&gt;" sheetId="4" r:id="rId23"/>
    <sheet name="Share elsewhere CC offline" sheetId="30" r:id="rId24"/>
    <sheet name="Share elsewhere time series" sheetId="34" r:id="rId25"/>
    <sheet name="Pivot sector share CC offline" sheetId="17" r:id="rId26"/>
    <sheet name="Pre-Covid make up of sales  (2)" sheetId="44" r:id="rId27"/>
    <sheet name="Leicester presentation" sheetId="64" r:id="rId28"/>
    <sheet name="Pre-post covid share sectors cc" sheetId="25" r:id="rId29"/>
    <sheet name="CAMEO" sheetId="37" r:id="rId30"/>
    <sheet name="Overall sales (all sales)" sheetId="5" r:id="rId31"/>
    <sheet name="Overall city offline (analysis)" sheetId="11" r:id="rId32"/>
    <sheet name="City centre offline (analysis)" sheetId="12" r:id="rId33"/>
    <sheet name="City centre vs local centre off" sheetId="15" r:id="rId34"/>
    <sheet name="Chart CC overall time series" sheetId="13" r:id="rId35"/>
    <sheet name="Strong weak time series" sheetId="32" r:id="rId36"/>
    <sheet name="Link with online (residents)" sheetId="14" r:id="rId37"/>
    <sheet name="Share city centre spend offline" sheetId="6" r:id="rId38"/>
    <sheet name="Charts" sheetId="10" r:id="rId39"/>
    <sheet name="CC share tops bottoms" sheetId="9" r:id="rId40"/>
    <sheet name="Lost weeks of sales CC" sheetId="20" r:id="rId41"/>
    <sheet name="Lost week of sales ROC" sheetId="21" r:id="rId42"/>
    <sheet name="Lost week of sales TOTAL" sheetId="23" r:id="rId43"/>
    <sheet name="OVERVIEW" sheetId="29" r:id="rId44"/>
    <sheet name="WFH analysis" sheetId="31" r:id="rId45"/>
    <sheet name="WFH data" sheetId="42" r:id="rId46"/>
    <sheet name="Quadrant" sheetId="36" r:id="rId47"/>
    <sheet name="Christmas blog" sheetId="43" r:id="rId48"/>
    <sheet name="Christmas 2" sheetId="56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_xlnm._FilterDatabase" localSheetId="12" hidden="1">'all sales summary'!$A$1:$G$2047</definedName>
    <definedName name="_xlnm._FilterDatabase" localSheetId="47" hidden="1">'Christmas blog'!$A$1:$E$63</definedName>
    <definedName name="_xlnm._FilterDatabase" localSheetId="17" hidden="1">'city centre offline'!$A$1:$Q$2047</definedName>
    <definedName name="_xlnm._FilterDatabase" localSheetId="32" hidden="1">'City centre offline (analysis)'!$A$1:$AU$63</definedName>
    <definedName name="_xlnm._FilterDatabase" localSheetId="18" hidden="1">'overall city offline'!$A$1:$Q$2047</definedName>
    <definedName name="_xlnm._FilterDatabase" localSheetId="31" hidden="1">'Overall city offline (analysis)'!$A$1:$AO$63</definedName>
    <definedName name="_xlnm._FilterDatabase" localSheetId="37" hidden="1">'Share city centre spend offline'!$A$1:$AJ$63</definedName>
  </definedNames>
  <calcPr calcId="191029"/>
  <pivotCaches>
    <pivotCache cacheId="29" r:id="rId57"/>
    <pivotCache cacheId="30" r:id="rId58"/>
  </pivotCaches>
</workbook>
</file>

<file path=xl/calcChain.xml><?xml version="1.0" encoding="utf-8"?>
<calcChain xmlns="http://schemas.openxmlformats.org/spreadsheetml/2006/main">
  <c r="E65" i="12" l="1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D65" i="12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D66" i="11"/>
  <c r="Q142" i="34" l="1"/>
  <c r="B10" i="64"/>
  <c r="F6" i="64"/>
  <c r="B6" i="64"/>
  <c r="E6" i="64"/>
  <c r="D6" i="64"/>
  <c r="C6" i="64"/>
  <c r="R11" i="44" l="1"/>
  <c r="B142" i="34"/>
  <c r="B138" i="34"/>
  <c r="B6" i="63" l="1"/>
  <c r="C6" i="63"/>
  <c r="D6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AB6" i="63"/>
  <c r="AC6" i="63"/>
  <c r="AD6" i="63"/>
  <c r="AE6" i="63"/>
  <c r="AF6" i="63"/>
  <c r="AG6" i="63"/>
  <c r="AH6" i="63"/>
  <c r="B7" i="63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AB7" i="63"/>
  <c r="AC7" i="63"/>
  <c r="AD7" i="63"/>
  <c r="AE7" i="63"/>
  <c r="AF7" i="63"/>
  <c r="AG7" i="63"/>
  <c r="AH7" i="63"/>
  <c r="B8" i="63"/>
  <c r="C8" i="63"/>
  <c r="D8" i="63"/>
  <c r="E8" i="63"/>
  <c r="F8" i="63"/>
  <c r="G8" i="63"/>
  <c r="H8" i="63"/>
  <c r="I8" i="63"/>
  <c r="J8" i="63"/>
  <c r="K8" i="63"/>
  <c r="L8" i="63"/>
  <c r="M8" i="63"/>
  <c r="N8" i="63"/>
  <c r="O8" i="63"/>
  <c r="P8" i="63"/>
  <c r="Q8" i="63"/>
  <c r="R8" i="63"/>
  <c r="S8" i="63"/>
  <c r="T8" i="63"/>
  <c r="U8" i="63"/>
  <c r="V8" i="63"/>
  <c r="W8" i="63"/>
  <c r="X8" i="63"/>
  <c r="Y8" i="63"/>
  <c r="Z8" i="63"/>
  <c r="AA8" i="63"/>
  <c r="AB8" i="63"/>
  <c r="AC8" i="63"/>
  <c r="AD8" i="63"/>
  <c r="AE8" i="63"/>
  <c r="AF8" i="63"/>
  <c r="AG8" i="63"/>
  <c r="AH8" i="63"/>
  <c r="B9" i="63"/>
  <c r="C9" i="63"/>
  <c r="D9" i="63"/>
  <c r="E9" i="63"/>
  <c r="F9" i="63"/>
  <c r="G9" i="63"/>
  <c r="H9" i="63"/>
  <c r="I9" i="63"/>
  <c r="J9" i="63"/>
  <c r="K9" i="63"/>
  <c r="L9" i="63"/>
  <c r="M9" i="63"/>
  <c r="N9" i="63"/>
  <c r="O9" i="63"/>
  <c r="P9" i="63"/>
  <c r="Q9" i="63"/>
  <c r="R9" i="63"/>
  <c r="S9" i="63"/>
  <c r="T9" i="63"/>
  <c r="U9" i="63"/>
  <c r="V9" i="63"/>
  <c r="W9" i="63"/>
  <c r="X9" i="63"/>
  <c r="Y9" i="63"/>
  <c r="Z9" i="63"/>
  <c r="AA9" i="63"/>
  <c r="AB9" i="63"/>
  <c r="AC9" i="63"/>
  <c r="AD9" i="63"/>
  <c r="AE9" i="63"/>
  <c r="AF9" i="63"/>
  <c r="AG9" i="63"/>
  <c r="AH9" i="63"/>
  <c r="B10" i="63"/>
  <c r="C10" i="63"/>
  <c r="D10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AB10" i="63"/>
  <c r="AC10" i="63"/>
  <c r="AD10" i="63"/>
  <c r="AE10" i="63"/>
  <c r="AF10" i="63"/>
  <c r="AG10" i="63"/>
  <c r="AH10" i="63"/>
  <c r="B11" i="63"/>
  <c r="C11" i="63"/>
  <c r="D11" i="63"/>
  <c r="E11" i="63"/>
  <c r="F11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AB11" i="63"/>
  <c r="AC11" i="63"/>
  <c r="AD11" i="63"/>
  <c r="AE11" i="63"/>
  <c r="AF11" i="63"/>
  <c r="AG11" i="63"/>
  <c r="AH11" i="63"/>
  <c r="B12" i="63"/>
  <c r="C12" i="63"/>
  <c r="D12" i="63"/>
  <c r="E12" i="63"/>
  <c r="F12" i="63"/>
  <c r="G12" i="63"/>
  <c r="H12" i="63"/>
  <c r="I12" i="63"/>
  <c r="J12" i="63"/>
  <c r="K12" i="63"/>
  <c r="L12" i="63"/>
  <c r="M12" i="63"/>
  <c r="N12" i="63"/>
  <c r="O12" i="63"/>
  <c r="P12" i="63"/>
  <c r="Q12" i="63"/>
  <c r="R12" i="63"/>
  <c r="S12" i="63"/>
  <c r="T12" i="63"/>
  <c r="U12" i="63"/>
  <c r="V12" i="63"/>
  <c r="W12" i="63"/>
  <c r="X12" i="63"/>
  <c r="Y12" i="63"/>
  <c r="Z12" i="63"/>
  <c r="AA12" i="63"/>
  <c r="AB12" i="63"/>
  <c r="AC12" i="63"/>
  <c r="AD12" i="63"/>
  <c r="AE12" i="63"/>
  <c r="AF12" i="63"/>
  <c r="AG12" i="63"/>
  <c r="AH12" i="63"/>
  <c r="B13" i="63"/>
  <c r="C13" i="63"/>
  <c r="D13" i="63"/>
  <c r="E13" i="63"/>
  <c r="F13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AD13" i="63"/>
  <c r="AE13" i="63"/>
  <c r="AF13" i="63"/>
  <c r="AG13" i="63"/>
  <c r="AH13" i="63"/>
  <c r="B14" i="63"/>
  <c r="C14" i="63"/>
  <c r="D14" i="63"/>
  <c r="E14" i="63"/>
  <c r="F14" i="63"/>
  <c r="G14" i="63"/>
  <c r="H14" i="63"/>
  <c r="I14" i="63"/>
  <c r="J14" i="63"/>
  <c r="K14" i="63"/>
  <c r="L14" i="63"/>
  <c r="M14" i="63"/>
  <c r="N14" i="63"/>
  <c r="O14" i="63"/>
  <c r="P14" i="63"/>
  <c r="Q14" i="63"/>
  <c r="R14" i="63"/>
  <c r="S14" i="63"/>
  <c r="T14" i="63"/>
  <c r="U14" i="63"/>
  <c r="V14" i="63"/>
  <c r="W14" i="63"/>
  <c r="X14" i="63"/>
  <c r="Y14" i="63"/>
  <c r="Z14" i="63"/>
  <c r="AA14" i="63"/>
  <c r="AB14" i="63"/>
  <c r="AC14" i="63"/>
  <c r="AD14" i="63"/>
  <c r="AE14" i="63"/>
  <c r="AF14" i="63"/>
  <c r="AG14" i="63"/>
  <c r="AH14" i="63"/>
  <c r="B15" i="63"/>
  <c r="C15" i="63"/>
  <c r="D15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V15" i="63"/>
  <c r="W15" i="63"/>
  <c r="X15" i="63"/>
  <c r="Y15" i="63"/>
  <c r="Z15" i="63"/>
  <c r="AA15" i="63"/>
  <c r="AB15" i="63"/>
  <c r="AC15" i="63"/>
  <c r="AD15" i="63"/>
  <c r="AE15" i="63"/>
  <c r="AF15" i="63"/>
  <c r="AG15" i="63"/>
  <c r="AH15" i="63"/>
  <c r="B16" i="63"/>
  <c r="C16" i="63"/>
  <c r="D16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V16" i="63"/>
  <c r="W16" i="63"/>
  <c r="X16" i="63"/>
  <c r="Y16" i="63"/>
  <c r="Z16" i="63"/>
  <c r="AA16" i="63"/>
  <c r="AB16" i="63"/>
  <c r="AC16" i="63"/>
  <c r="AD16" i="63"/>
  <c r="AE16" i="63"/>
  <c r="AF16" i="63"/>
  <c r="AG16" i="63"/>
  <c r="AH16" i="63"/>
  <c r="B17" i="63"/>
  <c r="C17" i="63"/>
  <c r="D17" i="63"/>
  <c r="E17" i="63"/>
  <c r="F17" i="63"/>
  <c r="G17" i="63"/>
  <c r="H17" i="63"/>
  <c r="I17" i="63"/>
  <c r="J17" i="63"/>
  <c r="K17" i="63"/>
  <c r="L17" i="63"/>
  <c r="M17" i="63"/>
  <c r="N17" i="63"/>
  <c r="O17" i="63"/>
  <c r="P17" i="63"/>
  <c r="Q17" i="63"/>
  <c r="R17" i="63"/>
  <c r="S17" i="63"/>
  <c r="T17" i="63"/>
  <c r="U17" i="63"/>
  <c r="V17" i="63"/>
  <c r="W17" i="63"/>
  <c r="X17" i="63"/>
  <c r="Y17" i="63"/>
  <c r="Z17" i="63"/>
  <c r="AA17" i="63"/>
  <c r="AB17" i="63"/>
  <c r="AC17" i="63"/>
  <c r="AD17" i="63"/>
  <c r="AE17" i="63"/>
  <c r="AF17" i="63"/>
  <c r="AG17" i="63"/>
  <c r="AH17" i="63"/>
  <c r="B18" i="63"/>
  <c r="C18" i="63"/>
  <c r="D18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AD18" i="63"/>
  <c r="AE18" i="63"/>
  <c r="AF18" i="63"/>
  <c r="AG18" i="63"/>
  <c r="AH18" i="63"/>
  <c r="B19" i="63"/>
  <c r="C19" i="63"/>
  <c r="D19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AD19" i="63"/>
  <c r="AE19" i="63"/>
  <c r="AF19" i="63"/>
  <c r="AG19" i="63"/>
  <c r="AH19" i="63"/>
  <c r="B20" i="63"/>
  <c r="C20" i="63"/>
  <c r="D20" i="63"/>
  <c r="E20" i="63"/>
  <c r="F20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AD20" i="63"/>
  <c r="AE20" i="63"/>
  <c r="AF20" i="63"/>
  <c r="AG20" i="63"/>
  <c r="AH20" i="63"/>
  <c r="B21" i="63"/>
  <c r="C21" i="63"/>
  <c r="D21" i="63"/>
  <c r="E21" i="63"/>
  <c r="F21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AD21" i="63"/>
  <c r="AE21" i="63"/>
  <c r="AF21" i="63"/>
  <c r="AG21" i="63"/>
  <c r="AH21" i="63"/>
  <c r="B22" i="63"/>
  <c r="C22" i="63"/>
  <c r="D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AD22" i="63"/>
  <c r="AE22" i="63"/>
  <c r="AF22" i="63"/>
  <c r="AG22" i="63"/>
  <c r="AH22" i="63"/>
  <c r="B23" i="63"/>
  <c r="C23" i="63"/>
  <c r="D23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AD23" i="63"/>
  <c r="AE23" i="63"/>
  <c r="AF23" i="63"/>
  <c r="AG23" i="63"/>
  <c r="AH23" i="63"/>
  <c r="B24" i="63"/>
  <c r="C24" i="63"/>
  <c r="D24" i="63"/>
  <c r="E24" i="63"/>
  <c r="F24" i="63"/>
  <c r="G24" i="63"/>
  <c r="H24" i="63"/>
  <c r="I24" i="63"/>
  <c r="J24" i="63"/>
  <c r="K24" i="63"/>
  <c r="L24" i="63"/>
  <c r="M24" i="63"/>
  <c r="N24" i="63"/>
  <c r="O24" i="63"/>
  <c r="P24" i="63"/>
  <c r="Q24" i="63"/>
  <c r="R24" i="63"/>
  <c r="S24" i="63"/>
  <c r="T24" i="63"/>
  <c r="U24" i="63"/>
  <c r="V24" i="63"/>
  <c r="W24" i="63"/>
  <c r="X24" i="63"/>
  <c r="Y24" i="63"/>
  <c r="Z24" i="63"/>
  <c r="AA24" i="63"/>
  <c r="AB24" i="63"/>
  <c r="AC24" i="63"/>
  <c r="AD24" i="63"/>
  <c r="AE24" i="63"/>
  <c r="AF24" i="63"/>
  <c r="AG24" i="63"/>
  <c r="AH24" i="63"/>
  <c r="B25" i="63"/>
  <c r="C25" i="63"/>
  <c r="D25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B25" i="63"/>
  <c r="AC25" i="63"/>
  <c r="AD25" i="63"/>
  <c r="AE25" i="63"/>
  <c r="AF25" i="63"/>
  <c r="AG25" i="63"/>
  <c r="AH25" i="63"/>
  <c r="B26" i="63"/>
  <c r="C26" i="63"/>
  <c r="D26" i="63"/>
  <c r="E26" i="63"/>
  <c r="F26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B26" i="63"/>
  <c r="AC26" i="63"/>
  <c r="AD26" i="63"/>
  <c r="AE26" i="63"/>
  <c r="AF26" i="63"/>
  <c r="AG26" i="63"/>
  <c r="AH26" i="63"/>
  <c r="B27" i="63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V27" i="63"/>
  <c r="W27" i="63"/>
  <c r="X27" i="63"/>
  <c r="Y27" i="63"/>
  <c r="Z27" i="63"/>
  <c r="AA27" i="63"/>
  <c r="AB27" i="63"/>
  <c r="AC27" i="63"/>
  <c r="AD27" i="63"/>
  <c r="AE27" i="63"/>
  <c r="AF27" i="63"/>
  <c r="AG27" i="63"/>
  <c r="AH27" i="63"/>
  <c r="B28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V28" i="63"/>
  <c r="W28" i="63"/>
  <c r="X28" i="63"/>
  <c r="Y28" i="63"/>
  <c r="Z28" i="63"/>
  <c r="AA28" i="63"/>
  <c r="AB28" i="63"/>
  <c r="AC28" i="63"/>
  <c r="AD28" i="63"/>
  <c r="AE28" i="63"/>
  <c r="AF28" i="63"/>
  <c r="AG28" i="63"/>
  <c r="AH28" i="63"/>
  <c r="B29" i="63"/>
  <c r="C29" i="63"/>
  <c r="D29" i="63"/>
  <c r="E29" i="63"/>
  <c r="F29" i="63"/>
  <c r="G29" i="63"/>
  <c r="H29" i="63"/>
  <c r="I29" i="63"/>
  <c r="J29" i="63"/>
  <c r="K29" i="63"/>
  <c r="L29" i="63"/>
  <c r="M29" i="63"/>
  <c r="N29" i="63"/>
  <c r="O29" i="63"/>
  <c r="P29" i="63"/>
  <c r="Q29" i="63"/>
  <c r="R29" i="63"/>
  <c r="S29" i="63"/>
  <c r="T29" i="63"/>
  <c r="U29" i="63"/>
  <c r="V29" i="63"/>
  <c r="W29" i="63"/>
  <c r="X29" i="63"/>
  <c r="Y29" i="63"/>
  <c r="Z29" i="63"/>
  <c r="AA29" i="63"/>
  <c r="AB29" i="63"/>
  <c r="AC29" i="63"/>
  <c r="AD29" i="63"/>
  <c r="AE29" i="63"/>
  <c r="AF29" i="63"/>
  <c r="AG29" i="63"/>
  <c r="AH29" i="63"/>
  <c r="B30" i="63"/>
  <c r="C30" i="63"/>
  <c r="D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AB30" i="63"/>
  <c r="AC30" i="63"/>
  <c r="AD30" i="63"/>
  <c r="AE30" i="63"/>
  <c r="AF30" i="63"/>
  <c r="AG30" i="63"/>
  <c r="AH30" i="63"/>
  <c r="B31" i="63"/>
  <c r="C31" i="63"/>
  <c r="D31" i="63"/>
  <c r="E31" i="63"/>
  <c r="F31" i="63"/>
  <c r="G31" i="63"/>
  <c r="H31" i="63"/>
  <c r="I31" i="63"/>
  <c r="J31" i="63"/>
  <c r="K31" i="63"/>
  <c r="L31" i="63"/>
  <c r="M31" i="63"/>
  <c r="N31" i="63"/>
  <c r="O31" i="63"/>
  <c r="P31" i="63"/>
  <c r="Q31" i="63"/>
  <c r="R31" i="63"/>
  <c r="S31" i="63"/>
  <c r="T31" i="63"/>
  <c r="U31" i="63"/>
  <c r="V31" i="63"/>
  <c r="W31" i="63"/>
  <c r="X31" i="63"/>
  <c r="Y31" i="63"/>
  <c r="Z31" i="63"/>
  <c r="AA31" i="63"/>
  <c r="AB31" i="63"/>
  <c r="AC31" i="63"/>
  <c r="AD31" i="63"/>
  <c r="AE31" i="63"/>
  <c r="AF31" i="63"/>
  <c r="AG31" i="63"/>
  <c r="AH31" i="63"/>
  <c r="B32" i="63"/>
  <c r="C32" i="63"/>
  <c r="D32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AD32" i="63"/>
  <c r="AE32" i="63"/>
  <c r="AF32" i="63"/>
  <c r="AG32" i="63"/>
  <c r="AH32" i="63"/>
  <c r="B33" i="63"/>
  <c r="C33" i="63"/>
  <c r="D33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V33" i="63"/>
  <c r="W33" i="63"/>
  <c r="X33" i="63"/>
  <c r="Y33" i="63"/>
  <c r="Z33" i="63"/>
  <c r="AA33" i="63"/>
  <c r="AB33" i="63"/>
  <c r="AC33" i="63"/>
  <c r="AD33" i="63"/>
  <c r="AE33" i="63"/>
  <c r="AF33" i="63"/>
  <c r="AG33" i="63"/>
  <c r="AH33" i="63"/>
  <c r="B34" i="63"/>
  <c r="C34" i="63"/>
  <c r="D34" i="63"/>
  <c r="E34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AD34" i="63"/>
  <c r="AE34" i="63"/>
  <c r="AF34" i="63"/>
  <c r="AG34" i="63"/>
  <c r="AH34" i="63"/>
  <c r="B35" i="63"/>
  <c r="C35" i="63"/>
  <c r="D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V35" i="63"/>
  <c r="W35" i="63"/>
  <c r="X35" i="63"/>
  <c r="Y35" i="63"/>
  <c r="Z35" i="63"/>
  <c r="AA35" i="63"/>
  <c r="AB35" i="63"/>
  <c r="AC35" i="63"/>
  <c r="AD35" i="63"/>
  <c r="AE35" i="63"/>
  <c r="AF35" i="63"/>
  <c r="AG35" i="63"/>
  <c r="AH35" i="63"/>
  <c r="B36" i="63"/>
  <c r="C36" i="63"/>
  <c r="D36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AD36" i="63"/>
  <c r="AE36" i="63"/>
  <c r="AF36" i="63"/>
  <c r="AG36" i="63"/>
  <c r="AH36" i="63"/>
  <c r="B37" i="63"/>
  <c r="C37" i="63"/>
  <c r="D37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V37" i="63"/>
  <c r="W37" i="63"/>
  <c r="X37" i="63"/>
  <c r="Y37" i="63"/>
  <c r="Z37" i="63"/>
  <c r="AA37" i="63"/>
  <c r="AB37" i="63"/>
  <c r="AC37" i="63"/>
  <c r="AD37" i="63"/>
  <c r="AE37" i="63"/>
  <c r="AF37" i="63"/>
  <c r="AG37" i="63"/>
  <c r="AH37" i="63"/>
  <c r="B38" i="63"/>
  <c r="C38" i="63"/>
  <c r="D38" i="63"/>
  <c r="E38" i="63"/>
  <c r="F38" i="63"/>
  <c r="G38" i="63"/>
  <c r="H38" i="63"/>
  <c r="I38" i="63"/>
  <c r="J38" i="63"/>
  <c r="K38" i="63"/>
  <c r="L38" i="63"/>
  <c r="M38" i="63"/>
  <c r="N38" i="63"/>
  <c r="O38" i="63"/>
  <c r="P38" i="63"/>
  <c r="Q38" i="63"/>
  <c r="R38" i="63"/>
  <c r="S38" i="63"/>
  <c r="T38" i="63"/>
  <c r="U38" i="63"/>
  <c r="V38" i="63"/>
  <c r="W38" i="63"/>
  <c r="X38" i="63"/>
  <c r="Y38" i="63"/>
  <c r="Z38" i="63"/>
  <c r="AA38" i="63"/>
  <c r="AB38" i="63"/>
  <c r="AC38" i="63"/>
  <c r="AD38" i="63"/>
  <c r="AE38" i="63"/>
  <c r="AF38" i="63"/>
  <c r="AG38" i="63"/>
  <c r="AH38" i="63"/>
  <c r="B39" i="63"/>
  <c r="C39" i="63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AD39" i="63"/>
  <c r="AE39" i="63"/>
  <c r="AF39" i="63"/>
  <c r="AG39" i="63"/>
  <c r="AH39" i="63"/>
  <c r="B40" i="63"/>
  <c r="C40" i="63"/>
  <c r="D40" i="63"/>
  <c r="E40" i="63"/>
  <c r="F40" i="63"/>
  <c r="G40" i="63"/>
  <c r="H40" i="63"/>
  <c r="I40" i="63"/>
  <c r="J40" i="63"/>
  <c r="K40" i="63"/>
  <c r="L40" i="63"/>
  <c r="M40" i="63"/>
  <c r="N40" i="63"/>
  <c r="O40" i="63"/>
  <c r="P40" i="63"/>
  <c r="Q40" i="63"/>
  <c r="R40" i="63"/>
  <c r="S40" i="63"/>
  <c r="T40" i="63"/>
  <c r="U40" i="63"/>
  <c r="V40" i="63"/>
  <c r="W40" i="63"/>
  <c r="X40" i="63"/>
  <c r="Y40" i="63"/>
  <c r="Z40" i="63"/>
  <c r="AA40" i="63"/>
  <c r="AB40" i="63"/>
  <c r="AC40" i="63"/>
  <c r="AD40" i="63"/>
  <c r="AE40" i="63"/>
  <c r="AF40" i="63"/>
  <c r="AG40" i="63"/>
  <c r="AH40" i="63"/>
  <c r="B41" i="63"/>
  <c r="C41" i="63"/>
  <c r="D41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V41" i="63"/>
  <c r="W41" i="63"/>
  <c r="X41" i="63"/>
  <c r="Y41" i="63"/>
  <c r="Z41" i="63"/>
  <c r="AA41" i="63"/>
  <c r="AB41" i="63"/>
  <c r="AC41" i="63"/>
  <c r="AD41" i="63"/>
  <c r="AE41" i="63"/>
  <c r="AF41" i="63"/>
  <c r="AG41" i="63"/>
  <c r="AH41" i="63"/>
  <c r="B42" i="63"/>
  <c r="C42" i="63"/>
  <c r="D42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V42" i="63"/>
  <c r="W42" i="63"/>
  <c r="X42" i="63"/>
  <c r="Y42" i="63"/>
  <c r="Z42" i="63"/>
  <c r="AA42" i="63"/>
  <c r="AB42" i="63"/>
  <c r="AC42" i="63"/>
  <c r="AD42" i="63"/>
  <c r="AE42" i="63"/>
  <c r="AF42" i="63"/>
  <c r="AG42" i="63"/>
  <c r="AH42" i="63"/>
  <c r="B43" i="63"/>
  <c r="C43" i="63"/>
  <c r="D43" i="63"/>
  <c r="E43" i="63"/>
  <c r="F43" i="63"/>
  <c r="G43" i="63"/>
  <c r="H43" i="63"/>
  <c r="I43" i="63"/>
  <c r="J43" i="63"/>
  <c r="K43" i="63"/>
  <c r="L43" i="63"/>
  <c r="M43" i="63"/>
  <c r="N43" i="63"/>
  <c r="O43" i="63"/>
  <c r="P43" i="63"/>
  <c r="Q43" i="63"/>
  <c r="R43" i="63"/>
  <c r="S43" i="63"/>
  <c r="T43" i="63"/>
  <c r="U43" i="63"/>
  <c r="V43" i="63"/>
  <c r="W43" i="63"/>
  <c r="X43" i="63"/>
  <c r="Y43" i="63"/>
  <c r="Z43" i="63"/>
  <c r="AA43" i="63"/>
  <c r="AB43" i="63"/>
  <c r="AC43" i="63"/>
  <c r="AD43" i="63"/>
  <c r="AE43" i="63"/>
  <c r="AF43" i="63"/>
  <c r="AG43" i="63"/>
  <c r="AH43" i="63"/>
  <c r="B44" i="63"/>
  <c r="C44" i="63"/>
  <c r="D44" i="63"/>
  <c r="E44" i="63"/>
  <c r="F44" i="63"/>
  <c r="G44" i="63"/>
  <c r="H44" i="63"/>
  <c r="I44" i="63"/>
  <c r="J44" i="63"/>
  <c r="K44" i="63"/>
  <c r="L44" i="63"/>
  <c r="M44" i="63"/>
  <c r="N44" i="63"/>
  <c r="O44" i="63"/>
  <c r="P44" i="63"/>
  <c r="Q44" i="63"/>
  <c r="R44" i="63"/>
  <c r="S44" i="63"/>
  <c r="T44" i="63"/>
  <c r="U44" i="63"/>
  <c r="V44" i="63"/>
  <c r="W44" i="63"/>
  <c r="X44" i="63"/>
  <c r="Y44" i="63"/>
  <c r="Z44" i="63"/>
  <c r="AA44" i="63"/>
  <c r="AB44" i="63"/>
  <c r="AC44" i="63"/>
  <c r="AD44" i="63"/>
  <c r="AE44" i="63"/>
  <c r="AF44" i="63"/>
  <c r="AG44" i="63"/>
  <c r="AH44" i="63"/>
  <c r="B45" i="63"/>
  <c r="C45" i="63"/>
  <c r="D45" i="63"/>
  <c r="E45" i="63"/>
  <c r="F45" i="63"/>
  <c r="G45" i="63"/>
  <c r="H45" i="63"/>
  <c r="I45" i="63"/>
  <c r="J45" i="63"/>
  <c r="K45" i="63"/>
  <c r="L45" i="63"/>
  <c r="M45" i="63"/>
  <c r="N45" i="63"/>
  <c r="O45" i="63"/>
  <c r="P45" i="63"/>
  <c r="Q45" i="63"/>
  <c r="R45" i="63"/>
  <c r="S45" i="63"/>
  <c r="T45" i="63"/>
  <c r="U45" i="63"/>
  <c r="V45" i="63"/>
  <c r="W45" i="63"/>
  <c r="X45" i="63"/>
  <c r="Y45" i="63"/>
  <c r="Z45" i="63"/>
  <c r="AA45" i="63"/>
  <c r="AB45" i="63"/>
  <c r="AC45" i="63"/>
  <c r="AD45" i="63"/>
  <c r="AE45" i="63"/>
  <c r="AF45" i="63"/>
  <c r="AG45" i="63"/>
  <c r="AH45" i="63"/>
  <c r="B46" i="63"/>
  <c r="C46" i="63"/>
  <c r="D46" i="63"/>
  <c r="E46" i="63"/>
  <c r="F46" i="63"/>
  <c r="G46" i="63"/>
  <c r="H46" i="63"/>
  <c r="I46" i="63"/>
  <c r="J46" i="63"/>
  <c r="K46" i="63"/>
  <c r="L46" i="63"/>
  <c r="M46" i="63"/>
  <c r="N46" i="63"/>
  <c r="O46" i="63"/>
  <c r="P46" i="63"/>
  <c r="Q46" i="63"/>
  <c r="R46" i="63"/>
  <c r="S46" i="63"/>
  <c r="T46" i="63"/>
  <c r="U46" i="63"/>
  <c r="V46" i="63"/>
  <c r="W46" i="63"/>
  <c r="X46" i="63"/>
  <c r="Y46" i="63"/>
  <c r="Z46" i="63"/>
  <c r="AA46" i="63"/>
  <c r="AB46" i="63"/>
  <c r="AC46" i="63"/>
  <c r="AD46" i="63"/>
  <c r="AE46" i="63"/>
  <c r="AF46" i="63"/>
  <c r="AG46" i="63"/>
  <c r="AH46" i="63"/>
  <c r="B47" i="63"/>
  <c r="C47" i="63"/>
  <c r="D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R47" i="63"/>
  <c r="S47" i="63"/>
  <c r="T47" i="63"/>
  <c r="U47" i="63"/>
  <c r="V47" i="63"/>
  <c r="W47" i="63"/>
  <c r="X47" i="63"/>
  <c r="Y47" i="63"/>
  <c r="Z47" i="63"/>
  <c r="AA47" i="63"/>
  <c r="AB47" i="63"/>
  <c r="AC47" i="63"/>
  <c r="AD47" i="63"/>
  <c r="AE47" i="63"/>
  <c r="AF47" i="63"/>
  <c r="AG47" i="63"/>
  <c r="AH47" i="63"/>
  <c r="B48" i="63"/>
  <c r="C48" i="63"/>
  <c r="D48" i="63"/>
  <c r="E48" i="63"/>
  <c r="F48" i="63"/>
  <c r="G48" i="63"/>
  <c r="H48" i="63"/>
  <c r="I48" i="63"/>
  <c r="J48" i="63"/>
  <c r="K48" i="63"/>
  <c r="L48" i="63"/>
  <c r="M48" i="63"/>
  <c r="N48" i="63"/>
  <c r="O48" i="63"/>
  <c r="P48" i="63"/>
  <c r="Q48" i="63"/>
  <c r="R48" i="63"/>
  <c r="S48" i="63"/>
  <c r="T48" i="63"/>
  <c r="U48" i="63"/>
  <c r="V48" i="63"/>
  <c r="W48" i="63"/>
  <c r="X48" i="63"/>
  <c r="Y48" i="63"/>
  <c r="Z48" i="63"/>
  <c r="AA48" i="63"/>
  <c r="AB48" i="63"/>
  <c r="AC48" i="63"/>
  <c r="AD48" i="63"/>
  <c r="AE48" i="63"/>
  <c r="AF48" i="63"/>
  <c r="AG48" i="63"/>
  <c r="AH48" i="63"/>
  <c r="B49" i="63"/>
  <c r="C49" i="63"/>
  <c r="D49" i="63"/>
  <c r="E49" i="63"/>
  <c r="F49" i="63"/>
  <c r="G49" i="63"/>
  <c r="H49" i="63"/>
  <c r="I49" i="63"/>
  <c r="J49" i="63"/>
  <c r="K49" i="63"/>
  <c r="L49" i="63"/>
  <c r="M49" i="63"/>
  <c r="N49" i="63"/>
  <c r="O49" i="63"/>
  <c r="P49" i="63"/>
  <c r="Q49" i="63"/>
  <c r="R49" i="63"/>
  <c r="S49" i="63"/>
  <c r="T49" i="63"/>
  <c r="U49" i="63"/>
  <c r="V49" i="63"/>
  <c r="W49" i="63"/>
  <c r="X49" i="63"/>
  <c r="Y49" i="63"/>
  <c r="Z49" i="63"/>
  <c r="AA49" i="63"/>
  <c r="AB49" i="63"/>
  <c r="AC49" i="63"/>
  <c r="AD49" i="63"/>
  <c r="AE49" i="63"/>
  <c r="AF49" i="63"/>
  <c r="AG49" i="63"/>
  <c r="AH49" i="63"/>
  <c r="B50" i="63"/>
  <c r="C50" i="63"/>
  <c r="D50" i="63"/>
  <c r="E50" i="63"/>
  <c r="F50" i="63"/>
  <c r="G50" i="63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AE50" i="63"/>
  <c r="AF50" i="63"/>
  <c r="AG50" i="63"/>
  <c r="AH50" i="63"/>
  <c r="B51" i="63"/>
  <c r="C51" i="63"/>
  <c r="D51" i="63"/>
  <c r="E51" i="63"/>
  <c r="F51" i="63"/>
  <c r="G51" i="63"/>
  <c r="H51" i="63"/>
  <c r="I51" i="63"/>
  <c r="J51" i="63"/>
  <c r="K51" i="63"/>
  <c r="L51" i="63"/>
  <c r="M51" i="63"/>
  <c r="N51" i="63"/>
  <c r="O51" i="63"/>
  <c r="P51" i="63"/>
  <c r="Q51" i="63"/>
  <c r="R51" i="63"/>
  <c r="S51" i="63"/>
  <c r="T51" i="63"/>
  <c r="U51" i="63"/>
  <c r="V51" i="63"/>
  <c r="W51" i="63"/>
  <c r="X51" i="63"/>
  <c r="Y51" i="63"/>
  <c r="Z51" i="63"/>
  <c r="AA51" i="63"/>
  <c r="AB51" i="63"/>
  <c r="AC51" i="63"/>
  <c r="AD51" i="63"/>
  <c r="AE51" i="63"/>
  <c r="AF51" i="63"/>
  <c r="AG51" i="63"/>
  <c r="AH51" i="63"/>
  <c r="B52" i="63"/>
  <c r="C52" i="63"/>
  <c r="D52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V52" i="63"/>
  <c r="W52" i="63"/>
  <c r="X52" i="63"/>
  <c r="Y52" i="63"/>
  <c r="Z52" i="63"/>
  <c r="AA52" i="63"/>
  <c r="AB52" i="63"/>
  <c r="AC52" i="63"/>
  <c r="AD52" i="63"/>
  <c r="AE52" i="63"/>
  <c r="AF52" i="63"/>
  <c r="AG52" i="63"/>
  <c r="AH52" i="63"/>
  <c r="B53" i="63"/>
  <c r="C53" i="63"/>
  <c r="D53" i="63"/>
  <c r="E53" i="63"/>
  <c r="F53" i="63"/>
  <c r="G53" i="63"/>
  <c r="H53" i="63"/>
  <c r="I53" i="63"/>
  <c r="J53" i="63"/>
  <c r="K53" i="63"/>
  <c r="L53" i="63"/>
  <c r="M53" i="63"/>
  <c r="N53" i="63"/>
  <c r="O53" i="63"/>
  <c r="P53" i="63"/>
  <c r="Q53" i="63"/>
  <c r="R53" i="63"/>
  <c r="S53" i="63"/>
  <c r="T53" i="63"/>
  <c r="U53" i="63"/>
  <c r="V53" i="63"/>
  <c r="W53" i="63"/>
  <c r="X53" i="63"/>
  <c r="Y53" i="63"/>
  <c r="Z53" i="63"/>
  <c r="AA53" i="63"/>
  <c r="AB53" i="63"/>
  <c r="AC53" i="63"/>
  <c r="AD53" i="63"/>
  <c r="AE53" i="63"/>
  <c r="AF53" i="63"/>
  <c r="AG53" i="63"/>
  <c r="AH53" i="63"/>
  <c r="B54" i="63"/>
  <c r="C54" i="63"/>
  <c r="D54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V54" i="63"/>
  <c r="W54" i="63"/>
  <c r="X54" i="63"/>
  <c r="Y54" i="63"/>
  <c r="Z54" i="63"/>
  <c r="AA54" i="63"/>
  <c r="AB54" i="63"/>
  <c r="AC54" i="63"/>
  <c r="AD54" i="63"/>
  <c r="AE54" i="63"/>
  <c r="AF54" i="63"/>
  <c r="AG54" i="63"/>
  <c r="AH54" i="63"/>
  <c r="B55" i="63"/>
  <c r="C55" i="63"/>
  <c r="D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V55" i="63"/>
  <c r="W55" i="63"/>
  <c r="X55" i="63"/>
  <c r="Y55" i="63"/>
  <c r="Z55" i="63"/>
  <c r="AA55" i="63"/>
  <c r="AB55" i="63"/>
  <c r="AC55" i="63"/>
  <c r="AD55" i="63"/>
  <c r="AE55" i="63"/>
  <c r="AF55" i="63"/>
  <c r="AG55" i="63"/>
  <c r="AH55" i="63"/>
  <c r="B56" i="63"/>
  <c r="C56" i="63"/>
  <c r="D56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V56" i="63"/>
  <c r="W56" i="63"/>
  <c r="X56" i="63"/>
  <c r="Y56" i="63"/>
  <c r="Z56" i="63"/>
  <c r="AA56" i="63"/>
  <c r="AB56" i="63"/>
  <c r="AC56" i="63"/>
  <c r="AD56" i="63"/>
  <c r="AE56" i="63"/>
  <c r="AF56" i="63"/>
  <c r="AG56" i="63"/>
  <c r="AH56" i="63"/>
  <c r="B57" i="63"/>
  <c r="C57" i="63"/>
  <c r="D57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V57" i="63"/>
  <c r="W57" i="63"/>
  <c r="X57" i="63"/>
  <c r="Y57" i="63"/>
  <c r="Z57" i="63"/>
  <c r="AA57" i="63"/>
  <c r="AB57" i="63"/>
  <c r="AC57" i="63"/>
  <c r="AD57" i="63"/>
  <c r="AE57" i="63"/>
  <c r="AF57" i="63"/>
  <c r="AG57" i="63"/>
  <c r="AH57" i="63"/>
  <c r="B58" i="63"/>
  <c r="C58" i="63"/>
  <c r="D58" i="63"/>
  <c r="E58" i="63"/>
  <c r="F58" i="63"/>
  <c r="G58" i="63"/>
  <c r="H58" i="63"/>
  <c r="I58" i="63"/>
  <c r="J58" i="63"/>
  <c r="K58" i="63"/>
  <c r="L58" i="63"/>
  <c r="M58" i="63"/>
  <c r="N58" i="63"/>
  <c r="O58" i="63"/>
  <c r="P58" i="63"/>
  <c r="Q58" i="63"/>
  <c r="R58" i="63"/>
  <c r="S58" i="63"/>
  <c r="T58" i="63"/>
  <c r="U58" i="63"/>
  <c r="V58" i="63"/>
  <c r="W58" i="63"/>
  <c r="X58" i="63"/>
  <c r="Y58" i="63"/>
  <c r="Z58" i="63"/>
  <c r="AA58" i="63"/>
  <c r="AB58" i="63"/>
  <c r="AC58" i="63"/>
  <c r="AD58" i="63"/>
  <c r="AE58" i="63"/>
  <c r="AF58" i="63"/>
  <c r="AG58" i="63"/>
  <c r="AH58" i="63"/>
  <c r="B59" i="63"/>
  <c r="C59" i="63"/>
  <c r="D59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V59" i="63"/>
  <c r="W59" i="63"/>
  <c r="X59" i="63"/>
  <c r="Y59" i="63"/>
  <c r="Z59" i="63"/>
  <c r="AA59" i="63"/>
  <c r="AB59" i="63"/>
  <c r="AC59" i="63"/>
  <c r="AD59" i="63"/>
  <c r="AE59" i="63"/>
  <c r="AF59" i="63"/>
  <c r="AG59" i="63"/>
  <c r="AH59" i="63"/>
  <c r="B60" i="63"/>
  <c r="C60" i="63"/>
  <c r="D60" i="63"/>
  <c r="E60" i="63"/>
  <c r="F60" i="63"/>
  <c r="G60" i="63"/>
  <c r="H60" i="63"/>
  <c r="I60" i="63"/>
  <c r="J60" i="63"/>
  <c r="K60" i="63"/>
  <c r="L60" i="63"/>
  <c r="M60" i="63"/>
  <c r="N60" i="63"/>
  <c r="O60" i="63"/>
  <c r="P60" i="63"/>
  <c r="Q60" i="63"/>
  <c r="R60" i="63"/>
  <c r="S60" i="63"/>
  <c r="T60" i="63"/>
  <c r="U60" i="63"/>
  <c r="V60" i="63"/>
  <c r="W60" i="63"/>
  <c r="X60" i="63"/>
  <c r="Y60" i="63"/>
  <c r="Z60" i="63"/>
  <c r="AA60" i="63"/>
  <c r="AB60" i="63"/>
  <c r="AC60" i="63"/>
  <c r="AD60" i="63"/>
  <c r="AE60" i="63"/>
  <c r="AF60" i="63"/>
  <c r="AG60" i="63"/>
  <c r="AH60" i="63"/>
  <c r="B61" i="63"/>
  <c r="C61" i="63"/>
  <c r="D61" i="63"/>
  <c r="E61" i="63"/>
  <c r="F61" i="63"/>
  <c r="G61" i="63"/>
  <c r="H61" i="63"/>
  <c r="I61" i="63"/>
  <c r="J61" i="63"/>
  <c r="K61" i="63"/>
  <c r="L61" i="63"/>
  <c r="M61" i="63"/>
  <c r="N61" i="63"/>
  <c r="O61" i="63"/>
  <c r="P61" i="63"/>
  <c r="Q61" i="63"/>
  <c r="R61" i="63"/>
  <c r="S61" i="63"/>
  <c r="T61" i="63"/>
  <c r="U61" i="63"/>
  <c r="V61" i="63"/>
  <c r="W61" i="63"/>
  <c r="X61" i="63"/>
  <c r="Y61" i="63"/>
  <c r="Z61" i="63"/>
  <c r="AA61" i="63"/>
  <c r="AB61" i="63"/>
  <c r="AC61" i="63"/>
  <c r="AD61" i="63"/>
  <c r="AE61" i="63"/>
  <c r="AF61" i="63"/>
  <c r="AG61" i="63"/>
  <c r="AH61" i="63"/>
  <c r="B62" i="63"/>
  <c r="C62" i="63"/>
  <c r="D62" i="63"/>
  <c r="E62" i="63"/>
  <c r="F62" i="63"/>
  <c r="G62" i="63"/>
  <c r="H62" i="63"/>
  <c r="I62" i="63"/>
  <c r="J62" i="63"/>
  <c r="K62" i="63"/>
  <c r="L62" i="63"/>
  <c r="M62" i="63"/>
  <c r="N62" i="63"/>
  <c r="O62" i="63"/>
  <c r="P62" i="63"/>
  <c r="Q62" i="63"/>
  <c r="R62" i="63"/>
  <c r="S62" i="63"/>
  <c r="T62" i="63"/>
  <c r="U62" i="63"/>
  <c r="V62" i="63"/>
  <c r="W62" i="63"/>
  <c r="X62" i="63"/>
  <c r="Y62" i="63"/>
  <c r="Z62" i="63"/>
  <c r="AA62" i="63"/>
  <c r="AB62" i="63"/>
  <c r="AC62" i="63"/>
  <c r="AD62" i="63"/>
  <c r="AE62" i="63"/>
  <c r="AF62" i="63"/>
  <c r="AG62" i="63"/>
  <c r="AH62" i="63"/>
  <c r="B63" i="63"/>
  <c r="C63" i="63"/>
  <c r="D63" i="63"/>
  <c r="E63" i="63"/>
  <c r="F63" i="63"/>
  <c r="G63" i="63"/>
  <c r="H63" i="63"/>
  <c r="I63" i="63"/>
  <c r="J63" i="63"/>
  <c r="K63" i="63"/>
  <c r="L63" i="63"/>
  <c r="M63" i="63"/>
  <c r="N63" i="63"/>
  <c r="O63" i="63"/>
  <c r="P63" i="63"/>
  <c r="Q63" i="63"/>
  <c r="R63" i="63"/>
  <c r="S63" i="63"/>
  <c r="T63" i="63"/>
  <c r="U63" i="63"/>
  <c r="V63" i="63"/>
  <c r="W63" i="63"/>
  <c r="X63" i="63"/>
  <c r="Y63" i="63"/>
  <c r="Z63" i="63"/>
  <c r="AA63" i="63"/>
  <c r="AB63" i="63"/>
  <c r="AC63" i="63"/>
  <c r="AD63" i="63"/>
  <c r="AE63" i="63"/>
  <c r="AF63" i="63"/>
  <c r="AG63" i="63"/>
  <c r="AH63" i="63"/>
  <c r="B64" i="63"/>
  <c r="C64" i="63"/>
  <c r="D64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V64" i="63"/>
  <c r="W64" i="63"/>
  <c r="X64" i="63"/>
  <c r="Y64" i="63"/>
  <c r="Z64" i="63"/>
  <c r="AA64" i="63"/>
  <c r="AB64" i="63"/>
  <c r="AC64" i="63"/>
  <c r="AD64" i="63"/>
  <c r="AE64" i="63"/>
  <c r="AF64" i="63"/>
  <c r="AG64" i="63"/>
  <c r="AH64" i="63"/>
  <c r="B65" i="63"/>
  <c r="C65" i="63"/>
  <c r="D65" i="63"/>
  <c r="E65" i="63"/>
  <c r="F65" i="63"/>
  <c r="G65" i="63"/>
  <c r="H65" i="63"/>
  <c r="I65" i="63"/>
  <c r="J65" i="63"/>
  <c r="K65" i="63"/>
  <c r="L65" i="63"/>
  <c r="M65" i="63"/>
  <c r="N65" i="63"/>
  <c r="O65" i="63"/>
  <c r="P65" i="63"/>
  <c r="Q65" i="63"/>
  <c r="R65" i="63"/>
  <c r="S65" i="63"/>
  <c r="T65" i="63"/>
  <c r="U65" i="63"/>
  <c r="V65" i="63"/>
  <c r="W65" i="63"/>
  <c r="X65" i="63"/>
  <c r="Y65" i="63"/>
  <c r="Z65" i="63"/>
  <c r="AA65" i="63"/>
  <c r="AB65" i="63"/>
  <c r="AC65" i="63"/>
  <c r="AD65" i="63"/>
  <c r="AE65" i="63"/>
  <c r="AF65" i="63"/>
  <c r="AG65" i="63"/>
  <c r="AH65" i="63"/>
  <c r="B66" i="63"/>
  <c r="C66" i="63"/>
  <c r="D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R66" i="63"/>
  <c r="S66" i="63"/>
  <c r="T66" i="63"/>
  <c r="U66" i="63"/>
  <c r="V66" i="63"/>
  <c r="W66" i="63"/>
  <c r="X66" i="63"/>
  <c r="Y66" i="63"/>
  <c r="Z66" i="63"/>
  <c r="AA66" i="63"/>
  <c r="AB66" i="63"/>
  <c r="AC66" i="63"/>
  <c r="AD66" i="63"/>
  <c r="AE66" i="63"/>
  <c r="AF66" i="63"/>
  <c r="AG66" i="63"/>
  <c r="AH66" i="63"/>
  <c r="C5" i="63"/>
  <c r="D5" i="63"/>
  <c r="E5" i="63"/>
  <c r="F5" i="63"/>
  <c r="G5" i="63"/>
  <c r="H5" i="63"/>
  <c r="I5" i="63"/>
  <c r="J5" i="63"/>
  <c r="K5" i="63"/>
  <c r="L5" i="63"/>
  <c r="M5" i="63"/>
  <c r="N5" i="63"/>
  <c r="O5" i="63"/>
  <c r="P5" i="63"/>
  <c r="Q5" i="63"/>
  <c r="R5" i="63"/>
  <c r="S5" i="63"/>
  <c r="T5" i="63"/>
  <c r="U5" i="63"/>
  <c r="V5" i="63"/>
  <c r="W5" i="63"/>
  <c r="X5" i="63"/>
  <c r="Y5" i="63"/>
  <c r="Z5" i="63"/>
  <c r="AA5" i="63"/>
  <c r="AB5" i="63"/>
  <c r="AC5" i="63"/>
  <c r="AD5" i="63"/>
  <c r="AE5" i="63"/>
  <c r="AF5" i="63"/>
  <c r="AG5" i="63"/>
  <c r="AH5" i="63"/>
  <c r="B5" i="63"/>
  <c r="B6" i="62"/>
  <c r="C6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S6" i="62"/>
  <c r="T6" i="62"/>
  <c r="U6" i="62"/>
  <c r="V6" i="62"/>
  <c r="W6" i="62"/>
  <c r="X6" i="62"/>
  <c r="Y6" i="62"/>
  <c r="Z6" i="62"/>
  <c r="AA6" i="62"/>
  <c r="AB6" i="62"/>
  <c r="AC6" i="62"/>
  <c r="AD6" i="62"/>
  <c r="AE6" i="62"/>
  <c r="AF6" i="62"/>
  <c r="AG6" i="62"/>
  <c r="AH6" i="62"/>
  <c r="B7" i="62"/>
  <c r="C7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S7" i="62"/>
  <c r="T7" i="62"/>
  <c r="U7" i="62"/>
  <c r="V7" i="62"/>
  <c r="W7" i="62"/>
  <c r="X7" i="62"/>
  <c r="Y7" i="62"/>
  <c r="Z7" i="62"/>
  <c r="AA7" i="62"/>
  <c r="AB7" i="62"/>
  <c r="AC7" i="62"/>
  <c r="AD7" i="62"/>
  <c r="AE7" i="62"/>
  <c r="AF7" i="62"/>
  <c r="AG7" i="62"/>
  <c r="AH7" i="62"/>
  <c r="B8" i="62"/>
  <c r="C8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S8" i="62"/>
  <c r="T8" i="62"/>
  <c r="U8" i="62"/>
  <c r="V8" i="62"/>
  <c r="W8" i="62"/>
  <c r="X8" i="62"/>
  <c r="Y8" i="62"/>
  <c r="Z8" i="62"/>
  <c r="AA8" i="62"/>
  <c r="AB8" i="62"/>
  <c r="AC8" i="62"/>
  <c r="AD8" i="62"/>
  <c r="AE8" i="62"/>
  <c r="AF8" i="62"/>
  <c r="AG8" i="62"/>
  <c r="AH8" i="62"/>
  <c r="B9" i="62"/>
  <c r="C9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S9" i="62"/>
  <c r="T9" i="62"/>
  <c r="U9" i="62"/>
  <c r="V9" i="62"/>
  <c r="W9" i="62"/>
  <c r="X9" i="62"/>
  <c r="Y9" i="62"/>
  <c r="Z9" i="62"/>
  <c r="AA9" i="62"/>
  <c r="AB9" i="62"/>
  <c r="AC9" i="62"/>
  <c r="AD9" i="62"/>
  <c r="AE9" i="62"/>
  <c r="AF9" i="62"/>
  <c r="AG9" i="62"/>
  <c r="AH9" i="62"/>
  <c r="B10" i="62"/>
  <c r="C10" i="62"/>
  <c r="D10" i="62"/>
  <c r="E10" i="62"/>
  <c r="F10" i="62"/>
  <c r="G10" i="62"/>
  <c r="H10" i="62"/>
  <c r="I10" i="62"/>
  <c r="J10" i="62"/>
  <c r="K10" i="62"/>
  <c r="L10" i="62"/>
  <c r="M10" i="62"/>
  <c r="N10" i="62"/>
  <c r="O10" i="62"/>
  <c r="P10" i="62"/>
  <c r="Q10" i="62"/>
  <c r="R10" i="62"/>
  <c r="S10" i="62"/>
  <c r="T10" i="62"/>
  <c r="U10" i="62"/>
  <c r="V10" i="62"/>
  <c r="W10" i="62"/>
  <c r="X10" i="62"/>
  <c r="Y10" i="62"/>
  <c r="Z10" i="62"/>
  <c r="AA10" i="62"/>
  <c r="AB10" i="62"/>
  <c r="AC10" i="62"/>
  <c r="AD10" i="62"/>
  <c r="AE10" i="62"/>
  <c r="AF10" i="62"/>
  <c r="AG10" i="62"/>
  <c r="AH10" i="62"/>
  <c r="B11" i="62"/>
  <c r="C11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B12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B13" i="62"/>
  <c r="C13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B14" i="62"/>
  <c r="C14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B15" i="62"/>
  <c r="C15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B16" i="62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B17" i="62"/>
  <c r="C17" i="62"/>
  <c r="D17" i="62"/>
  <c r="E17" i="62"/>
  <c r="F17" i="62"/>
  <c r="G17" i="62"/>
  <c r="H17" i="62"/>
  <c r="I17" i="62"/>
  <c r="J17" i="62"/>
  <c r="K17" i="62"/>
  <c r="L17" i="62"/>
  <c r="M17" i="62"/>
  <c r="N17" i="62"/>
  <c r="O17" i="62"/>
  <c r="P17" i="62"/>
  <c r="Q17" i="62"/>
  <c r="R17" i="62"/>
  <c r="S17" i="62"/>
  <c r="T17" i="62"/>
  <c r="U17" i="62"/>
  <c r="V17" i="62"/>
  <c r="W17" i="62"/>
  <c r="X17" i="62"/>
  <c r="Y17" i="62"/>
  <c r="Z17" i="62"/>
  <c r="AA17" i="62"/>
  <c r="AB17" i="62"/>
  <c r="AC17" i="62"/>
  <c r="AD17" i="62"/>
  <c r="AE17" i="62"/>
  <c r="AF17" i="62"/>
  <c r="AG17" i="62"/>
  <c r="AH17" i="62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V18" i="62"/>
  <c r="W18" i="62"/>
  <c r="X18" i="62"/>
  <c r="Y18" i="62"/>
  <c r="Z18" i="62"/>
  <c r="AA18" i="62"/>
  <c r="AB18" i="62"/>
  <c r="AC18" i="62"/>
  <c r="AD18" i="62"/>
  <c r="AE18" i="62"/>
  <c r="AF18" i="62"/>
  <c r="AG18" i="62"/>
  <c r="AH18" i="62"/>
  <c r="B19" i="62"/>
  <c r="C19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B20" i="62"/>
  <c r="C20" i="62"/>
  <c r="D20" i="62"/>
  <c r="E20" i="62"/>
  <c r="F20" i="62"/>
  <c r="G20" i="62"/>
  <c r="H20" i="62"/>
  <c r="I20" i="62"/>
  <c r="J20" i="62"/>
  <c r="K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B21" i="62"/>
  <c r="C21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B22" i="62"/>
  <c r="C22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B23" i="62"/>
  <c r="C23" i="62"/>
  <c r="D23" i="62"/>
  <c r="E23" i="62"/>
  <c r="F23" i="62"/>
  <c r="G23" i="62"/>
  <c r="H23" i="62"/>
  <c r="I23" i="62"/>
  <c r="J23" i="62"/>
  <c r="K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B25" i="62"/>
  <c r="C25" i="62"/>
  <c r="D25" i="62"/>
  <c r="E25" i="62"/>
  <c r="F25" i="62"/>
  <c r="G25" i="62"/>
  <c r="H25" i="62"/>
  <c r="I25" i="62"/>
  <c r="J25" i="62"/>
  <c r="K25" i="62"/>
  <c r="L25" i="62"/>
  <c r="M25" i="62"/>
  <c r="N25" i="62"/>
  <c r="O25" i="62"/>
  <c r="P25" i="62"/>
  <c r="Q25" i="62"/>
  <c r="R25" i="62"/>
  <c r="S25" i="62"/>
  <c r="T25" i="62"/>
  <c r="U25" i="62"/>
  <c r="V25" i="62"/>
  <c r="W25" i="62"/>
  <c r="X25" i="62"/>
  <c r="Y25" i="62"/>
  <c r="Z25" i="62"/>
  <c r="AA25" i="62"/>
  <c r="AB25" i="62"/>
  <c r="AC25" i="62"/>
  <c r="AD25" i="62"/>
  <c r="AE25" i="62"/>
  <c r="AF25" i="62"/>
  <c r="AG25" i="62"/>
  <c r="AH25" i="62"/>
  <c r="B26" i="62"/>
  <c r="C26" i="62"/>
  <c r="D26" i="62"/>
  <c r="E26" i="62"/>
  <c r="F26" i="62"/>
  <c r="G26" i="62"/>
  <c r="H26" i="62"/>
  <c r="I26" i="62"/>
  <c r="J26" i="62"/>
  <c r="K26" i="62"/>
  <c r="L26" i="62"/>
  <c r="M26" i="62"/>
  <c r="N26" i="62"/>
  <c r="O26" i="62"/>
  <c r="P26" i="62"/>
  <c r="Q26" i="62"/>
  <c r="R26" i="62"/>
  <c r="S26" i="62"/>
  <c r="T26" i="62"/>
  <c r="U26" i="62"/>
  <c r="V26" i="62"/>
  <c r="W26" i="62"/>
  <c r="X26" i="62"/>
  <c r="Y26" i="62"/>
  <c r="Z26" i="62"/>
  <c r="AA26" i="62"/>
  <c r="AB26" i="62"/>
  <c r="AC26" i="62"/>
  <c r="AD26" i="62"/>
  <c r="AE26" i="62"/>
  <c r="AF26" i="62"/>
  <c r="AG26" i="62"/>
  <c r="AH26" i="62"/>
  <c r="B27" i="62"/>
  <c r="C27" i="62"/>
  <c r="D27" i="62"/>
  <c r="E27" i="62"/>
  <c r="F27" i="62"/>
  <c r="G27" i="62"/>
  <c r="H27" i="62"/>
  <c r="I27" i="62"/>
  <c r="J27" i="62"/>
  <c r="K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B28" i="62"/>
  <c r="C28" i="62"/>
  <c r="D28" i="62"/>
  <c r="E28" i="62"/>
  <c r="F28" i="62"/>
  <c r="G28" i="62"/>
  <c r="H28" i="62"/>
  <c r="I28" i="62"/>
  <c r="J28" i="62"/>
  <c r="K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B29" i="62"/>
  <c r="C29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B30" i="62"/>
  <c r="C30" i="62"/>
  <c r="D30" i="62"/>
  <c r="E30" i="62"/>
  <c r="F30" i="62"/>
  <c r="G30" i="62"/>
  <c r="H30" i="62"/>
  <c r="I30" i="62"/>
  <c r="J30" i="62"/>
  <c r="K30" i="62"/>
  <c r="L30" i="62"/>
  <c r="M30" i="62"/>
  <c r="N30" i="62"/>
  <c r="O30" i="62"/>
  <c r="P30" i="62"/>
  <c r="Q30" i="62"/>
  <c r="R30" i="62"/>
  <c r="S30" i="62"/>
  <c r="T30" i="62"/>
  <c r="U30" i="62"/>
  <c r="V30" i="62"/>
  <c r="W30" i="62"/>
  <c r="X30" i="62"/>
  <c r="Y30" i="62"/>
  <c r="Z30" i="62"/>
  <c r="AA30" i="62"/>
  <c r="AB30" i="62"/>
  <c r="AC30" i="62"/>
  <c r="AD30" i="62"/>
  <c r="AE30" i="62"/>
  <c r="AF30" i="62"/>
  <c r="AG30" i="62"/>
  <c r="AH30" i="62"/>
  <c r="B31" i="62"/>
  <c r="C31" i="62"/>
  <c r="D31" i="62"/>
  <c r="E31" i="62"/>
  <c r="F31" i="62"/>
  <c r="G31" i="62"/>
  <c r="H31" i="62"/>
  <c r="I31" i="62"/>
  <c r="J31" i="62"/>
  <c r="K31" i="62"/>
  <c r="L31" i="62"/>
  <c r="M31" i="62"/>
  <c r="N31" i="62"/>
  <c r="O31" i="62"/>
  <c r="P31" i="62"/>
  <c r="Q31" i="62"/>
  <c r="R31" i="62"/>
  <c r="S31" i="62"/>
  <c r="T31" i="62"/>
  <c r="U31" i="62"/>
  <c r="V31" i="62"/>
  <c r="W31" i="62"/>
  <c r="X31" i="62"/>
  <c r="Y31" i="62"/>
  <c r="Z31" i="62"/>
  <c r="AA31" i="62"/>
  <c r="AB31" i="62"/>
  <c r="AC31" i="62"/>
  <c r="AD31" i="62"/>
  <c r="AE31" i="62"/>
  <c r="AF31" i="62"/>
  <c r="AG31" i="62"/>
  <c r="AH31" i="62"/>
  <c r="B32" i="62"/>
  <c r="C32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B33" i="62"/>
  <c r="C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B34" i="62"/>
  <c r="C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B35" i="62"/>
  <c r="C35" i="62"/>
  <c r="D35" i="62"/>
  <c r="E35" i="62"/>
  <c r="F35" i="62"/>
  <c r="G35" i="62"/>
  <c r="H35" i="62"/>
  <c r="I35" i="62"/>
  <c r="J35" i="62"/>
  <c r="K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B36" i="62"/>
  <c r="C36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B37" i="62"/>
  <c r="C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S37" i="62"/>
  <c r="T37" i="62"/>
  <c r="U37" i="62"/>
  <c r="V37" i="62"/>
  <c r="W37" i="62"/>
  <c r="X37" i="62"/>
  <c r="Y37" i="62"/>
  <c r="Z37" i="62"/>
  <c r="AA37" i="62"/>
  <c r="AB37" i="62"/>
  <c r="AC37" i="62"/>
  <c r="AD37" i="62"/>
  <c r="AE37" i="62"/>
  <c r="AF37" i="62"/>
  <c r="AG37" i="62"/>
  <c r="AH37" i="62"/>
  <c r="B38" i="62"/>
  <c r="C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W38" i="62"/>
  <c r="X38" i="62"/>
  <c r="Y38" i="62"/>
  <c r="Z38" i="62"/>
  <c r="AA38" i="62"/>
  <c r="AB38" i="62"/>
  <c r="AC38" i="62"/>
  <c r="AD38" i="62"/>
  <c r="AE38" i="62"/>
  <c r="AF38" i="62"/>
  <c r="AG38" i="62"/>
  <c r="AH38" i="62"/>
  <c r="B39" i="62"/>
  <c r="C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B40" i="62"/>
  <c r="C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B41" i="62"/>
  <c r="C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B42" i="62"/>
  <c r="C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B43" i="62"/>
  <c r="C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B44" i="62"/>
  <c r="C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S44" i="62"/>
  <c r="T44" i="62"/>
  <c r="U44" i="62"/>
  <c r="V44" i="62"/>
  <c r="W44" i="62"/>
  <c r="X44" i="62"/>
  <c r="Y44" i="62"/>
  <c r="Z44" i="62"/>
  <c r="AA44" i="62"/>
  <c r="AB44" i="62"/>
  <c r="AC44" i="62"/>
  <c r="AD44" i="62"/>
  <c r="AE44" i="62"/>
  <c r="AF44" i="62"/>
  <c r="AG44" i="62"/>
  <c r="AH44" i="62"/>
  <c r="B45" i="62"/>
  <c r="C45" i="62"/>
  <c r="D45" i="62"/>
  <c r="E45" i="62"/>
  <c r="F45" i="62"/>
  <c r="G45" i="62"/>
  <c r="H45" i="62"/>
  <c r="I45" i="62"/>
  <c r="J45" i="62"/>
  <c r="K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B46" i="62"/>
  <c r="C46" i="62"/>
  <c r="D46" i="62"/>
  <c r="E46" i="62"/>
  <c r="F46" i="62"/>
  <c r="G46" i="62"/>
  <c r="H46" i="62"/>
  <c r="I46" i="62"/>
  <c r="J46" i="62"/>
  <c r="K46" i="62"/>
  <c r="L46" i="62"/>
  <c r="M46" i="62"/>
  <c r="N46" i="62"/>
  <c r="O46" i="62"/>
  <c r="P46" i="62"/>
  <c r="Q46" i="62"/>
  <c r="R46" i="62"/>
  <c r="S46" i="62"/>
  <c r="T46" i="62"/>
  <c r="U46" i="62"/>
  <c r="V46" i="62"/>
  <c r="W46" i="62"/>
  <c r="X46" i="62"/>
  <c r="Y46" i="62"/>
  <c r="Z46" i="62"/>
  <c r="AA46" i="62"/>
  <c r="AB46" i="62"/>
  <c r="AC46" i="62"/>
  <c r="AD46" i="62"/>
  <c r="AE46" i="62"/>
  <c r="AF46" i="62"/>
  <c r="AG46" i="62"/>
  <c r="AH46" i="62"/>
  <c r="B47" i="62"/>
  <c r="C47" i="62"/>
  <c r="D47" i="62"/>
  <c r="E47" i="62"/>
  <c r="F47" i="62"/>
  <c r="G47" i="62"/>
  <c r="H47" i="62"/>
  <c r="I47" i="62"/>
  <c r="J47" i="62"/>
  <c r="K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B48" i="62"/>
  <c r="C48" i="62"/>
  <c r="D48" i="62"/>
  <c r="E48" i="62"/>
  <c r="F48" i="62"/>
  <c r="G48" i="62"/>
  <c r="H48" i="62"/>
  <c r="I48" i="62"/>
  <c r="J48" i="62"/>
  <c r="K48" i="62"/>
  <c r="L48" i="62"/>
  <c r="M48" i="62"/>
  <c r="N48" i="62"/>
  <c r="O48" i="62"/>
  <c r="P48" i="62"/>
  <c r="Q48" i="62"/>
  <c r="R48" i="62"/>
  <c r="S48" i="62"/>
  <c r="T48" i="62"/>
  <c r="U48" i="62"/>
  <c r="V48" i="62"/>
  <c r="W48" i="62"/>
  <c r="X48" i="62"/>
  <c r="Y48" i="62"/>
  <c r="Z48" i="62"/>
  <c r="AA48" i="62"/>
  <c r="AB48" i="62"/>
  <c r="AC48" i="62"/>
  <c r="AD48" i="62"/>
  <c r="AE48" i="62"/>
  <c r="AF48" i="62"/>
  <c r="AG48" i="62"/>
  <c r="AH48" i="62"/>
  <c r="B49" i="62"/>
  <c r="C49" i="62"/>
  <c r="D49" i="62"/>
  <c r="E49" i="62"/>
  <c r="F49" i="62"/>
  <c r="G49" i="62"/>
  <c r="H49" i="62"/>
  <c r="I49" i="62"/>
  <c r="J49" i="62"/>
  <c r="K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B50" i="62"/>
  <c r="C50" i="62"/>
  <c r="D50" i="62"/>
  <c r="E50" i="62"/>
  <c r="F50" i="62"/>
  <c r="G50" i="62"/>
  <c r="H50" i="62"/>
  <c r="I50" i="62"/>
  <c r="J50" i="62"/>
  <c r="K50" i="62"/>
  <c r="L50" i="62"/>
  <c r="M50" i="62"/>
  <c r="N50" i="62"/>
  <c r="O50" i="62"/>
  <c r="P50" i="62"/>
  <c r="Q50" i="62"/>
  <c r="R50" i="62"/>
  <c r="S50" i="62"/>
  <c r="T50" i="62"/>
  <c r="U50" i="62"/>
  <c r="V50" i="62"/>
  <c r="W50" i="62"/>
  <c r="X50" i="62"/>
  <c r="Y50" i="62"/>
  <c r="Z50" i="62"/>
  <c r="AA50" i="62"/>
  <c r="AB50" i="62"/>
  <c r="AC50" i="62"/>
  <c r="AD50" i="62"/>
  <c r="AE50" i="62"/>
  <c r="AF50" i="62"/>
  <c r="AG50" i="62"/>
  <c r="AH50" i="62"/>
  <c r="B51" i="62"/>
  <c r="C51" i="62"/>
  <c r="D51" i="62"/>
  <c r="E51" i="62"/>
  <c r="F51" i="62"/>
  <c r="G51" i="62"/>
  <c r="H51" i="62"/>
  <c r="I51" i="62"/>
  <c r="J51" i="62"/>
  <c r="K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B52" i="62"/>
  <c r="C52" i="62"/>
  <c r="D52" i="62"/>
  <c r="E52" i="62"/>
  <c r="F52" i="62"/>
  <c r="G52" i="62"/>
  <c r="H52" i="62"/>
  <c r="I52" i="62"/>
  <c r="J52" i="62"/>
  <c r="K52" i="62"/>
  <c r="L52" i="62"/>
  <c r="M52" i="62"/>
  <c r="N52" i="62"/>
  <c r="O52" i="62"/>
  <c r="P52" i="62"/>
  <c r="Q52" i="62"/>
  <c r="R52" i="62"/>
  <c r="S52" i="62"/>
  <c r="T52" i="62"/>
  <c r="U52" i="62"/>
  <c r="V52" i="62"/>
  <c r="W52" i="62"/>
  <c r="X52" i="62"/>
  <c r="Y52" i="62"/>
  <c r="Z52" i="62"/>
  <c r="AA52" i="62"/>
  <c r="AB52" i="62"/>
  <c r="AC52" i="62"/>
  <c r="AD52" i="62"/>
  <c r="AE52" i="62"/>
  <c r="AF52" i="62"/>
  <c r="AG52" i="62"/>
  <c r="AH52" i="62"/>
  <c r="B53" i="62"/>
  <c r="C53" i="62"/>
  <c r="D53" i="62"/>
  <c r="E53" i="62"/>
  <c r="F53" i="62"/>
  <c r="G53" i="62"/>
  <c r="H53" i="62"/>
  <c r="I53" i="62"/>
  <c r="J53" i="62"/>
  <c r="K53" i="62"/>
  <c r="L53" i="62"/>
  <c r="M53" i="62"/>
  <c r="N53" i="62"/>
  <c r="O53" i="62"/>
  <c r="P53" i="62"/>
  <c r="Q53" i="62"/>
  <c r="R53" i="62"/>
  <c r="S53" i="62"/>
  <c r="T53" i="62"/>
  <c r="U53" i="62"/>
  <c r="V53" i="62"/>
  <c r="W53" i="62"/>
  <c r="X53" i="62"/>
  <c r="Y53" i="62"/>
  <c r="Z53" i="62"/>
  <c r="AA53" i="62"/>
  <c r="AB53" i="62"/>
  <c r="AC53" i="62"/>
  <c r="AD53" i="62"/>
  <c r="AE53" i="62"/>
  <c r="AF53" i="62"/>
  <c r="AG53" i="62"/>
  <c r="AH53" i="62"/>
  <c r="B54" i="62"/>
  <c r="C54" i="62"/>
  <c r="D54" i="62"/>
  <c r="E54" i="62"/>
  <c r="F54" i="62"/>
  <c r="G54" i="62"/>
  <c r="H54" i="62"/>
  <c r="I54" i="62"/>
  <c r="J54" i="62"/>
  <c r="K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B55" i="62"/>
  <c r="C55" i="62"/>
  <c r="D55" i="62"/>
  <c r="E55" i="62"/>
  <c r="F55" i="62"/>
  <c r="G55" i="62"/>
  <c r="H55" i="62"/>
  <c r="I55" i="62"/>
  <c r="J55" i="62"/>
  <c r="K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B56" i="62"/>
  <c r="C56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B57" i="62"/>
  <c r="C57" i="62"/>
  <c r="D57" i="62"/>
  <c r="E57" i="62"/>
  <c r="F57" i="62"/>
  <c r="G57" i="62"/>
  <c r="H57" i="62"/>
  <c r="I57" i="62"/>
  <c r="J57" i="62"/>
  <c r="K57" i="62"/>
  <c r="L57" i="62"/>
  <c r="M57" i="62"/>
  <c r="N57" i="62"/>
  <c r="O57" i="62"/>
  <c r="P57" i="62"/>
  <c r="Q57" i="62"/>
  <c r="R57" i="62"/>
  <c r="S57" i="62"/>
  <c r="T57" i="62"/>
  <c r="U57" i="62"/>
  <c r="V57" i="62"/>
  <c r="W57" i="62"/>
  <c r="X57" i="62"/>
  <c r="Y57" i="62"/>
  <c r="Z57" i="62"/>
  <c r="AA57" i="62"/>
  <c r="AB57" i="62"/>
  <c r="AC57" i="62"/>
  <c r="AD57" i="62"/>
  <c r="AE57" i="62"/>
  <c r="AF57" i="62"/>
  <c r="AG57" i="62"/>
  <c r="AH57" i="62"/>
  <c r="B58" i="62"/>
  <c r="C58" i="62"/>
  <c r="D58" i="62"/>
  <c r="E58" i="62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Z58" i="62"/>
  <c r="AA58" i="62"/>
  <c r="AB58" i="62"/>
  <c r="AC58" i="62"/>
  <c r="AD58" i="62"/>
  <c r="AE58" i="62"/>
  <c r="AF58" i="62"/>
  <c r="AG58" i="62"/>
  <c r="AH58" i="62"/>
  <c r="B59" i="62"/>
  <c r="C59" i="62"/>
  <c r="D59" i="62"/>
  <c r="E59" i="62"/>
  <c r="F59" i="62"/>
  <c r="G59" i="62"/>
  <c r="H59" i="62"/>
  <c r="I59" i="62"/>
  <c r="J59" i="62"/>
  <c r="K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B60" i="62"/>
  <c r="C60" i="62"/>
  <c r="D60" i="62"/>
  <c r="E60" i="62"/>
  <c r="F60" i="62"/>
  <c r="G60" i="62"/>
  <c r="H60" i="62"/>
  <c r="I60" i="62"/>
  <c r="J60" i="62"/>
  <c r="K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B61" i="62"/>
  <c r="C61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B62" i="62"/>
  <c r="C62" i="62"/>
  <c r="D62" i="62"/>
  <c r="E62" i="62"/>
  <c r="F62" i="62"/>
  <c r="G62" i="62"/>
  <c r="H62" i="62"/>
  <c r="I62" i="62"/>
  <c r="J62" i="62"/>
  <c r="K62" i="62"/>
  <c r="L62" i="62"/>
  <c r="M62" i="62"/>
  <c r="N62" i="62"/>
  <c r="O62" i="62"/>
  <c r="P62" i="62"/>
  <c r="Q62" i="62"/>
  <c r="R62" i="62"/>
  <c r="S62" i="62"/>
  <c r="T62" i="62"/>
  <c r="U62" i="62"/>
  <c r="V62" i="62"/>
  <c r="W62" i="62"/>
  <c r="X62" i="62"/>
  <c r="Y62" i="62"/>
  <c r="Z62" i="62"/>
  <c r="AA62" i="62"/>
  <c r="AB62" i="62"/>
  <c r="AC62" i="62"/>
  <c r="AD62" i="62"/>
  <c r="AE62" i="62"/>
  <c r="AF62" i="62"/>
  <c r="AG62" i="62"/>
  <c r="AH62" i="62"/>
  <c r="B63" i="62"/>
  <c r="C63" i="62"/>
  <c r="D63" i="62"/>
  <c r="E63" i="62"/>
  <c r="F63" i="62"/>
  <c r="G63" i="62"/>
  <c r="H63" i="62"/>
  <c r="I63" i="62"/>
  <c r="J63" i="62"/>
  <c r="K63" i="62"/>
  <c r="L63" i="62"/>
  <c r="M63" i="62"/>
  <c r="N63" i="62"/>
  <c r="O63" i="62"/>
  <c r="P63" i="62"/>
  <c r="Q63" i="62"/>
  <c r="R63" i="62"/>
  <c r="S63" i="62"/>
  <c r="T63" i="62"/>
  <c r="U63" i="62"/>
  <c r="V63" i="62"/>
  <c r="W63" i="62"/>
  <c r="X63" i="62"/>
  <c r="Y63" i="62"/>
  <c r="Z63" i="62"/>
  <c r="AA63" i="62"/>
  <c r="AB63" i="62"/>
  <c r="AC63" i="62"/>
  <c r="AD63" i="62"/>
  <c r="AE63" i="62"/>
  <c r="AF63" i="62"/>
  <c r="AG63" i="62"/>
  <c r="AH63" i="62"/>
  <c r="B64" i="62"/>
  <c r="C64" i="62"/>
  <c r="D64" i="62"/>
  <c r="E64" i="62"/>
  <c r="F64" i="62"/>
  <c r="G64" i="62"/>
  <c r="H64" i="62"/>
  <c r="I64" i="62"/>
  <c r="J64" i="62"/>
  <c r="K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B65" i="62"/>
  <c r="C65" i="62"/>
  <c r="D65" i="62"/>
  <c r="E65" i="62"/>
  <c r="F65" i="62"/>
  <c r="G65" i="62"/>
  <c r="H65" i="62"/>
  <c r="I65" i="62"/>
  <c r="J65" i="62"/>
  <c r="K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B66" i="62"/>
  <c r="C66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Z5" i="62"/>
  <c r="AA5" i="62"/>
  <c r="AB5" i="62"/>
  <c r="AC5" i="62"/>
  <c r="AD5" i="62"/>
  <c r="AE5" i="62"/>
  <c r="AF5" i="62"/>
  <c r="AG5" i="62"/>
  <c r="AH5" i="62"/>
  <c r="B5" i="62"/>
  <c r="B6" i="61"/>
  <c r="C6" i="61"/>
  <c r="D6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AG6" i="61"/>
  <c r="AH6" i="61"/>
  <c r="B7" i="61"/>
  <c r="C7" i="61"/>
  <c r="D7" i="61"/>
  <c r="E7" i="61"/>
  <c r="F7" i="61"/>
  <c r="G7" i="61"/>
  <c r="H7" i="61"/>
  <c r="I7" i="61"/>
  <c r="J7" i="61"/>
  <c r="K7" i="61"/>
  <c r="L7" i="61"/>
  <c r="M7" i="61"/>
  <c r="N7" i="61"/>
  <c r="O7" i="61"/>
  <c r="P7" i="61"/>
  <c r="Q7" i="61"/>
  <c r="R7" i="61"/>
  <c r="S7" i="61"/>
  <c r="T7" i="61"/>
  <c r="U7" i="61"/>
  <c r="V7" i="61"/>
  <c r="W7" i="61"/>
  <c r="X7" i="61"/>
  <c r="Y7" i="61"/>
  <c r="Z7" i="61"/>
  <c r="AA7" i="61"/>
  <c r="AB7" i="61"/>
  <c r="AC7" i="61"/>
  <c r="AD7" i="61"/>
  <c r="AE7" i="61"/>
  <c r="AF7" i="61"/>
  <c r="AG7" i="61"/>
  <c r="AH7" i="61"/>
  <c r="B8" i="61"/>
  <c r="C8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Z8" i="61"/>
  <c r="AA8" i="61"/>
  <c r="AB8" i="61"/>
  <c r="AC8" i="61"/>
  <c r="AD8" i="61"/>
  <c r="AE8" i="61"/>
  <c r="AF8" i="61"/>
  <c r="AG8" i="61"/>
  <c r="AH8" i="61"/>
  <c r="B9" i="61"/>
  <c r="C9" i="61"/>
  <c r="D9" i="61"/>
  <c r="E9" i="61"/>
  <c r="F9" i="61"/>
  <c r="G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Z9" i="61"/>
  <c r="AA9" i="61"/>
  <c r="AB9" i="61"/>
  <c r="AC9" i="61"/>
  <c r="AD9" i="61"/>
  <c r="AE9" i="61"/>
  <c r="AF9" i="61"/>
  <c r="AG9" i="61"/>
  <c r="AH9" i="61"/>
  <c r="B10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Z10" i="61"/>
  <c r="AA10" i="61"/>
  <c r="AB10" i="61"/>
  <c r="AC10" i="61"/>
  <c r="AD10" i="61"/>
  <c r="AE10" i="61"/>
  <c r="AF10" i="61"/>
  <c r="AG10" i="61"/>
  <c r="AH10" i="61"/>
  <c r="B11" i="61"/>
  <c r="C11" i="61"/>
  <c r="D11" i="61"/>
  <c r="E11" i="61"/>
  <c r="F11" i="61"/>
  <c r="G11" i="61"/>
  <c r="H11" i="61"/>
  <c r="I11" i="61"/>
  <c r="J11" i="61"/>
  <c r="K11" i="61"/>
  <c r="L11" i="61"/>
  <c r="M11" i="61"/>
  <c r="N11" i="61"/>
  <c r="O11" i="61"/>
  <c r="P11" i="61"/>
  <c r="Q11" i="61"/>
  <c r="R11" i="61"/>
  <c r="S11" i="61"/>
  <c r="T11" i="61"/>
  <c r="U11" i="61"/>
  <c r="V11" i="61"/>
  <c r="W11" i="61"/>
  <c r="X11" i="61"/>
  <c r="Y11" i="61"/>
  <c r="Z11" i="61"/>
  <c r="AA11" i="61"/>
  <c r="AB11" i="61"/>
  <c r="AC11" i="61"/>
  <c r="AD11" i="61"/>
  <c r="AE11" i="61"/>
  <c r="AF11" i="61"/>
  <c r="AG11" i="61"/>
  <c r="AH11" i="61"/>
  <c r="B12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Z12" i="61"/>
  <c r="AA12" i="61"/>
  <c r="AB12" i="61"/>
  <c r="AC12" i="61"/>
  <c r="AD12" i="61"/>
  <c r="AE12" i="61"/>
  <c r="AF12" i="61"/>
  <c r="AG12" i="61"/>
  <c r="AH12" i="61"/>
  <c r="B13" i="61"/>
  <c r="C13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W13" i="61"/>
  <c r="X13" i="61"/>
  <c r="Y13" i="61"/>
  <c r="Z13" i="61"/>
  <c r="AA13" i="61"/>
  <c r="AB13" i="61"/>
  <c r="AC13" i="61"/>
  <c r="AD13" i="61"/>
  <c r="AE13" i="61"/>
  <c r="AF13" i="61"/>
  <c r="AG13" i="61"/>
  <c r="AH13" i="61"/>
  <c r="B14" i="61"/>
  <c r="C14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W14" i="61"/>
  <c r="X14" i="61"/>
  <c r="Y14" i="61"/>
  <c r="Z14" i="61"/>
  <c r="AA14" i="61"/>
  <c r="AB14" i="61"/>
  <c r="AC14" i="61"/>
  <c r="AD14" i="61"/>
  <c r="AE14" i="61"/>
  <c r="AF14" i="61"/>
  <c r="AG14" i="61"/>
  <c r="AH14" i="6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O15" i="61"/>
  <c r="P15" i="61"/>
  <c r="Q15" i="61"/>
  <c r="R15" i="61"/>
  <c r="S15" i="61"/>
  <c r="T15" i="61"/>
  <c r="U15" i="61"/>
  <c r="V15" i="61"/>
  <c r="W15" i="61"/>
  <c r="X15" i="61"/>
  <c r="Y15" i="61"/>
  <c r="Z15" i="61"/>
  <c r="AA15" i="61"/>
  <c r="AB15" i="61"/>
  <c r="AC15" i="61"/>
  <c r="AD15" i="61"/>
  <c r="AE15" i="61"/>
  <c r="AF15" i="61"/>
  <c r="AG15" i="61"/>
  <c r="AH15" i="61"/>
  <c r="B16" i="61"/>
  <c r="C16" i="61"/>
  <c r="D16" i="61"/>
  <c r="E16" i="61"/>
  <c r="F16" i="61"/>
  <c r="G16" i="61"/>
  <c r="H16" i="61"/>
  <c r="I16" i="61"/>
  <c r="J16" i="61"/>
  <c r="K16" i="61"/>
  <c r="L16" i="61"/>
  <c r="M16" i="61"/>
  <c r="N16" i="61"/>
  <c r="O16" i="61"/>
  <c r="P16" i="61"/>
  <c r="Q16" i="61"/>
  <c r="R16" i="61"/>
  <c r="S16" i="61"/>
  <c r="T16" i="61"/>
  <c r="U16" i="61"/>
  <c r="V16" i="61"/>
  <c r="W16" i="61"/>
  <c r="X16" i="61"/>
  <c r="Y16" i="61"/>
  <c r="Z16" i="61"/>
  <c r="AA16" i="61"/>
  <c r="AB16" i="61"/>
  <c r="AC16" i="61"/>
  <c r="AD16" i="61"/>
  <c r="AE16" i="61"/>
  <c r="AF16" i="61"/>
  <c r="AG16" i="61"/>
  <c r="AH16" i="61"/>
  <c r="B17" i="61"/>
  <c r="C17" i="61"/>
  <c r="D17" i="61"/>
  <c r="E17" i="61"/>
  <c r="F17" i="61"/>
  <c r="G17" i="61"/>
  <c r="H17" i="61"/>
  <c r="I17" i="61"/>
  <c r="J17" i="61"/>
  <c r="K17" i="61"/>
  <c r="L17" i="61"/>
  <c r="M17" i="61"/>
  <c r="N17" i="61"/>
  <c r="O17" i="61"/>
  <c r="P17" i="61"/>
  <c r="Q17" i="61"/>
  <c r="R17" i="61"/>
  <c r="S17" i="61"/>
  <c r="T17" i="61"/>
  <c r="U17" i="61"/>
  <c r="V17" i="61"/>
  <c r="W17" i="61"/>
  <c r="X17" i="61"/>
  <c r="Y17" i="61"/>
  <c r="Z17" i="61"/>
  <c r="AA17" i="61"/>
  <c r="AB17" i="61"/>
  <c r="AC17" i="61"/>
  <c r="AD17" i="61"/>
  <c r="AE17" i="61"/>
  <c r="AF17" i="61"/>
  <c r="AG17" i="61"/>
  <c r="AH17" i="61"/>
  <c r="B18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W18" i="61"/>
  <c r="X18" i="61"/>
  <c r="Y18" i="61"/>
  <c r="Z18" i="61"/>
  <c r="AA18" i="61"/>
  <c r="AB18" i="61"/>
  <c r="AC18" i="61"/>
  <c r="AD18" i="61"/>
  <c r="AE18" i="61"/>
  <c r="AF18" i="61"/>
  <c r="AG18" i="61"/>
  <c r="AH18" i="61"/>
  <c r="B19" i="61"/>
  <c r="C19" i="61"/>
  <c r="D19" i="61"/>
  <c r="E19" i="61"/>
  <c r="F19" i="61"/>
  <c r="G19" i="61"/>
  <c r="H19" i="61"/>
  <c r="I19" i="61"/>
  <c r="J19" i="61"/>
  <c r="K19" i="61"/>
  <c r="L19" i="61"/>
  <c r="M19" i="61"/>
  <c r="N19" i="61"/>
  <c r="O19" i="61"/>
  <c r="P19" i="61"/>
  <c r="Q19" i="61"/>
  <c r="R19" i="61"/>
  <c r="S19" i="61"/>
  <c r="T19" i="61"/>
  <c r="U19" i="61"/>
  <c r="V19" i="61"/>
  <c r="W19" i="61"/>
  <c r="X19" i="61"/>
  <c r="Y19" i="61"/>
  <c r="Z19" i="61"/>
  <c r="AA19" i="61"/>
  <c r="AB19" i="61"/>
  <c r="AC19" i="61"/>
  <c r="AD19" i="61"/>
  <c r="AE19" i="61"/>
  <c r="AF19" i="61"/>
  <c r="AG19" i="61"/>
  <c r="AH19" i="61"/>
  <c r="B20" i="61"/>
  <c r="C20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W20" i="61"/>
  <c r="X20" i="61"/>
  <c r="Y20" i="61"/>
  <c r="Z20" i="61"/>
  <c r="AA20" i="61"/>
  <c r="AB20" i="61"/>
  <c r="AC20" i="61"/>
  <c r="AD20" i="61"/>
  <c r="AE20" i="61"/>
  <c r="AF20" i="61"/>
  <c r="AG20" i="61"/>
  <c r="AH20" i="61"/>
  <c r="B21" i="61"/>
  <c r="C21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W21" i="61"/>
  <c r="X21" i="61"/>
  <c r="Y21" i="61"/>
  <c r="Z21" i="61"/>
  <c r="AA21" i="61"/>
  <c r="AB21" i="61"/>
  <c r="AC21" i="61"/>
  <c r="AD21" i="61"/>
  <c r="AE21" i="61"/>
  <c r="AF21" i="61"/>
  <c r="AG21" i="61"/>
  <c r="AH21" i="61"/>
  <c r="B22" i="61"/>
  <c r="C22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W22" i="61"/>
  <c r="X22" i="61"/>
  <c r="Y22" i="61"/>
  <c r="Z22" i="61"/>
  <c r="AA22" i="61"/>
  <c r="AB22" i="61"/>
  <c r="AC22" i="61"/>
  <c r="AD22" i="61"/>
  <c r="AE22" i="61"/>
  <c r="AF22" i="61"/>
  <c r="AG22" i="61"/>
  <c r="AH22" i="61"/>
  <c r="B23" i="61"/>
  <c r="C23" i="61"/>
  <c r="D23" i="61"/>
  <c r="E23" i="61"/>
  <c r="F23" i="61"/>
  <c r="G23" i="61"/>
  <c r="H23" i="61"/>
  <c r="I23" i="61"/>
  <c r="J23" i="61"/>
  <c r="K23" i="61"/>
  <c r="L23" i="61"/>
  <c r="M23" i="61"/>
  <c r="N23" i="61"/>
  <c r="O23" i="61"/>
  <c r="P23" i="61"/>
  <c r="Q23" i="61"/>
  <c r="R23" i="61"/>
  <c r="S23" i="61"/>
  <c r="T23" i="61"/>
  <c r="U23" i="61"/>
  <c r="V23" i="61"/>
  <c r="W23" i="61"/>
  <c r="X23" i="61"/>
  <c r="Y23" i="61"/>
  <c r="Z23" i="61"/>
  <c r="AA23" i="61"/>
  <c r="AB23" i="61"/>
  <c r="AC23" i="61"/>
  <c r="AD23" i="61"/>
  <c r="AE23" i="61"/>
  <c r="AF23" i="61"/>
  <c r="AG23" i="61"/>
  <c r="AH23" i="61"/>
  <c r="B24" i="61"/>
  <c r="C24" i="61"/>
  <c r="D24" i="61"/>
  <c r="E24" i="61"/>
  <c r="F24" i="61"/>
  <c r="G24" i="61"/>
  <c r="H24" i="61"/>
  <c r="I24" i="61"/>
  <c r="J24" i="61"/>
  <c r="K24" i="61"/>
  <c r="L24" i="61"/>
  <c r="M24" i="61"/>
  <c r="N24" i="61"/>
  <c r="O24" i="61"/>
  <c r="P24" i="61"/>
  <c r="Q24" i="61"/>
  <c r="R24" i="61"/>
  <c r="S24" i="61"/>
  <c r="T24" i="61"/>
  <c r="U24" i="61"/>
  <c r="V24" i="61"/>
  <c r="W24" i="61"/>
  <c r="X24" i="61"/>
  <c r="Y24" i="61"/>
  <c r="Z24" i="61"/>
  <c r="AA24" i="61"/>
  <c r="AB24" i="61"/>
  <c r="AC24" i="61"/>
  <c r="AD24" i="61"/>
  <c r="AE24" i="61"/>
  <c r="AF24" i="61"/>
  <c r="AG24" i="61"/>
  <c r="AH24" i="61"/>
  <c r="B25" i="61"/>
  <c r="C25" i="61"/>
  <c r="D25" i="61"/>
  <c r="E25" i="61"/>
  <c r="F25" i="61"/>
  <c r="G25" i="61"/>
  <c r="H25" i="61"/>
  <c r="I25" i="61"/>
  <c r="J25" i="61"/>
  <c r="K25" i="61"/>
  <c r="L25" i="61"/>
  <c r="M25" i="61"/>
  <c r="N25" i="61"/>
  <c r="O25" i="61"/>
  <c r="P25" i="61"/>
  <c r="Q25" i="61"/>
  <c r="R25" i="61"/>
  <c r="S25" i="61"/>
  <c r="T25" i="61"/>
  <c r="U25" i="61"/>
  <c r="V25" i="61"/>
  <c r="W25" i="61"/>
  <c r="X25" i="61"/>
  <c r="Y25" i="61"/>
  <c r="Z25" i="61"/>
  <c r="AA25" i="61"/>
  <c r="AB25" i="61"/>
  <c r="AC25" i="61"/>
  <c r="AD25" i="61"/>
  <c r="AE25" i="61"/>
  <c r="AF25" i="61"/>
  <c r="AG25" i="61"/>
  <c r="AH25" i="61"/>
  <c r="B26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W26" i="61"/>
  <c r="X26" i="61"/>
  <c r="Y26" i="61"/>
  <c r="Z26" i="61"/>
  <c r="AA26" i="61"/>
  <c r="AB26" i="61"/>
  <c r="AC26" i="61"/>
  <c r="AD26" i="61"/>
  <c r="AE26" i="61"/>
  <c r="AF26" i="61"/>
  <c r="AG26" i="61"/>
  <c r="AH26" i="61"/>
  <c r="B27" i="61"/>
  <c r="C27" i="61"/>
  <c r="D27" i="61"/>
  <c r="E27" i="61"/>
  <c r="F27" i="61"/>
  <c r="G27" i="61"/>
  <c r="H27" i="61"/>
  <c r="I27" i="61"/>
  <c r="J27" i="61"/>
  <c r="K27" i="61"/>
  <c r="L27" i="61"/>
  <c r="M27" i="61"/>
  <c r="N27" i="61"/>
  <c r="O27" i="61"/>
  <c r="P27" i="61"/>
  <c r="Q27" i="61"/>
  <c r="R27" i="61"/>
  <c r="S27" i="61"/>
  <c r="T27" i="61"/>
  <c r="U27" i="61"/>
  <c r="V27" i="61"/>
  <c r="W27" i="61"/>
  <c r="X27" i="61"/>
  <c r="Y27" i="61"/>
  <c r="Z27" i="61"/>
  <c r="AA27" i="61"/>
  <c r="AB27" i="61"/>
  <c r="AC27" i="61"/>
  <c r="AD27" i="61"/>
  <c r="AE27" i="61"/>
  <c r="AF27" i="61"/>
  <c r="AG27" i="61"/>
  <c r="AH27" i="61"/>
  <c r="B28" i="61"/>
  <c r="C28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W28" i="61"/>
  <c r="X28" i="61"/>
  <c r="Y28" i="61"/>
  <c r="Z28" i="61"/>
  <c r="AA28" i="61"/>
  <c r="AB28" i="61"/>
  <c r="AC28" i="61"/>
  <c r="AD28" i="61"/>
  <c r="AE28" i="61"/>
  <c r="AF28" i="61"/>
  <c r="AG28" i="61"/>
  <c r="AH28" i="61"/>
  <c r="B29" i="61"/>
  <c r="C29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W29" i="61"/>
  <c r="X29" i="61"/>
  <c r="Y29" i="61"/>
  <c r="Z29" i="61"/>
  <c r="AA29" i="61"/>
  <c r="AB29" i="61"/>
  <c r="AC29" i="61"/>
  <c r="AD29" i="61"/>
  <c r="AE29" i="61"/>
  <c r="AF29" i="61"/>
  <c r="AG29" i="61"/>
  <c r="AH29" i="61"/>
  <c r="B30" i="61"/>
  <c r="C30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W30" i="61"/>
  <c r="X30" i="61"/>
  <c r="Y30" i="61"/>
  <c r="Z30" i="61"/>
  <c r="AA30" i="61"/>
  <c r="AB30" i="61"/>
  <c r="AC30" i="61"/>
  <c r="AD30" i="61"/>
  <c r="AE30" i="61"/>
  <c r="AF30" i="61"/>
  <c r="AG30" i="61"/>
  <c r="AH30" i="61"/>
  <c r="B31" i="61"/>
  <c r="C31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Z31" i="61"/>
  <c r="AA31" i="61"/>
  <c r="AB31" i="61"/>
  <c r="AC31" i="61"/>
  <c r="AD31" i="61"/>
  <c r="AE31" i="61"/>
  <c r="AF31" i="61"/>
  <c r="AG31" i="61"/>
  <c r="AH31" i="61"/>
  <c r="B32" i="61"/>
  <c r="C32" i="61"/>
  <c r="D32" i="61"/>
  <c r="E32" i="61"/>
  <c r="F32" i="61"/>
  <c r="G32" i="61"/>
  <c r="H32" i="61"/>
  <c r="I32" i="61"/>
  <c r="J32" i="61"/>
  <c r="K32" i="61"/>
  <c r="L32" i="61"/>
  <c r="M32" i="61"/>
  <c r="N32" i="61"/>
  <c r="O32" i="61"/>
  <c r="P32" i="61"/>
  <c r="Q32" i="61"/>
  <c r="R32" i="61"/>
  <c r="S32" i="61"/>
  <c r="T32" i="61"/>
  <c r="U32" i="61"/>
  <c r="V32" i="61"/>
  <c r="W32" i="61"/>
  <c r="X32" i="61"/>
  <c r="Y32" i="61"/>
  <c r="Z32" i="61"/>
  <c r="AA32" i="61"/>
  <c r="AB32" i="61"/>
  <c r="AC32" i="61"/>
  <c r="AD32" i="61"/>
  <c r="AE32" i="61"/>
  <c r="AF32" i="61"/>
  <c r="AG32" i="61"/>
  <c r="AH32" i="61"/>
  <c r="B33" i="61"/>
  <c r="C33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Z33" i="61"/>
  <c r="AA33" i="61"/>
  <c r="AB33" i="61"/>
  <c r="AC33" i="61"/>
  <c r="AD33" i="61"/>
  <c r="AE33" i="61"/>
  <c r="AF33" i="61"/>
  <c r="AG33" i="61"/>
  <c r="AH33" i="61"/>
  <c r="B34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W34" i="61"/>
  <c r="X34" i="61"/>
  <c r="Y34" i="61"/>
  <c r="Z34" i="61"/>
  <c r="AA34" i="61"/>
  <c r="AB34" i="61"/>
  <c r="AC34" i="61"/>
  <c r="AD34" i="61"/>
  <c r="AE34" i="61"/>
  <c r="AF34" i="61"/>
  <c r="AG34" i="61"/>
  <c r="AH34" i="61"/>
  <c r="B35" i="61"/>
  <c r="C35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Z35" i="61"/>
  <c r="AA35" i="61"/>
  <c r="AB35" i="61"/>
  <c r="AC35" i="61"/>
  <c r="AD35" i="61"/>
  <c r="AE35" i="61"/>
  <c r="AF35" i="61"/>
  <c r="AG35" i="61"/>
  <c r="AH35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W36" i="61"/>
  <c r="X36" i="61"/>
  <c r="Y36" i="61"/>
  <c r="Z36" i="61"/>
  <c r="AA36" i="61"/>
  <c r="AB36" i="61"/>
  <c r="AC36" i="61"/>
  <c r="AD36" i="61"/>
  <c r="AE36" i="61"/>
  <c r="AF36" i="61"/>
  <c r="AG36" i="61"/>
  <c r="AH36" i="61"/>
  <c r="B37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Z37" i="61"/>
  <c r="AA37" i="61"/>
  <c r="AB37" i="61"/>
  <c r="AC37" i="61"/>
  <c r="AD37" i="61"/>
  <c r="AE37" i="61"/>
  <c r="AF37" i="61"/>
  <c r="AG37" i="61"/>
  <c r="AH37" i="61"/>
  <c r="B38" i="61"/>
  <c r="C38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W38" i="61"/>
  <c r="X38" i="61"/>
  <c r="Y38" i="61"/>
  <c r="Z38" i="61"/>
  <c r="AA38" i="61"/>
  <c r="AB38" i="61"/>
  <c r="AC38" i="61"/>
  <c r="AD38" i="61"/>
  <c r="AE38" i="61"/>
  <c r="AF38" i="61"/>
  <c r="AG38" i="61"/>
  <c r="AH38" i="61"/>
  <c r="B39" i="61"/>
  <c r="C39" i="6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Z39" i="61"/>
  <c r="AA39" i="61"/>
  <c r="AB39" i="61"/>
  <c r="AC39" i="61"/>
  <c r="AD39" i="61"/>
  <c r="AE39" i="61"/>
  <c r="AF39" i="61"/>
  <c r="AG39" i="61"/>
  <c r="AH39" i="61"/>
  <c r="B40" i="61"/>
  <c r="C40" i="61"/>
  <c r="D40" i="61"/>
  <c r="E40" i="61"/>
  <c r="F40" i="61"/>
  <c r="G40" i="61"/>
  <c r="H40" i="61"/>
  <c r="I40" i="61"/>
  <c r="J40" i="61"/>
  <c r="K40" i="61"/>
  <c r="L40" i="61"/>
  <c r="M40" i="61"/>
  <c r="N40" i="61"/>
  <c r="O40" i="61"/>
  <c r="P40" i="61"/>
  <c r="Q40" i="61"/>
  <c r="R40" i="61"/>
  <c r="S40" i="61"/>
  <c r="T40" i="61"/>
  <c r="U40" i="61"/>
  <c r="V40" i="61"/>
  <c r="W40" i="61"/>
  <c r="X40" i="61"/>
  <c r="Y40" i="61"/>
  <c r="Z40" i="61"/>
  <c r="AA40" i="61"/>
  <c r="AB40" i="61"/>
  <c r="AC40" i="61"/>
  <c r="AD40" i="61"/>
  <c r="AE40" i="61"/>
  <c r="AF40" i="61"/>
  <c r="AG40" i="61"/>
  <c r="AH40" i="61"/>
  <c r="B41" i="61"/>
  <c r="C41" i="61"/>
  <c r="D41" i="61"/>
  <c r="E41" i="61"/>
  <c r="F41" i="61"/>
  <c r="G41" i="61"/>
  <c r="H41" i="61"/>
  <c r="I41" i="61"/>
  <c r="J41" i="61"/>
  <c r="K41" i="61"/>
  <c r="L41" i="61"/>
  <c r="M41" i="61"/>
  <c r="N41" i="61"/>
  <c r="O41" i="61"/>
  <c r="P41" i="61"/>
  <c r="Q41" i="61"/>
  <c r="R41" i="61"/>
  <c r="S41" i="61"/>
  <c r="T41" i="61"/>
  <c r="U41" i="61"/>
  <c r="V41" i="61"/>
  <c r="W41" i="61"/>
  <c r="X41" i="61"/>
  <c r="Y41" i="61"/>
  <c r="Z41" i="61"/>
  <c r="AA41" i="61"/>
  <c r="AB41" i="61"/>
  <c r="AC41" i="61"/>
  <c r="AD41" i="61"/>
  <c r="AE41" i="61"/>
  <c r="AF41" i="61"/>
  <c r="AG41" i="61"/>
  <c r="AH41" i="61"/>
  <c r="B42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W42" i="61"/>
  <c r="X42" i="61"/>
  <c r="Y42" i="61"/>
  <c r="Z42" i="61"/>
  <c r="AA42" i="61"/>
  <c r="AB42" i="61"/>
  <c r="AC42" i="61"/>
  <c r="AD42" i="61"/>
  <c r="AE42" i="61"/>
  <c r="AF42" i="61"/>
  <c r="AG42" i="61"/>
  <c r="AH42" i="61"/>
  <c r="B43" i="61"/>
  <c r="C43" i="61"/>
  <c r="D43" i="61"/>
  <c r="E43" i="61"/>
  <c r="F43" i="61"/>
  <c r="G43" i="61"/>
  <c r="H43" i="61"/>
  <c r="I43" i="61"/>
  <c r="J43" i="61"/>
  <c r="K43" i="61"/>
  <c r="L43" i="61"/>
  <c r="M43" i="61"/>
  <c r="N43" i="61"/>
  <c r="O43" i="61"/>
  <c r="P43" i="61"/>
  <c r="Q43" i="61"/>
  <c r="R43" i="61"/>
  <c r="S43" i="61"/>
  <c r="T43" i="61"/>
  <c r="U43" i="61"/>
  <c r="V43" i="61"/>
  <c r="W43" i="61"/>
  <c r="X43" i="61"/>
  <c r="Y43" i="61"/>
  <c r="Z43" i="61"/>
  <c r="AA43" i="61"/>
  <c r="AB43" i="61"/>
  <c r="AC43" i="61"/>
  <c r="AD43" i="61"/>
  <c r="AE43" i="61"/>
  <c r="AF43" i="61"/>
  <c r="AG43" i="61"/>
  <c r="AH43" i="61"/>
  <c r="B44" i="61"/>
  <c r="C44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W44" i="61"/>
  <c r="X44" i="61"/>
  <c r="Y44" i="61"/>
  <c r="Z44" i="61"/>
  <c r="AA44" i="61"/>
  <c r="AB44" i="61"/>
  <c r="AC44" i="61"/>
  <c r="AD44" i="61"/>
  <c r="AE44" i="61"/>
  <c r="AF44" i="61"/>
  <c r="AG44" i="61"/>
  <c r="AH44" i="61"/>
  <c r="B45" i="61"/>
  <c r="C45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W45" i="61"/>
  <c r="X45" i="61"/>
  <c r="Y45" i="61"/>
  <c r="Z45" i="61"/>
  <c r="AA45" i="61"/>
  <c r="AB45" i="61"/>
  <c r="AC45" i="61"/>
  <c r="AD45" i="61"/>
  <c r="AE45" i="61"/>
  <c r="AF45" i="61"/>
  <c r="AG45" i="61"/>
  <c r="AH45" i="61"/>
  <c r="B46" i="61"/>
  <c r="C46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W46" i="61"/>
  <c r="X46" i="61"/>
  <c r="Y46" i="61"/>
  <c r="Z46" i="61"/>
  <c r="AA46" i="61"/>
  <c r="AB46" i="61"/>
  <c r="AC46" i="61"/>
  <c r="AD46" i="61"/>
  <c r="AE46" i="61"/>
  <c r="AF46" i="61"/>
  <c r="AG46" i="61"/>
  <c r="AH46" i="61"/>
  <c r="B47" i="61"/>
  <c r="C47" i="61"/>
  <c r="D47" i="61"/>
  <c r="E47" i="61"/>
  <c r="F47" i="61"/>
  <c r="G47" i="61"/>
  <c r="H47" i="61"/>
  <c r="I47" i="61"/>
  <c r="J47" i="61"/>
  <c r="K47" i="61"/>
  <c r="L47" i="61"/>
  <c r="M47" i="61"/>
  <c r="N47" i="61"/>
  <c r="O47" i="61"/>
  <c r="P47" i="61"/>
  <c r="Q47" i="61"/>
  <c r="R47" i="61"/>
  <c r="S47" i="61"/>
  <c r="T47" i="61"/>
  <c r="U47" i="61"/>
  <c r="V47" i="61"/>
  <c r="W47" i="61"/>
  <c r="X47" i="61"/>
  <c r="Y47" i="61"/>
  <c r="Z47" i="61"/>
  <c r="AA47" i="61"/>
  <c r="AB47" i="61"/>
  <c r="AC47" i="61"/>
  <c r="AD47" i="61"/>
  <c r="AE47" i="61"/>
  <c r="AF47" i="61"/>
  <c r="AG47" i="61"/>
  <c r="AH47" i="61"/>
  <c r="B48" i="61"/>
  <c r="C48" i="61"/>
  <c r="D48" i="61"/>
  <c r="E48" i="61"/>
  <c r="F48" i="61"/>
  <c r="G48" i="61"/>
  <c r="H48" i="61"/>
  <c r="I48" i="61"/>
  <c r="J48" i="61"/>
  <c r="K48" i="61"/>
  <c r="L48" i="61"/>
  <c r="M48" i="61"/>
  <c r="N48" i="61"/>
  <c r="O48" i="61"/>
  <c r="P48" i="61"/>
  <c r="Q48" i="61"/>
  <c r="R48" i="61"/>
  <c r="S48" i="61"/>
  <c r="T48" i="61"/>
  <c r="U48" i="61"/>
  <c r="V48" i="61"/>
  <c r="W48" i="61"/>
  <c r="X48" i="61"/>
  <c r="Y48" i="61"/>
  <c r="Z48" i="61"/>
  <c r="AA48" i="61"/>
  <c r="AB48" i="61"/>
  <c r="AC48" i="61"/>
  <c r="AD48" i="61"/>
  <c r="AE48" i="61"/>
  <c r="AF48" i="61"/>
  <c r="AG48" i="61"/>
  <c r="AH48" i="61"/>
  <c r="B49" i="61"/>
  <c r="C49" i="61"/>
  <c r="D49" i="61"/>
  <c r="E49" i="61"/>
  <c r="F49" i="61"/>
  <c r="G49" i="61"/>
  <c r="H49" i="61"/>
  <c r="I49" i="61"/>
  <c r="J49" i="61"/>
  <c r="K49" i="61"/>
  <c r="L49" i="61"/>
  <c r="M49" i="61"/>
  <c r="N49" i="61"/>
  <c r="O49" i="61"/>
  <c r="P49" i="61"/>
  <c r="Q49" i="61"/>
  <c r="R49" i="61"/>
  <c r="S49" i="61"/>
  <c r="T49" i="61"/>
  <c r="U49" i="61"/>
  <c r="V49" i="61"/>
  <c r="W49" i="61"/>
  <c r="X49" i="61"/>
  <c r="Y49" i="61"/>
  <c r="Z49" i="61"/>
  <c r="AA49" i="61"/>
  <c r="AB49" i="61"/>
  <c r="AC49" i="61"/>
  <c r="AD49" i="61"/>
  <c r="AE49" i="61"/>
  <c r="AF49" i="61"/>
  <c r="AG49" i="61"/>
  <c r="AH49" i="61"/>
  <c r="B50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W50" i="61"/>
  <c r="X50" i="61"/>
  <c r="Y50" i="61"/>
  <c r="Z50" i="61"/>
  <c r="AA50" i="61"/>
  <c r="AB50" i="61"/>
  <c r="AC50" i="61"/>
  <c r="AD50" i="61"/>
  <c r="AE50" i="61"/>
  <c r="AF50" i="61"/>
  <c r="AG50" i="61"/>
  <c r="AH50" i="61"/>
  <c r="B51" i="61"/>
  <c r="C51" i="61"/>
  <c r="D51" i="61"/>
  <c r="E51" i="61"/>
  <c r="F51" i="61"/>
  <c r="G51" i="61"/>
  <c r="H51" i="61"/>
  <c r="I51" i="61"/>
  <c r="J51" i="61"/>
  <c r="K51" i="61"/>
  <c r="L51" i="61"/>
  <c r="M51" i="61"/>
  <c r="N51" i="61"/>
  <c r="O51" i="61"/>
  <c r="P51" i="61"/>
  <c r="Q51" i="61"/>
  <c r="R51" i="61"/>
  <c r="S51" i="61"/>
  <c r="T51" i="61"/>
  <c r="U51" i="61"/>
  <c r="V51" i="61"/>
  <c r="W51" i="61"/>
  <c r="X51" i="61"/>
  <c r="Y51" i="61"/>
  <c r="Z51" i="61"/>
  <c r="AA51" i="61"/>
  <c r="AB51" i="61"/>
  <c r="AC51" i="61"/>
  <c r="AD51" i="61"/>
  <c r="AE51" i="61"/>
  <c r="AF51" i="61"/>
  <c r="AG51" i="61"/>
  <c r="AH51" i="61"/>
  <c r="B52" i="61"/>
  <c r="C52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W52" i="61"/>
  <c r="X52" i="61"/>
  <c r="Y52" i="61"/>
  <c r="Z52" i="61"/>
  <c r="AA52" i="61"/>
  <c r="AB52" i="61"/>
  <c r="AC52" i="61"/>
  <c r="AD52" i="61"/>
  <c r="AE52" i="61"/>
  <c r="AF52" i="61"/>
  <c r="AG52" i="61"/>
  <c r="AH52" i="61"/>
  <c r="B53" i="61"/>
  <c r="C53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W53" i="61"/>
  <c r="X53" i="61"/>
  <c r="Y53" i="61"/>
  <c r="Z53" i="61"/>
  <c r="AA53" i="61"/>
  <c r="AB53" i="61"/>
  <c r="AC53" i="61"/>
  <c r="AD53" i="61"/>
  <c r="AE53" i="61"/>
  <c r="AF53" i="61"/>
  <c r="AG53" i="61"/>
  <c r="AH53" i="61"/>
  <c r="B54" i="61"/>
  <c r="C54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W54" i="61"/>
  <c r="X54" i="61"/>
  <c r="Y54" i="61"/>
  <c r="Z54" i="61"/>
  <c r="AA54" i="61"/>
  <c r="AB54" i="61"/>
  <c r="AC54" i="61"/>
  <c r="AD54" i="61"/>
  <c r="AE54" i="61"/>
  <c r="AF54" i="61"/>
  <c r="AG54" i="61"/>
  <c r="AH54" i="61"/>
  <c r="B55" i="61"/>
  <c r="C55" i="61"/>
  <c r="D55" i="61"/>
  <c r="E55" i="61"/>
  <c r="F55" i="61"/>
  <c r="G55" i="61"/>
  <c r="H55" i="61"/>
  <c r="I55" i="61"/>
  <c r="J55" i="61"/>
  <c r="K55" i="61"/>
  <c r="L55" i="61"/>
  <c r="M55" i="61"/>
  <c r="N55" i="61"/>
  <c r="O55" i="61"/>
  <c r="P55" i="61"/>
  <c r="Q55" i="61"/>
  <c r="R55" i="61"/>
  <c r="S55" i="61"/>
  <c r="T55" i="61"/>
  <c r="U55" i="61"/>
  <c r="V55" i="61"/>
  <c r="W55" i="61"/>
  <c r="X55" i="61"/>
  <c r="Y55" i="61"/>
  <c r="Z55" i="61"/>
  <c r="AA55" i="61"/>
  <c r="AB55" i="61"/>
  <c r="AC55" i="61"/>
  <c r="AD55" i="61"/>
  <c r="AE55" i="61"/>
  <c r="AF55" i="61"/>
  <c r="AG55" i="61"/>
  <c r="AH55" i="61"/>
  <c r="B56" i="61"/>
  <c r="C56" i="61"/>
  <c r="D56" i="61"/>
  <c r="E56" i="61"/>
  <c r="F56" i="61"/>
  <c r="G56" i="61"/>
  <c r="H56" i="61"/>
  <c r="I56" i="61"/>
  <c r="J56" i="61"/>
  <c r="K56" i="61"/>
  <c r="L56" i="61"/>
  <c r="M56" i="61"/>
  <c r="N56" i="61"/>
  <c r="O56" i="61"/>
  <c r="P56" i="61"/>
  <c r="Q56" i="61"/>
  <c r="R56" i="61"/>
  <c r="S56" i="61"/>
  <c r="T56" i="61"/>
  <c r="U56" i="61"/>
  <c r="V56" i="61"/>
  <c r="W56" i="61"/>
  <c r="X56" i="61"/>
  <c r="Y56" i="61"/>
  <c r="Z56" i="61"/>
  <c r="AA56" i="61"/>
  <c r="AB56" i="61"/>
  <c r="AC56" i="61"/>
  <c r="AD56" i="61"/>
  <c r="AE56" i="61"/>
  <c r="AF56" i="61"/>
  <c r="AG56" i="61"/>
  <c r="AH56" i="61"/>
  <c r="B57" i="61"/>
  <c r="C57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W57" i="61"/>
  <c r="X57" i="61"/>
  <c r="Y57" i="61"/>
  <c r="Z57" i="61"/>
  <c r="AA57" i="61"/>
  <c r="AB57" i="61"/>
  <c r="AC57" i="61"/>
  <c r="AD57" i="61"/>
  <c r="AE57" i="61"/>
  <c r="AF57" i="61"/>
  <c r="AG57" i="61"/>
  <c r="AH57" i="61"/>
  <c r="B58" i="61"/>
  <c r="C58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W58" i="61"/>
  <c r="X58" i="61"/>
  <c r="Y58" i="61"/>
  <c r="Z58" i="61"/>
  <c r="AA58" i="61"/>
  <c r="AB58" i="61"/>
  <c r="AC58" i="61"/>
  <c r="AD58" i="61"/>
  <c r="AE58" i="61"/>
  <c r="AF58" i="61"/>
  <c r="AG58" i="61"/>
  <c r="AH58" i="61"/>
  <c r="B59" i="61"/>
  <c r="C59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W59" i="61"/>
  <c r="X59" i="61"/>
  <c r="Y59" i="61"/>
  <c r="Z59" i="61"/>
  <c r="AA59" i="61"/>
  <c r="AB59" i="61"/>
  <c r="AC59" i="61"/>
  <c r="AD59" i="61"/>
  <c r="AE59" i="61"/>
  <c r="AF59" i="61"/>
  <c r="AG59" i="61"/>
  <c r="AH59" i="61"/>
  <c r="B60" i="61"/>
  <c r="C60" i="61"/>
  <c r="D60" i="61"/>
  <c r="E60" i="61"/>
  <c r="F60" i="61"/>
  <c r="G60" i="61"/>
  <c r="H60" i="61"/>
  <c r="I60" i="61"/>
  <c r="J60" i="61"/>
  <c r="K60" i="61"/>
  <c r="L60" i="61"/>
  <c r="M60" i="61"/>
  <c r="N60" i="61"/>
  <c r="O60" i="61"/>
  <c r="P60" i="61"/>
  <c r="Q60" i="61"/>
  <c r="R60" i="61"/>
  <c r="S60" i="61"/>
  <c r="T60" i="61"/>
  <c r="U60" i="61"/>
  <c r="V60" i="61"/>
  <c r="W60" i="61"/>
  <c r="X60" i="61"/>
  <c r="Y60" i="61"/>
  <c r="Z60" i="61"/>
  <c r="AA60" i="61"/>
  <c r="AB60" i="61"/>
  <c r="AC60" i="61"/>
  <c r="AD60" i="61"/>
  <c r="AE60" i="61"/>
  <c r="AF60" i="61"/>
  <c r="AG60" i="61"/>
  <c r="AH60" i="61"/>
  <c r="B61" i="61"/>
  <c r="C61" i="61"/>
  <c r="D61" i="61"/>
  <c r="E61" i="61"/>
  <c r="F61" i="61"/>
  <c r="G61" i="61"/>
  <c r="H61" i="61"/>
  <c r="I61" i="61"/>
  <c r="J61" i="61"/>
  <c r="K61" i="61"/>
  <c r="L61" i="61"/>
  <c r="M61" i="61"/>
  <c r="N61" i="61"/>
  <c r="O61" i="61"/>
  <c r="P61" i="61"/>
  <c r="Q61" i="61"/>
  <c r="R61" i="61"/>
  <c r="S61" i="61"/>
  <c r="T61" i="61"/>
  <c r="U61" i="61"/>
  <c r="V61" i="61"/>
  <c r="W61" i="61"/>
  <c r="X61" i="61"/>
  <c r="Y61" i="61"/>
  <c r="Z61" i="61"/>
  <c r="AA61" i="61"/>
  <c r="AB61" i="61"/>
  <c r="AC61" i="61"/>
  <c r="AD61" i="61"/>
  <c r="AE61" i="61"/>
  <c r="AF61" i="61"/>
  <c r="AG61" i="61"/>
  <c r="AH61" i="61"/>
  <c r="B62" i="61"/>
  <c r="C62" i="61"/>
  <c r="D62" i="61"/>
  <c r="E62" i="61"/>
  <c r="F62" i="61"/>
  <c r="G62" i="61"/>
  <c r="H62" i="61"/>
  <c r="I62" i="61"/>
  <c r="J62" i="61"/>
  <c r="K62" i="61"/>
  <c r="L62" i="61"/>
  <c r="M62" i="61"/>
  <c r="N62" i="61"/>
  <c r="O62" i="61"/>
  <c r="P62" i="61"/>
  <c r="Q62" i="61"/>
  <c r="R62" i="61"/>
  <c r="S62" i="61"/>
  <c r="T62" i="61"/>
  <c r="U62" i="61"/>
  <c r="V62" i="61"/>
  <c r="W62" i="61"/>
  <c r="X62" i="61"/>
  <c r="Y62" i="61"/>
  <c r="Z62" i="61"/>
  <c r="AA62" i="61"/>
  <c r="AB62" i="61"/>
  <c r="AC62" i="61"/>
  <c r="AD62" i="61"/>
  <c r="AE62" i="61"/>
  <c r="AF62" i="61"/>
  <c r="AG62" i="61"/>
  <c r="AH62" i="61"/>
  <c r="B63" i="61"/>
  <c r="C63" i="61"/>
  <c r="D63" i="61"/>
  <c r="E63" i="61"/>
  <c r="F63" i="61"/>
  <c r="G63" i="61"/>
  <c r="H63" i="61"/>
  <c r="I63" i="61"/>
  <c r="J63" i="61"/>
  <c r="K63" i="61"/>
  <c r="L63" i="61"/>
  <c r="M63" i="61"/>
  <c r="N63" i="61"/>
  <c r="O63" i="61"/>
  <c r="P63" i="61"/>
  <c r="Q63" i="61"/>
  <c r="R63" i="61"/>
  <c r="S63" i="61"/>
  <c r="T63" i="61"/>
  <c r="U63" i="61"/>
  <c r="V63" i="61"/>
  <c r="W63" i="61"/>
  <c r="X63" i="61"/>
  <c r="Y63" i="61"/>
  <c r="Z63" i="61"/>
  <c r="AA63" i="61"/>
  <c r="AB63" i="61"/>
  <c r="AC63" i="61"/>
  <c r="AD63" i="61"/>
  <c r="AE63" i="61"/>
  <c r="AF63" i="61"/>
  <c r="AG63" i="61"/>
  <c r="AH63" i="61"/>
  <c r="B64" i="61"/>
  <c r="C64" i="61"/>
  <c r="D64" i="61"/>
  <c r="E64" i="61"/>
  <c r="F64" i="61"/>
  <c r="G64" i="61"/>
  <c r="H64" i="61"/>
  <c r="I64" i="61"/>
  <c r="J64" i="61"/>
  <c r="K64" i="61"/>
  <c r="L64" i="61"/>
  <c r="M64" i="61"/>
  <c r="N64" i="61"/>
  <c r="O64" i="61"/>
  <c r="P64" i="61"/>
  <c r="Q64" i="61"/>
  <c r="R64" i="61"/>
  <c r="S64" i="61"/>
  <c r="T64" i="61"/>
  <c r="U64" i="61"/>
  <c r="V64" i="61"/>
  <c r="W64" i="61"/>
  <c r="X64" i="61"/>
  <c r="Y64" i="61"/>
  <c r="Z64" i="61"/>
  <c r="AA64" i="61"/>
  <c r="AB64" i="61"/>
  <c r="AC64" i="61"/>
  <c r="AD64" i="61"/>
  <c r="AE64" i="61"/>
  <c r="AF64" i="61"/>
  <c r="AG64" i="61"/>
  <c r="AH64" i="61"/>
  <c r="B65" i="61"/>
  <c r="C65" i="61"/>
  <c r="D65" i="61"/>
  <c r="E65" i="61"/>
  <c r="F65" i="61"/>
  <c r="G65" i="61"/>
  <c r="H65" i="61"/>
  <c r="I65" i="61"/>
  <c r="J65" i="61"/>
  <c r="K65" i="61"/>
  <c r="L65" i="61"/>
  <c r="M65" i="61"/>
  <c r="N65" i="61"/>
  <c r="O65" i="61"/>
  <c r="P65" i="61"/>
  <c r="Q65" i="61"/>
  <c r="R65" i="61"/>
  <c r="S65" i="61"/>
  <c r="T65" i="61"/>
  <c r="U65" i="61"/>
  <c r="V65" i="61"/>
  <c r="W65" i="61"/>
  <c r="X65" i="61"/>
  <c r="Y65" i="61"/>
  <c r="Z65" i="61"/>
  <c r="AA65" i="61"/>
  <c r="AB65" i="61"/>
  <c r="AC65" i="61"/>
  <c r="AD65" i="61"/>
  <c r="AE65" i="61"/>
  <c r="AF65" i="61"/>
  <c r="AG65" i="61"/>
  <c r="AH65" i="61"/>
  <c r="B66" i="61"/>
  <c r="C66" i="61"/>
  <c r="D66" i="61"/>
  <c r="E66" i="61"/>
  <c r="F66" i="61"/>
  <c r="G66" i="61"/>
  <c r="H66" i="61"/>
  <c r="I66" i="61"/>
  <c r="J66" i="61"/>
  <c r="K66" i="61"/>
  <c r="L66" i="61"/>
  <c r="M66" i="61"/>
  <c r="N66" i="61"/>
  <c r="O66" i="61"/>
  <c r="P66" i="61"/>
  <c r="Q66" i="61"/>
  <c r="R66" i="61"/>
  <c r="S66" i="61"/>
  <c r="T66" i="61"/>
  <c r="U66" i="61"/>
  <c r="V66" i="61"/>
  <c r="W66" i="61"/>
  <c r="X66" i="61"/>
  <c r="Y66" i="61"/>
  <c r="Z66" i="61"/>
  <c r="AA66" i="61"/>
  <c r="AB66" i="61"/>
  <c r="AC66" i="61"/>
  <c r="AD66" i="61"/>
  <c r="AE66" i="61"/>
  <c r="AF66" i="61"/>
  <c r="AG66" i="61"/>
  <c r="AH66" i="61"/>
  <c r="N5" i="61"/>
  <c r="O5" i="61"/>
  <c r="P5" i="61"/>
  <c r="Q5" i="61"/>
  <c r="R5" i="61"/>
  <c r="S5" i="61"/>
  <c r="T5" i="61"/>
  <c r="U5" i="61"/>
  <c r="V5" i="61"/>
  <c r="W5" i="61"/>
  <c r="X5" i="61"/>
  <c r="Y5" i="61"/>
  <c r="Z5" i="61"/>
  <c r="AA5" i="61"/>
  <c r="AB5" i="61"/>
  <c r="AC5" i="61"/>
  <c r="AD5" i="61"/>
  <c r="AE5" i="61"/>
  <c r="AF5" i="61"/>
  <c r="AG5" i="61"/>
  <c r="AH5" i="61"/>
  <c r="C5" i="61"/>
  <c r="D5" i="61"/>
  <c r="E5" i="61"/>
  <c r="F5" i="61"/>
  <c r="G5" i="61"/>
  <c r="H5" i="61"/>
  <c r="I5" i="61"/>
  <c r="J5" i="61"/>
  <c r="K5" i="61"/>
  <c r="L5" i="61"/>
  <c r="M5" i="61"/>
  <c r="B5" i="61"/>
  <c r="C6" i="60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C7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W7" i="60"/>
  <c r="X7" i="60"/>
  <c r="Y7" i="60"/>
  <c r="Z7" i="60"/>
  <c r="AA7" i="60"/>
  <c r="AB7" i="60"/>
  <c r="AC7" i="60"/>
  <c r="AD7" i="60"/>
  <c r="AE7" i="60"/>
  <c r="AF7" i="60"/>
  <c r="AG7" i="60"/>
  <c r="AH7" i="60"/>
  <c r="C8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Z8" i="60"/>
  <c r="AA8" i="60"/>
  <c r="AB8" i="60"/>
  <c r="AC8" i="60"/>
  <c r="AD8" i="60"/>
  <c r="AE8" i="60"/>
  <c r="AF8" i="60"/>
  <c r="AG8" i="60"/>
  <c r="AH8" i="60"/>
  <c r="C9" i="60"/>
  <c r="D9" i="60"/>
  <c r="E9" i="60"/>
  <c r="F9" i="60"/>
  <c r="G9" i="60"/>
  <c r="H9" i="60"/>
  <c r="I9" i="60"/>
  <c r="J9" i="60"/>
  <c r="K9" i="60"/>
  <c r="L9" i="60"/>
  <c r="M9" i="60"/>
  <c r="N9" i="60"/>
  <c r="O9" i="60"/>
  <c r="P9" i="60"/>
  <c r="Q9" i="60"/>
  <c r="R9" i="60"/>
  <c r="S9" i="60"/>
  <c r="T9" i="60"/>
  <c r="U9" i="60"/>
  <c r="V9" i="60"/>
  <c r="W9" i="60"/>
  <c r="X9" i="60"/>
  <c r="Y9" i="60"/>
  <c r="Z9" i="60"/>
  <c r="AA9" i="60"/>
  <c r="AB9" i="60"/>
  <c r="AC9" i="60"/>
  <c r="AD9" i="60"/>
  <c r="AE9" i="60"/>
  <c r="AF9" i="60"/>
  <c r="AG9" i="60"/>
  <c r="AH9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AG10" i="60"/>
  <c r="AH10" i="60"/>
  <c r="C11" i="60"/>
  <c r="D11" i="60"/>
  <c r="E11" i="60"/>
  <c r="F11" i="60"/>
  <c r="G11" i="60"/>
  <c r="H11" i="60"/>
  <c r="I11" i="60"/>
  <c r="J11" i="60"/>
  <c r="K11" i="60"/>
  <c r="L11" i="60"/>
  <c r="M11" i="60"/>
  <c r="N11" i="60"/>
  <c r="O11" i="60"/>
  <c r="P11" i="60"/>
  <c r="Q11" i="60"/>
  <c r="R11" i="60"/>
  <c r="S11" i="60"/>
  <c r="T11" i="60"/>
  <c r="U11" i="60"/>
  <c r="V11" i="60"/>
  <c r="W11" i="60"/>
  <c r="X11" i="60"/>
  <c r="Y11" i="60"/>
  <c r="Z11" i="60"/>
  <c r="AA11" i="60"/>
  <c r="AB11" i="60"/>
  <c r="AC11" i="60"/>
  <c r="AD11" i="60"/>
  <c r="AE11" i="60"/>
  <c r="AF11" i="60"/>
  <c r="AG11" i="60"/>
  <c r="AH11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AG12" i="60"/>
  <c r="AH12" i="60"/>
  <c r="C13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Z13" i="60"/>
  <c r="AA13" i="60"/>
  <c r="AB13" i="60"/>
  <c r="AC13" i="60"/>
  <c r="AD13" i="60"/>
  <c r="AE13" i="60"/>
  <c r="AF13" i="60"/>
  <c r="AG13" i="60"/>
  <c r="AH13" i="60"/>
  <c r="C14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Z14" i="60"/>
  <c r="AA14" i="60"/>
  <c r="AB14" i="60"/>
  <c r="AC14" i="60"/>
  <c r="AD14" i="60"/>
  <c r="AE14" i="60"/>
  <c r="AF14" i="60"/>
  <c r="AG14" i="60"/>
  <c r="AH14" i="60"/>
  <c r="C15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Z15" i="60"/>
  <c r="AA15" i="60"/>
  <c r="AB15" i="60"/>
  <c r="AC15" i="60"/>
  <c r="AD15" i="60"/>
  <c r="AE15" i="60"/>
  <c r="AF15" i="60"/>
  <c r="AG15" i="60"/>
  <c r="AH15" i="60"/>
  <c r="C16" i="60"/>
  <c r="D16" i="60"/>
  <c r="E16" i="60"/>
  <c r="F16" i="60"/>
  <c r="G16" i="60"/>
  <c r="H16" i="60"/>
  <c r="I16" i="60"/>
  <c r="J16" i="60"/>
  <c r="K16" i="60"/>
  <c r="L16" i="60"/>
  <c r="M16" i="60"/>
  <c r="N16" i="60"/>
  <c r="O16" i="60"/>
  <c r="P16" i="60"/>
  <c r="Q16" i="60"/>
  <c r="R16" i="60"/>
  <c r="S16" i="60"/>
  <c r="T16" i="60"/>
  <c r="U16" i="60"/>
  <c r="V16" i="60"/>
  <c r="W16" i="60"/>
  <c r="X16" i="60"/>
  <c r="Y16" i="60"/>
  <c r="Z16" i="60"/>
  <c r="AA16" i="60"/>
  <c r="AB16" i="60"/>
  <c r="AC16" i="60"/>
  <c r="AD16" i="60"/>
  <c r="AE16" i="60"/>
  <c r="AF16" i="60"/>
  <c r="AG16" i="60"/>
  <c r="AH16" i="60"/>
  <c r="C17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Y17" i="60"/>
  <c r="Z17" i="60"/>
  <c r="AA17" i="60"/>
  <c r="AB17" i="60"/>
  <c r="AC17" i="60"/>
  <c r="AD17" i="60"/>
  <c r="AE17" i="60"/>
  <c r="AF17" i="60"/>
  <c r="AG17" i="60"/>
  <c r="AH17" i="60"/>
  <c r="C18" i="60"/>
  <c r="D18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C19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Z19" i="60"/>
  <c r="AA19" i="60"/>
  <c r="AB19" i="60"/>
  <c r="AC19" i="60"/>
  <c r="AD19" i="60"/>
  <c r="AE19" i="60"/>
  <c r="AF19" i="60"/>
  <c r="AG19" i="60"/>
  <c r="AH19" i="60"/>
  <c r="C20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Z20" i="60"/>
  <c r="AA20" i="60"/>
  <c r="AB20" i="60"/>
  <c r="AC20" i="60"/>
  <c r="AD20" i="60"/>
  <c r="AE20" i="60"/>
  <c r="AF20" i="60"/>
  <c r="AG20" i="60"/>
  <c r="AH20" i="60"/>
  <c r="C21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Z21" i="60"/>
  <c r="AA21" i="60"/>
  <c r="AB21" i="60"/>
  <c r="AC21" i="60"/>
  <c r="AD21" i="60"/>
  <c r="AE21" i="60"/>
  <c r="AF21" i="60"/>
  <c r="AG21" i="60"/>
  <c r="AH21" i="60"/>
  <c r="C22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Z22" i="60"/>
  <c r="AA22" i="60"/>
  <c r="AB22" i="60"/>
  <c r="AC22" i="60"/>
  <c r="AD22" i="60"/>
  <c r="AE22" i="60"/>
  <c r="AF22" i="60"/>
  <c r="AG22" i="60"/>
  <c r="AH22" i="60"/>
  <c r="C23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Z23" i="60"/>
  <c r="AA23" i="60"/>
  <c r="AB23" i="60"/>
  <c r="AC23" i="60"/>
  <c r="AD23" i="60"/>
  <c r="AE23" i="60"/>
  <c r="AF23" i="60"/>
  <c r="AG23" i="60"/>
  <c r="AH23" i="60"/>
  <c r="C24" i="60"/>
  <c r="D24" i="60"/>
  <c r="E24" i="60"/>
  <c r="F24" i="60"/>
  <c r="G24" i="60"/>
  <c r="H24" i="60"/>
  <c r="I24" i="60"/>
  <c r="J24" i="60"/>
  <c r="K24" i="60"/>
  <c r="L24" i="60"/>
  <c r="M24" i="60"/>
  <c r="N24" i="60"/>
  <c r="O24" i="60"/>
  <c r="P24" i="60"/>
  <c r="Q24" i="60"/>
  <c r="R24" i="60"/>
  <c r="S24" i="60"/>
  <c r="T24" i="60"/>
  <c r="U24" i="60"/>
  <c r="V24" i="60"/>
  <c r="W24" i="60"/>
  <c r="X24" i="60"/>
  <c r="Y24" i="60"/>
  <c r="Z24" i="60"/>
  <c r="AA24" i="60"/>
  <c r="AB24" i="60"/>
  <c r="AC24" i="60"/>
  <c r="AD24" i="60"/>
  <c r="AE24" i="60"/>
  <c r="AF24" i="60"/>
  <c r="AG24" i="60"/>
  <c r="AH24" i="60"/>
  <c r="C25" i="60"/>
  <c r="D25" i="60"/>
  <c r="E25" i="60"/>
  <c r="F25" i="60"/>
  <c r="G25" i="60"/>
  <c r="H25" i="60"/>
  <c r="I25" i="60"/>
  <c r="J25" i="60"/>
  <c r="K25" i="60"/>
  <c r="L25" i="60"/>
  <c r="M25" i="60"/>
  <c r="N25" i="60"/>
  <c r="O25" i="60"/>
  <c r="P25" i="60"/>
  <c r="Q25" i="60"/>
  <c r="R25" i="60"/>
  <c r="S25" i="60"/>
  <c r="T25" i="60"/>
  <c r="U25" i="60"/>
  <c r="V25" i="60"/>
  <c r="W25" i="60"/>
  <c r="X25" i="60"/>
  <c r="Y25" i="60"/>
  <c r="Z25" i="60"/>
  <c r="AA25" i="60"/>
  <c r="AB25" i="60"/>
  <c r="AC25" i="60"/>
  <c r="AD25" i="60"/>
  <c r="AE25" i="60"/>
  <c r="AF25" i="60"/>
  <c r="AG25" i="60"/>
  <c r="AH25" i="60"/>
  <c r="C26" i="60"/>
  <c r="D26" i="60"/>
  <c r="E26" i="60"/>
  <c r="F26" i="60"/>
  <c r="G26" i="60"/>
  <c r="H26" i="60"/>
  <c r="I26" i="60"/>
  <c r="J26" i="60"/>
  <c r="K26" i="60"/>
  <c r="L26" i="60"/>
  <c r="M26" i="60"/>
  <c r="N26" i="60"/>
  <c r="O26" i="60"/>
  <c r="P26" i="60"/>
  <c r="Q26" i="60"/>
  <c r="R26" i="60"/>
  <c r="S26" i="60"/>
  <c r="T26" i="60"/>
  <c r="U26" i="60"/>
  <c r="V26" i="60"/>
  <c r="W26" i="60"/>
  <c r="X26" i="60"/>
  <c r="Y26" i="60"/>
  <c r="Z26" i="60"/>
  <c r="AA26" i="60"/>
  <c r="AB26" i="60"/>
  <c r="AC26" i="60"/>
  <c r="AD26" i="60"/>
  <c r="AE26" i="60"/>
  <c r="AF26" i="60"/>
  <c r="AG26" i="60"/>
  <c r="AH26" i="60"/>
  <c r="C27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W27" i="60"/>
  <c r="X27" i="60"/>
  <c r="Y27" i="60"/>
  <c r="Z27" i="60"/>
  <c r="AA27" i="60"/>
  <c r="AB27" i="60"/>
  <c r="AC27" i="60"/>
  <c r="AD27" i="60"/>
  <c r="AE27" i="60"/>
  <c r="AF27" i="60"/>
  <c r="AG27" i="60"/>
  <c r="AH27" i="60"/>
  <c r="C28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R28" i="60"/>
  <c r="S28" i="60"/>
  <c r="T28" i="60"/>
  <c r="U28" i="60"/>
  <c r="V28" i="60"/>
  <c r="W28" i="60"/>
  <c r="X28" i="60"/>
  <c r="Y28" i="60"/>
  <c r="Z28" i="60"/>
  <c r="AA28" i="60"/>
  <c r="AB28" i="60"/>
  <c r="AC28" i="60"/>
  <c r="AD28" i="60"/>
  <c r="AE28" i="60"/>
  <c r="AF28" i="60"/>
  <c r="AG28" i="60"/>
  <c r="AH28" i="60"/>
  <c r="C29" i="60"/>
  <c r="D29" i="60"/>
  <c r="E29" i="60"/>
  <c r="F29" i="60"/>
  <c r="G29" i="60"/>
  <c r="H29" i="60"/>
  <c r="I29" i="60"/>
  <c r="J29" i="60"/>
  <c r="K29" i="60"/>
  <c r="L29" i="60"/>
  <c r="M29" i="60"/>
  <c r="N29" i="60"/>
  <c r="O29" i="60"/>
  <c r="P29" i="60"/>
  <c r="Q29" i="60"/>
  <c r="R29" i="60"/>
  <c r="S29" i="60"/>
  <c r="T29" i="60"/>
  <c r="U29" i="60"/>
  <c r="V29" i="60"/>
  <c r="W29" i="60"/>
  <c r="X29" i="60"/>
  <c r="Y29" i="60"/>
  <c r="Z29" i="60"/>
  <c r="AA29" i="60"/>
  <c r="AB29" i="60"/>
  <c r="AC29" i="60"/>
  <c r="AD29" i="60"/>
  <c r="AE29" i="60"/>
  <c r="AF29" i="60"/>
  <c r="AG29" i="60"/>
  <c r="AH29" i="60"/>
  <c r="C30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W30" i="60"/>
  <c r="X30" i="60"/>
  <c r="Y30" i="60"/>
  <c r="Z30" i="60"/>
  <c r="AA30" i="60"/>
  <c r="AB30" i="60"/>
  <c r="AC30" i="60"/>
  <c r="AD30" i="60"/>
  <c r="AE30" i="60"/>
  <c r="AF30" i="60"/>
  <c r="AG30" i="60"/>
  <c r="AH30" i="60"/>
  <c r="C31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Z31" i="60"/>
  <c r="AA31" i="60"/>
  <c r="AB31" i="60"/>
  <c r="AC31" i="60"/>
  <c r="AD31" i="60"/>
  <c r="AE31" i="60"/>
  <c r="AF31" i="60"/>
  <c r="AG31" i="60"/>
  <c r="AH31" i="60"/>
  <c r="C32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W32" i="60"/>
  <c r="X32" i="60"/>
  <c r="Y32" i="60"/>
  <c r="Z32" i="60"/>
  <c r="AA32" i="60"/>
  <c r="AB32" i="60"/>
  <c r="AC32" i="60"/>
  <c r="AD32" i="60"/>
  <c r="AE32" i="60"/>
  <c r="AF32" i="60"/>
  <c r="AG32" i="60"/>
  <c r="AH32" i="60"/>
  <c r="C33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Z33" i="60"/>
  <c r="AA33" i="60"/>
  <c r="AB33" i="60"/>
  <c r="AC33" i="60"/>
  <c r="AD33" i="60"/>
  <c r="AE33" i="60"/>
  <c r="AF33" i="60"/>
  <c r="AG33" i="60"/>
  <c r="AH33" i="60"/>
  <c r="C34" i="60"/>
  <c r="D34" i="60"/>
  <c r="E34" i="60"/>
  <c r="F34" i="60"/>
  <c r="G34" i="60"/>
  <c r="H34" i="60"/>
  <c r="I34" i="60"/>
  <c r="J34" i="60"/>
  <c r="K34" i="60"/>
  <c r="L34" i="60"/>
  <c r="M34" i="60"/>
  <c r="N34" i="60"/>
  <c r="O34" i="60"/>
  <c r="P34" i="60"/>
  <c r="Q34" i="60"/>
  <c r="R34" i="60"/>
  <c r="S34" i="60"/>
  <c r="T34" i="60"/>
  <c r="U34" i="60"/>
  <c r="V34" i="60"/>
  <c r="W34" i="60"/>
  <c r="X34" i="60"/>
  <c r="Y34" i="60"/>
  <c r="Z34" i="60"/>
  <c r="AA34" i="60"/>
  <c r="AB34" i="60"/>
  <c r="AC34" i="60"/>
  <c r="AD34" i="60"/>
  <c r="AE34" i="60"/>
  <c r="AF34" i="60"/>
  <c r="AG34" i="60"/>
  <c r="AH34" i="60"/>
  <c r="C35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Z35" i="60"/>
  <c r="AA35" i="60"/>
  <c r="AB35" i="60"/>
  <c r="AC35" i="60"/>
  <c r="AD35" i="60"/>
  <c r="AE35" i="60"/>
  <c r="AF35" i="60"/>
  <c r="AG35" i="60"/>
  <c r="AH35" i="60"/>
  <c r="C36" i="60"/>
  <c r="D36" i="60"/>
  <c r="E36" i="60"/>
  <c r="F36" i="60"/>
  <c r="G36" i="60"/>
  <c r="H36" i="60"/>
  <c r="I36" i="60"/>
  <c r="J36" i="60"/>
  <c r="K36" i="60"/>
  <c r="L36" i="60"/>
  <c r="M36" i="60"/>
  <c r="N36" i="60"/>
  <c r="O36" i="60"/>
  <c r="P36" i="60"/>
  <c r="Q36" i="60"/>
  <c r="R36" i="60"/>
  <c r="S36" i="60"/>
  <c r="T36" i="60"/>
  <c r="U36" i="60"/>
  <c r="V36" i="60"/>
  <c r="W36" i="60"/>
  <c r="X36" i="60"/>
  <c r="Y36" i="60"/>
  <c r="Z36" i="60"/>
  <c r="AA36" i="60"/>
  <c r="AB36" i="60"/>
  <c r="AC36" i="60"/>
  <c r="AD36" i="60"/>
  <c r="AE36" i="60"/>
  <c r="AF36" i="60"/>
  <c r="AG36" i="60"/>
  <c r="AH36" i="60"/>
  <c r="C37" i="60"/>
  <c r="D37" i="60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C38" i="60"/>
  <c r="D38" i="60"/>
  <c r="E38" i="60"/>
  <c r="F38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Y38" i="60"/>
  <c r="Z38" i="60"/>
  <c r="AA38" i="60"/>
  <c r="AB38" i="60"/>
  <c r="AC38" i="60"/>
  <c r="AD38" i="60"/>
  <c r="AE38" i="60"/>
  <c r="AF38" i="60"/>
  <c r="AG38" i="60"/>
  <c r="AH38" i="60"/>
  <c r="C39" i="60"/>
  <c r="D39" i="60"/>
  <c r="E39" i="60"/>
  <c r="F39" i="60"/>
  <c r="G39" i="60"/>
  <c r="H39" i="60"/>
  <c r="I39" i="60"/>
  <c r="J39" i="60"/>
  <c r="K39" i="60"/>
  <c r="L39" i="60"/>
  <c r="M39" i="60"/>
  <c r="N39" i="60"/>
  <c r="O39" i="60"/>
  <c r="P39" i="60"/>
  <c r="Q39" i="60"/>
  <c r="R39" i="60"/>
  <c r="S39" i="60"/>
  <c r="T39" i="60"/>
  <c r="U39" i="60"/>
  <c r="V39" i="60"/>
  <c r="W39" i="60"/>
  <c r="X39" i="60"/>
  <c r="Y39" i="60"/>
  <c r="Z39" i="60"/>
  <c r="AA39" i="60"/>
  <c r="AB39" i="60"/>
  <c r="AC39" i="60"/>
  <c r="AD39" i="60"/>
  <c r="AE39" i="60"/>
  <c r="AF39" i="60"/>
  <c r="AG39" i="60"/>
  <c r="AH39" i="60"/>
  <c r="C40" i="60"/>
  <c r="D40" i="60"/>
  <c r="E40" i="60"/>
  <c r="F40" i="60"/>
  <c r="G40" i="60"/>
  <c r="H40" i="60"/>
  <c r="I40" i="60"/>
  <c r="J40" i="60"/>
  <c r="K40" i="60"/>
  <c r="L40" i="60"/>
  <c r="M40" i="60"/>
  <c r="N40" i="60"/>
  <c r="O40" i="60"/>
  <c r="P40" i="60"/>
  <c r="Q40" i="60"/>
  <c r="R40" i="60"/>
  <c r="S40" i="60"/>
  <c r="T40" i="60"/>
  <c r="U40" i="60"/>
  <c r="V40" i="60"/>
  <c r="W40" i="60"/>
  <c r="X40" i="60"/>
  <c r="Y40" i="60"/>
  <c r="Z40" i="60"/>
  <c r="AA40" i="60"/>
  <c r="AB40" i="60"/>
  <c r="AC40" i="60"/>
  <c r="AD40" i="60"/>
  <c r="AE40" i="60"/>
  <c r="AF40" i="60"/>
  <c r="AG40" i="60"/>
  <c r="AH40" i="60"/>
  <c r="C41" i="60"/>
  <c r="D41" i="60"/>
  <c r="E41" i="60"/>
  <c r="F41" i="60"/>
  <c r="G41" i="60"/>
  <c r="H41" i="60"/>
  <c r="I41" i="60"/>
  <c r="J41" i="60"/>
  <c r="K41" i="60"/>
  <c r="L41" i="60"/>
  <c r="M41" i="60"/>
  <c r="N41" i="60"/>
  <c r="O41" i="60"/>
  <c r="P41" i="60"/>
  <c r="Q41" i="60"/>
  <c r="R41" i="60"/>
  <c r="S41" i="60"/>
  <c r="T41" i="60"/>
  <c r="U41" i="60"/>
  <c r="V41" i="60"/>
  <c r="W41" i="60"/>
  <c r="X41" i="60"/>
  <c r="Y41" i="60"/>
  <c r="Z41" i="60"/>
  <c r="AA41" i="60"/>
  <c r="AB41" i="60"/>
  <c r="AC41" i="60"/>
  <c r="AD41" i="60"/>
  <c r="AE41" i="60"/>
  <c r="AF41" i="60"/>
  <c r="AG41" i="60"/>
  <c r="AH41" i="60"/>
  <c r="C42" i="60"/>
  <c r="D42" i="60"/>
  <c r="E42" i="60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U42" i="60"/>
  <c r="V42" i="60"/>
  <c r="W42" i="60"/>
  <c r="X42" i="60"/>
  <c r="Y42" i="60"/>
  <c r="Z42" i="60"/>
  <c r="AA42" i="60"/>
  <c r="AB42" i="60"/>
  <c r="AC42" i="60"/>
  <c r="AD42" i="60"/>
  <c r="AE42" i="60"/>
  <c r="AF42" i="60"/>
  <c r="AG42" i="60"/>
  <c r="AH42" i="60"/>
  <c r="C43" i="60"/>
  <c r="D43" i="60"/>
  <c r="E43" i="60"/>
  <c r="F43" i="60"/>
  <c r="G43" i="60"/>
  <c r="H43" i="60"/>
  <c r="I43" i="60"/>
  <c r="J43" i="60"/>
  <c r="K43" i="60"/>
  <c r="L43" i="60"/>
  <c r="M43" i="60"/>
  <c r="N43" i="60"/>
  <c r="O43" i="60"/>
  <c r="P43" i="60"/>
  <c r="Q43" i="60"/>
  <c r="R43" i="60"/>
  <c r="S43" i="60"/>
  <c r="T43" i="60"/>
  <c r="U43" i="60"/>
  <c r="V43" i="60"/>
  <c r="W43" i="60"/>
  <c r="X43" i="60"/>
  <c r="Y43" i="60"/>
  <c r="Z43" i="60"/>
  <c r="AA43" i="60"/>
  <c r="AB43" i="60"/>
  <c r="AC43" i="60"/>
  <c r="AD43" i="60"/>
  <c r="AE43" i="60"/>
  <c r="AF43" i="60"/>
  <c r="AG43" i="60"/>
  <c r="AH43" i="60"/>
  <c r="C44" i="60"/>
  <c r="D44" i="60"/>
  <c r="E44" i="60"/>
  <c r="F44" i="60"/>
  <c r="G44" i="60"/>
  <c r="H44" i="60"/>
  <c r="I44" i="60"/>
  <c r="J44" i="60"/>
  <c r="K44" i="60"/>
  <c r="L44" i="60"/>
  <c r="M44" i="60"/>
  <c r="N44" i="60"/>
  <c r="O44" i="60"/>
  <c r="P44" i="60"/>
  <c r="Q44" i="60"/>
  <c r="R44" i="60"/>
  <c r="S44" i="60"/>
  <c r="T44" i="60"/>
  <c r="U44" i="60"/>
  <c r="V44" i="60"/>
  <c r="W44" i="60"/>
  <c r="X44" i="60"/>
  <c r="Y44" i="60"/>
  <c r="Z44" i="60"/>
  <c r="AA44" i="60"/>
  <c r="AB44" i="60"/>
  <c r="AC44" i="60"/>
  <c r="AD44" i="60"/>
  <c r="AE44" i="60"/>
  <c r="AF44" i="60"/>
  <c r="AG44" i="60"/>
  <c r="AH44" i="60"/>
  <c r="C45" i="60"/>
  <c r="D45" i="60"/>
  <c r="E45" i="60"/>
  <c r="F45" i="60"/>
  <c r="G45" i="60"/>
  <c r="H45" i="60"/>
  <c r="I45" i="60"/>
  <c r="J45" i="60"/>
  <c r="K45" i="60"/>
  <c r="L45" i="60"/>
  <c r="M45" i="60"/>
  <c r="N45" i="60"/>
  <c r="O45" i="60"/>
  <c r="P45" i="60"/>
  <c r="Q45" i="60"/>
  <c r="R45" i="60"/>
  <c r="S45" i="60"/>
  <c r="T45" i="60"/>
  <c r="U45" i="60"/>
  <c r="V45" i="60"/>
  <c r="W45" i="60"/>
  <c r="X45" i="60"/>
  <c r="Y45" i="60"/>
  <c r="Z45" i="60"/>
  <c r="AA45" i="60"/>
  <c r="AB45" i="60"/>
  <c r="AC45" i="60"/>
  <c r="AD45" i="60"/>
  <c r="AE45" i="60"/>
  <c r="AF45" i="60"/>
  <c r="AG45" i="60"/>
  <c r="AH45" i="60"/>
  <c r="C46" i="60"/>
  <c r="D46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C47" i="60"/>
  <c r="D47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Q47" i="60"/>
  <c r="R47" i="60"/>
  <c r="S47" i="60"/>
  <c r="T47" i="60"/>
  <c r="U47" i="60"/>
  <c r="V47" i="60"/>
  <c r="W47" i="60"/>
  <c r="X47" i="60"/>
  <c r="Y47" i="60"/>
  <c r="Z47" i="60"/>
  <c r="AA47" i="60"/>
  <c r="AB47" i="60"/>
  <c r="AC47" i="60"/>
  <c r="AD47" i="60"/>
  <c r="AE47" i="60"/>
  <c r="AF47" i="60"/>
  <c r="AG47" i="60"/>
  <c r="AH47" i="60"/>
  <c r="C48" i="60"/>
  <c r="D48" i="60"/>
  <c r="E48" i="60"/>
  <c r="F48" i="60"/>
  <c r="G48" i="60"/>
  <c r="H48" i="60"/>
  <c r="I48" i="60"/>
  <c r="J48" i="60"/>
  <c r="K48" i="60"/>
  <c r="L48" i="60"/>
  <c r="M48" i="60"/>
  <c r="N48" i="60"/>
  <c r="O48" i="60"/>
  <c r="P48" i="60"/>
  <c r="Q48" i="60"/>
  <c r="R48" i="60"/>
  <c r="S48" i="60"/>
  <c r="T48" i="60"/>
  <c r="U48" i="60"/>
  <c r="V48" i="60"/>
  <c r="W48" i="60"/>
  <c r="X48" i="60"/>
  <c r="Y48" i="60"/>
  <c r="Z48" i="60"/>
  <c r="AA48" i="60"/>
  <c r="AB48" i="60"/>
  <c r="AC48" i="60"/>
  <c r="AD48" i="60"/>
  <c r="AE48" i="60"/>
  <c r="AF48" i="60"/>
  <c r="AG48" i="60"/>
  <c r="AH48" i="60"/>
  <c r="C49" i="60"/>
  <c r="D49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C50" i="60"/>
  <c r="D50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Q50" i="60"/>
  <c r="R50" i="60"/>
  <c r="S50" i="60"/>
  <c r="T50" i="60"/>
  <c r="U50" i="60"/>
  <c r="V50" i="60"/>
  <c r="W50" i="60"/>
  <c r="X50" i="60"/>
  <c r="Y50" i="60"/>
  <c r="Z50" i="60"/>
  <c r="AA50" i="60"/>
  <c r="AB50" i="60"/>
  <c r="AC50" i="60"/>
  <c r="AD50" i="60"/>
  <c r="AE50" i="60"/>
  <c r="AF50" i="60"/>
  <c r="AG50" i="60"/>
  <c r="AH50" i="60"/>
  <c r="C51" i="60"/>
  <c r="D51" i="60"/>
  <c r="E51" i="60"/>
  <c r="F51" i="60"/>
  <c r="G51" i="60"/>
  <c r="H51" i="60"/>
  <c r="I51" i="60"/>
  <c r="J51" i="60"/>
  <c r="K51" i="60"/>
  <c r="L51" i="60"/>
  <c r="M51" i="60"/>
  <c r="N51" i="60"/>
  <c r="O51" i="60"/>
  <c r="P51" i="60"/>
  <c r="Q51" i="60"/>
  <c r="R51" i="60"/>
  <c r="S51" i="60"/>
  <c r="T51" i="60"/>
  <c r="U51" i="60"/>
  <c r="V51" i="60"/>
  <c r="W51" i="60"/>
  <c r="X51" i="60"/>
  <c r="Y51" i="60"/>
  <c r="Z51" i="60"/>
  <c r="AA51" i="60"/>
  <c r="AB51" i="60"/>
  <c r="AC51" i="60"/>
  <c r="AD51" i="60"/>
  <c r="AE51" i="60"/>
  <c r="AF51" i="60"/>
  <c r="AG51" i="60"/>
  <c r="AH51" i="60"/>
  <c r="C52" i="60"/>
  <c r="D52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C53" i="60"/>
  <c r="D53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C54" i="60"/>
  <c r="D54" i="60"/>
  <c r="E54" i="60"/>
  <c r="F54" i="60"/>
  <c r="G54" i="60"/>
  <c r="H54" i="60"/>
  <c r="I54" i="60"/>
  <c r="J54" i="60"/>
  <c r="K54" i="60"/>
  <c r="L54" i="60"/>
  <c r="M54" i="60"/>
  <c r="N54" i="60"/>
  <c r="O54" i="60"/>
  <c r="P54" i="60"/>
  <c r="Q54" i="60"/>
  <c r="R54" i="60"/>
  <c r="S54" i="60"/>
  <c r="T54" i="60"/>
  <c r="U54" i="60"/>
  <c r="V54" i="60"/>
  <c r="W54" i="60"/>
  <c r="X54" i="60"/>
  <c r="Y54" i="60"/>
  <c r="Z54" i="60"/>
  <c r="AA54" i="60"/>
  <c r="AB54" i="60"/>
  <c r="AC54" i="60"/>
  <c r="AD54" i="60"/>
  <c r="AE54" i="60"/>
  <c r="AF54" i="60"/>
  <c r="AG54" i="60"/>
  <c r="AH54" i="60"/>
  <c r="C55" i="60"/>
  <c r="D55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C56" i="60"/>
  <c r="D56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Q56" i="60"/>
  <c r="R56" i="60"/>
  <c r="S56" i="60"/>
  <c r="T56" i="60"/>
  <c r="U56" i="60"/>
  <c r="V56" i="60"/>
  <c r="W56" i="60"/>
  <c r="X56" i="60"/>
  <c r="Y56" i="60"/>
  <c r="Z56" i="60"/>
  <c r="AA56" i="60"/>
  <c r="AB56" i="60"/>
  <c r="AC56" i="60"/>
  <c r="AD56" i="60"/>
  <c r="AE56" i="60"/>
  <c r="AF56" i="60"/>
  <c r="AG56" i="60"/>
  <c r="AH56" i="60"/>
  <c r="C57" i="60"/>
  <c r="D57" i="60"/>
  <c r="E57" i="60"/>
  <c r="F57" i="60"/>
  <c r="G57" i="60"/>
  <c r="H57" i="60"/>
  <c r="I57" i="60"/>
  <c r="J57" i="60"/>
  <c r="K57" i="60"/>
  <c r="L57" i="60"/>
  <c r="M57" i="60"/>
  <c r="N57" i="60"/>
  <c r="O57" i="60"/>
  <c r="P57" i="60"/>
  <c r="Q57" i="60"/>
  <c r="R57" i="60"/>
  <c r="S57" i="60"/>
  <c r="T57" i="60"/>
  <c r="U57" i="60"/>
  <c r="V57" i="60"/>
  <c r="W57" i="60"/>
  <c r="X57" i="60"/>
  <c r="Y57" i="60"/>
  <c r="Z57" i="60"/>
  <c r="AA57" i="60"/>
  <c r="AB57" i="60"/>
  <c r="AC57" i="60"/>
  <c r="AD57" i="60"/>
  <c r="AE57" i="60"/>
  <c r="AF57" i="60"/>
  <c r="AG57" i="60"/>
  <c r="AH57" i="60"/>
  <c r="C58" i="60"/>
  <c r="D58" i="60"/>
  <c r="E58" i="60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Z58" i="60"/>
  <c r="AA58" i="60"/>
  <c r="AB58" i="60"/>
  <c r="AC58" i="60"/>
  <c r="AD58" i="60"/>
  <c r="AE58" i="60"/>
  <c r="AF58" i="60"/>
  <c r="AG58" i="60"/>
  <c r="AH58" i="60"/>
  <c r="C59" i="60"/>
  <c r="D59" i="60"/>
  <c r="E59" i="60"/>
  <c r="F59" i="60"/>
  <c r="G59" i="60"/>
  <c r="H59" i="60"/>
  <c r="I59" i="60"/>
  <c r="J59" i="60"/>
  <c r="K59" i="60"/>
  <c r="L59" i="60"/>
  <c r="M59" i="60"/>
  <c r="N59" i="60"/>
  <c r="O59" i="60"/>
  <c r="P59" i="60"/>
  <c r="Q59" i="60"/>
  <c r="R59" i="60"/>
  <c r="S59" i="60"/>
  <c r="T59" i="60"/>
  <c r="U59" i="60"/>
  <c r="V59" i="60"/>
  <c r="W59" i="60"/>
  <c r="X59" i="60"/>
  <c r="Y59" i="60"/>
  <c r="Z59" i="60"/>
  <c r="AA59" i="60"/>
  <c r="AB59" i="60"/>
  <c r="AC59" i="60"/>
  <c r="AD59" i="60"/>
  <c r="AE59" i="60"/>
  <c r="AF59" i="60"/>
  <c r="AG59" i="60"/>
  <c r="AH59" i="60"/>
  <c r="C60" i="60"/>
  <c r="D60" i="60"/>
  <c r="E60" i="60"/>
  <c r="F60" i="60"/>
  <c r="G60" i="60"/>
  <c r="H60" i="60"/>
  <c r="I60" i="60"/>
  <c r="J60" i="60"/>
  <c r="K60" i="60"/>
  <c r="L60" i="60"/>
  <c r="M60" i="60"/>
  <c r="N60" i="60"/>
  <c r="O60" i="60"/>
  <c r="P60" i="60"/>
  <c r="Q60" i="60"/>
  <c r="R60" i="60"/>
  <c r="S60" i="60"/>
  <c r="T60" i="60"/>
  <c r="U60" i="60"/>
  <c r="V60" i="60"/>
  <c r="W60" i="60"/>
  <c r="X60" i="60"/>
  <c r="Y60" i="60"/>
  <c r="Z60" i="60"/>
  <c r="AA60" i="60"/>
  <c r="AB60" i="60"/>
  <c r="AC60" i="60"/>
  <c r="AD60" i="60"/>
  <c r="AE60" i="60"/>
  <c r="AF60" i="60"/>
  <c r="AG60" i="60"/>
  <c r="AH60" i="60"/>
  <c r="C61" i="60"/>
  <c r="D61" i="60"/>
  <c r="E61" i="60"/>
  <c r="F61" i="60"/>
  <c r="G61" i="60"/>
  <c r="H61" i="60"/>
  <c r="I61" i="60"/>
  <c r="J61" i="60"/>
  <c r="K61" i="60"/>
  <c r="L61" i="60"/>
  <c r="M61" i="60"/>
  <c r="N61" i="60"/>
  <c r="O61" i="60"/>
  <c r="P61" i="60"/>
  <c r="Q61" i="60"/>
  <c r="R61" i="60"/>
  <c r="S61" i="60"/>
  <c r="T61" i="60"/>
  <c r="U61" i="60"/>
  <c r="V61" i="60"/>
  <c r="W61" i="60"/>
  <c r="X61" i="60"/>
  <c r="Y61" i="60"/>
  <c r="Z61" i="60"/>
  <c r="AA61" i="60"/>
  <c r="AB61" i="60"/>
  <c r="AC61" i="60"/>
  <c r="AD61" i="60"/>
  <c r="AE61" i="60"/>
  <c r="AF61" i="60"/>
  <c r="AG61" i="60"/>
  <c r="AH61" i="60"/>
  <c r="C62" i="60"/>
  <c r="D62" i="60"/>
  <c r="E62" i="60"/>
  <c r="F62" i="60"/>
  <c r="G62" i="60"/>
  <c r="H62" i="60"/>
  <c r="I62" i="60"/>
  <c r="J62" i="60"/>
  <c r="K62" i="60"/>
  <c r="L62" i="60"/>
  <c r="M62" i="60"/>
  <c r="N62" i="60"/>
  <c r="O62" i="60"/>
  <c r="P62" i="60"/>
  <c r="Q62" i="60"/>
  <c r="R62" i="60"/>
  <c r="S62" i="60"/>
  <c r="T62" i="60"/>
  <c r="U62" i="60"/>
  <c r="V62" i="60"/>
  <c r="W62" i="60"/>
  <c r="X62" i="60"/>
  <c r="Y62" i="60"/>
  <c r="Z62" i="60"/>
  <c r="AA62" i="60"/>
  <c r="AB62" i="60"/>
  <c r="AC62" i="60"/>
  <c r="AD62" i="60"/>
  <c r="AE62" i="60"/>
  <c r="AF62" i="60"/>
  <c r="AG62" i="60"/>
  <c r="AH62" i="60"/>
  <c r="C63" i="60"/>
  <c r="D63" i="60"/>
  <c r="E63" i="60"/>
  <c r="F63" i="60"/>
  <c r="G63" i="60"/>
  <c r="H63" i="60"/>
  <c r="I63" i="60"/>
  <c r="J63" i="60"/>
  <c r="K63" i="60"/>
  <c r="L63" i="60"/>
  <c r="M63" i="60"/>
  <c r="N63" i="60"/>
  <c r="O63" i="60"/>
  <c r="P63" i="60"/>
  <c r="Q63" i="60"/>
  <c r="R63" i="60"/>
  <c r="S63" i="60"/>
  <c r="T63" i="60"/>
  <c r="U63" i="60"/>
  <c r="V63" i="60"/>
  <c r="W63" i="60"/>
  <c r="X63" i="60"/>
  <c r="Y63" i="60"/>
  <c r="Z63" i="60"/>
  <c r="AA63" i="60"/>
  <c r="AB63" i="60"/>
  <c r="AC63" i="60"/>
  <c r="AD63" i="60"/>
  <c r="AE63" i="60"/>
  <c r="AF63" i="60"/>
  <c r="AG63" i="60"/>
  <c r="AH63" i="60"/>
  <c r="C64" i="60"/>
  <c r="D64" i="60"/>
  <c r="E64" i="60"/>
  <c r="F64" i="60"/>
  <c r="G64" i="60"/>
  <c r="H64" i="60"/>
  <c r="I64" i="60"/>
  <c r="J64" i="60"/>
  <c r="K64" i="60"/>
  <c r="L64" i="60"/>
  <c r="M64" i="60"/>
  <c r="N64" i="60"/>
  <c r="O64" i="60"/>
  <c r="P64" i="60"/>
  <c r="Q64" i="60"/>
  <c r="R64" i="60"/>
  <c r="S64" i="60"/>
  <c r="T64" i="60"/>
  <c r="U64" i="60"/>
  <c r="V64" i="60"/>
  <c r="W64" i="60"/>
  <c r="X64" i="60"/>
  <c r="Y64" i="60"/>
  <c r="Z64" i="60"/>
  <c r="AA64" i="60"/>
  <c r="AB64" i="60"/>
  <c r="AC64" i="60"/>
  <c r="AD64" i="60"/>
  <c r="AE64" i="60"/>
  <c r="AF64" i="60"/>
  <c r="AG64" i="60"/>
  <c r="AH64" i="60"/>
  <c r="C65" i="60"/>
  <c r="D65" i="60"/>
  <c r="E65" i="60"/>
  <c r="F65" i="60"/>
  <c r="G65" i="60"/>
  <c r="H65" i="60"/>
  <c r="I65" i="60"/>
  <c r="J65" i="60"/>
  <c r="K65" i="60"/>
  <c r="L65" i="60"/>
  <c r="M65" i="60"/>
  <c r="N65" i="60"/>
  <c r="O65" i="60"/>
  <c r="P65" i="60"/>
  <c r="Q65" i="60"/>
  <c r="R65" i="60"/>
  <c r="S65" i="60"/>
  <c r="T65" i="60"/>
  <c r="U65" i="60"/>
  <c r="V65" i="60"/>
  <c r="W65" i="60"/>
  <c r="X65" i="60"/>
  <c r="Y65" i="60"/>
  <c r="Z65" i="60"/>
  <c r="AA65" i="60"/>
  <c r="AB65" i="60"/>
  <c r="AC65" i="60"/>
  <c r="AD65" i="60"/>
  <c r="AE65" i="60"/>
  <c r="AF65" i="60"/>
  <c r="AG65" i="60"/>
  <c r="AH65" i="60"/>
  <c r="C66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R66" i="60"/>
  <c r="S66" i="60"/>
  <c r="T66" i="60"/>
  <c r="U66" i="60"/>
  <c r="V66" i="60"/>
  <c r="W66" i="60"/>
  <c r="X66" i="60"/>
  <c r="Y66" i="60"/>
  <c r="Z66" i="60"/>
  <c r="AA66" i="60"/>
  <c r="AB66" i="60"/>
  <c r="AC66" i="60"/>
  <c r="AD66" i="60"/>
  <c r="AE66" i="60"/>
  <c r="AF66" i="60"/>
  <c r="AG66" i="60"/>
  <c r="AH66" i="60"/>
  <c r="V5" i="60"/>
  <c r="W5" i="60"/>
  <c r="X5" i="60"/>
  <c r="Y5" i="60"/>
  <c r="Z5" i="60"/>
  <c r="AA5" i="60"/>
  <c r="AB5" i="60"/>
  <c r="AC5" i="60"/>
  <c r="AD5" i="60"/>
  <c r="AE5" i="60"/>
  <c r="AF5" i="60"/>
  <c r="AG5" i="60"/>
  <c r="AH5" i="60"/>
  <c r="D5" i="60"/>
  <c r="E5" i="60"/>
  <c r="F5" i="60"/>
  <c r="G5" i="60"/>
  <c r="H5" i="60"/>
  <c r="I5" i="60"/>
  <c r="J5" i="60"/>
  <c r="K5" i="60"/>
  <c r="L5" i="60"/>
  <c r="M5" i="60"/>
  <c r="N5" i="60"/>
  <c r="O5" i="60"/>
  <c r="P5" i="60"/>
  <c r="Q5" i="60"/>
  <c r="R5" i="60"/>
  <c r="S5" i="60"/>
  <c r="T5" i="60"/>
  <c r="U5" i="60"/>
  <c r="C5" i="60"/>
  <c r="B5" i="60"/>
  <c r="B6" i="60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K251" i="58" l="1"/>
  <c r="J251" i="58"/>
  <c r="I251" i="58"/>
  <c r="H256" i="58" s="1"/>
  <c r="H252" i="58"/>
  <c r="C3" i="54" l="1"/>
  <c r="C4" i="54"/>
  <c r="C5" i="54"/>
  <c r="C6" i="54"/>
  <c r="C7" i="54"/>
  <c r="C8" i="54"/>
  <c r="C9" i="54"/>
  <c r="C10" i="54"/>
  <c r="C11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2" i="54"/>
  <c r="F4" i="54"/>
  <c r="F5" i="54"/>
  <c r="F16" i="54"/>
  <c r="F22" i="54"/>
  <c r="F23" i="54"/>
  <c r="F40" i="54"/>
  <c r="F41" i="54"/>
  <c r="F58" i="54"/>
  <c r="F59" i="54"/>
  <c r="H3" i="54"/>
  <c r="F3" i="54" s="1"/>
  <c r="H4" i="54"/>
  <c r="H5" i="54"/>
  <c r="H6" i="54"/>
  <c r="F6" i="54" s="1"/>
  <c r="H7" i="54"/>
  <c r="F7" i="54" s="1"/>
  <c r="H8" i="54"/>
  <c r="F8" i="54" s="1"/>
  <c r="H9" i="54"/>
  <c r="F9" i="54" s="1"/>
  <c r="H10" i="54"/>
  <c r="F10" i="54" s="1"/>
  <c r="H11" i="54"/>
  <c r="F11" i="54" s="1"/>
  <c r="H12" i="54"/>
  <c r="F12" i="54" s="1"/>
  <c r="H13" i="54"/>
  <c r="F13" i="54" s="1"/>
  <c r="H14" i="54"/>
  <c r="F14" i="54" s="1"/>
  <c r="H15" i="54"/>
  <c r="F15" i="54" s="1"/>
  <c r="H16" i="54"/>
  <c r="H17" i="54"/>
  <c r="F17" i="54" s="1"/>
  <c r="H18" i="54"/>
  <c r="F18" i="54" s="1"/>
  <c r="H19" i="54"/>
  <c r="F19" i="54" s="1"/>
  <c r="H20" i="54"/>
  <c r="F20" i="54" s="1"/>
  <c r="H21" i="54"/>
  <c r="F21" i="54" s="1"/>
  <c r="H22" i="54"/>
  <c r="H23" i="54"/>
  <c r="H24" i="54"/>
  <c r="F24" i="54" s="1"/>
  <c r="H25" i="54"/>
  <c r="F25" i="54" s="1"/>
  <c r="H26" i="54"/>
  <c r="F26" i="54" s="1"/>
  <c r="H27" i="54"/>
  <c r="F27" i="54" s="1"/>
  <c r="H28" i="54"/>
  <c r="F28" i="54" s="1"/>
  <c r="H29" i="54"/>
  <c r="F29" i="54" s="1"/>
  <c r="H30" i="54"/>
  <c r="F30" i="54" s="1"/>
  <c r="H31" i="54"/>
  <c r="F31" i="54" s="1"/>
  <c r="H32" i="54"/>
  <c r="F32" i="54" s="1"/>
  <c r="H33" i="54"/>
  <c r="F33" i="54" s="1"/>
  <c r="H34" i="54"/>
  <c r="F34" i="54" s="1"/>
  <c r="H35" i="54"/>
  <c r="F35" i="54" s="1"/>
  <c r="H36" i="54"/>
  <c r="F36" i="54" s="1"/>
  <c r="H37" i="54"/>
  <c r="F37" i="54" s="1"/>
  <c r="H38" i="54"/>
  <c r="F38" i="54" s="1"/>
  <c r="H39" i="54"/>
  <c r="F39" i="54" s="1"/>
  <c r="H40" i="54"/>
  <c r="H41" i="54"/>
  <c r="H42" i="54"/>
  <c r="F42" i="54" s="1"/>
  <c r="H43" i="54"/>
  <c r="F43" i="54" s="1"/>
  <c r="H44" i="54"/>
  <c r="F44" i="54" s="1"/>
  <c r="H45" i="54"/>
  <c r="F45" i="54" s="1"/>
  <c r="H46" i="54"/>
  <c r="F46" i="54" s="1"/>
  <c r="H47" i="54"/>
  <c r="F47" i="54" s="1"/>
  <c r="H48" i="54"/>
  <c r="F48" i="54" s="1"/>
  <c r="H49" i="54"/>
  <c r="F49" i="54" s="1"/>
  <c r="H50" i="54"/>
  <c r="F50" i="54" s="1"/>
  <c r="H51" i="54"/>
  <c r="F51" i="54" s="1"/>
  <c r="H52" i="54"/>
  <c r="F52" i="54" s="1"/>
  <c r="H53" i="54"/>
  <c r="F53" i="54" s="1"/>
  <c r="H54" i="54"/>
  <c r="F54" i="54" s="1"/>
  <c r="H55" i="54"/>
  <c r="F55" i="54" s="1"/>
  <c r="H56" i="54"/>
  <c r="F56" i="54" s="1"/>
  <c r="H57" i="54"/>
  <c r="F57" i="54" s="1"/>
  <c r="H58" i="54"/>
  <c r="H59" i="54"/>
  <c r="H2" i="54"/>
  <c r="F2" i="54" s="1"/>
  <c r="C3" i="59" l="1"/>
  <c r="C4" i="59"/>
  <c r="C5" i="59"/>
  <c r="C6" i="59"/>
  <c r="C7" i="59"/>
  <c r="C8" i="59"/>
  <c r="C9" i="59"/>
  <c r="C10" i="59"/>
  <c r="C11" i="59"/>
  <c r="C12" i="59"/>
  <c r="C13" i="59"/>
  <c r="C14" i="59"/>
  <c r="C15" i="59"/>
  <c r="C16" i="59"/>
  <c r="C17" i="59"/>
  <c r="C18" i="59"/>
  <c r="C19" i="59"/>
  <c r="C20" i="59"/>
  <c r="C21" i="59"/>
  <c r="C22" i="59"/>
  <c r="C23" i="59"/>
  <c r="C24" i="59"/>
  <c r="C25" i="59"/>
  <c r="C26" i="59"/>
  <c r="C27" i="59"/>
  <c r="C28" i="59"/>
  <c r="C29" i="59"/>
  <c r="C30" i="59"/>
  <c r="C31" i="59"/>
  <c r="C32" i="59"/>
  <c r="C33" i="59"/>
  <c r="C34" i="59"/>
  <c r="C35" i="59"/>
  <c r="C36" i="59"/>
  <c r="C37" i="59"/>
  <c r="C38" i="59"/>
  <c r="C39" i="59"/>
  <c r="C40" i="59"/>
  <c r="C41" i="59"/>
  <c r="C42" i="59"/>
  <c r="C43" i="59"/>
  <c r="C44" i="59"/>
  <c r="C45" i="59"/>
  <c r="C46" i="59"/>
  <c r="C47" i="59"/>
  <c r="C48" i="59"/>
  <c r="C49" i="59"/>
  <c r="C50" i="59"/>
  <c r="C51" i="59"/>
  <c r="C52" i="59"/>
  <c r="C53" i="59"/>
  <c r="C54" i="59"/>
  <c r="C55" i="59"/>
  <c r="C56" i="59"/>
  <c r="C57" i="59"/>
  <c r="C58" i="59"/>
  <c r="C59" i="59"/>
  <c r="C2" i="59"/>
  <c r="B3" i="59" l="1"/>
  <c r="B4" i="59"/>
  <c r="B5" i="59"/>
  <c r="B6" i="59"/>
  <c r="B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2" i="59"/>
  <c r="AJ54" i="12" l="1"/>
  <c r="I250" i="58" l="1"/>
  <c r="J250" i="58"/>
  <c r="K250" i="58"/>
  <c r="L250" i="58"/>
  <c r="M250" i="58"/>
  <c r="N250" i="58"/>
  <c r="O250" i="58"/>
  <c r="P250" i="58"/>
  <c r="Q250" i="58"/>
  <c r="R250" i="58"/>
  <c r="H250" i="58"/>
  <c r="E254" i="58"/>
  <c r="F254" i="58"/>
  <c r="G254" i="58"/>
  <c r="H254" i="58"/>
  <c r="I254" i="58"/>
  <c r="J254" i="58"/>
  <c r="J259" i="58" s="1"/>
  <c r="K254" i="58"/>
  <c r="L254" i="58"/>
  <c r="I259" i="58" s="1"/>
  <c r="M254" i="58"/>
  <c r="N254" i="58"/>
  <c r="O254" i="58"/>
  <c r="P254" i="58"/>
  <c r="Q254" i="58"/>
  <c r="L259" i="58" s="1"/>
  <c r="R254" i="58"/>
  <c r="D254" i="58"/>
  <c r="D253" i="58"/>
  <c r="E253" i="58"/>
  <c r="F253" i="58"/>
  <c r="G253" i="58"/>
  <c r="H253" i="58"/>
  <c r="I253" i="58"/>
  <c r="J253" i="58"/>
  <c r="J258" i="58" s="1"/>
  <c r="K253" i="58"/>
  <c r="L253" i="58"/>
  <c r="I258" i="58" s="1"/>
  <c r="M253" i="58"/>
  <c r="N253" i="58"/>
  <c r="O253" i="58"/>
  <c r="P253" i="58"/>
  <c r="Q253" i="58"/>
  <c r="L258" i="58" s="1"/>
  <c r="R253" i="58"/>
  <c r="D251" i="58"/>
  <c r="E252" i="58"/>
  <c r="F252" i="58"/>
  <c r="G252" i="58"/>
  <c r="I252" i="58"/>
  <c r="J252" i="58"/>
  <c r="J257" i="58" s="1"/>
  <c r="K252" i="58"/>
  <c r="L252" i="58"/>
  <c r="I257" i="58" s="1"/>
  <c r="M252" i="58"/>
  <c r="N252" i="58"/>
  <c r="O252" i="58"/>
  <c r="P252" i="58"/>
  <c r="Q252" i="58"/>
  <c r="L257" i="58" s="1"/>
  <c r="R252" i="58"/>
  <c r="D252" i="58"/>
  <c r="R251" i="58"/>
  <c r="E251" i="58"/>
  <c r="F251" i="58"/>
  <c r="G251" i="58"/>
  <c r="H251" i="58"/>
  <c r="J256" i="58"/>
  <c r="L251" i="58"/>
  <c r="I256" i="58" s="1"/>
  <c r="M251" i="58"/>
  <c r="N251" i="58"/>
  <c r="O251" i="58"/>
  <c r="P251" i="58"/>
  <c r="Q251" i="58"/>
  <c r="L256" i="58" s="1"/>
  <c r="H257" i="58" l="1"/>
  <c r="H258" i="58"/>
  <c r="H259" i="58"/>
  <c r="M258" i="58"/>
  <c r="M259" i="58"/>
  <c r="M256" i="58"/>
  <c r="M257" i="58"/>
  <c r="K258" i="58"/>
  <c r="K259" i="58"/>
  <c r="K256" i="58"/>
  <c r="K257" i="58"/>
  <c r="Q3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2" i="2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2" i="29"/>
  <c r="BG12" i="21" l="1"/>
  <c r="AY3" i="21"/>
  <c r="AZ3" i="21"/>
  <c r="BA3" i="21"/>
  <c r="BB3" i="21"/>
  <c r="BC3" i="21"/>
  <c r="BD3" i="21"/>
  <c r="BE3" i="21"/>
  <c r="BF3" i="21"/>
  <c r="BG3" i="21"/>
  <c r="AY4" i="21"/>
  <c r="AZ4" i="21"/>
  <c r="BA4" i="21"/>
  <c r="BB4" i="21"/>
  <c r="BC4" i="21"/>
  <c r="BD4" i="21"/>
  <c r="BE4" i="21"/>
  <c r="BF4" i="21"/>
  <c r="BG4" i="21"/>
  <c r="AY5" i="21"/>
  <c r="AZ5" i="21"/>
  <c r="BA5" i="21"/>
  <c r="BB5" i="21"/>
  <c r="BC5" i="21"/>
  <c r="BD5" i="21"/>
  <c r="BE5" i="21"/>
  <c r="BF5" i="21"/>
  <c r="BG5" i="21"/>
  <c r="AY6" i="21"/>
  <c r="AZ6" i="21"/>
  <c r="BA6" i="21"/>
  <c r="BB6" i="21"/>
  <c r="BC6" i="21"/>
  <c r="BD6" i="21"/>
  <c r="BE6" i="21"/>
  <c r="BF6" i="21"/>
  <c r="BG6" i="21"/>
  <c r="AY7" i="21"/>
  <c r="AZ7" i="21"/>
  <c r="BA7" i="21"/>
  <c r="BB7" i="21"/>
  <c r="BC7" i="21"/>
  <c r="BD7" i="21"/>
  <c r="BE7" i="21"/>
  <c r="BF7" i="21"/>
  <c r="BG7" i="21"/>
  <c r="AY8" i="21"/>
  <c r="AZ8" i="21"/>
  <c r="BA8" i="21"/>
  <c r="BB8" i="21"/>
  <c r="BC8" i="21"/>
  <c r="BD8" i="21"/>
  <c r="BE8" i="21"/>
  <c r="BF8" i="21"/>
  <c r="BG8" i="21"/>
  <c r="AY9" i="21"/>
  <c r="AZ9" i="21"/>
  <c r="BA9" i="21"/>
  <c r="BB9" i="21"/>
  <c r="BC9" i="21"/>
  <c r="BD9" i="21"/>
  <c r="BE9" i="21"/>
  <c r="BF9" i="21"/>
  <c r="BG9" i="21"/>
  <c r="AY10" i="21"/>
  <c r="AZ10" i="21"/>
  <c r="BA10" i="21"/>
  <c r="BB10" i="21"/>
  <c r="BC10" i="21"/>
  <c r="BD10" i="21"/>
  <c r="BE10" i="21"/>
  <c r="BF10" i="21"/>
  <c r="BG10" i="21"/>
  <c r="AY11" i="21"/>
  <c r="AZ11" i="21"/>
  <c r="BA11" i="21"/>
  <c r="BB11" i="21"/>
  <c r="BC11" i="21"/>
  <c r="BD11" i="21"/>
  <c r="BE11" i="21"/>
  <c r="BF11" i="21"/>
  <c r="BG11" i="21"/>
  <c r="AY12" i="21"/>
  <c r="AZ12" i="21"/>
  <c r="BA12" i="21"/>
  <c r="BB12" i="21"/>
  <c r="BC12" i="21"/>
  <c r="BD12" i="21"/>
  <c r="BE12" i="21"/>
  <c r="BF12" i="21"/>
  <c r="AY13" i="21"/>
  <c r="AZ13" i="21"/>
  <c r="BA13" i="21"/>
  <c r="BB13" i="21"/>
  <c r="BC13" i="21"/>
  <c r="BD13" i="21"/>
  <c r="BE13" i="21"/>
  <c r="BF13" i="21"/>
  <c r="BG13" i="21"/>
  <c r="AY14" i="21"/>
  <c r="AZ14" i="21"/>
  <c r="BA14" i="21"/>
  <c r="BB14" i="21"/>
  <c r="BC14" i="21"/>
  <c r="BD14" i="21"/>
  <c r="BE14" i="21"/>
  <c r="BF14" i="21"/>
  <c r="BG14" i="21"/>
  <c r="AY15" i="21"/>
  <c r="AZ15" i="21"/>
  <c r="BA15" i="21"/>
  <c r="BB15" i="21"/>
  <c r="BC15" i="21"/>
  <c r="BD15" i="21"/>
  <c r="BE15" i="21"/>
  <c r="BF15" i="21"/>
  <c r="BG15" i="21"/>
  <c r="AY16" i="21"/>
  <c r="AZ16" i="21"/>
  <c r="BA16" i="21"/>
  <c r="BB16" i="21"/>
  <c r="BC16" i="21"/>
  <c r="BD16" i="21"/>
  <c r="BE16" i="21"/>
  <c r="BF16" i="21"/>
  <c r="BG16" i="21"/>
  <c r="AY17" i="21"/>
  <c r="AZ17" i="21"/>
  <c r="BA17" i="21"/>
  <c r="BB17" i="21"/>
  <c r="BC17" i="21"/>
  <c r="BD17" i="21"/>
  <c r="BE17" i="21"/>
  <c r="BF17" i="21"/>
  <c r="BG17" i="21"/>
  <c r="AY18" i="21"/>
  <c r="AZ18" i="21"/>
  <c r="BA18" i="21"/>
  <c r="BB18" i="21"/>
  <c r="BC18" i="21"/>
  <c r="BD18" i="21"/>
  <c r="BE18" i="21"/>
  <c r="BF18" i="21"/>
  <c r="BG18" i="21"/>
  <c r="AY19" i="21"/>
  <c r="AZ19" i="21"/>
  <c r="BA19" i="21"/>
  <c r="BB19" i="21"/>
  <c r="BC19" i="21"/>
  <c r="BD19" i="21"/>
  <c r="BE19" i="21"/>
  <c r="BF19" i="21"/>
  <c r="BG19" i="21"/>
  <c r="AY20" i="21"/>
  <c r="AZ20" i="21"/>
  <c r="BA20" i="21"/>
  <c r="BB20" i="21"/>
  <c r="BC20" i="21"/>
  <c r="BD20" i="21"/>
  <c r="BE20" i="21"/>
  <c r="BF20" i="21"/>
  <c r="BG20" i="21"/>
  <c r="AY21" i="21"/>
  <c r="AZ21" i="21"/>
  <c r="BA21" i="21"/>
  <c r="BB21" i="21"/>
  <c r="BC21" i="21"/>
  <c r="BD21" i="21"/>
  <c r="BE21" i="21"/>
  <c r="BF21" i="21"/>
  <c r="BG21" i="21"/>
  <c r="AY22" i="21"/>
  <c r="AZ22" i="21"/>
  <c r="BA22" i="21"/>
  <c r="BB22" i="21"/>
  <c r="BC22" i="21"/>
  <c r="BD22" i="21"/>
  <c r="BE22" i="21"/>
  <c r="BF22" i="21"/>
  <c r="BG22" i="21"/>
  <c r="AY23" i="21"/>
  <c r="AZ23" i="21"/>
  <c r="BA23" i="21"/>
  <c r="BB23" i="21"/>
  <c r="BC23" i="21"/>
  <c r="BD23" i="21"/>
  <c r="BE23" i="21"/>
  <c r="BF23" i="21"/>
  <c r="BG23" i="21"/>
  <c r="AY24" i="21"/>
  <c r="AZ24" i="21"/>
  <c r="BA24" i="21"/>
  <c r="BB24" i="21"/>
  <c r="BC24" i="21"/>
  <c r="BD24" i="21"/>
  <c r="BE24" i="21"/>
  <c r="BF24" i="21"/>
  <c r="BG24" i="21"/>
  <c r="AY25" i="21"/>
  <c r="AZ25" i="21"/>
  <c r="BA25" i="21"/>
  <c r="BB25" i="21"/>
  <c r="BC25" i="21"/>
  <c r="BD25" i="21"/>
  <c r="BE25" i="21"/>
  <c r="BF25" i="21"/>
  <c r="BG25" i="21"/>
  <c r="AY26" i="21"/>
  <c r="AZ26" i="21"/>
  <c r="BA26" i="21"/>
  <c r="BB26" i="21"/>
  <c r="BC26" i="21"/>
  <c r="BD26" i="21"/>
  <c r="BE26" i="21"/>
  <c r="BF26" i="21"/>
  <c r="BG26" i="21"/>
  <c r="AY27" i="21"/>
  <c r="AZ27" i="21"/>
  <c r="BA27" i="21"/>
  <c r="BB27" i="21"/>
  <c r="BC27" i="21"/>
  <c r="BD27" i="21"/>
  <c r="BE27" i="21"/>
  <c r="BF27" i="21"/>
  <c r="BG27" i="21"/>
  <c r="AY28" i="21"/>
  <c r="AZ28" i="21"/>
  <c r="BA28" i="21"/>
  <c r="BB28" i="21"/>
  <c r="BC28" i="21"/>
  <c r="BD28" i="21"/>
  <c r="BE28" i="21"/>
  <c r="BF28" i="21"/>
  <c r="BG28" i="21"/>
  <c r="AY29" i="21"/>
  <c r="AZ29" i="21"/>
  <c r="BA29" i="21"/>
  <c r="BB29" i="21"/>
  <c r="BC29" i="21"/>
  <c r="BD29" i="21"/>
  <c r="BE29" i="21"/>
  <c r="BF29" i="21"/>
  <c r="BG29" i="21"/>
  <c r="AY30" i="21"/>
  <c r="AZ30" i="21"/>
  <c r="BA30" i="21"/>
  <c r="BB30" i="21"/>
  <c r="BC30" i="21"/>
  <c r="BD30" i="21"/>
  <c r="BE30" i="21"/>
  <c r="BF30" i="21"/>
  <c r="BG30" i="21"/>
  <c r="AY31" i="21"/>
  <c r="AZ31" i="21"/>
  <c r="BA31" i="21"/>
  <c r="BB31" i="21"/>
  <c r="BC31" i="21"/>
  <c r="BD31" i="21"/>
  <c r="BE31" i="21"/>
  <c r="BF31" i="21"/>
  <c r="BG31" i="21"/>
  <c r="AY32" i="21"/>
  <c r="AZ32" i="21"/>
  <c r="BA32" i="21"/>
  <c r="BB32" i="21"/>
  <c r="BC32" i="21"/>
  <c r="BD32" i="21"/>
  <c r="BE32" i="21"/>
  <c r="BF32" i="21"/>
  <c r="BG32" i="21"/>
  <c r="AY33" i="21"/>
  <c r="AZ33" i="21"/>
  <c r="BA33" i="21"/>
  <c r="BB33" i="21"/>
  <c r="BC33" i="21"/>
  <c r="BD33" i="21"/>
  <c r="BE33" i="21"/>
  <c r="BF33" i="21"/>
  <c r="BG33" i="21"/>
  <c r="AY34" i="21"/>
  <c r="AZ34" i="21"/>
  <c r="BA34" i="21"/>
  <c r="BB34" i="21"/>
  <c r="BC34" i="21"/>
  <c r="BD34" i="21"/>
  <c r="BE34" i="21"/>
  <c r="BF34" i="21"/>
  <c r="BG34" i="21"/>
  <c r="AY35" i="21"/>
  <c r="AZ35" i="21"/>
  <c r="BA35" i="21"/>
  <c r="BB35" i="21"/>
  <c r="BC35" i="21"/>
  <c r="BD35" i="21"/>
  <c r="BE35" i="21"/>
  <c r="BF35" i="21"/>
  <c r="BG35" i="21"/>
  <c r="AY36" i="21"/>
  <c r="AZ36" i="21"/>
  <c r="BA36" i="21"/>
  <c r="BB36" i="21"/>
  <c r="BC36" i="21"/>
  <c r="BD36" i="21"/>
  <c r="BE36" i="21"/>
  <c r="BF36" i="21"/>
  <c r="BG36" i="21"/>
  <c r="AY37" i="21"/>
  <c r="AZ37" i="21"/>
  <c r="BA37" i="21"/>
  <c r="BB37" i="21"/>
  <c r="BC37" i="21"/>
  <c r="BD37" i="21"/>
  <c r="BE37" i="21"/>
  <c r="BF37" i="21"/>
  <c r="BG37" i="21"/>
  <c r="AY38" i="21"/>
  <c r="AZ38" i="21"/>
  <c r="BA38" i="21"/>
  <c r="BB38" i="21"/>
  <c r="BC38" i="21"/>
  <c r="BD38" i="21"/>
  <c r="BE38" i="21"/>
  <c r="BF38" i="21"/>
  <c r="BG38" i="21"/>
  <c r="AY39" i="21"/>
  <c r="AZ39" i="21"/>
  <c r="BA39" i="21"/>
  <c r="BB39" i="21"/>
  <c r="BC39" i="21"/>
  <c r="BD39" i="21"/>
  <c r="BE39" i="21"/>
  <c r="BF39" i="21"/>
  <c r="BG39" i="21"/>
  <c r="AY40" i="21"/>
  <c r="AZ40" i="21"/>
  <c r="BA40" i="21"/>
  <c r="BB40" i="21"/>
  <c r="BC40" i="21"/>
  <c r="BD40" i="21"/>
  <c r="BE40" i="21"/>
  <c r="BF40" i="21"/>
  <c r="BG40" i="21"/>
  <c r="AY41" i="21"/>
  <c r="AZ41" i="21"/>
  <c r="BA41" i="21"/>
  <c r="BB41" i="21"/>
  <c r="BC41" i="21"/>
  <c r="BD41" i="21"/>
  <c r="BE41" i="21"/>
  <c r="BF41" i="21"/>
  <c r="BG41" i="21"/>
  <c r="AY42" i="21"/>
  <c r="AZ42" i="21"/>
  <c r="BA42" i="21"/>
  <c r="BB42" i="21"/>
  <c r="BC42" i="21"/>
  <c r="BD42" i="21"/>
  <c r="BE42" i="21"/>
  <c r="BF42" i="21"/>
  <c r="BG42" i="21"/>
  <c r="AY43" i="21"/>
  <c r="AZ43" i="21"/>
  <c r="BA43" i="21"/>
  <c r="BB43" i="21"/>
  <c r="BC43" i="21"/>
  <c r="BD43" i="21"/>
  <c r="BE43" i="21"/>
  <c r="BF43" i="21"/>
  <c r="BG43" i="21"/>
  <c r="AY44" i="21"/>
  <c r="AZ44" i="21"/>
  <c r="BA44" i="21"/>
  <c r="BB44" i="21"/>
  <c r="BC44" i="21"/>
  <c r="BD44" i="21"/>
  <c r="BE44" i="21"/>
  <c r="BF44" i="21"/>
  <c r="BG44" i="21"/>
  <c r="AY45" i="21"/>
  <c r="AZ45" i="21"/>
  <c r="BA45" i="21"/>
  <c r="BB45" i="21"/>
  <c r="BC45" i="21"/>
  <c r="BD45" i="21"/>
  <c r="BE45" i="21"/>
  <c r="BF45" i="21"/>
  <c r="BG45" i="21"/>
  <c r="AY46" i="21"/>
  <c r="AZ46" i="21"/>
  <c r="BA46" i="21"/>
  <c r="BB46" i="21"/>
  <c r="BC46" i="21"/>
  <c r="BD46" i="21"/>
  <c r="BE46" i="21"/>
  <c r="BF46" i="21"/>
  <c r="BG46" i="21"/>
  <c r="AY47" i="21"/>
  <c r="AZ47" i="21"/>
  <c r="BA47" i="21"/>
  <c r="BB47" i="21"/>
  <c r="BC47" i="21"/>
  <c r="BD47" i="21"/>
  <c r="BE47" i="21"/>
  <c r="BF47" i="21"/>
  <c r="BG47" i="21"/>
  <c r="AY48" i="21"/>
  <c r="AZ48" i="21"/>
  <c r="BA48" i="21"/>
  <c r="BB48" i="21"/>
  <c r="BC48" i="21"/>
  <c r="BD48" i="21"/>
  <c r="BE48" i="21"/>
  <c r="BF48" i="21"/>
  <c r="BG48" i="21"/>
  <c r="AY49" i="21"/>
  <c r="AZ49" i="21"/>
  <c r="BA49" i="21"/>
  <c r="BB49" i="21"/>
  <c r="BC49" i="21"/>
  <c r="BD49" i="21"/>
  <c r="BE49" i="21"/>
  <c r="BF49" i="21"/>
  <c r="BG49" i="21"/>
  <c r="AY50" i="21"/>
  <c r="AZ50" i="21"/>
  <c r="BA50" i="21"/>
  <c r="BB50" i="21"/>
  <c r="BC50" i="21"/>
  <c r="BD50" i="21"/>
  <c r="BE50" i="21"/>
  <c r="BF50" i="21"/>
  <c r="BG50" i="21"/>
  <c r="AY51" i="21"/>
  <c r="AZ51" i="21"/>
  <c r="BA51" i="21"/>
  <c r="BB51" i="21"/>
  <c r="BC51" i="21"/>
  <c r="BD51" i="21"/>
  <c r="BE51" i="21"/>
  <c r="BF51" i="21"/>
  <c r="BG51" i="21"/>
  <c r="AY52" i="21"/>
  <c r="AZ52" i="21"/>
  <c r="BA52" i="21"/>
  <c r="BB52" i="21"/>
  <c r="BC52" i="21"/>
  <c r="BD52" i="21"/>
  <c r="BE52" i="21"/>
  <c r="BF52" i="21"/>
  <c r="BG52" i="21"/>
  <c r="AY53" i="21"/>
  <c r="AZ53" i="21"/>
  <c r="BA53" i="21"/>
  <c r="BB53" i="21"/>
  <c r="BC53" i="21"/>
  <c r="BD53" i="21"/>
  <c r="BE53" i="21"/>
  <c r="BF53" i="21"/>
  <c r="BG53" i="21"/>
  <c r="AY54" i="21"/>
  <c r="AZ54" i="21"/>
  <c r="BA54" i="21"/>
  <c r="BB54" i="21"/>
  <c r="BC54" i="21"/>
  <c r="BD54" i="21"/>
  <c r="BE54" i="21"/>
  <c r="BF54" i="21"/>
  <c r="BG54" i="21"/>
  <c r="AY55" i="21"/>
  <c r="AZ55" i="21"/>
  <c r="BA55" i="21"/>
  <c r="BB55" i="21"/>
  <c r="BC55" i="21"/>
  <c r="BD55" i="21"/>
  <c r="BE55" i="21"/>
  <c r="BF55" i="21"/>
  <c r="BG55" i="21"/>
  <c r="AY56" i="21"/>
  <c r="AZ56" i="21"/>
  <c r="BA56" i="21"/>
  <c r="BB56" i="21"/>
  <c r="BC56" i="21"/>
  <c r="BD56" i="21"/>
  <c r="BE56" i="21"/>
  <c r="BF56" i="21"/>
  <c r="BG56" i="21"/>
  <c r="AY57" i="21"/>
  <c r="AZ57" i="21"/>
  <c r="BA57" i="21"/>
  <c r="BB57" i="21"/>
  <c r="BC57" i="21"/>
  <c r="BD57" i="21"/>
  <c r="BE57" i="21"/>
  <c r="BF57" i="21"/>
  <c r="BG57" i="21"/>
  <c r="AY58" i="21"/>
  <c r="AZ58" i="21"/>
  <c r="BA58" i="21"/>
  <c r="BB58" i="21"/>
  <c r="BC58" i="21"/>
  <c r="BD58" i="21"/>
  <c r="BE58" i="21"/>
  <c r="BF58" i="21"/>
  <c r="BG58" i="21"/>
  <c r="AY59" i="21"/>
  <c r="AZ59" i="21"/>
  <c r="BA59" i="21"/>
  <c r="BB59" i="21"/>
  <c r="BC59" i="21"/>
  <c r="BD59" i="21"/>
  <c r="BE59" i="21"/>
  <c r="BF59" i="21"/>
  <c r="BG59" i="21"/>
  <c r="AY60" i="21"/>
  <c r="AZ60" i="21"/>
  <c r="BA60" i="21"/>
  <c r="BB60" i="21"/>
  <c r="BC60" i="21"/>
  <c r="BD60" i="21"/>
  <c r="BE60" i="21"/>
  <c r="BF60" i="21"/>
  <c r="BG60" i="21"/>
  <c r="AY61" i="21"/>
  <c r="AZ61" i="21"/>
  <c r="BA61" i="21"/>
  <c r="BB61" i="21"/>
  <c r="BC61" i="21"/>
  <c r="BD61" i="21"/>
  <c r="BE61" i="21"/>
  <c r="BF61" i="21"/>
  <c r="BG61" i="21"/>
  <c r="AY62" i="21"/>
  <c r="AZ62" i="21"/>
  <c r="BA62" i="21"/>
  <c r="BB62" i="21"/>
  <c r="BC62" i="21"/>
  <c r="BD62" i="21"/>
  <c r="BE62" i="21"/>
  <c r="BF62" i="21"/>
  <c r="BG62" i="21"/>
  <c r="AY63" i="21"/>
  <c r="AZ63" i="21"/>
  <c r="BA63" i="21"/>
  <c r="BB63" i="21"/>
  <c r="BC63" i="21"/>
  <c r="BD63" i="21"/>
  <c r="BE63" i="21"/>
  <c r="BF63" i="21"/>
  <c r="BG63" i="21"/>
  <c r="AZ2" i="21"/>
  <c r="BA2" i="21"/>
  <c r="BB2" i="21"/>
  <c r="BC2" i="21"/>
  <c r="BD2" i="21"/>
  <c r="BE2" i="21"/>
  <c r="BF2" i="21"/>
  <c r="BG2" i="21"/>
  <c r="AY2" i="21"/>
  <c r="AO2" i="21"/>
  <c r="BB10" i="20"/>
  <c r="BB7" i="20"/>
  <c r="AU4" i="20"/>
  <c r="AV4" i="20"/>
  <c r="AW4" i="20"/>
  <c r="AX4" i="20"/>
  <c r="AY4" i="20"/>
  <c r="AZ4" i="20"/>
  <c r="BA4" i="20"/>
  <c r="BB4" i="20"/>
  <c r="BC4" i="20"/>
  <c r="AU5" i="20"/>
  <c r="AV5" i="20"/>
  <c r="AW5" i="20"/>
  <c r="AX5" i="20"/>
  <c r="AY5" i="20"/>
  <c r="AZ5" i="20"/>
  <c r="BA5" i="20"/>
  <c r="BB5" i="20"/>
  <c r="BC5" i="20"/>
  <c r="AU6" i="20"/>
  <c r="AV6" i="20"/>
  <c r="AW6" i="20"/>
  <c r="AX6" i="20"/>
  <c r="AY6" i="20"/>
  <c r="AZ6" i="20"/>
  <c r="BA6" i="20"/>
  <c r="BB6" i="20"/>
  <c r="BC6" i="20"/>
  <c r="AU7" i="20"/>
  <c r="AV7" i="20"/>
  <c r="AW7" i="20"/>
  <c r="AX7" i="20"/>
  <c r="AY7" i="20"/>
  <c r="AZ7" i="20"/>
  <c r="BA7" i="20"/>
  <c r="BC7" i="20"/>
  <c r="AU8" i="20"/>
  <c r="AV8" i="20"/>
  <c r="AW8" i="20"/>
  <c r="AX8" i="20"/>
  <c r="AY8" i="20"/>
  <c r="AZ8" i="20"/>
  <c r="BA8" i="20"/>
  <c r="BB8" i="20"/>
  <c r="BC8" i="20"/>
  <c r="AU9" i="20"/>
  <c r="AV9" i="20"/>
  <c r="AW9" i="20"/>
  <c r="AX9" i="20"/>
  <c r="AY9" i="20"/>
  <c r="AZ9" i="20"/>
  <c r="BA9" i="20"/>
  <c r="BB9" i="20"/>
  <c r="BC9" i="20"/>
  <c r="AU10" i="20"/>
  <c r="AV10" i="20"/>
  <c r="AW10" i="20"/>
  <c r="AX10" i="20"/>
  <c r="AY10" i="20"/>
  <c r="AZ10" i="20"/>
  <c r="BA10" i="20"/>
  <c r="BC10" i="20"/>
  <c r="AU11" i="20"/>
  <c r="AV11" i="20"/>
  <c r="AW11" i="20"/>
  <c r="AX11" i="20"/>
  <c r="AY11" i="20"/>
  <c r="AZ11" i="20"/>
  <c r="BA11" i="20"/>
  <c r="BB11" i="20"/>
  <c r="BC11" i="20"/>
  <c r="AU12" i="20"/>
  <c r="AV12" i="20"/>
  <c r="AW12" i="20"/>
  <c r="AX12" i="20"/>
  <c r="AY12" i="20"/>
  <c r="AZ12" i="20"/>
  <c r="BA12" i="20"/>
  <c r="BB12" i="20"/>
  <c r="BC12" i="20"/>
  <c r="AU13" i="20"/>
  <c r="AV13" i="20"/>
  <c r="AW13" i="20"/>
  <c r="AX13" i="20"/>
  <c r="AY13" i="20"/>
  <c r="AZ13" i="20"/>
  <c r="BA13" i="20"/>
  <c r="BB13" i="20"/>
  <c r="BC13" i="20"/>
  <c r="AU14" i="20"/>
  <c r="AV14" i="20"/>
  <c r="AW14" i="20"/>
  <c r="AX14" i="20"/>
  <c r="AY14" i="20"/>
  <c r="AZ14" i="20"/>
  <c r="BA14" i="20"/>
  <c r="BB14" i="20"/>
  <c r="BC14" i="20"/>
  <c r="AU15" i="20"/>
  <c r="AV15" i="20"/>
  <c r="AW15" i="20"/>
  <c r="AX15" i="20"/>
  <c r="AY15" i="20"/>
  <c r="AZ15" i="20"/>
  <c r="BA15" i="20"/>
  <c r="BB15" i="20"/>
  <c r="BC15" i="20"/>
  <c r="AU16" i="20"/>
  <c r="AV16" i="20"/>
  <c r="AW16" i="20"/>
  <c r="AX16" i="20"/>
  <c r="AY16" i="20"/>
  <c r="AZ16" i="20"/>
  <c r="BA16" i="20"/>
  <c r="BB16" i="20"/>
  <c r="BC16" i="20"/>
  <c r="AU17" i="20"/>
  <c r="AV17" i="20"/>
  <c r="AW17" i="20"/>
  <c r="AX17" i="20"/>
  <c r="AY17" i="20"/>
  <c r="AZ17" i="20"/>
  <c r="BA17" i="20"/>
  <c r="BB17" i="20"/>
  <c r="BC17" i="20"/>
  <c r="AU18" i="20"/>
  <c r="AV18" i="20"/>
  <c r="AW18" i="20"/>
  <c r="AX18" i="20"/>
  <c r="AY18" i="20"/>
  <c r="AZ18" i="20"/>
  <c r="BA18" i="20"/>
  <c r="BB18" i="20"/>
  <c r="BC18" i="20"/>
  <c r="AU19" i="20"/>
  <c r="AV19" i="20"/>
  <c r="AW19" i="20"/>
  <c r="AX19" i="20"/>
  <c r="AY19" i="20"/>
  <c r="AZ19" i="20"/>
  <c r="BA19" i="20"/>
  <c r="BB19" i="20"/>
  <c r="BC19" i="20"/>
  <c r="AU20" i="20"/>
  <c r="AV20" i="20"/>
  <c r="AW20" i="20"/>
  <c r="AX20" i="20"/>
  <c r="AY20" i="20"/>
  <c r="AZ20" i="20"/>
  <c r="BA20" i="20"/>
  <c r="BB20" i="20"/>
  <c r="BC20" i="20"/>
  <c r="AU21" i="20"/>
  <c r="AV21" i="20"/>
  <c r="AW21" i="20"/>
  <c r="AX21" i="20"/>
  <c r="AY21" i="20"/>
  <c r="AZ21" i="20"/>
  <c r="BA21" i="20"/>
  <c r="BB21" i="20"/>
  <c r="BC21" i="20"/>
  <c r="AU22" i="20"/>
  <c r="AV22" i="20"/>
  <c r="AW22" i="20"/>
  <c r="AX22" i="20"/>
  <c r="AY22" i="20"/>
  <c r="AZ22" i="20"/>
  <c r="BA22" i="20"/>
  <c r="BB22" i="20"/>
  <c r="BC22" i="20"/>
  <c r="AU23" i="20"/>
  <c r="AV23" i="20"/>
  <c r="AW23" i="20"/>
  <c r="AX23" i="20"/>
  <c r="AY23" i="20"/>
  <c r="AZ23" i="20"/>
  <c r="BA23" i="20"/>
  <c r="BB23" i="20"/>
  <c r="BC23" i="20"/>
  <c r="AU24" i="20"/>
  <c r="AV24" i="20"/>
  <c r="AW24" i="20"/>
  <c r="AX24" i="20"/>
  <c r="AY24" i="20"/>
  <c r="AZ24" i="20"/>
  <c r="BA24" i="20"/>
  <c r="BB24" i="20"/>
  <c r="BC24" i="20"/>
  <c r="AU25" i="20"/>
  <c r="AV25" i="20"/>
  <c r="AW25" i="20"/>
  <c r="AX25" i="20"/>
  <c r="AY25" i="20"/>
  <c r="AZ25" i="20"/>
  <c r="BA25" i="20"/>
  <c r="BB25" i="20"/>
  <c r="BC25" i="20"/>
  <c r="AU26" i="20"/>
  <c r="AV26" i="20"/>
  <c r="AW26" i="20"/>
  <c r="AX26" i="20"/>
  <c r="AY26" i="20"/>
  <c r="AZ26" i="20"/>
  <c r="BA26" i="20"/>
  <c r="BB26" i="20"/>
  <c r="BC26" i="20"/>
  <c r="AU27" i="20"/>
  <c r="AV27" i="20"/>
  <c r="AW27" i="20"/>
  <c r="AX27" i="20"/>
  <c r="AY27" i="20"/>
  <c r="AZ27" i="20"/>
  <c r="BA27" i="20"/>
  <c r="BB27" i="20"/>
  <c r="BC27" i="20"/>
  <c r="AU28" i="20"/>
  <c r="AV28" i="20"/>
  <c r="AW28" i="20"/>
  <c r="AX28" i="20"/>
  <c r="AY28" i="20"/>
  <c r="AZ28" i="20"/>
  <c r="BA28" i="20"/>
  <c r="BB28" i="20"/>
  <c r="BC28" i="20"/>
  <c r="AU29" i="20"/>
  <c r="AV29" i="20"/>
  <c r="AW29" i="20"/>
  <c r="AX29" i="20"/>
  <c r="AY29" i="20"/>
  <c r="AZ29" i="20"/>
  <c r="BA29" i="20"/>
  <c r="BB29" i="20"/>
  <c r="BC29" i="20"/>
  <c r="AU30" i="20"/>
  <c r="AV30" i="20"/>
  <c r="AW30" i="20"/>
  <c r="AX30" i="20"/>
  <c r="AY30" i="20"/>
  <c r="AZ30" i="20"/>
  <c r="BA30" i="20"/>
  <c r="BB30" i="20"/>
  <c r="BC30" i="20"/>
  <c r="AU31" i="20"/>
  <c r="AV31" i="20"/>
  <c r="AW31" i="20"/>
  <c r="AX31" i="20"/>
  <c r="AY31" i="20"/>
  <c r="AZ31" i="20"/>
  <c r="BA31" i="20"/>
  <c r="BB31" i="20"/>
  <c r="BC31" i="20"/>
  <c r="AU32" i="20"/>
  <c r="AV32" i="20"/>
  <c r="AW32" i="20"/>
  <c r="AX32" i="20"/>
  <c r="AY32" i="20"/>
  <c r="AZ32" i="20"/>
  <c r="BA32" i="20"/>
  <c r="BB32" i="20"/>
  <c r="BC32" i="20"/>
  <c r="AU33" i="20"/>
  <c r="AV33" i="20"/>
  <c r="AW33" i="20"/>
  <c r="AX33" i="20"/>
  <c r="AY33" i="20"/>
  <c r="AZ33" i="20"/>
  <c r="BA33" i="20"/>
  <c r="BB33" i="20"/>
  <c r="BC33" i="20"/>
  <c r="AU34" i="20"/>
  <c r="AV34" i="20"/>
  <c r="AW34" i="20"/>
  <c r="AX34" i="20"/>
  <c r="AY34" i="20"/>
  <c r="AZ34" i="20"/>
  <c r="BA34" i="20"/>
  <c r="BB34" i="20"/>
  <c r="BC34" i="20"/>
  <c r="AU35" i="20"/>
  <c r="AV35" i="20"/>
  <c r="AW35" i="20"/>
  <c r="AX35" i="20"/>
  <c r="AY35" i="20"/>
  <c r="AZ35" i="20"/>
  <c r="BA35" i="20"/>
  <c r="BB35" i="20"/>
  <c r="BC35" i="20"/>
  <c r="AU36" i="20"/>
  <c r="AV36" i="20"/>
  <c r="AW36" i="20"/>
  <c r="AX36" i="20"/>
  <c r="AY36" i="20"/>
  <c r="AZ36" i="20"/>
  <c r="BA36" i="20"/>
  <c r="BB36" i="20"/>
  <c r="BC36" i="20"/>
  <c r="AU37" i="20"/>
  <c r="AV37" i="20"/>
  <c r="AW37" i="20"/>
  <c r="AX37" i="20"/>
  <c r="AY37" i="20"/>
  <c r="AZ37" i="20"/>
  <c r="BA37" i="20"/>
  <c r="BB37" i="20"/>
  <c r="BC37" i="20"/>
  <c r="AU38" i="20"/>
  <c r="AV38" i="20"/>
  <c r="AW38" i="20"/>
  <c r="AX38" i="20"/>
  <c r="AY38" i="20"/>
  <c r="AZ38" i="20"/>
  <c r="BA38" i="20"/>
  <c r="BB38" i="20"/>
  <c r="BC38" i="20"/>
  <c r="AU39" i="20"/>
  <c r="AV39" i="20"/>
  <c r="AW39" i="20"/>
  <c r="AX39" i="20"/>
  <c r="AY39" i="20"/>
  <c r="AZ39" i="20"/>
  <c r="BA39" i="20"/>
  <c r="BB39" i="20"/>
  <c r="BC39" i="20"/>
  <c r="AU40" i="20"/>
  <c r="AV40" i="20"/>
  <c r="AW40" i="20"/>
  <c r="AX40" i="20"/>
  <c r="AY40" i="20"/>
  <c r="AZ40" i="20"/>
  <c r="BA40" i="20"/>
  <c r="BB40" i="20"/>
  <c r="BC40" i="20"/>
  <c r="AU41" i="20"/>
  <c r="AV41" i="20"/>
  <c r="AW41" i="20"/>
  <c r="AX41" i="20"/>
  <c r="AY41" i="20"/>
  <c r="AZ41" i="20"/>
  <c r="BA41" i="20"/>
  <c r="BB41" i="20"/>
  <c r="BC41" i="20"/>
  <c r="AU42" i="20"/>
  <c r="AV42" i="20"/>
  <c r="AW42" i="20"/>
  <c r="AX42" i="20"/>
  <c r="AY42" i="20"/>
  <c r="AZ42" i="20"/>
  <c r="BA42" i="20"/>
  <c r="BB42" i="20"/>
  <c r="BC42" i="20"/>
  <c r="AU43" i="20"/>
  <c r="AV43" i="20"/>
  <c r="AW43" i="20"/>
  <c r="AX43" i="20"/>
  <c r="AY43" i="20"/>
  <c r="AZ43" i="20"/>
  <c r="BA43" i="20"/>
  <c r="BB43" i="20"/>
  <c r="BC43" i="20"/>
  <c r="AU44" i="20"/>
  <c r="AV44" i="20"/>
  <c r="AW44" i="20"/>
  <c r="AX44" i="20"/>
  <c r="AY44" i="20"/>
  <c r="AZ44" i="20"/>
  <c r="BA44" i="20"/>
  <c r="BB44" i="20"/>
  <c r="BC44" i="20"/>
  <c r="AU45" i="20"/>
  <c r="AV45" i="20"/>
  <c r="AW45" i="20"/>
  <c r="AX45" i="20"/>
  <c r="AY45" i="20"/>
  <c r="AZ45" i="20"/>
  <c r="BA45" i="20"/>
  <c r="BB45" i="20"/>
  <c r="BC45" i="20"/>
  <c r="AU46" i="20"/>
  <c r="AV46" i="20"/>
  <c r="AW46" i="20"/>
  <c r="AX46" i="20"/>
  <c r="AY46" i="20"/>
  <c r="AZ46" i="20"/>
  <c r="BA46" i="20"/>
  <c r="BB46" i="20"/>
  <c r="BC46" i="20"/>
  <c r="AU47" i="20"/>
  <c r="AV47" i="20"/>
  <c r="AW47" i="20"/>
  <c r="AX47" i="20"/>
  <c r="AY47" i="20"/>
  <c r="AZ47" i="20"/>
  <c r="BA47" i="20"/>
  <c r="BB47" i="20"/>
  <c r="BC47" i="20"/>
  <c r="AU48" i="20"/>
  <c r="AV48" i="20"/>
  <c r="AW48" i="20"/>
  <c r="AX48" i="20"/>
  <c r="AY48" i="20"/>
  <c r="AZ48" i="20"/>
  <c r="BA48" i="20"/>
  <c r="BB48" i="20"/>
  <c r="BC48" i="20"/>
  <c r="AU49" i="20"/>
  <c r="AV49" i="20"/>
  <c r="AW49" i="20"/>
  <c r="AX49" i="20"/>
  <c r="AY49" i="20"/>
  <c r="AZ49" i="20"/>
  <c r="BA49" i="20"/>
  <c r="BB49" i="20"/>
  <c r="BC49" i="20"/>
  <c r="AU50" i="20"/>
  <c r="AV50" i="20"/>
  <c r="AW50" i="20"/>
  <c r="AX50" i="20"/>
  <c r="AY50" i="20"/>
  <c r="AZ50" i="20"/>
  <c r="BA50" i="20"/>
  <c r="BB50" i="20"/>
  <c r="BC50" i="20"/>
  <c r="AU51" i="20"/>
  <c r="AV51" i="20"/>
  <c r="AW51" i="20"/>
  <c r="AX51" i="20"/>
  <c r="AY51" i="20"/>
  <c r="AZ51" i="20"/>
  <c r="BA51" i="20"/>
  <c r="BB51" i="20"/>
  <c r="BC51" i="20"/>
  <c r="AU52" i="20"/>
  <c r="AV52" i="20"/>
  <c r="AW52" i="20"/>
  <c r="AX52" i="20"/>
  <c r="AY52" i="20"/>
  <c r="AZ52" i="20"/>
  <c r="BA52" i="20"/>
  <c r="BB52" i="20"/>
  <c r="BC52" i="20"/>
  <c r="AU53" i="20"/>
  <c r="AV53" i="20"/>
  <c r="AW53" i="20"/>
  <c r="AX53" i="20"/>
  <c r="AY53" i="20"/>
  <c r="AZ53" i="20"/>
  <c r="BA53" i="20"/>
  <c r="BB53" i="20"/>
  <c r="BC53" i="20"/>
  <c r="AU54" i="20"/>
  <c r="AV54" i="20"/>
  <c r="AW54" i="20"/>
  <c r="AX54" i="20"/>
  <c r="AY54" i="20"/>
  <c r="AZ54" i="20"/>
  <c r="BA54" i="20"/>
  <c r="BB54" i="20"/>
  <c r="BC54" i="20"/>
  <c r="AU55" i="20"/>
  <c r="AV55" i="20"/>
  <c r="AW55" i="20"/>
  <c r="AX55" i="20"/>
  <c r="AY55" i="20"/>
  <c r="AZ55" i="20"/>
  <c r="BA55" i="20"/>
  <c r="BB55" i="20"/>
  <c r="BC55" i="20"/>
  <c r="AU56" i="20"/>
  <c r="AV56" i="20"/>
  <c r="AW56" i="20"/>
  <c r="AX56" i="20"/>
  <c r="AY56" i="20"/>
  <c r="AZ56" i="20"/>
  <c r="BA56" i="20"/>
  <c r="BB56" i="20"/>
  <c r="BC56" i="20"/>
  <c r="AU57" i="20"/>
  <c r="AV57" i="20"/>
  <c r="AW57" i="20"/>
  <c r="AX57" i="20"/>
  <c r="AY57" i="20"/>
  <c r="AZ57" i="20"/>
  <c r="BA57" i="20"/>
  <c r="BB57" i="20"/>
  <c r="BC57" i="20"/>
  <c r="AU58" i="20"/>
  <c r="AV58" i="20"/>
  <c r="AW58" i="20"/>
  <c r="AX58" i="20"/>
  <c r="AY58" i="20"/>
  <c r="AZ58" i="20"/>
  <c r="BA58" i="20"/>
  <c r="BB58" i="20"/>
  <c r="BC58" i="20"/>
  <c r="AU59" i="20"/>
  <c r="AV59" i="20"/>
  <c r="AW59" i="20"/>
  <c r="AX59" i="20"/>
  <c r="AY59" i="20"/>
  <c r="AZ59" i="20"/>
  <c r="BA59" i="20"/>
  <c r="BB59" i="20"/>
  <c r="BC59" i="20"/>
  <c r="AU60" i="20"/>
  <c r="AV60" i="20"/>
  <c r="AW60" i="20"/>
  <c r="AX60" i="20"/>
  <c r="AY60" i="20"/>
  <c r="AZ60" i="20"/>
  <c r="BA60" i="20"/>
  <c r="BB60" i="20"/>
  <c r="BC60" i="20"/>
  <c r="AU61" i="20"/>
  <c r="AV61" i="20"/>
  <c r="AW61" i="20"/>
  <c r="AX61" i="20"/>
  <c r="AY61" i="20"/>
  <c r="AZ61" i="20"/>
  <c r="BA61" i="20"/>
  <c r="BB61" i="20"/>
  <c r="BC61" i="20"/>
  <c r="AU62" i="20"/>
  <c r="AV62" i="20"/>
  <c r="AW62" i="20"/>
  <c r="AX62" i="20"/>
  <c r="AY62" i="20"/>
  <c r="AZ62" i="20"/>
  <c r="BA62" i="20"/>
  <c r="BB62" i="20"/>
  <c r="BC62" i="20"/>
  <c r="AU63" i="20"/>
  <c r="AV63" i="20"/>
  <c r="AW63" i="20"/>
  <c r="AX63" i="20"/>
  <c r="AY63" i="20"/>
  <c r="AZ63" i="20"/>
  <c r="BA63" i="20"/>
  <c r="BB63" i="20"/>
  <c r="BC63" i="20"/>
  <c r="AV3" i="20"/>
  <c r="AW3" i="20"/>
  <c r="AX3" i="20"/>
  <c r="AY3" i="20"/>
  <c r="AZ3" i="20"/>
  <c r="BA3" i="20"/>
  <c r="BB3" i="20"/>
  <c r="BC3" i="20"/>
  <c r="AU3" i="20"/>
  <c r="AU2" i="20"/>
  <c r="AY2" i="20"/>
  <c r="AV2" i="20"/>
  <c r="AW2" i="20"/>
  <c r="AX2" i="20"/>
  <c r="AZ2" i="20"/>
  <c r="BA2" i="20"/>
  <c r="BB2" i="20"/>
  <c r="BC2" i="20"/>
  <c r="AK2" i="20"/>
  <c r="C5" i="50" l="1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4" i="50"/>
  <c r="D2" i="54"/>
  <c r="B4" i="23"/>
  <c r="D24" i="31" s="1"/>
  <c r="B3" i="23"/>
  <c r="D8" i="31" s="1"/>
  <c r="B5" i="23"/>
  <c r="D17" i="31" s="1"/>
  <c r="B7" i="23"/>
  <c r="D36" i="31" s="1"/>
  <c r="B6" i="23"/>
  <c r="D26" i="31" s="1"/>
  <c r="B8" i="23"/>
  <c r="D45" i="31" s="1"/>
  <c r="B9" i="23"/>
  <c r="D19" i="31" s="1"/>
  <c r="B10" i="23"/>
  <c r="D44" i="31" s="1"/>
  <c r="B11" i="23"/>
  <c r="D31" i="31" s="1"/>
  <c r="B12" i="23"/>
  <c r="D40" i="31" s="1"/>
  <c r="B16" i="23"/>
  <c r="D14" i="31" s="1"/>
  <c r="B13" i="23"/>
  <c r="D50" i="31" s="1"/>
  <c r="B15" i="23"/>
  <c r="D53" i="31" s="1"/>
  <c r="B19" i="23"/>
  <c r="D32" i="31" s="1"/>
  <c r="B18" i="23"/>
  <c r="D16" i="31" s="1"/>
  <c r="B17" i="23"/>
  <c r="D39" i="31" s="1"/>
  <c r="B20" i="23"/>
  <c r="D25" i="31" s="1"/>
  <c r="B23" i="23"/>
  <c r="D23" i="31" s="1"/>
  <c r="B21" i="23"/>
  <c r="D55" i="31" s="1"/>
  <c r="B22" i="23"/>
  <c r="D43" i="31" s="1"/>
  <c r="B24" i="23"/>
  <c r="D21" i="31" s="1"/>
  <c r="B25" i="23"/>
  <c r="D46" i="31" s="1"/>
  <c r="B27" i="23"/>
  <c r="D30" i="31" s="1"/>
  <c r="B26" i="23"/>
  <c r="D51" i="31" s="1"/>
  <c r="B30" i="23"/>
  <c r="D62" i="31" s="1"/>
  <c r="B32" i="23"/>
  <c r="D13" i="31" s="1"/>
  <c r="B29" i="23"/>
  <c r="B14" i="23"/>
  <c r="D3" i="31" s="1"/>
  <c r="B31" i="23"/>
  <c r="D58" i="31" s="1"/>
  <c r="B28" i="23"/>
  <c r="D56" i="31" s="1"/>
  <c r="B35" i="23"/>
  <c r="D38" i="31" s="1"/>
  <c r="B33" i="23"/>
  <c r="D4" i="31" s="1"/>
  <c r="B34" i="23"/>
  <c r="D20" i="31" s="1"/>
  <c r="B36" i="23"/>
  <c r="D18" i="31" s="1"/>
  <c r="B41" i="23"/>
  <c r="D11" i="31" s="1"/>
  <c r="B39" i="23"/>
  <c r="D33" i="31" s="1"/>
  <c r="B37" i="23"/>
  <c r="D49" i="31" s="1"/>
  <c r="B38" i="23"/>
  <c r="D54" i="31" s="1"/>
  <c r="B42" i="23"/>
  <c r="D47" i="31" s="1"/>
  <c r="B40" i="23"/>
  <c r="D35" i="31" s="1"/>
  <c r="B45" i="23"/>
  <c r="D29" i="31" s="1"/>
  <c r="B44" i="23"/>
  <c r="D22" i="31" s="1"/>
  <c r="B43" i="23"/>
  <c r="D57" i="31" s="1"/>
  <c r="B46" i="23"/>
  <c r="D41" i="31" s="1"/>
  <c r="B47" i="23"/>
  <c r="D64" i="31" s="1"/>
  <c r="B50" i="23"/>
  <c r="D6" i="31" s="1"/>
  <c r="B48" i="23"/>
  <c r="D48" i="31" s="1"/>
  <c r="B49" i="23"/>
  <c r="D52" i="31" s="1"/>
  <c r="B51" i="23"/>
  <c r="D59" i="31" s="1"/>
  <c r="B54" i="23"/>
  <c r="D10" i="31" s="1"/>
  <c r="B52" i="23"/>
  <c r="D63" i="31" s="1"/>
  <c r="B53" i="23"/>
  <c r="D27" i="31" s="1"/>
  <c r="B56" i="23"/>
  <c r="D5" i="31" s="1"/>
  <c r="B55" i="23"/>
  <c r="B58" i="23"/>
  <c r="D37" i="31" s="1"/>
  <c r="B57" i="23"/>
  <c r="D60" i="31" s="1"/>
  <c r="B60" i="23"/>
  <c r="D9" i="31" s="1"/>
  <c r="B61" i="23"/>
  <c r="D28" i="31" s="1"/>
  <c r="B59" i="23"/>
  <c r="D42" i="31" s="1"/>
  <c r="B62" i="23"/>
  <c r="D61" i="31" s="1"/>
  <c r="B63" i="23"/>
  <c r="D15" i="31" s="1"/>
  <c r="B2" i="23"/>
  <c r="D34" i="31" s="1"/>
  <c r="C4" i="23"/>
  <c r="C3" i="23"/>
  <c r="E6" i="54" s="1"/>
  <c r="C5" i="23"/>
  <c r="E15" i="54" s="1"/>
  <c r="C7" i="23"/>
  <c r="E31" i="54" s="1"/>
  <c r="C6" i="23"/>
  <c r="C8" i="23"/>
  <c r="E40" i="54" s="1"/>
  <c r="C9" i="23"/>
  <c r="E17" i="54" s="1"/>
  <c r="C10" i="23"/>
  <c r="E39" i="54" s="1"/>
  <c r="C11" i="23"/>
  <c r="E26" i="54" s="1"/>
  <c r="C12" i="23"/>
  <c r="E35" i="54" s="1"/>
  <c r="C16" i="23"/>
  <c r="E12" i="54" s="1"/>
  <c r="C13" i="23"/>
  <c r="E45" i="54" s="1"/>
  <c r="C15" i="23"/>
  <c r="E48" i="54" s="1"/>
  <c r="C19" i="23"/>
  <c r="E27" i="54" s="1"/>
  <c r="C18" i="23"/>
  <c r="E14" i="54" s="1"/>
  <c r="C17" i="23"/>
  <c r="E34" i="54" s="1"/>
  <c r="C20" i="23"/>
  <c r="E21" i="54" s="1"/>
  <c r="C23" i="23"/>
  <c r="C21" i="23"/>
  <c r="E50" i="54" s="1"/>
  <c r="C22" i="23"/>
  <c r="E38" i="54" s="1"/>
  <c r="C24" i="23"/>
  <c r="E19" i="54" s="1"/>
  <c r="C25" i="23"/>
  <c r="E41" i="54" s="1"/>
  <c r="C27" i="23"/>
  <c r="E25" i="54" s="1"/>
  <c r="C26" i="23"/>
  <c r="E46" i="54" s="1"/>
  <c r="C30" i="23"/>
  <c r="E57" i="54" s="1"/>
  <c r="C32" i="23"/>
  <c r="E11" i="54" s="1"/>
  <c r="C29" i="23"/>
  <c r="E10" i="54" s="1"/>
  <c r="C14" i="23"/>
  <c r="C31" i="23"/>
  <c r="E53" i="54" s="1"/>
  <c r="C28" i="23"/>
  <c r="E51" i="54" s="1"/>
  <c r="C35" i="23"/>
  <c r="E33" i="54" s="1"/>
  <c r="C33" i="23"/>
  <c r="E2" i="54" s="1"/>
  <c r="C34" i="23"/>
  <c r="E18" i="54" s="1"/>
  <c r="C36" i="23"/>
  <c r="E16" i="54" s="1"/>
  <c r="C41" i="23"/>
  <c r="E9" i="54" s="1"/>
  <c r="C39" i="23"/>
  <c r="E28" i="54" s="1"/>
  <c r="C37" i="23"/>
  <c r="E44" i="54" s="1"/>
  <c r="C38" i="23"/>
  <c r="E49" i="54" s="1"/>
  <c r="C42" i="23"/>
  <c r="E42" i="54" s="1"/>
  <c r="C40" i="23"/>
  <c r="E30" i="54" s="1"/>
  <c r="C45" i="23"/>
  <c r="E24" i="54" s="1"/>
  <c r="C44" i="23"/>
  <c r="E20" i="54" s="1"/>
  <c r="C43" i="23"/>
  <c r="E52" i="54" s="1"/>
  <c r="C46" i="23"/>
  <c r="E36" i="54" s="1"/>
  <c r="C47" i="23"/>
  <c r="E59" i="54" s="1"/>
  <c r="C50" i="23"/>
  <c r="E4" i="54" s="1"/>
  <c r="C48" i="23"/>
  <c r="E43" i="54" s="1"/>
  <c r="C49" i="23"/>
  <c r="E47" i="54" s="1"/>
  <c r="C51" i="23"/>
  <c r="E54" i="54" s="1"/>
  <c r="C54" i="23"/>
  <c r="E8" i="54" s="1"/>
  <c r="C52" i="23"/>
  <c r="E58" i="54" s="1"/>
  <c r="C53" i="23"/>
  <c r="E22" i="54" s="1"/>
  <c r="C56" i="23"/>
  <c r="E3" i="54" s="1"/>
  <c r="C55" i="23"/>
  <c r="E5" i="54" s="1"/>
  <c r="C58" i="23"/>
  <c r="E32" i="54" s="1"/>
  <c r="C57" i="23"/>
  <c r="E55" i="54" s="1"/>
  <c r="C60" i="23"/>
  <c r="E7" i="54" s="1"/>
  <c r="C61" i="23"/>
  <c r="E23" i="54" s="1"/>
  <c r="C59" i="23"/>
  <c r="E37" i="54" s="1"/>
  <c r="C62" i="23"/>
  <c r="E56" i="54" s="1"/>
  <c r="C63" i="23"/>
  <c r="E13" i="54" s="1"/>
  <c r="C2" i="23"/>
  <c r="E29" i="54" s="1"/>
  <c r="L7" i="54" l="1"/>
  <c r="L6" i="54"/>
  <c r="E6" i="29"/>
  <c r="D7" i="31"/>
  <c r="E11" i="29"/>
  <c r="D12" i="31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2" i="43"/>
  <c r="AM7" i="56" l="1"/>
  <c r="AM3" i="56"/>
  <c r="AM4" i="56"/>
  <c r="AM5" i="56"/>
  <c r="AM6" i="56"/>
  <c r="AM8" i="56"/>
  <c r="AM9" i="56"/>
  <c r="AM10" i="56"/>
  <c r="AM11" i="56"/>
  <c r="AM12" i="56"/>
  <c r="AM13" i="56"/>
  <c r="AM14" i="56"/>
  <c r="AM15" i="56"/>
  <c r="AM16" i="56"/>
  <c r="AM17" i="56"/>
  <c r="AM18" i="56"/>
  <c r="AM19" i="56"/>
  <c r="AM20" i="56"/>
  <c r="AM21" i="56"/>
  <c r="AM22" i="56"/>
  <c r="AM23" i="56"/>
  <c r="AM24" i="56"/>
  <c r="AM25" i="56"/>
  <c r="AM26" i="56"/>
  <c r="AM27" i="56"/>
  <c r="AM28" i="56"/>
  <c r="AM29" i="56"/>
  <c r="AM30" i="56"/>
  <c r="AM31" i="56"/>
  <c r="AM32" i="56"/>
  <c r="AM33" i="56"/>
  <c r="AM34" i="56"/>
  <c r="AM35" i="56"/>
  <c r="AM36" i="56"/>
  <c r="AM37" i="56"/>
  <c r="AM38" i="56"/>
  <c r="AM39" i="56"/>
  <c r="AM40" i="56"/>
  <c r="AM41" i="56"/>
  <c r="AM42" i="56"/>
  <c r="AM43" i="56"/>
  <c r="AM44" i="56"/>
  <c r="AM45" i="56"/>
  <c r="AM46" i="56"/>
  <c r="AM47" i="56"/>
  <c r="AM48" i="56"/>
  <c r="AM49" i="56"/>
  <c r="AM50" i="56"/>
  <c r="AM51" i="56"/>
  <c r="AM52" i="56"/>
  <c r="AM53" i="56"/>
  <c r="AM54" i="56"/>
  <c r="AM55" i="56"/>
  <c r="AM56" i="56"/>
  <c r="AM57" i="56"/>
  <c r="AM58" i="56"/>
  <c r="AM59" i="56"/>
  <c r="AM60" i="56"/>
  <c r="AM61" i="56"/>
  <c r="AM62" i="56"/>
  <c r="AM63" i="56"/>
  <c r="AM2" i="56"/>
  <c r="E70" i="56"/>
  <c r="F70" i="56"/>
  <c r="G70" i="56"/>
  <c r="H70" i="56"/>
  <c r="I70" i="56"/>
  <c r="J70" i="56"/>
  <c r="K70" i="56"/>
  <c r="L70" i="56"/>
  <c r="M70" i="56"/>
  <c r="N70" i="56"/>
  <c r="O70" i="56"/>
  <c r="D70" i="56"/>
  <c r="O64" i="56"/>
  <c r="E64" i="56"/>
  <c r="F64" i="56"/>
  <c r="G64" i="56"/>
  <c r="H64" i="56"/>
  <c r="I64" i="56"/>
  <c r="J64" i="56"/>
  <c r="K64" i="56"/>
  <c r="L64" i="56"/>
  <c r="M64" i="56"/>
  <c r="N64" i="56"/>
  <c r="D64" i="56"/>
  <c r="AL18" i="56"/>
  <c r="AL23" i="56"/>
  <c r="AL3" i="56"/>
  <c r="AL4" i="56"/>
  <c r="AL5" i="56"/>
  <c r="AL6" i="56"/>
  <c r="AL7" i="56"/>
  <c r="AL8" i="56"/>
  <c r="AL9" i="56"/>
  <c r="AL10" i="56"/>
  <c r="AL11" i="56"/>
  <c r="AL12" i="56"/>
  <c r="AL13" i="56"/>
  <c r="AL14" i="56"/>
  <c r="AL15" i="56"/>
  <c r="AL16" i="56"/>
  <c r="AL17" i="56"/>
  <c r="AL19" i="56"/>
  <c r="AL20" i="56"/>
  <c r="AL21" i="56"/>
  <c r="AL22" i="56"/>
  <c r="AL24" i="56"/>
  <c r="AL25" i="56"/>
  <c r="AL26" i="56"/>
  <c r="AL27" i="56"/>
  <c r="AL28" i="56"/>
  <c r="AL29" i="56"/>
  <c r="AL30" i="56"/>
  <c r="AL31" i="56"/>
  <c r="AL32" i="56"/>
  <c r="AL33" i="56"/>
  <c r="AL34" i="56"/>
  <c r="AL35" i="56"/>
  <c r="AL36" i="56"/>
  <c r="AL37" i="56"/>
  <c r="AL38" i="56"/>
  <c r="AL39" i="56"/>
  <c r="AL40" i="56"/>
  <c r="AL41" i="56"/>
  <c r="AL42" i="56"/>
  <c r="AL43" i="56"/>
  <c r="AL44" i="56"/>
  <c r="AL45" i="56"/>
  <c r="AL46" i="56"/>
  <c r="AL47" i="56"/>
  <c r="AL48" i="56"/>
  <c r="AL49" i="56"/>
  <c r="AL50" i="56"/>
  <c r="AL51" i="56"/>
  <c r="AL52" i="56"/>
  <c r="AL53" i="56"/>
  <c r="AL54" i="56"/>
  <c r="AL55" i="56"/>
  <c r="AL56" i="56"/>
  <c r="AL57" i="56"/>
  <c r="AL58" i="56"/>
  <c r="AL59" i="56"/>
  <c r="AL60" i="56"/>
  <c r="AL61" i="56"/>
  <c r="AL62" i="56"/>
  <c r="AL63" i="56"/>
  <c r="AL2" i="56"/>
  <c r="F5" i="12"/>
  <c r="D3" i="12" l="1"/>
  <c r="D2" i="12"/>
  <c r="F5" i="55" l="1"/>
  <c r="E5" i="55"/>
  <c r="D5" i="55"/>
  <c r="C5" i="55"/>
  <c r="B5" i="55"/>
  <c r="F4" i="55"/>
  <c r="E4" i="55"/>
  <c r="D4" i="55"/>
  <c r="C4" i="55"/>
  <c r="B4" i="55"/>
  <c r="B3" i="54" l="1"/>
  <c r="B5" i="54"/>
  <c r="B6" i="54"/>
  <c r="B8" i="54"/>
  <c r="B10" i="54"/>
  <c r="B12" i="54"/>
  <c r="B13" i="54"/>
  <c r="B14" i="54"/>
  <c r="B15" i="54"/>
  <c r="B17" i="54"/>
  <c r="B18" i="54"/>
  <c r="B19" i="54"/>
  <c r="B21" i="54"/>
  <c r="B22" i="54"/>
  <c r="B28" i="54"/>
  <c r="B29" i="54"/>
  <c r="B31" i="54"/>
  <c r="B32" i="54"/>
  <c r="B33" i="54"/>
  <c r="B34" i="54"/>
  <c r="B36" i="54"/>
  <c r="B37" i="54"/>
  <c r="B40" i="54"/>
  <c r="B42" i="54"/>
  <c r="B43" i="54"/>
  <c r="B45" i="54"/>
  <c r="B46" i="54"/>
  <c r="B47" i="54"/>
  <c r="B48" i="54"/>
  <c r="B50" i="54"/>
  <c r="B51" i="54"/>
  <c r="B54" i="54"/>
  <c r="B56" i="54"/>
  <c r="B57" i="54"/>
  <c r="B58" i="54"/>
  <c r="B59" i="54"/>
  <c r="G3" i="54"/>
  <c r="G4" i="54"/>
  <c r="G5" i="54"/>
  <c r="G6" i="54"/>
  <c r="G7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32" i="54"/>
  <c r="G33" i="54"/>
  <c r="G34" i="54"/>
  <c r="G35" i="54"/>
  <c r="G36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2" i="54"/>
  <c r="D3" i="54"/>
  <c r="D4" i="54"/>
  <c r="D5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C6" i="53" l="1"/>
  <c r="C5" i="53"/>
  <c r="C4" i="53"/>
  <c r="B6" i="53"/>
  <c r="B5" i="53"/>
  <c r="B4" i="53"/>
  <c r="C9" i="49" l="1"/>
  <c r="D9" i="49"/>
  <c r="E9" i="49"/>
  <c r="F9" i="49"/>
  <c r="G9" i="49"/>
  <c r="H9" i="49"/>
  <c r="I9" i="49"/>
  <c r="J9" i="49"/>
  <c r="K9" i="49"/>
  <c r="L9" i="49"/>
  <c r="M9" i="49"/>
  <c r="N9" i="49"/>
  <c r="O9" i="49"/>
  <c r="P9" i="49"/>
  <c r="Q9" i="49"/>
  <c r="R9" i="49"/>
  <c r="S9" i="49"/>
  <c r="T9" i="49"/>
  <c r="U9" i="49"/>
  <c r="V9" i="49"/>
  <c r="W9" i="49"/>
  <c r="X9" i="49"/>
  <c r="Y9" i="49"/>
  <c r="Z9" i="49"/>
  <c r="B9" i="49"/>
  <c r="W8" i="49"/>
  <c r="Z8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X8" i="49"/>
  <c r="Y8" i="49"/>
  <c r="B8" i="49"/>
  <c r="B4" i="48" l="1"/>
  <c r="B3" i="48"/>
  <c r="L64" i="44" l="1"/>
  <c r="K64" i="44"/>
  <c r="J64" i="44"/>
  <c r="I64" i="44"/>
  <c r="H64" i="44"/>
  <c r="G64" i="44"/>
  <c r="F64" i="44"/>
  <c r="E64" i="44"/>
  <c r="D64" i="44"/>
  <c r="C64" i="44"/>
  <c r="B64" i="44"/>
  <c r="N63" i="44"/>
  <c r="M63" i="44"/>
  <c r="N62" i="44"/>
  <c r="M62" i="44"/>
  <c r="N61" i="44"/>
  <c r="M61" i="44"/>
  <c r="N60" i="44"/>
  <c r="M60" i="44"/>
  <c r="N59" i="44"/>
  <c r="M59" i="44"/>
  <c r="N58" i="44"/>
  <c r="M58" i="44"/>
  <c r="N57" i="44"/>
  <c r="M57" i="44"/>
  <c r="N56" i="44"/>
  <c r="M56" i="44"/>
  <c r="N55" i="44"/>
  <c r="M55" i="44"/>
  <c r="N54" i="44"/>
  <c r="M54" i="44"/>
  <c r="N53" i="44"/>
  <c r="M53" i="44"/>
  <c r="N52" i="44"/>
  <c r="M52" i="44"/>
  <c r="N51" i="44"/>
  <c r="M51" i="44"/>
  <c r="N50" i="44"/>
  <c r="M50" i="44"/>
  <c r="N49" i="44"/>
  <c r="M49" i="44"/>
  <c r="N48" i="44"/>
  <c r="M48" i="44"/>
  <c r="N47" i="44"/>
  <c r="M47" i="44"/>
  <c r="N46" i="44"/>
  <c r="M46" i="44"/>
  <c r="N45" i="44"/>
  <c r="M45" i="44"/>
  <c r="N44" i="44"/>
  <c r="M44" i="44"/>
  <c r="N43" i="44"/>
  <c r="M43" i="44"/>
  <c r="N42" i="44"/>
  <c r="M42" i="44"/>
  <c r="N41" i="44"/>
  <c r="M41" i="44"/>
  <c r="N40" i="44"/>
  <c r="M40" i="44"/>
  <c r="N39" i="44"/>
  <c r="M39" i="44"/>
  <c r="N38" i="44"/>
  <c r="M38" i="44"/>
  <c r="N37" i="44"/>
  <c r="M37" i="44"/>
  <c r="N36" i="44"/>
  <c r="M36" i="44"/>
  <c r="N35" i="44"/>
  <c r="M35" i="44"/>
  <c r="N34" i="44"/>
  <c r="M34" i="44"/>
  <c r="N33" i="44"/>
  <c r="M33" i="44"/>
  <c r="N32" i="44"/>
  <c r="M32" i="44"/>
  <c r="N31" i="44"/>
  <c r="M31" i="44"/>
  <c r="N30" i="44"/>
  <c r="M30" i="44"/>
  <c r="N29" i="44"/>
  <c r="M29" i="44"/>
  <c r="N28" i="44"/>
  <c r="M28" i="44"/>
  <c r="N27" i="44"/>
  <c r="M27" i="44"/>
  <c r="N26" i="44"/>
  <c r="M26" i="44"/>
  <c r="M25" i="44"/>
  <c r="N24" i="44"/>
  <c r="M24" i="44"/>
  <c r="M23" i="44"/>
  <c r="M22" i="44"/>
  <c r="N21" i="44"/>
  <c r="M21" i="44"/>
  <c r="N20" i="44"/>
  <c r="M20" i="44"/>
  <c r="N19" i="44"/>
  <c r="M19" i="44"/>
  <c r="N18" i="44"/>
  <c r="M18" i="44"/>
  <c r="N17" i="44"/>
  <c r="M17" i="44"/>
  <c r="N16" i="44"/>
  <c r="M16" i="44"/>
  <c r="N15" i="44"/>
  <c r="M15" i="44"/>
  <c r="N14" i="44"/>
  <c r="M14" i="44"/>
  <c r="N13" i="44"/>
  <c r="M13" i="44"/>
  <c r="N12" i="44"/>
  <c r="M12" i="44"/>
  <c r="N11" i="44"/>
  <c r="M11" i="44"/>
  <c r="N10" i="44"/>
  <c r="M10" i="44"/>
  <c r="N9" i="44"/>
  <c r="M9" i="44"/>
  <c r="N8" i="44"/>
  <c r="M8" i="44"/>
  <c r="N7" i="44"/>
  <c r="M7" i="44"/>
  <c r="N6" i="44"/>
  <c r="M6" i="44"/>
  <c r="N5" i="44"/>
  <c r="M5" i="44"/>
  <c r="N4" i="44"/>
  <c r="M4" i="44"/>
  <c r="N3" i="44"/>
  <c r="M3" i="44"/>
  <c r="M2" i="44"/>
  <c r="G2" i="29"/>
  <c r="S2" i="44" l="1"/>
  <c r="U3" i="44"/>
  <c r="W3" i="44"/>
  <c r="Z3" i="44"/>
  <c r="AA2" i="44"/>
  <c r="T2" i="44"/>
  <c r="V2" i="44"/>
  <c r="R3" i="44"/>
  <c r="W2" i="44"/>
  <c r="S3" i="44"/>
  <c r="AA3" i="44"/>
  <c r="X2" i="44"/>
  <c r="T3" i="44"/>
  <c r="Y2" i="44"/>
  <c r="X3" i="44"/>
  <c r="U2" i="44"/>
  <c r="Y3" i="44"/>
  <c r="R2" i="44"/>
  <c r="Z2" i="44"/>
  <c r="V3" i="44"/>
  <c r="AL2" i="20" l="1"/>
  <c r="K5" i="30" l="1"/>
  <c r="B2" i="5" l="1"/>
  <c r="C141" i="34" l="1"/>
  <c r="D141" i="34"/>
  <c r="E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AD141" i="34"/>
  <c r="AE141" i="34"/>
  <c r="AF141" i="34"/>
  <c r="AG141" i="34"/>
  <c r="AH141" i="34"/>
  <c r="B141" i="34"/>
  <c r="AJ73" i="34"/>
  <c r="AJ74" i="34"/>
  <c r="AJ75" i="34"/>
  <c r="AJ76" i="34"/>
  <c r="AJ77" i="34"/>
  <c r="AJ78" i="34"/>
  <c r="AJ79" i="34"/>
  <c r="AJ80" i="34"/>
  <c r="AJ81" i="34"/>
  <c r="AJ82" i="34"/>
  <c r="AJ83" i="34"/>
  <c r="AJ84" i="34"/>
  <c r="AJ85" i="34"/>
  <c r="AJ86" i="34"/>
  <c r="AJ87" i="34"/>
  <c r="AJ88" i="34"/>
  <c r="AJ89" i="34"/>
  <c r="AJ90" i="34"/>
  <c r="AJ91" i="34"/>
  <c r="AJ94" i="34"/>
  <c r="AJ96" i="34"/>
  <c r="AJ97" i="34"/>
  <c r="AJ98" i="34"/>
  <c r="AJ99" i="34"/>
  <c r="AJ100" i="34"/>
  <c r="AJ101" i="34"/>
  <c r="AJ102" i="34"/>
  <c r="AJ103" i="34"/>
  <c r="AJ104" i="34"/>
  <c r="AJ105" i="34"/>
  <c r="AJ106" i="34"/>
  <c r="AJ107" i="34"/>
  <c r="AJ108" i="34"/>
  <c r="AJ109" i="34"/>
  <c r="AJ110" i="34"/>
  <c r="AJ111" i="3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24" i="34"/>
  <c r="AJ125" i="34"/>
  <c r="AJ126" i="34"/>
  <c r="AJ127" i="34"/>
  <c r="AJ128" i="34"/>
  <c r="AJ129" i="34"/>
  <c r="AJ130" i="34"/>
  <c r="AJ131" i="34"/>
  <c r="AJ132" i="34"/>
  <c r="AJ133" i="34"/>
  <c r="C25" i="29"/>
  <c r="C23" i="29"/>
  <c r="AJ93" i="34" s="1"/>
  <c r="C22" i="29"/>
  <c r="C2" i="29"/>
  <c r="N2" i="44" l="1"/>
  <c r="AJ92" i="34"/>
  <c r="N22" i="44"/>
  <c r="N23" i="44"/>
  <c r="AJ95" i="34"/>
  <c r="N25" i="44"/>
  <c r="AJ72" i="34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2" i="36"/>
  <c r="R7" i="44" l="1"/>
  <c r="W8" i="44"/>
  <c r="Y8" i="44"/>
  <c r="V7" i="44"/>
  <c r="U11" i="44" s="1"/>
  <c r="R8" i="44"/>
  <c r="X8" i="44"/>
  <c r="W7" i="44"/>
  <c r="S8" i="44"/>
  <c r="AA8" i="44"/>
  <c r="Y7" i="44"/>
  <c r="S7" i="44"/>
  <c r="U8" i="44"/>
  <c r="T12" i="44" s="1"/>
  <c r="AA7" i="44"/>
  <c r="U7" i="44"/>
  <c r="T11" i="44" s="1"/>
  <c r="T7" i="44"/>
  <c r="S11" i="44" s="1"/>
  <c r="X7" i="44"/>
  <c r="T8" i="44"/>
  <c r="S12" i="44" s="1"/>
  <c r="Z8" i="44"/>
  <c r="Z7" i="44"/>
  <c r="V8" i="44"/>
  <c r="U12" i="44" s="1"/>
  <c r="F143" i="34"/>
  <c r="M143" i="34"/>
  <c r="S143" i="34"/>
  <c r="Y143" i="34"/>
  <c r="AE143" i="34"/>
  <c r="C142" i="34"/>
  <c r="I142" i="34"/>
  <c r="O142" i="34"/>
  <c r="U142" i="34"/>
  <c r="AA142" i="34"/>
  <c r="AG142" i="34"/>
  <c r="G143" i="34"/>
  <c r="N143" i="34"/>
  <c r="T143" i="34"/>
  <c r="Z143" i="34"/>
  <c r="AF143" i="34"/>
  <c r="D142" i="34"/>
  <c r="J142" i="34"/>
  <c r="P142" i="34"/>
  <c r="V142" i="34"/>
  <c r="AB142" i="34"/>
  <c r="AH142" i="34"/>
  <c r="H143" i="34"/>
  <c r="O143" i="34"/>
  <c r="U143" i="34"/>
  <c r="AA143" i="34"/>
  <c r="AG143" i="34"/>
  <c r="E142" i="34"/>
  <c r="K142" i="34"/>
  <c r="W142" i="34"/>
  <c r="AC142" i="34"/>
  <c r="L143" i="34"/>
  <c r="AD143" i="34"/>
  <c r="N142" i="34"/>
  <c r="AF142" i="34"/>
  <c r="C143" i="34"/>
  <c r="I143" i="34"/>
  <c r="P143" i="34"/>
  <c r="V143" i="34"/>
  <c r="AB143" i="34"/>
  <c r="AH143" i="34"/>
  <c r="F142" i="34"/>
  <c r="L142" i="34"/>
  <c r="R142" i="34"/>
  <c r="X142" i="34"/>
  <c r="AD142" i="34"/>
  <c r="J143" i="34"/>
  <c r="R143" i="34"/>
  <c r="T142" i="34"/>
  <c r="D143" i="34"/>
  <c r="K143" i="34"/>
  <c r="Q143" i="34"/>
  <c r="W143" i="34"/>
  <c r="AC143" i="34"/>
  <c r="B143" i="34"/>
  <c r="G142" i="34"/>
  <c r="M142" i="34"/>
  <c r="S142" i="34"/>
  <c r="Y142" i="34"/>
  <c r="AE142" i="34"/>
  <c r="E143" i="34"/>
  <c r="X143" i="34"/>
  <c r="H142" i="34"/>
  <c r="Z14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72" i="34"/>
  <c r="K6" i="30"/>
  <c r="B65" i="23"/>
  <c r="V12" i="44" l="1"/>
  <c r="R12" i="44"/>
  <c r="V11" i="44"/>
  <c r="O139" i="34"/>
  <c r="D139" i="34"/>
  <c r="J138" i="34"/>
  <c r="B139" i="34"/>
  <c r="AF138" i="34"/>
  <c r="T138" i="34"/>
  <c r="H138" i="34"/>
  <c r="AE139" i="34"/>
  <c r="W139" i="34"/>
  <c r="S139" i="34"/>
  <c r="G139" i="34"/>
  <c r="C139" i="34"/>
  <c r="AE138" i="34"/>
  <c r="AA138" i="34"/>
  <c r="W138" i="34"/>
  <c r="S138" i="34"/>
  <c r="O138" i="34"/>
  <c r="K138" i="34"/>
  <c r="G138" i="34"/>
  <c r="C138" i="34"/>
  <c r="AH139" i="34"/>
  <c r="AD139" i="34"/>
  <c r="Z139" i="34"/>
  <c r="V139" i="34"/>
  <c r="R139" i="34"/>
  <c r="N139" i="34"/>
  <c r="J139" i="34"/>
  <c r="F139" i="34"/>
  <c r="AB138" i="34"/>
  <c r="P138" i="34"/>
  <c r="D138" i="34"/>
  <c r="AA139" i="34"/>
  <c r="K139" i="34"/>
  <c r="AD138" i="34"/>
  <c r="Z138" i="34"/>
  <c r="V138" i="34"/>
  <c r="R138" i="34"/>
  <c r="N138" i="34"/>
  <c r="F138" i="34"/>
  <c r="AH138" i="34"/>
  <c r="AG139" i="34"/>
  <c r="AC139" i="34"/>
  <c r="Y139" i="34"/>
  <c r="U139" i="34"/>
  <c r="Q139" i="34"/>
  <c r="M139" i="34"/>
  <c r="I139" i="34"/>
  <c r="E139" i="34"/>
  <c r="X138" i="34"/>
  <c r="L138" i="34"/>
  <c r="AG138" i="34"/>
  <c r="AC138" i="34"/>
  <c r="Y138" i="34"/>
  <c r="U138" i="34"/>
  <c r="Q138" i="34"/>
  <c r="M138" i="34"/>
  <c r="I138" i="34"/>
  <c r="E138" i="34"/>
  <c r="AF139" i="34"/>
  <c r="AB139" i="34"/>
  <c r="X139" i="34"/>
  <c r="T139" i="34"/>
  <c r="P139" i="34"/>
  <c r="L139" i="34"/>
  <c r="H139" i="34"/>
  <c r="B38" i="11" l="1"/>
  <c r="AC3" i="29"/>
  <c r="AC4" i="29"/>
  <c r="AC5" i="29"/>
  <c r="AC6" i="29"/>
  <c r="AC7" i="29"/>
  <c r="AC8" i="29"/>
  <c r="AC9" i="29"/>
  <c r="AC10" i="29"/>
  <c r="AC11" i="29"/>
  <c r="AC12" i="29"/>
  <c r="AC13" i="29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2" i="29"/>
  <c r="AB3" i="29"/>
  <c r="AB4" i="29"/>
  <c r="AB5" i="29"/>
  <c r="AB6" i="29"/>
  <c r="AB7" i="29"/>
  <c r="AB8" i="29"/>
  <c r="AB9" i="29"/>
  <c r="AB10" i="29"/>
  <c r="AB11" i="29"/>
  <c r="AB12" i="29"/>
  <c r="AB13" i="29"/>
  <c r="AB14" i="29"/>
  <c r="AB15" i="29"/>
  <c r="AB16" i="29"/>
  <c r="AB17" i="29"/>
  <c r="AB18" i="29"/>
  <c r="AB19" i="29"/>
  <c r="AB20" i="29"/>
  <c r="AB21" i="29"/>
  <c r="AB22" i="29"/>
  <c r="AB23" i="29"/>
  <c r="AB24" i="29"/>
  <c r="AB25" i="29"/>
  <c r="AB26" i="29"/>
  <c r="AB27" i="29"/>
  <c r="AB28" i="29"/>
  <c r="AB29" i="29"/>
  <c r="AB30" i="29"/>
  <c r="AB31" i="29"/>
  <c r="AB32" i="29"/>
  <c r="AB33" i="29"/>
  <c r="AB34" i="29"/>
  <c r="AB35" i="29"/>
  <c r="AB36" i="29"/>
  <c r="AB37" i="29"/>
  <c r="AB38" i="29"/>
  <c r="AB39" i="29"/>
  <c r="AB40" i="29"/>
  <c r="AB41" i="29"/>
  <c r="AB42" i="29"/>
  <c r="AB43" i="29"/>
  <c r="AB44" i="29"/>
  <c r="AB45" i="29"/>
  <c r="AB46" i="29"/>
  <c r="AB47" i="29"/>
  <c r="AB48" i="29"/>
  <c r="AB49" i="29"/>
  <c r="AB50" i="29"/>
  <c r="AB51" i="29"/>
  <c r="AB52" i="29"/>
  <c r="AB53" i="29"/>
  <c r="AB54" i="29"/>
  <c r="AB55" i="29"/>
  <c r="AB56" i="29"/>
  <c r="AB57" i="29"/>
  <c r="AB58" i="29"/>
  <c r="AB59" i="29"/>
  <c r="AB60" i="29"/>
  <c r="AB61" i="29"/>
  <c r="AB62" i="29"/>
  <c r="AB63" i="29"/>
  <c r="AB2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2" i="29"/>
  <c r="Z3" i="29"/>
  <c r="Z4" i="29"/>
  <c r="Z5" i="29"/>
  <c r="Z6" i="29"/>
  <c r="Z7" i="29"/>
  <c r="Z8" i="29"/>
  <c r="Z9" i="29"/>
  <c r="Z10" i="29"/>
  <c r="Z11" i="29"/>
  <c r="Z12" i="29"/>
  <c r="Z13" i="29"/>
  <c r="Z14" i="29"/>
  <c r="Z15" i="29"/>
  <c r="Z16" i="29"/>
  <c r="Z17" i="29"/>
  <c r="Z18" i="29"/>
  <c r="Z19" i="29"/>
  <c r="Z20" i="29"/>
  <c r="Z21" i="29"/>
  <c r="Z22" i="29"/>
  <c r="Z23" i="29"/>
  <c r="Z24" i="29"/>
  <c r="Z25" i="29"/>
  <c r="Z26" i="29"/>
  <c r="Z27" i="29"/>
  <c r="Z28" i="29"/>
  <c r="Z29" i="29"/>
  <c r="Z30" i="29"/>
  <c r="Z31" i="29"/>
  <c r="Z32" i="29"/>
  <c r="Z33" i="29"/>
  <c r="Z34" i="29"/>
  <c r="Z35" i="29"/>
  <c r="Z36" i="29"/>
  <c r="Z37" i="29"/>
  <c r="Z38" i="29"/>
  <c r="Z39" i="29"/>
  <c r="Z40" i="29"/>
  <c r="Z41" i="29"/>
  <c r="Z42" i="29"/>
  <c r="Z43" i="29"/>
  <c r="Z44" i="29"/>
  <c r="Z45" i="29"/>
  <c r="Z46" i="29"/>
  <c r="Z47" i="29"/>
  <c r="Z48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2" i="29"/>
  <c r="Y3" i="29"/>
  <c r="Y4" i="29"/>
  <c r="Y5" i="29"/>
  <c r="Y6" i="29"/>
  <c r="Y7" i="29"/>
  <c r="Y8" i="29"/>
  <c r="Y9" i="29"/>
  <c r="Y10" i="29"/>
  <c r="Y11" i="29"/>
  <c r="Y12" i="29"/>
  <c r="Y13" i="29"/>
  <c r="Y14" i="29"/>
  <c r="Y15" i="29"/>
  <c r="Y16" i="29"/>
  <c r="Y17" i="29"/>
  <c r="Y18" i="29"/>
  <c r="Y19" i="29"/>
  <c r="Y20" i="29"/>
  <c r="Y21" i="29"/>
  <c r="Y22" i="29"/>
  <c r="Y23" i="29"/>
  <c r="Y24" i="29"/>
  <c r="Y25" i="29"/>
  <c r="Y26" i="29"/>
  <c r="Y27" i="29"/>
  <c r="Y28" i="29"/>
  <c r="Y29" i="29"/>
  <c r="Y30" i="29"/>
  <c r="Y31" i="29"/>
  <c r="Y32" i="29"/>
  <c r="Y33" i="29"/>
  <c r="Y34" i="29"/>
  <c r="Y35" i="29"/>
  <c r="Y36" i="29"/>
  <c r="Y37" i="29"/>
  <c r="Y38" i="29"/>
  <c r="Y39" i="29"/>
  <c r="Y40" i="29"/>
  <c r="Y41" i="29"/>
  <c r="Y42" i="29"/>
  <c r="Y43" i="29"/>
  <c r="Y44" i="29"/>
  <c r="Y45" i="29"/>
  <c r="Y46" i="29"/>
  <c r="Y47" i="29"/>
  <c r="Y48" i="29"/>
  <c r="Y49" i="29"/>
  <c r="Y50" i="29"/>
  <c r="Y51" i="29"/>
  <c r="Y52" i="29"/>
  <c r="Y53" i="29"/>
  <c r="Y54" i="29"/>
  <c r="Y55" i="29"/>
  <c r="Y56" i="29"/>
  <c r="Y57" i="29"/>
  <c r="Y58" i="29"/>
  <c r="Y59" i="29"/>
  <c r="Y60" i="29"/>
  <c r="Y61" i="29"/>
  <c r="Y62" i="29"/>
  <c r="Y63" i="29"/>
  <c r="Y2" i="29"/>
  <c r="X3" i="29"/>
  <c r="X4" i="29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36" i="29"/>
  <c r="X37" i="29"/>
  <c r="X38" i="29"/>
  <c r="X39" i="29"/>
  <c r="X40" i="29"/>
  <c r="X41" i="29"/>
  <c r="X42" i="29"/>
  <c r="X43" i="29"/>
  <c r="X44" i="29"/>
  <c r="X45" i="29"/>
  <c r="X46" i="29"/>
  <c r="X47" i="29"/>
  <c r="X48" i="29"/>
  <c r="X49" i="29"/>
  <c r="X50" i="29"/>
  <c r="X51" i="29"/>
  <c r="X52" i="29"/>
  <c r="X53" i="29"/>
  <c r="X54" i="29"/>
  <c r="X55" i="29"/>
  <c r="X56" i="29"/>
  <c r="X57" i="29"/>
  <c r="X58" i="29"/>
  <c r="X59" i="29"/>
  <c r="X60" i="29"/>
  <c r="X61" i="29"/>
  <c r="X62" i="29"/>
  <c r="X63" i="29"/>
  <c r="X2" i="29"/>
  <c r="W3" i="29"/>
  <c r="W4" i="29"/>
  <c r="W5" i="29"/>
  <c r="W6" i="29"/>
  <c r="W7" i="29"/>
  <c r="W8" i="29"/>
  <c r="W9" i="29"/>
  <c r="W10" i="29"/>
  <c r="W11" i="29"/>
  <c r="W12" i="29"/>
  <c r="W13" i="29"/>
  <c r="W14" i="29"/>
  <c r="W15" i="29"/>
  <c r="W16" i="29"/>
  <c r="W17" i="29"/>
  <c r="W18" i="29"/>
  <c r="W19" i="29"/>
  <c r="W20" i="29"/>
  <c r="W21" i="29"/>
  <c r="W22" i="29"/>
  <c r="W23" i="29"/>
  <c r="W24" i="29"/>
  <c r="W25" i="29"/>
  <c r="W26" i="29"/>
  <c r="W27" i="29"/>
  <c r="W28" i="29"/>
  <c r="W29" i="29"/>
  <c r="W30" i="29"/>
  <c r="W31" i="29"/>
  <c r="W32" i="29"/>
  <c r="W33" i="29"/>
  <c r="W34" i="29"/>
  <c r="W35" i="29"/>
  <c r="W36" i="29"/>
  <c r="W37" i="29"/>
  <c r="W38" i="29"/>
  <c r="W39" i="29"/>
  <c r="W40" i="29"/>
  <c r="W41" i="29"/>
  <c r="W42" i="29"/>
  <c r="W43" i="29"/>
  <c r="W44" i="29"/>
  <c r="W45" i="29"/>
  <c r="W46" i="29"/>
  <c r="W47" i="29"/>
  <c r="W48" i="29"/>
  <c r="W49" i="29"/>
  <c r="W50" i="29"/>
  <c r="W51" i="29"/>
  <c r="W52" i="29"/>
  <c r="W53" i="29"/>
  <c r="W54" i="29"/>
  <c r="W55" i="29"/>
  <c r="W56" i="29"/>
  <c r="W57" i="29"/>
  <c r="W58" i="29"/>
  <c r="W59" i="29"/>
  <c r="W60" i="29"/>
  <c r="W61" i="29"/>
  <c r="W62" i="29"/>
  <c r="W63" i="29"/>
  <c r="W2" i="29"/>
  <c r="V3" i="29"/>
  <c r="V4" i="29"/>
  <c r="V5" i="29"/>
  <c r="V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V31" i="29"/>
  <c r="V32" i="29"/>
  <c r="V33" i="29"/>
  <c r="V34" i="29"/>
  <c r="V35" i="29"/>
  <c r="V36" i="29"/>
  <c r="V37" i="29"/>
  <c r="V38" i="29"/>
  <c r="V39" i="29"/>
  <c r="V40" i="29"/>
  <c r="V41" i="29"/>
  <c r="V42" i="29"/>
  <c r="V43" i="29"/>
  <c r="V44" i="29"/>
  <c r="V45" i="29"/>
  <c r="V46" i="29"/>
  <c r="V47" i="29"/>
  <c r="V48" i="29"/>
  <c r="V49" i="29"/>
  <c r="V50" i="29"/>
  <c r="V51" i="29"/>
  <c r="V52" i="29"/>
  <c r="V53" i="29"/>
  <c r="V54" i="29"/>
  <c r="V55" i="29"/>
  <c r="V56" i="29"/>
  <c r="V57" i="29"/>
  <c r="V58" i="29"/>
  <c r="V59" i="29"/>
  <c r="V60" i="29"/>
  <c r="V61" i="29"/>
  <c r="V62" i="29"/>
  <c r="V63" i="29"/>
  <c r="V2" i="29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2" i="29"/>
  <c r="T3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2" i="29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2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2" i="29"/>
  <c r="AS3" i="12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3" i="31"/>
  <c r="C17" i="36" l="1"/>
  <c r="C49" i="36"/>
  <c r="C41" i="36"/>
  <c r="C25" i="36"/>
  <c r="C2" i="36"/>
  <c r="C40" i="36"/>
  <c r="C24" i="36"/>
  <c r="C16" i="36"/>
  <c r="C48" i="36"/>
  <c r="C59" i="36"/>
  <c r="C43" i="36"/>
  <c r="C35" i="36"/>
  <c r="C19" i="36"/>
  <c r="C11" i="36"/>
  <c r="C23" i="36"/>
  <c r="C7" i="36"/>
  <c r="C31" i="36"/>
  <c r="C55" i="36"/>
  <c r="C47" i="36"/>
  <c r="C22" i="36"/>
  <c r="C60" i="36"/>
  <c r="C28" i="36"/>
  <c r="C4" i="36"/>
  <c r="C46" i="36"/>
  <c r="C6" i="36"/>
  <c r="C61" i="36"/>
  <c r="C53" i="36"/>
  <c r="C37" i="36"/>
  <c r="C29" i="36"/>
  <c r="C13" i="36"/>
  <c r="C5" i="36"/>
  <c r="C54" i="36"/>
  <c r="C12" i="36"/>
  <c r="C30" i="36"/>
  <c r="C52" i="36"/>
  <c r="C36" i="36"/>
  <c r="C58" i="36"/>
  <c r="C42" i="36"/>
  <c r="C34" i="36"/>
  <c r="C18" i="36"/>
  <c r="C10" i="36"/>
  <c r="BD6" i="29"/>
  <c r="AZ7" i="29"/>
  <c r="AS6" i="29"/>
  <c r="AV6" i="29"/>
  <c r="AY6" i="29"/>
  <c r="BB6" i="29"/>
  <c r="AX6" i="29"/>
  <c r="AT7" i="29"/>
  <c r="AU7" i="29"/>
  <c r="AX7" i="29"/>
  <c r="BA7" i="29"/>
  <c r="BD7" i="29"/>
  <c r="AU6" i="29"/>
  <c r="AW7" i="29"/>
  <c r="C63" i="36"/>
  <c r="C57" i="36"/>
  <c r="C51" i="36"/>
  <c r="C45" i="36"/>
  <c r="C39" i="36"/>
  <c r="C33" i="36"/>
  <c r="C27" i="36"/>
  <c r="C21" i="36"/>
  <c r="C15" i="36"/>
  <c r="C9" i="36"/>
  <c r="C3" i="36"/>
  <c r="AT6" i="29"/>
  <c r="AW6" i="29"/>
  <c r="AZ6" i="29"/>
  <c r="BC6" i="29"/>
  <c r="BA6" i="29"/>
  <c r="BC7" i="29"/>
  <c r="C62" i="36"/>
  <c r="C56" i="36"/>
  <c r="C50" i="36"/>
  <c r="C44" i="36"/>
  <c r="C38" i="36"/>
  <c r="C32" i="36"/>
  <c r="C26" i="36"/>
  <c r="C20" i="36"/>
  <c r="C14" i="36"/>
  <c r="C8" i="36"/>
  <c r="AS7" i="29"/>
  <c r="AV7" i="29"/>
  <c r="AY7" i="29"/>
  <c r="BB7" i="29"/>
  <c r="AZ2" i="29"/>
  <c r="BC5" i="29"/>
  <c r="C64" i="36" l="1"/>
  <c r="BD3" i="29"/>
  <c r="BD2" i="29"/>
  <c r="BD4" i="29"/>
  <c r="BD5" i="29"/>
  <c r="AX4" i="29"/>
  <c r="AX5" i="29"/>
  <c r="AX3" i="29"/>
  <c r="BC4" i="29"/>
  <c r="BC2" i="29"/>
  <c r="BC3" i="29"/>
  <c r="AW4" i="29"/>
  <c r="AW3" i="29"/>
  <c r="AX2" i="29"/>
  <c r="AW5" i="29"/>
  <c r="AW2" i="29"/>
  <c r="BB4" i="29" l="1"/>
  <c r="BB2" i="29"/>
  <c r="BB5" i="29"/>
  <c r="BB3" i="29"/>
  <c r="AV4" i="29"/>
  <c r="AV2" i="29"/>
  <c r="AV5" i="29"/>
  <c r="AV3" i="29"/>
  <c r="BA5" i="29"/>
  <c r="BA3" i="29"/>
  <c r="BA4" i="29"/>
  <c r="BA2" i="29"/>
  <c r="AU5" i="29"/>
  <c r="AU3" i="29"/>
  <c r="AU4" i="29"/>
  <c r="AU2" i="29"/>
  <c r="AZ5" i="29" l="1"/>
  <c r="AZ4" i="29"/>
  <c r="AZ3" i="29"/>
  <c r="AT3" i="29"/>
  <c r="AT4" i="29"/>
  <c r="AT2" i="29"/>
  <c r="AT5" i="29"/>
  <c r="AY3" i="29"/>
  <c r="AY4" i="29"/>
  <c r="AY5" i="29"/>
  <c r="AY2" i="29"/>
  <c r="AS4" i="29"/>
  <c r="AS2" i="29"/>
  <c r="AS5" i="29"/>
  <c r="AS3" i="29"/>
  <c r="H63" i="43" l="1"/>
  <c r="H50" i="43"/>
  <c r="H24" i="43"/>
  <c r="H10" i="43"/>
  <c r="H30" i="43"/>
  <c r="H56" i="43"/>
  <c r="H52" i="43"/>
  <c r="H44" i="43"/>
  <c r="H20" i="43"/>
  <c r="H54" i="43"/>
  <c r="H58" i="43"/>
  <c r="H55" i="43"/>
  <c r="H22" i="43"/>
  <c r="H9" i="43"/>
  <c r="H37" i="43"/>
  <c r="H43" i="43"/>
  <c r="H27" i="43"/>
  <c r="H16" i="43"/>
  <c r="H28" i="43"/>
  <c r="H41" i="43"/>
  <c r="H59" i="43"/>
  <c r="H21" i="43"/>
  <c r="H3" i="43"/>
  <c r="H51" i="43"/>
  <c r="H60" i="43"/>
  <c r="H17" i="43"/>
  <c r="H35" i="43"/>
  <c r="H40" i="43"/>
  <c r="H8" i="43"/>
  <c r="H12" i="43"/>
  <c r="H62" i="43"/>
  <c r="H57" i="43"/>
  <c r="H29" i="43"/>
  <c r="H14" i="43"/>
  <c r="H2" i="43"/>
  <c r="H4" i="43"/>
  <c r="H25" i="43"/>
  <c r="H48" i="43"/>
  <c r="H53" i="43"/>
  <c r="H6" i="43"/>
  <c r="H23" i="43"/>
  <c r="H39" i="43"/>
  <c r="H15" i="43"/>
  <c r="H18" i="43"/>
  <c r="H38" i="43"/>
  <c r="H13" i="43"/>
  <c r="H26" i="43"/>
  <c r="H49" i="43"/>
  <c r="H61" i="43"/>
  <c r="H36" i="43"/>
  <c r="H32" i="43"/>
  <c r="H7" i="43"/>
  <c r="H5" i="43"/>
  <c r="H34" i="43"/>
  <c r="H47" i="43"/>
  <c r="H19" i="43"/>
  <c r="H45" i="43"/>
  <c r="H46" i="43"/>
  <c r="H31" i="43"/>
  <c r="H42" i="43"/>
  <c r="H33" i="43"/>
  <c r="H11" i="43"/>
  <c r="G63" i="43"/>
  <c r="G50" i="43"/>
  <c r="G24" i="43"/>
  <c r="G10" i="43"/>
  <c r="G30" i="43"/>
  <c r="G56" i="43"/>
  <c r="G52" i="43"/>
  <c r="G44" i="43"/>
  <c r="G20" i="43"/>
  <c r="G54" i="43"/>
  <c r="G58" i="43"/>
  <c r="G55" i="43"/>
  <c r="G22" i="43"/>
  <c r="G9" i="43"/>
  <c r="G37" i="43"/>
  <c r="G43" i="43"/>
  <c r="G27" i="43"/>
  <c r="G16" i="43"/>
  <c r="G28" i="43"/>
  <c r="G41" i="43"/>
  <c r="G59" i="43"/>
  <c r="G21" i="43"/>
  <c r="G3" i="43"/>
  <c r="G51" i="43"/>
  <c r="G60" i="43"/>
  <c r="G17" i="43"/>
  <c r="G35" i="43"/>
  <c r="G40" i="43"/>
  <c r="G8" i="43"/>
  <c r="G12" i="43"/>
  <c r="G62" i="43"/>
  <c r="G57" i="43"/>
  <c r="G29" i="43"/>
  <c r="G14" i="43"/>
  <c r="G2" i="43"/>
  <c r="G4" i="43"/>
  <c r="G25" i="43"/>
  <c r="G48" i="43"/>
  <c r="G53" i="43"/>
  <c r="G6" i="43"/>
  <c r="G23" i="43"/>
  <c r="G39" i="43"/>
  <c r="G15" i="43"/>
  <c r="G18" i="43"/>
  <c r="G38" i="43"/>
  <c r="G13" i="43"/>
  <c r="G26" i="43"/>
  <c r="G49" i="43"/>
  <c r="G61" i="43"/>
  <c r="G36" i="43"/>
  <c r="G32" i="43"/>
  <c r="G7" i="43"/>
  <c r="G5" i="43"/>
  <c r="G34" i="43"/>
  <c r="G47" i="43"/>
  <c r="G19" i="43"/>
  <c r="G45" i="43"/>
  <c r="G46" i="43"/>
  <c r="G31" i="43"/>
  <c r="G42" i="43"/>
  <c r="G33" i="43"/>
  <c r="G11" i="43"/>
  <c r="D3" i="29"/>
  <c r="B3" i="11" s="1"/>
  <c r="D4" i="29"/>
  <c r="B4" i="11" s="1"/>
  <c r="D5" i="29"/>
  <c r="B5" i="11" s="1"/>
  <c r="D6" i="29"/>
  <c r="B6" i="11" s="1"/>
  <c r="D7" i="29"/>
  <c r="B7" i="11" s="1"/>
  <c r="D8" i="29"/>
  <c r="B8" i="11" s="1"/>
  <c r="D9" i="29"/>
  <c r="B9" i="11" s="1"/>
  <c r="D10" i="29"/>
  <c r="B10" i="11" s="1"/>
  <c r="D11" i="29"/>
  <c r="B11" i="11" s="1"/>
  <c r="D12" i="29"/>
  <c r="B12" i="11" s="1"/>
  <c r="D13" i="29"/>
  <c r="B13" i="11" s="1"/>
  <c r="D14" i="29"/>
  <c r="B14" i="11" s="1"/>
  <c r="D15" i="29"/>
  <c r="B15" i="11" s="1"/>
  <c r="D16" i="29"/>
  <c r="B16" i="11" s="1"/>
  <c r="D17" i="29"/>
  <c r="B17" i="11" s="1"/>
  <c r="D18" i="29"/>
  <c r="B18" i="11" s="1"/>
  <c r="D19" i="29"/>
  <c r="B19" i="11" s="1"/>
  <c r="D20" i="29"/>
  <c r="B20" i="11" s="1"/>
  <c r="D21" i="29"/>
  <c r="B21" i="11" s="1"/>
  <c r="D22" i="29"/>
  <c r="B22" i="11" s="1"/>
  <c r="D23" i="29"/>
  <c r="B23" i="11" s="1"/>
  <c r="D24" i="29"/>
  <c r="B24" i="11" s="1"/>
  <c r="D25" i="29"/>
  <c r="B25" i="11" s="1"/>
  <c r="D26" i="29"/>
  <c r="B26" i="11" s="1"/>
  <c r="D27" i="29"/>
  <c r="B27" i="11" s="1"/>
  <c r="D28" i="29"/>
  <c r="B28" i="11" s="1"/>
  <c r="D29" i="29"/>
  <c r="B29" i="11" s="1"/>
  <c r="D30" i="29"/>
  <c r="B30" i="11" s="1"/>
  <c r="D31" i="29"/>
  <c r="B31" i="11" s="1"/>
  <c r="D32" i="29"/>
  <c r="B32" i="11" s="1"/>
  <c r="D33" i="29"/>
  <c r="B33" i="11" s="1"/>
  <c r="D34" i="29"/>
  <c r="B34" i="11" s="1"/>
  <c r="D35" i="29"/>
  <c r="B35" i="11" s="1"/>
  <c r="D36" i="29"/>
  <c r="B36" i="11" s="1"/>
  <c r="D37" i="29"/>
  <c r="B37" i="11" s="1"/>
  <c r="D39" i="29"/>
  <c r="B39" i="11" s="1"/>
  <c r="D40" i="29"/>
  <c r="B40" i="11" s="1"/>
  <c r="D41" i="29"/>
  <c r="B41" i="11" s="1"/>
  <c r="D42" i="29"/>
  <c r="B42" i="11" s="1"/>
  <c r="D43" i="29"/>
  <c r="B43" i="11" s="1"/>
  <c r="D44" i="29"/>
  <c r="B44" i="11" s="1"/>
  <c r="D45" i="29"/>
  <c r="B45" i="11" s="1"/>
  <c r="D46" i="29"/>
  <c r="B46" i="11" s="1"/>
  <c r="D47" i="29"/>
  <c r="B47" i="11" s="1"/>
  <c r="D48" i="29"/>
  <c r="B48" i="11" s="1"/>
  <c r="D49" i="29"/>
  <c r="B49" i="11" s="1"/>
  <c r="D50" i="29"/>
  <c r="B50" i="11" s="1"/>
  <c r="D51" i="29"/>
  <c r="B51" i="11" s="1"/>
  <c r="D52" i="29"/>
  <c r="B52" i="11" s="1"/>
  <c r="D53" i="29"/>
  <c r="B53" i="11" s="1"/>
  <c r="D54" i="29"/>
  <c r="B54" i="11" s="1"/>
  <c r="D55" i="29"/>
  <c r="B55" i="11" s="1"/>
  <c r="D56" i="29"/>
  <c r="B56" i="11" s="1"/>
  <c r="D57" i="29"/>
  <c r="B57" i="11" s="1"/>
  <c r="D58" i="29"/>
  <c r="B58" i="11" s="1"/>
  <c r="D59" i="29"/>
  <c r="B59" i="11" s="1"/>
  <c r="D60" i="29"/>
  <c r="B60" i="11" s="1"/>
  <c r="D61" i="29"/>
  <c r="B61" i="11" s="1"/>
  <c r="D62" i="29"/>
  <c r="B62" i="11" s="1"/>
  <c r="D63" i="29"/>
  <c r="B63" i="11" s="1"/>
  <c r="D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E3" i="29"/>
  <c r="E4" i="29"/>
  <c r="E5" i="29"/>
  <c r="E7" i="29"/>
  <c r="E8" i="29"/>
  <c r="E9" i="29"/>
  <c r="E10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2" i="29"/>
  <c r="AJ6" i="29" l="1"/>
  <c r="AF6" i="29"/>
  <c r="AF2" i="29"/>
  <c r="AP7" i="29"/>
  <c r="AK6" i="29"/>
  <c r="AQ7" i="29"/>
  <c r="AF7" i="29"/>
  <c r="AJ7" i="29"/>
  <c r="AP6" i="29"/>
  <c r="AL7" i="29"/>
  <c r="AO6" i="29"/>
  <c r="AH6" i="29"/>
  <c r="AI6" i="29"/>
  <c r="AL6" i="29"/>
  <c r="AO7" i="29"/>
  <c r="AR7" i="29"/>
  <c r="AI7" i="29"/>
  <c r="AR6" i="29"/>
  <c r="AH7" i="29"/>
  <c r="AK7" i="29"/>
  <c r="AQ6" i="29"/>
  <c r="B2" i="11"/>
  <c r="BD12" i="29"/>
  <c r="BC12" i="29"/>
  <c r="AX12" i="29"/>
  <c r="BC10" i="29"/>
  <c r="BC11" i="29"/>
  <c r="AX10" i="29"/>
  <c r="BD9" i="29"/>
  <c r="AX11" i="29"/>
  <c r="BD10" i="29"/>
  <c r="BD11" i="29"/>
  <c r="BC9" i="29"/>
  <c r="BB12" i="29"/>
  <c r="BA12" i="29"/>
  <c r="BA9" i="29"/>
  <c r="BA11" i="29"/>
  <c r="BB11" i="29"/>
  <c r="BB9" i="29"/>
  <c r="BB10" i="29"/>
  <c r="BA10" i="29"/>
  <c r="AZ12" i="29"/>
  <c r="AZ9" i="29"/>
  <c r="AY12" i="29"/>
  <c r="AY11" i="29"/>
  <c r="AZ11" i="29"/>
  <c r="AY10" i="29"/>
  <c r="AY9" i="29"/>
  <c r="AZ10" i="29"/>
  <c r="AO5" i="29"/>
  <c r="AV10" i="29"/>
  <c r="AW10" i="29"/>
  <c r="AW9" i="29"/>
  <c r="AX9" i="29"/>
  <c r="AV11" i="29"/>
  <c r="AW11" i="29"/>
  <c r="AV12" i="29"/>
  <c r="AW12" i="29"/>
  <c r="AP3" i="29"/>
  <c r="AR11" i="29"/>
  <c r="AS11" i="29"/>
  <c r="AS9" i="29"/>
  <c r="AH9" i="29"/>
  <c r="AT11" i="29"/>
  <c r="AT9" i="29"/>
  <c r="AR12" i="29"/>
  <c r="AT10" i="29"/>
  <c r="AS12" i="29"/>
  <c r="AT12" i="29"/>
  <c r="AR10" i="29"/>
  <c r="AU9" i="29"/>
  <c r="AS10" i="29"/>
  <c r="AV9" i="29"/>
  <c r="AU10" i="29"/>
  <c r="AU12" i="29"/>
  <c r="AU11" i="29"/>
  <c r="AR5" i="29"/>
  <c r="AQ3" i="29"/>
  <c r="AO2" i="29"/>
  <c r="AP4" i="29"/>
  <c r="AR3" i="29"/>
  <c r="AR2" i="29"/>
  <c r="AO4" i="29"/>
  <c r="AQ5" i="29"/>
  <c r="AO3" i="29"/>
  <c r="AQ2" i="29"/>
  <c r="AQ4" i="29"/>
  <c r="AP5" i="29"/>
  <c r="AR4" i="29"/>
  <c r="AP2" i="29"/>
  <c r="AP9" i="29"/>
  <c r="AP11" i="29"/>
  <c r="AQ10" i="29"/>
  <c r="AO9" i="29"/>
  <c r="AQ11" i="29"/>
  <c r="AR9" i="29"/>
  <c r="AP10" i="29"/>
  <c r="AP12" i="29"/>
  <c r="AO12" i="29"/>
  <c r="L35" i="29"/>
  <c r="AQ9" i="29"/>
  <c r="AO10" i="29"/>
  <c r="AO11" i="29"/>
  <c r="AQ12" i="29"/>
  <c r="L58" i="29"/>
  <c r="L59" i="29"/>
  <c r="L51" i="29"/>
  <c r="L43" i="29"/>
  <c r="L27" i="29"/>
  <c r="L19" i="29"/>
  <c r="L11" i="29"/>
  <c r="L3" i="29"/>
  <c r="AK4" i="29"/>
  <c r="L50" i="29"/>
  <c r="L42" i="29"/>
  <c r="L34" i="29"/>
  <c r="L26" i="29"/>
  <c r="L18" i="29"/>
  <c r="L10" i="29"/>
  <c r="AK9" i="29"/>
  <c r="L57" i="29"/>
  <c r="L49" i="29"/>
  <c r="L41" i="29"/>
  <c r="L33" i="29"/>
  <c r="AM12" i="29" s="1"/>
  <c r="L25" i="29"/>
  <c r="L17" i="29"/>
  <c r="L9" i="29"/>
  <c r="AK10" i="29"/>
  <c r="AK5" i="29"/>
  <c r="L62" i="29"/>
  <c r="L54" i="29"/>
  <c r="L46" i="29"/>
  <c r="L38" i="29"/>
  <c r="L30" i="29"/>
  <c r="L22" i="29"/>
  <c r="L14" i="29"/>
  <c r="L6" i="29"/>
  <c r="AF12" i="29"/>
  <c r="AH10" i="29"/>
  <c r="AK3" i="29"/>
  <c r="AK2" i="29"/>
  <c r="L61" i="29"/>
  <c r="L53" i="29"/>
  <c r="L45" i="29"/>
  <c r="L37" i="29"/>
  <c r="AL5" i="29"/>
  <c r="L21" i="29"/>
  <c r="L13" i="29"/>
  <c r="L5" i="29"/>
  <c r="AF11" i="29"/>
  <c r="AL11" i="29"/>
  <c r="AJ2" i="29"/>
  <c r="AJ5" i="29"/>
  <c r="L60" i="29"/>
  <c r="L52" i="29"/>
  <c r="L44" i="29"/>
  <c r="L36" i="29"/>
  <c r="L28" i="29"/>
  <c r="L20" i="29"/>
  <c r="L12" i="29"/>
  <c r="AL4" i="29"/>
  <c r="AL12" i="29"/>
  <c r="AK11" i="29"/>
  <c r="AL3" i="29"/>
  <c r="AF10" i="29"/>
  <c r="AK12" i="29"/>
  <c r="AJ11" i="29"/>
  <c r="AL9" i="29"/>
  <c r="AL10" i="29"/>
  <c r="AJ12" i="29"/>
  <c r="AI11" i="29"/>
  <c r="AH11" i="29"/>
  <c r="AI12" i="29"/>
  <c r="AF4" i="29"/>
  <c r="L2" i="29"/>
  <c r="L56" i="29"/>
  <c r="L48" i="29"/>
  <c r="L40" i="29"/>
  <c r="L32" i="29"/>
  <c r="L24" i="29"/>
  <c r="L16" i="29"/>
  <c r="L8" i="29"/>
  <c r="AJ9" i="29"/>
  <c r="AJ10" i="29"/>
  <c r="AH12" i="29"/>
  <c r="L63" i="29"/>
  <c r="L55" i="29"/>
  <c r="L47" i="29"/>
  <c r="L39" i="29"/>
  <c r="L31" i="29"/>
  <c r="L23" i="29"/>
  <c r="L15" i="29"/>
  <c r="L7" i="29"/>
  <c r="AF9" i="29"/>
  <c r="AI9" i="29"/>
  <c r="AI10" i="29"/>
  <c r="L29" i="29"/>
  <c r="L4" i="29"/>
  <c r="AL2" i="29"/>
  <c r="AI4" i="29"/>
  <c r="AI3" i="29"/>
  <c r="AF5" i="29"/>
  <c r="AH4" i="29"/>
  <c r="AH3" i="29"/>
  <c r="AI5" i="29"/>
  <c r="AI2" i="29"/>
  <c r="AH5" i="29"/>
  <c r="AJ3" i="29"/>
  <c r="AJ4" i="29"/>
  <c r="AF3" i="29"/>
  <c r="AH2" i="29"/>
  <c r="AM6" i="29" l="1"/>
  <c r="AM7" i="29"/>
  <c r="AM9" i="29"/>
  <c r="AM3" i="29"/>
  <c r="AM2" i="29"/>
  <c r="AM11" i="29"/>
  <c r="AM5" i="29"/>
  <c r="AM10" i="29"/>
  <c r="AM4" i="29"/>
  <c r="AM3" i="25"/>
  <c r="AD4" i="25"/>
  <c r="AE4" i="25"/>
  <c r="AF4" i="25"/>
  <c r="AG4" i="25"/>
  <c r="AH4" i="25"/>
  <c r="AI4" i="25"/>
  <c r="AJ4" i="25"/>
  <c r="AK4" i="25"/>
  <c r="AL4" i="25"/>
  <c r="AM4" i="25"/>
  <c r="AD5" i="25"/>
  <c r="AE5" i="25"/>
  <c r="AF5" i="25"/>
  <c r="AG5" i="25"/>
  <c r="AH5" i="25"/>
  <c r="AI5" i="25"/>
  <c r="AJ5" i="25"/>
  <c r="AK5" i="25"/>
  <c r="AL5" i="25"/>
  <c r="AM5" i="25"/>
  <c r="AD6" i="25"/>
  <c r="AE6" i="25"/>
  <c r="AF6" i="25"/>
  <c r="AG6" i="25"/>
  <c r="AH6" i="25"/>
  <c r="AI6" i="25"/>
  <c r="AJ6" i="25"/>
  <c r="AK6" i="25"/>
  <c r="AL6" i="25"/>
  <c r="AM6" i="25"/>
  <c r="AD7" i="25"/>
  <c r="AE7" i="25"/>
  <c r="AF7" i="25"/>
  <c r="AG7" i="25"/>
  <c r="AH7" i="25"/>
  <c r="AI7" i="25"/>
  <c r="AJ7" i="25"/>
  <c r="AK7" i="25"/>
  <c r="AL7" i="25"/>
  <c r="AM7" i="25"/>
  <c r="AD8" i="25"/>
  <c r="AE8" i="25"/>
  <c r="AF8" i="25"/>
  <c r="AG8" i="25"/>
  <c r="AH8" i="25"/>
  <c r="AI8" i="25"/>
  <c r="AJ8" i="25"/>
  <c r="AK8" i="25"/>
  <c r="AL8" i="25"/>
  <c r="AM8" i="25"/>
  <c r="AD9" i="25"/>
  <c r="AE9" i="25"/>
  <c r="AF9" i="25"/>
  <c r="AG9" i="25"/>
  <c r="AH9" i="25"/>
  <c r="AI9" i="25"/>
  <c r="AJ9" i="25"/>
  <c r="AK9" i="25"/>
  <c r="AL9" i="25"/>
  <c r="AM9" i="25"/>
  <c r="AD10" i="25"/>
  <c r="AE10" i="25"/>
  <c r="AF10" i="25"/>
  <c r="AG10" i="25"/>
  <c r="AH10" i="25"/>
  <c r="AI10" i="25"/>
  <c r="AJ10" i="25"/>
  <c r="AK10" i="25"/>
  <c r="AL10" i="25"/>
  <c r="AM10" i="25"/>
  <c r="AD11" i="25"/>
  <c r="AE11" i="25"/>
  <c r="AF11" i="25"/>
  <c r="AG11" i="25"/>
  <c r="AH11" i="25"/>
  <c r="AI11" i="25"/>
  <c r="AJ11" i="25"/>
  <c r="AK11" i="25"/>
  <c r="AL11" i="25"/>
  <c r="AM11" i="25"/>
  <c r="AD12" i="25"/>
  <c r="AE12" i="25"/>
  <c r="AF12" i="25"/>
  <c r="AG12" i="25"/>
  <c r="AH12" i="25"/>
  <c r="AI12" i="25"/>
  <c r="AJ12" i="25"/>
  <c r="AK12" i="25"/>
  <c r="AL12" i="25"/>
  <c r="AM12" i="25"/>
  <c r="AD13" i="25"/>
  <c r="AE13" i="25"/>
  <c r="AF13" i="25"/>
  <c r="AG13" i="25"/>
  <c r="AH13" i="25"/>
  <c r="AI13" i="25"/>
  <c r="AJ13" i="25"/>
  <c r="AK13" i="25"/>
  <c r="AL13" i="25"/>
  <c r="AM13" i="25"/>
  <c r="AD14" i="25"/>
  <c r="AE14" i="25"/>
  <c r="AF14" i="25"/>
  <c r="AG14" i="25"/>
  <c r="AH14" i="25"/>
  <c r="AI14" i="25"/>
  <c r="AJ14" i="25"/>
  <c r="AK14" i="25"/>
  <c r="AL14" i="25"/>
  <c r="AM14" i="25"/>
  <c r="AD15" i="25"/>
  <c r="AE15" i="25"/>
  <c r="AF15" i="25"/>
  <c r="AG15" i="25"/>
  <c r="AH15" i="25"/>
  <c r="AI15" i="25"/>
  <c r="AJ15" i="25"/>
  <c r="AK15" i="25"/>
  <c r="AL15" i="25"/>
  <c r="AM15" i="25"/>
  <c r="AD16" i="25"/>
  <c r="AE16" i="25"/>
  <c r="AF16" i="25"/>
  <c r="AG16" i="25"/>
  <c r="AH16" i="25"/>
  <c r="AI16" i="25"/>
  <c r="AJ16" i="25"/>
  <c r="AK16" i="25"/>
  <c r="AL16" i="25"/>
  <c r="AM16" i="25"/>
  <c r="AD17" i="25"/>
  <c r="AE17" i="25"/>
  <c r="AF17" i="25"/>
  <c r="AG17" i="25"/>
  <c r="AH17" i="25"/>
  <c r="AI17" i="25"/>
  <c r="AJ17" i="25"/>
  <c r="AK17" i="25"/>
  <c r="AL17" i="25"/>
  <c r="AM17" i="25"/>
  <c r="AD18" i="25"/>
  <c r="AE18" i="25"/>
  <c r="AF18" i="25"/>
  <c r="AG18" i="25"/>
  <c r="AH18" i="25"/>
  <c r="AI18" i="25"/>
  <c r="AJ18" i="25"/>
  <c r="AK18" i="25"/>
  <c r="AL18" i="25"/>
  <c r="AM18" i="25"/>
  <c r="AD19" i="25"/>
  <c r="AE19" i="25"/>
  <c r="AF19" i="25"/>
  <c r="AG19" i="25"/>
  <c r="AH19" i="25"/>
  <c r="AI19" i="25"/>
  <c r="AJ19" i="25"/>
  <c r="AK19" i="25"/>
  <c r="AL19" i="25"/>
  <c r="AM19" i="25"/>
  <c r="AD20" i="25"/>
  <c r="AE20" i="25"/>
  <c r="AF20" i="25"/>
  <c r="AG20" i="25"/>
  <c r="AH20" i="25"/>
  <c r="AI20" i="25"/>
  <c r="AJ20" i="25"/>
  <c r="AK20" i="25"/>
  <c r="AL20" i="25"/>
  <c r="AM20" i="25"/>
  <c r="AD21" i="25"/>
  <c r="AE21" i="25"/>
  <c r="AF21" i="25"/>
  <c r="AG21" i="25"/>
  <c r="AH21" i="25"/>
  <c r="AI21" i="25"/>
  <c r="AJ21" i="25"/>
  <c r="AK21" i="25"/>
  <c r="AL21" i="25"/>
  <c r="AM21" i="25"/>
  <c r="AD22" i="25"/>
  <c r="AE22" i="25"/>
  <c r="AF22" i="25"/>
  <c r="AG22" i="25"/>
  <c r="AH22" i="25"/>
  <c r="AI22" i="25"/>
  <c r="AJ22" i="25"/>
  <c r="AK22" i="25"/>
  <c r="AL22" i="25"/>
  <c r="AM22" i="25"/>
  <c r="AD23" i="25"/>
  <c r="AE23" i="25"/>
  <c r="AF23" i="25"/>
  <c r="AG23" i="25"/>
  <c r="AH23" i="25"/>
  <c r="AI23" i="25"/>
  <c r="AJ23" i="25"/>
  <c r="AK23" i="25"/>
  <c r="AL23" i="25"/>
  <c r="AM23" i="25"/>
  <c r="AD24" i="25"/>
  <c r="AE24" i="25"/>
  <c r="AF24" i="25"/>
  <c r="AG24" i="25"/>
  <c r="AH24" i="25"/>
  <c r="AI24" i="25"/>
  <c r="AJ24" i="25"/>
  <c r="AK24" i="25"/>
  <c r="AL24" i="25"/>
  <c r="AM24" i="25"/>
  <c r="AD25" i="25"/>
  <c r="AE25" i="25"/>
  <c r="AF25" i="25"/>
  <c r="AG25" i="25"/>
  <c r="AH25" i="25"/>
  <c r="AI25" i="25"/>
  <c r="AJ25" i="25"/>
  <c r="AK25" i="25"/>
  <c r="AL25" i="25"/>
  <c r="AM25" i="25"/>
  <c r="AD26" i="25"/>
  <c r="AE26" i="25"/>
  <c r="AF26" i="25"/>
  <c r="AG26" i="25"/>
  <c r="AH26" i="25"/>
  <c r="AI26" i="25"/>
  <c r="AJ26" i="25"/>
  <c r="AK26" i="25"/>
  <c r="AL26" i="25"/>
  <c r="AM26" i="25"/>
  <c r="AD27" i="25"/>
  <c r="AE27" i="25"/>
  <c r="AF27" i="25"/>
  <c r="AG27" i="25"/>
  <c r="AH27" i="25"/>
  <c r="AI27" i="25"/>
  <c r="AJ27" i="25"/>
  <c r="AK27" i="25"/>
  <c r="AL27" i="25"/>
  <c r="AM27" i="25"/>
  <c r="AD28" i="25"/>
  <c r="AE28" i="25"/>
  <c r="AF28" i="25"/>
  <c r="AG28" i="25"/>
  <c r="AH28" i="25"/>
  <c r="AI28" i="25"/>
  <c r="AJ28" i="25"/>
  <c r="AK28" i="25"/>
  <c r="AL28" i="25"/>
  <c r="AM28" i="25"/>
  <c r="AD29" i="25"/>
  <c r="AE29" i="25"/>
  <c r="AF29" i="25"/>
  <c r="AG29" i="25"/>
  <c r="AH29" i="25"/>
  <c r="AI29" i="25"/>
  <c r="AJ29" i="25"/>
  <c r="AK29" i="25"/>
  <c r="AL29" i="25"/>
  <c r="AM29" i="25"/>
  <c r="AD30" i="25"/>
  <c r="AE30" i="25"/>
  <c r="AF30" i="25"/>
  <c r="AG30" i="25"/>
  <c r="AH30" i="25"/>
  <c r="AI30" i="25"/>
  <c r="AJ30" i="25"/>
  <c r="AK30" i="25"/>
  <c r="AL30" i="25"/>
  <c r="AM30" i="25"/>
  <c r="AD31" i="25"/>
  <c r="AE31" i="25"/>
  <c r="AF31" i="25"/>
  <c r="AG31" i="25"/>
  <c r="AH31" i="25"/>
  <c r="AI31" i="25"/>
  <c r="AJ31" i="25"/>
  <c r="AK31" i="25"/>
  <c r="AL31" i="25"/>
  <c r="AM31" i="25"/>
  <c r="AD32" i="25"/>
  <c r="AE32" i="25"/>
  <c r="AF32" i="25"/>
  <c r="AG32" i="25"/>
  <c r="AH32" i="25"/>
  <c r="AI32" i="25"/>
  <c r="AJ32" i="25"/>
  <c r="AK32" i="25"/>
  <c r="AL32" i="25"/>
  <c r="AM32" i="25"/>
  <c r="AD33" i="25"/>
  <c r="AE33" i="25"/>
  <c r="AF33" i="25"/>
  <c r="AG33" i="25"/>
  <c r="AH33" i="25"/>
  <c r="AI33" i="25"/>
  <c r="AJ33" i="25"/>
  <c r="AK33" i="25"/>
  <c r="AL33" i="25"/>
  <c r="AM33" i="25"/>
  <c r="AD34" i="25"/>
  <c r="AE34" i="25"/>
  <c r="AF34" i="25"/>
  <c r="AG34" i="25"/>
  <c r="AH34" i="25"/>
  <c r="AI34" i="25"/>
  <c r="AJ34" i="25"/>
  <c r="AK34" i="25"/>
  <c r="AL34" i="25"/>
  <c r="AM34" i="25"/>
  <c r="AD35" i="25"/>
  <c r="AE35" i="25"/>
  <c r="AF35" i="25"/>
  <c r="AG35" i="25"/>
  <c r="AH35" i="25"/>
  <c r="AI35" i="25"/>
  <c r="AJ35" i="25"/>
  <c r="AK35" i="25"/>
  <c r="AL35" i="25"/>
  <c r="AM35" i="25"/>
  <c r="AD36" i="25"/>
  <c r="AE36" i="25"/>
  <c r="AF36" i="25"/>
  <c r="AG36" i="25"/>
  <c r="AH36" i="25"/>
  <c r="AI36" i="25"/>
  <c r="AJ36" i="25"/>
  <c r="AK36" i="25"/>
  <c r="AL36" i="25"/>
  <c r="AM36" i="25"/>
  <c r="AD37" i="25"/>
  <c r="AE37" i="25"/>
  <c r="AF37" i="25"/>
  <c r="AG37" i="25"/>
  <c r="AH37" i="25"/>
  <c r="AI37" i="25"/>
  <c r="AJ37" i="25"/>
  <c r="AK37" i="25"/>
  <c r="AL37" i="25"/>
  <c r="AM37" i="25"/>
  <c r="AD38" i="25"/>
  <c r="AE38" i="25"/>
  <c r="AF38" i="25"/>
  <c r="AG38" i="25"/>
  <c r="AH38" i="25"/>
  <c r="AI38" i="25"/>
  <c r="AJ38" i="25"/>
  <c r="AK38" i="25"/>
  <c r="AL38" i="25"/>
  <c r="AM38" i="25"/>
  <c r="AD39" i="25"/>
  <c r="AE39" i="25"/>
  <c r="AF39" i="25"/>
  <c r="AG39" i="25"/>
  <c r="AH39" i="25"/>
  <c r="AI39" i="25"/>
  <c r="AJ39" i="25"/>
  <c r="AK39" i="25"/>
  <c r="AL39" i="25"/>
  <c r="AM39" i="25"/>
  <c r="AD40" i="25"/>
  <c r="AE40" i="25"/>
  <c r="AF40" i="25"/>
  <c r="AG40" i="25"/>
  <c r="AH40" i="25"/>
  <c r="AI40" i="25"/>
  <c r="AJ40" i="25"/>
  <c r="AK40" i="25"/>
  <c r="AL40" i="25"/>
  <c r="AM40" i="25"/>
  <c r="AD41" i="25"/>
  <c r="AE41" i="25"/>
  <c r="AF41" i="25"/>
  <c r="AG41" i="25"/>
  <c r="AH41" i="25"/>
  <c r="AI41" i="25"/>
  <c r="AJ41" i="25"/>
  <c r="AK41" i="25"/>
  <c r="AL41" i="25"/>
  <c r="AM41" i="25"/>
  <c r="AD42" i="25"/>
  <c r="AE42" i="25"/>
  <c r="AF42" i="25"/>
  <c r="AG42" i="25"/>
  <c r="AH42" i="25"/>
  <c r="AI42" i="25"/>
  <c r="AJ42" i="25"/>
  <c r="AK42" i="25"/>
  <c r="AL42" i="25"/>
  <c r="AM42" i="25"/>
  <c r="AD43" i="25"/>
  <c r="AE43" i="25"/>
  <c r="AF43" i="25"/>
  <c r="AG43" i="25"/>
  <c r="AH43" i="25"/>
  <c r="AI43" i="25"/>
  <c r="AJ43" i="25"/>
  <c r="AK43" i="25"/>
  <c r="AL43" i="25"/>
  <c r="AM43" i="25"/>
  <c r="AD44" i="25"/>
  <c r="AE44" i="25"/>
  <c r="AF44" i="25"/>
  <c r="AG44" i="25"/>
  <c r="AH44" i="25"/>
  <c r="AI44" i="25"/>
  <c r="AJ44" i="25"/>
  <c r="AK44" i="25"/>
  <c r="AL44" i="25"/>
  <c r="AM44" i="25"/>
  <c r="AD45" i="25"/>
  <c r="AE45" i="25"/>
  <c r="AF45" i="25"/>
  <c r="AG45" i="25"/>
  <c r="AH45" i="25"/>
  <c r="AI45" i="25"/>
  <c r="AJ45" i="25"/>
  <c r="AK45" i="25"/>
  <c r="AL45" i="25"/>
  <c r="AM45" i="25"/>
  <c r="AD46" i="25"/>
  <c r="AE46" i="25"/>
  <c r="AF46" i="25"/>
  <c r="AG46" i="25"/>
  <c r="AH46" i="25"/>
  <c r="AI46" i="25"/>
  <c r="AJ46" i="25"/>
  <c r="AK46" i="25"/>
  <c r="AL46" i="25"/>
  <c r="AM46" i="25"/>
  <c r="AD47" i="25"/>
  <c r="AE47" i="25"/>
  <c r="AF47" i="25"/>
  <c r="AG47" i="25"/>
  <c r="AH47" i="25"/>
  <c r="AI47" i="25"/>
  <c r="AJ47" i="25"/>
  <c r="AK47" i="25"/>
  <c r="AL47" i="25"/>
  <c r="AM47" i="25"/>
  <c r="AD48" i="25"/>
  <c r="AE48" i="25"/>
  <c r="AF48" i="25"/>
  <c r="AG48" i="25"/>
  <c r="AH48" i="25"/>
  <c r="AI48" i="25"/>
  <c r="AJ48" i="25"/>
  <c r="AK48" i="25"/>
  <c r="AL48" i="25"/>
  <c r="AM48" i="25"/>
  <c r="AD49" i="25"/>
  <c r="AE49" i="25"/>
  <c r="AF49" i="25"/>
  <c r="AG49" i="25"/>
  <c r="AH49" i="25"/>
  <c r="AI49" i="25"/>
  <c r="AJ49" i="25"/>
  <c r="AK49" i="25"/>
  <c r="AL49" i="25"/>
  <c r="AM49" i="25"/>
  <c r="AD50" i="25"/>
  <c r="AE50" i="25"/>
  <c r="AF50" i="25"/>
  <c r="AG50" i="25"/>
  <c r="AH50" i="25"/>
  <c r="AI50" i="25"/>
  <c r="AJ50" i="25"/>
  <c r="AK50" i="25"/>
  <c r="AL50" i="25"/>
  <c r="AM50" i="25"/>
  <c r="AD51" i="25"/>
  <c r="AE51" i="25"/>
  <c r="AF51" i="25"/>
  <c r="AG51" i="25"/>
  <c r="AH51" i="25"/>
  <c r="AI51" i="25"/>
  <c r="AJ51" i="25"/>
  <c r="AK51" i="25"/>
  <c r="AL51" i="25"/>
  <c r="AM51" i="25"/>
  <c r="AD52" i="25"/>
  <c r="AE52" i="25"/>
  <c r="AF52" i="25"/>
  <c r="AG52" i="25"/>
  <c r="AH52" i="25"/>
  <c r="AI52" i="25"/>
  <c r="AJ52" i="25"/>
  <c r="AK52" i="25"/>
  <c r="AL52" i="25"/>
  <c r="AM52" i="25"/>
  <c r="AD53" i="25"/>
  <c r="AE53" i="25"/>
  <c r="AF53" i="25"/>
  <c r="AG53" i="25"/>
  <c r="AH53" i="25"/>
  <c r="AI53" i="25"/>
  <c r="AJ53" i="25"/>
  <c r="AK53" i="25"/>
  <c r="AL53" i="25"/>
  <c r="AM53" i="25"/>
  <c r="AD54" i="25"/>
  <c r="AE54" i="25"/>
  <c r="AF54" i="25"/>
  <c r="AG54" i="25"/>
  <c r="AH54" i="25"/>
  <c r="AI54" i="25"/>
  <c r="AJ54" i="25"/>
  <c r="AK54" i="25"/>
  <c r="AL54" i="25"/>
  <c r="AM54" i="25"/>
  <c r="AD55" i="25"/>
  <c r="AE55" i="25"/>
  <c r="AF55" i="25"/>
  <c r="AG55" i="25"/>
  <c r="AH55" i="25"/>
  <c r="AI55" i="25"/>
  <c r="AJ55" i="25"/>
  <c r="AK55" i="25"/>
  <c r="AL55" i="25"/>
  <c r="AM55" i="25"/>
  <c r="AD56" i="25"/>
  <c r="AE56" i="25"/>
  <c r="AF56" i="25"/>
  <c r="AG56" i="25"/>
  <c r="AH56" i="25"/>
  <c r="AI56" i="25"/>
  <c r="AJ56" i="25"/>
  <c r="AK56" i="25"/>
  <c r="AL56" i="25"/>
  <c r="AM56" i="25"/>
  <c r="AD57" i="25"/>
  <c r="AE57" i="25"/>
  <c r="AF57" i="25"/>
  <c r="AG57" i="25"/>
  <c r="AH57" i="25"/>
  <c r="AI57" i="25"/>
  <c r="AJ57" i="25"/>
  <c r="AK57" i="25"/>
  <c r="AL57" i="25"/>
  <c r="AM57" i="25"/>
  <c r="AD58" i="25"/>
  <c r="AE58" i="25"/>
  <c r="AF58" i="25"/>
  <c r="AG58" i="25"/>
  <c r="AH58" i="25"/>
  <c r="AI58" i="25"/>
  <c r="AJ58" i="25"/>
  <c r="AK58" i="25"/>
  <c r="AL58" i="25"/>
  <c r="AM58" i="25"/>
  <c r="AD59" i="25"/>
  <c r="AE59" i="25"/>
  <c r="AF59" i="25"/>
  <c r="AG59" i="25"/>
  <c r="AH59" i="25"/>
  <c r="AI59" i="25"/>
  <c r="AJ59" i="25"/>
  <c r="AK59" i="25"/>
  <c r="AL59" i="25"/>
  <c r="AM59" i="25"/>
  <c r="AD60" i="25"/>
  <c r="AE60" i="25"/>
  <c r="AF60" i="25"/>
  <c r="AG60" i="25"/>
  <c r="AH60" i="25"/>
  <c r="AI60" i="25"/>
  <c r="AJ60" i="25"/>
  <c r="AK60" i="25"/>
  <c r="AL60" i="25"/>
  <c r="AM60" i="25"/>
  <c r="AD61" i="25"/>
  <c r="AE61" i="25"/>
  <c r="AF61" i="25"/>
  <c r="AG61" i="25"/>
  <c r="AH61" i="25"/>
  <c r="AI61" i="25"/>
  <c r="AJ61" i="25"/>
  <c r="AK61" i="25"/>
  <c r="AL61" i="25"/>
  <c r="AM61" i="25"/>
  <c r="AD62" i="25"/>
  <c r="AE62" i="25"/>
  <c r="AF62" i="25"/>
  <c r="AG62" i="25"/>
  <c r="AH62" i="25"/>
  <c r="AI62" i="25"/>
  <c r="AJ62" i="25"/>
  <c r="AK62" i="25"/>
  <c r="AL62" i="25"/>
  <c r="AM62" i="25"/>
  <c r="AD63" i="25"/>
  <c r="AE63" i="25"/>
  <c r="AF63" i="25"/>
  <c r="AG63" i="25"/>
  <c r="AH63" i="25"/>
  <c r="AI63" i="25"/>
  <c r="AJ63" i="25"/>
  <c r="AK63" i="25"/>
  <c r="AL63" i="25"/>
  <c r="AM63" i="25"/>
  <c r="AD64" i="25"/>
  <c r="AE64" i="25"/>
  <c r="AF64" i="25"/>
  <c r="AG64" i="25"/>
  <c r="AH64" i="25"/>
  <c r="AI64" i="25"/>
  <c r="AJ64" i="25"/>
  <c r="AK64" i="25"/>
  <c r="AL64" i="25"/>
  <c r="AM64" i="25"/>
  <c r="AE3" i="25"/>
  <c r="AF3" i="25"/>
  <c r="AG3" i="25"/>
  <c r="AH3" i="25"/>
  <c r="AI3" i="25"/>
  <c r="AJ3" i="25"/>
  <c r="AK3" i="25"/>
  <c r="AL3" i="25"/>
  <c r="AD3" i="25"/>
  <c r="Q65" i="25"/>
  <c r="AE65" i="25" s="1"/>
  <c r="R65" i="25"/>
  <c r="AF65" i="25" s="1"/>
  <c r="S65" i="25"/>
  <c r="AG65" i="25" s="1"/>
  <c r="T65" i="25"/>
  <c r="AH65" i="25" s="1"/>
  <c r="U65" i="25"/>
  <c r="AI65" i="25" s="1"/>
  <c r="V65" i="25"/>
  <c r="AJ65" i="25" s="1"/>
  <c r="W65" i="25"/>
  <c r="AK65" i="25" s="1"/>
  <c r="X65" i="25"/>
  <c r="AL65" i="25" s="1"/>
  <c r="Y65" i="25"/>
  <c r="AM65" i="25" s="1"/>
  <c r="P65" i="25"/>
  <c r="AD65" i="25" s="1"/>
  <c r="F30" i="29" l="1"/>
  <c r="F3" i="29"/>
  <c r="F8" i="29"/>
  <c r="AP2" i="21"/>
  <c r="AQ2" i="21"/>
  <c r="AR2" i="21"/>
  <c r="AS2" i="21"/>
  <c r="AT2" i="21"/>
  <c r="AU2" i="21"/>
  <c r="AV2" i="21"/>
  <c r="AW2" i="21"/>
  <c r="AX2" i="21"/>
  <c r="AP3" i="21"/>
  <c r="AQ3" i="21"/>
  <c r="AR3" i="21"/>
  <c r="AS3" i="21"/>
  <c r="AT3" i="21"/>
  <c r="AU3" i="21"/>
  <c r="AV3" i="21"/>
  <c r="AW3" i="21"/>
  <c r="AX3" i="21"/>
  <c r="AP4" i="21"/>
  <c r="AQ4" i="21"/>
  <c r="AR4" i="21"/>
  <c r="AS4" i="21"/>
  <c r="AT4" i="21"/>
  <c r="AU4" i="21"/>
  <c r="AV4" i="21"/>
  <c r="AW4" i="21"/>
  <c r="AX4" i="21"/>
  <c r="AP5" i="21"/>
  <c r="AQ5" i="21"/>
  <c r="AR5" i="21"/>
  <c r="AS5" i="21"/>
  <c r="AT5" i="21"/>
  <c r="AU5" i="21"/>
  <c r="AV5" i="21"/>
  <c r="AW5" i="21"/>
  <c r="AX5" i="21"/>
  <c r="AP6" i="21"/>
  <c r="AQ6" i="21"/>
  <c r="AR6" i="21"/>
  <c r="AS6" i="21"/>
  <c r="AT6" i="21"/>
  <c r="AU6" i="21"/>
  <c r="AV6" i="21"/>
  <c r="AW6" i="21"/>
  <c r="AX6" i="21"/>
  <c r="AP7" i="21"/>
  <c r="AQ7" i="21"/>
  <c r="AR7" i="21"/>
  <c r="AS7" i="21"/>
  <c r="AT7" i="21"/>
  <c r="AU7" i="21"/>
  <c r="AV7" i="21"/>
  <c r="AW7" i="21"/>
  <c r="AX7" i="21"/>
  <c r="AP8" i="21"/>
  <c r="AQ8" i="21"/>
  <c r="AR8" i="21"/>
  <c r="AS8" i="21"/>
  <c r="AT8" i="21"/>
  <c r="AU8" i="21"/>
  <c r="AV8" i="21"/>
  <c r="AW8" i="21"/>
  <c r="AX8" i="21"/>
  <c r="AP9" i="21"/>
  <c r="AQ9" i="21"/>
  <c r="AR9" i="21"/>
  <c r="AS9" i="21"/>
  <c r="AT9" i="21"/>
  <c r="AU9" i="21"/>
  <c r="AV9" i="21"/>
  <c r="AW9" i="21"/>
  <c r="AX9" i="21"/>
  <c r="AP10" i="21"/>
  <c r="AQ10" i="21"/>
  <c r="AR10" i="21"/>
  <c r="AS10" i="21"/>
  <c r="AT10" i="21"/>
  <c r="AU10" i="21"/>
  <c r="AV10" i="21"/>
  <c r="AW10" i="21"/>
  <c r="AX10" i="21"/>
  <c r="AP11" i="21"/>
  <c r="AQ11" i="21"/>
  <c r="AR11" i="21"/>
  <c r="AS11" i="21"/>
  <c r="AT11" i="21"/>
  <c r="AU11" i="21"/>
  <c r="AV11" i="21"/>
  <c r="AW11" i="21"/>
  <c r="AX11" i="21"/>
  <c r="AP12" i="21"/>
  <c r="AQ12" i="21"/>
  <c r="AR12" i="21"/>
  <c r="AS12" i="21"/>
  <c r="AT12" i="21"/>
  <c r="AU12" i="21"/>
  <c r="AV12" i="21"/>
  <c r="AW12" i="21"/>
  <c r="AX12" i="21"/>
  <c r="AP13" i="21"/>
  <c r="AQ13" i="21"/>
  <c r="AR13" i="21"/>
  <c r="AS13" i="21"/>
  <c r="AT13" i="21"/>
  <c r="AU13" i="21"/>
  <c r="AV13" i="21"/>
  <c r="AW13" i="21"/>
  <c r="AX13" i="21"/>
  <c r="AP14" i="21"/>
  <c r="AQ14" i="21"/>
  <c r="AR14" i="21"/>
  <c r="AS14" i="21"/>
  <c r="AT14" i="21"/>
  <c r="AU14" i="21"/>
  <c r="AV14" i="21"/>
  <c r="AW14" i="21"/>
  <c r="AX14" i="21"/>
  <c r="AP15" i="21"/>
  <c r="AQ15" i="21"/>
  <c r="AR15" i="21"/>
  <c r="AS15" i="21"/>
  <c r="AT15" i="21"/>
  <c r="AU15" i="21"/>
  <c r="AV15" i="21"/>
  <c r="AW15" i="21"/>
  <c r="AX15" i="21"/>
  <c r="AP16" i="21"/>
  <c r="AQ16" i="21"/>
  <c r="AR16" i="21"/>
  <c r="AS16" i="21"/>
  <c r="AT16" i="21"/>
  <c r="AU16" i="21"/>
  <c r="AV16" i="21"/>
  <c r="AW16" i="21"/>
  <c r="AX16" i="21"/>
  <c r="AP17" i="21"/>
  <c r="AQ17" i="21"/>
  <c r="AR17" i="21"/>
  <c r="AS17" i="21"/>
  <c r="AT17" i="21"/>
  <c r="AU17" i="21"/>
  <c r="AV17" i="21"/>
  <c r="AW17" i="21"/>
  <c r="AX17" i="21"/>
  <c r="AP18" i="21"/>
  <c r="AQ18" i="21"/>
  <c r="AR18" i="21"/>
  <c r="AS18" i="21"/>
  <c r="AT18" i="21"/>
  <c r="AU18" i="21"/>
  <c r="AV18" i="21"/>
  <c r="AW18" i="21"/>
  <c r="AX18" i="21"/>
  <c r="AP19" i="21"/>
  <c r="AQ19" i="21"/>
  <c r="AR19" i="21"/>
  <c r="AS19" i="21"/>
  <c r="AT19" i="21"/>
  <c r="AU19" i="21"/>
  <c r="AV19" i="21"/>
  <c r="AW19" i="21"/>
  <c r="AX19" i="21"/>
  <c r="AP20" i="21"/>
  <c r="AQ20" i="21"/>
  <c r="AR20" i="21"/>
  <c r="AS20" i="21"/>
  <c r="AT20" i="21"/>
  <c r="AU20" i="21"/>
  <c r="AV20" i="21"/>
  <c r="AW20" i="21"/>
  <c r="AX20" i="21"/>
  <c r="AP21" i="21"/>
  <c r="AQ21" i="21"/>
  <c r="AR21" i="21"/>
  <c r="AS21" i="21"/>
  <c r="AT21" i="21"/>
  <c r="AU21" i="21"/>
  <c r="AV21" i="21"/>
  <c r="AW21" i="21"/>
  <c r="AX21" i="21"/>
  <c r="AP22" i="21"/>
  <c r="AQ22" i="21"/>
  <c r="AR22" i="21"/>
  <c r="AS22" i="21"/>
  <c r="AT22" i="21"/>
  <c r="AU22" i="21"/>
  <c r="AV22" i="21"/>
  <c r="AW22" i="21"/>
  <c r="AX22" i="21"/>
  <c r="AP23" i="21"/>
  <c r="AQ23" i="21"/>
  <c r="AR23" i="21"/>
  <c r="AS23" i="21"/>
  <c r="AT23" i="21"/>
  <c r="AU23" i="21"/>
  <c r="AV23" i="21"/>
  <c r="AW23" i="21"/>
  <c r="AX23" i="21"/>
  <c r="AP24" i="21"/>
  <c r="AQ24" i="21"/>
  <c r="AR24" i="21"/>
  <c r="AS24" i="21"/>
  <c r="AT24" i="21"/>
  <c r="AU24" i="21"/>
  <c r="AV24" i="21"/>
  <c r="AW24" i="21"/>
  <c r="AX24" i="21"/>
  <c r="AP25" i="21"/>
  <c r="AQ25" i="21"/>
  <c r="AR25" i="21"/>
  <c r="AS25" i="21"/>
  <c r="AT25" i="21"/>
  <c r="AU25" i="21"/>
  <c r="AV25" i="21"/>
  <c r="AW25" i="21"/>
  <c r="AX25" i="21"/>
  <c r="AP26" i="21"/>
  <c r="AQ26" i="21"/>
  <c r="AR26" i="21"/>
  <c r="AS26" i="21"/>
  <c r="AT26" i="21"/>
  <c r="AU26" i="21"/>
  <c r="AV26" i="21"/>
  <c r="AW26" i="21"/>
  <c r="AX26" i="21"/>
  <c r="AP27" i="21"/>
  <c r="AQ27" i="21"/>
  <c r="AR27" i="21"/>
  <c r="AS27" i="21"/>
  <c r="AT27" i="21"/>
  <c r="AU27" i="21"/>
  <c r="AV27" i="21"/>
  <c r="AW27" i="21"/>
  <c r="AX27" i="21"/>
  <c r="AP28" i="21"/>
  <c r="AQ28" i="21"/>
  <c r="AR28" i="21"/>
  <c r="AS28" i="21"/>
  <c r="AT28" i="21"/>
  <c r="AU28" i="21"/>
  <c r="AV28" i="21"/>
  <c r="AW28" i="21"/>
  <c r="AX28" i="21"/>
  <c r="AP29" i="21"/>
  <c r="AQ29" i="21"/>
  <c r="AR29" i="21"/>
  <c r="AS29" i="21"/>
  <c r="AT29" i="21"/>
  <c r="AU29" i="21"/>
  <c r="AV29" i="21"/>
  <c r="AW29" i="21"/>
  <c r="AX29" i="21"/>
  <c r="AP30" i="21"/>
  <c r="AQ30" i="21"/>
  <c r="AR30" i="21"/>
  <c r="AS30" i="21"/>
  <c r="AT30" i="21"/>
  <c r="AU30" i="21"/>
  <c r="AV30" i="21"/>
  <c r="AW30" i="21"/>
  <c r="AX30" i="21"/>
  <c r="AP31" i="21"/>
  <c r="AQ31" i="21"/>
  <c r="AR31" i="21"/>
  <c r="AS31" i="21"/>
  <c r="AT31" i="21"/>
  <c r="AU31" i="21"/>
  <c r="AV31" i="21"/>
  <c r="AW31" i="21"/>
  <c r="AX31" i="21"/>
  <c r="AP32" i="21"/>
  <c r="AQ32" i="21"/>
  <c r="AR32" i="21"/>
  <c r="AS32" i="21"/>
  <c r="AT32" i="21"/>
  <c r="AU32" i="21"/>
  <c r="AV32" i="21"/>
  <c r="AW32" i="21"/>
  <c r="AX32" i="21"/>
  <c r="AP33" i="21"/>
  <c r="AQ33" i="21"/>
  <c r="AR33" i="21"/>
  <c r="AS33" i="21"/>
  <c r="AT33" i="21"/>
  <c r="AU33" i="21"/>
  <c r="AV33" i="21"/>
  <c r="AW33" i="21"/>
  <c r="AX33" i="21"/>
  <c r="AP34" i="21"/>
  <c r="AQ34" i="21"/>
  <c r="AR34" i="21"/>
  <c r="AS34" i="21"/>
  <c r="AT34" i="21"/>
  <c r="AU34" i="21"/>
  <c r="AV34" i="21"/>
  <c r="AW34" i="21"/>
  <c r="AX34" i="21"/>
  <c r="AP35" i="21"/>
  <c r="AQ35" i="21"/>
  <c r="AR35" i="21"/>
  <c r="AS35" i="21"/>
  <c r="AT35" i="21"/>
  <c r="AU35" i="21"/>
  <c r="AV35" i="21"/>
  <c r="AW35" i="21"/>
  <c r="AX35" i="21"/>
  <c r="AP36" i="21"/>
  <c r="AQ36" i="21"/>
  <c r="AR36" i="21"/>
  <c r="AS36" i="21"/>
  <c r="AT36" i="21"/>
  <c r="AU36" i="21"/>
  <c r="AV36" i="21"/>
  <c r="AW36" i="21"/>
  <c r="AX36" i="21"/>
  <c r="AP37" i="21"/>
  <c r="AQ37" i="21"/>
  <c r="AR37" i="21"/>
  <c r="AS37" i="21"/>
  <c r="AT37" i="21"/>
  <c r="AU37" i="21"/>
  <c r="AV37" i="21"/>
  <c r="AW37" i="21"/>
  <c r="AX37" i="21"/>
  <c r="AP38" i="21"/>
  <c r="AQ38" i="21"/>
  <c r="AR38" i="21"/>
  <c r="AS38" i="21"/>
  <c r="AT38" i="21"/>
  <c r="AU38" i="21"/>
  <c r="AV38" i="21"/>
  <c r="AW38" i="21"/>
  <c r="AX38" i="21"/>
  <c r="AP39" i="21"/>
  <c r="AQ39" i="21"/>
  <c r="AR39" i="21"/>
  <c r="AS39" i="21"/>
  <c r="AT39" i="21"/>
  <c r="AU39" i="21"/>
  <c r="AV39" i="21"/>
  <c r="AW39" i="21"/>
  <c r="AX39" i="21"/>
  <c r="AP40" i="21"/>
  <c r="AQ40" i="21"/>
  <c r="AR40" i="21"/>
  <c r="AS40" i="21"/>
  <c r="AT40" i="21"/>
  <c r="AU40" i="21"/>
  <c r="AV40" i="21"/>
  <c r="AW40" i="21"/>
  <c r="AX40" i="21"/>
  <c r="AP41" i="21"/>
  <c r="AQ41" i="21"/>
  <c r="AR41" i="21"/>
  <c r="AS41" i="21"/>
  <c r="AT41" i="21"/>
  <c r="AU41" i="21"/>
  <c r="AV41" i="21"/>
  <c r="AW41" i="21"/>
  <c r="AX41" i="21"/>
  <c r="AP42" i="21"/>
  <c r="AQ42" i="21"/>
  <c r="AR42" i="21"/>
  <c r="AS42" i="21"/>
  <c r="AT42" i="21"/>
  <c r="AU42" i="21"/>
  <c r="AV42" i="21"/>
  <c r="AW42" i="21"/>
  <c r="AX42" i="21"/>
  <c r="AP43" i="21"/>
  <c r="AQ43" i="21"/>
  <c r="AR43" i="21"/>
  <c r="AS43" i="21"/>
  <c r="AT43" i="21"/>
  <c r="AU43" i="21"/>
  <c r="AV43" i="21"/>
  <c r="AW43" i="21"/>
  <c r="AX43" i="21"/>
  <c r="AP44" i="21"/>
  <c r="AQ44" i="21"/>
  <c r="AR44" i="21"/>
  <c r="AS44" i="21"/>
  <c r="AT44" i="21"/>
  <c r="AU44" i="21"/>
  <c r="AV44" i="21"/>
  <c r="AW44" i="21"/>
  <c r="AX44" i="21"/>
  <c r="AP45" i="21"/>
  <c r="AQ45" i="21"/>
  <c r="AR45" i="21"/>
  <c r="AS45" i="21"/>
  <c r="AT45" i="21"/>
  <c r="AU45" i="21"/>
  <c r="AV45" i="21"/>
  <c r="AW45" i="21"/>
  <c r="AX45" i="21"/>
  <c r="AP46" i="21"/>
  <c r="AQ46" i="21"/>
  <c r="AR46" i="21"/>
  <c r="AS46" i="21"/>
  <c r="AT46" i="21"/>
  <c r="AU46" i="21"/>
  <c r="AV46" i="21"/>
  <c r="AW46" i="21"/>
  <c r="AX46" i="21"/>
  <c r="AP47" i="21"/>
  <c r="AQ47" i="21"/>
  <c r="AR47" i="21"/>
  <c r="AS47" i="21"/>
  <c r="AT47" i="21"/>
  <c r="AU47" i="21"/>
  <c r="AV47" i="21"/>
  <c r="AW47" i="21"/>
  <c r="AX47" i="21"/>
  <c r="AP48" i="21"/>
  <c r="AQ48" i="21"/>
  <c r="AR48" i="21"/>
  <c r="AS48" i="21"/>
  <c r="AT48" i="21"/>
  <c r="AU48" i="21"/>
  <c r="AV48" i="21"/>
  <c r="AW48" i="21"/>
  <c r="AX48" i="21"/>
  <c r="AP49" i="21"/>
  <c r="AQ49" i="21"/>
  <c r="AR49" i="21"/>
  <c r="AS49" i="21"/>
  <c r="AT49" i="21"/>
  <c r="AU49" i="21"/>
  <c r="AV49" i="21"/>
  <c r="AW49" i="21"/>
  <c r="AX49" i="21"/>
  <c r="AP50" i="21"/>
  <c r="AQ50" i="21"/>
  <c r="AR50" i="21"/>
  <c r="AS50" i="21"/>
  <c r="AT50" i="21"/>
  <c r="AU50" i="21"/>
  <c r="AV50" i="21"/>
  <c r="AW50" i="21"/>
  <c r="AX50" i="21"/>
  <c r="AP51" i="21"/>
  <c r="AQ51" i="21"/>
  <c r="AR51" i="21"/>
  <c r="AS51" i="21"/>
  <c r="AT51" i="21"/>
  <c r="AU51" i="21"/>
  <c r="AV51" i="21"/>
  <c r="AW51" i="21"/>
  <c r="AX51" i="21"/>
  <c r="AP52" i="21"/>
  <c r="AQ52" i="21"/>
  <c r="AR52" i="21"/>
  <c r="AS52" i="21"/>
  <c r="AT52" i="21"/>
  <c r="AU52" i="21"/>
  <c r="AV52" i="21"/>
  <c r="AW52" i="21"/>
  <c r="AX52" i="21"/>
  <c r="AP53" i="21"/>
  <c r="AQ53" i="21"/>
  <c r="AR53" i="21"/>
  <c r="AS53" i="21"/>
  <c r="AT53" i="21"/>
  <c r="AU53" i="21"/>
  <c r="AV53" i="21"/>
  <c r="AW53" i="21"/>
  <c r="AX53" i="21"/>
  <c r="AP54" i="21"/>
  <c r="AQ54" i="21"/>
  <c r="AR54" i="21"/>
  <c r="AS54" i="21"/>
  <c r="AT54" i="21"/>
  <c r="AU54" i="21"/>
  <c r="AV54" i="21"/>
  <c r="AW54" i="21"/>
  <c r="AX54" i="21"/>
  <c r="AP55" i="21"/>
  <c r="AQ55" i="21"/>
  <c r="AR55" i="21"/>
  <c r="AS55" i="21"/>
  <c r="AT55" i="21"/>
  <c r="AU55" i="21"/>
  <c r="AV55" i="21"/>
  <c r="AW55" i="21"/>
  <c r="AX55" i="21"/>
  <c r="AP56" i="21"/>
  <c r="AQ56" i="21"/>
  <c r="AR56" i="21"/>
  <c r="AS56" i="21"/>
  <c r="AT56" i="21"/>
  <c r="AU56" i="21"/>
  <c r="AV56" i="21"/>
  <c r="AW56" i="21"/>
  <c r="AX56" i="21"/>
  <c r="AP57" i="21"/>
  <c r="AQ57" i="21"/>
  <c r="AR57" i="21"/>
  <c r="AS57" i="21"/>
  <c r="AT57" i="21"/>
  <c r="AU57" i="21"/>
  <c r="AV57" i="21"/>
  <c r="AW57" i="21"/>
  <c r="AX57" i="21"/>
  <c r="AP58" i="21"/>
  <c r="AQ58" i="21"/>
  <c r="AR58" i="21"/>
  <c r="AS58" i="21"/>
  <c r="AT58" i="21"/>
  <c r="AU58" i="21"/>
  <c r="AV58" i="21"/>
  <c r="AW58" i="21"/>
  <c r="AX58" i="21"/>
  <c r="AP59" i="21"/>
  <c r="AQ59" i="21"/>
  <c r="AR59" i="21"/>
  <c r="AS59" i="21"/>
  <c r="AT59" i="21"/>
  <c r="AU59" i="21"/>
  <c r="AV59" i="21"/>
  <c r="AW59" i="21"/>
  <c r="AX59" i="21"/>
  <c r="AP60" i="21"/>
  <c r="AQ60" i="21"/>
  <c r="AR60" i="21"/>
  <c r="AS60" i="21"/>
  <c r="AT60" i="21"/>
  <c r="AU60" i="21"/>
  <c r="AV60" i="21"/>
  <c r="AW60" i="21"/>
  <c r="AX60" i="21"/>
  <c r="AP61" i="21"/>
  <c r="AQ61" i="21"/>
  <c r="AR61" i="21"/>
  <c r="AS61" i="21"/>
  <c r="AT61" i="21"/>
  <c r="AU61" i="21"/>
  <c r="AV61" i="21"/>
  <c r="AW61" i="21"/>
  <c r="AX61" i="21"/>
  <c r="AP62" i="21"/>
  <c r="AQ62" i="21"/>
  <c r="AR62" i="21"/>
  <c r="AS62" i="21"/>
  <c r="AT62" i="21"/>
  <c r="AU62" i="21"/>
  <c r="AV62" i="21"/>
  <c r="AW62" i="21"/>
  <c r="AX62" i="21"/>
  <c r="AP63" i="21"/>
  <c r="AQ63" i="21"/>
  <c r="AR63" i="21"/>
  <c r="AS63" i="21"/>
  <c r="AT63" i="21"/>
  <c r="AU63" i="21"/>
  <c r="AV63" i="21"/>
  <c r="AW63" i="21"/>
  <c r="AX63" i="21"/>
  <c r="AO3" i="21"/>
  <c r="AO4" i="21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61" i="21"/>
  <c r="AO62" i="21"/>
  <c r="AO63" i="21"/>
  <c r="BJ49" i="21" l="1"/>
  <c r="BJ33" i="21"/>
  <c r="BJ25" i="21"/>
  <c r="BJ9" i="21"/>
  <c r="BJ57" i="21"/>
  <c r="BJ41" i="21"/>
  <c r="BJ17" i="21"/>
  <c r="BJ12" i="21"/>
  <c r="BJ40" i="21"/>
  <c r="BJ8" i="21"/>
  <c r="BJ24" i="21"/>
  <c r="BJ63" i="21"/>
  <c r="BJ55" i="21"/>
  <c r="BJ47" i="21"/>
  <c r="BJ39" i="21"/>
  <c r="BJ31" i="21"/>
  <c r="BJ23" i="21"/>
  <c r="BJ15" i="21"/>
  <c r="BJ7" i="21"/>
  <c r="BJ48" i="21"/>
  <c r="BJ16" i="21"/>
  <c r="BJ46" i="21"/>
  <c r="BJ30" i="21"/>
  <c r="BJ14" i="21"/>
  <c r="BJ6" i="21"/>
  <c r="BJ56" i="21"/>
  <c r="BJ32" i="21"/>
  <c r="BJ62" i="21"/>
  <c r="BJ54" i="21"/>
  <c r="BJ38" i="21"/>
  <c r="BJ22" i="21"/>
  <c r="BJ61" i="21"/>
  <c r="BJ53" i="21"/>
  <c r="BJ45" i="21"/>
  <c r="BJ37" i="21"/>
  <c r="BJ29" i="21"/>
  <c r="BJ21" i="21"/>
  <c r="BJ13" i="21"/>
  <c r="BJ5" i="21"/>
  <c r="BJ2" i="21"/>
  <c r="BJ44" i="21"/>
  <c r="BJ4" i="21"/>
  <c r="BJ60" i="21"/>
  <c r="BJ36" i="21"/>
  <c r="BJ28" i="21"/>
  <c r="BJ59" i="21"/>
  <c r="BJ51" i="21"/>
  <c r="BJ43" i="21"/>
  <c r="BJ35" i="21"/>
  <c r="BJ27" i="21"/>
  <c r="BJ19" i="21"/>
  <c r="BJ11" i="21"/>
  <c r="BJ3" i="21"/>
  <c r="BJ52" i="21"/>
  <c r="BJ20" i="21"/>
  <c r="BJ58" i="21"/>
  <c r="BJ50" i="21"/>
  <c r="BJ42" i="21"/>
  <c r="BJ34" i="21"/>
  <c r="BJ26" i="21"/>
  <c r="BJ18" i="21"/>
  <c r="BJ10" i="21"/>
  <c r="C65" i="23"/>
  <c r="F32" i="29"/>
  <c r="F54" i="29"/>
  <c r="F62" i="29"/>
  <c r="F17" i="29"/>
  <c r="F12" i="29"/>
  <c r="F22" i="29"/>
  <c r="F23" i="29"/>
  <c r="F2" i="29"/>
  <c r="F11" i="29"/>
  <c r="F21" i="29"/>
  <c r="F27" i="29"/>
  <c r="F9" i="29"/>
  <c r="F28" i="29"/>
  <c r="F19" i="29"/>
  <c r="F61" i="29"/>
  <c r="F24" i="29"/>
  <c r="F43" i="29"/>
  <c r="F14" i="29"/>
  <c r="F40" i="29"/>
  <c r="F16" i="29"/>
  <c r="F26" i="29"/>
  <c r="F39" i="29"/>
  <c r="F58" i="29"/>
  <c r="F34" i="29"/>
  <c r="F50" i="29"/>
  <c r="F38" i="29"/>
  <c r="F18" i="29"/>
  <c r="F4" i="29"/>
  <c r="F49" i="29"/>
  <c r="F56" i="29"/>
  <c r="F7" i="29"/>
  <c r="F59" i="29"/>
  <c r="F51" i="29"/>
  <c r="F46" i="29"/>
  <c r="F37" i="29"/>
  <c r="F29" i="29"/>
  <c r="F15" i="29"/>
  <c r="F44" i="29"/>
  <c r="F60" i="29"/>
  <c r="F41" i="29"/>
  <c r="F36" i="29"/>
  <c r="F47" i="29"/>
  <c r="F53" i="29"/>
  <c r="F55" i="29"/>
  <c r="F45" i="29"/>
  <c r="F31" i="29"/>
  <c r="F25" i="29"/>
  <c r="F13" i="29"/>
  <c r="F42" i="29"/>
  <c r="F10" i="29"/>
  <c r="F33" i="29"/>
  <c r="AG12" i="29" s="1"/>
  <c r="F6" i="29"/>
  <c r="F5" i="29"/>
  <c r="F48" i="29"/>
  <c r="F57" i="29"/>
  <c r="F20" i="29"/>
  <c r="F52" i="29"/>
  <c r="F35" i="29"/>
  <c r="F63" i="29"/>
  <c r="AK4" i="20"/>
  <c r="AL4" i="20"/>
  <c r="AM4" i="20"/>
  <c r="AN4" i="20"/>
  <c r="AO4" i="20"/>
  <c r="AP4" i="20"/>
  <c r="AQ4" i="20"/>
  <c r="AR4" i="20"/>
  <c r="AS4" i="20"/>
  <c r="AT4" i="20"/>
  <c r="AK5" i="20"/>
  <c r="AL5" i="20"/>
  <c r="AM5" i="20"/>
  <c r="AN5" i="20"/>
  <c r="AO5" i="20"/>
  <c r="AP5" i="20"/>
  <c r="AQ5" i="20"/>
  <c r="AR5" i="20"/>
  <c r="AS5" i="20"/>
  <c r="AT5" i="20"/>
  <c r="AK6" i="20"/>
  <c r="AL6" i="20"/>
  <c r="AM6" i="20"/>
  <c r="AN6" i="20"/>
  <c r="AO6" i="20"/>
  <c r="AP6" i="20"/>
  <c r="AQ6" i="20"/>
  <c r="AR6" i="20"/>
  <c r="AS6" i="20"/>
  <c r="AT6" i="20"/>
  <c r="AK7" i="20"/>
  <c r="AL7" i="20"/>
  <c r="AM7" i="20"/>
  <c r="AN7" i="20"/>
  <c r="AO7" i="20"/>
  <c r="AP7" i="20"/>
  <c r="AQ7" i="20"/>
  <c r="AR7" i="20"/>
  <c r="AS7" i="20"/>
  <c r="AT7" i="20"/>
  <c r="AK8" i="20"/>
  <c r="AL8" i="20"/>
  <c r="AM8" i="20"/>
  <c r="AN8" i="20"/>
  <c r="AO8" i="20"/>
  <c r="AP8" i="20"/>
  <c r="AQ8" i="20"/>
  <c r="AR8" i="20"/>
  <c r="AS8" i="20"/>
  <c r="AT8" i="20"/>
  <c r="AK9" i="20"/>
  <c r="AL9" i="20"/>
  <c r="AM9" i="20"/>
  <c r="AN9" i="20"/>
  <c r="AO9" i="20"/>
  <c r="AP9" i="20"/>
  <c r="AQ9" i="20"/>
  <c r="AR9" i="20"/>
  <c r="AS9" i="20"/>
  <c r="AT9" i="20"/>
  <c r="AK10" i="20"/>
  <c r="AL10" i="20"/>
  <c r="AM10" i="20"/>
  <c r="AN10" i="20"/>
  <c r="AO10" i="20"/>
  <c r="AP10" i="20"/>
  <c r="AQ10" i="20"/>
  <c r="AR10" i="20"/>
  <c r="AS10" i="20"/>
  <c r="AT10" i="20"/>
  <c r="AK11" i="20"/>
  <c r="AL11" i="20"/>
  <c r="AM11" i="20"/>
  <c r="AN11" i="20"/>
  <c r="AO11" i="20"/>
  <c r="AP11" i="20"/>
  <c r="AQ11" i="20"/>
  <c r="AR11" i="20"/>
  <c r="AS11" i="20"/>
  <c r="AT11" i="20"/>
  <c r="AK12" i="20"/>
  <c r="AL12" i="20"/>
  <c r="AM12" i="20"/>
  <c r="AN12" i="20"/>
  <c r="AO12" i="20"/>
  <c r="AP12" i="20"/>
  <c r="AQ12" i="20"/>
  <c r="AR12" i="20"/>
  <c r="AS12" i="20"/>
  <c r="AT12" i="20"/>
  <c r="AK13" i="20"/>
  <c r="AL13" i="20"/>
  <c r="AM13" i="20"/>
  <c r="AN13" i="20"/>
  <c r="AO13" i="20"/>
  <c r="AP13" i="20"/>
  <c r="AQ13" i="20"/>
  <c r="AR13" i="20"/>
  <c r="AS13" i="20"/>
  <c r="AT13" i="20"/>
  <c r="AK14" i="20"/>
  <c r="AL14" i="20"/>
  <c r="AM14" i="20"/>
  <c r="AN14" i="20"/>
  <c r="AO14" i="20"/>
  <c r="AP14" i="20"/>
  <c r="AQ14" i="20"/>
  <c r="AR14" i="20"/>
  <c r="AS14" i="20"/>
  <c r="AT14" i="20"/>
  <c r="AK15" i="20"/>
  <c r="AL15" i="20"/>
  <c r="AM15" i="20"/>
  <c r="AN15" i="20"/>
  <c r="AO15" i="20"/>
  <c r="AP15" i="20"/>
  <c r="AQ15" i="20"/>
  <c r="AR15" i="20"/>
  <c r="AS15" i="20"/>
  <c r="AT15" i="20"/>
  <c r="AK16" i="20"/>
  <c r="AL16" i="20"/>
  <c r="AM16" i="20"/>
  <c r="AN16" i="20"/>
  <c r="AO16" i="20"/>
  <c r="AP16" i="20"/>
  <c r="AQ16" i="20"/>
  <c r="AR16" i="20"/>
  <c r="AS16" i="20"/>
  <c r="AT16" i="20"/>
  <c r="AK17" i="20"/>
  <c r="AL17" i="20"/>
  <c r="AM17" i="20"/>
  <c r="AN17" i="20"/>
  <c r="AO17" i="20"/>
  <c r="AP17" i="20"/>
  <c r="AQ17" i="20"/>
  <c r="AR17" i="20"/>
  <c r="AS17" i="20"/>
  <c r="AT17" i="20"/>
  <c r="AK18" i="20"/>
  <c r="AL18" i="20"/>
  <c r="AM18" i="20"/>
  <c r="AN18" i="20"/>
  <c r="AO18" i="20"/>
  <c r="AP18" i="20"/>
  <c r="AQ18" i="20"/>
  <c r="AR18" i="20"/>
  <c r="AS18" i="20"/>
  <c r="AT18" i="20"/>
  <c r="AK19" i="20"/>
  <c r="AL19" i="20"/>
  <c r="AM19" i="20"/>
  <c r="AN19" i="20"/>
  <c r="AO19" i="20"/>
  <c r="AP19" i="20"/>
  <c r="AQ19" i="20"/>
  <c r="AR19" i="20"/>
  <c r="AS19" i="20"/>
  <c r="AT19" i="20"/>
  <c r="AK20" i="20"/>
  <c r="AL20" i="20"/>
  <c r="AM20" i="20"/>
  <c r="AN20" i="20"/>
  <c r="AO20" i="20"/>
  <c r="AP20" i="20"/>
  <c r="AQ20" i="20"/>
  <c r="AR20" i="20"/>
  <c r="AS20" i="20"/>
  <c r="AT20" i="20"/>
  <c r="AK21" i="20"/>
  <c r="AL21" i="20"/>
  <c r="AM21" i="20"/>
  <c r="AN21" i="20"/>
  <c r="AO21" i="20"/>
  <c r="AP21" i="20"/>
  <c r="AQ21" i="20"/>
  <c r="AR21" i="20"/>
  <c r="AS21" i="20"/>
  <c r="AT21" i="20"/>
  <c r="AK22" i="20"/>
  <c r="AL22" i="20"/>
  <c r="AM22" i="20"/>
  <c r="AN22" i="20"/>
  <c r="AO22" i="20"/>
  <c r="AP22" i="20"/>
  <c r="AQ22" i="20"/>
  <c r="AR22" i="20"/>
  <c r="AS22" i="20"/>
  <c r="AT22" i="20"/>
  <c r="AK23" i="20"/>
  <c r="AL23" i="20"/>
  <c r="AM23" i="20"/>
  <c r="AN23" i="20"/>
  <c r="AO23" i="20"/>
  <c r="AP23" i="20"/>
  <c r="AQ23" i="20"/>
  <c r="AR23" i="20"/>
  <c r="AS23" i="20"/>
  <c r="AT23" i="20"/>
  <c r="AK24" i="20"/>
  <c r="AL24" i="20"/>
  <c r="AM24" i="20"/>
  <c r="AN24" i="20"/>
  <c r="AO24" i="20"/>
  <c r="AP24" i="20"/>
  <c r="AQ24" i="20"/>
  <c r="AR24" i="20"/>
  <c r="AS24" i="20"/>
  <c r="AT24" i="20"/>
  <c r="AK25" i="20"/>
  <c r="AL25" i="20"/>
  <c r="AM25" i="20"/>
  <c r="AN25" i="20"/>
  <c r="AO25" i="20"/>
  <c r="AP25" i="20"/>
  <c r="AQ25" i="20"/>
  <c r="AR25" i="20"/>
  <c r="AS25" i="20"/>
  <c r="AT25" i="20"/>
  <c r="AK26" i="20"/>
  <c r="AL26" i="20"/>
  <c r="AM26" i="20"/>
  <c r="AN26" i="20"/>
  <c r="AO26" i="20"/>
  <c r="AP26" i="20"/>
  <c r="AQ26" i="20"/>
  <c r="AR26" i="20"/>
  <c r="AS26" i="20"/>
  <c r="AT26" i="20"/>
  <c r="AK27" i="20"/>
  <c r="AL27" i="20"/>
  <c r="AM27" i="20"/>
  <c r="AN27" i="20"/>
  <c r="AO27" i="20"/>
  <c r="AP27" i="20"/>
  <c r="AQ27" i="20"/>
  <c r="AR27" i="20"/>
  <c r="AS27" i="20"/>
  <c r="AT27" i="20"/>
  <c r="AK28" i="20"/>
  <c r="AL28" i="20"/>
  <c r="AM28" i="20"/>
  <c r="AN28" i="20"/>
  <c r="AO28" i="20"/>
  <c r="AP28" i="20"/>
  <c r="AQ28" i="20"/>
  <c r="AR28" i="20"/>
  <c r="AS28" i="20"/>
  <c r="AT28" i="20"/>
  <c r="AK29" i="20"/>
  <c r="AL29" i="20"/>
  <c r="AM29" i="20"/>
  <c r="AN29" i="20"/>
  <c r="AO29" i="20"/>
  <c r="AP29" i="20"/>
  <c r="AQ29" i="20"/>
  <c r="AR29" i="20"/>
  <c r="AS29" i="20"/>
  <c r="AT29" i="20"/>
  <c r="AK30" i="20"/>
  <c r="AL30" i="20"/>
  <c r="AM30" i="20"/>
  <c r="AN30" i="20"/>
  <c r="AO30" i="20"/>
  <c r="AP30" i="20"/>
  <c r="AQ30" i="20"/>
  <c r="AR30" i="20"/>
  <c r="AS30" i="20"/>
  <c r="AT30" i="20"/>
  <c r="AK31" i="20"/>
  <c r="AL31" i="20"/>
  <c r="AM31" i="20"/>
  <c r="AN31" i="20"/>
  <c r="AO31" i="20"/>
  <c r="AP31" i="20"/>
  <c r="AQ31" i="20"/>
  <c r="AR31" i="20"/>
  <c r="AS31" i="20"/>
  <c r="AT31" i="20"/>
  <c r="AK32" i="20"/>
  <c r="AL32" i="20"/>
  <c r="AM32" i="20"/>
  <c r="AN32" i="20"/>
  <c r="AO32" i="20"/>
  <c r="AP32" i="20"/>
  <c r="AQ32" i="20"/>
  <c r="AR32" i="20"/>
  <c r="AS32" i="20"/>
  <c r="AT32" i="20"/>
  <c r="AK33" i="20"/>
  <c r="AL33" i="20"/>
  <c r="AM33" i="20"/>
  <c r="AN33" i="20"/>
  <c r="AO33" i="20"/>
  <c r="AP33" i="20"/>
  <c r="AQ33" i="20"/>
  <c r="AR33" i="20"/>
  <c r="AS33" i="20"/>
  <c r="AT33" i="20"/>
  <c r="AK34" i="20"/>
  <c r="AL34" i="20"/>
  <c r="AM34" i="20"/>
  <c r="AN34" i="20"/>
  <c r="AO34" i="20"/>
  <c r="AP34" i="20"/>
  <c r="AQ34" i="20"/>
  <c r="AR34" i="20"/>
  <c r="AS34" i="20"/>
  <c r="AT34" i="20"/>
  <c r="AK35" i="20"/>
  <c r="AL35" i="20"/>
  <c r="AM35" i="20"/>
  <c r="AN35" i="20"/>
  <c r="AO35" i="20"/>
  <c r="AP35" i="20"/>
  <c r="AQ35" i="20"/>
  <c r="AR35" i="20"/>
  <c r="AS35" i="20"/>
  <c r="AT35" i="20"/>
  <c r="AK36" i="20"/>
  <c r="AL36" i="20"/>
  <c r="AM36" i="20"/>
  <c r="AN36" i="20"/>
  <c r="AO36" i="20"/>
  <c r="AP36" i="20"/>
  <c r="AQ36" i="20"/>
  <c r="AR36" i="20"/>
  <c r="AS36" i="20"/>
  <c r="AT36" i="20"/>
  <c r="AK37" i="20"/>
  <c r="AL37" i="20"/>
  <c r="AM37" i="20"/>
  <c r="AN37" i="20"/>
  <c r="AO37" i="20"/>
  <c r="AP37" i="20"/>
  <c r="AQ37" i="20"/>
  <c r="AR37" i="20"/>
  <c r="AS37" i="20"/>
  <c r="AT37" i="20"/>
  <c r="AK38" i="20"/>
  <c r="AL38" i="20"/>
  <c r="AM38" i="20"/>
  <c r="AN38" i="20"/>
  <c r="AO38" i="20"/>
  <c r="AP38" i="20"/>
  <c r="AQ38" i="20"/>
  <c r="AR38" i="20"/>
  <c r="AS38" i="20"/>
  <c r="AT38" i="20"/>
  <c r="AK39" i="20"/>
  <c r="AL39" i="20"/>
  <c r="AM39" i="20"/>
  <c r="AN39" i="20"/>
  <c r="AO39" i="20"/>
  <c r="AP39" i="20"/>
  <c r="AQ39" i="20"/>
  <c r="AR39" i="20"/>
  <c r="AS39" i="20"/>
  <c r="AT39" i="20"/>
  <c r="AK40" i="20"/>
  <c r="AL40" i="20"/>
  <c r="AM40" i="20"/>
  <c r="AN40" i="20"/>
  <c r="AO40" i="20"/>
  <c r="AP40" i="20"/>
  <c r="AQ40" i="20"/>
  <c r="AR40" i="20"/>
  <c r="AS40" i="20"/>
  <c r="AT40" i="20"/>
  <c r="AK41" i="20"/>
  <c r="AL41" i="20"/>
  <c r="AM41" i="20"/>
  <c r="AN41" i="20"/>
  <c r="AO41" i="20"/>
  <c r="AP41" i="20"/>
  <c r="AQ41" i="20"/>
  <c r="AR41" i="20"/>
  <c r="AS41" i="20"/>
  <c r="AT41" i="20"/>
  <c r="AK42" i="20"/>
  <c r="AL42" i="20"/>
  <c r="AM42" i="20"/>
  <c r="AN42" i="20"/>
  <c r="AO42" i="20"/>
  <c r="AP42" i="20"/>
  <c r="AQ42" i="20"/>
  <c r="AR42" i="20"/>
  <c r="AS42" i="20"/>
  <c r="AT42" i="20"/>
  <c r="AK43" i="20"/>
  <c r="AL43" i="20"/>
  <c r="AM43" i="20"/>
  <c r="AN43" i="20"/>
  <c r="AO43" i="20"/>
  <c r="AP43" i="20"/>
  <c r="AQ43" i="20"/>
  <c r="AR43" i="20"/>
  <c r="AS43" i="20"/>
  <c r="AT43" i="20"/>
  <c r="AK44" i="20"/>
  <c r="AL44" i="20"/>
  <c r="AM44" i="20"/>
  <c r="AN44" i="20"/>
  <c r="AO44" i="20"/>
  <c r="AP44" i="20"/>
  <c r="AQ44" i="20"/>
  <c r="AR44" i="20"/>
  <c r="AS44" i="20"/>
  <c r="AT44" i="20"/>
  <c r="AK45" i="20"/>
  <c r="AL45" i="20"/>
  <c r="AM45" i="20"/>
  <c r="AN45" i="20"/>
  <c r="AO45" i="20"/>
  <c r="AP45" i="20"/>
  <c r="AQ45" i="20"/>
  <c r="AR45" i="20"/>
  <c r="AS45" i="20"/>
  <c r="AT45" i="20"/>
  <c r="AK46" i="20"/>
  <c r="AL46" i="20"/>
  <c r="AM46" i="20"/>
  <c r="AN46" i="20"/>
  <c r="AO46" i="20"/>
  <c r="AP46" i="20"/>
  <c r="AQ46" i="20"/>
  <c r="AR46" i="20"/>
  <c r="AS46" i="20"/>
  <c r="AT46" i="20"/>
  <c r="AK47" i="20"/>
  <c r="AL47" i="20"/>
  <c r="AM47" i="20"/>
  <c r="AN47" i="20"/>
  <c r="AO47" i="20"/>
  <c r="AP47" i="20"/>
  <c r="AQ47" i="20"/>
  <c r="AR47" i="20"/>
  <c r="AS47" i="20"/>
  <c r="AT47" i="20"/>
  <c r="AK48" i="20"/>
  <c r="AL48" i="20"/>
  <c r="AM48" i="20"/>
  <c r="AN48" i="20"/>
  <c r="AO48" i="20"/>
  <c r="AP48" i="20"/>
  <c r="AQ48" i="20"/>
  <c r="AR48" i="20"/>
  <c r="AS48" i="20"/>
  <c r="AT48" i="20"/>
  <c r="AK49" i="20"/>
  <c r="AL49" i="20"/>
  <c r="AM49" i="20"/>
  <c r="AN49" i="20"/>
  <c r="AO49" i="20"/>
  <c r="AP49" i="20"/>
  <c r="AQ49" i="20"/>
  <c r="AR49" i="20"/>
  <c r="AS49" i="20"/>
  <c r="AT49" i="20"/>
  <c r="AK50" i="20"/>
  <c r="AL50" i="20"/>
  <c r="AM50" i="20"/>
  <c r="AN50" i="20"/>
  <c r="AO50" i="20"/>
  <c r="AP50" i="20"/>
  <c r="AQ50" i="20"/>
  <c r="AR50" i="20"/>
  <c r="AS50" i="20"/>
  <c r="AT50" i="20"/>
  <c r="AK51" i="20"/>
  <c r="AL51" i="20"/>
  <c r="AM51" i="20"/>
  <c r="AN51" i="20"/>
  <c r="AO51" i="20"/>
  <c r="AP51" i="20"/>
  <c r="AQ51" i="20"/>
  <c r="AR51" i="20"/>
  <c r="AS51" i="20"/>
  <c r="AT51" i="20"/>
  <c r="AK52" i="20"/>
  <c r="AL52" i="20"/>
  <c r="AM52" i="20"/>
  <c r="AN52" i="20"/>
  <c r="AO52" i="20"/>
  <c r="AP52" i="20"/>
  <c r="AQ52" i="20"/>
  <c r="AR52" i="20"/>
  <c r="AS52" i="20"/>
  <c r="AT52" i="20"/>
  <c r="AK53" i="20"/>
  <c r="AL53" i="20"/>
  <c r="AM53" i="20"/>
  <c r="AN53" i="20"/>
  <c r="AO53" i="20"/>
  <c r="AP53" i="20"/>
  <c r="AQ53" i="20"/>
  <c r="AR53" i="20"/>
  <c r="AS53" i="20"/>
  <c r="AT53" i="20"/>
  <c r="AK54" i="20"/>
  <c r="AL54" i="20"/>
  <c r="AM54" i="20"/>
  <c r="AN54" i="20"/>
  <c r="AO54" i="20"/>
  <c r="AP54" i="20"/>
  <c r="AQ54" i="20"/>
  <c r="AR54" i="20"/>
  <c r="AS54" i="20"/>
  <c r="AT54" i="20"/>
  <c r="AK55" i="20"/>
  <c r="AL55" i="20"/>
  <c r="AM55" i="20"/>
  <c r="AN55" i="20"/>
  <c r="AO55" i="20"/>
  <c r="AP55" i="20"/>
  <c r="AQ55" i="20"/>
  <c r="AR55" i="20"/>
  <c r="AS55" i="20"/>
  <c r="AT55" i="20"/>
  <c r="AK56" i="20"/>
  <c r="AL56" i="20"/>
  <c r="AM56" i="20"/>
  <c r="AN56" i="20"/>
  <c r="AO56" i="20"/>
  <c r="AP56" i="20"/>
  <c r="AQ56" i="20"/>
  <c r="AR56" i="20"/>
  <c r="AS56" i="20"/>
  <c r="AT56" i="20"/>
  <c r="AK57" i="20"/>
  <c r="AL57" i="20"/>
  <c r="AM57" i="20"/>
  <c r="AN57" i="20"/>
  <c r="AO57" i="20"/>
  <c r="AP57" i="20"/>
  <c r="AQ57" i="20"/>
  <c r="AR57" i="20"/>
  <c r="AS57" i="20"/>
  <c r="AT57" i="20"/>
  <c r="AK58" i="20"/>
  <c r="AL58" i="20"/>
  <c r="AM58" i="20"/>
  <c r="AN58" i="20"/>
  <c r="AO58" i="20"/>
  <c r="AP58" i="20"/>
  <c r="AQ58" i="20"/>
  <c r="AR58" i="20"/>
  <c r="AS58" i="20"/>
  <c r="AT58" i="20"/>
  <c r="AK59" i="20"/>
  <c r="AL59" i="20"/>
  <c r="AM59" i="20"/>
  <c r="AN59" i="20"/>
  <c r="AO59" i="20"/>
  <c r="AP59" i="20"/>
  <c r="AQ59" i="20"/>
  <c r="AR59" i="20"/>
  <c r="AS59" i="20"/>
  <c r="AT59" i="20"/>
  <c r="AK60" i="20"/>
  <c r="AL60" i="20"/>
  <c r="AM60" i="20"/>
  <c r="AN60" i="20"/>
  <c r="AO60" i="20"/>
  <c r="AP60" i="20"/>
  <c r="AQ60" i="20"/>
  <c r="AR60" i="20"/>
  <c r="AS60" i="20"/>
  <c r="AT60" i="20"/>
  <c r="AK61" i="20"/>
  <c r="AL61" i="20"/>
  <c r="AM61" i="20"/>
  <c r="AN61" i="20"/>
  <c r="AO61" i="20"/>
  <c r="AP61" i="20"/>
  <c r="AQ61" i="20"/>
  <c r="AR61" i="20"/>
  <c r="AS61" i="20"/>
  <c r="AT61" i="20"/>
  <c r="AK62" i="20"/>
  <c r="AL62" i="20"/>
  <c r="AM62" i="20"/>
  <c r="AN62" i="20"/>
  <c r="AO62" i="20"/>
  <c r="AP62" i="20"/>
  <c r="AQ62" i="20"/>
  <c r="AR62" i="20"/>
  <c r="AS62" i="20"/>
  <c r="AT62" i="20"/>
  <c r="AK63" i="20"/>
  <c r="AL63" i="20"/>
  <c r="AM63" i="20"/>
  <c r="AN63" i="20"/>
  <c r="AO63" i="20"/>
  <c r="AP63" i="20"/>
  <c r="AQ63" i="20"/>
  <c r="AR63" i="20"/>
  <c r="AS63" i="20"/>
  <c r="AT63" i="20"/>
  <c r="AL3" i="20"/>
  <c r="AM3" i="20"/>
  <c r="AN3" i="20"/>
  <c r="AO3" i="20"/>
  <c r="AP3" i="20"/>
  <c r="AQ3" i="20"/>
  <c r="AR3" i="20"/>
  <c r="AS3" i="20"/>
  <c r="AT3" i="20"/>
  <c r="AM2" i="20"/>
  <c r="AN2" i="20"/>
  <c r="AO2" i="20"/>
  <c r="AP2" i="20"/>
  <c r="AQ2" i="20"/>
  <c r="AR2" i="20"/>
  <c r="AS2" i="20"/>
  <c r="AT2" i="20"/>
  <c r="AK3" i="20"/>
  <c r="BF2" i="20" l="1"/>
  <c r="BF61" i="20"/>
  <c r="BF57" i="20"/>
  <c r="BF53" i="20"/>
  <c r="BF49" i="20"/>
  <c r="BF45" i="20"/>
  <c r="BF41" i="20"/>
  <c r="BF37" i="20"/>
  <c r="BF33" i="20"/>
  <c r="BF29" i="20"/>
  <c r="BF25" i="20"/>
  <c r="BF21" i="20"/>
  <c r="BF17" i="20"/>
  <c r="BF13" i="20"/>
  <c r="BF9" i="20"/>
  <c r="BF5" i="20"/>
  <c r="BF3" i="20"/>
  <c r="BF60" i="20"/>
  <c r="BF56" i="20"/>
  <c r="BF52" i="20"/>
  <c r="BF48" i="20"/>
  <c r="BF44" i="20"/>
  <c r="BF40" i="20"/>
  <c r="BF36" i="20"/>
  <c r="BF32" i="20"/>
  <c r="BF28" i="20"/>
  <c r="BF24" i="20"/>
  <c r="BF20" i="20"/>
  <c r="BF16" i="20"/>
  <c r="BF12" i="20"/>
  <c r="BF8" i="20"/>
  <c r="BF4" i="20"/>
  <c r="BF63" i="20"/>
  <c r="BF59" i="20"/>
  <c r="BF55" i="20"/>
  <c r="BF51" i="20"/>
  <c r="BF47" i="20"/>
  <c r="BF43" i="20"/>
  <c r="BF39" i="20"/>
  <c r="BF35" i="20"/>
  <c r="BF31" i="20"/>
  <c r="BF27" i="20"/>
  <c r="BF23" i="20"/>
  <c r="BF19" i="20"/>
  <c r="BF15" i="20"/>
  <c r="BF11" i="20"/>
  <c r="BF7" i="20"/>
  <c r="BF62" i="20"/>
  <c r="BF58" i="20"/>
  <c r="BF54" i="20"/>
  <c r="BF50" i="20"/>
  <c r="BF46" i="20"/>
  <c r="BF42" i="20"/>
  <c r="BF38" i="20"/>
  <c r="BF34" i="20"/>
  <c r="BF30" i="20"/>
  <c r="BF26" i="20"/>
  <c r="BF22" i="20"/>
  <c r="BF18" i="20"/>
  <c r="BF14" i="20"/>
  <c r="BF10" i="20"/>
  <c r="BF6" i="20"/>
  <c r="AG5" i="29"/>
  <c r="AG6" i="29"/>
  <c r="AG7" i="29"/>
  <c r="AG3" i="29"/>
  <c r="AG10" i="29"/>
  <c r="AG9" i="29"/>
  <c r="AG4" i="29"/>
  <c r="AG11" i="29"/>
  <c r="AG2" i="29"/>
  <c r="I2" i="1" l="1"/>
  <c r="AJ3" i="21"/>
  <c r="AK3" i="21" s="1"/>
  <c r="AJ4" i="21"/>
  <c r="AK4" i="21" s="1"/>
  <c r="AJ5" i="21"/>
  <c r="AK5" i="21" s="1"/>
  <c r="AJ6" i="21"/>
  <c r="AK6" i="21" s="1"/>
  <c r="AJ7" i="21"/>
  <c r="AK7" i="21" s="1"/>
  <c r="AJ8" i="21"/>
  <c r="AK8" i="21" s="1"/>
  <c r="AJ9" i="21"/>
  <c r="AK9" i="21" s="1"/>
  <c r="AJ10" i="21"/>
  <c r="AK10" i="21" s="1"/>
  <c r="AJ11" i="21"/>
  <c r="AK11" i="21" s="1"/>
  <c r="AJ12" i="21"/>
  <c r="AK12" i="21" s="1"/>
  <c r="AJ13" i="21"/>
  <c r="AK13" i="21" s="1"/>
  <c r="AJ14" i="21"/>
  <c r="AK14" i="21" s="1"/>
  <c r="AJ15" i="21"/>
  <c r="AK15" i="21" s="1"/>
  <c r="AJ16" i="21"/>
  <c r="AK16" i="21" s="1"/>
  <c r="AJ17" i="21"/>
  <c r="AK17" i="21" s="1"/>
  <c r="AJ18" i="21"/>
  <c r="AK18" i="21" s="1"/>
  <c r="AJ19" i="21"/>
  <c r="AK19" i="21" s="1"/>
  <c r="AJ20" i="21"/>
  <c r="AK20" i="21" s="1"/>
  <c r="AJ21" i="21"/>
  <c r="AK21" i="21" s="1"/>
  <c r="AJ22" i="21"/>
  <c r="AK22" i="21" s="1"/>
  <c r="AJ23" i="21"/>
  <c r="AK23" i="21" s="1"/>
  <c r="AJ24" i="21"/>
  <c r="AK24" i="21" s="1"/>
  <c r="AJ25" i="21"/>
  <c r="AK25" i="21" s="1"/>
  <c r="AJ26" i="21"/>
  <c r="AK26" i="21" s="1"/>
  <c r="AJ27" i="21"/>
  <c r="AK27" i="21" s="1"/>
  <c r="AJ28" i="21"/>
  <c r="AK28" i="21" s="1"/>
  <c r="AJ29" i="21"/>
  <c r="AK29" i="21" s="1"/>
  <c r="AJ30" i="21"/>
  <c r="AK30" i="21" s="1"/>
  <c r="AJ31" i="21"/>
  <c r="AK31" i="21" s="1"/>
  <c r="AJ32" i="21"/>
  <c r="AK32" i="21" s="1"/>
  <c r="AJ33" i="21"/>
  <c r="AK33" i="21" s="1"/>
  <c r="AJ34" i="21"/>
  <c r="AK34" i="21" s="1"/>
  <c r="AJ35" i="21"/>
  <c r="AK35" i="21" s="1"/>
  <c r="AJ36" i="21"/>
  <c r="AK36" i="21" s="1"/>
  <c r="AJ37" i="21"/>
  <c r="AK37" i="21" s="1"/>
  <c r="AJ38" i="21"/>
  <c r="AK38" i="21" s="1"/>
  <c r="AJ39" i="21"/>
  <c r="AK39" i="21" s="1"/>
  <c r="AJ40" i="21"/>
  <c r="AK40" i="21" s="1"/>
  <c r="AJ41" i="21"/>
  <c r="AK41" i="21" s="1"/>
  <c r="AJ42" i="21"/>
  <c r="AK42" i="21" s="1"/>
  <c r="AJ43" i="21"/>
  <c r="AK43" i="21" s="1"/>
  <c r="AJ44" i="21"/>
  <c r="AK44" i="21" s="1"/>
  <c r="AJ45" i="21"/>
  <c r="AK45" i="21" s="1"/>
  <c r="AJ46" i="21"/>
  <c r="AK46" i="21" s="1"/>
  <c r="AJ47" i="21"/>
  <c r="AK47" i="21" s="1"/>
  <c r="AJ48" i="21"/>
  <c r="AK48" i="21" s="1"/>
  <c r="AJ49" i="21"/>
  <c r="AK49" i="21" s="1"/>
  <c r="AJ50" i="21"/>
  <c r="AK50" i="21" s="1"/>
  <c r="AJ51" i="21"/>
  <c r="AK51" i="21" s="1"/>
  <c r="AJ52" i="21"/>
  <c r="AK52" i="21" s="1"/>
  <c r="AJ53" i="21"/>
  <c r="AK53" i="21" s="1"/>
  <c r="AJ54" i="21"/>
  <c r="AK54" i="21" s="1"/>
  <c r="AJ55" i="21"/>
  <c r="AK55" i="21" s="1"/>
  <c r="AJ56" i="21"/>
  <c r="AK56" i="21" s="1"/>
  <c r="AJ57" i="21"/>
  <c r="AK57" i="21" s="1"/>
  <c r="AJ58" i="21"/>
  <c r="AK58" i="21" s="1"/>
  <c r="AJ59" i="21"/>
  <c r="AK59" i="21" s="1"/>
  <c r="AJ60" i="21"/>
  <c r="AK60" i="21" s="1"/>
  <c r="AJ61" i="21"/>
  <c r="AK61" i="21" s="1"/>
  <c r="AJ62" i="21"/>
  <c r="AK62" i="21" s="1"/>
  <c r="AJ63" i="21"/>
  <c r="AK63" i="21" s="1"/>
  <c r="AJ2" i="21"/>
  <c r="AK2" i="21" s="1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2" i="9"/>
  <c r="C3" i="14"/>
  <c r="F10" i="31" s="1"/>
  <c r="C4" i="14"/>
  <c r="F5" i="31" s="1"/>
  <c r="C5" i="14"/>
  <c r="F33" i="31" s="1"/>
  <c r="C6" i="14"/>
  <c r="F11" i="31" s="1"/>
  <c r="C7" i="14"/>
  <c r="F40" i="31" s="1"/>
  <c r="C8" i="14"/>
  <c r="F24" i="31" s="1"/>
  <c r="C9" i="14"/>
  <c r="F29" i="31" s="1"/>
  <c r="C10" i="14"/>
  <c r="F15" i="31" s="1"/>
  <c r="C11" i="14"/>
  <c r="F28" i="31" s="1"/>
  <c r="C12" i="14"/>
  <c r="F61" i="31" s="1"/>
  <c r="C13" i="14"/>
  <c r="F57" i="31" s="1"/>
  <c r="C14" i="14"/>
  <c r="F47" i="31" s="1"/>
  <c r="C15" i="14"/>
  <c r="F13" i="31" s="1"/>
  <c r="C16" i="14"/>
  <c r="F9" i="31" s="1"/>
  <c r="C17" i="14"/>
  <c r="F37" i="31" s="1"/>
  <c r="C18" i="14"/>
  <c r="F27" i="31" s="1"/>
  <c r="C19" i="14"/>
  <c r="F63" i="31" s="1"/>
  <c r="C20" i="14"/>
  <c r="F38" i="31" s="1"/>
  <c r="C21" i="14"/>
  <c r="F56" i="31" s="1"/>
  <c r="C22" i="14"/>
  <c r="F60" i="31" s="1"/>
  <c r="C23" i="14"/>
  <c r="F36" i="31" s="1"/>
  <c r="C24" i="14"/>
  <c r="F31" i="31" s="1"/>
  <c r="C25" i="14"/>
  <c r="F4" i="31" s="1"/>
  <c r="C26" i="14"/>
  <c r="F25" i="31" s="1"/>
  <c r="C27" i="14"/>
  <c r="F49" i="31" s="1"/>
  <c r="C28" i="14"/>
  <c r="F51" i="31" s="1"/>
  <c r="C29" i="14"/>
  <c r="F22" i="31" s="1"/>
  <c r="C30" i="14"/>
  <c r="F23" i="31" s="1"/>
  <c r="C31" i="14"/>
  <c r="F42" i="31" s="1"/>
  <c r="C32" i="14"/>
  <c r="F43" i="31" s="1"/>
  <c r="C33" i="14"/>
  <c r="F59" i="31" s="1"/>
  <c r="C34" i="14"/>
  <c r="F41" i="31" s="1"/>
  <c r="C35" i="14"/>
  <c r="F14" i="31" s="1"/>
  <c r="C36" i="14"/>
  <c r="F7" i="31" s="1"/>
  <c r="C37" i="14"/>
  <c r="F44" i="31" s="1"/>
  <c r="C38" i="14"/>
  <c r="F32" i="31" s="1"/>
  <c r="C39" i="14"/>
  <c r="F26" i="31" s="1"/>
  <c r="C40" i="14"/>
  <c r="F18" i="31" s="1"/>
  <c r="C41" i="14"/>
  <c r="F21" i="31" s="1"/>
  <c r="C42" i="14"/>
  <c r="F54" i="31" s="1"/>
  <c r="C43" i="14"/>
  <c r="F48" i="31" s="1"/>
  <c r="C44" i="14"/>
  <c r="F35" i="31" s="1"/>
  <c r="C45" i="14"/>
  <c r="F12" i="31" s="1"/>
  <c r="C46" i="14"/>
  <c r="F17" i="31" s="1"/>
  <c r="C47" i="14"/>
  <c r="F58" i="31" s="1"/>
  <c r="C48" i="14"/>
  <c r="F62" i="31" s="1"/>
  <c r="C49" i="14"/>
  <c r="F16" i="31" s="1"/>
  <c r="C50" i="14"/>
  <c r="F6" i="31" s="1"/>
  <c r="C51" i="14"/>
  <c r="F30" i="31" s="1"/>
  <c r="C52" i="14"/>
  <c r="F52" i="31" s="1"/>
  <c r="C53" i="14"/>
  <c r="F34" i="31" s="1"/>
  <c r="C54" i="14"/>
  <c r="F3" i="31" s="1"/>
  <c r="C55" i="14"/>
  <c r="F45" i="31" s="1"/>
  <c r="C56" i="14"/>
  <c r="F39" i="31" s="1"/>
  <c r="C57" i="14"/>
  <c r="F8" i="31" s="1"/>
  <c r="C58" i="14"/>
  <c r="F20" i="31" s="1"/>
  <c r="C59" i="14"/>
  <c r="F46" i="31" s="1"/>
  <c r="C60" i="14"/>
  <c r="F50" i="31" s="1"/>
  <c r="C61" i="14"/>
  <c r="F53" i="31" s="1"/>
  <c r="C62" i="14"/>
  <c r="F19" i="31" s="1"/>
  <c r="C63" i="14"/>
  <c r="F55" i="31" s="1"/>
  <c r="C2" i="14"/>
  <c r="F64" i="31" s="1"/>
  <c r="D49" i="14"/>
  <c r="D25" i="14"/>
  <c r="D4" i="14"/>
  <c r="D50" i="14"/>
  <c r="D36" i="14"/>
  <c r="D57" i="14"/>
  <c r="D16" i="14"/>
  <c r="D3" i="14"/>
  <c r="D6" i="14"/>
  <c r="D45" i="14"/>
  <c r="D15" i="14"/>
  <c r="D35" i="14"/>
  <c r="D10" i="14"/>
  <c r="D46" i="14"/>
  <c r="D40" i="14"/>
  <c r="D62" i="14"/>
  <c r="D58" i="14"/>
  <c r="D41" i="14"/>
  <c r="D29" i="14"/>
  <c r="D30" i="14"/>
  <c r="D8" i="14"/>
  <c r="D26" i="14"/>
  <c r="D39" i="14"/>
  <c r="D18" i="14"/>
  <c r="D11" i="14"/>
  <c r="D9" i="14"/>
  <c r="D51" i="14"/>
  <c r="D24" i="14"/>
  <c r="D38" i="14"/>
  <c r="D5" i="14"/>
  <c r="D53" i="14"/>
  <c r="D44" i="14"/>
  <c r="D23" i="14"/>
  <c r="D17" i="14"/>
  <c r="D20" i="14"/>
  <c r="D56" i="14"/>
  <c r="D7" i="14"/>
  <c r="D34" i="14"/>
  <c r="D31" i="14"/>
  <c r="D32" i="14"/>
  <c r="D37" i="14"/>
  <c r="D55" i="14"/>
  <c r="D59" i="14"/>
  <c r="D14" i="14"/>
  <c r="D43" i="14"/>
  <c r="D27" i="14"/>
  <c r="D60" i="14"/>
  <c r="D28" i="14"/>
  <c r="D52" i="14"/>
  <c r="D61" i="14"/>
  <c r="D42" i="14"/>
  <c r="D63" i="14"/>
  <c r="D21" i="14"/>
  <c r="D13" i="14"/>
  <c r="D47" i="14"/>
  <c r="D33" i="14"/>
  <c r="D22" i="14"/>
  <c r="D12" i="14"/>
  <c r="D48" i="14"/>
  <c r="D19" i="14"/>
  <c r="D2" i="14"/>
  <c r="D54" i="14"/>
  <c r="E59" i="31" l="1"/>
  <c r="E29" i="31"/>
  <c r="E17" i="31"/>
  <c r="E4" i="31"/>
  <c r="E64" i="31"/>
  <c r="E58" i="31"/>
  <c r="E52" i="31"/>
  <c r="E46" i="31"/>
  <c r="E40" i="31"/>
  <c r="E34" i="31"/>
  <c r="E28" i="31"/>
  <c r="E22" i="31"/>
  <c r="E15" i="31"/>
  <c r="E9" i="31"/>
  <c r="E16" i="31"/>
  <c r="E3" i="31"/>
  <c r="E53" i="31"/>
  <c r="E23" i="31"/>
  <c r="E57" i="31"/>
  <c r="E33" i="31"/>
  <c r="E35" i="31"/>
  <c r="E63" i="31"/>
  <c r="E45" i="31"/>
  <c r="E21" i="31"/>
  <c r="E62" i="31"/>
  <c r="E38" i="31"/>
  <c r="E41" i="31"/>
  <c r="E27" i="31"/>
  <c r="E8" i="31"/>
  <c r="E44" i="31"/>
  <c r="E26" i="31"/>
  <c r="E20" i="31"/>
  <c r="E13" i="31"/>
  <c r="E61" i="31"/>
  <c r="E49" i="31"/>
  <c r="E43" i="31"/>
  <c r="E37" i="31"/>
  <c r="E31" i="31"/>
  <c r="E25" i="31"/>
  <c r="E19" i="31"/>
  <c r="E12" i="31"/>
  <c r="E6" i="31"/>
  <c r="E47" i="31"/>
  <c r="E10" i="31"/>
  <c r="E51" i="31"/>
  <c r="E39" i="31"/>
  <c r="E14" i="31"/>
  <c r="E56" i="31"/>
  <c r="E50" i="31"/>
  <c r="E32" i="31"/>
  <c r="E7" i="31"/>
  <c r="E55" i="31"/>
  <c r="E60" i="31"/>
  <c r="E54" i="31"/>
  <c r="E48" i="31"/>
  <c r="E42" i="31"/>
  <c r="E36" i="31"/>
  <c r="E30" i="31"/>
  <c r="E24" i="31"/>
  <c r="E18" i="31"/>
  <c r="E11" i="31"/>
  <c r="E5" i="31"/>
  <c r="AS4" i="12"/>
  <c r="AT4" i="12" s="1"/>
  <c r="AS5" i="12"/>
  <c r="AT5" i="12" s="1"/>
  <c r="AS6" i="12"/>
  <c r="AT6" i="12" s="1"/>
  <c r="AS7" i="12"/>
  <c r="AT7" i="12" s="1"/>
  <c r="AS8" i="12"/>
  <c r="AT8" i="12" s="1"/>
  <c r="AS9" i="12"/>
  <c r="AT9" i="12" s="1"/>
  <c r="AS10" i="12"/>
  <c r="AT10" i="12" s="1"/>
  <c r="AS11" i="12"/>
  <c r="AT11" i="12" s="1"/>
  <c r="AS12" i="12"/>
  <c r="AT12" i="12" s="1"/>
  <c r="AS13" i="12"/>
  <c r="AT13" i="12" s="1"/>
  <c r="AS14" i="12"/>
  <c r="AT14" i="12" s="1"/>
  <c r="AS15" i="12"/>
  <c r="AT15" i="12" s="1"/>
  <c r="AS16" i="12"/>
  <c r="AT16" i="12" s="1"/>
  <c r="AS17" i="12"/>
  <c r="AT17" i="12" s="1"/>
  <c r="AS18" i="12"/>
  <c r="AT18" i="12" s="1"/>
  <c r="AS19" i="12"/>
  <c r="AT19" i="12" s="1"/>
  <c r="AS20" i="12"/>
  <c r="AT20" i="12" s="1"/>
  <c r="AS21" i="12"/>
  <c r="AT21" i="12" s="1"/>
  <c r="AS22" i="12"/>
  <c r="AT22" i="12" s="1"/>
  <c r="AS23" i="12"/>
  <c r="AT23" i="12" s="1"/>
  <c r="AS24" i="12"/>
  <c r="AT24" i="12" s="1"/>
  <c r="AS25" i="12"/>
  <c r="AT25" i="12" s="1"/>
  <c r="AS26" i="12"/>
  <c r="AT26" i="12" s="1"/>
  <c r="AS27" i="12"/>
  <c r="AT27" i="12" s="1"/>
  <c r="AS28" i="12"/>
  <c r="AT28" i="12" s="1"/>
  <c r="AS29" i="12"/>
  <c r="AT29" i="12" s="1"/>
  <c r="AS30" i="12"/>
  <c r="AT30" i="12" s="1"/>
  <c r="AS31" i="12"/>
  <c r="AT31" i="12" s="1"/>
  <c r="AS32" i="12"/>
  <c r="AT32" i="12" s="1"/>
  <c r="AS33" i="12"/>
  <c r="AT33" i="12" s="1"/>
  <c r="AS34" i="12"/>
  <c r="AT34" i="12" s="1"/>
  <c r="AS35" i="12"/>
  <c r="AT35" i="12" s="1"/>
  <c r="AS36" i="12"/>
  <c r="AT36" i="12" s="1"/>
  <c r="AS37" i="12"/>
  <c r="AT37" i="12" s="1"/>
  <c r="AS38" i="12"/>
  <c r="AT38" i="12" s="1"/>
  <c r="AS39" i="12"/>
  <c r="AT39" i="12" s="1"/>
  <c r="AS40" i="12"/>
  <c r="AT40" i="12" s="1"/>
  <c r="AS41" i="12"/>
  <c r="AT41" i="12" s="1"/>
  <c r="AS42" i="12"/>
  <c r="AT42" i="12" s="1"/>
  <c r="AS43" i="12"/>
  <c r="AT43" i="12" s="1"/>
  <c r="AS44" i="12"/>
  <c r="AT44" i="12" s="1"/>
  <c r="AS45" i="12"/>
  <c r="AT45" i="12" s="1"/>
  <c r="AS46" i="12"/>
  <c r="AT46" i="12" s="1"/>
  <c r="AS47" i="12"/>
  <c r="AT47" i="12" s="1"/>
  <c r="AS48" i="12"/>
  <c r="AT48" i="12" s="1"/>
  <c r="AS49" i="12"/>
  <c r="AT49" i="12" s="1"/>
  <c r="AS50" i="12"/>
  <c r="AT50" i="12" s="1"/>
  <c r="AS51" i="12"/>
  <c r="AT51" i="12" s="1"/>
  <c r="AS52" i="12"/>
  <c r="AT52" i="12" s="1"/>
  <c r="AS53" i="12"/>
  <c r="AT53" i="12" s="1"/>
  <c r="AS54" i="12"/>
  <c r="AT54" i="12" s="1"/>
  <c r="AS55" i="12"/>
  <c r="AT55" i="12" s="1"/>
  <c r="AS56" i="12"/>
  <c r="AT56" i="12" s="1"/>
  <c r="AS57" i="12"/>
  <c r="AT57" i="12" s="1"/>
  <c r="AS58" i="12"/>
  <c r="AT58" i="12" s="1"/>
  <c r="AS59" i="12"/>
  <c r="AT59" i="12" s="1"/>
  <c r="AS60" i="12"/>
  <c r="AT60" i="12" s="1"/>
  <c r="AS61" i="12"/>
  <c r="AT61" i="12" s="1"/>
  <c r="AS62" i="12"/>
  <c r="AT62" i="12" s="1"/>
  <c r="AS63" i="12"/>
  <c r="AT63" i="12" s="1"/>
  <c r="AS64" i="12"/>
  <c r="AT64" i="12" s="1"/>
  <c r="AT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D5" i="12"/>
  <c r="E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D2" i="13" s="1"/>
  <c r="Q11" i="12"/>
  <c r="D3" i="13" s="1"/>
  <c r="R11" i="12"/>
  <c r="D4" i="13" s="1"/>
  <c r="S11" i="12"/>
  <c r="D5" i="13" s="1"/>
  <c r="T11" i="12"/>
  <c r="D6" i="13" s="1"/>
  <c r="U11" i="12"/>
  <c r="D7" i="13" s="1"/>
  <c r="V11" i="12"/>
  <c r="D8" i="13" s="1"/>
  <c r="W11" i="12"/>
  <c r="D9" i="13" s="1"/>
  <c r="X11" i="12"/>
  <c r="D10" i="13" s="1"/>
  <c r="Y11" i="12"/>
  <c r="D11" i="13" s="1"/>
  <c r="Z11" i="12"/>
  <c r="D12" i="13" s="1"/>
  <c r="AA11" i="12"/>
  <c r="D13" i="13" s="1"/>
  <c r="AB11" i="12"/>
  <c r="D14" i="13" s="1"/>
  <c r="AC11" i="12"/>
  <c r="D15" i="13" s="1"/>
  <c r="AD11" i="12"/>
  <c r="D16" i="13" s="1"/>
  <c r="AE11" i="12"/>
  <c r="D17" i="13" s="1"/>
  <c r="AF11" i="12"/>
  <c r="D18" i="13" s="1"/>
  <c r="AG11" i="12"/>
  <c r="D19" i="13" s="1"/>
  <c r="AH11" i="12"/>
  <c r="D20" i="13" s="1"/>
  <c r="AI11" i="12"/>
  <c r="D21" i="13" s="1"/>
  <c r="AJ11" i="12"/>
  <c r="D22" i="13" s="1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E2" i="13" s="1"/>
  <c r="Q11" i="11"/>
  <c r="E3" i="13" s="1"/>
  <c r="R11" i="11"/>
  <c r="E4" i="13" s="1"/>
  <c r="S11" i="11"/>
  <c r="E5" i="13" s="1"/>
  <c r="T11" i="11"/>
  <c r="E6" i="13" s="1"/>
  <c r="U11" i="11"/>
  <c r="E7" i="13" s="1"/>
  <c r="V11" i="11"/>
  <c r="E8" i="13" s="1"/>
  <c r="W11" i="11"/>
  <c r="E9" i="13" s="1"/>
  <c r="X11" i="11"/>
  <c r="E10" i="13" s="1"/>
  <c r="Y11" i="11"/>
  <c r="E11" i="13" s="1"/>
  <c r="Z11" i="11"/>
  <c r="E12" i="13" s="1"/>
  <c r="AA11" i="11"/>
  <c r="E13" i="13" s="1"/>
  <c r="AB11" i="11"/>
  <c r="E14" i="13" s="1"/>
  <c r="AC11" i="11"/>
  <c r="E15" i="13" s="1"/>
  <c r="AD11" i="11"/>
  <c r="E16" i="13" s="1"/>
  <c r="AE11" i="11"/>
  <c r="E17" i="13" s="1"/>
  <c r="AF11" i="11"/>
  <c r="E18" i="13" s="1"/>
  <c r="AG11" i="11"/>
  <c r="E19" i="13" s="1"/>
  <c r="AH11" i="11"/>
  <c r="E20" i="13" s="1"/>
  <c r="AI11" i="11"/>
  <c r="E21" i="13" s="1"/>
  <c r="AJ11" i="11"/>
  <c r="E22" i="13" s="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2" i="11"/>
  <c r="L10" i="9"/>
  <c r="L9" i="9" s="1"/>
  <c r="L8" i="9" s="1"/>
  <c r="L7" i="9" s="1"/>
  <c r="L6" i="9" s="1"/>
  <c r="L5" i="9" s="1"/>
  <c r="L4" i="9" s="1"/>
  <c r="L3" i="9" s="1"/>
  <c r="L2" i="9" s="1"/>
  <c r="B2" i="6"/>
  <c r="I3" i="1"/>
  <c r="C2" i="6" s="1"/>
  <c r="I4" i="1"/>
  <c r="D2" i="6" s="1"/>
  <c r="I5" i="1"/>
  <c r="E2" i="6" s="1"/>
  <c r="I6" i="1"/>
  <c r="F2" i="6" s="1"/>
  <c r="I7" i="1"/>
  <c r="G2" i="6" s="1"/>
  <c r="I8" i="1"/>
  <c r="H2" i="6" s="1"/>
  <c r="I9" i="1"/>
  <c r="I2" i="6" s="1"/>
  <c r="I10" i="1"/>
  <c r="J2" i="6" s="1"/>
  <c r="B2" i="9" s="1"/>
  <c r="M2" i="29" s="1"/>
  <c r="I11" i="1"/>
  <c r="K2" i="6" s="1"/>
  <c r="I12" i="1"/>
  <c r="L2" i="6" s="1"/>
  <c r="I13" i="1"/>
  <c r="M2" i="6" s="1"/>
  <c r="I14" i="1"/>
  <c r="N2" i="6" s="1"/>
  <c r="I15" i="1"/>
  <c r="O2" i="6" s="1"/>
  <c r="I16" i="1"/>
  <c r="P2" i="6" s="1"/>
  <c r="I17" i="1"/>
  <c r="Q2" i="6" s="1"/>
  <c r="I18" i="1"/>
  <c r="R2" i="6" s="1"/>
  <c r="I19" i="1"/>
  <c r="S2" i="6" s="1"/>
  <c r="I20" i="1"/>
  <c r="T2" i="6" s="1"/>
  <c r="I21" i="1"/>
  <c r="U2" i="6" s="1"/>
  <c r="I22" i="1"/>
  <c r="V2" i="6" s="1"/>
  <c r="I23" i="1"/>
  <c r="W2" i="6" s="1"/>
  <c r="I24" i="1"/>
  <c r="X2" i="6" s="1"/>
  <c r="I25" i="1"/>
  <c r="Y2" i="6" s="1"/>
  <c r="I26" i="1"/>
  <c r="Z2" i="6" s="1"/>
  <c r="I27" i="1"/>
  <c r="AA2" i="6" s="1"/>
  <c r="I28" i="1"/>
  <c r="AB2" i="6" s="1"/>
  <c r="I29" i="1"/>
  <c r="AC2" i="6" s="1"/>
  <c r="I30" i="1"/>
  <c r="AD2" i="6" s="1"/>
  <c r="I31" i="1"/>
  <c r="AE2" i="6" s="1"/>
  <c r="I32" i="1"/>
  <c r="AF2" i="6" s="1"/>
  <c r="I33" i="1"/>
  <c r="AG2" i="6" s="1"/>
  <c r="I34" i="1"/>
  <c r="AH2" i="6" s="1"/>
  <c r="AJ2" i="6" s="1"/>
  <c r="I35" i="1"/>
  <c r="B3" i="6" s="1"/>
  <c r="I36" i="1"/>
  <c r="C3" i="6" s="1"/>
  <c r="I37" i="1"/>
  <c r="D3" i="6" s="1"/>
  <c r="I38" i="1"/>
  <c r="E3" i="6" s="1"/>
  <c r="I39" i="1"/>
  <c r="F3" i="6" s="1"/>
  <c r="I40" i="1"/>
  <c r="G3" i="6" s="1"/>
  <c r="I41" i="1"/>
  <c r="H3" i="6" s="1"/>
  <c r="I42" i="1"/>
  <c r="I3" i="6" s="1"/>
  <c r="I43" i="1"/>
  <c r="J3" i="6" s="1"/>
  <c r="B3" i="9" s="1"/>
  <c r="M3" i="29" s="1"/>
  <c r="I44" i="1"/>
  <c r="K3" i="6" s="1"/>
  <c r="I45" i="1"/>
  <c r="L3" i="6" s="1"/>
  <c r="I46" i="1"/>
  <c r="M3" i="6" s="1"/>
  <c r="I47" i="1"/>
  <c r="N3" i="6" s="1"/>
  <c r="I48" i="1"/>
  <c r="O3" i="6" s="1"/>
  <c r="I49" i="1"/>
  <c r="P3" i="6" s="1"/>
  <c r="I50" i="1"/>
  <c r="Q3" i="6" s="1"/>
  <c r="I51" i="1"/>
  <c r="R3" i="6" s="1"/>
  <c r="I52" i="1"/>
  <c r="S3" i="6" s="1"/>
  <c r="I53" i="1"/>
  <c r="T3" i="6" s="1"/>
  <c r="I54" i="1"/>
  <c r="U3" i="6" s="1"/>
  <c r="I55" i="1"/>
  <c r="V3" i="6" s="1"/>
  <c r="I56" i="1"/>
  <c r="W3" i="6" s="1"/>
  <c r="I57" i="1"/>
  <c r="X3" i="6" s="1"/>
  <c r="I58" i="1"/>
  <c r="Y3" i="6" s="1"/>
  <c r="I59" i="1"/>
  <c r="Z3" i="6" s="1"/>
  <c r="I60" i="1"/>
  <c r="AA3" i="6" s="1"/>
  <c r="I61" i="1"/>
  <c r="AB3" i="6" s="1"/>
  <c r="I62" i="1"/>
  <c r="AC3" i="6" s="1"/>
  <c r="I63" i="1"/>
  <c r="AD3" i="6" s="1"/>
  <c r="I64" i="1"/>
  <c r="AE3" i="6" s="1"/>
  <c r="I65" i="1"/>
  <c r="AF3" i="6" s="1"/>
  <c r="I66" i="1"/>
  <c r="AG3" i="6" s="1"/>
  <c r="I67" i="1"/>
  <c r="AH3" i="6" s="1"/>
  <c r="D3" i="9" s="1"/>
  <c r="I68" i="1"/>
  <c r="B4" i="6" s="1"/>
  <c r="I69" i="1"/>
  <c r="C4" i="6" s="1"/>
  <c r="I70" i="1"/>
  <c r="D4" i="6" s="1"/>
  <c r="I71" i="1"/>
  <c r="E4" i="6" s="1"/>
  <c r="I72" i="1"/>
  <c r="F4" i="6" s="1"/>
  <c r="I73" i="1"/>
  <c r="G4" i="6" s="1"/>
  <c r="I74" i="1"/>
  <c r="H4" i="6" s="1"/>
  <c r="I75" i="1"/>
  <c r="I4" i="6" s="1"/>
  <c r="I76" i="1"/>
  <c r="J4" i="6" s="1"/>
  <c r="B4" i="9" s="1"/>
  <c r="M4" i="29" s="1"/>
  <c r="I77" i="1"/>
  <c r="K4" i="6" s="1"/>
  <c r="I78" i="1"/>
  <c r="L4" i="6" s="1"/>
  <c r="I79" i="1"/>
  <c r="M4" i="6" s="1"/>
  <c r="I80" i="1"/>
  <c r="N4" i="6" s="1"/>
  <c r="I81" i="1"/>
  <c r="O4" i="6" s="1"/>
  <c r="I82" i="1"/>
  <c r="P4" i="6" s="1"/>
  <c r="I83" i="1"/>
  <c r="Q4" i="6" s="1"/>
  <c r="I84" i="1"/>
  <c r="R4" i="6" s="1"/>
  <c r="I85" i="1"/>
  <c r="S4" i="6" s="1"/>
  <c r="I86" i="1"/>
  <c r="T4" i="6" s="1"/>
  <c r="I87" i="1"/>
  <c r="U4" i="6" s="1"/>
  <c r="I88" i="1"/>
  <c r="V4" i="6" s="1"/>
  <c r="I89" i="1"/>
  <c r="W4" i="6" s="1"/>
  <c r="I90" i="1"/>
  <c r="X4" i="6" s="1"/>
  <c r="I91" i="1"/>
  <c r="Y4" i="6" s="1"/>
  <c r="I92" i="1"/>
  <c r="Z4" i="6" s="1"/>
  <c r="I93" i="1"/>
  <c r="AA4" i="6" s="1"/>
  <c r="I94" i="1"/>
  <c r="AB4" i="6" s="1"/>
  <c r="I95" i="1"/>
  <c r="AC4" i="6" s="1"/>
  <c r="I96" i="1"/>
  <c r="AD4" i="6" s="1"/>
  <c r="I97" i="1"/>
  <c r="AE4" i="6" s="1"/>
  <c r="I98" i="1"/>
  <c r="AF4" i="6" s="1"/>
  <c r="I99" i="1"/>
  <c r="AG4" i="6" s="1"/>
  <c r="I100" i="1"/>
  <c r="AH4" i="6" s="1"/>
  <c r="D4" i="9" s="1"/>
  <c r="I101" i="1"/>
  <c r="B5" i="6" s="1"/>
  <c r="I102" i="1"/>
  <c r="C5" i="6" s="1"/>
  <c r="I103" i="1"/>
  <c r="D5" i="6" s="1"/>
  <c r="I104" i="1"/>
  <c r="E5" i="6" s="1"/>
  <c r="I105" i="1"/>
  <c r="F5" i="6" s="1"/>
  <c r="I106" i="1"/>
  <c r="G5" i="6" s="1"/>
  <c r="I107" i="1"/>
  <c r="H5" i="6" s="1"/>
  <c r="I108" i="1"/>
  <c r="I5" i="6" s="1"/>
  <c r="I109" i="1"/>
  <c r="J5" i="6" s="1"/>
  <c r="B5" i="9" s="1"/>
  <c r="M5" i="29" s="1"/>
  <c r="I110" i="1"/>
  <c r="K5" i="6" s="1"/>
  <c r="I111" i="1"/>
  <c r="L5" i="6" s="1"/>
  <c r="I112" i="1"/>
  <c r="M5" i="6" s="1"/>
  <c r="I113" i="1"/>
  <c r="N5" i="6" s="1"/>
  <c r="I114" i="1"/>
  <c r="O5" i="6" s="1"/>
  <c r="I115" i="1"/>
  <c r="P5" i="6" s="1"/>
  <c r="I116" i="1"/>
  <c r="Q5" i="6" s="1"/>
  <c r="I117" i="1"/>
  <c r="R5" i="6" s="1"/>
  <c r="I118" i="1"/>
  <c r="S5" i="6" s="1"/>
  <c r="I119" i="1"/>
  <c r="T5" i="6" s="1"/>
  <c r="I120" i="1"/>
  <c r="U5" i="6" s="1"/>
  <c r="I121" i="1"/>
  <c r="V5" i="6" s="1"/>
  <c r="I122" i="1"/>
  <c r="W5" i="6" s="1"/>
  <c r="I123" i="1"/>
  <c r="X5" i="6" s="1"/>
  <c r="I124" i="1"/>
  <c r="Y5" i="6" s="1"/>
  <c r="I125" i="1"/>
  <c r="Z5" i="6" s="1"/>
  <c r="I126" i="1"/>
  <c r="AA5" i="6" s="1"/>
  <c r="I127" i="1"/>
  <c r="AB5" i="6" s="1"/>
  <c r="I128" i="1"/>
  <c r="AC5" i="6" s="1"/>
  <c r="I129" i="1"/>
  <c r="AD5" i="6" s="1"/>
  <c r="I130" i="1"/>
  <c r="AE5" i="6" s="1"/>
  <c r="I131" i="1"/>
  <c r="AF5" i="6" s="1"/>
  <c r="I132" i="1"/>
  <c r="AG5" i="6" s="1"/>
  <c r="I133" i="1"/>
  <c r="AH5" i="6" s="1"/>
  <c r="D5" i="9" s="1"/>
  <c r="I134" i="1"/>
  <c r="B6" i="6" s="1"/>
  <c r="I135" i="1"/>
  <c r="C6" i="6" s="1"/>
  <c r="I136" i="1"/>
  <c r="D6" i="6" s="1"/>
  <c r="I137" i="1"/>
  <c r="E6" i="6" s="1"/>
  <c r="I138" i="1"/>
  <c r="F6" i="6" s="1"/>
  <c r="I139" i="1"/>
  <c r="G6" i="6" s="1"/>
  <c r="I140" i="1"/>
  <c r="H6" i="6" s="1"/>
  <c r="I141" i="1"/>
  <c r="I6" i="6" s="1"/>
  <c r="I142" i="1"/>
  <c r="J6" i="6" s="1"/>
  <c r="B6" i="9" s="1"/>
  <c r="M6" i="29" s="1"/>
  <c r="I143" i="1"/>
  <c r="K6" i="6" s="1"/>
  <c r="I144" i="1"/>
  <c r="L6" i="6" s="1"/>
  <c r="I145" i="1"/>
  <c r="M6" i="6" s="1"/>
  <c r="I146" i="1"/>
  <c r="N6" i="6" s="1"/>
  <c r="I147" i="1"/>
  <c r="O6" i="6" s="1"/>
  <c r="I148" i="1"/>
  <c r="P6" i="6" s="1"/>
  <c r="I149" i="1"/>
  <c r="Q6" i="6" s="1"/>
  <c r="I150" i="1"/>
  <c r="R6" i="6" s="1"/>
  <c r="I151" i="1"/>
  <c r="S6" i="6" s="1"/>
  <c r="I152" i="1"/>
  <c r="T6" i="6" s="1"/>
  <c r="I153" i="1"/>
  <c r="U6" i="6" s="1"/>
  <c r="I154" i="1"/>
  <c r="V6" i="6" s="1"/>
  <c r="I155" i="1"/>
  <c r="W6" i="6" s="1"/>
  <c r="I156" i="1"/>
  <c r="X6" i="6" s="1"/>
  <c r="I157" i="1"/>
  <c r="Y6" i="6" s="1"/>
  <c r="I158" i="1"/>
  <c r="Z6" i="6" s="1"/>
  <c r="I159" i="1"/>
  <c r="AA6" i="6" s="1"/>
  <c r="I160" i="1"/>
  <c r="AB6" i="6" s="1"/>
  <c r="I161" i="1"/>
  <c r="AC6" i="6" s="1"/>
  <c r="I162" i="1"/>
  <c r="AD6" i="6" s="1"/>
  <c r="I163" i="1"/>
  <c r="AE6" i="6" s="1"/>
  <c r="I164" i="1"/>
  <c r="AF6" i="6" s="1"/>
  <c r="I165" i="1"/>
  <c r="AG6" i="6" s="1"/>
  <c r="I166" i="1"/>
  <c r="AH6" i="6" s="1"/>
  <c r="D6" i="9" s="1"/>
  <c r="I167" i="1"/>
  <c r="B7" i="6" s="1"/>
  <c r="I168" i="1"/>
  <c r="C7" i="6" s="1"/>
  <c r="I169" i="1"/>
  <c r="D7" i="6" s="1"/>
  <c r="I170" i="1"/>
  <c r="E7" i="6" s="1"/>
  <c r="I171" i="1"/>
  <c r="F7" i="6" s="1"/>
  <c r="I172" i="1"/>
  <c r="G7" i="6" s="1"/>
  <c r="I173" i="1"/>
  <c r="H7" i="6" s="1"/>
  <c r="I174" i="1"/>
  <c r="I7" i="6" s="1"/>
  <c r="I175" i="1"/>
  <c r="J7" i="6" s="1"/>
  <c r="B7" i="9" s="1"/>
  <c r="M7" i="29" s="1"/>
  <c r="I176" i="1"/>
  <c r="K7" i="6" s="1"/>
  <c r="I177" i="1"/>
  <c r="L7" i="6" s="1"/>
  <c r="I178" i="1"/>
  <c r="M7" i="6" s="1"/>
  <c r="I179" i="1"/>
  <c r="N7" i="6" s="1"/>
  <c r="I180" i="1"/>
  <c r="O7" i="6" s="1"/>
  <c r="I181" i="1"/>
  <c r="P7" i="6" s="1"/>
  <c r="I182" i="1"/>
  <c r="Q7" i="6" s="1"/>
  <c r="I183" i="1"/>
  <c r="R7" i="6" s="1"/>
  <c r="I184" i="1"/>
  <c r="S7" i="6" s="1"/>
  <c r="I185" i="1"/>
  <c r="T7" i="6" s="1"/>
  <c r="I186" i="1"/>
  <c r="U7" i="6" s="1"/>
  <c r="I187" i="1"/>
  <c r="V7" i="6" s="1"/>
  <c r="I188" i="1"/>
  <c r="W7" i="6" s="1"/>
  <c r="I189" i="1"/>
  <c r="X7" i="6" s="1"/>
  <c r="I190" i="1"/>
  <c r="Y7" i="6" s="1"/>
  <c r="I191" i="1"/>
  <c r="Z7" i="6" s="1"/>
  <c r="I192" i="1"/>
  <c r="AA7" i="6" s="1"/>
  <c r="I193" i="1"/>
  <c r="AB7" i="6" s="1"/>
  <c r="I194" i="1"/>
  <c r="AC7" i="6" s="1"/>
  <c r="I195" i="1"/>
  <c r="AD7" i="6" s="1"/>
  <c r="I196" i="1"/>
  <c r="AE7" i="6" s="1"/>
  <c r="I197" i="1"/>
  <c r="AF7" i="6" s="1"/>
  <c r="I198" i="1"/>
  <c r="AG7" i="6" s="1"/>
  <c r="I199" i="1"/>
  <c r="AH7" i="6" s="1"/>
  <c r="D7" i="9" s="1"/>
  <c r="I200" i="1"/>
  <c r="B8" i="6" s="1"/>
  <c r="I201" i="1"/>
  <c r="C8" i="6" s="1"/>
  <c r="I202" i="1"/>
  <c r="D8" i="6" s="1"/>
  <c r="I203" i="1"/>
  <c r="E8" i="6" s="1"/>
  <c r="I204" i="1"/>
  <c r="F8" i="6" s="1"/>
  <c r="I205" i="1"/>
  <c r="G8" i="6" s="1"/>
  <c r="I206" i="1"/>
  <c r="H8" i="6" s="1"/>
  <c r="I207" i="1"/>
  <c r="I8" i="6" s="1"/>
  <c r="I208" i="1"/>
  <c r="J8" i="6" s="1"/>
  <c r="B8" i="9" s="1"/>
  <c r="M8" i="29" s="1"/>
  <c r="I209" i="1"/>
  <c r="K8" i="6" s="1"/>
  <c r="I210" i="1"/>
  <c r="L8" i="6" s="1"/>
  <c r="I211" i="1"/>
  <c r="M8" i="6" s="1"/>
  <c r="I212" i="1"/>
  <c r="N8" i="6" s="1"/>
  <c r="I213" i="1"/>
  <c r="O8" i="6" s="1"/>
  <c r="I214" i="1"/>
  <c r="P8" i="6" s="1"/>
  <c r="I215" i="1"/>
  <c r="Q8" i="6" s="1"/>
  <c r="I216" i="1"/>
  <c r="R8" i="6" s="1"/>
  <c r="I217" i="1"/>
  <c r="S8" i="6" s="1"/>
  <c r="I218" i="1"/>
  <c r="T8" i="6" s="1"/>
  <c r="I219" i="1"/>
  <c r="U8" i="6" s="1"/>
  <c r="I220" i="1"/>
  <c r="V8" i="6" s="1"/>
  <c r="I221" i="1"/>
  <c r="W8" i="6" s="1"/>
  <c r="I222" i="1"/>
  <c r="X8" i="6" s="1"/>
  <c r="I223" i="1"/>
  <c r="Y8" i="6" s="1"/>
  <c r="I224" i="1"/>
  <c r="Z8" i="6" s="1"/>
  <c r="I225" i="1"/>
  <c r="AA8" i="6" s="1"/>
  <c r="I226" i="1"/>
  <c r="AB8" i="6" s="1"/>
  <c r="I227" i="1"/>
  <c r="AC8" i="6" s="1"/>
  <c r="I228" i="1"/>
  <c r="AD8" i="6" s="1"/>
  <c r="I229" i="1"/>
  <c r="AE8" i="6" s="1"/>
  <c r="I230" i="1"/>
  <c r="AF8" i="6" s="1"/>
  <c r="I231" i="1"/>
  <c r="AG8" i="6" s="1"/>
  <c r="I232" i="1"/>
  <c r="AH8" i="6" s="1"/>
  <c r="D8" i="9" s="1"/>
  <c r="I233" i="1"/>
  <c r="B9" i="6" s="1"/>
  <c r="I234" i="1"/>
  <c r="C9" i="6" s="1"/>
  <c r="I235" i="1"/>
  <c r="D9" i="6" s="1"/>
  <c r="I236" i="1"/>
  <c r="E9" i="6" s="1"/>
  <c r="I237" i="1"/>
  <c r="F9" i="6" s="1"/>
  <c r="I238" i="1"/>
  <c r="G9" i="6" s="1"/>
  <c r="I239" i="1"/>
  <c r="H9" i="6" s="1"/>
  <c r="I240" i="1"/>
  <c r="I9" i="6" s="1"/>
  <c r="I241" i="1"/>
  <c r="J9" i="6" s="1"/>
  <c r="B9" i="9" s="1"/>
  <c r="M9" i="29" s="1"/>
  <c r="I242" i="1"/>
  <c r="K9" i="6" s="1"/>
  <c r="I243" i="1"/>
  <c r="L9" i="6" s="1"/>
  <c r="I244" i="1"/>
  <c r="M9" i="6" s="1"/>
  <c r="I245" i="1"/>
  <c r="N9" i="6" s="1"/>
  <c r="I246" i="1"/>
  <c r="O9" i="6" s="1"/>
  <c r="I247" i="1"/>
  <c r="P9" i="6" s="1"/>
  <c r="I248" i="1"/>
  <c r="Q9" i="6" s="1"/>
  <c r="I249" i="1"/>
  <c r="R9" i="6" s="1"/>
  <c r="I250" i="1"/>
  <c r="S9" i="6" s="1"/>
  <c r="I251" i="1"/>
  <c r="T9" i="6" s="1"/>
  <c r="I252" i="1"/>
  <c r="U9" i="6" s="1"/>
  <c r="I253" i="1"/>
  <c r="V9" i="6" s="1"/>
  <c r="I254" i="1"/>
  <c r="W9" i="6" s="1"/>
  <c r="I255" i="1"/>
  <c r="X9" i="6" s="1"/>
  <c r="I256" i="1"/>
  <c r="Y9" i="6" s="1"/>
  <c r="I257" i="1"/>
  <c r="Z9" i="6" s="1"/>
  <c r="I258" i="1"/>
  <c r="AA9" i="6" s="1"/>
  <c r="I259" i="1"/>
  <c r="AB9" i="6" s="1"/>
  <c r="I260" i="1"/>
  <c r="AC9" i="6" s="1"/>
  <c r="I261" i="1"/>
  <c r="AD9" i="6" s="1"/>
  <c r="I262" i="1"/>
  <c r="AE9" i="6" s="1"/>
  <c r="I263" i="1"/>
  <c r="AF9" i="6" s="1"/>
  <c r="I264" i="1"/>
  <c r="AG9" i="6" s="1"/>
  <c r="I265" i="1"/>
  <c r="AH9" i="6" s="1"/>
  <c r="D9" i="9" s="1"/>
  <c r="I266" i="1"/>
  <c r="B10" i="6" s="1"/>
  <c r="I267" i="1"/>
  <c r="C10" i="6" s="1"/>
  <c r="I268" i="1"/>
  <c r="D10" i="6" s="1"/>
  <c r="I269" i="1"/>
  <c r="E10" i="6" s="1"/>
  <c r="I270" i="1"/>
  <c r="F10" i="6" s="1"/>
  <c r="I271" i="1"/>
  <c r="G10" i="6" s="1"/>
  <c r="I272" i="1"/>
  <c r="H10" i="6" s="1"/>
  <c r="I273" i="1"/>
  <c r="I10" i="6" s="1"/>
  <c r="I274" i="1"/>
  <c r="J10" i="6" s="1"/>
  <c r="B10" i="9" s="1"/>
  <c r="M10" i="29" s="1"/>
  <c r="I275" i="1"/>
  <c r="K10" i="6" s="1"/>
  <c r="I276" i="1"/>
  <c r="L10" i="6" s="1"/>
  <c r="I277" i="1"/>
  <c r="M10" i="6" s="1"/>
  <c r="I278" i="1"/>
  <c r="N10" i="6" s="1"/>
  <c r="I279" i="1"/>
  <c r="O10" i="6" s="1"/>
  <c r="I280" i="1"/>
  <c r="P10" i="6" s="1"/>
  <c r="I281" i="1"/>
  <c r="Q10" i="6" s="1"/>
  <c r="I282" i="1"/>
  <c r="R10" i="6" s="1"/>
  <c r="I283" i="1"/>
  <c r="S10" i="6" s="1"/>
  <c r="I284" i="1"/>
  <c r="T10" i="6" s="1"/>
  <c r="I285" i="1"/>
  <c r="U10" i="6" s="1"/>
  <c r="I286" i="1"/>
  <c r="V10" i="6" s="1"/>
  <c r="I287" i="1"/>
  <c r="W10" i="6" s="1"/>
  <c r="I288" i="1"/>
  <c r="X10" i="6" s="1"/>
  <c r="I289" i="1"/>
  <c r="Y10" i="6" s="1"/>
  <c r="I290" i="1"/>
  <c r="Z10" i="6" s="1"/>
  <c r="I291" i="1"/>
  <c r="AA10" i="6" s="1"/>
  <c r="I292" i="1"/>
  <c r="AB10" i="6" s="1"/>
  <c r="I293" i="1"/>
  <c r="AC10" i="6" s="1"/>
  <c r="I294" i="1"/>
  <c r="AD10" i="6" s="1"/>
  <c r="I295" i="1"/>
  <c r="AE10" i="6" s="1"/>
  <c r="I296" i="1"/>
  <c r="AF10" i="6" s="1"/>
  <c r="I297" i="1"/>
  <c r="AG10" i="6" s="1"/>
  <c r="I298" i="1"/>
  <c r="AH10" i="6" s="1"/>
  <c r="D10" i="9" s="1"/>
  <c r="I299" i="1"/>
  <c r="B11" i="6" s="1"/>
  <c r="I300" i="1"/>
  <c r="C11" i="6" s="1"/>
  <c r="I301" i="1"/>
  <c r="D11" i="6" s="1"/>
  <c r="I302" i="1"/>
  <c r="E11" i="6" s="1"/>
  <c r="I303" i="1"/>
  <c r="F11" i="6" s="1"/>
  <c r="I304" i="1"/>
  <c r="G11" i="6" s="1"/>
  <c r="I305" i="1"/>
  <c r="H11" i="6" s="1"/>
  <c r="I306" i="1"/>
  <c r="I11" i="6" s="1"/>
  <c r="I307" i="1"/>
  <c r="J11" i="6" s="1"/>
  <c r="B11" i="9" s="1"/>
  <c r="M11" i="29" s="1"/>
  <c r="I308" i="1"/>
  <c r="K11" i="6" s="1"/>
  <c r="I309" i="1"/>
  <c r="L11" i="6" s="1"/>
  <c r="I310" i="1"/>
  <c r="M11" i="6" s="1"/>
  <c r="I311" i="1"/>
  <c r="N11" i="6" s="1"/>
  <c r="I312" i="1"/>
  <c r="O11" i="6" s="1"/>
  <c r="I313" i="1"/>
  <c r="P11" i="6" s="1"/>
  <c r="I314" i="1"/>
  <c r="Q11" i="6" s="1"/>
  <c r="I315" i="1"/>
  <c r="R11" i="6" s="1"/>
  <c r="I316" i="1"/>
  <c r="S11" i="6" s="1"/>
  <c r="I317" i="1"/>
  <c r="T11" i="6" s="1"/>
  <c r="I318" i="1"/>
  <c r="U11" i="6" s="1"/>
  <c r="I319" i="1"/>
  <c r="V11" i="6" s="1"/>
  <c r="I320" i="1"/>
  <c r="W11" i="6" s="1"/>
  <c r="I321" i="1"/>
  <c r="X11" i="6" s="1"/>
  <c r="I322" i="1"/>
  <c r="Y11" i="6" s="1"/>
  <c r="I323" i="1"/>
  <c r="Z11" i="6" s="1"/>
  <c r="I324" i="1"/>
  <c r="AA11" i="6" s="1"/>
  <c r="I325" i="1"/>
  <c r="AB11" i="6" s="1"/>
  <c r="I326" i="1"/>
  <c r="AC11" i="6" s="1"/>
  <c r="I327" i="1"/>
  <c r="AD11" i="6" s="1"/>
  <c r="I328" i="1"/>
  <c r="AE11" i="6" s="1"/>
  <c r="I329" i="1"/>
  <c r="AF11" i="6" s="1"/>
  <c r="I330" i="1"/>
  <c r="AG11" i="6" s="1"/>
  <c r="I331" i="1"/>
  <c r="AH11" i="6" s="1"/>
  <c r="D11" i="9" s="1"/>
  <c r="I332" i="1"/>
  <c r="B12" i="6" s="1"/>
  <c r="I333" i="1"/>
  <c r="C12" i="6" s="1"/>
  <c r="I334" i="1"/>
  <c r="D12" i="6" s="1"/>
  <c r="I335" i="1"/>
  <c r="E12" i="6" s="1"/>
  <c r="I336" i="1"/>
  <c r="F12" i="6" s="1"/>
  <c r="I337" i="1"/>
  <c r="G12" i="6" s="1"/>
  <c r="I338" i="1"/>
  <c r="H12" i="6" s="1"/>
  <c r="I339" i="1"/>
  <c r="I12" i="6" s="1"/>
  <c r="I340" i="1"/>
  <c r="J12" i="6" s="1"/>
  <c r="B12" i="9" s="1"/>
  <c r="M12" i="29" s="1"/>
  <c r="I341" i="1"/>
  <c r="K12" i="6" s="1"/>
  <c r="I342" i="1"/>
  <c r="L12" i="6" s="1"/>
  <c r="I343" i="1"/>
  <c r="M12" i="6" s="1"/>
  <c r="I344" i="1"/>
  <c r="N12" i="6" s="1"/>
  <c r="I345" i="1"/>
  <c r="O12" i="6" s="1"/>
  <c r="I346" i="1"/>
  <c r="P12" i="6" s="1"/>
  <c r="I347" i="1"/>
  <c r="Q12" i="6" s="1"/>
  <c r="I348" i="1"/>
  <c r="R12" i="6" s="1"/>
  <c r="I349" i="1"/>
  <c r="S12" i="6" s="1"/>
  <c r="I350" i="1"/>
  <c r="T12" i="6" s="1"/>
  <c r="I351" i="1"/>
  <c r="U12" i="6" s="1"/>
  <c r="I352" i="1"/>
  <c r="V12" i="6" s="1"/>
  <c r="I353" i="1"/>
  <c r="W12" i="6" s="1"/>
  <c r="I354" i="1"/>
  <c r="X12" i="6" s="1"/>
  <c r="I355" i="1"/>
  <c r="Y12" i="6" s="1"/>
  <c r="I356" i="1"/>
  <c r="Z12" i="6" s="1"/>
  <c r="I357" i="1"/>
  <c r="AA12" i="6" s="1"/>
  <c r="I358" i="1"/>
  <c r="AB12" i="6" s="1"/>
  <c r="I359" i="1"/>
  <c r="AC12" i="6" s="1"/>
  <c r="I360" i="1"/>
  <c r="AD12" i="6" s="1"/>
  <c r="I361" i="1"/>
  <c r="AE12" i="6" s="1"/>
  <c r="I362" i="1"/>
  <c r="AF12" i="6" s="1"/>
  <c r="I363" i="1"/>
  <c r="AG12" i="6" s="1"/>
  <c r="I364" i="1"/>
  <c r="AH12" i="6" s="1"/>
  <c r="D12" i="9" s="1"/>
  <c r="I365" i="1"/>
  <c r="B13" i="6" s="1"/>
  <c r="I366" i="1"/>
  <c r="C13" i="6" s="1"/>
  <c r="I367" i="1"/>
  <c r="D13" i="6" s="1"/>
  <c r="I368" i="1"/>
  <c r="E13" i="6" s="1"/>
  <c r="I369" i="1"/>
  <c r="F13" i="6" s="1"/>
  <c r="I370" i="1"/>
  <c r="G13" i="6" s="1"/>
  <c r="I371" i="1"/>
  <c r="H13" i="6" s="1"/>
  <c r="I372" i="1"/>
  <c r="I13" i="6" s="1"/>
  <c r="I373" i="1"/>
  <c r="J13" i="6" s="1"/>
  <c r="B13" i="9" s="1"/>
  <c r="M13" i="29" s="1"/>
  <c r="I374" i="1"/>
  <c r="K13" i="6" s="1"/>
  <c r="I375" i="1"/>
  <c r="L13" i="6" s="1"/>
  <c r="I376" i="1"/>
  <c r="M13" i="6" s="1"/>
  <c r="I377" i="1"/>
  <c r="N13" i="6" s="1"/>
  <c r="I378" i="1"/>
  <c r="O13" i="6" s="1"/>
  <c r="I379" i="1"/>
  <c r="P13" i="6" s="1"/>
  <c r="I380" i="1"/>
  <c r="Q13" i="6" s="1"/>
  <c r="I381" i="1"/>
  <c r="R13" i="6" s="1"/>
  <c r="I382" i="1"/>
  <c r="S13" i="6" s="1"/>
  <c r="I383" i="1"/>
  <c r="T13" i="6" s="1"/>
  <c r="I384" i="1"/>
  <c r="U13" i="6" s="1"/>
  <c r="I385" i="1"/>
  <c r="V13" i="6" s="1"/>
  <c r="I386" i="1"/>
  <c r="W13" i="6" s="1"/>
  <c r="I387" i="1"/>
  <c r="X13" i="6" s="1"/>
  <c r="I388" i="1"/>
  <c r="Y13" i="6" s="1"/>
  <c r="I389" i="1"/>
  <c r="Z13" i="6" s="1"/>
  <c r="I390" i="1"/>
  <c r="AA13" i="6" s="1"/>
  <c r="I391" i="1"/>
  <c r="AB13" i="6" s="1"/>
  <c r="I392" i="1"/>
  <c r="AC13" i="6" s="1"/>
  <c r="I393" i="1"/>
  <c r="AD13" i="6" s="1"/>
  <c r="I394" i="1"/>
  <c r="AE13" i="6" s="1"/>
  <c r="I395" i="1"/>
  <c r="AF13" i="6" s="1"/>
  <c r="I396" i="1"/>
  <c r="AG13" i="6" s="1"/>
  <c r="I397" i="1"/>
  <c r="AH13" i="6" s="1"/>
  <c r="D13" i="9" s="1"/>
  <c r="I398" i="1"/>
  <c r="B14" i="6" s="1"/>
  <c r="I399" i="1"/>
  <c r="C14" i="6" s="1"/>
  <c r="I400" i="1"/>
  <c r="D14" i="6" s="1"/>
  <c r="I401" i="1"/>
  <c r="E14" i="6" s="1"/>
  <c r="I402" i="1"/>
  <c r="F14" i="6" s="1"/>
  <c r="I403" i="1"/>
  <c r="G14" i="6" s="1"/>
  <c r="I404" i="1"/>
  <c r="H14" i="6" s="1"/>
  <c r="I405" i="1"/>
  <c r="I14" i="6" s="1"/>
  <c r="I406" i="1"/>
  <c r="J14" i="6" s="1"/>
  <c r="B14" i="9" s="1"/>
  <c r="M14" i="29" s="1"/>
  <c r="I407" i="1"/>
  <c r="K14" i="6" s="1"/>
  <c r="I408" i="1"/>
  <c r="L14" i="6" s="1"/>
  <c r="I409" i="1"/>
  <c r="M14" i="6" s="1"/>
  <c r="I410" i="1"/>
  <c r="N14" i="6" s="1"/>
  <c r="I411" i="1"/>
  <c r="O14" i="6" s="1"/>
  <c r="I412" i="1"/>
  <c r="P14" i="6" s="1"/>
  <c r="I413" i="1"/>
  <c r="Q14" i="6" s="1"/>
  <c r="I414" i="1"/>
  <c r="R14" i="6" s="1"/>
  <c r="I415" i="1"/>
  <c r="S14" i="6" s="1"/>
  <c r="I416" i="1"/>
  <c r="T14" i="6" s="1"/>
  <c r="I417" i="1"/>
  <c r="U14" i="6" s="1"/>
  <c r="I418" i="1"/>
  <c r="V14" i="6" s="1"/>
  <c r="I419" i="1"/>
  <c r="W14" i="6" s="1"/>
  <c r="I420" i="1"/>
  <c r="X14" i="6" s="1"/>
  <c r="I421" i="1"/>
  <c r="Y14" i="6" s="1"/>
  <c r="I422" i="1"/>
  <c r="Z14" i="6" s="1"/>
  <c r="I423" i="1"/>
  <c r="AA14" i="6" s="1"/>
  <c r="I424" i="1"/>
  <c r="AB14" i="6" s="1"/>
  <c r="I425" i="1"/>
  <c r="AC14" i="6" s="1"/>
  <c r="I426" i="1"/>
  <c r="AD14" i="6" s="1"/>
  <c r="I427" i="1"/>
  <c r="AE14" i="6" s="1"/>
  <c r="I428" i="1"/>
  <c r="AF14" i="6" s="1"/>
  <c r="I429" i="1"/>
  <c r="AG14" i="6" s="1"/>
  <c r="I430" i="1"/>
  <c r="AH14" i="6" s="1"/>
  <c r="D14" i="9" s="1"/>
  <c r="I431" i="1"/>
  <c r="B15" i="6" s="1"/>
  <c r="I432" i="1"/>
  <c r="C15" i="6" s="1"/>
  <c r="I433" i="1"/>
  <c r="D15" i="6" s="1"/>
  <c r="I434" i="1"/>
  <c r="E15" i="6" s="1"/>
  <c r="I435" i="1"/>
  <c r="F15" i="6" s="1"/>
  <c r="I436" i="1"/>
  <c r="G15" i="6" s="1"/>
  <c r="I437" i="1"/>
  <c r="H15" i="6" s="1"/>
  <c r="I438" i="1"/>
  <c r="I15" i="6" s="1"/>
  <c r="I439" i="1"/>
  <c r="J15" i="6" s="1"/>
  <c r="B15" i="9" s="1"/>
  <c r="M15" i="29" s="1"/>
  <c r="I440" i="1"/>
  <c r="K15" i="6" s="1"/>
  <c r="I441" i="1"/>
  <c r="L15" i="6" s="1"/>
  <c r="I442" i="1"/>
  <c r="M15" i="6" s="1"/>
  <c r="I443" i="1"/>
  <c r="N15" i="6" s="1"/>
  <c r="I444" i="1"/>
  <c r="O15" i="6" s="1"/>
  <c r="I445" i="1"/>
  <c r="P15" i="6" s="1"/>
  <c r="I446" i="1"/>
  <c r="Q15" i="6" s="1"/>
  <c r="I447" i="1"/>
  <c r="R15" i="6" s="1"/>
  <c r="I448" i="1"/>
  <c r="S15" i="6" s="1"/>
  <c r="I449" i="1"/>
  <c r="T15" i="6" s="1"/>
  <c r="I450" i="1"/>
  <c r="U15" i="6" s="1"/>
  <c r="I451" i="1"/>
  <c r="V15" i="6" s="1"/>
  <c r="I452" i="1"/>
  <c r="W15" i="6" s="1"/>
  <c r="I453" i="1"/>
  <c r="X15" i="6" s="1"/>
  <c r="I454" i="1"/>
  <c r="Y15" i="6" s="1"/>
  <c r="I455" i="1"/>
  <c r="Z15" i="6" s="1"/>
  <c r="I456" i="1"/>
  <c r="AA15" i="6" s="1"/>
  <c r="I457" i="1"/>
  <c r="AB15" i="6" s="1"/>
  <c r="I458" i="1"/>
  <c r="AC15" i="6" s="1"/>
  <c r="I459" i="1"/>
  <c r="AD15" i="6" s="1"/>
  <c r="I460" i="1"/>
  <c r="AE15" i="6" s="1"/>
  <c r="I461" i="1"/>
  <c r="AF15" i="6" s="1"/>
  <c r="I462" i="1"/>
  <c r="AG15" i="6" s="1"/>
  <c r="I463" i="1"/>
  <c r="AH15" i="6" s="1"/>
  <c r="D15" i="9" s="1"/>
  <c r="I464" i="1"/>
  <c r="B16" i="6" s="1"/>
  <c r="I465" i="1"/>
  <c r="C16" i="6" s="1"/>
  <c r="I466" i="1"/>
  <c r="D16" i="6" s="1"/>
  <c r="I467" i="1"/>
  <c r="E16" i="6" s="1"/>
  <c r="I468" i="1"/>
  <c r="F16" i="6" s="1"/>
  <c r="I469" i="1"/>
  <c r="G16" i="6" s="1"/>
  <c r="I470" i="1"/>
  <c r="H16" i="6" s="1"/>
  <c r="I471" i="1"/>
  <c r="I16" i="6" s="1"/>
  <c r="I472" i="1"/>
  <c r="J16" i="6" s="1"/>
  <c r="B16" i="9" s="1"/>
  <c r="M16" i="29" s="1"/>
  <c r="I473" i="1"/>
  <c r="K16" i="6" s="1"/>
  <c r="I474" i="1"/>
  <c r="L16" i="6" s="1"/>
  <c r="I475" i="1"/>
  <c r="M16" i="6" s="1"/>
  <c r="I476" i="1"/>
  <c r="N16" i="6" s="1"/>
  <c r="I477" i="1"/>
  <c r="O16" i="6" s="1"/>
  <c r="I478" i="1"/>
  <c r="P16" i="6" s="1"/>
  <c r="I479" i="1"/>
  <c r="Q16" i="6" s="1"/>
  <c r="I480" i="1"/>
  <c r="R16" i="6" s="1"/>
  <c r="I481" i="1"/>
  <c r="S16" i="6" s="1"/>
  <c r="I482" i="1"/>
  <c r="T16" i="6" s="1"/>
  <c r="I483" i="1"/>
  <c r="U16" i="6" s="1"/>
  <c r="I484" i="1"/>
  <c r="V16" i="6" s="1"/>
  <c r="I485" i="1"/>
  <c r="W16" i="6" s="1"/>
  <c r="I486" i="1"/>
  <c r="X16" i="6" s="1"/>
  <c r="I487" i="1"/>
  <c r="Y16" i="6" s="1"/>
  <c r="I488" i="1"/>
  <c r="Z16" i="6" s="1"/>
  <c r="I489" i="1"/>
  <c r="AA16" i="6" s="1"/>
  <c r="I490" i="1"/>
  <c r="AB16" i="6" s="1"/>
  <c r="I491" i="1"/>
  <c r="AC16" i="6" s="1"/>
  <c r="I492" i="1"/>
  <c r="AD16" i="6" s="1"/>
  <c r="I493" i="1"/>
  <c r="AE16" i="6" s="1"/>
  <c r="I494" i="1"/>
  <c r="AF16" i="6" s="1"/>
  <c r="I495" i="1"/>
  <c r="AG16" i="6" s="1"/>
  <c r="I496" i="1"/>
  <c r="AH16" i="6" s="1"/>
  <c r="D16" i="9" s="1"/>
  <c r="I497" i="1"/>
  <c r="B17" i="6" s="1"/>
  <c r="I498" i="1"/>
  <c r="C17" i="6" s="1"/>
  <c r="I499" i="1"/>
  <c r="D17" i="6" s="1"/>
  <c r="I500" i="1"/>
  <c r="E17" i="6" s="1"/>
  <c r="I501" i="1"/>
  <c r="F17" i="6" s="1"/>
  <c r="I502" i="1"/>
  <c r="G17" i="6" s="1"/>
  <c r="I503" i="1"/>
  <c r="H17" i="6" s="1"/>
  <c r="I504" i="1"/>
  <c r="I17" i="6" s="1"/>
  <c r="I505" i="1"/>
  <c r="J17" i="6" s="1"/>
  <c r="B17" i="9" s="1"/>
  <c r="M17" i="29" s="1"/>
  <c r="I506" i="1"/>
  <c r="K17" i="6" s="1"/>
  <c r="I507" i="1"/>
  <c r="L17" i="6" s="1"/>
  <c r="I508" i="1"/>
  <c r="M17" i="6" s="1"/>
  <c r="I509" i="1"/>
  <c r="N17" i="6" s="1"/>
  <c r="I510" i="1"/>
  <c r="O17" i="6" s="1"/>
  <c r="I511" i="1"/>
  <c r="P17" i="6" s="1"/>
  <c r="I512" i="1"/>
  <c r="Q17" i="6" s="1"/>
  <c r="I513" i="1"/>
  <c r="R17" i="6" s="1"/>
  <c r="I514" i="1"/>
  <c r="S17" i="6" s="1"/>
  <c r="I515" i="1"/>
  <c r="T17" i="6" s="1"/>
  <c r="I516" i="1"/>
  <c r="U17" i="6" s="1"/>
  <c r="I517" i="1"/>
  <c r="V17" i="6" s="1"/>
  <c r="I518" i="1"/>
  <c r="W17" i="6" s="1"/>
  <c r="I519" i="1"/>
  <c r="X17" i="6" s="1"/>
  <c r="I520" i="1"/>
  <c r="Y17" i="6" s="1"/>
  <c r="I521" i="1"/>
  <c r="Z17" i="6" s="1"/>
  <c r="I522" i="1"/>
  <c r="AA17" i="6" s="1"/>
  <c r="I523" i="1"/>
  <c r="AB17" i="6" s="1"/>
  <c r="I524" i="1"/>
  <c r="AC17" i="6" s="1"/>
  <c r="I525" i="1"/>
  <c r="AD17" i="6" s="1"/>
  <c r="I526" i="1"/>
  <c r="AE17" i="6" s="1"/>
  <c r="I527" i="1"/>
  <c r="AF17" i="6" s="1"/>
  <c r="I528" i="1"/>
  <c r="AG17" i="6" s="1"/>
  <c r="I529" i="1"/>
  <c r="AH17" i="6" s="1"/>
  <c r="D17" i="9" s="1"/>
  <c r="I530" i="1"/>
  <c r="B18" i="6" s="1"/>
  <c r="I531" i="1"/>
  <c r="C18" i="6" s="1"/>
  <c r="I532" i="1"/>
  <c r="D18" i="6" s="1"/>
  <c r="I533" i="1"/>
  <c r="E18" i="6" s="1"/>
  <c r="I534" i="1"/>
  <c r="F18" i="6" s="1"/>
  <c r="I535" i="1"/>
  <c r="G18" i="6" s="1"/>
  <c r="I536" i="1"/>
  <c r="H18" i="6" s="1"/>
  <c r="I537" i="1"/>
  <c r="I18" i="6" s="1"/>
  <c r="I538" i="1"/>
  <c r="J18" i="6" s="1"/>
  <c r="B18" i="9" s="1"/>
  <c r="M18" i="29" s="1"/>
  <c r="I539" i="1"/>
  <c r="K18" i="6" s="1"/>
  <c r="I540" i="1"/>
  <c r="L18" i="6" s="1"/>
  <c r="I541" i="1"/>
  <c r="M18" i="6" s="1"/>
  <c r="I542" i="1"/>
  <c r="N18" i="6" s="1"/>
  <c r="I543" i="1"/>
  <c r="O18" i="6" s="1"/>
  <c r="I544" i="1"/>
  <c r="P18" i="6" s="1"/>
  <c r="I545" i="1"/>
  <c r="Q18" i="6" s="1"/>
  <c r="I546" i="1"/>
  <c r="R18" i="6" s="1"/>
  <c r="I547" i="1"/>
  <c r="S18" i="6" s="1"/>
  <c r="I548" i="1"/>
  <c r="T18" i="6" s="1"/>
  <c r="I549" i="1"/>
  <c r="U18" i="6" s="1"/>
  <c r="I550" i="1"/>
  <c r="V18" i="6" s="1"/>
  <c r="I551" i="1"/>
  <c r="W18" i="6" s="1"/>
  <c r="I552" i="1"/>
  <c r="X18" i="6" s="1"/>
  <c r="I553" i="1"/>
  <c r="Y18" i="6" s="1"/>
  <c r="I554" i="1"/>
  <c r="Z18" i="6" s="1"/>
  <c r="I555" i="1"/>
  <c r="AA18" i="6" s="1"/>
  <c r="I556" i="1"/>
  <c r="AB18" i="6" s="1"/>
  <c r="I557" i="1"/>
  <c r="AC18" i="6" s="1"/>
  <c r="I558" i="1"/>
  <c r="AD18" i="6" s="1"/>
  <c r="I559" i="1"/>
  <c r="AE18" i="6" s="1"/>
  <c r="I560" i="1"/>
  <c r="AF18" i="6" s="1"/>
  <c r="I561" i="1"/>
  <c r="AG18" i="6" s="1"/>
  <c r="I562" i="1"/>
  <c r="AH18" i="6" s="1"/>
  <c r="D18" i="9" s="1"/>
  <c r="I563" i="1"/>
  <c r="B19" i="6" s="1"/>
  <c r="I564" i="1"/>
  <c r="C19" i="6" s="1"/>
  <c r="I565" i="1"/>
  <c r="D19" i="6" s="1"/>
  <c r="I566" i="1"/>
  <c r="E19" i="6" s="1"/>
  <c r="I567" i="1"/>
  <c r="F19" i="6" s="1"/>
  <c r="I568" i="1"/>
  <c r="G19" i="6" s="1"/>
  <c r="I569" i="1"/>
  <c r="H19" i="6" s="1"/>
  <c r="I570" i="1"/>
  <c r="I19" i="6" s="1"/>
  <c r="I571" i="1"/>
  <c r="J19" i="6" s="1"/>
  <c r="B19" i="9" s="1"/>
  <c r="M19" i="29" s="1"/>
  <c r="I572" i="1"/>
  <c r="K19" i="6" s="1"/>
  <c r="I573" i="1"/>
  <c r="L19" i="6" s="1"/>
  <c r="I574" i="1"/>
  <c r="M19" i="6" s="1"/>
  <c r="I575" i="1"/>
  <c r="N19" i="6" s="1"/>
  <c r="I576" i="1"/>
  <c r="O19" i="6" s="1"/>
  <c r="I577" i="1"/>
  <c r="P19" i="6" s="1"/>
  <c r="I578" i="1"/>
  <c r="Q19" i="6" s="1"/>
  <c r="I579" i="1"/>
  <c r="R19" i="6" s="1"/>
  <c r="I580" i="1"/>
  <c r="S19" i="6" s="1"/>
  <c r="I581" i="1"/>
  <c r="T19" i="6" s="1"/>
  <c r="I582" i="1"/>
  <c r="U19" i="6" s="1"/>
  <c r="I583" i="1"/>
  <c r="V19" i="6" s="1"/>
  <c r="I584" i="1"/>
  <c r="W19" i="6" s="1"/>
  <c r="I585" i="1"/>
  <c r="X19" i="6" s="1"/>
  <c r="I586" i="1"/>
  <c r="Y19" i="6" s="1"/>
  <c r="I587" i="1"/>
  <c r="Z19" i="6" s="1"/>
  <c r="I588" i="1"/>
  <c r="AA19" i="6" s="1"/>
  <c r="I589" i="1"/>
  <c r="AB19" i="6" s="1"/>
  <c r="I590" i="1"/>
  <c r="AC19" i="6" s="1"/>
  <c r="I591" i="1"/>
  <c r="AD19" i="6" s="1"/>
  <c r="I592" i="1"/>
  <c r="AE19" i="6" s="1"/>
  <c r="I593" i="1"/>
  <c r="AF19" i="6" s="1"/>
  <c r="I594" i="1"/>
  <c r="AG19" i="6" s="1"/>
  <c r="I595" i="1"/>
  <c r="AH19" i="6" s="1"/>
  <c r="D19" i="9" s="1"/>
  <c r="I596" i="1"/>
  <c r="B20" i="6" s="1"/>
  <c r="I597" i="1"/>
  <c r="C20" i="6" s="1"/>
  <c r="I598" i="1"/>
  <c r="D20" i="6" s="1"/>
  <c r="I599" i="1"/>
  <c r="E20" i="6" s="1"/>
  <c r="I600" i="1"/>
  <c r="F20" i="6" s="1"/>
  <c r="I601" i="1"/>
  <c r="G20" i="6" s="1"/>
  <c r="I602" i="1"/>
  <c r="H20" i="6" s="1"/>
  <c r="I603" i="1"/>
  <c r="I20" i="6" s="1"/>
  <c r="I604" i="1"/>
  <c r="J20" i="6" s="1"/>
  <c r="B20" i="9" s="1"/>
  <c r="M20" i="29" s="1"/>
  <c r="I605" i="1"/>
  <c r="K20" i="6" s="1"/>
  <c r="I606" i="1"/>
  <c r="L20" i="6" s="1"/>
  <c r="I607" i="1"/>
  <c r="M20" i="6" s="1"/>
  <c r="I608" i="1"/>
  <c r="N20" i="6" s="1"/>
  <c r="I609" i="1"/>
  <c r="O20" i="6" s="1"/>
  <c r="I610" i="1"/>
  <c r="P20" i="6" s="1"/>
  <c r="I611" i="1"/>
  <c r="Q20" i="6" s="1"/>
  <c r="I612" i="1"/>
  <c r="R20" i="6" s="1"/>
  <c r="I613" i="1"/>
  <c r="S20" i="6" s="1"/>
  <c r="I614" i="1"/>
  <c r="T20" i="6" s="1"/>
  <c r="I615" i="1"/>
  <c r="U20" i="6" s="1"/>
  <c r="I616" i="1"/>
  <c r="V20" i="6" s="1"/>
  <c r="I617" i="1"/>
  <c r="W20" i="6" s="1"/>
  <c r="I618" i="1"/>
  <c r="X20" i="6" s="1"/>
  <c r="I619" i="1"/>
  <c r="Y20" i="6" s="1"/>
  <c r="I620" i="1"/>
  <c r="Z20" i="6" s="1"/>
  <c r="I621" i="1"/>
  <c r="AA20" i="6" s="1"/>
  <c r="I622" i="1"/>
  <c r="AB20" i="6" s="1"/>
  <c r="I623" i="1"/>
  <c r="AC20" i="6" s="1"/>
  <c r="I624" i="1"/>
  <c r="AD20" i="6" s="1"/>
  <c r="I625" i="1"/>
  <c r="AE20" i="6" s="1"/>
  <c r="I626" i="1"/>
  <c r="AF20" i="6" s="1"/>
  <c r="I627" i="1"/>
  <c r="AG20" i="6" s="1"/>
  <c r="I628" i="1"/>
  <c r="AH20" i="6" s="1"/>
  <c r="D20" i="9" s="1"/>
  <c r="I629" i="1"/>
  <c r="B21" i="6" s="1"/>
  <c r="I630" i="1"/>
  <c r="C21" i="6" s="1"/>
  <c r="I631" i="1"/>
  <c r="D21" i="6" s="1"/>
  <c r="I632" i="1"/>
  <c r="E21" i="6" s="1"/>
  <c r="I633" i="1"/>
  <c r="F21" i="6" s="1"/>
  <c r="I634" i="1"/>
  <c r="G21" i="6" s="1"/>
  <c r="I635" i="1"/>
  <c r="H21" i="6" s="1"/>
  <c r="I636" i="1"/>
  <c r="I21" i="6" s="1"/>
  <c r="I637" i="1"/>
  <c r="J21" i="6" s="1"/>
  <c r="B21" i="9" s="1"/>
  <c r="M21" i="29" s="1"/>
  <c r="I638" i="1"/>
  <c r="K21" i="6" s="1"/>
  <c r="I639" i="1"/>
  <c r="L21" i="6" s="1"/>
  <c r="I640" i="1"/>
  <c r="M21" i="6" s="1"/>
  <c r="I641" i="1"/>
  <c r="N21" i="6" s="1"/>
  <c r="I642" i="1"/>
  <c r="O21" i="6" s="1"/>
  <c r="I643" i="1"/>
  <c r="P21" i="6" s="1"/>
  <c r="I644" i="1"/>
  <c r="Q21" i="6" s="1"/>
  <c r="I645" i="1"/>
  <c r="R21" i="6" s="1"/>
  <c r="I646" i="1"/>
  <c r="S21" i="6" s="1"/>
  <c r="I647" i="1"/>
  <c r="T21" i="6" s="1"/>
  <c r="I648" i="1"/>
  <c r="U21" i="6" s="1"/>
  <c r="I649" i="1"/>
  <c r="V21" i="6" s="1"/>
  <c r="I650" i="1"/>
  <c r="W21" i="6" s="1"/>
  <c r="I651" i="1"/>
  <c r="X21" i="6" s="1"/>
  <c r="I652" i="1"/>
  <c r="Y21" i="6" s="1"/>
  <c r="I653" i="1"/>
  <c r="Z21" i="6" s="1"/>
  <c r="I654" i="1"/>
  <c r="AA21" i="6" s="1"/>
  <c r="I655" i="1"/>
  <c r="AB21" i="6" s="1"/>
  <c r="I656" i="1"/>
  <c r="AC21" i="6" s="1"/>
  <c r="I657" i="1"/>
  <c r="AD21" i="6" s="1"/>
  <c r="I658" i="1"/>
  <c r="AE21" i="6" s="1"/>
  <c r="I659" i="1"/>
  <c r="AF21" i="6" s="1"/>
  <c r="I660" i="1"/>
  <c r="AG21" i="6" s="1"/>
  <c r="I661" i="1"/>
  <c r="AH21" i="6" s="1"/>
  <c r="D21" i="9" s="1"/>
  <c r="I662" i="1"/>
  <c r="B22" i="6" s="1"/>
  <c r="I663" i="1"/>
  <c r="C22" i="6" s="1"/>
  <c r="I664" i="1"/>
  <c r="D22" i="6" s="1"/>
  <c r="I665" i="1"/>
  <c r="E22" i="6" s="1"/>
  <c r="I666" i="1"/>
  <c r="F22" i="6" s="1"/>
  <c r="I667" i="1"/>
  <c r="G22" i="6" s="1"/>
  <c r="I668" i="1"/>
  <c r="H22" i="6" s="1"/>
  <c r="I669" i="1"/>
  <c r="I22" i="6" s="1"/>
  <c r="I670" i="1"/>
  <c r="J22" i="6" s="1"/>
  <c r="B22" i="9" s="1"/>
  <c r="M22" i="29" s="1"/>
  <c r="I671" i="1"/>
  <c r="K22" i="6" s="1"/>
  <c r="I672" i="1"/>
  <c r="L22" i="6" s="1"/>
  <c r="I673" i="1"/>
  <c r="M22" i="6" s="1"/>
  <c r="I674" i="1"/>
  <c r="N22" i="6" s="1"/>
  <c r="I675" i="1"/>
  <c r="O22" i="6" s="1"/>
  <c r="I676" i="1"/>
  <c r="P22" i="6" s="1"/>
  <c r="I677" i="1"/>
  <c r="Q22" i="6" s="1"/>
  <c r="I678" i="1"/>
  <c r="R22" i="6" s="1"/>
  <c r="I679" i="1"/>
  <c r="S22" i="6" s="1"/>
  <c r="I680" i="1"/>
  <c r="T22" i="6" s="1"/>
  <c r="I681" i="1"/>
  <c r="U22" i="6" s="1"/>
  <c r="I682" i="1"/>
  <c r="V22" i="6" s="1"/>
  <c r="I683" i="1"/>
  <c r="W22" i="6" s="1"/>
  <c r="I684" i="1"/>
  <c r="X22" i="6" s="1"/>
  <c r="I685" i="1"/>
  <c r="Y22" i="6" s="1"/>
  <c r="I686" i="1"/>
  <c r="Z22" i="6" s="1"/>
  <c r="I687" i="1"/>
  <c r="AA22" i="6" s="1"/>
  <c r="I688" i="1"/>
  <c r="AB22" i="6" s="1"/>
  <c r="I689" i="1"/>
  <c r="AC22" i="6" s="1"/>
  <c r="I690" i="1"/>
  <c r="AD22" i="6" s="1"/>
  <c r="I691" i="1"/>
  <c r="AE22" i="6" s="1"/>
  <c r="I692" i="1"/>
  <c r="AF22" i="6" s="1"/>
  <c r="I693" i="1"/>
  <c r="AG22" i="6" s="1"/>
  <c r="I694" i="1"/>
  <c r="AH22" i="6" s="1"/>
  <c r="D22" i="9" s="1"/>
  <c r="I695" i="1"/>
  <c r="B23" i="6" s="1"/>
  <c r="I696" i="1"/>
  <c r="C23" i="6" s="1"/>
  <c r="I697" i="1"/>
  <c r="D23" i="6" s="1"/>
  <c r="I698" i="1"/>
  <c r="E23" i="6" s="1"/>
  <c r="I699" i="1"/>
  <c r="F23" i="6" s="1"/>
  <c r="I700" i="1"/>
  <c r="G23" i="6" s="1"/>
  <c r="I701" i="1"/>
  <c r="H23" i="6" s="1"/>
  <c r="I702" i="1"/>
  <c r="I23" i="6" s="1"/>
  <c r="I703" i="1"/>
  <c r="J23" i="6" s="1"/>
  <c r="B23" i="9" s="1"/>
  <c r="M23" i="29" s="1"/>
  <c r="I704" i="1"/>
  <c r="K23" i="6" s="1"/>
  <c r="I705" i="1"/>
  <c r="L23" i="6" s="1"/>
  <c r="I706" i="1"/>
  <c r="M23" i="6" s="1"/>
  <c r="I707" i="1"/>
  <c r="N23" i="6" s="1"/>
  <c r="I708" i="1"/>
  <c r="O23" i="6" s="1"/>
  <c r="I709" i="1"/>
  <c r="P23" i="6" s="1"/>
  <c r="I710" i="1"/>
  <c r="Q23" i="6" s="1"/>
  <c r="I711" i="1"/>
  <c r="R23" i="6" s="1"/>
  <c r="I712" i="1"/>
  <c r="S23" i="6" s="1"/>
  <c r="I713" i="1"/>
  <c r="T23" i="6" s="1"/>
  <c r="I714" i="1"/>
  <c r="U23" i="6" s="1"/>
  <c r="I715" i="1"/>
  <c r="V23" i="6" s="1"/>
  <c r="I716" i="1"/>
  <c r="W23" i="6" s="1"/>
  <c r="I717" i="1"/>
  <c r="X23" i="6" s="1"/>
  <c r="I718" i="1"/>
  <c r="Y23" i="6" s="1"/>
  <c r="I719" i="1"/>
  <c r="Z23" i="6" s="1"/>
  <c r="I720" i="1"/>
  <c r="AA23" i="6" s="1"/>
  <c r="I721" i="1"/>
  <c r="AB23" i="6" s="1"/>
  <c r="I722" i="1"/>
  <c r="AC23" i="6" s="1"/>
  <c r="I723" i="1"/>
  <c r="AD23" i="6" s="1"/>
  <c r="I724" i="1"/>
  <c r="AE23" i="6" s="1"/>
  <c r="I725" i="1"/>
  <c r="AF23" i="6" s="1"/>
  <c r="I726" i="1"/>
  <c r="AG23" i="6" s="1"/>
  <c r="I727" i="1"/>
  <c r="AH23" i="6" s="1"/>
  <c r="D23" i="9" s="1"/>
  <c r="I728" i="1"/>
  <c r="B24" i="6" s="1"/>
  <c r="I729" i="1"/>
  <c r="C24" i="6" s="1"/>
  <c r="I730" i="1"/>
  <c r="D24" i="6" s="1"/>
  <c r="I731" i="1"/>
  <c r="E24" i="6" s="1"/>
  <c r="I732" i="1"/>
  <c r="F24" i="6" s="1"/>
  <c r="I733" i="1"/>
  <c r="G24" i="6" s="1"/>
  <c r="I734" i="1"/>
  <c r="H24" i="6" s="1"/>
  <c r="I735" i="1"/>
  <c r="I24" i="6" s="1"/>
  <c r="I736" i="1"/>
  <c r="J24" i="6" s="1"/>
  <c r="B24" i="9" s="1"/>
  <c r="M24" i="29" s="1"/>
  <c r="I737" i="1"/>
  <c r="K24" i="6" s="1"/>
  <c r="I738" i="1"/>
  <c r="L24" i="6" s="1"/>
  <c r="I739" i="1"/>
  <c r="M24" i="6" s="1"/>
  <c r="I740" i="1"/>
  <c r="N24" i="6" s="1"/>
  <c r="I741" i="1"/>
  <c r="O24" i="6" s="1"/>
  <c r="I742" i="1"/>
  <c r="P24" i="6" s="1"/>
  <c r="I743" i="1"/>
  <c r="Q24" i="6" s="1"/>
  <c r="I744" i="1"/>
  <c r="R24" i="6" s="1"/>
  <c r="I745" i="1"/>
  <c r="S24" i="6" s="1"/>
  <c r="I746" i="1"/>
  <c r="T24" i="6" s="1"/>
  <c r="I747" i="1"/>
  <c r="U24" i="6" s="1"/>
  <c r="I748" i="1"/>
  <c r="V24" i="6" s="1"/>
  <c r="I749" i="1"/>
  <c r="W24" i="6" s="1"/>
  <c r="I750" i="1"/>
  <c r="X24" i="6" s="1"/>
  <c r="I751" i="1"/>
  <c r="Y24" i="6" s="1"/>
  <c r="I752" i="1"/>
  <c r="Z24" i="6" s="1"/>
  <c r="I753" i="1"/>
  <c r="AA24" i="6" s="1"/>
  <c r="I754" i="1"/>
  <c r="AB24" i="6" s="1"/>
  <c r="I755" i="1"/>
  <c r="AC24" i="6" s="1"/>
  <c r="I756" i="1"/>
  <c r="AD24" i="6" s="1"/>
  <c r="I757" i="1"/>
  <c r="AE24" i="6" s="1"/>
  <c r="I758" i="1"/>
  <c r="AF24" i="6" s="1"/>
  <c r="I759" i="1"/>
  <c r="AG24" i="6" s="1"/>
  <c r="I760" i="1"/>
  <c r="AH24" i="6" s="1"/>
  <c r="D24" i="9" s="1"/>
  <c r="I761" i="1"/>
  <c r="B25" i="6" s="1"/>
  <c r="I762" i="1"/>
  <c r="C25" i="6" s="1"/>
  <c r="I763" i="1"/>
  <c r="D25" i="6" s="1"/>
  <c r="I764" i="1"/>
  <c r="E25" i="6" s="1"/>
  <c r="I765" i="1"/>
  <c r="F25" i="6" s="1"/>
  <c r="I766" i="1"/>
  <c r="G25" i="6" s="1"/>
  <c r="I767" i="1"/>
  <c r="H25" i="6" s="1"/>
  <c r="I768" i="1"/>
  <c r="I25" i="6" s="1"/>
  <c r="I769" i="1"/>
  <c r="J25" i="6" s="1"/>
  <c r="B25" i="9" s="1"/>
  <c r="M25" i="29" s="1"/>
  <c r="I770" i="1"/>
  <c r="K25" i="6" s="1"/>
  <c r="I771" i="1"/>
  <c r="L25" i="6" s="1"/>
  <c r="I772" i="1"/>
  <c r="M25" i="6" s="1"/>
  <c r="I773" i="1"/>
  <c r="N25" i="6" s="1"/>
  <c r="I774" i="1"/>
  <c r="O25" i="6" s="1"/>
  <c r="I775" i="1"/>
  <c r="P25" i="6" s="1"/>
  <c r="I776" i="1"/>
  <c r="Q25" i="6" s="1"/>
  <c r="I777" i="1"/>
  <c r="R25" i="6" s="1"/>
  <c r="I778" i="1"/>
  <c r="S25" i="6" s="1"/>
  <c r="I779" i="1"/>
  <c r="T25" i="6" s="1"/>
  <c r="I780" i="1"/>
  <c r="U25" i="6" s="1"/>
  <c r="I781" i="1"/>
  <c r="V25" i="6" s="1"/>
  <c r="I782" i="1"/>
  <c r="W25" i="6" s="1"/>
  <c r="I783" i="1"/>
  <c r="X25" i="6" s="1"/>
  <c r="I784" i="1"/>
  <c r="Y25" i="6" s="1"/>
  <c r="I785" i="1"/>
  <c r="Z25" i="6" s="1"/>
  <c r="I786" i="1"/>
  <c r="AA25" i="6" s="1"/>
  <c r="I787" i="1"/>
  <c r="AB25" i="6" s="1"/>
  <c r="I788" i="1"/>
  <c r="AC25" i="6" s="1"/>
  <c r="I789" i="1"/>
  <c r="AD25" i="6" s="1"/>
  <c r="I790" i="1"/>
  <c r="AE25" i="6" s="1"/>
  <c r="I791" i="1"/>
  <c r="AF25" i="6" s="1"/>
  <c r="I792" i="1"/>
  <c r="AG25" i="6" s="1"/>
  <c r="I793" i="1"/>
  <c r="AH25" i="6" s="1"/>
  <c r="D25" i="9" s="1"/>
  <c r="I794" i="1"/>
  <c r="B26" i="6" s="1"/>
  <c r="I795" i="1"/>
  <c r="C26" i="6" s="1"/>
  <c r="I796" i="1"/>
  <c r="D26" i="6" s="1"/>
  <c r="I797" i="1"/>
  <c r="E26" i="6" s="1"/>
  <c r="I798" i="1"/>
  <c r="F26" i="6" s="1"/>
  <c r="I799" i="1"/>
  <c r="G26" i="6" s="1"/>
  <c r="I800" i="1"/>
  <c r="H26" i="6" s="1"/>
  <c r="I801" i="1"/>
  <c r="I26" i="6" s="1"/>
  <c r="I802" i="1"/>
  <c r="J26" i="6" s="1"/>
  <c r="B26" i="9" s="1"/>
  <c r="M26" i="29" s="1"/>
  <c r="I803" i="1"/>
  <c r="K26" i="6" s="1"/>
  <c r="I804" i="1"/>
  <c r="L26" i="6" s="1"/>
  <c r="I805" i="1"/>
  <c r="M26" i="6" s="1"/>
  <c r="I806" i="1"/>
  <c r="N26" i="6" s="1"/>
  <c r="I807" i="1"/>
  <c r="O26" i="6" s="1"/>
  <c r="I808" i="1"/>
  <c r="P26" i="6" s="1"/>
  <c r="I809" i="1"/>
  <c r="Q26" i="6" s="1"/>
  <c r="I810" i="1"/>
  <c r="R26" i="6" s="1"/>
  <c r="I811" i="1"/>
  <c r="S26" i="6" s="1"/>
  <c r="I812" i="1"/>
  <c r="T26" i="6" s="1"/>
  <c r="I813" i="1"/>
  <c r="U26" i="6" s="1"/>
  <c r="I814" i="1"/>
  <c r="V26" i="6" s="1"/>
  <c r="I815" i="1"/>
  <c r="W26" i="6" s="1"/>
  <c r="I816" i="1"/>
  <c r="X26" i="6" s="1"/>
  <c r="I817" i="1"/>
  <c r="Y26" i="6" s="1"/>
  <c r="I818" i="1"/>
  <c r="Z26" i="6" s="1"/>
  <c r="I819" i="1"/>
  <c r="AA26" i="6" s="1"/>
  <c r="I820" i="1"/>
  <c r="AB26" i="6" s="1"/>
  <c r="I821" i="1"/>
  <c r="AC26" i="6" s="1"/>
  <c r="I822" i="1"/>
  <c r="AD26" i="6" s="1"/>
  <c r="I823" i="1"/>
  <c r="AE26" i="6" s="1"/>
  <c r="I824" i="1"/>
  <c r="AF26" i="6" s="1"/>
  <c r="I825" i="1"/>
  <c r="AG26" i="6" s="1"/>
  <c r="I826" i="1"/>
  <c r="AH26" i="6" s="1"/>
  <c r="D26" i="9" s="1"/>
  <c r="I827" i="1"/>
  <c r="B27" i="6" s="1"/>
  <c r="I828" i="1"/>
  <c r="C27" i="6" s="1"/>
  <c r="I829" i="1"/>
  <c r="D27" i="6" s="1"/>
  <c r="I830" i="1"/>
  <c r="E27" i="6" s="1"/>
  <c r="I831" i="1"/>
  <c r="F27" i="6" s="1"/>
  <c r="I832" i="1"/>
  <c r="G27" i="6" s="1"/>
  <c r="I833" i="1"/>
  <c r="H27" i="6" s="1"/>
  <c r="I834" i="1"/>
  <c r="I27" i="6" s="1"/>
  <c r="I835" i="1"/>
  <c r="J27" i="6" s="1"/>
  <c r="B27" i="9" s="1"/>
  <c r="M27" i="29" s="1"/>
  <c r="I836" i="1"/>
  <c r="K27" i="6" s="1"/>
  <c r="I837" i="1"/>
  <c r="L27" i="6" s="1"/>
  <c r="I838" i="1"/>
  <c r="M27" i="6" s="1"/>
  <c r="I839" i="1"/>
  <c r="N27" i="6" s="1"/>
  <c r="I840" i="1"/>
  <c r="O27" i="6" s="1"/>
  <c r="I841" i="1"/>
  <c r="P27" i="6" s="1"/>
  <c r="I842" i="1"/>
  <c r="Q27" i="6" s="1"/>
  <c r="I843" i="1"/>
  <c r="R27" i="6" s="1"/>
  <c r="I844" i="1"/>
  <c r="S27" i="6" s="1"/>
  <c r="I845" i="1"/>
  <c r="T27" i="6" s="1"/>
  <c r="I846" i="1"/>
  <c r="U27" i="6" s="1"/>
  <c r="I847" i="1"/>
  <c r="V27" i="6" s="1"/>
  <c r="I848" i="1"/>
  <c r="W27" i="6" s="1"/>
  <c r="I849" i="1"/>
  <c r="X27" i="6" s="1"/>
  <c r="I850" i="1"/>
  <c r="Y27" i="6" s="1"/>
  <c r="I851" i="1"/>
  <c r="Z27" i="6" s="1"/>
  <c r="I852" i="1"/>
  <c r="AA27" i="6" s="1"/>
  <c r="I853" i="1"/>
  <c r="AB27" i="6" s="1"/>
  <c r="I854" i="1"/>
  <c r="AC27" i="6" s="1"/>
  <c r="I855" i="1"/>
  <c r="AD27" i="6" s="1"/>
  <c r="I856" i="1"/>
  <c r="AE27" i="6" s="1"/>
  <c r="I857" i="1"/>
  <c r="AF27" i="6" s="1"/>
  <c r="I858" i="1"/>
  <c r="AG27" i="6" s="1"/>
  <c r="I859" i="1"/>
  <c r="AH27" i="6" s="1"/>
  <c r="D27" i="9" s="1"/>
  <c r="I860" i="1"/>
  <c r="B28" i="6" s="1"/>
  <c r="I861" i="1"/>
  <c r="C28" i="6" s="1"/>
  <c r="I862" i="1"/>
  <c r="D28" i="6" s="1"/>
  <c r="I863" i="1"/>
  <c r="E28" i="6" s="1"/>
  <c r="I864" i="1"/>
  <c r="F28" i="6" s="1"/>
  <c r="I865" i="1"/>
  <c r="G28" i="6" s="1"/>
  <c r="I866" i="1"/>
  <c r="H28" i="6" s="1"/>
  <c r="I867" i="1"/>
  <c r="I28" i="6" s="1"/>
  <c r="I868" i="1"/>
  <c r="J28" i="6" s="1"/>
  <c r="B28" i="9" s="1"/>
  <c r="M28" i="29" s="1"/>
  <c r="I869" i="1"/>
  <c r="K28" i="6" s="1"/>
  <c r="I870" i="1"/>
  <c r="L28" i="6" s="1"/>
  <c r="I871" i="1"/>
  <c r="M28" i="6" s="1"/>
  <c r="I872" i="1"/>
  <c r="N28" i="6" s="1"/>
  <c r="I873" i="1"/>
  <c r="O28" i="6" s="1"/>
  <c r="I874" i="1"/>
  <c r="P28" i="6" s="1"/>
  <c r="I875" i="1"/>
  <c r="Q28" i="6" s="1"/>
  <c r="I876" i="1"/>
  <c r="R28" i="6" s="1"/>
  <c r="I877" i="1"/>
  <c r="S28" i="6" s="1"/>
  <c r="I878" i="1"/>
  <c r="T28" i="6" s="1"/>
  <c r="I879" i="1"/>
  <c r="U28" i="6" s="1"/>
  <c r="I880" i="1"/>
  <c r="V28" i="6" s="1"/>
  <c r="I881" i="1"/>
  <c r="W28" i="6" s="1"/>
  <c r="I882" i="1"/>
  <c r="X28" i="6" s="1"/>
  <c r="I883" i="1"/>
  <c r="Y28" i="6" s="1"/>
  <c r="I884" i="1"/>
  <c r="Z28" i="6" s="1"/>
  <c r="I885" i="1"/>
  <c r="AA28" i="6" s="1"/>
  <c r="I886" i="1"/>
  <c r="AB28" i="6" s="1"/>
  <c r="I887" i="1"/>
  <c r="AC28" i="6" s="1"/>
  <c r="I888" i="1"/>
  <c r="AD28" i="6" s="1"/>
  <c r="I889" i="1"/>
  <c r="AE28" i="6" s="1"/>
  <c r="I890" i="1"/>
  <c r="AF28" i="6" s="1"/>
  <c r="I891" i="1"/>
  <c r="AG28" i="6" s="1"/>
  <c r="I892" i="1"/>
  <c r="AH28" i="6" s="1"/>
  <c r="D28" i="9" s="1"/>
  <c r="I893" i="1"/>
  <c r="B29" i="6" s="1"/>
  <c r="I894" i="1"/>
  <c r="C29" i="6" s="1"/>
  <c r="I895" i="1"/>
  <c r="D29" i="6" s="1"/>
  <c r="I896" i="1"/>
  <c r="E29" i="6" s="1"/>
  <c r="I897" i="1"/>
  <c r="F29" i="6" s="1"/>
  <c r="I898" i="1"/>
  <c r="G29" i="6" s="1"/>
  <c r="I899" i="1"/>
  <c r="H29" i="6" s="1"/>
  <c r="I900" i="1"/>
  <c r="I29" i="6" s="1"/>
  <c r="I901" i="1"/>
  <c r="J29" i="6" s="1"/>
  <c r="B29" i="9" s="1"/>
  <c r="M29" i="29" s="1"/>
  <c r="I902" i="1"/>
  <c r="K29" i="6" s="1"/>
  <c r="I903" i="1"/>
  <c r="L29" i="6" s="1"/>
  <c r="I904" i="1"/>
  <c r="M29" i="6" s="1"/>
  <c r="I905" i="1"/>
  <c r="N29" i="6" s="1"/>
  <c r="I906" i="1"/>
  <c r="O29" i="6" s="1"/>
  <c r="I907" i="1"/>
  <c r="P29" i="6" s="1"/>
  <c r="I908" i="1"/>
  <c r="Q29" i="6" s="1"/>
  <c r="I909" i="1"/>
  <c r="R29" i="6" s="1"/>
  <c r="I910" i="1"/>
  <c r="S29" i="6" s="1"/>
  <c r="I911" i="1"/>
  <c r="T29" i="6" s="1"/>
  <c r="I912" i="1"/>
  <c r="U29" i="6" s="1"/>
  <c r="I913" i="1"/>
  <c r="V29" i="6" s="1"/>
  <c r="I914" i="1"/>
  <c r="W29" i="6" s="1"/>
  <c r="I915" i="1"/>
  <c r="X29" i="6" s="1"/>
  <c r="I916" i="1"/>
  <c r="Y29" i="6" s="1"/>
  <c r="I917" i="1"/>
  <c r="Z29" i="6" s="1"/>
  <c r="I918" i="1"/>
  <c r="AA29" i="6" s="1"/>
  <c r="I919" i="1"/>
  <c r="AB29" i="6" s="1"/>
  <c r="I920" i="1"/>
  <c r="AC29" i="6" s="1"/>
  <c r="I921" i="1"/>
  <c r="AD29" i="6" s="1"/>
  <c r="I922" i="1"/>
  <c r="AE29" i="6" s="1"/>
  <c r="I923" i="1"/>
  <c r="AF29" i="6" s="1"/>
  <c r="I924" i="1"/>
  <c r="AG29" i="6" s="1"/>
  <c r="I925" i="1"/>
  <c r="AH29" i="6" s="1"/>
  <c r="D29" i="9" s="1"/>
  <c r="I926" i="1"/>
  <c r="B30" i="6" s="1"/>
  <c r="I927" i="1"/>
  <c r="C30" i="6" s="1"/>
  <c r="I928" i="1"/>
  <c r="D30" i="6" s="1"/>
  <c r="I929" i="1"/>
  <c r="E30" i="6" s="1"/>
  <c r="I930" i="1"/>
  <c r="F30" i="6" s="1"/>
  <c r="I931" i="1"/>
  <c r="G30" i="6" s="1"/>
  <c r="I932" i="1"/>
  <c r="H30" i="6" s="1"/>
  <c r="I933" i="1"/>
  <c r="I30" i="6" s="1"/>
  <c r="I934" i="1"/>
  <c r="J30" i="6" s="1"/>
  <c r="B30" i="9" s="1"/>
  <c r="M30" i="29" s="1"/>
  <c r="I935" i="1"/>
  <c r="K30" i="6" s="1"/>
  <c r="I936" i="1"/>
  <c r="L30" i="6" s="1"/>
  <c r="I937" i="1"/>
  <c r="M30" i="6" s="1"/>
  <c r="I938" i="1"/>
  <c r="N30" i="6" s="1"/>
  <c r="I939" i="1"/>
  <c r="O30" i="6" s="1"/>
  <c r="I940" i="1"/>
  <c r="P30" i="6" s="1"/>
  <c r="I941" i="1"/>
  <c r="Q30" i="6" s="1"/>
  <c r="I942" i="1"/>
  <c r="R30" i="6" s="1"/>
  <c r="I943" i="1"/>
  <c r="S30" i="6" s="1"/>
  <c r="I944" i="1"/>
  <c r="T30" i="6" s="1"/>
  <c r="I945" i="1"/>
  <c r="U30" i="6" s="1"/>
  <c r="I946" i="1"/>
  <c r="V30" i="6" s="1"/>
  <c r="I947" i="1"/>
  <c r="W30" i="6" s="1"/>
  <c r="I948" i="1"/>
  <c r="X30" i="6" s="1"/>
  <c r="I949" i="1"/>
  <c r="Y30" i="6" s="1"/>
  <c r="I950" i="1"/>
  <c r="Z30" i="6" s="1"/>
  <c r="I951" i="1"/>
  <c r="AA30" i="6" s="1"/>
  <c r="I952" i="1"/>
  <c r="AB30" i="6" s="1"/>
  <c r="I953" i="1"/>
  <c r="AC30" i="6" s="1"/>
  <c r="I954" i="1"/>
  <c r="AD30" i="6" s="1"/>
  <c r="I955" i="1"/>
  <c r="AE30" i="6" s="1"/>
  <c r="I956" i="1"/>
  <c r="AF30" i="6" s="1"/>
  <c r="I957" i="1"/>
  <c r="AG30" i="6" s="1"/>
  <c r="I958" i="1"/>
  <c r="AH30" i="6" s="1"/>
  <c r="D30" i="9" s="1"/>
  <c r="I959" i="1"/>
  <c r="B31" i="6" s="1"/>
  <c r="I960" i="1"/>
  <c r="C31" i="6" s="1"/>
  <c r="I961" i="1"/>
  <c r="D31" i="6" s="1"/>
  <c r="I962" i="1"/>
  <c r="E31" i="6" s="1"/>
  <c r="I963" i="1"/>
  <c r="F31" i="6" s="1"/>
  <c r="I964" i="1"/>
  <c r="G31" i="6" s="1"/>
  <c r="I965" i="1"/>
  <c r="H31" i="6" s="1"/>
  <c r="I966" i="1"/>
  <c r="I31" i="6" s="1"/>
  <c r="I967" i="1"/>
  <c r="J31" i="6" s="1"/>
  <c r="B31" i="9" s="1"/>
  <c r="M31" i="29" s="1"/>
  <c r="I968" i="1"/>
  <c r="K31" i="6" s="1"/>
  <c r="I969" i="1"/>
  <c r="L31" i="6" s="1"/>
  <c r="I970" i="1"/>
  <c r="M31" i="6" s="1"/>
  <c r="I971" i="1"/>
  <c r="N31" i="6" s="1"/>
  <c r="I972" i="1"/>
  <c r="O31" i="6" s="1"/>
  <c r="I973" i="1"/>
  <c r="P31" i="6" s="1"/>
  <c r="I974" i="1"/>
  <c r="Q31" i="6" s="1"/>
  <c r="I975" i="1"/>
  <c r="R31" i="6" s="1"/>
  <c r="I976" i="1"/>
  <c r="S31" i="6" s="1"/>
  <c r="I977" i="1"/>
  <c r="T31" i="6" s="1"/>
  <c r="I978" i="1"/>
  <c r="U31" i="6" s="1"/>
  <c r="I979" i="1"/>
  <c r="V31" i="6" s="1"/>
  <c r="I980" i="1"/>
  <c r="W31" i="6" s="1"/>
  <c r="I981" i="1"/>
  <c r="X31" i="6" s="1"/>
  <c r="I982" i="1"/>
  <c r="Y31" i="6" s="1"/>
  <c r="I983" i="1"/>
  <c r="Z31" i="6" s="1"/>
  <c r="I984" i="1"/>
  <c r="AA31" i="6" s="1"/>
  <c r="I985" i="1"/>
  <c r="AB31" i="6" s="1"/>
  <c r="I986" i="1"/>
  <c r="AC31" i="6" s="1"/>
  <c r="I987" i="1"/>
  <c r="AD31" i="6" s="1"/>
  <c r="I988" i="1"/>
  <c r="AE31" i="6" s="1"/>
  <c r="I989" i="1"/>
  <c r="AF31" i="6" s="1"/>
  <c r="I990" i="1"/>
  <c r="AG31" i="6" s="1"/>
  <c r="I991" i="1"/>
  <c r="AH31" i="6" s="1"/>
  <c r="D31" i="9" s="1"/>
  <c r="I992" i="1"/>
  <c r="B32" i="6" s="1"/>
  <c r="I993" i="1"/>
  <c r="C32" i="6" s="1"/>
  <c r="I994" i="1"/>
  <c r="D32" i="6" s="1"/>
  <c r="I995" i="1"/>
  <c r="E32" i="6" s="1"/>
  <c r="I996" i="1"/>
  <c r="F32" i="6" s="1"/>
  <c r="I997" i="1"/>
  <c r="G32" i="6" s="1"/>
  <c r="I998" i="1"/>
  <c r="H32" i="6" s="1"/>
  <c r="I999" i="1"/>
  <c r="I32" i="6" s="1"/>
  <c r="I1000" i="1"/>
  <c r="J32" i="6" s="1"/>
  <c r="B32" i="9" s="1"/>
  <c r="M32" i="29" s="1"/>
  <c r="I1001" i="1"/>
  <c r="K32" i="6" s="1"/>
  <c r="I1002" i="1"/>
  <c r="L32" i="6" s="1"/>
  <c r="I1003" i="1"/>
  <c r="M32" i="6" s="1"/>
  <c r="I1004" i="1"/>
  <c r="N32" i="6" s="1"/>
  <c r="I1005" i="1"/>
  <c r="O32" i="6" s="1"/>
  <c r="I1006" i="1"/>
  <c r="P32" i="6" s="1"/>
  <c r="I1007" i="1"/>
  <c r="Q32" i="6" s="1"/>
  <c r="I1008" i="1"/>
  <c r="R32" i="6" s="1"/>
  <c r="I1009" i="1"/>
  <c r="S32" i="6" s="1"/>
  <c r="I1010" i="1"/>
  <c r="T32" i="6" s="1"/>
  <c r="I1011" i="1"/>
  <c r="U32" i="6" s="1"/>
  <c r="I1012" i="1"/>
  <c r="V32" i="6" s="1"/>
  <c r="I1013" i="1"/>
  <c r="W32" i="6" s="1"/>
  <c r="I1014" i="1"/>
  <c r="X32" i="6" s="1"/>
  <c r="I1015" i="1"/>
  <c r="Y32" i="6" s="1"/>
  <c r="I1016" i="1"/>
  <c r="Z32" i="6" s="1"/>
  <c r="I1017" i="1"/>
  <c r="AA32" i="6" s="1"/>
  <c r="I1018" i="1"/>
  <c r="AB32" i="6" s="1"/>
  <c r="I1019" i="1"/>
  <c r="AC32" i="6" s="1"/>
  <c r="I1020" i="1"/>
  <c r="AD32" i="6" s="1"/>
  <c r="I1021" i="1"/>
  <c r="AE32" i="6" s="1"/>
  <c r="I1022" i="1"/>
  <c r="AF32" i="6" s="1"/>
  <c r="I1023" i="1"/>
  <c r="AG32" i="6" s="1"/>
  <c r="I1024" i="1"/>
  <c r="AH32" i="6" s="1"/>
  <c r="D32" i="9" s="1"/>
  <c r="I1025" i="1"/>
  <c r="B33" i="6" s="1"/>
  <c r="I1026" i="1"/>
  <c r="C33" i="6" s="1"/>
  <c r="I1027" i="1"/>
  <c r="D33" i="6" s="1"/>
  <c r="I1028" i="1"/>
  <c r="E33" i="6" s="1"/>
  <c r="I1029" i="1"/>
  <c r="F33" i="6" s="1"/>
  <c r="I1030" i="1"/>
  <c r="G33" i="6" s="1"/>
  <c r="I1031" i="1"/>
  <c r="H33" i="6" s="1"/>
  <c r="I1032" i="1"/>
  <c r="I33" i="6" s="1"/>
  <c r="I1033" i="1"/>
  <c r="J33" i="6" s="1"/>
  <c r="B33" i="9" s="1"/>
  <c r="M33" i="29" s="1"/>
  <c r="AN12" i="29" s="1"/>
  <c r="I1034" i="1"/>
  <c r="K33" i="6" s="1"/>
  <c r="I1035" i="1"/>
  <c r="L33" i="6" s="1"/>
  <c r="I1036" i="1"/>
  <c r="M33" i="6" s="1"/>
  <c r="I1037" i="1"/>
  <c r="N33" i="6" s="1"/>
  <c r="I1038" i="1"/>
  <c r="O33" i="6" s="1"/>
  <c r="I1039" i="1"/>
  <c r="P33" i="6" s="1"/>
  <c r="I1040" i="1"/>
  <c r="Q33" i="6" s="1"/>
  <c r="I1041" i="1"/>
  <c r="R33" i="6" s="1"/>
  <c r="I1042" i="1"/>
  <c r="S33" i="6" s="1"/>
  <c r="I1043" i="1"/>
  <c r="T33" i="6" s="1"/>
  <c r="I1044" i="1"/>
  <c r="U33" i="6" s="1"/>
  <c r="I1045" i="1"/>
  <c r="V33" i="6" s="1"/>
  <c r="I1046" i="1"/>
  <c r="W33" i="6" s="1"/>
  <c r="I1047" i="1"/>
  <c r="X33" i="6" s="1"/>
  <c r="I1048" i="1"/>
  <c r="Y33" i="6" s="1"/>
  <c r="I1049" i="1"/>
  <c r="Z33" i="6" s="1"/>
  <c r="I1050" i="1"/>
  <c r="AA33" i="6" s="1"/>
  <c r="I1051" i="1"/>
  <c r="AB33" i="6" s="1"/>
  <c r="I1052" i="1"/>
  <c r="AC33" i="6" s="1"/>
  <c r="I1053" i="1"/>
  <c r="AD33" i="6" s="1"/>
  <c r="I1054" i="1"/>
  <c r="AE33" i="6" s="1"/>
  <c r="I1055" i="1"/>
  <c r="AF33" i="6" s="1"/>
  <c r="I1056" i="1"/>
  <c r="AG33" i="6" s="1"/>
  <c r="I1057" i="1"/>
  <c r="AH33" i="6" s="1"/>
  <c r="D33" i="9" s="1"/>
  <c r="I1058" i="1"/>
  <c r="B34" i="6" s="1"/>
  <c r="I1059" i="1"/>
  <c r="C34" i="6" s="1"/>
  <c r="I1060" i="1"/>
  <c r="D34" i="6" s="1"/>
  <c r="I1061" i="1"/>
  <c r="E34" i="6" s="1"/>
  <c r="I1062" i="1"/>
  <c r="F34" i="6" s="1"/>
  <c r="I1063" i="1"/>
  <c r="G34" i="6" s="1"/>
  <c r="I1064" i="1"/>
  <c r="H34" i="6" s="1"/>
  <c r="I1065" i="1"/>
  <c r="I34" i="6" s="1"/>
  <c r="I1066" i="1"/>
  <c r="J34" i="6" s="1"/>
  <c r="B34" i="9" s="1"/>
  <c r="M34" i="29" s="1"/>
  <c r="I1067" i="1"/>
  <c r="K34" i="6" s="1"/>
  <c r="I1068" i="1"/>
  <c r="L34" i="6" s="1"/>
  <c r="I1069" i="1"/>
  <c r="M34" i="6" s="1"/>
  <c r="I1070" i="1"/>
  <c r="N34" i="6" s="1"/>
  <c r="I1071" i="1"/>
  <c r="O34" i="6" s="1"/>
  <c r="I1072" i="1"/>
  <c r="P34" i="6" s="1"/>
  <c r="I1073" i="1"/>
  <c r="Q34" i="6" s="1"/>
  <c r="I1074" i="1"/>
  <c r="R34" i="6" s="1"/>
  <c r="I1075" i="1"/>
  <c r="S34" i="6" s="1"/>
  <c r="I1076" i="1"/>
  <c r="T34" i="6" s="1"/>
  <c r="I1077" i="1"/>
  <c r="U34" i="6" s="1"/>
  <c r="I1078" i="1"/>
  <c r="V34" i="6" s="1"/>
  <c r="I1079" i="1"/>
  <c r="W34" i="6" s="1"/>
  <c r="I1080" i="1"/>
  <c r="X34" i="6" s="1"/>
  <c r="I1081" i="1"/>
  <c r="Y34" i="6" s="1"/>
  <c r="I1082" i="1"/>
  <c r="Z34" i="6" s="1"/>
  <c r="I1083" i="1"/>
  <c r="AA34" i="6" s="1"/>
  <c r="I1084" i="1"/>
  <c r="AB34" i="6" s="1"/>
  <c r="I1085" i="1"/>
  <c r="AC34" i="6" s="1"/>
  <c r="I1086" i="1"/>
  <c r="AD34" i="6" s="1"/>
  <c r="I1087" i="1"/>
  <c r="AE34" i="6" s="1"/>
  <c r="I1088" i="1"/>
  <c r="AF34" i="6" s="1"/>
  <c r="I1089" i="1"/>
  <c r="AG34" i="6" s="1"/>
  <c r="I1090" i="1"/>
  <c r="AH34" i="6" s="1"/>
  <c r="D34" i="9" s="1"/>
  <c r="I1091" i="1"/>
  <c r="B35" i="6" s="1"/>
  <c r="I1092" i="1"/>
  <c r="C35" i="6" s="1"/>
  <c r="I1093" i="1"/>
  <c r="D35" i="6" s="1"/>
  <c r="I1094" i="1"/>
  <c r="E35" i="6" s="1"/>
  <c r="I1095" i="1"/>
  <c r="F35" i="6" s="1"/>
  <c r="I1096" i="1"/>
  <c r="G35" i="6" s="1"/>
  <c r="I1097" i="1"/>
  <c r="H35" i="6" s="1"/>
  <c r="I1098" i="1"/>
  <c r="I35" i="6" s="1"/>
  <c r="I1099" i="1"/>
  <c r="J35" i="6" s="1"/>
  <c r="B35" i="9" s="1"/>
  <c r="M35" i="29" s="1"/>
  <c r="I1100" i="1"/>
  <c r="K35" i="6" s="1"/>
  <c r="I1101" i="1"/>
  <c r="L35" i="6" s="1"/>
  <c r="I1102" i="1"/>
  <c r="M35" i="6" s="1"/>
  <c r="I1103" i="1"/>
  <c r="N35" i="6" s="1"/>
  <c r="I1104" i="1"/>
  <c r="O35" i="6" s="1"/>
  <c r="I1105" i="1"/>
  <c r="P35" i="6" s="1"/>
  <c r="I1106" i="1"/>
  <c r="Q35" i="6" s="1"/>
  <c r="I1107" i="1"/>
  <c r="R35" i="6" s="1"/>
  <c r="I1108" i="1"/>
  <c r="S35" i="6" s="1"/>
  <c r="I1109" i="1"/>
  <c r="T35" i="6" s="1"/>
  <c r="I1110" i="1"/>
  <c r="U35" i="6" s="1"/>
  <c r="I1111" i="1"/>
  <c r="V35" i="6" s="1"/>
  <c r="I1112" i="1"/>
  <c r="W35" i="6" s="1"/>
  <c r="I1113" i="1"/>
  <c r="X35" i="6" s="1"/>
  <c r="I1114" i="1"/>
  <c r="Y35" i="6" s="1"/>
  <c r="I1115" i="1"/>
  <c r="Z35" i="6" s="1"/>
  <c r="I1116" i="1"/>
  <c r="AA35" i="6" s="1"/>
  <c r="I1117" i="1"/>
  <c r="AB35" i="6" s="1"/>
  <c r="I1118" i="1"/>
  <c r="AC35" i="6" s="1"/>
  <c r="I1119" i="1"/>
  <c r="AD35" i="6" s="1"/>
  <c r="I1120" i="1"/>
  <c r="AE35" i="6" s="1"/>
  <c r="I1121" i="1"/>
  <c r="AF35" i="6" s="1"/>
  <c r="I1122" i="1"/>
  <c r="AG35" i="6" s="1"/>
  <c r="I1123" i="1"/>
  <c r="AH35" i="6" s="1"/>
  <c r="D35" i="9" s="1"/>
  <c r="I1124" i="1"/>
  <c r="B36" i="6" s="1"/>
  <c r="I1125" i="1"/>
  <c r="C36" i="6" s="1"/>
  <c r="I1126" i="1"/>
  <c r="D36" i="6" s="1"/>
  <c r="I1127" i="1"/>
  <c r="E36" i="6" s="1"/>
  <c r="I1128" i="1"/>
  <c r="F36" i="6" s="1"/>
  <c r="I1129" i="1"/>
  <c r="G36" i="6" s="1"/>
  <c r="I1130" i="1"/>
  <c r="H36" i="6" s="1"/>
  <c r="I1131" i="1"/>
  <c r="I36" i="6" s="1"/>
  <c r="I1132" i="1"/>
  <c r="J36" i="6" s="1"/>
  <c r="B36" i="9" s="1"/>
  <c r="M36" i="29" s="1"/>
  <c r="I1133" i="1"/>
  <c r="K36" i="6" s="1"/>
  <c r="I1134" i="1"/>
  <c r="L36" i="6" s="1"/>
  <c r="I1135" i="1"/>
  <c r="M36" i="6" s="1"/>
  <c r="I1136" i="1"/>
  <c r="N36" i="6" s="1"/>
  <c r="I1137" i="1"/>
  <c r="O36" i="6" s="1"/>
  <c r="I1138" i="1"/>
  <c r="P36" i="6" s="1"/>
  <c r="I1139" i="1"/>
  <c r="Q36" i="6" s="1"/>
  <c r="I1140" i="1"/>
  <c r="R36" i="6" s="1"/>
  <c r="I1141" i="1"/>
  <c r="S36" i="6" s="1"/>
  <c r="I1142" i="1"/>
  <c r="T36" i="6" s="1"/>
  <c r="I1143" i="1"/>
  <c r="U36" i="6" s="1"/>
  <c r="I1144" i="1"/>
  <c r="V36" i="6" s="1"/>
  <c r="I1145" i="1"/>
  <c r="W36" i="6" s="1"/>
  <c r="I1146" i="1"/>
  <c r="X36" i="6" s="1"/>
  <c r="I1147" i="1"/>
  <c r="Y36" i="6" s="1"/>
  <c r="I1148" i="1"/>
  <c r="Z36" i="6" s="1"/>
  <c r="I1149" i="1"/>
  <c r="AA36" i="6" s="1"/>
  <c r="I1150" i="1"/>
  <c r="AB36" i="6" s="1"/>
  <c r="I1151" i="1"/>
  <c r="AC36" i="6" s="1"/>
  <c r="I1152" i="1"/>
  <c r="AD36" i="6" s="1"/>
  <c r="I1153" i="1"/>
  <c r="AE36" i="6" s="1"/>
  <c r="I1154" i="1"/>
  <c r="AF36" i="6" s="1"/>
  <c r="I1155" i="1"/>
  <c r="AG36" i="6" s="1"/>
  <c r="I1156" i="1"/>
  <c r="AH36" i="6" s="1"/>
  <c r="D36" i="9" s="1"/>
  <c r="I1157" i="1"/>
  <c r="B37" i="6" s="1"/>
  <c r="I1158" i="1"/>
  <c r="C37" i="6" s="1"/>
  <c r="I1159" i="1"/>
  <c r="D37" i="6" s="1"/>
  <c r="I1160" i="1"/>
  <c r="E37" i="6" s="1"/>
  <c r="I1161" i="1"/>
  <c r="F37" i="6" s="1"/>
  <c r="I1162" i="1"/>
  <c r="G37" i="6" s="1"/>
  <c r="I1163" i="1"/>
  <c r="H37" i="6" s="1"/>
  <c r="I1164" i="1"/>
  <c r="I37" i="6" s="1"/>
  <c r="I1165" i="1"/>
  <c r="J37" i="6" s="1"/>
  <c r="B37" i="9" s="1"/>
  <c r="M37" i="29" s="1"/>
  <c r="I1166" i="1"/>
  <c r="K37" i="6" s="1"/>
  <c r="I1167" i="1"/>
  <c r="L37" i="6" s="1"/>
  <c r="I1168" i="1"/>
  <c r="M37" i="6" s="1"/>
  <c r="I1169" i="1"/>
  <c r="N37" i="6" s="1"/>
  <c r="I1170" i="1"/>
  <c r="O37" i="6" s="1"/>
  <c r="I1171" i="1"/>
  <c r="P37" i="6" s="1"/>
  <c r="I1172" i="1"/>
  <c r="Q37" i="6" s="1"/>
  <c r="I1173" i="1"/>
  <c r="R37" i="6" s="1"/>
  <c r="I1174" i="1"/>
  <c r="S37" i="6" s="1"/>
  <c r="I1175" i="1"/>
  <c r="T37" i="6" s="1"/>
  <c r="I1176" i="1"/>
  <c r="U37" i="6" s="1"/>
  <c r="I1177" i="1"/>
  <c r="V37" i="6" s="1"/>
  <c r="I1178" i="1"/>
  <c r="W37" i="6" s="1"/>
  <c r="I1179" i="1"/>
  <c r="X37" i="6" s="1"/>
  <c r="I1180" i="1"/>
  <c r="Y37" i="6" s="1"/>
  <c r="I1181" i="1"/>
  <c r="Z37" i="6" s="1"/>
  <c r="I1182" i="1"/>
  <c r="AA37" i="6" s="1"/>
  <c r="I1183" i="1"/>
  <c r="AB37" i="6" s="1"/>
  <c r="I1184" i="1"/>
  <c r="AC37" i="6" s="1"/>
  <c r="I1185" i="1"/>
  <c r="AD37" i="6" s="1"/>
  <c r="I1186" i="1"/>
  <c r="AE37" i="6" s="1"/>
  <c r="I1187" i="1"/>
  <c r="AF37" i="6" s="1"/>
  <c r="I1188" i="1"/>
  <c r="AG37" i="6" s="1"/>
  <c r="I1189" i="1"/>
  <c r="AH37" i="6" s="1"/>
  <c r="D37" i="9" s="1"/>
  <c r="I1190" i="1"/>
  <c r="B38" i="6" s="1"/>
  <c r="I1191" i="1"/>
  <c r="C38" i="6" s="1"/>
  <c r="I1192" i="1"/>
  <c r="D38" i="6" s="1"/>
  <c r="I1193" i="1"/>
  <c r="E38" i="6" s="1"/>
  <c r="I1194" i="1"/>
  <c r="F38" i="6" s="1"/>
  <c r="I1195" i="1"/>
  <c r="G38" i="6" s="1"/>
  <c r="I1196" i="1"/>
  <c r="H38" i="6" s="1"/>
  <c r="I1197" i="1"/>
  <c r="I38" i="6" s="1"/>
  <c r="I1198" i="1"/>
  <c r="J38" i="6" s="1"/>
  <c r="B38" i="9" s="1"/>
  <c r="M38" i="29" s="1"/>
  <c r="I1199" i="1"/>
  <c r="K38" i="6" s="1"/>
  <c r="I1200" i="1"/>
  <c r="L38" i="6" s="1"/>
  <c r="I1201" i="1"/>
  <c r="M38" i="6" s="1"/>
  <c r="I1202" i="1"/>
  <c r="N38" i="6" s="1"/>
  <c r="I1203" i="1"/>
  <c r="O38" i="6" s="1"/>
  <c r="I1204" i="1"/>
  <c r="P38" i="6" s="1"/>
  <c r="I1205" i="1"/>
  <c r="Q38" i="6" s="1"/>
  <c r="I1206" i="1"/>
  <c r="R38" i="6" s="1"/>
  <c r="I1207" i="1"/>
  <c r="S38" i="6" s="1"/>
  <c r="I1208" i="1"/>
  <c r="T38" i="6" s="1"/>
  <c r="I1209" i="1"/>
  <c r="U38" i="6" s="1"/>
  <c r="I1210" i="1"/>
  <c r="V38" i="6" s="1"/>
  <c r="I1211" i="1"/>
  <c r="W38" i="6" s="1"/>
  <c r="I1212" i="1"/>
  <c r="X38" i="6" s="1"/>
  <c r="I1213" i="1"/>
  <c r="Y38" i="6" s="1"/>
  <c r="I1214" i="1"/>
  <c r="Z38" i="6" s="1"/>
  <c r="I1215" i="1"/>
  <c r="AA38" i="6" s="1"/>
  <c r="I1216" i="1"/>
  <c r="AB38" i="6" s="1"/>
  <c r="I1217" i="1"/>
  <c r="AC38" i="6" s="1"/>
  <c r="I1218" i="1"/>
  <c r="AD38" i="6" s="1"/>
  <c r="I1219" i="1"/>
  <c r="AE38" i="6" s="1"/>
  <c r="I1220" i="1"/>
  <c r="AF38" i="6" s="1"/>
  <c r="I1221" i="1"/>
  <c r="AG38" i="6" s="1"/>
  <c r="I1222" i="1"/>
  <c r="AH38" i="6" s="1"/>
  <c r="D38" i="9" s="1"/>
  <c r="I1223" i="1"/>
  <c r="B39" i="6" s="1"/>
  <c r="I1224" i="1"/>
  <c r="C39" i="6" s="1"/>
  <c r="I1225" i="1"/>
  <c r="D39" i="6" s="1"/>
  <c r="I1226" i="1"/>
  <c r="E39" i="6" s="1"/>
  <c r="I1227" i="1"/>
  <c r="F39" i="6" s="1"/>
  <c r="I1228" i="1"/>
  <c r="G39" i="6" s="1"/>
  <c r="I1229" i="1"/>
  <c r="H39" i="6" s="1"/>
  <c r="I1230" i="1"/>
  <c r="I39" i="6" s="1"/>
  <c r="I1231" i="1"/>
  <c r="J39" i="6" s="1"/>
  <c r="B39" i="9" s="1"/>
  <c r="M39" i="29" s="1"/>
  <c r="I1232" i="1"/>
  <c r="K39" i="6" s="1"/>
  <c r="I1233" i="1"/>
  <c r="L39" i="6" s="1"/>
  <c r="I1234" i="1"/>
  <c r="M39" i="6" s="1"/>
  <c r="I1235" i="1"/>
  <c r="N39" i="6" s="1"/>
  <c r="I1236" i="1"/>
  <c r="O39" i="6" s="1"/>
  <c r="I1237" i="1"/>
  <c r="P39" i="6" s="1"/>
  <c r="I1238" i="1"/>
  <c r="Q39" i="6" s="1"/>
  <c r="I1239" i="1"/>
  <c r="R39" i="6" s="1"/>
  <c r="I1240" i="1"/>
  <c r="S39" i="6" s="1"/>
  <c r="I1241" i="1"/>
  <c r="T39" i="6" s="1"/>
  <c r="I1242" i="1"/>
  <c r="U39" i="6" s="1"/>
  <c r="I1243" i="1"/>
  <c r="V39" i="6" s="1"/>
  <c r="I1244" i="1"/>
  <c r="W39" i="6" s="1"/>
  <c r="I1245" i="1"/>
  <c r="X39" i="6" s="1"/>
  <c r="I1246" i="1"/>
  <c r="Y39" i="6" s="1"/>
  <c r="I1247" i="1"/>
  <c r="Z39" i="6" s="1"/>
  <c r="I1248" i="1"/>
  <c r="AA39" i="6" s="1"/>
  <c r="I1249" i="1"/>
  <c r="AB39" i="6" s="1"/>
  <c r="I1250" i="1"/>
  <c r="AC39" i="6" s="1"/>
  <c r="I1251" i="1"/>
  <c r="AD39" i="6" s="1"/>
  <c r="I1252" i="1"/>
  <c r="AE39" i="6" s="1"/>
  <c r="I1253" i="1"/>
  <c r="AF39" i="6" s="1"/>
  <c r="I1254" i="1"/>
  <c r="AG39" i="6" s="1"/>
  <c r="I1255" i="1"/>
  <c r="AH39" i="6" s="1"/>
  <c r="D39" i="9" s="1"/>
  <c r="I1256" i="1"/>
  <c r="B40" i="6" s="1"/>
  <c r="I1257" i="1"/>
  <c r="C40" i="6" s="1"/>
  <c r="I1258" i="1"/>
  <c r="D40" i="6" s="1"/>
  <c r="I1259" i="1"/>
  <c r="E40" i="6" s="1"/>
  <c r="I1260" i="1"/>
  <c r="F40" i="6" s="1"/>
  <c r="I1261" i="1"/>
  <c r="G40" i="6" s="1"/>
  <c r="I1262" i="1"/>
  <c r="H40" i="6" s="1"/>
  <c r="I1263" i="1"/>
  <c r="I40" i="6" s="1"/>
  <c r="I1264" i="1"/>
  <c r="J40" i="6" s="1"/>
  <c r="B40" i="9" s="1"/>
  <c r="M40" i="29" s="1"/>
  <c r="I1265" i="1"/>
  <c r="K40" i="6" s="1"/>
  <c r="I1266" i="1"/>
  <c r="L40" i="6" s="1"/>
  <c r="I1267" i="1"/>
  <c r="M40" i="6" s="1"/>
  <c r="I1268" i="1"/>
  <c r="N40" i="6" s="1"/>
  <c r="I1269" i="1"/>
  <c r="O40" i="6" s="1"/>
  <c r="I1270" i="1"/>
  <c r="P40" i="6" s="1"/>
  <c r="I1271" i="1"/>
  <c r="Q40" i="6" s="1"/>
  <c r="I1272" i="1"/>
  <c r="R40" i="6" s="1"/>
  <c r="I1273" i="1"/>
  <c r="S40" i="6" s="1"/>
  <c r="I1274" i="1"/>
  <c r="T40" i="6" s="1"/>
  <c r="I1275" i="1"/>
  <c r="U40" i="6" s="1"/>
  <c r="I1276" i="1"/>
  <c r="V40" i="6" s="1"/>
  <c r="I1277" i="1"/>
  <c r="W40" i="6" s="1"/>
  <c r="I1278" i="1"/>
  <c r="X40" i="6" s="1"/>
  <c r="I1279" i="1"/>
  <c r="Y40" i="6" s="1"/>
  <c r="I1280" i="1"/>
  <c r="Z40" i="6" s="1"/>
  <c r="I1281" i="1"/>
  <c r="AA40" i="6" s="1"/>
  <c r="I1282" i="1"/>
  <c r="AB40" i="6" s="1"/>
  <c r="I1283" i="1"/>
  <c r="AC40" i="6" s="1"/>
  <c r="I1284" i="1"/>
  <c r="AD40" i="6" s="1"/>
  <c r="I1285" i="1"/>
  <c r="AE40" i="6" s="1"/>
  <c r="I1286" i="1"/>
  <c r="AF40" i="6" s="1"/>
  <c r="I1287" i="1"/>
  <c r="AG40" i="6" s="1"/>
  <c r="I1288" i="1"/>
  <c r="AH40" i="6" s="1"/>
  <c r="D40" i="9" s="1"/>
  <c r="I1289" i="1"/>
  <c r="B41" i="6" s="1"/>
  <c r="I1290" i="1"/>
  <c r="C41" i="6" s="1"/>
  <c r="I1291" i="1"/>
  <c r="D41" i="6" s="1"/>
  <c r="I1292" i="1"/>
  <c r="E41" i="6" s="1"/>
  <c r="I1293" i="1"/>
  <c r="F41" i="6" s="1"/>
  <c r="I1294" i="1"/>
  <c r="G41" i="6" s="1"/>
  <c r="I1295" i="1"/>
  <c r="H41" i="6" s="1"/>
  <c r="I1296" i="1"/>
  <c r="I41" i="6" s="1"/>
  <c r="I1297" i="1"/>
  <c r="J41" i="6" s="1"/>
  <c r="B41" i="9" s="1"/>
  <c r="M41" i="29" s="1"/>
  <c r="I1298" i="1"/>
  <c r="K41" i="6" s="1"/>
  <c r="I1299" i="1"/>
  <c r="L41" i="6" s="1"/>
  <c r="I1300" i="1"/>
  <c r="M41" i="6" s="1"/>
  <c r="I1301" i="1"/>
  <c r="N41" i="6" s="1"/>
  <c r="I1302" i="1"/>
  <c r="O41" i="6" s="1"/>
  <c r="I1303" i="1"/>
  <c r="P41" i="6" s="1"/>
  <c r="I1304" i="1"/>
  <c r="Q41" i="6" s="1"/>
  <c r="I1305" i="1"/>
  <c r="R41" i="6" s="1"/>
  <c r="I1306" i="1"/>
  <c r="S41" i="6" s="1"/>
  <c r="I1307" i="1"/>
  <c r="T41" i="6" s="1"/>
  <c r="I1308" i="1"/>
  <c r="U41" i="6" s="1"/>
  <c r="I1309" i="1"/>
  <c r="V41" i="6" s="1"/>
  <c r="I1310" i="1"/>
  <c r="W41" i="6" s="1"/>
  <c r="I1311" i="1"/>
  <c r="X41" i="6" s="1"/>
  <c r="I1312" i="1"/>
  <c r="Y41" i="6" s="1"/>
  <c r="I1313" i="1"/>
  <c r="Z41" i="6" s="1"/>
  <c r="I1314" i="1"/>
  <c r="AA41" i="6" s="1"/>
  <c r="I1315" i="1"/>
  <c r="AB41" i="6" s="1"/>
  <c r="I1316" i="1"/>
  <c r="AC41" i="6" s="1"/>
  <c r="I1317" i="1"/>
  <c r="AD41" i="6" s="1"/>
  <c r="I1318" i="1"/>
  <c r="AE41" i="6" s="1"/>
  <c r="I1319" i="1"/>
  <c r="AF41" i="6" s="1"/>
  <c r="I1320" i="1"/>
  <c r="AG41" i="6" s="1"/>
  <c r="I1321" i="1"/>
  <c r="AH41" i="6" s="1"/>
  <c r="D41" i="9" s="1"/>
  <c r="I1322" i="1"/>
  <c r="B42" i="6" s="1"/>
  <c r="I1323" i="1"/>
  <c r="C42" i="6" s="1"/>
  <c r="I1324" i="1"/>
  <c r="D42" i="6" s="1"/>
  <c r="I1325" i="1"/>
  <c r="E42" i="6" s="1"/>
  <c r="I1326" i="1"/>
  <c r="F42" i="6" s="1"/>
  <c r="I1327" i="1"/>
  <c r="G42" i="6" s="1"/>
  <c r="I1328" i="1"/>
  <c r="H42" i="6" s="1"/>
  <c r="I1329" i="1"/>
  <c r="I42" i="6" s="1"/>
  <c r="I1330" i="1"/>
  <c r="J42" i="6" s="1"/>
  <c r="B42" i="9" s="1"/>
  <c r="M42" i="29" s="1"/>
  <c r="I1331" i="1"/>
  <c r="K42" i="6" s="1"/>
  <c r="I1332" i="1"/>
  <c r="L42" i="6" s="1"/>
  <c r="I1333" i="1"/>
  <c r="M42" i="6" s="1"/>
  <c r="I1334" i="1"/>
  <c r="N42" i="6" s="1"/>
  <c r="I1335" i="1"/>
  <c r="O42" i="6" s="1"/>
  <c r="I1336" i="1"/>
  <c r="P42" i="6" s="1"/>
  <c r="I1337" i="1"/>
  <c r="Q42" i="6" s="1"/>
  <c r="I1338" i="1"/>
  <c r="R42" i="6" s="1"/>
  <c r="I1339" i="1"/>
  <c r="S42" i="6" s="1"/>
  <c r="I1340" i="1"/>
  <c r="T42" i="6" s="1"/>
  <c r="I1341" i="1"/>
  <c r="U42" i="6" s="1"/>
  <c r="I1342" i="1"/>
  <c r="V42" i="6" s="1"/>
  <c r="I1343" i="1"/>
  <c r="W42" i="6" s="1"/>
  <c r="I1344" i="1"/>
  <c r="X42" i="6" s="1"/>
  <c r="I1345" i="1"/>
  <c r="Y42" i="6" s="1"/>
  <c r="I1346" i="1"/>
  <c r="Z42" i="6" s="1"/>
  <c r="I1347" i="1"/>
  <c r="AA42" i="6" s="1"/>
  <c r="I1348" i="1"/>
  <c r="AB42" i="6" s="1"/>
  <c r="I1349" i="1"/>
  <c r="AC42" i="6" s="1"/>
  <c r="I1350" i="1"/>
  <c r="AD42" i="6" s="1"/>
  <c r="I1351" i="1"/>
  <c r="AE42" i="6" s="1"/>
  <c r="I1352" i="1"/>
  <c r="AF42" i="6" s="1"/>
  <c r="I1353" i="1"/>
  <c r="AG42" i="6" s="1"/>
  <c r="I1354" i="1"/>
  <c r="AH42" i="6" s="1"/>
  <c r="D42" i="9" s="1"/>
  <c r="I1355" i="1"/>
  <c r="B43" i="6" s="1"/>
  <c r="I1356" i="1"/>
  <c r="C43" i="6" s="1"/>
  <c r="I1357" i="1"/>
  <c r="D43" i="6" s="1"/>
  <c r="I1358" i="1"/>
  <c r="E43" i="6" s="1"/>
  <c r="I1359" i="1"/>
  <c r="F43" i="6" s="1"/>
  <c r="I1360" i="1"/>
  <c r="G43" i="6" s="1"/>
  <c r="I1361" i="1"/>
  <c r="H43" i="6" s="1"/>
  <c r="I1362" i="1"/>
  <c r="I43" i="6" s="1"/>
  <c r="I1363" i="1"/>
  <c r="J43" i="6" s="1"/>
  <c r="B43" i="9" s="1"/>
  <c r="M43" i="29" s="1"/>
  <c r="I1364" i="1"/>
  <c r="K43" i="6" s="1"/>
  <c r="I1365" i="1"/>
  <c r="L43" i="6" s="1"/>
  <c r="I1366" i="1"/>
  <c r="M43" i="6" s="1"/>
  <c r="I1367" i="1"/>
  <c r="N43" i="6" s="1"/>
  <c r="I1368" i="1"/>
  <c r="O43" i="6" s="1"/>
  <c r="I1369" i="1"/>
  <c r="P43" i="6" s="1"/>
  <c r="I1370" i="1"/>
  <c r="Q43" i="6" s="1"/>
  <c r="I1371" i="1"/>
  <c r="R43" i="6" s="1"/>
  <c r="I1372" i="1"/>
  <c r="S43" i="6" s="1"/>
  <c r="I1373" i="1"/>
  <c r="T43" i="6" s="1"/>
  <c r="I1374" i="1"/>
  <c r="U43" i="6" s="1"/>
  <c r="I1375" i="1"/>
  <c r="V43" i="6" s="1"/>
  <c r="I1376" i="1"/>
  <c r="W43" i="6" s="1"/>
  <c r="I1377" i="1"/>
  <c r="X43" i="6" s="1"/>
  <c r="I1378" i="1"/>
  <c r="Y43" i="6" s="1"/>
  <c r="I1379" i="1"/>
  <c r="Z43" i="6" s="1"/>
  <c r="I1380" i="1"/>
  <c r="AA43" i="6" s="1"/>
  <c r="I1381" i="1"/>
  <c r="AB43" i="6" s="1"/>
  <c r="I1382" i="1"/>
  <c r="AC43" i="6" s="1"/>
  <c r="I1383" i="1"/>
  <c r="AD43" i="6" s="1"/>
  <c r="I1384" i="1"/>
  <c r="AE43" i="6" s="1"/>
  <c r="I1385" i="1"/>
  <c r="AF43" i="6" s="1"/>
  <c r="I1386" i="1"/>
  <c r="AG43" i="6" s="1"/>
  <c r="I1387" i="1"/>
  <c r="AH43" i="6" s="1"/>
  <c r="D43" i="9" s="1"/>
  <c r="I1388" i="1"/>
  <c r="B44" i="6" s="1"/>
  <c r="I1389" i="1"/>
  <c r="C44" i="6" s="1"/>
  <c r="I1390" i="1"/>
  <c r="D44" i="6" s="1"/>
  <c r="I1391" i="1"/>
  <c r="E44" i="6" s="1"/>
  <c r="I1392" i="1"/>
  <c r="F44" i="6" s="1"/>
  <c r="I1393" i="1"/>
  <c r="G44" i="6" s="1"/>
  <c r="I1394" i="1"/>
  <c r="H44" i="6" s="1"/>
  <c r="I1395" i="1"/>
  <c r="I44" i="6" s="1"/>
  <c r="I1396" i="1"/>
  <c r="J44" i="6" s="1"/>
  <c r="B44" i="9" s="1"/>
  <c r="M44" i="29" s="1"/>
  <c r="I1397" i="1"/>
  <c r="K44" i="6" s="1"/>
  <c r="I1398" i="1"/>
  <c r="L44" i="6" s="1"/>
  <c r="I1399" i="1"/>
  <c r="M44" i="6" s="1"/>
  <c r="I1400" i="1"/>
  <c r="N44" i="6" s="1"/>
  <c r="I1401" i="1"/>
  <c r="O44" i="6" s="1"/>
  <c r="I1402" i="1"/>
  <c r="P44" i="6" s="1"/>
  <c r="I1403" i="1"/>
  <c r="Q44" i="6" s="1"/>
  <c r="I1404" i="1"/>
  <c r="R44" i="6" s="1"/>
  <c r="I1405" i="1"/>
  <c r="S44" i="6" s="1"/>
  <c r="I1406" i="1"/>
  <c r="T44" i="6" s="1"/>
  <c r="I1407" i="1"/>
  <c r="U44" i="6" s="1"/>
  <c r="I1408" i="1"/>
  <c r="V44" i="6" s="1"/>
  <c r="I1409" i="1"/>
  <c r="W44" i="6" s="1"/>
  <c r="I1410" i="1"/>
  <c r="X44" i="6" s="1"/>
  <c r="I1411" i="1"/>
  <c r="Y44" i="6" s="1"/>
  <c r="I1412" i="1"/>
  <c r="Z44" i="6" s="1"/>
  <c r="I1413" i="1"/>
  <c r="AA44" i="6" s="1"/>
  <c r="I1414" i="1"/>
  <c r="AB44" i="6" s="1"/>
  <c r="I1415" i="1"/>
  <c r="AC44" i="6" s="1"/>
  <c r="I1416" i="1"/>
  <c r="AD44" i="6" s="1"/>
  <c r="I1417" i="1"/>
  <c r="AE44" i="6" s="1"/>
  <c r="I1418" i="1"/>
  <c r="AF44" i="6" s="1"/>
  <c r="I1419" i="1"/>
  <c r="AG44" i="6" s="1"/>
  <c r="I1420" i="1"/>
  <c r="AH44" i="6" s="1"/>
  <c r="D44" i="9" s="1"/>
  <c r="I1421" i="1"/>
  <c r="B45" i="6" s="1"/>
  <c r="I1422" i="1"/>
  <c r="C45" i="6" s="1"/>
  <c r="I1423" i="1"/>
  <c r="D45" i="6" s="1"/>
  <c r="I1424" i="1"/>
  <c r="E45" i="6" s="1"/>
  <c r="I1425" i="1"/>
  <c r="F45" i="6" s="1"/>
  <c r="I1426" i="1"/>
  <c r="G45" i="6" s="1"/>
  <c r="I1427" i="1"/>
  <c r="H45" i="6" s="1"/>
  <c r="I1428" i="1"/>
  <c r="I45" i="6" s="1"/>
  <c r="I1429" i="1"/>
  <c r="J45" i="6" s="1"/>
  <c r="B45" i="9" s="1"/>
  <c r="M45" i="29" s="1"/>
  <c r="I1430" i="1"/>
  <c r="K45" i="6" s="1"/>
  <c r="I1431" i="1"/>
  <c r="L45" i="6" s="1"/>
  <c r="I1432" i="1"/>
  <c r="M45" i="6" s="1"/>
  <c r="I1433" i="1"/>
  <c r="N45" i="6" s="1"/>
  <c r="I1434" i="1"/>
  <c r="O45" i="6" s="1"/>
  <c r="I1435" i="1"/>
  <c r="P45" i="6" s="1"/>
  <c r="I1436" i="1"/>
  <c r="Q45" i="6" s="1"/>
  <c r="I1437" i="1"/>
  <c r="R45" i="6" s="1"/>
  <c r="I1438" i="1"/>
  <c r="S45" i="6" s="1"/>
  <c r="I1439" i="1"/>
  <c r="T45" i="6" s="1"/>
  <c r="I1440" i="1"/>
  <c r="U45" i="6" s="1"/>
  <c r="I1441" i="1"/>
  <c r="V45" i="6" s="1"/>
  <c r="I1442" i="1"/>
  <c r="W45" i="6" s="1"/>
  <c r="I1443" i="1"/>
  <c r="X45" i="6" s="1"/>
  <c r="I1444" i="1"/>
  <c r="Y45" i="6" s="1"/>
  <c r="I1445" i="1"/>
  <c r="Z45" i="6" s="1"/>
  <c r="I1446" i="1"/>
  <c r="AA45" i="6" s="1"/>
  <c r="I1447" i="1"/>
  <c r="AB45" i="6" s="1"/>
  <c r="I1448" i="1"/>
  <c r="AC45" i="6" s="1"/>
  <c r="I1449" i="1"/>
  <c r="AD45" i="6" s="1"/>
  <c r="I1450" i="1"/>
  <c r="AE45" i="6" s="1"/>
  <c r="I1451" i="1"/>
  <c r="AF45" i="6" s="1"/>
  <c r="I1452" i="1"/>
  <c r="AG45" i="6" s="1"/>
  <c r="I1453" i="1"/>
  <c r="AH45" i="6" s="1"/>
  <c r="D45" i="9" s="1"/>
  <c r="I1454" i="1"/>
  <c r="B46" i="6" s="1"/>
  <c r="I1455" i="1"/>
  <c r="C46" i="6" s="1"/>
  <c r="I1456" i="1"/>
  <c r="D46" i="6" s="1"/>
  <c r="I1457" i="1"/>
  <c r="E46" i="6" s="1"/>
  <c r="I1458" i="1"/>
  <c r="F46" i="6" s="1"/>
  <c r="I1459" i="1"/>
  <c r="G46" i="6" s="1"/>
  <c r="I1460" i="1"/>
  <c r="H46" i="6" s="1"/>
  <c r="I1461" i="1"/>
  <c r="I46" i="6" s="1"/>
  <c r="I1462" i="1"/>
  <c r="J46" i="6" s="1"/>
  <c r="B46" i="9" s="1"/>
  <c r="M46" i="29" s="1"/>
  <c r="I1463" i="1"/>
  <c r="K46" i="6" s="1"/>
  <c r="I1464" i="1"/>
  <c r="L46" i="6" s="1"/>
  <c r="I1465" i="1"/>
  <c r="M46" i="6" s="1"/>
  <c r="I1466" i="1"/>
  <c r="N46" i="6" s="1"/>
  <c r="I1467" i="1"/>
  <c r="O46" i="6" s="1"/>
  <c r="I1468" i="1"/>
  <c r="P46" i="6" s="1"/>
  <c r="I1469" i="1"/>
  <c r="Q46" i="6" s="1"/>
  <c r="I1470" i="1"/>
  <c r="R46" i="6" s="1"/>
  <c r="I1471" i="1"/>
  <c r="S46" i="6" s="1"/>
  <c r="I1472" i="1"/>
  <c r="T46" i="6" s="1"/>
  <c r="I1473" i="1"/>
  <c r="U46" i="6" s="1"/>
  <c r="I1474" i="1"/>
  <c r="V46" i="6" s="1"/>
  <c r="I1475" i="1"/>
  <c r="W46" i="6" s="1"/>
  <c r="I1476" i="1"/>
  <c r="X46" i="6" s="1"/>
  <c r="I1477" i="1"/>
  <c r="Y46" i="6" s="1"/>
  <c r="I1478" i="1"/>
  <c r="Z46" i="6" s="1"/>
  <c r="I1479" i="1"/>
  <c r="AA46" i="6" s="1"/>
  <c r="I1480" i="1"/>
  <c r="AB46" i="6" s="1"/>
  <c r="I1481" i="1"/>
  <c r="AC46" i="6" s="1"/>
  <c r="I1482" i="1"/>
  <c r="AD46" i="6" s="1"/>
  <c r="I1483" i="1"/>
  <c r="AE46" i="6" s="1"/>
  <c r="I1484" i="1"/>
  <c r="AF46" i="6" s="1"/>
  <c r="I1485" i="1"/>
  <c r="AG46" i="6" s="1"/>
  <c r="I1486" i="1"/>
  <c r="AH46" i="6" s="1"/>
  <c r="D46" i="9" s="1"/>
  <c r="I1487" i="1"/>
  <c r="B47" i="6" s="1"/>
  <c r="I1488" i="1"/>
  <c r="C47" i="6" s="1"/>
  <c r="I1489" i="1"/>
  <c r="D47" i="6" s="1"/>
  <c r="I1490" i="1"/>
  <c r="E47" i="6" s="1"/>
  <c r="I1491" i="1"/>
  <c r="F47" i="6" s="1"/>
  <c r="I1492" i="1"/>
  <c r="G47" i="6" s="1"/>
  <c r="I1493" i="1"/>
  <c r="H47" i="6" s="1"/>
  <c r="I1494" i="1"/>
  <c r="I47" i="6" s="1"/>
  <c r="I1495" i="1"/>
  <c r="J47" i="6" s="1"/>
  <c r="B47" i="9" s="1"/>
  <c r="M47" i="29" s="1"/>
  <c r="I1496" i="1"/>
  <c r="K47" i="6" s="1"/>
  <c r="I1497" i="1"/>
  <c r="L47" i="6" s="1"/>
  <c r="I1498" i="1"/>
  <c r="M47" i="6" s="1"/>
  <c r="I1499" i="1"/>
  <c r="N47" i="6" s="1"/>
  <c r="I1500" i="1"/>
  <c r="O47" i="6" s="1"/>
  <c r="I1501" i="1"/>
  <c r="P47" i="6" s="1"/>
  <c r="I1502" i="1"/>
  <c r="Q47" i="6" s="1"/>
  <c r="I1503" i="1"/>
  <c r="R47" i="6" s="1"/>
  <c r="I1504" i="1"/>
  <c r="S47" i="6" s="1"/>
  <c r="I1505" i="1"/>
  <c r="T47" i="6" s="1"/>
  <c r="I1506" i="1"/>
  <c r="U47" i="6" s="1"/>
  <c r="I1507" i="1"/>
  <c r="V47" i="6" s="1"/>
  <c r="I1508" i="1"/>
  <c r="W47" i="6" s="1"/>
  <c r="I1509" i="1"/>
  <c r="X47" i="6" s="1"/>
  <c r="I1510" i="1"/>
  <c r="Y47" i="6" s="1"/>
  <c r="I1511" i="1"/>
  <c r="Z47" i="6" s="1"/>
  <c r="I1512" i="1"/>
  <c r="AA47" i="6" s="1"/>
  <c r="I1513" i="1"/>
  <c r="AB47" i="6" s="1"/>
  <c r="I1514" i="1"/>
  <c r="AC47" i="6" s="1"/>
  <c r="I1515" i="1"/>
  <c r="AD47" i="6" s="1"/>
  <c r="I1516" i="1"/>
  <c r="AE47" i="6" s="1"/>
  <c r="I1517" i="1"/>
  <c r="AF47" i="6" s="1"/>
  <c r="I1518" i="1"/>
  <c r="AG47" i="6" s="1"/>
  <c r="I1519" i="1"/>
  <c r="AH47" i="6" s="1"/>
  <c r="D47" i="9" s="1"/>
  <c r="I1520" i="1"/>
  <c r="B48" i="6" s="1"/>
  <c r="I1521" i="1"/>
  <c r="C48" i="6" s="1"/>
  <c r="I1522" i="1"/>
  <c r="D48" i="6" s="1"/>
  <c r="I1523" i="1"/>
  <c r="E48" i="6" s="1"/>
  <c r="I1524" i="1"/>
  <c r="F48" i="6" s="1"/>
  <c r="I1525" i="1"/>
  <c r="G48" i="6" s="1"/>
  <c r="I1526" i="1"/>
  <c r="H48" i="6" s="1"/>
  <c r="I1527" i="1"/>
  <c r="I48" i="6" s="1"/>
  <c r="I1528" i="1"/>
  <c r="J48" i="6" s="1"/>
  <c r="B48" i="9" s="1"/>
  <c r="M48" i="29" s="1"/>
  <c r="I1529" i="1"/>
  <c r="K48" i="6" s="1"/>
  <c r="I1530" i="1"/>
  <c r="L48" i="6" s="1"/>
  <c r="I1531" i="1"/>
  <c r="M48" i="6" s="1"/>
  <c r="I1532" i="1"/>
  <c r="N48" i="6" s="1"/>
  <c r="I1533" i="1"/>
  <c r="O48" i="6" s="1"/>
  <c r="I1534" i="1"/>
  <c r="P48" i="6" s="1"/>
  <c r="I1535" i="1"/>
  <c r="Q48" i="6" s="1"/>
  <c r="I1536" i="1"/>
  <c r="R48" i="6" s="1"/>
  <c r="I1537" i="1"/>
  <c r="S48" i="6" s="1"/>
  <c r="I1538" i="1"/>
  <c r="T48" i="6" s="1"/>
  <c r="I1539" i="1"/>
  <c r="U48" i="6" s="1"/>
  <c r="I1540" i="1"/>
  <c r="V48" i="6" s="1"/>
  <c r="I1541" i="1"/>
  <c r="W48" i="6" s="1"/>
  <c r="I1542" i="1"/>
  <c r="X48" i="6" s="1"/>
  <c r="I1543" i="1"/>
  <c r="Y48" i="6" s="1"/>
  <c r="I1544" i="1"/>
  <c r="Z48" i="6" s="1"/>
  <c r="I1545" i="1"/>
  <c r="AA48" i="6" s="1"/>
  <c r="I1546" i="1"/>
  <c r="AB48" i="6" s="1"/>
  <c r="I1547" i="1"/>
  <c r="AC48" i="6" s="1"/>
  <c r="I1548" i="1"/>
  <c r="AD48" i="6" s="1"/>
  <c r="I1549" i="1"/>
  <c r="AE48" i="6" s="1"/>
  <c r="I1550" i="1"/>
  <c r="AF48" i="6" s="1"/>
  <c r="I1551" i="1"/>
  <c r="AG48" i="6" s="1"/>
  <c r="I1552" i="1"/>
  <c r="AH48" i="6" s="1"/>
  <c r="D48" i="9" s="1"/>
  <c r="I1553" i="1"/>
  <c r="B49" i="6" s="1"/>
  <c r="I1554" i="1"/>
  <c r="C49" i="6" s="1"/>
  <c r="I1555" i="1"/>
  <c r="D49" i="6" s="1"/>
  <c r="I1556" i="1"/>
  <c r="E49" i="6" s="1"/>
  <c r="I1557" i="1"/>
  <c r="F49" i="6" s="1"/>
  <c r="I1558" i="1"/>
  <c r="G49" i="6" s="1"/>
  <c r="I1559" i="1"/>
  <c r="H49" i="6" s="1"/>
  <c r="I1560" i="1"/>
  <c r="I49" i="6" s="1"/>
  <c r="I1561" i="1"/>
  <c r="J49" i="6" s="1"/>
  <c r="B49" i="9" s="1"/>
  <c r="M49" i="29" s="1"/>
  <c r="I1562" i="1"/>
  <c r="K49" i="6" s="1"/>
  <c r="I1563" i="1"/>
  <c r="L49" i="6" s="1"/>
  <c r="I1564" i="1"/>
  <c r="M49" i="6" s="1"/>
  <c r="I1565" i="1"/>
  <c r="N49" i="6" s="1"/>
  <c r="I1566" i="1"/>
  <c r="O49" i="6" s="1"/>
  <c r="I1567" i="1"/>
  <c r="P49" i="6" s="1"/>
  <c r="I1568" i="1"/>
  <c r="Q49" i="6" s="1"/>
  <c r="I1569" i="1"/>
  <c r="R49" i="6" s="1"/>
  <c r="I1570" i="1"/>
  <c r="S49" i="6" s="1"/>
  <c r="I1571" i="1"/>
  <c r="T49" i="6" s="1"/>
  <c r="I1572" i="1"/>
  <c r="U49" i="6" s="1"/>
  <c r="I1573" i="1"/>
  <c r="V49" i="6" s="1"/>
  <c r="I1574" i="1"/>
  <c r="W49" i="6" s="1"/>
  <c r="I1575" i="1"/>
  <c r="X49" i="6" s="1"/>
  <c r="I1576" i="1"/>
  <c r="Y49" i="6" s="1"/>
  <c r="I1577" i="1"/>
  <c r="Z49" i="6" s="1"/>
  <c r="I1578" i="1"/>
  <c r="AA49" i="6" s="1"/>
  <c r="I1579" i="1"/>
  <c r="AB49" i="6" s="1"/>
  <c r="I1580" i="1"/>
  <c r="AC49" i="6" s="1"/>
  <c r="I1581" i="1"/>
  <c r="AD49" i="6" s="1"/>
  <c r="I1582" i="1"/>
  <c r="AE49" i="6" s="1"/>
  <c r="I1583" i="1"/>
  <c r="AF49" i="6" s="1"/>
  <c r="I1584" i="1"/>
  <c r="AG49" i="6" s="1"/>
  <c r="I1585" i="1"/>
  <c r="AH49" i="6" s="1"/>
  <c r="D49" i="9" s="1"/>
  <c r="I1586" i="1"/>
  <c r="B50" i="6" s="1"/>
  <c r="I1587" i="1"/>
  <c r="C50" i="6" s="1"/>
  <c r="I1588" i="1"/>
  <c r="D50" i="6" s="1"/>
  <c r="I1589" i="1"/>
  <c r="E50" i="6" s="1"/>
  <c r="I1590" i="1"/>
  <c r="F50" i="6" s="1"/>
  <c r="I1591" i="1"/>
  <c r="G50" i="6" s="1"/>
  <c r="I1592" i="1"/>
  <c r="H50" i="6" s="1"/>
  <c r="I1593" i="1"/>
  <c r="I50" i="6" s="1"/>
  <c r="I1594" i="1"/>
  <c r="J50" i="6" s="1"/>
  <c r="B50" i="9" s="1"/>
  <c r="M50" i="29" s="1"/>
  <c r="I1595" i="1"/>
  <c r="K50" i="6" s="1"/>
  <c r="I1596" i="1"/>
  <c r="L50" i="6" s="1"/>
  <c r="I1597" i="1"/>
  <c r="M50" i="6" s="1"/>
  <c r="I1598" i="1"/>
  <c r="N50" i="6" s="1"/>
  <c r="I1599" i="1"/>
  <c r="O50" i="6" s="1"/>
  <c r="I1600" i="1"/>
  <c r="P50" i="6" s="1"/>
  <c r="I1601" i="1"/>
  <c r="Q50" i="6" s="1"/>
  <c r="I1602" i="1"/>
  <c r="R50" i="6" s="1"/>
  <c r="I1603" i="1"/>
  <c r="S50" i="6" s="1"/>
  <c r="I1604" i="1"/>
  <c r="T50" i="6" s="1"/>
  <c r="I1605" i="1"/>
  <c r="U50" i="6" s="1"/>
  <c r="I1606" i="1"/>
  <c r="V50" i="6" s="1"/>
  <c r="I1607" i="1"/>
  <c r="W50" i="6" s="1"/>
  <c r="I1608" i="1"/>
  <c r="X50" i="6" s="1"/>
  <c r="I1609" i="1"/>
  <c r="Y50" i="6" s="1"/>
  <c r="I1610" i="1"/>
  <c r="Z50" i="6" s="1"/>
  <c r="I1611" i="1"/>
  <c r="AA50" i="6" s="1"/>
  <c r="I1612" i="1"/>
  <c r="AB50" i="6" s="1"/>
  <c r="I1613" i="1"/>
  <c r="AC50" i="6" s="1"/>
  <c r="I1614" i="1"/>
  <c r="AD50" i="6" s="1"/>
  <c r="I1615" i="1"/>
  <c r="AE50" i="6" s="1"/>
  <c r="I1616" i="1"/>
  <c r="AF50" i="6" s="1"/>
  <c r="I1617" i="1"/>
  <c r="AG50" i="6" s="1"/>
  <c r="I1618" i="1"/>
  <c r="AH50" i="6" s="1"/>
  <c r="D50" i="9" s="1"/>
  <c r="I1619" i="1"/>
  <c r="B51" i="6" s="1"/>
  <c r="I1620" i="1"/>
  <c r="C51" i="6" s="1"/>
  <c r="I1621" i="1"/>
  <c r="D51" i="6" s="1"/>
  <c r="I1622" i="1"/>
  <c r="E51" i="6" s="1"/>
  <c r="I1623" i="1"/>
  <c r="F51" i="6" s="1"/>
  <c r="I1624" i="1"/>
  <c r="G51" i="6" s="1"/>
  <c r="I1625" i="1"/>
  <c r="H51" i="6" s="1"/>
  <c r="I1626" i="1"/>
  <c r="I51" i="6" s="1"/>
  <c r="I1627" i="1"/>
  <c r="J51" i="6" s="1"/>
  <c r="B51" i="9" s="1"/>
  <c r="M51" i="29" s="1"/>
  <c r="I1628" i="1"/>
  <c r="K51" i="6" s="1"/>
  <c r="I1629" i="1"/>
  <c r="L51" i="6" s="1"/>
  <c r="I1630" i="1"/>
  <c r="M51" i="6" s="1"/>
  <c r="I1631" i="1"/>
  <c r="N51" i="6" s="1"/>
  <c r="I1632" i="1"/>
  <c r="O51" i="6" s="1"/>
  <c r="I1633" i="1"/>
  <c r="P51" i="6" s="1"/>
  <c r="I1634" i="1"/>
  <c r="Q51" i="6" s="1"/>
  <c r="I1635" i="1"/>
  <c r="R51" i="6" s="1"/>
  <c r="I1636" i="1"/>
  <c r="S51" i="6" s="1"/>
  <c r="I1637" i="1"/>
  <c r="T51" i="6" s="1"/>
  <c r="I1638" i="1"/>
  <c r="U51" i="6" s="1"/>
  <c r="I1639" i="1"/>
  <c r="V51" i="6" s="1"/>
  <c r="I1640" i="1"/>
  <c r="W51" i="6" s="1"/>
  <c r="I1641" i="1"/>
  <c r="X51" i="6" s="1"/>
  <c r="I1642" i="1"/>
  <c r="Y51" i="6" s="1"/>
  <c r="I1643" i="1"/>
  <c r="Z51" i="6" s="1"/>
  <c r="I1644" i="1"/>
  <c r="AA51" i="6" s="1"/>
  <c r="I1645" i="1"/>
  <c r="AB51" i="6" s="1"/>
  <c r="I1646" i="1"/>
  <c r="AC51" i="6" s="1"/>
  <c r="I1647" i="1"/>
  <c r="AD51" i="6" s="1"/>
  <c r="I1648" i="1"/>
  <c r="AE51" i="6" s="1"/>
  <c r="I1649" i="1"/>
  <c r="AF51" i="6" s="1"/>
  <c r="I1650" i="1"/>
  <c r="AG51" i="6" s="1"/>
  <c r="I1651" i="1"/>
  <c r="AH51" i="6" s="1"/>
  <c r="D51" i="9" s="1"/>
  <c r="I1652" i="1"/>
  <c r="B52" i="6" s="1"/>
  <c r="I1653" i="1"/>
  <c r="C52" i="6" s="1"/>
  <c r="I1654" i="1"/>
  <c r="D52" i="6" s="1"/>
  <c r="I1655" i="1"/>
  <c r="E52" i="6" s="1"/>
  <c r="I1656" i="1"/>
  <c r="F52" i="6" s="1"/>
  <c r="I1657" i="1"/>
  <c r="G52" i="6" s="1"/>
  <c r="I1658" i="1"/>
  <c r="H52" i="6" s="1"/>
  <c r="I1659" i="1"/>
  <c r="I52" i="6" s="1"/>
  <c r="I1660" i="1"/>
  <c r="J52" i="6" s="1"/>
  <c r="B52" i="9" s="1"/>
  <c r="M52" i="29" s="1"/>
  <c r="I1661" i="1"/>
  <c r="K52" i="6" s="1"/>
  <c r="I1662" i="1"/>
  <c r="L52" i="6" s="1"/>
  <c r="I1663" i="1"/>
  <c r="M52" i="6" s="1"/>
  <c r="I1664" i="1"/>
  <c r="N52" i="6" s="1"/>
  <c r="I1665" i="1"/>
  <c r="O52" i="6" s="1"/>
  <c r="I1666" i="1"/>
  <c r="P52" i="6" s="1"/>
  <c r="I1667" i="1"/>
  <c r="Q52" i="6" s="1"/>
  <c r="I1668" i="1"/>
  <c r="R52" i="6" s="1"/>
  <c r="I1669" i="1"/>
  <c r="S52" i="6" s="1"/>
  <c r="I1670" i="1"/>
  <c r="T52" i="6" s="1"/>
  <c r="I1671" i="1"/>
  <c r="U52" i="6" s="1"/>
  <c r="I1672" i="1"/>
  <c r="V52" i="6" s="1"/>
  <c r="I1673" i="1"/>
  <c r="W52" i="6" s="1"/>
  <c r="I1674" i="1"/>
  <c r="X52" i="6" s="1"/>
  <c r="I1675" i="1"/>
  <c r="Y52" i="6" s="1"/>
  <c r="I1676" i="1"/>
  <c r="Z52" i="6" s="1"/>
  <c r="I1677" i="1"/>
  <c r="AA52" i="6" s="1"/>
  <c r="I1678" i="1"/>
  <c r="AB52" i="6" s="1"/>
  <c r="I1679" i="1"/>
  <c r="AC52" i="6" s="1"/>
  <c r="I1680" i="1"/>
  <c r="AD52" i="6" s="1"/>
  <c r="I1681" i="1"/>
  <c r="AE52" i="6" s="1"/>
  <c r="I1682" i="1"/>
  <c r="AF52" i="6" s="1"/>
  <c r="I1683" i="1"/>
  <c r="AG52" i="6" s="1"/>
  <c r="I1684" i="1"/>
  <c r="AH52" i="6" s="1"/>
  <c r="D52" i="9" s="1"/>
  <c r="I1685" i="1"/>
  <c r="B53" i="6" s="1"/>
  <c r="I1686" i="1"/>
  <c r="C53" i="6" s="1"/>
  <c r="I1687" i="1"/>
  <c r="D53" i="6" s="1"/>
  <c r="I1688" i="1"/>
  <c r="E53" i="6" s="1"/>
  <c r="I1689" i="1"/>
  <c r="F53" i="6" s="1"/>
  <c r="I1690" i="1"/>
  <c r="G53" i="6" s="1"/>
  <c r="I1691" i="1"/>
  <c r="H53" i="6" s="1"/>
  <c r="I1692" i="1"/>
  <c r="I53" i="6" s="1"/>
  <c r="I1693" i="1"/>
  <c r="J53" i="6" s="1"/>
  <c r="B53" i="9" s="1"/>
  <c r="M53" i="29" s="1"/>
  <c r="I1694" i="1"/>
  <c r="K53" i="6" s="1"/>
  <c r="I1695" i="1"/>
  <c r="L53" i="6" s="1"/>
  <c r="I1696" i="1"/>
  <c r="M53" i="6" s="1"/>
  <c r="I1697" i="1"/>
  <c r="N53" i="6" s="1"/>
  <c r="I1698" i="1"/>
  <c r="O53" i="6" s="1"/>
  <c r="I1699" i="1"/>
  <c r="P53" i="6" s="1"/>
  <c r="I1700" i="1"/>
  <c r="Q53" i="6" s="1"/>
  <c r="I1701" i="1"/>
  <c r="R53" i="6" s="1"/>
  <c r="I1702" i="1"/>
  <c r="S53" i="6" s="1"/>
  <c r="I1703" i="1"/>
  <c r="T53" i="6" s="1"/>
  <c r="I1704" i="1"/>
  <c r="U53" i="6" s="1"/>
  <c r="I1705" i="1"/>
  <c r="V53" i="6" s="1"/>
  <c r="I1706" i="1"/>
  <c r="W53" i="6" s="1"/>
  <c r="I1707" i="1"/>
  <c r="X53" i="6" s="1"/>
  <c r="I1708" i="1"/>
  <c r="Y53" i="6" s="1"/>
  <c r="I1709" i="1"/>
  <c r="Z53" i="6" s="1"/>
  <c r="I1710" i="1"/>
  <c r="AA53" i="6" s="1"/>
  <c r="I1711" i="1"/>
  <c r="AB53" i="6" s="1"/>
  <c r="I1712" i="1"/>
  <c r="AC53" i="6" s="1"/>
  <c r="I1713" i="1"/>
  <c r="AD53" i="6" s="1"/>
  <c r="I1714" i="1"/>
  <c r="AE53" i="6" s="1"/>
  <c r="I1715" i="1"/>
  <c r="AF53" i="6" s="1"/>
  <c r="I1716" i="1"/>
  <c r="AG53" i="6" s="1"/>
  <c r="I1717" i="1"/>
  <c r="AH53" i="6" s="1"/>
  <c r="D53" i="9" s="1"/>
  <c r="I1718" i="1"/>
  <c r="B54" i="6" s="1"/>
  <c r="I1719" i="1"/>
  <c r="C54" i="6" s="1"/>
  <c r="I1720" i="1"/>
  <c r="D54" i="6" s="1"/>
  <c r="I1721" i="1"/>
  <c r="E54" i="6" s="1"/>
  <c r="I1722" i="1"/>
  <c r="F54" i="6" s="1"/>
  <c r="I1723" i="1"/>
  <c r="G54" i="6" s="1"/>
  <c r="I1724" i="1"/>
  <c r="H54" i="6" s="1"/>
  <c r="I1725" i="1"/>
  <c r="I54" i="6" s="1"/>
  <c r="I1726" i="1"/>
  <c r="J54" i="6" s="1"/>
  <c r="B54" i="9" s="1"/>
  <c r="M54" i="29" s="1"/>
  <c r="I1727" i="1"/>
  <c r="K54" i="6" s="1"/>
  <c r="I1728" i="1"/>
  <c r="L54" i="6" s="1"/>
  <c r="I1729" i="1"/>
  <c r="M54" i="6" s="1"/>
  <c r="I1730" i="1"/>
  <c r="N54" i="6" s="1"/>
  <c r="I1731" i="1"/>
  <c r="O54" i="6" s="1"/>
  <c r="I1732" i="1"/>
  <c r="P54" i="6" s="1"/>
  <c r="I1733" i="1"/>
  <c r="Q54" i="6" s="1"/>
  <c r="I1734" i="1"/>
  <c r="R54" i="6" s="1"/>
  <c r="I1735" i="1"/>
  <c r="S54" i="6" s="1"/>
  <c r="I1736" i="1"/>
  <c r="T54" i="6" s="1"/>
  <c r="I1737" i="1"/>
  <c r="U54" i="6" s="1"/>
  <c r="I1738" i="1"/>
  <c r="V54" i="6" s="1"/>
  <c r="I1739" i="1"/>
  <c r="W54" i="6" s="1"/>
  <c r="I1740" i="1"/>
  <c r="X54" i="6" s="1"/>
  <c r="I1741" i="1"/>
  <c r="Y54" i="6" s="1"/>
  <c r="I1742" i="1"/>
  <c r="Z54" i="6" s="1"/>
  <c r="I1743" i="1"/>
  <c r="AA54" i="6" s="1"/>
  <c r="I1744" i="1"/>
  <c r="AB54" i="6" s="1"/>
  <c r="I1745" i="1"/>
  <c r="AC54" i="6" s="1"/>
  <c r="I1746" i="1"/>
  <c r="AD54" i="6" s="1"/>
  <c r="I1747" i="1"/>
  <c r="AE54" i="6" s="1"/>
  <c r="I1748" i="1"/>
  <c r="AF54" i="6" s="1"/>
  <c r="I1749" i="1"/>
  <c r="AG54" i="6" s="1"/>
  <c r="I1750" i="1"/>
  <c r="AH54" i="6" s="1"/>
  <c r="D54" i="9" s="1"/>
  <c r="I1751" i="1"/>
  <c r="B55" i="6" s="1"/>
  <c r="I1752" i="1"/>
  <c r="C55" i="6" s="1"/>
  <c r="I1753" i="1"/>
  <c r="D55" i="6" s="1"/>
  <c r="I1754" i="1"/>
  <c r="E55" i="6" s="1"/>
  <c r="I1755" i="1"/>
  <c r="F55" i="6" s="1"/>
  <c r="I1756" i="1"/>
  <c r="G55" i="6" s="1"/>
  <c r="I1757" i="1"/>
  <c r="H55" i="6" s="1"/>
  <c r="I1758" i="1"/>
  <c r="I55" i="6" s="1"/>
  <c r="I1759" i="1"/>
  <c r="J55" i="6" s="1"/>
  <c r="B55" i="9" s="1"/>
  <c r="M55" i="29" s="1"/>
  <c r="I1760" i="1"/>
  <c r="K55" i="6" s="1"/>
  <c r="I1761" i="1"/>
  <c r="L55" i="6" s="1"/>
  <c r="I1762" i="1"/>
  <c r="M55" i="6" s="1"/>
  <c r="I1763" i="1"/>
  <c r="N55" i="6" s="1"/>
  <c r="I1764" i="1"/>
  <c r="O55" i="6" s="1"/>
  <c r="I1765" i="1"/>
  <c r="P55" i="6" s="1"/>
  <c r="I1766" i="1"/>
  <c r="Q55" i="6" s="1"/>
  <c r="I1767" i="1"/>
  <c r="R55" i="6" s="1"/>
  <c r="I1768" i="1"/>
  <c r="S55" i="6" s="1"/>
  <c r="I1769" i="1"/>
  <c r="T55" i="6" s="1"/>
  <c r="I1770" i="1"/>
  <c r="U55" i="6" s="1"/>
  <c r="I1771" i="1"/>
  <c r="V55" i="6" s="1"/>
  <c r="I1772" i="1"/>
  <c r="W55" i="6" s="1"/>
  <c r="I1773" i="1"/>
  <c r="X55" i="6" s="1"/>
  <c r="I1774" i="1"/>
  <c r="Y55" i="6" s="1"/>
  <c r="I1775" i="1"/>
  <c r="Z55" i="6" s="1"/>
  <c r="I1776" i="1"/>
  <c r="AA55" i="6" s="1"/>
  <c r="I1777" i="1"/>
  <c r="AB55" i="6" s="1"/>
  <c r="I1778" i="1"/>
  <c r="AC55" i="6" s="1"/>
  <c r="I1779" i="1"/>
  <c r="AD55" i="6" s="1"/>
  <c r="I1780" i="1"/>
  <c r="AE55" i="6" s="1"/>
  <c r="I1781" i="1"/>
  <c r="AF55" i="6" s="1"/>
  <c r="I1782" i="1"/>
  <c r="AG55" i="6" s="1"/>
  <c r="I1783" i="1"/>
  <c r="AH55" i="6" s="1"/>
  <c r="D55" i="9" s="1"/>
  <c r="I1784" i="1"/>
  <c r="B56" i="6" s="1"/>
  <c r="I1785" i="1"/>
  <c r="C56" i="6" s="1"/>
  <c r="I1786" i="1"/>
  <c r="D56" i="6" s="1"/>
  <c r="I1787" i="1"/>
  <c r="E56" i="6" s="1"/>
  <c r="I1788" i="1"/>
  <c r="F56" i="6" s="1"/>
  <c r="I1789" i="1"/>
  <c r="G56" i="6" s="1"/>
  <c r="I1790" i="1"/>
  <c r="H56" i="6" s="1"/>
  <c r="I1791" i="1"/>
  <c r="I56" i="6" s="1"/>
  <c r="I1792" i="1"/>
  <c r="J56" i="6" s="1"/>
  <c r="B56" i="9" s="1"/>
  <c r="M56" i="29" s="1"/>
  <c r="I1793" i="1"/>
  <c r="K56" i="6" s="1"/>
  <c r="I1794" i="1"/>
  <c r="L56" i="6" s="1"/>
  <c r="I1795" i="1"/>
  <c r="M56" i="6" s="1"/>
  <c r="I1796" i="1"/>
  <c r="N56" i="6" s="1"/>
  <c r="I1797" i="1"/>
  <c r="O56" i="6" s="1"/>
  <c r="I1798" i="1"/>
  <c r="P56" i="6" s="1"/>
  <c r="I1799" i="1"/>
  <c r="Q56" i="6" s="1"/>
  <c r="I1800" i="1"/>
  <c r="R56" i="6" s="1"/>
  <c r="I1801" i="1"/>
  <c r="S56" i="6" s="1"/>
  <c r="I1802" i="1"/>
  <c r="T56" i="6" s="1"/>
  <c r="I1803" i="1"/>
  <c r="U56" i="6" s="1"/>
  <c r="I1804" i="1"/>
  <c r="V56" i="6" s="1"/>
  <c r="I1805" i="1"/>
  <c r="W56" i="6" s="1"/>
  <c r="I1806" i="1"/>
  <c r="X56" i="6" s="1"/>
  <c r="I1807" i="1"/>
  <c r="Y56" i="6" s="1"/>
  <c r="I1808" i="1"/>
  <c r="Z56" i="6" s="1"/>
  <c r="I1809" i="1"/>
  <c r="AA56" i="6" s="1"/>
  <c r="I1810" i="1"/>
  <c r="AB56" i="6" s="1"/>
  <c r="I1811" i="1"/>
  <c r="AC56" i="6" s="1"/>
  <c r="I1812" i="1"/>
  <c r="AD56" i="6" s="1"/>
  <c r="I1813" i="1"/>
  <c r="AE56" i="6" s="1"/>
  <c r="I1814" i="1"/>
  <c r="AF56" i="6" s="1"/>
  <c r="I1815" i="1"/>
  <c r="AG56" i="6" s="1"/>
  <c r="I1816" i="1"/>
  <c r="AH56" i="6" s="1"/>
  <c r="D56" i="9" s="1"/>
  <c r="I1817" i="1"/>
  <c r="B57" i="6" s="1"/>
  <c r="I1818" i="1"/>
  <c r="C57" i="6" s="1"/>
  <c r="I1819" i="1"/>
  <c r="D57" i="6" s="1"/>
  <c r="I1820" i="1"/>
  <c r="E57" i="6" s="1"/>
  <c r="I1821" i="1"/>
  <c r="F57" i="6" s="1"/>
  <c r="I1822" i="1"/>
  <c r="G57" i="6" s="1"/>
  <c r="I1823" i="1"/>
  <c r="H57" i="6" s="1"/>
  <c r="I1824" i="1"/>
  <c r="I57" i="6" s="1"/>
  <c r="I1825" i="1"/>
  <c r="J57" i="6" s="1"/>
  <c r="B57" i="9" s="1"/>
  <c r="M57" i="29" s="1"/>
  <c r="I1826" i="1"/>
  <c r="K57" i="6" s="1"/>
  <c r="I1827" i="1"/>
  <c r="L57" i="6" s="1"/>
  <c r="I1828" i="1"/>
  <c r="M57" i="6" s="1"/>
  <c r="I1829" i="1"/>
  <c r="N57" i="6" s="1"/>
  <c r="I1830" i="1"/>
  <c r="O57" i="6" s="1"/>
  <c r="I1831" i="1"/>
  <c r="P57" i="6" s="1"/>
  <c r="I1832" i="1"/>
  <c r="Q57" i="6" s="1"/>
  <c r="I1833" i="1"/>
  <c r="R57" i="6" s="1"/>
  <c r="I1834" i="1"/>
  <c r="S57" i="6" s="1"/>
  <c r="I1835" i="1"/>
  <c r="T57" i="6" s="1"/>
  <c r="I1836" i="1"/>
  <c r="U57" i="6" s="1"/>
  <c r="I1837" i="1"/>
  <c r="V57" i="6" s="1"/>
  <c r="I1838" i="1"/>
  <c r="W57" i="6" s="1"/>
  <c r="I1839" i="1"/>
  <c r="X57" i="6" s="1"/>
  <c r="I1840" i="1"/>
  <c r="Y57" i="6" s="1"/>
  <c r="I1841" i="1"/>
  <c r="Z57" i="6" s="1"/>
  <c r="I1842" i="1"/>
  <c r="AA57" i="6" s="1"/>
  <c r="I1843" i="1"/>
  <c r="AB57" i="6" s="1"/>
  <c r="I1844" i="1"/>
  <c r="AC57" i="6" s="1"/>
  <c r="I1845" i="1"/>
  <c r="AD57" i="6" s="1"/>
  <c r="I1846" i="1"/>
  <c r="AE57" i="6" s="1"/>
  <c r="I1847" i="1"/>
  <c r="AF57" i="6" s="1"/>
  <c r="I1848" i="1"/>
  <c r="AG57" i="6" s="1"/>
  <c r="I1849" i="1"/>
  <c r="AH57" i="6" s="1"/>
  <c r="D57" i="9" s="1"/>
  <c r="I1850" i="1"/>
  <c r="B58" i="6" s="1"/>
  <c r="I1851" i="1"/>
  <c r="C58" i="6" s="1"/>
  <c r="I1852" i="1"/>
  <c r="D58" i="6" s="1"/>
  <c r="I1853" i="1"/>
  <c r="E58" i="6" s="1"/>
  <c r="I1854" i="1"/>
  <c r="F58" i="6" s="1"/>
  <c r="I1855" i="1"/>
  <c r="G58" i="6" s="1"/>
  <c r="I1856" i="1"/>
  <c r="H58" i="6" s="1"/>
  <c r="I1857" i="1"/>
  <c r="I58" i="6" s="1"/>
  <c r="I1858" i="1"/>
  <c r="J58" i="6" s="1"/>
  <c r="B58" i="9" s="1"/>
  <c r="M58" i="29" s="1"/>
  <c r="I1859" i="1"/>
  <c r="K58" i="6" s="1"/>
  <c r="I1860" i="1"/>
  <c r="L58" i="6" s="1"/>
  <c r="I1861" i="1"/>
  <c r="M58" i="6" s="1"/>
  <c r="I1862" i="1"/>
  <c r="N58" i="6" s="1"/>
  <c r="I1863" i="1"/>
  <c r="O58" i="6" s="1"/>
  <c r="I1864" i="1"/>
  <c r="P58" i="6" s="1"/>
  <c r="I1865" i="1"/>
  <c r="Q58" i="6" s="1"/>
  <c r="I1866" i="1"/>
  <c r="R58" i="6" s="1"/>
  <c r="I1867" i="1"/>
  <c r="S58" i="6" s="1"/>
  <c r="I1868" i="1"/>
  <c r="T58" i="6" s="1"/>
  <c r="I1869" i="1"/>
  <c r="U58" i="6" s="1"/>
  <c r="I1870" i="1"/>
  <c r="V58" i="6" s="1"/>
  <c r="I1871" i="1"/>
  <c r="W58" i="6" s="1"/>
  <c r="I1872" i="1"/>
  <c r="X58" i="6" s="1"/>
  <c r="I1873" i="1"/>
  <c r="Y58" i="6" s="1"/>
  <c r="I1874" i="1"/>
  <c r="Z58" i="6" s="1"/>
  <c r="I1875" i="1"/>
  <c r="AA58" i="6" s="1"/>
  <c r="I1876" i="1"/>
  <c r="AB58" i="6" s="1"/>
  <c r="I1877" i="1"/>
  <c r="AC58" i="6" s="1"/>
  <c r="I1878" i="1"/>
  <c r="AD58" i="6" s="1"/>
  <c r="I1879" i="1"/>
  <c r="AE58" i="6" s="1"/>
  <c r="I1880" i="1"/>
  <c r="AF58" i="6" s="1"/>
  <c r="I1881" i="1"/>
  <c r="AG58" i="6" s="1"/>
  <c r="I1882" i="1"/>
  <c r="AH58" i="6" s="1"/>
  <c r="D58" i="9" s="1"/>
  <c r="I1883" i="1"/>
  <c r="B59" i="6" s="1"/>
  <c r="I1884" i="1"/>
  <c r="C59" i="6" s="1"/>
  <c r="I1885" i="1"/>
  <c r="D59" i="6" s="1"/>
  <c r="I1886" i="1"/>
  <c r="E59" i="6" s="1"/>
  <c r="I1887" i="1"/>
  <c r="F59" i="6" s="1"/>
  <c r="I1888" i="1"/>
  <c r="G59" i="6" s="1"/>
  <c r="I1889" i="1"/>
  <c r="H59" i="6" s="1"/>
  <c r="I1890" i="1"/>
  <c r="I59" i="6" s="1"/>
  <c r="I1891" i="1"/>
  <c r="J59" i="6" s="1"/>
  <c r="B59" i="9" s="1"/>
  <c r="M59" i="29" s="1"/>
  <c r="I1892" i="1"/>
  <c r="K59" i="6" s="1"/>
  <c r="I1893" i="1"/>
  <c r="L59" i="6" s="1"/>
  <c r="I1894" i="1"/>
  <c r="M59" i="6" s="1"/>
  <c r="I1895" i="1"/>
  <c r="N59" i="6" s="1"/>
  <c r="I1896" i="1"/>
  <c r="O59" i="6" s="1"/>
  <c r="I1897" i="1"/>
  <c r="P59" i="6" s="1"/>
  <c r="I1898" i="1"/>
  <c r="Q59" i="6" s="1"/>
  <c r="I1899" i="1"/>
  <c r="R59" i="6" s="1"/>
  <c r="I1900" i="1"/>
  <c r="S59" i="6" s="1"/>
  <c r="I1901" i="1"/>
  <c r="T59" i="6" s="1"/>
  <c r="I1902" i="1"/>
  <c r="U59" i="6" s="1"/>
  <c r="I1903" i="1"/>
  <c r="V59" i="6" s="1"/>
  <c r="I1904" i="1"/>
  <c r="W59" i="6" s="1"/>
  <c r="I1905" i="1"/>
  <c r="X59" i="6" s="1"/>
  <c r="I1906" i="1"/>
  <c r="Y59" i="6" s="1"/>
  <c r="I1907" i="1"/>
  <c r="Z59" i="6" s="1"/>
  <c r="I1908" i="1"/>
  <c r="AA59" i="6" s="1"/>
  <c r="I1909" i="1"/>
  <c r="AB59" i="6" s="1"/>
  <c r="I1910" i="1"/>
  <c r="AC59" i="6" s="1"/>
  <c r="I1911" i="1"/>
  <c r="AD59" i="6" s="1"/>
  <c r="I1912" i="1"/>
  <c r="AE59" i="6" s="1"/>
  <c r="I1913" i="1"/>
  <c r="AF59" i="6" s="1"/>
  <c r="I1914" i="1"/>
  <c r="AG59" i="6" s="1"/>
  <c r="I1915" i="1"/>
  <c r="AH59" i="6" s="1"/>
  <c r="D59" i="9" s="1"/>
  <c r="I1916" i="1"/>
  <c r="B60" i="6" s="1"/>
  <c r="I1917" i="1"/>
  <c r="C60" i="6" s="1"/>
  <c r="I1918" i="1"/>
  <c r="D60" i="6" s="1"/>
  <c r="I1919" i="1"/>
  <c r="E60" i="6" s="1"/>
  <c r="I1920" i="1"/>
  <c r="F60" i="6" s="1"/>
  <c r="I1921" i="1"/>
  <c r="G60" i="6" s="1"/>
  <c r="I1922" i="1"/>
  <c r="H60" i="6" s="1"/>
  <c r="I1923" i="1"/>
  <c r="I60" i="6" s="1"/>
  <c r="I1924" i="1"/>
  <c r="J60" i="6" s="1"/>
  <c r="B60" i="9" s="1"/>
  <c r="M60" i="29" s="1"/>
  <c r="I1925" i="1"/>
  <c r="K60" i="6" s="1"/>
  <c r="I1926" i="1"/>
  <c r="L60" i="6" s="1"/>
  <c r="I1927" i="1"/>
  <c r="M60" i="6" s="1"/>
  <c r="I1928" i="1"/>
  <c r="N60" i="6" s="1"/>
  <c r="I1929" i="1"/>
  <c r="O60" i="6" s="1"/>
  <c r="I1930" i="1"/>
  <c r="P60" i="6" s="1"/>
  <c r="I1931" i="1"/>
  <c r="Q60" i="6" s="1"/>
  <c r="I1932" i="1"/>
  <c r="R60" i="6" s="1"/>
  <c r="I1933" i="1"/>
  <c r="S60" i="6" s="1"/>
  <c r="I1934" i="1"/>
  <c r="T60" i="6" s="1"/>
  <c r="I1935" i="1"/>
  <c r="U60" i="6" s="1"/>
  <c r="I1936" i="1"/>
  <c r="V60" i="6" s="1"/>
  <c r="I1937" i="1"/>
  <c r="W60" i="6" s="1"/>
  <c r="I1938" i="1"/>
  <c r="X60" i="6" s="1"/>
  <c r="I1939" i="1"/>
  <c r="Y60" i="6" s="1"/>
  <c r="I1940" i="1"/>
  <c r="Z60" i="6" s="1"/>
  <c r="I1941" i="1"/>
  <c r="AA60" i="6" s="1"/>
  <c r="I1942" i="1"/>
  <c r="AB60" i="6" s="1"/>
  <c r="I1943" i="1"/>
  <c r="AC60" i="6" s="1"/>
  <c r="I1944" i="1"/>
  <c r="AD60" i="6" s="1"/>
  <c r="I1945" i="1"/>
  <c r="AE60" i="6" s="1"/>
  <c r="I1946" i="1"/>
  <c r="AF60" i="6" s="1"/>
  <c r="I1947" i="1"/>
  <c r="AG60" i="6" s="1"/>
  <c r="I1948" i="1"/>
  <c r="AH60" i="6" s="1"/>
  <c r="D60" i="9" s="1"/>
  <c r="I1949" i="1"/>
  <c r="B61" i="6" s="1"/>
  <c r="I1950" i="1"/>
  <c r="C61" i="6" s="1"/>
  <c r="I1951" i="1"/>
  <c r="D61" i="6" s="1"/>
  <c r="I1952" i="1"/>
  <c r="E61" i="6" s="1"/>
  <c r="I1953" i="1"/>
  <c r="F61" i="6" s="1"/>
  <c r="I1954" i="1"/>
  <c r="G61" i="6" s="1"/>
  <c r="I1955" i="1"/>
  <c r="H61" i="6" s="1"/>
  <c r="I1956" i="1"/>
  <c r="I61" i="6" s="1"/>
  <c r="I1957" i="1"/>
  <c r="J61" i="6" s="1"/>
  <c r="B61" i="9" s="1"/>
  <c r="M61" i="29" s="1"/>
  <c r="I1958" i="1"/>
  <c r="K61" i="6" s="1"/>
  <c r="I1959" i="1"/>
  <c r="L61" i="6" s="1"/>
  <c r="I1960" i="1"/>
  <c r="M61" i="6" s="1"/>
  <c r="I1961" i="1"/>
  <c r="N61" i="6" s="1"/>
  <c r="I1962" i="1"/>
  <c r="O61" i="6" s="1"/>
  <c r="I1963" i="1"/>
  <c r="P61" i="6" s="1"/>
  <c r="I1964" i="1"/>
  <c r="Q61" i="6" s="1"/>
  <c r="I1965" i="1"/>
  <c r="R61" i="6" s="1"/>
  <c r="I1966" i="1"/>
  <c r="S61" i="6" s="1"/>
  <c r="I1967" i="1"/>
  <c r="T61" i="6" s="1"/>
  <c r="I1968" i="1"/>
  <c r="U61" i="6" s="1"/>
  <c r="I1969" i="1"/>
  <c r="V61" i="6" s="1"/>
  <c r="I1970" i="1"/>
  <c r="W61" i="6" s="1"/>
  <c r="I1971" i="1"/>
  <c r="X61" i="6" s="1"/>
  <c r="I1972" i="1"/>
  <c r="Y61" i="6" s="1"/>
  <c r="I1973" i="1"/>
  <c r="Z61" i="6" s="1"/>
  <c r="I1974" i="1"/>
  <c r="AA61" i="6" s="1"/>
  <c r="I1975" i="1"/>
  <c r="AB61" i="6" s="1"/>
  <c r="I1976" i="1"/>
  <c r="AC61" i="6" s="1"/>
  <c r="I1977" i="1"/>
  <c r="AD61" i="6" s="1"/>
  <c r="I1978" i="1"/>
  <c r="AE61" i="6" s="1"/>
  <c r="I1979" i="1"/>
  <c r="AF61" i="6" s="1"/>
  <c r="I1980" i="1"/>
  <c r="AG61" i="6" s="1"/>
  <c r="I1981" i="1"/>
  <c r="AH61" i="6" s="1"/>
  <c r="D61" i="9" s="1"/>
  <c r="I1982" i="1"/>
  <c r="B62" i="6" s="1"/>
  <c r="I1983" i="1"/>
  <c r="C62" i="6" s="1"/>
  <c r="I1984" i="1"/>
  <c r="D62" i="6" s="1"/>
  <c r="I1985" i="1"/>
  <c r="E62" i="6" s="1"/>
  <c r="I1986" i="1"/>
  <c r="F62" i="6" s="1"/>
  <c r="I1987" i="1"/>
  <c r="G62" i="6" s="1"/>
  <c r="I1988" i="1"/>
  <c r="H62" i="6" s="1"/>
  <c r="I1989" i="1"/>
  <c r="I62" i="6" s="1"/>
  <c r="I1990" i="1"/>
  <c r="J62" i="6" s="1"/>
  <c r="B62" i="9" s="1"/>
  <c r="M62" i="29" s="1"/>
  <c r="I1991" i="1"/>
  <c r="K62" i="6" s="1"/>
  <c r="I1992" i="1"/>
  <c r="L62" i="6" s="1"/>
  <c r="I1993" i="1"/>
  <c r="M62" i="6" s="1"/>
  <c r="I1994" i="1"/>
  <c r="N62" i="6" s="1"/>
  <c r="I1995" i="1"/>
  <c r="O62" i="6" s="1"/>
  <c r="I1996" i="1"/>
  <c r="P62" i="6" s="1"/>
  <c r="I1997" i="1"/>
  <c r="Q62" i="6" s="1"/>
  <c r="I1998" i="1"/>
  <c r="R62" i="6" s="1"/>
  <c r="I1999" i="1"/>
  <c r="S62" i="6" s="1"/>
  <c r="I2000" i="1"/>
  <c r="T62" i="6" s="1"/>
  <c r="I2001" i="1"/>
  <c r="U62" i="6" s="1"/>
  <c r="I2002" i="1"/>
  <c r="V62" i="6" s="1"/>
  <c r="I2003" i="1"/>
  <c r="W62" i="6" s="1"/>
  <c r="I2004" i="1"/>
  <c r="X62" i="6" s="1"/>
  <c r="I2005" i="1"/>
  <c r="Y62" i="6" s="1"/>
  <c r="I2006" i="1"/>
  <c r="Z62" i="6" s="1"/>
  <c r="I2007" i="1"/>
  <c r="AA62" i="6" s="1"/>
  <c r="I2008" i="1"/>
  <c r="AB62" i="6" s="1"/>
  <c r="I2009" i="1"/>
  <c r="AC62" i="6" s="1"/>
  <c r="I2010" i="1"/>
  <c r="AD62" i="6" s="1"/>
  <c r="I2011" i="1"/>
  <c r="AE62" i="6" s="1"/>
  <c r="I2012" i="1"/>
  <c r="AF62" i="6" s="1"/>
  <c r="I2013" i="1"/>
  <c r="AG62" i="6" s="1"/>
  <c r="I2014" i="1"/>
  <c r="AH62" i="6" s="1"/>
  <c r="D62" i="9" s="1"/>
  <c r="I2015" i="1"/>
  <c r="B63" i="6" s="1"/>
  <c r="I2016" i="1"/>
  <c r="C63" i="6" s="1"/>
  <c r="I2017" i="1"/>
  <c r="D63" i="6" s="1"/>
  <c r="I2018" i="1"/>
  <c r="E63" i="6" s="1"/>
  <c r="I2019" i="1"/>
  <c r="F63" i="6" s="1"/>
  <c r="I2020" i="1"/>
  <c r="G63" i="6" s="1"/>
  <c r="I2021" i="1"/>
  <c r="H63" i="6" s="1"/>
  <c r="I2022" i="1"/>
  <c r="I63" i="6" s="1"/>
  <c r="I2023" i="1"/>
  <c r="J63" i="6" s="1"/>
  <c r="B63" i="9" s="1"/>
  <c r="M63" i="29" s="1"/>
  <c r="I2024" i="1"/>
  <c r="K63" i="6" s="1"/>
  <c r="I2025" i="1"/>
  <c r="L63" i="6" s="1"/>
  <c r="I2026" i="1"/>
  <c r="M63" i="6" s="1"/>
  <c r="I2027" i="1"/>
  <c r="N63" i="6" s="1"/>
  <c r="I2028" i="1"/>
  <c r="O63" i="6" s="1"/>
  <c r="I2029" i="1"/>
  <c r="P63" i="6" s="1"/>
  <c r="I2030" i="1"/>
  <c r="Q63" i="6" s="1"/>
  <c r="I2031" i="1"/>
  <c r="R63" i="6" s="1"/>
  <c r="I2032" i="1"/>
  <c r="S63" i="6" s="1"/>
  <c r="I2033" i="1"/>
  <c r="T63" i="6" s="1"/>
  <c r="I2034" i="1"/>
  <c r="U63" i="6" s="1"/>
  <c r="I2035" i="1"/>
  <c r="V63" i="6" s="1"/>
  <c r="I2036" i="1"/>
  <c r="W63" i="6" s="1"/>
  <c r="I2037" i="1"/>
  <c r="X63" i="6" s="1"/>
  <c r="I2038" i="1"/>
  <c r="Y63" i="6" s="1"/>
  <c r="I2039" i="1"/>
  <c r="Z63" i="6" s="1"/>
  <c r="I2040" i="1"/>
  <c r="AA63" i="6" s="1"/>
  <c r="I2041" i="1"/>
  <c r="AB63" i="6" s="1"/>
  <c r="I2042" i="1"/>
  <c r="AC63" i="6" s="1"/>
  <c r="I2043" i="1"/>
  <c r="AD63" i="6" s="1"/>
  <c r="I2044" i="1"/>
  <c r="AE63" i="6" s="1"/>
  <c r="I2045" i="1"/>
  <c r="AF63" i="6" s="1"/>
  <c r="I2046" i="1"/>
  <c r="AG63" i="6" s="1"/>
  <c r="I2047" i="1"/>
  <c r="AH63" i="6" s="1"/>
  <c r="D63" i="9" s="1"/>
  <c r="F63" i="9" s="1"/>
  <c r="AN7" i="29" l="1"/>
  <c r="AN6" i="29"/>
  <c r="R3" i="32"/>
  <c r="J3" i="32"/>
  <c r="B3" i="32"/>
  <c r="R7" i="32"/>
  <c r="J7" i="32"/>
  <c r="B7" i="32"/>
  <c r="Q3" i="32"/>
  <c r="I3" i="32"/>
  <c r="Q7" i="32"/>
  <c r="I7" i="32"/>
  <c r="P3" i="32"/>
  <c r="H3" i="32"/>
  <c r="P7" i="32"/>
  <c r="H7" i="32"/>
  <c r="O3" i="32"/>
  <c r="G3" i="32"/>
  <c r="O7" i="32"/>
  <c r="G7" i="32"/>
  <c r="V3" i="32"/>
  <c r="N3" i="32"/>
  <c r="F3" i="32"/>
  <c r="V7" i="32"/>
  <c r="N7" i="32"/>
  <c r="F7" i="32"/>
  <c r="U3" i="32"/>
  <c r="M3" i="32"/>
  <c r="E3" i="32"/>
  <c r="U7" i="32"/>
  <c r="M7" i="32"/>
  <c r="E7" i="32"/>
  <c r="T3" i="32"/>
  <c r="L3" i="32"/>
  <c r="D3" i="32"/>
  <c r="T7" i="32"/>
  <c r="L7" i="32"/>
  <c r="D7" i="32"/>
  <c r="S3" i="32"/>
  <c r="K3" i="32"/>
  <c r="C3" i="32"/>
  <c r="S7" i="32"/>
  <c r="K7" i="32"/>
  <c r="C7" i="32"/>
  <c r="S2" i="32"/>
  <c r="K2" i="32"/>
  <c r="C2" i="32"/>
  <c r="V6" i="32"/>
  <c r="N6" i="32"/>
  <c r="F6" i="32"/>
  <c r="R2" i="32"/>
  <c r="J2" i="32"/>
  <c r="B2" i="32"/>
  <c r="U6" i="32"/>
  <c r="M6" i="32"/>
  <c r="E6" i="32"/>
  <c r="Q2" i="32"/>
  <c r="I2" i="32"/>
  <c r="T6" i="32"/>
  <c r="L6" i="32"/>
  <c r="D6" i="32"/>
  <c r="P2" i="32"/>
  <c r="H2" i="32"/>
  <c r="S6" i="32"/>
  <c r="K6" i="32"/>
  <c r="C6" i="32"/>
  <c r="O2" i="32"/>
  <c r="G2" i="32"/>
  <c r="R6" i="32"/>
  <c r="J6" i="32"/>
  <c r="B6" i="32"/>
  <c r="V2" i="32"/>
  <c r="N2" i="32"/>
  <c r="F2" i="32"/>
  <c r="Q6" i="32"/>
  <c r="I6" i="32"/>
  <c r="U2" i="32"/>
  <c r="M2" i="32"/>
  <c r="E2" i="32"/>
  <c r="P6" i="32"/>
  <c r="H6" i="32"/>
  <c r="T2" i="32"/>
  <c r="L2" i="32"/>
  <c r="D2" i="32"/>
  <c r="O6" i="32"/>
  <c r="G6" i="32"/>
  <c r="AN5" i="29"/>
  <c r="AN11" i="29"/>
  <c r="AN2" i="29"/>
  <c r="AN10" i="29"/>
  <c r="AN4" i="29"/>
  <c r="AN3" i="29"/>
  <c r="AN9" i="29"/>
  <c r="F62" i="9"/>
  <c r="F58" i="9"/>
  <c r="F54" i="9"/>
  <c r="F50" i="9"/>
  <c r="F46" i="9"/>
  <c r="F42" i="9"/>
  <c r="F38" i="9"/>
  <c r="F34" i="9"/>
  <c r="F30" i="9"/>
  <c r="F26" i="9"/>
  <c r="F22" i="9"/>
  <c r="F18" i="9"/>
  <c r="F14" i="9"/>
  <c r="F10" i="9"/>
  <c r="F6" i="9"/>
  <c r="C47" i="9"/>
  <c r="D2" i="9"/>
  <c r="E58" i="9" s="1"/>
  <c r="C63" i="9"/>
  <c r="C59" i="9"/>
  <c r="C55" i="9"/>
  <c r="C51" i="9"/>
  <c r="C43" i="9"/>
  <c r="C31" i="9"/>
  <c r="C27" i="9"/>
  <c r="C23" i="9"/>
  <c r="C19" i="9"/>
  <c r="C15" i="9"/>
  <c r="C11" i="9"/>
  <c r="C7" i="9"/>
  <c r="C3" i="9"/>
  <c r="C35" i="9"/>
  <c r="C61" i="9"/>
  <c r="C57" i="9"/>
  <c r="C53" i="9"/>
  <c r="C49" i="9"/>
  <c r="C45" i="9"/>
  <c r="C41" i="9"/>
  <c r="C37" i="9"/>
  <c r="C33" i="9"/>
  <c r="C29" i="9"/>
  <c r="C25" i="9"/>
  <c r="C21" i="9"/>
  <c r="C17" i="9"/>
  <c r="C13" i="9"/>
  <c r="C9" i="9"/>
  <c r="C5" i="9"/>
  <c r="C39" i="9"/>
  <c r="C2" i="9"/>
  <c r="C60" i="9"/>
  <c r="C56" i="9"/>
  <c r="C52" i="9"/>
  <c r="C48" i="9"/>
  <c r="C44" i="9"/>
  <c r="C40" i="9"/>
  <c r="C36" i="9"/>
  <c r="C32" i="9"/>
  <c r="C28" i="9"/>
  <c r="C24" i="9"/>
  <c r="C20" i="9"/>
  <c r="C16" i="9"/>
  <c r="C12" i="9"/>
  <c r="C8" i="9"/>
  <c r="C4" i="9"/>
  <c r="F60" i="9"/>
  <c r="F56" i="9"/>
  <c r="F52" i="9"/>
  <c r="F48" i="9"/>
  <c r="F44" i="9"/>
  <c r="F40" i="9"/>
  <c r="F36" i="9"/>
  <c r="F32" i="9"/>
  <c r="F28" i="9"/>
  <c r="F24" i="9"/>
  <c r="F20" i="9"/>
  <c r="F16" i="9"/>
  <c r="F12" i="9"/>
  <c r="F8" i="9"/>
  <c r="F4" i="9"/>
  <c r="C62" i="9"/>
  <c r="C58" i="9"/>
  <c r="C54" i="9"/>
  <c r="C50" i="9"/>
  <c r="C46" i="9"/>
  <c r="C42" i="9"/>
  <c r="C38" i="9"/>
  <c r="C34" i="9"/>
  <c r="C30" i="9"/>
  <c r="C26" i="9"/>
  <c r="C22" i="9"/>
  <c r="C18" i="9"/>
  <c r="C14" i="9"/>
  <c r="C10" i="9"/>
  <c r="C6" i="9"/>
  <c r="F59" i="9"/>
  <c r="F55" i="9"/>
  <c r="F51" i="9"/>
  <c r="F47" i="9"/>
  <c r="F43" i="9"/>
  <c r="F39" i="9"/>
  <c r="F35" i="9"/>
  <c r="F31" i="9"/>
  <c r="F27" i="9"/>
  <c r="F23" i="9"/>
  <c r="F19" i="9"/>
  <c r="F15" i="9"/>
  <c r="F11" i="9"/>
  <c r="F7" i="9"/>
  <c r="F3" i="9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9" i="9"/>
  <c r="F5" i="9"/>
  <c r="H68" i="1"/>
  <c r="H2" i="1"/>
  <c r="AU6" i="12" l="1"/>
  <c r="AU63" i="12"/>
  <c r="AU19" i="12"/>
  <c r="AU34" i="12"/>
  <c r="AU20" i="12"/>
  <c r="AU13" i="12"/>
  <c r="M3" i="9"/>
  <c r="E15" i="9"/>
  <c r="AU50" i="12" s="1"/>
  <c r="E47" i="9"/>
  <c r="AU44" i="12" s="1"/>
  <c r="E23" i="9"/>
  <c r="AU9" i="12" s="1"/>
  <c r="E55" i="9"/>
  <c r="AU22" i="12" s="1"/>
  <c r="E52" i="9"/>
  <c r="AU62" i="12" s="1"/>
  <c r="E57" i="9"/>
  <c r="AU48" i="12" s="1"/>
  <c r="E31" i="9"/>
  <c r="AU39" i="12" s="1"/>
  <c r="E63" i="9"/>
  <c r="AU3" i="12" s="1"/>
  <c r="E4" i="9"/>
  <c r="AU5" i="12" s="1"/>
  <c r="E9" i="9"/>
  <c r="E7" i="9"/>
  <c r="AU58" i="12" s="1"/>
  <c r="E39" i="9"/>
  <c r="AU8" i="12" s="1"/>
  <c r="E20" i="9"/>
  <c r="AU42" i="12" s="1"/>
  <c r="E25" i="9"/>
  <c r="AU40" i="12" s="1"/>
  <c r="E36" i="9"/>
  <c r="AU18" i="12" s="1"/>
  <c r="E41" i="9"/>
  <c r="AU32" i="12" s="1"/>
  <c r="AU4" i="12"/>
  <c r="E3" i="9"/>
  <c r="AU26" i="12" s="1"/>
  <c r="E19" i="9"/>
  <c r="AU59" i="12" s="1"/>
  <c r="E35" i="9"/>
  <c r="AU24" i="12" s="1"/>
  <c r="E51" i="9"/>
  <c r="AU53" i="12" s="1"/>
  <c r="E8" i="9"/>
  <c r="AU17" i="12" s="1"/>
  <c r="E24" i="9"/>
  <c r="AU27" i="12" s="1"/>
  <c r="E40" i="9"/>
  <c r="AU35" i="12" s="1"/>
  <c r="E56" i="9"/>
  <c r="AU14" i="12" s="1"/>
  <c r="E13" i="9"/>
  <c r="AU36" i="12" s="1"/>
  <c r="E29" i="9"/>
  <c r="AU52" i="12" s="1"/>
  <c r="E45" i="9"/>
  <c r="AU60" i="12" s="1"/>
  <c r="E61" i="9"/>
  <c r="AU49" i="12" s="1"/>
  <c r="E10" i="9"/>
  <c r="AU7" i="12" s="1"/>
  <c r="E18" i="9"/>
  <c r="E26" i="9"/>
  <c r="E34" i="9"/>
  <c r="AU45" i="12" s="1"/>
  <c r="E42" i="9"/>
  <c r="AU33" i="12" s="1"/>
  <c r="E50" i="9"/>
  <c r="AU29" i="12" s="1"/>
  <c r="E2" i="9"/>
  <c r="F2" i="9"/>
  <c r="AU55" i="12" s="1"/>
  <c r="E12" i="9"/>
  <c r="AU16" i="12" s="1"/>
  <c r="E28" i="9"/>
  <c r="AU10" i="12" s="1"/>
  <c r="E44" i="9"/>
  <c r="AU56" i="12" s="1"/>
  <c r="E60" i="9"/>
  <c r="E17" i="9"/>
  <c r="E33" i="9"/>
  <c r="AU54" i="12" s="1"/>
  <c r="E49" i="9"/>
  <c r="AU61" i="12" s="1"/>
  <c r="G17" i="9"/>
  <c r="AU41" i="12"/>
  <c r="E11" i="9"/>
  <c r="AU46" i="12" s="1"/>
  <c r="E27" i="9"/>
  <c r="AU12" i="12" s="1"/>
  <c r="E43" i="9"/>
  <c r="AU38" i="12" s="1"/>
  <c r="E59" i="9"/>
  <c r="AU23" i="12" s="1"/>
  <c r="E16" i="9"/>
  <c r="AU47" i="12" s="1"/>
  <c r="E32" i="9"/>
  <c r="E48" i="9"/>
  <c r="AU28" i="12" s="1"/>
  <c r="E5" i="9"/>
  <c r="AU51" i="12" s="1"/>
  <c r="E21" i="9"/>
  <c r="AU30" i="12" s="1"/>
  <c r="E37" i="9"/>
  <c r="AU21" i="12" s="1"/>
  <c r="E53" i="9"/>
  <c r="AU43" i="12" s="1"/>
  <c r="E6" i="9"/>
  <c r="AU37" i="12" s="1"/>
  <c r="E14" i="9"/>
  <c r="AU11" i="12" s="1"/>
  <c r="E22" i="9"/>
  <c r="AU31" i="12" s="1"/>
  <c r="E30" i="9"/>
  <c r="AU25" i="12" s="1"/>
  <c r="E38" i="9"/>
  <c r="E46" i="9"/>
  <c r="AU15" i="12" s="1"/>
  <c r="E54" i="9"/>
  <c r="AU64" i="12" s="1"/>
  <c r="E62" i="9"/>
  <c r="G2" i="9"/>
  <c r="G30" i="9"/>
  <c r="G34" i="9"/>
  <c r="G38" i="9"/>
  <c r="G42" i="9"/>
  <c r="G46" i="9"/>
  <c r="G50" i="9"/>
  <c r="G54" i="9"/>
  <c r="G62" i="9"/>
  <c r="M7" i="9"/>
  <c r="M11" i="9"/>
  <c r="K4" i="9"/>
  <c r="K8" i="9"/>
  <c r="K2" i="9"/>
  <c r="J6" i="9"/>
  <c r="J10" i="9"/>
  <c r="K5" i="9"/>
  <c r="K9" i="9"/>
  <c r="J3" i="9"/>
  <c r="J7" i="9"/>
  <c r="J11" i="9"/>
  <c r="N11" i="9"/>
  <c r="K6" i="9"/>
  <c r="K10" i="9"/>
  <c r="J4" i="9"/>
  <c r="J8" i="9"/>
  <c r="J2" i="9"/>
  <c r="N4" i="9"/>
  <c r="N8" i="9"/>
  <c r="N2" i="9"/>
  <c r="M6" i="9"/>
  <c r="M10" i="9"/>
  <c r="K3" i="9"/>
  <c r="K7" i="9"/>
  <c r="K11" i="9"/>
  <c r="J5" i="9"/>
  <c r="J9" i="9"/>
  <c r="M4" i="9"/>
  <c r="M5" i="9"/>
  <c r="G29" i="9"/>
  <c r="G45" i="9"/>
  <c r="G61" i="9"/>
  <c r="G15" i="9"/>
  <c r="G31" i="9"/>
  <c r="G47" i="9"/>
  <c r="G63" i="9"/>
  <c r="G4" i="9"/>
  <c r="G20" i="9"/>
  <c r="G36" i="9"/>
  <c r="G52" i="9"/>
  <c r="N5" i="9"/>
  <c r="M8" i="9"/>
  <c r="M9" i="9"/>
  <c r="N25" i="9"/>
  <c r="G33" i="9"/>
  <c r="G49" i="9"/>
  <c r="G3" i="9"/>
  <c r="G19" i="9"/>
  <c r="G35" i="9"/>
  <c r="G51" i="9"/>
  <c r="G8" i="9"/>
  <c r="G24" i="9"/>
  <c r="G40" i="9"/>
  <c r="G56" i="9"/>
  <c r="N9" i="9"/>
  <c r="N6" i="9"/>
  <c r="N3" i="9"/>
  <c r="G21" i="9"/>
  <c r="G37" i="9"/>
  <c r="G53" i="9"/>
  <c r="G7" i="9"/>
  <c r="G23" i="9"/>
  <c r="G39" i="9"/>
  <c r="G55" i="9"/>
  <c r="G12" i="9"/>
  <c r="G28" i="9"/>
  <c r="G44" i="9"/>
  <c r="G60" i="9"/>
  <c r="N10" i="9"/>
  <c r="N7" i="9"/>
  <c r="M2" i="9"/>
  <c r="M25" i="9"/>
  <c r="AJ12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AH17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G13" i="9" l="1"/>
  <c r="G58" i="9"/>
  <c r="G26" i="9"/>
  <c r="G48" i="9"/>
  <c r="G32" i="9"/>
  <c r="G11" i="9"/>
  <c r="G22" i="9"/>
  <c r="G18" i="9"/>
  <c r="G14" i="9"/>
  <c r="G10" i="9"/>
  <c r="M20" i="9"/>
  <c r="K18" i="9"/>
  <c r="AU57" i="12"/>
  <c r="G27" i="9"/>
  <c r="G6" i="9"/>
  <c r="N18" i="9"/>
  <c r="J24" i="9"/>
  <c r="J20" i="9"/>
  <c r="M18" i="9"/>
  <c r="M22" i="9"/>
  <c r="M24" i="9"/>
  <c r="K17" i="9"/>
  <c r="K23" i="9"/>
  <c r="J17" i="9"/>
  <c r="J23" i="9"/>
  <c r="N17" i="9"/>
  <c r="N21" i="9"/>
  <c r="M23" i="9"/>
  <c r="M16" i="9"/>
  <c r="M17" i="9"/>
  <c r="J18" i="9"/>
  <c r="J22" i="9"/>
  <c r="J16" i="9"/>
  <c r="N16" i="9"/>
  <c r="N23" i="9"/>
  <c r="K25" i="9"/>
  <c r="J21" i="9"/>
  <c r="K21" i="9"/>
  <c r="K16" i="9"/>
  <c r="G57" i="9"/>
  <c r="G41" i="9"/>
  <c r="G25" i="9"/>
  <c r="G16" i="9"/>
  <c r="G59" i="9"/>
  <c r="G43" i="9"/>
  <c r="M19" i="9"/>
  <c r="K22" i="9"/>
  <c r="J19" i="9"/>
  <c r="M21" i="9"/>
  <c r="N20" i="9"/>
  <c r="K20" i="9"/>
  <c r="N22" i="9"/>
  <c r="J25" i="9"/>
  <c r="N24" i="9"/>
  <c r="K24" i="9"/>
  <c r="K19" i="9"/>
  <c r="N36" i="9"/>
  <c r="J38" i="9"/>
  <c r="M36" i="9"/>
  <c r="K38" i="9"/>
  <c r="G9" i="9"/>
  <c r="N19" i="9"/>
  <c r="G5" i="9"/>
  <c r="AI2" i="6"/>
  <c r="AI63" i="6"/>
  <c r="AJ63" i="6"/>
  <c r="AI59" i="6"/>
  <c r="AJ59" i="6"/>
  <c r="AI55" i="6"/>
  <c r="AJ55" i="6"/>
  <c r="AI51" i="6"/>
  <c r="AJ51" i="6"/>
  <c r="AI47" i="6"/>
  <c r="AJ47" i="6"/>
  <c r="AI43" i="6"/>
  <c r="AJ43" i="6"/>
  <c r="AI39" i="6"/>
  <c r="AJ39" i="6"/>
  <c r="AI35" i="6"/>
  <c r="AJ35" i="6"/>
  <c r="AI31" i="6"/>
  <c r="AJ31" i="6"/>
  <c r="AI27" i="6"/>
  <c r="AJ27" i="6"/>
  <c r="AI23" i="6"/>
  <c r="AJ23" i="6"/>
  <c r="AI19" i="6"/>
  <c r="AJ19" i="6"/>
  <c r="AI15" i="6"/>
  <c r="AJ15" i="6"/>
  <c r="AI10" i="6"/>
  <c r="AJ10" i="6"/>
  <c r="AI6" i="6"/>
  <c r="AJ6" i="6"/>
  <c r="AI62" i="6"/>
  <c r="AJ62" i="6"/>
  <c r="AI58" i="6"/>
  <c r="AJ58" i="6"/>
  <c r="AI54" i="6"/>
  <c r="AJ54" i="6"/>
  <c r="AI50" i="6"/>
  <c r="AJ50" i="6"/>
  <c r="AI46" i="6"/>
  <c r="AJ46" i="6"/>
  <c r="AI42" i="6"/>
  <c r="AJ42" i="6"/>
  <c r="AI38" i="6"/>
  <c r="AJ38" i="6"/>
  <c r="AI34" i="6"/>
  <c r="AJ34" i="6"/>
  <c r="AI30" i="6"/>
  <c r="AJ30" i="6"/>
  <c r="AI26" i="6"/>
  <c r="AJ26" i="6"/>
  <c r="AI22" i="6"/>
  <c r="AJ22" i="6"/>
  <c r="AI18" i="6"/>
  <c r="AJ18" i="6"/>
  <c r="AI14" i="6"/>
  <c r="AJ14" i="6"/>
  <c r="AI9" i="6"/>
  <c r="AJ9" i="6"/>
  <c r="AI5" i="6"/>
  <c r="AJ5" i="6"/>
  <c r="AI61" i="6"/>
  <c r="AJ61" i="6"/>
  <c r="AI57" i="6"/>
  <c r="AJ57" i="6"/>
  <c r="AI53" i="6"/>
  <c r="AJ53" i="6"/>
  <c r="AI49" i="6"/>
  <c r="AJ49" i="6"/>
  <c r="AI45" i="6"/>
  <c r="AJ45" i="6"/>
  <c r="AI41" i="6"/>
  <c r="AJ41" i="6"/>
  <c r="AI37" i="6"/>
  <c r="AJ37" i="6"/>
  <c r="AI33" i="6"/>
  <c r="AJ33" i="6"/>
  <c r="AI29" i="6"/>
  <c r="AJ29" i="6"/>
  <c r="AI25" i="6"/>
  <c r="AJ25" i="6"/>
  <c r="AI21" i="6"/>
  <c r="AJ21" i="6"/>
  <c r="AI17" i="6"/>
  <c r="AJ17" i="6"/>
  <c r="AI13" i="6"/>
  <c r="AJ13" i="6"/>
  <c r="AI8" i="6"/>
  <c r="AJ8" i="6"/>
  <c r="AI4" i="6"/>
  <c r="AJ4" i="6"/>
  <c r="AI60" i="6"/>
  <c r="AJ60" i="6"/>
  <c r="AI56" i="6"/>
  <c r="AJ56" i="6"/>
  <c r="AI52" i="6"/>
  <c r="AJ52" i="6"/>
  <c r="AI48" i="6"/>
  <c r="AJ48" i="6"/>
  <c r="AI44" i="6"/>
  <c r="AJ44" i="6"/>
  <c r="AI40" i="6"/>
  <c r="AJ40" i="6"/>
  <c r="AI36" i="6"/>
  <c r="AJ36" i="6"/>
  <c r="AI32" i="6"/>
  <c r="AJ32" i="6"/>
  <c r="AI28" i="6"/>
  <c r="AJ28" i="6"/>
  <c r="AI24" i="6"/>
  <c r="AJ24" i="6"/>
  <c r="AI20" i="6"/>
  <c r="AJ20" i="6"/>
  <c r="AI16" i="6"/>
  <c r="AJ16" i="6"/>
  <c r="AI11" i="6"/>
  <c r="AJ11" i="6"/>
  <c r="AI7" i="6"/>
  <c r="AJ7" i="6"/>
  <c r="AI3" i="6"/>
  <c r="AJ3" i="6"/>
  <c r="AI12" i="6"/>
  <c r="K37" i="9" l="1"/>
  <c r="N32" i="9"/>
  <c r="J33" i="9"/>
  <c r="M37" i="9"/>
  <c r="J40" i="9"/>
  <c r="J31" i="9"/>
  <c r="K35" i="9"/>
  <c r="N39" i="9"/>
  <c r="J32" i="9"/>
  <c r="J39" i="9"/>
  <c r="K33" i="9"/>
  <c r="N37" i="9"/>
  <c r="K40" i="9"/>
  <c r="M34" i="9"/>
  <c r="J37" i="9"/>
  <c r="M31" i="9"/>
  <c r="N35" i="9"/>
  <c r="M32" i="9"/>
  <c r="J35" i="9"/>
  <c r="M39" i="9"/>
  <c r="N33" i="9"/>
  <c r="K36" i="9"/>
  <c r="N40" i="9"/>
  <c r="K34" i="9"/>
  <c r="N38" i="9"/>
  <c r="K31" i="9"/>
  <c r="M35" i="9"/>
  <c r="K32" i="9"/>
  <c r="K39" i="9"/>
  <c r="M33" i="9"/>
  <c r="J36" i="9"/>
  <c r="M40" i="9"/>
  <c r="N34" i="9"/>
  <c r="N31" i="9"/>
  <c r="J34" i="9"/>
  <c r="M38" i="9"/>
</calcChain>
</file>

<file path=xl/sharedStrings.xml><?xml version="1.0" encoding="utf-8"?>
<sst xmlns="http://schemas.openxmlformats.org/spreadsheetml/2006/main" count="10404" uniqueCount="294">
  <si>
    <t>city</t>
  </si>
  <si>
    <t>month</t>
  </si>
  <si>
    <t>sales</t>
  </si>
  <si>
    <t>city_centre_offline</t>
  </si>
  <si>
    <t>city_centre_online</t>
  </si>
  <si>
    <t>overall_city_offline</t>
  </si>
  <si>
    <t>overall_city_online</t>
  </si>
  <si>
    <t>Aberdeen</t>
  </si>
  <si>
    <t>Aldershot</t>
  </si>
  <si>
    <t>Barnsley</t>
  </si>
  <si>
    <t>Basildon</t>
  </si>
  <si>
    <t>Birkenhead</t>
  </si>
  <si>
    <t>Birmingham</t>
  </si>
  <si>
    <t>Blackburn</t>
  </si>
  <si>
    <t>Blackpool</t>
  </si>
  <si>
    <t>Bournemouth</t>
  </si>
  <si>
    <t>Bradford</t>
  </si>
  <si>
    <t>Brighton</t>
  </si>
  <si>
    <t>Bristol</t>
  </si>
  <si>
    <t>Burnley</t>
  </si>
  <si>
    <t>Cambridge</t>
  </si>
  <si>
    <t>Cardiff</t>
  </si>
  <si>
    <t>Chatham</t>
  </si>
  <si>
    <t>Coventry</t>
  </si>
  <si>
    <t>Crawley</t>
  </si>
  <si>
    <t>Derby</t>
  </si>
  <si>
    <t>Doncaster</t>
  </si>
  <si>
    <t>Dundee</t>
  </si>
  <si>
    <t>Edinburgh</t>
  </si>
  <si>
    <t>Exeter</t>
  </si>
  <si>
    <t>Glasgow</t>
  </si>
  <si>
    <t>Gloucester</t>
  </si>
  <si>
    <t>Huddersfield</t>
  </si>
  <si>
    <t>Hull</t>
  </si>
  <si>
    <t>Ipswich</t>
  </si>
  <si>
    <t>Leeds</t>
  </si>
  <si>
    <t>Leicester</t>
  </si>
  <si>
    <t>Liverpool</t>
  </si>
  <si>
    <t>London</t>
  </si>
  <si>
    <t>Luton</t>
  </si>
  <si>
    <t>Manchester</t>
  </si>
  <si>
    <t>Mansfield</t>
  </si>
  <si>
    <t>Middlesbrough</t>
  </si>
  <si>
    <t>Milton Keynes</t>
  </si>
  <si>
    <t>Newcastle</t>
  </si>
  <si>
    <t>Newport</t>
  </si>
  <si>
    <t>Northampton</t>
  </si>
  <si>
    <t>Norwich</t>
  </si>
  <si>
    <t>Nottingham</t>
  </si>
  <si>
    <t>Oxford</t>
  </si>
  <si>
    <t>Peterborough</t>
  </si>
  <si>
    <t>Plymouth</t>
  </si>
  <si>
    <t>Portsmouth</t>
  </si>
  <si>
    <t>Preston</t>
  </si>
  <si>
    <t>Reading</t>
  </si>
  <si>
    <t>Sheffield</t>
  </si>
  <si>
    <t>Slough</t>
  </si>
  <si>
    <t>Southampton</t>
  </si>
  <si>
    <t>Southend</t>
  </si>
  <si>
    <t>Stoke</t>
  </si>
  <si>
    <t>Sunderland</t>
  </si>
  <si>
    <t>Swansea</t>
  </si>
  <si>
    <t>Swindon</t>
  </si>
  <si>
    <t>Telford</t>
  </si>
  <si>
    <t>Wakefield</t>
  </si>
  <si>
    <t>Warrington</t>
  </si>
  <si>
    <t>Wigan</t>
  </si>
  <si>
    <t>Worthing</t>
  </si>
  <si>
    <t>York</t>
  </si>
  <si>
    <t>city_centre</t>
  </si>
  <si>
    <t>overall_city</t>
  </si>
  <si>
    <t>rest_of_GB</t>
  </si>
  <si>
    <t>Consumer Services</t>
  </si>
  <si>
    <t>Entertainment</t>
  </si>
  <si>
    <t>Fashion</t>
  </si>
  <si>
    <t>Food and Drink</t>
  </si>
  <si>
    <t>General Retail</t>
  </si>
  <si>
    <t>Grocery</t>
  </si>
  <si>
    <t>Health and Beauty</t>
  </si>
  <si>
    <t>Household</t>
  </si>
  <si>
    <t>Travel and Accommodation</t>
  </si>
  <si>
    <t>Vehicles</t>
  </si>
  <si>
    <t>cameo</t>
  </si>
  <si>
    <t>City centre share</t>
  </si>
  <si>
    <t>Change (pp)</t>
  </si>
  <si>
    <t>Row Labels</t>
  </si>
  <si>
    <t>Grand Total</t>
  </si>
  <si>
    <t>Analysis&gt;&gt;&gt;</t>
  </si>
  <si>
    <t>Chance Sept-Sept</t>
  </si>
  <si>
    <t>Pre pandemic top/bottom 10 &gt;&gt;&gt;</t>
  </si>
  <si>
    <t>Post pandemic top/bottom 10</t>
  </si>
  <si>
    <t>City centre share of all offline</t>
  </si>
  <si>
    <t>Rank</t>
  </si>
  <si>
    <t>Change</t>
  </si>
  <si>
    <t>Analysis  &gt;&gt;&gt;</t>
  </si>
  <si>
    <t>September 2021 (recovery to Sept 2019)</t>
  </si>
  <si>
    <t>Analysis &gt;&gt;&gt;</t>
  </si>
  <si>
    <t>September 2021 (rel to Sep 2019)</t>
  </si>
  <si>
    <t>City</t>
  </si>
  <si>
    <t>Sept 2021 (baseline Sept 2019)</t>
  </si>
  <si>
    <t>Comparison w/overall city</t>
  </si>
  <si>
    <t>CC Sept 2021 (baseline Sept 2019)</t>
  </si>
  <si>
    <t>OVERALL CITY Sept 2021 (baseline Sept 2019)</t>
  </si>
  <si>
    <t>Change Sept-Sept</t>
  </si>
  <si>
    <t>Difference CC city recovery</t>
  </si>
  <si>
    <t>Change in share CC (&lt;0 means less in CC)</t>
  </si>
  <si>
    <t>City centre recovery- offline</t>
  </si>
  <si>
    <t>Overall city recovery- offline</t>
  </si>
  <si>
    <t>Share all spend made online by residents (Sept 21)</t>
  </si>
  <si>
    <t>Change online share 19-21</t>
  </si>
  <si>
    <t>CC offline spend relative to baseline</t>
  </si>
  <si>
    <t>Average of Consumer Services</t>
  </si>
  <si>
    <t>Average of Entertainment</t>
  </si>
  <si>
    <t>Average of Fashion</t>
  </si>
  <si>
    <t>Average of Food and Drink</t>
  </si>
  <si>
    <t>Average of General Retail</t>
  </si>
  <si>
    <t>Average of Grocery</t>
  </si>
  <si>
    <t>Average of Health and Beauty</t>
  </si>
  <si>
    <t>Average of Household</t>
  </si>
  <si>
    <t>Average of Travel and Accommodation</t>
  </si>
  <si>
    <t>Average of Vehicles</t>
  </si>
  <si>
    <t>Average of cameo</t>
  </si>
  <si>
    <t>Average CAMEO</t>
  </si>
  <si>
    <t>Average CAMEO (low=affluent)</t>
  </si>
  <si>
    <t>Average</t>
  </si>
  <si>
    <t>Top 10</t>
  </si>
  <si>
    <t>Bottom 10</t>
  </si>
  <si>
    <t>Column1</t>
  </si>
  <si>
    <t>Column2</t>
  </si>
  <si>
    <t>Column3</t>
  </si>
  <si>
    <t>Column4</t>
  </si>
  <si>
    <t>Nb of weeks</t>
  </si>
  <si>
    <t>Lost months of spend</t>
  </si>
  <si>
    <t>In weeks</t>
  </si>
  <si>
    <t>CC strength</t>
  </si>
  <si>
    <t>Strong</t>
  </si>
  <si>
    <t>Weak</t>
  </si>
  <si>
    <t>LOST WEEKS of spend, city centre offline</t>
  </si>
  <si>
    <t>LOST WEEKS OF SALES, ROC offline</t>
  </si>
  <si>
    <t>Lost week of sales city centre</t>
  </si>
  <si>
    <t>Change in share of all sales made in city centres, 2019-2021</t>
  </si>
  <si>
    <t>Column5</t>
  </si>
  <si>
    <t>Column6</t>
  </si>
  <si>
    <t>PRE COVID</t>
  </si>
  <si>
    <t>POST COVID</t>
  </si>
  <si>
    <t>Note: here we're comparing Sept 2019 to Sept 2021</t>
  </si>
  <si>
    <t>Moderately Strong</t>
  </si>
  <si>
    <t>Moderately Weak</t>
  </si>
  <si>
    <t>Weeks of sales lost CC</t>
  </si>
  <si>
    <t>Weeks of sales lost suburbs</t>
  </si>
  <si>
    <t>City centre sales Sept 21</t>
  </si>
  <si>
    <t>Suburbs sales Sept 21</t>
  </si>
  <si>
    <t>Average of city_centre</t>
  </si>
  <si>
    <t>Average of overall_city</t>
  </si>
  <si>
    <t>Average of rest_of_GB</t>
  </si>
  <si>
    <t>Share CC sales coming from elsewhere</t>
  </si>
  <si>
    <t>Moderately strong</t>
  </si>
  <si>
    <t>Moderately weak</t>
  </si>
  <si>
    <t>Change in share online</t>
  </si>
  <si>
    <t>Share of spend made online now (urban spend!)</t>
  </si>
  <si>
    <t>Share of spend made online pre Covid (urban spend!)</t>
  </si>
  <si>
    <t>Share online pre Covid</t>
  </si>
  <si>
    <t>Share online now</t>
  </si>
  <si>
    <t>Change online</t>
  </si>
  <si>
    <t>Size</t>
  </si>
  <si>
    <t>Small</t>
  </si>
  <si>
    <t>Medium</t>
  </si>
  <si>
    <t>Large</t>
  </si>
  <si>
    <t>Share fashion pre covid offline</t>
  </si>
  <si>
    <t>Share FD pre covid offline</t>
  </si>
  <si>
    <t>Share groceries pre covid offline</t>
  </si>
  <si>
    <t>Share general retail pre covid offline</t>
  </si>
  <si>
    <t>Share spend CC of all offline</t>
  </si>
  <si>
    <t>Fashion bounceback to baseline</t>
  </si>
  <si>
    <t>FD bounceback to baseline</t>
  </si>
  <si>
    <t>Groceries bounce back to baseline</t>
  </si>
  <si>
    <t>General retail bounce back to baseline</t>
  </si>
  <si>
    <t>Weeks of sales lost fashion</t>
  </si>
  <si>
    <t>Weeks of sales lost FD</t>
  </si>
  <si>
    <t>Fashion bounceback to baseline CC</t>
  </si>
  <si>
    <t>FD bounceback to baseline CC</t>
  </si>
  <si>
    <t>Groceries bounce back to baseline CC</t>
  </si>
  <si>
    <t>General retail bounce back to baseline CC</t>
  </si>
  <si>
    <t>Weeks of sales lost fashion CC</t>
  </si>
  <si>
    <t>Weeks of sales lost FD CC</t>
  </si>
  <si>
    <t>Fashion bounceback to baseline LC</t>
  </si>
  <si>
    <t>FD bounceback to baseline LC</t>
  </si>
  <si>
    <t>Groceries bounce back to baseline LC</t>
  </si>
  <si>
    <t>General retail bounce back to baseline LC</t>
  </si>
  <si>
    <t>Weeks of sales lost fashion LC</t>
  </si>
  <si>
    <t>Weeks of sales lost FD LC</t>
  </si>
  <si>
    <t>Great Britain</t>
  </si>
  <si>
    <t>Share WFH</t>
  </si>
  <si>
    <t>CC recover</t>
  </si>
  <si>
    <t>CC lost weeks of sale</t>
  </si>
  <si>
    <t>Strength</t>
  </si>
  <si>
    <t>City centre offline</t>
  </si>
  <si>
    <t>ROC offline</t>
  </si>
  <si>
    <t>Shift online</t>
  </si>
  <si>
    <t>Online now</t>
  </si>
  <si>
    <t>All average</t>
  </si>
  <si>
    <t>Column Labels</t>
  </si>
  <si>
    <t>(blank)</t>
  </si>
  <si>
    <t>Pre Covid vacancy rate (2018)</t>
  </si>
  <si>
    <t>Lost weeks of sales</t>
  </si>
  <si>
    <t>Two strength</t>
  </si>
  <si>
    <t xml:space="preserve">New: </t>
  </si>
  <si>
    <t>STRONG/WEAK new</t>
  </si>
  <si>
    <t>WITH STRONG/WEAK only</t>
  </si>
  <si>
    <t>(Multiple Items)</t>
  </si>
  <si>
    <t>2019 average</t>
  </si>
  <si>
    <t>Type</t>
  </si>
  <si>
    <t>Stronger city centres</t>
  </si>
  <si>
    <t>Weaker city centres</t>
  </si>
  <si>
    <t>Lost week of sales suburbs</t>
  </si>
  <si>
    <t>CC strength 2</t>
  </si>
  <si>
    <t>With previous categories</t>
  </si>
  <si>
    <t>With combined categories:</t>
  </si>
  <si>
    <t>Food and drink</t>
  </si>
  <si>
    <t>Essential goods</t>
  </si>
  <si>
    <t>Other non-essentials</t>
  </si>
  <si>
    <t>Stronger</t>
  </si>
  <si>
    <t>Weaker</t>
  </si>
  <si>
    <t>Lost weeks of sales in the city centre</t>
  </si>
  <si>
    <t>Stronger city centre</t>
  </si>
  <si>
    <t>Weaker city centre</t>
  </si>
  <si>
    <t>Table</t>
  </si>
  <si>
    <t>Share of city centre sales coming from outside the city boundaries</t>
  </si>
  <si>
    <t xml:space="preserve">Affluence of the catchment area and lost weeks of sales in the city centre </t>
  </si>
  <si>
    <t>Lost weeks of sales in the city centres</t>
  </si>
  <si>
    <t>Average lost weeks of sales since March 2020</t>
  </si>
  <si>
    <t>Lost weeks of sales in the city centre by sector</t>
  </si>
  <si>
    <t>Food and drinks</t>
  </si>
  <si>
    <t>Retail</t>
  </si>
  <si>
    <t>Groceries</t>
  </si>
  <si>
    <t>City centre</t>
  </si>
  <si>
    <t>Suburbs</t>
  </si>
  <si>
    <t xml:space="preserve">Retail
</t>
  </si>
  <si>
    <t>City centre and suburb recovery, September 2021</t>
  </si>
  <si>
    <t>Cities with stronger city centres</t>
  </si>
  <si>
    <t>Cities with weaker city centres</t>
  </si>
  <si>
    <t>Share of jobs in the city centre that can be done from home, 2019 (%)</t>
  </si>
  <si>
    <t>Lost sales in the city centre, March 2020 - September 2021 (weeks)</t>
  </si>
  <si>
    <t>Share of sales coming from outside the city boundary, 2019 (%)</t>
  </si>
  <si>
    <t>Peak in 2019?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</si>
  <si>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</si>
  <si>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</si>
  <si>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</si>
  <si>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</si>
  <si>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</si>
  <si>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</si>
  <si>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</si>
  <si>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</si>
  <si>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</si>
  <si>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</si>
  <si>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</si>
  <si>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</si>
  <si>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Christmas sales vs annual average- top 10</t>
  </si>
  <si>
    <t>Christmas sales vs annual average- bottom 10</t>
  </si>
  <si>
    <t>Rank2</t>
  </si>
  <si>
    <t>City3</t>
  </si>
  <si>
    <t>Peak in 2020?</t>
  </si>
  <si>
    <t>Share retail</t>
  </si>
  <si>
    <t>Lost weeks of sales in CC NEW</t>
  </si>
  <si>
    <t>Share fashion pre Covid</t>
  </si>
  <si>
    <t>City centres</t>
  </si>
  <si>
    <t xml:space="preserve">This file uses retail sales data (based on location spend) to track sales recovery at the city centre level. Overall city/Rest of the City refers to </t>
  </si>
  <si>
    <t>Share of offline sales in the CC coming from CC/suburbs/outside the city</t>
  </si>
  <si>
    <t>City centre/Local centre</t>
  </si>
  <si>
    <t>LC</t>
  </si>
  <si>
    <t>CC</t>
  </si>
  <si>
    <t>AVERAGES</t>
  </si>
  <si>
    <t>Pre pandemic</t>
  </si>
  <si>
    <t>Mid pandemic</t>
  </si>
  <si>
    <t>WFH in the CC</t>
  </si>
  <si>
    <t>Lost sales in the suburbs</t>
  </si>
  <si>
    <t>Hospitality and entertainment</t>
  </si>
  <si>
    <t>General retail</t>
  </si>
  <si>
    <t>Grocery and household</t>
  </si>
  <si>
    <t>Other</t>
  </si>
  <si>
    <t>Lost weeks of sales in the CC</t>
  </si>
  <si>
    <t>Share of city centre exporting jobs that are high skilled</t>
  </si>
  <si>
    <t>CC total jobs</t>
  </si>
  <si>
    <t>PUA</t>
  </si>
  <si>
    <t>Column I</t>
  </si>
  <si>
    <t>Share of offline sector done in the city centre</t>
  </si>
  <si>
    <t>Column J</t>
  </si>
  <si>
    <t>Column K</t>
  </si>
  <si>
    <t>Column L</t>
  </si>
  <si>
    <t>Essentials</t>
  </si>
  <si>
    <t>Share of sales coming from outside the city</t>
  </si>
  <si>
    <t>Chart for local centres blog&gt;&gt;</t>
  </si>
  <si>
    <t>Baseline</t>
  </si>
  <si>
    <t>Recovery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</si>
</sst>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"/>
    <numFmt numFmtId="165" formatCode="0.0"/>
    <numFmt numFmtId="166" formatCode="0.0000000"/>
    <numFmt numFmtId="167" formatCode="0.0%"/>
  </numFmts>
  <fonts count="1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6"/>
      <color rgb="FF000000"/>
      <name val="Calibri"/>
      <family val="2"/>
    </font>
    <font>
      <sz val="20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61">
    <xf numFmtId="0" fontId="0" fillId="0" borderId="0" xfId="0"/>
    <xf numFmtId="0" fontId="1" fillId="0" borderId="1" xfId="0" applyFont="1" applyBorder="1"/>
    <xf numFmtId="164" fontId="2" fillId="0" borderId="1" xfId="0" applyNumberFormat="1" applyFont="1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0" xfId="1" applyNumberFormat="1" applyFont="1" applyFill="1" applyAlignment="1">
      <alignment horizontal="center"/>
    </xf>
    <xf numFmtId="9" fontId="0" fillId="0" borderId="0" xfId="1" applyFont="1"/>
    <xf numFmtId="9" fontId="2" fillId="0" borderId="1" xfId="1" applyFont="1" applyBorder="1"/>
    <xf numFmtId="9" fontId="0" fillId="0" borderId="0" xfId="0" applyNumberFormat="1"/>
    <xf numFmtId="9" fontId="0" fillId="2" borderId="0" xfId="0" applyNumberFormat="1" applyFill="1"/>
    <xf numFmtId="0" fontId="0" fillId="2" borderId="0" xfId="0" applyFill="1"/>
    <xf numFmtId="14" fontId="0" fillId="0" borderId="0" xfId="0" applyNumberFormat="1"/>
    <xf numFmtId="1" fontId="0" fillId="0" borderId="0" xfId="1" applyNumberFormat="1" applyFont="1"/>
    <xf numFmtId="0" fontId="1" fillId="2" borderId="1" xfId="0" applyFont="1" applyFill="1" applyBorder="1"/>
    <xf numFmtId="9" fontId="2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1" fontId="0" fillId="0" borderId="0" xfId="0" applyNumberFormat="1"/>
    <xf numFmtId="0" fontId="4" fillId="0" borderId="0" xfId="0" applyFont="1"/>
    <xf numFmtId="10" fontId="0" fillId="0" borderId="0" xfId="0" applyNumberFormat="1"/>
    <xf numFmtId="0" fontId="1" fillId="2" borderId="2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0" fontId="0" fillId="0" borderId="0" xfId="1" applyNumberFormat="1" applyFont="1"/>
    <xf numFmtId="0" fontId="1" fillId="0" borderId="2" xfId="0" applyFont="1" applyFill="1" applyBorder="1"/>
    <xf numFmtId="14" fontId="0" fillId="3" borderId="0" xfId="0" applyNumberFormat="1" applyFill="1"/>
    <xf numFmtId="0" fontId="6" fillId="0" borderId="0" xfId="0" applyFont="1"/>
    <xf numFmtId="0" fontId="0" fillId="0" borderId="0" xfId="0" applyAlignment="1">
      <alignment wrapText="1"/>
    </xf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0" xfId="0" applyFont="1"/>
    <xf numFmtId="9" fontId="0" fillId="0" borderId="0" xfId="1" applyNumberFormat="1" applyFont="1"/>
    <xf numFmtId="165" fontId="0" fillId="0" borderId="0" xfId="1" applyNumberFormat="1" applyFont="1"/>
    <xf numFmtId="9" fontId="0" fillId="3" borderId="0" xfId="1" applyFont="1" applyFill="1"/>
    <xf numFmtId="1" fontId="0" fillId="3" borderId="0" xfId="0" applyNumberFormat="1" applyFill="1"/>
    <xf numFmtId="0" fontId="10" fillId="0" borderId="0" xfId="0" applyFont="1"/>
    <xf numFmtId="9" fontId="11" fillId="0" borderId="0" xfId="1" applyFont="1"/>
    <xf numFmtId="10" fontId="0" fillId="0" borderId="0" xfId="1" applyNumberFormat="1" applyFont="1"/>
    <xf numFmtId="0" fontId="0" fillId="4" borderId="0" xfId="0" applyFill="1"/>
    <xf numFmtId="0" fontId="3" fillId="0" borderId="0" xfId="2"/>
    <xf numFmtId="1" fontId="0" fillId="0" borderId="0" xfId="3" applyNumberFormat="1" applyFont="1"/>
    <xf numFmtId="1" fontId="0" fillId="4" borderId="0" xfId="0" applyNumberFormat="1" applyFill="1"/>
    <xf numFmtId="0" fontId="0" fillId="0" borderId="6" xfId="0" applyBorder="1"/>
    <xf numFmtId="0" fontId="0" fillId="0" borderId="0" xfId="0" applyBorder="1"/>
    <xf numFmtId="0" fontId="0" fillId="0" borderId="7" xfId="0" applyBorder="1"/>
    <xf numFmtId="10" fontId="0" fillId="0" borderId="6" xfId="0" applyNumberFormat="1" applyBorder="1"/>
    <xf numFmtId="10" fontId="0" fillId="0" borderId="0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14" fontId="0" fillId="0" borderId="0" xfId="0" applyNumberFormat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0" applyNumberFormat="1"/>
    <xf numFmtId="0" fontId="6" fillId="0" borderId="11" xfId="0" applyFont="1" applyBorder="1"/>
    <xf numFmtId="0" fontId="6" fillId="3" borderId="0" xfId="0" applyFont="1" applyFill="1"/>
    <xf numFmtId="167" fontId="11" fillId="0" borderId="0" xfId="1" applyNumberFormat="1" applyFont="1"/>
  </cellXfs>
  <cellStyles count="4">
    <cellStyle name="Normal" xfId="0" builtinId="0"/>
    <cellStyle name="Normal 2" xfId="2" xr:uid="{00000000-0005-0000-0000-000001000000}"/>
    <cellStyle name="Percent" xfId="1" builtinId="5"/>
    <cellStyle name="Percent 2" xfId="3" xr:uid="{00000000-0005-0000-0000-000003000000}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'Figure 3'!$B$3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3'!$B$4:$B$5</c:f>
              <c:numCache>
                <c:formatCode>0</c:formatCode>
                <c:ptCount val="2"/>
                <c:pt idx="0">
                  <c:v>20.099081214204201</c:v>
                </c:pt>
                <c:pt idx="1">
                  <c:v>26.884863062407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5-4CEE-A60B-E8CD4D61FF93}"/>
            </c:ext>
          </c:extLst>
        </c:ser>
        <c:ser>
          <c:idx val="1"/>
          <c:order val="1"/>
          <c:tx>
            <c:strRef>
              <c:f>'Figure 3'!$C$3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3'!$C$4:$C$5</c:f>
              <c:numCache>
                <c:formatCode>0</c:formatCode>
                <c:ptCount val="2"/>
                <c:pt idx="0">
                  <c:v>19.373509255164802</c:v>
                </c:pt>
                <c:pt idx="1">
                  <c:v>22.725427935970298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5-4CEE-A60B-E8CD4D61FF93}"/>
            </c:ext>
          </c:extLst>
        </c:ser>
        <c:ser>
          <c:idx val="2"/>
          <c:order val="2"/>
          <c:tx>
            <c:strRef>
              <c:f>'Figure 3'!$D$3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3'!$D$4:$D$5</c:f>
              <c:numCache>
                <c:formatCode>0</c:formatCode>
                <c:ptCount val="2"/>
                <c:pt idx="0">
                  <c:v>25.619043516788199</c:v>
                </c:pt>
                <c:pt idx="1">
                  <c:v>15.9227580782486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5-4CEE-A60B-E8CD4D61FF93}"/>
            </c:ext>
          </c:extLst>
        </c:ser>
        <c:ser>
          <c:idx val="3"/>
          <c:order val="3"/>
          <c:tx>
            <c:strRef>
              <c:f>'Figure 3'!$E$3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3'!$E$4:$E$5</c:f>
              <c:numCache>
                <c:formatCode>0</c:formatCode>
                <c:ptCount val="2"/>
                <c:pt idx="0">
                  <c:v>10.8046762131178</c:v>
                </c:pt>
                <c:pt idx="1">
                  <c:v>10.0579766278083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F5-4CEE-A60B-E8CD4D61FF93}"/>
            </c:ext>
          </c:extLst>
        </c:ser>
        <c:ser>
          <c:idx val="4"/>
          <c:order val="4"/>
          <c:tx>
            <c:strRef>
              <c:f>'Figure 3'!$F$3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3'!$A$4:$A$5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'Figure 3'!$F$4:$F$5</c:f>
              <c:numCache>
                <c:formatCode>0</c:formatCode>
                <c:ptCount val="2"/>
                <c:pt idx="0">
                  <c:v>24.1036898007251</c:v>
                </c:pt>
                <c:pt idx="1">
                  <c:v>24.408974295565798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F5-4CEE-A60B-E8CD4D61FF9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563616"/>
        <c:axId val="1492857120"/>
      </c:barChart>
      <c:catAx>
        <c:axId val="1905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7120"/>
        <c:crosses val="autoZero"/>
        <c:auto val="1"/>
        <c:lblAlgn val="ctr"/>
        <c:lblOffset val="100"/>
        <c:noMultiLvlLbl val="0"/>
      </c:catAx>
      <c:valAx>
        <c:axId val="1492857120"/>
        <c:scaling>
          <c:orientation val="minMax"/>
          <c:max val="1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sales</a:t>
                </a:r>
                <a:r>
                  <a:rPr lang="en-GB" baseline="0"/>
                  <a:t> in different sectors,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4a'!$B$2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4a'!$A$3:$A$64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'Fig 4a'!$B$3:$B$64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9-4542-A983-0CB89D067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588288"/>
        <c:axId val="1185372768"/>
      </c:barChart>
      <c:catAx>
        <c:axId val="14205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72768"/>
        <c:crosses val="autoZero"/>
        <c:auto val="1"/>
        <c:lblAlgn val="ctr"/>
        <c:lblOffset val="100"/>
        <c:tickLblSkip val="1"/>
        <c:noMultiLvlLbl val="0"/>
      </c:catAx>
      <c:valAx>
        <c:axId val="1185372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</a:t>
                </a:r>
                <a:r>
                  <a:rPr lang="en-GB" baseline="0"/>
                  <a:t> March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5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5'!$A$3:$A$4</c:f>
              <c:strCache>
                <c:ptCount val="2"/>
                <c:pt idx="0">
                  <c:v>Cities with stronger city centres</c:v>
                </c:pt>
                <c:pt idx="1">
                  <c:v>Cities with weaker city centres</c:v>
                </c:pt>
              </c:strCache>
            </c:strRef>
          </c:cat>
          <c:val>
            <c:numRef>
              <c:f>'Fig 5'!$B$3:$B$4</c:f>
              <c:numCache>
                <c:formatCode>0.0</c:formatCode>
                <c:ptCount val="2"/>
                <c:pt idx="0">
                  <c:v>53.922027562761997</c:v>
                </c:pt>
                <c:pt idx="1">
                  <c:v>37.0003690618354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6-4E6C-A174-2982ECC16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72016"/>
        <c:axId val="1365185856"/>
      </c:barChart>
      <c:catAx>
        <c:axId val="1905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85856"/>
        <c:crosses val="autoZero"/>
        <c:auto val="1"/>
        <c:lblAlgn val="ctr"/>
        <c:lblOffset val="100"/>
        <c:noMultiLvlLbl val="0"/>
      </c:catAx>
      <c:valAx>
        <c:axId val="136518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</a:t>
                </a:r>
                <a:r>
                  <a:rPr lang="en-GB" baseline="0"/>
                  <a:t> of sales coming from outside, 2019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 6'!$A$8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6'!$B$8:$Z$8</c:f>
              <c:numCache>
                <c:formatCode>General</c:formatCode>
                <c:ptCount val="25"/>
                <c:pt idx="0">
                  <c:v>53.146970502441008</c:v>
                </c:pt>
                <c:pt idx="1">
                  <c:v>54.273168944400894</c:v>
                </c:pt>
                <c:pt idx="2">
                  <c:v>54.648756833101821</c:v>
                </c:pt>
                <c:pt idx="3">
                  <c:v>52.985421843374461</c:v>
                </c:pt>
                <c:pt idx="4">
                  <c:v>50.892557809244266</c:v>
                </c:pt>
                <c:pt idx="5">
                  <c:v>52.850134808081627</c:v>
                </c:pt>
                <c:pt idx="6">
                  <c:v>48.46408399550544</c:v>
                </c:pt>
                <c:pt idx="7">
                  <c:v>28.757227752732916</c:v>
                </c:pt>
                <c:pt idx="8">
                  <c:v>32.443304725585179</c:v>
                </c:pt>
                <c:pt idx="9">
                  <c:v>41.160100969956282</c:v>
                </c:pt>
                <c:pt idx="10">
                  <c:v>48.155813395359338</c:v>
                </c:pt>
                <c:pt idx="11">
                  <c:v>51.749694241945768</c:v>
                </c:pt>
                <c:pt idx="12">
                  <c:v>50.821269295130655</c:v>
                </c:pt>
                <c:pt idx="13">
                  <c:v>48.384165482254566</c:v>
                </c:pt>
                <c:pt idx="14">
                  <c:v>39.688139716721196</c:v>
                </c:pt>
                <c:pt idx="15">
                  <c:v>45.099759260515995</c:v>
                </c:pt>
                <c:pt idx="16">
                  <c:v>33.35846280717012</c:v>
                </c:pt>
                <c:pt idx="17">
                  <c:v>33.930679975703853</c:v>
                </c:pt>
                <c:pt idx="18">
                  <c:v>35.561779519999789</c:v>
                </c:pt>
                <c:pt idx="19">
                  <c:v>44.655161517124277</c:v>
                </c:pt>
                <c:pt idx="20">
                  <c:v>50.032170511249383</c:v>
                </c:pt>
                <c:pt idx="21">
                  <c:v>50.934478583645614</c:v>
                </c:pt>
                <c:pt idx="22">
                  <c:v>52.409328059672134</c:v>
                </c:pt>
                <c:pt idx="23">
                  <c:v>56.188161794035587</c:v>
                </c:pt>
                <c:pt idx="24">
                  <c:v>52.887587674548719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2-4B42-81C2-128E9D16EE76}"/>
            </c:ext>
          </c:extLst>
        </c:ser>
        <c:ser>
          <c:idx val="1"/>
          <c:order val="1"/>
          <c:tx>
            <c:strRef>
              <c:f>'Fig 6'!$A$9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 6'!$B$7:$Z$7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'Fig 6'!$B$9:$Z$9</c:f>
              <c:numCache>
                <c:formatCode>General</c:formatCode>
                <c:ptCount val="25"/>
                <c:pt idx="0">
                  <c:v>36.454972742921285</c:v>
                </c:pt>
                <c:pt idx="1">
                  <c:v>37.082589615858033</c:v>
                </c:pt>
                <c:pt idx="2">
                  <c:v>36.696545775679709</c:v>
                </c:pt>
                <c:pt idx="3">
                  <c:v>35.652915716509717</c:v>
                </c:pt>
                <c:pt idx="4">
                  <c:v>34.911883283568969</c:v>
                </c:pt>
                <c:pt idx="5">
                  <c:v>35.58117602186725</c:v>
                </c:pt>
                <c:pt idx="6">
                  <c:v>32.630090621650467</c:v>
                </c:pt>
                <c:pt idx="7">
                  <c:v>22.918985536937349</c:v>
                </c:pt>
                <c:pt idx="8">
                  <c:v>24.445612601358444</c:v>
                </c:pt>
                <c:pt idx="9">
                  <c:v>29.214627562695849</c:v>
                </c:pt>
                <c:pt idx="10">
                  <c:v>32.220888718489128</c:v>
                </c:pt>
                <c:pt idx="11">
                  <c:v>33.197442140117403</c:v>
                </c:pt>
                <c:pt idx="12">
                  <c:v>32.495792629955858</c:v>
                </c:pt>
                <c:pt idx="13">
                  <c:v>31.472691712930978</c:v>
                </c:pt>
                <c:pt idx="14">
                  <c:v>27.695202470976344</c:v>
                </c:pt>
                <c:pt idx="15">
                  <c:v>29.734568381310378</c:v>
                </c:pt>
                <c:pt idx="16">
                  <c:v>24.667626744279652</c:v>
                </c:pt>
                <c:pt idx="17">
                  <c:v>25.689062946160441</c:v>
                </c:pt>
                <c:pt idx="18">
                  <c:v>26.15780818034813</c:v>
                </c:pt>
                <c:pt idx="19">
                  <c:v>30.569906919158953</c:v>
                </c:pt>
                <c:pt idx="20">
                  <c:v>32.446436768543066</c:v>
                </c:pt>
                <c:pt idx="21">
                  <c:v>33.223634640518888</c:v>
                </c:pt>
                <c:pt idx="22">
                  <c:v>33.297457608385031</c:v>
                </c:pt>
                <c:pt idx="23">
                  <c:v>34.744740222395421</c:v>
                </c:pt>
                <c:pt idx="24">
                  <c:v>33.326953925973605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2-4B42-81C2-128E9D16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27616"/>
        <c:axId val="1492854208"/>
      </c:lineChart>
      <c:dateAx>
        <c:axId val="190627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4208"/>
        <c:crosses val="autoZero"/>
        <c:auto val="1"/>
        <c:lblOffset val="100"/>
        <c:baseTimeUnit val="months"/>
      </c:dateAx>
      <c:valAx>
        <c:axId val="1492854208"/>
        <c:scaling>
          <c:orientation val="minMax"/>
          <c:min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city centre sales coming from outside the city boundaries,</a:t>
                </a:r>
                <a:r>
                  <a:rPr lang="en-GB" baseline="0"/>
                  <a:t> 2019 - 2021 (%)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 7'!$C$3</c:f>
              <c:strCache>
                <c:ptCount val="1"/>
                <c:pt idx="0">
                  <c:v>Lost weeks of sales in the city centres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665CD13-1C2D-4D60-9A01-534DC66F078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F73-4DD5-8D5E-FAAE21F06C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500E78B-A7BE-409D-89D1-B30A98A91F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F73-4DD5-8D5E-FAAE21F06C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7A95A38-BC11-4241-A638-FBFAC8E001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F73-4DD5-8D5E-FAAE21F06C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A7C076-5A19-47A0-8C87-9217B1954C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F73-4DD5-8D5E-FAAE21F06C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6853D7C-268B-4BD7-AC57-4F49891B1B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F73-4DD5-8D5E-FAAE21F06C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0DC98F2-21BD-42FD-9FE6-4B88EB9B00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F73-4DD5-8D5E-FAAE21F06C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2E5E2DB-8DDF-44BD-8C75-A7BD67AAB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F73-4DD5-8D5E-FAAE21F06C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877E8D-AF1D-4A65-93A1-2813FE5019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F73-4DD5-8D5E-FAAE21F06C8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6A6D11A-360B-4833-B6B1-E7FC78162D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F73-4DD5-8D5E-FAAE21F06C8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E7B635C-E611-4B87-94CE-0A880E74E9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F73-4DD5-8D5E-FAAE21F06C8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5075690-94A8-4BD6-B672-DCCA39F9F3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F73-4DD5-8D5E-FAAE21F06C8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683FE2D-D58E-4B11-B821-57BBE94A2F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F73-4DD5-8D5E-FAAE21F06C8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F5510DC-9836-4202-B907-DF47AA181C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F73-4DD5-8D5E-FAAE21F06C8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F323B97-6AFA-4A0D-80C5-5817F2A03C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F73-4DD5-8D5E-FAAE21F06C8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89BAF7-053E-421A-8B6F-18EF3FFF37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F73-4DD5-8D5E-FAAE21F06C8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E98F656-E286-46D9-8BA1-97A72F4DA9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F73-4DD5-8D5E-FAAE21F06C8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B9780B9-58E3-450C-A6B5-5535E7B609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F73-4DD5-8D5E-FAAE21F06C8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E820D1B-4988-40D6-AD0D-5AAEED02EF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F73-4DD5-8D5E-FAAE21F06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A381E34-3A6D-452E-A229-4317675DD0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F73-4DD5-8D5E-FAAE21F06C8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60AAC6A-D2A2-4084-87F2-05D159F37D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F73-4DD5-8D5E-FAAE21F06C8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F82EE48-CD10-40FD-8555-114E8DF7EE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F73-4DD5-8D5E-FAAE21F06C8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B705502-EF8E-43B9-9C20-EB694763F2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F73-4DD5-8D5E-FAAE21F06C8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84C9B5C-A944-45C2-A2A8-5751A3876C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F73-4DD5-8D5E-FAAE21F06C8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C73A675-4AA6-4A3B-8D2F-B75DA7E82A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F73-4DD5-8D5E-FAAE21F06C8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78180A2-1299-4B2B-B6BB-9B9BC57CFB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F73-4DD5-8D5E-FAAE21F06C8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EB0D3EA-470D-4601-90AE-6DA9BC166F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F73-4DD5-8D5E-FAAE21F06C8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ACA1A24-189F-4ED9-BE48-65A01A3CB7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F73-4DD5-8D5E-FAAE21F06C8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5F3B334-67E2-4617-8346-CFE6386373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F73-4DD5-8D5E-FAAE21F06C8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A02D453-3F03-403E-A203-060D5EEAEE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F73-4DD5-8D5E-FAAE21F06C8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B8B4F5B-DCAF-4AF1-8DE4-793E93986D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F73-4DD5-8D5E-FAAE21F06C8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36488DC-1825-49B8-90D8-1155788981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F73-4DD5-8D5E-FAAE21F06C8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E87280F-E31D-4362-8A9B-054DDEEABA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F73-4DD5-8D5E-FAAE21F06C8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E14DFFA-DD3F-4CF7-96DD-40A90C53A5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F73-4DD5-8D5E-FAAE21F06C8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8954AD9-877A-4055-8F42-218FACD71E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F73-4DD5-8D5E-FAAE21F06C8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19C2972-082A-4A23-AD52-D25991C93A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F73-4DD5-8D5E-FAAE21F06C8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BA9D3AE-B26E-48FE-A714-5D7B8AF395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F73-4DD5-8D5E-FAAE21F06C8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B2782EC-8383-4C20-8C35-96566F4CC0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F73-4DD5-8D5E-FAAE21F06C8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C9DA4AA-3675-48AA-8C75-061CAF73FD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F73-4DD5-8D5E-FAAE21F06C8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6A77A90-0572-4C1A-B67A-94ED914FCA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F73-4DD5-8D5E-FAAE21F06C8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5AEE853-FB57-4138-95CB-5947F3A955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F73-4DD5-8D5E-FAAE21F06C8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3E6FA5A-F682-47C2-96C4-B7E1ACD8CA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F73-4DD5-8D5E-FAAE21F06C8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2DD0382-97A7-47BE-9F42-CFB5FB0893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EF73-4DD5-8D5E-FAAE21F06C8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D6FA4EB-7D5C-427B-8A32-4F4C8CB9FF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EF73-4DD5-8D5E-FAAE21F06C8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E467C37-EC20-4426-8913-D32FE8878A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EF73-4DD5-8D5E-FAAE21F06C8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2986002-F21B-4DE4-97B0-536620647C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EF73-4DD5-8D5E-FAAE21F06C8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FFC5DFB-33A5-40A5-BB94-33124D151E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EF73-4DD5-8D5E-FAAE21F06C8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34C20E1-A17D-4DDF-A345-98894F0A55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EF73-4DD5-8D5E-FAAE21F06C8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B46D484-5085-47CD-A383-4869512B68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EF73-4DD5-8D5E-FAAE21F06C8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584B015-1B80-47E5-9783-684ACF3A6E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EF73-4DD5-8D5E-FAAE21F06C8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4C5FF66-4919-4797-ADCF-0B70F515FA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EF73-4DD5-8D5E-FAAE21F06C8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5233DE5-CB75-422E-97D9-B3D4B9B9C4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EF73-4DD5-8D5E-FAAE21F06C8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8FB85B5-021B-449C-BCFE-C8203FE82A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EF73-4DD5-8D5E-FAAE21F06C8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024FB79-062C-4B4B-A29B-CE96FBEDD0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EF73-4DD5-8D5E-FAAE21F06C8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6881FF3-DB99-45F5-9A9B-79BE7E2C55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EF73-4DD5-8D5E-FAAE21F06C8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DDF3C29-2945-44C2-B877-D3EB58DE01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EF73-4DD5-8D5E-FAAE21F06C8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A4F9C50-F674-4B86-99E5-50AC0C723E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EF73-4DD5-8D5E-FAAE21F06C8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2BFD6E9-EB6F-49DE-BC7D-21635585B0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EF73-4DD5-8D5E-FAAE21F06C8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EB5D63F-FFE1-43D7-91FC-AD42C19187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EF73-4DD5-8D5E-FAAE21F06C8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A13E0B2-CC6B-48F6-AC4D-0D507BF57F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EF73-4DD5-8D5E-FAAE21F06C8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0AF9C22-EA86-404B-94EF-FEFDA9830E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EF73-4DD5-8D5E-FAAE21F06C8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D920344-86EB-4BEB-A189-DC5925BB8E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EF73-4DD5-8D5E-FAAE21F06C8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2EAE0DB-68EE-4898-A82A-DE0F241EB6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EF73-4DD5-8D5E-FAAE21F06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7'!$B$4:$B$65</c:f>
              <c:numCache>
                <c:formatCode>General</c:formatCode>
                <c:ptCount val="62"/>
                <c:pt idx="0">
                  <c:v>3.2395240660184377</c:v>
                </c:pt>
                <c:pt idx="1">
                  <c:v>3.7931997921632838</c:v>
                </c:pt>
                <c:pt idx="2">
                  <c:v>3.8508005671211269</c:v>
                </c:pt>
                <c:pt idx="3">
                  <c:v>4.0177620370017975</c:v>
                </c:pt>
                <c:pt idx="4">
                  <c:v>4.3213230453181284</c:v>
                </c:pt>
                <c:pt idx="5">
                  <c:v>4.4618279780469736</c:v>
                </c:pt>
                <c:pt idx="6">
                  <c:v>4.4926075294877732</c:v>
                </c:pt>
                <c:pt idx="7">
                  <c:v>4.5674175233074878</c:v>
                </c:pt>
                <c:pt idx="8">
                  <c:v>4.5968899029101875</c:v>
                </c:pt>
                <c:pt idx="9">
                  <c:v>4.9134966874678403</c:v>
                </c:pt>
                <c:pt idx="10">
                  <c:v>5.1424272334745647</c:v>
                </c:pt>
                <c:pt idx="11">
                  <c:v>5.1856940396948366</c:v>
                </c:pt>
                <c:pt idx="12">
                  <c:v>5.2234537446931162</c:v>
                </c:pt>
                <c:pt idx="13">
                  <c:v>5.2731735519454475</c:v>
                </c:pt>
                <c:pt idx="14">
                  <c:v>5.397288122315099</c:v>
                </c:pt>
                <c:pt idx="15">
                  <c:v>5.5058476629006989</c:v>
                </c:pt>
                <c:pt idx="16">
                  <c:v>5.5075941703784679</c:v>
                </c:pt>
                <c:pt idx="17">
                  <c:v>5.5231890752562895</c:v>
                </c:pt>
                <c:pt idx="18">
                  <c:v>5.5849476055142846</c:v>
                </c:pt>
                <c:pt idx="19">
                  <c:v>5.5957597008935318</c:v>
                </c:pt>
                <c:pt idx="20">
                  <c:v>5.6942910536037239</c:v>
                </c:pt>
                <c:pt idx="21">
                  <c:v>5.7180218462214567</c:v>
                </c:pt>
                <c:pt idx="22">
                  <c:v>5.7580620464142873</c:v>
                </c:pt>
                <c:pt idx="23">
                  <c:v>5.8087557357479831</c:v>
                </c:pt>
                <c:pt idx="24">
                  <c:v>5.8890730656481969</c:v>
                </c:pt>
                <c:pt idx="25">
                  <c:v>5.8973604702603737</c:v>
                </c:pt>
                <c:pt idx="26">
                  <c:v>5.9403319114786113</c:v>
                </c:pt>
                <c:pt idx="27">
                  <c:v>6.0588946023444912</c:v>
                </c:pt>
                <c:pt idx="28">
                  <c:v>6.0726255432080514</c:v>
                </c:pt>
                <c:pt idx="29">
                  <c:v>6.1283979326457398</c:v>
                </c:pt>
                <c:pt idx="30">
                  <c:v>6.135362910851395</c:v>
                </c:pt>
                <c:pt idx="31">
                  <c:v>6.161350748294403</c:v>
                </c:pt>
                <c:pt idx="32">
                  <c:v>6.2632750767142609</c:v>
                </c:pt>
                <c:pt idx="33">
                  <c:v>6.2632948334378726</c:v>
                </c:pt>
                <c:pt idx="34">
                  <c:v>6.285054639048691</c:v>
                </c:pt>
                <c:pt idx="35">
                  <c:v>6.3257075774387852</c:v>
                </c:pt>
                <c:pt idx="36">
                  <c:v>6.3701801298997154</c:v>
                </c:pt>
                <c:pt idx="37">
                  <c:v>6.38709923008253</c:v>
                </c:pt>
                <c:pt idx="38">
                  <c:v>6.4178221410996761</c:v>
                </c:pt>
                <c:pt idx="39">
                  <c:v>6.4189580315346619</c:v>
                </c:pt>
                <c:pt idx="40">
                  <c:v>6.4267980167905492</c:v>
                </c:pt>
                <c:pt idx="41">
                  <c:v>6.471787585504071</c:v>
                </c:pt>
                <c:pt idx="42">
                  <c:v>6.5415761081921735</c:v>
                </c:pt>
                <c:pt idx="43">
                  <c:v>6.5880367336703847</c:v>
                </c:pt>
                <c:pt idx="44">
                  <c:v>6.6015897061377364</c:v>
                </c:pt>
                <c:pt idx="45">
                  <c:v>6.6134353945671878</c:v>
                </c:pt>
                <c:pt idx="46">
                  <c:v>6.629226137268792</c:v>
                </c:pt>
                <c:pt idx="47">
                  <c:v>6.6649925017670411</c:v>
                </c:pt>
                <c:pt idx="48">
                  <c:v>6.767482321132853</c:v>
                </c:pt>
                <c:pt idx="49">
                  <c:v>6.7703201123001087</c:v>
                </c:pt>
                <c:pt idx="50">
                  <c:v>6.791558672166345</c:v>
                </c:pt>
                <c:pt idx="51">
                  <c:v>6.8375344836034939</c:v>
                </c:pt>
                <c:pt idx="52">
                  <c:v>6.9310965785423244</c:v>
                </c:pt>
                <c:pt idx="53">
                  <c:v>7.0017694239984083</c:v>
                </c:pt>
                <c:pt idx="54">
                  <c:v>7.063963510115709</c:v>
                </c:pt>
                <c:pt idx="55">
                  <c:v>7.0687846636154177</c:v>
                </c:pt>
                <c:pt idx="56">
                  <c:v>7.1134106801729233</c:v>
                </c:pt>
                <c:pt idx="57">
                  <c:v>7.1483546351509979</c:v>
                </c:pt>
                <c:pt idx="58">
                  <c:v>7.3588425385712162</c:v>
                </c:pt>
                <c:pt idx="59">
                  <c:v>7.3990993002018817</c:v>
                </c:pt>
                <c:pt idx="60">
                  <c:v>7.4879032790394353</c:v>
                </c:pt>
                <c:pt idx="61">
                  <c:v>7.7478353501852864</c:v>
                </c:pt>
              </c:numCache>
            </c:numRef>
          </c:xVal>
          <c:yVal>
            <c:numRef>
              <c:f>'Fig 7'!$C$4:$C$65</c:f>
              <c:numCache>
                <c:formatCode>General</c:formatCode>
                <c:ptCount val="62"/>
                <c:pt idx="0">
                  <c:v>-43.277959577594451</c:v>
                </c:pt>
                <c:pt idx="1">
                  <c:v>-38.678572103757894</c:v>
                </c:pt>
                <c:pt idx="2">
                  <c:v>-42.275179720118921</c:v>
                </c:pt>
                <c:pt idx="3">
                  <c:v>-36.139885604866386</c:v>
                </c:pt>
                <c:pt idx="4">
                  <c:v>-43.138882027433162</c:v>
                </c:pt>
                <c:pt idx="5">
                  <c:v>-38.695093650177036</c:v>
                </c:pt>
                <c:pt idx="6">
                  <c:v>-41.215364018497425</c:v>
                </c:pt>
                <c:pt idx="7">
                  <c:v>-47.354853107066923</c:v>
                </c:pt>
                <c:pt idx="8">
                  <c:v>-25.376823259478211</c:v>
                </c:pt>
                <c:pt idx="9">
                  <c:v>-28.356097293568293</c:v>
                </c:pt>
                <c:pt idx="10">
                  <c:v>-16.677653183154334</c:v>
                </c:pt>
                <c:pt idx="11">
                  <c:v>-21.579363244628436</c:v>
                </c:pt>
                <c:pt idx="12">
                  <c:v>-32.391712177948342</c:v>
                </c:pt>
                <c:pt idx="13">
                  <c:v>-24.838850895872074</c:v>
                </c:pt>
                <c:pt idx="14">
                  <c:v>-28.118525222587564</c:v>
                </c:pt>
                <c:pt idx="15">
                  <c:v>-22.439075355263952</c:v>
                </c:pt>
                <c:pt idx="16">
                  <c:v>-26.433198931032951</c:v>
                </c:pt>
                <c:pt idx="17">
                  <c:v>-36.252248609783436</c:v>
                </c:pt>
                <c:pt idx="18">
                  <c:v>-39.087494556197498</c:v>
                </c:pt>
                <c:pt idx="19">
                  <c:v>-34.950062791281859</c:v>
                </c:pt>
                <c:pt idx="20">
                  <c:v>-32.692047638198879</c:v>
                </c:pt>
                <c:pt idx="21">
                  <c:v>-38.240026103055278</c:v>
                </c:pt>
                <c:pt idx="22">
                  <c:v>-41.268047334863439</c:v>
                </c:pt>
                <c:pt idx="23">
                  <c:v>-28.373335235225415</c:v>
                </c:pt>
                <c:pt idx="24">
                  <c:v>-38.309335510603574</c:v>
                </c:pt>
                <c:pt idx="25">
                  <c:v>-26.779343824028253</c:v>
                </c:pt>
                <c:pt idx="26">
                  <c:v>-46.269828732907484</c:v>
                </c:pt>
                <c:pt idx="27">
                  <c:v>-27.506475029318814</c:v>
                </c:pt>
                <c:pt idx="28">
                  <c:v>-10.763822344532306</c:v>
                </c:pt>
                <c:pt idx="29">
                  <c:v>-31.268445542426051</c:v>
                </c:pt>
                <c:pt idx="30">
                  <c:v>-21.451254920432849</c:v>
                </c:pt>
                <c:pt idx="31">
                  <c:v>-27.693123333717974</c:v>
                </c:pt>
                <c:pt idx="32">
                  <c:v>-31.972687625793057</c:v>
                </c:pt>
                <c:pt idx="33">
                  <c:v>-12.475075546634303</c:v>
                </c:pt>
                <c:pt idx="34">
                  <c:v>-11.885243421627729</c:v>
                </c:pt>
                <c:pt idx="35">
                  <c:v>-16.115207577183845</c:v>
                </c:pt>
                <c:pt idx="36">
                  <c:v>-13.462880184754727</c:v>
                </c:pt>
                <c:pt idx="37">
                  <c:v>-38.726092971122419</c:v>
                </c:pt>
                <c:pt idx="38">
                  <c:v>-36.063587997344662</c:v>
                </c:pt>
                <c:pt idx="39">
                  <c:v>-25.580776728655302</c:v>
                </c:pt>
                <c:pt idx="40">
                  <c:v>-39.942326031634103</c:v>
                </c:pt>
                <c:pt idx="41">
                  <c:v>-30.824731681969826</c:v>
                </c:pt>
                <c:pt idx="42">
                  <c:v>-19.197555621128391</c:v>
                </c:pt>
                <c:pt idx="43">
                  <c:v>-27.611830160932271</c:v>
                </c:pt>
                <c:pt idx="44">
                  <c:v>-25.835133671244723</c:v>
                </c:pt>
                <c:pt idx="45">
                  <c:v>-25.141859256315783</c:v>
                </c:pt>
                <c:pt idx="46">
                  <c:v>-16.024018840966161</c:v>
                </c:pt>
                <c:pt idx="47">
                  <c:v>-21.554944980472644</c:v>
                </c:pt>
                <c:pt idx="48">
                  <c:v>-21.283199320963089</c:v>
                </c:pt>
                <c:pt idx="49">
                  <c:v>-40.837751545342101</c:v>
                </c:pt>
                <c:pt idx="50">
                  <c:v>-24.459855790130032</c:v>
                </c:pt>
                <c:pt idx="51">
                  <c:v>-32.000067173578579</c:v>
                </c:pt>
                <c:pt idx="52">
                  <c:v>-7.766784069575027</c:v>
                </c:pt>
                <c:pt idx="53">
                  <c:v>-28.874905897506448</c:v>
                </c:pt>
                <c:pt idx="54">
                  <c:v>-14.659264041374035</c:v>
                </c:pt>
                <c:pt idx="55">
                  <c:v>-13.272004916846422</c:v>
                </c:pt>
                <c:pt idx="56">
                  <c:v>-28.87791331703751</c:v>
                </c:pt>
                <c:pt idx="57">
                  <c:v>-14.397059774514565</c:v>
                </c:pt>
                <c:pt idx="58">
                  <c:v>-12.341355815919005</c:v>
                </c:pt>
                <c:pt idx="59">
                  <c:v>-32.920467171493286</c:v>
                </c:pt>
                <c:pt idx="60">
                  <c:v>-29.317358655080341</c:v>
                </c:pt>
                <c:pt idx="61">
                  <c:v>-24.200283161420835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7'!$A$4:$A$65</c15:f>
                <c15:dlblRangeCache>
                  <c:ptCount val="62"/>
                  <c:pt idx="0">
                    <c:v>Edinburgh</c:v>
                  </c:pt>
                  <c:pt idx="1">
                    <c:v>Aberdeen</c:v>
                  </c:pt>
                  <c:pt idx="2">
                    <c:v>Glasgow</c:v>
                  </c:pt>
                  <c:pt idx="3">
                    <c:v>Cambridge</c:v>
                  </c:pt>
                  <c:pt idx="4">
                    <c:v>Cardiff</c:v>
                  </c:pt>
                  <c:pt idx="5">
                    <c:v>Reading</c:v>
                  </c:pt>
                  <c:pt idx="6">
                    <c:v>Oxford</c:v>
                  </c:pt>
                  <c:pt idx="7">
                    <c:v>London</c:v>
                  </c:pt>
                  <c:pt idx="8">
                    <c:v>Bournemouth</c:v>
                  </c:pt>
                  <c:pt idx="9">
                    <c:v>Brighton</c:v>
                  </c:pt>
                  <c:pt idx="10">
                    <c:v>Worthing</c:v>
                  </c:pt>
                  <c:pt idx="11">
                    <c:v>York</c:v>
                  </c:pt>
                  <c:pt idx="12">
                    <c:v>Dundee</c:v>
                  </c:pt>
                  <c:pt idx="13">
                    <c:v>Swansea</c:v>
                  </c:pt>
                  <c:pt idx="14">
                    <c:v>Aldershot</c:v>
                  </c:pt>
                  <c:pt idx="15">
                    <c:v>Newport</c:v>
                  </c:pt>
                  <c:pt idx="16">
                    <c:v>Southend</c:v>
                  </c:pt>
                  <c:pt idx="17">
                    <c:v>Milton Keynes</c:v>
                  </c:pt>
                  <c:pt idx="18">
                    <c:v>Leeds</c:v>
                  </c:pt>
                  <c:pt idx="19">
                    <c:v>Exeter</c:v>
                  </c:pt>
                  <c:pt idx="20">
                    <c:v>Norwich</c:v>
                  </c:pt>
                  <c:pt idx="21">
                    <c:v>Bristol</c:v>
                  </c:pt>
                  <c:pt idx="22">
                    <c:v>Manchester</c:v>
                  </c:pt>
                  <c:pt idx="23">
                    <c:v>Swindon</c:v>
                  </c:pt>
                  <c:pt idx="24">
                    <c:v>Southampton</c:v>
                  </c:pt>
                  <c:pt idx="25">
                    <c:v>Preston</c:v>
                  </c:pt>
                  <c:pt idx="26">
                    <c:v>Birmingham</c:v>
                  </c:pt>
                  <c:pt idx="27">
                    <c:v>Chatham</c:v>
                  </c:pt>
                  <c:pt idx="28">
                    <c:v>Warrington</c:v>
                  </c:pt>
                  <c:pt idx="29">
                    <c:v>Sheffield</c:v>
                  </c:pt>
                  <c:pt idx="30">
                    <c:v>Slough</c:v>
                  </c:pt>
                  <c:pt idx="31">
                    <c:v>Crawley</c:v>
                  </c:pt>
                  <c:pt idx="32">
                    <c:v>Peterborough</c:v>
                  </c:pt>
                  <c:pt idx="33">
                    <c:v>Northampton</c:v>
                  </c:pt>
                  <c:pt idx="34">
                    <c:v>Huddersfield</c:v>
                  </c:pt>
                  <c:pt idx="35">
                    <c:v>Gloucester</c:v>
                  </c:pt>
                  <c:pt idx="36">
                    <c:v>Wakefield</c:v>
                  </c:pt>
                  <c:pt idx="37">
                    <c:v>Newcastle</c:v>
                  </c:pt>
                  <c:pt idx="38">
                    <c:v>Leicester</c:v>
                  </c:pt>
                  <c:pt idx="39">
                    <c:v>Luton</c:v>
                  </c:pt>
                  <c:pt idx="40">
                    <c:v>Nottingham</c:v>
                  </c:pt>
                  <c:pt idx="41">
                    <c:v>Ipswich</c:v>
                  </c:pt>
                  <c:pt idx="42">
                    <c:v>Telford</c:v>
                  </c:pt>
                  <c:pt idx="43">
                    <c:v>Middlesbrough</c:v>
                  </c:pt>
                  <c:pt idx="44">
                    <c:v>Liverpool</c:v>
                  </c:pt>
                  <c:pt idx="45">
                    <c:v>Plymouth</c:v>
                  </c:pt>
                  <c:pt idx="46">
                    <c:v>Blackpool</c:v>
                  </c:pt>
                  <c:pt idx="47">
                    <c:v>Portsmouth</c:v>
                  </c:pt>
                  <c:pt idx="48">
                    <c:v>Basildon</c:v>
                  </c:pt>
                  <c:pt idx="49">
                    <c:v>Coventry</c:v>
                  </c:pt>
                  <c:pt idx="50">
                    <c:v>Doncaster</c:v>
                  </c:pt>
                  <c:pt idx="51">
                    <c:v>Derby</c:v>
                  </c:pt>
                  <c:pt idx="52">
                    <c:v>Burnley</c:v>
                  </c:pt>
                  <c:pt idx="53">
                    <c:v>Wigan</c:v>
                  </c:pt>
                  <c:pt idx="54">
                    <c:v>Birkenhead</c:v>
                  </c:pt>
                  <c:pt idx="55">
                    <c:v>Mansfield</c:v>
                  </c:pt>
                  <c:pt idx="56">
                    <c:v>Bradford</c:v>
                  </c:pt>
                  <c:pt idx="57">
                    <c:v>Barnsley</c:v>
                  </c:pt>
                  <c:pt idx="58">
                    <c:v>Blackburn</c:v>
                  </c:pt>
                  <c:pt idx="59">
                    <c:v>Stoke</c:v>
                  </c:pt>
                  <c:pt idx="60">
                    <c:v>Sunderland</c:v>
                  </c:pt>
                  <c:pt idx="61">
                    <c:v>Hull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F73-4DD5-8D5E-FAAE21F0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50464"/>
        <c:axId val="1497911856"/>
      </c:scatterChart>
      <c:valAx>
        <c:axId val="1250850464"/>
        <c:scaling>
          <c:orientation val="minMax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CAMEO score, 2019 (low= affluent)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11856"/>
        <c:crosses val="autoZero"/>
        <c:crossBetween val="midCat"/>
      </c:valAx>
      <c:valAx>
        <c:axId val="149791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2020 -September</a:t>
                </a:r>
                <a:r>
                  <a:rPr lang="en-GB" baseline="0"/>
                  <a:t>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5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8'!$A$3:$A$6</c:f>
              <c:strCache>
                <c:ptCount val="4"/>
                <c:pt idx="0">
                  <c:v>Food and drinks</c:v>
                </c:pt>
                <c:pt idx="1">
                  <c:v>Fashion</c:v>
                </c:pt>
                <c:pt idx="2">
                  <c:v>Retail</c:v>
                </c:pt>
                <c:pt idx="3">
                  <c:v>Groceries</c:v>
                </c:pt>
              </c:strCache>
            </c:strRef>
          </c:cat>
          <c:val>
            <c:numRef>
              <c:f>'Fig 8'!$B$3:$B$6</c:f>
              <c:numCache>
                <c:formatCode>General</c:formatCode>
                <c:ptCount val="4"/>
                <c:pt idx="0">
                  <c:v>-37</c:v>
                </c:pt>
                <c:pt idx="1">
                  <c:v>-33</c:v>
                </c:pt>
                <c:pt idx="2">
                  <c:v>-29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A-4748-A2A1-D38058293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48432"/>
        <c:axId val="1250000016"/>
      </c:barChart>
      <c:catAx>
        <c:axId val="12512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000016"/>
        <c:crosses val="autoZero"/>
        <c:auto val="1"/>
        <c:lblAlgn val="ctr"/>
        <c:lblOffset val="100"/>
        <c:noMultiLvlLbl val="0"/>
      </c:catAx>
      <c:valAx>
        <c:axId val="125000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 2020 - September 2021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4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Weeks of lost sales and share of jobs in the city centre that can be done from home, 2021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8BAA78F-462D-4BDE-8172-98BCFCAFB13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C5C-4606-88C9-4A3F0D737B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65FEEA-2811-4DB6-ABC4-8434295317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C5C-4606-88C9-4A3F0D737B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CB5027-D548-4D60-A055-6D123211C4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C5C-4606-88C9-4A3F0D737B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7F38E9E-8BD5-4F66-8972-49541F6448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C5C-4606-88C9-4A3F0D737B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18E19C2-C14D-418F-912E-084727452E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C5C-4606-88C9-4A3F0D737BA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49619C0-41B4-4E9A-8423-3EC22C0C0B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C5C-4606-88C9-4A3F0D737BA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1CE76D5-98DD-476F-8854-CDC8501A23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5C-4606-88C9-4A3F0D737BA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4E53AEC-920D-4AE2-9E87-F58A00C5B4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C5C-4606-88C9-4A3F0D737BA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21EFD2E-4A00-4B0D-9B4E-343D13CD5E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C5C-4606-88C9-4A3F0D737BA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96540D8-AFB1-421A-84AE-2BB33A7D6E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C5C-4606-88C9-4A3F0D737BA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65B3192-D869-4953-8B78-5A35002B06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C5C-4606-88C9-4A3F0D737BA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E68DB4F-03E5-4BCD-BA4B-EAC82BD275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C5C-4606-88C9-4A3F0D737BA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F75CC6B-7BDC-46E8-BDD3-0D56E00F44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C5C-4606-88C9-4A3F0D737BA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DA9FB8B-1DD2-495B-B809-79B7CE63587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C5C-4606-88C9-4A3F0D737BA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19733D7-7C55-4E3A-80B4-6958ACD4D8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C5C-4606-88C9-4A3F0D737BA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17F6F6E-0BBA-406F-81B5-60BBA8FC98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C5C-4606-88C9-4A3F0D737BA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E21FAD5-569C-467A-9AC2-BCDC0DA0BA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C5C-4606-88C9-4A3F0D737BA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8574B03-7F9A-4E00-8BDC-DB67F71897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C5C-4606-88C9-4A3F0D737BA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AA28BBC-E5D9-4D8D-B697-9C3632DC11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C5C-4606-88C9-4A3F0D737BA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DA0F0C6-198D-48DA-826A-AAC97A50F9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C5C-4606-88C9-4A3F0D737BA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32A2588-4BA2-440A-A8AA-BAF99BD097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C5C-4606-88C9-4A3F0D737BA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0493769-22EB-493B-8D86-CE63DAB5FA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C5C-4606-88C9-4A3F0D737BA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287E877-1F04-4BE8-97BA-4BE4CA8767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C5C-4606-88C9-4A3F0D737BA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67517E5-0B01-49DB-990A-18713A8B69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C5C-4606-88C9-4A3F0D737BA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A7089D5-271A-456C-BA4D-75DB064D53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C5C-4606-88C9-4A3F0D737BA9}"/>
                </c:ext>
              </c:extLst>
            </c:dLbl>
            <c:dLbl>
              <c:idx val="25"/>
              <c:layout>
                <c:manualLayout>
                  <c:x val="1.7307026652821046E-3"/>
                  <c:y val="-4.4139117163041405E-2"/>
                </c:manualLayout>
              </c:layout>
              <c:tx>
                <c:rich>
                  <a:bodyPr/>
                  <a:lstStyle/>
                  <a:p>
                    <a:fld id="{749FBC29-CF22-4582-9E59-4351E75DCF0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0C5C-4606-88C9-4A3F0D737BA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FCA4847-DBF3-40B5-8622-C2531B070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C5C-4606-88C9-4A3F0D737BA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3BBC9DC-D238-45DB-8FDB-8C02A8B6A2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C5C-4606-88C9-4A3F0D737BA9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BD512E8-9C64-4DBC-9F16-AB339D538D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C5C-4606-88C9-4A3F0D737BA9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3A53611-3F2C-49E2-B6B0-ECA9FE09BE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C5C-4606-88C9-4A3F0D737BA9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B3A52CD-53D3-4BCF-BF7F-CED8FC5F71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C5C-4606-88C9-4A3F0D737BA9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2C382DF-BCCC-4EE2-B4B5-47AFA38802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C5C-4606-88C9-4A3F0D737BA9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2F0E8CF-3029-4310-B245-B417B3331E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C5C-4606-88C9-4A3F0D737BA9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41F2BD1-E8A1-4E0C-9764-DC0A36361A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C5C-4606-88C9-4A3F0D737BA9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84FC13C-1641-4FC2-ABEF-76B417E7CD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C5C-4606-88C9-4A3F0D737BA9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11FF666-7657-45F0-A5DE-8F9B8B32EE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C5C-4606-88C9-4A3F0D737BA9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CA2DD70-68E9-4457-AB77-4E8A410FB3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C5C-4606-88C9-4A3F0D737BA9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EF5105F-BA76-425C-9A8B-DF880AE61F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0C5C-4606-88C9-4A3F0D737BA9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53AE54-EDFB-435F-9322-775C90E3DE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C5C-4606-88C9-4A3F0D737BA9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05ABE32-D4A8-48CB-BC20-A6EB83E61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0C5C-4606-88C9-4A3F0D737BA9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EBEB41D-B573-474B-B8C5-931CCA776E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0C5C-4606-88C9-4A3F0D737BA9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93D3BB3-891F-46FE-B15D-9FF90D35E0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0C5C-4606-88C9-4A3F0D737BA9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6DAAB01-1899-48FB-935C-B4ADC28736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C5C-4606-88C9-4A3F0D737BA9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5D7C446-64B4-48BA-880D-6E943C379D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0C5C-4606-88C9-4A3F0D737BA9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13C0CF5-2E05-4446-BA0A-825A394332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C5C-4606-88C9-4A3F0D737BA9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D913478-119B-4484-B7EF-9FC3A0A460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0C5C-4606-88C9-4A3F0D737BA9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B59D729-4C9B-4993-B927-9214E9F008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C5C-4606-88C9-4A3F0D737BA9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08DAA72-618A-47D5-A1CF-B9BDB735BF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C5C-4606-88C9-4A3F0D737BA9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1B8413A-F0F9-4C29-98A7-B4282BD604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C5C-4606-88C9-4A3F0D737BA9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78F8ACA-1A00-4EFD-A101-6FB299D70D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C5C-4606-88C9-4A3F0D737BA9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C28D3C7-3F31-419D-97AC-86F02C85AA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0C5C-4606-88C9-4A3F0D737BA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D6C70D7-20D5-4009-A8BD-20EF3757AB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C5C-4606-88C9-4A3F0D737BA9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7B2F392-A51F-4105-83FE-A7514F3128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0C5C-4606-88C9-4A3F0D737BA9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A40D8E2-E8F8-4A43-A979-311F9DF59D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C5C-4606-88C9-4A3F0D737BA9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CD5FB95-3297-49ED-8799-72DE872421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0C5C-4606-88C9-4A3F0D737BA9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F4EABF7-1D8A-42A9-BA29-B953FF6C58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C5C-4606-88C9-4A3F0D737BA9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2A360D5-6988-43C5-B294-81543EE8B3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0C5C-4606-88C9-4A3F0D737BA9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FD58E97-9CE0-47E1-BBFE-4A94FCB32B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C5C-4606-88C9-4A3F0D737B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9'!$C$2:$C$59</c:f>
              <c:numCache>
                <c:formatCode>0.0</c:formatCode>
                <c:ptCount val="58"/>
                <c:pt idx="0">
                  <c:v>28.275529865125243</c:v>
                </c:pt>
                <c:pt idx="1">
                  <c:v>32.33982932110559</c:v>
                </c:pt>
                <c:pt idx="2">
                  <c:v>33.965188364329997</c:v>
                </c:pt>
                <c:pt idx="3">
                  <c:v>21.715936874861079</c:v>
                </c:pt>
                <c:pt idx="4">
                  <c:v>52.92251552338071</c:v>
                </c:pt>
                <c:pt idx="5">
                  <c:v>33.653799228929778</c:v>
                </c:pt>
                <c:pt idx="6">
                  <c:v>23.786715503275342</c:v>
                </c:pt>
                <c:pt idx="7">
                  <c:v>53.053251271073051</c:v>
                </c:pt>
                <c:pt idx="8">
                  <c:v>53.911458036579106</c:v>
                </c:pt>
                <c:pt idx="9">
                  <c:v>50.382364556780232</c:v>
                </c:pt>
                <c:pt idx="10">
                  <c:v>60.513714136743459</c:v>
                </c:pt>
                <c:pt idx="11">
                  <c:v>33.898556090336911</c:v>
                </c:pt>
                <c:pt idx="12">
                  <c:v>45.055287338420804</c:v>
                </c:pt>
                <c:pt idx="13">
                  <c:v>59.937527114967459</c:v>
                </c:pt>
                <c:pt idx="14">
                  <c:v>43.8444526354589</c:v>
                </c:pt>
                <c:pt idx="15">
                  <c:v>44.183245259558596</c:v>
                </c:pt>
                <c:pt idx="16">
                  <c:v>46.618091833929064</c:v>
                </c:pt>
                <c:pt idx="17">
                  <c:v>41.215403128760528</c:v>
                </c:pt>
                <c:pt idx="18">
                  <c:v>40.586683940221164</c:v>
                </c:pt>
                <c:pt idx="19">
                  <c:v>40.286588551384433</c:v>
                </c:pt>
                <c:pt idx="20">
                  <c:v>46.836288871755336</c:v>
                </c:pt>
                <c:pt idx="21">
                  <c:v>38.529173847290124</c:v>
                </c:pt>
                <c:pt idx="22">
                  <c:v>46.135715171814908</c:v>
                </c:pt>
                <c:pt idx="23">
                  <c:v>55.459149966967622</c:v>
                </c:pt>
                <c:pt idx="24">
                  <c:v>57.324508136992961</c:v>
                </c:pt>
                <c:pt idx="25">
                  <c:v>49.34305187429004</c:v>
                </c:pt>
                <c:pt idx="26">
                  <c:v>50.457729989807817</c:v>
                </c:pt>
                <c:pt idx="27">
                  <c:v>62.252658178606133</c:v>
                </c:pt>
                <c:pt idx="28">
                  <c:v>42.915388171997812</c:v>
                </c:pt>
                <c:pt idx="29">
                  <c:v>56.370324027225507</c:v>
                </c:pt>
                <c:pt idx="30">
                  <c:v>37.430968944990319</c:v>
                </c:pt>
                <c:pt idx="31">
                  <c:v>65.553134834180582</c:v>
                </c:pt>
                <c:pt idx="32">
                  <c:v>57.157580346626283</c:v>
                </c:pt>
                <c:pt idx="33">
                  <c:v>53.653021968751055</c:v>
                </c:pt>
                <c:pt idx="34">
                  <c:v>36.005386632645831</c:v>
                </c:pt>
                <c:pt idx="35">
                  <c:v>49.096541042849765</c:v>
                </c:pt>
                <c:pt idx="36">
                  <c:v>42.992443074475489</c:v>
                </c:pt>
                <c:pt idx="37">
                  <c:v>52.540701673928005</c:v>
                </c:pt>
                <c:pt idx="38">
                  <c:v>72.69759648717357</c:v>
                </c:pt>
                <c:pt idx="39">
                  <c:v>58.420937840785172</c:v>
                </c:pt>
                <c:pt idx="40">
                  <c:v>39.619739969243675</c:v>
                </c:pt>
                <c:pt idx="41">
                  <c:v>42.373719533733663</c:v>
                </c:pt>
                <c:pt idx="42">
                  <c:v>50.270909270022656</c:v>
                </c:pt>
                <c:pt idx="43">
                  <c:v>52.742497995113666</c:v>
                </c:pt>
                <c:pt idx="44">
                  <c:v>58.17405191644697</c:v>
                </c:pt>
                <c:pt idx="45">
                  <c:v>51.558337773042084</c:v>
                </c:pt>
                <c:pt idx="46">
                  <c:v>33.63921693797213</c:v>
                </c:pt>
                <c:pt idx="47">
                  <c:v>41.487555188976764</c:v>
                </c:pt>
                <c:pt idx="48">
                  <c:v>35.904386397240017</c:v>
                </c:pt>
                <c:pt idx="49">
                  <c:v>32.439941166857331</c:v>
                </c:pt>
                <c:pt idx="50">
                  <c:v>38.63309038537075</c:v>
                </c:pt>
                <c:pt idx="51">
                  <c:v>52.445781225265151</c:v>
                </c:pt>
                <c:pt idx="52">
                  <c:v>49.616287182089174</c:v>
                </c:pt>
                <c:pt idx="53">
                  <c:v>39.832163403177283</c:v>
                </c:pt>
                <c:pt idx="54">
                  <c:v>62.284584980237156</c:v>
                </c:pt>
                <c:pt idx="55">
                  <c:v>45.92053629823414</c:v>
                </c:pt>
                <c:pt idx="56">
                  <c:v>28.518078424715672</c:v>
                </c:pt>
                <c:pt idx="57">
                  <c:v>43.137046673392447</c:v>
                </c:pt>
              </c:numCache>
            </c:numRef>
          </c:xVal>
          <c:y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9'!$B$2:$B$59</c15:f>
                <c15:dlblRangeCache>
                  <c:ptCount val="58"/>
                  <c:pt idx="1">
                    <c:v>Barnsley</c:v>
                  </c:pt>
                  <c:pt idx="3">
                    <c:v>Birkenhead</c:v>
                  </c:pt>
                  <c:pt idx="4">
                    <c:v>Birmingham</c:v>
                  </c:pt>
                  <c:pt idx="6">
                    <c:v>Blackpool</c:v>
                  </c:pt>
                  <c:pt idx="8">
                    <c:v>Bradford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9">
                    <c:v>Exeter</c:v>
                  </c:pt>
                  <c:pt idx="20">
                    <c:v>Gloucester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4">
                    <c:v>Newport</c:v>
                  </c:pt>
                  <c:pt idx="35">
                    <c:v>Northampton</c:v>
                  </c:pt>
                  <c:pt idx="38">
                    <c:v>Oxford</c:v>
                  </c:pt>
                  <c:pt idx="40">
                    <c:v>Plymouth</c:v>
                  </c:pt>
                  <c:pt idx="41">
                    <c:v>Portsmouth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8">
                    <c:v>Stoke</c:v>
                  </c:pt>
                  <c:pt idx="49">
                    <c:v>Sunderland</c:v>
                  </c:pt>
                  <c:pt idx="52">
                    <c:v>Telford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C5C-4606-88C9-4A3F0D737B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2163392"/>
        <c:axId val="2082165472"/>
      </c:scatterChart>
      <c:valAx>
        <c:axId val="2082163392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jobs that can be done from home in the city centre, 2019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5472"/>
        <c:crosses val="autoZero"/>
        <c:crossBetween val="midCat"/>
      </c:valAx>
      <c:valAx>
        <c:axId val="2082165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in the city centre,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 9'!$E$1</c:f>
              <c:strCache>
                <c:ptCount val="1"/>
                <c:pt idx="0">
                  <c:v>Lost sales in the suburbs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E4C0898-EBB8-44CE-9162-CC53A88DDCA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2A3-49D8-9D85-DAEC9C02DE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27E5D4C-E218-4CC7-B8BA-E86E77329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2A3-49D8-9D85-DAEC9C02DE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720E80-34AC-4059-A43C-36E76E54C7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2A3-49D8-9D85-DAEC9C02DE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1B33E15-C3F8-4B23-A823-0C85D1C70A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2A3-49D8-9D85-DAEC9C02DE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182EBA1-CD3B-447E-8DBE-165E8A5EC9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2A3-49D8-9D85-DAEC9C02DED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2B2287A-D078-457E-B4B3-C6E458268D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2A3-49D8-9D85-DAEC9C02DED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33CD18D-641E-4E04-8595-92EFAA6A15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2A3-49D8-9D85-DAEC9C02DED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44770C4-D4BA-4459-A3E4-0FAB89C497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2A3-49D8-9D85-DAEC9C02DED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9A4E82E-924A-4835-9E11-418343C9AB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2A3-49D8-9D85-DAEC9C02DED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B49F5F8-AA6A-47B8-8D66-F4400AF41C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2A3-49D8-9D85-DAEC9C02DED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E72FD30-DB7A-4C34-8892-F6933AEBF4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2A3-49D8-9D85-DAEC9C02DED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74E0E4D-309F-4A0E-98CA-6C548C35C9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2A3-49D8-9D85-DAEC9C02DED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11B40EF-C655-4C8E-8D95-05B8A09F7F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2A3-49D8-9D85-DAEC9C02DED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DF31C09-AC21-4F4C-8625-8105C6AA61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2A3-49D8-9D85-DAEC9C02DED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FD3AEAA-FFC6-40F7-87BD-17F9EE081F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2A3-49D8-9D85-DAEC9C02DED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741E85A-0351-4359-8712-A12E4EB37A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2A3-49D8-9D85-DAEC9C02DED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1104CEA-9D9C-43C4-AD03-4C47F3E19D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2A3-49D8-9D85-DAEC9C02DED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1D6B504-9F8B-4157-8401-2AA3EB91A7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2A3-49D8-9D85-DAEC9C02DED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BAFB73A-97F9-483F-90DF-8F1DE710D1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2A3-49D8-9D85-DAEC9C02DED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8E83051-CFF6-43DC-9907-F70775EF68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2A3-49D8-9D85-DAEC9C02DED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1079696-BA75-45AD-AAE4-0F7B3F6E59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2A3-49D8-9D85-DAEC9C02DED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69EB54E-E63C-468D-A1D0-B9F8B02A80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2A3-49D8-9D85-DAEC9C02DED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55CEBC8-A297-4203-9281-B33770F912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2A3-49D8-9D85-DAEC9C02DED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48E93A5-5FD4-4BA7-A4D2-3BDDC0DC5A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2A3-49D8-9D85-DAEC9C02DED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2D99A2A-5217-4CF8-AE20-DBAC414DE5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2A3-49D8-9D85-DAEC9C02DED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AF74ECA-B637-4620-8E5F-804799AA27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2A3-49D8-9D85-DAEC9C02DED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4F9C6D3-1B56-4CE0-9950-C04C28B819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2A3-49D8-9D85-DAEC9C02DED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91E3612-D985-4F62-A9B5-6B74B852FE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2A3-49D8-9D85-DAEC9C02DED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315F49B-AA58-4178-A935-109B23DC07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2A3-49D8-9D85-DAEC9C02DED4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17C7E9B-1C1B-4EE4-AAE1-47986099F6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2A3-49D8-9D85-DAEC9C02DED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6BD4FF6-0C3A-45AD-B5D5-E50132EF55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2A3-49D8-9D85-DAEC9C02DED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F4C5663-B3E7-4A40-AB1D-DE324BB909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2A3-49D8-9D85-DAEC9C02DED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E3BF257-5FA8-4BA7-AA7C-D4DE955D5F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2A3-49D8-9D85-DAEC9C02DED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8E0EF6F-2626-4D4A-A032-1CF6EDB2C2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2A3-49D8-9D85-DAEC9C02DED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99DF762-1066-4680-A260-C4D1D43C1C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2A3-49D8-9D85-DAEC9C02DED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0200DCF-DF01-4BEF-B2CE-60B452F9A5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2A3-49D8-9D85-DAEC9C02DED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55F26A6-7FDC-4BA7-8420-2BFCD9D9BE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2A3-49D8-9D85-DAEC9C02DED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9312B39-CF00-43BC-A83B-3319E9A728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2A3-49D8-9D85-DAEC9C02DED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D716CE2-7877-43E3-8BBD-1FB7FEEB9D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2A3-49D8-9D85-DAEC9C02DED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920A4B4-DADE-4C4E-816B-2A8A025706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2A3-49D8-9D85-DAEC9C02DED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758A463-440D-40A0-80C3-8CA2BEE1B6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2A3-49D8-9D85-DAEC9C02DED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011BFD5-4598-42A8-A0D4-43E3CD2368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2A3-49D8-9D85-DAEC9C02DED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EBC6D02-F04E-4530-89BC-A9F5ADB581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2A3-49D8-9D85-DAEC9C02DED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D505CB4-72C2-4537-B8DC-F8B04BE675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2A3-49D8-9D85-DAEC9C02DED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893C096-A6A4-49D0-954B-2E3D249766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2A3-49D8-9D85-DAEC9C02DED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83AA765-8E8B-4172-B472-802265FF61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2A3-49D8-9D85-DAEC9C02DED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A7E132E-2463-4906-98CB-19FDACFD8D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2A3-49D8-9D85-DAEC9C02DED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B547F9E-ED25-4737-8C60-C04BFF9B8B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2A3-49D8-9D85-DAEC9C02DED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B58BBF3-A241-4E3D-B9A2-CD3B24CB8B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2A3-49D8-9D85-DAEC9C02DED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F8B0F89-FAEA-419D-9B31-22F74DE765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2A3-49D8-9D85-DAEC9C02DED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5F8718E-A6E2-4A24-A3B9-A86A452816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2A3-49D8-9D85-DAEC9C02DED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7155076-C0EC-419F-8711-BFF3D4E83A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2A3-49D8-9D85-DAEC9C02DED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1F68A63-E7E2-4F6C-9337-DB8210B030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2A3-49D8-9D85-DAEC9C02DED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97D9AEF-3C1C-4DE4-A367-E301935462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2A3-49D8-9D85-DAEC9C02DED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3931887-3700-4748-AE83-1CB610C58C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2A3-49D8-9D85-DAEC9C02DED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53BC1E7-A11E-409F-A0E2-4AB5C9E735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2A3-49D8-9D85-DAEC9C02DED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A7E6EC6-389F-4DE5-9808-7D2BD7CDF0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2A3-49D8-9D85-DAEC9C02DED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C7A4DD0-1355-49B5-9156-1D8D33E15A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2A3-49D8-9D85-DAEC9C02DE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'Fig 9'!$E$2:$E$59</c:f>
              <c:numCache>
                <c:formatCode>General</c:formatCode>
                <c:ptCount val="58"/>
                <c:pt idx="0">
                  <c:v>-10.268487253403354</c:v>
                </c:pt>
                <c:pt idx="1">
                  <c:v>6.2966359603690005</c:v>
                </c:pt>
                <c:pt idx="2">
                  <c:v>-4.2127907537952263</c:v>
                </c:pt>
                <c:pt idx="3">
                  <c:v>1.4857263371778078</c:v>
                </c:pt>
                <c:pt idx="4">
                  <c:v>-10.746742109814088</c:v>
                </c:pt>
                <c:pt idx="5">
                  <c:v>-3.9428451932876909</c:v>
                </c:pt>
                <c:pt idx="6">
                  <c:v>1.8590065069276402</c:v>
                </c:pt>
                <c:pt idx="7">
                  <c:v>-8.1139942657105308</c:v>
                </c:pt>
                <c:pt idx="8">
                  <c:v>2.997938115014994</c:v>
                </c:pt>
                <c:pt idx="9">
                  <c:v>-12.928705901928227</c:v>
                </c:pt>
                <c:pt idx="10">
                  <c:v>-12.270775763184865</c:v>
                </c:pt>
                <c:pt idx="11">
                  <c:v>-6.6930590988307861</c:v>
                </c:pt>
                <c:pt idx="12">
                  <c:v>-20.727741830026098</c:v>
                </c:pt>
                <c:pt idx="13">
                  <c:v>-14.778298297523531</c:v>
                </c:pt>
                <c:pt idx="14">
                  <c:v>-11.393706474848614</c:v>
                </c:pt>
                <c:pt idx="15">
                  <c:v>-7.1053663922209891</c:v>
                </c:pt>
                <c:pt idx="16">
                  <c:v>-16.751514282582363</c:v>
                </c:pt>
                <c:pt idx="17">
                  <c:v>-10.184066550617516</c:v>
                </c:pt>
                <c:pt idx="18">
                  <c:v>-1.2735723281931022</c:v>
                </c:pt>
                <c:pt idx="19">
                  <c:v>-16.261546986898509</c:v>
                </c:pt>
                <c:pt idx="20">
                  <c:v>-6.5680124225563778</c:v>
                </c:pt>
                <c:pt idx="21">
                  <c:v>-1.1878686410831405</c:v>
                </c:pt>
                <c:pt idx="22">
                  <c:v>-2.6183945819045205</c:v>
                </c:pt>
                <c:pt idx="23">
                  <c:v>-12.08538296164634</c:v>
                </c:pt>
                <c:pt idx="24">
                  <c:v>-12.852207348581938</c:v>
                </c:pt>
                <c:pt idx="25">
                  <c:v>-10.985555744064154</c:v>
                </c:pt>
                <c:pt idx="26">
                  <c:v>-7.1441928575237945</c:v>
                </c:pt>
                <c:pt idx="27">
                  <c:v>-14.35031047748164</c:v>
                </c:pt>
                <c:pt idx="28">
                  <c:v>-21.011327997578949</c:v>
                </c:pt>
                <c:pt idx="29">
                  <c:v>-8.4301480229549934</c:v>
                </c:pt>
                <c:pt idx="30">
                  <c:v>-6.5694234482774725</c:v>
                </c:pt>
                <c:pt idx="31">
                  <c:v>0.5093085154482242</c:v>
                </c:pt>
                <c:pt idx="32">
                  <c:v>-16.908297130572073</c:v>
                </c:pt>
                <c:pt idx="33">
                  <c:v>-8.9652527797443327</c:v>
                </c:pt>
                <c:pt idx="34">
                  <c:v>-7.4707022141747652</c:v>
                </c:pt>
                <c:pt idx="35">
                  <c:v>-11.068254499254833</c:v>
                </c:pt>
                <c:pt idx="36">
                  <c:v>-15.158917527136229</c:v>
                </c:pt>
                <c:pt idx="37">
                  <c:v>-9.4134237482469985</c:v>
                </c:pt>
                <c:pt idx="38">
                  <c:v>-22.854035535918868</c:v>
                </c:pt>
                <c:pt idx="39">
                  <c:v>-11.568341057636623</c:v>
                </c:pt>
                <c:pt idx="40">
                  <c:v>-4.7446425087708048</c:v>
                </c:pt>
                <c:pt idx="41">
                  <c:v>-7.7630099713988772</c:v>
                </c:pt>
                <c:pt idx="42">
                  <c:v>-3.1719982670301814</c:v>
                </c:pt>
                <c:pt idx="43">
                  <c:v>-16.651659172770355</c:v>
                </c:pt>
                <c:pt idx="44">
                  <c:v>-8.4276265345119032</c:v>
                </c:pt>
                <c:pt idx="45">
                  <c:v>-9.5216146908721573</c:v>
                </c:pt>
                <c:pt idx="46">
                  <c:v>-13.751557009652476</c:v>
                </c:pt>
                <c:pt idx="47">
                  <c:v>-4.9330772127498257</c:v>
                </c:pt>
                <c:pt idx="48">
                  <c:v>-5.5406244915789804</c:v>
                </c:pt>
                <c:pt idx="49">
                  <c:v>3.619781120562775</c:v>
                </c:pt>
                <c:pt idx="50">
                  <c:v>-3.2477422707709831</c:v>
                </c:pt>
                <c:pt idx="51">
                  <c:v>-12.78443642410442</c:v>
                </c:pt>
                <c:pt idx="52">
                  <c:v>-7.7201125722001791</c:v>
                </c:pt>
                <c:pt idx="53">
                  <c:v>-1.8438182747303677</c:v>
                </c:pt>
                <c:pt idx="54">
                  <c:v>-8.3131435036535528</c:v>
                </c:pt>
                <c:pt idx="55">
                  <c:v>1.6501730678352244</c:v>
                </c:pt>
                <c:pt idx="56">
                  <c:v>-5.8814511054067484</c:v>
                </c:pt>
                <c:pt idx="57">
                  <c:v>-14.69726961249955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 9'!$A$2:$A$59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A3-49D8-9D85-DAEC9C02DE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0049903"/>
        <c:axId val="150047407"/>
      </c:scatterChart>
      <c:valAx>
        <c:axId val="150049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sales city centres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7407"/>
        <c:crosses val="autoZero"/>
        <c:crossBetween val="midCat"/>
      </c:valAx>
      <c:valAx>
        <c:axId val="150047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suburbs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9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B2B0D0-F744-4D39-BFAD-29E1F2786EA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41-41DF-B55F-AC5C9B6BE10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39E2B9-7944-4409-ABD0-3FEABCC688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41-41DF-B55F-AC5C9B6BE10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44FCCA5-DE3F-4379-9785-090661C43F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41-41DF-B55F-AC5C9B6BE10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C05FC42-C250-4872-819E-6165387F54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941-41DF-B55F-AC5C9B6BE10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CB40AEB-5FBC-46A1-8500-DB6ED90830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941-41DF-B55F-AC5C9B6BE10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D9FEB8C-B1B9-4A8D-87C9-5D3AF44DE8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941-41DF-B55F-AC5C9B6BE10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6850D89-DB73-4E9E-BB56-88CBBBE440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941-41DF-B55F-AC5C9B6BE10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92A43F-EC37-4557-A420-5217A4E216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941-41DF-B55F-AC5C9B6BE10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42068EA-0FD8-445E-94B2-9AEC7AB041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941-41DF-B55F-AC5C9B6BE10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92D6FD4-13BD-47B5-9821-46990B08D3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941-41DF-B55F-AC5C9B6BE10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DEB18D6-2DDD-43E8-B635-615CD02001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941-41DF-B55F-AC5C9B6BE10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D1862CC-822A-4190-B153-7F7DF9A8DA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941-41DF-B55F-AC5C9B6BE10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C83DB7A-2981-436C-BEAB-9EC636B2DD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941-41DF-B55F-AC5C9B6BE10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D8DECEF-609C-4FD5-949B-ECF1C1CF87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941-41DF-B55F-AC5C9B6BE10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E66A6C7-3400-43AE-9CB1-F714CFB988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941-41DF-B55F-AC5C9B6BE10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B736D95-4320-4CB3-AB95-D678EAC42A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941-41DF-B55F-AC5C9B6BE10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BC19430-7647-46B6-85C3-C89EAB4ADA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941-41DF-B55F-AC5C9B6BE10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565DB25-F8C1-42F5-8D8E-894D6D429E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941-41DF-B55F-AC5C9B6BE10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5AA0244-47B1-4EAC-8B52-6CFA53976A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941-41DF-B55F-AC5C9B6BE10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95B60EF-7222-412E-B209-3ACF117551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941-41DF-B55F-AC5C9B6BE10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C4F3628-1C7D-461C-BA88-DD3DDCE72C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941-41DF-B55F-AC5C9B6BE103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D1C55CC-EDBD-49BD-BF1C-4FBF9BDD7F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941-41DF-B55F-AC5C9B6BE103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8367DC8-0D66-45D2-A408-F0C6753642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41-41DF-B55F-AC5C9B6BE103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AF7CA6-CD33-479B-AD81-050E61340C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41-41DF-B55F-AC5C9B6BE103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5F3AF40-E379-4D6C-BF6F-50CF78E8E8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41-41DF-B55F-AC5C9B6BE10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6B76564-1607-419C-95C2-864CB3AFCE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41-41DF-B55F-AC5C9B6BE10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CD40168-3313-4B26-859B-28B2632D50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941-41DF-B55F-AC5C9B6BE10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3B857A8-5EE7-45F5-AD28-C19B886603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941-41DF-B55F-AC5C9B6BE103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3DFF106-975B-448A-86BD-84FFB06433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941-41DF-B55F-AC5C9B6BE103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8E1BC40-06EF-463C-96FC-F707CBDC8F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941-41DF-B55F-AC5C9B6BE103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209BB1B-DEF1-41AF-BE60-B75C8E6644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941-41DF-B55F-AC5C9B6BE103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92BF5DA-0053-4A85-8001-D2547E7740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941-41DF-B55F-AC5C9B6BE103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5EDEFCE-4588-425A-8207-5354085059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941-41DF-B55F-AC5C9B6BE103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502C6B6-3C2B-4BB2-BE0D-133B9662D0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941-41DF-B55F-AC5C9B6BE103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FCB73B2-7F14-4D64-8140-409B61E0A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941-41DF-B55F-AC5C9B6BE103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3ED6B74-8EAC-4836-8B2F-B65B817584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941-41DF-B55F-AC5C9B6BE103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93DC56C-C660-4164-81C9-2A31ACCE7E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941-41DF-B55F-AC5C9B6BE103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7358DB3-61E5-4068-9662-631435555D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941-41DF-B55F-AC5C9B6BE103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DCCD97E-BE21-4055-AC7C-868C331C22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941-41DF-B55F-AC5C9B6BE103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22AD8AF-5F39-4C8C-B2BA-40C217EC0B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941-41DF-B55F-AC5C9B6BE103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FAB3AF4-AB2C-4180-AE98-4A43FBD7A0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941-41DF-B55F-AC5C9B6BE103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8BEB274-FA96-45BE-B68D-24B09861D0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941-41DF-B55F-AC5C9B6BE103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C193992-3183-42DB-8A53-FA79952179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941-41DF-B55F-AC5C9B6BE103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83D28BD-1C42-41C6-B72C-AC18956D4D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941-41DF-B55F-AC5C9B6BE103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BE66753-77F3-428C-8CB7-E82A9E3BA8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941-41DF-B55F-AC5C9B6BE103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5F01870-5BCE-48BC-8652-CDC98AFF67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941-41DF-B55F-AC5C9B6BE103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10F6C92-D898-48FA-965C-06992255D3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941-41DF-B55F-AC5C9B6BE103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C181ADE-9997-45AE-B773-F27E0C4E98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941-41DF-B55F-AC5C9B6BE103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9AD452B-D27B-47F0-AD7F-B72E878F78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941-41DF-B55F-AC5C9B6BE103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11C3374-D2A7-49A7-8D1D-BBF5B7643D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941-41DF-B55F-AC5C9B6BE103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72D7256-C3F3-475C-AECD-74D604EF91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941-41DF-B55F-AC5C9B6BE103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A3A0B8F-F7ED-41D3-B654-DDF218844A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941-41DF-B55F-AC5C9B6BE103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2503402-D95E-456F-B2AE-2AE6434F46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941-41DF-B55F-AC5C9B6BE103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D3C1501-2C3C-44D1-9193-A8B2991575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941-41DF-B55F-AC5C9B6BE103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E641E41-C406-49D1-AF56-1597C643D0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941-41DF-B55F-AC5C9B6BE103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6A2F64A-95F5-4353-B53B-87C10D8EE4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941-41DF-B55F-AC5C9B6BE103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F7BBF33-C790-4DAC-9549-49CEE1A02C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941-41DF-B55F-AC5C9B6BE103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E2972CF-A920-4442-9030-BD6E9831D4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941-41DF-B55F-AC5C9B6BE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'Fig 9'!$D$2:$D$59</c:f>
              <c:numCache>
                <c:formatCode>0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'Fig 9'!$E$2:$E$59</c:f>
              <c:numCache>
                <c:formatCode>General</c:formatCode>
                <c:ptCount val="58"/>
                <c:pt idx="0">
                  <c:v>-10.268487253403354</c:v>
                </c:pt>
                <c:pt idx="1">
                  <c:v>6.2966359603690005</c:v>
                </c:pt>
                <c:pt idx="2">
                  <c:v>-4.2127907537952263</c:v>
                </c:pt>
                <c:pt idx="3">
                  <c:v>1.4857263371778078</c:v>
                </c:pt>
                <c:pt idx="4">
                  <c:v>-10.746742109814088</c:v>
                </c:pt>
                <c:pt idx="5">
                  <c:v>-3.9428451932876909</c:v>
                </c:pt>
                <c:pt idx="6">
                  <c:v>1.8590065069276402</c:v>
                </c:pt>
                <c:pt idx="7">
                  <c:v>-8.1139942657105308</c:v>
                </c:pt>
                <c:pt idx="8">
                  <c:v>2.997938115014994</c:v>
                </c:pt>
                <c:pt idx="9">
                  <c:v>-12.928705901928227</c:v>
                </c:pt>
                <c:pt idx="10">
                  <c:v>-12.270775763184865</c:v>
                </c:pt>
                <c:pt idx="11">
                  <c:v>-6.6930590988307861</c:v>
                </c:pt>
                <c:pt idx="12">
                  <c:v>-20.727741830026098</c:v>
                </c:pt>
                <c:pt idx="13">
                  <c:v>-14.778298297523531</c:v>
                </c:pt>
                <c:pt idx="14">
                  <c:v>-11.393706474848614</c:v>
                </c:pt>
                <c:pt idx="15">
                  <c:v>-7.1053663922209891</c:v>
                </c:pt>
                <c:pt idx="16">
                  <c:v>-16.751514282582363</c:v>
                </c:pt>
                <c:pt idx="17">
                  <c:v>-10.184066550617516</c:v>
                </c:pt>
                <c:pt idx="18">
                  <c:v>-1.2735723281931022</c:v>
                </c:pt>
                <c:pt idx="19">
                  <c:v>-16.261546986898509</c:v>
                </c:pt>
                <c:pt idx="20">
                  <c:v>-6.5680124225563778</c:v>
                </c:pt>
                <c:pt idx="21">
                  <c:v>-1.1878686410831405</c:v>
                </c:pt>
                <c:pt idx="22">
                  <c:v>-2.6183945819045205</c:v>
                </c:pt>
                <c:pt idx="23">
                  <c:v>-12.08538296164634</c:v>
                </c:pt>
                <c:pt idx="24">
                  <c:v>-12.852207348581938</c:v>
                </c:pt>
                <c:pt idx="25">
                  <c:v>-10.985555744064154</c:v>
                </c:pt>
                <c:pt idx="26">
                  <c:v>-7.1441928575237945</c:v>
                </c:pt>
                <c:pt idx="27">
                  <c:v>-14.35031047748164</c:v>
                </c:pt>
                <c:pt idx="28">
                  <c:v>-21.011327997578949</c:v>
                </c:pt>
                <c:pt idx="29">
                  <c:v>-8.4301480229549934</c:v>
                </c:pt>
                <c:pt idx="30">
                  <c:v>-6.5694234482774725</c:v>
                </c:pt>
                <c:pt idx="31">
                  <c:v>0.5093085154482242</c:v>
                </c:pt>
                <c:pt idx="32">
                  <c:v>-16.908297130572073</c:v>
                </c:pt>
                <c:pt idx="33">
                  <c:v>-8.9652527797443327</c:v>
                </c:pt>
                <c:pt idx="34">
                  <c:v>-7.4707022141747652</c:v>
                </c:pt>
                <c:pt idx="35">
                  <c:v>-11.068254499254833</c:v>
                </c:pt>
                <c:pt idx="36">
                  <c:v>-15.158917527136229</c:v>
                </c:pt>
                <c:pt idx="37">
                  <c:v>-9.4134237482469985</c:v>
                </c:pt>
                <c:pt idx="38">
                  <c:v>-22.854035535918868</c:v>
                </c:pt>
                <c:pt idx="39">
                  <c:v>-11.568341057636623</c:v>
                </c:pt>
                <c:pt idx="40">
                  <c:v>-4.7446425087708048</c:v>
                </c:pt>
                <c:pt idx="41">
                  <c:v>-7.7630099713988772</c:v>
                </c:pt>
                <c:pt idx="42">
                  <c:v>-3.1719982670301814</c:v>
                </c:pt>
                <c:pt idx="43">
                  <c:v>-16.651659172770355</c:v>
                </c:pt>
                <c:pt idx="44">
                  <c:v>-8.4276265345119032</c:v>
                </c:pt>
                <c:pt idx="45">
                  <c:v>-9.5216146908721573</c:v>
                </c:pt>
                <c:pt idx="46">
                  <c:v>-13.751557009652476</c:v>
                </c:pt>
                <c:pt idx="47">
                  <c:v>-4.9330772127498257</c:v>
                </c:pt>
                <c:pt idx="48">
                  <c:v>-5.5406244915789804</c:v>
                </c:pt>
                <c:pt idx="49">
                  <c:v>3.619781120562775</c:v>
                </c:pt>
                <c:pt idx="50">
                  <c:v>-3.2477422707709831</c:v>
                </c:pt>
                <c:pt idx="51">
                  <c:v>-12.78443642410442</c:v>
                </c:pt>
                <c:pt idx="52">
                  <c:v>-7.7201125722001791</c:v>
                </c:pt>
                <c:pt idx="53">
                  <c:v>-1.8438182747303677</c:v>
                </c:pt>
                <c:pt idx="54">
                  <c:v>-8.3131435036535528</c:v>
                </c:pt>
                <c:pt idx="55">
                  <c:v>1.6501730678352244</c:v>
                </c:pt>
                <c:pt idx="56">
                  <c:v>-5.8814511054067484</c:v>
                </c:pt>
                <c:pt idx="57">
                  <c:v>-14.69726961249955</c:v>
                </c:pt>
              </c:numCache>
            </c:numRef>
          </c:yVal>
          <c:bubbleSize>
            <c:numRef>
              <c:f>'Fig 9'!$F$2:$F$59</c:f>
              <c:numCache>
                <c:formatCode>General</c:formatCode>
                <c:ptCount val="58"/>
                <c:pt idx="0">
                  <c:v>25998.879432627189</c:v>
                </c:pt>
                <c:pt idx="1">
                  <c:v>84184.577972153857</c:v>
                </c:pt>
                <c:pt idx="2">
                  <c:v>60191.394552582249</c:v>
                </c:pt>
                <c:pt idx="3">
                  <c:v>42111.019322160806</c:v>
                </c:pt>
                <c:pt idx="4">
                  <c:v>253321.75181130588</c:v>
                </c:pt>
                <c:pt idx="5">
                  <c:v>96438.889854954861</c:v>
                </c:pt>
                <c:pt idx="6">
                  <c:v>79885.503483992696</c:v>
                </c:pt>
                <c:pt idx="7">
                  <c:v>92040.080618059364</c:v>
                </c:pt>
                <c:pt idx="8">
                  <c:v>89147.622656969455</c:v>
                </c:pt>
                <c:pt idx="9">
                  <c:v>155837.60397908607</c:v>
                </c:pt>
                <c:pt idx="10">
                  <c:v>237607.44348285074</c:v>
                </c:pt>
                <c:pt idx="11">
                  <c:v>77819.552860618278</c:v>
                </c:pt>
                <c:pt idx="12">
                  <c:v>93474.395653405387</c:v>
                </c:pt>
                <c:pt idx="13">
                  <c:v>158267.5553747197</c:v>
                </c:pt>
                <c:pt idx="14">
                  <c:v>69274.032177436078</c:v>
                </c:pt>
                <c:pt idx="15">
                  <c:v>108028.36050399274</c:v>
                </c:pt>
                <c:pt idx="16">
                  <c:v>80911.059917681268</c:v>
                </c:pt>
                <c:pt idx="17">
                  <c:v>95131.843907077433</c:v>
                </c:pt>
                <c:pt idx="18">
                  <c:v>99056.097350694719</c:v>
                </c:pt>
                <c:pt idx="19">
                  <c:v>110196.22371089864</c:v>
                </c:pt>
                <c:pt idx="20">
                  <c:v>93945.17692048855</c:v>
                </c:pt>
                <c:pt idx="21">
                  <c:v>113433.95078257013</c:v>
                </c:pt>
                <c:pt idx="22">
                  <c:v>120563.04484344198</c:v>
                </c:pt>
                <c:pt idx="23">
                  <c:v>101526.25557380357</c:v>
                </c:pt>
                <c:pt idx="24">
                  <c:v>250053.61437197641</c:v>
                </c:pt>
                <c:pt idx="25">
                  <c:v>152081.18198679655</c:v>
                </c:pt>
                <c:pt idx="26">
                  <c:v>209875.74515455225</c:v>
                </c:pt>
                <c:pt idx="27">
                  <c:v>692773.2900393192</c:v>
                </c:pt>
                <c:pt idx="28">
                  <c:v>103912.97775824874</c:v>
                </c:pt>
                <c:pt idx="29">
                  <c:v>290887.40217356785</c:v>
                </c:pt>
                <c:pt idx="30">
                  <c:v>79134.130295250492</c:v>
                </c:pt>
                <c:pt idx="31">
                  <c:v>59688.893481058934</c:v>
                </c:pt>
                <c:pt idx="32">
                  <c:v>144863.75319393273</c:v>
                </c:pt>
                <c:pt idx="33">
                  <c:v>192141.18475286016</c:v>
                </c:pt>
                <c:pt idx="34">
                  <c:v>79626.076545653093</c:v>
                </c:pt>
                <c:pt idx="35">
                  <c:v>110839.18082943131</c:v>
                </c:pt>
                <c:pt idx="36">
                  <c:v>133968.97756940225</c:v>
                </c:pt>
                <c:pt idx="37">
                  <c:v>190539.04410454293</c:v>
                </c:pt>
                <c:pt idx="38">
                  <c:v>124741.744843352</c:v>
                </c:pt>
                <c:pt idx="39">
                  <c:v>102015.21554447108</c:v>
                </c:pt>
                <c:pt idx="40">
                  <c:v>98701.76548569015</c:v>
                </c:pt>
                <c:pt idx="41">
                  <c:v>79761.803077870543</c:v>
                </c:pt>
                <c:pt idx="42">
                  <c:v>117280.90682258422</c:v>
                </c:pt>
                <c:pt idx="43">
                  <c:v>153133.90401707313</c:v>
                </c:pt>
                <c:pt idx="44">
                  <c:v>182286.01276061375</c:v>
                </c:pt>
                <c:pt idx="45">
                  <c:v>101121.83475114775</c:v>
                </c:pt>
                <c:pt idx="46">
                  <c:v>129748.14657117054</c:v>
                </c:pt>
                <c:pt idx="47">
                  <c:v>96722.833504797178</c:v>
                </c:pt>
                <c:pt idx="48">
                  <c:v>73666.335140752446</c:v>
                </c:pt>
                <c:pt idx="49">
                  <c:v>73871.865980211005</c:v>
                </c:pt>
                <c:pt idx="50">
                  <c:v>101988.61795612128</c:v>
                </c:pt>
                <c:pt idx="51">
                  <c:v>92703.388784556068</c:v>
                </c:pt>
                <c:pt idx="52">
                  <c:v>84364.708968788575</c:v>
                </c:pt>
                <c:pt idx="53">
                  <c:v>92693.455301064969</c:v>
                </c:pt>
                <c:pt idx="54">
                  <c:v>130326.3073290059</c:v>
                </c:pt>
                <c:pt idx="55">
                  <c:v>73852.623755135806</c:v>
                </c:pt>
                <c:pt idx="56">
                  <c:v>89464.015298079554</c:v>
                </c:pt>
                <c:pt idx="57">
                  <c:v>129862.73920792516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'Fig 9'!$A$2:$A$59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941-41DF-B55F-AC5C9B6BE1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2076417087"/>
        <c:axId val="2076437471"/>
      </c:bubbleChart>
      <c:valAx>
        <c:axId val="2076417087"/>
        <c:scaling>
          <c:orientation val="minMax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city centres (weeks)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37471"/>
        <c:crosses val="autoZero"/>
        <c:crossBetween val="midCat"/>
      </c:valAx>
      <c:valAx>
        <c:axId val="20764374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sales suburbs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1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15'!$B$2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15'!$A$3:$A$4</c:f>
              <c:strCache>
                <c:ptCount val="2"/>
                <c:pt idx="0">
                  <c:v>City centres</c:v>
                </c:pt>
                <c:pt idx="1">
                  <c:v>Suburbs</c:v>
                </c:pt>
              </c:strCache>
            </c:strRef>
          </c:cat>
          <c:val>
            <c:numRef>
              <c:f>'Fig 15'!$B$3:$B$4</c:f>
              <c:numCache>
                <c:formatCode>General</c:formatCode>
                <c:ptCount val="2"/>
                <c:pt idx="0">
                  <c:v>-28</c:v>
                </c:pt>
                <c:pt idx="1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B-4426-9034-90C4C7AB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663024"/>
        <c:axId val="965546576"/>
      </c:barChart>
      <c:catAx>
        <c:axId val="13596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46576"/>
        <c:crosses val="autoZero"/>
        <c:auto val="1"/>
        <c:lblAlgn val="ctr"/>
        <c:lblOffset val="100"/>
        <c:noMultiLvlLbl val="0"/>
      </c:catAx>
      <c:valAx>
        <c:axId val="965546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sales March</a:t>
                </a:r>
                <a:r>
                  <a:rPr lang="en-GB" baseline="0"/>
                  <a:t> 2020 - September 2021 (weeks)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66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 16'!$B$3</c:f>
              <c:strCache>
                <c:ptCount val="1"/>
                <c:pt idx="0">
                  <c:v>City centres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16'!$B$4:$B$6</c:f>
              <c:numCache>
                <c:formatCode>General</c:formatCode>
                <c:ptCount val="3"/>
                <c:pt idx="0">
                  <c:v>115.26365778418901</c:v>
                </c:pt>
                <c:pt idx="1">
                  <c:v>67.4380345931242</c:v>
                </c:pt>
                <c:pt idx="2">
                  <c:v>87.049808082396694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F32-99FC-E3FA8ABC6914}"/>
            </c:ext>
          </c:extLst>
        </c:ser>
        <c:ser>
          <c:idx val="1"/>
          <c:order val="1"/>
          <c:tx>
            <c:strRef>
              <c:f>'Fig 16'!$C$3</c:f>
              <c:strCache>
                <c:ptCount val="1"/>
                <c:pt idx="0">
                  <c:v>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 16'!$A$4:$A$6</c:f>
              <c:strCache>
                <c:ptCount val="3"/>
                <c:pt idx="0">
                  <c:v>Food and drink</c:v>
                </c:pt>
                <c:pt idx="1">
                  <c:v>Retail
</c:v>
                </c:pt>
                <c:pt idx="2">
                  <c:v>Fashion</c:v>
                </c:pt>
              </c:strCache>
            </c:strRef>
          </c:cat>
          <c:val>
            <c:numRef>
              <c:f>'Fig 16'!$C$4:$C$6</c:f>
              <c:numCache>
                <c:formatCode>General</c:formatCode>
                <c:ptCount val="3"/>
                <c:pt idx="0">
                  <c:v>108.74858670351499</c:v>
                </c:pt>
                <c:pt idx="1">
                  <c:v>94.653979185407195</c:v>
                </c:pt>
                <c:pt idx="2">
                  <c:v>94.033308249554707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F32-99FC-E3FA8ABC6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58432"/>
        <c:axId val="1306504192"/>
      </c:barChart>
      <c:catAx>
        <c:axId val="125125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04192"/>
        <c:crosses val="autoZero"/>
        <c:auto val="1"/>
        <c:lblAlgn val="ctr"/>
        <c:lblOffset val="100"/>
        <c:noMultiLvlLbl val="0"/>
      </c:catAx>
      <c:valAx>
        <c:axId val="1306504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recovery in</a:t>
                </a:r>
                <a:r>
                  <a:rPr lang="en-GB" baseline="0"/>
                  <a:t> relation to pre-pandemic baseline, September 2021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City</a:t>
            </a:r>
            <a:r>
              <a:rPr lang="en-GB" baseline="0"/>
              <a:t> centres, pre-pandemic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32574548283679"/>
          <c:y val="0.17295494313210852"/>
          <c:w val="0.3698339347274946"/>
          <c:h val="0.5835820421640842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F5-48FC-BBA5-9624D1EB86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F5-48FC-BBA5-9624D1EB86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F5-48FC-BBA5-9624D1EB86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F5-48FC-BBA5-9624D1EB86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FF5-48FC-BBA5-9624D1EB869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FF5-48FC-BBA5-9624D1EB869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FF5-48FC-BBA5-9624D1EB869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FF5-48FC-BBA5-9624D1EB869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FF5-48FC-BBA5-9624D1EB869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FF5-48FC-BBA5-9624D1EB8696}"/>
              </c:ext>
            </c:extLst>
          </c:dPt>
          <c:cat>
            <c:strRef>
              <c:f>'Local centres'!$H$255:$M$255</c:f>
              <c:strCache>
                <c:ptCount val="6"/>
                <c:pt idx="0">
                  <c:v>Hospitality and entertainment</c:v>
                </c:pt>
                <c:pt idx="1">
                  <c:v>General retail</c:v>
                </c:pt>
                <c:pt idx="2">
                  <c:v>Fashion</c:v>
                </c:pt>
                <c:pt idx="3">
                  <c:v>Grocery and household</c:v>
                </c:pt>
                <c:pt idx="4">
                  <c:v>Vehicles</c:v>
                </c:pt>
                <c:pt idx="5">
                  <c:v>Other</c:v>
                </c:pt>
              </c:strCache>
            </c:strRef>
          </c:cat>
          <c:val>
            <c:numRef>
              <c:f>'Local centres'!$H$256:$M$256</c:f>
              <c:numCache>
                <c:formatCode>0.00%</c:formatCode>
                <c:ptCount val="6"/>
                <c:pt idx="0">
                  <c:v>0.20011743037269386</c:v>
                </c:pt>
                <c:pt idx="1">
                  <c:v>0.10618162811291469</c:v>
                </c:pt>
                <c:pt idx="2">
                  <c:v>0.18116774629925558</c:v>
                </c:pt>
                <c:pt idx="3">
                  <c:v>0.28798955620843936</c:v>
                </c:pt>
                <c:pt idx="4">
                  <c:v>6.5156446970893483E-2</c:v>
                </c:pt>
                <c:pt idx="5">
                  <c:v>0.15938719203580312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4-47C0-8766-57D8852B0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85540606402054"/>
          <c:y val="0.80456072023255143"/>
          <c:w val="0.65020031567604308"/>
          <c:h val="0.16815398075240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Suburbs, pre-pandemic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9D-4A07-95CE-D77E14C1FA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9D-4A07-95CE-D77E14C1FA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9D-4A07-95CE-D77E14C1FA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9D-4A07-95CE-D77E14C1FA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9D-4A07-95CE-D77E14C1FA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9D-4A07-95CE-D77E14C1FA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9D-4A07-95CE-D77E14C1FA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9D-4A07-95CE-D77E14C1FA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9D-4A07-95CE-D77E14C1FA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9D-4A07-95CE-D77E14C1FA25}"/>
              </c:ext>
            </c:extLst>
          </c:dPt>
          <c:cat>
            <c:strRef>
              <c:f>'Local centres'!$H$255:$M$255</c:f>
              <c:strCache>
                <c:ptCount val="6"/>
                <c:pt idx="0">
                  <c:v>Hospitality and entertainment</c:v>
                </c:pt>
                <c:pt idx="1">
                  <c:v>General retail</c:v>
                </c:pt>
                <c:pt idx="2">
                  <c:v>Fashion</c:v>
                </c:pt>
                <c:pt idx="3">
                  <c:v>Grocery and household</c:v>
                </c:pt>
                <c:pt idx="4">
                  <c:v>Vehicles</c:v>
                </c:pt>
                <c:pt idx="5">
                  <c:v>Other</c:v>
                </c:pt>
              </c:strCache>
            </c:strRef>
          </c:cat>
          <c:val>
            <c:numRef>
              <c:f>'Local centres'!$H$257:$M$257</c:f>
              <c:numCache>
                <c:formatCode>0.00%</c:formatCode>
                <c:ptCount val="6"/>
                <c:pt idx="0">
                  <c:v>9.8680559291925707E-2</c:v>
                </c:pt>
                <c:pt idx="1">
                  <c:v>6.5498506389347705E-2</c:v>
                </c:pt>
                <c:pt idx="2">
                  <c:v>5.4538375043308905E-2</c:v>
                </c:pt>
                <c:pt idx="3">
                  <c:v>0.51219588281825856</c:v>
                </c:pt>
                <c:pt idx="4">
                  <c:v>0.18965594800178939</c:v>
                </c:pt>
                <c:pt idx="5">
                  <c:v>7.9430728455369609E-2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C-4C99-94FB-D9C27A7F9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508311461067378E-2"/>
          <c:y val="0.78880607213817899"/>
          <c:w val="0.95531671041119859"/>
          <c:h val="0.1834162084879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in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Mar-20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centres'!$H$251:$Q$251</c:f>
              <c:numCache>
                <c:formatCode>0.00%</c:formatCode>
                <c:ptCount val="10"/>
                <c:pt idx="0">
                  <c:v>1.2425702005815642E-2</c:v>
                </c:pt>
                <c:pt idx="1">
                  <c:v>2.8276440282811535E-2</c:v>
                </c:pt>
                <c:pt idx="2">
                  <c:v>0.18116774629925558</c:v>
                </c:pt>
                <c:pt idx="3">
                  <c:v>0.17184099008988232</c:v>
                </c:pt>
                <c:pt idx="4">
                  <c:v>0.10618162811291469</c:v>
                </c:pt>
                <c:pt idx="5">
                  <c:v>0.2496508908259106</c:v>
                </c:pt>
                <c:pt idx="6">
                  <c:v>9.2556126217581358E-2</c:v>
                </c:pt>
                <c:pt idx="7">
                  <c:v>3.8338665382528753E-2</c:v>
                </c:pt>
                <c:pt idx="8">
                  <c:v>5.4405363812406134E-2</c:v>
                </c:pt>
                <c:pt idx="9">
                  <c:v>6.5156446970893483E-2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9-4617-B26F-5A89F572EAA6}"/>
            </c:ext>
          </c:extLst>
        </c:ser>
        <c:ser>
          <c:idx val="1"/>
          <c:order val="1"/>
          <c:tx>
            <c:v>Mar-21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centres'!$H$253:$Q$253</c:f>
              <c:numCache>
                <c:formatCode>0.00%</c:formatCode>
                <c:ptCount val="10"/>
                <c:pt idx="0">
                  <c:v>2.2406321344141677E-2</c:v>
                </c:pt>
                <c:pt idx="1">
                  <c:v>3.2530961732966262E-3</c:v>
                </c:pt>
                <c:pt idx="2">
                  <c:v>7.110124848981042E-2</c:v>
                </c:pt>
                <c:pt idx="3">
                  <c:v>9.5043202164234578E-2</c:v>
                </c:pt>
                <c:pt idx="4">
                  <c:v>7.2366617725270838E-2</c:v>
                </c:pt>
                <c:pt idx="5">
                  <c:v>0.40797637781051593</c:v>
                </c:pt>
                <c:pt idx="6">
                  <c:v>0.15037686229507094</c:v>
                </c:pt>
                <c:pt idx="7">
                  <c:v>5.139520483749134E-2</c:v>
                </c:pt>
                <c:pt idx="8">
                  <c:v>3.247732523863079E-2</c:v>
                </c:pt>
                <c:pt idx="9">
                  <c:v>9.3603743921536975E-2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9-4617-B26F-5A89F572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519263"/>
        <c:axId val="1771506783"/>
      </c:barChart>
      <c:catAx>
        <c:axId val="17715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06783"/>
        <c:crosses val="autoZero"/>
        <c:auto val="1"/>
        <c:lblAlgn val="ctr"/>
        <c:lblOffset val="100"/>
        <c:noMultiLvlLbl val="0"/>
      </c:catAx>
      <c:valAx>
        <c:axId val="177150678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</a:t>
            </a:r>
            <a:r>
              <a:rPr lang="en-GB" baseline="0"/>
              <a:t> of sales in s</a:t>
            </a:r>
            <a:r>
              <a:rPr lang="en-GB"/>
              <a:t>uburbs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Mar-20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centres'!$H$252:$Q$252</c:f>
              <c:numCache>
                <c:formatCode>0.00%</c:formatCode>
                <c:ptCount val="10"/>
                <c:pt idx="0">
                  <c:v>1.5173934262189924E-2</c:v>
                </c:pt>
                <c:pt idx="1">
                  <c:v>1.1727334259168281E-2</c:v>
                </c:pt>
                <c:pt idx="2">
                  <c:v>5.4538375043308905E-2</c:v>
                </c:pt>
                <c:pt idx="3">
                  <c:v>8.6953225032757431E-2</c:v>
                </c:pt>
                <c:pt idx="4">
                  <c:v>6.5498506389347705E-2</c:v>
                </c:pt>
                <c:pt idx="5">
                  <c:v>0.45558153932571388</c:v>
                </c:pt>
                <c:pt idx="6">
                  <c:v>4.4542261513468469E-2</c:v>
                </c:pt>
                <c:pt idx="7">
                  <c:v>5.6614343492544635E-2</c:v>
                </c:pt>
                <c:pt idx="8">
                  <c:v>1.9714532679711211E-2</c:v>
                </c:pt>
                <c:pt idx="9">
                  <c:v>0.18965594800178939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A-45F7-BF87-92C238765CE0}"/>
            </c:ext>
          </c:extLst>
        </c:ser>
        <c:ser>
          <c:idx val="1"/>
          <c:order val="1"/>
          <c:tx>
            <c:v>Mar-21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'Local centres'!$H$250:$Q$250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'Local centres'!$H$254:$Q$254</c:f>
              <c:numCache>
                <c:formatCode>0.00%</c:formatCode>
                <c:ptCount val="10"/>
                <c:pt idx="0">
                  <c:v>1.9189120594201321E-2</c:v>
                </c:pt>
                <c:pt idx="1">
                  <c:v>2.2106489088973363E-3</c:v>
                </c:pt>
                <c:pt idx="2">
                  <c:v>1.9388187463095684E-2</c:v>
                </c:pt>
                <c:pt idx="3">
                  <c:v>5.7927197561983182E-2</c:v>
                </c:pt>
                <c:pt idx="4">
                  <c:v>5.6803805091092514E-2</c:v>
                </c:pt>
                <c:pt idx="5">
                  <c:v>0.5231655542800745</c:v>
                </c:pt>
                <c:pt idx="6">
                  <c:v>4.532631486367842E-2</c:v>
                </c:pt>
                <c:pt idx="7">
                  <c:v>7.6927933741829851E-2</c:v>
                </c:pt>
                <c:pt idx="8">
                  <c:v>7.033718929949636E-3</c:v>
                </c:pt>
                <c:pt idx="9">
                  <c:v>0.19202751856519726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A-45F7-BF87-92C238765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509279"/>
        <c:axId val="1771495135"/>
      </c:barChart>
      <c:catAx>
        <c:axId val="177150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495135"/>
        <c:crosses val="autoZero"/>
        <c:auto val="1"/>
        <c:lblAlgn val="ctr"/>
        <c:lblOffset val="100"/>
        <c:noMultiLvlLbl val="0"/>
      </c:catAx>
      <c:valAx>
        <c:axId val="177149513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D31C382-F834-4564-BC60-D499D221343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EC-4B6B-9744-677BA3E2A5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EE0171C-A897-4C75-902B-3DBBB30123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FEC-4B6B-9744-677BA3E2A5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25FB9B2-BC59-4109-B894-B4EDE482C7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FEC-4B6B-9744-677BA3E2A5C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E6B75E-87EA-4771-881F-516D542ED1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FEC-4B6B-9744-677BA3E2A5C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BFF158-D7D5-4195-9ED8-36B040E7A6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FEC-4B6B-9744-677BA3E2A5C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3DF625A-557C-45F7-8412-241200B2C7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FEC-4B6B-9744-677BA3E2A5C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7B5A341-7D4E-4CFF-9488-82FA3EF5DB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FEC-4B6B-9744-677BA3E2A5C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EA9DDF8-9672-4C07-9C99-1EB25161AB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FEC-4B6B-9744-677BA3E2A5C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6F12CD6-C565-466B-B4DB-60B228836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FEC-4B6B-9744-677BA3E2A5C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46C492A-64F7-4536-BA3F-66C92D0373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FEC-4B6B-9744-677BA3E2A5C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A6C67B2-7082-4D5A-9D7F-0238B9C03B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FEC-4B6B-9744-677BA3E2A5C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C5947EB-E472-4B79-B24C-3D8B67C193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FEC-4B6B-9744-677BA3E2A5C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F7554B2-70B6-47E0-9449-0A8778DFD3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FEC-4B6B-9744-677BA3E2A5C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4BF737D-16B8-41AF-908D-BF7C91E8D6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FEC-4B6B-9744-677BA3E2A5C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168F7E5-FD77-4021-9E6C-8FED8A2465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FEC-4B6B-9744-677BA3E2A5C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B5FD535-044A-4AF9-8374-9A33EA9233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FEC-4B6B-9744-677BA3E2A5C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07F9B18-89F7-42A6-9FBB-80351EE285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FEC-4B6B-9744-677BA3E2A5C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F5560D6-EE61-4EF6-B64B-048F652E65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FEC-4B6B-9744-677BA3E2A5C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B3567F7-63BE-4B49-B79D-C54601D1EA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FEC-4B6B-9744-677BA3E2A5C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B87AC12-51D7-4A5B-A0A5-7D7C475E33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FEC-4B6B-9744-677BA3E2A5C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0EF310B-3C36-4DDF-9155-F687EA8047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FEC-4B6B-9744-677BA3E2A5C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A668344-60CF-4DBE-BD1C-C33A46553E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FEC-4B6B-9744-677BA3E2A5C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47DD33B-7636-45FB-9444-E02F68674C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FEC-4B6B-9744-677BA3E2A5C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A07D904-0354-4B9D-93B4-A9776DFF7A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FEC-4B6B-9744-677BA3E2A5C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82FE128-453E-43F7-AC15-782A6B2210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FEC-4B6B-9744-677BA3E2A5C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E61474B-A8D9-4508-AC43-31B7AC53E4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FEC-4B6B-9744-677BA3E2A5C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05A189A-52D6-484D-B1E2-17B6C0DFB3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FEC-4B6B-9744-677BA3E2A5C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AAC1D30-30FC-4BB3-8CC6-C62EAA35B9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FEC-4B6B-9744-677BA3E2A5C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5388873-41CD-4204-B8D3-C2192C355F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FEC-4B6B-9744-677BA3E2A5C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E9EE875-7F0E-458A-A3D9-C82CD6018E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FEC-4B6B-9744-677BA3E2A5C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4E8EBA0-95A9-46C8-A9B4-7C427B63B7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FEC-4B6B-9744-677BA3E2A5C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76F9FAF-EDD3-4C3F-80D2-AB5E10302F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FEC-4B6B-9744-677BA3E2A5C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D3C2CE6-E7CB-41DD-A721-A1F9F75585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FEC-4B6B-9744-677BA3E2A5C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CE9667D-510E-451A-84A7-5F36ADB128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FEC-4B6B-9744-677BA3E2A5C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D656730-1C7A-4773-97C3-0E19D69ED1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FEC-4B6B-9744-677BA3E2A5C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FC99518-DAA0-47AB-AEE4-F62845ACE8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FEC-4B6B-9744-677BA3E2A5C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F2C9254-7C7F-4B02-9DA4-69E1785034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FEC-4B6B-9744-677BA3E2A5C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0903E3E-3EBC-421A-99C5-794AC6ACE8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FEC-4B6B-9744-677BA3E2A5C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2B2E204-DA3A-4C2C-AE2F-2A827B9E04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FEC-4B6B-9744-677BA3E2A5C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BA5AF12-5D89-4075-B890-C23B02E334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FEC-4B6B-9744-677BA3E2A5C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6C6A042-AA40-4F1B-BF89-9D4967A711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FEC-4B6B-9744-677BA3E2A5C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682943E-16FC-42A8-BC8F-F971ECE85B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FEC-4B6B-9744-677BA3E2A5C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A6A85C3-4498-4D64-B3B3-95C4EE8778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FEC-4B6B-9744-677BA3E2A5C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4D77A40-777A-45F9-AF6A-AF478EE703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FEC-4B6B-9744-677BA3E2A5C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5CDE93F-5034-47D9-8A3A-EEA30CA40C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FEC-4B6B-9744-677BA3E2A5C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FF2E4D5-BD28-4597-A645-C59BAE7D36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FEC-4B6B-9744-677BA3E2A5C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68A3654-6B11-4AD6-9DAD-80D73C46BE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FEC-4B6B-9744-677BA3E2A5C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062F8C1-40CF-435D-9370-9A5CFEA4A2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FEC-4B6B-9744-677BA3E2A5C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F2A4E5B-5174-4049-83ED-14610EC45C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FEC-4B6B-9744-677BA3E2A5C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54DCEFC-C0E1-468C-AF6B-AF8E13EC9F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FEC-4B6B-9744-677BA3E2A5C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374DE46-96BF-451B-B2E0-1FA205B60F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FEC-4B6B-9744-677BA3E2A5C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CB446E3-2EEE-4D29-88B4-0B2A0D3275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FEC-4B6B-9744-677BA3E2A5C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8F0F993-D9D1-41AC-93AC-F854F42BD6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FEC-4B6B-9744-677BA3E2A5C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B990F4C-73D3-44EF-BCD6-EA3E67C4C0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FEC-4B6B-9744-677BA3E2A5C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5A25F42-FC08-4A76-8FD5-BF88E6CE00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FEC-4B6B-9744-677BA3E2A5C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11890EC-27D3-4232-9E3C-90057D12F8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FEC-4B6B-9744-677BA3E2A5C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1F26D77-6B1F-4383-843B-CDB84BBA09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FEC-4B6B-9744-677BA3E2A5C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4557BE3-943F-4ED8-B0AF-05AF6D2A44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FEC-4B6B-9744-677BA3E2A5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'Lost sales and HS ex'!$B$2:$B$59</c:f>
              <c:numCache>
                <c:formatCode>General</c:formatCode>
                <c:ptCount val="58"/>
                <c:pt idx="0">
                  <c:v>-28.118525222587564</c:v>
                </c:pt>
                <c:pt idx="1">
                  <c:v>-14.397059774514565</c:v>
                </c:pt>
                <c:pt idx="2">
                  <c:v>-21.283199320963089</c:v>
                </c:pt>
                <c:pt idx="3">
                  <c:v>-14.659264041374035</c:v>
                </c:pt>
                <c:pt idx="4">
                  <c:v>-46.269828732907484</c:v>
                </c:pt>
                <c:pt idx="5">
                  <c:v>-12.341355815919005</c:v>
                </c:pt>
                <c:pt idx="6">
                  <c:v>-16.024018840966161</c:v>
                </c:pt>
                <c:pt idx="7">
                  <c:v>-25.376823259478211</c:v>
                </c:pt>
                <c:pt idx="8">
                  <c:v>-28.87791331703751</c:v>
                </c:pt>
                <c:pt idx="9">
                  <c:v>-28.356097293568293</c:v>
                </c:pt>
                <c:pt idx="10">
                  <c:v>-38.240026103055278</c:v>
                </c:pt>
                <c:pt idx="11">
                  <c:v>-7.766784069575027</c:v>
                </c:pt>
                <c:pt idx="12">
                  <c:v>-36.139885604866386</c:v>
                </c:pt>
                <c:pt idx="13">
                  <c:v>-43.138882027433162</c:v>
                </c:pt>
                <c:pt idx="14">
                  <c:v>-27.506475029318814</c:v>
                </c:pt>
                <c:pt idx="15">
                  <c:v>-40.837751545342101</c:v>
                </c:pt>
                <c:pt idx="16">
                  <c:v>-27.693123333717974</c:v>
                </c:pt>
                <c:pt idx="17">
                  <c:v>-32.000067173578579</c:v>
                </c:pt>
                <c:pt idx="18">
                  <c:v>-24.459855790130032</c:v>
                </c:pt>
                <c:pt idx="19">
                  <c:v>-34.950062791281859</c:v>
                </c:pt>
                <c:pt idx="20">
                  <c:v>-16.115207577183845</c:v>
                </c:pt>
                <c:pt idx="21">
                  <c:v>-11.885243421627729</c:v>
                </c:pt>
                <c:pt idx="22">
                  <c:v>-24.200283161420835</c:v>
                </c:pt>
                <c:pt idx="23">
                  <c:v>-30.824731681969826</c:v>
                </c:pt>
                <c:pt idx="24">
                  <c:v>-39.087494556197498</c:v>
                </c:pt>
                <c:pt idx="25">
                  <c:v>-36.063587997344662</c:v>
                </c:pt>
                <c:pt idx="26">
                  <c:v>-25.835133671244723</c:v>
                </c:pt>
                <c:pt idx="27">
                  <c:v>-47.354853107066923</c:v>
                </c:pt>
                <c:pt idx="28">
                  <c:v>-25.580776728655302</c:v>
                </c:pt>
                <c:pt idx="29">
                  <c:v>-41.268047334863439</c:v>
                </c:pt>
                <c:pt idx="30">
                  <c:v>-13.272004916846422</c:v>
                </c:pt>
                <c:pt idx="31">
                  <c:v>-27.611830160932271</c:v>
                </c:pt>
                <c:pt idx="32">
                  <c:v>-36.252248609783436</c:v>
                </c:pt>
                <c:pt idx="33">
                  <c:v>-38.726092971122419</c:v>
                </c:pt>
                <c:pt idx="34">
                  <c:v>-22.439075355263952</c:v>
                </c:pt>
                <c:pt idx="35">
                  <c:v>-12.475075546634303</c:v>
                </c:pt>
                <c:pt idx="36">
                  <c:v>-32.692047638198879</c:v>
                </c:pt>
                <c:pt idx="37">
                  <c:v>-39.942326031634103</c:v>
                </c:pt>
                <c:pt idx="38">
                  <c:v>-41.215364018497425</c:v>
                </c:pt>
                <c:pt idx="39">
                  <c:v>-31.972687625793057</c:v>
                </c:pt>
                <c:pt idx="40">
                  <c:v>-25.141859256315783</c:v>
                </c:pt>
                <c:pt idx="41">
                  <c:v>-21.554944980472644</c:v>
                </c:pt>
                <c:pt idx="42">
                  <c:v>-26.779343824028253</c:v>
                </c:pt>
                <c:pt idx="43">
                  <c:v>-38.695093650177036</c:v>
                </c:pt>
                <c:pt idx="44">
                  <c:v>-31.268445542426051</c:v>
                </c:pt>
                <c:pt idx="45">
                  <c:v>-21.451254920432849</c:v>
                </c:pt>
                <c:pt idx="46">
                  <c:v>-38.309335510603574</c:v>
                </c:pt>
                <c:pt idx="47">
                  <c:v>-26.433198931032951</c:v>
                </c:pt>
                <c:pt idx="48">
                  <c:v>-32.920467171493286</c:v>
                </c:pt>
                <c:pt idx="49">
                  <c:v>-29.317358655080341</c:v>
                </c:pt>
                <c:pt idx="50">
                  <c:v>-24.838850895872074</c:v>
                </c:pt>
                <c:pt idx="51">
                  <c:v>-28.373335235225415</c:v>
                </c:pt>
                <c:pt idx="52">
                  <c:v>-19.197555621128391</c:v>
                </c:pt>
                <c:pt idx="53">
                  <c:v>-13.462880184754727</c:v>
                </c:pt>
                <c:pt idx="54">
                  <c:v>-10.763822344532306</c:v>
                </c:pt>
                <c:pt idx="55">
                  <c:v>-28.874905897506448</c:v>
                </c:pt>
                <c:pt idx="56">
                  <c:v>-16.677653183154334</c:v>
                </c:pt>
                <c:pt idx="57">
                  <c:v>-21.579363244628436</c:v>
                </c:pt>
              </c:numCache>
            </c:numRef>
          </c:xVal>
          <c:yVal>
            <c:numRef>
              <c:f>'Lost sales and HS ex'!$C$2:$C$59</c:f>
              <c:numCache>
                <c:formatCode>General</c:formatCode>
                <c:ptCount val="58"/>
                <c:pt idx="0">
                  <c:v>57.534955981356802</c:v>
                </c:pt>
                <c:pt idx="1">
                  <c:v>33.387978142076506</c:v>
                </c:pt>
                <c:pt idx="2">
                  <c:v>40.052356020942412</c:v>
                </c:pt>
                <c:pt idx="3">
                  <c:v>38.483965014577258</c:v>
                </c:pt>
                <c:pt idx="4">
                  <c:v>54.804621816330624</c:v>
                </c:pt>
                <c:pt idx="5">
                  <c:v>31.827422633837816</c:v>
                </c:pt>
                <c:pt idx="6">
                  <c:v>29.97159090909091</c:v>
                </c:pt>
                <c:pt idx="7">
                  <c:v>56.018970567722135</c:v>
                </c:pt>
                <c:pt idx="8">
                  <c:v>38.181818181818187</c:v>
                </c:pt>
                <c:pt idx="9">
                  <c:v>59.69166408428881</c:v>
                </c:pt>
                <c:pt idx="10">
                  <c:v>65.523753567231822</c:v>
                </c:pt>
                <c:pt idx="11">
                  <c:v>31.287633163501621</c:v>
                </c:pt>
                <c:pt idx="12">
                  <c:v>65.928114229443622</c:v>
                </c:pt>
                <c:pt idx="13">
                  <c:v>52.90932600614191</c:v>
                </c:pt>
                <c:pt idx="14">
                  <c:v>33.494558645707379</c:v>
                </c:pt>
                <c:pt idx="15">
                  <c:v>46.328146328146332</c:v>
                </c:pt>
                <c:pt idx="16">
                  <c:v>47.129841569049866</c:v>
                </c:pt>
                <c:pt idx="17">
                  <c:v>41.387429813439596</c:v>
                </c:pt>
                <c:pt idx="18">
                  <c:v>28.476821192052981</c:v>
                </c:pt>
                <c:pt idx="19">
                  <c:v>48.139470782800444</c:v>
                </c:pt>
                <c:pt idx="20">
                  <c:v>48.525747508305649</c:v>
                </c:pt>
                <c:pt idx="21">
                  <c:v>38.758355276483698</c:v>
                </c:pt>
                <c:pt idx="22">
                  <c:v>37.459885247495869</c:v>
                </c:pt>
                <c:pt idx="23">
                  <c:v>44.739143106965898</c:v>
                </c:pt>
                <c:pt idx="24">
                  <c:v>53.744095727931139</c:v>
                </c:pt>
                <c:pt idx="25">
                  <c:v>44.001096942273414</c:v>
                </c:pt>
                <c:pt idx="26">
                  <c:v>51.01207322752839</c:v>
                </c:pt>
                <c:pt idx="27">
                  <c:v>76.170185419797875</c:v>
                </c:pt>
                <c:pt idx="28">
                  <c:v>36.350059737156506</c:v>
                </c:pt>
                <c:pt idx="29">
                  <c:v>59.214628018424605</c:v>
                </c:pt>
                <c:pt idx="30">
                  <c:v>33.927245731254644</c:v>
                </c:pt>
                <c:pt idx="31">
                  <c:v>35.995457986373957</c:v>
                </c:pt>
                <c:pt idx="32">
                  <c:v>58.50854397984093</c:v>
                </c:pt>
                <c:pt idx="33">
                  <c:v>53.280933666785756</c:v>
                </c:pt>
                <c:pt idx="34">
                  <c:v>41.29666011787819</c:v>
                </c:pt>
                <c:pt idx="35">
                  <c:v>32.366183091545778</c:v>
                </c:pt>
                <c:pt idx="36">
                  <c:v>57.149753789707447</c:v>
                </c:pt>
                <c:pt idx="37">
                  <c:v>48.424292002648905</c:v>
                </c:pt>
                <c:pt idx="38">
                  <c:v>63.9426800929512</c:v>
                </c:pt>
                <c:pt idx="39">
                  <c:v>41.699273337059815</c:v>
                </c:pt>
                <c:pt idx="40">
                  <c:v>47.118183582379196</c:v>
                </c:pt>
                <c:pt idx="41">
                  <c:v>35.130409441935015</c:v>
                </c:pt>
                <c:pt idx="42">
                  <c:v>41.357918318111317</c:v>
                </c:pt>
                <c:pt idx="43">
                  <c:v>65.115990571889341</c:v>
                </c:pt>
                <c:pt idx="44">
                  <c:v>52.603562410427898</c:v>
                </c:pt>
                <c:pt idx="45">
                  <c:v>52.871393906713408</c:v>
                </c:pt>
                <c:pt idx="46">
                  <c:v>53.818134512813842</c:v>
                </c:pt>
                <c:pt idx="47">
                  <c:v>43.615535065660801</c:v>
                </c:pt>
                <c:pt idx="48">
                  <c:v>36.261475150364042</c:v>
                </c:pt>
                <c:pt idx="49">
                  <c:v>31.28727634194831</c:v>
                </c:pt>
                <c:pt idx="50">
                  <c:v>38.512996941896027</c:v>
                </c:pt>
                <c:pt idx="51">
                  <c:v>49.705181282147784</c:v>
                </c:pt>
                <c:pt idx="52">
                  <c:v>50.958718700654181</c:v>
                </c:pt>
                <c:pt idx="53">
                  <c:v>38.70967741935484</c:v>
                </c:pt>
                <c:pt idx="54">
                  <c:v>41.942751126424596</c:v>
                </c:pt>
                <c:pt idx="55">
                  <c:v>29.278210776008134</c:v>
                </c:pt>
                <c:pt idx="56">
                  <c:v>47.391096218286258</c:v>
                </c:pt>
                <c:pt idx="57">
                  <c:v>49.91802382774074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'Lost sales and HS ex'!$A$2:$A$59</c15:f>
                <c15:dlblRangeCache>
                  <c:ptCount val="58"/>
                  <c:pt idx="0">
                    <c:v>Aldershot</c:v>
                  </c:pt>
                  <c:pt idx="1">
                    <c:v>Barnsley</c:v>
                  </c:pt>
                  <c:pt idx="2">
                    <c:v>Basildon</c:v>
                  </c:pt>
                  <c:pt idx="3">
                    <c:v>Birkenhead</c:v>
                  </c:pt>
                  <c:pt idx="4">
                    <c:v>Birmingham</c:v>
                  </c:pt>
                  <c:pt idx="5">
                    <c:v>Blackburn</c:v>
                  </c:pt>
                  <c:pt idx="6">
                    <c:v>Blackpool</c:v>
                  </c:pt>
                  <c:pt idx="7">
                    <c:v>Bournemouth</c:v>
                  </c:pt>
                  <c:pt idx="8">
                    <c:v>Bradford</c:v>
                  </c:pt>
                  <c:pt idx="9">
                    <c:v>Brighton</c:v>
                  </c:pt>
                  <c:pt idx="10">
                    <c:v>Bristol</c:v>
                  </c:pt>
                  <c:pt idx="11">
                    <c:v>Burnley</c:v>
                  </c:pt>
                  <c:pt idx="12">
                    <c:v>Cambridge</c:v>
                  </c:pt>
                  <c:pt idx="13">
                    <c:v>Cardiff</c:v>
                  </c:pt>
                  <c:pt idx="14">
                    <c:v>Chatham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Exeter</c:v>
                  </c:pt>
                  <c:pt idx="20">
                    <c:v>Gloucester</c:v>
                  </c:pt>
                  <c:pt idx="21">
                    <c:v>Huddersfield</c:v>
                  </c:pt>
                  <c:pt idx="22">
                    <c:v>Hull</c:v>
                  </c:pt>
                  <c:pt idx="23">
                    <c:v>Ipswich</c:v>
                  </c:pt>
                  <c:pt idx="24">
                    <c:v>Leeds</c:v>
                  </c:pt>
                  <c:pt idx="25">
                    <c:v>Leicester</c:v>
                  </c:pt>
                  <c:pt idx="26">
                    <c:v>Liverpool</c:v>
                  </c:pt>
                  <c:pt idx="27">
                    <c:v>London</c:v>
                  </c:pt>
                  <c:pt idx="28">
                    <c:v>Luton</c:v>
                  </c:pt>
                  <c:pt idx="29">
                    <c:v>Manchester</c:v>
                  </c:pt>
                  <c:pt idx="30">
                    <c:v>Mansfield</c:v>
                  </c:pt>
                  <c:pt idx="31">
                    <c:v>Middlesbrough</c:v>
                  </c:pt>
                  <c:pt idx="32">
                    <c:v>Milton Keynes</c:v>
                  </c:pt>
                  <c:pt idx="33">
                    <c:v>Newcastle</c:v>
                  </c:pt>
                  <c:pt idx="34">
                    <c:v>Newport</c:v>
                  </c:pt>
                  <c:pt idx="35">
                    <c:v>Northampton</c:v>
                  </c:pt>
                  <c:pt idx="36">
                    <c:v>Norwich</c:v>
                  </c:pt>
                  <c:pt idx="37">
                    <c:v>Nottingham</c:v>
                  </c:pt>
                  <c:pt idx="38">
                    <c:v>Oxford</c:v>
                  </c:pt>
                  <c:pt idx="39">
                    <c:v>Peterborough</c:v>
                  </c:pt>
                  <c:pt idx="40">
                    <c:v>Plymouth</c:v>
                  </c:pt>
                  <c:pt idx="41">
                    <c:v>Portsmouth</c:v>
                  </c:pt>
                  <c:pt idx="42">
                    <c:v>Preston</c:v>
                  </c:pt>
                  <c:pt idx="43">
                    <c:v>Reading</c:v>
                  </c:pt>
                  <c:pt idx="44">
                    <c:v>Sheffield</c:v>
                  </c:pt>
                  <c:pt idx="45">
                    <c:v>Slough</c:v>
                  </c:pt>
                  <c:pt idx="46">
                    <c:v>Southampton</c:v>
                  </c:pt>
                  <c:pt idx="47">
                    <c:v>Southend</c:v>
                  </c:pt>
                  <c:pt idx="48">
                    <c:v>Stoke</c:v>
                  </c:pt>
                  <c:pt idx="49">
                    <c:v>Sunderland</c:v>
                  </c:pt>
                  <c:pt idx="50">
                    <c:v>Swansea</c:v>
                  </c:pt>
                  <c:pt idx="51">
                    <c:v>Swindon</c:v>
                  </c:pt>
                  <c:pt idx="52">
                    <c:v>Telford</c:v>
                  </c:pt>
                  <c:pt idx="53">
                    <c:v>Wakefield</c:v>
                  </c:pt>
                  <c:pt idx="54">
                    <c:v>Warrington</c:v>
                  </c:pt>
                  <c:pt idx="55">
                    <c:v>Wigan</c:v>
                  </c:pt>
                  <c:pt idx="56">
                    <c:v>Worthing</c:v>
                  </c:pt>
                  <c:pt idx="57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FEC-4B6B-9744-677BA3E2A5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6330527"/>
        <c:axId val="406320959"/>
      </c:scatterChart>
      <c:valAx>
        <c:axId val="406330527"/>
        <c:scaling>
          <c:orientation val="minMax"/>
          <c:min val="-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</a:t>
                </a:r>
                <a:r>
                  <a:rPr lang="en-GB" baseline="0"/>
                  <a:t> </a:t>
                </a:r>
                <a:r>
                  <a:rPr lang="en-GB"/>
                  <a:t>sales in the city centre, March</a:t>
                </a:r>
                <a:r>
                  <a:rPr lang="en-GB" baseline="0"/>
                  <a:t> 2020 - September 2021 (weeks)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0959"/>
        <c:crosses val="autoZero"/>
        <c:crossBetween val="midCat"/>
      </c:valAx>
      <c:valAx>
        <c:axId val="406320959"/>
        <c:scaling>
          <c:orientation val="minMax"/>
          <c:min val="20"/>
        </c:scaling>
        <c:delete val="0"/>
        <c:axPos val="l"/>
        <c:title>
          <c:tx>
            <c:rich>
              <a:bodyPr rot="-5400000" spcFirstLastPara="1" vertOverflow="ellipsis" vert="horz" wrap="square" anchor="b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city centre exporting jobs that are high skilled,</a:t>
                </a:r>
                <a:r>
                  <a:rPr lang="en-GB" baseline="0"/>
                  <a:t> 2011 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series'!$A$142</c:f>
              <c:strCache>
                <c:ptCount val="1"/>
                <c:pt idx="0">
                  <c:v>Strong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series'!$J$142:$AH$142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1-4D63-99AA-5A7721057140}"/>
            </c:ext>
          </c:extLst>
        </c:ser>
        <c:ser>
          <c:idx val="1"/>
          <c:order val="1"/>
          <c:tx>
            <c:strRef>
              <c:f>'Share elsewhere time series'!$A$143</c:f>
              <c:strCache>
                <c:ptCount val="1"/>
                <c:pt idx="0">
                  <c:v>Weak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series'!$J$137:$AH$137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series'!$J$143:$AH$143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1-4D63-99AA-5A772105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21087"/>
        <c:axId val="877546207"/>
      </c:lineChart>
      <c:dateAx>
        <c:axId val="9896210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6207"/>
        <c:crosses val="autoZero"/>
        <c:auto val="1"/>
        <c:lblOffset val="100"/>
        <c:baseTimeUnit val="months"/>
      </c:dateAx>
      <c:valAx>
        <c:axId val="877546207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</a:t>
            </a:r>
            <a:r>
              <a:rPr lang="en-GB" baseline="0"/>
              <a:t> coming from outside the city boundaries</a:t>
            </a:r>
            <a:r>
              <a:rPr lang="en-GB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elsewhere time series'!$A$168</c:f>
              <c:strCache>
                <c:ptCount val="1"/>
                <c:pt idx="0">
                  <c:v>Stronger city centres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series'!$J$168:$AH$168</c:f>
              <c:numCache>
                <c:formatCode>0%</c:formatCode>
                <c:ptCount val="25"/>
                <c:pt idx="0">
                  <c:v>0.53146970502441004</c:v>
                </c:pt>
                <c:pt idx="1">
                  <c:v>0.54273168944400896</c:v>
                </c:pt>
                <c:pt idx="2">
                  <c:v>0.54648756833101819</c:v>
                </c:pt>
                <c:pt idx="3">
                  <c:v>0.52985421843374458</c:v>
                </c:pt>
                <c:pt idx="4">
                  <c:v>0.50892557809244265</c:v>
                </c:pt>
                <c:pt idx="5">
                  <c:v>0.52850134808081628</c:v>
                </c:pt>
                <c:pt idx="6">
                  <c:v>0.48464083995505441</c:v>
                </c:pt>
                <c:pt idx="7">
                  <c:v>0.28757227752732917</c:v>
                </c:pt>
                <c:pt idx="8">
                  <c:v>0.32443304725585181</c:v>
                </c:pt>
                <c:pt idx="9">
                  <c:v>0.41160100969956281</c:v>
                </c:pt>
                <c:pt idx="10">
                  <c:v>0.48155813395359337</c:v>
                </c:pt>
                <c:pt idx="11">
                  <c:v>0.51749694241945765</c:v>
                </c:pt>
                <c:pt idx="12">
                  <c:v>0.50821269295130655</c:v>
                </c:pt>
                <c:pt idx="13">
                  <c:v>0.48384165482254565</c:v>
                </c:pt>
                <c:pt idx="14">
                  <c:v>0.39688139716721199</c:v>
                </c:pt>
                <c:pt idx="15">
                  <c:v>0.45099759260515992</c:v>
                </c:pt>
                <c:pt idx="16">
                  <c:v>0.33358462807170119</c:v>
                </c:pt>
                <c:pt idx="17">
                  <c:v>0.33930679975703854</c:v>
                </c:pt>
                <c:pt idx="18">
                  <c:v>0.35561779519999787</c:v>
                </c:pt>
                <c:pt idx="19">
                  <c:v>0.44655161517124276</c:v>
                </c:pt>
                <c:pt idx="20">
                  <c:v>0.50032170511249385</c:v>
                </c:pt>
                <c:pt idx="21">
                  <c:v>0.50934478583645615</c:v>
                </c:pt>
                <c:pt idx="22">
                  <c:v>0.52409328059672133</c:v>
                </c:pt>
                <c:pt idx="23">
                  <c:v>0.56188161794035585</c:v>
                </c:pt>
                <c:pt idx="24">
                  <c:v>0.52887587674548719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0-44FF-A383-67392E8B6F21}"/>
            </c:ext>
          </c:extLst>
        </c:ser>
        <c:ser>
          <c:idx val="1"/>
          <c:order val="1"/>
          <c:tx>
            <c:strRef>
              <c:f>'Share elsewhere time series'!$A$169</c:f>
              <c:strCache>
                <c:ptCount val="1"/>
                <c:pt idx="0">
                  <c:v>Weaker city centres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'Share elsewhere time series'!$J$167:$AH$167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'Share elsewhere time series'!$J$169:$AH$169</c:f>
              <c:numCache>
                <c:formatCode>0%</c:formatCode>
                <c:ptCount val="25"/>
                <c:pt idx="0">
                  <c:v>0.36454972742921282</c:v>
                </c:pt>
                <c:pt idx="1">
                  <c:v>0.3708258961585803</c:v>
                </c:pt>
                <c:pt idx="2">
                  <c:v>0.36696545775679712</c:v>
                </c:pt>
                <c:pt idx="3">
                  <c:v>0.35652915716509714</c:v>
                </c:pt>
                <c:pt idx="4">
                  <c:v>0.34911883283568967</c:v>
                </c:pt>
                <c:pt idx="5">
                  <c:v>0.3558117602186725</c:v>
                </c:pt>
                <c:pt idx="6">
                  <c:v>0.32630090621650465</c:v>
                </c:pt>
                <c:pt idx="7">
                  <c:v>0.22918985536937347</c:v>
                </c:pt>
                <c:pt idx="8">
                  <c:v>0.24445612601358443</c:v>
                </c:pt>
                <c:pt idx="9">
                  <c:v>0.2921462756269585</c:v>
                </c:pt>
                <c:pt idx="10">
                  <c:v>0.32220888718489127</c:v>
                </c:pt>
                <c:pt idx="11">
                  <c:v>0.331974421401174</c:v>
                </c:pt>
                <c:pt idx="12">
                  <c:v>0.32495792629955861</c:v>
                </c:pt>
                <c:pt idx="13">
                  <c:v>0.31472691712930978</c:v>
                </c:pt>
                <c:pt idx="14">
                  <c:v>0.27695202470976343</c:v>
                </c:pt>
                <c:pt idx="15">
                  <c:v>0.29734568381310378</c:v>
                </c:pt>
                <c:pt idx="16">
                  <c:v>0.2466762674427965</c:v>
                </c:pt>
                <c:pt idx="17">
                  <c:v>0.2568906294616044</c:v>
                </c:pt>
                <c:pt idx="18">
                  <c:v>0.2615780818034813</c:v>
                </c:pt>
                <c:pt idx="19">
                  <c:v>0.30569906919158951</c:v>
                </c:pt>
                <c:pt idx="20">
                  <c:v>0.32446436768543069</c:v>
                </c:pt>
                <c:pt idx="21">
                  <c:v>0.3322363464051889</c:v>
                </c:pt>
                <c:pt idx="22">
                  <c:v>0.33297457608385034</c:v>
                </c:pt>
                <c:pt idx="23">
                  <c:v>0.3474474022239542</c:v>
                </c:pt>
                <c:pt idx="24">
                  <c:v>0.33326953925973607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0-44FF-A383-67392E8B6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03472"/>
        <c:axId val="2060980320"/>
      </c:lineChart>
      <c:dateAx>
        <c:axId val="1256403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80320"/>
        <c:crosses val="autoZero"/>
        <c:auto val="1"/>
        <c:lblOffset val="100"/>
        <c:baseTimeUnit val="months"/>
      </c:dateAx>
      <c:valAx>
        <c:axId val="2060980320"/>
        <c:scaling>
          <c:orientation val="minMax"/>
          <c:min val="0.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 Covid</a:t>
            </a:r>
            <a:r>
              <a:rPr lang="en-US" baseline="0"/>
              <a:t> make up of spend-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'Pre-Covid make up of sales  (2)'!$A$64</c:f>
              <c:strCache>
                <c:ptCount val="1"/>
                <c:pt idx="0">
                  <c:v>Average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D2-4459-977D-9415400ABF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D2-4459-977D-9415400ABF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D2-4459-977D-9415400ABF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D2-4459-977D-9415400ABF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D2-4459-977D-9415400ABF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D2-4459-977D-9415400ABF8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BD2-4459-977D-9415400ABF8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BD2-4459-977D-9415400ABF8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BD2-4459-977D-9415400ABF8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BD2-4459-977D-9415400ABF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'Pre-Covid make up of sales  (2)'!$B$1:$K$1</c:f>
              <c:strCache>
                <c:ptCount val="10"/>
                <c:pt idx="0">
                  <c:v>Consumer Services</c:v>
                </c:pt>
                <c:pt idx="1">
                  <c:v>Entertainment</c:v>
                </c:pt>
                <c:pt idx="2">
                  <c:v>Fashion</c:v>
                </c:pt>
                <c:pt idx="3">
                  <c:v>Food and Drink</c:v>
                </c:pt>
                <c:pt idx="4">
                  <c:v>General Retail</c:v>
                </c:pt>
                <c:pt idx="5">
                  <c:v>Grocery</c:v>
                </c:pt>
                <c:pt idx="6">
                  <c:v>Health and Beauty</c:v>
                </c:pt>
                <c:pt idx="7">
                  <c:v>Household</c:v>
                </c:pt>
                <c:pt idx="8">
                  <c:v>Travel and Accommodation</c:v>
                </c:pt>
                <c:pt idx="9">
                  <c:v>Vehicles</c:v>
                </c:pt>
              </c:strCache>
            </c:strRef>
          </c:cat>
          <c:val>
            <c:numRef>
              <c:f>'Pre-Covid make up of sales  (2)'!$B$64:$K$64</c:f>
              <c:numCache>
                <c:formatCode>0%</c:formatCode>
                <c:ptCount val="10"/>
                <c:pt idx="0">
                  <c:v>1.1811510451598265E-2</c:v>
                </c:pt>
                <c:pt idx="1">
                  <c:v>3.2445910946374376E-2</c:v>
                </c:pt>
                <c:pt idx="2">
                  <c:v>0.20995459483553386</c:v>
                </c:pt>
                <c:pt idx="3">
                  <c:v>0.2144305730989173</c:v>
                </c:pt>
                <c:pt idx="4">
                  <c:v>0.10433021156652336</c:v>
                </c:pt>
                <c:pt idx="5">
                  <c:v>0.1654522258231616</c:v>
                </c:pt>
                <c:pt idx="6">
                  <c:v>8.953633318909604E-2</c:v>
                </c:pt>
                <c:pt idx="7">
                  <c:v>3.7329704786371723E-2</c:v>
                </c:pt>
                <c:pt idx="8">
                  <c:v>7.2323575214759947E-2</c:v>
                </c:pt>
                <c:pt idx="9">
                  <c:v>6.2385360087663475E-2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BD2-4459-977D-9415400A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Make</a:t>
            </a:r>
            <a:r>
              <a:rPr lang="en-GB" baseline="0"/>
              <a:t> up of sales in city centres pre-pandemic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'Pre-Covid make up of sales  (2)'!$R$10</c:f>
              <c:strCache>
                <c:ptCount val="1"/>
                <c:pt idx="0">
                  <c:v>Essential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(2)'!$R$11:$R$12</c:f>
              <c:numCache>
                <c:formatCode>0%</c:formatCode>
                <c:ptCount val="2"/>
                <c:pt idx="0">
                  <c:v>0.20099081214204156</c:v>
                </c:pt>
                <c:pt idx="1">
                  <c:v>0.26884863062407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E-46F9-92E5-7EFD52AD70ED}"/>
            </c:ext>
          </c:extLst>
        </c:ser>
        <c:ser>
          <c:idx val="1"/>
          <c:order val="1"/>
          <c:tx>
            <c:strRef>
              <c:f>'Pre-Covid make up of sales  (2)'!$S$10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(2)'!$S$11:$S$12</c:f>
              <c:numCache>
                <c:formatCode>0%</c:formatCode>
                <c:ptCount val="2"/>
                <c:pt idx="0">
                  <c:v>0.19373509255164756</c:v>
                </c:pt>
                <c:pt idx="1">
                  <c:v>0.22725427935970274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E-46F9-92E5-7EFD52AD70ED}"/>
            </c:ext>
          </c:extLst>
        </c:ser>
        <c:ser>
          <c:idx val="2"/>
          <c:order val="2"/>
          <c:tx>
            <c:strRef>
              <c:f>'Pre-Covid make up of sales  (2)'!$T$10</c:f>
              <c:strCache>
                <c:ptCount val="1"/>
                <c:pt idx="0">
                  <c:v>Food and drink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(2)'!$T$11:$T$12</c:f>
              <c:numCache>
                <c:formatCode>0%</c:formatCode>
                <c:ptCount val="2"/>
                <c:pt idx="0">
                  <c:v>0.25619043516788198</c:v>
                </c:pt>
                <c:pt idx="1">
                  <c:v>0.1592275807824865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E-46F9-92E5-7EFD52AD70ED}"/>
            </c:ext>
          </c:extLst>
        </c:ser>
        <c:ser>
          <c:idx val="3"/>
          <c:order val="3"/>
          <c:tx>
            <c:strRef>
              <c:f>'Pre-Covid make up of sales  (2)'!$U$10</c:f>
              <c:strCache>
                <c:ptCount val="1"/>
                <c:pt idx="0">
                  <c:v>General Retail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(2)'!$U$11:$U$12</c:f>
              <c:numCache>
                <c:formatCode>0%</c:formatCode>
                <c:ptCount val="2"/>
                <c:pt idx="0">
                  <c:v>0.10804676213117838</c:v>
                </c:pt>
                <c:pt idx="1">
                  <c:v>0.1005797662780825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E-46F9-92E5-7EFD52AD70ED}"/>
            </c:ext>
          </c:extLst>
        </c:ser>
        <c:ser>
          <c:idx val="4"/>
          <c:order val="4"/>
          <c:tx>
            <c:strRef>
              <c:f>'Pre-Covid make up of sales  (2)'!$V$10</c:f>
              <c:strCache>
                <c:ptCount val="1"/>
                <c:pt idx="0">
                  <c:v>Other non-essentials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'Pre-Covid make up of sales  (2)'!$Q$11:$Q$12</c:f>
              <c:strCache>
                <c:ptCount val="2"/>
                <c:pt idx="0">
                  <c:v>Stronger</c:v>
                </c:pt>
                <c:pt idx="1">
                  <c:v>Weaker</c:v>
                </c:pt>
              </c:strCache>
            </c:strRef>
          </c:cat>
          <c:val>
            <c:numRef>
              <c:f>'Pre-Covid make up of sales  (2)'!$V$11:$V$12</c:f>
              <c:numCache>
                <c:formatCode>0%</c:formatCode>
                <c:ptCount val="2"/>
                <c:pt idx="0">
                  <c:v>0.24103689800725051</c:v>
                </c:pt>
                <c:pt idx="1">
                  <c:v>0.24408974295565838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E-46F9-92E5-7EFD52AD7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175728"/>
        <c:axId val="1244426560"/>
      </c:barChart>
      <c:catAx>
        <c:axId val="1646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426560"/>
        <c:crosses val="autoZero"/>
        <c:auto val="1"/>
        <c:lblAlgn val="ctr"/>
        <c:lblOffset val="100"/>
        <c:noMultiLvlLbl val="0"/>
      </c:catAx>
      <c:valAx>
        <c:axId val="12444265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Composition</a:t>
            </a:r>
            <a:r>
              <a:rPr lang="en-GB" baseline="0"/>
              <a:t> of city centre sales pre Covid in Leicester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'Leicester presentation'!$B$5:$F$5</c:f>
              <c:strCache>
                <c:ptCount val="5"/>
                <c:pt idx="0">
                  <c:v>Essentials</c:v>
                </c:pt>
                <c:pt idx="1">
                  <c:v>Fashion</c:v>
                </c:pt>
                <c:pt idx="2">
                  <c:v>Food and Drink</c:v>
                </c:pt>
                <c:pt idx="3">
                  <c:v>General Retail</c:v>
                </c:pt>
                <c:pt idx="4">
                  <c:v>Other</c:v>
                </c:pt>
              </c:strCache>
            </c:strRef>
          </c:cat>
          <c:val>
            <c:numRef>
              <c:f>'Leicester presentation'!$B$6:$F$6</c:f>
              <c:numCache>
                <c:formatCode>0%</c:formatCode>
                <c:ptCount val="5"/>
                <c:pt idx="0">
                  <c:v>0.19292881722862049</c:v>
                </c:pt>
                <c:pt idx="1">
                  <c:v>0.24818776219109101</c:v>
                </c:pt>
                <c:pt idx="2">
                  <c:v>0.254080839751885</c:v>
                </c:pt>
                <c:pt idx="3">
                  <c:v>0.14227118727928301</c:v>
                </c:pt>
                <c:pt idx="4">
                  <c:v>0.16253139354912027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8-45FF-8C7C-2D6C5EBE793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47 per cent of</a:t>
            </a:r>
            <a:r>
              <a:rPr lang="en-GB" baseline="0"/>
              <a:t> city centre sales came from outside the city in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solidFill>
                  <a:sysClr val="windowText" lastClr="000000"/>
                </a:solidFill>
                <a:prstDash val="sys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95-40F0-96CB-40333E7D1889}"/>
              </c:ext>
            </c:extLst>
          </c:dPt>
          <c:cat>
            <c:strRef>
              <c:f>'Leicester presentation'!$A$9:$A$10</c:f>
              <c:strCache>
                <c:ptCount val="1"/>
                <c:pt idx="0">
                  <c:v>Share of sales coming from outside the city</c:v>
                </c:pt>
              </c:strCache>
            </c:strRef>
          </c:cat>
          <c:val>
            <c:numRef>
              <c:f>'Leicester presentation'!$B$9:$B$10</c:f>
              <c:numCache>
                <c:formatCode>0%</c:formatCode>
                <c:ptCount val="2"/>
                <c:pt idx="0">
                  <c:v>0.47</c:v>
                </c:pt>
                <c:pt idx="1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5-40F0-96CB-40333E7D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offline (analysis)'!$AU$2</c:f>
              <c:strCache>
                <c:ptCount val="1"/>
                <c:pt idx="0">
                  <c:v>Change in share CC (&lt;0 means less in CC)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91A3F51-7265-41C4-BF21-1A66A223906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014-2F46-B435-457A3AE9B51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7F6A950-0197-4103-9E34-DB9ACB3550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14-2F46-B435-457A3AE9B51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BF0A07-5E4A-4F04-837B-1B9702A9EC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14-2F46-B435-457A3AE9B51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44E0AC-FB3B-4570-86A1-38C57E09FF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14-2F46-B435-457A3AE9B51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037F8A4-8B00-4D52-96C8-132F2597D7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014-2F46-B435-457A3AE9B51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5F946DD-779B-45A9-B3BF-A14824318B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014-2F46-B435-457A3AE9B51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949D9C7-D068-43F6-97E8-9515B58F51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014-2F46-B435-457A3AE9B51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FBEFA10-7468-40C5-9D74-165DA89047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014-2F46-B435-457A3AE9B51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A7BD75-3148-49FD-AA85-699CD4BABA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014-2F46-B435-457A3AE9B51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C2B141-A9FC-41E4-A044-604F5AA4D6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014-2F46-B435-457A3AE9B51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141434B-0122-4C44-A092-1BDDDE0D5C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014-2F46-B435-457A3AE9B51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43B6F28-B937-4644-8A68-104CD10975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014-2F46-B435-457A3AE9B51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419B4BE-70AB-4A10-826C-90327B2DDD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014-2F46-B435-457A3AE9B51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0DAACB0-6C31-4BDF-9BAE-1D393AFBB0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014-2F46-B435-457A3AE9B51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DAE85D1-DE2D-4467-B453-FC9F478FFF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014-2F46-B435-457A3AE9B51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EEBE25D-DD56-4AA2-AF14-AC458A91B3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014-2F46-B435-457A3AE9B51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4A7BDC3-9CF4-40AA-BDC0-A4954C545F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014-2F46-B435-457A3AE9B51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F1E06A8-CEB8-4535-B47E-D9C7A7D8B2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014-2F46-B435-457A3AE9B51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5752548-CB91-458D-8EE3-49079F8233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014-2F46-B435-457A3AE9B51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F86CE8B-CF84-4598-ABB9-DE3F5B9DE9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014-2F46-B435-457A3AE9B51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0598D55-87C8-4211-B20C-2C8E4A9A39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014-2F46-B435-457A3AE9B51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EDC976F-20C4-4EBE-88D2-0A65D68321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014-2F46-B435-457A3AE9B51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F74FEEB-04FA-4C4D-9AFB-E7CA83A514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014-2F46-B435-457A3AE9B51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19BB975-9F07-4D07-A8F2-0D50A51625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014-2F46-B435-457A3AE9B51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62EFDA6-1EB0-4533-B73B-F6EB816D51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014-2F46-B435-457A3AE9B51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C10D5FB-749F-4F1C-AE6A-AF8596AA25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014-2F46-B435-457A3AE9B51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5B15F84-134E-48EF-B999-0F1F6D68DB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014-2F46-B435-457A3AE9B51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E25E098-DA5E-4F34-B956-08833E4F4C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014-2F46-B435-457A3AE9B51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A6E507D-71E3-411D-A17D-0B5E9CB122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014-2F46-B435-457A3AE9B51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7B44C29-96C1-4A50-9875-2BAC75A5BF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014-2F46-B435-457A3AE9B51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51F02BD-DD2F-47BE-B008-1A2DB5371B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014-2F46-B435-457A3AE9B51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98119F5-45D5-4E6D-B16D-B3B47D09C7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014-2F46-B435-457A3AE9B51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6AEB039-97AB-4EC4-91EF-A16DEEFB55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014-2F46-B435-457A3AE9B51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A3B761E-C873-4BE2-BAA7-F657B7F86B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014-2F46-B435-457A3AE9B51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A3AB7FE-A0B9-4FCC-AEFF-E8A155C8FC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014-2F46-B435-457A3AE9B51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FE4F08B-3D43-4301-AEDB-8E01345648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014-2F46-B435-457A3AE9B51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327C912-157B-4534-980D-365D2BEEC3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014-2F46-B435-457A3AE9B51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EE58D49-A2EC-467E-925F-570A6C80E0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014-2F46-B435-457A3AE9B51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6C87A86-7CCF-41A9-8D8F-1A49BE2779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014-2F46-B435-457A3AE9B51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3495076-689A-4214-AA54-90F8B188B0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014-2F46-B435-457A3AE9B51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8524B79-C053-4B61-9F9E-D7BB31AC64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014-2F46-B435-457A3AE9B51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49F31D5-1286-4F30-BEFA-77E24769B6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014-2F46-B435-457A3AE9B51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4D274AF-9ED9-4B12-92B7-797C0757EC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014-2F46-B435-457A3AE9B51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2360731-F7D1-4127-A354-39040763F7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014-2F46-B435-457A3AE9B51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4940CB8-5920-48C1-8096-5F0DAD05A8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014-2F46-B435-457A3AE9B51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A8DBD2F-B147-43E8-B59C-17299D1CD3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014-2F46-B435-457A3AE9B51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37CC643-D111-4C96-99F0-2F5094C6E2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014-2F46-B435-457A3AE9B51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4C7F85A-41E3-4B6E-8849-C94C1DDAE6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014-2F46-B435-457A3AE9B51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43C927C-3D22-42FC-9049-003A0CF457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014-2F46-B435-457A3AE9B51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6C59DC3-A4A9-4290-BEC6-08FC64A541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014-2F46-B435-457A3AE9B51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369F7FA-A6C7-4FC0-9C1F-7B7033B1B3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8014-2F46-B435-457A3AE9B51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E3D4DE4-5624-4B20-A54C-EACED571C5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8014-2F46-B435-457A3AE9B51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F39AE42-6F6D-4AF3-9BFA-7D03C0416C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8014-2F46-B435-457A3AE9B51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03E4544-43FE-4416-831A-E565682649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8014-2F46-B435-457A3AE9B51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E38FA5D-E2A0-4E22-92E0-D1E6D3D15E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8014-2F46-B435-457A3AE9B51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0261F36-0686-4D68-B209-B1F7404D30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8014-2F46-B435-457A3AE9B51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2A7A0BA-7ABB-4C00-AA8D-3EE6C48925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8014-2F46-B435-457A3AE9B51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B3AA430-7C3F-4580-8A9E-29468B6E41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8014-2F46-B435-457A3AE9B51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ECE2345-D57C-4622-B227-7F892AF827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8014-2F46-B435-457A3AE9B51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1DD46FA-4CAD-445A-8F52-E5D02F5E5C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8014-2F46-B435-457A3AE9B51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4A4EBEB-F849-4464-9027-25393EC4BA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8014-2F46-B435-457A3AE9B51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A5D78A4-BDAC-44C6-8737-14ED8BDC6B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8014-2F46-B435-457A3AE9B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offline (analysis)'!$AT$3:$AT$64</c:f>
              <c:numCache>
                <c:formatCode>0</c:formatCode>
                <c:ptCount val="62"/>
                <c:pt idx="0">
                  <c:v>-11.805118714483998</c:v>
                </c:pt>
                <c:pt idx="1">
                  <c:v>4.1750573127079971</c:v>
                </c:pt>
                <c:pt idx="2">
                  <c:v>7.72031001895499</c:v>
                </c:pt>
                <c:pt idx="3">
                  <c:v>5.737184967156983</c:v>
                </c:pt>
                <c:pt idx="4">
                  <c:v>-0.37967206693698685</c:v>
                </c:pt>
                <c:pt idx="5">
                  <c:v>5.0177635227929951</c:v>
                </c:pt>
                <c:pt idx="6">
                  <c:v>-3.5953758153020043</c:v>
                </c:pt>
                <c:pt idx="7">
                  <c:v>17.853536988004002</c:v>
                </c:pt>
                <c:pt idx="8">
                  <c:v>6.7209024177010024</c:v>
                </c:pt>
                <c:pt idx="9">
                  <c:v>9.917026382616001</c:v>
                </c:pt>
                <c:pt idx="10">
                  <c:v>1.5398918504099912</c:v>
                </c:pt>
                <c:pt idx="11">
                  <c:v>16.035188089413989</c:v>
                </c:pt>
                <c:pt idx="12">
                  <c:v>7.9608725430791001</c:v>
                </c:pt>
                <c:pt idx="13">
                  <c:v>4.5841534243001973</c:v>
                </c:pt>
                <c:pt idx="14">
                  <c:v>11.227210948212395</c:v>
                </c:pt>
                <c:pt idx="15">
                  <c:v>1.5520716292061976</c:v>
                </c:pt>
                <c:pt idx="16">
                  <c:v>8.9627796016028114</c:v>
                </c:pt>
                <c:pt idx="17">
                  <c:v>10.816256813469005</c:v>
                </c:pt>
                <c:pt idx="18">
                  <c:v>18.63242566780179</c:v>
                </c:pt>
                <c:pt idx="19">
                  <c:v>21.99840846120189</c:v>
                </c:pt>
                <c:pt idx="20">
                  <c:v>15.4163591579354</c:v>
                </c:pt>
                <c:pt idx="21">
                  <c:v>12.066327739590399</c:v>
                </c:pt>
                <c:pt idx="22">
                  <c:v>10.677580918077901</c:v>
                </c:pt>
                <c:pt idx="23">
                  <c:v>4.4644344929594908</c:v>
                </c:pt>
                <c:pt idx="24">
                  <c:v>9.6653179638876097</c:v>
                </c:pt>
                <c:pt idx="25">
                  <c:v>17.18838548853039</c:v>
                </c:pt>
                <c:pt idx="26">
                  <c:v>14.042677816563288</c:v>
                </c:pt>
                <c:pt idx="27">
                  <c:v>20.437594803281012</c:v>
                </c:pt>
                <c:pt idx="28">
                  <c:v>18.849372798105811</c:v>
                </c:pt>
                <c:pt idx="29">
                  <c:v>6.2916058211481047</c:v>
                </c:pt>
                <c:pt idx="30">
                  <c:v>10.543030246398398</c:v>
                </c:pt>
                <c:pt idx="31">
                  <c:v>10.396920508825103</c:v>
                </c:pt>
                <c:pt idx="32">
                  <c:v>13.786814528253799</c:v>
                </c:pt>
                <c:pt idx="33">
                  <c:v>11.986499956181596</c:v>
                </c:pt>
                <c:pt idx="34">
                  <c:v>21.856307767502102</c:v>
                </c:pt>
                <c:pt idx="35">
                  <c:v>14.484170600000901</c:v>
                </c:pt>
                <c:pt idx="36">
                  <c:v>11.075340269261691</c:v>
                </c:pt>
                <c:pt idx="37">
                  <c:v>18.56987855835699</c:v>
                </c:pt>
                <c:pt idx="38">
                  <c:v>10.413607971556804</c:v>
                </c:pt>
                <c:pt idx="39">
                  <c:v>11.382274186709896</c:v>
                </c:pt>
                <c:pt idx="40">
                  <c:v>20.443632309157099</c:v>
                </c:pt>
                <c:pt idx="41">
                  <c:v>15.224495757868805</c:v>
                </c:pt>
                <c:pt idx="42">
                  <c:v>11.340628507287898</c:v>
                </c:pt>
                <c:pt idx="43">
                  <c:v>28.744459524305189</c:v>
                </c:pt>
                <c:pt idx="44">
                  <c:v>18.049315985042202</c:v>
                </c:pt>
                <c:pt idx="45">
                  <c:v>13.745825501229291</c:v>
                </c:pt>
                <c:pt idx="46">
                  <c:v>28.290388802069401</c:v>
                </c:pt>
                <c:pt idx="47">
                  <c:v>9.0088793637499993</c:v>
                </c:pt>
                <c:pt idx="48">
                  <c:v>21.19133811999021</c:v>
                </c:pt>
                <c:pt idx="49">
                  <c:v>17.186589314795995</c:v>
                </c:pt>
                <c:pt idx="50">
                  <c:v>16.593813665108204</c:v>
                </c:pt>
                <c:pt idx="51">
                  <c:v>15.532767206963506</c:v>
                </c:pt>
                <c:pt idx="52">
                  <c:v>16.384850710356901</c:v>
                </c:pt>
                <c:pt idx="53">
                  <c:v>12.482607271826696</c:v>
                </c:pt>
                <c:pt idx="54">
                  <c:v>16.125810384418891</c:v>
                </c:pt>
                <c:pt idx="55">
                  <c:v>24.943528173040807</c:v>
                </c:pt>
                <c:pt idx="56">
                  <c:v>15.004751064006705</c:v>
                </c:pt>
                <c:pt idx="57">
                  <c:v>21.492190225141805</c:v>
                </c:pt>
                <c:pt idx="58">
                  <c:v>15.595815439885696</c:v>
                </c:pt>
                <c:pt idx="59">
                  <c:v>22.201806850379302</c:v>
                </c:pt>
                <c:pt idx="60">
                  <c:v>28.388491729711195</c:v>
                </c:pt>
                <c:pt idx="61">
                  <c:v>32.229793366075008</c:v>
                </c:pt>
              </c:numCache>
            </c:numRef>
          </c:xVal>
          <c:yVal>
            <c:numRef>
              <c:f>'City centre offline (analysis)'!$AU$3:$AU$64</c:f>
              <c:numCache>
                <c:formatCode>0</c:formatCode>
                <c:ptCount val="62"/>
                <c:pt idx="0">
                  <c:v>3.1298550227438215</c:v>
                </c:pt>
                <c:pt idx="1">
                  <c:v>-1.0695693765878063</c:v>
                </c:pt>
                <c:pt idx="2">
                  <c:v>-0.3585639152532738</c:v>
                </c:pt>
                <c:pt idx="3">
                  <c:v>-0.75898759672397009</c:v>
                </c:pt>
                <c:pt idx="4">
                  <c:v>0.19095813761299263</c:v>
                </c:pt>
                <c:pt idx="5">
                  <c:v>-0.13837686073642774</c:v>
                </c:pt>
                <c:pt idx="6">
                  <c:v>0.45549574737899434</c:v>
                </c:pt>
                <c:pt idx="7">
                  <c:v>-1.770430293309508</c:v>
                </c:pt>
                <c:pt idx="8">
                  <c:v>-1.4480586867963052</c:v>
                </c:pt>
                <c:pt idx="9">
                  <c:v>-0.76797960270020837</c:v>
                </c:pt>
                <c:pt idx="10">
                  <c:v>-4.0741600857382987E-2</c:v>
                </c:pt>
                <c:pt idx="11">
                  <c:v>-1.3016336001953954</c:v>
                </c:pt>
                <c:pt idx="12">
                  <c:v>-0.34190526013916367</c:v>
                </c:pt>
                <c:pt idx="13">
                  <c:v>-0.18032418420304286</c:v>
                </c:pt>
                <c:pt idx="14">
                  <c:v>-1.7212316878859657</c:v>
                </c:pt>
                <c:pt idx="15">
                  <c:v>-1.249706738773726E-2</c:v>
                </c:pt>
                <c:pt idx="16">
                  <c:v>-1.3631536391156385</c:v>
                </c:pt>
                <c:pt idx="17">
                  <c:v>-1.2480289692196389</c:v>
                </c:pt>
                <c:pt idx="18">
                  <c:v>-0.25996644733432828</c:v>
                </c:pt>
                <c:pt idx="19">
                  <c:v>-1.9409321270331805</c:v>
                </c:pt>
                <c:pt idx="20">
                  <c:v>-1.1667596409997247</c:v>
                </c:pt>
                <c:pt idx="21">
                  <c:v>-0.76891582493529431</c:v>
                </c:pt>
                <c:pt idx="22">
                  <c:v>-1.1141671850455532</c:v>
                </c:pt>
                <c:pt idx="23">
                  <c:v>-3.693118417005814E-3</c:v>
                </c:pt>
                <c:pt idx="24">
                  <c:v>-1.074941387126549</c:v>
                </c:pt>
                <c:pt idx="25">
                  <c:v>-0.92453690932974975</c:v>
                </c:pt>
                <c:pt idx="26">
                  <c:v>-1.0480608612499054</c:v>
                </c:pt>
                <c:pt idx="27">
                  <c:v>-1.6834742980731023</c:v>
                </c:pt>
                <c:pt idx="28">
                  <c:v>-3.073046283421224</c:v>
                </c:pt>
                <c:pt idx="29">
                  <c:v>-1.0976979102730877E-2</c:v>
                </c:pt>
                <c:pt idx="30">
                  <c:v>-0.99835250176703028</c:v>
                </c:pt>
                <c:pt idx="31">
                  <c:v>-1.6143954562424927</c:v>
                </c:pt>
                <c:pt idx="32">
                  <c:v>-0.92455691251522032</c:v>
                </c:pt>
                <c:pt idx="33">
                  <c:v>-0.93301223515086651</c:v>
                </c:pt>
                <c:pt idx="34">
                  <c:v>-0.97171501709811947</c:v>
                </c:pt>
                <c:pt idx="35">
                  <c:v>-1.3864231793494552</c:v>
                </c:pt>
                <c:pt idx="36">
                  <c:v>-0.99222636930466623</c:v>
                </c:pt>
                <c:pt idx="37">
                  <c:v>-1.3104150893925222</c:v>
                </c:pt>
                <c:pt idx="38">
                  <c:v>-0.68028049244601707</c:v>
                </c:pt>
                <c:pt idx="39">
                  <c:v>-1.5337895345149648</c:v>
                </c:pt>
                <c:pt idx="40">
                  <c:v>-1.7462243445843282</c:v>
                </c:pt>
                <c:pt idx="41">
                  <c:v>-1.1344222306478726</c:v>
                </c:pt>
                <c:pt idx="42">
                  <c:v>0.63951117335616647</c:v>
                </c:pt>
                <c:pt idx="43">
                  <c:v>-1.434024148965092</c:v>
                </c:pt>
                <c:pt idx="44">
                  <c:v>-1.8259237874897083</c:v>
                </c:pt>
                <c:pt idx="45">
                  <c:v>-1.5219038826605746</c:v>
                </c:pt>
                <c:pt idx="46">
                  <c:v>-1.7102740873698938</c:v>
                </c:pt>
                <c:pt idx="47">
                  <c:v>-0.24122971142267469</c:v>
                </c:pt>
                <c:pt idx="48">
                  <c:v>-1.6026130855137848</c:v>
                </c:pt>
                <c:pt idx="49">
                  <c:v>-1.951815837737922</c:v>
                </c:pt>
                <c:pt idx="50">
                  <c:v>-2.8675638665611238</c:v>
                </c:pt>
                <c:pt idx="51">
                  <c:v>-2.4814899547582425</c:v>
                </c:pt>
                <c:pt idx="52">
                  <c:v>-2.0455210043108352</c:v>
                </c:pt>
                <c:pt idx="53">
                  <c:v>-1.0548855067529423</c:v>
                </c:pt>
                <c:pt idx="54">
                  <c:v>-1.6030455153294099</c:v>
                </c:pt>
                <c:pt idx="55">
                  <c:v>-2.0434053737547142</c:v>
                </c:pt>
                <c:pt idx="56">
                  <c:v>-1.8240764055551946</c:v>
                </c:pt>
                <c:pt idx="57">
                  <c:v>-1.8491101003638266</c:v>
                </c:pt>
                <c:pt idx="58">
                  <c:v>-2.640940276951151</c:v>
                </c:pt>
                <c:pt idx="59">
                  <c:v>-3.1988425828811451</c:v>
                </c:pt>
                <c:pt idx="60">
                  <c:v>-3.142663047541419</c:v>
                </c:pt>
                <c:pt idx="61">
                  <c:v>-2.4415050253747927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offline (analysis)'!$AQ$3:$AQ$64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014-2F46-B435-457A3AE9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079359"/>
        <c:axId val="829096815"/>
      </c:scatterChart>
      <c:valAx>
        <c:axId val="829079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City</a:t>
                </a:r>
                <a:r>
                  <a:rPr lang="fr-FR" baseline="0"/>
                  <a:t> vs city centre difference in recovery,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96815"/>
        <c:crosses val="autoZero"/>
        <c:crossBetween val="midCat"/>
      </c:valAx>
      <c:valAx>
        <c:axId val="829096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Change in</a:t>
                </a:r>
                <a:r>
                  <a:rPr lang="fr-FR" baseline="0"/>
                  <a:t> share in CC spend Sept 2019- Sept 2021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7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centre and rest of the city</a:t>
            </a:r>
            <a:r>
              <a:rPr lang="en-US" baseline="0"/>
              <a:t> recovery- </a:t>
            </a:r>
            <a:r>
              <a:rPr lang="en-US"/>
              <a:t>Sept 2021 (baseline Sept 2019)-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'City centre vs local centre off'!$C$1</c:f>
              <c:strCache>
                <c:ptCount val="1"/>
                <c:pt idx="0">
                  <c:v>OVERALL CITY Sept 2021 (baseline Sept 2019)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6E729CC-13A3-4651-87B5-07D3239658B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44E-406E-A7B9-FC26C9EE88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FACE231-1DF3-48D5-9998-F235A6614C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4E-406E-A7B9-FC26C9EE88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25ED5AA-9187-45FA-8022-95262127D7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4E-406E-A7B9-FC26C9EE88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5E2B9D-6B25-4CD5-91FF-9FA212C59E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44E-406E-A7B9-FC26C9EE88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C402AA0-58C4-41C9-8B1F-C91B3929F8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44E-406E-A7B9-FC26C9EE88D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47D0201-E9FC-4CB2-BC9F-7F8139A220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44E-406E-A7B9-FC26C9EE88D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590B53E-D3CC-4BAB-9E58-B51D124106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44E-406E-A7B9-FC26C9EE88D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88591E8-64EB-4ADE-96B7-B914947034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44E-406E-A7B9-FC26C9EE88D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D52D951-92AF-45E0-916C-CC463BD57C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44E-406E-A7B9-FC26C9EE88D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8439658-9C76-4E08-A5C2-08D8D035FB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44E-406E-A7B9-FC26C9EE88D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193F732-CF77-4C37-9944-E347868508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44E-406E-A7B9-FC26C9EE88D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414E981-8324-4413-B044-95BFAA38D5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44E-406E-A7B9-FC26C9EE88D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4AAA3FF-81A5-474F-B8C6-29D2683032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44E-406E-A7B9-FC26C9EE88D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0C020AD-563B-481F-B25D-4ECA88BACB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44E-406E-A7B9-FC26C9EE88D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6D559F3-BEE1-4225-BFC0-1BB5CA39C6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44E-406E-A7B9-FC26C9EE88D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003F6F9-D023-4A09-8C89-D1DC63789A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44E-406E-A7B9-FC26C9EE88D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0C4E945-6967-4694-8962-E154DD4A71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44E-406E-A7B9-FC26C9EE88D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DEE6E74-7F54-48A3-9459-BCB74D5BD1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44E-406E-A7B9-FC26C9EE88D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55D744B-1759-4C49-A240-93334D11CB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44E-406E-A7B9-FC26C9EE88D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A5B38A5-ACD4-488E-9991-07AA89DCC8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44E-406E-A7B9-FC26C9EE88D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1575E4A-E5AA-4B9C-96A1-866F09EEA0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44E-406E-A7B9-FC26C9EE88D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0324213-2784-4EDC-B82B-F36A65783D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44E-406E-A7B9-FC26C9EE88D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E40E129-C2DA-43EA-99EE-C78490F090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44E-406E-A7B9-FC26C9EE88D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9A647D9-3F5B-4757-AAE2-E7270BD0E3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44E-406E-A7B9-FC26C9EE88D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DDD024A-FF10-4FB3-A118-B89218531A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44E-406E-A7B9-FC26C9EE88D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A4E56A9-AF6E-4ACD-9E4F-215608E905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44E-406E-A7B9-FC26C9EE88D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ED39044-4E86-4BA4-951E-4A0E6152AE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44E-406E-A7B9-FC26C9EE88D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BB5A8C7-51F8-4EB0-8B0F-FB7D5CFCA5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44E-406E-A7B9-FC26C9EE88D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637062E-C8C0-46C5-B9EF-E1287B199F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44E-406E-A7B9-FC26C9EE88D4}"/>
                </c:ext>
              </c:extLst>
            </c:dLbl>
            <c:dLbl>
              <c:idx val="29"/>
              <c:layout>
                <c:manualLayout>
                  <c:x val="3.0275507114744171E-3"/>
                  <c:y val="5.3571428571428568E-2"/>
                </c:manualLayout>
              </c:layout>
              <c:tx>
                <c:rich>
                  <a:bodyPr/>
                  <a:lstStyle/>
                  <a:p>
                    <a:fld id="{B23A9006-C003-4F37-AA3E-9BEA2204F7F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44E-406E-A7B9-FC26C9EE88D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A53F0AD-F9AB-459E-9B41-CFA3B34F32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44E-406E-A7B9-FC26C9EE88D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B1F4A1E-B5B2-483B-A785-49B1BA7395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44E-406E-A7B9-FC26C9EE88D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4D0DDC2-6B11-4047-AA9B-EA55848987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44E-406E-A7B9-FC26C9EE88D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E4E3A01-B865-4AC0-ACFF-FDD4280CFB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44E-406E-A7B9-FC26C9EE88D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DA3C830-3A4F-43C2-8FDD-386DB49FF8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44E-406E-A7B9-FC26C9EE88D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0941BF6-CDB2-46B6-91C3-B874EBA509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44E-406E-A7B9-FC26C9EE88D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148C97C-7DBA-4C2F-880C-0284BB2C18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44E-406E-A7B9-FC26C9EE88D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5D2AA33-F272-4234-B835-C7459718EF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44E-406E-A7B9-FC26C9EE88D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F86992D-07F3-4920-9A67-E4B553D2B9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44E-406E-A7B9-FC26C9EE88D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3571087-C120-40C0-BF83-4EAF9C0D6B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44E-406E-A7B9-FC26C9EE88D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CE930AA-AE87-4203-A409-A3E41F6FA5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344E-406E-A7B9-FC26C9EE88D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5B1E67C-A36F-4B80-B006-76684BABF2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344E-406E-A7B9-FC26C9EE88D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44304FB-EF76-42E4-AD11-8F393F7B34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44E-406E-A7B9-FC26C9EE88D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B96DA2B-E0D6-489B-8E2D-50F06FEC0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44E-406E-A7B9-FC26C9EE88D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9AC940A-B620-4320-A960-9006608205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344E-406E-A7B9-FC26C9EE88D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8D5D5A7-F32E-4B68-B723-F582197201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44E-406E-A7B9-FC26C9EE88D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918B924-728C-49FC-A06C-9F18B703BB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44E-406E-A7B9-FC26C9EE88D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FDE5B0A-654C-46E9-BF36-5E383B9095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44E-406E-A7B9-FC26C9EE88D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C83E018-21ED-4AB8-8206-F0CAE25487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44E-406E-A7B9-FC26C9EE88D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491D55A-83C0-4387-A2A3-A6F42907F5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44E-406E-A7B9-FC26C9EE88D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E0806CD-D9C0-4506-B88E-9CF0B4418E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344E-406E-A7B9-FC26C9EE88D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D1595F2-5ACC-423B-B914-1294A9C1E7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44E-406E-A7B9-FC26C9EE88D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B793CBB-DB45-4B97-84A0-1193988ECF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44E-406E-A7B9-FC26C9EE88D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A22A1AD-E7A7-449F-9BFF-3043ED4051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344E-406E-A7B9-FC26C9EE88D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B3772A5-7DFB-4F52-9557-305688CB9A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344E-406E-A7B9-FC26C9EE88D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814DABB-4405-42A2-B745-3FDF19FD31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344E-406E-A7B9-FC26C9EE88D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A970E58-7F9C-4D24-BA68-708D255B48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344E-406E-A7B9-FC26C9EE88D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CF2BC0C-762E-4223-B59B-A54CEC4F72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344E-406E-A7B9-FC26C9EE88D4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2DDA652-AE27-4BBF-BA47-2A7F55A4BF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344E-406E-A7B9-FC26C9EE88D4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EB4C039-D503-4DFF-A5DD-93AED6B758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344E-406E-A7B9-FC26C9EE88D4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601C42D-B48D-4AB0-B86B-125AAA86D7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344E-406E-A7B9-FC26C9EE88D4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1127088-D4FB-4D87-B608-CE43A96A68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344E-406E-A7B9-FC26C9EE88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'City centre vs local centre off'!$B$2:$B$63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'City centre vs local centre off'!$C$2:$C$63</c:f>
              <c:numCache>
                <c:formatCode>0%</c:formatCode>
                <c:ptCount val="62"/>
                <c:pt idx="0">
                  <c:v>1.0609959118381</c:v>
                </c:pt>
                <c:pt idx="1">
                  <c:v>1.21088210638352</c:v>
                </c:pt>
                <c:pt idx="2">
                  <c:v>1.18953457118374</c:v>
                </c:pt>
                <c:pt idx="3">
                  <c:v>1.1363228935629199</c:v>
                </c:pt>
                <c:pt idx="4">
                  <c:v>1.06962641226399</c:v>
                </c:pt>
                <c:pt idx="5">
                  <c:v>1.1096792832775599</c:v>
                </c:pt>
                <c:pt idx="6">
                  <c:v>1.0232151130060401</c:v>
                </c:pt>
                <c:pt idx="7">
                  <c:v>1.20251730932076</c:v>
                </c:pt>
                <c:pt idx="8">
                  <c:v>1.08137893297737</c:v>
                </c:pt>
                <c:pt idx="9">
                  <c:v>1.10900582027493</c:v>
                </c:pt>
                <c:pt idx="10">
                  <c:v>1.0166383111866999</c:v>
                </c:pt>
                <c:pt idx="11">
                  <c:v>1.1594827632117599</c:v>
                </c:pt>
                <c:pt idx="12">
                  <c:v>1.0765892124111001</c:v>
                </c:pt>
                <c:pt idx="13">
                  <c:v>1.03952821412029</c:v>
                </c:pt>
                <c:pt idx="14">
                  <c:v>1.09036445618179</c:v>
                </c:pt>
                <c:pt idx="15">
                  <c:v>0.988433421605309</c:v>
                </c:pt>
                <c:pt idx="16">
                  <c:v>1.0545806766975701</c:v>
                </c:pt>
                <c:pt idx="17">
                  <c:v>1.06955267676206</c:v>
                </c:pt>
                <c:pt idx="18">
                  <c:v>1.1383390690202899</c:v>
                </c:pt>
                <c:pt idx="19">
                  <c:v>1.1658751903972999</c:v>
                </c:pt>
                <c:pt idx="20">
                  <c:v>1.09891471903209</c:v>
                </c:pt>
                <c:pt idx="21">
                  <c:v>1.06327385363468</c:v>
                </c:pt>
                <c:pt idx="22">
                  <c:v>1.04526232026385</c:v>
                </c:pt>
                <c:pt idx="23">
                  <c:v>0.97238016426097496</c:v>
                </c:pt>
                <c:pt idx="24">
                  <c:v>1.0115783774312901</c:v>
                </c:pt>
                <c:pt idx="25">
                  <c:v>1.0858643798071499</c:v>
                </c:pt>
                <c:pt idx="26">
                  <c:v>1.0536220265598899</c:v>
                </c:pt>
                <c:pt idx="27">
                  <c:v>1.1171358175525501</c:v>
                </c:pt>
                <c:pt idx="28">
                  <c:v>1.0994249945305301</c:v>
                </c:pt>
                <c:pt idx="29">
                  <c:v>0.97286076247773001</c:v>
                </c:pt>
                <c:pt idx="30">
                  <c:v>1.01186117328926</c:v>
                </c:pt>
                <c:pt idx="31">
                  <c:v>1.00389653940874</c:v>
                </c:pt>
                <c:pt idx="32">
                  <c:v>1.03759901484759</c:v>
                </c:pt>
                <c:pt idx="33">
                  <c:v>1.01727209111691</c:v>
                </c:pt>
                <c:pt idx="34">
                  <c:v>1.11372706892955</c:v>
                </c:pt>
                <c:pt idx="35">
                  <c:v>1.03869550529945</c:v>
                </c:pt>
                <c:pt idx="36">
                  <c:v>1.00368520382329</c:v>
                </c:pt>
                <c:pt idx="37">
                  <c:v>1.0746544026761899</c:v>
                </c:pt>
                <c:pt idx="38">
                  <c:v>0.98164893808623199</c:v>
                </c:pt>
                <c:pt idx="39">
                  <c:v>0.99109502737542399</c:v>
                </c:pt>
                <c:pt idx="40">
                  <c:v>1.08093891940177</c:v>
                </c:pt>
                <c:pt idx="41">
                  <c:v>1.0212057552565601</c:v>
                </c:pt>
                <c:pt idx="42">
                  <c:v>0.981084001684007</c:v>
                </c:pt>
                <c:pt idx="43">
                  <c:v>1.1479177520777899</c:v>
                </c:pt>
                <c:pt idx="44">
                  <c:v>1.02962505408672</c:v>
                </c:pt>
                <c:pt idx="45">
                  <c:v>0.98594475064404397</c:v>
                </c:pt>
                <c:pt idx="46">
                  <c:v>1.12577996269007</c:v>
                </c:pt>
                <c:pt idx="47">
                  <c:v>0.91921413556417797</c:v>
                </c:pt>
                <c:pt idx="48">
                  <c:v>1.0391973612060601</c:v>
                </c:pt>
                <c:pt idx="49">
                  <c:v>0.99705994246485297</c:v>
                </c:pt>
                <c:pt idx="50">
                  <c:v>0.99013662257349999</c:v>
                </c:pt>
                <c:pt idx="51">
                  <c:v>0.97373468817448805</c:v>
                </c:pt>
                <c:pt idx="52">
                  <c:v>0.97768704148164798</c:v>
                </c:pt>
                <c:pt idx="53">
                  <c:v>0.93423124794270596</c:v>
                </c:pt>
                <c:pt idx="54">
                  <c:v>0.95588597527306995</c:v>
                </c:pt>
                <c:pt idx="55">
                  <c:v>1.04106081329342</c:v>
                </c:pt>
                <c:pt idx="56">
                  <c:v>0.93936368813499205</c:v>
                </c:pt>
                <c:pt idx="57">
                  <c:v>0.995258568346578</c:v>
                </c:pt>
                <c:pt idx="58">
                  <c:v>0.93062495247708199</c:v>
                </c:pt>
                <c:pt idx="59">
                  <c:v>0.99308220610188103</c:v>
                </c:pt>
                <c:pt idx="60">
                  <c:v>1.0520130968588499</c:v>
                </c:pt>
                <c:pt idx="61">
                  <c:v>1.0722261467305301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'City centre vs local centre off'!$A$2:$A$63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44E-406E-A7B9-FC26C9EE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298703"/>
        <c:axId val="300354623"/>
      </c:scatterChart>
      <c:valAx>
        <c:axId val="299298703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 centre recovery to its baseline-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354623"/>
        <c:crosses val="autoZero"/>
        <c:crossBetween val="midCat"/>
      </c:valAx>
      <c:valAx>
        <c:axId val="300354623"/>
        <c:scaling>
          <c:orientation val="minMax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Rest of the city recovery to</a:t>
                </a:r>
                <a:r>
                  <a:rPr lang="en-GB" baseline="0"/>
                  <a:t> its baseline-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Consumer</a:t>
            </a:r>
            <a:r>
              <a:rPr lang="en-GB" baseline="0"/>
              <a:t> spending levels in city centres and suburbs, 2020-2021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'City centre vs local centre off'!$T$4</c:f>
              <c:strCache>
                <c:ptCount val="1"/>
                <c:pt idx="0">
                  <c:v>City centre</c:v>
                </c:pt>
              </c:strCache>
            </c:strRef>
          </c:tx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off'!$AH$4:$BA$4</c:f>
              <c:numCache>
                <c:formatCode>0%</c:formatCode>
                <c:ptCount val="20"/>
                <c:pt idx="0">
                  <c:v>0.87983564456679708</c:v>
                </c:pt>
                <c:pt idx="1">
                  <c:v>0.64833020355945736</c:v>
                </c:pt>
                <c:pt idx="2">
                  <c:v>0.21602501041279507</c:v>
                </c:pt>
                <c:pt idx="3">
                  <c:v>0.26501150001575291</c:v>
                </c:pt>
                <c:pt idx="4">
                  <c:v>0.43524584033832148</c:v>
                </c:pt>
                <c:pt idx="5">
                  <c:v>0.70997625672258291</c:v>
                </c:pt>
                <c:pt idx="6">
                  <c:v>0.83230530168503403</c:v>
                </c:pt>
                <c:pt idx="7">
                  <c:v>0.77978508401058189</c:v>
                </c:pt>
                <c:pt idx="8">
                  <c:v>0.80095364998572549</c:v>
                </c:pt>
                <c:pt idx="9">
                  <c:v>0.47346322179428124</c:v>
                </c:pt>
                <c:pt idx="10">
                  <c:v>0.97864389794431916</c:v>
                </c:pt>
                <c:pt idx="11">
                  <c:v>0.28399888966402259</c:v>
                </c:pt>
                <c:pt idx="12">
                  <c:v>0.29190773758869237</c:v>
                </c:pt>
                <c:pt idx="13">
                  <c:v>0.36273850161097182</c:v>
                </c:pt>
                <c:pt idx="14">
                  <c:v>0.66692031633010362</c:v>
                </c:pt>
                <c:pt idx="15">
                  <c:v>0.84938689251044341</c:v>
                </c:pt>
                <c:pt idx="16">
                  <c:v>0.84603270761625526</c:v>
                </c:pt>
                <c:pt idx="17">
                  <c:v>0.91873561686774663</c:v>
                </c:pt>
                <c:pt idx="18">
                  <c:v>0.97858479909634088</c:v>
                </c:pt>
                <c:pt idx="19">
                  <c:v>0.91428380418510979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792-417C-A737-45AB4B931AFD}"/>
            </c:ext>
          </c:extLst>
        </c:ser>
        <c:ser>
          <c:idx val="4"/>
          <c:order val="1"/>
          <c:tx>
            <c:strRef>
              <c:f>'City centre vs local centre off'!$T$5</c:f>
              <c:strCache>
                <c:ptCount val="1"/>
                <c:pt idx="0">
                  <c:v>Suburbs</c:v>
                </c:pt>
              </c:strCache>
            </c:strRef>
          </c:tx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off'!$AH$5:$BA$5</c:f>
              <c:numCache>
                <c:formatCode>0%</c:formatCode>
                <c:ptCount val="20"/>
                <c:pt idx="0">
                  <c:v>0.92525753061603766</c:v>
                </c:pt>
                <c:pt idx="1">
                  <c:v>0.87840996921405168</c:v>
                </c:pt>
                <c:pt idx="2">
                  <c:v>0.51948801325712668</c:v>
                </c:pt>
                <c:pt idx="3">
                  <c:v>0.648064031428084</c:v>
                </c:pt>
                <c:pt idx="4">
                  <c:v>0.79708023624581203</c:v>
                </c:pt>
                <c:pt idx="5">
                  <c:v>0.95848073506806186</c:v>
                </c:pt>
                <c:pt idx="6">
                  <c:v>1.00304900009013</c:v>
                </c:pt>
                <c:pt idx="7">
                  <c:v>0.97041981651158549</c:v>
                </c:pt>
                <c:pt idx="8">
                  <c:v>0.99367280931059931</c:v>
                </c:pt>
                <c:pt idx="9">
                  <c:v>0.78112808309029458</c:v>
                </c:pt>
                <c:pt idx="10">
                  <c:v>1.0460445649010541</c:v>
                </c:pt>
                <c:pt idx="11">
                  <c:v>0.60621187506923147</c:v>
                </c:pt>
                <c:pt idx="12">
                  <c:v>0.6195999225329869</c:v>
                </c:pt>
                <c:pt idx="13">
                  <c:v>0.77005130483069195</c:v>
                </c:pt>
                <c:pt idx="14">
                  <c:v>0.93767668076168542</c:v>
                </c:pt>
                <c:pt idx="15">
                  <c:v>1.0595007770428355</c:v>
                </c:pt>
                <c:pt idx="16">
                  <c:v>1.0337981540006007</c:v>
                </c:pt>
                <c:pt idx="17">
                  <c:v>1.0921083681643777</c:v>
                </c:pt>
                <c:pt idx="18">
                  <c:v>1.0868445946390668</c:v>
                </c:pt>
                <c:pt idx="19">
                  <c:v>1.0479075388476011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92-417C-A737-45AB4B931AFD}"/>
            </c:ext>
          </c:extLst>
        </c:ser>
        <c:ser>
          <c:idx val="5"/>
          <c:order val="2"/>
          <c:tx>
            <c:strRef>
              <c:f>'City centre vs local centre off'!$T$6</c:f>
              <c:strCache>
                <c:ptCount val="1"/>
                <c:pt idx="0">
                  <c:v>Baseline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off'!$AH$6:$BA$6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92-417C-A737-45AB4B931AFD}"/>
            </c:ext>
          </c:extLst>
        </c:ser>
        <c:ser>
          <c:idx val="0"/>
          <c:order val="3"/>
          <c:tx>
            <c:strRef>
              <c:f>'City centre vs local centre off'!$T$4</c:f>
              <c:strCache>
                <c:ptCount val="1"/>
                <c:pt idx="0">
                  <c:v>City centre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off'!$AH$4:$BA$4</c:f>
              <c:numCache>
                <c:formatCode>0%</c:formatCode>
                <c:ptCount val="20"/>
                <c:pt idx="0">
                  <c:v>0.87983564456679708</c:v>
                </c:pt>
                <c:pt idx="1">
                  <c:v>0.64833020355945736</c:v>
                </c:pt>
                <c:pt idx="2">
                  <c:v>0.21602501041279507</c:v>
                </c:pt>
                <c:pt idx="3">
                  <c:v>0.26501150001575291</c:v>
                </c:pt>
                <c:pt idx="4">
                  <c:v>0.43524584033832148</c:v>
                </c:pt>
                <c:pt idx="5">
                  <c:v>0.70997625672258291</c:v>
                </c:pt>
                <c:pt idx="6">
                  <c:v>0.83230530168503403</c:v>
                </c:pt>
                <c:pt idx="7">
                  <c:v>0.77978508401058189</c:v>
                </c:pt>
                <c:pt idx="8">
                  <c:v>0.80095364998572549</c:v>
                </c:pt>
                <c:pt idx="9">
                  <c:v>0.47346322179428124</c:v>
                </c:pt>
                <c:pt idx="10">
                  <c:v>0.97864389794431916</c:v>
                </c:pt>
                <c:pt idx="11">
                  <c:v>0.28399888966402259</c:v>
                </c:pt>
                <c:pt idx="12">
                  <c:v>0.29190773758869237</c:v>
                </c:pt>
                <c:pt idx="13">
                  <c:v>0.36273850161097182</c:v>
                </c:pt>
                <c:pt idx="14">
                  <c:v>0.66692031633010362</c:v>
                </c:pt>
                <c:pt idx="15">
                  <c:v>0.84938689251044341</c:v>
                </c:pt>
                <c:pt idx="16">
                  <c:v>0.84603270761625526</c:v>
                </c:pt>
                <c:pt idx="17">
                  <c:v>0.91873561686774663</c:v>
                </c:pt>
                <c:pt idx="18">
                  <c:v>0.97858479909634088</c:v>
                </c:pt>
                <c:pt idx="19">
                  <c:v>0.91428380418510979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92-417C-A737-45AB4B931AFD}"/>
            </c:ext>
          </c:extLst>
        </c:ser>
        <c:ser>
          <c:idx val="1"/>
          <c:order val="4"/>
          <c:tx>
            <c:strRef>
              <c:f>'City centre vs local centre off'!$T$5</c:f>
              <c:strCache>
                <c:ptCount val="1"/>
                <c:pt idx="0">
                  <c:v>Suburbs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off'!$AH$5:$BA$5</c:f>
              <c:numCache>
                <c:formatCode>0%</c:formatCode>
                <c:ptCount val="20"/>
                <c:pt idx="0">
                  <c:v>0.92525753061603766</c:v>
                </c:pt>
                <c:pt idx="1">
                  <c:v>0.87840996921405168</c:v>
                </c:pt>
                <c:pt idx="2">
                  <c:v>0.51948801325712668</c:v>
                </c:pt>
                <c:pt idx="3">
                  <c:v>0.648064031428084</c:v>
                </c:pt>
                <c:pt idx="4">
                  <c:v>0.79708023624581203</c:v>
                </c:pt>
                <c:pt idx="5">
                  <c:v>0.95848073506806186</c:v>
                </c:pt>
                <c:pt idx="6">
                  <c:v>1.00304900009013</c:v>
                </c:pt>
                <c:pt idx="7">
                  <c:v>0.97041981651158549</c:v>
                </c:pt>
                <c:pt idx="8">
                  <c:v>0.99367280931059931</c:v>
                </c:pt>
                <c:pt idx="9">
                  <c:v>0.78112808309029458</c:v>
                </c:pt>
                <c:pt idx="10">
                  <c:v>1.0460445649010541</c:v>
                </c:pt>
                <c:pt idx="11">
                  <c:v>0.60621187506923147</c:v>
                </c:pt>
                <c:pt idx="12">
                  <c:v>0.6195999225329869</c:v>
                </c:pt>
                <c:pt idx="13">
                  <c:v>0.77005130483069195</c:v>
                </c:pt>
                <c:pt idx="14">
                  <c:v>0.93767668076168542</c:v>
                </c:pt>
                <c:pt idx="15">
                  <c:v>1.0595007770428355</c:v>
                </c:pt>
                <c:pt idx="16">
                  <c:v>1.0337981540006007</c:v>
                </c:pt>
                <c:pt idx="17">
                  <c:v>1.0921083681643777</c:v>
                </c:pt>
                <c:pt idx="18">
                  <c:v>1.0868445946390668</c:v>
                </c:pt>
                <c:pt idx="19">
                  <c:v>1.0479075388476011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92-417C-A737-45AB4B931AFD}"/>
            </c:ext>
          </c:extLst>
        </c:ser>
        <c:ser>
          <c:idx val="2"/>
          <c:order val="5"/>
          <c:tx>
            <c:strRef>
              <c:f>'City centre vs local centre off'!$T$6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'City centre vs local centre off'!$AH$3:$BA$3</c:f>
              <c:numCache>
                <c:formatCode>m/d/yyyy</c:formatCode>
                <c:ptCount val="20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</c:numCache>
            </c:numRef>
          </c:cat>
          <c:val>
            <c:numRef>
              <c:f>'City centre vs local centre off'!$AH$6:$BA$6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92-417C-A737-45AB4B931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021856"/>
        <c:axId val="1582687152"/>
      </c:lineChart>
      <c:dateAx>
        <c:axId val="1086021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87152"/>
        <c:crosses val="autoZero"/>
        <c:auto val="1"/>
        <c:lblOffset val="100"/>
        <c:baseTimeUnit val="months"/>
      </c:dateAx>
      <c:valAx>
        <c:axId val="1582687152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Spending</a:t>
                </a:r>
                <a:r>
                  <a:rPr lang="en-GB" baseline="0"/>
                  <a:t> compared to  2019 baseline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2185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centre vs local centre off'!$U$27</c:f>
              <c:strCache>
                <c:ptCount val="1"/>
                <c:pt idx="0">
                  <c:v>Recovery September 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centre vs local centre off'!$T$28:$T$29</c:f>
              <c:strCache>
                <c:ptCount val="2"/>
                <c:pt idx="0">
                  <c:v>City centres</c:v>
                </c:pt>
                <c:pt idx="1">
                  <c:v>Suburbs</c:v>
                </c:pt>
              </c:strCache>
            </c:strRef>
          </c:cat>
          <c:val>
            <c:numRef>
              <c:f>'City centre vs local centre off'!$U$28:$U$29</c:f>
              <c:numCache>
                <c:formatCode>0%</c:formatCode>
                <c:ptCount val="2"/>
                <c:pt idx="0">
                  <c:v>0.91</c:v>
                </c:pt>
                <c:pt idx="1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F-4B08-84C5-FAF7E25A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6351360"/>
        <c:axId val="1301221792"/>
      </c:barChart>
      <c:catAx>
        <c:axId val="142635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21792"/>
        <c:crosses val="autoZero"/>
        <c:auto val="1"/>
        <c:lblAlgn val="ctr"/>
        <c:lblOffset val="100"/>
        <c:noMultiLvlLbl val="0"/>
      </c:catAx>
      <c:valAx>
        <c:axId val="1301221792"/>
        <c:scaling>
          <c:orientation val="minMax"/>
          <c:max val="1.1000000000000001"/>
          <c:min val="0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5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Burnley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CC overall time series'!$D$1</c:f>
              <c:strCache>
                <c:ptCount val="1"/>
                <c:pt idx="0">
                  <c:v>City centre recovery-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series'!$D$2:$D$22</c:f>
              <c:numCache>
                <c:formatCode>0%</c:formatCode>
                <c:ptCount val="21"/>
                <c:pt idx="0">
                  <c:v>0.90031382119442804</c:v>
                </c:pt>
                <c:pt idx="1">
                  <c:v>0.90842998824408705</c:v>
                </c:pt>
                <c:pt idx="2">
                  <c:v>0.534390679676786</c:v>
                </c:pt>
                <c:pt idx="3">
                  <c:v>8.1960671563902895E-2</c:v>
                </c:pt>
                <c:pt idx="4">
                  <c:v>9.7340999428279604E-2</c:v>
                </c:pt>
                <c:pt idx="5">
                  <c:v>0.18319055090752101</c:v>
                </c:pt>
                <c:pt idx="6">
                  <c:v>0.373197749582239</c:v>
                </c:pt>
                <c:pt idx="7">
                  <c:v>0.46390518849824403</c:v>
                </c:pt>
                <c:pt idx="8">
                  <c:v>0.51332817843812495</c:v>
                </c:pt>
                <c:pt idx="9">
                  <c:v>0.52945929952946502</c:v>
                </c:pt>
                <c:pt idx="10">
                  <c:v>0.25392097375154798</c:v>
                </c:pt>
                <c:pt idx="11">
                  <c:v>0.43845490584741198</c:v>
                </c:pt>
                <c:pt idx="12">
                  <c:v>0.14366042807537499</c:v>
                </c:pt>
                <c:pt idx="13">
                  <c:v>0.155758145391585</c:v>
                </c:pt>
                <c:pt idx="14">
                  <c:v>0.21287638522497801</c:v>
                </c:pt>
                <c:pt idx="15">
                  <c:v>0.40734830436812097</c:v>
                </c:pt>
                <c:pt idx="16">
                  <c:v>0.59077769481661302</c:v>
                </c:pt>
                <c:pt idx="17">
                  <c:v>0.66993667698236503</c:v>
                </c:pt>
                <c:pt idx="18">
                  <c:v>0.73603132450251096</c:v>
                </c:pt>
                <c:pt idx="19">
                  <c:v>0.80103363436475705</c:v>
                </c:pt>
                <c:pt idx="20">
                  <c:v>0.818407016104853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C-4546-B30A-55F17F353B73}"/>
            </c:ext>
          </c:extLst>
        </c:ser>
        <c:ser>
          <c:idx val="1"/>
          <c:order val="1"/>
          <c:tx>
            <c:strRef>
              <c:f>'Chart CC overall time series'!$E$1</c:f>
              <c:strCache>
                <c:ptCount val="1"/>
                <c:pt idx="0">
                  <c:v>Overall city recovery-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 CC overall time series'!$C$2:$C$22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'Chart CC overall time series'!$E$2:$E$22</c:f>
              <c:numCache>
                <c:formatCode>0%</c:formatCode>
                <c:ptCount val="21"/>
                <c:pt idx="0">
                  <c:v>0.91108193088775002</c:v>
                </c:pt>
                <c:pt idx="1">
                  <c:v>0.92125237253521697</c:v>
                </c:pt>
                <c:pt idx="2">
                  <c:v>0.86942167187122898</c:v>
                </c:pt>
                <c:pt idx="3">
                  <c:v>0.49321509004022401</c:v>
                </c:pt>
                <c:pt idx="4">
                  <c:v>0.60110284768301003</c:v>
                </c:pt>
                <c:pt idx="5">
                  <c:v>0.73042674289405995</c:v>
                </c:pt>
                <c:pt idx="6">
                  <c:v>0.89153042257515502</c:v>
                </c:pt>
                <c:pt idx="7">
                  <c:v>0.90766136380996798</c:v>
                </c:pt>
                <c:pt idx="8">
                  <c:v>0.90626125336570196</c:v>
                </c:pt>
                <c:pt idx="9">
                  <c:v>0.92797536600975306</c:v>
                </c:pt>
                <c:pt idx="10">
                  <c:v>0.69791177371075497</c:v>
                </c:pt>
                <c:pt idx="11">
                  <c:v>0.90505444497853305</c:v>
                </c:pt>
                <c:pt idx="12">
                  <c:v>0.56064666972561406</c:v>
                </c:pt>
                <c:pt idx="13">
                  <c:v>0.57084213113736104</c:v>
                </c:pt>
                <c:pt idx="14">
                  <c:v>0.69926960137486105</c:v>
                </c:pt>
                <c:pt idx="15">
                  <c:v>0.86231249894073403</c:v>
                </c:pt>
                <c:pt idx="16">
                  <c:v>0.97819275889290402</c:v>
                </c:pt>
                <c:pt idx="17">
                  <c:v>0.96856498094047405</c:v>
                </c:pt>
                <c:pt idx="18">
                  <c:v>1.01872871942487</c:v>
                </c:pt>
                <c:pt idx="19">
                  <c:v>0.98437683192403502</c:v>
                </c:pt>
                <c:pt idx="20">
                  <c:v>0.97373468817448805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C-4546-B30A-55F17F35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51183"/>
        <c:axId val="829603535"/>
      </c:lineChart>
      <c:dateAx>
        <c:axId val="827651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03535"/>
        <c:crosses val="autoZero"/>
        <c:auto val="1"/>
        <c:lblOffset val="100"/>
        <c:baseTimeUnit val="months"/>
      </c:dateAx>
      <c:valAx>
        <c:axId val="8296035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5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Strong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series'!$A$2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series'!$B$2:$V$2</c:f>
              <c:numCache>
                <c:formatCode>0%</c:formatCode>
                <c:ptCount val="21"/>
                <c:pt idx="0">
                  <c:v>0.83920936471679264</c:v>
                </c:pt>
                <c:pt idx="1">
                  <c:v>0.87618407764808559</c:v>
                </c:pt>
                <c:pt idx="2">
                  <c:v>0.60618397152192249</c:v>
                </c:pt>
                <c:pt idx="3">
                  <c:v>0.16733806164347989</c:v>
                </c:pt>
                <c:pt idx="4">
                  <c:v>0.20819511258460036</c:v>
                </c:pt>
                <c:pt idx="5">
                  <c:v>0.3580770687960535</c:v>
                </c:pt>
                <c:pt idx="6">
                  <c:v>0.63352710017572489</c:v>
                </c:pt>
                <c:pt idx="7">
                  <c:v>0.77419902888990755</c:v>
                </c:pt>
                <c:pt idx="8">
                  <c:v>0.71876740746701506</c:v>
                </c:pt>
                <c:pt idx="9">
                  <c:v>0.7390615577247075</c:v>
                </c:pt>
                <c:pt idx="10">
                  <c:v>0.3908570542206139</c:v>
                </c:pt>
                <c:pt idx="11">
                  <c:v>0.83716397629777828</c:v>
                </c:pt>
                <c:pt idx="12">
                  <c:v>0.23029611576534995</c:v>
                </c:pt>
                <c:pt idx="13">
                  <c:v>0.23602389684135958</c:v>
                </c:pt>
                <c:pt idx="14">
                  <c:v>0.29945906008408357</c:v>
                </c:pt>
                <c:pt idx="15">
                  <c:v>0.59926184669139149</c:v>
                </c:pt>
                <c:pt idx="16">
                  <c:v>0.78620578552153042</c:v>
                </c:pt>
                <c:pt idx="17">
                  <c:v>0.79949105790859964</c:v>
                </c:pt>
                <c:pt idx="18">
                  <c:v>0.87914762606708263</c:v>
                </c:pt>
                <c:pt idx="19">
                  <c:v>0.95420021236596542</c:v>
                </c:pt>
                <c:pt idx="20">
                  <c:v>0.87944365397744195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EB0-92D4-29A5F6D06732}"/>
            </c:ext>
          </c:extLst>
        </c:ser>
        <c:ser>
          <c:idx val="1"/>
          <c:order val="1"/>
          <c:tx>
            <c:strRef>
              <c:f>'Strong weak time series'!$A$3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series'!$B$3:$V$3</c:f>
              <c:numCache>
                <c:formatCode>0%</c:formatCode>
                <c:ptCount val="21"/>
                <c:pt idx="0">
                  <c:v>0.90043139126286831</c:v>
                </c:pt>
                <c:pt idx="1">
                  <c:v>0.91808637480985233</c:v>
                </c:pt>
                <c:pt idx="2">
                  <c:v>0.84796518428146062</c:v>
                </c:pt>
                <c:pt idx="3">
                  <c:v>0.46784440207103895</c:v>
                </c:pt>
                <c:pt idx="4">
                  <c:v>0.58838788553740939</c:v>
                </c:pt>
                <c:pt idx="5">
                  <c:v>0.7389583892158017</c:v>
                </c:pt>
                <c:pt idx="6">
                  <c:v>0.9088322534948079</c:v>
                </c:pt>
                <c:pt idx="7">
                  <c:v>0.95803522025253585</c:v>
                </c:pt>
                <c:pt idx="8">
                  <c:v>0.92882694888500217</c:v>
                </c:pt>
                <c:pt idx="9">
                  <c:v>0.95474647551228364</c:v>
                </c:pt>
                <c:pt idx="10">
                  <c:v>0.71398088540000615</c:v>
                </c:pt>
                <c:pt idx="11">
                  <c:v>0.99276123338302291</c:v>
                </c:pt>
                <c:pt idx="12">
                  <c:v>0.5531222922593757</c:v>
                </c:pt>
                <c:pt idx="13">
                  <c:v>0.56666354019461251</c:v>
                </c:pt>
                <c:pt idx="14">
                  <c:v>0.70268757892520151</c:v>
                </c:pt>
                <c:pt idx="15">
                  <c:v>0.8827320566758996</c:v>
                </c:pt>
                <c:pt idx="16">
                  <c:v>1.0091609398224679</c:v>
                </c:pt>
                <c:pt idx="17">
                  <c:v>0.98366807723641392</c:v>
                </c:pt>
                <c:pt idx="18">
                  <c:v>1.0529230768020839</c:v>
                </c:pt>
                <c:pt idx="19">
                  <c:v>1.0497098484650353</c:v>
                </c:pt>
                <c:pt idx="20">
                  <c:v>1.007751727775289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EB0-92D4-29A5F6D0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Weak city centres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'Strong weak time series'!$A$6</c:f>
              <c:strCache>
                <c:ptCount val="1"/>
                <c:pt idx="0">
                  <c:v>City centre 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series'!$B$6:$V$6</c:f>
              <c:numCache>
                <c:formatCode>0%</c:formatCode>
                <c:ptCount val="21"/>
                <c:pt idx="0">
                  <c:v>0.84701449472636936</c:v>
                </c:pt>
                <c:pt idx="1">
                  <c:v>0.86881688141106506</c:v>
                </c:pt>
                <c:pt idx="2">
                  <c:v>0.6992006872115859</c:v>
                </c:pt>
                <c:pt idx="3">
                  <c:v>0.29229685749615636</c:v>
                </c:pt>
                <c:pt idx="4">
                  <c:v>0.35479617103005368</c:v>
                </c:pt>
                <c:pt idx="5">
                  <c:v>0.5503478241719314</c:v>
                </c:pt>
                <c:pt idx="6">
                  <c:v>0.79420843496063676</c:v>
                </c:pt>
                <c:pt idx="7">
                  <c:v>0.89901912008869267</c:v>
                </c:pt>
                <c:pt idx="8">
                  <c:v>0.83706169722213442</c:v>
                </c:pt>
                <c:pt idx="9">
                  <c:v>0.87070028329645288</c:v>
                </c:pt>
                <c:pt idx="10">
                  <c:v>0.56371983277150195</c:v>
                </c:pt>
                <c:pt idx="11">
                  <c:v>1.1021808694047979</c:v>
                </c:pt>
                <c:pt idx="12">
                  <c:v>0.36325274743705388</c:v>
                </c:pt>
                <c:pt idx="13">
                  <c:v>0.37401089789269021</c:v>
                </c:pt>
                <c:pt idx="14">
                  <c:v>0.46066052516812045</c:v>
                </c:pt>
                <c:pt idx="15">
                  <c:v>0.776567835966821</c:v>
                </c:pt>
                <c:pt idx="16">
                  <c:v>0.90065541808580618</c:v>
                </c:pt>
                <c:pt idx="17">
                  <c:v>0.88508658958513042</c:v>
                </c:pt>
                <c:pt idx="18">
                  <c:v>0.95105053340183188</c:v>
                </c:pt>
                <c:pt idx="19">
                  <c:v>0.97982560463461688</c:v>
                </c:pt>
                <c:pt idx="20">
                  <c:v>0.92641053118878591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3-4A6E-9001-A5DB56857CB7}"/>
            </c:ext>
          </c:extLst>
        </c:ser>
        <c:ser>
          <c:idx val="1"/>
          <c:order val="1"/>
          <c:tx>
            <c:strRef>
              <c:f>'Strong weak time series'!$A$7</c:f>
              <c:strCache>
                <c:ptCount val="1"/>
                <c:pt idx="0">
                  <c:v>ROC offline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'Strong weak time series'!$B$1:$V$1</c:f>
              <c:numCache>
                <c:formatCode>m/d/yyyy</c:formatCode>
                <c:ptCount val="21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</c:numCache>
            </c:numRef>
          </c:cat>
          <c:val>
            <c:numRef>
              <c:f>'Strong weak time series'!$B$7:$V$7</c:f>
              <c:numCache>
                <c:formatCode>0%</c:formatCode>
                <c:ptCount val="21"/>
                <c:pt idx="0">
                  <c:v>0.91663058661064212</c:v>
                </c:pt>
                <c:pt idx="1">
                  <c:v>0.92832965959973202</c:v>
                </c:pt>
                <c:pt idx="2">
                  <c:v>0.90693957054800134</c:v>
                </c:pt>
                <c:pt idx="3">
                  <c:v>0.57451666981127292</c:v>
                </c:pt>
                <c:pt idx="4">
                  <c:v>0.71555321484408074</c:v>
                </c:pt>
                <c:pt idx="5">
                  <c:v>0.86440613501729058</c:v>
                </c:pt>
                <c:pt idx="6">
                  <c:v>0.99961406376309303</c:v>
                </c:pt>
                <c:pt idx="7">
                  <c:v>1.0400409209835781</c:v>
                </c:pt>
                <c:pt idx="8">
                  <c:v>1.0001961546818534</c:v>
                </c:pt>
                <c:pt idx="9">
                  <c:v>1.0215287413379539</c:v>
                </c:pt>
                <c:pt idx="10">
                  <c:v>0.83056374829553581</c:v>
                </c:pt>
                <c:pt idx="11">
                  <c:v>1.0724649821311607</c:v>
                </c:pt>
                <c:pt idx="12">
                  <c:v>0.6635381250746224</c:v>
                </c:pt>
                <c:pt idx="13">
                  <c:v>0.67435235223076784</c:v>
                </c:pt>
                <c:pt idx="14">
                  <c:v>0.83505365645920515</c:v>
                </c:pt>
                <c:pt idx="15">
                  <c:v>0.99278582145960415</c:v>
                </c:pt>
                <c:pt idx="16">
                  <c:v>1.0955809221081285</c:v>
                </c:pt>
                <c:pt idx="17">
                  <c:v>1.0657493313260824</c:v>
                </c:pt>
                <c:pt idx="18">
                  <c:v>1.117773780739368</c:v>
                </c:pt>
                <c:pt idx="19">
                  <c:v>1.1097628419691155</c:v>
                </c:pt>
                <c:pt idx="20">
                  <c:v>1.0744242825329164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3-4A6E-9001-A5DB56857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800303"/>
        <c:axId val="419601983"/>
      </c:lineChart>
      <c:dateAx>
        <c:axId val="2958003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1983"/>
        <c:crosses val="autoZero"/>
        <c:auto val="1"/>
        <c:lblOffset val="100"/>
        <c:baseTimeUnit val="months"/>
      </c:dateAx>
      <c:valAx>
        <c:axId val="41960198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(residents)'!$C$1</c:f>
              <c:strCache>
                <c:ptCount val="1"/>
                <c:pt idx="0">
                  <c:v>Share all spend made online by residents (Sept 21)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(residents)'!$C$2:$C$63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9-E440-88E4-B1B512D3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60000000000000009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  <c:min val="0.24000000000000002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online share 2019-2021 and CC recovery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'Link with online (residents)'!$D$1</c:f>
              <c:strCache>
                <c:ptCount val="1"/>
                <c:pt idx="0">
                  <c:v>Change online share 19-21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8DE4BA9-D120-4127-8492-7A5BA2FECF4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9BD-4FB9-9976-94541BFB5E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1FEE39-A43F-4BBB-8313-9A00B734B1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9BD-4FB9-9976-94541BFB5E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A44665-B37E-4320-8785-6F24C29712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9BD-4FB9-9976-94541BFB5EF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1E042B9-EA69-4BD0-B5B6-B790285518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9BD-4FB9-9976-94541BFB5EF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094F8AF-DF33-4BF5-A699-58860492EF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9BD-4FB9-9976-94541BFB5EF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542111A-6C6A-4C73-8B6A-C695B50CE1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9BD-4FB9-9976-94541BFB5EF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F4EA44-234B-42DD-A4CD-586BA202D3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9BD-4FB9-9976-94541BFB5EF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C80D3AB-929D-42CB-9EC3-F7377C92D3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9BD-4FB9-9976-94541BFB5EF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7ED3573-C0E2-4FA1-B06E-6E231C4D36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9BD-4FB9-9976-94541BFB5EF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11A60D8-ABDE-44A8-86DA-7B97E7C258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9BD-4FB9-9976-94541BFB5EF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C28B72B-141B-4741-8294-C524E3FF4D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9BD-4FB9-9976-94541BFB5EF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E9E26EB-EC7D-40A6-9C05-ABF762392C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9BD-4FB9-9976-94541BFB5EF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076FBC4-3DAA-4AFA-8F19-CE4283674F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D-4FB9-9976-94541BFB5EF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11CC5D6-A12E-48EB-B6C9-84F549908F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D-4FB9-9976-94541BFB5EF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1B95423-E2E2-4DEA-AD9C-51AC9C099B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D-4FB9-9976-94541BFB5EF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9D2EF22-DE3F-4337-89D0-E98B9BA9C1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D-4FB9-9976-94541BFB5EF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9D96237-8937-4C64-BE50-EE07D74155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D-4FB9-9976-94541BFB5EF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B7B135B-823D-42AF-8018-B765D46C29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D-4FB9-9976-94541BFB5EF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E075F05-7426-4783-AA20-D3E1C369A4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D-4FB9-9976-94541BFB5EF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9151067-A303-45B0-8F2F-79808A6C71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D-4FB9-9976-94541BFB5EF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79E3F7B-FB8C-4A32-AA47-9A94A0C35B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D-4FB9-9976-94541BFB5EF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4AC78D2-0304-41D4-BF32-D9B31E8647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D-4FB9-9976-94541BFB5EF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A31C4C6-83A1-4DE0-983D-1296EB79B8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9BD-4FB9-9976-94541BFB5EF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4601CDC-D75A-4E6E-B784-0080A08CB5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9BD-4FB9-9976-94541BFB5EF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9F80EBA-FBC3-4A08-9ABB-B098188F4E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9BD-4FB9-9976-94541BFB5EF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82C0BE1-724E-4559-8B57-D80B9ECB3C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9BD-4FB9-9976-94541BFB5EF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3F9653F-3D55-4DA5-8BF5-889CEA54CF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9BD-4FB9-9976-94541BFB5EF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3628329-F2E6-442A-AA81-AAD318E244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9BD-4FB9-9976-94541BFB5EF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9E103DF-C711-4918-9828-4815C3AD47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9BD-4FB9-9976-94541BFB5EFD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E3517FA-CB7F-4FF3-B579-185546C7B1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9BD-4FB9-9976-94541BFB5EFD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A868DC9-C04C-4B07-90A8-6764D0D57A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59BD-4FB9-9976-94541BFB5EFD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FB4F11D-CB80-4557-8A7D-6B20DF2AB6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9BD-4FB9-9976-94541BFB5EF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9CA04F7-1165-47D0-B41B-F43818B78D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9BD-4FB9-9976-94541BFB5EF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2D59375-54A2-4232-B87F-931CEEBA9F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9BD-4FB9-9976-94541BFB5EFD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DF2C473-2CB6-46B0-B977-B06EAA98C5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9BD-4FB9-9976-94541BFB5EF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60C9544-EE35-4140-BCE5-59F09D4BAE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9BD-4FB9-9976-94541BFB5EF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7F36600-0387-4874-B05A-AB6F36677E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9BD-4FB9-9976-94541BFB5EF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C3DEDA8-C228-4942-98BE-EEE9739278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9BD-4FB9-9976-94541BFB5EFD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930646B-9E67-482D-8F6C-485BF82A09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59BD-4FB9-9976-94541BFB5EFD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A23FBC9-7B4D-430D-BF6F-2726D574DC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59BD-4FB9-9976-94541BFB5EFD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E48FCBA-62D1-432A-BE81-DFD12E08D6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59BD-4FB9-9976-94541BFB5EF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A40AC5F-A443-4141-B9B0-D642AD16B0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59BD-4FB9-9976-94541BFB5EFD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AE49AC2-02AE-49AB-B2D9-A787FE59A2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59BD-4FB9-9976-94541BFB5EFD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E4850D9-63F5-4DE3-8397-9A7E0DD8B6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59BD-4FB9-9976-94541BFB5EF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4F567E3-3572-4789-AC35-F5333AEE8D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59BD-4FB9-9976-94541BFB5EF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7204790-CF53-4E13-B77C-C28EED78933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59BD-4FB9-9976-94541BFB5EF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B21E7EB-9C21-485A-BDF3-BF22011A31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59BD-4FB9-9976-94541BFB5EF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8AF6FAB-48EE-4FE9-B20F-4C34230068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59BD-4FB9-9976-94541BFB5EFD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500B8D4-DE37-43E4-9001-0E0BECF0C5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59BD-4FB9-9976-94541BFB5EFD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A5CA33B-1778-43BE-8C54-5493A330EF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59BD-4FB9-9976-94541BFB5EFD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8F34CDD-81BD-401F-BB57-EDB9EAB28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59BD-4FB9-9976-94541BFB5EFD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7E033F5-0B71-4D2F-BF56-A7AFC9155B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59BD-4FB9-9976-94541BFB5EFD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7FA572D-410F-4FBD-8A4D-39D61035F8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59BD-4FB9-9976-94541BFB5EFD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07E516D-50B5-46A8-B0B9-73DAB3F8D1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59BD-4FB9-9976-94541BFB5EFD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C7603F0-236C-468F-81ED-87617F8942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59BD-4FB9-9976-94541BFB5EFD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3ABB478-9F46-411D-8973-41634998B1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59BD-4FB9-9976-94541BFB5EFD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6A99C06-5121-4F8C-B569-2E8DE8A9B6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59BD-4FB9-9976-94541BFB5EFD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8159B60-F7E2-49D4-8C76-3F2AA6A9EE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59BD-4FB9-9976-94541BFB5EFD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9360459-C725-47AE-B77B-8C63A83942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59BD-4FB9-9976-94541BFB5EFD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9FF13DD-6426-42AB-8F30-746E58FB50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59BD-4FB9-9976-94541BFB5EFD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512F14B-07DC-4C0D-ACDB-D2181983BE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59BD-4FB9-9976-94541BFB5EFD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4916A94-3936-4032-9B2A-9EF5C5741A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59BD-4FB9-9976-94541BFB5E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'Link with online (residents)'!$B$2:$B$63</c:f>
              <c:numCache>
                <c:formatCode>0%</c:formatCode>
                <c:ptCount val="62"/>
                <c:pt idx="0">
                  <c:v>1.17904709898294</c:v>
                </c:pt>
                <c:pt idx="1">
                  <c:v>1.16913153325644</c:v>
                </c:pt>
                <c:pt idx="2">
                  <c:v>1.1123314709941901</c:v>
                </c:pt>
                <c:pt idx="3">
                  <c:v>1.0789510438913501</c:v>
                </c:pt>
                <c:pt idx="4">
                  <c:v>1.0734231329333599</c:v>
                </c:pt>
                <c:pt idx="5">
                  <c:v>1.05950164804963</c:v>
                </c:pt>
                <c:pt idx="6">
                  <c:v>1.0591688711590601</c:v>
                </c:pt>
                <c:pt idx="7">
                  <c:v>1.0239819394407199</c:v>
                </c:pt>
                <c:pt idx="8">
                  <c:v>1.01416990880036</c:v>
                </c:pt>
                <c:pt idx="9">
                  <c:v>1.00983555644877</c:v>
                </c:pt>
                <c:pt idx="10">
                  <c:v>1.0012393926826</c:v>
                </c:pt>
                <c:pt idx="11">
                  <c:v>0.99913088231762004</c:v>
                </c:pt>
                <c:pt idx="12">
                  <c:v>0.99698048698030906</c:v>
                </c:pt>
                <c:pt idx="13">
                  <c:v>0.99368667987728798</c:v>
                </c:pt>
                <c:pt idx="14">
                  <c:v>0.97809234669966605</c:v>
                </c:pt>
                <c:pt idx="15">
                  <c:v>0.97291270531324703</c:v>
                </c:pt>
                <c:pt idx="16">
                  <c:v>0.96495288068154195</c:v>
                </c:pt>
                <c:pt idx="17">
                  <c:v>0.96139010862736995</c:v>
                </c:pt>
                <c:pt idx="18">
                  <c:v>0.95201481234227203</c:v>
                </c:pt>
                <c:pt idx="19">
                  <c:v>0.94589110578528102</c:v>
                </c:pt>
                <c:pt idx="20">
                  <c:v>0.94475112745273604</c:v>
                </c:pt>
                <c:pt idx="21">
                  <c:v>0.94261057623877598</c:v>
                </c:pt>
                <c:pt idx="22">
                  <c:v>0.93848651108307102</c:v>
                </c:pt>
                <c:pt idx="23">
                  <c:v>0.92773581933138005</c:v>
                </c:pt>
                <c:pt idx="24">
                  <c:v>0.91492519779241399</c:v>
                </c:pt>
                <c:pt idx="25">
                  <c:v>0.913980524921846</c:v>
                </c:pt>
                <c:pt idx="26">
                  <c:v>0.91319524839425703</c:v>
                </c:pt>
                <c:pt idx="27">
                  <c:v>0.91275986951973997</c:v>
                </c:pt>
                <c:pt idx="28">
                  <c:v>0.91093126654947199</c:v>
                </c:pt>
                <c:pt idx="29">
                  <c:v>0.90994470426624896</c:v>
                </c:pt>
                <c:pt idx="30">
                  <c:v>0.90643087082527596</c:v>
                </c:pt>
                <c:pt idx="31">
                  <c:v>0.89992733432048899</c:v>
                </c:pt>
                <c:pt idx="32">
                  <c:v>0.89973086956505199</c:v>
                </c:pt>
                <c:pt idx="33">
                  <c:v>0.89740709155509402</c:v>
                </c:pt>
                <c:pt idx="34">
                  <c:v>0.89516399125452895</c:v>
                </c:pt>
                <c:pt idx="35">
                  <c:v>0.89385379929944098</c:v>
                </c:pt>
                <c:pt idx="36">
                  <c:v>0.89293180113067305</c:v>
                </c:pt>
                <c:pt idx="37">
                  <c:v>0.88895561709262005</c:v>
                </c:pt>
                <c:pt idx="38">
                  <c:v>0.87751285837066395</c:v>
                </c:pt>
                <c:pt idx="39">
                  <c:v>0.87727228550832503</c:v>
                </c:pt>
                <c:pt idx="40">
                  <c:v>0.876502596310199</c:v>
                </c:pt>
                <c:pt idx="41">
                  <c:v>0.86896079767787204</c:v>
                </c:pt>
                <c:pt idx="42">
                  <c:v>0.86767771661112802</c:v>
                </c:pt>
                <c:pt idx="43">
                  <c:v>0.86047315683473802</c:v>
                </c:pt>
                <c:pt idx="44">
                  <c:v>0.84913189423629798</c:v>
                </c:pt>
                <c:pt idx="45">
                  <c:v>0.84848649563175105</c:v>
                </c:pt>
                <c:pt idx="46">
                  <c:v>0.84287607466937597</c:v>
                </c:pt>
                <c:pt idx="47">
                  <c:v>0.82912534192667797</c:v>
                </c:pt>
                <c:pt idx="48">
                  <c:v>0.82728398000615799</c:v>
                </c:pt>
                <c:pt idx="49">
                  <c:v>0.825194049316893</c:v>
                </c:pt>
                <c:pt idx="50">
                  <c:v>0.82419848592241796</c:v>
                </c:pt>
                <c:pt idx="51">
                  <c:v>0.818407016104853</c:v>
                </c:pt>
                <c:pt idx="52">
                  <c:v>0.81383853437807896</c:v>
                </c:pt>
                <c:pt idx="53">
                  <c:v>0.809405175224439</c:v>
                </c:pt>
                <c:pt idx="54">
                  <c:v>0.79462787142888103</c:v>
                </c:pt>
                <c:pt idx="55">
                  <c:v>0.79162553156301196</c:v>
                </c:pt>
                <c:pt idx="56">
                  <c:v>0.789316177494925</c:v>
                </c:pt>
                <c:pt idx="57">
                  <c:v>0.78033666609515995</c:v>
                </c:pt>
                <c:pt idx="58">
                  <c:v>0.77466679807822503</c:v>
                </c:pt>
                <c:pt idx="59">
                  <c:v>0.77106413759808801</c:v>
                </c:pt>
                <c:pt idx="60">
                  <c:v>0.76812817956173796</c:v>
                </c:pt>
                <c:pt idx="61">
                  <c:v>0.74992821306977997</c:v>
                </c:pt>
              </c:numCache>
            </c:numRef>
          </c:xVal>
          <c:yVal>
            <c:numRef>
              <c:f>'Link with online (residents)'!$D$2:$D$63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'Link with online (residents)'!$A$2:$A$63</c15:f>
                <c15:dlblRangeCache>
                  <c:ptCount val="62"/>
                  <c:pt idx="0">
                    <c:v>York</c:v>
                  </c:pt>
                  <c:pt idx="1">
                    <c:v>Blackpool</c:v>
                  </c:pt>
                  <c:pt idx="2">
                    <c:v>Barnsley</c:v>
                  </c:pt>
                  <c:pt idx="3">
                    <c:v>Liverpool</c:v>
                  </c:pt>
                  <c:pt idx="4">
                    <c:v>Bournemouth</c:v>
                  </c:pt>
                  <c:pt idx="5">
                    <c:v>Newcastle</c:v>
                  </c:pt>
                  <c:pt idx="6">
                    <c:v>Edinburgh</c:v>
                  </c:pt>
                  <c:pt idx="7">
                    <c:v>Hull</c:v>
                  </c:pt>
                  <c:pt idx="8">
                    <c:v>Burnley</c:v>
                  </c:pt>
                  <c:pt idx="9">
                    <c:v>Huddersfield</c:v>
                  </c:pt>
                  <c:pt idx="10">
                    <c:v>Warrington</c:v>
                  </c:pt>
                  <c:pt idx="11">
                    <c:v>Swansea</c:v>
                  </c:pt>
                  <c:pt idx="12">
                    <c:v>Plymouth</c:v>
                  </c:pt>
                  <c:pt idx="13">
                    <c:v>Brighton</c:v>
                  </c:pt>
                  <c:pt idx="14">
                    <c:v>Blackburn</c:v>
                  </c:pt>
                  <c:pt idx="15">
                    <c:v>Mansfield</c:v>
                  </c:pt>
                  <c:pt idx="16">
                    <c:v>Gloucester</c:v>
                  </c:pt>
                  <c:pt idx="17">
                    <c:v>Worthing</c:v>
                  </c:pt>
                  <c:pt idx="18">
                    <c:v>Middlesbrough</c:v>
                  </c:pt>
                  <c:pt idx="19">
                    <c:v>Sunderland</c:v>
                  </c:pt>
                  <c:pt idx="20">
                    <c:v>Wakefield</c:v>
                  </c:pt>
                  <c:pt idx="21">
                    <c:v>Manchester</c:v>
                  </c:pt>
                  <c:pt idx="22">
                    <c:v>Leeds</c:v>
                  </c:pt>
                  <c:pt idx="23">
                    <c:v>Aldershot</c:v>
                  </c:pt>
                  <c:pt idx="24">
                    <c:v>Exeter</c:v>
                  </c:pt>
                  <c:pt idx="25">
                    <c:v>Preston</c:v>
                  </c:pt>
                  <c:pt idx="26">
                    <c:v>Sheffield</c:v>
                  </c:pt>
                  <c:pt idx="27">
                    <c:v>Doncaster</c:v>
                  </c:pt>
                  <c:pt idx="28">
                    <c:v>Dundee</c:v>
                  </c:pt>
                  <c:pt idx="29">
                    <c:v>Northampton</c:v>
                  </c:pt>
                  <c:pt idx="30">
                    <c:v>Norwich</c:v>
                  </c:pt>
                  <c:pt idx="31">
                    <c:v>Telford</c:v>
                  </c:pt>
                  <c:pt idx="32">
                    <c:v>Newport</c:v>
                  </c:pt>
                  <c:pt idx="33">
                    <c:v>Bristol</c:v>
                  </c:pt>
                  <c:pt idx="34">
                    <c:v>Birkenhead</c:v>
                  </c:pt>
                  <c:pt idx="35">
                    <c:v>Nottingham</c:v>
                  </c:pt>
                  <c:pt idx="36">
                    <c:v>Leicester</c:v>
                  </c:pt>
                  <c:pt idx="37">
                    <c:v>Glasgow</c:v>
                  </c:pt>
                  <c:pt idx="38">
                    <c:v>Chatham</c:v>
                  </c:pt>
                  <c:pt idx="39">
                    <c:v>Derby</c:v>
                  </c:pt>
                  <c:pt idx="40">
                    <c:v>Southend</c:v>
                  </c:pt>
                  <c:pt idx="41">
                    <c:v>Portsmouth</c:v>
                  </c:pt>
                  <c:pt idx="42">
                    <c:v>Luton</c:v>
                  </c:pt>
                  <c:pt idx="43">
                    <c:v>Bradford</c:v>
                  </c:pt>
                  <c:pt idx="44">
                    <c:v>Cardiff</c:v>
                  </c:pt>
                  <c:pt idx="45">
                    <c:v>Swindon</c:v>
                  </c:pt>
                  <c:pt idx="46">
                    <c:v>Wigan</c:v>
                  </c:pt>
                  <c:pt idx="47">
                    <c:v>Cambridge</c:v>
                  </c:pt>
                  <c:pt idx="48">
                    <c:v>Basildon</c:v>
                  </c:pt>
                  <c:pt idx="49">
                    <c:v>Ipswich</c:v>
                  </c:pt>
                  <c:pt idx="50">
                    <c:v>Slough</c:v>
                  </c:pt>
                  <c:pt idx="51">
                    <c:v>London</c:v>
                  </c:pt>
                  <c:pt idx="52">
                    <c:v>Aberdeen</c:v>
                  </c:pt>
                  <c:pt idx="53">
                    <c:v>Oxford</c:v>
                  </c:pt>
                  <c:pt idx="54">
                    <c:v>Milton Keynes</c:v>
                  </c:pt>
                  <c:pt idx="55">
                    <c:v>Birmingham</c:v>
                  </c:pt>
                  <c:pt idx="56">
                    <c:v>Crawley</c:v>
                  </c:pt>
                  <c:pt idx="57">
                    <c:v>Peterborough</c:v>
                  </c:pt>
                  <c:pt idx="58">
                    <c:v>Reading</c:v>
                  </c:pt>
                  <c:pt idx="59">
                    <c:v>Southampton</c:v>
                  </c:pt>
                  <c:pt idx="60">
                    <c:v>Coventry</c:v>
                  </c:pt>
                  <c:pt idx="61">
                    <c:v>Stoke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244-9D43-9840-86D505D05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253215"/>
        <c:axId val="829670095"/>
      </c:scatterChart>
      <c:valAx>
        <c:axId val="942253215"/>
        <c:scaling>
          <c:orientation val="minMax"/>
          <c:min val="0.7000000000000000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</a:t>
                </a:r>
                <a:r>
                  <a:rPr lang="en-GB" baseline="0"/>
                  <a:t> centre recovery Sept 21 (Baseline= Sept 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70095"/>
        <c:crosses val="autoZero"/>
        <c:crossBetween val="midCat"/>
      </c:valAx>
      <c:valAx>
        <c:axId val="82967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 in share of all spend made online (percentage</a:t>
                </a:r>
                <a:r>
                  <a:rPr lang="en-GB" baseline="0"/>
                  <a:t> point)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25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Charts!$A$33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Charts!$B$33:$Z$33</c:f>
              <c:numCache>
                <c:formatCode>0%</c:formatCode>
                <c:ptCount val="25"/>
                <c:pt idx="0">
                  <c:v>0.21416886357139173</c:v>
                </c:pt>
                <c:pt idx="1">
                  <c:v>0.22393030093210753</c:v>
                </c:pt>
                <c:pt idx="2">
                  <c:v>0.22232945428575437</c:v>
                </c:pt>
                <c:pt idx="3">
                  <c:v>0.21543741888538631</c:v>
                </c:pt>
                <c:pt idx="4">
                  <c:v>0.21545974891625391</c:v>
                </c:pt>
                <c:pt idx="5">
                  <c:v>0.21510046542805966</c:v>
                </c:pt>
                <c:pt idx="6">
                  <c:v>0.14589893232092266</c:v>
                </c:pt>
                <c:pt idx="7">
                  <c:v>4.4144425146426386E-2</c:v>
                </c:pt>
                <c:pt idx="8">
                  <c:v>4.3066844593736969E-2</c:v>
                </c:pt>
                <c:pt idx="9">
                  <c:v>6.5159586214445703E-2</c:v>
                </c:pt>
                <c:pt idx="10">
                  <c:v>0.10421303041413361</c:v>
                </c:pt>
                <c:pt idx="11">
                  <c:v>0.12437622247605799</c:v>
                </c:pt>
                <c:pt idx="12">
                  <c:v>0.13600837743544691</c:v>
                </c:pt>
                <c:pt idx="13">
                  <c:v>0.13686415526870307</c:v>
                </c:pt>
                <c:pt idx="14">
                  <c:v>9.1829049991308032E-2</c:v>
                </c:pt>
                <c:pt idx="15">
                  <c:v>0.11866091526210745</c:v>
                </c:pt>
                <c:pt idx="16">
                  <c:v>6.6479279941501157E-2</c:v>
                </c:pt>
                <c:pt idx="17">
                  <c:v>7.0486340028621544E-2</c:v>
                </c:pt>
                <c:pt idx="18">
                  <c:v>7.8005562758650226E-2</c:v>
                </c:pt>
                <c:pt idx="19">
                  <c:v>0.11604958018616791</c:v>
                </c:pt>
                <c:pt idx="20">
                  <c:v>0.14372359133803869</c:v>
                </c:pt>
                <c:pt idx="21">
                  <c:v>0.16123512626126285</c:v>
                </c:pt>
                <c:pt idx="22">
                  <c:v>0.16721815661121772</c:v>
                </c:pt>
                <c:pt idx="23">
                  <c:v>0.18444159583737799</c:v>
                </c:pt>
                <c:pt idx="24">
                  <c:v>0.1893539640238093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B-C64A-B03F-9DD798DE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Charts!$A$50</c:f>
              <c:strCache>
                <c:ptCount val="1"/>
                <c:pt idx="0">
                  <c:v>Sheffield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Charts!$B$50:$Z$50</c:f>
              <c:numCache>
                <c:formatCode>0%</c:formatCode>
                <c:ptCount val="25"/>
                <c:pt idx="0">
                  <c:v>0.10260378607493358</c:v>
                </c:pt>
                <c:pt idx="1">
                  <c:v>0.10811583358783929</c:v>
                </c:pt>
                <c:pt idx="2">
                  <c:v>0.10883001789712404</c:v>
                </c:pt>
                <c:pt idx="3">
                  <c:v>0.11008317678335752</c:v>
                </c:pt>
                <c:pt idx="4">
                  <c:v>0.10463514005827454</c:v>
                </c:pt>
                <c:pt idx="5">
                  <c:v>0.10582621357936434</c:v>
                </c:pt>
                <c:pt idx="6">
                  <c:v>8.9087888172891275E-2</c:v>
                </c:pt>
                <c:pt idx="7">
                  <c:v>5.2872600170746104E-2</c:v>
                </c:pt>
                <c:pt idx="8">
                  <c:v>5.0994937553392905E-2</c:v>
                </c:pt>
                <c:pt idx="9">
                  <c:v>5.7680057767520318E-2</c:v>
                </c:pt>
                <c:pt idx="10">
                  <c:v>7.3856049615227168E-2</c:v>
                </c:pt>
                <c:pt idx="11">
                  <c:v>8.0994021672578964E-2</c:v>
                </c:pt>
                <c:pt idx="12">
                  <c:v>8.3072814723476746E-2</c:v>
                </c:pt>
                <c:pt idx="13">
                  <c:v>8.0998805407104205E-2</c:v>
                </c:pt>
                <c:pt idx="14">
                  <c:v>6.3347081189873269E-2</c:v>
                </c:pt>
                <c:pt idx="15">
                  <c:v>7.879437890290103E-2</c:v>
                </c:pt>
                <c:pt idx="16">
                  <c:v>5.872952401608228E-2</c:v>
                </c:pt>
                <c:pt idx="17">
                  <c:v>5.9108208619880413E-2</c:v>
                </c:pt>
                <c:pt idx="18">
                  <c:v>5.972846514113303E-2</c:v>
                </c:pt>
                <c:pt idx="19">
                  <c:v>7.1257705167475954E-2</c:v>
                </c:pt>
                <c:pt idx="20">
                  <c:v>7.7808371238289362E-2</c:v>
                </c:pt>
                <c:pt idx="21">
                  <c:v>8.0730599983675128E-2</c:v>
                </c:pt>
                <c:pt idx="22">
                  <c:v>8.3985442856210082E-2</c:v>
                </c:pt>
                <c:pt idx="23">
                  <c:v>8.8753235638825395E-2</c:v>
                </c:pt>
                <c:pt idx="24">
                  <c:v>9.2123177462434522E-2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2-EC4C-A1E4-CD5F165D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Charts!$A$9</c:f>
              <c:strCache>
                <c:ptCount val="1"/>
                <c:pt idx="0">
                  <c:v>Blackpool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Charts!$B$1:$Z$1</c:f>
              <c:numCache>
                <c:formatCode>m/d/yyyy</c:formatCode>
                <c:ptCount val="25"/>
                <c:pt idx="0">
                  <c:v>43709</c:v>
                </c:pt>
                <c:pt idx="1">
                  <c:v>43739</c:v>
                </c:pt>
                <c:pt idx="2">
                  <c:v>43770</c:v>
                </c:pt>
                <c:pt idx="3">
                  <c:v>43800</c:v>
                </c:pt>
                <c:pt idx="4">
                  <c:v>43831</c:v>
                </c:pt>
                <c:pt idx="5">
                  <c:v>43862</c:v>
                </c:pt>
                <c:pt idx="6">
                  <c:v>43891</c:v>
                </c:pt>
                <c:pt idx="7">
                  <c:v>43922</c:v>
                </c:pt>
                <c:pt idx="8">
                  <c:v>43952</c:v>
                </c:pt>
                <c:pt idx="9">
                  <c:v>43983</c:v>
                </c:pt>
                <c:pt idx="10">
                  <c:v>44013</c:v>
                </c:pt>
                <c:pt idx="11">
                  <c:v>44044</c:v>
                </c:pt>
                <c:pt idx="12">
                  <c:v>44075</c:v>
                </c:pt>
                <c:pt idx="13">
                  <c:v>44105</c:v>
                </c:pt>
                <c:pt idx="14">
                  <c:v>44136</c:v>
                </c:pt>
                <c:pt idx="15">
                  <c:v>44166</c:v>
                </c:pt>
                <c:pt idx="16">
                  <c:v>44197</c:v>
                </c:pt>
                <c:pt idx="17">
                  <c:v>44228</c:v>
                </c:pt>
                <c:pt idx="18">
                  <c:v>44256</c:v>
                </c:pt>
                <c:pt idx="19">
                  <c:v>44287</c:v>
                </c:pt>
                <c:pt idx="20">
                  <c:v>44317</c:v>
                </c:pt>
                <c:pt idx="21">
                  <c:v>44348</c:v>
                </c:pt>
                <c:pt idx="22">
                  <c:v>44378</c:v>
                </c:pt>
                <c:pt idx="23">
                  <c:v>44409</c:v>
                </c:pt>
                <c:pt idx="24">
                  <c:v>44440</c:v>
                </c:pt>
              </c:numCache>
            </c:numRef>
          </c:cat>
          <c:val>
            <c:numRef>
              <c:f>Charts!$B$9:$Z$9</c:f>
              <c:numCache>
                <c:formatCode>0%</c:formatCode>
                <c:ptCount val="25"/>
                <c:pt idx="0">
                  <c:v>0.15085024289909837</c:v>
                </c:pt>
                <c:pt idx="1">
                  <c:v>0.15741034480612953</c:v>
                </c:pt>
                <c:pt idx="2">
                  <c:v>0.14792147007547485</c:v>
                </c:pt>
                <c:pt idx="3">
                  <c:v>0.16292120009813982</c:v>
                </c:pt>
                <c:pt idx="4">
                  <c:v>0.13220604023206528</c:v>
                </c:pt>
                <c:pt idx="5">
                  <c:v>0.12974018227615886</c:v>
                </c:pt>
                <c:pt idx="6">
                  <c:v>0.10589325079230709</c:v>
                </c:pt>
                <c:pt idx="7">
                  <c:v>6.4044433791262331E-2</c:v>
                </c:pt>
                <c:pt idx="8">
                  <c:v>6.0552259213208691E-2</c:v>
                </c:pt>
                <c:pt idx="9">
                  <c:v>8.2557854002237183E-2</c:v>
                </c:pt>
                <c:pt idx="10">
                  <c:v>0.12272805421246102</c:v>
                </c:pt>
                <c:pt idx="11">
                  <c:v>0.13544388870587629</c:v>
                </c:pt>
                <c:pt idx="12">
                  <c:v>0.12931700856574646</c:v>
                </c:pt>
                <c:pt idx="13">
                  <c:v>0.11876844774733221</c:v>
                </c:pt>
                <c:pt idx="14">
                  <c:v>7.5905447617251071E-2</c:v>
                </c:pt>
                <c:pt idx="15">
                  <c:v>0.13538002164136567</c:v>
                </c:pt>
                <c:pt idx="16">
                  <c:v>6.2484507989176492E-2</c:v>
                </c:pt>
                <c:pt idx="17">
                  <c:v>6.2334380239890359E-2</c:v>
                </c:pt>
                <c:pt idx="18">
                  <c:v>6.3473610679023101E-2</c:v>
                </c:pt>
                <c:pt idx="19">
                  <c:v>0.10080189849227167</c:v>
                </c:pt>
                <c:pt idx="20">
                  <c:v>0.11557803415091651</c:v>
                </c:pt>
                <c:pt idx="21">
                  <c:v>0.13126497046206653</c:v>
                </c:pt>
                <c:pt idx="22">
                  <c:v>0.1425739143550393</c:v>
                </c:pt>
                <c:pt idx="23">
                  <c:v>0.15006196707789837</c:v>
                </c:pt>
                <c:pt idx="24">
                  <c:v>0.14015454913322031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04D-89FC-9FAD4210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241039"/>
        <c:axId val="848457103"/>
      </c:lineChart>
      <c:dateAx>
        <c:axId val="829241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57103"/>
        <c:crosses val="autoZero"/>
        <c:auto val="1"/>
        <c:lblOffset val="100"/>
        <c:baseTimeUnit val="months"/>
      </c:dateAx>
      <c:valAx>
        <c:axId val="848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B89D986-ABFA-4AAC-BD1A-239D16CE6785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F93-D542-B77B-B211FE1B5AB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53E7EB-4040-4459-BE64-EEAAF8AB7B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F93-D542-B77B-B211FE1B5AB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39B499C-2315-45BC-92D0-7AFCFAB10D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F93-D542-B77B-B211FE1B5AB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935BE9-8C92-46AA-934A-352BFAB042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F93-D542-B77B-B211FE1B5AB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1A54987-2F0A-4A2A-A9E7-8C59BC6751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F93-D542-B77B-B211FE1B5AB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560C6A0-767E-47D8-9D62-8C50800F85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F93-D542-B77B-B211FE1B5AB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B97A10A-218F-4EF0-8183-1C1605A348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F93-D542-B77B-B211FE1B5AB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3898E7-3D76-4056-B0DE-0E935357B6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F93-D542-B77B-B211FE1B5AB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79C2F18-D309-46E5-9658-2B1B8A4053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F93-D542-B77B-B211FE1B5AB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3BD9D5E-61A3-4B79-A19B-45C8E78C87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F93-D542-B77B-B211FE1B5AB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171539D-709E-444E-A86D-BD0B7C7F46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F93-D542-B77B-B211FE1B5AB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9E793E1-9AA8-4C9C-AEBA-E0BF756E00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F93-D542-B77B-B211FE1B5AB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4AD1A6F-BCEB-40FD-BCA0-C5438A98D9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F93-D542-B77B-B211FE1B5AB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9F0F028-EC9E-4B0E-8066-40E0479A92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F93-D542-B77B-B211FE1B5AB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1549E0E-41C8-489C-BC4B-447FF39E6A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F93-D542-B77B-B211FE1B5AB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0FBEFC8-9902-459A-A24E-36F096730F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F93-D542-B77B-B211FE1B5AB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0AE646F-9EB8-4DF0-ACB8-8D6875DDD7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F93-D542-B77B-B211FE1B5AB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A4D2A1E-549F-436E-83C6-01C2F69442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F93-D542-B77B-B211FE1B5AB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6AFE68-A6DC-46C1-8A4F-07C7A68CA0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F93-D542-B77B-B211FE1B5AB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3584290-FDE0-4171-892A-A3566FFEFB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F93-D542-B77B-B211FE1B5AB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4A13874-E288-4FBB-94A4-63227669CF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F93-D542-B77B-B211FE1B5AB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B8FA80C-2F73-463C-925C-A864D5DDB0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F93-D542-B77B-B211FE1B5AB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DC509EB-3D8A-435D-A09E-C5227C12DB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F93-D542-B77B-B211FE1B5AB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E33162F-623B-4A51-B573-4ADC5BB75F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F93-D542-B77B-B211FE1B5AB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7823D97-7401-48E2-BF77-B0996546AC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F93-D542-B77B-B211FE1B5AB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2B8AB03-0451-4FB7-BCF5-51573551AD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F93-D542-B77B-B211FE1B5AB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38EA56C-6E31-4E95-8C8B-5CFF1142EA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F93-D542-B77B-B211FE1B5AB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05F4029-1C3B-418E-B712-BF2C96B382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F93-D542-B77B-B211FE1B5AB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80DF013-7A9A-49DA-A84B-1A552308A8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F93-D542-B77B-B211FE1B5AB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17C01B0-77BD-4AAA-B430-7EE6726365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F93-D542-B77B-B211FE1B5AB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F284B47-A0D8-409B-A0E6-95B0B69CC6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F93-D542-B77B-B211FE1B5AB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50A34CD-1FFB-4B97-81D9-2465E0638E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F93-D542-B77B-B211FE1B5AB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F1613C4-9940-4240-8941-7DF95FD8F0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F93-D542-B77B-B211FE1B5AB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1CADE82-B2B9-475A-8008-65C979AC1B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F93-D542-B77B-B211FE1B5AB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DE49E8F-D79B-4DCB-97AF-6D6E797DA0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F93-D542-B77B-B211FE1B5AB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3F28EFF-04CD-454F-A07B-B147917009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F93-D542-B77B-B211FE1B5AB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FCB0BB-FD42-4EE9-907F-91EBD63A29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F93-D542-B77B-B211FE1B5AB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349C9B9-053C-4AB9-BA3B-5A8E492E39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F93-D542-B77B-B211FE1B5AB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C9BC07E-F853-4447-8236-94339B7886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F93-D542-B77B-B211FE1B5AB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E9DFDE7-42E2-4AD2-A030-853656F4CD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F93-D542-B77B-B211FE1B5AB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7B7BD36-7377-4984-BADF-DCA69BE843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F93-D542-B77B-B211FE1B5AB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9EB3345-8D0E-4166-B5AE-7878D8585B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F93-D542-B77B-B211FE1B5AB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1D50D02-04A8-4FBA-9042-8341AFE50E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F93-D542-B77B-B211FE1B5AB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E57706E-94FC-4244-852E-4FDB0D7BE1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F93-D542-B77B-B211FE1B5AB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3DB6B5A-EB30-404A-9FA3-B505E7A6B7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F93-D542-B77B-B211FE1B5AB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F84619A-4023-4212-A171-9E0758C0A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F93-D542-B77B-B211FE1B5AB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3356B9C-7328-4E8B-91E2-3319E89839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F93-D542-B77B-B211FE1B5AB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A0C218F-A9F4-4484-8BA5-1A65C2F848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F93-D542-B77B-B211FE1B5AB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3ED4E22-B605-4FB6-8144-E0D13499B1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F93-D542-B77B-B211FE1B5AB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68CC54E-5212-4461-9BDF-C1E6825C43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F93-D542-B77B-B211FE1B5AB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695E4E4-F616-40C3-8E38-5528A21FAC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F93-D542-B77B-B211FE1B5AB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731B3E0-18FE-4F0F-B3A0-A45D412FF7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F93-D542-B77B-B211FE1B5AB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0837698-7136-4CCA-B6D7-9AC4A4FF09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F93-D542-B77B-B211FE1B5AB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142E8E3-DF91-436E-8184-2E7AF6EA3A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F93-D542-B77B-B211FE1B5AB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FB4C72E-99D8-4A45-B8FA-3A60B1E4AB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F93-D542-B77B-B211FE1B5AB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79D6D4A-5EFA-4DF9-9169-9BF9B11831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F93-D542-B77B-B211FE1B5AB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71CFA92-34DD-4BB7-8CFA-3AE36C1C5C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F93-D542-B77B-B211FE1B5AB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211AEC9-5432-4977-B96D-38FAF46B1D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F93-D542-B77B-B211FE1B5AB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8B966E2-5C61-4D47-8EED-5406B8F938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F93-D542-B77B-B211FE1B5AB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DBF9673-688B-495E-B8EC-6707A93D47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F93-D542-B77B-B211FE1B5AB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DCC82A3-9D06-4584-9F75-FC4865B20B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F93-D542-B77B-B211FE1B5AB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81CC524-2D0B-4061-BDCA-647F854D14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F93-D542-B77B-B211FE1B5A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'CC share tops bottoms'!$F$2:$F$63</c:f>
              <c:numCache>
                <c:formatCode>0</c:formatCode>
                <c:ptCount val="62"/>
                <c:pt idx="0">
                  <c:v>-2.0455210043108352</c:v>
                </c:pt>
                <c:pt idx="1">
                  <c:v>-3.693118417005814E-3</c:v>
                </c:pt>
                <c:pt idx="2">
                  <c:v>-0.3585639152532738</c:v>
                </c:pt>
                <c:pt idx="3">
                  <c:v>-1.6026130855137848</c:v>
                </c:pt>
                <c:pt idx="4">
                  <c:v>-0.97171501709811947</c:v>
                </c:pt>
                <c:pt idx="5">
                  <c:v>-2.0434053737547142</c:v>
                </c:pt>
                <c:pt idx="6">
                  <c:v>-1.7212316878859657</c:v>
                </c:pt>
                <c:pt idx="7">
                  <c:v>-1.0695693765878063</c:v>
                </c:pt>
                <c:pt idx="8">
                  <c:v>0.19095813761299263</c:v>
                </c:pt>
                <c:pt idx="9">
                  <c:v>-1.434024148965092</c:v>
                </c:pt>
                <c:pt idx="10">
                  <c:v>-0.18032418420304286</c:v>
                </c:pt>
                <c:pt idx="11">
                  <c:v>-0.93301223515086651</c:v>
                </c:pt>
                <c:pt idx="12">
                  <c:v>-1.4480586867963052</c:v>
                </c:pt>
                <c:pt idx="13">
                  <c:v>-0.24122971142267469</c:v>
                </c:pt>
                <c:pt idx="14">
                  <c:v>-1.8259237874897083</c:v>
                </c:pt>
                <c:pt idx="15">
                  <c:v>-0.68028049244601707</c:v>
                </c:pt>
                <c:pt idx="16">
                  <c:v>-3.142663047541419</c:v>
                </c:pt>
                <c:pt idx="17">
                  <c:v>-1.8240764055551946</c:v>
                </c:pt>
                <c:pt idx="18">
                  <c:v>-1.5337895345149648</c:v>
                </c:pt>
                <c:pt idx="19">
                  <c:v>-1.6834742980731023</c:v>
                </c:pt>
                <c:pt idx="20">
                  <c:v>-3.073046283421224</c:v>
                </c:pt>
                <c:pt idx="21">
                  <c:v>0.45549574737899434</c:v>
                </c:pt>
                <c:pt idx="22">
                  <c:v>-1.074941387126549</c:v>
                </c:pt>
                <c:pt idx="23">
                  <c:v>-1.3104150893925222</c:v>
                </c:pt>
                <c:pt idx="24">
                  <c:v>-1.3631536391156385</c:v>
                </c:pt>
                <c:pt idx="25">
                  <c:v>-0.76797960270020837</c:v>
                </c:pt>
                <c:pt idx="26">
                  <c:v>-1.770430293309508</c:v>
                </c:pt>
                <c:pt idx="27">
                  <c:v>-1.951815837737922</c:v>
                </c:pt>
                <c:pt idx="28">
                  <c:v>-1.1141671850455532</c:v>
                </c:pt>
                <c:pt idx="29">
                  <c:v>-0.99222636930466623</c:v>
                </c:pt>
                <c:pt idx="30">
                  <c:v>-0.75898759672397009</c:v>
                </c:pt>
                <c:pt idx="31">
                  <c:v>-2.4814899547582425</c:v>
                </c:pt>
                <c:pt idx="32">
                  <c:v>0.63951117335616647</c:v>
                </c:pt>
                <c:pt idx="33">
                  <c:v>-0.76891582493529431</c:v>
                </c:pt>
                <c:pt idx="34">
                  <c:v>-1.249706738773726E-2</c:v>
                </c:pt>
                <c:pt idx="35">
                  <c:v>-0.25996644733432828</c:v>
                </c:pt>
                <c:pt idx="36">
                  <c:v>-1.6030455153294099</c:v>
                </c:pt>
                <c:pt idx="37">
                  <c:v>-0.13837686073642774</c:v>
                </c:pt>
                <c:pt idx="38">
                  <c:v>-0.92455691251522032</c:v>
                </c:pt>
                <c:pt idx="39">
                  <c:v>-1.0976979102730877E-2</c:v>
                </c:pt>
                <c:pt idx="40">
                  <c:v>-0.99835250176703028</c:v>
                </c:pt>
                <c:pt idx="41">
                  <c:v>-1.3864231793494552</c:v>
                </c:pt>
                <c:pt idx="42">
                  <c:v>-1.0548855067529423</c:v>
                </c:pt>
                <c:pt idx="43">
                  <c:v>-1.8491101003638266</c:v>
                </c:pt>
                <c:pt idx="44">
                  <c:v>-0.34190526013916367</c:v>
                </c:pt>
                <c:pt idx="45">
                  <c:v>-1.1344222306478726</c:v>
                </c:pt>
                <c:pt idx="46">
                  <c:v>-0.92453690932974975</c:v>
                </c:pt>
                <c:pt idx="47">
                  <c:v>-2.640940276951151</c:v>
                </c:pt>
                <c:pt idx="48">
                  <c:v>-1.0480608612499054</c:v>
                </c:pt>
                <c:pt idx="49">
                  <c:v>-2.8675638665611238</c:v>
                </c:pt>
                <c:pt idx="50">
                  <c:v>-3.1988425828811451</c:v>
                </c:pt>
                <c:pt idx="51">
                  <c:v>-1.7462243445843282</c:v>
                </c:pt>
                <c:pt idx="52">
                  <c:v>-2.4415050253747927</c:v>
                </c:pt>
                <c:pt idx="53">
                  <c:v>-1.9409321270331805</c:v>
                </c:pt>
                <c:pt idx="54">
                  <c:v>-1.3016336001953954</c:v>
                </c:pt>
                <c:pt idx="55">
                  <c:v>-1.5219038826605746</c:v>
                </c:pt>
                <c:pt idx="56">
                  <c:v>-1.6143954562424927</c:v>
                </c:pt>
                <c:pt idx="57">
                  <c:v>-1.1667596409997247</c:v>
                </c:pt>
                <c:pt idx="58">
                  <c:v>-4.0741600857382987E-2</c:v>
                </c:pt>
                <c:pt idx="59">
                  <c:v>-1.7102740873698938</c:v>
                </c:pt>
                <c:pt idx="60">
                  <c:v>-1.2480289692196389</c:v>
                </c:pt>
                <c:pt idx="61">
                  <c:v>3.1298550227438215</c:v>
                </c:pt>
              </c:numCache>
            </c:numRef>
          </c:xVal>
          <c:yVal>
            <c:numRef>
              <c:f>'CC share tops bottoms'!$H$2:$H$63</c:f>
              <c:numCache>
                <c:formatCode>0%</c:formatCode>
                <c:ptCount val="62"/>
                <c:pt idx="0">
                  <c:v>0.81383853437807896</c:v>
                </c:pt>
                <c:pt idx="1">
                  <c:v>0.92773581933138005</c:v>
                </c:pt>
                <c:pt idx="2">
                  <c:v>1.1123314709941901</c:v>
                </c:pt>
                <c:pt idx="3">
                  <c:v>0.82728398000615799</c:v>
                </c:pt>
                <c:pt idx="4">
                  <c:v>0.89516399125452895</c:v>
                </c:pt>
                <c:pt idx="5">
                  <c:v>0.79162553156301196</c:v>
                </c:pt>
                <c:pt idx="6">
                  <c:v>0.97809234669966605</c:v>
                </c:pt>
                <c:pt idx="7">
                  <c:v>1.16913153325644</c:v>
                </c:pt>
                <c:pt idx="8">
                  <c:v>1.0734231329333599</c:v>
                </c:pt>
                <c:pt idx="9">
                  <c:v>0.86047315683473802</c:v>
                </c:pt>
                <c:pt idx="10">
                  <c:v>0.99368667987728798</c:v>
                </c:pt>
                <c:pt idx="11">
                  <c:v>0.89740709155509402</c:v>
                </c:pt>
                <c:pt idx="12">
                  <c:v>1.01416990880036</c:v>
                </c:pt>
                <c:pt idx="13">
                  <c:v>0.82912534192667797</c:v>
                </c:pt>
                <c:pt idx="14">
                  <c:v>0.84913189423629798</c:v>
                </c:pt>
                <c:pt idx="15">
                  <c:v>0.87751285837066395</c:v>
                </c:pt>
                <c:pt idx="16">
                  <c:v>0.76812817956173796</c:v>
                </c:pt>
                <c:pt idx="17">
                  <c:v>0.789316177494925</c:v>
                </c:pt>
                <c:pt idx="18">
                  <c:v>0.87727228550832503</c:v>
                </c:pt>
                <c:pt idx="19">
                  <c:v>0.91275986951973997</c:v>
                </c:pt>
                <c:pt idx="20">
                  <c:v>0.91093126654947199</c:v>
                </c:pt>
                <c:pt idx="21">
                  <c:v>1.0591688711590601</c:v>
                </c:pt>
                <c:pt idx="22">
                  <c:v>0.91492519779241399</c:v>
                </c:pt>
                <c:pt idx="23">
                  <c:v>0.88895561709262005</c:v>
                </c:pt>
                <c:pt idx="24">
                  <c:v>0.96495288068154195</c:v>
                </c:pt>
                <c:pt idx="25">
                  <c:v>1.00983555644877</c:v>
                </c:pt>
                <c:pt idx="26">
                  <c:v>1.0239819394407199</c:v>
                </c:pt>
                <c:pt idx="27">
                  <c:v>0.825194049316893</c:v>
                </c:pt>
                <c:pt idx="28">
                  <c:v>0.93848651108307102</c:v>
                </c:pt>
                <c:pt idx="29">
                  <c:v>0.89293180113067305</c:v>
                </c:pt>
                <c:pt idx="30">
                  <c:v>1.0789510438913501</c:v>
                </c:pt>
                <c:pt idx="31">
                  <c:v>0.818407016104853</c:v>
                </c:pt>
                <c:pt idx="32">
                  <c:v>0.86767771661112802</c:v>
                </c:pt>
                <c:pt idx="33">
                  <c:v>0.94261057623877598</c:v>
                </c:pt>
                <c:pt idx="34">
                  <c:v>0.97291270531324703</c:v>
                </c:pt>
                <c:pt idx="35">
                  <c:v>0.95201481234227203</c:v>
                </c:pt>
                <c:pt idx="36">
                  <c:v>0.79462787142888103</c:v>
                </c:pt>
                <c:pt idx="37">
                  <c:v>1.05950164804963</c:v>
                </c:pt>
                <c:pt idx="38">
                  <c:v>0.89973086956505199</c:v>
                </c:pt>
                <c:pt idx="39">
                  <c:v>0.90994470426624896</c:v>
                </c:pt>
                <c:pt idx="40">
                  <c:v>0.90643087082527596</c:v>
                </c:pt>
                <c:pt idx="41">
                  <c:v>0.89385379929944098</c:v>
                </c:pt>
                <c:pt idx="42">
                  <c:v>0.809405175224439</c:v>
                </c:pt>
                <c:pt idx="43">
                  <c:v>0.78033666609515995</c:v>
                </c:pt>
                <c:pt idx="44">
                  <c:v>0.99698048698030906</c:v>
                </c:pt>
                <c:pt idx="45">
                  <c:v>0.86896079767787204</c:v>
                </c:pt>
                <c:pt idx="46">
                  <c:v>0.913980524921846</c:v>
                </c:pt>
                <c:pt idx="47">
                  <c:v>0.77466679807822503</c:v>
                </c:pt>
                <c:pt idx="48">
                  <c:v>0.91319524839425703</c:v>
                </c:pt>
                <c:pt idx="49">
                  <c:v>0.82419848592241796</c:v>
                </c:pt>
                <c:pt idx="50">
                  <c:v>0.77106413759808801</c:v>
                </c:pt>
                <c:pt idx="51">
                  <c:v>0.876502596310199</c:v>
                </c:pt>
                <c:pt idx="52">
                  <c:v>0.74992821306977997</c:v>
                </c:pt>
                <c:pt idx="53">
                  <c:v>0.94589110578528102</c:v>
                </c:pt>
                <c:pt idx="54">
                  <c:v>0.99913088231762004</c:v>
                </c:pt>
                <c:pt idx="55">
                  <c:v>0.84848649563175105</c:v>
                </c:pt>
                <c:pt idx="56">
                  <c:v>0.89992733432048899</c:v>
                </c:pt>
                <c:pt idx="57">
                  <c:v>0.94475112745273604</c:v>
                </c:pt>
                <c:pt idx="58">
                  <c:v>1.0012393926826</c:v>
                </c:pt>
                <c:pt idx="59">
                  <c:v>0.84287607466937597</c:v>
                </c:pt>
                <c:pt idx="60">
                  <c:v>0.96139010862736995</c:v>
                </c:pt>
                <c:pt idx="61">
                  <c:v>1.17904709898294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'CC share tops bottoms'!$A$2:$A$63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F93-D542-B77B-B211FE1B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43647"/>
        <c:axId val="775463183"/>
      </c:scatterChart>
      <c:valAx>
        <c:axId val="53984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63183"/>
        <c:crosses val="autoZero"/>
        <c:crossBetween val="midCat"/>
      </c:valAx>
      <c:valAx>
        <c:axId val="77546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weeks of sales CC'!$BK$1</c:f>
              <c:strCache>
                <c:ptCount val="1"/>
                <c:pt idx="0">
                  <c:v>Lost weeks of sales in CC NEW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weeks of sales CC'!$BJ$2:$BJ$63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weeks of sales CC'!$BK$2:$BK$63</c:f>
              <c:numCache>
                <c:formatCode>0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6-4858-9001-42DA505C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760640"/>
        <c:axId val="682868080"/>
      </c:barChart>
      <c:catAx>
        <c:axId val="8737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68080"/>
        <c:crosses val="autoZero"/>
        <c:auto val="1"/>
        <c:lblAlgn val="ctr"/>
        <c:lblOffset val="100"/>
        <c:noMultiLvlLbl val="0"/>
      </c:catAx>
      <c:valAx>
        <c:axId val="68286808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6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 weeks of sales offline since March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'Lost week of sales TOTAL'!$A$2:$A$63</c:f>
              <c:strCache>
                <c:ptCount val="62"/>
                <c:pt idx="0">
                  <c:v>London</c:v>
                </c:pt>
                <c:pt idx="1">
                  <c:v>Birmingham</c:v>
                </c:pt>
                <c:pt idx="2">
                  <c:v>Edinburgh</c:v>
                </c:pt>
                <c:pt idx="3">
                  <c:v>Cardiff</c:v>
                </c:pt>
                <c:pt idx="4">
                  <c:v>Glasgow</c:v>
                </c:pt>
                <c:pt idx="5">
                  <c:v>Manchester</c:v>
                </c:pt>
                <c:pt idx="6">
                  <c:v>Oxford</c:v>
                </c:pt>
                <c:pt idx="7">
                  <c:v>Coventry</c:v>
                </c:pt>
                <c:pt idx="8">
                  <c:v>Nottingham</c:v>
                </c:pt>
                <c:pt idx="9">
                  <c:v>Leeds</c:v>
                </c:pt>
                <c:pt idx="10">
                  <c:v>Newcastle</c:v>
                </c:pt>
                <c:pt idx="11">
                  <c:v>Reading</c:v>
                </c:pt>
                <c:pt idx="12">
                  <c:v>Aberdeen</c:v>
                </c:pt>
                <c:pt idx="13">
                  <c:v>Southampton</c:v>
                </c:pt>
                <c:pt idx="14">
                  <c:v>Bristol</c:v>
                </c:pt>
                <c:pt idx="15">
                  <c:v>Milton Keynes</c:v>
                </c:pt>
                <c:pt idx="16">
                  <c:v>Cambridge</c:v>
                </c:pt>
                <c:pt idx="17">
                  <c:v>Leicester</c:v>
                </c:pt>
                <c:pt idx="18">
                  <c:v>Exeter</c:v>
                </c:pt>
                <c:pt idx="19">
                  <c:v>Stoke</c:v>
                </c:pt>
                <c:pt idx="20">
                  <c:v>Norwich</c:v>
                </c:pt>
                <c:pt idx="21">
                  <c:v>Dundee</c:v>
                </c:pt>
                <c:pt idx="22">
                  <c:v>Derby</c:v>
                </c:pt>
                <c:pt idx="23">
                  <c:v>Peterborough</c:v>
                </c:pt>
                <c:pt idx="24">
                  <c:v>Sheffield</c:v>
                </c:pt>
                <c:pt idx="25">
                  <c:v>Ipswich</c:v>
                </c:pt>
                <c:pt idx="26">
                  <c:v>Sunderland</c:v>
                </c:pt>
                <c:pt idx="27">
                  <c:v>Bradford</c:v>
                </c:pt>
                <c:pt idx="28">
                  <c:v>Wigan</c:v>
                </c:pt>
                <c:pt idx="29">
                  <c:v>Swindon</c:v>
                </c:pt>
                <c:pt idx="30">
                  <c:v>Brighton</c:v>
                </c:pt>
                <c:pt idx="31">
                  <c:v>Aldershot</c:v>
                </c:pt>
                <c:pt idx="32">
                  <c:v>Crawley</c:v>
                </c:pt>
                <c:pt idx="33">
                  <c:v>Middlesbrough</c:v>
                </c:pt>
                <c:pt idx="34">
                  <c:v>Chatham</c:v>
                </c:pt>
                <c:pt idx="35">
                  <c:v>Preston</c:v>
                </c:pt>
                <c:pt idx="36">
                  <c:v>Southend</c:v>
                </c:pt>
                <c:pt idx="37">
                  <c:v>Liverpool</c:v>
                </c:pt>
                <c:pt idx="38">
                  <c:v>Luton</c:v>
                </c:pt>
                <c:pt idx="39">
                  <c:v>Bournemouth</c:v>
                </c:pt>
                <c:pt idx="40">
                  <c:v>Plymouth</c:v>
                </c:pt>
                <c:pt idx="41">
                  <c:v>Swansea</c:v>
                </c:pt>
                <c:pt idx="42">
                  <c:v>Doncaster</c:v>
                </c:pt>
                <c:pt idx="43">
                  <c:v>Hull</c:v>
                </c:pt>
                <c:pt idx="44">
                  <c:v>Newport</c:v>
                </c:pt>
                <c:pt idx="45">
                  <c:v>York</c:v>
                </c:pt>
                <c:pt idx="46">
                  <c:v>Portsmouth</c:v>
                </c:pt>
                <c:pt idx="47">
                  <c:v>Slough</c:v>
                </c:pt>
                <c:pt idx="48">
                  <c:v>Basildon</c:v>
                </c:pt>
                <c:pt idx="49">
                  <c:v>Telford</c:v>
                </c:pt>
                <c:pt idx="50">
                  <c:v>Worthing</c:v>
                </c:pt>
                <c:pt idx="51">
                  <c:v>Gloucester</c:v>
                </c:pt>
                <c:pt idx="52">
                  <c:v>Blackpool</c:v>
                </c:pt>
                <c:pt idx="53">
                  <c:v>Birkenhead</c:v>
                </c:pt>
                <c:pt idx="54">
                  <c:v>Barnsley</c:v>
                </c:pt>
                <c:pt idx="55">
                  <c:v>Wakefield</c:v>
                </c:pt>
                <c:pt idx="56">
                  <c:v>Mansfield</c:v>
                </c:pt>
                <c:pt idx="57">
                  <c:v>Northampton</c:v>
                </c:pt>
                <c:pt idx="58">
                  <c:v>Blackburn</c:v>
                </c:pt>
                <c:pt idx="59">
                  <c:v>Huddersfield</c:v>
                </c:pt>
                <c:pt idx="60">
                  <c:v>Warrington</c:v>
                </c:pt>
                <c:pt idx="61">
                  <c:v>Burnley</c:v>
                </c:pt>
              </c:strCache>
            </c:strRef>
          </c:cat>
          <c:val>
            <c:numRef>
              <c:f>'Lost week of sales TOTAL'!$B$2:$B$63</c:f>
              <c:numCache>
                <c:formatCode>General</c:formatCode>
                <c:ptCount val="62"/>
                <c:pt idx="0">
                  <c:v>-47.354853107066923</c:v>
                </c:pt>
                <c:pt idx="1">
                  <c:v>-46.269828732907484</c:v>
                </c:pt>
                <c:pt idx="2">
                  <c:v>-43.277959577594451</c:v>
                </c:pt>
                <c:pt idx="3">
                  <c:v>-43.138882027433162</c:v>
                </c:pt>
                <c:pt idx="4">
                  <c:v>-42.275179720118921</c:v>
                </c:pt>
                <c:pt idx="5">
                  <c:v>-41.268047334863439</c:v>
                </c:pt>
                <c:pt idx="6">
                  <c:v>-41.215364018497425</c:v>
                </c:pt>
                <c:pt idx="7">
                  <c:v>-40.837751545342101</c:v>
                </c:pt>
                <c:pt idx="8">
                  <c:v>-39.942326031634103</c:v>
                </c:pt>
                <c:pt idx="9">
                  <c:v>-39.087494556197498</c:v>
                </c:pt>
                <c:pt idx="10">
                  <c:v>-38.726092971122419</c:v>
                </c:pt>
                <c:pt idx="11">
                  <c:v>-38.695093650177036</c:v>
                </c:pt>
                <c:pt idx="12">
                  <c:v>-38.678572103757894</c:v>
                </c:pt>
                <c:pt idx="13">
                  <c:v>-38.309335510603574</c:v>
                </c:pt>
                <c:pt idx="14">
                  <c:v>-38.240026103055278</c:v>
                </c:pt>
                <c:pt idx="15">
                  <c:v>-36.252248609783436</c:v>
                </c:pt>
                <c:pt idx="16">
                  <c:v>-36.139885604866386</c:v>
                </c:pt>
                <c:pt idx="17">
                  <c:v>-36.063587997344662</c:v>
                </c:pt>
                <c:pt idx="18">
                  <c:v>-34.950062791281859</c:v>
                </c:pt>
                <c:pt idx="19">
                  <c:v>-32.920467171493286</c:v>
                </c:pt>
                <c:pt idx="20">
                  <c:v>-32.692047638198879</c:v>
                </c:pt>
                <c:pt idx="21">
                  <c:v>-32.391712177948342</c:v>
                </c:pt>
                <c:pt idx="22">
                  <c:v>-32.000067173578579</c:v>
                </c:pt>
                <c:pt idx="23">
                  <c:v>-31.972687625793057</c:v>
                </c:pt>
                <c:pt idx="24">
                  <c:v>-31.268445542426051</c:v>
                </c:pt>
                <c:pt idx="25">
                  <c:v>-30.824731681969826</c:v>
                </c:pt>
                <c:pt idx="26">
                  <c:v>-29.317358655080341</c:v>
                </c:pt>
                <c:pt idx="27">
                  <c:v>-28.87791331703751</c:v>
                </c:pt>
                <c:pt idx="28">
                  <c:v>-28.874905897506448</c:v>
                </c:pt>
                <c:pt idx="29">
                  <c:v>-28.373335235225415</c:v>
                </c:pt>
                <c:pt idx="30">
                  <c:v>-28.356097293568293</c:v>
                </c:pt>
                <c:pt idx="31">
                  <c:v>-28.118525222587564</c:v>
                </c:pt>
                <c:pt idx="32">
                  <c:v>-27.693123333717974</c:v>
                </c:pt>
                <c:pt idx="33">
                  <c:v>-27.611830160932271</c:v>
                </c:pt>
                <c:pt idx="34">
                  <c:v>-27.506475029318814</c:v>
                </c:pt>
                <c:pt idx="35">
                  <c:v>-26.779343824028253</c:v>
                </c:pt>
                <c:pt idx="36">
                  <c:v>-26.433198931032951</c:v>
                </c:pt>
                <c:pt idx="37">
                  <c:v>-25.835133671244723</c:v>
                </c:pt>
                <c:pt idx="38">
                  <c:v>-25.580776728655302</c:v>
                </c:pt>
                <c:pt idx="39">
                  <c:v>-25.376823259478211</c:v>
                </c:pt>
                <c:pt idx="40">
                  <c:v>-25.141859256315783</c:v>
                </c:pt>
                <c:pt idx="41">
                  <c:v>-24.838850895872074</c:v>
                </c:pt>
                <c:pt idx="42">
                  <c:v>-24.459855790130032</c:v>
                </c:pt>
                <c:pt idx="43">
                  <c:v>-24.200283161420835</c:v>
                </c:pt>
                <c:pt idx="44">
                  <c:v>-22.439075355263952</c:v>
                </c:pt>
                <c:pt idx="45">
                  <c:v>-21.579363244628436</c:v>
                </c:pt>
                <c:pt idx="46">
                  <c:v>-21.554944980472644</c:v>
                </c:pt>
                <c:pt idx="47">
                  <c:v>-21.451254920432849</c:v>
                </c:pt>
                <c:pt idx="48">
                  <c:v>-21.283199320963089</c:v>
                </c:pt>
                <c:pt idx="49">
                  <c:v>-19.197555621128391</c:v>
                </c:pt>
                <c:pt idx="50">
                  <c:v>-16.677653183154334</c:v>
                </c:pt>
                <c:pt idx="51">
                  <c:v>-16.115207577183845</c:v>
                </c:pt>
                <c:pt idx="52">
                  <c:v>-16.024018840966161</c:v>
                </c:pt>
                <c:pt idx="53">
                  <c:v>-14.659264041374035</c:v>
                </c:pt>
                <c:pt idx="54">
                  <c:v>-14.397059774514565</c:v>
                </c:pt>
                <c:pt idx="55">
                  <c:v>-13.462880184754727</c:v>
                </c:pt>
                <c:pt idx="56">
                  <c:v>-13.272004916846422</c:v>
                </c:pt>
                <c:pt idx="57">
                  <c:v>-12.475075546634303</c:v>
                </c:pt>
                <c:pt idx="58">
                  <c:v>-12.341355815919005</c:v>
                </c:pt>
                <c:pt idx="59">
                  <c:v>-11.885243421627729</c:v>
                </c:pt>
                <c:pt idx="60">
                  <c:v>-10.763822344532306</c:v>
                </c:pt>
                <c:pt idx="61">
                  <c:v>-7.766784069575027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2-4EE5-AFF1-711B75E5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574799"/>
        <c:axId val="213300767"/>
      </c:barChart>
      <c:catAx>
        <c:axId val="41657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0767"/>
        <c:crosses val="autoZero"/>
        <c:auto val="1"/>
        <c:lblAlgn val="ctr"/>
        <c:lblOffset val="100"/>
        <c:noMultiLvlLbl val="0"/>
      </c:catAx>
      <c:valAx>
        <c:axId val="21330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7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Lost</a:t>
            </a:r>
            <a:r>
              <a:rPr lang="en-GB" baseline="0"/>
              <a:t> weeks of sales and shift online since pandemic started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F92D54D-40B7-45C3-8C60-4D4F15BEAC9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48-44AF-B840-6B6A00DF13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48-44AF-B840-6B6A00DF13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48-44AF-B840-6B6A00DF13D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48-44AF-B840-6B6A00DF13D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48-44AF-B840-6B6A00DF13D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48-44AF-B840-6B6A00DF13D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48-44AF-B840-6B6A00DF13D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48-44AF-B840-6B6A00DF13D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48-44AF-B840-6B6A00DF13D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48-44AF-B840-6B6A00DF13D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48-44AF-B840-6B6A00DF13D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48-44AF-B840-6B6A00DF13D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48-44AF-B840-6B6A00DF13D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48-44AF-B840-6B6A00DF13D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48-44AF-B840-6B6A00DF13D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48-44AF-B840-6B6A00DF13D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448-44AF-B840-6B6A00DF13D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448-44AF-B840-6B6A00DF13D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448-44AF-B840-6B6A00DF13D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448-44AF-B840-6B6A00DF13D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448-44AF-B840-6B6A00DF13D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448-44AF-B840-6B6A00DF13D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448-44AF-B840-6B6A00DF13D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448-44AF-B840-6B6A00DF13D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448-44AF-B840-6B6A00DF13D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448-44AF-B840-6B6A00DF13D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448-44AF-B840-6B6A00DF13D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448-44AF-B840-6B6A00DF13D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448-44AF-B840-6B6A00DF13D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448-44AF-B840-6B6A00DF13D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448-44AF-B840-6B6A00DF13D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448-44AF-B840-6B6A00DF13D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448-44AF-B840-6B6A00DF13D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448-44AF-B840-6B6A00DF13D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448-44AF-B840-6B6A00DF13D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448-44AF-B840-6B6A00DF13D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448-44AF-B840-6B6A00DF13D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448-44AF-B840-6B6A00DF13D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448-44AF-B840-6B6A00DF13D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448-44AF-B840-6B6A00DF13D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D448-44AF-B840-6B6A00DF13D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448-44AF-B840-6B6A00DF13D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D448-44AF-B840-6B6A00DF13D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448-44AF-B840-6B6A00DF13D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448-44AF-B840-6B6A00DF13D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D448-44AF-B840-6B6A00DF13D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448-44AF-B840-6B6A00DF13D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448-44AF-B840-6B6A00DF13D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448-44AF-B840-6B6A00DF13D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448-44AF-B840-6B6A00DF13D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448-44AF-B840-6B6A00DF13D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448-44AF-B840-6B6A00DF13D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448-44AF-B840-6B6A00DF13D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D448-44AF-B840-6B6A00DF13D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448-44AF-B840-6B6A00DF13D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448-44AF-B840-6B6A00DF13D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448-44AF-B840-6B6A00DF13D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D448-44AF-B840-6B6A00DF13D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D448-44AF-B840-6B6A00DF13D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D448-44AF-B840-6B6A00DF13D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D448-44AF-B840-6B6A00DF13D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D448-44AF-B840-6B6A00DF13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'Lost week of sales TOTAL'!$G$2:$G$63</c:f>
              <c:numCache>
                <c:formatCode>General</c:formatCode>
                <c:ptCount val="62"/>
              </c:numCache>
            </c:numRef>
          </c:xVal>
          <c:yVal>
            <c:numRef>
              <c:f>'Lost week of sales TOTAL'!$H$2:$H$63</c:f>
              <c:numCache>
                <c:formatCode>0%</c:formatCode>
                <c:ptCount val="62"/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'Lost week of sales TOTAL'!$F$2:$F$63</c15:f>
                <c15:dlblRangeCache>
                  <c:ptCount val="62"/>
                </c15:dlblRangeCache>
              </c15:datalabelsRange>
            </c:ext>
            <c:ext xmlns:c16="http://schemas.microsoft.com/office/drawing/2014/chart" uri="{C3380CC4-5D6E-409C-BE32-E72D297353CC}">
              <c16:uniqueId val="{00000000-D448-44AF-B840-6B6A00DF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499999"/>
        <c:axId val="306312447"/>
      </c:scatterChart>
      <c:valAx>
        <c:axId val="416499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 2020, city centre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12447"/>
        <c:crosses val="autoZero"/>
        <c:crossBetween val="midCat"/>
      </c:valAx>
      <c:valAx>
        <c:axId val="3063124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</a:t>
                </a:r>
                <a:r>
                  <a:rPr lang="en-GB" baseline="0"/>
                  <a:t> in share of spend made</a:t>
                </a:r>
                <a:r>
                  <a:rPr lang="en-GB"/>
                  <a:t> online 2019-2021 (percentage point), urban residents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9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lost weeks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'Lost week of sales TOTAL'!$B$1</c:f>
              <c:strCache>
                <c:ptCount val="1"/>
                <c:pt idx="0">
                  <c:v>Lost week of sales city centre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TOTAL'!$B$65</c:f>
              <c:numCache>
                <c:formatCode>0</c:formatCode>
                <c:ptCount val="1"/>
                <c:pt idx="0">
                  <c:v>-28.314745223035182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23E-A432-BD31AFDE5564}"/>
            </c:ext>
          </c:extLst>
        </c:ser>
        <c:ser>
          <c:idx val="1"/>
          <c:order val="1"/>
          <c:tx>
            <c:strRef>
              <c:f>'Lost week of sales TOTAL'!$C$1</c:f>
              <c:strCache>
                <c:ptCount val="1"/>
                <c:pt idx="0">
                  <c:v>Lost week of sales suburbs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'Lost week of sales TOTAL'!$C$65</c:f>
              <c:numCache>
                <c:formatCode>0</c:formatCode>
                <c:ptCount val="1"/>
                <c:pt idx="0">
                  <c:v>-8.620294199525496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C-423E-A432-BD31AFDE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679087"/>
        <c:axId val="112322031"/>
      </c:barChart>
      <c:catAx>
        <c:axId val="98967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322031"/>
        <c:crosses val="autoZero"/>
        <c:auto val="1"/>
        <c:lblAlgn val="ctr"/>
        <c:lblOffset val="100"/>
        <c:noMultiLvlLbl val="0"/>
      </c:catAx>
      <c:valAx>
        <c:axId val="11232203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city sales coming from elsewhere- 2019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OVERVIEW!$AJ$1</c:f>
              <c:strCache>
                <c:ptCount val="1"/>
                <c:pt idx="0">
                  <c:v>Share CC sales coming from elsewhere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OVERVIEW!$AE$6:$AE$7</c:f>
              <c:strCache>
                <c:ptCount val="2"/>
                <c:pt idx="0">
                  <c:v>Strong</c:v>
                </c:pt>
                <c:pt idx="1">
                  <c:v>Weak</c:v>
                </c:pt>
              </c:strCache>
            </c:strRef>
          </c:cat>
          <c:val>
            <c:numRef>
              <c:f>OVERVIEW!$AJ$6:$AJ$7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4-467A-99A3-CE6928B7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703487"/>
        <c:axId val="877557439"/>
      </c:barChart>
      <c:catAx>
        <c:axId val="9897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57439"/>
        <c:crosses val="autoZero"/>
        <c:auto val="1"/>
        <c:lblAlgn val="ctr"/>
        <c:lblOffset val="100"/>
        <c:noMultiLvlLbl val="0"/>
      </c:catAx>
      <c:valAx>
        <c:axId val="8775574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0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sales coming</a:t>
            </a:r>
            <a:r>
              <a:rPr lang="en-GB" baseline="0"/>
              <a:t> from outside the city boundary,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OVERVIEW!$AO$15:$AO$16</c:f>
              <c:strCache>
                <c:ptCount val="2"/>
                <c:pt idx="0">
                  <c:v>Stronger city centres</c:v>
                </c:pt>
                <c:pt idx="1">
                  <c:v>Weaker city centres</c:v>
                </c:pt>
              </c:strCache>
            </c:strRef>
          </c:cat>
          <c:val>
            <c:numRef>
              <c:f>OVERVIEW!$AP$15:$AP$16</c:f>
              <c:numCache>
                <c:formatCode>0%</c:formatCode>
                <c:ptCount val="2"/>
                <c:pt idx="0">
                  <c:v>0.53922027562761954</c:v>
                </c:pt>
                <c:pt idx="1">
                  <c:v>0.37000369061835381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3-4633-B778-24BDEF1C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343984"/>
        <c:axId val="1969030496"/>
      </c:barChart>
      <c:catAx>
        <c:axId val="11853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30496"/>
        <c:crosses val="autoZero"/>
        <c:auto val="1"/>
        <c:lblAlgn val="ctr"/>
        <c:lblOffset val="100"/>
        <c:noMultiLvlLbl val="0"/>
      </c:catAx>
      <c:valAx>
        <c:axId val="19690304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4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WFH and lost</a:t>
            </a:r>
            <a:r>
              <a:rPr lang="en-GB" baseline="0"/>
              <a:t> weeks of sales in the city centre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798BDB5-827F-4F3A-990E-9B5D1E5AEC2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53-4E1B-8B9E-25798BC748E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53-4E1B-8B9E-25798BC748E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53-4E1B-8B9E-25798BC748E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53-4E1B-8B9E-25798BC748E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53-4E1B-8B9E-25798BC748E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53-4E1B-8B9E-25798BC748E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53-4E1B-8B9E-25798BC748E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53-4E1B-8B9E-25798BC748E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53-4E1B-8B9E-25798BC748E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53-4E1B-8B9E-25798BC748E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53-4E1B-8B9E-25798BC748E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953-4E1B-8B9E-25798BC748E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53-4E1B-8B9E-25798BC748E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53-4E1B-8B9E-25798BC748E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53-4E1B-8B9E-25798BC748E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53-4E1B-8B9E-25798BC748E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53-4E1B-8B9E-25798BC748E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53-4E1B-8B9E-25798BC748E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53-4E1B-8B9E-25798BC748E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53-4E1B-8B9E-25798BC748E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53-4E1B-8B9E-25798BC748E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53-4E1B-8B9E-25798BC748E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53-4E1B-8B9E-25798BC748E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53-4E1B-8B9E-25798BC748E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953-4E1B-8B9E-25798BC748E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953-4E1B-8B9E-25798BC748E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953-4E1B-8B9E-25798BC748E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953-4E1B-8B9E-25798BC748E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953-4E1B-8B9E-25798BC748E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953-4E1B-8B9E-25798BC748E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953-4E1B-8B9E-25798BC748E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953-4E1B-8B9E-25798BC748E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953-4E1B-8B9E-25798BC748E8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953-4E1B-8B9E-25798BC748E8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953-4E1B-8B9E-25798BC748E8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953-4E1B-8B9E-25798BC748E8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953-4E1B-8B9E-25798BC748E8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953-4E1B-8B9E-25798BC748E8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953-4E1B-8B9E-25798BC748E8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953-4E1B-8B9E-25798BC748E8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953-4E1B-8B9E-25798BC748E8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953-4E1B-8B9E-25798BC748E8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953-4E1B-8B9E-25798BC748E8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953-4E1B-8B9E-25798BC748E8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953-4E1B-8B9E-25798BC748E8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953-4E1B-8B9E-25798BC748E8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953-4E1B-8B9E-25798BC748E8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953-4E1B-8B9E-25798BC748E8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953-4E1B-8B9E-25798BC748E8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953-4E1B-8B9E-25798BC748E8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E953-4E1B-8B9E-25798BC748E8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E953-4E1B-8B9E-25798BC748E8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E953-4E1B-8B9E-25798BC748E8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E953-4E1B-8B9E-25798BC748E8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E953-4E1B-8B9E-25798BC748E8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E953-4E1B-8B9E-25798BC748E8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E953-4E1B-8B9E-25798BC748E8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E953-4E1B-8B9E-25798BC748E8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E953-4E1B-8B9E-25798BC748E8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E953-4E1B-8B9E-25798BC748E8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E953-4E1B-8B9E-25798BC748E8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E953-4E1B-8B9E-25798BC74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'WFH analysis'!$A$3:$A$64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953-4E1B-8B9E-25798BC7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73359"/>
        <c:axId val="283949695"/>
      </c:scatterChart>
      <c:valAx>
        <c:axId val="412673359"/>
        <c:scaling>
          <c:orientation val="minMax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Estimate share of the population that can WFH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9695"/>
        <c:crosses val="autoZero"/>
        <c:crossBetween val="midCat"/>
      </c:valAx>
      <c:valAx>
        <c:axId val="283949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in city centres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7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analysis'!$E$3:$E$64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1-4CC7-890F-D56811A6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'WFH analysis'!$B$3:$B$64</c:f>
              <c:numCache>
                <c:formatCode>General</c:formatCode>
                <c:ptCount val="62"/>
                <c:pt idx="0">
                  <c:v>30.748587635036913</c:v>
                </c:pt>
                <c:pt idx="1">
                  <c:v>31.850384186202124</c:v>
                </c:pt>
                <c:pt idx="2">
                  <c:v>17.327299083988947</c:v>
                </c:pt>
                <c:pt idx="3">
                  <c:v>26.699330344718991</c:v>
                </c:pt>
                <c:pt idx="4">
                  <c:v>18.919062717180115</c:v>
                </c:pt>
                <c:pt idx="5">
                  <c:v>26.935802407942205</c:v>
                </c:pt>
                <c:pt idx="6">
                  <c:v>20.312806286095288</c:v>
                </c:pt>
                <c:pt idx="7">
                  <c:v>18.737048715669118</c:v>
                </c:pt>
                <c:pt idx="8">
                  <c:v>28.597676156730156</c:v>
                </c:pt>
                <c:pt idx="9">
                  <c:v>23.960979566640269</c:v>
                </c:pt>
                <c:pt idx="10">
                  <c:v>36.064322240401722</c:v>
                </c:pt>
                <c:pt idx="11">
                  <c:v>32.732969957008294</c:v>
                </c:pt>
                <c:pt idx="12">
                  <c:v>19.38753272392573</c:v>
                </c:pt>
                <c:pt idx="13">
                  <c:v>43.224667735599226</c:v>
                </c:pt>
                <c:pt idx="14">
                  <c:v>37.537962203442284</c:v>
                </c:pt>
                <c:pt idx="15">
                  <c:v>21.85650835829513</c:v>
                </c:pt>
                <c:pt idx="16">
                  <c:v>34.399459451072048</c:v>
                </c:pt>
                <c:pt idx="17">
                  <c:v>19.780031696124581</c:v>
                </c:pt>
                <c:pt idx="18">
                  <c:v>24.734902642300298</c:v>
                </c:pt>
                <c:pt idx="19">
                  <c:v>18.918999901447034</c:v>
                </c:pt>
                <c:pt idx="20">
                  <c:v>24.174339278739744</c:v>
                </c:pt>
                <c:pt idx="21">
                  <c:v>43.243992055610732</c:v>
                </c:pt>
                <c:pt idx="22">
                  <c:v>33.183353377188965</c:v>
                </c:pt>
                <c:pt idx="23">
                  <c:v>30.692919884083015</c:v>
                </c:pt>
                <c:pt idx="24">
                  <c:v>26.222631736500379</c:v>
                </c:pt>
                <c:pt idx="25">
                  <c:v>20.16445034874166</c:v>
                </c:pt>
                <c:pt idx="26">
                  <c:v>22.18052795306884</c:v>
                </c:pt>
                <c:pt idx="27">
                  <c:v>31.268028599601195</c:v>
                </c:pt>
                <c:pt idx="28">
                  <c:v>36.5247803736588</c:v>
                </c:pt>
                <c:pt idx="29">
                  <c:v>32.918782138733718</c:v>
                </c:pt>
                <c:pt idx="30">
                  <c:v>27.746751743777111</c:v>
                </c:pt>
                <c:pt idx="31">
                  <c:v>41.827571964826724</c:v>
                </c:pt>
                <c:pt idx="32">
                  <c:v>26.518033114278701</c:v>
                </c:pt>
                <c:pt idx="33">
                  <c:v>30.107627643322459</c:v>
                </c:pt>
                <c:pt idx="34">
                  <c:v>18.071891625857305</c:v>
                </c:pt>
                <c:pt idx="35">
                  <c:v>19.808721338622014</c:v>
                </c:pt>
                <c:pt idx="36">
                  <c:v>37.420589164162784</c:v>
                </c:pt>
                <c:pt idx="37">
                  <c:v>29.208088188729835</c:v>
                </c:pt>
                <c:pt idx="38">
                  <c:v>24.278855562512884</c:v>
                </c:pt>
                <c:pt idx="39">
                  <c:v>29.896175351723642</c:v>
                </c:pt>
                <c:pt idx="40">
                  <c:v>33.634972069637527</c:v>
                </c:pt>
                <c:pt idx="41">
                  <c:v>28.713650052806429</c:v>
                </c:pt>
                <c:pt idx="42">
                  <c:v>42.725295959738844</c:v>
                </c:pt>
                <c:pt idx="43">
                  <c:v>33.22421900453854</c:v>
                </c:pt>
                <c:pt idx="44">
                  <c:v>20.828880485582381</c:v>
                </c:pt>
                <c:pt idx="45">
                  <c:v>26.952491244372901</c:v>
                </c:pt>
                <c:pt idx="46">
                  <c:v>22.943745990829402</c:v>
                </c:pt>
                <c:pt idx="47">
                  <c:v>39.92210795081288</c:v>
                </c:pt>
                <c:pt idx="48">
                  <c:v>28.663256170035751</c:v>
                </c:pt>
                <c:pt idx="49">
                  <c:v>28.374390594514526</c:v>
                </c:pt>
                <c:pt idx="50">
                  <c:v>28.165265744484593</c:v>
                </c:pt>
                <c:pt idx="51">
                  <c:v>23.325566971145246</c:v>
                </c:pt>
                <c:pt idx="52">
                  <c:v>20.434528832066803</c:v>
                </c:pt>
                <c:pt idx="53">
                  <c:v>22.504215852315202</c:v>
                </c:pt>
                <c:pt idx="54">
                  <c:v>26.422579047079463</c:v>
                </c:pt>
                <c:pt idx="55">
                  <c:v>31.296509236342647</c:v>
                </c:pt>
                <c:pt idx="56">
                  <c:v>30.016755806973205</c:v>
                </c:pt>
                <c:pt idx="57">
                  <c:v>17.957440055361907</c:v>
                </c:pt>
                <c:pt idx="58">
                  <c:v>34.353681676481841</c:v>
                </c:pt>
                <c:pt idx="59">
                  <c:v>19.353922770778397</c:v>
                </c:pt>
                <c:pt idx="60">
                  <c:v>24.924259905745984</c:v>
                </c:pt>
                <c:pt idx="61">
                  <c:v>30.597472281428967</c:v>
                </c:pt>
              </c:numCache>
            </c:numRef>
          </c:xVal>
          <c:yVal>
            <c:numRef>
              <c:f>'WFH analysis'!$F$3:$F$64</c:f>
              <c:numCache>
                <c:formatCode>0%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0-4AF7-AEF9-3C67D9228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82959"/>
        <c:axId val="1992664239"/>
      </c:scatterChart>
      <c:valAx>
        <c:axId val="412682959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64239"/>
        <c:crosses val="autoZero"/>
        <c:crossBetween val="midCat"/>
      </c:valAx>
      <c:valAx>
        <c:axId val="1992664239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8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'WFH analysis&gt;&gt;&gt;'!#REF!</c:f>
            </c:numRef>
          </c:xVal>
          <c:yVal>
            <c:numRef>
              <c:f>'WFH analysis'!$D$3:$D$64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7-4292-BAA4-D3293459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199871"/>
        <c:axId val="350754351"/>
      </c:scatterChart>
      <c:valAx>
        <c:axId val="7311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54351"/>
        <c:crosses val="autoZero"/>
        <c:crossBetween val="midCat"/>
      </c:valAx>
      <c:valAx>
        <c:axId val="3507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199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Pre-pandemic</a:t>
            </a:r>
            <a:r>
              <a:rPr lang="en-US" baseline="0"/>
              <a:t> vacancy rate and COVID impact on the high street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Quadrant!$C$1</c:f>
              <c:strCache>
                <c:ptCount val="1"/>
                <c:pt idx="0">
                  <c:v>Lost weeks of sales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B2-4E88-A980-1284E12317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ABB89F-FE29-4024-A193-CC15E800F1D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B2-4E88-A980-1284E12317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B2-4E88-A980-1284E12317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B2-4E88-A980-1284E12317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B2-4E88-A980-1284E12317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B2-4E88-A980-1284E12317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B2-4E88-A980-1284E12317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B2-4E88-A980-1284E12317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B2-4E88-A980-1284E12317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B2-4E88-A980-1284E12317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B2-4E88-A980-1284E12317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B2-4E88-A980-1284E12317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B2-4E88-A980-1284E12317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B2-4E88-A980-1284E12317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B2-4E88-A980-1284E12317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B2-4E88-A980-1284E12317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B2-4E88-A980-1284E12317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B2-4E88-A980-1284E12317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B2-4E88-A980-1284E12317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B2-4E88-A980-1284E123177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B2-4E88-A980-1284E123177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DB2-4E88-A980-1284E123177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DB2-4E88-A980-1284E123177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DB2-4E88-A980-1284E123177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DB2-4E88-A980-1284E123177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DB2-4E88-A980-1284E123177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DB2-4E88-A980-1284E123177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DB2-4E88-A980-1284E123177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DB2-4E88-A980-1284E123177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DB2-4E88-A980-1284E123177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DB2-4E88-A980-1284E123177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DB2-4E88-A980-1284E123177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DB2-4E88-A980-1284E123177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2DB2-4E88-A980-1284E123177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2DB2-4E88-A980-1284E123177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DB2-4E88-A980-1284E123177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2DB2-4E88-A980-1284E123177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2DB2-4E88-A980-1284E123177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2DB2-4E88-A980-1284E123177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DB2-4E88-A980-1284E123177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DB2-4E88-A980-1284E123177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DB2-4E88-A980-1284E123177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2DB2-4E88-A980-1284E123177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DB2-4E88-A980-1284E123177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2DB2-4E88-A980-1284E123177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2DB2-4E88-A980-1284E123177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2DB2-4E88-A980-1284E123177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2DB2-4E88-A980-1284E123177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2DB2-4E88-A980-1284E123177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2DB2-4E88-A980-1284E123177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2DB2-4E88-A980-1284E123177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DB2-4E88-A980-1284E123177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2DB2-4E88-A980-1284E123177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DB2-4E88-A980-1284E123177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DB2-4E88-A980-1284E123177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DB2-4E88-A980-1284E123177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DB2-4E88-A980-1284E123177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DB2-4E88-A980-1284E123177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DB2-4E88-A980-1284E123177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DB2-4E88-A980-1284E123177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2DB2-4E88-A980-1284E123177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2DB2-4E88-A980-1284E12317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Quadrant!$B$2:$B$63</c:f>
              <c:numCache>
                <c:formatCode>General</c:formatCode>
                <c:ptCount val="62"/>
                <c:pt idx="0">
                  <c:v>#N/A</c:v>
                </c:pt>
                <c:pt idx="1">
                  <c:v>10.72367486953735</c:v>
                </c:pt>
                <c:pt idx="2">
                  <c:v>12.22234020233155</c:v>
                </c:pt>
                <c:pt idx="3">
                  <c:v>18.811128616333001</c:v>
                </c:pt>
                <c:pt idx="4">
                  <c:v>18.7797031402588</c:v>
                </c:pt>
                <c:pt idx="5">
                  <c:v>10.473704433441149</c:v>
                </c:pt>
                <c:pt idx="6">
                  <c:v>15.39090900421145</c:v>
                </c:pt>
                <c:pt idx="7">
                  <c:v>19.126007270812998</c:v>
                </c:pt>
                <c:pt idx="8">
                  <c:v>12.232380199432349</c:v>
                </c:pt>
                <c:pt idx="9">
                  <c:v>21.21946182250975</c:v>
                </c:pt>
                <c:pt idx="10">
                  <c:v>7.9035063743591305</c:v>
                </c:pt>
                <c:pt idx="11">
                  <c:v>11.911270999908449</c:v>
                </c:pt>
                <c:pt idx="12">
                  <c:v>17.271929740905748</c:v>
                </c:pt>
                <c:pt idx="13">
                  <c:v>6.9223367214202902</c:v>
                </c:pt>
                <c:pt idx="14">
                  <c:v>14.63034076690675</c:v>
                </c:pt>
                <c:pt idx="15">
                  <c:v>12.89038457870485</c:v>
                </c:pt>
                <c:pt idx="16">
                  <c:v>13.2501676559448</c:v>
                </c:pt>
                <c:pt idx="17">
                  <c:v>12.13449211120605</c:v>
                </c:pt>
                <c:pt idx="18">
                  <c:v>14.8968083381653</c:v>
                </c:pt>
                <c:pt idx="19">
                  <c:v>17.760526466369651</c:v>
                </c:pt>
                <c:pt idx="20">
                  <c:v>#N/A</c:v>
                </c:pt>
                <c:pt idx="21">
                  <c:v>#N/A</c:v>
                </c:pt>
                <c:pt idx="22">
                  <c:v>7.5811688899993896</c:v>
                </c:pt>
                <c:pt idx="23">
                  <c:v>#N/A</c:v>
                </c:pt>
                <c:pt idx="24">
                  <c:v>13.3414496421814</c:v>
                </c:pt>
                <c:pt idx="25">
                  <c:v>17.6988639831543</c:v>
                </c:pt>
                <c:pt idx="26">
                  <c:v>18.735451889038099</c:v>
                </c:pt>
                <c:pt idx="27">
                  <c:v>16.398082160949699</c:v>
                </c:pt>
                <c:pt idx="28">
                  <c:v>14.04221115112305</c:v>
                </c:pt>
                <c:pt idx="29">
                  <c:v>14.79923391342165</c:v>
                </c:pt>
                <c:pt idx="30">
                  <c:v>9.735787010192869</c:v>
                </c:pt>
                <c:pt idx="31">
                  <c:v>7.4187530517578146</c:v>
                </c:pt>
                <c:pt idx="32">
                  <c:v>12.96666650772095</c:v>
                </c:pt>
                <c:pt idx="33">
                  <c:v>13.514661979675299</c:v>
                </c:pt>
                <c:pt idx="34">
                  <c:v>14.1533896446228</c:v>
                </c:pt>
                <c:pt idx="35">
                  <c:v>15.22477226257325</c:v>
                </c:pt>
                <c:pt idx="36">
                  <c:v>13.0217390060425</c:v>
                </c:pt>
                <c:pt idx="37">
                  <c:v>13.3972701072693</c:v>
                </c:pt>
                <c:pt idx="38">
                  <c:v>24.325249862670901</c:v>
                </c:pt>
                <c:pt idx="39">
                  <c:v>15.31388483047485</c:v>
                </c:pt>
                <c:pt idx="40">
                  <c:v>10.890780067443849</c:v>
                </c:pt>
                <c:pt idx="41">
                  <c:v>14.0520927429199</c:v>
                </c:pt>
                <c:pt idx="42">
                  <c:v>8.1166665077209448</c:v>
                </c:pt>
                <c:pt idx="43">
                  <c:v>9.7632122993469252</c:v>
                </c:pt>
                <c:pt idx="44">
                  <c:v>11.184596538543701</c:v>
                </c:pt>
                <c:pt idx="45">
                  <c:v>13.68069314956665</c:v>
                </c:pt>
                <c:pt idx="46">
                  <c:v>16.7934169769287</c:v>
                </c:pt>
                <c:pt idx="47">
                  <c:v>11.632352828979499</c:v>
                </c:pt>
                <c:pt idx="48">
                  <c:v>15.728720474243151</c:v>
                </c:pt>
                <c:pt idx="49">
                  <c:v>12.3224489212036</c:v>
                </c:pt>
                <c:pt idx="50">
                  <c:v>13.62954273223875</c:v>
                </c:pt>
                <c:pt idx="51">
                  <c:v>18.451845359802249</c:v>
                </c:pt>
                <c:pt idx="52">
                  <c:v>19.067968749999999</c:v>
                </c:pt>
                <c:pt idx="53">
                  <c:v>18.697779464721698</c:v>
                </c:pt>
                <c:pt idx="54">
                  <c:v>16.276798248291001</c:v>
                </c:pt>
                <c:pt idx="55">
                  <c:v>11.573293209075949</c:v>
                </c:pt>
                <c:pt idx="56">
                  <c:v>12.09795331954955</c:v>
                </c:pt>
                <c:pt idx="57">
                  <c:v>13.902145862579349</c:v>
                </c:pt>
                <c:pt idx="58">
                  <c:v>15.067391490936298</c:v>
                </c:pt>
                <c:pt idx="59">
                  <c:v>20.814853668212898</c:v>
                </c:pt>
                <c:pt idx="60">
                  <c:v>8.8198894500732408</c:v>
                </c:pt>
                <c:pt idx="61">
                  <c:v>7.0304501056671151</c:v>
                </c:pt>
              </c:numCache>
            </c:numRef>
          </c:xVal>
          <c:yVal>
            <c:numRef>
              <c:f>Quadrant!$C$2:$C$63</c:f>
              <c:numCache>
                <c:formatCode>General</c:formatCode>
                <c:ptCount val="62"/>
                <c:pt idx="0">
                  <c:v>-38.678572103757894</c:v>
                </c:pt>
                <c:pt idx="1">
                  <c:v>-28.118525222587564</c:v>
                </c:pt>
                <c:pt idx="2">
                  <c:v>-14.397059774514565</c:v>
                </c:pt>
                <c:pt idx="3">
                  <c:v>-21.283199320963089</c:v>
                </c:pt>
                <c:pt idx="4">
                  <c:v>-14.659264041374035</c:v>
                </c:pt>
                <c:pt idx="5">
                  <c:v>-46.269828732907484</c:v>
                </c:pt>
                <c:pt idx="6">
                  <c:v>-12.341355815919005</c:v>
                </c:pt>
                <c:pt idx="7">
                  <c:v>-16.024018840966161</c:v>
                </c:pt>
                <c:pt idx="8">
                  <c:v>-25.376823259478211</c:v>
                </c:pt>
                <c:pt idx="9">
                  <c:v>-28.87791331703751</c:v>
                </c:pt>
                <c:pt idx="10">
                  <c:v>-28.356097293568293</c:v>
                </c:pt>
                <c:pt idx="11">
                  <c:v>-38.240026103055278</c:v>
                </c:pt>
                <c:pt idx="12">
                  <c:v>-7.766784069575027</c:v>
                </c:pt>
                <c:pt idx="13">
                  <c:v>-36.139885604866386</c:v>
                </c:pt>
                <c:pt idx="14">
                  <c:v>-43.138882027433162</c:v>
                </c:pt>
                <c:pt idx="15">
                  <c:v>-27.506475029318814</c:v>
                </c:pt>
                <c:pt idx="16">
                  <c:v>-40.837751545342101</c:v>
                </c:pt>
                <c:pt idx="17">
                  <c:v>-27.693123333717974</c:v>
                </c:pt>
                <c:pt idx="18">
                  <c:v>-32.000067173578579</c:v>
                </c:pt>
                <c:pt idx="19">
                  <c:v>-24.459855790130032</c:v>
                </c:pt>
                <c:pt idx="20">
                  <c:v>-32.391712177948342</c:v>
                </c:pt>
                <c:pt idx="21">
                  <c:v>-43.277959577594451</c:v>
                </c:pt>
                <c:pt idx="22">
                  <c:v>-34.950062791281859</c:v>
                </c:pt>
                <c:pt idx="23">
                  <c:v>-42.275179720118921</c:v>
                </c:pt>
                <c:pt idx="24">
                  <c:v>-16.115207577183845</c:v>
                </c:pt>
                <c:pt idx="25">
                  <c:v>-11.885243421627729</c:v>
                </c:pt>
                <c:pt idx="26">
                  <c:v>-24.200283161420835</c:v>
                </c:pt>
                <c:pt idx="27">
                  <c:v>-30.824731681969826</c:v>
                </c:pt>
                <c:pt idx="28">
                  <c:v>-39.087494556197498</c:v>
                </c:pt>
                <c:pt idx="29">
                  <c:v>-36.063587997344662</c:v>
                </c:pt>
                <c:pt idx="30">
                  <c:v>-25.835133671244723</c:v>
                </c:pt>
                <c:pt idx="31">
                  <c:v>-47.354853107066923</c:v>
                </c:pt>
                <c:pt idx="32">
                  <c:v>-25.580776728655302</c:v>
                </c:pt>
                <c:pt idx="33">
                  <c:v>-41.268047334863439</c:v>
                </c:pt>
                <c:pt idx="34">
                  <c:v>-13.272004916846422</c:v>
                </c:pt>
                <c:pt idx="35">
                  <c:v>-27.611830160932271</c:v>
                </c:pt>
                <c:pt idx="36">
                  <c:v>-36.252248609783436</c:v>
                </c:pt>
                <c:pt idx="37">
                  <c:v>-38.726092971122419</c:v>
                </c:pt>
                <c:pt idx="38">
                  <c:v>-22.439075355263952</c:v>
                </c:pt>
                <c:pt idx="39">
                  <c:v>-12.475075546634303</c:v>
                </c:pt>
                <c:pt idx="40">
                  <c:v>-32.692047638198879</c:v>
                </c:pt>
                <c:pt idx="41">
                  <c:v>-39.942326031634103</c:v>
                </c:pt>
                <c:pt idx="42">
                  <c:v>-41.215364018497425</c:v>
                </c:pt>
                <c:pt idx="43">
                  <c:v>-31.972687625793057</c:v>
                </c:pt>
                <c:pt idx="44">
                  <c:v>-25.141859256315783</c:v>
                </c:pt>
                <c:pt idx="45">
                  <c:v>-21.554944980472644</c:v>
                </c:pt>
                <c:pt idx="46">
                  <c:v>-26.779343824028253</c:v>
                </c:pt>
                <c:pt idx="47">
                  <c:v>-38.695093650177036</c:v>
                </c:pt>
                <c:pt idx="48">
                  <c:v>-31.268445542426051</c:v>
                </c:pt>
                <c:pt idx="49">
                  <c:v>-21.451254920432849</c:v>
                </c:pt>
                <c:pt idx="50">
                  <c:v>-38.309335510603574</c:v>
                </c:pt>
                <c:pt idx="51">
                  <c:v>-26.433198931032951</c:v>
                </c:pt>
                <c:pt idx="52">
                  <c:v>-32.920467171493286</c:v>
                </c:pt>
                <c:pt idx="53">
                  <c:v>-29.317358655080341</c:v>
                </c:pt>
                <c:pt idx="54">
                  <c:v>-24.838850895872074</c:v>
                </c:pt>
                <c:pt idx="55">
                  <c:v>-28.373335235225415</c:v>
                </c:pt>
                <c:pt idx="56">
                  <c:v>-19.197555621128391</c:v>
                </c:pt>
                <c:pt idx="57">
                  <c:v>-13.462880184754727</c:v>
                </c:pt>
                <c:pt idx="58">
                  <c:v>-10.763822344532306</c:v>
                </c:pt>
                <c:pt idx="59">
                  <c:v>-28.874905897506448</c:v>
                </c:pt>
                <c:pt idx="60">
                  <c:v>-16.677653183154334</c:v>
                </c:pt>
                <c:pt idx="61">
                  <c:v>-21.579363244628436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Quadrant!$A$2:$A$63</c15:f>
                <c15:dlblRangeCache>
                  <c:ptCount val="62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Chatham</c:v>
                  </c:pt>
                  <c:pt idx="16">
                    <c:v>Coventry</c:v>
                  </c:pt>
                  <c:pt idx="17">
                    <c:v>Crawley</c:v>
                  </c:pt>
                  <c:pt idx="18">
                    <c:v>Derby</c:v>
                  </c:pt>
                  <c:pt idx="19">
                    <c:v>Doncaster</c:v>
                  </c:pt>
                  <c:pt idx="20">
                    <c:v>Dundee</c:v>
                  </c:pt>
                  <c:pt idx="21">
                    <c:v>Edinburgh</c:v>
                  </c:pt>
                  <c:pt idx="22">
                    <c:v>Exeter</c:v>
                  </c:pt>
                  <c:pt idx="23">
                    <c:v>Glasgow</c:v>
                  </c:pt>
                  <c:pt idx="24">
                    <c:v>Gloucester</c:v>
                  </c:pt>
                  <c:pt idx="25">
                    <c:v>Huddersfield</c:v>
                  </c:pt>
                  <c:pt idx="26">
                    <c:v>Hull</c:v>
                  </c:pt>
                  <c:pt idx="27">
                    <c:v>Ipswich</c:v>
                  </c:pt>
                  <c:pt idx="28">
                    <c:v>Leeds</c:v>
                  </c:pt>
                  <c:pt idx="29">
                    <c:v>Leicester</c:v>
                  </c:pt>
                  <c:pt idx="30">
                    <c:v>Liverpool</c:v>
                  </c:pt>
                  <c:pt idx="31">
                    <c:v>London</c:v>
                  </c:pt>
                  <c:pt idx="32">
                    <c:v>Luton</c:v>
                  </c:pt>
                  <c:pt idx="33">
                    <c:v>Manchester</c:v>
                  </c:pt>
                  <c:pt idx="34">
                    <c:v>Mansfield</c:v>
                  </c:pt>
                  <c:pt idx="35">
                    <c:v>Middlesbrough</c:v>
                  </c:pt>
                  <c:pt idx="36">
                    <c:v>Milton Keynes</c:v>
                  </c:pt>
                  <c:pt idx="37">
                    <c:v>Newcastle</c:v>
                  </c:pt>
                  <c:pt idx="38">
                    <c:v>Newport</c:v>
                  </c:pt>
                  <c:pt idx="39">
                    <c:v>Northampton</c:v>
                  </c:pt>
                  <c:pt idx="40">
                    <c:v>Norwich</c:v>
                  </c:pt>
                  <c:pt idx="41">
                    <c:v>Nottingham</c:v>
                  </c:pt>
                  <c:pt idx="42">
                    <c:v>Oxford</c:v>
                  </c:pt>
                  <c:pt idx="43">
                    <c:v>Peterborough</c:v>
                  </c:pt>
                  <c:pt idx="44">
                    <c:v>Plymouth</c:v>
                  </c:pt>
                  <c:pt idx="45">
                    <c:v>Portsmouth</c:v>
                  </c:pt>
                  <c:pt idx="46">
                    <c:v>Preston</c:v>
                  </c:pt>
                  <c:pt idx="47">
                    <c:v>Reading</c:v>
                  </c:pt>
                  <c:pt idx="48">
                    <c:v>Sheffield</c:v>
                  </c:pt>
                  <c:pt idx="49">
                    <c:v>Slough</c:v>
                  </c:pt>
                  <c:pt idx="50">
                    <c:v>Southampton</c:v>
                  </c:pt>
                  <c:pt idx="51">
                    <c:v>Southend</c:v>
                  </c:pt>
                  <c:pt idx="52">
                    <c:v>Stoke</c:v>
                  </c:pt>
                  <c:pt idx="53">
                    <c:v>Sunderland</c:v>
                  </c:pt>
                  <c:pt idx="54">
                    <c:v>Swansea</c:v>
                  </c:pt>
                  <c:pt idx="55">
                    <c:v>Swindon</c:v>
                  </c:pt>
                  <c:pt idx="56">
                    <c:v>Telford</c:v>
                  </c:pt>
                  <c:pt idx="57">
                    <c:v>Wakefield</c:v>
                  </c:pt>
                  <c:pt idx="58">
                    <c:v>Warrington</c:v>
                  </c:pt>
                  <c:pt idx="59">
                    <c:v>Wigan</c:v>
                  </c:pt>
                  <c:pt idx="60">
                    <c:v>Worthing</c:v>
                  </c:pt>
                  <c:pt idx="61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DB2-4E88-A980-1284E1231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88927"/>
        <c:axId val="328502671"/>
      </c:scatterChart>
      <c:valAx>
        <c:axId val="69128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 pandemic</a:t>
                </a:r>
                <a:r>
                  <a:rPr lang="en-GB" baseline="0"/>
                  <a:t> vacancy rate (2017/18)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02671"/>
        <c:crosses val="autoZero"/>
        <c:crossBetween val="midCat"/>
      </c:valAx>
      <c:valAx>
        <c:axId val="328502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Lost weeks of sales since March</a:t>
                </a:r>
                <a:r>
                  <a:rPr lang="en-GB" baseline="0"/>
                  <a:t> 2020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8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blog'!$F$2:$F$63</c:f>
              <c:numCache>
                <c:formatCode>0%</c:formatCode>
                <c:ptCount val="62"/>
                <c:pt idx="0">
                  <c:v>0.48784174126480429</c:v>
                </c:pt>
                <c:pt idx="1">
                  <c:v>#N/A</c:v>
                </c:pt>
                <c:pt idx="2">
                  <c:v>0.36197675296385684</c:v>
                </c:pt>
                <c:pt idx="3">
                  <c:v>0.46084384450982091</c:v>
                </c:pt>
                <c:pt idx="4">
                  <c:v>0.3631681889080276</c:v>
                </c:pt>
                <c:pt idx="5">
                  <c:v>0.4761576018027992</c:v>
                </c:pt>
                <c:pt idx="6">
                  <c:v>0.40151619361127106</c:v>
                </c:pt>
                <c:pt idx="7">
                  <c:v>0.38117115234127447</c:v>
                </c:pt>
                <c:pt idx="8">
                  <c:v>0.78261612467689601</c:v>
                </c:pt>
                <c:pt idx="9">
                  <c:v>#N/A</c:v>
                </c:pt>
                <c:pt idx="10">
                  <c:v>0.28518522879723146</c:v>
                </c:pt>
                <c:pt idx="11">
                  <c:v>0.37561871753241832</c:v>
                </c:pt>
                <c:pt idx="12">
                  <c:v>0.39909997572689992</c:v>
                </c:pt>
                <c:pt idx="13">
                  <c:v>0.53273964987760891</c:v>
                </c:pt>
                <c:pt idx="14">
                  <c:v>0.48384378457728089</c:v>
                </c:pt>
                <c:pt idx="15">
                  <c:v>0.35321352594861871</c:v>
                </c:pt>
                <c:pt idx="16">
                  <c:v>0.59118428887926255</c:v>
                </c:pt>
                <c:pt idx="17">
                  <c:v>0.37558568425012762</c:v>
                </c:pt>
                <c:pt idx="18">
                  <c:v>0.39545217380215963</c:v>
                </c:pt>
                <c:pt idx="19">
                  <c:v>0.45657295350655924</c:v>
                </c:pt>
                <c:pt idx="20">
                  <c:v>0.60431131209930977</c:v>
                </c:pt>
                <c:pt idx="21">
                  <c:v>0.32389892799308012</c:v>
                </c:pt>
                <c:pt idx="22">
                  <c:v>0.62353877476536679</c:v>
                </c:pt>
                <c:pt idx="23">
                  <c:v>0.34935734781332478</c:v>
                </c:pt>
                <c:pt idx="24">
                  <c:v>0.41417576351415297</c:v>
                </c:pt>
                <c:pt idx="25">
                  <c:v>0.49135830375288281</c:v>
                </c:pt>
                <c:pt idx="26">
                  <c:v>0.42772608785346344</c:v>
                </c:pt>
                <c:pt idx="27">
                  <c:v>0.213535659218549</c:v>
                </c:pt>
                <c:pt idx="28">
                  <c:v>0.19114106804135073</c:v>
                </c:pt>
                <c:pt idx="29">
                  <c:v>0.3617332967539913</c:v>
                </c:pt>
                <c:pt idx="30">
                  <c:v>0.45693217888620657</c:v>
                </c:pt>
                <c:pt idx="31">
                  <c:v>0.4147479258350843</c:v>
                </c:pt>
                <c:pt idx="32">
                  <c:v>0.47945841549410206</c:v>
                </c:pt>
                <c:pt idx="33">
                  <c:v>0.40111207737236404</c:v>
                </c:pt>
                <c:pt idx="34">
                  <c:v>0.40855790105062784</c:v>
                </c:pt>
                <c:pt idx="35">
                  <c:v>0.46570890580078167</c:v>
                </c:pt>
                <c:pt idx="36">
                  <c:v>0.48527884190701981</c:v>
                </c:pt>
                <c:pt idx="37">
                  <c:v>0.48491967983513234</c:v>
                </c:pt>
                <c:pt idx="38">
                  <c:v>0.2127173507741392</c:v>
                </c:pt>
                <c:pt idx="39">
                  <c:v>#N/A</c:v>
                </c:pt>
                <c:pt idx="40">
                  <c:v>0.59319620621323677</c:v>
                </c:pt>
                <c:pt idx="41">
                  <c:v>0.4259686516913847</c:v>
                </c:pt>
                <c:pt idx="42">
                  <c:v>0.55948635050211515</c:v>
                </c:pt>
                <c:pt idx="43">
                  <c:v>0.35573624770872353</c:v>
                </c:pt>
                <c:pt idx="44">
                  <c:v>0.35233812752066795</c:v>
                </c:pt>
                <c:pt idx="45">
                  <c:v>0.471975790263094</c:v>
                </c:pt>
                <c:pt idx="46">
                  <c:v>0.53539205072293594</c:v>
                </c:pt>
                <c:pt idx="47">
                  <c:v>0.24415733572134482</c:v>
                </c:pt>
                <c:pt idx="48">
                  <c:v>0.4236910685268509</c:v>
                </c:pt>
                <c:pt idx="49">
                  <c:v>0.49320902398910282</c:v>
                </c:pt>
                <c:pt idx="50">
                  <c:v>0.4968811589060747</c:v>
                </c:pt>
                <c:pt idx="51">
                  <c:v>0.34989423693603455</c:v>
                </c:pt>
                <c:pt idx="52">
                  <c:v>0.37798924750754231</c:v>
                </c:pt>
                <c:pt idx="53">
                  <c:v>0.42106837845684703</c:v>
                </c:pt>
                <c:pt idx="54">
                  <c:v>0.34751828386429651</c:v>
                </c:pt>
                <c:pt idx="55">
                  <c:v>0.321970161590861</c:v>
                </c:pt>
                <c:pt idx="56">
                  <c:v>0.19663688608283603</c:v>
                </c:pt>
                <c:pt idx="57">
                  <c:v>#N/A</c:v>
                </c:pt>
                <c:pt idx="58">
                  <c:v>0.29224773671278276</c:v>
                </c:pt>
                <c:pt idx="59">
                  <c:v>0.339037138867258</c:v>
                </c:pt>
                <c:pt idx="60">
                  <c:v>0.11014983951381038</c:v>
                </c:pt>
                <c:pt idx="61">
                  <c:v>0.31419380269163188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E-4099-AD99-69E3DAA5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22656"/>
        <c:axId val="1317854592"/>
      </c:scatterChart>
      <c:valAx>
        <c:axId val="985622656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54592"/>
        <c:crosses val="autoZero"/>
        <c:crossBetween val="midCat"/>
      </c:valAx>
      <c:valAx>
        <c:axId val="131785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2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Christmas</a:t>
            </a:r>
            <a:r>
              <a:rPr lang="en-GB" baseline="0"/>
              <a:t> boost and share of fashion in all retail sales,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'Christmas blog'!$D$2:$D$63</c:f>
              <c:numCache>
                <c:formatCode>0%</c:formatCode>
                <c:ptCount val="62"/>
                <c:pt idx="0">
                  <c:v>1.81229590040707</c:v>
                </c:pt>
                <c:pt idx="1">
                  <c:v>1.6362937560002899</c:v>
                </c:pt>
                <c:pt idx="2">
                  <c:v>1.63278047272186</c:v>
                </c:pt>
                <c:pt idx="3">
                  <c:v>1.60320815947395</c:v>
                </c:pt>
                <c:pt idx="4">
                  <c:v>1.53903505803399</c:v>
                </c:pt>
                <c:pt idx="5">
                  <c:v>1.5334110857912999</c:v>
                </c:pt>
                <c:pt idx="6">
                  <c:v>1.5311221459679401</c:v>
                </c:pt>
                <c:pt idx="7">
                  <c:v>1.5307169287991</c:v>
                </c:pt>
                <c:pt idx="8">
                  <c:v>1.5257306067804799</c:v>
                </c:pt>
                <c:pt idx="9">
                  <c:v>1.51138540118012</c:v>
                </c:pt>
                <c:pt idx="10">
                  <c:v>1.4985030067568901</c:v>
                </c:pt>
                <c:pt idx="11">
                  <c:v>1.49459487215083</c:v>
                </c:pt>
                <c:pt idx="12">
                  <c:v>1.4932535083146401</c:v>
                </c:pt>
                <c:pt idx="13">
                  <c:v>1.48968257595062</c:v>
                </c:pt>
                <c:pt idx="14">
                  <c:v>1.48557447892785</c:v>
                </c:pt>
                <c:pt idx="15">
                  <c:v>1.47977140832742</c:v>
                </c:pt>
                <c:pt idx="16">
                  <c:v>1.47447663128722</c:v>
                </c:pt>
                <c:pt idx="17">
                  <c:v>1.45764301637174</c:v>
                </c:pt>
                <c:pt idx="18">
                  <c:v>1.43877506774862</c:v>
                </c:pt>
                <c:pt idx="19">
                  <c:v>1.4351274410864701</c:v>
                </c:pt>
                <c:pt idx="20">
                  <c:v>1.4287574905081899</c:v>
                </c:pt>
                <c:pt idx="21">
                  <c:v>1.4152778691460099</c:v>
                </c:pt>
                <c:pt idx="22">
                  <c:v>1.4119282015918599</c:v>
                </c:pt>
                <c:pt idx="23">
                  <c:v>1.40950959530978</c:v>
                </c:pt>
                <c:pt idx="24">
                  <c:v>1.4062608413689901</c:v>
                </c:pt>
                <c:pt idx="25">
                  <c:v>1.40389116052882</c:v>
                </c:pt>
                <c:pt idx="26">
                  <c:v>1.3903324354050299</c:v>
                </c:pt>
                <c:pt idx="27">
                  <c:v>1.38817432998396</c:v>
                </c:pt>
                <c:pt idx="28">
                  <c:v>1.38638705802666</c:v>
                </c:pt>
                <c:pt idx="29">
                  <c:v>1.38355243622334</c:v>
                </c:pt>
                <c:pt idx="30">
                  <c:v>1.3824679996379801</c:v>
                </c:pt>
                <c:pt idx="31">
                  <c:v>1.37972404063836</c:v>
                </c:pt>
                <c:pt idx="32">
                  <c:v>1.37461842115674</c:v>
                </c:pt>
                <c:pt idx="33">
                  <c:v>1.37315407377234</c:v>
                </c:pt>
                <c:pt idx="34">
                  <c:v>1.37052635097089</c:v>
                </c:pt>
                <c:pt idx="35">
                  <c:v>1.36136742803402</c:v>
                </c:pt>
                <c:pt idx="36">
                  <c:v>1.3517554577661399</c:v>
                </c:pt>
                <c:pt idx="37">
                  <c:v>1.3507236517260199</c:v>
                </c:pt>
                <c:pt idx="38">
                  <c:v>1.34177895804014</c:v>
                </c:pt>
                <c:pt idx="39">
                  <c:v>1.3389170863834099</c:v>
                </c:pt>
                <c:pt idx="40">
                  <c:v>1.3146113003542299</c:v>
                </c:pt>
                <c:pt idx="41">
                  <c:v>1.3106959452089</c:v>
                </c:pt>
                <c:pt idx="42">
                  <c:v>1.3046863872403001</c:v>
                </c:pt>
                <c:pt idx="43">
                  <c:v>1.3043089319993699</c:v>
                </c:pt>
                <c:pt idx="44">
                  <c:v>1.3024919149540299</c:v>
                </c:pt>
                <c:pt idx="45">
                  <c:v>1.30053541495182</c:v>
                </c:pt>
                <c:pt idx="46">
                  <c:v>1.29797177978788</c:v>
                </c:pt>
                <c:pt idx="47">
                  <c:v>1.2833378528939401</c:v>
                </c:pt>
                <c:pt idx="48">
                  <c:v>1.27784342484101</c:v>
                </c:pt>
                <c:pt idx="49">
                  <c:v>1.2772983003892999</c:v>
                </c:pt>
                <c:pt idx="50">
                  <c:v>1.2679077925531499</c:v>
                </c:pt>
                <c:pt idx="51">
                  <c:v>1.2663775583052801</c:v>
                </c:pt>
                <c:pt idx="52">
                  <c:v>1.26540796005981</c:v>
                </c:pt>
                <c:pt idx="53">
                  <c:v>1.2577844717747799</c:v>
                </c:pt>
                <c:pt idx="54">
                  <c:v>1.2539440032912501</c:v>
                </c:pt>
                <c:pt idx="55">
                  <c:v>1.25239216869931</c:v>
                </c:pt>
                <c:pt idx="56">
                  <c:v>1.2494643745715499</c:v>
                </c:pt>
                <c:pt idx="57">
                  <c:v>1.22443807241266</c:v>
                </c:pt>
                <c:pt idx="58">
                  <c:v>1.1908601017286899</c:v>
                </c:pt>
                <c:pt idx="59">
                  <c:v>1.1639921991154101</c:v>
                </c:pt>
                <c:pt idx="60">
                  <c:v>1.1168061194837999</c:v>
                </c:pt>
                <c:pt idx="61">
                  <c:v>0.94386678668580404</c:v>
                </c:pt>
              </c:numCache>
            </c:numRef>
          </c:xVal>
          <c:yVal>
            <c:numRef>
              <c:f>'Christmas blog'!$G$2:$G$63</c:f>
              <c:numCache>
                <c:formatCode>0%</c:formatCode>
                <c:ptCount val="62"/>
                <c:pt idx="0">
                  <c:v>0.36946605768992602</c:v>
                </c:pt>
                <c:pt idx="1">
                  <c:v>0.25987790627968499</c:v>
                </c:pt>
                <c:pt idx="2">
                  <c:v>0.26697671155309199</c:v>
                </c:pt>
                <c:pt idx="3">
                  <c:v>0.29076621542122599</c:v>
                </c:pt>
                <c:pt idx="4">
                  <c:v>0.26257881929202898</c:v>
                </c:pt>
                <c:pt idx="5">
                  <c:v>0.38136983087141002</c:v>
                </c:pt>
                <c:pt idx="6">
                  <c:v>0.24818776219109101</c:v>
                </c:pt>
                <c:pt idx="7">
                  <c:v>0.25244687501910201</c:v>
                </c:pt>
                <c:pt idx="8">
                  <c:v>0.25273351540522498</c:v>
                </c:pt>
                <c:pt idx="9">
                  <c:v>0.25245724652857798</c:v>
                </c:pt>
                <c:pt idx="10">
                  <c:v>0.21473248287906699</c:v>
                </c:pt>
                <c:pt idx="11">
                  <c:v>0.29213927188539002</c:v>
                </c:pt>
                <c:pt idx="12">
                  <c:v>0.20152563391383299</c:v>
                </c:pt>
                <c:pt idx="13">
                  <c:v>0.22136132784999901</c:v>
                </c:pt>
                <c:pt idx="14">
                  <c:v>0.32604371358599799</c:v>
                </c:pt>
                <c:pt idx="15">
                  <c:v>0.27226185455361102</c:v>
                </c:pt>
                <c:pt idx="16">
                  <c:v>0.29262184601216001</c:v>
                </c:pt>
                <c:pt idx="17">
                  <c:v>0.19584095532436899</c:v>
                </c:pt>
                <c:pt idx="18">
                  <c:v>0.36122502309468801</c:v>
                </c:pt>
                <c:pt idx="19">
                  <c:v>0.20914797876696301</c:v>
                </c:pt>
                <c:pt idx="20">
                  <c:v>0.224336603546267</c:v>
                </c:pt>
                <c:pt idx="21">
                  <c:v>0.197936325831958</c:v>
                </c:pt>
                <c:pt idx="22">
                  <c:v>0.162573041072473</c:v>
                </c:pt>
                <c:pt idx="23">
                  <c:v>0.171386314561737</c:v>
                </c:pt>
                <c:pt idx="24">
                  <c:v>0.192734644332164</c:v>
                </c:pt>
                <c:pt idx="25">
                  <c:v>0.27752683084461599</c:v>
                </c:pt>
                <c:pt idx="26">
                  <c:v>0.25244896798430999</c:v>
                </c:pt>
                <c:pt idx="27">
                  <c:v>0.177863002750902</c:v>
                </c:pt>
                <c:pt idx="28">
                  <c:v>0.20588062441622901</c:v>
                </c:pt>
                <c:pt idx="29">
                  <c:v>0.20207623600194699</c:v>
                </c:pt>
                <c:pt idx="30">
                  <c:v>0.22568853747199599</c:v>
                </c:pt>
                <c:pt idx="31">
                  <c:v>0.15163639144009899</c:v>
                </c:pt>
                <c:pt idx="32">
                  <c:v>0.18456963242591901</c:v>
                </c:pt>
                <c:pt idx="33">
                  <c:v>0.251344560102015</c:v>
                </c:pt>
                <c:pt idx="34">
                  <c:v>0.21758132568288799</c:v>
                </c:pt>
                <c:pt idx="35">
                  <c:v>0.19897557937900001</c:v>
                </c:pt>
                <c:pt idx="36">
                  <c:v>0.219356700672977</c:v>
                </c:pt>
                <c:pt idx="37">
                  <c:v>0.167763580710832</c:v>
                </c:pt>
                <c:pt idx="38">
                  <c:v>0.18892924271001901</c:v>
                </c:pt>
                <c:pt idx="39">
                  <c:v>0.26359217518809203</c:v>
                </c:pt>
                <c:pt idx="40">
                  <c:v>0.17849775000606499</c:v>
                </c:pt>
                <c:pt idx="41">
                  <c:v>0.23910866170374401</c:v>
                </c:pt>
                <c:pt idx="42">
                  <c:v>0.185931048121287</c:v>
                </c:pt>
                <c:pt idx="43">
                  <c:v>0.159865300524101</c:v>
                </c:pt>
                <c:pt idx="44">
                  <c:v>0.141025260049741</c:v>
                </c:pt>
                <c:pt idx="45">
                  <c:v>0.25695380522891298</c:v>
                </c:pt>
                <c:pt idx="46">
                  <c:v>0.15933292793460199</c:v>
                </c:pt>
                <c:pt idx="47">
                  <c:v>0.14744044258307201</c:v>
                </c:pt>
                <c:pt idx="48">
                  <c:v>0.20985961632217601</c:v>
                </c:pt>
                <c:pt idx="49">
                  <c:v>0.124973118776405</c:v>
                </c:pt>
                <c:pt idx="50">
                  <c:v>0.26307566501413399</c:v>
                </c:pt>
                <c:pt idx="51">
                  <c:v>0.101615844059825</c:v>
                </c:pt>
                <c:pt idx="52">
                  <c:v>0.19976642183486901</c:v>
                </c:pt>
                <c:pt idx="53">
                  <c:v>0.155125998299395</c:v>
                </c:pt>
                <c:pt idx="54">
                  <c:v>0.19959601880686201</c:v>
                </c:pt>
                <c:pt idx="55">
                  <c:v>0.16886076281708701</c:v>
                </c:pt>
                <c:pt idx="56">
                  <c:v>0.190584868965021</c:v>
                </c:pt>
                <c:pt idx="57">
                  <c:v>3.2565766377590101E-2</c:v>
                </c:pt>
                <c:pt idx="58">
                  <c:v>0.117903246030423</c:v>
                </c:pt>
                <c:pt idx="59">
                  <c:v>0.121552812308514</c:v>
                </c:pt>
                <c:pt idx="60">
                  <c:v>9.7661839252695698E-2</c:v>
                </c:pt>
                <c:pt idx="61">
                  <c:v>7.9263595426992493E-3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4-48E6-A311-D35DA99D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130864"/>
        <c:axId val="1083451744"/>
      </c:scatterChart>
      <c:valAx>
        <c:axId val="1350130864"/>
        <c:scaling>
          <c:orientation val="minMax"/>
          <c:min val="0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Retail</a:t>
                </a:r>
                <a:r>
                  <a:rPr lang="en-GB" baseline="0"/>
                  <a:t> sales in December 2019 (as a percentage of the annual average for 2019)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51744"/>
        <c:crosses val="autoZero"/>
        <c:crossBetween val="midCat"/>
      </c:valAx>
      <c:valAx>
        <c:axId val="1083451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Share of fashion out of all offline</a:t>
                </a:r>
                <a:r>
                  <a:rPr lang="en-GB" baseline="0"/>
                  <a:t> sales in the city centre, 2019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sales</a:t>
            </a:r>
            <a:r>
              <a:rPr lang="en-GB" baseline="0"/>
              <a:t> in 2019 in UK city centres, 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2'!$D$70:$O$70</c:f>
              <c:numCache>
                <c:formatCode>General</c:formatCode>
                <c:ptCount val="12"/>
                <c:pt idx="0">
                  <c:v>81.608501388769525</c:v>
                </c:pt>
                <c:pt idx="1">
                  <c:v>85.463163046036087</c:v>
                </c:pt>
                <c:pt idx="2">
                  <c:v>99.923800583527282</c:v>
                </c:pt>
                <c:pt idx="3">
                  <c:v>94.647201003953199</c:v>
                </c:pt>
                <c:pt idx="4">
                  <c:v>100.12708672848953</c:v>
                </c:pt>
                <c:pt idx="5">
                  <c:v>96.568748976483434</c:v>
                </c:pt>
                <c:pt idx="6">
                  <c:v>98.41410905175286</c:v>
                </c:pt>
                <c:pt idx="7">
                  <c:v>101.51558144992417</c:v>
                </c:pt>
                <c:pt idx="8">
                  <c:v>92.978723365147701</c:v>
                </c:pt>
                <c:pt idx="9">
                  <c:v>100.89617491471637</c:v>
                </c:pt>
                <c:pt idx="10">
                  <c:v>109.66415260474945</c:v>
                </c:pt>
                <c:pt idx="11">
                  <c:v>138.19275688645055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957696"/>
        <c:axId val="8198927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'Christmas 2'!$D$69:$O$69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'Christmas 2'!$D$71:$O$71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6-4C18-9F52-7EA71501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957696"/>
        <c:axId val="819892736"/>
      </c:lineChart>
      <c:catAx>
        <c:axId val="108595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92736"/>
        <c:crosses val="autoZero"/>
        <c:auto val="1"/>
        <c:lblAlgn val="ctr"/>
        <c:lblOffset val="100"/>
        <c:noMultiLvlLbl val="0"/>
      </c:catAx>
      <c:valAx>
        <c:axId val="819892736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sales (Baseline=100,</a:t>
                </a:r>
                <a:r>
                  <a:rPr lang="en-GB" baseline="0"/>
                  <a:t> 2019 Average)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5</xdr:row>
      <xdr:rowOff>129540</xdr:rowOff>
    </xdr:from>
    <xdr:to>
      <xdr:col>10</xdr:col>
      <xdr:colOff>441960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0</xdr:row>
      <xdr:rowOff>121920</xdr:rowOff>
    </xdr:from>
    <xdr:to>
      <xdr:col>20</xdr:col>
      <xdr:colOff>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4</xdr:row>
      <xdr:rowOff>15240</xdr:rowOff>
    </xdr:from>
    <xdr:to>
      <xdr:col>10</xdr:col>
      <xdr:colOff>297180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7</xdr:row>
      <xdr:rowOff>137160</xdr:rowOff>
    </xdr:from>
    <xdr:to>
      <xdr:col>12</xdr:col>
      <xdr:colOff>411480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53340</xdr:rowOff>
    </xdr:from>
    <xdr:to>
      <xdr:col>15</xdr:col>
      <xdr:colOff>533400</xdr:colOff>
      <xdr:row>25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2</xdr:row>
      <xdr:rowOff>175260</xdr:rowOff>
    </xdr:from>
    <xdr:to>
      <xdr:col>11</xdr:col>
      <xdr:colOff>327660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1204</xdr:colOff>
      <xdr:row>2</xdr:row>
      <xdr:rowOff>22059</xdr:rowOff>
    </xdr:from>
    <xdr:to>
      <xdr:col>30</xdr:col>
      <xdr:colOff>24064</xdr:colOff>
      <xdr:row>23</xdr:row>
      <xdr:rowOff>176063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68580</xdr:colOff>
      <xdr:row>47</xdr:row>
      <xdr:rowOff>175260</xdr:rowOff>
    </xdr:from>
    <xdr:to>
      <xdr:col>18</xdr:col>
      <xdr:colOff>601980</xdr:colOff>
      <xdr:row>65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272716</xdr:colOff>
      <xdr:row>2</xdr:row>
      <xdr:rowOff>160421</xdr:rowOff>
    </xdr:from>
    <xdr:to>
      <xdr:col>17</xdr:col>
      <xdr:colOff>457199</xdr:colOff>
      <xdr:row>22</xdr:row>
      <xdr:rowOff>155206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3</xdr:row>
      <xdr:rowOff>53340</xdr:rowOff>
    </xdr:from>
    <xdr:to>
      <xdr:col>11</xdr:col>
      <xdr:colOff>563880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</xdr:row>
      <xdr:rowOff>144780</xdr:rowOff>
    </xdr:from>
    <xdr:to>
      <xdr:col>11</xdr:col>
      <xdr:colOff>388620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259</xdr:row>
      <xdr:rowOff>60960</xdr:rowOff>
    </xdr:from>
    <xdr:to>
      <xdr:col>11</xdr:col>
      <xdr:colOff>243840</xdr:colOff>
      <xdr:row>274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335280</xdr:colOff>
      <xdr:row>259</xdr:row>
      <xdr:rowOff>45720</xdr:rowOff>
    </xdr:from>
    <xdr:to>
      <xdr:col>18</xdr:col>
      <xdr:colOff>335280</xdr:colOff>
      <xdr:row>274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575310</xdr:colOff>
      <xdr:row>256</xdr:row>
      <xdr:rowOff>41910</xdr:rowOff>
    </xdr:from>
    <xdr:to>
      <xdr:col>28</xdr:col>
      <xdr:colOff>270510</xdr:colOff>
      <xdr:row>271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339090</xdr:colOff>
      <xdr:row>256</xdr:row>
      <xdr:rowOff>34290</xdr:rowOff>
    </xdr:from>
    <xdr:to>
      <xdr:col>36</xdr:col>
      <xdr:colOff>34290</xdr:colOff>
      <xdr:row>271</xdr:row>
      <xdr:rowOff>34290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2</xdr:row>
      <xdr:rowOff>144780</xdr:rowOff>
    </xdr:from>
    <xdr:to>
      <xdr:col>13</xdr:col>
      <xdr:colOff>358140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0.10408</cdr:x>
      <cdr:y>0.5102</cdr:y>
    </cdr:from>
    <cdr:to>
      <cdr:x>0.96624</cdr:x>
      <cdr:y>0.51247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B6F98CC-9FD1-46D2-8805-A9EB740C4656}"/>
            </a:ext>
          </a:extLst>
        </cdr:cNvPr>
        <cdr:cNvCxnSpPr/>
      </cdr:nvCxnSpPr>
      <cdr:spPr>
        <a:xfrm xmlns:a="http://schemas.openxmlformats.org/drawingml/2006/main" flipH="1">
          <a:off x="563880" y="1714500"/>
          <a:ext cx="4671060" cy="76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0.15049</cdr:x>
      <cdr:y>0.55329</cdr:y>
    </cdr:from>
    <cdr:to>
      <cdr:x>0.18987</cdr:x>
      <cdr:y>0.65533</cdr:y>
    </cdr:to>
    <cdr:sp macro="" textlink="">
      <cdr:nvSpPr>
        <cdr:cNvPr id="5" name="Down Arrow 4"/>
        <cdr:cNvSpPr/>
      </cdr:nvSpPr>
      <cdr:spPr>
        <a:xfrm xmlns:a="http://schemas.openxmlformats.org/drawingml/2006/main">
          <a:off x="815340" y="1859280"/>
          <a:ext cx="213360" cy="342900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0.15049</cdr:x>
      <cdr:y>0.36281</cdr:y>
    </cdr:from>
    <cdr:to>
      <cdr:x>0.18847</cdr:x>
      <cdr:y>0.4845</cdr:y>
    </cdr:to>
    <cdr:sp macro="" textlink="">
      <cdr:nvSpPr>
        <cdr:cNvPr id="7" name="Down Arrow 6"/>
        <cdr:cNvSpPr/>
      </cdr:nvSpPr>
      <cdr:spPr>
        <a:xfrm xmlns:a="http://schemas.openxmlformats.org/drawingml/2006/main" flipV="1">
          <a:off x="815340" y="1219200"/>
          <a:ext cx="205740" cy="408940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0.1744</cdr:x>
      <cdr:y>0.43991</cdr:y>
    </cdr:from>
    <cdr:to>
      <cdr:x>0.37693</cdr:x>
      <cdr:y>0.51927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944880" y="1478280"/>
          <a:ext cx="10972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800"/>
            <a:t>Stronger city centres</a:t>
          </a:r>
        </a:p>
      </cdr:txBody>
    </cdr:sp>
  </cdr:relSizeAnchor>
  <cdr:relSizeAnchor xmlns:cdr="http://schemas.openxmlformats.org/drawingml/2006/chartDrawing">
    <cdr:from>
      <cdr:x>0.17675</cdr:x>
      <cdr:y>0.52759</cdr:y>
    </cdr:from>
    <cdr:to>
      <cdr:x>0.37928</cdr:x>
      <cdr:y>0.60695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957580" y="1772920"/>
          <a:ext cx="109728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800"/>
            <a:t>Weaker city centres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1234440</xdr:colOff>
      <xdr:row>144</xdr:row>
      <xdr:rowOff>167640</xdr:rowOff>
    </xdr:from>
    <xdr:to>
      <xdr:col>8</xdr:col>
      <xdr:colOff>746760</xdr:colOff>
      <xdr:row>164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518160</xdr:colOff>
      <xdr:row>170</xdr:row>
      <xdr:rowOff>167640</xdr:rowOff>
    </xdr:from>
    <xdr:to>
      <xdr:col>9</xdr:col>
      <xdr:colOff>335280</xdr:colOff>
      <xdr:row>190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65</xdr:row>
      <xdr:rowOff>22860</xdr:rowOff>
    </xdr:from>
    <xdr:to>
      <xdr:col>13</xdr:col>
      <xdr:colOff>83820</xdr:colOff>
      <xdr:row>85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1562100</xdr:colOff>
      <xdr:row>13</xdr:row>
      <xdr:rowOff>15240</xdr:rowOff>
    </xdr:from>
    <xdr:to>
      <xdr:col>23</xdr:col>
      <xdr:colOff>160020</xdr:colOff>
      <xdr:row>28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152400</xdr:rowOff>
    </xdr:from>
    <xdr:to>
      <xdr:col>19</xdr:col>
      <xdr:colOff>68580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68489-D3AE-4338-A85A-9F3ADB7D2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</xdr:row>
      <xdr:rowOff>167640</xdr:rowOff>
    </xdr:from>
    <xdr:to>
      <xdr:col>10</xdr:col>
      <xdr:colOff>304800</xdr:colOff>
      <xdr:row>21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EA8F0-87B5-4E79-86B3-3CC50720E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6350</xdr:colOff>
      <xdr:row>3</xdr:row>
      <xdr:rowOff>6350</xdr:rowOff>
    </xdr:from>
    <xdr:to>
      <xdr:col>65</xdr:col>
      <xdr:colOff>0</xdr:colOff>
      <xdr:row>38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15240</xdr:rowOff>
    </xdr:from>
    <xdr:to>
      <xdr:col>17</xdr:col>
      <xdr:colOff>426720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1</xdr:row>
      <xdr:rowOff>99060</xdr:rowOff>
    </xdr:from>
    <xdr:to>
      <xdr:col>11</xdr:col>
      <xdr:colOff>106680</xdr:colOff>
      <xdr:row>27</xdr:row>
      <xdr:rowOff>7620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CxnSpPr/>
      </xdr:nvCxnSpPr>
      <xdr:spPr>
        <a:xfrm>
          <a:off x="6774180" y="281940"/>
          <a:ext cx="38100" cy="466344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289560</xdr:colOff>
      <xdr:row>14</xdr:row>
      <xdr:rowOff>53340</xdr:rowOff>
    </xdr:from>
    <xdr:to>
      <xdr:col>18</xdr:col>
      <xdr:colOff>152400</xdr:colOff>
      <xdr:row>14</xdr:row>
      <xdr:rowOff>83820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CxnSpPr/>
      </xdr:nvCxnSpPr>
      <xdr:spPr>
        <a:xfrm flipV="1">
          <a:off x="2727960" y="2613660"/>
          <a:ext cx="8397240" cy="3048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7</xdr:row>
      <xdr:rowOff>38100</xdr:rowOff>
    </xdr:from>
    <xdr:to>
      <xdr:col>29</xdr:col>
      <xdr:colOff>30480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1DF5B-945C-4A4B-9FC0-28C14A48F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548640</xdr:colOff>
      <xdr:row>17</xdr:row>
      <xdr:rowOff>137160</xdr:rowOff>
    </xdr:from>
    <xdr:to>
      <xdr:col>26</xdr:col>
      <xdr:colOff>167640</xdr:colOff>
      <xdr:row>32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BCE4E6-F967-477E-B89B-1E09E3E0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31750</xdr:rowOff>
    </xdr:from>
    <xdr:to>
      <xdr:col>16</xdr:col>
      <xdr:colOff>25400</xdr:colOff>
      <xdr:row>25</xdr:row>
      <xdr:rowOff>12700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716280</xdr:colOff>
      <xdr:row>7</xdr:row>
      <xdr:rowOff>175260</xdr:rowOff>
    </xdr:from>
    <xdr:to>
      <xdr:col>8</xdr:col>
      <xdr:colOff>220980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16</xdr:col>
      <xdr:colOff>228600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2</xdr:row>
      <xdr:rowOff>19050</xdr:rowOff>
    </xdr:from>
    <xdr:to>
      <xdr:col>15</xdr:col>
      <xdr:colOff>787400</xdr:colOff>
      <xdr:row>25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28</xdr:row>
      <xdr:rowOff>0</xdr:rowOff>
    </xdr:from>
    <xdr:to>
      <xdr:col>15</xdr:col>
      <xdr:colOff>812800</xdr:colOff>
      <xdr:row>51</xdr:row>
      <xdr:rowOff>133350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819150</xdr:colOff>
      <xdr:row>2</xdr:row>
      <xdr:rowOff>6350</xdr:rowOff>
    </xdr:from>
    <xdr:to>
      <xdr:col>40</xdr:col>
      <xdr:colOff>38100</xdr:colOff>
      <xdr:row>32</xdr:row>
      <xdr:rowOff>50800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40</xdr:col>
      <xdr:colOff>44450</xdr:colOff>
      <xdr:row>64</xdr:row>
      <xdr:rowOff>44450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67</xdr:row>
      <xdr:rowOff>0</xdr:rowOff>
    </xdr:from>
    <xdr:to>
      <xdr:col>40</xdr:col>
      <xdr:colOff>44450</xdr:colOff>
      <xdr:row>97</xdr:row>
      <xdr:rowOff>44450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31750</xdr:rowOff>
    </xdr:from>
    <xdr:to>
      <xdr:col>31</xdr:col>
      <xdr:colOff>406400</xdr:colOff>
      <xdr:row>34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7620</xdr:colOff>
      <xdr:row>2</xdr:row>
      <xdr:rowOff>15240</xdr:rowOff>
    </xdr:from>
    <xdr:to>
      <xdr:col>79</xdr:col>
      <xdr:colOff>594360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213360</xdr:colOff>
      <xdr:row>1</xdr:row>
      <xdr:rowOff>15240</xdr:rowOff>
    </xdr:from>
    <xdr:to>
      <xdr:col>25</xdr:col>
      <xdr:colOff>220980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556260</xdr:colOff>
      <xdr:row>25</xdr:row>
      <xdr:rowOff>45720</xdr:rowOff>
    </xdr:from>
    <xdr:to>
      <xdr:col>23</xdr:col>
      <xdr:colOff>419100</xdr:colOff>
      <xdr:row>42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335280</xdr:colOff>
      <xdr:row>42</xdr:row>
      <xdr:rowOff>60960</xdr:rowOff>
    </xdr:from>
    <xdr:to>
      <xdr:col>17</xdr:col>
      <xdr:colOff>30480</xdr:colOff>
      <xdr:row>57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22860</xdr:colOff>
      <xdr:row>12</xdr:row>
      <xdr:rowOff>144780</xdr:rowOff>
    </xdr:from>
    <xdr:to>
      <xdr:col>39</xdr:col>
      <xdr:colOff>22860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304800</xdr:colOff>
      <xdr:row>16</xdr:row>
      <xdr:rowOff>106680</xdr:rowOff>
    </xdr:from>
    <xdr:to>
      <xdr:col>47</xdr:col>
      <xdr:colOff>0</xdr:colOff>
      <xdr:row>31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</xdr:row>
      <xdr:rowOff>129540</xdr:rowOff>
    </xdr:from>
    <xdr:to>
      <xdr:col>19</xdr:col>
      <xdr:colOff>137160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21</xdr:row>
      <xdr:rowOff>114300</xdr:rowOff>
    </xdr:from>
    <xdr:to>
      <xdr:col>19</xdr:col>
      <xdr:colOff>38100</xdr:colOff>
      <xdr:row>41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18</xdr:col>
      <xdr:colOff>457200</xdr:colOff>
      <xdr:row>61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556260</xdr:colOff>
      <xdr:row>2</xdr:row>
      <xdr:rowOff>22860</xdr:rowOff>
    </xdr:from>
    <xdr:to>
      <xdr:col>31</xdr:col>
      <xdr:colOff>190500</xdr:colOff>
      <xdr:row>20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2</xdr:row>
      <xdr:rowOff>15240</xdr:rowOff>
    </xdr:from>
    <xdr:to>
      <xdr:col>18</xdr:col>
      <xdr:colOff>220980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12</xdr:row>
      <xdr:rowOff>0</xdr:rowOff>
    </xdr:from>
    <xdr:to>
      <xdr:col>17</xdr:col>
      <xdr:colOff>0</xdr:colOff>
      <xdr:row>29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</xdr:colOff>
      <xdr:row>30</xdr:row>
      <xdr:rowOff>76200</xdr:rowOff>
    </xdr:from>
    <xdr:to>
      <xdr:col>16</xdr:col>
      <xdr:colOff>464820</xdr:colOff>
      <xdr:row>49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72</xdr:row>
      <xdr:rowOff>0</xdr:rowOff>
    </xdr:from>
    <xdr:to>
      <xdr:col>12</xdr:col>
      <xdr:colOff>30480</xdr:colOff>
      <xdr:row>87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1-12-02%20WfH%20jobs%20by%20city%20centres%20and%20subrub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acancy%20rates/21-12-07-Vacancy_rates_analysis_updated_NEW-cop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Underlying%20data%20for%20figu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Lookups%20and%20templates\City%20size%20lookup%20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household%20spending%20data-VQ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21-11-03-Retail%20sales%20analysis_GR-V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quinio\Desktop\CFC%20previous\Southampton%20work\Stock%20of%20property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A3" t="str">
            <v>Aldershot</v>
          </cell>
          <cell r="C3">
            <v>2076</v>
          </cell>
          <cell r="G3">
            <v>28.275529865125243</v>
          </cell>
        </row>
        <row r="4">
          <cell r="A4" t="str">
            <v>Barnsley</v>
          </cell>
          <cell r="C4">
            <v>15702</v>
          </cell>
          <cell r="G4">
            <v>32.33982932110559</v>
          </cell>
        </row>
        <row r="5">
          <cell r="A5" t="str">
            <v>Basildon</v>
          </cell>
          <cell r="C5">
            <v>8388</v>
          </cell>
          <cell r="G5">
            <v>33.965188364329997</v>
          </cell>
        </row>
        <row r="6">
          <cell r="A6" t="str">
            <v>Birkenhead</v>
          </cell>
          <cell r="C6">
            <v>4499</v>
          </cell>
          <cell r="G6">
            <v>21.715936874861079</v>
          </cell>
        </row>
        <row r="7">
          <cell r="A7" t="str">
            <v>Birmingham</v>
          </cell>
          <cell r="C7">
            <v>169905</v>
          </cell>
          <cell r="G7">
            <v>52.92251552338071</v>
          </cell>
        </row>
        <row r="8">
          <cell r="A8" t="str">
            <v>Blackburn</v>
          </cell>
          <cell r="C8">
            <v>20491</v>
          </cell>
          <cell r="G8">
            <v>33.653799228929778</v>
          </cell>
        </row>
        <row r="9">
          <cell r="A9" t="str">
            <v>Blackpool</v>
          </cell>
          <cell r="C9">
            <v>14197</v>
          </cell>
          <cell r="G9">
            <v>23.786715503275342</v>
          </cell>
        </row>
        <row r="10">
          <cell r="A10" t="str">
            <v>Bournemouth</v>
          </cell>
          <cell r="C10">
            <v>18685</v>
          </cell>
          <cell r="G10">
            <v>53.053251271073051</v>
          </cell>
        </row>
        <row r="11">
          <cell r="A11" t="str">
            <v>Bradford</v>
          </cell>
          <cell r="C11">
            <v>17551</v>
          </cell>
          <cell r="G11">
            <v>53.911458036579106</v>
          </cell>
        </row>
        <row r="12">
          <cell r="A12" t="str">
            <v>Brighton</v>
          </cell>
          <cell r="C12">
            <v>55706</v>
          </cell>
          <cell r="G12">
            <v>50.382364556780232</v>
          </cell>
        </row>
        <row r="13">
          <cell r="A13" t="str">
            <v>Bristol</v>
          </cell>
          <cell r="C13">
            <v>145762</v>
          </cell>
          <cell r="G13">
            <v>60.513714136743459</v>
          </cell>
        </row>
        <row r="14">
          <cell r="A14" t="str">
            <v>Burnley</v>
          </cell>
          <cell r="C14">
            <v>13505</v>
          </cell>
          <cell r="G14">
            <v>33.898556090336911</v>
          </cell>
        </row>
        <row r="15">
          <cell r="A15" t="str">
            <v>Cambridge</v>
          </cell>
          <cell r="C15">
            <v>19263</v>
          </cell>
          <cell r="G15">
            <v>45.055287338420804</v>
          </cell>
        </row>
        <row r="16">
          <cell r="A16" t="str">
            <v>Cardiff</v>
          </cell>
          <cell r="C16">
            <v>57625</v>
          </cell>
          <cell r="G16">
            <v>59.937527114967459</v>
          </cell>
        </row>
        <row r="17">
          <cell r="A17" t="str">
            <v>Chatham</v>
          </cell>
          <cell r="C17">
            <v>10852</v>
          </cell>
          <cell r="G17">
            <v>43.8444526354589</v>
          </cell>
        </row>
        <row r="18">
          <cell r="A18" t="str">
            <v>Coventry</v>
          </cell>
          <cell r="C18">
            <v>25736</v>
          </cell>
          <cell r="G18">
            <v>44.183245259558596</v>
          </cell>
        </row>
        <row r="19">
          <cell r="A19" t="str">
            <v>Crawley</v>
          </cell>
          <cell r="C19">
            <v>14548</v>
          </cell>
          <cell r="G19">
            <v>46.618091833929064</v>
          </cell>
        </row>
        <row r="20">
          <cell r="A20" t="str">
            <v>Derby</v>
          </cell>
          <cell r="C20">
            <v>19944</v>
          </cell>
          <cell r="G20">
            <v>41.215403128760528</v>
          </cell>
        </row>
        <row r="21">
          <cell r="A21" t="str">
            <v>Doncaster</v>
          </cell>
          <cell r="C21">
            <v>21613</v>
          </cell>
          <cell r="G21">
            <v>40.586683940221164</v>
          </cell>
        </row>
        <row r="22">
          <cell r="A22" t="str">
            <v>Exeter</v>
          </cell>
          <cell r="C22">
            <v>26798</v>
          </cell>
          <cell r="G22">
            <v>40.286588551384433</v>
          </cell>
        </row>
        <row r="23">
          <cell r="A23" t="str">
            <v>Gloucester</v>
          </cell>
          <cell r="C23">
            <v>19455</v>
          </cell>
          <cell r="G23">
            <v>46.836288871755336</v>
          </cell>
        </row>
        <row r="24">
          <cell r="A24" t="str">
            <v>Huddersfield</v>
          </cell>
          <cell r="C24">
            <v>28433</v>
          </cell>
          <cell r="G24">
            <v>38.529173847290124</v>
          </cell>
        </row>
        <row r="25">
          <cell r="A25" t="str">
            <v>Hull</v>
          </cell>
          <cell r="C25">
            <v>32244</v>
          </cell>
          <cell r="G25">
            <v>46.135715171814908</v>
          </cell>
        </row>
        <row r="26">
          <cell r="A26" t="str">
            <v>Ipswich</v>
          </cell>
          <cell r="C26">
            <v>22705</v>
          </cell>
          <cell r="G26">
            <v>55.459149966967622</v>
          </cell>
        </row>
        <row r="27">
          <cell r="A27" t="str">
            <v>Leeds</v>
          </cell>
          <cell r="C27">
            <v>164680</v>
          </cell>
          <cell r="G27">
            <v>57.324508136992961</v>
          </cell>
        </row>
        <row r="28">
          <cell r="A28" t="str">
            <v>Leicester</v>
          </cell>
          <cell r="C28">
            <v>52820</v>
          </cell>
          <cell r="G28">
            <v>49.34305187429004</v>
          </cell>
        </row>
        <row r="29">
          <cell r="A29" t="str">
            <v>Liverpool</v>
          </cell>
          <cell r="C29">
            <v>108907</v>
          </cell>
          <cell r="G29">
            <v>50.457729989807817</v>
          </cell>
        </row>
        <row r="30">
          <cell r="A30" t="str">
            <v>London</v>
          </cell>
          <cell r="C30">
            <v>2488358</v>
          </cell>
          <cell r="G30">
            <v>62.252658178606133</v>
          </cell>
        </row>
        <row r="31">
          <cell r="A31" t="str">
            <v>Luton</v>
          </cell>
          <cell r="C31">
            <v>23791</v>
          </cell>
          <cell r="G31">
            <v>42.915388171997812</v>
          </cell>
        </row>
        <row r="32">
          <cell r="A32" t="str">
            <v>Manchester</v>
          </cell>
          <cell r="C32">
            <v>238159</v>
          </cell>
          <cell r="G32">
            <v>56.370324027225507</v>
          </cell>
        </row>
        <row r="33">
          <cell r="A33" t="str">
            <v>Mansfield</v>
          </cell>
          <cell r="C33">
            <v>13943</v>
          </cell>
          <cell r="G33">
            <v>37.430968944990319</v>
          </cell>
        </row>
        <row r="34">
          <cell r="A34" t="str">
            <v>Middlesbrough</v>
          </cell>
          <cell r="C34">
            <v>8262</v>
          </cell>
          <cell r="G34">
            <v>65.553134834180582</v>
          </cell>
        </row>
        <row r="35">
          <cell r="A35" t="str">
            <v>Milton Keynes</v>
          </cell>
          <cell r="C35">
            <v>47544</v>
          </cell>
          <cell r="G35">
            <v>57.157580346626283</v>
          </cell>
        </row>
        <row r="36">
          <cell r="A36" t="str">
            <v>Newcastle</v>
          </cell>
          <cell r="C36">
            <v>88899</v>
          </cell>
          <cell r="G36">
            <v>53.653021968751055</v>
          </cell>
        </row>
        <row r="37">
          <cell r="A37" t="str">
            <v>Newport</v>
          </cell>
          <cell r="C37">
            <v>14109</v>
          </cell>
          <cell r="G37">
            <v>36.005386632645831</v>
          </cell>
        </row>
        <row r="38">
          <cell r="A38" t="str">
            <v>Northampton</v>
          </cell>
          <cell r="C38">
            <v>27118</v>
          </cell>
          <cell r="G38">
            <v>49.096541042849765</v>
          </cell>
        </row>
        <row r="39">
          <cell r="A39" t="str">
            <v>Norwich</v>
          </cell>
          <cell r="C39">
            <v>40228</v>
          </cell>
          <cell r="G39">
            <v>42.992443074475489</v>
          </cell>
        </row>
        <row r="40">
          <cell r="A40" t="str">
            <v>Nottingham</v>
          </cell>
          <cell r="C40">
            <v>87220</v>
          </cell>
          <cell r="G40">
            <v>52.540701673928005</v>
          </cell>
        </row>
        <row r="41">
          <cell r="A41" t="str">
            <v>Oxford</v>
          </cell>
          <cell r="C41">
            <v>34616</v>
          </cell>
          <cell r="G41">
            <v>72.69759648717357</v>
          </cell>
        </row>
        <row r="42">
          <cell r="A42" t="str">
            <v>Peterborough</v>
          </cell>
          <cell r="C42">
            <v>22925</v>
          </cell>
          <cell r="G42">
            <v>58.420937840785172</v>
          </cell>
        </row>
        <row r="43">
          <cell r="A43" t="str">
            <v>Plymouth</v>
          </cell>
          <cell r="C43">
            <v>21459</v>
          </cell>
          <cell r="G43">
            <v>39.619739969243675</v>
          </cell>
        </row>
        <row r="44">
          <cell r="A44" t="str">
            <v>Portsmouth</v>
          </cell>
          <cell r="C44">
            <v>14155</v>
          </cell>
          <cell r="G44">
            <v>42.373719533733663</v>
          </cell>
        </row>
        <row r="45">
          <cell r="A45" t="str">
            <v>Preston</v>
          </cell>
          <cell r="C45">
            <v>30453</v>
          </cell>
          <cell r="G45">
            <v>50.270909270022656</v>
          </cell>
        </row>
        <row r="46">
          <cell r="A46" t="str">
            <v>Reading</v>
          </cell>
          <cell r="C46">
            <v>53619</v>
          </cell>
          <cell r="G46">
            <v>52.742497995113666</v>
          </cell>
        </row>
        <row r="47">
          <cell r="A47" t="str">
            <v>Sheffield</v>
          </cell>
          <cell r="C47">
            <v>78896</v>
          </cell>
          <cell r="G47">
            <v>58.17405191644697</v>
          </cell>
        </row>
        <row r="48">
          <cell r="A48" t="str">
            <v>Slough</v>
          </cell>
          <cell r="C48">
            <v>22524</v>
          </cell>
          <cell r="G48">
            <v>51.558337773042084</v>
          </cell>
        </row>
        <row r="49">
          <cell r="A49" t="str">
            <v>Southampton</v>
          </cell>
          <cell r="C49">
            <v>37596</v>
          </cell>
          <cell r="G49">
            <v>33.63921693797213</v>
          </cell>
        </row>
        <row r="50">
          <cell r="A50" t="str">
            <v>Southend</v>
          </cell>
          <cell r="C50">
            <v>20611</v>
          </cell>
          <cell r="G50">
            <v>41.487555188976764</v>
          </cell>
        </row>
        <row r="51">
          <cell r="A51" t="str">
            <v>Stoke</v>
          </cell>
          <cell r="C51">
            <v>12174</v>
          </cell>
          <cell r="G51">
            <v>35.904386397240017</v>
          </cell>
        </row>
        <row r="52">
          <cell r="A52" t="str">
            <v>Sunderland</v>
          </cell>
          <cell r="C52">
            <v>12238</v>
          </cell>
          <cell r="G52">
            <v>32.439941166857331</v>
          </cell>
        </row>
        <row r="53">
          <cell r="A53" t="str">
            <v>Swansea</v>
          </cell>
          <cell r="C53">
            <v>22913</v>
          </cell>
          <cell r="G53">
            <v>38.63309038537075</v>
          </cell>
        </row>
        <row r="54">
          <cell r="A54" t="str">
            <v>Swindon</v>
          </cell>
          <cell r="C54">
            <v>18951</v>
          </cell>
          <cell r="G54">
            <v>52.445781225265151</v>
          </cell>
        </row>
        <row r="55">
          <cell r="A55" t="str">
            <v>Telford</v>
          </cell>
          <cell r="C55">
            <v>15767</v>
          </cell>
          <cell r="G55">
            <v>49.616287182089174</v>
          </cell>
        </row>
        <row r="56">
          <cell r="A56" t="str">
            <v>Wakefield</v>
          </cell>
          <cell r="C56">
            <v>18947</v>
          </cell>
          <cell r="G56">
            <v>39.832163403177283</v>
          </cell>
        </row>
        <row r="57">
          <cell r="A57" t="str">
            <v>Warrington</v>
          </cell>
          <cell r="C57">
            <v>37950</v>
          </cell>
          <cell r="G57">
            <v>62.284584980237156</v>
          </cell>
        </row>
        <row r="58">
          <cell r="A58" t="str">
            <v>Wigan</v>
          </cell>
          <cell r="C58">
            <v>12232</v>
          </cell>
          <cell r="G58">
            <v>45.92053629823414</v>
          </cell>
        </row>
        <row r="59">
          <cell r="A59" t="str">
            <v>Worthing</v>
          </cell>
          <cell r="C59">
            <v>17673</v>
          </cell>
          <cell r="G59">
            <v>28.518078424715672</v>
          </cell>
        </row>
        <row r="60">
          <cell r="A60" t="str">
            <v>York</v>
          </cell>
          <cell r="C60">
            <v>37666</v>
          </cell>
          <cell r="G60">
            <v>43.137046673392447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Figures "/>
      <sheetName val="Vacancy rates BIDs or councils"/>
      <sheetName val="Fig 2"/>
      <sheetName val="Fig 10"/>
      <sheetName val="Fig 11"/>
      <sheetName val="Fig11 support analysis"/>
      <sheetName val="Figure 17"/>
      <sheetName val="Raw data"/>
      <sheetName val="Local centres Calcs"/>
      <sheetName val="Other analysis &gt;&gt;"/>
      <sheetName val="HS ex X vacancy rates"/>
      <sheetName val="Vacancies April and Dec compare"/>
      <sheetName val="VQ analysis&gt;&gt;&gt;"/>
      <sheetName val="Opening closures March 2020"/>
      <sheetName val="Openings closures November 2021"/>
      <sheetName val="Opening and clos analysis "/>
      <sheetName val="VQ summary sheet"/>
      <sheetName val="LDC deliveries"/>
      <sheetName val="March 2020 CC Level"/>
      <sheetName val="Nov 2021 CC Level final"/>
      <sheetName val="Dec 2021 CC Level"/>
      <sheetName val="CLG level"/>
      <sheetName val="March 2020 data - CLG level"/>
      <sheetName val="Nov 2021 data CLG level new"/>
      <sheetName val="Nov 2021 data CLG level"/>
      <sheetName val="Dec 2021 data CLG level"/>
      <sheetName val="2018 data_analysis &gt;&gt;&gt;&gt;"/>
      <sheetName val="Quality"/>
      <sheetName val="Sheet3"/>
      <sheetName val="Output"/>
      <sheetName val="Lookups"/>
      <sheetName val="Lookup strength"/>
      <sheetName val="Quadrant lookup"/>
      <sheetName val="Lookup LAs"/>
      <sheetName val="City size lookup"/>
      <sheetName val="Sheet1"/>
    </sheetNames>
    <sheetDataSet>
      <sheetData sheetId="0">
        <row r="3">
          <cell r="A3" t="str">
            <v>Aberdeen</v>
          </cell>
        </row>
      </sheetData>
      <sheetData sheetId="1"/>
      <sheetData sheetId="2"/>
      <sheetData sheetId="3">
        <row r="3">
          <cell r="A3" t="str">
            <v>Aldershot</v>
          </cell>
          <cell r="E3">
            <v>57.534955981356802</v>
          </cell>
        </row>
        <row r="4">
          <cell r="A4" t="str">
            <v>Barnsley</v>
          </cell>
          <cell r="E4">
            <v>33.387978142076506</v>
          </cell>
        </row>
        <row r="5">
          <cell r="A5" t="str">
            <v>Basildon</v>
          </cell>
          <cell r="E5">
            <v>40.052356020942412</v>
          </cell>
        </row>
        <row r="6">
          <cell r="A6" t="str">
            <v>Birkenhead</v>
          </cell>
          <cell r="E6">
            <v>38.483965014577258</v>
          </cell>
        </row>
        <row r="7">
          <cell r="A7" t="str">
            <v>Birmingham</v>
          </cell>
          <cell r="E7">
            <v>54.804621816330624</v>
          </cell>
        </row>
        <row r="8">
          <cell r="A8" t="str">
            <v>Blackburn</v>
          </cell>
          <cell r="E8">
            <v>31.827422633837816</v>
          </cell>
        </row>
        <row r="9">
          <cell r="A9" t="str">
            <v>Blackpool</v>
          </cell>
          <cell r="E9">
            <v>29.97159090909091</v>
          </cell>
        </row>
        <row r="10">
          <cell r="A10" t="str">
            <v>Bournemouth</v>
          </cell>
          <cell r="E10">
            <v>56.018970567722135</v>
          </cell>
        </row>
        <row r="11">
          <cell r="A11" t="str">
            <v>Bradford</v>
          </cell>
          <cell r="E11">
            <v>38.181818181818187</v>
          </cell>
        </row>
        <row r="12">
          <cell r="A12" t="str">
            <v>Brighton</v>
          </cell>
          <cell r="E12">
            <v>59.69166408428881</v>
          </cell>
        </row>
        <row r="13">
          <cell r="A13" t="str">
            <v>Bristol</v>
          </cell>
          <cell r="E13">
            <v>65.523753567231822</v>
          </cell>
        </row>
        <row r="14">
          <cell r="A14" t="str">
            <v>Burnley</v>
          </cell>
          <cell r="E14">
            <v>31.287633163501621</v>
          </cell>
        </row>
        <row r="15">
          <cell r="A15" t="str">
            <v>Cambridge</v>
          </cell>
          <cell r="E15">
            <v>65.928114229443622</v>
          </cell>
        </row>
        <row r="16">
          <cell r="A16" t="str">
            <v>Cardiff</v>
          </cell>
          <cell r="E16">
            <v>52.90932600614191</v>
          </cell>
        </row>
        <row r="17">
          <cell r="A17" t="str">
            <v>Chatham</v>
          </cell>
          <cell r="E17">
            <v>33.494558645707379</v>
          </cell>
        </row>
        <row r="18">
          <cell r="A18" t="str">
            <v>Coventry</v>
          </cell>
          <cell r="E18">
            <v>46.328146328146332</v>
          </cell>
        </row>
        <row r="19">
          <cell r="A19" t="str">
            <v>Crawley</v>
          </cell>
          <cell r="E19">
            <v>47.129841569049866</v>
          </cell>
        </row>
        <row r="20">
          <cell r="A20" t="str">
            <v>Derby</v>
          </cell>
          <cell r="E20">
            <v>41.387429813439596</v>
          </cell>
        </row>
        <row r="21">
          <cell r="A21" t="str">
            <v>Doncaster</v>
          </cell>
          <cell r="E21">
            <v>28.476821192052981</v>
          </cell>
        </row>
        <row r="22">
          <cell r="A22" t="str">
            <v>Exeter</v>
          </cell>
          <cell r="E22">
            <v>48.139470782800444</v>
          </cell>
        </row>
        <row r="23">
          <cell r="A23" t="str">
            <v>Gloucester</v>
          </cell>
          <cell r="E23">
            <v>48.525747508305649</v>
          </cell>
        </row>
        <row r="24">
          <cell r="A24" t="str">
            <v>Huddersfield</v>
          </cell>
          <cell r="E24">
            <v>38.758355276483698</v>
          </cell>
        </row>
        <row r="25">
          <cell r="A25" t="str">
            <v>Hull</v>
          </cell>
          <cell r="E25">
            <v>37.459885247495869</v>
          </cell>
        </row>
        <row r="26">
          <cell r="A26" t="str">
            <v>Ipswich</v>
          </cell>
          <cell r="E26">
            <v>44.739143106965898</v>
          </cell>
        </row>
        <row r="27">
          <cell r="A27" t="str">
            <v>Leeds</v>
          </cell>
          <cell r="E27">
            <v>53.744095727931139</v>
          </cell>
        </row>
        <row r="28">
          <cell r="A28" t="str">
            <v>Leicester</v>
          </cell>
          <cell r="E28">
            <v>44.001096942273414</v>
          </cell>
        </row>
        <row r="29">
          <cell r="A29" t="str">
            <v>Liverpool</v>
          </cell>
          <cell r="E29">
            <v>51.01207322752839</v>
          </cell>
        </row>
        <row r="30">
          <cell r="A30" t="str">
            <v>London</v>
          </cell>
          <cell r="E30">
            <v>76.170185419797875</v>
          </cell>
        </row>
        <row r="31">
          <cell r="A31" t="str">
            <v>Luton</v>
          </cell>
          <cell r="E31">
            <v>36.350059737156506</v>
          </cell>
        </row>
        <row r="32">
          <cell r="A32" t="str">
            <v>Manchester</v>
          </cell>
          <cell r="E32">
            <v>59.214628018424605</v>
          </cell>
        </row>
        <row r="33">
          <cell r="A33" t="str">
            <v>Mansfield</v>
          </cell>
          <cell r="E33">
            <v>33.927245731254644</v>
          </cell>
        </row>
        <row r="34">
          <cell r="A34" t="str">
            <v>Middlesbrough</v>
          </cell>
          <cell r="E34">
            <v>35.995457986373957</v>
          </cell>
        </row>
        <row r="35">
          <cell r="A35" t="str">
            <v>Milton Keynes</v>
          </cell>
          <cell r="E35">
            <v>58.50854397984093</v>
          </cell>
        </row>
        <row r="36">
          <cell r="A36" t="str">
            <v>Newcastle</v>
          </cell>
          <cell r="E36">
            <v>53.280933666785756</v>
          </cell>
        </row>
        <row r="37">
          <cell r="A37" t="str">
            <v>Newport</v>
          </cell>
          <cell r="E37">
            <v>41.29666011787819</v>
          </cell>
        </row>
        <row r="38">
          <cell r="A38" t="str">
            <v>Northampton</v>
          </cell>
          <cell r="E38">
            <v>32.366183091545778</v>
          </cell>
        </row>
        <row r="39">
          <cell r="A39" t="str">
            <v>Norwich</v>
          </cell>
          <cell r="E39">
            <v>57.149753789707447</v>
          </cell>
        </row>
        <row r="40">
          <cell r="A40" t="str">
            <v>Nottingham</v>
          </cell>
          <cell r="E40">
            <v>48.424292002648905</v>
          </cell>
        </row>
        <row r="41">
          <cell r="A41" t="str">
            <v>Oxford</v>
          </cell>
          <cell r="E41">
            <v>63.9426800929512</v>
          </cell>
        </row>
        <row r="42">
          <cell r="A42" t="str">
            <v>Peterborough</v>
          </cell>
          <cell r="E42">
            <v>41.699273337059815</v>
          </cell>
        </row>
        <row r="43">
          <cell r="A43" t="str">
            <v>Plymouth</v>
          </cell>
          <cell r="E43">
            <v>47.118183582379196</v>
          </cell>
        </row>
        <row r="44">
          <cell r="A44" t="str">
            <v>Portsmouth</v>
          </cell>
          <cell r="E44">
            <v>35.130409441935015</v>
          </cell>
        </row>
        <row r="45">
          <cell r="A45" t="str">
            <v>Preston</v>
          </cell>
          <cell r="E45">
            <v>41.357918318111317</v>
          </cell>
        </row>
        <row r="46">
          <cell r="A46" t="str">
            <v>Reading</v>
          </cell>
          <cell r="E46">
            <v>65.115990571889341</v>
          </cell>
        </row>
        <row r="47">
          <cell r="A47" t="str">
            <v>Sheffield</v>
          </cell>
          <cell r="E47">
            <v>52.603562410427898</v>
          </cell>
        </row>
        <row r="48">
          <cell r="A48" t="str">
            <v>Slough</v>
          </cell>
          <cell r="E48">
            <v>52.871393906713408</v>
          </cell>
        </row>
        <row r="49">
          <cell r="A49" t="str">
            <v>Southampton</v>
          </cell>
          <cell r="E49">
            <v>53.818134512813842</v>
          </cell>
        </row>
        <row r="50">
          <cell r="A50" t="str">
            <v>Southend</v>
          </cell>
          <cell r="E50">
            <v>43.615535065660801</v>
          </cell>
        </row>
        <row r="51">
          <cell r="A51" t="str">
            <v>Stoke</v>
          </cell>
          <cell r="E51">
            <v>36.261475150364042</v>
          </cell>
        </row>
        <row r="52">
          <cell r="A52" t="str">
            <v>Sunderland</v>
          </cell>
          <cell r="E52">
            <v>31.28727634194831</v>
          </cell>
        </row>
        <row r="53">
          <cell r="A53" t="str">
            <v>Swansea</v>
          </cell>
          <cell r="E53">
            <v>38.512996941896027</v>
          </cell>
        </row>
        <row r="54">
          <cell r="A54" t="str">
            <v>Swindon</v>
          </cell>
          <cell r="E54">
            <v>49.705181282147784</v>
          </cell>
        </row>
        <row r="55">
          <cell r="A55" t="str">
            <v>Telford</v>
          </cell>
          <cell r="E55">
            <v>50.958718700654181</v>
          </cell>
        </row>
        <row r="56">
          <cell r="A56" t="str">
            <v>Wakefield</v>
          </cell>
          <cell r="E56">
            <v>38.70967741935484</v>
          </cell>
        </row>
        <row r="57">
          <cell r="A57" t="str">
            <v>Warrington</v>
          </cell>
          <cell r="E57">
            <v>41.942751126424596</v>
          </cell>
        </row>
        <row r="58">
          <cell r="A58" t="str">
            <v>Wigan</v>
          </cell>
          <cell r="E58">
            <v>29.278210776008134</v>
          </cell>
        </row>
        <row r="59">
          <cell r="A59" t="str">
            <v>Worthing</v>
          </cell>
          <cell r="E59">
            <v>47.391096218286258</v>
          </cell>
        </row>
        <row r="60">
          <cell r="A60" t="str">
            <v>York</v>
          </cell>
          <cell r="E60">
            <v>49.91802382774074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A3" t="str">
            <v>Aberdeen</v>
          </cell>
        </row>
      </sheetData>
      <sheetData sheetId="17">
        <row r="66">
          <cell r="A66" t="str">
            <v>Cities average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"/>
      <sheetName val="Jobs and pop growth"/>
      <sheetName val="Feuil1"/>
      <sheetName val="Figure 2"/>
      <sheetName val="Figure 3"/>
      <sheetName val="Figure 4"/>
      <sheetName val="Figure 5"/>
      <sheetName val="Figure 6 - vacancy rates"/>
      <sheetName val="Figure 7"/>
      <sheetName val="Figure 8"/>
      <sheetName val="Figure 11"/>
      <sheetName val="Oxford"/>
      <sheetName val="Consumer cities"/>
      <sheetName val="Vacancy and retail sha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Aldershot</v>
          </cell>
          <cell r="B2" t="str">
            <v>Moderately Strong</v>
          </cell>
          <cell r="C2">
            <v>10.72367486953735</v>
          </cell>
        </row>
        <row r="3">
          <cell r="A3" t="str">
            <v>Barnsley</v>
          </cell>
          <cell r="B3" t="str">
            <v>Weak</v>
          </cell>
          <cell r="C3">
            <v>12.22234020233155</v>
          </cell>
        </row>
        <row r="4">
          <cell r="A4" t="str">
            <v>Basildon</v>
          </cell>
          <cell r="B4" t="str">
            <v>Weak</v>
          </cell>
          <cell r="C4">
            <v>18.811128616333001</v>
          </cell>
        </row>
        <row r="5">
          <cell r="A5" t="str">
            <v>Birkenhead</v>
          </cell>
          <cell r="B5" t="str">
            <v>Weak</v>
          </cell>
          <cell r="C5">
            <v>18.7797031402588</v>
          </cell>
        </row>
        <row r="6">
          <cell r="A6" t="str">
            <v>Birmingham</v>
          </cell>
          <cell r="B6" t="str">
            <v>Strong</v>
          </cell>
          <cell r="C6">
            <v>10.473704433441149</v>
          </cell>
        </row>
        <row r="7">
          <cell r="A7" t="str">
            <v>Blackburn</v>
          </cell>
          <cell r="B7" t="str">
            <v>Moderately Weak</v>
          </cell>
          <cell r="C7">
            <v>15.39090900421145</v>
          </cell>
        </row>
        <row r="8">
          <cell r="A8" t="str">
            <v>Blackpool</v>
          </cell>
          <cell r="B8" t="str">
            <v>Weak</v>
          </cell>
          <cell r="C8">
            <v>19.126007270812998</v>
          </cell>
        </row>
        <row r="9">
          <cell r="A9" t="str">
            <v>Bournemouth</v>
          </cell>
          <cell r="B9" t="str">
            <v>Strong</v>
          </cell>
          <cell r="C9">
            <v>12.232380199432349</v>
          </cell>
        </row>
        <row r="10">
          <cell r="A10" t="str">
            <v>Bradford</v>
          </cell>
          <cell r="B10" t="str">
            <v>Moderately Weak</v>
          </cell>
          <cell r="C10">
            <v>21.21946182250975</v>
          </cell>
        </row>
        <row r="11">
          <cell r="A11" t="str">
            <v>Brighton</v>
          </cell>
          <cell r="B11" t="str">
            <v>Strong</v>
          </cell>
          <cell r="C11">
            <v>7.9035063743591305</v>
          </cell>
        </row>
        <row r="12">
          <cell r="A12" t="str">
            <v>Bristol</v>
          </cell>
          <cell r="B12" t="str">
            <v>Strong</v>
          </cell>
          <cell r="C12">
            <v>11.911270999908449</v>
          </cell>
        </row>
        <row r="13">
          <cell r="A13" t="str">
            <v>Burnley</v>
          </cell>
          <cell r="B13" t="str">
            <v>Weak</v>
          </cell>
          <cell r="C13">
            <v>17.271929740905748</v>
          </cell>
        </row>
        <row r="14">
          <cell r="A14" t="str">
            <v>Cambridge</v>
          </cell>
          <cell r="B14" t="str">
            <v>Moderately Strong</v>
          </cell>
          <cell r="C14">
            <v>6.9223367214202902</v>
          </cell>
        </row>
        <row r="15">
          <cell r="A15" t="str">
            <v>Cardiff</v>
          </cell>
          <cell r="B15" t="str">
            <v>Strong</v>
          </cell>
          <cell r="C15">
            <v>14.63034076690675</v>
          </cell>
        </row>
        <row r="16">
          <cell r="A16" t="str">
            <v>Chatham</v>
          </cell>
          <cell r="B16" t="str">
            <v>Weak</v>
          </cell>
          <cell r="C16">
            <v>12.89038457870485</v>
          </cell>
        </row>
        <row r="17">
          <cell r="A17" t="str">
            <v>Coventry</v>
          </cell>
          <cell r="B17" t="str">
            <v>Moderately Strong</v>
          </cell>
          <cell r="C17">
            <v>13.2501676559448</v>
          </cell>
        </row>
        <row r="18">
          <cell r="A18" t="str">
            <v>Crawley</v>
          </cell>
          <cell r="B18" t="str">
            <v>Strong</v>
          </cell>
          <cell r="C18">
            <v>12.13449211120605</v>
          </cell>
        </row>
        <row r="19">
          <cell r="A19" t="str">
            <v>Derby</v>
          </cell>
          <cell r="B19" t="str">
            <v>Weak</v>
          </cell>
          <cell r="C19">
            <v>14.8968083381653</v>
          </cell>
        </row>
        <row r="20">
          <cell r="A20" t="str">
            <v>Doncaster</v>
          </cell>
          <cell r="B20" t="str">
            <v>Weak</v>
          </cell>
          <cell r="C20">
            <v>17.760526466369651</v>
          </cell>
        </row>
        <row r="21">
          <cell r="A21" t="str">
            <v>Exeter</v>
          </cell>
          <cell r="B21" t="str">
            <v>Moderately Strong</v>
          </cell>
          <cell r="C21">
            <v>7.5811688899993896</v>
          </cell>
        </row>
        <row r="22">
          <cell r="A22" t="str">
            <v>Gloucester</v>
          </cell>
          <cell r="B22" t="str">
            <v>Strong</v>
          </cell>
          <cell r="C22">
            <v>13.3414496421814</v>
          </cell>
        </row>
        <row r="23">
          <cell r="A23" t="str">
            <v>Huddersfield</v>
          </cell>
          <cell r="B23" t="str">
            <v>Moderately Weak</v>
          </cell>
          <cell r="C23">
            <v>17.6988639831543</v>
          </cell>
        </row>
        <row r="24">
          <cell r="A24" t="str">
            <v>Hull</v>
          </cell>
          <cell r="B24" t="str">
            <v>Weak</v>
          </cell>
          <cell r="C24">
            <v>18.735451889038099</v>
          </cell>
        </row>
        <row r="25">
          <cell r="A25" t="str">
            <v>Ipswich</v>
          </cell>
          <cell r="B25" t="str">
            <v>Moderately Weak</v>
          </cell>
          <cell r="C25">
            <v>16.398082160949699</v>
          </cell>
        </row>
        <row r="26">
          <cell r="A26" t="str">
            <v>Leeds</v>
          </cell>
          <cell r="B26" t="str">
            <v>Strong</v>
          </cell>
          <cell r="C26">
            <v>14.04221115112305</v>
          </cell>
        </row>
        <row r="27">
          <cell r="A27" t="str">
            <v>Leicester</v>
          </cell>
          <cell r="B27" t="str">
            <v>Weak</v>
          </cell>
          <cell r="C27">
            <v>14.79923391342165</v>
          </cell>
        </row>
        <row r="28">
          <cell r="A28" t="str">
            <v>Liverpool</v>
          </cell>
          <cell r="B28" t="str">
            <v>Moderately Strong</v>
          </cell>
          <cell r="C28">
            <v>9.735787010192869</v>
          </cell>
        </row>
        <row r="29">
          <cell r="A29" t="str">
            <v>London</v>
          </cell>
          <cell r="B29" t="str">
            <v>Strong</v>
          </cell>
          <cell r="C29">
            <v>7.4187530517578146</v>
          </cell>
        </row>
        <row r="30">
          <cell r="A30" t="str">
            <v>Luton</v>
          </cell>
          <cell r="B30" t="str">
            <v>Weak</v>
          </cell>
          <cell r="C30">
            <v>12.96666650772095</v>
          </cell>
        </row>
        <row r="31">
          <cell r="A31" t="str">
            <v>Manchester</v>
          </cell>
          <cell r="B31" t="str">
            <v>Strong</v>
          </cell>
          <cell r="C31">
            <v>13.514661979675299</v>
          </cell>
        </row>
        <row r="32">
          <cell r="A32" t="str">
            <v>Mansfield</v>
          </cell>
          <cell r="B32" t="str">
            <v>Weak</v>
          </cell>
          <cell r="C32">
            <v>14.1533896446228</v>
          </cell>
        </row>
        <row r="33">
          <cell r="A33" t="str">
            <v>Middlesbrough</v>
          </cell>
          <cell r="B33" t="str">
            <v>Moderately Weak</v>
          </cell>
          <cell r="C33">
            <v>15.22477226257325</v>
          </cell>
        </row>
        <row r="34">
          <cell r="A34" t="str">
            <v>Milton Keynes</v>
          </cell>
          <cell r="B34" t="str">
            <v>Strong</v>
          </cell>
          <cell r="C34">
            <v>13.0217390060425</v>
          </cell>
        </row>
        <row r="35">
          <cell r="A35" t="str">
            <v>Newcastle</v>
          </cell>
          <cell r="B35" t="str">
            <v>Moderately Strong</v>
          </cell>
          <cell r="C35">
            <v>13.3972701072693</v>
          </cell>
        </row>
        <row r="36">
          <cell r="A36" t="str">
            <v>Newport</v>
          </cell>
          <cell r="B36" t="str">
            <v>Weak</v>
          </cell>
          <cell r="C36">
            <v>24.325249862670901</v>
          </cell>
        </row>
        <row r="37">
          <cell r="A37" t="str">
            <v>Northampton</v>
          </cell>
          <cell r="B37" t="str">
            <v>Weak</v>
          </cell>
          <cell r="C37">
            <v>15.31388483047485</v>
          </cell>
        </row>
        <row r="38">
          <cell r="A38" t="str">
            <v>Norwich</v>
          </cell>
          <cell r="B38" t="str">
            <v>Strong</v>
          </cell>
          <cell r="C38">
            <v>10.890780067443849</v>
          </cell>
        </row>
        <row r="39">
          <cell r="A39" t="str">
            <v>Nottingham</v>
          </cell>
          <cell r="B39" t="str">
            <v>Moderately Strong</v>
          </cell>
          <cell r="C39">
            <v>14.0520927429199</v>
          </cell>
        </row>
        <row r="40">
          <cell r="A40" t="str">
            <v>Oxford</v>
          </cell>
          <cell r="B40" t="str">
            <v>Strong</v>
          </cell>
          <cell r="C40">
            <v>8.1166665077209448</v>
          </cell>
        </row>
        <row r="41">
          <cell r="A41" t="str">
            <v>Peterborough</v>
          </cell>
          <cell r="B41" t="str">
            <v>Weak</v>
          </cell>
          <cell r="C41">
            <v>9.7632122993469252</v>
          </cell>
        </row>
        <row r="42">
          <cell r="A42" t="str">
            <v>Plymouth</v>
          </cell>
          <cell r="B42" t="str">
            <v>Moderately Strong</v>
          </cell>
          <cell r="C42">
            <v>11.184596538543701</v>
          </cell>
        </row>
        <row r="43">
          <cell r="A43" t="str">
            <v>Portsmouth</v>
          </cell>
          <cell r="B43" t="str">
            <v>Moderately Weak</v>
          </cell>
          <cell r="C43">
            <v>13.68069314956665</v>
          </cell>
        </row>
        <row r="44">
          <cell r="A44" t="str">
            <v>Preston</v>
          </cell>
          <cell r="B44" t="str">
            <v>Weak</v>
          </cell>
          <cell r="C44">
            <v>16.7934169769287</v>
          </cell>
        </row>
        <row r="45">
          <cell r="A45" t="str">
            <v>Reading</v>
          </cell>
          <cell r="B45" t="str">
            <v>Strong</v>
          </cell>
          <cell r="C45">
            <v>11.632352828979499</v>
          </cell>
        </row>
        <row r="46">
          <cell r="A46" t="str">
            <v>Sheffield</v>
          </cell>
          <cell r="B46" t="str">
            <v>Strong</v>
          </cell>
          <cell r="C46">
            <v>15.728720474243151</v>
          </cell>
        </row>
        <row r="47">
          <cell r="A47" t="str">
            <v>Slough</v>
          </cell>
          <cell r="B47" t="str">
            <v>Strong</v>
          </cell>
          <cell r="C47">
            <v>12.3224489212036</v>
          </cell>
        </row>
        <row r="48">
          <cell r="A48" t="str">
            <v>Southampton</v>
          </cell>
          <cell r="B48" t="str">
            <v>Moderately Strong</v>
          </cell>
          <cell r="C48">
            <v>13.62954273223875</v>
          </cell>
        </row>
        <row r="49">
          <cell r="A49" t="str">
            <v>Southend</v>
          </cell>
          <cell r="B49" t="str">
            <v>Weak</v>
          </cell>
          <cell r="C49">
            <v>18.451845359802249</v>
          </cell>
        </row>
        <row r="50">
          <cell r="A50" t="str">
            <v>Stoke</v>
          </cell>
          <cell r="B50" t="str">
            <v>Weak</v>
          </cell>
          <cell r="C50">
            <v>19.067968749999999</v>
          </cell>
        </row>
        <row r="51">
          <cell r="A51" t="str">
            <v>Sunderland</v>
          </cell>
          <cell r="B51" t="str">
            <v>Weak</v>
          </cell>
          <cell r="C51">
            <v>18.697779464721698</v>
          </cell>
        </row>
        <row r="52">
          <cell r="A52" t="str">
            <v>Swansea</v>
          </cell>
          <cell r="B52" t="str">
            <v>Weak</v>
          </cell>
          <cell r="C52">
            <v>16.276798248291001</v>
          </cell>
        </row>
        <row r="53">
          <cell r="A53" t="str">
            <v>Swindon</v>
          </cell>
          <cell r="B53" t="str">
            <v>Strong</v>
          </cell>
          <cell r="C53">
            <v>11.573293209075949</v>
          </cell>
        </row>
        <row r="54">
          <cell r="A54" t="str">
            <v>Telford</v>
          </cell>
          <cell r="B54" t="str">
            <v>Strong</v>
          </cell>
          <cell r="C54">
            <v>12.09795331954955</v>
          </cell>
        </row>
        <row r="55">
          <cell r="A55" t="str">
            <v>Wakefield</v>
          </cell>
          <cell r="B55" t="str">
            <v>Weak</v>
          </cell>
          <cell r="C55">
            <v>13.902145862579349</v>
          </cell>
        </row>
        <row r="56">
          <cell r="A56" t="str">
            <v>Warrington</v>
          </cell>
          <cell r="B56" t="str">
            <v>Weak</v>
          </cell>
          <cell r="C56">
            <v>15.067391490936298</v>
          </cell>
        </row>
        <row r="57">
          <cell r="A57" t="str">
            <v>Wigan</v>
          </cell>
          <cell r="B57" t="str">
            <v>Weak</v>
          </cell>
          <cell r="C57">
            <v>20.814853668212898</v>
          </cell>
        </row>
        <row r="58">
          <cell r="A58" t="str">
            <v>Worthing</v>
          </cell>
          <cell r="B58" t="str">
            <v>Moderately Strong</v>
          </cell>
          <cell r="C58">
            <v>8.8198894500732408</v>
          </cell>
        </row>
        <row r="59">
          <cell r="A59" t="str">
            <v>York</v>
          </cell>
          <cell r="B59" t="str">
            <v>Moderately Strong</v>
          </cell>
          <cell r="C59">
            <v>7.0304501056671151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A2" t="str">
            <v>Aberdeen</v>
          </cell>
          <cell r="B2" t="str">
            <v>Small</v>
          </cell>
        </row>
        <row r="3">
          <cell r="A3" t="str">
            <v>Aldershot</v>
          </cell>
          <cell r="B3" t="str">
            <v>Small</v>
          </cell>
        </row>
        <row r="4">
          <cell r="A4" t="str">
            <v>Barnsley</v>
          </cell>
          <cell r="B4" t="str">
            <v>Small</v>
          </cell>
        </row>
        <row r="5">
          <cell r="A5" t="str">
            <v>Basildon</v>
          </cell>
          <cell r="B5" t="str">
            <v>Small</v>
          </cell>
        </row>
        <row r="6">
          <cell r="A6" t="str">
            <v>Belfast</v>
          </cell>
          <cell r="B6" t="str">
            <v>Large</v>
          </cell>
        </row>
        <row r="7">
          <cell r="A7" t="str">
            <v>Birkenhead</v>
          </cell>
          <cell r="B7" t="str">
            <v>Medium</v>
          </cell>
        </row>
        <row r="8">
          <cell r="A8" t="str">
            <v>Birmingham</v>
          </cell>
          <cell r="B8" t="str">
            <v>Large</v>
          </cell>
        </row>
        <row r="9">
          <cell r="A9" t="str">
            <v>Blackburn</v>
          </cell>
          <cell r="B9" t="str">
            <v>Small</v>
          </cell>
        </row>
        <row r="10">
          <cell r="A10" t="str">
            <v>Blackpool</v>
          </cell>
          <cell r="B10" t="str">
            <v>Small</v>
          </cell>
        </row>
        <row r="11">
          <cell r="A11" t="str">
            <v>Bournemouth</v>
          </cell>
          <cell r="B11" t="str">
            <v>Medium</v>
          </cell>
        </row>
        <row r="12">
          <cell r="A12" t="str">
            <v>Bradford</v>
          </cell>
          <cell r="B12" t="str">
            <v>Medium</v>
          </cell>
        </row>
        <row r="13">
          <cell r="A13" t="str">
            <v>Brighton</v>
          </cell>
          <cell r="B13" t="str">
            <v>Medium</v>
          </cell>
        </row>
        <row r="14">
          <cell r="A14" t="str">
            <v>Bristol</v>
          </cell>
          <cell r="B14" t="str">
            <v>Large</v>
          </cell>
        </row>
        <row r="15">
          <cell r="A15" t="str">
            <v>Burnley</v>
          </cell>
          <cell r="B15" t="str">
            <v>Small</v>
          </cell>
        </row>
        <row r="16">
          <cell r="A16" t="str">
            <v>Cambridge</v>
          </cell>
          <cell r="B16" t="str">
            <v>Small</v>
          </cell>
        </row>
        <row r="17">
          <cell r="A17" t="str">
            <v>Cardiff</v>
          </cell>
          <cell r="B17" t="str">
            <v>Medium</v>
          </cell>
        </row>
        <row r="18">
          <cell r="A18" t="str">
            <v>Chatham</v>
          </cell>
          <cell r="B18" t="str">
            <v>Medium</v>
          </cell>
        </row>
        <row r="19">
          <cell r="A19" t="str">
            <v>Coventry</v>
          </cell>
          <cell r="B19" t="str">
            <v>Medium</v>
          </cell>
        </row>
        <row r="20">
          <cell r="A20" t="str">
            <v>Crawley</v>
          </cell>
          <cell r="B20" t="str">
            <v>Small</v>
          </cell>
        </row>
        <row r="21">
          <cell r="A21" t="str">
            <v>Derby</v>
          </cell>
          <cell r="B21" t="str">
            <v>Medium</v>
          </cell>
        </row>
        <row r="22">
          <cell r="A22" t="str">
            <v>Doncaster</v>
          </cell>
          <cell r="B22" t="str">
            <v>Medium</v>
          </cell>
        </row>
        <row r="23">
          <cell r="A23" t="str">
            <v>Dundee</v>
          </cell>
          <cell r="B23" t="str">
            <v>Small</v>
          </cell>
        </row>
        <row r="24">
          <cell r="A24" t="str">
            <v>Edinburgh</v>
          </cell>
          <cell r="B24" t="str">
            <v>Medium</v>
          </cell>
        </row>
        <row r="25">
          <cell r="A25" t="str">
            <v>Exeter</v>
          </cell>
          <cell r="B25" t="str">
            <v>Small</v>
          </cell>
        </row>
        <row r="26">
          <cell r="A26" t="str">
            <v>Glasgow</v>
          </cell>
          <cell r="B26" t="str">
            <v>Large</v>
          </cell>
        </row>
        <row r="27">
          <cell r="A27" t="str">
            <v>Gloucester</v>
          </cell>
          <cell r="B27" t="str">
            <v>Small</v>
          </cell>
        </row>
        <row r="28">
          <cell r="A28" t="str">
            <v>Huddersfield</v>
          </cell>
          <cell r="B28" t="str">
            <v>Medium</v>
          </cell>
        </row>
        <row r="29">
          <cell r="A29" t="str">
            <v>Hull</v>
          </cell>
          <cell r="B29" t="str">
            <v>Medium</v>
          </cell>
        </row>
        <row r="30">
          <cell r="A30" t="str">
            <v>Ipswich</v>
          </cell>
          <cell r="B30" t="str">
            <v>Small</v>
          </cell>
        </row>
        <row r="31">
          <cell r="A31" t="str">
            <v>Leeds</v>
          </cell>
          <cell r="B31" t="str">
            <v>Large</v>
          </cell>
        </row>
        <row r="32">
          <cell r="A32" t="str">
            <v>Leicester</v>
          </cell>
          <cell r="B32" t="str">
            <v>Medium</v>
          </cell>
        </row>
        <row r="33">
          <cell r="A33" t="str">
            <v>Liverpool</v>
          </cell>
          <cell r="B33" t="str">
            <v>Large</v>
          </cell>
        </row>
        <row r="34">
          <cell r="A34" t="str">
            <v>London</v>
          </cell>
          <cell r="B34" t="str">
            <v>London</v>
          </cell>
        </row>
        <row r="35">
          <cell r="A35" t="str">
            <v>Luton</v>
          </cell>
          <cell r="B35" t="str">
            <v>Small</v>
          </cell>
        </row>
        <row r="36">
          <cell r="A36" t="str">
            <v>Manchester</v>
          </cell>
          <cell r="B36" t="str">
            <v>Large</v>
          </cell>
        </row>
        <row r="37">
          <cell r="A37" t="str">
            <v>Mansfield</v>
          </cell>
          <cell r="B37" t="str">
            <v>Small</v>
          </cell>
        </row>
        <row r="38">
          <cell r="A38" t="str">
            <v>Middlesbrough</v>
          </cell>
          <cell r="B38" t="str">
            <v>Medium</v>
          </cell>
        </row>
        <row r="39">
          <cell r="A39" t="str">
            <v>Milton_Keynes</v>
          </cell>
          <cell r="B39" t="str">
            <v>Medium</v>
          </cell>
        </row>
        <row r="40">
          <cell r="A40" t="str">
            <v>Newcastle</v>
          </cell>
          <cell r="B40" t="str">
            <v>Large</v>
          </cell>
        </row>
        <row r="41">
          <cell r="A41" t="str">
            <v>Newport</v>
          </cell>
          <cell r="B41" t="str">
            <v>Small</v>
          </cell>
        </row>
        <row r="42">
          <cell r="A42" t="str">
            <v>Northampton</v>
          </cell>
          <cell r="B42" t="str">
            <v>Small</v>
          </cell>
        </row>
        <row r="43">
          <cell r="A43" t="str">
            <v>Norwich</v>
          </cell>
          <cell r="B43" t="str">
            <v>Medium</v>
          </cell>
        </row>
        <row r="44">
          <cell r="A44" t="str">
            <v>Nottingham</v>
          </cell>
          <cell r="B44" t="str">
            <v>Large</v>
          </cell>
        </row>
        <row r="45">
          <cell r="A45" t="str">
            <v>Oxford</v>
          </cell>
          <cell r="B45" t="str">
            <v>Small</v>
          </cell>
        </row>
        <row r="46">
          <cell r="A46" t="str">
            <v>Peterborough</v>
          </cell>
          <cell r="B46" t="str">
            <v>Small</v>
          </cell>
        </row>
        <row r="47">
          <cell r="A47" t="str">
            <v>Plymouth</v>
          </cell>
          <cell r="B47" t="str">
            <v>Medium</v>
          </cell>
        </row>
        <row r="48">
          <cell r="A48" t="str">
            <v>Portsmouth</v>
          </cell>
          <cell r="B48" t="str">
            <v>Medium</v>
          </cell>
        </row>
        <row r="49">
          <cell r="A49" t="str">
            <v>Preston</v>
          </cell>
          <cell r="B49" t="str">
            <v>Medium</v>
          </cell>
        </row>
        <row r="50">
          <cell r="A50" t="str">
            <v>Reading</v>
          </cell>
          <cell r="B50" t="str">
            <v>Medium</v>
          </cell>
        </row>
        <row r="51">
          <cell r="A51" t="str">
            <v>Sheffield</v>
          </cell>
          <cell r="B51" t="str">
            <v>Large</v>
          </cell>
        </row>
        <row r="52">
          <cell r="A52" t="str">
            <v>Slough</v>
          </cell>
          <cell r="B52" t="str">
            <v>Small</v>
          </cell>
        </row>
        <row r="53">
          <cell r="A53" t="str">
            <v>Southampton</v>
          </cell>
          <cell r="B53" t="str">
            <v>Medium</v>
          </cell>
        </row>
        <row r="54">
          <cell r="A54" t="str">
            <v>Southend</v>
          </cell>
          <cell r="B54" t="str">
            <v>Medium</v>
          </cell>
        </row>
        <row r="55">
          <cell r="A55" t="str">
            <v>Stoke</v>
          </cell>
          <cell r="B55" t="str">
            <v>Medium</v>
          </cell>
        </row>
        <row r="56">
          <cell r="A56" t="str">
            <v>Sunderland</v>
          </cell>
          <cell r="B56" t="str">
            <v>Medium</v>
          </cell>
        </row>
        <row r="57">
          <cell r="A57" t="str">
            <v>Swansea</v>
          </cell>
          <cell r="B57" t="str">
            <v>Medium</v>
          </cell>
        </row>
        <row r="58">
          <cell r="A58" t="str">
            <v>Swindon</v>
          </cell>
          <cell r="B58" t="str">
            <v>Small</v>
          </cell>
        </row>
        <row r="59">
          <cell r="A59" t="str">
            <v>Telford</v>
          </cell>
          <cell r="B59" t="str">
            <v>Small</v>
          </cell>
        </row>
        <row r="60">
          <cell r="A60" t="str">
            <v>Wakefield</v>
          </cell>
          <cell r="B60" t="str">
            <v>Medium</v>
          </cell>
        </row>
        <row r="61">
          <cell r="A61" t="str">
            <v>Warrington</v>
          </cell>
          <cell r="B61" t="str">
            <v>Small</v>
          </cell>
        </row>
        <row r="62">
          <cell r="A62" t="str">
            <v>Wigan</v>
          </cell>
          <cell r="B62" t="str">
            <v>Medium</v>
          </cell>
        </row>
        <row r="63">
          <cell r="A63" t="str">
            <v>Worthing</v>
          </cell>
          <cell r="B63" t="str">
            <v>Small</v>
          </cell>
        </row>
        <row r="64">
          <cell r="A64" t="str">
            <v>York</v>
          </cell>
          <cell r="B64" t="str">
            <v>Small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 vs baseline"/>
      <sheetName val="London offline online "/>
      <sheetName val="Sector vs baseline"/>
      <sheetName val="ATV by sector"/>
      <sheetName val="Online share pivot"/>
      <sheetName val="Offline share pivot"/>
      <sheetName val="Overall sales pivot"/>
      <sheetName val=" Sector spend pivot"/>
      <sheetName val="Sector pivot VQ"/>
      <sheetName val="Sector pivot size"/>
      <sheetName val="Sector pivot time series"/>
      <sheetName val="overall sales"/>
      <sheetName val="sector contribution"/>
      <sheetName val="sector atv"/>
      <sheetName val="VQ analysis&gt;&gt;&gt;"/>
      <sheetName val="Overall spend urban residents"/>
      <sheetName val="Online share"/>
      <sheetName val="Online share time series"/>
      <sheetName val="CALCS sector recovery&gt;&gt;&gt;"/>
      <sheetName val="Share fashion offline"/>
      <sheetName val="Overall recovery"/>
      <sheetName val="Fashion offline recovery"/>
      <sheetName val="Fashion offline to baseline"/>
      <sheetName val="Share F&amp;D offline"/>
      <sheetName val="F&amp;D offline recovery"/>
      <sheetName val="F&amp;D offline to base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Cambridge</v>
          </cell>
          <cell r="B2">
            <v>0.28266083247568635</v>
          </cell>
          <cell r="C2">
            <v>0.35423910643581247</v>
          </cell>
          <cell r="D2">
            <v>0.33232884625395787</v>
          </cell>
        </row>
        <row r="3">
          <cell r="A3" t="str">
            <v>Brighton</v>
          </cell>
          <cell r="B3">
            <v>0.28251303906693487</v>
          </cell>
          <cell r="C3">
            <v>0.32208252596320086</v>
          </cell>
          <cell r="D3">
            <v>0.33227859072302418</v>
          </cell>
        </row>
        <row r="4">
          <cell r="A4" t="str">
            <v>London</v>
          </cell>
          <cell r="B4">
            <v>0.27832707314367167</v>
          </cell>
          <cell r="C4">
            <v>0.33205952637222702</v>
          </cell>
          <cell r="D4">
            <v>0.33181995561955335</v>
          </cell>
        </row>
        <row r="5">
          <cell r="A5" t="str">
            <v>Oxford</v>
          </cell>
          <cell r="B5">
            <v>0.25943043355534728</v>
          </cell>
          <cell r="C5">
            <v>0.30885318928358785</v>
          </cell>
          <cell r="D5">
            <v>0.32350760099447523</v>
          </cell>
        </row>
        <row r="6">
          <cell r="A6" t="str">
            <v>Southend</v>
          </cell>
          <cell r="B6">
            <v>0.25458009528132064</v>
          </cell>
          <cell r="C6">
            <v>0.30407881589520847</v>
          </cell>
          <cell r="D6">
            <v>0.32253547224475015</v>
          </cell>
        </row>
        <row r="7">
          <cell r="A7" t="str">
            <v>Milton Keynes</v>
          </cell>
          <cell r="B7">
            <v>0.23136841741667696</v>
          </cell>
          <cell r="C7">
            <v>0.28050929276467279</v>
          </cell>
          <cell r="D7">
            <v>0.31895875889238001</v>
          </cell>
        </row>
        <row r="8">
          <cell r="A8" t="str">
            <v>Reading</v>
          </cell>
          <cell r="B8">
            <v>0.25162139458878929</v>
          </cell>
          <cell r="C8">
            <v>0.30657772997388338</v>
          </cell>
          <cell r="D8">
            <v>0.31719247437669884</v>
          </cell>
        </row>
        <row r="9">
          <cell r="A9" t="str">
            <v>Coventry</v>
          </cell>
          <cell r="B9">
            <v>0.25250714665472096</v>
          </cell>
          <cell r="C9">
            <v>0.30086148047606487</v>
          </cell>
          <cell r="D9">
            <v>0.31058975430014457</v>
          </cell>
        </row>
        <row r="10">
          <cell r="A10" t="str">
            <v>Worthing</v>
          </cell>
          <cell r="B10">
            <v>0.25985971283868525</v>
          </cell>
          <cell r="C10">
            <v>0.31424074284371722</v>
          </cell>
          <cell r="D10">
            <v>0.30648295653252627</v>
          </cell>
        </row>
        <row r="11">
          <cell r="A11" t="str">
            <v>Ipswich</v>
          </cell>
          <cell r="B11">
            <v>0.24060772227398</v>
          </cell>
          <cell r="C11">
            <v>0.30653505806670633</v>
          </cell>
          <cell r="D11">
            <v>0.30531966778010955</v>
          </cell>
        </row>
        <row r="12">
          <cell r="A12" t="str">
            <v>Crawley</v>
          </cell>
          <cell r="B12">
            <v>0.25330213493591569</v>
          </cell>
          <cell r="C12">
            <v>0.31318726272959735</v>
          </cell>
          <cell r="D12">
            <v>0.30526730013759218</v>
          </cell>
        </row>
        <row r="13">
          <cell r="A13" t="str">
            <v>Exeter</v>
          </cell>
          <cell r="B13">
            <v>0.22372511492150243</v>
          </cell>
          <cell r="C13">
            <v>0.27874144425956615</v>
          </cell>
          <cell r="D13">
            <v>0.3048244075143362</v>
          </cell>
        </row>
        <row r="14">
          <cell r="A14" t="str">
            <v>Cardiff</v>
          </cell>
          <cell r="B14">
            <v>0.22677991051000213</v>
          </cell>
          <cell r="C14">
            <v>0.29641158316697624</v>
          </cell>
          <cell r="D14">
            <v>0.30417986466428582</v>
          </cell>
        </row>
        <row r="15">
          <cell r="A15" t="str">
            <v>Aldershot</v>
          </cell>
          <cell r="B15">
            <v>0.23988708390499214</v>
          </cell>
          <cell r="C15">
            <v>0.29709535967735096</v>
          </cell>
          <cell r="D15">
            <v>0.30367836827503608</v>
          </cell>
        </row>
        <row r="16">
          <cell r="A16" t="str">
            <v>Chatham</v>
          </cell>
          <cell r="B16">
            <v>0.24125914234738771</v>
          </cell>
          <cell r="C16">
            <v>0.31000109863134256</v>
          </cell>
          <cell r="D16">
            <v>0.3036457120004703</v>
          </cell>
        </row>
        <row r="17">
          <cell r="A17" t="str">
            <v>York</v>
          </cell>
          <cell r="B17">
            <v>0.24928172265656182</v>
          </cell>
          <cell r="C17">
            <v>0.29669588040296918</v>
          </cell>
          <cell r="D17">
            <v>0.30259778234984697</v>
          </cell>
        </row>
        <row r="18">
          <cell r="A18" t="str">
            <v>Leeds</v>
          </cell>
          <cell r="B18">
            <v>0.25022590657547666</v>
          </cell>
          <cell r="C18">
            <v>0.30285112046383783</v>
          </cell>
          <cell r="D18">
            <v>0.30236225970357899</v>
          </cell>
        </row>
        <row r="19">
          <cell r="A19" t="str">
            <v>Basildon</v>
          </cell>
          <cell r="B19">
            <v>0.26148952781798074</v>
          </cell>
          <cell r="C19">
            <v>0.30622154336644608</v>
          </cell>
          <cell r="D19">
            <v>0.30219594487501916</v>
          </cell>
        </row>
        <row r="20">
          <cell r="A20" t="str">
            <v>Norwich</v>
          </cell>
          <cell r="B20">
            <v>0.22554090014981887</v>
          </cell>
          <cell r="C20">
            <v>0.28824083441485099</v>
          </cell>
          <cell r="D20">
            <v>0.30157050640003907</v>
          </cell>
        </row>
        <row r="21">
          <cell r="A21" t="str">
            <v>Birmingham</v>
          </cell>
          <cell r="B21">
            <v>0.24715448822574296</v>
          </cell>
          <cell r="C21">
            <v>0.2978042105083149</v>
          </cell>
          <cell r="D21">
            <v>0.30003757148354393</v>
          </cell>
        </row>
        <row r="22">
          <cell r="A22" t="str">
            <v>Sunderland</v>
          </cell>
          <cell r="B22">
            <v>0.24011475887202693</v>
          </cell>
          <cell r="C22">
            <v>0.2865695978924791</v>
          </cell>
          <cell r="D22">
            <v>0.30001450945842439</v>
          </cell>
        </row>
        <row r="23">
          <cell r="A23" t="str">
            <v>Edinburgh</v>
          </cell>
          <cell r="B23">
            <v>0.24195656517764497</v>
          </cell>
          <cell r="C23">
            <v>0.28441087953329036</v>
          </cell>
          <cell r="D23">
            <v>0.29987681789526033</v>
          </cell>
        </row>
        <row r="24">
          <cell r="A24" t="str">
            <v>Southampton</v>
          </cell>
          <cell r="B24">
            <v>0.22971165723360848</v>
          </cell>
          <cell r="C24">
            <v>0.29250103231256719</v>
          </cell>
          <cell r="D24">
            <v>0.29976110309500625</v>
          </cell>
        </row>
        <row r="25">
          <cell r="A25" t="str">
            <v>Liverpool</v>
          </cell>
          <cell r="B25">
            <v>0.25923016574433155</v>
          </cell>
          <cell r="C25">
            <v>0.29715443776889661</v>
          </cell>
          <cell r="D25">
            <v>0.2995711611895126</v>
          </cell>
        </row>
        <row r="26">
          <cell r="A26" t="str">
            <v>Portsmouth</v>
          </cell>
          <cell r="B26">
            <v>0.23154575297485649</v>
          </cell>
          <cell r="C26">
            <v>0.27571607127211151</v>
          </cell>
          <cell r="D26">
            <v>0.29722149681913451</v>
          </cell>
        </row>
        <row r="27">
          <cell r="A27" t="str">
            <v>Newcastle</v>
          </cell>
          <cell r="B27">
            <v>0.24214882555190401</v>
          </cell>
          <cell r="C27">
            <v>0.28882397613363914</v>
          </cell>
          <cell r="D27">
            <v>0.29668903362213528</v>
          </cell>
        </row>
        <row r="28">
          <cell r="A28" t="str">
            <v>Newport</v>
          </cell>
          <cell r="B28">
            <v>0.2268512124914393</v>
          </cell>
          <cell r="C28">
            <v>0.28497279475792664</v>
          </cell>
          <cell r="D28">
            <v>0.2962273719605632</v>
          </cell>
        </row>
        <row r="29">
          <cell r="A29" t="str">
            <v>Bristol</v>
          </cell>
          <cell r="B29">
            <v>0.23526415506795101</v>
          </cell>
          <cell r="C29">
            <v>0.29000207082568979</v>
          </cell>
          <cell r="D29">
            <v>0.29537459029316049</v>
          </cell>
        </row>
        <row r="30">
          <cell r="A30" t="str">
            <v>Dundee</v>
          </cell>
          <cell r="B30">
            <v>0.25460598676525714</v>
          </cell>
          <cell r="C30">
            <v>0.2961378211775878</v>
          </cell>
          <cell r="D30">
            <v>0.29483722990163008</v>
          </cell>
        </row>
        <row r="31">
          <cell r="A31" t="str">
            <v>Swansea</v>
          </cell>
          <cell r="B31">
            <v>0.23914995883240014</v>
          </cell>
          <cell r="C31">
            <v>0.29025233125115057</v>
          </cell>
          <cell r="D31">
            <v>0.29403677029957981</v>
          </cell>
        </row>
        <row r="32">
          <cell r="A32" t="str">
            <v>Peterborough</v>
          </cell>
          <cell r="B32">
            <v>0.22691404799424733</v>
          </cell>
          <cell r="C32">
            <v>0.26797240381384185</v>
          </cell>
          <cell r="D32">
            <v>0.29328416727533818</v>
          </cell>
        </row>
        <row r="33">
          <cell r="A33" t="str">
            <v>Plymouth</v>
          </cell>
          <cell r="B33">
            <v>0.2260808047396235</v>
          </cell>
          <cell r="C33">
            <v>0.28102281511027671</v>
          </cell>
          <cell r="D33">
            <v>0.29307126955004453</v>
          </cell>
        </row>
        <row r="34">
          <cell r="A34" t="str">
            <v>Northampton</v>
          </cell>
          <cell r="B34">
            <v>0.22434694012979858</v>
          </cell>
          <cell r="C34">
            <v>0.29364424791218968</v>
          </cell>
          <cell r="D34">
            <v>0.29271566269062094</v>
          </cell>
        </row>
        <row r="35">
          <cell r="A35" t="str">
            <v>Wakefield</v>
          </cell>
          <cell r="B35">
            <v>0.24917653443895832</v>
          </cell>
          <cell r="C35">
            <v>0.27846572089612265</v>
          </cell>
          <cell r="D35">
            <v>0.29236685412495617</v>
          </cell>
        </row>
        <row r="36">
          <cell r="A36" t="str">
            <v>Nottingham</v>
          </cell>
          <cell r="B36">
            <v>0.24399706569632246</v>
          </cell>
          <cell r="C36">
            <v>0.28850546807170774</v>
          </cell>
          <cell r="D36">
            <v>0.29102922058111258</v>
          </cell>
        </row>
        <row r="37">
          <cell r="A37" t="str">
            <v>Manchester</v>
          </cell>
          <cell r="B37">
            <v>0.24235522644777469</v>
          </cell>
          <cell r="C37">
            <v>0.2806653467980138</v>
          </cell>
          <cell r="D37">
            <v>0.29058374587589714</v>
          </cell>
        </row>
        <row r="38">
          <cell r="A38" t="str">
            <v>Derby</v>
          </cell>
          <cell r="B38">
            <v>0.23674105223875955</v>
          </cell>
          <cell r="C38">
            <v>0.27984469163978071</v>
          </cell>
          <cell r="D38">
            <v>0.29041681271103231</v>
          </cell>
        </row>
        <row r="39">
          <cell r="A39" t="str">
            <v>Birkenhead</v>
          </cell>
          <cell r="B39">
            <v>0.24660649296834866</v>
          </cell>
          <cell r="C39">
            <v>0.28537735977795692</v>
          </cell>
          <cell r="D39">
            <v>0.28960341645827409</v>
          </cell>
        </row>
        <row r="40">
          <cell r="A40" t="str">
            <v>Middlesbrough</v>
          </cell>
          <cell r="B40">
            <v>0.23268471102610602</v>
          </cell>
          <cell r="C40">
            <v>0.27831453391484062</v>
          </cell>
          <cell r="D40">
            <v>0.28953170071180712</v>
          </cell>
        </row>
        <row r="41">
          <cell r="A41" t="str">
            <v>Doncaster</v>
          </cell>
          <cell r="B41">
            <v>0.2407731686858201</v>
          </cell>
          <cell r="C41">
            <v>0.28644908772930561</v>
          </cell>
          <cell r="D41">
            <v>0.28839569551153621</v>
          </cell>
        </row>
        <row r="42">
          <cell r="A42" t="str">
            <v>Barnsley</v>
          </cell>
          <cell r="B42">
            <v>0.24268047545736446</v>
          </cell>
          <cell r="C42">
            <v>0.2882582415768758</v>
          </cell>
          <cell r="D42">
            <v>0.28823825166692518</v>
          </cell>
        </row>
        <row r="43">
          <cell r="A43" t="str">
            <v>Sheffield</v>
          </cell>
          <cell r="B43">
            <v>0.23723964396873079</v>
          </cell>
          <cell r="C43">
            <v>0.28692758434226912</v>
          </cell>
          <cell r="D43">
            <v>0.28734941700325622</v>
          </cell>
        </row>
        <row r="44">
          <cell r="A44" t="str">
            <v>Hull</v>
          </cell>
          <cell r="B44">
            <v>0.25589179356443692</v>
          </cell>
          <cell r="C44">
            <v>0.29094583710066457</v>
          </cell>
          <cell r="D44">
            <v>0.28481803247450749</v>
          </cell>
        </row>
        <row r="45">
          <cell r="A45" t="str">
            <v>Bradford</v>
          </cell>
          <cell r="B45">
            <v>0.23670040401914377</v>
          </cell>
          <cell r="C45">
            <v>0.28724170147073169</v>
          </cell>
          <cell r="D45">
            <v>0.2846972656056837</v>
          </cell>
        </row>
        <row r="46">
          <cell r="A46" t="str">
            <v>Leicester</v>
          </cell>
          <cell r="B46">
            <v>0.23297156637970803</v>
          </cell>
          <cell r="C46">
            <v>0.295161351880179</v>
          </cell>
          <cell r="D46">
            <v>0.28430996815331017</v>
          </cell>
        </row>
        <row r="47">
          <cell r="A47" t="str">
            <v>Wigan</v>
          </cell>
          <cell r="B47">
            <v>0.22812084679095218</v>
          </cell>
          <cell r="C47">
            <v>0.27576111790669472</v>
          </cell>
          <cell r="D47">
            <v>0.28328010070246185</v>
          </cell>
        </row>
        <row r="48">
          <cell r="A48" t="str">
            <v>Swindon</v>
          </cell>
          <cell r="B48">
            <v>0.21878915308813027</v>
          </cell>
          <cell r="C48">
            <v>0.27008427151096825</v>
          </cell>
          <cell r="D48">
            <v>0.28268201526497533</v>
          </cell>
        </row>
        <row r="49">
          <cell r="A49" t="str">
            <v>Aberdeen</v>
          </cell>
          <cell r="B49">
            <v>0.24318234110941236</v>
          </cell>
          <cell r="C49">
            <v>0.29120635673527895</v>
          </cell>
          <cell r="D49">
            <v>0.28235257872237512</v>
          </cell>
        </row>
        <row r="50">
          <cell r="A50" t="str">
            <v>Huddersfield</v>
          </cell>
          <cell r="B50">
            <v>0.24553855040027045</v>
          </cell>
          <cell r="C50">
            <v>0.27459204359568018</v>
          </cell>
          <cell r="D50">
            <v>0.28232543865248128</v>
          </cell>
        </row>
        <row r="51">
          <cell r="A51" t="str">
            <v>Glasgow</v>
          </cell>
          <cell r="B51">
            <v>0.23593767077580063</v>
          </cell>
          <cell r="C51">
            <v>0.26682100763552113</v>
          </cell>
          <cell r="D51">
            <v>0.28209817198972753</v>
          </cell>
        </row>
        <row r="52">
          <cell r="A52" t="str">
            <v>Blackburn</v>
          </cell>
          <cell r="B52">
            <v>0.22840040327159936</v>
          </cell>
          <cell r="C52">
            <v>0.2667594744927782</v>
          </cell>
          <cell r="D52">
            <v>0.28203240780878114</v>
          </cell>
        </row>
        <row r="53">
          <cell r="A53" t="str">
            <v>Warrington</v>
          </cell>
          <cell r="B53">
            <v>0.23112355105749535</v>
          </cell>
          <cell r="C53">
            <v>0.25855834157761493</v>
          </cell>
          <cell r="D53">
            <v>0.28137740464625022</v>
          </cell>
        </row>
        <row r="54">
          <cell r="A54" t="str">
            <v>Blackpool</v>
          </cell>
          <cell r="B54">
            <v>0.23596271496080717</v>
          </cell>
          <cell r="C54">
            <v>0.28215922661339887</v>
          </cell>
          <cell r="D54">
            <v>0.28137259473915327</v>
          </cell>
        </row>
        <row r="55">
          <cell r="A55" t="str">
            <v>Gloucester</v>
          </cell>
          <cell r="B55">
            <v>0.23539086179281321</v>
          </cell>
          <cell r="C55">
            <v>0.26977211018090269</v>
          </cell>
          <cell r="D55">
            <v>0.27874237589958528</v>
          </cell>
        </row>
        <row r="56">
          <cell r="A56" t="str">
            <v>Bournemouth</v>
          </cell>
          <cell r="B56">
            <v>0.2341851947666404</v>
          </cell>
          <cell r="C56">
            <v>0.26717300364502772</v>
          </cell>
          <cell r="D56">
            <v>0.27609103951033048</v>
          </cell>
        </row>
        <row r="57">
          <cell r="A57" t="str">
            <v>Stoke</v>
          </cell>
          <cell r="B57">
            <v>0.21958177023275832</v>
          </cell>
          <cell r="C57">
            <v>0.272644147668057</v>
          </cell>
          <cell r="D57">
            <v>0.27503406821859105</v>
          </cell>
        </row>
        <row r="58">
          <cell r="A58" t="str">
            <v>Slough</v>
          </cell>
          <cell r="B58">
            <v>0.21553565540682509</v>
          </cell>
          <cell r="C58">
            <v>0.28006214593800749</v>
          </cell>
          <cell r="D58">
            <v>0.27357465183533863</v>
          </cell>
        </row>
        <row r="59">
          <cell r="A59" t="str">
            <v>Preston</v>
          </cell>
          <cell r="B59">
            <v>0.22826973409220003</v>
          </cell>
          <cell r="C59">
            <v>0.27270026623178273</v>
          </cell>
          <cell r="D59">
            <v>0.27350781286161957</v>
          </cell>
        </row>
        <row r="60">
          <cell r="A60" t="str">
            <v>Mansfield</v>
          </cell>
          <cell r="B60">
            <v>0.2381687093564327</v>
          </cell>
          <cell r="C60">
            <v>0.27977551721531269</v>
          </cell>
          <cell r="D60">
            <v>0.27339010918415751</v>
          </cell>
        </row>
        <row r="61">
          <cell r="A61" t="str">
            <v>Telford</v>
          </cell>
          <cell r="B61">
            <v>0.21123410125027348</v>
          </cell>
          <cell r="C61">
            <v>0.27237973649703445</v>
          </cell>
          <cell r="D61">
            <v>0.27202924570892384</v>
          </cell>
        </row>
        <row r="62">
          <cell r="A62" t="str">
            <v>Luton</v>
          </cell>
          <cell r="B62">
            <v>0.25201783913195419</v>
          </cell>
          <cell r="C62">
            <v>0.28829139740320314</v>
          </cell>
          <cell r="D62">
            <v>0.26756104970115813</v>
          </cell>
        </row>
        <row r="63">
          <cell r="A63" t="str">
            <v>Burnley</v>
          </cell>
          <cell r="B63">
            <v>0.23033074622079563</v>
          </cell>
          <cell r="C63">
            <v>0.25929042100635902</v>
          </cell>
          <cell r="D63">
            <v>0.25884377066081143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 read"/>
      <sheetName val="overall city offline"/>
      <sheetName val="city centre offline"/>
      <sheetName val="GR recovery by sector &gt;&gt;"/>
      <sheetName val="Fashion&gt;&gt;"/>
      <sheetName val="Fashion offline city centre"/>
      <sheetName val="Fashion offline outside centre"/>
      <sheetName val="Food&gt;&gt;"/>
      <sheetName val="Food offline city centre"/>
      <sheetName val="Food offline outside centre"/>
      <sheetName val="Groceries&gt;&gt;"/>
      <sheetName val="Groceries offline city centre"/>
      <sheetName val="Grocerie offline outside centre"/>
      <sheetName val="Retail&gt;&gt;"/>
      <sheetName val="Retail offline city cent"/>
      <sheetName val="Retail offline outside centre"/>
      <sheetName val="VQ All sectors recovery"/>
      <sheetName val="VQ lost week of sales"/>
      <sheetName val="VQ all sector by strength"/>
      <sheetName val="Entertainment&gt;&gt;"/>
      <sheetName val="Ent offline city cent"/>
      <sheetName val="Ent offline outside cent"/>
      <sheetName val="All sales by area&gt;&gt;"/>
      <sheetName val="City centre recovery "/>
      <sheetName val="Outside city centre recovery"/>
      <sheetName val="All sales by area summary"/>
      <sheetName val="Offline sales by area &gt;"/>
      <sheetName val="City centre recovery offlin"/>
      <sheetName val="Out centre recovery offline"/>
      <sheetName val="Offline sales by area summa"/>
      <sheetName val="all sales summary"/>
      <sheetName val="Offline sales by area summary"/>
      <sheetName val="CC and outside recovery &gt;&gt;"/>
      <sheetName val="Calcs VQ&gt;&gt;&gt;"/>
      <sheetName val="Pivot sector CC offline"/>
      <sheetName val="Pre-Covid make up of sales CCof"/>
      <sheetName val="Pre Covid fashion and foodCCof "/>
      <sheetName val="Overall sales (all sales)"/>
      <sheetName val="Overall city offline (analysis)"/>
      <sheetName val="City centre offline (analysis)"/>
      <sheetName val="City centre vs local centre off"/>
      <sheetName val="Chart CC overall time series"/>
      <sheetName val="Link with online (residents)"/>
      <sheetName val="Share city centre spend offline"/>
      <sheetName val="Charts"/>
      <sheetName val="CC share tops bottoms"/>
      <sheetName val="Share coming from elsewhere "/>
      <sheetName val="Lost weeks of sales CC"/>
      <sheetName val="Lost week of sales ROC"/>
    </sheetNames>
    <sheetDataSet>
      <sheetData sheetId="0"/>
      <sheetData sheetId="1"/>
      <sheetData sheetId="2"/>
      <sheetData sheetId="3"/>
      <sheetData sheetId="4"/>
      <sheetData sheetId="5">
        <row r="4">
          <cell r="A4" t="str">
            <v>Aberdeen</v>
          </cell>
          <cell r="B4" t="e">
            <v>#N/A</v>
          </cell>
          <cell r="C4">
            <v>0.80013381884997892</v>
          </cell>
          <cell r="D4">
            <v>0.83594388025468702</v>
          </cell>
          <cell r="E4">
            <v>0.56135861714071034</v>
          </cell>
          <cell r="F4">
            <v>5.2623714585706222E-2</v>
          </cell>
          <cell r="G4">
            <v>6.4479313965201068E-2</v>
          </cell>
          <cell r="H4">
            <v>0.10284609083610434</v>
          </cell>
          <cell r="I4">
            <v>0.60361401167030937</v>
          </cell>
          <cell r="J4">
            <v>0.51159903115480987</v>
          </cell>
          <cell r="K4">
            <v>0.69836734430434599</v>
          </cell>
          <cell r="L4">
            <v>0.85163428701532939</v>
          </cell>
          <cell r="M4">
            <v>0.87057591408823676</v>
          </cell>
          <cell r="N4">
            <v>1.0671093539615912</v>
          </cell>
          <cell r="O4">
            <v>8.2190257600046737E-2</v>
          </cell>
          <cell r="P4">
            <v>0.10363412010724153</v>
          </cell>
          <cell r="Q4">
            <v>0.1140460167168071</v>
          </cell>
          <cell r="R4">
            <v>0.31148397247981829</v>
          </cell>
          <cell r="S4">
            <v>0.94911555878276666</v>
          </cell>
          <cell r="T4">
            <v>0.7863606108607375</v>
          </cell>
          <cell r="U4">
            <v>0.77585443132826226</v>
          </cell>
          <cell r="V4">
            <v>0.78616702987585918</v>
          </cell>
          <cell r="W4">
            <v>0.79689245101605932</v>
          </cell>
          <cell r="Y4">
            <v>-35.64019149004023</v>
          </cell>
        </row>
        <row r="5">
          <cell r="A5" t="str">
            <v>Aldershot</v>
          </cell>
          <cell r="B5" t="str">
            <v>Moderately Strong</v>
          </cell>
          <cell r="C5">
            <v>1.3759294191838822</v>
          </cell>
          <cell r="D5">
            <v>1.3298638778466434</v>
          </cell>
          <cell r="E5">
            <v>0.67522970740488797</v>
          </cell>
          <cell r="F5">
            <v>0</v>
          </cell>
          <cell r="G5">
            <v>3.1661764378518018E-2</v>
          </cell>
          <cell r="H5">
            <v>0.48475220987614326</v>
          </cell>
          <cell r="I5">
            <v>0.66764498623725177</v>
          </cell>
          <cell r="J5">
            <v>1.4354541845036453</v>
          </cell>
          <cell r="K5">
            <v>0.78509866748822554</v>
          </cell>
          <cell r="L5">
            <v>1.1001507593833493</v>
          </cell>
          <cell r="M5">
            <v>0.17657290958420657</v>
          </cell>
          <cell r="N5">
            <v>1.0460152215812548</v>
          </cell>
          <cell r="O5">
            <v>0</v>
          </cell>
          <cell r="P5">
            <v>0</v>
          </cell>
          <cell r="Q5">
            <v>0</v>
          </cell>
          <cell r="R5">
            <v>0.76814748382410591</v>
          </cell>
          <cell r="S5">
            <v>0.8556480997753636</v>
          </cell>
          <cell r="T5">
            <v>0.69115326875539107</v>
          </cell>
          <cell r="U5">
            <v>1.1986130813815916</v>
          </cell>
          <cell r="V5">
            <v>1.3303426114210857</v>
          </cell>
          <cell r="W5">
            <v>0.56669241156923111</v>
          </cell>
          <cell r="Y5">
            <v>-28.747290531342991</v>
          </cell>
        </row>
        <row r="6">
          <cell r="A6" t="str">
            <v>Barnsley</v>
          </cell>
          <cell r="B6" t="str">
            <v>Weak</v>
          </cell>
          <cell r="C6">
            <v>0.97643670968990526</v>
          </cell>
          <cell r="D6">
            <v>0.96809149705177233</v>
          </cell>
          <cell r="E6">
            <v>0.65366411878128372</v>
          </cell>
          <cell r="F6">
            <v>0.14447694514771678</v>
          </cell>
          <cell r="G6">
            <v>0.17035864739666742</v>
          </cell>
          <cell r="H6">
            <v>0.67759719763015314</v>
          </cell>
          <cell r="I6">
            <v>0.97332929255461387</v>
          </cell>
          <cell r="J6">
            <v>1.0444712240647827</v>
          </cell>
          <cell r="K6">
            <v>0.93860362987342505</v>
          </cell>
          <cell r="L6">
            <v>0.87315714782081266</v>
          </cell>
          <cell r="M6">
            <v>0.35688657319644285</v>
          </cell>
          <cell r="N6">
            <v>1.2843254428752726</v>
          </cell>
          <cell r="O6">
            <v>0.27127079718464214</v>
          </cell>
          <cell r="P6">
            <v>0.19828586654516994</v>
          </cell>
          <cell r="Q6">
            <v>0.22242475383562704</v>
          </cell>
          <cell r="R6">
            <v>1.1426968917546281</v>
          </cell>
          <cell r="S6">
            <v>1.2585472289318482</v>
          </cell>
          <cell r="T6">
            <v>1.1397134015683987</v>
          </cell>
          <cell r="U6">
            <v>1.0997996036330739</v>
          </cell>
          <cell r="V6">
            <v>1.1078476022322565</v>
          </cell>
          <cell r="W6">
            <v>1.1419311977441617</v>
          </cell>
          <cell r="Y6">
            <v>-17.202449748916102</v>
          </cell>
        </row>
        <row r="7">
          <cell r="A7" t="str">
            <v>Basildon</v>
          </cell>
          <cell r="B7" t="str">
            <v>Weak</v>
          </cell>
          <cell r="C7">
            <v>0.85842098837221248</v>
          </cell>
          <cell r="D7">
            <v>0.8201639749906614</v>
          </cell>
          <cell r="E7">
            <v>0.41119161236668811</v>
          </cell>
          <cell r="F7">
            <v>0</v>
          </cell>
          <cell r="G7">
            <v>3.8515213997807707E-3</v>
          </cell>
          <cell r="H7">
            <v>0.48142749833692583</v>
          </cell>
          <cell r="I7">
            <v>0.86085318761125362</v>
          </cell>
          <cell r="J7">
            <v>0.98413589356496101</v>
          </cell>
          <cell r="K7">
            <v>0.84861095498007133</v>
          </cell>
          <cell r="L7">
            <v>0.90506000289669852</v>
          </cell>
          <cell r="M7">
            <v>0.1871343998559315</v>
          </cell>
          <cell r="N7">
            <v>0.83351865068724829</v>
          </cell>
          <cell r="O7">
            <v>4.1514745315153366E-3</v>
          </cell>
          <cell r="P7">
            <v>1.0527959779636616E-2</v>
          </cell>
          <cell r="Q7">
            <v>2.4268995336448863E-2</v>
          </cell>
          <cell r="R7">
            <v>0.90614010027051317</v>
          </cell>
          <cell r="S7">
            <v>1.1087427804544245</v>
          </cell>
          <cell r="T7">
            <v>0.94959820167943254</v>
          </cell>
          <cell r="U7">
            <v>0.90566604435438758</v>
          </cell>
          <cell r="V7">
            <v>0.89644003759899682</v>
          </cell>
          <cell r="W7">
            <v>0.7615126201191118</v>
          </cell>
          <cell r="Y7">
            <v>-31.6686722567039</v>
          </cell>
        </row>
        <row r="8">
          <cell r="A8" t="str">
            <v>Birkenhead</v>
          </cell>
          <cell r="B8" t="str">
            <v>Weak</v>
          </cell>
          <cell r="C8">
            <v>0.78541704190821371</v>
          </cell>
          <cell r="D8">
            <v>0.81916287618362815</v>
          </cell>
          <cell r="E8">
            <v>0.449173694775023</v>
          </cell>
          <cell r="F8">
            <v>0</v>
          </cell>
          <cell r="G8">
            <v>9.4503583322669131E-4</v>
          </cell>
          <cell r="H8">
            <v>0.61134192988943037</v>
          </cell>
          <cell r="I8">
            <v>1.0087679459269698</v>
          </cell>
          <cell r="J8">
            <v>1.0370168694808093</v>
          </cell>
          <cell r="K8">
            <v>0.96018782097372113</v>
          </cell>
          <cell r="L8">
            <v>1.0395378466443079</v>
          </cell>
          <cell r="M8">
            <v>0.23125451204468986</v>
          </cell>
          <cell r="N8">
            <v>1.6019112446413462</v>
          </cell>
          <cell r="O8">
            <v>9.4890318004528573E-2</v>
          </cell>
          <cell r="P8">
            <v>8.9415488192328887E-3</v>
          </cell>
          <cell r="Q8">
            <v>1.1288973057076823E-2</v>
          </cell>
          <cell r="R8">
            <v>0.84867011535310166</v>
          </cell>
          <cell r="S8">
            <v>0.96757898083641858</v>
          </cell>
          <cell r="T8">
            <v>0.84534440833813607</v>
          </cell>
          <cell r="U8">
            <v>0.93893753281500181</v>
          </cell>
          <cell r="V8">
            <v>0.82578775306015118</v>
          </cell>
          <cell r="W8">
            <v>0.8292519933228617</v>
          </cell>
          <cell r="Y8">
            <v>-26.756685904735868</v>
          </cell>
        </row>
        <row r="9">
          <cell r="A9" t="str">
            <v>Birmingham</v>
          </cell>
          <cell r="B9" t="str">
            <v>Strong</v>
          </cell>
          <cell r="C9">
            <v>0.76123090608446775</v>
          </cell>
          <cell r="D9">
            <v>0.88493843465149258</v>
          </cell>
          <cell r="E9">
            <v>0.45886900828172889</v>
          </cell>
          <cell r="F9">
            <v>1.1861348181248657E-2</v>
          </cell>
          <cell r="G9">
            <v>2.0103212003151131E-2</v>
          </cell>
          <cell r="H9">
            <v>0.25946417608764166</v>
          </cell>
          <cell r="I9">
            <v>0.59037782140306849</v>
          </cell>
          <cell r="J9">
            <v>0.64765611849929716</v>
          </cell>
          <cell r="K9">
            <v>0.56523753589312664</v>
          </cell>
          <cell r="L9">
            <v>0.68287096859182239</v>
          </cell>
          <cell r="M9">
            <v>0.13888692217787818</v>
          </cell>
          <cell r="N9">
            <v>0.89026213028740842</v>
          </cell>
          <cell r="O9">
            <v>2.5022554289712246E-2</v>
          </cell>
          <cell r="P9">
            <v>3.2695987298566521E-2</v>
          </cell>
          <cell r="Q9">
            <v>4.0982205830876965E-2</v>
          </cell>
          <cell r="R9">
            <v>0.500752260152037</v>
          </cell>
          <cell r="S9">
            <v>0.70029638139706529</v>
          </cell>
          <cell r="T9">
            <v>0.63395419951303122</v>
          </cell>
          <cell r="U9">
            <v>0.70817702624931766</v>
          </cell>
          <cell r="V9">
            <v>0.76640557397802833</v>
          </cell>
          <cell r="W9">
            <v>0.75134880076975152</v>
          </cell>
          <cell r="Y9">
            <v>-42.299103076460959</v>
          </cell>
        </row>
        <row r="10">
          <cell r="A10" t="str">
            <v>Blackburn</v>
          </cell>
          <cell r="B10" t="str">
            <v>Moderately Weak</v>
          </cell>
          <cell r="C10">
            <v>0.8826723958103595</v>
          </cell>
          <cell r="D10">
            <v>0.8782818449592783</v>
          </cell>
          <cell r="E10">
            <v>0.50385237331920407</v>
          </cell>
          <cell r="F10">
            <v>6.3905292745435188E-2</v>
          </cell>
          <cell r="G10">
            <v>9.936106836230077E-2</v>
          </cell>
          <cell r="H10">
            <v>0.63935377463298548</v>
          </cell>
          <cell r="I10">
            <v>0.91625962850257858</v>
          </cell>
          <cell r="J10">
            <v>0.86329255940692307</v>
          </cell>
          <cell r="K10">
            <v>0.83603087646061247</v>
          </cell>
          <cell r="L10">
            <v>0.92878168526534644</v>
          </cell>
          <cell r="M10">
            <v>0.26529747555910438</v>
          </cell>
          <cell r="N10">
            <v>1.2615364269273706</v>
          </cell>
          <cell r="O10">
            <v>0.1055413394615573</v>
          </cell>
          <cell r="P10">
            <v>0.12069911436366594</v>
          </cell>
          <cell r="Q10">
            <v>0.14407748814136653</v>
          </cell>
          <cell r="R10">
            <v>0.95466798435452216</v>
          </cell>
          <cell r="S10">
            <v>1.13069956971916</v>
          </cell>
          <cell r="T10">
            <v>0.88552882788223253</v>
          </cell>
          <cell r="U10">
            <v>1.0393489651989902</v>
          </cell>
          <cell r="V10">
            <v>0.98248880119794135</v>
          </cell>
          <cell r="W10">
            <v>0.95643350781860681</v>
          </cell>
          <cell r="Y10">
            <v>-25.211372962720382</v>
          </cell>
        </row>
        <row r="11">
          <cell r="A11" t="str">
            <v>Blackpool</v>
          </cell>
          <cell r="B11" t="str">
            <v>Weak</v>
          </cell>
          <cell r="C11">
            <v>0.86408701880367933</v>
          </cell>
          <cell r="D11">
            <v>0.71418862475404588</v>
          </cell>
          <cell r="E11">
            <v>0.5195976784173566</v>
          </cell>
          <cell r="F11">
            <v>3.301532524868863E-2</v>
          </cell>
          <cell r="G11">
            <v>5.7559591709537748E-2</v>
          </cell>
          <cell r="H11">
            <v>0.50373822085983189</v>
          </cell>
          <cell r="I11">
            <v>1.1036067088450512</v>
          </cell>
          <cell r="J11">
            <v>1.1073513188609514</v>
          </cell>
          <cell r="K11">
            <v>1.0113462868030694</v>
          </cell>
          <cell r="L11">
            <v>0.99060859758695219</v>
          </cell>
          <cell r="M11">
            <v>0.22023964063115156</v>
          </cell>
          <cell r="N11">
            <v>1.1681321404445661</v>
          </cell>
          <cell r="O11">
            <v>5.0985033653243174E-2</v>
          </cell>
          <cell r="P11">
            <v>6.7474240314499251E-2</v>
          </cell>
          <cell r="Q11">
            <v>0.10445574399738689</v>
          </cell>
          <cell r="R11">
            <v>0.84395504666878407</v>
          </cell>
          <cell r="S11">
            <v>1.0125849775638727</v>
          </cell>
          <cell r="T11">
            <v>1.166457514189537</v>
          </cell>
          <cell r="U11">
            <v>1.2012859339606941</v>
          </cell>
          <cell r="V11">
            <v>1.144306597432494</v>
          </cell>
          <cell r="W11">
            <v>1.0169175068566123</v>
          </cell>
          <cell r="Y11">
            <v>-22.705527583822878</v>
          </cell>
        </row>
        <row r="12">
          <cell r="A12" t="str">
            <v>Bournemouth</v>
          </cell>
          <cell r="B12" t="str">
            <v>Strong</v>
          </cell>
          <cell r="C12">
            <v>0.71113420765567636</v>
          </cell>
          <cell r="D12">
            <v>0.69585736661069508</v>
          </cell>
          <cell r="E12">
            <v>0.53297812457159022</v>
          </cell>
          <cell r="F12">
            <v>0</v>
          </cell>
          <cell r="G12">
            <v>1.381172667027761E-5</v>
          </cell>
          <cell r="H12">
            <v>0.50762683313542922</v>
          </cell>
          <cell r="I12">
            <v>1.0555317682652043</v>
          </cell>
          <cell r="J12">
            <v>1.3564266864355794</v>
          </cell>
          <cell r="K12">
            <v>1.0383764773633299</v>
          </cell>
          <cell r="L12">
            <v>0.97640123626651032</v>
          </cell>
          <cell r="M12">
            <v>0.29987138879672004</v>
          </cell>
          <cell r="N12">
            <v>1.1197937153326509</v>
          </cell>
          <cell r="O12">
            <v>5.4989442796582058E-3</v>
          </cell>
          <cell r="P12">
            <v>1.3007856350701941E-2</v>
          </cell>
          <cell r="Q12">
            <v>8.2916045026472318E-2</v>
          </cell>
          <cell r="R12">
            <v>1.0606041674676925</v>
          </cell>
          <cell r="S12">
            <v>1.0025071919382913</v>
          </cell>
          <cell r="T12">
            <v>0.91881758559961368</v>
          </cell>
          <cell r="U12">
            <v>1.2135277395386164</v>
          </cell>
          <cell r="V12">
            <v>1.2992085238764868</v>
          </cell>
          <cell r="W12">
            <v>0.91777482140860922</v>
          </cell>
          <cell r="Y12">
            <v>-22.396468330480687</v>
          </cell>
        </row>
        <row r="13">
          <cell r="A13" t="str">
            <v>Bradford</v>
          </cell>
          <cell r="B13" t="str">
            <v>Moderately Weak</v>
          </cell>
          <cell r="C13">
            <v>0.78564689366551532</v>
          </cell>
          <cell r="D13">
            <v>0.82351214911698856</v>
          </cell>
          <cell r="E13">
            <v>0.54258390511769716</v>
          </cell>
          <cell r="F13">
            <v>7.1180257721708301E-2</v>
          </cell>
          <cell r="G13">
            <v>9.2116631770520929E-2</v>
          </cell>
          <cell r="H13">
            <v>0.47067740065754921</v>
          </cell>
          <cell r="I13">
            <v>0.86179576453223727</v>
          </cell>
          <cell r="J13">
            <v>0.85575050069208125</v>
          </cell>
          <cell r="K13">
            <v>0.76661217003598947</v>
          </cell>
          <cell r="L13">
            <v>0.84529502024443692</v>
          </cell>
          <cell r="M13">
            <v>0.22439541002560406</v>
          </cell>
          <cell r="N13">
            <v>1.2253643228067175</v>
          </cell>
          <cell r="O13">
            <v>0.15996264321413065</v>
          </cell>
          <cell r="P13">
            <v>8.3221019256251805E-2</v>
          </cell>
          <cell r="Q13">
            <v>9.8715879574562126E-2</v>
          </cell>
          <cell r="R13">
            <v>0.79533783926364465</v>
          </cell>
          <cell r="S13">
            <v>0.98731970312559192</v>
          </cell>
          <cell r="T13">
            <v>0.84550390062630887</v>
          </cell>
          <cell r="U13">
            <v>0.93668184226221585</v>
          </cell>
          <cell r="V13">
            <v>0.93407108481001089</v>
          </cell>
          <cell r="W13">
            <v>0.86233065036012302</v>
          </cell>
          <cell r="Y13">
            <v>-29.364336215610471</v>
          </cell>
        </row>
        <row r="14">
          <cell r="A14" t="str">
            <v>Brighton</v>
          </cell>
          <cell r="B14" t="str">
            <v>Strong</v>
          </cell>
          <cell r="C14">
            <v>0.73752809020278587</v>
          </cell>
          <cell r="D14">
            <v>0.7766554316230746</v>
          </cell>
          <cell r="E14">
            <v>0.43249843053633241</v>
          </cell>
          <cell r="F14">
            <v>4.2957927861209104E-2</v>
          </cell>
          <cell r="G14">
            <v>6.2711264196766203E-2</v>
          </cell>
          <cell r="H14">
            <v>0.36467327474079397</v>
          </cell>
          <cell r="I14">
            <v>0.79232280181644932</v>
          </cell>
          <cell r="J14">
            <v>1.0576245730554008</v>
          </cell>
          <cell r="K14">
            <v>0.89836830764859243</v>
          </cell>
          <cell r="L14">
            <v>0.91490595483512371</v>
          </cell>
          <cell r="M14">
            <v>0.20740328574215222</v>
          </cell>
          <cell r="N14">
            <v>1.0121704679252748</v>
          </cell>
          <cell r="O14">
            <v>6.5140272803386065E-2</v>
          </cell>
          <cell r="P14">
            <v>7.8211486049118442E-2</v>
          </cell>
          <cell r="Q14">
            <v>9.1599580375194029E-2</v>
          </cell>
          <cell r="R14">
            <v>0.75702089736704226</v>
          </cell>
          <cell r="S14">
            <v>1.0138072491378591</v>
          </cell>
          <cell r="T14">
            <v>0.97164876076389362</v>
          </cell>
          <cell r="U14">
            <v>1.0198696484771619</v>
          </cell>
          <cell r="V14">
            <v>1.1242989837361617</v>
          </cell>
          <cell r="W14">
            <v>0.90314142845096401</v>
          </cell>
          <cell r="Y14">
            <v>-28.758501617924502</v>
          </cell>
        </row>
        <row r="15">
          <cell r="A15" t="str">
            <v>Bristol</v>
          </cell>
          <cell r="B15" t="str">
            <v>Strong</v>
          </cell>
          <cell r="C15">
            <v>0.77894334920326869</v>
          </cell>
          <cell r="D15">
            <v>0.86136948018231352</v>
          </cell>
          <cell r="E15">
            <v>0.45235700062154455</v>
          </cell>
          <cell r="F15">
            <v>2.4533166025309625E-2</v>
          </cell>
          <cell r="G15">
            <v>3.088279202968618E-2</v>
          </cell>
          <cell r="H15">
            <v>0.38356676386862315</v>
          </cell>
          <cell r="I15">
            <v>0.77671377119500273</v>
          </cell>
          <cell r="J15">
            <v>0.85342866288956531</v>
          </cell>
          <cell r="K15">
            <v>0.79546041763829656</v>
          </cell>
          <cell r="L15">
            <v>0.89521974484036093</v>
          </cell>
          <cell r="M15">
            <v>0.17894689399264557</v>
          </cell>
          <cell r="N15">
            <v>0.9491177776868529</v>
          </cell>
          <cell r="O15">
            <v>0.10252853516466891</v>
          </cell>
          <cell r="P15">
            <v>4.5855073335574911E-2</v>
          </cell>
          <cell r="Q15">
            <v>5.3003551854067375E-2</v>
          </cell>
          <cell r="R15">
            <v>0.75617727606983565</v>
          </cell>
          <cell r="S15">
            <v>0.91018151806359326</v>
          </cell>
          <cell r="T15">
            <v>0.82548867658633984</v>
          </cell>
          <cell r="U15">
            <v>0.84712842409828848</v>
          </cell>
          <cell r="V15">
            <v>0.90234482978312636</v>
          </cell>
          <cell r="W15">
            <v>0.84972737663121567</v>
          </cell>
          <cell r="Y15">
            <v>-33.46935099050161</v>
          </cell>
        </row>
        <row r="16">
          <cell r="A16" t="str">
            <v>Burnley</v>
          </cell>
          <cell r="B16" t="str">
            <v>Weak</v>
          </cell>
          <cell r="C16">
            <v>0.8860100368465933</v>
          </cell>
          <cell r="D16">
            <v>0.90479779508411229</v>
          </cell>
          <cell r="E16">
            <v>0.6392504744954165</v>
          </cell>
          <cell r="F16">
            <v>0.16979519878465826</v>
          </cell>
          <cell r="G16">
            <v>0.21963180869668997</v>
          </cell>
          <cell r="H16">
            <v>0.68442252909751244</v>
          </cell>
          <cell r="I16">
            <v>1.0039445668061795</v>
          </cell>
          <cell r="J16">
            <v>1.074970870172403</v>
          </cell>
          <cell r="K16">
            <v>1.0347639080486213</v>
          </cell>
          <cell r="L16">
            <v>0.95148887724414188</v>
          </cell>
          <cell r="M16">
            <v>0.37027931393001196</v>
          </cell>
          <cell r="N16">
            <v>1.2461078427317651</v>
          </cell>
          <cell r="O16">
            <v>0.22019333611371331</v>
          </cell>
          <cell r="P16">
            <v>0.24364711661844121</v>
          </cell>
          <cell r="Q16">
            <v>0.28941597143408659</v>
          </cell>
          <cell r="R16">
            <v>1.0568171687601478</v>
          </cell>
          <cell r="S16">
            <v>1.0520027762263375</v>
          </cell>
          <cell r="T16">
            <v>1.006483850211713</v>
          </cell>
          <cell r="U16">
            <v>1.0557194635934646</v>
          </cell>
          <cell r="V16">
            <v>1.0584710592850999</v>
          </cell>
          <cell r="W16">
            <v>1.1197578687702991</v>
          </cell>
          <cell r="Y16">
            <v>-18.011343995917187</v>
          </cell>
        </row>
        <row r="17">
          <cell r="A17" t="str">
            <v>Cambridge</v>
          </cell>
          <cell r="B17" t="str">
            <v>Moderately Strong</v>
          </cell>
          <cell r="C17">
            <v>0.72223232695518269</v>
          </cell>
          <cell r="D17">
            <v>0.79916997318593019</v>
          </cell>
          <cell r="E17">
            <v>0.44168709016114222</v>
          </cell>
          <cell r="F17">
            <v>7.6514787455370506E-2</v>
          </cell>
          <cell r="G17">
            <v>7.9616684199700472E-2</v>
          </cell>
          <cell r="H17">
            <v>0.28443477377780291</v>
          </cell>
          <cell r="I17">
            <v>0.60357571389818643</v>
          </cell>
          <cell r="J17">
            <v>0.76967957000277953</v>
          </cell>
          <cell r="K17">
            <v>0.68192762895867853</v>
          </cell>
          <cell r="L17">
            <v>0.85541886048242921</v>
          </cell>
          <cell r="M17">
            <v>0.19851331595892857</v>
          </cell>
          <cell r="N17">
            <v>0.94412738414023423</v>
          </cell>
          <cell r="O17">
            <v>6.6347355658589374E-2</v>
          </cell>
          <cell r="P17">
            <v>8.4835408810551169E-2</v>
          </cell>
          <cell r="Q17">
            <v>9.6228995330508174E-2</v>
          </cell>
          <cell r="R17">
            <v>0.59333421025132027</v>
          </cell>
          <cell r="S17">
            <v>0.89287513958908826</v>
          </cell>
          <cell r="T17">
            <v>0.87164509062521311</v>
          </cell>
          <cell r="U17">
            <v>0.87499703784016591</v>
          </cell>
          <cell r="V17">
            <v>0.89882048686608729</v>
          </cell>
          <cell r="W17">
            <v>0.75083308288649597</v>
          </cell>
          <cell r="Y17">
            <v>-35.738349532426916</v>
          </cell>
        </row>
        <row r="18">
          <cell r="A18" t="str">
            <v>Cardiff</v>
          </cell>
          <cell r="B18" t="str">
            <v>Strong</v>
          </cell>
          <cell r="C18">
            <v>0.73909616262752409</v>
          </cell>
          <cell r="D18">
            <v>0.77689715123733938</v>
          </cell>
          <cell r="E18">
            <v>0.41943270501014585</v>
          </cell>
          <cell r="F18">
            <v>1.9013465919868799E-2</v>
          </cell>
          <cell r="G18">
            <v>2.2448809826829799E-2</v>
          </cell>
          <cell r="H18">
            <v>0.14287451267202431</v>
          </cell>
          <cell r="I18">
            <v>0.62722249575124278</v>
          </cell>
          <cell r="J18">
            <v>0.84205669174129327</v>
          </cell>
          <cell r="K18">
            <v>0.65548520657401688</v>
          </cell>
          <cell r="L18">
            <v>0.44937431428474245</v>
          </cell>
          <cell r="M18">
            <v>0.82537655102307306</v>
          </cell>
          <cell r="N18">
            <v>0.74392080125271109</v>
          </cell>
          <cell r="O18">
            <v>2.5494975691975452E-2</v>
          </cell>
          <cell r="P18">
            <v>2.6658412400436093E-2</v>
          </cell>
          <cell r="Q18">
            <v>4.6831914229733658E-2</v>
          </cell>
          <cell r="R18">
            <v>0.69136889796857259</v>
          </cell>
          <cell r="S18">
            <v>0.81829052949855119</v>
          </cell>
          <cell r="T18">
            <v>0.83195384120066718</v>
          </cell>
          <cell r="U18">
            <v>0.80872283572986414</v>
          </cell>
          <cell r="V18">
            <v>0.93576579810335303</v>
          </cell>
          <cell r="W18">
            <v>0.81819351859769041</v>
          </cell>
          <cell r="Y18">
            <v>-36.998054890092831</v>
          </cell>
        </row>
        <row r="19">
          <cell r="A19" t="str">
            <v>Chatham</v>
          </cell>
          <cell r="B19" t="str">
            <v>Weak</v>
          </cell>
          <cell r="C19">
            <v>0.80328033105405805</v>
          </cell>
          <cell r="D19">
            <v>0.82909114413436125</v>
          </cell>
          <cell r="E19">
            <v>0.46234572652143296</v>
          </cell>
          <cell r="F19">
            <v>4.1456711612712699E-3</v>
          </cell>
          <cell r="G19">
            <v>1.0786083831484829E-2</v>
          </cell>
          <cell r="H19">
            <v>0.60686328522581579</v>
          </cell>
          <cell r="I19">
            <v>1.0614278188253394</v>
          </cell>
          <cell r="J19">
            <v>1.0125442504901496</v>
          </cell>
          <cell r="K19">
            <v>0.96212978389900494</v>
          </cell>
          <cell r="L19">
            <v>1.0411895817605117</v>
          </cell>
          <cell r="M19">
            <v>0.23005091597584132</v>
          </cell>
          <cell r="N19">
            <v>0.88537928436747637</v>
          </cell>
          <cell r="O19">
            <v>5.0932844560276497E-3</v>
          </cell>
          <cell r="P19">
            <v>2.0851798701453199E-3</v>
          </cell>
          <cell r="Q19">
            <v>3.4005295612848691E-3</v>
          </cell>
          <cell r="R19">
            <v>1.0327910600321675</v>
          </cell>
          <cell r="S19">
            <v>1.0824011524227191</v>
          </cell>
          <cell r="T19">
            <v>0.97519872941082586</v>
          </cell>
          <cell r="U19">
            <v>0.94796929401653884</v>
          </cell>
          <cell r="V19">
            <v>0.98159644329715123</v>
          </cell>
          <cell r="W19">
            <v>0.95331483495895863</v>
          </cell>
          <cell r="Y19">
            <v>-26.957148359663407</v>
          </cell>
        </row>
        <row r="20">
          <cell r="A20" t="str">
            <v>Coventry</v>
          </cell>
          <cell r="B20" t="str">
            <v>Moderately Strong</v>
          </cell>
          <cell r="C20">
            <v>0.87709269354220154</v>
          </cell>
          <cell r="D20">
            <v>0.88958514348517093</v>
          </cell>
          <cell r="E20">
            <v>0.50356083310831745</v>
          </cell>
          <cell r="F20">
            <v>3.9600102040319302E-2</v>
          </cell>
          <cell r="G20">
            <v>4.9236625360295959E-2</v>
          </cell>
          <cell r="H20">
            <v>0.42224849599607206</v>
          </cell>
          <cell r="I20">
            <v>0.76305065073152978</v>
          </cell>
          <cell r="J20">
            <v>0.8798476065482872</v>
          </cell>
          <cell r="K20">
            <v>0.80547322478177874</v>
          </cell>
          <cell r="L20">
            <v>0.88090181933228617</v>
          </cell>
          <cell r="M20">
            <v>0.20618318404601366</v>
          </cell>
          <cell r="N20">
            <v>1.1428891193251267</v>
          </cell>
          <cell r="O20">
            <v>5.5306173694509395E-2</v>
          </cell>
          <cell r="P20">
            <v>5.9770018481568189E-2</v>
          </cell>
          <cell r="Q20">
            <v>7.303412148915675E-2</v>
          </cell>
          <cell r="R20">
            <v>0.8000465327119658</v>
          </cell>
          <cell r="S20">
            <v>0.96709624996243937</v>
          </cell>
          <cell r="T20">
            <v>0.84064523666184621</v>
          </cell>
          <cell r="U20">
            <v>0.85421848553292856</v>
          </cell>
          <cell r="V20">
            <v>0.95961740134489359</v>
          </cell>
          <cell r="W20">
            <v>0.90544423269869301</v>
          </cell>
          <cell r="Y20">
            <v>-31.167319544607885</v>
          </cell>
        </row>
        <row r="21">
          <cell r="A21" t="str">
            <v>Crawley</v>
          </cell>
          <cell r="B21" t="str">
            <v>Strong</v>
          </cell>
          <cell r="C21">
            <v>0.74699561009829041</v>
          </cell>
          <cell r="D21">
            <v>0.78282595890552331</v>
          </cell>
          <cell r="E21">
            <v>0.45287168885892976</v>
          </cell>
          <cell r="F21">
            <v>6.2180319556849807E-2</v>
          </cell>
          <cell r="G21">
            <v>8.5864687636965142E-2</v>
          </cell>
          <cell r="H21">
            <v>0.4634654390905551</v>
          </cell>
          <cell r="I21">
            <v>0.8455500203112345</v>
          </cell>
          <cell r="J21">
            <v>0.91436161722144982</v>
          </cell>
          <cell r="K21">
            <v>0.78808171851976538</v>
          </cell>
          <cell r="L21">
            <v>0.83206033627384224</v>
          </cell>
          <cell r="M21">
            <v>0.22343504983814097</v>
          </cell>
          <cell r="N21">
            <v>1.0930102504963239</v>
          </cell>
          <cell r="O21">
            <v>6.2473297170381616E-2</v>
          </cell>
          <cell r="P21">
            <v>7.4863715451214299E-2</v>
          </cell>
          <cell r="Q21">
            <v>9.8817602096547205E-2</v>
          </cell>
          <cell r="R21">
            <v>0.73203271031845807</v>
          </cell>
          <cell r="S21">
            <v>0.91801006507481986</v>
          </cell>
          <cell r="T21">
            <v>0.82002495221386928</v>
          </cell>
          <cell r="U21">
            <v>0.81728692923975022</v>
          </cell>
          <cell r="V21">
            <v>0.92252989939183871</v>
          </cell>
          <cell r="W21">
            <v>0.80772576441792365</v>
          </cell>
          <cell r="Y21">
            <v>-31.941415747284559</v>
          </cell>
        </row>
        <row r="22">
          <cell r="A22" t="str">
            <v>Derby</v>
          </cell>
          <cell r="B22" t="str">
            <v>Weak</v>
          </cell>
          <cell r="C22">
            <v>0.79447892338650727</v>
          </cell>
          <cell r="D22">
            <v>0.85619168593925932</v>
          </cell>
          <cell r="E22">
            <v>0.46870791341937384</v>
          </cell>
          <cell r="F22">
            <v>4.7114973839747457E-2</v>
          </cell>
          <cell r="G22">
            <v>4.773245664787E-2</v>
          </cell>
          <cell r="H22">
            <v>0.38055938614029677</v>
          </cell>
          <cell r="I22">
            <v>0.75951123190245329</v>
          </cell>
          <cell r="J22">
            <v>0.88676926855993632</v>
          </cell>
          <cell r="K22">
            <v>0.82003059776721798</v>
          </cell>
          <cell r="L22">
            <v>0.88037905531330385</v>
          </cell>
          <cell r="M22">
            <v>0.20313693496832022</v>
          </cell>
          <cell r="N22">
            <v>1.2695863258302276</v>
          </cell>
          <cell r="O22">
            <v>4.6961630291805265E-2</v>
          </cell>
          <cell r="P22">
            <v>6.5498646083029508E-2</v>
          </cell>
          <cell r="Q22">
            <v>8.1460313795337955E-2</v>
          </cell>
          <cell r="R22">
            <v>0.74882550160352823</v>
          </cell>
          <cell r="S22">
            <v>0.93271920839734812</v>
          </cell>
          <cell r="T22">
            <v>0.86885468230641927</v>
          </cell>
          <cell r="U22">
            <v>0.86429283346886843</v>
          </cell>
          <cell r="V22">
            <v>0.95519524670261613</v>
          </cell>
          <cell r="W22">
            <v>0.86246147983183352</v>
          </cell>
          <cell r="Y22">
            <v>-31.240809252521871</v>
          </cell>
        </row>
        <row r="23">
          <cell r="A23" t="str">
            <v>Doncaster</v>
          </cell>
          <cell r="B23" t="str">
            <v>Weak</v>
          </cell>
          <cell r="C23">
            <v>0.84349284754963927</v>
          </cell>
          <cell r="D23">
            <v>0.93799202682108385</v>
          </cell>
          <cell r="E23">
            <v>0.56465169748926636</v>
          </cell>
          <cell r="F23">
            <v>7.0495849884368508E-2</v>
          </cell>
          <cell r="G23">
            <v>9.9429961247236798E-2</v>
          </cell>
          <cell r="H23">
            <v>0.56150643232940933</v>
          </cell>
          <cell r="I23">
            <v>0.8427090819402977</v>
          </cell>
          <cell r="J23">
            <v>0.9509750436069101</v>
          </cell>
          <cell r="K23">
            <v>0.84998760294034759</v>
          </cell>
          <cell r="L23">
            <v>0.88880632445255503</v>
          </cell>
          <cell r="M23">
            <v>0.24787390675850859</v>
          </cell>
          <cell r="N23">
            <v>1.3362199007243329</v>
          </cell>
          <cell r="O23">
            <v>0.17226305287479601</v>
          </cell>
          <cell r="P23">
            <v>0.1146413374529817</v>
          </cell>
          <cell r="Q23">
            <v>0.15117096332739216</v>
          </cell>
          <cell r="R23">
            <v>0.84376962783493203</v>
          </cell>
          <cell r="S23">
            <v>0.96397950970844004</v>
          </cell>
          <cell r="T23">
            <v>0.97595355882227053</v>
          </cell>
          <cell r="U23">
            <v>0.92305337578560342</v>
          </cell>
          <cell r="V23">
            <v>1.003955413342619</v>
          </cell>
          <cell r="W23">
            <v>0.9040256774323977</v>
          </cell>
          <cell r="Y23">
            <v>-26.138126728181334</v>
          </cell>
        </row>
        <row r="24">
          <cell r="A24" t="str">
            <v>Dundee</v>
          </cell>
          <cell r="B24" t="e">
            <v>#N/A</v>
          </cell>
          <cell r="C24">
            <v>0.80549854824629352</v>
          </cell>
          <cell r="D24">
            <v>0.84275095072072514</v>
          </cell>
          <cell r="E24">
            <v>0.48882918736994974</v>
          </cell>
          <cell r="F24">
            <v>2.9085211013666849E-2</v>
          </cell>
          <cell r="G24">
            <v>3.7378154635914831E-2</v>
          </cell>
          <cell r="H24">
            <v>0.14296804125072421</v>
          </cell>
          <cell r="I24">
            <v>0.84838309545615997</v>
          </cell>
          <cell r="J24">
            <v>0.87425389545370169</v>
          </cell>
          <cell r="K24">
            <v>0.87880368415064924</v>
          </cell>
          <cell r="L24">
            <v>1.0096692718346285</v>
          </cell>
          <cell r="M24">
            <v>0.82390957446501367</v>
          </cell>
          <cell r="N24">
            <v>1.0027094125753471</v>
          </cell>
          <cell r="O24">
            <v>4.7881909441100129E-2</v>
          </cell>
          <cell r="P24">
            <v>6.2499606730678024E-2</v>
          </cell>
          <cell r="Q24">
            <v>8.027978705487962E-2</v>
          </cell>
          <cell r="R24">
            <v>0.45209338833320817</v>
          </cell>
          <cell r="S24">
            <v>1.1915485387706464</v>
          </cell>
          <cell r="T24">
            <v>0.91796405815755222</v>
          </cell>
          <cell r="U24">
            <v>0.95265724174916611</v>
          </cell>
          <cell r="V24">
            <v>0.94739686334674555</v>
          </cell>
          <cell r="W24">
            <v>0.9221884902857338</v>
          </cell>
          <cell r="Y24">
            <v>-29.15800235169813</v>
          </cell>
        </row>
        <row r="25">
          <cell r="A25" t="str">
            <v>Edinburgh</v>
          </cell>
          <cell r="B25" t="e">
            <v>#N/A</v>
          </cell>
          <cell r="C25">
            <v>0.62186795878673307</v>
          </cell>
          <cell r="D25">
            <v>0.79529091191013701</v>
          </cell>
          <cell r="E25">
            <v>0.42511558607452943</v>
          </cell>
          <cell r="F25">
            <v>2.4843828316509684E-3</v>
          </cell>
          <cell r="G25">
            <v>1.346744453004739E-3</v>
          </cell>
          <cell r="H25">
            <v>5.1750992638655681E-3</v>
          </cell>
          <cell r="I25">
            <v>0.27667098614046476</v>
          </cell>
          <cell r="J25">
            <v>0.75330548929424523</v>
          </cell>
          <cell r="K25">
            <v>0.6844403985420543</v>
          </cell>
          <cell r="L25">
            <v>0.55790850039062279</v>
          </cell>
          <cell r="M25">
            <v>0.45122291745075077</v>
          </cell>
          <cell r="N25">
            <v>0.41846993418118777</v>
          </cell>
          <cell r="O25">
            <v>3.345073104113219E-3</v>
          </cell>
          <cell r="P25">
            <v>8.8211317981704406E-3</v>
          </cell>
          <cell r="Q25">
            <v>2.1994090390045347E-3</v>
          </cell>
          <cell r="R25">
            <v>0.14992290943332551</v>
          </cell>
          <cell r="S25">
            <v>0.83954775491428391</v>
          </cell>
          <cell r="T25">
            <v>0.83167263967154959</v>
          </cell>
          <cell r="U25">
            <v>1.0812068539009465</v>
          </cell>
          <cell r="V25">
            <v>1.7041865915170176</v>
          </cell>
          <cell r="W25">
            <v>1.0990261214900758</v>
          </cell>
          <cell r="Y25">
            <v>-38.815725906036548</v>
          </cell>
        </row>
        <row r="26">
          <cell r="A26" t="str">
            <v>Exeter</v>
          </cell>
          <cell r="B26" t="str">
            <v>Moderately Strong</v>
          </cell>
          <cell r="C26">
            <v>0.80172979036854375</v>
          </cell>
          <cell r="D26">
            <v>0.84089622760791682</v>
          </cell>
          <cell r="E26">
            <v>0.43735242031095101</v>
          </cell>
          <cell r="F26">
            <v>9.876254677715952E-3</v>
          </cell>
          <cell r="G26">
            <v>1.604670931166784E-2</v>
          </cell>
          <cell r="H26">
            <v>0.34015949578323085</v>
          </cell>
          <cell r="I26">
            <v>0.75771283518986343</v>
          </cell>
          <cell r="J26">
            <v>0.85926657640755322</v>
          </cell>
          <cell r="K26">
            <v>0.87666584605027598</v>
          </cell>
          <cell r="L26">
            <v>0.81268735692333438</v>
          </cell>
          <cell r="M26">
            <v>0.17192678784042459</v>
          </cell>
          <cell r="N26">
            <v>1.190665793622147</v>
          </cell>
          <cell r="O26">
            <v>8.935949165219334E-2</v>
          </cell>
          <cell r="P26">
            <v>3.3076200645852399E-2</v>
          </cell>
          <cell r="Q26">
            <v>3.9839146708599886E-2</v>
          </cell>
          <cell r="R26">
            <v>0.75494681754632043</v>
          </cell>
          <cell r="S26">
            <v>0.96499604298710495</v>
          </cell>
          <cell r="T26">
            <v>0.94379169681721242</v>
          </cell>
          <cell r="U26">
            <v>0.94422262309230287</v>
          </cell>
          <cell r="V26">
            <v>0.92633521968609434</v>
          </cell>
          <cell r="W26">
            <v>0.97165054116787819</v>
          </cell>
          <cell r="Y26">
            <v>-31.4376885743171</v>
          </cell>
        </row>
        <row r="27">
          <cell r="A27" t="str">
            <v>Glasgow</v>
          </cell>
          <cell r="B27" t="e">
            <v>#N/A</v>
          </cell>
          <cell r="C27">
            <v>0.70869275747470117</v>
          </cell>
          <cell r="D27">
            <v>0.74416287753704902</v>
          </cell>
          <cell r="E27">
            <v>0.46222876479241254</v>
          </cell>
          <cell r="F27">
            <v>2.2416143067127983E-2</v>
          </cell>
          <cell r="G27">
            <v>2.7415748216976399E-2</v>
          </cell>
          <cell r="H27">
            <v>7.5668040895816496E-2</v>
          </cell>
          <cell r="I27">
            <v>0.69907978566627393</v>
          </cell>
          <cell r="J27">
            <v>0.75144555246159894</v>
          </cell>
          <cell r="K27">
            <v>0.72077284530623831</v>
          </cell>
          <cell r="L27">
            <v>0.71058690110859779</v>
          </cell>
          <cell r="M27">
            <v>0.56920492721918703</v>
          </cell>
          <cell r="N27">
            <v>0.76249998852352963</v>
          </cell>
          <cell r="O27">
            <v>2.9950861369634353E-2</v>
          </cell>
          <cell r="P27">
            <v>3.9296372648126847E-2</v>
          </cell>
          <cell r="Q27">
            <v>5.4166509078137998E-2</v>
          </cell>
          <cell r="R27">
            <v>0.30673912284693311</v>
          </cell>
          <cell r="S27">
            <v>0.91463998212765218</v>
          </cell>
          <cell r="T27">
            <v>0.76954739286048301</v>
          </cell>
          <cell r="U27">
            <v>0.87025817591968058</v>
          </cell>
          <cell r="V27">
            <v>0.88593686318561848</v>
          </cell>
          <cell r="W27">
            <v>0.87713592537499863</v>
          </cell>
          <cell r="Y27">
            <v>-37.804040389323902</v>
          </cell>
        </row>
        <row r="28">
          <cell r="A28" t="str">
            <v>Gloucester</v>
          </cell>
          <cell r="B28" t="str">
            <v>Strong</v>
          </cell>
          <cell r="C28">
            <v>0.80636698642211302</v>
          </cell>
          <cell r="D28">
            <v>0.81743086188163372</v>
          </cell>
          <cell r="E28">
            <v>0.52815839472750647</v>
          </cell>
          <cell r="F28">
            <v>5.9090891310365608E-2</v>
          </cell>
          <cell r="G28">
            <v>9.1001030905926511E-2</v>
          </cell>
          <cell r="H28">
            <v>0.48561723760436276</v>
          </cell>
          <cell r="I28">
            <v>0.82339102153807697</v>
          </cell>
          <cell r="J28">
            <v>0.89297916748709405</v>
          </cell>
          <cell r="K28">
            <v>0.83701816365266701</v>
          </cell>
          <cell r="L28">
            <v>0.93484349756528728</v>
          </cell>
          <cell r="M28">
            <v>0.28380970438092823</v>
          </cell>
          <cell r="N28">
            <v>1.0845737941606872</v>
          </cell>
          <cell r="O28">
            <v>0.10719688332375402</v>
          </cell>
          <cell r="P28">
            <v>0.14612245533373819</v>
          </cell>
          <cell r="Q28">
            <v>0.21949211559599263</v>
          </cell>
          <cell r="R28">
            <v>0.89789877116550354</v>
          </cell>
          <cell r="S28">
            <v>1.0685503299815171</v>
          </cell>
          <cell r="T28">
            <v>0.99078088929073671</v>
          </cell>
          <cell r="U28">
            <v>0.99694289822146387</v>
          </cell>
          <cell r="V28">
            <v>1.0578247361559985</v>
          </cell>
          <cell r="W28">
            <v>0.95784652552014449</v>
          </cell>
          <cell r="Y28">
            <v>-26.147445968312994</v>
          </cell>
        </row>
        <row r="29">
          <cell r="A29" t="str">
            <v>Huddersfield</v>
          </cell>
          <cell r="B29" t="str">
            <v>Moderately Weak</v>
          </cell>
          <cell r="C29">
            <v>0.74073283103427079</v>
          </cell>
          <cell r="D29">
            <v>0.76722906759438647</v>
          </cell>
          <cell r="E29">
            <v>0.41468109636385037</v>
          </cell>
          <cell r="F29">
            <v>6.9926940847525746E-3</v>
          </cell>
          <cell r="G29">
            <v>1.7587771688988611E-2</v>
          </cell>
          <cell r="H29">
            <v>0.54318252661115918</v>
          </cell>
          <cell r="I29">
            <v>0.88118460472315163</v>
          </cell>
          <cell r="J29">
            <v>0.95344468801891447</v>
          </cell>
          <cell r="K29">
            <v>0.89849550262287681</v>
          </cell>
          <cell r="L29">
            <v>0.92152043487478064</v>
          </cell>
          <cell r="M29">
            <v>0.16983008777829159</v>
          </cell>
          <cell r="N29">
            <v>1.1094729350336257</v>
          </cell>
          <cell r="O29">
            <v>0.11099745784967871</v>
          </cell>
          <cell r="P29">
            <v>2.2776484490000484E-2</v>
          </cell>
          <cell r="Q29">
            <v>2.6036751681799968E-2</v>
          </cell>
          <cell r="R29">
            <v>0.8115590017261165</v>
          </cell>
          <cell r="S29">
            <v>1.0091645111447327</v>
          </cell>
          <cell r="T29">
            <v>0.87645648828842304</v>
          </cell>
          <cell r="U29">
            <v>0.9249417248525712</v>
          </cell>
          <cell r="V29">
            <v>0.965652918552249</v>
          </cell>
          <cell r="W29">
            <v>0.90007506438799323</v>
          </cell>
          <cell r="Y29">
            <v>-29.743789020904174</v>
          </cell>
        </row>
        <row r="30">
          <cell r="A30" t="str">
            <v>Hull</v>
          </cell>
          <cell r="B30" t="str">
            <v>Weak</v>
          </cell>
          <cell r="C30">
            <v>0.75812161231438924</v>
          </cell>
          <cell r="D30">
            <v>0.81275799912240432</v>
          </cell>
          <cell r="E30">
            <v>0.44988135959232051</v>
          </cell>
          <cell r="F30">
            <v>6.9068263910652397E-4</v>
          </cell>
          <cell r="G30">
            <v>1.8190582345021928E-3</v>
          </cell>
          <cell r="H30">
            <v>0.46138090442071117</v>
          </cell>
          <cell r="I30">
            <v>0.83767087920095296</v>
          </cell>
          <cell r="J30">
            <v>0.99774611503748245</v>
          </cell>
          <cell r="K30">
            <v>0.96654569432173454</v>
          </cell>
          <cell r="L30">
            <v>1.079832227687912</v>
          </cell>
          <cell r="M30">
            <v>0.18151938865931921</v>
          </cell>
          <cell r="N30">
            <v>1.4178519113876518</v>
          </cell>
          <cell r="O30">
            <v>9.2364303890808422E-2</v>
          </cell>
          <cell r="P30">
            <v>3.7270884950656773E-2</v>
          </cell>
          <cell r="Q30">
            <v>9.0477739709666598E-3</v>
          </cell>
          <cell r="R30">
            <v>0.82321392854280062</v>
          </cell>
          <cell r="S30">
            <v>1.0486007665078581</v>
          </cell>
          <cell r="T30">
            <v>0.94370126360895679</v>
          </cell>
          <cell r="U30">
            <v>0.9708973876720246</v>
          </cell>
          <cell r="V30">
            <v>1.0115126484685613</v>
          </cell>
          <cell r="W30">
            <v>1.0394799063707729</v>
          </cell>
          <cell r="Y30">
            <v>-26.515891659339601</v>
          </cell>
        </row>
        <row r="31">
          <cell r="A31" t="str">
            <v>Ipswich</v>
          </cell>
          <cell r="B31" t="str">
            <v>Moderately Weak</v>
          </cell>
          <cell r="C31">
            <v>0.8394812480742313</v>
          </cell>
          <cell r="D31">
            <v>1.039935958177916</v>
          </cell>
          <cell r="E31">
            <v>0.51663477212393372</v>
          </cell>
          <cell r="F31">
            <v>7.3695566943896867E-2</v>
          </cell>
          <cell r="G31">
            <v>9.7359561442935352E-2</v>
          </cell>
          <cell r="H31">
            <v>0.58574890246261813</v>
          </cell>
          <cell r="I31">
            <v>0.77061184172708042</v>
          </cell>
          <cell r="J31">
            <v>0.82480211874569709</v>
          </cell>
          <cell r="K31">
            <v>0.81694778301820181</v>
          </cell>
          <cell r="L31">
            <v>0.76820884977494375</v>
          </cell>
          <cell r="M31">
            <v>0.26480754992958205</v>
          </cell>
          <cell r="N31">
            <v>1.1286965657676606</v>
          </cell>
          <cell r="O31">
            <v>9.0472399956388436E-2</v>
          </cell>
          <cell r="P31">
            <v>0.10511422783285128</v>
          </cell>
          <cell r="Q31">
            <v>0.22188421386657159</v>
          </cell>
          <cell r="R31">
            <v>0.7662313120624844</v>
          </cell>
          <cell r="S31">
            <v>0.87305290924649581</v>
          </cell>
          <cell r="T31">
            <v>0.83345902419956353</v>
          </cell>
          <cell r="U31">
            <v>0.88271448865585733</v>
          </cell>
          <cell r="V31">
            <v>1.0148494940405246</v>
          </cell>
          <cell r="W31">
            <v>0.86440348818369883</v>
          </cell>
          <cell r="Y31">
            <v>-30.001219720076058</v>
          </cell>
        </row>
        <row r="32">
          <cell r="A32" t="str">
            <v>Leeds</v>
          </cell>
          <cell r="B32" t="str">
            <v>Strong</v>
          </cell>
          <cell r="C32">
            <v>0.77199456500995933</v>
          </cell>
          <cell r="D32">
            <v>0.84478029990822712</v>
          </cell>
          <cell r="E32">
            <v>0.53106472780421332</v>
          </cell>
          <cell r="F32">
            <v>2.626427772521955E-2</v>
          </cell>
          <cell r="G32">
            <v>4.0369641970333998E-2</v>
          </cell>
          <cell r="H32">
            <v>0.31212849795949876</v>
          </cell>
          <cell r="I32">
            <v>0.64004740777663749</v>
          </cell>
          <cell r="J32">
            <v>0.81281747548371541</v>
          </cell>
          <cell r="K32">
            <v>0.76929136203621673</v>
          </cell>
          <cell r="L32">
            <v>0.80669162148850115</v>
          </cell>
          <cell r="M32">
            <v>0.15692369135883277</v>
          </cell>
          <cell r="N32">
            <v>1.00296385414879</v>
          </cell>
          <cell r="O32">
            <v>0.10178271957440865</v>
          </cell>
          <cell r="P32">
            <v>4.3822882150046351E-2</v>
          </cell>
          <cell r="Q32">
            <v>5.469605575693591E-2</v>
          </cell>
          <cell r="R32">
            <v>0.71651354580582205</v>
          </cell>
          <cell r="S32">
            <v>0.91411678220517445</v>
          </cell>
          <cell r="T32">
            <v>0.91379837881959936</v>
          </cell>
          <cell r="U32">
            <v>0.91505880714295473</v>
          </cell>
          <cell r="V32">
            <v>0.94881917883907563</v>
          </cell>
          <cell r="W32">
            <v>0.89680348922294273</v>
          </cell>
          <cell r="Y32">
            <v>-33.584102410924324</v>
          </cell>
        </row>
        <row r="33">
          <cell r="A33" t="str">
            <v>Leicester</v>
          </cell>
          <cell r="B33" t="str">
            <v>Weak</v>
          </cell>
          <cell r="C33">
            <v>0.80627826949693848</v>
          </cell>
          <cell r="D33">
            <v>0.80131744283414663</v>
          </cell>
          <cell r="E33">
            <v>0.43516829284766478</v>
          </cell>
          <cell r="F33">
            <v>2.5065901609892499E-2</v>
          </cell>
          <cell r="G33">
            <v>4.145367099695043E-2</v>
          </cell>
          <cell r="H33">
            <v>0.31025339809653707</v>
          </cell>
          <cell r="I33">
            <v>0.17161316983417765</v>
          </cell>
          <cell r="J33">
            <v>0.6872574886584375</v>
          </cell>
          <cell r="K33">
            <v>0.69272427521354618</v>
          </cell>
          <cell r="L33">
            <v>0.85270489108279135</v>
          </cell>
          <cell r="M33">
            <v>0.19474842630631853</v>
          </cell>
          <cell r="N33">
            <v>1.1849470292478803</v>
          </cell>
          <cell r="O33">
            <v>5.7797212204181665E-2</v>
          </cell>
          <cell r="P33">
            <v>0.12538410038731776</v>
          </cell>
          <cell r="Q33">
            <v>0.10417224442613243</v>
          </cell>
          <cell r="R33">
            <v>0.61846949221465597</v>
          </cell>
          <cell r="S33">
            <v>0.8700917521637741</v>
          </cell>
          <cell r="T33">
            <v>0.79417667437437101</v>
          </cell>
          <cell r="U33">
            <v>0.82797004216057035</v>
          </cell>
          <cell r="V33">
            <v>0.86070818173212504</v>
          </cell>
          <cell r="W33">
            <v>0.74944012231308343</v>
          </cell>
          <cell r="Y33">
            <v>-37.583414536518369</v>
          </cell>
        </row>
        <row r="34">
          <cell r="A34" t="str">
            <v>Liverpool</v>
          </cell>
          <cell r="B34" t="str">
            <v>Moderately Strong</v>
          </cell>
          <cell r="C34">
            <v>0.72071924777219631</v>
          </cell>
          <cell r="D34">
            <v>0.80886643537179104</v>
          </cell>
          <cell r="E34">
            <v>0.4071428887205924</v>
          </cell>
          <cell r="F34">
            <v>1.9060714777475181E-2</v>
          </cell>
          <cell r="G34">
            <v>2.6826060027104828E-2</v>
          </cell>
          <cell r="H34">
            <v>0.36289949285900724</v>
          </cell>
          <cell r="I34">
            <v>0.80159652866704545</v>
          </cell>
          <cell r="J34">
            <v>0.98555145251841281</v>
          </cell>
          <cell r="K34">
            <v>0.84945844024101169</v>
          </cell>
          <cell r="L34">
            <v>0.83825652188662858</v>
          </cell>
          <cell r="M34">
            <v>0.21443461724264765</v>
          </cell>
          <cell r="N34">
            <v>1.4411153487795028</v>
          </cell>
          <cell r="O34">
            <v>0.10787080321420824</v>
          </cell>
          <cell r="P34">
            <v>4.0375639559429688E-2</v>
          </cell>
          <cell r="Q34">
            <v>5.1817377263455325E-2</v>
          </cell>
          <cell r="R34">
            <v>0.75745494680179082</v>
          </cell>
          <cell r="S34">
            <v>0.96336225838307488</v>
          </cell>
          <cell r="T34">
            <v>0.97369858111538776</v>
          </cell>
          <cell r="U34">
            <v>1.010817242463683</v>
          </cell>
          <cell r="V34">
            <v>1.0932554759317095</v>
          </cell>
          <cell r="W34">
            <v>0.95275421764070312</v>
          </cell>
          <cell r="Y34">
            <v>-28.409005567628519</v>
          </cell>
        </row>
        <row r="35">
          <cell r="A35" t="str">
            <v>London</v>
          </cell>
          <cell r="B35" t="str">
            <v>Strong</v>
          </cell>
          <cell r="C35">
            <v>0.80477552975119704</v>
          </cell>
          <cell r="D35">
            <v>0.82150207094314598</v>
          </cell>
          <cell r="E35">
            <v>0.4212091134494399</v>
          </cell>
          <cell r="F35">
            <v>3.7653787441936218E-2</v>
          </cell>
          <cell r="G35">
            <v>5.0096324864442494E-2</v>
          </cell>
          <cell r="H35">
            <v>0.2041672513317781</v>
          </cell>
          <cell r="I35">
            <v>0.44092992873437697</v>
          </cell>
          <cell r="J35">
            <v>0.54167443766063494</v>
          </cell>
          <cell r="K35">
            <v>0.5474537497696883</v>
          </cell>
          <cell r="L35">
            <v>0.5911112919359317</v>
          </cell>
          <cell r="M35">
            <v>0.15341340891009547</v>
          </cell>
          <cell r="N35">
            <v>0.47650818039388337</v>
          </cell>
          <cell r="O35">
            <v>5.1670675297998285E-2</v>
          </cell>
          <cell r="P35">
            <v>6.5345894023849438E-2</v>
          </cell>
          <cell r="Q35">
            <v>8.5616404020249059E-2</v>
          </cell>
          <cell r="R35">
            <v>0.49117572595780645</v>
          </cell>
          <cell r="S35">
            <v>0.64205242114064998</v>
          </cell>
          <cell r="T35">
            <v>0.6247743544815012</v>
          </cell>
          <cell r="U35">
            <v>0.68003434642804339</v>
          </cell>
          <cell r="V35">
            <v>0.76253837143221115</v>
          </cell>
          <cell r="W35">
            <v>0.71561847161551007</v>
          </cell>
          <cell r="Y35">
            <v>-45.66782344443989</v>
          </cell>
        </row>
        <row r="36">
          <cell r="A36" t="str">
            <v>Luton</v>
          </cell>
          <cell r="B36" t="str">
            <v>Weak</v>
          </cell>
          <cell r="C36">
            <v>0.67664705596090191</v>
          </cell>
          <cell r="D36">
            <v>0.63718032919310885</v>
          </cell>
          <cell r="E36">
            <v>0.34175392749922262</v>
          </cell>
          <cell r="F36">
            <v>2.2302714432564374E-4</v>
          </cell>
          <cell r="G36">
            <v>7.7378016822388401E-2</v>
          </cell>
          <cell r="H36">
            <v>0.40655915749882016</v>
          </cell>
          <cell r="I36">
            <v>0.72468804047988922</v>
          </cell>
          <cell r="J36">
            <v>0.78505261058233089</v>
          </cell>
          <cell r="K36">
            <v>0.73485054123147497</v>
          </cell>
          <cell r="L36">
            <v>0.77893425188337317</v>
          </cell>
          <cell r="M36">
            <v>0.12953731096284082</v>
          </cell>
          <cell r="N36">
            <v>0.64498673610270929</v>
          </cell>
          <cell r="O36">
            <v>4.8110029034038621E-4</v>
          </cell>
          <cell r="P36">
            <v>1.1266425875041896E-3</v>
          </cell>
          <cell r="Q36">
            <v>4.3688712294560591E-4</v>
          </cell>
          <cell r="R36">
            <v>0.62603879991751943</v>
          </cell>
          <cell r="S36">
            <v>0.92171776911368053</v>
          </cell>
          <cell r="T36">
            <v>0.78876105489027215</v>
          </cell>
          <cell r="U36">
            <v>0.87853059529849675</v>
          </cell>
          <cell r="V36">
            <v>0.88005928853310511</v>
          </cell>
          <cell r="W36">
            <v>0.76449157235256193</v>
          </cell>
          <cell r="Y36">
            <v>-38.057570678744796</v>
          </cell>
        </row>
        <row r="37">
          <cell r="A37" t="str">
            <v>Manchester</v>
          </cell>
          <cell r="B37" t="str">
            <v>Strong</v>
          </cell>
          <cell r="C37">
            <v>0.78122891541663064</v>
          </cell>
          <cell r="D37">
            <v>0.82757111978452469</v>
          </cell>
          <cell r="E37">
            <v>0.45953390503683733</v>
          </cell>
          <cell r="F37">
            <v>3.2742278741421181E-2</v>
          </cell>
          <cell r="G37">
            <v>4.3009696137456505E-2</v>
          </cell>
          <cell r="H37">
            <v>0.29495143648927391</v>
          </cell>
          <cell r="I37">
            <v>0.6362825844848311</v>
          </cell>
          <cell r="J37">
            <v>0.69567395947348531</v>
          </cell>
          <cell r="K37">
            <v>0.65284925356082879</v>
          </cell>
          <cell r="L37">
            <v>0.71076423831676505</v>
          </cell>
          <cell r="M37">
            <v>0.15802827611543954</v>
          </cell>
          <cell r="N37">
            <v>0.93989454671880213</v>
          </cell>
          <cell r="O37">
            <v>5.4746300460201083E-2</v>
          </cell>
          <cell r="P37">
            <v>6.8396533836691781E-2</v>
          </cell>
          <cell r="Q37">
            <v>0.10231502625674249</v>
          </cell>
          <cell r="R37">
            <v>0.66238688456278283</v>
          </cell>
          <cell r="S37">
            <v>0.83523701691331298</v>
          </cell>
          <cell r="T37">
            <v>0.79742060234300383</v>
          </cell>
          <cell r="U37">
            <v>0.79436254653683969</v>
          </cell>
          <cell r="V37">
            <v>0.89279213418292058</v>
          </cell>
          <cell r="W37">
            <v>0.83180909195098818</v>
          </cell>
          <cell r="Y37">
            <v>-37.347214751525499</v>
          </cell>
        </row>
        <row r="38">
          <cell r="A38" t="str">
            <v>Mansfield</v>
          </cell>
          <cell r="B38" t="str">
            <v>Weak</v>
          </cell>
          <cell r="C38">
            <v>0.83020018982718857</v>
          </cell>
          <cell r="D38">
            <v>0.84466679131511535</v>
          </cell>
          <cell r="E38">
            <v>0.52711812537749769</v>
          </cell>
          <cell r="F38">
            <v>6.9098988350228277E-2</v>
          </cell>
          <cell r="G38">
            <v>9.321484567220796E-2</v>
          </cell>
          <cell r="H38">
            <v>0.55894176008527807</v>
          </cell>
          <cell r="I38">
            <v>0.93225077567584269</v>
          </cell>
          <cell r="J38">
            <v>1.0060861191300339</v>
          </cell>
          <cell r="K38">
            <v>0.88591899297370713</v>
          </cell>
          <cell r="L38">
            <v>0.97346542191310759</v>
          </cell>
          <cell r="M38">
            <v>0.29078692223160529</v>
          </cell>
          <cell r="N38">
            <v>1.3936288878735132</v>
          </cell>
          <cell r="O38">
            <v>0.10864315863077034</v>
          </cell>
          <cell r="P38">
            <v>0.10947026841341205</v>
          </cell>
          <cell r="Q38">
            <v>0.12763993371373725</v>
          </cell>
          <cell r="R38">
            <v>0.88273034973141717</v>
          </cell>
          <cell r="S38">
            <v>1.0297333781716214</v>
          </cell>
          <cell r="T38">
            <v>0.91215852133567077</v>
          </cell>
          <cell r="U38">
            <v>0.93249281676308526</v>
          </cell>
          <cell r="V38">
            <v>0.95577369706445614</v>
          </cell>
          <cell r="W38">
            <v>0.87034709909768537</v>
          </cell>
          <cell r="Y38">
            <v>-25.361999751180484</v>
          </cell>
        </row>
        <row r="39">
          <cell r="A39" t="str">
            <v>Middlesbrough</v>
          </cell>
          <cell r="B39" t="str">
            <v>Moderately Weak</v>
          </cell>
          <cell r="C39">
            <v>0.77426368457068384</v>
          </cell>
          <cell r="D39">
            <v>0.80320641204071663</v>
          </cell>
          <cell r="E39">
            <v>0.44843564047127193</v>
          </cell>
          <cell r="F39">
            <v>0</v>
          </cell>
          <cell r="G39">
            <v>4.4798957275344754E-5</v>
          </cell>
          <cell r="H39">
            <v>0.45958886232840079</v>
          </cell>
          <cell r="I39">
            <v>0.8467018447396264</v>
          </cell>
          <cell r="J39">
            <v>0.95148348904999025</v>
          </cell>
          <cell r="K39">
            <v>0.74272141518298496</v>
          </cell>
          <cell r="L39">
            <v>0.88887503019529168</v>
          </cell>
          <cell r="M39">
            <v>0.1924280753624486</v>
          </cell>
          <cell r="N39">
            <v>1.7126956224782461</v>
          </cell>
          <cell r="O39">
            <v>5.1777392589019624E-4</v>
          </cell>
          <cell r="P39">
            <v>1.1082616768435727E-3</v>
          </cell>
          <cell r="Q39">
            <v>9.7265923589729113E-4</v>
          </cell>
          <cell r="R39">
            <v>0.74509724161789315</v>
          </cell>
          <cell r="S39">
            <v>0.91125799493444137</v>
          </cell>
          <cell r="T39">
            <v>0.8546161633126077</v>
          </cell>
          <cell r="U39">
            <v>0.87059656475532055</v>
          </cell>
          <cell r="V39">
            <v>0.84081332248805951</v>
          </cell>
          <cell r="W39">
            <v>0.74234712707722206</v>
          </cell>
          <cell r="Y39">
            <v>-31.158792448841162</v>
          </cell>
        </row>
        <row r="40">
          <cell r="A40" t="str">
            <v>Milton Keynes</v>
          </cell>
          <cell r="B40" t="str">
            <v>Strong</v>
          </cell>
          <cell r="C40">
            <v>0.86961794352677058</v>
          </cell>
          <cell r="D40">
            <v>0.89412740195245832</v>
          </cell>
          <cell r="E40">
            <v>0.47896894833626991</v>
          </cell>
          <cell r="F40">
            <v>6.7130540099316224E-2</v>
          </cell>
          <cell r="G40">
            <v>8.5441712234982509E-2</v>
          </cell>
          <cell r="H40">
            <v>0.34906492950112333</v>
          </cell>
          <cell r="I40">
            <v>0.62971828343036451</v>
          </cell>
          <cell r="J40">
            <v>0.78994981395331776</v>
          </cell>
          <cell r="K40">
            <v>0.69854611326463034</v>
          </cell>
          <cell r="L40">
            <v>0.86816398503676084</v>
          </cell>
          <cell r="M40">
            <v>0.21940740261176853</v>
          </cell>
          <cell r="N40">
            <v>0.96956102886753093</v>
          </cell>
          <cell r="O40">
            <v>8.7152904530482619E-2</v>
          </cell>
          <cell r="P40">
            <v>0.1043466954270981</v>
          </cell>
          <cell r="Q40">
            <v>0.12978674241315541</v>
          </cell>
          <cell r="R40">
            <v>0.6973089039544399</v>
          </cell>
          <cell r="S40">
            <v>0.93583869213108917</v>
          </cell>
          <cell r="T40">
            <v>0.79105683810683003</v>
          </cell>
          <cell r="U40">
            <v>0.87448093634268209</v>
          </cell>
          <cell r="V40">
            <v>0.96296955350804903</v>
          </cell>
          <cell r="W40">
            <v>0.83474194944722324</v>
          </cell>
          <cell r="Y40">
            <v>-33.705456107211546</v>
          </cell>
        </row>
        <row r="41">
          <cell r="A41" t="str">
            <v>Newcastle</v>
          </cell>
          <cell r="B41" t="str">
            <v>Moderately Strong</v>
          </cell>
          <cell r="C41">
            <v>0.78424363349526494</v>
          </cell>
          <cell r="D41">
            <v>0.92771972302645922</v>
          </cell>
          <cell r="E41">
            <v>0.52712994917655087</v>
          </cell>
          <cell r="F41">
            <v>4.1900906554696075E-2</v>
          </cell>
          <cell r="G41">
            <v>5.8305116019313333E-2</v>
          </cell>
          <cell r="H41">
            <v>0.32444377816444392</v>
          </cell>
          <cell r="I41">
            <v>0.62374575662146614</v>
          </cell>
          <cell r="J41">
            <v>0.74460579536153126</v>
          </cell>
          <cell r="K41">
            <v>0.69909959071420502</v>
          </cell>
          <cell r="L41">
            <v>0.77769402426682532</v>
          </cell>
          <cell r="M41">
            <v>0.22067565209470533</v>
          </cell>
          <cell r="N41">
            <v>1.1546767247192655</v>
          </cell>
          <cell r="O41">
            <v>5.7881997183379413E-2</v>
          </cell>
          <cell r="P41">
            <v>6.5265689914762032E-2</v>
          </cell>
          <cell r="Q41">
            <v>7.6835103820993789E-2</v>
          </cell>
          <cell r="R41">
            <v>0.70457126252567426</v>
          </cell>
          <cell r="S41">
            <v>0.94451351010346229</v>
          </cell>
          <cell r="T41">
            <v>0.78483757783983843</v>
          </cell>
          <cell r="U41">
            <v>0.8017470881513723</v>
          </cell>
          <cell r="V41">
            <v>0.90102643808685234</v>
          </cell>
          <cell r="W41">
            <v>0.89400425369380354</v>
          </cell>
          <cell r="Y41">
            <v>-34.388159139947433</v>
          </cell>
        </row>
        <row r="42">
          <cell r="A42" t="str">
            <v>Newport</v>
          </cell>
          <cell r="B42" t="str">
            <v>Weak</v>
          </cell>
          <cell r="C42">
            <v>0.78632175641160917</v>
          </cell>
          <cell r="D42">
            <v>0.82252876283028908</v>
          </cell>
          <cell r="E42">
            <v>0.50978649527153386</v>
          </cell>
          <cell r="F42">
            <v>9.1608185505826875E-2</v>
          </cell>
          <cell r="G42">
            <v>0.11075460991100239</v>
          </cell>
          <cell r="H42">
            <v>0.3500380803870104</v>
          </cell>
          <cell r="I42">
            <v>0.91515077347565188</v>
          </cell>
          <cell r="J42">
            <v>1.0287351990480034</v>
          </cell>
          <cell r="K42">
            <v>0.91035937070525275</v>
          </cell>
          <cell r="L42">
            <v>0.75361108250824382</v>
          </cell>
          <cell r="M42">
            <v>0.83917609213410937</v>
          </cell>
          <cell r="N42">
            <v>0.80343106112221752</v>
          </cell>
          <cell r="O42">
            <v>8.7025964394969457E-2</v>
          </cell>
          <cell r="P42">
            <v>0.10504939532118052</v>
          </cell>
          <cell r="Q42">
            <v>0.11654328317863395</v>
          </cell>
          <cell r="R42">
            <v>1.0647912844793814</v>
          </cell>
          <cell r="S42">
            <v>1.0163823674139085</v>
          </cell>
          <cell r="T42">
            <v>0.92039208172624842</v>
          </cell>
          <cell r="U42">
            <v>0.96741534686263186</v>
          </cell>
          <cell r="V42">
            <v>0.82517856455002103</v>
          </cell>
          <cell r="W42">
            <v>0.82193790140355849</v>
          </cell>
          <cell r="Y42">
            <v>-27.050531442402452</v>
          </cell>
        </row>
        <row r="43">
          <cell r="A43" t="str">
            <v>Northampton</v>
          </cell>
          <cell r="B43" t="str">
            <v>Weak</v>
          </cell>
          <cell r="C43">
            <v>0.75395638987435498</v>
          </cell>
          <cell r="D43">
            <v>0.80688168968273022</v>
          </cell>
          <cell r="E43">
            <v>0.40004158165095516</v>
          </cell>
          <cell r="F43">
            <v>1.8604141873192594E-3</v>
          </cell>
          <cell r="G43">
            <v>1.6473904615199143E-2</v>
          </cell>
          <cell r="H43">
            <v>0.53815136446121226</v>
          </cell>
          <cell r="I43">
            <v>0.8487264254565331</v>
          </cell>
          <cell r="J43">
            <v>0.78899485116825541</v>
          </cell>
          <cell r="K43">
            <v>0.93039232555642237</v>
          </cell>
          <cell r="L43">
            <v>0.86982369373493762</v>
          </cell>
          <cell r="M43">
            <v>0.14583789856511994</v>
          </cell>
          <cell r="N43">
            <v>1.1672514527709983</v>
          </cell>
          <cell r="O43">
            <v>2.2042369097986644E-3</v>
          </cell>
          <cell r="P43">
            <v>3.7430801564811043E-3</v>
          </cell>
          <cell r="Q43">
            <v>9.1327562858906294E-3</v>
          </cell>
          <cell r="R43">
            <v>0.91533836178578531</v>
          </cell>
          <cell r="S43">
            <v>1.0182979305936788</v>
          </cell>
          <cell r="T43">
            <v>0.84708101240443023</v>
          </cell>
          <cell r="U43">
            <v>0.90836828927620472</v>
          </cell>
          <cell r="V43">
            <v>0.96682086212210916</v>
          </cell>
          <cell r="W43">
            <v>0.87606071218141812</v>
          </cell>
          <cell r="Y43">
            <v>-30.981595384469003</v>
          </cell>
        </row>
        <row r="44">
          <cell r="A44" t="str">
            <v>Norwich</v>
          </cell>
          <cell r="B44" t="str">
            <v>Strong</v>
          </cell>
          <cell r="C44">
            <v>0.87017213970543861</v>
          </cell>
          <cell r="D44">
            <v>0.84278315954666927</v>
          </cell>
          <cell r="E44">
            <v>0.49912548675237034</v>
          </cell>
          <cell r="F44">
            <v>5.8235761482642485E-2</v>
          </cell>
          <cell r="G44">
            <v>7.0890589465078771E-2</v>
          </cell>
          <cell r="H44">
            <v>0.38420000693051015</v>
          </cell>
          <cell r="I44">
            <v>0.7918233718194615</v>
          </cell>
          <cell r="J44">
            <v>0.87939842247863731</v>
          </cell>
          <cell r="K44">
            <v>0.80404060859894089</v>
          </cell>
          <cell r="L44">
            <v>0.97197280296582067</v>
          </cell>
          <cell r="M44">
            <v>0.25765209226849528</v>
          </cell>
          <cell r="N44">
            <v>1.1445447021029154</v>
          </cell>
          <cell r="O44">
            <v>7.1124154767617132E-2</v>
          </cell>
          <cell r="P44">
            <v>8.0920273564151421E-2</v>
          </cell>
          <cell r="Q44">
            <v>0.12658384743100612</v>
          </cell>
          <cell r="R44">
            <v>0.80721696534770748</v>
          </cell>
          <cell r="S44">
            <v>1.0519294194153099</v>
          </cell>
          <cell r="T44">
            <v>0.99479015809445814</v>
          </cell>
          <cell r="U44">
            <v>1.008747665047997</v>
          </cell>
          <cell r="V44">
            <v>1.0836641987825457</v>
          </cell>
          <cell r="W44">
            <v>0.91445768061400856</v>
          </cell>
          <cell r="Y44">
            <v>-27.994727168281308</v>
          </cell>
        </row>
        <row r="45">
          <cell r="A45" t="str">
            <v>Nottingham</v>
          </cell>
          <cell r="B45" t="str">
            <v>Moderately Strong</v>
          </cell>
          <cell r="C45">
            <v>0.79525076626379276</v>
          </cell>
          <cell r="D45">
            <v>0.86174437828495476</v>
          </cell>
          <cell r="E45">
            <v>0.45424016578433823</v>
          </cell>
          <cell r="F45">
            <v>2.0888079454011624E-2</v>
          </cell>
          <cell r="G45">
            <v>5.1375480426841681E-2</v>
          </cell>
          <cell r="H45">
            <v>0.30902734011271671</v>
          </cell>
          <cell r="I45">
            <v>0.64233310544588651</v>
          </cell>
          <cell r="J45">
            <v>0.72319547487520963</v>
          </cell>
          <cell r="K45">
            <v>0.73628941702202733</v>
          </cell>
          <cell r="L45">
            <v>0.67754456898702065</v>
          </cell>
          <cell r="M45">
            <v>0.14536471146286647</v>
          </cell>
          <cell r="N45">
            <v>0.96069302796348077</v>
          </cell>
          <cell r="O45">
            <v>3.2976811709035013E-2</v>
          </cell>
          <cell r="P45">
            <v>7.758148532666459E-2</v>
          </cell>
          <cell r="Q45">
            <v>7.1986137301779385E-2</v>
          </cell>
          <cell r="R45">
            <v>0.68751242587084649</v>
          </cell>
          <cell r="S45">
            <v>0.86281369643805172</v>
          </cell>
          <cell r="T45">
            <v>0.78623072913000869</v>
          </cell>
          <cell r="U45">
            <v>0.79368378987272137</v>
          </cell>
          <cell r="V45">
            <v>0.84010212566843623</v>
          </cell>
          <cell r="W45">
            <v>0.84732968741894632</v>
          </cell>
          <cell r="Y45">
            <v>-37.115326958916448</v>
          </cell>
        </row>
        <row r="46">
          <cell r="A46" t="str">
            <v>Oxford</v>
          </cell>
          <cell r="B46" t="str">
            <v>Strong</v>
          </cell>
          <cell r="C46">
            <v>0.86060850425059054</v>
          </cell>
          <cell r="D46">
            <v>0.88636353069728546</v>
          </cell>
          <cell r="E46">
            <v>0.48393527903720901</v>
          </cell>
          <cell r="F46">
            <v>7.02131454529209E-2</v>
          </cell>
          <cell r="G46">
            <v>0.10734948759910552</v>
          </cell>
          <cell r="H46">
            <v>0.30906274838324621</v>
          </cell>
          <cell r="I46">
            <v>0.5504714133456623</v>
          </cell>
          <cell r="J46">
            <v>0.73408002973732789</v>
          </cell>
          <cell r="K46">
            <v>0.62137662216624845</v>
          </cell>
          <cell r="L46">
            <v>0.76738671028202876</v>
          </cell>
          <cell r="M46">
            <v>0.22686719169852493</v>
          </cell>
          <cell r="N46">
            <v>0.88495934419692079</v>
          </cell>
          <cell r="O46">
            <v>0.11308396617212596</v>
          </cell>
          <cell r="P46">
            <v>0.14531508069220173</v>
          </cell>
          <cell r="Q46">
            <v>0.1750911366204827</v>
          </cell>
          <cell r="R46">
            <v>0.6137025874952079</v>
          </cell>
          <cell r="S46">
            <v>0.7990925589679736</v>
          </cell>
          <cell r="T46">
            <v>0.81084946083975118</v>
          </cell>
          <cell r="U46">
            <v>0.70053504152111123</v>
          </cell>
          <cell r="V46">
            <v>0.81229943601066767</v>
          </cell>
          <cell r="W46">
            <v>0.71092404475384774</v>
          </cell>
          <cell r="Y46">
            <v>-37.453618860109749</v>
          </cell>
        </row>
        <row r="47">
          <cell r="A47" t="str">
            <v>Peterborough</v>
          </cell>
          <cell r="B47" t="str">
            <v>Weak</v>
          </cell>
          <cell r="C47">
            <v>0.81812403670624934</v>
          </cell>
          <cell r="D47">
            <v>0.86476706888343502</v>
          </cell>
          <cell r="E47">
            <v>0.45547465477925236</v>
          </cell>
          <cell r="F47">
            <v>2.0059778584677158E-2</v>
          </cell>
          <cell r="G47">
            <v>2.3030487273615136E-2</v>
          </cell>
          <cell r="H47">
            <v>0.35270614039295162</v>
          </cell>
          <cell r="I47">
            <v>0.63965761209918393</v>
          </cell>
          <cell r="J47">
            <v>0.78895364951220337</v>
          </cell>
          <cell r="K47">
            <v>0.67308731879069583</v>
          </cell>
          <cell r="L47">
            <v>0.72924597732448437</v>
          </cell>
          <cell r="M47">
            <v>0.16480036523526967</v>
          </cell>
          <cell r="N47">
            <v>0.80634827663181718</v>
          </cell>
          <cell r="O47">
            <v>2.0938452717768192E-2</v>
          </cell>
          <cell r="P47">
            <v>2.0384606906300178E-3</v>
          </cell>
          <cell r="Q47">
            <v>1.0010932286240132E-3</v>
          </cell>
          <cell r="R47">
            <v>0.60195021882256783</v>
          </cell>
          <cell r="S47">
            <v>0.74519033922235944</v>
          </cell>
          <cell r="T47">
            <v>0.73900294267265754</v>
          </cell>
          <cell r="U47">
            <v>0.80005498060347313</v>
          </cell>
          <cell r="V47">
            <v>0.80402555283641719</v>
          </cell>
          <cell r="W47">
            <v>0.72409092115716889</v>
          </cell>
          <cell r="Y47">
            <v>-39.633371109696732</v>
          </cell>
        </row>
        <row r="48">
          <cell r="A48" t="str">
            <v>Plymouth</v>
          </cell>
          <cell r="B48" t="str">
            <v>Moderately Strong</v>
          </cell>
          <cell r="C48">
            <v>0.81540236374635844</v>
          </cell>
          <cell r="D48">
            <v>0.88256472182165213</v>
          </cell>
          <cell r="E48">
            <v>0.50271643655007658</v>
          </cell>
          <cell r="F48">
            <v>4.6514999867524755E-2</v>
          </cell>
          <cell r="G48">
            <v>6.615775693603973E-2</v>
          </cell>
          <cell r="H48">
            <v>0.40069956519919547</v>
          </cell>
          <cell r="I48">
            <v>0.78786297815108763</v>
          </cell>
          <cell r="J48">
            <v>0.87090792889204882</v>
          </cell>
          <cell r="K48">
            <v>0.84521048103242646</v>
          </cell>
          <cell r="L48">
            <v>0.92217146875221911</v>
          </cell>
          <cell r="M48">
            <v>0.23303171674198694</v>
          </cell>
          <cell r="N48">
            <v>1.3210537533108115</v>
          </cell>
          <cell r="O48">
            <v>0.1326966855663958</v>
          </cell>
          <cell r="P48">
            <v>0.10611830313466315</v>
          </cell>
          <cell r="Q48">
            <v>0.12478387037692079</v>
          </cell>
          <cell r="R48">
            <v>0.7960146496707684</v>
          </cell>
          <cell r="S48">
            <v>0.96638560849991662</v>
          </cell>
          <cell r="T48">
            <v>0.91000839696515323</v>
          </cell>
          <cell r="U48">
            <v>0.92271450145017919</v>
          </cell>
          <cell r="V48">
            <v>0.92146873796936135</v>
          </cell>
          <cell r="W48">
            <v>0.9011604313755549</v>
          </cell>
          <cell r="Y48">
            <v>-28.889286918230674</v>
          </cell>
        </row>
        <row r="49">
          <cell r="A49" t="str">
            <v>Portsmouth</v>
          </cell>
          <cell r="B49" t="str">
            <v>Moderately Weak</v>
          </cell>
          <cell r="C49">
            <v>0.80617019265359657</v>
          </cell>
          <cell r="D49">
            <v>0.85893217349699746</v>
          </cell>
          <cell r="E49">
            <v>0.48452766299468114</v>
          </cell>
          <cell r="F49">
            <v>2.5387814190621994E-3</v>
          </cell>
          <cell r="G49">
            <v>2.5576289290475634E-3</v>
          </cell>
          <cell r="H49">
            <v>0.5241294140624343</v>
          </cell>
          <cell r="I49">
            <v>0.97428436764710913</v>
          </cell>
          <cell r="J49">
            <v>1.0475670306178415</v>
          </cell>
          <cell r="K49">
            <v>0.94059086004258174</v>
          </cell>
          <cell r="L49">
            <v>1.1792938394601808</v>
          </cell>
          <cell r="M49">
            <v>0.23241065729743357</v>
          </cell>
          <cell r="N49">
            <v>1.0199392274407006</v>
          </cell>
          <cell r="O49">
            <v>2.1908651261700485E-2</v>
          </cell>
          <cell r="P49">
            <v>2.3525438982764796E-2</v>
          </cell>
          <cell r="Q49">
            <v>2.6540654859322558E-2</v>
          </cell>
          <cell r="R49">
            <v>0.96016447853847886</v>
          </cell>
          <cell r="S49">
            <v>1.084081232550224</v>
          </cell>
          <cell r="T49">
            <v>0.91183835302304861</v>
          </cell>
          <cell r="U49">
            <v>0.90713865648202463</v>
          </cell>
          <cell r="V49">
            <v>0.97108707261999327</v>
          </cell>
          <cell r="W49">
            <v>0.94104518999082831</v>
          </cell>
          <cell r="Y49">
            <v>-26.979323207122164</v>
          </cell>
        </row>
        <row r="50">
          <cell r="A50" t="str">
            <v>Preston</v>
          </cell>
          <cell r="B50" t="str">
            <v>Weak</v>
          </cell>
          <cell r="C50">
            <v>0.77350806618583745</v>
          </cell>
          <cell r="D50">
            <v>0.92840613541049377</v>
          </cell>
          <cell r="E50">
            <v>0.70385068443224175</v>
          </cell>
          <cell r="F50">
            <v>4.9152752501676306E-2</v>
          </cell>
          <cell r="G50">
            <v>6.1004059049414555E-2</v>
          </cell>
          <cell r="H50">
            <v>0.40828713878075701</v>
          </cell>
          <cell r="I50">
            <v>0.78420022635022191</v>
          </cell>
          <cell r="J50">
            <v>0.7984556820702442</v>
          </cell>
          <cell r="K50">
            <v>0.77922040182796848</v>
          </cell>
          <cell r="L50">
            <v>0.78182732355036688</v>
          </cell>
          <cell r="M50">
            <v>0.22831049378803936</v>
          </cell>
          <cell r="N50">
            <v>1.3247070874571696</v>
          </cell>
          <cell r="O50">
            <v>6.6863197932875096E-2</v>
          </cell>
          <cell r="P50">
            <v>7.0655476863790825E-2</v>
          </cell>
          <cell r="Q50">
            <v>9.0286064046814163E-2</v>
          </cell>
          <cell r="R50">
            <v>0.82486382046162765</v>
          </cell>
          <cell r="S50">
            <v>0.85688197389881338</v>
          </cell>
          <cell r="T50">
            <v>0.79877414131223512</v>
          </cell>
          <cell r="U50">
            <v>0.84144085513615974</v>
          </cell>
          <cell r="V50">
            <v>0.90414736835686826</v>
          </cell>
          <cell r="W50">
            <v>0.87915370433827522</v>
          </cell>
          <cell r="Y50">
            <v>-30.991670191377764</v>
          </cell>
        </row>
        <row r="51">
          <cell r="A51" t="str">
            <v>Reading</v>
          </cell>
          <cell r="B51" t="str">
            <v>Strong</v>
          </cell>
          <cell r="C51">
            <v>0.75555186192895307</v>
          </cell>
          <cell r="D51">
            <v>0.78154670101231183</v>
          </cell>
          <cell r="E51">
            <v>0.43022866904612289</v>
          </cell>
          <cell r="F51">
            <v>4.7155153144850706E-2</v>
          </cell>
          <cell r="G51">
            <v>6.972986520063354E-2</v>
          </cell>
          <cell r="H51">
            <v>0.32079592717100525</v>
          </cell>
          <cell r="I51">
            <v>0.6342054723036169</v>
          </cell>
          <cell r="J51">
            <v>0.76957445645475686</v>
          </cell>
          <cell r="K51">
            <v>0.68188100132083518</v>
          </cell>
          <cell r="L51">
            <v>0.75921430205344553</v>
          </cell>
          <cell r="M51">
            <v>0.20285536876824986</v>
          </cell>
          <cell r="N51">
            <v>0.80295101149592485</v>
          </cell>
          <cell r="O51">
            <v>7.5281260066847211E-2</v>
          </cell>
          <cell r="P51">
            <v>8.6298165856050893E-2</v>
          </cell>
          <cell r="Q51">
            <v>0.1101485162779014</v>
          </cell>
          <cell r="R51">
            <v>0.68101791083520669</v>
          </cell>
          <cell r="S51">
            <v>0.83437364364265276</v>
          </cell>
          <cell r="T51">
            <v>0.7243749310096208</v>
          </cell>
          <cell r="U51">
            <v>0.80064159163208515</v>
          </cell>
          <cell r="V51">
            <v>0.84981017203909504</v>
          </cell>
          <cell r="W51">
            <v>0.76045651082592192</v>
          </cell>
          <cell r="Y51">
            <v>-37.436024283420707</v>
          </cell>
        </row>
        <row r="52">
          <cell r="A52" t="str">
            <v>Sheffield</v>
          </cell>
          <cell r="B52" t="str">
            <v>Strong</v>
          </cell>
          <cell r="C52">
            <v>0.80619404253837101</v>
          </cell>
          <cell r="D52">
            <v>0.88524337383952512</v>
          </cell>
          <cell r="E52">
            <v>0.56191216638786812</v>
          </cell>
          <cell r="F52">
            <v>4.7564622724028394E-2</v>
          </cell>
          <cell r="G52">
            <v>8.1101950793966954E-2</v>
          </cell>
          <cell r="H52">
            <v>0.50073273499845405</v>
          </cell>
          <cell r="I52">
            <v>0.80729554380841984</v>
          </cell>
          <cell r="J52">
            <v>0.7472597535105967</v>
          </cell>
          <cell r="K52">
            <v>0.73670552086752439</v>
          </cell>
          <cell r="L52">
            <v>0.77444060668579917</v>
          </cell>
          <cell r="M52">
            <v>0.2067101616341013</v>
          </cell>
          <cell r="N52">
            <v>0.91875243727686073</v>
          </cell>
          <cell r="O52">
            <v>0.13227472659001088</v>
          </cell>
          <cell r="P52">
            <v>0.12462510418735769</v>
          </cell>
          <cell r="Q52">
            <v>0.13607881556836365</v>
          </cell>
          <cell r="R52">
            <v>0.74728260090195575</v>
          </cell>
          <cell r="S52">
            <v>0.80425102543456084</v>
          </cell>
          <cell r="T52">
            <v>0.81774649255872245</v>
          </cell>
          <cell r="U52">
            <v>0.77121825676636147</v>
          </cell>
          <cell r="V52">
            <v>0.83064979652440318</v>
          </cell>
          <cell r="W52">
            <v>0.76159293162658159</v>
          </cell>
          <cell r="Y52">
            <v>-33.967219004616247</v>
          </cell>
        </row>
        <row r="53">
          <cell r="A53" t="str">
            <v>Slough</v>
          </cell>
          <cell r="B53" t="str">
            <v>Strong</v>
          </cell>
          <cell r="C53">
            <v>0.86551085056474231</v>
          </cell>
          <cell r="D53">
            <v>0.82687376264695045</v>
          </cell>
          <cell r="E53">
            <v>0.43784003493750134</v>
          </cell>
          <cell r="F53">
            <v>3.8551685924663672E-3</v>
          </cell>
          <cell r="G53">
            <v>4.3644756795141581E-3</v>
          </cell>
          <cell r="H53">
            <v>0.54389455522214736</v>
          </cell>
          <cell r="I53">
            <v>0.91327391736122043</v>
          </cell>
          <cell r="J53">
            <v>0.99867526371935011</v>
          </cell>
          <cell r="K53">
            <v>0.9091261891036555</v>
          </cell>
          <cell r="L53">
            <v>0.97877351771036314</v>
          </cell>
          <cell r="M53">
            <v>0.17571098022468701</v>
          </cell>
          <cell r="N53">
            <v>0.75496811411375353</v>
          </cell>
          <cell r="O53">
            <v>6.3780413788031235E-3</v>
          </cell>
          <cell r="P53">
            <v>5.9079122463857534E-3</v>
          </cell>
          <cell r="Q53">
            <v>7.3502248237694431E-3</v>
          </cell>
          <cell r="R53">
            <v>0.84717787275187029</v>
          </cell>
          <cell r="S53">
            <v>1.009444101936273</v>
          </cell>
          <cell r="T53">
            <v>0.88165332687432818</v>
          </cell>
          <cell r="U53">
            <v>0.89805602237407745</v>
          </cell>
          <cell r="V53">
            <v>0.92908401528938822</v>
          </cell>
          <cell r="W53">
            <v>0.86988524322481053</v>
          </cell>
          <cell r="Y53">
            <v>-31.298324089742536</v>
          </cell>
        </row>
        <row r="54">
          <cell r="A54" t="str">
            <v>Southampton</v>
          </cell>
          <cell r="B54" t="str">
            <v>Moderately Strong</v>
          </cell>
          <cell r="C54">
            <v>0.83043198994121703</v>
          </cell>
          <cell r="D54">
            <v>0.85010819446620955</v>
          </cell>
          <cell r="E54">
            <v>0.45633957505546008</v>
          </cell>
          <cell r="F54">
            <v>1.7941338481992721E-2</v>
          </cell>
          <cell r="G54">
            <v>2.7063741358905942E-2</v>
          </cell>
          <cell r="H54">
            <v>0.40656976973251768</v>
          </cell>
          <cell r="I54">
            <v>0.73102220382638039</v>
          </cell>
          <cell r="J54">
            <v>0.9327564505928273</v>
          </cell>
          <cell r="K54">
            <v>0.76748044393289971</v>
          </cell>
          <cell r="L54">
            <v>0.9476292946946725</v>
          </cell>
          <cell r="M54">
            <v>0.18167761985425226</v>
          </cell>
          <cell r="N54">
            <v>1.0618915693402371</v>
          </cell>
          <cell r="O54">
            <v>2.4758681706585579E-2</v>
          </cell>
          <cell r="P54">
            <v>2.7721237066285116E-2</v>
          </cell>
          <cell r="Q54">
            <v>3.123965011356759E-2</v>
          </cell>
          <cell r="R54">
            <v>0.72742395950794192</v>
          </cell>
          <cell r="S54">
            <v>0.86905172958676447</v>
          </cell>
          <cell r="T54">
            <v>0.7542181255294782</v>
          </cell>
          <cell r="U54">
            <v>0.80993851348892332</v>
          </cell>
          <cell r="V54">
            <v>0.93689981202030004</v>
          </cell>
          <cell r="W54">
            <v>0.8047291769768824</v>
          </cell>
          <cell r="Y54">
            <v>-33.934588428532493</v>
          </cell>
        </row>
        <row r="55">
          <cell r="A55" t="str">
            <v>Southend</v>
          </cell>
          <cell r="B55" t="str">
            <v>Weak</v>
          </cell>
          <cell r="C55">
            <v>0.84191516229351993</v>
          </cell>
          <cell r="D55">
            <v>0.83077895111343214</v>
          </cell>
          <cell r="E55">
            <v>0.53169548257167043</v>
          </cell>
          <cell r="F55">
            <v>9.6049393333034541E-2</v>
          </cell>
          <cell r="G55">
            <v>0.11990817037000097</v>
          </cell>
          <cell r="H55">
            <v>0.46341214533718872</v>
          </cell>
          <cell r="I55">
            <v>0.8129710239925011</v>
          </cell>
          <cell r="J55">
            <v>0.94196925063286563</v>
          </cell>
          <cell r="K55">
            <v>0.89445856992897832</v>
          </cell>
          <cell r="L55">
            <v>1.0647371492917821</v>
          </cell>
          <cell r="M55">
            <v>0.32495401437913735</v>
          </cell>
          <cell r="N55">
            <v>1.0096698738653875</v>
          </cell>
          <cell r="O55">
            <v>0.13922576100903294</v>
          </cell>
          <cell r="P55">
            <v>0.15384764563309331</v>
          </cell>
          <cell r="Q55">
            <v>0.19337512715861618</v>
          </cell>
          <cell r="R55">
            <v>0.96792260432620747</v>
          </cell>
          <cell r="S55">
            <v>1.0229700741338621</v>
          </cell>
          <cell r="T55">
            <v>0.96615320280830153</v>
          </cell>
          <cell r="U55">
            <v>1.0197466140595217</v>
          </cell>
          <cell r="V55">
            <v>1.0450076371188217</v>
          </cell>
          <cell r="W55">
            <v>0.98821689345423003</v>
          </cell>
          <cell r="Y55">
            <v>-24.974837466383065</v>
          </cell>
        </row>
        <row r="56">
          <cell r="A56" t="str">
            <v>Stoke</v>
          </cell>
          <cell r="B56" t="str">
            <v>Weak</v>
          </cell>
          <cell r="C56">
            <v>0.75623511178596625</v>
          </cell>
          <cell r="D56">
            <v>0.79306603356602456</v>
          </cell>
          <cell r="E56">
            <v>0.44778481681191884</v>
          </cell>
          <cell r="F56">
            <v>3.6889923286052458E-2</v>
          </cell>
          <cell r="G56">
            <v>4.9902440887696554E-2</v>
          </cell>
          <cell r="H56">
            <v>0.44214350460620616</v>
          </cell>
          <cell r="I56">
            <v>0.82665398004634594</v>
          </cell>
          <cell r="J56">
            <v>0.85987188300091655</v>
          </cell>
          <cell r="K56">
            <v>0.79916644395025827</v>
          </cell>
          <cell r="L56">
            <v>0.84199706143254005</v>
          </cell>
          <cell r="M56">
            <v>0.20764083606053177</v>
          </cell>
          <cell r="N56">
            <v>1.217783325457148</v>
          </cell>
          <cell r="O56">
            <v>4.4899612457433478E-2</v>
          </cell>
          <cell r="P56">
            <v>5.0912908075623216E-2</v>
          </cell>
          <cell r="Q56">
            <v>6.3488167357277706E-2</v>
          </cell>
          <cell r="R56">
            <v>0.80250383869838959</v>
          </cell>
          <cell r="S56">
            <v>0.86874986953830913</v>
          </cell>
          <cell r="T56">
            <v>0.74870370103655914</v>
          </cell>
          <cell r="U56">
            <v>0.84710324669901393</v>
          </cell>
          <cell r="V56">
            <v>0.80124601363085124</v>
          </cell>
          <cell r="W56">
            <v>0.70178285736256285</v>
          </cell>
          <cell r="Y56">
            <v>-33.363102278417465</v>
          </cell>
        </row>
        <row r="57">
          <cell r="A57" t="str">
            <v>Sunderland</v>
          </cell>
          <cell r="B57" t="str">
            <v>Weak</v>
          </cell>
          <cell r="C57">
            <v>0.8464152480103978</v>
          </cell>
          <cell r="D57">
            <v>0.84132774239349939</v>
          </cell>
          <cell r="E57">
            <v>0.53828069629493813</v>
          </cell>
          <cell r="F57">
            <v>0.10345420660544796</v>
          </cell>
          <cell r="G57">
            <v>0.12295426288005006</v>
          </cell>
          <cell r="H57">
            <v>0.66651963122024571</v>
          </cell>
          <cell r="I57">
            <v>0.91186793466737892</v>
          </cell>
          <cell r="J57">
            <v>1.0813100616963429</v>
          </cell>
          <cell r="K57">
            <v>0.8957387663123475</v>
          </cell>
          <cell r="L57">
            <v>0.93153391904508931</v>
          </cell>
          <cell r="M57">
            <v>0.31149094334770722</v>
          </cell>
          <cell r="N57">
            <v>1.431302945322521</v>
          </cell>
          <cell r="O57">
            <v>0.12479673226391129</v>
          </cell>
          <cell r="P57">
            <v>0.131395732447736</v>
          </cell>
          <cell r="Q57">
            <v>0.18126628745609577</v>
          </cell>
          <cell r="R57">
            <v>0.95688606331365833</v>
          </cell>
          <cell r="S57">
            <v>1.01842587477549</v>
          </cell>
          <cell r="T57">
            <v>0.99067479412850001</v>
          </cell>
          <cell r="U57">
            <v>0.97562704447059578</v>
          </cell>
          <cell r="V57">
            <v>1.0779433534503187</v>
          </cell>
          <cell r="W57">
            <v>1.0068578881088737</v>
          </cell>
          <cell r="Y57">
            <v>-22.166691448770997</v>
          </cell>
        </row>
        <row r="58">
          <cell r="A58" t="str">
            <v>Swansea</v>
          </cell>
          <cell r="B58" t="str">
            <v>Weak</v>
          </cell>
          <cell r="C58">
            <v>0.80065742394941897</v>
          </cell>
          <cell r="D58">
            <v>0.77685746748157547</v>
          </cell>
          <cell r="E58">
            <v>0.45872701590608222</v>
          </cell>
          <cell r="F58">
            <v>5.6979312685455454E-2</v>
          </cell>
          <cell r="G58">
            <v>7.1491986281233266E-2</v>
          </cell>
          <cell r="H58">
            <v>0.26720254403582649</v>
          </cell>
          <cell r="I58">
            <v>0.85201257405738406</v>
          </cell>
          <cell r="J58">
            <v>0.9255898864798644</v>
          </cell>
          <cell r="K58">
            <v>0.82429895875757897</v>
          </cell>
          <cell r="L58">
            <v>0.60497830154515697</v>
          </cell>
          <cell r="M58">
            <v>0.87568009683719239</v>
          </cell>
          <cell r="N58">
            <v>0.81460971466023968</v>
          </cell>
          <cell r="O58">
            <v>5.9634725501502346E-2</v>
          </cell>
          <cell r="P58">
            <v>6.7749922111584704E-2</v>
          </cell>
          <cell r="Q58">
            <v>9.4554674993902604E-2</v>
          </cell>
          <cell r="R58">
            <v>0.85444856029941785</v>
          </cell>
          <cell r="S58">
            <v>0.9895203111478803</v>
          </cell>
          <cell r="T58">
            <v>0.96696687434011785</v>
          </cell>
          <cell r="U58">
            <v>0.9287965766855355</v>
          </cell>
          <cell r="V58">
            <v>0.94032713211832542</v>
          </cell>
          <cell r="W58">
            <v>0.93752411837622029</v>
          </cell>
          <cell r="Y58">
            <v>-29.635626852717998</v>
          </cell>
        </row>
        <row r="59">
          <cell r="A59" t="str">
            <v>Swindon</v>
          </cell>
          <cell r="B59" t="str">
            <v>Strong</v>
          </cell>
          <cell r="C59">
            <v>0.80791667600566042</v>
          </cell>
          <cell r="D59">
            <v>0.86071504613200822</v>
          </cell>
          <cell r="E59">
            <v>0.5245605692317068</v>
          </cell>
          <cell r="F59">
            <v>4.0525819846962831E-2</v>
          </cell>
          <cell r="G59">
            <v>6.4890592803793085E-2</v>
          </cell>
          <cell r="H59">
            <v>0.55078129011608612</v>
          </cell>
          <cell r="I59">
            <v>0.90611443034403338</v>
          </cell>
          <cell r="J59">
            <v>0.9045736043074214</v>
          </cell>
          <cell r="K59">
            <v>0.86495587712033073</v>
          </cell>
          <cell r="L59">
            <v>0.94971177004131657</v>
          </cell>
          <cell r="M59">
            <v>0.26227400945742524</v>
          </cell>
          <cell r="N59">
            <v>1.2503431043295588</v>
          </cell>
          <cell r="O59">
            <v>8.8902391581863874E-2</v>
          </cell>
          <cell r="P59">
            <v>8.294925349043776E-2</v>
          </cell>
          <cell r="Q59">
            <v>9.8703232864508841E-2</v>
          </cell>
          <cell r="R59">
            <v>0.96435336555494788</v>
          </cell>
          <cell r="S59">
            <v>1.0365876608214442</v>
          </cell>
          <cell r="T59">
            <v>0.94856645730469147</v>
          </cell>
          <cell r="U59">
            <v>0.93977830107101124</v>
          </cell>
          <cell r="V59">
            <v>0.94299939177087844</v>
          </cell>
          <cell r="W59">
            <v>0.87060852144253387</v>
          </cell>
          <cell r="Y59">
            <v>-26.831281425996181</v>
          </cell>
        </row>
        <row r="60">
          <cell r="A60" t="str">
            <v>Telford</v>
          </cell>
          <cell r="B60" t="str">
            <v>Strong</v>
          </cell>
          <cell r="C60">
            <v>0.82309649382803685</v>
          </cell>
          <cell r="D60">
            <v>0.9299531469381549</v>
          </cell>
          <cell r="E60">
            <v>0.50946473452528229</v>
          </cell>
          <cell r="F60">
            <v>6.0149699707078431E-2</v>
          </cell>
          <cell r="G60">
            <v>0.10118630838148686</v>
          </cell>
          <cell r="H60">
            <v>0.51809048852390926</v>
          </cell>
          <cell r="I60">
            <v>0.90389908883483783</v>
          </cell>
          <cell r="J60">
            <v>1.0184970664111763</v>
          </cell>
          <cell r="K60">
            <v>0.89289805737834349</v>
          </cell>
          <cell r="L60">
            <v>0.98292354015873806</v>
          </cell>
          <cell r="M60">
            <v>0.26370449715306105</v>
          </cell>
          <cell r="N60">
            <v>1.4517529254605046</v>
          </cell>
          <cell r="O60">
            <v>0.16532387360920911</v>
          </cell>
          <cell r="P60">
            <v>0.11792779192175439</v>
          </cell>
          <cell r="Q60">
            <v>0.1511146723663758</v>
          </cell>
          <cell r="R60">
            <v>0.94079627818200984</v>
          </cell>
          <cell r="S60">
            <v>1.158998624369888</v>
          </cell>
          <cell r="T60">
            <v>1.026673252155988</v>
          </cell>
          <cell r="U60">
            <v>1.0269175403979527</v>
          </cell>
          <cell r="V60">
            <v>1.094506254733995</v>
          </cell>
          <cell r="W60">
            <v>0.9773654418726363</v>
          </cell>
          <cell r="Y60">
            <v>-22.551239455423094</v>
          </cell>
        </row>
        <row r="61">
          <cell r="A61" t="str">
            <v>Wakefield</v>
          </cell>
          <cell r="B61" t="str">
            <v>Weak</v>
          </cell>
          <cell r="C61">
            <v>0.76981054500788515</v>
          </cell>
          <cell r="D61">
            <v>0.78039881533030619</v>
          </cell>
          <cell r="E61">
            <v>0.52219462409847195</v>
          </cell>
          <cell r="F61">
            <v>7.5199209896214841E-2</v>
          </cell>
          <cell r="G61">
            <v>0.11499329980160354</v>
          </cell>
          <cell r="H61">
            <v>0.58426229458760437</v>
          </cell>
          <cell r="I61">
            <v>0.82915959232506653</v>
          </cell>
          <cell r="J61">
            <v>0.93254759448909463</v>
          </cell>
          <cell r="K61">
            <v>0.85220605673454164</v>
          </cell>
          <cell r="L61">
            <v>0.89584891317835647</v>
          </cell>
          <cell r="M61">
            <v>0.23860006679222276</v>
          </cell>
          <cell r="N61">
            <v>1.1775486261413972</v>
          </cell>
          <cell r="O61">
            <v>0.15931763062297077</v>
          </cell>
          <cell r="P61">
            <v>0.12789942604175777</v>
          </cell>
          <cell r="Q61">
            <v>0.14810066708434386</v>
          </cell>
          <cell r="R61">
            <v>0.90982764919058012</v>
          </cell>
          <cell r="S61">
            <v>0.89786550763556017</v>
          </cell>
          <cell r="T61">
            <v>0.91853220185678142</v>
          </cell>
          <cell r="U61">
            <v>0.84519846656934949</v>
          </cell>
          <cell r="V61">
            <v>0.95500621640518391</v>
          </cell>
          <cell r="W61">
            <v>0.82655532336681869</v>
          </cell>
          <cell r="Y61">
            <v>-27.956546532728318</v>
          </cell>
        </row>
        <row r="62">
          <cell r="A62" t="str">
            <v>Warrington</v>
          </cell>
          <cell r="B62" t="str">
            <v>Weak</v>
          </cell>
          <cell r="C62">
            <v>0.83417025105265397</v>
          </cell>
          <cell r="D62">
            <v>0.93274436545654782</v>
          </cell>
          <cell r="E62">
            <v>0.4779606043585658</v>
          </cell>
          <cell r="F62">
            <v>7.0372254767947886E-4</v>
          </cell>
          <cell r="G62">
            <v>5.7090427281800155E-3</v>
          </cell>
          <cell r="H62">
            <v>0.50797346359412798</v>
          </cell>
          <cell r="I62">
            <v>0.99905311725445312</v>
          </cell>
          <cell r="J62">
            <v>1.0137175043684179</v>
          </cell>
          <cell r="K62">
            <v>0.90165284042565186</v>
          </cell>
          <cell r="L62">
            <v>0.94113431548930571</v>
          </cell>
          <cell r="M62">
            <v>0.18942893390592933</v>
          </cell>
          <cell r="N62">
            <v>1.2646250003361008</v>
          </cell>
          <cell r="O62">
            <v>4.6523568752876908E-2</v>
          </cell>
          <cell r="P62">
            <v>3.4382833241228948E-2</v>
          </cell>
          <cell r="Q62">
            <v>3.8955825409474641E-2</v>
          </cell>
          <cell r="R62">
            <v>0.84786657404602794</v>
          </cell>
          <cell r="S62">
            <v>0.96503207293703563</v>
          </cell>
          <cell r="T62">
            <v>0.86913759269937063</v>
          </cell>
          <cell r="U62">
            <v>1.0163541254624056</v>
          </cell>
          <cell r="V62">
            <v>0.99262891222281158</v>
          </cell>
          <cell r="W62">
            <v>0.89182801153925462</v>
          </cell>
          <cell r="Y62">
            <v>-27.981327754724404</v>
          </cell>
        </row>
        <row r="63">
          <cell r="A63" t="str">
            <v>Wigan</v>
          </cell>
          <cell r="B63" t="str">
            <v>Weak</v>
          </cell>
          <cell r="C63">
            <v>0.54774169922011962</v>
          </cell>
          <cell r="D63">
            <v>0.59452268619496995</v>
          </cell>
          <cell r="E63">
            <v>0.33806109005020013</v>
          </cell>
          <cell r="F63">
            <v>1.9997395721749678E-8</v>
          </cell>
          <cell r="G63">
            <v>0</v>
          </cell>
          <cell r="H63">
            <v>0.30450639610472707</v>
          </cell>
          <cell r="I63">
            <v>0.61821280958319169</v>
          </cell>
          <cell r="J63">
            <v>0.79564078620429934</v>
          </cell>
          <cell r="K63">
            <v>0.58844141984356657</v>
          </cell>
          <cell r="L63">
            <v>0.55668225513731495</v>
          </cell>
          <cell r="M63">
            <v>0.14160098807073399</v>
          </cell>
          <cell r="N63">
            <v>1.2247084215340234</v>
          </cell>
          <cell r="O63">
            <v>7.6934308232656605E-4</v>
          </cell>
          <cell r="P63">
            <v>2.9522015802239322E-2</v>
          </cell>
          <cell r="Q63">
            <v>8.4722898379446896E-4</v>
          </cell>
          <cell r="R63">
            <v>0.60232473872502112</v>
          </cell>
          <cell r="S63">
            <v>0.72850688726160739</v>
          </cell>
          <cell r="T63">
            <v>0.66695511048115963</v>
          </cell>
          <cell r="U63">
            <v>0.73320838314117442</v>
          </cell>
          <cell r="V63">
            <v>0.74213544072212423</v>
          </cell>
          <cell r="W63">
            <v>0.62984637663609921</v>
          </cell>
          <cell r="Y63">
            <v>-41.192121154555998</v>
          </cell>
        </row>
        <row r="64">
          <cell r="A64" t="str">
            <v>Worthing</v>
          </cell>
          <cell r="B64" t="str">
            <v>Moderately Strong</v>
          </cell>
          <cell r="C64">
            <v>0.77286390688027373</v>
          </cell>
          <cell r="D64">
            <v>0.77710475485167851</v>
          </cell>
          <cell r="E64">
            <v>0.58087156803926032</v>
          </cell>
          <cell r="F64">
            <v>0.1481510532775164</v>
          </cell>
          <cell r="G64">
            <v>0.19777393092889092</v>
          </cell>
          <cell r="H64">
            <v>0.50303748647683644</v>
          </cell>
          <cell r="I64">
            <v>0.9297539626413267</v>
          </cell>
          <cell r="J64">
            <v>1.0494474972514554</v>
          </cell>
          <cell r="K64">
            <v>0.89204286856762638</v>
          </cell>
          <cell r="L64">
            <v>0.91998155777167556</v>
          </cell>
          <cell r="M64">
            <v>0.38190659240844449</v>
          </cell>
          <cell r="N64">
            <v>1.1178454019434914</v>
          </cell>
          <cell r="O64">
            <v>0.20493784145634578</v>
          </cell>
          <cell r="P64">
            <v>0.234191399290546</v>
          </cell>
          <cell r="Q64">
            <v>0.34999911208309031</v>
          </cell>
          <cell r="R64">
            <v>0.85179902478421932</v>
          </cell>
          <cell r="S64">
            <v>1.0781364900127</v>
          </cell>
          <cell r="T64">
            <v>0.97120574242619717</v>
          </cell>
          <cell r="U64">
            <v>1.0971119595793215</v>
          </cell>
          <cell r="V64">
            <v>1.1322538139976159</v>
          </cell>
          <cell r="W64">
            <v>0.97276100134467336</v>
          </cell>
          <cell r="Y64">
            <v>-21.547166782875067</v>
          </cell>
        </row>
        <row r="65">
          <cell r="A65" t="str">
            <v>York</v>
          </cell>
          <cell r="B65" t="str">
            <v>Moderately Strong</v>
          </cell>
          <cell r="C65">
            <v>0.78138826152629071</v>
          </cell>
          <cell r="D65">
            <v>0.80587469626816588</v>
          </cell>
          <cell r="E65">
            <v>0.46606861530532939</v>
          </cell>
          <cell r="F65">
            <v>8.1508605035937237E-2</v>
          </cell>
          <cell r="G65">
            <v>0.10287154778922972</v>
          </cell>
          <cell r="H65">
            <v>0.31368979737003078</v>
          </cell>
          <cell r="I65">
            <v>0.71437730693710144</v>
          </cell>
          <cell r="J65">
            <v>1.0002831888125734</v>
          </cell>
          <cell r="K65">
            <v>0.87523403495423502</v>
          </cell>
          <cell r="L65">
            <v>0.85653154228004635</v>
          </cell>
          <cell r="M65">
            <v>0.23105958071364482</v>
          </cell>
          <cell r="N65">
            <v>1.0000125339978656</v>
          </cell>
          <cell r="O65">
            <v>0.15112290801717768</v>
          </cell>
          <cell r="P65">
            <v>0.12205435383167279</v>
          </cell>
          <cell r="Q65">
            <v>0.12643896185800854</v>
          </cell>
          <cell r="R65">
            <v>0.67398598365058882</v>
          </cell>
          <cell r="S65">
            <v>0.93738796692151749</v>
          </cell>
          <cell r="T65">
            <v>0.92950952310172275</v>
          </cell>
          <cell r="U65">
            <v>1.0605294086880377</v>
          </cell>
          <cell r="V65">
            <v>1.2126946839649286</v>
          </cell>
          <cell r="W65">
            <v>0.9948357588396407</v>
          </cell>
          <cell r="Y65">
            <v>-28.599214791722858</v>
          </cell>
        </row>
        <row r="66">
          <cell r="A66" t="str">
            <v>Average</v>
          </cell>
          <cell r="C66">
            <v>0.80245377869952061</v>
          </cell>
          <cell r="D66">
            <v>0.83996871864977085</v>
          </cell>
          <cell r="E66">
            <v>0.48745093887655022</v>
          </cell>
          <cell r="F66">
            <v>4.2485253915968482E-2</v>
          </cell>
          <cell r="G66">
            <v>5.965196862745166E-2</v>
          </cell>
          <cell r="H66">
            <v>0.4149395623434628</v>
          </cell>
          <cell r="I66">
            <v>0.78039470759010987</v>
          </cell>
          <cell r="J66">
            <v>0.89717437583970838</v>
          </cell>
          <cell r="K66">
            <v>0.8114457785120347</v>
          </cell>
          <cell r="L66">
            <v>0.8600670363351911</v>
          </cell>
          <cell r="M66">
            <v>0.28028508270827363</v>
          </cell>
          <cell r="N66">
            <v>1.0820662747883834</v>
          </cell>
          <cell r="O66">
            <v>7.7328992283348413E-2</v>
          </cell>
          <cell r="P66">
            <v>7.3008173802763532E-2</v>
          </cell>
          <cell r="Q66">
            <v>9.1757803125237014E-2</v>
          </cell>
          <cell r="R66">
            <v>0.76864780591118942</v>
          </cell>
          <cell r="S66">
            <v>0.95198037497907018</v>
          </cell>
          <cell r="T66">
            <v>0.87246838873885435</v>
          </cell>
          <cell r="U66">
            <v>0.91711948525725362</v>
          </cell>
          <cell r="V66">
            <v>0.96838868901634012</v>
          </cell>
          <cell r="W66">
            <v>0.87049808082396718</v>
          </cell>
          <cell r="Y66">
            <v>-30.771364906099365</v>
          </cell>
        </row>
      </sheetData>
      <sheetData sheetId="6">
        <row r="4">
          <cell r="A4" t="str">
            <v>Aberdeen</v>
          </cell>
          <cell r="B4" t="e">
            <v>#N/A</v>
          </cell>
          <cell r="C4">
            <v>0.826927505127799</v>
          </cell>
          <cell r="D4">
            <v>0.88195210119388279</v>
          </cell>
          <cell r="E4">
            <v>0.5816128729581943</v>
          </cell>
          <cell r="F4">
            <v>0.13091348386791299</v>
          </cell>
          <cell r="G4">
            <v>0.14900396850784375</v>
          </cell>
          <cell r="H4">
            <v>0.18128075620236922</v>
          </cell>
          <cell r="I4">
            <v>0.6797244060447809</v>
          </cell>
          <cell r="J4">
            <v>0.5847101604583449</v>
          </cell>
          <cell r="K4">
            <v>0.76904829206743219</v>
          </cell>
          <cell r="L4">
            <v>0.89583991951750064</v>
          </cell>
          <cell r="M4">
            <v>0.85515356333181591</v>
          </cell>
          <cell r="N4">
            <v>0.90215319280027895</v>
          </cell>
          <cell r="O4">
            <v>0.13976313139256055</v>
          </cell>
          <cell r="P4">
            <v>0.17369320015450054</v>
          </cell>
          <cell r="Q4">
            <v>0.19961435191838636</v>
          </cell>
          <cell r="R4">
            <v>0.41226053682042207</v>
          </cell>
          <cell r="S4">
            <v>1.0163822438950936</v>
          </cell>
          <cell r="T4">
            <v>0.86636939041316119</v>
          </cell>
          <cell r="U4">
            <v>0.88295423156331954</v>
          </cell>
          <cell r="V4">
            <v>0.86863289260117105</v>
          </cell>
          <cell r="W4">
            <v>0.88752265238766825</v>
          </cell>
          <cell r="Y4">
            <v>-31.293467012388973</v>
          </cell>
        </row>
        <row r="5">
          <cell r="A5" t="str">
            <v>Aldershot</v>
          </cell>
          <cell r="B5" t="str">
            <v>Moderately Strong</v>
          </cell>
          <cell r="C5">
            <v>0.87652932176190579</v>
          </cell>
          <cell r="D5">
            <v>0.89227618278565557</v>
          </cell>
          <cell r="E5">
            <v>0.51932921601778925</v>
          </cell>
          <cell r="F5">
            <v>3.0420675065047499E-3</v>
          </cell>
          <cell r="G5">
            <v>4.2052921227685516E-2</v>
          </cell>
          <cell r="H5">
            <v>0.57396569635705208</v>
          </cell>
          <cell r="I5">
            <v>0.91054474410695474</v>
          </cell>
          <cell r="J5">
            <v>0.9992616724506721</v>
          </cell>
          <cell r="K5">
            <v>0.83326008867402912</v>
          </cell>
          <cell r="L5">
            <v>0.95335028276753331</v>
          </cell>
          <cell r="M5">
            <v>0.16759962274701118</v>
          </cell>
          <cell r="N5">
            <v>0.85537216125606308</v>
          </cell>
          <cell r="O5">
            <v>1.1297076298390236E-2</v>
          </cell>
          <cell r="P5">
            <v>2.4207015156095073E-2</v>
          </cell>
          <cell r="Q5">
            <v>1.3453333989986214E-2</v>
          </cell>
          <cell r="R5">
            <v>0.91064988677785419</v>
          </cell>
          <cell r="S5">
            <v>1.0447544048330115</v>
          </cell>
          <cell r="T5">
            <v>0.89976327404193013</v>
          </cell>
          <cell r="U5">
            <v>0.93200761358675088</v>
          </cell>
          <cell r="V5">
            <v>0.94202655826828985</v>
          </cell>
          <cell r="W5">
            <v>0.84600616551950902</v>
          </cell>
          <cell r="Y5">
            <v>-30.072224793667544</v>
          </cell>
        </row>
        <row r="6">
          <cell r="A6" t="str">
            <v>Barnsley</v>
          </cell>
          <cell r="B6" t="str">
            <v>Weak</v>
          </cell>
          <cell r="C6">
            <v>0.93436540142394409</v>
          </cell>
          <cell r="D6">
            <v>0.99775913312133113</v>
          </cell>
          <cell r="E6">
            <v>0.62010561101448902</v>
          </cell>
          <cell r="F6">
            <v>9.518693365452259E-2</v>
          </cell>
          <cell r="G6">
            <v>0.19848727975022781</v>
          </cell>
          <cell r="H6">
            <v>0.78182835841449971</v>
          </cell>
          <cell r="I6">
            <v>0.99044768950346895</v>
          </cell>
          <cell r="J6">
            <v>1.1747148857874865</v>
          </cell>
          <cell r="K6">
            <v>1.0078460870489019</v>
          </cell>
          <cell r="L6">
            <v>0.98878455333010296</v>
          </cell>
          <cell r="M6">
            <v>0.31516796731425817</v>
          </cell>
          <cell r="N6">
            <v>1.1971403237603553</v>
          </cell>
          <cell r="O6">
            <v>0.22932453013850684</v>
          </cell>
          <cell r="P6">
            <v>0.17060833505627621</v>
          </cell>
          <cell r="Q6">
            <v>0.19476891165988969</v>
          </cell>
          <cell r="R6">
            <v>1.04068521627719</v>
          </cell>
          <cell r="S6">
            <v>1.3049584160847876</v>
          </cell>
          <cell r="T6">
            <v>1.2184693574008683</v>
          </cell>
          <cell r="U6">
            <v>1.1217107331351566</v>
          </cell>
          <cell r="V6">
            <v>1.2012858268901576</v>
          </cell>
          <cell r="W6">
            <v>1.1434551248676321</v>
          </cell>
          <cell r="Y6">
            <v>-16.02009543564489</v>
          </cell>
        </row>
        <row r="7">
          <cell r="A7" t="str">
            <v>Basildon</v>
          </cell>
          <cell r="B7" t="str">
            <v>Weak</v>
          </cell>
          <cell r="C7">
            <v>0.88506179435895049</v>
          </cell>
          <cell r="D7">
            <v>0.83202166882758699</v>
          </cell>
          <cell r="E7">
            <v>0.50277551962296396</v>
          </cell>
          <cell r="F7">
            <v>3.882138896641691E-2</v>
          </cell>
          <cell r="G7">
            <v>0.11840807256631355</v>
          </cell>
          <cell r="H7">
            <v>0.63140760818203845</v>
          </cell>
          <cell r="I7">
            <v>0.94746867839591342</v>
          </cell>
          <cell r="J7">
            <v>1.0468768205248291</v>
          </cell>
          <cell r="K7">
            <v>0.91739299882638536</v>
          </cell>
          <cell r="L7">
            <v>0.98471421021542516</v>
          </cell>
          <cell r="M7">
            <v>0.23234765460030543</v>
          </cell>
          <cell r="N7">
            <v>0.77878803005827435</v>
          </cell>
          <cell r="O7">
            <v>7.8991233975389832E-2</v>
          </cell>
          <cell r="P7">
            <v>8.324992418863604E-2</v>
          </cell>
          <cell r="Q7">
            <v>9.4939217406371151E-2</v>
          </cell>
          <cell r="R7">
            <v>0.92842642759066285</v>
          </cell>
          <cell r="S7">
            <v>1.1281493715856532</v>
          </cell>
          <cell r="T7">
            <v>1.0518006660814498</v>
          </cell>
          <cell r="U7">
            <v>0.99747110107983095</v>
          </cell>
          <cell r="V7">
            <v>0.98948608448199626</v>
          </cell>
          <cell r="W7">
            <v>0.92071059042716452</v>
          </cell>
          <cell r="Y7">
            <v>-26.111097604895917</v>
          </cell>
        </row>
        <row r="8">
          <cell r="A8" t="str">
            <v>Birkenhead</v>
          </cell>
          <cell r="B8" t="str">
            <v>Weak</v>
          </cell>
          <cell r="C8">
            <v>0.86448581994224116</v>
          </cell>
          <cell r="D8">
            <v>0.88762761065907625</v>
          </cell>
          <cell r="E8">
            <v>0.6252269788926933</v>
          </cell>
          <cell r="F8">
            <v>0.1612695690206318</v>
          </cell>
          <cell r="G8">
            <v>0.21734521816933916</v>
          </cell>
          <cell r="H8">
            <v>0.74118019598463381</v>
          </cell>
          <cell r="I8">
            <v>1.0523335674493519</v>
          </cell>
          <cell r="J8">
            <v>1.1032000410696949</v>
          </cell>
          <cell r="K8">
            <v>1.0130723566401043</v>
          </cell>
          <cell r="L8">
            <v>1.0463738583171378</v>
          </cell>
          <cell r="M8">
            <v>0.3761105982441737</v>
          </cell>
          <cell r="N8">
            <v>1.2588016589041104</v>
          </cell>
          <cell r="O8">
            <v>0.26527915928348933</v>
          </cell>
          <cell r="P8">
            <v>0.20699551283839768</v>
          </cell>
          <cell r="Q8">
            <v>0.22946882000164898</v>
          </cell>
          <cell r="R8">
            <v>1.0067507326551652</v>
          </cell>
          <cell r="S8">
            <v>1.0740726042428417</v>
          </cell>
          <cell r="T8">
            <v>1.0370817037972713</v>
          </cell>
          <cell r="U8">
            <v>1.0601935041039869</v>
          </cell>
          <cell r="V8">
            <v>0.97657266719944891</v>
          </cell>
          <cell r="W8">
            <v>0.99540394785817343</v>
          </cell>
          <cell r="Y8">
            <v>-18.213069221310811</v>
          </cell>
        </row>
        <row r="9">
          <cell r="A9" t="str">
            <v>Birmingham</v>
          </cell>
          <cell r="B9" t="str">
            <v>Strong</v>
          </cell>
          <cell r="C9">
            <v>0.83839247707655651</v>
          </cell>
          <cell r="D9">
            <v>0.88662604985374871</v>
          </cell>
          <cell r="E9">
            <v>0.51355074087406272</v>
          </cell>
          <cell r="F9">
            <v>5.1624391639941848E-2</v>
          </cell>
          <cell r="G9">
            <v>7.6911309268986053E-2</v>
          </cell>
          <cell r="H9">
            <v>0.45358998280561458</v>
          </cell>
          <cell r="I9">
            <v>0.81666697832885005</v>
          </cell>
          <cell r="J9">
            <v>0.86955639192113643</v>
          </cell>
          <cell r="K9">
            <v>0.79068891401588959</v>
          </cell>
          <cell r="L9">
            <v>0.88658678938911217</v>
          </cell>
          <cell r="M9">
            <v>0.21507363517572803</v>
          </cell>
          <cell r="N9">
            <v>1.0111375249666987</v>
          </cell>
          <cell r="O9">
            <v>7.6234550350143884E-2</v>
          </cell>
          <cell r="P9">
            <v>9.1670189405072794E-2</v>
          </cell>
          <cell r="Q9">
            <v>0.12404140596451282</v>
          </cell>
          <cell r="R9">
            <v>0.75923629132525772</v>
          </cell>
          <cell r="S9">
            <v>0.98168430097524662</v>
          </cell>
          <cell r="T9">
            <v>0.84387269135582599</v>
          </cell>
          <cell r="U9">
            <v>0.93093316539132298</v>
          </cell>
          <cell r="V9">
            <v>0.93331977954707845</v>
          </cell>
          <cell r="W9">
            <v>0.91459662984827605</v>
          </cell>
          <cell r="Y9">
            <v>-30.63609734980497</v>
          </cell>
        </row>
        <row r="10">
          <cell r="A10" t="str">
            <v>Blackburn</v>
          </cell>
          <cell r="B10" t="str">
            <v>Moderately Weak</v>
          </cell>
          <cell r="C10">
            <v>0.90740042356080231</v>
          </cell>
          <cell r="D10">
            <v>0.91471325999225683</v>
          </cell>
          <cell r="E10">
            <v>0.52963216290435144</v>
          </cell>
          <cell r="F10">
            <v>6.2687366201600578E-2</v>
          </cell>
          <cell r="G10">
            <v>0.10205177789724082</v>
          </cell>
          <cell r="H10">
            <v>0.62526262386571274</v>
          </cell>
          <cell r="I10">
            <v>0.92718684469511892</v>
          </cell>
          <cell r="J10">
            <v>0.85862848561719218</v>
          </cell>
          <cell r="K10">
            <v>0.86063509329721244</v>
          </cell>
          <cell r="L10">
            <v>0.95275011252670583</v>
          </cell>
          <cell r="M10">
            <v>0.2729890775534734</v>
          </cell>
          <cell r="N10">
            <v>1.1468547885573295</v>
          </cell>
          <cell r="O10">
            <v>0.11057688531862619</v>
          </cell>
          <cell r="P10">
            <v>0.12902878003221702</v>
          </cell>
          <cell r="Q10">
            <v>0.1598463265057225</v>
          </cell>
          <cell r="R10">
            <v>0.99384653553184565</v>
          </cell>
          <cell r="S10">
            <v>1.1516944310584023</v>
          </cell>
          <cell r="T10">
            <v>0.88315721143153303</v>
          </cell>
          <cell r="U10">
            <v>1.0605603553415099</v>
          </cell>
          <cell r="V10">
            <v>0.97683021141893112</v>
          </cell>
          <cell r="W10">
            <v>0.98507864475436491</v>
          </cell>
          <cell r="Y10">
            <v>-24.842809141963635</v>
          </cell>
        </row>
        <row r="11">
          <cell r="A11" t="str">
            <v>Blackpool</v>
          </cell>
          <cell r="B11" t="str">
            <v>Weak</v>
          </cell>
          <cell r="C11">
            <v>0.97214538240431736</v>
          </cell>
          <cell r="D11">
            <v>0.81001180393532346</v>
          </cell>
          <cell r="E11">
            <v>0.5575742165917067</v>
          </cell>
          <cell r="F11">
            <v>3.0433818068033976E-2</v>
          </cell>
          <cell r="G11">
            <v>5.9788834337400121E-2</v>
          </cell>
          <cell r="H11">
            <v>0.56367861696975541</v>
          </cell>
          <cell r="I11">
            <v>1.0822113224928769</v>
          </cell>
          <cell r="J11">
            <v>1.0596711339220972</v>
          </cell>
          <cell r="K11">
            <v>0.98045576281978819</v>
          </cell>
          <cell r="L11">
            <v>0.9406658797156946</v>
          </cell>
          <cell r="M11">
            <v>0.216169403802106</v>
          </cell>
          <cell r="N11">
            <v>1.0688113195623647</v>
          </cell>
          <cell r="O11">
            <v>8.106516585482107E-2</v>
          </cell>
          <cell r="P11">
            <v>9.0860546658099436E-2</v>
          </cell>
          <cell r="Q11">
            <v>0.12306855399684326</v>
          </cell>
          <cell r="R11">
            <v>0.93045415532252584</v>
          </cell>
          <cell r="S11">
            <v>1.1038293479507399</v>
          </cell>
          <cell r="T11">
            <v>1.2671285211141932</v>
          </cell>
          <cell r="U11">
            <v>1.2237795819803829</v>
          </cell>
          <cell r="V11">
            <v>1.1304983057668523</v>
          </cell>
          <cell r="W11">
            <v>1.0220851713841619</v>
          </cell>
          <cell r="Y11">
            <v>-21.871081366758219</v>
          </cell>
        </row>
        <row r="12">
          <cell r="A12" t="str">
            <v>Bournemouth</v>
          </cell>
          <cell r="B12" t="str">
            <v>Strong</v>
          </cell>
          <cell r="C12">
            <v>0.83530452311802772</v>
          </cell>
          <cell r="D12">
            <v>0.85206040886185086</v>
          </cell>
          <cell r="E12">
            <v>0.54871369357664523</v>
          </cell>
          <cell r="F12">
            <v>6.7106255607581169E-2</v>
          </cell>
          <cell r="G12">
            <v>0.11177876766876556</v>
          </cell>
          <cell r="H12">
            <v>0.59397919942375832</v>
          </cell>
          <cell r="I12">
            <v>0.97262565572833359</v>
          </cell>
          <cell r="J12">
            <v>1.1113309522975527</v>
          </cell>
          <cell r="K12">
            <v>0.97675221913788901</v>
          </cell>
          <cell r="L12">
            <v>0.9800570758502305</v>
          </cell>
          <cell r="M12">
            <v>0.29128449612359714</v>
          </cell>
          <cell r="N12">
            <v>1.0323379162605437</v>
          </cell>
          <cell r="O12">
            <v>0.10503657429860334</v>
          </cell>
          <cell r="P12">
            <v>0.11985957985700713</v>
          </cell>
          <cell r="Q12">
            <v>0.1868326515141954</v>
          </cell>
          <cell r="R12">
            <v>0.93883465562475632</v>
          </cell>
          <cell r="S12">
            <v>1.0352895330089995</v>
          </cell>
          <cell r="T12">
            <v>0.99109123571633184</v>
          </cell>
          <cell r="U12">
            <v>1.1028347344287797</v>
          </cell>
          <cell r="V12">
            <v>1.1125721220724845</v>
          </cell>
          <cell r="W12">
            <v>0.97425564403215426</v>
          </cell>
          <cell r="Y12">
            <v>-22.989708151087164</v>
          </cell>
        </row>
        <row r="13">
          <cell r="A13" t="str">
            <v>Bradford</v>
          </cell>
          <cell r="B13" t="str">
            <v>Moderately Weak</v>
          </cell>
          <cell r="C13">
            <v>0.81965138275726002</v>
          </cell>
          <cell r="D13">
            <v>0.86675236743590267</v>
          </cell>
          <cell r="E13">
            <v>0.57267199737477725</v>
          </cell>
          <cell r="F13">
            <v>5.3962443153268126E-2</v>
          </cell>
          <cell r="G13">
            <v>0.10802096609834212</v>
          </cell>
          <cell r="H13">
            <v>0.62427149456315201</v>
          </cell>
          <cell r="I13">
            <v>1.0846240683936057</v>
          </cell>
          <cell r="J13">
            <v>0.96419814265280401</v>
          </cell>
          <cell r="K13">
            <v>1.0093713261648805</v>
          </cell>
          <cell r="L13">
            <v>0.95678595222167362</v>
          </cell>
          <cell r="M13">
            <v>0.21843321047412093</v>
          </cell>
          <cell r="N13">
            <v>1.1444862990772171</v>
          </cell>
          <cell r="O13">
            <v>0.19935727656627564</v>
          </cell>
          <cell r="P13">
            <v>0.12272795105292433</v>
          </cell>
          <cell r="Q13">
            <v>0.13732466723150002</v>
          </cell>
          <cell r="R13">
            <v>0.9383886096113393</v>
          </cell>
          <cell r="S13">
            <v>1.1705224327952746</v>
          </cell>
          <cell r="T13">
            <v>1.0755107547249743</v>
          </cell>
          <cell r="U13">
            <v>1.1884823616162739</v>
          </cell>
          <cell r="V13">
            <v>1.0231508780227037</v>
          </cell>
          <cell r="W13">
            <v>1.0829335088818066</v>
          </cell>
          <cell r="Y13">
            <v>-21.299102637292343</v>
          </cell>
        </row>
        <row r="14">
          <cell r="A14" t="str">
            <v>Brighton</v>
          </cell>
          <cell r="B14" t="str">
            <v>Strong</v>
          </cell>
          <cell r="C14">
            <v>0.81436303959562062</v>
          </cell>
          <cell r="D14">
            <v>0.83901398382292991</v>
          </cell>
          <cell r="E14">
            <v>0.49805240710600079</v>
          </cell>
          <cell r="F14">
            <v>9.8587884489671193E-2</v>
          </cell>
          <cell r="G14">
            <v>0.15540872196320382</v>
          </cell>
          <cell r="H14">
            <v>0.48624045852495146</v>
          </cell>
          <cell r="I14">
            <v>0.82221696517503506</v>
          </cell>
          <cell r="J14">
            <v>1.0393063491450132</v>
          </cell>
          <cell r="K14">
            <v>0.9286112779255038</v>
          </cell>
          <cell r="L14">
            <v>0.94419835710939115</v>
          </cell>
          <cell r="M14">
            <v>0.30298321075693002</v>
          </cell>
          <cell r="N14">
            <v>0.96382400221813957</v>
          </cell>
          <cell r="O14">
            <v>0.14203040894737315</v>
          </cell>
          <cell r="P14">
            <v>0.1684910961680503</v>
          </cell>
          <cell r="Q14">
            <v>0.21999554722538919</v>
          </cell>
          <cell r="R14">
            <v>0.8644566036278436</v>
          </cell>
          <cell r="S14">
            <v>1.0388589116103966</v>
          </cell>
          <cell r="T14">
            <v>1.0040665596644156</v>
          </cell>
          <cell r="U14">
            <v>1.0417995225231922</v>
          </cell>
          <cell r="V14">
            <v>1.1001203851826424</v>
          </cell>
          <cell r="W14">
            <v>0.93453090877083844</v>
          </cell>
          <cell r="Y14">
            <v>-24.984881687464075</v>
          </cell>
        </row>
        <row r="15">
          <cell r="A15" t="str">
            <v>Bristol</v>
          </cell>
          <cell r="B15" t="str">
            <v>Strong</v>
          </cell>
          <cell r="C15">
            <v>0.84892983023975588</v>
          </cell>
          <cell r="D15">
            <v>0.88346101430258295</v>
          </cell>
          <cell r="E15">
            <v>0.52261176818452471</v>
          </cell>
          <cell r="F15">
            <v>9.4080267866079398E-2</v>
          </cell>
          <cell r="G15">
            <v>0.13108940593063395</v>
          </cell>
          <cell r="H15">
            <v>0.46464733703118105</v>
          </cell>
          <cell r="I15">
            <v>0.77741081410680013</v>
          </cell>
          <cell r="J15">
            <v>0.89097706144085131</v>
          </cell>
          <cell r="K15">
            <v>0.85113798010731279</v>
          </cell>
          <cell r="L15">
            <v>0.91369532391770969</v>
          </cell>
          <cell r="M15">
            <v>0.25260580232242336</v>
          </cell>
          <cell r="N15">
            <v>0.9540069474505678</v>
          </cell>
          <cell r="O15">
            <v>0.19286714790289791</v>
          </cell>
          <cell r="P15">
            <v>0.14883100234270014</v>
          </cell>
          <cell r="Q15">
            <v>0.17597991479980998</v>
          </cell>
          <cell r="R15">
            <v>0.79381089553466266</v>
          </cell>
          <cell r="S15">
            <v>0.93698264892072658</v>
          </cell>
          <cell r="T15">
            <v>0.87185223724717698</v>
          </cell>
          <cell r="U15">
            <v>0.88242293261524529</v>
          </cell>
          <cell r="V15">
            <v>0.93683878855884961</v>
          </cell>
          <cell r="W15">
            <v>0.92410469536314743</v>
          </cell>
          <cell r="Y15">
            <v>-29.13618811342679</v>
          </cell>
        </row>
        <row r="16">
          <cell r="A16" t="str">
            <v>Burnley</v>
          </cell>
          <cell r="B16" t="str">
            <v>Weak</v>
          </cell>
          <cell r="C16">
            <v>0.97359583221590651</v>
          </cell>
          <cell r="D16">
            <v>0.91212997355079573</v>
          </cell>
          <cell r="E16">
            <v>0.53653779887480824</v>
          </cell>
          <cell r="F16">
            <v>7.1206339847751668E-2</v>
          </cell>
          <cell r="G16">
            <v>0.10293878988934617</v>
          </cell>
          <cell r="H16">
            <v>0.56121817863847245</v>
          </cell>
          <cell r="I16">
            <v>0.92477023018450855</v>
          </cell>
          <cell r="J16">
            <v>0.99232338709270196</v>
          </cell>
          <cell r="K16">
            <v>0.9438438387285355</v>
          </cell>
          <cell r="L16">
            <v>0.84222873572199242</v>
          </cell>
          <cell r="M16">
            <v>0.21866409603692555</v>
          </cell>
          <cell r="N16">
            <v>1.0517125904443685</v>
          </cell>
          <cell r="O16">
            <v>8.9676335477704219E-2</v>
          </cell>
          <cell r="P16">
            <v>0.1141519250260592</v>
          </cell>
          <cell r="Q16">
            <v>0.13449739627857482</v>
          </cell>
          <cell r="R16">
            <v>0.92007577540311369</v>
          </cell>
          <cell r="S16">
            <v>1.1145577353071998</v>
          </cell>
          <cell r="T16">
            <v>0.9684668582914161</v>
          </cell>
          <cell r="U16">
            <v>1.0898845619632296</v>
          </cell>
          <cell r="V16">
            <v>1.1124904093495704</v>
          </cell>
          <cell r="W16">
            <v>1.0401834995932981</v>
          </cell>
          <cell r="Y16">
            <v>-24.682286071401691</v>
          </cell>
        </row>
        <row r="17">
          <cell r="A17" t="str">
            <v>Cambridge</v>
          </cell>
          <cell r="B17" t="str">
            <v>Moderately Strong</v>
          </cell>
          <cell r="C17">
            <v>0.80989309215416494</v>
          </cell>
          <cell r="D17">
            <v>0.87109584002801399</v>
          </cell>
          <cell r="E17">
            <v>0.48313882324309421</v>
          </cell>
          <cell r="F17">
            <v>9.8319781481545673E-2</v>
          </cell>
          <cell r="G17">
            <v>0.10598913645746626</v>
          </cell>
          <cell r="H17">
            <v>0.38249507915771896</v>
          </cell>
          <cell r="I17">
            <v>0.73976731524124351</v>
          </cell>
          <cell r="J17">
            <v>0.84356914256938287</v>
          </cell>
          <cell r="K17">
            <v>0.77703978356220704</v>
          </cell>
          <cell r="L17">
            <v>0.88181440834692715</v>
          </cell>
          <cell r="M17">
            <v>0.22330013938676158</v>
          </cell>
          <cell r="N17">
            <v>0.86693534987108112</v>
          </cell>
          <cell r="O17">
            <v>8.8477536981237934E-2</v>
          </cell>
          <cell r="P17">
            <v>0.10208442455661912</v>
          </cell>
          <cell r="Q17">
            <v>0.11765821227092849</v>
          </cell>
          <cell r="R17">
            <v>0.70764386277636848</v>
          </cell>
          <cell r="S17">
            <v>0.96629805873752384</v>
          </cell>
          <cell r="T17">
            <v>0.89541448054249628</v>
          </cell>
          <cell r="U17">
            <v>0.92448332275343603</v>
          </cell>
          <cell r="V17">
            <v>0.94558679707274895</v>
          </cell>
          <cell r="W17">
            <v>0.83862577558830731</v>
          </cell>
          <cell r="Y17">
            <v>-32.045434277611612</v>
          </cell>
        </row>
        <row r="18">
          <cell r="A18" t="str">
            <v>Cardiff</v>
          </cell>
          <cell r="B18" t="str">
            <v>Strong</v>
          </cell>
          <cell r="C18">
            <v>0.83527198888328957</v>
          </cell>
          <cell r="D18">
            <v>0.82198118211860771</v>
          </cell>
          <cell r="E18">
            <v>0.49435198556306303</v>
          </cell>
          <cell r="F18">
            <v>7.5450646014383865E-2</v>
          </cell>
          <cell r="G18">
            <v>9.9227799746998649E-2</v>
          </cell>
          <cell r="H18">
            <v>0.24994655999186138</v>
          </cell>
          <cell r="I18">
            <v>0.75918833288403553</v>
          </cell>
          <cell r="J18">
            <v>0.90902720829836448</v>
          </cell>
          <cell r="K18">
            <v>0.77541903271335544</v>
          </cell>
          <cell r="L18">
            <v>0.53381770482302737</v>
          </cell>
          <cell r="M18">
            <v>0.77586622654177162</v>
          </cell>
          <cell r="N18">
            <v>0.68846860961353873</v>
          </cell>
          <cell r="O18">
            <v>8.8013600128832178E-2</v>
          </cell>
          <cell r="P18">
            <v>9.3507958833388458E-2</v>
          </cell>
          <cell r="Q18">
            <v>0.15974187833087122</v>
          </cell>
          <cell r="R18">
            <v>0.82971001317949766</v>
          </cell>
          <cell r="S18">
            <v>0.92163108652631565</v>
          </cell>
          <cell r="T18">
            <v>0.91271213163090348</v>
          </cell>
          <cell r="U18">
            <v>0.94765061435635345</v>
          </cell>
          <cell r="V18">
            <v>0.98274196082033138</v>
          </cell>
          <cell r="W18">
            <v>0.92493138920922002</v>
          </cell>
          <cell r="Y18">
            <v>-31.114381043175548</v>
          </cell>
        </row>
        <row r="19">
          <cell r="A19" t="str">
            <v>Chatham</v>
          </cell>
          <cell r="B19" t="str">
            <v>Weak</v>
          </cell>
          <cell r="C19">
            <v>0.89115806111051221</v>
          </cell>
          <cell r="D19">
            <v>0.97972049106993209</v>
          </cell>
          <cell r="E19">
            <v>0.63082881651219014</v>
          </cell>
          <cell r="F19">
            <v>0.17305171868771646</v>
          </cell>
          <cell r="G19">
            <v>0.21200597276484445</v>
          </cell>
          <cell r="H19">
            <v>0.6384344053304517</v>
          </cell>
          <cell r="I19">
            <v>0.95150091608238019</v>
          </cell>
          <cell r="J19">
            <v>0.97468205360585758</v>
          </cell>
          <cell r="K19">
            <v>0.92462534527301476</v>
          </cell>
          <cell r="L19">
            <v>0.96296529765857142</v>
          </cell>
          <cell r="M19">
            <v>0.34123679334356616</v>
          </cell>
          <cell r="N19">
            <v>0.7811472898531503</v>
          </cell>
          <cell r="O19">
            <v>0.20680480726187081</v>
          </cell>
          <cell r="P19">
            <v>0.21952941741341722</v>
          </cell>
          <cell r="Q19">
            <v>0.27023211442232042</v>
          </cell>
          <cell r="R19">
            <v>0.97213122457226153</v>
          </cell>
          <cell r="S19">
            <v>1.1088994893390813</v>
          </cell>
          <cell r="T19">
            <v>1.0251504579470656</v>
          </cell>
          <cell r="U19">
            <v>1.0294191338213143</v>
          </cell>
          <cell r="V19">
            <v>1.0253762534049968</v>
          </cell>
          <cell r="W19">
            <v>0.95565838157559113</v>
          </cell>
          <cell r="Y19">
            <v>-22.385280444521356</v>
          </cell>
        </row>
        <row r="20">
          <cell r="A20" t="str">
            <v>Coventry</v>
          </cell>
          <cell r="B20" t="str">
            <v>Moderately Strong</v>
          </cell>
          <cell r="C20">
            <v>0.90192764625030486</v>
          </cell>
          <cell r="D20">
            <v>0.93076886791777103</v>
          </cell>
          <cell r="E20">
            <v>0.56146652074529646</v>
          </cell>
          <cell r="F20">
            <v>0.12821768565572061</v>
          </cell>
          <cell r="G20">
            <v>0.17470535044818614</v>
          </cell>
          <cell r="H20">
            <v>0.57852699502319371</v>
          </cell>
          <cell r="I20">
            <v>0.91130498348398692</v>
          </cell>
          <cell r="J20">
            <v>0.962684978181645</v>
          </cell>
          <cell r="K20">
            <v>0.87349159016386901</v>
          </cell>
          <cell r="L20">
            <v>0.94667504603506947</v>
          </cell>
          <cell r="M20">
            <v>0.31216929255384629</v>
          </cell>
          <cell r="N20">
            <v>1.1196602519893724</v>
          </cell>
          <cell r="O20">
            <v>0.17290540995336309</v>
          </cell>
          <cell r="P20">
            <v>0.1913846030458636</v>
          </cell>
          <cell r="Q20">
            <v>0.22914222841974979</v>
          </cell>
          <cell r="R20">
            <v>0.95583408989580076</v>
          </cell>
          <cell r="S20">
            <v>1.0953282448611246</v>
          </cell>
          <cell r="T20">
            <v>0.9697553169941785</v>
          </cell>
          <cell r="U20">
            <v>1.0214226087390645</v>
          </cell>
          <cell r="V20">
            <v>1.0056256437935698</v>
          </cell>
          <cell r="W20">
            <v>0.95493800401224738</v>
          </cell>
          <cell r="Y20">
            <v>-23.339044624019415</v>
          </cell>
        </row>
        <row r="21">
          <cell r="A21" t="str">
            <v>Crawley</v>
          </cell>
          <cell r="B21" t="str">
            <v>Strong</v>
          </cell>
          <cell r="C21">
            <v>0.82637516187464621</v>
          </cell>
          <cell r="D21">
            <v>0.8536660402114371</v>
          </cell>
          <cell r="E21">
            <v>0.51384984227611064</v>
          </cell>
          <cell r="F21">
            <v>8.2371801331779751E-2</v>
          </cell>
          <cell r="G21">
            <v>0.12895432447650651</v>
          </cell>
          <cell r="H21">
            <v>0.57861818768137785</v>
          </cell>
          <cell r="I21">
            <v>0.89361326520393614</v>
          </cell>
          <cell r="J21">
            <v>0.96891313844677807</v>
          </cell>
          <cell r="K21">
            <v>0.88262508681019003</v>
          </cell>
          <cell r="L21">
            <v>0.89894249847640362</v>
          </cell>
          <cell r="M21">
            <v>0.23429183382761823</v>
          </cell>
          <cell r="N21">
            <v>0.92486241161259009</v>
          </cell>
          <cell r="O21">
            <v>9.7573422210375155E-2</v>
          </cell>
          <cell r="P21">
            <v>0.11032067206835812</v>
          </cell>
          <cell r="Q21">
            <v>0.13186106918286222</v>
          </cell>
          <cell r="R21">
            <v>0.8339364193142158</v>
          </cell>
          <cell r="S21">
            <v>1.011147719534438</v>
          </cell>
          <cell r="T21">
            <v>0.91057949269654026</v>
          </cell>
          <cell r="U21">
            <v>0.89779406465197165</v>
          </cell>
          <cell r="V21">
            <v>0.98853358308090666</v>
          </cell>
          <cell r="W21">
            <v>0.9079979152191392</v>
          </cell>
          <cell r="Y21">
            <v>-28.012853007591609</v>
          </cell>
        </row>
        <row r="22">
          <cell r="A22" t="str">
            <v>Derby</v>
          </cell>
          <cell r="B22" t="str">
            <v>Weak</v>
          </cell>
          <cell r="C22">
            <v>0.82890872469904386</v>
          </cell>
          <cell r="D22">
            <v>0.83878031341738246</v>
          </cell>
          <cell r="E22">
            <v>0.48289251962558083</v>
          </cell>
          <cell r="F22">
            <v>4.0601558510817461E-2</v>
          </cell>
          <cell r="G22">
            <v>4.7504033168924452E-2</v>
          </cell>
          <cell r="H22">
            <v>0.43842140479196734</v>
          </cell>
          <cell r="I22">
            <v>0.80529797496135413</v>
          </cell>
          <cell r="J22">
            <v>0.88083090997705493</v>
          </cell>
          <cell r="K22">
            <v>0.83401552584683536</v>
          </cell>
          <cell r="L22">
            <v>0.88934420160813865</v>
          </cell>
          <cell r="M22">
            <v>0.1966154318605598</v>
          </cell>
          <cell r="N22">
            <v>1.0069959663988031</v>
          </cell>
          <cell r="O22">
            <v>4.9590844967021507E-2</v>
          </cell>
          <cell r="P22">
            <v>6.4759974090842207E-2</v>
          </cell>
          <cell r="Q22">
            <v>8.8612349794859741E-2</v>
          </cell>
          <cell r="R22">
            <v>0.77862639982364867</v>
          </cell>
          <cell r="S22">
            <v>0.9802490542128085</v>
          </cell>
          <cell r="T22">
            <v>0.91416647349607583</v>
          </cell>
          <cell r="U22">
            <v>0.9179756995346523</v>
          </cell>
          <cell r="V22">
            <v>0.9651750302982135</v>
          </cell>
          <cell r="W22">
            <v>0.89461202565800824</v>
          </cell>
          <cell r="Y22">
            <v>-30.894850485495333</v>
          </cell>
        </row>
        <row r="23">
          <cell r="A23" t="str">
            <v>Doncaster</v>
          </cell>
          <cell r="B23" t="str">
            <v>Weak</v>
          </cell>
          <cell r="C23">
            <v>0.90718834746296528</v>
          </cell>
          <cell r="D23">
            <v>0.91640471463044593</v>
          </cell>
          <cell r="E23">
            <v>0.57479892462027127</v>
          </cell>
          <cell r="F23">
            <v>7.2554621320540066E-2</v>
          </cell>
          <cell r="G23">
            <v>0.13899484114470334</v>
          </cell>
          <cell r="H23">
            <v>0.64544221408832458</v>
          </cell>
          <cell r="I23">
            <v>0.95799699128823268</v>
          </cell>
          <cell r="J23">
            <v>1.1051740564343806</v>
          </cell>
          <cell r="K23">
            <v>0.94684429827712058</v>
          </cell>
          <cell r="L23">
            <v>0.98633963681653669</v>
          </cell>
          <cell r="M23">
            <v>0.25840258079432493</v>
          </cell>
          <cell r="N23">
            <v>1.1507881914052953</v>
          </cell>
          <cell r="O23">
            <v>0.20105397756343904</v>
          </cell>
          <cell r="P23">
            <v>0.13074433663118415</v>
          </cell>
          <cell r="Q23">
            <v>0.1662351445937772</v>
          </cell>
          <cell r="R23">
            <v>0.96469269243625655</v>
          </cell>
          <cell r="S23">
            <v>1.1500633852829232</v>
          </cell>
          <cell r="T23">
            <v>1.1131626524930709</v>
          </cell>
          <cell r="U23">
            <v>1.0892370150777144</v>
          </cell>
          <cell r="V23">
            <v>1.1673953663722143</v>
          </cell>
          <cell r="W23">
            <v>1.0185572942801062</v>
          </cell>
          <cell r="Y23">
            <v>-20.646087116318348</v>
          </cell>
        </row>
        <row r="24">
          <cell r="A24" t="str">
            <v>Dundee</v>
          </cell>
          <cell r="B24" t="e">
            <v>#N/A</v>
          </cell>
          <cell r="C24">
            <v>0.82407871259804066</v>
          </cell>
          <cell r="D24">
            <v>0.85094528156667792</v>
          </cell>
          <cell r="E24">
            <v>0.49746391683685287</v>
          </cell>
          <cell r="F24">
            <v>2.7955433128957437E-2</v>
          </cell>
          <cell r="G24">
            <v>3.64369208634166E-2</v>
          </cell>
          <cell r="H24">
            <v>0.16025743514961716</v>
          </cell>
          <cell r="I24">
            <v>0.8681630972336476</v>
          </cell>
          <cell r="J24">
            <v>0.93847521701413283</v>
          </cell>
          <cell r="K24">
            <v>0.92767928828568547</v>
          </cell>
          <cell r="L24">
            <v>1.0401465407665078</v>
          </cell>
          <cell r="M24">
            <v>0.83345609884236649</v>
          </cell>
          <cell r="N24">
            <v>0.93585081429706241</v>
          </cell>
          <cell r="O24">
            <v>8.2288460394471158E-2</v>
          </cell>
          <cell r="P24">
            <v>0.10186646689973276</v>
          </cell>
          <cell r="Q24">
            <v>0.12681921482023836</v>
          </cell>
          <cell r="R24">
            <v>0.51278439812980092</v>
          </cell>
          <cell r="S24">
            <v>1.2278248523850532</v>
          </cell>
          <cell r="T24">
            <v>0.96309787124005575</v>
          </cell>
          <cell r="U24">
            <v>1.0052817925673778</v>
          </cell>
          <cell r="V24">
            <v>1.0223481991432004</v>
          </cell>
          <cell r="W24">
            <v>0.98096192085763423</v>
          </cell>
          <cell r="Y24">
            <v>-26.843368244576759</v>
          </cell>
        </row>
        <row r="25">
          <cell r="A25" t="str">
            <v>Edinburgh</v>
          </cell>
          <cell r="B25" t="e">
            <v>#N/A</v>
          </cell>
          <cell r="C25">
            <v>0.81086357401294529</v>
          </cell>
          <cell r="D25">
            <v>0.84826080561489092</v>
          </cell>
          <cell r="E25">
            <v>0.56426753955733455</v>
          </cell>
          <cell r="F25">
            <v>0.13495915956747717</v>
          </cell>
          <cell r="G25">
            <v>0.16433345784225417</v>
          </cell>
          <cell r="H25">
            <v>0.23847272733916267</v>
          </cell>
          <cell r="I25">
            <v>0.8027158956717011</v>
          </cell>
          <cell r="J25">
            <v>0.95057742496743103</v>
          </cell>
          <cell r="K25">
            <v>0.85216381255370088</v>
          </cell>
          <cell r="L25">
            <v>0.86333983908817236</v>
          </cell>
          <cell r="M25">
            <v>0.82325988723312116</v>
          </cell>
          <cell r="N25">
            <v>0.86550950956399131</v>
          </cell>
          <cell r="O25">
            <v>0.1689766522353929</v>
          </cell>
          <cell r="P25">
            <v>0.19921859048130677</v>
          </cell>
          <cell r="Q25">
            <v>0.2594482225017945</v>
          </cell>
          <cell r="R25">
            <v>0.50185511700203345</v>
          </cell>
          <cell r="S25">
            <v>1.1271758325499843</v>
          </cell>
          <cell r="T25">
            <v>0.92221117023923904</v>
          </cell>
          <cell r="U25">
            <v>0.98626373049094473</v>
          </cell>
          <cell r="V25">
            <v>1.0872693839543692</v>
          </cell>
          <cell r="W25">
            <v>0.91559230387773127</v>
          </cell>
          <cell r="Y25">
            <v>-26.289558973131427</v>
          </cell>
        </row>
        <row r="26">
          <cell r="A26" t="str">
            <v>Exeter</v>
          </cell>
          <cell r="B26" t="str">
            <v>Moderately Strong</v>
          </cell>
          <cell r="C26">
            <v>0.86966136204895894</v>
          </cell>
          <cell r="D26">
            <v>0.89618407114085175</v>
          </cell>
          <cell r="E26">
            <v>0.46574352602377045</v>
          </cell>
          <cell r="F26">
            <v>7.7737558534061021E-3</v>
          </cell>
          <cell r="G26">
            <v>2.3871400553344958E-2</v>
          </cell>
          <cell r="H26">
            <v>0.42032728596556818</v>
          </cell>
          <cell r="I26">
            <v>0.82974971673089648</v>
          </cell>
          <cell r="J26">
            <v>0.90721158757113007</v>
          </cell>
          <cell r="K26">
            <v>0.92981800380347801</v>
          </cell>
          <cell r="L26">
            <v>0.88627750025257879</v>
          </cell>
          <cell r="M26">
            <v>0.17804829464635971</v>
          </cell>
          <cell r="N26">
            <v>1.1019831098884765</v>
          </cell>
          <cell r="O26">
            <v>0.11073968682669215</v>
          </cell>
          <cell r="P26">
            <v>4.0572443890491833E-2</v>
          </cell>
          <cell r="Q26">
            <v>5.0213136641593353E-2</v>
          </cell>
          <cell r="R26">
            <v>0.84145274034235396</v>
          </cell>
          <cell r="S26">
            <v>1.0519367116916525</v>
          </cell>
          <cell r="T26">
            <v>1.0054280877061299</v>
          </cell>
          <cell r="U26">
            <v>1.0260555603636707</v>
          </cell>
          <cell r="V26">
            <v>0.97637778827586774</v>
          </cell>
          <cell r="W26">
            <v>1.0176653329778151</v>
          </cell>
          <cell r="Y26">
            <v>-28.515017319978895</v>
          </cell>
        </row>
        <row r="27">
          <cell r="A27" t="str">
            <v>Glasgow</v>
          </cell>
          <cell r="B27" t="e">
            <v>#N/A</v>
          </cell>
          <cell r="C27">
            <v>0.80474899190428795</v>
          </cell>
          <cell r="D27">
            <v>0.82395586842360991</v>
          </cell>
          <cell r="E27">
            <v>0.51722868211454387</v>
          </cell>
          <cell r="F27">
            <v>6.8122253060659443E-2</v>
          </cell>
          <cell r="G27">
            <v>8.9128568455187462E-2</v>
          </cell>
          <cell r="H27">
            <v>0.17277491523897126</v>
          </cell>
          <cell r="I27">
            <v>0.81388974972047012</v>
          </cell>
          <cell r="J27">
            <v>0.88657284467193831</v>
          </cell>
          <cell r="K27">
            <v>0.84083970323204282</v>
          </cell>
          <cell r="L27">
            <v>0.87164012363892152</v>
          </cell>
          <cell r="M27">
            <v>0.66412273784777553</v>
          </cell>
          <cell r="N27">
            <v>0.72467481892734176</v>
          </cell>
          <cell r="O27">
            <v>9.1677296378916404E-2</v>
          </cell>
          <cell r="P27">
            <v>0.10787652993018339</v>
          </cell>
          <cell r="Q27">
            <v>0.13601926421970115</v>
          </cell>
          <cell r="R27">
            <v>0.44324565725014031</v>
          </cell>
          <cell r="S27">
            <v>1.0793597207501739</v>
          </cell>
          <cell r="T27">
            <v>0.91096938111758152</v>
          </cell>
          <cell r="U27">
            <v>0.98916501573265503</v>
          </cell>
          <cell r="V27">
            <v>0.99294420686865226</v>
          </cell>
          <cell r="W27">
            <v>0.97392534251481855</v>
          </cell>
          <cell r="Y27">
            <v>-30.503292753317304</v>
          </cell>
        </row>
        <row r="28">
          <cell r="A28" t="str">
            <v>Gloucester</v>
          </cell>
          <cell r="B28" t="str">
            <v>Strong</v>
          </cell>
          <cell r="C28">
            <v>0.83176331816413385</v>
          </cell>
          <cell r="D28">
            <v>0.81847080720138954</v>
          </cell>
          <cell r="E28">
            <v>0.4646377056324511</v>
          </cell>
          <cell r="F28">
            <v>3.235613508084114E-2</v>
          </cell>
          <cell r="G28">
            <v>8.0569439508235821E-2</v>
          </cell>
          <cell r="H28">
            <v>0.47941881209034193</v>
          </cell>
          <cell r="I28">
            <v>0.83396807969505904</v>
          </cell>
          <cell r="J28">
            <v>1.0318060956509834</v>
          </cell>
          <cell r="K28">
            <v>0.84663436788973578</v>
          </cell>
          <cell r="L28">
            <v>0.93928549400612671</v>
          </cell>
          <cell r="M28">
            <v>0.22304815462741884</v>
          </cell>
          <cell r="N28">
            <v>0.98089374788962092</v>
          </cell>
          <cell r="O28">
            <v>6.5721919999910908E-2</v>
          </cell>
          <cell r="P28">
            <v>8.6319794554191948E-2</v>
          </cell>
          <cell r="Q28">
            <v>0.1223406455637706</v>
          </cell>
          <cell r="R28">
            <v>0.7759407411864232</v>
          </cell>
          <cell r="S28">
            <v>1.0644154914454809</v>
          </cell>
          <cell r="T28">
            <v>0.98548634351525943</v>
          </cell>
          <cell r="U28">
            <v>0.99473522574123996</v>
          </cell>
          <cell r="V28">
            <v>1.1340353157005933</v>
          </cell>
          <cell r="W28">
            <v>0.94319177014972999</v>
          </cell>
          <cell r="Y28">
            <v>-27.660778880290344</v>
          </cell>
        </row>
        <row r="29">
          <cell r="A29" t="str">
            <v>Huddersfield</v>
          </cell>
          <cell r="B29" t="str">
            <v>Moderately Weak</v>
          </cell>
          <cell r="C29">
            <v>0.79640163526920482</v>
          </cell>
          <cell r="D29">
            <v>0.7965863524687582</v>
          </cell>
          <cell r="E29">
            <v>0.47884293354486307</v>
          </cell>
          <cell r="F29">
            <v>2.6756635249974649E-2</v>
          </cell>
          <cell r="G29">
            <v>4.2682541039814906E-2</v>
          </cell>
          <cell r="H29">
            <v>0.55859017498166263</v>
          </cell>
          <cell r="I29">
            <v>0.93308134771694229</v>
          </cell>
          <cell r="J29">
            <v>0.9771362280531789</v>
          </cell>
          <cell r="K29">
            <v>0.95179807542798767</v>
          </cell>
          <cell r="L29">
            <v>1.0211714394256302</v>
          </cell>
          <cell r="M29">
            <v>0.22376072733087524</v>
          </cell>
          <cell r="N29">
            <v>1.0559948264681329</v>
          </cell>
          <cell r="O29">
            <v>0.15159812099325759</v>
          </cell>
          <cell r="P29">
            <v>7.8751718405078622E-2</v>
          </cell>
          <cell r="Q29">
            <v>8.7653721019355715E-2</v>
          </cell>
          <cell r="R29">
            <v>0.86600679475549847</v>
          </cell>
          <cell r="S29">
            <v>1.0885766232357159</v>
          </cell>
          <cell r="T29">
            <v>0.96554344339343645</v>
          </cell>
          <cell r="U29">
            <v>1.0328527127800833</v>
          </cell>
          <cell r="V29">
            <v>1.0401925306164008</v>
          </cell>
          <cell r="W29">
            <v>0.99546180392545947</v>
          </cell>
          <cell r="Y29">
            <v>-25.694190406546603</v>
          </cell>
        </row>
        <row r="30">
          <cell r="A30" t="str">
            <v>Hull</v>
          </cell>
          <cell r="B30" t="str">
            <v>Weak</v>
          </cell>
          <cell r="C30">
            <v>0.83223710759267755</v>
          </cell>
          <cell r="D30">
            <v>0.86544780754886885</v>
          </cell>
          <cell r="E30">
            <v>0.50477965195604602</v>
          </cell>
          <cell r="F30">
            <v>1.3301631341698258E-2</v>
          </cell>
          <cell r="G30">
            <v>3.907019300438664E-2</v>
          </cell>
          <cell r="H30">
            <v>0.56049963821464588</v>
          </cell>
          <cell r="I30">
            <v>0.86412334833732818</v>
          </cell>
          <cell r="J30">
            <v>1.0171729228163158</v>
          </cell>
          <cell r="K30">
            <v>1.0041090938360873</v>
          </cell>
          <cell r="L30">
            <v>1.0789090985851288</v>
          </cell>
          <cell r="M30">
            <v>0.20098375772416613</v>
          </cell>
          <cell r="N30">
            <v>1.1649613726802726</v>
          </cell>
          <cell r="O30">
            <v>0.13197884896276624</v>
          </cell>
          <cell r="P30">
            <v>5.805963247787807E-2</v>
          </cell>
          <cell r="Q30">
            <v>6.092135707161677E-2</v>
          </cell>
          <cell r="R30">
            <v>0.89591485045211383</v>
          </cell>
          <cell r="S30">
            <v>1.1190815336378486</v>
          </cell>
          <cell r="T30">
            <v>0.99944596356314708</v>
          </cell>
          <cell r="U30">
            <v>1.0072438171542155</v>
          </cell>
          <cell r="V30">
            <v>1.032646234111366</v>
          </cell>
          <cell r="W30">
            <v>1.0680518290980952</v>
          </cell>
          <cell r="Y30">
            <v>-24.714980899899508</v>
          </cell>
        </row>
        <row r="31">
          <cell r="A31" t="str">
            <v>Ipswich</v>
          </cell>
          <cell r="B31" t="str">
            <v>Moderately Weak</v>
          </cell>
          <cell r="C31">
            <v>0.86972860308626598</v>
          </cell>
          <cell r="D31">
            <v>1.0472074365780699</v>
          </cell>
          <cell r="E31">
            <v>0.52109878779505703</v>
          </cell>
          <cell r="F31">
            <v>5.6656056191135916E-2</v>
          </cell>
          <cell r="G31">
            <v>7.7442437650760518E-2</v>
          </cell>
          <cell r="H31">
            <v>0.58630946958723529</v>
          </cell>
          <cell r="I31">
            <v>0.79380086822238882</v>
          </cell>
          <cell r="J31">
            <v>0.89552160152794169</v>
          </cell>
          <cell r="K31">
            <v>0.88053813548752546</v>
          </cell>
          <cell r="L31">
            <v>0.84699824672940038</v>
          </cell>
          <cell r="M31">
            <v>0.25666629461552742</v>
          </cell>
          <cell r="N31">
            <v>0.98118234717085073</v>
          </cell>
          <cell r="O31">
            <v>8.4005784780778095E-2</v>
          </cell>
          <cell r="P31">
            <v>9.8468374847959395E-2</v>
          </cell>
          <cell r="Q31">
            <v>0.19770439744561277</v>
          </cell>
          <cell r="R31">
            <v>0.82988934101237322</v>
          </cell>
          <cell r="S31">
            <v>0.91915405481962653</v>
          </cell>
          <cell r="T31">
            <v>0.84411895027346517</v>
          </cell>
          <cell r="U31">
            <v>0.86893680995097777</v>
          </cell>
          <cell r="V31">
            <v>0.95956653096988731</v>
          </cell>
          <cell r="W31">
            <v>0.86911735396887502</v>
          </cell>
          <cell r="Y31">
            <v>-29.731296627810487</v>
          </cell>
        </row>
        <row r="32">
          <cell r="A32" t="str">
            <v>Leeds</v>
          </cell>
          <cell r="B32" t="str">
            <v>Strong</v>
          </cell>
          <cell r="C32">
            <v>0.84453446558181666</v>
          </cell>
          <cell r="D32">
            <v>0.87908569570040596</v>
          </cell>
          <cell r="E32">
            <v>0.56159692553614449</v>
          </cell>
          <cell r="F32">
            <v>7.802678520650895E-2</v>
          </cell>
          <cell r="G32">
            <v>0.11015975867745366</v>
          </cell>
          <cell r="H32">
            <v>0.44978504514646328</v>
          </cell>
          <cell r="I32">
            <v>0.77865930124987282</v>
          </cell>
          <cell r="J32">
            <v>0.8940949429743027</v>
          </cell>
          <cell r="K32">
            <v>0.85928853527704074</v>
          </cell>
          <cell r="L32">
            <v>0.88058317525259611</v>
          </cell>
          <cell r="M32">
            <v>0.24840723605474946</v>
          </cell>
          <cell r="N32">
            <v>1.0332699933602307</v>
          </cell>
          <cell r="O32">
            <v>0.19670740784446661</v>
          </cell>
          <cell r="P32">
            <v>0.13888349911761091</v>
          </cell>
          <cell r="Q32">
            <v>0.17451199512901919</v>
          </cell>
          <cell r="R32">
            <v>0.81279228051331587</v>
          </cell>
          <cell r="S32">
            <v>0.9999438200665921</v>
          </cell>
          <cell r="T32">
            <v>0.96533456970280773</v>
          </cell>
          <cell r="U32">
            <v>0.9994006034054892</v>
          </cell>
          <cell r="V32">
            <v>1.0200579642928753</v>
          </cell>
          <cell r="W32">
            <v>0.96813018628302272</v>
          </cell>
          <cell r="Y32">
            <v>-27.321463899637749</v>
          </cell>
        </row>
        <row r="33">
          <cell r="A33" t="str">
            <v>Leicester</v>
          </cell>
          <cell r="B33" t="str">
            <v>Weak</v>
          </cell>
          <cell r="C33">
            <v>0.8585395358656398</v>
          </cell>
          <cell r="D33">
            <v>0.8895317974234116</v>
          </cell>
          <cell r="E33">
            <v>0.51186000019736688</v>
          </cell>
          <cell r="F33">
            <v>6.030091046771411E-2</v>
          </cell>
          <cell r="G33">
            <v>8.4586251018017464E-2</v>
          </cell>
          <cell r="H33">
            <v>0.43164516190954827</v>
          </cell>
          <cell r="I33">
            <v>0.28196463044903058</v>
          </cell>
          <cell r="J33">
            <v>0.86173648315582096</v>
          </cell>
          <cell r="K33">
            <v>0.79096335937933404</v>
          </cell>
          <cell r="L33">
            <v>0.84724895401926492</v>
          </cell>
          <cell r="M33">
            <v>0.28344975889236146</v>
          </cell>
          <cell r="N33">
            <v>1.0810999920149746</v>
          </cell>
          <cell r="O33">
            <v>0.10068122713974741</v>
          </cell>
          <cell r="P33">
            <v>0.13700772260132799</v>
          </cell>
          <cell r="Q33">
            <v>0.14817900893054239</v>
          </cell>
          <cell r="R33">
            <v>0.80683987639147203</v>
          </cell>
          <cell r="S33">
            <v>0.95833229047612456</v>
          </cell>
          <cell r="T33">
            <v>0.88290040874190912</v>
          </cell>
          <cell r="U33">
            <v>0.8934077283572418</v>
          </cell>
          <cell r="V33">
            <v>0.90018015106758631</v>
          </cell>
          <cell r="W33">
            <v>0.77483318612865237</v>
          </cell>
          <cell r="Y33">
            <v>-32.65113159464785</v>
          </cell>
        </row>
        <row r="34">
          <cell r="A34" t="str">
            <v>Liverpool</v>
          </cell>
          <cell r="B34" t="str">
            <v>Moderately Strong</v>
          </cell>
          <cell r="C34">
            <v>0.82624977932712385</v>
          </cell>
          <cell r="D34">
            <v>0.85925397722836605</v>
          </cell>
          <cell r="E34">
            <v>0.47723263837414182</v>
          </cell>
          <cell r="F34">
            <v>4.8594691831805106E-2</v>
          </cell>
          <cell r="G34">
            <v>7.3496193417421196E-2</v>
          </cell>
          <cell r="H34">
            <v>0.47314174354864358</v>
          </cell>
          <cell r="I34">
            <v>0.87904049963801167</v>
          </cell>
          <cell r="J34">
            <v>1.0358250521028598</v>
          </cell>
          <cell r="K34">
            <v>0.90726589540978897</v>
          </cell>
          <cell r="L34">
            <v>0.88277601114095006</v>
          </cell>
          <cell r="M34">
            <v>0.23852388899894172</v>
          </cell>
          <cell r="N34">
            <v>1.2710156063523499</v>
          </cell>
          <cell r="O34">
            <v>0.16720668665816932</v>
          </cell>
          <cell r="P34">
            <v>8.7980785357936422E-2</v>
          </cell>
          <cell r="Q34">
            <v>0.10633731313890075</v>
          </cell>
          <cell r="R34">
            <v>0.83043751064766891</v>
          </cell>
          <cell r="S34">
            <v>1.0173285560999747</v>
          </cell>
          <cell r="T34">
            <v>1.0117629065277205</v>
          </cell>
          <cell r="U34">
            <v>1.0633325640671165</v>
          </cell>
          <cell r="V34">
            <v>1.0933431862176068</v>
          </cell>
          <cell r="W34">
            <v>0.98051370087119405</v>
          </cell>
          <cell r="Y34">
            <v>-25.419378278395186</v>
          </cell>
        </row>
        <row r="35">
          <cell r="A35" t="str">
            <v>London</v>
          </cell>
          <cell r="B35" t="str">
            <v>Strong</v>
          </cell>
          <cell r="C35">
            <v>0.84380594427237532</v>
          </cell>
          <cell r="D35">
            <v>0.88018274731741497</v>
          </cell>
          <cell r="E35">
            <v>0.53477313893336276</v>
          </cell>
          <cell r="F35">
            <v>0.12131921973354977</v>
          </cell>
          <cell r="G35">
            <v>0.15805276642009974</v>
          </cell>
          <cell r="H35">
            <v>0.48966222518905494</v>
          </cell>
          <cell r="I35">
            <v>0.79382560390898638</v>
          </cell>
          <cell r="J35">
            <v>0.87311087283888988</v>
          </cell>
          <cell r="K35">
            <v>0.82791982931741093</v>
          </cell>
          <cell r="L35">
            <v>0.84270055481400397</v>
          </cell>
          <cell r="M35">
            <v>0.28262272346197442</v>
          </cell>
          <cell r="N35">
            <v>0.71829865756258215</v>
          </cell>
          <cell r="O35">
            <v>0.15668469695541698</v>
          </cell>
          <cell r="P35">
            <v>0.17396574393110836</v>
          </cell>
          <cell r="Q35">
            <v>0.21644866441123661</v>
          </cell>
          <cell r="R35">
            <v>0.79490866974804919</v>
          </cell>
          <cell r="S35">
            <v>0.97040787425227237</v>
          </cell>
          <cell r="T35">
            <v>0.88527691529254526</v>
          </cell>
          <cell r="U35">
            <v>0.93101402400209143</v>
          </cell>
          <cell r="V35">
            <v>0.95040391138161162</v>
          </cell>
          <cell r="W35">
            <v>0.88242119640438188</v>
          </cell>
          <cell r="Y35">
            <v>-29.584730845765478</v>
          </cell>
        </row>
        <row r="36">
          <cell r="A36" t="str">
            <v>Luton</v>
          </cell>
          <cell r="B36" t="str">
            <v>Weak</v>
          </cell>
          <cell r="C36">
            <v>0.68812628922610763</v>
          </cell>
          <cell r="D36">
            <v>0.66634986391939321</v>
          </cell>
          <cell r="E36">
            <v>0.35086225729199855</v>
          </cell>
          <cell r="F36">
            <v>4.4175467962588198E-3</v>
          </cell>
          <cell r="G36">
            <v>7.1691736369670869E-2</v>
          </cell>
          <cell r="H36">
            <v>0.41262563925859902</v>
          </cell>
          <cell r="I36">
            <v>0.80921990109535691</v>
          </cell>
          <cell r="J36">
            <v>0.82876003970026402</v>
          </cell>
          <cell r="K36">
            <v>0.93736898294840165</v>
          </cell>
          <cell r="L36">
            <v>0.78559353821700151</v>
          </cell>
          <cell r="M36">
            <v>0.13225752902884033</v>
          </cell>
          <cell r="N36">
            <v>0.53959275999875767</v>
          </cell>
          <cell r="O36">
            <v>2.3822871627932839E-3</v>
          </cell>
          <cell r="P36">
            <v>7.1226950278322227E-3</v>
          </cell>
          <cell r="Q36">
            <v>9.4723305367866925E-3</v>
          </cell>
          <cell r="R36">
            <v>0.60699559996917951</v>
          </cell>
          <cell r="S36">
            <v>0.93030797253234643</v>
          </cell>
          <cell r="T36">
            <v>0.78705306764838467</v>
          </cell>
          <cell r="U36">
            <v>0.94331061244625836</v>
          </cell>
          <cell r="V36">
            <v>0.95823283272174864</v>
          </cell>
          <cell r="W36">
            <v>0.89284958908551626</v>
          </cell>
          <cell r="Y36">
            <v>-35.959532328656017</v>
          </cell>
        </row>
        <row r="37">
          <cell r="A37" t="str">
            <v>Manchester</v>
          </cell>
          <cell r="B37" t="str">
            <v>Strong</v>
          </cell>
          <cell r="C37">
            <v>0.83938968312233653</v>
          </cell>
          <cell r="D37">
            <v>0.86472526918548731</v>
          </cell>
          <cell r="E37">
            <v>0.51242775196302126</v>
          </cell>
          <cell r="F37">
            <v>6.8268732769910981E-2</v>
          </cell>
          <cell r="G37">
            <v>9.7451047220035003E-2</v>
          </cell>
          <cell r="H37">
            <v>0.50467972576155051</v>
          </cell>
          <cell r="I37">
            <v>0.87002361083546065</v>
          </cell>
          <cell r="J37">
            <v>0.89392699785704366</v>
          </cell>
          <cell r="K37">
            <v>0.84255767744662236</v>
          </cell>
          <cell r="L37">
            <v>0.89344736631157329</v>
          </cell>
          <cell r="M37">
            <v>0.24050077790755933</v>
          </cell>
          <cell r="N37">
            <v>1.0398495706025035</v>
          </cell>
          <cell r="O37">
            <v>0.11203812074904311</v>
          </cell>
          <cell r="P37">
            <v>0.12844292633231288</v>
          </cell>
          <cell r="Q37">
            <v>0.1690439120418023</v>
          </cell>
          <cell r="R37">
            <v>0.82044922901800232</v>
          </cell>
          <cell r="S37">
            <v>0.98042040333302349</v>
          </cell>
          <cell r="T37">
            <v>0.91436735440594907</v>
          </cell>
          <cell r="U37">
            <v>0.98156732008904635</v>
          </cell>
          <cell r="V37">
            <v>1.0073831699477491</v>
          </cell>
          <cell r="W37">
            <v>0.95271794116720143</v>
          </cell>
          <cell r="Y37">
            <v>-27.881745456962356</v>
          </cell>
        </row>
        <row r="38">
          <cell r="A38" t="str">
            <v>Mansfield</v>
          </cell>
          <cell r="B38" t="str">
            <v>Weak</v>
          </cell>
          <cell r="C38">
            <v>0.90005794943928552</v>
          </cell>
          <cell r="D38">
            <v>0.9714436056360336</v>
          </cell>
          <cell r="E38">
            <v>0.58630092437169534</v>
          </cell>
          <cell r="F38">
            <v>7.1483735111184901E-2</v>
          </cell>
          <cell r="G38">
            <v>0.12268586735655666</v>
          </cell>
          <cell r="H38">
            <v>0.6349143232511818</v>
          </cell>
          <cell r="I38">
            <v>0.94208567596277515</v>
          </cell>
          <cell r="J38">
            <v>0.997763665174077</v>
          </cell>
          <cell r="K38">
            <v>0.94950097820328472</v>
          </cell>
          <cell r="L38">
            <v>0.97068684480133116</v>
          </cell>
          <cell r="M38">
            <v>0.25820332493987053</v>
          </cell>
          <cell r="N38">
            <v>1.0198343785050266</v>
          </cell>
          <cell r="O38">
            <v>0.11117301706685656</v>
          </cell>
          <cell r="P38">
            <v>0.11918823253146321</v>
          </cell>
          <cell r="Q38">
            <v>0.15549473938804592</v>
          </cell>
          <cell r="R38">
            <v>0.96799285741083807</v>
          </cell>
          <cell r="S38">
            <v>1.1052072021910746</v>
          </cell>
          <cell r="T38">
            <v>0.97495481879188128</v>
          </cell>
          <cell r="U38">
            <v>0.94563972002448748</v>
          </cell>
          <cell r="V38">
            <v>0.94796010281207665</v>
          </cell>
          <cell r="W38">
            <v>0.89568800396562376</v>
          </cell>
          <cell r="Y38">
            <v>-24.892966352562674</v>
          </cell>
        </row>
        <row r="39">
          <cell r="A39" t="str">
            <v>Middlesbrough</v>
          </cell>
          <cell r="B39" t="str">
            <v>Moderately Weak</v>
          </cell>
          <cell r="C39">
            <v>0.87577150954181393</v>
          </cell>
          <cell r="D39">
            <v>0.90637843237512994</v>
          </cell>
          <cell r="E39">
            <v>0.55348385042191994</v>
          </cell>
          <cell r="F39">
            <v>8.9662053311841475E-2</v>
          </cell>
          <cell r="G39">
            <v>0.1425468348822177</v>
          </cell>
          <cell r="H39">
            <v>0.58868060215677864</v>
          </cell>
          <cell r="I39">
            <v>0.94350235577854635</v>
          </cell>
          <cell r="J39">
            <v>1.0076913028000225</v>
          </cell>
          <cell r="K39">
            <v>0.90504000536521045</v>
          </cell>
          <cell r="L39">
            <v>0.95381315276721346</v>
          </cell>
          <cell r="M39">
            <v>0.29952813923605975</v>
          </cell>
          <cell r="N39">
            <v>1.1707428607966099</v>
          </cell>
          <cell r="O39">
            <v>0.16180832899325531</v>
          </cell>
          <cell r="P39">
            <v>0.16761171128803753</v>
          </cell>
          <cell r="Q39">
            <v>0.20416148419751692</v>
          </cell>
          <cell r="R39">
            <v>0.95703309915053369</v>
          </cell>
          <cell r="S39">
            <v>1.0653848548276439</v>
          </cell>
          <cell r="T39">
            <v>1.032311832882667</v>
          </cell>
          <cell r="U39">
            <v>1.0490487305475857</v>
          </cell>
          <cell r="V39">
            <v>1.0379743167816513</v>
          </cell>
          <cell r="W39">
            <v>0.98874995482947192</v>
          </cell>
          <cell r="Y39">
            <v>-22.724898115940867</v>
          </cell>
        </row>
        <row r="40">
          <cell r="A40" t="str">
            <v>Milton Keynes</v>
          </cell>
          <cell r="B40" t="str">
            <v>Strong</v>
          </cell>
          <cell r="C40">
            <v>0.87796711893562485</v>
          </cell>
          <cell r="D40">
            <v>0.89431705048313725</v>
          </cell>
          <cell r="E40">
            <v>0.48883593448525248</v>
          </cell>
          <cell r="F40">
            <v>7.2229781917636862E-2</v>
          </cell>
          <cell r="G40">
            <v>0.11538799266424739</v>
          </cell>
          <cell r="H40">
            <v>0.45392351127967634</v>
          </cell>
          <cell r="I40">
            <v>0.74935776510928587</v>
          </cell>
          <cell r="J40">
            <v>0.85971045713467076</v>
          </cell>
          <cell r="K40">
            <v>0.78600932327903283</v>
          </cell>
          <cell r="L40">
            <v>0.87438838616557246</v>
          </cell>
          <cell r="M40">
            <v>0.23499235928853346</v>
          </cell>
          <cell r="N40">
            <v>0.76337588211228435</v>
          </cell>
          <cell r="O40">
            <v>0.10057408405753805</v>
          </cell>
          <cell r="P40">
            <v>0.12143461899995986</v>
          </cell>
          <cell r="Q40">
            <v>0.15447234260375858</v>
          </cell>
          <cell r="R40">
            <v>0.78908008685745756</v>
          </cell>
          <cell r="S40">
            <v>0.98768716331377571</v>
          </cell>
          <cell r="T40">
            <v>0.84210605610103106</v>
          </cell>
          <cell r="U40">
            <v>0.91471817928021415</v>
          </cell>
          <cell r="V40">
            <v>0.96749789378462192</v>
          </cell>
          <cell r="W40">
            <v>0.87127898494104794</v>
          </cell>
          <cell r="Y40">
            <v>-31.411756786497612</v>
          </cell>
        </row>
        <row r="41">
          <cell r="A41" t="str">
            <v>Newcastle</v>
          </cell>
          <cell r="B41" t="str">
            <v>Moderately Strong</v>
          </cell>
          <cell r="C41">
            <v>0.84490346798551386</v>
          </cell>
          <cell r="D41">
            <v>0.91072990173488766</v>
          </cell>
          <cell r="E41">
            <v>0.55730933366916369</v>
          </cell>
          <cell r="F41">
            <v>8.5449069295061172E-2</v>
          </cell>
          <cell r="G41">
            <v>0.11274737957334352</v>
          </cell>
          <cell r="H41">
            <v>0.49593665604699672</v>
          </cell>
          <cell r="I41">
            <v>0.82444464545410412</v>
          </cell>
          <cell r="J41">
            <v>0.91126132197058141</v>
          </cell>
          <cell r="K41">
            <v>0.85570001758846181</v>
          </cell>
          <cell r="L41">
            <v>0.93493947627280694</v>
          </cell>
          <cell r="M41">
            <v>0.27472865916344158</v>
          </cell>
          <cell r="N41">
            <v>1.1031439809655059</v>
          </cell>
          <cell r="O41">
            <v>0.12342305439319613</v>
          </cell>
          <cell r="P41">
            <v>0.13944962545104789</v>
          </cell>
          <cell r="Q41">
            <v>0.18236397206751012</v>
          </cell>
          <cell r="R41">
            <v>0.87462830507719769</v>
          </cell>
          <cell r="S41">
            <v>1.0529744700257586</v>
          </cell>
          <cell r="T41">
            <v>0.94033372507597091</v>
          </cell>
          <cell r="U41">
            <v>0.99543796607991841</v>
          </cell>
          <cell r="V41">
            <v>1.0572198924139753</v>
          </cell>
          <cell r="W41">
            <v>1.005319583121751</v>
          </cell>
          <cell r="Y41">
            <v>-25.892755465176819</v>
          </cell>
        </row>
        <row r="42">
          <cell r="A42" t="str">
            <v>Newport</v>
          </cell>
          <cell r="B42" t="str">
            <v>Weak</v>
          </cell>
          <cell r="C42">
            <v>0.82417101719046237</v>
          </cell>
          <cell r="D42">
            <v>0.81386820887475386</v>
          </cell>
          <cell r="E42">
            <v>0.4957241471461083</v>
          </cell>
          <cell r="F42">
            <v>7.5511932041246579E-2</v>
          </cell>
          <cell r="G42">
            <v>9.4776220463994712E-2</v>
          </cell>
          <cell r="H42">
            <v>0.32763502264592509</v>
          </cell>
          <cell r="I42">
            <v>1.0230821706001754</v>
          </cell>
          <cell r="J42">
            <v>1.0652708064083236</v>
          </cell>
          <cell r="K42">
            <v>0.90657119330537506</v>
          </cell>
          <cell r="L42">
            <v>0.69060073187697268</v>
          </cell>
          <cell r="M42">
            <v>0.85018353700929283</v>
          </cell>
          <cell r="N42">
            <v>0.73988822181291802</v>
          </cell>
          <cell r="O42">
            <v>8.7792000997389846E-2</v>
          </cell>
          <cell r="P42">
            <v>9.2406196621001191E-2</v>
          </cell>
          <cell r="Q42">
            <v>0.12714606886792115</v>
          </cell>
          <cell r="R42">
            <v>0.98762522000353381</v>
          </cell>
          <cell r="S42">
            <v>1.0860809430042089</v>
          </cell>
          <cell r="T42">
            <v>0.98468099206466164</v>
          </cell>
          <cell r="U42">
            <v>1.0470910722418338</v>
          </cell>
          <cell r="V42">
            <v>0.9800142440097297</v>
          </cell>
          <cell r="W42">
            <v>0.92642298007638491</v>
          </cell>
          <cell r="Y42">
            <v>-25.645985195212006</v>
          </cell>
        </row>
        <row r="43">
          <cell r="A43" t="str">
            <v>Northampton</v>
          </cell>
          <cell r="B43" t="str">
            <v>Weak</v>
          </cell>
          <cell r="C43">
            <v>0.80088334892729618</v>
          </cell>
          <cell r="D43">
            <v>0.873201263905095</v>
          </cell>
          <cell r="E43">
            <v>0.44344567142655733</v>
          </cell>
          <cell r="F43">
            <v>2.4536365322760621E-3</v>
          </cell>
          <cell r="G43">
            <v>3.6555430727313452E-2</v>
          </cell>
          <cell r="H43">
            <v>0.50486778096732376</v>
          </cell>
          <cell r="I43">
            <v>0.8274233195674332</v>
          </cell>
          <cell r="J43">
            <v>0.80793386103243714</v>
          </cell>
          <cell r="K43">
            <v>0.92440398450179706</v>
          </cell>
          <cell r="L43">
            <v>0.85711446203399699</v>
          </cell>
          <cell r="M43">
            <v>0.14556697866449667</v>
          </cell>
          <cell r="N43">
            <v>0.97850641393984417</v>
          </cell>
          <cell r="O43">
            <v>4.702329360557346E-3</v>
          </cell>
          <cell r="P43">
            <v>9.7731967563937129E-3</v>
          </cell>
          <cell r="Q43">
            <v>3.345310928357223E-2</v>
          </cell>
          <cell r="R43">
            <v>0.771793013186995</v>
          </cell>
          <cell r="S43">
            <v>0.95098984910871753</v>
          </cell>
          <cell r="T43">
            <v>0.86589758652690785</v>
          </cell>
          <cell r="U43">
            <v>0.93051637506958307</v>
          </cell>
          <cell r="V43">
            <v>0.88586916505661328</v>
          </cell>
          <cell r="W43">
            <v>0.87996903805595095</v>
          </cell>
          <cell r="Y43">
            <v>-32.555059192804933</v>
          </cell>
        </row>
        <row r="44">
          <cell r="A44" t="str">
            <v>Norwich</v>
          </cell>
          <cell r="B44" t="str">
            <v>Strong</v>
          </cell>
          <cell r="C44">
            <v>0.92425325603397035</v>
          </cell>
          <cell r="D44">
            <v>0.91607134058600348</v>
          </cell>
          <cell r="E44">
            <v>0.53715444887442287</v>
          </cell>
          <cell r="F44">
            <v>6.9925174890577521E-2</v>
          </cell>
          <cell r="G44">
            <v>9.4035725978918933E-2</v>
          </cell>
          <cell r="H44">
            <v>0.45148606146717163</v>
          </cell>
          <cell r="I44">
            <v>0.85854080996432358</v>
          </cell>
          <cell r="J44">
            <v>0.96243340950586342</v>
          </cell>
          <cell r="K44">
            <v>0.88360706120730503</v>
          </cell>
          <cell r="L44">
            <v>0.99518887185342275</v>
          </cell>
          <cell r="M44">
            <v>0.25718490065310518</v>
          </cell>
          <cell r="N44">
            <v>0.9387305606771229</v>
          </cell>
          <cell r="O44">
            <v>9.7014616059696232E-2</v>
          </cell>
          <cell r="P44">
            <v>0.11533853782841344</v>
          </cell>
          <cell r="Q44">
            <v>0.15614154401210373</v>
          </cell>
          <cell r="R44">
            <v>0.8916888901086385</v>
          </cell>
          <cell r="S44">
            <v>1.1193442695603615</v>
          </cell>
          <cell r="T44">
            <v>1.0450429465075659</v>
          </cell>
          <cell r="U44">
            <v>1.0658696083301593</v>
          </cell>
          <cell r="V44">
            <v>1.1485478066391994</v>
          </cell>
          <cell r="W44">
            <v>0.97583619567643076</v>
          </cell>
          <cell r="Y44">
            <v>-25.347554240820791</v>
          </cell>
        </row>
        <row r="45">
          <cell r="A45" t="str">
            <v>Nottingham</v>
          </cell>
          <cell r="B45" t="str">
            <v>Moderately Strong</v>
          </cell>
          <cell r="C45">
            <v>0.83464972918139924</v>
          </cell>
          <cell r="D45">
            <v>0.8576237107743615</v>
          </cell>
          <cell r="E45">
            <v>0.4998817252091024</v>
          </cell>
          <cell r="F45">
            <v>5.4186629021467002E-2</v>
          </cell>
          <cell r="G45">
            <v>8.7557804485742879E-2</v>
          </cell>
          <cell r="H45">
            <v>0.47429080894828057</v>
          </cell>
          <cell r="I45">
            <v>0.80830704218151006</v>
          </cell>
          <cell r="J45">
            <v>0.84470674160138193</v>
          </cell>
          <cell r="K45">
            <v>0.82671428887339438</v>
          </cell>
          <cell r="L45">
            <v>0.76819993823305432</v>
          </cell>
          <cell r="M45">
            <v>0.19197388318407466</v>
          </cell>
          <cell r="N45">
            <v>0.89975718730475762</v>
          </cell>
          <cell r="O45">
            <v>8.4353727670069323E-2</v>
          </cell>
          <cell r="P45">
            <v>0.11339638018639768</v>
          </cell>
          <cell r="Q45">
            <v>0.12930098468527718</v>
          </cell>
          <cell r="R45">
            <v>0.78183877013594094</v>
          </cell>
          <cell r="S45">
            <v>0.9410457876101832</v>
          </cell>
          <cell r="T45">
            <v>0.85468077374283846</v>
          </cell>
          <cell r="U45">
            <v>0.88238896565172331</v>
          </cell>
          <cell r="V45">
            <v>0.91421332663301824</v>
          </cell>
          <cell r="W45">
            <v>0.89161979973497285</v>
          </cell>
          <cell r="Y45">
            <v>-31.806341739627257</v>
          </cell>
        </row>
        <row r="46">
          <cell r="A46" t="str">
            <v>Oxford</v>
          </cell>
          <cell r="B46" t="str">
            <v>Strong</v>
          </cell>
          <cell r="C46">
            <v>0.79895300560614879</v>
          </cell>
          <cell r="D46">
            <v>0.88285236177523618</v>
          </cell>
          <cell r="E46">
            <v>0.48148804080700047</v>
          </cell>
          <cell r="F46">
            <v>4.7470528101184302E-2</v>
          </cell>
          <cell r="G46">
            <v>7.665352654736228E-2</v>
          </cell>
          <cell r="H46">
            <v>0.41253543101634171</v>
          </cell>
          <cell r="I46">
            <v>0.76457220277282012</v>
          </cell>
          <cell r="J46">
            <v>0.85318742767269506</v>
          </cell>
          <cell r="K46">
            <v>0.74037514634174062</v>
          </cell>
          <cell r="L46">
            <v>0.83290419055963527</v>
          </cell>
          <cell r="M46">
            <v>0.18978179542373697</v>
          </cell>
          <cell r="N46">
            <v>0.83871895021110821</v>
          </cell>
          <cell r="O46">
            <v>6.9577922952334295E-2</v>
          </cell>
          <cell r="P46">
            <v>8.4409554683325158E-2</v>
          </cell>
          <cell r="Q46">
            <v>0.11015447165354098</v>
          </cell>
          <cell r="R46">
            <v>0.7042058491478983</v>
          </cell>
          <cell r="S46">
            <v>0.91683801127979914</v>
          </cell>
          <cell r="T46">
            <v>0.84345846942869518</v>
          </cell>
          <cell r="U46">
            <v>0.865880101481456</v>
          </cell>
          <cell r="V46">
            <v>0.91510633665889085</v>
          </cell>
          <cell r="W46">
            <v>0.79931478040207704</v>
          </cell>
          <cell r="Y46">
            <v>-33.81346905143343</v>
          </cell>
        </row>
        <row r="47">
          <cell r="A47" t="str">
            <v>Peterborough</v>
          </cell>
          <cell r="B47" t="str">
            <v>Weak</v>
          </cell>
          <cell r="C47">
            <v>0.84462748489471695</v>
          </cell>
          <cell r="D47">
            <v>0.88563831127068759</v>
          </cell>
          <cell r="E47">
            <v>0.50167609993577977</v>
          </cell>
          <cell r="F47">
            <v>5.989269839769433E-2</v>
          </cell>
          <cell r="G47">
            <v>8.7637520711232944E-2</v>
          </cell>
          <cell r="H47">
            <v>0.47130320235261919</v>
          </cell>
          <cell r="I47">
            <v>0.7655436281475253</v>
          </cell>
          <cell r="J47">
            <v>0.8836046673174387</v>
          </cell>
          <cell r="K47">
            <v>0.84820153768164785</v>
          </cell>
          <cell r="L47">
            <v>0.8506139749102879</v>
          </cell>
          <cell r="M47">
            <v>0.20670212181445874</v>
          </cell>
          <cell r="N47">
            <v>0.69387158797150739</v>
          </cell>
          <cell r="O47">
            <v>8.411746769939546E-2</v>
          </cell>
          <cell r="P47">
            <v>9.347908771405572E-2</v>
          </cell>
          <cell r="Q47">
            <v>0.10959651297362595</v>
          </cell>
          <cell r="R47">
            <v>0.71049232611268254</v>
          </cell>
          <cell r="S47">
            <v>0.85895580501732671</v>
          </cell>
          <cell r="T47">
            <v>0.84437824715252208</v>
          </cell>
          <cell r="U47">
            <v>0.90854417851645608</v>
          </cell>
          <cell r="V47">
            <v>0.91447150195762128</v>
          </cell>
          <cell r="W47">
            <v>0.86217084214343598</v>
          </cell>
          <cell r="Y47">
            <v>-32.978987965890738</v>
          </cell>
        </row>
        <row r="48">
          <cell r="A48" t="str">
            <v>Plymouth</v>
          </cell>
          <cell r="B48" t="str">
            <v>Moderately Strong</v>
          </cell>
          <cell r="C48">
            <v>0.87856323174045126</v>
          </cell>
          <cell r="D48">
            <v>0.91701870425168219</v>
          </cell>
          <cell r="E48">
            <v>0.51435959816287946</v>
          </cell>
          <cell r="F48">
            <v>5.3976174608349262E-2</v>
          </cell>
          <cell r="G48">
            <v>8.7501436296576307E-2</v>
          </cell>
          <cell r="H48">
            <v>0.47500594433204668</v>
          </cell>
          <cell r="I48">
            <v>0.84742182200550042</v>
          </cell>
          <cell r="J48">
            <v>0.94114187109231406</v>
          </cell>
          <cell r="K48">
            <v>0.90935556366600245</v>
          </cell>
          <cell r="L48">
            <v>0.97217011388492347</v>
          </cell>
          <cell r="M48">
            <v>0.24216507585335445</v>
          </cell>
          <cell r="N48">
            <v>1.0822720945895747</v>
          </cell>
          <cell r="O48">
            <v>0.16844802937188874</v>
          </cell>
          <cell r="P48">
            <v>0.12384095448969949</v>
          </cell>
          <cell r="Q48">
            <v>0.15583181422071443</v>
          </cell>
          <cell r="R48">
            <v>0.86896120883951022</v>
          </cell>
          <cell r="S48">
            <v>1.0046484486194551</v>
          </cell>
          <cell r="T48">
            <v>0.94541609275919858</v>
          </cell>
          <cell r="U48">
            <v>0.99557501149081218</v>
          </cell>
          <cell r="V48">
            <v>0.97376353313057495</v>
          </cell>
          <cell r="W48">
            <v>0.94807248950381717</v>
          </cell>
          <cell r="Y48">
            <v>-26.760290892331227</v>
          </cell>
        </row>
        <row r="49">
          <cell r="A49" t="str">
            <v>Portsmouth</v>
          </cell>
          <cell r="B49" t="str">
            <v>Moderately Weak</v>
          </cell>
          <cell r="C49">
            <v>0.76628427027211798</v>
          </cell>
          <cell r="D49">
            <v>0.84775958652506966</v>
          </cell>
          <cell r="E49">
            <v>0.50410859288662879</v>
          </cell>
          <cell r="F49">
            <v>7.9910988021106438E-2</v>
          </cell>
          <cell r="G49">
            <v>0.12921644855398653</v>
          </cell>
          <cell r="H49">
            <v>0.52005244117263938</v>
          </cell>
          <cell r="I49">
            <v>0.88883410560862608</v>
          </cell>
          <cell r="J49">
            <v>0.98947809555436816</v>
          </cell>
          <cell r="K49">
            <v>0.85580010816139584</v>
          </cell>
          <cell r="L49">
            <v>0.91397526796516504</v>
          </cell>
          <cell r="M49">
            <v>0.23888843278653302</v>
          </cell>
          <cell r="N49">
            <v>0.78791373258199981</v>
          </cell>
          <cell r="O49">
            <v>0.10391682383814976</v>
          </cell>
          <cell r="P49">
            <v>0.13317015678385502</v>
          </cell>
          <cell r="Q49">
            <v>0.16888729718294959</v>
          </cell>
          <cell r="R49">
            <v>0.78850778143822253</v>
          </cell>
          <cell r="S49">
            <v>0.96388876775155297</v>
          </cell>
          <cell r="T49">
            <v>0.91074863509893156</v>
          </cell>
          <cell r="U49">
            <v>0.92439205681287007</v>
          </cell>
          <cell r="V49">
            <v>0.94580328811531289</v>
          </cell>
          <cell r="W49">
            <v>0.8711188356238051</v>
          </cell>
          <cell r="Y49">
            <v>-29.125552576247607</v>
          </cell>
        </row>
        <row r="50">
          <cell r="A50" t="str">
            <v>Preston</v>
          </cell>
          <cell r="B50" t="str">
            <v>Weak</v>
          </cell>
          <cell r="C50">
            <v>0.86982072407386979</v>
          </cell>
          <cell r="D50">
            <v>0.97376311042675134</v>
          </cell>
          <cell r="E50">
            <v>0.65944783902268134</v>
          </cell>
          <cell r="F50">
            <v>8.9391302324099864E-2</v>
          </cell>
          <cell r="G50">
            <v>0.1234123702636271</v>
          </cell>
          <cell r="H50">
            <v>0.58356169406102298</v>
          </cell>
          <cell r="I50">
            <v>0.90895279042609689</v>
          </cell>
          <cell r="J50">
            <v>0.9212888284471441</v>
          </cell>
          <cell r="K50">
            <v>0.90089074881200881</v>
          </cell>
          <cell r="L50">
            <v>0.89973341510250526</v>
          </cell>
          <cell r="M50">
            <v>0.27697436247917179</v>
          </cell>
          <cell r="N50">
            <v>1.0886791204037325</v>
          </cell>
          <cell r="O50">
            <v>0.15004872909739919</v>
          </cell>
          <cell r="P50">
            <v>0.16414368392597051</v>
          </cell>
          <cell r="Q50">
            <v>0.20358286251637378</v>
          </cell>
          <cell r="R50">
            <v>0.93611202890585377</v>
          </cell>
          <cell r="S50">
            <v>1.0317176486339017</v>
          </cell>
          <cell r="T50">
            <v>0.9705031594148178</v>
          </cell>
          <cell r="U50">
            <v>1.0234230897187346</v>
          </cell>
          <cell r="V50">
            <v>0.98765570493194033</v>
          </cell>
          <cell r="W50">
            <v>0.96376284468122264</v>
          </cell>
          <cell r="Y50">
            <v>-24.466871107326774</v>
          </cell>
        </row>
        <row r="51">
          <cell r="A51" t="str">
            <v>Reading</v>
          </cell>
          <cell r="B51" t="str">
            <v>Strong</v>
          </cell>
          <cell r="C51">
            <v>0.79299775134860084</v>
          </cell>
          <cell r="D51">
            <v>0.83833252215610343</v>
          </cell>
          <cell r="E51">
            <v>0.4970724484404262</v>
          </cell>
          <cell r="F51">
            <v>7.9497599318587492E-2</v>
          </cell>
          <cell r="G51">
            <v>0.13432769397246277</v>
          </cell>
          <cell r="H51">
            <v>0.42340667372504015</v>
          </cell>
          <cell r="I51">
            <v>0.74915230295820701</v>
          </cell>
          <cell r="J51">
            <v>0.83594340666679734</v>
          </cell>
          <cell r="K51">
            <v>0.73745258078182707</v>
          </cell>
          <cell r="L51">
            <v>0.82396295296633726</v>
          </cell>
          <cell r="M51">
            <v>0.24612074238422693</v>
          </cell>
          <cell r="N51">
            <v>0.72031871250664969</v>
          </cell>
          <cell r="O51">
            <v>0.11944596723380495</v>
          </cell>
          <cell r="P51">
            <v>0.14827742739012909</v>
          </cell>
          <cell r="Q51">
            <v>0.18626697038973264</v>
          </cell>
          <cell r="R51">
            <v>0.76822491099011669</v>
          </cell>
          <cell r="S51">
            <v>0.90475073771757475</v>
          </cell>
          <cell r="T51">
            <v>0.79068009702078235</v>
          </cell>
          <cell r="U51">
            <v>0.86516616699454163</v>
          </cell>
          <cell r="V51">
            <v>0.87822303606257757</v>
          </cell>
          <cell r="W51">
            <v>0.8091198202870985</v>
          </cell>
          <cell r="Y51">
            <v>-33.130359008772331</v>
          </cell>
        </row>
        <row r="52">
          <cell r="A52" t="str">
            <v>Sheffield</v>
          </cell>
          <cell r="B52" t="str">
            <v>Strong</v>
          </cell>
          <cell r="C52">
            <v>0.83538304462974533</v>
          </cell>
          <cell r="D52">
            <v>0.89513241953263689</v>
          </cell>
          <cell r="E52">
            <v>0.51647615968135041</v>
          </cell>
          <cell r="F52">
            <v>5.4987914356280074E-2</v>
          </cell>
          <cell r="G52">
            <v>9.2246204484652067E-2</v>
          </cell>
          <cell r="H52">
            <v>0.49462036341423654</v>
          </cell>
          <cell r="I52">
            <v>0.85563796371399281</v>
          </cell>
          <cell r="J52">
            <v>0.93486428632343499</v>
          </cell>
          <cell r="K52">
            <v>0.85947283193464263</v>
          </cell>
          <cell r="L52">
            <v>0.89953802978126363</v>
          </cell>
          <cell r="M52">
            <v>0.23031894312694121</v>
          </cell>
          <cell r="N52">
            <v>1.0598353456207235</v>
          </cell>
          <cell r="O52">
            <v>0.15611862698323836</v>
          </cell>
          <cell r="P52">
            <v>0.1039559913436898</v>
          </cell>
          <cell r="Q52">
            <v>0.12613923586915282</v>
          </cell>
          <cell r="R52">
            <v>0.8312310210221997</v>
          </cell>
          <cell r="S52">
            <v>0.99323653195162154</v>
          </cell>
          <cell r="T52">
            <v>0.94012499928036841</v>
          </cell>
          <cell r="U52">
            <v>0.98463282922911788</v>
          </cell>
          <cell r="V52">
            <v>1.0529994683621515</v>
          </cell>
          <cell r="W52">
            <v>0.96286968776294324</v>
          </cell>
          <cell r="Y52">
            <v>-27.402774263032001</v>
          </cell>
        </row>
        <row r="53">
          <cell r="A53" t="str">
            <v>Slough</v>
          </cell>
          <cell r="B53" t="str">
            <v>Strong</v>
          </cell>
          <cell r="C53">
            <v>0.83134386001380434</v>
          </cell>
          <cell r="D53">
            <v>0.78422646676548957</v>
          </cell>
          <cell r="E53">
            <v>0.47431104425920878</v>
          </cell>
          <cell r="F53">
            <v>3.622002593288192E-2</v>
          </cell>
          <cell r="G53">
            <v>7.2576760508950705E-2</v>
          </cell>
          <cell r="H53">
            <v>0.55763703657685049</v>
          </cell>
          <cell r="I53">
            <v>0.81817538172816529</v>
          </cell>
          <cell r="J53">
            <v>0.93228600633064262</v>
          </cell>
          <cell r="K53">
            <v>0.82402855114686568</v>
          </cell>
          <cell r="L53">
            <v>0.82542623926578429</v>
          </cell>
          <cell r="M53">
            <v>0.1627759115664042</v>
          </cell>
          <cell r="N53">
            <v>0.64574507521552249</v>
          </cell>
          <cell r="O53">
            <v>5.3798128853585125E-3</v>
          </cell>
          <cell r="P53">
            <v>6.5271186478718509E-3</v>
          </cell>
          <cell r="Q53">
            <v>6.3600385382555896E-3</v>
          </cell>
          <cell r="R53">
            <v>0.78932358513105882</v>
          </cell>
          <cell r="S53">
            <v>0.96912051553576573</v>
          </cell>
          <cell r="T53">
            <v>0.85649179012815757</v>
          </cell>
          <cell r="U53">
            <v>0.87020070496949276</v>
          </cell>
          <cell r="V53">
            <v>0.91531783115553866</v>
          </cell>
          <cell r="W53">
            <v>0.78976711103776243</v>
          </cell>
          <cell r="Y53">
            <v>-33.769317837757853</v>
          </cell>
        </row>
        <row r="54">
          <cell r="A54" t="str">
            <v>Southampton</v>
          </cell>
          <cell r="B54" t="str">
            <v>Moderately Strong</v>
          </cell>
          <cell r="C54">
            <v>0.89514361512238871</v>
          </cell>
          <cell r="D54">
            <v>0.92599063954409999</v>
          </cell>
          <cell r="E54">
            <v>0.56355995588352348</v>
          </cell>
          <cell r="F54">
            <v>0.1256088243048738</v>
          </cell>
          <cell r="G54">
            <v>0.17774150935880115</v>
          </cell>
          <cell r="H54">
            <v>0.57001387105118584</v>
          </cell>
          <cell r="I54">
            <v>0.8524344928909392</v>
          </cell>
          <cell r="J54">
            <v>0.98455594087594644</v>
          </cell>
          <cell r="K54">
            <v>0.9055284849643368</v>
          </cell>
          <cell r="L54">
            <v>0.99780690631800473</v>
          </cell>
          <cell r="M54">
            <v>0.32605136908296595</v>
          </cell>
          <cell r="N54">
            <v>0.99441575056893317</v>
          </cell>
          <cell r="O54">
            <v>0.17508048144654625</v>
          </cell>
          <cell r="P54">
            <v>0.20754398147015352</v>
          </cell>
          <cell r="Q54">
            <v>0.24940535495784649</v>
          </cell>
          <cell r="R54">
            <v>0.86035619688172005</v>
          </cell>
          <cell r="S54">
            <v>1.0059878566803775</v>
          </cell>
          <cell r="T54">
            <v>0.89673911709274878</v>
          </cell>
          <cell r="U54">
            <v>0.95903907675522815</v>
          </cell>
          <cell r="V54">
            <v>0.9973768170257441</v>
          </cell>
          <cell r="W54">
            <v>0.95646161618364112</v>
          </cell>
          <cell r="Y54">
            <v>-24.777169584825934</v>
          </cell>
        </row>
        <row r="55">
          <cell r="A55" t="str">
            <v>Southend</v>
          </cell>
          <cell r="B55" t="str">
            <v>Weak</v>
          </cell>
          <cell r="C55">
            <v>0.89881628496641119</v>
          </cell>
          <cell r="D55">
            <v>0.87914161576055727</v>
          </cell>
          <cell r="E55">
            <v>0.58284187918386832</v>
          </cell>
          <cell r="F55">
            <v>8.1646611627595039E-2</v>
          </cell>
          <cell r="G55">
            <v>0.11975236535059502</v>
          </cell>
          <cell r="H55">
            <v>0.6024657255467375</v>
          </cell>
          <cell r="I55">
            <v>0.8281068778870232</v>
          </cell>
          <cell r="J55">
            <v>1.0081479717816848</v>
          </cell>
          <cell r="K55">
            <v>0.95580665307755175</v>
          </cell>
          <cell r="L55">
            <v>1.0067919699728825</v>
          </cell>
          <cell r="M55">
            <v>0.28965291133173687</v>
          </cell>
          <cell r="N55">
            <v>0.81861010941260526</v>
          </cell>
          <cell r="O55">
            <v>0.13240618457849529</v>
          </cell>
          <cell r="P55">
            <v>0.13291260031716051</v>
          </cell>
          <cell r="Q55">
            <v>0.18732061092270916</v>
          </cell>
          <cell r="R55">
            <v>0.98250871892245528</v>
          </cell>
          <cell r="S55">
            <v>1.0799208501905198</v>
          </cell>
          <cell r="T55">
            <v>1.0991050259598711</v>
          </cell>
          <cell r="U55">
            <v>0.9969181687502604</v>
          </cell>
          <cell r="V55">
            <v>1.1122188598527201</v>
          </cell>
          <cell r="W55">
            <v>1.0051311558305969</v>
          </cell>
          <cell r="Y55">
            <v>-23.91093899801173</v>
          </cell>
        </row>
        <row r="56">
          <cell r="A56" t="str">
            <v>Stoke</v>
          </cell>
          <cell r="B56" t="str">
            <v>Weak</v>
          </cell>
          <cell r="C56">
            <v>0.86551922608447274</v>
          </cell>
          <cell r="D56">
            <v>0.86113627823191308</v>
          </cell>
          <cell r="E56">
            <v>0.55615736057114507</v>
          </cell>
          <cell r="F56">
            <v>8.9743001900941782E-2</v>
          </cell>
          <cell r="G56">
            <v>0.14448399038530951</v>
          </cell>
          <cell r="H56">
            <v>0.55930140576126552</v>
          </cell>
          <cell r="I56">
            <v>0.83294216774156871</v>
          </cell>
          <cell r="J56">
            <v>0.93944510058821762</v>
          </cell>
          <cell r="K56">
            <v>0.87714376026179808</v>
          </cell>
          <cell r="L56">
            <v>0.95991430129964239</v>
          </cell>
          <cell r="M56">
            <v>0.2901155730778861</v>
          </cell>
          <cell r="N56">
            <v>1.0450443403099416</v>
          </cell>
          <cell r="O56">
            <v>0.13313234703085253</v>
          </cell>
          <cell r="P56">
            <v>0.15480957224245698</v>
          </cell>
          <cell r="Q56">
            <v>0.21036677744764523</v>
          </cell>
          <cell r="R56">
            <v>0.91684999933370714</v>
          </cell>
          <cell r="S56">
            <v>1.0444194123631692</v>
          </cell>
          <cell r="T56">
            <v>0.98537273390101554</v>
          </cell>
          <cell r="U56">
            <v>1.0247811550103139</v>
          </cell>
          <cell r="V56">
            <v>1.0258579703157165</v>
          </cell>
          <cell r="W56">
            <v>0.91502966675076614</v>
          </cell>
          <cell r="Y56">
            <v>-25.180357454826563</v>
          </cell>
        </row>
        <row r="57">
          <cell r="A57" t="str">
            <v>Sunderland</v>
          </cell>
          <cell r="B57" t="str">
            <v>Weak</v>
          </cell>
          <cell r="C57">
            <v>0.92945223034782487</v>
          </cell>
          <cell r="D57">
            <v>0.92827256410973402</v>
          </cell>
          <cell r="E57">
            <v>0.55584659800330172</v>
          </cell>
          <cell r="F57">
            <v>6.5602422349935574E-2</v>
          </cell>
          <cell r="G57">
            <v>0.11038408273516925</v>
          </cell>
          <cell r="H57">
            <v>0.67939405503595418</v>
          </cell>
          <cell r="I57">
            <v>0.94544134140011471</v>
          </cell>
          <cell r="J57">
            <v>1.1592650501949746</v>
          </cell>
          <cell r="K57">
            <v>0.90297675938465571</v>
          </cell>
          <cell r="L57">
            <v>0.99426517369009182</v>
          </cell>
          <cell r="M57">
            <v>0.27798185973879108</v>
          </cell>
          <cell r="N57">
            <v>1.1368685767698017</v>
          </cell>
          <cell r="O57">
            <v>0.10821808465605871</v>
          </cell>
          <cell r="P57">
            <v>0.11298867184421733</v>
          </cell>
          <cell r="Q57">
            <v>0.15015672001889974</v>
          </cell>
          <cell r="R57">
            <v>0.97110206994184278</v>
          </cell>
          <cell r="S57">
            <v>1.0969107117748431</v>
          </cell>
          <cell r="T57">
            <v>1.0252353372489023</v>
          </cell>
          <cell r="U57">
            <v>0.99644823795425441</v>
          </cell>
          <cell r="V57">
            <v>1.1237583237939444</v>
          </cell>
          <cell r="W57">
            <v>0.99080924464971398</v>
          </cell>
          <cell r="Y57">
            <v>-22.385386715258129</v>
          </cell>
        </row>
        <row r="58">
          <cell r="A58" t="str">
            <v>Swansea</v>
          </cell>
          <cell r="B58" t="str">
            <v>Weak</v>
          </cell>
          <cell r="C58">
            <v>0.84612998603704459</v>
          </cell>
          <cell r="D58">
            <v>0.82436506177190971</v>
          </cell>
          <cell r="E58">
            <v>0.56670594526644891</v>
          </cell>
          <cell r="F58">
            <v>0.15785093659979599</v>
          </cell>
          <cell r="G58">
            <v>0.16934407004429736</v>
          </cell>
          <cell r="H58">
            <v>0.38460076768739421</v>
          </cell>
          <cell r="I58">
            <v>0.95385392967373017</v>
          </cell>
          <cell r="J58">
            <v>1.046812312701686</v>
          </cell>
          <cell r="K58">
            <v>0.94487530541204057</v>
          </cell>
          <cell r="L58">
            <v>0.68104456081354159</v>
          </cell>
          <cell r="M58">
            <v>0.85859764351827805</v>
          </cell>
          <cell r="N58">
            <v>0.74185796233460399</v>
          </cell>
          <cell r="O58">
            <v>0.16747020095070078</v>
          </cell>
          <cell r="P58">
            <v>0.17047696719906094</v>
          </cell>
          <cell r="Q58">
            <v>0.23134352196911942</v>
          </cell>
          <cell r="R58">
            <v>0.93669959554927373</v>
          </cell>
          <cell r="S58">
            <v>1.0814748470544466</v>
          </cell>
          <cell r="T58">
            <v>1.0133346945541553</v>
          </cell>
          <cell r="U58">
            <v>1.0404519279715971</v>
          </cell>
          <cell r="V58">
            <v>1.0391391724692429</v>
          </cell>
          <cell r="W58">
            <v>0.98791283391667717</v>
          </cell>
          <cell r="Y58">
            <v>-23.304611217255641</v>
          </cell>
        </row>
        <row r="59">
          <cell r="A59" t="str">
            <v>Swindon</v>
          </cell>
          <cell r="B59" t="str">
            <v>Strong</v>
          </cell>
          <cell r="C59">
            <v>0.79937493616406574</v>
          </cell>
          <cell r="D59">
            <v>0.86334646039945073</v>
          </cell>
          <cell r="E59">
            <v>0.49365244424221283</v>
          </cell>
          <cell r="F59">
            <v>7.3600202954807833E-2</v>
          </cell>
          <cell r="G59">
            <v>0.1312704223904019</v>
          </cell>
          <cell r="H59">
            <v>0.49548875407782739</v>
          </cell>
          <cell r="I59">
            <v>0.80003065918784755</v>
          </cell>
          <cell r="J59">
            <v>0.88614817921717459</v>
          </cell>
          <cell r="K59">
            <v>0.77141699756365145</v>
          </cell>
          <cell r="L59">
            <v>0.87730964130212741</v>
          </cell>
          <cell r="M59">
            <v>0.24956300750113194</v>
          </cell>
          <cell r="N59">
            <v>0.93980018217960415</v>
          </cell>
          <cell r="O59">
            <v>0.12980055645055472</v>
          </cell>
          <cell r="P59">
            <v>0.1403856598729803</v>
          </cell>
          <cell r="Q59">
            <v>0.17858067076819839</v>
          </cell>
          <cell r="R59">
            <v>0.78512655008433596</v>
          </cell>
          <cell r="S59">
            <v>0.95343464934901723</v>
          </cell>
          <cell r="T59">
            <v>0.85085831127843037</v>
          </cell>
          <cell r="U59">
            <v>0.88683362209175287</v>
          </cell>
          <cell r="V59">
            <v>0.92761332927815665</v>
          </cell>
          <cell r="W59">
            <v>0.80457345983525075</v>
          </cell>
          <cell r="Y59">
            <v>-30.498050801498145</v>
          </cell>
        </row>
        <row r="60">
          <cell r="A60" t="str">
            <v>Telford</v>
          </cell>
          <cell r="B60" t="str">
            <v>Strong</v>
          </cell>
          <cell r="C60">
            <v>0.83013617185325661</v>
          </cell>
          <cell r="D60">
            <v>0.91121735072689269</v>
          </cell>
          <cell r="E60">
            <v>0.50291156835482842</v>
          </cell>
          <cell r="F60">
            <v>4.9923787823010594E-2</v>
          </cell>
          <cell r="G60">
            <v>0.10927168765358522</v>
          </cell>
          <cell r="H60">
            <v>0.56629633896252607</v>
          </cell>
          <cell r="I60">
            <v>0.90908667686918299</v>
          </cell>
          <cell r="J60">
            <v>1.03506402288675</v>
          </cell>
          <cell r="K60">
            <v>0.90244696089683318</v>
          </cell>
          <cell r="L60">
            <v>0.97574365525906559</v>
          </cell>
          <cell r="M60">
            <v>0.23232868400114426</v>
          </cell>
          <cell r="N60">
            <v>1.2049280093081582</v>
          </cell>
          <cell r="O60">
            <v>0.15272519342774005</v>
          </cell>
          <cell r="P60">
            <v>0.10228918192122331</v>
          </cell>
          <cell r="Q60">
            <v>0.13394003715068262</v>
          </cell>
          <cell r="R60">
            <v>0.95007761685689185</v>
          </cell>
          <cell r="S60">
            <v>1.1709003166108674</v>
          </cell>
          <cell r="T60">
            <v>1.0578710008706611</v>
          </cell>
          <cell r="U60">
            <v>1.0512509886349064</v>
          </cell>
          <cell r="V60">
            <v>1.0908824773971846</v>
          </cell>
          <cell r="W60">
            <v>0.98734835221154038</v>
          </cell>
          <cell r="Y60">
            <v>-23.258853771612863</v>
          </cell>
        </row>
        <row r="61">
          <cell r="A61" t="str">
            <v>Wakefield</v>
          </cell>
          <cell r="B61" t="str">
            <v>Weak</v>
          </cell>
          <cell r="C61">
            <v>0.82028286753554858</v>
          </cell>
          <cell r="D61">
            <v>0.84949414989126848</v>
          </cell>
          <cell r="E61">
            <v>0.51327737195601897</v>
          </cell>
          <cell r="F61">
            <v>4.4854526350991651E-2</v>
          </cell>
          <cell r="G61">
            <v>7.5976040409608911E-2</v>
          </cell>
          <cell r="H61">
            <v>0.52999769082823556</v>
          </cell>
          <cell r="I61">
            <v>0.82313072246492824</v>
          </cell>
          <cell r="J61">
            <v>0.93670863938167792</v>
          </cell>
          <cell r="K61">
            <v>0.8893343861953753</v>
          </cell>
          <cell r="L61">
            <v>0.93788614149055838</v>
          </cell>
          <cell r="M61">
            <v>0.22625092468904318</v>
          </cell>
          <cell r="N61">
            <v>0.96220858322703584</v>
          </cell>
          <cell r="O61">
            <v>0.17041198181751702</v>
          </cell>
          <cell r="P61">
            <v>0.11009693377481929</v>
          </cell>
          <cell r="Q61">
            <v>0.14384667649810809</v>
          </cell>
          <cell r="R61">
            <v>0.81374815294002723</v>
          </cell>
          <cell r="S61">
            <v>0.98617469437489569</v>
          </cell>
          <cell r="T61">
            <v>0.98313959836989195</v>
          </cell>
          <cell r="U61">
            <v>0.95672963480118189</v>
          </cell>
          <cell r="V61">
            <v>1.0423134858724583</v>
          </cell>
          <cell r="W61">
            <v>0.9296557292891422</v>
          </cell>
          <cell r="Y61">
            <v>-27.697032341073943</v>
          </cell>
        </row>
        <row r="62">
          <cell r="A62" t="str">
            <v>Warrington</v>
          </cell>
          <cell r="B62" t="str">
            <v>Weak</v>
          </cell>
          <cell r="C62">
            <v>0.86042812379885136</v>
          </cell>
          <cell r="D62">
            <v>0.86826983571037497</v>
          </cell>
          <cell r="E62">
            <v>0.59237024374207303</v>
          </cell>
          <cell r="F62">
            <v>0.14772362624141458</v>
          </cell>
          <cell r="G62">
            <v>0.17492099018939003</v>
          </cell>
          <cell r="H62">
            <v>0.58055473326624163</v>
          </cell>
          <cell r="I62">
            <v>0.88764654724245673</v>
          </cell>
          <cell r="J62">
            <v>0.9027258007785921</v>
          </cell>
          <cell r="K62">
            <v>0.84170398977861216</v>
          </cell>
          <cell r="L62">
            <v>0.8711519172059381</v>
          </cell>
          <cell r="M62">
            <v>0.37661471062899926</v>
          </cell>
          <cell r="N62">
            <v>1.0419557348619366</v>
          </cell>
          <cell r="O62">
            <v>0.22402695005434597</v>
          </cell>
          <cell r="P62">
            <v>0.24925405365063413</v>
          </cell>
          <cell r="Q62">
            <v>0.33728767361773976</v>
          </cell>
          <cell r="R62">
            <v>0.83355827445003161</v>
          </cell>
          <cell r="S62">
            <v>0.98207946187263817</v>
          </cell>
          <cell r="T62">
            <v>0.86612647136902765</v>
          </cell>
          <cell r="U62">
            <v>0.94565742324015623</v>
          </cell>
          <cell r="V62">
            <v>0.93936221450009183</v>
          </cell>
          <cell r="W62">
            <v>0.89898164285414328</v>
          </cell>
          <cell r="Y62">
            <v>-25.225190161822155</v>
          </cell>
        </row>
        <row r="63">
          <cell r="A63" t="str">
            <v>Wigan</v>
          </cell>
          <cell r="B63" t="str">
            <v>Weak</v>
          </cell>
          <cell r="C63">
            <v>0.7935030373824461</v>
          </cell>
          <cell r="D63">
            <v>0.81649074879427197</v>
          </cell>
          <cell r="E63">
            <v>0.48414107792262667</v>
          </cell>
          <cell r="F63">
            <v>2.3179011462801248E-2</v>
          </cell>
          <cell r="G63">
            <v>6.4409481328250154E-2</v>
          </cell>
          <cell r="H63">
            <v>0.58605665703259424</v>
          </cell>
          <cell r="I63">
            <v>0.9320957466112878</v>
          </cell>
          <cell r="J63">
            <v>1.0295592779330396</v>
          </cell>
          <cell r="K63">
            <v>0.89033868528341731</v>
          </cell>
          <cell r="L63">
            <v>0.86742419791489911</v>
          </cell>
          <cell r="M63">
            <v>0.21997409348364344</v>
          </cell>
          <cell r="N63">
            <v>1.1925347785674343</v>
          </cell>
          <cell r="O63">
            <v>9.4371522487045015E-2</v>
          </cell>
          <cell r="P63">
            <v>9.8495734264743368E-2</v>
          </cell>
          <cell r="Q63">
            <v>0.10247913391880631</v>
          </cell>
          <cell r="R63">
            <v>0.90602698340504817</v>
          </cell>
          <cell r="S63">
            <v>1.0304867859715459</v>
          </cell>
          <cell r="T63">
            <v>0.97775678485888529</v>
          </cell>
          <cell r="U63">
            <v>1.0126131625124424</v>
          </cell>
          <cell r="V63">
            <v>1.0197075734413217</v>
          </cell>
          <cell r="W63">
            <v>0.95239244547288671</v>
          </cell>
          <cell r="Y63">
            <v>-26.063827464509124</v>
          </cell>
        </row>
        <row r="64">
          <cell r="A64" t="str">
            <v>Worthing</v>
          </cell>
          <cell r="B64" t="str">
            <v>Moderately Strong</v>
          </cell>
          <cell r="C64">
            <v>0.949192148493194</v>
          </cell>
          <cell r="D64">
            <v>0.91440199499401054</v>
          </cell>
          <cell r="E64">
            <v>0.65551491599585276</v>
          </cell>
          <cell r="F64">
            <v>0.10691930232379269</v>
          </cell>
          <cell r="G64">
            <v>0.16225027590229013</v>
          </cell>
          <cell r="H64">
            <v>0.67165729932732177</v>
          </cell>
          <cell r="I64">
            <v>1.2084266651864992</v>
          </cell>
          <cell r="J64">
            <v>1.0349707894751055</v>
          </cell>
          <cell r="K64">
            <v>1.3398127419466506</v>
          </cell>
          <cell r="L64">
            <v>1.0124858825642242</v>
          </cell>
          <cell r="M64">
            <v>0.41422621876838073</v>
          </cell>
          <cell r="N64">
            <v>1.0187007918106852</v>
          </cell>
          <cell r="O64">
            <v>0.20274773293689052</v>
          </cell>
          <cell r="P64">
            <v>0.27004182246030684</v>
          </cell>
          <cell r="Q64">
            <v>0.40224942823325827</v>
          </cell>
          <cell r="R64">
            <v>1.0701934452620654</v>
          </cell>
          <cell r="S64">
            <v>1.1444595368192618</v>
          </cell>
          <cell r="T64">
            <v>1.1382162639537026</v>
          </cell>
          <cell r="U64">
            <v>1.2142756933277192</v>
          </cell>
          <cell r="V64">
            <v>1.1059598386914697</v>
          </cell>
          <cell r="W64">
            <v>1.1100478955760584</v>
          </cell>
          <cell r="Y64">
            <v>-14.86737383775386</v>
          </cell>
        </row>
        <row r="65">
          <cell r="A65" t="str">
            <v>York</v>
          </cell>
          <cell r="B65" t="str">
            <v>Moderately Strong</v>
          </cell>
          <cell r="C65">
            <v>0.77888553710609509</v>
          </cell>
          <cell r="D65">
            <v>0.7505527139525795</v>
          </cell>
          <cell r="E65">
            <v>0.46729201443098495</v>
          </cell>
          <cell r="F65">
            <v>8.4246230832381697E-2</v>
          </cell>
          <cell r="G65">
            <v>0.10428602944933429</v>
          </cell>
          <cell r="H65">
            <v>0.40289610618510457</v>
          </cell>
          <cell r="I65">
            <v>0.76829352464828049</v>
          </cell>
          <cell r="J65">
            <v>0.94570676617276939</v>
          </cell>
          <cell r="K65">
            <v>0.85218357685989077</v>
          </cell>
          <cell r="L65">
            <v>0.84600381265831137</v>
          </cell>
          <cell r="M65">
            <v>0.23506205387795165</v>
          </cell>
          <cell r="N65">
            <v>0.95262309841920123</v>
          </cell>
          <cell r="O65">
            <v>0.15801257051095044</v>
          </cell>
          <cell r="P65">
            <v>0.1068228410073645</v>
          </cell>
          <cell r="Q65">
            <v>0.13840974968479802</v>
          </cell>
          <cell r="R65">
            <v>0.68903933907542159</v>
          </cell>
          <cell r="S65">
            <v>0.91763735475687447</v>
          </cell>
          <cell r="T65">
            <v>0.88591075857749468</v>
          </cell>
          <cell r="U65">
            <v>0.96318994992271778</v>
          </cell>
          <cell r="V65">
            <v>1.0598848413879722</v>
          </cell>
          <cell r="W65">
            <v>0.93960469376877054</v>
          </cell>
          <cell r="Y65">
            <v>-29.931578751093696</v>
          </cell>
        </row>
        <row r="66">
          <cell r="A66" t="str">
            <v>Average</v>
          </cell>
          <cell r="C66">
            <v>0.85008870472252152</v>
          </cell>
          <cell r="D66">
            <v>0.87445237419377764</v>
          </cell>
          <cell r="E66">
            <v>0.52706266301110705</v>
          </cell>
          <cell r="F66">
            <v>7.179752737300224E-2</v>
          </cell>
          <cell r="G66">
            <v>0.10941284461598837</v>
          </cell>
          <cell r="H66">
            <v>0.50372913404170405</v>
          </cell>
          <cell r="I66">
            <v>0.86251049561352999</v>
          </cell>
          <cell r="J66">
            <v>0.95143937564219128</v>
          </cell>
          <cell r="K66">
            <v>0.88841635291725995</v>
          </cell>
          <cell r="L66">
            <v>0.90576019250874651</v>
          </cell>
          <cell r="M66">
            <v>0.31303356002059679</v>
          </cell>
          <cell r="N66">
            <v>0.96740877380358259</v>
          </cell>
          <cell r="O66">
            <v>0.12459523575742851</v>
          </cell>
          <cell r="P66">
            <v>0.12248006230801761</v>
          </cell>
          <cell r="Q66">
            <v>0.15640592068738765</v>
          </cell>
          <cell r="R66">
            <v>0.83796757623775164</v>
          </cell>
          <cell r="S66">
            <v>1.0373447845484782</v>
          </cell>
          <cell r="T66">
            <v>0.95458135839452085</v>
          </cell>
          <cell r="U66">
            <v>0.99003706730360352</v>
          </cell>
          <cell r="V66">
            <v>1.0091282790645839</v>
          </cell>
          <cell r="W66">
            <v>0.94033308249554748</v>
          </cell>
          <cell r="Y66">
            <v>-26.906222854619884</v>
          </cell>
        </row>
      </sheetData>
      <sheetData sheetId="7"/>
      <sheetData sheetId="8">
        <row r="4">
          <cell r="A4" t="str">
            <v>Aberdeen</v>
          </cell>
          <cell r="B4" t="e">
            <v>#N/A</v>
          </cell>
          <cell r="C4">
            <v>0.95017715876223741</v>
          </cell>
          <cell r="D4">
            <v>1.0423739211969518</v>
          </cell>
          <cell r="E4">
            <v>0.58544505611332831</v>
          </cell>
          <cell r="F4">
            <v>1.6847524405059711E-2</v>
          </cell>
          <cell r="G4">
            <v>2.4332012477756893E-2</v>
          </cell>
          <cell r="H4">
            <v>6.4299818433347783E-2</v>
          </cell>
          <cell r="I4">
            <v>0.51929847953927188</v>
          </cell>
          <cell r="J4">
            <v>0.30727691475330576</v>
          </cell>
          <cell r="K4">
            <v>0.5602878313980092</v>
          </cell>
          <cell r="L4">
            <v>0.48779643106975734</v>
          </cell>
          <cell r="M4">
            <v>0.58139683333558656</v>
          </cell>
          <cell r="N4">
            <v>0.52270359141238598</v>
          </cell>
          <cell r="O4">
            <v>6.9521057549150195E-2</v>
          </cell>
          <cell r="P4">
            <v>6.3406936349598597E-2</v>
          </cell>
          <cell r="Q4">
            <v>8.6967121606982126E-2</v>
          </cell>
          <cell r="R4">
            <v>0.16780368102926174</v>
          </cell>
          <cell r="S4">
            <v>0.71213012411824805</v>
          </cell>
          <cell r="T4">
            <v>0.74058346566189615</v>
          </cell>
          <cell r="U4">
            <v>0.88178252674688529</v>
          </cell>
          <cell r="V4">
            <v>1.0709109996056325</v>
          </cell>
          <cell r="W4">
            <v>1.1253559961399862</v>
          </cell>
          <cell r="Y4">
            <v>-41.647414393018195</v>
          </cell>
        </row>
        <row r="5">
          <cell r="A5" t="str">
            <v>Aldershot</v>
          </cell>
          <cell r="B5" t="str">
            <v>Moderately Strong</v>
          </cell>
          <cell r="C5">
            <v>1.0153609022304992</v>
          </cell>
          <cell r="D5">
            <v>1.3198544882229553</v>
          </cell>
          <cell r="E5">
            <v>0.63774631631977352</v>
          </cell>
          <cell r="F5">
            <v>0.21783740103316621</v>
          </cell>
          <cell r="G5">
            <v>0.32170145960911556</v>
          </cell>
          <cell r="H5">
            <v>0.44151146594006779</v>
          </cell>
          <cell r="I5">
            <v>0.95143659237847844</v>
          </cell>
          <cell r="J5">
            <v>1.2790832041226643</v>
          </cell>
          <cell r="K5">
            <v>1.0484953076990229</v>
          </cell>
          <cell r="L5">
            <v>1.3472996120510392</v>
          </cell>
          <cell r="M5">
            <v>0.51066399077766844</v>
          </cell>
          <cell r="N5">
            <v>0.62414592240921773</v>
          </cell>
          <cell r="O5">
            <v>0.42391572056711252</v>
          </cell>
          <cell r="P5">
            <v>0.5757584756376487</v>
          </cell>
          <cell r="Q5">
            <v>0.52743411403063611</v>
          </cell>
          <cell r="R5">
            <v>0.65163093114641324</v>
          </cell>
          <cell r="S5">
            <v>0.75738156586125238</v>
          </cell>
          <cell r="T5">
            <v>0.95144168342186264</v>
          </cell>
          <cell r="U5">
            <v>1.337850455522543</v>
          </cell>
          <cell r="V5">
            <v>1.275345069791165</v>
          </cell>
          <cell r="W5">
            <v>1.3550003781556916</v>
          </cell>
          <cell r="Y5">
            <v>-15.057281334101845</v>
          </cell>
        </row>
        <row r="6">
          <cell r="A6" t="str">
            <v>Barnsley</v>
          </cell>
          <cell r="B6" t="str">
            <v>Weak</v>
          </cell>
          <cell r="C6">
            <v>1.1071294356111718</v>
          </cell>
          <cell r="D6">
            <v>1.0481963069965741</v>
          </cell>
          <cell r="E6">
            <v>0.64228160068504303</v>
          </cell>
          <cell r="F6">
            <v>3.349864253086858E-2</v>
          </cell>
          <cell r="G6">
            <v>9.2924998869057432E-2</v>
          </cell>
          <cell r="H6">
            <v>0.35550714124298838</v>
          </cell>
          <cell r="I6">
            <v>0.95854248078994253</v>
          </cell>
          <cell r="J6">
            <v>1.2574755562256483</v>
          </cell>
          <cell r="K6">
            <v>1.0502954991343727</v>
          </cell>
          <cell r="L6">
            <v>0.88796337588307772</v>
          </cell>
          <cell r="M6">
            <v>0.53119990473335577</v>
          </cell>
          <cell r="N6">
            <v>0.62078985567087086</v>
          </cell>
          <cell r="O6">
            <v>0.46476801662299366</v>
          </cell>
          <cell r="P6">
            <v>0.3924652705833464</v>
          </cell>
          <cell r="Q6">
            <v>0.47783177465216453</v>
          </cell>
          <cell r="R6">
            <v>0.74643412824691524</v>
          </cell>
          <cell r="S6">
            <v>1.1967788323333006</v>
          </cell>
          <cell r="T6">
            <v>1.2246811564000828</v>
          </cell>
          <cell r="U6">
            <v>1.4505702981235389</v>
          </cell>
          <cell r="V6">
            <v>1.5358446204384353</v>
          </cell>
          <cell r="W6">
            <v>1.3858617591612512</v>
          </cell>
          <cell r="Y6">
            <v>-14.777140350690978</v>
          </cell>
        </row>
        <row r="7">
          <cell r="A7" t="str">
            <v>Basildon</v>
          </cell>
          <cell r="B7" t="str">
            <v>Weak</v>
          </cell>
          <cell r="C7">
            <v>0.92263738327498712</v>
          </cell>
          <cell r="D7">
            <v>0.84489149857204793</v>
          </cell>
          <cell r="E7">
            <v>0.57690095240310058</v>
          </cell>
          <cell r="F7">
            <v>0.11700619201853298</v>
          </cell>
          <cell r="G7">
            <v>0.17261931680050041</v>
          </cell>
          <cell r="H7">
            <v>0.29901811409713652</v>
          </cell>
          <cell r="I7">
            <v>0.66855959908147822</v>
          </cell>
          <cell r="J7">
            <v>0.71268841968524799</v>
          </cell>
          <cell r="K7">
            <v>0.74115329174246714</v>
          </cell>
          <cell r="L7">
            <v>0.84992184067683585</v>
          </cell>
          <cell r="M7">
            <v>0.43648094453565345</v>
          </cell>
          <cell r="N7">
            <v>0.68937609690994972</v>
          </cell>
          <cell r="O7">
            <v>0.29605058593049338</v>
          </cell>
          <cell r="P7">
            <v>0.2761945840451539</v>
          </cell>
          <cell r="Q7">
            <v>0.37738534108172617</v>
          </cell>
          <cell r="R7">
            <v>0.56704386690953468</v>
          </cell>
          <cell r="S7">
            <v>0.7532602830945988</v>
          </cell>
          <cell r="T7">
            <v>0.76120435564330424</v>
          </cell>
          <cell r="U7">
            <v>0.87003196017745532</v>
          </cell>
          <cell r="V7">
            <v>0.88766309102856833</v>
          </cell>
          <cell r="W7">
            <v>0.92343828404075201</v>
          </cell>
          <cell r="Y7">
            <v>-32.096011520390043</v>
          </cell>
        </row>
        <row r="8">
          <cell r="A8" t="str">
            <v>Birkenhead</v>
          </cell>
          <cell r="B8" t="str">
            <v>Weak</v>
          </cell>
          <cell r="C8">
            <v>0.85573276019132827</v>
          </cell>
          <cell r="D8">
            <v>0.94068105042717942</v>
          </cell>
          <cell r="E8">
            <v>0.66673339149455657</v>
          </cell>
          <cell r="F8">
            <v>1.2127445379821414E-2</v>
          </cell>
          <cell r="G8">
            <v>1.590339575559617E-2</v>
          </cell>
          <cell r="H8">
            <v>0.23764518055813819</v>
          </cell>
          <cell r="I8">
            <v>1.0399419957630189</v>
          </cell>
          <cell r="J8">
            <v>1.2463923543782602</v>
          </cell>
          <cell r="K8">
            <v>1.1747035694759913</v>
          </cell>
          <cell r="L8">
            <v>1.1262452823057014</v>
          </cell>
          <cell r="M8">
            <v>0.62748552482642683</v>
          </cell>
          <cell r="N8">
            <v>1.8011947636338108</v>
          </cell>
          <cell r="O8">
            <v>0.46694570946210107</v>
          </cell>
          <cell r="P8">
            <v>0.44782443216739448</v>
          </cell>
          <cell r="Q8">
            <v>0.40103368418065427</v>
          </cell>
          <cell r="R8">
            <v>0.69915161893369848</v>
          </cell>
          <cell r="S8">
            <v>1.0134996036874413</v>
          </cell>
          <cell r="T8">
            <v>1.2022247570849462</v>
          </cell>
          <cell r="U8">
            <v>1.1752307512824669</v>
          </cell>
          <cell r="V8">
            <v>1.2625160715791039</v>
          </cell>
          <cell r="W8">
            <v>1.2260268261793192</v>
          </cell>
          <cell r="Y8">
            <v>-12.628694567486214</v>
          </cell>
        </row>
        <row r="9">
          <cell r="A9" t="str">
            <v>Birmingham</v>
          </cell>
          <cell r="B9" t="str">
            <v>Strong</v>
          </cell>
          <cell r="C9">
            <v>0.90723115460042425</v>
          </cell>
          <cell r="D9">
            <v>0.91780444329842259</v>
          </cell>
          <cell r="E9">
            <v>0.4765533408459513</v>
          </cell>
          <cell r="F9">
            <v>4.8449805212401409E-3</v>
          </cell>
          <cell r="G9">
            <v>9.7550520727529063E-3</v>
          </cell>
          <cell r="H9">
            <v>4.88825395144626E-2</v>
          </cell>
          <cell r="I9">
            <v>0.37425569358316768</v>
          </cell>
          <cell r="J9">
            <v>0.62426399164101154</v>
          </cell>
          <cell r="K9">
            <v>0.52883900860327382</v>
          </cell>
          <cell r="L9">
            <v>0.54626359604193897</v>
          </cell>
          <cell r="M9">
            <v>0.13411110867036719</v>
          </cell>
          <cell r="N9">
            <v>0.19946516179191517</v>
          </cell>
          <cell r="O9">
            <v>4.705852536429507E-2</v>
          </cell>
          <cell r="P9">
            <v>4.6547886416460287E-2</v>
          </cell>
          <cell r="Q9">
            <v>7.1819310644293463E-2</v>
          </cell>
          <cell r="R9">
            <v>0.23341072033748206</v>
          </cell>
          <cell r="S9">
            <v>0.56141877388497108</v>
          </cell>
          <cell r="T9">
            <v>0.76449100158676919</v>
          </cell>
          <cell r="U9">
            <v>0.88450469777056362</v>
          </cell>
          <cell r="V9">
            <v>0.97206937948461192</v>
          </cell>
          <cell r="W9">
            <v>1.010856859143286</v>
          </cell>
          <cell r="Y9">
            <v>-45.842353488324747</v>
          </cell>
        </row>
        <row r="10">
          <cell r="A10" t="str">
            <v>Blackburn</v>
          </cell>
          <cell r="B10" t="str">
            <v>Moderately Weak</v>
          </cell>
          <cell r="C10">
            <v>0.96030261937391059</v>
          </cell>
          <cell r="D10">
            <v>0.86505605245498307</v>
          </cell>
          <cell r="E10">
            <v>0.58086100076586167</v>
          </cell>
          <cell r="F10">
            <v>7.0303934308756227E-2</v>
          </cell>
          <cell r="G10">
            <v>0.1756259402575101</v>
          </cell>
          <cell r="H10">
            <v>0.33802696053686981</v>
          </cell>
          <cell r="I10">
            <v>0.52786462267457324</v>
          </cell>
          <cell r="J10">
            <v>0.68977332409676062</v>
          </cell>
          <cell r="K10">
            <v>0.6416032270782035</v>
          </cell>
          <cell r="L10">
            <v>0.65029155419170448</v>
          </cell>
          <cell r="M10">
            <v>0.38141723044801745</v>
          </cell>
          <cell r="N10">
            <v>0.58756279222803831</v>
          </cell>
          <cell r="O10">
            <v>0.25639511406138399</v>
          </cell>
          <cell r="P10">
            <v>0.23233072384641359</v>
          </cell>
          <cell r="Q10">
            <v>0.32736663641115832</v>
          </cell>
          <cell r="R10">
            <v>0.51845469122369048</v>
          </cell>
          <cell r="S10">
            <v>0.87243505668533161</v>
          </cell>
          <cell r="T10">
            <v>0.85854426922420679</v>
          </cell>
          <cell r="U10">
            <v>1.0085109365313647</v>
          </cell>
          <cell r="V10">
            <v>1.0263436871684524</v>
          </cell>
          <cell r="W10">
            <v>0.97882256560977665</v>
          </cell>
          <cell r="Y10">
            <v>-33.109862930607711</v>
          </cell>
        </row>
        <row r="11">
          <cell r="A11" t="str">
            <v>Blackpool</v>
          </cell>
          <cell r="B11" t="str">
            <v>Weak</v>
          </cell>
          <cell r="C11">
            <v>0.89237983254211839</v>
          </cell>
          <cell r="D11">
            <v>0.86174776017547805</v>
          </cell>
          <cell r="E11">
            <v>0.53629322184642891</v>
          </cell>
          <cell r="F11">
            <v>1.9761400362864074E-2</v>
          </cell>
          <cell r="G11">
            <v>3.6006267362525345E-2</v>
          </cell>
          <cell r="H11">
            <v>9.3008427462883014E-2</v>
          </cell>
          <cell r="I11">
            <v>0.82753329022877609</v>
          </cell>
          <cell r="J11">
            <v>1.2361103563261369</v>
          </cell>
          <cell r="K11">
            <v>1.0642864463530839</v>
          </cell>
          <cell r="L11">
            <v>0.68602227719937192</v>
          </cell>
          <cell r="M11">
            <v>0.15053323040529237</v>
          </cell>
          <cell r="N11">
            <v>0.27844635472422385</v>
          </cell>
          <cell r="O11">
            <v>7.4876712396953343E-2</v>
          </cell>
          <cell r="P11">
            <v>8.2172081418273119E-2</v>
          </cell>
          <cell r="Q11">
            <v>0.10127520342686888</v>
          </cell>
          <cell r="R11">
            <v>0.26606053826301373</v>
          </cell>
          <cell r="S11">
            <v>0.7531277114515188</v>
          </cell>
          <cell r="T11">
            <v>1.3670887670750302</v>
          </cell>
          <cell r="U11">
            <v>2.1252917467708015</v>
          </cell>
          <cell r="V11">
            <v>2.2417703339165169</v>
          </cell>
          <cell r="W11">
            <v>1.7896017143857863</v>
          </cell>
          <cell r="Y11">
            <v>-21.082935674494607</v>
          </cell>
        </row>
        <row r="12">
          <cell r="A12" t="str">
            <v>Bournemouth</v>
          </cell>
          <cell r="B12" t="str">
            <v>Strong</v>
          </cell>
          <cell r="C12">
            <v>0.76516128216501822</v>
          </cell>
          <cell r="D12">
            <v>0.86392754569748831</v>
          </cell>
          <cell r="E12">
            <v>0.45583526811640607</v>
          </cell>
          <cell r="F12">
            <v>1.6267330728747462E-3</v>
          </cell>
          <cell r="G12">
            <v>2.7865625933691546E-2</v>
          </cell>
          <cell r="H12">
            <v>7.6127183271856552E-2</v>
          </cell>
          <cell r="I12">
            <v>0.62000165460294521</v>
          </cell>
          <cell r="J12">
            <v>1.1290651128144507</v>
          </cell>
          <cell r="K12">
            <v>0.91575039537013136</v>
          </cell>
          <cell r="L12">
            <v>0.78950420725076431</v>
          </cell>
          <cell r="M12">
            <v>0.15651191851935062</v>
          </cell>
          <cell r="N12">
            <v>0.59812878513598289</v>
          </cell>
          <cell r="O12">
            <v>4.5838393121666918E-2</v>
          </cell>
          <cell r="P12">
            <v>4.8812008878911996E-2</v>
          </cell>
          <cell r="Q12">
            <v>7.4178091585010333E-2</v>
          </cell>
          <cell r="R12">
            <v>0.33229646937962454</v>
          </cell>
          <cell r="S12">
            <v>0.77997954509529932</v>
          </cell>
          <cell r="T12">
            <v>1.079376341737786</v>
          </cell>
          <cell r="U12">
            <v>1.5134406680881065</v>
          </cell>
          <cell r="V12">
            <v>1.6563357117365964</v>
          </cell>
          <cell r="W12">
            <v>1.3714569948209685</v>
          </cell>
          <cell r="Y12">
            <v>-29.311475565870296</v>
          </cell>
        </row>
        <row r="13">
          <cell r="A13" t="str">
            <v>Bradford</v>
          </cell>
          <cell r="B13" t="str">
            <v>Moderately Weak</v>
          </cell>
          <cell r="C13">
            <v>1.0405697398418936</v>
          </cell>
          <cell r="D13">
            <v>1.0368042819028829</v>
          </cell>
          <cell r="E13">
            <v>0.60674522919891294</v>
          </cell>
          <cell r="F13">
            <v>3.9766060287641375E-2</v>
          </cell>
          <cell r="G13">
            <v>6.188838241942364E-2</v>
          </cell>
          <cell r="H13">
            <v>0.13888881240029854</v>
          </cell>
          <cell r="I13">
            <v>0.5660188568841541</v>
          </cell>
          <cell r="J13">
            <v>0.76444670192327524</v>
          </cell>
          <cell r="K13">
            <v>0.70758972883510085</v>
          </cell>
          <cell r="L13">
            <v>0.71787826981454883</v>
          </cell>
          <cell r="M13">
            <v>0.26604902698569405</v>
          </cell>
          <cell r="N13">
            <v>0.52974036031524319</v>
          </cell>
          <cell r="O13">
            <v>0.17649833325997705</v>
          </cell>
          <cell r="P13">
            <v>0.15247903490763134</v>
          </cell>
          <cell r="Q13">
            <v>0.22202917625581459</v>
          </cell>
          <cell r="R13">
            <v>0.42585290134327308</v>
          </cell>
          <cell r="S13">
            <v>0.83197462585547244</v>
          </cell>
          <cell r="T13">
            <v>1.0317416666950692</v>
          </cell>
          <cell r="U13">
            <v>1.1315360675886148</v>
          </cell>
          <cell r="V13">
            <v>1.2567783051725625</v>
          </cell>
          <cell r="W13">
            <v>1.0825888069123701</v>
          </cell>
          <cell r="Y13">
            <v>-33.158038611779702</v>
          </cell>
        </row>
        <row r="14">
          <cell r="A14" t="str">
            <v>Brighton</v>
          </cell>
          <cell r="B14" t="str">
            <v>Strong</v>
          </cell>
          <cell r="C14">
            <v>0.89674915578817715</v>
          </cell>
          <cell r="D14">
            <v>0.90419803733557724</v>
          </cell>
          <cell r="E14">
            <v>0.49334235692110445</v>
          </cell>
          <cell r="F14">
            <v>9.8981883575147041E-3</v>
          </cell>
          <cell r="G14">
            <v>5.1071827168340168E-2</v>
          </cell>
          <cell r="H14">
            <v>0.11893720584655502</v>
          </cell>
          <cell r="I14">
            <v>0.66836654189799527</v>
          </cell>
          <cell r="J14">
            <v>1.027685571938024</v>
          </cell>
          <cell r="K14">
            <v>0.91184922314700978</v>
          </cell>
          <cell r="L14">
            <v>0.7788789041034887</v>
          </cell>
          <cell r="M14">
            <v>0.17053463414710676</v>
          </cell>
          <cell r="N14">
            <v>0.5658999542068236</v>
          </cell>
          <cell r="O14">
            <v>5.9177822670490668E-2</v>
          </cell>
          <cell r="P14">
            <v>6.4003408219833205E-2</v>
          </cell>
          <cell r="Q14">
            <v>9.9491471087796324E-2</v>
          </cell>
          <cell r="R14">
            <v>0.36751220757919223</v>
          </cell>
          <cell r="S14">
            <v>0.73065558621649529</v>
          </cell>
          <cell r="T14">
            <v>0.96896357459349924</v>
          </cell>
          <cell r="U14">
            <v>1.2498634675554472</v>
          </cell>
          <cell r="V14">
            <v>1.4199398089835871</v>
          </cell>
          <cell r="W14">
            <v>1.2874864753842943</v>
          </cell>
          <cell r="Y14">
            <v>-31.825767079901603</v>
          </cell>
        </row>
        <row r="15">
          <cell r="A15" t="str">
            <v>Bristol</v>
          </cell>
          <cell r="B15" t="str">
            <v>Strong</v>
          </cell>
          <cell r="C15">
            <v>0.92114798672519604</v>
          </cell>
          <cell r="D15">
            <v>0.99210386243073867</v>
          </cell>
          <cell r="E15">
            <v>0.51533023396331334</v>
          </cell>
          <cell r="F15">
            <v>2.1431141847917737E-2</v>
          </cell>
          <cell r="G15">
            <v>4.9621129462598931E-2</v>
          </cell>
          <cell r="H15">
            <v>0.10518711826361679</v>
          </cell>
          <cell r="I15">
            <v>0.46589284901028677</v>
          </cell>
          <cell r="J15">
            <v>0.70839363887490392</v>
          </cell>
          <cell r="K15">
            <v>0.62778946078831876</v>
          </cell>
          <cell r="L15">
            <v>0.64742168569412417</v>
          </cell>
          <cell r="M15">
            <v>0.17366898979477333</v>
          </cell>
          <cell r="N15">
            <v>0.29222475101296336</v>
          </cell>
          <cell r="O15">
            <v>8.5474640831190593E-2</v>
          </cell>
          <cell r="P15">
            <v>8.2158818228744893E-2</v>
          </cell>
          <cell r="Q15">
            <v>0.11096202350957092</v>
          </cell>
          <cell r="R15">
            <v>0.35838879607235502</v>
          </cell>
          <cell r="S15">
            <v>0.6569165898064081</v>
          </cell>
          <cell r="T15">
            <v>0.73130507167776027</v>
          </cell>
          <cell r="U15">
            <v>0.90753780702818632</v>
          </cell>
          <cell r="V15">
            <v>1.0826379649063165</v>
          </cell>
          <cell r="W15">
            <v>1.055043745706042</v>
          </cell>
          <cell r="Y15">
            <v>-41.290454174082434</v>
          </cell>
        </row>
        <row r="16">
          <cell r="A16" t="str">
            <v>Burnley</v>
          </cell>
          <cell r="B16" t="str">
            <v>Weak</v>
          </cell>
          <cell r="C16">
            <v>0.97392418496832311</v>
          </cell>
          <cell r="D16">
            <v>0.98122489604123764</v>
          </cell>
          <cell r="E16">
            <v>0.64972561841858523</v>
          </cell>
          <cell r="F16">
            <v>2.1591640483363893E-2</v>
          </cell>
          <cell r="G16">
            <v>6.0882397103402083E-2</v>
          </cell>
          <cell r="H16">
            <v>0.65988836923498384</v>
          </cell>
          <cell r="I16">
            <v>1.0961744842302978</v>
          </cell>
          <cell r="J16">
            <v>1.1807546351669158</v>
          </cell>
          <cell r="K16">
            <v>1.0461980945436189</v>
          </cell>
          <cell r="L16">
            <v>0.97076046263127125</v>
          </cell>
          <cell r="M16">
            <v>0.66238128118326123</v>
          </cell>
          <cell r="N16">
            <v>0.85871123847759567</v>
          </cell>
          <cell r="O16">
            <v>0.53538883351084521</v>
          </cell>
          <cell r="P16">
            <v>0.53870119851546527</v>
          </cell>
          <cell r="Q16">
            <v>0.60987124707264606</v>
          </cell>
          <cell r="R16">
            <v>0.87620940073936893</v>
          </cell>
          <cell r="S16">
            <v>1.1993648512651722</v>
          </cell>
          <cell r="T16">
            <v>1.2573904014754667</v>
          </cell>
          <cell r="U16">
            <v>1.4910935266569201</v>
          </cell>
          <cell r="V16">
            <v>1.4527580118086914</v>
          </cell>
          <cell r="W16">
            <v>1.3577823339387192</v>
          </cell>
          <cell r="Y16">
            <v>-9.8974878941736222</v>
          </cell>
        </row>
        <row r="17">
          <cell r="A17" t="str">
            <v>Cambridge</v>
          </cell>
          <cell r="B17" t="str">
            <v>Moderately Strong</v>
          </cell>
          <cell r="C17">
            <v>0.88855925052496676</v>
          </cell>
          <cell r="D17">
            <v>0.86203376248864805</v>
          </cell>
          <cell r="E17">
            <v>0.45580566030059977</v>
          </cell>
          <cell r="F17">
            <v>1.1247001619174326E-2</v>
          </cell>
          <cell r="G17">
            <v>3.5739817042732117E-2</v>
          </cell>
          <cell r="H17">
            <v>0.10839755834615471</v>
          </cell>
          <cell r="I17">
            <v>0.3879061744639421</v>
          </cell>
          <cell r="J17">
            <v>0.69961254883527491</v>
          </cell>
          <cell r="K17">
            <v>0.68129666802769295</v>
          </cell>
          <cell r="L17">
            <v>0.76900484695920068</v>
          </cell>
          <cell r="M17">
            <v>0.20485745528647031</v>
          </cell>
          <cell r="N17">
            <v>0.65507119645244682</v>
          </cell>
          <cell r="O17">
            <v>5.7213702437434143E-2</v>
          </cell>
          <cell r="P17">
            <v>6.6667164960183364E-2</v>
          </cell>
          <cell r="Q17">
            <v>0.10130589031180244</v>
          </cell>
          <cell r="R17">
            <v>0.29698087738557716</v>
          </cell>
          <cell r="S17">
            <v>0.63180721393004269</v>
          </cell>
          <cell r="T17">
            <v>0.82668162968806413</v>
          </cell>
          <cell r="U17">
            <v>0.93364601598380625</v>
          </cell>
          <cell r="V17">
            <v>1.0729746263492617</v>
          </cell>
          <cell r="W17">
            <v>0.9224932257885643</v>
          </cell>
          <cell r="Y17">
            <v>-40.325162903326301</v>
          </cell>
        </row>
        <row r="18">
          <cell r="A18" t="str">
            <v>Cardiff</v>
          </cell>
          <cell r="B18" t="str">
            <v>Strong</v>
          </cell>
          <cell r="C18">
            <v>0.93285792864048611</v>
          </cell>
          <cell r="D18">
            <v>0.93194507426424122</v>
          </cell>
          <cell r="E18">
            <v>0.55202657668979649</v>
          </cell>
          <cell r="F18">
            <v>2.3632069433810856E-3</v>
          </cell>
          <cell r="G18">
            <v>7.6158538077561984E-3</v>
          </cell>
          <cell r="H18">
            <v>3.5340776744822937E-2</v>
          </cell>
          <cell r="I18">
            <v>0.17916596824425862</v>
          </cell>
          <cell r="J18">
            <v>0.61912336985510774</v>
          </cell>
          <cell r="K18">
            <v>0.53407524022859376</v>
          </cell>
          <cell r="L18">
            <v>0.28401403245491114</v>
          </cell>
          <cell r="M18">
            <v>0.49653527959975818</v>
          </cell>
          <cell r="N18">
            <v>0.35229669256244434</v>
          </cell>
          <cell r="O18">
            <v>3.9236273380288567E-2</v>
          </cell>
          <cell r="P18">
            <v>4.0038825540177653E-2</v>
          </cell>
          <cell r="Q18">
            <v>6.5422409903188497E-2</v>
          </cell>
          <cell r="R18">
            <v>0.17504341930165429</v>
          </cell>
          <cell r="S18">
            <v>0.57497370316558671</v>
          </cell>
          <cell r="T18">
            <v>0.74840447375982877</v>
          </cell>
          <cell r="U18">
            <v>0.87998035819684639</v>
          </cell>
          <cell r="V18">
            <v>1.1322026675974066</v>
          </cell>
          <cell r="W18">
            <v>1.0838008176339429</v>
          </cell>
          <cell r="Y18">
            <v>-44.793360217561002</v>
          </cell>
        </row>
        <row r="19">
          <cell r="A19" t="str">
            <v>Chatham</v>
          </cell>
          <cell r="B19" t="str">
            <v>Weak</v>
          </cell>
          <cell r="C19">
            <v>0.90972301308010473</v>
          </cell>
          <cell r="D19">
            <v>0.87751422719627092</v>
          </cell>
          <cell r="E19">
            <v>0.50536167449578417</v>
          </cell>
          <cell r="F19">
            <v>1.4435764924032141E-2</v>
          </cell>
          <cell r="G19">
            <v>4.3560659288493474E-2</v>
          </cell>
          <cell r="H19">
            <v>0.15210805894655061</v>
          </cell>
          <cell r="I19">
            <v>0.52122394755360957</v>
          </cell>
          <cell r="J19">
            <v>0.61313558558460057</v>
          </cell>
          <cell r="K19">
            <v>0.69703726412283451</v>
          </cell>
          <cell r="L19">
            <v>0.77195878731906109</v>
          </cell>
          <cell r="M19">
            <v>0.29498116457722756</v>
          </cell>
          <cell r="N19">
            <v>0.35795152615483861</v>
          </cell>
          <cell r="O19">
            <v>0.11933127083444312</v>
          </cell>
          <cell r="P19">
            <v>0.10803313923074882</v>
          </cell>
          <cell r="Q19">
            <v>0.18861980074019433</v>
          </cell>
          <cell r="R19">
            <v>0.44368858650496629</v>
          </cell>
          <cell r="S19">
            <v>0.72996713145450143</v>
          </cell>
          <cell r="T19">
            <v>0.81992412923540425</v>
          </cell>
          <cell r="U19">
            <v>0.97236600301134979</v>
          </cell>
          <cell r="V19">
            <v>0.98766050619033863</v>
          </cell>
          <cell r="W19">
            <v>1.0683879404627112</v>
          </cell>
          <cell r="Y19">
            <v>-38.361068237473241</v>
          </cell>
        </row>
        <row r="20">
          <cell r="A20" t="str">
            <v>Coventry</v>
          </cell>
          <cell r="B20" t="str">
            <v>Moderately Strong</v>
          </cell>
          <cell r="C20">
            <v>0.86073735942280305</v>
          </cell>
          <cell r="D20">
            <v>0.92354612697081684</v>
          </cell>
          <cell r="E20">
            <v>0.50293619870717254</v>
          </cell>
          <cell r="F20">
            <v>1.1453363459124944E-2</v>
          </cell>
          <cell r="G20">
            <v>4.060717163300423E-2</v>
          </cell>
          <cell r="H20">
            <v>0.10912501658473764</v>
          </cell>
          <cell r="I20">
            <v>0.46996346933727851</v>
          </cell>
          <cell r="J20">
            <v>0.84439361008696978</v>
          </cell>
          <cell r="K20">
            <v>0.72107403618409238</v>
          </cell>
          <cell r="L20">
            <v>0.72326955053075881</v>
          </cell>
          <cell r="M20">
            <v>0.22744224906866647</v>
          </cell>
          <cell r="N20">
            <v>0.32797249131841216</v>
          </cell>
          <cell r="O20">
            <v>9.6136795049540535E-2</v>
          </cell>
          <cell r="P20">
            <v>9.8938294458470022E-2</v>
          </cell>
          <cell r="Q20">
            <v>0.13689124683052656</v>
          </cell>
          <cell r="R20">
            <v>0.3599568600633663</v>
          </cell>
          <cell r="S20">
            <v>0.62232514575148234</v>
          </cell>
          <cell r="T20">
            <v>0.72672611822770883</v>
          </cell>
          <cell r="U20">
            <v>0.95810357198977669</v>
          </cell>
          <cell r="V20">
            <v>1.2370509889291152</v>
          </cell>
          <cell r="W20">
            <v>1.1577941450650797</v>
          </cell>
          <cell r="Y20">
            <v>-38.511358706898875</v>
          </cell>
        </row>
        <row r="21">
          <cell r="A21" t="str">
            <v>Crawley</v>
          </cell>
          <cell r="B21" t="str">
            <v>Strong</v>
          </cell>
          <cell r="C21">
            <v>0.91095451972122454</v>
          </cell>
          <cell r="D21">
            <v>0.88477846883724787</v>
          </cell>
          <cell r="E21">
            <v>0.4859393852797303</v>
          </cell>
          <cell r="F21">
            <v>1.8744066662462897E-2</v>
          </cell>
          <cell r="G21">
            <v>4.4685257329308066E-2</v>
          </cell>
          <cell r="H21">
            <v>0.15850439231437558</v>
          </cell>
          <cell r="I21">
            <v>0.5934184027033601</v>
          </cell>
          <cell r="J21">
            <v>0.81531418457186888</v>
          </cell>
          <cell r="K21">
            <v>0.71951919938885167</v>
          </cell>
          <cell r="L21">
            <v>0.74399901589717155</v>
          </cell>
          <cell r="M21">
            <v>0.30184190900612851</v>
          </cell>
          <cell r="N21">
            <v>0.73625933730408233</v>
          </cell>
          <cell r="O21">
            <v>0.12284225458024496</v>
          </cell>
          <cell r="P21">
            <v>0.13218984318752919</v>
          </cell>
          <cell r="Q21">
            <v>0.18759524808597891</v>
          </cell>
          <cell r="R21">
            <v>0.46722059112000686</v>
          </cell>
          <cell r="S21">
            <v>0.7914951687073668</v>
          </cell>
          <cell r="T21">
            <v>0.84215289960147499</v>
          </cell>
          <cell r="U21">
            <v>0.96673041810785343</v>
          </cell>
          <cell r="V21">
            <v>1.0425013845671753</v>
          </cell>
          <cell r="W21">
            <v>0.93101855410509493</v>
          </cell>
          <cell r="Y21">
            <v>-35.592113949919742</v>
          </cell>
        </row>
        <row r="22">
          <cell r="A22" t="str">
            <v>Derby</v>
          </cell>
          <cell r="B22" t="str">
            <v>Weak</v>
          </cell>
          <cell r="C22">
            <v>0.89956663959590577</v>
          </cell>
          <cell r="D22">
            <v>0.96888897987452671</v>
          </cell>
          <cell r="E22">
            <v>0.50695953644000968</v>
          </cell>
          <cell r="F22">
            <v>7.5444961833078979E-3</v>
          </cell>
          <cell r="G22">
            <v>2.1254292019221927E-2</v>
          </cell>
          <cell r="H22">
            <v>8.1346378220950116E-2</v>
          </cell>
          <cell r="I22">
            <v>0.52627601734844476</v>
          </cell>
          <cell r="J22">
            <v>0.80060424052795975</v>
          </cell>
          <cell r="K22">
            <v>0.69742621500181712</v>
          </cell>
          <cell r="L22">
            <v>0.77116889642767683</v>
          </cell>
          <cell r="M22">
            <v>0.16247949260160968</v>
          </cell>
          <cell r="N22">
            <v>0.33871547510820998</v>
          </cell>
          <cell r="O22">
            <v>5.6193329537414474E-2</v>
          </cell>
          <cell r="P22">
            <v>5.8840699963104037E-2</v>
          </cell>
          <cell r="Q22">
            <v>8.1459572528154042E-2</v>
          </cell>
          <cell r="R22">
            <v>0.27242084774122283</v>
          </cell>
          <cell r="S22">
            <v>0.61558932254038923</v>
          </cell>
          <cell r="T22">
            <v>0.76563431526646597</v>
          </cell>
          <cell r="U22">
            <v>0.99836373336389062</v>
          </cell>
          <cell r="V22">
            <v>1.1364339481468704</v>
          </cell>
          <cell r="W22">
            <v>1.073052373310166</v>
          </cell>
          <cell r="Y22">
            <v>-40.112947270892455</v>
          </cell>
        </row>
        <row r="23">
          <cell r="A23" t="str">
            <v>Doncaster</v>
          </cell>
          <cell r="B23" t="str">
            <v>Weak</v>
          </cell>
          <cell r="C23">
            <v>0.98075200305177157</v>
          </cell>
          <cell r="D23">
            <v>1.06998127578971</v>
          </cell>
          <cell r="E23">
            <v>0.62767969435953397</v>
          </cell>
          <cell r="F23">
            <v>5.2566897867807334E-2</v>
          </cell>
          <cell r="G23">
            <v>8.2406527517081274E-2</v>
          </cell>
          <cell r="H23">
            <v>0.2249389360146451</v>
          </cell>
          <cell r="I23">
            <v>0.86029268575384277</v>
          </cell>
          <cell r="J23">
            <v>1.0307207061362935</v>
          </cell>
          <cell r="K23">
            <v>0.89743844122829131</v>
          </cell>
          <cell r="L23">
            <v>0.77891584512723899</v>
          </cell>
          <cell r="M23">
            <v>0.30637863394367554</v>
          </cell>
          <cell r="N23">
            <v>0.45630256474409436</v>
          </cell>
          <cell r="O23">
            <v>0.226421287535889</v>
          </cell>
          <cell r="P23">
            <v>0.20041456334983845</v>
          </cell>
          <cell r="Q23">
            <v>0.26306783282838808</v>
          </cell>
          <cell r="R23">
            <v>0.53029698624863375</v>
          </cell>
          <cell r="S23">
            <v>1.0243467713748362</v>
          </cell>
          <cell r="T23">
            <v>1.1752474674700739</v>
          </cell>
          <cell r="U23">
            <v>1.3829408873604945</v>
          </cell>
          <cell r="V23">
            <v>1.3265396006923331</v>
          </cell>
          <cell r="W23">
            <v>1.3148634963959969</v>
          </cell>
          <cell r="Y23">
            <v>-24.952880696204048</v>
          </cell>
        </row>
        <row r="24">
          <cell r="A24" t="str">
            <v>Dundee</v>
          </cell>
          <cell r="B24" t="e">
            <v>#N/A</v>
          </cell>
          <cell r="C24">
            <v>0.91661202832949817</v>
          </cell>
          <cell r="D24">
            <v>0.96155574321503823</v>
          </cell>
          <cell r="E24">
            <v>0.55677964918642942</v>
          </cell>
          <cell r="F24">
            <v>5.4462432782551029E-3</v>
          </cell>
          <cell r="G24">
            <v>1.4526449258940142E-2</v>
          </cell>
          <cell r="H24">
            <v>3.6922122922300057E-2</v>
          </cell>
          <cell r="I24">
            <v>0.50688230402257595</v>
          </cell>
          <cell r="J24">
            <v>0.88041715359684292</v>
          </cell>
          <cell r="K24">
            <v>0.80765557603412241</v>
          </cell>
          <cell r="L24">
            <v>0.74043880323945899</v>
          </cell>
          <cell r="M24">
            <v>0.43013921449835746</v>
          </cell>
          <cell r="N24">
            <v>0.52903236875911819</v>
          </cell>
          <cell r="O24">
            <v>4.8150021604382559E-2</v>
          </cell>
          <cell r="P24">
            <v>3.9129280826047108E-2</v>
          </cell>
          <cell r="Q24">
            <v>6.5655345716087332E-2</v>
          </cell>
          <cell r="R24">
            <v>0.20192629478670673</v>
          </cell>
          <cell r="S24">
            <v>0.99852428454749143</v>
          </cell>
          <cell r="T24">
            <v>0.93726039981166154</v>
          </cell>
          <cell r="U24">
            <v>1.1039679827869051</v>
          </cell>
          <cell r="V24">
            <v>1.2172493076906676</v>
          </cell>
          <cell r="W24">
            <v>1.2515870486132443</v>
          </cell>
          <cell r="Y24">
            <v>-34.51324059528163</v>
          </cell>
        </row>
        <row r="25">
          <cell r="A25" t="str">
            <v>Edinburgh</v>
          </cell>
          <cell r="B25" t="e">
            <v>#N/A</v>
          </cell>
          <cell r="C25">
            <v>0.89119529458284164</v>
          </cell>
          <cell r="D25">
            <v>1.0501452706539103</v>
          </cell>
          <cell r="E25">
            <v>0.51254944211919262</v>
          </cell>
          <cell r="F25">
            <v>5.230212352646293E-3</v>
          </cell>
          <cell r="G25">
            <v>1.0156174537954579E-2</v>
          </cell>
          <cell r="H25">
            <v>2.0468567807021994E-2</v>
          </cell>
          <cell r="I25">
            <v>0.26415637566977168</v>
          </cell>
          <cell r="J25">
            <v>0.69729088347724744</v>
          </cell>
          <cell r="K25">
            <v>0.82563733156279884</v>
          </cell>
          <cell r="L25">
            <v>0.33042659941599256</v>
          </cell>
          <cell r="M25">
            <v>0.17048763331659555</v>
          </cell>
          <cell r="N25">
            <v>0.17269777362853481</v>
          </cell>
          <cell r="O25">
            <v>2.6078488010925618E-2</v>
          </cell>
          <cell r="P25">
            <v>2.365065131094761E-2</v>
          </cell>
          <cell r="Q25">
            <v>3.6957726765314475E-2</v>
          </cell>
          <cell r="R25">
            <v>0.12848390259574846</v>
          </cell>
          <cell r="S25">
            <v>0.83842528668247329</v>
          </cell>
          <cell r="T25">
            <v>1.0139930778592374</v>
          </cell>
          <cell r="U25">
            <v>1.2486154998583308</v>
          </cell>
          <cell r="V25">
            <v>1.5455710808488392</v>
          </cell>
          <cell r="W25">
            <v>1.4047525163068937</v>
          </cell>
          <cell r="Y25">
            <v>-38.897483103494132</v>
          </cell>
        </row>
        <row r="26">
          <cell r="A26" t="str">
            <v>Exeter</v>
          </cell>
          <cell r="B26" t="str">
            <v>Moderately Strong</v>
          </cell>
          <cell r="C26">
            <v>0.82750617854482411</v>
          </cell>
          <cell r="D26">
            <v>0.8521905101983096</v>
          </cell>
          <cell r="E26">
            <v>0.49740035848509306</v>
          </cell>
          <cell r="F26">
            <v>2.9849574856636706E-3</v>
          </cell>
          <cell r="G26">
            <v>1.0065813642760485E-2</v>
          </cell>
          <cell r="H26">
            <v>5.4159930214250786E-2</v>
          </cell>
          <cell r="I26">
            <v>0.41338088589594141</v>
          </cell>
          <cell r="J26">
            <v>0.74580555393854953</v>
          </cell>
          <cell r="K26">
            <v>0.67359449853068987</v>
          </cell>
          <cell r="L26">
            <v>0.60612424944275212</v>
          </cell>
          <cell r="M26">
            <v>0.16773468214425424</v>
          </cell>
          <cell r="N26">
            <v>0.67345388146447016</v>
          </cell>
          <cell r="O26">
            <v>5.2734242552601493E-2</v>
          </cell>
          <cell r="P26">
            <v>4.6869998300889636E-2</v>
          </cell>
          <cell r="Q26">
            <v>8.5998672645703086E-2</v>
          </cell>
          <cell r="R26">
            <v>0.30780523979028374</v>
          </cell>
          <cell r="S26">
            <v>0.65835444886721461</v>
          </cell>
          <cell r="T26">
            <v>0.88485204247177107</v>
          </cell>
          <cell r="U26">
            <v>1.0543972941063746</v>
          </cell>
          <cell r="V26">
            <v>1.1322610710999232</v>
          </cell>
          <cell r="W26">
            <v>1.1319681096380387</v>
          </cell>
          <cell r="Y26">
            <v>-39.200216277131091</v>
          </cell>
        </row>
        <row r="27">
          <cell r="A27" t="str">
            <v>Glasgow</v>
          </cell>
          <cell r="B27" t="e">
            <v>#N/A</v>
          </cell>
          <cell r="C27">
            <v>0.93542915041292063</v>
          </cell>
          <cell r="D27">
            <v>0.95953656597391779</v>
          </cell>
          <cell r="E27">
            <v>0.52702581808123927</v>
          </cell>
          <cell r="F27">
            <v>6.2663183879038539E-3</v>
          </cell>
          <cell r="G27">
            <v>2.0763052527882755E-2</v>
          </cell>
          <cell r="H27">
            <v>5.6101242194046955E-2</v>
          </cell>
          <cell r="I27">
            <v>0.46247860081559217</v>
          </cell>
          <cell r="J27">
            <v>0.86119767630878652</v>
          </cell>
          <cell r="K27">
            <v>0.72453205594918357</v>
          </cell>
          <cell r="L27">
            <v>0.34427493297882378</v>
          </cell>
          <cell r="M27">
            <v>0.25616034624328493</v>
          </cell>
          <cell r="N27">
            <v>0.34657086373139023</v>
          </cell>
          <cell r="O27">
            <v>4.0547352655053992E-2</v>
          </cell>
          <cell r="P27">
            <v>4.0078730291028444E-2</v>
          </cell>
          <cell r="Q27">
            <v>5.8290898949019412E-2</v>
          </cell>
          <cell r="R27">
            <v>0.17053365856709957</v>
          </cell>
          <cell r="S27">
            <v>0.68850439937743646</v>
          </cell>
          <cell r="T27">
            <v>0.95863841399253857</v>
          </cell>
          <cell r="U27">
            <v>1.1582856104063677</v>
          </cell>
          <cell r="V27">
            <v>1.2129048905143738</v>
          </cell>
          <cell r="W27">
            <v>1.253085264565857</v>
          </cell>
          <cell r="Y27">
            <v>-39.255039493852358</v>
          </cell>
        </row>
        <row r="28">
          <cell r="A28" t="str">
            <v>Gloucester</v>
          </cell>
          <cell r="B28" t="str">
            <v>Strong</v>
          </cell>
          <cell r="C28">
            <v>1.014193605310163</v>
          </cell>
          <cell r="D28">
            <v>0.94811593817619055</v>
          </cell>
          <cell r="E28">
            <v>0.68598664968668577</v>
          </cell>
          <cell r="F28">
            <v>3.546698583756025E-2</v>
          </cell>
          <cell r="G28">
            <v>7.6110736865103334E-2</v>
          </cell>
          <cell r="H28">
            <v>0.32722087512995168</v>
          </cell>
          <cell r="I28">
            <v>0.70864001001405785</v>
          </cell>
          <cell r="J28">
            <v>0.94568862692036249</v>
          </cell>
          <cell r="K28">
            <v>0.87122838475656561</v>
          </cell>
          <cell r="L28">
            <v>0.81263031052810297</v>
          </cell>
          <cell r="M28">
            <v>0.48905049284899921</v>
          </cell>
          <cell r="N28">
            <v>0.75993520140962412</v>
          </cell>
          <cell r="O28">
            <v>0.33201375885067785</v>
          </cell>
          <cell r="P28">
            <v>0.30154926660459663</v>
          </cell>
          <cell r="Q28">
            <v>0.4423844246285088</v>
          </cell>
          <cell r="R28">
            <v>0.64188681120475344</v>
          </cell>
          <cell r="S28">
            <v>0.84676896453751094</v>
          </cell>
          <cell r="T28">
            <v>0.94407691127856053</v>
          </cell>
          <cell r="U28">
            <v>1.1230446005893997</v>
          </cell>
          <cell r="V28">
            <v>1.1827696970610557</v>
          </cell>
          <cell r="W28">
            <v>1.1580571672872635</v>
          </cell>
          <cell r="Y28">
            <v>-25.261960495842644</v>
          </cell>
        </row>
        <row r="29">
          <cell r="A29" t="str">
            <v>Huddersfield</v>
          </cell>
          <cell r="B29" t="str">
            <v>Moderately Weak</v>
          </cell>
          <cell r="C29">
            <v>0.99327124030205738</v>
          </cell>
          <cell r="D29">
            <v>1.0120725347081192</v>
          </cell>
          <cell r="E29">
            <v>0.63142828767242609</v>
          </cell>
          <cell r="F29">
            <v>1.9036942424138552E-2</v>
          </cell>
          <cell r="G29">
            <v>0.12030924790115279</v>
          </cell>
          <cell r="H29">
            <v>0.22780120678931087</v>
          </cell>
          <cell r="I29">
            <v>0.64906647743990065</v>
          </cell>
          <cell r="J29">
            <v>0.8125566516362005</v>
          </cell>
          <cell r="K29">
            <v>0.73569819581727169</v>
          </cell>
          <cell r="L29">
            <v>0.65705073973918171</v>
          </cell>
          <cell r="M29">
            <v>0.35897284399683999</v>
          </cell>
          <cell r="N29">
            <v>0.44049387962046238</v>
          </cell>
          <cell r="O29">
            <v>0.27699876920635425</v>
          </cell>
          <cell r="P29">
            <v>0.2730389314262171</v>
          </cell>
          <cell r="Q29">
            <v>0.35149555760695345</v>
          </cell>
          <cell r="R29">
            <v>0.51758655668502707</v>
          </cell>
          <cell r="S29">
            <v>0.78995819644935994</v>
          </cell>
          <cell r="T29">
            <v>0.8392074464407534</v>
          </cell>
          <cell r="U29">
            <v>1.1019266921327551</v>
          </cell>
          <cell r="V29">
            <v>1.2739807220952266</v>
          </cell>
          <cell r="W29">
            <v>1.1623464870839795</v>
          </cell>
          <cell r="Y29">
            <v>-31.044184671345953</v>
          </cell>
        </row>
        <row r="30">
          <cell r="A30" t="str">
            <v>Hull</v>
          </cell>
          <cell r="B30" t="str">
            <v>Weak</v>
          </cell>
          <cell r="C30">
            <v>1.0691654480330206</v>
          </cell>
          <cell r="D30">
            <v>1.0536405155396893</v>
          </cell>
          <cell r="E30">
            <v>0.6056108172334439</v>
          </cell>
          <cell r="F30">
            <v>8.0322879310080926E-3</v>
          </cell>
          <cell r="G30">
            <v>2.2747489739891637E-2</v>
          </cell>
          <cell r="H30">
            <v>8.9028418515903276E-2</v>
          </cell>
          <cell r="I30">
            <v>0.58422900058617222</v>
          </cell>
          <cell r="J30">
            <v>0.8769859083711411</v>
          </cell>
          <cell r="K30">
            <v>0.7473977946568362</v>
          </cell>
          <cell r="L30">
            <v>0.72699779081546423</v>
          </cell>
          <cell r="M30">
            <v>0.2097252972931436</v>
          </cell>
          <cell r="N30">
            <v>0.38328086270118944</v>
          </cell>
          <cell r="O30">
            <v>0.13139770100086587</v>
          </cell>
          <cell r="P30">
            <v>0.12332256306034657</v>
          </cell>
          <cell r="Q30">
            <v>0.2039805799563931</v>
          </cell>
          <cell r="R30">
            <v>0.48609192044925781</v>
          </cell>
          <cell r="S30">
            <v>0.87401085688657976</v>
          </cell>
          <cell r="T30">
            <v>1.1236723303432314</v>
          </cell>
          <cell r="U30">
            <v>1.3099756418567705</v>
          </cell>
          <cell r="V30">
            <v>1.5248702684001907</v>
          </cell>
          <cell r="W30">
            <v>1.3409568101670359</v>
          </cell>
          <cell r="Y30">
            <v>-30.510742640140542</v>
          </cell>
        </row>
        <row r="31">
          <cell r="A31" t="str">
            <v>Ipswich</v>
          </cell>
          <cell r="B31" t="str">
            <v>Moderately Weak</v>
          </cell>
          <cell r="C31">
            <v>0.94007720937465067</v>
          </cell>
          <cell r="D31">
            <v>0.94740287136537338</v>
          </cell>
          <cell r="E31">
            <v>0.54772127100357126</v>
          </cell>
          <cell r="F31">
            <v>1.2569179308036086E-2</v>
          </cell>
          <cell r="G31">
            <v>8.5950616054461998E-2</v>
          </cell>
          <cell r="H31">
            <v>0.12405185901064818</v>
          </cell>
          <cell r="I31">
            <v>0.48177563479641955</v>
          </cell>
          <cell r="J31">
            <v>0.69658728502875444</v>
          </cell>
          <cell r="K31">
            <v>0.608024945283689</v>
          </cell>
          <cell r="L31">
            <v>0.64983418821558425</v>
          </cell>
          <cell r="M31">
            <v>0.24196106984896826</v>
          </cell>
          <cell r="N31">
            <v>0.54311966486666741</v>
          </cell>
          <cell r="O31">
            <v>0.1336749301699276</v>
          </cell>
          <cell r="P31">
            <v>0.12820573723233247</v>
          </cell>
          <cell r="Q31">
            <v>0.17404739452823034</v>
          </cell>
          <cell r="R31">
            <v>0.30576239726003474</v>
          </cell>
          <cell r="S31">
            <v>0.59360152382024911</v>
          </cell>
          <cell r="T31">
            <v>0.70621070122896024</v>
          </cell>
          <cell r="U31">
            <v>0.91158697000398015</v>
          </cell>
          <cell r="V31">
            <v>0.97679627985597228</v>
          </cell>
          <cell r="W31">
            <v>0.89934821609952031</v>
          </cell>
          <cell r="Y31">
            <v>-40.716680545535972</v>
          </cell>
        </row>
        <row r="32">
          <cell r="A32" t="str">
            <v>Leeds</v>
          </cell>
          <cell r="B32" t="str">
            <v>Strong</v>
          </cell>
          <cell r="C32">
            <v>0.89382666281035583</v>
          </cell>
          <cell r="D32">
            <v>0.99267821595006811</v>
          </cell>
          <cell r="E32">
            <v>0.53023747316584835</v>
          </cell>
          <cell r="F32">
            <v>7.0695082851228571E-3</v>
          </cell>
          <cell r="G32">
            <v>1.5722527621412304E-2</v>
          </cell>
          <cell r="H32">
            <v>4.9030723047842277E-2</v>
          </cell>
          <cell r="I32">
            <v>0.45901288905768667</v>
          </cell>
          <cell r="J32">
            <v>0.72046141706708289</v>
          </cell>
          <cell r="K32">
            <v>0.59776135850257817</v>
          </cell>
          <cell r="L32">
            <v>0.50676074576695251</v>
          </cell>
          <cell r="M32">
            <v>0.13355550567919555</v>
          </cell>
          <cell r="N32">
            <v>0.17767224553402142</v>
          </cell>
          <cell r="O32">
            <v>5.4154953224007978E-2</v>
          </cell>
          <cell r="P32">
            <v>5.2812042235227681E-2</v>
          </cell>
          <cell r="Q32">
            <v>8.4765749952793526E-2</v>
          </cell>
          <cell r="R32">
            <v>0.26107226561528485</v>
          </cell>
          <cell r="S32">
            <v>0.6067512345347168</v>
          </cell>
          <cell r="T32">
            <v>0.74468313851030543</v>
          </cell>
          <cell r="U32">
            <v>0.92600132510486999</v>
          </cell>
          <cell r="V32">
            <v>1.1305781940261956</v>
          </cell>
          <cell r="W32">
            <v>1.1676584982898217</v>
          </cell>
          <cell r="Y32">
            <v>-43.096952819116133</v>
          </cell>
        </row>
        <row r="33">
          <cell r="A33" t="str">
            <v>Leicester</v>
          </cell>
          <cell r="B33" t="str">
            <v>Weak</v>
          </cell>
          <cell r="C33">
            <v>0.9850070396249555</v>
          </cell>
          <cell r="D33">
            <v>0.96885647030214073</v>
          </cell>
          <cell r="E33">
            <v>0.54271264561790777</v>
          </cell>
          <cell r="F33">
            <v>1.316165747961839E-2</v>
          </cell>
          <cell r="G33">
            <v>2.4604083533537664E-2</v>
          </cell>
          <cell r="H33">
            <v>8.5233822480287699E-2</v>
          </cell>
          <cell r="I33">
            <v>6.0218379339373573E-2</v>
          </cell>
          <cell r="J33">
            <v>0.47276299961443458</v>
          </cell>
          <cell r="K33">
            <v>0.5496492182208359</v>
          </cell>
          <cell r="L33">
            <v>0.58771076931194743</v>
          </cell>
          <cell r="M33">
            <v>0.20088847596608977</v>
          </cell>
          <cell r="N33">
            <v>0.34888562548501401</v>
          </cell>
          <cell r="O33">
            <v>7.5027570329608217E-2</v>
          </cell>
          <cell r="P33">
            <v>7.1535936949694137E-2</v>
          </cell>
          <cell r="Q33">
            <v>0.10326229450234099</v>
          </cell>
          <cell r="R33">
            <v>0.3004539355473973</v>
          </cell>
          <cell r="S33">
            <v>0.62108851041537039</v>
          </cell>
          <cell r="T33">
            <v>0.77031877941512539</v>
          </cell>
          <cell r="U33">
            <v>0.94183131490202809</v>
          </cell>
          <cell r="V33">
            <v>1.0091151496516655</v>
          </cell>
          <cell r="W33">
            <v>1.0493568992762727</v>
          </cell>
          <cell r="Y33">
            <v>-44.688727727845801</v>
          </cell>
        </row>
        <row r="34">
          <cell r="A34" t="str">
            <v>Liverpool</v>
          </cell>
          <cell r="B34" t="str">
            <v>Moderately Strong</v>
          </cell>
          <cell r="C34">
            <v>0.86174654854584321</v>
          </cell>
          <cell r="D34">
            <v>0.94380955089996144</v>
          </cell>
          <cell r="E34">
            <v>0.52477082214148896</v>
          </cell>
          <cell r="F34">
            <v>6.8417674114615674E-3</v>
          </cell>
          <cell r="G34">
            <v>1.5214811651302326E-2</v>
          </cell>
          <cell r="H34">
            <v>7.547707379707834E-2</v>
          </cell>
          <cell r="I34">
            <v>0.61801993668894717</v>
          </cell>
          <cell r="J34">
            <v>1.0634248583972969</v>
          </cell>
          <cell r="K34">
            <v>0.81972484926248601</v>
          </cell>
          <cell r="L34">
            <v>0.50388280657078155</v>
          </cell>
          <cell r="M34">
            <v>0.16482031982981951</v>
          </cell>
          <cell r="N34">
            <v>1.2439782568321158</v>
          </cell>
          <cell r="O34">
            <v>6.7370624753789868E-2</v>
          </cell>
          <cell r="P34">
            <v>5.9582248403826532E-2</v>
          </cell>
          <cell r="Q34">
            <v>9.2998770194551494E-2</v>
          </cell>
          <cell r="R34">
            <v>0.45373708775930449</v>
          </cell>
          <cell r="S34">
            <v>0.93267306525416316</v>
          </cell>
          <cell r="T34">
            <v>1.1508542863173783</v>
          </cell>
          <cell r="U34">
            <v>1.4108270676882522</v>
          </cell>
          <cell r="V34">
            <v>1.5471579532617643</v>
          </cell>
          <cell r="W34">
            <v>1.3728410480051123</v>
          </cell>
          <cell r="Y34">
            <v>-27.503209383116321</v>
          </cell>
        </row>
        <row r="35">
          <cell r="A35" t="str">
            <v>London</v>
          </cell>
          <cell r="B35" t="str">
            <v>Strong</v>
          </cell>
          <cell r="C35">
            <v>0.90601931159888083</v>
          </cell>
          <cell r="D35">
            <v>0.91194048099786529</v>
          </cell>
          <cell r="E35">
            <v>0.44152668299218062</v>
          </cell>
          <cell r="F35">
            <v>9.1786610343237256E-3</v>
          </cell>
          <cell r="G35">
            <v>2.2292974741797561E-2</v>
          </cell>
          <cell r="H35">
            <v>5.9060764519780089E-2</v>
          </cell>
          <cell r="I35">
            <v>0.26815356695020182</v>
          </cell>
          <cell r="J35">
            <v>0.41398938985256939</v>
          </cell>
          <cell r="K35">
            <v>0.48027479941089851</v>
          </cell>
          <cell r="L35">
            <v>0.46051484644106511</v>
          </cell>
          <cell r="M35">
            <v>0.13681274608765073</v>
          </cell>
          <cell r="N35">
            <v>0.30698602438280503</v>
          </cell>
          <cell r="O35">
            <v>4.7618623870709052E-2</v>
          </cell>
          <cell r="P35">
            <v>5.1617514353888318E-2</v>
          </cell>
          <cell r="Q35">
            <v>7.6473462114591828E-2</v>
          </cell>
          <cell r="R35">
            <v>0.25680956086991991</v>
          </cell>
          <cell r="S35">
            <v>0.5337976286077365</v>
          </cell>
          <cell r="T35">
            <v>0.67421020026629208</v>
          </cell>
          <cell r="U35">
            <v>0.77862305863236103</v>
          </cell>
          <cell r="V35">
            <v>0.87141253393086637</v>
          </cell>
          <cell r="W35">
            <v>0.93517935864454327</v>
          </cell>
          <cell r="Y35">
            <v>-48.701870409183279</v>
          </cell>
        </row>
        <row r="36">
          <cell r="A36" t="str">
            <v>Luton</v>
          </cell>
          <cell r="B36" t="str">
            <v>Weak</v>
          </cell>
          <cell r="C36">
            <v>0.96322910580561061</v>
          </cell>
          <cell r="D36">
            <v>0.9862778881627543</v>
          </cell>
          <cell r="E36">
            <v>0.62102874979578604</v>
          </cell>
          <cell r="F36">
            <v>0.10278287867145298</v>
          </cell>
          <cell r="G36">
            <v>0.14609938621910423</v>
          </cell>
          <cell r="H36">
            <v>0.23863967590385632</v>
          </cell>
          <cell r="I36">
            <v>0.55953908112787132</v>
          </cell>
          <cell r="J36">
            <v>0.76584181388079675</v>
          </cell>
          <cell r="K36">
            <v>0.65473257366871096</v>
          </cell>
          <cell r="L36">
            <v>0.6467524889726034</v>
          </cell>
          <cell r="M36">
            <v>0.29045572845333101</v>
          </cell>
          <cell r="N36">
            <v>0.51493597226432453</v>
          </cell>
          <cell r="O36">
            <v>0.23404220700440423</v>
          </cell>
          <cell r="P36">
            <v>0.25812577351976423</v>
          </cell>
          <cell r="Q36">
            <v>0.3335978808550325</v>
          </cell>
          <cell r="R36">
            <v>0.48796969586569472</v>
          </cell>
          <cell r="S36">
            <v>0.73733595760551718</v>
          </cell>
          <cell r="T36">
            <v>0.83591926731744759</v>
          </cell>
          <cell r="U36">
            <v>0.96572026644000408</v>
          </cell>
          <cell r="V36">
            <v>1.0891132774630101</v>
          </cell>
          <cell r="W36">
            <v>0.93956804740520361</v>
          </cell>
          <cell r="Y36">
            <v>-34.311197110264338</v>
          </cell>
        </row>
        <row r="37">
          <cell r="A37" t="str">
            <v>Manchester</v>
          </cell>
          <cell r="B37" t="str">
            <v>Strong</v>
          </cell>
          <cell r="C37">
            <v>0.88501589643807721</v>
          </cell>
          <cell r="D37">
            <v>0.93057850480224635</v>
          </cell>
          <cell r="E37">
            <v>0.48535499442912378</v>
          </cell>
          <cell r="F37">
            <v>3.3547195657439785E-3</v>
          </cell>
          <cell r="G37">
            <v>1.5330578253730869E-2</v>
          </cell>
          <cell r="H37">
            <v>4.9804259539024606E-2</v>
          </cell>
          <cell r="I37">
            <v>0.46757014669430724</v>
          </cell>
          <cell r="J37">
            <v>0.62507309593185301</v>
          </cell>
          <cell r="K37">
            <v>0.55236952561466168</v>
          </cell>
          <cell r="L37">
            <v>0.46525528370251296</v>
          </cell>
          <cell r="M37">
            <v>0.11193191794509361</v>
          </cell>
          <cell r="N37">
            <v>0.14777279922260342</v>
          </cell>
          <cell r="O37">
            <v>4.2948037388815835E-2</v>
          </cell>
          <cell r="P37">
            <v>4.7280859253134973E-2</v>
          </cell>
          <cell r="Q37">
            <v>6.6446226198065714E-2</v>
          </cell>
          <cell r="R37">
            <v>0.26871952771826008</v>
          </cell>
          <cell r="S37">
            <v>0.60348899375740983</v>
          </cell>
          <cell r="T37">
            <v>0.70260469253010638</v>
          </cell>
          <cell r="U37">
            <v>0.92443167259916714</v>
          </cell>
          <cell r="V37">
            <v>1.1280218299199907</v>
          </cell>
          <cell r="W37">
            <v>1.1089615683766672</v>
          </cell>
          <cell r="Y37">
            <v>-44.733117085438906</v>
          </cell>
        </row>
        <row r="38">
          <cell r="A38" t="str">
            <v>Mansfield</v>
          </cell>
          <cell r="B38" t="str">
            <v>Weak</v>
          </cell>
          <cell r="C38">
            <v>1.0445145962154465</v>
          </cell>
          <cell r="D38">
            <v>1.0440263367264193</v>
          </cell>
          <cell r="E38">
            <v>0.63554498568148798</v>
          </cell>
          <cell r="F38">
            <v>3.7125904796400731E-2</v>
          </cell>
          <cell r="G38">
            <v>0.17048117543880026</v>
          </cell>
          <cell r="H38">
            <v>0.2524123192069484</v>
          </cell>
          <cell r="I38">
            <v>0.86589825725024883</v>
          </cell>
          <cell r="J38">
            <v>1.0836906897473484</v>
          </cell>
          <cell r="K38">
            <v>0.95178223665544281</v>
          </cell>
          <cell r="L38">
            <v>0.86015326567939321</v>
          </cell>
          <cell r="M38">
            <v>0.36100254812638144</v>
          </cell>
          <cell r="N38">
            <v>0.57381098538613051</v>
          </cell>
          <cell r="O38">
            <v>0.24958320495464001</v>
          </cell>
          <cell r="P38">
            <v>0.24892112662215968</v>
          </cell>
          <cell r="Q38">
            <v>0.30031015222825957</v>
          </cell>
          <cell r="R38">
            <v>0.69530982848934442</v>
          </cell>
          <cell r="S38">
            <v>1.1267414295308487</v>
          </cell>
          <cell r="T38">
            <v>1.1953015050427644</v>
          </cell>
          <cell r="U38">
            <v>1.4583044474935554</v>
          </cell>
          <cell r="V38">
            <v>1.4429436774814681</v>
          </cell>
          <cell r="W38">
            <v>1.3290563816319212</v>
          </cell>
          <cell r="Y38">
            <v>-20.646503514225827</v>
          </cell>
        </row>
        <row r="39">
          <cell r="A39" t="str">
            <v>Middlesbrough</v>
          </cell>
          <cell r="B39" t="str">
            <v>Moderately Weak</v>
          </cell>
          <cell r="C39">
            <v>0.82222746418302617</v>
          </cell>
          <cell r="D39">
            <v>0.80743754245291888</v>
          </cell>
          <cell r="E39">
            <v>0.51283384050156899</v>
          </cell>
          <cell r="F39">
            <v>2.7284063114272537E-2</v>
          </cell>
          <cell r="G39">
            <v>5.8166210254949467E-2</v>
          </cell>
          <cell r="H39">
            <v>9.8101703307103397E-2</v>
          </cell>
          <cell r="I39">
            <v>0.73288915105079466</v>
          </cell>
          <cell r="J39">
            <v>0.99469662479763721</v>
          </cell>
          <cell r="K39">
            <v>0.72165317184337296</v>
          </cell>
          <cell r="L39">
            <v>0.67589000552808587</v>
          </cell>
          <cell r="M39">
            <v>0.27895485621854815</v>
          </cell>
          <cell r="N39">
            <v>0.35008198115241945</v>
          </cell>
          <cell r="O39">
            <v>0.12571175862648359</v>
          </cell>
          <cell r="P39">
            <v>9.104915610641709E-2</v>
          </cell>
          <cell r="Q39">
            <v>0.11853140301952229</v>
          </cell>
          <cell r="R39">
            <v>0.53375484264443118</v>
          </cell>
          <cell r="S39">
            <v>1.2096788081041743</v>
          </cell>
          <cell r="T39">
            <v>1.3092490459837567</v>
          </cell>
          <cell r="U39">
            <v>1.432935650605627</v>
          </cell>
          <cell r="V39">
            <v>1.6788354925587816</v>
          </cell>
          <cell r="W39">
            <v>1.5412482742908282</v>
          </cell>
          <cell r="Y39">
            <v>-26.033815841164902</v>
          </cell>
        </row>
        <row r="40">
          <cell r="A40" t="str">
            <v>Milton Keynes</v>
          </cell>
          <cell r="B40" t="str">
            <v>Strong</v>
          </cell>
          <cell r="C40">
            <v>0.85499559215256427</v>
          </cell>
          <cell r="D40">
            <v>0.86464813129964957</v>
          </cell>
          <cell r="E40">
            <v>0.44549029837913612</v>
          </cell>
          <cell r="F40">
            <v>5.7819226856195283E-3</v>
          </cell>
          <cell r="G40">
            <v>4.6089860083230835E-2</v>
          </cell>
          <cell r="H40">
            <v>0.13400248080033147</v>
          </cell>
          <cell r="I40">
            <v>0.38363002544809965</v>
          </cell>
          <cell r="J40">
            <v>0.63108186942238054</v>
          </cell>
          <cell r="K40">
            <v>0.55987423160940564</v>
          </cell>
          <cell r="L40">
            <v>0.66074961873770366</v>
          </cell>
          <cell r="M40">
            <v>0.24074659248994132</v>
          </cell>
          <cell r="N40">
            <v>0.61236292852414076</v>
          </cell>
          <cell r="O40">
            <v>0.10552013379073062</v>
          </cell>
          <cell r="P40">
            <v>0.1044543252084868</v>
          </cell>
          <cell r="Q40">
            <v>0.14158234216610124</v>
          </cell>
          <cell r="R40">
            <v>0.31229214522984849</v>
          </cell>
          <cell r="S40">
            <v>0.59052432375454456</v>
          </cell>
          <cell r="T40">
            <v>0.66101459100091964</v>
          </cell>
          <cell r="U40">
            <v>0.83045892423281353</v>
          </cell>
          <cell r="V40">
            <v>0.95255166118072621</v>
          </cell>
          <cell r="W40">
            <v>0.83871571245629506</v>
          </cell>
          <cell r="Y40">
            <v>-42.972304051198172</v>
          </cell>
        </row>
        <row r="41">
          <cell r="A41" t="str">
            <v>Newcastle</v>
          </cell>
          <cell r="B41" t="str">
            <v>Moderately Strong</v>
          </cell>
          <cell r="C41">
            <v>0.91761010193356296</v>
          </cell>
          <cell r="D41">
            <v>1.0498916197538992</v>
          </cell>
          <cell r="E41">
            <v>0.52952782392855402</v>
          </cell>
          <cell r="F41">
            <v>7.2041313946936032E-3</v>
          </cell>
          <cell r="G41">
            <v>1.6599123108425762E-2</v>
          </cell>
          <cell r="H41">
            <v>4.9190207790626495E-2</v>
          </cell>
          <cell r="I41">
            <v>0.483861174949273</v>
          </cell>
          <cell r="J41">
            <v>0.81859138195564929</v>
          </cell>
          <cell r="K41">
            <v>0.59560799477355963</v>
          </cell>
          <cell r="L41">
            <v>0.48760755660982025</v>
          </cell>
          <cell r="M41">
            <v>0.15971216433819541</v>
          </cell>
          <cell r="N41">
            <v>0.18880733671860686</v>
          </cell>
          <cell r="O41">
            <v>5.0441630786788184E-2</v>
          </cell>
          <cell r="P41">
            <v>5.4331331023395331E-2</v>
          </cell>
          <cell r="Q41">
            <v>7.9435322040511847E-2</v>
          </cell>
          <cell r="R41">
            <v>0.30639440814420366</v>
          </cell>
          <cell r="S41">
            <v>0.70621420874077434</v>
          </cell>
          <cell r="T41">
            <v>0.91109977150990629</v>
          </cell>
          <cell r="U41">
            <v>1.2755738258988858</v>
          </cell>
          <cell r="V41">
            <v>1.5228955421882517</v>
          </cell>
          <cell r="W41">
            <v>1.4954102826469557</v>
          </cell>
          <cell r="Y41">
            <v>-37.045979125811691</v>
          </cell>
        </row>
        <row r="42">
          <cell r="A42" t="str">
            <v>Newport</v>
          </cell>
          <cell r="B42" t="str">
            <v>Weak</v>
          </cell>
          <cell r="C42">
            <v>0.9952547821590797</v>
          </cell>
          <cell r="D42">
            <v>0.92533395299054444</v>
          </cell>
          <cell r="E42">
            <v>0.55243486331082858</v>
          </cell>
          <cell r="F42">
            <v>1.3763705465133634E-2</v>
          </cell>
          <cell r="G42">
            <v>4.8819185105400668E-2</v>
          </cell>
          <cell r="H42">
            <v>0.11098410224791004</v>
          </cell>
          <cell r="I42">
            <v>0.2519761226445108</v>
          </cell>
          <cell r="J42">
            <v>0.80737054803096919</v>
          </cell>
          <cell r="K42">
            <v>0.65901959410547095</v>
          </cell>
          <cell r="L42">
            <v>0.43075549354794035</v>
          </cell>
          <cell r="M42">
            <v>0.53416383708580173</v>
          </cell>
          <cell r="N42">
            <v>0.36730590976997279</v>
          </cell>
          <cell r="O42">
            <v>0.10289092880286561</v>
          </cell>
          <cell r="P42">
            <v>0.10562153549682494</v>
          </cell>
          <cell r="Q42">
            <v>0.15541624791002143</v>
          </cell>
          <cell r="R42">
            <v>0.25798097463480896</v>
          </cell>
          <cell r="S42">
            <v>0.63768299257553152</v>
          </cell>
          <cell r="T42">
            <v>0.84938650733871213</v>
          </cell>
          <cell r="U42">
            <v>0.94738169676868178</v>
          </cell>
          <cell r="V42">
            <v>1.0283443743759386</v>
          </cell>
          <cell r="W42">
            <v>0.96783266389027678</v>
          </cell>
          <cell r="Y42">
            <v>-40.683474867569593</v>
          </cell>
        </row>
        <row r="43">
          <cell r="A43" t="str">
            <v>Northampton</v>
          </cell>
          <cell r="B43" t="str">
            <v>Weak</v>
          </cell>
          <cell r="C43">
            <v>0.91110798692361827</v>
          </cell>
          <cell r="D43">
            <v>0.87424785736432942</v>
          </cell>
          <cell r="E43">
            <v>0.55706437665963204</v>
          </cell>
          <cell r="F43">
            <v>3.4213992683039401E-2</v>
          </cell>
          <cell r="G43">
            <v>0.11478542452005024</v>
          </cell>
          <cell r="H43">
            <v>0.2160814584831996</v>
          </cell>
          <cell r="I43">
            <v>0.54192900939384081</v>
          </cell>
          <cell r="J43">
            <v>0.74607815477706185</v>
          </cell>
          <cell r="K43">
            <v>0.667338975822245</v>
          </cell>
          <cell r="L43">
            <v>0.69570525771456004</v>
          </cell>
          <cell r="M43">
            <v>0.34515954771468887</v>
          </cell>
          <cell r="N43">
            <v>0.67990930679571504</v>
          </cell>
          <cell r="O43">
            <v>0.22136837053525493</v>
          </cell>
          <cell r="P43">
            <v>0.20561619446962598</v>
          </cell>
          <cell r="Q43">
            <v>0.25260316795098398</v>
          </cell>
          <cell r="R43">
            <v>0.39603978986238797</v>
          </cell>
          <cell r="S43">
            <v>0.65075699468716408</v>
          </cell>
          <cell r="T43">
            <v>0.70589994818727986</v>
          </cell>
          <cell r="U43">
            <v>0.91270672614495862</v>
          </cell>
          <cell r="V43">
            <v>1.0626416225796667</v>
          </cell>
          <cell r="W43">
            <v>0.97390826011292453</v>
          </cell>
          <cell r="Y43">
            <v>-36.08077368362288</v>
          </cell>
        </row>
        <row r="44">
          <cell r="A44" t="str">
            <v>Norwich</v>
          </cell>
          <cell r="B44" t="str">
            <v>Strong</v>
          </cell>
          <cell r="C44">
            <v>0.94448318224836714</v>
          </cell>
          <cell r="D44">
            <v>0.93813860323778719</v>
          </cell>
          <cell r="E44">
            <v>0.50698771365696294</v>
          </cell>
          <cell r="F44">
            <v>1.2097812178254194E-2</v>
          </cell>
          <cell r="G44">
            <v>3.1936844268419577E-2</v>
          </cell>
          <cell r="H44">
            <v>9.144731928059871E-2</v>
          </cell>
          <cell r="I44">
            <v>0.5058125190100079</v>
          </cell>
          <cell r="J44">
            <v>0.85234898567725448</v>
          </cell>
          <cell r="K44">
            <v>0.77174848283466457</v>
          </cell>
          <cell r="L44">
            <v>0.82473657300387193</v>
          </cell>
          <cell r="M44">
            <v>0.19185343572880695</v>
          </cell>
          <cell r="N44">
            <v>0.6960504384544669</v>
          </cell>
          <cell r="O44">
            <v>5.7205984566666909E-2</v>
          </cell>
          <cell r="P44">
            <v>5.6974895693693128E-2</v>
          </cell>
          <cell r="Q44">
            <v>8.3180159408001247E-2</v>
          </cell>
          <cell r="R44">
            <v>0.29740225180073326</v>
          </cell>
          <cell r="S44">
            <v>0.68509586253778731</v>
          </cell>
          <cell r="T44">
            <v>0.91746493786116379</v>
          </cell>
          <cell r="U44">
            <v>1.0440998771377403</v>
          </cell>
          <cell r="V44">
            <v>1.2391579025734314</v>
          </cell>
          <cell r="W44">
            <v>1.1171401006515791</v>
          </cell>
          <cell r="Y44">
            <v>-36.06903161470359</v>
          </cell>
        </row>
        <row r="45">
          <cell r="A45" t="str">
            <v>Nottingham</v>
          </cell>
          <cell r="B45" t="str">
            <v>Moderately Strong</v>
          </cell>
          <cell r="C45">
            <v>0.92926907814472648</v>
          </cell>
          <cell r="D45">
            <v>0.96398590993648214</v>
          </cell>
          <cell r="E45">
            <v>0.52815443287313846</v>
          </cell>
          <cell r="F45">
            <v>1.4927230705148136E-2</v>
          </cell>
          <cell r="G45">
            <v>3.1250338823069164E-2</v>
          </cell>
          <cell r="H45">
            <v>8.3650702422596659E-2</v>
          </cell>
          <cell r="I45">
            <v>0.4473055123073032</v>
          </cell>
          <cell r="J45">
            <v>0.73236327330244722</v>
          </cell>
          <cell r="K45">
            <v>0.66299433505787908</v>
          </cell>
          <cell r="L45">
            <v>0.5300089693615444</v>
          </cell>
          <cell r="M45">
            <v>0.14848758182991226</v>
          </cell>
          <cell r="N45">
            <v>0.23797749055843342</v>
          </cell>
          <cell r="O45">
            <v>6.8827818100340138E-2</v>
          </cell>
          <cell r="P45">
            <v>6.744934360569689E-2</v>
          </cell>
          <cell r="Q45">
            <v>9.8602951997642851E-2</v>
          </cell>
          <cell r="R45">
            <v>0.29317195774378801</v>
          </cell>
          <cell r="S45">
            <v>0.64722448591373305</v>
          </cell>
          <cell r="T45">
            <v>0.79023750315244723</v>
          </cell>
          <cell r="U45">
            <v>0.92543407560308033</v>
          </cell>
          <cell r="V45">
            <v>1.0692681256217176</v>
          </cell>
          <cell r="W45">
            <v>1.1121759668574265</v>
          </cell>
          <cell r="Y45">
            <v>-42.041951616650621</v>
          </cell>
        </row>
        <row r="46">
          <cell r="A46" t="str">
            <v>Oxford</v>
          </cell>
          <cell r="B46" t="str">
            <v>Strong</v>
          </cell>
          <cell r="C46">
            <v>0.90935462459012262</v>
          </cell>
          <cell r="D46">
            <v>1.0113492773295676</v>
          </cell>
          <cell r="E46">
            <v>0.55035129175431385</v>
          </cell>
          <cell r="F46">
            <v>1.3354870549419379E-2</v>
          </cell>
          <cell r="G46">
            <v>2.1153427519117828E-2</v>
          </cell>
          <cell r="H46">
            <v>7.0936814086371439E-2</v>
          </cell>
          <cell r="I46">
            <v>0.40411820168972667</v>
          </cell>
          <cell r="J46">
            <v>0.64914102068627588</v>
          </cell>
          <cell r="K46">
            <v>0.59049933732490167</v>
          </cell>
          <cell r="L46">
            <v>0.64350426121172188</v>
          </cell>
          <cell r="M46">
            <v>0.20678352528670191</v>
          </cell>
          <cell r="N46">
            <v>0.53756361206675363</v>
          </cell>
          <cell r="O46">
            <v>6.8221731259507756E-2</v>
          </cell>
          <cell r="P46">
            <v>7.7910980570701019E-2</v>
          </cell>
          <cell r="Q46">
            <v>0.12741748379950216</v>
          </cell>
          <cell r="R46">
            <v>0.3164137117352388</v>
          </cell>
          <cell r="S46">
            <v>0.59523168353325007</v>
          </cell>
          <cell r="T46">
            <v>0.73853687911035759</v>
          </cell>
          <cell r="U46">
            <v>0.85622180538257675</v>
          </cell>
          <cell r="V46">
            <v>1.0502656284117811</v>
          </cell>
          <cell r="W46">
            <v>0.96180011103532115</v>
          </cell>
          <cell r="Y46">
            <v>-42.082294491945838</v>
          </cell>
        </row>
        <row r="47">
          <cell r="A47" t="str">
            <v>Peterborough</v>
          </cell>
          <cell r="B47" t="str">
            <v>Weak</v>
          </cell>
          <cell r="C47">
            <v>0.93851510942442673</v>
          </cell>
          <cell r="D47">
            <v>0.98786912855652764</v>
          </cell>
          <cell r="E47">
            <v>0.53293100483567202</v>
          </cell>
          <cell r="F47">
            <v>2.2820945825973205E-2</v>
          </cell>
          <cell r="G47">
            <v>7.6200278405267635E-2</v>
          </cell>
          <cell r="H47">
            <v>0.14515978316045355</v>
          </cell>
          <cell r="I47">
            <v>0.51658359768373152</v>
          </cell>
          <cell r="J47">
            <v>0.75159954991152722</v>
          </cell>
          <cell r="K47">
            <v>0.62297573833835629</v>
          </cell>
          <cell r="L47">
            <v>0.68902738008457498</v>
          </cell>
          <cell r="M47">
            <v>0.22282884631442082</v>
          </cell>
          <cell r="N47">
            <v>0.53616371739654356</v>
          </cell>
          <cell r="O47">
            <v>0.12488864173625823</v>
          </cell>
          <cell r="P47">
            <v>0.12360737312008063</v>
          </cell>
          <cell r="Q47">
            <v>0.14865703000176581</v>
          </cell>
          <cell r="R47">
            <v>0.32357889586228056</v>
          </cell>
          <cell r="S47">
            <v>0.65471581306453353</v>
          </cell>
          <cell r="T47">
            <v>0.76166219584343697</v>
          </cell>
          <cell r="U47">
            <v>0.94001496886597846</v>
          </cell>
          <cell r="V47">
            <v>1.0631840492143079</v>
          </cell>
          <cell r="W47">
            <v>0.95781804641440349</v>
          </cell>
          <cell r="Y47">
            <v>-39.142328575681745</v>
          </cell>
        </row>
        <row r="48">
          <cell r="A48" t="str">
            <v>Plymouth</v>
          </cell>
          <cell r="B48" t="str">
            <v>Moderately Strong</v>
          </cell>
          <cell r="C48">
            <v>0.9418715445727911</v>
          </cell>
          <cell r="D48">
            <v>0.91933189545173255</v>
          </cell>
          <cell r="E48">
            <v>0.56897701019501901</v>
          </cell>
          <cell r="F48">
            <v>2.3376126538025153E-2</v>
          </cell>
          <cell r="G48">
            <v>8.3366355865149386E-2</v>
          </cell>
          <cell r="H48">
            <v>0.18548807048187893</v>
          </cell>
          <cell r="I48">
            <v>0.7267636809570468</v>
          </cell>
          <cell r="J48">
            <v>1.0230439830437679</v>
          </cell>
          <cell r="K48">
            <v>0.96014908432812829</v>
          </cell>
          <cell r="L48">
            <v>0.87575866432536853</v>
          </cell>
          <cell r="M48">
            <v>0.26154843219384344</v>
          </cell>
          <cell r="N48">
            <v>0.88723620133799319</v>
          </cell>
          <cell r="O48">
            <v>0.13712117581688221</v>
          </cell>
          <cell r="P48">
            <v>0.12533337940898115</v>
          </cell>
          <cell r="Q48">
            <v>0.18862860011379645</v>
          </cell>
          <cell r="R48">
            <v>0.53412737621812167</v>
          </cell>
          <cell r="S48">
            <v>0.93896137031922</v>
          </cell>
          <cell r="T48">
            <v>1.116872419329169</v>
          </cell>
          <cell r="U48">
            <v>1.3050165026197527</v>
          </cell>
          <cell r="V48">
            <v>1.3945008115987239</v>
          </cell>
          <cell r="W48">
            <v>1.2842174286128138</v>
          </cell>
          <cell r="Y48">
            <v>-25.518053306785276</v>
          </cell>
        </row>
        <row r="49">
          <cell r="A49" t="str">
            <v>Portsmouth</v>
          </cell>
          <cell r="B49" t="str">
            <v>Moderately Weak</v>
          </cell>
          <cell r="C49">
            <v>0.97268765962563031</v>
          </cell>
          <cell r="D49">
            <v>1.0422957556574064</v>
          </cell>
          <cell r="E49">
            <v>0.60300218674461881</v>
          </cell>
          <cell r="F49">
            <v>3.792683615463172E-3</v>
          </cell>
          <cell r="G49">
            <v>1.1526861286167471E-2</v>
          </cell>
          <cell r="H49">
            <v>0.22016511544094297</v>
          </cell>
          <cell r="I49">
            <v>0.52660158429151416</v>
          </cell>
          <cell r="J49">
            <v>0.74098374153407742</v>
          </cell>
          <cell r="K49">
            <v>0.66140889123986324</v>
          </cell>
          <cell r="L49">
            <v>0.6639180584819766</v>
          </cell>
          <cell r="M49">
            <v>0.319542380373944</v>
          </cell>
          <cell r="N49">
            <v>0.56229166342109194</v>
          </cell>
          <cell r="O49">
            <v>0.19177680122154653</v>
          </cell>
          <cell r="P49">
            <v>0.1662490515328649</v>
          </cell>
          <cell r="Q49">
            <v>0.2236997833495197</v>
          </cell>
          <cell r="R49">
            <v>0.45373980814513637</v>
          </cell>
          <cell r="S49">
            <v>0.65868857428455785</v>
          </cell>
          <cell r="T49">
            <v>0.69084650200414555</v>
          </cell>
          <cell r="U49">
            <v>0.92343443616240861</v>
          </cell>
          <cell r="V49">
            <v>0.98118145430992476</v>
          </cell>
          <cell r="W49">
            <v>0.9021412961224925</v>
          </cell>
          <cell r="Y49">
            <v>-37.980036505750974</v>
          </cell>
        </row>
        <row r="50">
          <cell r="A50" t="str">
            <v>Preston</v>
          </cell>
          <cell r="B50" t="str">
            <v>Weak</v>
          </cell>
          <cell r="C50">
            <v>0.94458052290818784</v>
          </cell>
          <cell r="D50">
            <v>0.93745260083414461</v>
          </cell>
          <cell r="E50">
            <v>0.57283352855310576</v>
          </cell>
          <cell r="F50">
            <v>3.5636512445688807E-2</v>
          </cell>
          <cell r="G50">
            <v>7.5317448236604911E-2</v>
          </cell>
          <cell r="H50">
            <v>0.17732753561906706</v>
          </cell>
          <cell r="I50">
            <v>0.63976861477840041</v>
          </cell>
          <cell r="J50">
            <v>0.85505226903616083</v>
          </cell>
          <cell r="K50">
            <v>0.68574905492392735</v>
          </cell>
          <cell r="L50">
            <v>0.63359211063035792</v>
          </cell>
          <cell r="M50">
            <v>0.26512244201291391</v>
          </cell>
          <cell r="N50">
            <v>0.38208562395582107</v>
          </cell>
          <cell r="O50">
            <v>0.12769875788142826</v>
          </cell>
          <cell r="P50">
            <v>0.11990744040329364</v>
          </cell>
          <cell r="Q50">
            <v>0.17164583755367849</v>
          </cell>
          <cell r="R50">
            <v>0.43082259399571377</v>
          </cell>
          <cell r="S50">
            <v>0.83681250117656514</v>
          </cell>
          <cell r="T50">
            <v>0.98364351880385936</v>
          </cell>
          <cell r="U50">
            <v>1.2132400563472785</v>
          </cell>
          <cell r="V50">
            <v>1.3227839169496329</v>
          </cell>
          <cell r="W50">
            <v>1.1976802022724986</v>
          </cell>
          <cell r="Y50">
            <v>-33.093120137696012</v>
          </cell>
        </row>
        <row r="51">
          <cell r="A51" t="str">
            <v>Reading</v>
          </cell>
          <cell r="B51" t="str">
            <v>Strong</v>
          </cell>
          <cell r="C51">
            <v>0.92588426380779021</v>
          </cell>
          <cell r="D51">
            <v>0.8932732366219569</v>
          </cell>
          <cell r="E51">
            <v>0.47757870659317997</v>
          </cell>
          <cell r="F51">
            <v>1.1503704679463458E-2</v>
          </cell>
          <cell r="G51">
            <v>2.2725618826009059E-2</v>
          </cell>
          <cell r="H51">
            <v>7.1719593473840756E-2</v>
          </cell>
          <cell r="I51">
            <v>0.32625704585739607</v>
          </cell>
          <cell r="J51">
            <v>0.57015346425703606</v>
          </cell>
          <cell r="K51">
            <v>0.55466182662414876</v>
          </cell>
          <cell r="L51">
            <v>0.60326503817465194</v>
          </cell>
          <cell r="M51">
            <v>0.16837541347708487</v>
          </cell>
          <cell r="N51">
            <v>0.43049524081408508</v>
          </cell>
          <cell r="O51">
            <v>6.0160274092182761E-2</v>
          </cell>
          <cell r="P51">
            <v>6.042782270270252E-2</v>
          </cell>
          <cell r="Q51">
            <v>8.372675588421305E-2</v>
          </cell>
          <cell r="R51">
            <v>0.27012566539163718</v>
          </cell>
          <cell r="S51">
            <v>0.52760478821062606</v>
          </cell>
          <cell r="T51">
            <v>0.62520427014341096</v>
          </cell>
          <cell r="U51">
            <v>0.8014857181163243</v>
          </cell>
          <cell r="V51">
            <v>0.89799482230917016</v>
          </cell>
          <cell r="W51">
            <v>0.89268382155788373</v>
          </cell>
          <cell r="Y51">
            <v>-46.175401635259817</v>
          </cell>
        </row>
        <row r="52">
          <cell r="A52" t="str">
            <v>Sheffield</v>
          </cell>
          <cell r="B52" t="str">
            <v>Strong</v>
          </cell>
          <cell r="C52">
            <v>1.0175825638991847</v>
          </cell>
          <cell r="D52">
            <v>1.0306005121439143</v>
          </cell>
          <cell r="E52">
            <v>0.57509598186642741</v>
          </cell>
          <cell r="F52">
            <v>9.9497417108749108E-3</v>
          </cell>
          <cell r="G52">
            <v>2.4711951745608713E-2</v>
          </cell>
          <cell r="H52">
            <v>8.6153721044824216E-2</v>
          </cell>
          <cell r="I52">
            <v>0.45786540962865241</v>
          </cell>
          <cell r="J52">
            <v>0.76803808548916963</v>
          </cell>
          <cell r="K52">
            <v>0.66935193296190987</v>
          </cell>
          <cell r="L52">
            <v>0.54809208323045244</v>
          </cell>
          <cell r="M52">
            <v>0.16700268623472142</v>
          </cell>
          <cell r="N52">
            <v>0.21555051099858305</v>
          </cell>
          <cell r="O52">
            <v>0.10788177646338072</v>
          </cell>
          <cell r="P52">
            <v>9.4427446862220404E-2</v>
          </cell>
          <cell r="Q52">
            <v>0.1319606834517574</v>
          </cell>
          <cell r="R52">
            <v>0.33171789347841879</v>
          </cell>
          <cell r="S52">
            <v>0.64402339695957567</v>
          </cell>
          <cell r="T52">
            <v>0.79667029538709377</v>
          </cell>
          <cell r="U52">
            <v>1.0355032097745465</v>
          </cell>
          <cell r="V52">
            <v>1.2384408601313377</v>
          </cell>
          <cell r="W52">
            <v>1.2019448870138483</v>
          </cell>
          <cell r="Y52">
            <v>-39.582469782266386</v>
          </cell>
        </row>
        <row r="53">
          <cell r="A53" t="str">
            <v>Slough</v>
          </cell>
          <cell r="B53" t="str">
            <v>Strong</v>
          </cell>
          <cell r="C53">
            <v>0.84408258886297394</v>
          </cell>
          <cell r="D53">
            <v>0.83819562102287848</v>
          </cell>
          <cell r="E53">
            <v>0.60673125560460794</v>
          </cell>
          <cell r="F53">
            <v>0.12057070245869042</v>
          </cell>
          <cell r="G53">
            <v>0.16863053377938869</v>
          </cell>
          <cell r="H53">
            <v>0.30446243133662654</v>
          </cell>
          <cell r="I53">
            <v>0.54401839309737909</v>
          </cell>
          <cell r="J53">
            <v>0.73669823006679847</v>
          </cell>
          <cell r="K53">
            <v>0.70389706986143719</v>
          </cell>
          <cell r="L53">
            <v>0.62004507314665136</v>
          </cell>
          <cell r="M53">
            <v>0.39242456755520788</v>
          </cell>
          <cell r="N53">
            <v>0.45099327637475323</v>
          </cell>
          <cell r="O53">
            <v>0.27100409883558657</v>
          </cell>
          <cell r="P53">
            <v>0.27181112324793455</v>
          </cell>
          <cell r="Q53">
            <v>0.35189506654015523</v>
          </cell>
          <cell r="R53">
            <v>0.42811033899435202</v>
          </cell>
          <cell r="S53">
            <v>0.61424827287180161</v>
          </cell>
          <cell r="T53">
            <v>0.74502262675902953</v>
          </cell>
          <cell r="U53">
            <v>0.77189483443683626</v>
          </cell>
          <cell r="V53">
            <v>0.86188508588394919</v>
          </cell>
          <cell r="W53">
            <v>0.82215643524710524</v>
          </cell>
          <cell r="Y53">
            <v>-36.854002335606836</v>
          </cell>
        </row>
        <row r="54">
          <cell r="A54" t="str">
            <v>Southampton</v>
          </cell>
          <cell r="B54" t="str">
            <v>Moderately Strong</v>
          </cell>
          <cell r="C54">
            <v>0.94625308330855284</v>
          </cell>
          <cell r="D54">
            <v>0.87972483422155134</v>
          </cell>
          <cell r="E54">
            <v>0.46430602013410827</v>
          </cell>
          <cell r="F54">
            <v>4.8893930075938948E-3</v>
          </cell>
          <cell r="G54">
            <v>1.9516473482234169E-2</v>
          </cell>
          <cell r="H54">
            <v>9.833061273599536E-2</v>
          </cell>
          <cell r="I54">
            <v>0.4522220478856353</v>
          </cell>
          <cell r="J54">
            <v>0.82214487568023831</v>
          </cell>
          <cell r="K54">
            <v>0.64725512946571573</v>
          </cell>
          <cell r="L54">
            <v>0.7235096034045253</v>
          </cell>
          <cell r="M54">
            <v>0.18726447391709009</v>
          </cell>
          <cell r="N54">
            <v>0.63695705148815285</v>
          </cell>
          <cell r="O54">
            <v>6.7198098174617832E-2</v>
          </cell>
          <cell r="P54">
            <v>6.5310212237659579E-2</v>
          </cell>
          <cell r="Q54">
            <v>8.5329211924980719E-2</v>
          </cell>
          <cell r="R54">
            <v>0.33504536247053857</v>
          </cell>
          <cell r="S54">
            <v>0.67090999689894115</v>
          </cell>
          <cell r="T54">
            <v>0.79447306900119219</v>
          </cell>
          <cell r="U54">
            <v>0.96988046886059853</v>
          </cell>
          <cell r="V54">
            <v>1.1404501141834646</v>
          </cell>
          <cell r="W54">
            <v>0.97258774279457816</v>
          </cell>
          <cell r="Y54">
            <v>-39.369680169008554</v>
          </cell>
        </row>
        <row r="55">
          <cell r="A55" t="str">
            <v>Southend</v>
          </cell>
          <cell r="B55" t="str">
            <v>Weak</v>
          </cell>
          <cell r="C55">
            <v>0.93781807571083631</v>
          </cell>
          <cell r="D55">
            <v>0.95569291675829804</v>
          </cell>
          <cell r="E55">
            <v>0.55783955687614484</v>
          </cell>
          <cell r="F55">
            <v>3.0650625883002006E-2</v>
          </cell>
          <cell r="G55">
            <v>7.3535452942524629E-2</v>
          </cell>
          <cell r="H55">
            <v>0.22220075653835847</v>
          </cell>
          <cell r="I55">
            <v>0.53979054959809214</v>
          </cell>
          <cell r="J55">
            <v>0.67590131637244866</v>
          </cell>
          <cell r="K55">
            <v>0.66407136705344083</v>
          </cell>
          <cell r="L55">
            <v>0.63582858575038337</v>
          </cell>
          <cell r="M55">
            <v>0.29827855677393406</v>
          </cell>
          <cell r="N55">
            <v>0.49414562481815177</v>
          </cell>
          <cell r="O55">
            <v>0.1844598636443871</v>
          </cell>
          <cell r="P55">
            <v>0.17148553615603276</v>
          </cell>
          <cell r="Q55">
            <v>0.23300733952975936</v>
          </cell>
          <cell r="R55">
            <v>0.3248724932212354</v>
          </cell>
          <cell r="S55">
            <v>0.4680112964206769</v>
          </cell>
          <cell r="T55">
            <v>0.62641737269036946</v>
          </cell>
          <cell r="U55">
            <v>0.80308317977205479</v>
          </cell>
          <cell r="V55">
            <v>0.90490674117367276</v>
          </cell>
          <cell r="W55">
            <v>0.84859940838151826</v>
          </cell>
          <cell r="Y55">
            <v>-40.971657505615241</v>
          </cell>
        </row>
        <row r="56">
          <cell r="A56" t="str">
            <v>Stoke</v>
          </cell>
          <cell r="B56" t="str">
            <v>Weak</v>
          </cell>
          <cell r="C56">
            <v>0.96642542432172152</v>
          </cell>
          <cell r="D56">
            <v>0.93541858827814384</v>
          </cell>
          <cell r="E56">
            <v>0.51369129317022422</v>
          </cell>
          <cell r="F56">
            <v>8.06127492644736E-3</v>
          </cell>
          <cell r="G56">
            <v>1.9004188036445557E-2</v>
          </cell>
          <cell r="H56">
            <v>7.3918766494823457E-2</v>
          </cell>
          <cell r="I56">
            <v>0.42916738348070343</v>
          </cell>
          <cell r="J56">
            <v>0.67447371340821394</v>
          </cell>
          <cell r="K56">
            <v>0.67996312561695527</v>
          </cell>
          <cell r="L56">
            <v>0.5439945017756338</v>
          </cell>
          <cell r="M56">
            <v>0.15000473005553808</v>
          </cell>
          <cell r="N56">
            <v>0.28486714800784713</v>
          </cell>
          <cell r="O56">
            <v>5.9790601353685746E-2</v>
          </cell>
          <cell r="P56">
            <v>6.3078048297013703E-2</v>
          </cell>
          <cell r="Q56">
            <v>8.2321751662005782E-2</v>
          </cell>
          <cell r="R56">
            <v>0.27165124953403902</v>
          </cell>
          <cell r="S56">
            <v>0.5643071843561176</v>
          </cell>
          <cell r="T56">
            <v>0.69846625624197545</v>
          </cell>
          <cell r="U56">
            <v>1.00291638671578</v>
          </cell>
          <cell r="V56">
            <v>1.1517765588801969</v>
          </cell>
          <cell r="W56">
            <v>1.11410299975363</v>
          </cell>
          <cell r="Y56">
            <v>-42.457771352930891</v>
          </cell>
        </row>
        <row r="57">
          <cell r="A57" t="str">
            <v>Sunderland</v>
          </cell>
          <cell r="B57" t="str">
            <v>Weak</v>
          </cell>
          <cell r="C57">
            <v>0.91526113364786998</v>
          </cell>
          <cell r="D57">
            <v>0.92942108226419085</v>
          </cell>
          <cell r="E57">
            <v>0.55807780789024886</v>
          </cell>
          <cell r="F57">
            <v>2.2054937197712374E-2</v>
          </cell>
          <cell r="G57">
            <v>4.9778718217708726E-2</v>
          </cell>
          <cell r="H57">
            <v>0.11293866669192583</v>
          </cell>
          <cell r="I57">
            <v>0.72463070088822412</v>
          </cell>
          <cell r="J57">
            <v>1.0112708196147833</v>
          </cell>
          <cell r="K57">
            <v>0.64186084502414664</v>
          </cell>
          <cell r="L57">
            <v>0.6426430040663148</v>
          </cell>
          <cell r="M57">
            <v>0.24692238047512124</v>
          </cell>
          <cell r="N57">
            <v>0.41433388353847539</v>
          </cell>
          <cell r="O57">
            <v>0.12027858711663786</v>
          </cell>
          <cell r="P57">
            <v>0.12282079905380584</v>
          </cell>
          <cell r="Q57">
            <v>0.16587206715931277</v>
          </cell>
          <cell r="R57">
            <v>0.40299425851892418</v>
          </cell>
          <cell r="S57">
            <v>0.88261724514526818</v>
          </cell>
          <cell r="T57">
            <v>1.0563913454026159</v>
          </cell>
          <cell r="U57">
            <v>1.2680204714813217</v>
          </cell>
          <cell r="V57">
            <v>1.398172477212936</v>
          </cell>
          <cell r="W57">
            <v>1.299480941726723</v>
          </cell>
          <cell r="Y57">
            <v>-31.435360174311171</v>
          </cell>
        </row>
        <row r="58">
          <cell r="A58" t="str">
            <v>Swansea</v>
          </cell>
          <cell r="B58" t="str">
            <v>Weak</v>
          </cell>
          <cell r="C58">
            <v>0.95560096169193975</v>
          </cell>
          <cell r="D58">
            <v>1.0305057179560275</v>
          </cell>
          <cell r="E58">
            <v>0.55433994640685724</v>
          </cell>
          <cell r="F58">
            <v>8.1059540750999526E-3</v>
          </cell>
          <cell r="G58">
            <v>2.4528605683122394E-2</v>
          </cell>
          <cell r="H58">
            <v>7.989369223813457E-2</v>
          </cell>
          <cell r="I58">
            <v>0.25819350368095001</v>
          </cell>
          <cell r="J58">
            <v>0.88920949755183354</v>
          </cell>
          <cell r="K58">
            <v>0.71922180541766745</v>
          </cell>
          <cell r="L58">
            <v>0.37358880956444718</v>
          </cell>
          <cell r="M58">
            <v>0.57702668186886452</v>
          </cell>
          <cell r="N58">
            <v>0.35592877933038014</v>
          </cell>
          <cell r="O58">
            <v>0.10369874879379171</v>
          </cell>
          <cell r="P58">
            <v>0.11656597223726008</v>
          </cell>
          <cell r="Q58">
            <v>0.15618395500140203</v>
          </cell>
          <cell r="R58">
            <v>0.28856731334820429</v>
          </cell>
          <cell r="S58">
            <v>0.75072899302986551</v>
          </cell>
          <cell r="T58">
            <v>0.96060765350707089</v>
          </cell>
          <cell r="U58">
            <v>1.0761888648989557</v>
          </cell>
          <cell r="V58">
            <v>1.3668299607050576</v>
          </cell>
          <cell r="W58">
            <v>1.3053485704860244</v>
          </cell>
          <cell r="Y58">
            <v>-36.140970768700043</v>
          </cell>
        </row>
        <row r="59">
          <cell r="A59" t="str">
            <v>Swindon</v>
          </cell>
          <cell r="B59" t="str">
            <v>Strong</v>
          </cell>
          <cell r="C59">
            <v>0.87922029597876539</v>
          </cell>
          <cell r="D59">
            <v>0.87294941431402961</v>
          </cell>
          <cell r="E59">
            <v>0.52052701450265026</v>
          </cell>
          <cell r="F59">
            <v>3.0312823684819617E-2</v>
          </cell>
          <cell r="G59">
            <v>5.5517091299070162E-2</v>
          </cell>
          <cell r="H59">
            <v>0.19501975173236516</v>
          </cell>
          <cell r="I59">
            <v>0.6608001598377643</v>
          </cell>
          <cell r="J59">
            <v>0.80947560926898554</v>
          </cell>
          <cell r="K59">
            <v>0.75270830809764255</v>
          </cell>
          <cell r="L59">
            <v>0.80504035935160978</v>
          </cell>
          <cell r="M59">
            <v>0.32936668337006292</v>
          </cell>
          <cell r="N59">
            <v>0.69694077312354152</v>
          </cell>
          <cell r="O59">
            <v>0.19940675854452738</v>
          </cell>
          <cell r="P59">
            <v>0.19482945197603224</v>
          </cell>
          <cell r="Q59">
            <v>0.22982052657223714</v>
          </cell>
          <cell r="R59">
            <v>0.37951989383259638</v>
          </cell>
          <cell r="S59">
            <v>0.67342014292873342</v>
          </cell>
          <cell r="T59">
            <v>0.79882094153923633</v>
          </cell>
          <cell r="U59">
            <v>0.99953179473386822</v>
          </cell>
          <cell r="V59">
            <v>0.95026159378314545</v>
          </cell>
          <cell r="W59">
            <v>0.9213487304414788</v>
          </cell>
          <cell r="Y59">
            <v>-35.189326365518539</v>
          </cell>
        </row>
        <row r="60">
          <cell r="A60" t="str">
            <v>Telford</v>
          </cell>
          <cell r="B60" t="str">
            <v>Strong</v>
          </cell>
          <cell r="C60">
            <v>0.88297898620106119</v>
          </cell>
          <cell r="D60">
            <v>0.91875689670010774</v>
          </cell>
          <cell r="E60">
            <v>0.55876183579800609</v>
          </cell>
          <cell r="F60">
            <v>1.7933128426671572E-3</v>
          </cell>
          <cell r="G60">
            <v>6.0966702233548019E-2</v>
          </cell>
          <cell r="H60">
            <v>0.26026215905747985</v>
          </cell>
          <cell r="I60">
            <v>0.59076338861074029</v>
          </cell>
          <cell r="J60">
            <v>0.77482885106348909</v>
          </cell>
          <cell r="K60">
            <v>0.71326722373893103</v>
          </cell>
          <cell r="L60">
            <v>0.76250472199030706</v>
          </cell>
          <cell r="M60">
            <v>0.36277690714517585</v>
          </cell>
          <cell r="N60">
            <v>1.0136302543447056</v>
          </cell>
          <cell r="O60">
            <v>0.23205503716402973</v>
          </cell>
          <cell r="P60">
            <v>0.21624864603732721</v>
          </cell>
          <cell r="Q60">
            <v>0.27327997813862648</v>
          </cell>
          <cell r="R60">
            <v>0.42633478623022841</v>
          </cell>
          <cell r="S60">
            <v>0.6660728047565122</v>
          </cell>
          <cell r="T60">
            <v>0.7163178434690356</v>
          </cell>
          <cell r="U60">
            <v>0.90517839248128529</v>
          </cell>
          <cell r="V60">
            <v>1.1128032420511844</v>
          </cell>
          <cell r="W60">
            <v>0.91787851081489003</v>
          </cell>
          <cell r="Y60">
            <v>-33.737101608127318</v>
          </cell>
        </row>
        <row r="61">
          <cell r="A61" t="str">
            <v>Wakefield</v>
          </cell>
          <cell r="B61" t="str">
            <v>Weak</v>
          </cell>
          <cell r="C61">
            <v>0.7866352976236568</v>
          </cell>
          <cell r="D61">
            <v>0.77040383332049478</v>
          </cell>
          <cell r="E61">
            <v>0.48100272204794514</v>
          </cell>
          <cell r="F61">
            <v>4.4799863902093194E-2</v>
          </cell>
          <cell r="G61">
            <v>3.7417754744749392E-2</v>
          </cell>
          <cell r="H61">
            <v>9.0510459282106909E-2</v>
          </cell>
          <cell r="I61">
            <v>0.68054892848478488</v>
          </cell>
          <cell r="J61">
            <v>1.0278100518855611</v>
          </cell>
          <cell r="K61">
            <v>0.95369457657237056</v>
          </cell>
          <cell r="L61">
            <v>0.90092699727670411</v>
          </cell>
          <cell r="M61">
            <v>0.27256892206355043</v>
          </cell>
          <cell r="N61">
            <v>0.37237076507438011</v>
          </cell>
          <cell r="O61">
            <v>0.12589404616939012</v>
          </cell>
          <cell r="P61">
            <v>0.10439584969975006</v>
          </cell>
          <cell r="Q61">
            <v>0.14384956557063125</v>
          </cell>
          <cell r="R61">
            <v>0.46402121550832259</v>
          </cell>
          <cell r="S61">
            <v>0.89183488755965057</v>
          </cell>
          <cell r="T61">
            <v>1.1195159280615543</v>
          </cell>
          <cell r="U61">
            <v>1.2883227316562473</v>
          </cell>
          <cell r="V61">
            <v>1.3553142101069933</v>
          </cell>
          <cell r="W61">
            <v>1.4192856102704505</v>
          </cell>
          <cell r="Y61">
            <v>-28.903659656251051</v>
          </cell>
        </row>
        <row r="62">
          <cell r="A62" t="str">
            <v>Warrington</v>
          </cell>
          <cell r="B62" t="str">
            <v>Weak</v>
          </cell>
          <cell r="C62">
            <v>1.0897784176398615</v>
          </cell>
          <cell r="D62">
            <v>1.0152091741030118</v>
          </cell>
          <cell r="E62">
            <v>0.605379110343921</v>
          </cell>
          <cell r="F62">
            <v>2.6306014340670821E-2</v>
          </cell>
          <cell r="G62">
            <v>4.860402984857435E-2</v>
          </cell>
          <cell r="H62">
            <v>0.25422317608245065</v>
          </cell>
          <cell r="I62">
            <v>0.94530614620351539</v>
          </cell>
          <cell r="J62">
            <v>1.2513355327713007</v>
          </cell>
          <cell r="K62">
            <v>0.99003116700211402</v>
          </cell>
          <cell r="L62">
            <v>0.87961179987677474</v>
          </cell>
          <cell r="M62">
            <v>0.36203368192606272</v>
          </cell>
          <cell r="N62">
            <v>1.0548140439035825</v>
          </cell>
          <cell r="O62">
            <v>0.22931460856745148</v>
          </cell>
          <cell r="P62">
            <v>0.20523921621978392</v>
          </cell>
          <cell r="Q62">
            <v>0.26660062855541378</v>
          </cell>
          <cell r="R62">
            <v>0.58072156841096045</v>
          </cell>
          <cell r="S62">
            <v>0.95393733067711606</v>
          </cell>
          <cell r="T62">
            <v>1.0652249172906403</v>
          </cell>
          <cell r="U62">
            <v>1.3517554525827553</v>
          </cell>
          <cell r="V62">
            <v>1.3379448802133407</v>
          </cell>
          <cell r="W62">
            <v>1.4132380473249853</v>
          </cell>
          <cell r="Y62">
            <v>-20.71351459143434</v>
          </cell>
        </row>
        <row r="63">
          <cell r="A63" t="str">
            <v>Wigan</v>
          </cell>
          <cell r="B63" t="str">
            <v>Weak</v>
          </cell>
          <cell r="C63">
            <v>0.91034670635543291</v>
          </cell>
          <cell r="D63">
            <v>0.95728221801830671</v>
          </cell>
          <cell r="E63">
            <v>0.61256583887521798</v>
          </cell>
          <cell r="F63">
            <v>4.408229621978383E-2</v>
          </cell>
          <cell r="G63">
            <v>8.7744519474546492E-2</v>
          </cell>
          <cell r="H63">
            <v>0.36244582624532629</v>
          </cell>
          <cell r="I63">
            <v>0.96743734992624819</v>
          </cell>
          <cell r="J63">
            <v>1.2116273758066212</v>
          </cell>
          <cell r="K63">
            <v>0.90523746835080654</v>
          </cell>
          <cell r="L63">
            <v>0.85259554588303166</v>
          </cell>
          <cell r="M63">
            <v>0.39436334295524395</v>
          </cell>
          <cell r="N63">
            <v>0.52140557162317669</v>
          </cell>
          <cell r="O63">
            <v>0.32638313504504957</v>
          </cell>
          <cell r="P63">
            <v>0.29953460793504694</v>
          </cell>
          <cell r="Q63">
            <v>0.34384202567597361</v>
          </cell>
          <cell r="R63">
            <v>0.60652924313032242</v>
          </cell>
          <cell r="S63">
            <v>0.97248550524117927</v>
          </cell>
          <cell r="T63">
            <v>1.1868914100629866</v>
          </cell>
          <cell r="U63">
            <v>1.6188805592483939</v>
          </cell>
          <cell r="V63">
            <v>1.7142389464714538</v>
          </cell>
          <cell r="W63">
            <v>1.3120341212794893</v>
          </cell>
          <cell r="Y63">
            <v>-18.638701242200398</v>
          </cell>
        </row>
        <row r="64">
          <cell r="A64" t="str">
            <v>Worthing</v>
          </cell>
          <cell r="B64" t="str">
            <v>Moderately Strong</v>
          </cell>
          <cell r="C64">
            <v>1.0181922573584934</v>
          </cell>
          <cell r="D64">
            <v>0.908001564810342</v>
          </cell>
          <cell r="E64">
            <v>0.5445689049407797</v>
          </cell>
          <cell r="F64">
            <v>5.5226985496039105E-2</v>
          </cell>
          <cell r="G64">
            <v>0.11442333706577534</v>
          </cell>
          <cell r="H64">
            <v>0.21589517052454107</v>
          </cell>
          <cell r="I64">
            <v>0.7241214896527508</v>
          </cell>
          <cell r="J64">
            <v>1.0470133623219176</v>
          </cell>
          <cell r="K64">
            <v>0.89085927457836667</v>
          </cell>
          <cell r="L64">
            <v>0.87140557640481431</v>
          </cell>
          <cell r="M64">
            <v>0.33331656154919964</v>
          </cell>
          <cell r="N64">
            <v>0.77450688658722677</v>
          </cell>
          <cell r="O64">
            <v>0.18393390380254487</v>
          </cell>
          <cell r="P64">
            <v>0.17572311199148344</v>
          </cell>
          <cell r="Q64">
            <v>0.23383657397826504</v>
          </cell>
          <cell r="R64">
            <v>0.47256799132808402</v>
          </cell>
          <cell r="S64">
            <v>0.84672905969040102</v>
          </cell>
          <cell r="T64">
            <v>1.0204625925961657</v>
          </cell>
          <cell r="U64">
            <v>1.1369299424210868</v>
          </cell>
          <cell r="V64">
            <v>1.2534463158997575</v>
          </cell>
          <cell r="W64">
            <v>1.1284213999524926</v>
          </cell>
          <cell r="Y64">
            <v>-27.906446236873236</v>
          </cell>
        </row>
        <row r="65">
          <cell r="A65" t="str">
            <v>York</v>
          </cell>
          <cell r="B65" t="str">
            <v>Moderately Strong</v>
          </cell>
          <cell r="C65">
            <v>0.88521148034357466</v>
          </cell>
          <cell r="D65">
            <v>0.96294222374052885</v>
          </cell>
          <cell r="E65">
            <v>0.51945297306632521</v>
          </cell>
          <cell r="F65">
            <v>8.9687590309592401E-3</v>
          </cell>
          <cell r="G65">
            <v>3.0268575896656515E-2</v>
          </cell>
          <cell r="H65">
            <v>7.4505794480577855E-2</v>
          </cell>
          <cell r="I65">
            <v>0.67308110417975331</v>
          </cell>
          <cell r="J65">
            <v>1.2244246081331349</v>
          </cell>
          <cell r="K65">
            <v>1.1157308087675544</v>
          </cell>
          <cell r="L65">
            <v>0.8766936520042149</v>
          </cell>
          <cell r="M65">
            <v>0.18064327805631047</v>
          </cell>
          <cell r="N65">
            <v>0.79228995093848098</v>
          </cell>
          <cell r="O65">
            <v>6.1929765329269651E-2</v>
          </cell>
          <cell r="P65">
            <v>6.0840985787262526E-2</v>
          </cell>
          <cell r="Q65">
            <v>9.5461702616602251E-2</v>
          </cell>
          <cell r="R65">
            <v>0.34586469049243934</v>
          </cell>
          <cell r="S65">
            <v>0.92719683779745155</v>
          </cell>
          <cell r="T65">
            <v>1.3554176995191887</v>
          </cell>
          <cell r="U65">
            <v>1.5814201569526676</v>
          </cell>
          <cell r="V65">
            <v>1.7494827547898399</v>
          </cell>
          <cell r="W65">
            <v>1.538811540057373</v>
          </cell>
          <cell r="Y65">
            <v>-23.150057448415751</v>
          </cell>
        </row>
        <row r="66">
          <cell r="A66" t="str">
            <v>Average</v>
          </cell>
          <cell r="C66">
            <v>0.93164020663966984</v>
          </cell>
          <cell r="D66">
            <v>0.95033450914491513</v>
          </cell>
          <cell r="E66">
            <v>0.54865626290590463</v>
          </cell>
          <cell r="F66">
            <v>2.6144753115724138E-2</v>
          </cell>
          <cell r="G66">
            <v>5.80488292366051E-2</v>
          </cell>
          <cell r="H66">
            <v>0.1560825513892605</v>
          </cell>
          <cell r="I66">
            <v>0.56978384109088731</v>
          </cell>
          <cell r="J66">
            <v>0.84427169076097874</v>
          </cell>
          <cell r="K66">
            <v>0.74721939215504074</v>
          </cell>
          <cell r="L66">
            <v>0.68836105799335945</v>
          </cell>
          <cell r="M66">
            <v>0.29190196989895134</v>
          </cell>
          <cell r="N66">
            <v>0.53391373045128232</v>
          </cell>
          <cell r="O66">
            <v>0.14914012742745092</v>
          </cell>
          <cell r="P66">
            <v>0.14507970786090979</v>
          </cell>
          <cell r="Q66">
            <v>0.18798484669657717</v>
          </cell>
          <cell r="R66">
            <v>0.39716725036581235</v>
          </cell>
          <cell r="S66">
            <v>0.76008335078047673</v>
          </cell>
          <cell r="T66">
            <v>0.90850691580886378</v>
          </cell>
          <cell r="U66">
            <v>1.1089423556832345</v>
          </cell>
          <cell r="V66">
            <v>1.2283964815605215</v>
          </cell>
          <cell r="W66">
            <v>1.1526365778418945</v>
          </cell>
          <cell r="Y66">
            <v>-33.990713227905061</v>
          </cell>
        </row>
      </sheetData>
      <sheetData sheetId="9">
        <row r="4">
          <cell r="A4" t="str">
            <v>Aberdeen</v>
          </cell>
          <cell r="B4" t="e">
            <v>#N/A</v>
          </cell>
          <cell r="C4">
            <v>0.99330470986438069</v>
          </cell>
          <cell r="D4">
            <v>0.96322231689981808</v>
          </cell>
          <cell r="E4">
            <v>0.81672445234123192</v>
          </cell>
          <cell r="F4">
            <v>8.0515025828758233E-2</v>
          </cell>
          <cell r="G4">
            <v>0.1847876273872085</v>
          </cell>
          <cell r="H4">
            <v>0.35894088921190664</v>
          </cell>
          <cell r="I4">
            <v>0.65130483469541189</v>
          </cell>
          <cell r="J4">
            <v>0.52463928716414454</v>
          </cell>
          <cell r="K4">
            <v>0.72301449559827313</v>
          </cell>
          <cell r="L4">
            <v>0.67398379022456811</v>
          </cell>
          <cell r="M4">
            <v>0.71592971042276687</v>
          </cell>
          <cell r="N4">
            <v>0.76123357715993434</v>
          </cell>
          <cell r="O4">
            <v>0.34006259830952873</v>
          </cell>
          <cell r="P4">
            <v>0.31086344614076045</v>
          </cell>
          <cell r="Q4">
            <v>0.38373817405457911</v>
          </cell>
          <cell r="R4">
            <v>0.42304965901699759</v>
          </cell>
          <cell r="S4">
            <v>0.84828641072610378</v>
          </cell>
          <cell r="T4">
            <v>0.86178121964856447</v>
          </cell>
          <cell r="U4">
            <v>0.95262519547941971</v>
          </cell>
          <cell r="V4">
            <v>1.0823637126015078</v>
          </cell>
          <cell r="W4">
            <v>1.0540381693404468</v>
          </cell>
          <cell r="Y4">
            <v>-29.008470898591554</v>
          </cell>
        </row>
        <row r="5">
          <cell r="A5" t="str">
            <v>Aldershot</v>
          </cell>
          <cell r="B5" t="str">
            <v>Moderately Strong</v>
          </cell>
          <cell r="C5">
            <v>0.95123918257652329</v>
          </cell>
          <cell r="D5">
            <v>0.90525908733560523</v>
          </cell>
          <cell r="E5">
            <v>0.72632226070159589</v>
          </cell>
          <cell r="F5">
            <v>9.7065740087241975E-2</v>
          </cell>
          <cell r="G5">
            <v>0.23753629397163203</v>
          </cell>
          <cell r="H5">
            <v>0.40362657975153182</v>
          </cell>
          <cell r="I5">
            <v>0.76485125557017108</v>
          </cell>
          <cell r="J5">
            <v>0.9090061476324679</v>
          </cell>
          <cell r="K5">
            <v>0.85706697712642355</v>
          </cell>
          <cell r="L5">
            <v>0.9300360307385952</v>
          </cell>
          <cell r="M5">
            <v>0.62161669958566623</v>
          </cell>
          <cell r="N5">
            <v>0.72762415015483839</v>
          </cell>
          <cell r="O5">
            <v>0.45910675708666426</v>
          </cell>
          <cell r="P5">
            <v>0.43654159491644379</v>
          </cell>
          <cell r="Q5">
            <v>0.51048692697190012</v>
          </cell>
          <cell r="R5">
            <v>0.64032103090897452</v>
          </cell>
          <cell r="S5">
            <v>0.82061251479868458</v>
          </cell>
          <cell r="T5">
            <v>0.87270435653246825</v>
          </cell>
          <cell r="U5">
            <v>0.99677934050014405</v>
          </cell>
          <cell r="V5">
            <v>1.0355690462174274</v>
          </cell>
          <cell r="W5">
            <v>1.0024386045096456</v>
          </cell>
          <cell r="Y5">
            <v>-23.802750768949934</v>
          </cell>
        </row>
        <row r="6">
          <cell r="A6" t="str">
            <v>Barnsley</v>
          </cell>
          <cell r="B6" t="str">
            <v>Weak</v>
          </cell>
          <cell r="C6">
            <v>1.0345535432882214</v>
          </cell>
          <cell r="D6">
            <v>1.0048119456739901</v>
          </cell>
          <cell r="E6">
            <v>0.82075854317532793</v>
          </cell>
          <cell r="F6">
            <v>0.2133007142049238</v>
          </cell>
          <cell r="G6">
            <v>0.33395462115197777</v>
          </cell>
          <cell r="H6">
            <v>0.63119097523966849</v>
          </cell>
          <cell r="I6">
            <v>1.0347333533840226</v>
          </cell>
          <cell r="J6">
            <v>1.1938584785233779</v>
          </cell>
          <cell r="K6">
            <v>1.0130091366621732</v>
          </cell>
          <cell r="L6">
            <v>0.96815090145918858</v>
          </cell>
          <cell r="M6">
            <v>0.80920445539475949</v>
          </cell>
          <cell r="N6">
            <v>0.76225430600977817</v>
          </cell>
          <cell r="O6">
            <v>0.69050768601838708</v>
          </cell>
          <cell r="P6">
            <v>0.69368242285728554</v>
          </cell>
          <cell r="Q6">
            <v>0.81300906282877572</v>
          </cell>
          <cell r="R6">
            <v>0.91474159428167323</v>
          </cell>
          <cell r="S6">
            <v>1.0671288752400827</v>
          </cell>
          <cell r="T6">
            <v>1.1588899572548705</v>
          </cell>
          <cell r="U6">
            <v>1.1801908554455542</v>
          </cell>
          <cell r="V6">
            <v>1.2391446115363551</v>
          </cell>
          <cell r="W6">
            <v>1.0749281373267889</v>
          </cell>
          <cell r="Y6">
            <v>-9.5494452480201062</v>
          </cell>
        </row>
        <row r="7">
          <cell r="A7" t="str">
            <v>Basildon</v>
          </cell>
          <cell r="B7" t="str">
            <v>Weak</v>
          </cell>
          <cell r="C7">
            <v>1.00034447444145</v>
          </cell>
          <cell r="D7">
            <v>0.89253591967446466</v>
          </cell>
          <cell r="E7">
            <v>0.72925096767032249</v>
          </cell>
          <cell r="F7">
            <v>0.19264176685914119</v>
          </cell>
          <cell r="G7">
            <v>0.28325307958139956</v>
          </cell>
          <cell r="H7">
            <v>0.44146965710736641</v>
          </cell>
          <cell r="I7">
            <v>0.76910774980177232</v>
          </cell>
          <cell r="J7">
            <v>0.89953957257300066</v>
          </cell>
          <cell r="K7">
            <v>0.86439937491581198</v>
          </cell>
          <cell r="L7">
            <v>0.79803484554821646</v>
          </cell>
          <cell r="M7">
            <v>0.52092682299473647</v>
          </cell>
          <cell r="N7">
            <v>0.67609414866495154</v>
          </cell>
          <cell r="O7">
            <v>0.43883695832320929</v>
          </cell>
          <cell r="P7">
            <v>0.45341508896222721</v>
          </cell>
          <cell r="Q7">
            <v>0.5001410129650552</v>
          </cell>
          <cell r="R7">
            <v>0.60148819334392778</v>
          </cell>
          <cell r="S7">
            <v>0.82843149221337631</v>
          </cell>
          <cell r="T7">
            <v>0.87734639140932502</v>
          </cell>
          <cell r="U7">
            <v>1.0388720211787836</v>
          </cell>
          <cell r="V7">
            <v>1.0286526774243796</v>
          </cell>
          <cell r="W7">
            <v>0.99774477017444285</v>
          </cell>
          <cell r="Y7">
            <v>-24.241413633154224</v>
          </cell>
        </row>
        <row r="8">
          <cell r="A8" t="str">
            <v>Birkenhead</v>
          </cell>
          <cell r="B8" t="str">
            <v>Weak</v>
          </cell>
          <cell r="C8">
            <v>0.99285183446544856</v>
          </cell>
          <cell r="D8">
            <v>0.93649548349459755</v>
          </cell>
          <cell r="E8">
            <v>0.72511188759344114</v>
          </cell>
          <cell r="F8">
            <v>0.21502220466598845</v>
          </cell>
          <cell r="G8">
            <v>0.25861391376157128</v>
          </cell>
          <cell r="H8">
            <v>0.37664429441367414</v>
          </cell>
          <cell r="I8">
            <v>0.93192618720617748</v>
          </cell>
          <cell r="J8">
            <v>1.1263099861713426</v>
          </cell>
          <cell r="K8">
            <v>0.9390480212785286</v>
          </cell>
          <cell r="L8">
            <v>0.88408970701302192</v>
          </cell>
          <cell r="M8">
            <v>0.6064923104174077</v>
          </cell>
          <cell r="N8">
            <v>0.98320225739529687</v>
          </cell>
          <cell r="O8">
            <v>0.42982257711435268</v>
          </cell>
          <cell r="P8">
            <v>0.44458183487528408</v>
          </cell>
          <cell r="Q8">
            <v>0.46930126895529911</v>
          </cell>
          <cell r="R8">
            <v>0.70188183633468615</v>
          </cell>
          <cell r="S8">
            <v>0.90187008775084687</v>
          </cell>
          <cell r="T8">
            <v>0.97917245773794659</v>
          </cell>
          <cell r="U8">
            <v>1.0963516031338361</v>
          </cell>
          <cell r="V8">
            <v>1.1543706117215904</v>
          </cell>
          <cell r="W8">
            <v>1.0296178506622382</v>
          </cell>
          <cell r="Y8">
            <v>-18.986276407189877</v>
          </cell>
        </row>
        <row r="9">
          <cell r="A9" t="str">
            <v>Birmingham</v>
          </cell>
          <cell r="B9" t="str">
            <v>Strong</v>
          </cell>
          <cell r="C9">
            <v>0.97835859456502283</v>
          </cell>
          <cell r="D9">
            <v>0.89428033669117923</v>
          </cell>
          <cell r="E9">
            <v>0.72273402058272562</v>
          </cell>
          <cell r="F9">
            <v>0.17989481546561331</v>
          </cell>
          <cell r="G9">
            <v>0.26113862832516371</v>
          </cell>
          <cell r="H9">
            <v>0.35760431127142589</v>
          </cell>
          <cell r="I9">
            <v>0.74106681929440366</v>
          </cell>
          <cell r="J9">
            <v>0.90560033645028959</v>
          </cell>
          <cell r="K9">
            <v>0.80216286162464845</v>
          </cell>
          <cell r="L9">
            <v>0.81179819190810709</v>
          </cell>
          <cell r="M9">
            <v>0.52065846361780821</v>
          </cell>
          <cell r="N9">
            <v>0.48032028549458899</v>
          </cell>
          <cell r="O9">
            <v>0.39831917452716614</v>
          </cell>
          <cell r="P9">
            <v>0.37133987106071153</v>
          </cell>
          <cell r="Q9">
            <v>0.45172879031090069</v>
          </cell>
          <cell r="R9">
            <v>0.56718003505401193</v>
          </cell>
          <cell r="S9">
            <v>0.78847271768946159</v>
          </cell>
          <cell r="T9">
            <v>0.89578426998726757</v>
          </cell>
          <cell r="U9">
            <v>1.0066188138813548</v>
          </cell>
          <cell r="V9">
            <v>1.0597997454309454</v>
          </cell>
          <cell r="W9">
            <v>1.0224021505984053</v>
          </cell>
          <cell r="Y9">
            <v>-26.621502789700003</v>
          </cell>
        </row>
        <row r="10">
          <cell r="A10" t="str">
            <v>Blackburn</v>
          </cell>
          <cell r="B10" t="str">
            <v>Moderately Weak</v>
          </cell>
          <cell r="C10">
            <v>1.010229776550728</v>
          </cell>
          <cell r="D10">
            <v>0.96316072740939274</v>
          </cell>
          <cell r="E10">
            <v>0.81263109936105959</v>
          </cell>
          <cell r="F10">
            <v>0.24931840531581145</v>
          </cell>
          <cell r="G10">
            <v>0.42382098157800308</v>
          </cell>
          <cell r="H10">
            <v>0.52152441280614725</v>
          </cell>
          <cell r="I10">
            <v>0.85144633411964588</v>
          </cell>
          <cell r="J10">
            <v>1.0237545365919074</v>
          </cell>
          <cell r="K10">
            <v>0.90164584288138516</v>
          </cell>
          <cell r="L10">
            <v>0.90481343953783955</v>
          </cell>
          <cell r="M10">
            <v>0.73790464909170816</v>
          </cell>
          <cell r="N10">
            <v>0.63416561456843246</v>
          </cell>
          <cell r="O10">
            <v>0.64856349005451097</v>
          </cell>
          <cell r="P10">
            <v>0.60759306425395099</v>
          </cell>
          <cell r="Q10">
            <v>0.70415221924658611</v>
          </cell>
          <cell r="R10">
            <v>0.71098214726779363</v>
          </cell>
          <cell r="S10">
            <v>0.97345159690676242</v>
          </cell>
          <cell r="T10">
            <v>0.96599989085462723</v>
          </cell>
          <cell r="U10">
            <v>1.1033750237755695</v>
          </cell>
          <cell r="V10">
            <v>1.11182474315127</v>
          </cell>
          <cell r="W10">
            <v>1.0250578443043079</v>
          </cell>
          <cell r="Y10">
            <v>-16.351898657330715</v>
          </cell>
        </row>
        <row r="11">
          <cell r="A11" t="str">
            <v>Blackpool</v>
          </cell>
          <cell r="B11" t="str">
            <v>Weak</v>
          </cell>
          <cell r="C11">
            <v>0.99760561044620133</v>
          </cell>
          <cell r="D11">
            <v>0.87345316663033845</v>
          </cell>
          <cell r="E11">
            <v>0.74936543591209548</v>
          </cell>
          <cell r="F11">
            <v>0.23966087142632572</v>
          </cell>
          <cell r="G11">
            <v>0.34487400108734645</v>
          </cell>
          <cell r="H11">
            <v>0.43667798732152874</v>
          </cell>
          <cell r="I11">
            <v>0.99217406179782763</v>
          </cell>
          <cell r="J11">
            <v>1.3126047730867205</v>
          </cell>
          <cell r="K11">
            <v>1.0405924526117507</v>
          </cell>
          <cell r="L11">
            <v>0.89724737947936462</v>
          </cell>
          <cell r="M11">
            <v>0.61685332639977652</v>
          </cell>
          <cell r="N11">
            <v>0.57225194270163182</v>
          </cell>
          <cell r="O11">
            <v>0.50820767645005194</v>
          </cell>
          <cell r="P11">
            <v>0.42712511528992964</v>
          </cell>
          <cell r="Q11">
            <v>0.5519564027382442</v>
          </cell>
          <cell r="R11">
            <v>0.76002982993908041</v>
          </cell>
          <cell r="S11">
            <v>1.0173845213704797</v>
          </cell>
          <cell r="T11">
            <v>1.1129272564065575</v>
          </cell>
          <cell r="U11">
            <v>1.3399347956012764</v>
          </cell>
          <cell r="V11">
            <v>1.5073197106080372</v>
          </cell>
          <cell r="W11">
            <v>1.2371280656881305</v>
          </cell>
          <cell r="Y11">
            <v>-13.342737576335374</v>
          </cell>
        </row>
        <row r="12">
          <cell r="A12" t="str">
            <v>Bournemouth</v>
          </cell>
          <cell r="B12" t="str">
            <v>Strong</v>
          </cell>
          <cell r="C12">
            <v>0.92609306699231442</v>
          </cell>
          <cell r="D12">
            <v>0.8238552240645427</v>
          </cell>
          <cell r="E12">
            <v>0.69790391543010477</v>
          </cell>
          <cell r="F12">
            <v>9.6893069342975244E-2</v>
          </cell>
          <cell r="G12">
            <v>0.27606537075619175</v>
          </cell>
          <cell r="H12">
            <v>0.40456163934578382</v>
          </cell>
          <cell r="I12">
            <v>0.88097562381822647</v>
          </cell>
          <cell r="J12">
            <v>1.1258108210828126</v>
          </cell>
          <cell r="K12">
            <v>0.96891588293695319</v>
          </cell>
          <cell r="L12">
            <v>0.9358335850618037</v>
          </cell>
          <cell r="M12">
            <v>0.52060484964150355</v>
          </cell>
          <cell r="N12">
            <v>0.74475209260927233</v>
          </cell>
          <cell r="O12">
            <v>0.36866492977186571</v>
          </cell>
          <cell r="P12">
            <v>0.3287304935963733</v>
          </cell>
          <cell r="Q12">
            <v>0.43902616315680498</v>
          </cell>
          <cell r="R12">
            <v>0.59521539289562109</v>
          </cell>
          <cell r="S12">
            <v>0.88213812608791675</v>
          </cell>
          <cell r="T12">
            <v>1.0904366944291857</v>
          </cell>
          <cell r="U12">
            <v>1.2129695758359058</v>
          </cell>
          <cell r="V12">
            <v>1.3084345837801072</v>
          </cell>
          <cell r="W12">
            <v>1.1331018068010159</v>
          </cell>
          <cell r="Y12">
            <v>-19.955861534478309</v>
          </cell>
        </row>
        <row r="13">
          <cell r="A13" t="str">
            <v>Bradford</v>
          </cell>
          <cell r="B13" t="str">
            <v>Moderately Weak</v>
          </cell>
          <cell r="C13">
            <v>1.0133138479688799</v>
          </cell>
          <cell r="D13">
            <v>0.86001890009870796</v>
          </cell>
          <cell r="E13">
            <v>0.70193906017076979</v>
          </cell>
          <cell r="F13">
            <v>0.21036516793009419</v>
          </cell>
          <cell r="G13">
            <v>0.35420587921733648</v>
          </cell>
          <cell r="H13">
            <v>0.45501400274556125</v>
          </cell>
          <cell r="I13">
            <v>0.924102748286316</v>
          </cell>
          <cell r="J13">
            <v>1.1082378413019209</v>
          </cell>
          <cell r="K13">
            <v>0.95715901186344354</v>
          </cell>
          <cell r="L13">
            <v>0.94895167099121902</v>
          </cell>
          <cell r="M13">
            <v>0.64340117000453834</v>
          </cell>
          <cell r="N13">
            <v>0.58961156250181368</v>
          </cell>
          <cell r="O13">
            <v>0.48328128127359399</v>
          </cell>
          <cell r="P13">
            <v>0.4473571768107038</v>
          </cell>
          <cell r="Q13">
            <v>0.53122975127847849</v>
          </cell>
          <cell r="R13">
            <v>0.68108275729003598</v>
          </cell>
          <cell r="S13">
            <v>0.99352127462615147</v>
          </cell>
          <cell r="T13">
            <v>1.0538959078595431</v>
          </cell>
          <cell r="U13">
            <v>1.1935864641006608</v>
          </cell>
          <cell r="V13">
            <v>1.2538606932035983</v>
          </cell>
          <cell r="W13">
            <v>1.1044765559729661</v>
          </cell>
          <cell r="Y13">
            <v>-17.458880090285021</v>
          </cell>
        </row>
        <row r="14">
          <cell r="A14" t="str">
            <v>Brighton</v>
          </cell>
          <cell r="B14" t="str">
            <v>Strong</v>
          </cell>
          <cell r="C14">
            <v>0.96623511982036669</v>
          </cell>
          <cell r="D14">
            <v>0.92220325725113628</v>
          </cell>
          <cell r="E14">
            <v>0.71513417959866488</v>
          </cell>
          <cell r="F14">
            <v>0.17673947603226009</v>
          </cell>
          <cell r="G14">
            <v>0.27576195074387744</v>
          </cell>
          <cell r="H14">
            <v>0.35070115079805825</v>
          </cell>
          <cell r="I14">
            <v>0.86457502274124887</v>
          </cell>
          <cell r="J14">
            <v>1.0746488847108686</v>
          </cell>
          <cell r="K14">
            <v>0.95094728314203092</v>
          </cell>
          <cell r="L14">
            <v>0.92356288363472483</v>
          </cell>
          <cell r="M14">
            <v>0.48237181395366913</v>
          </cell>
          <cell r="N14">
            <v>0.74826807409687646</v>
          </cell>
          <cell r="O14">
            <v>0.30842701341684697</v>
          </cell>
          <cell r="P14">
            <v>0.31204298639998534</v>
          </cell>
          <cell r="Q14">
            <v>0.37998285282697164</v>
          </cell>
          <cell r="R14">
            <v>0.5870771005728681</v>
          </cell>
          <cell r="S14">
            <v>0.8430954518463194</v>
          </cell>
          <cell r="T14">
            <v>0.9734851490779588</v>
          </cell>
          <cell r="U14">
            <v>1.1446131695414341</v>
          </cell>
          <cell r="V14">
            <v>1.1989362655268994</v>
          </cell>
          <cell r="W14">
            <v>1.1444757264362364</v>
          </cell>
          <cell r="Y14">
            <v>-22.180614259608788</v>
          </cell>
        </row>
        <row r="15">
          <cell r="A15" t="str">
            <v>Bristol</v>
          </cell>
          <cell r="B15" t="str">
            <v>Strong</v>
          </cell>
          <cell r="C15">
            <v>1.0049239053060128</v>
          </cell>
          <cell r="D15">
            <v>0.90456421528611464</v>
          </cell>
          <cell r="E15">
            <v>0.74559064007386733</v>
          </cell>
          <cell r="F15">
            <v>0.16427517415069545</v>
          </cell>
          <cell r="G15">
            <v>0.26408310407456848</v>
          </cell>
          <cell r="H15">
            <v>0.34964317196872385</v>
          </cell>
          <cell r="I15">
            <v>0.72049111094807439</v>
          </cell>
          <cell r="J15">
            <v>0.92725407646591107</v>
          </cell>
          <cell r="K15">
            <v>0.86477926950670592</v>
          </cell>
          <cell r="L15">
            <v>0.87070082296428297</v>
          </cell>
          <cell r="M15">
            <v>0.51735667704613142</v>
          </cell>
          <cell r="N15">
            <v>0.54019309443227759</v>
          </cell>
          <cell r="O15">
            <v>0.39839247374866099</v>
          </cell>
          <cell r="P15">
            <v>0.3633454607682351</v>
          </cell>
          <cell r="Q15">
            <v>0.43997296671662378</v>
          </cell>
          <cell r="R15">
            <v>0.59346137419381861</v>
          </cell>
          <cell r="S15">
            <v>0.8177020996441543</v>
          </cell>
          <cell r="T15">
            <v>0.89704106902596537</v>
          </cell>
          <cell r="U15">
            <v>0.99823512951770588</v>
          </cell>
          <cell r="V15">
            <v>1.098594869589353</v>
          </cell>
          <cell r="W15">
            <v>1.0616475906351794</v>
          </cell>
          <cell r="Y15">
            <v>-25.46895929811626</v>
          </cell>
        </row>
        <row r="16">
          <cell r="A16" t="str">
            <v>Burnley</v>
          </cell>
          <cell r="B16" t="str">
            <v>Weak</v>
          </cell>
          <cell r="C16">
            <v>1.0331301189274218</v>
          </cell>
          <cell r="D16">
            <v>0.97572983678704983</v>
          </cell>
          <cell r="E16">
            <v>0.84020405109529994</v>
          </cell>
          <cell r="F16">
            <v>0.23870063604779607</v>
          </cell>
          <cell r="G16">
            <v>0.35915177364295015</v>
          </cell>
          <cell r="H16">
            <v>0.62239278505574025</v>
          </cell>
          <cell r="I16">
            <v>1.0393023679097815</v>
          </cell>
          <cell r="J16">
            <v>1.2273752330118979</v>
          </cell>
          <cell r="K16">
            <v>1.0578831584174362</v>
          </cell>
          <cell r="L16">
            <v>0.95211002144558021</v>
          </cell>
          <cell r="M16">
            <v>0.80992529860861617</v>
          </cell>
          <cell r="N16">
            <v>0.61605331076377712</v>
          </cell>
          <cell r="O16">
            <v>0.74352121688110095</v>
          </cell>
          <cell r="P16">
            <v>0.68444614533837511</v>
          </cell>
          <cell r="Q16">
            <v>0.78699588528532327</v>
          </cell>
          <cell r="R16">
            <v>0.83483117883129632</v>
          </cell>
          <cell r="S16">
            <v>1.0227991925327757</v>
          </cell>
          <cell r="T16">
            <v>1.2346457135674587</v>
          </cell>
          <cell r="U16">
            <v>1.1882929047599287</v>
          </cell>
          <cell r="V16">
            <v>1.366573840372548</v>
          </cell>
          <cell r="W16">
            <v>1.2152599258869352</v>
          </cell>
          <cell r="Y16">
            <v>-8.638141442181535</v>
          </cell>
        </row>
        <row r="17">
          <cell r="A17" t="str">
            <v>Cambridge</v>
          </cell>
          <cell r="B17" t="str">
            <v>Moderately Strong</v>
          </cell>
          <cell r="C17">
            <v>0.98306120206967829</v>
          </cell>
          <cell r="D17">
            <v>0.87842120523622869</v>
          </cell>
          <cell r="E17">
            <v>0.6765386519900719</v>
          </cell>
          <cell r="F17">
            <v>0.10308607651996943</v>
          </cell>
          <cell r="G17">
            <v>0.16777235370703833</v>
          </cell>
          <cell r="H17">
            <v>0.26123654463130647</v>
          </cell>
          <cell r="I17">
            <v>0.60522657417020376</v>
          </cell>
          <cell r="J17">
            <v>0.82570418045931981</v>
          </cell>
          <cell r="K17">
            <v>0.84216430977235712</v>
          </cell>
          <cell r="L17">
            <v>0.83930205844596506</v>
          </cell>
          <cell r="M17">
            <v>0.49771961354797017</v>
          </cell>
          <cell r="N17">
            <v>0.76306674644312489</v>
          </cell>
          <cell r="O17">
            <v>0.28216921713830451</v>
          </cell>
          <cell r="P17">
            <v>0.2786446047185987</v>
          </cell>
          <cell r="Q17">
            <v>0.32799541153458067</v>
          </cell>
          <cell r="R17">
            <v>0.49099108236198163</v>
          </cell>
          <cell r="S17">
            <v>0.78578046578974925</v>
          </cell>
          <cell r="T17">
            <v>0.8936316799116949</v>
          </cell>
          <cell r="U17">
            <v>1.0119858985143706</v>
          </cell>
          <cell r="V17">
            <v>1.0413488636866044</v>
          </cell>
          <cell r="W17">
            <v>1.0575922649864602</v>
          </cell>
          <cell r="Y17">
            <v>-28.99217360668132</v>
          </cell>
        </row>
        <row r="18">
          <cell r="A18" t="str">
            <v>Cardiff</v>
          </cell>
          <cell r="B18" t="str">
            <v>Strong</v>
          </cell>
          <cell r="C18">
            <v>1.0117133382766053</v>
          </cell>
          <cell r="D18">
            <v>0.86474397631546474</v>
          </cell>
          <cell r="E18">
            <v>0.74824615296914465</v>
          </cell>
          <cell r="F18">
            <v>0.11496137823905901</v>
          </cell>
          <cell r="G18">
            <v>0.20069208273862901</v>
          </cell>
          <cell r="H18">
            <v>0.3448069657820203</v>
          </cell>
          <cell r="I18">
            <v>0.46484527168714895</v>
          </cell>
          <cell r="J18">
            <v>0.84033675163615285</v>
          </cell>
          <cell r="K18">
            <v>0.77130671578465815</v>
          </cell>
          <cell r="L18">
            <v>0.65670856687824886</v>
          </cell>
          <cell r="M18">
            <v>0.75110565124418982</v>
          </cell>
          <cell r="N18">
            <v>0.66239966533941552</v>
          </cell>
          <cell r="O18">
            <v>0.45398651251041572</v>
          </cell>
          <cell r="P18">
            <v>0.38700305567521925</v>
          </cell>
          <cell r="Q18">
            <v>0.47232097838759041</v>
          </cell>
          <cell r="R18">
            <v>0.46743112595716074</v>
          </cell>
          <cell r="S18">
            <v>0.79775423416089675</v>
          </cell>
          <cell r="T18">
            <v>0.87109192142240099</v>
          </cell>
          <cell r="U18">
            <v>1.0039413210612445</v>
          </cell>
          <cell r="V18">
            <v>1.128719611061628</v>
          </cell>
          <cell r="W18">
            <v>1.0550567744317256</v>
          </cell>
          <cell r="Y18">
            <v>-27.229141052132199</v>
          </cell>
        </row>
        <row r="19">
          <cell r="A19" t="str">
            <v>Chatham</v>
          </cell>
          <cell r="B19" t="str">
            <v>Weak</v>
          </cell>
          <cell r="C19">
            <v>1.0055323737267161</v>
          </cell>
          <cell r="D19">
            <v>0.92300732580903622</v>
          </cell>
          <cell r="E19">
            <v>0.77320322671268593</v>
          </cell>
          <cell r="F19">
            <v>0.18912152735086199</v>
          </cell>
          <cell r="G19">
            <v>0.33313396620154323</v>
          </cell>
          <cell r="H19">
            <v>0.49927230843399661</v>
          </cell>
          <cell r="I19">
            <v>0.817641100607013</v>
          </cell>
          <cell r="J19">
            <v>0.96362059237482489</v>
          </cell>
          <cell r="K19">
            <v>0.9035602034286655</v>
          </cell>
          <cell r="L19">
            <v>0.87931336266773685</v>
          </cell>
          <cell r="M19">
            <v>0.66399698936914542</v>
          </cell>
          <cell r="N19">
            <v>0.64750306498222465</v>
          </cell>
          <cell r="O19">
            <v>0.40450563734946865</v>
          </cell>
          <cell r="P19">
            <v>0.30541761721314425</v>
          </cell>
          <cell r="Q19">
            <v>0.34597037808993331</v>
          </cell>
          <cell r="R19">
            <v>0.43236589148847704</v>
          </cell>
          <cell r="S19">
            <v>0.54062048264745444</v>
          </cell>
          <cell r="T19">
            <v>0.58760239188187247</v>
          </cell>
          <cell r="U19">
            <v>0.63272976267312853</v>
          </cell>
          <cell r="V19">
            <v>0.66817709079864629</v>
          </cell>
          <cell r="W19">
            <v>0.64288619565508498</v>
          </cell>
          <cell r="Y19">
            <v>-31.07743284029636</v>
          </cell>
        </row>
        <row r="20">
          <cell r="A20" t="str">
            <v>Coventry</v>
          </cell>
          <cell r="B20" t="str">
            <v>Moderately Strong</v>
          </cell>
          <cell r="C20">
            <v>0.97819197232827693</v>
          </cell>
          <cell r="D20">
            <v>0.94263906448819113</v>
          </cell>
          <cell r="E20">
            <v>0.72809870754690853</v>
          </cell>
          <cell r="F20">
            <v>0.15820355346057924</v>
          </cell>
          <cell r="G20">
            <v>0.26150584706320978</v>
          </cell>
          <cell r="H20">
            <v>0.38087025735119562</v>
          </cell>
          <cell r="I20">
            <v>0.79325324212804227</v>
          </cell>
          <cell r="J20">
            <v>0.97582061977633894</v>
          </cell>
          <cell r="K20">
            <v>0.89088910636917185</v>
          </cell>
          <cell r="L20">
            <v>0.91588586275146122</v>
          </cell>
          <cell r="M20">
            <v>0.60718841771471466</v>
          </cell>
          <cell r="N20">
            <v>0.53455974858649147</v>
          </cell>
          <cell r="O20">
            <v>0.46627298122637045</v>
          </cell>
          <cell r="P20">
            <v>0.49227625674456305</v>
          </cell>
          <cell r="Q20">
            <v>0.56152873388700941</v>
          </cell>
          <cell r="R20">
            <v>0.6539028439464335</v>
          </cell>
          <cell r="S20">
            <v>0.88619001002034747</v>
          </cell>
          <cell r="T20">
            <v>0.88403223516907092</v>
          </cell>
          <cell r="U20">
            <v>1.0439273506340341</v>
          </cell>
          <cell r="V20">
            <v>1.1421130599745422</v>
          </cell>
          <cell r="W20">
            <v>1.1508012284415226</v>
          </cell>
          <cell r="Y20">
            <v>-21.890719748831962</v>
          </cell>
        </row>
        <row r="21">
          <cell r="A21" t="str">
            <v>Crawley</v>
          </cell>
          <cell r="B21" t="str">
            <v>Strong</v>
          </cell>
          <cell r="C21">
            <v>0.99711263556708363</v>
          </cell>
          <cell r="D21">
            <v>0.93142753637659992</v>
          </cell>
          <cell r="E21">
            <v>0.74701374990406832</v>
          </cell>
          <cell r="F21">
            <v>0.16715377945249407</v>
          </cell>
          <cell r="G21">
            <v>0.25748971192439052</v>
          </cell>
          <cell r="H21">
            <v>0.39634690640586068</v>
          </cell>
          <cell r="I21">
            <v>0.78326062066485458</v>
          </cell>
          <cell r="J21">
            <v>0.95000458276058541</v>
          </cell>
          <cell r="K21">
            <v>0.89708008625293711</v>
          </cell>
          <cell r="L21">
            <v>0.87398438470959139</v>
          </cell>
          <cell r="M21">
            <v>0.57880156399414173</v>
          </cell>
          <cell r="N21">
            <v>0.776420863437703</v>
          </cell>
          <cell r="O21">
            <v>0.45933282339466647</v>
          </cell>
          <cell r="P21">
            <v>0.41904696678518821</v>
          </cell>
          <cell r="Q21">
            <v>0.47987432773053429</v>
          </cell>
          <cell r="R21">
            <v>0.66365246218840046</v>
          </cell>
          <cell r="S21">
            <v>0.85384934036669724</v>
          </cell>
          <cell r="T21">
            <v>0.99535506521302597</v>
          </cell>
          <cell r="U21">
            <v>1.0909034639632083</v>
          </cell>
          <cell r="V21">
            <v>1.1691819744901857</v>
          </cell>
          <cell r="W21">
            <v>1.0364239068333918</v>
          </cell>
          <cell r="Y21">
            <v>-21.6192936781123</v>
          </cell>
        </row>
        <row r="22">
          <cell r="A22" t="str">
            <v>Derby</v>
          </cell>
          <cell r="B22" t="str">
            <v>Weak</v>
          </cell>
          <cell r="C22">
            <v>1.0079406105637296</v>
          </cell>
          <cell r="D22">
            <v>0.91120456693907803</v>
          </cell>
          <cell r="E22">
            <v>0.79425157132295821</v>
          </cell>
          <cell r="F22">
            <v>0.14972364973672633</v>
          </cell>
          <cell r="G22">
            <v>0.26192944186770245</v>
          </cell>
          <cell r="H22">
            <v>0.44348179664233695</v>
          </cell>
          <cell r="I22">
            <v>0.8312547445588927</v>
          </cell>
          <cell r="J22">
            <v>0.97660400584929274</v>
          </cell>
          <cell r="K22">
            <v>0.92732708125446428</v>
          </cell>
          <cell r="L22">
            <v>0.95268122598294536</v>
          </cell>
          <cell r="M22">
            <v>0.60085569284550233</v>
          </cell>
          <cell r="N22">
            <v>0.53864474298431064</v>
          </cell>
          <cell r="O22">
            <v>0.47979740787194547</v>
          </cell>
          <cell r="P22">
            <v>0.43392287517932726</v>
          </cell>
          <cell r="Q22">
            <v>0.54911972731655156</v>
          </cell>
          <cell r="R22">
            <v>0.61306416319526291</v>
          </cell>
          <cell r="S22">
            <v>0.83920085370816233</v>
          </cell>
          <cell r="T22">
            <v>0.93181721781618143</v>
          </cell>
          <cell r="U22">
            <v>1.061731494011052</v>
          </cell>
          <cell r="V22">
            <v>1.1000793066653638</v>
          </cell>
          <cell r="W22">
            <v>1.1040456538294698</v>
          </cell>
          <cell r="Y22">
            <v>-21.641869389446207</v>
          </cell>
        </row>
        <row r="23">
          <cell r="A23" t="str">
            <v>Doncaster</v>
          </cell>
          <cell r="B23" t="str">
            <v>Weak</v>
          </cell>
          <cell r="C23">
            <v>1.0241690387128575</v>
          </cell>
          <cell r="D23">
            <v>0.98824529028026775</v>
          </cell>
          <cell r="E23">
            <v>0.79071866232032262</v>
          </cell>
          <cell r="F23">
            <v>0.14597959352308354</v>
          </cell>
          <cell r="G23">
            <v>0.30689696782754461</v>
          </cell>
          <cell r="H23">
            <v>0.45433030610366387</v>
          </cell>
          <cell r="I23">
            <v>0.9142350475079829</v>
          </cell>
          <cell r="J23">
            <v>1.0725599522481335</v>
          </cell>
          <cell r="K23">
            <v>0.95509148662833565</v>
          </cell>
          <cell r="L23">
            <v>0.89395348142165532</v>
          </cell>
          <cell r="M23">
            <v>0.63619376318956333</v>
          </cell>
          <cell r="N23">
            <v>0.5588194439064893</v>
          </cell>
          <cell r="O23">
            <v>0.49895765099751344</v>
          </cell>
          <cell r="P23">
            <v>0.5152435181470566</v>
          </cell>
          <cell r="Q23">
            <v>0.59404004474860239</v>
          </cell>
          <cell r="R23">
            <v>0.71273519855500966</v>
          </cell>
          <cell r="S23">
            <v>0.92091068323478342</v>
          </cell>
          <cell r="T23">
            <v>1.0345295107841936</v>
          </cell>
          <cell r="U23">
            <v>1.1844681247458124</v>
          </cell>
          <cell r="V23">
            <v>1.214785190285419</v>
          </cell>
          <cell r="W23">
            <v>1.1458810716142458</v>
          </cell>
          <cell r="Y23">
            <v>-17.79868120884236</v>
          </cell>
        </row>
        <row r="24">
          <cell r="A24" t="str">
            <v>Dundee</v>
          </cell>
          <cell r="B24" t="e">
            <v>#N/A</v>
          </cell>
          <cell r="C24">
            <v>1.0107701657458557</v>
          </cell>
          <cell r="D24">
            <v>0.94551190856331591</v>
          </cell>
          <cell r="E24">
            <v>0.74850553933664177</v>
          </cell>
          <cell r="F24">
            <v>9.9959212010884632E-2</v>
          </cell>
          <cell r="G24">
            <v>0.28125614014585254</v>
          </cell>
          <cell r="H24">
            <v>0.45418043645283501</v>
          </cell>
          <cell r="I24">
            <v>0.76398851896693465</v>
          </cell>
          <cell r="J24">
            <v>1.0209307244397483</v>
          </cell>
          <cell r="K24">
            <v>0.94968036936880806</v>
          </cell>
          <cell r="L24">
            <v>0.86546082258377044</v>
          </cell>
          <cell r="M24">
            <v>0.69696715976863854</v>
          </cell>
          <cell r="N24">
            <v>0.78300093903563028</v>
          </cell>
          <cell r="O24">
            <v>0.47131833809248591</v>
          </cell>
          <cell r="P24">
            <v>0.39451228618779832</v>
          </cell>
          <cell r="Q24">
            <v>0.49648958004840638</v>
          </cell>
          <cell r="R24">
            <v>0.55357545143055942</v>
          </cell>
          <cell r="S24">
            <v>0.96529544865080597</v>
          </cell>
          <cell r="T24">
            <v>0.99144915157804814</v>
          </cell>
          <cell r="U24">
            <v>1.0921224266281833</v>
          </cell>
          <cell r="V24">
            <v>1.2054029493899068</v>
          </cell>
          <cell r="W24">
            <v>1.1984754059377138</v>
          </cell>
          <cell r="Y24">
            <v>-19.869716399785389</v>
          </cell>
        </row>
        <row r="25">
          <cell r="A25" t="str">
            <v>Edinburgh</v>
          </cell>
          <cell r="B25" t="e">
            <v>#N/A</v>
          </cell>
          <cell r="C25">
            <v>0.98838903010216583</v>
          </cell>
          <cell r="D25">
            <v>0.9303713401102266</v>
          </cell>
          <cell r="E25">
            <v>0.70455430971065813</v>
          </cell>
          <cell r="F25">
            <v>6.0220794427936104E-2</v>
          </cell>
          <cell r="G25">
            <v>0.15632725918828172</v>
          </cell>
          <cell r="H25">
            <v>0.30328761427964063</v>
          </cell>
          <cell r="I25">
            <v>0.5979403535488671</v>
          </cell>
          <cell r="J25">
            <v>0.88666819031470367</v>
          </cell>
          <cell r="K25">
            <v>0.92532319487039871</v>
          </cell>
          <cell r="L25">
            <v>0.59659158125297418</v>
          </cell>
          <cell r="M25">
            <v>0.53311695680599813</v>
          </cell>
          <cell r="N25">
            <v>0.60364383099536412</v>
          </cell>
          <cell r="O25">
            <v>0.3003078719599524</v>
          </cell>
          <cell r="P25">
            <v>0.27470512908983863</v>
          </cell>
          <cell r="Q25">
            <v>0.34478681507549647</v>
          </cell>
          <cell r="R25">
            <v>0.41937218939095955</v>
          </cell>
          <cell r="S25">
            <v>0.94507632489231386</v>
          </cell>
          <cell r="T25">
            <v>1.0200921488915147</v>
          </cell>
          <cell r="U25">
            <v>1.0951769924561894</v>
          </cell>
          <cell r="V25">
            <v>1.1401604452196905</v>
          </cell>
          <cell r="W25">
            <v>1.1461543348746155</v>
          </cell>
          <cell r="Y25">
            <v>-27.785974651018428</v>
          </cell>
        </row>
        <row r="26">
          <cell r="A26" t="str">
            <v>Exeter</v>
          </cell>
          <cell r="B26" t="str">
            <v>Moderately Strong</v>
          </cell>
          <cell r="C26">
            <v>0.92536440530071706</v>
          </cell>
          <cell r="D26">
            <v>0.86078304325456012</v>
          </cell>
          <cell r="E26">
            <v>0.68583703208898905</v>
          </cell>
          <cell r="F26">
            <v>4.5095426832056085E-2</v>
          </cell>
          <cell r="G26">
            <v>0.12890167679699566</v>
          </cell>
          <cell r="H26">
            <v>0.24076815389439607</v>
          </cell>
          <cell r="I26">
            <v>0.62347303536531651</v>
          </cell>
          <cell r="J26">
            <v>0.84874850907809318</v>
          </cell>
          <cell r="K26">
            <v>0.7888032327798471</v>
          </cell>
          <cell r="L26">
            <v>0.75368436575426279</v>
          </cell>
          <cell r="M26">
            <v>0.48187363684099443</v>
          </cell>
          <cell r="N26">
            <v>0.75758751033605165</v>
          </cell>
          <cell r="O26">
            <v>0.27758592797994563</v>
          </cell>
          <cell r="P26">
            <v>0.27028853861041946</v>
          </cell>
          <cell r="Q26">
            <v>0.33784058994835259</v>
          </cell>
          <cell r="R26">
            <v>0.50136293727875103</v>
          </cell>
          <cell r="S26">
            <v>0.76112263152301651</v>
          </cell>
          <cell r="T26">
            <v>0.89898438687747029</v>
          </cell>
          <cell r="U26">
            <v>1.0295671207633661</v>
          </cell>
          <cell r="V26">
            <v>1.0423666179098963</v>
          </cell>
          <cell r="W26">
            <v>1.0783263580144624</v>
          </cell>
          <cell r="Y26">
            <v>-29.791129245309271</v>
          </cell>
        </row>
        <row r="27">
          <cell r="A27" t="str">
            <v>Glasgow</v>
          </cell>
          <cell r="B27" t="e">
            <v>#N/A</v>
          </cell>
          <cell r="C27">
            <v>0.9655144106828043</v>
          </cell>
          <cell r="D27">
            <v>0.92072820009863665</v>
          </cell>
          <cell r="E27">
            <v>0.757751667335123</v>
          </cell>
          <cell r="F27">
            <v>0.17422069069585325</v>
          </cell>
          <cell r="G27">
            <v>0.31588786768261495</v>
          </cell>
          <cell r="H27">
            <v>0.48839207410853636</v>
          </cell>
          <cell r="I27">
            <v>0.7246642845591994</v>
          </cell>
          <cell r="J27">
            <v>0.93385335316046048</v>
          </cell>
          <cell r="K27">
            <v>0.83005264091997544</v>
          </cell>
          <cell r="L27">
            <v>0.58855441597777414</v>
          </cell>
          <cell r="M27">
            <v>0.55023081356677095</v>
          </cell>
          <cell r="N27">
            <v>0.65374717168477692</v>
          </cell>
          <cell r="O27">
            <v>0.3510126077510442</v>
          </cell>
          <cell r="P27">
            <v>0.3302765508212902</v>
          </cell>
          <cell r="Q27">
            <v>0.41237351521923732</v>
          </cell>
          <cell r="R27">
            <v>0.48115189682910248</v>
          </cell>
          <cell r="S27">
            <v>0.86554782484306192</v>
          </cell>
          <cell r="T27">
            <v>0.97027902163777058</v>
          </cell>
          <cell r="U27">
            <v>1.0745281211941204</v>
          </cell>
          <cell r="V27">
            <v>1.1247358418923494</v>
          </cell>
          <cell r="W27">
            <v>1.0949465008067094</v>
          </cell>
          <cell r="Y27">
            <v>-25.111172557256914</v>
          </cell>
        </row>
        <row r="28">
          <cell r="A28" t="str">
            <v>Gloucester</v>
          </cell>
          <cell r="B28" t="str">
            <v>Strong</v>
          </cell>
          <cell r="C28">
            <v>0.99739352904224621</v>
          </cell>
          <cell r="D28">
            <v>0.87555400489770541</v>
          </cell>
          <cell r="E28">
            <v>0.73714951420209074</v>
          </cell>
          <cell r="F28">
            <v>8.51287941529629E-2</v>
          </cell>
          <cell r="G28">
            <v>0.16178962694143581</v>
          </cell>
          <cell r="H28">
            <v>0.40151418100176861</v>
          </cell>
          <cell r="I28">
            <v>0.72971532121025773</v>
          </cell>
          <cell r="J28">
            <v>0.95277572226678819</v>
          </cell>
          <cell r="K28">
            <v>0.89131621388459281</v>
          </cell>
          <cell r="L28">
            <v>0.90207149015561905</v>
          </cell>
          <cell r="M28">
            <v>0.62153287684187619</v>
          </cell>
          <cell r="N28">
            <v>0.80237633748299386</v>
          </cell>
          <cell r="O28">
            <v>0.48374811351590413</v>
          </cell>
          <cell r="P28">
            <v>0.43975545379326403</v>
          </cell>
          <cell r="Q28">
            <v>0.5552817194173012</v>
          </cell>
          <cell r="R28">
            <v>0.66034416918161309</v>
          </cell>
          <cell r="S28">
            <v>0.72889773403255909</v>
          </cell>
          <cell r="T28">
            <v>0.9664681803896481</v>
          </cell>
          <cell r="U28">
            <v>1.4009804315235252</v>
          </cell>
          <cell r="V28">
            <v>1.5470752189632211</v>
          </cell>
          <cell r="W28">
            <v>1.2119856739057473</v>
          </cell>
          <cell r="Y28">
            <v>-18.880372908547322</v>
          </cell>
        </row>
        <row r="29">
          <cell r="A29" t="str">
            <v>Huddersfield</v>
          </cell>
          <cell r="B29" t="str">
            <v>Moderately Weak</v>
          </cell>
          <cell r="C29">
            <v>1.0895441428704926</v>
          </cell>
          <cell r="D29">
            <v>1.0059530970520565</v>
          </cell>
          <cell r="E29">
            <v>0.81184201264286149</v>
          </cell>
          <cell r="F29">
            <v>0.21560737598556404</v>
          </cell>
          <cell r="G29">
            <v>0.32958225064270275</v>
          </cell>
          <cell r="H29">
            <v>0.39071008476126129</v>
          </cell>
          <cell r="I29">
            <v>0.93498565456296689</v>
          </cell>
          <cell r="J29">
            <v>1.0669426323939637</v>
          </cell>
          <cell r="K29">
            <v>0.99236492780008412</v>
          </cell>
          <cell r="L29">
            <v>0.91605640162734203</v>
          </cell>
          <cell r="M29">
            <v>0.63047390201475628</v>
          </cell>
          <cell r="N29">
            <v>0.45752967074694295</v>
          </cell>
          <cell r="O29">
            <v>0.53023558723378661</v>
          </cell>
          <cell r="P29">
            <v>0.50592549083026628</v>
          </cell>
          <cell r="Q29">
            <v>0.58302702777275028</v>
          </cell>
          <cell r="R29">
            <v>0.70113954495137154</v>
          </cell>
          <cell r="S29">
            <v>1.0639272132628206</v>
          </cell>
          <cell r="T29">
            <v>1.080856642226093</v>
          </cell>
          <cell r="U29">
            <v>1.2128628960752619</v>
          </cell>
          <cell r="V29">
            <v>1.3036294768362315</v>
          </cell>
          <cell r="W29">
            <v>1.2775097527312356</v>
          </cell>
          <cell r="Y29">
            <v>-15.979165819606941</v>
          </cell>
        </row>
        <row r="30">
          <cell r="A30" t="str">
            <v>Hull</v>
          </cell>
          <cell r="B30" t="str">
            <v>Weak</v>
          </cell>
          <cell r="C30">
            <v>1.056465477099279</v>
          </cell>
          <cell r="D30">
            <v>1.0059548319987539</v>
          </cell>
          <cell r="E30">
            <v>0.81357652123959456</v>
          </cell>
          <cell r="F30">
            <v>0.16911975380979138</v>
          </cell>
          <cell r="G30">
            <v>0.2813843526529255</v>
          </cell>
          <cell r="H30">
            <v>0.46172311961718748</v>
          </cell>
          <cell r="I30">
            <v>0.79969256780757303</v>
          </cell>
          <cell r="J30">
            <v>0.98241103469072621</v>
          </cell>
          <cell r="K30">
            <v>0.86790164097208633</v>
          </cell>
          <cell r="L30">
            <v>0.85291473738889012</v>
          </cell>
          <cell r="M30">
            <v>0.61254958667663706</v>
          </cell>
          <cell r="N30">
            <v>0.57775341967859806</v>
          </cell>
          <cell r="O30">
            <v>0.49028530992289565</v>
          </cell>
          <cell r="P30">
            <v>0.49727654297985913</v>
          </cell>
          <cell r="Q30">
            <v>0.60961420437073233</v>
          </cell>
          <cell r="R30">
            <v>0.68812697448421112</v>
          </cell>
          <cell r="S30">
            <v>0.85844990091069662</v>
          </cell>
          <cell r="T30">
            <v>0.95069387185775267</v>
          </cell>
          <cell r="U30">
            <v>1.0145938223688049</v>
          </cell>
          <cell r="V30">
            <v>1.1460056859358936</v>
          </cell>
          <cell r="W30">
            <v>1.0449432568249075</v>
          </cell>
          <cell r="Y30">
            <v>-21.123934783240934</v>
          </cell>
        </row>
        <row r="31">
          <cell r="A31" t="str">
            <v>Ipswich</v>
          </cell>
          <cell r="B31" t="str">
            <v>Moderately Weak</v>
          </cell>
          <cell r="C31">
            <v>0.96634205187157574</v>
          </cell>
          <cell r="D31">
            <v>0.89291519731897528</v>
          </cell>
          <cell r="E31">
            <v>0.70866226954456368</v>
          </cell>
          <cell r="F31">
            <v>9.7687499433989716E-2</v>
          </cell>
          <cell r="G31">
            <v>0.29154073248931361</v>
          </cell>
          <cell r="H31">
            <v>0.33709731672812898</v>
          </cell>
          <cell r="I31">
            <v>0.65654150865917627</v>
          </cell>
          <cell r="J31">
            <v>0.88885944576334441</v>
          </cell>
          <cell r="K31">
            <v>0.79832513835532648</v>
          </cell>
          <cell r="L31">
            <v>0.87469831610777615</v>
          </cell>
          <cell r="M31">
            <v>0.68230862727935337</v>
          </cell>
          <cell r="N31">
            <v>0.77674034616042853</v>
          </cell>
          <cell r="O31">
            <v>0.49368308986800508</v>
          </cell>
          <cell r="P31">
            <v>0.44758579028920797</v>
          </cell>
          <cell r="Q31">
            <v>0.56255326080514112</v>
          </cell>
          <cell r="R31">
            <v>0.56706327601837236</v>
          </cell>
          <cell r="S31">
            <v>0.73047309850051212</v>
          </cell>
          <cell r="T31">
            <v>0.77877640076550292</v>
          </cell>
          <cell r="U31">
            <v>0.93913917064875863</v>
          </cell>
          <cell r="V31">
            <v>1.0551840826815018</v>
          </cell>
          <cell r="W31">
            <v>0.99255236711397343</v>
          </cell>
          <cell r="Y31">
            <v>-25.282113051150489</v>
          </cell>
        </row>
        <row r="32">
          <cell r="A32" t="str">
            <v>Leeds</v>
          </cell>
          <cell r="B32" t="str">
            <v>Strong</v>
          </cell>
          <cell r="C32">
            <v>0.98675116835145404</v>
          </cell>
          <cell r="D32">
            <v>0.93736468584228771</v>
          </cell>
          <cell r="E32">
            <v>0.75301132908618018</v>
          </cell>
          <cell r="F32">
            <v>0.13062835603024159</v>
          </cell>
          <cell r="G32">
            <v>0.21219381700941445</v>
          </cell>
          <cell r="H32">
            <v>0.31687737789826947</v>
          </cell>
          <cell r="I32">
            <v>0.78484341777206257</v>
          </cell>
          <cell r="J32">
            <v>0.97024628940423607</v>
          </cell>
          <cell r="K32">
            <v>0.82555270841875095</v>
          </cell>
          <cell r="L32">
            <v>0.78751715386189813</v>
          </cell>
          <cell r="M32">
            <v>0.47991090229529082</v>
          </cell>
          <cell r="N32">
            <v>0.4344566178072195</v>
          </cell>
          <cell r="O32">
            <v>0.34063440071335499</v>
          </cell>
          <cell r="P32">
            <v>0.3305606888394147</v>
          </cell>
          <cell r="Q32">
            <v>0.409527861536372</v>
          </cell>
          <cell r="R32">
            <v>0.55296444193222516</v>
          </cell>
          <cell r="S32">
            <v>0.80981799248891184</v>
          </cell>
          <cell r="T32">
            <v>0.91307117951043859</v>
          </cell>
          <cell r="U32">
            <v>1.0414346522411655</v>
          </cell>
          <cell r="V32">
            <v>1.1540900086072139</v>
          </cell>
          <cell r="W32">
            <v>1.1183405372590689</v>
          </cell>
          <cell r="Y32">
            <v>-26.537281069153082</v>
          </cell>
        </row>
        <row r="33">
          <cell r="A33" t="str">
            <v>Leicester</v>
          </cell>
          <cell r="B33" t="str">
            <v>Weak</v>
          </cell>
          <cell r="C33">
            <v>1.0244269748907062</v>
          </cell>
          <cell r="D33">
            <v>0.92084522859994222</v>
          </cell>
          <cell r="E33">
            <v>0.73786497351141556</v>
          </cell>
          <cell r="F33">
            <v>0.12488495870129281</v>
          </cell>
          <cell r="G33">
            <v>0.224001848038799</v>
          </cell>
          <cell r="H33">
            <v>0.3374496063373536</v>
          </cell>
          <cell r="I33">
            <v>0.44018931549926299</v>
          </cell>
          <cell r="J33">
            <v>0.79101138391695769</v>
          </cell>
          <cell r="K33">
            <v>0.80646748294609238</v>
          </cell>
          <cell r="L33">
            <v>0.79130298641881602</v>
          </cell>
          <cell r="M33">
            <v>0.53037884594131823</v>
          </cell>
          <cell r="N33">
            <v>0.48089079553290898</v>
          </cell>
          <cell r="O33">
            <v>0.39084543887811357</v>
          </cell>
          <cell r="P33">
            <v>0.35664312170240109</v>
          </cell>
          <cell r="Q33">
            <v>0.4554639132846085</v>
          </cell>
          <cell r="R33">
            <v>0.55906858796408632</v>
          </cell>
          <cell r="S33">
            <v>0.82685497768476579</v>
          </cell>
          <cell r="T33">
            <v>0.9138074450758783</v>
          </cell>
          <cell r="U33">
            <v>1.0211155905905405</v>
          </cell>
          <cell r="V33">
            <v>1.0853610328290413</v>
          </cell>
          <cell r="W33">
            <v>1.1274977992473696</v>
          </cell>
          <cell r="Y33">
            <v>-27.995599583595904</v>
          </cell>
        </row>
        <row r="34">
          <cell r="A34" t="str">
            <v>Liverpool</v>
          </cell>
          <cell r="B34" t="str">
            <v>Moderately Strong</v>
          </cell>
          <cell r="C34">
            <v>0.95308812189748671</v>
          </cell>
          <cell r="D34">
            <v>0.91223524011314716</v>
          </cell>
          <cell r="E34">
            <v>0.75655586611653736</v>
          </cell>
          <cell r="F34">
            <v>0.17892825788061592</v>
          </cell>
          <cell r="G34">
            <v>0.23395618909949342</v>
          </cell>
          <cell r="H34">
            <v>0.37087558050192448</v>
          </cell>
          <cell r="I34">
            <v>0.82278331308240493</v>
          </cell>
          <cell r="J34">
            <v>1.047717885087827</v>
          </cell>
          <cell r="K34">
            <v>0.89050750216519836</v>
          </cell>
          <cell r="L34">
            <v>0.7232299486632886</v>
          </cell>
          <cell r="M34">
            <v>0.52646451712914</v>
          </cell>
          <cell r="N34">
            <v>1.1703103631249236</v>
          </cell>
          <cell r="O34">
            <v>0.36611362650170054</v>
          </cell>
          <cell r="P34">
            <v>0.34162755166075454</v>
          </cell>
          <cell r="Q34">
            <v>0.41750591994765557</v>
          </cell>
          <cell r="R34">
            <v>0.6472840924114891</v>
          </cell>
          <cell r="S34">
            <v>0.92652602079869051</v>
          </cell>
          <cell r="T34">
            <v>1.03617732168708</v>
          </cell>
          <cell r="U34">
            <v>1.1361084472932848</v>
          </cell>
          <cell r="V34">
            <v>1.1935634860665636</v>
          </cell>
          <cell r="W34">
            <v>1.1072692396819335</v>
          </cell>
          <cell r="Y34">
            <v>-20.425979484397978</v>
          </cell>
        </row>
        <row r="35">
          <cell r="A35" t="str">
            <v>London</v>
          </cell>
          <cell r="B35" t="str">
            <v>Strong</v>
          </cell>
          <cell r="C35">
            <v>0.95732887411578482</v>
          </cell>
          <cell r="D35">
            <v>0.8970375364808274</v>
          </cell>
          <cell r="E35">
            <v>0.68343699141367797</v>
          </cell>
          <cell r="F35">
            <v>0.20277778546691597</v>
          </cell>
          <cell r="G35">
            <v>0.30868359430000269</v>
          </cell>
          <cell r="H35">
            <v>0.3769272712626146</v>
          </cell>
          <cell r="I35">
            <v>0.74580928665465995</v>
          </cell>
          <cell r="J35">
            <v>0.88461710285242545</v>
          </cell>
          <cell r="K35">
            <v>0.84887474959133935</v>
          </cell>
          <cell r="L35">
            <v>0.84861114442611063</v>
          </cell>
          <cell r="M35">
            <v>0.54209179304746113</v>
          </cell>
          <cell r="N35">
            <v>0.70820942032984446</v>
          </cell>
          <cell r="O35">
            <v>0.40334892484780077</v>
          </cell>
          <cell r="P35">
            <v>0.38941821790305386</v>
          </cell>
          <cell r="Q35">
            <v>0.46366481329158793</v>
          </cell>
          <cell r="R35">
            <v>0.64623690756431706</v>
          </cell>
          <cell r="S35">
            <v>0.89398865117627491</v>
          </cell>
          <cell r="T35">
            <v>0.96127346410324166</v>
          </cell>
          <cell r="U35">
            <v>1.0339284409928859</v>
          </cell>
          <cell r="V35">
            <v>1.0228500724410148</v>
          </cell>
          <cell r="W35">
            <v>1.0228431686261055</v>
          </cell>
          <cell r="Y35">
            <v>-24.049632798834665</v>
          </cell>
        </row>
        <row r="36">
          <cell r="A36" t="str">
            <v>Luton</v>
          </cell>
          <cell r="B36" t="str">
            <v>Weak</v>
          </cell>
          <cell r="C36">
            <v>0.90819197351613246</v>
          </cell>
          <cell r="D36">
            <v>0.8631670816738467</v>
          </cell>
          <cell r="E36">
            <v>0.70287373975169232</v>
          </cell>
          <cell r="F36">
            <v>0.23597673730638874</v>
          </cell>
          <cell r="G36">
            <v>0.4260545942235493</v>
          </cell>
          <cell r="H36">
            <v>0.48663733013285032</v>
          </cell>
          <cell r="I36">
            <v>0.8151365830144286</v>
          </cell>
          <cell r="J36">
            <v>1.0875355051412392</v>
          </cell>
          <cell r="K36">
            <v>0.91647036065413978</v>
          </cell>
          <cell r="L36">
            <v>0.82250562536045924</v>
          </cell>
          <cell r="M36">
            <v>0.57776753755777754</v>
          </cell>
          <cell r="N36">
            <v>0.6954801147715538</v>
          </cell>
          <cell r="O36">
            <v>0.5003841099177383</v>
          </cell>
          <cell r="P36">
            <v>0.46700311731647559</v>
          </cell>
          <cell r="Q36">
            <v>0.53393180739483292</v>
          </cell>
          <cell r="R36">
            <v>0.58294652804854485</v>
          </cell>
          <cell r="S36">
            <v>0.78857735385722338</v>
          </cell>
          <cell r="T36">
            <v>0.92366709033655992</v>
          </cell>
          <cell r="U36">
            <v>1.0823269822121975</v>
          </cell>
          <cell r="V36">
            <v>1.19965068094057</v>
          </cell>
          <cell r="W36">
            <v>1.1165329771675845</v>
          </cell>
          <cell r="Y36">
            <v>-20.154164899576784</v>
          </cell>
        </row>
        <row r="37">
          <cell r="A37" t="str">
            <v>Manchester</v>
          </cell>
          <cell r="B37" t="str">
            <v>Strong</v>
          </cell>
          <cell r="C37">
            <v>0.98634766629306869</v>
          </cell>
          <cell r="D37">
            <v>0.92073794194874636</v>
          </cell>
          <cell r="E37">
            <v>0.72389193885483349</v>
          </cell>
          <cell r="F37">
            <v>0.17766910888342594</v>
          </cell>
          <cell r="G37">
            <v>0.26084331582339504</v>
          </cell>
          <cell r="H37">
            <v>0.36245010617004148</v>
          </cell>
          <cell r="I37">
            <v>0.82217471675051124</v>
          </cell>
          <cell r="J37">
            <v>0.96997688216130529</v>
          </cell>
          <cell r="K37">
            <v>0.8250227926703162</v>
          </cell>
          <cell r="L37">
            <v>0.80100689688060156</v>
          </cell>
          <cell r="M37">
            <v>0.50558202457518586</v>
          </cell>
          <cell r="N37">
            <v>0.46888437853119547</v>
          </cell>
          <cell r="O37">
            <v>0.40149456586147414</v>
          </cell>
          <cell r="P37">
            <v>0.38193432809579042</v>
          </cell>
          <cell r="Q37">
            <v>0.43490531341568511</v>
          </cell>
          <cell r="R37">
            <v>0.5973375828045232</v>
          </cell>
          <cell r="S37">
            <v>0.855925231970876</v>
          </cell>
          <cell r="T37">
            <v>0.93312629238028133</v>
          </cell>
          <cell r="U37">
            <v>1.0611096557987112</v>
          </cell>
          <cell r="V37">
            <v>1.1272919165970159</v>
          </cell>
          <cell r="W37">
            <v>1.0572989795933161</v>
          </cell>
          <cell r="Y37">
            <v>-24.928295888726055</v>
          </cell>
        </row>
        <row r="38">
          <cell r="A38" t="str">
            <v>Mansfield</v>
          </cell>
          <cell r="B38" t="str">
            <v>Weak</v>
          </cell>
          <cell r="C38">
            <v>1.0538681720506269</v>
          </cell>
          <cell r="D38">
            <v>1.1092489947837632</v>
          </cell>
          <cell r="E38">
            <v>0.91893935604684263</v>
          </cell>
          <cell r="F38">
            <v>0.19905044001065034</v>
          </cell>
          <cell r="G38">
            <v>0.40974899924287583</v>
          </cell>
          <cell r="H38">
            <v>0.5320212002663518</v>
          </cell>
          <cell r="I38">
            <v>0.9825699128361739</v>
          </cell>
          <cell r="J38">
            <v>1.1226172633470359</v>
          </cell>
          <cell r="K38">
            <v>1.0119314092906584</v>
          </cell>
          <cell r="L38">
            <v>0.94685555240232522</v>
          </cell>
          <cell r="M38">
            <v>0.66963653056119099</v>
          </cell>
          <cell r="N38">
            <v>0.59859175079201876</v>
          </cell>
          <cell r="O38">
            <v>0.63909198953964585</v>
          </cell>
          <cell r="P38">
            <v>0.6493135981116176</v>
          </cell>
          <cell r="Q38">
            <v>0.78784510129502661</v>
          </cell>
          <cell r="R38">
            <v>0.89171039339595637</v>
          </cell>
          <cell r="S38">
            <v>1.1950791900787376</v>
          </cell>
          <cell r="T38">
            <v>1.1826462462786498</v>
          </cell>
          <cell r="U38">
            <v>1.2300535026165411</v>
          </cell>
          <cell r="V38">
            <v>1.2769869816370205</v>
          </cell>
          <cell r="W38">
            <v>1.2092017365056162</v>
          </cell>
          <cell r="Y38">
            <v>-10.184435382980269</v>
          </cell>
        </row>
        <row r="39">
          <cell r="A39" t="str">
            <v>Middlesbrough</v>
          </cell>
          <cell r="B39" t="str">
            <v>Moderately Weak</v>
          </cell>
          <cell r="C39">
            <v>1.0063413548841313</v>
          </cell>
          <cell r="D39">
            <v>0.90675968784451566</v>
          </cell>
          <cell r="E39">
            <v>0.75324137571267757</v>
          </cell>
          <cell r="F39">
            <v>0.13464626587717196</v>
          </cell>
          <cell r="G39">
            <v>0.24227114645802175</v>
          </cell>
          <cell r="H39">
            <v>0.47616320485906966</v>
          </cell>
          <cell r="I39">
            <v>0.94512913948475097</v>
          </cell>
          <cell r="J39">
            <v>1.1022855393472029</v>
          </cell>
          <cell r="K39">
            <v>0.91431032067068263</v>
          </cell>
          <cell r="L39">
            <v>0.90872387655682507</v>
          </cell>
          <cell r="M39">
            <v>0.65008807671983948</v>
          </cell>
          <cell r="N39">
            <v>0.607332011119187</v>
          </cell>
          <cell r="O39">
            <v>0.51892504385573324</v>
          </cell>
          <cell r="P39">
            <v>0.48258212031375158</v>
          </cell>
          <cell r="Q39">
            <v>0.59805413943721097</v>
          </cell>
          <cell r="R39">
            <v>0.67958667565257269</v>
          </cell>
          <cell r="S39">
            <v>0.97785723522656454</v>
          </cell>
          <cell r="T39">
            <v>1.0917895090687286</v>
          </cell>
          <cell r="U39">
            <v>1.1333203957815945</v>
          </cell>
          <cell r="V39">
            <v>1.2433376367489395</v>
          </cell>
          <cell r="W39">
            <v>1.1082479639296654</v>
          </cell>
          <cell r="Y39">
            <v>-17.728433292719238</v>
          </cell>
        </row>
        <row r="40">
          <cell r="A40" t="str">
            <v>Milton Keynes</v>
          </cell>
          <cell r="B40" t="str">
            <v>Strong</v>
          </cell>
          <cell r="C40">
            <v>0.95118851810835303</v>
          </cell>
          <cell r="D40">
            <v>0.86370960695890175</v>
          </cell>
          <cell r="E40">
            <v>0.75663666283002917</v>
          </cell>
          <cell r="F40">
            <v>0.2451484023486287</v>
          </cell>
          <cell r="G40">
            <v>0.32939954594502846</v>
          </cell>
          <cell r="H40">
            <v>0.35251496896935564</v>
          </cell>
          <cell r="I40">
            <v>0.64177967225089816</v>
          </cell>
          <cell r="J40">
            <v>0.86463576312886847</v>
          </cell>
          <cell r="K40">
            <v>0.81118818151194849</v>
          </cell>
          <cell r="L40">
            <v>0.83249091059256464</v>
          </cell>
          <cell r="M40">
            <v>0.6360476236771051</v>
          </cell>
          <cell r="N40">
            <v>0.79095284794958998</v>
          </cell>
          <cell r="O40">
            <v>0.50418316136404473</v>
          </cell>
          <cell r="P40">
            <v>0.44962132649749886</v>
          </cell>
          <cell r="Q40">
            <v>0.55218289006421795</v>
          </cell>
          <cell r="R40">
            <v>0.61443434563422727</v>
          </cell>
          <cell r="S40">
            <v>0.79083770972773526</v>
          </cell>
          <cell r="T40">
            <v>0.8345949573595669</v>
          </cell>
          <cell r="U40">
            <v>0.91104077324873045</v>
          </cell>
          <cell r="V40">
            <v>1.0484811596167938</v>
          </cell>
          <cell r="W40">
            <v>1.0499406037452703</v>
          </cell>
          <cell r="Y40">
            <v>-23.935553974151588</v>
          </cell>
        </row>
        <row r="41">
          <cell r="A41" t="str">
            <v>Newcastle</v>
          </cell>
          <cell r="B41" t="str">
            <v>Moderately Strong</v>
          </cell>
          <cell r="C41">
            <v>0.98340935345576752</v>
          </cell>
          <cell r="D41">
            <v>0.93716878205607579</v>
          </cell>
          <cell r="E41">
            <v>0.78865669058782573</v>
          </cell>
          <cell r="F41">
            <v>0.14925084838105185</v>
          </cell>
          <cell r="G41">
            <v>0.23350548068275595</v>
          </cell>
          <cell r="H41">
            <v>0.35387630388449975</v>
          </cell>
          <cell r="I41">
            <v>0.79224772318380754</v>
          </cell>
          <cell r="J41">
            <v>1.0124243758650311</v>
          </cell>
          <cell r="K41">
            <v>0.8095941407074031</v>
          </cell>
          <cell r="L41">
            <v>0.77009663697758712</v>
          </cell>
          <cell r="M41">
            <v>0.56921049440288407</v>
          </cell>
          <cell r="N41">
            <v>0.49351406177562118</v>
          </cell>
          <cell r="O41">
            <v>0.40684555087816165</v>
          </cell>
          <cell r="P41">
            <v>0.39199150711751468</v>
          </cell>
          <cell r="Q41">
            <v>0.48943096245062051</v>
          </cell>
          <cell r="R41">
            <v>0.61219694745101572</v>
          </cell>
          <cell r="S41">
            <v>0.86592158538049691</v>
          </cell>
          <cell r="T41">
            <v>1.006888620776744</v>
          </cell>
          <cell r="U41">
            <v>1.1385306872405152</v>
          </cell>
          <cell r="V41">
            <v>1.2611421336254462</v>
          </cell>
          <cell r="W41">
            <v>1.193452139128248</v>
          </cell>
          <cell r="Y41">
            <v>-22.644892438011091</v>
          </cell>
        </row>
        <row r="42">
          <cell r="A42" t="str">
            <v>Newport</v>
          </cell>
          <cell r="B42" t="str">
            <v>Weak</v>
          </cell>
          <cell r="C42">
            <v>1.0147616553797665</v>
          </cell>
          <cell r="D42">
            <v>0.89521201137056572</v>
          </cell>
          <cell r="E42">
            <v>0.7531190114578713</v>
          </cell>
          <cell r="F42">
            <v>0.10611606385350279</v>
          </cell>
          <cell r="G42">
            <v>0.22259475719353705</v>
          </cell>
          <cell r="H42">
            <v>0.44475764159919429</v>
          </cell>
          <cell r="I42">
            <v>0.63531466176592788</v>
          </cell>
          <cell r="J42">
            <v>0.90795484471514853</v>
          </cell>
          <cell r="K42">
            <v>0.82704322069872305</v>
          </cell>
          <cell r="L42">
            <v>0.76339870790701159</v>
          </cell>
          <cell r="M42">
            <v>0.8055886171304647</v>
          </cell>
          <cell r="N42">
            <v>0.69923671062695159</v>
          </cell>
          <cell r="O42">
            <v>0.56373966386120467</v>
          </cell>
          <cell r="P42">
            <v>0.50887527469733307</v>
          </cell>
          <cell r="Q42">
            <v>0.58772160199474643</v>
          </cell>
          <cell r="R42">
            <v>0.58846143874306489</v>
          </cell>
          <cell r="S42">
            <v>0.84773205050672062</v>
          </cell>
          <cell r="T42">
            <v>0.92908930650057009</v>
          </cell>
          <cell r="U42">
            <v>1.010602355938909</v>
          </cell>
          <cell r="V42">
            <v>1.0828105949637989</v>
          </cell>
          <cell r="W42">
            <v>1.0856998990530238</v>
          </cell>
          <cell r="Y42">
            <v>-22.520574307169177</v>
          </cell>
        </row>
        <row r="43">
          <cell r="A43" t="str">
            <v>Northampton</v>
          </cell>
          <cell r="B43" t="str">
            <v>Weak</v>
          </cell>
          <cell r="C43">
            <v>0.95041243295988431</v>
          </cell>
          <cell r="D43">
            <v>0.90890154691317038</v>
          </cell>
          <cell r="E43">
            <v>0.70004220465438993</v>
          </cell>
          <cell r="F43">
            <v>0.11077979346830422</v>
          </cell>
          <cell r="G43">
            <v>0.2005798348099381</v>
          </cell>
          <cell r="H43">
            <v>0.33054284844185822</v>
          </cell>
          <cell r="I43">
            <v>0.69942719052377644</v>
          </cell>
          <cell r="J43">
            <v>0.8343905313262252</v>
          </cell>
          <cell r="K43">
            <v>0.81460023651143476</v>
          </cell>
          <cell r="L43">
            <v>0.81928074390375594</v>
          </cell>
          <cell r="M43">
            <v>0.57136630621104112</v>
          </cell>
          <cell r="N43">
            <v>0.68702530193563216</v>
          </cell>
          <cell r="O43">
            <v>0.44367490618189764</v>
          </cell>
          <cell r="P43">
            <v>0.42165950833221683</v>
          </cell>
          <cell r="Q43">
            <v>0.48053982539744117</v>
          </cell>
          <cell r="R43">
            <v>0.53571546679513637</v>
          </cell>
          <cell r="S43">
            <v>0.7313067944440429</v>
          </cell>
          <cell r="T43">
            <v>0.85124215997014752</v>
          </cell>
          <cell r="U43">
            <v>1.03913971082752</v>
          </cell>
          <cell r="V43">
            <v>1.0615940406651936</v>
          </cell>
          <cell r="W43">
            <v>1.0366448645263004</v>
          </cell>
          <cell r="Y43">
            <v>-26.52179092429499</v>
          </cell>
        </row>
        <row r="44">
          <cell r="A44" t="str">
            <v>Norwich</v>
          </cell>
          <cell r="B44" t="str">
            <v>Strong</v>
          </cell>
          <cell r="C44">
            <v>0.98401329441944352</v>
          </cell>
          <cell r="D44">
            <v>0.91904556448408414</v>
          </cell>
          <cell r="E44">
            <v>0.72064687018581264</v>
          </cell>
          <cell r="F44">
            <v>0.12393207146313748</v>
          </cell>
          <cell r="G44">
            <v>0.20930671084082098</v>
          </cell>
          <cell r="H44">
            <v>0.34542234818235612</v>
          </cell>
          <cell r="I44">
            <v>0.76761288282575246</v>
          </cell>
          <cell r="J44">
            <v>1.0838229682726255</v>
          </cell>
          <cell r="K44">
            <v>0.95220650003101381</v>
          </cell>
          <cell r="L44">
            <v>0.98969658638961511</v>
          </cell>
          <cell r="M44">
            <v>0.55845184146466675</v>
          </cell>
          <cell r="N44">
            <v>0.80759461948429334</v>
          </cell>
          <cell r="O44">
            <v>0.41146044236688079</v>
          </cell>
          <cell r="P44">
            <v>0.35682807898226321</v>
          </cell>
          <cell r="Q44">
            <v>0.42351345718340766</v>
          </cell>
          <cell r="R44">
            <v>0.57409290948980718</v>
          </cell>
          <cell r="S44">
            <v>0.87556138706281672</v>
          </cell>
          <cell r="T44">
            <v>1.0131692816200619</v>
          </cell>
          <cell r="U44">
            <v>1.0887299662507717</v>
          </cell>
          <cell r="V44">
            <v>1.2405867596225557</v>
          </cell>
          <cell r="W44">
            <v>1.1557979364732782</v>
          </cell>
          <cell r="Y44">
            <v>-21.206265527232262</v>
          </cell>
        </row>
        <row r="45">
          <cell r="A45" t="str">
            <v>Nottingham</v>
          </cell>
          <cell r="B45" t="str">
            <v>Moderately Strong</v>
          </cell>
          <cell r="C45">
            <v>0.99765525799278432</v>
          </cell>
          <cell r="D45">
            <v>0.92896977857217011</v>
          </cell>
          <cell r="E45">
            <v>0.73416524537266403</v>
          </cell>
          <cell r="F45">
            <v>0.10820984859099224</v>
          </cell>
          <cell r="G45">
            <v>0.18182287349112577</v>
          </cell>
          <cell r="H45">
            <v>0.33394941276480078</v>
          </cell>
          <cell r="I45">
            <v>0.75049201188613235</v>
          </cell>
          <cell r="J45">
            <v>0.96144470466481802</v>
          </cell>
          <cell r="K45">
            <v>0.87334402850322768</v>
          </cell>
          <cell r="L45">
            <v>0.79323287078554039</v>
          </cell>
          <cell r="M45">
            <v>0.47967188235925029</v>
          </cell>
          <cell r="N45">
            <v>0.43369344350240607</v>
          </cell>
          <cell r="O45">
            <v>0.37769631430801343</v>
          </cell>
          <cell r="P45">
            <v>0.34917509578351197</v>
          </cell>
          <cell r="Q45">
            <v>0.4262440688962148</v>
          </cell>
          <cell r="R45">
            <v>0.59552593134069298</v>
          </cell>
          <cell r="S45">
            <v>0.84808546062211365</v>
          </cell>
          <cell r="T45">
            <v>0.9365862383328456</v>
          </cell>
          <cell r="U45">
            <v>1.0336043898363672</v>
          </cell>
          <cell r="V45">
            <v>1.1244132330321108</v>
          </cell>
          <cell r="W45">
            <v>1.1031849727819005</v>
          </cell>
          <cell r="Y45">
            <v>-26.221831892581093</v>
          </cell>
        </row>
        <row r="46">
          <cell r="A46" t="str">
            <v>Oxford</v>
          </cell>
          <cell r="B46" t="str">
            <v>Strong</v>
          </cell>
          <cell r="C46">
            <v>0.93113751027591529</v>
          </cell>
          <cell r="D46">
            <v>0.95647742847070572</v>
          </cell>
          <cell r="E46">
            <v>0.72518099051045459</v>
          </cell>
          <cell r="F46">
            <v>0.15792333232481925</v>
          </cell>
          <cell r="G46">
            <v>0.22448778742889239</v>
          </cell>
          <cell r="H46">
            <v>0.28808606766238226</v>
          </cell>
          <cell r="I46">
            <v>0.74202830214137971</v>
          </cell>
          <cell r="J46">
            <v>0.90433063243443557</v>
          </cell>
          <cell r="K46">
            <v>0.86821597034592346</v>
          </cell>
          <cell r="L46">
            <v>0.92451529482612815</v>
          </cell>
          <cell r="M46">
            <v>0.51276961916359098</v>
          </cell>
          <cell r="N46">
            <v>0.79344489444999466</v>
          </cell>
          <cell r="O46">
            <v>0.33730553729677848</v>
          </cell>
          <cell r="P46">
            <v>0.32689866333902573</v>
          </cell>
          <cell r="Q46">
            <v>0.39150123693707056</v>
          </cell>
          <cell r="R46">
            <v>0.57156566815122689</v>
          </cell>
          <cell r="S46">
            <v>0.81226381027484407</v>
          </cell>
          <cell r="T46">
            <v>0.91909917369455585</v>
          </cell>
          <cell r="U46">
            <v>1.0554757315556278</v>
          </cell>
          <cell r="V46">
            <v>1.0978148144117255</v>
          </cell>
          <cell r="W46">
            <v>1.0708592806026089</v>
          </cell>
          <cell r="Y46">
            <v>-25.104932769794139</v>
          </cell>
        </row>
        <row r="47">
          <cell r="A47" t="str">
            <v>Peterborough</v>
          </cell>
          <cell r="B47" t="str">
            <v>Weak</v>
          </cell>
          <cell r="C47">
            <v>0.9875088161671518</v>
          </cell>
          <cell r="D47">
            <v>0.96657670933882911</v>
          </cell>
          <cell r="E47">
            <v>0.75798969042284581</v>
          </cell>
          <cell r="F47">
            <v>0.1548873765968696</v>
          </cell>
          <cell r="G47">
            <v>0.42962478521843234</v>
          </cell>
          <cell r="H47">
            <v>0.46155810466712394</v>
          </cell>
          <cell r="I47">
            <v>0.78146474528947785</v>
          </cell>
          <cell r="J47">
            <v>0.92025448848660207</v>
          </cell>
          <cell r="K47">
            <v>0.82669379827138079</v>
          </cell>
          <cell r="L47">
            <v>0.89051488093855702</v>
          </cell>
          <cell r="M47">
            <v>0.69042608230963742</v>
          </cell>
          <cell r="N47">
            <v>0.81176405251785211</v>
          </cell>
          <cell r="O47">
            <v>0.56105016848410483</v>
          </cell>
          <cell r="P47">
            <v>0.54613580876635359</v>
          </cell>
          <cell r="Q47">
            <v>0.6251374349818859</v>
          </cell>
          <cell r="R47">
            <v>0.63264260162690611</v>
          </cell>
          <cell r="S47">
            <v>0.76814458741447644</v>
          </cell>
          <cell r="T47">
            <v>0.92850247916885609</v>
          </cell>
          <cell r="U47">
            <v>1.0622926903400371</v>
          </cell>
          <cell r="V47">
            <v>1.1332660347104107</v>
          </cell>
          <cell r="W47">
            <v>1.0686585036205389</v>
          </cell>
          <cell r="Y47">
            <v>-19.795966744670608</v>
          </cell>
        </row>
        <row r="48">
          <cell r="A48" t="str">
            <v>Plymouth</v>
          </cell>
          <cell r="B48" t="str">
            <v>Moderately Strong</v>
          </cell>
          <cell r="C48">
            <v>0.93817889625757278</v>
          </cell>
          <cell r="D48">
            <v>0.83367323800790627</v>
          </cell>
          <cell r="E48">
            <v>0.70173600466691644</v>
          </cell>
          <cell r="F48">
            <v>0.15311685982074369</v>
          </cell>
          <cell r="G48">
            <v>0.24309663147740004</v>
          </cell>
          <cell r="H48">
            <v>0.37159684851311398</v>
          </cell>
          <cell r="I48">
            <v>0.83054973328541837</v>
          </cell>
          <cell r="J48">
            <v>1.0149092301057627</v>
          </cell>
          <cell r="K48">
            <v>0.90901058188902506</v>
          </cell>
          <cell r="L48">
            <v>0.88244232985475557</v>
          </cell>
          <cell r="M48">
            <v>0.54705548676168791</v>
          </cell>
          <cell r="N48">
            <v>0.81651591660377953</v>
          </cell>
          <cell r="O48">
            <v>0.39762068451471927</v>
          </cell>
          <cell r="P48">
            <v>0.34177838534603361</v>
          </cell>
          <cell r="Q48">
            <v>0.42129407644951616</v>
          </cell>
          <cell r="R48">
            <v>0.61025924812152055</v>
          </cell>
          <cell r="S48">
            <v>0.86854664429100703</v>
          </cell>
          <cell r="T48">
            <v>0.96003843208977335</v>
          </cell>
          <cell r="U48">
            <v>1.1290754236634508</v>
          </cell>
          <cell r="V48">
            <v>1.1915402618230815</v>
          </cell>
          <cell r="W48">
            <v>1.0958192483649598</v>
          </cell>
          <cell r="Y48">
            <v>-22.055991889429336</v>
          </cell>
        </row>
        <row r="49">
          <cell r="A49" t="str">
            <v>Portsmouth</v>
          </cell>
          <cell r="B49" t="str">
            <v>Moderately Weak</v>
          </cell>
          <cell r="C49">
            <v>0.99904569062224391</v>
          </cell>
          <cell r="D49">
            <v>0.91943234409541752</v>
          </cell>
          <cell r="E49">
            <v>0.72256437847607424</v>
          </cell>
          <cell r="F49">
            <v>0.13431786529362055</v>
          </cell>
          <cell r="G49">
            <v>0.28431795420960237</v>
          </cell>
          <cell r="H49">
            <v>0.39914867877560972</v>
          </cell>
          <cell r="I49">
            <v>0.80103901499329355</v>
          </cell>
          <cell r="J49">
            <v>1.0198304495509676</v>
          </cell>
          <cell r="K49">
            <v>0.91392700705191643</v>
          </cell>
          <cell r="L49">
            <v>0.9139127817545506</v>
          </cell>
          <cell r="M49">
            <v>0.55637284317082458</v>
          </cell>
          <cell r="N49">
            <v>0.69583013282131556</v>
          </cell>
          <cell r="O49">
            <v>0.41467043789597868</v>
          </cell>
          <cell r="P49">
            <v>0.37920938744110388</v>
          </cell>
          <cell r="Q49">
            <v>0.45376428189000501</v>
          </cell>
          <cell r="R49">
            <v>0.63251481767551954</v>
          </cell>
          <cell r="S49">
            <v>0.85714458466451959</v>
          </cell>
          <cell r="T49">
            <v>0.97702726371986626</v>
          </cell>
          <cell r="U49">
            <v>1.0804793348811992</v>
          </cell>
          <cell r="V49">
            <v>1.1482775312934153</v>
          </cell>
          <cell r="W49">
            <v>1.0620362567037054</v>
          </cell>
          <cell r="Y49">
            <v>-22.214459990947645</v>
          </cell>
        </row>
        <row r="50">
          <cell r="A50" t="str">
            <v>Preston</v>
          </cell>
          <cell r="B50" t="str">
            <v>Weak</v>
          </cell>
          <cell r="C50">
            <v>1.0116280272516787</v>
          </cell>
          <cell r="D50">
            <v>0.97723013105479528</v>
          </cell>
          <cell r="E50">
            <v>0.80812513114180595</v>
          </cell>
          <cell r="F50">
            <v>0.29147649765563172</v>
          </cell>
          <cell r="G50">
            <v>0.39415104631349263</v>
          </cell>
          <cell r="H50">
            <v>0.47720357124547347</v>
          </cell>
          <cell r="I50">
            <v>0.89788994515571541</v>
          </cell>
          <cell r="J50">
            <v>1.0778837844001501</v>
          </cell>
          <cell r="K50">
            <v>0.95068576944354655</v>
          </cell>
          <cell r="L50">
            <v>0.89530053051568148</v>
          </cell>
          <cell r="M50">
            <v>0.64982377572841377</v>
          </cell>
          <cell r="N50">
            <v>0.56298052605204096</v>
          </cell>
          <cell r="O50">
            <v>0.54096265265953447</v>
          </cell>
          <cell r="P50">
            <v>0.51774045205467412</v>
          </cell>
          <cell r="Q50">
            <v>0.58992153801479175</v>
          </cell>
          <cell r="R50">
            <v>0.72582112550344302</v>
          </cell>
          <cell r="S50">
            <v>0.98070474355901849</v>
          </cell>
          <cell r="T50">
            <v>1.04826752092787</v>
          </cell>
          <cell r="U50">
            <v>1.1722761207566332</v>
          </cell>
          <cell r="V50">
            <v>1.1716314187521364</v>
          </cell>
          <cell r="W50">
            <v>1.1221373574216496</v>
          </cell>
          <cell r="Y50">
            <v>-16.500065970793187</v>
          </cell>
        </row>
        <row r="51">
          <cell r="A51" t="str">
            <v>Reading</v>
          </cell>
          <cell r="B51" t="str">
            <v>Strong</v>
          </cell>
          <cell r="C51">
            <v>0.98800734451443573</v>
          </cell>
          <cell r="D51">
            <v>0.94336071616726191</v>
          </cell>
          <cell r="E51">
            <v>0.75605763312649288</v>
          </cell>
          <cell r="F51">
            <v>0.1121249014152073</v>
          </cell>
          <cell r="G51">
            <v>0.19352772631501824</v>
          </cell>
          <cell r="H51">
            <v>0.32655776131132597</v>
          </cell>
          <cell r="I51">
            <v>0.71242693614721053</v>
          </cell>
          <cell r="J51">
            <v>0.89623955375636255</v>
          </cell>
          <cell r="K51">
            <v>0.80234438904222927</v>
          </cell>
          <cell r="L51">
            <v>0.83497724384299354</v>
          </cell>
          <cell r="M51">
            <v>0.5166396728690702</v>
          </cell>
          <cell r="N51">
            <v>0.67060886361100325</v>
          </cell>
          <cell r="O51">
            <v>0.38607669363918146</v>
          </cell>
          <cell r="P51">
            <v>0.35807084257026717</v>
          </cell>
          <cell r="Q51">
            <v>0.43914729709655886</v>
          </cell>
          <cell r="R51">
            <v>0.60432244353653719</v>
          </cell>
          <cell r="S51">
            <v>0.8146192957557099</v>
          </cell>
          <cell r="T51">
            <v>0.91043763010350298</v>
          </cell>
          <cell r="U51">
            <v>1.0133798419114088</v>
          </cell>
          <cell r="V51">
            <v>1.038322138334479</v>
          </cell>
          <cell r="W51">
            <v>0.98903704679585402</v>
          </cell>
          <cell r="Y51">
            <v>-26.500328355278349</v>
          </cell>
        </row>
        <row r="52">
          <cell r="A52" t="str">
            <v>Sheffield</v>
          </cell>
          <cell r="B52" t="str">
            <v>Strong</v>
          </cell>
          <cell r="C52">
            <v>1.0198073110680759</v>
          </cell>
          <cell r="D52">
            <v>0.93987924575880955</v>
          </cell>
          <cell r="E52">
            <v>0.77044776782999935</v>
          </cell>
          <cell r="F52">
            <v>0.14339127344558553</v>
          </cell>
          <cell r="G52">
            <v>0.27755300181259529</v>
          </cell>
          <cell r="H52">
            <v>0.38549941587390035</v>
          </cell>
          <cell r="I52">
            <v>0.7826524627463749</v>
          </cell>
          <cell r="J52">
            <v>0.95861513800147613</v>
          </cell>
          <cell r="K52">
            <v>0.86771800564813961</v>
          </cell>
          <cell r="L52">
            <v>0.83521158767604187</v>
          </cell>
          <cell r="M52">
            <v>0.5418942111762618</v>
          </cell>
          <cell r="N52">
            <v>0.54527316138008575</v>
          </cell>
          <cell r="O52">
            <v>0.44983607046884821</v>
          </cell>
          <cell r="P52">
            <v>0.43250755922375644</v>
          </cell>
          <cell r="Q52">
            <v>0.5181889867451599</v>
          </cell>
          <cell r="R52">
            <v>0.62617123805963681</v>
          </cell>
          <cell r="S52">
            <v>0.87160973119001772</v>
          </cell>
          <cell r="T52">
            <v>0.96221017034524858</v>
          </cell>
          <cell r="U52">
            <v>1.0654388055673978</v>
          </cell>
          <cell r="V52">
            <v>1.1213923312675158</v>
          </cell>
          <cell r="W52">
            <v>1.0727847215990114</v>
          </cell>
          <cell r="Y52">
            <v>-23.086417439771786</v>
          </cell>
        </row>
        <row r="53">
          <cell r="A53" t="str">
            <v>Slough</v>
          </cell>
          <cell r="B53" t="str">
            <v>Strong</v>
          </cell>
          <cell r="C53">
            <v>0.94691167303300461</v>
          </cell>
          <cell r="D53">
            <v>0.84972215027381148</v>
          </cell>
          <cell r="E53">
            <v>0.82733741612817646</v>
          </cell>
          <cell r="F53">
            <v>0.31859955129235312</v>
          </cell>
          <cell r="G53">
            <v>0.47104897401982909</v>
          </cell>
          <cell r="H53">
            <v>0.66205552774059262</v>
          </cell>
          <cell r="I53">
            <v>0.88951578539405107</v>
          </cell>
          <cell r="J53">
            <v>0.93895465297250047</v>
          </cell>
          <cell r="K53">
            <v>0.93407955562658074</v>
          </cell>
          <cell r="L53">
            <v>0.91901467574791318</v>
          </cell>
          <cell r="M53">
            <v>0.91781166372851852</v>
          </cell>
          <cell r="N53">
            <v>0.82964932169658689</v>
          </cell>
          <cell r="O53">
            <v>0.76628817117918024</v>
          </cell>
          <cell r="P53">
            <v>0.70907072002868077</v>
          </cell>
          <cell r="Q53">
            <v>0.90495760823497962</v>
          </cell>
          <cell r="R53">
            <v>0.83175913622719477</v>
          </cell>
          <cell r="S53">
            <v>0.96251791490040417</v>
          </cell>
          <cell r="T53">
            <v>1.0508285795351282</v>
          </cell>
          <cell r="U53">
            <v>1.0734055511983347</v>
          </cell>
          <cell r="V53">
            <v>1.1209851740487873</v>
          </cell>
          <cell r="W53">
            <v>1.0567245386793436</v>
          </cell>
          <cell r="Y53">
            <v>-11.261581926483458</v>
          </cell>
        </row>
        <row r="54">
          <cell r="A54" t="str">
            <v>Southampton</v>
          </cell>
          <cell r="B54" t="str">
            <v>Moderately Strong</v>
          </cell>
          <cell r="C54">
            <v>0.98594895879212274</v>
          </cell>
          <cell r="D54">
            <v>0.89002081687794521</v>
          </cell>
          <cell r="E54">
            <v>0.6904030586307135</v>
          </cell>
          <cell r="F54">
            <v>0.11836611819060748</v>
          </cell>
          <cell r="G54">
            <v>0.2481543525554544</v>
          </cell>
          <cell r="H54">
            <v>0.33994086790303318</v>
          </cell>
          <cell r="I54">
            <v>0.71199225391759779</v>
          </cell>
          <cell r="J54">
            <v>0.93825197275640193</v>
          </cell>
          <cell r="K54">
            <v>0.87069827189289273</v>
          </cell>
          <cell r="L54">
            <v>0.84374532434995464</v>
          </cell>
          <cell r="M54">
            <v>0.56487728483298538</v>
          </cell>
          <cell r="N54">
            <v>0.78493021320579137</v>
          </cell>
          <cell r="O54">
            <v>0.40291364128011836</v>
          </cell>
          <cell r="P54">
            <v>0.34026272362850285</v>
          </cell>
          <cell r="Q54">
            <v>0.39820210220462987</v>
          </cell>
          <cell r="R54">
            <v>0.57858607083218427</v>
          </cell>
          <cell r="S54">
            <v>0.80858014147402268</v>
          </cell>
          <cell r="T54">
            <v>0.90065916560821091</v>
          </cell>
          <cell r="U54">
            <v>1.0210924089544569</v>
          </cell>
          <cell r="V54">
            <v>1.114061994646756</v>
          </cell>
          <cell r="W54">
            <v>1.0690104521980686</v>
          </cell>
          <cell r="Y54">
            <v>-25.021086323750474</v>
          </cell>
        </row>
        <row r="55">
          <cell r="A55" t="str">
            <v>Southend</v>
          </cell>
          <cell r="B55" t="str">
            <v>Weak</v>
          </cell>
          <cell r="C55">
            <v>1.010054917202992</v>
          </cell>
          <cell r="D55">
            <v>0.94394318534802091</v>
          </cell>
          <cell r="E55">
            <v>0.77979833323769132</v>
          </cell>
          <cell r="F55">
            <v>0.17101750262743867</v>
          </cell>
          <cell r="G55">
            <v>0.30548146124823444</v>
          </cell>
          <cell r="H55">
            <v>0.51064095683704791</v>
          </cell>
          <cell r="I55">
            <v>0.92376261553760519</v>
          </cell>
          <cell r="J55">
            <v>1.0916177127038209</v>
          </cell>
          <cell r="K55">
            <v>0.97254985664094873</v>
          </cell>
          <cell r="L55">
            <v>0.9962211887925444</v>
          </cell>
          <cell r="M55">
            <v>0.61448497625359055</v>
          </cell>
          <cell r="N55">
            <v>0.72555507615934633</v>
          </cell>
          <cell r="O55">
            <v>0.51429338019167492</v>
          </cell>
          <cell r="P55">
            <v>0.47986549296927167</v>
          </cell>
          <cell r="Q55">
            <v>0.57852030593621073</v>
          </cell>
          <cell r="R55">
            <v>0.70836788679064966</v>
          </cell>
          <cell r="S55">
            <v>0.95613640872587102</v>
          </cell>
          <cell r="T55">
            <v>1.1015815872447619</v>
          </cell>
          <cell r="U55">
            <v>1.154074653668502</v>
          </cell>
          <cell r="V55">
            <v>1.1915905784329019</v>
          </cell>
          <cell r="W55">
            <v>1.0595053301098503</v>
          </cell>
          <cell r="Y55">
            <v>-16.659738783568152</v>
          </cell>
        </row>
        <row r="56">
          <cell r="A56" t="str">
            <v>Stoke</v>
          </cell>
          <cell r="B56" t="str">
            <v>Weak</v>
          </cell>
          <cell r="C56">
            <v>0.99488503412176732</v>
          </cell>
          <cell r="D56">
            <v>0.92446747046193356</v>
          </cell>
          <cell r="E56">
            <v>0.83472378169333905</v>
          </cell>
          <cell r="F56">
            <v>0.31378564198051334</v>
          </cell>
          <cell r="G56">
            <v>0.36504933485423552</v>
          </cell>
          <cell r="H56">
            <v>0.50954643397628319</v>
          </cell>
          <cell r="I56">
            <v>0.84967382926434187</v>
          </cell>
          <cell r="J56">
            <v>0.98212981623827844</v>
          </cell>
          <cell r="K56">
            <v>0.92748478694552083</v>
          </cell>
          <cell r="L56">
            <v>0.90573442268873483</v>
          </cell>
          <cell r="M56">
            <v>0.66344963887489228</v>
          </cell>
          <cell r="N56">
            <v>0.61487145258993103</v>
          </cell>
          <cell r="O56">
            <v>0.54042473673840907</v>
          </cell>
          <cell r="P56">
            <v>0.50468949548725595</v>
          </cell>
          <cell r="Q56">
            <v>0.58953709274832167</v>
          </cell>
          <cell r="R56">
            <v>0.65593534534107689</v>
          </cell>
          <cell r="S56">
            <v>0.87006945768551502</v>
          </cell>
          <cell r="T56">
            <v>0.96376529375449294</v>
          </cell>
          <cell r="U56">
            <v>1.0430252376460587</v>
          </cell>
          <cell r="V56">
            <v>1.1002775414192612</v>
          </cell>
          <cell r="W56">
            <v>1.0471411135223592</v>
          </cell>
          <cell r="Y56">
            <v>-18.87474218620472</v>
          </cell>
        </row>
        <row r="57">
          <cell r="A57" t="str">
            <v>Sunderland</v>
          </cell>
          <cell r="B57" t="str">
            <v>Weak</v>
          </cell>
          <cell r="C57">
            <v>1.0270606322817577</v>
          </cell>
          <cell r="D57">
            <v>0.94280232967686572</v>
          </cell>
          <cell r="E57">
            <v>0.72324951697873774</v>
          </cell>
          <cell r="F57">
            <v>0.11615327979395466</v>
          </cell>
          <cell r="G57">
            <v>0.22477254852094494</v>
          </cell>
          <cell r="H57">
            <v>0.41971267401439499</v>
          </cell>
          <cell r="I57">
            <v>0.91138685857144097</v>
          </cell>
          <cell r="J57">
            <v>1.1296603188837968</v>
          </cell>
          <cell r="K57">
            <v>0.90259304336326263</v>
          </cell>
          <cell r="L57">
            <v>0.90187075559055652</v>
          </cell>
          <cell r="M57">
            <v>0.64423132977313158</v>
          </cell>
          <cell r="N57">
            <v>0.61361787434740911</v>
          </cell>
          <cell r="O57">
            <v>0.49334077594823678</v>
          </cell>
          <cell r="P57">
            <v>0.45335343502684716</v>
          </cell>
          <cell r="Q57">
            <v>0.53066854006436814</v>
          </cell>
          <cell r="R57">
            <v>0.69902335599638343</v>
          </cell>
          <cell r="S57">
            <v>0.92916804603177017</v>
          </cell>
          <cell r="T57">
            <v>1.020665588777677</v>
          </cell>
          <cell r="U57">
            <v>1.1227797547931151</v>
          </cell>
          <cell r="V57">
            <v>1.2867766801171072</v>
          </cell>
          <cell r="W57">
            <v>1.1556819624062071</v>
          </cell>
          <cell r="Y57">
            <v>-18.885174644002632</v>
          </cell>
        </row>
        <row r="58">
          <cell r="A58" t="str">
            <v>Swansea</v>
          </cell>
          <cell r="B58" t="str">
            <v>Weak</v>
          </cell>
          <cell r="C58">
            <v>0.99573402405518852</v>
          </cell>
          <cell r="D58">
            <v>0.91170667623342116</v>
          </cell>
          <cell r="E58">
            <v>0.70780586826814318</v>
          </cell>
          <cell r="F58">
            <v>0.12223748038546783</v>
          </cell>
          <cell r="G58">
            <v>0.26496910985392508</v>
          </cell>
          <cell r="H58">
            <v>0.46881616998919123</v>
          </cell>
          <cell r="I58">
            <v>0.60707535907411547</v>
          </cell>
          <cell r="J58">
            <v>1.0581172390992089</v>
          </cell>
          <cell r="K58">
            <v>0.89014338030544116</v>
          </cell>
          <cell r="L58">
            <v>0.73913017295794348</v>
          </cell>
          <cell r="M58">
            <v>0.89317414103236348</v>
          </cell>
          <cell r="N58">
            <v>0.71133189233336769</v>
          </cell>
          <cell r="O58">
            <v>0.53780608003648822</v>
          </cell>
          <cell r="P58">
            <v>0.52465093898739912</v>
          </cell>
          <cell r="Q58">
            <v>0.61149936975922914</v>
          </cell>
          <cell r="R58">
            <v>0.62528939211260759</v>
          </cell>
          <cell r="S58">
            <v>0.91404575588268988</v>
          </cell>
          <cell r="T58">
            <v>0.99918528947395946</v>
          </cell>
          <cell r="U58">
            <v>1.0737623153085945</v>
          </cell>
          <cell r="V58">
            <v>1.2017986339081368</v>
          </cell>
          <cell r="W58">
            <v>1.0746680289174964</v>
          </cell>
          <cell r="Y58">
            <v>-19.897973529256923</v>
          </cell>
        </row>
        <row r="59">
          <cell r="A59" t="str">
            <v>Swindon</v>
          </cell>
          <cell r="B59" t="str">
            <v>Strong</v>
          </cell>
          <cell r="C59">
            <v>0.95720975003096942</v>
          </cell>
          <cell r="D59">
            <v>0.87796535089534611</v>
          </cell>
          <cell r="E59">
            <v>0.73472466906096667</v>
          </cell>
          <cell r="F59">
            <v>8.8174339474102637E-2</v>
          </cell>
          <cell r="G59">
            <v>0.21677245716306875</v>
          </cell>
          <cell r="H59">
            <v>0.35992057752354578</v>
          </cell>
          <cell r="I59">
            <v>0.78421284650681222</v>
          </cell>
          <cell r="J59">
            <v>0.98761655324344966</v>
          </cell>
          <cell r="K59">
            <v>0.7850213241407662</v>
          </cell>
          <cell r="L59">
            <v>0.92215588798579395</v>
          </cell>
          <cell r="M59">
            <v>0.57042461606359729</v>
          </cell>
          <cell r="N59">
            <v>0.75810229463583234</v>
          </cell>
          <cell r="O59">
            <v>0.4406792909713651</v>
          </cell>
          <cell r="P59">
            <v>0.4131775315846008</v>
          </cell>
          <cell r="Q59">
            <v>0.50773249636839268</v>
          </cell>
          <cell r="R59">
            <v>0.55207878631522533</v>
          </cell>
          <cell r="S59">
            <v>0.77925206343663633</v>
          </cell>
          <cell r="T59">
            <v>0.91982175111955078</v>
          </cell>
          <cell r="U59">
            <v>1.0108870908212462</v>
          </cell>
          <cell r="V59">
            <v>1.1379746712969045</v>
          </cell>
          <cell r="W59">
            <v>0.91362693793875349</v>
          </cell>
          <cell r="Y59">
            <v>-24.470575257397556</v>
          </cell>
        </row>
        <row r="60">
          <cell r="A60" t="str">
            <v>Telford</v>
          </cell>
          <cell r="B60" t="str">
            <v>Strong</v>
          </cell>
          <cell r="C60">
            <v>0.92899660091208369</v>
          </cell>
          <cell r="D60">
            <v>0.87176675580101548</v>
          </cell>
          <cell r="E60">
            <v>0.70740061816330402</v>
          </cell>
          <cell r="F60">
            <v>0.10971173545459699</v>
          </cell>
          <cell r="G60">
            <v>0.20737888684846131</v>
          </cell>
          <cell r="H60">
            <v>0.38552663438748414</v>
          </cell>
          <cell r="I60">
            <v>0.78537422199925089</v>
          </cell>
          <cell r="J60">
            <v>0.95894941152714464</v>
          </cell>
          <cell r="K60">
            <v>0.85625872747304033</v>
          </cell>
          <cell r="L60">
            <v>0.8691368511255595</v>
          </cell>
          <cell r="M60">
            <v>0.64428041890683296</v>
          </cell>
          <cell r="N60">
            <v>0.95046513684860812</v>
          </cell>
          <cell r="O60">
            <v>0.45302079118360866</v>
          </cell>
          <cell r="P60">
            <v>0.45813943506334837</v>
          </cell>
          <cell r="Q60">
            <v>0.53539294452658104</v>
          </cell>
          <cell r="R60">
            <v>0.62475163797333189</v>
          </cell>
          <cell r="S60">
            <v>0.82229028131482662</v>
          </cell>
          <cell r="T60">
            <v>0.90373008452819237</v>
          </cell>
          <cell r="U60">
            <v>1.0299311182911837</v>
          </cell>
          <cell r="V60">
            <v>1.1333668831574502</v>
          </cell>
          <cell r="W60">
            <v>1.0269674125211052</v>
          </cell>
          <cell r="Y60">
            <v>-22.151707074824358</v>
          </cell>
        </row>
        <row r="61">
          <cell r="A61" t="str">
            <v>Wakefield</v>
          </cell>
          <cell r="B61" t="str">
            <v>Weak</v>
          </cell>
          <cell r="C61">
            <v>0.99258067934780614</v>
          </cell>
          <cell r="D61">
            <v>0.90851952248589662</v>
          </cell>
          <cell r="E61">
            <v>0.74574994777294479</v>
          </cell>
          <cell r="F61">
            <v>0.19592379695158202</v>
          </cell>
          <cell r="G61">
            <v>0.35465824361885712</v>
          </cell>
          <cell r="H61">
            <v>0.48864850986070424</v>
          </cell>
          <cell r="I61">
            <v>0.84101506375592172</v>
          </cell>
          <cell r="J61">
            <v>1.0940082671797777</v>
          </cell>
          <cell r="K61">
            <v>0.93773753092847945</v>
          </cell>
          <cell r="L61">
            <v>1.0321797226285312</v>
          </cell>
          <cell r="M61">
            <v>0.74943930416027837</v>
          </cell>
          <cell r="N61">
            <v>0.64129263976191075</v>
          </cell>
          <cell r="O61">
            <v>0.5829652193122199</v>
          </cell>
          <cell r="P61">
            <v>0.60218742478665688</v>
          </cell>
          <cell r="Q61">
            <v>0.6552238369747776</v>
          </cell>
          <cell r="R61">
            <v>0.75129883175727852</v>
          </cell>
          <cell r="S61">
            <v>0.94014814544567804</v>
          </cell>
          <cell r="T61">
            <v>1.0093388557392526</v>
          </cell>
          <cell r="U61">
            <v>1.1153659525189246</v>
          </cell>
          <cell r="V61">
            <v>1.2559928217584062</v>
          </cell>
          <cell r="W61">
            <v>1.0793837895356462</v>
          </cell>
          <cell r="Y61">
            <v>-15.709768382208694</v>
          </cell>
        </row>
        <row r="62">
          <cell r="A62" t="str">
            <v>Warrington</v>
          </cell>
          <cell r="B62" t="str">
            <v>Weak</v>
          </cell>
          <cell r="C62">
            <v>1.0318559950838313</v>
          </cell>
          <cell r="D62">
            <v>0.95101807026654728</v>
          </cell>
          <cell r="E62">
            <v>0.82413877851695261</v>
          </cell>
          <cell r="F62">
            <v>0.2651834430733167</v>
          </cell>
          <cell r="G62">
            <v>0.3640122811525448</v>
          </cell>
          <cell r="H62">
            <v>0.39040025909434928</v>
          </cell>
          <cell r="I62">
            <v>0.90742888169693614</v>
          </cell>
          <cell r="J62">
            <v>1.147385631395806</v>
          </cell>
          <cell r="K62">
            <v>1.0184362066150754</v>
          </cell>
          <cell r="L62">
            <v>0.98790455324577831</v>
          </cell>
          <cell r="M62">
            <v>0.71839983221851711</v>
          </cell>
          <cell r="N62">
            <v>1.0084460004696736</v>
          </cell>
          <cell r="O62">
            <v>0.60916372424055532</v>
          </cell>
          <cell r="P62">
            <v>0.54125581433512548</v>
          </cell>
          <cell r="Q62">
            <v>0.61193197788824971</v>
          </cell>
          <cell r="R62">
            <v>0.76160092917987965</v>
          </cell>
          <cell r="S62">
            <v>0.99538165695374892</v>
          </cell>
          <cell r="T62">
            <v>0.99725793383007155</v>
          </cell>
          <cell r="U62">
            <v>1.2004320554086803</v>
          </cell>
          <cell r="V62">
            <v>1.1738969844092884</v>
          </cell>
          <cell r="W62">
            <v>1.199957599080762</v>
          </cell>
          <cell r="Y62">
            <v>-13.10954182877876</v>
          </cell>
        </row>
        <row r="63">
          <cell r="A63" t="str">
            <v>Wigan</v>
          </cell>
          <cell r="B63" t="str">
            <v>Weak</v>
          </cell>
          <cell r="C63">
            <v>1.0218368098966424</v>
          </cell>
          <cell r="D63">
            <v>0.94036350002153823</v>
          </cell>
          <cell r="E63">
            <v>0.8085625090961458</v>
          </cell>
          <cell r="F63">
            <v>0.32269019716130487</v>
          </cell>
          <cell r="G63">
            <v>0.37453790262043152</v>
          </cell>
          <cell r="H63">
            <v>0.48393165058815446</v>
          </cell>
          <cell r="I63">
            <v>0.73568860128868829</v>
          </cell>
          <cell r="J63">
            <v>0.92815348625042982</v>
          </cell>
          <cell r="K63">
            <v>0.9147078688789464</v>
          </cell>
          <cell r="L63">
            <v>0.95026969414771623</v>
          </cell>
          <cell r="M63">
            <v>0.70263067142284308</v>
          </cell>
          <cell r="N63">
            <v>0.65536871755343484</v>
          </cell>
          <cell r="O63">
            <v>0.59418582646697671</v>
          </cell>
          <cell r="P63">
            <v>0.54147323452918217</v>
          </cell>
          <cell r="Q63">
            <v>0.61697997551123618</v>
          </cell>
          <cell r="R63">
            <v>0.769023646855859</v>
          </cell>
          <cell r="S63">
            <v>0.94279771068712992</v>
          </cell>
          <cell r="T63">
            <v>0.83782687098574515</v>
          </cell>
          <cell r="U63">
            <v>0.87037142076662866</v>
          </cell>
          <cell r="V63">
            <v>0.98417761380830204</v>
          </cell>
          <cell r="W63">
            <v>0.99661418251251399</v>
          </cell>
          <cell r="Y63">
            <v>-19.880032875473319</v>
          </cell>
        </row>
        <row r="64">
          <cell r="A64" t="str">
            <v>Worthing</v>
          </cell>
          <cell r="B64" t="str">
            <v>Moderately Strong</v>
          </cell>
          <cell r="C64">
            <v>1.0312300333092106</v>
          </cell>
          <cell r="D64">
            <v>0.85345672581254406</v>
          </cell>
          <cell r="E64">
            <v>0.70405540658920795</v>
          </cell>
          <cell r="F64">
            <v>0.22949125169380719</v>
          </cell>
          <cell r="G64">
            <v>0.3594627590674298</v>
          </cell>
          <cell r="H64">
            <v>0.41797321298504181</v>
          </cell>
          <cell r="I64">
            <v>0.84983420672271126</v>
          </cell>
          <cell r="J64">
            <v>1.1174437634393284</v>
          </cell>
          <cell r="K64">
            <v>0.93586297699135446</v>
          </cell>
          <cell r="L64">
            <v>1.0000001768972899</v>
          </cell>
          <cell r="M64">
            <v>0.55182124454681947</v>
          </cell>
          <cell r="N64">
            <v>0.8444148409104455</v>
          </cell>
          <cell r="O64">
            <v>0.39356411883113984</v>
          </cell>
          <cell r="P64">
            <v>0.36454756102238117</v>
          </cell>
          <cell r="Q64">
            <v>0.46951936580259906</v>
          </cell>
          <cell r="R64">
            <v>0.63216948464026201</v>
          </cell>
          <cell r="S64">
            <v>0.93632146029227903</v>
          </cell>
          <cell r="T64">
            <v>1.0437920284006097</v>
          </cell>
          <cell r="U64">
            <v>1.1419947082309556</v>
          </cell>
          <cell r="V64">
            <v>1.2439337348478969</v>
          </cell>
          <cell r="W64">
            <v>1.0887509365691703</v>
          </cell>
          <cell r="Y64">
            <v>-18.70018704607709</v>
          </cell>
        </row>
        <row r="65">
          <cell r="A65" t="str">
            <v>York</v>
          </cell>
          <cell r="B65" t="str">
            <v>Moderately Strong</v>
          </cell>
          <cell r="C65">
            <v>0.96187613179295328</v>
          </cell>
          <cell r="D65">
            <v>0.91721799183117347</v>
          </cell>
          <cell r="E65">
            <v>0.77472749045428968</v>
          </cell>
          <cell r="F65">
            <v>7.2608169455555677E-2</v>
          </cell>
          <cell r="G65">
            <v>0.16922981450201222</v>
          </cell>
          <cell r="H65">
            <v>0.30232947282913358</v>
          </cell>
          <cell r="I65">
            <v>0.83591085173408564</v>
          </cell>
          <cell r="J65">
            <v>1.1653190918675402</v>
          </cell>
          <cell r="K65">
            <v>1.1184486740328743</v>
          </cell>
          <cell r="L65">
            <v>0.96846856756592059</v>
          </cell>
          <cell r="M65">
            <v>0.48864455444374699</v>
          </cell>
          <cell r="N65">
            <v>0.95865505264651873</v>
          </cell>
          <cell r="O65">
            <v>0.33399248786106589</v>
          </cell>
          <cell r="P65">
            <v>0.302672132246115</v>
          </cell>
          <cell r="Q65">
            <v>0.39449269710103557</v>
          </cell>
          <cell r="R65">
            <v>0.58423469172872367</v>
          </cell>
          <cell r="S65">
            <v>0.98598114965942152</v>
          </cell>
          <cell r="T65">
            <v>1.2060174799224306</v>
          </cell>
          <cell r="U65">
            <v>1.3488634112925164</v>
          </cell>
          <cell r="V65">
            <v>1.4712913968439059</v>
          </cell>
          <cell r="W65">
            <v>1.3429082950232594</v>
          </cell>
          <cell r="Y65">
            <v>-16.700818075159397</v>
          </cell>
        </row>
        <row r="66">
          <cell r="A66" t="str">
            <v>Average</v>
          </cell>
          <cell r="C66">
            <v>0.99078980360493318</v>
          </cell>
          <cell r="D66">
            <v>0.9199525008477073</v>
          </cell>
          <cell r="E66">
            <v>0.75189486046646548</v>
          </cell>
          <cell r="F66">
            <v>0.16369099556998126</v>
          </cell>
          <cell r="G66">
            <v>0.27839656885659719</v>
          </cell>
          <cell r="H66">
            <v>0.41028336323031744</v>
          </cell>
          <cell r="I66">
            <v>0.79085818803758845</v>
          </cell>
          <cell r="J66">
            <v>0.99217471783069877</v>
          </cell>
          <cell r="K66">
            <v>0.89518615285331515</v>
          </cell>
          <cell r="L66">
            <v>0.86567468754793309</v>
          </cell>
          <cell r="M66">
            <v>0.61466241708692837</v>
          </cell>
          <cell r="N66">
            <v>0.69030820026181106</v>
          </cell>
          <cell r="O66">
            <v>0.4625405086784613</v>
          </cell>
          <cell r="P66">
            <v>0.43367525729234657</v>
          </cell>
          <cell r="Q66">
            <v>0.51772068762117729</v>
          </cell>
          <cell r="R66">
            <v>0.63020322459421874</v>
          </cell>
          <cell r="S66">
            <v>0.87738364255875079</v>
          </cell>
          <cell r="T66">
            <v>0.96801536213200834</v>
          </cell>
          <cell r="U66">
            <v>1.0820411688460856</v>
          </cell>
          <cell r="V66">
            <v>1.1599183790909071</v>
          </cell>
          <cell r="W66">
            <v>1.0874858670351542</v>
          </cell>
          <cell r="Y66">
            <v>-21.311543001636998</v>
          </cell>
        </row>
      </sheetData>
      <sheetData sheetId="10"/>
      <sheetData sheetId="11">
        <row r="4">
          <cell r="A4" t="str">
            <v>Aberdeen</v>
          </cell>
          <cell r="B4" t="e">
            <v>#N/A</v>
          </cell>
          <cell r="C4">
            <v>0.87521248556393283</v>
          </cell>
          <cell r="D4">
            <v>0.90376569047093624</v>
          </cell>
          <cell r="E4">
            <v>1.0797661361611712</v>
          </cell>
          <cell r="F4">
            <v>0.77481580700495722</v>
          </cell>
          <cell r="G4">
            <v>0.85657978891508813</v>
          </cell>
          <cell r="H4">
            <v>0.84840388573294978</v>
          </cell>
          <cell r="I4">
            <v>0.94559372095371452</v>
          </cell>
          <cell r="J4">
            <v>0.8863007067982559</v>
          </cell>
          <cell r="K4">
            <v>0.86233065804380382</v>
          </cell>
          <cell r="L4">
            <v>0.95231052971369523</v>
          </cell>
          <cell r="M4">
            <v>1.06850642400135</v>
          </cell>
          <cell r="N4">
            <v>1.4313713090147875</v>
          </cell>
          <cell r="O4">
            <v>0.6560391201625918</v>
          </cell>
          <cell r="P4">
            <v>0.64557955649881082</v>
          </cell>
          <cell r="Q4">
            <v>0.80678633031887825</v>
          </cell>
          <cell r="R4">
            <v>0.84193550033144815</v>
          </cell>
          <cell r="S4">
            <v>1.0121927061504445</v>
          </cell>
          <cell r="T4">
            <v>1.0198117105236189</v>
          </cell>
          <cell r="U4">
            <v>1.0479158388450538</v>
          </cell>
          <cell r="V4">
            <v>1.0454171720694265</v>
          </cell>
          <cell r="W4">
            <v>1.0130500527686559</v>
          </cell>
        </row>
        <row r="5">
          <cell r="A5" t="str">
            <v>Aldershot</v>
          </cell>
          <cell r="B5" t="str">
            <v>Moderately Strong</v>
          </cell>
          <cell r="C5">
            <v>1.1275553904062996</v>
          </cell>
          <cell r="D5">
            <v>1.4126039451521062</v>
          </cell>
          <cell r="E5">
            <v>1.5643576564817328</v>
          </cell>
          <cell r="F5">
            <v>1.5131414441388491</v>
          </cell>
          <cell r="G5">
            <v>1.5207293539887448</v>
          </cell>
          <cell r="H5">
            <v>1.2830195644610469</v>
          </cell>
          <cell r="I5">
            <v>1.4024571012175358</v>
          </cell>
          <cell r="J5">
            <v>1.3443490388560075</v>
          </cell>
          <cell r="K5">
            <v>1.2011750910009995</v>
          </cell>
          <cell r="L5">
            <v>1.2220681236180722</v>
          </cell>
          <cell r="M5">
            <v>1.1203229484520303</v>
          </cell>
          <cell r="N5">
            <v>1.0420524215006335</v>
          </cell>
          <cell r="O5">
            <v>1.1943468273257405</v>
          </cell>
          <cell r="P5">
            <v>1.4424188069902237</v>
          </cell>
          <cell r="Q5">
            <v>1.1356965083690822</v>
          </cell>
          <cell r="R5">
            <v>1.3190773542157239</v>
          </cell>
          <cell r="S5">
            <v>1.3816233828966054</v>
          </cell>
          <cell r="T5">
            <v>1.1902686267145697</v>
          </cell>
          <cell r="U5">
            <v>1.5079017043920728</v>
          </cell>
          <cell r="V5">
            <v>1.6149989272137903</v>
          </cell>
          <cell r="W5">
            <v>1.4455012866590191</v>
          </cell>
        </row>
        <row r="6">
          <cell r="A6" t="str">
            <v>Barnsley</v>
          </cell>
          <cell r="B6" t="str">
            <v>Weak</v>
          </cell>
          <cell r="C6">
            <v>0.8825238427045603</v>
          </cell>
          <cell r="D6">
            <v>0.82407267046975563</v>
          </cell>
          <cell r="E6">
            <v>1.160175098273809</v>
          </cell>
          <cell r="F6">
            <v>1.0821235897999313</v>
          </cell>
          <cell r="G6">
            <v>1.3245004738865647</v>
          </cell>
          <cell r="H6">
            <v>1.1794834274286938</v>
          </cell>
          <cell r="I6">
            <v>1.2650818318756449</v>
          </cell>
          <cell r="J6">
            <v>1.1400362968133604</v>
          </cell>
          <cell r="K6">
            <v>1.1279051539210556</v>
          </cell>
          <cell r="L6">
            <v>1.2251014240911682</v>
          </cell>
          <cell r="M6">
            <v>1.2587171370134105</v>
          </cell>
          <cell r="N6">
            <v>1.6214404702004348</v>
          </cell>
          <cell r="O6">
            <v>1.0377760373735261</v>
          </cell>
          <cell r="P6">
            <v>0.96928803988200885</v>
          </cell>
          <cell r="Q6">
            <v>1.0813862319381324</v>
          </cell>
          <cell r="R6">
            <v>1.2162649839662953</v>
          </cell>
          <cell r="S6">
            <v>1.5307796910842617</v>
          </cell>
          <cell r="T6">
            <v>1.4604808897108914</v>
          </cell>
          <cell r="U6">
            <v>1.540263640649852</v>
          </cell>
          <cell r="V6">
            <v>1.3980797704656001</v>
          </cell>
          <cell r="W6">
            <v>1.4314967321374208</v>
          </cell>
        </row>
        <row r="7">
          <cell r="A7" t="str">
            <v>Basildon</v>
          </cell>
          <cell r="B7" t="str">
            <v>Weak</v>
          </cell>
          <cell r="C7">
            <v>0.93399758368383812</v>
          </cell>
          <cell r="D7">
            <v>0.9181497529213587</v>
          </cell>
          <cell r="E7">
            <v>1.1085374469032996</v>
          </cell>
          <cell r="F7">
            <v>0.93053498191799988</v>
          </cell>
          <cell r="G7">
            <v>1.1247512535408826</v>
          </cell>
          <cell r="H7">
            <v>1.0994753395274384</v>
          </cell>
          <cell r="I7">
            <v>1.1172421830626569</v>
          </cell>
          <cell r="J7">
            <v>1.1108313964017689</v>
          </cell>
          <cell r="K7">
            <v>1.0738196204329262</v>
          </cell>
          <cell r="L7">
            <v>1.1406677815011019</v>
          </cell>
          <cell r="M7">
            <v>1.2434590054033818</v>
          </cell>
          <cell r="N7">
            <v>1.4095178498858891</v>
          </cell>
          <cell r="O7">
            <v>0.9856728309906696</v>
          </cell>
          <cell r="P7">
            <v>0.9414848577558107</v>
          </cell>
          <cell r="Q7">
            <v>1.2039687864064714</v>
          </cell>
          <cell r="R7">
            <v>1.0395818612767265</v>
          </cell>
          <cell r="S7">
            <v>1.1591237260011611</v>
          </cell>
          <cell r="T7">
            <v>1.1679593419293606</v>
          </cell>
          <cell r="U7">
            <v>1.1360604102716081</v>
          </cell>
          <cell r="V7">
            <v>1.0889034097762869</v>
          </cell>
          <cell r="W7">
            <v>1.0324299551877825</v>
          </cell>
        </row>
        <row r="8">
          <cell r="A8" t="str">
            <v>Birkenhead</v>
          </cell>
          <cell r="B8" t="str">
            <v>Weak</v>
          </cell>
          <cell r="C8">
            <v>0.82610215216396721</v>
          </cell>
          <cell r="D8">
            <v>0.88057347052094825</v>
          </cell>
          <cell r="E8">
            <v>1.0678313022764903</v>
          </cell>
          <cell r="F8">
            <v>0.93468158414433167</v>
          </cell>
          <cell r="G8">
            <v>1.019390892636729</v>
          </cell>
          <cell r="H8">
            <v>1.0518888789616145</v>
          </cell>
          <cell r="I8">
            <v>1.0555668223530594</v>
          </cell>
          <cell r="J8">
            <v>1.0492656800541289</v>
          </cell>
          <cell r="K8">
            <v>1.0400377079270884</v>
          </cell>
          <cell r="L8">
            <v>1.0991397805622833</v>
          </cell>
          <cell r="M8">
            <v>1.0845621912030194</v>
          </cell>
          <cell r="N8">
            <v>1.5321496380672326</v>
          </cell>
          <cell r="O8">
            <v>0.78971485729485258</v>
          </cell>
          <cell r="P8">
            <v>0.82834246654827715</v>
          </cell>
          <cell r="Q8">
            <v>0.98330553510803254</v>
          </cell>
          <cell r="R8">
            <v>0.95540965150126511</v>
          </cell>
          <cell r="S8">
            <v>1.0535552795281664</v>
          </cell>
          <cell r="T8">
            <v>1.025643520395173</v>
          </cell>
          <cell r="U8">
            <v>1.1050560332427768</v>
          </cell>
          <cell r="V8">
            <v>1.0303583399465526</v>
          </cell>
          <cell r="W8">
            <v>0.99029056602878551</v>
          </cell>
        </row>
        <row r="9">
          <cell r="A9" t="str">
            <v>Birmingham</v>
          </cell>
          <cell r="B9" t="str">
            <v>Strong</v>
          </cell>
          <cell r="C9">
            <v>0.82339993701280889</v>
          </cell>
          <cell r="D9">
            <v>0.8410594050312642</v>
          </cell>
          <cell r="E9">
            <v>0.81938072559034814</v>
          </cell>
          <cell r="F9">
            <v>0.43361042432381525</v>
          </cell>
          <cell r="G9">
            <v>0.46031574023470451</v>
          </cell>
          <cell r="H9">
            <v>0.49515719097377542</v>
          </cell>
          <cell r="I9">
            <v>0.55044949202988136</v>
          </cell>
          <cell r="J9">
            <v>0.59820230635215432</v>
          </cell>
          <cell r="K9">
            <v>0.62326464743284515</v>
          </cell>
          <cell r="L9">
            <v>0.6924111935203493</v>
          </cell>
          <cell r="M9">
            <v>0.63530390549254423</v>
          </cell>
          <cell r="N9">
            <v>0.83423005602435507</v>
          </cell>
          <cell r="O9">
            <v>0.3985824929927978</v>
          </cell>
          <cell r="P9">
            <v>0.38231739373213014</v>
          </cell>
          <cell r="Q9">
            <v>0.54328366456078481</v>
          </cell>
          <cell r="R9">
            <v>0.67208372876434752</v>
          </cell>
          <cell r="S9">
            <v>0.78527430524175712</v>
          </cell>
          <cell r="T9">
            <v>0.82316420422205605</v>
          </cell>
          <cell r="U9">
            <v>0.83807954339499491</v>
          </cell>
          <cell r="V9">
            <v>0.84221956034657985</v>
          </cell>
          <cell r="W9">
            <v>0.89804870150416705</v>
          </cell>
        </row>
        <row r="10">
          <cell r="A10" t="str">
            <v>Blackburn</v>
          </cell>
          <cell r="B10" t="str">
            <v>Moderately Weak</v>
          </cell>
          <cell r="C10">
            <v>0.94587245744671222</v>
          </cell>
          <cell r="D10">
            <v>0.96212938056476438</v>
          </cell>
          <cell r="E10">
            <v>1.1704893490561603</v>
          </cell>
          <cell r="F10">
            <v>1.0758304843294013</v>
          </cell>
          <cell r="G10">
            <v>1.1062162355068741</v>
          </cell>
          <cell r="H10">
            <v>1.1236209254436362</v>
          </cell>
          <cell r="I10">
            <v>1.0812350025582096</v>
          </cell>
          <cell r="J10">
            <v>1.0324067530355072</v>
          </cell>
          <cell r="K10">
            <v>0.96386295054007576</v>
          </cell>
          <cell r="L10">
            <v>1.0248276716018931</v>
          </cell>
          <cell r="M10">
            <v>1.1083277352228056</v>
          </cell>
          <cell r="N10">
            <v>1.3705546199523646</v>
          </cell>
          <cell r="O10">
            <v>1.0485345745202577</v>
          </cell>
          <cell r="P10">
            <v>1.0152174944139964</v>
          </cell>
          <cell r="Q10">
            <v>1.1725072799708831</v>
          </cell>
          <cell r="R10">
            <v>1.1030463060009275</v>
          </cell>
          <cell r="S10">
            <v>1.0433938674422754</v>
          </cell>
          <cell r="T10">
            <v>1.0721154096593948</v>
          </cell>
          <cell r="U10">
            <v>1.1326536202040238</v>
          </cell>
          <cell r="V10">
            <v>1.0662331624220436</v>
          </cell>
          <cell r="W10">
            <v>0.99848488402462743</v>
          </cell>
        </row>
        <row r="11">
          <cell r="A11" t="str">
            <v>Blackpool</v>
          </cell>
          <cell r="B11" t="str">
            <v>Weak</v>
          </cell>
          <cell r="C11">
            <v>0.71242287092865264</v>
          </cell>
          <cell r="D11">
            <v>0.78415150797834643</v>
          </cell>
          <cell r="E11">
            <v>1.0539329740961905</v>
          </cell>
          <cell r="F11">
            <v>1.1230777225215864</v>
          </cell>
          <cell r="G11">
            <v>1.2500335153760509</v>
          </cell>
          <cell r="H11">
            <v>1.1102189695020552</v>
          </cell>
          <cell r="I11">
            <v>1.1678961047532666</v>
          </cell>
          <cell r="J11">
            <v>1.3625521116162267</v>
          </cell>
          <cell r="K11">
            <v>1.1336280801937253</v>
          </cell>
          <cell r="L11">
            <v>1.2496324280137645</v>
          </cell>
          <cell r="M11">
            <v>1.1418222243537672</v>
          </cell>
          <cell r="N11">
            <v>1.3897029949460269</v>
          </cell>
          <cell r="O11">
            <v>0.77605873377387502</v>
          </cell>
          <cell r="P11">
            <v>0.83582461621936988</v>
          </cell>
          <cell r="Q11">
            <v>1.0640809456782039</v>
          </cell>
          <cell r="R11">
            <v>1.1285008903957117</v>
          </cell>
          <cell r="S11">
            <v>1.2515742465976363</v>
          </cell>
          <cell r="T11">
            <v>1.2473656156316519</v>
          </cell>
          <cell r="U11">
            <v>1.426777421145768</v>
          </cell>
          <cell r="V11">
            <v>1.5451577910458665</v>
          </cell>
          <cell r="W11">
            <v>1.2439789088069233</v>
          </cell>
        </row>
        <row r="12">
          <cell r="A12" t="str">
            <v>Bournemouth</v>
          </cell>
          <cell r="B12" t="str">
            <v>Strong</v>
          </cell>
          <cell r="C12">
            <v>0.7843548280100795</v>
          </cell>
          <cell r="D12">
            <v>0.87028439044301042</v>
          </cell>
          <cell r="E12">
            <v>1.0024639011544574</v>
          </cell>
          <cell r="F12">
            <v>0.80030132123621212</v>
          </cell>
          <cell r="G12">
            <v>0.9199076820744656</v>
          </cell>
          <cell r="H12">
            <v>0.94179522748943989</v>
          </cell>
          <cell r="I12">
            <v>1.0424373193056489</v>
          </cell>
          <cell r="J12">
            <v>1.3561466642953806</v>
          </cell>
          <cell r="K12">
            <v>1.0807477083041239</v>
          </cell>
          <cell r="L12">
            <v>1.027958946766683</v>
          </cell>
          <cell r="M12">
            <v>0.8236855806644805</v>
          </cell>
          <cell r="N12">
            <v>1.2574808085482265</v>
          </cell>
          <cell r="O12">
            <v>0.63570433367643253</v>
          </cell>
          <cell r="P12">
            <v>0.70529330267621515</v>
          </cell>
          <cell r="Q12">
            <v>0.89604597509198469</v>
          </cell>
          <cell r="R12">
            <v>1.0134320550011016</v>
          </cell>
          <cell r="S12">
            <v>1.114089882656484</v>
          </cell>
          <cell r="T12">
            <v>1.3513129398540242</v>
          </cell>
          <cell r="U12">
            <v>1.3789010052362114</v>
          </cell>
          <cell r="V12">
            <v>1.5015504919801579</v>
          </cell>
          <cell r="W12">
            <v>1.199597869223046</v>
          </cell>
        </row>
        <row r="13">
          <cell r="A13" t="str">
            <v>Bradford</v>
          </cell>
          <cell r="B13" t="str">
            <v>Moderately Weak</v>
          </cell>
          <cell r="C13">
            <v>0.83125173782856443</v>
          </cell>
          <cell r="D13">
            <v>0.91662192563970468</v>
          </cell>
          <cell r="E13">
            <v>1.2553372422879585</v>
          </cell>
          <cell r="F13">
            <v>0.99698891773062304</v>
          </cell>
          <cell r="G13">
            <v>1.2469971559264756</v>
          </cell>
          <cell r="H13">
            <v>1.237193258352421</v>
          </cell>
          <cell r="I13">
            <v>1.1285084444254072</v>
          </cell>
          <cell r="J13">
            <v>1.2029792340788272</v>
          </cell>
          <cell r="K13">
            <v>1.1112535060843194</v>
          </cell>
          <cell r="L13">
            <v>1.0793149038087801</v>
          </cell>
          <cell r="M13">
            <v>1.1335067555016074</v>
          </cell>
          <cell r="N13">
            <v>1.6616972171242717</v>
          </cell>
          <cell r="O13">
            <v>0.86164923895713186</v>
          </cell>
          <cell r="P13">
            <v>0.87853266187877599</v>
          </cell>
          <cell r="Q13">
            <v>1.067546064618774</v>
          </cell>
          <cell r="R13">
            <v>1.0814989341151828</v>
          </cell>
          <cell r="S13">
            <v>1.2747261780160928</v>
          </cell>
          <cell r="T13">
            <v>1.245330354285495</v>
          </cell>
          <cell r="U13">
            <v>1.2847509464000071</v>
          </cell>
          <cell r="V13">
            <v>1.3866726907627516</v>
          </cell>
          <cell r="W13">
            <v>1.3211848118570795</v>
          </cell>
        </row>
        <row r="14">
          <cell r="A14" t="str">
            <v>Brighton</v>
          </cell>
          <cell r="B14" t="str">
            <v>Strong</v>
          </cell>
          <cell r="C14">
            <v>0.80600145820532232</v>
          </cell>
          <cell r="D14">
            <v>0.90093166675165925</v>
          </cell>
          <cell r="E14">
            <v>1.0350793288598117</v>
          </cell>
          <cell r="F14">
            <v>0.81318949174346211</v>
          </cell>
          <cell r="G14">
            <v>0.91263481869594354</v>
          </cell>
          <cell r="H14">
            <v>0.8916480547985054</v>
          </cell>
          <cell r="I14">
            <v>0.93961618605079344</v>
          </cell>
          <cell r="J14">
            <v>1.0293659152134416</v>
          </cell>
          <cell r="K14">
            <v>0.91451809457985533</v>
          </cell>
          <cell r="L14">
            <v>0.98741729396566891</v>
          </cell>
          <cell r="M14">
            <v>0.87306626917829455</v>
          </cell>
          <cell r="N14">
            <v>1.156338354351339</v>
          </cell>
          <cell r="O14">
            <v>0.6496730731765249</v>
          </cell>
          <cell r="P14">
            <v>0.69652262943228516</v>
          </cell>
          <cell r="Q14">
            <v>0.8428748462397252</v>
          </cell>
          <cell r="R14">
            <v>0.92094289818704766</v>
          </cell>
          <cell r="S14">
            <v>1.0645690164818147</v>
          </cell>
          <cell r="T14">
            <v>1.0348185770419016</v>
          </cell>
          <cell r="U14">
            <v>1.0997598258339312</v>
          </cell>
          <cell r="V14">
            <v>1.1039885288707527</v>
          </cell>
          <cell r="W14">
            <v>0.98709710928082484</v>
          </cell>
        </row>
        <row r="15">
          <cell r="A15" t="str">
            <v>Bristol</v>
          </cell>
          <cell r="B15" t="str">
            <v>Strong</v>
          </cell>
          <cell r="C15">
            <v>0.77212010053730151</v>
          </cell>
          <cell r="D15">
            <v>0.7875155074544602</v>
          </cell>
          <cell r="E15">
            <v>0.80374836042686348</v>
          </cell>
          <cell r="F15">
            <v>0.53627185432394764</v>
          </cell>
          <cell r="G15">
            <v>0.57804426955542354</v>
          </cell>
          <cell r="H15">
            <v>0.67535293478098612</v>
          </cell>
          <cell r="I15">
            <v>0.72727620443888685</v>
          </cell>
          <cell r="J15">
            <v>0.78019906223768465</v>
          </cell>
          <cell r="K15">
            <v>0.74860965313940275</v>
          </cell>
          <cell r="L15">
            <v>0.81542858828206344</v>
          </cell>
          <cell r="M15">
            <v>0.74967728219795293</v>
          </cell>
          <cell r="N15">
            <v>0.94187529795189873</v>
          </cell>
          <cell r="O15">
            <v>0.47700253316382657</v>
          </cell>
          <cell r="P15">
            <v>0.50051125216583559</v>
          </cell>
          <cell r="Q15">
            <v>0.67303191999948575</v>
          </cell>
          <cell r="R15">
            <v>0.80311595857817553</v>
          </cell>
          <cell r="S15">
            <v>0.82626607557695175</v>
          </cell>
          <cell r="T15">
            <v>0.94719568658757658</v>
          </cell>
          <cell r="U15">
            <v>0.90942941305346325</v>
          </cell>
          <cell r="V15">
            <v>0.93243452673144334</v>
          </cell>
          <cell r="W15">
            <v>0.95065801925598359</v>
          </cell>
        </row>
        <row r="16">
          <cell r="A16" t="str">
            <v>Burnley</v>
          </cell>
          <cell r="B16" t="str">
            <v>Weak</v>
          </cell>
          <cell r="C16">
            <v>0.85418234823721795</v>
          </cell>
          <cell r="D16">
            <v>0.88187574516226575</v>
          </cell>
          <cell r="E16">
            <v>1.0953080552660825</v>
          </cell>
          <cell r="F16">
            <v>1.0863931698582669</v>
          </cell>
          <cell r="G16">
            <v>1.1490525303777912</v>
          </cell>
          <cell r="H16">
            <v>1.1317196562240643</v>
          </cell>
          <cell r="I16">
            <v>1.1199557678888972</v>
          </cell>
          <cell r="J16">
            <v>1.1274720082580991</v>
          </cell>
          <cell r="K16">
            <v>1.123922845163623</v>
          </cell>
          <cell r="L16">
            <v>1.1359189852713552</v>
          </cell>
          <cell r="M16">
            <v>1.2140476208619086</v>
          </cell>
          <cell r="N16">
            <v>1.441089688775026</v>
          </cell>
          <cell r="O16">
            <v>0.93064572207714313</v>
          </cell>
          <cell r="P16">
            <v>0.95975737690101326</v>
          </cell>
          <cell r="Q16">
            <v>1.0803127761418323</v>
          </cell>
          <cell r="R16">
            <v>1.1353942852146046</v>
          </cell>
          <cell r="S16">
            <v>1.1297613324108233</v>
          </cell>
          <cell r="T16">
            <v>1.0843754739915081</v>
          </cell>
          <cell r="U16">
            <v>1.134121516135185</v>
          </cell>
          <cell r="V16">
            <v>1.1227427164937844</v>
          </cell>
          <cell r="W16">
            <v>1.1472906730302905</v>
          </cell>
        </row>
        <row r="17">
          <cell r="A17" t="str">
            <v>Cambridge</v>
          </cell>
          <cell r="B17" t="str">
            <v>Moderately Strong</v>
          </cell>
          <cell r="C17">
            <v>0.86905298949790732</v>
          </cell>
          <cell r="D17">
            <v>0.94004089303142102</v>
          </cell>
          <cell r="E17">
            <v>1.1502968036860179</v>
          </cell>
          <cell r="F17">
            <v>0.79814735773860479</v>
          </cell>
          <cell r="G17">
            <v>0.75562367675451547</v>
          </cell>
          <cell r="H17">
            <v>0.81003467874244683</v>
          </cell>
          <cell r="I17">
            <v>0.87050139981144392</v>
          </cell>
          <cell r="J17">
            <v>0.90913264479247602</v>
          </cell>
          <cell r="K17">
            <v>0.88371832846318377</v>
          </cell>
          <cell r="L17">
            <v>0.97663667591415915</v>
          </cell>
          <cell r="M17">
            <v>0.99245072528885181</v>
          </cell>
          <cell r="N17">
            <v>1.4486755292733386</v>
          </cell>
          <cell r="O17">
            <v>0.618030609571946</v>
          </cell>
          <cell r="P17">
            <v>0.63787248659329154</v>
          </cell>
          <cell r="Q17">
            <v>0.85142309946331451</v>
          </cell>
          <cell r="R17">
            <v>0.91529134372721632</v>
          </cell>
          <cell r="S17">
            <v>0.94583721349669858</v>
          </cell>
          <cell r="T17">
            <v>1.0224906067874544</v>
          </cell>
          <cell r="U17">
            <v>0.96075314352430641</v>
          </cell>
          <cell r="V17">
            <v>0.96573614955107145</v>
          </cell>
          <cell r="W17">
            <v>0.94730184546747898</v>
          </cell>
        </row>
        <row r="18">
          <cell r="A18" t="str">
            <v>Cardiff</v>
          </cell>
          <cell r="B18" t="str">
            <v>Strong</v>
          </cell>
          <cell r="C18">
            <v>0.77344277182292642</v>
          </cell>
          <cell r="D18">
            <v>0.84668469141562097</v>
          </cell>
          <cell r="E18">
            <v>0.7911980945202981</v>
          </cell>
          <cell r="F18">
            <v>0.41195540621185073</v>
          </cell>
          <cell r="G18">
            <v>0.44348575933577672</v>
          </cell>
          <cell r="H18">
            <v>0.49011071639129272</v>
          </cell>
          <cell r="I18">
            <v>0.6034097017331953</v>
          </cell>
          <cell r="J18">
            <v>0.73600471123658473</v>
          </cell>
          <cell r="K18">
            <v>0.69991259945900297</v>
          </cell>
          <cell r="L18">
            <v>0.66703938065824386</v>
          </cell>
          <cell r="M18">
            <v>0.8673363269188118</v>
          </cell>
          <cell r="N18">
            <v>0.99426989441095548</v>
          </cell>
          <cell r="O18">
            <v>0.37963077246608434</v>
          </cell>
          <cell r="P18">
            <v>0.42964066985649663</v>
          </cell>
          <cell r="Q18">
            <v>0.55160947014458594</v>
          </cell>
          <cell r="R18">
            <v>0.66134298800199165</v>
          </cell>
          <cell r="S18">
            <v>0.78334196746497797</v>
          </cell>
          <cell r="T18">
            <v>0.90115670605012843</v>
          </cell>
          <cell r="U18">
            <v>0.87744511834006955</v>
          </cell>
          <cell r="V18">
            <v>0.95508081809223133</v>
          </cell>
          <cell r="W18">
            <v>0.88647912166801968</v>
          </cell>
        </row>
        <row r="19">
          <cell r="A19" t="str">
            <v>Chatham</v>
          </cell>
          <cell r="B19" t="str">
            <v>Weak</v>
          </cell>
          <cell r="C19">
            <v>0.91088328116481532</v>
          </cell>
          <cell r="D19">
            <v>0.89873462051442987</v>
          </cell>
          <cell r="E19">
            <v>1.2123060771794538</v>
          </cell>
          <cell r="F19">
            <v>1.0138424133863637</v>
          </cell>
          <cell r="G19">
            <v>1.0738237678793592</v>
          </cell>
          <cell r="H19">
            <v>1.0502207931100169</v>
          </cell>
          <cell r="I19">
            <v>1.0245160528999879</v>
          </cell>
          <cell r="J19">
            <v>1.0522005834772017</v>
          </cell>
          <cell r="K19">
            <v>1.0349628742491797</v>
          </cell>
          <cell r="L19">
            <v>1.1522677324381185</v>
          </cell>
          <cell r="M19">
            <v>1.1501145954324226</v>
          </cell>
          <cell r="N19">
            <v>1.4540973489890534</v>
          </cell>
          <cell r="O19">
            <v>0.89505682715640356</v>
          </cell>
          <cell r="P19">
            <v>0.86574326791242817</v>
          </cell>
          <cell r="Q19">
            <v>1.0212032505808684</v>
          </cell>
          <cell r="R19">
            <v>1.050552885540764</v>
          </cell>
          <cell r="S19">
            <v>1.1888362898667846</v>
          </cell>
          <cell r="T19">
            <v>1.2064257911986187</v>
          </cell>
          <cell r="U19">
            <v>1.1958062353806722</v>
          </cell>
          <cell r="V19">
            <v>1.1599206260201091</v>
          </cell>
          <cell r="W19">
            <v>1.1520477284712674</v>
          </cell>
        </row>
        <row r="20">
          <cell r="A20" t="str">
            <v>Coventry</v>
          </cell>
          <cell r="B20" t="str">
            <v>Moderately Strong</v>
          </cell>
          <cell r="C20">
            <v>0.77923741683656722</v>
          </cell>
          <cell r="D20">
            <v>0.89338890191258136</v>
          </cell>
          <cell r="E20">
            <v>0.98277023314583245</v>
          </cell>
          <cell r="F20">
            <v>0.60607061734658219</v>
          </cell>
          <cell r="G20">
            <v>0.66937429602673226</v>
          </cell>
          <cell r="H20">
            <v>0.7550894002309555</v>
          </cell>
          <cell r="I20">
            <v>0.80514241279718068</v>
          </cell>
          <cell r="J20">
            <v>0.84508322622744803</v>
          </cell>
          <cell r="K20">
            <v>0.93798858692135534</v>
          </cell>
          <cell r="L20">
            <v>0.97923630196300404</v>
          </cell>
          <cell r="M20">
            <v>0.89571054329857092</v>
          </cell>
          <cell r="N20">
            <v>1.2478559108781613</v>
          </cell>
          <cell r="O20">
            <v>0.58080941602687575</v>
          </cell>
          <cell r="P20">
            <v>0.6381620958594737</v>
          </cell>
          <cell r="Q20">
            <v>0.82655355304015121</v>
          </cell>
          <cell r="R20">
            <v>0.96370557617191543</v>
          </cell>
          <cell r="S20">
            <v>1.0303561332430606</v>
          </cell>
          <cell r="T20">
            <v>1.1712528856176565</v>
          </cell>
          <cell r="U20">
            <v>1.0523191230020223</v>
          </cell>
          <cell r="V20">
            <v>1.106944621738841</v>
          </cell>
          <cell r="W20">
            <v>1.2088070809372873</v>
          </cell>
        </row>
        <row r="21">
          <cell r="A21" t="str">
            <v>Crawley</v>
          </cell>
          <cell r="B21" t="str">
            <v>Strong</v>
          </cell>
          <cell r="C21">
            <v>0.68630126379409184</v>
          </cell>
          <cell r="D21">
            <v>0.68178731374386947</v>
          </cell>
          <cell r="E21">
            <v>0.79385755643699374</v>
          </cell>
          <cell r="F21">
            <v>0.60883987769300318</v>
          </cell>
          <cell r="G21">
            <v>0.75056733675613752</v>
          </cell>
          <cell r="H21">
            <v>0.80675325367837114</v>
          </cell>
          <cell r="I21">
            <v>0.79174044446082503</v>
          </cell>
          <cell r="J21">
            <v>0.81458230775709251</v>
          </cell>
          <cell r="K21">
            <v>0.79746422771651859</v>
          </cell>
          <cell r="L21">
            <v>0.86066300193296963</v>
          </cell>
          <cell r="M21">
            <v>1.1365739033896114</v>
          </cell>
          <cell r="N21">
            <v>1.4690532931606382</v>
          </cell>
          <cell r="O21">
            <v>0.68325693224784867</v>
          </cell>
          <cell r="P21">
            <v>0.7041016549810144</v>
          </cell>
          <cell r="Q21">
            <v>0.85429958829547448</v>
          </cell>
          <cell r="R21">
            <v>0.80067566772194243</v>
          </cell>
          <cell r="S21">
            <v>0.85575869410769079</v>
          </cell>
          <cell r="T21">
            <v>0.84897157010608837</v>
          </cell>
          <cell r="U21">
            <v>0.88085540714368582</v>
          </cell>
          <cell r="V21">
            <v>0.8507225722718974</v>
          </cell>
          <cell r="W21">
            <v>0.80270286612359476</v>
          </cell>
        </row>
        <row r="22">
          <cell r="A22" t="str">
            <v>Derby</v>
          </cell>
          <cell r="B22" t="str">
            <v>Weak</v>
          </cell>
          <cell r="C22">
            <v>0.8542098702609191</v>
          </cell>
          <cell r="D22">
            <v>0.91743328390169843</v>
          </cell>
          <cell r="E22">
            <v>1.0239185959656047</v>
          </cell>
          <cell r="F22">
            <v>0.75203256816873076</v>
          </cell>
          <cell r="G22">
            <v>0.84238821991163981</v>
          </cell>
          <cell r="H22">
            <v>0.86033024687802462</v>
          </cell>
          <cell r="I22">
            <v>0.92053787326862557</v>
          </cell>
          <cell r="J22">
            <v>0.97562006967370163</v>
          </cell>
          <cell r="K22">
            <v>1.0061716247111518</v>
          </cell>
          <cell r="L22">
            <v>1.0854994527498698</v>
          </cell>
          <cell r="M22">
            <v>0.9648333076611969</v>
          </cell>
          <cell r="N22">
            <v>1.4378828974730686</v>
          </cell>
          <cell r="O22">
            <v>0.70144796790624864</v>
          </cell>
          <cell r="P22">
            <v>0.72875858814606609</v>
          </cell>
          <cell r="Q22">
            <v>0.87731791301621753</v>
          </cell>
          <cell r="R22">
            <v>0.92880355407122606</v>
          </cell>
          <cell r="S22">
            <v>1.0567268415520297</v>
          </cell>
          <cell r="T22">
            <v>1.0326112086157646</v>
          </cell>
          <cell r="U22">
            <v>1.0741850475953427</v>
          </cell>
          <cell r="V22">
            <v>1.1112506096500656</v>
          </cell>
          <cell r="W22">
            <v>1.1133122517106202</v>
          </cell>
        </row>
        <row r="23">
          <cell r="A23" t="str">
            <v>Doncaster</v>
          </cell>
          <cell r="B23" t="str">
            <v>Weak</v>
          </cell>
          <cell r="C23">
            <v>0.78217111379819615</v>
          </cell>
          <cell r="D23">
            <v>0.81188525845474213</v>
          </cell>
          <cell r="E23">
            <v>1.1316673281671343</v>
          </cell>
          <cell r="F23">
            <v>0.95988704363650001</v>
          </cell>
          <cell r="G23">
            <v>1.3160583306239833</v>
          </cell>
          <cell r="H23">
            <v>1.1719283654038015</v>
          </cell>
          <cell r="I23">
            <v>1.2052618663432582</v>
          </cell>
          <cell r="J23">
            <v>1.1372931285507009</v>
          </cell>
          <cell r="K23">
            <v>1.1123480406752393</v>
          </cell>
          <cell r="L23">
            <v>1.1906171345880636</v>
          </cell>
          <cell r="M23">
            <v>1.238220930173932</v>
          </cell>
          <cell r="N23">
            <v>1.7330290287011285</v>
          </cell>
          <cell r="O23">
            <v>0.9630209922992029</v>
          </cell>
          <cell r="P23">
            <v>0.98071895539130638</v>
          </cell>
          <cell r="Q23">
            <v>1.1056404771161257</v>
          </cell>
          <cell r="R23">
            <v>1.1524460416356512</v>
          </cell>
          <cell r="S23">
            <v>1.3935519943369388</v>
          </cell>
          <cell r="T23">
            <v>1.3221214639432566</v>
          </cell>
          <cell r="U23">
            <v>1.3734074782595915</v>
          </cell>
          <cell r="V23">
            <v>1.2492149455672468</v>
          </cell>
          <cell r="W23">
            <v>1.2420507922112987</v>
          </cell>
        </row>
        <row r="24">
          <cell r="A24" t="str">
            <v>Dundee</v>
          </cell>
          <cell r="B24" t="e">
            <v>#N/A</v>
          </cell>
          <cell r="C24">
            <v>0.72312342168896704</v>
          </cell>
          <cell r="D24">
            <v>0.74251031283388158</v>
          </cell>
          <cell r="E24">
            <v>0.77325114295980291</v>
          </cell>
          <cell r="F24">
            <v>0.61189770781371655</v>
          </cell>
          <cell r="G24">
            <v>0.74790420324020113</v>
          </cell>
          <cell r="H24">
            <v>0.82618314674163273</v>
          </cell>
          <cell r="I24">
            <v>0.89131982012805189</v>
          </cell>
          <cell r="J24">
            <v>0.89588389005151248</v>
          </cell>
          <cell r="K24">
            <v>0.84099000551345815</v>
          </cell>
          <cell r="L24">
            <v>0.93824687220983904</v>
          </cell>
          <cell r="M24">
            <v>1.0812351855354532</v>
          </cell>
          <cell r="N24">
            <v>1.4470438475689198</v>
          </cell>
          <cell r="O24">
            <v>0.55860815236335892</v>
          </cell>
          <cell r="P24">
            <v>0.59081494839493043</v>
          </cell>
          <cell r="Q24">
            <v>0.74512584183369512</v>
          </cell>
          <cell r="R24">
            <v>0.84808308386767894</v>
          </cell>
          <cell r="S24">
            <v>1.1065757961994143</v>
          </cell>
          <cell r="T24">
            <v>1.0946447304787152</v>
          </cell>
          <cell r="U24">
            <v>1.1200414891532189</v>
          </cell>
          <cell r="V24">
            <v>1.0331970790317091</v>
          </cell>
          <cell r="W24">
            <v>0.98101534148482439</v>
          </cell>
        </row>
        <row r="25">
          <cell r="A25" t="str">
            <v>Edinburgh</v>
          </cell>
          <cell r="B25" t="e">
            <v>#N/A</v>
          </cell>
          <cell r="C25">
            <v>0.85991741652688369</v>
          </cell>
          <cell r="D25">
            <v>0.95338748567667964</v>
          </cell>
          <cell r="E25">
            <v>0.67993009867695342</v>
          </cell>
          <cell r="F25">
            <v>0.15531652353639266</v>
          </cell>
          <cell r="G25">
            <v>0.1744906265776468</v>
          </cell>
          <cell r="H25">
            <v>0.20421087714741906</v>
          </cell>
          <cell r="I25">
            <v>0.28965231449104617</v>
          </cell>
          <cell r="J25">
            <v>0.52397713520645461</v>
          </cell>
          <cell r="K25">
            <v>0.58341092532377747</v>
          </cell>
          <cell r="L25">
            <v>0.51297337661352715</v>
          </cell>
          <cell r="M25">
            <v>0.42189581497292217</v>
          </cell>
          <cell r="N25">
            <v>0.45124536691304418</v>
          </cell>
          <cell r="O25">
            <v>0.21085023932206862</v>
          </cell>
          <cell r="P25">
            <v>0.23300791015919797</v>
          </cell>
          <cell r="Q25">
            <v>0.31117181506880226</v>
          </cell>
          <cell r="R25">
            <v>0.36006898386086444</v>
          </cell>
          <cell r="S25">
            <v>0.52864290834086047</v>
          </cell>
          <cell r="T25">
            <v>0.68792543384310922</v>
          </cell>
          <cell r="U25">
            <v>0.84458528213487327</v>
          </cell>
          <cell r="V25">
            <v>1.1100430231501981</v>
          </cell>
          <cell r="W25">
            <v>0.92687003615154873</v>
          </cell>
        </row>
        <row r="26">
          <cell r="A26" t="str">
            <v>Exeter</v>
          </cell>
          <cell r="B26" t="str">
            <v>Moderately Strong</v>
          </cell>
          <cell r="C26">
            <v>0.76291541213078684</v>
          </cell>
          <cell r="D26">
            <v>0.77434056484702107</v>
          </cell>
          <cell r="E26">
            <v>0.86151769823773916</v>
          </cell>
          <cell r="F26">
            <v>0.61068112011477649</v>
          </cell>
          <cell r="G26">
            <v>0.63039292299689142</v>
          </cell>
          <cell r="H26">
            <v>0.76749211395977879</v>
          </cell>
          <cell r="I26">
            <v>0.8884388947726235</v>
          </cell>
          <cell r="J26">
            <v>0.9589921857466267</v>
          </cell>
          <cell r="K26">
            <v>0.92981290734086841</v>
          </cell>
          <cell r="L26">
            <v>0.95862657117804972</v>
          </cell>
          <cell r="M26">
            <v>0.96218056956658693</v>
          </cell>
          <cell r="N26">
            <v>1.3108398495558657</v>
          </cell>
          <cell r="O26">
            <v>0.52683965352964113</v>
          </cell>
          <cell r="P26">
            <v>0.55719587180866914</v>
          </cell>
          <cell r="Q26">
            <v>0.76220719618298527</v>
          </cell>
          <cell r="R26">
            <v>0.85706317589960945</v>
          </cell>
          <cell r="S26">
            <v>0.95939854628935473</v>
          </cell>
          <cell r="T26">
            <v>1.0152496988818622</v>
          </cell>
          <cell r="U26">
            <v>0.98053843864860635</v>
          </cell>
          <cell r="V26">
            <v>1.0072091228140778</v>
          </cell>
          <cell r="W26">
            <v>1.024901232699561</v>
          </cell>
        </row>
        <row r="27">
          <cell r="A27" t="str">
            <v>Glasgow</v>
          </cell>
          <cell r="B27" t="e">
            <v>#N/A</v>
          </cell>
          <cell r="C27">
            <v>0.89049888787037423</v>
          </cell>
          <cell r="D27">
            <v>0.89570293873983897</v>
          </cell>
          <cell r="E27">
            <v>0.78463831265696493</v>
          </cell>
          <cell r="F27">
            <v>0.32629471858789222</v>
          </cell>
          <cell r="G27">
            <v>0.34865364683961975</v>
          </cell>
          <cell r="H27">
            <v>0.39192065618737709</v>
          </cell>
          <cell r="I27">
            <v>0.49815236786662559</v>
          </cell>
          <cell r="J27">
            <v>0.61300170088852679</v>
          </cell>
          <cell r="K27">
            <v>0.59315808191770192</v>
          </cell>
          <cell r="L27">
            <v>0.60435328401125277</v>
          </cell>
          <cell r="M27">
            <v>0.61557849565850831</v>
          </cell>
          <cell r="N27">
            <v>0.80615516463819425</v>
          </cell>
          <cell r="O27">
            <v>0.34137870104414253</v>
          </cell>
          <cell r="P27">
            <v>0.35161315520609177</v>
          </cell>
          <cell r="Q27">
            <v>0.43970318482104431</v>
          </cell>
          <cell r="R27">
            <v>0.49780577645639462</v>
          </cell>
          <cell r="S27">
            <v>0.64284142208240302</v>
          </cell>
          <cell r="T27">
            <v>0.74860040188656896</v>
          </cell>
          <cell r="U27">
            <v>0.75354086854656666</v>
          </cell>
          <cell r="V27">
            <v>0.78825200759812686</v>
          </cell>
          <cell r="W27">
            <v>0.79918040229461873</v>
          </cell>
        </row>
        <row r="28">
          <cell r="A28" t="str">
            <v>Gloucester</v>
          </cell>
          <cell r="B28" t="str">
            <v>Strong</v>
          </cell>
          <cell r="C28">
            <v>0.96164818786808881</v>
          </cell>
          <cell r="D28">
            <v>0.98077325164422324</v>
          </cell>
          <cell r="E28">
            <v>1.0923397859941135</v>
          </cell>
          <cell r="F28">
            <v>0.87978580950314045</v>
          </cell>
          <cell r="G28">
            <v>0.98419368115249473</v>
          </cell>
          <cell r="H28">
            <v>0.98261249869436562</v>
          </cell>
          <cell r="I28">
            <v>0.98177347367610857</v>
          </cell>
          <cell r="J28">
            <v>1.0082700138426144</v>
          </cell>
          <cell r="K28">
            <v>0.95401075581686257</v>
          </cell>
          <cell r="L28">
            <v>0.98783220823461282</v>
          </cell>
          <cell r="M28">
            <v>1.1330038767455202</v>
          </cell>
          <cell r="N28">
            <v>1.2554642944141132</v>
          </cell>
          <cell r="O28">
            <v>0.9235422740815844</v>
          </cell>
          <cell r="P28">
            <v>0.93802842179360535</v>
          </cell>
          <cell r="Q28">
            <v>1.1627236752601713</v>
          </cell>
          <cell r="R28">
            <v>1.0131434168279483</v>
          </cell>
          <cell r="S28">
            <v>1.0415162266859797</v>
          </cell>
          <cell r="T28">
            <v>1.02713679018438</v>
          </cell>
          <cell r="U28">
            <v>1.0751296718221652</v>
          </cell>
          <cell r="V28">
            <v>1.0434738490798927</v>
          </cell>
          <cell r="W28">
            <v>0.96000916316401896</v>
          </cell>
        </row>
        <row r="29">
          <cell r="A29" t="str">
            <v>Huddersfield</v>
          </cell>
          <cell r="B29" t="str">
            <v>Moderately Weak</v>
          </cell>
          <cell r="C29">
            <v>0.96642418131714247</v>
          </cell>
          <cell r="D29">
            <v>0.9843591729711344</v>
          </cell>
          <cell r="E29">
            <v>1.1829685987450438</v>
          </cell>
          <cell r="F29">
            <v>1.0744876361682383</v>
          </cell>
          <cell r="G29">
            <v>1.1899280650697874</v>
          </cell>
          <cell r="H29">
            <v>1.1364372097176252</v>
          </cell>
          <cell r="I29">
            <v>1.1436175276915324</v>
          </cell>
          <cell r="J29">
            <v>1.0906623219430613</v>
          </cell>
          <cell r="K29">
            <v>1.0320151357662821</v>
          </cell>
          <cell r="L29">
            <v>1.1187028989515178</v>
          </cell>
          <cell r="M29">
            <v>1.163992422532407</v>
          </cell>
          <cell r="N29">
            <v>1.3518351040676277</v>
          </cell>
          <cell r="O29">
            <v>1.0520074639357899</v>
          </cell>
          <cell r="P29">
            <v>1.0295230929304255</v>
          </cell>
          <cell r="Q29">
            <v>1.1763451234071951</v>
          </cell>
          <cell r="R29">
            <v>1.1421137010630109</v>
          </cell>
          <cell r="S29">
            <v>1.1717940146098329</v>
          </cell>
          <cell r="T29">
            <v>1.1210161289943494</v>
          </cell>
          <cell r="U29">
            <v>1.2379243996854055</v>
          </cell>
          <cell r="V29">
            <v>1.1587700838820965</v>
          </cell>
          <cell r="W29">
            <v>1.0689468299584699</v>
          </cell>
        </row>
        <row r="30">
          <cell r="A30" t="str">
            <v>Hull</v>
          </cell>
          <cell r="B30" t="str">
            <v>Weak</v>
          </cell>
          <cell r="C30">
            <v>0.85289014011356923</v>
          </cell>
          <cell r="D30">
            <v>0.9495067341206318</v>
          </cell>
          <cell r="E30">
            <v>1.0359308600860597</v>
          </cell>
          <cell r="F30">
            <v>0.83542941783646829</v>
          </cell>
          <cell r="G30">
            <v>1.0288128521451343</v>
          </cell>
          <cell r="H30">
            <v>0.91915535272662718</v>
          </cell>
          <cell r="I30">
            <v>0.99091796384822994</v>
          </cell>
          <cell r="J30">
            <v>1.0237340917935613</v>
          </cell>
          <cell r="K30">
            <v>0.98667541116199187</v>
          </cell>
          <cell r="L30">
            <v>1.0741851183543676</v>
          </cell>
          <cell r="M30">
            <v>0.97864096548152935</v>
          </cell>
          <cell r="N30">
            <v>1.4889655995190456</v>
          </cell>
          <cell r="O30">
            <v>0.78557854275876882</v>
          </cell>
          <cell r="P30">
            <v>0.89418008969989071</v>
          </cell>
          <cell r="Q30">
            <v>1.0863166841890983</v>
          </cell>
          <cell r="R30">
            <v>1.0991322952584945</v>
          </cell>
          <cell r="S30">
            <v>1.1363044363635342</v>
          </cell>
          <cell r="T30">
            <v>1.1363573463752936</v>
          </cell>
          <cell r="U30">
            <v>1.1931724944715654</v>
          </cell>
          <cell r="V30">
            <v>1.1878262835914091</v>
          </cell>
          <cell r="W30">
            <v>1.1422672708059802</v>
          </cell>
        </row>
        <row r="31">
          <cell r="A31" t="str">
            <v>Ipswich</v>
          </cell>
          <cell r="B31" t="str">
            <v>Moderately Weak</v>
          </cell>
          <cell r="C31">
            <v>0.8068787102796956</v>
          </cell>
          <cell r="D31">
            <v>0.84937333823866723</v>
          </cell>
          <cell r="E31">
            <v>1.1213205860002913</v>
          </cell>
          <cell r="F31">
            <v>0.83964125681963409</v>
          </cell>
          <cell r="G31">
            <v>0.95234372242748022</v>
          </cell>
          <cell r="H31">
            <v>0.9260492613031841</v>
          </cell>
          <cell r="I31">
            <v>1.0197764075339262</v>
          </cell>
          <cell r="J31">
            <v>1.0333040129491695</v>
          </cell>
          <cell r="K31">
            <v>0.93795504474257874</v>
          </cell>
          <cell r="L31">
            <v>1.0640194376106826</v>
          </cell>
          <cell r="M31">
            <v>1.0273343426899657</v>
          </cell>
          <cell r="N31">
            <v>1.3930292717089794</v>
          </cell>
          <cell r="O31">
            <v>0.74720848491949909</v>
          </cell>
          <cell r="P31">
            <v>0.77080853563459817</v>
          </cell>
          <cell r="Q31">
            <v>0.86133956094001696</v>
          </cell>
          <cell r="R31">
            <v>0.9270964962398579</v>
          </cell>
          <cell r="S31">
            <v>1.0506997525462487</v>
          </cell>
          <cell r="T31">
            <v>0.91361735095109109</v>
          </cell>
          <cell r="U31">
            <v>0.79424704479151154</v>
          </cell>
          <cell r="V31">
            <v>0.79327879727060546</v>
          </cell>
          <cell r="W31">
            <v>0.77994617010934486</v>
          </cell>
        </row>
        <row r="32">
          <cell r="A32" t="str">
            <v>Leeds</v>
          </cell>
          <cell r="B32" t="str">
            <v>Strong</v>
          </cell>
          <cell r="C32">
            <v>0.83772101726884785</v>
          </cell>
          <cell r="D32">
            <v>0.89732129608163547</v>
          </cell>
          <cell r="E32">
            <v>0.87854815571607847</v>
          </cell>
          <cell r="F32">
            <v>0.47833665830819017</v>
          </cell>
          <cell r="G32">
            <v>0.5270094596586653</v>
          </cell>
          <cell r="H32">
            <v>0.63113146053446867</v>
          </cell>
          <cell r="I32">
            <v>0.68142642634115569</v>
          </cell>
          <cell r="J32">
            <v>0.72152962968506595</v>
          </cell>
          <cell r="K32">
            <v>0.73947420954306153</v>
          </cell>
          <cell r="L32">
            <v>0.79349712910668047</v>
          </cell>
          <cell r="M32">
            <v>0.7442510898841439</v>
          </cell>
          <cell r="N32">
            <v>1.0615736929854251</v>
          </cell>
          <cell r="O32">
            <v>0.51165612221196188</v>
          </cell>
          <cell r="P32">
            <v>0.53725562384024506</v>
          </cell>
          <cell r="Q32">
            <v>0.65253571230045571</v>
          </cell>
          <cell r="R32">
            <v>0.71249190103674431</v>
          </cell>
          <cell r="S32">
            <v>0.78829425039017043</v>
          </cell>
          <cell r="T32">
            <v>0.81468343155215317</v>
          </cell>
          <cell r="U32">
            <v>0.79624412383659204</v>
          </cell>
          <cell r="V32">
            <v>0.83117318054140799</v>
          </cell>
          <cell r="W32">
            <v>0.87418778810450448</v>
          </cell>
        </row>
        <row r="33">
          <cell r="A33" t="str">
            <v>Leicester</v>
          </cell>
          <cell r="B33" t="str">
            <v>Weak</v>
          </cell>
          <cell r="C33">
            <v>0.89212194582964244</v>
          </cell>
          <cell r="D33">
            <v>0.90519601051161258</v>
          </cell>
          <cell r="E33">
            <v>1.1348942311328356</v>
          </cell>
          <cell r="F33">
            <v>0.82978189549920811</v>
          </cell>
          <cell r="G33">
            <v>0.87602094983308576</v>
          </cell>
          <cell r="H33">
            <v>0.95929110818278318</v>
          </cell>
          <cell r="I33">
            <v>0.88098662383996607</v>
          </cell>
          <cell r="J33">
            <v>0.87220992498577687</v>
          </cell>
          <cell r="K33">
            <v>0.90539190189846541</v>
          </cell>
          <cell r="L33">
            <v>1.023404814526216</v>
          </cell>
          <cell r="M33">
            <v>1.0293777388483021</v>
          </cell>
          <cell r="N33">
            <v>1.4823699754106845</v>
          </cell>
          <cell r="O33">
            <v>0.72661205030879372</v>
          </cell>
          <cell r="P33">
            <v>0.73559529985625649</v>
          </cell>
          <cell r="Q33">
            <v>0.86330551541792888</v>
          </cell>
          <cell r="R33">
            <v>0.92957461972593058</v>
          </cell>
          <cell r="S33">
            <v>0.96338236703976066</v>
          </cell>
          <cell r="T33">
            <v>1.029251178131694</v>
          </cell>
          <cell r="U33">
            <v>1.078955098320507</v>
          </cell>
          <cell r="V33">
            <v>1.0008551471460463</v>
          </cell>
          <cell r="W33">
            <v>1.0124363241154766</v>
          </cell>
        </row>
        <row r="34">
          <cell r="A34" t="str">
            <v>Liverpool</v>
          </cell>
          <cell r="B34" t="str">
            <v>Moderately Strong</v>
          </cell>
          <cell r="C34">
            <v>0.98875389073626962</v>
          </cell>
          <cell r="D34">
            <v>1.0065598985567692</v>
          </cell>
          <cell r="E34">
            <v>1.0969838443251678</v>
          </cell>
          <cell r="F34">
            <v>0.70450643958914716</v>
          </cell>
          <cell r="G34">
            <v>0.84764230010719188</v>
          </cell>
          <cell r="H34">
            <v>0.94619670380647436</v>
          </cell>
          <cell r="I34">
            <v>0.90729297491825445</v>
          </cell>
          <cell r="J34">
            <v>0.98135663615497359</v>
          </cell>
          <cell r="K34">
            <v>0.93730863356111593</v>
          </cell>
          <cell r="L34">
            <v>0.99547331583702492</v>
          </cell>
          <cell r="M34">
            <v>1.1026370953920268</v>
          </cell>
          <cell r="N34">
            <v>1.4047937953025902</v>
          </cell>
          <cell r="O34">
            <v>0.85946684988849309</v>
          </cell>
          <cell r="P34">
            <v>0.88100222333200207</v>
          </cell>
          <cell r="Q34">
            <v>1.0475250750710301</v>
          </cell>
          <cell r="R34">
            <v>0.97749375724966769</v>
          </cell>
          <cell r="S34">
            <v>1.0389381585198292</v>
          </cell>
          <cell r="T34">
            <v>1.0397329708320875</v>
          </cell>
          <cell r="U34">
            <v>1.0377842238040929</v>
          </cell>
          <cell r="V34">
            <v>1.0986230537754333</v>
          </cell>
          <cell r="W34">
            <v>1.1140270658796838</v>
          </cell>
        </row>
        <row r="35">
          <cell r="A35" t="str">
            <v>London</v>
          </cell>
          <cell r="B35" t="str">
            <v>Strong</v>
          </cell>
          <cell r="C35">
            <v>0.91400862752807377</v>
          </cell>
          <cell r="D35">
            <v>0.92325768535414088</v>
          </cell>
          <cell r="E35">
            <v>0.91724329142658212</v>
          </cell>
          <cell r="F35">
            <v>0.54105624467531976</v>
          </cell>
          <cell r="G35">
            <v>0.58531192617939953</v>
          </cell>
          <cell r="H35">
            <v>0.58467249623851703</v>
          </cell>
          <cell r="I35">
            <v>0.5844433524503746</v>
          </cell>
          <cell r="J35">
            <v>0.57804105560444141</v>
          </cell>
          <cell r="K35">
            <v>0.64592012329077297</v>
          </cell>
          <cell r="L35">
            <v>0.69450724278823672</v>
          </cell>
          <cell r="M35">
            <v>0.66004994861738919</v>
          </cell>
          <cell r="N35">
            <v>0.78926139617136282</v>
          </cell>
          <cell r="O35">
            <v>0.50849181179798708</v>
          </cell>
          <cell r="P35">
            <v>0.52743843136193835</v>
          </cell>
          <cell r="Q35">
            <v>0.64374009378203434</v>
          </cell>
          <cell r="R35">
            <v>0.66643916270796055</v>
          </cell>
          <cell r="S35">
            <v>0.72961425078428743</v>
          </cell>
          <cell r="T35">
            <v>0.757568474956962</v>
          </cell>
          <cell r="U35">
            <v>0.77185873785325299</v>
          </cell>
          <cell r="V35">
            <v>0.75609339138961296</v>
          </cell>
          <cell r="W35">
            <v>0.78883329836961535</v>
          </cell>
        </row>
        <row r="36">
          <cell r="A36" t="str">
            <v>Luton</v>
          </cell>
          <cell r="B36" t="str">
            <v>Weak</v>
          </cell>
          <cell r="C36">
            <v>0.9374413112586818</v>
          </cell>
          <cell r="D36">
            <v>0.95340032224781324</v>
          </cell>
          <cell r="E36">
            <v>1.2892155896225248</v>
          </cell>
          <cell r="F36">
            <v>1.0378306914243884</v>
          </cell>
          <cell r="G36">
            <v>1.0215936107344181</v>
          </cell>
          <cell r="H36">
            <v>1.1363866159772926</v>
          </cell>
          <cell r="I36">
            <v>1.2330760470201887</v>
          </cell>
          <cell r="J36">
            <v>1.2124614156577431</v>
          </cell>
          <cell r="K36">
            <v>1.1692403134806557</v>
          </cell>
          <cell r="L36">
            <v>1.3375724281689663</v>
          </cell>
          <cell r="M36">
            <v>1.304976342405606</v>
          </cell>
          <cell r="N36">
            <v>1.4915569044517516</v>
          </cell>
          <cell r="O36">
            <v>0.92975724548057559</v>
          </cell>
          <cell r="P36">
            <v>0.91409428978833018</v>
          </cell>
          <cell r="Q36">
            <v>1.1020043806311983</v>
          </cell>
          <cell r="R36">
            <v>1.1037266559140713</v>
          </cell>
          <cell r="S36">
            <v>1.1177117431406132</v>
          </cell>
          <cell r="T36">
            <v>1.224980107971106</v>
          </cell>
          <cell r="U36">
            <v>1.4171116618097701</v>
          </cell>
          <cell r="V36">
            <v>1.4088723306349507</v>
          </cell>
          <cell r="W36">
            <v>1.3133572459732725</v>
          </cell>
        </row>
        <row r="37">
          <cell r="A37" t="str">
            <v>Manchester</v>
          </cell>
          <cell r="B37" t="str">
            <v>Strong</v>
          </cell>
          <cell r="C37">
            <v>0.84981853125455276</v>
          </cell>
          <cell r="D37">
            <v>0.89209127597263405</v>
          </cell>
          <cell r="E37">
            <v>0.89614165441581461</v>
          </cell>
          <cell r="F37">
            <v>0.53357834360492384</v>
          </cell>
          <cell r="G37">
            <v>0.61003894032237727</v>
          </cell>
          <cell r="H37">
            <v>0.61771766351445734</v>
          </cell>
          <cell r="I37">
            <v>0.6699840351647478</v>
          </cell>
          <cell r="J37">
            <v>0.71166541662438842</v>
          </cell>
          <cell r="K37">
            <v>0.74052923800394488</v>
          </cell>
          <cell r="L37">
            <v>0.7376943657966869</v>
          </cell>
          <cell r="M37">
            <v>0.7317910172294424</v>
          </cell>
          <cell r="N37">
            <v>1.0087351277343157</v>
          </cell>
          <cell r="O37">
            <v>0.51508681931212963</v>
          </cell>
          <cell r="P37">
            <v>0.55836732929016863</v>
          </cell>
          <cell r="Q37">
            <v>0.69252444106593281</v>
          </cell>
          <cell r="R37">
            <v>0.76844946579799844</v>
          </cell>
          <cell r="S37">
            <v>0.89445943736740208</v>
          </cell>
          <cell r="T37">
            <v>0.85719356450199125</v>
          </cell>
          <cell r="U37">
            <v>0.88132557329848404</v>
          </cell>
          <cell r="V37">
            <v>0.94086565848247539</v>
          </cell>
          <cell r="W37">
            <v>0.97952733555481653</v>
          </cell>
        </row>
        <row r="38">
          <cell r="A38" t="str">
            <v>Mansfield</v>
          </cell>
          <cell r="B38" t="str">
            <v>Weak</v>
          </cell>
          <cell r="C38">
            <v>0.84504690413034167</v>
          </cell>
          <cell r="D38">
            <v>0.89579383862587236</v>
          </cell>
          <cell r="E38">
            <v>1.1629787123997113</v>
          </cell>
          <cell r="F38">
            <v>1.0935534778328753</v>
          </cell>
          <cell r="G38">
            <v>1.2861017708628513</v>
          </cell>
          <cell r="H38">
            <v>1.2021085531656062</v>
          </cell>
          <cell r="I38">
            <v>1.1364183747614311</v>
          </cell>
          <cell r="J38">
            <v>1.0956321693326747</v>
          </cell>
          <cell r="K38">
            <v>1.0961578649296737</v>
          </cell>
          <cell r="L38">
            <v>1.2202897578492491</v>
          </cell>
          <cell r="M38">
            <v>1.4464998314151261</v>
          </cell>
          <cell r="N38">
            <v>1.8295830846947372</v>
          </cell>
          <cell r="O38">
            <v>1.0354133155457865</v>
          </cell>
          <cell r="P38">
            <v>1.0196148267100928</v>
          </cell>
          <cell r="Q38">
            <v>1.2388480675707065</v>
          </cell>
          <cell r="R38">
            <v>1.1459771556292055</v>
          </cell>
          <cell r="S38">
            <v>1.2622755102311178</v>
          </cell>
          <cell r="T38">
            <v>1.2060786132033179</v>
          </cell>
          <cell r="U38">
            <v>1.2426924445930383</v>
          </cell>
          <cell r="V38">
            <v>1.1791255594958305</v>
          </cell>
          <cell r="W38">
            <v>1.1675928535096152</v>
          </cell>
        </row>
        <row r="39">
          <cell r="A39" t="str">
            <v>Middlesbrough</v>
          </cell>
          <cell r="B39" t="str">
            <v>Moderately Weak</v>
          </cell>
          <cell r="C39">
            <v>0.85403873238486605</v>
          </cell>
          <cell r="D39">
            <v>0.95934469331524985</v>
          </cell>
          <cell r="E39">
            <v>1.7231339280861542</v>
          </cell>
          <cell r="F39">
            <v>1.2356888488807434</v>
          </cell>
          <cell r="G39">
            <v>0.98116327629827238</v>
          </cell>
          <cell r="H39">
            <v>1.2512214318819763</v>
          </cell>
          <cell r="I39">
            <v>1.2133416961329402</v>
          </cell>
          <cell r="J39">
            <v>1.12496900238709</v>
          </cell>
          <cell r="K39">
            <v>0.97743182946904483</v>
          </cell>
          <cell r="L39">
            <v>1.2628738458676978</v>
          </cell>
          <cell r="M39">
            <v>1.0505645782088058</v>
          </cell>
          <cell r="N39">
            <v>1.9308555912261169</v>
          </cell>
          <cell r="O39">
            <v>0.69571404356899902</v>
          </cell>
          <cell r="P39">
            <v>0.7182871192095398</v>
          </cell>
          <cell r="Q39">
            <v>0.79694050086853185</v>
          </cell>
          <cell r="R39">
            <v>1.0326379798151557</v>
          </cell>
          <cell r="S39">
            <v>1.1184085195756523</v>
          </cell>
          <cell r="T39">
            <v>1.3012724166727894</v>
          </cell>
          <cell r="U39">
            <v>1.2419269908208941</v>
          </cell>
          <cell r="V39">
            <v>1.3779141560180725</v>
          </cell>
          <cell r="W39">
            <v>1.1985060106861047</v>
          </cell>
        </row>
        <row r="40">
          <cell r="A40" t="str">
            <v>Milton Keynes</v>
          </cell>
          <cell r="B40" t="str">
            <v>Strong</v>
          </cell>
          <cell r="C40">
            <v>0.80927838886089465</v>
          </cell>
          <cell r="D40">
            <v>0.85942203624997737</v>
          </cell>
          <cell r="E40">
            <v>1.2084396056342182</v>
          </cell>
          <cell r="F40">
            <v>0.99088851351265739</v>
          </cell>
          <cell r="G40">
            <v>1.2115649189948534</v>
          </cell>
          <cell r="H40">
            <v>1.1599258992116477</v>
          </cell>
          <cell r="I40">
            <v>1.0945479913092775</v>
          </cell>
          <cell r="J40">
            <v>1.0894666621551692</v>
          </cell>
          <cell r="K40">
            <v>1.0700242869023104</v>
          </cell>
          <cell r="L40">
            <v>1.1416096057796006</v>
          </cell>
          <cell r="M40">
            <v>1.3844467567882028</v>
          </cell>
          <cell r="N40">
            <v>2.0235677285048279</v>
          </cell>
          <cell r="O40">
            <v>0.92557498334441557</v>
          </cell>
          <cell r="P40">
            <v>0.90191694911584719</v>
          </cell>
          <cell r="Q40">
            <v>1.1007487616055147</v>
          </cell>
          <cell r="R40">
            <v>1.1046596179234796</v>
          </cell>
          <cell r="S40">
            <v>1.1783652837058756</v>
          </cell>
          <cell r="T40">
            <v>1.1041753475800296</v>
          </cell>
          <cell r="U40">
            <v>1.1388181402307254</v>
          </cell>
          <cell r="V40">
            <v>1.0704391765738868</v>
          </cell>
          <cell r="W40">
            <v>1.0658920023662195</v>
          </cell>
        </row>
        <row r="41">
          <cell r="A41" t="str">
            <v>Newcastle</v>
          </cell>
          <cell r="B41" t="str">
            <v>Moderately Strong</v>
          </cell>
          <cell r="C41">
            <v>0.91517332331769419</v>
          </cell>
          <cell r="D41">
            <v>0.96889833458688945</v>
          </cell>
          <cell r="E41">
            <v>0.8393585514985753</v>
          </cell>
          <cell r="F41">
            <v>0.40547718898726409</v>
          </cell>
          <cell r="G41">
            <v>0.41635044917216524</v>
          </cell>
          <cell r="H41">
            <v>0.52302429900108471</v>
          </cell>
          <cell r="I41">
            <v>0.61270763473729994</v>
          </cell>
          <cell r="J41">
            <v>0.71213034129548458</v>
          </cell>
          <cell r="K41">
            <v>0.67526027017389445</v>
          </cell>
          <cell r="L41">
            <v>0.75707542591388644</v>
          </cell>
          <cell r="M41">
            <v>0.73537331625579883</v>
          </cell>
          <cell r="N41">
            <v>0.94928056011591411</v>
          </cell>
          <cell r="O41">
            <v>0.44144886827056706</v>
          </cell>
          <cell r="P41">
            <v>0.47877571937704938</v>
          </cell>
          <cell r="Q41">
            <v>0.60747887726968086</v>
          </cell>
          <cell r="R41">
            <v>0.70143410494556757</v>
          </cell>
          <cell r="S41">
            <v>0.81684654353818564</v>
          </cell>
          <cell r="T41">
            <v>0.90019699217683358</v>
          </cell>
          <cell r="U41">
            <v>0.88857112184661302</v>
          </cell>
          <cell r="V41">
            <v>0.9576938294780114</v>
          </cell>
          <cell r="W41">
            <v>0.98583393327163349</v>
          </cell>
        </row>
        <row r="42">
          <cell r="A42" t="str">
            <v>Newport</v>
          </cell>
          <cell r="B42" t="str">
            <v>Weak</v>
          </cell>
          <cell r="C42">
            <v>0.92209439911801871</v>
          </cell>
          <cell r="D42">
            <v>0.93849471476420188</v>
          </cell>
          <cell r="E42">
            <v>1.1752604675951988</v>
          </cell>
          <cell r="F42">
            <v>1.1412347121315363</v>
          </cell>
          <cell r="G42">
            <v>1.338777593992905</v>
          </cell>
          <cell r="H42">
            <v>1.1659444859457906</v>
          </cell>
          <cell r="I42">
            <v>1.1359271585092967</v>
          </cell>
          <cell r="J42">
            <v>1.1127338277937311</v>
          </cell>
          <cell r="K42">
            <v>1.0357704064307403</v>
          </cell>
          <cell r="L42">
            <v>1.0583731953942177</v>
          </cell>
          <cell r="M42">
            <v>1.1062858672590039</v>
          </cell>
          <cell r="N42">
            <v>1.4594392045312885</v>
          </cell>
          <cell r="O42">
            <v>0.95394504676645353</v>
          </cell>
          <cell r="P42">
            <v>0.92728306638137337</v>
          </cell>
          <cell r="Q42">
            <v>1.1093030870555225</v>
          </cell>
          <cell r="R42">
            <v>1.0830981030137998</v>
          </cell>
          <cell r="S42">
            <v>1.1769320833670844</v>
          </cell>
          <cell r="T42">
            <v>1.1557844842604494</v>
          </cell>
          <cell r="U42">
            <v>1.2093220308184682</v>
          </cell>
          <cell r="V42">
            <v>1.0867024104211491</v>
          </cell>
          <cell r="W42">
            <v>1.0360762882526469</v>
          </cell>
        </row>
        <row r="43">
          <cell r="A43" t="str">
            <v>Northampton</v>
          </cell>
          <cell r="B43" t="str">
            <v>Weak</v>
          </cell>
          <cell r="C43">
            <v>0.9721584058021574</v>
          </cell>
          <cell r="D43">
            <v>0.9938157407386643</v>
          </cell>
          <cell r="E43">
            <v>1.2540343142198358</v>
          </cell>
          <cell r="F43">
            <v>1.1522045486683266</v>
          </cell>
          <cell r="G43">
            <v>1.2956926568867109</v>
          </cell>
          <cell r="H43">
            <v>1.1969420123290682</v>
          </cell>
          <cell r="I43">
            <v>1.1286815279272451</v>
          </cell>
          <cell r="J43">
            <v>1.0834399609004748</v>
          </cell>
          <cell r="K43">
            <v>1.0720042579400253</v>
          </cell>
          <cell r="L43">
            <v>1.1798690450147302</v>
          </cell>
          <cell r="M43">
            <v>1.2183088484966831</v>
          </cell>
          <cell r="N43">
            <v>1.3900012785115903</v>
          </cell>
          <cell r="O43">
            <v>1.0203241060118862</v>
          </cell>
          <cell r="P43">
            <v>1.0231499244506606</v>
          </cell>
          <cell r="Q43">
            <v>1.1905740150625395</v>
          </cell>
          <cell r="R43">
            <v>1.0905879314544522</v>
          </cell>
          <cell r="S43">
            <v>1.1412884180510925</v>
          </cell>
          <cell r="T43">
            <v>1.047095046630155</v>
          </cell>
          <cell r="U43">
            <v>1.0750087849776444</v>
          </cell>
          <cell r="V43">
            <v>0.98543882838112995</v>
          </cell>
          <cell r="W43">
            <v>0.94753286499846145</v>
          </cell>
        </row>
        <row r="44">
          <cell r="A44" t="str">
            <v>Norwich</v>
          </cell>
          <cell r="B44" t="str">
            <v>Strong</v>
          </cell>
          <cell r="C44">
            <v>0.84624872920603533</v>
          </cell>
          <cell r="D44">
            <v>0.79190679561783761</v>
          </cell>
          <cell r="E44">
            <v>0.94815477004970117</v>
          </cell>
          <cell r="F44">
            <v>0.64229765518683435</v>
          </cell>
          <cell r="G44">
            <v>0.67422816884158043</v>
          </cell>
          <cell r="H44">
            <v>0.77322971007836983</v>
          </cell>
          <cell r="I44">
            <v>0.84426816182748166</v>
          </cell>
          <cell r="J44">
            <v>0.93294314963270031</v>
          </cell>
          <cell r="K44">
            <v>0.90533497936121399</v>
          </cell>
          <cell r="L44">
            <v>0.98008034490468454</v>
          </cell>
          <cell r="M44">
            <v>0.89942507081032375</v>
          </cell>
          <cell r="N44">
            <v>1.3949910950609004</v>
          </cell>
          <cell r="O44">
            <v>0.53514194665848969</v>
          </cell>
          <cell r="P44">
            <v>0.55156012430532442</v>
          </cell>
          <cell r="Q44">
            <v>0.74711670547877373</v>
          </cell>
          <cell r="R44">
            <v>0.90836727839615194</v>
          </cell>
          <cell r="S44">
            <v>1.0499738784241122</v>
          </cell>
          <cell r="T44">
            <v>1.0965839419374379</v>
          </cell>
          <cell r="U44">
            <v>1.1178907650522314</v>
          </cell>
          <cell r="V44">
            <v>1.1423303544890604</v>
          </cell>
          <cell r="W44">
            <v>1.1275754765272357</v>
          </cell>
        </row>
        <row r="45">
          <cell r="A45" t="str">
            <v>Nottingham</v>
          </cell>
          <cell r="B45" t="str">
            <v>Moderately Strong</v>
          </cell>
          <cell r="C45">
            <v>0.80557616396743148</v>
          </cell>
          <cell r="D45">
            <v>0.87719226302750342</v>
          </cell>
          <cell r="E45">
            <v>0.92024364300308803</v>
          </cell>
          <cell r="F45">
            <v>0.5922931492238932</v>
          </cell>
          <cell r="G45">
            <v>0.60675469271581262</v>
          </cell>
          <cell r="H45">
            <v>0.6827356490411508</v>
          </cell>
          <cell r="I45">
            <v>0.72416831681854599</v>
          </cell>
          <cell r="J45">
            <v>0.78036170563906093</v>
          </cell>
          <cell r="K45">
            <v>0.83123128626833531</v>
          </cell>
          <cell r="L45">
            <v>0.87338418381417715</v>
          </cell>
          <cell r="M45">
            <v>0.83363158983719654</v>
          </cell>
          <cell r="N45">
            <v>1.2221530092410926</v>
          </cell>
          <cell r="O45">
            <v>0.58839053464922597</v>
          </cell>
          <cell r="P45">
            <v>0.61394077141219261</v>
          </cell>
          <cell r="Q45">
            <v>0.78721163461454602</v>
          </cell>
          <cell r="R45">
            <v>0.82315571105652352</v>
          </cell>
          <cell r="S45">
            <v>0.93768482294788591</v>
          </cell>
          <cell r="T45">
            <v>0.9735105395611664</v>
          </cell>
          <cell r="U45">
            <v>0.9499794183265402</v>
          </cell>
          <cell r="V45">
            <v>0.9032153083253619</v>
          </cell>
          <cell r="W45">
            <v>0.9881294495595907</v>
          </cell>
        </row>
        <row r="46">
          <cell r="A46" t="str">
            <v>Oxford</v>
          </cell>
          <cell r="B46" t="str">
            <v>Strong</v>
          </cell>
          <cell r="C46">
            <v>0.88086089197560136</v>
          </cell>
          <cell r="D46">
            <v>1.0219658619529304</v>
          </cell>
          <cell r="E46">
            <v>1.0190141520431513</v>
          </cell>
          <cell r="F46">
            <v>0.50940481322591202</v>
          </cell>
          <cell r="G46">
            <v>0.49990552686163542</v>
          </cell>
          <cell r="H46">
            <v>0.56301418586622054</v>
          </cell>
          <cell r="I46">
            <v>0.72166542754785268</v>
          </cell>
          <cell r="J46">
            <v>0.81153264901095856</v>
          </cell>
          <cell r="K46">
            <v>0.81055542761170607</v>
          </cell>
          <cell r="L46">
            <v>0.97980680620175831</v>
          </cell>
          <cell r="M46">
            <v>0.86399362374476152</v>
          </cell>
          <cell r="N46">
            <v>1.0313141488659998</v>
          </cell>
          <cell r="O46">
            <v>0.46897925266130464</v>
          </cell>
          <cell r="P46">
            <v>0.51949314313433714</v>
          </cell>
          <cell r="Q46">
            <v>0.6955703132641059</v>
          </cell>
          <cell r="R46">
            <v>0.85699264949346154</v>
          </cell>
          <cell r="S46">
            <v>0.97593861366657053</v>
          </cell>
          <cell r="T46">
            <v>0.99696791506926752</v>
          </cell>
          <cell r="U46">
            <v>0.88592133567938347</v>
          </cell>
          <cell r="V46">
            <v>0.93662939198822193</v>
          </cell>
          <cell r="W46">
            <v>0.92963572206602552</v>
          </cell>
        </row>
        <row r="47">
          <cell r="A47" t="str">
            <v>Peterborough</v>
          </cell>
          <cell r="B47" t="str">
            <v>Weak</v>
          </cell>
          <cell r="C47">
            <v>0.86165403167316423</v>
          </cell>
          <cell r="D47">
            <v>0.88097550966312077</v>
          </cell>
          <cell r="E47">
            <v>1.1335905275413378</v>
          </cell>
          <cell r="F47">
            <v>0.92478615590736946</v>
          </cell>
          <cell r="G47">
            <v>0.98179000599145072</v>
          </cell>
          <cell r="H47">
            <v>0.95629330686877678</v>
          </cell>
          <cell r="I47">
            <v>0.95622217190697001</v>
          </cell>
          <cell r="J47">
            <v>0.98087287979635107</v>
          </cell>
          <cell r="K47">
            <v>0.94645189849422584</v>
          </cell>
          <cell r="L47">
            <v>0.99960434877215087</v>
          </cell>
          <cell r="M47">
            <v>1.0978766321956748</v>
          </cell>
          <cell r="N47">
            <v>1.5470653217918164</v>
          </cell>
          <cell r="O47">
            <v>0.91035863867638334</v>
          </cell>
          <cell r="P47">
            <v>0.89060785592267622</v>
          </cell>
          <cell r="Q47">
            <v>1.0748321523005202</v>
          </cell>
          <cell r="R47">
            <v>1.0026015515349085</v>
          </cell>
          <cell r="S47">
            <v>1.0355465760204854</v>
          </cell>
          <cell r="T47">
            <v>1.015807752207885</v>
          </cell>
          <cell r="U47">
            <v>1.0401224175544976</v>
          </cell>
          <cell r="V47">
            <v>1.0554363546823646</v>
          </cell>
          <cell r="W47">
            <v>0.96237628086393345</v>
          </cell>
        </row>
        <row r="48">
          <cell r="A48" t="str">
            <v>Plymouth</v>
          </cell>
          <cell r="B48" t="str">
            <v>Moderately Strong</v>
          </cell>
          <cell r="C48">
            <v>0.84252897178350905</v>
          </cell>
          <cell r="D48">
            <v>0.84182895639530786</v>
          </cell>
          <cell r="E48">
            <v>1.0638156959352518</v>
          </cell>
          <cell r="F48">
            <v>0.87106693341781416</v>
          </cell>
          <cell r="G48">
            <v>0.93248289784004323</v>
          </cell>
          <cell r="H48">
            <v>1.0004360859888743</v>
          </cell>
          <cell r="I48">
            <v>1.0485601482553228</v>
          </cell>
          <cell r="J48">
            <v>1.1055561993055292</v>
          </cell>
          <cell r="K48">
            <v>1.0693274978639047</v>
          </cell>
          <cell r="L48">
            <v>1.0959164449008107</v>
          </cell>
          <cell r="M48">
            <v>1.1441121965206937</v>
          </cell>
          <cell r="N48">
            <v>1.5438674846896303</v>
          </cell>
          <cell r="O48">
            <v>0.78707110060646113</v>
          </cell>
          <cell r="P48">
            <v>0.77721321609971106</v>
          </cell>
          <cell r="Q48">
            <v>0.99012812607737644</v>
          </cell>
          <cell r="R48">
            <v>1.0436976439727477</v>
          </cell>
          <cell r="S48">
            <v>1.0931278976140819</v>
          </cell>
          <cell r="T48">
            <v>1.1470610162522568</v>
          </cell>
          <cell r="U48">
            <v>1.1486867203474209</v>
          </cell>
          <cell r="V48">
            <v>1.2103820903481182</v>
          </cell>
          <cell r="W48">
            <v>1.1164101705719325</v>
          </cell>
        </row>
        <row r="49">
          <cell r="A49" t="str">
            <v>Portsmouth</v>
          </cell>
          <cell r="B49" t="str">
            <v>Moderately Weak</v>
          </cell>
          <cell r="C49">
            <v>0.86962622941853873</v>
          </cell>
          <cell r="D49">
            <v>0.89887819006419967</v>
          </cell>
          <cell r="E49">
            <v>1.0763085998983084</v>
          </cell>
          <cell r="F49">
            <v>0.95931124093741749</v>
          </cell>
          <cell r="G49">
            <v>1.0960353993832206</v>
          </cell>
          <cell r="H49">
            <v>1.0806658586988149</v>
          </cell>
          <cell r="I49">
            <v>0.9949836665946965</v>
          </cell>
          <cell r="J49">
            <v>0.9770816597935893</v>
          </cell>
          <cell r="K49">
            <v>1.026964550219936</v>
          </cell>
          <cell r="L49">
            <v>1.1458849751942148</v>
          </cell>
          <cell r="M49">
            <v>1.2016395206984154</v>
          </cell>
          <cell r="N49">
            <v>1.4134800203730975</v>
          </cell>
          <cell r="O49">
            <v>0.90770748723053585</v>
          </cell>
          <cell r="P49">
            <v>0.87853743086268488</v>
          </cell>
          <cell r="Q49">
            <v>1.073389527673865</v>
          </cell>
          <cell r="R49">
            <v>0.991689445254194</v>
          </cell>
          <cell r="S49">
            <v>1.0744075525887455</v>
          </cell>
          <cell r="T49">
            <v>1.053206280515717</v>
          </cell>
          <cell r="U49">
            <v>1.0151485523023915</v>
          </cell>
          <cell r="V49">
            <v>0.95823038156450213</v>
          </cell>
          <cell r="W49">
            <v>0.99759369577141865</v>
          </cell>
        </row>
        <row r="50">
          <cell r="A50" t="str">
            <v>Preston</v>
          </cell>
          <cell r="B50" t="str">
            <v>Weak</v>
          </cell>
          <cell r="C50">
            <v>0.85995200859270859</v>
          </cell>
          <cell r="D50">
            <v>0.85173549803560067</v>
          </cell>
          <cell r="E50">
            <v>1.0171716818982428</v>
          </cell>
          <cell r="F50">
            <v>0.87462054827626923</v>
          </cell>
          <cell r="G50">
            <v>0.97909207285019439</v>
          </cell>
          <cell r="H50">
            <v>0.9663479135699562</v>
          </cell>
          <cell r="I50">
            <v>0.9790406362496451</v>
          </cell>
          <cell r="J50">
            <v>1.0681312450221236</v>
          </cell>
          <cell r="K50">
            <v>0.92442589809489206</v>
          </cell>
          <cell r="L50">
            <v>1.1554742774677453</v>
          </cell>
          <cell r="M50">
            <v>1.3006212130317085</v>
          </cell>
          <cell r="N50">
            <v>1.6978432731133652</v>
          </cell>
          <cell r="O50">
            <v>0.83475713704032695</v>
          </cell>
          <cell r="P50">
            <v>0.88330636270412122</v>
          </cell>
          <cell r="Q50">
            <v>1.0835254765968241</v>
          </cell>
          <cell r="R50">
            <v>1.1382360190967236</v>
          </cell>
          <cell r="S50">
            <v>1.2346188602699601</v>
          </cell>
          <cell r="T50">
            <v>1.1542105249951433</v>
          </cell>
          <cell r="U50">
            <v>1.2380463778771367</v>
          </cell>
          <cell r="V50">
            <v>1.2945097423666898</v>
          </cell>
          <cell r="W50">
            <v>1.2119122013180583</v>
          </cell>
        </row>
        <row r="51">
          <cell r="A51" t="str">
            <v>Reading</v>
          </cell>
          <cell r="B51" t="str">
            <v>Strong</v>
          </cell>
          <cell r="C51">
            <v>0.847504960587661</v>
          </cell>
          <cell r="D51">
            <v>0.86000666897988998</v>
          </cell>
          <cell r="E51">
            <v>1.1010663455210501</v>
          </cell>
          <cell r="F51">
            <v>0.84399758043983097</v>
          </cell>
          <cell r="G51">
            <v>0.91355931827993875</v>
          </cell>
          <cell r="H51">
            <v>0.85141000196288918</v>
          </cell>
          <cell r="I51">
            <v>0.82206371980653181</v>
          </cell>
          <cell r="J51">
            <v>0.87978500566884954</v>
          </cell>
          <cell r="K51">
            <v>0.86465192700465221</v>
          </cell>
          <cell r="L51">
            <v>0.99028631648132959</v>
          </cell>
          <cell r="M51">
            <v>0.96768706157041717</v>
          </cell>
          <cell r="N51">
            <v>1.3151323074377526</v>
          </cell>
          <cell r="O51">
            <v>0.75284774339398552</v>
          </cell>
          <cell r="P51">
            <v>0.73916964012590636</v>
          </cell>
          <cell r="Q51">
            <v>0.93019542088325158</v>
          </cell>
          <cell r="R51">
            <v>0.88540635767672071</v>
          </cell>
          <cell r="S51">
            <v>0.91636757080879339</v>
          </cell>
          <cell r="T51">
            <v>0.88882611685367963</v>
          </cell>
          <cell r="U51">
            <v>0.92164611089644832</v>
          </cell>
          <cell r="V51">
            <v>0.93283425210914273</v>
          </cell>
          <cell r="W51">
            <v>0.88221543887258758</v>
          </cell>
        </row>
        <row r="52">
          <cell r="A52" t="str">
            <v>Sheffield</v>
          </cell>
          <cell r="B52" t="str">
            <v>Strong</v>
          </cell>
          <cell r="C52">
            <v>0.90999677085883524</v>
          </cell>
          <cell r="D52">
            <v>0.94641301180470494</v>
          </cell>
          <cell r="E52">
            <v>1.1143645927112666</v>
          </cell>
          <cell r="F52">
            <v>0.94133538357895408</v>
          </cell>
          <cell r="G52">
            <v>0.96311076344994218</v>
          </cell>
          <cell r="H52">
            <v>0.93291847057642052</v>
          </cell>
          <cell r="I52">
            <v>0.95867796922691628</v>
          </cell>
          <cell r="J52">
            <v>0.92081534537712839</v>
          </cell>
          <cell r="K52">
            <v>0.94968561982906541</v>
          </cell>
          <cell r="L52">
            <v>1.0388724024011751</v>
          </cell>
          <cell r="M52">
            <v>1.0318748702653318</v>
          </cell>
          <cell r="N52">
            <v>1.2143547285115577</v>
          </cell>
          <cell r="O52">
            <v>0.82184200975893895</v>
          </cell>
          <cell r="P52">
            <v>0.82609150632116224</v>
          </cell>
          <cell r="Q52">
            <v>0.99524815639183428</v>
          </cell>
          <cell r="R52">
            <v>1.0256567557777134</v>
          </cell>
          <cell r="S52">
            <v>1.0143101606394052</v>
          </cell>
          <cell r="T52">
            <v>0.98886731637179315</v>
          </cell>
          <cell r="U52">
            <v>1.0418497280899695</v>
          </cell>
          <cell r="V52">
            <v>0.9856450275084927</v>
          </cell>
          <cell r="W52">
            <v>1.0087451485553212</v>
          </cell>
        </row>
        <row r="53">
          <cell r="A53" t="str">
            <v>Slough</v>
          </cell>
          <cell r="B53" t="str">
            <v>Strong</v>
          </cell>
          <cell r="C53">
            <v>0.89365462800825124</v>
          </cell>
          <cell r="D53">
            <v>0.94423232665120749</v>
          </cell>
          <cell r="E53">
            <v>1.26712752730282</v>
          </cell>
          <cell r="F53">
            <v>1.1195893039279454</v>
          </cell>
          <cell r="G53">
            <v>1.2838799699460715</v>
          </cell>
          <cell r="H53">
            <v>1.1111882142968799</v>
          </cell>
          <cell r="I53">
            <v>1.0849131765758351</v>
          </cell>
          <cell r="J53">
            <v>1.0239346795560333</v>
          </cell>
          <cell r="K53">
            <v>1.0040959009456918</v>
          </cell>
          <cell r="L53">
            <v>1.1129528843075776</v>
          </cell>
          <cell r="M53">
            <v>1.0558962383446797</v>
          </cell>
          <cell r="N53">
            <v>1.1865903289425774</v>
          </cell>
          <cell r="O53">
            <v>0.91959382591635574</v>
          </cell>
          <cell r="P53">
            <v>0.89851452994933556</v>
          </cell>
          <cell r="Q53">
            <v>1.0689696082026263</v>
          </cell>
          <cell r="R53">
            <v>1.0258786747256472</v>
          </cell>
          <cell r="S53">
            <v>1.0301476979552331</v>
          </cell>
          <cell r="T53">
            <v>1.0105535123345555</v>
          </cell>
          <cell r="U53">
            <v>1.0779324951725546</v>
          </cell>
          <cell r="V53">
            <v>1.0330334609028509</v>
          </cell>
          <cell r="W53">
            <v>0.99028295540265299</v>
          </cell>
        </row>
        <row r="54">
          <cell r="A54" t="str">
            <v>Southampton</v>
          </cell>
          <cell r="B54" t="str">
            <v>Moderately Strong</v>
          </cell>
          <cell r="C54">
            <v>0.89399221538612084</v>
          </cell>
          <cell r="D54">
            <v>0.88289308532477739</v>
          </cell>
          <cell r="E54">
            <v>0.95762139868135243</v>
          </cell>
          <cell r="F54">
            <v>0.75370473649798253</v>
          </cell>
          <cell r="G54">
            <v>0.86028711521284673</v>
          </cell>
          <cell r="H54">
            <v>0.85211835088651866</v>
          </cell>
          <cell r="I54">
            <v>0.84728703956758733</v>
          </cell>
          <cell r="J54">
            <v>1.002777888798259</v>
          </cell>
          <cell r="K54">
            <v>0.88072008199804863</v>
          </cell>
          <cell r="L54">
            <v>0.96361934178948017</v>
          </cell>
          <cell r="M54">
            <v>0.92007135365070869</v>
          </cell>
          <cell r="N54">
            <v>1.162876991063736</v>
          </cell>
          <cell r="O54">
            <v>0.65188690534877958</v>
          </cell>
          <cell r="P54">
            <v>0.63497807253848615</v>
          </cell>
          <cell r="Q54">
            <v>0.76333202996871374</v>
          </cell>
          <cell r="R54">
            <v>0.87214299300812204</v>
          </cell>
          <cell r="S54">
            <v>0.96158178479484069</v>
          </cell>
          <cell r="T54">
            <v>0.93225456560068265</v>
          </cell>
          <cell r="U54">
            <v>0.94155197289770487</v>
          </cell>
          <cell r="V54">
            <v>1.0450905810869036</v>
          </cell>
          <cell r="W54">
            <v>0.95541316753408756</v>
          </cell>
        </row>
        <row r="55">
          <cell r="A55" t="str">
            <v>Southend</v>
          </cell>
          <cell r="B55" t="str">
            <v>Weak</v>
          </cell>
          <cell r="C55">
            <v>0.8712248893638983</v>
          </cell>
          <cell r="D55">
            <v>0.91377665882847769</v>
          </cell>
          <cell r="E55">
            <v>1.1337020244372391</v>
          </cell>
          <cell r="F55">
            <v>1.0521229124468865</v>
          </cell>
          <cell r="G55">
            <v>1.1553682615070757</v>
          </cell>
          <cell r="H55">
            <v>1.1371614892893214</v>
          </cell>
          <cell r="I55">
            <v>1.0770471405641731</v>
          </cell>
          <cell r="J55">
            <v>1.0614806192841943</v>
          </cell>
          <cell r="K55">
            <v>0.93548240173840014</v>
          </cell>
          <cell r="L55">
            <v>1.0278527440466163</v>
          </cell>
          <cell r="M55">
            <v>1.0756129391515612</v>
          </cell>
          <cell r="N55">
            <v>1.4177303133655799</v>
          </cell>
          <cell r="O55">
            <v>0.84478219898016449</v>
          </cell>
          <cell r="P55">
            <v>0.85670311757081052</v>
          </cell>
          <cell r="Q55">
            <v>1.0659497846827857</v>
          </cell>
          <cell r="R55">
            <v>0.97694077534690549</v>
          </cell>
          <cell r="S55">
            <v>1.0323885452135113</v>
          </cell>
          <cell r="T55">
            <v>1.061727859036578</v>
          </cell>
          <cell r="U55">
            <v>1.0660759387270673</v>
          </cell>
          <cell r="V55">
            <v>1.0465242661842691</v>
          </cell>
          <cell r="W55">
            <v>0.96399061961155186</v>
          </cell>
        </row>
        <row r="56">
          <cell r="A56" t="str">
            <v>Stoke</v>
          </cell>
          <cell r="B56" t="str">
            <v>Weak</v>
          </cell>
          <cell r="C56">
            <v>0.89016636359711221</v>
          </cell>
          <cell r="D56">
            <v>0.96824930475615179</v>
          </cell>
          <cell r="E56">
            <v>1.4613102442929247</v>
          </cell>
          <cell r="F56">
            <v>1.7549086897219393</v>
          </cell>
          <cell r="G56">
            <v>3.3973110239548419</v>
          </cell>
          <cell r="H56">
            <v>2.8221435572349787</v>
          </cell>
          <cell r="I56">
            <v>1.9144847781557139</v>
          </cell>
          <cell r="J56">
            <v>1.2522133812037646</v>
          </cell>
          <cell r="K56">
            <v>1.234355784221379</v>
          </cell>
          <cell r="L56">
            <v>1.3901939659590954</v>
          </cell>
          <cell r="M56">
            <v>1.5603441806556457</v>
          </cell>
          <cell r="N56">
            <v>2.0818206223927054</v>
          </cell>
          <cell r="O56">
            <v>1.1011385723848865</v>
          </cell>
          <cell r="P56">
            <v>1.1281515908388289</v>
          </cell>
          <cell r="Q56">
            <v>1.263002495640674</v>
          </cell>
          <cell r="R56">
            <v>1.602635203629253</v>
          </cell>
          <cell r="S56">
            <v>3.0381035884191498</v>
          </cell>
          <cell r="T56">
            <v>2.632159176450815</v>
          </cell>
          <cell r="U56">
            <v>2.1380862830683438</v>
          </cell>
          <cell r="V56">
            <v>1.4248668374146172</v>
          </cell>
          <cell r="W56">
            <v>1.5693839776190657</v>
          </cell>
        </row>
        <row r="57">
          <cell r="A57" t="str">
            <v>Sunderland</v>
          </cell>
          <cell r="B57" t="str">
            <v>Weak</v>
          </cell>
          <cell r="C57">
            <v>0.83078387663184283</v>
          </cell>
          <cell r="D57">
            <v>0.83387204245817315</v>
          </cell>
          <cell r="E57">
            <v>1.0023820772207153</v>
          </cell>
          <cell r="F57">
            <v>0.65032831219757858</v>
          </cell>
          <cell r="G57">
            <v>0.80707050944380521</v>
          </cell>
          <cell r="H57">
            <v>0.87611830720308503</v>
          </cell>
          <cell r="I57">
            <v>1.0176702655239742</v>
          </cell>
          <cell r="J57">
            <v>1.0602888200205021</v>
          </cell>
          <cell r="K57">
            <v>1.0736260854552189</v>
          </cell>
          <cell r="L57">
            <v>1.0266995614066834</v>
          </cell>
          <cell r="M57">
            <v>0.91554160029575693</v>
          </cell>
          <cell r="N57">
            <v>1.6336665499061871</v>
          </cell>
          <cell r="O57">
            <v>0.64028906456366552</v>
          </cell>
          <cell r="P57">
            <v>0.63341731915510291</v>
          </cell>
          <cell r="Q57">
            <v>0.76585165399738875</v>
          </cell>
          <cell r="R57">
            <v>0.93439198811918822</v>
          </cell>
          <cell r="S57">
            <v>1.1938400032045997</v>
          </cell>
          <cell r="T57">
            <v>1.2130688461649617</v>
          </cell>
          <cell r="U57">
            <v>1.2061356992674468</v>
          </cell>
          <cell r="V57">
            <v>1.2990989435804943</v>
          </cell>
          <cell r="W57">
            <v>1.2559549063514261</v>
          </cell>
        </row>
        <row r="58">
          <cell r="A58" t="str">
            <v>Swansea</v>
          </cell>
          <cell r="B58" t="str">
            <v>Weak</v>
          </cell>
          <cell r="C58">
            <v>0.80015771804075908</v>
          </cell>
          <cell r="D58">
            <v>0.87113763555100632</v>
          </cell>
          <cell r="E58">
            <v>1.0008397271495335</v>
          </cell>
          <cell r="F58">
            <v>1.0076147438726473</v>
          </cell>
          <cell r="G58">
            <v>1.1030449997126162</v>
          </cell>
          <cell r="H58">
            <v>1.1196329860309449</v>
          </cell>
          <cell r="I58">
            <v>1.1424787831184349</v>
          </cell>
          <cell r="J58">
            <v>1.1577440446095852</v>
          </cell>
          <cell r="K58">
            <v>1.150057425020423</v>
          </cell>
          <cell r="L58">
            <v>1.209856762728803</v>
          </cell>
          <cell r="M58">
            <v>1.2283732665094411</v>
          </cell>
          <cell r="N58">
            <v>1.479474709434615</v>
          </cell>
          <cell r="O58">
            <v>0.79800211686758515</v>
          </cell>
          <cell r="P58">
            <v>0.85685843851918908</v>
          </cell>
          <cell r="Q58">
            <v>1.0218035428328363</v>
          </cell>
          <cell r="R58">
            <v>1.1875489096775815</v>
          </cell>
          <cell r="S58">
            <v>1.24370983771051</v>
          </cell>
          <cell r="T58">
            <v>1.233305551737254</v>
          </cell>
          <cell r="U58">
            <v>1.2807530779086818</v>
          </cell>
          <cell r="V58">
            <v>1.1956979426958307</v>
          </cell>
          <cell r="W58">
            <v>1.1373959074498323</v>
          </cell>
        </row>
        <row r="59">
          <cell r="A59" t="str">
            <v>Swindon</v>
          </cell>
          <cell r="B59" t="str">
            <v>Strong</v>
          </cell>
          <cell r="C59">
            <v>0.65570117099299974</v>
          </cell>
          <cell r="D59">
            <v>0.67666293172887382</v>
          </cell>
          <cell r="E59">
            <v>0.89413340152769727</v>
          </cell>
          <cell r="F59">
            <v>0.71599876196645806</v>
          </cell>
          <cell r="G59">
            <v>0.91545759954372874</v>
          </cell>
          <cell r="H59">
            <v>0.83848000082174934</v>
          </cell>
          <cell r="I59">
            <v>0.86284010823778412</v>
          </cell>
          <cell r="J59">
            <v>0.80845140506034407</v>
          </cell>
          <cell r="K59">
            <v>0.72616056565005282</v>
          </cell>
          <cell r="L59">
            <v>0.7829564309932312</v>
          </cell>
          <cell r="M59">
            <v>1.0116169508042465</v>
          </cell>
          <cell r="N59">
            <v>1.5482561130249517</v>
          </cell>
          <cell r="O59">
            <v>0.65274893963516634</v>
          </cell>
          <cell r="P59">
            <v>0.67049458752131119</v>
          </cell>
          <cell r="Q59">
            <v>0.80609681440469161</v>
          </cell>
          <cell r="R59">
            <v>0.89794895147463527</v>
          </cell>
          <cell r="S59">
            <v>0.96131322185932422</v>
          </cell>
          <cell r="T59">
            <v>0.92827987591478367</v>
          </cell>
          <cell r="U59">
            <v>1.0114707122260991</v>
          </cell>
          <cell r="V59">
            <v>0.96596457718621764</v>
          </cell>
          <cell r="W59">
            <v>0.89218974165916365</v>
          </cell>
        </row>
        <row r="60">
          <cell r="A60" t="str">
            <v>Telford</v>
          </cell>
          <cell r="B60" t="str">
            <v>Strong</v>
          </cell>
          <cell r="C60">
            <v>0.88798581350790162</v>
          </cell>
          <cell r="D60">
            <v>0.92628761434827622</v>
          </cell>
          <cell r="E60">
            <v>1.0648894377089921</v>
          </cell>
          <cell r="F60">
            <v>1.0431133093818441</v>
          </cell>
          <cell r="G60">
            <v>1.1476554299543913</v>
          </cell>
          <cell r="H60">
            <v>0.99826318521439983</v>
          </cell>
          <cell r="I60">
            <v>1.0414243841261321</v>
          </cell>
          <cell r="J60">
            <v>1.0219727322100385</v>
          </cell>
          <cell r="K60">
            <v>1.0027472726642881</v>
          </cell>
          <cell r="L60">
            <v>1.0910515358808051</v>
          </cell>
          <cell r="M60">
            <v>1.1627415134075378</v>
          </cell>
          <cell r="N60">
            <v>1.545114741446391</v>
          </cell>
          <cell r="O60">
            <v>0.93419490142709283</v>
          </cell>
          <cell r="P60">
            <v>0.90465676550114793</v>
          </cell>
          <cell r="Q60">
            <v>1.0941988017050472</v>
          </cell>
          <cell r="R60">
            <v>1.0722432857173507</v>
          </cell>
          <cell r="S60">
            <v>1.1500861219043219</v>
          </cell>
          <cell r="T60">
            <v>1.0137423372437457</v>
          </cell>
          <cell r="U60">
            <v>1.1041459017651611</v>
          </cell>
          <cell r="V60">
            <v>1.0204086457010131</v>
          </cell>
          <cell r="W60">
            <v>0.98658794628971935</v>
          </cell>
        </row>
        <row r="61">
          <cell r="A61" t="str">
            <v>Wakefield</v>
          </cell>
          <cell r="B61" t="str">
            <v>Weak</v>
          </cell>
          <cell r="C61">
            <v>0.88853736775983672</v>
          </cell>
          <cell r="D61">
            <v>0.93849116338164984</v>
          </cell>
          <cell r="E61">
            <v>1.2185412246872751</v>
          </cell>
          <cell r="F61">
            <v>1.2144166538248629</v>
          </cell>
          <cell r="G61">
            <v>1.3901303915854477</v>
          </cell>
          <cell r="H61">
            <v>1.3068864215228724</v>
          </cell>
          <cell r="I61">
            <v>1.192440288104023</v>
          </cell>
          <cell r="J61">
            <v>1.1402803689500558</v>
          </cell>
          <cell r="K61">
            <v>1.0609633175632893</v>
          </cell>
          <cell r="L61">
            <v>1.1542250176635696</v>
          </cell>
          <cell r="M61">
            <v>1.1403840292195779</v>
          </cell>
          <cell r="N61">
            <v>1.5446342764297227</v>
          </cell>
          <cell r="O61">
            <v>1.017345902742105</v>
          </cell>
          <cell r="P61">
            <v>0.98543465771998751</v>
          </cell>
          <cell r="Q61">
            <v>1.216633954411356</v>
          </cell>
          <cell r="R61">
            <v>1.1661706129801179</v>
          </cell>
          <cell r="S61">
            <v>1.1904298041943644</v>
          </cell>
          <cell r="T61">
            <v>1.1191513363075964</v>
          </cell>
          <cell r="U61">
            <v>1.1344807515095048</v>
          </cell>
          <cell r="V61">
            <v>1.0515264597042377</v>
          </cell>
          <cell r="W61">
            <v>1.0034696438511466</v>
          </cell>
        </row>
        <row r="62">
          <cell r="A62" t="str">
            <v>Warrington</v>
          </cell>
          <cell r="B62" t="str">
            <v>Weak</v>
          </cell>
          <cell r="C62">
            <v>0.83079531080022162</v>
          </cell>
          <cell r="D62">
            <v>0.83939239870028404</v>
          </cell>
          <cell r="E62">
            <v>1.0574873112179526</v>
          </cell>
          <cell r="F62">
            <v>0.96029808460542432</v>
          </cell>
          <cell r="G62">
            <v>1.1303184643201583</v>
          </cell>
          <cell r="H62">
            <v>1.0836994867466141</v>
          </cell>
          <cell r="I62">
            <v>1.1002159422699205</v>
          </cell>
          <cell r="J62">
            <v>1.0658823176568184</v>
          </cell>
          <cell r="K62">
            <v>1.0387405171407547</v>
          </cell>
          <cell r="L62">
            <v>1.1376235132423445</v>
          </cell>
          <cell r="M62">
            <v>1.2101822222207255</v>
          </cell>
          <cell r="N62">
            <v>1.4756806891957264</v>
          </cell>
          <cell r="O62">
            <v>0.95433340056575844</v>
          </cell>
          <cell r="P62">
            <v>0.94992365749052976</v>
          </cell>
          <cell r="Q62">
            <v>1.1460682705417937</v>
          </cell>
          <cell r="R62">
            <v>1.0729059377372288</v>
          </cell>
          <cell r="S62">
            <v>1.1257563483983903</v>
          </cell>
          <cell r="T62">
            <v>1.0916094504546354</v>
          </cell>
          <cell r="U62">
            <v>1.2014721472225891</v>
          </cell>
          <cell r="V62">
            <v>1.1114679701825159</v>
          </cell>
          <cell r="W62">
            <v>1.0981719869648092</v>
          </cell>
        </row>
        <row r="63">
          <cell r="A63" t="str">
            <v>Wigan</v>
          </cell>
          <cell r="B63" t="str">
            <v>Weak</v>
          </cell>
          <cell r="C63">
            <v>1.076175637139138</v>
          </cell>
          <cell r="D63">
            <v>2.6135484399465083</v>
          </cell>
          <cell r="E63">
            <v>1.6440012492213789</v>
          </cell>
          <cell r="F63">
            <v>0.91437948184838425</v>
          </cell>
          <cell r="G63">
            <v>1.1695773284844229</v>
          </cell>
          <cell r="H63">
            <v>1.2189698573476957</v>
          </cell>
          <cell r="I63">
            <v>1.1846380612122227</v>
          </cell>
          <cell r="J63">
            <v>1.2251706138551535</v>
          </cell>
          <cell r="K63">
            <v>1.1450311030401374</v>
          </cell>
          <cell r="L63">
            <v>1.1835622287790921</v>
          </cell>
          <cell r="M63">
            <v>1.0935756558367509</v>
          </cell>
          <cell r="N63">
            <v>1.550486192893479</v>
          </cell>
          <cell r="O63">
            <v>1.0747597295640208</v>
          </cell>
          <cell r="P63">
            <v>2.4480553376072316</v>
          </cell>
          <cell r="Q63">
            <v>1.6169606389831115</v>
          </cell>
          <cell r="R63">
            <v>1.1175013317851663</v>
          </cell>
          <cell r="S63">
            <v>1.3361969615660894</v>
          </cell>
          <cell r="T63">
            <v>1.4608496439760785</v>
          </cell>
          <cell r="U63">
            <v>1.4579658278375265</v>
          </cell>
          <cell r="V63">
            <v>1.4784784859680005</v>
          </cell>
          <cell r="W63">
            <v>1.4083761560606929</v>
          </cell>
        </row>
        <row r="64">
          <cell r="A64" t="str">
            <v>Worthing</v>
          </cell>
          <cell r="B64" t="str">
            <v>Moderately Strong</v>
          </cell>
          <cell r="C64">
            <v>0.89757864242326146</v>
          </cell>
          <cell r="D64">
            <v>0.96119188597141925</v>
          </cell>
          <cell r="E64">
            <v>1.2010481944250924</v>
          </cell>
          <cell r="F64">
            <v>1.088576147499533</v>
          </cell>
          <cell r="G64">
            <v>1.2080808498465734</v>
          </cell>
          <cell r="H64">
            <v>1.1506946741367627</v>
          </cell>
          <cell r="I64">
            <v>1.1839101700158079</v>
          </cell>
          <cell r="J64">
            <v>1.1539493093656839</v>
          </cell>
          <cell r="K64">
            <v>1.054984444885634</v>
          </cell>
          <cell r="L64">
            <v>1.0417173236263544</v>
          </cell>
          <cell r="M64">
            <v>1.0852950773909169</v>
          </cell>
          <cell r="N64">
            <v>1.3730820718607204</v>
          </cell>
          <cell r="O64">
            <v>0.90157738422003275</v>
          </cell>
          <cell r="P64">
            <v>0.91717589632003738</v>
          </cell>
          <cell r="Q64">
            <v>1.0900104146374296</v>
          </cell>
          <cell r="R64">
            <v>1.0743510366578231</v>
          </cell>
          <cell r="S64">
            <v>1.109488984974339</v>
          </cell>
          <cell r="T64">
            <v>1.0759333417877106</v>
          </cell>
          <cell r="U64">
            <v>1.159746876537187</v>
          </cell>
          <cell r="V64">
            <v>1.1408383127535018</v>
          </cell>
          <cell r="W64">
            <v>1.031661227308833</v>
          </cell>
        </row>
        <row r="65">
          <cell r="A65" t="str">
            <v>York</v>
          </cell>
          <cell r="B65" t="str">
            <v>Moderately Strong</v>
          </cell>
          <cell r="C65">
            <v>0.86982480074849533</v>
          </cell>
          <cell r="D65">
            <v>1.0060053586392561</v>
          </cell>
          <cell r="E65">
            <v>1.1567511296640274</v>
          </cell>
          <cell r="F65">
            <v>1.033602940345665</v>
          </cell>
          <cell r="G65">
            <v>1.0901837054750945</v>
          </cell>
          <cell r="H65">
            <v>1.078775937854431</v>
          </cell>
          <cell r="I65">
            <v>1.1273993703888241</v>
          </cell>
          <cell r="J65">
            <v>1.22520321832511</v>
          </cell>
          <cell r="K65">
            <v>1.0979509448571145</v>
          </cell>
          <cell r="L65">
            <v>1.2284461350656859</v>
          </cell>
          <cell r="M65">
            <v>1.2336651492003963</v>
          </cell>
          <cell r="N65">
            <v>1.4194840955700712</v>
          </cell>
          <cell r="O65">
            <v>0.87245255821768808</v>
          </cell>
          <cell r="P65">
            <v>0.94968801022775118</v>
          </cell>
          <cell r="Q65">
            <v>1.0802615396318782</v>
          </cell>
          <cell r="R65">
            <v>1.0892818839123757</v>
          </cell>
          <cell r="S65">
            <v>1.1562061718673136</v>
          </cell>
          <cell r="T65">
            <v>1.1211835718270156</v>
          </cell>
          <cell r="U65">
            <v>1.2383879810555118</v>
          </cell>
          <cell r="V65">
            <v>1.3104817170814447</v>
          </cell>
          <cell r="W65">
            <v>1.1370036536809867</v>
          </cell>
        </row>
        <row r="66">
          <cell r="A66" t="str">
            <v>Average</v>
          </cell>
          <cell r="C66">
            <v>0.86133507947828292</v>
          </cell>
          <cell r="D66">
            <v>0.92812714950709096</v>
          </cell>
          <cell r="E66">
            <v>1.0784534943790933</v>
          </cell>
          <cell r="F66">
            <v>0.85801895756582758</v>
          </cell>
          <cell r="G66">
            <v>0.97870624462414368</v>
          </cell>
          <cell r="H66">
            <v>0.96682664944542651</v>
          </cell>
          <cell r="I66">
            <v>0.97698884308778766</v>
          </cell>
          <cell r="J66">
            <v>0.99338571740107184</v>
          </cell>
          <cell r="K66">
            <v>0.95376981503379132</v>
          </cell>
          <cell r="L66">
            <v>1.0263774970289636</v>
          </cell>
          <cell r="M66">
            <v>1.0424650237267066</v>
          </cell>
          <cell r="N66">
            <v>1.3709525895462404</v>
          </cell>
          <cell r="O66">
            <v>0.76616709707632014</v>
          </cell>
          <cell r="P66">
            <v>0.80464537151650983</v>
          </cell>
          <cell r="Q66">
            <v>0.9452531111036212</v>
          </cell>
          <cell r="R66">
            <v>0.97628911042157573</v>
          </cell>
          <cell r="S66">
            <v>1.0904331209358609</v>
          </cell>
          <cell r="T66">
            <v>1.0897789284763209</v>
          </cell>
          <cell r="U66">
            <v>1.1147215836263877</v>
          </cell>
          <cell r="V66">
            <v>1.1038091210257492</v>
          </cell>
          <cell r="W66">
            <v>1.0618262288386238</v>
          </cell>
        </row>
      </sheetData>
      <sheetData sheetId="12">
        <row r="4">
          <cell r="A4" t="str">
            <v>Aberdeen</v>
          </cell>
          <cell r="B4" t="e">
            <v>#N/A</v>
          </cell>
          <cell r="C4">
            <v>1.0103974460332397</v>
          </cell>
          <cell r="D4">
            <v>1.0599326355220111</v>
          </cell>
          <cell r="E4">
            <v>1.23947583677145</v>
          </cell>
          <cell r="F4">
            <v>1.079401505914791</v>
          </cell>
          <cell r="G4">
            <v>1.2146984067142466</v>
          </cell>
          <cell r="H4">
            <v>1.133519847130346</v>
          </cell>
          <cell r="I4">
            <v>1.1497704846544368</v>
          </cell>
          <cell r="J4">
            <v>1.1215616300052944</v>
          </cell>
          <cell r="K4">
            <v>1.0629291837966872</v>
          </cell>
          <cell r="L4">
            <v>1.1635115595705416</v>
          </cell>
          <cell r="M4">
            <v>1.1726068454773257</v>
          </cell>
          <cell r="N4">
            <v>1.3061541317172374</v>
          </cell>
          <cell r="O4">
            <v>0.94998512892277021</v>
          </cell>
          <cell r="P4">
            <v>0.97018022194550202</v>
          </cell>
          <cell r="Q4">
            <v>1.1678655396948556</v>
          </cell>
          <cell r="R4">
            <v>1.1613991983427157</v>
          </cell>
          <cell r="S4">
            <v>1.2049289196603465</v>
          </cell>
          <cell r="T4">
            <v>1.1581613492740985</v>
          </cell>
          <cell r="U4">
            <v>1.1817923998287012</v>
          </cell>
          <cell r="V4">
            <v>1.1540525557235581</v>
          </cell>
          <cell r="W4">
            <v>1.1201511990319275</v>
          </cell>
        </row>
        <row r="5">
          <cell r="A5" t="str">
            <v>Aldershot</v>
          </cell>
          <cell r="B5" t="str">
            <v>Moderately Strong</v>
          </cell>
          <cell r="C5">
            <v>0.8974323926782144</v>
          </cell>
          <cell r="D5">
            <v>0.91384506034109447</v>
          </cell>
          <cell r="E5">
            <v>1.2529107987313157</v>
          </cell>
          <cell r="F5">
            <v>1.1165685758250035</v>
          </cell>
          <cell r="G5">
            <v>1.2468730681121019</v>
          </cell>
          <cell r="H5">
            <v>1.1302163954884319</v>
          </cell>
          <cell r="I5">
            <v>1.116312553140336</v>
          </cell>
          <cell r="J5">
            <v>1.0643305454664693</v>
          </cell>
          <cell r="K5">
            <v>1.0456920211887339</v>
          </cell>
          <cell r="L5">
            <v>1.1008272090135112</v>
          </cell>
          <cell r="M5">
            <v>1.1018422025734125</v>
          </cell>
          <cell r="N5">
            <v>1.1616504155865213</v>
          </cell>
          <cell r="O5">
            <v>0.95108013877278852</v>
          </cell>
          <cell r="P5">
            <v>0.95847899654303437</v>
          </cell>
          <cell r="Q5">
            <v>1.1575296780944333</v>
          </cell>
          <cell r="R5">
            <v>1.0638715904877429</v>
          </cell>
          <cell r="S5">
            <v>1.1237599043058004</v>
          </cell>
          <cell r="T5">
            <v>1.0510827132598557</v>
          </cell>
          <cell r="U5">
            <v>1.1300343556439008</v>
          </cell>
          <cell r="V5">
            <v>1.0480515256625835</v>
          </cell>
          <cell r="W5">
            <v>1.0414518133592496</v>
          </cell>
        </row>
        <row r="6">
          <cell r="A6" t="str">
            <v>Barnsley</v>
          </cell>
          <cell r="B6" t="str">
            <v>Weak</v>
          </cell>
          <cell r="C6">
            <v>0.91573527910950892</v>
          </cell>
          <cell r="D6">
            <v>0.95566364834491302</v>
          </cell>
          <cell r="E6">
            <v>1.2600557737584437</v>
          </cell>
          <cell r="F6">
            <v>1.3461725350349867</v>
          </cell>
          <cell r="G6">
            <v>1.4855281194354664</v>
          </cell>
          <cell r="H6">
            <v>1.3797066457779792</v>
          </cell>
          <cell r="I6">
            <v>1.2864100440439334</v>
          </cell>
          <cell r="J6">
            <v>1.2630756964636052</v>
          </cell>
          <cell r="K6">
            <v>1.2188633230466348</v>
          </cell>
          <cell r="L6">
            <v>1.3123174488515856</v>
          </cell>
          <cell r="M6">
            <v>1.3070211881738223</v>
          </cell>
          <cell r="N6">
            <v>1.4395471425738968</v>
          </cell>
          <cell r="O6">
            <v>1.1795922038745954</v>
          </cell>
          <cell r="P6">
            <v>1.1770280691976556</v>
          </cell>
          <cell r="Q6">
            <v>1.3718018273758588</v>
          </cell>
          <cell r="R6">
            <v>1.336293044857892</v>
          </cell>
          <cell r="S6">
            <v>1.3915106150539918</v>
          </cell>
          <cell r="T6">
            <v>1.3361002876387531</v>
          </cell>
          <cell r="U6">
            <v>1.3556271065113659</v>
          </cell>
          <cell r="V6">
            <v>1.2863934973293805</v>
          </cell>
          <cell r="W6">
            <v>1.2568676694189405</v>
          </cell>
        </row>
        <row r="7">
          <cell r="A7" t="str">
            <v>Basildon</v>
          </cell>
          <cell r="B7" t="str">
            <v>Weak</v>
          </cell>
          <cell r="C7">
            <v>0.9241668040596287</v>
          </cell>
          <cell r="D7">
            <v>0.93441028132693382</v>
          </cell>
          <cell r="E7">
            <v>1.2724170469053013</v>
          </cell>
          <cell r="F7">
            <v>1.1680867145622533</v>
          </cell>
          <cell r="G7">
            <v>1.2982536754320044</v>
          </cell>
          <cell r="H7">
            <v>1.1755644669785126</v>
          </cell>
          <cell r="I7">
            <v>1.1662802960965055</v>
          </cell>
          <cell r="J7">
            <v>1.1207657147206245</v>
          </cell>
          <cell r="K7">
            <v>1.0937820417302087</v>
          </cell>
          <cell r="L7">
            <v>1.1527795892022519</v>
          </cell>
          <cell r="M7">
            <v>1.190069219278876</v>
          </cell>
          <cell r="N7">
            <v>1.3014667467295342</v>
          </cell>
          <cell r="O7">
            <v>1.055572365507853</v>
          </cell>
          <cell r="P7">
            <v>1.0198480482946197</v>
          </cell>
          <cell r="Q7">
            <v>1.2548685729325149</v>
          </cell>
          <cell r="R7">
            <v>1.1333662521126435</v>
          </cell>
          <cell r="S7">
            <v>1.1868746457380044</v>
          </cell>
          <cell r="T7">
            <v>1.127866008396468</v>
          </cell>
          <cell r="U7">
            <v>1.1688801328412086</v>
          </cell>
          <cell r="V7">
            <v>1.0930664055827934</v>
          </cell>
          <cell r="W7">
            <v>1.0752830734076595</v>
          </cell>
        </row>
        <row r="8">
          <cell r="A8" t="str">
            <v>Birkenhead</v>
          </cell>
          <cell r="B8" t="str">
            <v>Weak</v>
          </cell>
          <cell r="C8">
            <v>0.91117151443032329</v>
          </cell>
          <cell r="D8">
            <v>0.94308431913466806</v>
          </cell>
          <cell r="E8">
            <v>1.2343759674924082</v>
          </cell>
          <cell r="F8">
            <v>1.2174145182557268</v>
          </cell>
          <cell r="G8">
            <v>1.365015134285517</v>
          </cell>
          <cell r="H8">
            <v>1.2591557301873795</v>
          </cell>
          <cell r="I8">
            <v>1.2269448806604115</v>
          </cell>
          <cell r="J8">
            <v>1.1742710925866706</v>
          </cell>
          <cell r="K8">
            <v>1.1160115127452319</v>
          </cell>
          <cell r="L8">
            <v>1.2047794277710964</v>
          </cell>
          <cell r="M8">
            <v>1.2503650885009765</v>
          </cell>
          <cell r="N8">
            <v>1.3433056089063582</v>
          </cell>
          <cell r="O8">
            <v>1.066452088975135</v>
          </cell>
          <cell r="P8">
            <v>1.0884085597136524</v>
          </cell>
          <cell r="Q8">
            <v>1.3068282361957011</v>
          </cell>
          <cell r="R8">
            <v>1.218162125695337</v>
          </cell>
          <cell r="S8">
            <v>1.2605433935573647</v>
          </cell>
          <cell r="T8">
            <v>1.2065980986806801</v>
          </cell>
          <cell r="U8">
            <v>1.2992438686813763</v>
          </cell>
          <cell r="V8">
            <v>1.2110213382112642</v>
          </cell>
          <cell r="W8">
            <v>1.1481008624103612</v>
          </cell>
        </row>
        <row r="9">
          <cell r="A9" t="str">
            <v>Birmingham</v>
          </cell>
          <cell r="B9" t="str">
            <v>Strong</v>
          </cell>
          <cell r="C9">
            <v>0.90611034162843185</v>
          </cell>
          <cell r="D9">
            <v>0.94123290371694612</v>
          </cell>
          <cell r="E9">
            <v>1.2434322509194269</v>
          </cell>
          <cell r="F9">
            <v>1.1893567473236379</v>
          </cell>
          <cell r="G9">
            <v>1.2963260643320555</v>
          </cell>
          <cell r="H9">
            <v>1.1918780147681121</v>
          </cell>
          <cell r="I9">
            <v>1.1742955755407087</v>
          </cell>
          <cell r="J9">
            <v>1.1303082595521099</v>
          </cell>
          <cell r="K9">
            <v>1.0873843952253173</v>
          </cell>
          <cell r="L9">
            <v>1.1749544462675112</v>
          </cell>
          <cell r="M9">
            <v>1.2135364029486015</v>
          </cell>
          <cell r="N9">
            <v>1.3600729845644413</v>
          </cell>
          <cell r="O9">
            <v>1.0341794923324141</v>
          </cell>
          <cell r="P9">
            <v>1.0336475557002656</v>
          </cell>
          <cell r="Q9">
            <v>1.2396988278234593</v>
          </cell>
          <cell r="R9">
            <v>1.2027517389093594</v>
          </cell>
          <cell r="S9">
            <v>1.2328543693617378</v>
          </cell>
          <cell r="T9">
            <v>1.1863830055502298</v>
          </cell>
          <cell r="U9">
            <v>1.2594367024080051</v>
          </cell>
          <cell r="V9">
            <v>1.1647296500923621</v>
          </cell>
          <cell r="W9">
            <v>1.1405344277116785</v>
          </cell>
        </row>
        <row r="10">
          <cell r="A10" t="str">
            <v>Blackburn</v>
          </cell>
          <cell r="B10" t="str">
            <v>Moderately Weak</v>
          </cell>
          <cell r="C10">
            <v>0.87353233584204792</v>
          </cell>
          <cell r="D10">
            <v>0.91689337002432825</v>
          </cell>
          <cell r="E10">
            <v>1.2168261829764737</v>
          </cell>
          <cell r="F10">
            <v>1.2308479086318478</v>
          </cell>
          <cell r="G10">
            <v>1.2739374164703288</v>
          </cell>
          <cell r="H10">
            <v>1.2276139063449529</v>
          </cell>
          <cell r="I10">
            <v>1.1954432378847903</v>
          </cell>
          <cell r="J10">
            <v>1.1225433877092759</v>
          </cell>
          <cell r="K10">
            <v>1.1036614373366798</v>
          </cell>
          <cell r="L10">
            <v>1.1619066404535894</v>
          </cell>
          <cell r="M10">
            <v>1.2009292251153423</v>
          </cell>
          <cell r="N10">
            <v>1.3496235161731076</v>
          </cell>
          <cell r="O10">
            <v>1.0483486412777536</v>
          </cell>
          <cell r="P10">
            <v>1.0542784742337006</v>
          </cell>
          <cell r="Q10">
            <v>1.2242031246389957</v>
          </cell>
          <cell r="R10">
            <v>1.2349651793691689</v>
          </cell>
          <cell r="S10">
            <v>1.2017004811119438</v>
          </cell>
          <cell r="T10">
            <v>1.2116322261882073</v>
          </cell>
          <cell r="U10">
            <v>1.293780385907958</v>
          </cell>
          <cell r="V10">
            <v>1.1759693761568724</v>
          </cell>
          <cell r="W10">
            <v>1.1474478482345327</v>
          </cell>
        </row>
        <row r="11">
          <cell r="A11" t="str">
            <v>Blackpool</v>
          </cell>
          <cell r="B11" t="str">
            <v>Weak</v>
          </cell>
          <cell r="C11">
            <v>0.86955575777865068</v>
          </cell>
          <cell r="D11">
            <v>0.89742932231230454</v>
          </cell>
          <cell r="E11">
            <v>1.2143318613750544</v>
          </cell>
          <cell r="F11">
            <v>1.2492979139208333</v>
          </cell>
          <cell r="G11">
            <v>1.3861558076062328</v>
          </cell>
          <cell r="H11">
            <v>1.2441660587028944</v>
          </cell>
          <cell r="I11">
            <v>1.2769068863132271</v>
          </cell>
          <cell r="J11">
            <v>1.3439536092989703</v>
          </cell>
          <cell r="K11">
            <v>1.178615581254338</v>
          </cell>
          <cell r="L11">
            <v>1.2817890162723529</v>
          </cell>
          <cell r="M11">
            <v>1.2432113955459383</v>
          </cell>
          <cell r="N11">
            <v>1.3303091520780286</v>
          </cell>
          <cell r="O11">
            <v>1.0670484849652262</v>
          </cell>
          <cell r="P11">
            <v>1.0584756178032448</v>
          </cell>
          <cell r="Q11">
            <v>1.2718057958689297</v>
          </cell>
          <cell r="R11">
            <v>1.2828666709175152</v>
          </cell>
          <cell r="S11">
            <v>1.3110274172887886</v>
          </cell>
          <cell r="T11">
            <v>1.2152026114980337</v>
          </cell>
          <cell r="U11">
            <v>1.3515824886479917</v>
          </cell>
          <cell r="V11">
            <v>1.3527906601966364</v>
          </cell>
          <cell r="W11">
            <v>1.1946868830772019</v>
          </cell>
        </row>
        <row r="12">
          <cell r="A12" t="str">
            <v>Bournemouth</v>
          </cell>
          <cell r="B12" t="str">
            <v>Strong</v>
          </cell>
          <cell r="C12">
            <v>0.87560611886278805</v>
          </cell>
          <cell r="D12">
            <v>0.89557528083141447</v>
          </cell>
          <cell r="E12">
            <v>1.2105816944076926</v>
          </cell>
          <cell r="F12">
            <v>1.0669855022617618</v>
          </cell>
          <cell r="G12">
            <v>1.2157713503900702</v>
          </cell>
          <cell r="H12">
            <v>1.1545163264917204</v>
          </cell>
          <cell r="I12">
            <v>1.1679293626104614</v>
          </cell>
          <cell r="J12">
            <v>1.1983366355810354</v>
          </cell>
          <cell r="K12">
            <v>1.0955764021052441</v>
          </cell>
          <cell r="L12">
            <v>1.1346366797116407</v>
          </cell>
          <cell r="M12">
            <v>1.1080530621148448</v>
          </cell>
          <cell r="N12">
            <v>1.1978877180241903</v>
          </cell>
          <cell r="O12">
            <v>0.94254944727941969</v>
          </cell>
          <cell r="P12">
            <v>0.92930033374743592</v>
          </cell>
          <cell r="Q12">
            <v>1.1760729399586209</v>
          </cell>
          <cell r="R12">
            <v>1.1055552881985371</v>
          </cell>
          <cell r="S12">
            <v>1.1703119289403696</v>
          </cell>
          <cell r="T12">
            <v>1.1426151385012702</v>
          </cell>
          <cell r="U12">
            <v>1.2067408696131057</v>
          </cell>
          <cell r="V12">
            <v>1.1845292715547677</v>
          </cell>
          <cell r="W12">
            <v>1.0828206928733533</v>
          </cell>
        </row>
        <row r="13">
          <cell r="A13" t="str">
            <v>Bradford</v>
          </cell>
          <cell r="B13" t="str">
            <v>Moderately Weak</v>
          </cell>
          <cell r="C13">
            <v>0.91400496731784975</v>
          </cell>
          <cell r="D13">
            <v>0.93523474649080751</v>
          </cell>
          <cell r="E13">
            <v>1.2713288534867431</v>
          </cell>
          <cell r="F13">
            <v>1.3026960570312709</v>
          </cell>
          <cell r="G13">
            <v>1.3706378603929923</v>
          </cell>
          <cell r="H13">
            <v>1.2705038765007184</v>
          </cell>
          <cell r="I13">
            <v>1.23099698941298</v>
          </cell>
          <cell r="J13">
            <v>1.188603635080169</v>
          </cell>
          <cell r="K13">
            <v>1.139672339285339</v>
          </cell>
          <cell r="L13">
            <v>1.2353421667737232</v>
          </cell>
          <cell r="M13">
            <v>1.2656367334934331</v>
          </cell>
          <cell r="N13">
            <v>1.4011717944538686</v>
          </cell>
          <cell r="O13">
            <v>1.1407262270522363</v>
          </cell>
          <cell r="P13">
            <v>1.1181337478723505</v>
          </cell>
          <cell r="Q13">
            <v>1.3153909528076522</v>
          </cell>
          <cell r="R13">
            <v>1.3041430506156864</v>
          </cell>
          <cell r="S13">
            <v>1.2885156954466799</v>
          </cell>
          <cell r="T13">
            <v>1.2480507206093361</v>
          </cell>
          <cell r="U13">
            <v>1.3049014506721701</v>
          </cell>
          <cell r="V13">
            <v>1.227430435402274</v>
          </cell>
          <cell r="W13">
            <v>1.1777124844792941</v>
          </cell>
        </row>
        <row r="14">
          <cell r="A14" t="str">
            <v>Brighton</v>
          </cell>
          <cell r="B14" t="str">
            <v>Strong</v>
          </cell>
          <cell r="C14">
            <v>0.85148977739945209</v>
          </cell>
          <cell r="D14">
            <v>0.91756453631166035</v>
          </cell>
          <cell r="E14">
            <v>1.1619206709560843</v>
          </cell>
          <cell r="F14">
            <v>1.0708478622172688</v>
          </cell>
          <cell r="G14">
            <v>1.1887263344716712</v>
          </cell>
          <cell r="H14">
            <v>1.1053835955655058</v>
          </cell>
          <cell r="I14">
            <v>1.1125547808865841</v>
          </cell>
          <cell r="J14">
            <v>1.1278269181754284</v>
          </cell>
          <cell r="K14">
            <v>1.0447958586594182</v>
          </cell>
          <cell r="L14">
            <v>1.1213116963600906</v>
          </cell>
          <cell r="M14">
            <v>1.0984865207435468</v>
          </cell>
          <cell r="N14">
            <v>1.2445087242005874</v>
          </cell>
          <cell r="O14">
            <v>0.90520505196674361</v>
          </cell>
          <cell r="P14">
            <v>0.94658536561430651</v>
          </cell>
          <cell r="Q14">
            <v>1.1154382238681311</v>
          </cell>
          <cell r="R14">
            <v>1.0900259421556262</v>
          </cell>
          <cell r="S14">
            <v>1.172830615846129</v>
          </cell>
          <cell r="T14">
            <v>1.1108594436065411</v>
          </cell>
          <cell r="U14">
            <v>1.1905133915560888</v>
          </cell>
          <cell r="V14">
            <v>1.1541550003729064</v>
          </cell>
          <cell r="W14">
            <v>1.0700149792216882</v>
          </cell>
        </row>
        <row r="15">
          <cell r="A15" t="str">
            <v>Bristol</v>
          </cell>
          <cell r="B15" t="str">
            <v>Strong</v>
          </cell>
          <cell r="C15">
            <v>0.90826794653374077</v>
          </cell>
          <cell r="D15">
            <v>0.93110024689846327</v>
          </cell>
          <cell r="E15">
            <v>1.210583844280275</v>
          </cell>
          <cell r="F15">
            <v>1.0958943081462342</v>
          </cell>
          <cell r="G15">
            <v>1.2190172657978746</v>
          </cell>
          <cell r="H15">
            <v>1.1270080232441024</v>
          </cell>
          <cell r="I15">
            <v>1.1080624225979943</v>
          </cell>
          <cell r="J15">
            <v>1.0904866159417876</v>
          </cell>
          <cell r="K15">
            <v>1.0735314224871604</v>
          </cell>
          <cell r="L15">
            <v>1.1611081667676066</v>
          </cell>
          <cell r="M15">
            <v>1.1628518012588274</v>
          </cell>
          <cell r="N15">
            <v>1.2793089620775804</v>
          </cell>
          <cell r="O15">
            <v>0.99869957428816303</v>
          </cell>
          <cell r="P15">
            <v>0.99214008595359626</v>
          </cell>
          <cell r="Q15">
            <v>1.2219662331774046</v>
          </cell>
          <cell r="R15">
            <v>1.1426097068001055</v>
          </cell>
          <cell r="S15">
            <v>1.1683020038531313</v>
          </cell>
          <cell r="T15">
            <v>1.1019191232492678</v>
          </cell>
          <cell r="U15">
            <v>1.147194770598992</v>
          </cell>
          <cell r="V15">
            <v>1.087988594980025</v>
          </cell>
          <cell r="W15">
            <v>1.0839770428387299</v>
          </cell>
        </row>
        <row r="16">
          <cell r="A16" t="str">
            <v>Burnley</v>
          </cell>
          <cell r="B16" t="str">
            <v>Weak</v>
          </cell>
          <cell r="C16">
            <v>0.9142432858070485</v>
          </cell>
          <cell r="D16">
            <v>0.94384321575063612</v>
          </cell>
          <cell r="E16">
            <v>1.2521937536835657</v>
          </cell>
          <cell r="F16">
            <v>1.2696249109588849</v>
          </cell>
          <cell r="G16">
            <v>1.3658814451047443</v>
          </cell>
          <cell r="H16">
            <v>1.3379276052997788</v>
          </cell>
          <cell r="I16">
            <v>1.2067878669054808</v>
          </cell>
          <cell r="J16">
            <v>1.2324446002067995</v>
          </cell>
          <cell r="K16">
            <v>1.1495742856049935</v>
          </cell>
          <cell r="L16">
            <v>1.2004834907263882</v>
          </cell>
          <cell r="M16">
            <v>1.2562036865635269</v>
          </cell>
          <cell r="N16">
            <v>1.3141173437104887</v>
          </cell>
          <cell r="O16">
            <v>1.0951257695948078</v>
          </cell>
          <cell r="P16">
            <v>1.0918846959808484</v>
          </cell>
          <cell r="Q16">
            <v>1.2485292534826533</v>
          </cell>
          <cell r="R16">
            <v>1.2479705463281028</v>
          </cell>
          <cell r="S16">
            <v>1.2640635584016797</v>
          </cell>
          <cell r="T16">
            <v>1.2709150839454291</v>
          </cell>
          <cell r="U16">
            <v>1.2613120305891687</v>
          </cell>
          <cell r="V16">
            <v>1.2376509057499958</v>
          </cell>
          <cell r="W16">
            <v>1.1939989574461529</v>
          </cell>
        </row>
        <row r="17">
          <cell r="A17" t="str">
            <v>Cambridge</v>
          </cell>
          <cell r="B17" t="str">
            <v>Moderately Strong</v>
          </cell>
          <cell r="C17">
            <v>0.89635419074510125</v>
          </cell>
          <cell r="D17">
            <v>0.93752599811418913</v>
          </cell>
          <cell r="E17">
            <v>1.1902341839414399</v>
          </cell>
          <cell r="F17">
            <v>0.97273329632988181</v>
          </cell>
          <cell r="G17">
            <v>1.0504695699944353</v>
          </cell>
          <cell r="H17">
            <v>0.98909702668957189</v>
          </cell>
          <cell r="I17">
            <v>0.97504116698863008</v>
          </cell>
          <cell r="J17">
            <v>0.97248920087202095</v>
          </cell>
          <cell r="K17">
            <v>0.98522241334526039</v>
          </cell>
          <cell r="L17">
            <v>1.0587950499433527</v>
          </cell>
          <cell r="M17">
            <v>1.0803348997371729</v>
          </cell>
          <cell r="N17">
            <v>1.296241671541569</v>
          </cell>
          <cell r="O17">
            <v>0.8606222167189036</v>
          </cell>
          <cell r="P17">
            <v>0.86100964515374701</v>
          </cell>
          <cell r="Q17">
            <v>1.0361594849962936</v>
          </cell>
          <cell r="R17">
            <v>1.0082049156054014</v>
          </cell>
          <cell r="S17">
            <v>1.0441722962397726</v>
          </cell>
          <cell r="T17">
            <v>1.0344505151407768</v>
          </cell>
          <cell r="U17">
            <v>1.0345079426524852</v>
          </cell>
          <cell r="V17">
            <v>0.98820679365337105</v>
          </cell>
          <cell r="W17">
            <v>0.99209187876722105</v>
          </cell>
        </row>
        <row r="18">
          <cell r="A18" t="str">
            <v>Cardiff</v>
          </cell>
          <cell r="B18" t="str">
            <v>Strong</v>
          </cell>
          <cell r="C18">
            <v>0.87459770256823055</v>
          </cell>
          <cell r="D18">
            <v>0.9191553709221939</v>
          </cell>
          <cell r="E18">
            <v>1.1866988961510694</v>
          </cell>
          <cell r="F18">
            <v>1.0974491968425915</v>
          </cell>
          <cell r="G18">
            <v>1.2697872350547947</v>
          </cell>
          <cell r="H18">
            <v>1.1831143700153899</v>
          </cell>
          <cell r="I18">
            <v>1.1618359154618469</v>
          </cell>
          <cell r="J18">
            <v>1.1431153461248584</v>
          </cell>
          <cell r="K18">
            <v>1.0772739331777859</v>
          </cell>
          <cell r="L18">
            <v>1.1145949234057997</v>
          </cell>
          <cell r="M18">
            <v>1.163814589332018</v>
          </cell>
          <cell r="N18">
            <v>1.3656862737779161</v>
          </cell>
          <cell r="O18">
            <v>0.92641256229088942</v>
          </cell>
          <cell r="P18">
            <v>0.95926005026496253</v>
          </cell>
          <cell r="Q18">
            <v>1.1671092703685122</v>
          </cell>
          <cell r="R18">
            <v>1.1427435417088148</v>
          </cell>
          <cell r="S18">
            <v>1.1958865132134309</v>
          </cell>
          <cell r="T18">
            <v>1.1532814927417081</v>
          </cell>
          <cell r="U18">
            <v>1.1916225184929674</v>
          </cell>
          <cell r="V18">
            <v>1.1533673236556115</v>
          </cell>
          <cell r="W18">
            <v>1.0914943929678842</v>
          </cell>
        </row>
        <row r="19">
          <cell r="A19" t="str">
            <v>Chatham</v>
          </cell>
          <cell r="B19" t="str">
            <v>Weak</v>
          </cell>
          <cell r="C19">
            <v>0.94031265173679113</v>
          </cell>
          <cell r="D19">
            <v>0.96698048192335695</v>
          </cell>
          <cell r="E19">
            <v>1.2014808861533957</v>
          </cell>
          <cell r="F19">
            <v>1.1200626230454225</v>
          </cell>
          <cell r="G19">
            <v>1.2481082959866741</v>
          </cell>
          <cell r="H19">
            <v>1.1661253468187529</v>
          </cell>
          <cell r="I19">
            <v>1.1422120762542836</v>
          </cell>
          <cell r="J19">
            <v>1.0759910887266768</v>
          </cell>
          <cell r="K19">
            <v>1.0671694710219848</v>
          </cell>
          <cell r="L19">
            <v>1.1086946721209148</v>
          </cell>
          <cell r="M19">
            <v>1.1030546148435598</v>
          </cell>
          <cell r="N19">
            <v>1.197770151804314</v>
          </cell>
          <cell r="O19">
            <v>0.97525187581668504</v>
          </cell>
          <cell r="P19">
            <v>1.0102486086528399</v>
          </cell>
          <cell r="Q19">
            <v>1.1558176058423286</v>
          </cell>
          <cell r="R19">
            <v>1.0730835373296055</v>
          </cell>
          <cell r="S19">
            <v>1.1663293085179423</v>
          </cell>
          <cell r="T19">
            <v>1.1213245086603372</v>
          </cell>
          <cell r="U19">
            <v>1.1999558161626562</v>
          </cell>
          <cell r="V19">
            <v>1.1400205788569575</v>
          </cell>
          <cell r="W19">
            <v>1.1252577377667248</v>
          </cell>
        </row>
        <row r="20">
          <cell r="A20" t="str">
            <v>Coventry</v>
          </cell>
          <cell r="B20" t="str">
            <v>Moderately Strong</v>
          </cell>
          <cell r="C20">
            <v>0.92467404377211526</v>
          </cell>
          <cell r="D20">
            <v>0.98389686736180526</v>
          </cell>
          <cell r="E20">
            <v>1.2493779378970773</v>
          </cell>
          <cell r="F20">
            <v>1.1566668841986805</v>
          </cell>
          <cell r="G20">
            <v>1.3250872608292446</v>
          </cell>
          <cell r="H20">
            <v>1.198813295495021</v>
          </cell>
          <cell r="I20">
            <v>1.1748914314924108</v>
          </cell>
          <cell r="J20">
            <v>1.1320958927509679</v>
          </cell>
          <cell r="K20">
            <v>1.1200176832626905</v>
          </cell>
          <cell r="L20">
            <v>1.1907811405496498</v>
          </cell>
          <cell r="M20">
            <v>1.2078310866147957</v>
          </cell>
          <cell r="N20">
            <v>1.3353863403584785</v>
          </cell>
          <cell r="O20">
            <v>1.0416950854208917</v>
          </cell>
          <cell r="P20">
            <v>1.0726655539743875</v>
          </cell>
          <cell r="Q20">
            <v>1.2556342439637951</v>
          </cell>
          <cell r="R20">
            <v>1.1972556770107621</v>
          </cell>
          <cell r="S20">
            <v>1.2731210854816974</v>
          </cell>
          <cell r="T20">
            <v>1.1823702551071826</v>
          </cell>
          <cell r="U20">
            <v>1.2550561102253681</v>
          </cell>
          <cell r="V20">
            <v>1.145894269661327</v>
          </cell>
          <cell r="W20">
            <v>1.1650410589673876</v>
          </cell>
        </row>
        <row r="21">
          <cell r="A21" t="str">
            <v>Crawley</v>
          </cell>
          <cell r="B21" t="str">
            <v>Strong</v>
          </cell>
          <cell r="C21">
            <v>0.88961784293436397</v>
          </cell>
          <cell r="D21">
            <v>0.91059584901778223</v>
          </cell>
          <cell r="E21">
            <v>1.1227471144953511</v>
          </cell>
          <cell r="F21">
            <v>1.0208325400157825</v>
          </cell>
          <cell r="G21">
            <v>1.1085929758846251</v>
          </cell>
          <cell r="H21">
            <v>1.0802583838323276</v>
          </cell>
          <cell r="I21">
            <v>1.045650631599166</v>
          </cell>
          <cell r="J21">
            <v>1.0411252121378456</v>
          </cell>
          <cell r="K21">
            <v>1.0063198286274719</v>
          </cell>
          <cell r="L21">
            <v>1.0400774549108516</v>
          </cell>
          <cell r="M21">
            <v>1.0807083329173468</v>
          </cell>
          <cell r="N21">
            <v>1.2273594702717732</v>
          </cell>
          <cell r="O21">
            <v>0.93062460378730516</v>
          </cell>
          <cell r="P21">
            <v>0.92554779002371201</v>
          </cell>
          <cell r="Q21">
            <v>1.116514901476698</v>
          </cell>
          <cell r="R21">
            <v>1.0523046390239537</v>
          </cell>
          <cell r="S21">
            <v>1.0790985422556054</v>
          </cell>
          <cell r="T21">
            <v>1.061833925194773</v>
          </cell>
          <cell r="U21">
            <v>1.0926915589732427</v>
          </cell>
          <cell r="V21">
            <v>1.0315147755446099</v>
          </cell>
          <cell r="W21">
            <v>1.0093090110073779</v>
          </cell>
        </row>
        <row r="22">
          <cell r="A22" t="str">
            <v>Derby</v>
          </cell>
          <cell r="B22" t="str">
            <v>Weak</v>
          </cell>
          <cell r="C22">
            <v>0.92660777138091677</v>
          </cell>
          <cell r="D22">
            <v>0.94303672729118537</v>
          </cell>
          <cell r="E22">
            <v>1.2151050484109165</v>
          </cell>
          <cell r="F22">
            <v>1.0833558625232378</v>
          </cell>
          <cell r="G22">
            <v>1.2260218637656537</v>
          </cell>
          <cell r="H22">
            <v>1.1663973561082308</v>
          </cell>
          <cell r="I22">
            <v>1.1175483802365413</v>
          </cell>
          <cell r="J22">
            <v>1.0893566941236243</v>
          </cell>
          <cell r="K22">
            <v>1.0692508650098174</v>
          </cell>
          <cell r="L22">
            <v>1.1518789222666947</v>
          </cell>
          <cell r="M22">
            <v>1.1653359092809865</v>
          </cell>
          <cell r="N22">
            <v>1.2996354406132018</v>
          </cell>
          <cell r="O22">
            <v>1.0230313755714056</v>
          </cell>
          <cell r="P22">
            <v>1.018761708111144</v>
          </cell>
          <cell r="Q22">
            <v>1.2364363950405635</v>
          </cell>
          <cell r="R22">
            <v>1.1271636523834456</v>
          </cell>
          <cell r="S22">
            <v>1.2039554815146791</v>
          </cell>
          <cell r="T22">
            <v>1.1604639900665106</v>
          </cell>
          <cell r="U22">
            <v>1.2011395703551513</v>
          </cell>
          <cell r="V22">
            <v>1.1307737133853635</v>
          </cell>
          <cell r="W22">
            <v>1.1174382746624876</v>
          </cell>
        </row>
        <row r="23">
          <cell r="A23" t="str">
            <v>Doncaster</v>
          </cell>
          <cell r="B23" t="str">
            <v>Weak</v>
          </cell>
          <cell r="C23">
            <v>0.89112223979338667</v>
          </cell>
          <cell r="D23">
            <v>0.94529648540748124</v>
          </cell>
          <cell r="E23">
            <v>1.2388234875223403</v>
          </cell>
          <cell r="F23">
            <v>1.2420711968246536</v>
          </cell>
          <cell r="G23">
            <v>1.3953031914587377</v>
          </cell>
          <cell r="H23">
            <v>1.2517094379859792</v>
          </cell>
          <cell r="I23">
            <v>1.2194748622397111</v>
          </cell>
          <cell r="J23">
            <v>1.1838981048519237</v>
          </cell>
          <cell r="K23">
            <v>1.1477157997886704</v>
          </cell>
          <cell r="L23">
            <v>1.2055968446955869</v>
          </cell>
          <cell r="M23">
            <v>1.2320868881615898</v>
          </cell>
          <cell r="N23">
            <v>1.3400530836998292</v>
          </cell>
          <cell r="O23">
            <v>1.0770039394063267</v>
          </cell>
          <cell r="P23">
            <v>1.0967900477500085</v>
          </cell>
          <cell r="Q23">
            <v>1.295546577411953</v>
          </cell>
          <cell r="R23">
            <v>1.2302637269837042</v>
          </cell>
          <cell r="S23">
            <v>1.3042349780958216</v>
          </cell>
          <cell r="T23">
            <v>1.2309277613772811</v>
          </cell>
          <cell r="U23">
            <v>1.288233956143418</v>
          </cell>
          <cell r="V23">
            <v>1.2204694818064545</v>
          </cell>
          <cell r="W23">
            <v>1.2063265850675888</v>
          </cell>
        </row>
        <row r="24">
          <cell r="A24" t="str">
            <v>Dundee</v>
          </cell>
          <cell r="B24" t="e">
            <v>#N/A</v>
          </cell>
          <cell r="C24">
            <v>0.90544208985658425</v>
          </cell>
          <cell r="D24">
            <v>0.94243547130672711</v>
          </cell>
          <cell r="E24">
            <v>1.2378025043109835</v>
          </cell>
          <cell r="F24">
            <v>1.2093064631578307</v>
          </cell>
          <cell r="G24">
            <v>1.3437535475179563</v>
          </cell>
          <cell r="H24">
            <v>1.2102343903412138</v>
          </cell>
          <cell r="I24">
            <v>1.2090082397658954</v>
          </cell>
          <cell r="J24">
            <v>1.1781460590679587</v>
          </cell>
          <cell r="K24">
            <v>1.1579497760479034</v>
          </cell>
          <cell r="L24">
            <v>1.2343952565281033</v>
          </cell>
          <cell r="M24">
            <v>1.2079941999265345</v>
          </cell>
          <cell r="N24">
            <v>1.3987096801826138</v>
          </cell>
          <cell r="O24">
            <v>1.039898047697589</v>
          </cell>
          <cell r="P24">
            <v>1.0644219284255443</v>
          </cell>
          <cell r="Q24">
            <v>1.2780188797265535</v>
          </cell>
          <cell r="R24">
            <v>1.2882293768312263</v>
          </cell>
          <cell r="S24">
            <v>1.3290697189494491</v>
          </cell>
          <cell r="T24">
            <v>1.2145397803500206</v>
          </cell>
          <cell r="U24">
            <v>1.266129905609217</v>
          </cell>
          <cell r="V24">
            <v>1.2197765621393546</v>
          </cell>
          <cell r="W24">
            <v>1.2326184872159596</v>
          </cell>
        </row>
        <row r="25">
          <cell r="A25" t="str">
            <v>Edinburgh</v>
          </cell>
          <cell r="B25" t="e">
            <v>#N/A</v>
          </cell>
          <cell r="C25">
            <v>0.89299197882050951</v>
          </cell>
          <cell r="D25">
            <v>0.92050636676006281</v>
          </cell>
          <cell r="E25">
            <v>1.1809631940164536</v>
          </cell>
          <cell r="F25">
            <v>1.0968485313649723</v>
          </cell>
          <cell r="G25">
            <v>1.2077653844333063</v>
          </cell>
          <cell r="H25">
            <v>1.1624017531966573</v>
          </cell>
          <cell r="I25">
            <v>1.1461616891109121</v>
          </cell>
          <cell r="J25">
            <v>1.1774043895118438</v>
          </cell>
          <cell r="K25">
            <v>1.0767213321261337</v>
          </cell>
          <cell r="L25">
            <v>1.1508985124035962</v>
          </cell>
          <cell r="M25">
            <v>1.1620082135185987</v>
          </cell>
          <cell r="N25">
            <v>1.3843119026205939</v>
          </cell>
          <cell r="O25">
            <v>0.9774773314351991</v>
          </cell>
          <cell r="P25">
            <v>0.98468506948846746</v>
          </cell>
          <cell r="Q25">
            <v>1.1423361850893756</v>
          </cell>
          <cell r="R25">
            <v>1.1422668685846991</v>
          </cell>
          <cell r="S25">
            <v>1.1409055187371493</v>
          </cell>
          <cell r="T25">
            <v>1.1129247848625818</v>
          </cell>
          <cell r="U25">
            <v>1.1544839498351598</v>
          </cell>
          <cell r="V25">
            <v>1.1852244794931561</v>
          </cell>
          <cell r="W25">
            <v>1.0805656431273691</v>
          </cell>
        </row>
        <row r="26">
          <cell r="A26" t="str">
            <v>Exeter</v>
          </cell>
          <cell r="B26" t="str">
            <v>Moderately Strong</v>
          </cell>
          <cell r="C26">
            <v>0.88669271944876604</v>
          </cell>
          <cell r="D26">
            <v>0.91148195653866659</v>
          </cell>
          <cell r="E26">
            <v>1.1322534807397944</v>
          </cell>
          <cell r="F26">
            <v>0.95072814012626994</v>
          </cell>
          <cell r="G26">
            <v>1.0630592720442646</v>
          </cell>
          <cell r="H26">
            <v>1.0319559755683083</v>
          </cell>
          <cell r="I26">
            <v>1.0687947880532234</v>
          </cell>
          <cell r="J26">
            <v>1.0533115851045842</v>
          </cell>
          <cell r="K26">
            <v>1.0881986355330537</v>
          </cell>
          <cell r="L26">
            <v>1.1076298224316175</v>
          </cell>
          <cell r="M26">
            <v>1.1248896375819895</v>
          </cell>
          <cell r="N26">
            <v>1.2581620767841366</v>
          </cell>
          <cell r="O26">
            <v>0.90114147880073003</v>
          </cell>
          <cell r="P26">
            <v>0.90774566657250233</v>
          </cell>
          <cell r="Q26">
            <v>1.1260679884186313</v>
          </cell>
          <cell r="R26">
            <v>1.0644411717139382</v>
          </cell>
          <cell r="S26">
            <v>1.1309781333378759</v>
          </cell>
          <cell r="T26">
            <v>1.0688708555469939</v>
          </cell>
          <cell r="U26">
            <v>1.1295330957408019</v>
          </cell>
          <cell r="V26">
            <v>1.0831910016578403</v>
          </cell>
          <cell r="W26">
            <v>1.1069262278613972</v>
          </cell>
        </row>
        <row r="27">
          <cell r="A27" t="str">
            <v>Glasgow</v>
          </cell>
          <cell r="B27" t="e">
            <v>#N/A</v>
          </cell>
          <cell r="C27">
            <v>0.88354854960986351</v>
          </cell>
          <cell r="D27">
            <v>0.9207995700911038</v>
          </cell>
          <cell r="E27">
            <v>1.2605328107443192</v>
          </cell>
          <cell r="F27">
            <v>1.2201735725443739</v>
          </cell>
          <cell r="G27">
            <v>1.3729051359412059</v>
          </cell>
          <cell r="H27">
            <v>1.3289497923955289</v>
          </cell>
          <cell r="I27">
            <v>1.2696477943170337</v>
          </cell>
          <cell r="J27">
            <v>1.2287410709691879</v>
          </cell>
          <cell r="K27">
            <v>1.1669654087217278</v>
          </cell>
          <cell r="L27">
            <v>1.2685763507043915</v>
          </cell>
          <cell r="M27">
            <v>1.3236502546585405</v>
          </cell>
          <cell r="N27">
            <v>1.5388828379934529</v>
          </cell>
          <cell r="O27">
            <v>1.0907694847250315</v>
          </cell>
          <cell r="P27">
            <v>1.1210864158136216</v>
          </cell>
          <cell r="Q27">
            <v>1.3515533833631774</v>
          </cell>
          <cell r="R27">
            <v>1.3118795136818231</v>
          </cell>
          <cell r="S27">
            <v>1.3277797405692784</v>
          </cell>
          <cell r="T27">
            <v>1.3117224941222845</v>
          </cell>
          <cell r="U27">
            <v>1.3419548092119085</v>
          </cell>
          <cell r="V27">
            <v>1.2708873309137378</v>
          </cell>
          <cell r="W27">
            <v>1.2303836036699221</v>
          </cell>
        </row>
        <row r="28">
          <cell r="A28" t="str">
            <v>Gloucester</v>
          </cell>
          <cell r="B28" t="str">
            <v>Strong</v>
          </cell>
          <cell r="C28">
            <v>0.89376745643107791</v>
          </cell>
          <cell r="D28">
            <v>0.89531186793758455</v>
          </cell>
          <cell r="E28">
            <v>1.161590824731588</v>
          </cell>
          <cell r="F28">
            <v>1.0771393041854675</v>
          </cell>
          <cell r="G28">
            <v>1.244332683734082</v>
          </cell>
          <cell r="H28">
            <v>1.0542916412317707</v>
          </cell>
          <cell r="I28">
            <v>1.1508612530798448</v>
          </cell>
          <cell r="J28">
            <v>1.0541151965143931</v>
          </cell>
          <cell r="K28">
            <v>1.03438414045094</v>
          </cell>
          <cell r="L28">
            <v>1.1047647621606429</v>
          </cell>
          <cell r="M28">
            <v>1.1773972038326177</v>
          </cell>
          <cell r="N28">
            <v>1.2640120230617684</v>
          </cell>
          <cell r="O28">
            <v>0.97054697910053256</v>
          </cell>
          <cell r="P28">
            <v>0.95582238030919908</v>
          </cell>
          <cell r="Q28">
            <v>1.1822622362492414</v>
          </cell>
          <cell r="R28">
            <v>1.1075652975614103</v>
          </cell>
          <cell r="S28">
            <v>1.1792694107263721</v>
          </cell>
          <cell r="T28">
            <v>1.0227287628071111</v>
          </cell>
          <cell r="U28">
            <v>1.1989640239623662</v>
          </cell>
          <cell r="V28">
            <v>1.0540591436186726</v>
          </cell>
          <cell r="W28">
            <v>1.0374679677105805</v>
          </cell>
        </row>
        <row r="29">
          <cell r="A29" t="str">
            <v>Huddersfield</v>
          </cell>
          <cell r="B29" t="str">
            <v>Moderately Weak</v>
          </cell>
          <cell r="C29">
            <v>0.96470077128849752</v>
          </cell>
          <cell r="D29">
            <v>1.009437882911091</v>
          </cell>
          <cell r="E29">
            <v>1.3309274137803491</v>
          </cell>
          <cell r="F29">
            <v>1.2885304393453474</v>
          </cell>
          <cell r="G29">
            <v>1.462228349353569</v>
          </cell>
          <cell r="H29">
            <v>1.3145778085833604</v>
          </cell>
          <cell r="I29">
            <v>1.2948562772251615</v>
          </cell>
          <cell r="J29">
            <v>1.1970615125728181</v>
          </cell>
          <cell r="K29">
            <v>1.1803874423280671</v>
          </cell>
          <cell r="L29">
            <v>1.2160033566338897</v>
          </cell>
          <cell r="M29">
            <v>1.2863027433193437</v>
          </cell>
          <cell r="N29">
            <v>1.3086350132900912</v>
          </cell>
          <cell r="O29">
            <v>1.1709941861944633</v>
          </cell>
          <cell r="P29">
            <v>1.1767483404746839</v>
          </cell>
          <cell r="Q29">
            <v>1.3638954933481673</v>
          </cell>
          <cell r="R29">
            <v>1.2675193638180262</v>
          </cell>
          <cell r="S29">
            <v>1.3050608467529561</v>
          </cell>
          <cell r="T29">
            <v>1.2205024761442826</v>
          </cell>
          <cell r="U29">
            <v>1.3250971731387386</v>
          </cell>
          <cell r="V29">
            <v>1.1999443960074896</v>
          </cell>
          <cell r="W29">
            <v>1.1809478712148491</v>
          </cell>
        </row>
        <row r="30">
          <cell r="A30" t="str">
            <v>Hull</v>
          </cell>
          <cell r="B30" t="str">
            <v>Weak</v>
          </cell>
          <cell r="C30">
            <v>0.92276247562489944</v>
          </cell>
          <cell r="D30">
            <v>0.97475078755218958</v>
          </cell>
          <cell r="E30">
            <v>1.2368380189289301</v>
          </cell>
          <cell r="F30">
            <v>1.1995962457236715</v>
          </cell>
          <cell r="G30">
            <v>1.3654400448128816</v>
          </cell>
          <cell r="H30">
            <v>1.2183989377497515</v>
          </cell>
          <cell r="I30">
            <v>1.1905551341945009</v>
          </cell>
          <cell r="J30">
            <v>1.1955996842461225</v>
          </cell>
          <cell r="K30">
            <v>1.1697858061014454</v>
          </cell>
          <cell r="L30">
            <v>1.2633379567081389</v>
          </cell>
          <cell r="M30">
            <v>1.2422417863458695</v>
          </cell>
          <cell r="N30">
            <v>1.4150103160170493</v>
          </cell>
          <cell r="O30">
            <v>1.0943882710888466</v>
          </cell>
          <cell r="P30">
            <v>1.1242716881033026</v>
          </cell>
          <cell r="Q30">
            <v>1.3179460933477574</v>
          </cell>
          <cell r="R30">
            <v>1.2774643491046787</v>
          </cell>
          <cell r="S30">
            <v>1.346988968533317</v>
          </cell>
          <cell r="T30">
            <v>1.2646839352064174</v>
          </cell>
          <cell r="U30">
            <v>1.3145255071813342</v>
          </cell>
          <cell r="V30">
            <v>1.2582465173657806</v>
          </cell>
          <cell r="W30">
            <v>1.2584371664443263</v>
          </cell>
        </row>
        <row r="31">
          <cell r="A31" t="str">
            <v>Ipswich</v>
          </cell>
          <cell r="B31" t="str">
            <v>Moderately Weak</v>
          </cell>
          <cell r="C31">
            <v>0.87869579622634875</v>
          </cell>
          <cell r="D31">
            <v>0.90583840525705062</v>
          </cell>
          <cell r="E31">
            <v>1.1661800931234378</v>
          </cell>
          <cell r="F31">
            <v>1.0700771497740125</v>
          </cell>
          <cell r="G31">
            <v>1.161993084883248</v>
          </cell>
          <cell r="H31">
            <v>1.1008434825713727</v>
          </cell>
          <cell r="I31">
            <v>1.0916478711273401</v>
          </cell>
          <cell r="J31">
            <v>1.133666506618467</v>
          </cell>
          <cell r="K31">
            <v>1.0613984829368024</v>
          </cell>
          <cell r="L31">
            <v>1.1472452734678158</v>
          </cell>
          <cell r="M31">
            <v>1.1580417634096374</v>
          </cell>
          <cell r="N31">
            <v>1.2487993847095433</v>
          </cell>
          <cell r="O31">
            <v>0.90996101550267805</v>
          </cell>
          <cell r="P31">
            <v>0.9275773947171233</v>
          </cell>
          <cell r="Q31">
            <v>1.1472385616035756</v>
          </cell>
          <cell r="R31">
            <v>1.1107403550256252</v>
          </cell>
          <cell r="S31">
            <v>1.1516903756626382</v>
          </cell>
          <cell r="T31">
            <v>1.1010378356443118</v>
          </cell>
          <cell r="U31">
            <v>1.1281002516782579</v>
          </cell>
          <cell r="V31">
            <v>1.1183506713198279</v>
          </cell>
          <cell r="W31">
            <v>1.0765462859805759</v>
          </cell>
        </row>
        <row r="32">
          <cell r="A32" t="str">
            <v>Leeds</v>
          </cell>
          <cell r="B32" t="str">
            <v>Strong</v>
          </cell>
          <cell r="C32">
            <v>0.90508332691369309</v>
          </cell>
          <cell r="D32">
            <v>0.93869267279826529</v>
          </cell>
          <cell r="E32">
            <v>1.2047433216051087</v>
          </cell>
          <cell r="F32">
            <v>1.0933116346347982</v>
          </cell>
          <cell r="G32">
            <v>1.2303490365898877</v>
          </cell>
          <cell r="H32">
            <v>1.1717402701603903</v>
          </cell>
          <cell r="I32">
            <v>1.135508786593965</v>
          </cell>
          <cell r="J32">
            <v>1.0921353693534599</v>
          </cell>
          <cell r="K32">
            <v>1.0644102552372061</v>
          </cell>
          <cell r="L32">
            <v>1.1477964453019316</v>
          </cell>
          <cell r="M32">
            <v>1.1957993266513074</v>
          </cell>
          <cell r="N32">
            <v>1.34564165900993</v>
          </cell>
          <cell r="O32">
            <v>1.0036064745887583</v>
          </cell>
          <cell r="P32">
            <v>1.0090826893851828</v>
          </cell>
          <cell r="Q32">
            <v>1.206299041455043</v>
          </cell>
          <cell r="R32">
            <v>1.1160921602436462</v>
          </cell>
          <cell r="S32">
            <v>1.1626802011955035</v>
          </cell>
          <cell r="T32">
            <v>1.1296232386685428</v>
          </cell>
          <cell r="U32">
            <v>1.1675088899568276</v>
          </cell>
          <cell r="V32">
            <v>1.0960877929448314</v>
          </cell>
          <cell r="W32">
            <v>1.065884704138945</v>
          </cell>
        </row>
        <row r="33">
          <cell r="A33" t="str">
            <v>Leicester</v>
          </cell>
          <cell r="B33" t="str">
            <v>Weak</v>
          </cell>
          <cell r="C33">
            <v>0.91412344894086062</v>
          </cell>
          <cell r="D33">
            <v>0.93262951120887949</v>
          </cell>
          <cell r="E33">
            <v>1.2459084093471668</v>
          </cell>
          <cell r="F33">
            <v>1.0992291737271624</v>
          </cell>
          <cell r="G33">
            <v>1.1939697709524459</v>
          </cell>
          <cell r="H33">
            <v>1.1165087534799589</v>
          </cell>
          <cell r="I33">
            <v>1.0460295350615898</v>
          </cell>
          <cell r="J33">
            <v>1.029345691014526</v>
          </cell>
          <cell r="K33">
            <v>1.049907988449819</v>
          </cell>
          <cell r="L33">
            <v>1.1198122795004324</v>
          </cell>
          <cell r="M33">
            <v>1.174793135809425</v>
          </cell>
          <cell r="N33">
            <v>1.3405983880109034</v>
          </cell>
          <cell r="O33">
            <v>1.0148360269252608</v>
          </cell>
          <cell r="P33">
            <v>1.0057016023164249</v>
          </cell>
          <cell r="Q33">
            <v>1.2148803870257261</v>
          </cell>
          <cell r="R33">
            <v>1.1445146592931583</v>
          </cell>
          <cell r="S33">
            <v>1.1655385110738632</v>
          </cell>
          <cell r="T33">
            <v>1.124989095411167</v>
          </cell>
          <cell r="U33">
            <v>1.1607750967591879</v>
          </cell>
          <cell r="V33">
            <v>1.079419699867457</v>
          </cell>
          <cell r="W33">
            <v>1.0816422404150183</v>
          </cell>
        </row>
        <row r="34">
          <cell r="A34" t="str">
            <v>Liverpool</v>
          </cell>
          <cell r="B34" t="str">
            <v>Moderately Strong</v>
          </cell>
          <cell r="C34">
            <v>0.86752384057707166</v>
          </cell>
          <cell r="D34">
            <v>0.91199118940539714</v>
          </cell>
          <cell r="E34">
            <v>1.1822526977620902</v>
          </cell>
          <cell r="F34">
            <v>1.129083645059149</v>
          </cell>
          <cell r="G34">
            <v>1.2774971040171126</v>
          </cell>
          <cell r="H34">
            <v>1.2029065262399918</v>
          </cell>
          <cell r="I34">
            <v>1.1519026310831657</v>
          </cell>
          <cell r="J34">
            <v>1.1379133236415462</v>
          </cell>
          <cell r="K34">
            <v>1.1103136288724238</v>
          </cell>
          <cell r="L34">
            <v>1.2139813626810714</v>
          </cell>
          <cell r="M34">
            <v>1.3154687606201214</v>
          </cell>
          <cell r="N34">
            <v>1.4746482853859504</v>
          </cell>
          <cell r="O34">
            <v>1.0293339248856885</v>
          </cell>
          <cell r="P34">
            <v>1.0582492753062001</v>
          </cell>
          <cell r="Q34">
            <v>1.2747993400424231</v>
          </cell>
          <cell r="R34">
            <v>1.2044129453349481</v>
          </cell>
          <cell r="S34">
            <v>1.2867773141803689</v>
          </cell>
          <cell r="T34">
            <v>1.2365357776348562</v>
          </cell>
          <cell r="U34">
            <v>1.2836626202304742</v>
          </cell>
          <cell r="V34">
            <v>1.2348754898715577</v>
          </cell>
          <cell r="W34">
            <v>1.2183961808154906</v>
          </cell>
        </row>
        <row r="35">
          <cell r="A35" t="str">
            <v>London</v>
          </cell>
          <cell r="B35" t="str">
            <v>Strong</v>
          </cell>
          <cell r="C35">
            <v>0.91105916779827478</v>
          </cell>
          <cell r="D35">
            <v>0.93881360180849982</v>
          </cell>
          <cell r="E35">
            <v>1.2762585734445955</v>
          </cell>
          <cell r="F35">
            <v>1.1262446614513539</v>
          </cell>
          <cell r="G35">
            <v>1.2408239457479184</v>
          </cell>
          <cell r="H35">
            <v>1.1626997159224146</v>
          </cell>
          <cell r="I35">
            <v>1.1282549497937657</v>
          </cell>
          <cell r="J35">
            <v>1.0666459544619999</v>
          </cell>
          <cell r="K35">
            <v>1.0596834817797665</v>
          </cell>
          <cell r="L35">
            <v>1.1133845187909104</v>
          </cell>
          <cell r="M35">
            <v>1.1284590498147502</v>
          </cell>
          <cell r="N35">
            <v>1.25532718762651</v>
          </cell>
          <cell r="O35">
            <v>0.98952518925856325</v>
          </cell>
          <cell r="P35">
            <v>0.98482698534393986</v>
          </cell>
          <cell r="Q35">
            <v>1.166729822694224</v>
          </cell>
          <cell r="R35">
            <v>1.1076954608866247</v>
          </cell>
          <cell r="S35">
            <v>1.1445163563214624</v>
          </cell>
          <cell r="T35">
            <v>1.1025669663945921</v>
          </cell>
          <cell r="U35">
            <v>1.1459583575390115</v>
          </cell>
          <cell r="V35">
            <v>1.0507854755911461</v>
          </cell>
          <cell r="W35">
            <v>1.0435089932691026</v>
          </cell>
        </row>
        <row r="36">
          <cell r="A36" t="str">
            <v>Luton</v>
          </cell>
          <cell r="B36" t="str">
            <v>Weak</v>
          </cell>
          <cell r="C36">
            <v>0.82195800364437277</v>
          </cell>
          <cell r="D36">
            <v>0.8697288053530583</v>
          </cell>
          <cell r="E36">
            <v>1.1421836709507838</v>
          </cell>
          <cell r="F36">
            <v>1.1037479250496012</v>
          </cell>
          <cell r="G36">
            <v>1.2068108651938079</v>
          </cell>
          <cell r="H36">
            <v>1.1838091559667654</v>
          </cell>
          <cell r="I36">
            <v>1.1886512744669711</v>
          </cell>
          <cell r="J36">
            <v>1.2014111988509928</v>
          </cell>
          <cell r="K36">
            <v>1.1707022753292196</v>
          </cell>
          <cell r="L36">
            <v>1.1649370735090296</v>
          </cell>
          <cell r="M36">
            <v>1.0831598526725534</v>
          </cell>
          <cell r="N36">
            <v>1.1966592755806802</v>
          </cell>
          <cell r="O36">
            <v>0.92734199872849166</v>
          </cell>
          <cell r="P36">
            <v>0.93242359153099952</v>
          </cell>
          <cell r="Q36">
            <v>1.0891917491063972</v>
          </cell>
          <cell r="R36">
            <v>1.1019206268370423</v>
          </cell>
          <cell r="S36">
            <v>1.1529426035301309</v>
          </cell>
          <cell r="T36">
            <v>1.1698877400234335</v>
          </cell>
          <cell r="U36">
            <v>1.2738908430195466</v>
          </cell>
          <cell r="V36">
            <v>1.2664717034750381</v>
          </cell>
          <cell r="W36">
            <v>1.229984662483258</v>
          </cell>
        </row>
        <row r="37">
          <cell r="A37" t="str">
            <v>Manchester</v>
          </cell>
          <cell r="B37" t="str">
            <v>Strong</v>
          </cell>
          <cell r="C37">
            <v>0.91432559297944749</v>
          </cell>
          <cell r="D37">
            <v>0.94341619580508107</v>
          </cell>
          <cell r="E37">
            <v>1.2195039033077066</v>
          </cell>
          <cell r="F37">
            <v>1.1614688349764539</v>
          </cell>
          <cell r="G37">
            <v>1.3016448231461959</v>
          </cell>
          <cell r="H37">
            <v>1.20642028579381</v>
          </cell>
          <cell r="I37">
            <v>1.1547933540446766</v>
          </cell>
          <cell r="J37">
            <v>1.1112639954403474</v>
          </cell>
          <cell r="K37">
            <v>1.087066576851299</v>
          </cell>
          <cell r="L37">
            <v>1.1614813767678929</v>
          </cell>
          <cell r="M37">
            <v>1.2058919801064896</v>
          </cell>
          <cell r="N37">
            <v>1.3765114536689431</v>
          </cell>
          <cell r="O37">
            <v>1.0560765637382963</v>
          </cell>
          <cell r="P37">
            <v>1.0558342617488348</v>
          </cell>
          <cell r="Q37">
            <v>1.2486112746762108</v>
          </cell>
          <cell r="R37">
            <v>1.1746617376372332</v>
          </cell>
          <cell r="S37">
            <v>1.214210733294133</v>
          </cell>
          <cell r="T37">
            <v>1.15865446425681</v>
          </cell>
          <cell r="U37">
            <v>1.2092464611632769</v>
          </cell>
          <cell r="V37">
            <v>1.1307571161693011</v>
          </cell>
          <cell r="W37">
            <v>1.1140482371884286</v>
          </cell>
        </row>
        <row r="38">
          <cell r="A38" t="str">
            <v>Mansfield</v>
          </cell>
          <cell r="B38" t="str">
            <v>Weak</v>
          </cell>
          <cell r="C38">
            <v>0.93263808479486943</v>
          </cell>
          <cell r="D38">
            <v>1.0006166293747516</v>
          </cell>
          <cell r="E38">
            <v>1.2893603601325718</v>
          </cell>
          <cell r="F38">
            <v>1.23770475858206</v>
          </cell>
          <cell r="G38">
            <v>1.4626372801380831</v>
          </cell>
          <cell r="H38">
            <v>1.2868414975769897</v>
          </cell>
          <cell r="I38">
            <v>1.1956162266103321</v>
          </cell>
          <cell r="J38">
            <v>1.1591804001385806</v>
          </cell>
          <cell r="K38">
            <v>1.1320485876912911</v>
          </cell>
          <cell r="L38">
            <v>1.2012750476466394</v>
          </cell>
          <cell r="M38">
            <v>1.2031514358351123</v>
          </cell>
          <cell r="N38">
            <v>1.2787297628268108</v>
          </cell>
          <cell r="O38">
            <v>1.1012223402596073</v>
          </cell>
          <cell r="P38">
            <v>1.1464023376868153</v>
          </cell>
          <cell r="Q38">
            <v>1.384830349783853</v>
          </cell>
          <cell r="R38">
            <v>1.243351180884547</v>
          </cell>
          <cell r="S38">
            <v>1.3537177774042617</v>
          </cell>
          <cell r="T38">
            <v>1.2527448030593704</v>
          </cell>
          <cell r="U38">
            <v>1.2601210173172599</v>
          </cell>
          <cell r="V38">
            <v>1.1661750706400162</v>
          </cell>
          <cell r="W38">
            <v>1.1673399766261379</v>
          </cell>
        </row>
        <row r="39">
          <cell r="A39" t="str">
            <v>Middlesbrough</v>
          </cell>
          <cell r="B39" t="str">
            <v>Moderately Weak</v>
          </cell>
          <cell r="C39">
            <v>0.91302332385785212</v>
          </cell>
          <cell r="D39">
            <v>0.93244615190557989</v>
          </cell>
          <cell r="E39">
            <v>1.2693104638651564</v>
          </cell>
          <cell r="F39">
            <v>1.2863993240467346</v>
          </cell>
          <cell r="G39">
            <v>1.4320787234824421</v>
          </cell>
          <cell r="H39">
            <v>1.3205704287703566</v>
          </cell>
          <cell r="I39">
            <v>1.2767255595338332</v>
          </cell>
          <cell r="J39">
            <v>1.2431284038364168</v>
          </cell>
          <cell r="K39">
            <v>1.1753028835128254</v>
          </cell>
          <cell r="L39">
            <v>1.2680080513752958</v>
          </cell>
          <cell r="M39">
            <v>1.3063269378851723</v>
          </cell>
          <cell r="N39">
            <v>1.4822947638345554</v>
          </cell>
          <cell r="O39">
            <v>1.1371267562451082</v>
          </cell>
          <cell r="P39">
            <v>1.1016708454569859</v>
          </cell>
          <cell r="Q39">
            <v>1.347733470650184</v>
          </cell>
          <cell r="R39">
            <v>1.2850302799817162</v>
          </cell>
          <cell r="S39">
            <v>1.3501239564835317</v>
          </cell>
          <cell r="T39">
            <v>1.3006892838947912</v>
          </cell>
          <cell r="U39">
            <v>1.341682323776177</v>
          </cell>
          <cell r="V39">
            <v>1.2633366174780487</v>
          </cell>
          <cell r="W39">
            <v>1.200151962788073</v>
          </cell>
        </row>
        <row r="40">
          <cell r="A40" t="str">
            <v>Milton Keynes</v>
          </cell>
          <cell r="B40" t="str">
            <v>Strong</v>
          </cell>
          <cell r="C40">
            <v>0.86802462122691992</v>
          </cell>
          <cell r="D40">
            <v>0.89792272251401573</v>
          </cell>
          <cell r="E40">
            <v>1.2035967037741542</v>
          </cell>
          <cell r="F40">
            <v>1.0447664056635788</v>
          </cell>
          <cell r="G40">
            <v>1.1805375926197956</v>
          </cell>
          <cell r="H40">
            <v>1.1073785534278298</v>
          </cell>
          <cell r="I40">
            <v>1.1123775229606476</v>
          </cell>
          <cell r="J40">
            <v>1.0785553688098131</v>
          </cell>
          <cell r="K40">
            <v>1.060191870915536</v>
          </cell>
          <cell r="L40">
            <v>1.1147935401706597</v>
          </cell>
          <cell r="M40">
            <v>1.1517638989354719</v>
          </cell>
          <cell r="N40">
            <v>1.3067720474357154</v>
          </cell>
          <cell r="O40">
            <v>0.93397307017213649</v>
          </cell>
          <cell r="P40">
            <v>0.94520979603094324</v>
          </cell>
          <cell r="Q40">
            <v>1.1687806339854461</v>
          </cell>
          <cell r="R40">
            <v>1.100019453801417</v>
          </cell>
          <cell r="S40">
            <v>1.1453853256801305</v>
          </cell>
          <cell r="T40">
            <v>1.0827018543432578</v>
          </cell>
          <cell r="U40">
            <v>1.1755937958466001</v>
          </cell>
          <cell r="V40">
            <v>1.0852640017968005</v>
          </cell>
          <cell r="W40">
            <v>1.0629090001602171</v>
          </cell>
        </row>
        <row r="41">
          <cell r="A41" t="str">
            <v>Newcastle</v>
          </cell>
          <cell r="B41" t="str">
            <v>Moderately Strong</v>
          </cell>
          <cell r="C41">
            <v>0.89477506514050342</v>
          </cell>
          <cell r="D41">
            <v>0.92673955215460291</v>
          </cell>
          <cell r="E41">
            <v>1.2383773213996487</v>
          </cell>
          <cell r="F41">
            <v>1.1755559878188602</v>
          </cell>
          <cell r="G41">
            <v>1.3252428138230117</v>
          </cell>
          <cell r="H41">
            <v>1.2498629856334513</v>
          </cell>
          <cell r="I41">
            <v>1.2085995491207524</v>
          </cell>
          <cell r="J41">
            <v>1.1893061104687579</v>
          </cell>
          <cell r="K41">
            <v>1.143358899560118</v>
          </cell>
          <cell r="L41">
            <v>1.2157729252787297</v>
          </cell>
          <cell r="M41">
            <v>1.2714202060865682</v>
          </cell>
          <cell r="N41">
            <v>1.414513802351365</v>
          </cell>
          <cell r="O41">
            <v>1.0405111863446705</v>
          </cell>
          <cell r="P41">
            <v>1.0522825288700848</v>
          </cell>
          <cell r="Q41">
            <v>1.2861944248916442</v>
          </cell>
          <cell r="R41">
            <v>1.1901563403590882</v>
          </cell>
          <cell r="S41">
            <v>1.2653330200925836</v>
          </cell>
          <cell r="T41">
            <v>1.2185958410024975</v>
          </cell>
          <cell r="U41">
            <v>1.2657514704097277</v>
          </cell>
          <cell r="V41">
            <v>1.1952902926021902</v>
          </cell>
          <cell r="W41">
            <v>1.1731703931395725</v>
          </cell>
        </row>
        <row r="42">
          <cell r="A42" t="str">
            <v>Newport</v>
          </cell>
          <cell r="B42" t="str">
            <v>Weak</v>
          </cell>
          <cell r="C42">
            <v>0.90998589920919681</v>
          </cell>
          <cell r="D42">
            <v>0.93942062275192462</v>
          </cell>
          <cell r="E42">
            <v>1.2069425594000582</v>
          </cell>
          <cell r="F42">
            <v>1.229006402777074</v>
          </cell>
          <cell r="G42">
            <v>1.3398990347128461</v>
          </cell>
          <cell r="H42">
            <v>1.208087003882365</v>
          </cell>
          <cell r="I42">
            <v>1.2227714290228604</v>
          </cell>
          <cell r="J42">
            <v>1.1617711345693127</v>
          </cell>
          <cell r="K42">
            <v>1.1030463287278007</v>
          </cell>
          <cell r="L42">
            <v>1.1503372570681241</v>
          </cell>
          <cell r="M42">
            <v>1.1194514223082119</v>
          </cell>
          <cell r="N42">
            <v>1.3086455005561317</v>
          </cell>
          <cell r="O42">
            <v>1.0239478530484796</v>
          </cell>
          <cell r="P42">
            <v>1.0004389295288907</v>
          </cell>
          <cell r="Q42">
            <v>1.2187189501496518</v>
          </cell>
          <cell r="R42">
            <v>1.2170999149831065</v>
          </cell>
          <cell r="S42">
            <v>1.2220322060108497</v>
          </cell>
          <cell r="T42">
            <v>1.1796463387490252</v>
          </cell>
          <cell r="U42">
            <v>1.2662116364287659</v>
          </cell>
          <cell r="V42">
            <v>1.1694599373817771</v>
          </cell>
          <cell r="W42">
            <v>1.1258664905292448</v>
          </cell>
        </row>
        <row r="43">
          <cell r="A43" t="str">
            <v>Northampton</v>
          </cell>
          <cell r="B43" t="str">
            <v>Weak</v>
          </cell>
          <cell r="C43">
            <v>0.91936691239408863</v>
          </cell>
          <cell r="D43">
            <v>0.965574280627016</v>
          </cell>
          <cell r="E43">
            <v>1.2193946181799051</v>
          </cell>
          <cell r="F43">
            <v>1.1099965849335538</v>
          </cell>
          <cell r="G43">
            <v>1.225979259249834</v>
          </cell>
          <cell r="H43">
            <v>1.1202156830277106</v>
          </cell>
          <cell r="I43">
            <v>1.1382547738623117</v>
          </cell>
          <cell r="J43">
            <v>1.0596976587789166</v>
          </cell>
          <cell r="K43">
            <v>1.0781830336058618</v>
          </cell>
          <cell r="L43">
            <v>1.1130349349931412</v>
          </cell>
          <cell r="M43">
            <v>1.1568142836399087</v>
          </cell>
          <cell r="N43">
            <v>1.2139518577934776</v>
          </cell>
          <cell r="O43">
            <v>0.98501157477633172</v>
          </cell>
          <cell r="P43">
            <v>0.99739228667815705</v>
          </cell>
          <cell r="Q43">
            <v>1.1729002775160622</v>
          </cell>
          <cell r="R43">
            <v>1.0814172982721737</v>
          </cell>
          <cell r="S43">
            <v>1.1256882058027133</v>
          </cell>
          <cell r="T43">
            <v>1.0788101030245607</v>
          </cell>
          <cell r="U43">
            <v>1.1701715299989284</v>
          </cell>
          <cell r="V43">
            <v>1.0555525142826467</v>
          </cell>
          <cell r="W43">
            <v>1.0712856086067686</v>
          </cell>
        </row>
        <row r="44">
          <cell r="A44" t="str">
            <v>Norwich</v>
          </cell>
          <cell r="B44" t="str">
            <v>Strong</v>
          </cell>
          <cell r="C44">
            <v>0.89551649022628177</v>
          </cell>
          <cell r="D44">
            <v>0.90497662216982855</v>
          </cell>
          <cell r="E44">
            <v>1.16231649887128</v>
          </cell>
          <cell r="F44">
            <v>1.0600332135491879</v>
          </cell>
          <cell r="G44">
            <v>1.2094879094471247</v>
          </cell>
          <cell r="H44">
            <v>1.1457983149969893</v>
          </cell>
          <cell r="I44">
            <v>1.1539307254190259</v>
          </cell>
          <cell r="J44">
            <v>1.1753322194826097</v>
          </cell>
          <cell r="K44">
            <v>1.1213339963000453</v>
          </cell>
          <cell r="L44">
            <v>1.1747569477444784</v>
          </cell>
          <cell r="M44">
            <v>1.1736547243475268</v>
          </cell>
          <cell r="N44">
            <v>1.3350215042823603</v>
          </cell>
          <cell r="O44">
            <v>0.96276295921749366</v>
          </cell>
          <cell r="P44">
            <v>0.9612497115738764</v>
          </cell>
          <cell r="Q44">
            <v>1.1745014235549853</v>
          </cell>
          <cell r="R44">
            <v>1.1114469451583455</v>
          </cell>
          <cell r="S44">
            <v>1.1926303730495236</v>
          </cell>
          <cell r="T44">
            <v>1.1611851455503395</v>
          </cell>
          <cell r="U44">
            <v>1.2171810913334946</v>
          </cell>
          <cell r="V44">
            <v>1.1943565129180829</v>
          </cell>
          <cell r="W44">
            <v>1.1414026929248731</v>
          </cell>
        </row>
        <row r="45">
          <cell r="A45" t="str">
            <v>Nottingham</v>
          </cell>
          <cell r="B45" t="str">
            <v>Moderately Strong</v>
          </cell>
          <cell r="C45">
            <v>0.91451987457654849</v>
          </cell>
          <cell r="D45">
            <v>0.95439291144589555</v>
          </cell>
          <cell r="E45">
            <v>1.2118651474081501</v>
          </cell>
          <cell r="F45">
            <v>1.1404027231503804</v>
          </cell>
          <cell r="G45">
            <v>1.263160587392173</v>
          </cell>
          <cell r="H45">
            <v>1.1716853286939979</v>
          </cell>
          <cell r="I45">
            <v>1.1307911275480707</v>
          </cell>
          <cell r="J45">
            <v>1.1142211681743197</v>
          </cell>
          <cell r="K45">
            <v>1.0976147522426922</v>
          </cell>
          <cell r="L45">
            <v>1.1781705095406658</v>
          </cell>
          <cell r="M45">
            <v>1.2013431473469014</v>
          </cell>
          <cell r="N45">
            <v>1.3182801236217425</v>
          </cell>
          <cell r="O45">
            <v>1.0299804783031388</v>
          </cell>
          <cell r="P45">
            <v>1.0427395905867551</v>
          </cell>
          <cell r="Q45">
            <v>1.2343397693625591</v>
          </cell>
          <cell r="R45">
            <v>1.1623007093807021</v>
          </cell>
          <cell r="S45">
            <v>1.2209691071606856</v>
          </cell>
          <cell r="T45">
            <v>1.1709487642476455</v>
          </cell>
          <cell r="U45">
            <v>1.2050464450335532</v>
          </cell>
          <cell r="V45">
            <v>1.138743264311328</v>
          </cell>
          <cell r="W45">
            <v>1.1309600723070119</v>
          </cell>
        </row>
        <row r="46">
          <cell r="A46" t="str">
            <v>Oxford</v>
          </cell>
          <cell r="B46" t="str">
            <v>Strong</v>
          </cell>
          <cell r="C46">
            <v>0.88254326785623982</v>
          </cell>
          <cell r="D46">
            <v>0.95415807749076698</v>
          </cell>
          <cell r="E46">
            <v>1.1821527835360992</v>
          </cell>
          <cell r="F46">
            <v>0.94653056970099358</v>
          </cell>
          <cell r="G46">
            <v>1.0292474450865108</v>
          </cell>
          <cell r="H46">
            <v>0.98871230247719011</v>
          </cell>
          <cell r="I46">
            <v>0.98457186048293632</v>
          </cell>
          <cell r="J46">
            <v>0.94152221295181837</v>
          </cell>
          <cell r="K46">
            <v>0.96357808058788685</v>
          </cell>
          <cell r="L46">
            <v>1.0872364312910012</v>
          </cell>
          <cell r="M46">
            <v>1.0226248678983811</v>
          </cell>
          <cell r="N46">
            <v>1.2075473761685875</v>
          </cell>
          <cell r="O46">
            <v>0.83236510053574053</v>
          </cell>
          <cell r="P46">
            <v>0.85728151700070443</v>
          </cell>
          <cell r="Q46">
            <v>1.0031855078857161</v>
          </cell>
          <cell r="R46">
            <v>0.978932343056649</v>
          </cell>
          <cell r="S46">
            <v>1.0199524019452699</v>
          </cell>
          <cell r="T46">
            <v>0.97096038872161305</v>
          </cell>
          <cell r="U46">
            <v>1.0055474016013008</v>
          </cell>
          <cell r="V46">
            <v>0.93220623033969563</v>
          </cell>
          <cell r="W46">
            <v>0.93231107146151104</v>
          </cell>
        </row>
        <row r="47">
          <cell r="A47" t="str">
            <v>Peterborough</v>
          </cell>
          <cell r="B47" t="str">
            <v>Weak</v>
          </cell>
          <cell r="C47">
            <v>0.91250841534535454</v>
          </cell>
          <cell r="D47">
            <v>0.96077377829588206</v>
          </cell>
          <cell r="E47">
            <v>1.2327922501106878</v>
          </cell>
          <cell r="F47">
            <v>1.0838277211583709</v>
          </cell>
          <cell r="G47">
            <v>1.1901599147478534</v>
          </cell>
          <cell r="H47">
            <v>1.1254150691879612</v>
          </cell>
          <cell r="I47">
            <v>1.1232087896912133</v>
          </cell>
          <cell r="J47">
            <v>1.0907358869821275</v>
          </cell>
          <cell r="K47">
            <v>1.0772595087069481</v>
          </cell>
          <cell r="L47">
            <v>1.117949845603158</v>
          </cell>
          <cell r="M47">
            <v>1.0937208870227411</v>
          </cell>
          <cell r="N47">
            <v>1.2280617141547052</v>
          </cell>
          <cell r="O47">
            <v>0.96426388850996292</v>
          </cell>
          <cell r="P47">
            <v>0.9753317022759751</v>
          </cell>
          <cell r="Q47">
            <v>1.1563038364589378</v>
          </cell>
          <cell r="R47">
            <v>1.0823175540322725</v>
          </cell>
          <cell r="S47">
            <v>1.1069159556468229</v>
          </cell>
          <cell r="T47">
            <v>1.0971443819326705</v>
          </cell>
          <cell r="U47">
            <v>1.1741140681303874</v>
          </cell>
          <cell r="V47">
            <v>1.0932831969972514</v>
          </cell>
          <cell r="W47">
            <v>1.1001736908437101</v>
          </cell>
        </row>
        <row r="48">
          <cell r="A48" t="str">
            <v>Plymouth</v>
          </cell>
          <cell r="B48" t="str">
            <v>Moderately Strong</v>
          </cell>
          <cell r="C48">
            <v>0.86993127231219003</v>
          </cell>
          <cell r="D48">
            <v>0.89384707713561729</v>
          </cell>
          <cell r="E48">
            <v>1.1185975060895577</v>
          </cell>
          <cell r="F48">
            <v>1.0508363831734231</v>
          </cell>
          <cell r="G48">
            <v>1.1791238225342027</v>
          </cell>
          <cell r="H48">
            <v>1.1051590897937231</v>
          </cell>
          <cell r="I48">
            <v>1.1411929179154838</v>
          </cell>
          <cell r="J48">
            <v>1.1360415247608722</v>
          </cell>
          <cell r="K48">
            <v>1.1054436776337293</v>
          </cell>
          <cell r="L48">
            <v>1.1587155391120827</v>
          </cell>
          <cell r="M48">
            <v>1.1909704978704161</v>
          </cell>
          <cell r="N48">
            <v>1.3142335617181109</v>
          </cell>
          <cell r="O48">
            <v>0.95683773435096131</v>
          </cell>
          <cell r="P48">
            <v>0.95799778394362956</v>
          </cell>
          <cell r="Q48">
            <v>1.1541157005969382</v>
          </cell>
          <cell r="R48">
            <v>1.1312281304806693</v>
          </cell>
          <cell r="S48">
            <v>1.1745490609298344</v>
          </cell>
          <cell r="T48">
            <v>1.1358752834375725</v>
          </cell>
          <cell r="U48">
            <v>1.2133828908591875</v>
          </cell>
          <cell r="V48">
            <v>1.1642642605871441</v>
          </cell>
          <cell r="W48">
            <v>1.1298085231463657</v>
          </cell>
        </row>
        <row r="49">
          <cell r="A49" t="str">
            <v>Portsmouth</v>
          </cell>
          <cell r="B49" t="str">
            <v>Moderately Weak</v>
          </cell>
          <cell r="C49">
            <v>0.89786112702616616</v>
          </cell>
          <cell r="D49">
            <v>0.93102554580389307</v>
          </cell>
          <cell r="E49">
            <v>1.2154228771891267</v>
          </cell>
          <cell r="F49">
            <v>1.1664974066616196</v>
          </cell>
          <cell r="G49">
            <v>1.2885269767233949</v>
          </cell>
          <cell r="H49">
            <v>1.1940554593393304</v>
          </cell>
          <cell r="I49">
            <v>1.1803949103607874</v>
          </cell>
          <cell r="J49">
            <v>1.1654201308861731</v>
          </cell>
          <cell r="K49">
            <v>1.0974557997463223</v>
          </cell>
          <cell r="L49">
            <v>1.1514271518004571</v>
          </cell>
          <cell r="M49">
            <v>1.1813006035573665</v>
          </cell>
          <cell r="N49">
            <v>1.2505740703069721</v>
          </cell>
          <cell r="O49">
            <v>1.0026388732105744</v>
          </cell>
          <cell r="P49">
            <v>0.99886839071596034</v>
          </cell>
          <cell r="Q49">
            <v>1.2150766734050282</v>
          </cell>
          <cell r="R49">
            <v>1.154958637092339</v>
          </cell>
          <cell r="S49">
            <v>1.1940033953832141</v>
          </cell>
          <cell r="T49">
            <v>1.1325106737174173</v>
          </cell>
          <cell r="U49">
            <v>1.1934022484564193</v>
          </cell>
          <cell r="V49">
            <v>1.1307386486466149</v>
          </cell>
          <cell r="W49">
            <v>1.0713592680735524</v>
          </cell>
        </row>
        <row r="50">
          <cell r="A50" t="str">
            <v>Preston</v>
          </cell>
          <cell r="B50" t="str">
            <v>Weak</v>
          </cell>
          <cell r="C50">
            <v>0.92986823215237524</v>
          </cell>
          <cell r="D50">
            <v>0.96456993595315743</v>
          </cell>
          <cell r="E50">
            <v>1.2623367936634649</v>
          </cell>
          <cell r="F50">
            <v>1.2248675761178052</v>
          </cell>
          <cell r="G50">
            <v>1.3675626686980711</v>
          </cell>
          <cell r="H50">
            <v>1.2363248483606228</v>
          </cell>
          <cell r="I50">
            <v>1.1891491012447082</v>
          </cell>
          <cell r="J50">
            <v>1.1441386962241002</v>
          </cell>
          <cell r="K50">
            <v>1.1191862684980167</v>
          </cell>
          <cell r="L50">
            <v>1.1802541631088956</v>
          </cell>
          <cell r="M50">
            <v>1.2117526150684079</v>
          </cell>
          <cell r="N50">
            <v>1.3200150527802499</v>
          </cell>
          <cell r="O50">
            <v>1.0915050100527193</v>
          </cell>
          <cell r="P50">
            <v>1.0989645751679473</v>
          </cell>
          <cell r="Q50">
            <v>1.304771601819932</v>
          </cell>
          <cell r="R50">
            <v>1.204794213531698</v>
          </cell>
          <cell r="S50">
            <v>1.2430643872101981</v>
          </cell>
          <cell r="T50">
            <v>1.175082139570863</v>
          </cell>
          <cell r="U50">
            <v>1.2351790771564219</v>
          </cell>
          <cell r="V50">
            <v>1.1364815796185315</v>
          </cell>
          <cell r="W50">
            <v>1.1307150425778363</v>
          </cell>
        </row>
        <row r="51">
          <cell r="A51" t="str">
            <v>Reading</v>
          </cell>
          <cell r="B51" t="str">
            <v>Strong</v>
          </cell>
          <cell r="C51">
            <v>0.87701128424646846</v>
          </cell>
          <cell r="D51">
            <v>0.9081356081219325</v>
          </cell>
          <cell r="E51">
            <v>1.2230602405833839</v>
          </cell>
          <cell r="F51">
            <v>1.0514908121885718</v>
          </cell>
          <cell r="G51">
            <v>1.1468132222135956</v>
          </cell>
          <cell r="H51">
            <v>1.0730323021294543</v>
          </cell>
          <cell r="I51">
            <v>1.0792140092061921</v>
          </cell>
          <cell r="J51">
            <v>1.0493362832310413</v>
          </cell>
          <cell r="K51">
            <v>1.0022822856596436</v>
          </cell>
          <cell r="L51">
            <v>1.0742788070794465</v>
          </cell>
          <cell r="M51">
            <v>1.0804315904341524</v>
          </cell>
          <cell r="N51">
            <v>1.1925393687798551</v>
          </cell>
          <cell r="O51">
            <v>0.91537639635674484</v>
          </cell>
          <cell r="P51">
            <v>0.91915236343655471</v>
          </cell>
          <cell r="Q51">
            <v>1.1227629502999283</v>
          </cell>
          <cell r="R51">
            <v>1.0363324304982811</v>
          </cell>
          <cell r="S51">
            <v>1.0625545068066182</v>
          </cell>
          <cell r="T51">
            <v>1.0207610236248486</v>
          </cell>
          <cell r="U51">
            <v>1.104160093162194</v>
          </cell>
          <cell r="V51">
            <v>1.033340724450732</v>
          </cell>
          <cell r="W51">
            <v>0.98508366682107451</v>
          </cell>
        </row>
        <row r="52">
          <cell r="A52" t="str">
            <v>Sheffield</v>
          </cell>
          <cell r="B52" t="str">
            <v>Strong</v>
          </cell>
          <cell r="C52">
            <v>0.89930173907305722</v>
          </cell>
          <cell r="D52">
            <v>0.93903895650238611</v>
          </cell>
          <cell r="E52">
            <v>1.2135192749168078</v>
          </cell>
          <cell r="F52">
            <v>1.1916511541605666</v>
          </cell>
          <cell r="G52">
            <v>1.3174546640563833</v>
          </cell>
          <cell r="H52">
            <v>1.2132994404040536</v>
          </cell>
          <cell r="I52">
            <v>1.169503015959219</v>
          </cell>
          <cell r="J52">
            <v>1.1278799261207932</v>
          </cell>
          <cell r="K52">
            <v>1.102594173688894</v>
          </cell>
          <cell r="L52">
            <v>1.2037500232820242</v>
          </cell>
          <cell r="M52">
            <v>1.2238627185346507</v>
          </cell>
          <cell r="N52">
            <v>1.3931343921576633</v>
          </cell>
          <cell r="O52">
            <v>1.0448095196786804</v>
          </cell>
          <cell r="P52">
            <v>1.0557010640856606</v>
          </cell>
          <cell r="Q52">
            <v>1.2665347611758149</v>
          </cell>
          <cell r="R52">
            <v>1.2025611159441123</v>
          </cell>
          <cell r="S52">
            <v>1.2314344686805347</v>
          </cell>
          <cell r="T52">
            <v>1.1708932260708955</v>
          </cell>
          <cell r="U52">
            <v>1.2045930200639017</v>
          </cell>
          <cell r="V52">
            <v>1.1291709039429443</v>
          </cell>
          <cell r="W52">
            <v>1.1155910725865392</v>
          </cell>
        </row>
        <row r="53">
          <cell r="A53" t="str">
            <v>Slough</v>
          </cell>
          <cell r="B53" t="str">
            <v>Strong</v>
          </cell>
          <cell r="C53">
            <v>0.90251646846590527</v>
          </cell>
          <cell r="D53">
            <v>0.92545488331370529</v>
          </cell>
          <cell r="E53">
            <v>1.2628821604186771</v>
          </cell>
          <cell r="F53">
            <v>1.133950795072493</v>
          </cell>
          <cell r="G53">
            <v>1.2525174884391517</v>
          </cell>
          <cell r="H53">
            <v>1.1462489465881571</v>
          </cell>
          <cell r="I53">
            <v>1.1285261937947342</v>
          </cell>
          <cell r="J53">
            <v>1.0844458403725408</v>
          </cell>
          <cell r="K53">
            <v>1.0631830120283716</v>
          </cell>
          <cell r="L53">
            <v>1.1054848042222805</v>
          </cell>
          <cell r="M53">
            <v>1.1374958730242954</v>
          </cell>
          <cell r="N53">
            <v>1.1536950922570863</v>
          </cell>
          <cell r="O53">
            <v>0.99310083271033112</v>
          </cell>
          <cell r="P53">
            <v>0.95075893207177153</v>
          </cell>
          <cell r="Q53">
            <v>1.1484424971093916</v>
          </cell>
          <cell r="R53">
            <v>1.1209947817169899</v>
          </cell>
          <cell r="S53">
            <v>1.1064075043406707</v>
          </cell>
          <cell r="T53">
            <v>1.0793289596965285</v>
          </cell>
          <cell r="U53">
            <v>1.1409346883709757</v>
          </cell>
          <cell r="V53">
            <v>1.0567751214160188</v>
          </cell>
          <cell r="W53">
            <v>1.0493517635190128</v>
          </cell>
        </row>
        <row r="54">
          <cell r="A54" t="str">
            <v>Southampton</v>
          </cell>
          <cell r="B54" t="str">
            <v>Moderately Strong</v>
          </cell>
          <cell r="C54">
            <v>0.91004437034227914</v>
          </cell>
          <cell r="D54">
            <v>0.93716869945740455</v>
          </cell>
          <cell r="E54">
            <v>1.198574284902306</v>
          </cell>
          <cell r="F54">
            <v>1.0949583584945881</v>
          </cell>
          <cell r="G54">
            <v>1.2046927674335377</v>
          </cell>
          <cell r="H54">
            <v>1.1337682187757638</v>
          </cell>
          <cell r="I54">
            <v>1.1294743307295014</v>
          </cell>
          <cell r="J54">
            <v>1.1274245858547602</v>
          </cell>
          <cell r="K54">
            <v>1.0985619095213659</v>
          </cell>
          <cell r="L54">
            <v>1.119123644240992</v>
          </cell>
          <cell r="M54">
            <v>1.1632355899946181</v>
          </cell>
          <cell r="N54">
            <v>1.2658572638187571</v>
          </cell>
          <cell r="O54">
            <v>0.98366044908515071</v>
          </cell>
          <cell r="P54">
            <v>0.98352948875381019</v>
          </cell>
          <cell r="Q54">
            <v>1.1674551023976814</v>
          </cell>
          <cell r="R54">
            <v>1.1263145062910778</v>
          </cell>
          <cell r="S54">
            <v>1.1724431520176932</v>
          </cell>
          <cell r="T54">
            <v>1.1199729376911312</v>
          </cell>
          <cell r="U54">
            <v>1.1753254793557184</v>
          </cell>
          <cell r="V54">
            <v>1.1191904219593454</v>
          </cell>
          <cell r="W54">
            <v>1.1069125113018914</v>
          </cell>
        </row>
        <row r="55">
          <cell r="A55" t="str">
            <v>Southend</v>
          </cell>
          <cell r="B55" t="str">
            <v>Weak</v>
          </cell>
          <cell r="C55">
            <v>0.8885539286091978</v>
          </cell>
          <cell r="D55">
            <v>0.91994336239008945</v>
          </cell>
          <cell r="E55">
            <v>1.2378259674318091</v>
          </cell>
          <cell r="F55">
            <v>1.1849230043446568</v>
          </cell>
          <cell r="G55">
            <v>1.311646337831655</v>
          </cell>
          <cell r="H55">
            <v>1.2404182041430445</v>
          </cell>
          <cell r="I55">
            <v>1.1637341423026861</v>
          </cell>
          <cell r="J55">
            <v>1.1311195482997896</v>
          </cell>
          <cell r="K55">
            <v>1.0869743541969157</v>
          </cell>
          <cell r="L55">
            <v>1.1187061250507437</v>
          </cell>
          <cell r="M55">
            <v>1.1569278376155243</v>
          </cell>
          <cell r="N55">
            <v>1.2505086582499363</v>
          </cell>
          <cell r="O55">
            <v>1.0014271699977471</v>
          </cell>
          <cell r="P55">
            <v>1.0154636339077798</v>
          </cell>
          <cell r="Q55">
            <v>1.2545376905881147</v>
          </cell>
          <cell r="R55">
            <v>1.1577877708247108</v>
          </cell>
          <cell r="S55">
            <v>1.2014149179889402</v>
          </cell>
          <cell r="T55">
            <v>1.1883860721948698</v>
          </cell>
          <cell r="U55">
            <v>1.1836054223039105</v>
          </cell>
          <cell r="V55">
            <v>1.1298676740637354</v>
          </cell>
          <cell r="W55">
            <v>1.0872097801950789</v>
          </cell>
        </row>
        <row r="56">
          <cell r="A56" t="str">
            <v>Stoke</v>
          </cell>
          <cell r="B56" t="str">
            <v>Weak</v>
          </cell>
          <cell r="C56">
            <v>0.9077843626977834</v>
          </cell>
          <cell r="D56">
            <v>0.93210551297953659</v>
          </cell>
          <cell r="E56">
            <v>1.2334364244765117</v>
          </cell>
          <cell r="F56">
            <v>1.1589032618266208</v>
          </cell>
          <cell r="G56">
            <v>1.3063342572032031</v>
          </cell>
          <cell r="H56">
            <v>1.1821601863018869</v>
          </cell>
          <cell r="I56">
            <v>1.1524200586969067</v>
          </cell>
          <cell r="J56">
            <v>1.1269731621411279</v>
          </cell>
          <cell r="K56">
            <v>1.0981132245782461</v>
          </cell>
          <cell r="L56">
            <v>1.1534776391676729</v>
          </cell>
          <cell r="M56">
            <v>1.1588936549565303</v>
          </cell>
          <cell r="N56">
            <v>1.3126793929355827</v>
          </cell>
          <cell r="O56">
            <v>1.0225166323042287</v>
          </cell>
          <cell r="P56">
            <v>1.0060294511009087</v>
          </cell>
          <cell r="Q56">
            <v>1.2336153590413719</v>
          </cell>
          <cell r="R56">
            <v>1.1534274864279457</v>
          </cell>
          <cell r="S56">
            <v>1.2167698633654593</v>
          </cell>
          <cell r="T56">
            <v>1.1658236056656914</v>
          </cell>
          <cell r="U56">
            <v>1.2235868332592228</v>
          </cell>
          <cell r="V56">
            <v>1.1449211519886857</v>
          </cell>
          <cell r="W56">
            <v>1.1276059497227842</v>
          </cell>
        </row>
        <row r="57">
          <cell r="A57" t="str">
            <v>Sunderland</v>
          </cell>
          <cell r="B57" t="str">
            <v>Weak</v>
          </cell>
          <cell r="C57">
            <v>0.92242522131504834</v>
          </cell>
          <cell r="D57">
            <v>0.95020375930416279</v>
          </cell>
          <cell r="E57">
            <v>1.2726841896005707</v>
          </cell>
          <cell r="F57">
            <v>1.3519078874927428</v>
          </cell>
          <cell r="G57">
            <v>1.4955639148416577</v>
          </cell>
          <cell r="H57">
            <v>1.361582615024737</v>
          </cell>
          <cell r="I57">
            <v>1.3034553680385437</v>
          </cell>
          <cell r="J57">
            <v>1.2873277931382976</v>
          </cell>
          <cell r="K57">
            <v>1.2009556435318771</v>
          </cell>
          <cell r="L57">
            <v>1.2751113875608813</v>
          </cell>
          <cell r="M57">
            <v>1.3211703644011621</v>
          </cell>
          <cell r="N57">
            <v>1.5013692359779944</v>
          </cell>
          <cell r="O57">
            <v>1.1463329556429807</v>
          </cell>
          <cell r="P57">
            <v>1.1409621451692424</v>
          </cell>
          <cell r="Q57">
            <v>1.3667300827655022</v>
          </cell>
          <cell r="R57">
            <v>1.2909448715030702</v>
          </cell>
          <cell r="S57">
            <v>1.3278679955428199</v>
          </cell>
          <cell r="T57">
            <v>1.2863253945071587</v>
          </cell>
          <cell r="U57">
            <v>1.3171276578641571</v>
          </cell>
          <cell r="V57">
            <v>1.2762723508333484</v>
          </cell>
          <cell r="W57">
            <v>1.2141263079992368</v>
          </cell>
        </row>
        <row r="58">
          <cell r="A58" t="str">
            <v>Swansea</v>
          </cell>
          <cell r="B58" t="str">
            <v>Weak</v>
          </cell>
          <cell r="C58">
            <v>0.89035629838435482</v>
          </cell>
          <cell r="D58">
            <v>0.95160555893181487</v>
          </cell>
          <cell r="E58">
            <v>1.2175997494803037</v>
          </cell>
          <cell r="F58">
            <v>1.2411879324917967</v>
          </cell>
          <cell r="G58">
            <v>1.3649513783350768</v>
          </cell>
          <cell r="H58">
            <v>1.2552241954563472</v>
          </cell>
          <cell r="I58">
            <v>1.2806728506215799</v>
          </cell>
          <cell r="J58">
            <v>1.2636183856765728</v>
          </cell>
          <cell r="K58">
            <v>1.1958103567302836</v>
          </cell>
          <cell r="L58">
            <v>1.2483086498036919</v>
          </cell>
          <cell r="M58">
            <v>1.2148276678011856</v>
          </cell>
          <cell r="N58">
            <v>1.3935811088007013</v>
          </cell>
          <cell r="O58">
            <v>1.027781406780814</v>
          </cell>
          <cell r="P58">
            <v>1.0385154486147261</v>
          </cell>
          <cell r="Q58">
            <v>1.2311675473170585</v>
          </cell>
          <cell r="R58">
            <v>1.2721941486146773</v>
          </cell>
          <cell r="S58">
            <v>1.2915020484329029</v>
          </cell>
          <cell r="T58">
            <v>1.2294283086804232</v>
          </cell>
          <cell r="U58">
            <v>1.3319702961981748</v>
          </cell>
          <cell r="V58">
            <v>1.2685942676777022</v>
          </cell>
          <cell r="W58">
            <v>1.2000014056691712</v>
          </cell>
        </row>
        <row r="59">
          <cell r="A59" t="str">
            <v>Swindon</v>
          </cell>
          <cell r="B59" t="str">
            <v>Strong</v>
          </cell>
          <cell r="C59">
            <v>0.88380035060489059</v>
          </cell>
          <cell r="D59">
            <v>0.91962873492556496</v>
          </cell>
          <cell r="E59">
            <v>1.2286734326298088</v>
          </cell>
          <cell r="F59">
            <v>1.0954784590253446</v>
          </cell>
          <cell r="G59">
            <v>1.2398253015645357</v>
          </cell>
          <cell r="H59">
            <v>1.1509922588057235</v>
          </cell>
          <cell r="I59">
            <v>1.1412396172069812</v>
          </cell>
          <cell r="J59">
            <v>1.1198495076096402</v>
          </cell>
          <cell r="K59">
            <v>1.0209821892158113</v>
          </cell>
          <cell r="L59">
            <v>1.1271188753909906</v>
          </cell>
          <cell r="M59">
            <v>1.1666463348880014</v>
          </cell>
          <cell r="N59">
            <v>1.2466354452726576</v>
          </cell>
          <cell r="O59">
            <v>0.94670151239635703</v>
          </cell>
          <cell r="P59">
            <v>0.94853780978884861</v>
          </cell>
          <cell r="Q59">
            <v>1.1915648573395727</v>
          </cell>
          <cell r="R59">
            <v>1.1188959104280241</v>
          </cell>
          <cell r="S59">
            <v>1.1613672112725024</v>
          </cell>
          <cell r="T59">
            <v>1.1156732131803644</v>
          </cell>
          <cell r="U59">
            <v>1.1870147765111592</v>
          </cell>
          <cell r="V59">
            <v>1.1326740723832116</v>
          </cell>
          <cell r="W59">
            <v>1.0351747370979123</v>
          </cell>
        </row>
        <row r="60">
          <cell r="A60" t="str">
            <v>Telford</v>
          </cell>
          <cell r="B60" t="str">
            <v>Strong</v>
          </cell>
          <cell r="C60">
            <v>0.88602103469789184</v>
          </cell>
          <cell r="D60">
            <v>0.94219089745843543</v>
          </cell>
          <cell r="E60">
            <v>1.1773575462329009</v>
          </cell>
          <cell r="F60">
            <v>1.151673256913964</v>
          </cell>
          <cell r="G60">
            <v>1.3028652068568245</v>
          </cell>
          <cell r="H60">
            <v>1.1589150437648124</v>
          </cell>
          <cell r="I60">
            <v>1.1658709007420205</v>
          </cell>
          <cell r="J60">
            <v>1.1495970127598425</v>
          </cell>
          <cell r="K60">
            <v>1.095956919039452</v>
          </cell>
          <cell r="L60">
            <v>1.1551154459153508</v>
          </cell>
          <cell r="M60">
            <v>1.168742570850074</v>
          </cell>
          <cell r="N60">
            <v>1.3585141585786376</v>
          </cell>
          <cell r="O60">
            <v>0.98767579804237793</v>
          </cell>
          <cell r="P60">
            <v>0.98992122117194781</v>
          </cell>
          <cell r="Q60">
            <v>1.1810322976007981</v>
          </cell>
          <cell r="R60">
            <v>1.1539068842227707</v>
          </cell>
          <cell r="S60">
            <v>1.2077247408509066</v>
          </cell>
          <cell r="T60">
            <v>1.1092180851861022</v>
          </cell>
          <cell r="U60">
            <v>1.2122413937786729</v>
          </cell>
          <cell r="V60">
            <v>1.1330840059294403</v>
          </cell>
          <cell r="W60">
            <v>1.0966970057920775</v>
          </cell>
        </row>
        <row r="61">
          <cell r="A61" t="str">
            <v>Wakefield</v>
          </cell>
          <cell r="B61" t="str">
            <v>Weak</v>
          </cell>
          <cell r="C61">
            <v>0.93311122323510443</v>
          </cell>
          <cell r="D61">
            <v>0.97681377173595441</v>
          </cell>
          <cell r="E61">
            <v>1.2533119224418867</v>
          </cell>
          <cell r="F61">
            <v>1.297263064663861</v>
          </cell>
          <cell r="G61">
            <v>1.4063080036619444</v>
          </cell>
          <cell r="H61">
            <v>1.2917492964939252</v>
          </cell>
          <cell r="I61">
            <v>1.2182392812238045</v>
          </cell>
          <cell r="J61">
            <v>1.2334513744896562</v>
          </cell>
          <cell r="K61">
            <v>1.1215688990134156</v>
          </cell>
          <cell r="L61">
            <v>1.2386141340680001</v>
          </cell>
          <cell r="M61">
            <v>1.2207074666047419</v>
          </cell>
          <cell r="N61">
            <v>1.3056946002924383</v>
          </cell>
          <cell r="O61">
            <v>1.1240267616291528</v>
          </cell>
          <cell r="P61">
            <v>1.1239614695178544</v>
          </cell>
          <cell r="Q61">
            <v>1.3026896529921048</v>
          </cell>
          <cell r="R61">
            <v>1.2454952304339395</v>
          </cell>
          <cell r="S61">
            <v>1.2840697767202998</v>
          </cell>
          <cell r="T61">
            <v>1.2257370134383692</v>
          </cell>
          <cell r="U61">
            <v>1.2656917312747589</v>
          </cell>
          <cell r="V61">
            <v>1.2348084358878437</v>
          </cell>
          <cell r="W61">
            <v>1.1355435390347648</v>
          </cell>
        </row>
        <row r="62">
          <cell r="A62" t="str">
            <v>Warrington</v>
          </cell>
          <cell r="B62" t="str">
            <v>Weak</v>
          </cell>
          <cell r="C62">
            <v>0.89389196472428134</v>
          </cell>
          <cell r="D62">
            <v>0.91106981390035402</v>
          </cell>
          <cell r="E62">
            <v>1.1745612229812261</v>
          </cell>
          <cell r="F62">
            <v>1.1095417731478039</v>
          </cell>
          <cell r="G62">
            <v>1.2908004609304708</v>
          </cell>
          <cell r="H62">
            <v>1.1516878379741751</v>
          </cell>
          <cell r="I62">
            <v>1.1750499923042808</v>
          </cell>
          <cell r="J62">
            <v>1.1278337822421516</v>
          </cell>
          <cell r="K62">
            <v>1.0813043449607846</v>
          </cell>
          <cell r="L62">
            <v>1.1654886740244512</v>
          </cell>
          <cell r="M62">
            <v>1.1896993604778512</v>
          </cell>
          <cell r="N62">
            <v>1.2550580772834437</v>
          </cell>
          <cell r="O62">
            <v>1.0225092616490807</v>
          </cell>
          <cell r="P62">
            <v>1.0156137478308207</v>
          </cell>
          <cell r="Q62">
            <v>1.2062339187651236</v>
          </cell>
          <cell r="R62">
            <v>1.1081707954347717</v>
          </cell>
          <cell r="S62">
            <v>1.1525458924237324</v>
          </cell>
          <cell r="T62">
            <v>1.0587113223977964</v>
          </cell>
          <cell r="U62">
            <v>1.1849870774663553</v>
          </cell>
          <cell r="V62">
            <v>1.1033093164209367</v>
          </cell>
          <cell r="W62">
            <v>1.0800855572637322</v>
          </cell>
        </row>
        <row r="63">
          <cell r="A63" t="str">
            <v>Wigan</v>
          </cell>
          <cell r="B63" t="str">
            <v>Weak</v>
          </cell>
          <cell r="C63">
            <v>0.90760093421898536</v>
          </cell>
          <cell r="D63">
            <v>0.94301982164341303</v>
          </cell>
          <cell r="E63">
            <v>1.1972859885871023</v>
          </cell>
          <cell r="F63">
            <v>1.2344508081501031</v>
          </cell>
          <cell r="G63">
            <v>1.4066641704439449</v>
          </cell>
          <cell r="H63">
            <v>1.3067459456383046</v>
          </cell>
          <cell r="I63">
            <v>1.2422112425801741</v>
          </cell>
          <cell r="J63">
            <v>1.1911971400142751</v>
          </cell>
          <cell r="K63">
            <v>1.1351079260269814</v>
          </cell>
          <cell r="L63">
            <v>1.2208866897449098</v>
          </cell>
          <cell r="M63">
            <v>1.271775082916611</v>
          </cell>
          <cell r="N63">
            <v>1.3917411947784306</v>
          </cell>
          <cell r="O63">
            <v>1.0996512905909481</v>
          </cell>
          <cell r="P63">
            <v>1.1108299048430834</v>
          </cell>
          <cell r="Q63">
            <v>1.3486374190132331</v>
          </cell>
          <cell r="R63">
            <v>1.232968921025162</v>
          </cell>
          <cell r="S63">
            <v>1.2752224453367274</v>
          </cell>
          <cell r="T63">
            <v>1.2468788224407756</v>
          </cell>
          <cell r="U63">
            <v>1.3253172354236598</v>
          </cell>
          <cell r="V63">
            <v>1.2141679305470876</v>
          </cell>
          <cell r="W63">
            <v>1.1705235913360001</v>
          </cell>
        </row>
        <row r="64">
          <cell r="A64" t="str">
            <v>Worthing</v>
          </cell>
          <cell r="B64" t="str">
            <v>Moderately Strong</v>
          </cell>
          <cell r="C64">
            <v>0.92113101606617476</v>
          </cell>
          <cell r="D64">
            <v>0.94560248021414217</v>
          </cell>
          <cell r="E64">
            <v>1.238159352264355</v>
          </cell>
          <cell r="F64">
            <v>1.1167061595617167</v>
          </cell>
          <cell r="G64">
            <v>1.2656444476482698</v>
          </cell>
          <cell r="H64">
            <v>1.194590007529104</v>
          </cell>
          <cell r="I64">
            <v>1.1895016129107383</v>
          </cell>
          <cell r="J64">
            <v>1.1791022405925065</v>
          </cell>
          <cell r="K64">
            <v>1.0875410409449582</v>
          </cell>
          <cell r="L64">
            <v>1.1297014528532854</v>
          </cell>
          <cell r="M64">
            <v>1.120527331100414</v>
          </cell>
          <cell r="N64">
            <v>1.2754329734619874</v>
          </cell>
          <cell r="O64">
            <v>0.96535721533177421</v>
          </cell>
          <cell r="P64">
            <v>0.96086446652139834</v>
          </cell>
          <cell r="Q64">
            <v>1.2047106213673606</v>
          </cell>
          <cell r="R64">
            <v>1.1386663114433884</v>
          </cell>
          <cell r="S64">
            <v>1.2228130011776517</v>
          </cell>
          <cell r="T64">
            <v>1.1670735271322219</v>
          </cell>
          <cell r="U64">
            <v>1.2490240692756531</v>
          </cell>
          <cell r="V64">
            <v>1.1967403979718971</v>
          </cell>
          <cell r="W64">
            <v>1.1035499016681771</v>
          </cell>
        </row>
        <row r="65">
          <cell r="A65" t="str">
            <v>York</v>
          </cell>
          <cell r="B65" t="str">
            <v>Moderately Strong</v>
          </cell>
          <cell r="C65">
            <v>0.85537883571663254</v>
          </cell>
          <cell r="D65">
            <v>0.8906016501857198</v>
          </cell>
          <cell r="E65">
            <v>1.1404264841643426</v>
          </cell>
          <cell r="F65">
            <v>1.0279498113608456</v>
          </cell>
          <cell r="G65">
            <v>1.1680034658261693</v>
          </cell>
          <cell r="H65">
            <v>1.105604247045328</v>
          </cell>
          <cell r="I65">
            <v>1.1268142169119948</v>
          </cell>
          <cell r="J65">
            <v>1.1544703954085451</v>
          </cell>
          <cell r="K65">
            <v>1.0873000653871667</v>
          </cell>
          <cell r="L65">
            <v>1.1833902254570476</v>
          </cell>
          <cell r="M65">
            <v>1.1892189541166531</v>
          </cell>
          <cell r="N65">
            <v>1.3526175437721226</v>
          </cell>
          <cell r="O65">
            <v>0.91946667631134937</v>
          </cell>
          <cell r="P65">
            <v>0.93627776042331201</v>
          </cell>
          <cell r="Q65">
            <v>1.1337128913379411</v>
          </cell>
          <cell r="R65">
            <v>1.0804762484632686</v>
          </cell>
          <cell r="S65">
            <v>1.1517971586807463</v>
          </cell>
          <cell r="T65">
            <v>1.1117524164104644</v>
          </cell>
          <cell r="U65">
            <v>1.1730692528111848</v>
          </cell>
          <cell r="V65">
            <v>1.1503826327598785</v>
          </cell>
          <cell r="W65">
            <v>1.0788924717841086</v>
          </cell>
        </row>
        <row r="66">
          <cell r="A66" t="str">
            <v>Average</v>
          </cell>
          <cell r="C66">
            <v>0.90156721366272186</v>
          </cell>
          <cell r="D66">
            <v>0.93592224274944169</v>
          </cell>
          <cell r="E66">
            <v>1.2178171795458212</v>
          </cell>
          <cell r="F66">
            <v>1.1471018383421705</v>
          </cell>
          <cell r="G66">
            <v>1.2773628146101472</v>
          </cell>
          <cell r="H66">
            <v>1.1849119275785536</v>
          </cell>
          <cell r="I66">
            <v>1.1646053991925938</v>
          </cell>
          <cell r="J66">
            <v>1.1400970856735448</v>
          </cell>
          <cell r="K66">
            <v>1.0985995977696568</v>
          </cell>
          <cell r="L66">
            <v>1.1664629002551499</v>
          </cell>
          <cell r="M66">
            <v>1.1848150891364897</v>
          </cell>
          <cell r="N66">
            <v>1.3149171903395671</v>
          </cell>
          <cell r="O66">
            <v>1.011413612097211</v>
          </cell>
          <cell r="P66">
            <v>1.0165016027229272</v>
          </cell>
          <cell r="Q66">
            <v>1.219779490166738</v>
          </cell>
          <cell r="R66">
            <v>1.1638160375109212</v>
          </cell>
          <cell r="S66">
            <v>1.209076291019149</v>
          </cell>
          <cell r="T66">
            <v>1.158131699924668</v>
          </cell>
          <cell r="U66">
            <v>1.2180018134677315</v>
          </cell>
          <cell r="V66">
            <v>1.1529775011265682</v>
          </cell>
          <cell r="W66">
            <v>1.1196962612778889</v>
          </cell>
        </row>
      </sheetData>
      <sheetData sheetId="13"/>
      <sheetData sheetId="14">
        <row r="4">
          <cell r="A4" t="str">
            <v>Aberdeen</v>
          </cell>
          <cell r="B4" t="e">
            <v>#N/A</v>
          </cell>
          <cell r="C4">
            <v>0.81774904757656497</v>
          </cell>
          <cell r="D4">
            <v>0.84817376078147422</v>
          </cell>
          <cell r="E4">
            <v>0.48575737884327497</v>
          </cell>
          <cell r="F4">
            <v>3.3850997809940081E-2</v>
          </cell>
          <cell r="G4">
            <v>4.0837912854466765E-2</v>
          </cell>
          <cell r="H4">
            <v>4.0146897608057439E-2</v>
          </cell>
          <cell r="I4">
            <v>0.24865876151702598</v>
          </cell>
          <cell r="J4">
            <v>0.51460824738793021</v>
          </cell>
          <cell r="K4">
            <v>0.65484607487505053</v>
          </cell>
          <cell r="L4">
            <v>0.69958532318120581</v>
          </cell>
          <cell r="M4">
            <v>0.87554834290645622</v>
          </cell>
          <cell r="N4">
            <v>1.0088563526721119</v>
          </cell>
          <cell r="O4">
            <v>2.6832785854915428E-2</v>
          </cell>
          <cell r="P4">
            <v>3.9425419629038269E-2</v>
          </cell>
          <cell r="Q4">
            <v>4.0690952293251779E-2</v>
          </cell>
          <cell r="R4">
            <v>6.8624776078039809E-2</v>
          </cell>
          <cell r="S4">
            <v>0.18976803366330744</v>
          </cell>
          <cell r="T4">
            <v>0.17954129719352413</v>
          </cell>
          <cell r="U4">
            <v>0.17745708734713886</v>
          </cell>
          <cell r="V4">
            <v>0.18979156335087691</v>
          </cell>
          <cell r="W4">
            <v>0.17489196112600228</v>
          </cell>
        </row>
        <row r="5">
          <cell r="A5" t="str">
            <v>Aldershot</v>
          </cell>
          <cell r="B5" t="str">
            <v>Moderately Strong</v>
          </cell>
          <cell r="C5">
            <v>0.80385888573416719</v>
          </cell>
          <cell r="D5">
            <v>0.98908873931219343</v>
          </cell>
          <cell r="E5">
            <v>0.87971291959324827</v>
          </cell>
          <cell r="F5">
            <v>1.8487161929301617E-3</v>
          </cell>
          <cell r="G5">
            <v>0</v>
          </cell>
          <cell r="H5">
            <v>2.8317180928031534E-2</v>
          </cell>
          <cell r="I5">
            <v>2.5677681951457813E-2</v>
          </cell>
          <cell r="J5">
            <v>1.9689472791413677E-2</v>
          </cell>
          <cell r="K5">
            <v>1.5045603790237564E-2</v>
          </cell>
          <cell r="L5">
            <v>2.2724411862190437E-2</v>
          </cell>
          <cell r="M5">
            <v>0</v>
          </cell>
          <cell r="N5">
            <v>1.0503557701956701E-2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A6" t="str">
            <v>Barnsley</v>
          </cell>
          <cell r="B6" t="str">
            <v>Weak</v>
          </cell>
          <cell r="C6">
            <v>1.0251386188689635</v>
          </cell>
          <cell r="D6">
            <v>0.9554574641679332</v>
          </cell>
          <cell r="E6">
            <v>1.1161638887158809</v>
          </cell>
          <cell r="F6">
            <v>1.0420806109555976</v>
          </cell>
          <cell r="G6">
            <v>1.1497471157103087</v>
          </cell>
          <cell r="H6">
            <v>1.2559731932275471</v>
          </cell>
          <cell r="I6">
            <v>1.2020064959752839</v>
          </cell>
          <cell r="J6">
            <v>1.0414824992483158</v>
          </cell>
          <cell r="K6">
            <v>1.1034454815615065</v>
          </cell>
          <cell r="L6">
            <v>1.2678741699532083</v>
          </cell>
          <cell r="M6">
            <v>1.229792140189359</v>
          </cell>
          <cell r="N6">
            <v>1.4134339636089182</v>
          </cell>
          <cell r="O6">
            <v>1.0523654316351507</v>
          </cell>
          <cell r="P6">
            <v>1.1161713373089144</v>
          </cell>
          <cell r="Q6">
            <v>1.205464013830978</v>
          </cell>
          <cell r="R6">
            <v>1.1175420469227291</v>
          </cell>
          <cell r="S6">
            <v>1.1365075249243897</v>
          </cell>
          <cell r="T6">
            <v>1.1834548587367142</v>
          </cell>
          <cell r="U6">
            <v>1.2467015760715083</v>
          </cell>
          <cell r="V6">
            <v>1.0822698795571015</v>
          </cell>
          <cell r="W6">
            <v>1.1139011772007592</v>
          </cell>
        </row>
        <row r="7">
          <cell r="A7" t="str">
            <v>Basildon</v>
          </cell>
          <cell r="B7" t="str">
            <v>Weak</v>
          </cell>
          <cell r="C7">
            <v>0.71950486636531863</v>
          </cell>
          <cell r="D7">
            <v>0.86298224669877399</v>
          </cell>
          <cell r="E7">
            <v>0.63526805095306893</v>
          </cell>
          <cell r="F7">
            <v>0.20967864087096907</v>
          </cell>
          <cell r="G7">
            <v>0.26969338256009168</v>
          </cell>
          <cell r="H7">
            <v>0.43914263982643292</v>
          </cell>
          <cell r="I7">
            <v>0.70243894608990987</v>
          </cell>
          <cell r="J7">
            <v>0.70558508742340564</v>
          </cell>
          <cell r="K7">
            <v>0.72286625779064795</v>
          </cell>
          <cell r="L7">
            <v>0.82312176855450192</v>
          </cell>
          <cell r="M7">
            <v>0.53089428812001649</v>
          </cell>
          <cell r="N7">
            <v>0.90298622277385832</v>
          </cell>
          <cell r="O7">
            <v>0.22983765073305018</v>
          </cell>
          <cell r="P7">
            <v>0.31533065961415163</v>
          </cell>
          <cell r="Q7">
            <v>0.37223249245541012</v>
          </cell>
          <cell r="R7">
            <v>1.0037626710736789</v>
          </cell>
          <cell r="S7">
            <v>0.71041387979918191</v>
          </cell>
          <cell r="T7">
            <v>0.47654565865093396</v>
          </cell>
          <cell r="U7">
            <v>0.47866200001258508</v>
          </cell>
          <cell r="V7">
            <v>0.44973903315827718</v>
          </cell>
          <cell r="W7">
            <v>0.42380021914923893</v>
          </cell>
        </row>
        <row r="8">
          <cell r="A8" t="str">
            <v>Birkenhead</v>
          </cell>
          <cell r="B8" t="str">
            <v>Weak</v>
          </cell>
          <cell r="C8">
            <v>0.93583962706620005</v>
          </cell>
          <cell r="D8">
            <v>0.81964004370910315</v>
          </cell>
          <cell r="E8">
            <v>0.72003353396291048</v>
          </cell>
          <cell r="F8">
            <v>0.20676690188901514</v>
          </cell>
          <cell r="G8">
            <v>0.47720221594634882</v>
          </cell>
          <cell r="H8">
            <v>0.59036644188444942</v>
          </cell>
          <cell r="I8">
            <v>0.79830636164155933</v>
          </cell>
          <cell r="J8">
            <v>0.79419084755030478</v>
          </cell>
          <cell r="K8">
            <v>0.766425695638703</v>
          </cell>
          <cell r="L8">
            <v>0.90584212910607098</v>
          </cell>
          <cell r="M8">
            <v>0.51774504631622464</v>
          </cell>
          <cell r="N8">
            <v>1.3990290345637997</v>
          </cell>
          <cell r="O8">
            <v>0.30296007450730522</v>
          </cell>
          <cell r="P8">
            <v>0.26270143176742444</v>
          </cell>
          <cell r="Q8">
            <v>0.37796499199804678</v>
          </cell>
          <cell r="R8">
            <v>0.68567842311056704</v>
          </cell>
          <cell r="S8">
            <v>0.77846129418551635</v>
          </cell>
          <cell r="T8">
            <v>0.72235876653155384</v>
          </cell>
          <cell r="U8">
            <v>0.77303327457606408</v>
          </cell>
          <cell r="V8">
            <v>0.71688596657328363</v>
          </cell>
          <cell r="W8">
            <v>0.66041058503302152</v>
          </cell>
        </row>
        <row r="9">
          <cell r="A9" t="str">
            <v>Birmingham</v>
          </cell>
          <cell r="B9" t="str">
            <v>Strong</v>
          </cell>
          <cell r="C9">
            <v>0.74805943298607191</v>
          </cell>
          <cell r="D9">
            <v>0.80126827162838965</v>
          </cell>
          <cell r="E9">
            <v>0.4250301067011843</v>
          </cell>
          <cell r="F9">
            <v>2.0002768925229161E-2</v>
          </cell>
          <cell r="G9">
            <v>3.2956681977358022E-2</v>
          </cell>
          <cell r="H9">
            <v>0.26594651168396805</v>
          </cell>
          <cell r="I9">
            <v>0.64838279754977535</v>
          </cell>
          <cell r="J9">
            <v>0.60653157783368428</v>
          </cell>
          <cell r="K9">
            <v>0.50960080995484192</v>
          </cell>
          <cell r="L9">
            <v>0.60522680013804597</v>
          </cell>
          <cell r="M9">
            <v>0.14765296300431793</v>
          </cell>
          <cell r="N9">
            <v>0.80498829422480012</v>
          </cell>
          <cell r="O9">
            <v>4.2879725207052473E-2</v>
          </cell>
          <cell r="P9">
            <v>5.8040034036098948E-2</v>
          </cell>
          <cell r="Q9">
            <v>5.7018204362471056E-2</v>
          </cell>
          <cell r="R9">
            <v>0.56762639398063575</v>
          </cell>
          <cell r="S9">
            <v>0.73920464952017417</v>
          </cell>
          <cell r="T9">
            <v>0.57163854881240383</v>
          </cell>
          <cell r="U9">
            <v>0.68102636149980278</v>
          </cell>
          <cell r="V9">
            <v>0.6484644073669722</v>
          </cell>
          <cell r="W9">
            <v>0.57780559214815952</v>
          </cell>
        </row>
        <row r="10">
          <cell r="A10" t="str">
            <v>Blackburn</v>
          </cell>
          <cell r="B10" t="str">
            <v>Moderately Weak</v>
          </cell>
          <cell r="C10">
            <v>0.90177897501994686</v>
          </cell>
          <cell r="D10">
            <v>0.88723318278681174</v>
          </cell>
          <cell r="E10">
            <v>0.75745886524177308</v>
          </cell>
          <cell r="F10">
            <v>0.21502012954821909</v>
          </cell>
          <cell r="G10">
            <v>0.30929598108312317</v>
          </cell>
          <cell r="H10">
            <v>0.48899616097617876</v>
          </cell>
          <cell r="I10">
            <v>0.66739738831800688</v>
          </cell>
          <cell r="J10">
            <v>0.74340331819143568</v>
          </cell>
          <cell r="K10">
            <v>0.70610112128385838</v>
          </cell>
          <cell r="L10">
            <v>0.82900784138010808</v>
          </cell>
          <cell r="M10">
            <v>0.48495741774352319</v>
          </cell>
          <cell r="N10">
            <v>1.0473083915509005</v>
          </cell>
          <cell r="O10">
            <v>0.35416688491863602</v>
          </cell>
          <cell r="P10">
            <v>0.5042483960613896</v>
          </cell>
          <cell r="Q10">
            <v>0.59459858311579916</v>
          </cell>
          <cell r="R10">
            <v>1.0286009791186976</v>
          </cell>
          <cell r="S10">
            <v>0.91662483070286405</v>
          </cell>
          <cell r="T10">
            <v>0.68601309525340082</v>
          </cell>
          <cell r="U10">
            <v>0.68708867018754205</v>
          </cell>
          <cell r="V10">
            <v>0.82542815328668329</v>
          </cell>
          <cell r="W10">
            <v>0.67286636197827354</v>
          </cell>
        </row>
        <row r="11">
          <cell r="A11" t="str">
            <v>Blackpool</v>
          </cell>
          <cell r="B11" t="str">
            <v>Weak</v>
          </cell>
          <cell r="C11">
            <v>0.73031046253453535</v>
          </cell>
          <cell r="D11">
            <v>0.83038621982173766</v>
          </cell>
          <cell r="E11">
            <v>0.75807476389095829</v>
          </cell>
          <cell r="F11">
            <v>0.29741894064849195</v>
          </cell>
          <cell r="G11">
            <v>0.41958498208197031</v>
          </cell>
          <cell r="H11">
            <v>0.53775720993364828</v>
          </cell>
          <cell r="I11">
            <v>0.91979497958478518</v>
          </cell>
          <cell r="J11">
            <v>1.3378303650462724</v>
          </cell>
          <cell r="K11">
            <v>0.98782890403761836</v>
          </cell>
          <cell r="L11">
            <v>0.91789839497290993</v>
          </cell>
          <cell r="M11">
            <v>0.47283020283100463</v>
          </cell>
          <cell r="N11">
            <v>1.2020280978872084</v>
          </cell>
          <cell r="O11">
            <v>0.29545057828433385</v>
          </cell>
          <cell r="P11">
            <v>0.31339383530774201</v>
          </cell>
          <cell r="Q11">
            <v>0.3622915940426813</v>
          </cell>
          <cell r="R11">
            <v>0.93980182575221516</v>
          </cell>
          <cell r="S11">
            <v>0.8877088023540346</v>
          </cell>
          <cell r="T11">
            <v>0.66784802105177143</v>
          </cell>
          <cell r="U11">
            <v>0.84486849864585478</v>
          </cell>
          <cell r="V11">
            <v>0.91770995072318429</v>
          </cell>
          <cell r="W11">
            <v>0.73263472499849214</v>
          </cell>
        </row>
        <row r="12">
          <cell r="A12" t="str">
            <v>Bournemouth</v>
          </cell>
          <cell r="B12" t="str">
            <v>Strong</v>
          </cell>
          <cell r="C12">
            <v>0.78429608857001087</v>
          </cell>
          <cell r="D12">
            <v>1.0607097779998107</v>
          </cell>
          <cell r="E12">
            <v>0.55831836584991135</v>
          </cell>
          <cell r="F12">
            <v>1.4856525254259246E-2</v>
          </cell>
          <cell r="G12">
            <v>1.9196323723306385E-2</v>
          </cell>
          <cell r="H12">
            <v>0.1907535248398638</v>
          </cell>
          <cell r="I12">
            <v>0.45256714942170828</v>
          </cell>
          <cell r="J12">
            <v>0.6846012042709726</v>
          </cell>
          <cell r="K12">
            <v>0.55091237077628707</v>
          </cell>
          <cell r="L12">
            <v>0.48736604291620284</v>
          </cell>
          <cell r="M12">
            <v>0.10480251151066858</v>
          </cell>
          <cell r="N12">
            <v>0.79013456455171538</v>
          </cell>
          <cell r="O12">
            <v>2.1021045775176026E-2</v>
          </cell>
          <cell r="P12">
            <v>2.3501626109492236E-2</v>
          </cell>
          <cell r="Q12">
            <v>3.3459716165336634E-2</v>
          </cell>
          <cell r="R12">
            <v>0.47117816044626371</v>
          </cell>
          <cell r="S12">
            <v>0.46877839862839421</v>
          </cell>
          <cell r="T12">
            <v>0.36343903972180225</v>
          </cell>
          <cell r="U12">
            <v>0.42800198076701873</v>
          </cell>
          <cell r="V12">
            <v>0.53342172986575431</v>
          </cell>
          <cell r="W12">
            <v>0.47801363133887753</v>
          </cell>
        </row>
        <row r="13">
          <cell r="A13" t="str">
            <v>Bradford</v>
          </cell>
          <cell r="B13" t="str">
            <v>Moderately Weak</v>
          </cell>
          <cell r="C13">
            <v>0.91026185644738333</v>
          </cell>
          <cell r="D13">
            <v>0.89716636507934133</v>
          </cell>
          <cell r="E13">
            <v>0.60740648472913783</v>
          </cell>
          <cell r="F13">
            <v>2.7680866116030219E-2</v>
          </cell>
          <cell r="G13">
            <v>0.16113494237786719</v>
          </cell>
          <cell r="H13">
            <v>0.32516562245209824</v>
          </cell>
          <cell r="I13">
            <v>0.60622373004023189</v>
          </cell>
          <cell r="J13">
            <v>0.59503196784156431</v>
          </cell>
          <cell r="K13">
            <v>0.6091282192437506</v>
          </cell>
          <cell r="L13">
            <v>0.6348764643899848</v>
          </cell>
          <cell r="M13">
            <v>0.30747590128375274</v>
          </cell>
          <cell r="N13">
            <v>1.2858631242150671</v>
          </cell>
          <cell r="O13">
            <v>0.28675226581681168</v>
          </cell>
          <cell r="P13">
            <v>0.13221229501483134</v>
          </cell>
          <cell r="Q13">
            <v>0.17088820610563235</v>
          </cell>
          <cell r="R13">
            <v>0.71960165866953107</v>
          </cell>
          <cell r="S13">
            <v>0.55941119438604692</v>
          </cell>
          <cell r="T13">
            <v>0.439255576950209</v>
          </cell>
          <cell r="U13">
            <v>0.52850766173865527</v>
          </cell>
          <cell r="V13">
            <v>0.57319640052355036</v>
          </cell>
          <cell r="W13">
            <v>0.51268348527037477</v>
          </cell>
        </row>
        <row r="14">
          <cell r="A14" t="str">
            <v>Brighton</v>
          </cell>
          <cell r="B14" t="str">
            <v>Strong</v>
          </cell>
          <cell r="C14">
            <v>0.72664592756819923</v>
          </cell>
          <cell r="D14">
            <v>0.81903482378802517</v>
          </cell>
          <cell r="E14">
            <v>0.5414485762342538</v>
          </cell>
          <cell r="F14">
            <v>3.744884468556408E-2</v>
          </cell>
          <cell r="G14">
            <v>5.3612434425198835E-2</v>
          </cell>
          <cell r="H14">
            <v>0.29983749907204094</v>
          </cell>
          <cell r="I14">
            <v>0.70627748390330103</v>
          </cell>
          <cell r="J14">
            <v>0.85409564456584697</v>
          </cell>
          <cell r="K14">
            <v>0.77022278826011492</v>
          </cell>
          <cell r="L14">
            <v>0.75634825329924116</v>
          </cell>
          <cell r="M14">
            <v>0.21781204917937078</v>
          </cell>
          <cell r="N14">
            <v>0.95169702954200608</v>
          </cell>
          <cell r="O14">
            <v>5.845115392063855E-2</v>
          </cell>
          <cell r="P14">
            <v>9.9616706236732258E-2</v>
          </cell>
          <cell r="Q14">
            <v>0.1248051127546933</v>
          </cell>
          <cell r="R14">
            <v>0.77125766427937315</v>
          </cell>
          <cell r="S14">
            <v>0.89878495350444532</v>
          </cell>
          <cell r="T14">
            <v>0.81248082012078493</v>
          </cell>
          <cell r="U14">
            <v>0.82845831837758488</v>
          </cell>
          <cell r="V14">
            <v>0.90434930490984966</v>
          </cell>
          <cell r="W14">
            <v>0.66074236718567991</v>
          </cell>
        </row>
        <row r="15">
          <cell r="A15" t="str">
            <v>Bristol</v>
          </cell>
          <cell r="B15" t="str">
            <v>Strong</v>
          </cell>
          <cell r="C15">
            <v>0.81509407308143178</v>
          </cell>
          <cell r="D15">
            <v>0.88508986793693123</v>
          </cell>
          <cell r="E15">
            <v>0.53292483009956693</v>
          </cell>
          <cell r="F15">
            <v>3.4683828002748579E-2</v>
          </cell>
          <cell r="G15">
            <v>4.2142062333118367E-2</v>
          </cell>
          <cell r="H15">
            <v>0.26056211529457907</v>
          </cell>
          <cell r="I15">
            <v>0.58753389628103325</v>
          </cell>
          <cell r="J15">
            <v>0.64526926307245724</v>
          </cell>
          <cell r="K15">
            <v>0.59016643527375134</v>
          </cell>
          <cell r="L15">
            <v>0.74019224803171457</v>
          </cell>
          <cell r="M15">
            <v>0.16413567903660156</v>
          </cell>
          <cell r="N15">
            <v>0.89985165579899096</v>
          </cell>
          <cell r="O15">
            <v>0.10351033816190236</v>
          </cell>
          <cell r="P15">
            <v>6.5757813482620567E-2</v>
          </cell>
          <cell r="Q15">
            <v>8.8102825094537957E-2</v>
          </cell>
          <cell r="R15">
            <v>0.60897365594175146</v>
          </cell>
          <cell r="S15">
            <v>0.8100152965269467</v>
          </cell>
          <cell r="T15">
            <v>0.61853412815941244</v>
          </cell>
          <cell r="U15">
            <v>0.65150408379526337</v>
          </cell>
          <cell r="V15">
            <v>0.68239952658327752</v>
          </cell>
          <cell r="W15">
            <v>0.68262526134700541</v>
          </cell>
        </row>
        <row r="16">
          <cell r="A16" t="str">
            <v>Burnley</v>
          </cell>
          <cell r="B16" t="str">
            <v>Weak</v>
          </cell>
          <cell r="C16">
            <v>0.99274722324300302</v>
          </cell>
          <cell r="D16">
            <v>1.0256375834846645</v>
          </cell>
          <cell r="E16">
            <v>1.2278743605857203</v>
          </cell>
          <cell r="F16">
            <v>0.81046467466036887</v>
          </cell>
          <cell r="G16">
            <v>0.85539252258075971</v>
          </cell>
          <cell r="H16">
            <v>1.2491535636671385</v>
          </cell>
          <cell r="I16">
            <v>1.3275160897007079</v>
          </cell>
          <cell r="J16">
            <v>1.2774827212072322</v>
          </cell>
          <cell r="K16">
            <v>1.286284510471535</v>
          </cell>
          <cell r="L16">
            <v>1.2806411837726395</v>
          </cell>
          <cell r="M16">
            <v>0.90074348485989286</v>
          </cell>
          <cell r="N16">
            <v>1.2717140624268077</v>
          </cell>
          <cell r="O16">
            <v>0.76714241694348029</v>
          </cell>
          <cell r="P16">
            <v>0.86513431416225373</v>
          </cell>
          <cell r="Q16">
            <v>1.1221505046236062</v>
          </cell>
          <cell r="R16">
            <v>1.2326127063790984</v>
          </cell>
          <cell r="S16">
            <v>1.2906222133047629</v>
          </cell>
          <cell r="T16">
            <v>1.3252671299909808</v>
          </cell>
          <cell r="U16">
            <v>1.3548990003517116</v>
          </cell>
          <cell r="V16">
            <v>1.2930731105549285</v>
          </cell>
          <cell r="W16">
            <v>1.2516339710462376</v>
          </cell>
        </row>
        <row r="17">
          <cell r="A17" t="str">
            <v>Cambridge</v>
          </cell>
          <cell r="B17" t="str">
            <v>Moderately Strong</v>
          </cell>
          <cell r="C17">
            <v>0.82204805171352469</v>
          </cell>
          <cell r="D17">
            <v>0.82545992849849437</v>
          </cell>
          <cell r="E17">
            <v>0.52959119077277295</v>
          </cell>
          <cell r="F17">
            <v>1.7956570939161124E-5</v>
          </cell>
          <cell r="G17">
            <v>2.3274839853977564E-3</v>
          </cell>
          <cell r="H17">
            <v>0.31591945969630147</v>
          </cell>
          <cell r="I17">
            <v>0.59226808267897268</v>
          </cell>
          <cell r="J17">
            <v>0.79476194061407546</v>
          </cell>
          <cell r="K17">
            <v>0.72299289600750716</v>
          </cell>
          <cell r="L17">
            <v>0.78508701514960344</v>
          </cell>
          <cell r="M17">
            <v>0.16395852758710958</v>
          </cell>
          <cell r="N17">
            <v>1.0018065141822019</v>
          </cell>
          <cell r="O17">
            <v>1.4518062120803935E-2</v>
          </cell>
          <cell r="P17">
            <v>2.1937740581550687E-2</v>
          </cell>
          <cell r="Q17">
            <v>3.006088823236655E-2</v>
          </cell>
          <cell r="R17">
            <v>0.57812531076910212</v>
          </cell>
          <cell r="S17">
            <v>0.96565845463471378</v>
          </cell>
          <cell r="T17">
            <v>0.84365407745620768</v>
          </cell>
          <cell r="U17">
            <v>0.87935078785806109</v>
          </cell>
          <cell r="V17">
            <v>0.97381331903272517</v>
          </cell>
          <cell r="W17">
            <v>0.78855681593122384</v>
          </cell>
        </row>
        <row r="18">
          <cell r="A18" t="str">
            <v>Cardiff</v>
          </cell>
          <cell r="B18" t="str">
            <v>Strong</v>
          </cell>
          <cell r="C18">
            <v>0.74237642814457472</v>
          </cell>
          <cell r="D18">
            <v>0.84608223638926972</v>
          </cell>
          <cell r="E18">
            <v>0.48262755806004398</v>
          </cell>
          <cell r="F18">
            <v>1.1167312207938183E-2</v>
          </cell>
          <cell r="G18">
            <v>1.6142924940208955E-2</v>
          </cell>
          <cell r="H18">
            <v>8.523651978872146E-2</v>
          </cell>
          <cell r="I18">
            <v>0.48913269849576019</v>
          </cell>
          <cell r="J18">
            <v>0.72303933925872743</v>
          </cell>
          <cell r="K18">
            <v>0.57646522488854612</v>
          </cell>
          <cell r="L18">
            <v>0.40182005596219894</v>
          </cell>
          <cell r="M18">
            <v>0.74882333923582978</v>
          </cell>
          <cell r="N18">
            <v>0.67638525451348741</v>
          </cell>
          <cell r="O18">
            <v>2.2567802455488357E-2</v>
          </cell>
          <cell r="P18">
            <v>2.7029090357808632E-2</v>
          </cell>
          <cell r="Q18">
            <v>4.3416227850789815E-2</v>
          </cell>
          <cell r="R18">
            <v>0.665516104040076</v>
          </cell>
          <cell r="S18">
            <v>0.77202005744827951</v>
          </cell>
          <cell r="T18">
            <v>0.63116649522317725</v>
          </cell>
          <cell r="U18">
            <v>0.66072649820778162</v>
          </cell>
          <cell r="V18">
            <v>0.76147065999994801</v>
          </cell>
          <cell r="W18">
            <v>0.61630765713106994</v>
          </cell>
        </row>
        <row r="19">
          <cell r="A19" t="str">
            <v>Chatham</v>
          </cell>
          <cell r="B19" t="str">
            <v>Weak</v>
          </cell>
          <cell r="C19">
            <v>0.8992959001497185</v>
          </cell>
          <cell r="D19">
            <v>0.67261309592185203</v>
          </cell>
          <cell r="E19">
            <v>0.65321863471064134</v>
          </cell>
          <cell r="F19">
            <v>0.46686244058806786</v>
          </cell>
          <cell r="G19">
            <v>0.6087480152587974</v>
          </cell>
          <cell r="H19">
            <v>0.56334106566215048</v>
          </cell>
          <cell r="I19">
            <v>0.55015141314908755</v>
          </cell>
          <cell r="J19">
            <v>0.62905814964393303</v>
          </cell>
          <cell r="K19">
            <v>0.59892072607190949</v>
          </cell>
          <cell r="L19">
            <v>0.77291022165751833</v>
          </cell>
          <cell r="M19">
            <v>0.59699745450629571</v>
          </cell>
          <cell r="N19">
            <v>0.6184992569507396</v>
          </cell>
          <cell r="O19">
            <v>0.44375437642906662</v>
          </cell>
          <cell r="P19">
            <v>0.57373308733313821</v>
          </cell>
          <cell r="Q19">
            <v>0.64895533178165443</v>
          </cell>
          <cell r="R19">
            <v>0.85601618585585093</v>
          </cell>
          <cell r="S19">
            <v>0.71611762037131188</v>
          </cell>
          <cell r="T19">
            <v>0.69228794362490043</v>
          </cell>
          <cell r="U19">
            <v>0.70053866190576208</v>
          </cell>
          <cell r="V19">
            <v>0.72613482256933726</v>
          </cell>
          <cell r="W19">
            <v>0.68862442649208822</v>
          </cell>
        </row>
        <row r="20">
          <cell r="A20" t="str">
            <v>Coventry</v>
          </cell>
          <cell r="B20" t="str">
            <v>Moderately Strong</v>
          </cell>
          <cell r="C20">
            <v>0.87044453103425345</v>
          </cell>
          <cell r="D20">
            <v>0.90754314135937619</v>
          </cell>
          <cell r="E20">
            <v>0.62270153853531918</v>
          </cell>
          <cell r="F20">
            <v>0.13046231793412236</v>
          </cell>
          <cell r="G20">
            <v>0.174556520304294</v>
          </cell>
          <cell r="H20">
            <v>0.32507075916481781</v>
          </cell>
          <cell r="I20">
            <v>0.57686413935632075</v>
          </cell>
          <cell r="J20">
            <v>0.71889459253280918</v>
          </cell>
          <cell r="K20">
            <v>0.7149276464230977</v>
          </cell>
          <cell r="L20">
            <v>0.7894974769653893</v>
          </cell>
          <cell r="M20">
            <v>0.3386197939614301</v>
          </cell>
          <cell r="N20">
            <v>1.13243911422013</v>
          </cell>
          <cell r="O20">
            <v>0.14783239966843575</v>
          </cell>
          <cell r="P20">
            <v>0.17673553739901804</v>
          </cell>
          <cell r="Q20">
            <v>0.21997145284388697</v>
          </cell>
          <cell r="R20">
            <v>0.8962940517077983</v>
          </cell>
          <cell r="S20">
            <v>0.75042115411929811</v>
          </cell>
          <cell r="T20">
            <v>0.48360449959231394</v>
          </cell>
          <cell r="U20">
            <v>0.474385642196818</v>
          </cell>
          <cell r="V20">
            <v>0.52605019242340045</v>
          </cell>
          <cell r="W20">
            <v>0.55523727892280417</v>
          </cell>
        </row>
        <row r="21">
          <cell r="A21" t="str">
            <v>Crawley</v>
          </cell>
          <cell r="B21" t="str">
            <v>Strong</v>
          </cell>
          <cell r="C21">
            <v>0.97075109627210687</v>
          </cell>
          <cell r="D21">
            <v>1.0324226224569062</v>
          </cell>
          <cell r="E21">
            <v>0.81947817882395202</v>
          </cell>
          <cell r="F21">
            <v>0.27235272471851274</v>
          </cell>
          <cell r="G21">
            <v>0.32494163216445937</v>
          </cell>
          <cell r="H21">
            <v>0.47000802281074722</v>
          </cell>
          <cell r="I21">
            <v>0.72438703612202349</v>
          </cell>
          <cell r="J21">
            <v>0.85759785586369197</v>
          </cell>
          <cell r="K21">
            <v>0.79808178925568329</v>
          </cell>
          <cell r="L21">
            <v>0.84937550882887491</v>
          </cell>
          <cell r="M21">
            <v>0.41802393216307199</v>
          </cell>
          <cell r="N21">
            <v>1.1248079880369166</v>
          </cell>
          <cell r="O21">
            <v>0.23735206251196755</v>
          </cell>
          <cell r="P21">
            <v>0.30624088896093121</v>
          </cell>
          <cell r="Q21">
            <v>0.4018544721273799</v>
          </cell>
          <cell r="R21">
            <v>1.043253607197085</v>
          </cell>
          <cell r="S21">
            <v>0.70119738600990844</v>
          </cell>
          <cell r="T21">
            <v>0.50064208881489769</v>
          </cell>
          <cell r="U21">
            <v>0.5294336104252888</v>
          </cell>
          <cell r="V21">
            <v>0.6089076630951068</v>
          </cell>
          <cell r="W21">
            <v>0.55214569565030092</v>
          </cell>
        </row>
        <row r="22">
          <cell r="A22" t="str">
            <v>Derby</v>
          </cell>
          <cell r="B22" t="str">
            <v>Weak</v>
          </cell>
          <cell r="C22">
            <v>0.78411293652894953</v>
          </cell>
          <cell r="D22">
            <v>0.92191218503170747</v>
          </cell>
          <cell r="E22">
            <v>0.68408578331590142</v>
          </cell>
          <cell r="F22">
            <v>0.18743255030274408</v>
          </cell>
          <cell r="G22">
            <v>0.25657419640910295</v>
          </cell>
          <cell r="H22">
            <v>0.41840376433334436</v>
          </cell>
          <cell r="I22">
            <v>0.73236602858323363</v>
          </cell>
          <cell r="J22">
            <v>0.84887665328554796</v>
          </cell>
          <cell r="K22">
            <v>0.81795879206528344</v>
          </cell>
          <cell r="L22">
            <v>0.87511919050409914</v>
          </cell>
          <cell r="M22">
            <v>0.41487780149248699</v>
          </cell>
          <cell r="N22">
            <v>1.1731014944844613</v>
          </cell>
          <cell r="O22">
            <v>0.20001086952896618</v>
          </cell>
          <cell r="P22">
            <v>0.27034401224751298</v>
          </cell>
          <cell r="Q22">
            <v>0.31659921407657171</v>
          </cell>
          <cell r="R22">
            <v>0.67254361581875832</v>
          </cell>
          <cell r="S22">
            <v>0.76204348478034201</v>
          </cell>
          <cell r="T22">
            <v>0.71556224051079909</v>
          </cell>
          <cell r="U22">
            <v>0.80762204682380756</v>
          </cell>
          <cell r="V22">
            <v>0.87234326680715446</v>
          </cell>
          <cell r="W22">
            <v>0.76105907581397658</v>
          </cell>
        </row>
        <row r="23">
          <cell r="A23" t="str">
            <v>Doncaster</v>
          </cell>
          <cell r="B23" t="str">
            <v>Weak</v>
          </cell>
          <cell r="C23">
            <v>0.94363867780271893</v>
          </cell>
          <cell r="D23">
            <v>1.0547924382591507</v>
          </cell>
          <cell r="E23">
            <v>0.77331301974209365</v>
          </cell>
          <cell r="F23">
            <v>0.40457062676438965</v>
          </cell>
          <cell r="G23">
            <v>0.46065879581270031</v>
          </cell>
          <cell r="H23">
            <v>0.55840620287205567</v>
          </cell>
          <cell r="I23">
            <v>0.67293818432975294</v>
          </cell>
          <cell r="J23">
            <v>0.71990374056418349</v>
          </cell>
          <cell r="K23">
            <v>0.72729146064449857</v>
          </cell>
          <cell r="L23">
            <v>0.7141145772315276</v>
          </cell>
          <cell r="M23">
            <v>0.43518041781137723</v>
          </cell>
          <cell r="N23">
            <v>1.1537783119667846</v>
          </cell>
          <cell r="O23">
            <v>0.31759918163076983</v>
          </cell>
          <cell r="P23">
            <v>0.3080019314182057</v>
          </cell>
          <cell r="Q23">
            <v>0.43508671248816977</v>
          </cell>
          <cell r="R23">
            <v>0.81310462172003761</v>
          </cell>
          <cell r="S23">
            <v>0.73432254311713019</v>
          </cell>
          <cell r="T23">
            <v>0.54536483067400354</v>
          </cell>
          <cell r="U23">
            <v>0.58525642460377247</v>
          </cell>
          <cell r="V23">
            <v>0.59870083527518148</v>
          </cell>
          <cell r="W23">
            <v>0.57542501865791507</v>
          </cell>
        </row>
        <row r="24">
          <cell r="A24" t="str">
            <v>Dundee</v>
          </cell>
          <cell r="B24" t="e">
            <v>#N/A</v>
          </cell>
          <cell r="C24">
            <v>0.83992078067858122</v>
          </cell>
          <cell r="D24">
            <v>0.87382365200208068</v>
          </cell>
          <cell r="E24">
            <v>0.63990121683928891</v>
          </cell>
          <cell r="F24">
            <v>9.0298037646268731E-2</v>
          </cell>
          <cell r="G24">
            <v>0.14316061982069062</v>
          </cell>
          <cell r="H24">
            <v>0.17833414149972077</v>
          </cell>
          <cell r="I24">
            <v>0.50422977913163491</v>
          </cell>
          <cell r="J24">
            <v>0.68911556172149102</v>
          </cell>
          <cell r="K24">
            <v>0.73404344107118924</v>
          </cell>
          <cell r="L24">
            <v>0.80392403703494408</v>
          </cell>
          <cell r="M24">
            <v>0.79427623556371352</v>
          </cell>
          <cell r="N24">
            <v>1.0248424410834209</v>
          </cell>
          <cell r="O24">
            <v>0.13726753165078182</v>
          </cell>
          <cell r="P24">
            <v>0.16762993955150174</v>
          </cell>
          <cell r="Q24">
            <v>0.21087245456216042</v>
          </cell>
          <cell r="R24">
            <v>0.25268883124003394</v>
          </cell>
          <cell r="S24">
            <v>0.50131226631053316</v>
          </cell>
          <cell r="T24">
            <v>0.45503348574562341</v>
          </cell>
          <cell r="U24">
            <v>0.48336181829727337</v>
          </cell>
          <cell r="V24">
            <v>0.50172082197647871</v>
          </cell>
          <cell r="W24">
            <v>0.50896683980148372</v>
          </cell>
        </row>
        <row r="25">
          <cell r="A25" t="str">
            <v>Edinburgh</v>
          </cell>
          <cell r="B25" t="e">
            <v>#N/A</v>
          </cell>
          <cell r="C25">
            <v>0.92661842921794668</v>
          </cell>
          <cell r="D25">
            <v>1.0234713464458758</v>
          </cell>
          <cell r="E25">
            <v>0.65267482686938894</v>
          </cell>
          <cell r="F25">
            <v>4.3247852429778263E-4</v>
          </cell>
          <cell r="G25">
            <v>1.1960402285466746E-3</v>
          </cell>
          <cell r="H25">
            <v>1.8009754206554693E-2</v>
          </cell>
          <cell r="I25">
            <v>0.27613511249342837</v>
          </cell>
          <cell r="J25">
            <v>0.94192670997244754</v>
          </cell>
          <cell r="K25">
            <v>0.69012216966261675</v>
          </cell>
          <cell r="L25">
            <v>0.62617008798425133</v>
          </cell>
          <cell r="M25">
            <v>0.47180396880444475</v>
          </cell>
          <cell r="N25">
            <v>0.45704518549422868</v>
          </cell>
          <cell r="O25">
            <v>6.6692260190625722E-3</v>
          </cell>
          <cell r="P25">
            <v>1.2205354716331713E-3</v>
          </cell>
          <cell r="Q25">
            <v>8.8859377546341416E-3</v>
          </cell>
          <cell r="R25">
            <v>0.11414314076403019</v>
          </cell>
          <cell r="S25">
            <v>0.71968424067726855</v>
          </cell>
          <cell r="T25">
            <v>0.82781271822655234</v>
          </cell>
          <cell r="U25">
            <v>1.038062099496996</v>
          </cell>
          <cell r="V25">
            <v>1.6142964446323855</v>
          </cell>
          <cell r="W25">
            <v>0.822928264463474</v>
          </cell>
        </row>
        <row r="26">
          <cell r="A26" t="str">
            <v>Exeter</v>
          </cell>
          <cell r="B26" t="str">
            <v>Moderately Strong</v>
          </cell>
          <cell r="C26">
            <v>0.80269235016219176</v>
          </cell>
          <cell r="D26">
            <v>0.83364995455261792</v>
          </cell>
          <cell r="E26">
            <v>0.49132077214201625</v>
          </cell>
          <cell r="F26">
            <v>2.1204953660443511E-2</v>
          </cell>
          <cell r="G26">
            <v>3.0455025405800164E-2</v>
          </cell>
          <cell r="H26">
            <v>0.16819247618518049</v>
          </cell>
          <cell r="I26">
            <v>0.51501140128859091</v>
          </cell>
          <cell r="J26">
            <v>0.71330913905030802</v>
          </cell>
          <cell r="K26">
            <v>0.65561507989303824</v>
          </cell>
          <cell r="L26">
            <v>0.65059869723488117</v>
          </cell>
          <cell r="M26">
            <v>0.16520934501155582</v>
          </cell>
          <cell r="N26">
            <v>1.1256992781868338</v>
          </cell>
          <cell r="O26">
            <v>8.8887116044153447E-2</v>
          </cell>
          <cell r="P26">
            <v>5.6680257872392469E-2</v>
          </cell>
          <cell r="Q26">
            <v>6.8294814821364069E-2</v>
          </cell>
          <cell r="R26">
            <v>0.66092191444892046</v>
          </cell>
          <cell r="S26">
            <v>0.84327707944321462</v>
          </cell>
          <cell r="T26">
            <v>0.65182179618915581</v>
          </cell>
          <cell r="U26">
            <v>0.71165917551900248</v>
          </cell>
          <cell r="V26">
            <v>0.75685427704304398</v>
          </cell>
          <cell r="W26">
            <v>0.70654735590599416</v>
          </cell>
        </row>
        <row r="27">
          <cell r="A27" t="str">
            <v>Glasgow</v>
          </cell>
          <cell r="B27" t="e">
            <v>#N/A</v>
          </cell>
          <cell r="C27">
            <v>0.73768721610472421</v>
          </cell>
          <cell r="D27">
            <v>0.77581730868534238</v>
          </cell>
          <cell r="E27">
            <v>0.46723045694137999</v>
          </cell>
          <cell r="F27">
            <v>9.7614925383973997E-3</v>
          </cell>
          <cell r="G27">
            <v>1.4253865899889362E-2</v>
          </cell>
          <cell r="H27">
            <v>4.936381801754762E-2</v>
          </cell>
          <cell r="I27">
            <v>0.59608597209859115</v>
          </cell>
          <cell r="J27">
            <v>0.76042651059922761</v>
          </cell>
          <cell r="K27">
            <v>0.63540125153276794</v>
          </cell>
          <cell r="L27">
            <v>0.63134496376745575</v>
          </cell>
          <cell r="M27">
            <v>0.55191041543173003</v>
          </cell>
          <cell r="N27">
            <v>0.72958796700502282</v>
          </cell>
          <cell r="O27">
            <v>1.6948127464329981E-2</v>
          </cell>
          <cell r="P27">
            <v>2.1892003276462787E-2</v>
          </cell>
          <cell r="Q27">
            <v>3.0460652709962347E-2</v>
          </cell>
          <cell r="R27">
            <v>0.18789161295459553</v>
          </cell>
          <cell r="S27">
            <v>0.75605194781744778</v>
          </cell>
          <cell r="T27">
            <v>0.66919378518939598</v>
          </cell>
          <cell r="U27">
            <v>0.70869164800918871</v>
          </cell>
          <cell r="V27">
            <v>0.80085741515040498</v>
          </cell>
          <cell r="W27">
            <v>0.69223380299655835</v>
          </cell>
        </row>
        <row r="28">
          <cell r="A28" t="str">
            <v>Gloucester</v>
          </cell>
          <cell r="B28" t="str">
            <v>Strong</v>
          </cell>
          <cell r="C28">
            <v>0.90962718704601409</v>
          </cell>
          <cell r="D28">
            <v>0.82157441356895167</v>
          </cell>
          <cell r="E28">
            <v>0.77642321580992413</v>
          </cell>
          <cell r="F28">
            <v>0.13118682677392277</v>
          </cell>
          <cell r="G28">
            <v>0.27700543124677801</v>
          </cell>
          <cell r="H28">
            <v>0.49242033350336517</v>
          </cell>
          <cell r="I28">
            <v>0.65585979722035048</v>
          </cell>
          <cell r="J28">
            <v>0.75358451205616994</v>
          </cell>
          <cell r="K28">
            <v>0.86436554167428137</v>
          </cell>
          <cell r="L28">
            <v>1.0048303434853505</v>
          </cell>
          <cell r="M28">
            <v>0.49010899326539642</v>
          </cell>
          <cell r="N28">
            <v>0.96611335496771289</v>
          </cell>
          <cell r="O28">
            <v>0.30642413073798713</v>
          </cell>
          <cell r="P28">
            <v>0.35644541715705252</v>
          </cell>
          <cell r="Q28">
            <v>0.41137113160386612</v>
          </cell>
          <cell r="R28">
            <v>0.68633579521059773</v>
          </cell>
          <cell r="S28">
            <v>0.87869059817229755</v>
          </cell>
          <cell r="T28">
            <v>0.83829985973422549</v>
          </cell>
          <cell r="U28">
            <v>0.91336178819197789</v>
          </cell>
          <cell r="V28">
            <v>0.93478750172170333</v>
          </cell>
          <cell r="W28">
            <v>0.85321520730045097</v>
          </cell>
        </row>
        <row r="29">
          <cell r="A29" t="str">
            <v>Huddersfield</v>
          </cell>
          <cell r="B29" t="str">
            <v>Moderately Weak</v>
          </cell>
          <cell r="C29">
            <v>0.79455374499901255</v>
          </cell>
          <cell r="D29">
            <v>0.87661822238512255</v>
          </cell>
          <cell r="E29">
            <v>0.92212589666555966</v>
          </cell>
          <cell r="F29">
            <v>0.44899222749295803</v>
          </cell>
          <cell r="G29">
            <v>0.6747207119120181</v>
          </cell>
          <cell r="H29">
            <v>0.71403331314166874</v>
          </cell>
          <cell r="I29">
            <v>0.97558304416339425</v>
          </cell>
          <cell r="J29">
            <v>1.0599910991489108</v>
          </cell>
          <cell r="K29">
            <v>1.0821114912261056</v>
          </cell>
          <cell r="L29">
            <v>1.2038993499315698</v>
          </cell>
          <cell r="M29">
            <v>0.88228677905624264</v>
          </cell>
          <cell r="N29">
            <v>1.2568376471540492</v>
          </cell>
          <cell r="O29">
            <v>0.62813394885709639</v>
          </cell>
          <cell r="P29">
            <v>0.71632432604547558</v>
          </cell>
          <cell r="Q29">
            <v>0.87808424456797129</v>
          </cell>
          <cell r="R29">
            <v>0.94008545949459177</v>
          </cell>
          <cell r="S29">
            <v>1.1291464144044097</v>
          </cell>
          <cell r="T29">
            <v>1.008705097757973</v>
          </cell>
          <cell r="U29">
            <v>1.0994258375504076</v>
          </cell>
          <cell r="V29">
            <v>1.2472229554225747</v>
          </cell>
          <cell r="W29">
            <v>1.1453813409155265</v>
          </cell>
        </row>
        <row r="30">
          <cell r="A30" t="str">
            <v>Hull</v>
          </cell>
          <cell r="B30" t="str">
            <v>Weak</v>
          </cell>
          <cell r="C30">
            <v>0.73804378237858359</v>
          </cell>
          <cell r="D30">
            <v>0.79537349714918404</v>
          </cell>
          <cell r="E30">
            <v>0.45711310871645849</v>
          </cell>
          <cell r="F30">
            <v>4.1168319554756888E-2</v>
          </cell>
          <cell r="G30">
            <v>5.5158837026058949E-2</v>
          </cell>
          <cell r="H30">
            <v>0.20015540171067348</v>
          </cell>
          <cell r="I30">
            <v>0.49232979296195989</v>
          </cell>
          <cell r="J30">
            <v>0.70376087873839499</v>
          </cell>
          <cell r="K30">
            <v>0.76920655859987852</v>
          </cell>
          <cell r="L30">
            <v>0.8726193513762962</v>
          </cell>
          <cell r="M30">
            <v>0.34177746628775946</v>
          </cell>
          <cell r="N30">
            <v>1.3596630703235517</v>
          </cell>
          <cell r="O30">
            <v>0.23897560771529797</v>
          </cell>
          <cell r="P30">
            <v>0.17296639547308826</v>
          </cell>
          <cell r="Q30">
            <v>0.21811566224766252</v>
          </cell>
          <cell r="R30">
            <v>0.72335398699402442</v>
          </cell>
          <cell r="S30">
            <v>0.87619295940488395</v>
          </cell>
          <cell r="T30">
            <v>0.65516139569261944</v>
          </cell>
          <cell r="U30">
            <v>0.65823579495391271</v>
          </cell>
          <cell r="V30">
            <v>0.82836431672805722</v>
          </cell>
          <cell r="W30">
            <v>0.83051388340677246</v>
          </cell>
        </row>
        <row r="31">
          <cell r="A31" t="str">
            <v>Ipswich</v>
          </cell>
          <cell r="B31" t="str">
            <v>Moderately Weak</v>
          </cell>
          <cell r="C31">
            <v>0.87886456665032431</v>
          </cell>
          <cell r="D31">
            <v>0.90898407687938776</v>
          </cell>
          <cell r="E31">
            <v>0.64415750797423055</v>
          </cell>
          <cell r="F31">
            <v>0.13870548500848257</v>
          </cell>
          <cell r="G31">
            <v>0.19031409630329371</v>
          </cell>
          <cell r="H31">
            <v>0.40289890099723269</v>
          </cell>
          <cell r="I31">
            <v>0.63007788082255667</v>
          </cell>
          <cell r="J31">
            <v>0.82437156814070711</v>
          </cell>
          <cell r="K31">
            <v>0.6864465599767211</v>
          </cell>
          <cell r="L31">
            <v>0.81431453047841262</v>
          </cell>
          <cell r="M31">
            <v>0.33766241371660272</v>
          </cell>
          <cell r="N31">
            <v>1.1285576654148632</v>
          </cell>
          <cell r="O31">
            <v>0.13313966088080131</v>
          </cell>
          <cell r="P31">
            <v>0.17371641770761811</v>
          </cell>
          <cell r="Q31">
            <v>0.20133033182364646</v>
          </cell>
          <cell r="R31">
            <v>0.90219086891551359</v>
          </cell>
          <cell r="S31">
            <v>0.5298960355698914</v>
          </cell>
          <cell r="T31">
            <v>0.45133755602133591</v>
          </cell>
          <cell r="U31">
            <v>0.41353139310837794</v>
          </cell>
          <cell r="V31">
            <v>0.58137608455657352</v>
          </cell>
          <cell r="W31">
            <v>0.46319307820802225</v>
          </cell>
        </row>
        <row r="32">
          <cell r="A32" t="str">
            <v>Leeds</v>
          </cell>
          <cell r="B32" t="str">
            <v>Strong</v>
          </cell>
          <cell r="C32">
            <v>0.81342776018062057</v>
          </cell>
          <cell r="D32">
            <v>0.92468082946585994</v>
          </cell>
          <cell r="E32">
            <v>0.56407170029000164</v>
          </cell>
          <cell r="F32">
            <v>3.8528577884297172E-2</v>
          </cell>
          <cell r="G32">
            <v>5.1387741811932237E-2</v>
          </cell>
          <cell r="H32">
            <v>0.21681991307219528</v>
          </cell>
          <cell r="I32">
            <v>0.65553931761176254</v>
          </cell>
          <cell r="J32">
            <v>0.71369961759596823</v>
          </cell>
          <cell r="K32">
            <v>0.6647951151803031</v>
          </cell>
          <cell r="L32">
            <v>0.65122955429247453</v>
          </cell>
          <cell r="M32">
            <v>0.1620980840899133</v>
          </cell>
          <cell r="N32">
            <v>0.91420287265570521</v>
          </cell>
          <cell r="O32">
            <v>0.13577723600862282</v>
          </cell>
          <cell r="P32">
            <v>0.14807930870665906</v>
          </cell>
          <cell r="Q32">
            <v>0.17228286074514515</v>
          </cell>
          <cell r="R32">
            <v>0.67175964916647735</v>
          </cell>
          <cell r="S32">
            <v>1.0138316444862594</v>
          </cell>
          <cell r="T32">
            <v>0.78390763490768112</v>
          </cell>
          <cell r="U32">
            <v>0.84798848471492838</v>
          </cell>
          <cell r="V32">
            <v>0.88542191250560098</v>
          </cell>
          <cell r="W32">
            <v>0.8587471379155176</v>
          </cell>
        </row>
        <row r="33">
          <cell r="A33" t="str">
            <v>Leicester</v>
          </cell>
          <cell r="B33" t="str">
            <v>Weak</v>
          </cell>
          <cell r="C33">
            <v>0.83406423061008583</v>
          </cell>
          <cell r="D33">
            <v>0.87571937108307563</v>
          </cell>
          <cell r="E33">
            <v>0.54128165273934126</v>
          </cell>
          <cell r="F33">
            <v>4.0978368519936359E-2</v>
          </cell>
          <cell r="G33">
            <v>6.0367420661962247E-2</v>
          </cell>
          <cell r="H33">
            <v>0.15537317869481854</v>
          </cell>
          <cell r="I33">
            <v>6.9673137648625844E-2</v>
          </cell>
          <cell r="J33">
            <v>0.46385809578072928</v>
          </cell>
          <cell r="K33">
            <v>0.49536253482990517</v>
          </cell>
          <cell r="L33">
            <v>0.62414122760994672</v>
          </cell>
          <cell r="M33">
            <v>0.19448690327495274</v>
          </cell>
          <cell r="N33">
            <v>0.81731043124549319</v>
          </cell>
          <cell r="O33">
            <v>7.6109608499575723E-2</v>
          </cell>
          <cell r="P33">
            <v>9.5288940562329963E-2</v>
          </cell>
          <cell r="Q33">
            <v>0.11538241335566769</v>
          </cell>
          <cell r="R33">
            <v>0.41443018763226647</v>
          </cell>
          <cell r="S33">
            <v>0.6748035919206149</v>
          </cell>
          <cell r="T33">
            <v>0.57734593063394757</v>
          </cell>
          <cell r="U33">
            <v>0.64618794607743857</v>
          </cell>
          <cell r="V33">
            <v>0.68083854726418702</v>
          </cell>
          <cell r="W33">
            <v>0.62600289728664826</v>
          </cell>
        </row>
        <row r="34">
          <cell r="A34" t="str">
            <v>Liverpool</v>
          </cell>
          <cell r="B34" t="str">
            <v>Moderately Strong</v>
          </cell>
          <cell r="C34">
            <v>0.79461414429550203</v>
          </cell>
          <cell r="D34">
            <v>0.84489663397448389</v>
          </cell>
          <cell r="E34">
            <v>0.55611210328891048</v>
          </cell>
          <cell r="F34">
            <v>0.10546379484279914</v>
          </cell>
          <cell r="G34">
            <v>0.13860951113953671</v>
          </cell>
          <cell r="H34">
            <v>0.30446976171967349</v>
          </cell>
          <cell r="I34">
            <v>0.65623099341432678</v>
          </cell>
          <cell r="J34">
            <v>0.7474949593636222</v>
          </cell>
          <cell r="K34">
            <v>0.66990685534604133</v>
          </cell>
          <cell r="L34">
            <v>0.67044862780368641</v>
          </cell>
          <cell r="M34">
            <v>0.26520120002598424</v>
          </cell>
          <cell r="N34">
            <v>1.1964151586270853</v>
          </cell>
          <cell r="O34">
            <v>0.1541363885691393</v>
          </cell>
          <cell r="P34">
            <v>0.114030679348891</v>
          </cell>
          <cell r="Q34">
            <v>0.17064361586819204</v>
          </cell>
          <cell r="R34">
            <v>0.69406636656035514</v>
          </cell>
          <cell r="S34">
            <v>0.8707638253713198</v>
          </cell>
          <cell r="T34">
            <v>0.76559021848665831</v>
          </cell>
          <cell r="U34">
            <v>0.78369714590361739</v>
          </cell>
          <cell r="V34">
            <v>0.87514158036356737</v>
          </cell>
          <cell r="W34">
            <v>0.76847153354797959</v>
          </cell>
        </row>
        <row r="35">
          <cell r="A35" t="str">
            <v>London</v>
          </cell>
          <cell r="B35" t="str">
            <v>Strong</v>
          </cell>
          <cell r="C35">
            <v>0.87962335383271628</v>
          </cell>
          <cell r="D35">
            <v>0.84198694311093303</v>
          </cell>
          <cell r="E35">
            <v>0.47506726285745288</v>
          </cell>
          <cell r="F35">
            <v>1.0158042509737668E-2</v>
          </cell>
          <cell r="G35">
            <v>1.9137229235955247E-2</v>
          </cell>
          <cell r="H35">
            <v>0.16414170250272045</v>
          </cell>
          <cell r="I35">
            <v>0.5187665454360566</v>
          </cell>
          <cell r="J35">
            <v>0.577072177855809</v>
          </cell>
          <cell r="K35">
            <v>0.53749483255363295</v>
          </cell>
          <cell r="L35">
            <v>0.6372390313752907</v>
          </cell>
          <cell r="M35">
            <v>0.14863659247631456</v>
          </cell>
          <cell r="N35">
            <v>0.48404381633200766</v>
          </cell>
          <cell r="O35">
            <v>3.1764287292568895E-2</v>
          </cell>
          <cell r="P35">
            <v>3.8451172395407983E-2</v>
          </cell>
          <cell r="Q35">
            <v>5.7150072232363833E-2</v>
          </cell>
          <cell r="R35">
            <v>0.48967829354171477</v>
          </cell>
          <cell r="S35">
            <v>0.7281853908329744</v>
          </cell>
          <cell r="T35">
            <v>0.69740973559691477</v>
          </cell>
          <cell r="U35">
            <v>0.79863306641387188</v>
          </cell>
          <cell r="V35">
            <v>0.81277095754751272</v>
          </cell>
          <cell r="W35">
            <v>0.72352478772022977</v>
          </cell>
        </row>
        <row r="36">
          <cell r="A36" t="str">
            <v>Luton</v>
          </cell>
          <cell r="B36" t="str">
            <v>Weak</v>
          </cell>
          <cell r="C36">
            <v>0.91341366457812723</v>
          </cell>
          <cell r="D36">
            <v>0.95000090275100757</v>
          </cell>
          <cell r="E36">
            <v>0.64150888523230276</v>
          </cell>
          <cell r="F36">
            <v>5.0441361167609923E-2</v>
          </cell>
          <cell r="G36">
            <v>3.7402375886132502E-2</v>
          </cell>
          <cell r="H36">
            <v>0.21640997230607775</v>
          </cell>
          <cell r="I36">
            <v>0.41196165157666492</v>
          </cell>
          <cell r="J36">
            <v>0.55532640862346261</v>
          </cell>
          <cell r="K36">
            <v>0.53796497316419845</v>
          </cell>
          <cell r="L36">
            <v>0.6450246747632471</v>
          </cell>
          <cell r="M36">
            <v>0.18678500257255634</v>
          </cell>
          <cell r="N36">
            <v>0.6910799404660809</v>
          </cell>
          <cell r="O36">
            <v>7.8890478281683135E-2</v>
          </cell>
          <cell r="P36">
            <v>8.0226080547306122E-2</v>
          </cell>
          <cell r="Q36">
            <v>0.10410946643904359</v>
          </cell>
          <cell r="R36">
            <v>0.77516025377488862</v>
          </cell>
          <cell r="S36">
            <v>0.38077122823294407</v>
          </cell>
          <cell r="T36">
            <v>0.33609470023455817</v>
          </cell>
          <cell r="U36">
            <v>0.28326403315994164</v>
          </cell>
          <cell r="V36">
            <v>0.35215199269575104</v>
          </cell>
          <cell r="W36">
            <v>0.33786157402226563</v>
          </cell>
        </row>
        <row r="37">
          <cell r="A37" t="str">
            <v>Manchester</v>
          </cell>
          <cell r="B37" t="str">
            <v>Strong</v>
          </cell>
          <cell r="C37">
            <v>0.84290972189791458</v>
          </cell>
          <cell r="D37">
            <v>0.83799632985224981</v>
          </cell>
          <cell r="E37">
            <v>0.44027980211430712</v>
          </cell>
          <cell r="F37">
            <v>5.919345665495933E-3</v>
          </cell>
          <cell r="G37">
            <v>8.2728358853425589E-3</v>
          </cell>
          <cell r="H37">
            <v>0.25406718322206007</v>
          </cell>
          <cell r="I37">
            <v>0.71283619282226751</v>
          </cell>
          <cell r="J37">
            <v>0.79863590919913086</v>
          </cell>
          <cell r="K37">
            <v>0.69500858782421904</v>
          </cell>
          <cell r="L37">
            <v>0.67105307769151912</v>
          </cell>
          <cell r="M37">
            <v>0.17627361217080773</v>
          </cell>
          <cell r="N37">
            <v>0.89256435787419974</v>
          </cell>
          <cell r="O37">
            <v>1.6385720323501857E-2</v>
          </cell>
          <cell r="P37">
            <v>1.5000064451238674E-2</v>
          </cell>
          <cell r="Q37">
            <v>2.1958689246035213E-2</v>
          </cell>
          <cell r="R37">
            <v>0.68096967040440937</v>
          </cell>
          <cell r="S37">
            <v>0.88878437052403481</v>
          </cell>
          <cell r="T37">
            <v>0.68150587052852962</v>
          </cell>
          <cell r="U37">
            <v>0.82657610312433538</v>
          </cell>
          <cell r="V37">
            <v>0.91445788533304639</v>
          </cell>
          <cell r="W37">
            <v>0.77113519474366532</v>
          </cell>
        </row>
        <row r="38">
          <cell r="A38" t="str">
            <v>Mansfield</v>
          </cell>
          <cell r="B38" t="str">
            <v>Weak</v>
          </cell>
          <cell r="C38">
            <v>0.91505414609355351</v>
          </cell>
          <cell r="D38">
            <v>0.96151461898584922</v>
          </cell>
          <cell r="E38">
            <v>0.79850385501318633</v>
          </cell>
          <cell r="F38">
            <v>0.4800423272238134</v>
          </cell>
          <cell r="G38">
            <v>0.62366449389710599</v>
          </cell>
          <cell r="H38">
            <v>0.76028397964982763</v>
          </cell>
          <cell r="I38">
            <v>0.86553158172510913</v>
          </cell>
          <cell r="J38">
            <v>0.89698355681220321</v>
          </cell>
          <cell r="K38">
            <v>1.0225391372164643</v>
          </cell>
          <cell r="L38">
            <v>1.0274078934022892</v>
          </cell>
          <cell r="M38">
            <v>0.76874380281446941</v>
          </cell>
          <cell r="N38">
            <v>1.3654646679689741</v>
          </cell>
          <cell r="O38">
            <v>0.44747944801047734</v>
          </cell>
          <cell r="P38">
            <v>0.47894328518747836</v>
          </cell>
          <cell r="Q38">
            <v>0.58303562291871613</v>
          </cell>
          <cell r="R38">
            <v>0.99924544469820564</v>
          </cell>
          <cell r="S38">
            <v>0.87326104340376454</v>
          </cell>
          <cell r="T38">
            <v>0.64884315370313184</v>
          </cell>
          <cell r="U38">
            <v>0.71601162127861029</v>
          </cell>
          <cell r="V38">
            <v>0.71845965832757064</v>
          </cell>
          <cell r="W38">
            <v>0.79360099402195239</v>
          </cell>
        </row>
        <row r="39">
          <cell r="A39" t="str">
            <v>Middlesbrough</v>
          </cell>
          <cell r="B39" t="str">
            <v>Moderately Weak</v>
          </cell>
          <cell r="C39">
            <v>0.66277337218043675</v>
          </cell>
          <cell r="D39">
            <v>0.75292776855810206</v>
          </cell>
          <cell r="E39">
            <v>0.47282302376439866</v>
          </cell>
          <cell r="F39">
            <v>8.1829220776924186E-2</v>
          </cell>
          <cell r="G39">
            <v>0.11323095298317457</v>
          </cell>
          <cell r="H39">
            <v>0.3541558391632012</v>
          </cell>
          <cell r="I39">
            <v>0.49152074866096157</v>
          </cell>
          <cell r="J39">
            <v>0.73543522447459797</v>
          </cell>
          <cell r="K39">
            <v>0.77738731018684759</v>
          </cell>
          <cell r="L39">
            <v>0.73213160678380251</v>
          </cell>
          <cell r="M39">
            <v>0.43298460548397255</v>
          </cell>
          <cell r="N39">
            <v>1.4796702953524803</v>
          </cell>
          <cell r="O39">
            <v>0.13753153454903413</v>
          </cell>
          <cell r="P39">
            <v>0.16234199284865997</v>
          </cell>
          <cell r="Q39">
            <v>0.14221463937286266</v>
          </cell>
          <cell r="R39">
            <v>0.74675993035823895</v>
          </cell>
          <cell r="S39">
            <v>0.84881854992343331</v>
          </cell>
          <cell r="T39">
            <v>0.82671994741895649</v>
          </cell>
          <cell r="U39">
            <v>0.84573903316163312</v>
          </cell>
          <cell r="V39">
            <v>1.3037898890385049</v>
          </cell>
          <cell r="W39">
            <v>0.97752338309975506</v>
          </cell>
        </row>
        <row r="40">
          <cell r="A40" t="str">
            <v>Milton Keynes</v>
          </cell>
          <cell r="B40" t="str">
            <v>Strong</v>
          </cell>
          <cell r="C40">
            <v>0.79234102262414363</v>
          </cell>
          <cell r="D40">
            <v>0.79477569578431662</v>
          </cell>
          <cell r="E40">
            <v>0.44889478419600043</v>
          </cell>
          <cell r="F40">
            <v>1.403099629985466E-3</v>
          </cell>
          <cell r="G40">
            <v>2.4485056948418574E-3</v>
          </cell>
          <cell r="H40">
            <v>0.17617694237085663</v>
          </cell>
          <cell r="I40">
            <v>0.50724169351835313</v>
          </cell>
          <cell r="J40">
            <v>0.59479375005435731</v>
          </cell>
          <cell r="K40">
            <v>0.58734401973947303</v>
          </cell>
          <cell r="L40">
            <v>0.64611031043869993</v>
          </cell>
          <cell r="M40">
            <v>0.12027950289104491</v>
          </cell>
          <cell r="N40">
            <v>0.61218863880904784</v>
          </cell>
          <cell r="O40">
            <v>6.9502765270645769E-3</v>
          </cell>
          <cell r="P40">
            <v>1.0094707905178536E-2</v>
          </cell>
          <cell r="Q40">
            <v>1.6698674707605117E-2</v>
          </cell>
          <cell r="R40">
            <v>0.42620771430491866</v>
          </cell>
          <cell r="S40">
            <v>0.71065458108984891</v>
          </cell>
          <cell r="T40">
            <v>0.65493944270025373</v>
          </cell>
          <cell r="U40">
            <v>0.68727725124738304</v>
          </cell>
          <cell r="V40">
            <v>0.77510804176835146</v>
          </cell>
          <cell r="W40">
            <v>0.67071873524745096</v>
          </cell>
        </row>
        <row r="41">
          <cell r="A41" t="str">
            <v>Newcastle</v>
          </cell>
          <cell r="B41" t="str">
            <v>Moderately Strong</v>
          </cell>
          <cell r="C41">
            <v>0.79325770010629759</v>
          </cell>
          <cell r="D41">
            <v>0.8992126948475343</v>
          </cell>
          <cell r="E41">
            <v>0.54376605755995078</v>
          </cell>
          <cell r="F41">
            <v>9.8366832698989059E-3</v>
          </cell>
          <cell r="G41">
            <v>1.5240823609403358E-2</v>
          </cell>
          <cell r="H41">
            <v>0.29889466302374335</v>
          </cell>
          <cell r="I41">
            <v>0.61089787186526667</v>
          </cell>
          <cell r="J41">
            <v>0.73445916020357238</v>
          </cell>
          <cell r="K41">
            <v>0.68862836847616082</v>
          </cell>
          <cell r="L41">
            <v>0.75606380165979403</v>
          </cell>
          <cell r="M41">
            <v>0.21709910908043367</v>
          </cell>
          <cell r="N41">
            <v>0.97420578181058504</v>
          </cell>
          <cell r="O41">
            <v>2.2818128375283131E-2</v>
          </cell>
          <cell r="P41">
            <v>3.0287115337228339E-2</v>
          </cell>
          <cell r="Q41">
            <v>3.8932506747162116E-2</v>
          </cell>
          <cell r="R41">
            <v>0.64471605109675012</v>
          </cell>
          <cell r="S41">
            <v>0.84652372866765813</v>
          </cell>
          <cell r="T41">
            <v>0.74317544612716757</v>
          </cell>
          <cell r="U41">
            <v>0.83157993302933308</v>
          </cell>
          <cell r="V41">
            <v>0.97937650120319208</v>
          </cell>
          <cell r="W41">
            <v>0.89688750170279419</v>
          </cell>
        </row>
        <row r="42">
          <cell r="A42" t="str">
            <v>Newport</v>
          </cell>
          <cell r="B42" t="str">
            <v>Weak</v>
          </cell>
          <cell r="C42">
            <v>0.66937741315389987</v>
          </cell>
          <cell r="D42">
            <v>0.72597534898409688</v>
          </cell>
          <cell r="E42">
            <v>0.62746183706072955</v>
          </cell>
          <cell r="F42">
            <v>5.2458196565944915E-2</v>
          </cell>
          <cell r="G42">
            <v>0.2193112335073979</v>
          </cell>
          <cell r="H42">
            <v>0.32521384968932826</v>
          </cell>
          <cell r="I42">
            <v>0.6017816439655933</v>
          </cell>
          <cell r="J42">
            <v>0.80627363418762366</v>
          </cell>
          <cell r="K42">
            <v>0.82227041130505807</v>
          </cell>
          <cell r="L42">
            <v>0.66676500489117474</v>
          </cell>
          <cell r="M42">
            <v>0.82407322046579701</v>
          </cell>
          <cell r="N42">
            <v>0.97114900141824634</v>
          </cell>
          <cell r="O42">
            <v>0.17993809316740528</v>
          </cell>
          <cell r="P42">
            <v>0.24662964699419898</v>
          </cell>
          <cell r="Q42">
            <v>0.30784646604279087</v>
          </cell>
          <cell r="R42">
            <v>1.0403820783763642</v>
          </cell>
          <cell r="S42">
            <v>0.50588688366048695</v>
          </cell>
          <cell r="T42">
            <v>0.4857324361749058</v>
          </cell>
          <cell r="U42">
            <v>0.54588164741920442</v>
          </cell>
          <cell r="V42">
            <v>0.57601354193559418</v>
          </cell>
          <cell r="W42">
            <v>0.63799657320630654</v>
          </cell>
        </row>
        <row r="43">
          <cell r="A43" t="str">
            <v>Northampton</v>
          </cell>
          <cell r="B43" t="str">
            <v>Weak</v>
          </cell>
          <cell r="C43">
            <v>0.86342940131288459</v>
          </cell>
          <cell r="D43">
            <v>0.84615537832814813</v>
          </cell>
          <cell r="E43">
            <v>0.87579842885489922</v>
          </cell>
          <cell r="F43">
            <v>0.50424065834274778</v>
          </cell>
          <cell r="G43">
            <v>0.68033173308097306</v>
          </cell>
          <cell r="H43">
            <v>0.84392086774540165</v>
          </cell>
          <cell r="I43">
            <v>0.90170406362985034</v>
          </cell>
          <cell r="J43">
            <v>0.84570171557688878</v>
          </cell>
          <cell r="K43">
            <v>0.88109435020189752</v>
          </cell>
          <cell r="L43">
            <v>1.0038985074211417</v>
          </cell>
          <cell r="M43">
            <v>0.70184050268491527</v>
          </cell>
          <cell r="N43">
            <v>1.2384049815862275</v>
          </cell>
          <cell r="O43">
            <v>0.43784632771124582</v>
          </cell>
          <cell r="P43">
            <v>0.51301921892744551</v>
          </cell>
          <cell r="Q43">
            <v>0.61306547561075686</v>
          </cell>
          <cell r="R43">
            <v>1.0441774297641016</v>
          </cell>
          <cell r="S43">
            <v>1.0458236253610802</v>
          </cell>
          <cell r="T43">
            <v>0.90719347638880188</v>
          </cell>
          <cell r="U43">
            <v>0.95155559303119486</v>
          </cell>
          <cell r="V43">
            <v>0.79825449332672238</v>
          </cell>
          <cell r="W43">
            <v>0.76703783383807256</v>
          </cell>
        </row>
        <row r="44">
          <cell r="A44" t="str">
            <v>Norwich</v>
          </cell>
          <cell r="B44" t="str">
            <v>Strong</v>
          </cell>
          <cell r="C44">
            <v>0.84738428976730829</v>
          </cell>
          <cell r="D44">
            <v>0.84615296861795997</v>
          </cell>
          <cell r="E44">
            <v>0.5019555762377379</v>
          </cell>
          <cell r="F44">
            <v>3.7534359085136179E-2</v>
          </cell>
          <cell r="G44">
            <v>4.5414110333189477E-2</v>
          </cell>
          <cell r="H44">
            <v>0.29535884380123362</v>
          </cell>
          <cell r="I44">
            <v>0.68167364875437664</v>
          </cell>
          <cell r="J44">
            <v>0.83975483900183601</v>
          </cell>
          <cell r="K44">
            <v>0.79046988341639712</v>
          </cell>
          <cell r="L44">
            <v>0.83809997056991647</v>
          </cell>
          <cell r="M44">
            <v>0.22146994531261027</v>
          </cell>
          <cell r="N44">
            <v>1.0451381630372654</v>
          </cell>
          <cell r="O44">
            <v>3.4922199670495147E-2</v>
          </cell>
          <cell r="P44">
            <v>4.0847189276067446E-2</v>
          </cell>
          <cell r="Q44">
            <v>5.4229635684265802E-2</v>
          </cell>
          <cell r="R44">
            <v>0.69162221063786866</v>
          </cell>
          <cell r="S44">
            <v>0.88508288633203847</v>
          </cell>
          <cell r="T44">
            <v>0.78481162249425274</v>
          </cell>
          <cell r="U44">
            <v>0.88267386569695816</v>
          </cell>
          <cell r="V44">
            <v>0.97071259268566901</v>
          </cell>
          <cell r="W44">
            <v>0.8099275608534644</v>
          </cell>
        </row>
        <row r="45">
          <cell r="A45" t="str">
            <v>Nottingham</v>
          </cell>
          <cell r="B45" t="str">
            <v>Moderately Strong</v>
          </cell>
          <cell r="C45">
            <v>0.78070726268985069</v>
          </cell>
          <cell r="D45">
            <v>0.87200967966037701</v>
          </cell>
          <cell r="E45">
            <v>0.55079820978474625</v>
          </cell>
          <cell r="F45">
            <v>4.7975628143056927E-2</v>
          </cell>
          <cell r="G45">
            <v>6.695607621898883E-2</v>
          </cell>
          <cell r="H45">
            <v>0.26344399337669688</v>
          </cell>
          <cell r="I45">
            <v>0.55789454563716157</v>
          </cell>
          <cell r="J45">
            <v>0.67004152970916753</v>
          </cell>
          <cell r="K45">
            <v>0.72954575566138413</v>
          </cell>
          <cell r="L45">
            <v>0.66713668357259892</v>
          </cell>
          <cell r="M45">
            <v>0.19670745823954042</v>
          </cell>
          <cell r="N45">
            <v>0.96766008312049523</v>
          </cell>
          <cell r="O45">
            <v>6.4698873118291825E-2</v>
          </cell>
          <cell r="P45">
            <v>9.6997976702135794E-2</v>
          </cell>
          <cell r="Q45">
            <v>0.11046055114660121</v>
          </cell>
          <cell r="R45">
            <v>0.65336608798115214</v>
          </cell>
          <cell r="S45">
            <v>0.81641241087596672</v>
          </cell>
          <cell r="T45">
            <v>0.63299035196453246</v>
          </cell>
          <cell r="U45">
            <v>0.69722166361902449</v>
          </cell>
          <cell r="V45">
            <v>0.76745111139479794</v>
          </cell>
          <cell r="W45">
            <v>0.79613297772265934</v>
          </cell>
        </row>
        <row r="46">
          <cell r="A46" t="str">
            <v>Oxford</v>
          </cell>
          <cell r="B46" t="str">
            <v>Strong</v>
          </cell>
          <cell r="C46">
            <v>0.85717789424084445</v>
          </cell>
          <cell r="D46">
            <v>0.97321174491355322</v>
          </cell>
          <cell r="E46">
            <v>0.56790538132133261</v>
          </cell>
          <cell r="F46">
            <v>6.685325005423395E-3</v>
          </cell>
          <cell r="G46">
            <v>1.4135814487062066E-2</v>
          </cell>
          <cell r="H46">
            <v>0.18432286725969663</v>
          </cell>
          <cell r="I46">
            <v>0.44966622767923242</v>
          </cell>
          <cell r="J46">
            <v>0.56435635693731923</v>
          </cell>
          <cell r="K46">
            <v>0.53292160162020119</v>
          </cell>
          <cell r="L46">
            <v>0.64192351021185479</v>
          </cell>
          <cell r="M46">
            <v>0.18224590935790916</v>
          </cell>
          <cell r="N46">
            <v>0.77814833043746701</v>
          </cell>
          <cell r="O46">
            <v>4.7606317442738973E-2</v>
          </cell>
          <cell r="P46">
            <v>6.7402141377436303E-2</v>
          </cell>
          <cell r="Q46">
            <v>8.2814226305520974E-2</v>
          </cell>
          <cell r="R46">
            <v>0.30791553369765912</v>
          </cell>
          <cell r="S46">
            <v>0.46832876840803983</v>
          </cell>
          <cell r="T46">
            <v>0.61541654191934791</v>
          </cell>
          <cell r="U46">
            <v>0.44177215435494432</v>
          </cell>
          <cell r="V46">
            <v>0.5836237038905504</v>
          </cell>
          <cell r="W46">
            <v>0.46651690319197148</v>
          </cell>
        </row>
        <row r="47">
          <cell r="A47" t="str">
            <v>Peterborough</v>
          </cell>
          <cell r="B47" t="str">
            <v>Weak</v>
          </cell>
          <cell r="C47">
            <v>0.75590776709238572</v>
          </cell>
          <cell r="D47">
            <v>0.91885251524940059</v>
          </cell>
          <cell r="E47">
            <v>0.67518576429798216</v>
          </cell>
          <cell r="F47">
            <v>0.16095108173797884</v>
          </cell>
          <cell r="G47">
            <v>0.2056731081959878</v>
          </cell>
          <cell r="H47">
            <v>0.2227313171122966</v>
          </cell>
          <cell r="I47">
            <v>0.38103783210583775</v>
          </cell>
          <cell r="J47">
            <v>0.83061483585870832</v>
          </cell>
          <cell r="K47">
            <v>0.84247736242253557</v>
          </cell>
          <cell r="L47">
            <v>0.96637408818490056</v>
          </cell>
          <cell r="M47">
            <v>0.32551160529868134</v>
          </cell>
          <cell r="N47">
            <v>0.86521852588308301</v>
          </cell>
          <cell r="O47">
            <v>0.19408180294353061</v>
          </cell>
          <cell r="P47">
            <v>0.56863821299381889</v>
          </cell>
          <cell r="Q47">
            <v>0.59581492398128399</v>
          </cell>
          <cell r="R47">
            <v>0.59017452570190054</v>
          </cell>
          <cell r="S47">
            <v>0.57158168216689986</v>
          </cell>
          <cell r="T47">
            <v>0.54514183124369708</v>
          </cell>
          <cell r="U47">
            <v>0.63793980783619186</v>
          </cell>
          <cell r="V47">
            <v>0.6488389311211834</v>
          </cell>
          <cell r="W47">
            <v>0.67175731351907575</v>
          </cell>
        </row>
        <row r="48">
          <cell r="A48" t="str">
            <v>Plymouth</v>
          </cell>
          <cell r="B48" t="str">
            <v>Moderately Strong</v>
          </cell>
          <cell r="C48">
            <v>0.81518569939525998</v>
          </cell>
          <cell r="D48">
            <v>0.86475351971612358</v>
          </cell>
          <cell r="E48">
            <v>0.59161088358495562</v>
          </cell>
          <cell r="F48">
            <v>0.11112698949912815</v>
          </cell>
          <cell r="G48">
            <v>0.14326669030482481</v>
          </cell>
          <cell r="H48">
            <v>0.40348627421622235</v>
          </cell>
          <cell r="I48">
            <v>0.6860980630711514</v>
          </cell>
          <cell r="J48">
            <v>0.81283693000027224</v>
          </cell>
          <cell r="K48">
            <v>0.79876861033558233</v>
          </cell>
          <cell r="L48">
            <v>0.90230238078961633</v>
          </cell>
          <cell r="M48">
            <v>0.29009157668425989</v>
          </cell>
          <cell r="N48">
            <v>1.3010567517246745</v>
          </cell>
          <cell r="O48">
            <v>0.18572988346341196</v>
          </cell>
          <cell r="P48">
            <v>0.15662993318371141</v>
          </cell>
          <cell r="Q48">
            <v>0.22241018074690336</v>
          </cell>
          <cell r="R48">
            <v>0.90016670163401791</v>
          </cell>
          <cell r="S48">
            <v>0.9973099299189323</v>
          </cell>
          <cell r="T48">
            <v>0.81312984768973928</v>
          </cell>
          <cell r="U48">
            <v>0.8667405000123416</v>
          </cell>
          <cell r="V48">
            <v>0.9074470116722666</v>
          </cell>
          <cell r="W48">
            <v>0.88093108382813956</v>
          </cell>
        </row>
        <row r="49">
          <cell r="A49" t="str">
            <v>Portsmouth</v>
          </cell>
          <cell r="B49" t="str">
            <v>Moderately Weak</v>
          </cell>
          <cell r="C49">
            <v>0.76474455593311974</v>
          </cell>
          <cell r="D49">
            <v>0.79191839184562984</v>
          </cell>
          <cell r="E49">
            <v>0.59603399666170975</v>
          </cell>
          <cell r="F49">
            <v>4.0428083650375833E-2</v>
          </cell>
          <cell r="G49">
            <v>6.0118662279797792E-2</v>
          </cell>
          <cell r="H49">
            <v>0.25784942556238521</v>
          </cell>
          <cell r="I49">
            <v>0.55903388284176914</v>
          </cell>
          <cell r="J49">
            <v>0.67277043825672733</v>
          </cell>
          <cell r="K49">
            <v>0.66121840018400191</v>
          </cell>
          <cell r="L49">
            <v>0.72966051997241343</v>
          </cell>
          <cell r="M49">
            <v>0.19537691918003</v>
          </cell>
          <cell r="N49">
            <v>0.82223380073611219</v>
          </cell>
          <cell r="O49">
            <v>4.8257097394027143E-2</v>
          </cell>
          <cell r="P49">
            <v>5.9967014737323306E-2</v>
          </cell>
          <cell r="Q49">
            <v>8.0893396149444574E-2</v>
          </cell>
          <cell r="R49">
            <v>0.23643389233728265</v>
          </cell>
          <cell r="S49">
            <v>0.3253946224331381</v>
          </cell>
          <cell r="T49">
            <v>0.26630904743745915</v>
          </cell>
          <cell r="U49">
            <v>0.30566814014781224</v>
          </cell>
          <cell r="V49">
            <v>0.3403166404638161</v>
          </cell>
          <cell r="W49">
            <v>0.35087497227109432</v>
          </cell>
        </row>
        <row r="50">
          <cell r="A50" t="str">
            <v>Preston</v>
          </cell>
          <cell r="B50" t="str">
            <v>Weak</v>
          </cell>
          <cell r="C50">
            <v>0.82629762377532523</v>
          </cell>
          <cell r="D50">
            <v>0.80605551050035007</v>
          </cell>
          <cell r="E50">
            <v>0.70659318505694668</v>
          </cell>
          <cell r="F50">
            <v>0.36225773866642225</v>
          </cell>
          <cell r="G50">
            <v>0.45050784840521496</v>
          </cell>
          <cell r="H50">
            <v>0.5394570286028405</v>
          </cell>
          <cell r="I50">
            <v>0.7488502318305339</v>
          </cell>
          <cell r="J50">
            <v>0.70996844801651027</v>
          </cell>
          <cell r="K50">
            <v>0.69272928486074714</v>
          </cell>
          <cell r="L50">
            <v>0.78166480261855076</v>
          </cell>
          <cell r="M50">
            <v>0.62833433580594322</v>
          </cell>
          <cell r="N50">
            <v>1.2638758779116519</v>
          </cell>
          <cell r="O50">
            <v>0.32286971548384918</v>
          </cell>
          <cell r="P50">
            <v>0.38949731393481068</v>
          </cell>
          <cell r="Q50">
            <v>0.47188202324746042</v>
          </cell>
          <cell r="R50">
            <v>0.73001839105751964</v>
          </cell>
          <cell r="S50">
            <v>0.62730215825184132</v>
          </cell>
          <cell r="T50">
            <v>0.48452609091101301</v>
          </cell>
          <cell r="U50">
            <v>0.4645911216178284</v>
          </cell>
          <cell r="V50">
            <v>0.51483775801612242</v>
          </cell>
          <cell r="W50">
            <v>0.50252015754156698</v>
          </cell>
        </row>
        <row r="51">
          <cell r="A51" t="str">
            <v>Reading</v>
          </cell>
          <cell r="B51" t="str">
            <v>Strong</v>
          </cell>
          <cell r="C51">
            <v>0.83240844301017547</v>
          </cell>
          <cell r="D51">
            <v>0.94313651563836332</v>
          </cell>
          <cell r="E51">
            <v>0.46455059076732647</v>
          </cell>
          <cell r="F51">
            <v>5.1798293937346104E-3</v>
          </cell>
          <cell r="G51">
            <v>1.0384654241637965E-2</v>
          </cell>
          <cell r="H51">
            <v>0.17049031903708808</v>
          </cell>
          <cell r="I51">
            <v>0.35242042283215452</v>
          </cell>
          <cell r="J51">
            <v>0.63846197601243304</v>
          </cell>
          <cell r="K51">
            <v>0.56595464078706137</v>
          </cell>
          <cell r="L51">
            <v>0.60955155818940299</v>
          </cell>
          <cell r="M51">
            <v>0.13554826108494811</v>
          </cell>
          <cell r="N51">
            <v>0.57095317876788587</v>
          </cell>
          <cell r="O51">
            <v>3.0091269185227268E-2</v>
          </cell>
          <cell r="P51">
            <v>4.2013885812536178E-2</v>
          </cell>
          <cell r="Q51">
            <v>5.3065015336309654E-2</v>
          </cell>
          <cell r="R51">
            <v>0.45304057469182168</v>
          </cell>
          <cell r="S51">
            <v>0.69852102267703176</v>
          </cell>
          <cell r="T51">
            <v>0.5589421392635785</v>
          </cell>
          <cell r="U51">
            <v>0.64637880041502316</v>
          </cell>
          <cell r="V51">
            <v>0.67918721812599536</v>
          </cell>
          <cell r="W51">
            <v>0.60499195681659967</v>
          </cell>
        </row>
        <row r="52">
          <cell r="A52" t="str">
            <v>Sheffield</v>
          </cell>
          <cell r="B52" t="str">
            <v>Strong</v>
          </cell>
          <cell r="C52">
            <v>0.85904402779470657</v>
          </cell>
          <cell r="D52">
            <v>0.88891845988239448</v>
          </cell>
          <cell r="E52">
            <v>0.66573688811271003</v>
          </cell>
          <cell r="F52">
            <v>7.079044620218676E-2</v>
          </cell>
          <cell r="G52">
            <v>8.6279473749651253E-2</v>
          </cell>
          <cell r="H52">
            <v>0.18807437298018656</v>
          </cell>
          <cell r="I52">
            <v>0.36430025885630529</v>
          </cell>
          <cell r="J52">
            <v>0.75460497290296724</v>
          </cell>
          <cell r="K52">
            <v>0.70343599351036934</v>
          </cell>
          <cell r="L52">
            <v>0.72653325074324582</v>
          </cell>
          <cell r="M52">
            <v>0.2430067108508337</v>
          </cell>
          <cell r="N52">
            <v>0.97967841230673958</v>
          </cell>
          <cell r="O52">
            <v>0.1612048019863706</v>
          </cell>
          <cell r="P52">
            <v>0.12396437272222013</v>
          </cell>
          <cell r="Q52">
            <v>0.17066970142446969</v>
          </cell>
          <cell r="R52">
            <v>0.46900489523558164</v>
          </cell>
          <cell r="S52">
            <v>0.53855639596554861</v>
          </cell>
          <cell r="T52">
            <v>0.33945088457413986</v>
          </cell>
          <cell r="U52">
            <v>0.36012949858353271</v>
          </cell>
          <cell r="V52">
            <v>0.36087869094201619</v>
          </cell>
          <cell r="W52">
            <v>0.38320018315947502</v>
          </cell>
        </row>
        <row r="53">
          <cell r="A53" t="str">
            <v>Slough</v>
          </cell>
          <cell r="B53" t="str">
            <v>Strong</v>
          </cell>
          <cell r="C53">
            <v>0.91524519566919837</v>
          </cell>
          <cell r="D53">
            <v>0.59578176771696345</v>
          </cell>
          <cell r="E53">
            <v>0.60030135190832301</v>
          </cell>
          <cell r="F53">
            <v>0.11151717722030999</v>
          </cell>
          <cell r="G53">
            <v>0.25099573944073234</v>
          </cell>
          <cell r="H53">
            <v>0.3543163446791186</v>
          </cell>
          <cell r="I53">
            <v>0.42126540500927345</v>
          </cell>
          <cell r="J53">
            <v>0.5938167353588959</v>
          </cell>
          <cell r="K53">
            <v>0.58948026194546765</v>
          </cell>
          <cell r="L53">
            <v>0.41978726517699644</v>
          </cell>
          <cell r="M53">
            <v>0.24249921351572953</v>
          </cell>
          <cell r="N53">
            <v>0.25669804412225022</v>
          </cell>
          <cell r="O53">
            <v>0.25090047914913005</v>
          </cell>
          <cell r="P53">
            <v>9.7503125285057182E-2</v>
          </cell>
          <cell r="Q53">
            <v>0.14114316095040746</v>
          </cell>
          <cell r="R53">
            <v>0.21705497178447067</v>
          </cell>
          <cell r="S53">
            <v>0.28717167268189886</v>
          </cell>
          <cell r="T53">
            <v>0.34482933359260109</v>
          </cell>
          <cell r="U53">
            <v>0.34856857249856615</v>
          </cell>
          <cell r="V53">
            <v>0.38223340066321848</v>
          </cell>
          <cell r="W53">
            <v>0.45093364404206843</v>
          </cell>
        </row>
        <row r="54">
          <cell r="A54" t="str">
            <v>Southampton</v>
          </cell>
          <cell r="B54" t="str">
            <v>Moderately Strong</v>
          </cell>
          <cell r="C54">
            <v>0.78667661782748577</v>
          </cell>
          <cell r="D54">
            <v>0.72385483168244924</v>
          </cell>
          <cell r="E54">
            <v>0.43503702011814882</v>
          </cell>
          <cell r="F54">
            <v>1.7762139153144028E-2</v>
          </cell>
          <cell r="G54">
            <v>2.4992678585706581E-2</v>
          </cell>
          <cell r="H54">
            <v>0.18901461870357317</v>
          </cell>
          <cell r="I54">
            <v>0.52739776110183545</v>
          </cell>
          <cell r="J54">
            <v>0.63298266164254002</v>
          </cell>
          <cell r="K54">
            <v>0.58351468862929923</v>
          </cell>
          <cell r="L54">
            <v>0.6861681309402492</v>
          </cell>
          <cell r="M54">
            <v>0.14828609163941917</v>
          </cell>
          <cell r="N54">
            <v>0.79243478418752999</v>
          </cell>
          <cell r="O54">
            <v>2.6881483839023043E-2</v>
          </cell>
          <cell r="P54">
            <v>2.8562752037538996E-2</v>
          </cell>
          <cell r="Q54">
            <v>3.7586570722892003E-2</v>
          </cell>
          <cell r="R54">
            <v>0.41047607795410657</v>
          </cell>
          <cell r="S54">
            <v>0.67341519926906723</v>
          </cell>
          <cell r="T54">
            <v>0.6052870684983952</v>
          </cell>
          <cell r="U54">
            <v>0.6922340067490782</v>
          </cell>
          <cell r="V54">
            <v>0.73806178060084937</v>
          </cell>
          <cell r="W54">
            <v>0.63635215971678016</v>
          </cell>
        </row>
        <row r="55">
          <cell r="A55" t="str">
            <v>Southend</v>
          </cell>
          <cell r="B55" t="str">
            <v>Weak</v>
          </cell>
          <cell r="C55">
            <v>0.84021144119485702</v>
          </cell>
          <cell r="D55">
            <v>0.90124167321103532</v>
          </cell>
          <cell r="E55">
            <v>0.72388424624969383</v>
          </cell>
          <cell r="F55">
            <v>0.10196027403132966</v>
          </cell>
          <cell r="G55">
            <v>0.13465076557802272</v>
          </cell>
          <cell r="H55">
            <v>0.35414446392066251</v>
          </cell>
          <cell r="I55">
            <v>0.6591205914225079</v>
          </cell>
          <cell r="J55">
            <v>0.80201833942802614</v>
          </cell>
          <cell r="K55">
            <v>0.78263178184597804</v>
          </cell>
          <cell r="L55">
            <v>0.83606213469461643</v>
          </cell>
          <cell r="M55">
            <v>0.34411142307622578</v>
          </cell>
          <cell r="N55">
            <v>0.93128037484598591</v>
          </cell>
          <cell r="O55">
            <v>0.15618813037853246</v>
          </cell>
          <cell r="P55">
            <v>0.20285672124368945</v>
          </cell>
          <cell r="Q55">
            <v>0.29146428512827682</v>
          </cell>
          <cell r="R55">
            <v>1.0007899057217784</v>
          </cell>
          <cell r="S55">
            <v>0.63546626405770834</v>
          </cell>
          <cell r="T55">
            <v>0.52266151496307234</v>
          </cell>
          <cell r="U55">
            <v>0.52916296603467294</v>
          </cell>
          <cell r="V55">
            <v>0.5775382463989035</v>
          </cell>
          <cell r="W55">
            <v>0.56514099059907807</v>
          </cell>
        </row>
        <row r="56">
          <cell r="A56" t="str">
            <v>Stoke</v>
          </cell>
          <cell r="B56" t="str">
            <v>Weak</v>
          </cell>
          <cell r="C56">
            <v>0.80928186929380375</v>
          </cell>
          <cell r="D56">
            <v>0.7670499046802397</v>
          </cell>
          <cell r="E56">
            <v>0.53960168933077479</v>
          </cell>
          <cell r="F56">
            <v>0.17615749036624137</v>
          </cell>
          <cell r="G56">
            <v>0.23936994198682232</v>
          </cell>
          <cell r="H56">
            <v>0.32450274332685763</v>
          </cell>
          <cell r="I56">
            <v>0.66169152030170597</v>
          </cell>
          <cell r="J56">
            <v>0.80030604520363058</v>
          </cell>
          <cell r="K56">
            <v>0.84794129615677305</v>
          </cell>
          <cell r="L56">
            <v>0.78429544429945364</v>
          </cell>
          <cell r="M56">
            <v>0.31888492692834158</v>
          </cell>
          <cell r="N56">
            <v>1.2098413083387689</v>
          </cell>
          <cell r="O56">
            <v>0.1793177485545582</v>
          </cell>
          <cell r="P56">
            <v>0.2027359267131473</v>
          </cell>
          <cell r="Q56">
            <v>0.21519012117682257</v>
          </cell>
          <cell r="R56">
            <v>0.97289854986609403</v>
          </cell>
          <cell r="S56">
            <v>0.81569163519622034</v>
          </cell>
          <cell r="T56">
            <v>0.48389877280567578</v>
          </cell>
          <cell r="U56">
            <v>0.50262113197500269</v>
          </cell>
          <cell r="V56">
            <v>0.54811699836928263</v>
          </cell>
          <cell r="W56">
            <v>0.59782583427811231</v>
          </cell>
        </row>
        <row r="57">
          <cell r="A57" t="str">
            <v>Sunderland</v>
          </cell>
          <cell r="B57" t="str">
            <v>Weak</v>
          </cell>
          <cell r="C57">
            <v>0.80084077632655337</v>
          </cell>
          <cell r="D57">
            <v>0.85286975104162499</v>
          </cell>
          <cell r="E57">
            <v>0.63316539541363315</v>
          </cell>
          <cell r="F57">
            <v>9.6538527760727452E-2</v>
          </cell>
          <cell r="G57">
            <v>0.1343425866820753</v>
          </cell>
          <cell r="H57">
            <v>0.32760550892598539</v>
          </cell>
          <cell r="I57">
            <v>0.59432036247393516</v>
          </cell>
          <cell r="J57">
            <v>0.7316117041594673</v>
          </cell>
          <cell r="K57">
            <v>0.65142548151993085</v>
          </cell>
          <cell r="L57">
            <v>0.73221017473296024</v>
          </cell>
          <cell r="M57">
            <v>0.32581059654073496</v>
          </cell>
          <cell r="N57">
            <v>1.313954733720283</v>
          </cell>
          <cell r="O57">
            <v>0.13215462714358694</v>
          </cell>
          <cell r="P57">
            <v>0.14731342620352109</v>
          </cell>
          <cell r="Q57">
            <v>0.20559490555637025</v>
          </cell>
          <cell r="R57">
            <v>0.8529535563382169</v>
          </cell>
          <cell r="S57">
            <v>0.58732582976162273</v>
          </cell>
          <cell r="T57">
            <v>0.40424884034718994</v>
          </cell>
          <cell r="U57">
            <v>0.40881553148649868</v>
          </cell>
          <cell r="V57">
            <v>0.46017726447479268</v>
          </cell>
          <cell r="W57">
            <v>0.50589034194092963</v>
          </cell>
        </row>
        <row r="58">
          <cell r="A58" t="str">
            <v>Swansea</v>
          </cell>
          <cell r="B58" t="str">
            <v>Weak</v>
          </cell>
          <cell r="C58">
            <v>0.79787992467061275</v>
          </cell>
          <cell r="D58">
            <v>0.8850200620952875</v>
          </cell>
          <cell r="E58">
            <v>0.81873864060862589</v>
          </cell>
          <cell r="F58">
            <v>0.4086732850559241</v>
          </cell>
          <cell r="G58">
            <v>0.4703347220157556</v>
          </cell>
          <cell r="H58">
            <v>0.5002299214961925</v>
          </cell>
          <cell r="I58">
            <v>0.76709801494350927</v>
          </cell>
          <cell r="J58">
            <v>0.94114055333182023</v>
          </cell>
          <cell r="K58">
            <v>0.91168271783153365</v>
          </cell>
          <cell r="L58">
            <v>0.77255193512673426</v>
          </cell>
          <cell r="M58">
            <v>0.90693615821143203</v>
          </cell>
          <cell r="N58">
            <v>0.95208361619256643</v>
          </cell>
          <cell r="O58">
            <v>0.31449220915677001</v>
          </cell>
          <cell r="P58">
            <v>0.34511383111060906</v>
          </cell>
          <cell r="Q58">
            <v>0.48623181628418399</v>
          </cell>
          <cell r="R58">
            <v>1.0063677776727828</v>
          </cell>
          <cell r="S58">
            <v>0.81138086806283705</v>
          </cell>
          <cell r="T58">
            <v>0.61637424766232884</v>
          </cell>
          <cell r="U58">
            <v>0.64605252977089322</v>
          </cell>
          <cell r="V58">
            <v>0.68839467171468804</v>
          </cell>
          <cell r="W58">
            <v>0.68829533997399051</v>
          </cell>
        </row>
        <row r="59">
          <cell r="A59" t="str">
            <v>Swindon</v>
          </cell>
          <cell r="B59" t="str">
            <v>Strong</v>
          </cell>
          <cell r="C59">
            <v>0.7539505443941642</v>
          </cell>
          <cell r="D59">
            <v>0.78171597269708615</v>
          </cell>
          <cell r="E59">
            <v>0.50621003704013257</v>
          </cell>
          <cell r="F59">
            <v>5.9137019162819764E-2</v>
          </cell>
          <cell r="G59">
            <v>6.8014730321500225E-2</v>
          </cell>
          <cell r="H59">
            <v>0.23920973698973191</v>
          </cell>
          <cell r="I59">
            <v>0.51207766608427807</v>
          </cell>
          <cell r="J59">
            <v>0.7326292556796945</v>
          </cell>
          <cell r="K59">
            <v>0.71742190285027108</v>
          </cell>
          <cell r="L59">
            <v>0.60968723289999704</v>
          </cell>
          <cell r="M59">
            <v>0.26791553987585354</v>
          </cell>
          <cell r="N59">
            <v>0.78437855221970187</v>
          </cell>
          <cell r="O59">
            <v>0.11750081463263173</v>
          </cell>
          <cell r="P59">
            <v>0.13297061218908865</v>
          </cell>
          <cell r="Q59">
            <v>0.12300081595704708</v>
          </cell>
          <cell r="R59">
            <v>0.42999441777711978</v>
          </cell>
          <cell r="S59">
            <v>0.48673705501039105</v>
          </cell>
          <cell r="T59">
            <v>0.43376477014891218</v>
          </cell>
          <cell r="U59">
            <v>0.49585732899185375</v>
          </cell>
          <cell r="V59">
            <v>0.62510255183867458</v>
          </cell>
          <cell r="W59">
            <v>0.63800463709857547</v>
          </cell>
        </row>
        <row r="60">
          <cell r="A60" t="str">
            <v>Telford</v>
          </cell>
          <cell r="B60" t="str">
            <v>Strong</v>
          </cell>
          <cell r="C60">
            <v>0.85161446981665212</v>
          </cell>
          <cell r="D60">
            <v>0.9223065147995978</v>
          </cell>
          <cell r="E60">
            <v>0.67680770230879028</v>
          </cell>
          <cell r="F60">
            <v>0.30566792912725427</v>
          </cell>
          <cell r="G60">
            <v>0.46316032046985012</v>
          </cell>
          <cell r="H60">
            <v>0.60329525050974731</v>
          </cell>
          <cell r="I60">
            <v>0.8466159917778725</v>
          </cell>
          <cell r="J60">
            <v>1.0313729870925785</v>
          </cell>
          <cell r="K60">
            <v>0.8768785744218125</v>
          </cell>
          <cell r="L60">
            <v>0.99045209115797184</v>
          </cell>
          <cell r="M60">
            <v>0.50814299221506476</v>
          </cell>
          <cell r="N60">
            <v>1.4355893310059811</v>
          </cell>
          <cell r="O60">
            <v>0.36729927414255903</v>
          </cell>
          <cell r="P60">
            <v>0.35704676042142303</v>
          </cell>
          <cell r="Q60">
            <v>0.41729425520443281</v>
          </cell>
          <cell r="R60">
            <v>0.98876704883715694</v>
          </cell>
          <cell r="S60">
            <v>0.91238657193481554</v>
          </cell>
          <cell r="T60">
            <v>0.77161905258602603</v>
          </cell>
          <cell r="U60">
            <v>0.84727109032923542</v>
          </cell>
          <cell r="V60">
            <v>0.89448787267536212</v>
          </cell>
          <cell r="W60">
            <v>0.84481558342030161</v>
          </cell>
        </row>
        <row r="61">
          <cell r="A61" t="str">
            <v>Wakefield</v>
          </cell>
          <cell r="B61" t="str">
            <v>Weak</v>
          </cell>
          <cell r="C61">
            <v>0.88582903972763594</v>
          </cell>
          <cell r="D61">
            <v>0.89205957402668978</v>
          </cell>
          <cell r="E61">
            <v>0.99172431930474358</v>
          </cell>
          <cell r="F61">
            <v>0.76483704726101531</v>
          </cell>
          <cell r="G61">
            <v>0.79467744717049826</v>
          </cell>
          <cell r="H61">
            <v>0.88104155637518411</v>
          </cell>
          <cell r="I61">
            <v>0.98025540576605175</v>
          </cell>
          <cell r="J61">
            <v>1.1006738292429752</v>
          </cell>
          <cell r="K61">
            <v>0.98117973181859941</v>
          </cell>
          <cell r="L61">
            <v>1.1177127715136699</v>
          </cell>
          <cell r="M61">
            <v>0.89033370542011481</v>
          </cell>
          <cell r="N61">
            <v>1.3310646100453996</v>
          </cell>
          <cell r="O61">
            <v>0.73094768591739578</v>
          </cell>
          <cell r="P61">
            <v>0.79875925504266321</v>
          </cell>
          <cell r="Q61">
            <v>0.99338716548465722</v>
          </cell>
          <cell r="R61">
            <v>1.161574890607536</v>
          </cell>
          <cell r="S61">
            <v>1.0442228554700788</v>
          </cell>
          <cell r="T61">
            <v>0.92352405830674678</v>
          </cell>
          <cell r="U61">
            <v>0.88268047912205694</v>
          </cell>
          <cell r="V61">
            <v>0.91365321444295222</v>
          </cell>
          <cell r="W61">
            <v>0.80198913232588209</v>
          </cell>
        </row>
        <row r="62">
          <cell r="A62" t="str">
            <v>Warrington</v>
          </cell>
          <cell r="B62" t="str">
            <v>Weak</v>
          </cell>
          <cell r="C62">
            <v>0.81706540605272759</v>
          </cell>
          <cell r="D62">
            <v>0.86380490890752115</v>
          </cell>
          <cell r="E62">
            <v>1.154686540307569</v>
          </cell>
          <cell r="F62">
            <v>0.87221027771575543</v>
          </cell>
          <cell r="G62">
            <v>1.0281486566667928</v>
          </cell>
          <cell r="H62">
            <v>1.0340829699091423</v>
          </cell>
          <cell r="I62">
            <v>1.1798505211120822</v>
          </cell>
          <cell r="J62">
            <v>1.3059495924650086</v>
          </cell>
          <cell r="K62">
            <v>1.1934792671630616</v>
          </cell>
          <cell r="L62">
            <v>1.3090435905183508</v>
          </cell>
          <cell r="M62">
            <v>0.99884256160748497</v>
          </cell>
          <cell r="N62">
            <v>1.4449789779208548</v>
          </cell>
          <cell r="O62">
            <v>0.67626181277289588</v>
          </cell>
          <cell r="P62">
            <v>0.84864438709436141</v>
          </cell>
          <cell r="Q62">
            <v>1.0494354863906799</v>
          </cell>
          <cell r="R62">
            <v>1.3357729527353612</v>
          </cell>
          <cell r="S62">
            <v>1.1082400799990439</v>
          </cell>
          <cell r="T62">
            <v>0.96995518955524285</v>
          </cell>
          <cell r="U62">
            <v>1.0105608412982261</v>
          </cell>
          <cell r="V62">
            <v>1.0023581424150789</v>
          </cell>
          <cell r="W62">
            <v>0.99856154599958769</v>
          </cell>
        </row>
        <row r="63">
          <cell r="A63" t="str">
            <v>Wigan</v>
          </cell>
          <cell r="B63" t="str">
            <v>Weak</v>
          </cell>
          <cell r="C63">
            <v>0.87497368514679497</v>
          </cell>
          <cell r="D63">
            <v>0.84446250442067838</v>
          </cell>
          <cell r="E63">
            <v>0.64064336097079644</v>
          </cell>
          <cell r="F63">
            <v>0.24159468948425411</v>
          </cell>
          <cell r="G63">
            <v>0.25637559144631039</v>
          </cell>
          <cell r="H63">
            <v>0.47872443128088182</v>
          </cell>
          <cell r="I63">
            <v>0.79319799729173512</v>
          </cell>
          <cell r="J63">
            <v>0.88630477959163823</v>
          </cell>
          <cell r="K63">
            <v>0.85532800809919574</v>
          </cell>
          <cell r="L63">
            <v>0.88324413604649088</v>
          </cell>
          <cell r="M63">
            <v>0.47464006570706496</v>
          </cell>
          <cell r="N63">
            <v>1.4255438084969716</v>
          </cell>
          <cell r="O63">
            <v>0.33012988171784952</v>
          </cell>
          <cell r="P63">
            <v>0.35191277442945057</v>
          </cell>
          <cell r="Q63">
            <v>0.43139103694445602</v>
          </cell>
          <cell r="R63">
            <v>1.0224419447441384</v>
          </cell>
          <cell r="S63">
            <v>0.74082055831443139</v>
          </cell>
          <cell r="T63">
            <v>0.53426113368710093</v>
          </cell>
          <cell r="U63">
            <v>0.56199297658795966</v>
          </cell>
          <cell r="V63">
            <v>0.57171873629569625</v>
          </cell>
          <cell r="W63">
            <v>0.68635307727975803</v>
          </cell>
        </row>
        <row r="64">
          <cell r="A64" t="str">
            <v>Worthing</v>
          </cell>
          <cell r="B64" t="str">
            <v>Moderately Strong</v>
          </cell>
          <cell r="C64">
            <v>0.88259827088652631</v>
          </cell>
          <cell r="D64">
            <v>1.0456543682243111</v>
          </cell>
          <cell r="E64">
            <v>0.77737549125021688</v>
          </cell>
          <cell r="F64">
            <v>5.1073084864260682E-2</v>
          </cell>
          <cell r="G64">
            <v>6.1517545037457239E-2</v>
          </cell>
          <cell r="H64">
            <v>0.25227142725795876</v>
          </cell>
          <cell r="I64">
            <v>0.5343026657676383</v>
          </cell>
          <cell r="J64">
            <v>0.51342124842789649</v>
          </cell>
          <cell r="K64">
            <v>0.54769960356172065</v>
          </cell>
          <cell r="L64">
            <v>0.60719979971188576</v>
          </cell>
          <cell r="M64">
            <v>0.17594859118917947</v>
          </cell>
          <cell r="N64">
            <v>0.85840099323003394</v>
          </cell>
          <cell r="O64">
            <v>6.1088416076834011E-2</v>
          </cell>
          <cell r="P64">
            <v>6.7576203479582E-2</v>
          </cell>
          <cell r="Q64">
            <v>0.10179383537607017</v>
          </cell>
          <cell r="R64">
            <v>0.59757001763384676</v>
          </cell>
          <cell r="S64">
            <v>0.46145156247051117</v>
          </cell>
          <cell r="T64">
            <v>0.46453678019102529</v>
          </cell>
          <cell r="U64">
            <v>0.44712953924353699</v>
          </cell>
          <cell r="V64">
            <v>0.36202537204349799</v>
          </cell>
          <cell r="W64">
            <v>0.47354038178495267</v>
          </cell>
        </row>
        <row r="65">
          <cell r="A65" t="str">
            <v>York</v>
          </cell>
          <cell r="B65" t="str">
            <v>Moderately Strong</v>
          </cell>
          <cell r="C65">
            <v>0.73600294336366967</v>
          </cell>
          <cell r="D65">
            <v>0.85623294837555364</v>
          </cell>
          <cell r="E65">
            <v>0.65687014327558191</v>
          </cell>
          <cell r="F65">
            <v>0.28756137871181975</v>
          </cell>
          <cell r="G65">
            <v>0.32925815556596894</v>
          </cell>
          <cell r="H65">
            <v>0.47383239862760806</v>
          </cell>
          <cell r="I65">
            <v>0.83661891342954897</v>
          </cell>
          <cell r="J65">
            <v>1.0784532216007814</v>
          </cell>
          <cell r="K65">
            <v>0.97722455641506412</v>
          </cell>
          <cell r="L65">
            <v>0.99948321931712636</v>
          </cell>
          <cell r="M65">
            <v>0.5428712925897855</v>
          </cell>
          <cell r="N65">
            <v>1.0786297324494405</v>
          </cell>
          <cell r="O65">
            <v>0.34997726414925479</v>
          </cell>
          <cell r="P65">
            <v>0.4312445973675173</v>
          </cell>
          <cell r="Q65">
            <v>0.55005103073337591</v>
          </cell>
          <cell r="R65">
            <v>0.786421372131893</v>
          </cell>
          <cell r="S65">
            <v>1.0532345700678953</v>
          </cell>
          <cell r="T65">
            <v>1.059819562631181</v>
          </cell>
          <cell r="U65">
            <v>1.2066900399427756</v>
          </cell>
          <cell r="V65">
            <v>1.3638453456221435</v>
          </cell>
          <cell r="W65">
            <v>1.1251724446005134</v>
          </cell>
        </row>
        <row r="66">
          <cell r="A66" t="str">
            <v>Average</v>
          </cell>
          <cell r="C66">
            <v>0.82963345875614303</v>
          </cell>
          <cell r="D66">
            <v>0.87007924307111884</v>
          </cell>
          <cell r="E66">
            <v>0.6503616264226425</v>
          </cell>
          <cell r="F66">
            <v>0.17782802699263053</v>
          </cell>
          <cell r="G66">
            <v>0.23175791824112194</v>
          </cell>
          <cell r="H66">
            <v>0.37966655100153718</v>
          </cell>
          <cell r="I66">
            <v>0.62862379833606075</v>
          </cell>
          <cell r="J66">
            <v>0.76890719285919884</v>
          </cell>
          <cell r="K66">
            <v>0.7348392065005197</v>
          </cell>
          <cell r="L66">
            <v>0.77595142658503968</v>
          </cell>
          <cell r="M66">
            <v>0.41722459563288056</v>
          </cell>
          <cell r="N66">
            <v>0.99940485210241603</v>
          </cell>
          <cell r="O66">
            <v>0.20951096405012942</v>
          </cell>
          <cell r="P66">
            <v>0.23608100122828735</v>
          </cell>
          <cell r="Q66">
            <v>0.2887443769282711</v>
          </cell>
          <cell r="R66">
            <v>0.70403395863454199</v>
          </cell>
          <cell r="S66">
            <v>0.74123348994486116</v>
          </cell>
          <cell r="T66">
            <v>0.63387066914518453</v>
          </cell>
          <cell r="U66">
            <v>0.67727413202249431</v>
          </cell>
          <cell r="V66">
            <v>0.73745841709782223</v>
          </cell>
          <cell r="W66">
            <v>0.67438034593124163</v>
          </cell>
        </row>
      </sheetData>
      <sheetData sheetId="15">
        <row r="4">
          <cell r="A4" t="str">
            <v>Aberdeen</v>
          </cell>
          <cell r="B4" t="e">
            <v>#N/A</v>
          </cell>
          <cell r="C4">
            <v>0.87362697746747842</v>
          </cell>
          <cell r="D4">
            <v>0.98061513488498742</v>
          </cell>
          <cell r="E4">
            <v>0.72898255121838362</v>
          </cell>
          <cell r="F4">
            <v>0.21195767749997796</v>
          </cell>
          <cell r="G4">
            <v>0.26215451000919643</v>
          </cell>
          <cell r="H4">
            <v>0.26618534058434296</v>
          </cell>
          <cell r="I4">
            <v>0.53740763900315769</v>
          </cell>
          <cell r="J4">
            <v>0.67378976642993771</v>
          </cell>
          <cell r="K4">
            <v>0.74102853648160527</v>
          </cell>
          <cell r="L4">
            <v>0.81192670122366939</v>
          </cell>
          <cell r="M4">
            <v>0.88383714547155601</v>
          </cell>
          <cell r="N4">
            <v>0.87669957256449771</v>
          </cell>
          <cell r="O4">
            <v>0.22316789940547441</v>
          </cell>
          <cell r="P4">
            <v>0.28576982482162655</v>
          </cell>
          <cell r="Q4">
            <v>0.33273824173422317</v>
          </cell>
          <cell r="R4">
            <v>0.36551514535021706</v>
          </cell>
          <cell r="S4">
            <v>0.60939171255010738</v>
          </cell>
          <cell r="T4">
            <v>0.48271241283841049</v>
          </cell>
          <cell r="U4">
            <v>0.53235827322188845</v>
          </cell>
          <cell r="V4">
            <v>0.54591610554520054</v>
          </cell>
          <cell r="W4">
            <v>0.60662148708100139</v>
          </cell>
        </row>
        <row r="5">
          <cell r="A5" t="str">
            <v>Aldershot</v>
          </cell>
          <cell r="B5" t="str">
            <v>Moderately Strong</v>
          </cell>
          <cell r="C5">
            <v>0.86563317798523032</v>
          </cell>
          <cell r="D5">
            <v>0.93932033239966228</v>
          </cell>
          <cell r="E5">
            <v>0.94742141310994077</v>
          </cell>
          <cell r="F5">
            <v>0.29386300224151723</v>
          </cell>
          <cell r="G5">
            <v>0.39561894440432971</v>
          </cell>
          <cell r="H5">
            <v>0.58017768025383487</v>
          </cell>
          <cell r="I5">
            <v>0.85298838870182425</v>
          </cell>
          <cell r="J5">
            <v>0.9237445035319517</v>
          </cell>
          <cell r="K5">
            <v>0.90024334671616912</v>
          </cell>
          <cell r="L5">
            <v>0.90890314807852757</v>
          </cell>
          <cell r="M5">
            <v>0.44514567095104185</v>
          </cell>
          <cell r="N5">
            <v>0.81404424752825422</v>
          </cell>
          <cell r="O5">
            <v>0.31479520343143619</v>
          </cell>
          <cell r="P5">
            <v>0.37412818090064059</v>
          </cell>
          <cell r="Q5">
            <v>0.43799052656010729</v>
          </cell>
          <cell r="R5">
            <v>0.7416545684875776</v>
          </cell>
          <cell r="S5">
            <v>0.95440076919714589</v>
          </cell>
          <cell r="T5">
            <v>0.880382449093004</v>
          </cell>
          <cell r="U5">
            <v>0.99384043043855153</v>
          </cell>
          <cell r="V5">
            <v>0.93829023757833729</v>
          </cell>
          <cell r="W5">
            <v>0.88228534384485779</v>
          </cell>
        </row>
        <row r="6">
          <cell r="A6" t="str">
            <v>Barnsley</v>
          </cell>
          <cell r="B6" t="str">
            <v>Weak</v>
          </cell>
          <cell r="C6">
            <v>0.96131002268518706</v>
          </cell>
          <cell r="D6">
            <v>0.98297942675861505</v>
          </cell>
          <cell r="E6">
            <v>1.1854862811256819</v>
          </cell>
          <cell r="F6">
            <v>1.0067511860850391</v>
          </cell>
          <cell r="G6">
            <v>1.0297161656560956</v>
          </cell>
          <cell r="H6">
            <v>1.1544494894051527</v>
          </cell>
          <cell r="I6">
            <v>1.0907596694917732</v>
          </cell>
          <cell r="J6">
            <v>1.0734630108214183</v>
          </cell>
          <cell r="K6">
            <v>1.0808095701375369</v>
          </cell>
          <cell r="L6">
            <v>1.2302853789994364</v>
          </cell>
          <cell r="M6">
            <v>1.0862771034948739</v>
          </cell>
          <cell r="N6">
            <v>1.132487134818037</v>
          </cell>
          <cell r="O6">
            <v>0.92027119014722436</v>
          </cell>
          <cell r="P6">
            <v>1.0517976981345416</v>
          </cell>
          <cell r="Q6">
            <v>1.3010558572905615</v>
          </cell>
          <cell r="R6">
            <v>1.3384303260365611</v>
          </cell>
          <cell r="S6">
            <v>1.1831256067513474</v>
          </cell>
          <cell r="T6">
            <v>1.1264747517582454</v>
          </cell>
          <cell r="U6">
            <v>1.0970317654657284</v>
          </cell>
          <cell r="V6">
            <v>1.1162542433999427</v>
          </cell>
          <cell r="W6">
            <v>1.0407041320251886</v>
          </cell>
        </row>
        <row r="7">
          <cell r="A7" t="str">
            <v>Basildon</v>
          </cell>
          <cell r="B7" t="str">
            <v>Weak</v>
          </cell>
          <cell r="C7">
            <v>0.77024307991520169</v>
          </cell>
          <cell r="D7">
            <v>0.90660574793113002</v>
          </cell>
          <cell r="E7">
            <v>0.82512684389094471</v>
          </cell>
          <cell r="F7">
            <v>0.3435840246895886</v>
          </cell>
          <cell r="G7">
            <v>0.40203688825325218</v>
          </cell>
          <cell r="H7">
            <v>0.56217601470442313</v>
          </cell>
          <cell r="I7">
            <v>0.84840772658451735</v>
          </cell>
          <cell r="J7">
            <v>0.85916671661994959</v>
          </cell>
          <cell r="K7">
            <v>0.89772821126812707</v>
          </cell>
          <cell r="L7">
            <v>0.9334682825616829</v>
          </cell>
          <cell r="M7">
            <v>0.56805154038102246</v>
          </cell>
          <cell r="N7">
            <v>0.83039904224298311</v>
          </cell>
          <cell r="O7">
            <v>0.346112089901565</v>
          </cell>
          <cell r="P7">
            <v>0.43995259617845461</v>
          </cell>
          <cell r="Q7">
            <v>0.51476602198791421</v>
          </cell>
          <cell r="R7">
            <v>0.87120487505858912</v>
          </cell>
          <cell r="S7">
            <v>0.87454147749962829</v>
          </cell>
          <cell r="T7">
            <v>0.74569034143727808</v>
          </cell>
          <cell r="U7">
            <v>0.89972943730119004</v>
          </cell>
          <cell r="V7">
            <v>0.96966449835676405</v>
          </cell>
          <cell r="W7">
            <v>0.92296977431064531</v>
          </cell>
        </row>
        <row r="8">
          <cell r="A8" t="str">
            <v>Birkenhead</v>
          </cell>
          <cell r="B8" t="str">
            <v>Weak</v>
          </cell>
          <cell r="C8">
            <v>0.93126058403541523</v>
          </cell>
          <cell r="D8">
            <v>0.96996665520110226</v>
          </cell>
          <cell r="E8">
            <v>1.1473070101039753</v>
          </cell>
          <cell r="F8">
            <v>0.79186470598426439</v>
          </cell>
          <cell r="G8">
            <v>0.9539444229276558</v>
          </cell>
          <cell r="H8">
            <v>1.0181310580644665</v>
          </cell>
          <cell r="I8">
            <v>1.0373868626781924</v>
          </cell>
          <cell r="J8">
            <v>1.0682570310297952</v>
          </cell>
          <cell r="K8">
            <v>1.1399765382912237</v>
          </cell>
          <cell r="L8">
            <v>1.2166976073061961</v>
          </cell>
          <cell r="M8">
            <v>0.98090533224489507</v>
          </cell>
          <cell r="N8">
            <v>1.2372539539977154</v>
          </cell>
          <cell r="O8">
            <v>0.82053944969255066</v>
          </cell>
          <cell r="P8">
            <v>0.86944406489811443</v>
          </cell>
          <cell r="Q8">
            <v>1.0624483959636595</v>
          </cell>
          <cell r="R8">
            <v>1.1751650384232304</v>
          </cell>
          <cell r="S8">
            <v>1.1993511250546389</v>
          </cell>
          <cell r="T8">
            <v>1.1810181912011939</v>
          </cell>
          <cell r="U8">
            <v>1.1335678653101817</v>
          </cell>
          <cell r="V8">
            <v>1.1159751261243078</v>
          </cell>
          <cell r="W8">
            <v>1.1400896100355584</v>
          </cell>
        </row>
        <row r="9">
          <cell r="A9" t="str">
            <v>Birmingham</v>
          </cell>
          <cell r="B9" t="str">
            <v>Strong</v>
          </cell>
          <cell r="C9">
            <v>0.90887319412496403</v>
          </cell>
          <cell r="D9">
            <v>0.93451157442270216</v>
          </cell>
          <cell r="E9">
            <v>0.92206490050714107</v>
          </cell>
          <cell r="F9">
            <v>0.5274295209201556</v>
          </cell>
          <cell r="G9">
            <v>0.67933551081189492</v>
          </cell>
          <cell r="H9">
            <v>0.79050503456074028</v>
          </cell>
          <cell r="I9">
            <v>0.96977493168770657</v>
          </cell>
          <cell r="J9">
            <v>0.99710651396230043</v>
          </cell>
          <cell r="K9">
            <v>0.97622864510940954</v>
          </cell>
          <cell r="L9">
            <v>1.0484936014445352</v>
          </cell>
          <cell r="M9">
            <v>0.77885521095945476</v>
          </cell>
          <cell r="N9">
            <v>1.0746541345716163</v>
          </cell>
          <cell r="O9">
            <v>0.58851906964102429</v>
          </cell>
          <cell r="P9">
            <v>0.67842428105059926</v>
          </cell>
          <cell r="Q9">
            <v>0.86314870290042467</v>
          </cell>
          <cell r="R9">
            <v>1.0166905551935728</v>
          </cell>
          <cell r="S9">
            <v>1.0872390765494213</v>
          </cell>
          <cell r="T9">
            <v>0.9891083600377224</v>
          </cell>
          <cell r="U9">
            <v>1.0630816253228852</v>
          </cell>
          <cell r="V9">
            <v>1.0601426796142763</v>
          </cell>
          <cell r="W9">
            <v>1.023289785482087</v>
          </cell>
        </row>
        <row r="10">
          <cell r="A10" t="str">
            <v>Blackburn</v>
          </cell>
          <cell r="B10" t="str">
            <v>Moderately Weak</v>
          </cell>
          <cell r="C10">
            <v>0.91440476871136611</v>
          </cell>
          <cell r="D10">
            <v>0.89885187528201071</v>
          </cell>
          <cell r="E10">
            <v>0.97161446106665716</v>
          </cell>
          <cell r="F10">
            <v>0.51988199346835839</v>
          </cell>
          <cell r="G10">
            <v>0.62902937588254537</v>
          </cell>
          <cell r="H10">
            <v>0.78505301763877422</v>
          </cell>
          <cell r="I10">
            <v>0.85154959594584678</v>
          </cell>
          <cell r="J10">
            <v>0.89802404557315574</v>
          </cell>
          <cell r="K10">
            <v>0.82660857917817421</v>
          </cell>
          <cell r="L10">
            <v>0.95308312657700944</v>
          </cell>
          <cell r="M10">
            <v>0.65121327919827465</v>
          </cell>
          <cell r="N10">
            <v>1.0398043173838611</v>
          </cell>
          <cell r="O10">
            <v>0.53949610210969112</v>
          </cell>
          <cell r="P10">
            <v>0.65636933858927571</v>
          </cell>
          <cell r="Q10">
            <v>0.79285554048620177</v>
          </cell>
          <cell r="R10">
            <v>1.0067514584339137</v>
          </cell>
          <cell r="S10">
            <v>1.134466705366926</v>
          </cell>
          <cell r="T10">
            <v>1.0141165225692492</v>
          </cell>
          <cell r="U10">
            <v>1.0086219718692062</v>
          </cell>
          <cell r="V10">
            <v>1.1144234757533256</v>
          </cell>
          <cell r="W10">
            <v>1.0139812510179611</v>
          </cell>
        </row>
        <row r="11">
          <cell r="A11" t="str">
            <v>Blackpool</v>
          </cell>
          <cell r="B11" t="str">
            <v>Weak</v>
          </cell>
          <cell r="C11">
            <v>0.89405246448268172</v>
          </cell>
          <cell r="D11">
            <v>0.8731645656857322</v>
          </cell>
          <cell r="E11">
            <v>1.0333794473266915</v>
          </cell>
          <cell r="F11">
            <v>0.64341768138735289</v>
          </cell>
          <cell r="G11">
            <v>0.77585187500989838</v>
          </cell>
          <cell r="H11">
            <v>0.90802351761800171</v>
          </cell>
          <cell r="I11">
            <v>1.1445620655890596</v>
          </cell>
          <cell r="J11">
            <v>1.3135400807625841</v>
          </cell>
          <cell r="K11">
            <v>1.1227383058279954</v>
          </cell>
          <cell r="L11">
            <v>1.1216209385576819</v>
          </cell>
          <cell r="M11">
            <v>0.75710309842230383</v>
          </cell>
          <cell r="N11">
            <v>1.1527389562750412</v>
          </cell>
          <cell r="O11">
            <v>0.59594711609495932</v>
          </cell>
          <cell r="P11">
            <v>0.62780289776768583</v>
          </cell>
          <cell r="Q11">
            <v>0.75032597976160353</v>
          </cell>
          <cell r="R11">
            <v>1.1236661022096628</v>
          </cell>
          <cell r="S11">
            <v>1.211079852462337</v>
          </cell>
          <cell r="T11">
            <v>1.0417940567244701</v>
          </cell>
          <cell r="U11">
            <v>1.214905685903263</v>
          </cell>
          <cell r="V11">
            <v>1.1752167787076602</v>
          </cell>
          <cell r="W11">
            <v>1.005682604836269</v>
          </cell>
        </row>
        <row r="12">
          <cell r="A12" t="str">
            <v>Bournemouth</v>
          </cell>
          <cell r="B12" t="str">
            <v>Strong</v>
          </cell>
          <cell r="C12">
            <v>0.88523290882591821</v>
          </cell>
          <cell r="D12">
            <v>0.99216971051215264</v>
          </cell>
          <cell r="E12">
            <v>0.89149800807537294</v>
          </cell>
          <cell r="F12">
            <v>0.35064449695512628</v>
          </cell>
          <cell r="G12">
            <v>0.43731497151351378</v>
          </cell>
          <cell r="H12">
            <v>0.60877394432406218</v>
          </cell>
          <cell r="I12">
            <v>0.87359257553403868</v>
          </cell>
          <cell r="J12">
            <v>0.99819470277654432</v>
          </cell>
          <cell r="K12">
            <v>0.94551925175318352</v>
          </cell>
          <cell r="L12">
            <v>1.0000815893567756</v>
          </cell>
          <cell r="M12">
            <v>0.52242899507767326</v>
          </cell>
          <cell r="N12">
            <v>1.0099221969613119</v>
          </cell>
          <cell r="O12">
            <v>0.40803158443811904</v>
          </cell>
          <cell r="P12">
            <v>0.50647214347285807</v>
          </cell>
          <cell r="Q12">
            <v>0.65163627500334553</v>
          </cell>
          <cell r="R12">
            <v>0.95642937491256486</v>
          </cell>
          <cell r="S12">
            <v>1.0529596436868001</v>
          </cell>
          <cell r="T12">
            <v>0.97217173555411818</v>
          </cell>
          <cell r="U12">
            <v>1.0637963039480798</v>
          </cell>
          <cell r="V12">
            <v>1.0868885805465685</v>
          </cell>
          <cell r="W12">
            <v>1.0039741870130456</v>
          </cell>
        </row>
        <row r="13">
          <cell r="A13" t="str">
            <v>Bradford</v>
          </cell>
          <cell r="B13" t="str">
            <v>Moderately Weak</v>
          </cell>
          <cell r="C13">
            <v>0.98659816297393033</v>
          </cell>
          <cell r="D13">
            <v>0.95227589346561226</v>
          </cell>
          <cell r="E13">
            <v>1.0542601267034117</v>
          </cell>
          <cell r="F13">
            <v>0.81118953722432829</v>
          </cell>
          <cell r="G13">
            <v>0.96193769336044277</v>
          </cell>
          <cell r="H13">
            <v>1.0138051458222566</v>
          </cell>
          <cell r="I13">
            <v>1.0846618465020506</v>
          </cell>
          <cell r="J13">
            <v>1.1167579362893238</v>
          </cell>
          <cell r="K13">
            <v>1.0534736106915297</v>
          </cell>
          <cell r="L13">
            <v>1.1535590877819815</v>
          </cell>
          <cell r="M13">
            <v>0.90616681171611291</v>
          </cell>
          <cell r="N13">
            <v>1.1842130265408226</v>
          </cell>
          <cell r="O13">
            <v>0.84571025994581539</v>
          </cell>
          <cell r="P13">
            <v>0.86996309883351974</v>
          </cell>
          <cell r="Q13">
            <v>1.0554697952789143</v>
          </cell>
          <cell r="R13">
            <v>1.1328612465229535</v>
          </cell>
          <cell r="S13">
            <v>1.1426225225063886</v>
          </cell>
          <cell r="T13">
            <v>1.0777460261650469</v>
          </cell>
          <cell r="U13">
            <v>1.1258966293441237</v>
          </cell>
          <cell r="V13">
            <v>1.138982385780934</v>
          </cell>
          <cell r="W13">
            <v>1.0779468165560555</v>
          </cell>
        </row>
        <row r="14">
          <cell r="A14" t="str">
            <v>Brighton</v>
          </cell>
          <cell r="B14" t="str">
            <v>Strong</v>
          </cell>
          <cell r="C14">
            <v>0.79855739988679586</v>
          </cell>
          <cell r="D14">
            <v>0.83056445291208114</v>
          </cell>
          <cell r="E14">
            <v>0.70728641809615267</v>
          </cell>
          <cell r="F14">
            <v>0.13520761545905471</v>
          </cell>
          <cell r="G14">
            <v>0.17515085916778292</v>
          </cell>
          <cell r="H14">
            <v>0.45637318568400187</v>
          </cell>
          <cell r="I14">
            <v>0.80017537983283116</v>
          </cell>
          <cell r="J14">
            <v>0.85915519196159706</v>
          </cell>
          <cell r="K14">
            <v>0.80043195365743069</v>
          </cell>
          <cell r="L14">
            <v>0.82408801207092786</v>
          </cell>
          <cell r="M14">
            <v>0.30614640031818896</v>
          </cell>
          <cell r="N14">
            <v>0.89684143283921203</v>
          </cell>
          <cell r="O14">
            <v>0.17126283353223207</v>
          </cell>
          <cell r="P14">
            <v>0.21058793417785096</v>
          </cell>
          <cell r="Q14">
            <v>0.25571595046853368</v>
          </cell>
          <cell r="R14">
            <v>0.80270152356746061</v>
          </cell>
          <cell r="S14">
            <v>0.96978192364764815</v>
          </cell>
          <cell r="T14">
            <v>0.89129839327371918</v>
          </cell>
          <cell r="U14">
            <v>0.91579840162882431</v>
          </cell>
          <cell r="V14">
            <v>0.96115564396128828</v>
          </cell>
          <cell r="W14">
            <v>0.77239570499963106</v>
          </cell>
        </row>
        <row r="15">
          <cell r="A15" t="str">
            <v>Bristol</v>
          </cell>
          <cell r="B15" t="str">
            <v>Strong</v>
          </cell>
          <cell r="C15">
            <v>0.91629778236205084</v>
          </cell>
          <cell r="D15">
            <v>0.94438397294773879</v>
          </cell>
          <cell r="E15">
            <v>0.84707697364459522</v>
          </cell>
          <cell r="F15">
            <v>0.39668383498217263</v>
          </cell>
          <cell r="G15">
            <v>0.49116949893872347</v>
          </cell>
          <cell r="H15">
            <v>0.60668979983832039</v>
          </cell>
          <cell r="I15">
            <v>0.85984708175216917</v>
          </cell>
          <cell r="J15">
            <v>0.89487237384185347</v>
          </cell>
          <cell r="K15">
            <v>0.8441039288006752</v>
          </cell>
          <cell r="L15">
            <v>1.0099969301203826</v>
          </cell>
          <cell r="M15">
            <v>0.52487733460169628</v>
          </cell>
          <cell r="N15">
            <v>0.96326764241913021</v>
          </cell>
          <cell r="O15">
            <v>0.41635146015776864</v>
          </cell>
          <cell r="P15">
            <v>0.44436437384965721</v>
          </cell>
          <cell r="Q15">
            <v>0.54706673124844141</v>
          </cell>
          <cell r="R15">
            <v>0.8580025812801968</v>
          </cell>
          <cell r="S15">
            <v>1.0463816848078635</v>
          </cell>
          <cell r="T15">
            <v>0.90233723094727636</v>
          </cell>
          <cell r="U15">
            <v>0.92884397435612853</v>
          </cell>
          <cell r="V15">
            <v>0.94618560139582319</v>
          </cell>
          <cell r="W15">
            <v>0.89821332347491423</v>
          </cell>
        </row>
        <row r="16">
          <cell r="A16" t="str">
            <v>Burnley</v>
          </cell>
          <cell r="B16" t="str">
            <v>Weak</v>
          </cell>
          <cell r="C16">
            <v>0.99999305418998508</v>
          </cell>
          <cell r="D16">
            <v>1.007096930034848</v>
          </cell>
          <cell r="E16">
            <v>1.1595785655948763</v>
          </cell>
          <cell r="F16">
            <v>0.70002934103300363</v>
          </cell>
          <cell r="G16">
            <v>0.77024399586568038</v>
          </cell>
          <cell r="H16">
            <v>1.1220331837518642</v>
          </cell>
          <cell r="I16">
            <v>1.2097666503709241</v>
          </cell>
          <cell r="J16">
            <v>1.1988537183836281</v>
          </cell>
          <cell r="K16">
            <v>1.2042441777040711</v>
          </cell>
          <cell r="L16">
            <v>1.1942018264603791</v>
          </cell>
          <cell r="M16">
            <v>0.90258862366413206</v>
          </cell>
          <cell r="N16">
            <v>1.1026683349852624</v>
          </cell>
          <cell r="O16">
            <v>0.74151253703360742</v>
          </cell>
          <cell r="P16">
            <v>0.84079116388966435</v>
          </cell>
          <cell r="Q16">
            <v>1.0909683487870163</v>
          </cell>
          <cell r="R16">
            <v>1.1890256948360574</v>
          </cell>
          <cell r="S16">
            <v>1.2416302424391057</v>
          </cell>
          <cell r="T16">
            <v>1.3167741744058334</v>
          </cell>
          <cell r="U16">
            <v>1.2381024004691619</v>
          </cell>
          <cell r="V16">
            <v>1.1898431412497819</v>
          </cell>
          <cell r="W16">
            <v>1.2088080519167694</v>
          </cell>
        </row>
        <row r="17">
          <cell r="A17" t="str">
            <v>Cambridge</v>
          </cell>
          <cell r="B17" t="str">
            <v>Moderately Strong</v>
          </cell>
          <cell r="C17">
            <v>0.89156174372261376</v>
          </cell>
          <cell r="D17">
            <v>0.85207650771996268</v>
          </cell>
          <cell r="E17">
            <v>0.65929624258274211</v>
          </cell>
          <cell r="F17">
            <v>0.10850044414032305</v>
          </cell>
          <cell r="G17">
            <v>0.1353358146277209</v>
          </cell>
          <cell r="H17">
            <v>0.39537330276575205</v>
          </cell>
          <cell r="I17">
            <v>0.67325050297817657</v>
          </cell>
          <cell r="J17">
            <v>0.82684144195043729</v>
          </cell>
          <cell r="K17">
            <v>0.80518981099352493</v>
          </cell>
          <cell r="L17">
            <v>0.82072055152628287</v>
          </cell>
          <cell r="M17">
            <v>0.28460625568334064</v>
          </cell>
          <cell r="N17">
            <v>0.89402872747987117</v>
          </cell>
          <cell r="O17">
            <v>0.1228294269875834</v>
          </cell>
          <cell r="P17">
            <v>0.14443778556299428</v>
          </cell>
          <cell r="Q17">
            <v>0.18670345464320542</v>
          </cell>
          <cell r="R17">
            <v>0.69731513283417712</v>
          </cell>
          <cell r="S17">
            <v>0.91071875084315312</v>
          </cell>
          <cell r="T17">
            <v>0.79907948389160866</v>
          </cell>
          <cell r="U17">
            <v>0.89670011510614689</v>
          </cell>
          <cell r="V17">
            <v>0.92634390407961298</v>
          </cell>
          <cell r="W17">
            <v>0.83077552723071857</v>
          </cell>
        </row>
        <row r="18">
          <cell r="A18" t="str">
            <v>Cardiff</v>
          </cell>
          <cell r="B18" t="str">
            <v>Strong</v>
          </cell>
          <cell r="C18">
            <v>0.92405189926148912</v>
          </cell>
          <cell r="D18">
            <v>0.96471946881259607</v>
          </cell>
          <cell r="E18">
            <v>0.90949365572844665</v>
          </cell>
          <cell r="F18">
            <v>0.50963297866464286</v>
          </cell>
          <cell r="G18">
            <v>0.64517222563915644</v>
          </cell>
          <cell r="H18">
            <v>0.65327352280617679</v>
          </cell>
          <cell r="I18">
            <v>0.96041717872167853</v>
          </cell>
          <cell r="J18">
            <v>1.0361819332153075</v>
          </cell>
          <cell r="K18">
            <v>0.92003585300590629</v>
          </cell>
          <cell r="L18">
            <v>0.82915610557687314</v>
          </cell>
          <cell r="M18">
            <v>0.9557952447370589</v>
          </cell>
          <cell r="N18">
            <v>0.79395936690497249</v>
          </cell>
          <cell r="O18">
            <v>0.42943652491639828</v>
          </cell>
          <cell r="P18">
            <v>0.45134316856069884</v>
          </cell>
          <cell r="Q18">
            <v>0.61057335876234886</v>
          </cell>
          <cell r="R18">
            <v>0.95746583713311595</v>
          </cell>
          <cell r="S18">
            <v>1.0519218906401102</v>
          </cell>
          <cell r="T18">
            <v>0.94190526275154018</v>
          </cell>
          <cell r="U18">
            <v>1.034653016285648</v>
          </cell>
          <cell r="V18">
            <v>1.0315375210040363</v>
          </cell>
          <cell r="W18">
            <v>0.94535666327703516</v>
          </cell>
        </row>
        <row r="19">
          <cell r="A19" t="str">
            <v>Chatham</v>
          </cell>
          <cell r="B19" t="str">
            <v>Weak</v>
          </cell>
          <cell r="C19">
            <v>0.85844525711933162</v>
          </cell>
          <cell r="D19">
            <v>0.8328861762157056</v>
          </cell>
          <cell r="E19">
            <v>0.8186399957096282</v>
          </cell>
          <cell r="F19">
            <v>0.51981258843109657</v>
          </cell>
          <cell r="G19">
            <v>0.69629300391706483</v>
          </cell>
          <cell r="H19">
            <v>0.68226355168556441</v>
          </cell>
          <cell r="I19">
            <v>0.81392549612696319</v>
          </cell>
          <cell r="J19">
            <v>0.89198532095763183</v>
          </cell>
          <cell r="K19">
            <v>0.87486462276844956</v>
          </cell>
          <cell r="L19">
            <v>1.0137054358905651</v>
          </cell>
          <cell r="M19">
            <v>0.7742910121147456</v>
          </cell>
          <cell r="N19">
            <v>0.77806766552622852</v>
          </cell>
          <cell r="O19">
            <v>0.54797977835587508</v>
          </cell>
          <cell r="P19">
            <v>0.60009177222190524</v>
          </cell>
          <cell r="Q19">
            <v>0.75233212633735558</v>
          </cell>
          <cell r="R19">
            <v>0.81700844393506111</v>
          </cell>
          <cell r="S19">
            <v>0.89028390148930836</v>
          </cell>
          <cell r="T19">
            <v>0.83890474445494312</v>
          </cell>
          <cell r="U19">
            <v>0.91925662706374711</v>
          </cell>
          <cell r="V19">
            <v>0.9418779333929802</v>
          </cell>
          <cell r="W19">
            <v>0.89096702851935827</v>
          </cell>
        </row>
        <row r="20">
          <cell r="A20" t="str">
            <v>Coventry</v>
          </cell>
          <cell r="B20" t="str">
            <v>Moderately Strong</v>
          </cell>
          <cell r="C20">
            <v>0.87168224307193343</v>
          </cell>
          <cell r="D20">
            <v>0.96710988502560868</v>
          </cell>
          <cell r="E20">
            <v>0.96377843236167449</v>
          </cell>
          <cell r="F20">
            <v>0.53413711901897853</v>
          </cell>
          <cell r="G20">
            <v>0.67359372590000022</v>
          </cell>
          <cell r="H20">
            <v>0.71237517194270472</v>
          </cell>
          <cell r="I20">
            <v>0.88897439080501672</v>
          </cell>
          <cell r="J20">
            <v>0.94524489945130152</v>
          </cell>
          <cell r="K20">
            <v>0.93045666758301115</v>
          </cell>
          <cell r="L20">
            <v>1.0920447677535308</v>
          </cell>
          <cell r="M20">
            <v>0.70089080571322537</v>
          </cell>
          <cell r="N20">
            <v>1.0249795502983177</v>
          </cell>
          <cell r="O20">
            <v>0.46858061330161949</v>
          </cell>
          <cell r="P20">
            <v>0.58725960112182318</v>
          </cell>
          <cell r="Q20">
            <v>0.97086869191295089</v>
          </cell>
          <cell r="R20">
            <v>1.2921154310538403</v>
          </cell>
          <cell r="S20">
            <v>1.1929915642445814</v>
          </cell>
          <cell r="T20">
            <v>1.0240721744034711</v>
          </cell>
          <cell r="U20">
            <v>1.0692594739917918</v>
          </cell>
          <cell r="V20">
            <v>1.1111800784042027</v>
          </cell>
          <cell r="W20">
            <v>1.081173311098153</v>
          </cell>
        </row>
        <row r="21">
          <cell r="A21" t="str">
            <v>Crawley</v>
          </cell>
          <cell r="B21" t="str">
            <v>Strong</v>
          </cell>
          <cell r="C21">
            <v>0.87186459533320726</v>
          </cell>
          <cell r="D21">
            <v>0.95998230681469843</v>
          </cell>
          <cell r="E21">
            <v>0.81888580811883438</v>
          </cell>
          <cell r="F21">
            <v>0.33283327287768477</v>
          </cell>
          <cell r="G21">
            <v>0.40397979118995125</v>
          </cell>
          <cell r="H21">
            <v>0.50267714483503867</v>
          </cell>
          <cell r="I21">
            <v>0.61600800982267268</v>
          </cell>
          <cell r="J21">
            <v>0.68947681858322762</v>
          </cell>
          <cell r="K21">
            <v>0.70709225304423995</v>
          </cell>
          <cell r="L21">
            <v>0.798323420261144</v>
          </cell>
          <cell r="M21">
            <v>0.51125133732876282</v>
          </cell>
          <cell r="N21">
            <v>0.82036080802637512</v>
          </cell>
          <cell r="O21">
            <v>0.33827879651883208</v>
          </cell>
          <cell r="P21">
            <v>0.40590806650308409</v>
          </cell>
          <cell r="Q21">
            <v>0.53212227441164772</v>
          </cell>
          <cell r="R21">
            <v>0.81679788456291891</v>
          </cell>
          <cell r="S21">
            <v>0.70871457790172088</v>
          </cell>
          <cell r="T21">
            <v>0.59836410475990531</v>
          </cell>
          <cell r="U21">
            <v>0.59805171429565418</v>
          </cell>
          <cell r="V21">
            <v>0.64701248448865245</v>
          </cell>
          <cell r="W21">
            <v>0.66771180354993431</v>
          </cell>
        </row>
        <row r="22">
          <cell r="A22" t="str">
            <v>Derby</v>
          </cell>
          <cell r="B22" t="str">
            <v>Weak</v>
          </cell>
          <cell r="C22">
            <v>0.86417283837613412</v>
          </cell>
          <cell r="D22">
            <v>0.93651914260738978</v>
          </cell>
          <cell r="E22">
            <v>0.98495061786046301</v>
          </cell>
          <cell r="F22">
            <v>0.60805005907928578</v>
          </cell>
          <cell r="G22">
            <v>0.75289312893807414</v>
          </cell>
          <cell r="H22">
            <v>0.78780376955874354</v>
          </cell>
          <cell r="I22">
            <v>0.90121241301835131</v>
          </cell>
          <cell r="J22">
            <v>0.93924831913106688</v>
          </cell>
          <cell r="K22">
            <v>0.91546865390597987</v>
          </cell>
          <cell r="L22">
            <v>1.0365537382966032</v>
          </cell>
          <cell r="M22">
            <v>0.68363099470324895</v>
          </cell>
          <cell r="N22">
            <v>1.0577794428730014</v>
          </cell>
          <cell r="O22">
            <v>0.50139509411275851</v>
          </cell>
          <cell r="P22">
            <v>0.62401642522301959</v>
          </cell>
          <cell r="Q22">
            <v>0.77742521580805912</v>
          </cell>
          <cell r="R22">
            <v>1.0111971722469175</v>
          </cell>
          <cell r="S22">
            <v>0.96549892022270634</v>
          </cell>
          <cell r="T22">
            <v>0.83413881451426586</v>
          </cell>
          <cell r="U22">
            <v>0.86193460481619188</v>
          </cell>
          <cell r="V22">
            <v>0.88288417870002955</v>
          </cell>
          <cell r="W22">
            <v>0.83718012797476749</v>
          </cell>
        </row>
        <row r="23">
          <cell r="A23" t="str">
            <v>Doncaster</v>
          </cell>
          <cell r="B23" t="str">
            <v>Weak</v>
          </cell>
          <cell r="C23">
            <v>0.97400719760325305</v>
          </cell>
          <cell r="D23">
            <v>0.99889944794214114</v>
          </cell>
          <cell r="E23">
            <v>1.0505597839876817</v>
          </cell>
          <cell r="F23">
            <v>0.78966704980714431</v>
          </cell>
          <cell r="G23">
            <v>0.95276841188715344</v>
          </cell>
          <cell r="H23">
            <v>0.93228155182238082</v>
          </cell>
          <cell r="I23">
            <v>1.0347788011501526</v>
          </cell>
          <cell r="J23">
            <v>1.1124048589227611</v>
          </cell>
          <cell r="K23">
            <v>1.1882201141578395</v>
          </cell>
          <cell r="L23">
            <v>1.2303684206840058</v>
          </cell>
          <cell r="M23">
            <v>1.0017252459735493</v>
          </cell>
          <cell r="N23">
            <v>1.1978737556746708</v>
          </cell>
          <cell r="O23">
            <v>0.81139383920383323</v>
          </cell>
          <cell r="P23">
            <v>0.91163954445343987</v>
          </cell>
          <cell r="Q23">
            <v>1.1657983049586769</v>
          </cell>
          <cell r="R23">
            <v>1.1724763199075685</v>
          </cell>
          <cell r="S23">
            <v>1.1731406732189307</v>
          </cell>
          <cell r="T23">
            <v>1.0459220432937544</v>
          </cell>
          <cell r="U23">
            <v>1.0998234376779368</v>
          </cell>
          <cell r="V23">
            <v>1.1352176698972403</v>
          </cell>
          <cell r="W23">
            <v>1.1237062029148071</v>
          </cell>
        </row>
        <row r="24">
          <cell r="A24" t="str">
            <v>Dundee</v>
          </cell>
          <cell r="B24" t="e">
            <v>#N/A</v>
          </cell>
          <cell r="C24">
            <v>0.94593085370764596</v>
          </cell>
          <cell r="D24">
            <v>0.98002048909333261</v>
          </cell>
          <cell r="E24">
            <v>0.96492785164456352</v>
          </cell>
          <cell r="F24">
            <v>0.62294849726613577</v>
          </cell>
          <cell r="G24">
            <v>0.77734759600503323</v>
          </cell>
          <cell r="H24">
            <v>0.77115465059481214</v>
          </cell>
          <cell r="I24">
            <v>0.87634489236655189</v>
          </cell>
          <cell r="J24">
            <v>0.93353162299433667</v>
          </cell>
          <cell r="K24">
            <v>0.95888623649174698</v>
          </cell>
          <cell r="L24">
            <v>0.94196945743876526</v>
          </cell>
          <cell r="M24">
            <v>0.9034261649554155</v>
          </cell>
          <cell r="N24">
            <v>0.95109011711880864</v>
          </cell>
          <cell r="O24">
            <v>0.46832819766989103</v>
          </cell>
          <cell r="P24">
            <v>0.5500765850792515</v>
          </cell>
          <cell r="Q24">
            <v>0.70656805746511797</v>
          </cell>
          <cell r="R24">
            <v>0.73015900019568247</v>
          </cell>
          <cell r="S24">
            <v>0.91027674407732528</v>
          </cell>
          <cell r="T24">
            <v>0.8076789296857757</v>
          </cell>
          <cell r="U24">
            <v>0.85341804772601559</v>
          </cell>
          <cell r="V24">
            <v>0.85941289419252054</v>
          </cell>
          <cell r="W24">
            <v>0.85019393826394762</v>
          </cell>
        </row>
        <row r="25">
          <cell r="A25" t="str">
            <v>Edinburgh</v>
          </cell>
          <cell r="B25" t="e">
            <v>#N/A</v>
          </cell>
          <cell r="C25">
            <v>0.80682787400640266</v>
          </cell>
          <cell r="D25">
            <v>0.83959629928856061</v>
          </cell>
          <cell r="E25">
            <v>0.70610065016073187</v>
          </cell>
          <cell r="F25">
            <v>0.23172893907565806</v>
          </cell>
          <cell r="G25">
            <v>0.28975844988700061</v>
          </cell>
          <cell r="H25">
            <v>0.30467238388859469</v>
          </cell>
          <cell r="I25">
            <v>0.65394955480004446</v>
          </cell>
          <cell r="J25">
            <v>0.86069646839131686</v>
          </cell>
          <cell r="K25">
            <v>0.78660511327392357</v>
          </cell>
          <cell r="L25">
            <v>0.80185952914315828</v>
          </cell>
          <cell r="M25">
            <v>0.79377438729321981</v>
          </cell>
          <cell r="N25">
            <v>0.80150613792449854</v>
          </cell>
          <cell r="O25">
            <v>0.2319483801747714</v>
          </cell>
          <cell r="P25">
            <v>0.29064051706343358</v>
          </cell>
          <cell r="Q25">
            <v>0.36924891555184058</v>
          </cell>
          <cell r="R25">
            <v>0.41761637387082101</v>
          </cell>
          <cell r="S25">
            <v>0.86064239226899153</v>
          </cell>
          <cell r="T25">
            <v>0.83979087450062229</v>
          </cell>
          <cell r="U25">
            <v>0.89275995009763487</v>
          </cell>
          <cell r="V25">
            <v>1.0223671133583867</v>
          </cell>
          <cell r="W25">
            <v>0.8661002799743005</v>
          </cell>
        </row>
        <row r="26">
          <cell r="A26" t="str">
            <v>Exeter</v>
          </cell>
          <cell r="B26" t="str">
            <v>Moderately Strong</v>
          </cell>
          <cell r="C26">
            <v>0.8483585495723982</v>
          </cell>
          <cell r="D26">
            <v>0.88292598385587429</v>
          </cell>
          <cell r="E26">
            <v>0.64070596685178238</v>
          </cell>
          <cell r="F26">
            <v>0.14599844781330193</v>
          </cell>
          <cell r="G26">
            <v>0.19267003527452159</v>
          </cell>
          <cell r="H26">
            <v>0.34279858872320051</v>
          </cell>
          <cell r="I26">
            <v>0.64741911835779553</v>
          </cell>
          <cell r="J26">
            <v>0.78610825636649184</v>
          </cell>
          <cell r="K26">
            <v>0.75941915220992229</v>
          </cell>
          <cell r="L26">
            <v>0.7976973117211178</v>
          </cell>
          <cell r="M26">
            <v>0.38617129714937226</v>
          </cell>
          <cell r="N26">
            <v>0.97866472917521996</v>
          </cell>
          <cell r="O26">
            <v>0.24032202300583139</v>
          </cell>
          <cell r="P26">
            <v>0.27315738813824553</v>
          </cell>
          <cell r="Q26">
            <v>0.32838722448561491</v>
          </cell>
          <cell r="R26">
            <v>0.82727045728621496</v>
          </cell>
          <cell r="S26">
            <v>0.9806098755531435</v>
          </cell>
          <cell r="T26">
            <v>0.81568290437107327</v>
          </cell>
          <cell r="U26">
            <v>0.87592836879322744</v>
          </cell>
          <cell r="V26">
            <v>0.89260781847385906</v>
          </cell>
          <cell r="W26">
            <v>0.87740560578808335</v>
          </cell>
        </row>
        <row r="27">
          <cell r="A27" t="str">
            <v>Glasgow</v>
          </cell>
          <cell r="B27" t="e">
            <v>#N/A</v>
          </cell>
          <cell r="C27">
            <v>0.86024143912275164</v>
          </cell>
          <cell r="D27">
            <v>0.86194748620150985</v>
          </cell>
          <cell r="E27">
            <v>0.80444327390142023</v>
          </cell>
          <cell r="F27">
            <v>0.46664302486287229</v>
          </cell>
          <cell r="G27">
            <v>0.53497729649976966</v>
          </cell>
          <cell r="H27">
            <v>0.52149364620070338</v>
          </cell>
          <cell r="I27">
            <v>0.82273454547173097</v>
          </cell>
          <cell r="J27">
            <v>0.95307161015178676</v>
          </cell>
          <cell r="K27">
            <v>0.89959282593757084</v>
          </cell>
          <cell r="L27">
            <v>0.95734321484179208</v>
          </cell>
          <cell r="M27">
            <v>0.84689464365495615</v>
          </cell>
          <cell r="N27">
            <v>0.80634467391124964</v>
          </cell>
          <cell r="O27">
            <v>0.40085044539609777</v>
          </cell>
          <cell r="P27">
            <v>0.47434426171813465</v>
          </cell>
          <cell r="Q27">
            <v>0.57412267808490014</v>
          </cell>
          <cell r="R27">
            <v>0.66543073246752205</v>
          </cell>
          <cell r="S27">
            <v>0.96891820496085446</v>
          </cell>
          <cell r="T27">
            <v>0.88644132101902584</v>
          </cell>
          <cell r="U27">
            <v>0.89604729582364784</v>
          </cell>
          <cell r="V27">
            <v>0.94620062579320674</v>
          </cell>
          <cell r="W27">
            <v>0.9105197316334932</v>
          </cell>
        </row>
        <row r="28">
          <cell r="A28" t="str">
            <v>Gloucester</v>
          </cell>
          <cell r="B28" t="str">
            <v>Strong</v>
          </cell>
          <cell r="C28">
            <v>0.83299921150023293</v>
          </cell>
          <cell r="D28">
            <v>0.88166541162972523</v>
          </cell>
          <cell r="E28">
            <v>0.86479006201399855</v>
          </cell>
          <cell r="F28">
            <v>0.37377048002583257</v>
          </cell>
          <cell r="G28">
            <v>0.53846644546739586</v>
          </cell>
          <cell r="H28">
            <v>0.73133373567163151</v>
          </cell>
          <cell r="I28">
            <v>0.94883327165610065</v>
          </cell>
          <cell r="J28">
            <v>1.0279003963975173</v>
          </cell>
          <cell r="K28">
            <v>0.95636574901180382</v>
          </cell>
          <cell r="L28">
            <v>1.0484639400799598</v>
          </cell>
          <cell r="M28">
            <v>0.72188555180519509</v>
          </cell>
          <cell r="N28">
            <v>1.0891638942037871</v>
          </cell>
          <cell r="O28">
            <v>0.46783905862371861</v>
          </cell>
          <cell r="P28">
            <v>0.61332078765611131</v>
          </cell>
          <cell r="Q28">
            <v>0.75267929566906722</v>
          </cell>
          <cell r="R28">
            <v>1.0502281332242365</v>
          </cell>
          <cell r="S28">
            <v>1.0776875806158095</v>
          </cell>
          <cell r="T28">
            <v>0.86964979264150177</v>
          </cell>
          <cell r="U28">
            <v>0.98851443902081226</v>
          </cell>
          <cell r="V28">
            <v>1.0616229263842116</v>
          </cell>
          <cell r="W28">
            <v>0.96397867179383867</v>
          </cell>
        </row>
        <row r="29">
          <cell r="A29" t="str">
            <v>Huddersfield</v>
          </cell>
          <cell r="B29" t="str">
            <v>Moderately Weak</v>
          </cell>
          <cell r="C29">
            <v>0.8455830773299069</v>
          </cell>
          <cell r="D29">
            <v>0.90285593147067877</v>
          </cell>
          <cell r="E29">
            <v>0.93653793117191519</v>
          </cell>
          <cell r="F29">
            <v>0.47284478552977982</v>
          </cell>
          <cell r="G29">
            <v>0.69469102625842105</v>
          </cell>
          <cell r="H29">
            <v>0.77346172493792376</v>
          </cell>
          <cell r="I29">
            <v>1.0002368889429756</v>
          </cell>
          <cell r="J29">
            <v>1.068590043670022</v>
          </cell>
          <cell r="K29">
            <v>1.1337241086610752</v>
          </cell>
          <cell r="L29">
            <v>1.2031768631769555</v>
          </cell>
          <cell r="M29">
            <v>0.89446987949849344</v>
          </cell>
          <cell r="N29">
            <v>1.1747057270867309</v>
          </cell>
          <cell r="O29">
            <v>0.66369998126740293</v>
          </cell>
          <cell r="P29">
            <v>0.70919022406077303</v>
          </cell>
          <cell r="Q29">
            <v>0.851308156176524</v>
          </cell>
          <cell r="R29">
            <v>0.92895008014690583</v>
          </cell>
          <cell r="S29">
            <v>1.1294394456813324</v>
          </cell>
          <cell r="T29">
            <v>1.0609677229093997</v>
          </cell>
          <cell r="U29">
            <v>1.1330616760011636</v>
          </cell>
          <cell r="V29">
            <v>1.2574079229268964</v>
          </cell>
          <cell r="W29">
            <v>1.1742362380455651</v>
          </cell>
        </row>
        <row r="30">
          <cell r="A30" t="str">
            <v>Hull</v>
          </cell>
          <cell r="B30" t="str">
            <v>Weak</v>
          </cell>
          <cell r="C30">
            <v>0.86827844430140144</v>
          </cell>
          <cell r="D30">
            <v>0.92760157386322573</v>
          </cell>
          <cell r="E30">
            <v>0.94395196988814201</v>
          </cell>
          <cell r="F30">
            <v>0.65757101376641358</v>
          </cell>
          <cell r="G30">
            <v>0.80119275722968752</v>
          </cell>
          <cell r="H30">
            <v>0.90320488118550146</v>
          </cell>
          <cell r="I30">
            <v>1.0242803049142506</v>
          </cell>
          <cell r="J30">
            <v>1.0922074193199198</v>
          </cell>
          <cell r="K30">
            <v>1.0880137541583919</v>
          </cell>
          <cell r="L30">
            <v>1.1844947548108726</v>
          </cell>
          <cell r="M30">
            <v>0.85450666139085496</v>
          </cell>
          <cell r="N30">
            <v>1.1704480880403907</v>
          </cell>
          <cell r="O30">
            <v>0.73800938136798333</v>
          </cell>
          <cell r="P30">
            <v>0.78281942374194102</v>
          </cell>
          <cell r="Q30">
            <v>0.96206093997414688</v>
          </cell>
          <cell r="R30">
            <v>1.0750791529474404</v>
          </cell>
          <cell r="S30">
            <v>1.1261695511733785</v>
          </cell>
          <cell r="T30">
            <v>1.0104276934636194</v>
          </cell>
          <cell r="U30">
            <v>1.0692002206163995</v>
          </cell>
          <cell r="V30">
            <v>1.0589826200754151</v>
          </cell>
          <cell r="W30">
            <v>1.062359774634962</v>
          </cell>
        </row>
        <row r="31">
          <cell r="A31" t="str">
            <v>Ipswich</v>
          </cell>
          <cell r="B31" t="str">
            <v>Moderately Weak</v>
          </cell>
          <cell r="C31">
            <v>0.95636516016383322</v>
          </cell>
          <cell r="D31">
            <v>1.0525143739256244</v>
          </cell>
          <cell r="E31">
            <v>1.0104142355000156</v>
          </cell>
          <cell r="F31">
            <v>0.5671586873061627</v>
          </cell>
          <cell r="G31">
            <v>0.73963525765912375</v>
          </cell>
          <cell r="H31">
            <v>0.8170134046795996</v>
          </cell>
          <cell r="I31">
            <v>0.90098828553729049</v>
          </cell>
          <cell r="J31">
            <v>1.131662257462754</v>
          </cell>
          <cell r="K31">
            <v>0.92118809404997226</v>
          </cell>
          <cell r="L31">
            <v>1.0169423371056878</v>
          </cell>
          <cell r="M31">
            <v>0.65955424065779167</v>
          </cell>
          <cell r="N31">
            <v>0.98086756278307252</v>
          </cell>
          <cell r="O31">
            <v>0.43860409886697316</v>
          </cell>
          <cell r="P31">
            <v>0.56113441033439571</v>
          </cell>
          <cell r="Q31">
            <v>0.7713922403852107</v>
          </cell>
          <cell r="R31">
            <v>1.1269112050803836</v>
          </cell>
          <cell r="S31">
            <v>1.1030680600069886</v>
          </cell>
          <cell r="T31">
            <v>0.91126942971395763</v>
          </cell>
          <cell r="U31">
            <v>0.87492107467562341</v>
          </cell>
          <cell r="V31">
            <v>1.1403268934333992</v>
          </cell>
          <cell r="W31">
            <v>0.97519489342581389</v>
          </cell>
        </row>
        <row r="32">
          <cell r="A32" t="str">
            <v>Leeds</v>
          </cell>
          <cell r="B32" t="str">
            <v>Strong</v>
          </cell>
          <cell r="C32">
            <v>0.87108489723382621</v>
          </cell>
          <cell r="D32">
            <v>0.94556836847945036</v>
          </cell>
          <cell r="E32">
            <v>0.79972711296970456</v>
          </cell>
          <cell r="F32">
            <v>0.38902706589566322</v>
          </cell>
          <cell r="G32">
            <v>0.46635787821873714</v>
          </cell>
          <cell r="H32">
            <v>0.54081411410149349</v>
          </cell>
          <cell r="I32">
            <v>0.85570159029219361</v>
          </cell>
          <cell r="J32">
            <v>0.87263096899305037</v>
          </cell>
          <cell r="K32">
            <v>0.82952040924036674</v>
          </cell>
          <cell r="L32">
            <v>0.86112273838457765</v>
          </cell>
          <cell r="M32">
            <v>0.50811765785789786</v>
          </cell>
          <cell r="N32">
            <v>0.96648584698844775</v>
          </cell>
          <cell r="O32">
            <v>0.42706063327594035</v>
          </cell>
          <cell r="P32">
            <v>0.46589621089667771</v>
          </cell>
          <cell r="Q32">
            <v>0.57532487502148999</v>
          </cell>
          <cell r="R32">
            <v>0.92115057699508551</v>
          </cell>
          <cell r="S32">
            <v>1.0732092124220562</v>
          </cell>
          <cell r="T32">
            <v>0.88899117743219036</v>
          </cell>
          <cell r="U32">
            <v>0.98380166738858743</v>
          </cell>
          <cell r="V32">
            <v>0.95804423591662524</v>
          </cell>
          <cell r="W32">
            <v>0.93538047495915444</v>
          </cell>
        </row>
        <row r="33">
          <cell r="A33" t="str">
            <v>Leicester</v>
          </cell>
          <cell r="B33" t="str">
            <v>Weak</v>
          </cell>
          <cell r="C33">
            <v>0.80085454600957151</v>
          </cell>
          <cell r="D33">
            <v>0.78694994420864217</v>
          </cell>
          <cell r="E33">
            <v>0.93020067809360352</v>
          </cell>
          <cell r="F33">
            <v>0.73308435849729214</v>
          </cell>
          <cell r="G33">
            <v>0.89826574131781667</v>
          </cell>
          <cell r="H33">
            <v>0.86575795581681714</v>
          </cell>
          <cell r="I33">
            <v>0.75591431365826389</v>
          </cell>
          <cell r="J33">
            <v>0.87280584283992724</v>
          </cell>
          <cell r="K33">
            <v>0.88827765981211915</v>
          </cell>
          <cell r="L33">
            <v>0.9839812190659728</v>
          </cell>
          <cell r="M33">
            <v>0.89886877174500746</v>
          </cell>
          <cell r="N33">
            <v>1.0715337187894285</v>
          </cell>
          <cell r="O33">
            <v>0.58393384770312462</v>
          </cell>
          <cell r="P33">
            <v>0.63841145220722939</v>
          </cell>
          <cell r="Q33">
            <v>0.78661206924893801</v>
          </cell>
          <cell r="R33">
            <v>0.83292685853032777</v>
          </cell>
          <cell r="S33">
            <v>0.90680273319920257</v>
          </cell>
          <cell r="T33">
            <v>0.86444125541130956</v>
          </cell>
          <cell r="U33">
            <v>0.88451203762452346</v>
          </cell>
          <cell r="V33">
            <v>0.88152793630805881</v>
          </cell>
          <cell r="W33">
            <v>0.84818190599728194</v>
          </cell>
        </row>
        <row r="34">
          <cell r="A34" t="str">
            <v>Liverpool</v>
          </cell>
          <cell r="B34" t="str">
            <v>Moderately Strong</v>
          </cell>
          <cell r="C34">
            <v>0.90655636891667846</v>
          </cell>
          <cell r="D34">
            <v>0.92423822000238809</v>
          </cell>
          <cell r="E34">
            <v>0.96254494245102595</v>
          </cell>
          <cell r="F34">
            <v>0.70677639174400786</v>
          </cell>
          <cell r="G34">
            <v>0.81182210111064557</v>
          </cell>
          <cell r="H34">
            <v>0.81692243739598858</v>
          </cell>
          <cell r="I34">
            <v>0.95408608805324646</v>
          </cell>
          <cell r="J34">
            <v>0.9878795313881682</v>
          </cell>
          <cell r="K34">
            <v>0.95267676317790917</v>
          </cell>
          <cell r="L34">
            <v>1.0293265074431339</v>
          </cell>
          <cell r="M34">
            <v>0.83197276516509355</v>
          </cell>
          <cell r="N34">
            <v>1.1620688821944691</v>
          </cell>
          <cell r="O34">
            <v>0.67465945063306665</v>
          </cell>
          <cell r="P34">
            <v>0.73166740306133882</v>
          </cell>
          <cell r="Q34">
            <v>0.89572165505379686</v>
          </cell>
          <cell r="R34">
            <v>1.0161380264684277</v>
          </cell>
          <cell r="S34">
            <v>1.0684267722340886</v>
          </cell>
          <cell r="T34">
            <v>1.0085092092862313</v>
          </cell>
          <cell r="U34">
            <v>1.0267234244987811</v>
          </cell>
          <cell r="V34">
            <v>1.0475376735987387</v>
          </cell>
          <cell r="W34">
            <v>1.018566561578846</v>
          </cell>
        </row>
        <row r="35">
          <cell r="A35" t="str">
            <v>London</v>
          </cell>
          <cell r="B35" t="str">
            <v>Strong</v>
          </cell>
          <cell r="C35">
            <v>0.8840137781776366</v>
          </cell>
          <cell r="D35">
            <v>0.90447422798624766</v>
          </cell>
          <cell r="E35">
            <v>0.77289746928250325</v>
          </cell>
          <cell r="F35">
            <v>0.23831599878107845</v>
          </cell>
          <cell r="G35">
            <v>0.31793499949091147</v>
          </cell>
          <cell r="H35">
            <v>0.50045466268406358</v>
          </cell>
          <cell r="I35">
            <v>0.7348155977082369</v>
          </cell>
          <cell r="J35">
            <v>0.78255115981107337</v>
          </cell>
          <cell r="K35">
            <v>0.75642248604071427</v>
          </cell>
          <cell r="L35">
            <v>0.79863897742023515</v>
          </cell>
          <cell r="M35">
            <v>0.41062286580781437</v>
          </cell>
          <cell r="N35">
            <v>0.67671823229068795</v>
          </cell>
          <cell r="O35">
            <v>0.28846029812908364</v>
          </cell>
          <cell r="P35">
            <v>0.32945880768388996</v>
          </cell>
          <cell r="Q35">
            <v>0.40181888879793948</v>
          </cell>
          <cell r="R35">
            <v>0.70113558757402938</v>
          </cell>
          <cell r="S35">
            <v>0.83818061005773326</v>
          </cell>
          <cell r="T35">
            <v>0.78645713311271603</v>
          </cell>
          <cell r="U35">
            <v>0.8584073566616176</v>
          </cell>
          <cell r="V35">
            <v>0.85731154623139094</v>
          </cell>
          <cell r="W35">
            <v>0.81076205480597641</v>
          </cell>
        </row>
        <row r="36">
          <cell r="A36" t="str">
            <v>Luton</v>
          </cell>
          <cell r="B36" t="str">
            <v>Weak</v>
          </cell>
          <cell r="C36">
            <v>0.99861335714392541</v>
          </cell>
          <cell r="D36">
            <v>1.0205298330764363</v>
          </cell>
          <cell r="E36">
            <v>0.73193181162220633</v>
          </cell>
          <cell r="F36">
            <v>0.1628930366279219</v>
          </cell>
          <cell r="G36">
            <v>0.18057160852330253</v>
          </cell>
          <cell r="H36">
            <v>0.21611020753345578</v>
          </cell>
          <cell r="I36">
            <v>0.39028581938521406</v>
          </cell>
          <cell r="J36">
            <v>0.54441786151567306</v>
          </cell>
          <cell r="K36">
            <v>0.63333212461876109</v>
          </cell>
          <cell r="L36">
            <v>0.52588170691997616</v>
          </cell>
          <cell r="M36">
            <v>0.31965894289366908</v>
          </cell>
          <cell r="N36">
            <v>0.45429970792353885</v>
          </cell>
          <cell r="O36">
            <v>0.24420992685908238</v>
          </cell>
          <cell r="P36">
            <v>0.21042399419638153</v>
          </cell>
          <cell r="Q36">
            <v>0.27523065726045481</v>
          </cell>
          <cell r="R36">
            <v>0.35888778431437007</v>
          </cell>
          <cell r="S36">
            <v>0.39605192699612168</v>
          </cell>
          <cell r="T36">
            <v>0.4438260718478701</v>
          </cell>
          <cell r="U36">
            <v>0.70622172176531561</v>
          </cell>
          <cell r="V36">
            <v>0.99434687650725773</v>
          </cell>
          <cell r="W36">
            <v>1.060430940491137</v>
          </cell>
        </row>
        <row r="37">
          <cell r="A37" t="str">
            <v>Manchester</v>
          </cell>
          <cell r="B37" t="str">
            <v>Strong</v>
          </cell>
          <cell r="C37">
            <v>0.89261220405628694</v>
          </cell>
          <cell r="D37">
            <v>0.89323497329057699</v>
          </cell>
          <cell r="E37">
            <v>0.82793755952790349</v>
          </cell>
          <cell r="F37">
            <v>0.46159201913442871</v>
          </cell>
          <cell r="G37">
            <v>0.54554791075143227</v>
          </cell>
          <cell r="H37">
            <v>0.69673139653867067</v>
          </cell>
          <cell r="I37">
            <v>0.96160589944601993</v>
          </cell>
          <cell r="J37">
            <v>0.9599313237130529</v>
          </cell>
          <cell r="K37">
            <v>0.90212851553486906</v>
          </cell>
          <cell r="L37">
            <v>0.98076266173172244</v>
          </cell>
          <cell r="M37">
            <v>0.63088097450686631</v>
          </cell>
          <cell r="N37">
            <v>1.0343993653964128</v>
          </cell>
          <cell r="O37">
            <v>0.47174773003258991</v>
          </cell>
          <cell r="P37">
            <v>0.52965689170164321</v>
          </cell>
          <cell r="Q37">
            <v>0.63041704956113465</v>
          </cell>
          <cell r="R37">
            <v>0.93219038758228689</v>
          </cell>
          <cell r="S37">
            <v>1.0448200694877892</v>
          </cell>
          <cell r="T37">
            <v>0.93244571084749839</v>
          </cell>
          <cell r="U37">
            <v>1.0300783008294077</v>
          </cell>
          <cell r="V37">
            <v>1.0246744475580523</v>
          </cell>
          <cell r="W37">
            <v>0.95882896665707218</v>
          </cell>
        </row>
        <row r="38">
          <cell r="A38" t="str">
            <v>Mansfield</v>
          </cell>
          <cell r="B38" t="str">
            <v>Weak</v>
          </cell>
          <cell r="C38">
            <v>0.97967855089961164</v>
          </cell>
          <cell r="D38">
            <v>1.0351586992017943</v>
          </cell>
          <cell r="E38">
            <v>1.0586199223936963</v>
          </cell>
          <cell r="F38">
            <v>0.65746183241006484</v>
          </cell>
          <cell r="G38">
            <v>0.90489445441272209</v>
          </cell>
          <cell r="H38">
            <v>0.95418263837839845</v>
          </cell>
          <cell r="I38">
            <v>1.0016414583633473</v>
          </cell>
          <cell r="J38">
            <v>1.0179059961336556</v>
          </cell>
          <cell r="K38">
            <v>1.0304319393757289</v>
          </cell>
          <cell r="L38">
            <v>1.1114537407351874</v>
          </cell>
          <cell r="M38">
            <v>0.79750961832848943</v>
          </cell>
          <cell r="N38">
            <v>1.0163941001286059</v>
          </cell>
          <cell r="O38">
            <v>0.69387317246248958</v>
          </cell>
          <cell r="P38">
            <v>0.82720394732193303</v>
          </cell>
          <cell r="Q38">
            <v>0.96778470188234611</v>
          </cell>
          <cell r="R38">
            <v>1.0696788999568005</v>
          </cell>
          <cell r="S38">
            <v>1.1155581625281774</v>
          </cell>
          <cell r="T38">
            <v>0.93922628253492713</v>
          </cell>
          <cell r="U38">
            <v>0.98927569594006193</v>
          </cell>
          <cell r="V38">
            <v>0.95442838788128503</v>
          </cell>
          <cell r="W38">
            <v>0.95715146479424662</v>
          </cell>
        </row>
        <row r="39">
          <cell r="A39" t="str">
            <v>Middlesbrough</v>
          </cell>
          <cell r="B39" t="str">
            <v>Moderately Weak</v>
          </cell>
          <cell r="C39">
            <v>0.95022312267949305</v>
          </cell>
          <cell r="D39">
            <v>0.92166770012938382</v>
          </cell>
          <cell r="E39">
            <v>1.0230164967521622</v>
          </cell>
          <cell r="F39">
            <v>0.73191303837364008</v>
          </cell>
          <cell r="G39">
            <v>0.8666460720512178</v>
          </cell>
          <cell r="H39">
            <v>0.99706252016990726</v>
          </cell>
          <cell r="I39">
            <v>1.1051820940947656</v>
          </cell>
          <cell r="J39">
            <v>1.0893656733718404</v>
          </cell>
          <cell r="K39">
            <v>1.0592664245292018</v>
          </cell>
          <cell r="L39">
            <v>1.1451630248326952</v>
          </cell>
          <cell r="M39">
            <v>0.85124178191234867</v>
          </cell>
          <cell r="N39">
            <v>1.1714061688167314</v>
          </cell>
          <cell r="O39">
            <v>0.70057381262237217</v>
          </cell>
          <cell r="P39">
            <v>0.73553627415129352</v>
          </cell>
          <cell r="Q39">
            <v>0.95093692449633171</v>
          </cell>
          <cell r="R39">
            <v>1.1460486406311625</v>
          </cell>
          <cell r="S39">
            <v>1.1782900674459753</v>
          </cell>
          <cell r="T39">
            <v>1.0970630463071018</v>
          </cell>
          <cell r="U39">
            <v>1.1527332260117702</v>
          </cell>
          <cell r="V39">
            <v>1.1295939349586279</v>
          </cell>
          <cell r="W39">
            <v>1.0583353985529109</v>
          </cell>
        </row>
        <row r="40">
          <cell r="A40" t="str">
            <v>Milton Keynes</v>
          </cell>
          <cell r="B40" t="str">
            <v>Strong</v>
          </cell>
          <cell r="C40">
            <v>0.87710716389636934</v>
          </cell>
          <cell r="D40">
            <v>0.90793764828278545</v>
          </cell>
          <cell r="E40">
            <v>0.62312751728197269</v>
          </cell>
          <cell r="F40">
            <v>0.24379365466367933</v>
          </cell>
          <cell r="G40">
            <v>0.31251599463385538</v>
          </cell>
          <cell r="H40">
            <v>0.44482609766493608</v>
          </cell>
          <cell r="I40">
            <v>0.73746964764931444</v>
          </cell>
          <cell r="J40">
            <v>0.77482502066671266</v>
          </cell>
          <cell r="K40">
            <v>0.78722373974233695</v>
          </cell>
          <cell r="L40">
            <v>0.84078096403503078</v>
          </cell>
          <cell r="M40">
            <v>0.3745787636737149</v>
          </cell>
          <cell r="N40">
            <v>0.60557105167766767</v>
          </cell>
          <cell r="O40">
            <v>0.24230315031436703</v>
          </cell>
          <cell r="P40">
            <v>0.29919807435272999</v>
          </cell>
          <cell r="Q40">
            <v>0.31133850804412289</v>
          </cell>
          <cell r="R40">
            <v>0.65578629068113703</v>
          </cell>
          <cell r="S40">
            <v>0.8906793691132967</v>
          </cell>
          <cell r="T40">
            <v>0.80254571865498048</v>
          </cell>
          <cell r="U40">
            <v>0.87556325475328667</v>
          </cell>
          <cell r="V40">
            <v>0.87692965528667255</v>
          </cell>
          <cell r="W40">
            <v>0.83461049832845202</v>
          </cell>
        </row>
        <row r="41">
          <cell r="A41" t="str">
            <v>Newcastle</v>
          </cell>
          <cell r="B41" t="str">
            <v>Moderately Strong</v>
          </cell>
          <cell r="C41">
            <v>0.88571740270906163</v>
          </cell>
          <cell r="D41">
            <v>0.94249431519169413</v>
          </cell>
          <cell r="E41">
            <v>0.91037460288636918</v>
          </cell>
          <cell r="F41">
            <v>0.5496606463534891</v>
          </cell>
          <cell r="G41">
            <v>0.61077791213566102</v>
          </cell>
          <cell r="H41">
            <v>0.71036424124197328</v>
          </cell>
          <cell r="I41">
            <v>0.86396700447756314</v>
          </cell>
          <cell r="J41">
            <v>0.95572609139733422</v>
          </cell>
          <cell r="K41">
            <v>0.91326169509140898</v>
          </cell>
          <cell r="L41">
            <v>0.96335449601946077</v>
          </cell>
          <cell r="M41">
            <v>0.66227328943127639</v>
          </cell>
          <cell r="N41">
            <v>0.97033993581876699</v>
          </cell>
          <cell r="O41">
            <v>0.48987324520413095</v>
          </cell>
          <cell r="P41">
            <v>0.56885251011080484</v>
          </cell>
          <cell r="Q41">
            <v>0.72511702913120291</v>
          </cell>
          <cell r="R41">
            <v>0.95227809770099514</v>
          </cell>
          <cell r="S41">
            <v>1.0265803760222101</v>
          </cell>
          <cell r="T41">
            <v>0.90715210145042324</v>
          </cell>
          <cell r="U41">
            <v>0.95056472852110041</v>
          </cell>
          <cell r="V41">
            <v>1.0758496080239985</v>
          </cell>
          <cell r="W41">
            <v>0.98532750646017475</v>
          </cell>
        </row>
        <row r="42">
          <cell r="A42" t="str">
            <v>Newport</v>
          </cell>
          <cell r="B42" t="str">
            <v>Weak</v>
          </cell>
          <cell r="C42">
            <v>0.89439604062763367</v>
          </cell>
          <cell r="D42">
            <v>0.90050671254321779</v>
          </cell>
          <cell r="E42">
            <v>1.0315915188963327</v>
          </cell>
          <cell r="F42">
            <v>0.59129629969811615</v>
          </cell>
          <cell r="G42">
            <v>0.83061841544949666</v>
          </cell>
          <cell r="H42">
            <v>0.7982976923938333</v>
          </cell>
          <cell r="I42">
            <v>1.1302189328242194</v>
          </cell>
          <cell r="J42">
            <v>1.1943375199390627</v>
          </cell>
          <cell r="K42">
            <v>1.1365459686822805</v>
          </cell>
          <cell r="L42">
            <v>1.0910486807190289</v>
          </cell>
          <cell r="M42">
            <v>1.1585493708146501</v>
          </cell>
          <cell r="N42">
            <v>1.0337158528903791</v>
          </cell>
          <cell r="O42">
            <v>0.64267207580146413</v>
          </cell>
          <cell r="P42">
            <v>0.75331526129808535</v>
          </cell>
          <cell r="Q42">
            <v>1.0747642959087855</v>
          </cell>
          <cell r="R42">
            <v>1.3280889035222179</v>
          </cell>
          <cell r="S42">
            <v>1.2639148458025395</v>
          </cell>
          <cell r="T42">
            <v>1.1260998537409341</v>
          </cell>
          <cell r="U42">
            <v>1.2578626063143663</v>
          </cell>
          <cell r="V42">
            <v>1.1928552090476461</v>
          </cell>
          <cell r="W42">
            <v>1.1516256905058071</v>
          </cell>
        </row>
        <row r="43">
          <cell r="A43" t="str">
            <v>Northampton</v>
          </cell>
          <cell r="B43" t="str">
            <v>Weak</v>
          </cell>
          <cell r="C43">
            <v>0.83494533591138831</v>
          </cell>
          <cell r="D43">
            <v>0.84471746422743033</v>
          </cell>
          <cell r="E43">
            <v>0.9660681594251761</v>
          </cell>
          <cell r="F43">
            <v>0.58432409440579192</v>
          </cell>
          <cell r="G43">
            <v>0.71710985285588225</v>
          </cell>
          <cell r="H43">
            <v>0.79721139361739057</v>
          </cell>
          <cell r="I43">
            <v>1.0128859754766029</v>
          </cell>
          <cell r="J43">
            <v>0.91856929983753111</v>
          </cell>
          <cell r="K43">
            <v>0.90141760642104773</v>
          </cell>
          <cell r="L43">
            <v>1.0222992623071594</v>
          </cell>
          <cell r="M43">
            <v>0.72043570424858661</v>
          </cell>
          <cell r="N43">
            <v>1.0169722411446804</v>
          </cell>
          <cell r="O43">
            <v>0.46798502992153213</v>
          </cell>
          <cell r="P43">
            <v>0.56655019355755742</v>
          </cell>
          <cell r="Q43">
            <v>0.70284677088679393</v>
          </cell>
          <cell r="R43">
            <v>0.92598006271747391</v>
          </cell>
          <cell r="S43">
            <v>0.91899023573683347</v>
          </cell>
          <cell r="T43">
            <v>0.83153647921424223</v>
          </cell>
          <cell r="U43">
            <v>0.94613468623472319</v>
          </cell>
          <cell r="V43">
            <v>0.83311407897629686</v>
          </cell>
          <cell r="W43">
            <v>0.76728197943881671</v>
          </cell>
        </row>
        <row r="44">
          <cell r="A44" t="str">
            <v>Norwich</v>
          </cell>
          <cell r="B44" t="str">
            <v>Strong</v>
          </cell>
          <cell r="C44">
            <v>0.89375193555237609</v>
          </cell>
          <cell r="D44">
            <v>0.89134964103196723</v>
          </cell>
          <cell r="E44">
            <v>0.72498155593776514</v>
          </cell>
          <cell r="F44">
            <v>0.27869345900000941</v>
          </cell>
          <cell r="G44">
            <v>0.34941414309531321</v>
          </cell>
          <cell r="H44">
            <v>0.54196399006003937</v>
          </cell>
          <cell r="I44">
            <v>0.82791284934103915</v>
          </cell>
          <cell r="J44">
            <v>0.96551239501619146</v>
          </cell>
          <cell r="K44">
            <v>0.91914017970784134</v>
          </cell>
          <cell r="L44">
            <v>0.93716012258872861</v>
          </cell>
          <cell r="M44">
            <v>0.41870533990316211</v>
          </cell>
          <cell r="N44">
            <v>0.8742785000446931</v>
          </cell>
          <cell r="O44">
            <v>0.23884415905798895</v>
          </cell>
          <cell r="P44">
            <v>0.29942121020129486</v>
          </cell>
          <cell r="Q44">
            <v>0.38508367930568349</v>
          </cell>
          <cell r="R44">
            <v>0.85042161586112341</v>
          </cell>
          <cell r="S44">
            <v>0.99849900400223413</v>
          </cell>
          <cell r="T44">
            <v>0.89332335646361882</v>
          </cell>
          <cell r="U44">
            <v>1.0037991322028819</v>
          </cell>
          <cell r="V44">
            <v>1.0834535524204265</v>
          </cell>
          <cell r="W44">
            <v>0.93684339244270731</v>
          </cell>
        </row>
        <row r="45">
          <cell r="A45" t="str">
            <v>Nottingham</v>
          </cell>
          <cell r="B45" t="str">
            <v>Moderately Strong</v>
          </cell>
          <cell r="C45">
            <v>0.90496695977751451</v>
          </cell>
          <cell r="D45">
            <v>0.93191078228781743</v>
          </cell>
          <cell r="E45">
            <v>0.97085763040807127</v>
          </cell>
          <cell r="F45">
            <v>0.53751403459244496</v>
          </cell>
          <cell r="G45">
            <v>0.71116050776341111</v>
          </cell>
          <cell r="H45">
            <v>0.76763181936127201</v>
          </cell>
          <cell r="I45">
            <v>0.90528617684171098</v>
          </cell>
          <cell r="J45">
            <v>0.94569394616980573</v>
          </cell>
          <cell r="K45">
            <v>0.95027424296284801</v>
          </cell>
          <cell r="L45">
            <v>0.96850064122923629</v>
          </cell>
          <cell r="M45">
            <v>0.67582872151418194</v>
          </cell>
          <cell r="N45">
            <v>0.98617616917497575</v>
          </cell>
          <cell r="O45">
            <v>0.50574694246965979</v>
          </cell>
          <cell r="P45">
            <v>0.62185641614828679</v>
          </cell>
          <cell r="Q45">
            <v>0.76386572371503569</v>
          </cell>
          <cell r="R45">
            <v>0.95625757713645221</v>
          </cell>
          <cell r="S45">
            <v>1.0414978601817086</v>
          </cell>
          <cell r="T45">
            <v>0.89806687350902537</v>
          </cell>
          <cell r="U45">
            <v>0.93818813939610546</v>
          </cell>
          <cell r="V45">
            <v>0.95781640170400262</v>
          </cell>
          <cell r="W45">
            <v>0.96625212195823929</v>
          </cell>
        </row>
        <row r="46">
          <cell r="A46" t="str">
            <v>Oxford</v>
          </cell>
          <cell r="B46" t="str">
            <v>Strong</v>
          </cell>
          <cell r="C46">
            <v>0.85102004728926117</v>
          </cell>
          <cell r="D46">
            <v>0.86226397770391117</v>
          </cell>
          <cell r="E46">
            <v>0.65104637656626574</v>
          </cell>
          <cell r="F46">
            <v>8.7634628542950482E-2</v>
          </cell>
          <cell r="G46">
            <v>0.12183041935131581</v>
          </cell>
          <cell r="H46">
            <v>0.26394327921929783</v>
          </cell>
          <cell r="I46">
            <v>0.49453766186021236</v>
          </cell>
          <cell r="J46">
            <v>0.76677537316138422</v>
          </cell>
          <cell r="K46">
            <v>0.7375870063637614</v>
          </cell>
          <cell r="L46">
            <v>0.77014361886023697</v>
          </cell>
          <cell r="M46">
            <v>0.26282277747685462</v>
          </cell>
          <cell r="N46">
            <v>0.88918021839707295</v>
          </cell>
          <cell r="O46">
            <v>0.23399535592592477</v>
          </cell>
          <cell r="P46">
            <v>0.29195046399955898</v>
          </cell>
          <cell r="Q46">
            <v>0.37767251375205901</v>
          </cell>
          <cell r="R46">
            <v>0.70297364365278248</v>
          </cell>
          <cell r="S46">
            <v>0.91456824611000231</v>
          </cell>
          <cell r="T46">
            <v>0.88140812167029203</v>
          </cell>
          <cell r="U46">
            <v>0.90236972013419969</v>
          </cell>
          <cell r="V46">
            <v>0.98432034171765026</v>
          </cell>
          <cell r="W46">
            <v>0.87031279691549412</v>
          </cell>
        </row>
        <row r="47">
          <cell r="A47" t="str">
            <v>Peterborough</v>
          </cell>
          <cell r="B47" t="str">
            <v>Weak</v>
          </cell>
          <cell r="C47">
            <v>0.79182300246006276</v>
          </cell>
          <cell r="D47">
            <v>0.95363166956851941</v>
          </cell>
          <cell r="E47">
            <v>0.86763099279263012</v>
          </cell>
          <cell r="F47">
            <v>0.38923033126515649</v>
          </cell>
          <cell r="G47">
            <v>0.54531585156969464</v>
          </cell>
          <cell r="H47">
            <v>0.56310943443273132</v>
          </cell>
          <cell r="I47">
            <v>0.72999776575412401</v>
          </cell>
          <cell r="J47">
            <v>1.0031516797557181</v>
          </cell>
          <cell r="K47">
            <v>0.98663216394506981</v>
          </cell>
          <cell r="L47">
            <v>1.0807896383131987</v>
          </cell>
          <cell r="M47">
            <v>0.58018083584372537</v>
          </cell>
          <cell r="N47">
            <v>0.83903030130270706</v>
          </cell>
          <cell r="O47">
            <v>0.38843352690810601</v>
          </cell>
          <cell r="P47">
            <v>0.65459227032512857</v>
          </cell>
          <cell r="Q47">
            <v>0.71415062927973083</v>
          </cell>
          <cell r="R47">
            <v>0.82436726744553634</v>
          </cell>
          <cell r="S47">
            <v>0.86860402239612189</v>
          </cell>
          <cell r="T47">
            <v>0.7462973510887434</v>
          </cell>
          <cell r="U47">
            <v>0.87105743835206373</v>
          </cell>
          <cell r="V47">
            <v>0.9130374078891913</v>
          </cell>
          <cell r="W47">
            <v>0.9170811530062295</v>
          </cell>
        </row>
        <row r="48">
          <cell r="A48" t="str">
            <v>Plymouth</v>
          </cell>
          <cell r="B48" t="str">
            <v>Moderately Strong</v>
          </cell>
          <cell r="C48">
            <v>0.81871552715385754</v>
          </cell>
          <cell r="D48">
            <v>0.8508794375680645</v>
          </cell>
          <cell r="E48">
            <v>0.77526114613767028</v>
          </cell>
          <cell r="F48">
            <v>0.33371117654406784</v>
          </cell>
          <cell r="G48">
            <v>0.42208361621191259</v>
          </cell>
          <cell r="H48">
            <v>0.61150686251157049</v>
          </cell>
          <cell r="I48">
            <v>0.85947637796095255</v>
          </cell>
          <cell r="J48">
            <v>0.92606336541999379</v>
          </cell>
          <cell r="K48">
            <v>0.89694929541185708</v>
          </cell>
          <cell r="L48">
            <v>0.98710184685178359</v>
          </cell>
          <cell r="M48">
            <v>0.46069122681352326</v>
          </cell>
          <cell r="N48">
            <v>1.0432731177861798</v>
          </cell>
          <cell r="O48">
            <v>0.31334356285122678</v>
          </cell>
          <cell r="P48">
            <v>0.33707170588172053</v>
          </cell>
          <cell r="Q48">
            <v>0.45879073540778526</v>
          </cell>
          <cell r="R48">
            <v>0.97011098833491327</v>
          </cell>
          <cell r="S48">
            <v>0.98466173548192504</v>
          </cell>
          <cell r="T48">
            <v>0.863042720193954</v>
          </cell>
          <cell r="U48">
            <v>0.97213150577097973</v>
          </cell>
          <cell r="V48">
            <v>0.99004576693599677</v>
          </cell>
          <cell r="W48">
            <v>0.92481751970293791</v>
          </cell>
        </row>
        <row r="49">
          <cell r="A49" t="str">
            <v>Portsmouth</v>
          </cell>
          <cell r="B49" t="str">
            <v>Moderately Weak</v>
          </cell>
          <cell r="C49">
            <v>0.93569013891624253</v>
          </cell>
          <cell r="D49">
            <v>0.93400998766785359</v>
          </cell>
          <cell r="E49">
            <v>0.96867762896389953</v>
          </cell>
          <cell r="F49">
            <v>0.53487329914838344</v>
          </cell>
          <cell r="G49">
            <v>0.67054834901924476</v>
          </cell>
          <cell r="H49">
            <v>0.80216376476783902</v>
          </cell>
          <cell r="I49">
            <v>1.0226098466356219</v>
          </cell>
          <cell r="J49">
            <v>1.0471830416644796</v>
          </cell>
          <cell r="K49">
            <v>1.0202577815250784</v>
          </cell>
          <cell r="L49">
            <v>1.1161736917941247</v>
          </cell>
          <cell r="M49">
            <v>0.75151997541023097</v>
          </cell>
          <cell r="N49">
            <v>0.90489839037289377</v>
          </cell>
          <cell r="O49">
            <v>0.5941801324199375</v>
          </cell>
          <cell r="P49">
            <v>0.67206726942359429</v>
          </cell>
          <cell r="Q49">
            <v>0.86500842025142677</v>
          </cell>
          <cell r="R49">
            <v>0.9753431805219912</v>
          </cell>
          <cell r="S49">
            <v>1.0275992540285248</v>
          </cell>
          <cell r="T49">
            <v>0.95594187328629832</v>
          </cell>
          <cell r="U49">
            <v>1.0225217423866999</v>
          </cell>
          <cell r="V49">
            <v>1.0304860534779869</v>
          </cell>
          <cell r="W49">
            <v>0.92529907626999963</v>
          </cell>
        </row>
        <row r="50">
          <cell r="A50" t="str">
            <v>Preston</v>
          </cell>
          <cell r="B50" t="str">
            <v>Weak</v>
          </cell>
          <cell r="C50">
            <v>0.96079262396551124</v>
          </cell>
          <cell r="D50">
            <v>0.97179106691958428</v>
          </cell>
          <cell r="E50">
            <v>1.0298183719646263</v>
          </cell>
          <cell r="F50">
            <v>0.57421279434836459</v>
          </cell>
          <cell r="G50">
            <v>0.68948510663567975</v>
          </cell>
          <cell r="H50">
            <v>0.77484444824236309</v>
          </cell>
          <cell r="I50">
            <v>1.0060623730374174</v>
          </cell>
          <cell r="J50">
            <v>0.99432944844375948</v>
          </cell>
          <cell r="K50">
            <v>0.98016907835997169</v>
          </cell>
          <cell r="L50">
            <v>1.0131117550993944</v>
          </cell>
          <cell r="M50">
            <v>0.72520349268173179</v>
          </cell>
          <cell r="N50">
            <v>1.0391855227539555</v>
          </cell>
          <cell r="O50">
            <v>0.55757518030430231</v>
          </cell>
          <cell r="P50">
            <v>0.6368627471123367</v>
          </cell>
          <cell r="Q50">
            <v>0.82489055064136463</v>
          </cell>
          <cell r="R50">
            <v>1.1891162458861437</v>
          </cell>
          <cell r="S50">
            <v>1.1794805305961811</v>
          </cell>
          <cell r="T50">
            <v>1.0245610447905034</v>
          </cell>
          <cell r="U50">
            <v>1.0263455040328731</v>
          </cell>
          <cell r="V50">
            <v>1.0375932035783182</v>
          </cell>
          <cell r="W50">
            <v>1.0193900746127547</v>
          </cell>
        </row>
        <row r="51">
          <cell r="A51" t="str">
            <v>Reading</v>
          </cell>
          <cell r="B51" t="str">
            <v>Strong</v>
          </cell>
          <cell r="C51">
            <v>0.89326165057730544</v>
          </cell>
          <cell r="D51">
            <v>0.99977545460736306</v>
          </cell>
          <cell r="E51">
            <v>0.72736312880120835</v>
          </cell>
          <cell r="F51">
            <v>0.19112433502856116</v>
          </cell>
          <cell r="G51">
            <v>0.23581519790615008</v>
          </cell>
          <cell r="H51">
            <v>0.40196528843783025</v>
          </cell>
          <cell r="I51">
            <v>0.59785959989453807</v>
          </cell>
          <cell r="J51">
            <v>0.80172436085670851</v>
          </cell>
          <cell r="K51">
            <v>0.723256269617501</v>
          </cell>
          <cell r="L51">
            <v>0.78347955573408345</v>
          </cell>
          <cell r="M51">
            <v>0.37963053950277242</v>
          </cell>
          <cell r="N51">
            <v>0.61049832997387421</v>
          </cell>
          <cell r="O51">
            <v>0.26543871071613923</v>
          </cell>
          <cell r="P51">
            <v>0.34672306068464037</v>
          </cell>
          <cell r="Q51">
            <v>0.41882331581711424</v>
          </cell>
          <cell r="R51">
            <v>0.73064168399079299</v>
          </cell>
          <cell r="S51">
            <v>0.9150382486211478</v>
          </cell>
          <cell r="T51">
            <v>0.79429339657128051</v>
          </cell>
          <cell r="U51">
            <v>0.87274244662168665</v>
          </cell>
          <cell r="V51">
            <v>0.8762447415988257</v>
          </cell>
          <cell r="W51">
            <v>0.76628602009547475</v>
          </cell>
        </row>
        <row r="52">
          <cell r="A52" t="str">
            <v>Sheffield</v>
          </cell>
          <cell r="B52" t="str">
            <v>Strong</v>
          </cell>
          <cell r="C52">
            <v>0.90037032517466731</v>
          </cell>
          <cell r="D52">
            <v>0.93977279246308909</v>
          </cell>
          <cell r="E52">
            <v>0.7676960933517113</v>
          </cell>
          <cell r="F52">
            <v>0.38926035666770059</v>
          </cell>
          <cell r="G52">
            <v>0.50335702646563707</v>
          </cell>
          <cell r="H52">
            <v>0.61642211341674946</v>
          </cell>
          <cell r="I52">
            <v>0.84684428774162901</v>
          </cell>
          <cell r="J52">
            <v>0.97762159288829187</v>
          </cell>
          <cell r="K52">
            <v>0.89557831002351473</v>
          </cell>
          <cell r="L52">
            <v>0.96958487459429044</v>
          </cell>
          <cell r="M52">
            <v>0.62363593309521281</v>
          </cell>
          <cell r="N52">
            <v>1.0494927739146547</v>
          </cell>
          <cell r="O52">
            <v>0.50504881233285004</v>
          </cell>
          <cell r="P52">
            <v>0.53398364124144682</v>
          </cell>
          <cell r="Q52">
            <v>0.62694019657515665</v>
          </cell>
          <cell r="R52">
            <v>0.85659197745577631</v>
          </cell>
          <cell r="S52">
            <v>0.96125196751985986</v>
          </cell>
          <cell r="T52">
            <v>0.80914535785719655</v>
          </cell>
          <cell r="U52">
            <v>0.84033202200388901</v>
          </cell>
          <cell r="V52">
            <v>0.88280445297285082</v>
          </cell>
          <cell r="W52">
            <v>0.81939695536190571</v>
          </cell>
        </row>
        <row r="53">
          <cell r="A53" t="str">
            <v>Slough</v>
          </cell>
          <cell r="B53" t="str">
            <v>Strong</v>
          </cell>
          <cell r="C53">
            <v>0.83746173863704998</v>
          </cell>
          <cell r="D53">
            <v>0.8291371428571791</v>
          </cell>
          <cell r="E53">
            <v>0.95414718708237223</v>
          </cell>
          <cell r="F53">
            <v>0.42415333914330494</v>
          </cell>
          <cell r="G53">
            <v>0.5876009603170218</v>
          </cell>
          <cell r="H53">
            <v>0.68263676123306194</v>
          </cell>
          <cell r="I53">
            <v>0.75133638346365594</v>
          </cell>
          <cell r="J53">
            <v>0.76891244398694103</v>
          </cell>
          <cell r="K53">
            <v>0.82878665749376523</v>
          </cell>
          <cell r="L53">
            <v>0.8451107820389292</v>
          </cell>
          <cell r="M53">
            <v>0.62356908889328888</v>
          </cell>
          <cell r="N53">
            <v>0.57825621705663033</v>
          </cell>
          <cell r="O53">
            <v>0.45942382941361321</v>
          </cell>
          <cell r="P53">
            <v>0.54164703018378046</v>
          </cell>
          <cell r="Q53">
            <v>0.68940782411547141</v>
          </cell>
          <cell r="R53">
            <v>0.70796640235816288</v>
          </cell>
          <cell r="S53">
            <v>0.9008531807551905</v>
          </cell>
          <cell r="T53">
            <v>0.76839795778593212</v>
          </cell>
          <cell r="U53">
            <v>0.77150032202692076</v>
          </cell>
          <cell r="V53">
            <v>0.83198449726427692</v>
          </cell>
          <cell r="W53">
            <v>0.82921441547453001</v>
          </cell>
        </row>
        <row r="54">
          <cell r="A54" t="str">
            <v>Southampton</v>
          </cell>
          <cell r="B54" t="str">
            <v>Moderately Strong</v>
          </cell>
          <cell r="C54">
            <v>0.82335719221764447</v>
          </cell>
          <cell r="D54">
            <v>0.82553667861852231</v>
          </cell>
          <cell r="E54">
            <v>0.66622044104052036</v>
          </cell>
          <cell r="F54">
            <v>0.19856287094380132</v>
          </cell>
          <cell r="G54">
            <v>0.24346863239931044</v>
          </cell>
          <cell r="H54">
            <v>0.40328234904859001</v>
          </cell>
          <cell r="I54">
            <v>0.68794485056973276</v>
          </cell>
          <cell r="J54">
            <v>0.7359885506252889</v>
          </cell>
          <cell r="K54">
            <v>0.73336716814727521</v>
          </cell>
          <cell r="L54">
            <v>0.7907087312831248</v>
          </cell>
          <cell r="M54">
            <v>0.34278294634618145</v>
          </cell>
          <cell r="N54">
            <v>0.7533028006793806</v>
          </cell>
          <cell r="O54">
            <v>0.21143081515932763</v>
          </cell>
          <cell r="P54">
            <v>0.23624658117831235</v>
          </cell>
          <cell r="Q54">
            <v>0.2948157424079158</v>
          </cell>
          <cell r="R54">
            <v>0.68279251650138029</v>
          </cell>
          <cell r="S54">
            <v>0.84896733932182289</v>
          </cell>
          <cell r="T54">
            <v>0.77165852021775549</v>
          </cell>
          <cell r="U54">
            <v>0.86643611922781072</v>
          </cell>
          <cell r="V54">
            <v>0.83184007070148269</v>
          </cell>
          <cell r="W54">
            <v>0.88253214527627188</v>
          </cell>
        </row>
        <row r="55">
          <cell r="A55" t="str">
            <v>Southend</v>
          </cell>
          <cell r="B55" t="str">
            <v>Weak</v>
          </cell>
          <cell r="C55">
            <v>0.94240664020341691</v>
          </cell>
          <cell r="D55">
            <v>0.96388238020134831</v>
          </cell>
          <cell r="E55">
            <v>0.93371898808270992</v>
          </cell>
          <cell r="F55">
            <v>0.46680017911396338</v>
          </cell>
          <cell r="G55">
            <v>0.54828891042843686</v>
          </cell>
          <cell r="H55">
            <v>0.74662879740069754</v>
          </cell>
          <cell r="I55">
            <v>0.81497113960322198</v>
          </cell>
          <cell r="J55">
            <v>0.89488620271952479</v>
          </cell>
          <cell r="K55">
            <v>0.87859848348246561</v>
          </cell>
          <cell r="L55">
            <v>0.92695425253209163</v>
          </cell>
          <cell r="M55">
            <v>0.67645671021234099</v>
          </cell>
          <cell r="N55">
            <v>0.83037911618240623</v>
          </cell>
          <cell r="O55">
            <v>0.52272701522182763</v>
          </cell>
          <cell r="P55">
            <v>0.57797574473688373</v>
          </cell>
          <cell r="Q55">
            <v>0.71591926320360744</v>
          </cell>
          <cell r="R55">
            <v>0.94052650972638663</v>
          </cell>
          <cell r="S55">
            <v>0.89594248406273436</v>
          </cell>
          <cell r="T55">
            <v>0.90875716014583352</v>
          </cell>
          <cell r="U55">
            <v>0.91695509482267579</v>
          </cell>
          <cell r="V55">
            <v>0.88469576874356559</v>
          </cell>
          <cell r="W55">
            <v>0.86158465259370642</v>
          </cell>
        </row>
        <row r="56">
          <cell r="A56" t="str">
            <v>Stoke</v>
          </cell>
          <cell r="B56" t="str">
            <v>Weak</v>
          </cell>
          <cell r="C56">
            <v>0.93757737586926382</v>
          </cell>
          <cell r="D56">
            <v>0.94385524076092386</v>
          </cell>
          <cell r="E56">
            <v>1.0441686326602795</v>
          </cell>
          <cell r="F56">
            <v>0.70049141681136318</v>
          </cell>
          <cell r="G56">
            <v>0.81428619073463016</v>
          </cell>
          <cell r="H56">
            <v>0.87033368901014851</v>
          </cell>
          <cell r="I56">
            <v>1.0176569324412497</v>
          </cell>
          <cell r="J56">
            <v>1.0297722462496188</v>
          </cell>
          <cell r="K56">
            <v>1.0233427630796452</v>
          </cell>
          <cell r="L56">
            <v>1.1349201569869154</v>
          </cell>
          <cell r="M56">
            <v>0.82921848971322087</v>
          </cell>
          <cell r="N56">
            <v>1.0257765304870585</v>
          </cell>
          <cell r="O56">
            <v>0.69793900911590145</v>
          </cell>
          <cell r="P56">
            <v>0.80992445241063882</v>
          </cell>
          <cell r="Q56">
            <v>1.002441817572987</v>
          </cell>
          <cell r="R56">
            <v>1.1205950125136748</v>
          </cell>
          <cell r="S56">
            <v>1.0978920376020154</v>
          </cell>
          <cell r="T56">
            <v>1.0196907071892682</v>
          </cell>
          <cell r="U56">
            <v>1.0714157305550409</v>
          </cell>
          <cell r="V56">
            <v>1.036028308375184</v>
          </cell>
          <cell r="W56">
            <v>1.0595142609821191</v>
          </cell>
        </row>
        <row r="57">
          <cell r="A57" t="str">
            <v>Sunderland</v>
          </cell>
          <cell r="B57" t="str">
            <v>Weak</v>
          </cell>
          <cell r="C57">
            <v>0.85915531617710328</v>
          </cell>
          <cell r="D57">
            <v>0.9212493286066884</v>
          </cell>
          <cell r="E57">
            <v>1.0547376198695433</v>
          </cell>
          <cell r="F57">
            <v>0.83050331637652608</v>
          </cell>
          <cell r="G57">
            <v>0.9513092484118888</v>
          </cell>
          <cell r="H57">
            <v>0.96207142971838888</v>
          </cell>
          <cell r="I57">
            <v>0.98394691515872557</v>
          </cell>
          <cell r="J57">
            <v>1.0900337675355394</v>
          </cell>
          <cell r="K57">
            <v>1.1088374008033395</v>
          </cell>
          <cell r="L57">
            <v>1.2272525738527518</v>
          </cell>
          <cell r="M57">
            <v>1.0414084963991244</v>
          </cell>
          <cell r="N57">
            <v>1.2504186635030383</v>
          </cell>
          <cell r="O57">
            <v>0.77627245469991168</v>
          </cell>
          <cell r="P57">
            <v>0.91582608171247037</v>
          </cell>
          <cell r="Q57">
            <v>1.1523290948857654</v>
          </cell>
          <cell r="R57">
            <v>1.1832429496810646</v>
          </cell>
          <cell r="S57">
            <v>1.1206487992650618</v>
          </cell>
          <cell r="T57">
            <v>1.0085016731906176</v>
          </cell>
          <cell r="U57">
            <v>1.0451839735058632</v>
          </cell>
          <cell r="V57">
            <v>1.0441996720457216</v>
          </cell>
          <cell r="W57">
            <v>1.0297263301560469</v>
          </cell>
        </row>
        <row r="58">
          <cell r="A58" t="str">
            <v>Swansea</v>
          </cell>
          <cell r="B58" t="str">
            <v>Weak</v>
          </cell>
          <cell r="C58">
            <v>0.91874122337514141</v>
          </cell>
          <cell r="D58">
            <v>0.96724639409098412</v>
          </cell>
          <cell r="E58">
            <v>1.0772207317157763</v>
          </cell>
          <cell r="F58">
            <v>0.7602731065576307</v>
          </cell>
          <cell r="G58">
            <v>0.90110665727522343</v>
          </cell>
          <cell r="H58">
            <v>0.87068212518771981</v>
          </cell>
          <cell r="I58">
            <v>1.0805561879986427</v>
          </cell>
          <cell r="J58">
            <v>1.1529560802541394</v>
          </cell>
          <cell r="K58">
            <v>1.1200802518951112</v>
          </cell>
          <cell r="L58">
            <v>1.068379334264266</v>
          </cell>
          <cell r="M58">
            <v>1.0624460059023282</v>
          </cell>
          <cell r="N58">
            <v>1.0028011817598446</v>
          </cell>
          <cell r="O58">
            <v>0.61279132987160478</v>
          </cell>
          <cell r="P58">
            <v>0.64641989245112175</v>
          </cell>
          <cell r="Q58">
            <v>0.99013824687881979</v>
          </cell>
          <cell r="R58">
            <v>1.2586617075187891</v>
          </cell>
          <cell r="S58">
            <v>1.1822179032467055</v>
          </cell>
          <cell r="T58">
            <v>1.0664108056741459</v>
          </cell>
          <cell r="U58">
            <v>1.1682816000065288</v>
          </cell>
          <cell r="V58">
            <v>1.1333218667899365</v>
          </cell>
          <cell r="W58">
            <v>1.0826427018964255</v>
          </cell>
        </row>
        <row r="59">
          <cell r="A59" t="str">
            <v>Swindon</v>
          </cell>
          <cell r="B59" t="str">
            <v>Strong</v>
          </cell>
          <cell r="C59">
            <v>0.87547253165369776</v>
          </cell>
          <cell r="D59">
            <v>0.91314358828774178</v>
          </cell>
          <cell r="E59">
            <v>0.88342296097185435</v>
          </cell>
          <cell r="F59">
            <v>0.46913071574545884</v>
          </cell>
          <cell r="G59">
            <v>0.5819363928384359</v>
          </cell>
          <cell r="H59">
            <v>0.69501549004661589</v>
          </cell>
          <cell r="I59">
            <v>0.85228148311021168</v>
          </cell>
          <cell r="J59">
            <v>0.93008396913655678</v>
          </cell>
          <cell r="K59">
            <v>0.83323183141350377</v>
          </cell>
          <cell r="L59">
            <v>0.98664573920319376</v>
          </cell>
          <cell r="M59">
            <v>0.58206747152864857</v>
          </cell>
          <cell r="N59">
            <v>0.80038225466606261</v>
          </cell>
          <cell r="O59">
            <v>0.41174488639975443</v>
          </cell>
          <cell r="P59">
            <v>0.51489365564745948</v>
          </cell>
          <cell r="Q59">
            <v>0.609865272271916</v>
          </cell>
          <cell r="R59">
            <v>0.80183423211878335</v>
          </cell>
          <cell r="S59">
            <v>0.84552072588514349</v>
          </cell>
          <cell r="T59">
            <v>0.77303702376271433</v>
          </cell>
          <cell r="U59">
            <v>0.8512485617496991</v>
          </cell>
          <cell r="V59">
            <v>0.88943171848776947</v>
          </cell>
          <cell r="W59">
            <v>0.78192723227334726</v>
          </cell>
        </row>
        <row r="60">
          <cell r="A60" t="str">
            <v>Telford</v>
          </cell>
          <cell r="B60" t="str">
            <v>Strong</v>
          </cell>
          <cell r="C60">
            <v>0.8413142984433255</v>
          </cell>
          <cell r="D60">
            <v>0.94136418982602366</v>
          </cell>
          <cell r="E60">
            <v>0.84856601956460276</v>
          </cell>
          <cell r="F60">
            <v>0.47699073755629162</v>
          </cell>
          <cell r="G60">
            <v>0.60925156947054127</v>
          </cell>
          <cell r="H60">
            <v>0.6562380071716184</v>
          </cell>
          <cell r="I60">
            <v>0.81424139896744119</v>
          </cell>
          <cell r="J60">
            <v>0.97408951627193319</v>
          </cell>
          <cell r="K60">
            <v>1.0449744625501232</v>
          </cell>
          <cell r="L60">
            <v>1.0689703129671702</v>
          </cell>
          <cell r="M60">
            <v>0.68290481762614574</v>
          </cell>
          <cell r="N60">
            <v>1.2291083259534465</v>
          </cell>
          <cell r="O60">
            <v>0.52604661452095591</v>
          </cell>
          <cell r="P60">
            <v>0.56008762694386593</v>
          </cell>
          <cell r="Q60">
            <v>0.66108490316432811</v>
          </cell>
          <cell r="R60">
            <v>1.0006232062765494</v>
          </cell>
          <cell r="S60">
            <v>0.99199209634861507</v>
          </cell>
          <cell r="T60">
            <v>0.87642635221784271</v>
          </cell>
          <cell r="U60">
            <v>0.99300207570922783</v>
          </cell>
          <cell r="V60">
            <v>1.0370330438767945</v>
          </cell>
          <cell r="W60">
            <v>0.95895789417741495</v>
          </cell>
        </row>
        <row r="61">
          <cell r="A61" t="str">
            <v>Wakefield</v>
          </cell>
          <cell r="B61" t="str">
            <v>Weak</v>
          </cell>
          <cell r="C61">
            <v>0.92974731675097022</v>
          </cell>
          <cell r="D61">
            <v>0.973661153721888</v>
          </cell>
          <cell r="E61">
            <v>1.1528498162058642</v>
          </cell>
          <cell r="F61">
            <v>0.84503265357936519</v>
          </cell>
          <cell r="G61">
            <v>0.97763974777894724</v>
          </cell>
          <cell r="H61">
            <v>0.99793364935558415</v>
          </cell>
          <cell r="I61">
            <v>1.0705940218802625</v>
          </cell>
          <cell r="J61">
            <v>1.0936427965229922</v>
          </cell>
          <cell r="K61">
            <v>1.0739081129654588</v>
          </cell>
          <cell r="L61">
            <v>1.1912505647396798</v>
          </cell>
          <cell r="M61">
            <v>0.93771791936279736</v>
          </cell>
          <cell r="N61">
            <v>1.1296687129303844</v>
          </cell>
          <cell r="O61">
            <v>0.80510236579735805</v>
          </cell>
          <cell r="P61">
            <v>0.8812313211346291</v>
          </cell>
          <cell r="Q61">
            <v>1.0638492832735538</v>
          </cell>
          <cell r="R61">
            <v>1.1004500599082072</v>
          </cell>
          <cell r="S61">
            <v>1.1394126134157327</v>
          </cell>
          <cell r="T61">
            <v>1.0557649605540942</v>
          </cell>
          <cell r="U61">
            <v>1.1181245228874801</v>
          </cell>
          <cell r="V61">
            <v>1.1075247257488594</v>
          </cell>
          <cell r="W61">
            <v>1.0029004426607817</v>
          </cell>
        </row>
        <row r="62">
          <cell r="A62" t="str">
            <v>Warrington</v>
          </cell>
          <cell r="B62" t="str">
            <v>Weak</v>
          </cell>
          <cell r="C62">
            <v>0.86279261993635581</v>
          </cell>
          <cell r="D62">
            <v>0.94039657610370986</v>
          </cell>
          <cell r="E62">
            <v>1.0938021073105395</v>
          </cell>
          <cell r="F62">
            <v>0.65966244393700035</v>
          </cell>
          <cell r="G62">
            <v>0.79969586557031247</v>
          </cell>
          <cell r="H62">
            <v>0.91130392050481313</v>
          </cell>
          <cell r="I62">
            <v>1.0769976447193033</v>
          </cell>
          <cell r="J62">
            <v>1.1475560336276855</v>
          </cell>
          <cell r="K62">
            <v>1.0660655855594257</v>
          </cell>
          <cell r="L62">
            <v>1.1704294483227531</v>
          </cell>
          <cell r="M62">
            <v>0.81235067995868848</v>
          </cell>
          <cell r="N62">
            <v>1.1456987067405646</v>
          </cell>
          <cell r="O62">
            <v>0.56285542196933569</v>
          </cell>
          <cell r="P62">
            <v>0.68935274763295751</v>
          </cell>
          <cell r="Q62">
            <v>0.85865211877723679</v>
          </cell>
          <cell r="R62">
            <v>1.1496786408470907</v>
          </cell>
          <cell r="S62">
            <v>1.1223137465060675</v>
          </cell>
          <cell r="T62">
            <v>0.98109428020105383</v>
          </cell>
          <cell r="U62">
            <v>1.0653644905506801</v>
          </cell>
          <cell r="V62">
            <v>1.0233712949190583</v>
          </cell>
          <cell r="W62">
            <v>0.97517607942190954</v>
          </cell>
        </row>
        <row r="63">
          <cell r="A63" t="str">
            <v>Wigan</v>
          </cell>
          <cell r="B63" t="str">
            <v>Weak</v>
          </cell>
          <cell r="C63">
            <v>0.91508791368832798</v>
          </cell>
          <cell r="D63">
            <v>0.93135271840628964</v>
          </cell>
          <cell r="E63">
            <v>1.0139542850009036</v>
          </cell>
          <cell r="F63">
            <v>0.73507627077883853</v>
          </cell>
          <cell r="G63">
            <v>0.8357001437078091</v>
          </cell>
          <cell r="H63">
            <v>0.91609062343725745</v>
          </cell>
          <cell r="I63">
            <v>1.0622160378004446</v>
          </cell>
          <cell r="J63">
            <v>1.082848269622809</v>
          </cell>
          <cell r="K63">
            <v>1.0395385031023634</v>
          </cell>
          <cell r="L63">
            <v>1.1197903760776085</v>
          </cell>
          <cell r="M63">
            <v>0.89775699316132962</v>
          </cell>
          <cell r="N63">
            <v>1.1625081662024741</v>
          </cell>
          <cell r="O63">
            <v>0.72838429369334701</v>
          </cell>
          <cell r="P63">
            <v>0.74386570604893709</v>
          </cell>
          <cell r="Q63">
            <v>0.89085403554114029</v>
          </cell>
          <cell r="R63">
            <v>1.1307445744460445</v>
          </cell>
          <cell r="S63">
            <v>1.0956874125734937</v>
          </cell>
          <cell r="T63">
            <v>1.0077975753915362</v>
          </cell>
          <cell r="U63">
            <v>1.0655946422503086</v>
          </cell>
          <cell r="V63">
            <v>1.0910257483227692</v>
          </cell>
          <cell r="W63">
            <v>1.4526479427747749</v>
          </cell>
        </row>
        <row r="64">
          <cell r="A64" t="str">
            <v>Worthing</v>
          </cell>
          <cell r="B64" t="str">
            <v>Moderately Strong</v>
          </cell>
          <cell r="C64">
            <v>0.87768047176848096</v>
          </cell>
          <cell r="D64">
            <v>1.0024020945635057</v>
          </cell>
          <cell r="E64">
            <v>0.88702524238832969</v>
          </cell>
          <cell r="F64">
            <v>0.12425902457199824</v>
          </cell>
          <cell r="G64">
            <v>0.15904057843687688</v>
          </cell>
          <cell r="H64">
            <v>0.34633553983610493</v>
          </cell>
          <cell r="I64">
            <v>0.73590898860722453</v>
          </cell>
          <cell r="J64">
            <v>0.68093969130453236</v>
          </cell>
          <cell r="K64">
            <v>0.71343343148800764</v>
          </cell>
          <cell r="L64">
            <v>0.78480646353688954</v>
          </cell>
          <cell r="M64">
            <v>0.27690266602189351</v>
          </cell>
          <cell r="N64">
            <v>0.79689078146146985</v>
          </cell>
          <cell r="O64">
            <v>0.17112740104327134</v>
          </cell>
          <cell r="P64">
            <v>0.18736382796031201</v>
          </cell>
          <cell r="Q64">
            <v>0.26410814134752014</v>
          </cell>
          <cell r="R64">
            <v>0.6818005774807282</v>
          </cell>
          <cell r="S64">
            <v>0.71526265186262461</v>
          </cell>
          <cell r="T64">
            <v>0.72062494200368643</v>
          </cell>
          <cell r="U64">
            <v>0.7733223561242718</v>
          </cell>
          <cell r="V64">
            <v>0.63909424640035306</v>
          </cell>
          <cell r="W64">
            <v>0.69486328898323091</v>
          </cell>
        </row>
        <row r="65">
          <cell r="A65" t="str">
            <v>York</v>
          </cell>
          <cell r="B65" t="str">
            <v>Moderately Strong</v>
          </cell>
          <cell r="C65">
            <v>0.91006982817923887</v>
          </cell>
          <cell r="D65">
            <v>0.94156966592441171</v>
          </cell>
          <cell r="E65">
            <v>0.78117290824146468</v>
          </cell>
          <cell r="F65">
            <v>0.2590305321854483</v>
          </cell>
          <cell r="G65">
            <v>0.34899771963804022</v>
          </cell>
          <cell r="H65">
            <v>0.50621202724564018</v>
          </cell>
          <cell r="I65">
            <v>0.90367586269891353</v>
          </cell>
          <cell r="J65">
            <v>1.0890593972102671</v>
          </cell>
          <cell r="K65">
            <v>1.000595499428566</v>
          </cell>
          <cell r="L65">
            <v>1.0493759482225584</v>
          </cell>
          <cell r="M65">
            <v>0.48929263630504455</v>
          </cell>
          <cell r="N65">
            <v>1.0745840700993023</v>
          </cell>
          <cell r="O65">
            <v>0.36260098411951358</v>
          </cell>
          <cell r="P65">
            <v>0.37508283313588714</v>
          </cell>
          <cell r="Q65">
            <v>0.49905000207713573</v>
          </cell>
          <cell r="R65">
            <v>0.73207077090675132</v>
          </cell>
          <cell r="S65">
            <v>0.9220131099058233</v>
          </cell>
          <cell r="T65">
            <v>0.86777108545255555</v>
          </cell>
          <cell r="U65">
            <v>0.95122630458221724</v>
          </cell>
          <cell r="V65">
            <v>1.0561885899320582</v>
          </cell>
          <cell r="W65">
            <v>0.88779528462751922</v>
          </cell>
        </row>
        <row r="66">
          <cell r="A66" t="str">
            <v>Average</v>
          </cell>
          <cell r="C66">
            <v>0.89005666786882309</v>
          </cell>
          <cell r="D66">
            <v>0.92760462621471684</v>
          </cell>
          <cell r="E66">
            <v>0.90340221184817959</v>
          </cell>
          <cell r="F66">
            <v>0.4837122816874041</v>
          </cell>
          <cell r="G66">
            <v>0.5945592815186872</v>
          </cell>
          <cell r="H66">
            <v>0.692751745334378</v>
          </cell>
          <cell r="I66">
            <v>0.8801761818686954</v>
          </cell>
          <cell r="J66">
            <v>0.95548141479034099</v>
          </cell>
          <cell r="K66">
            <v>0.93134463671715684</v>
          </cell>
          <cell r="L66">
            <v>0.99231742721860805</v>
          </cell>
          <cell r="M66">
            <v>0.68684313772932748</v>
          </cell>
          <cell r="N66">
            <v>0.96823432573641643</v>
          </cell>
          <cell r="O66">
            <v>0.48676802600438918</v>
          </cell>
          <cell r="P66">
            <v>0.55751394943126709</v>
          </cell>
          <cell r="Q66">
            <v>0.69989406834925338</v>
          </cell>
          <cell r="R66">
            <v>0.92824550491046487</v>
          </cell>
          <cell r="S66">
            <v>1.0040078036476203</v>
          </cell>
          <cell r="T66">
            <v>0.90687463099094168</v>
          </cell>
          <cell r="U66">
            <v>0.96851817706475019</v>
          </cell>
          <cell r="V66">
            <v>0.99131735720671932</v>
          </cell>
          <cell r="W66">
            <v>0.94653979185407211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ant"/>
      <sheetName val="Data Viz"/>
      <sheetName val="Leeds CC"/>
      <sheetName val="Doncaster CC"/>
      <sheetName val="comm floor lsoa"/>
      <sheetName val="comm floor lsoa_old"/>
      <sheetName val="Sheet2"/>
      <sheetName val="Leicester city centre"/>
      <sheetName val="Leicester suburb"/>
      <sheetName val="comm floor pua cc SIMPLE"/>
      <sheetName val="Feuil1"/>
      <sheetName val="Feuil2"/>
      <sheetName val="Northampton SB"/>
      <sheetName val="York SB"/>
      <sheetName val="comm floor pua sb SIMPLE"/>
      <sheetName val="comm floor pua total SIMPLE"/>
      <sheetName val="comm floor pua cc"/>
      <sheetName val="comm floor pua sb"/>
      <sheetName val="comm units lsoa"/>
      <sheetName val="HALLO comm floor pua"/>
      <sheetName val="competing status lsoa"/>
      <sheetName val="resi stock units lsoa"/>
      <sheetName val="comm vs. resi units lsoa"/>
      <sheetName val="Sq Ft per Head"/>
      <sheetName val="Ratio"/>
      <sheetName val="2010"/>
      <sheetName val="2017"/>
      <sheetName val="Quality of Office vs Share"/>
      <sheetName val="lookup"/>
      <sheetName val="Graph Bin"/>
      <sheetName val="Population"/>
      <sheetName val="Sheet1"/>
    </sheetNames>
    <sheetDataSet>
      <sheetData sheetId="0"/>
      <sheetData sheetId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>
        <row r="3">
          <cell r="B3" t="str">
            <v>Aldershot</v>
          </cell>
          <cell r="C3">
            <v>8093.1400000000012</v>
          </cell>
          <cell r="D3">
            <v>10880.39</v>
          </cell>
          <cell r="E3">
            <v>3457.46</v>
          </cell>
          <cell r="F3">
            <v>10904.68</v>
          </cell>
          <cell r="G3">
            <v>0</v>
          </cell>
          <cell r="H3">
            <v>1293.8800000000001</v>
          </cell>
          <cell r="I3"/>
          <cell r="J3"/>
          <cell r="K3">
            <v>0.23370618445807129</v>
          </cell>
          <cell r="L3">
            <v>0.31419380269163188</v>
          </cell>
        </row>
        <row r="4">
          <cell r="B4" t="str">
            <v>Barnsley</v>
          </cell>
          <cell r="C4">
            <v>83355.429999999993</v>
          </cell>
          <cell r="D4">
            <v>124497.56999999999</v>
          </cell>
          <cell r="E4">
            <v>21986.84</v>
          </cell>
          <cell r="F4">
            <v>31307.58</v>
          </cell>
          <cell r="G4">
            <v>5023.17</v>
          </cell>
          <cell r="H4">
            <v>27669.85</v>
          </cell>
          <cell r="I4"/>
          <cell r="J4"/>
          <cell r="K4">
            <v>0.28367582760221843</v>
          </cell>
          <cell r="L4">
            <v>0.4236910685268509</v>
          </cell>
        </row>
        <row r="5">
          <cell r="B5" t="str">
            <v>Basildon</v>
          </cell>
          <cell r="C5">
            <v>30855.56</v>
          </cell>
          <cell r="D5">
            <v>132816.01</v>
          </cell>
          <cell r="E5">
            <v>11044.93</v>
          </cell>
          <cell r="F5">
            <v>22874.32</v>
          </cell>
          <cell r="G5">
            <v>3721.33</v>
          </cell>
          <cell r="H5">
            <v>11691.46</v>
          </cell>
          <cell r="I5"/>
          <cell r="J5"/>
          <cell r="K5">
            <v>0.14485932890996545</v>
          </cell>
          <cell r="L5">
            <v>0.62353877476536679</v>
          </cell>
        </row>
        <row r="6">
          <cell r="B6" t="str">
            <v>Birkenhead</v>
          </cell>
          <cell r="C6">
            <v>10616.49</v>
          </cell>
          <cell r="D6">
            <v>104017.47</v>
          </cell>
          <cell r="E6">
            <v>2821.12</v>
          </cell>
          <cell r="F6">
            <v>7385.7899999999991</v>
          </cell>
          <cell r="G6">
            <v>1341.7</v>
          </cell>
          <cell r="H6">
            <v>6727.38</v>
          </cell>
          <cell r="I6"/>
          <cell r="J6"/>
          <cell r="K6">
            <v>7.9877315430485082E-2</v>
          </cell>
          <cell r="L6">
            <v>0.78261612467689601</v>
          </cell>
        </row>
        <row r="7">
          <cell r="B7" t="str">
            <v>Birmingham</v>
          </cell>
          <cell r="C7">
            <v>888501.37000000011</v>
          </cell>
          <cell r="D7">
            <v>429411.59999999992</v>
          </cell>
          <cell r="E7">
            <v>109780.33999999998</v>
          </cell>
          <cell r="F7">
            <v>680598.99</v>
          </cell>
          <cell r="G7">
            <v>32523.37</v>
          </cell>
          <cell r="H7">
            <v>105753.34</v>
          </cell>
          <cell r="I7"/>
          <cell r="J7"/>
          <cell r="K7">
            <v>0.39549257825825712</v>
          </cell>
          <cell r="L7">
            <v>0.19114106804135073</v>
          </cell>
        </row>
        <row r="8">
          <cell r="B8" t="str">
            <v>Blackburn</v>
          </cell>
          <cell r="C8">
            <v>64962.19000000001</v>
          </cell>
          <cell r="D8">
            <v>170318.77</v>
          </cell>
          <cell r="E8">
            <v>30227.989999999998</v>
          </cell>
          <cell r="F8">
            <v>165886.1</v>
          </cell>
          <cell r="G8">
            <v>13234.93</v>
          </cell>
          <cell r="H8">
            <v>45470.189999999995</v>
          </cell>
          <cell r="I8"/>
          <cell r="J8"/>
          <cell r="K8">
            <v>0.13254880119711038</v>
          </cell>
          <cell r="L8">
            <v>0.34751828386429651</v>
          </cell>
        </row>
        <row r="9">
          <cell r="B9" t="str">
            <v>Blackpool</v>
          </cell>
          <cell r="C9">
            <v>49700.869999999995</v>
          </cell>
          <cell r="D9">
            <v>182838.96</v>
          </cell>
          <cell r="E9">
            <v>49476.56</v>
          </cell>
          <cell r="F9">
            <v>44085.479999999996</v>
          </cell>
          <cell r="G9">
            <v>8309.33</v>
          </cell>
          <cell r="H9">
            <v>33562.019999999997</v>
          </cell>
          <cell r="I9"/>
          <cell r="J9"/>
          <cell r="K9">
            <v>0.13506654098360743</v>
          </cell>
          <cell r="L9">
            <v>0.4968811589060747</v>
          </cell>
        </row>
        <row r="10">
          <cell r="B10" t="str">
            <v>Bournemouth</v>
          </cell>
          <cell r="C10">
            <v>63801.57</v>
          </cell>
          <cell r="D10">
            <v>135918.99</v>
          </cell>
          <cell r="E10">
            <v>26196.870000000003</v>
          </cell>
          <cell r="F10">
            <v>2125</v>
          </cell>
          <cell r="G10">
            <v>2016.47</v>
          </cell>
          <cell r="H10">
            <v>12876.41</v>
          </cell>
          <cell r="I10"/>
          <cell r="J10"/>
          <cell r="K10">
            <v>0.26262781643393052</v>
          </cell>
          <cell r="L10">
            <v>0.55948635050211515</v>
          </cell>
        </row>
        <row r="11">
          <cell r="B11" t="str">
            <v>Bradford</v>
          </cell>
          <cell r="C11">
            <v>171339.41999999998</v>
          </cell>
          <cell r="D11">
            <v>187621.75</v>
          </cell>
          <cell r="E11">
            <v>20423.650000000001</v>
          </cell>
          <cell r="F11">
            <v>61250.11</v>
          </cell>
          <cell r="G11">
            <v>13662.91</v>
          </cell>
          <cell r="H11">
            <v>20150.809999999998</v>
          </cell>
          <cell r="I11"/>
          <cell r="J11"/>
          <cell r="K11">
            <v>0.36113374966922129</v>
          </cell>
          <cell r="L11">
            <v>0.39545217380215963</v>
          </cell>
        </row>
        <row r="12">
          <cell r="B12" t="str">
            <v>Brighton</v>
          </cell>
          <cell r="C12">
            <v>206903.61</v>
          </cell>
          <cell r="D12">
            <v>208293.05000000002</v>
          </cell>
          <cell r="E12">
            <v>66739.039999999994</v>
          </cell>
          <cell r="F12">
            <v>14639.349999999999</v>
          </cell>
          <cell r="G12">
            <v>7032.4800000000014</v>
          </cell>
          <cell r="H12">
            <v>47447.959999999992</v>
          </cell>
          <cell r="I12"/>
          <cell r="J12"/>
          <cell r="K12">
            <v>0.3754678317423169</v>
          </cell>
          <cell r="L12">
            <v>0.37798924750754231</v>
          </cell>
        </row>
        <row r="13">
          <cell r="B13" t="str">
            <v>Bristol</v>
          </cell>
          <cell r="C13">
            <v>804140.06</v>
          </cell>
          <cell r="D13">
            <v>309826.43999999994</v>
          </cell>
          <cell r="E13">
            <v>91645.819999999992</v>
          </cell>
          <cell r="F13">
            <v>265812.5</v>
          </cell>
          <cell r="G13">
            <v>25299.15</v>
          </cell>
          <cell r="H13">
            <v>78903.3</v>
          </cell>
          <cell r="I13"/>
          <cell r="J13"/>
          <cell r="K13">
            <v>0.51036185734459905</v>
          </cell>
          <cell r="L13">
            <v>0.19663688608283603</v>
          </cell>
        </row>
        <row r="14">
          <cell r="B14" t="str">
            <v>Burnley</v>
          </cell>
          <cell r="C14">
            <v>60174.5</v>
          </cell>
          <cell r="D14">
            <v>145478.59</v>
          </cell>
          <cell r="E14">
            <v>27172.31</v>
          </cell>
          <cell r="F14">
            <v>79056.649999999994</v>
          </cell>
          <cell r="G14">
            <v>7566.4000000000005</v>
          </cell>
          <cell r="H14">
            <v>26050.28</v>
          </cell>
          <cell r="I14"/>
          <cell r="J14"/>
          <cell r="K14">
            <v>0.17416706567922841</v>
          </cell>
          <cell r="L14">
            <v>0.42106837845684703</v>
          </cell>
        </row>
        <row r="15">
          <cell r="B15" t="str">
            <v>Cambridge</v>
          </cell>
          <cell r="C15">
            <v>30916.83</v>
          </cell>
          <cell r="D15">
            <v>126556.7</v>
          </cell>
          <cell r="E15">
            <v>23443.21</v>
          </cell>
          <cell r="F15">
            <v>410.08</v>
          </cell>
          <cell r="G15">
            <v>1592.39</v>
          </cell>
          <cell r="H15">
            <v>26503.809999999998</v>
          </cell>
          <cell r="I15"/>
          <cell r="J15"/>
          <cell r="K15">
            <v>0.1476286131295404</v>
          </cell>
          <cell r="L15">
            <v>0.60431131209930977</v>
          </cell>
        </row>
        <row r="16">
          <cell r="B16" t="str">
            <v>Cardiff</v>
          </cell>
          <cell r="C16">
            <v>336566.04</v>
          </cell>
          <cell r="D16">
            <v>295618.85000000003</v>
          </cell>
          <cell r="E16">
            <v>74658.94</v>
          </cell>
          <cell r="F16">
            <v>10343.530000000001</v>
          </cell>
          <cell r="G16">
            <v>6165.02</v>
          </cell>
          <cell r="H16">
            <v>52201.72</v>
          </cell>
          <cell r="I16"/>
          <cell r="J16"/>
          <cell r="K16">
            <v>0.43396848782051434</v>
          </cell>
          <cell r="L16">
            <v>0.38117115234127447</v>
          </cell>
        </row>
        <row r="17">
          <cell r="B17" t="str">
            <v>Chatham</v>
          </cell>
          <cell r="C17">
            <v>55788.74</v>
          </cell>
          <cell r="D17">
            <v>110799.94</v>
          </cell>
          <cell r="E17">
            <v>17023.39</v>
          </cell>
          <cell r="F17">
            <v>25658.800000000003</v>
          </cell>
          <cell r="G17">
            <v>4641.7699999999995</v>
          </cell>
          <cell r="H17">
            <v>24004.09</v>
          </cell>
          <cell r="I17"/>
          <cell r="J17"/>
          <cell r="K17">
            <v>0.23448851201006335</v>
          </cell>
          <cell r="L17">
            <v>0.46570890580078167</v>
          </cell>
        </row>
        <row r="18">
          <cell r="B18" t="str">
            <v>Coventry</v>
          </cell>
          <cell r="C18">
            <v>120469.45999999999</v>
          </cell>
          <cell r="D18">
            <v>181574.62</v>
          </cell>
          <cell r="E18">
            <v>34750.700000000004</v>
          </cell>
          <cell r="F18">
            <v>36462.26</v>
          </cell>
          <cell r="G18">
            <v>4348.01</v>
          </cell>
          <cell r="H18">
            <v>48657.820000000007</v>
          </cell>
          <cell r="I18"/>
          <cell r="J18"/>
          <cell r="K18">
            <v>0.28261776588704524</v>
          </cell>
          <cell r="L18">
            <v>0.4259686516913847</v>
          </cell>
        </row>
        <row r="19">
          <cell r="B19" t="str">
            <v>Crawley</v>
          </cell>
          <cell r="C19">
            <v>72633.94</v>
          </cell>
          <cell r="D19">
            <v>106732.04000000001</v>
          </cell>
          <cell r="E19">
            <v>10692.689999999999</v>
          </cell>
          <cell r="F19">
            <v>5559.86</v>
          </cell>
          <cell r="G19">
            <v>1267.1600000000001</v>
          </cell>
          <cell r="H19">
            <v>20332.66</v>
          </cell>
          <cell r="I19"/>
          <cell r="J19"/>
          <cell r="K19">
            <v>0.33438215509877506</v>
          </cell>
          <cell r="L19">
            <v>0.49135830375288281</v>
          </cell>
        </row>
        <row r="20">
          <cell r="B20" t="str">
            <v>Derby</v>
          </cell>
          <cell r="C20">
            <v>108731.00000000001</v>
          </cell>
          <cell r="D20">
            <v>211956.30000000002</v>
          </cell>
          <cell r="E20">
            <v>44940.5</v>
          </cell>
          <cell r="F20">
            <v>25991.420000000002</v>
          </cell>
          <cell r="G20">
            <v>5253.5099999999993</v>
          </cell>
          <cell r="H20">
            <v>41194.9</v>
          </cell>
          <cell r="I20"/>
          <cell r="J20"/>
          <cell r="K20">
            <v>0.24820596764933306</v>
          </cell>
          <cell r="L20">
            <v>0.48384378457728089</v>
          </cell>
        </row>
        <row r="21">
          <cell r="B21" t="str">
            <v>Doncaster</v>
          </cell>
          <cell r="C21">
            <v>82220.090000000011</v>
          </cell>
          <cell r="D21">
            <v>187182.5</v>
          </cell>
          <cell r="E21">
            <v>32625.79</v>
          </cell>
          <cell r="F21">
            <v>63528.920000000006</v>
          </cell>
          <cell r="G21">
            <v>24036.440000000002</v>
          </cell>
          <cell r="H21">
            <v>48028.619999999995</v>
          </cell>
          <cell r="I21"/>
          <cell r="J21"/>
          <cell r="K21">
            <v>0.18787908826230912</v>
          </cell>
          <cell r="L21">
            <v>0.42772608785346344</v>
          </cell>
        </row>
        <row r="22">
          <cell r="B22" t="str">
            <v>Exeter</v>
          </cell>
          <cell r="C22">
            <v>124584.24</v>
          </cell>
          <cell r="D22">
            <v>168133.78</v>
          </cell>
          <cell r="E22">
            <v>32889.509999999995</v>
          </cell>
          <cell r="F22">
            <v>8605.11</v>
          </cell>
          <cell r="G22">
            <v>4806.92</v>
          </cell>
          <cell r="H22">
            <v>29232.17</v>
          </cell>
          <cell r="I22"/>
          <cell r="J22"/>
          <cell r="K22">
            <v>0.33831270799461011</v>
          </cell>
          <cell r="L22">
            <v>0.45657295350655924</v>
          </cell>
        </row>
        <row r="23">
          <cell r="B23" t="str">
            <v>Gloucester</v>
          </cell>
          <cell r="C23">
            <v>112075.04999999999</v>
          </cell>
          <cell r="D23">
            <v>189093.41999999998</v>
          </cell>
          <cell r="E23">
            <v>18401.559999999998</v>
          </cell>
          <cell r="F23">
            <v>33398</v>
          </cell>
          <cell r="G23">
            <v>3745.49</v>
          </cell>
          <cell r="H23">
            <v>26680.560000000001</v>
          </cell>
          <cell r="I23"/>
          <cell r="J23"/>
          <cell r="K23">
            <v>0.29232337129462199</v>
          </cell>
          <cell r="L23">
            <v>0.49320902398910282</v>
          </cell>
        </row>
        <row r="24">
          <cell r="B24" t="str">
            <v>Huddersfield</v>
          </cell>
          <cell r="C24">
            <v>102594.39</v>
          </cell>
          <cell r="D24">
            <v>219011.43</v>
          </cell>
          <cell r="E24">
            <v>23108.800000000003</v>
          </cell>
          <cell r="F24">
            <v>341049.26999999996</v>
          </cell>
          <cell r="G24">
            <v>17252.86</v>
          </cell>
          <cell r="H24">
            <v>46386.590000000004</v>
          </cell>
          <cell r="I24"/>
          <cell r="J24"/>
          <cell r="K24">
            <v>0.13690143147747383</v>
          </cell>
          <cell r="L24">
            <v>0.29224773671278276</v>
          </cell>
        </row>
        <row r="25">
          <cell r="B25" t="str">
            <v>Hull</v>
          </cell>
          <cell r="C25">
            <v>192304.95</v>
          </cell>
          <cell r="D25">
            <v>216547.82</v>
          </cell>
          <cell r="E25">
            <v>33805.370000000003</v>
          </cell>
          <cell r="F25">
            <v>115931.32999999999</v>
          </cell>
          <cell r="G25">
            <v>15747.63</v>
          </cell>
          <cell r="H25">
            <v>38741.97</v>
          </cell>
          <cell r="I25"/>
          <cell r="J25"/>
          <cell r="K25">
            <v>0.31367071461108603</v>
          </cell>
          <cell r="L25">
            <v>0.35321352594861871</v>
          </cell>
        </row>
        <row r="26">
          <cell r="B26" t="str">
            <v>Ipswich</v>
          </cell>
          <cell r="C26">
            <v>148699.33000000002</v>
          </cell>
          <cell r="D26">
            <v>163394.91</v>
          </cell>
          <cell r="E26">
            <v>35550.559999999998</v>
          </cell>
          <cell r="F26">
            <v>25757.33</v>
          </cell>
          <cell r="G26">
            <v>3515.93</v>
          </cell>
          <cell r="H26">
            <v>30436.69</v>
          </cell>
          <cell r="I26"/>
          <cell r="J26"/>
          <cell r="K26">
            <v>0.36503644550603626</v>
          </cell>
          <cell r="L26">
            <v>0.40111207737236404</v>
          </cell>
        </row>
        <row r="27">
          <cell r="B27" t="str">
            <v>Leeds</v>
          </cell>
          <cell r="C27">
            <v>897608.12000000011</v>
          </cell>
          <cell r="D27">
            <v>369370.83999999997</v>
          </cell>
          <cell r="E27">
            <v>101162.41</v>
          </cell>
          <cell r="F27">
            <v>242116.66</v>
          </cell>
          <cell r="G27">
            <v>16821.62</v>
          </cell>
          <cell r="H27">
            <v>109359.98999999999</v>
          </cell>
          <cell r="I27"/>
          <cell r="J27"/>
          <cell r="K27">
            <v>0.51692445814010568</v>
          </cell>
          <cell r="L27">
            <v>0.2127173507741392</v>
          </cell>
        </row>
        <row r="28">
          <cell r="B28" t="str">
            <v>Leicester</v>
          </cell>
          <cell r="C28">
            <v>212314.57999999996</v>
          </cell>
          <cell r="D28">
            <v>310222.22000000003</v>
          </cell>
          <cell r="E28">
            <v>74401.700000000012</v>
          </cell>
          <cell r="F28">
            <v>118326.36</v>
          </cell>
          <cell r="G28">
            <v>8539.5500000000011</v>
          </cell>
          <cell r="H28">
            <v>48822.509999999995</v>
          </cell>
          <cell r="I28"/>
          <cell r="J28"/>
          <cell r="K28">
            <v>0.27479573194265605</v>
          </cell>
          <cell r="L28">
            <v>0.40151619361127106</v>
          </cell>
        </row>
        <row r="29">
          <cell r="B29" t="str">
            <v>Liverpool</v>
          </cell>
          <cell r="C29">
            <v>715273.44</v>
          </cell>
          <cell r="D29">
            <v>454833.44</v>
          </cell>
          <cell r="E29">
            <v>104938.40000000001</v>
          </cell>
          <cell r="F29">
            <v>200016.41</v>
          </cell>
          <cell r="G29">
            <v>60934.040000000008</v>
          </cell>
          <cell r="H29">
            <v>58874.53</v>
          </cell>
          <cell r="I29"/>
          <cell r="J29"/>
          <cell r="K29">
            <v>0.44848377823535318</v>
          </cell>
          <cell r="L29">
            <v>0.28518522879723146</v>
          </cell>
        </row>
        <row r="30">
          <cell r="B30" t="str">
            <v>London</v>
          </cell>
          <cell r="C30">
            <v>14811395.230000002</v>
          </cell>
          <cell r="D30">
            <v>2143992.7199999997</v>
          </cell>
          <cell r="E30">
            <v>1012862.3900000001</v>
          </cell>
          <cell r="F30">
            <v>566869.94000000018</v>
          </cell>
          <cell r="G30">
            <v>253815.71000000002</v>
          </cell>
          <cell r="H30">
            <v>675393.04999999993</v>
          </cell>
          <cell r="I30"/>
          <cell r="J30"/>
          <cell r="K30">
            <v>0.76095072167974398</v>
          </cell>
          <cell r="L30">
            <v>0.11014983951381038</v>
          </cell>
        </row>
        <row r="31">
          <cell r="B31" t="str">
            <v>Luton</v>
          </cell>
          <cell r="C31">
            <v>107949.03</v>
          </cell>
          <cell r="D31">
            <v>131874.96</v>
          </cell>
          <cell r="E31">
            <v>31390.97</v>
          </cell>
          <cell r="F31">
            <v>92588.079999999987</v>
          </cell>
          <cell r="G31">
            <v>6292.01</v>
          </cell>
          <cell r="H31">
            <v>39492.47</v>
          </cell>
          <cell r="I31"/>
          <cell r="J31"/>
          <cell r="K31">
            <v>0.26355546672906444</v>
          </cell>
          <cell r="L31">
            <v>0.321970161590861</v>
          </cell>
        </row>
        <row r="32">
          <cell r="B32" t="str">
            <v>Manchester</v>
          </cell>
          <cell r="C32">
            <v>1360534.8100000003</v>
          </cell>
          <cell r="D32">
            <v>524985.24</v>
          </cell>
          <cell r="E32">
            <v>174326.85</v>
          </cell>
          <cell r="F32">
            <v>224598.30000000002</v>
          </cell>
          <cell r="G32">
            <v>66250.52</v>
          </cell>
          <cell r="H32">
            <v>107840.90999999999</v>
          </cell>
          <cell r="I32"/>
          <cell r="J32"/>
          <cell r="K32">
            <v>0.55339212497313905</v>
          </cell>
          <cell r="L32">
            <v>0.213535659218549</v>
          </cell>
        </row>
        <row r="33">
          <cell r="B33" t="str">
            <v>Mansfield</v>
          </cell>
          <cell r="C33">
            <v>43136.97</v>
          </cell>
          <cell r="D33">
            <v>134726.31</v>
          </cell>
          <cell r="E33">
            <v>25546.34</v>
          </cell>
          <cell r="F33">
            <v>102005.59000000001</v>
          </cell>
          <cell r="G33">
            <v>5547.34</v>
          </cell>
          <cell r="H33">
            <v>26612.79</v>
          </cell>
          <cell r="I33"/>
          <cell r="J33"/>
          <cell r="K33">
            <v>0.12778471910892542</v>
          </cell>
          <cell r="L33">
            <v>0.39909997572689992</v>
          </cell>
        </row>
        <row r="34">
          <cell r="B34" t="str">
            <v>Middlesbrough</v>
          </cell>
          <cell r="C34">
            <v>42115.78</v>
          </cell>
          <cell r="D34">
            <v>71769.350000000006</v>
          </cell>
          <cell r="E34">
            <v>6112.4500000000007</v>
          </cell>
          <cell r="F34">
            <v>4141.1400000000003</v>
          </cell>
          <cell r="G34">
            <v>452.58</v>
          </cell>
          <cell r="H34">
            <v>22524.75</v>
          </cell>
          <cell r="I34"/>
          <cell r="J34"/>
          <cell r="K34">
            <v>0.28627590259526409</v>
          </cell>
          <cell r="L34">
            <v>0.48784174126480429</v>
          </cell>
        </row>
        <row r="35">
          <cell r="B35" t="str">
            <v>Milton Keynes</v>
          </cell>
          <cell r="C35">
            <v>284173.84000000003</v>
          </cell>
          <cell r="D35">
            <v>195543.44</v>
          </cell>
          <cell r="E35">
            <v>40780.460000000006</v>
          </cell>
          <cell r="F35">
            <v>71.89</v>
          </cell>
          <cell r="G35">
            <v>4056</v>
          </cell>
          <cell r="H35">
            <v>15584.310000000001</v>
          </cell>
          <cell r="I35"/>
          <cell r="J35"/>
          <cell r="K35">
            <v>0.52604333789193125</v>
          </cell>
          <cell r="L35">
            <v>0.36197675296385684</v>
          </cell>
        </row>
        <row r="36">
          <cell r="B36" t="str">
            <v>Newcastle</v>
          </cell>
          <cell r="C36">
            <v>450562.24999999994</v>
          </cell>
          <cell r="D36">
            <v>370304.21</v>
          </cell>
          <cell r="E36">
            <v>83306.289999999994</v>
          </cell>
          <cell r="F36">
            <v>83452.75</v>
          </cell>
          <cell r="G36">
            <v>9348.9299999999985</v>
          </cell>
          <cell r="H36">
            <v>62983.839999999997</v>
          </cell>
          <cell r="I36"/>
          <cell r="J36"/>
          <cell r="K36">
            <v>0.42507546075375208</v>
          </cell>
          <cell r="L36">
            <v>0.34935734781332478</v>
          </cell>
        </row>
        <row r="37">
          <cell r="B37" t="str">
            <v>Newport</v>
          </cell>
          <cell r="C37">
            <v>55452</v>
          </cell>
          <cell r="D37">
            <v>133340.37</v>
          </cell>
          <cell r="E37">
            <v>20752.68</v>
          </cell>
          <cell r="F37">
            <v>16490.019999999997</v>
          </cell>
          <cell r="G37">
            <v>5017.55</v>
          </cell>
          <cell r="H37">
            <v>17999.21</v>
          </cell>
          <cell r="I37"/>
          <cell r="J37"/>
          <cell r="K37">
            <v>0.22265244949213989</v>
          </cell>
          <cell r="L37">
            <v>0.53539205072293594</v>
          </cell>
        </row>
        <row r="38">
          <cell r="B38" t="str">
            <v>Northampton</v>
          </cell>
          <cell r="C38">
            <v>120937.60000000001</v>
          </cell>
          <cell r="D38">
            <v>201535.69</v>
          </cell>
          <cell r="E38">
            <v>42246.02</v>
          </cell>
          <cell r="F38">
            <v>137013.21000000002</v>
          </cell>
          <cell r="G38">
            <v>31892.770000000004</v>
          </cell>
          <cell r="H38">
            <v>42365.020000000004</v>
          </cell>
          <cell r="I38"/>
          <cell r="J38"/>
          <cell r="K38">
            <v>0.20996464332880876</v>
          </cell>
          <cell r="L38">
            <v>0.34989423693603455</v>
          </cell>
        </row>
        <row r="39">
          <cell r="B39" t="str">
            <v>Norwich</v>
          </cell>
          <cell r="C39">
            <v>191169.00999999998</v>
          </cell>
          <cell r="D39">
            <v>274067.78999999998</v>
          </cell>
          <cell r="E39">
            <v>53131.040000000001</v>
          </cell>
          <cell r="F39">
            <v>158055.46000000002</v>
          </cell>
          <cell r="G39">
            <v>20046.68</v>
          </cell>
          <cell r="H39">
            <v>58188.049999999988</v>
          </cell>
          <cell r="I39"/>
          <cell r="J39"/>
          <cell r="K39">
            <v>0.25331872503894243</v>
          </cell>
          <cell r="L39">
            <v>0.3631681889080276</v>
          </cell>
        </row>
        <row r="40">
          <cell r="B40" t="str">
            <v>Nottingham</v>
          </cell>
          <cell r="C40">
            <v>404057.92999999988</v>
          </cell>
          <cell r="D40">
            <v>376959.72</v>
          </cell>
          <cell r="E40">
            <v>114271.06</v>
          </cell>
          <cell r="F40">
            <v>153988.54</v>
          </cell>
          <cell r="G40">
            <v>52582.410000000011</v>
          </cell>
          <cell r="H40">
            <v>61959.319999999992</v>
          </cell>
          <cell r="I40"/>
          <cell r="J40"/>
          <cell r="K40">
            <v>0.34718279813584058</v>
          </cell>
          <cell r="L40">
            <v>0.32389892799308012</v>
          </cell>
        </row>
        <row r="41">
          <cell r="B41" t="str">
            <v>Oxford</v>
          </cell>
          <cell r="C41">
            <v>71698.3</v>
          </cell>
          <cell r="D41">
            <v>103607.9</v>
          </cell>
          <cell r="E41">
            <v>22159.72</v>
          </cell>
          <cell r="F41">
            <v>631.66</v>
          </cell>
          <cell r="G41">
            <v>615.37</v>
          </cell>
          <cell r="H41">
            <v>14946.970000000001</v>
          </cell>
          <cell r="I41"/>
          <cell r="J41"/>
          <cell r="K41">
            <v>0.33557206236902082</v>
          </cell>
          <cell r="L41">
            <v>0.48491967983513234</v>
          </cell>
        </row>
        <row r="42">
          <cell r="B42" t="str">
            <v>Peterborough</v>
          </cell>
          <cell r="C42">
            <v>93411.299999999988</v>
          </cell>
          <cell r="D42">
            <v>184280.83</v>
          </cell>
          <cell r="E42">
            <v>27511.18</v>
          </cell>
          <cell r="F42">
            <v>4217.46</v>
          </cell>
          <cell r="G42">
            <v>2384.37</v>
          </cell>
          <cell r="H42">
            <v>34106.47</v>
          </cell>
          <cell r="I42"/>
          <cell r="J42"/>
          <cell r="K42">
            <v>0.27004384154668876</v>
          </cell>
          <cell r="L42">
            <v>0.53273964987760891</v>
          </cell>
        </row>
        <row r="43">
          <cell r="B43" t="str">
            <v>Plymouth</v>
          </cell>
          <cell r="C43">
            <v>89850.8</v>
          </cell>
          <cell r="D43">
            <v>232181.95999999996</v>
          </cell>
          <cell r="E43">
            <v>33081.42</v>
          </cell>
          <cell r="F43">
            <v>10126.579999999998</v>
          </cell>
          <cell r="G43">
            <v>5163.22</v>
          </cell>
          <cell r="H43">
            <v>22336.43</v>
          </cell>
          <cell r="I43"/>
          <cell r="J43"/>
          <cell r="K43">
            <v>0.22877910628040549</v>
          </cell>
          <cell r="L43">
            <v>0.59118428887926255</v>
          </cell>
        </row>
        <row r="44">
          <cell r="B44" t="str">
            <v>Portsmouth</v>
          </cell>
          <cell r="C44">
            <v>75863.529999999984</v>
          </cell>
          <cell r="D44">
            <v>145417.76</v>
          </cell>
          <cell r="E44">
            <v>15359.5</v>
          </cell>
          <cell r="F44">
            <v>38510.42</v>
          </cell>
          <cell r="G44">
            <v>5143.5499999999993</v>
          </cell>
          <cell r="H44">
            <v>19363.39</v>
          </cell>
          <cell r="I44"/>
          <cell r="J44"/>
          <cell r="K44">
            <v>0.25316691703529504</v>
          </cell>
          <cell r="L44">
            <v>0.48527884190701981</v>
          </cell>
        </row>
        <row r="45">
          <cell r="B45" t="str">
            <v>Preston</v>
          </cell>
          <cell r="C45">
            <v>180525.96000000002</v>
          </cell>
          <cell r="D45">
            <v>169667.91</v>
          </cell>
          <cell r="E45">
            <v>35346.49</v>
          </cell>
          <cell r="F45">
            <v>26228.31</v>
          </cell>
          <cell r="G45">
            <v>5241.7299999999996</v>
          </cell>
          <cell r="H45">
            <v>34692.090000000004</v>
          </cell>
          <cell r="I45"/>
          <cell r="J45"/>
          <cell r="K45">
            <v>0.39965677408596978</v>
          </cell>
          <cell r="L45">
            <v>0.37561871753241832</v>
          </cell>
        </row>
        <row r="46">
          <cell r="B46" t="str">
            <v>Reading</v>
          </cell>
          <cell r="C46">
            <v>292499.64</v>
          </cell>
          <cell r="D46">
            <v>260695.61999999997</v>
          </cell>
          <cell r="E46">
            <v>24024.46</v>
          </cell>
          <cell r="F46">
            <v>24070.53</v>
          </cell>
          <cell r="G46">
            <v>3146.04</v>
          </cell>
          <cell r="H46">
            <v>24996.05</v>
          </cell>
          <cell r="I46"/>
          <cell r="J46"/>
          <cell r="K46">
            <v>0.46470386316661133</v>
          </cell>
          <cell r="L46">
            <v>0.41417576351415297</v>
          </cell>
        </row>
        <row r="47">
          <cell r="B47" t="str">
            <v>Sheffield</v>
          </cell>
          <cell r="C47">
            <v>479020.57</v>
          </cell>
          <cell r="D47">
            <v>304577.66000000003</v>
          </cell>
          <cell r="E47">
            <v>65627.239999999991</v>
          </cell>
          <cell r="F47">
            <v>308411.98</v>
          </cell>
          <cell r="G47">
            <v>16480.18</v>
          </cell>
          <cell r="H47">
            <v>73347.08</v>
          </cell>
          <cell r="I47"/>
          <cell r="J47"/>
          <cell r="K47">
            <v>0.3839952875300176</v>
          </cell>
          <cell r="L47">
            <v>0.24415733572134482</v>
          </cell>
        </row>
        <row r="48">
          <cell r="B48" t="str">
            <v>Slough</v>
          </cell>
          <cell r="C48">
            <v>80833.600000000006</v>
          </cell>
          <cell r="D48">
            <v>124693.51999999999</v>
          </cell>
          <cell r="E48">
            <v>10780.09</v>
          </cell>
          <cell r="F48">
            <v>126796.43999999999</v>
          </cell>
          <cell r="G48">
            <v>3790.9</v>
          </cell>
          <cell r="H48">
            <v>20892.650000000001</v>
          </cell>
          <cell r="I48"/>
          <cell r="J48"/>
          <cell r="K48">
            <v>0.21978361400287993</v>
          </cell>
          <cell r="L48">
            <v>0.339037138867258</v>
          </cell>
        </row>
        <row r="49">
          <cell r="B49" t="str">
            <v>Southampton</v>
          </cell>
          <cell r="C49">
            <v>142268.26999999999</v>
          </cell>
          <cell r="D49">
            <v>285277.53999999998</v>
          </cell>
          <cell r="E49">
            <v>48693.25</v>
          </cell>
          <cell r="F49">
            <v>168153.82000000004</v>
          </cell>
          <cell r="G49">
            <v>10920.079999999998</v>
          </cell>
          <cell r="H49">
            <v>42941.9</v>
          </cell>
          <cell r="I49"/>
          <cell r="J49"/>
          <cell r="K49">
            <v>0.20374834197358827</v>
          </cell>
          <cell r="L49">
            <v>0.40855790105062784</v>
          </cell>
        </row>
        <row r="50">
          <cell r="B50" t="str">
            <v>Southend</v>
          </cell>
          <cell r="C50">
            <v>105409.25</v>
          </cell>
          <cell r="D50">
            <v>144284.51</v>
          </cell>
          <cell r="E50">
            <v>32563.55</v>
          </cell>
          <cell r="F50">
            <v>9558.32</v>
          </cell>
          <cell r="G50">
            <v>1988.01</v>
          </cell>
          <cell r="H50">
            <v>21964.25</v>
          </cell>
          <cell r="I50"/>
          <cell r="J50"/>
          <cell r="K50">
            <v>0.33381877429019141</v>
          </cell>
          <cell r="L50">
            <v>0.45693217888620657</v>
          </cell>
        </row>
        <row r="51">
          <cell r="B51" t="str">
            <v>Stoke</v>
          </cell>
          <cell r="C51">
            <v>71620.639999999999</v>
          </cell>
          <cell r="D51">
            <v>173796.02</v>
          </cell>
          <cell r="E51">
            <v>17821.73</v>
          </cell>
          <cell r="F51">
            <v>66186.34</v>
          </cell>
          <cell r="G51">
            <v>5050.2400000000007</v>
          </cell>
          <cell r="H51">
            <v>30521.869999999995</v>
          </cell>
          <cell r="I51"/>
          <cell r="J51"/>
          <cell r="K51">
            <v>0.19622263031099121</v>
          </cell>
          <cell r="L51">
            <v>0.4761576018027992</v>
          </cell>
        </row>
        <row r="52">
          <cell r="B52" t="str">
            <v>Sunderland</v>
          </cell>
          <cell r="C52">
            <v>73430.820000000007</v>
          </cell>
          <cell r="D52">
            <v>159550.6</v>
          </cell>
          <cell r="E52">
            <v>30000.440000000002</v>
          </cell>
          <cell r="F52">
            <v>41508.229999999996</v>
          </cell>
          <cell r="G52">
            <v>4437.62</v>
          </cell>
          <cell r="H52">
            <v>37286.310000000005</v>
          </cell>
          <cell r="I52"/>
          <cell r="J52"/>
          <cell r="K52">
            <v>0.21209661006795744</v>
          </cell>
          <cell r="L52">
            <v>0.46084384450982091</v>
          </cell>
        </row>
        <row r="53">
          <cell r="B53" t="str">
            <v>Swansea</v>
          </cell>
          <cell r="C53">
            <v>108175.94</v>
          </cell>
          <cell r="D53">
            <v>194279.69999999998</v>
          </cell>
          <cell r="E53">
            <v>48201.16</v>
          </cell>
          <cell r="F53">
            <v>17937.13</v>
          </cell>
          <cell r="G53">
            <v>5123.1899999999996</v>
          </cell>
          <cell r="H53">
            <v>31489.449999999997</v>
          </cell>
          <cell r="I53"/>
          <cell r="J53"/>
          <cell r="K53">
            <v>0.26696492112652564</v>
          </cell>
          <cell r="L53">
            <v>0.47945841549410206</v>
          </cell>
        </row>
        <row r="54">
          <cell r="B54" t="str">
            <v>Swindon</v>
          </cell>
          <cell r="C54">
            <v>106548.81999999998</v>
          </cell>
          <cell r="D54">
            <v>154650.65999999997</v>
          </cell>
          <cell r="E54">
            <v>22436.440000000002</v>
          </cell>
          <cell r="F54">
            <v>19700.21</v>
          </cell>
          <cell r="G54">
            <v>8101.3199999999988</v>
          </cell>
          <cell r="H54">
            <v>16229.059999999998</v>
          </cell>
          <cell r="I54"/>
          <cell r="J54"/>
          <cell r="K54">
            <v>0.32517458070402128</v>
          </cell>
          <cell r="L54">
            <v>0.471975790263094</v>
          </cell>
        </row>
        <row r="55">
          <cell r="B55" t="str">
            <v>Telford</v>
          </cell>
          <cell r="C55">
            <v>100332.79999999999</v>
          </cell>
          <cell r="D55">
            <v>107979.78</v>
          </cell>
          <cell r="E55">
            <v>19919.75</v>
          </cell>
          <cell r="F55">
            <v>41950.36</v>
          </cell>
          <cell r="G55">
            <v>497.82</v>
          </cell>
          <cell r="H55">
            <v>16816.55</v>
          </cell>
          <cell r="I55"/>
          <cell r="J55"/>
          <cell r="K55">
            <v>0.34898722094758111</v>
          </cell>
          <cell r="L55">
            <v>0.37558568425012762</v>
          </cell>
        </row>
        <row r="56">
          <cell r="B56" t="str">
            <v>Wakefield</v>
          </cell>
          <cell r="C56">
            <v>90990.75</v>
          </cell>
          <cell r="D56">
            <v>156850.12</v>
          </cell>
          <cell r="E56">
            <v>28186.659999999996</v>
          </cell>
          <cell r="F56">
            <v>128145.66</v>
          </cell>
          <cell r="G56">
            <v>4634.1899999999996</v>
          </cell>
          <cell r="H56">
            <v>32109.51</v>
          </cell>
          <cell r="I56"/>
          <cell r="J56"/>
          <cell r="K56">
            <v>0.20636712283804781</v>
          </cell>
          <cell r="L56">
            <v>0.35573624770872353</v>
          </cell>
        </row>
        <row r="57">
          <cell r="B57" t="str">
            <v>Warrington</v>
          </cell>
          <cell r="C57">
            <v>118627.62</v>
          </cell>
          <cell r="D57">
            <v>219387.69</v>
          </cell>
          <cell r="E57">
            <v>16472.849999999999</v>
          </cell>
          <cell r="F57">
            <v>159178.28999999998</v>
          </cell>
          <cell r="G57">
            <v>57012.21</v>
          </cell>
          <cell r="H57">
            <v>51983.7</v>
          </cell>
          <cell r="I57"/>
          <cell r="J57"/>
          <cell r="K57">
            <v>0.19051676738577875</v>
          </cell>
          <cell r="L57">
            <v>0.35233812752066795</v>
          </cell>
        </row>
        <row r="58">
          <cell r="B58" t="str">
            <v>Wigan</v>
          </cell>
          <cell r="C58">
            <v>45530.77</v>
          </cell>
          <cell r="D58">
            <v>108765.87</v>
          </cell>
          <cell r="E58">
            <v>17017.75</v>
          </cell>
          <cell r="F58">
            <v>102245.05</v>
          </cell>
          <cell r="G58">
            <v>1029.2</v>
          </cell>
          <cell r="H58">
            <v>26091.09</v>
          </cell>
          <cell r="I58"/>
          <cell r="J58"/>
          <cell r="K58">
            <v>0.15142613703956695</v>
          </cell>
          <cell r="L58">
            <v>0.3617332967539913</v>
          </cell>
        </row>
        <row r="59">
          <cell r="B59" t="str">
            <v>Worthing</v>
          </cell>
          <cell r="C59">
            <v>42553.079999999994</v>
          </cell>
          <cell r="D59">
            <v>129001.94</v>
          </cell>
          <cell r="E59">
            <v>12382.849999999999</v>
          </cell>
          <cell r="F59">
            <v>12264.15</v>
          </cell>
          <cell r="G59">
            <v>2959.69</v>
          </cell>
          <cell r="H59">
            <v>18307.550000000003</v>
          </cell>
          <cell r="I59"/>
          <cell r="J59"/>
          <cell r="K59">
            <v>0.19567400008626504</v>
          </cell>
          <cell r="L59">
            <v>0.59319620621323677</v>
          </cell>
        </row>
        <row r="60">
          <cell r="B60" t="str">
            <v>York</v>
          </cell>
          <cell r="C60">
            <v>135166.57</v>
          </cell>
          <cell r="D60">
            <v>200261.43</v>
          </cell>
          <cell r="E60">
            <v>44293.320000000007</v>
          </cell>
          <cell r="F60">
            <v>61528.11</v>
          </cell>
          <cell r="G60">
            <v>12355.470000000001</v>
          </cell>
          <cell r="H60">
            <v>29246.050000000003</v>
          </cell>
          <cell r="I60"/>
          <cell r="J60"/>
          <cell r="K60">
            <v>0.27993435655454341</v>
          </cell>
          <cell r="L60">
            <v>0.4147479258350843</v>
          </cell>
        </row>
      </sheetData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2.521719212964" createdVersion="6" refreshedVersion="6" minRefreshableVersion="3" recordCount="2047" xr:uid="{00000000-000A-0000-FFFF-FFFF00000000}">
  <cacheSource type="worksheet">
    <worksheetSource ref="A1:Q1048576" sheet="city centre offline"/>
  </cacheSource>
  <cacheFields count="17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  <cacheField name="Consumer Services" numFmtId="0">
      <sharedItems containsString="0" containsBlank="1" containsNumber="1" minValue="0" maxValue="9.6804940886662694E-2" count="2042">
        <n v="1.71453086221484E-2"/>
        <n v="1.75890145474666E-2"/>
        <n v="1.7174275803893701E-2"/>
        <n v="1.4660075663551099E-2"/>
        <n v="1.3018169636131499E-2"/>
        <n v="1.05358661788403E-2"/>
        <n v="1.01711484582059E-2"/>
        <n v="1.12210921296787E-2"/>
        <n v="1.0538038686659999E-2"/>
        <n v="1.06271279900042E-2"/>
        <n v="9.8337944798068001E-3"/>
        <n v="8.5576845185233192E-3"/>
        <n v="1.46059142070574E-2"/>
        <n v="1.3254565766365699E-2"/>
        <n v="1.4160860080238299E-2"/>
        <n v="2.9864010642661799E-2"/>
        <n v="3.95774563216734E-2"/>
        <n v="4.5272264317787497E-2"/>
        <n v="1.7569573115684502E-2"/>
        <n v="1.7611882472629299E-2"/>
        <n v="1.6541202650515702E-2"/>
        <n v="1.45390692294759E-2"/>
        <n v="1.71636912036701E-2"/>
        <n v="1.35813258904828E-2"/>
        <n v="4.6735811435455299E-2"/>
        <n v="3.7160474141027598E-2"/>
        <n v="4.5794035393063398E-2"/>
        <n v="2.1093461093793901E-2"/>
        <n v="1.56885572838096E-2"/>
        <n v="1.9895891888889201E-2"/>
        <n v="1.68966876398234E-2"/>
        <n v="1.6976375810362699E-2"/>
        <n v="1.6258770869318401E-2"/>
        <n v="7.7391282188629803E-3"/>
        <n v="6.7853240142140003E-3"/>
        <n v="8.9761757953037598E-3"/>
        <n v="1.00436295856615E-2"/>
        <n v="1.07148689895427E-2"/>
        <n v="4.7108771755040397E-3"/>
        <n v="7.0341833967370298E-3"/>
        <n v="5.7621241859665499E-3"/>
        <n v="5.7727253056026597E-3"/>
        <n v="6.1971663295878202E-3"/>
        <n v="1.2580102681285401E-2"/>
        <n v="1.3807185111411199E-2"/>
        <n v="9.7624743839043095E-3"/>
        <n v="9.7218646434110503E-3"/>
        <n v="6.7097840250245197E-3"/>
        <n v="0"/>
        <n v="1.13578871123589E-2"/>
        <n v="8.6465544418833692E-3"/>
        <n v="4.2606431700172396E-3"/>
        <n v="6.6775018341512198E-5"/>
        <n v="1.7219968026708E-3"/>
        <n v="2.23083469003714E-3"/>
        <n v="9.4515630349296801E-4"/>
        <n v="1.16530362615134E-4"/>
        <n v="3.2125777374971499E-4"/>
        <n v="1.7286764280535301E-3"/>
        <n v="3.0762162673659898E-4"/>
        <n v="3.6277602523659301E-3"/>
        <n v="1.11649521542573E-2"/>
        <n v="1.3087004489797299E-2"/>
        <n v="1.6108072331479002E-2"/>
        <n v="1.2625230493095701E-2"/>
        <n v="1.35824002716388E-2"/>
        <n v="1.59403791298963E-2"/>
        <n v="1.07716603339248E-2"/>
        <n v="1.4543503391009301E-2"/>
        <n v="1.66005240548995E-2"/>
        <n v="1.63862134943852E-2"/>
        <n v="1.22281166195641E-2"/>
        <n v="1.0739155701279699E-2"/>
        <n v="1.47840258062016E-2"/>
        <n v="1.47968088211256E-2"/>
        <n v="1.20180967102619E-2"/>
        <n v="1.655784952192E-2"/>
        <n v="1.8798785430403999E-2"/>
        <n v="1.5560375561954E-2"/>
        <n v="1.1515519865537701E-2"/>
        <n v="1.2169343010496899E-2"/>
        <n v="1.2672703886284799E-2"/>
        <n v="1.2448083489955099E-2"/>
        <n v="1.41054007328916E-2"/>
        <n v="1.35305075654938E-2"/>
        <n v="1.6902644760715901E-2"/>
        <n v="1.7930452081809201E-2"/>
        <n v="2.01852822387278E-2"/>
        <n v="1.4610551183516E-2"/>
        <n v="1.27263345727434E-2"/>
        <n v="1.38767641933375E-2"/>
        <n v="1.151430031809E-2"/>
        <n v="1.2493782485437199E-2"/>
        <n v="1.2979606260368801E-2"/>
        <n v="1.4520220960589801E-2"/>
        <n v="1.4178584564469601E-2"/>
        <n v="1.59563918504186E-2"/>
        <n v="1.51121533736173E-2"/>
        <n v="9.6073309602382299E-3"/>
        <n v="9.4676572915932504E-3"/>
        <n v="8.8193488113190808E-3"/>
        <n v="1.01494979104397E-2"/>
        <n v="1.48864243787316E-2"/>
        <n v="9.05631239953744E-3"/>
        <n v="1.7920487567614399E-2"/>
        <n v="9.2520811379427203E-3"/>
        <n v="1.2585753731657301E-2"/>
        <n v="1.35278155789289E-2"/>
        <n v="9.0173243662507001E-3"/>
        <n v="1.2955719013685699E-2"/>
        <n v="1.30451562481532E-2"/>
        <n v="1.41232049369994E-2"/>
        <n v="1.37703312324734E-2"/>
        <n v="1.6458809119461001E-2"/>
        <n v="1.2093310223415799E-2"/>
        <n v="1.03142235069392E-2"/>
        <n v="1.6582532622561E-2"/>
        <n v="1.2885123013986401E-2"/>
        <n v="1.6582499564603E-2"/>
        <n v="2.1293318331833001E-2"/>
        <n v="1.8836211492137801E-2"/>
        <n v="1.7718159182484199E-2"/>
        <n v="1.0620190779580201E-2"/>
        <n v="9.7780515304800707E-3"/>
        <n v="1.04666962991883E-2"/>
        <n v="9.6004969940268609E-3"/>
        <n v="1.0303255504864399E-2"/>
        <n v="2.1117554399564399E-2"/>
        <n v="1.7954061956537402E-2"/>
        <n v="2.0488590687502899E-2"/>
        <n v="1.8854927963557401E-2"/>
        <n v="1.9734594438324399E-2"/>
        <n v="1.7149452400146301E-2"/>
        <n v="1.6887081919499902E-2"/>
        <n v="1.62992969184469E-2"/>
        <n v="2.2442139424915301E-2"/>
        <n v="1.8536977219707401E-2"/>
        <n v="1.6675091490603599E-2"/>
        <n v="1.36181722173421E-2"/>
        <n v="2.2854416539091801E-2"/>
        <n v="2.02095741581165E-2"/>
        <n v="2.0439583170117501E-2"/>
        <n v="2.0956566780430199E-2"/>
        <n v="1.7235777131278E-2"/>
        <n v="1.7089978276977998E-2"/>
        <n v="1.28708341611114E-2"/>
        <n v="1.6049577679495702E-2"/>
        <n v="2.3406365956320101E-2"/>
        <n v="1.5802921618201501E-2"/>
        <n v="1.82489193400481E-2"/>
        <n v="1.2795739279347001E-2"/>
        <n v="1.9259520149588798E-2"/>
        <n v="1.6014947028896099E-2"/>
        <n v="1.8778135408169701E-2"/>
        <n v="1.41630642102894E-2"/>
        <n v="1.23312936238133E-2"/>
        <n v="6.4220125660253103E-3"/>
        <n v="5.2676577129434398E-3"/>
        <n v="5.4761035487639097E-3"/>
        <n v="6.5677168607450797E-3"/>
        <n v="9.8479597455678192E-3"/>
        <n v="1.0175155670940799E-2"/>
        <n v="1.01699194564793E-2"/>
        <n v="8.5254227704307101E-3"/>
        <n v="8.6667247182257504E-3"/>
        <n v="9.0614478408242508E-3"/>
        <n v="8.9605381237529095E-3"/>
        <n v="6.9448335627358198E-3"/>
        <n v="8.4864057369759497E-3"/>
        <n v="9.8213274840194299E-3"/>
        <n v="7.5754082129816701E-3"/>
        <n v="5.26960397957843E-3"/>
        <n v="9.6519929093108799E-3"/>
        <n v="9.3965959366494097E-3"/>
        <n v="1.1092895107712599E-2"/>
        <n v="3.14416475633464E-2"/>
        <n v="3.32267860466278E-2"/>
        <n v="1.07741230800175E-2"/>
        <n v="5.9723587371740498E-3"/>
        <n v="4.7222135116240299E-3"/>
        <n v="7.3409966858574496E-3"/>
        <n v="7.5226437692623898E-3"/>
        <n v="1.7586008275609698E-2"/>
        <n v="6.7872289343548602E-3"/>
        <n v="2.856700752336E-2"/>
        <n v="2.8832926086113798E-2"/>
        <n v="3.1203912188096702E-2"/>
        <n v="9.4356285909470497E-3"/>
        <n v="6.7202255116670696E-3"/>
        <n v="7.2185738356942402E-3"/>
        <n v="7.7233877974472497E-3"/>
        <n v="1.1224138690369201E-2"/>
        <n v="8.8906970008477207E-3"/>
        <n v="1.17464414962427E-2"/>
        <n v="9.7991589626511798E-3"/>
        <n v="1.32566561302779E-2"/>
        <n v="1.2615657312869301E-2"/>
        <n v="1.1045401372726801E-2"/>
        <n v="1.16855250014123E-2"/>
        <n v="1.09030562293406E-2"/>
        <n v="1.0551495652051299E-2"/>
        <n v="1.13859869154068E-2"/>
        <n v="1.07588224336112E-2"/>
        <n v="9.25955072759976E-3"/>
        <n v="8.6526366783359308E-3"/>
        <n v="1.24457477686235E-2"/>
        <n v="9.7024518206217294E-3"/>
        <n v="1.1416099827808701E-2"/>
        <n v="5.8768199197673596E-3"/>
        <n v="4.2050371827127798E-3"/>
        <n v="7.35517666907105E-3"/>
        <n v="8.1404846665741205E-3"/>
        <n v="7.4078584314285897E-3"/>
        <n v="1.0109408338031299E-2"/>
        <n v="9.3913338878150107E-3"/>
        <n v="1.1014406941945699E-2"/>
        <n v="7.3813658558733904E-3"/>
        <n v="1.0570924760767099E-2"/>
        <n v="8.1093392551099003E-3"/>
        <n v="1.15589288477028E-2"/>
        <n v="8.7295873446856295E-3"/>
        <n v="7.3250513168222897E-3"/>
        <n v="6.9961445388730002E-3"/>
        <n v="7.9357194789831196E-3"/>
        <n v="6.5713958978495099E-3"/>
        <n v="1.01092725163715E-2"/>
        <n v="9.9262063447824699E-3"/>
        <n v="7.2386384619306E-3"/>
        <n v="8.0361867351432092E-3"/>
        <n v="7.8219643689577002E-3"/>
        <n v="7.2301238989795199E-3"/>
        <n v="6.4650213171215604E-3"/>
        <n v="7.8172433687635108E-3"/>
        <n v="5.8018389723499602E-3"/>
        <n v="6.5619531844342098E-3"/>
        <n v="7.7934244084244602E-3"/>
        <n v="7.21496698795571E-3"/>
        <n v="7.2388414948375297E-3"/>
        <n v="1.1489496751863001E-2"/>
        <n v="8.2428439505290094E-3"/>
        <n v="1.01789871618671E-2"/>
        <n v="2.2318961659360301E-2"/>
        <n v="2.1142596750240699E-2"/>
        <n v="1.4908360530486201E-2"/>
        <n v="9.9562912222767603E-3"/>
        <n v="6.7876456361307298E-3"/>
        <n v="9.0033273595547993E-3"/>
        <n v="9.9005888764644393E-3"/>
        <n v="2.0519963310799302E-2"/>
        <n v="9.7309340382964096E-3"/>
        <n v="2.2580475898338299E-2"/>
        <n v="1.6451744198479099E-2"/>
        <n v="1.3730957336105101E-2"/>
        <n v="1.0163976193534E-2"/>
        <n v="8.3894668829502007E-3"/>
        <n v="7.5375977714738996E-3"/>
        <n v="6.7014534692427501E-3"/>
        <n v="6.1503905516939704E-3"/>
        <n v="7.3421146963058804E-3"/>
        <n v="6.8093071822724104E-3"/>
        <n v="6.1600360082868302E-3"/>
        <n v="5.8128628637183497E-3"/>
        <n v="5.0819740751794004E-3"/>
        <n v="5.2204193361955501E-3"/>
        <n v="4.5943352224757702E-3"/>
        <n v="4.9009129017340202E-3"/>
        <n v="4.4170089062107003E-3"/>
        <n v="4.6040371079790901E-3"/>
        <n v="5.2588969383287401E-3"/>
        <n v="6.1056880511348903E-3"/>
        <n v="4.80929571194561E-3"/>
        <n v="6.5326111648934199E-3"/>
        <n v="5.8780360460837901E-3"/>
        <n v="6.5874140736460196E-3"/>
        <n v="1.29261473624879E-2"/>
        <n v="1.4595697696363499E-2"/>
        <n v="7.2427780399648102E-3"/>
        <n v="4.55263578620505E-3"/>
        <n v="3.1004088659272902E-3"/>
        <n v="4.0271443085302602E-3"/>
        <n v="5.7318533818770997E-3"/>
        <n v="1.31357368397929E-2"/>
        <n v="7.5961773913702599E-3"/>
        <n v="1.53826752362891E-2"/>
        <n v="1.7938862277637399E-2"/>
        <n v="1.45422971978925E-2"/>
        <n v="7.7227751646932498E-3"/>
        <n v="5.6388490079932099E-3"/>
        <n v="4.9119059416107896E-3"/>
        <n v="3.4966594578943601E-3"/>
        <n v="3.6540658370538899E-3"/>
        <n v="4.2335051136763498E-3"/>
        <n v="1.5287132476545401E-2"/>
        <n v="1.8602899238541599E-2"/>
        <n v="1.70095537551266E-2"/>
        <n v="1.6522835051877498E-2"/>
        <n v="1.7681105916026799E-2"/>
        <n v="1.5678552222465201E-2"/>
        <n v="2.12410184650682E-2"/>
        <n v="1.73482172108562E-2"/>
        <n v="1.6600845490609899E-2"/>
        <n v="1.54906655830766E-2"/>
        <n v="1.63581653815696E-2"/>
        <n v="1.7661029218936398E-2"/>
        <n v="1.24823007245444E-2"/>
        <n v="1.0770375079985101E-2"/>
        <n v="1.72950425285587E-2"/>
        <n v="2.8607233328640201E-2"/>
        <n v="2.6418656133223199E-2"/>
        <n v="1.5928717108798299E-2"/>
        <n v="1.27201126019923E-2"/>
        <n v="1.07142979361453E-2"/>
        <n v="1.7934532449378999E-2"/>
        <n v="1.45780348206396E-2"/>
        <n v="2.8295488453346399E-2"/>
        <n v="1.21865357132024E-2"/>
        <n v="2.1431734451877699E-2"/>
        <n v="2.4311808124940101E-2"/>
        <n v="1.9585435606127501E-2"/>
        <n v="1.0629283924700699E-2"/>
        <n v="1.2162469873937799E-2"/>
        <n v="1.0489720080821E-2"/>
        <n v="9.4717230290633E-3"/>
        <n v="9.2750105265487406E-3"/>
        <n v="1.11484529906317E-2"/>
        <n v="7.6731452701037902E-3"/>
        <n v="8.1598602286942698E-3"/>
        <n v="7.7844451495375699E-3"/>
        <n v="8.0762918059896095E-3"/>
        <n v="7.4443731434749999E-3"/>
        <n v="7.0902661847516701E-3"/>
        <n v="7.9906895782131393E-3"/>
        <n v="7.3252317388195496E-3"/>
        <n v="7.52391792772804E-3"/>
        <n v="7.6558489091358003E-3"/>
        <n v="6.55550352335819E-3"/>
        <n v="6.6766015554081699E-3"/>
        <n v="7.8637571111200896E-3"/>
        <n v="7.4893523725642602E-3"/>
        <n v="8.8452663006526096E-3"/>
        <n v="1.5437537478639201E-2"/>
        <n v="1.70076806397386E-2"/>
        <n v="1.24195611028742E-2"/>
        <n v="8.5068475491729603E-3"/>
        <n v="7.5976166001718902E-3"/>
        <n v="5.9946546671588701E-3"/>
        <n v="5.2065006715647797E-3"/>
        <n v="1.20019106745607E-2"/>
        <n v="7.45791238703315E-3"/>
        <n v="1.43311754955208E-2"/>
        <n v="1.53702570755972E-2"/>
        <n v="1.4159602815186601E-2"/>
        <n v="6.82835093811538E-3"/>
        <n v="6.2440023712963602E-3"/>
        <n v="5.0545087403531504E-3"/>
        <n v="4.1394304297863796E-3"/>
        <n v="3.9132802439687401E-3"/>
        <n v="4.1865678536011103E-3"/>
        <n v="1.11201572690161E-2"/>
        <n v="1.0642831661987999E-2"/>
        <n v="1.03346540647956E-2"/>
        <n v="8.9354327168086594E-3"/>
        <n v="8.6630823258887508E-3"/>
        <n v="9.2083835763847495E-3"/>
        <n v="9.3566025065727199E-3"/>
        <n v="8.6551133612963495E-3"/>
        <n v="9.4065168414260297E-3"/>
        <n v="9.74963211174458E-3"/>
        <n v="9.0753882583523605E-3"/>
        <n v="8.4066169574153905E-3"/>
        <n v="1.0389271305711E-2"/>
        <n v="1.03201456359499E-2"/>
        <n v="1.05148820886308E-2"/>
        <n v="1.05462759663354E-2"/>
        <n v="1.09902207150367E-2"/>
        <n v="9.4012621408526495E-3"/>
        <n v="8.0411574991637105E-3"/>
        <n v="7.5465346601432497E-3"/>
        <n v="8.65239113429629E-3"/>
        <n v="9.0768347306206393E-3"/>
        <n v="1.5821190301502499E-2"/>
        <n v="1.34176347834731E-2"/>
        <n v="1.9435129816458899E-2"/>
        <n v="2.01069094873613E-2"/>
        <n v="1.56730753850172E-2"/>
        <n v="9.5780262585167305E-3"/>
        <n v="8.1019482759010601E-3"/>
        <n v="8.1214155941001405E-3"/>
        <n v="8.3943695016729797E-3"/>
        <n v="8.2363154984957596E-3"/>
        <n v="7.95511662076521E-3"/>
        <n v="8.3833697352205996E-3"/>
        <n v="8.7780224908532902E-3"/>
        <n v="1.1347350490130101E-2"/>
        <n v="8.8991210722375504E-3"/>
        <n v="9.9544857383391007E-3"/>
        <n v="1.09521966319828E-2"/>
        <n v="8.3010309982353894E-3"/>
        <n v="8.8783568599769703E-3"/>
        <n v="8.6384305790339899E-3"/>
        <n v="8.6303855924773198E-3"/>
        <n v="7.9945384372745107E-3"/>
        <n v="7.83181589306969E-3"/>
        <n v="8.6011224487905994E-3"/>
        <n v="8.0790843763289995E-3"/>
        <n v="1.02606628581834E-2"/>
        <n v="5.7892862319908998E-3"/>
        <n v="2.2544615233711901E-2"/>
        <n v="7.9290762091164899E-3"/>
        <n v="7.3143859653505899E-3"/>
        <n v="7.7781930320247102E-3"/>
        <n v="9.5171849479213002E-3"/>
        <n v="8.5447579946593098E-3"/>
        <n v="6.7075585024758896E-3"/>
        <n v="8.6307047489054493E-3"/>
        <n v="6.8200417176547999E-3"/>
        <n v="8.98306870845322E-3"/>
        <n v="1.3357638687485299E-2"/>
        <n v="5.6930904348251503E-3"/>
        <n v="1.15036154228896E-2"/>
        <n v="8.5942519189659405E-3"/>
        <n v="8.0692743465036708E-3"/>
        <n v="8.1736153660974392E-3"/>
        <n v="8.4859857534804704E-3"/>
        <n v="1.31360530556983E-2"/>
        <n v="1.2735904848381699E-2"/>
        <n v="1.31474864984461E-2"/>
        <n v="1.2141577099581699E-2"/>
        <n v="1.25172343157724E-2"/>
        <n v="1.12523330580417E-2"/>
        <n v="1.2301010972428099E-2"/>
        <n v="1.15620319327974E-2"/>
        <n v="1.24206999508145E-2"/>
        <n v="1.0743071315426799E-2"/>
        <n v="1.1822007471795799E-2"/>
        <n v="1.0534556916057401E-2"/>
        <n v="1.3919538702494599E-2"/>
        <n v="1.47041971447451E-2"/>
        <n v="1.4093278368363301E-2"/>
        <n v="2.0059816692156202E-2"/>
        <n v="3.1029862222463098E-2"/>
        <n v="2.4206621595355401E-2"/>
        <n v="1.5137875151475201E-2"/>
        <n v="1.0378100871033399E-2"/>
        <n v="1.21935536927767E-2"/>
        <n v="1.1566293002347501E-2"/>
        <n v="2.0647146494898402E-2"/>
        <n v="1.2799328753564499E-2"/>
        <n v="2.6269207494444901E-2"/>
        <n v="2.3057422987901199E-2"/>
        <n v="2.19790052703435E-2"/>
        <n v="1.3510830216474199E-2"/>
        <n v="9.7510588669811795E-3"/>
        <n v="9.4881961879725203E-3"/>
        <n v="9.7122831023821101E-3"/>
        <n v="7.8888428988308293E-3"/>
        <n v="9.9859718819279297E-3"/>
        <n v="6.9266541299659503E-3"/>
        <n v="6.0571761258521499E-3"/>
        <n v="5.9960600106978802E-3"/>
        <n v="5.59239671915288E-3"/>
        <n v="5.0021190187333597E-3"/>
        <n v="5.0909959637487996E-3"/>
        <n v="6.1558088327564701E-3"/>
        <n v="5.2280579789043304E-3"/>
        <n v="6.2434413561272299E-3"/>
        <n v="5.4778017165954297E-3"/>
        <n v="4.0999681496886597E-3"/>
        <n v="3.98402232571172E-3"/>
        <n v="7.0437138876675003E-3"/>
        <n v="6.0221850203709499E-3"/>
        <n v="7.2287981059641297E-3"/>
        <n v="3.620679452417E-2"/>
        <n v="2.6820068705877199E-2"/>
        <n v="1.36774842983862E-2"/>
        <n v="6.7144187718364504E-3"/>
        <n v="5.1753711501637996E-3"/>
        <n v="5.7051300097710296E-3"/>
        <n v="7.5741946644157197E-3"/>
        <n v="5.8782429217767796E-3"/>
        <n v="6.2376141268483398E-3"/>
        <n v="2.1840956450013001E-2"/>
        <n v="2.7241842659714102E-2"/>
        <n v="2.2621994252775598E-2"/>
        <n v="6.7258542365030401E-3"/>
        <n v="4.90103976757512E-3"/>
        <n v="5.6555270952493202E-3"/>
        <n v="4.9976614668201099E-3"/>
        <n v="4.7005693590991297E-3"/>
        <n v="4.92163068170208E-3"/>
        <n v="1.24438145871049E-2"/>
        <n v="1.35940753730835E-2"/>
        <n v="1.5706206602902398E-2"/>
        <n v="1.41541490613606E-2"/>
        <n v="1.1963226004607299E-2"/>
        <n v="1.17310474837354E-2"/>
        <n v="1.1575069719435199E-2"/>
        <n v="1.22574342842724E-2"/>
        <n v="1.2382222136112999E-2"/>
        <n v="1.4818070362752501E-2"/>
        <n v="1.3271584885915001E-2"/>
        <n v="1.2243492540887401E-2"/>
        <n v="1.5864955192691901E-2"/>
        <n v="1.8460031522591101E-2"/>
        <n v="1.61045615958962E-2"/>
        <n v="1.7801186824991599E-2"/>
        <n v="1.5661169151731699E-2"/>
        <n v="1.40341648690531E-2"/>
        <n v="1.54097681435491E-2"/>
        <n v="1.1575443568923101E-2"/>
        <n v="1.6449226793655101E-2"/>
        <n v="1.35348079548073E-2"/>
        <n v="1.7757604488810599E-2"/>
        <n v="1.8374674973170701E-2"/>
        <n v="2.2796079253248999E-2"/>
        <n v="3.4305908088203198E-2"/>
        <n v="1.5928256437946799E-2"/>
        <n v="1.5974019535260401E-2"/>
        <n v="1.61425882501436E-2"/>
        <n v="1.6753670221169099E-2"/>
        <n v="1.3014872631266799E-2"/>
        <n v="1.3366065530622801E-2"/>
        <n v="1.43456821574083E-2"/>
        <n v="2.2734197166565499E-2"/>
        <n v="2.4356664630412101E-2"/>
        <n v="2.2142873450233299E-2"/>
        <n v="2.1539522743769399E-2"/>
        <n v="1.8811378806279699E-2"/>
        <n v="1.7944671066316999E-2"/>
        <n v="1.7090585789285299E-2"/>
        <n v="1.37675881208629E-2"/>
        <n v="1.8156701053216599E-2"/>
        <n v="2.30885144953039E-2"/>
        <n v="2.1825585343024399E-2"/>
        <n v="1.43975296542092E-2"/>
        <n v="2.2916889928372701E-2"/>
        <n v="2.4079975032324698E-2"/>
        <n v="2.53281710150433E-2"/>
        <n v="3.01547244148044E-2"/>
        <n v="2.6899138465273899E-2"/>
        <n v="1.6838059297175498E-2"/>
        <n v="1.5721055262087599E-2"/>
        <n v="1.64079767570482E-2"/>
        <n v="1.9565791864178401E-2"/>
        <n v="2.1056263065121299E-2"/>
        <n v="3.1138734221785799E-2"/>
        <n v="1.22018042559838E-2"/>
        <n v="3.5556922929851499E-2"/>
        <n v="3.4925981986338499E-2"/>
        <n v="3.6905240496188797E-2"/>
        <n v="1.38563026331565E-2"/>
        <n v="1.6507522410581201E-2"/>
        <n v="1.9235898476839298E-2"/>
        <n v="1.7498584304510099E-2"/>
        <n v="1.5928845829397499E-2"/>
        <n v="2.2144961496859499E-2"/>
        <n v="1.17732881911838E-2"/>
        <n v="1.22376261759682E-2"/>
        <n v="1.2877067856923E-2"/>
        <n v="9.0662455642445596E-3"/>
        <n v="8.8961577891727792E-3"/>
        <n v="1.07052180963378E-2"/>
        <n v="8.4635062928172106E-3"/>
        <n v="9.0845963497725203E-3"/>
        <n v="1.0156947956001E-2"/>
        <n v="7.9874681179931406E-3"/>
        <n v="9.3865852322872895E-3"/>
        <n v="8.6303061656684901E-3"/>
        <n v="1.3312122909637999E-2"/>
        <n v="1.17307770582743E-2"/>
        <n v="9.8537706863059907E-3"/>
        <n v="9.0665697913783396E-3"/>
        <n v="1.1985259557178499E-2"/>
        <n v="1.05981190034239E-2"/>
        <n v="8.7645576893088002E-3"/>
        <n v="8.1729168059716303E-3"/>
        <n v="9.2137767578841095E-3"/>
        <n v="8.8511434951212796E-3"/>
        <n v="1.37430802811969E-2"/>
        <n v="8.5165175815018201E-3"/>
        <n v="1.3051634085932001E-2"/>
        <n v="1.4190087747721901E-2"/>
        <n v="1.2262888400042299E-2"/>
        <n v="8.9257492113845992E-3"/>
        <n v="8.8681841822585705E-3"/>
        <n v="1.00114392196375E-2"/>
        <n v="9.3728062572630607E-3"/>
        <n v="9.2746621956893496E-3"/>
        <n v="8.6337183735642701E-3"/>
        <n v="1.0892467251486499E-2"/>
        <n v="1.0511126750612301E-2"/>
        <n v="1.0395655050270401E-2"/>
        <n v="9.5418566744453898E-3"/>
        <n v="8.6855466689318202E-3"/>
        <n v="7.4832994802554098E-3"/>
        <n v="8.9262861004328307E-3"/>
        <n v="8.8000599645898896E-3"/>
        <n v="7.4939898825718103E-3"/>
        <n v="7.8035777536387E-3"/>
        <n v="6.2977386825737499E-3"/>
        <n v="5.2567651620660299E-3"/>
        <n v="1.24116096473593E-2"/>
        <n v="8.39617908326162E-3"/>
        <n v="1.05187234779407E-2"/>
        <n v="1.3224553323884501E-2"/>
        <n v="1.14973172367017E-2"/>
        <n v="8.97799148991873E-3"/>
        <n v="1.05535869446521E-2"/>
        <n v="7.0258903364548804E-3"/>
        <n v="6.8064936702033202E-3"/>
        <n v="7.0649177711804203E-3"/>
        <n v="8.9197091602817701E-3"/>
        <n v="5.9501406267189602E-3"/>
        <n v="1.10071429209888E-2"/>
        <n v="1.6270372689397399E-2"/>
        <n v="3.1161207109365201E-2"/>
        <n v="9.6612532731505992E-3"/>
        <n v="8.5262360709938406E-3"/>
        <n v="6.5382219458628701E-3"/>
        <n v="8.4965648514726197E-3"/>
        <n v="5.7150019281708197E-3"/>
        <n v="5.6725594600361504E-3"/>
        <n v="1.9015627151563401E-2"/>
        <n v="1.6941571539642701E-2"/>
        <n v="1.9298261535956301E-2"/>
        <n v="2.0017891983891201E-2"/>
        <n v="1.8915990316527399E-2"/>
        <n v="1.5777090778820401E-2"/>
        <n v="1.4098102336787099E-2"/>
        <n v="1.4060728211890999E-2"/>
        <n v="1.4789913905017601E-2"/>
        <n v="1.9317579373567199E-2"/>
        <n v="1.7279951953224001E-2"/>
        <n v="1.19294010888345E-2"/>
        <n v="2.3954951416045301E-2"/>
        <n v="1.8614355298022401E-2"/>
        <n v="2.0988835582560001E-2"/>
        <n v="1.8957305557026599E-2"/>
        <n v="2.33818554721162E-2"/>
        <n v="2.0299793616255599E-2"/>
        <n v="1.27280315352574E-2"/>
        <n v="1.6021621870917699E-2"/>
        <n v="1.8387549075350101E-2"/>
        <n v="1.43013335086464E-2"/>
        <n v="3.1417125738592497E-2"/>
        <n v="2.1688157892332301E-2"/>
        <n v="2.08907657396122E-2"/>
        <n v="2.9773453025552701E-2"/>
        <n v="3.8824190343701499E-2"/>
        <n v="1.7297437081510401E-2"/>
        <n v="2.0093793446749799E-2"/>
        <n v="2.0603464232583101E-2"/>
        <n v="1.4934710328390799E-2"/>
        <n v="1.1651494682012599E-2"/>
        <n v="1.3179029850777801E-2"/>
        <n v="1.2189634129020001E-2"/>
        <n v="1.2686157937964199E-2"/>
        <n v="1.12402236838257E-2"/>
        <n v="1.1357395526117199E-2"/>
        <n v="1.04587001476549E-2"/>
        <n v="8.2404079758826403E-3"/>
        <n v="9.2739141654684994E-3"/>
        <n v="9.7421858128766796E-3"/>
        <n v="7.7133144529211196E-3"/>
        <n v="8.3132815261634796E-3"/>
        <n v="7.5055154121140798E-3"/>
        <n v="6.3842441800898196E-3"/>
        <n v="9.2581549350821205E-3"/>
        <n v="8.2824460263523306E-3"/>
        <n v="8.0324339748768497E-3"/>
        <n v="2.2010402428554902E-2"/>
        <n v="1.93655193835468E-2"/>
        <n v="2.15514583142901E-2"/>
        <n v="7.0956956963846001E-3"/>
        <n v="6.9725664129490598E-3"/>
        <n v="9.8428346019387106E-3"/>
        <n v="9.3302932300504092E-3"/>
        <n v="9.6503488608619507E-3"/>
        <n v="8.97236442987372E-3"/>
        <n v="2.3687592592405101E-2"/>
        <n v="1.6796697784602899E-2"/>
        <n v="1.85893887976997E-2"/>
        <n v="1.0029335346281301E-2"/>
        <n v="7.79897303210413E-3"/>
        <n v="8.7114233098744692E-3"/>
        <n v="8.2719746606980896E-3"/>
        <n v="8.8354784846546193E-3"/>
        <n v="8.4492004892265209E-3"/>
        <n v="1.61614121592954E-2"/>
        <n v="1.29745170019335E-2"/>
        <n v="1.4060575242764099E-2"/>
        <n v="1.8413332727265301E-2"/>
        <n v="1.5166729461702499E-2"/>
        <n v="1.4927730150918E-2"/>
        <n v="1.5069032419309099E-2"/>
        <n v="1.16544535739103E-2"/>
        <n v="1.38641340241299E-2"/>
        <n v="1.23945977440768E-2"/>
        <n v="1.4216361933434001E-2"/>
        <n v="1.5627404323546701E-2"/>
        <n v="1.3330109810949601E-2"/>
        <n v="1.1492155962687999E-2"/>
        <n v="1.37724651728445E-2"/>
        <n v="8.7206576910519196E-2"/>
        <n v="6.6409204012845599E-2"/>
        <n v="5.5403594679077399E-2"/>
        <n v="1.89768243454068E-2"/>
        <n v="1.33631841311714E-2"/>
        <n v="1.4738541452845101E-2"/>
        <n v="2.2124905628787699E-2"/>
        <n v="3.3923936628985997E-2"/>
        <n v="4.80944004550138E-2"/>
        <n v="7.5388072237811105E-2"/>
        <n v="6.9532666835121298E-2"/>
        <n v="7.8005429480385399E-2"/>
        <n v="3.6928359831296498E-2"/>
        <n v="1.3642506700432599E-2"/>
        <n v="1.4843334873659001E-2"/>
        <n v="1.24884067970775E-2"/>
        <n v="1.08958498576462E-2"/>
        <n v="1.26590109002791E-2"/>
        <n v="1.5781780014297898E-2"/>
        <n v="1.4719216024384E-2"/>
        <n v="1.65240104359935E-2"/>
        <n v="1.5437098841784999E-2"/>
        <n v="1.3288051418715301E-2"/>
        <n v="1.3896435009428399E-2"/>
        <n v="1.3087404309707E-2"/>
        <n v="1.3812213986248699E-2"/>
        <n v="1.3374814911499701E-2"/>
        <n v="1.35939318108074E-2"/>
        <n v="1.0261588802887901E-2"/>
        <n v="9.2615724670339992E-3"/>
        <n v="1.3676847448461701E-2"/>
        <n v="1.2515533740976E-2"/>
        <n v="1.55352380023869E-2"/>
        <n v="4.0451082113136201E-2"/>
        <n v="2.94956317750312E-2"/>
        <n v="2.1520791415557398E-2"/>
        <n v="1.19780715319582E-2"/>
        <n v="1.03435938767688E-2"/>
        <n v="1.47751849749973E-2"/>
        <n v="1.38647080898691E-2"/>
        <n v="2.5866990740771201E-2"/>
        <n v="1.51584937869472E-2"/>
        <n v="2.6947930137668899E-2"/>
        <n v="2.6073195856583301E-2"/>
        <n v="3.5251654562381399E-2"/>
        <n v="1.4550971029447199E-2"/>
        <n v="1.3829172285397999E-2"/>
        <n v="1.10540662226191E-2"/>
        <n v="9.2017347561944192E-3"/>
        <n v="9.9572700130756107E-3"/>
        <n v="1.19893779321458E-2"/>
        <n v="1.0612323900468099E-2"/>
        <n v="9.5994321493653098E-3"/>
        <n v="9.9690197642446493E-3"/>
        <n v="9.1812769773200499E-3"/>
        <n v="9.5172674991101103E-3"/>
        <n v="8.6790740579247103E-3"/>
        <n v="9.3322430255450804E-3"/>
        <n v="8.7173939583744097E-3"/>
        <n v="8.1156155345979992E-3"/>
        <n v="8.8832557812098308E-3"/>
        <n v="8.2592810493009594E-3"/>
        <n v="6.3258887185321001E-3"/>
        <n v="1.0314397520613401E-2"/>
        <n v="1.0037141020439001E-2"/>
        <n v="1.1501624525150999E-2"/>
        <n v="3.4991203778470002E-2"/>
        <n v="2.89530534501816E-2"/>
        <n v="1.90010845959371E-2"/>
        <n v="7.3883634704924699E-3"/>
        <n v="7.1872778635929096E-3"/>
        <n v="7.3475159923036704E-3"/>
        <n v="8.0395053909181995E-3"/>
        <n v="7.8327166436017292E-3"/>
        <n v="7.3403565778627101E-3"/>
        <n v="2.5271998791252501E-2"/>
        <n v="1.74278840720891E-2"/>
        <n v="2.71433555046901E-2"/>
        <n v="1.5286874066680899E-2"/>
        <n v="6.9254594711976201E-3"/>
        <n v="7.0677434424164997E-3"/>
        <n v="6.2072770108014203E-3"/>
        <n v="6.3235490003257502E-3"/>
        <n v="6.1617738688591701E-3"/>
        <n v="1.09784230271466E-2"/>
        <n v="1.09118772397068E-2"/>
        <n v="9.9356445555819194E-3"/>
        <n v="9.9315363219841402E-3"/>
        <n v="1.039981140915E-2"/>
        <n v="1.0017799425263299E-2"/>
        <n v="1.1020729388203801E-2"/>
        <n v="8.2842097656763408E-3"/>
        <n v="8.9059669787076804E-3"/>
        <n v="9.1205484960752304E-3"/>
        <n v="8.2667141754217792E-3"/>
        <n v="8.5909472025313804E-3"/>
        <n v="9.6196430073952604E-3"/>
        <n v="1.08281928003319E-2"/>
        <n v="8.9128481280743993E-3"/>
        <n v="1.0252194605948299E-2"/>
        <n v="1.0328177692071901E-2"/>
        <n v="7.2896102740364803E-3"/>
        <n v="8.0896295538850603E-3"/>
        <n v="7.7898401636440897E-3"/>
        <n v="6.97727287505085E-3"/>
        <n v="7.6793555542688701E-3"/>
        <n v="9.1751848794601708E-3"/>
        <n v="1.11305772016305E-2"/>
        <n v="1.0410021927413299E-2"/>
        <n v="8.1660693550790892E-3"/>
        <n v="1.33859037754771E-2"/>
        <n v="8.7239642032328497E-3"/>
        <n v="7.1736276950641999E-3"/>
        <n v="7.7780862407337897E-3"/>
        <n v="7.6822960015712604E-3"/>
        <n v="6.9271846472600002E-3"/>
        <n v="7.4990912370800798E-3"/>
        <n v="9.4026755468862196E-3"/>
        <n v="8.5150297698136992E-3"/>
        <n v="8.2390048608330501E-3"/>
        <n v="8.3743842224232208E-3"/>
        <n v="9.0608532613078701E-3"/>
        <n v="8.7334353340943402E-3"/>
        <n v="9.0808242299971701E-3"/>
        <n v="8.2903346545398805E-3"/>
        <n v="1.09921239196983E-2"/>
        <n v="1.08148526115415E-2"/>
        <n v="8.7613609777156699E-3"/>
        <n v="8.5257662239357906E-3"/>
        <n v="1.1126429803752599E-2"/>
        <n v="1.08761829891659E-2"/>
        <n v="7.2832992782311196E-3"/>
        <n v="7.74814876766755E-3"/>
        <n v="5.8101540323621404E-3"/>
        <n v="1.00270716302539E-2"/>
        <n v="8.7341822156757499E-3"/>
        <n v="8.7006377973727692E-3"/>
        <n v="9.23713565093791E-3"/>
        <n v="1.16208904462062E-2"/>
        <n v="1.366701370864E-2"/>
        <n v="7.6241378824197098E-3"/>
        <n v="8.5870924354855792E-3"/>
        <n v="8.3959827796286097E-3"/>
        <n v="1.2810435121215101E-2"/>
        <n v="7.8850250623934692E-3"/>
        <n v="8.5693567081295396E-3"/>
        <n v="9.0815590146295002E-3"/>
        <n v="1.0781448186168E-2"/>
        <n v="8.4275539599500595E-3"/>
        <n v="1.032702019773E-2"/>
        <n v="6.5272346756963199E-3"/>
        <n v="6.1544532712488496E-3"/>
        <n v="6.6754369329615299E-3"/>
        <n v="6.3882334094125803E-3"/>
        <n v="5.9030195751280604E-3"/>
        <n v="6.5164838645828298E-3"/>
        <n v="5.76521128165407E-3"/>
        <n v="6.0138909206067801E-3"/>
        <n v="6.7096070124877602E-3"/>
        <n v="6.2912199592825499E-3"/>
        <n v="6.0155915122584698E-3"/>
        <n v="5.67209656922731E-3"/>
        <n v="8.0913999163826095E-3"/>
        <n v="8.3513663652535798E-3"/>
        <n v="8.0247429139032808E-3"/>
        <n v="8.0842673296497303E-3"/>
        <n v="1.26270903644808E-2"/>
        <n v="8.6423200606323795E-3"/>
        <n v="8.4772461262857396E-3"/>
        <n v="6.6452697594638101E-3"/>
        <n v="7.5494093255996401E-3"/>
        <n v="1.10051934571316E-2"/>
        <n v="6.9017725721825102E-2"/>
        <n v="3.04633967542597E-2"/>
        <n v="9.6804940886662694E-2"/>
        <n v="1.49305198248894E-2"/>
        <n v="1.38953987951523E-2"/>
        <n v="8.0248670389755899E-3"/>
        <n v="7.7289213234488698E-3"/>
        <n v="7.4620067864702398E-3"/>
        <n v="7.1151663351249296E-3"/>
        <n v="6.5272519755540997E-3"/>
        <n v="7.7095951015599398E-3"/>
        <n v="1.2804273376122201E-2"/>
        <n v="1.39660589116638E-2"/>
        <n v="1.1300170706646E-2"/>
        <n v="1.20621410149308E-2"/>
        <n v="1.03957658679506E-2"/>
        <n v="1.1325614200796801E-2"/>
        <n v="1.7567367214324399E-2"/>
        <n v="1.11145697877404E-2"/>
        <n v="1.0091374419848601E-2"/>
        <n v="1.11537387149011E-2"/>
        <n v="8.73673540391799E-3"/>
        <n v="8.0237936179488704E-3"/>
        <n v="1.15661021463266E-2"/>
        <n v="1.30081870372555E-2"/>
        <n v="1.5215932868915901E-2"/>
        <n v="2.4974223967645998E-2"/>
        <n v="1.7583684008329301E-2"/>
        <n v="1.95651743429699E-2"/>
        <n v="1.2681302820296E-2"/>
        <n v="1.0600179961010999E-2"/>
        <n v="9.6760077325424802E-3"/>
        <n v="1.0922223593923299E-2"/>
        <n v="1.43463638588445E-2"/>
        <n v="1.0820474698297101E-2"/>
        <n v="1.8058189741281701E-2"/>
        <n v="2.5124570807472098E-2"/>
        <n v="2.2495896561590002E-2"/>
        <n v="1.25375710605367E-2"/>
        <n v="1.1875046548150201E-2"/>
        <n v="9.7139900868351402E-3"/>
        <n v="9.9713120576413392E-3"/>
        <n v="8.5705295945882106E-3"/>
        <n v="1.4163204817653E-2"/>
        <n v="7.29866163044267E-3"/>
        <n v="6.2732448094200699E-3"/>
        <n v="6.4355629862404796E-3"/>
        <n v="7.5989212885512599E-3"/>
        <n v="6.5870114352214199E-3"/>
        <n v="7.2090892243064503E-3"/>
        <n v="7.3216732797384198E-3"/>
        <n v="7.6821723390729799E-3"/>
        <n v="7.2193943672699398E-3"/>
        <n v="7.2883639495540898E-3"/>
        <n v="6.7566192269763702E-3"/>
        <n v="5.8105236889220103E-3"/>
        <n v="8.5947794330421996E-3"/>
        <n v="7.6506190748973097E-3"/>
        <n v="8.2898617989503303E-3"/>
        <n v="1.9746975348876698E-2"/>
        <n v="2.0773145612140002E-2"/>
        <n v="1.02783415752271E-2"/>
        <n v="7.1683116192640802E-3"/>
        <n v="5.3616106308292501E-3"/>
        <n v="8.1868467688365407E-3"/>
        <n v="6.8177166113657E-3"/>
        <n v="1.30731222491321E-2"/>
        <n v="7.3722254634294299E-3"/>
        <n v="1.71510262660702E-2"/>
        <n v="1.75850469034836E-2"/>
        <n v="1.5735102422021901E-2"/>
        <n v="1.0381244789257201E-2"/>
        <n v="7.2659087637542098E-3"/>
        <n v="8.9685059880451994E-3"/>
        <n v="7.6114337593535799E-3"/>
        <n v="7.9379060478428406E-3"/>
        <n v="8.52712298895166E-3"/>
        <n v="1.03674315040139E-2"/>
        <n v="9.5998680577420205E-3"/>
        <n v="9.5861753065880004E-3"/>
        <n v="9.6994857092982199E-3"/>
        <n v="9.0707524929660808E-3"/>
        <n v="7.7812356110162099E-3"/>
        <n v="7.11107181923372E-3"/>
        <n v="7.19486871679712E-3"/>
        <n v="7.5305937195339796E-3"/>
        <n v="7.05036527596682E-3"/>
        <n v="6.6558134697607303E-3"/>
        <n v="5.9748595551593698E-3"/>
        <n v="8.3606407424030599E-3"/>
        <n v="8.2818950545792899E-3"/>
        <n v="9.4214705792447402E-3"/>
        <n v="1.2917002645338099E-2"/>
        <n v="1.15677727918425E-2"/>
        <n v="1.0864645297535201E-2"/>
        <n v="1.19150856735229E-2"/>
        <n v="9.3080857097497093E-3"/>
        <n v="7.8800989419458792E-3"/>
        <n v="8.4906901683052104E-3"/>
        <n v="1.3666460883422001E-2"/>
        <n v="8.2111394941557295E-3"/>
        <n v="1.6346381666534401E-2"/>
        <n v="1.2731125827814599E-2"/>
        <n v="1.7521062653408699E-2"/>
        <n v="9.4811310072722404E-3"/>
        <n v="6.4670710836369702E-3"/>
        <n v="6.78578831685439E-3"/>
        <n v="6.41247313233785E-3"/>
        <n v="5.8245648536153199E-3"/>
        <n v="6.95363565025539E-3"/>
        <n v="5.7142405597305603E-3"/>
        <n v="5.6894775254974998E-3"/>
        <n v="5.9253363112564301E-3"/>
        <n v="5.0915260736817602E-3"/>
        <n v="4.8785679602567503E-3"/>
        <n v="4.1684663349016099E-3"/>
        <n v="4.8379536740309403E-3"/>
        <n v="4.9372510912273496E-3"/>
        <n v="4.6668278572541896E-3"/>
        <n v="4.9084844395797201E-3"/>
        <n v="4.1933309469934102E-3"/>
        <n v="4.0321168056536103E-3"/>
        <n v="6.10128364656527E-3"/>
        <n v="5.2001793708092003E-3"/>
        <n v="6.41842441430513E-3"/>
        <n v="1.2026331822598799E-2"/>
        <n v="1.29426452481161E-2"/>
        <n v="8.0083987774506593E-3"/>
        <n v="5.5543655245791296E-3"/>
        <n v="5.0416202528174399E-3"/>
        <n v="5.4295987381310501E-3"/>
        <n v="5.7450772240770498E-3"/>
        <n v="8.9915158352937199E-3"/>
        <n v="4.8062498464392402E-3"/>
        <n v="1.1954317272553E-2"/>
        <n v="1.19454337167997E-2"/>
        <n v="1.2045444415754799E-2"/>
        <n v="5.1016338301414204E-3"/>
        <n v="4.1312107381277097E-3"/>
        <n v="4.1829038966551798E-3"/>
        <n v="4.0288957454901004E-3"/>
        <n v="3.95354339170773E-3"/>
        <n v="4.4336317637311603E-3"/>
        <n v="1.7340174974527198E-2"/>
        <n v="1.6426237692094701E-2"/>
        <n v="1.71115753763404E-2"/>
        <n v="1.6670419393365499E-2"/>
        <n v="1.6582782605602399E-2"/>
        <n v="1.6808120393384599E-2"/>
        <n v="1.7091143238890199E-2"/>
        <n v="1.6684215553123799E-2"/>
        <n v="1.7443047442381E-2"/>
        <n v="1.7601042591326499E-2"/>
        <n v="1.6845053646105002E-2"/>
        <n v="1.42701276107597E-2"/>
        <n v="1.7659712868064802E-2"/>
        <n v="1.77062401628405E-2"/>
        <n v="1.9760487966143301E-2"/>
        <n v="3.8745203524750901E-2"/>
        <n v="3.6693739155333402E-2"/>
        <n v="2.6384306158810399E-2"/>
        <n v="1.6018558674226802E-2"/>
        <n v="1.44547718489601E-2"/>
        <n v="1.52505636888933E-2"/>
        <n v="1.50716795709432E-2"/>
        <n v="2.3343762863063701E-2"/>
        <n v="1.83110626885927E-2"/>
        <n v="3.1815538912651202E-2"/>
        <n v="2.9695930494672701E-2"/>
        <n v="2.78752616808913E-2"/>
        <n v="1.5669204485066E-2"/>
        <n v="1.27541145710541E-2"/>
        <n v="1.33355239832332E-2"/>
        <n v="1.3261469567372701E-2"/>
        <n v="1.2400628243914601E-2"/>
        <n v="1.36862131218504E-2"/>
        <n v="2.1570008504080199E-2"/>
        <n v="1.7690997476764302E-2"/>
        <n v="1.73337118770364E-2"/>
        <n v="1.7368809453898699E-2"/>
        <n v="1.7963389158318001E-2"/>
        <n v="1.6366671107043301E-2"/>
        <n v="1.6603368775113599E-2"/>
        <n v="1.54604542431941E-2"/>
        <n v="1.74103393854542E-2"/>
        <n v="1.8657764709280399E-2"/>
        <n v="1.9624676130856101E-2"/>
        <n v="1.5171465921449899E-2"/>
        <n v="2.2078507610698499E-2"/>
        <n v="1.7358676255873302E-2"/>
        <n v="2.0745003313809299E-2"/>
        <n v="2.09552656149531E-2"/>
        <n v="2.1538858857919702E-2"/>
        <n v="1.48762155797534E-2"/>
        <n v="1.3787593882149301E-2"/>
        <n v="1.20963449137318E-2"/>
        <n v="1.3792291032612199E-2"/>
        <n v="1.5816196607994899E-2"/>
        <n v="2.4025707063577401E-2"/>
        <n v="1.6720342171462201E-2"/>
        <n v="2.5150588684091799E-2"/>
        <n v="2.03973059189459E-2"/>
        <n v="2.67308156359665E-2"/>
        <n v="2.1173306231577801E-2"/>
        <n v="1.3070095930751599E-2"/>
        <n v="1.55515019960362E-2"/>
        <n v="1.4558696596959599E-2"/>
        <n v="1.4690171731302199E-2"/>
        <n v="1.51685418366167E-2"/>
        <n v="9.9452407567328701E-3"/>
        <n v="9.0662618825971802E-3"/>
        <n v="9.3546703807928094E-3"/>
        <n v="9.3348747802057003E-3"/>
        <n v="8.7647064563685494E-3"/>
        <n v="7.6702493922412704E-3"/>
        <n v="8.3346663845442204E-3"/>
        <n v="7.6560833571663201E-3"/>
        <n v="8.7023412679549696E-3"/>
        <n v="8.2037072522339691E-3"/>
        <n v="6.6737793348270198E-3"/>
        <n v="5.6975267666081898E-3"/>
        <n v="9.1861391942376705E-3"/>
        <n v="7.7819781757854896E-3"/>
        <n v="1.04045216301348E-2"/>
        <n v="1.8315102845129001E-2"/>
        <n v="1.57357441503902E-2"/>
        <n v="9.8172247561402193E-3"/>
        <n v="6.7815872271290503E-3"/>
        <n v="7.0467643911554297E-3"/>
        <n v="8.8304252095380408E-3"/>
        <n v="9.2537559215178592E-3"/>
        <n v="1.56046870038261E-2"/>
        <n v="9.1181436570822796E-3"/>
        <n v="2.0838281224861199E-2"/>
        <n v="1.9747613951232399E-2"/>
        <n v="1.8016945203829699E-2"/>
        <n v="8.7739419482596205E-3"/>
        <n v="8.1887268417124692E-3"/>
        <n v="7.40351393564631E-3"/>
        <n v="7.1655912819510396E-3"/>
        <n v="6.1774217969238297E-3"/>
        <n v="6.0479852652214798E-3"/>
        <n v="1.4025119263440401E-2"/>
        <n v="6.4331031720532396E-3"/>
        <n v="9.8094657497662906E-3"/>
        <n v="7.82220837275578E-3"/>
        <n v="8.8032479074413306E-3"/>
        <n v="8.7828918134826694E-3"/>
        <n v="7.8969492619468291E-3"/>
        <n v="6.4212774568427403E-3"/>
        <n v="8.6839376214377494E-3"/>
        <n v="8.2138015146410101E-3"/>
        <n v="5.9997833721460699E-3"/>
        <n v="7.6595599490409602E-3"/>
        <n v="8.4731885143183496E-3"/>
        <n v="8.2061422141200702E-3"/>
        <n v="7.8317771448920999E-3"/>
        <n v="6.0335204313736396E-3"/>
        <n v="4.57123792972116E-3"/>
        <n v="7.0473348361748903E-3"/>
        <n v="6.3280740671743697E-3"/>
        <n v="5.0913346033670598E-3"/>
        <n v="9.5005648688398694E-3"/>
        <n v="6.7608628324024502E-3"/>
        <n v="8.8307204593148902E-3"/>
        <n v="5.9611424248084298E-3"/>
        <n v="6.1348504636454604E-3"/>
        <n v="7.9957493466828004E-3"/>
        <n v="6.2349031656011699E-3"/>
        <n v="6.76604106857801E-3"/>
        <n v="1.1121658907059E-2"/>
        <n v="6.25162024870979E-3"/>
        <n v="6.5711136554824096E-3"/>
        <n v="5.2372829630482698E-3"/>
        <n v="6.3776644661442498E-3"/>
        <n v="1.6407401740579499E-2"/>
        <n v="1.5375795651325901E-2"/>
        <n v="1.8214926644399301E-2"/>
        <n v="1.9855163098198899E-2"/>
        <n v="2.13022053882999E-2"/>
        <n v="2.1087335993649901E-2"/>
        <n v="2.23739977382648E-2"/>
        <n v="1.4994429405799699E-2"/>
        <n v="2.7163323250066099E-2"/>
        <n v="2.0760812861639801E-2"/>
        <n v="1.3175410181414901E-2"/>
        <n v="8.35472916091126E-3"/>
        <n v="1.8300559860013901E-2"/>
        <n v="2.2610081984646899E-2"/>
        <n v="1.6906924712058301E-2"/>
        <n v="7.7607863656432505E-2"/>
        <n v="8.8444158272389897E-2"/>
        <n v="2.1577534609442998E-2"/>
        <n v="1.6971411256441998E-2"/>
        <n v="1.7324474299211301E-2"/>
        <n v="2.2126782349668899E-2"/>
        <n v="1.9957898504128501E-2"/>
        <n v="4.3272084675009197E-2"/>
        <n v="1.3346095572713599E-2"/>
        <n v="9.1621279661039501E-2"/>
        <n v="8.1469690845915696E-2"/>
        <n v="9.1683867148505196E-2"/>
        <n v="2.2560781053497E-2"/>
        <n v="1.9158015882821199E-2"/>
        <n v="1.87698571251874E-2"/>
        <n v="1.3962019836088401E-2"/>
        <n v="1.4383039452453001E-2"/>
        <n v="2.21954862290887E-2"/>
        <n v="9.9094966871130698E-3"/>
        <n v="9.5858044869207397E-3"/>
        <n v="1.14776055276319E-2"/>
        <n v="9.9129388825717202E-3"/>
        <n v="8.4462523349968094E-3"/>
        <n v="9.3416096192509204E-3"/>
        <n v="9.5276766872547901E-3"/>
        <n v="8.9634111238815397E-3"/>
        <n v="8.3714102106707908E-3"/>
        <n v="9.3385365147071308E-3"/>
        <n v="7.2068250085870304E-3"/>
        <n v="6.1556052894446303E-3"/>
        <n v="1.0208147667642799E-2"/>
        <n v="1.0461980986905499E-2"/>
        <n v="9.9278809775286692E-3"/>
        <n v="1.48620239195084E-2"/>
        <n v="9.9722754082022698E-3"/>
        <n v="8.9006266404067502E-3"/>
        <n v="7.8743838363731205E-3"/>
        <n v="7.7742094587577703E-3"/>
        <n v="6.3012073718858403E-3"/>
        <n v="6.8783639392645196E-3"/>
        <n v="9.6293953164038795E-3"/>
        <n v="6.0136353930771401E-3"/>
        <n v="1.27240089860271E-2"/>
        <n v="9.8561925259244808E-3"/>
        <n v="9.9827777906082906E-3"/>
        <n v="8.1364865067547892E-3"/>
        <n v="6.62246082940078E-3"/>
        <n v="6.57972898165442E-3"/>
        <n v="5.7779423959754004E-3"/>
        <n v="5.9482422310901499E-3"/>
        <n v="7.0005109035425001E-3"/>
        <n v="1.19916363945663E-2"/>
        <n v="1.0036351940273899E-2"/>
        <n v="9.1632287320870497E-3"/>
        <n v="9.8059467232904495E-3"/>
        <n v="1.2377258905472499E-2"/>
        <n v="7.3735781795500801E-3"/>
        <n v="7.9231563382178398E-3"/>
        <n v="9.7008984058001603E-3"/>
        <n v="1.0886228000040901E-2"/>
        <n v="7.5370537807712404E-3"/>
        <n v="8.7454039649548006E-3"/>
        <n v="7.6958209226985997E-3"/>
        <n v="1.12933783040359E-2"/>
        <n v="8.9405663673306993E-3"/>
        <n v="8.4694067476678795E-3"/>
        <n v="2.0872468913058599E-2"/>
        <n v="1.6231312609657302E-2"/>
        <n v="1.24939687987418E-2"/>
        <n v="8.2067972753591695E-3"/>
        <n v="7.2545876258207197E-3"/>
        <n v="9.2996559455646496E-3"/>
        <n v="9.4897103904069604E-3"/>
        <n v="1.4896155556411699E-2"/>
        <n v="9.7604757294397198E-3"/>
        <n v="2.2181129981778101E-2"/>
        <n v="2.1959112394654E-2"/>
        <n v="1.88354610331905E-2"/>
        <n v="1.01460967724016E-2"/>
        <n v="7.64163882286098E-3"/>
        <n v="7.7022488354782396E-3"/>
        <n v="6.0950699560549304E-3"/>
        <n v="1.21902714410425E-2"/>
        <n v="1.7389392670127402E-2"/>
        <n v="1.4532609890544401E-2"/>
        <n v="1.4053183396580401E-2"/>
        <n v="1.6574617167226E-2"/>
        <n v="1.3599888977744499E-2"/>
        <n v="1.2282237466608399E-2"/>
        <n v="1.0657157412307499E-2"/>
        <n v="1.1020932303507701E-2"/>
        <n v="1.3737359876921099E-2"/>
        <n v="1.4278365828488401E-2"/>
        <n v="1.4654126124872E-2"/>
        <n v="1.4525879273988899E-2"/>
        <n v="9.3610060050192505E-3"/>
        <n v="1.59389609679879E-2"/>
        <n v="1.2614391965459E-2"/>
        <n v="1.1057585147937501E-2"/>
        <n v="5.5797189980542096E-3"/>
        <n v="6.97316130169243E-3"/>
        <n v="9.1062263133931606E-3"/>
        <n v="1.03106856467688E-2"/>
        <n v="9.2165331579903507E-3"/>
        <n v="1.1335212047497999E-2"/>
        <n v="1.06393263181911E-2"/>
        <n v="9.6516625023661106E-3"/>
        <n v="1.03410044966277E-2"/>
        <n v="1.368138173394E-2"/>
        <n v="1.32276112892742E-2"/>
        <n v="1.7001873588782399E-2"/>
        <n v="1.08526629146341E-2"/>
        <n v="1.0493548829432899E-2"/>
        <n v="1.05102634551686E-2"/>
        <n v="1.16527959149255E-2"/>
        <n v="1.35287389141646E-2"/>
        <n v="1.42852844191714E-2"/>
        <n v="8.1998478670068306E-3"/>
        <n v="8.9487822711370405E-3"/>
        <n v="1.10502071117653E-2"/>
        <n v="7.3633529156645504E-3"/>
        <n v="7.9050065302898095E-3"/>
        <n v="8.0979136510856906E-3"/>
        <n v="1.3293534072083699E-2"/>
        <n v="8.8816495821970806E-3"/>
        <n v="8.8827103529429807E-3"/>
        <n v="9.8184962258559307E-3"/>
        <n v="6.8768416134153097E-3"/>
        <n v="6.6579955220085803E-3"/>
        <n v="8.7598021584972402E-3"/>
        <n v="8.49527415563563E-3"/>
        <n v="7.2416023679754103E-3"/>
        <n v="4.8436645381241799E-3"/>
        <n v="4.5021454571595098E-3"/>
        <n v="5.7709012179204397E-3"/>
        <n v="5.8741352018785303E-3"/>
        <n v="7.5428099855852004E-3"/>
        <n v="8.5190816837901508E-3"/>
        <n v="7.7960935378820102E-3"/>
        <n v="6.0786270656502201E-3"/>
        <n v="5.1693120359647699E-3"/>
        <n v="7.3222781340574498E-3"/>
        <n v="6.5955659303547198E-3"/>
        <n v="7.8039470596993898E-3"/>
        <n v="6.6951529720442699E-3"/>
        <n v="5.2574184556403204E-3"/>
        <n v="6.4786967505343698E-3"/>
        <n v="5.6201951061723796E-3"/>
        <n v="5.9930914601229101E-3"/>
        <n v="6.9103078478753499E-3"/>
        <n v="1.5004367142681101E-2"/>
        <n v="1.37353954051441E-2"/>
        <n v="1.4222992320402099E-2"/>
        <n v="1.1349129064754101E-2"/>
        <n v="1.40954337043362E-2"/>
        <n v="1.2067149697732401E-2"/>
        <n v="1.2059054958129299E-2"/>
        <n v="1.0610982280161E-2"/>
        <n v="1.09633322993604E-2"/>
        <n v="1.4384638283774899E-2"/>
        <n v="1.04325961700682E-2"/>
        <n v="9.6270529664808906E-3"/>
        <n v="1.25338481620092E-2"/>
        <n v="1.33054193598659E-2"/>
        <n v="1.51663972704505E-2"/>
        <n v="5.0842236154234097E-2"/>
        <n v="5.1859994629015797E-2"/>
        <n v="2.23151605072873E-2"/>
        <n v="1.35533741819599E-2"/>
        <n v="1.11452369588418E-2"/>
        <n v="1.21639608004741E-2"/>
        <n v="1.1914144899571801E-2"/>
        <n v="2.7047881776103601E-2"/>
        <n v="1.2720749545006901E-2"/>
        <n v="4.6305054743490302E-2"/>
        <n v="4.2791828531769903E-2"/>
        <n v="4.8698286821180103E-2"/>
        <n v="1.43813959299104E-2"/>
        <n v="1.0925938762451E-2"/>
        <n v="1.11516513305083E-2"/>
        <n v="9.8736734672297995E-3"/>
        <n v="9.0651008489614597E-3"/>
        <n v="1.05158172194197E-2"/>
        <n v="7.2826029749788797E-3"/>
        <n v="6.4890624487759499E-3"/>
        <n v="7.2726467672405001E-3"/>
        <n v="8.5170088013937807E-3"/>
        <n v="7.6393121525107797E-3"/>
        <n v="9.3400881022978194E-3"/>
        <n v="7.3811301404320103E-3"/>
        <n v="9.2340210208952198E-3"/>
        <n v="9.1683441269411296E-3"/>
        <n v="6.5282621254227997E-3"/>
        <n v="5.5606879004972097E-3"/>
        <n v="5.0301174053691902E-3"/>
        <n v="7.8750324752477601E-3"/>
        <n v="6.1695627694212298E-3"/>
        <n v="7.3103995311444197E-3"/>
        <n v="1.7559280524552901E-2"/>
        <n v="2.0892766439034E-2"/>
        <n v="1.40129912864517E-2"/>
        <n v="9.2382164671901794E-3"/>
        <n v="6.3053313342699598E-3"/>
        <n v="7.2936044173473498E-3"/>
        <n v="7.9155012452471595E-3"/>
        <n v="1.37342716867687E-2"/>
        <n v="7.5331615138056899E-3"/>
        <n v="1.93423453591769E-2"/>
        <n v="1.6150819048044301E-2"/>
        <n v="1.9466661763295499E-2"/>
        <n v="8.5563003551945294E-3"/>
        <n v="7.3877109896057303E-3"/>
        <n v="6.3829658138161898E-3"/>
        <n v="5.7134201640697798E-3"/>
        <n v="4.8859391561710498E-3"/>
        <n v="5.5953826238140597E-3"/>
        <n v="1.39016649160197E-2"/>
        <n v="1.3880532014952899E-2"/>
        <n v="1.3393783077719599E-2"/>
        <n v="1.35610330236615E-2"/>
        <n v="1.23645025037749E-2"/>
        <n v="1.28006913089917E-2"/>
        <n v="1.1615142341074299E-2"/>
        <n v="1.3648118216229599E-2"/>
        <n v="1.4088287002578E-2"/>
        <n v="1.18626097990326E-2"/>
        <n v="1.1493209070181001E-2"/>
        <n v="1.0718701148454199E-2"/>
        <n v="1.5724264972470502E-2"/>
        <n v="1.18734566665771E-2"/>
        <n v="1.42632348471985E-2"/>
        <n v="2.8228159952446E-2"/>
        <n v="2.0230304065741299E-2"/>
        <n v="2.1328207734595799E-2"/>
        <n v="1.4681705109403099E-2"/>
        <n v="9.7933270134158805E-3"/>
        <n v="1.2952107141266401E-2"/>
        <n v="1.37932916201721E-2"/>
        <n v="2.2388122637216901E-2"/>
        <n v="1.74002705313595E-2"/>
        <n v="2.16241799992151E-2"/>
        <n v="1.28139819564205E-2"/>
        <n v="1.8317918939226699E-2"/>
        <n v="1.42771802373218E-2"/>
        <n v="1.3612340717034399E-2"/>
        <n v="1.21927181993794E-2"/>
        <n v="1.1509679453735201E-2"/>
        <n v="1.23615383452567E-2"/>
        <n v="1.2224011721238799E-2"/>
        <n v="7.8467086901404699E-3"/>
        <n v="1.01179414884137E-2"/>
        <n v="8.6205754515504499E-3"/>
        <n v="9.9454329135040508E-3"/>
        <n v="1.14440346756721E-2"/>
        <n v="6.5887542793621997E-3"/>
        <n v="9.6473160586823398E-3"/>
        <n v="7.1734954081282797E-3"/>
        <n v="1.1984167188483E-2"/>
        <n v="7.1898832058133501E-3"/>
        <n v="8.6531609856314098E-3"/>
        <n v="7.2563908020410704E-3"/>
        <n v="9.2933405476490604E-3"/>
        <n v="9.3724194851741299E-3"/>
        <n v="1.3011435735243999E-2"/>
        <n v="1.4133370309377301E-2"/>
        <n v="1.2669746946392699E-2"/>
        <n v="1.19485790136449E-2"/>
        <n v="1.1605537521038401E-2"/>
        <n v="9.6026267614615999E-3"/>
        <n v="1.2072753825141599E-2"/>
        <n v="8.0430197799983699E-3"/>
        <n v="1.5586998083168701E-2"/>
        <n v="8.5316339586716406E-3"/>
        <n v="2.20785391142173E-2"/>
        <n v="1.7138151130370299E-2"/>
        <n v="1.9724333517428701E-2"/>
        <n v="1.42176032143495E-2"/>
        <n v="1.1227092420589301E-2"/>
        <n v="1.1885462555824001E-2"/>
        <n v="9.9621473153553193E-3"/>
        <n v="1.34462625712736E-2"/>
        <n v="1.46515754029698E-2"/>
        <n v="1.01069580161115E-2"/>
        <n v="9.5198051327423303E-3"/>
        <n v="1.0562044010632101E-2"/>
        <n v="9.1966116141943693E-3"/>
        <n v="8.0646648646706606E-3"/>
        <n v="8.1807682084108994E-3"/>
        <n v="9.2103670194890099E-3"/>
        <n v="9.2402879841925294E-3"/>
        <n v="8.3658404325894394E-3"/>
        <n v="8.3875357657196108E-3"/>
        <n v="7.3332894907322897E-3"/>
        <n v="5.6567502186267498E-3"/>
        <n v="8.8159228692918992E-3"/>
        <n v="1.0712151059753899E-2"/>
        <n v="1.12152074074567E-2"/>
        <n v="1.2153342117027699E-2"/>
        <n v="1.5742251589489401E-2"/>
        <n v="1.0128168660230299E-2"/>
        <n v="7.39883662154591E-3"/>
        <n v="7.8443195061946493E-3"/>
        <n v="1.02020370743606E-2"/>
        <n v="9.0769741441026099E-3"/>
        <n v="1.5488541438270401E-2"/>
        <n v="7.3198210410144599E-3"/>
        <n v="1.8608033288023899E-2"/>
        <n v="2.9361235708932801E-2"/>
        <n v="2.11382887456887E-2"/>
        <n v="1.1841858056870999E-2"/>
        <n v="9.7269749612093996E-3"/>
        <n v="9.8045691404068294E-3"/>
        <n v="9.3887296374172199E-3"/>
        <n v="1.10752227995551E-2"/>
        <n v="9.6125591772722296E-3"/>
        <n v="1.50647975781713E-2"/>
        <n v="1.01420644970809E-2"/>
        <n v="1.6511772722251399E-2"/>
        <n v="1.30208605170404E-2"/>
        <n v="9.6821750448432605E-3"/>
        <n v="1.0707631429275499E-2"/>
        <n v="1.43173388748479E-2"/>
        <n v="1.20023437258787E-2"/>
        <n v="1.2975649429160799E-2"/>
        <n v="1.00109260620629E-2"/>
        <n v="1.12081345628052E-2"/>
        <n v="1.261767533895E-2"/>
        <n v="1.37541744249695E-2"/>
        <n v="1.1156400014446099E-2"/>
        <n v="1.1340857594907701E-2"/>
        <n v="1.40236453355485E-2"/>
        <n v="1.37671937310285E-2"/>
        <n v="1.09339291014274E-2"/>
        <n v="9.5540815042130592E-3"/>
        <n v="9.25878309318744E-3"/>
        <n v="1.19268781448014E-2"/>
        <n v="1.05502447632407E-2"/>
        <n v="1.5220211796559999E-2"/>
        <n v="1.1094561978204799E-2"/>
        <n v="1.54917177894101E-2"/>
        <n v="1.6950835674428701E-2"/>
        <n v="2.1889048544231099E-2"/>
        <n v="1.01738527380121E-2"/>
        <n v="7.6511231265845598E-3"/>
        <n v="1.0512954336781099E-2"/>
        <n v="8.2079992942014103E-3"/>
        <n v="8.9228967030591105E-3"/>
        <n v="7.5768598290566402E-3"/>
        <n v="6.7860907619218197E-3"/>
        <n v="8.0072089052944505E-3"/>
        <n v="7.6651142628581101E-3"/>
        <n v="7.97264568449901E-3"/>
        <n v="6.9502477085468702E-3"/>
        <n v="5.6198933753273204E-3"/>
        <n v="7.53636360316726E-3"/>
        <n v="6.2633248593992503E-3"/>
        <n v="6.4043083907560604E-3"/>
        <n v="7.0887323852601696E-3"/>
        <n v="5.6384343418262603E-3"/>
        <n v="5.2267288870331396E-3"/>
        <n v="6.2956996197411899E-3"/>
        <n v="6.2742885647629199E-3"/>
        <n v="6.6677349298750899E-3"/>
        <n v="7.1190237434199397E-3"/>
        <n v="7.9668027359918996E-3"/>
        <n v="8.2610057502484693E-3"/>
        <n v="5.0875343262749501E-3"/>
        <n v="4.8545176806738602E-3"/>
        <n v="6.0076695047467203E-3"/>
        <n v="5.5577983684477602E-3"/>
        <n v="7.74212187720031E-3"/>
        <n v="5.05576745812647E-3"/>
        <n v="9.9976555848933901E-3"/>
        <n v="7.7003870864491303E-3"/>
        <n v="1.13899144382602E-2"/>
        <n v="6.3553661847993602E-3"/>
        <n v="6.44310220061053E-3"/>
        <n v="7.2347204716758998E-3"/>
        <n v="5.7812193443045499E-3"/>
        <n v="5.1135422669030001E-3"/>
        <n v="5.6369478874613603E-3"/>
        <n v="1.0211085719649401E-2"/>
        <n v="1.0549328096376299E-2"/>
        <n v="1.2004353844366201E-2"/>
        <n v="1.1527455442067701E-2"/>
        <n v="9.5493835148918599E-3"/>
        <n v="9.9114441478412602E-3"/>
        <n v="9.3447958995862002E-3"/>
        <n v="9.5875421951133692E-3"/>
        <n v="1.0966527199350399E-2"/>
        <n v="8.5677406472414504E-3"/>
        <n v="8.1061509724427196E-3"/>
        <n v="7.0471365521418599E-3"/>
        <n v="1.0516452198000899E-2"/>
        <n v="9.9615762671888507E-3"/>
        <n v="1.09742289237126E-2"/>
        <n v="2.4180435781914499E-2"/>
        <n v="1.9115989415213499E-2"/>
        <n v="1.5102768824136E-2"/>
        <n v="1.1047165283206499E-2"/>
        <n v="8.9908249519833998E-3"/>
        <n v="1.1600740554395399E-2"/>
        <n v="1.05173913009522E-2"/>
        <n v="1.5858325564934501E-2"/>
        <n v="1.06528927668731E-2"/>
        <n v="2.0403477056096801E-2"/>
        <n v="1.9574719260028298E-2"/>
        <n v="2.7490384838204301E-2"/>
        <n v="1.18143730517656E-2"/>
        <n v="8.4875132609402194E-3"/>
        <n v="8.6634905223002701E-3"/>
        <n v="1.0129507125652399E-2"/>
        <n v="7.5765064177090698E-3"/>
        <n v="1.1205110586272901E-2"/>
        <n v="1.4013061020983399E-2"/>
        <n v="1.25215950984402E-2"/>
        <n v="1.5887999116878399E-2"/>
        <n v="2.2235764109701701E-2"/>
        <n v="1.3401226173971501E-2"/>
        <n v="1.26881767772263E-2"/>
        <n v="1.3534663114770199E-2"/>
        <n v="1.3933534881558501E-2"/>
        <n v="1.48677794380596E-2"/>
        <n v="1.4626805788635899E-2"/>
        <n v="1.16533433167368E-2"/>
        <n v="1.03302053061083E-2"/>
        <n v="1.37494450316608E-2"/>
        <n v="1.5946355538454401E-2"/>
        <n v="1.48101148799253E-2"/>
        <n v="1.7933171128374399E-2"/>
        <n v="1.6004839098771199E-2"/>
        <n v="1.48027699772373E-2"/>
        <n v="1.48631391257097E-2"/>
        <n v="1.11638673152018E-2"/>
        <n v="1.41720629368232E-2"/>
        <n v="1.42602751940044E-2"/>
        <n v="1.81333048219284E-2"/>
        <n v="1.35937304933328E-2"/>
        <n v="2.0154893689933399E-2"/>
        <n v="2.2338926367138901E-2"/>
        <n v="2.26126151992029E-2"/>
        <n v="1.61012877491882E-2"/>
        <n v="1.2884622966571301E-2"/>
        <n v="1.33423414953693E-2"/>
        <n v="1.2642582371270099E-2"/>
        <n v="1.0469297612396501E-2"/>
        <n v="1.1364951000728299E-2"/>
        <n v="1.3399356735728399E-2"/>
        <n v="1.05995463681953E-2"/>
        <n v="1.1792588194758201E-2"/>
        <n v="1.2271166605060901E-2"/>
        <n v="1.15689730092655E-2"/>
        <n v="1.01222613801284E-2"/>
        <n v="8.9763580549245704E-3"/>
        <n v="8.9845578525189207E-3"/>
        <n v="8.5124436707513396E-3"/>
        <n v="8.1974492974353497E-3"/>
        <n v="8.9551542753808101E-3"/>
        <n v="7.7606620549811002E-3"/>
        <n v="9.7755716206831302E-3"/>
        <n v="8.5986221478360908E-3"/>
        <n v="8.4272754901874893E-3"/>
        <n v="8.8871254837749204E-3"/>
        <n v="4.6421802168532802E-3"/>
        <n v="9.3493210847661896E-3"/>
        <n v="7.6394096828843903E-3"/>
        <n v="6.4636590082360898E-3"/>
        <n v="8.2997608497557395E-3"/>
        <n v="9.0036565480622593E-3"/>
        <n v="9.4545707006851703E-3"/>
        <n v="7.8598032015750902E-3"/>
        <n v="7.8636836772684598E-3"/>
        <n v="9.1202018210363306E-3"/>
        <n v="1.1389162561170601E-2"/>
        <n v="9.9042882216894695E-3"/>
        <n v="7.2865535204776396E-3"/>
        <n v="1.0995317518262099E-2"/>
        <n v="8.4243471088494004E-3"/>
        <n v="7.7512777753518799E-3"/>
        <n v="1.2954935833206799E-2"/>
        <n v="7.7457329311940697E-3"/>
        <n v="7.5378605142055804E-3"/>
        <n v="6.9485594547850403E-3"/>
        <n v="5.95477912743172E-3"/>
        <n v="5.2253564397500996E-3"/>
        <n v="5.0479694986734196E-3"/>
        <n v="4.7226436004702303E-3"/>
        <n v="3.73949400313481E-3"/>
        <n v="4.6814144691621701E-3"/>
        <n v="5.2358867694573298E-3"/>
        <n v="4.8636774694597604E-3"/>
        <n v="4.0832392132102002E-3"/>
        <n v="5.5153822238730903E-3"/>
        <n v="5.8338171938773697E-3"/>
        <n v="6.3123833024233298E-3"/>
        <n v="1.55019561163774E-2"/>
        <n v="1.4090992765452399E-2"/>
        <n v="4.7896192746814201E-3"/>
        <n v="2.91809464923513E-3"/>
        <n v="2.7192365967028701E-3"/>
        <n v="4.7600160818144898E-3"/>
        <n v="4.2284785097701297E-3"/>
        <n v="7.9596573311244301E-3"/>
        <n v="4.5055077240465403E-3"/>
        <n v="1.41741126631184E-2"/>
        <n v="1.4312214015261801E-2"/>
        <n v="1.52577729427016E-2"/>
        <n v="4.1361497258817596E-3"/>
        <n v="4.2608675697141602E-3"/>
        <n v="3.51118623377626E-3"/>
        <n v="3.03939673443517E-3"/>
        <n v="3.23724273514877E-3"/>
        <n v="4.0604715109819802E-3"/>
        <n v="1.3108685401899699E-2"/>
        <n v="1.2110914753250801E-2"/>
        <n v="1.2656018578218801E-2"/>
        <n v="1.2392487309738199E-2"/>
        <n v="1.3712418912976599E-2"/>
        <n v="1.02186385230348E-2"/>
        <n v="1.3154682534674399E-2"/>
        <n v="1.1370949605961999E-2"/>
        <n v="1.91151129226108E-2"/>
        <n v="1.40407649718601E-2"/>
        <n v="1.2410196374456299E-2"/>
        <n v="1.0469835817273501E-2"/>
        <n v="1.5259525036242E-2"/>
        <n v="1.67314974218369E-2"/>
        <n v="1.4775865947659599E-2"/>
        <n v="1.70720048982968E-2"/>
        <n v="1.8265630397899101E-2"/>
        <n v="1.7424040078612101E-2"/>
        <n v="9.8329874397555094E-3"/>
        <n v="1.15488051672996E-2"/>
        <n v="1.73583627948562E-2"/>
        <n v="1.40625507799562E-2"/>
        <n v="2.1299197098872898E-2"/>
        <n v="1.2509695660497601E-2"/>
        <n v="1.73073724020937E-2"/>
        <n v="1.7305664925015701E-2"/>
        <n v="2.6646823902355302E-2"/>
        <n v="1.0956048175336099E-2"/>
        <n v="1.03310110589346E-2"/>
        <n v="8.3231848884083807E-3"/>
        <n v="8.7791259335249505E-3"/>
        <n v="6.0521832200491604E-3"/>
        <n v="7.9931423561854197E-3"/>
        <n v="1.46981813708239E-2"/>
        <n v="1.5288386285733001E-2"/>
        <n v="1.6344055155471399E-2"/>
        <n v="1.5896594627247299E-2"/>
        <n v="1.3884715940595699E-2"/>
        <n v="1.42795137178234E-2"/>
        <n v="1.27554715325498E-2"/>
        <n v="1.3581063389739899E-2"/>
        <n v="1.39293400701349E-2"/>
        <n v="1.2679276175187699E-2"/>
        <n v="6.8175804034994198E-3"/>
        <n v="6.1966142168875596E-3"/>
        <n v="9.6200588582285203E-3"/>
        <n v="9.7223436696743E-3"/>
        <n v="1.1649563101829E-2"/>
        <n v="5.5408400501016997E-3"/>
        <n v="7.6673269403410901E-3"/>
        <n v="7.7826223448987401E-3"/>
        <n v="7.0578982448516502E-3"/>
        <n v="6.9396605025577396E-3"/>
        <n v="9.3686392886696106E-3"/>
        <n v="6.0175160205630804E-3"/>
        <n v="1.25065077220836E-2"/>
        <n v="6.1804248518039003E-3"/>
        <n v="8.62424862970812E-3"/>
        <n v="1.21309977146808E-2"/>
        <n v="1.8952144773662801E-2"/>
        <n v="6.6928998430520496E-3"/>
        <n v="8.6969438369200701E-3"/>
        <n v="8.7152272591444896E-3"/>
        <n v="5.8520427076101502E-3"/>
        <n v="6.0447609617467297E-3"/>
        <n v="9.1197439991730703E-3"/>
        <n v="1.7046824843421599E-2"/>
        <n v="1.73532673425273E-2"/>
        <n v="1.2103834590747001E-2"/>
        <n v="8.3484838019287806E-3"/>
        <n v="8.7552233383249509E-3"/>
        <n v="1.04602032026756E-2"/>
        <n v="7.3991741570646596E-3"/>
        <n v="9.6084871941585701E-3"/>
        <n v="1.15136981958268E-2"/>
        <n v="8.25281694558694E-3"/>
        <n v="7.2379318335801203E-3"/>
        <n v="6.38084402332107E-3"/>
        <n v="1.19598848714006E-2"/>
        <n v="1.3630120774225299E-2"/>
        <n v="1.25553723643364E-2"/>
        <n v="2.69657533445029E-2"/>
        <n v="2.0241392109587399E-2"/>
        <n v="1.2211541384468901E-2"/>
        <n v="1.02131643517128E-2"/>
        <n v="8.2169291906213204E-3"/>
        <n v="1.33605833911101E-2"/>
        <n v="1.3184956077690499E-2"/>
        <n v="2.8889946599359902E-2"/>
        <n v="1.09006236515289E-2"/>
        <n v="3.8507442848074898E-2"/>
        <n v="3.4494373441162497E-2"/>
        <n v="3.4212042750202599E-2"/>
        <n v="1.6733134382791399E-2"/>
        <n v="1.25610614972836E-2"/>
        <n v="1.5863849615088001E-2"/>
        <n v="1.21571561574789E-2"/>
        <n v="1.31717835846992E-2"/>
        <n v="1.08685585797013E-2"/>
        <n v="1.2426095644666599E-2"/>
        <n v="1.0208459338198301E-2"/>
        <n v="1.1192277301154499E-2"/>
        <n v="1.29136941717473E-2"/>
        <n v="1.0458759587171801E-2"/>
        <n v="1.04792659130817E-2"/>
        <n v="1.4227516134798199E-2"/>
        <n v="1.06009980770197E-2"/>
        <n v="1.0713512114511299E-2"/>
        <n v="1.21267997105557E-2"/>
        <n v="1.1034392388992899E-2"/>
        <n v="8.4292908837657297E-3"/>
        <n v="1.26135064921631E-2"/>
        <n v="1.1237734447529801E-2"/>
        <n v="1.10944064633935E-2"/>
        <n v="1.0250458243097799E-2"/>
        <n v="1.0395952097974901E-2"/>
        <n v="1.4319051798019299E-2"/>
        <n v="1.50323756445796E-2"/>
        <n v="1.3054390643470999E-2"/>
        <n v="1.3240968634918301E-2"/>
        <n v="1.5364709803910101E-2"/>
        <n v="1.24354236196228E-2"/>
        <n v="1.3263178191498999E-2"/>
        <n v="1.53403135025803E-2"/>
        <n v="1.4948740790631901E-2"/>
        <n v="2.25314334534913E-2"/>
        <n v="1.6610718930415901E-2"/>
        <n v="1.49783851189684E-2"/>
        <n v="1.7116055498527599E-2"/>
        <n v="1.58743573506617E-2"/>
        <n v="1.6298658432616901E-2"/>
        <n v="1.7073399981391901E-2"/>
        <n v="1.6133600608528299E-2"/>
        <n v="1.72488734660592E-2"/>
        <n v="1.7175354857771101E-2"/>
        <n v="1.74752339779147E-2"/>
        <n v="1.6468195004980399E-2"/>
        <n v="1.6056351066067402E-2"/>
        <n v="1.4731800688693401E-2"/>
        <n v="1.41441876062519E-2"/>
        <n v="1.56964722737312E-2"/>
        <n v="1.4716010389191099E-2"/>
        <n v="1.4491776567249801E-2"/>
        <n v="1.4101587868762099E-2"/>
        <n v="1.8358263066921499E-2"/>
        <n v="1.7651842332375801E-2"/>
        <n v="1.88456616105852E-2"/>
        <n v="2.9481085603344299E-2"/>
        <n v="2.3618652114441099E-2"/>
        <n v="1.8990978421095699E-2"/>
        <n v="1.3674703200223799E-2"/>
        <n v="1.33712278910206E-2"/>
        <n v="1.7408106061254799E-2"/>
        <n v="1.24449079109103E-2"/>
        <n v="2.0680368333070499E-2"/>
        <n v="1.7270937234873399E-2"/>
        <n v="3.12196921695784E-2"/>
        <n v="2.98548150619521E-2"/>
        <n v="3.3144855854318603E-2"/>
        <n v="1.5768341033325601E-2"/>
        <n v="1.33551687833746E-2"/>
        <n v="1.4568394662035E-2"/>
        <n v="1.4735029391375601E-2"/>
        <n v="1.3969586249382E-2"/>
        <n v="1.5365954616622801E-2"/>
        <n v="9.7659747391364102E-3"/>
        <n v="8.1553681735709004E-3"/>
        <n v="1.04968313489883E-2"/>
        <n v="9.2089751180409497E-3"/>
        <n v="9.2310435769365103E-3"/>
        <n v="8.6119655560001999E-3"/>
        <n v="9.0972525905852406E-3"/>
        <n v="9.1844721086085292E-3"/>
        <n v="9.1978834314914593E-3"/>
        <n v="9.3771746245015705E-3"/>
        <n v="8.0175009804992203E-3"/>
        <n v="6.39387144668325E-3"/>
        <n v="8.9217356309983804E-3"/>
        <n v="8.4159389746487397E-3"/>
        <n v="8.5296212180688002E-3"/>
        <n v="6.7721247431094898E-3"/>
        <n v="6.5073531491448601E-3"/>
        <n v="5.9193816243575496E-3"/>
        <n v="5.4235824316111302E-3"/>
        <n v="6.2129687305697099E-3"/>
        <n v="5.9002228034525902E-3"/>
        <n v="5.3238967616379002E-3"/>
        <n v="6.1305999165061397E-3"/>
        <n v="5.1464331328576404E-3"/>
        <n v="6.8552821620195704E-3"/>
        <n v="8.4253509129222602E-3"/>
        <n v="7.3074107198210598E-3"/>
        <n v="6.7357227591140897E-3"/>
        <n v="5.4321687575309297E-3"/>
        <n v="5.5941659440650396E-3"/>
        <n v="5.6151537483340704E-3"/>
        <n v="6.9344723005736403E-3"/>
        <n v="7.0578081711997597E-3"/>
        <n v="9.0595149516072299E-3"/>
        <n v="1.0804144152923601E-2"/>
        <n v="1.23566669844619E-2"/>
        <n v="9.9060564363784697E-3"/>
        <n v="8.4576780659834701E-3"/>
        <n v="8.2872287239383197E-3"/>
        <n v="9.9736228814722595E-3"/>
        <n v="1.1841121876366699E-2"/>
        <n v="1.09130480510762E-2"/>
        <n v="1.0354970205784001E-2"/>
        <n v="9.3837534962392909E-3"/>
        <n v="7.7850401253364704E-3"/>
        <n v="1.2600160827893499E-2"/>
        <n v="9.7991674490944206E-3"/>
        <n v="1.1501890512623399E-2"/>
        <n v="9.8631862719351301E-3"/>
        <n v="6.2133614135630099E-3"/>
        <n v="9.4217466588684094E-3"/>
        <n v="9.4163055778102508E-3"/>
        <n v="7.3451098987604999E-3"/>
        <n v="9.3781469586928599E-3"/>
        <n v="9.4624883510073792E-3"/>
        <n v="9.2056144647136694E-3"/>
        <n v="7.0612140436924599E-3"/>
        <n v="9.36962729035184E-3"/>
        <n v="1.09210556159156E-2"/>
        <n v="1.44046412022058E-2"/>
        <n v="8.9561059763993596E-3"/>
        <n v="1.0086258452134801E-2"/>
        <n v="7.4556691509958303E-3"/>
        <n v="1.10136284974765E-2"/>
        <n v="8.5888982386208707E-3"/>
        <n v="1.01195252451116E-2"/>
        <n v="1.3901670699472001E-2"/>
        <n v="1.2347802102012299E-2"/>
        <n v="1.8343539022844298E-2"/>
        <n v="1.6481629144780002E-2"/>
        <n v="1.44943702388361E-2"/>
        <n v="1.45895783258983E-2"/>
        <n v="1.35899443240791E-2"/>
        <n v="1.46723056094221E-2"/>
        <n v="1.2797735855550701E-2"/>
        <n v="1.3229185734674499E-2"/>
        <n v="1.8428829316852399E-2"/>
        <n v="1.3682718091889499E-2"/>
        <n v="3.3784311234612202E-2"/>
        <n v="3.7173266722535701E-2"/>
        <n v="4.16251720201848E-2"/>
        <n v="5.0553816795363398E-3"/>
        <n v="8.6631674438685108E-3"/>
        <n v="4.3828070971766199E-2"/>
        <n v="3.3859564572057202E-2"/>
        <n v="4.5770661169056197E-2"/>
        <n v="2.26140520594478E-2"/>
        <n v="1.87734117551424E-2"/>
        <n v="2.1687496280590701E-2"/>
        <n v="1.52539095703939E-2"/>
        <n v="1.68213117203703E-2"/>
        <n v="2.9215457775919301E-2"/>
        <n v="2.24711734980013E-2"/>
        <n v="2.3069878301130001E-2"/>
        <n v="3.0998576157736699E-2"/>
        <n v="2.2155959982432701E-2"/>
        <n v="2.4059467017187901E-2"/>
        <n v="1.8495005936491699E-2"/>
        <n v="1.95914266922536E-2"/>
        <n v="1.5641813152393401E-2"/>
        <n v="1.3759199854476999E-2"/>
        <n v="1.73942852053913E-2"/>
        <n v="1.42045342060791E-2"/>
        <n v="1.41778210119384E-2"/>
        <n v="1.17919287345682E-2"/>
        <n v="1.5768131357955E-2"/>
        <n v="1.3633780392123601E-2"/>
        <n v="1.24579017882358E-2"/>
        <n v="1.3799023221796301E-2"/>
        <n v="1.38178546008501E-2"/>
        <n v="1.16390875344043E-2"/>
        <n v="2.2011845905460601E-2"/>
        <n v="1.5300026105309001E-2"/>
        <n v="1.8609197546131301E-2"/>
        <n v="3.49001446760734E-2"/>
        <n v="2.6216081207700598E-2"/>
        <n v="1.9552462485557701E-2"/>
        <n v="1.4083278018191399E-2"/>
        <n v="1.18222271570603E-2"/>
        <n v="1.40203754645617E-2"/>
        <n v="1.3028310765250999E-2"/>
        <n v="1.7588889766908401E-2"/>
        <n v="1.1748381118373801E-2"/>
        <n v="2.3478332945519299E-2"/>
        <n v="1.90904194760723E-2"/>
        <n v="2.7560720625825201E-2"/>
        <n v="1.34138207901447E-2"/>
        <n v="1.2011163084109501E-2"/>
        <n v="1.20868136019861E-2"/>
        <n v="1.34803251627374E-2"/>
        <n v="1.12438934702105E-2"/>
        <n v="1.4931270134279299E-2"/>
        <n v="1.0840895663856801E-2"/>
        <n v="1.1341481159448601E-2"/>
        <n v="1.08504021084967E-2"/>
        <n v="1.16947476058621E-2"/>
        <n v="1.0147233432520599E-2"/>
        <n v="1.0045477710897499E-2"/>
        <n v="1.0458892974266699E-2"/>
        <n v="1.06361646740091E-2"/>
        <n v="1.0866961864856899E-2"/>
        <n v="1.01913083608007E-2"/>
        <n v="1.082991965639E-2"/>
        <n v="8.5442987078565499E-3"/>
        <n v="1.02145786477554E-2"/>
        <n v="8.8668673849037205E-3"/>
        <n v="1.10819040651283E-2"/>
        <n v="1.14722437422868E-2"/>
        <n v="1.3046920651551599E-2"/>
        <n v="1.07284936796122E-2"/>
        <n v="9.2304110310827501E-3"/>
        <n v="9.0768381322999594E-3"/>
        <n v="9.4761787817324809E-3"/>
        <n v="1.02239361664352E-2"/>
        <n v="1.54372543507393E-2"/>
        <n v="1.18069826245837E-2"/>
        <n v="1.1337448109370299E-2"/>
        <n v="1.3006195685178201E-2"/>
        <n v="1.4154189257463199E-2"/>
        <n v="1.1494535880190501E-2"/>
        <n v="9.37971863903613E-3"/>
        <n v="1.15211344621947E-2"/>
        <n v="1.05520209388644E-2"/>
        <n v="1.0067027456364499E-2"/>
        <n v="1.0120351434612301E-2"/>
        <n v="1.1268864563253799E-2"/>
        <n v="1.01854859224015E-2"/>
        <n v="1.1755236916387799E-2"/>
        <n v="1.1704497174391299E-2"/>
        <n v="1.0312712813169001E-2"/>
        <n v="7.9502053451254006E-3"/>
        <n v="7.8792151824637006E-3"/>
        <n v="7.3261341792510001E-3"/>
        <n v="1.02023506423116E-2"/>
        <n v="1.12308486163731E-2"/>
        <n v="9.8960838353134798E-3"/>
        <n v="7.9334688245297196E-3"/>
        <n v="1.23907367425969E-2"/>
        <n v="1.0484327592005601E-2"/>
        <n v="1.3219030802046E-2"/>
        <n v="1.06437582199886E-2"/>
        <n v="1.01340085992545E-2"/>
        <n v="1.1153987436804199E-2"/>
        <n v="8.4702968612920398E-3"/>
        <n v="5.4767603001113904E-3"/>
        <n v="7.1202256770651496E-3"/>
        <n v="1.1020514593354401E-2"/>
        <n v="1.47238431364863E-2"/>
        <n v="9.9136061173524404E-3"/>
        <n v="1.22634273661566E-2"/>
        <n v="1.60592497407199E-2"/>
        <n v="2.00680449958822E-2"/>
        <n v="1.1869094532901E-2"/>
        <n v="6.8850625496109799E-3"/>
        <n v="5.5760777436627404E-3"/>
        <n v="5.4699805860864096E-3"/>
        <n v="4.9902827898889402E-3"/>
        <n v="6.3639939840628998E-3"/>
        <m/>
      </sharedItems>
    </cacheField>
    <cacheField name="Entertainment" numFmtId="0">
      <sharedItems containsString="0" containsBlank="1" containsNumber="1" minValue="0" maxValue="9.7495957951222595E-2"/>
    </cacheField>
    <cacheField name="Fashion" numFmtId="0">
      <sharedItems containsString="0" containsBlank="1" containsNumber="1" minValue="0" maxValue="0.55026684043149998"/>
    </cacheField>
    <cacheField name="Food and Drink" numFmtId="0">
      <sharedItems containsString="0" containsBlank="1" containsNumber="1" minValue="6.4664481849811503E-4" maxValue="0.62103850192471699"/>
    </cacheField>
    <cacheField name="General Retail" numFmtId="0">
      <sharedItems containsString="0" containsBlank="1" containsNumber="1" minValue="0" maxValue="0.337653793751863"/>
    </cacheField>
    <cacheField name="Grocery" numFmtId="0">
      <sharedItems containsString="0" containsBlank="1" containsNumber="1" minValue="1.3014746362030399E-2" maxValue="0.86799096866290604"/>
    </cacheField>
    <cacheField name="Health and Beauty" numFmtId="0">
      <sharedItems containsString="0" containsBlank="1" containsNumber="1" minValue="0" maxValue="0.39784573812575902"/>
    </cacheField>
    <cacheField name="Household" numFmtId="0">
      <sharedItems containsString="0" containsBlank="1" containsNumber="1" minValue="0" maxValue="0.31170148730166403"/>
    </cacheField>
    <cacheField name="Travel and Accommodation" numFmtId="0">
      <sharedItems containsString="0" containsBlank="1" containsNumber="1" minValue="0" maxValue="0.35308701686145799"/>
    </cacheField>
    <cacheField name="Vehicles" numFmtId="0">
      <sharedItems containsString="0" containsBlank="1" containsNumber="1" minValue="0" maxValue="0.53140000700628098"/>
    </cacheField>
    <cacheField name="cameo" numFmtId="0">
      <sharedItems containsString="0" containsBlank="1" containsNumber="1" minValue="3.0955827228145099" maxValue="8.1251681506802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e Quinio" refreshedDate="44509.682354166667" createdVersion="6" refreshedVersion="6" minRefreshableVersion="3" recordCount="2047" xr:uid="{00000000-000A-0000-FFFF-FFFF01000000}">
  <cacheSource type="worksheet">
    <worksheetSource ref="A1:F1048576" sheet="city centre offline"/>
  </cacheSource>
  <cacheFields count="6">
    <cacheField name="city" numFmtId="0">
      <sharedItems containsBlank="1" count="63">
        <s v="Aberdeen"/>
        <s v="Aldershot"/>
        <s v="Barnsley"/>
        <s v="Basildon"/>
        <s v="Birkenhead"/>
        <s v="Birmingham"/>
        <s v="Blackburn"/>
        <s v="Blackpool"/>
        <s v="Bournemouth"/>
        <s v="Bradford"/>
        <s v="Brighton"/>
        <s v="Bristol"/>
        <s v="Burnley"/>
        <s v="Cambridge"/>
        <s v="Cardiff"/>
        <s v="Chatham"/>
        <s v="Coventry"/>
        <s v="Crawley"/>
        <s v="Derby"/>
        <s v="Doncaster"/>
        <s v="Dundee"/>
        <s v="Edinburgh"/>
        <s v="Exeter"/>
        <s v="Glasgow"/>
        <s v="Gloucester"/>
        <s v="Huddersfield"/>
        <s v="Hull"/>
        <s v="Ipswich"/>
        <s v="Leeds"/>
        <s v="Leicester"/>
        <s v="Liverpool"/>
        <s v="London"/>
        <s v="Luton"/>
        <s v="Manchester"/>
        <s v="Mansfield"/>
        <s v="Middlesbrough"/>
        <s v="Milton Keynes"/>
        <s v="Newcastle"/>
        <s v="Newport"/>
        <s v="Northampton"/>
        <s v="Norwich"/>
        <s v="Nottingham"/>
        <s v="Oxford"/>
        <s v="Peterborough"/>
        <s v="Plymouth"/>
        <s v="Portsmouth"/>
        <s v="Preston"/>
        <s v="Reading"/>
        <s v="Sheffield"/>
        <s v="Slough"/>
        <s v="Southampton"/>
        <s v="Southend"/>
        <s v="Stoke"/>
        <s v="Sunderland"/>
        <s v="Swansea"/>
        <s v="Swindon"/>
        <s v="Telford"/>
        <s v="Wakefield"/>
        <s v="Warrington"/>
        <s v="Wigan"/>
        <s v="Worthing"/>
        <s v="York"/>
        <m/>
      </sharedItems>
    </cacheField>
    <cacheField name="month" numFmtId="0">
      <sharedItems containsNonDate="0" containsDate="1" containsString="0" containsBlank="1" minDate="2019-01-01T00:00:00" maxDate="2021-09-02T00:00:00" count="34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m/>
      </sharedItems>
    </cacheField>
    <cacheField name="sales" numFmtId="0">
      <sharedItems containsString="0" containsBlank="1" containsNumber="1" minValue="2.3088069308958101E-2" maxValue="1.81229590040707"/>
    </cacheField>
    <cacheField name="city_centre" numFmtId="0">
      <sharedItems containsString="0" containsBlank="1" containsNumber="1" minValue="1.1564638781224399E-3" maxValue="0.33979667058416202"/>
    </cacheField>
    <cacheField name="overall_city" numFmtId="0">
      <sharedItems containsString="0" containsBlank="1" containsNumber="1" minValue="0.195766081560174" maxValue="0.869997493343728"/>
    </cacheField>
    <cacheField name="rest_of_GB" numFmtId="0">
      <sharedItems containsString="0" containsBlank="1" containsNumber="1" minValue="8.3154973713884098E-2" maxValue="0.797632603128750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7">
  <r>
    <x v="0"/>
    <x v="0"/>
    <n v="0.77486208565196601"/>
    <n v="3.5176850018711799E-2"/>
    <n v="0.45078589742022901"/>
    <n v="0.51403725256105903"/>
    <x v="0"/>
    <n v="4.6266048228576197E-2"/>
    <n v="0.26845175577446301"/>
    <n v="0.203837561038683"/>
    <n v="0.14399350374479999"/>
    <n v="7.6862013326020107E-2"/>
    <n v="0.14473334362937501"/>
    <n v="1.25606763114241E-2"/>
    <n v="7.2195985415878905E-2"/>
    <n v="1.3953803908630699E-2"/>
    <n v="3.77971441311499"/>
  </r>
  <r>
    <x v="0"/>
    <x v="1"/>
    <n v="0.82152301042321496"/>
    <n v="3.5500947829077797E-2"/>
    <n v="0.45468233923419699"/>
    <n v="0.50981671293672504"/>
    <x v="1"/>
    <n v="3.5629069719486602E-2"/>
    <n v="0.26544189012880898"/>
    <n v="0.231888021663743"/>
    <n v="0.12309264025682499"/>
    <n v="7.9654518367965499E-2"/>
    <n v="0.14614548023160701"/>
    <n v="1.01517654004384E-2"/>
    <n v="7.6080087961390902E-2"/>
    <n v="1.43275117222697E-2"/>
    <n v="3.8176590174030101"/>
  </r>
  <r>
    <x v="0"/>
    <x v="2"/>
    <n v="0.99898324507840197"/>
    <n v="3.3465309693152603E-2"/>
    <n v="0.44013437958935903"/>
    <n v="0.52640031071748805"/>
    <x v="2"/>
    <n v="4.0351538044924203E-2"/>
    <n v="0.272430241918103"/>
    <n v="0.22766503823106801"/>
    <n v="0.130316594329112"/>
    <n v="7.1210070978071E-2"/>
    <n v="0.14861468861643601"/>
    <n v="8.5731314924238303E-3"/>
    <n v="6.9487319917365301E-2"/>
    <n v="1.4177100668602199E-2"/>
    <n v="3.8113011140655901"/>
  </r>
  <r>
    <x v="0"/>
    <x v="3"/>
    <n v="0.92010918784043005"/>
    <n v="3.8733628502449199E-2"/>
    <n v="0.43933215827864502"/>
    <n v="0.52193421321890598"/>
    <x v="3"/>
    <n v="4.4935515336084197E-2"/>
    <n v="0.29353267964538299"/>
    <n v="0.21571176297657699"/>
    <n v="0.123127432217"/>
    <n v="7.3103158961604298E-2"/>
    <n v="0.141436676304763"/>
    <n v="7.2701966050778598E-3"/>
    <n v="7.0945906841999903E-2"/>
    <n v="1.5276595447959699E-2"/>
    <n v="3.7875651964375798"/>
  </r>
  <r>
    <x v="0"/>
    <x v="4"/>
    <n v="1.02287668289534"/>
    <n v="3.3487001293560401E-2"/>
    <n v="0.43166348769371199"/>
    <n v="0.53484951101272704"/>
    <x v="4"/>
    <n v="3.5108510545840799E-2"/>
    <n v="0.311287552567512"/>
    <n v="0.21400955910921199"/>
    <n v="0.11494880765091001"/>
    <n v="6.8431564170027603E-2"/>
    <n v="0.141805706559129"/>
    <n v="5.8638870698497101E-3"/>
    <n v="7.1333053131336005E-2"/>
    <n v="2.4193189560052199E-2"/>
    <n v="3.7806930874917102"/>
  </r>
  <r>
    <x v="0"/>
    <x v="5"/>
    <n v="0.98073541489277005"/>
    <n v="3.2540609295606197E-2"/>
    <n v="0.45693527512036197"/>
    <n v="0.51052411558403199"/>
    <x v="5"/>
    <n v="3.5197178391023098E-2"/>
    <n v="0.30809877977584399"/>
    <n v="0.210920748278493"/>
    <n v="0.134241450179934"/>
    <n v="6.5806463280797506E-2"/>
    <n v="0.13939407278708599"/>
    <n v="7.7866366579105997E-3"/>
    <n v="6.7849408338511497E-2"/>
    <n v="2.0169396131559901E-2"/>
    <n v="3.88329629684171"/>
  </r>
  <r>
    <x v="0"/>
    <x v="6"/>
    <n v="0.96562236467898799"/>
    <n v="3.29225602184402E-2"/>
    <n v="0.442162412310594"/>
    <n v="0.52491502747096497"/>
    <x v="6"/>
    <n v="3.7612758539019901E-2"/>
    <n v="0.32786730201838599"/>
    <n v="0.19648688880062201"/>
    <n v="0.12700646740333399"/>
    <n v="6.5447189604554604E-2"/>
    <n v="0.14166005244396401"/>
    <n v="7.8874100719998393E-3"/>
    <n v="6.3592831224437693E-2"/>
    <n v="2.2267951435476701E-2"/>
    <n v="3.7535037560382398"/>
  </r>
  <r>
    <x v="0"/>
    <x v="7"/>
    <n v="0.97810632098277805"/>
    <n v="3.65876968812393E-2"/>
    <n v="0.44554691308224398"/>
    <n v="0.51786539003651699"/>
    <x v="7"/>
    <n v="3.7274493289396499E-2"/>
    <n v="0.31572825780692299"/>
    <n v="0.21617175716404499"/>
    <n v="0.13521027045473599"/>
    <n v="6.6345069042632696E-2"/>
    <n v="0.13955183837919499"/>
    <n v="7.0076145141207101E-3"/>
    <n v="5.6222047726062901E-2"/>
    <n v="1.52675594932105E-2"/>
    <n v="3.84726631671347"/>
  </r>
  <r>
    <x v="0"/>
    <x v="8"/>
    <n v="0.93152006583709102"/>
    <n v="3.70618449427959E-2"/>
    <n v="0.44747203597985302"/>
    <n v="0.51546611907735096"/>
    <x v="8"/>
    <n v="3.8081429627212997E-2"/>
    <n v="0.29727163505767301"/>
    <n v="0.239023447439108"/>
    <n v="0.128584364316634"/>
    <n v="7.2732703792971198E-2"/>
    <n v="0.130890049101929"/>
    <n v="8.4136463955029293E-3"/>
    <n v="5.7866327148591697E-2"/>
    <n v="1.65983584337175E-2"/>
    <n v="3.7303955315750801"/>
  </r>
  <r>
    <x v="0"/>
    <x v="9"/>
    <n v="0.97745378051590504"/>
    <n v="3.6677386157524798E-2"/>
    <n v="0.44749037452934498"/>
    <n v="0.51583223931313005"/>
    <x v="9"/>
    <n v="3.91160320186556E-2"/>
    <n v="0.30519689247509302"/>
    <n v="0.227982946626475"/>
    <n v="0.13079980781863501"/>
    <n v="7.2684705006042696E-2"/>
    <n v="0.140005213771416"/>
    <n v="8.2139169137279804E-3"/>
    <n v="5.0859075179369502E-2"/>
    <n v="1.45142822005817E-2"/>
    <n v="3.8206061582491899"/>
  </r>
  <r>
    <x v="0"/>
    <x v="10"/>
    <n v="1.116822440023"/>
    <n v="3.3623258126977203E-2"/>
    <n v="0.433801746448228"/>
    <n v="0.53257499542479403"/>
    <x v="10"/>
    <n v="4.2710642705770602E-2"/>
    <n v="0.30387504298193502"/>
    <n v="0.222067965703485"/>
    <n v="0.161099321888932"/>
    <n v="6.4345232188194795E-2"/>
    <n v="0.13334800434010799"/>
    <n v="8.6129225380832206E-3"/>
    <n v="4.0525265799379498E-2"/>
    <n v="1.35818073743059E-2"/>
    <n v="3.7259520158360799"/>
  </r>
  <r>
    <x v="0"/>
    <x v="11"/>
    <n v="1.51138540118012"/>
    <n v="2.9989628325490899E-2"/>
    <n v="0.420841606665525"/>
    <n v="0.54916876500898504"/>
    <x v="11"/>
    <n v="4.3716454335715901E-2"/>
    <n v="0.31857437875518102"/>
    <n v="0.197349319640131"/>
    <n v="0.21368826952303899"/>
    <n v="4.97360875256153E-2"/>
    <n v="0.117654685153706"/>
    <n v="7.01588788529116E-3"/>
    <n v="3.02296730226599E-2"/>
    <n v="1.3477559640137899E-2"/>
    <n v="3.7804446021927598"/>
  </r>
  <r>
    <x v="0"/>
    <x v="12"/>
    <n v="0.81835789296522499"/>
    <n v="4.3192877955808701E-2"/>
    <n v="0.44902163774886"/>
    <n v="0.50778548429533199"/>
    <x v="12"/>
    <n v="3.7680294175006998E-2"/>
    <n v="0.262473583222262"/>
    <n v="0.236671261145874"/>
    <n v="0.14388637484495601"/>
    <n v="8.2201924496343504E-2"/>
    <n v="0.13801398725163999"/>
    <n v="1.2862825213717901E-2"/>
    <n v="5.70772072088159E-2"/>
    <n v="1.45266282343258E-2"/>
    <n v="3.7321170673762398"/>
  </r>
  <r>
    <x v="0"/>
    <x v="13"/>
    <n v="0.87893901509100303"/>
    <n v="3.65139029183391E-2"/>
    <n v="0.47023026169231102"/>
    <n v="0.49325583538934997"/>
    <x v="13"/>
    <n v="3.59734588487634E-2"/>
    <n v="0.25245724652857798"/>
    <n v="0.275006595759335"/>
    <n v="0.118784063306534"/>
    <n v="8.19044547527574E-2"/>
    <n v="0.13713574978795801"/>
    <n v="1.0441496532093E-2"/>
    <n v="5.9809171272107102E-2"/>
    <n v="1.5233197445509499E-2"/>
    <n v="3.82753783963987"/>
  </r>
  <r>
    <x v="0"/>
    <x v="14"/>
    <n v="0.59868572625383398"/>
    <n v="4.79241649844553E-2"/>
    <n v="0.49743757362940799"/>
    <n v="0.454638261386137"/>
    <x v="14"/>
    <n v="3.8214237523996601E-2"/>
    <n v="0.25544464677217799"/>
    <n v="0.22262994629292299"/>
    <n v="0.105735354135122"/>
    <n v="0.128431696003312"/>
    <n v="0.15531453269522399"/>
    <n v="8.0611458547300407E-3"/>
    <n v="4.8261933844074699E-2"/>
    <n v="2.3745646798201299E-2"/>
    <n v="3.7824434687546602"/>
  </r>
  <r>
    <x v="0"/>
    <x v="15"/>
    <n v="9.21535270840277E-2"/>
    <n v="0.19046924391645501"/>
    <n v="0.52831527180223004"/>
    <n v="0.28121548428131499"/>
    <x v="15"/>
    <n v="7.8425374865067796E-4"/>
    <n v="0.16762006234608301"/>
    <n v="3.94364633259515E-2"/>
    <n v="4.5228723958885997E-2"/>
    <n v="0.61464259586939196"/>
    <n v="8.2275512049478403E-2"/>
    <n v="0"/>
    <n v="1.8174841317707E-2"/>
    <n v="1.9735367411893301E-3"/>
    <n v="3.9896220342248001"/>
  </r>
  <r>
    <x v="0"/>
    <x v="16"/>
    <n v="0.103996614243117"/>
    <n v="0.18108904214922"/>
    <n v="0.54251244194952397"/>
    <n v="0.27639851590125603"/>
    <x v="16"/>
    <n v="3.8707516827734498E-4"/>
    <n v="0.193002512452352"/>
    <n v="5.0071661471894902E-2"/>
    <n v="4.5138675174546998E-2"/>
    <n v="0.56364426109930899"/>
    <n v="8.6737954125189101E-2"/>
    <n v="0"/>
    <n v="1.6763078648704299E-2"/>
    <n v="4.6773255380536003E-3"/>
    <n v="4.0309036808688896"/>
  </r>
  <r>
    <x v="0"/>
    <x v="17"/>
    <n v="0.13369900105030499"/>
    <n v="0.13763661062843899"/>
    <n v="0.54356640368723197"/>
    <n v="0.31879698568432902"/>
    <x v="17"/>
    <n v="4.0154074991282998E-3"/>
    <n v="0.23700068693405599"/>
    <n v="0.101438048987592"/>
    <n v="4.0309783265345199E-2"/>
    <n v="0.41758321838743401"/>
    <n v="0.106821284350908"/>
    <n v="1.43464786391684E-2"/>
    <n v="2.11827186415607E-2"/>
    <n v="1.2030108977020599E-2"/>
    <n v="4.0911479902054602"/>
  </r>
  <r>
    <x v="0"/>
    <x v="18"/>
    <n v="0.52303293157167396"/>
    <n v="5.2312854723737201E-2"/>
    <n v="0.46748167210005298"/>
    <n v="0.48020547317620998"/>
    <x v="18"/>
    <n v="2.71081874353339E-2"/>
    <n v="0.37838018511023502"/>
    <n v="0.19508397357878901"/>
    <n v="6.0381037183005401E-2"/>
    <n v="0.118322284905025"/>
    <n v="0.13385809915521299"/>
    <n v="1.7353286344605499E-2"/>
    <n v="2.9313242611027E-2"/>
    <n v="2.26301305610823E-2"/>
    <n v="3.9325634078465099"/>
  </r>
  <r>
    <x v="0"/>
    <x v="19"/>
    <n v="0.49996645053965999"/>
    <n v="5.5790194486965497E-2"/>
    <n v="0.55689188925788502"/>
    <n v="0.38731791625515"/>
    <x v="19"/>
    <n v="2.9346232432009099E-2"/>
    <n v="0.32307421953586601"/>
    <n v="0.132858095831171"/>
    <n v="0.13916997877048601"/>
    <n v="0.11761125475838299"/>
    <n v="0.177439430135263"/>
    <n v="1.3846655612302399E-2"/>
    <n v="1.8705834829555401E-2"/>
    <n v="3.0336415622335501E-2"/>
    <n v="3.6721068250911002"/>
  </r>
  <r>
    <x v="0"/>
    <x v="20"/>
    <n v="0.65838722031172503"/>
    <n v="5.2095146229558402E-2"/>
    <n v="0.47006844202157"/>
    <n v="0.47783641174887198"/>
    <x v="20"/>
    <n v="2.50623522037005E-2"/>
    <n v="0.31532325644769299"/>
    <n v="0.20340906519346799"/>
    <n v="0.12789277140462099"/>
    <n v="9.5262542145642198E-2"/>
    <n v="0.15599681694998699"/>
    <n v="1.04520377575317E-2"/>
    <n v="2.2482908086037898E-2"/>
    <n v="2.7577047160803701E-2"/>
    <n v="3.8231903763416901"/>
  </r>
  <r>
    <x v="0"/>
    <x v="21"/>
    <n v="0.71502007851632898"/>
    <n v="4.4079616321536799E-2"/>
    <n v="0.45017493705996497"/>
    <n v="0.50574544661849796"/>
    <x v="21"/>
    <n v="2.8555723792096199E-2"/>
    <n v="0.36350886601904597"/>
    <n v="0.15553306970053399"/>
    <n v="0.12797630244833699"/>
    <n v="9.6806246434389398E-2"/>
    <n v="0.15365225387736101"/>
    <n v="1.0182776741234099E-2"/>
    <n v="2.2512104839851499E-2"/>
    <n v="2.6733586917674201E-2"/>
    <n v="3.8390942749273398"/>
  </r>
  <r>
    <x v="0"/>
    <x v="22"/>
    <n v="0.81127761719076696"/>
    <n v="4.0572749135053501E-2"/>
    <n v="0.48036249605004999"/>
    <n v="0.47906475481489602"/>
    <x v="22"/>
    <n v="3.6020729389071603E-2"/>
    <n v="0.32608602494008398"/>
    <n v="0.159143564803813"/>
    <n v="0.17386187087427199"/>
    <n v="8.4746938027229796E-2"/>
    <n v="0.14729792789879101"/>
    <n v="1.41908964861827E-2"/>
    <n v="1.8731653060766001E-2"/>
    <n v="2.2756703316120602E-2"/>
    <n v="3.8927784206580101"/>
  </r>
  <r>
    <x v="0"/>
    <x v="23"/>
    <n v="0.94992759708211905"/>
    <n v="3.9214472906526097E-2"/>
    <n v="0.48749874098504098"/>
    <n v="0.473286786108432"/>
    <x v="23"/>
    <n v="3.9462285297608403E-2"/>
    <n v="0.35787327428573301"/>
    <n v="0.108592695333358"/>
    <n v="0.22694442067166501"/>
    <n v="7.4943405082124104E-2"/>
    <n v="0.13961616366596599"/>
    <n v="8.7973657347154895E-3"/>
    <n v="1.30519034638206E-2"/>
    <n v="1.7137160574526699E-2"/>
    <n v="3.8296848398584"/>
  </r>
  <r>
    <x v="0"/>
    <x v="24"/>
    <n v="0.140719652942389"/>
    <n v="0.11886116612543"/>
    <n v="0.55188754455006495"/>
    <n v="0.32925128932450598"/>
    <x v="24"/>
    <n v="1.45050953773944E-3"/>
    <n v="0.15679486481764601"/>
    <n v="0.100703793076084"/>
    <n v="2.7457052157917199E-2"/>
    <n v="0.35833294456014297"/>
    <n v="0.25448326710180302"/>
    <n v="8.8167932501581198E-3"/>
    <n v="1.7088709542704899E-2"/>
    <n v="2.8136254520349201E-2"/>
    <n v="3.83267033082174"/>
  </r>
  <r>
    <x v="0"/>
    <x v="25"/>
    <n v="0.14758761104110199"/>
    <n v="0.123707629326871"/>
    <n v="0.60709237440667996"/>
    <n v="0.26919999626644903"/>
    <x v="25"/>
    <n v="9.9309587490854301E-4"/>
    <n v="0.18638987736877999"/>
    <n v="9.9624276903381395E-2"/>
    <n v="3.28820214727919E-2"/>
    <n v="0.34842578098778598"/>
    <n v="0.25054282703020903"/>
    <n v="9.55698832315564E-3"/>
    <n v="1.4452141996766E-2"/>
    <n v="1.99725159011932E-2"/>
    <n v="3.82328153039203"/>
  </r>
  <r>
    <x v="0"/>
    <x v="26"/>
    <n v="0.1892265226756"/>
    <n v="0.109192779551499"/>
    <n v="0.59998035136527195"/>
    <n v="0.29082686908323002"/>
    <x v="26"/>
    <n v="1.2915055255783099E-3"/>
    <n v="0.16419254280341999"/>
    <n v="0.104633181361381"/>
    <n v="2.80230606570709E-2"/>
    <n v="0.30361130688130999"/>
    <n v="0.285115494350066"/>
    <n v="6.9514463204679196E-3"/>
    <n v="2.2315228934262101E-2"/>
    <n v="3.8072197773380403E-2"/>
    <n v="3.9109557789961098"/>
  </r>
  <r>
    <x v="0"/>
    <x v="27"/>
    <n v="0.32581188866259098"/>
    <n v="7.2808763342561603E-2"/>
    <n v="0.53266046613968099"/>
    <n v="0.39453077051775698"/>
    <x v="27"/>
    <n v="1.2222121516835001E-2"/>
    <n v="0.280624275203398"/>
    <n v="0.11109854835980799"/>
    <n v="2.5933959928963801E-2"/>
    <n v="0.188906994673502"/>
    <n v="0.29919721959984902"/>
    <n v="1.6738252231871701E-2"/>
    <n v="2.52897767856789E-2"/>
    <n v="1.8895390606300501E-2"/>
    <n v="3.7907905286504899"/>
  </r>
  <r>
    <x v="0"/>
    <x v="28"/>
    <n v="0.76241677367485605"/>
    <n v="4.87983708094522E-2"/>
    <n v="0.45354567168819299"/>
    <n v="0.49765595750235497"/>
    <x v="28"/>
    <n v="2.4343117810180701E-2"/>
    <n v="0.387514899460006"/>
    <n v="0.199894151274181"/>
    <n v="2.8611134950131199E-2"/>
    <n v="9.0850480360637406E-2"/>
    <n v="0.17762140836336199"/>
    <n v="1.04798947063761E-2"/>
    <n v="4.2464710909834003E-2"/>
    <n v="2.2531644881481499E-2"/>
    <n v="3.8283278508472698"/>
  </r>
  <r>
    <x v="0"/>
    <x v="29"/>
    <n v="0.70650581047686001"/>
    <n v="5.0529878781846199E-2"/>
    <n v="0.47016238461503401"/>
    <n v="0.47930773660311898"/>
    <x v="29"/>
    <n v="2.62090970920432E-2"/>
    <n v="0.34292250831802001"/>
    <n v="0.221094315749018"/>
    <n v="3.41142050709781E-2"/>
    <n v="9.4988888819758505E-2"/>
    <n v="0.17202434414486001"/>
    <n v="1.0506338853598401E-2"/>
    <n v="4.76393591617357E-2"/>
    <n v="3.0605050901099998E-2"/>
    <n v="3.8846366610124399"/>
  </r>
  <r>
    <x v="0"/>
    <x v="30"/>
    <n v="0.74165461219675499"/>
    <n v="4.9654233671671703E-2"/>
    <n v="0.45759552000724302"/>
    <n v="0.49275024632108499"/>
    <x v="30"/>
    <n v="2.55594308170142E-2"/>
    <n v="0.342986202708495"/>
    <n v="0.23361104000426899"/>
    <n v="3.03890751961855E-2"/>
    <n v="9.2473161316110802E-2"/>
    <n v="0.16598455359709899"/>
    <n v="9.4657523964033208E-3"/>
    <n v="5.3459932950815803E-2"/>
    <n v="2.9174163373784399E-2"/>
    <n v="3.8847169283084102"/>
  </r>
  <r>
    <x v="0"/>
    <x v="31"/>
    <n v="0.78770893136629405"/>
    <n v="5.1778361726651199E-2"/>
    <n v="0.44167361062508798"/>
    <n v="0.50654802764826101"/>
    <x v="31"/>
    <n v="2.5089251161835399E-2"/>
    <n v="0.31511023527106002"/>
    <n v="0.29389118662081398"/>
    <n v="3.2577729652231401E-2"/>
    <n v="8.8050638627388503E-2"/>
    <n v="0.14454536707052601"/>
    <n v="8.5144051475989305E-3"/>
    <n v="5.1708058075289699E-2"/>
    <n v="2.3536752562893198E-2"/>
    <n v="3.8752086232563099"/>
  </r>
  <r>
    <x v="0"/>
    <x v="32"/>
    <n v="0.81383853437807896"/>
    <n v="4.5535877743468102E-2"/>
    <n v="0.46184992230109601"/>
    <n v="0.49261419995543598"/>
    <x v="32"/>
    <n v="2.2381589995324198E-2"/>
    <n v="0.29108172183035103"/>
    <n v="0.33051576993611598"/>
    <n v="2.7632473390636E-2"/>
    <n v="9.0536225925678102E-2"/>
    <n v="0.14491841933935301"/>
    <n v="7.2194826379507696E-3"/>
    <n v="5.0350869579696401E-2"/>
    <n v="1.9104676495576199E-2"/>
    <n v="3.93371910485997"/>
  </r>
  <r>
    <x v="1"/>
    <x v="0"/>
    <n v="0.931481405298904"/>
    <n v="0.135458147358161"/>
    <n v="0.379400031996666"/>
    <n v="0.48514182064517303"/>
    <x v="33"/>
    <n v="6.8543333151506302E-3"/>
    <n v="9.6973848940216205E-3"/>
    <n v="7.7664687958714507E-2"/>
    <n v="9.2763154460904496E-2"/>
    <n v="0.11148257157187901"/>
    <n v="0.103641613391858"/>
    <n v="1.21417644993328E-2"/>
    <n v="0.29315285107004901"/>
    <n v="0.28486251061922702"/>
    <n v="5.4381880142663697"/>
  </r>
  <r>
    <x v="1"/>
    <x v="1"/>
    <n v="1.1922274682190901"/>
    <n v="7.39604583655388E-2"/>
    <n v="0.33003903910096499"/>
    <n v="0.59600050253349601"/>
    <x v="34"/>
    <n v="1.2138781544990099E-2"/>
    <n v="6.7499021601214104E-3"/>
    <n v="7.0341685361423004E-2"/>
    <n v="6.6992361153228402E-2"/>
    <n v="9.10421209422837E-2"/>
    <n v="8.62041593332568E-2"/>
    <n v="2.8064303218747099E-2"/>
    <n v="0.19733011173036299"/>
    <n v="0.43435125054137302"/>
    <n v="5.2951730283181302"/>
  </r>
  <r>
    <x v="1"/>
    <x v="2"/>
    <n v="1.0588934829388399"/>
    <n v="0.12402318326235701"/>
    <n v="0.42950071440947801"/>
    <n v="0.44647610232816498"/>
    <x v="35"/>
    <n v="2.83867452029158E-2"/>
    <n v="6.78810634425356E-3"/>
    <n v="9.2883996083090503E-2"/>
    <n v="6.8853673795121403E-2"/>
    <n v="0.123846333416068"/>
    <n v="0.106838008498041"/>
    <n v="6.8039961695168004E-3"/>
    <n v="0.25826642276460099"/>
    <n v="0.29835654193108802"/>
    <n v="5.4389755538088904"/>
  </r>
  <r>
    <x v="1"/>
    <x v="3"/>
    <n v="1.04512606412443"/>
    <n v="0.127587173926315"/>
    <n v="0.34669736009428698"/>
    <n v="0.525715465979398"/>
    <x v="36"/>
    <n v="2.3708881914621199E-2"/>
    <n v="7.6907833782976697E-3"/>
    <n v="8.7841339995854403E-2"/>
    <n v="6.7524588246212894E-2"/>
    <n v="0.12442415354658801"/>
    <n v="9.6300959996825794E-2"/>
    <n v="2.1082031054924701E-2"/>
    <n v="0.247761957090087"/>
    <n v="0.31362167519092599"/>
    <n v="5.4372462337358396"/>
  </r>
  <r>
    <x v="1"/>
    <x v="4"/>
    <n v="0.94648133743631402"/>
    <n v="9.6213945059019701E-2"/>
    <n v="0.44175415101242299"/>
    <n v="0.46203190392855698"/>
    <x v="37"/>
    <n v="7.5267867947748004E-3"/>
    <n v="7.6340533267758104E-3"/>
    <n v="9.9503607756206203E-2"/>
    <n v="7.2745291490253897E-2"/>
    <n v="0.123238921494949"/>
    <n v="9.9874760028904497E-2"/>
    <n v="4.6828639801453197E-3"/>
    <n v="0.26729173006765"/>
    <n v="0.306787116070798"/>
    <n v="5.3869245560852903"/>
  </r>
  <r>
    <x v="1"/>
    <x v="5"/>
    <n v="0.85734919414257205"/>
    <n v="0.13249359500560101"/>
    <n v="0.43453107694746002"/>
    <n v="0.432975328046938"/>
    <x v="38"/>
    <n v="1.9458393950863399E-4"/>
    <n v="1.2963849195000701E-2"/>
    <n v="9.9147411010649E-2"/>
    <n v="9.2837554211085499E-2"/>
    <n v="0.13317814059590299"/>
    <n v="0.126710392828281"/>
    <n v="1.40710318108048E-2"/>
    <n v="0.30259970814632903"/>
    <n v="0.213586451086935"/>
    <n v="5.2964794352370497"/>
  </r>
  <r>
    <x v="1"/>
    <x v="6"/>
    <n v="1.02316475298202"/>
    <n v="0.113918688237993"/>
    <n v="0.40686650923885298"/>
    <n v="0.47921480252315402"/>
    <x v="39"/>
    <n v="6.9878307858575097E-5"/>
    <n v="9.1244299269412996E-3"/>
    <n v="8.8424802718396603E-2"/>
    <n v="8.2743183848570198E-2"/>
    <n v="0.115796974446295"/>
    <n v="0.109753758626069"/>
    <n v="1.7171289761164801E-2"/>
    <n v="0.26626178864523198"/>
    <n v="0.30361971032273599"/>
    <n v="5.4813736756467302"/>
  </r>
  <r>
    <x v="1"/>
    <x v="7"/>
    <n v="1.0361591936635799"/>
    <n v="9.4185537074075398E-2"/>
    <n v="0.50606613080991003"/>
    <n v="0.39974833211601501"/>
    <x v="40"/>
    <n v="4.8301376299416299E-4"/>
    <n v="1.1233750094475199E-2"/>
    <n v="8.3620584684940005E-2"/>
    <n v="7.7938318774455201E-2"/>
    <n v="0.108542024796455"/>
    <n v="9.7427280092918997E-2"/>
    <n v="1.6186573220217298E-2"/>
    <n v="0.35308701686145799"/>
    <n v="0.24571931352612"/>
    <n v="5.2586284389681799"/>
  </r>
  <r>
    <x v="1"/>
    <x v="8"/>
    <n v="0.92406835577612301"/>
    <n v="0.14232108823574399"/>
    <n v="0.41745642892693802"/>
    <n v="0.44022248283731702"/>
    <x v="41"/>
    <n v="3.3045583407356801E-3"/>
    <n v="1.47926505054429E-2"/>
    <n v="9.1013308655446296E-2"/>
    <n v="7.8883544661210406E-2"/>
    <n v="0.120280817050438"/>
    <n v="0.116226059747591"/>
    <n v="1.14512630902472E-2"/>
    <n v="0.30140682422117199"/>
    <n v="0.25686824842211398"/>
    <n v="5.4224695958020304"/>
  </r>
  <r>
    <x v="1"/>
    <x v="9"/>
    <n v="1.07932185027349"/>
    <n v="8.9119277313479905E-2"/>
    <n v="0.32950336729820401"/>
    <n v="0.58137735538831603"/>
    <x v="42"/>
    <n v="3.1924488449707701E-3"/>
    <n v="9.2016188440420497E-3"/>
    <n v="8.4957427464749102E-2"/>
    <n v="7.4719598637329104E-2"/>
    <n v="0.12298042502009"/>
    <n v="0.100521024079649"/>
    <n v="1.4833338846184801E-2"/>
    <n v="0.26990682191739601"/>
    <n v="0.31349013001600101"/>
    <n v="5.3605022404343998"/>
  </r>
  <r>
    <x v="1"/>
    <x v="10"/>
    <n v="0.96186010845883696"/>
    <n v="0.11392722965542799"/>
    <n v="0.41680417704378597"/>
    <n v="0.46926859330078602"/>
    <x v="43"/>
    <n v="1.2183764257628101E-2"/>
    <n v="1.24562655069019E-2"/>
    <n v="0.10296885130837299"/>
    <n v="0.10858716402662399"/>
    <n v="0.13210814974476401"/>
    <n v="0.10043502081594401"/>
    <n v="6.62481805994968E-3"/>
    <n v="0.26595096147003799"/>
    <n v="0.24610490212849301"/>
    <n v="5.4051862023860702"/>
  </r>
  <r>
    <x v="1"/>
    <x v="11"/>
    <n v="0.94386678668580404"/>
    <n v="0.14591664485515099"/>
    <n v="0.38973002891500402"/>
    <n v="0.46435332622984499"/>
    <x v="44"/>
    <n v="1.3072520230806401E-2"/>
    <n v="9.6278064900380406E-3"/>
    <n v="9.61563614110858E-2"/>
    <n v="0.15338290755796799"/>
    <n v="0.155650379911834"/>
    <n v="9.6791290029716801E-2"/>
    <n v="6.4376600893253097E-3"/>
    <n v="0.219288477972123"/>
    <n v="0.23578541119569099"/>
    <n v="5.5463104930922098"/>
  </r>
  <r>
    <x v="1"/>
    <x v="12"/>
    <n v="0.97739583927610996"/>
    <n v="0.122470221867381"/>
    <n v="0.368093493886965"/>
    <n v="0.50943628424565401"/>
    <x v="45"/>
    <n v="3.3356640717085799E-3"/>
    <n v="1.36514978155789E-2"/>
    <n v="8.0681423501470007E-2"/>
    <n v="7.6293025799410899E-2"/>
    <n v="0.12860989320900701"/>
    <n v="0.117072006746234"/>
    <n v="3.6952428065965402E-2"/>
    <n v="0.240950865180554"/>
    <n v="0.29269072122616702"/>
    <n v="5.4493297323289402"/>
  </r>
  <r>
    <x v="1"/>
    <x v="13"/>
    <n v="1.13248093445527"/>
    <n v="9.4649494560096303E-2"/>
    <n v="0.34444338657976598"/>
    <n v="0.560907118860138"/>
    <x v="46"/>
    <n v="3.87321511704181E-3"/>
    <n v="7.9263595426992493E-3"/>
    <n v="8.1980001877999004E-2"/>
    <n v="5.8509938684721402E-2"/>
    <n v="0.113561699190941"/>
    <n v="9.8964907724043205E-2"/>
    <n v="8.8833814386440405E-2"/>
    <n v="0.21437543843300999"/>
    <n v="0.32225276039969297"/>
    <n v="5.3897518093933598"/>
  </r>
  <r>
    <x v="1"/>
    <x v="14"/>
    <n v="0.82268619878970695"/>
    <n v="0.107348519405058"/>
    <n v="0.34030579167712899"/>
    <n v="0.55234568891781299"/>
    <x v="47"/>
    <n v="2.8140420524604198E-3"/>
    <n v="5.5714208739694997E-3"/>
    <n v="7.2003670943060399E-2"/>
    <n v="7.3626452574671805E-2"/>
    <n v="0.23549679111140501"/>
    <n v="7.5969459793150201E-2"/>
    <n v="3.8201330600983702E-3"/>
    <n v="0.198173856465895"/>
    <n v="0.325814389100266"/>
    <n v="5.4782002090807298"/>
  </r>
  <r>
    <x v="1"/>
    <x v="15"/>
    <n v="0.29067061699892"/>
    <n v="0.20084018540335799"/>
    <n v="0.40498159419167301"/>
    <n v="0.39417822040496903"/>
    <x v="48"/>
    <n v="0"/>
    <n v="0"/>
    <n v="6.5830971859253101E-2"/>
    <n v="4.29468244849046E-4"/>
    <n v="0.64771370882643298"/>
    <n v="0"/>
    <n v="8.1990882941780402E-4"/>
    <n v="3.52265629471065E-2"/>
    <n v="0.24997937929294001"/>
    <n v="5.7133722704697396"/>
  </r>
  <r>
    <x v="1"/>
    <x v="16"/>
    <n v="0.3432018620017"/>
    <n v="0.200433849763863"/>
    <n v="0.43393361836788702"/>
    <n v="0.36563253186825001"/>
    <x v="48"/>
    <n v="0"/>
    <n v="7.0427239606357401E-4"/>
    <n v="9.3270052979449999E-2"/>
    <n v="0"/>
    <n v="0.54607234464932797"/>
    <n v="0"/>
    <n v="5.0817051808255097E-3"/>
    <n v="5.5687378052616698E-2"/>
    <n v="0.29918424674171601"/>
    <n v="5.4519980635133596"/>
  </r>
  <r>
    <x v="1"/>
    <x v="17"/>
    <n v="0.45337476845242702"/>
    <n v="0.18077001068017201"/>
    <n v="0.30503427904844899"/>
    <n v="0.514195710271379"/>
    <x v="48"/>
    <n v="0"/>
    <n v="1.3861059289268901E-2"/>
    <n v="9.6553054615052702E-2"/>
    <n v="5.7985093182067902E-3"/>
    <n v="0.37688502279547798"/>
    <n v="4.0603442792628702E-2"/>
    <n v="1.0067332474396199E-2"/>
    <n v="6.4623090060666993E-2"/>
    <n v="0.39160848865430198"/>
    <n v="5.2862352586218204"/>
  </r>
  <r>
    <x v="1"/>
    <x v="18"/>
    <n v="0.82726134086650305"/>
    <n v="0.23889768590095301"/>
    <n v="0.22261524778481501"/>
    <n v="0.53848706631423204"/>
    <x v="48"/>
    <n v="5.8193614881340303E-4"/>
    <n v="7.3639122149895698E-3"/>
    <n v="0.101697720930618"/>
    <n v="2.56829740924331E-3"/>
    <n v="0.196310743762797"/>
    <n v="7.0081014730705299E-2"/>
    <n v="2.28420885722951E-2"/>
    <n v="6.7154279224257193E-2"/>
    <n v="0.53140000700628098"/>
    <n v="5.9213320241464098"/>
  </r>
  <r>
    <x v="1"/>
    <x v="19"/>
    <n v="0.692735261912795"/>
    <n v="0.13160945866375701"/>
    <n v="0.44552558223223399"/>
    <n v="0.42286495910401001"/>
    <x v="49"/>
    <n v="2.0435527184652501E-3"/>
    <n v="2.3278060851495402E-2"/>
    <n v="0.15439907749764301"/>
    <n v="2.21522490811409E-3"/>
    <n v="0.210640882214782"/>
    <n v="0.104616413113609"/>
    <n v="6.4036891837506896E-2"/>
    <n v="0.10727619674610001"/>
    <n v="0.32013581299992599"/>
    <n v="5.5306892192317001"/>
  </r>
  <r>
    <x v="1"/>
    <x v="20"/>
    <n v="0.73812123757102199"/>
    <n v="8.9556306697809507E-2"/>
    <n v="0.30679300074351401"/>
    <n v="0.60365069255867598"/>
    <x v="50"/>
    <n v="1.66346952473462E-3"/>
    <n v="1.57341228097705E-2"/>
    <n v="0.12928367618499301"/>
    <n v="1.60793443966972E-3"/>
    <n v="0.195737927608854"/>
    <n v="9.2433435065860103E-2"/>
    <n v="3.8592686700883998E-2"/>
    <n v="0.111496821649591"/>
    <n v="0.40480337157376001"/>
    <n v="5.3506865861311299"/>
  </r>
  <r>
    <x v="1"/>
    <x v="21"/>
    <n v="0.71458260680277697"/>
    <n v="0.103888817045792"/>
    <n v="0.34784976456092398"/>
    <n v="0.54826141839328402"/>
    <x v="51"/>
    <n v="1.4271070156167301E-3"/>
    <n v="1.4166546823918101E-2"/>
    <n v="0.16018177321198401"/>
    <n v="2.3761548594211199E-3"/>
    <n v="0.21031922106037801"/>
    <n v="8.9734914955227701E-2"/>
    <n v="2.5594275509896399E-2"/>
    <n v="0.13205459119570701"/>
    <n v="0.35988477219783399"/>
    <n v="5.4947102351251296"/>
  </r>
  <r>
    <x v="1"/>
    <x v="22"/>
    <n v="0.496098004367586"/>
    <n v="0.155499898153097"/>
    <n v="0.453479359579115"/>
    <n v="0.39102074226778799"/>
    <x v="52"/>
    <n v="4.8039581540656301E-4"/>
    <n v="4.4334769012240897E-3"/>
    <n v="0.10599213073222701"/>
    <n v="0"/>
    <n v="0.29833579360043599"/>
    <n v="0.118354156250084"/>
    <n v="1.0827737362611599E-2"/>
    <n v="0.126202863082196"/>
    <n v="0.33530667123747299"/>
    <n v="5.4202070385851098"/>
  </r>
  <r>
    <x v="1"/>
    <x v="23"/>
    <n v="0.73871404320943901"/>
    <n v="0.144477964244209"/>
    <n v="0.48889270251880201"/>
    <n v="0.36662933323698899"/>
    <x v="48"/>
    <n v="1.8740954964733499E-3"/>
    <n v="1.36329236347864E-2"/>
    <n v="8.1243346380272793E-2"/>
    <n v="2.1809064479531501E-3"/>
    <n v="0.219565144030482"/>
    <n v="9.3836919687732903E-2"/>
    <n v="1.7338012689649299E-2"/>
    <n v="8.8635457809364604E-2"/>
    <n v="0.48169319382328601"/>
    <n v="5.6526575677868296"/>
  </r>
  <r>
    <x v="1"/>
    <x v="24"/>
    <n v="0.41755414099051402"/>
    <n v="0.14204115954215599"/>
    <n v="0.4157980732289"/>
    <n v="0.44216076722894398"/>
    <x v="48"/>
    <n v="0"/>
    <n v="0"/>
    <n v="7.8847935936016397E-2"/>
    <n v="0"/>
    <n v="0.318878062957621"/>
    <n v="0.123067376449189"/>
    <n v="1.17431687389458E-2"/>
    <n v="7.1468345280872397E-2"/>
    <n v="0.39599511063735499"/>
    <n v="5.5286633326885202"/>
  </r>
  <r>
    <x v="1"/>
    <x v="25"/>
    <n v="0.43014548146429998"/>
    <n v="0.14920593235712301"/>
    <n v="0.431864851353575"/>
    <n v="0.41892921628930302"/>
    <x v="53"/>
    <n v="0"/>
    <n v="0"/>
    <n v="9.4153776530690597E-2"/>
    <n v="0"/>
    <n v="0.30529407638640399"/>
    <n v="0.10245382328168499"/>
    <n v="1.13137627768783E-4"/>
    <n v="8.2871373155045003E-2"/>
    <n v="0.41339181621573601"/>
    <n v="5.5358058438953899"/>
  </r>
  <r>
    <x v="1"/>
    <x v="26"/>
    <n v="0.51279117663518303"/>
    <n v="0.152375684200761"/>
    <n v="0.44495268577790098"/>
    <n v="0.40267163002133799"/>
    <x v="54"/>
    <n v="0"/>
    <n v="0"/>
    <n v="9.55363321638492E-2"/>
    <n v="0"/>
    <n v="0.27428679517823701"/>
    <n v="0.14327954078267899"/>
    <n v="2.2956218474936299E-2"/>
    <n v="8.2290379385972001E-2"/>
    <n v="0.37941989932428899"/>
    <n v="5.3444427766579796"/>
  </r>
  <r>
    <x v="1"/>
    <x v="27"/>
    <n v="0.65408325706620296"/>
    <n v="0.151949590108509"/>
    <n v="0.37013681286778399"/>
    <n v="0.477913597023707"/>
    <x v="55"/>
    <n v="6.5585248507607702E-4"/>
    <n v="9.0319631894776806E-3"/>
    <n v="8.7512000278664404E-2"/>
    <n v="0"/>
    <n v="0.25092384109772797"/>
    <n v="0.160484479688176"/>
    <n v="1.8146418047078301E-2"/>
    <n v="9.32205403087666E-2"/>
    <n v="0.37907974860153998"/>
    <n v="5.4703025360056898"/>
  </r>
  <r>
    <x v="1"/>
    <x v="28"/>
    <n v="0.87123877753455103"/>
    <n v="0.108342823583308"/>
    <n v="0.29150691636808002"/>
    <n v="0.60015026004861205"/>
    <x v="56"/>
    <n v="1.03947271816317E-3"/>
    <n v="7.4974431706587696E-3"/>
    <n v="8.6500050496490496E-2"/>
    <n v="0"/>
    <n v="0.19543411061455901"/>
    <n v="0.103959800198025"/>
    <n v="1.8011819133060099E-2"/>
    <n v="0.10666549297431301"/>
    <n v="0.48077528033211497"/>
    <n v="5.4094909127183204"/>
  </r>
  <r>
    <x v="1"/>
    <x v="29"/>
    <n v="0.77893702827928402"/>
    <n v="0.160191098582536"/>
    <n v="0.414819467925574"/>
    <n v="0.424989433491891"/>
    <x v="57"/>
    <n v="1.22077954024892E-3"/>
    <n v="1.1502864058946899E-2"/>
    <n v="0.121104757142279"/>
    <n v="0"/>
    <n v="0.20350523439059001"/>
    <n v="0.14677417114423499"/>
    <n v="1.6097278567266199E-2"/>
    <n v="0.151524992294403"/>
    <n v="0.34794866508828098"/>
    <n v="5.4357455451050596"/>
  </r>
  <r>
    <x v="1"/>
    <x v="30"/>
    <n v="0.84869490866015196"/>
    <n v="0.15944654101051201"/>
    <n v="0.45288181296046798"/>
    <n v="0.38767164602902099"/>
    <x v="58"/>
    <n v="1.7466483727246499E-3"/>
    <n v="1.2886445952465299E-2"/>
    <n v="0.13938950427198701"/>
    <n v="0"/>
    <n v="0.205739958316321"/>
    <n v="0.11815918986966401"/>
    <n v="9.1582783550952993E-3"/>
    <n v="0.16788391022339699"/>
    <n v="0.343307388210292"/>
    <n v="5.4381524508880199"/>
  </r>
  <r>
    <x v="1"/>
    <x v="31"/>
    <n v="0.99785099416151701"/>
    <n v="0.10176323093848599"/>
    <n v="0.31473791757846598"/>
    <n v="0.58349885148304803"/>
    <x v="59"/>
    <n v="3.3138587507533499E-3"/>
    <n v="1.49769219294048E-2"/>
    <n v="0.106874774926296"/>
    <n v="0"/>
    <n v="0.175672775423936"/>
    <n v="0.10433761301571901"/>
    <n v="1.1822940443354401E-2"/>
    <n v="0.187833813052701"/>
    <n v="0.39485968083109801"/>
    <n v="5.4348631067159099"/>
  </r>
  <r>
    <x v="1"/>
    <x v="32"/>
    <n v="0.92773581933138005"/>
    <n v="0.153864035716684"/>
    <n v="0.40103055776914098"/>
    <n v="0.44510540651417402"/>
    <x v="60"/>
    <n v="6.49924475179564E-3"/>
    <n v="9.0358511698640596E-3"/>
    <n v="0.132929078597191"/>
    <n v="0"/>
    <n v="0.18740903626218899"/>
    <n v="0.11722865010943399"/>
    <n v="3.5507865884359703E-2"/>
    <n v="0.17724385782837901"/>
    <n v="0.33051865514442202"/>
    <n v="5.3656325539210501"/>
  </r>
  <r>
    <x v="2"/>
    <x v="0"/>
    <n v="0.86834139427664003"/>
    <n v="4.0604315243444503E-2"/>
    <n v="0.74542510705530696"/>
    <n v="0.213970577701249"/>
    <x v="61"/>
    <n v="2.16228554309831E-2"/>
    <n v="0.194352465712303"/>
    <n v="0.104646580658406"/>
    <n v="9.0697839100106994E-2"/>
    <n v="9.3058688913799301E-2"/>
    <n v="0.121852303985101"/>
    <n v="9.7173355438431707E-3"/>
    <n v="0.18743606163551199"/>
    <n v="0.165450916865688"/>
    <n v="6.9641589475353296"/>
  </r>
  <r>
    <x v="2"/>
    <x v="1"/>
    <n v="0.85015933614406303"/>
    <n v="5.0832764105821299E-2"/>
    <n v="0.72331105879314594"/>
    <n v="0.22585617710103301"/>
    <x v="62"/>
    <n v="2.33805937960576E-2"/>
    <n v="0.199967121210957"/>
    <n v="0.124140262865022"/>
    <n v="9.2245575956646605E-2"/>
    <n v="9.8974367915754605E-2"/>
    <n v="0.13088567764285799"/>
    <n v="1.47050665382253E-2"/>
    <n v="0.13922599716303199"/>
    <n v="0.16338833242164899"/>
    <n v="7.2355211676496403"/>
  </r>
  <r>
    <x v="2"/>
    <x v="2"/>
    <n v="1.00528677127974"/>
    <n v="4.7281918858673798E-2"/>
    <n v="0.72339438632608999"/>
    <n v="0.22932369481523601"/>
    <x v="63"/>
    <n v="2.4839875907044898E-2"/>
    <n v="0.21453736707121401"/>
    <n v="0.129236125633999"/>
    <n v="9.9692966956538398E-2"/>
    <n v="9.42223703928914E-2"/>
    <n v="0.12897952588927"/>
    <n v="1.40066055617188E-2"/>
    <n v="0.108994932450298"/>
    <n v="0.169382157805547"/>
    <n v="7.2347367465798396"/>
  </r>
  <r>
    <x v="2"/>
    <x v="3"/>
    <n v="0.99225379224001098"/>
    <n v="4.6149709439574603E-2"/>
    <n v="0.71575964392229097"/>
    <n v="0.23809064663813401"/>
    <x v="64"/>
    <n v="2.35491542144683E-2"/>
    <n v="0.20479846034545501"/>
    <n v="0.12418823296911601"/>
    <n v="0.100573162035467"/>
    <n v="9.3851460414737603E-2"/>
    <n v="0.11960093114554"/>
    <n v="1.47355120216889E-2"/>
    <n v="0.14495743750656101"/>
    <n v="0.16112041885387099"/>
    <n v="7.1909755182138699"/>
  </r>
  <r>
    <x v="2"/>
    <x v="4"/>
    <n v="1.01855755851715"/>
    <n v="4.8275526106821003E-2"/>
    <n v="0.74999958431339697"/>
    <n v="0.20172488957978199"/>
    <x v="65"/>
    <n v="2.1291483442288098E-2"/>
    <n v="0.21438595600899499"/>
    <n v="0.121858220772397"/>
    <n v="9.86532562907219E-2"/>
    <n v="8.3243823532320696E-2"/>
    <n v="0.12732450419715199"/>
    <n v="1.3886866541554301E-2"/>
    <n v="0.14673419628381401"/>
    <n v="0.15903929265911801"/>
    <n v="7.0883194607326399"/>
  </r>
  <r>
    <x v="2"/>
    <x v="5"/>
    <n v="0.98378408139125595"/>
    <n v="5.3780776824641198E-2"/>
    <n v="0.73633869025316701"/>
    <n v="0.209880532922192"/>
    <x v="66"/>
    <n v="2.2806662302172601E-2"/>
    <n v="0.22016519625799599"/>
    <n v="0.12715310988301901"/>
    <n v="9.5704381953863396E-2"/>
    <n v="8.5377181887137804E-2"/>
    <n v="0.12535663104099101"/>
    <n v="1.09636905300726E-2"/>
    <n v="0.138012823132141"/>
    <n v="0.15851994388270901"/>
    <n v="7.1920054983967097"/>
  </r>
  <r>
    <x v="2"/>
    <x v="6"/>
    <n v="1.01661352966237"/>
    <n v="4.2396041015652398E-2"/>
    <n v="0.74794227832416604"/>
    <n v="0.20966168066018101"/>
    <x v="67"/>
    <n v="2.2702166765487902E-2"/>
    <n v="0.22256104490799"/>
    <n v="0.12133974060951599"/>
    <n v="9.7807926669414694E-2"/>
    <n v="7.8652204597392097E-2"/>
    <n v="0.133358726006094"/>
    <n v="1.11697023760053E-2"/>
    <n v="0.13751783001050299"/>
    <n v="0.164118997723671"/>
    <n v="7.0678525670657004"/>
  </r>
  <r>
    <x v="2"/>
    <x v="7"/>
    <n v="0.997652109209197"/>
    <n v="4.9810143251582402E-2"/>
    <n v="0.73541833975408499"/>
    <n v="0.214771516994332"/>
    <x v="68"/>
    <n v="2.2631065532839698E-2"/>
    <n v="0.220226138096181"/>
    <n v="0.13510412292648299"/>
    <n v="0.109691045147414"/>
    <n v="8.3900006885491901E-2"/>
    <n v="0.134969397128163"/>
    <n v="1.2130215317136799E-2"/>
    <n v="0.113251989205986"/>
    <n v="0.15355251636929601"/>
    <n v="7.2004715878957599"/>
  </r>
  <r>
    <x v="2"/>
    <x v="8"/>
    <n v="0.92736793182414601"/>
    <n v="4.5065164710451501E-2"/>
    <n v="0.75834046129607602"/>
    <n v="0.19659437399347199"/>
    <x v="69"/>
    <n v="2.6835249076555202E-2"/>
    <n v="0.21891614524473299"/>
    <n v="0.13141705348649499"/>
    <n v="0.112313455740836"/>
    <n v="8.6356844880141503E-2"/>
    <n v="0.119014290291408"/>
    <n v="1.1648328980858901E-2"/>
    <n v="0.11868579936955"/>
    <n v="0.158212308874524"/>
    <n v="7.0780197824791404"/>
  </r>
  <r>
    <x v="2"/>
    <x v="9"/>
    <n v="0.99400368490181701"/>
    <n v="5.0375301096307598E-2"/>
    <n v="0.73833385682668795"/>
    <n v="0.21129084207700399"/>
    <x v="70"/>
    <n v="2.88869870890998E-2"/>
    <n v="0.24894408499743101"/>
    <n v="0.128699526471344"/>
    <n v="0.112846412548829"/>
    <n v="8.6208521451408199E-2"/>
    <n v="0.126025961745027"/>
    <n v="2.58455375745438E-2"/>
    <n v="7.1016498418711396E-2"/>
    <n v="0.15514025620922101"/>
    <n v="7.0865177760143796"/>
  </r>
  <r>
    <x v="2"/>
    <x v="10"/>
    <n v="1.0681363857126001"/>
    <n v="4.4409667491795903E-2"/>
    <n v="0.75534010171918498"/>
    <n v="0.20025023078901899"/>
    <x v="71"/>
    <n v="3.2718391472251702E-2"/>
    <n v="0.25528652814005698"/>
    <n v="0.123567209989298"/>
    <n v="0.122628752549216"/>
    <n v="8.1918413221802294E-2"/>
    <n v="0.128546098533345"/>
    <n v="3.66901812599418E-2"/>
    <n v="6.3962906647436604E-2"/>
    <n v="0.142453401567087"/>
    <n v="7.1769541214661503"/>
  </r>
  <r>
    <x v="2"/>
    <x v="11"/>
    <n v="1.27784342484101"/>
    <n v="5.3782847796597803E-2"/>
    <n v="0.75701714150203703"/>
    <n v="0.189200010701365"/>
    <x v="72"/>
    <n v="3.10446759094712E-2"/>
    <n v="0.30279109369014001"/>
    <n v="0.121362023112549"/>
    <n v="0.12376625095467"/>
    <n v="7.2844108403423397E-2"/>
    <n v="0.13647970882567101"/>
    <n v="3.2958661597872703E-2"/>
    <n v="5.2998523033185599E-2"/>
    <n v="0.115015798771738"/>
    <n v="7.2647224477828196"/>
  </r>
  <r>
    <x v="2"/>
    <x v="12"/>
    <n v="0.90821070945738702"/>
    <n v="5.5504746330282503E-2"/>
    <n v="0.73388315566359896"/>
    <n v="0.21061209800611899"/>
    <x v="73"/>
    <n v="1.64305900257719E-2"/>
    <n v="0.20895248224238799"/>
    <n v="0.12756655319799001"/>
    <n v="0.102374764513659"/>
    <n v="9.0426715829326806E-2"/>
    <n v="0.118705866081609"/>
    <n v="3.6106427597274802E-2"/>
    <n v="0.111914847167515"/>
    <n v="0.172737727538264"/>
    <n v="7.1275984886690198"/>
  </r>
  <r>
    <x v="2"/>
    <x v="13"/>
    <n v="0.92245698875697502"/>
    <n v="5.2191018550826501E-2"/>
    <n v="0.74094595976505995"/>
    <n v="0.206863021684114"/>
    <x v="74"/>
    <n v="1.9300083104537E-2"/>
    <n v="0.20985961632217601"/>
    <n v="0.14106171525681999"/>
    <n v="9.5545619100369794E-2"/>
    <n v="8.8418292311165797E-2"/>
    <n v="0.14015223530957199"/>
    <n v="3.5721090869560199E-2"/>
    <n v="9.81789596585977E-2"/>
    <n v="0.15696557924607599"/>
    <n v="7.1575823705694397"/>
  </r>
  <r>
    <x v="2"/>
    <x v="14"/>
    <n v="0.78259819552574905"/>
    <n v="6.2831559488185099E-2"/>
    <n v="0.74904672564300101"/>
    <n v="0.18812171486881399"/>
    <x v="75"/>
    <n v="1.8059439755452902E-2"/>
    <n v="0.179192055123577"/>
    <n v="0.106064626922344"/>
    <n v="0.14218495559024399"/>
    <n v="0.13968144630940099"/>
    <n v="0.12483819539468299"/>
    <n v="3.8254348201223698E-2"/>
    <n v="6.3892324284110194E-2"/>
    <n v="0.17581451170870199"/>
    <n v="7.2135074241490704"/>
  </r>
  <r>
    <x v="2"/>
    <x v="15"/>
    <n v="0.35078918896466699"/>
    <n v="0.112708060743336"/>
    <n v="0.74357627954067196"/>
    <n v="0.14371565971599201"/>
    <x v="76"/>
    <n v="4.9783420650910501E-4"/>
    <n v="8.4348825027921404E-2"/>
    <n v="1.1859365549579899E-2"/>
    <n v="0.298770160075293"/>
    <n v="0.28951541965049399"/>
    <n v="5.10962026338284E-2"/>
    <n v="6.0005439552243203E-2"/>
    <n v="1.7913696310626699E-3"/>
    <n v="0.18555753415114901"/>
    <n v="7.5292982536916604"/>
  </r>
  <r>
    <x v="2"/>
    <x v="16"/>
    <n v="0.43496243718068101"/>
    <n v="9.6063280487969999E-2"/>
    <n v="0.75812379604078906"/>
    <n v="0.14581292347124"/>
    <x v="77"/>
    <n v="2.7890702099129801E-4"/>
    <n v="8.3967024194695206E-2"/>
    <n v="2.6033684887498802E-2"/>
    <n v="0.26077262581773403"/>
    <n v="0.253485069725431"/>
    <n v="5.8943083758740203E-2"/>
    <n v="6.1950154475419801E-2"/>
    <n v="5.4302536996684303E-3"/>
    <n v="0.23034041098941699"/>
    <n v="7.4197063400709604"/>
  </r>
  <r>
    <x v="2"/>
    <x v="17"/>
    <n v="0.65271396767113599"/>
    <n v="7.8394316254946597E-2"/>
    <n v="0.75915237812132796"/>
    <n v="0.16245330562372601"/>
    <x v="78"/>
    <n v="1.54166359884689E-2"/>
    <n v="0.228558491757718"/>
    <n v="6.9255203402423901E-2"/>
    <n v="0.18415744746100701"/>
    <n v="0.15428039861892701"/>
    <n v="8.3578596022324605E-2"/>
    <n v="5.4419810666108903E-2"/>
    <n v="7.1630605395409898E-3"/>
    <n v="0.18760997998152601"/>
    <n v="7.4155647322920304"/>
  </r>
  <r>
    <x v="2"/>
    <x v="18"/>
    <n v="0.89412970862723395"/>
    <n v="7.4107988072884601E-2"/>
    <n v="0.75325470541261097"/>
    <n v="0.17263730651450401"/>
    <x v="79"/>
    <n v="1.88257033530181E-2"/>
    <n v="0.24227489848547401"/>
    <n v="0.130081010461921"/>
    <n v="0.131486250909849"/>
    <n v="0.11128304329121599"/>
    <n v="0.13087511351372"/>
    <n v="4.43485700268842E-2"/>
    <n v="1.61057936277018E-2"/>
    <n v="0.16320409646467801"/>
    <n v="7.4089915067399303"/>
  </r>
  <r>
    <x v="2"/>
    <x v="19"/>
    <n v="0.98421782440576699"/>
    <n v="6.3291893892022305E-2"/>
    <n v="0.75448583101104605"/>
    <n v="0.18222227509693101"/>
    <x v="80"/>
    <n v="1.8633357587007699E-2"/>
    <n v="0.23370828928774501"/>
    <n v="0.17261436230128299"/>
    <n v="0.116073191332684"/>
    <n v="9.7182809313681007E-2"/>
    <n v="0.12045075375063601"/>
    <n v="4.1813601697652199E-2"/>
    <n v="3.2901440884313099E-2"/>
    <n v="0.154452850834501"/>
    <n v="7.2701946986000596"/>
  </r>
  <r>
    <x v="2"/>
    <x v="20"/>
    <n v="0.92672208409859202"/>
    <n v="6.87108448573273E-2"/>
    <n v="0.74758312306941099"/>
    <n v="0.183706032073262"/>
    <x v="81"/>
    <n v="2.0078595232126101E-2"/>
    <n v="0.221722879048973"/>
    <n v="0.148940812088905"/>
    <n v="0.133731328283096"/>
    <n v="0.105104142965811"/>
    <n v="0.12598212728496999"/>
    <n v="4.5000745838976702E-2"/>
    <n v="3.14614116719278E-2"/>
    <n v="0.15530525369893"/>
    <n v="7.2797377807231003"/>
  </r>
  <r>
    <x v="2"/>
    <x v="21"/>
    <n v="0.93309235790376499"/>
    <n v="6.8504704251446794E-2"/>
    <n v="0.76773916076332005"/>
    <n v="0.163756134985233"/>
    <x v="82"/>
    <n v="2.3687413197112601E-2"/>
    <n v="0.23295368929131999"/>
    <n v="0.12247497799337299"/>
    <n v="0.15333428725530299"/>
    <n v="0.113187276162224"/>
    <n v="0.13830795569498699"/>
    <n v="4.3830710964235402E-2"/>
    <n v="1.22976171597022E-2"/>
    <n v="0.147477988791787"/>
    <n v="7.2846457913683302"/>
  </r>
  <r>
    <x v="2"/>
    <x v="22"/>
    <n v="0.66945023347577404"/>
    <n v="8.0996782007616994E-2"/>
    <n v="0.76912666862858403"/>
    <n v="0.14987654936379899"/>
    <x v="83"/>
    <n v="1.6066903243417599E-2"/>
    <n v="0.136094260118619"/>
    <n v="9.8048946571705098E-2"/>
    <n v="0.22527122780025"/>
    <n v="0.154025057283007"/>
    <n v="0.13294037107807899"/>
    <n v="5.0811167084398298E-2"/>
    <n v="7.4093588439172499E-3"/>
    <n v="0.16522730724371501"/>
    <n v="7.3155496823173802"/>
  </r>
  <r>
    <x v="2"/>
    <x v="23"/>
    <n v="1.1606224923733599"/>
    <n v="6.5096615263788599E-2"/>
    <n v="0.79185091197601498"/>
    <n v="0.143052472760197"/>
    <x v="84"/>
    <n v="2.9005293300101799E-2"/>
    <n v="0.33506356119899999"/>
    <n v="6.4913710794886101E-2"/>
    <n v="0.150725514796934"/>
    <n v="0.101766410833078"/>
    <n v="0.14267931816256499"/>
    <n v="4.0427062990815499E-2"/>
    <n v="7.5982933780528103E-3"/>
    <n v="0.114290326979072"/>
    <n v="7.3489345950315101"/>
  </r>
  <r>
    <x v="2"/>
    <x v="24"/>
    <n v="0.49427761398511699"/>
    <n v="8.7083352853430995E-2"/>
    <n v="0.78046016392663098"/>
    <n v="0.132456483219938"/>
    <x v="85"/>
    <n v="5.5844116663945897E-3"/>
    <n v="0.106665053841918"/>
    <n v="9.83989206932806E-2"/>
    <n v="0.193104579071294"/>
    <n v="0.19538428343033601"/>
    <n v="0.133439157629378"/>
    <n v="4.5210031495075798E-2"/>
    <n v="6.3704306985989997E-3"/>
    <n v="0.19894048671300901"/>
    <n v="7.3638433346638701"/>
  </r>
  <r>
    <x v="2"/>
    <x v="25"/>
    <n v="0.49525975120929899"/>
    <n v="8.6650671282546998E-2"/>
    <n v="0.77075944898001603"/>
    <n v="0.142589879737437"/>
    <x v="86"/>
    <n v="8.2367526188198697E-4"/>
    <n v="8.0060319484958703E-2"/>
    <n v="9.8374119311421704E-2"/>
    <n v="0.20789468077095799"/>
    <n v="0.19370576922791399"/>
    <n v="0.13914734180237001"/>
    <n v="4.6694055957786203E-2"/>
    <n v="7.0463136779595203E-3"/>
    <n v="0.20832327242293999"/>
    <n v="7.3058542150720003"/>
  </r>
  <r>
    <x v="2"/>
    <x v="26"/>
    <n v="0.59363495106420705"/>
    <n v="8.1298271131357097E-2"/>
    <n v="0.77866507860345402"/>
    <n v="0.14003665026518899"/>
    <x v="87"/>
    <n v="1.3811929166504899E-4"/>
    <n v="8.03834426760313E-2"/>
    <n v="0.1040254236213"/>
    <n v="0.202441389077089"/>
    <n v="0.17163877211203399"/>
    <n v="0.15568420288138901"/>
    <n v="4.56411273937182E-2"/>
    <n v="7.4547850364419096E-3"/>
    <n v="0.21240745567160299"/>
    <n v="7.3554968762387203"/>
  </r>
  <r>
    <x v="2"/>
    <x v="27"/>
    <n v="0.88389358081381497"/>
    <n v="7.6265021372773995E-2"/>
    <n v="0.75504065429863498"/>
    <n v="0.16869432432859099"/>
    <x v="88"/>
    <n v="9.8359236262879103E-3"/>
    <n v="0.26476328050421699"/>
    <n v="0.104874995618226"/>
    <n v="0.12715867589300001"/>
    <n v="0.129142520631778"/>
    <n v="0.13000465127128399"/>
    <n v="4.33078956044258E-2"/>
    <n v="1.37697116804227E-2"/>
    <n v="0.162531793986844"/>
    <n v="7.2932050894092102"/>
  </r>
  <r>
    <x v="2"/>
    <x v="28"/>
    <n v="1.0147131285112201"/>
    <n v="6.1245610163094599E-2"/>
    <n v="0.76020848229931504"/>
    <n v="0.17854590753759"/>
    <x v="89"/>
    <n v="1.8193472044607601E-2"/>
    <n v="0.265902591851646"/>
    <n v="0.143722728196268"/>
    <n v="0.110494449103267"/>
    <n v="0.12558027573609901"/>
    <n v="0.11689147372981699"/>
    <n v="3.9109056776065701E-2"/>
    <n v="1.9096648792174001E-2"/>
    <n v="0.14828296919731199"/>
    <n v="7.3042031714846196"/>
  </r>
  <r>
    <x v="2"/>
    <x v="29"/>
    <n v="1.02723234792566"/>
    <n v="6.0047423401491398E-2"/>
    <n v="0.73079888641811097"/>
    <n v="0.20915369018039801"/>
    <x v="90"/>
    <n v="1.8707318803916399E-2"/>
    <n v="0.24427309482696899"/>
    <n v="0.15159376353933901"/>
    <n v="0.110259198957674"/>
    <n v="0.12138611368239299"/>
    <n v="0.122312077152456"/>
    <n v="3.8329336399430501E-2"/>
    <n v="2.8164042251031599E-2"/>
    <n v="0.151098290193453"/>
    <n v="7.3091445910594901"/>
  </r>
  <r>
    <x v="2"/>
    <x v="30"/>
    <n v="1.06577446476975"/>
    <n v="6.2387968876980497E-2"/>
    <n v="0.74780698317670902"/>
    <n v="0.18980504794631101"/>
    <x v="91"/>
    <n v="1.63839777418858E-2"/>
    <n v="0.229666366633067"/>
    <n v="0.16514922202438401"/>
    <n v="0.114411913929078"/>
    <n v="0.113668637223813"/>
    <n v="0.13857632536955899"/>
    <n v="3.3525963544766203E-2"/>
    <n v="2.9297100095214301E-2"/>
    <n v="0.14780619312014301"/>
    <n v="7.2337898628561996"/>
  </r>
  <r>
    <x v="2"/>
    <x v="31"/>
    <n v="1.07522940505807"/>
    <n v="6.1847771323089197E-2"/>
    <n v="0.731459167717178"/>
    <n v="0.206693060959732"/>
    <x v="92"/>
    <n v="1.68240863922588E-2"/>
    <n v="0.22690692599273499"/>
    <n v="0.192981087960932"/>
    <n v="0.11040928908912501"/>
    <n v="0.109091977783286"/>
    <n v="0.118924743966784"/>
    <n v="3.4934986729239399E-2"/>
    <n v="3.4450094344052197E-2"/>
    <n v="0.142983025256149"/>
    <n v="7.3165036567098403"/>
  </r>
  <r>
    <x v="2"/>
    <x v="32"/>
    <n v="1.1123314709941901"/>
    <n v="5.6590878339075099E-2"/>
    <n v="0.75589166430121502"/>
    <n v="0.18751745735970901"/>
    <x v="93"/>
    <n v="1.7180813356765301E-2"/>
    <n v="0.224741619259785"/>
    <n v="0.16373344967557199"/>
    <n v="0.112471950877542"/>
    <n v="0.111135524317343"/>
    <n v="0.12453415285238"/>
    <n v="3.3211894271260999E-2"/>
    <n v="4.9103293128754798E-2"/>
    <n v="0.15090769600022799"/>
    <n v="7.1801165534918896"/>
  </r>
  <r>
    <x v="3"/>
    <x v="0"/>
    <n v="0.90595783939321395"/>
    <n v="7.2553820284110296E-2"/>
    <n v="0.54423150954080501"/>
    <n v="0.38321467017508398"/>
    <x v="94"/>
    <n v="3.6815625796747797E-2"/>
    <n v="0.149671122619185"/>
    <n v="6.7894165389358496E-2"/>
    <n v="0.13409062963968499"/>
    <n v="0.25356788814498099"/>
    <n v="8.5027197331297405E-2"/>
    <n v="6.6764577523040006E-2"/>
    <n v="0.111453908593813"/>
    <n v="8.0194664001302707E-2"/>
    <n v="6.6861405393867601"/>
  </r>
  <r>
    <x v="3"/>
    <x v="1"/>
    <n v="0.83385870141386498"/>
    <n v="7.5860774015206398E-2"/>
    <n v="0.54831443953814096"/>
    <n v="0.37582478644665301"/>
    <x v="95"/>
    <n v="3.80883375203874E-2"/>
    <n v="0.167044488973352"/>
    <n v="7.9237491660905796E-2"/>
    <n v="0.11753325066365999"/>
    <n v="0.27195290596128202"/>
    <n v="8.9011256060128094E-2"/>
    <n v="5.5969365737131599E-2"/>
    <n v="8.6195847190680394E-2"/>
    <n v="8.0788471668003903E-2"/>
    <n v="6.8038198685757703"/>
  </r>
  <r>
    <x v="3"/>
    <x v="2"/>
    <n v="1.0453021670221001"/>
    <n v="8.5673543790198703E-2"/>
    <n v="0.53452109644869905"/>
    <n v="0.37980535976110302"/>
    <x v="96"/>
    <n v="3.7243148683516102E-2"/>
    <n v="0.190632809411003"/>
    <n v="7.7622751407062901E-2"/>
    <n v="0.127879052638256"/>
    <n v="0.25764818828865199"/>
    <n v="8.3874419664204503E-2"/>
    <n v="4.3885606908682803E-2"/>
    <n v="9.1414523309985604E-2"/>
    <n v="7.3843107838218097E-2"/>
    <n v="6.7910025352430301"/>
  </r>
  <r>
    <x v="3"/>
    <x v="3"/>
    <n v="0.94717512584026997"/>
    <n v="8.5396428891703097E-2"/>
    <n v="0.52620389526596001"/>
    <n v="0.38839967584233698"/>
    <x v="97"/>
    <n v="3.39513231584265E-2"/>
    <n v="0.18050365427472201"/>
    <n v="7.3096471668451901E-2"/>
    <n v="0.110792086511435"/>
    <n v="0.27286977306832799"/>
    <n v="8.4105899155469802E-2"/>
    <n v="6.0884435303210499E-2"/>
    <n v="9.4160721795663899E-2"/>
    <n v="7.4523481690675505E-2"/>
    <n v="6.8511916772750698"/>
  </r>
  <r>
    <x v="3"/>
    <x v="4"/>
    <n v="1.0082156839768801"/>
    <n v="7.9847573419299003E-2"/>
    <n v="0.52997882380664396"/>
    <n v="0.39017360277405699"/>
    <x v="98"/>
    <n v="2.7933037089737298E-2"/>
    <n v="0.18178757031634901"/>
    <n v="7.1093810211271993E-2"/>
    <n v="0.12071229770279999"/>
    <n v="0.25404807597474799"/>
    <n v="9.0836284424241506E-2"/>
    <n v="4.4961421104805499E-2"/>
    <n v="0.124487769503614"/>
    <n v="7.4532402712195703E-2"/>
    <n v="6.72403793194517"/>
  </r>
  <r>
    <x v="3"/>
    <x v="5"/>
    <n v="0.97489759517984897"/>
    <n v="8.2491236027753601E-2"/>
    <n v="0.535117350674156"/>
    <n v="0.38239141329809001"/>
    <x v="99"/>
    <n v="3.0864995693679301E-2"/>
    <n v="0.19623760680463201"/>
    <n v="7.6271747113394794E-2"/>
    <n v="0.117895901302844"/>
    <n v="0.248499696716839"/>
    <n v="9.4305801728092803E-2"/>
    <n v="4.5825346675656999E-2"/>
    <n v="0.106199939767098"/>
    <n v="7.4431306906170294E-2"/>
    <n v="6.7646168433900904"/>
  </r>
  <r>
    <x v="3"/>
    <x v="6"/>
    <n v="0.99157336637011995"/>
    <n v="7.2216579993130303E-2"/>
    <n v="0.55825914098351104"/>
    <n v="0.36952427902335899"/>
    <x v="100"/>
    <n v="3.12810451783474E-2"/>
    <n v="0.192165613704222"/>
    <n v="7.5733265607139499E-2"/>
    <n v="0.118932488842227"/>
    <n v="0.25304304135142103"/>
    <n v="9.1702390066144501E-2"/>
    <n v="4.4324965494049802E-2"/>
    <n v="0.11346772189736801"/>
    <n v="7.0530119047761103E-2"/>
    <n v="6.6624004990290304"/>
  </r>
  <r>
    <x v="3"/>
    <x v="7"/>
    <n v="0.96137444264908301"/>
    <n v="9.01478513237228E-2"/>
    <n v="0.55140364200591796"/>
    <n v="0.35844850667035999"/>
    <x v="101"/>
    <n v="3.3006107368501202E-2"/>
    <n v="0.19011173509076901"/>
    <n v="8.2208771511927098E-2"/>
    <n v="0.124351282680954"/>
    <n v="0.25854864338530198"/>
    <n v="9.6222499604957698E-2"/>
    <n v="4.9843405784305198E-2"/>
    <n v="8.8140447503039399E-2"/>
    <n v="6.74176091598052E-2"/>
    <n v="6.8483832778705898"/>
  </r>
  <r>
    <x v="3"/>
    <x v="8"/>
    <n v="0.88860335534716595"/>
    <n v="7.8489988364633501E-2"/>
    <n v="0.56356631592613504"/>
    <n v="0.35794369570923101"/>
    <x v="102"/>
    <n v="3.6779672875988399E-2"/>
    <n v="0.19590767205906101"/>
    <n v="7.7444928304522306E-2"/>
    <n v="0.12582271884329099"/>
    <n v="0.262184409732028"/>
    <n v="8.3518604957539905E-2"/>
    <n v="4.7010658193984999E-2"/>
    <n v="8.1933830129498106E-2"/>
    <n v="7.4511080525355003E-2"/>
    <n v="6.79802664574557"/>
  </r>
  <r>
    <x v="3"/>
    <x v="9"/>
    <n v="0.96562519024078197"/>
    <n v="8.0133808909005996E-2"/>
    <n v="0.53584550554587396"/>
    <n v="0.38402068554511998"/>
    <x v="103"/>
    <n v="4.1471966991887099E-2"/>
    <n v="0.201529251474375"/>
    <n v="7.3950232528782106E-2"/>
    <n v="0.127339451417188"/>
    <n v="0.26265231054868998"/>
    <n v="8.9250882707368306E-2"/>
    <n v="5.8543364894880899E-2"/>
    <n v="6.3026417286827396E-2"/>
    <n v="7.3179809750463704E-2"/>
    <n v="6.7951747138730001"/>
  </r>
  <r>
    <x v="3"/>
    <x v="10"/>
    <n v="1.06548833097482"/>
    <n v="7.6335723872499803E-2"/>
    <n v="0.54135902623341003"/>
    <n v="0.38230524989408998"/>
    <x v="104"/>
    <n v="4.6870360083447998E-2"/>
    <n v="0.200133042784326"/>
    <n v="7.33409536143943E-2"/>
    <n v="0.15920204530856499"/>
    <n v="0.246803025828011"/>
    <n v="9.1591442643322599E-2"/>
    <n v="5.13730969224655E-2"/>
    <n v="4.61488371448735E-2"/>
    <n v="6.6616708102979899E-2"/>
    <n v="6.8134822411552802"/>
  </r>
  <r>
    <x v="3"/>
    <x v="11"/>
    <n v="1.4119282015918599"/>
    <n v="7.1609624765461496E-2"/>
    <n v="0.55076678205177498"/>
    <n v="0.37762359318276401"/>
    <x v="105"/>
    <n v="5.1836407134335502E-2"/>
    <n v="0.22065086781325499"/>
    <n v="6.6136661220077206E-2"/>
    <n v="0.18184108013800901"/>
    <n v="0.241522415850912"/>
    <n v="9.4734402334681903E-2"/>
    <n v="4.2434731364026902E-2"/>
    <n v="4.22501914810798E-2"/>
    <n v="4.9341161525680799E-2"/>
    <n v="6.67151108010487"/>
  </r>
  <r>
    <x v="3"/>
    <x v="12"/>
    <n v="0.81947153902279202"/>
    <n v="9.1468689030190106E-2"/>
    <n v="0.56638338524236698"/>
    <n v="0.34214792572744301"/>
    <x v="106"/>
    <n v="3.5580020902962702E-2"/>
    <n v="0.15678498506824401"/>
    <n v="7.6441574980354102E-2"/>
    <n v="0.117733021789619"/>
    <n v="0.28900551581040201"/>
    <n v="9.0473012301476904E-2"/>
    <n v="5.4099994595902798E-2"/>
    <n v="8.3832184197266194E-2"/>
    <n v="8.3463936622114598E-2"/>
    <n v="6.8699618006286096"/>
  </r>
  <r>
    <x v="3"/>
    <x v="13"/>
    <n v="0.84272196160489798"/>
    <n v="9.49034552261067E-2"/>
    <n v="0.55913946839185502"/>
    <n v="0.34595707638203799"/>
    <x v="107"/>
    <n v="3.3714011070361601E-2"/>
    <n v="0.162573041072473"/>
    <n v="7.9441483813922895E-2"/>
    <n v="0.12035892422498599"/>
    <n v="0.296294038592604"/>
    <n v="9.1262076602678793E-2"/>
    <n v="4.5389898191832201E-2"/>
    <n v="7.6397613354316704E-2"/>
    <n v="8.1041097497896397E-2"/>
    <n v="6.98824840550723"/>
  </r>
  <r>
    <x v="3"/>
    <x v="14"/>
    <n v="0.72029507895073397"/>
    <n v="0.114172924058061"/>
    <n v="0.58296190899548594"/>
    <n v="0.30286516694645299"/>
    <x v="108"/>
    <n v="3.63982566930037E-2"/>
    <n v="0.108825694583238"/>
    <n v="6.21698530553845E-2"/>
    <n v="0.11278360619313101"/>
    <n v="0.39652174947636698"/>
    <n v="7.9780107251673005E-2"/>
    <n v="6.4145309500894004E-2"/>
    <n v="4.7568795243740601E-2"/>
    <n v="8.2789303636317604E-2"/>
    <n v="7.0394069253543501"/>
  </r>
  <r>
    <x v="3"/>
    <x v="15"/>
    <n v="0.36873429648656297"/>
    <n v="0.168208398322508"/>
    <n v="0.61665501330449202"/>
    <n v="0.21513658837300001"/>
    <x v="109"/>
    <n v="6.4445827500090301E-4"/>
    <n v="0"/>
    <n v="2.3194858415422199E-2"/>
    <n v="6.3001283960639295E-2"/>
    <n v="0.68861202163048096"/>
    <n v="5.0254111948554503E-2"/>
    <n v="8.6363580003314205E-2"/>
    <n v="9.1390031749538792E-3"/>
    <n v="6.5834963577948796E-2"/>
    <n v="7.4982046312972699"/>
  </r>
  <r>
    <x v="3"/>
    <x v="16"/>
    <n v="0.46087388838797999"/>
    <n v="0.15496922823363901"/>
    <n v="0.611338958137016"/>
    <n v="0.23369181362934499"/>
    <x v="110"/>
    <n v="1.10901458402792E-4"/>
    <n v="1.5191980603122201E-3"/>
    <n v="2.6628032649754E-2"/>
    <n v="7.0638212978259896E-2"/>
    <n v="0.61999800620446599"/>
    <n v="5.2796644614088901E-2"/>
    <n v="0.118732483836264"/>
    <n v="1.11306324685866E-2"/>
    <n v="8.5400731481712497E-2"/>
    <n v="7.41995936119537"/>
  </r>
  <r>
    <x v="3"/>
    <x v="17"/>
    <n v="0.61772357726489802"/>
    <n v="0.123554242391993"/>
    <n v="0.59022328711901195"/>
    <n v="0.28622247048899502"/>
    <x v="111"/>
    <n v="2.3490250137767999E-2"/>
    <n v="0.15293924920574301"/>
    <n v="3.6920452480901297E-2"/>
    <n v="8.38127590209264E-2"/>
    <n v="0.44230024314426902"/>
    <n v="7.0437993711642694E-2"/>
    <n v="8.7420257975233895E-2"/>
    <n v="1.5716416098112099E-2"/>
    <n v="7.2839173288403697E-2"/>
    <n v="7.2280379293544197"/>
  </r>
  <r>
    <x v="3"/>
    <x v="18"/>
    <n v="0.83348661606673702"/>
    <n v="0.10115322854049801"/>
    <n v="0.58681532634282896"/>
    <n v="0.31203144511667202"/>
    <x v="112"/>
    <n v="3.56794179222929E-2"/>
    <n v="0.19847514995166601"/>
    <n v="6.07474681841636E-2"/>
    <n v="0.10023293776740699"/>
    <n v="0.33919004154187798"/>
    <n v="8.7101731083073106E-2"/>
    <n v="7.3780054648538401E-2"/>
    <n v="2.3210957596875598E-2"/>
    <n v="6.7811910071631995E-2"/>
    <n v="6.9968121023089598"/>
  </r>
  <r>
    <x v="3"/>
    <x v="19"/>
    <n v="0.88322564628729505"/>
    <n v="0.100649282451322"/>
    <n v="0.58606378109066104"/>
    <n v="0.31328693645801697"/>
    <x v="113"/>
    <n v="3.7686716451642899E-2"/>
    <n v="0.21183237044486899"/>
    <n v="6.6335527845443804E-2"/>
    <n v="9.9340877419577797E-2"/>
    <n v="0.32517618999942"/>
    <n v="9.1758962139969202E-2"/>
    <n v="6.0049518619186303E-2"/>
    <n v="2.61772245902363E-2"/>
    <n v="6.5183803370192903E-2"/>
    <n v="7.0985351781134796"/>
  </r>
  <r>
    <x v="3"/>
    <x v="20"/>
    <n v="0.86763436493740498"/>
    <n v="9.5833447472763802E-2"/>
    <n v="0.583667844900845"/>
    <n v="0.32049870762639099"/>
    <x v="114"/>
    <n v="3.4711059468695002E-2"/>
    <n v="0.19161227746662199"/>
    <n v="6.6155244491493903E-2"/>
    <n v="0.104828717707437"/>
    <n v="0.324490101728726"/>
    <n v="8.7778841630056295E-2"/>
    <n v="7.4053425691445296E-2"/>
    <n v="3.5727266185644799E-2"/>
    <n v="6.85497554064642E-2"/>
    <n v="6.8702739787065097"/>
  </r>
  <r>
    <x v="3"/>
    <x v="21"/>
    <n v="0.92629995669862597"/>
    <n v="9.6154661050632598E-2"/>
    <n v="0.57712937559453503"/>
    <n v="0.32671596335483299"/>
    <x v="115"/>
    <n v="3.7963419226124999E-2"/>
    <n v="0.19690820840933099"/>
    <n v="6.7852661867058198E-2"/>
    <n v="0.113155434909923"/>
    <n v="0.32343629751155001"/>
    <n v="9.8064666882864499E-2"/>
    <n v="6.6251170609798293E-2"/>
    <n v="2.11642729194166E-2"/>
    <n v="6.4889644156994997E-2"/>
    <n v="6.99722428909039"/>
  </r>
  <r>
    <x v="3"/>
    <x v="22"/>
    <n v="0.67928414328083697"/>
    <n v="0.115594415473515"/>
    <n v="0.58980286024051998"/>
    <n v="0.29460272428596601"/>
    <x v="116"/>
    <n v="1.9492593347621601E-2"/>
    <n v="5.5134183865826802E-2"/>
    <n v="4.7125976696796898E-2"/>
    <n v="0.124424303654617"/>
    <n v="0.451783613767893"/>
    <n v="0.104577623542967"/>
    <n v="8.7062599567254095E-2"/>
    <n v="2.1799079050764201E-2"/>
    <n v="7.20174938836982E-2"/>
    <n v="7.1611923660097299"/>
  </r>
  <r>
    <x v="3"/>
    <x v="23"/>
    <n v="1.0015977767794899"/>
    <n v="0.10603065700608801"/>
    <n v="0.59683303459234704"/>
    <n v="0.29713630840156602"/>
    <x v="117"/>
    <n v="3.5411116027161398E-2"/>
    <n v="0.183623224688093"/>
    <n v="4.5520302092873097E-2"/>
    <n v="0.16393805368348899"/>
    <n v="0.33988709258524202"/>
    <n v="0.10266604687756201"/>
    <n v="5.0810028322307799E-2"/>
    <n v="1.64616655505649E-2"/>
    <n v="4.8797347158721201E-2"/>
    <n v="7.1648788638276804"/>
  </r>
  <r>
    <x v="3"/>
    <x v="24"/>
    <n v="0.43510965095526"/>
    <n v="0.14643645394920099"/>
    <n v="0.60784499020282201"/>
    <n v="0.245718555847978"/>
    <x v="118"/>
    <n v="3.6399078141048499E-3"/>
    <n v="1.4280442924966201E-3"/>
    <n v="4.6195498998132301E-2"/>
    <n v="7.0830594619170295E-2"/>
    <n v="0.57441837386844896"/>
    <n v="9.8611233563309905E-2"/>
    <n v="7.3697770279689295E-2"/>
    <n v="2.41330554623632E-2"/>
    <n v="9.0463021537682098E-2"/>
    <n v="7.4180117055455197"/>
  </r>
  <r>
    <x v="3"/>
    <x v="25"/>
    <n v="0.461093969277585"/>
    <n v="0.13308138077705101"/>
    <n v="0.61884484597190303"/>
    <n v="0.24807377325104599"/>
    <x v="119"/>
    <n v="1.23867911986575E-3"/>
    <n v="3.8140547881741599E-3"/>
    <n v="4.7463136601750201E-2"/>
    <n v="8.0378057245974494E-2"/>
    <n v="0.55528712159559301"/>
    <n v="8.97930298599353E-2"/>
    <n v="8.4804026261382198E-2"/>
    <n v="2.5150922924059599E-2"/>
    <n v="9.0777653271432293E-2"/>
    <n v="7.40840271844431"/>
  </r>
  <r>
    <x v="3"/>
    <x v="26"/>
    <n v="0.59437997756069505"/>
    <n v="0.13013534562155499"/>
    <n v="0.59883568899655903"/>
    <n v="0.27102896538188598"/>
    <x v="120"/>
    <n v="7.2456617527902497E-4"/>
    <n v="7.7836854154417498E-3"/>
    <n v="4.92844470227215E-2"/>
    <n v="8.0084693787508807E-2"/>
    <n v="0.521889007511257"/>
    <n v="0.109581593130778"/>
    <n v="8.7981075099534803E-2"/>
    <n v="2.8971574141631401E-2"/>
    <n v="9.4863146223709199E-2"/>
    <n v="7.2918095974000403"/>
  </r>
  <r>
    <x v="3"/>
    <x v="27"/>
    <n v="0.85666798899614505"/>
    <n v="0.100933706874078"/>
    <n v="0.58336531668942304"/>
    <n v="0.31570097643650002"/>
    <x v="121"/>
    <n v="1.99654853887631E-2"/>
    <n v="0.190927642312577"/>
    <n v="4.8383862225192503E-2"/>
    <n v="0.12981570704055401"/>
    <n v="0.33113232922936597"/>
    <n v="9.9933357797440503E-2"/>
    <n v="6.1116814580688503E-2"/>
    <n v="2.82347856964726E-2"/>
    <n v="7.2771856546461802E-2"/>
    <n v="7.0721046269129202"/>
  </r>
  <r>
    <x v="3"/>
    <x v="28"/>
    <n v="0.920512192684389"/>
    <n v="9.9182787227603306E-2"/>
    <n v="0.58214575334636398"/>
    <n v="0.31867145942603198"/>
    <x v="122"/>
    <n v="2.9792176477637801E-2"/>
    <n v="0.218960332917295"/>
    <n v="5.8176463094799603E-2"/>
    <n v="9.3160842878615299E-2"/>
    <n v="0.31990141439467101"/>
    <n v="0.102263934175699"/>
    <n v="6.3574763623310895E-2"/>
    <n v="2.5828060395431E-2"/>
    <n v="7.7721821262959803E-2"/>
    <n v="7.03876926673742"/>
  </r>
  <r>
    <x v="3"/>
    <x v="29"/>
    <n v="0.861865204140286"/>
    <n v="9.8905937687622195E-2"/>
    <n v="0.60436292380571999"/>
    <n v="0.296731138506658"/>
    <x v="123"/>
    <n v="3.1786848101667903E-2"/>
    <n v="0.216213483997693"/>
    <n v="6.7363650181415796E-2"/>
    <n v="6.5187432638786999E-2"/>
    <n v="0.336755145529466"/>
    <n v="9.0706197755583501E-2"/>
    <n v="6.4567394682949503E-2"/>
    <n v="3.2689812291559497E-2"/>
    <n v="8.4951983290397895E-2"/>
    <n v="7.0473501178346201"/>
  </r>
  <r>
    <x v="3"/>
    <x v="30"/>
    <n v="0.862156057073034"/>
    <n v="0.10871529506201701"/>
    <n v="0.58347488950434401"/>
    <n v="0.307809815433639"/>
    <x v="124"/>
    <n v="3.1096062246194201E-2"/>
    <n v="0.20186353711332"/>
    <n v="7.6425098433470506E-2"/>
    <n v="6.60303462565274E-2"/>
    <n v="0.33343404481784999"/>
    <n v="0.101461620490719"/>
    <n v="5.54348343272393E-2"/>
    <n v="3.5216692504641399E-2"/>
    <n v="8.8571067510848894E-2"/>
    <n v="7.1371908799847601"/>
  </r>
  <r>
    <x v="3"/>
    <x v="31"/>
    <n v="0.86612223915726605"/>
    <n v="0.100015310590902"/>
    <n v="0.59646672786889199"/>
    <n v="0.30351796154020599"/>
    <x v="125"/>
    <n v="3.4184830364815302E-2"/>
    <n v="0.19676641846605999"/>
    <n v="8.4253340845908395E-2"/>
    <n v="6.4570130076950005E-2"/>
    <n v="0.32505169206741602"/>
    <n v="9.4035707905260696E-2"/>
    <n v="6.2151326112315199E-2"/>
    <n v="4.5075523205854E-2"/>
    <n v="8.4310533961393194E-2"/>
    <n v="7.0986172309326596"/>
  </r>
  <r>
    <x v="3"/>
    <x v="32"/>
    <n v="0.82728398000615799"/>
    <n v="9.8624678841718896E-2"/>
    <n v="0.60198950849204602"/>
    <n v="0.29938581266623499"/>
    <x v="126"/>
    <n v="3.2440048753927399E-2"/>
    <n v="0.18033247138427699"/>
    <n v="8.6446266855856199E-2"/>
    <n v="6.4456337978819403E-2"/>
    <n v="0.32719966170329801"/>
    <n v="9.6009149211129796E-2"/>
    <n v="5.7066697947178301E-2"/>
    <n v="4.9258164808095597E-2"/>
    <n v="9.6487945852554102E-2"/>
    <n v="6.9821678121396697"/>
  </r>
  <r>
    <x v="4"/>
    <x v="0"/>
    <n v="0.75915410016791696"/>
    <n v="3.9698361647536498E-2"/>
    <n v="0.81960499446495105"/>
    <n v="0.14069664388751299"/>
    <x v="127"/>
    <n v="3.4507613711606801E-2"/>
    <n v="0.260862911715812"/>
    <n v="3.8303758825419199E-2"/>
    <n v="9.9348334776950306E-2"/>
    <n v="0.31510403188646702"/>
    <n v="9.7460357537700701E-2"/>
    <n v="5.1091429326284798E-2"/>
    <n v="2.7738908346887501E-2"/>
    <n v="5.4465099473307597E-2"/>
    <n v="7.0954226539535403"/>
  </r>
  <r>
    <x v="4"/>
    <x v="1"/>
    <n v="0.82217104866383395"/>
    <n v="3.6435397896690203E-2"/>
    <n v="0.82597948530869303"/>
    <n v="0.13758511679461599"/>
    <x v="128"/>
    <n v="3.7861428856433302E-2"/>
    <n v="0.25628376644954998"/>
    <n v="3.7822241243284198E-2"/>
    <n v="0.11545997389374101"/>
    <n v="0.29511218456979599"/>
    <n v="0.11339987601977999"/>
    <n v="3.9562970468612797E-2"/>
    <n v="3.4290691575212799E-2"/>
    <n v="5.2252804967052299E-2"/>
    <n v="7.0548658872506902"/>
  </r>
  <r>
    <x v="4"/>
    <x v="2"/>
    <n v="0.96937763767988905"/>
    <n v="3.6168457782353801E-2"/>
    <n v="0.83106733155076795"/>
    <n v="0.13276421066687799"/>
    <x v="129"/>
    <n v="2.99816268287308E-2"/>
    <n v="0.29653431351130399"/>
    <n v="3.8875394298475897E-2"/>
    <n v="0.10926008184747101"/>
    <n v="0.29627946935568"/>
    <n v="9.0878821887483099E-2"/>
    <n v="4.46099106670882E-2"/>
    <n v="2.1217731982516901E-2"/>
    <n v="5.1874058933747302E-2"/>
    <n v="6.9776442091855397"/>
  </r>
  <r>
    <x v="4"/>
    <x v="3"/>
    <n v="0.93296659293606399"/>
    <n v="3.54337957084025E-2"/>
    <n v="0.814501902543731"/>
    <n v="0.150064301747867"/>
    <x v="130"/>
    <n v="2.1695146657294301E-2"/>
    <n v="0.29780486509835002"/>
    <n v="3.6422298672020598E-2"/>
    <n v="9.9375961167938204E-2"/>
    <n v="0.295252188421879"/>
    <n v="8.7168431261342993E-2"/>
    <n v="4.91208820095125E-2"/>
    <n v="3.9533643371657101E-2"/>
    <n v="5.4771655376447903E-2"/>
    <n v="7.07552711007851"/>
  </r>
  <r>
    <x v="4"/>
    <x v="4"/>
    <n v="0.97994427128165396"/>
    <n v="3.5050440259412001E-2"/>
    <n v="0.83970428889362103"/>
    <n v="0.12524527084696699"/>
    <x v="131"/>
    <n v="1.8647939800619299E-2"/>
    <n v="0.30677061317343302"/>
    <n v="3.4617181447095698E-2"/>
    <n v="0.10470201847956"/>
    <n v="0.28071744880591398"/>
    <n v="9.8193594326204101E-2"/>
    <n v="4.2836686581273403E-2"/>
    <n v="3.9318644061205797E-2"/>
    <n v="5.4461278886370701E-2"/>
    <n v="7.1074474098565004"/>
  </r>
  <r>
    <x v="4"/>
    <x v="5"/>
    <n v="0.95678972478763802"/>
    <n v="3.6859189229920999E-2"/>
    <n v="0.82096139359286402"/>
    <n v="0.142179417177215"/>
    <x v="132"/>
    <n v="2.4591721783560502E-2"/>
    <n v="0.31671169955566802"/>
    <n v="3.4271830305183201E-2"/>
    <n v="0.10734083767875199"/>
    <n v="0.27913390872954102"/>
    <n v="0.10063468565011301"/>
    <n v="3.9013849619063401E-2"/>
    <n v="2.5563978263763099E-2"/>
    <n v="5.5588036014210002E-2"/>
    <n v="7.00350660719372"/>
  </r>
  <r>
    <x v="4"/>
    <x v="6"/>
    <n v="1.03826757762592"/>
    <n v="3.3511826930958402E-2"/>
    <n v="0.84589303569399499"/>
    <n v="0.120595137375047"/>
    <x v="133"/>
    <n v="2.1190898048222301E-2"/>
    <n v="0.316820930170569"/>
    <n v="3.4070785665063302E-2"/>
    <n v="0.10432352896407"/>
    <n v="0.268200088737167"/>
    <n v="0.10203987262671101"/>
    <n v="3.9580133781431201E-2"/>
    <n v="4.3429488947743199E-2"/>
    <n v="5.3457191139523998E-2"/>
    <n v="6.9632496268364896"/>
  </r>
  <r>
    <x v="4"/>
    <x v="7"/>
    <n v="1.04199915888831"/>
    <n v="3.0905536327064401E-2"/>
    <n v="0.83473852957295303"/>
    <n v="0.134355934099983"/>
    <x v="134"/>
    <n v="1.9622443276672601E-2"/>
    <n v="0.33406410562391398"/>
    <n v="3.5695475840478198E-2"/>
    <n v="0.117727111263621"/>
    <n v="0.27304867095829699"/>
    <n v="8.3630875726272397E-2"/>
    <n v="3.7485828882026E-2"/>
    <n v="3.06406288873802E-2"/>
    <n v="5.1785562622891503E-2"/>
    <n v="7.0359641782461297"/>
  </r>
  <r>
    <x v="4"/>
    <x v="8"/>
    <n v="0.92340094429529296"/>
    <n v="3.64853025899309E-2"/>
    <n v="0.839836917315544"/>
    <n v="0.123677780094525"/>
    <x v="135"/>
    <n v="2.7391175889476801E-2"/>
    <n v="0.305021348543559"/>
    <n v="3.5966767869893702E-2"/>
    <n v="0.124739685377382"/>
    <n v="0.28297335968093201"/>
    <n v="9.0483107698889995E-2"/>
    <n v="3.7629924524399803E-2"/>
    <n v="1.70013670675777E-2"/>
    <n v="5.63511239229737E-2"/>
    <n v="7.1905141053814399"/>
  </r>
  <r>
    <x v="4"/>
    <x v="9"/>
    <n v="0.97798289866572896"/>
    <n v="3.4307502803422901E-2"/>
    <n v="0.83755823734364698"/>
    <n v="0.12813425985293"/>
    <x v="136"/>
    <n v="2.6477055435720199E-2"/>
    <n v="0.30123178056396699"/>
    <n v="3.5988142664672498E-2"/>
    <n v="0.12560390521584799"/>
    <n v="0.28517264114991098"/>
    <n v="8.7379923923990299E-2"/>
    <n v="4.7363165562055803E-2"/>
    <n v="1.8892333119349701E-2"/>
    <n v="5.3354075144778697E-2"/>
    <n v="7.1835756826928403"/>
  </r>
  <r>
    <x v="4"/>
    <x v="10"/>
    <n v="1.0722154382272799"/>
    <n v="3.3398548964545097E-2"/>
    <n v="0.835987733940036"/>
    <n v="0.130613717095419"/>
    <x v="137"/>
    <n v="3.1654788019928798E-2"/>
    <n v="0.31387000614180399"/>
    <n v="3.3887088237892903E-2"/>
    <n v="0.12380053332399001"/>
    <n v="0.272964375291113"/>
    <n v="0.100981120174022"/>
    <n v="4.14001281669793E-2"/>
    <n v="1.39049291889343E-2"/>
    <n v="5.0861939964731602E-2"/>
    <n v="7.0567866349703401"/>
  </r>
  <r>
    <x v="4"/>
    <x v="11"/>
    <n v="1.5257306067804799"/>
    <n v="2.9264441473562601E-2"/>
    <n v="0.83388857942122296"/>
    <n v="0.13684697910521501"/>
    <x v="138"/>
    <n v="3.2744002625301701E-2"/>
    <n v="0.36415555416892098"/>
    <n v="2.84444507060902E-2"/>
    <n v="0.133641064758523"/>
    <n v="0.24700646083098499"/>
    <n v="0.107938131542617"/>
    <n v="2.7670932888663999E-2"/>
    <n v="7.9127438601372807E-3"/>
    <n v="3.6868486401419903E-2"/>
    <n v="7.0230580157427598"/>
  </r>
  <r>
    <x v="4"/>
    <x v="12"/>
    <n v="0.79843029612314997"/>
    <n v="3.7579399709909901E-2"/>
    <n v="0.85879226760606198"/>
    <n v="0.103628332684028"/>
    <x v="139"/>
    <n v="1.8645393169327701E-2"/>
    <n v="0.25661122512289403"/>
    <n v="4.1052777461644901E-2"/>
    <n v="0.116446118112944"/>
    <n v="0.32602485171329698"/>
    <n v="9.2713499810932201E-2"/>
    <n v="4.0477374881756102E-2"/>
    <n v="2.3603452537853301E-2"/>
    <n v="6.1570890650258801E-2"/>
    <n v="7.1271626762081501"/>
  </r>
  <r>
    <x v="4"/>
    <x v="13"/>
    <n v="0.830669992095739"/>
    <n v="4.0023612475352903E-2"/>
    <n v="0.82649579171027299"/>
    <n v="0.13348059581437399"/>
    <x v="140"/>
    <n v="2.2098123182545799E-2"/>
    <n v="0.25273351540522498"/>
    <n v="4.2831287949236699E-2"/>
    <n v="0.113926852961375"/>
    <n v="0.31284139674289901"/>
    <n v="9.9671120521983306E-2"/>
    <n v="4.2673112448210503E-2"/>
    <n v="3.67676879004167E-2"/>
    <n v="5.6247328729991997E-2"/>
    <n v="7.1879733873654299"/>
  </r>
  <r>
    <x v="4"/>
    <x v="14"/>
    <n v="0.74408783410367696"/>
    <n v="4.8506359745095803E-2"/>
    <n v="0.851479584944833"/>
    <n v="0.100014055310071"/>
    <x v="141"/>
    <n v="2.22474602472791E-2"/>
    <n v="0.17900496033226199"/>
    <n v="3.4833956823838497E-2"/>
    <n v="0.105728005818665"/>
    <n v="0.425187023761742"/>
    <n v="8.5742611898904794E-2"/>
    <n v="5.5442537591501598E-2"/>
    <n v="8.1330257957860693E-3"/>
    <n v="6.3240834559903605E-2"/>
    <n v="7.2392977851462401"/>
  </r>
  <r>
    <x v="4"/>
    <x v="15"/>
    <n v="0.385471323364944"/>
    <n v="9.20115928583526E-2"/>
    <n v="0.81796676809714197"/>
    <n v="9.0021639044505206E-2"/>
    <x v="142"/>
    <n v="2.02630608073692E-3"/>
    <n v="0"/>
    <n v="1.1458944180246699E-3"/>
    <n v="5.3305287235295103E-2"/>
    <n v="0.71592039788384398"/>
    <n v="4.6873532620825199E-2"/>
    <n v="0.117571916708817"/>
    <n v="0"/>
    <n v="4.2200098272026997E-2"/>
    <n v="7.8540863710808404"/>
  </r>
  <r>
    <x v="4"/>
    <x v="16"/>
    <n v="0.44681061627858698"/>
    <n v="7.4858003395022202E-2"/>
    <n v="0.77980610334223699"/>
    <n v="0.14533589326273999"/>
    <x v="143"/>
    <n v="6.6420343655506796E-4"/>
    <n v="6.4884139155963903E-4"/>
    <n v="1.2321344131921599E-3"/>
    <n v="0.111823742346688"/>
    <n v="0.64045212958535502"/>
    <n v="5.0987748058416597E-2"/>
    <n v="0.11077092290710799"/>
    <n v="0"/>
    <n v="6.6184500729847495E-2"/>
    <n v="7.8301123988641796"/>
  </r>
  <r>
    <x v="4"/>
    <x v="17"/>
    <n v="0.722710543381751"/>
    <n v="6.3060948494724198E-2"/>
    <n v="0.81552465310464295"/>
    <n v="0.12141439840063301"/>
    <x v="144"/>
    <n v="1.3729258137244099E-2"/>
    <n v="0.267906900484569"/>
    <n v="1.1269429200275301E-2"/>
    <n v="8.7684383450079895E-2"/>
    <n v="0.40627310203581102"/>
    <n v="6.3203815442984396E-2"/>
    <n v="7.3670234883523394E-2"/>
    <n v="0"/>
    <n v="5.9172898088535299E-2"/>
    <n v="7.5436269751684497"/>
  </r>
  <r>
    <x v="4"/>
    <x v="18"/>
    <n v="0.94883249402514902"/>
    <n v="4.2393448163540903E-2"/>
    <n v="0.84658576711561195"/>
    <n v="0.111020784720847"/>
    <x v="145"/>
    <n v="2.0114202091769898E-2"/>
    <n v="0.33683374143209499"/>
    <n v="3.7342356069016397E-2"/>
    <n v="8.7773276490156898E-2"/>
    <n v="0.29836996224920198"/>
    <n v="9.2939396709608296E-2"/>
    <n v="6.3839907926967407E-2"/>
    <n v="4.0482497826495297E-3"/>
    <n v="4.5868073087423397E-2"/>
    <n v="7.2643881068625697"/>
  </r>
  <r>
    <x v="4"/>
    <x v="19"/>
    <n v="0.99295413234775498"/>
    <n v="4.2110982398285098E-2"/>
    <n v="0.84049228408834098"/>
    <n v="0.117396733513374"/>
    <x v="146"/>
    <n v="2.0318237571530499E-2"/>
    <n v="0.34888833404712599"/>
    <n v="4.4806267202163498E-2"/>
    <n v="9.41612419226623E-2"/>
    <n v="0.28853356875964398"/>
    <n v="8.7321956874116993E-2"/>
    <n v="4.9838981839917598E-2"/>
    <n v="3.9283543018706502E-3"/>
    <n v="4.6153479801472698E-2"/>
    <n v="7.1707599037839396"/>
  </r>
  <r>
    <x v="4"/>
    <x v="20"/>
    <n v="0.95801285908677503"/>
    <n v="4.1863210758296202E-2"/>
    <n v="0.84423717624648997"/>
    <n v="0.11389961299521401"/>
    <x v="147"/>
    <n v="2.2602575093551701E-2"/>
    <n v="0.30571383382858902"/>
    <n v="4.4102007816005297E-2"/>
    <n v="9.9793754574700702E-2"/>
    <n v="0.30720147607155102"/>
    <n v="9.7351364473522398E-2"/>
    <n v="5.1456498518260403E-2"/>
    <n v="3.0890026177863E-3"/>
    <n v="4.5283121049713201E-2"/>
    <n v="7.2841021572414304"/>
  </r>
  <r>
    <x v="4"/>
    <x v="21"/>
    <n v="1.0141514587782099"/>
    <n v="4.3428194521768E-2"/>
    <n v="0.85517418641403697"/>
    <n v="0.101397619064195"/>
    <x v="148"/>
    <n v="2.8908592676351E-2"/>
    <n v="0.30877225861860103"/>
    <n v="3.9965900107131802E-2"/>
    <n v="0.112189661553939"/>
    <n v="0.30907079164832002"/>
    <n v="8.7808320045327806E-2"/>
    <n v="5.5068487251282397E-2"/>
    <n v="2.30502327194368E-3"/>
    <n v="4.0108043208901697E-2"/>
    <n v="7.2670200822016797"/>
  </r>
  <r>
    <x v="4"/>
    <x v="22"/>
    <n v="0.64667133722958403"/>
    <n v="6.5832293621297694E-2"/>
    <n v="0.84175311444775003"/>
    <n v="9.2414591930952097E-2"/>
    <x v="149"/>
    <n v="1.47951362908081E-2"/>
    <n v="0.112242264249324"/>
    <n v="3.2881706863473602E-2"/>
    <n v="9.9118530804847602E-2"/>
    <n v="0.457801086799969"/>
    <n v="0.118942928213477"/>
    <n v="8.7247391002803598E-2"/>
    <n v="0"/>
    <n v="5.8722036435248703E-2"/>
    <n v="7.5321023575669601"/>
  </r>
  <r>
    <x v="4"/>
    <x v="23"/>
    <n v="1.5317425621741501"/>
    <n v="3.7824247432777999E-2"/>
    <n v="0.84876668552590295"/>
    <n v="0.11340906704131901"/>
    <x v="150"/>
    <n v="3.6588262771826703E-2"/>
    <n v="0.38083741447635799"/>
    <n v="3.34481765614245E-2"/>
    <n v="0.122062110451389"/>
    <n v="0.247072105266364"/>
    <n v="0.101757566086897"/>
    <n v="3.4791596107605197E-2"/>
    <n v="3.18941044290163E-4"/>
    <n v="3.03280879544994E-2"/>
    <n v="7.2288396643624298"/>
  </r>
  <r>
    <x v="4"/>
    <x v="24"/>
    <n v="0.441857317470225"/>
    <n v="7.4374719487037902E-2"/>
    <n v="0.83032989114516698"/>
    <n v="9.52953893677949E-2"/>
    <x v="151"/>
    <n v="6.22166311184653E-3"/>
    <n v="5.6021171698641598E-2"/>
    <n v="4.0478623149668297E-2"/>
    <n v="6.8118321720970001E-2"/>
    <n v="0.56317350813370304"/>
    <n v="0.105723328594187"/>
    <n v="7.7034680752238294E-2"/>
    <n v="0"/>
    <n v="6.3969182689155593E-2"/>
    <n v="7.6188716204653302"/>
  </r>
  <r>
    <x v="4"/>
    <x v="25"/>
    <n v="0.42148572607756701"/>
    <n v="7.9148562991998905E-2"/>
    <n v="0.83137974548129701"/>
    <n v="8.9471691526704394E-2"/>
    <x v="152"/>
    <n v="6.0483679345685597E-4"/>
    <n v="5.43689540951099E-3"/>
    <n v="4.0185758757948699E-2"/>
    <n v="7.1963292175956706E-2"/>
    <n v="0.57998157410912599"/>
    <n v="0.114018675556654"/>
    <n v="8.8908342754719996E-2"/>
    <n v="0"/>
    <n v="8.2885677413731401E-2"/>
    <n v="7.6577137391759598"/>
  </r>
  <r>
    <x v="4"/>
    <x v="26"/>
    <n v="0.51934367590823705"/>
    <n v="7.1641338797496998E-2"/>
    <n v="0.81140119809141198"/>
    <n v="0.11695746311109"/>
    <x v="153"/>
    <n v="1.5873954312078602E-5"/>
    <n v="6.44576612947794E-3"/>
    <n v="3.00193173089645E-2"/>
    <n v="7.9516682067929903E-2"/>
    <n v="0.56096426253159304"/>
    <n v="0.115422626043078"/>
    <n v="8.9807425652394801E-2"/>
    <n v="1.42277664574926E-5"/>
    <n v="9.9015683137622795E-2"/>
    <n v="7.6168745286164796"/>
  </r>
  <r>
    <x v="4"/>
    <x v="27"/>
    <n v="0.82656236057652799"/>
    <n v="5.0651338403870899E-2"/>
    <n v="0.84460870301877"/>
    <n v="0.104739958577359"/>
    <x v="154"/>
    <n v="1.3197134099502E-2"/>
    <n v="0.30577014060916902"/>
    <n v="3.08079708154969E-2"/>
    <n v="8.2437763438926906E-2"/>
    <n v="0.34127708192322898"/>
    <n v="9.0748595318695793E-2"/>
    <n v="5.78052083744756E-2"/>
    <n v="2.81241387827507E-3"/>
    <n v="6.0980627331940401E-2"/>
    <n v="7.2791222009084304"/>
  </r>
  <r>
    <x v="4"/>
    <x v="28"/>
    <n v="0.94295004941170901"/>
    <n v="5.4251865330849101E-2"/>
    <n v="0.83686312858027101"/>
    <n v="0.10888500608887999"/>
    <x v="155"/>
    <n v="1.9230384895627999E-2"/>
    <n v="0.31478316102756199"/>
    <n v="3.7207166699123002E-2"/>
    <n v="8.6437737460520497E-2"/>
    <n v="0.31364476880791597"/>
    <n v="9.2288740076824097E-2"/>
    <n v="5.5534036717620902E-2"/>
    <n v="1.43948440446956E-2"/>
    <n v="5.4147866646296998E-2"/>
    <n v="7.1405371711368897"/>
  </r>
  <r>
    <x v="4"/>
    <x v="29"/>
    <n v="0.87971604456099095"/>
    <n v="5.1936652497324001E-2"/>
    <n v="0.82156254300277998"/>
    <n v="0.12650080449989701"/>
    <x v="156"/>
    <n v="1.9744373995176499E-2"/>
    <n v="0.30433736650586901"/>
    <n v="4.68360707051408E-2"/>
    <n v="8.8140480764769394E-2"/>
    <n v="0.32543669810399001"/>
    <n v="9.6457720771832206E-2"/>
    <n v="5.21949116424534E-2"/>
    <n v="2.3763681710635199E-3"/>
    <n v="5.8053996773680401E-2"/>
    <n v="7.27514742196706"/>
  </r>
  <r>
    <x v="4"/>
    <x v="30"/>
    <n v="0.92779795986079405"/>
    <n v="4.7769417848791199E-2"/>
    <n v="0.82902415109974603"/>
    <n v="0.12320643105146301"/>
    <x v="157"/>
    <n v="1.8380427825516198E-2"/>
    <n v="0.32062482931428399"/>
    <n v="4.3157063031205603E-2"/>
    <n v="8.6921466417673399E-2"/>
    <n v="0.319440372793795"/>
    <n v="8.7650703985362205E-2"/>
    <n v="5.3870709076611199E-2"/>
    <n v="3.39100668694408E-3"/>
    <n v="6.1295763155664498E-2"/>
    <n v="7.2303968980953703"/>
  </r>
  <r>
    <x v="4"/>
    <x v="31"/>
    <n v="0.90378933105239301"/>
    <n v="5.1163206221779299E-2"/>
    <n v="0.82785620490207301"/>
    <n v="0.120980588876148"/>
    <x v="158"/>
    <n v="2.1786386975038201E-2"/>
    <n v="0.30523268828588201"/>
    <n v="4.9863513966016099E-2"/>
    <n v="9.3381179717874893E-2"/>
    <n v="0.31128711710460999"/>
    <n v="9.4562222189579506E-2"/>
    <n v="4.5588466435195103E-2"/>
    <n v="5.4039142415354497E-3"/>
    <n v="6.7418407535504196E-2"/>
    <n v="7.3395432424998397"/>
  </r>
  <r>
    <x v="4"/>
    <x v="32"/>
    <n v="0.89516399125452895"/>
    <n v="4.8192604345373397E-2"/>
    <n v="0.85264103966073701"/>
    <n v="9.9166355993889496E-2"/>
    <x v="159"/>
    <n v="2.3960449293437502E-2"/>
    <n v="0.282562260945384"/>
    <n v="4.9260496054645102E-2"/>
    <n v="9.2027169771944403E-2"/>
    <n v="0.313044147516227"/>
    <n v="9.0559457537793306E-2"/>
    <n v="4.8342503953854997E-2"/>
    <n v="1.44415221513228E-2"/>
    <n v="7.9234275914646296E-2"/>
    <n v="7.1974098349090596"/>
  </r>
  <r>
    <x v="5"/>
    <x v="0"/>
    <n v="0.79255284089220501"/>
    <n v="2.2081022900178701E-2"/>
    <n v="0.39798931489379102"/>
    <n v="0.57992966220603004"/>
    <x v="160"/>
    <n v="2.4781841826324601E-2"/>
    <n v="0.222942923966434"/>
    <n v="0.24025688677263801"/>
    <n v="0.176135230062098"/>
    <n v="7.35824088046792E-2"/>
    <n v="7.0235515203003002E-2"/>
    <n v="4.1689328123005699E-3"/>
    <n v="0.146257337797989"/>
    <n v="3.1790963008965598E-2"/>
    <n v="5.9569546636129598"/>
  </r>
  <r>
    <x v="5"/>
    <x v="1"/>
    <n v="0.82592285606837701"/>
    <n v="1.90099490782435E-2"/>
    <n v="0.375131141308361"/>
    <n v="0.60585890961339595"/>
    <x v="161"/>
    <n v="2.5487998327472599E-2"/>
    <n v="0.19830471326690999"/>
    <n v="0.283434449658859"/>
    <n v="0.16103071994835999"/>
    <n v="7.4912754322309399E-2"/>
    <n v="6.9959796130470805E-2"/>
    <n v="3.9844110889002303E-3"/>
    <n v="0.14244063041527"/>
    <n v="3.0269371170507601E-2"/>
    <n v="5.9163483067981204"/>
  </r>
  <r>
    <x v="5"/>
    <x v="2"/>
    <n v="0.96089185029110102"/>
    <n v="1.9783365931961599E-2"/>
    <n v="0.38410459580463802"/>
    <n v="0.59611203826339998"/>
    <x v="162"/>
    <n v="2.4238291446870602E-2"/>
    <n v="0.20397766041795301"/>
    <n v="0.27749163435477697"/>
    <n v="0.16920611682963299"/>
    <n v="7.2240695794275195E-2"/>
    <n v="6.8722041289292005E-2"/>
    <n v="4.0207071234519302E-3"/>
    <n v="0.138864069014595"/>
    <n v="3.1068864272672199E-2"/>
    <n v="5.9248229182032004"/>
  </r>
  <r>
    <x v="5"/>
    <x v="3"/>
    <n v="0.98124498021314599"/>
    <n v="1.9602503422973101E-2"/>
    <n v="0.37537021893321298"/>
    <n v="0.60502727764381403"/>
    <x v="163"/>
    <n v="2.40262181538487E-2"/>
    <n v="0.28215857670676098"/>
    <n v="0.244570250210323"/>
    <n v="0.14877313725946001"/>
    <n v="6.5084803362078003E-2"/>
    <n v="6.2244072371998603E-2"/>
    <n v="3.05376768737038E-3"/>
    <n v="0.129404871255794"/>
    <n v="3.2158880221935401E-2"/>
    <n v="5.9336797619029404"/>
  </r>
  <r>
    <x v="5"/>
    <x v="4"/>
    <n v="1.04163559344125"/>
    <n v="1.7490660351999299E-2"/>
    <n v="0.36784887796522903"/>
    <n v="0.614660461682771"/>
    <x v="164"/>
    <n v="2.3574804570031301E-2"/>
    <n v="0.283183114545144"/>
    <n v="0.25112473907243599"/>
    <n v="0.15228286372223701"/>
    <n v="6.4599970272793794E-2"/>
    <n v="6.0133994678267001E-2"/>
    <n v="2.7602523908765099E-3"/>
    <n v="0.124093405021829"/>
    <n v="2.95801310081584E-2"/>
    <n v="6.0086791296184998"/>
  </r>
  <r>
    <x v="5"/>
    <x v="5"/>
    <n v="0.97050732801940598"/>
    <n v="1.8327984306233301E-2"/>
    <n v="0.37828061169355498"/>
    <n v="0.60339140400021096"/>
    <x v="165"/>
    <n v="2.1162135491852099E-2"/>
    <n v="0.27691094544666001"/>
    <n v="0.242700473296798"/>
    <n v="0.15937800465583099"/>
    <n v="6.4281049592503206E-2"/>
    <n v="6.1232592444968099E-2"/>
    <n v="3.1846781050279501E-3"/>
    <n v="0.12841664073256101"/>
    <n v="3.3672032392974102E-2"/>
    <n v="5.9587733700296699"/>
  </r>
  <r>
    <x v="5"/>
    <x v="6"/>
    <n v="0.973479381720319"/>
    <n v="1.85102739451589E-2"/>
    <n v="0.402520574741487"/>
    <n v="0.57896915131335402"/>
    <x v="166"/>
    <n v="2.4690336846152301E-2"/>
    <n v="0.27060424735222599"/>
    <n v="0.24370507006550299"/>
    <n v="0.15128822303203099"/>
    <n v="6.7354127725819904E-2"/>
    <n v="6.4044315129066304E-2"/>
    <n v="2.7052231140689401E-3"/>
    <n v="0.126740343060019"/>
    <n v="3.9907575551360201E-2"/>
    <n v="5.9145522605415604"/>
  </r>
  <r>
    <x v="5"/>
    <x v="7"/>
    <n v="0.969788034360756"/>
    <n v="1.7660058588812901E-2"/>
    <n v="0.38661852168137201"/>
    <n v="0.59572141972981496"/>
    <x v="167"/>
    <n v="2.53196617911642E-2"/>
    <n v="0.26416597614891901"/>
    <n v="0.25945971835131798"/>
    <n v="0.15762318172826001"/>
    <n v="6.3720686376042196E-2"/>
    <n v="6.2112791201796101E-2"/>
    <n v="2.1334140253189602E-3"/>
    <n v="0.124834760094739"/>
    <n v="3.3684976719705599E-2"/>
    <n v="5.9776234323244601"/>
  </r>
  <r>
    <x v="5"/>
    <x v="8"/>
    <n v="0.91137396744302301"/>
    <n v="1.9546367895172299E-2"/>
    <n v="0.38450317499005499"/>
    <n v="0.59595045711477301"/>
    <x v="168"/>
    <n v="2.5618869861170401E-2"/>
    <n v="0.24982509072942699"/>
    <n v="0.25130577006482402"/>
    <n v="0.16349266732600701"/>
    <n v="6.7305443870220694E-2"/>
    <n v="5.7872478623115703E-2"/>
    <n v="1.8083787850621E-3"/>
    <n v="0.14151125118823399"/>
    <n v="3.2773643814963303E-2"/>
    <n v="5.9730549003434801"/>
  </r>
  <r>
    <x v="5"/>
    <x v="9"/>
    <n v="1.02033527909107"/>
    <n v="1.8453399654557501E-2"/>
    <n v="0.38066391011746697"/>
    <n v="0.60088269022797602"/>
    <x v="169"/>
    <n v="2.82110595757788E-2"/>
    <n v="0.249439135465122"/>
    <n v="0.25959686526840497"/>
    <n v="0.16667552991074899"/>
    <n v="6.7513257087300896E-2"/>
    <n v="5.5589219086875599E-2"/>
    <n v="2.6102702039821801E-3"/>
    <n v="0.126698933355608"/>
    <n v="3.3844402562158503E-2"/>
    <n v="5.9145379203983399"/>
  </r>
  <r>
    <x v="5"/>
    <x v="10"/>
    <n v="1.16588083043268"/>
    <n v="1.6383390372627898E-2"/>
    <n v="0.353573613025634"/>
    <n v="0.63004299660173801"/>
    <x v="170"/>
    <n v="2.9795740217867E-2"/>
    <n v="0.25236059369686498"/>
    <n v="0.265404241405723"/>
    <n v="0.18454968907279001"/>
    <n v="5.8566953201065398E-2"/>
    <n v="5.1897271135827497E-2"/>
    <n v="5.7844977903753802E-3"/>
    <n v="0.111350025927712"/>
    <n v="3.2715579338793502E-2"/>
    <n v="5.9514221861078598"/>
  </r>
  <r>
    <x v="5"/>
    <x v="11"/>
    <n v="1.38638705802666"/>
    <n v="1.4880730334921899E-2"/>
    <n v="0.39719587566117198"/>
    <n v="0.58792339400390603"/>
    <x v="171"/>
    <n v="3.3976451538307299E-2"/>
    <n v="0.25838689909992102"/>
    <n v="0.24553124285939201"/>
    <n v="0.23937139414983299"/>
    <n v="4.7967695866269297E-2"/>
    <n v="5.4574010814907502E-2"/>
    <n v="5.8683056419889298E-3"/>
    <n v="8.3743330045427805E-2"/>
    <n v="2.5311066004374001E-2"/>
    <n v="5.8535340878622399"/>
  </r>
  <r>
    <x v="5"/>
    <x v="12"/>
    <n v="0.80081367458618402"/>
    <n v="1.9334166252258499E-2"/>
    <n v="0.40787922411357302"/>
    <n v="0.57278660963416905"/>
    <x v="172"/>
    <n v="2.9336888074079699E-2"/>
    <n v="0.21192325930721201"/>
    <n v="0.272183829653106"/>
    <n v="0.164532180843703"/>
    <n v="7.5657737495968699E-2"/>
    <n v="5.9886718424215703E-2"/>
    <n v="4.0392279861129702E-3"/>
    <n v="0.13530647324124101"/>
    <n v="3.7481692065050302E-2"/>
    <n v="5.9831120037816499"/>
  </r>
  <r>
    <x v="5"/>
    <x v="13"/>
    <n v="0.85237483148316695"/>
    <n v="2.08441006648672E-2"/>
    <n v="0.378510107440791"/>
    <n v="0.60064579189434197"/>
    <x v="173"/>
    <n v="2.87823616334698E-2"/>
    <n v="0.20588062441622901"/>
    <n v="0.305191316862435"/>
    <n v="0.15137566465633701"/>
    <n v="7.3918274276050203E-2"/>
    <n v="5.7972448450664002E-2"/>
    <n v="3.73379032048327E-3"/>
    <n v="0.131468652974471"/>
    <n v="3.22802704732114E-2"/>
    <n v="5.9210023880457001"/>
  </r>
  <r>
    <x v="5"/>
    <x v="14"/>
    <n v="0.49502480804742599"/>
    <n v="2.9031421164216201E-2"/>
    <n v="0.398204480409863"/>
    <n v="0.57276409842592102"/>
    <x v="174"/>
    <n v="2.86948967298289E-2"/>
    <n v="0.18907946677825099"/>
    <n v="0.26713724900005997"/>
    <n v="0.145280989399832"/>
    <n v="0.119575085480148"/>
    <n v="7.0051114463337602E-2"/>
    <n v="3.6019564492805901E-3"/>
    <n v="0.127752622952547"/>
    <n v="3.7733723639002098E-2"/>
    <n v="6.0168888614645004"/>
  </r>
  <r>
    <x v="5"/>
    <x v="15"/>
    <n v="4.58616739385748E-2"/>
    <n v="0.17058554509979401"/>
    <n v="0.50836402632881605"/>
    <n v="0.32105042857138999"/>
    <x v="175"/>
    <n v="5.6460080348781699E-3"/>
    <n v="7.2975555256159799E-2"/>
    <n v="2.5837218674811101E-2"/>
    <n v="6.4888052077386904E-2"/>
    <n v="0.61536020775563804"/>
    <n v="6.3611469010323607E-2"/>
    <n v="2.96630838628706E-3"/>
    <n v="4.8737876462743503E-2"/>
    <n v="6.8535656778425699E-2"/>
    <n v="5.8604999527652399"/>
  </r>
  <r>
    <x v="5"/>
    <x v="16"/>
    <n v="5.88865399154841E-2"/>
    <n v="0.147458413136728"/>
    <n v="0.500365632643471"/>
    <n v="0.35217595421980102"/>
    <x v="176"/>
    <n v="1.03949348564126E-2"/>
    <n v="9.6675576381025002E-2"/>
    <n v="4.1600931383029803E-2"/>
    <n v="8.5227250870881094E-2"/>
    <n v="0.50497759212783799"/>
    <n v="7.0355882205449097E-2"/>
    <n v="3.1562378106903601E-4"/>
    <n v="7.5853971187470698E-2"/>
    <n v="8.1371451160196701E-2"/>
    <n v="5.7962272076536001"/>
  </r>
  <r>
    <x v="5"/>
    <x v="17"/>
    <n v="0.195443267583397"/>
    <n v="6.5558752930314795E-2"/>
    <n v="0.53561931263198703"/>
    <n v="0.39882193443769898"/>
    <x v="177"/>
    <n v="2.27018016095356E-2"/>
    <n v="0.36761803667301701"/>
    <n v="6.0702093363472501E-2"/>
    <n v="0.21687124300294999"/>
    <n v="0.16285658924264601"/>
    <n v="5.7598833490001403E-2"/>
    <n v="6.1244883176992801E-3"/>
    <n v="3.7275795818393798E-2"/>
    <n v="5.7476995402267701E-2"/>
    <n v="6.2051435252681397"/>
  </r>
  <r>
    <x v="5"/>
    <x v="18"/>
    <n v="0.48162036814554199"/>
    <n v="2.9381680978991E-2"/>
    <n v="0.481931339409778"/>
    <n v="0.48868697961123098"/>
    <x v="178"/>
    <n v="2.2109201018462001E-2"/>
    <n v="0.33171094202134399"/>
    <n v="0.189377393606279"/>
    <n v="0.203672202783998"/>
    <n v="7.69798119949726E-2"/>
    <n v="7.0582555347223797E-2"/>
    <n v="5.5731108934226102E-3"/>
    <n v="4.8890677794699501E-2"/>
    <n v="4.5131745802424697E-2"/>
    <n v="6.3728206617978502"/>
  </r>
  <r>
    <x v="5"/>
    <x v="19"/>
    <n v="0.58780809084275398"/>
    <n v="2.58839196596483E-2"/>
    <n v="0.46152417142672603"/>
    <n v="0.51259190891362605"/>
    <x v="179"/>
    <n v="2.4225100211651598E-2"/>
    <n v="0.291062190904676"/>
    <n v="0.27555142906560598"/>
    <n v="0.16264396255542901"/>
    <n v="6.4847459819479994E-2"/>
    <n v="6.0568322548250397E-2"/>
    <n v="4.7524558599832097E-3"/>
    <n v="6.8325039105817498E-2"/>
    <n v="4.3301826417482502E-2"/>
    <n v="6.1736621397675302"/>
  </r>
  <r>
    <x v="5"/>
    <x v="20"/>
    <n v="0.52225930203152005"/>
    <n v="2.9849513611818299E-2"/>
    <n v="0.48942626593814398"/>
    <n v="0.48072422045003799"/>
    <x v="180"/>
    <n v="2.3306279395414499E-2"/>
    <n v="0.27038392258192001"/>
    <n v="0.25447185675850897"/>
    <n v="0.159529941098076"/>
    <n v="8.0322367798730906E-2"/>
    <n v="7.2868823697639307E-2"/>
    <n v="5.6658604912025196E-3"/>
    <n v="7.9228244549345295E-2"/>
    <n v="4.6881706943304298E-2"/>
    <n v="6.1838999764608804"/>
  </r>
  <r>
    <x v="5"/>
    <x v="21"/>
    <n v="0.58912512529624095"/>
    <n v="2.7201596357894799E-2"/>
    <n v="0.48562847010111199"/>
    <n v="0.48716993354099303"/>
    <x v="181"/>
    <n v="2.77627630364705E-2"/>
    <n v="0.28913169159798102"/>
    <n v="0.240710013974409"/>
    <n v="0.17123102257516201"/>
    <n v="7.9349755953385198E-2"/>
    <n v="7.1459862974001004E-2"/>
    <n v="5.8237246785831E-3"/>
    <n v="6.4531630982845506E-2"/>
    <n v="4.2476890457901498E-2"/>
    <n v="6.2182820221707704"/>
  </r>
  <r>
    <x v="5"/>
    <x v="22"/>
    <n v="0.19901837089177399"/>
    <n v="5.8137003224003302E-2"/>
    <n v="0.51844832208272096"/>
    <n v="0.42341467469327598"/>
    <x v="182"/>
    <n v="2.47861183073479E-2"/>
    <n v="0.176112315564072"/>
    <n v="0.17884608793273199"/>
    <n v="0.13691855827692001"/>
    <n v="0.186956681107944"/>
    <n v="0.111960464936347"/>
    <n v="7.4503147956395104E-3"/>
    <n v="9.0414969634825607E-2"/>
    <n v="6.8968481168563106E-2"/>
    <n v="6.2239813613577404"/>
  </r>
  <r>
    <x v="5"/>
    <x v="23"/>
    <n v="0.63729943683516399"/>
    <n v="2.6963984279918501E-2"/>
    <n v="0.53453281593647395"/>
    <n v="0.43850319978360802"/>
    <x v="183"/>
    <n v="3.3132522382993801E-2"/>
    <n v="0.36094817904342602"/>
    <n v="7.6847595104004296E-2"/>
    <n v="0.30235578305198701"/>
    <n v="6.2790097239999801E-2"/>
    <n v="8.2049713543129899E-2"/>
    <n v="8.6862637264794301E-3"/>
    <n v="2.9367376034493301E-2"/>
    <n v="3.7035240939131499E-2"/>
    <n v="6.27442360775885"/>
  </r>
  <r>
    <x v="5"/>
    <x v="24"/>
    <n v="9.3204383043429706E-2"/>
    <n v="9.1969408780962505E-2"/>
    <n v="0.52750870493031099"/>
    <n v="0.38052188628872702"/>
    <x v="184"/>
    <n v="1.4073780155839599E-2"/>
    <n v="5.98534235869344E-2"/>
    <n v="0.121304754464911"/>
    <n v="8.1032994562331803E-2"/>
    <n v="0.31467039407490299"/>
    <n v="0.15592493020610099"/>
    <n v="2.2950453705362999E-3"/>
    <n v="0.10148522469606699"/>
    <n v="0.120792445359016"/>
    <n v="6.2840954280978796"/>
  </r>
  <r>
    <x v="5"/>
    <x v="25"/>
    <n v="9.8860233039720496E-2"/>
    <n v="9.3734476201184205E-2"/>
    <n v="0.49954752934054297"/>
    <n v="0.406717994458273"/>
    <x v="185"/>
    <n v="1.12312329264194E-2"/>
    <n v="6.55852023291882E-2"/>
    <n v="0.13345380810433299"/>
    <n v="9.4539818279663193E-2"/>
    <n v="0.28970646850785198"/>
    <n v="0.133807577329149"/>
    <n v="5.2291542835634199E-3"/>
    <n v="0.105884106964183"/>
    <n v="0.131729705189535"/>
    <n v="6.1764947918053599"/>
  </r>
  <r>
    <x v="5"/>
    <x v="26"/>
    <n v="0.13027050456519201"/>
    <n v="9.0217895999372993E-2"/>
    <n v="0.48978998686643199"/>
    <n v="0.41999211713419499"/>
    <x v="186"/>
    <n v="9.9259405017863202E-3"/>
    <n v="6.4169970724001504E-2"/>
    <n v="0.15298365470708"/>
    <n v="7.40599645405077E-2"/>
    <n v="0.30127456765851401"/>
    <n v="0.126975042330225"/>
    <n v="2.3897195135790701E-3"/>
    <n v="0.121869846347522"/>
    <n v="0.115147381488687"/>
    <n v="6.1429680979814396"/>
  </r>
  <r>
    <x v="5"/>
    <x v="27"/>
    <n v="0.42369300073138999"/>
    <n v="4.3209966980891801E-2"/>
    <n v="0.51709114793970001"/>
    <n v="0.43969888507940902"/>
    <x v="187"/>
    <n v="2.0622695924037801E-2"/>
    <n v="0.33347623105241597"/>
    <n v="0.134732738506814"/>
    <n v="0.19931308583808999"/>
    <n v="0.103240877838365"/>
    <n v="8.44153001984186E-2"/>
    <n v="5.4577101160326203E-3"/>
    <n v="5.7101461470492297E-2"/>
    <n v="5.2204270464385603E-2"/>
    <n v="6.34116980364192"/>
  </r>
  <r>
    <x v="5"/>
    <x v="28"/>
    <n v="0.64768986529475903"/>
    <n v="3.3383258226330703E-2"/>
    <n v="0.45413431037691898"/>
    <n v="0.51248243139674998"/>
    <x v="188"/>
    <n v="2.5764472303923501E-2"/>
    <n v="0.30618374783194202"/>
    <n v="0.217675388572073"/>
    <n v="0.17379954039345"/>
    <n v="7.8322511270915204E-2"/>
    <n v="6.6659972299876899E-2"/>
    <n v="5.3515726817698903E-3"/>
    <n v="7.52423119327746E-2"/>
    <n v="4.4280257201607803E-2"/>
    <n v="6.20524991562041"/>
  </r>
  <r>
    <x v="5"/>
    <x v="29"/>
    <n v="0.66076839702475398"/>
    <n v="3.30509608166768E-2"/>
    <n v="0.43863607272509902"/>
    <n v="0.52831296645822401"/>
    <x v="189"/>
    <n v="2.5525454742447599E-2"/>
    <n v="0.26567380877699198"/>
    <n v="0.28079782379377499"/>
    <n v="0.13787979525701"/>
    <n v="8.0079282351618195E-2"/>
    <n v="6.3685274239675502E-2"/>
    <n v="4.5899391928491597E-3"/>
    <n v="9.5051240885814403E-2"/>
    <n v="3.94988069241239E-2"/>
    <n v="6.0329757658143999"/>
  </r>
  <r>
    <x v="5"/>
    <x v="30"/>
    <n v="0.73954039609534905"/>
    <n v="3.0683381729215E-2"/>
    <n v="0.42161034894215199"/>
    <n v="0.54770626932863298"/>
    <x v="190"/>
    <n v="2.62504654331795E-2"/>
    <n v="0.25912811820982201"/>
    <n v="0.29147600385530498"/>
    <n v="0.139317971828534"/>
    <n v="7.6328645342783205E-2"/>
    <n v="5.8223122542007101E-2"/>
    <n v="4.2726034587862501E-3"/>
    <n v="0.100805317830227"/>
    <n v="3.6474363701909297E-2"/>
    <n v="6.1296528592142101"/>
  </r>
  <r>
    <x v="5"/>
    <x v="31"/>
    <n v="0.80694454799311799"/>
    <n v="2.59381101415554E-2"/>
    <n v="0.39697052583320303"/>
    <n v="0.57709136402524197"/>
    <x v="191"/>
    <n v="2.74314965504814E-2"/>
    <n v="0.25089490607427101"/>
    <n v="0.312552886126159"/>
    <n v="0.12666672497003401"/>
    <n v="6.6506191284249505E-2"/>
    <n v="5.5058219212743197E-2"/>
    <n v="3.9144237704083996E-3"/>
    <n v="0.10882180637057701"/>
    <n v="3.6929206950707998E-2"/>
    <n v="6.1576066459912902"/>
  </r>
  <r>
    <x v="5"/>
    <x v="32"/>
    <n v="0.79162553156301196"/>
    <n v="2.7013964720194301E-2"/>
    <n v="0.38786409804699001"/>
    <n v="0.58512193723281603"/>
    <x v="192"/>
    <n v="2.5873201842392401E-2"/>
    <n v="0.23711436132073299"/>
    <n v="0.320901930627148"/>
    <n v="0.11933290891928"/>
    <n v="7.6353735525017105E-2"/>
    <n v="5.44573555033845E-2"/>
    <n v="3.01443675409829E-3"/>
    <n v="0.11694357847728901"/>
    <n v="3.7117794029810101E-2"/>
    <n v="6.1114596738562597"/>
  </r>
  <r>
    <x v="6"/>
    <x v="0"/>
    <n v="0.87124867200009404"/>
    <n v="3.7198153132677499E-2"/>
    <n v="0.52082536506291"/>
    <n v="0.44197648180441301"/>
    <x v="193"/>
    <n v="2.6513025470858601E-2"/>
    <n v="0.203500085454621"/>
    <n v="5.7439483286469702E-2"/>
    <n v="8.2406338110030397E-2"/>
    <n v="0.29148581085077102"/>
    <n v="6.6624045808661894E-2"/>
    <n v="8.1401570070749704E-2"/>
    <n v="4.06376624090986E-2"/>
    <n v="0.13824553704249601"/>
    <n v="7.3219080468673603"/>
  </r>
  <r>
    <x v="6"/>
    <x v="1"/>
    <n v="0.88719035365291898"/>
    <n v="3.3116281272112698E-2"/>
    <n v="0.51305725186671003"/>
    <n v="0.453826466861177"/>
    <x v="194"/>
    <n v="2.31737358358469E-2"/>
    <n v="0.20567979320768101"/>
    <n v="6.6187668977565603E-2"/>
    <n v="7.4904244995819796E-2"/>
    <n v="0.28611075970003103"/>
    <n v="7.0930242604841404E-2"/>
    <n v="8.3242677387469696E-2"/>
    <n v="3.6028119229876698E-2"/>
    <n v="0.143943599098217"/>
    <n v="7.3935497066576996"/>
  </r>
  <r>
    <x v="6"/>
    <x v="2"/>
    <n v="1.0225563931653401"/>
    <n v="3.3783762737015603E-2"/>
    <n v="0.52751990785153402"/>
    <n v="0.43869632941145098"/>
    <x v="195"/>
    <n v="2.1236724535802901E-2"/>
    <n v="0.21957464981074901"/>
    <n v="6.2608761026942794E-2"/>
    <n v="8.0733474876825501E-2"/>
    <n v="0.29081211357695802"/>
    <n v="7.1391611632061494E-2"/>
    <n v="8.2707112970294802E-2"/>
    <n v="4.15075203352692E-2"/>
    <n v="0.11617137510481799"/>
    <n v="7.3691540308652197"/>
  </r>
  <r>
    <x v="6"/>
    <x v="3"/>
    <n v="0.97192621503493504"/>
    <n v="3.6021507582181603E-2"/>
    <n v="0.53383798115980097"/>
    <n v="0.430140511258017"/>
    <x v="196"/>
    <n v="1.6324968586158201E-2"/>
    <n v="0.223130220032493"/>
    <n v="5.9244876671105097E-2"/>
    <n v="7.34769231902032E-2"/>
    <n v="0.29398935454673603"/>
    <n v="6.8352231943085096E-2"/>
    <n v="0.100069329999324"/>
    <n v="3.87240220584575E-2"/>
    <n v="0.11407241565956899"/>
    <n v="7.3216175123788796"/>
  </r>
  <r>
    <x v="6"/>
    <x v="4"/>
    <n v="1.0055297005083199"/>
    <n v="4.0205151678816199E-2"/>
    <n v="0.53448039563624805"/>
    <n v="0.42531445268493501"/>
    <x v="197"/>
    <n v="1.2256235371747901E-2"/>
    <n v="0.22174401829291299"/>
    <n v="4.8826284336561797E-2"/>
    <n v="7.5578270328264696E-2"/>
    <n v="0.29903538098052801"/>
    <n v="7.0975061089903702E-2"/>
    <n v="9.7896904359771802E-2"/>
    <n v="3.8307996092494197E-2"/>
    <n v="0.12433444777508799"/>
    <n v="7.2944347746874696"/>
  </r>
  <r>
    <x v="6"/>
    <x v="5"/>
    <n v="0.99612122010135196"/>
    <n v="3.9871072986344902E-2"/>
    <n v="0.52784495446609403"/>
    <n v="0.43228397254756101"/>
    <x v="198"/>
    <n v="1.24380930614932E-2"/>
    <n v="0.238935100866283"/>
    <n v="5.7607270018903603E-2"/>
    <n v="8.1468151027182398E-2"/>
    <n v="0.28110106917327099"/>
    <n v="7.3175561513668996E-2"/>
    <n v="8.2908810599628596E-2"/>
    <n v="3.3371916554495902E-2"/>
    <n v="0.12730850218365999"/>
    <n v="7.3420709323948898"/>
  </r>
  <r>
    <x v="6"/>
    <x v="6"/>
    <n v="1.0342191694779801"/>
    <n v="3.7940195330424198E-2"/>
    <n v="0.51362442837880196"/>
    <n v="0.44843537629077401"/>
    <x v="199"/>
    <n v="1.2152018832344E-2"/>
    <n v="0.244279174437047"/>
    <n v="5.84101135115506E-2"/>
    <n v="8.2480876476496504E-2"/>
    <n v="0.27971848717878001"/>
    <n v="7.5458476157951301E-2"/>
    <n v="8.12270670950722E-2"/>
    <n v="3.5048892063735897E-2"/>
    <n v="0.12032183801768299"/>
    <n v="7.4386373871785203"/>
  </r>
  <r>
    <x v="6"/>
    <x v="7"/>
    <n v="1.0267512312828599"/>
    <n v="3.8526677546717E-2"/>
    <n v="0.54820750527473705"/>
    <n v="0.41326581717854599"/>
    <x v="200"/>
    <n v="1.5055125518574601E-2"/>
    <n v="0.262530510214041"/>
    <n v="6.3132920370207804E-2"/>
    <n v="7.7084613789872594E-2"/>
    <n v="0.278377002413009"/>
    <n v="7.1021167566301294E-2"/>
    <n v="7.8744263921732796E-2"/>
    <n v="2.8083655451729601E-2"/>
    <n v="0.11541924510248"/>
    <n v="7.3675906533035898"/>
  </r>
  <r>
    <x v="6"/>
    <x v="8"/>
    <n v="0.93707328574736004"/>
    <n v="3.8480424946889601E-2"/>
    <n v="0.55112284574295001"/>
    <n v="0.41039672931016102"/>
    <x v="201"/>
    <n v="1.6363967857992202E-2"/>
    <n v="0.22702083112423399"/>
    <n v="6.0067937800904699E-2"/>
    <n v="8.3059628839153798E-2"/>
    <n v="0.29310460473359601"/>
    <n v="6.95818153393436E-2"/>
    <n v="8.7662478185464701E-2"/>
    <n v="3.0145641308462499E-2"/>
    <n v="0.121607107895442"/>
    <n v="7.3626405950331"/>
  </r>
  <r>
    <x v="6"/>
    <x v="9"/>
    <n v="0.97411143842567205"/>
    <n v="3.7047448956940003E-2"/>
    <n v="0.53321562205274697"/>
    <n v="0.42973692899031302"/>
    <x v="202"/>
    <n v="1.7549447333672901E-2"/>
    <n v="0.223140903662462"/>
    <n v="6.2485265650759403E-2"/>
    <n v="8.03216455694266E-2"/>
    <n v="0.29311697812088799"/>
    <n v="7.6135729505735605E-2"/>
    <n v="8.9675296339119304E-2"/>
    <n v="2.51070350217323E-2"/>
    <n v="0.12170887636259201"/>
    <n v="7.3972791768376496"/>
  </r>
  <r>
    <x v="6"/>
    <x v="10"/>
    <n v="1.0193283173119301"/>
    <n v="3.5075191299195597E-2"/>
    <n v="0.52280239018166497"/>
    <n v="0.44212241851914003"/>
    <x v="203"/>
    <n v="1.9708587507540301E-2"/>
    <n v="0.230457570798103"/>
    <n v="5.7149711409927598E-2"/>
    <n v="9.6857314311522794E-2"/>
    <n v="0.283826511585138"/>
    <n v="7.2233619682299494E-2"/>
    <n v="8.9287260352054504E-2"/>
    <n v="1.90382710726326E-2"/>
    <n v="0.122181602553182"/>
    <n v="7.3395413100767604"/>
  </r>
  <r>
    <x v="6"/>
    <x v="11"/>
    <n v="1.2539440032912501"/>
    <n v="3.4250779254567897E-2"/>
    <n v="0.52522232514330902"/>
    <n v="0.44052689560212299"/>
    <x v="204"/>
    <n v="2.2763773687182E-2"/>
    <n v="0.27069094984238301"/>
    <n v="5.3848790733816397E-2"/>
    <n v="0.12237288391099201"/>
    <n v="0.266307592827005"/>
    <n v="7.6966274815360405E-2"/>
    <n v="6.3070945795986003E-2"/>
    <n v="1.9745495008527299E-2"/>
    <n v="9.5580656700413102E-2"/>
    <n v="7.3576863365734502"/>
  </r>
  <r>
    <x v="6"/>
    <x v="12"/>
    <n v="0.92150012965221895"/>
    <n v="4.3097283532617603E-2"/>
    <n v="0.53959581192672101"/>
    <n v="0.41730690454066199"/>
    <x v="205"/>
    <n v="1.8554087890574798E-2"/>
    <n v="0.19492553738829599"/>
    <n v="5.9858142696407803E-2"/>
    <n v="8.0642748410742399E-2"/>
    <n v="0.29919518331952999"/>
    <n v="7.0411018775255393E-2"/>
    <n v="8.1153850513284997E-2"/>
    <n v="3.9423548678475903E-2"/>
    <n v="0.14339013455881"/>
    <n v="7.3759344230731196"/>
  </r>
  <r>
    <x v="6"/>
    <x v="13"/>
    <n v="0.90505226170911202"/>
    <n v="3.7729239090113102E-2"/>
    <n v="0.53292726739608898"/>
    <n v="0.42934349351379802"/>
    <x v="206"/>
    <n v="1.8665362339331401E-2"/>
    <n v="0.19959601880686201"/>
    <n v="6.3262693293321001E-2"/>
    <n v="7.34294962882973E-2"/>
    <n v="0.30415433411908299"/>
    <n v="7.3314155766051201E-2"/>
    <n v="7.8619417609128606E-2"/>
    <n v="3.5066057951644101E-2"/>
    <n v="0.14419001200566001"/>
    <n v="7.3987334417855699"/>
  </r>
  <r>
    <x v="6"/>
    <x v="14"/>
    <n v="0.81957653596888902"/>
    <n v="4.6152984285293401E-2"/>
    <n v="0.59079763393459195"/>
    <n v="0.36304938178011498"/>
    <x v="207"/>
    <n v="1.5878186274887102E-2"/>
    <n v="0.134988257438447"/>
    <n v="4.4372899894978397E-2"/>
    <n v="7.46144912444721E-2"/>
    <n v="0.41532726545902598"/>
    <n v="6.94950438644035E-2"/>
    <n v="8.1377610066441897E-2"/>
    <n v="1.40937574302665E-2"/>
    <n v="0.13843638849926901"/>
    <n v="7.43864227820288"/>
  </r>
  <r>
    <x v="6"/>
    <x v="15"/>
    <n v="0.44349652053362498"/>
    <n v="6.0158942049226803E-2"/>
    <n v="0.68572392886802502"/>
    <n v="0.25411712908274797"/>
    <x v="208"/>
    <n v="1.39354934559589E-3"/>
    <n v="3.2151778810739801E-2"/>
    <n v="9.3916135184198002E-3"/>
    <n v="3.5623768872306602E-2"/>
    <n v="0.71315713888610599"/>
    <n v="3.3814161356189101E-2"/>
    <n v="6.9171607928364104E-2"/>
    <n v="1.2284629054385801E-3"/>
    <n v="9.8191098457072995E-2"/>
    <n v="7.5837798472297004"/>
  </r>
  <r>
    <x v="6"/>
    <x v="16"/>
    <n v="0.57691596257576505"/>
    <n v="4.7983523217093697E-2"/>
    <n v="0.63829233407142605"/>
    <n v="0.31372414271148003"/>
    <x v="209"/>
    <n v="1.12223368122349E-3"/>
    <n v="3.8190523386046699E-2"/>
    <n v="1.4863797592986601E-2"/>
    <n v="4.0518995462317797E-2"/>
    <n v="0.57338991272615503"/>
    <n v="3.9213920129135098E-2"/>
    <n v="0.17838164381457"/>
    <n v="1.0225893653411501E-3"/>
    <n v="0.10909134665951099"/>
    <n v="7.54798301595513"/>
  </r>
  <r>
    <x v="6"/>
    <x v="17"/>
    <n v="0.82544820254446305"/>
    <n v="4.9484806430954702E-2"/>
    <n v="0.59330349195505405"/>
    <n v="0.35721170161399102"/>
    <x v="210"/>
    <n v="7.6524397011509902E-3"/>
    <n v="0.185068012941663"/>
    <n v="2.35905903353976E-2"/>
    <n v="4.8261796405055297E-2"/>
    <n v="0.38264186960980501"/>
    <n v="4.6570925593208801E-2"/>
    <n v="0.157263515647136"/>
    <n v="2.1614781102134101E-3"/>
    <n v="0.139434194987299"/>
    <n v="7.5493769938997604"/>
  </r>
  <r>
    <x v="6"/>
    <x v="18"/>
    <n v="0.92202139702170605"/>
    <n v="4.7517093253492002E-2"/>
    <n v="0.58573123210977096"/>
    <n v="0.36675167463673702"/>
    <x v="211"/>
    <n v="1.02905147873302E-2"/>
    <n v="0.24275265882504901"/>
    <n v="3.34402570577522E-2"/>
    <n v="5.97030846837256E-2"/>
    <n v="0.32801995721277899"/>
    <n v="6.1154607941063401E-2"/>
    <n v="0.11856086515674701"/>
    <n v="3.8227664552598199E-3"/>
    <n v="0.13411480321371999"/>
    <n v="7.4272715824571804"/>
  </r>
  <r>
    <x v="6"/>
    <x v="19"/>
    <n v="0.92538487252547497"/>
    <n v="4.5593495326221603E-2"/>
    <n v="0.58546718894427696"/>
    <n v="0.368939315729502"/>
    <x v="212"/>
    <n v="9.8483716081796992E-3"/>
    <n v="0.24491500003296801"/>
    <n v="4.7058694859414302E-2"/>
    <n v="6.1925539712471403E-2"/>
    <n v="0.31057163966451201"/>
    <n v="6.2475140606473203E-2"/>
    <n v="0.115195365357358"/>
    <n v="8.83284531958917E-3"/>
    <n v="0.13176954440760599"/>
    <n v="7.5319276642117901"/>
  </r>
  <r>
    <x v="6"/>
    <x v="20"/>
    <n v="0.86129541883940197"/>
    <n v="4.6065949815154897E-2"/>
    <n v="0.57938971426409602"/>
    <n v="0.37454433592074898"/>
    <x v="213"/>
    <n v="1.1239746133425901E-2"/>
    <n v="0.22036158589507099"/>
    <n v="4.4746299462414103E-2"/>
    <n v="6.8093357718977093E-2"/>
    <n v="0.32800902333382098"/>
    <n v="6.6802599115075398E-2"/>
    <n v="0.121931479284428"/>
    <n v="6.9585963892682696E-3"/>
    <n v="0.121747904329488"/>
    <n v="7.5423090613702097"/>
  </r>
  <r>
    <x v="6"/>
    <x v="21"/>
    <n v="0.89383667995864202"/>
    <n v="4.5395795658208199E-2"/>
    <n v="0.60077654089261801"/>
    <n v="0.35382766344917399"/>
    <x v="214"/>
    <n v="1.41450289073651E-2"/>
    <n v="0.231864712203177"/>
    <n v="4.5459804263116597E-2"/>
    <n v="7.4496018682842002E-2"/>
    <n v="0.33607301750976698"/>
    <n v="6.7101841745447005E-2"/>
    <n v="0.121284365462225"/>
    <n v="5.4405104154296004E-3"/>
    <n v="9.4743366922815903E-2"/>
    <n v="7.4944561891869501"/>
  </r>
  <r>
    <x v="6"/>
    <x v="22"/>
    <n v="0.65467805099226095"/>
    <n v="5.3822463991794099E-2"/>
    <n v="0.64846800730940302"/>
    <n v="0.29770952869880302"/>
    <x v="215"/>
    <n v="8.0505822685120899E-3"/>
    <n v="9.3389127164953706E-2"/>
    <n v="3.3295578817466302E-2"/>
    <n v="7.1747743745030707E-2"/>
    <n v="0.48049998667980998"/>
    <n v="7.2165715938712904E-2"/>
    <n v="0.12770812249904301"/>
    <n v="4.71260020309449E-3"/>
    <n v="9.7416135741431403E-2"/>
    <n v="7.4059145432564799"/>
  </r>
  <r>
    <x v="6"/>
    <x v="23"/>
    <n v="1.17628246362864"/>
    <n v="4.2234205063068901E-2"/>
    <n v="0.57787411383977905"/>
    <n v="0.37989168109715199"/>
    <x v="216"/>
    <n v="1.6531464027010001E-2"/>
    <n v="0.290309941892958"/>
    <n v="2.6897915101158298E-2"/>
    <n v="0.108955248574315"/>
    <n v="0.31029035368895402"/>
    <n v="7.3890392927565204E-2"/>
    <n v="8.52029417147359E-2"/>
    <n v="2.44524879792809E-3"/>
    <n v="7.8095127419503002E-2"/>
    <n v="7.4634738779125502"/>
  </r>
  <r>
    <x v="6"/>
    <x v="24"/>
    <n v="0.55055228351315699"/>
    <n v="5.3594760269663699E-2"/>
    <n v="0.63334005983687203"/>
    <n v="0.313065179893464"/>
    <x v="217"/>
    <n v="3.6592115176331398E-3"/>
    <n v="3.9011138891968299E-2"/>
    <n v="2.6749871556039799E-2"/>
    <n v="5.3011488536099903E-2"/>
    <n v="0.55513883024663102"/>
    <n v="6.2313998023314998E-2"/>
    <n v="0.102197448709457"/>
    <n v="2.7423453658150898E-3"/>
    <n v="0.144604742392273"/>
    <n v="7.5368887231030897"/>
  </r>
  <r>
    <x v="6"/>
    <x v="25"/>
    <n v="0.58373139500606996"/>
    <n v="5.0394198670574299E-2"/>
    <n v="0.63962357138596504"/>
    <n v="0.30998222994346097"/>
    <x v="218"/>
    <n v="2.7844794367551701E-3"/>
    <n v="4.2528753969813302E-2"/>
    <n v="2.63433304681252E-2"/>
    <n v="6.4705009393813295E-2"/>
    <n v="0.49759983970800498"/>
    <n v="6.7273418468445104E-2"/>
    <n v="0.137396225204059"/>
    <n v="2.4898980843640699E-3"/>
    <n v="0.15076970601150899"/>
    <n v="7.3727942062051097"/>
  </r>
  <r>
    <x v="6"/>
    <x v="26"/>
    <n v="0.71466168780539596"/>
    <n v="4.8865099338886497E-2"/>
    <n v="0.60113281414697395"/>
    <n v="0.35000208651414"/>
    <x v="219"/>
    <n v="3.4126026332588098E-3"/>
    <n v="4.4266769219714203E-2"/>
    <n v="2.86793315732372E-2"/>
    <n v="6.71702577469733E-2"/>
    <n v="0.477119910149083"/>
    <n v="6.7954633518890001E-2"/>
    <n v="0.14318663953105101"/>
    <n v="3.0083118348372701E-3"/>
    <n v="0.153642614945253"/>
    <n v="7.4085448573960004"/>
  </r>
  <r>
    <x v="6"/>
    <x v="27"/>
    <n v="0.96483289467228295"/>
    <n v="5.2638327968813799E-2"/>
    <n v="0.564190589099961"/>
    <n v="0.38317108293122498"/>
    <x v="220"/>
    <n v="6.1997080476890896E-3"/>
    <n v="0.22077945163691201"/>
    <n v="3.1835341032331203E-2"/>
    <n v="7.8333186558428303E-2"/>
    <n v="0.33610366450712797"/>
    <n v="6.2712521416973699E-2"/>
    <n v="0.12571145451874099"/>
    <n v="6.9972992405042097E-3"/>
    <n v="0.122597785696607"/>
    <n v="7.5928676222490896"/>
  </r>
  <r>
    <x v="6"/>
    <x v="28"/>
    <n v="1.0199723586706599"/>
    <n v="4.4702092951610498E-2"/>
    <n v="0.56891671228320595"/>
    <n v="0.38638119476518401"/>
    <x v="221"/>
    <n v="9.0440478232306602E-3"/>
    <n v="0.24581633408023701"/>
    <n v="4.1763643672089797E-2"/>
    <n v="6.7920388876763493E-2"/>
    <n v="0.30590209627836901"/>
    <n v="6.8404466417431004E-2"/>
    <n v="0.110768713670822"/>
    <n v="4.7625641443644999E-3"/>
    <n v="0.13829269371986999"/>
    <n v="7.4691386512293496"/>
  </r>
  <r>
    <x v="6"/>
    <x v="29"/>
    <n v="0.97065655720723798"/>
    <n v="5.0358062309601999E-2"/>
    <n v="0.58007858699627302"/>
    <n v="0.36956335069412499"/>
    <x v="222"/>
    <n v="1.09167663122865E-2"/>
    <n v="0.217980209621011"/>
    <n v="5.09535439421357E-2"/>
    <n v="5.7577747799417198E-2"/>
    <n v="0.31048344102212799"/>
    <n v="6.5740345451086493E-2"/>
    <n v="0.103239213783793"/>
    <n v="7.0934437737222699E-3"/>
    <n v="0.169019143755547"/>
    <n v="7.4830167717895497"/>
  </r>
  <r>
    <x v="6"/>
    <x v="30"/>
    <n v="1.04207368487233"/>
    <n v="4.91525202972979E-2"/>
    <n v="0.55754404399440805"/>
    <n v="0.39330343570829401"/>
    <x v="223"/>
    <n v="1.2351128980362299E-2"/>
    <n v="0.24364045542702101"/>
    <n v="5.6528860804746499E-2"/>
    <n v="5.4383559010111701E-2"/>
    <n v="0.304032394004704"/>
    <n v="7.1392847684644198E-2"/>
    <n v="0.10368780571613299"/>
    <n v="6.3901207189787897E-3"/>
    <n v="0.13965710817431501"/>
    <n v="7.48198869304629"/>
  </r>
  <r>
    <x v="6"/>
    <x v="31"/>
    <n v="1.0535829883001999"/>
    <n v="4.6246832657623298E-2"/>
    <n v="0.55160157551926703"/>
    <n v="0.40215159182311"/>
    <x v="224"/>
    <n v="1.5072839660526499E-2"/>
    <n v="0.24481534831367599"/>
    <n v="6.1500683851217298E-2"/>
    <n v="6.0391835397841598E-2"/>
    <n v="0.281719423077681"/>
    <n v="6.6346607102885702E-2"/>
    <n v="9.2873029829724202E-2"/>
    <n v="1.2854235131120001E-2"/>
    <n v="0.15785460173747701"/>
    <n v="7.5166502928391603"/>
  </r>
  <r>
    <x v="6"/>
    <x v="32"/>
    <n v="0.97809234669966605"/>
    <n v="4.7307114632826198E-2"/>
    <n v="0.57580866430518196"/>
    <n v="0.37688422106199199"/>
    <x v="225"/>
    <n v="1.53901867697967E-2"/>
    <n v="0.22199369067010899"/>
    <n v="6.0112782998008603E-2"/>
    <n v="5.7139829866625198E-2"/>
    <n v="0.29921562953847902"/>
    <n v="6.8167917573651496E-2"/>
    <n v="0.103822912295188"/>
    <n v="1.12733042003621E-2"/>
    <n v="0.152774473571409"/>
    <n v="7.4336397649854797"/>
  </r>
  <r>
    <x v="7"/>
    <x v="0"/>
    <n v="0.65989671509996795"/>
    <n v="4.4494487327744803E-2"/>
    <n v="0.49804988249591797"/>
    <n v="0.457455630176337"/>
    <x v="226"/>
    <n v="4.9387850205047899E-2"/>
    <n v="0.28147996553874499"/>
    <n v="0.13740107137097399"/>
    <n v="0.10345430973881201"/>
    <n v="0.197442197953764"/>
    <n v="7.4750568781477095E-2"/>
    <n v="2.4566722367888202E-2"/>
    <n v="7.0442209287693694E-2"/>
    <n v="5.1148898410815102E-2"/>
    <n v="6.6825954715927196"/>
  </r>
  <r>
    <x v="7"/>
    <x v="1"/>
    <n v="0.71594294956867399"/>
    <n v="4.3317412121741401E-2"/>
    <n v="0.469630342291883"/>
    <n v="0.487052245586376"/>
    <x v="227"/>
    <n v="5.2480875040004302E-2"/>
    <n v="0.28346040431185499"/>
    <n v="0.16512857834067299"/>
    <n v="9.1394392549722606E-2"/>
    <n v="0.18006308169249599"/>
    <n v="6.9736178847421101E-2"/>
    <n v="1.66171499945745E-2"/>
    <n v="7.7383656770247902E-2"/>
    <n v="5.6497043991074199E-2"/>
    <n v="6.6427611355590903"/>
  </r>
  <r>
    <x v="7"/>
    <x v="2"/>
    <n v="0.88173151590242904"/>
    <n v="4.1569111394737498E-2"/>
    <n v="0.46824178445838399"/>
    <n v="0.490189104146879"/>
    <x v="228"/>
    <n v="4.7611264821365303E-2"/>
    <n v="0.30394024435616002"/>
    <n v="0.16302241280656701"/>
    <n v="9.5741878201347205E-2"/>
    <n v="0.16572740142029299"/>
    <n v="6.7949722596535006E-2"/>
    <n v="2.06206870777258E-2"/>
    <n v="7.3608072584803896E-2"/>
    <n v="5.3742129400059201E-2"/>
    <n v="6.6969011462715402"/>
  </r>
  <r>
    <x v="7"/>
    <x v="3"/>
    <n v="0.96498829945331799"/>
    <n v="3.3473525029365299E-2"/>
    <n v="0.41233775220854701"/>
    <n v="0.55418872276208697"/>
    <x v="229"/>
    <n v="6.3302606899456895E-2"/>
    <n v="0.312854955324256"/>
    <n v="0.17661542743884701"/>
    <n v="8.2291140255441694E-2"/>
    <n v="0.15175794730447001"/>
    <n v="6.2167946501835603E-2"/>
    <n v="1.3018494731337E-2"/>
    <n v="7.37461487850532E-2"/>
    <n v="5.6423368390345001E-2"/>
    <n v="6.6898664149492202"/>
  </r>
  <r>
    <x v="7"/>
    <x v="4"/>
    <n v="1.0252253621248499"/>
    <n v="3.5379064281430901E-2"/>
    <n v="0.422343547128055"/>
    <n v="0.542277388590514"/>
    <x v="230"/>
    <n v="5.8070524490410502E-2"/>
    <n v="0.31514348110173102"/>
    <n v="0.18713356866110401"/>
    <n v="7.7737459777696097E-2"/>
    <n v="0.141461287357867"/>
    <n v="6.2791524789800796E-2"/>
    <n v="1.2655309469955999E-2"/>
    <n v="8.4803703233175404E-2"/>
    <n v="5.2973017219280098E-2"/>
    <n v="6.5126143069359097"/>
  </r>
  <r>
    <x v="7"/>
    <x v="5"/>
    <n v="0.95287162004364301"/>
    <n v="3.89292024559185E-2"/>
    <n v="0.43729499261257099"/>
    <n v="0.52377580493150999"/>
    <x v="231"/>
    <n v="6.1455625917794E-2"/>
    <n v="0.30984748947650398"/>
    <n v="0.170794161929051"/>
    <n v="9.1960036698600797E-2"/>
    <n v="0.14571651531733601"/>
    <n v="6.3723693078640301E-2"/>
    <n v="1.4691288080081201E-2"/>
    <n v="8.0815193138814204E-2"/>
    <n v="5.4530975046056702E-2"/>
    <n v="6.5669670741720996"/>
  </r>
  <r>
    <x v="7"/>
    <x v="6"/>
    <n v="1.05997307668667"/>
    <n v="3.3927320694888699E-2"/>
    <n v="0.385645785620573"/>
    <n v="0.58042689368453804"/>
    <x v="232"/>
    <n v="7.0241388219763404E-2"/>
    <n v="0.30086521433131203"/>
    <n v="0.16508998317674201"/>
    <n v="8.7455467720522206E-2"/>
    <n v="0.140922244710079"/>
    <n v="6.2207172274783902E-2"/>
    <n v="1.31591180090072E-2"/>
    <n v="9.7386467732979695E-2"/>
    <n v="5.4855700456047103E-2"/>
    <n v="6.6084332833398403"/>
  </r>
  <r>
    <x v="7"/>
    <x v="7"/>
    <n v="1.24353482426521"/>
    <n v="3.2791396015269703E-2"/>
    <n v="0.33637366280262698"/>
    <n v="0.63083494118210304"/>
    <x v="233"/>
    <n v="8.3368753953957098E-2"/>
    <n v="0.30790426201645199"/>
    <n v="0.18622642004589801"/>
    <n v="7.78159600903746E-2"/>
    <n v="0.128090723529944"/>
    <n v="5.63610794893976E-2"/>
    <n v="1.20254830817245E-2"/>
    <n v="8.8623028293458098E-2"/>
    <n v="5.3782450526443898E-2"/>
    <n v="6.5269948197218"/>
  </r>
  <r>
    <x v="7"/>
    <x v="8"/>
    <n v="1.0177042074232401"/>
    <n v="3.6306279941354699E-2"/>
    <n v="0.40959696518405903"/>
    <n v="0.55409675487458598"/>
    <x v="234"/>
    <n v="6.6957819089588602E-2"/>
    <n v="0.29426324478045002"/>
    <n v="0.179186519570952"/>
    <n v="8.7396421886311401E-2"/>
    <n v="0.14448114616298399"/>
    <n v="5.7101019101226801E-2"/>
    <n v="1.4410698323679701E-2"/>
    <n v="8.9473253335055E-2"/>
    <n v="6.0167924565318401E-2"/>
    <n v="6.69690077969274"/>
  </r>
  <r>
    <x v="7"/>
    <x v="9"/>
    <n v="1.1581784112343101"/>
    <n v="3.30528077072672E-2"/>
    <n v="0.35799967794794502"/>
    <n v="0.608947514344788"/>
    <x v="235"/>
    <n v="8.4662972329680397E-2"/>
    <n v="0.28611805128365703"/>
    <n v="0.18589489662703901"/>
    <n v="9.1418662972552495E-2"/>
    <n v="0.13980152068896301"/>
    <n v="5.5323643738145599E-2"/>
    <n v="1.0875475345848399E-2"/>
    <n v="7.6053622955272002E-2"/>
    <n v="6.20577296504186E-2"/>
    <n v="6.6562524166763701"/>
  </r>
  <r>
    <x v="7"/>
    <x v="10"/>
    <n v="1.0520452256445401"/>
    <n v="4.0555140895789203E-2"/>
    <n v="0.43634720633282598"/>
    <n v="0.52309765277138498"/>
    <x v="236"/>
    <n v="5.5751761555894098E-2"/>
    <n v="0.32512236120160698"/>
    <n v="0.15270014024443901"/>
    <n v="0.117193242049803"/>
    <n v="0.14521180739692199"/>
    <n v="7.0514096674361301E-2"/>
    <n v="1.3673355663673101E-2"/>
    <n v="6.4634440796253398E-2"/>
    <n v="4.7983827429090901E-2"/>
    <n v="6.62191299912537"/>
  </r>
  <r>
    <x v="7"/>
    <x v="11"/>
    <n v="1.2679077925531499"/>
    <n v="4.2856422357447001E-2"/>
    <n v="0.52216043757961805"/>
    <n v="0.43498314006293398"/>
    <x v="237"/>
    <n v="4.9828918155083397E-2"/>
    <n v="0.34956620190316201"/>
    <n v="0.123231099150642"/>
    <n v="0.14270721707959499"/>
    <n v="0.151054906130828"/>
    <n v="8.2624282853281703E-2"/>
    <n v="1.1671935772268801E-2"/>
    <n v="4.71206596944636E-2"/>
    <n v="3.4955937765838697E-2"/>
    <n v="6.6485137991887999"/>
  </r>
  <r>
    <x v="7"/>
    <x v="12"/>
    <n v="0.78388109567008901"/>
    <n v="5.3014140219101398E-2"/>
    <n v="0.50770082088431301"/>
    <n v="0.43928503889658499"/>
    <x v="238"/>
    <n v="4.37934967554841E-2"/>
    <n v="0.31028071172888899"/>
    <n v="0.15641906117958199"/>
    <n v="9.6384215940246501E-2"/>
    <n v="0.17944346187917801"/>
    <n v="6.3784529091476902E-2"/>
    <n v="1.3565754670578601E-2"/>
    <n v="6.6314468059638199E-2"/>
    <n v="5.8524803943064599E-2"/>
    <n v="6.6790972691493202"/>
  </r>
  <r>
    <x v="7"/>
    <x v="13"/>
    <n v="0.76952840285259005"/>
    <n v="4.7846417251154398E-2"/>
    <n v="0.46865362873234301"/>
    <n v="0.48349995401650298"/>
    <x v="239"/>
    <n v="5.1456977115585702E-2"/>
    <n v="0.26307566501413399"/>
    <n v="0.18491738836220001"/>
    <n v="9.86222780873834E-2"/>
    <n v="0.183484763547378"/>
    <n v="6.4433378937911304E-2"/>
    <n v="8.0545371657889196E-3"/>
    <n v="7.3567929390803005E-2"/>
    <n v="6.4144238428287398E-2"/>
    <n v="6.7254408151848803"/>
  </r>
  <r>
    <x v="7"/>
    <x v="14"/>
    <n v="0.62646995221972501"/>
    <n v="6.5449122179210506E-2"/>
    <n v="0.48499292057869497"/>
    <n v="0.44955795724209402"/>
    <x v="240"/>
    <n v="3.57232838545413E-2"/>
    <n v="0.25208973676310398"/>
    <n v="0.13955627829784301"/>
    <n v="0.11585472129157599"/>
    <n v="0.27880917903443397"/>
    <n v="6.0768247777692401E-2"/>
    <n v="3.7659544253378801E-3"/>
    <n v="4.1376250829874797E-2"/>
    <n v="6.1877360563729597E-2"/>
    <n v="6.7270564335251102"/>
  </r>
  <r>
    <x v="7"/>
    <x v="15"/>
    <n v="0.23361003656149501"/>
    <n v="0.148985397904256"/>
    <n v="0.64460230318770495"/>
    <n v="0.20641229890804"/>
    <x v="241"/>
    <n v="7.3917768226029301E-4"/>
    <n v="4.4214744613403099E-2"/>
    <n v="1.49401465076124E-2"/>
    <n v="0.10476837433774901"/>
    <n v="0.72957468926378899"/>
    <n v="2.3980644411126899E-2"/>
    <n v="1.1708306623978201E-3"/>
    <n v="6.2985781116108898E-3"/>
    <n v="5.19938527506901E-2"/>
    <n v="7.0349168484849498"/>
  </r>
  <r>
    <x v="7"/>
    <x v="16"/>
    <n v="0.272625028674428"/>
    <n v="0.130461584342036"/>
    <n v="0.62442362994789002"/>
    <n v="0.245114785710074"/>
    <x v="242"/>
    <n v="1.3224567892938001E-3"/>
    <n v="6.6536554586851607E-2"/>
    <n v="2.4715197054639398E-2"/>
    <n v="0.119642245712057"/>
    <n v="0.64862478395830003"/>
    <n v="3.09761026645301E-2"/>
    <n v="1.17694513250715E-3"/>
    <n v="7.2346904995603404E-3"/>
    <n v="7.8628426852019206E-2"/>
    <n v="6.9827946099796696"/>
  </r>
  <r>
    <x v="7"/>
    <x v="17"/>
    <n v="0.45599877157698798"/>
    <n v="9.1041542416753093E-2"/>
    <n v="0.57969169316897096"/>
    <n v="0.32926676441427599"/>
    <x v="243"/>
    <n v="2.1726790124690299E-2"/>
    <n v="0.34228606043608101"/>
    <n v="3.4836270207320198E-2"/>
    <n v="0.108448039430927"/>
    <n v="0.35477560370517303"/>
    <n v="5.4212777154762998E-2"/>
    <n v="2.24684100844045E-3"/>
    <n v="7.6195206221632197E-3"/>
    <n v="5.89397367799556E-2"/>
    <n v="6.9274360675511"/>
  </r>
  <r>
    <x v="7"/>
    <x v="18"/>
    <n v="0.91163002503809598"/>
    <n v="5.4531865388334197E-2"/>
    <n v="0.41414955608459197"/>
    <n v="0.53131857852707398"/>
    <x v="244"/>
    <n v="4.0815798055246301E-2"/>
    <n v="0.36422327026829199"/>
    <n v="0.14986063776953101"/>
    <n v="8.8238756882995401E-2"/>
    <n v="0.180536551177228"/>
    <n v="5.90323737069978E-2"/>
    <n v="1.2257827706988701E-3"/>
    <n v="5.1917426363649703E-2"/>
    <n v="5.4193111783084502E-2"/>
    <n v="6.8399818077790098"/>
  </r>
  <r>
    <x v="7"/>
    <x v="19"/>
    <n v="1.1303299792085"/>
    <n v="4.14633382560608E-2"/>
    <n v="0.35035169790702497"/>
    <n v="0.60818496383691401"/>
    <x v="245"/>
    <n v="6.0849840819661098E-2"/>
    <n v="0.30164482664219699"/>
    <n v="0.20365416354033899"/>
    <n v="9.2101029088010197E-2"/>
    <n v="0.15440649105528301"/>
    <n v="5.5727201252982202E-2"/>
    <n v="2.9578812705736701E-3"/>
    <n v="6.8040486440196807E-2"/>
    <n v="5.3830434254625602E-2"/>
    <n v="6.8313487023950001"/>
  </r>
  <r>
    <x v="7"/>
    <x v="20"/>
    <n v="0.98020469532408205"/>
    <n v="4.8941982637913301E-2"/>
    <n v="0.37833125049428601"/>
    <n v="0.572726766867801"/>
    <x v="246"/>
    <n v="5.2180000552587598E-2"/>
    <n v="0.30361213466023601"/>
    <n v="0.19455710124454501"/>
    <n v="8.8076207001049303E-2"/>
    <n v="0.16709559251272499"/>
    <n v="5.7479950488581101E-2"/>
    <n v="9.6233492099221404E-4"/>
    <n v="7.4211375902460505E-2"/>
    <n v="5.2821975357267903E-2"/>
    <n v="6.7269041062558497"/>
  </r>
  <r>
    <x v="7"/>
    <x v="21"/>
    <n v="0.86780456221179303"/>
    <n v="5.8360362992416599E-2"/>
    <n v="0.441311789827113"/>
    <n v="0.50032784718046996"/>
    <x v="247"/>
    <n v="5.7705454609621697E-2"/>
    <n v="0.32660695030690801"/>
    <n v="0.14695479357562899"/>
    <n v="9.6695785741439597E-2"/>
    <n v="0.201313200397682"/>
    <n v="6.5636180631526694E-2"/>
    <n v="1.2180134354514999E-3"/>
    <n v="3.96398543574525E-2"/>
    <n v="5.4329178067824398E-2"/>
    <n v="6.6924604264362602"/>
  </r>
  <r>
    <x v="7"/>
    <x v="22"/>
    <n v="0.40258597342689401"/>
    <n v="0.106344243625784"/>
    <n v="0.59040562956197495"/>
    <n v="0.30325012681224101"/>
    <x v="248"/>
    <n v="2.4598659913773298E-2"/>
    <n v="0.177862212591955"/>
    <n v="5.7096985269186801E-2"/>
    <n v="0.13764141839604799"/>
    <n v="0.41185257278838899"/>
    <n v="8.6574415536896002E-2"/>
    <n v="5.0453910430938895E-4"/>
    <n v="1.4481988876363899E-2"/>
    <n v="6.8867244212279605E-2"/>
    <n v="6.9037630235985299"/>
  </r>
  <r>
    <x v="7"/>
    <x v="23"/>
    <n v="1.00709707706424"/>
    <n v="6.6478039130214897E-2"/>
    <n v="0.60828246401849495"/>
    <n v="0.32523949685129"/>
    <x v="249"/>
    <n v="4.0492460570814397E-2"/>
    <n v="0.40546192115516499"/>
    <n v="3.4071442692675903E-2"/>
    <n v="0.170329244923447"/>
    <n v="0.208442125622327"/>
    <n v="9.0389184555198995E-2"/>
    <n v="6.8639425055216604E-4"/>
    <n v="7.2416859421458703E-3"/>
    <n v="3.31546062493785E-2"/>
    <n v="6.6679838968062697"/>
  </r>
  <r>
    <x v="7"/>
    <x v="24"/>
    <n v="0.26433056669976401"/>
    <n v="0.14953210598863501"/>
    <n v="0.61606383789363095"/>
    <n v="0.23440405611773399"/>
    <x v="250"/>
    <n v="3.3445557294776102E-3"/>
    <n v="5.4292871592135299E-2"/>
    <n v="3.8921493766414503E-2"/>
    <n v="0.115634131988436"/>
    <n v="0.57967848384167098"/>
    <n v="7.4604427314596294E-2"/>
    <n v="3.4182751575747102E-4"/>
    <n v="1.2991108213652999E-2"/>
    <n v="9.7610624139520499E-2"/>
    <n v="6.9627868618500504"/>
  </r>
  <r>
    <x v="7"/>
    <x v="25"/>
    <n v="0.27000011584731298"/>
    <n v="0.13283074878897"/>
    <n v="0.622920523694656"/>
    <n v="0.244248727516373"/>
    <x v="251"/>
    <n v="2.7736054828435401E-3"/>
    <n v="7.0838026791808006E-2"/>
    <n v="5.02553820812685E-2"/>
    <n v="0.10608306265681899"/>
    <n v="0.55741145028255101"/>
    <n v="8.3709138538469896E-2"/>
    <n v="5.8782468787231805E-4"/>
    <n v="1.3804427542618E-2"/>
    <n v="9.8085337737269795E-2"/>
    <n v="6.9274351257598203"/>
  </r>
  <r>
    <x v="7"/>
    <x v="26"/>
    <n v="0.33358117324666298"/>
    <n v="0.120181358400803"/>
    <n v="0.61966045449999096"/>
    <n v="0.26015818709920602"/>
    <x v="252"/>
    <n v="2.8649562769395699E-3"/>
    <n v="9.5174149206239303E-2"/>
    <n v="4.94935846032169E-2"/>
    <n v="0.103982120251606"/>
    <n v="0.52864904908077204"/>
    <n v="9.0531153432204498E-2"/>
    <n v="4.7931378935466701E-4"/>
    <n v="1.5746345150770301E-2"/>
    <n v="9.93483708727914E-2"/>
    <n v="6.8275147815003203"/>
  </r>
  <r>
    <x v="7"/>
    <x v="27"/>
    <n v="0.68367565973496602"/>
    <n v="8.1142249626234897E-2"/>
    <n v="0.54429869939513598"/>
    <n v="0.37455905097862902"/>
    <x v="253"/>
    <n v="2.4190801185776399E-2"/>
    <n v="0.38619996874482698"/>
    <n v="6.8732000358398299E-2"/>
    <n v="0.113119960838267"/>
    <n v="0.25049740504746099"/>
    <n v="7.0929221705196902E-2"/>
    <n v="2.8567126989589999E-4"/>
    <n v="1.3637547758896199E-2"/>
    <n v="6.2243446897747703E-2"/>
    <n v="6.79486927217323"/>
  </r>
  <r>
    <x v="7"/>
    <x v="28"/>
    <n v="0.91391067186639097"/>
    <n v="6.1350672869337097E-2"/>
    <n v="0.44880509483507802"/>
    <n v="0.48984423229558499"/>
    <x v="254"/>
    <n v="4.34877821474235E-2"/>
    <n v="0.349169305670882"/>
    <n v="0.15421143514351801"/>
    <n v="7.5508722506078998E-2"/>
    <n v="0.193727143798511"/>
    <n v="6.3700805557401693E-2"/>
    <n v="1.10940860048428E-3"/>
    <n v="5.4563797711384802E-2"/>
    <n v="5.6132131981364901E-2"/>
    <n v="6.5738010251281196"/>
  </r>
  <r>
    <x v="7"/>
    <x v="29"/>
    <n v="1.0997394786827199"/>
    <n v="4.6652155130152903E-2"/>
    <n v="0.32410041659426397"/>
    <n v="0.629247428275583"/>
    <x v="255"/>
    <n v="5.48770190321375E-2"/>
    <n v="0.32864504672101902"/>
    <n v="0.21231462976565799"/>
    <n v="5.5845343115783E-2"/>
    <n v="0.165277117317116"/>
    <n v="5.4105052263297801E-2"/>
    <n v="1.0102917109389899E-3"/>
    <n v="6.9962311442873001E-2"/>
    <n v="5.0425590859702302E-2"/>
    <n v="6.7808974212179498"/>
  </r>
  <r>
    <x v="7"/>
    <x v="30"/>
    <n v="1.3478981838553401"/>
    <n v="3.7555601332795098E-2"/>
    <n v="0.27989532736525402"/>
    <n v="0.68254907130195097"/>
    <x v="256"/>
    <n v="6.9921644278519296E-2"/>
    <n v="0.26813980041170798"/>
    <n v="0.26030480856981097"/>
    <n v="5.4817471079357499E-2"/>
    <n v="0.149169039099394"/>
    <n v="4.97532168726844E-2"/>
    <n v="1.72829536679692E-3"/>
    <n v="9.0585506584690806E-2"/>
    <n v="4.88787642677957E-2"/>
    <n v="6.7728370973593899"/>
  </r>
  <r>
    <x v="7"/>
    <x v="31"/>
    <n v="1.43271914098992"/>
    <n v="3.8410375546539699E-2"/>
    <n v="0.26657237215736901"/>
    <n v="0.69501725229609201"/>
    <x v="257"/>
    <n v="8.9129616633914305E-2"/>
    <n v="0.24592180583248599"/>
    <n v="0.291387789767309"/>
    <n v="4.98440195687435E-2"/>
    <n v="0.138143180865333"/>
    <n v="4.4593172411966198E-2"/>
    <n v="4.1040276134075301E-4"/>
    <n v="8.6233960254127301E-2"/>
    <n v="4.8185661353085898E-2"/>
    <n v="6.7132943720304104"/>
  </r>
  <r>
    <x v="7"/>
    <x v="32"/>
    <n v="1.16913153325644"/>
    <n v="4.5408654126766701E-2"/>
    <n v="0.31881989950026701"/>
    <n v="0.63577144637296601"/>
    <x v="258"/>
    <n v="7.0204032022760904E-2"/>
    <n v="0.25595190680400198"/>
    <n v="0.274282656396935"/>
    <n v="5.4766851883795299E-2"/>
    <n v="0.15373077659310699"/>
    <n v="5.3210707002928202E-2"/>
    <n v="7.40994275302357E-4"/>
    <n v="7.7477849645890204E-2"/>
    <n v="5.2292110678972999E-2"/>
    <n v="6.7144231843462796"/>
  </r>
  <r>
    <x v="8"/>
    <x v="0"/>
    <n v="0.72778141843781896"/>
    <n v="4.2273789961012498E-2"/>
    <n v="0.50786528396022801"/>
    <n v="0.44986092607875999"/>
    <x v="259"/>
    <n v="6.0881365133967198E-2"/>
    <n v="0.21208731506655901"/>
    <n v="0.30057085083024898"/>
    <n v="0.11102131219594"/>
    <n v="8.4499194892694002E-2"/>
    <n v="0.11813739665631499"/>
    <n v="2.0922224496739899E-2"/>
    <n v="6.0031028668068198E-2"/>
    <n v="2.5040004877196102E-2"/>
    <n v="4.6393941925836701"/>
  </r>
  <r>
    <x v="8"/>
    <x v="1"/>
    <n v="0.81373547273050895"/>
    <n v="3.7579714431716503E-2"/>
    <n v="0.478069934664415"/>
    <n v="0.48435035090386802"/>
    <x v="260"/>
    <n v="6.1464098569399397E-2"/>
    <n v="0.21816861309066801"/>
    <n v="0.33295916993628799"/>
    <n v="9.2785474160770695E-2"/>
    <n v="7.9053402909710899E-2"/>
    <n v="0.105954192143106"/>
    <n v="1.8229574335368801E-2"/>
    <n v="5.61377445185028E-2"/>
    <n v="2.9087694327897502E-2"/>
    <n v="4.5454096816055296"/>
  </r>
  <r>
    <x v="8"/>
    <x v="2"/>
    <n v="0.95168255229773502"/>
    <n v="3.6604836081174999E-2"/>
    <n v="0.47726359365015603"/>
    <n v="0.48613157026866899"/>
    <x v="261"/>
    <n v="5.6890803009022002E-2"/>
    <n v="0.219331167668947"/>
    <n v="0.33630888213170701"/>
    <n v="9.4506279405087698E-2"/>
    <n v="7.5054112139488996E-2"/>
    <n v="0.106999788600664"/>
    <n v="1.8918791613104599E-2"/>
    <n v="5.8103912989919397E-2"/>
    <n v="2.8073399578340801E-2"/>
    <n v="4.5390921338351502"/>
  </r>
  <r>
    <x v="8"/>
    <x v="3"/>
    <n v="0.97131081924936702"/>
    <n v="3.3646002788564298E-2"/>
    <n v="0.44260373374504403"/>
    <n v="0.52375026346639197"/>
    <x v="262"/>
    <n v="5.7820573813858203E-2"/>
    <n v="0.232110953937923"/>
    <n v="0.32627139994167897"/>
    <n v="8.8964138003002E-2"/>
    <n v="7.7976747854020395E-2"/>
    <n v="9.4287696515585301E-2"/>
    <n v="1.7322114280392001E-2"/>
    <n v="6.5864690712582705E-2"/>
    <n v="3.4299710865777898E-2"/>
    <n v="4.62282724349416"/>
  </r>
  <r>
    <x v="8"/>
    <x v="4"/>
    <n v="1.0206678761783501"/>
    <n v="3.2966823122681302E-2"/>
    <n v="0.46667226650434401"/>
    <n v="0.50036091037297503"/>
    <x v="263"/>
    <n v="5.6339892050939401E-2"/>
    <n v="0.23690461881574201"/>
    <n v="0.32072547909205101"/>
    <n v="9.0254855288488894E-2"/>
    <n v="7.8284527208957996E-2"/>
    <n v="9.6098936444533198E-2"/>
    <n v="1.7286994831304001E-2"/>
    <n v="6.4657274407010301E-2"/>
    <n v="3.4227002524777297E-2"/>
    <n v="4.6767285183154597"/>
  </r>
  <r>
    <x v="8"/>
    <x v="5"/>
    <n v="1.00621532392779"/>
    <n v="3.4943520669400402E-2"/>
    <n v="0.47425873975278299"/>
    <n v="0.49079773957781703"/>
    <x v="264"/>
    <n v="5.3129547045186E-2"/>
    <n v="0.23973645126461399"/>
    <n v="0.31999395750424098"/>
    <n v="9.4412059058474301E-2"/>
    <n v="7.5662344118015104E-2"/>
    <n v="9.0595826632624304E-2"/>
    <n v="2.30672479996776E-2"/>
    <n v="6.05187967041807E-2"/>
    <n v="3.82894344505115E-2"/>
    <n v="4.5877857910997797"/>
  </r>
  <r>
    <x v="8"/>
    <x v="6"/>
    <n v="1.06383052271862"/>
    <n v="3.2365098376175898E-2"/>
    <n v="0.42882373589975797"/>
    <n v="0.53881116572406595"/>
    <x v="265"/>
    <n v="6.2918780405819899E-2"/>
    <n v="0.21353999361732101"/>
    <n v="0.31200455852197001"/>
    <n v="9.2712951756909398E-2"/>
    <n v="8.0931692108298106E-2"/>
    <n v="8.7713483485756097E-2"/>
    <n v="1.5828897473912501E-2"/>
    <n v="7.8629288406989004E-2"/>
    <n v="5.0819441321290799E-2"/>
    <n v="4.6603456279248796"/>
  </r>
  <r>
    <x v="8"/>
    <x v="7"/>
    <n v="1.2089174749438201"/>
    <n v="2.9111926025913601E-2"/>
    <n v="0.39936853344151602"/>
    <n v="0.57151954053257004"/>
    <x v="266"/>
    <n v="6.9085364502006502E-2"/>
    <n v="0.20799516674620799"/>
    <n v="0.33662669525630101"/>
    <n v="8.5899419913112507E-2"/>
    <n v="7.0365480308810194E-2"/>
    <n v="7.6479333229917804E-2"/>
    <n v="1.2377709746879399E-2"/>
    <n v="8.2761695499373594E-2"/>
    <n v="5.3992125891180097E-2"/>
    <n v="4.6551212046099302"/>
  </r>
  <r>
    <x v="8"/>
    <x v="8"/>
    <n v="0.94822832542423297"/>
    <n v="3.7667785658364199E-2"/>
    <n v="0.45213539813296699"/>
    <n v="0.51019681620866897"/>
    <x v="267"/>
    <n v="5.6701105862640003E-2"/>
    <n v="0.226794026951502"/>
    <n v="0.33397897449298097"/>
    <n v="8.8834199940767106E-2"/>
    <n v="7.8342796472598494E-2"/>
    <n v="8.8860159146097698E-2"/>
    <n v="1.48950380743803E-2"/>
    <n v="6.0021473576903302E-2"/>
    <n v="4.6968188374151697E-2"/>
    <n v="4.56394873964007"/>
  </r>
  <r>
    <x v="8"/>
    <x v="9"/>
    <n v="0.96064135945930196"/>
    <n v="3.7844855266353103E-2"/>
    <n v="0.47944467347842901"/>
    <n v="0.48271047125521799"/>
    <x v="268"/>
    <n v="6.56687267169348E-2"/>
    <n v="0.23317122738235699"/>
    <n v="0.31640065493111902"/>
    <n v="9.53456805035304E-2"/>
    <n v="7.6140727713819203E-2"/>
    <n v="9.4574286281523201E-2"/>
    <n v="1.5419539440800101E-2"/>
    <n v="5.2345796589040101E-2"/>
    <n v="4.5674463502546898E-2"/>
    <n v="4.5409173170433199"/>
  </r>
  <r>
    <x v="8"/>
    <x v="10"/>
    <n v="1.0223024673921499"/>
    <n v="3.4770681782900999E-2"/>
    <n v="0.50322767174755301"/>
    <n v="0.462001646469546"/>
    <x v="269"/>
    <n v="5.3756598536575599E-2"/>
    <n v="0.234495208851311"/>
    <n v="0.312899498726603"/>
    <n v="0.122020406366686"/>
    <n v="7.4144049210857293E-2"/>
    <n v="9.4233224054690604E-2"/>
    <n v="1.5680523275503198E-2"/>
    <n v="4.7785997420700999E-2"/>
    <n v="3.8878805505937503E-2"/>
    <n v="4.6275127485122702"/>
  </r>
  <r>
    <x v="8"/>
    <x v="11"/>
    <n v="1.3046863872403001"/>
    <n v="3.09523057097611E-2"/>
    <n v="0.542761493435583"/>
    <n v="0.42628620085465602"/>
    <x v="270"/>
    <n v="5.2783050929035201E-2"/>
    <n v="0.26903454122600001"/>
    <n v="0.28005975164193497"/>
    <n v="0.16618783061971101"/>
    <n v="6.08493950441652E-2"/>
    <n v="7.67615574262554E-2"/>
    <n v="1.5900865949816999E-2"/>
    <n v="3.5039788108882398E-2"/>
    <n v="3.8573923342253E-2"/>
    <n v="4.5035956362580301"/>
  </r>
  <r>
    <x v="8"/>
    <x v="12"/>
    <n v="0.72357363572210198"/>
    <n v="4.7350902339124402E-2"/>
    <n v="0.53721986225650897"/>
    <n v="0.41542923540436699"/>
    <x v="271"/>
    <n v="7.0145808509641097E-2"/>
    <n v="0.20844118318816501"/>
    <n v="0.31784626504970198"/>
    <n v="0.120338244242812"/>
    <n v="9.1597244848351397E-2"/>
    <n v="7.5282535864094793E-2"/>
    <n v="1.70356779948246E-2"/>
    <n v="4.4857227586258999E-2"/>
    <n v="4.7923201551256199E-2"/>
    <n v="4.4901103514702898"/>
  </r>
  <r>
    <x v="8"/>
    <x v="13"/>
    <n v="0.81650826000479504"/>
    <n v="4.23053978248124E-2"/>
    <n v="0.51337029211641005"/>
    <n v="0.44432431005877698"/>
    <x v="272"/>
    <n v="6.9947249835941999E-2"/>
    <n v="0.185931048121287"/>
    <n v="0.35229600555276802"/>
    <n v="0.120535779635714"/>
    <n v="8.4259946817095796E-2"/>
    <n v="6.8244398031181597E-2"/>
    <n v="1.4104914139487E-2"/>
    <n v="5.4218475148047202E-2"/>
    <n v="4.4584146672393701E-2"/>
    <n v="4.5983463212400899"/>
  </r>
  <r>
    <x v="8"/>
    <x v="14"/>
    <n v="0.53422956031673297"/>
    <n v="6.3991573181888306E-2"/>
    <n v="0.52639207855025205"/>
    <n v="0.40961634826785998"/>
    <x v="273"/>
    <n v="4.4369316191001901E-2"/>
    <n v="0.218817383176973"/>
    <n v="0.28695800615291001"/>
    <n v="9.8767637359341798E-2"/>
    <n v="0.14083653103813401"/>
    <n v="9.5074648694334102E-2"/>
    <n v="2.3851734469120599E-2"/>
    <n v="4.4993654463961801E-2"/>
    <n v="3.97436743805758E-2"/>
    <n v="4.4771530389395702"/>
  </r>
  <r>
    <x v="8"/>
    <x v="15"/>
    <n v="7.97455179455622E-2"/>
    <n v="0.32793936054046902"/>
    <n v="0.51838369612915702"/>
    <n v="0.15367694333037399"/>
    <x v="274"/>
    <n v="5.2754521663321898E-5"/>
    <n v="0"/>
    <n v="6.6556276853150598E-3"/>
    <n v="1.6573946687101E-2"/>
    <n v="0.78255049237846597"/>
    <n v="4.7148708959107E-2"/>
    <n v="9.7632441545498799E-2"/>
    <n v="2.5365604954564001E-2"/>
    <n v="1.10942759057966E-2"/>
    <n v="4.2327484060084801"/>
  </r>
  <r>
    <x v="8"/>
    <x v="16"/>
    <n v="0.123072515477781"/>
    <n v="0.25113674470563901"/>
    <n v="0.41927074043080598"/>
    <n v="0.32959251486355501"/>
    <x v="275"/>
    <n v="1.19251263150942E-2"/>
    <n v="2.6586454573605099E-5"/>
    <n v="7.2617482409357198E-2"/>
    <n v="1.40775656773733E-2"/>
    <n v="0.58513907583281"/>
    <n v="5.4804785728938099E-2"/>
    <n v="8.7396550680979804E-2"/>
    <n v="3.5869115187979299E-2"/>
    <n v="0.123548014016531"/>
    <n v="4.3394254389672202"/>
  </r>
  <r>
    <x v="8"/>
    <x v="17"/>
    <n v="0.30211205947594999"/>
    <n v="0.13035136101879"/>
    <n v="0.52728739678759995"/>
    <n v="0.34236124219360897"/>
    <x v="276"/>
    <n v="2.05675079389241E-2"/>
    <n v="0.402819588710493"/>
    <n v="8.0633122329071605E-2"/>
    <n v="5.9611764866430397E-2"/>
    <n v="0.235867560913049"/>
    <n v="7.4708988120570294E-2"/>
    <n v="3.3139292921844303E-2"/>
    <n v="1.6334621940236799E-2"/>
    <n v="6.9074774219416102E-2"/>
    <n v="4.5192358756303896"/>
  </r>
  <r>
    <x v="8"/>
    <x v="18"/>
    <n v="0.74131769988513496"/>
    <n v="5.7953269735780799E-2"/>
    <n v="0.41378399036050401"/>
    <n v="0.52826273990371497"/>
    <x v="277"/>
    <n v="4.4774219661266997E-2"/>
    <n v="0.30405080992016797"/>
    <n v="0.26094526349128899"/>
    <n v="5.6600343277380602E-2"/>
    <n v="0.11380574911582"/>
    <n v="7.7068808037537101E-2"/>
    <n v="2.11436444107647E-2"/>
    <n v="6.3852045626678303E-2"/>
    <n v="5.3206480672889502E-2"/>
    <n v="4.6459319255450398"/>
  </r>
  <r>
    <x v="8"/>
    <x v="19"/>
    <n v="1.14625111949749"/>
    <n v="3.9179704538972397E-2"/>
    <n v="0.33125470572403098"/>
    <n v="0.62956558973699706"/>
    <x v="278"/>
    <n v="6.0352400440945697E-2"/>
    <n v="0.24613297210811799"/>
    <n v="0.33157957378705399"/>
    <n v="5.1303632614531601E-2"/>
    <n v="8.3250441180959894E-2"/>
    <n v="6.4326020269175305E-2"/>
    <n v="1.3555785717816699E-2"/>
    <n v="8.7075582236405796E-2"/>
    <n v="5.9323182779065703E-2"/>
    <n v="4.4556649608421797"/>
  </r>
  <r>
    <x v="8"/>
    <x v="20"/>
    <n v="0.94287927558426798"/>
    <n v="4.4856704032641297E-2"/>
    <n v="0.37608462155188399"/>
    <n v="0.57905867441547398"/>
    <x v="279"/>
    <n v="4.7927134519345903E-2"/>
    <n v="0.24976430057497601"/>
    <n v="0.32436960473835802"/>
    <n v="5.1904693381935298E-2"/>
    <n v="8.9798132107030401E-2"/>
    <n v="8.3675231807993702E-2"/>
    <n v="1.5711616043621399E-2"/>
    <n v="8.4938872428545698E-2"/>
    <n v="4.78832700896634E-2"/>
    <n v="4.4255518765132198"/>
  </r>
  <r>
    <x v="8"/>
    <x v="21"/>
    <n v="0.82077078431512795"/>
    <n v="5.0706526777275301E-2"/>
    <n v="0.41665765679824901"/>
    <n v="0.53263581642447599"/>
    <x v="280"/>
    <n v="4.4916126027227797E-2"/>
    <n v="0.27738398957254001"/>
    <n v="0.30434763641526902"/>
    <n v="5.6615376551118902E-2"/>
    <n v="9.5361023762628797E-2"/>
    <n v="9.9129114548810598E-2"/>
    <n v="1.73914659897027E-2"/>
    <n v="5.8587436911714703E-2"/>
    <n v="4.0535976839109998E-2"/>
    <n v="4.4647757960929404"/>
  </r>
  <r>
    <x v="8"/>
    <x v="22"/>
    <n v="0.28108973525090503"/>
    <n v="0.108776243645931"/>
    <n v="0.57201974313447801"/>
    <n v="0.31920401321959102"/>
    <x v="281"/>
    <n v="1.5996571534886001E-2"/>
    <n v="0.250163542548618"/>
    <n v="0.17422372540829401"/>
    <n v="4.54945287538382E-2"/>
    <n v="0.217266504493832"/>
    <n v="0.15829689788163501"/>
    <n v="4.1607023677275999E-2"/>
    <n v="3.00532651986146E-2"/>
    <n v="5.3762203663213402E-2"/>
    <n v="4.0323048217673998"/>
  </r>
  <r>
    <x v="8"/>
    <x v="23"/>
    <n v="0.85223676334252196"/>
    <n v="5.5099011651422301E-2"/>
    <n v="0.61530527608795405"/>
    <n v="0.32959571226062301"/>
    <x v="282"/>
    <n v="2.5476631071306099E-2"/>
    <n v="0.353497057895867"/>
    <n v="0.19655547169554699"/>
    <n v="0.15407778076304901"/>
    <n v="8.97836725321534E-2"/>
    <n v="0.104280408221662"/>
    <n v="2.2117117637187701E-2"/>
    <n v="2.14815848603764E-2"/>
    <n v="2.5134097931481299E-2"/>
    <n v="4.3177370545907197"/>
  </r>
  <r>
    <x v="8"/>
    <x v="24"/>
    <n v="0.122873634884649"/>
    <n v="0.22507410946401199"/>
    <n v="0.58379681857631704"/>
    <n v="0.19112907195967099"/>
    <x v="283"/>
    <n v="3.3754776664200298E-3"/>
    <n v="9.4915099489664909E-3"/>
    <n v="0.11212889432468599"/>
    <n v="1.8993367355672901E-2"/>
    <n v="0.43716867687590499"/>
    <n v="0.25753076181255502"/>
    <n v="6.6697430064310198E-2"/>
    <n v="4.1021316904208002E-2"/>
    <n v="3.8209889810987697E-2"/>
    <n v="4.3161965185706102"/>
  </r>
  <r>
    <x v="8"/>
    <x v="25"/>
    <n v="0.12841872329831699"/>
    <n v="0.20497913453313599"/>
    <n v="0.53239059882264494"/>
    <n v="0.26263026664421901"/>
    <x v="284"/>
    <n v="3.0029566565247998E-4"/>
    <n v="2.2098849034052601E-2"/>
    <n v="0.12655791571366801"/>
    <n v="1.69804641107732E-2"/>
    <n v="0.43417216893258298"/>
    <n v="0.206824690375149"/>
    <n v="6.4116982961114705E-2"/>
    <n v="4.0827470712618698E-2"/>
    <n v="7.0182300216751606E-2"/>
    <n v="4.1578426384754499"/>
  </r>
  <r>
    <x v="8"/>
    <x v="26"/>
    <n v="0.178835993705352"/>
    <n v="0.16478292612908099"/>
    <n v="0.62623646869384697"/>
    <n v="0.20898060517707201"/>
    <x v="285"/>
    <n v="3.25046693165661E-3"/>
    <n v="0.101691346341108"/>
    <n v="0.13949513485926199"/>
    <n v="1.7681861571704399E-2"/>
    <n v="0.37605368865226901"/>
    <n v="0.217100395514121"/>
    <n v="5.6684432770270902E-2"/>
    <n v="2.6428212837037699E-2"/>
    <n v="4.7072163324678298E-2"/>
    <n v="4.5673418631696299"/>
  </r>
  <r>
    <x v="8"/>
    <x v="27"/>
    <n v="0.62253604477323998"/>
    <n v="6.4531205316194301E-2"/>
    <n v="0.523883698441304"/>
    <n v="0.411585096242502"/>
    <x v="286"/>
    <n v="2.6464916194790002E-2"/>
    <n v="0.395443520304328"/>
    <n v="0.17415671778436401"/>
    <n v="6.7334187701871495E-2"/>
    <n v="0.12693905273997"/>
    <n v="0.12572619611282501"/>
    <n v="1.8694769273565899E-2"/>
    <n v="1.6224259712497802E-2"/>
    <n v="4.1293605011095399E-2"/>
    <n v="4.54711380045726"/>
  </r>
  <r>
    <x v="8"/>
    <x v="28"/>
    <n v="0.85343308057007505"/>
    <n v="5.5578304672739803E-2"/>
    <n v="0.45797447598255703"/>
    <n v="0.48644721934470297"/>
    <x v="287"/>
    <n v="4.6278704933747999E-2"/>
    <n v="0.27828612409485798"/>
    <n v="0.29312118193917303"/>
    <n v="4.9575681437510503E-2"/>
    <n v="0.10219430406164701"/>
    <n v="0.117543106859213"/>
    <n v="1.3334994660005799E-2"/>
    <n v="5.2471265599228697E-2"/>
    <n v="4.1555787406622399E-2"/>
    <n v="4.5237039180767296"/>
  </r>
  <r>
    <x v="8"/>
    <x v="29"/>
    <n v="1.0038163089520999"/>
    <n v="4.3435169636174498E-2"/>
    <n v="0.35986885293968701"/>
    <n v="0.59669597742413805"/>
    <x v="288"/>
    <n v="6.5643173572004596E-2"/>
    <n v="0.21943662935813399"/>
    <n v="0.34408078863521002"/>
    <n v="3.4182576808489899E-2"/>
    <n v="0.101854795299247"/>
    <n v="9.3768678653361998E-2"/>
    <n v="1.1003152478338E-2"/>
    <n v="8.1181666475194897E-2"/>
    <n v="4.3936632778408903E-2"/>
    <n v="4.5187498428131896"/>
  </r>
  <r>
    <x v="8"/>
    <x v="30"/>
    <n v="1.2431824224146"/>
    <n v="3.7105829702440397E-2"/>
    <n v="0.317519723134909"/>
    <n v="0.64537444716265102"/>
    <x v="289"/>
    <n v="6.0061314502127601E-2"/>
    <n v="0.20844624335357301"/>
    <n v="0.37983193695651102"/>
    <n v="3.1919150624445197E-2"/>
    <n v="8.9767028226515902E-2"/>
    <n v="7.5346651078531807E-2"/>
    <n v="1.09609906350908E-2"/>
    <n v="9.7929679101526002E-2"/>
    <n v="4.2240346063784302E-2"/>
    <n v="4.5228709603128898"/>
  </r>
  <r>
    <x v="8"/>
    <x v="31"/>
    <n v="1.35366870894964"/>
    <n v="3.0717817095039599E-2"/>
    <n v="0.28770873742962899"/>
    <n v="0.68157344547533205"/>
    <x v="290"/>
    <n v="6.25804692395492E-2"/>
    <n v="0.19962719960592501"/>
    <n v="0.41189311180098098"/>
    <n v="3.3849210565021597E-2"/>
    <n v="7.80525699364783E-2"/>
    <n v="6.7044287149212997E-2"/>
    <n v="9.6005927313761105E-3"/>
    <n v="8.9745308509569202E-2"/>
    <n v="4.3953184624833101E-2"/>
    <n v="4.6531911218434701"/>
  </r>
  <r>
    <x v="8"/>
    <x v="32"/>
    <n v="1.0734231329333599"/>
    <n v="4.09826632293692E-2"/>
    <n v="0.40048432778837401"/>
    <n v="0.558533008982257"/>
    <x v="291"/>
    <n v="4.1788290926162097E-2"/>
    <n v="0.19390847951371301"/>
    <n v="0.42670759241031597"/>
    <n v="3.9559384550180203E-2"/>
    <n v="8.75515431279031E-2"/>
    <n v="8.2120554856536201E-2"/>
    <n v="1.2691897503402E-2"/>
    <n v="7.3344817890219793E-2"/>
    <n v="3.8093934107891601E-2"/>
    <n v="4.25986671076926"/>
  </r>
  <r>
    <x v="9"/>
    <x v="0"/>
    <n v="0.785780896504501"/>
    <n v="1.95268809751134E-2"/>
    <n v="0.71767400145982996"/>
    <n v="0.26279911756505703"/>
    <x v="292"/>
    <n v="4.1595240224148601E-2"/>
    <n v="0.37194763158295802"/>
    <n v="0.13049540255703199"/>
    <n v="0.119366654696545"/>
    <n v="0.10276585173580199"/>
    <n v="9.8672052170994701E-2"/>
    <n v="1.8092292610183799E-2"/>
    <n v="9.2869064569025495E-2"/>
    <n v="8.9086773767649303E-3"/>
    <n v="7.1095429880905998"/>
  </r>
  <r>
    <x v="9"/>
    <x v="1"/>
    <n v="0.81706497110208198"/>
    <n v="1.8605439964994301E-2"/>
    <n v="0.67406887273904303"/>
    <n v="0.30732568729596299"/>
    <x v="293"/>
    <n v="3.8055664585341903E-2"/>
    <n v="0.36548128577012401"/>
    <n v="0.138759874952048"/>
    <n v="0.123962978974251"/>
    <n v="9.61899404105796E-2"/>
    <n v="0.10491010874746499"/>
    <n v="1.32867251353928E-2"/>
    <n v="9.1466328950611006E-2"/>
    <n v="9.2841932356464603E-3"/>
    <n v="7.0584513421405299"/>
  </r>
  <r>
    <x v="9"/>
    <x v="2"/>
    <n v="0.95732415120081205"/>
    <n v="1.51996070492531E-2"/>
    <n v="0.70040907514903405"/>
    <n v="0.28439131780171301"/>
    <x v="294"/>
    <n v="4.03644978148208E-2"/>
    <n v="0.38083131097045397"/>
    <n v="0.13612366128622899"/>
    <n v="0.123724727613285"/>
    <n v="9.35778734199499E-2"/>
    <n v="0.10200053641660201"/>
    <n v="1.37838281597139E-2"/>
    <n v="8.4691246975108506E-2"/>
    <n v="7.8927635887104594E-3"/>
    <n v="7.0981157827428998"/>
  </r>
  <r>
    <x v="9"/>
    <x v="3"/>
    <n v="0.92884076560949103"/>
    <n v="1.4860807858394101E-2"/>
    <n v="0.70119619464234795"/>
    <n v="0.283942997499258"/>
    <x v="295"/>
    <n v="3.5519364966582999E-2"/>
    <n v="0.39251015675851503"/>
    <n v="0.12877451908339099"/>
    <n v="0.125551731171332"/>
    <n v="9.3881689520612599E-2"/>
    <n v="8.98084077144298E-2"/>
    <n v="1.3440697170276E-2"/>
    <n v="9.7826835116922806E-2"/>
    <n v="6.1637634460599E-3"/>
    <n v="7.1800816857046001"/>
  </r>
  <r>
    <x v="9"/>
    <x v="4"/>
    <n v="1.0160422320334701"/>
    <n v="1.2863360804752101E-2"/>
    <n v="0.69940044558982095"/>
    <n v="0.28773619360542702"/>
    <x v="296"/>
    <n v="3.5297406386682502E-2"/>
    <n v="0.39174850095993502"/>
    <n v="0.121250016901715"/>
    <n v="0.120849189324382"/>
    <n v="8.2289472307697398E-2"/>
    <n v="9.6884565812145704E-2"/>
    <n v="1.47678617688749E-2"/>
    <n v="0.112998606327327"/>
    <n v="6.2332742952141097E-3"/>
    <n v="7.1180789070935901"/>
  </r>
  <r>
    <x v="9"/>
    <x v="5"/>
    <n v="0.98445818873124102"/>
    <n v="1.6211461472674001E-2"/>
    <n v="0.72539559269700604"/>
    <n v="0.25839294583032002"/>
    <x v="297"/>
    <n v="3.6410184097022798E-2"/>
    <n v="0.41134191989152202"/>
    <n v="0.12831454276850199"/>
    <n v="0.12672416323406599"/>
    <n v="8.3109385921081205E-2"/>
    <n v="9.4086629115166007E-2"/>
    <n v="1.6491300086238302E-2"/>
    <n v="8.0821784800789595E-2"/>
    <n v="7.0215378631468001E-3"/>
    <n v="7.1234919445428897"/>
  </r>
  <r>
    <x v="9"/>
    <x v="6"/>
    <n v="1.03190467230734"/>
    <n v="1.5201492212732599E-2"/>
    <n v="0.72015664592348805"/>
    <n v="0.26464186186377903"/>
    <x v="298"/>
    <n v="3.4962689988494298E-2"/>
    <n v="0.40009719468225302"/>
    <n v="0.135421285710564"/>
    <n v="0.124481704578875"/>
    <n v="8.6272855329873499E-2"/>
    <n v="9.4171035569655004E-2"/>
    <n v="1.64858454511639E-2"/>
    <n v="7.7701031415307001E-2"/>
    <n v="9.1653388087459195E-3"/>
    <n v="7.1021990622134004"/>
  </r>
  <r>
    <x v="9"/>
    <x v="7"/>
    <n v="1.0717543867526"/>
    <n v="1.5124836603694399E-2"/>
    <n v="0.73552479180033603"/>
    <n v="0.24935037159596901"/>
    <x v="299"/>
    <n v="3.6149644611376403E-2"/>
    <n v="0.42437996668094202"/>
    <n v="0.134744522300553"/>
    <n v="0.12208118353819999"/>
    <n v="7.8249976145172498E-2"/>
    <n v="9.1124166504516907E-2"/>
    <n v="1.8529188421563599E-2"/>
    <n v="7.0883778088314198E-2"/>
    <n v="6.5093564985051703E-3"/>
    <n v="7.1514351403917997"/>
  </r>
  <r>
    <x v="9"/>
    <x v="8"/>
    <n v="0.91688562039518196"/>
    <n v="1.5752096085048201E-2"/>
    <n v="0.72597093337940799"/>
    <n v="0.25827697053554299"/>
    <x v="300"/>
    <n v="3.7130249712896003E-2"/>
    <n v="0.405647952163531"/>
    <n v="0.14024846259340801"/>
    <n v="0.118421796097562"/>
    <n v="8.73839581183119E-2"/>
    <n v="9.1464198580083297E-2"/>
    <n v="2.4120384124418501E-2"/>
    <n v="7.1310481035511603E-2"/>
    <n v="7.6716720836676501E-3"/>
    <n v="7.1746868148842902"/>
  </r>
  <r>
    <x v="9"/>
    <x v="9"/>
    <n v="0.98825526908490402"/>
    <n v="1.35600984218736E-2"/>
    <n v="0.71102269439506904"/>
    <n v="0.27541720718305701"/>
    <x v="301"/>
    <n v="4.2490659252028599E-2"/>
    <n v="0.39481812637895303"/>
    <n v="0.144307126093878"/>
    <n v="0.127607390847605"/>
    <n v="9.2023842548441204E-2"/>
    <n v="9.4109102504393194E-2"/>
    <n v="2.0840579485282201E-2"/>
    <n v="6.0299433603044898E-2"/>
    <n v="8.0130737032965901E-3"/>
    <n v="7.1513170514119002"/>
  </r>
  <r>
    <x v="9"/>
    <x v="10"/>
    <n v="1.06291377852975"/>
    <n v="1.4647660124169799E-2"/>
    <n v="0.73884598841265403"/>
    <n v="0.24650635146317601"/>
    <x v="302"/>
    <n v="5.0213846429682303E-2"/>
    <n v="0.40203289618803201"/>
    <n v="0.13657527318548299"/>
    <n v="0.14032555508816599"/>
    <n v="8.1074946227286102E-2"/>
    <n v="9.2135969309886503E-2"/>
    <n v="1.81999820822564E-2"/>
    <n v="5.4844296449416498E-2"/>
    <n v="8.2390696582212795E-3"/>
    <n v="7.1027577873859498"/>
  </r>
  <r>
    <x v="9"/>
    <x v="11"/>
    <n v="1.43877506774862"/>
    <n v="1.21382826381472E-2"/>
    <n v="0.74454620448091902"/>
    <n v="0.243315512880933"/>
    <x v="303"/>
    <n v="5.1489996851412603E-2"/>
    <n v="0.42502815412377898"/>
    <n v="0.116443694450427"/>
    <n v="0.16798808584867"/>
    <n v="6.7046194138627099E-2"/>
    <n v="0.102547568998925"/>
    <n v="1.10495836642856E-2"/>
    <n v="3.43386998434244E-2"/>
    <n v="6.4069928615134901E-3"/>
    <n v="6.9907696554726302"/>
  </r>
  <r>
    <x v="9"/>
    <x v="12"/>
    <n v="0.823299949286871"/>
    <n v="1.5775963847036702E-2"/>
    <n v="0.727762177750088"/>
    <n v="0.256461858402876"/>
    <x v="304"/>
    <n v="3.6235590825407997E-2"/>
    <n v="0.354936863062499"/>
    <n v="0.16493328732371801"/>
    <n v="0.13197488083912301"/>
    <n v="0.10375840897210201"/>
    <n v="0.10781453429547901"/>
    <n v="1.89303937443163E-2"/>
    <n v="5.4158351292749901E-2"/>
    <n v="1.4775388920060599E-2"/>
    <n v="7.1374465840050902"/>
  </r>
  <r>
    <x v="9"/>
    <x v="13"/>
    <n v="0.83321547474217905"/>
    <n v="1.7662457101655302E-2"/>
    <n v="0.71628151161366704"/>
    <n v="0.26605603128467797"/>
    <x v="305"/>
    <n v="3.7559060329588202E-2"/>
    <n v="0.36122502309468801"/>
    <n v="0.172664619018398"/>
    <n v="0.13347737604747301"/>
    <n v="0.105818736064157"/>
    <n v="9.7110220121519097E-2"/>
    <n v="1.79796003568236E-2"/>
    <n v="5.3038249431429499E-2"/>
    <n v="1.0356740455938899E-2"/>
    <n v="7.1209637516011401"/>
  </r>
  <r>
    <x v="9"/>
    <x v="14"/>
    <n v="0.63486758410708499"/>
    <n v="2.1864510760227801E-2"/>
    <n v="0.73277414445010802"/>
    <n v="0.24536134478966401"/>
    <x v="306"/>
    <n v="3.4305313943357597E-2"/>
    <n v="0.32547407533503497"/>
    <n v="0.13009387175228199"/>
    <n v="0.118373033613541"/>
    <n v="0.18503352903643799"/>
    <n v="0.103572181287878"/>
    <n v="2.21612195377081E-2"/>
    <n v="5.6688495602343403E-2"/>
    <n v="7.0032373628584697E-3"/>
    <n v="7.1910616982250897"/>
  </r>
  <r>
    <x v="9"/>
    <x v="15"/>
    <n v="0.163985770538596"/>
    <n v="5.6443310223349197E-2"/>
    <n v="0.75336770466435299"/>
    <n v="0.19018898511229801"/>
    <x v="307"/>
    <n v="8.6184752854285499E-4"/>
    <n v="0.170374380805702"/>
    <n v="3.12274368231047E-2"/>
    <n v="2.11931843218768E-2"/>
    <n v="0.570775157639963"/>
    <n v="4.31653524181492E-2"/>
    <n v="8.5280559905335396E-2"/>
    <n v="4.5454047158181597E-2"/>
    <n v="3.0608000705040499E-3"/>
    <n v="7.3139122283264699"/>
  </r>
  <r>
    <x v="9"/>
    <x v="16"/>
    <n v="0.20750715832706401"/>
    <n v="5.1922111399217097E-2"/>
    <n v="0.74801772685087597"/>
    <n v="0.20006016174990701"/>
    <x v="308"/>
    <n v="1.97000951519395E-3"/>
    <n v="0.17390509657841199"/>
    <n v="3.6162450851683299E-2"/>
    <n v="9.3842676634334196E-2"/>
    <n v="0.49451179784676202"/>
    <n v="4.4005712343872599E-2"/>
    <n v="8.3864378207173698E-2"/>
    <n v="3.6915775967336299E-2"/>
    <n v="8.4034459220093793E-3"/>
    <n v="7.3543383787226704"/>
  </r>
  <r>
    <x v="9"/>
    <x v="17"/>
    <n v="0.450177504762587"/>
    <n v="3.8382280808069803E-2"/>
    <n v="0.77195426549235302"/>
    <n v="0.18966345369957699"/>
    <x v="309"/>
    <n v="2.3455338670663101E-2"/>
    <n v="0.43007334570867201"/>
    <n v="3.9587616596265002E-2"/>
    <n v="9.1533541729184403E-2"/>
    <n v="0.228404064795724"/>
    <n v="8.4967819616810797E-2"/>
    <n v="5.5544169408640098E-2"/>
    <n v="2.1566230084601401E-2"/>
    <n v="8.9391562806410505E-3"/>
    <n v="7.2012484949767899"/>
  </r>
  <r>
    <x v="9"/>
    <x v="18"/>
    <n v="0.76939055889655295"/>
    <n v="2.0142359021546999E-2"/>
    <n v="0.75423154279889704"/>
    <n v="0.22562609817955601"/>
    <x v="310"/>
    <n v="2.8445976367463301E-2"/>
    <n v="0.44814959553559502"/>
    <n v="9.9625606851229703E-2"/>
    <n v="9.8082517908460801E-2"/>
    <n v="0.12654125351380099"/>
    <n v="0.12119246416962"/>
    <n v="3.2159097846288801E-2"/>
    <n v="2.5604652150991E-2"/>
    <n v="7.4787230545569697E-3"/>
    <n v="7.3820753347526198"/>
  </r>
  <r>
    <x v="9"/>
    <x v="19"/>
    <n v="0.80342560383319095"/>
    <n v="1.9626599561318799E-2"/>
    <n v="0.79432313219450601"/>
    <n v="0.186050268244175"/>
    <x v="311"/>
    <n v="2.7501368409544001E-2"/>
    <n v="0.45201866512372901"/>
    <n v="0.12820727293658801"/>
    <n v="9.0415598570150205E-2"/>
    <n v="0.117164670780582"/>
    <n v="0.106248028990101"/>
    <n v="3.05457396264553E-2"/>
    <n v="2.5883725376744798E-2"/>
    <n v="1.1300632249960099E-2"/>
    <n v="7.4043020916208198"/>
  </r>
  <r>
    <x v="9"/>
    <x v="20"/>
    <n v="0.75972494861350603"/>
    <n v="2.4115840889151301E-2"/>
    <n v="0.77947225744999504"/>
    <n v="0.19641190166085301"/>
    <x v="312"/>
    <n v="3.0459985414403801E-2"/>
    <n v="0.40932531891478202"/>
    <n v="0.13062407888159899"/>
    <n v="9.4947596374449397E-2"/>
    <n v="0.12781695534906001"/>
    <n v="0.106797288479828"/>
    <n v="3.2537724742334503E-2"/>
    <n v="3.2538374300482398E-2"/>
    <n v="1.7018145093682598E-2"/>
    <n v="7.3820348681219699"/>
  </r>
  <r>
    <x v="9"/>
    <x v="21"/>
    <n v="0.80877784215071302"/>
    <n v="2.1726703565244899E-2"/>
    <n v="0.78695829719093802"/>
    <n v="0.19131499924381701"/>
    <x v="313"/>
    <n v="3.9554821424096401E-2"/>
    <n v="0.41264458388583902"/>
    <n v="0.128088264296042"/>
    <n v="0.100169570565784"/>
    <n v="0.122805917264208"/>
    <n v="0.115651407894407"/>
    <n v="2.9174973768480598E-2"/>
    <n v="2.83688516641625E-2"/>
    <n v="8.9635744163418796E-3"/>
    <n v="7.32625753720703"/>
  </r>
  <r>
    <x v="9"/>
    <x v="22"/>
    <n v="0.36354735358712797"/>
    <n v="3.2863189435976402E-2"/>
    <n v="0.77747369560178903"/>
    <n v="0.18966311496223501"/>
    <x v="314"/>
    <n v="3.0220427630135702E-2"/>
    <n v="0.248150167216865"/>
    <n v="9.9947690948037293E-2"/>
    <n v="0.118682548774313"/>
    <n v="0.25278412383913501"/>
    <n v="0.13244380473452699"/>
    <n v="4.2454055660418703E-2"/>
    <n v="3.3293232958775003E-2"/>
    <n v="1.3728459784447001E-2"/>
    <n v="7.2509948447267698"/>
  </r>
  <r>
    <x v="9"/>
    <x v="23"/>
    <n v="1.15108226509982"/>
    <n v="1.91932708624288E-2"/>
    <n v="0.80716673609288003"/>
    <n v="0.17363999304469099"/>
    <x v="315"/>
    <n v="4.09817195112527E-2"/>
    <n v="0.45245622493063897"/>
    <n v="5.3588632650211201E-2"/>
    <n v="0.187657903739441"/>
    <n v="9.6787586427864003E-2"/>
    <n v="0.111237810673815"/>
    <n v="2.5974350293677801E-2"/>
    <n v="1.4152489758051501E-2"/>
    <n v="4.9767463018446003E-3"/>
    <n v="7.28163999521683"/>
  </r>
  <r>
    <x v="9"/>
    <x v="24"/>
    <n v="0.27844265430903697"/>
    <n v="3.8336277439098197E-2"/>
    <n v="0.76651152263362998"/>
    <n v="0.19515219992727101"/>
    <x v="316"/>
    <n v="1.0970224756225701E-2"/>
    <n v="0.21368035882609601"/>
    <n v="8.2718005639477094E-2"/>
    <n v="0.12292893408212401"/>
    <n v="0.31801204509657399"/>
    <n v="0.134097657087691"/>
    <n v="4.7090861307703402E-2"/>
    <n v="3.7784135432519801E-2"/>
    <n v="1.12860433197111E-2"/>
    <n v="7.2722785820339997"/>
  </r>
  <r>
    <x v="9"/>
    <x v="25"/>
    <n v="0.218081865892055"/>
    <n v="4.7535880223713897E-2"/>
    <n v="0.77503434146818395"/>
    <n v="0.177429778308102"/>
    <x v="317"/>
    <n v="8.9632919615167603E-4"/>
    <n v="0.13946929973503699"/>
    <n v="9.7018483082240994E-2"/>
    <n v="7.5152649121102796E-2"/>
    <n v="0.387496704731496"/>
    <n v="0.16424082913238799"/>
    <n v="6.5948970251827194E-2"/>
    <n v="3.1617646702282801E-2"/>
    <n v="1.3847279922533101E-2"/>
    <n v="7.35184443602608"/>
  </r>
  <r>
    <x v="9"/>
    <x v="26"/>
    <n v="0.27433380565920301"/>
    <n v="4.7697388832882097E-2"/>
    <n v="0.74568054923322602"/>
    <n v="0.20662206193389199"/>
    <x v="318"/>
    <n v="8.3155081158678196E-4"/>
    <n v="0.13703778774783601"/>
    <n v="0.110170251572468"/>
    <n v="7.7070693864859402E-2"/>
    <n v="0.364150128216289"/>
    <n v="0.15485254404052001"/>
    <n v="6.0253625085485499E-2"/>
    <n v="5.9355998636728198E-2"/>
    <n v="1.66919844180991E-2"/>
    <n v="7.2112484495162503"/>
  </r>
  <r>
    <x v="9"/>
    <x v="27"/>
    <n v="0.70180843809058102"/>
    <n v="2.81560299844614E-2"/>
    <n v="0.78443119287007301"/>
    <n v="0.187412777145466"/>
    <x v="319"/>
    <n v="2.0367145867038101E-2"/>
    <n v="0.44481964453818601"/>
    <n v="7.8139560020036095E-2"/>
    <n v="0.12873489273729799"/>
    <n v="0.14467330633087999"/>
    <n v="0.10873144523093201"/>
    <n v="3.3831393533404197E-2"/>
    <n v="2.15715380423839E-2"/>
    <n v="8.5017897751401093E-3"/>
    <n v="7.3973686683824402"/>
  </r>
  <r>
    <x v="9"/>
    <x v="28"/>
    <n v="0.83572572107698195"/>
    <n v="2.4865715402374301E-2"/>
    <n v="0.77667085102848599"/>
    <n v="0.19846343356914001"/>
    <x v="320"/>
    <n v="3.0446164391383299E-2"/>
    <n v="0.46280855538252702"/>
    <n v="0.12070579485907899"/>
    <n v="8.0893034204353204E-2"/>
    <n v="0.12551551529438901"/>
    <n v="0.112326135063138"/>
    <n v="2.5796582037340799E-2"/>
    <n v="2.33495915962251E-2"/>
    <n v="5.9961572976258504E-3"/>
    <n v="7.2985868786250396"/>
  </r>
  <r>
    <x v="9"/>
    <x v="29"/>
    <n v="0.81340672761509702"/>
    <n v="2.5464450890211699E-2"/>
    <n v="0.74185941907575803"/>
    <n v="0.23267613003403001"/>
    <x v="321"/>
    <n v="3.0450506471651699E-2"/>
    <n v="0.42757354463875402"/>
    <n v="0.16275678049202899"/>
    <n v="6.8433532137261097E-2"/>
    <n v="0.12724094539641601"/>
    <n v="0.110866659677456"/>
    <n v="2.0911837588631799E-2"/>
    <n v="3.47043225421029E-2"/>
    <n v="6.5721509748762298E-3"/>
    <n v="7.2817084317845602"/>
  </r>
  <r>
    <x v="9"/>
    <x v="30"/>
    <n v="0.89239487642349002"/>
    <n v="2.4322304047262499E-2"/>
    <n v="0.74475235535966999"/>
    <n v="0.23092534059306699"/>
    <x v="322"/>
    <n v="3.3726204490445499E-2"/>
    <n v="0.41995285640912999"/>
    <n v="0.17171105880263701"/>
    <n v="7.3722447712712497E-2"/>
    <n v="0.12420413368788399"/>
    <n v="0.101859788649554"/>
    <n v="2.0167637763362001E-2"/>
    <n v="3.7902849830522403E-2"/>
    <n v="7.2812996246895698E-3"/>
    <n v="7.3743340569792002"/>
  </r>
  <r>
    <x v="9"/>
    <x v="31"/>
    <n v="0.93814590233694894"/>
    <n v="2.28607382596685E-2"/>
    <n v="0.75354298956697097"/>
    <n v="0.22359627217336001"/>
    <x v="323"/>
    <n v="3.6419068851735098E-2"/>
    <n v="0.42253668098091901"/>
    <n v="0.18050922777185799"/>
    <n v="7.4590204787376505E-2"/>
    <n v="0.115661225725181"/>
    <n v="9.8573658985885299E-2"/>
    <n v="1.8535386365246501E-2"/>
    <n v="3.6485742160057802E-2"/>
    <n v="7.4137938451913398E-3"/>
    <n v="7.2769714338674598"/>
  </r>
  <r>
    <x v="9"/>
    <x v="32"/>
    <n v="0.86047315683473802"/>
    <n v="2.2665763389417001E-2"/>
    <n v="0.75393537547922196"/>
    <n v="0.22339886113136101"/>
    <x v="324"/>
    <n v="3.19626748294978E-2"/>
    <n v="0.40652361974100798"/>
    <n v="0.17645107762432199"/>
    <n v="7.0557574833140596E-2"/>
    <n v="0.134170784235216"/>
    <n v="9.5460865785250495E-2"/>
    <n v="2.0153114120593799E-2"/>
    <n v="4.3320395644202002E-2"/>
    <n v="1.0251440196137799E-2"/>
    <n v="7.3109679642251901"/>
  </r>
  <r>
    <x v="10"/>
    <x v="0"/>
    <n v="0.78215143827244404"/>
    <n v="6.3600205283418199E-2"/>
    <n v="0.44487778046209597"/>
    <n v="0.49152201425448599"/>
    <x v="325"/>
    <n v="3.25498549957298E-2"/>
    <n v="0.23279324926782399"/>
    <n v="0.254067587559208"/>
    <n v="8.3429948847295196E-2"/>
    <n v="0.157156526512929"/>
    <n v="9.0851345678488696E-2"/>
    <n v="2.4018211239247401E-2"/>
    <n v="0.10634431233188001"/>
    <n v="1.1115818297294E-2"/>
    <n v="4.9538456777515902"/>
  </r>
  <r>
    <x v="10"/>
    <x v="1"/>
    <n v="0.85682935245025804"/>
    <n v="5.7473014997310203E-2"/>
    <n v="0.41712518858583097"/>
    <n v="0.52540179641685902"/>
    <x v="326"/>
    <n v="3.4069848965381899E-2"/>
    <n v="0.220013059263135"/>
    <n v="0.30056541305154899"/>
    <n v="7.1453683388997102E-2"/>
    <n v="0.14594557442356201"/>
    <n v="8.9440165828904003E-2"/>
    <n v="2.2578465541558498E-2"/>
    <n v="9.6168609243606207E-2"/>
    <n v="1.16053200646116E-2"/>
    <n v="4.8707426799187603"/>
  </r>
  <r>
    <x v="10"/>
    <x v="2"/>
    <n v="0.99793836032807304"/>
    <n v="5.9598014250424498E-2"/>
    <n v="0.41992808612287302"/>
    <n v="0.52047389962670298"/>
    <x v="327"/>
    <n v="3.08347581524046E-2"/>
    <n v="0.23205450147643999"/>
    <n v="0.29063288123123798"/>
    <n v="7.2762880640115296E-2"/>
    <n v="0.14342378692992899"/>
    <n v="8.8016458744652804E-2"/>
    <n v="2.22074969361017E-2"/>
    <n v="0.101047599365331"/>
    <n v="1.1235191374250299E-2"/>
    <n v="4.9337537033881498"/>
  </r>
  <r>
    <x v="10"/>
    <x v="3"/>
    <n v="1.0036305506429899"/>
    <n v="5.24166032747004E-2"/>
    <n v="0.38278496953089802"/>
    <n v="0.56479842719440199"/>
    <x v="328"/>
    <n v="2.9759353341360099E-2"/>
    <n v="0.24134913533809499"/>
    <n v="0.30588036136665298"/>
    <n v="6.6803748347405795E-2"/>
    <n v="0.13879258020364199"/>
    <n v="8.0253202505821297E-2"/>
    <n v="1.8682505139869202E-2"/>
    <n v="9.7703159617421695E-2"/>
    <n v="1.26996623337418E-2"/>
    <n v="4.8975446138328298"/>
  </r>
  <r>
    <x v="10"/>
    <x v="4"/>
    <n v="1.0597939195950601"/>
    <n v="5.3059101800034203E-2"/>
    <n v="0.39782222152685498"/>
    <n v="0.54911867667310998"/>
    <x v="329"/>
    <n v="2.9929958446289501E-2"/>
    <n v="0.23737675039702"/>
    <n v="0.32284019323048302"/>
    <n v="6.3415395567015906E-2"/>
    <n v="0.13346627009860601"/>
    <n v="8.0157075018403398E-2"/>
    <n v="1.8279476739618699E-2"/>
    <n v="9.5324840354724494E-2"/>
    <n v="1.1765667004363101E-2"/>
    <n v="4.9191109429009803"/>
  </r>
  <r>
    <x v="10"/>
    <x v="5"/>
    <n v="0.984179239539277"/>
    <n v="5.5200644487735602E-2"/>
    <n v="0.39954511187626901"/>
    <n v="0.54525424363599495"/>
    <x v="330"/>
    <n v="2.82946764979734E-2"/>
    <n v="0.245674150777769"/>
    <n v="0.31017658033544598"/>
    <n v="6.7314628853808206E-2"/>
    <n v="0.13754214299120901"/>
    <n v="7.8933296086943605E-2"/>
    <n v="1.8677595693896501E-2"/>
    <n v="9.2641855869470005E-2"/>
    <n v="1.3654806708733201E-2"/>
    <n v="4.9371386027215003"/>
  </r>
  <r>
    <x v="10"/>
    <x v="6"/>
    <n v="1.0162167359418199"/>
    <n v="5.5987966680081602E-2"/>
    <n v="0.398071611941062"/>
    <n v="0.54594042137885701"/>
    <x v="331"/>
    <n v="3.11769055812577E-2"/>
    <n v="0.24590431067912599"/>
    <n v="0.29732213333395702"/>
    <n v="6.7242909219544594E-2"/>
    <n v="0.13728808169359999"/>
    <n v="8.1025751016131395E-2"/>
    <n v="2.1113269668145699E-2"/>
    <n v="9.7234608578364204E-2"/>
    <n v="1.370134065166E-2"/>
    <n v="4.9334475273666198"/>
  </r>
  <r>
    <x v="10"/>
    <x v="7"/>
    <n v="1.0873133528680099"/>
    <n v="5.0639536973692501E-2"/>
    <n v="0.36365255962193999"/>
    <n v="0.58570790340436796"/>
    <x v="332"/>
    <n v="3.00219694638626E-2"/>
    <n v="0.230588966409184"/>
    <n v="0.32640334029721102"/>
    <n v="7.1125524240865601E-2"/>
    <n v="0.13155819717772399"/>
    <n v="7.1985484080417494E-2"/>
    <n v="1.9483096906737201E-2"/>
    <n v="9.7534129827382202E-2"/>
    <n v="1.3974059857795901E-2"/>
    <n v="4.8943789733259804"/>
  </r>
  <r>
    <x v="10"/>
    <x v="8"/>
    <n v="0.921528487803008"/>
    <n v="5.9039987851635597E-2"/>
    <n v="0.41548993541429902"/>
    <n v="0.52547007673406498"/>
    <x v="333"/>
    <n v="3.0841818259210198E-2"/>
    <n v="0.236296892228993"/>
    <n v="0.28955158010418802"/>
    <n v="8.0003635217146096E-2"/>
    <n v="0.13966546498216501"/>
    <n v="7.43552303906896E-2"/>
    <n v="2.1410050125861502E-2"/>
    <n v="0.107035804489509"/>
    <n v="1.33156062745107E-2"/>
    <n v="4.8469973201596597"/>
  </r>
  <r>
    <x v="10"/>
    <x v="9"/>
    <n v="1.0026889203507099"/>
    <n v="5.81875330773724E-2"/>
    <n v="0.423600128027951"/>
    <n v="0.51821233889467599"/>
    <x v="334"/>
    <n v="3.2967479083166301E-2"/>
    <n v="0.24880608487269701"/>
    <n v="0.280962463110906"/>
    <n v="7.9538730540746505E-2"/>
    <n v="0.137157810136774"/>
    <n v="7.6099935883454803E-2"/>
    <n v="2.3683156642967201E-2"/>
    <n v="9.3656344264304706E-2"/>
    <n v="1.94721465558476E-2"/>
    <n v="4.9004318640376896"/>
  </r>
  <r>
    <x v="10"/>
    <x v="10"/>
    <n v="1.0223216821485399"/>
    <n v="5.4849459708312898E-2"/>
    <n v="0.42499580447910101"/>
    <n v="0.52015473581258598"/>
    <x v="335"/>
    <n v="3.58525387433958E-2"/>
    <n v="0.24922841058196199"/>
    <n v="0.27712177445048902"/>
    <n v="8.8966705360633599E-2"/>
    <n v="0.13313853125800101"/>
    <n v="7.71609950780376E-2"/>
    <n v="2.6858147100447701E-2"/>
    <n v="8.7771345842413598E-2"/>
    <n v="1.7346048061262401E-2"/>
    <n v="4.9440263695763402"/>
  </r>
  <r>
    <x v="10"/>
    <x v="11"/>
    <n v="1.26540796005981"/>
    <n v="5.3956910054605303E-2"/>
    <n v="0.451635982869938"/>
    <n v="0.49440710707545699"/>
    <x v="336"/>
    <n v="4.3169391564830302E-2"/>
    <n v="0.27230572581577001"/>
    <n v="0.246974424785114"/>
    <n v="0.11302932600410499"/>
    <n v="0.11888379747922199"/>
    <n v="8.0016028050963597E-2"/>
    <n v="3.0579307245846898E-2"/>
    <n v="7.0481582264733805E-2"/>
    <n v="1.78838152340072E-2"/>
    <n v="4.9305419746339796"/>
  </r>
  <r>
    <x v="10"/>
    <x v="12"/>
    <n v="0.80719025427897895"/>
    <n v="6.97292730062328E-2"/>
    <n v="0.44509689369215899"/>
    <n v="0.48517383330160802"/>
    <x v="337"/>
    <n v="3.2818574663444899E-2"/>
    <n v="0.212702717400822"/>
    <n v="0.28225674610054802"/>
    <n v="7.5105010554497503E-2"/>
    <n v="0.156925072948323"/>
    <n v="8.51672752080712E-2"/>
    <n v="2.4837511759083601E-2"/>
    <n v="0.101786945977104"/>
    <n v="2.0536388276985298E-2"/>
    <n v="4.8573795826877602"/>
  </r>
  <r>
    <x v="10"/>
    <x v="13"/>
    <n v="0.85537066707823095"/>
    <n v="6.57293723216507E-2"/>
    <n v="0.42480738206351498"/>
    <n v="0.50946324561483403"/>
    <x v="338"/>
    <n v="3.4376056454788702E-2"/>
    <n v="0.19976642183486901"/>
    <n v="0.31772267513039698"/>
    <n v="6.8418356200377103E-2"/>
    <n v="0.15371931103223399"/>
    <n v="7.9136265963703101E-2"/>
    <n v="2.0366974563387E-2"/>
    <n v="9.9652573897592994E-2"/>
    <n v="1.9352012550086201E-2"/>
    <n v="4.9025406787916603"/>
  </r>
  <r>
    <x v="10"/>
    <x v="14"/>
    <n v="0.57261970362124803"/>
    <n v="9.2995664648289206E-2"/>
    <n v="0.46572559684938503"/>
    <n v="0.44127873850232502"/>
    <x v="339"/>
    <n v="3.0635201406618399E-2"/>
    <n v="0.17527026585490199"/>
    <n v="0.250395698434136"/>
    <n v="6.8801960317020905E-2"/>
    <n v="0.259255831015129"/>
    <n v="9.5094219508534999E-2"/>
    <n v="1.91579089402493E-2"/>
    <n v="7.3064071990828802E-2"/>
    <n v="1.9479576231927399E-2"/>
    <n v="4.9471145677804298"/>
  </r>
  <r>
    <x v="10"/>
    <x v="15"/>
    <n v="0.14173933575513301"/>
    <n v="0.24094175178514801"/>
    <n v="0.58229153361001096"/>
    <n v="0.176766714604841"/>
    <x v="340"/>
    <n v="1.47499635482595E-3"/>
    <n v="7.3147363715111893E-2"/>
    <n v="2.1360770569027802E-2"/>
    <n v="1.7650168761884501E-2"/>
    <n v="0.79628331226658799"/>
    <n v="5.4549632035456902E-2"/>
    <n v="7.1637267935314904E-5"/>
    <n v="1.1350921052469E-2"/>
    <n v="8.6736604980617495E-3"/>
    <n v="4.9356968909295196"/>
  </r>
  <r>
    <x v="10"/>
    <x v="16"/>
    <n v="0.17907440188690299"/>
    <n v="0.212832139717307"/>
    <n v="0.55297292067894199"/>
    <n v="0.23419493960375201"/>
    <x v="341"/>
    <n v="5.9150223394341898E-3"/>
    <n v="8.3128554117516698E-2"/>
    <n v="9.2073676516166894E-2"/>
    <n v="1.89857048274935E-2"/>
    <n v="0.68019752644709897"/>
    <n v="6.12446495810747E-2"/>
    <n v="1.3895197983780801E-3"/>
    <n v="2.5777101605298901E-2"/>
    <n v="1.42805641277999E-2"/>
    <n v="4.9450070787375102"/>
  </r>
  <r>
    <x v="10"/>
    <x v="17"/>
    <n v="0.32741451239334002"/>
    <n v="0.14204902750901799"/>
    <n v="0.48898336780731899"/>
    <n v="0.36896760468366302"/>
    <x v="342"/>
    <n v="2.2211248312367399E-2"/>
    <n v="0.27363111191498601"/>
    <n v="0.112675322527603"/>
    <n v="6.1644946092802001E-2"/>
    <n v="0.37456856556070001"/>
    <n v="6.8108772140898804E-2"/>
    <n v="2.27390200753586E-2"/>
    <n v="2.8081761424675802E-2"/>
    <n v="2.39196908477343E-2"/>
    <n v="4.9297887794630002"/>
  </r>
  <r>
    <x v="10"/>
    <x v="18"/>
    <n v="0.73115180304608596"/>
    <n v="7.7797786771113805E-2"/>
    <n v="0.385340230849815"/>
    <n v="0.53686198237907101"/>
    <x v="343"/>
    <n v="2.2301107872399799E-2"/>
    <n v="0.26647762011160198"/>
    <n v="0.271790571066438"/>
    <n v="6.4955256262870104E-2"/>
    <n v="0.176431355532114"/>
    <n v="7.94154278410346E-2"/>
    <n v="2.5936717790118202E-2"/>
    <n v="6.0002977863811202E-2"/>
    <n v="2.41821181104395E-2"/>
    <n v="5.0004094293159804"/>
  </r>
  <r>
    <x v="10"/>
    <x v="19"/>
    <n v="0.99663088961092305"/>
    <n v="5.8203088886850197E-2"/>
    <n v="0.31844230455691602"/>
    <n v="0.62335460655623398"/>
    <x v="344"/>
    <n v="1.8173651741292499E-2"/>
    <n v="0.24470098176969701"/>
    <n v="0.33657395827533898"/>
    <n v="6.0953359066867198E-2"/>
    <n v="0.135879316458419"/>
    <n v="6.2889279255761196E-2"/>
    <n v="1.9189240543407999E-2"/>
    <n v="8.77509906910936E-2"/>
    <n v="2.6291605597950501E-2"/>
    <n v="4.98166292467294"/>
  </r>
  <r>
    <x v="10"/>
    <x v="20"/>
    <n v="0.86328612732883003"/>
    <n v="6.1739394739824802E-2"/>
    <n v="0.35388290116472199"/>
    <n v="0.58437770409545298"/>
    <x v="345"/>
    <n v="2.0643749296413199E-2"/>
    <n v="0.24589951402465099"/>
    <n v="0.30583994694313399"/>
    <n v="7.13791419057795E-2"/>
    <n v="0.147953952774973"/>
    <n v="7.4290998106101999E-2"/>
    <n v="2.2397109156749102E-2"/>
    <n v="8.2412043046496505E-2"/>
    <n v="2.3188890078542801E-2"/>
    <n v="4.9354785290142402"/>
  </r>
  <r>
    <x v="10"/>
    <x v="21"/>
    <n v="0.83710797446257101"/>
    <n v="7.0294186739326706E-2"/>
    <n v="0.39363823621081001"/>
    <n v="0.53606757704986296"/>
    <x v="346"/>
    <n v="2.47957842871941E-2"/>
    <n v="0.27192927984635001"/>
    <n v="0.26141876799409702"/>
    <n v="7.1865257230114304E-2"/>
    <n v="0.161785573501983"/>
    <n v="8.4273889731273602E-2"/>
    <n v="2.5920990249029701E-2"/>
    <n v="7.0939442524639407E-2"/>
    <n v="2.1864513963753801E-2"/>
    <n v="4.9244572354456402"/>
  </r>
  <r>
    <x v="10"/>
    <x v="22"/>
    <n v="0.31198725931211602"/>
    <n v="0.136658948688341"/>
    <n v="0.54092489916132203"/>
    <n v="0.32241615215033698"/>
    <x v="347"/>
    <n v="2.3483556235777799E-2"/>
    <n v="0.16568237872586"/>
    <n v="0.151476892115113"/>
    <n v="6.2111576113917197E-2"/>
    <n v="0.37257534498552702"/>
    <n v="0.11976367517179499"/>
    <n v="2.6095425073892099E-2"/>
    <n v="4.8392106242120599E-2"/>
    <n v="1.8417134661437299E-2"/>
    <n v="4.9545815649225498"/>
  </r>
  <r>
    <x v="10"/>
    <x v="23"/>
    <n v="0.84811940613292802"/>
    <n v="7.9958869166051799E-2"/>
    <n v="0.50153059157383395"/>
    <n v="0.418510539260114"/>
    <x v="348"/>
    <n v="3.4311609744231399E-2"/>
    <n v="0.324977605658608"/>
    <n v="0.16479143699047399"/>
    <n v="0.12683317116833201"/>
    <n v="0.16208790147010901"/>
    <n v="9.6571101241857499E-2"/>
    <n v="3.4527103493401802E-2"/>
    <n v="3.1113716567601001E-2"/>
    <n v="1.73284412783529E-2"/>
    <n v="4.9583108233545001"/>
  </r>
  <r>
    <x v="10"/>
    <x v="24"/>
    <n v="0.17851001640050401"/>
    <n v="0.207826239437923"/>
    <n v="0.58854590126365902"/>
    <n v="0.20362785929841901"/>
    <x v="349"/>
    <n v="8.2649978435992196E-3"/>
    <n v="8.4948822872047497E-2"/>
    <n v="8.4225899174001306E-2"/>
    <n v="2.7318224937715501E-2"/>
    <n v="0.57195873715193002"/>
    <n v="0.145445522389686"/>
    <n v="1.7917039830585499E-2"/>
    <n v="2.9056407585186898E-2"/>
    <n v="1.6533172719727301E-2"/>
    <n v="4.96803546659525"/>
  </r>
  <r>
    <x v="10"/>
    <x v="25"/>
    <n v="0.19007293596760499"/>
    <n v="0.19670082914530301"/>
    <n v="0.55761026089099996"/>
    <n v="0.24568890996369799"/>
    <x v="350"/>
    <n v="3.11374676123178E-3"/>
    <n v="9.0531291199265299E-2"/>
    <n v="0.101209626348802"/>
    <n v="3.7448680168266302E-2"/>
    <n v="0.53481783050286602"/>
    <n v="0.13905263124737399"/>
    <n v="2.04392734589883E-2"/>
    <n v="3.72355414649541E-2"/>
    <n v="2.07811217726541E-2"/>
    <n v="4.9149477326670903"/>
  </r>
  <r>
    <x v="10"/>
    <x v="26"/>
    <n v="0.24204288688574099"/>
    <n v="0.18032852010342901"/>
    <n v="0.545934527050845"/>
    <n v="0.27373695284572602"/>
    <x v="351"/>
    <n v="2.9592004511006902E-3"/>
    <n v="8.7819539887784098E-2"/>
    <n v="0.119464336557143"/>
    <n v="3.7518886175460099E-2"/>
    <n v="0.49944992770124103"/>
    <n v="0.147265881865771"/>
    <n v="1.8407256467444E-2"/>
    <n v="5.10351076877852E-2"/>
    <n v="2.19202603910847E-2"/>
    <n v="4.8752208693853101"/>
  </r>
  <r>
    <x v="10"/>
    <x v="27"/>
    <n v="0.60227814391753598"/>
    <n v="9.9141284894988704E-2"/>
    <n v="0.46209400482805402"/>
    <n v="0.43876471027695702"/>
    <x v="352"/>
    <n v="2.17746628885713E-2"/>
    <n v="0.30335874023916198"/>
    <n v="0.18664925499334001"/>
    <n v="8.5546692065554597E-2"/>
    <n v="0.21222759343082101"/>
    <n v="0.102920850578616"/>
    <n v="2.26445734973649E-2"/>
    <n v="3.6483556366610798E-2"/>
    <n v="2.1565725001844099E-2"/>
    <n v="4.9291852092915702"/>
  </r>
  <r>
    <x v="10"/>
    <x v="28"/>
    <n v="0.86976537499747897"/>
    <n v="7.0751149229846003E-2"/>
    <n v="0.38901650335211502"/>
    <n v="0.54023234741803905"/>
    <x v="353"/>
    <n v="2.64924460477312E-2"/>
    <n v="0.27668872232351699"/>
    <n v="0.27120531285779098"/>
    <n v="6.5531239797090801E-2"/>
    <n v="0.163359062083589"/>
    <n v="8.5421211774196495E-2"/>
    <n v="2.1521412329005399E-2"/>
    <n v="6.1220784133496402E-2"/>
    <n v="2.2315806282286601E-2"/>
    <n v="4.9820083974799996"/>
  </r>
  <r>
    <x v="10"/>
    <x v="29"/>
    <n v="0.95425624143744103"/>
    <n v="6.7294405266267898E-2"/>
    <n v="0.33828503512387897"/>
    <n v="0.59442055960985296"/>
    <x v="354"/>
    <n v="2.2602070612240701E-2"/>
    <n v="0.25015187094334601"/>
    <n v="0.31495713099480399"/>
    <n v="5.7313583587238003E-2"/>
    <n v="0.14915403066062899"/>
    <n v="7.3573389695630195E-2"/>
    <n v="1.7556445052563801E-2"/>
    <n v="8.6889376833229906E-2"/>
    <n v="2.2747592879965799E-2"/>
    <n v="4.9099325259264299"/>
  </r>
  <r>
    <x v="10"/>
    <x v="30"/>
    <n v="1.07778914695565"/>
    <n v="5.7184323844456202E-2"/>
    <n v="0.32690172544724799"/>
    <n v="0.61591395070829602"/>
    <x v="355"/>
    <n v="2.4486037785374899E-2"/>
    <n v="0.23268961614591099"/>
    <n v="0.344791069384422"/>
    <n v="5.1687241101095301E-2"/>
    <n v="0.14008669250279701"/>
    <n v="6.7535957594233698E-2"/>
    <n v="1.50714252234485E-2"/>
    <n v="9.7363084334323002E-2"/>
    <n v="2.2149445498608599E-2"/>
    <n v="4.8786172407817396"/>
  </r>
  <r>
    <x v="10"/>
    <x v="31"/>
    <n v="1.2008687071509501"/>
    <n v="5.0612859046129201E-2"/>
    <n v="0.29642168471345398"/>
    <n v="0.65296545624041702"/>
    <x v="356"/>
    <n v="2.9504731180056101E-2"/>
    <n v="0.21588616561563001"/>
    <n v="0.385948183938286"/>
    <n v="5.3563156426300398E-2"/>
    <n v="0.120944729176682"/>
    <n v="5.8990623042720999E-2"/>
    <n v="1.5745708264029702E-2"/>
    <n v="9.1695892049001596E-2"/>
    <n v="2.38075300633247E-2"/>
    <n v="4.93444269614732"/>
  </r>
  <r>
    <x v="10"/>
    <x v="32"/>
    <n v="0.99368667987728798"/>
    <n v="6.4786227151609893E-2"/>
    <n v="0.36072778610594802"/>
    <n v="0.574485986742442"/>
    <x v="357"/>
    <n v="2.7899736499862899E-2"/>
    <n v="0.21476539547915699"/>
    <n v="0.37516226277314202"/>
    <n v="5.3197645080001202E-2"/>
    <n v="0.13873928225271401"/>
    <n v="6.8024956821232802E-2"/>
    <n v="1.6128638942395399E-2"/>
    <n v="8.0725730270094206E-2"/>
    <n v="2.1169784027799801E-2"/>
    <n v="4.9337246329654798"/>
  </r>
  <r>
    <x v="11"/>
    <x v="0"/>
    <n v="0.81117014216664396"/>
    <n v="4.6619669950260602E-2"/>
    <n v="0.493706093962611"/>
    <n v="0.45967423608712898"/>
    <x v="358"/>
    <n v="4.0309894654233999E-2"/>
    <n v="0.214692308459351"/>
    <n v="0.29142240948626902"/>
    <n v="0.101475487096495"/>
    <n v="0.109101074172039"/>
    <n v="7.5998396031354304E-2"/>
    <n v="2.5683660228656799E-2"/>
    <n v="8.1812692752010502E-2"/>
    <n v="4.8383919850574102E-2"/>
    <n v="5.6499176970084699"/>
  </r>
  <r>
    <x v="11"/>
    <x v="1"/>
    <n v="0.88600059836376799"/>
    <n v="4.2591815620891399E-2"/>
    <n v="0.47296231747948098"/>
    <n v="0.48444586689962799"/>
    <x v="359"/>
    <n v="3.6192208377853502E-2"/>
    <n v="0.19871441686875599"/>
    <n v="0.33019924707229598"/>
    <n v="9.0969986202421693E-2"/>
    <n v="0.110701347620523"/>
    <n v="6.4169861083901394E-2"/>
    <n v="2.2937391073675501E-2"/>
    <n v="7.4492101605321007E-2"/>
    <n v="6.0980608433263403E-2"/>
    <n v="5.7063236845966996"/>
  </r>
  <r>
    <x v="11"/>
    <x v="2"/>
    <n v="1.03832783186835"/>
    <n v="4.3613702521379701E-2"/>
    <n v="0.47552130443623902"/>
    <n v="0.48086499304238101"/>
    <x v="360"/>
    <n v="3.4471028874102902E-2"/>
    <n v="0.21528474399200401"/>
    <n v="0.32990710421056701"/>
    <n v="9.4741716403558496E-2"/>
    <n v="0.10399943395972799"/>
    <n v="6.4040971241955194E-2"/>
    <n v="2.1389560810314599E-2"/>
    <n v="6.7417489599347194E-2"/>
    <n v="5.84132968436279E-2"/>
    <n v="5.6737291920223401"/>
  </r>
  <r>
    <x v="11"/>
    <x v="3"/>
    <n v="0.96091399349766204"/>
    <n v="4.1484021881915301E-2"/>
    <n v="0.47365320784986797"/>
    <n v="0.484862770268216"/>
    <x v="361"/>
    <n v="3.4767870975577202E-2"/>
    <n v="0.238647469886344"/>
    <n v="0.316777856841369"/>
    <n v="9.2841584474118999E-2"/>
    <n v="9.6399292535259501E-2"/>
    <n v="6.3010197230294995E-2"/>
    <n v="2.3802604734293398E-2"/>
    <n v="6.5333213057978401E-2"/>
    <n v="5.9484477547956403E-2"/>
    <n v="5.7276458406096902"/>
  </r>
  <r>
    <x v="11"/>
    <x v="4"/>
    <n v="1.04853764384979"/>
    <n v="4.2134282139923401E-2"/>
    <n v="0.474030731698245"/>
    <n v="0.48383498616183201"/>
    <x v="362"/>
    <n v="3.2009862391934402E-2"/>
    <n v="0.24323267207349999"/>
    <n v="0.31653401828430999"/>
    <n v="8.9455107158481595E-2"/>
    <n v="9.8843414182165495E-2"/>
    <n v="6.2514925237087807E-2"/>
    <n v="2.1780922499453601E-2"/>
    <n v="6.7736588534832207E-2"/>
    <n v="5.9229407312345599E-2"/>
    <n v="5.7309599544311904"/>
  </r>
  <r>
    <x v="11"/>
    <x v="5"/>
    <n v="0.96652984150490895"/>
    <n v="4.1751409438771203E-2"/>
    <n v="0.48427485717865598"/>
    <n v="0.47397373338257298"/>
    <x v="363"/>
    <n v="3.19417040678521E-2"/>
    <n v="0.24892265796770799"/>
    <n v="0.31638936416394098"/>
    <n v="9.6452302683840294E-2"/>
    <n v="9.0559777165415398E-2"/>
    <n v="6.2916604789266695E-2"/>
    <n v="2.1362802608940301E-2"/>
    <n v="6.6988002672256394E-2"/>
    <n v="5.5258400304395397E-2"/>
    <n v="5.6960855354708597"/>
  </r>
  <r>
    <x v="11"/>
    <x v="6"/>
    <n v="0.99088761636602296"/>
    <n v="4.3488712376787399E-2"/>
    <n v="0.49222759499483298"/>
    <n v="0.46428369262837899"/>
    <x v="364"/>
    <n v="2.93920261532057E-2"/>
    <n v="0.23915870938801001"/>
    <n v="0.309743578858241"/>
    <n v="9.4907238947959896E-2"/>
    <n v="9.2857818191703301E-2"/>
    <n v="6.5027857245442799E-2"/>
    <n v="2.2217078565785899E-2"/>
    <n v="6.9199252063213507E-2"/>
    <n v="6.8139838079864706E-2"/>
    <n v="5.7316272750342598"/>
  </r>
  <r>
    <x v="11"/>
    <x v="7"/>
    <n v="0.973319246602391"/>
    <n v="4.2084088305941098E-2"/>
    <n v="0.47152237882520598"/>
    <n v="0.48639353286885301"/>
    <x v="365"/>
    <n v="3.1566343193043599E-2"/>
    <n v="0.235817387247899"/>
    <n v="0.330004017265984"/>
    <n v="0.10071484980244499"/>
    <n v="8.4819002893019399E-2"/>
    <n v="6.1639548195445697E-2"/>
    <n v="2.4379838957263301E-2"/>
    <n v="6.3708823951797805E-2"/>
    <n v="5.8695075131805899E-2"/>
    <n v="5.7819130918386303"/>
  </r>
  <r>
    <x v="11"/>
    <x v="8"/>
    <n v="0.92955620016914697"/>
    <n v="4.36963318531381E-2"/>
    <n v="0.48373283256111499"/>
    <n v="0.47257083558574697"/>
    <x v="366"/>
    <n v="3.4454831423024503E-2"/>
    <n v="0.22929005290634599"/>
    <n v="0.31807876507371502"/>
    <n v="0.102851426190729"/>
    <n v="9.2911336259260097E-2"/>
    <n v="6.4314455106617305E-2"/>
    <n v="2.56475464925436E-2"/>
    <n v="6.6214183658054496E-2"/>
    <n v="5.6830886048283701E-2"/>
    <n v="5.7104464473658396"/>
  </r>
  <r>
    <x v="11"/>
    <x v="9"/>
    <n v="1.04886370035129"/>
    <n v="4.5625122471136197E-2"/>
    <n v="0.47828901580025901"/>
    <n v="0.47608586172860501"/>
    <x v="367"/>
    <n v="3.65961140281982E-2"/>
    <n v="0.237146691765275"/>
    <n v="0.31638649472597802"/>
    <n v="9.9384227962248398E-2"/>
    <n v="9.4289435914670705E-2"/>
    <n v="6.0417879936692599E-2"/>
    <n v="1.87826617275203E-2"/>
    <n v="6.53218522371736E-2"/>
    <n v="6.1925009590498403E-2"/>
    <n v="5.7003797086246104"/>
  </r>
  <r>
    <x v="11"/>
    <x v="10"/>
    <n v="1.0964288106884801"/>
    <n v="4.1961321006683601E-2"/>
    <n v="0.47627341027178399"/>
    <n v="0.48176526872153302"/>
    <x v="368"/>
    <n v="3.6763268933753597E-2"/>
    <n v="0.25432283021810698"/>
    <n v="0.31205487261642101"/>
    <n v="0.11546447481785201"/>
    <n v="8.4715533042694094E-2"/>
    <n v="6.2373435370503903E-2"/>
    <n v="1.79398900908295E-2"/>
    <n v="5.9057337442325199E-2"/>
    <n v="4.8232969209161203E-2"/>
    <n v="5.7374960926292804"/>
  </r>
  <r>
    <x v="11"/>
    <x v="11"/>
    <n v="1.2494643745715499"/>
    <n v="4.1738184982599701E-2"/>
    <n v="0.52013609431492203"/>
    <n v="0.43812572070247802"/>
    <x v="369"/>
    <n v="4.1680859675521799E-2"/>
    <n v="0.27523640298913699"/>
    <n v="0.27931354403707298"/>
    <n v="0.15399419770141401"/>
    <n v="6.8840366237246403E-2"/>
    <n v="6.6779422761484103E-2"/>
    <n v="1.67716572560574E-2"/>
    <n v="4.69687600522345E-2"/>
    <n v="4.2008172332416799E-2"/>
    <n v="5.7697376350256198"/>
  </r>
  <r>
    <x v="11"/>
    <x v="12"/>
    <n v="0.83591945551967095"/>
    <n v="4.7332418487776397E-2"/>
    <n v="0.50108209118934799"/>
    <n v="0.45158549032287498"/>
    <x v="370"/>
    <n v="4.1604778803695799E-2"/>
    <n v="0.200058922776888"/>
    <n v="0.32113520508742999"/>
    <n v="9.8947413592598205E-2"/>
    <n v="0.10077422149012299"/>
    <n v="7.1689822333725006E-2"/>
    <n v="1.8951200124259101E-2"/>
    <n v="6.4018719364712498E-2"/>
    <n v="7.2430445120857195E-2"/>
    <n v="5.6920663242222096"/>
  </r>
  <r>
    <x v="11"/>
    <x v="13"/>
    <n v="0.89811187473852905"/>
    <n v="4.6747662425778401E-2"/>
    <n v="0.482020068119483"/>
    <n v="0.47123226945473801"/>
    <x v="371"/>
    <n v="3.8126010052276602E-2"/>
    <n v="0.190584868965021"/>
    <n v="0.36475628215863398"/>
    <n v="8.9650983734701206E-2"/>
    <n v="9.7069229791276898E-2"/>
    <n v="6.6794230621761194E-2"/>
    <n v="1.53320662738958E-2"/>
    <n v="6.3485714849808805E-2"/>
    <n v="6.3880467916674705E-2"/>
    <n v="5.68163372259915"/>
  </r>
  <r>
    <x v="11"/>
    <x v="14"/>
    <n v="0.55579483654212702"/>
    <n v="6.4100519004341494E-2"/>
    <n v="0.48254438908626501"/>
    <n v="0.45335509190939399"/>
    <x v="372"/>
    <n v="3.3983622742000903E-2"/>
    <n v="0.175218542291043"/>
    <n v="0.30588824152580002"/>
    <n v="9.0843256896433605E-2"/>
    <n v="0.15039609768688"/>
    <n v="7.5626144003260398E-2"/>
    <n v="2.5086592375511502E-2"/>
    <n v="5.5395166872112503E-2"/>
    <n v="7.7047453518327799E-2"/>
    <n v="5.6277605430076401"/>
  </r>
  <r>
    <x v="11"/>
    <x v="15"/>
    <n v="8.9619617880194694E-2"/>
    <n v="0.238082397891551"/>
    <n v="0.51158805562920096"/>
    <n v="0.25032954647924899"/>
    <x v="373"/>
    <n v="2.44632461535815E-3"/>
    <n v="6.5329200667520598E-2"/>
    <n v="7.57525120596063E-2"/>
    <n v="3.5930766316228803E-2"/>
    <n v="0.57684052427570998"/>
    <n v="4.9296769798889001E-2"/>
    <n v="9.1120197012437995E-2"/>
    <n v="1.1265036588402499E-2"/>
    <n v="8.1472392699511606E-2"/>
    <n v="5.2797550083961999"/>
  </r>
  <r>
    <x v="11"/>
    <x v="16"/>
    <n v="0.12189705199484401"/>
    <n v="0.19597420352773001"/>
    <n v="0.49000250584791999"/>
    <n v="0.31402329062435103"/>
    <x v="374"/>
    <n v="1.1577262146638E-2"/>
    <n v="6.1623344482428399E-2"/>
    <n v="0.128852792118933"/>
    <n v="3.0926282795157099E-2"/>
    <n v="0.46872232114120999"/>
    <n v="4.5946869413333001E-2"/>
    <n v="7.6072053553895E-2"/>
    <n v="1.34041813890755E-2"/>
    <n v="0.151884672244293"/>
    <n v="5.2078901318422801"/>
  </r>
  <r>
    <x v="11"/>
    <x v="17"/>
    <n v="0.296414480433839"/>
    <n v="9.1455478532016798E-2"/>
    <n v="0.52550895181942803"/>
    <n v="0.38303556964855501"/>
    <x v="375"/>
    <n v="2.5315708334463401E-2"/>
    <n v="0.32211131598734799"/>
    <n v="0.112275504951558"/>
    <n v="8.4786060301611899E-2"/>
    <n v="0.20633206310386901"/>
    <n v="4.9043140530062798E-2"/>
    <n v="3.74257958819059E-2"/>
    <n v="1.07802634790803E-2"/>
    <n v="0.14252888528924801"/>
    <n v="5.8051430425094503"/>
  </r>
  <r>
    <x v="11"/>
    <x v="18"/>
    <n v="0.59607937821077495"/>
    <n v="6.6560494517607302E-2"/>
    <n v="0.51957884436902202"/>
    <n v="0.413860661113371"/>
    <x v="376"/>
    <n v="2.7200786129860901E-2"/>
    <n v="0.311632762133916"/>
    <n v="0.24209412989603701"/>
    <n v="9.35466347648964E-2"/>
    <n v="0.11329578582243501"/>
    <n v="6.9233614818901806E-2"/>
    <n v="2.2075450742433601E-2"/>
    <n v="3.1967429627086402E-2"/>
    <n v="8.0912248565269199E-2"/>
    <n v="5.8042556992942904"/>
  </r>
  <r>
    <x v="11"/>
    <x v="19"/>
    <n v="0.74339565775056704"/>
    <n v="5.4251992217639697E-2"/>
    <n v="0.46584300857057698"/>
    <n v="0.47990499921178298"/>
    <x v="377"/>
    <n v="2.58005648721936E-2"/>
    <n v="0.27072167477283299"/>
    <n v="0.31446611800472102"/>
    <n v="8.74207378465513E-2"/>
    <n v="8.9018150465540194E-2"/>
    <n v="5.89309731431416E-2"/>
    <n v="1.88874925191009E-2"/>
    <n v="4.6058208724065602E-2"/>
    <n v="8.1149544991709802E-2"/>
    <n v="5.9220230132595804"/>
  </r>
  <r>
    <x v="11"/>
    <x v="20"/>
    <n v="0.69033195782922097"/>
    <n v="5.7933182798723198E-2"/>
    <n v="0.47920314776095202"/>
    <n v="0.46286366944032398"/>
    <x v="378"/>
    <n v="2.55281069702974E-2"/>
    <n v="0.26420790632194702"/>
    <n v="0.28926155619647798"/>
    <n v="8.7927929265618807E-2"/>
    <n v="0.100754893962145"/>
    <n v="7.1146411057672304E-2"/>
    <n v="2.2229497323942402E-2"/>
    <n v="4.4785321149519199E-2"/>
    <n v="8.5505986618082896E-2"/>
    <n v="5.8079424441086998"/>
  </r>
  <r>
    <x v="11"/>
    <x v="21"/>
    <n v="0.73896363424202205"/>
    <n v="5.62489926205633E-2"/>
    <n v="0.49079602453551702"/>
    <n v="0.452954982843919"/>
    <x v="379"/>
    <n v="2.6572687566682799E-2"/>
    <n v="0.287292081848664"/>
    <n v="0.27719290673411001"/>
    <n v="9.9549465908061005E-2"/>
    <n v="0.104046123591287"/>
    <n v="6.8113308182368201E-2"/>
    <n v="1.9715652284613801E-2"/>
    <n v="3.6887561964120102E-2"/>
    <n v="7.1553377189472495E-2"/>
    <n v="5.8674230209692704"/>
  </r>
  <r>
    <x v="11"/>
    <x v="22"/>
    <n v="0.27177104091073101"/>
    <n v="0.10127041076887"/>
    <n v="0.52733729477950497"/>
    <n v="0.37139229445162503"/>
    <x v="380"/>
    <n v="2.095520711512E-2"/>
    <n v="0.16745816767835101"/>
    <n v="0.19941143951990001"/>
    <n v="6.9734582151664407E-2"/>
    <n v="0.23368682093048601"/>
    <n v="0.119252917874298"/>
    <n v="4.9438461157917703E-2"/>
    <n v="3.0005095607788801E-2"/>
    <n v="9.4236117662971505E-2"/>
    <n v="5.6668934277491703"/>
  </r>
  <r>
    <x v="11"/>
    <x v="23"/>
    <n v="0.699713048615629"/>
    <n v="6.2168811688811401E-2"/>
    <n v="0.61493105932117098"/>
    <n v="0.32290012899001802"/>
    <x v="381"/>
    <n v="3.28373035210981E-2"/>
    <n v="0.37334127705695302"/>
    <n v="0.116651148670545"/>
    <n v="0.19804108849937399"/>
    <n v="9.2665186949289102E-2"/>
    <n v="8.3140929422508406E-2"/>
    <n v="2.4144136832903201E-2"/>
    <n v="1.18317614518003E-2"/>
    <n v="5.39295328120553E-2"/>
    <n v="5.9103246581829101"/>
  </r>
  <r>
    <x v="11"/>
    <x v="24"/>
    <n v="0.16938461047056499"/>
    <n v="0.138441707785914"/>
    <n v="0.540320758921363"/>
    <n v="0.32123753329272198"/>
    <x v="382"/>
    <n v="1.42374386452889E-2"/>
    <n v="0.12995329290132701"/>
    <n v="0.147057195525609"/>
    <n v="6.2011312334229199E-2"/>
    <n v="0.30723858918694802"/>
    <n v="0.117622113424327"/>
    <n v="5.4458189248437698E-2"/>
    <n v="2.61892509118711E-2"/>
    <n v="0.121797488005503"/>
    <n v="5.5690384541977798"/>
  </r>
  <r>
    <x v="11"/>
    <x v="25"/>
    <n v="0.15523049826420601"/>
    <n v="0.15600376132534899"/>
    <n v="0.51397756432333697"/>
    <n v="0.33001867435131399"/>
    <x v="383"/>
    <n v="8.0912071262743707E-3"/>
    <n v="5.8700218450912001E-2"/>
    <n v="0.174764496814971"/>
    <n v="3.8536160433073702E-2"/>
    <n v="0.35693546521823899"/>
    <n v="0.144754589967765"/>
    <n v="5.6505179070078702E-2"/>
    <n v="2.5225828292811801E-2"/>
    <n v="0.11637994513851301"/>
    <n v="5.5983485258135897"/>
  </r>
  <r>
    <x v="11"/>
    <x v="26"/>
    <n v="0.20291021785348401"/>
    <n v="0.14521695297520901"/>
    <n v="0.51824879432777704"/>
    <n v="0.33653425269701398"/>
    <x v="384"/>
    <n v="6.9344255423294601E-3"/>
    <n v="5.6235985611179401E-2"/>
    <n v="0.18041062811248099"/>
    <n v="4.1136483700816802E-2"/>
    <n v="0.34495521939322399"/>
    <n v="0.14536133938173501"/>
    <n v="5.38027346025838E-2"/>
    <n v="3.1497336569336398E-2"/>
    <n v="0.12399277170129799"/>
    <n v="5.6613384670912499"/>
  </r>
  <r>
    <x v="11"/>
    <x v="27"/>
    <n v="0.55375855735527302"/>
    <n v="7.7591595644914593E-2"/>
    <n v="0.54160493586108005"/>
    <n v="0.38080346849400498"/>
    <x v="385"/>
    <n v="1.8342526526398499E-2"/>
    <n v="0.32588172466621901"/>
    <n v="0.20501648819292601"/>
    <n v="0.10209879083522"/>
    <n v="0.13980788053274801"/>
    <n v="8.1730877287667703E-2"/>
    <n v="2.1362253980972901E-2"/>
    <n v="2.1728195786584501E-2"/>
    <n v="7.4453235932746206E-2"/>
    <n v="5.7979240875370897"/>
  </r>
  <r>
    <x v="11"/>
    <x v="28"/>
    <n v="0.74639945416600695"/>
    <n v="5.6038080706425498E-2"/>
    <n v="0.50053321429785103"/>
    <n v="0.44342870499572401"/>
    <x v="386"/>
    <n v="2.04785976926668E-2"/>
    <n v="0.29660509727715301"/>
    <n v="0.27858601274218098"/>
    <n v="9.7079391934699097E-2"/>
    <n v="0.109419908437876"/>
    <n v="6.8551844343607796E-2"/>
    <n v="1.5006069053293601E-2"/>
    <n v="3.4933063666573297E-2"/>
    <n v="7.1238066576048406E-2"/>
    <n v="5.7486235282110503"/>
  </r>
  <r>
    <x v="11"/>
    <x v="29"/>
    <n v="0.76713716359774697"/>
    <n v="5.8090472867087198E-2"/>
    <n v="0.47481965336626097"/>
    <n v="0.46708987376665201"/>
    <x v="387"/>
    <n v="2.5156696188985601E-2"/>
    <n v="0.26785670835504399"/>
    <n v="0.30161118195978298"/>
    <n v="7.7768414542356196E-2"/>
    <n v="0.11181550624809999"/>
    <n v="6.8690271514936299E-2"/>
    <n v="1.6311802846857799E-2"/>
    <n v="4.6789179203537E-2"/>
    <n v="7.5878823546298796E-2"/>
    <n v="5.7959269994030098"/>
  </r>
  <r>
    <x v="11"/>
    <x v="30"/>
    <n v="0.83966347713493905"/>
    <n v="5.56254789837674E-2"/>
    <n v="0.44007315371739802"/>
    <n v="0.50430136729883501"/>
    <x v="388"/>
    <n v="3.19646444958369E-2"/>
    <n v="0.241284926771546"/>
    <n v="0.33478175001399402"/>
    <n v="7.3639565659459894E-2"/>
    <n v="0.10057318603835699"/>
    <n v="6.28939842176853E-2"/>
    <n v="1.6463167756803499E-2"/>
    <n v="5.6156637870693103E-2"/>
    <n v="7.38477676739515E-2"/>
    <n v="5.7381715118317"/>
  </r>
  <r>
    <x v="11"/>
    <x v="31"/>
    <n v="0.94336460625222196"/>
    <n v="5.0213041713992497E-2"/>
    <n v="0.43409094996794101"/>
    <n v="0.51569600831806695"/>
    <x v="389"/>
    <n v="4.72234188679925E-2"/>
    <n v="0.22556347646056901"/>
    <n v="0.37872406415916698"/>
    <n v="7.2853873645031597E-2"/>
    <n v="8.3836266801004103E-2"/>
    <n v="5.37755122966787E-2"/>
    <n v="1.37700070159601E-2"/>
    <n v="5.4895482530230397E-2"/>
    <n v="6.1121582724870803E-2"/>
    <n v="5.8119020859355803"/>
  </r>
  <r>
    <x v="11"/>
    <x v="32"/>
    <n v="0.89740709155509402"/>
    <n v="5.4582717908560299E-2"/>
    <n v="0.45659361986520403"/>
    <n v="0.48882366222623602"/>
    <x v="390"/>
    <n v="4.2089176190825202E-2"/>
    <n v="0.217107750737872"/>
    <n v="0.373951816172295"/>
    <n v="7.8235376501978898E-2"/>
    <n v="9.8424569769774595E-2"/>
    <n v="5.5942744053732597E-2"/>
    <n v="1.44033717870063E-2"/>
    <n v="5.2496359606070901E-2"/>
    <n v="5.9393718559679197E-2"/>
    <n v="5.7468912634249998"/>
  </r>
  <r>
    <x v="12"/>
    <x v="0"/>
    <n v="0.83348989506265503"/>
    <n v="2.93504566061079E-2"/>
    <n v="0.67839339700096302"/>
    <n v="0.29225614639292902"/>
    <x v="391"/>
    <n v="1.53741779999477E-2"/>
    <n v="0.154251537268418"/>
    <n v="7.6023071910111803E-2"/>
    <n v="0.10899133879124299"/>
    <n v="0.29899626588177902"/>
    <n v="6.3507018800159895E-2"/>
    <n v="5.0541141674859603E-2"/>
    <n v="4.2418003689688302E-2"/>
    <n v="0.18151407424857299"/>
    <n v="6.9316941112464399"/>
  </r>
  <r>
    <x v="12"/>
    <x v="1"/>
    <n v="0.89163332244056903"/>
    <n v="2.9038364490815299E-2"/>
    <n v="0.67167049638896204"/>
    <n v="0.29929113912022198"/>
    <x v="392"/>
    <n v="1.3452154370478E-2"/>
    <n v="0.15649615213860399"/>
    <n v="8.1218792119550895E-2"/>
    <n v="0.10073470078775699"/>
    <n v="0.28491494881657797"/>
    <n v="6.8861418042661202E-2"/>
    <n v="5.1619152423831097E-2"/>
    <n v="5.2727953017037497E-2"/>
    <n v="0.18119670579264899"/>
    <n v="6.9457337610136198"/>
  </r>
  <r>
    <x v="12"/>
    <x v="2"/>
    <n v="0.99039981484874695"/>
    <n v="2.6770737243158899E-2"/>
    <n v="0.679971766701987"/>
    <n v="0.29325749605485402"/>
    <x v="393"/>
    <n v="1.34015470606898E-2"/>
    <n v="0.16757790094671701"/>
    <n v="8.3507226304853896E-2"/>
    <n v="9.6630039050931898E-2"/>
    <n v="0.28604833702353499"/>
    <n v="6.7330912708498905E-2"/>
    <n v="4.5096750407229699E-2"/>
    <n v="5.0587619610976797E-2"/>
    <n v="0.17847231639643699"/>
    <n v="6.91757759431166"/>
  </r>
  <r>
    <x v="12"/>
    <x v="3"/>
    <n v="0.97604999317645103"/>
    <n v="2.82428220716021E-2"/>
    <n v="0.67153686609796803"/>
    <n v="0.30022031183043002"/>
    <x v="394"/>
    <n v="1.33674363067522E-2"/>
    <n v="0.17452745539234599"/>
    <n v="7.6110867838748694E-2"/>
    <n v="0.10116697549506"/>
    <n v="0.2643436880435"/>
    <n v="6.6038160028515605E-2"/>
    <n v="4.6643887147197E-2"/>
    <n v="5.2080521807607603E-2"/>
    <n v="0.19682188686803501"/>
    <n v="6.9146555540589496"/>
  </r>
  <r>
    <x v="12"/>
    <x v="4"/>
    <n v="0.97078423542968895"/>
    <n v="2.9062470666115101E-2"/>
    <n v="0.66154620764834104"/>
    <n v="0.30939132168554401"/>
    <x v="395"/>
    <n v="1.2850685500970601E-2"/>
    <n v="0.18739223133221999"/>
    <n v="8.0262857628599402E-2"/>
    <n v="0.103381896657328"/>
    <n v="0.26804066640222401"/>
    <n v="6.5849971114078407E-2"/>
    <n v="4.6211926279236502E-2"/>
    <n v="4.4519709586748002E-2"/>
    <n v="0.18153556976025501"/>
    <n v="6.9308364480026698"/>
  </r>
  <r>
    <x v="12"/>
    <x v="5"/>
    <n v="0.98441802980887605"/>
    <n v="2.9437888361464101E-2"/>
    <n v="0.67976575930156602"/>
    <n v="0.29079635233696999"/>
    <x v="396"/>
    <n v="1.4152339754772401E-2"/>
    <n v="0.18392200215142299"/>
    <n v="7.4383097259621E-2"/>
    <n v="9.3244110626994406E-2"/>
    <n v="0.26294303616268"/>
    <n v="6.6395359401327306E-2"/>
    <n v="4.1576610519474103E-2"/>
    <n v="6.3249518449326705E-2"/>
    <n v="0.18918172904239799"/>
    <n v="7.0209559114858902"/>
  </r>
  <r>
    <x v="12"/>
    <x v="6"/>
    <n v="1.0048940715336301"/>
    <n v="2.54409889777636E-2"/>
    <n v="0.68398787378282"/>
    <n v="0.29057113723941702"/>
    <x v="397"/>
    <n v="1.375174714618E-2"/>
    <n v="0.190621436377234"/>
    <n v="7.4791079390011297E-2"/>
    <n v="0.10038833902555699"/>
    <n v="0.26148240664033801"/>
    <n v="6.8647263606400097E-2"/>
    <n v="4.6182063032762198E-2"/>
    <n v="5.0708697855207902E-2"/>
    <n v="0.185125935928075"/>
    <n v="6.8839640133709397"/>
  </r>
  <r>
    <x v="12"/>
    <x v="7"/>
    <n v="1.04179270036676"/>
    <n v="3.00285984386694E-2"/>
    <n v="0.67595417977993699"/>
    <n v="0.294017221781394"/>
    <x v="398"/>
    <n v="1.5412727934913001E-2"/>
    <n v="0.191494801348533"/>
    <n v="8.3374022137104306E-2"/>
    <n v="0.102979136076119"/>
    <n v="0.26083234645459902"/>
    <n v="6.7996292272584302E-2"/>
    <n v="4.0323057823877302E-2"/>
    <n v="4.70951002802448E-2"/>
    <n v="0.18161415881204801"/>
    <n v="6.9941828281070801"/>
  </r>
  <r>
    <x v="12"/>
    <x v="8"/>
    <n v="0.98961980966422802"/>
    <n v="2.5061317268542299E-2"/>
    <n v="0.67685310573742796"/>
    <n v="0.29808557699402999"/>
    <x v="399"/>
    <n v="1.54158125766453E-2"/>
    <n v="0.16465940227836801"/>
    <n v="8.0008128078961099E-2"/>
    <n v="0.100784690737456"/>
    <n v="0.25401803108046001"/>
    <n v="6.14954232470298E-2"/>
    <n v="4.8690235817321098E-2"/>
    <n v="6.1069800295773198E-2"/>
    <n v="0.20522004530895199"/>
    <n v="6.86353707700549"/>
  </r>
  <r>
    <x v="12"/>
    <x v="9"/>
    <n v="1.0018108622583299"/>
    <n v="3.0936784439257299E-2"/>
    <n v="0.69526267141045694"/>
    <n v="0.27380054415028499"/>
    <x v="400"/>
    <n v="1.6370200690845601E-2"/>
    <n v="0.17645715637279299"/>
    <n v="8.1189499818478505E-2"/>
    <n v="0.11086999988912"/>
    <n v="0.27382089396331"/>
    <n v="6.7711550165564502E-2"/>
    <n v="4.5957960717502001E-2"/>
    <n v="3.8896078691570302E-2"/>
    <n v="0.180096274098339"/>
    <n v="6.9428724147127996"/>
  </r>
  <r>
    <x v="12"/>
    <x v="10"/>
    <n v="1.05732279363529"/>
    <n v="2.6231845809067799E-2"/>
    <n v="0.69865876279592898"/>
    <n v="0.27510939139500301"/>
    <x v="401"/>
    <n v="1.9158668147664301E-2"/>
    <n v="0.185808028833849"/>
    <n v="7.8066069570534399E-2"/>
    <n v="0.148507906984961"/>
    <n v="0.26116474575022097"/>
    <n v="6.9623556445710999E-2"/>
    <n v="4.4149404330236799E-2"/>
    <n v="2.6625032988932901E-2"/>
    <n v="0.15890204851061601"/>
    <n v="6.9148871199464104"/>
  </r>
  <r>
    <x v="12"/>
    <x v="11"/>
    <n v="1.2577844717747799"/>
    <n v="2.7097895385309299E-2"/>
    <n v="0.70132676751427403"/>
    <n v="0.27157533710041598"/>
    <x v="402"/>
    <n v="2.0794777690484701E-2"/>
    <n v="0.23052382061430399"/>
    <n v="7.4029471358372595E-2"/>
    <n v="0.147759923905879"/>
    <n v="0.262987593882263"/>
    <n v="7.6621781684766396E-2"/>
    <n v="4.16515628254161E-2"/>
    <n v="1.0970537445202599E-2"/>
    <n v="0.12682871470024301"/>
    <n v="6.9122621092459502"/>
  </r>
  <r>
    <x v="12"/>
    <x v="12"/>
    <n v="0.92249891978749099"/>
    <n v="2.6318865209582699E-2"/>
    <n v="0.66691398467944496"/>
    <n v="0.306767150110972"/>
    <x v="403"/>
    <n v="1.31115697469262E-2"/>
    <n v="0.148150211655877"/>
    <n v="8.0261024442066606E-2"/>
    <n v="0.117291030505997"/>
    <n v="0.27685380115555203"/>
    <n v="6.2354508259281897E-2"/>
    <n v="5.0839302328664598E-2"/>
    <n v="3.6172663260458301E-2"/>
    <n v="0.206364766196386"/>
    <n v="6.9716936492457497"/>
  </r>
  <r>
    <x v="12"/>
    <x v="13"/>
    <n v="0.91278944178571597"/>
    <n v="2.7985179006862301E-2"/>
    <n v="0.70512353513563997"/>
    <n v="0.266891285857498"/>
    <x v="404"/>
    <n v="1.4377521401529E-2"/>
    <n v="0.155125998299395"/>
    <n v="8.7308087939967596E-2"/>
    <n v="0.113188529971253"/>
    <n v="0.27526565415123799"/>
    <n v="6.17149352743449E-2"/>
    <n v="4.0352689111732502E-2"/>
    <n v="4.8169476068630597E-2"/>
    <n v="0.19641802340558101"/>
    <n v="6.9990972456820302"/>
  </r>
  <r>
    <x v="12"/>
    <x v="14"/>
    <n v="0.87255538979225999"/>
    <n v="3.3782073465992699E-2"/>
    <n v="0.696777549437812"/>
    <n v="0.269440377096196"/>
    <x v="405"/>
    <n v="1.21773708501911E-2"/>
    <n v="0.12277071914098101"/>
    <n v="6.21814785491836E-2"/>
    <n v="0.13597938744185001"/>
    <n v="0.35907296133021299"/>
    <n v="5.4939088712591601E-2"/>
    <n v="3.6334333174888198E-2"/>
    <n v="1.6087353631389901E-2"/>
    <n v="0.19019664431052899"/>
    <n v="7.0092447417319903"/>
  </r>
  <r>
    <x v="12"/>
    <x v="15"/>
    <n v="0.50872290165549505"/>
    <n v="5.2044615960996403E-2"/>
    <n v="0.79192711636698299"/>
    <n v="0.15602826767201999"/>
    <x v="406"/>
    <n v="0"/>
    <n v="5.8251601972879E-2"/>
    <n v="3.2303607521958202E-3"/>
    <n v="0.16117273198072399"/>
    <n v="0.56451395494689305"/>
    <n v="1.42170777921186E-2"/>
    <n v="4.6439746304958902E-2"/>
    <n v="1.1109661996216E-4"/>
    <n v="0.14627414339827699"/>
    <n v="7.1845521358080902"/>
  </r>
  <r>
    <x v="12"/>
    <x v="16"/>
    <n v="0.60010080689061296"/>
    <n v="4.4047363680044999E-2"/>
    <n v="0.78679730666141201"/>
    <n v="0.16915532965854299"/>
    <x v="407"/>
    <n v="0"/>
    <n v="6.8583968277693405E-2"/>
    <n v="8.1429571743417903E-3"/>
    <n v="0.14736207709684801"/>
    <n v="0.51323511389606602"/>
    <n v="1.6572845572406399E-2"/>
    <n v="5.3264532737520097E-2"/>
    <n v="1.6974078386444301E-4"/>
    <n v="0.17012414922754801"/>
    <n v="7.2965328624303503"/>
  </r>
  <r>
    <x v="12"/>
    <x v="17"/>
    <n v="0.82677814377643599"/>
    <n v="3.8540154100913201E-2"/>
    <n v="0.70531689008978404"/>
    <n v="0.25614295580930302"/>
    <x v="408"/>
    <n v="7.9162953329239803E-3"/>
    <n v="0.15225409962360301"/>
    <n v="5.93684546680169E-2"/>
    <n v="0.14087964704613501"/>
    <n v="0.35992461185936497"/>
    <n v="4.1681212816793503E-2"/>
    <n v="4.4454220558932001E-2"/>
    <n v="1.5019499078010401E-3"/>
    <n v="0.18409043197731301"/>
    <n v="7.1820657271445896"/>
  </r>
  <r>
    <x v="12"/>
    <x v="18"/>
    <n v="1.0348253682017901"/>
    <n v="3.8094305749644501E-2"/>
    <n v="0.70016275610419998"/>
    <n v="0.26174293814615501"/>
    <x v="409"/>
    <n v="1.0569332700162699E-2"/>
    <n v="0.18493299569980801"/>
    <n v="7.9225031966346296E-2"/>
    <n v="0.128782246135243"/>
    <n v="0.28299338083216702"/>
    <n v="6.0726396259364601E-2"/>
    <n v="5.2598361972982399E-2"/>
    <n v="5.3398748630602497E-3"/>
    <n v="0.18751799360551499"/>
    <n v="7.0368643579829699"/>
  </r>
  <r>
    <x v="12"/>
    <x v="19"/>
    <n v="1.0361372181053501"/>
    <n v="3.2558683762486697E-2"/>
    <n v="0.69846730751051"/>
    <n v="0.268974008727004"/>
    <x v="410"/>
    <n v="1.06849082850824E-2"/>
    <n v="0.198671884034373"/>
    <n v="9.5010835795385495E-2"/>
    <n v="0.12696587351880501"/>
    <n v="0.283824540164272"/>
    <n v="6.0926125031541802E-2"/>
    <n v="4.0812970779914901E-2"/>
    <n v="1.0050121519653401E-2"/>
    <n v="0.16527454783894799"/>
    <n v="7.1389043665459804"/>
  </r>
  <r>
    <x v="12"/>
    <x v="20"/>
    <n v="1.0005321060952901"/>
    <n v="3.1706592457944403E-2"/>
    <n v="0.69115507193227699"/>
    <n v="0.27713833560977902"/>
    <x v="411"/>
    <n v="1.24040134033034E-2"/>
    <n v="0.170292992659135"/>
    <n v="8.36598352359509E-2"/>
    <n v="0.12956884221755"/>
    <n v="0.28534483448912101"/>
    <n v="5.99128439441E-2"/>
    <n v="4.1527647764953497E-2"/>
    <n v="1.4543917004557001E-2"/>
    <n v="0.19322788833340701"/>
    <n v="7.03397277392975"/>
  </r>
  <r>
    <x v="12"/>
    <x v="21"/>
    <n v="0.99997076510820004"/>
    <n v="3.4896491695316702E-2"/>
    <n v="0.73514037703158097"/>
    <n v="0.229963131273102"/>
    <x v="412"/>
    <n v="1.5812180512056202E-2"/>
    <n v="0.167901930193605"/>
    <n v="7.8817860636215306E-2"/>
    <n v="0.141988838931218"/>
    <n v="0.31104744545531099"/>
    <n v="6.0530045645744497E-2"/>
    <n v="4.0320492860522E-2"/>
    <n v="5.6535331499443899E-3"/>
    <n v="0.169382914620724"/>
    <n v="7.0656362440774103"/>
  </r>
  <r>
    <x v="12"/>
    <x v="22"/>
    <n v="0.80582782190264901"/>
    <n v="3.7716395538555499E-2"/>
    <n v="0.72570935939985304"/>
    <n v="0.236574245061592"/>
    <x v="413"/>
    <n v="8.1236802900936898E-3"/>
    <n v="8.5379118924981998E-2"/>
    <n v="6.4169419041626402E-2"/>
    <n v="0.166000138033262"/>
    <n v="0.39346673025315998"/>
    <n v="5.2810313696132802E-2"/>
    <n v="5.2583957799128E-2"/>
    <n v="1.0604312109372101E-3"/>
    <n v="0.16969865224820099"/>
    <n v="7.0943856474366402"/>
  </r>
  <r>
    <x v="12"/>
    <x v="23"/>
    <n v="1.22687715777629"/>
    <n v="3.4732737913482498E-2"/>
    <n v="0.738175476768131"/>
    <n v="0.227091785318386"/>
    <x v="414"/>
    <n v="1.89362088453113E-2"/>
    <n v="0.23413716604246501"/>
    <n v="5.1814428715267702E-2"/>
    <n v="0.15315989209123801"/>
    <n v="0.308905180455392"/>
    <n v="7.7071419432601707E-2"/>
    <n v="3.4313749332792597E-2"/>
    <n v="2.86902107432738E-3"/>
    <n v="0.110162229261699"/>
    <n v="7.0768702561956998"/>
  </r>
  <r>
    <x v="12"/>
    <x v="24"/>
    <n v="0.598342564765308"/>
    <n v="4.4406437070310202E-2"/>
    <n v="0.76839904441023399"/>
    <n v="0.18719451851945501"/>
    <x v="415"/>
    <n v="7.6951133053621305E-4"/>
    <n v="5.6765409302151397E-2"/>
    <n v="6.8024416424110903E-2"/>
    <n v="0.13973914608434301"/>
    <n v="0.46505064514181998"/>
    <n v="4.6091999507217998E-2"/>
    <n v="4.1700714580807402E-2"/>
    <n v="1.09809966080708E-3"/>
    <n v="0.173940016250552"/>
    <n v="7.0474281664201097"/>
  </r>
  <r>
    <x v="12"/>
    <x v="25"/>
    <n v="0.62680090188167303"/>
    <n v="4.1858880895175199E-2"/>
    <n v="0.76249436421948302"/>
    <n v="0.195646754885341"/>
    <x v="416"/>
    <n v="1.1191066037689301E-5"/>
    <n v="6.0832452723001799E-2"/>
    <n v="6.9803123329008995E-2"/>
    <n v="0.139037844420345"/>
    <n v="0.436261695053698"/>
    <n v="5.5773819090933902E-2"/>
    <n v="4.8925630082397698E-2"/>
    <n v="1.95196172553097E-3"/>
    <n v="0.178419213800592"/>
    <n v="7.1018771046496703"/>
  </r>
  <r>
    <x v="12"/>
    <x v="26"/>
    <n v="0.75306118790871002"/>
    <n v="3.79303683638866E-2"/>
    <n v="0.750401223816347"/>
    <n v="0.21166840781976601"/>
    <x v="417"/>
    <n v="3.4777252661444497E-5"/>
    <n v="6.4403426669837394E-2"/>
    <n v="6.7628842202783604E-2"/>
    <n v="0.14399022127793801"/>
    <n v="0.410354003157192"/>
    <n v="5.4721158755969397E-2"/>
    <n v="5.19504157149163E-2"/>
    <n v="2.15296942581152E-3"/>
    <n v="0.19140654685540501"/>
    <n v="7.0866809570771503"/>
  </r>
  <r>
    <x v="12"/>
    <x v="27"/>
    <n v="0.969541985094581"/>
    <n v="3.62855865517576E-2"/>
    <n v="0.72044431204858905"/>
    <n v="0.24327010139965299"/>
    <x v="418"/>
    <n v="7.2868270839532897E-3"/>
    <n v="0.19023787944640599"/>
    <n v="6.8784084571889503E-2"/>
    <n v="0.128617121670073"/>
    <n v="0.30956298680336503"/>
    <n v="5.8621656267029101E-2"/>
    <n v="4.69766508746534E-2"/>
    <n v="4.5374134118822303E-3"/>
    <n v="0.17968228943592299"/>
    <n v="7.0460063704327904"/>
  </r>
  <r>
    <x v="12"/>
    <x v="28"/>
    <n v="1.0343853542285999"/>
    <n v="3.5681216270891797E-2"/>
    <n v="0.714947424417815"/>
    <n v="0.24937135931129401"/>
    <x v="419"/>
    <n v="1.06716551474185E-2"/>
    <n v="0.19058385426557001"/>
    <n v="9.3064398010190993E-2"/>
    <n v="0.12899155206913099"/>
    <n v="0.292755479548232"/>
    <n v="6.6569348233409403E-2"/>
    <n v="3.3380926257147503E-2"/>
    <n v="8.7950411494006203E-3"/>
    <n v="0.16368412989661099"/>
    <n v="7.0498754985119003"/>
  </r>
  <r>
    <x v="12"/>
    <x v="29"/>
    <n v="0.99502933603939903"/>
    <n v="3.5557915564722202E-2"/>
    <n v="0.74180452134795305"/>
    <n v="0.22263756308732499"/>
    <x v="420"/>
    <n v="1.27795962166809E-2"/>
    <n v="0.18603926352647901"/>
    <n v="9.3995814132016894E-2"/>
    <n v="0.124190664941667"/>
    <n v="0.28655333983075898"/>
    <n v="6.3374562533209E-2"/>
    <n v="3.4214836397927897E-2"/>
    <n v="8.5940857495511794E-3"/>
    <n v="0.181663584752744"/>
    <n v="7.0053466598949301"/>
  </r>
  <r>
    <x v="12"/>
    <x v="30"/>
    <n v="1.0805402847502199"/>
    <n v="3.2236299721627198E-2"/>
    <n v="0.71903236492086997"/>
    <n v="0.248731335357503"/>
    <x v="421"/>
    <n v="1.31435264873899E-2"/>
    <n v="0.186242718945096"/>
    <n v="0.10320808571788601"/>
    <n v="0.12587782437388501"/>
    <n v="0.27444865096368798"/>
    <n v="6.2943639553762698E-2"/>
    <n v="3.8276554798372601E-2"/>
    <n v="1.02140428817103E-2"/>
    <n v="0.177575681931706"/>
    <n v="7.0527224039787102"/>
  </r>
  <r>
    <x v="12"/>
    <x v="31"/>
    <n v="1.06284236859742"/>
    <n v="3.3850092285893203E-2"/>
    <n v="0.71765148653421695"/>
    <n v="0.24849842117988999"/>
    <x v="422"/>
    <n v="1.43053401355371E-2"/>
    <n v="0.19070721230134399"/>
    <n v="0.11396071723809099"/>
    <n v="0.12528626609412499"/>
    <n v="0.27553250214737002"/>
    <n v="6.10748079529626E-2"/>
    <n v="3.7180954358564298E-2"/>
    <n v="1.2098336138713301E-2"/>
    <n v="0.16168024826719599"/>
    <n v="7.0856040443135502"/>
  </r>
  <r>
    <x v="12"/>
    <x v="32"/>
    <n v="1.01416990880036"/>
    <n v="3.6417432650976002E-2"/>
    <n v="0.691546302366013"/>
    <n v="0.27203626498301098"/>
    <x v="423"/>
    <n v="1.30093884539814E-2"/>
    <n v="0.18180253601323501"/>
    <n v="0.107115801735451"/>
    <n v="0.124383046266482"/>
    <n v="0.28736064372572401"/>
    <n v="6.5637048622243802E-2"/>
    <n v="3.4563474402338E-2"/>
    <n v="2.3109102273273799E-2"/>
    <n v="0.15453297275378999"/>
    <n v="7.1213900139703696"/>
  </r>
  <r>
    <x v="13"/>
    <x v="0"/>
    <n v="0.82815268557034205"/>
    <n v="7.5078764057448502E-3"/>
    <n v="0.28471407642005397"/>
    <n v="0.70777804717420101"/>
    <x v="424"/>
    <n v="2.3607503411894399E-2"/>
    <n v="0.26238301441671502"/>
    <n v="0.22878249596971201"/>
    <n v="0.21237117508893999"/>
    <n v="0.11887959107458899"/>
    <n v="9.6267475163992297E-2"/>
    <n v="9.8950822760577994E-3"/>
    <n v="3.18616859396623E-2"/>
    <n v="2.8159236027389101E-3"/>
    <n v="4.0232300869873896"/>
  </r>
  <r>
    <x v="13"/>
    <x v="1"/>
    <n v="0.88066794808206195"/>
    <n v="5.7038342726081102E-3"/>
    <n v="0.26372067936176602"/>
    <n v="0.73057548636562597"/>
    <x v="425"/>
    <n v="2.0499671357182302E-2"/>
    <n v="0.24072576899210801"/>
    <n v="0.27743296842970699"/>
    <n v="0.185908220793193"/>
    <n v="0.119678396743073"/>
    <n v="9.2061790507188795E-2"/>
    <n v="1.2562574546734E-2"/>
    <n v="3.5681469801022901E-2"/>
    <n v="2.7132339814090701E-3"/>
    <n v="4.0291346670830004"/>
  </r>
  <r>
    <x v="13"/>
    <x v="2"/>
    <n v="1.0064446016324899"/>
    <n v="7.1295098243065198E-3"/>
    <n v="0.246545963820782"/>
    <n v="0.74632452635491098"/>
    <x v="426"/>
    <n v="1.7887980585558402E-2"/>
    <n v="0.25261860791089302"/>
    <n v="0.27150273508414102"/>
    <n v="0.18419486135683899"/>
    <n v="0.106625892542614"/>
    <n v="9.2282709816251501E-2"/>
    <n v="9.3405747869061192E-3"/>
    <n v="3.7110564130226099E-2"/>
    <n v="1.52885872881258E-2"/>
    <n v="4.0115012184590801"/>
  </r>
  <r>
    <x v="13"/>
    <x v="3"/>
    <n v="0.94904944739806996"/>
    <n v="6.4289429862681002E-3"/>
    <n v="0.24427631911998199"/>
    <n v="0.74929473789375001"/>
    <x v="427"/>
    <n v="1.7276978439253601E-2"/>
    <n v="0.26492213827202499"/>
    <n v="0.26023357640624201"/>
    <n v="0.18982676018156699"/>
    <n v="0.105470419168087"/>
    <n v="8.87133011305693E-2"/>
    <n v="9.6768405030766697E-3"/>
    <n v="3.8206678247547303E-2"/>
    <n v="1.35317305520512E-2"/>
    <n v="4.2373057668787597"/>
  </r>
  <r>
    <x v="13"/>
    <x v="4"/>
    <n v="1.01715639209827"/>
    <n v="6.87670375328946E-3"/>
    <n v="0.23734020025680799"/>
    <n v="0.75578309598990301"/>
    <x v="428"/>
    <n v="1.6716847440274699E-2"/>
    <n v="0.27484170659239099"/>
    <n v="0.25637914481526197"/>
    <n v="0.17590617247396201"/>
    <n v="0.115248383906822"/>
    <n v="9.0848487303712797E-2"/>
    <n v="8.0667551671471608E-3"/>
    <n v="3.5406879870737297E-2"/>
    <n v="1.4068388113917699E-2"/>
    <n v="4.0575202152584797"/>
  </r>
  <r>
    <x v="13"/>
    <x v="5"/>
    <n v="1.0116024343091901"/>
    <n v="6.3924581691040001E-3"/>
    <n v="0.26319699853635797"/>
    <n v="0.73041054329453803"/>
    <x v="429"/>
    <n v="1.73845261859625E-2"/>
    <n v="0.27314038153572301"/>
    <n v="0.25262706796989098"/>
    <n v="0.18922862918109501"/>
    <n v="0.10623107472281999"/>
    <n v="8.8297772832044694E-2"/>
    <n v="8.2468300057885902E-3"/>
    <n v="4.1106075912001203E-2"/>
    <n v="1.2485308596631699E-2"/>
    <n v="3.9675553091997098"/>
  </r>
  <r>
    <x v="13"/>
    <x v="6"/>
    <n v="0.92892439814249195"/>
    <n v="7.8156598442587401E-3"/>
    <n v="0.261444836248374"/>
    <n v="0.73073950390736697"/>
    <x v="430"/>
    <n v="1.84172260025115E-2"/>
    <n v="0.27267116387765"/>
    <n v="0.24950553446898799"/>
    <n v="0.199027699071882"/>
    <n v="9.5420315308888906E-2"/>
    <n v="9.1418880740787398E-2"/>
    <n v="1.3151166682615E-2"/>
    <n v="3.4782593964191803E-2"/>
    <n v="1.3304408910057601E-2"/>
    <n v="4.1098091836464201"/>
  </r>
  <r>
    <x v="13"/>
    <x v="7"/>
    <n v="0.94737781962074596"/>
    <n v="6.4015923625424303E-3"/>
    <n v="0.245561919149348"/>
    <n v="0.74803648848811"/>
    <x v="431"/>
    <n v="1.87961590014562E-2"/>
    <n v="0.269560392367789"/>
    <n v="0.25981671768863801"/>
    <n v="0.19743586074918401"/>
    <n v="8.6198041288261196E-2"/>
    <n v="8.9221059676026906E-2"/>
    <n v="9.7925532799361999E-3"/>
    <n v="4.2491489832428897E-2"/>
    <n v="1.5125694183481799E-2"/>
    <n v="4.0483777696678596"/>
  </r>
  <r>
    <x v="13"/>
    <x v="8"/>
    <n v="0.86783250625416697"/>
    <n v="8.3690143973951994E-3"/>
    <n v="0.27592250103849703"/>
    <n v="0.71570848456410796"/>
    <x v="432"/>
    <n v="2.1698127478662E-2"/>
    <n v="0.26867012471294599"/>
    <n v="0.24609220472073201"/>
    <n v="0.215025654163541"/>
    <n v="9.62150663340091E-2"/>
    <n v="8.6100824061271897E-2"/>
    <n v="8.2591539481183199E-3"/>
    <n v="3.1578800188516297E-2"/>
    <n v="1.39393444413882E-2"/>
    <n v="3.9964459938841101"/>
  </r>
  <r>
    <x v="13"/>
    <x v="9"/>
    <n v="1.0313641769434301"/>
    <n v="8.5959912408152903E-3"/>
    <n v="0.28833912492574898"/>
    <n v="0.70306488383343602"/>
    <x v="433"/>
    <n v="1.9222623798192801E-2"/>
    <n v="0.25569793174801803"/>
    <n v="0.238920606844438"/>
    <n v="0.21988189744556499"/>
    <n v="0.114485281933828"/>
    <n v="8.2133039345400505E-2"/>
    <n v="2.55243398196453E-2"/>
    <n v="1.9323505987471099E-2"/>
    <n v="1.4067701762015701E-2"/>
    <n v="3.70089242979153"/>
  </r>
  <r>
    <x v="13"/>
    <x v="10"/>
    <n v="1.1026700994405501"/>
    <n v="6.7739096067722304E-3"/>
    <n v="0.25309083710970198"/>
    <n v="0.74013525328352603"/>
    <x v="434"/>
    <n v="2.07008831631448E-2"/>
    <n v="0.26446105625463701"/>
    <n v="0.23761291202373"/>
    <n v="0.22721752008507301"/>
    <n v="0.10401734506556"/>
    <n v="8.3481035274182394E-2"/>
    <n v="1.33317691760826E-2"/>
    <n v="2.3285232570327899E-2"/>
    <n v="1.4070238915467E-2"/>
    <n v="4.01266312186545"/>
  </r>
  <r>
    <x v="13"/>
    <x v="11"/>
    <n v="1.4287574905081899"/>
    <n v="5.7773154152290403E-3"/>
    <n v="0.245807138305495"/>
    <n v="0.74841554627927598"/>
    <x v="435"/>
    <n v="2.3604698210939301E-2"/>
    <n v="0.28360588880451298"/>
    <n v="0.20377007236741099"/>
    <n v="0.27888836410879903"/>
    <n v="7.0349179414070304E-2"/>
    <n v="7.9326316947206807E-2"/>
    <n v="1.6623351183251402E-2"/>
    <n v="2.1769215763450901E-2"/>
    <n v="1.1528356284299801E-2"/>
    <n v="4.0187086812997803"/>
  </r>
  <r>
    <x v="13"/>
    <x v="12"/>
    <n v="0.82691085514871399"/>
    <n v="9.9851390964314397E-3"/>
    <n v="0.31068218808675702"/>
    <n v="0.67933267281681098"/>
    <x v="436"/>
    <n v="2.1160703440001701E-2"/>
    <n v="0.22916798573362401"/>
    <n v="0.245838837265619"/>
    <n v="0.21112228680391201"/>
    <n v="0.12493809141625099"/>
    <n v="9.9816525338646503E-2"/>
    <n v="1.1541167315189499E-2"/>
    <n v="2.5902806858783201E-2"/>
    <n v="1.65920571254786E-2"/>
    <n v="4.3511343643932996"/>
  </r>
  <r>
    <x v="13"/>
    <x v="13"/>
    <n v="0.85755424353167997"/>
    <n v="1.1229346075392201E-2"/>
    <n v="0.26348627754370801"/>
    <n v="0.72528437638090004"/>
    <x v="437"/>
    <n v="2.1537319551721699E-2"/>
    <n v="0.224336603546267"/>
    <n v="0.27888216683405598"/>
    <n v="0.178950530302591"/>
    <n v="0.131190053340073"/>
    <n v="9.5802792103285697E-2"/>
    <n v="9.2335780197945402E-3"/>
    <n v="2.83637367442926E-2"/>
    <n v="1.6999022413172901E-2"/>
    <n v="3.9663415537622702"/>
  </r>
  <r>
    <x v="13"/>
    <x v="14"/>
    <n v="0.56041995157476399"/>
    <n v="1.7485327676206801E-2"/>
    <n v="0.33363537643165903"/>
    <n v="0.648879295892134"/>
    <x v="438"/>
    <n v="1.7431217379802098E-2"/>
    <n v="0.19909779717011999"/>
    <n v="0.22082098092815"/>
    <n v="0.174062282554515"/>
    <n v="0.21885627561490401"/>
    <n v="0.1080495892094"/>
    <n v="1.09214711892921E-2"/>
    <n v="2.1655636212555701E-2"/>
    <n v="1.5011471372897701E-2"/>
    <n v="3.9610364917243599"/>
  </r>
  <r>
    <x v="13"/>
    <x v="15"/>
    <n v="0.116665304490274"/>
    <n v="3.3813771027869498E-2"/>
    <n v="0.57930721305266597"/>
    <n v="0.386879015919464"/>
    <x v="439"/>
    <n v="0"/>
    <n v="0.17374883810290101"/>
    <n v="2.5087556818990098E-2"/>
    <n v="2.9217235580400001E-5"/>
    <n v="0.72155930802554602"/>
    <n v="5.7392535389513097E-2"/>
    <n v="0"/>
    <n v="2.3209953498448601E-4"/>
    <n v="1.89062820032833E-3"/>
    <n v="4.0045557196879296"/>
  </r>
  <r>
    <x v="13"/>
    <x v="16"/>
    <n v="0.13371822824111201"/>
    <n v="3.3078214202999397E-2"/>
    <n v="0.55967217178008399"/>
    <n v="0.40724961401691701"/>
    <x v="440"/>
    <n v="0"/>
    <n v="0.16364250144876999"/>
    <n v="6.8524268155479601E-2"/>
    <n v="3.06180245394461E-3"/>
    <n v="0.65125307696018697"/>
    <n v="7.32246304520935E-2"/>
    <n v="0"/>
    <n v="3.9904443746943902E-4"/>
    <n v="8.8648138695934693E-3"/>
    <n v="3.8126260300675598"/>
  </r>
  <r>
    <x v="13"/>
    <x v="17"/>
    <n v="0.29380001991467403"/>
    <n v="2.03665714009219E-2"/>
    <n v="0.40104702199585102"/>
    <n v="0.57858640660322702"/>
    <x v="441"/>
    <n v="1.2930943533305201E-2"/>
    <n v="0.26443368742541001"/>
    <n v="9.3206791980603707E-2"/>
    <n v="0.20347516078223901"/>
    <n v="0.29288920576164501"/>
    <n v="7.4905536158701103E-2"/>
    <n v="1.3006626938734001E-2"/>
    <n v="1.54597993496302E-3"/>
    <n v="1.9399445889043299E-2"/>
    <n v="4.0877960900429304"/>
  </r>
  <r>
    <x v="13"/>
    <x v="18"/>
    <n v="0.57452965366693698"/>
    <n v="1.0349934702172299E-2"/>
    <n v="0.30007393352714101"/>
    <n v="0.689576131770687"/>
    <x v="442"/>
    <n v="1.7186944447321599E-2"/>
    <n v="0.286456393236597"/>
    <n v="0.168459080859826"/>
    <n v="0.20517261898834299"/>
    <n v="0.14457655495531699"/>
    <n v="0.10477964574642699"/>
    <n v="1.65046033571093E-2"/>
    <n v="1.8941885143530401E-2"/>
    <n v="2.2784398114054898E-2"/>
    <n v="4.0027424386642103"/>
  </r>
  <r>
    <x v="13"/>
    <x v="19"/>
    <n v="0.75851999960010597"/>
    <n v="7.4194133614645698E-3"/>
    <n v="0.25444648577520002"/>
    <n v="0.73813410086333497"/>
    <x v="443"/>
    <n v="1.5381565738346399E-2"/>
    <n v="0.273526244524603"/>
    <n v="0.23963908161682401"/>
    <n v="0.20686930854632399"/>
    <n v="0.103313628241368"/>
    <n v="8.3778501337550396E-2"/>
    <n v="1.1286957357976799E-2"/>
    <n v="4.4048146009245198E-2"/>
    <n v="1.17784657567286E-2"/>
    <n v="4.08919972953999"/>
  </r>
  <r>
    <x v="13"/>
    <x v="20"/>
    <n v="0.71492733681876897"/>
    <n v="9.5028714987741899E-3"/>
    <n v="0.27778534233167901"/>
    <n v="0.712711786169547"/>
    <x v="444"/>
    <n v="1.54751882812614E-2"/>
    <n v="0.256268814580209"/>
    <n v="0.234515859821325"/>
    <n v="0.21745149809401701"/>
    <n v="0.118930992304773"/>
    <n v="8.9306868975805295E-2"/>
    <n v="1.08036167768735E-2"/>
    <n v="3.1270809039782001E-2"/>
    <n v="1.3782798433178201E-2"/>
    <n v="4.1308361045035804"/>
  </r>
  <r>
    <x v="13"/>
    <x v="21"/>
    <n v="0.82718105180531099"/>
    <n v="8.1048426064308093E-3"/>
    <n v="0.26416206883151999"/>
    <n v="0.72773308856204999"/>
    <x v="445"/>
    <n v="1.64466961833185E-2"/>
    <n v="0.26442679377898098"/>
    <n v="0.222117158390918"/>
    <n v="0.20869242854900399"/>
    <n v="0.13517055902685901"/>
    <n v="9.0092497439334701E-2"/>
    <n v="1.2303748438144401E-2"/>
    <n v="2.8971222573845701E-2"/>
    <n v="1.0212602617247201E-2"/>
    <n v="4.1069907124228697"/>
  </r>
  <r>
    <x v="13"/>
    <x v="22"/>
    <n v="0.30518971833193198"/>
    <n v="1.59435938333118E-2"/>
    <n v="0.414976520303668"/>
    <n v="0.56907988586302005"/>
    <x v="446"/>
    <n v="9.7347314057833808E-3"/>
    <n v="0.17202100223445099"/>
    <n v="0.159496777173362"/>
    <n v="0.122069151735395"/>
    <n v="0.33825546324813599"/>
    <n v="0.145048826733779"/>
    <n v="7.0370211709163697E-3"/>
    <n v="6.5413719117222401E-3"/>
    <n v="1.9148507891557899E-2"/>
    <n v="3.90848765130692"/>
  </r>
  <r>
    <x v="13"/>
    <x v="23"/>
    <n v="0.94398604672783104"/>
    <n v="7.6961292114473001E-3"/>
    <n v="0.28995761908717999"/>
    <n v="0.70234625170137299"/>
    <x v="447"/>
    <n v="2.5705280249432999E-2"/>
    <n v="0.28364835142629102"/>
    <n v="0.14140453195216299"/>
    <n v="0.29597066700538499"/>
    <n v="0.107960424918237"/>
    <n v="8.8057571515808106E-2"/>
    <n v="1.7055899632737501E-2"/>
    <n v="9.7703924549448207E-3"/>
    <n v="1.7627552091435902E-2"/>
    <n v="4.0902737215139497"/>
  </r>
  <r>
    <x v="13"/>
    <x v="24"/>
    <n v="0.13988740371905001"/>
    <n v="3.0353039281303801E-2"/>
    <n v="0.53237587094094896"/>
    <n v="0.43727108977774698"/>
    <x v="448"/>
    <n v="4.4053275756139598E-3"/>
    <n v="0.12444593804343999"/>
    <n v="9.3571639041879207E-2"/>
    <n v="2.2040711533982699E-2"/>
    <n v="0.52521688289427104"/>
    <n v="0.18549800394340199"/>
    <n v="2.5573973446928199E-5"/>
    <n v="1.15640816708372E-3"/>
    <n v="1.7370307332436202E-2"/>
    <n v="3.7873189855775702"/>
  </r>
  <r>
    <x v="13"/>
    <x v="25"/>
    <n v="0.15115837004736299"/>
    <n v="2.1282813502874001E-2"/>
    <n v="0.53909337577357497"/>
    <n v="0.439623810723551"/>
    <x v="449"/>
    <n v="2.7407444343064999E-3"/>
    <n v="0.135103792249684"/>
    <n v="0.122359545593812"/>
    <n v="2.6981015463853002E-2"/>
    <n v="0.50503029701949498"/>
    <n v="0.173417817983193"/>
    <n v="0"/>
    <n v="1.41403934365948E-3"/>
    <n v="9.8953249240956997E-3"/>
    <n v="3.8415391542125898"/>
  </r>
  <r>
    <x v="13"/>
    <x v="26"/>
    <n v="0.19214338677169401"/>
    <n v="2.0890323189321301E-2"/>
    <n v="0.49467301986541801"/>
    <n v="0.484436656945261"/>
    <x v="450"/>
    <n v="8.1891160740097898E-4"/>
    <n v="0.12651611512365599"/>
    <n v="0.14314740029262499"/>
    <n v="2.8817339140604199E-2"/>
    <n v="0.472479170045777"/>
    <n v="0.199598898610062"/>
    <n v="1.25175280624327E-5"/>
    <n v="2.0273090018783401E-3"/>
    <n v="4.6033333795901599E-3"/>
    <n v="3.8012584506388798"/>
  </r>
  <r>
    <x v="13"/>
    <x v="27"/>
    <n v="0.52896716146673395"/>
    <n v="1.1289279973845901E-2"/>
    <n v="0.33297488121322899"/>
    <n v="0.65573583881292596"/>
    <x v="451"/>
    <n v="1.59403979235186E-2"/>
    <n v="0.29715902827288898"/>
    <n v="0.146104335913814"/>
    <n v="0.207467802761064"/>
    <n v="0.182499347248992"/>
    <n v="0.118591321318901"/>
    <n v="9.2584257726423397E-3"/>
    <n v="7.6912512273992397E-3"/>
    <n v="1.7772593443064601E-3"/>
    <n v="3.8794760320950901"/>
  </r>
  <r>
    <x v="13"/>
    <x v="28"/>
    <n v="0.810668155018756"/>
    <n v="8.1072563417029005E-3"/>
    <n v="0.260388953536204"/>
    <n v="0.73150379012209299"/>
    <x v="452"/>
    <n v="2.1842279751024998E-2"/>
    <n v="0.30271243001139803"/>
    <n v="0.19981319383607701"/>
    <n v="0.209537381751456"/>
    <n v="0.13446465069533201"/>
    <n v="8.9153031102874994E-2"/>
    <n v="1.1973020920128301E-2"/>
    <n v="1.9401200373900002E-2"/>
    <n v="1.3517526908273501E-3"/>
    <n v="4.0130460893038498"/>
  </r>
  <r>
    <x v="13"/>
    <x v="29"/>
    <n v="0.854678041424066"/>
    <n v="8.6910179379143405E-3"/>
    <n v="0.260871446863846"/>
    <n v="0.73043753519823995"/>
    <x v="453"/>
    <n v="1.8614083766537701E-2"/>
    <n v="0.27856275822930798"/>
    <n v="0.244351844941159"/>
    <n v="0.186787886013874"/>
    <n v="0.12708911518545199"/>
    <n v="9.1791905983025501E-2"/>
    <n v="8.3890075380049795E-3"/>
    <n v="3.2687233458810201E-2"/>
    <n v="2.23796869585629E-3"/>
    <n v="4.1662648227246502"/>
  </r>
  <r>
    <x v="13"/>
    <x v="30"/>
    <n v="0.88526534975300097"/>
    <n v="6.9319853776611496E-3"/>
    <n v="0.24863950268551599"/>
    <n v="0.74442851193682302"/>
    <x v="454"/>
    <n v="2.05150033180669E-2"/>
    <n v="0.26950841435728001"/>
    <n v="0.263141269776205"/>
    <n v="0.197697971611865"/>
    <n v="0.103556936815243"/>
    <n v="8.2130371482968006E-2"/>
    <n v="8.5572022238880208E-3"/>
    <n v="4.3406388308900902E-2"/>
    <n v="1.7741590032011999E-3"/>
    <n v="4.0552182513012598"/>
  </r>
  <r>
    <x v="13"/>
    <x v="31"/>
    <n v="0.95090440891258199"/>
    <n v="7.5569230982336201E-3"/>
    <n v="0.21064299081506699"/>
    <n v="0.78180008608669904"/>
    <x v="455"/>
    <n v="2.28031997426466E-2"/>
    <n v="0.25479575111540298"/>
    <n v="0.29317010518444903"/>
    <n v="0.20219242759859901"/>
    <n v="8.7542516064012102E-2"/>
    <n v="7.3072056655761206E-2"/>
    <n v="7.1534315294905903E-3"/>
    <n v="5.0376720686739797E-2"/>
    <n v="1.0049485240685001E-3"/>
    <n v="4.0268119603085202"/>
  </r>
  <r>
    <x v="13"/>
    <x v="32"/>
    <n v="0.82912534192667797"/>
    <n v="8.1928770427819406E-3"/>
    <n v="0.24801531575684399"/>
    <n v="0.74379180720037397"/>
    <x v="456"/>
    <n v="2.15092700348814E-2"/>
    <n v="0.243300268146381"/>
    <n v="0.27380467137419101"/>
    <n v="0.20450459854081399"/>
    <n v="0.10992874694697601"/>
    <n v="8.6312352597688505E-2"/>
    <n v="6.8498484199501098E-3"/>
    <n v="4.0702205613414998E-2"/>
    <n v="3.1020664437748E-3"/>
    <n v="4.0949085701767398"/>
  </r>
  <r>
    <x v="14"/>
    <x v="0"/>
    <n v="0.75407616503617003"/>
    <n v="1.01940945825333E-2"/>
    <n v="0.40248784852959202"/>
    <n v="0.58731805688787397"/>
    <x v="457"/>
    <n v="3.9799810506413298E-2"/>
    <n v="0.29203654045740801"/>
    <n v="0.252363015501543"/>
    <n v="0.14317173356272"/>
    <n v="7.5487368369189498E-2"/>
    <n v="8.2441943719631705E-2"/>
    <n v="8.4433067910992202E-3"/>
    <n v="7.8768705494484906E-2"/>
    <n v="2.05609214675446E-2"/>
    <n v="4.3421210539836697"/>
  </r>
  <r>
    <x v="14"/>
    <x v="1"/>
    <n v="0.84189607284977097"/>
    <n v="8.0410947486064706E-3"/>
    <n v="0.37855255174601998"/>
    <n v="0.61340635350537298"/>
    <x v="458"/>
    <n v="4.4780436526878402E-2"/>
    <n v="0.274837573236486"/>
    <n v="0.301215983173511"/>
    <n v="0.115473153738339"/>
    <n v="7.5221586927938205E-2"/>
    <n v="7.8719515719491095E-2"/>
    <n v="7.2342262467297302E-3"/>
    <n v="7.74921922476874E-2"/>
    <n v="1.89681560570867E-2"/>
    <n v="4.37065352453061"/>
  </r>
  <r>
    <x v="14"/>
    <x v="2"/>
    <n v="0.96301485745306203"/>
    <n v="8.70843115663965E-3"/>
    <n v="0.38031181766759797"/>
    <n v="0.61097975117576198"/>
    <x v="459"/>
    <n v="4.2462628612273297E-2"/>
    <n v="0.29066130383079603"/>
    <n v="0.29380733512576301"/>
    <n v="0.119343595744852"/>
    <n v="7.2364365156857596E-2"/>
    <n v="7.3084588610683898E-2"/>
    <n v="7.6729231490966698E-3"/>
    <n v="7.5823847677360598E-2"/>
    <n v="1.8783352081619801E-2"/>
    <n v="4.27074204236503"/>
  </r>
  <r>
    <x v="14"/>
    <x v="3"/>
    <n v="0.91842454365627602"/>
    <n v="9.2171007077018596E-3"/>
    <n v="0.374563880936988"/>
    <n v="0.61621901835531001"/>
    <x v="460"/>
    <n v="4.4044250664499102E-2"/>
    <n v="0.31685153597996202"/>
    <n v="0.26865676071129302"/>
    <n v="0.118440651739119"/>
    <n v="6.8349082569722094E-2"/>
    <n v="7.4374035850452394E-2"/>
    <n v="7.4896662058777401E-3"/>
    <n v="7.6961704017780005E-2"/>
    <n v="1.92399155421412E-2"/>
    <n v="4.3653337743332798"/>
  </r>
  <r>
    <x v="14"/>
    <x v="4"/>
    <n v="1.00695420731694"/>
    <n v="8.2241407882840505E-3"/>
    <n v="0.37013667131094102"/>
    <n v="0.62163918790077499"/>
    <x v="461"/>
    <n v="3.7382632421102999E-2"/>
    <n v="0.33111535211269499"/>
    <n v="0.276898308912366"/>
    <n v="0.113575359895022"/>
    <n v="6.9333162253142594E-2"/>
    <n v="7.3359194463890096E-2"/>
    <n v="6.6499847575676096E-3"/>
    <n v="6.8194443712451994E-2"/>
    <n v="1.8489442453027399E-2"/>
    <n v="4.3655193595337396"/>
  </r>
  <r>
    <x v="14"/>
    <x v="5"/>
    <n v="0.959620030625149"/>
    <n v="7.7319595299199396E-3"/>
    <n v="0.38024297745915903"/>
    <n v="0.61202506301092097"/>
    <x v="462"/>
    <n v="4.2568131866112802E-2"/>
    <n v="0.32635915918179098"/>
    <n v="0.27340997759013502"/>
    <n v="0.12409729952086999"/>
    <n v="6.42146925820343E-2"/>
    <n v="7.0610345683352102E-2"/>
    <n v="6.5550959730155903E-3"/>
    <n v="6.8029036475641402E-2"/>
    <n v="1.9065265163298501E-2"/>
    <n v="4.3287623082585602"/>
  </r>
  <r>
    <x v="14"/>
    <x v="6"/>
    <n v="0.924910894806378"/>
    <n v="9.0249572256328094E-3"/>
    <n v="0.397690229073764"/>
    <n v="0.59328481370060404"/>
    <x v="463"/>
    <n v="3.4505910034594099E-2"/>
    <n v="0.335644994398689"/>
    <n v="0.25140615923611398"/>
    <n v="0.12888950646692099"/>
    <n v="6.3512337441122904E-2"/>
    <n v="7.5225109687593106E-2"/>
    <n v="8.4188973355498395E-3"/>
    <n v="7.7992856348092901E-2"/>
    <n v="1.82484202185672E-2"/>
    <n v="4.3515318607474498"/>
  </r>
  <r>
    <x v="14"/>
    <x v="7"/>
    <n v="0.98145847641378303"/>
    <n v="9.4690285265533608E-3"/>
    <n v="0.36127538443183199"/>
    <n v="0.62925558704161499"/>
    <x v="464"/>
    <n v="5.8917783376427502E-2"/>
    <n v="0.30820308958442399"/>
    <n v="0.28633316077784698"/>
    <n v="0.120049093903903"/>
    <n v="5.9123159691411999E-2"/>
    <n v="7.0295104297309299E-2"/>
    <n v="7.7901328117477402E-3"/>
    <n v="6.5924549510050404E-2"/>
    <n v="1.8135868067974899E-2"/>
    <n v="4.3961190742560596"/>
  </r>
  <r>
    <x v="14"/>
    <x v="8"/>
    <n v="0.88159387584460502"/>
    <n v="1.0786849851428601E-2"/>
    <n v="0.40277830433994699"/>
    <n v="0.58643484580862404"/>
    <x v="465"/>
    <n v="3.9543292079251502E-2"/>
    <n v="0.30853581987218898"/>
    <n v="0.26990268307991"/>
    <n v="0.137285939900225"/>
    <n v="6.8126549231190797E-2"/>
    <n v="7.1466845542117893E-2"/>
    <n v="9.9170763039551704E-3"/>
    <n v="6.8433962373774193E-2"/>
    <n v="2.0544390261258701E-2"/>
    <n v="4.2674350920805004"/>
  </r>
  <r>
    <x v="14"/>
    <x v="9"/>
    <n v="1.0151388600203699"/>
    <n v="9.7243137813207495E-3"/>
    <n v="0.39014989060331501"/>
    <n v="0.60012579561536405"/>
    <x v="466"/>
    <n v="3.97491288607714E-2"/>
    <n v="0.31443894424431401"/>
    <n v="0.27195458979911202"/>
    <n v="0.13468208105833199"/>
    <n v="6.8687446453321505E-2"/>
    <n v="7.3607530201145299E-2"/>
    <n v="8.7387255667380898E-3"/>
    <n v="6.2061490614807001E-2"/>
    <n v="2.0602261484862602E-2"/>
    <n v="4.2624393910550298"/>
  </r>
  <r>
    <x v="14"/>
    <x v="10"/>
    <n v="1.2221950871784"/>
    <n v="7.9130555781254195E-3"/>
    <n v="0.34893425405561901"/>
    <n v="0.643152690366256"/>
    <x v="467"/>
    <n v="4.6415522189502102E-2"/>
    <n v="0.32440592207556701"/>
    <n v="0.26697246201048302"/>
    <n v="0.151656662440083"/>
    <n v="5.66068546400652E-2"/>
    <n v="6.8740496899642095E-2"/>
    <n v="9.7595191658453907E-3"/>
    <n v="5.2660548601206399E-2"/>
    <n v="1.86820438279173E-2"/>
    <n v="4.3412890821883003"/>
  </r>
  <r>
    <x v="14"/>
    <x v="11"/>
    <n v="1.5307169287991"/>
    <n v="6.9688969768189803E-3"/>
    <n v="0.38315695148867102"/>
    <n v="0.60987415153450997"/>
    <x v="468"/>
    <n v="4.3476632390353397E-2"/>
    <n v="0.35252236753830501"/>
    <n v="0.22436924641717301"/>
    <n v="0.188571598324698"/>
    <n v="4.4760583082979102E-2"/>
    <n v="7.5151987129397593E-2"/>
    <n v="1.11917037809491E-2"/>
    <n v="4.0136082546523302E-2"/>
    <n v="1.58357764639095E-2"/>
    <n v="4.1939299804852999"/>
  </r>
  <r>
    <x v="14"/>
    <x v="12"/>
    <n v="0.79539186239633397"/>
    <n v="1.01611032609968E-2"/>
    <n v="0.411969478571728"/>
    <n v="0.577869418167275"/>
    <x v="469"/>
    <n v="3.9149879414509099E-2"/>
    <n v="0.27136697847121799"/>
    <n v="0.29597843658718498"/>
    <n v="0.13362887552475"/>
    <n v="7.3404270510365896E-2"/>
    <n v="7.5547771554431903E-2"/>
    <n v="8.9522077984238897E-3"/>
    <n v="7.32154432745446E-2"/>
    <n v="2.1712422976903501E-2"/>
    <n v="4.2921885546411804"/>
  </r>
  <r>
    <x v="14"/>
    <x v="13"/>
    <n v="0.84580380598592497"/>
    <n v="9.3440329819905899E-3"/>
    <n v="0.38844228158088201"/>
    <n v="0.60221368543712706"/>
    <x v="470"/>
    <n v="5.7629784181459302E-2"/>
    <n v="0.25244687501910201"/>
    <n v="0.33189346018725002"/>
    <n v="0.115511166379738"/>
    <n v="7.5299928500126095E-2"/>
    <n v="7.0043826467563602E-2"/>
    <n v="7.6809100022382799E-3"/>
    <n v="6.1756684348416697E-2"/>
    <n v="2.1715179893735399E-2"/>
    <n v="4.2148716538538498"/>
  </r>
  <r>
    <x v="14"/>
    <x v="14"/>
    <n v="0.50352660141254602"/>
    <n v="1.3802736931189099E-2"/>
    <n v="0.39751291555895601"/>
    <n v="0.58868434750985499"/>
    <x v="471"/>
    <n v="3.4987537356643603E-2"/>
    <n v="0.24211800640824899"/>
    <n v="0.32210702862735702"/>
    <n v="0.114390199093477"/>
    <n v="0.113707096432761"/>
    <n v="7.9541597234098399E-2"/>
    <n v="9.2506538287325506E-3"/>
    <n v="5.5433039816035298E-2"/>
    <n v="2.1236043096681499E-2"/>
    <n v="4.3821627402577796"/>
  </r>
  <r>
    <x v="14"/>
    <x v="15"/>
    <n v="4.41395859800243E-2"/>
    <n v="0.12774974750262"/>
    <n v="0.58007851898652296"/>
    <n v="0.29217173351085701"/>
    <x v="472"/>
    <n v="5.8422922492592597E-3"/>
    <n v="0.13648623445946001"/>
    <n v="1.43837217364595E-2"/>
    <n v="2.99654767192651E-2"/>
    <n v="0.63790299453555699"/>
    <n v="6.9686974891505798E-2"/>
    <n v="3.5394889504192999E-2"/>
    <n v="2.1470853652124498E-2"/>
    <n v="1.26597677280058E-2"/>
    <n v="4.7816522803435904"/>
  </r>
  <r>
    <x v="14"/>
    <x v="16"/>
    <n v="5.3698305305348103E-2"/>
    <n v="9.6711639688206494E-2"/>
    <n v="0.592858419325901"/>
    <n v="0.31042994098589199"/>
    <x v="473"/>
    <n v="1.6408280549730501E-2"/>
    <n v="0.13842421149148201"/>
    <n v="3.9271575300188599E-2"/>
    <n v="3.4143321645198302E-2"/>
    <n v="0.57261155513455597"/>
    <n v="9.7586596185557303E-2"/>
    <n v="3.7850295978524302E-2"/>
    <n v="2.1031647765668099E-2"/>
    <n v="1.5852447243217299E-2"/>
    <n v="4.7471840806722998"/>
  </r>
  <r>
    <x v="14"/>
    <x v="17"/>
    <n v="0.12245086116069601"/>
    <n v="4.7547532344066903E-2"/>
    <n v="0.55454562524041995"/>
    <n v="0.397906842415513"/>
    <x v="474"/>
    <n v="3.60258431286846E-2"/>
    <n v="0.38079279624630902"/>
    <n v="7.8909375452570998E-2"/>
    <n v="8.6382585031037004E-2"/>
    <n v="0.257019907299185"/>
    <n v="8.6834876642661901E-2"/>
    <n v="2.0954101182338501E-2"/>
    <n v="1.6613057683440301E-2"/>
    <n v="2.27899730353869E-2"/>
    <n v="4.9231866878166004"/>
  </r>
  <r>
    <x v="14"/>
    <x v="18"/>
    <n v="0.43831888349207598"/>
    <n v="1.82352228486698E-2"/>
    <n v="0.46563581161441198"/>
    <n v="0.51612896553691801"/>
    <x v="475"/>
    <n v="4.2226817048638003E-2"/>
    <n v="0.48029893075999203"/>
    <n v="0.10276405977139"/>
    <n v="0.14383152193599599"/>
    <n v="8.7433971099761795E-2"/>
    <n v="8.1695472678055103E-2"/>
    <n v="1.45880163773227E-2"/>
    <n v="2.1303009804182701E-2"/>
    <n v="1.9143781752824902E-2"/>
    <n v="4.5949176605913697"/>
  </r>
  <r>
    <x v="14"/>
    <x v="19"/>
    <n v="0.69100853830943498"/>
    <n v="1.30288637755849E-2"/>
    <n v="0.38189475537693301"/>
    <n v="0.60507638084748205"/>
    <x v="476"/>
    <n v="3.3395686122872401E-2"/>
    <n v="0.375573469229247"/>
    <n v="0.25654610843992298"/>
    <n v="0.12561381332167801"/>
    <n v="6.2973062796781401E-2"/>
    <n v="6.7887612734268105E-2"/>
    <n v="1.21412298731862E-2"/>
    <n v="3.97591826304362E-2"/>
    <n v="2.0934463701444E-2"/>
    <n v="4.6064215750236901"/>
  </r>
  <r>
    <x v="14"/>
    <x v="20"/>
    <n v="0.582956847749454"/>
    <n v="1.6192657007451101E-2"/>
    <n v="0.44851437051971199"/>
    <n v="0.53529297247283603"/>
    <x v="477"/>
    <n v="3.3253499687476103E-2"/>
    <n v="0.34692218884668702"/>
    <n v="0.24727103019844399"/>
    <n v="0.13575716714564101"/>
    <n v="8.1794442159238104E-2"/>
    <n v="7.8402037112892398E-2"/>
    <n v="1.4775788887878999E-2"/>
    <n v="3.6084754313320602E-2"/>
    <n v="2.0033961638650299E-2"/>
    <n v="4.49145325224851"/>
  </r>
  <r>
    <x v="14"/>
    <x v="21"/>
    <n v="0.39265806474109499"/>
    <n v="2.20240818147793E-2"/>
    <n v="0.67955870286257603"/>
    <n v="0.29841721532264498"/>
    <x v="478"/>
    <n v="3.3139230497801299E-2"/>
    <n v="0.35985708086086499"/>
    <n v="0.19670783979541001"/>
    <n v="0.137824652560359"/>
    <n v="0.116684810157739"/>
    <n v="9.7259357279982805E-2"/>
    <n v="1.40464422794668E-2"/>
    <n v="1.9218889022400699E-2"/>
    <n v="1.7687502881559899E-2"/>
    <n v="4.4213472903203801"/>
  </r>
  <r>
    <x v="14"/>
    <x v="22"/>
    <n v="0.68998551095624705"/>
    <n v="9.2151935038650105E-3"/>
    <n v="0.38774820764729701"/>
    <n v="0.60303659884883798"/>
    <x v="479"/>
    <n v="4.0123328664233099E-2"/>
    <n v="0.38806183150586498"/>
    <n v="0.19212178221843401"/>
    <n v="0.16458903351224899"/>
    <n v="7.1156829530953106E-2"/>
    <n v="8.4319850436975305E-2"/>
    <n v="1.420060639226E-2"/>
    <n v="2.13283308604987E-2"/>
    <n v="1.8220163956755301E-2"/>
    <n v="4.4341732181006197"/>
  </r>
  <r>
    <x v="14"/>
    <x v="23"/>
    <n v="0.630836484697198"/>
    <n v="1.29887318925539E-2"/>
    <n v="0.42031224746434298"/>
    <n v="0.56669902064310296"/>
    <x v="480"/>
    <n v="4.2026384874141502E-2"/>
    <n v="0.41571584472397499"/>
    <n v="0.12530116019437201"/>
    <n v="0.202187177851783"/>
    <n v="7.0547758880890404E-2"/>
    <n v="9.3156770362836899E-2"/>
    <n v="1.49872824278679E-2"/>
    <n v="1.37069533287493E-2"/>
    <n v="1.6133053228535699E-2"/>
    <n v="4.3974179880536903"/>
  </r>
  <r>
    <x v="14"/>
    <x v="24"/>
    <n v="7.8798785070917796E-2"/>
    <n v="6.7689040481539606E-2"/>
    <n v="0.47623401400771098"/>
    <n v="0.45607694551075001"/>
    <x v="481"/>
    <n v="6.7306399982764598E-3"/>
    <n v="9.4487046893291696E-2"/>
    <n v="0.12565909814956"/>
    <n v="4.1004076361651501E-2"/>
    <n v="0.36367728182149101"/>
    <n v="0.28202270521873302"/>
    <n v="1.8015364818828601E-2"/>
    <n v="2.11415091233393E-2"/>
    <n v="2.5421321164816001E-2"/>
    <n v="4.6690794416509602"/>
  </r>
  <r>
    <x v="14"/>
    <x v="25"/>
    <n v="8.0581742321533104E-2"/>
    <n v="5.9195943027967997E-2"/>
    <n v="0.58559743088388205"/>
    <n v="0.35520662608815001"/>
    <x v="482"/>
    <n v="6.3027084089298802E-3"/>
    <n v="9.0922995202046497E-2"/>
    <n v="0.14966584058302901"/>
    <n v="3.8732524469884302E-2"/>
    <n v="0.401061730167529"/>
    <n v="0.20914686183828399"/>
    <n v="2.05453380647657E-2"/>
    <n v="2.617045323818E-2"/>
    <n v="3.02097053676381E-2"/>
    <n v="4.8867796385504896"/>
  </r>
  <r>
    <x v="14"/>
    <x v="26"/>
    <n v="0.116896826303167"/>
    <n v="4.6047859874931901E-2"/>
    <n v="0.55569746611183901"/>
    <n v="0.398254674013229"/>
    <x v="483"/>
    <n v="8.6940853174753193E-3"/>
    <n v="0.116446491161391"/>
    <n v="0.164432042503111"/>
    <n v="4.4324973647729103E-2"/>
    <n v="0.34147093966435699"/>
    <n v="0.222924213209205"/>
    <n v="2.07429497656734E-2"/>
    <n v="3.0434330487163899E-2"/>
    <n v="2.79079799911187E-2"/>
    <n v="4.7478445715330801"/>
  </r>
  <r>
    <x v="14"/>
    <x v="27"/>
    <n v="0.47280787868112001"/>
    <n v="2.2439886533426798E-2"/>
    <n v="0.45813922873931401"/>
    <n v="0.51942088472726"/>
    <x v="484"/>
    <n v="2.3848999854436601E-2"/>
    <n v="0.46331989615143299"/>
    <n v="9.9462382362557097E-2"/>
    <n v="0.16671499071729301"/>
    <n v="9.5603708254491604E-2"/>
    <n v="0.100907885098715"/>
    <n v="1.0017252973264E-2"/>
    <n v="1.7085013365996399E-2"/>
    <n v="1.63140169853115E-2"/>
    <n v="4.5984218277196502"/>
  </r>
  <r>
    <x v="14"/>
    <x v="28"/>
    <n v="0.69538471691473702"/>
    <n v="1.51406788547792E-2"/>
    <n v="0.42794384634729499"/>
    <n v="0.55691547479792602"/>
    <x v="485"/>
    <n v="3.0465959888079399E-2"/>
    <n v="0.389638354445771"/>
    <n v="0.22895131601684701"/>
    <n v="0.126092008837771"/>
    <n v="7.8102918296670806E-2"/>
    <n v="8.4725241450884503E-2"/>
    <n v="7.4502404824697997E-3"/>
    <n v="3.1132002630704401E-2"/>
    <n v="1.8540918183226899E-2"/>
    <n v="4.3587069740487996"/>
  </r>
  <r>
    <x v="14"/>
    <x v="29"/>
    <n v="0.74884933528106301"/>
    <n v="1.2424601175534599E-2"/>
    <n v="0.40774556686254398"/>
    <n v="0.57982983196192095"/>
    <x v="486"/>
    <n v="3.2666308528028098E-2"/>
    <n v="0.36257728130372702"/>
    <n v="0.27324755562777098"/>
    <n v="0.104595215506001"/>
    <n v="7.7275224963014005E-2"/>
    <n v="7.7323495383416596E-2"/>
    <n v="7.36993486421318E-3"/>
    <n v="4.0150094079296303E-2"/>
    <n v="1.9139362649283499E-2"/>
    <n v="4.4109655831798102"/>
  </r>
  <r>
    <x v="14"/>
    <x v="30"/>
    <n v="0.77794559045740197"/>
    <n v="1.2768221427082701E-2"/>
    <n v="0.38018981744819003"/>
    <n v="0.60704196112472697"/>
    <x v="487"/>
    <n v="3.3191927357598197E-2"/>
    <n v="0.34892385148560801"/>
    <n v="0.28438040496818401"/>
    <n v="0.10946872545873899"/>
    <n v="7.1635588819668305E-2"/>
    <n v="7.6714120078930206E-2"/>
    <n v="6.7469213046879098E-3"/>
    <n v="4.3694220231442503E-2"/>
    <n v="2.0246578828322401E-2"/>
    <n v="4.4242569068629001"/>
  </r>
  <r>
    <x v="14"/>
    <x v="31"/>
    <n v="0.92168128810809702"/>
    <n v="1.08273511356843E-2"/>
    <n v="0.34703312117953"/>
    <n v="0.64213952768478599"/>
    <x v="488"/>
    <n v="3.2827157530045399E-2"/>
    <n v="0.31291284072272801"/>
    <n v="0.351734566641494"/>
    <n v="9.9181641145219296E-2"/>
    <n v="6.1265641881674798E-2"/>
    <n v="6.42242482768033E-2"/>
    <n v="5.9086935486446597E-3"/>
    <n v="4.7129602508630901E-2"/>
    <n v="2.01150383856602E-2"/>
    <n v="4.4282814605030403"/>
  </r>
  <r>
    <x v="14"/>
    <x v="32"/>
    <n v="0.84913189423629798"/>
    <n v="1.25860187650488E-2"/>
    <n v="0.378711841248832"/>
    <n v="0.608702139986119"/>
    <x v="489"/>
    <n v="3.17724278968066E-2"/>
    <n v="0.29729422459357002"/>
    <n v="0.34449388909916301"/>
    <n v="9.9643384674700505E-2"/>
    <n v="7.1122947959758195E-2"/>
    <n v="6.9731634292571801E-2"/>
    <n v="7.01584387489009E-3"/>
    <n v="4.6842245179709099E-2"/>
    <n v="2.7161771747128301E-2"/>
    <n v="4.4237050778408298"/>
  </r>
  <r>
    <x v="15"/>
    <x v="0"/>
    <n v="0.83694840331026599"/>
    <n v="4.8700808808947803E-2"/>
    <n v="0.65762168869496096"/>
    <n v="0.29367750249609098"/>
    <x v="490"/>
    <n v="2.5401566138742501E-2"/>
    <n v="0.19881975193819501"/>
    <n v="9.0296632448887706E-2"/>
    <n v="0.10430465019104899"/>
    <n v="0.118258459234604"/>
    <n v="0.1242999158772"/>
    <n v="8.0223107427762494E-2"/>
    <n v="0.185255667998523"/>
    <n v="6.0696434157930898E-2"/>
    <n v="6.0931808854896499"/>
  </r>
  <r>
    <x v="15"/>
    <x v="1"/>
    <n v="0.84492686031750397"/>
    <n v="5.6689612469260402E-2"/>
    <n v="0.64987566437750599"/>
    <n v="0.29343472315323399"/>
    <x v="491"/>
    <n v="2.4297727749159E-2"/>
    <n v="0.197629617032475"/>
    <n v="0.100720737845418"/>
    <n v="9.6873506029060502E-2"/>
    <n v="0.118420162474696"/>
    <n v="0.12995493237776401"/>
    <n v="7.2208646331824694E-2"/>
    <n v="0.18704501643907101"/>
    <n v="5.9255578347449399E-2"/>
    <n v="5.9727607920809502"/>
  </r>
  <r>
    <x v="15"/>
    <x v="2"/>
    <n v="0.978028316153706"/>
    <n v="4.9768005493158199E-2"/>
    <n v="0.66640479705280597"/>
    <n v="0.28382719745403601"/>
    <x v="492"/>
    <n v="2.3234103000779199E-2"/>
    <n v="0.21339886139431599"/>
    <n v="0.101616570985371"/>
    <n v="0.10694865527418999"/>
    <n v="0.118814298602366"/>
    <n v="0.12834902849740101"/>
    <n v="7.6989715758031402E-2"/>
    <n v="0.15297569652082199"/>
    <n v="6.1966863363820901E-2"/>
    <n v="6.14093172785297"/>
  </r>
  <r>
    <x v="15"/>
    <x v="3"/>
    <n v="0.93839519238887403"/>
    <n v="5.5554055766822402E-2"/>
    <n v="0.65093663731053597"/>
    <n v="0.29350930692264199"/>
    <x v="493"/>
    <n v="2.4953100319134398E-2"/>
    <n v="0.22011495362984901"/>
    <n v="9.4672996206623103E-2"/>
    <n v="0.10385374799616701"/>
    <n v="0.117613859742961"/>
    <n v="0.106460408357643"/>
    <n v="8.4758683655170003E-2"/>
    <n v="0.17590922555305699"/>
    <n v="5.75088754780353E-2"/>
    <n v="5.9585901339507696"/>
  </r>
  <r>
    <x v="15"/>
    <x v="4"/>
    <n v="0.96532034720398996"/>
    <n v="5.1445721010841397E-2"/>
    <n v="0.66824857673688498"/>
    <n v="0.28030570225227303"/>
    <x v="494"/>
    <n v="2.51677859477469E-2"/>
    <n v="0.22932097389516901"/>
    <n v="9.0094408719185295E-2"/>
    <n v="0.107900095632308"/>
    <n v="0.113178634553455"/>
    <n v="0.123370638723853"/>
    <n v="8.4553323258352006E-2"/>
    <n v="0.15701088784430001"/>
    <n v="5.7440025421023597E-2"/>
    <n v="6.1545000981715496"/>
  </r>
  <r>
    <x v="15"/>
    <x v="5"/>
    <n v="0.96194180319447697"/>
    <n v="5.8537256903318999E-2"/>
    <n v="0.67573498234269103"/>
    <n v="0.26572776075399002"/>
    <x v="495"/>
    <n v="2.5470116562612399E-2"/>
    <n v="0.231210756495141"/>
    <n v="8.6886574960803806E-2"/>
    <n v="0.113249961889319"/>
    <n v="0.108346487796272"/>
    <n v="0.116549045388244"/>
    <n v="6.9118184955379205E-2"/>
    <n v="0.174697848323805"/>
    <n v="6.2739976144689097E-2"/>
    <n v="6.0487574401898696"/>
  </r>
  <r>
    <x v="15"/>
    <x v="6"/>
    <n v="0.98838283681588002"/>
    <n v="5.2610605303527097E-2"/>
    <n v="0.68435311393077103"/>
    <n v="0.26303628076570201"/>
    <x v="496"/>
    <n v="2.8685970184041801E-2"/>
    <n v="0.24293290099360099"/>
    <n v="8.8833706150378694E-2"/>
    <n v="0.116242864894683"/>
    <n v="0.112389564213073"/>
    <n v="0.113145687982009"/>
    <n v="6.5648785536816801E-2"/>
    <n v="0.16169991887257701"/>
    <n v="5.8845531453385398E-2"/>
    <n v="6.06719236118564"/>
  </r>
  <r>
    <x v="15"/>
    <x v="7"/>
    <n v="0.97278095770441697"/>
    <n v="5.4438127804668703E-2"/>
    <n v="0.66692407340336202"/>
    <n v="0.27863779879196898"/>
    <x v="497"/>
    <n v="2.7658647687655798E-2"/>
    <n v="0.262173980315976"/>
    <n v="0.10108145652372701"/>
    <n v="0.10450440930566"/>
    <n v="0.107454433681597"/>
    <n v="0.10766579017288801"/>
    <n v="7.3550854401501595E-2"/>
    <n v="0.14838260864170799"/>
    <n v="5.5270384985013202E-2"/>
    <n v="6.1349537318088601"/>
  </r>
  <r>
    <x v="15"/>
    <x v="8"/>
    <n v="0.95332105657072796"/>
    <n v="5.2307748661167199E-2"/>
    <n v="0.68094103629515501"/>
    <n v="0.26675121504367699"/>
    <x v="498"/>
    <n v="2.7493486488885999E-2"/>
    <n v="0.22483132267286501"/>
    <n v="8.8203019949738698E-2"/>
    <n v="0.120666062654082"/>
    <n v="0.109824365301845"/>
    <n v="0.11238624992804599"/>
    <n v="7.8591992413154899E-2"/>
    <n v="0.16969368584730199"/>
    <n v="5.5927592607967001E-2"/>
    <n v="5.9748577741790498"/>
  </r>
  <r>
    <x v="15"/>
    <x v="9"/>
    <n v="1.0501559145758701"/>
    <n v="7.0275861515928698E-2"/>
    <n v="0.65632101857020897"/>
    <n v="0.27340311991386201"/>
    <x v="499"/>
    <n v="2.7162495373635399E-2"/>
    <n v="0.22857598727724401"/>
    <n v="9.04469928610864E-2"/>
    <n v="0.12589322895489"/>
    <n v="0.106203931665285"/>
    <n v="0.10719466462572801"/>
    <n v="7.5991290694059604E-2"/>
    <n v="0.17316461722314699"/>
    <n v="5.0548720962172E-2"/>
    <n v="6.1002790158451097"/>
  </r>
  <r>
    <x v="15"/>
    <x v="10"/>
    <n v="1.1484308837302699"/>
    <n v="4.66434668132139E-2"/>
    <n v="0.68409297606670505"/>
    <n v="0.26926355712008099"/>
    <x v="500"/>
    <n v="3.0527648839707901E-2"/>
    <n v="0.23417833142008301"/>
    <n v="8.2556873492794405E-2"/>
    <n v="0.14689250004763699"/>
    <n v="9.8381360739652896E-2"/>
    <n v="0.109383861343626"/>
    <n v="7.2923224690685698E-2"/>
    <n v="0.16346746055632699"/>
    <n v="4.8417153983571E-2"/>
    <n v="5.8974930647749702"/>
  </r>
  <r>
    <x v="15"/>
    <x v="11"/>
    <n v="1.36136742803402"/>
    <n v="4.5997174582076202E-2"/>
    <n v="0.67902686000812595"/>
    <n v="0.27497596540979702"/>
    <x v="501"/>
    <n v="3.5460598555492301E-2"/>
    <n v="0.25373679724722198"/>
    <n v="7.3828436580435905E-2"/>
    <n v="0.17894031552245501"/>
    <n v="9.6903316397739095E-2"/>
    <n v="0.10658607031523799"/>
    <n v="6.0983298928200397E-2"/>
    <n v="0.138960998411336"/>
    <n v="4.23566755009947E-2"/>
    <n v="6.1632382026045196"/>
  </r>
  <r>
    <x v="15"/>
    <x v="12"/>
    <n v="0.87054679058849704"/>
    <n v="5.4461290108400201E-2"/>
    <n v="0.68290271385441703"/>
    <n v="0.26263599603718302"/>
    <x v="502"/>
    <n v="2.1286925796592901E-2"/>
    <n v="0.18345710751404301"/>
    <n v="9.4360148622061102E-2"/>
    <n v="0.10774922760895"/>
    <n v="0.123737924873966"/>
    <n v="0.115877716383086"/>
    <n v="8.64847636610966E-2"/>
    <n v="0.18925471257788901"/>
    <n v="6.1926517769623199E-2"/>
    <n v="6.0259595708898797"/>
  </r>
  <r>
    <x v="15"/>
    <x v="13"/>
    <n v="0.82348279025834803"/>
    <n v="6.4696988680869996E-2"/>
    <n v="0.66650876568619899"/>
    <n v="0.26879424563293097"/>
    <x v="503"/>
    <n v="2.2164148970838699E-2"/>
    <n v="0.19897557937900001"/>
    <n v="0.10732935949436399"/>
    <n v="7.91253801218708E-2"/>
    <n v="0.1292416806301"/>
    <n v="0.11939532433546"/>
    <n v="9.7212436798137E-2"/>
    <n v="0.17017828025120799"/>
    <n v="5.79177784964304E-2"/>
    <n v="6.1024224980835298"/>
  </r>
  <r>
    <x v="15"/>
    <x v="14"/>
    <n v="0.64933097120247596"/>
    <n v="7.6447174025893502E-2"/>
    <n v="0.67144585574233795"/>
    <n v="0.25210697023176898"/>
    <x v="504"/>
    <n v="2.5870893697430501E-2"/>
    <n v="0.151947244141903"/>
    <n v="7.9086202179125306E-2"/>
    <n v="0.10758897647061599"/>
    <n v="0.22182723855712699"/>
    <n v="0.117713983495856"/>
    <n v="7.6978523164545301E-2"/>
    <n v="0.14452285029727999"/>
    <n v="5.8359526400221497E-2"/>
    <n v="6.1911420942560103"/>
  </r>
  <r>
    <x v="15"/>
    <x v="15"/>
    <n v="0.24657674218187001"/>
    <n v="0.14286288193645799"/>
    <n v="0.65211035770942105"/>
    <n v="0.20502676035412101"/>
    <x v="505"/>
    <n v="0"/>
    <n v="3.7007716435590201E-3"/>
    <n v="5.5426035148301396E-3"/>
    <n v="0.19663417492127799"/>
    <n v="0.48358948355939602"/>
    <n v="5.9832388903934199E-2"/>
    <n v="0.11104836564004"/>
    <n v="2.6488881913723099E-2"/>
    <n v="9.5362143078247197E-2"/>
    <n v="6.4032691908516703"/>
  </r>
  <r>
    <x v="15"/>
    <x v="16"/>
    <n v="0.30495167790023903"/>
    <n v="0.138111554614262"/>
    <n v="0.64470256847096197"/>
    <n v="0.217185876914776"/>
    <x v="506"/>
    <n v="4.80314086987763E-5"/>
    <n v="8.1110399712580102E-3"/>
    <n v="1.28694876153414E-2"/>
    <n v="0.215391400744775"/>
    <n v="0.39853496998757398"/>
    <n v="7.4449043718668506E-2"/>
    <n v="0.164421622587442"/>
    <n v="2.9929571545424999E-2"/>
    <n v="8.0583663269084893E-2"/>
    <n v="6.4305219524492996"/>
  </r>
  <r>
    <x v="15"/>
    <x v="17"/>
    <n v="0.54846680613216803"/>
    <n v="0.123962372341167"/>
    <n v="0.64441278398198598"/>
    <n v="0.23162484367684699"/>
    <x v="507"/>
    <n v="1.5074877525750201E-2"/>
    <n v="0.25582827930041602"/>
    <n v="2.4096532585086001E-2"/>
    <n v="0.116321267766117"/>
    <n v="0.20746512472928999"/>
    <n v="8.37539144730991E-2"/>
    <n v="0.142043664344738"/>
    <n v="6.3160077867776998E-2"/>
    <n v="7.8222096538673999E-2"/>
    <n v="6.3053058050016704"/>
  </r>
  <r>
    <x v="15"/>
    <x v="18"/>
    <n v="0.77498994252086095"/>
    <n v="7.3060411490358898E-2"/>
    <n v="0.68534009208197699"/>
    <n v="0.24159949642766401"/>
    <x v="508"/>
    <n v="2.2084175845136101E-2"/>
    <n v="0.33272140072399597"/>
    <n v="5.9745620497870397E-2"/>
    <n v="8.2518717833021296E-2"/>
    <n v="0.148576009051405"/>
    <n v="0.12661513637492999"/>
    <n v="9.8767217792518694E-2"/>
    <n v="4.40542811393137E-2"/>
    <n v="6.9507672598259698E-2"/>
    <n v="6.2476343842864601"/>
  </r>
  <r>
    <x v="15"/>
    <x v="19"/>
    <n v="0.80237581953395798"/>
    <n v="7.3605374489796094E-2"/>
    <n v="0.68670936042920006"/>
    <n v="0.23968526508100399"/>
    <x v="509"/>
    <n v="2.53546686650628E-2"/>
    <n v="0.330845907783272"/>
    <n v="7.7241407989360203E-2"/>
    <n v="8.1930871727457999E-2"/>
    <n v="0.14091104824502201"/>
    <n v="0.11678279587464201"/>
    <n v="8.4321254438966001E-2"/>
    <n v="6.0608555713587899E-2"/>
    <n v="7.0428045993705196E-2"/>
    <n v="6.21147085216829"/>
  </r>
  <r>
    <x v="15"/>
    <x v="20"/>
    <n v="0.77783181829616699"/>
    <n v="7.32776790236086E-2"/>
    <n v="0.69213741655374095"/>
    <n v="0.23458490442265001"/>
    <x v="510"/>
    <n v="2.6133920821680201E-2"/>
    <n v="0.27810242112595901"/>
    <n v="7.9041240364544005E-2"/>
    <n v="9.2911351987794405E-2"/>
    <n v="0.14612945639633201"/>
    <n v="0.12183239389518601"/>
    <n v="9.2972175734530094E-2"/>
    <n v="8.5635042944483999E-2"/>
    <n v="6.07927699358351E-2"/>
    <n v="6.1894700236403297"/>
  </r>
  <r>
    <x v="15"/>
    <x v="21"/>
    <n v="0.83752936485470597"/>
    <n v="8.4833062077567606E-2"/>
    <n v="0.67282091228596297"/>
    <n v="0.24234602563646901"/>
    <x v="511"/>
    <n v="3.1228723143367401E-2"/>
    <n v="0.284158319195144"/>
    <n v="8.3365854208362705E-2"/>
    <n v="0.116180002254112"/>
    <n v="0.146114713884928"/>
    <n v="0.12284952662463"/>
    <n v="9.0216578490783503E-2"/>
    <n v="6.0209000396021797E-2"/>
    <n v="5.2142473847843103E-2"/>
    <n v="6.1530782036558902"/>
  </r>
  <r>
    <x v="15"/>
    <x v="22"/>
    <n v="0.54354228058769605"/>
    <n v="0.10193283504121201"/>
    <n v="0.67334257035925305"/>
    <n v="0.224724594599535"/>
    <x v="512"/>
    <n v="2.7263205396584299E-2"/>
    <n v="9.9114533623097398E-2"/>
    <n v="4.48037320306129E-2"/>
    <n v="0.16133878034232599"/>
    <n v="0.20817118179442401"/>
    <n v="0.15490895880616601"/>
    <n v="0.120999891508231"/>
    <n v="8.4205080594616802E-2"/>
    <n v="8.1437031415131006E-2"/>
    <n v="6.1916485347450001"/>
  </r>
  <r>
    <x v="15"/>
    <x v="23"/>
    <n v="0.81972531434329299"/>
    <n v="8.55137073196134E-2"/>
    <n v="0.68543106853689295"/>
    <n v="0.229055224143493"/>
    <x v="513"/>
    <n v="3.5746668215626998E-2"/>
    <n v="0.27405924891366501"/>
    <n v="3.2238850118669601E-2"/>
    <n v="0.13501407148543901"/>
    <n v="0.171895210525595"/>
    <n v="0.14266897099985101"/>
    <n v="7.8668109452437199E-2"/>
    <n v="4.5227879925170703E-2"/>
    <n v="6.6106315390376105E-2"/>
    <n v="6.3236519580808297"/>
  </r>
  <r>
    <x v="15"/>
    <x v="24"/>
    <n v="0.33948643513102"/>
    <n v="0.11352193502326501"/>
    <n v="0.64612748518268004"/>
    <n v="0.240350579794054"/>
    <x v="514"/>
    <n v="6.5582647115642097E-3"/>
    <n v="2.9828748583349599E-3"/>
    <n v="3.17397421138133E-2"/>
    <n v="0.13634018981146501"/>
    <n v="0.31178872070714397"/>
    <n v="0.18745635444071801"/>
    <n v="0.12814345912825501"/>
    <n v="7.6149373060414596E-2"/>
    <n v="9.6044941915042703E-2"/>
    <n v="6.2300461207097397"/>
  </r>
  <r>
    <x v="15"/>
    <x v="25"/>
    <n v="0.35793592441955902"/>
    <n v="0.105809115434235"/>
    <n v="0.66966343146785101"/>
    <n v="0.224527453097914"/>
    <x v="515"/>
    <n v="2.8659136109627599E-3"/>
    <n v="1.15130466395322E-3"/>
    <n v="3.0399791562478899E-2"/>
    <n v="0.15527789166445899"/>
    <n v="0.28642405372921498"/>
    <n v="0.18281013275779201"/>
    <n v="0.14422148753661401"/>
    <n v="5.2502921894160802E-2"/>
    <n v="0.11004059449216"/>
    <n v="6.3604903655021596"/>
  </r>
  <r>
    <x v="15"/>
    <x v="26"/>
    <n v="0.46059360237279701"/>
    <n v="0.108041840860958"/>
    <n v="0.66436932724115205"/>
    <n v="0.22758883189789"/>
    <x v="516"/>
    <n v="2.2033840821042701E-3"/>
    <n v="1.57550850202335E-3"/>
    <n v="4.1613468516328002E-2"/>
    <n v="0.15068576660534799"/>
    <n v="0.263428643652798"/>
    <n v="0.20428061109300999"/>
    <n v="0.15490828076271901"/>
    <n v="7.2813644069627897E-2"/>
    <n v="9.2562436278093893E-2"/>
    <n v="6.2598232473766604"/>
  </r>
  <r>
    <x v="15"/>
    <x v="27"/>
    <n v="0.76887148230367697"/>
    <n v="6.9080914432074106E-2"/>
    <n v="0.67272998597967504"/>
    <n v="0.25818909958825098"/>
    <x v="517"/>
    <n v="1.6961912714512101E-2"/>
    <n v="0.29567068296924398"/>
    <n v="5.4632443566837899E-2"/>
    <n v="0.115624641169096"/>
    <n v="0.160702513458228"/>
    <n v="0.13272191603308001"/>
    <n v="8.9774890297459997E-2"/>
    <n v="5.7653359833618197E-2"/>
    <n v="6.0283620422663102E-2"/>
    <n v="6.2715790307253698"/>
  </r>
  <r>
    <x v="15"/>
    <x v="28"/>
    <n v="0.86476652092685002"/>
    <n v="6.9713844025607194E-2"/>
    <n v="0.68523266178799203"/>
    <n v="0.24505349418640099"/>
    <x v="518"/>
    <n v="2.5180887859799699E-2"/>
    <n v="0.28703387609501102"/>
    <n v="7.6050535608554404E-2"/>
    <n v="8.9352626231678001E-2"/>
    <n v="0.155592133528143"/>
    <n v="0.121380644297352"/>
    <n v="0.103444027681884"/>
    <n v="6.9285799422450903E-2"/>
    <n v="5.6536881024983297E-2"/>
    <n v="6.2089882792759203"/>
  </r>
  <r>
    <x v="15"/>
    <x v="29"/>
    <n v="0.85271340894158798"/>
    <n v="8.1932114056314301E-2"/>
    <n v="0.66902237901412898"/>
    <n v="0.24904550692955599"/>
    <x v="519"/>
    <n v="2.4235352374745001E-2"/>
    <n v="0.264422294285304"/>
    <n v="8.3545536601106501E-2"/>
    <n v="9.1943650011636693E-2"/>
    <n v="0.153289482600552"/>
    <n v="0.13307527801312"/>
    <n v="7.8988690972213796E-2"/>
    <n v="8.6386470921079594E-2"/>
    <n v="6.7359573999073497E-2"/>
    <n v="6.2264151140350297"/>
  </r>
  <r>
    <x v="15"/>
    <x v="30"/>
    <n v="0.88336889097780502"/>
    <n v="7.24774425355868E-2"/>
    <n v="0.687426835241983"/>
    <n v="0.24009572222243"/>
    <x v="520"/>
    <n v="2.4788323989338799E-2"/>
    <n v="0.260698483952023"/>
    <n v="9.7783470376136203E-2"/>
    <n v="9.2184162088021201E-2"/>
    <n v="0.15214045123203901"/>
    <n v="0.124588939159389"/>
    <n v="7.8644430215251498E-2"/>
    <n v="9.4160235410993207E-2"/>
    <n v="6.1996630945540997E-2"/>
    <n v="6.1166258469520303"/>
  </r>
  <r>
    <x v="15"/>
    <x v="31"/>
    <n v="0.90846584820145004"/>
    <n v="6.9228879006923497E-2"/>
    <n v="0.690905548550931"/>
    <n v="0.23986557244214601"/>
    <x v="521"/>
    <n v="2.4696617628966602E-2"/>
    <n v="0.28327872436009599"/>
    <n v="0.109893137660958"/>
    <n v="8.3530152354226603E-2"/>
    <n v="0.13719680737734899"/>
    <n v="0.11377739487994"/>
    <n v="7.4757033594665998E-2"/>
    <n v="9.9885733382800004E-2"/>
    <n v="5.9618333230374097E-2"/>
    <n v="6.1513149297889704"/>
  </r>
  <r>
    <x v="15"/>
    <x v="32"/>
    <n v="0.87751285837066395"/>
    <n v="7.0369824721407195E-2"/>
    <n v="0.69158015981689303"/>
    <n v="0.23805001546169999"/>
    <x v="522"/>
    <n v="2.7018087672248201E-2"/>
    <n v="0.244252871308868"/>
    <n v="0.10738878858329801"/>
    <n v="9.4692171629839103E-2"/>
    <n v="0.144183540297874"/>
    <n v="0.113546297403364"/>
    <n v="7.6931115945015796E-2"/>
    <n v="0.11440662554488901"/>
    <n v="6.3234819457196695E-2"/>
    <n v="6.1621780844045402"/>
  </r>
  <r>
    <x v="16"/>
    <x v="0"/>
    <n v="0.87008509389614797"/>
    <n v="7.1028915695555304E-3"/>
    <n v="0.50220414775019795"/>
    <n v="0.49069296068024598"/>
    <x v="523"/>
    <n v="4.32273203011381E-2"/>
    <n v="0.24435152795474999"/>
    <n v="0.17576271306402999"/>
    <n v="0.10242671743037"/>
    <n v="7.9563436469723095E-2"/>
    <n v="7.9663387937903105E-2"/>
    <n v="0.18736300909241699"/>
    <n v="5.1638102236988101E-2"/>
    <n v="1.3269588346114899E-2"/>
    <n v="6.7741731939064502"/>
  </r>
  <r>
    <x v="16"/>
    <x v="1"/>
    <n v="0.91942794701997399"/>
    <n v="6.4606957536424096E-3"/>
    <n v="0.47451349550254601"/>
    <n v="0.51902580874381199"/>
    <x v="524"/>
    <n v="3.86093472125454E-2"/>
    <n v="0.24791443991505699"/>
    <n v="0.19482960590204701"/>
    <n v="9.5790567411691493E-2"/>
    <n v="7.8636308697835902E-2"/>
    <n v="7.9986395697764598E-2"/>
    <n v="0.187668684698547"/>
    <n v="3.9734606076875303E-2"/>
    <n v="1.24733797572245E-2"/>
    <n v="6.8507353767061501"/>
  </r>
  <r>
    <x v="16"/>
    <x v="2"/>
    <n v="1.0388847052836301"/>
    <n v="5.2205314130711802E-3"/>
    <n v="0.48146939179592002"/>
    <n v="0.51331007679100904"/>
    <x v="525"/>
    <n v="4.0180518709175501E-2"/>
    <n v="0.26820173019040899"/>
    <n v="0.198249946118153"/>
    <n v="9.7867969124096205E-2"/>
    <n v="7.6221771555556594E-2"/>
    <n v="8.1586932930487702E-2"/>
    <n v="0.170556591782767"/>
    <n v="3.2445471467173498E-2"/>
    <n v="1.2546194671948001E-2"/>
    <n v="6.7599204792877101"/>
  </r>
  <r>
    <x v="16"/>
    <x v="3"/>
    <n v="0.92994010823138396"/>
    <n v="7.8569936774835897E-3"/>
    <n v="0.48836509479394602"/>
    <n v="0.50377791152856999"/>
    <x v="526"/>
    <n v="3.8731484996043598E-2"/>
    <n v="0.27754096517202698"/>
    <n v="0.19046651457777899"/>
    <n v="9.1422889994984199E-2"/>
    <n v="6.8808118529987694E-2"/>
    <n v="8.0336566519823002E-2"/>
    <n v="0.17646338982879001"/>
    <n v="4.2568570578106299E-2"/>
    <n v="1.21219770586889E-2"/>
    <n v="6.7240403638153898"/>
  </r>
  <r>
    <x v="16"/>
    <x v="4"/>
    <n v="0.98133648727213296"/>
    <n v="6.06220810761662E-3"/>
    <n v="0.50458167975660295"/>
    <n v="0.48935611213578101"/>
    <x v="527"/>
    <n v="3.6958126707719398E-2"/>
    <n v="0.291345449698099"/>
    <n v="0.186362650292067"/>
    <n v="9.6745181230816102E-2"/>
    <n v="6.3860228216571599E-2"/>
    <n v="8.4115564951669497E-2"/>
    <n v="0.16816009960668599"/>
    <n v="4.2099834925800099E-2"/>
    <n v="1.15414855642918E-2"/>
    <n v="6.5919750583438104"/>
  </r>
  <r>
    <x v="16"/>
    <x v="5"/>
    <n v="0.92661097231401002"/>
    <n v="6.6892025569399802E-3"/>
    <n v="0.50871242759145596"/>
    <n v="0.48459836985160398"/>
    <x v="528"/>
    <n v="3.5902018378426097E-2"/>
    <n v="0.30347983140226997"/>
    <n v="0.189280121105246"/>
    <n v="0.104049083045038"/>
    <n v="5.8889122497952501E-2"/>
    <n v="8.3493765508880505E-2"/>
    <n v="0.16539651515967799"/>
    <n v="2.8630280271461601E-2"/>
    <n v="1.29345915647312E-2"/>
    <n v="6.7780655240683698"/>
  </r>
  <r>
    <x v="16"/>
    <x v="6"/>
    <n v="0.93502312757970896"/>
    <n v="7.2879761257221799E-3"/>
    <n v="0.51643768193474304"/>
    <n v="0.476274341939535"/>
    <x v="529"/>
    <n v="4.0513411490967897E-2"/>
    <n v="0.31434142040185098"/>
    <n v="0.174554861157524"/>
    <n v="0.111490000897606"/>
    <n v="6.0168604968462103E-2"/>
    <n v="8.0448807802321998E-2"/>
    <n v="0.158898180513352"/>
    <n v="2.96838596504287E-2"/>
    <n v="1.28102673281997E-2"/>
    <n v="6.8036480584775996"/>
  </r>
  <r>
    <x v="16"/>
    <x v="7"/>
    <n v="0.99050733827871695"/>
    <n v="4.7728278567653604E-3"/>
    <n v="0.48880323001178699"/>
    <n v="0.50642394213144704"/>
    <x v="530"/>
    <n v="3.78507110442243E-2"/>
    <n v="0.30443193999110701"/>
    <n v="0.16243678197164099"/>
    <n v="9.9504979816985098E-2"/>
    <n v="5.5226698082205802E-2"/>
    <n v="7.8050550259336396E-2"/>
    <n v="0.21299776846576499"/>
    <n v="2.4790316113664199E-2"/>
    <n v="1.0942666134208001E-2"/>
    <n v="6.8477788030162898"/>
  </r>
  <r>
    <x v="16"/>
    <x v="8"/>
    <n v="0.97673185444440203"/>
    <n v="6.1502256958600402E-3"/>
    <n v="0.48829110785090601"/>
    <n v="0.505558666453234"/>
    <x v="531"/>
    <n v="3.63368168248683E-2"/>
    <n v="0.28008806186660201"/>
    <n v="0.17130241689839301"/>
    <n v="9.9025244061073006E-2"/>
    <n v="6.7562541126079304E-2"/>
    <n v="7.5178398023909299E-2"/>
    <n v="0.213423569135582"/>
    <n v="2.88750686672537E-2"/>
    <n v="1.0051182343022399E-2"/>
    <n v="6.8429630023274797"/>
  </r>
  <r>
    <x v="16"/>
    <x v="9"/>
    <n v="1.0390800324384499"/>
    <n v="7.64235407666342E-3"/>
    <n v="0.477388710307043"/>
    <n v="0.51496893561629398"/>
    <x v="532"/>
    <n v="4.01971421408557E-2"/>
    <n v="0.28202036569108602"/>
    <n v="0.177937945677836"/>
    <n v="0.104188565527867"/>
    <n v="7.2942978981783105E-2"/>
    <n v="7.6957961765491203E-2"/>
    <n v="0.184992259035583"/>
    <n v="2.7832238478497098E-2"/>
    <n v="9.84202820569695E-3"/>
    <n v="6.7536834644057802"/>
  </r>
  <r>
    <x v="16"/>
    <x v="10"/>
    <n v="1.08167638803254"/>
    <n v="4.4473701992737303E-3"/>
    <n v="0.50109035026353199"/>
    <n v="0.49446227953719402"/>
    <x v="533"/>
    <n v="4.2561038863548797E-2"/>
    <n v="0.29298188302040101"/>
    <n v="0.17674550698906899"/>
    <n v="0.115196580650106"/>
    <n v="6.6575584574338598E-2"/>
    <n v="8.4308872368526702E-2"/>
    <n v="0.16725008290756899"/>
    <n v="2.1741792656794299E-2"/>
    <n v="1.0813072626621701E-2"/>
    <n v="6.8029254442537397"/>
  </r>
  <r>
    <x v="16"/>
    <x v="11"/>
    <n v="1.3106959452089"/>
    <n v="6.5119145014633601E-3"/>
    <n v="0.55753944542127898"/>
    <n v="0.43594864007725698"/>
    <x v="534"/>
    <n v="4.9447115606166797E-2"/>
    <n v="0.34170600461336698"/>
    <n v="0.15201553712117299"/>
    <n v="0.15965653298569299"/>
    <n v="4.7275016967253301E-2"/>
    <n v="8.58277029113865E-2"/>
    <n v="0.129802375866477"/>
    <n v="1.0842197387248899E-2"/>
    <n v="9.0299868870242703E-3"/>
    <n v="6.7139325789925204"/>
  </r>
  <r>
    <x v="16"/>
    <x v="12"/>
    <n v="0.85122993201175201"/>
    <n v="7.5360995593133501E-3"/>
    <n v="0.49446663695666299"/>
    <n v="0.49799726348402301"/>
    <x v="535"/>
    <n v="3.99285472360335E-2"/>
    <n v="0.25177561521887998"/>
    <n v="0.17772581512750699"/>
    <n v="0.104738769944741"/>
    <n v="7.28343827886581E-2"/>
    <n v="8.2842749388363099E-2"/>
    <n v="0.20656744319609299"/>
    <n v="2.7555580253153099E-2"/>
    <n v="1.31142069181983E-2"/>
    <n v="6.75435987944795"/>
  </r>
  <r>
    <x v="16"/>
    <x v="13"/>
    <n v="0.92234635513594398"/>
    <n v="6.7022841801491996E-3"/>
    <n v="0.495806147940549"/>
    <n v="0.49749156787930199"/>
    <x v="536"/>
    <n v="4.1589432920408703E-2"/>
    <n v="0.23910866170374401"/>
    <n v="0.19508303680949199"/>
    <n v="9.4253175043544704E-2"/>
    <n v="7.6167488586935297E-2"/>
    <n v="8.1527163317857407E-2"/>
    <n v="0.20798050373173399"/>
    <n v="2.8462950365063699E-2"/>
    <n v="1.17476124888959E-2"/>
    <n v="6.7848548574671597"/>
  </r>
  <r>
    <x v="16"/>
    <x v="14"/>
    <n v="0.59293193027285296"/>
    <n v="1.08392645073446E-2"/>
    <n v="0.52835465698605599"/>
    <n v="0.46080607850659899"/>
    <x v="537"/>
    <n v="3.8619256427459898E-2"/>
    <n v="0.22777637668058301"/>
    <n v="0.16815939436535801"/>
    <n v="0.10278167161424"/>
    <n v="0.12633572991754999"/>
    <n v="9.2994423479040605E-2"/>
    <n v="0.18824171010188401"/>
    <n v="1.5985142455172501E-2"/>
    <n v="1.37781239436683E-2"/>
    <n v="6.9529457041566802"/>
  </r>
  <r>
    <x v="16"/>
    <x v="15"/>
    <n v="9.6738335946138607E-2"/>
    <n v="5.20088308970275E-2"/>
    <n v="0.73207672766322596"/>
    <n v="0.215914441439747"/>
    <x v="538"/>
    <n v="0"/>
    <n v="0.113612152138944"/>
    <n v="2.2550338466299599E-2"/>
    <n v="0.123293852683415"/>
    <n v="0.43108637819804302"/>
    <n v="0.106469480219149"/>
    <n v="0.12014660921553399"/>
    <n v="3.16631461126963E-2"/>
    <n v="2.1023318551115999E-2"/>
    <n v="7.1752081862141601"/>
  </r>
  <r>
    <x v="16"/>
    <x v="16"/>
    <n v="0.12016732902892401"/>
    <n v="4.7099274444208201E-2"/>
    <n v="0.71544577310260404"/>
    <n v="0.23745495245318801"/>
    <x v="539"/>
    <n v="0"/>
    <n v="0.119374100041447"/>
    <n v="6.2976020084211007E-2"/>
    <n v="0.14053322419935599"/>
    <n v="0.35572393638111999"/>
    <n v="0.12176031497250001"/>
    <n v="0.139336223980634"/>
    <n v="7.04117775718469E-3"/>
    <n v="2.63558641182737E-2"/>
    <n v="7.2216127570736903"/>
  </r>
  <r>
    <x v="16"/>
    <x v="17"/>
    <n v="0.298843756337142"/>
    <n v="2.4274091705495101E-2"/>
    <n v="0.67951771587903598"/>
    <n v="0.29620819241546897"/>
    <x v="540"/>
    <n v="2.59908129644238E-2"/>
    <n v="0.428798994984469"/>
    <n v="6.91170416539299E-2"/>
    <n v="0.11318059587531"/>
    <n v="0.14879531944090901"/>
    <n v="9.5858031545170294E-2"/>
    <n v="6.9978957306707307E-2"/>
    <n v="1.1523503344825501E-2"/>
    <n v="1.9918683587079399E-2"/>
    <n v="7.1520425926446096"/>
  </r>
  <r>
    <x v="16"/>
    <x v="18"/>
    <n v="0.55295787694444298"/>
    <n v="1.4843740834037999E-2"/>
    <n v="0.62550590640402304"/>
    <n v="0.35965035276193902"/>
    <x v="541"/>
    <n v="2.9694872120695E-2"/>
    <n v="0.43377341275057901"/>
    <n v="0.14835561904387001"/>
    <n v="0.116310095391036"/>
    <n v="8.7609378216372394E-2"/>
    <n v="0.10116548470954401"/>
    <n v="3.7261804203674302E-2"/>
    <n v="9.9283115380642706E-3"/>
    <n v="2.0179966764076601E-2"/>
    <n v="6.9860517669156099"/>
  </r>
  <r>
    <x v="16"/>
    <x v="19"/>
    <n v="0.65555792950512004"/>
    <n v="1.1852978938225499E-2"/>
    <n v="0.63760198929151402"/>
    <n v="0.35054503177026097"/>
    <x v="542"/>
    <n v="2.7557246575680702E-2"/>
    <n v="0.40858893120281498"/>
    <n v="0.209227246848324"/>
    <n v="0.109118643373771"/>
    <n v="7.11930312923401E-2"/>
    <n v="9.8112533072753805E-2"/>
    <n v="3.41766864149224E-2"/>
    <n v="9.88233514039062E-3"/>
    <n v="1.57353693219544E-2"/>
    <n v="6.9031770200308804"/>
  </r>
  <r>
    <x v="16"/>
    <x v="20"/>
    <n v="0.62584399041050498"/>
    <n v="9.7368761279736597E-3"/>
    <n v="0.63684698991724098"/>
    <n v="0.35341613395478499"/>
    <x v="543"/>
    <n v="2.9273348159888999E-2"/>
    <n v="0.36047871014402799"/>
    <n v="0.19736823721834201"/>
    <n v="0.113120659074507"/>
    <n v="0.101259888168135"/>
    <n v="0.10317939179340301"/>
    <n v="4.2468589572930301E-2"/>
    <n v="1.69428883173855E-2"/>
    <n v="1.63424956872011E-2"/>
    <n v="7.0373539798627096"/>
  </r>
  <r>
    <x v="16"/>
    <x v="21"/>
    <n v="0.67519044185551602"/>
    <n v="1.10237110739776E-2"/>
    <n v="0.63453435306111305"/>
    <n v="0.35444193586490902"/>
    <x v="544"/>
    <n v="3.6550534885941399E-2"/>
    <n v="0.36794397228626102"/>
    <n v="0.19060858983592499"/>
    <n v="0.121827272001721"/>
    <n v="0.105790023916795"/>
    <n v="9.7507540315544095E-2"/>
    <n v="3.2183694399720499E-2"/>
    <n v="9.9596505574419993E-3"/>
    <n v="1.65724587355283E-2"/>
    <n v="6.8707436063658198"/>
  </r>
  <r>
    <x v="16"/>
    <x v="22"/>
    <n v="0.29023015163014498"/>
    <n v="2.0169451019948201E-2"/>
    <n v="0.70692155765473896"/>
    <n v="0.27290899132531299"/>
    <x v="545"/>
    <n v="2.7145515663575499E-2"/>
    <n v="0.208138048957518"/>
    <n v="0.13850868146051101"/>
    <n v="0.134403135531245"/>
    <n v="0.20546608508647801"/>
    <n v="0.14375900306004399"/>
    <n v="7.3780963751840498E-2"/>
    <n v="1.63256728616753E-2"/>
    <n v="2.1334159405327398E-2"/>
    <n v="7.0497445634297096"/>
  </r>
  <r>
    <x v="16"/>
    <x v="23"/>
    <n v="0.85724192479988304"/>
    <n v="1.2023097265873601E-2"/>
    <n v="0.69054500456119905"/>
    <n v="0.29743189817292798"/>
    <x v="546"/>
    <n v="4.0740173559835599E-2"/>
    <n v="0.45556809971916101"/>
    <n v="5.81596781333069E-2"/>
    <n v="0.21091047645153599"/>
    <n v="6.8816523845615402E-2"/>
    <n v="0.108368968886742"/>
    <n v="3.0519094149615199E-2"/>
    <n v="5.3497554365818899E-3"/>
    <n v="9.3654255616231301E-3"/>
    <n v="7.0755858270261198"/>
  </r>
  <r>
    <x v="16"/>
    <x v="24"/>
    <n v="0.15271375347007601"/>
    <n v="3.0822226724987901E-2"/>
    <n v="0.77577085007453594"/>
    <n v="0.19340692320047601"/>
    <x v="547"/>
    <n v="7.2123870198105297E-3"/>
    <n v="8.8493326504689995E-2"/>
    <n v="0.11064664144018201"/>
    <n v="9.9152742197901905E-2"/>
    <n v="0.30260007381801601"/>
    <n v="0.21828832078152199"/>
    <n v="9.0933057360098796E-2"/>
    <n v="1.90391910380284E-2"/>
    <n v="2.8077336909899799E-2"/>
    <n v="7.0918409523528201"/>
  </r>
  <r>
    <x v="16"/>
    <x v="25"/>
    <n v="0.16225937476851099"/>
    <n v="2.7293187806928802E-2"/>
    <n v="0.73841708325029598"/>
    <n v="0.234289728942775"/>
    <x v="548"/>
    <n v="2.5174596011791998E-3"/>
    <n v="9.1322000203135398E-2"/>
    <n v="0.118798121498156"/>
    <n v="0.10433663653280401"/>
    <n v="0.309274651408322"/>
    <n v="0.202015583386667"/>
    <n v="9.2445137444917905E-2"/>
    <n v="1.43710688058104E-2"/>
    <n v="2.9993359132668901E-2"/>
    <n v="7.0666678941337899"/>
  </r>
  <r>
    <x v="16"/>
    <x v="26"/>
    <n v="0.208998230800572"/>
    <n v="2.9021021278470501E-2"/>
    <n v="0.72585782334430704"/>
    <n v="0.24512115537722201"/>
    <x v="549"/>
    <n v="2.5651844597940798E-3"/>
    <n v="9.37226964615758E-2"/>
    <n v="0.12985125378451001"/>
    <n v="0.10300641911007601"/>
    <n v="0.301444542649629"/>
    <n v="0.191812532520134"/>
    <n v="9.11825258337913E-2"/>
    <n v="2.2469037389284002E-2"/>
    <n v="2.70405672950172E-2"/>
    <n v="7.1151663154151397"/>
  </r>
  <r>
    <x v="16"/>
    <x v="27"/>
    <n v="0.55708505881508696"/>
    <n v="1.62551815232936E-2"/>
    <n v="0.67738700994469203"/>
    <n v="0.306357808532015"/>
    <x v="550"/>
    <n v="2.5087117704337799E-2"/>
    <n v="0.398584889969408"/>
    <n v="0.123068690229202"/>
    <n v="0.14709027139720801"/>
    <n v="0.11903167472179101"/>
    <n v="0.114303599138354"/>
    <n v="3.4366194646207403E-2"/>
    <n v="1.0549988205970799E-2"/>
    <n v="1.40612713543649E-2"/>
    <n v="7.0966762644910197"/>
  </r>
  <r>
    <x v="16"/>
    <x v="28"/>
    <n v="0.67224436264963505"/>
    <n v="1.28231001869479E-2"/>
    <n v="0.65517159962921601"/>
    <n v="0.332005300183837"/>
    <x v="551"/>
    <n v="4.08428306575973E-2"/>
    <n v="0.41913195186361302"/>
    <n v="0.17252381715559201"/>
    <n v="0.10799589344053399"/>
    <n v="9.7879255623508396E-2"/>
    <n v="9.6182519116951304E-2"/>
    <n v="2.8522227006599801E-2"/>
    <n v="9.3744479791029508E-3"/>
    <n v="1.10395347459201E-2"/>
    <n v="6.9467616712185398"/>
  </r>
  <r>
    <x v="16"/>
    <x v="29"/>
    <n v="0.65891805210835297"/>
    <n v="1.2209573795662799E-2"/>
    <n v="0.64375745306475496"/>
    <n v="0.34403297313958198"/>
    <x v="552"/>
    <n v="4.11906499324E-2"/>
    <n v="0.38717845697951297"/>
    <n v="0.20875859635101701"/>
    <n v="7.6365497314922995E-2"/>
    <n v="0.10467774321331901"/>
    <n v="0.103649765427451"/>
    <n v="2.76696164321854E-2"/>
    <n v="1.3524544113512499E-2"/>
    <n v="1.77492317588397E-2"/>
    <n v="6.9828993400363704"/>
  </r>
  <r>
    <x v="16"/>
    <x v="30"/>
    <n v="0.71942869598482595"/>
    <n v="1.02360911781207E-2"/>
    <n v="0.63131427493915704"/>
    <n v="0.358449633882723"/>
    <x v="553"/>
    <n v="4.6347855036183001E-2"/>
    <n v="0.37323539299244501"/>
    <n v="0.23246450540072799"/>
    <n v="7.3515632569999906E-2"/>
    <n v="8.8009519172700099E-2"/>
    <n v="0.11064131925635499"/>
    <n v="2.7693892584658E-2"/>
    <n v="1.50312553367913E-2"/>
    <n v="1.5562043345629601E-2"/>
    <n v="6.9338644158072897"/>
  </r>
  <r>
    <x v="16"/>
    <x v="31"/>
    <n v="0.78231189293446202"/>
    <n v="1.07898605684208E-2"/>
    <n v="0.59099659264849802"/>
    <n v="0.39821354678308102"/>
    <x v="554"/>
    <n v="5.0394851939294903E-2"/>
    <n v="0.37342930585502998"/>
    <n v="0.25685737822896099"/>
    <n v="6.6910159812944001E-2"/>
    <n v="7.8143892443181706E-2"/>
    <n v="0.102023677790662"/>
    <n v="2.49469580787006E-2"/>
    <n v="1.62250731618825E-2"/>
    <n v="1.5139856859946101E-2"/>
    <n v="6.94817798540097"/>
  </r>
  <r>
    <x v="16"/>
    <x v="32"/>
    <n v="0.76812817956173796"/>
    <n v="1.3111099672166299E-2"/>
    <n v="0.60408641086862302"/>
    <n v="0.38280248945921103"/>
    <x v="555"/>
    <n v="5.3382807436261198E-2"/>
    <n v="0.33015859463659503"/>
    <n v="0.25820291534365702"/>
    <n v="7.15798593517393E-2"/>
    <n v="0.106323502108618"/>
    <n v="9.4775514573944397E-2"/>
    <n v="3.1283098520376501E-2"/>
    <n v="1.8557178673833202E-2"/>
    <n v="1.35915678581156E-2"/>
    <n v="6.9142667227284003"/>
  </r>
  <r>
    <x v="17"/>
    <x v="0"/>
    <n v="0.81013246953888696"/>
    <n v="4.1108028329897503E-2"/>
    <n v="0.455659878254422"/>
    <n v="0.50323209341568098"/>
    <x v="556"/>
    <n v="3.40626029354038E-2"/>
    <n v="0.27558756608082802"/>
    <n v="0.100765680828175"/>
    <n v="9.6944280946708095E-2"/>
    <n v="0.28720654991059702"/>
    <n v="0.113228487742593"/>
    <n v="2.45233633655535E-2"/>
    <n v="5.0568383070284897E-2"/>
    <n v="5.3397969286726197E-3"/>
    <n v="6.2022389461662497"/>
  </r>
  <r>
    <x v="17"/>
    <x v="1"/>
    <n v="0.82826045272587701"/>
    <n v="4.85138830767489E-2"/>
    <n v="0.44635482758373202"/>
    <n v="0.50513128933951901"/>
    <x v="557"/>
    <n v="3.1525209140531599E-2"/>
    <n v="0.28146892768671999"/>
    <n v="0.11356595777160799"/>
    <n v="9.2179446027948794E-2"/>
    <n v="0.28838915124568598"/>
    <n v="0.10520552194350601"/>
    <n v="2.1551026322229501E-2"/>
    <n v="4.8431714871372697E-2"/>
    <n v="5.4454188144306996E-3"/>
    <n v="6.0996361374260903"/>
  </r>
  <r>
    <x v="17"/>
    <x v="2"/>
    <n v="0.99065242777246298"/>
    <n v="4.45064970192285E-2"/>
    <n v="0.433387135679562"/>
    <n v="0.52210636730120996"/>
    <x v="558"/>
    <n v="3.08825813796045E-2"/>
    <n v="0.29678003128181302"/>
    <n v="0.11850909771246999"/>
    <n v="9.3308201561422402E-2"/>
    <n v="0.28014861564879801"/>
    <n v="0.103317447678225"/>
    <n v="2.1424320982345701E-2"/>
    <n v="3.7489428589866702E-2"/>
    <n v="5.2632073085313001E-3"/>
    <n v="6.2182535684029698"/>
  </r>
  <r>
    <x v="17"/>
    <x v="3"/>
    <n v="0.96252488696099103"/>
    <n v="4.1017976700900002E-2"/>
    <n v="0.43437236203017698"/>
    <n v="0.52460966126892306"/>
    <x v="559"/>
    <n v="2.6479366631261499E-2"/>
    <n v="0.29407108663422898"/>
    <n v="0.108359634873854"/>
    <n v="0.1007631967552"/>
    <n v="0.28575154525331597"/>
    <n v="9.8719589453506798E-2"/>
    <n v="2.0223704127821301E-2"/>
    <n v="5.0524917827350198E-2"/>
    <n v="6.0407128792171697E-3"/>
    <n v="6.1715549938596199"/>
  </r>
  <r>
    <x v="17"/>
    <x v="4"/>
    <n v="0.99709172327257001"/>
    <n v="4.1860413390070697E-2"/>
    <n v="0.42006028755074498"/>
    <n v="0.53807929905918395"/>
    <x v="560"/>
    <n v="2.56252443248366E-2"/>
    <n v="0.30873216775758799"/>
    <n v="0.104487710484492"/>
    <n v="0.11334325206275001"/>
    <n v="0.26953923578271899"/>
    <n v="0.105922162091192"/>
    <n v="2.0690030010069301E-2"/>
    <n v="3.70489874767998E-2"/>
    <n v="5.7150522203807596E-3"/>
    <n v="6.1643725701335104"/>
  </r>
  <r>
    <x v="17"/>
    <x v="5"/>
    <n v="0.99144963758331806"/>
    <n v="4.5041165753486101E-2"/>
    <n v="0.45185818614343798"/>
    <n v="0.50310064810307598"/>
    <x v="561"/>
    <n v="2.4032240132790799E-2"/>
    <n v="0.31081794682976899"/>
    <n v="0.105261266480635"/>
    <n v="0.11467484201405"/>
    <n v="0.26254196212659597"/>
    <n v="0.101616591028708"/>
    <n v="1.78475223748123E-2"/>
    <n v="4.6981803226350399E-2"/>
    <n v="5.5206076899504001E-3"/>
    <n v="6.1763795782067703"/>
  </r>
  <r>
    <x v="17"/>
    <x v="6"/>
    <n v="1.0134613129581"/>
    <n v="4.1113103854942802E-2"/>
    <n v="0.43870882942872902"/>
    <n v="0.52017806671632805"/>
    <x v="562"/>
    <n v="2.8473004305875699E-2"/>
    <n v="0.31324331157569102"/>
    <n v="0.102863421550873"/>
    <n v="0.11687663461096599"/>
    <n v="0.26111149560439101"/>
    <n v="0.10161991321939901"/>
    <n v="1.9794256617138701E-2"/>
    <n v="4.1349969562351999E-2"/>
    <n v="6.2044866604968104E-3"/>
    <n v="6.0959052432416199"/>
  </r>
  <r>
    <x v="17"/>
    <x v="7"/>
    <n v="1.0257383582667601"/>
    <n v="4.1486380179141698E-2"/>
    <n v="0.420680589243696"/>
    <n v="0.53783303057716303"/>
    <x v="563"/>
    <n v="4.3460602937475598E-2"/>
    <n v="0.30280577952182902"/>
    <n v="0.109390185614004"/>
    <n v="0.11071948622726099"/>
    <n v="0.25194482039329302"/>
    <n v="0.100737237271496"/>
    <n v="1.93589548992927E-2"/>
    <n v="4.6060533605929502E-2"/>
    <n v="6.4378031796466203E-3"/>
    <n v="6.1781505929481302"/>
  </r>
  <r>
    <x v="17"/>
    <x v="8"/>
    <n v="0.91693782080535702"/>
    <n v="4.4909241977535597E-2"/>
    <n v="0.44066603344171801"/>
    <n v="0.51442472458074695"/>
    <x v="564"/>
    <n v="2.9185042216468299E-2"/>
    <n v="0.30401217906063399"/>
    <n v="0.113368798879442"/>
    <n v="0.11782668542701399"/>
    <n v="0.26359503582168498"/>
    <n v="9.6094219025269406E-2"/>
    <n v="1.86840357665322E-2"/>
    <n v="4.1171445603819599E-2"/>
    <n v="5.9056102431347401E-3"/>
    <n v="6.1895013241875203"/>
  </r>
  <r>
    <x v="17"/>
    <x v="9"/>
    <n v="0.98783680805933205"/>
    <n v="4.28303709832146E-2"/>
    <n v="0.43419283281946802"/>
    <n v="0.52297679619731796"/>
    <x v="565"/>
    <n v="3.0137114056469301E-2"/>
    <n v="0.31393730569258899"/>
    <n v="0.111268273541759"/>
    <n v="0.127088259092556"/>
    <n v="0.26023628057544301"/>
    <n v="8.98050098542858E-2"/>
    <n v="1.9489311258049102E-2"/>
    <n v="3.4731071470191298E-2"/>
    <n v="5.3199063406632304E-3"/>
    <n v="6.2126041963201803"/>
  </r>
  <r>
    <x v="17"/>
    <x v="10"/>
    <n v="1.07202294152752"/>
    <n v="3.98563291327797E-2"/>
    <n v="0.42065923865538402"/>
    <n v="0.53948443221183595"/>
    <x v="566"/>
    <n v="4.0280878493408098E-2"/>
    <n v="0.31877343047894902"/>
    <n v="0.110021518223576"/>
    <n v="0.15209401957034399"/>
    <n v="0.204563938560478"/>
    <n v="0.100504328832502"/>
    <n v="2.2593298994455401E-2"/>
    <n v="3.6564026080962903E-2"/>
    <n v="5.21797553303654E-3"/>
    <n v="6.1712284837559599"/>
  </r>
  <r>
    <x v="17"/>
    <x v="11"/>
    <n v="1.40389116052882"/>
    <n v="3.8813870966657199E-2"/>
    <n v="0.41330203250743303"/>
    <n v="0.54788409652590897"/>
    <x v="567"/>
    <n v="4.44051254878138E-2"/>
    <n v="0.33102429695051699"/>
    <n v="9.9368006625922295E-2"/>
    <n v="0.182674249370648"/>
    <n v="0.173093865338939"/>
    <n v="0.106477787730972"/>
    <n v="2.39967496291166E-2"/>
    <n v="2.5749155090706299E-2"/>
    <n v="4.5804576096957501E-3"/>
    <n v="6.0563833448842201"/>
  </r>
  <r>
    <x v="17"/>
    <x v="12"/>
    <n v="0.76473465834715204"/>
    <n v="4.7590201903086E-2"/>
    <n v="0.45950110426991803"/>
    <n v="0.49290869382699598"/>
    <x v="568"/>
    <n v="2.9945432981461701E-2"/>
    <n v="0.26919494207963501"/>
    <n v="0.12003242089433699"/>
    <n v="0.123060679909197"/>
    <n v="0.25774981690983501"/>
    <n v="0.10742493724748201"/>
    <n v="2.3031169513722E-2"/>
    <n v="4.89691743506349E-2"/>
    <n v="7.2793032040580604E-3"/>
    <n v="6.1189161206119298"/>
  </r>
  <r>
    <x v="17"/>
    <x v="13"/>
    <n v="0.79394551707986905"/>
    <n v="4.4231268574509E-2"/>
    <n v="0.450915477470691"/>
    <n v="0.50485325395479996"/>
    <x v="569"/>
    <n v="2.8473985257933401E-2"/>
    <n v="0.27752683084461599"/>
    <n v="0.12655870216229301"/>
    <n v="0.119867350287244"/>
    <n v="0.24764931662293299"/>
    <n v="0.106538192780723"/>
    <n v="1.9927818493376201E-2"/>
    <n v="5.3683584200688798E-2"/>
    <n v="8.0434422919182305E-3"/>
    <n v="6.2055046197542802"/>
  </r>
  <r>
    <x v="17"/>
    <x v="14"/>
    <n v="0.62048156015554401"/>
    <n v="5.9374303809076601E-2"/>
    <n v="0.50239678658011899"/>
    <n v="0.43822890961080502"/>
    <x v="570"/>
    <n v="3.3136503674000201E-2"/>
    <n v="0.21661123007830899"/>
    <n v="9.2812166856363607E-2"/>
    <n v="0.123233372262867"/>
    <n v="0.35842821082774801"/>
    <n v="0.10269735335812499"/>
    <n v="2.2479742605456599E-2"/>
    <n v="3.2520021775927499E-2"/>
    <n v="8.2276278748985594E-3"/>
    <n v="6.1625302432506404"/>
  </r>
  <r>
    <x v="17"/>
    <x v="15"/>
    <n v="0.25158622823599203"/>
    <n v="0.10275886954465401"/>
    <n v="0.62828366526507595"/>
    <n v="0.26895746519026997"/>
    <x v="571"/>
    <n v="1.21131104410319E-2"/>
    <n v="7.2680584575537194E-2"/>
    <n v="8.0731772714142894E-3"/>
    <n v="0.109080418988134"/>
    <n v="0.69152010856262902"/>
    <n v="4.8227274551563899E-2"/>
    <n v="4.2941233995463103E-2"/>
    <n v="3.2077377629156898E-3"/>
    <n v="3.0897840599325402E-3"/>
    <n v="6.5219597431829301"/>
  </r>
  <r>
    <x v="17"/>
    <x v="16"/>
    <n v="0.312525250517803"/>
    <n v="9.2159119300818798E-2"/>
    <n v="0.60927802910196605"/>
    <n v="0.29856285159721502"/>
    <x v="572"/>
    <n v="1.4181579288217699E-2"/>
    <n v="8.48225578703386E-2"/>
    <n v="1.4939785578969699E-2"/>
    <n v="0.117846290048809"/>
    <n v="0.64733120289490198"/>
    <n v="5.4343198908835801E-2"/>
    <n v="4.5390810019784303E-2"/>
    <n v="4.2148357942476296E-3"/>
    <n v="4.94448003871697E-3"/>
    <n v="6.5216579606571203"/>
  </r>
  <r>
    <x v="17"/>
    <x v="17"/>
    <n v="0.50921777853473404"/>
    <n v="6.5155856442609003E-2"/>
    <n v="0.52252345712458403"/>
    <n v="0.412320686432807"/>
    <x v="573"/>
    <n v="2.1421990364982501E-2"/>
    <n v="0.28289149019736698"/>
    <n v="3.2764710465851402E-2"/>
    <n v="0.105844882156804"/>
    <n v="0.41594498680349501"/>
    <n v="7.3389038154382802E-2"/>
    <n v="3.8622635057861003E-2"/>
    <n v="8.5668970333719705E-3"/>
    <n v="9.9552507624611295E-3"/>
    <n v="6.4436483599096697"/>
  </r>
  <r>
    <x v="17"/>
    <x v="18"/>
    <n v="0.76286410936662397"/>
    <n v="5.0589623663184799E-2"/>
    <n v="0.47431908734879202"/>
    <n v="0.475091288988023"/>
    <x v="574"/>
    <n v="2.5491522175554799E-2"/>
    <n v="0.34719537229912301"/>
    <n v="8.0015623443081399E-2"/>
    <n v="0.110981651775501"/>
    <n v="0.27099522581458602"/>
    <n v="0.10208222366672"/>
    <n v="3.6265676456962E-2"/>
    <n v="7.7447275307133299E-3"/>
    <n v="1.0463419148448999E-2"/>
    <n v="6.1007907799743304"/>
  </r>
  <r>
    <x v="17"/>
    <x v="19"/>
    <n v="0.82422657203105198"/>
    <n v="4.4175375983123197E-2"/>
    <n v="0.44739959050314798"/>
    <n v="0.50842503351372903"/>
    <x v="575"/>
    <n v="2.95378642758326E-2"/>
    <n v="0.335919747873829"/>
    <n v="0.10820734614788299"/>
    <n v="0.115202296568584"/>
    <n v="0.24899681736502299"/>
    <n v="9.4140904983378904E-2"/>
    <n v="3.1432122243569199E-2"/>
    <n v="1.54032223936142E-2"/>
    <n v="1.2986761342314799E-2"/>
    <n v="6.1897008175321702"/>
  </r>
  <r>
    <x v="17"/>
    <x v="20"/>
    <n v="0.77575879436284201"/>
    <n v="5.0715151270464401E-2"/>
    <n v="0.48361773097358701"/>
    <n v="0.46566711775594899"/>
    <x v="576"/>
    <n v="2.5641690150333199E-2"/>
    <n v="0.30884141084320399"/>
    <n v="0.10514998733905299"/>
    <n v="0.12121722964789899"/>
    <n v="0.27097032376423003"/>
    <n v="0.100298392349984"/>
    <n v="3.0153299082025999E-2"/>
    <n v="1.7206648105099399E-2"/>
    <n v="1.13072419602864E-2"/>
    <n v="6.2274022051717699"/>
  </r>
  <r>
    <x v="17"/>
    <x v="21"/>
    <n v="0.83388271838647299"/>
    <n v="4.4774017476170297E-2"/>
    <n v="0.460121042898404"/>
    <n v="0.49510493962542601"/>
    <x v="577"/>
    <n v="3.3703109247187203E-2"/>
    <n v="0.31325122152539497"/>
    <n v="9.9274735151998902E-2"/>
    <n v="0.129449444571517"/>
    <n v="0.26859381243121899"/>
    <n v="9.7324268230971095E-2"/>
    <n v="2.99518063857768E-2"/>
    <n v="1.0191728159944E-2"/>
    <n v="9.4087308008702492E-3"/>
    <n v="6.2795295038329497"/>
  </r>
  <r>
    <x v="17"/>
    <x v="22"/>
    <n v="0.50225304606349497"/>
    <n v="7.1700427264215105E-2"/>
    <n v="0.54950960108897096"/>
    <n v="0.37878997164681399"/>
    <x v="578"/>
    <n v="1.5885801402239299E-2"/>
    <n v="0.14181129987041399"/>
    <n v="6.6120266173872899E-2"/>
    <n v="0.12658746545709301"/>
    <n v="0.46291811660419901"/>
    <n v="0.109094273990737"/>
    <n v="3.8291923374133202E-2"/>
    <n v="1.41473110105247E-2"/>
    <n v="1.1400461835590301E-2"/>
    <n v="6.39579004534985"/>
  </r>
  <r>
    <x v="17"/>
    <x v="23"/>
    <n v="1.1016605447710499"/>
    <n v="4.93522300366026E-2"/>
    <n v="0.45591202413225301"/>
    <n v="0.49473574583114399"/>
    <x v="579"/>
    <n v="3.5031532572636803E-2"/>
    <n v="0.32842507744111599"/>
    <n v="6.6409406286610406E-2"/>
    <n v="0.18651249323216401"/>
    <n v="0.230818934297877"/>
    <n v="0.103768466793954"/>
    <n v="2.82334936408506E-2"/>
    <n v="4.90625067127568E-3"/>
    <n v="7.3778274820125696E-3"/>
    <n v="6.1786160481210297"/>
  </r>
  <r>
    <x v="17"/>
    <x v="24"/>
    <n v="0.30622553428671301"/>
    <n v="8.9139473450342996E-2"/>
    <n v="0.62878994735219196"/>
    <n v="0.28207057919746498"/>
    <x v="580"/>
    <n v="6.2053414101903102E-3"/>
    <n v="5.6222822673271701E-2"/>
    <n v="4.0422113871329997E-2"/>
    <n v="7.51404519059376E-2"/>
    <n v="0.64082136935606204"/>
    <n v="0.118158059257031"/>
    <n v="3.2447515381150802E-2"/>
    <n v="7.9470897857331999E-3"/>
    <n v="9.5836022733614395E-3"/>
    <n v="6.6127827462811899"/>
  </r>
  <r>
    <x v="17"/>
    <x v="25"/>
    <n v="0.336017492936385"/>
    <n v="8.8628188486138307E-2"/>
    <n v="0.58754869283469102"/>
    <n v="0.32382311867917002"/>
    <x v="581"/>
    <n v="6.3794067844529199E-3"/>
    <n v="6.2710454525908704E-2"/>
    <n v="4.4677037549686598E-2"/>
    <n v="8.4010850890044494E-2"/>
    <n v="0.60429972527977904"/>
    <n v="0.12978395902977"/>
    <n v="3.7150616565806503E-2"/>
    <n v="6.8759200463822398E-3"/>
    <n v="9.9219415804476796E-3"/>
    <n v="6.4632836732614702"/>
  </r>
  <r>
    <x v="17"/>
    <x v="26"/>
    <n v="0.412194111533009"/>
    <n v="8.8347901715183003E-2"/>
    <n v="0.60285257796910396"/>
    <n v="0.30879952031571301"/>
    <x v="582"/>
    <n v="6.7150906068810497E-3"/>
    <n v="7.11487384725982E-2"/>
    <n v="5.3935131443613497E-2"/>
    <n v="9.0967621890973599E-2"/>
    <n v="0.58062655509611605"/>
    <n v="0.123143768030357"/>
    <n v="3.8224785670753297E-2"/>
    <n v="1.19663096784891E-2"/>
    <n v="1.1009110710175501E-2"/>
    <n v="6.3878982428980704"/>
  </r>
  <r>
    <x v="17"/>
    <x v="27"/>
    <n v="0.73082276471415897"/>
    <n v="5.9295141788131403E-2"/>
    <n v="0.50417380924535504"/>
    <n v="0.43653104896651401"/>
    <x v="583"/>
    <n v="1.9757544103337601E-2"/>
    <n v="0.29455794888839498"/>
    <n v="6.9275144540840702E-2"/>
    <n v="0.14384003011822899"/>
    <n v="0.31306401544259799"/>
    <n v="0.10012244611757901"/>
    <n v="2.7612893575532399E-2"/>
    <n v="1.23863617714879E-2"/>
    <n v="1.04578662306166E-2"/>
    <n v="6.2255879582200002"/>
  </r>
  <r>
    <x v="17"/>
    <x v="28"/>
    <n v="0.83494724496746597"/>
    <n v="5.4051696439695797E-2"/>
    <n v="0.48248230422795202"/>
    <n v="0.463465999332352"/>
    <x v="584"/>
    <n v="2.6344597784218601E-2"/>
    <n v="0.33944568249324197"/>
    <n v="9.9049992123744296E-2"/>
    <n v="9.5186842698498003E-2"/>
    <n v="0.27625762683149202"/>
    <n v="0.102492981843109"/>
    <n v="2.7826219565595799E-2"/>
    <n v="1.43698900324813E-2"/>
    <n v="1.0157982445360401E-2"/>
    <n v="6.1935224908680597"/>
  </r>
  <r>
    <x v="17"/>
    <x v="29"/>
    <n v="0.781319945503122"/>
    <n v="5.5534913159903401E-2"/>
    <n v="0.481001866107372"/>
    <n v="0.463463220732725"/>
    <x v="585"/>
    <n v="2.6887563008037099E-2"/>
    <n v="0.32621523802540098"/>
    <n v="0.11345682558418201"/>
    <n v="7.3479568480058696E-2"/>
    <n v="0.28527450641468199"/>
    <n v="0.11011143372206"/>
    <n v="2.7256011706144299E-2"/>
    <n v="1.6082048192521799E-2"/>
    <n v="1.12253656472758E-2"/>
    <n v="6.2431694268266202"/>
  </r>
  <r>
    <x v="17"/>
    <x v="30"/>
    <n v="0.80551618528972901"/>
    <n v="4.97850292415341E-2"/>
    <n v="0.48294045467998198"/>
    <n v="0.46727451607848403"/>
    <x v="586"/>
    <n v="2.6083134568367101E-2"/>
    <n v="0.31782063339981798"/>
    <n v="0.12345027988247401"/>
    <n v="7.6818343028308603E-2"/>
    <n v="0.28553302462541502"/>
    <n v="0.10698976587611"/>
    <n v="2.8228345540340299E-2"/>
    <n v="1.50496625764912E-2"/>
    <n v="1.0654004245413099E-2"/>
    <n v="6.2187501705391801"/>
  </r>
  <r>
    <x v="17"/>
    <x v="31"/>
    <n v="0.84066557685162702"/>
    <n v="5.0490979567193901E-2"/>
    <n v="0.458317353201741"/>
    <n v="0.491191667231065"/>
    <x v="587"/>
    <n v="3.0242845599937899E-2"/>
    <n v="0.332293117512582"/>
    <n v="0.13565372854655"/>
    <n v="8.0195913183716896E-2"/>
    <n v="0.25495887018268198"/>
    <n v="9.8631093265256195E-2"/>
    <n v="2.4298054081993498E-2"/>
    <n v="2.26023947399514E-2"/>
    <n v="1.18493206916414E-2"/>
    <n v="6.2332540417701496"/>
  </r>
  <r>
    <x v="17"/>
    <x v="32"/>
    <n v="0.789316177494925"/>
    <n v="4.87850055039677E-2"/>
    <n v="0.48377668592390599"/>
    <n v="0.46743830857212698"/>
    <x v="588"/>
    <n v="2.69071918697E-2"/>
    <n v="0.31110279597137502"/>
    <n v="0.13372138849143"/>
    <n v="8.2422607120181707E-2"/>
    <n v="0.26806556964478101"/>
    <n v="0.104650926328561"/>
    <n v="2.5466362986226999E-2"/>
    <n v="2.83703023861431E-2"/>
    <n v="1.06591368280367E-2"/>
    <n v="6.3265189849991801"/>
  </r>
  <r>
    <x v="18"/>
    <x v="0"/>
    <n v="0.78002933125871898"/>
    <n v="1.4054091558034301E-2"/>
    <n v="0.53669349673769495"/>
    <n v="0.44925241170427099"/>
    <x v="589"/>
    <n v="4.9381935606902197E-2"/>
    <n v="0.34431957844377398"/>
    <n v="0.17865209435627"/>
    <n v="6.0593984266733902E-2"/>
    <n v="0.11959629438168801"/>
    <n v="0.14006041814812301"/>
    <n v="3.4027199074212901E-2"/>
    <n v="3.7737691311259397E-2"/>
    <n v="2.4738337159549199E-2"/>
    <n v="6.7819882289903299"/>
  </r>
  <r>
    <x v="18"/>
    <x v="1"/>
    <n v="0.84363209582574505"/>
    <n v="1.26546179767437E-2"/>
    <n v="0.54356787215228797"/>
    <n v="0.44377750987096798"/>
    <x v="590"/>
    <n v="4.4701500298963102E-2"/>
    <n v="0.33775818796867701"/>
    <n v="0.20255061515583"/>
    <n v="5.95599969065254E-2"/>
    <n v="0.112944932823663"/>
    <n v="0.13468011106817501"/>
    <n v="3.13303249909547E-2"/>
    <n v="4.2895094568141001E-2"/>
    <n v="2.3068109468458602E-2"/>
    <n v="6.8418971526260499"/>
  </r>
  <r>
    <x v="18"/>
    <x v="2"/>
    <n v="0.99627995193221197"/>
    <n v="1.30353385352866E-2"/>
    <n v="0.52452935779612997"/>
    <n v="0.46243530366858399"/>
    <x v="591"/>
    <n v="4.42333660294301E-2"/>
    <n v="0.35610863713705598"/>
    <n v="0.205691616003191"/>
    <n v="6.1776393029396401E-2"/>
    <n v="0.110695960455409"/>
    <n v="0.129258796132245"/>
    <n v="2.7394513137184901E-2"/>
    <n v="3.2821845296786903E-2"/>
    <n v="2.16232177290312E-2"/>
    <n v="6.8740785213316"/>
  </r>
  <r>
    <x v="18"/>
    <x v="3"/>
    <n v="0.94620694518316595"/>
    <n v="1.25823508328271E-2"/>
    <n v="0.53274485903725699"/>
    <n v="0.45467279012991602"/>
    <x v="592"/>
    <n v="4.4887539057937E-2"/>
    <n v="0.37477459671901397"/>
    <n v="0.19127296228590501"/>
    <n v="5.5064989828065597E-2"/>
    <n v="0.108209958642438"/>
    <n v="0.127110112676913"/>
    <n v="2.6634445003257099E-2"/>
    <n v="3.9877343335370297E-2"/>
    <n v="2.26261957766534E-2"/>
    <n v="6.8427730115516097"/>
  </r>
  <r>
    <x v="18"/>
    <x v="4"/>
    <n v="0.97993444890875903"/>
    <n v="1.25320834465459E-2"/>
    <n v="0.53160557755839"/>
    <n v="0.45586233899506401"/>
    <x v="593"/>
    <n v="4.3236340230085303E-2"/>
    <n v="0.38267020225505299"/>
    <n v="0.19297132499609099"/>
    <n v="5.3602158819746802E-2"/>
    <n v="0.103386532869229"/>
    <n v="0.12828445378109901"/>
    <n v="2.2043557324271199E-2"/>
    <n v="3.9268739373736802E-2"/>
    <n v="2.5851143681755302E-2"/>
    <n v="6.7852877230314004"/>
  </r>
  <r>
    <x v="18"/>
    <x v="5"/>
    <n v="0.94906109937461702"/>
    <n v="1.33926233145012E-2"/>
    <n v="0.53924691187517104"/>
    <n v="0.44736046481032798"/>
    <x v="594"/>
    <n v="4.2038149168150699E-2"/>
    <n v="0.376077920192395"/>
    <n v="0.18138603627678501"/>
    <n v="5.8695120238205001E-2"/>
    <n v="0.103560395732927"/>
    <n v="0.12867530629030499"/>
    <n v="2.4660912379882102E-2"/>
    <n v="4.5769754303141501E-2"/>
    <n v="3.1653105937952598E-2"/>
    <n v="6.7677008635556701"/>
  </r>
  <r>
    <x v="18"/>
    <x v="6"/>
    <n v="0.96508560032248203"/>
    <n v="1.16258985381182E-2"/>
    <n v="0.53030349684814004"/>
    <n v="0.45807060461374199"/>
    <x v="595"/>
    <n v="4.4959091380390101E-2"/>
    <n v="0.389932913445241"/>
    <n v="0.17725957595514499"/>
    <n v="5.3270374718887098E-2"/>
    <n v="0.10367290106883401"/>
    <n v="0.13028959712542801"/>
    <n v="2.6518335189804201E-2"/>
    <n v="3.4880000699978798E-2"/>
    <n v="3.0290924315858499E-2"/>
    <n v="6.8795126209243502"/>
  </r>
  <r>
    <x v="18"/>
    <x v="7"/>
    <n v="0.99430964274178202"/>
    <n v="1.3888767196591999E-2"/>
    <n v="0.53765009071552305"/>
    <n v="0.44846114208788501"/>
    <x v="596"/>
    <n v="4.4270139047753898E-2"/>
    <n v="0.37168976748671201"/>
    <n v="0.19932021131989699"/>
    <n v="5.54208224693662E-2"/>
    <n v="9.6910798507263696E-2"/>
    <n v="0.13374797864230401"/>
    <n v="2.7417041112545198E-2"/>
    <n v="3.5679979453130201E-2"/>
    <n v="2.67432019964381E-2"/>
    <n v="6.9240601796168502"/>
  </r>
  <r>
    <x v="18"/>
    <x v="8"/>
    <n v="0.95717028568491702"/>
    <n v="1.2353347806436399E-2"/>
    <n v="0.50874766907241098"/>
    <n v="0.47889898312115298"/>
    <x v="597"/>
    <n v="4.2868848676827602E-2"/>
    <n v="0.36356952308928198"/>
    <n v="0.18660916422603499"/>
    <n v="5.8903827940099698E-2"/>
    <n v="0.102335951272276"/>
    <n v="0.115261990093332"/>
    <n v="2.54691731579808E-2"/>
    <n v="3.7008061967672701E-2"/>
    <n v="6.0479469693923697E-2"/>
    <n v="6.8646477764165299"/>
  </r>
  <r>
    <x v="18"/>
    <x v="9"/>
    <n v="1.03080884134484"/>
    <n v="1.12222284974946E-2"/>
    <n v="0.50392137148529503"/>
    <n v="0.48485640001720998"/>
    <x v="598"/>
    <n v="4.6506631497991197E-2"/>
    <n v="0.38169969282404498"/>
    <n v="0.19103761679315401"/>
    <n v="6.3043250679183205E-2"/>
    <n v="0.10159206114298699"/>
    <n v="0.12292137665178"/>
    <n v="2.7469322501847599E-2"/>
    <n v="1.9363820410548599E-2"/>
    <n v="3.8562649744824699E-2"/>
    <n v="6.8514994950088397"/>
  </r>
  <r>
    <x v="18"/>
    <x v="10"/>
    <n v="1.07190727849491"/>
    <n v="1.28303105746086E-2"/>
    <n v="0.52200344730586501"/>
    <n v="0.46516624211952601"/>
    <x v="599"/>
    <n v="5.2268996598015198E-2"/>
    <n v="0.387536027967742"/>
    <n v="0.183391061641235"/>
    <n v="7.3555758418302697E-2"/>
    <n v="9.7634315774036903E-2"/>
    <n v="0.128727953414842"/>
    <n v="2.8882609102620499E-2"/>
    <n v="1.8986652988752802E-2"/>
    <n v="2.2718885411879299E-2"/>
    <n v="6.8736189843293101"/>
  </r>
  <r>
    <x v="18"/>
    <x v="11"/>
    <n v="1.48557447892785"/>
    <n v="1.03778034819618E-2"/>
    <n v="0.52503733051871804"/>
    <n v="0.46458486599931997"/>
    <x v="600"/>
    <n v="5.8146946616484799E-2"/>
    <n v="0.40802868761788003"/>
    <n v="0.17071851242889199"/>
    <n v="8.4043812542696703E-2"/>
    <n v="8.3584559839064806E-2"/>
    <n v="0.13571198570051601"/>
    <n v="2.3897634860378401E-2"/>
    <n v="1.01246262786348E-2"/>
    <n v="2.0486468953386301E-2"/>
    <n v="6.7633492458593798"/>
  </r>
  <r>
    <x v="18"/>
    <x v="12"/>
    <n v="0.81571240939688705"/>
    <n v="1.5677639633300301E-2"/>
    <n v="0.55052088167687996"/>
    <n v="0.43380147868982"/>
    <x v="601"/>
    <n v="4.6638382179829303E-2"/>
    <n v="0.33535673214186301"/>
    <n v="0.19701730944079199"/>
    <n v="5.82466643783279E-2"/>
    <n v="0.12524062884246501"/>
    <n v="0.12947342623640201"/>
    <n v="3.2736923120603799E-2"/>
    <n v="3.5603374590478999E-2"/>
    <n v="2.7274949421879802E-2"/>
    <n v="6.8428212688562802"/>
  </r>
  <r>
    <x v="18"/>
    <x v="13"/>
    <n v="0.88695392779107995"/>
    <n v="1.5786824785084901E-2"/>
    <n v="0.53158376482625402"/>
    <n v="0.452629410388661"/>
    <x v="602"/>
    <n v="4.5090281008079297E-2"/>
    <n v="0.32604371358599799"/>
    <n v="0.221261840939179"/>
    <n v="6.1907484896453702E-2"/>
    <n v="0.11682618157916"/>
    <n v="0.12560570763156201"/>
    <n v="2.6051854626952201E-2"/>
    <n v="2.9195454174800101E-2"/>
    <n v="3.9621302474553199E-2"/>
    <n v="6.9025240079232697"/>
  </r>
  <r>
    <x v="18"/>
    <x v="14"/>
    <n v="0.57753574032733501"/>
    <n v="2.5812765752263898E-2"/>
    <n v="0.58457359897663697"/>
    <n v="0.38961363527109899"/>
    <x v="603"/>
    <n v="3.6503415097527997E-2"/>
    <n v="0.28900538028785"/>
    <n v="0.18055562455662399"/>
    <n v="7.3173570508369506E-2"/>
    <n v="0.196253919011706"/>
    <n v="0.13314372372972899"/>
    <n v="3.03578587873891E-2"/>
    <n v="2.13128777982011E-2"/>
    <n v="2.9174906744662499E-2"/>
    <n v="6.9402661786993196"/>
  </r>
  <r>
    <x v="18"/>
    <x v="15"/>
    <n v="0.13307084973654901"/>
    <n v="7.2801506149126394E-2"/>
    <n v="0.77158040041166098"/>
    <n v="0.15561809343921201"/>
    <x v="604"/>
    <n v="1.7804923242886901E-8"/>
    <n v="0.13269243681224099"/>
    <n v="1.0844284355235901E-2"/>
    <n v="7.7559972723569806E-2"/>
    <n v="0.61153448152179202"/>
    <n v="4.6782507040378202E-2"/>
    <n v="8.9922055565568801E-2"/>
    <n v="0"/>
    <n v="1.7439690852405501E-2"/>
    <n v="7.2006155373751701"/>
  </r>
  <r>
    <x v="18"/>
    <x v="16"/>
    <n v="0.15246831168918901"/>
    <n v="7.2203757720464501E-2"/>
    <n v="0.76187656095704004"/>
    <n v="0.16591968132249499"/>
    <x v="605"/>
    <n v="2.2784350858739399E-4"/>
    <n v="0.119800558143559"/>
    <n v="2.6900467693011899E-2"/>
    <n v="9.0201896201260401E-2"/>
    <n v="0.57121113509858201"/>
    <n v="6.3122441908063695E-2"/>
    <n v="9.4811275117757707E-2"/>
    <n v="0"/>
    <n v="2.22270650924755E-2"/>
    <n v="7.3796721264644303"/>
  </r>
  <r>
    <x v="18"/>
    <x v="17"/>
    <n v="0.34230529944862498"/>
    <n v="3.8905199995956402E-2"/>
    <n v="0.65052339189541597"/>
    <n v="0.31057140810862799"/>
    <x v="606"/>
    <n v="2.2836948103211401E-2"/>
    <n v="0.41810624223425902"/>
    <n v="4.3105079397652901E-2"/>
    <n v="7.1743730801775304E-2"/>
    <n v="0.26028268031844198"/>
    <n v="0.100136622226559"/>
    <n v="5.1793489964470897E-2"/>
    <n v="1.1621444412506399E-3"/>
    <n v="2.18550710224606E-2"/>
    <n v="7.2681840054857796"/>
  </r>
  <r>
    <x v="18"/>
    <x v="18"/>
    <n v="0.70729597524731702"/>
    <n v="1.97274944579326E-2"/>
    <n v="0.60774409847019395"/>
    <n v="0.37252840707187401"/>
    <x v="607"/>
    <n v="2.8499204666619499E-2"/>
    <n v="0.41871923185559101"/>
    <n v="0.13189310689620201"/>
    <n v="5.5158539196226E-2"/>
    <n v="0.13492913179963001"/>
    <n v="0.13216294853128099"/>
    <n v="3.2080486945534101E-2"/>
    <n v="9.0928732138957791E-3"/>
    <n v="4.6910889950368101E-2"/>
    <n v="7.0430790606740601"/>
  </r>
  <r>
    <x v="18"/>
    <x v="19"/>
    <n v="0.81024630673853304"/>
    <n v="1.78783514212883E-2"/>
    <n v="0.58759896826443003"/>
    <n v="0.394522680314282"/>
    <x v="608"/>
    <n v="2.9036478212131799E-2"/>
    <n v="0.406793663240686"/>
    <n v="0.196948267555799"/>
    <n v="5.8063136985466897E-2"/>
    <n v="0.116690590509907"/>
    <n v="0.116731774838678"/>
    <n v="3.03191928472775E-2"/>
    <n v="1.0157475462873201E-2"/>
    <n v="2.82335300107271E-2"/>
    <n v="6.9783087530344003"/>
  </r>
  <r>
    <x v="18"/>
    <x v="20"/>
    <n v="0.75272863107351895"/>
    <n v="1.9890944104067401E-2"/>
    <n v="0.590371650710101"/>
    <n v="0.389737405185832"/>
    <x v="609"/>
    <n v="3.1438094900188999E-2"/>
    <n v="0.39607651554804102"/>
    <n v="0.172899126880833"/>
    <n v="6.4008331769167703E-2"/>
    <n v="0.136792365943538"/>
    <n v="0.12398398693967499"/>
    <n v="3.5507173917302397E-2"/>
    <n v="6.6185199540273803E-3"/>
    <n v="2.58693904770241E-2"/>
    <n v="7.0556376772977103"/>
  </r>
  <r>
    <x v="18"/>
    <x v="21"/>
    <n v="0.85775277533621996"/>
    <n v="1.8265634197210001E-2"/>
    <n v="0.56954706612264505"/>
    <n v="0.412187299680145"/>
    <x v="610"/>
    <n v="3.8791787135293798E-2"/>
    <n v="0.39176837970601802"/>
    <n v="0.171753764434983"/>
    <n v="6.4319650238949394E-2"/>
    <n v="0.128566330468843"/>
    <n v="0.12452115624082701"/>
    <n v="3.3090254194701699E-2"/>
    <n v="6.5670577381653399E-3"/>
    <n v="3.35567020710381E-2"/>
    <n v="6.9966289866108298"/>
  </r>
  <r>
    <x v="18"/>
    <x v="22"/>
    <n v="0.32589095357176301"/>
    <n v="3.6001950680823902E-2"/>
    <n v="0.67106122343423302"/>
    <n v="0.29293682588494302"/>
    <x v="611"/>
    <n v="3.3562460113009299E-2"/>
    <n v="0.24156203186483699"/>
    <n v="9.1433304044068395E-2"/>
    <n v="9.3640682581813295E-2"/>
    <n v="0.28905632021098199"/>
    <n v="0.16320700416956699"/>
    <n v="5.08934027963346E-2"/>
    <n v="2.5736549014913198E-3"/>
    <n v="2.5151430157615201E-2"/>
    <n v="7.2261183879123196"/>
  </r>
  <r>
    <x v="18"/>
    <x v="23"/>
    <n v="1.0779098914977201"/>
    <n v="1.5936714603566101E-2"/>
    <n v="0.55730132613793604"/>
    <n v="0.42676195925849802"/>
    <x v="612"/>
    <n v="4.62644683523116E-2"/>
    <n v="0.48058529421817597"/>
    <n v="5.3645487905091098E-2"/>
    <n v="9.14658292624249E-2"/>
    <n v="0.111498011135618"/>
    <n v="0.145379863590269"/>
    <n v="3.0805455729812099E-2"/>
    <n v="2.11590815648158E-3"/>
    <n v="3.2289541023096099E-2"/>
    <n v="6.9510055392349299"/>
  </r>
  <r>
    <x v="18"/>
    <x v="24"/>
    <n v="0.16964531914804401"/>
    <n v="6.6850907423218295E-2"/>
    <n v="0.75401609464884201"/>
    <n v="0.17913299792793899"/>
    <x v="613"/>
    <n v="1.87392738868306E-3"/>
    <n v="9.5315384039543594E-2"/>
    <n v="5.91767345018838E-2"/>
    <n v="7.1439963933444497E-2"/>
    <n v="0.49450570215818301"/>
    <n v="0.18129072571093999"/>
    <n v="6.3086346886969097E-2"/>
    <n v="5.1661877159188902E-3"/>
    <n v="1.7137884743444801E-2"/>
    <n v="7.3712914000979897"/>
  </r>
  <r>
    <x v="18"/>
    <x v="25"/>
    <n v="0.18934859348969499"/>
    <n v="6.0012067537576499E-2"/>
    <n v="0.72732929359512299"/>
    <n v="0.21265863886729999"/>
    <x v="614"/>
    <n v="1.8769478730407902E-5"/>
    <n v="0.11683585078549701"/>
    <n v="6.2943271740621504E-2"/>
    <n v="8.5037275621674194E-2"/>
    <n v="0.43469871238998398"/>
    <n v="0.197482895280186"/>
    <n v="6.0805202879483301E-2"/>
    <n v="9.4285348155749202E-4"/>
    <n v="2.4964795652868601E-2"/>
    <n v="7.34447840925107"/>
  </r>
  <r>
    <x v="18"/>
    <x v="26"/>
    <n v="0.23980741259145399"/>
    <n v="5.0094315328219299E-2"/>
    <n v="0.72295076840140204"/>
    <n v="0.226954916270379"/>
    <x v="615"/>
    <n v="0"/>
    <n v="0.12096674165712799"/>
    <n v="6.9870864003652E-2"/>
    <n v="8.1558602673023894E-2"/>
    <n v="0.40497309051707803"/>
    <n v="0.208253596976269"/>
    <n v="5.9836724575063199E-2"/>
    <n v="1.6375342317579301E-3"/>
    <n v="2.1741638256663198E-2"/>
    <n v="7.0461785509871602"/>
  </r>
  <r>
    <x v="18"/>
    <x v="27"/>
    <n v="0.62526115507179303"/>
    <n v="2.2516839012006101E-2"/>
    <n v="0.62159347904313"/>
    <n v="0.35588968194486398"/>
    <x v="616"/>
    <n v="2.05088676857423E-2"/>
    <n v="0.44883769461762302"/>
    <n v="8.3335966281030599E-2"/>
    <n v="5.9229023046758998E-2"/>
    <n v="0.16074210489128599"/>
    <n v="0.148447158687428"/>
    <n v="3.6518846882133603E-2"/>
    <n v="4.8129930235614104E-3"/>
    <n v="2.79060916112862E-2"/>
    <n v="6.9864250254770504"/>
  </r>
  <r>
    <x v="18"/>
    <x v="28"/>
    <n v="0.826642283306389"/>
    <n v="1.8065243626082202E-2"/>
    <n v="0.57766660095078703"/>
    <n v="0.40426815542312999"/>
    <x v="617"/>
    <n v="3.2952961156634E-2"/>
    <n v="0.43177545515451798"/>
    <n v="0.14370313450326599"/>
    <n v="4.9413363825728099E-2"/>
    <n v="0.132162758358953"/>
    <n v="0.133278234786985"/>
    <n v="2.8714406394520001E-2"/>
    <n v="5.3067447392397401E-3"/>
    <n v="3.4166705009162503E-2"/>
    <n v="7.0038440625462997"/>
  </r>
  <r>
    <x v="18"/>
    <x v="29"/>
    <n v="0.807762656747404"/>
    <n v="1.79676063918786E-2"/>
    <n v="0.56736816983645699"/>
    <n v="0.41466422377166401"/>
    <x v="618"/>
    <n v="3.4466955941741602E-2"/>
    <n v="0.40452112899965698"/>
    <n v="0.17192596429609699"/>
    <n v="5.1995485795073799E-2"/>
    <n v="0.13238743399343"/>
    <n v="0.13281552335619201"/>
    <n v="2.7219607502416299E-2"/>
    <n v="6.8663132096212897E-3"/>
    <n v="3.12633649599076E-2"/>
    <n v="6.9874514679296"/>
  </r>
  <r>
    <x v="18"/>
    <x v="30"/>
    <n v="0.890934753468964"/>
    <n v="1.7750618116624199E-2"/>
    <n v="0.57547041094529106"/>
    <n v="0.40677897093808502"/>
    <x v="619"/>
    <n v="3.7128928858715403E-2"/>
    <n v="0.37827261908029097"/>
    <n v="0.19863354901806901"/>
    <n v="4.8288978399401397E-2"/>
    <n v="0.124996673140613"/>
    <n v="0.122321452695623"/>
    <n v="2.62727484315626E-2"/>
    <n v="8.0961955408276696E-3"/>
    <n v="4.7492289983424703E-2"/>
    <n v="6.9843389313474002"/>
  </r>
  <r>
    <x v="18"/>
    <x v="31"/>
    <n v="0.94557203713420401"/>
    <n v="1.60880593297772E-2"/>
    <n v="0.55180338656532002"/>
    <n v="0.43210855410490301"/>
    <x v="620"/>
    <n v="3.9741248880432997E-2"/>
    <n v="0.375472502578794"/>
    <n v="0.23955261555983401"/>
    <n v="5.1128818771535398E-2"/>
    <n v="0.11389104128888999"/>
    <n v="0.111845195462458"/>
    <n v="2.1332911160272899E-2"/>
    <n v="8.0167996105967709E-3"/>
    <n v="3.3303864759016297E-2"/>
    <n v="6.9916136301339797"/>
  </r>
  <r>
    <x v="18"/>
    <x v="32"/>
    <n v="0.87727228550832503"/>
    <n v="1.75123974334787E-2"/>
    <n v="0.56998339900750195"/>
    <n v="0.41250420355901901"/>
    <x v="621"/>
    <n v="3.2757052292934602E-2"/>
    <n v="0.35743145439006402"/>
    <n v="0.22825456800809099"/>
    <n v="5.1100774063575903E-2"/>
    <n v="0.12987058889688899"/>
    <n v="0.119000795816169"/>
    <n v="2.4038711178493401E-2"/>
    <n v="1.6967373719299302E-2"/>
    <n v="3.4906122174448398E-2"/>
    <n v="6.9935318075852697"/>
  </r>
  <r>
    <x v="19"/>
    <x v="0"/>
    <n v="0.81089467147093997"/>
    <n v="1.8593405871699699E-2"/>
    <n v="0.68302161824458096"/>
    <n v="0.29838497588371898"/>
    <x v="622"/>
    <n v="2.83018766535293E-2"/>
    <n v="0.242727775555069"/>
    <n v="0.13981077577968601"/>
    <n v="9.7332505240945902E-2"/>
    <n v="0.12515090969529499"/>
    <n v="0.119548234917498"/>
    <n v="3.19704309571665E-2"/>
    <n v="0.146436917815113"/>
    <n v="4.9704946234134399E-2"/>
    <n v="6.87712842073143"/>
  </r>
  <r>
    <x v="19"/>
    <x v="1"/>
    <n v="0.87840092117587998"/>
    <n v="1.6943938408140999E-2"/>
    <n v="0.67602911019858303"/>
    <n v="0.30702695139327602"/>
    <x v="623"/>
    <n v="2.1556041949661899E-2"/>
    <n v="0.23476202571881299"/>
    <n v="0.14927546336595501"/>
    <n v="9.4282268320824897E-2"/>
    <n v="0.12385974350196401"/>
    <n v="0.128317855126513"/>
    <n v="2.6003353001544501E-2"/>
    <n v="0.15368749135894799"/>
    <n v="5.13141861161336E-2"/>
    <n v="6.7984729403759196"/>
  </r>
  <r>
    <x v="19"/>
    <x v="2"/>
    <n v="1.0051173937253901"/>
    <n v="1.8064635780404702E-2"/>
    <n v="0.68397954293016505"/>
    <n v="0.29795582128942999"/>
    <x v="624"/>
    <n v="2.3326794892543998E-2"/>
    <n v="0.26175866418514498"/>
    <n v="0.15220302036215"/>
    <n v="8.84792809665913E-2"/>
    <n v="0.120755822392187"/>
    <n v="0.11002394040843"/>
    <n v="3.1680486998127998E-2"/>
    <n v="0.13287171218643601"/>
    <n v="5.9602016072431797E-2"/>
    <n v="6.7360008932942996"/>
  </r>
  <r>
    <x v="19"/>
    <x v="3"/>
    <n v="0.940170844357199"/>
    <n v="2.04512718365157E-2"/>
    <n v="0.68739067964020295"/>
    <n v="0.29215804852328198"/>
    <x v="625"/>
    <n v="2.1903037818457701E-2"/>
    <n v="0.28760528186746298"/>
    <n v="0.14710327524148301"/>
    <n v="9.1548977202229806E-2"/>
    <n v="0.122802111896191"/>
    <n v="0.11032675150657401"/>
    <n v="3.1433978366298902E-2"/>
    <n v="0.122803777072266"/>
    <n v="4.4454917045146397E-2"/>
    <n v="6.8026903174742301"/>
  </r>
  <r>
    <x v="19"/>
    <x v="4"/>
    <n v="1.0209610362703101"/>
    <n v="1.66683498067518E-2"/>
    <n v="0.69726147925836401"/>
    <n v="0.28607017093488402"/>
    <x v="626"/>
    <n v="2.3052409974564599E-2"/>
    <n v="0.29069837925145398"/>
    <n v="0.149993520072632"/>
    <n v="9.2685190663333195E-2"/>
    <n v="0.106912642375351"/>
    <n v="0.113120425571881"/>
    <n v="2.44568482967349E-2"/>
    <n v="0.13293282586041799"/>
    <n v="4.7231767617102897E-2"/>
    <n v="6.7809990739265"/>
  </r>
  <r>
    <x v="19"/>
    <x v="5"/>
    <n v="1.00358583181932"/>
    <n v="1.55819263721469E-2"/>
    <n v="0.703988791628813"/>
    <n v="0.28042928199903999"/>
    <x v="627"/>
    <n v="2.4582466658470001E-2"/>
    <n v="0.27780457060423103"/>
    <n v="0.144935509718436"/>
    <n v="9.5282424490252496E-2"/>
    <n v="0.108373073002287"/>
    <n v="0.111303040040151"/>
    <n v="2.19967299676983E-2"/>
    <n v="0.14977180569902501"/>
    <n v="5.0173289040628698E-2"/>
    <n v="6.83603822458642"/>
  </r>
  <r>
    <x v="19"/>
    <x v="6"/>
    <n v="0.99990812526358097"/>
    <n v="1.6345238016423801E-2"/>
    <n v="0.67630490855044401"/>
    <n v="0.30734985343313198"/>
    <x v="628"/>
    <n v="2.17936859022228E-2"/>
    <n v="0.29307871832155802"/>
    <n v="0.141097083033562"/>
    <n v="9.40982365689393E-2"/>
    <n v="0.107673825118083"/>
    <n v="0.122057436946338"/>
    <n v="2.5563313029258999E-2"/>
    <n v="0.12976893318021099"/>
    <n v="5.0770665563040399E-2"/>
    <n v="6.6982035926160197"/>
  </r>
  <r>
    <x v="19"/>
    <x v="7"/>
    <n v="0.97942794463056204"/>
    <n v="1.5622385313864701E-2"/>
    <n v="0.69991053523397295"/>
    <n v="0.28446707945216299"/>
    <x v="629"/>
    <n v="2.3945843127532E-2"/>
    <n v="0.28172276471352697"/>
    <n v="0.16973964088441601"/>
    <n v="9.6220245575048505E-2"/>
    <n v="0.109112950804541"/>
    <n v="0.118422379401117"/>
    <n v="2.7618296340291101E-2"/>
    <n v="0.112807467721496"/>
    <n v="4.6349683220140603E-2"/>
    <n v="6.7914367846353798"/>
  </r>
  <r>
    <x v="19"/>
    <x v="8"/>
    <n v="0.93859555663973604"/>
    <n v="1.9312720316909698E-2"/>
    <n v="0.68782313501043801"/>
    <n v="0.29286414467265198"/>
    <x v="630"/>
    <n v="2.4173111529835999E-2"/>
    <n v="0.27123222044578399"/>
    <n v="0.15413912351091499"/>
    <n v="9.4202471485733102E-2"/>
    <n v="0.10928055514872501"/>
    <n v="0.11110048366594499"/>
    <n v="2.7399289562302299E-2"/>
    <n v="0.139430817858021"/>
    <n v="5.42520128877211E-2"/>
    <n v="6.7690194935625403"/>
  </r>
  <r>
    <x v="19"/>
    <x v="9"/>
    <n v="0.96760790125759899"/>
    <n v="1.8865021901889299E-2"/>
    <n v="0.68999241173843395"/>
    <n v="0.291142566359677"/>
    <x v="631"/>
    <n v="3.0019488856522499E-2"/>
    <n v="0.28117225234682303"/>
    <n v="0.15834964505752899"/>
    <n v="0.107057968993216"/>
    <n v="0.110725456180868"/>
    <n v="0.12157684351067399"/>
    <n v="3.2285872013611598E-2"/>
    <n v="8.9997426366412295E-2"/>
    <n v="4.9497467300777198E-2"/>
    <n v="6.76767028173896"/>
  </r>
  <r>
    <x v="19"/>
    <x v="10"/>
    <n v="1.06499733798445"/>
    <n v="1.90963109947993E-2"/>
    <n v="0.69448926968286195"/>
    <n v="0.28641441932233902"/>
    <x v="632"/>
    <n v="3.4729395329718998E-2"/>
    <n v="0.305255121513615"/>
    <n v="0.148096573341573"/>
    <n v="0.12475736915657799"/>
    <n v="0.10019477891642101"/>
    <n v="0.12542710282910399"/>
    <n v="3.68209900530585E-2"/>
    <n v="6.7964296727238194E-2"/>
    <n v="3.9474420179469498E-2"/>
    <n v="6.7781755685686003"/>
  </r>
  <r>
    <x v="19"/>
    <x v="11"/>
    <n v="1.3903324354050299"/>
    <n v="1.7706285189136001E-2"/>
    <n v="0.69798095628297796"/>
    <n v="0.28431275852788601"/>
    <x v="633"/>
    <n v="3.9029194125693799E-2"/>
    <n v="0.34985139032396201"/>
    <n v="0.14080547745723099"/>
    <n v="0.13958980514234801"/>
    <n v="9.1398481792365899E-2"/>
    <n v="0.12315154208331899"/>
    <n v="2.5674176991317899E-2"/>
    <n v="4.7240785036713397E-2"/>
    <n v="3.1329745958214403E-2"/>
    <n v="6.8628684744858299"/>
  </r>
  <r>
    <x v="19"/>
    <x v="12"/>
    <n v="0.84918749731646803"/>
    <n v="1.8501631467678099E-2"/>
    <n v="0.69945768085858595"/>
    <n v="0.28204068767373502"/>
    <x v="634"/>
    <n v="2.41165294192844E-2"/>
    <n v="0.24110004354672501"/>
    <n v="0.16147164062997099"/>
    <n v="0.10815834764765"/>
    <n v="0.11527422004983399"/>
    <n v="0.128521373286066"/>
    <n v="2.9412266450405001E-2"/>
    <n v="0.11829644709433"/>
    <n v="4.9694180459689298E-2"/>
    <n v="6.7173350422630298"/>
  </r>
  <r>
    <x v="19"/>
    <x v="13"/>
    <n v="0.87227493969513403"/>
    <n v="1.8279751865780298E-2"/>
    <n v="0.69324244982900196"/>
    <n v="0.28847779830521703"/>
    <x v="635"/>
    <n v="2.71013470009673E-2"/>
    <n v="0.25244896798430999"/>
    <n v="0.18310964062802099"/>
    <n v="0.114010180920117"/>
    <n v="0.115284637089742"/>
    <n v="0.120061403820656"/>
    <n v="2.8970183644846902E-2"/>
    <n v="0.10442075166614399"/>
    <n v="3.5978531947174201E-2"/>
    <n v="6.8078800842282403"/>
  </r>
  <r>
    <x v="19"/>
    <x v="14"/>
    <n v="0.66528899803534303"/>
    <n v="2.8340648160776302E-2"/>
    <n v="0.72781506049769096"/>
    <n v="0.24384429134153299"/>
    <x v="636"/>
    <n v="2.3245370177394399E-2"/>
    <n v="0.22216281120105499"/>
    <n v="0.143598865430865"/>
    <n v="0.102845801074331"/>
    <n v="0.205407603749268"/>
    <n v="0.123839546975568"/>
    <n v="3.3111118142785098E-2"/>
    <n v="7.0022940600973096E-2"/>
    <n v="5.4777107065200302E-2"/>
    <n v="6.7850950057443002"/>
  </r>
  <r>
    <x v="19"/>
    <x v="15"/>
    <n v="0.22397869268364001"/>
    <n v="7.2286243271239906E-2"/>
    <n v="0.74138776742477897"/>
    <n v="0.186325989303981"/>
    <x v="637"/>
    <n v="6.0111655302806796E-4"/>
    <n v="9.0521908729584696E-2"/>
    <n v="3.4524546745887001E-2"/>
    <n v="0.165364064958891"/>
    <n v="0.52628290096704999"/>
    <n v="4.8541932387947899E-2"/>
    <n v="3.8022462607230301E-2"/>
    <n v="6.4102789625818703E-3"/>
    <n v="7.0773482530772397E-2"/>
    <n v="7.0456758345703197"/>
  </r>
  <r>
    <x v="19"/>
    <x v="16"/>
    <n v="0.27753409675590102"/>
    <n v="6.3499153751545606E-2"/>
    <n v="0.77172171393785405"/>
    <n v="0.16477913231060101"/>
    <x v="638"/>
    <n v="7.7318326658422603E-4"/>
    <n v="0.10414622535201"/>
    <n v="4.4536672371901703E-2"/>
    <n v="0.15384145162601101"/>
    <n v="0.50697653114260699"/>
    <n v="5.64887844991196E-2"/>
    <n v="3.3972736339579701E-2"/>
    <n v="6.3046777550022099E-3"/>
    <n v="6.9577882175068301E-2"/>
    <n v="6.9589472327380104"/>
  </r>
  <r>
    <x v="19"/>
    <x v="17"/>
    <n v="0.50777677937097798"/>
    <n v="4.11573180395381E-2"/>
    <n v="0.68008761468737899"/>
    <n v="0.27875506727308302"/>
    <x v="639"/>
    <n v="1.6231191806773598E-2"/>
    <n v="0.30720005258614003"/>
    <n v="6.4204667624209594E-2"/>
    <n v="0.10478284754564"/>
    <n v="0.250120689754046"/>
    <n v="0.100322326481206"/>
    <n v="3.5270780286520101E-2"/>
    <n v="8.2590289984895305E-3"/>
    <n v="9.3308621300720596E-2"/>
    <n v="7.0992689720486499"/>
  </r>
  <r>
    <x v="19"/>
    <x v="18"/>
    <n v="0.804986478868705"/>
    <n v="2.8948351814008701E-2"/>
    <n v="0.68979116310069799"/>
    <n v="0.281260485085293"/>
    <x v="640"/>
    <n v="2.4547412962645E-2"/>
    <n v="0.30681272808469401"/>
    <n v="0.15079108991441101"/>
    <n v="7.8662559095805107E-2"/>
    <n v="0.16121408101229101"/>
    <n v="0.133847334179475"/>
    <n v="3.44406558290496E-2"/>
    <n v="2.5858659279618602E-2"/>
    <n v="7.1097448106753405E-2"/>
    <n v="6.9462914825225504"/>
  </r>
  <r>
    <x v="19"/>
    <x v="19"/>
    <n v="0.87986240384559899"/>
    <n v="2.77412092065955E-2"/>
    <n v="0.70630354124837702"/>
    <n v="0.26595524954502803"/>
    <x v="641"/>
    <n v="2.3921139787602099E-2"/>
    <n v="0.30449229025760199"/>
    <n v="0.19884263919794401"/>
    <n v="7.8727440114190098E-2"/>
    <n v="0.14103729019847"/>
    <n v="0.122276838147336"/>
    <n v="2.8943717303431302E-2"/>
    <n v="3.8524252376565198E-2"/>
    <n v="4.7212770745942198E-2"/>
    <n v="6.9456703484435298"/>
  </r>
  <r>
    <x v="19"/>
    <x v="20"/>
    <n v="0.79290195147933595"/>
    <n v="2.9429013643548298E-2"/>
    <n v="0.71689353422273705"/>
    <n v="0.25367745213371401"/>
    <x v="642"/>
    <n v="2.67624212877366E-2"/>
    <n v="0.290759815216457"/>
    <n v="0.174460883187189"/>
    <n v="8.6407471888995696E-2"/>
    <n v="0.15330774653384699"/>
    <n v="0.125661914153326"/>
    <n v="4.1690723493124297E-2"/>
    <n v="2.9774480205213401E-2"/>
    <n v="5.2786994958759798E-2"/>
    <n v="6.9169639864335002"/>
  </r>
  <r>
    <x v="19"/>
    <x v="21"/>
    <n v="0.81259246869412805"/>
    <n v="3.00941801571715E-2"/>
    <n v="0.72320880252611996"/>
    <n v="0.24669701731670801"/>
    <x v="643"/>
    <n v="3.10991573572852E-2"/>
    <n v="0.30754367751898898"/>
    <n v="0.15178709175559801"/>
    <n v="9.4083638739253406E-2"/>
    <n v="0.16223584446442199"/>
    <n v="0.132988501128426"/>
    <n v="3.1940200342293397E-2"/>
    <n v="2.0849051138376599E-2"/>
    <n v="5.3171504046709402E-2"/>
    <n v="6.92883025240591"/>
  </r>
  <r>
    <x v="19"/>
    <x v="22"/>
    <n v="0.46980929047021902"/>
    <n v="4.3236597484711703E-2"/>
    <n v="0.74826974617914099"/>
    <n v="0.208493656336148"/>
    <x v="644"/>
    <n v="2.86256944394306E-2"/>
    <n v="0.161054242779857"/>
    <n v="9.6578817729886302E-2"/>
    <n v="0.11556170798638001"/>
    <n v="0.26407156023732697"/>
    <n v="0.17243369120486901"/>
    <n v="3.9907606163217597E-2"/>
    <n v="1.4835731022635801E-2"/>
    <n v="7.5513822697804503E-2"/>
    <n v="6.9869909469896898"/>
  </r>
  <r>
    <x v="19"/>
    <x v="23"/>
    <n v="1.16222689552716"/>
    <n v="2.7238629663485101E-2"/>
    <n v="0.726340636833821"/>
    <n v="0.246420733502693"/>
    <x v="645"/>
    <n v="4.0373776582039597E-2"/>
    <n v="0.402226442914072"/>
    <n v="5.5281718863173401E-2"/>
    <n v="0.13857508406037999"/>
    <n v="0.13628683240335501"/>
    <n v="0.12738457019914201"/>
    <n v="3.2278409969818102E-2"/>
    <n v="1.03478457453387E-2"/>
    <n v="3.5557161370349297E-2"/>
    <n v="7.0694666677783502"/>
  </r>
  <r>
    <x v="19"/>
    <x v="24"/>
    <n v="0.35187962383098598"/>
    <n v="4.8147885353385302E-2"/>
    <n v="0.73160637564469899"/>
    <n v="0.22024573900191499"/>
    <x v="646"/>
    <n v="1.3053590113230699E-2"/>
    <n v="0.11882764673724899"/>
    <n v="8.99629694916151E-2"/>
    <n v="8.7850281508329006E-2"/>
    <n v="0.34251188497291402"/>
    <n v="0.172369976561809"/>
    <n v="4.6313183951905999E-2"/>
    <n v="1.55607507280296E-2"/>
    <n v="9.2658950195305401E-2"/>
    <n v="6.9812438253326699"/>
  </r>
  <r>
    <x v="19"/>
    <x v="25"/>
    <n v="0.34234945825288299"/>
    <n v="4.9940777321981898E-2"/>
    <n v="0.70918748881619798"/>
    <n v="0.24087173386182001"/>
    <x v="647"/>
    <n v="7.8497887879858692E-3"/>
    <n v="7.8613919089937298E-2"/>
    <n v="8.7387247410901203E-2"/>
    <n v="8.4823036932786006E-2"/>
    <n v="0.35481755654642799"/>
    <n v="0.18613663613967599"/>
    <n v="5.0168331378672902E-2"/>
    <n v="1.2781724944175199E-2"/>
    <n v="0.10764830574388499"/>
    <n v="7.0797024879232797"/>
  </r>
  <r>
    <x v="19"/>
    <x v="26"/>
    <n v="0.414671261469511"/>
    <n v="4.5780363484780297E-2"/>
    <n v="0.77858373680876303"/>
    <n v="0.17563589970645599"/>
    <x v="648"/>
    <n v="1.24675546819223E-2"/>
    <n v="9.5425733830530102E-2"/>
    <n v="9.6557737265691307E-2"/>
    <n v="9.2835368775373295E-2"/>
    <n v="0.32197197512821701"/>
    <n v="0.161445227254116"/>
    <n v="6.27795959196632E-2"/>
    <n v="1.8653749394693199E-2"/>
    <n v="9.9038867406092204E-2"/>
    <n v="6.9910235372434597"/>
  </r>
  <r>
    <x v="19"/>
    <x v="27"/>
    <n v="0.77110869709776497"/>
    <n v="3.1062198514756299E-2"/>
    <n v="0.68208919759134001"/>
    <n v="0.28684860389390299"/>
    <x v="649"/>
    <n v="2.0366118683200901E-2"/>
    <n v="0.31470608820523099"/>
    <n v="0.101163978335951"/>
    <n v="9.6534894181640504E-2"/>
    <n v="0.183531593265535"/>
    <n v="0.13273386206047399"/>
    <n v="3.0918380535332302E-2"/>
    <n v="1.7283868187117302E-2"/>
    <n v="8.5463779464008197E-2"/>
    <n v="6.9716774474846597"/>
  </r>
  <r>
    <x v="19"/>
    <x v="28"/>
    <n v="0.91062955779902299"/>
    <n v="2.8992683473129201E-2"/>
    <n v="0.68078620764393605"/>
    <n v="0.29022110888293401"/>
    <x v="650"/>
    <n v="2.5926879612339401E-2"/>
    <n v="0.30772917340961298"/>
    <n v="0.16872434756555199"/>
    <n v="7.4740408253051699E-2"/>
    <n v="0.16361024603912999"/>
    <n v="0.114445703576667"/>
    <n v="2.7008906709251702E-2"/>
    <n v="2.52787143555455E-2"/>
    <n v="7.2441827032099795E-2"/>
    <n v="6.9812322667244997"/>
  </r>
  <r>
    <x v="19"/>
    <x v="29"/>
    <n v="0.88856441434956202"/>
    <n v="2.9631002642814801E-2"/>
    <n v="0.67633019704639996"/>
    <n v="0.294038800310785"/>
    <x v="651"/>
    <n v="2.3980032371382801E-2"/>
    <n v="0.30512628568043398"/>
    <n v="0.191696952964027"/>
    <n v="5.8480491069826397E-2"/>
    <n v="0.16125152393672801"/>
    <n v="0.11785933890233299"/>
    <n v="2.6089228283379999E-2"/>
    <n v="3.1377807825910403E-2"/>
    <n v="6.3534874733394905E-2"/>
    <n v="6.9412596787423899"/>
  </r>
  <r>
    <x v="19"/>
    <x v="30"/>
    <n v="0.93975074988964202"/>
    <n v="2.6189893564519302E-2"/>
    <n v="0.67797870662064097"/>
    <n v="0.29583139981483902"/>
    <x v="652"/>
    <n v="2.6805581924145599E-2"/>
    <n v="0.28787133221165401"/>
    <n v="0.20763902049274899"/>
    <n v="5.8602344826353799E-2"/>
    <n v="0.15736091367562799"/>
    <n v="0.11586519520503399"/>
    <n v="2.8688960528774701E-2"/>
    <n v="3.7909608122366198E-2"/>
    <n v="6.4322332684903394E-2"/>
    <n v="6.8018895844625398"/>
  </r>
  <r>
    <x v="19"/>
    <x v="31"/>
    <n v="1.0009765192031801"/>
    <n v="2.25556645351104E-2"/>
    <n v="0.65514145807362001"/>
    <n v="0.32230287739127"/>
    <x v="653"/>
    <n v="2.6608113410497299E-2"/>
    <n v="0.28256116828908701"/>
    <n v="0.224946690677335"/>
    <n v="5.7550941796339398E-2"/>
    <n v="0.136172553786258"/>
    <n v="0.105483326467534"/>
    <n v="2.4536758242750201E-2"/>
    <n v="5.59138844514524E-2"/>
    <n v="7.4575068196733402E-2"/>
    <n v="6.9286225763955001"/>
  </r>
  <r>
    <x v="19"/>
    <x v="32"/>
    <n v="0.91275986951973997"/>
    <n v="2.2250515216492201E-2"/>
    <n v="0.69105321303673095"/>
    <n v="0.28669627174677698"/>
    <x v="654"/>
    <n v="2.8963073567264699E-2"/>
    <n v="0.26863680143936303"/>
    <n v="0.22204296402471599"/>
    <n v="5.9387425677271601E-2"/>
    <n v="0.14870504787549599"/>
    <n v="0.110473795569219"/>
    <n v="2.77447906840694E-2"/>
    <n v="6.6070378042404093E-2"/>
    <n v="5.4796693269418197E-2"/>
    <n v="7.01808749898023"/>
  </r>
  <r>
    <x v="20"/>
    <x v="0"/>
    <n v="0.81772366744851699"/>
    <n v="2.0177566162283798E-2"/>
    <n v="0.38360439046153499"/>
    <n v="0.59621804337618101"/>
    <x v="655"/>
    <n v="3.9921437093976199E-2"/>
    <n v="0.263097888872181"/>
    <n v="0.148015596427921"/>
    <n v="9.9287257459426195E-2"/>
    <n v="0.116913093494281"/>
    <n v="9.7106033154710197E-2"/>
    <n v="1.00269058601332E-2"/>
    <n v="0.106726205269443"/>
    <n v="0.10671594823890899"/>
    <n v="5.2445929934056004"/>
  </r>
  <r>
    <x v="20"/>
    <x v="1"/>
    <n v="0.85049494446384699"/>
    <n v="2.6487892067450301E-2"/>
    <n v="0.39049617006563198"/>
    <n v="0.58301593786691697"/>
    <x v="656"/>
    <n v="4.0521877233276098E-2"/>
    <n v="0.26773326422832899"/>
    <n v="0.168702108528936"/>
    <n v="9.5448297185785902E-2"/>
    <n v="0.12549139514779001"/>
    <n v="9.7749115010815693E-2"/>
    <n v="4.7883009750537397E-3"/>
    <n v="0.121609744319185"/>
    <n v="6.5269739432864196E-2"/>
    <n v="5.2305693046803103"/>
  </r>
  <r>
    <x v="20"/>
    <x v="2"/>
    <n v="1.00557143889148"/>
    <n v="2.1712898378386102E-2"/>
    <n v="0.40356747050908598"/>
    <n v="0.574719631112528"/>
    <x v="657"/>
    <n v="3.0813005091757401E-2"/>
    <n v="0.28972792862172198"/>
    <n v="0.16867521817914699"/>
    <n v="9.8358219111980699E-2"/>
    <n v="0.119581377517326"/>
    <n v="9.5016920224995499E-2"/>
    <n v="5.5587713437763699E-3"/>
    <n v="0.109306820635981"/>
    <n v="7.1721515589488805E-2"/>
    <n v="5.3737645746798401"/>
  </r>
  <r>
    <x v="20"/>
    <x v="3"/>
    <n v="0.95311413324138505"/>
    <n v="1.81914810765046E-2"/>
    <n v="0.41647628062049502"/>
    <n v="0.56533223830299995"/>
    <x v="658"/>
    <n v="3.70230678121597E-2"/>
    <n v="0.306432537586183"/>
    <n v="0.15952733860419699"/>
    <n v="9.4544789237973798E-2"/>
    <n v="0.113565905071897"/>
    <n v="9.4505592731010293E-2"/>
    <n v="5.72210421700053E-3"/>
    <n v="0.11330029048269701"/>
    <n v="6.4020978730764705E-2"/>
    <n v="5.1953054485300303"/>
  </r>
  <r>
    <x v="20"/>
    <x v="4"/>
    <n v="0.99875022343206299"/>
    <n v="1.9754043021796001E-2"/>
    <n v="0.40775745549410802"/>
    <n v="0.57248850148409602"/>
    <x v="659"/>
    <n v="3.32251268979806E-2"/>
    <n v="0.31883494592170702"/>
    <n v="0.16030770258166099"/>
    <n v="9.0509300599490902E-2"/>
    <n v="0.104429575408196"/>
    <n v="0.101109808686592"/>
    <n v="6.5832674318772998E-3"/>
    <n v="0.11046911529792"/>
    <n v="6.4072457026920798E-2"/>
    <n v="5.1959746336727397"/>
  </r>
  <r>
    <x v="20"/>
    <x v="5"/>
    <n v="0.98649110332977397"/>
    <n v="1.64154402446882E-2"/>
    <n v="0.40233434037923399"/>
    <n v="0.58125021937607702"/>
    <x v="660"/>
    <n v="3.1570370770087099E-2"/>
    <n v="0.33369232378122399"/>
    <n v="0.15428426490331601"/>
    <n v="9.94026816178952E-2"/>
    <n v="9.4454006594755294E-2"/>
    <n v="9.6569465177399103E-2"/>
    <n v="5.2865045378467004E-3"/>
    <n v="0.107107154603827"/>
    <n v="6.9392820037766506E-2"/>
    <n v="5.1908384212751999"/>
  </r>
  <r>
    <x v="20"/>
    <x v="6"/>
    <n v="0.98491913519478802"/>
    <n v="2.0749110535433699E-2"/>
    <n v="0.40012760423683702"/>
    <n v="0.57912328522772905"/>
    <x v="661"/>
    <n v="3.6258652603432397E-2"/>
    <n v="0.333606971552739"/>
    <n v="0.14911888425325501"/>
    <n v="9.5571687367030506E-2"/>
    <n v="9.3675627386774402E-2"/>
    <n v="9.7042413747644204E-2"/>
    <n v="6.4921813287499002E-3"/>
    <n v="0.102621354068151"/>
    <n v="7.6338313526755103E-2"/>
    <n v="5.2252629193197002"/>
  </r>
  <r>
    <x v="20"/>
    <x v="7"/>
    <n v="0.98941398898644195"/>
    <n v="1.7990930422043999E-2"/>
    <n v="0.402789388863665"/>
    <n v="0.57921968071429097"/>
    <x v="662"/>
    <n v="3.9498018743202301E-2"/>
    <n v="0.33339243348928799"/>
    <n v="0.159915719714849"/>
    <n v="0.102503138102661"/>
    <n v="9.9394281629658104E-2"/>
    <n v="0.101032326475277"/>
    <n v="5.3987068254186801E-3"/>
    <n v="8.8552568569206E-2"/>
    <n v="6.05706206375628E-2"/>
    <n v="5.2162444969007602"/>
  </r>
  <r>
    <x v="20"/>
    <x v="8"/>
    <n v="0.99884305575630705"/>
    <n v="2.04370787367027E-2"/>
    <n v="0.39631801883099799"/>
    <n v="0.58324490243229898"/>
    <x v="663"/>
    <n v="3.8075104049715203E-2"/>
    <n v="0.30893709875390302"/>
    <n v="0.16265482233196099"/>
    <n v="0.102330906854616"/>
    <n v="0.11391277985326199"/>
    <n v="9.0957600718482398E-2"/>
    <n v="8.9670608623927204E-3"/>
    <n v="0.100556543252292"/>
    <n v="6.5894768870454701E-2"/>
    <n v="5.1696354266685098"/>
  </r>
  <r>
    <x v="20"/>
    <x v="9"/>
    <n v="1.00557570456283"/>
    <n v="2.2384261537446E-2"/>
    <n v="0.39824516868628201"/>
    <n v="0.57937056977627199"/>
    <x v="664"/>
    <n v="4.1368032161266402E-2"/>
    <n v="0.32187052165767299"/>
    <n v="0.164421196172643"/>
    <n v="0.106588913096859"/>
    <n v="0.114137500965343"/>
    <n v="8.9099238582247095E-2"/>
    <n v="5.7967820398389302E-3"/>
    <n v="7.5863884785576499E-2"/>
    <n v="7.2540649012389893E-2"/>
    <n v="5.2172299395069404"/>
  </r>
  <r>
    <x v="20"/>
    <x v="10"/>
    <n v="1.07018551830916"/>
    <n v="1.8990633485253199E-2"/>
    <n v="0.39627270819162602"/>
    <n v="0.58473665832312005"/>
    <x v="665"/>
    <n v="4.0206969342475501E-2"/>
    <n v="0.343680038986031"/>
    <n v="0.1614646294548"/>
    <n v="0.129545108689262"/>
    <n v="8.9062364393440896E-2"/>
    <n v="8.71331199597489E-2"/>
    <n v="5.0012994578500398E-3"/>
    <n v="6.59782642924822E-2"/>
    <n v="7.0422690011796102E-2"/>
    <n v="5.1544387053542904"/>
  </r>
  <r>
    <x v="20"/>
    <x v="11"/>
    <n v="1.3389170863834099"/>
    <n v="1.7513912914261999E-2"/>
    <n v="0.413854309869012"/>
    <n v="0.56863177721672598"/>
    <x v="666"/>
    <n v="4.45109293991649E-2"/>
    <n v="0.36776987801252298"/>
    <n v="0.13372583145335701"/>
    <n v="0.17595149670462301"/>
    <n v="7.8028549581314999E-2"/>
    <n v="9.1880423922834201E-2"/>
    <n v="2.8891343068331099E-3"/>
    <n v="4.9183558838074501E-2"/>
    <n v="4.9675953601185402E-2"/>
    <n v="5.2675880723234796"/>
  </r>
  <r>
    <x v="20"/>
    <x v="12"/>
    <n v="0.78135317625546097"/>
    <n v="2.6385422563345001E-2"/>
    <n v="0.41926482555393602"/>
    <n v="0.55434975188271896"/>
    <x v="667"/>
    <n v="3.9569262079306902E-2"/>
    <n v="0.27122813853375599"/>
    <n v="0.17363834971068101"/>
    <n v="0.106729496124159"/>
    <n v="0.10820023361648901"/>
    <n v="9.6046101358818803E-2"/>
    <n v="5.5258063431617103E-3"/>
    <n v="0.103765234197898"/>
    <n v="8.6039223100647405E-2"/>
    <n v="5.3576899728128096"/>
  </r>
  <r>
    <x v="20"/>
    <x v="13"/>
    <n v="0.85599074709627598"/>
    <n v="2.0532110676567801E-2"/>
    <n v="0.41934546318356702"/>
    <n v="0.56012242613986596"/>
    <x v="668"/>
    <n v="3.89962733154341E-2"/>
    <n v="0.26359217518809203"/>
    <n v="0.189507283692916"/>
    <n v="9.7436777099744201E-2"/>
    <n v="0.10885474566778899"/>
    <n v="8.9830023915620505E-2"/>
    <n v="7.3599095125119101E-3"/>
    <n v="0.103893184679536"/>
    <n v="9.2247180902003498E-2"/>
    <n v="5.13784711924992"/>
  </r>
  <r>
    <x v="20"/>
    <x v="14"/>
    <n v="0.56628012341068601"/>
    <n v="2.88783176915169E-2"/>
    <n v="0.43363685387932299"/>
    <n v="0.53748482842916001"/>
    <x v="669"/>
    <n v="3.1269117504119301E-2"/>
    <n v="0.25010142869489699"/>
    <n v="0.16584535624980701"/>
    <n v="0.111145600020038"/>
    <n v="0.16328744912510401"/>
    <n v="0.105683312316371"/>
    <n v="7.1039065020003503E-3"/>
    <n v="7.6814329566438397E-2"/>
    <n v="8.0717066046347694E-2"/>
    <n v="5.2329833537645198"/>
  </r>
  <r>
    <x v="20"/>
    <x v="15"/>
    <n v="0.10202005674872699"/>
    <n v="8.8963305745733398E-2"/>
    <n v="0.51117146728602203"/>
    <n v="0.399865226968245"/>
    <x v="670"/>
    <n v="0"/>
    <n v="8.7361792388522097E-2"/>
    <n v="8.5162145881856194E-3"/>
    <n v="8.3681672113710401E-2"/>
    <n v="0.68114760189202705"/>
    <n v="3.8373619322486098E-2"/>
    <n v="1.4020815802682E-2"/>
    <n v="1.5789450000808801E-2"/>
    <n v="4.9098431463022903E-2"/>
    <n v="5.0408646174753802"/>
  </r>
  <r>
    <x v="20"/>
    <x v="16"/>
    <n v="0.13248886630774101"/>
    <n v="7.3728108340783097E-2"/>
    <n v="0.49751752714362102"/>
    <n v="0.42875436451559601"/>
    <x v="671"/>
    <n v="0"/>
    <n v="8.9950667132388307E-2"/>
    <n v="1.75765841482916E-2"/>
    <n v="9.7799671281535105E-2"/>
    <n v="0.58950854186466795"/>
    <n v="4.1428385923711397E-2"/>
    <n v="2.7061145556486099E-2"/>
    <n v="1.8232369113605099E-2"/>
    <n v="9.9077115595768206E-2"/>
    <n v="5.1449829600293402"/>
  </r>
  <r>
    <x v="20"/>
    <x v="17"/>
    <n v="0.19193240611712201"/>
    <n v="5.5603383608262599E-2"/>
    <n v="0.51951534142965405"/>
    <n v="0.424881274962083"/>
    <x v="672"/>
    <n v="3.16677787717266E-3"/>
    <n v="0.248563225338257"/>
    <n v="2.96797331361583E-2"/>
    <n v="9.2360077423715603E-2"/>
    <n v="0.40658224408019"/>
    <n v="5.4652785975090303E-2"/>
    <n v="2.5060452531300698E-2"/>
    <n v="2.0702026392897001E-2"/>
    <n v="9.7681218930928501E-2"/>
    <n v="5.4037701985538797"/>
  </r>
  <r>
    <x v="20"/>
    <x v="18"/>
    <n v="0.63964397322206301"/>
    <n v="2.4348468357213899E-2"/>
    <n v="0.46439887384967998"/>
    <n v="0.51125265779310602"/>
    <x v="673"/>
    <n v="2.08911321284719E-2"/>
    <n v="0.44247507526098501"/>
    <n v="0.118168429294846"/>
    <n v="7.5338927324787697E-2"/>
    <n v="0.13053346368945701"/>
    <n v="7.9944324536485603E-2"/>
    <n v="1.1229282529758701E-2"/>
    <n v="3.3873872400371499E-2"/>
    <n v="8.0449797138451906E-2"/>
    <n v="5.4180944864835903"/>
  </r>
  <r>
    <x v="20"/>
    <x v="19"/>
    <n v="0.777185977638712"/>
    <n v="2.3014787015433E-2"/>
    <n v="0.41396855612544398"/>
    <n v="0.56301665685912305"/>
    <x v="674"/>
    <n v="2.6351647439739501E-2"/>
    <n v="0.37503202847065997"/>
    <n v="0.18115682322846499"/>
    <n v="9.08875219370818E-2"/>
    <n v="0.114574552600392"/>
    <n v="8.6740070264116301E-2"/>
    <n v="6.2232736542961603E-3"/>
    <n v="4.3497029900045503E-2"/>
    <n v="6.8564486092254504E-2"/>
    <n v="5.331447703447"/>
  </r>
  <r>
    <x v="20"/>
    <x v="20"/>
    <n v="0.78860110029493702"/>
    <n v="2.3066581642103401E-2"/>
    <n v="0.40342533354704302"/>
    <n v="0.57350808481085402"/>
    <x v="675"/>
    <n v="2.9175382109959999E-2"/>
    <n v="0.34427426040136599"/>
    <n v="0.16658494919182301"/>
    <n v="9.5251364685396106E-2"/>
    <n v="0.121480314091648"/>
    <n v="9.1282814278844299E-2"/>
    <n v="7.0480440978826896E-3"/>
    <n v="4.9056504896232797E-2"/>
    <n v="8.6003531644908607E-2"/>
    <n v="5.2827754292722204"/>
  </r>
  <r>
    <x v="20"/>
    <x v="21"/>
    <n v="0.84399593732149802"/>
    <n v="2.2199193599714399E-2"/>
    <n v="0.41193995348956802"/>
    <n v="0.56586085291071797"/>
    <x v="676"/>
    <n v="3.2727426652736397E-2"/>
    <n v="0.38505253503766701"/>
    <n v="0.144246942832021"/>
    <n v="0.101528201180609"/>
    <n v="0.126883493802634"/>
    <n v="9.6064669930198701E-2"/>
    <n v="5.9903287744838404E-3"/>
    <n v="3.8222785149428597E-2"/>
    <n v="5.9953323410171303E-2"/>
    <n v="5.2847389548765502"/>
  </r>
  <r>
    <x v="20"/>
    <x v="22"/>
    <n v="0.73721330689430198"/>
    <n v="2.7482983382643499E-2"/>
    <n v="0.55583343998947499"/>
    <n v="0.41668357662788202"/>
    <x v="677"/>
    <n v="3.4821599737204403E-2"/>
    <n v="0.38409680349638398"/>
    <n v="9.4209190519825695E-2"/>
    <n v="0.13957236026960601"/>
    <n v="0.13062347245852801"/>
    <n v="0.10878884876940501"/>
    <n v="5.39650801625941E-3"/>
    <n v="2.2853168399429101E-2"/>
    <n v="6.9987699472495196E-2"/>
    <n v="5.4108049093215804"/>
  </r>
  <r>
    <x v="20"/>
    <x v="23"/>
    <n v="0.94570909651072599"/>
    <n v="2.4649416576208099E-2"/>
    <n v="0.53256047007102902"/>
    <n v="0.44279011335276303"/>
    <x v="678"/>
    <n v="3.1242834675031E-2"/>
    <n v="0.389936313085534"/>
    <n v="7.4806611926513999E-2"/>
    <n v="0.190674449532486"/>
    <n v="0.11939266844631399"/>
    <n v="0.109257276590533"/>
    <n v="4.0174152806821597E-3"/>
    <n v="1.6771538913066101E-2"/>
    <n v="5.4928527119965903E-2"/>
    <n v="5.3863396127526499"/>
  </r>
  <r>
    <x v="20"/>
    <x v="24"/>
    <n v="0.16421583799020401"/>
    <n v="5.4443697920531803E-2"/>
    <n v="0.54330729847723702"/>
    <n v="0.40224900360223098"/>
    <x v="679"/>
    <n v="2.8586751672524499E-3"/>
    <n v="7.6713850766781E-2"/>
    <n v="4.3399919599808101E-2"/>
    <n v="8.2993923866491598E-2"/>
    <n v="0.397699807419433"/>
    <n v="0.15302746857458799"/>
    <n v="2.1855370049340399E-2"/>
    <n v="3.7871004853856E-2"/>
    <n v="0.159892387110045"/>
    <n v="5.15913545492322"/>
  </r>
  <r>
    <x v="20"/>
    <x v="25"/>
    <n v="0.209164502462444"/>
    <n v="3.96558136901424E-2"/>
    <n v="0.44770142807371499"/>
    <n v="0.51264275823614203"/>
    <x v="680"/>
    <n v="1.2930347200999201E-4"/>
    <n v="8.0000303713082296E-2"/>
    <n v="3.1559811071480801E-2"/>
    <n v="7.6494778507743694E-2"/>
    <n v="0.35446833126745197"/>
    <n v="0.13379893577037799"/>
    <n v="1.56403932704774E-2"/>
    <n v="3.5688054869564702E-2"/>
    <n v="0.25542339027320898"/>
    <n v="5.4128959898500204"/>
  </r>
  <r>
    <x v="20"/>
    <x v="26"/>
    <n v="0.237170411648086"/>
    <n v="5.0397907487241503E-2"/>
    <n v="0.504120808180058"/>
    <n v="0.44548128433270001"/>
    <x v="681"/>
    <n v="1.54576412573567E-3"/>
    <n v="9.80699753058379E-2"/>
    <n v="4.66939770704645E-2"/>
    <n v="8.7452051655084906E-2"/>
    <n v="0.37569262527756597"/>
    <n v="0.15701831142161601"/>
    <n v="2.0059715599615099E-2"/>
    <n v="4.07220195197266E-2"/>
    <n v="0.15415617122665401"/>
    <n v="5.1242597486474599"/>
  </r>
  <r>
    <x v="20"/>
    <x v="27"/>
    <n v="0.448669211564791"/>
    <n v="6.5148976189341304E-2"/>
    <n v="0.52975622825227597"/>
    <n v="0.40509479555838301"/>
    <x v="682"/>
    <n v="9.8266161973988193E-3"/>
    <n v="0.30877118518945901"/>
    <n v="7.1796244474150006E-2"/>
    <n v="5.3247273663058099E-2"/>
    <n v="0.21466443543048899"/>
    <n v="0.14336348760163001"/>
    <n v="1.27118672424688E-2"/>
    <n v="3.07429095157302E-2"/>
    <n v="0.144846645339334"/>
    <n v="4.9448528980151796"/>
  </r>
  <r>
    <x v="20"/>
    <x v="28"/>
    <n v="0.95279745863410303"/>
    <n v="2.52850415071957E-2"/>
    <n v="0.42151194129761599"/>
    <n v="0.55320301719518805"/>
    <x v="683"/>
    <n v="2.19529951100749E-2"/>
    <n v="0.39872830314498298"/>
    <n v="0.168001218493254"/>
    <n v="4.7621267452536899E-2"/>
    <n v="0.121284161189675"/>
    <n v="9.5285830773581895E-2"/>
    <n v="6.6246064562729299E-3"/>
    <n v="3.8838777095588597E-2"/>
    <n v="9.3863867251929398E-2"/>
    <n v="5.3054615758223704"/>
  </r>
  <r>
    <x v="20"/>
    <x v="29"/>
    <n v="0.80554076117072704"/>
    <n v="2.7913664256656302E-2"/>
    <n v="0.45425333745665503"/>
    <n v="0.51783299828668905"/>
    <x v="684"/>
    <n v="2.5967182539434301E-2"/>
    <n v="0.38026326472797201"/>
    <n v="0.179512370792721"/>
    <n v="5.61505399718275E-2"/>
    <n v="0.12835300902872299"/>
    <n v="0.102116758493417"/>
    <n v="7.9783859152945096E-3"/>
    <n v="5.0189500173567297E-2"/>
    <n v="6.0757565047168803E-2"/>
    <n v="5.3546063964180499"/>
  </r>
  <r>
    <x v="20"/>
    <x v="30"/>
    <n v="0.86661691658915196"/>
    <n v="3.1775974636276502E-2"/>
    <n v="0.41548789066129699"/>
    <n v="0.552736134702426"/>
    <x v="685"/>
    <n v="2.89741328475095E-2"/>
    <n v="0.36672847167417399"/>
    <n v="0.18995991272871099"/>
    <n v="5.3305796020327402E-2"/>
    <n v="0.121069168149398"/>
    <n v="9.0546743654017894E-2"/>
    <n v="7.5460158225060898E-3"/>
    <n v="5.2048398741037602E-2"/>
    <n v="8.1549385701619501E-2"/>
    <n v="5.4196287370221201"/>
  </r>
  <r>
    <x v="20"/>
    <x v="31"/>
    <n v="0.90982068573636099"/>
    <n v="2.2838673682057799E-2"/>
    <n v="0.399746187319728"/>
    <n v="0.57741513899821395"/>
    <x v="686"/>
    <n v="3.10070876047162E-2"/>
    <n v="0.34716175473154198"/>
    <n v="0.21395127871181499"/>
    <n v="5.6525378583157301E-2"/>
    <n v="0.112872660582676"/>
    <n v="8.5898405895113106E-2"/>
    <n v="4.6639714473357703E-3"/>
    <n v="5.3170187102110002E-2"/>
    <n v="8.5913796856880303E-2"/>
    <n v="5.3660125507916501"/>
  </r>
  <r>
    <x v="20"/>
    <x v="32"/>
    <n v="0.91093126654947199"/>
    <n v="2.57141823965223E-2"/>
    <n v="0.42909956472952498"/>
    <n v="0.54518625287395295"/>
    <x v="687"/>
    <n v="2.9749579928073502E-2"/>
    <n v="0.31275492142484701"/>
    <n v="0.22348192064622099"/>
    <n v="5.7175596214959101E-2"/>
    <n v="0.12267685689452"/>
    <n v="9.2598342448872106E-2"/>
    <n v="5.1746690668651903E-3"/>
    <n v="5.9335832640719503E-2"/>
    <n v="8.8603080245696103E-2"/>
    <n v="5.2698088801854599"/>
  </r>
  <r>
    <x v="21"/>
    <x v="0"/>
    <n v="0.77733587378412605"/>
    <n v="6.2381963041650097E-3"/>
    <n v="0.33346395367688397"/>
    <n v="0.66029785001895103"/>
    <x v="688"/>
    <n v="5.7150656073691401E-2"/>
    <n v="4.5280142873988301E-2"/>
    <n v="0.43279824420520602"/>
    <n v="6.3943760877847006E-2"/>
    <n v="8.8972554562149003E-2"/>
    <n v="3.1247699988219399E-2"/>
    <n v="3.6782207731292501E-3"/>
    <n v="0.24795199480629401"/>
    <n v="1.2815313680179999E-2"/>
    <n v="3.1935783681807299"/>
  </r>
  <r>
    <x v="21"/>
    <x v="1"/>
    <n v="0.89373772002483098"/>
    <n v="4.53224248200613E-3"/>
    <n v="0.29665336515506102"/>
    <n v="0.69881439236293297"/>
    <x v="689"/>
    <n v="6.1376766055026198E-2"/>
    <n v="4.0394126627820298E-2"/>
    <n v="0.47219648124621899"/>
    <n v="5.1282314767441398E-2"/>
    <n v="9.0261070770605203E-2"/>
    <n v="3.38852586706846E-2"/>
    <n v="3.2958358514206601E-3"/>
    <n v="0.22272345176206601"/>
    <n v="1.16101772467825E-2"/>
    <n v="3.2665171082043298"/>
  </r>
  <r>
    <x v="21"/>
    <x v="2"/>
    <n v="1.00559660011369"/>
    <n v="4.6211354024435101E-3"/>
    <n v="0.33093757622070402"/>
    <n v="0.66444128837685301"/>
    <x v="690"/>
    <n v="5.4080743160441098E-2"/>
    <n v="4.4444881755754798E-2"/>
    <n v="0.48560119179064798"/>
    <n v="4.7753771786719502E-2"/>
    <n v="9.0477970196087595E-2"/>
    <n v="2.99323059424061E-2"/>
    <n v="3.6625022230547099E-3"/>
    <n v="0.21902594651999999"/>
    <n v="1.09601113821241E-2"/>
    <n v="3.2114936650073398"/>
  </r>
  <r>
    <x v="21"/>
    <x v="3"/>
    <n v="0.936118358377239"/>
    <n v="6.0894944897506098E-3"/>
    <n v="0.308025514558391"/>
    <n v="0.68588499095185795"/>
    <x v="691"/>
    <n v="7.4122662421373997E-2"/>
    <n v="4.6114150233383E-2"/>
    <n v="0.46710936484438098"/>
    <n v="4.9756652301912299E-2"/>
    <n v="9.0664483914811606E-2"/>
    <n v="3.1571393535733398E-2"/>
    <n v="3.14135019620258E-3"/>
    <n v="0.20672684988694101"/>
    <n v="1.2379759937994899E-2"/>
    <n v="3.1563778884986502"/>
  </r>
  <r>
    <x v="21"/>
    <x v="4"/>
    <n v="0.90762501027409603"/>
    <n v="4.6132834946345496E-3"/>
    <n v="0.33151479797137801"/>
    <n v="0.66387191853398697"/>
    <x v="692"/>
    <n v="5.60508918387045E-2"/>
    <n v="5.1262460146719098E-2"/>
    <n v="0.46953846195207299"/>
    <n v="4.6464301206766701E-2"/>
    <n v="9.53905415461027E-2"/>
    <n v="3.6159629914922803E-2"/>
    <n v="2.9450775797141698E-3"/>
    <n v="0.21452341935765801"/>
    <n v="1.2498486995637E-2"/>
    <n v="3.32150753029069"/>
  </r>
  <r>
    <x v="21"/>
    <x v="5"/>
    <n v="0.85056189592660902"/>
    <n v="5.0366107052589402E-3"/>
    <n v="0.347219054224082"/>
    <n v="0.64774433507065898"/>
    <x v="693"/>
    <n v="5.8603682858254201E-2"/>
    <n v="4.7736123934682101E-2"/>
    <n v="0.47056997704601999"/>
    <n v="4.86928737523128E-2"/>
    <n v="9.3074111533173201E-2"/>
    <n v="3.4713759788488403E-2"/>
    <n v="4.1935604037274098E-3"/>
    <n v="0.21413490293802501"/>
    <n v="1.3353277594398701E-2"/>
    <n v="3.2573638574050299"/>
  </r>
  <r>
    <x v="21"/>
    <x v="6"/>
    <n v="0.91569524395458102"/>
    <n v="5.6463885870278703E-3"/>
    <n v="0.32511302167404899"/>
    <n v="0.66924058973892298"/>
    <x v="694"/>
    <n v="7.7088937413152397E-2"/>
    <n v="4.80413525868792E-2"/>
    <n v="0.47000074705304201"/>
    <n v="4.9694382683467903E-2"/>
    <n v="9.1955867624690102E-2"/>
    <n v="3.2804446452089797E-2"/>
    <n v="2.79233265520459E-3"/>
    <n v="0.19956209199493499"/>
    <n v="1.29908091172302E-2"/>
    <n v="3.3124771385631102"/>
  </r>
  <r>
    <x v="21"/>
    <x v="7"/>
    <n v="1.51144713438001"/>
    <n v="5.1219049984600204E-3"/>
    <n v="0.25110846200812398"/>
    <n v="0.74376963299341603"/>
    <x v="695"/>
    <n v="6.9055193402202703E-2"/>
    <n v="4.1149956635935299E-2"/>
    <n v="0.54045773671680297"/>
    <n v="4.8095760206051899E-2"/>
    <n v="8.3129015968264705E-2"/>
    <n v="2.3167154470536501E-2"/>
    <n v="2.3338374921725098E-3"/>
    <n v="0.167791402897602"/>
    <n v="1.31654886365207E-2"/>
    <n v="3.0955827228145099"/>
  </r>
  <r>
    <x v="21"/>
    <x v="8"/>
    <n v="0.90691598640984294"/>
    <n v="5.6292950416638099E-3"/>
    <n v="0.340807196204579"/>
    <n v="0.65356350875375802"/>
    <x v="696"/>
    <n v="5.15007487668762E-2"/>
    <n v="4.7664673515326501E-2"/>
    <n v="0.451136069505991"/>
    <n v="7.4877153291946094E-2"/>
    <n v="8.9027936964958698E-2"/>
    <n v="3.0269726158150101E-2"/>
    <n v="1.92145443341269E-3"/>
    <n v="0.22788192127792001"/>
    <n v="1.18561820612891E-2"/>
    <n v="3.2388831541446499"/>
  </r>
  <r>
    <x v="21"/>
    <x v="9"/>
    <n v="1.0056134798785601"/>
    <n v="4.4370485011069197E-3"/>
    <n v="0.304301515739897"/>
    <n v="0.69126143575899601"/>
    <x v="697"/>
    <n v="6.4502645529028194E-2"/>
    <n v="5.2770923275071803E-2"/>
    <n v="0.46903159609176098"/>
    <n v="5.75054220359284E-2"/>
    <n v="8.8682491932941698E-2"/>
    <n v="2.9356725460407799E-2"/>
    <n v="1.0586522483637E-3"/>
    <n v="0.21233637898660601"/>
    <n v="1.23605666958149E-2"/>
    <n v="3.26128621436738"/>
  </r>
  <r>
    <x v="21"/>
    <x v="10"/>
    <n v="1.06491462446376"/>
    <n v="3.71263677998303E-3"/>
    <n v="0.30626259561911201"/>
    <n v="0.69002476760090503"/>
    <x v="698"/>
    <n v="4.8777729826299097E-2"/>
    <n v="4.4662306141831698E-2"/>
    <n v="0.48345986796289903"/>
    <n v="5.9836827189040501E-2"/>
    <n v="8.71068767681933E-2"/>
    <n v="2.76052615855523E-2"/>
    <n v="1.1931106226028699E-3"/>
    <n v="0.22083348112162099"/>
    <n v="1.23081768485266E-2"/>
    <n v="3.3481773738588299"/>
  </r>
  <r>
    <x v="21"/>
    <x v="11"/>
    <n v="1.22443807241266"/>
    <n v="4.6434598229772297E-3"/>
    <n v="0.30674361833179598"/>
    <n v="0.68861292184522704"/>
    <x v="699"/>
    <n v="5.3022260943425499E-2"/>
    <n v="4.9079286667750001E-2"/>
    <n v="0.48801711560549099"/>
    <n v="8.4885437187507407E-2"/>
    <n v="7.5529655659231698E-2"/>
    <n v="2.4554903166350801E-2"/>
    <n v="1.51021288343652E-3"/>
    <n v="0.19316340781029501"/>
    <n v="1.46103157529661E-2"/>
    <n v="3.2110437708860098"/>
  </r>
  <r>
    <x v="21"/>
    <x v="12"/>
    <n v="0.83694227530847398"/>
    <n v="6.0741784193262599E-3"/>
    <n v="0.34367154788540399"/>
    <n v="0.650254273695269"/>
    <x v="700"/>
    <n v="5.6515516584226502E-2"/>
    <n v="3.3644219981886297E-2"/>
    <n v="0.46085347833246199"/>
    <n v="7.0795165940303495E-2"/>
    <n v="9.1414965545480703E-2"/>
    <n v="3.0155167364104202E-2"/>
    <n v="1.39806960626512E-3"/>
    <n v="0.22960451949073099"/>
    <n v="1.2288787343590801E-2"/>
    <n v="3.2603029280220199"/>
  </r>
  <r>
    <x v="21"/>
    <x v="13"/>
    <n v="0.98646785797000003"/>
    <n v="4.58472573515388E-3"/>
    <n v="0.30873001374187498"/>
    <n v="0.68668526052297096"/>
    <x v="701"/>
    <n v="5.8202879583322202E-2"/>
    <n v="3.2565766377590101E-2"/>
    <n v="0.502677200877654"/>
    <n v="5.3205970493455899E-2"/>
    <n v="8.7234241461812703E-2"/>
    <n v="3.04469904291059E-2"/>
    <n v="3.2740854979286098E-4"/>
    <n v="0.21355443262363599"/>
    <n v="1.02929536409418E-2"/>
    <n v="3.2098992539130999"/>
  </r>
  <r>
    <x v="21"/>
    <x v="14"/>
    <n v="0.51873769174385098"/>
    <n v="8.3000160678300995E-3"/>
    <n v="0.33527879036583502"/>
    <n v="0.65642119356633499"/>
    <x v="702"/>
    <n v="4.4423661268179898E-2"/>
    <n v="3.6423441474040197E-2"/>
    <n v="0.47980824201919398"/>
    <n v="6.0083709414830502E-2"/>
    <n v="0.118593069643171"/>
    <n v="3.7231793609994603E-2"/>
    <n v="1.0089039500255699E-3"/>
    <n v="0.19730161856905901"/>
    <n v="1.13530948786609E-2"/>
    <n v="3.2989100202728698"/>
  </r>
  <r>
    <x v="21"/>
    <x v="15"/>
    <n v="2.3088069308958101E-2"/>
    <n v="0.16123841809515899"/>
    <n v="0.52134508912130595"/>
    <n v="0.31741649278353501"/>
    <x v="703"/>
    <n v="8.9634200074068492E-3"/>
    <n v="4.9620954269891798E-3"/>
    <n v="0.10581574134039599"/>
    <n v="9.3202611589439897E-4"/>
    <n v="0.60991208322499602"/>
    <n v="6.2249037087816199E-2"/>
    <n v="0"/>
    <n v="0.115538428728819"/>
    <n v="4.4205911571626897E-3"/>
    <n v="3.3520522505839501"/>
  </r>
  <r>
    <x v="21"/>
    <x v="16"/>
    <n v="2.7626473633960098E-2"/>
    <n v="0.14548146890542701"/>
    <n v="0.53129618320666505"/>
    <n v="0.32322234788790799"/>
    <x v="704"/>
    <n v="7.1992643739298302E-3"/>
    <n v="2.4989593230279501E-3"/>
    <n v="0.17261394396735499"/>
    <n v="2.01159127910878E-3"/>
    <n v="0.60249294153488298"/>
    <n v="1.44500924567632E-2"/>
    <n v="0"/>
    <n v="0.124419589793103"/>
    <n v="7.9044132589829105E-3"/>
    <n v="3.3981269166866399"/>
  </r>
  <r>
    <x v="21"/>
    <x v="17"/>
    <n v="4.0884104409839202E-2"/>
    <n v="9.9903352057399197E-2"/>
    <n v="0.51591400563027301"/>
    <n v="0.38418264231232802"/>
    <x v="705"/>
    <n v="3.6716287422164898E-3"/>
    <n v="6.0424261066781802E-3"/>
    <n v="0.23559017916990799"/>
    <n v="2.1449575588083698E-2"/>
    <n v="0.46489329362273701"/>
    <n v="1.06813775580476E-2"/>
    <n v="0"/>
    <n v="0.176898146387022"/>
    <n v="2.53697781462296E-2"/>
    <n v="3.6278839799311902"/>
  </r>
  <r>
    <x v="21"/>
    <x v="18"/>
    <n v="0.24750266948570901"/>
    <n v="2.36963446174496E-2"/>
    <n v="0.33518570240145501"/>
    <n v="0.64111795298109497"/>
    <x v="706"/>
    <n v="1.5062916027457801E-2"/>
    <n v="5.3703050651343003E-2"/>
    <n v="0.50162567604461905"/>
    <n v="5.5443296757585997E-2"/>
    <n v="0.107615929734696"/>
    <n v="3.09013874082356E-2"/>
    <n v="2.5446471133761499E-4"/>
    <n v="0.19502543834559699"/>
    <n v="2.1391015973720898E-2"/>
    <n v="3.5156445298062602"/>
  </r>
  <r>
    <x v="21"/>
    <x v="19"/>
    <n v="0.66613159741211803"/>
    <n v="7.6610196341116796E-3"/>
    <n v="0.23654085337095301"/>
    <n v="0.75579812699493598"/>
    <x v="707"/>
    <n v="2.1653233774094401E-2"/>
    <n v="4.6535081564209699E-2"/>
    <n v="0.56573844294646503"/>
    <n v="6.8008605732723798E-2"/>
    <n v="6.5389036954262597E-2"/>
    <n v="2.39777648170608E-2"/>
    <n v="8.5899832889942303E-4"/>
    <n v="0.17143010252378901"/>
    <n v="2.30455492273242E-2"/>
    <n v="3.3209550514373398"/>
  </r>
  <r>
    <x v="21"/>
    <x v="20"/>
    <n v="0.68413342754934003"/>
    <n v="8.5879125356216994E-3"/>
    <n v="0.23788552144059499"/>
    <n v="0.75352656602378298"/>
    <x v="708"/>
    <n v="3.25599450992754E-2"/>
    <n v="4.7686060676890601E-2"/>
    <n v="0.54444756768122204"/>
    <n v="7.5532610170947104E-2"/>
    <n v="7.5920674232290097E-2"/>
    <n v="2.4429217400844101E-2"/>
    <n v="1.1666124706995299E-3"/>
    <n v="0.16421659266917801"/>
    <n v="1.93021781458079E-2"/>
    <n v="3.3618581658481701"/>
  </r>
  <r>
    <x v="21"/>
    <x v="21"/>
    <n v="0.379254771442255"/>
    <n v="1.21383141512625E-2"/>
    <n v="0.31120473141916999"/>
    <n v="0.67665695442956797"/>
    <x v="709"/>
    <n v="4.2287538743633703E-2"/>
    <n v="7.7629469384557601E-2"/>
    <n v="0.40864486615655699"/>
    <n v="9.4944554128810393E-2"/>
    <n v="0.119950388917571"/>
    <n v="4.0778288703297499E-2"/>
    <n v="2.20117892074826E-3"/>
    <n v="0.16965583372114099"/>
    <n v="2.1782975694896699E-2"/>
    <n v="3.3904208646765901"/>
  </r>
  <r>
    <x v="21"/>
    <x v="22"/>
    <n v="0.23861634811070301"/>
    <n v="1.83256942765379E-2"/>
    <n v="0.497620126550124"/>
    <n v="0.48405417917333898"/>
    <x v="710"/>
    <n v="3.4302008929979297E-2"/>
    <n v="8.4456309204959903E-2"/>
    <n v="0.34542448304635398"/>
    <n v="0.11831231502779301"/>
    <n v="0.154013029932103"/>
    <n v="4.8699434796308103E-2"/>
    <n v="3.2081573379731899E-3"/>
    <n v="0.16015339326667799"/>
    <n v="1.75069318288654E-2"/>
    <n v="3.44736770366185"/>
  </r>
  <r>
    <x v="21"/>
    <x v="23"/>
    <n v="0.25166024003714998"/>
    <n v="2.0553433591718399E-2"/>
    <n v="0.557182505767437"/>
    <n v="0.42226406064084498"/>
    <x v="711"/>
    <n v="3.6516994453719698E-2"/>
    <n v="8.1610849049818704E-2"/>
    <n v="0.334893860648175"/>
    <n v="0.15416213693269901"/>
    <n v="0.13543024188379801"/>
    <n v="4.8937242633595099E-2"/>
    <n v="9.7648997481036403E-3"/>
    <n v="0.13508865385949301"/>
    <n v="1.55007203355834E-2"/>
    <n v="3.2379636050830101"/>
  </r>
  <r>
    <x v="21"/>
    <x v="24"/>
    <n v="4.9187869436084698E-2"/>
    <n v="6.9165881752766098E-2"/>
    <n v="0.47754009684791499"/>
    <n v="0.45329402139931901"/>
    <x v="712"/>
    <n v="0"/>
    <n v="3.0793240246967399E-3"/>
    <n v="0.22946153090288299"/>
    <n v="8.6699301818183808E-3"/>
    <n v="0.38139249854889001"/>
    <n v="0.104323046841514"/>
    <n v="0"/>
    <n v="0.18034791748182999"/>
    <n v="1.7337679780556999E-2"/>
    <n v="3.8160347764277498"/>
  </r>
  <r>
    <x v="21"/>
    <x v="25"/>
    <n v="5.3298688803987401E-2"/>
    <n v="7.9084137511741398E-2"/>
    <n v="0.45610857196663401"/>
    <n v="0.46480729052162501"/>
    <x v="713"/>
    <n v="0"/>
    <n v="6.6853786247239103E-3"/>
    <n v="0.20953150215911601"/>
    <n v="1.1743606765132501E-3"/>
    <n v="0.39459776480311398"/>
    <n v="0.102957736222015"/>
    <n v="0"/>
    <n v="0.19154977247940999"/>
    <n v="2.39708181999869E-2"/>
    <n v="3.6302821719258"/>
  </r>
  <r>
    <x v="21"/>
    <x v="26"/>
    <n v="7.7723980057120903E-2"/>
    <n v="5.9275726874954401E-2"/>
    <n v="0.43645784579674901"/>
    <n v="0.50426642732829696"/>
    <x v="714"/>
    <n v="6.4686983353149795E-4"/>
    <n v="1.2576874550075099E-3"/>
    <n v="0.23090320580495799"/>
    <n v="5.4595382703502802E-3"/>
    <n v="0.36223304813992402"/>
    <n v="9.5762912028591995E-2"/>
    <n v="0"/>
    <n v="0.203990876375369"/>
    <n v="2.1740432611882299E-2"/>
    <n v="3.7801387558512198"/>
  </r>
  <r>
    <x v="21"/>
    <x v="27"/>
    <n v="0.16163823177001899"/>
    <n v="3.3219448686445198E-2"/>
    <n v="0.46663668220745902"/>
    <n v="0.50014386910609498"/>
    <x v="715"/>
    <n v="7.6444475669086203E-3"/>
    <n v="4.27718584478885E-2"/>
    <n v="0.37129850702412398"/>
    <n v="3.5136369072168397E-2"/>
    <n v="0.20196625660892101"/>
    <n v="8.5224519125022796E-2"/>
    <n v="0"/>
    <n v="0.19907240833359799"/>
    <n v="1.99572739900723E-2"/>
    <n v="3.4526221070204701"/>
  </r>
  <r>
    <x v="21"/>
    <x v="28"/>
    <n v="0.68242773334328199"/>
    <n v="9.4679483765328799E-3"/>
    <n v="0.314513158302407"/>
    <n v="0.67601889332106102"/>
    <x v="716"/>
    <n v="2.3138581898029101E-2"/>
    <n v="6.3064968237320898E-2"/>
    <n v="0.57687122069610397"/>
    <n v="4.9000976511853797E-2"/>
    <n v="7.3894320009668807E-2"/>
    <n v="2.8249393574385301E-2"/>
    <n v="5.8939337408978698E-6"/>
    <n v="0.154079657899583"/>
    <n v="1.8052480538881598E-2"/>
    <n v="3.3833367790569899"/>
  </r>
  <r>
    <x v="21"/>
    <x v="29"/>
    <n v="0.81104871936155198"/>
    <n v="8.9668283042135394E-3"/>
    <n v="0.25891811080870097"/>
    <n v="0.732115060887086"/>
    <x v="717"/>
    <n v="2.6856283692729001E-2"/>
    <n v="4.8949991847218897E-2"/>
    <n v="0.58831817125444097"/>
    <n v="4.9699332748956E-2"/>
    <n v="7.8944762537104099E-2"/>
    <n v="2.42298173828699E-2"/>
    <n v="8.18051147889052E-4"/>
    <n v="0.151085689872093"/>
    <n v="1.6254564643040498E-2"/>
    <n v="3.3465590125754598"/>
  </r>
  <r>
    <x v="21"/>
    <x v="30"/>
    <n v="1.0010036415685"/>
    <n v="7.02147755924177E-3"/>
    <n v="0.22072655373937"/>
    <n v="0.77225196870138801"/>
    <x v="718"/>
    <n v="2.8135639519881801E-2"/>
    <n v="5.1890560164412E-2"/>
    <n v="0.58626182098186097"/>
    <n v="5.1534133423107802E-2"/>
    <n v="7.7586703161300397E-2"/>
    <n v="2.2636719431463798E-2"/>
    <n v="9.1336591741319995E-4"/>
    <n v="0.15368719939625899"/>
    <n v="1.4865451207223299E-2"/>
    <n v="3.4366197004099299"/>
  </r>
  <r>
    <x v="21"/>
    <x v="31"/>
    <n v="1.3450306956842499"/>
    <n v="6.6013153110749704E-3"/>
    <n v="0.195766081560174"/>
    <n v="0.79763260312875095"/>
    <x v="719"/>
    <n v="2.6813994353446301E-2"/>
    <n v="5.2137995486260802E-2"/>
    <n v="0.62103850192471699"/>
    <n v="5.7724195404346201E-2"/>
    <n v="6.8605708771553503E-2"/>
    <n v="1.8561017821543499E-2"/>
    <n v="9.4793532670358499E-4"/>
    <n v="0.12721730876164"/>
    <n v="1.6057492292142799E-2"/>
    <n v="3.3365707388015702"/>
  </r>
  <r>
    <x v="21"/>
    <x v="32"/>
    <n v="1.0591688711590601"/>
    <n v="8.88550914978351E-3"/>
    <n v="0.23476893966947801"/>
    <n v="0.75634555118073798"/>
    <x v="720"/>
    <n v="2.9429694632260899E-2"/>
    <n v="4.9458327838048002E-2"/>
    <n v="0.59833190541357195"/>
    <n v="5.8176299818061002E-2"/>
    <n v="7.79076211547923E-2"/>
    <n v="2.2405007892641202E-2"/>
    <n v="4.11853679598148E-4"/>
    <n v="0.13744314096423099"/>
    <n v="1.37771377065159E-2"/>
    <n v="3.2962460728481502"/>
  </r>
  <r>
    <x v="22"/>
    <x v="0"/>
    <n v="0.79494483318193498"/>
    <n v="3.26702411495957E-2"/>
    <n v="0.28804364366304103"/>
    <n v="0.67928611518736304"/>
    <x v="721"/>
    <n v="2.4769055438759902E-2"/>
    <n v="0.210468778057703"/>
    <n v="0.229240959187373"/>
    <n v="0.16220525120828999"/>
    <n v="0.105164064920091"/>
    <n v="0.122616528234018"/>
    <n v="3.3850503296878297E-2"/>
    <n v="7.4051304056783507E-2"/>
    <n v="2.1851775585806001E-2"/>
    <n v="5.5587728362535502"/>
  </r>
  <r>
    <x v="22"/>
    <x v="1"/>
    <n v="0.83027305412819496"/>
    <n v="3.53361495502676E-2"/>
    <n v="0.27818353653903"/>
    <n v="0.68648031391070297"/>
    <x v="722"/>
    <n v="1.7588796621757601E-2"/>
    <n v="0.206870578529774"/>
    <n v="0.25484695940457303"/>
    <n v="0.14241005899843201"/>
    <n v="0.10464509185583"/>
    <n v="0.12127311118610599"/>
    <n v="2.97861805553487E-2"/>
    <n v="8.3793555347086005E-2"/>
    <n v="2.4066451476709001E-2"/>
    <n v="5.53266829393195"/>
  </r>
  <r>
    <x v="22"/>
    <x v="2"/>
    <n v="1.00920667150925"/>
    <n v="3.0298575988694801E-2"/>
    <n v="0.27344102820579003"/>
    <n v="0.69626039580551502"/>
    <x v="723"/>
    <n v="1.9906510721926299E-2"/>
    <n v="0.22451234823882399"/>
    <n v="0.24171433161462"/>
    <n v="0.14769514974657699"/>
    <n v="9.58887535024808E-2"/>
    <n v="0.11640181265197801"/>
    <n v="2.8644086786954098E-2"/>
    <n v="8.6559900186265401E-2"/>
    <n v="2.21530961143812E-2"/>
    <n v="5.5920263323294401"/>
  </r>
  <r>
    <x v="22"/>
    <x v="3"/>
    <n v="0.91132109561375896"/>
    <n v="3.1230208281122999E-2"/>
    <n v="0.27322681020797901"/>
    <n v="0.695542981510898"/>
    <x v="724"/>
    <n v="2.21247288639508E-2"/>
    <n v="0.26989944363955698"/>
    <n v="0.21917990259297601"/>
    <n v="0.14417013679304899"/>
    <n v="8.3039285106352501E-2"/>
    <n v="0.117317044037077"/>
    <n v="2.89232399144519E-2"/>
    <n v="7.6995386229205307E-2"/>
    <n v="2.29137339815953E-2"/>
    <n v="5.6099559961237997"/>
  </r>
  <r>
    <x v="22"/>
    <x v="4"/>
    <n v="1.0378586780774499"/>
    <n v="3.4572543563460401E-2"/>
    <n v="0.26773417336133598"/>
    <n v="0.69769328307520395"/>
    <x v="725"/>
    <n v="1.8991975194616501E-2"/>
    <n v="0.25936606652628302"/>
    <n v="0.22780269242453299"/>
    <n v="0.13805736306716801"/>
    <n v="8.9555734650726596E-2"/>
    <n v="0.113543985594719"/>
    <n v="2.6040467820989399E-2"/>
    <n v="8.5035597905901497E-2"/>
    <n v="2.8318065396347201E-2"/>
    <n v="5.7708019667581203"/>
  </r>
  <r>
    <x v="22"/>
    <x v="5"/>
    <n v="0.93155028691590602"/>
    <n v="2.65892080701071E-2"/>
    <n v="0.28218860973250098"/>
    <n v="0.69122218219739195"/>
    <x v="726"/>
    <n v="2.07082415830015E-2"/>
    <n v="0.26295869979424902"/>
    <n v="0.215462028006073"/>
    <n v="0.15414398496328999"/>
    <n v="7.9103724459227601E-2"/>
    <n v="0.11449205631524199"/>
    <n v="2.6628189014054601E-2"/>
    <n v="8.6325053526890405E-2"/>
    <n v="2.6281587328544E-2"/>
    <n v="5.5947990599946102"/>
  </r>
  <r>
    <x v="22"/>
    <x v="6"/>
    <n v="0.95614685340016103"/>
    <n v="3.0912151622521301E-2"/>
    <n v="0.26860635659603799"/>
    <n v="0.70048149178144103"/>
    <x v="727"/>
    <n v="2.3553607911566299E-2"/>
    <n v="0.25595176007572701"/>
    <n v="0.212046155941294"/>
    <n v="0.16092267528540199"/>
    <n v="7.6443628441161607E-2"/>
    <n v="0.11843451371619999"/>
    <n v="2.8229806164808701E-2"/>
    <n v="8.32738178306653E-2"/>
    <n v="2.80566303234683E-2"/>
    <n v="5.6196785227676802"/>
  </r>
  <r>
    <x v="22"/>
    <x v="7"/>
    <n v="1.0011777078801101"/>
    <n v="3.0416696393750501E-2"/>
    <n v="0.26956175968422003"/>
    <n v="0.70002154392202998"/>
    <x v="728"/>
    <n v="3.3501458989419301E-2"/>
    <n v="0.27456968564387302"/>
    <n v="0.22162592030046899"/>
    <n v="0.15902775861235599"/>
    <n v="6.9057291123236303E-2"/>
    <n v="0.10623867382659601"/>
    <n v="2.8080109697100699E-2"/>
    <n v="6.7022189140370905E-2"/>
    <n v="2.7064698680329902E-2"/>
    <n v="5.55658363523992"/>
  </r>
  <r>
    <x v="22"/>
    <x v="8"/>
    <n v="0.94553689923839901"/>
    <n v="2.99409703402541E-2"/>
    <n v="0.27862458341202001"/>
    <n v="0.69143444624772599"/>
    <x v="729"/>
    <n v="2.4910022075979001E-2"/>
    <n v="0.240365878779532"/>
    <n v="0.229130079010257"/>
    <n v="0.169872091797207"/>
    <n v="8.6136461293970401E-2"/>
    <n v="0.113381483714699"/>
    <n v="3.34027633179248E-2"/>
    <n v="6.5020196043304002E-2"/>
    <n v="2.4406209055628E-2"/>
    <n v="5.5531492739916803"/>
  </r>
  <r>
    <x v="22"/>
    <x v="9"/>
    <n v="1.00923119300352"/>
    <n v="3.0057729795358701E-2"/>
    <n v="0.27109192187499498"/>
    <n v="0.69885034832964699"/>
    <x v="730"/>
    <n v="2.2579181272418598E-2"/>
    <n v="0.25368187979847501"/>
    <n v="0.232247115074457"/>
    <n v="0.168428599230519"/>
    <n v="8.7609870644829502E-2"/>
    <n v="0.11062441298605"/>
    <n v="3.18214633453845E-2"/>
    <n v="5.3985701534695903E-2"/>
    <n v="2.5427844302363899E-2"/>
    <n v="5.5575577690131297"/>
  </r>
  <r>
    <x v="22"/>
    <x v="10"/>
    <n v="1.1376252859648399"/>
    <n v="2.6937986186906199E-2"/>
    <n v="0.25086322328836802"/>
    <n v="0.72219879052472602"/>
    <x v="731"/>
    <n v="2.4924962729947799E-2"/>
    <n v="0.248062154192533"/>
    <n v="0.220998376673856"/>
    <n v="0.19321262637608599"/>
    <n v="7.6663540878503897E-2"/>
    <n v="0.11286212528208101"/>
    <n v="3.68010391760678E-2"/>
    <n v="5.0783458720359997E-2"/>
    <n v="2.5430127167675801E-2"/>
    <n v="5.63686579446109"/>
  </r>
  <r>
    <x v="22"/>
    <x v="11"/>
    <n v="1.4351274410864701"/>
    <n v="2.53011235514496E-2"/>
    <n v="0.24961214739908499"/>
    <n v="0.72508672904946503"/>
    <x v="732"/>
    <n v="3.1972769703810099E-2"/>
    <n v="0.27547094916529602"/>
    <n v="0.19433017174494599"/>
    <n v="0.233310780639018"/>
    <n v="5.8932762687502603E-2"/>
    <n v="0.104039334334133"/>
    <n v="3.6899703623303401E-2"/>
    <n v="3.4681070600220097E-2"/>
    <n v="2.1100885034736599E-2"/>
    <n v="5.5662569298574196"/>
  </r>
  <r>
    <x v="22"/>
    <x v="12"/>
    <n v="0.809987445904637"/>
    <n v="3.57679099993835E-2"/>
    <n v="0.31123103832497401"/>
    <n v="0.65300105167564204"/>
    <x v="733"/>
    <n v="2.4489585699933401E-2"/>
    <n v="0.20832309212258099"/>
    <n v="0.234199074395811"/>
    <n v="0.160744360865514"/>
    <n v="9.9052505486987505E-2"/>
    <n v="0.12727135183963201"/>
    <n v="3.1502463781434002E-2"/>
    <n v="7.1462056468238805E-2"/>
    <n v="2.9278661891406699E-2"/>
    <n v="5.4656301677559602"/>
  </r>
  <r>
    <x v="22"/>
    <x v="13"/>
    <n v="0.83173975724900695"/>
    <n v="3.6992706335645803E-2"/>
    <n v="0.28380486185436599"/>
    <n v="0.67920243180998796"/>
    <x v="734"/>
    <n v="2.4360060933193001E-2"/>
    <n v="0.20914797876696301"/>
    <n v="0.26111311677079302"/>
    <n v="0.142737122011033"/>
    <n v="9.7423429419946195E-2"/>
    <n v="0.12556164115809401"/>
    <n v="2.6984991780180399E-2"/>
    <n v="7.2506936292485002E-2"/>
    <n v="2.7649189126336501E-2"/>
    <n v="5.6563625166915603"/>
  </r>
  <r>
    <x v="22"/>
    <x v="14"/>
    <n v="0.52939266723336098"/>
    <n v="5.3216554465183197E-2"/>
    <n v="0.32954600322722799"/>
    <n v="0.61723744230758903"/>
    <x v="735"/>
    <n v="2.1648852634149899E-2"/>
    <n v="0.18547861534444199"/>
    <n v="0.22710702780304801"/>
    <n v="0.137073479680691"/>
    <n v="0.15604647233983701"/>
    <n v="0.13910023671043201"/>
    <n v="3.3583016761941503E-2"/>
    <n v="5.3805066374662897E-2"/>
    <n v="3.0621994348408399E-2"/>
    <n v="5.6658429060502202"/>
  </r>
  <r>
    <x v="22"/>
    <x v="15"/>
    <n v="8.0459943732609798E-2"/>
    <n v="0.22995124345867701"/>
    <n v="0.53172884417720301"/>
    <n v="0.23831991236412001"/>
    <x v="736"/>
    <n v="1.1243322859826399E-3"/>
    <n v="3.3129474358279502E-2"/>
    <n v="8.1312844702721102E-3"/>
    <n v="3.7995565595671403E-2"/>
    <n v="0.63025800528524401"/>
    <n v="9.5016975055475697E-2"/>
    <n v="9.7559257271760805E-2"/>
    <n v="6.8487583167126899E-3"/>
    <n v="4.9485265247465403E-2"/>
    <n v="6.0308707299259003"/>
  </r>
  <r>
    <x v="22"/>
    <x v="16"/>
    <n v="0.107898474622968"/>
    <n v="0.17265597330306601"/>
    <n v="0.44694879608865001"/>
    <n v="0.38039523060828401"/>
    <x v="737"/>
    <n v="3.1258558087102102E-3"/>
    <n v="3.8573037194466697E-2"/>
    <n v="2.1251639166141902E-2"/>
    <n v="3.8967562000856798E-2"/>
    <n v="0.52322613025697096"/>
    <n v="0.121178744020803"/>
    <n v="8.7566658405420397E-2"/>
    <n v="8.8280884752937293E-3"/>
    <n v="0.127786652896305"/>
    <n v="5.9931436595134704"/>
  </r>
  <r>
    <x v="22"/>
    <x v="17"/>
    <n v="0.26569117598606701"/>
    <n v="8.2310224788269895E-2"/>
    <n v="0.34500083137451598"/>
    <n v="0.57268894383721403"/>
    <x v="738"/>
    <n v="2.1607123773868499E-2"/>
    <n v="0.33666115708154498"/>
    <n v="4.3920948286373697E-2"/>
    <n v="9.7578921933736101E-2"/>
    <n v="0.228503955699636"/>
    <n v="0.13105965387610299"/>
    <n v="5.5077288299862401E-2"/>
    <n v="1.4797997589045901E-2"/>
    <n v="4.92721620442724E-2"/>
    <n v="5.9687971608097499"/>
  </r>
  <r>
    <x v="22"/>
    <x v="18"/>
    <n v="0.60477770059047598"/>
    <n v="4.7051717820658E-2"/>
    <n v="0.284316681157392"/>
    <n v="0.66863160102194996"/>
    <x v="739"/>
    <n v="2.8776643611913601E-2"/>
    <n v="0.32067639664865799"/>
    <n v="0.14493892170339301"/>
    <n v="0.13703715004195199"/>
    <n v="0.112298275380136"/>
    <n v="0.14211587814816801"/>
    <n v="4.18211618585922E-2"/>
    <n v="2.2006816201945299E-2"/>
    <n v="3.8350684873283497E-2"/>
    <n v="5.7752373260802097"/>
  </r>
  <r>
    <x v="22"/>
    <x v="19"/>
    <n v="0.78333314924544994"/>
    <n v="3.69235758716253E-2"/>
    <n v="0.24943886311611799"/>
    <n v="0.71363756101225695"/>
    <x v="740"/>
    <n v="3.1431623474522698E-2"/>
    <n v="0.30118545856991802"/>
    <n v="0.21100835885223099"/>
    <n v="0.144811889666801"/>
    <n v="8.4543086960899697E-2"/>
    <n v="0.11203730432591701"/>
    <n v="3.3238433161920898E-2"/>
    <n v="3.70386507685262E-2"/>
    <n v="3.4361600342494802E-2"/>
    <n v="5.7951694130562901"/>
  </r>
  <r>
    <x v="22"/>
    <x v="20"/>
    <n v="0.75759541216939597"/>
    <n v="3.8116681570932801E-2"/>
    <n v="0.26166673502099402"/>
    <n v="0.70021658340807402"/>
    <x v="741"/>
    <n v="2.11293895447544E-2"/>
    <n v="0.27814391837256802"/>
    <n v="0.20372451864148999"/>
    <n v="0.147005516726019"/>
    <n v="0.105717104693729"/>
    <n v="0.12277198480035099"/>
    <n v="3.6724339063060003E-2"/>
    <n v="3.6477453424610597E-2"/>
    <n v="3.3530589758420999E-2"/>
    <n v="5.6844982820015701"/>
  </r>
  <r>
    <x v="22"/>
    <x v="21"/>
    <n v="0.73276911346743101"/>
    <n v="4.3417705413533E-2"/>
    <n v="0.283083995338693"/>
    <n v="0.67349829924777405"/>
    <x v="742"/>
    <n v="2.0739614251843001E-2"/>
    <n v="0.28134927169242502"/>
    <n v="0.192107726325458"/>
    <n v="0.14954154756598101"/>
    <n v="0.114613386882795"/>
    <n v="0.12602143848828101"/>
    <n v="3.5309912023663598E-2"/>
    <n v="2.7329921267404099E-2"/>
    <n v="3.91224734122812E-2"/>
    <n v="5.7864748565149799"/>
  </r>
  <r>
    <x v="22"/>
    <x v="22"/>
    <n v="0.29272134556955798"/>
    <n v="8.1704284102295702E-2"/>
    <n v="0.40642136353432301"/>
    <n v="0.51187435236338097"/>
    <x v="743"/>
    <n v="2.40364127333242E-2"/>
    <n v="0.145696683896132"/>
    <n v="0.1266361098254"/>
    <n v="0.10904750177834401"/>
    <n v="0.25199450106361299"/>
    <n v="0.20445600970352501"/>
    <n v="5.4841507630888298E-2"/>
    <n v="2.2716960250182501E-2"/>
    <n v="3.47073223778206E-2"/>
    <n v="5.7885758956394699"/>
  </r>
  <r>
    <x v="22"/>
    <x v="23"/>
    <n v="1.0386040838641899"/>
    <n v="3.5212645563469203E-2"/>
    <n v="0.29062511110796702"/>
    <n v="0.674162243328564"/>
    <x v="744"/>
    <n v="2.7388187352580098E-2"/>
    <n v="0.31580256750717001"/>
    <n v="0.12600798560349599"/>
    <n v="0.25287574104406502"/>
    <n v="7.43800404556266E-2"/>
    <n v="0.113398176821551"/>
    <n v="4.0637031401290803E-2"/>
    <n v="1.07516976088241E-2"/>
    <n v="2.3600078418449601E-2"/>
    <n v="5.67466423360215"/>
  </r>
  <r>
    <x v="22"/>
    <x v="24"/>
    <n v="0.16713162009272001"/>
    <n v="0.11751899869825801"/>
    <n v="0.423014411761231"/>
    <n v="0.45946658954051001"/>
    <x v="745"/>
    <n v="9.0187635749229608E-3"/>
    <n v="0.1125303698095"/>
    <n v="7.2331305937628002E-2"/>
    <n v="8.6267080873886404E-2"/>
    <n v="0.33150279699037499"/>
    <n v="0.24979526035006999"/>
    <n v="5.5543101913154903E-2"/>
    <n v="1.63257725278242E-2"/>
    <n v="3.9737617884970197E-2"/>
    <n v="5.9387212017092397"/>
  </r>
  <r>
    <x v="22"/>
    <x v="25"/>
    <n v="0.16452093364283199"/>
    <n v="0.121078195295726"/>
    <n v="0.44302178707385398"/>
    <n v="0.43590001763042102"/>
    <x v="746"/>
    <n v="1.4451959679109499E-4"/>
    <n v="4.1590408051227899E-2"/>
    <n v="7.2602776375015096E-2"/>
    <n v="4.9062685756314603E-2"/>
    <n v="0.35440969058497601"/>
    <n v="0.29298895436244299"/>
    <n v="5.5457943603657099E-2"/>
    <n v="1.9196077667600599E-2"/>
    <n v="8.8473748145392203E-2"/>
    <n v="5.7551005957859998"/>
  </r>
  <r>
    <x v="22"/>
    <x v="26"/>
    <n v="0.207762735173877"/>
    <n v="0.12864816975711801"/>
    <n v="0.42683983019784999"/>
    <n v="0.444512000045032"/>
    <x v="747"/>
    <n v="4.2895418031460401E-4"/>
    <n v="4.3050936790436499E-2"/>
    <n v="0.10005216604846801"/>
    <n v="4.8549673229486702E-2"/>
    <n v="0.35178155452873"/>
    <n v="0.29054880266106198"/>
    <n v="5.6174605158775898E-2"/>
    <n v="2.0782860527725398E-2"/>
    <n v="5.3378792312619099E-2"/>
    <n v="5.9391928994907"/>
  </r>
  <r>
    <x v="22"/>
    <x v="27"/>
    <n v="0.59603934434774797"/>
    <n v="4.7648351118372602E-2"/>
    <n v="0.31195878599388399"/>
    <n v="0.640392862887743"/>
    <x v="748"/>
    <n v="1.45059700336222E-2"/>
    <n v="0.341856167659842"/>
    <n v="0.11318837106075499"/>
    <n v="0.15986394810882201"/>
    <n v="0.119404724021307"/>
    <n v="0.151568264297817"/>
    <n v="3.5518140254282703E-2"/>
    <n v="1.8058876241934502E-2"/>
    <n v="3.1484567292170001E-2"/>
    <n v="5.6312458692412504"/>
  </r>
  <r>
    <x v="22"/>
    <x v="28"/>
    <n v="0.810412123621717"/>
    <n v="4.1226447510919799E-2"/>
    <n v="0.28044130837870002"/>
    <n v="0.67833224411037996"/>
    <x v="749"/>
    <n v="1.68644800925483E-2"/>
    <n v="0.30883944179470602"/>
    <n v="0.185060059752544"/>
    <n v="0.14365605662786901"/>
    <n v="0.106019689404212"/>
    <n v="0.125850240546375"/>
    <n v="3.0253104858808201E-2"/>
    <n v="2.6077784118583101E-2"/>
    <n v="4.3549970518955497E-2"/>
    <n v="5.7332961609928601"/>
  </r>
  <r>
    <x v="22"/>
    <x v="29"/>
    <n v="0.82723566783118296"/>
    <n v="3.7047209747883302E-2"/>
    <n v="0.25929368338937703"/>
    <n v="0.70365910686273903"/>
    <x v="750"/>
    <n v="1.7128300658294501E-2"/>
    <n v="0.30000911121534102"/>
    <n v="0.23046880468310599"/>
    <n v="0.121458023460166"/>
    <n v="9.7082410201458802E-2"/>
    <n v="0.12223765665422801"/>
    <n v="3.0975782675115901E-2"/>
    <n v="3.1516647747151197E-2"/>
    <n v="3.8069196482519503E-2"/>
    <n v="5.6949500825844899"/>
  </r>
  <r>
    <x v="22"/>
    <x v="30"/>
    <n v="0.87186265631591597"/>
    <n v="3.4858591703035097E-2"/>
    <n v="0.26837000304342601"/>
    <n v="0.69677140525353898"/>
    <x v="751"/>
    <n v="1.9570855659506E-2"/>
    <n v="0.27719439585244099"/>
    <n v="0.256440497170629"/>
    <n v="0.13135337038042"/>
    <n v="8.5972160332063605E-2"/>
    <n v="0.11413008688118299"/>
    <n v="2.7471456712906499E-2"/>
    <n v="4.2244507545949703E-2"/>
    <n v="3.6420934708705902E-2"/>
    <n v="5.5918410816022499"/>
  </r>
  <r>
    <x v="22"/>
    <x v="31"/>
    <n v="0.92924262602880803"/>
    <n v="3.09763437902923E-2"/>
    <n v="0.24489262545953699"/>
    <n v="0.72413103075017105"/>
    <x v="752"/>
    <n v="2.80089273339779E-2"/>
    <n v="0.27371061437099198"/>
    <n v="0.27004615896207901"/>
    <n v="0.12952574053635699"/>
    <n v="7.4851423802414899E-2"/>
    <n v="0.106577207603459"/>
    <n v="2.6423828048261901E-2"/>
    <n v="4.3837624653489303E-2"/>
    <n v="3.7061204675893501E-2"/>
    <n v="5.6988959987572896"/>
  </r>
  <r>
    <x v="22"/>
    <x v="32"/>
    <n v="0.91492519779241399"/>
    <n v="3.5168760450205998E-2"/>
    <n v="0.262042795509495"/>
    <n v="0.70278844404029905"/>
    <x v="753"/>
    <n v="2.03089310772397E-2"/>
    <n v="0.25526855830176298"/>
    <n v="0.28348540735819"/>
    <n v="0.131183049271279"/>
    <n v="9.6490254693584604E-2"/>
    <n v="0.10450257913769501"/>
    <n v="3.1320402336324001E-2"/>
    <n v="3.7869244325660099E-2"/>
    <n v="2.7582195566118298E-2"/>
    <n v="5.6047705162964601"/>
  </r>
  <r>
    <x v="23"/>
    <x v="0"/>
    <n v="0.751660825474052"/>
    <n v="8.7414255601293601E-3"/>
    <n v="0.40769916785111898"/>
    <n v="0.58355940658875205"/>
    <x v="754"/>
    <n v="2.6900994378309499E-2"/>
    <n v="0.29723158573763198"/>
    <n v="0.214487959284654"/>
    <n v="0.18100822550080001"/>
    <n v="8.4748064154619496E-2"/>
    <n v="7.2668125757994098E-2"/>
    <n v="9.2040385086023593E-3"/>
    <n v="9.5831342288698093E-2"/>
    <n v="7.3073404882229099E-3"/>
    <n v="3.7511466094019599"/>
  </r>
  <r>
    <x v="23"/>
    <x v="1"/>
    <n v="0.80395561563918005"/>
    <n v="9.99416190356767E-3"/>
    <n v="0.40009323214300802"/>
    <n v="0.58991260595342399"/>
    <x v="755"/>
    <n v="2.3983674605290599E-2"/>
    <n v="0.28905840404302702"/>
    <n v="0.24186488824605501"/>
    <n v="0.15883724129026899"/>
    <n v="8.9422019529484198E-2"/>
    <n v="7.5249254931446297E-2"/>
    <n v="7.8682450798596391E-3"/>
    <n v="9.6853254004535094E-2"/>
    <n v="7.2635861206679598E-3"/>
    <n v="3.7880829390169799"/>
  </r>
  <r>
    <x v="23"/>
    <x v="2"/>
    <n v="0.95919025721800699"/>
    <n v="8.9512586537735805E-3"/>
    <n v="0.39970025222422101"/>
    <n v="0.59134848912200499"/>
    <x v="756"/>
    <n v="2.2590558046827899E-2"/>
    <n v="0.29855094971586998"/>
    <n v="0.23690248150693399"/>
    <n v="0.16669072826037001"/>
    <n v="8.6573702921538195E-2"/>
    <n v="7.1107995175102606E-2"/>
    <n v="8.0509357946873007E-3"/>
    <n v="9.3123181202574706E-2"/>
    <n v="6.4404476118493899E-3"/>
    <n v="3.8168364260184902"/>
  </r>
  <r>
    <x v="23"/>
    <x v="3"/>
    <n v="0.90378625596565398"/>
    <n v="7.2099456295535002E-3"/>
    <n v="0.39936265803561399"/>
    <n v="0.59342739633483199"/>
    <x v="757"/>
    <n v="2.3749934492224699E-2"/>
    <n v="0.32297892808148398"/>
    <n v="0.22429173833375199"/>
    <n v="0.16093438367808799"/>
    <n v="8.42225584207138E-2"/>
    <n v="6.9795478117106804E-2"/>
    <n v="7.0203474514883802E-3"/>
    <n v="9.0894530308176402E-2"/>
    <n v="6.9308241396458404E-3"/>
    <n v="3.9554552621534702"/>
  </r>
  <r>
    <x v="23"/>
    <x v="4"/>
    <n v="0.95132359749641204"/>
    <n v="8.0141519894893192E-3"/>
    <n v="0.40663374830344201"/>
    <n v="0.58535209970706803"/>
    <x v="758"/>
    <n v="2.23823802014879E-2"/>
    <n v="0.33476577059107998"/>
    <n v="0.22052525925577701"/>
    <n v="0.157925095021519"/>
    <n v="8.1541829891129097E-2"/>
    <n v="7.1856643995172706E-2"/>
    <n v="7.0598333443122798E-3"/>
    <n v="8.7419574188321095E-2"/>
    <n v="7.0063460120908701E-3"/>
    <n v="3.8966571466761799"/>
  </r>
  <r>
    <x v="23"/>
    <x v="5"/>
    <n v="0.98025634308385901"/>
    <n v="8.7376986239333897E-3"/>
    <n v="0.406154617090555"/>
    <n v="0.58510768428551196"/>
    <x v="759"/>
    <n v="2.2549062246406501E-2"/>
    <n v="0.358486015146458"/>
    <n v="0.20881661223777601"/>
    <n v="0.162004376206805"/>
    <n v="7.3272054389149396E-2"/>
    <n v="6.5678064169975806E-2"/>
    <n v="7.2411603899159502E-3"/>
    <n v="8.6531339672546198E-2"/>
    <n v="6.7422414830420998E-3"/>
    <n v="3.7204245648386101"/>
  </r>
  <r>
    <x v="23"/>
    <x v="6"/>
    <n v="0.91541943030245299"/>
    <n v="8.9128839815749705E-3"/>
    <n v="0.417037918104671"/>
    <n v="0.57404919791375397"/>
    <x v="760"/>
    <n v="2.3246673133777498E-2"/>
    <n v="0.33991190375066899"/>
    <n v="0.21454264384524799"/>
    <n v="0.16189685766984199"/>
    <n v="7.9050270662890901E-2"/>
    <n v="6.7233013332942002E-2"/>
    <n v="8.7901781254470807E-3"/>
    <n v="8.9045340207862506E-2"/>
    <n v="6.9508762457753098E-3"/>
    <n v="3.99797012113731"/>
  </r>
  <r>
    <x v="23"/>
    <x v="7"/>
    <n v="0.97396371763543499"/>
    <n v="9.3208726801469691E-3"/>
    <n v="0.414184747052394"/>
    <n v="0.57649438026745903"/>
    <x v="761"/>
    <n v="2.42917620048031E-2"/>
    <n v="0.33183983346759899"/>
    <n v="0.226795662946845"/>
    <n v="0.155557592669437"/>
    <n v="7.4896465465826095E-2"/>
    <n v="6.9113385475830499E-2"/>
    <n v="7.6857769666411804E-3"/>
    <n v="9.4199946366433807E-2"/>
    <n v="6.9021806782092699E-3"/>
    <n v="3.8226575974952999"/>
  </r>
  <r>
    <x v="23"/>
    <x v="8"/>
    <n v="0.91604064053187095"/>
    <n v="8.7281352971605095E-3"/>
    <n v="0.40713959270003103"/>
    <n v="0.58413227200280804"/>
    <x v="762"/>
    <n v="2.54000042557379E-2"/>
    <n v="0.310734837591017"/>
    <n v="0.23023427503137101"/>
    <n v="0.170820320184082"/>
    <n v="8.3431621992203997E-2"/>
    <n v="6.4870774087395305E-2"/>
    <n v="8.0356657935465002E-3"/>
    <n v="9.1237409204583605E-2"/>
    <n v="7.1194763254647303E-3"/>
    <n v="3.8877087910633699"/>
  </r>
  <r>
    <x v="23"/>
    <x v="9"/>
    <n v="1.0169487089064"/>
    <n v="8.0045541849009492E-3"/>
    <n v="0.38690782111480099"/>
    <n v="0.60508762470029798"/>
    <x v="763"/>
    <n v="2.46868968732189E-2"/>
    <n v="0.31661881433892403"/>
    <n v="0.23266807961418101"/>
    <n v="0.168637305621466"/>
    <n v="8.4334422699892997E-2"/>
    <n v="6.5437822429454201E-2"/>
    <n v="9.0911106863134795E-3"/>
    <n v="8.3105482287201493E-2"/>
    <n v="6.5368096681377302E-3"/>
    <n v="3.8725453096805"/>
  </r>
  <r>
    <x v="23"/>
    <x v="10"/>
    <n v="1.1911608517463901"/>
    <n v="7.5846106371981799E-3"/>
    <n v="0.381142266340323"/>
    <n v="0.61127312302247905"/>
    <x v="764"/>
    <n v="2.67360569617155E-2"/>
    <n v="0.32058448629064301"/>
    <n v="0.22438618331886601"/>
    <n v="0.19643118203191401"/>
    <n v="7.1376830572143404E-2"/>
    <n v="6.3786148020825495E-2"/>
    <n v="1.05989706570031E-2"/>
    <n v="7.1255644163477794E-2"/>
    <n v="6.5852169341113903E-3"/>
    <n v="3.8872991321644998"/>
  </r>
  <r>
    <x v="23"/>
    <x v="11"/>
    <n v="1.6362937560002899"/>
    <n v="6.8366003444757396E-3"/>
    <n v="0.39685293224885099"/>
    <n v="0.59631046740667404"/>
    <x v="765"/>
    <n v="3.2521325335730399E-2"/>
    <n v="0.34795288700357302"/>
    <n v="0.19739518145160501"/>
    <n v="0.24050683377531201"/>
    <n v="5.1429066896658097E-2"/>
    <n v="6.09196079462146E-2"/>
    <n v="9.3508149969023704E-3"/>
    <n v="4.8810704962292298E-2"/>
    <n v="4.78768891317931E-3"/>
    <n v="3.8128229058068599"/>
  </r>
  <r>
    <x v="23"/>
    <x v="12"/>
    <n v="0.78750626347605701"/>
    <n v="1.12074156777528E-2"/>
    <n v="0.40908304565527598"/>
    <n v="0.57970953866697195"/>
    <x v="766"/>
    <n v="2.4932683826098801E-2"/>
    <n v="0.26748469424889199"/>
    <n v="0.25477675395472599"/>
    <n v="0.169557323102867"/>
    <n v="9.5831690970608105E-2"/>
    <n v="6.5158553857685597E-2"/>
    <n v="8.8649694280068993E-3"/>
    <n v="9.6067387542728602E-2"/>
    <n v="7.0115455477729001E-3"/>
    <n v="3.85410297325903"/>
  </r>
  <r>
    <x v="23"/>
    <x v="13"/>
    <n v="0.82772151279926298"/>
    <n v="9.8466848090432504E-3"/>
    <n v="0.40818067101515398"/>
    <n v="0.58197264417580297"/>
    <x v="767"/>
    <n v="2.39810872641219E-2"/>
    <n v="0.25987790627968499"/>
    <n v="0.28038198924227797"/>
    <n v="0.14887698235614899"/>
    <n v="9.6766321089971297E-2"/>
    <n v="6.7329414578932198E-2"/>
    <n v="8.0856222327423902E-3"/>
    <n v="9.6610144642543902E-2"/>
    <n v="8.0533912931383903E-3"/>
    <n v="3.88976714759991"/>
  </r>
  <r>
    <x v="23"/>
    <x v="14"/>
    <n v="0.52598644899326197"/>
    <n v="1.3148670712619799E-2"/>
    <n v="0.41167121984059102"/>
    <n v="0.57518010944678899"/>
    <x v="768"/>
    <n v="2.4584506498700899E-2"/>
    <n v="0.26236196194578398"/>
    <n v="0.237370609757414"/>
    <n v="0.14807032630223099"/>
    <n v="0.129145996652266"/>
    <n v="8.4198502978189801E-2"/>
    <n v="8.9616097838630393E-3"/>
    <n v="8.4401523090169198E-2"/>
    <n v="9.4033384662305496E-3"/>
    <n v="3.8985434835687802"/>
  </r>
  <r>
    <x v="23"/>
    <x v="15"/>
    <n v="4.6641675254132799E-2"/>
    <n v="0.12052859182245899"/>
    <n v="0.52927948972411498"/>
    <n v="0.35019191845342701"/>
    <x v="769"/>
    <n v="6.9932767175851498E-3"/>
    <n v="0.15522473882197599"/>
    <n v="3.01336398514368E-2"/>
    <n v="3.3681461415904897E-2"/>
    <n v="0.58920216413547599"/>
    <n v="5.4620213864030001E-2"/>
    <n v="3.03357884429556E-3"/>
    <n v="5.8757317279523498E-2"/>
    <n v="3.3362405291302098E-2"/>
    <n v="4.2509903915801299"/>
  </r>
  <r>
    <x v="23"/>
    <x v="16"/>
    <n v="5.4686663359309599E-2"/>
    <n v="0.10660484843198"/>
    <n v="0.54829256617882405"/>
    <n v="0.34510258538919603"/>
    <x v="770"/>
    <n v="9.8836287436180892E-3"/>
    <n v="0.16782618493078599"/>
    <n v="8.3727498815727094E-2"/>
    <n v="4.1162561187430897E-2"/>
    <n v="0.51986818385178202"/>
    <n v="5.0017287094057603E-2"/>
    <n v="1.15937187483552E-2"/>
    <n v="5.3640734380756901E-2"/>
    <n v="3.3327148797305098E-2"/>
    <n v="4.33113335600813"/>
  </r>
  <r>
    <x v="23"/>
    <x v="17"/>
    <n v="9.6805567480143503E-2"/>
    <n v="6.4249373718331795E-2"/>
    <n v="0.52125003857277896"/>
    <n v="0.41450058770888898"/>
    <x v="771"/>
    <n v="1.1555742234234201E-2"/>
    <n v="0.28021047921902298"/>
    <n v="0.121014437931938"/>
    <n v="8.2610481538258604E-2"/>
    <n v="0.29664442225683901"/>
    <n v="7.0845599220811004E-2"/>
    <n v="3.3689672428909002E-2"/>
    <n v="6.0773889297325898E-2"/>
    <n v="2.3654191276725099E-2"/>
    <n v="4.6218069291463397"/>
  </r>
  <r>
    <x v="23"/>
    <x v="18"/>
    <n v="0.55951870917327595"/>
    <n v="1.5742246871053099E-2"/>
    <n v="0.45647123923268701"/>
    <n v="0.52778651389625997"/>
    <x v="772"/>
    <n v="1.9941516318928799E-2"/>
    <n v="0.42469632726051199"/>
    <n v="0.17733344768298101"/>
    <n v="0.17247760298565601"/>
    <n v="7.0380273019648998E-2"/>
    <n v="6.8349104904029997E-2"/>
    <n v="1.28807396061124E-2"/>
    <n v="3.5879106426085799E-2"/>
    <n v="1.0673518325553201E-2"/>
    <n v="4.2295055102371002"/>
  </r>
  <r>
    <x v="23"/>
    <x v="19"/>
    <n v="0.72861248748377605"/>
    <n v="1.34005614400613E-2"/>
    <n v="0.399607760894097"/>
    <n v="0.58699167766584204"/>
    <x v="773"/>
    <n v="1.9413571391168501E-2"/>
    <n v="0.34223894219817003"/>
    <n v="0.26806553728065602"/>
    <n v="0.162349835369065"/>
    <n v="6.3012453821157596E-2"/>
    <n v="7.1056587983996999E-2"/>
    <n v="1.16208914190378E-2"/>
    <n v="4.65565268102218E-2"/>
    <n v="8.4983758629339299E-3"/>
    <n v="4.20436089488165"/>
  </r>
  <r>
    <x v="23"/>
    <x v="20"/>
    <n v="0.65987803905670195"/>
    <n v="1.36471827526373E-2"/>
    <n v="0.41710201312835699"/>
    <n v="0.56925080411900597"/>
    <x v="774"/>
    <n v="1.91764597244161E-2"/>
    <n v="0.339410042113864"/>
    <n v="0.25279233853108302"/>
    <n v="0.164484099800247"/>
    <n v="7.4995890063142501E-2"/>
    <n v="7.5405344094431601E-2"/>
    <n v="1.2029029292735201E-2"/>
    <n v="4.5370882592683098E-2"/>
    <n v="8.9883977950943102E-3"/>
    <n v="4.0179601572490604"/>
  </r>
  <r>
    <x v="23"/>
    <x v="21"/>
    <n v="0.56842494512373298"/>
    <n v="1.5921586077761899E-2"/>
    <n v="0.44282934514480699"/>
    <n v="0.54124906877743095"/>
    <x v="775"/>
    <n v="2.3830440667776301E-2"/>
    <n v="0.39580455439864698"/>
    <n v="0.14091884637126101"/>
    <n v="0.18730408389141001"/>
    <n v="8.9664934220610198E-2"/>
    <n v="8.6189307881686994E-2"/>
    <n v="1.7999806372496999E-2"/>
    <n v="4.0472656508259298E-2"/>
    <n v="9.7758642969335702E-3"/>
    <n v="4.0339784142703996"/>
  </r>
  <r>
    <x v="23"/>
    <x v="22"/>
    <n v="0.48732378988606501"/>
    <n v="1.7193767417447801E-2"/>
    <n v="0.47336665479493301"/>
    <n v="0.50943957778761895"/>
    <x v="776"/>
    <n v="2.61733210832454E-2"/>
    <n v="0.37444974568003098"/>
    <n v="0.117947950836975"/>
    <n v="0.222464852997072"/>
    <n v="9.0161906519574703E-2"/>
    <n v="9.5875990103660505E-2"/>
    <n v="2.0623965332426199E-2"/>
    <n v="3.4913955820480597E-2"/>
    <n v="9.5555949829334193E-3"/>
    <n v="4.1062228808265102"/>
  </r>
  <r>
    <x v="23"/>
    <x v="23"/>
    <n v="0.65009005207979997"/>
    <n v="1.52299704772824E-2"/>
    <n v="0.50019666046652"/>
    <n v="0.48457336905619802"/>
    <x v="777"/>
    <n v="2.3673841842289801E-2"/>
    <n v="0.40811895444046198"/>
    <n v="0.105233756943722"/>
    <n v="0.269917823451643"/>
    <n v="6.3775484271177296E-2"/>
    <n v="8.1774186219266506E-2"/>
    <n v="1.2849191068658899E-2"/>
    <n v="2.00577519322531E-2"/>
    <n v="7.2586532526638398E-3"/>
    <n v="4.1129141688309998"/>
  </r>
  <r>
    <x v="23"/>
    <x v="24"/>
    <n v="7.4231240299051801E-2"/>
    <n v="7.9550624559827907E-2"/>
    <n v="0.51153825620244098"/>
    <n v="0.40891111923773099"/>
    <x v="778"/>
    <n v="6.6118557809284901E-3"/>
    <n v="0.119927162515943"/>
    <n v="0.117159822338154"/>
    <n v="4.1326946249595799E-2"/>
    <n v="0.38974404766182003"/>
    <n v="0.17837015169119899"/>
    <n v="1.6190045764384601E-2"/>
    <n v="8.8326942893040897E-2"/>
    <n v="1.7071026313682E-2"/>
    <n v="4.3717401885299099"/>
  </r>
  <r>
    <x v="23"/>
    <x v="25"/>
    <n v="8.2582747094789605E-2"/>
    <n v="7.2363572028640896E-2"/>
    <n v="0.50161411950777202"/>
    <n v="0.42602230846358702"/>
    <x v="779"/>
    <n v="5.0423750925433202E-3"/>
    <n v="0.13754624497184201"/>
    <n v="0.11738090538156699"/>
    <n v="4.2106439045429503E-2"/>
    <n v="0.380732774553663"/>
    <n v="0.16302679571663201"/>
    <n v="2.5995757681886202E-2"/>
    <n v="9.4318584664752902E-2"/>
    <n v="1.6422238819595002E-2"/>
    <n v="4.4236665671950401"/>
  </r>
  <r>
    <x v="23"/>
    <x v="26"/>
    <n v="0.109826291049217"/>
    <n v="6.2665674680642894E-2"/>
    <n v="0.52295257630291303"/>
    <n v="0.41438174901644398"/>
    <x v="780"/>
    <n v="5.8133040818782603E-3"/>
    <n v="0.14724582405158701"/>
    <n v="0.12573727545897201"/>
    <n v="4.6232175693108203E-2"/>
    <n v="0.34660856278295199"/>
    <n v="0.15553634353568199"/>
    <n v="2.1744655613405099E-2"/>
    <n v="0.103459167695396"/>
    <n v="2.0479335582328902E-2"/>
    <n v="4.3063677584336499"/>
  </r>
  <r>
    <x v="23"/>
    <x v="27"/>
    <n v="0.28024742231710098"/>
    <n v="2.9527142296189E-2"/>
    <n v="0.46538849576039698"/>
    <n v="0.505084361943414"/>
    <x v="781"/>
    <n v="1.3922431399888999E-2"/>
    <n v="0.35351002438716"/>
    <n v="0.13648400548409001"/>
    <n v="0.107898301718954"/>
    <n v="0.14960521578795299"/>
    <n v="0.131742188075858"/>
    <n v="1.41134382878362E-2"/>
    <n v="6.4711236727231905E-2"/>
    <n v="1.2726284064346101E-2"/>
    <n v="4.2364114748761903"/>
  </r>
  <r>
    <x v="23"/>
    <x v="28"/>
    <n v="0.75291595135685696"/>
    <n v="1.4305485050104099E-2"/>
    <n v="0.44670562036005301"/>
    <n v="0.538988894589843"/>
    <x v="782"/>
    <n v="1.8637436752184999E-2"/>
    <n v="0.40667242854740798"/>
    <n v="0.201659442727743"/>
    <n v="0.15858287433690399"/>
    <n v="6.96206074422379E-2"/>
    <n v="7.4865594823903994E-2"/>
    <n v="9.0728272613547992E-3"/>
    <n v="4.6828272050611498E-2"/>
    <n v="7.1350565864543199E-3"/>
    <n v="4.0851145733079504"/>
  </r>
  <r>
    <x v="23"/>
    <x v="29"/>
    <n v="0.76909768906248499"/>
    <n v="1.30283474339601E-2"/>
    <n v="0.440116268151787"/>
    <n v="0.54685538441425297"/>
    <x v="783"/>
    <n v="2.03775389518582E-2"/>
    <n v="0.35869562768961499"/>
    <n v="0.26027854304819398"/>
    <n v="0.140960404995146"/>
    <n v="7.1319274707007205E-2"/>
    <n v="6.8557984461330101E-2"/>
    <n v="9.9046966264347905E-3"/>
    <n v="5.4702329048956597E-2"/>
    <n v="8.1358570290407696E-3"/>
    <n v="3.8614996198432201"/>
  </r>
  <r>
    <x v="23"/>
    <x v="30"/>
    <n v="0.85851171131554305"/>
    <n v="1.25716030268491E-2"/>
    <n v="0.38696945284608802"/>
    <n v="0.60045894412706302"/>
    <x v="784"/>
    <n v="2.09392243264876E-2"/>
    <n v="0.34456270011524498"/>
    <n v="0.28945633927776798"/>
    <n v="0.13364401365443801"/>
    <n v="6.9384737364709195E-2"/>
    <n v="6.1840880637133097E-2"/>
    <n v="8.7248802393346796E-3"/>
    <n v="5.8227276089668302E-2"/>
    <n v="7.01267128441487E-3"/>
    <n v="4.1475031872379597"/>
  </r>
  <r>
    <x v="23"/>
    <x v="31"/>
    <n v="0.89855893871518899"/>
    <n v="1.16452416092234E-2"/>
    <n v="0.37798007823742502"/>
    <n v="0.61037468015335195"/>
    <x v="785"/>
    <n v="2.13571852699702E-2"/>
    <n v="0.32717847263606897"/>
    <n v="0.306136366668396"/>
    <n v="0.13864360611714099"/>
    <n v="6.5702189051567494E-2"/>
    <n v="5.72216577005508E-2"/>
    <n v="9.3484984990698204E-3"/>
    <n v="5.8683984037761198E-2"/>
    <n v="9.4044910191482395E-3"/>
    <n v="3.97400020133747"/>
  </r>
  <r>
    <x v="23"/>
    <x v="32"/>
    <n v="0.88895561709262005"/>
    <n v="1.1623164130082299E-2"/>
    <n v="0.385769020793645"/>
    <n v="0.60260781507627303"/>
    <x v="786"/>
    <n v="2.02567998846973E-2"/>
    <n v="0.30660325901090402"/>
    <n v="0.32454171152366401"/>
    <n v="0.13301856425279401"/>
    <n v="7.5005901246108106E-2"/>
    <n v="5.7458347631722702E-2"/>
    <n v="7.9383357339436102E-3"/>
    <n v="6.1871638763337802E-2"/>
    <n v="7.1436680839698403E-3"/>
    <n v="4.0655082195976799"/>
  </r>
  <r>
    <x v="24"/>
    <x v="0"/>
    <n v="0.81571354076903402"/>
    <n v="3.8022314130534501E-2"/>
    <n v="0.41375501768652201"/>
    <n v="0.54822266818294296"/>
    <x v="787"/>
    <n v="2.2084604974837801E-2"/>
    <n v="0.15085909173234299"/>
    <n v="0.110104507892287"/>
    <n v="5.3367453014241201E-2"/>
    <n v="0.36135034290003998"/>
    <n v="9.92576619154307E-2"/>
    <n v="7.7233798983258703E-2"/>
    <n v="5.4660831670446601E-2"/>
    <n v="6.0103283889969099E-2"/>
    <n v="6.3263522163229204"/>
  </r>
  <r>
    <x v="24"/>
    <x v="1"/>
    <n v="0.82349455156402096"/>
    <n v="3.1504025956187801E-2"/>
    <n v="0.42734873430174097"/>
    <n v="0.54114723974207102"/>
    <x v="788"/>
    <n v="1.54668481700658E-2"/>
    <n v="0.14173191325113901"/>
    <n v="0.13009368409195801"/>
    <n v="5.2287279766002601E-2"/>
    <n v="0.35688793140868502"/>
    <n v="9.3156637501697004E-2"/>
    <n v="6.4041804523601198E-2"/>
    <n v="6.6387174293362702E-2"/>
    <n v="6.9034849753782795E-2"/>
    <n v="6.2039752323344297"/>
  </r>
  <r>
    <x v="24"/>
    <x v="2"/>
    <n v="1.0598742778164101"/>
    <n v="3.1750376378260801E-2"/>
    <n v="0.39476953380598301"/>
    <n v="0.57348008981575604"/>
    <x v="789"/>
    <n v="1.4432108237566001E-2"/>
    <n v="0.140882597404167"/>
    <n v="0.117225293750939"/>
    <n v="5.2526191881252099E-2"/>
    <n v="0.35297880398532999"/>
    <n v="8.4892107738011396E-2"/>
    <n v="5.6047949075467E-2"/>
    <n v="7.0472966962943098E-2"/>
    <n v="0.100606336408742"/>
    <n v="6.3369824412236797"/>
  </r>
  <r>
    <x v="24"/>
    <x v="3"/>
    <n v="0.97576593668113498"/>
    <n v="3.2598542284748198E-2"/>
    <n v="0.39442464578519498"/>
    <n v="0.57297681193005701"/>
    <x v="790"/>
    <n v="1.37420039302219E-2"/>
    <n v="0.15206687328016"/>
    <n v="0.116261464234827"/>
    <n v="4.9685993248660403E-2"/>
    <n v="0.37291055549369201"/>
    <n v="8.6120124336399706E-2"/>
    <n v="6.8063802325220302E-2"/>
    <n v="6.01264074236754E-2"/>
    <n v="7.1091239405159698E-2"/>
    <n v="6.33009784043049"/>
  </r>
  <r>
    <x v="24"/>
    <x v="4"/>
    <n v="1.0009876806364699"/>
    <n v="3.32635360149304E-2"/>
    <n v="0.41198646710623799"/>
    <n v="0.55474999687883197"/>
    <x v="791"/>
    <n v="1.68697570030121E-2"/>
    <n v="0.153696954855951"/>
    <n v="0.124302590416912"/>
    <n v="4.9312394018841202E-2"/>
    <n v="0.367803070625636"/>
    <n v="8.9394989977680597E-2"/>
    <n v="7.0033513781225604E-2"/>
    <n v="6.5813363501551897E-2"/>
    <n v="5.2373554410039699E-2"/>
    <n v="6.4233804572028204"/>
  </r>
  <r>
    <x v="24"/>
    <x v="5"/>
    <n v="0.98809785423757801"/>
    <n v="3.3710373444091501E-2"/>
    <n v="0.42505125857708298"/>
    <n v="0.54123836797882496"/>
    <x v="792"/>
    <n v="1.50063124399665E-2"/>
    <n v="0.16000381774192299"/>
    <n v="0.117303340214897"/>
    <n v="5.0557751746333E-2"/>
    <n v="0.359080345535643"/>
    <n v="8.8447902336384901E-2"/>
    <n v="7.9334389227670499E-2"/>
    <n v="6.5725678941898194E-2"/>
    <n v="5.4522662390020502E-2"/>
    <n v="6.2594415256292901"/>
  </r>
  <r>
    <x v="24"/>
    <x v="6"/>
    <n v="1.0106613138791001"/>
    <n v="3.4982995411271103E-2"/>
    <n v="0.409773881938719"/>
    <n v="0.55524312265000997"/>
    <x v="793"/>
    <n v="1.3622815698723E-2"/>
    <n v="0.16299458007913001"/>
    <n v="0.11315116196922601"/>
    <n v="4.9278568142800599E-2"/>
    <n v="0.36356168799202698"/>
    <n v="8.9340499803778506E-2"/>
    <n v="5.9471817816805002E-2"/>
    <n v="6.9785813476112804E-2"/>
    <n v="6.7772325633192895E-2"/>
    <n v="6.3705262927707098"/>
  </r>
  <r>
    <x v="24"/>
    <x v="7"/>
    <n v="1.03303393732606"/>
    <n v="3.32746194440139E-2"/>
    <n v="0.418814609963165"/>
    <n v="0.54791077059282101"/>
    <x v="794"/>
    <n v="1.52025944033323E-2"/>
    <n v="0.17038870543496201"/>
    <n v="0.12094324201159"/>
    <n v="4.8356148815756297E-2"/>
    <n v="0.35438723774966102"/>
    <n v="8.5255149952367701E-2"/>
    <n v="7.63711678969584E-2"/>
    <n v="5.7361187830902098E-2"/>
    <n v="6.3450356138793004E-2"/>
    <n v="6.3321361478801501"/>
  </r>
  <r>
    <x v="24"/>
    <x v="8"/>
    <n v="0.93656951829617097"/>
    <n v="3.61838776886685E-2"/>
    <n v="0.422629541891615"/>
    <n v="0.54118658041971701"/>
    <x v="795"/>
    <n v="1.5284113759799E-2"/>
    <n v="0.150842832588647"/>
    <n v="0.122062155125524"/>
    <n v="4.9826239386137401E-2"/>
    <n v="0.37946228890960598"/>
    <n v="8.7705848154620403E-2"/>
    <n v="8.1761857735436497E-2"/>
    <n v="5.0333417108118797E-2"/>
    <n v="5.3815280253403402E-2"/>
    <n v="6.3438562760358002"/>
  </r>
  <r>
    <x v="24"/>
    <x v="9"/>
    <n v="0.97560992777895905"/>
    <n v="3.5836520716662698E-2"/>
    <n v="0.410447971581895"/>
    <n v="0.55371550770144295"/>
    <x v="796"/>
    <n v="1.6823992061100499E-2"/>
    <n v="0.15464540504454699"/>
    <n v="0.12801448952380201"/>
    <n v="5.2499108984357001E-2"/>
    <n v="0.38885047261037597"/>
    <n v="8.7265202946117101E-2"/>
    <n v="7.1380646872350004E-2"/>
    <n v="3.8791722449913101E-2"/>
    <n v="5.2608411011362301E-2"/>
    <n v="6.3338459557539402"/>
  </r>
  <r>
    <x v="24"/>
    <x v="10"/>
    <n v="1.1028931606257599"/>
    <n v="3.2658692258632702E-2"/>
    <n v="0.424099686474808"/>
    <n v="0.54324162126655895"/>
    <x v="797"/>
    <n v="1.7135082005598701E-2"/>
    <n v="0.164437138600494"/>
    <n v="0.114884235869461"/>
    <n v="5.89299614412305E-2"/>
    <n v="0.352849720522662"/>
    <n v="7.9723225918363796E-2"/>
    <n v="7.7372014962956301E-2"/>
    <n v="3.4968471242273397E-2"/>
    <n v="9.1433435261538298E-2"/>
    <n v="6.3400005560473698"/>
  </r>
  <r>
    <x v="24"/>
    <x v="11"/>
    <n v="1.2772983003892999"/>
    <n v="3.1538349204143903E-2"/>
    <n v="0.425470580205834"/>
    <n v="0.54299107059002205"/>
    <x v="798"/>
    <n v="1.9839431000796399E-2"/>
    <n v="0.19306107993515201"/>
    <n v="0.109727021797419"/>
    <n v="7.4823694149004E-2"/>
    <n v="0.36194905227469398"/>
    <n v="8.1668661913446794E-2"/>
    <n v="7.4575717890320997E-2"/>
    <n v="2.6165968322939399E-2"/>
    <n v="4.95984255136954E-2"/>
    <n v="6.3078959876338203"/>
  </r>
  <r>
    <x v="24"/>
    <x v="12"/>
    <n v="0.90369434532816795"/>
    <n v="3.5491568884267001E-2"/>
    <n v="0.42947894794314601"/>
    <n v="0.53502948317258703"/>
    <x v="799"/>
    <n v="1.3197380298750099E-2"/>
    <n v="0.13461165470766701"/>
    <n v="0.123567540725984"/>
    <n v="5.3717815560222502E-2"/>
    <n v="0.384523710070519"/>
    <n v="7.9774500086970998E-2"/>
    <n v="8.4345158838120604E-2"/>
    <n v="4.2860713143934602E-2"/>
    <n v="7.3781883560436495E-2"/>
    <n v="6.3460620913133301"/>
  </r>
  <r>
    <x v="24"/>
    <x v="13"/>
    <n v="0.92704768144815797"/>
    <n v="3.42200739386204E-2"/>
    <n v="0.43527563736185398"/>
    <n v="0.53050428869952504"/>
    <x v="800"/>
    <n v="1.43524522647294E-2"/>
    <n v="0.124973118776405"/>
    <n v="0.13305021717002299"/>
    <n v="4.63383837428556E-2"/>
    <n v="0.377570802413846"/>
    <n v="8.2087141604251193E-2"/>
    <n v="8.3353553922032197E-2"/>
    <n v="5.5328588079065003E-2"/>
    <n v="7.2117549226460201E-2"/>
    <n v="6.3167520944124496"/>
  </r>
  <r>
    <x v="24"/>
    <x v="14"/>
    <n v="0.81868307052456102"/>
    <n v="4.55990651796577E-2"/>
    <n v="0.44451750956441"/>
    <n v="0.509883425255932"/>
    <x v="801"/>
    <n v="1.3665011663511299E-2"/>
    <n v="9.0887828475981799E-2"/>
    <n v="9.8224806905093706E-2"/>
    <n v="4.9814826131142499E-2"/>
    <n v="0.47096709958683097"/>
    <n v="7.9138312898337407E-2"/>
    <n v="6.3003512284228597E-2"/>
    <n v="2.9755109430616301E-2"/>
    <n v="9.5630644496182804E-2"/>
    <n v="6.4251056494085299"/>
  </r>
  <r>
    <x v="24"/>
    <x v="15"/>
    <n v="0.39349056863604098"/>
    <n v="6.5010332830143305E-2"/>
    <n v="0.44954494226328801"/>
    <n v="0.48544472490656898"/>
    <x v="802"/>
    <n v="2.4933489386561599E-5"/>
    <n v="2.2836041819382102E-2"/>
    <n v="1.04791424093435E-2"/>
    <n v="1.6564940328801799E-2"/>
    <n v="0.83377199121827605"/>
    <n v="1.94037719403964E-2"/>
    <n v="2.4961966614439699E-2"/>
    <n v="8.3789892933156303E-3"/>
    <n v="5.3326028280709502E-2"/>
    <n v="6.6071236078277096"/>
  </r>
  <r>
    <x v="24"/>
    <x v="16"/>
    <n v="0.47955445263655899"/>
    <n v="5.7699870386290097E-2"/>
    <n v="0.45369817473569202"/>
    <n v="0.488601954878018"/>
    <x v="803"/>
    <n v="3.5055009402718798E-4"/>
    <n v="2.9165783493607201E-2"/>
    <n v="1.9728232526791602E-2"/>
    <n v="2.84843585455196E-2"/>
    <n v="0.75484536954675596"/>
    <n v="2.7531554579625001E-2"/>
    <n v="6.3784385626833306E-2"/>
    <n v="8.3663212092096005E-3"/>
    <n v="5.7415266685558901E-2"/>
    <n v="6.5607785955488298"/>
  </r>
  <r>
    <x v="24"/>
    <x v="17"/>
    <n v="0.64844015542057099"/>
    <n v="4.6816904018208302E-2"/>
    <n v="0.44240898663920097"/>
    <n v="0.51077410934259004"/>
    <x v="804"/>
    <n v="7.9799639311718493E-3"/>
    <n v="0.11982695909322399"/>
    <n v="5.9194516749027599E-2"/>
    <n v="3.8393157437886599E-2"/>
    <n v="0.54413168680148805"/>
    <n v="4.09415052756388E-2"/>
    <n v="0.113078665819834"/>
    <n v="7.7347500855248202E-3"/>
    <n v="6.1429184532168703E-2"/>
    <n v="6.42777353589259"/>
  </r>
  <r>
    <x v="24"/>
    <x v="18"/>
    <n v="0.83310709718471598"/>
    <n v="4.5071313396121401E-2"/>
    <n v="0.433527447565492"/>
    <n v="0.52140123903838598"/>
    <x v="805"/>
    <n v="1.2663174489195799E-2"/>
    <n v="0.16109366280763801"/>
    <n v="9.6246257920422407E-2"/>
    <n v="3.8794330067122802E-2"/>
    <n v="0.428438579531561"/>
    <n v="8.2479804979012597E-2"/>
    <n v="8.8080582188491796E-2"/>
    <n v="1.6138271846469598E-2"/>
    <n v="6.7975706616200393E-2"/>
    <n v="6.41159572216554"/>
  </r>
  <r>
    <x v="24"/>
    <x v="19"/>
    <n v="0.89508491089688602"/>
    <n v="4.0571552129722001E-2"/>
    <n v="0.43844508828364398"/>
    <n v="0.520983359586634"/>
    <x v="806"/>
    <n v="1.6001956911053002E-2"/>
    <n v="0.169987855315376"/>
    <n v="0.12778078043862101"/>
    <n v="4.0711718370633102E-2"/>
    <n v="0.399200143764528"/>
    <n v="7.7051175832305197E-2"/>
    <n v="8.9314851088804201E-2"/>
    <n v="1.3033595163410201E-2"/>
    <n v="5.9128082951625201E-2"/>
    <n v="6.3188948569576002"/>
  </r>
  <r>
    <x v="24"/>
    <x v="20"/>
    <n v="0.896980752217997"/>
    <n v="3.9080839512856201E-2"/>
    <n v="0.42056571851496"/>
    <n v="0.54035344197218405"/>
    <x v="807"/>
    <n v="1.4948322178210899E-2"/>
    <n v="0.14075908587928199"/>
    <n v="0.118557743838934"/>
    <n v="4.8014502306872299E-2"/>
    <n v="0.40358848743575798"/>
    <n v="8.3003026742547295E-2"/>
    <n v="0.107048020660116"/>
    <n v="1.3389414299184801E-2"/>
    <n v="6.37141237840438E-2"/>
    <n v="6.4020197781104802"/>
  </r>
  <r>
    <x v="24"/>
    <x v="21"/>
    <n v="0.93902017483426004"/>
    <n v="4.0150283920934303E-2"/>
    <n v="0.43140375476466603"/>
    <n v="0.52844596131439903"/>
    <x v="808"/>
    <n v="1.6124156874469098E-2"/>
    <n v="0.15395755619389301"/>
    <n v="0.110784046138503"/>
    <n v="5.6178449757735303E-2"/>
    <n v="0.40906365094826502"/>
    <n v="8.9326444494835996E-2"/>
    <n v="9.4554917960480198E-2"/>
    <n v="1.12977399518287E-2"/>
    <n v="5.1033682125720702E-2"/>
    <n v="6.35126091781214"/>
  </r>
  <r>
    <x v="24"/>
    <x v="22"/>
    <n v="0.66819562182024295"/>
    <n v="5.0144662129795001E-2"/>
    <n v="0.44593470578041"/>
    <n v="0.50392063208979498"/>
    <x v="809"/>
    <n v="1.16034973647952E-2"/>
    <n v="6.9843103084573505E-2"/>
    <n v="8.4083448525879706E-2"/>
    <n v="4.3224024719665001E-2"/>
    <n v="0.59829799568530795"/>
    <n v="8.6520408340378996E-2"/>
    <n v="4.1628873652011698E-2"/>
    <n v="9.3735236200609001E-3"/>
    <n v="4.6249940127867303E-2"/>
    <n v="6.4630465383800404"/>
  </r>
  <r>
    <x v="24"/>
    <x v="23"/>
    <n v="1.1124190805584"/>
    <n v="4.3015169475928899E-2"/>
    <n v="0.45449847848484098"/>
    <n v="0.50248635203922998"/>
    <x v="810"/>
    <n v="2.0994944867170202E-2"/>
    <n v="0.18822851174480101"/>
    <n v="7.4958644513579295E-2"/>
    <n v="6.4982857134278801E-2"/>
    <n v="0.40849183501941"/>
    <n v="9.0199520026031002E-2"/>
    <n v="0.100224055406613"/>
    <n v="7.4927430630550799E-3"/>
    <n v="3.3296311023432203E-2"/>
    <n v="6.3134852878461398"/>
  </r>
  <r>
    <x v="24"/>
    <x v="24"/>
    <n v="0.49592366415279598"/>
    <n v="5.7340047443026197E-2"/>
    <n v="0.46105911110803"/>
    <n v="0.48160084144894399"/>
    <x v="811"/>
    <n v="1.362635178268E-3"/>
    <n v="3.26091001976807E-2"/>
    <n v="7.3713384083360103E-2"/>
    <n v="3.2974985026225298E-2"/>
    <n v="0.67293081888353301"/>
    <n v="9.2590345632696705E-2"/>
    <n v="1.75082650513744E-2"/>
    <n v="1.00869114952111E-2"/>
    <n v="5.58135325242375E-2"/>
    <n v="6.4370115769301703"/>
  </r>
  <r>
    <x v="24"/>
    <x v="25"/>
    <n v="0.50522141563858902"/>
    <n v="5.5202821100733497E-2"/>
    <n v="0.45924232421772598"/>
    <n v="0.48555485468154003"/>
    <x v="812"/>
    <n v="5.3297555375327098E-4"/>
    <n v="4.0992354089399698E-2"/>
    <n v="7.7648440492639401E-2"/>
    <n v="3.6889887624107998E-2"/>
    <n v="0.66262239226999098"/>
    <n v="8.8201136645959397E-2"/>
    <n v="1.8109715517883599E-2"/>
    <n v="9.7898858928898193E-3"/>
    <n v="5.7047142558296703E-2"/>
    <n v="6.4393693408345598"/>
  </r>
  <r>
    <x v="24"/>
    <x v="26"/>
    <n v="0.63643330650952701"/>
    <n v="5.1390290693205297E-2"/>
    <n v="0.44505118958748602"/>
    <n v="0.50355851971930898"/>
    <x v="813"/>
    <n v="5.1511544529235802E-4"/>
    <n v="4.8587368132086001E-2"/>
    <n v="8.1483234138596705E-2"/>
    <n v="3.39513327979937E-2"/>
    <n v="0.64487010353003704"/>
    <n v="9.1375484254437797E-2"/>
    <n v="1.86777285322383E-2"/>
    <n v="9.9753967349952791E-3"/>
    <n v="5.7178332658845303E-2"/>
    <n v="6.4529461362040301"/>
  </r>
  <r>
    <x v="24"/>
    <x v="27"/>
    <n v="0.85127064069730796"/>
    <n v="4.5527704156184498E-2"/>
    <n v="0.44975322872620999"/>
    <n v="0.50471906711760495"/>
    <x v="814"/>
    <n v="8.6091483556699194E-3"/>
    <n v="0.16039629716512999"/>
    <n v="8.76650702795988E-2"/>
    <n v="4.0059264418204399E-2"/>
    <n v="0.44382110259858998"/>
    <n v="8.8317967401578296E-2"/>
    <n v="8.8998059170293797E-2"/>
    <n v="1.20981357056913E-2"/>
    <n v="6.1310990702010501E-2"/>
    <n v="6.3583705851315599"/>
  </r>
  <r>
    <x v="24"/>
    <x v="28"/>
    <n v="0.96434205038640797"/>
    <n v="4.2148365804261102E-2"/>
    <n v="0.44415657847016299"/>
    <n v="0.51369505572557606"/>
    <x v="815"/>
    <n v="1.22207688737346E-2"/>
    <n v="0.17030568330259299"/>
    <n v="0.109147553748676"/>
    <n v="4.4932539217139099E-2"/>
    <n v="0.39723754255871502"/>
    <n v="9.3040846192566806E-2"/>
    <n v="9.3518710811921299E-2"/>
    <n v="1.4674382185107899E-2"/>
    <n v="5.7748345414481997E-2"/>
    <n v="6.3527004433351797"/>
  </r>
  <r>
    <x v="24"/>
    <x v="29"/>
    <n v="0.93724331493316404"/>
    <n v="4.6380581502947701E-2"/>
    <n v="0.43580893157768302"/>
    <n v="0.51781048691936904"/>
    <x v="816"/>
    <n v="1.2197359676377599E-2"/>
    <n v="0.169143617571239"/>
    <n v="0.118158618309948"/>
    <n v="4.5220441183355997E-2"/>
    <n v="0.39352068737676699"/>
    <n v="8.7963731752878499E-2"/>
    <n v="8.8449270253673995E-2"/>
    <n v="1.49919856525066E-2"/>
    <n v="6.2576201982519605E-2"/>
    <n v="6.2695177487617597"/>
  </r>
  <r>
    <x v="24"/>
    <x v="30"/>
    <n v="1.0059848042536499"/>
    <n v="4.3263175501684799E-2"/>
    <n v="0.43784883223779503"/>
    <n v="0.51888799226051996"/>
    <x v="817"/>
    <n v="1.24762001352417E-2"/>
    <n v="0.16152956622345399"/>
    <n v="0.126317814108766"/>
    <n v="4.4741392641453798E-2"/>
    <n v="0.388550559258174"/>
    <n v="8.5580765754234095E-2"/>
    <n v="0.100714442285537"/>
    <n v="1.86117554895452E-2"/>
    <n v="5.3795208102022603E-2"/>
    <n v="6.2922560685777498"/>
  </r>
  <r>
    <x v="24"/>
    <x v="31"/>
    <n v="1.02764322188559"/>
    <n v="3.6719862239963298E-2"/>
    <n v="0.41188675360646498"/>
    <n v="0.55139338415357197"/>
    <x v="818"/>
    <n v="1.4748001420132601E-2"/>
    <n v="0.17539296083711001"/>
    <n v="0.13920006347451599"/>
    <n v="4.3986787030446901E-2"/>
    <n v="0.35984649843834599"/>
    <n v="8.0238133436480799E-2"/>
    <n v="8.7502211593662504E-2"/>
    <n v="2.7018079470954699E-2"/>
    <n v="6.5140079651091698E-2"/>
    <n v="6.3592972590753503"/>
  </r>
  <r>
    <x v="24"/>
    <x v="32"/>
    <n v="0.96495288068154195"/>
    <n v="3.95631534285747E-2"/>
    <n v="0.41480772058916798"/>
    <n v="0.54562912598225799"/>
    <x v="819"/>
    <n v="1.24200418535637E-2"/>
    <n v="0.149731956852239"/>
    <n v="0.146488970008364"/>
    <n v="4.4056560706693497E-2"/>
    <n v="0.37751819982248203"/>
    <n v="8.8240473908943601E-2"/>
    <n v="8.6521407751154397E-2"/>
    <n v="2.413402260793E-2"/>
    <n v="6.3389275251549901E-2"/>
    <n v="6.3750205416618204"/>
  </r>
  <r>
    <x v="25"/>
    <x v="0"/>
    <n v="0.90437599488778997"/>
    <n v="8.7529907937344796E-3"/>
    <n v="0.68550265624636297"/>
    <n v="0.30574435295990299"/>
    <x v="820"/>
    <n v="2.0228907197803001E-2"/>
    <n v="0.13942493987064"/>
    <n v="9.16490311539854E-2"/>
    <n v="0.118673743934645"/>
    <n v="0.25080873816821703"/>
    <n v="6.8451211663054595E-2"/>
    <n v="9.2614195607895203E-2"/>
    <n v="4.5412021373130197E-2"/>
    <n v="0.16333453548374399"/>
    <n v="6.2961389443064704"/>
  </r>
  <r>
    <x v="25"/>
    <x v="1"/>
    <n v="0.90010316426780002"/>
    <n v="7.1743035107000802E-3"/>
    <n v="0.69655592289994905"/>
    <n v="0.29626977358935103"/>
    <x v="821"/>
    <n v="1.9649389749988599E-2"/>
    <n v="0.141538512907143"/>
    <n v="0.10222397318559601"/>
    <n v="0.10903397888646101"/>
    <n v="0.25169973931453399"/>
    <n v="7.5151433760368494E-2"/>
    <n v="8.7927920409484994E-2"/>
    <n v="5.2598777741300798E-2"/>
    <n v="0.15166124427531"/>
    <n v="6.25342297699705"/>
  </r>
  <r>
    <x v="25"/>
    <x v="2"/>
    <n v="1.0445796201056401"/>
    <n v="8.0819349529759991E-3"/>
    <n v="0.70947944418401998"/>
    <n v="0.28243862086300398"/>
    <x v="822"/>
    <n v="1.84260875825994E-2"/>
    <n v="0.150540867784409"/>
    <n v="0.10022888680966301"/>
    <n v="0.10753740263311599"/>
    <n v="0.25258679013331697"/>
    <n v="7.4342058440658304E-2"/>
    <n v="8.5502359720840401E-2"/>
    <n v="5.0675447563746603E-2"/>
    <n v="0.151921094470817"/>
    <n v="6.2824513881412498"/>
  </r>
  <r>
    <x v="25"/>
    <x v="3"/>
    <n v="0.98047783390489995"/>
    <n v="7.8568062577181394E-3"/>
    <n v="0.69756024747870604"/>
    <n v="0.29458294626357601"/>
    <x v="823"/>
    <n v="2.1679414272864499E-2"/>
    <n v="0.15390040550480399"/>
    <n v="9.6931598769148294E-2"/>
    <n v="0.121772751750733"/>
    <n v="0.25225784518134298"/>
    <n v="6.4603421952671797E-2"/>
    <n v="0.102151773910495"/>
    <n v="5.1593154573778499E-2"/>
    <n v="0.12673524986174001"/>
    <n v="6.2603702459891704"/>
  </r>
  <r>
    <x v="25"/>
    <x v="4"/>
    <n v="1.04734418054874"/>
    <n v="7.7391054441307604E-3"/>
    <n v="0.69906663583635498"/>
    <n v="0.29319425871951399"/>
    <x v="824"/>
    <n v="2.0501614573257498E-2"/>
    <n v="0.14729765222430599"/>
    <n v="9.8682802016405002E-2"/>
    <n v="0.111800863536916"/>
    <n v="0.24297857585831401"/>
    <n v="6.51139513837833E-2"/>
    <n v="9.7487117212038704E-2"/>
    <n v="6.8806429468161096E-2"/>
    <n v="0.13827014046551001"/>
    <n v="6.3181329014176999"/>
  </r>
  <r>
    <x v="25"/>
    <x v="5"/>
    <n v="0.95920469837256706"/>
    <n v="8.8384402023378803E-3"/>
    <n v="0.68503821401057996"/>
    <n v="0.306123345787082"/>
    <x v="825"/>
    <n v="1.9201652175498098E-2"/>
    <n v="0.149844796315422"/>
    <n v="9.9994439875175894E-2"/>
    <n v="0.122801159226527"/>
    <n v="0.24708344996986101"/>
    <n v="6.3530250436079003E-2"/>
    <n v="0.10485114104049"/>
    <n v="5.38565320907941E-2"/>
    <n v="0.13010314353605801"/>
    <n v="6.28896792741378"/>
  </r>
  <r>
    <x v="25"/>
    <x v="6"/>
    <n v="0.997112368621344"/>
    <n v="8.0083589178620799E-3"/>
    <n v="0.70274635877193703"/>
    <n v="0.28924528231020002"/>
    <x v="826"/>
    <n v="2.1275478793019699E-2"/>
    <n v="0.160433127132561"/>
    <n v="9.2356955290312306E-2"/>
    <n v="0.117328919986102"/>
    <n v="0.23791625335178601"/>
    <n v="7.3065762500027207E-2"/>
    <n v="9.3737077327911505E-2"/>
    <n v="5.5048812610198603E-2"/>
    <n v="0.13975678877808401"/>
    <n v="6.3514267600790202"/>
  </r>
  <r>
    <x v="25"/>
    <x v="7"/>
    <n v="0.99959906630566397"/>
    <n v="7.6911723078803597E-3"/>
    <n v="0.70538268433650497"/>
    <n v="0.28692614335561401"/>
    <x v="827"/>
    <n v="1.98104891465028E-2"/>
    <n v="0.15539167839791801"/>
    <n v="9.6841995026020602E-2"/>
    <n v="0.10644009316743699"/>
    <n v="0.237964384290517"/>
    <n v="6.82775549576813E-2"/>
    <n v="9.5287053338079894E-2"/>
    <n v="5.5051101240100597E-2"/>
    <n v="0.156645315781204"/>
    <n v="6.3002588049689496"/>
  </r>
  <r>
    <x v="25"/>
    <x v="8"/>
    <n v="0.92753282930143099"/>
    <n v="9.0208262380534303E-3"/>
    <n v="0.72237909724704796"/>
    <n v="0.26860007651489798"/>
    <x v="828"/>
    <n v="2.05182073155919E-2"/>
    <n v="0.151300112555002"/>
    <n v="0.100377035395704"/>
    <n v="0.10983829177120701"/>
    <n v="0.25715895255732402"/>
    <n v="6.7951121284663907E-2"/>
    <n v="9.1358861505956096E-2"/>
    <n v="5.0416846095686002E-2"/>
    <n v="0.140088447599167"/>
    <n v="6.3260845559085901"/>
  </r>
  <r>
    <x v="25"/>
    <x v="9"/>
    <n v="0.99236764987360004"/>
    <n v="9.5490184157864793E-3"/>
    <n v="0.71185038968664505"/>
    <n v="0.27860059189756797"/>
    <x v="829"/>
    <n v="2.3329152113439101E-2"/>
    <n v="0.14387111804383901"/>
    <n v="0.108539670412398"/>
    <n v="0.11346537097015599"/>
    <n v="0.26302831546894001"/>
    <n v="7.0585265073995804E-2"/>
    <n v="0.100612330186864"/>
    <n v="3.08425795683759E-2"/>
    <n v="0.13491134555045101"/>
    <n v="6.2103026710009104"/>
  </r>
  <r>
    <x v="25"/>
    <x v="10"/>
    <n v="1.05644249208184"/>
    <n v="9.8570709225391101E-3"/>
    <n v="0.69889628520441405"/>
    <n v="0.291246643873047"/>
    <x v="830"/>
    <n v="2.43832590856474E-2"/>
    <n v="0.145763756054091"/>
    <n v="9.9739679086390198E-2"/>
    <n v="0.124067101946484"/>
    <n v="0.24985310982185999"/>
    <n v="7.3999810191856696E-2"/>
    <n v="8.6116608156696806E-2"/>
    <n v="3.3776277483791098E-2"/>
    <n v="0.15353903719546699"/>
    <n v="6.2937883696786301"/>
  </r>
  <r>
    <x v="25"/>
    <x v="11"/>
    <n v="1.1908601017286899"/>
    <n v="9.2134212006307805E-3"/>
    <n v="0.74459937042622204"/>
    <n v="0.246187208373147"/>
    <x v="831"/>
    <n v="3.1780369265734E-2"/>
    <n v="0.18246210532165799"/>
    <n v="0.101082684158605"/>
    <n v="0.14622059192166401"/>
    <n v="0.26341957072747002"/>
    <n v="8.0930639390111497E-2"/>
    <n v="6.6181589263215504E-2"/>
    <n v="2.4723081183636999E-2"/>
    <n v="9.4673602543969199E-2"/>
    <n v="6.2393101226827596"/>
  </r>
  <r>
    <x v="25"/>
    <x v="12"/>
    <n v="0.90034093740954602"/>
    <n v="9.2287397732517505E-3"/>
    <n v="0.71401764872032203"/>
    <n v="0.27675361150642602"/>
    <x v="832"/>
    <n v="2.3196726656945301E-2"/>
    <n v="0.11470835784087401"/>
    <n v="0.101108750101621"/>
    <n v="0.104729957017865"/>
    <n v="0.26921760344342499"/>
    <n v="6.8205503817194202E-2"/>
    <n v="0.10038466534849"/>
    <n v="4.74766785217186E-2"/>
    <n v="0.159845327448114"/>
    <n v="6.27302171811042"/>
  </r>
  <r>
    <x v="25"/>
    <x v="13"/>
    <n v="0.92103029341891796"/>
    <n v="8.7532254684742003E-3"/>
    <n v="0.71701578418815404"/>
    <n v="0.27423099034337201"/>
    <x v="833"/>
    <n v="2.1760241376793998E-2"/>
    <n v="0.117903246030423"/>
    <n v="0.11232863499618299"/>
    <n v="0.103776361574627"/>
    <n v="0.26900629544875698"/>
    <n v="7.2550436990814801E-2"/>
    <n v="8.8838947779305302E-2"/>
    <n v="4.5042223486488502E-2"/>
    <n v="0.15791742932744199"/>
    <n v="6.4115530573868202"/>
  </r>
  <r>
    <x v="25"/>
    <x v="14"/>
    <n v="0.82628029344444298"/>
    <n v="1.02111959775099E-2"/>
    <n v="0.74194839864575102"/>
    <n v="0.24784040537673899"/>
    <x v="834"/>
    <n v="1.7217697881286E-2"/>
    <n v="7.5551181113339194E-2"/>
    <n v="7.6593082124370201E-2"/>
    <n v="0.12001136250602699"/>
    <n v="0.36162334205010199"/>
    <n v="6.0837000261571503E-2"/>
    <n v="9.7135540653027097E-2"/>
    <n v="2.1655073151856701E-2"/>
    <n v="0.162092420980189"/>
    <n v="6.5043303776825097"/>
  </r>
  <r>
    <x v="25"/>
    <x v="15"/>
    <n v="0.41827954137928403"/>
    <n v="1.7084325386794601E-2"/>
    <n v="0.84013026629520304"/>
    <n v="0.14278540831800199"/>
    <x v="835"/>
    <n v="1.96365614255851E-3"/>
    <n v="2.57286897577096E-3"/>
    <n v="4.4115981832702801E-3"/>
    <n v="0.130714064752526"/>
    <n v="0.64800667725705496"/>
    <n v="2.64687545843574E-2"/>
    <n v="0.11320055188497299"/>
    <n v="1.0763327523799699E-3"/>
    <n v="6.3837346699441605E-2"/>
    <n v="6.6602232102196703"/>
  </r>
  <r>
    <x v="25"/>
    <x v="16"/>
    <n v="0.550645117640568"/>
    <n v="1.26043139805786E-2"/>
    <n v="0.80970676869387603"/>
    <n v="0.17768891732554601"/>
    <x v="836"/>
    <n v="2.4110153504313301E-3"/>
    <n v="4.7047315860088501E-3"/>
    <n v="2.1560989666527398E-2"/>
    <n v="0.136992694244219"/>
    <n v="0.52506962717359995"/>
    <n v="2.8493802218161501E-2"/>
    <n v="0.19841580775207601"/>
    <n v="2.05055385194819E-3"/>
    <n v="7.4490624124666296E-2"/>
    <n v="6.6121274006835202"/>
  </r>
  <r>
    <x v="25"/>
    <x v="17"/>
    <n v="0.77105267994451698"/>
    <n v="1.2225709799537099E-2"/>
    <n v="0.72680693646634098"/>
    <n v="0.260967353734122"/>
    <x v="837"/>
    <n v="7.8906765997141508E-3"/>
    <n v="0.10556097810074699"/>
    <n v="2.95425392690748E-2"/>
    <n v="0.113720010137912"/>
    <n v="0.36417074183745601"/>
    <n v="4.3087449272241299E-2"/>
    <n v="0.163728035494735"/>
    <n v="3.1647498351072699E-3"/>
    <n v="0.15910774782275799"/>
    <n v="6.4841379652426996"/>
  </r>
  <r>
    <x v="25"/>
    <x v="18"/>
    <n v="0.965081040371079"/>
    <n v="1.06858467391584E-2"/>
    <n v="0.74098016784456"/>
    <n v="0.24833398541628099"/>
    <x v="838"/>
    <n v="1.28410514629835E-2"/>
    <n v="0.14648635275483901"/>
    <n v="6.2114787390609098E-2"/>
    <n v="0.118605692309977"/>
    <n v="0.28192989611647901"/>
    <n v="6.3499924634546595E-2"/>
    <n v="0.140977343192313"/>
    <n v="8.5268395089686602E-3"/>
    <n v="0.156283930413609"/>
    <n v="6.4647628330581703"/>
  </r>
  <r>
    <x v="25"/>
    <x v="19"/>
    <n v="0.97002102714375704"/>
    <n v="9.4218732985676002E-3"/>
    <n v="0.73248938059083202"/>
    <n v="0.25808874611060001"/>
    <x v="839"/>
    <n v="1.45504690023129E-2"/>
    <n v="0.152736246107046"/>
    <n v="8.1121547898622096E-2"/>
    <n v="0.11631248003177901"/>
    <n v="0.26755996070957599"/>
    <n v="6.3148652879057396E-2"/>
    <n v="0.14659621143887699"/>
    <n v="1.45908943886422E-2"/>
    <n v="0.13468289974671499"/>
    <n v="6.45902720158601"/>
  </r>
  <r>
    <x v="25"/>
    <x v="20"/>
    <n v="0.96501366468209904"/>
    <n v="1.12195844230793E-2"/>
    <n v="0.72302420468950501"/>
    <n v="0.26575621088741502"/>
    <x v="840"/>
    <n v="1.4950996917602899E-2"/>
    <n v="0.14087103183330299"/>
    <n v="7.6524516226858894E-2"/>
    <n v="0.123166419349537"/>
    <n v="0.27501365115320803"/>
    <n v="6.2444313857012899E-2"/>
    <n v="0.116272416973209"/>
    <n v="1.9413802697647298E-2"/>
    <n v="0.16210571534068399"/>
    <n v="6.4887473908126303"/>
  </r>
  <r>
    <x v="25"/>
    <x v="21"/>
    <n v="0.98448470124408005"/>
    <n v="1.0254842760407199E-2"/>
    <n v="0.76287705713981802"/>
    <n v="0.22686810009977501"/>
    <x v="841"/>
    <n v="1.8928827406991301E-2"/>
    <n v="0.13466961456906301"/>
    <n v="7.2439998961275801E-2"/>
    <n v="0.13875369132511101"/>
    <n v="0.29888787367604303"/>
    <n v="5.9898449814706697E-2"/>
    <n v="0.121402816363753"/>
    <n v="1.03271440979268E-2"/>
    <n v="0.13307069333892299"/>
    <n v="6.5700713681802503"/>
  </r>
  <r>
    <x v="25"/>
    <x v="22"/>
    <n v="0.69273288155616097"/>
    <n v="1.0518510868972999E-2"/>
    <n v="0.80415831791357295"/>
    <n v="0.18532317121745401"/>
    <x v="842"/>
    <n v="9.5755538163761599E-3"/>
    <n v="3.57353781589662E-2"/>
    <n v="5.1684909456793202E-2"/>
    <n v="0.158015833631728"/>
    <n v="0.419825786132002"/>
    <n v="6.84127078010352E-2"/>
    <n v="0.13522822268450799"/>
    <n v="4.0760963085969401E-3"/>
    <n v="0.10377849830135399"/>
    <n v="6.5714747709368098"/>
  </r>
  <r>
    <x v="25"/>
    <x v="23"/>
    <n v="1.1250528958891499"/>
    <n v="1.1316408907100501E-2"/>
    <n v="0.79723417142414499"/>
    <n v="0.19144941966875501"/>
    <x v="843"/>
    <n v="2.2634703653550699E-2"/>
    <n v="0.17993533305262499"/>
    <n v="3.9577075771431901E-2"/>
    <n v="0.16334835934185599"/>
    <n v="0.31651829359222"/>
    <n v="7.5511373717043695E-2"/>
    <n v="9.6072695573247699E-2"/>
    <n v="4.86732123746804E-3"/>
    <n v="9.3910706178136599E-2"/>
    <n v="6.4865254682666604"/>
  </r>
  <r>
    <x v="25"/>
    <x v="24"/>
    <n v="0.56396287096540698"/>
    <n v="1.38215520110099E-2"/>
    <n v="0.81056561703025498"/>
    <n v="0.17561283095873501"/>
    <x v="844"/>
    <n v="5.5831100905269796E-3"/>
    <n v="2.7441192821778201E-2"/>
    <n v="4.5014787560661899E-2"/>
    <n v="0.132177154279181"/>
    <n v="0.46785467298868699"/>
    <n v="6.9860642529418496E-2"/>
    <n v="0.117840245745477"/>
    <n v="2.8404515129535702E-3"/>
    <n v="0.122800650035831"/>
    <n v="6.6058106379233896"/>
  </r>
  <r>
    <x v="25"/>
    <x v="25"/>
    <n v="0.60172219741404498"/>
    <n v="1.21429063816108E-2"/>
    <n v="0.71358954444558198"/>
    <n v="0.27426754917280699"/>
    <x v="845"/>
    <n v="3.8155906007447098E-3"/>
    <n v="5.3575383421479699E-3"/>
    <n v="4.6385399316641401E-2"/>
    <n v="0.12980024964603001"/>
    <n v="0.43064838761561097"/>
    <n v="6.6032937743136302E-2"/>
    <n v="0.121996574911322"/>
    <n v="3.13609892337931E-3"/>
    <n v="0.184431240121359"/>
    <n v="6.6098531019074702"/>
  </r>
  <r>
    <x v="25"/>
    <x v="26"/>
    <n v="0.71436911697032601"/>
    <n v="1.16746906577542E-2"/>
    <n v="0.76806957281458299"/>
    <n v="0.220255736527663"/>
    <x v="846"/>
    <n v="3.6374289517360201E-3"/>
    <n v="5.4867926109243501E-3"/>
    <n v="4.9316253489370999E-2"/>
    <n v="0.13218222444213501"/>
    <n v="0.41593236850795501"/>
    <n v="6.7919811807515704E-2"/>
    <n v="0.14342416409171599"/>
    <n v="4.0145275125563996E-3"/>
    <n v="0.16527599346487601"/>
    <n v="6.5329693333694197"/>
  </r>
  <r>
    <x v="25"/>
    <x v="27"/>
    <n v="0.93079153398009196"/>
    <n v="1.0968830258929601E-2"/>
    <n v="0.739679865649432"/>
    <n v="0.249351304091638"/>
    <x v="847"/>
    <n v="8.6153777635745495E-3"/>
    <n v="0.13418607163588001"/>
    <n v="5.3900890381294697E-2"/>
    <n v="0.122988649020047"/>
    <n v="0.30952918098673399"/>
    <n v="6.5369512497475399E-2"/>
    <n v="0.13373543502264401"/>
    <n v="6.2967471030551704E-3"/>
    <n v="0.15749311052690099"/>
    <n v="6.5265425014212601"/>
  </r>
  <r>
    <x v="25"/>
    <x v="28"/>
    <n v="1.03807150623375"/>
    <n v="8.2929103035529802E-3"/>
    <n v="0.72275743458382002"/>
    <n v="0.26894965511262697"/>
    <x v="848"/>
    <n v="1.28820000239349E-2"/>
    <n v="0.14319588034837799"/>
    <n v="7.5096260549795693E-2"/>
    <n v="0.12160968048149"/>
    <n v="0.27427863991970602"/>
    <n v="6.3173939731753101E-2"/>
    <n v="0.12546932941434"/>
    <n v="1.22924946625895E-2"/>
    <n v="0.16343241815988299"/>
    <n v="6.4339779806324202"/>
  </r>
  <r>
    <x v="25"/>
    <x v="29"/>
    <n v="0.98555464198526399"/>
    <n v="8.9172075968058997E-3"/>
    <n v="0.762231387758597"/>
    <n v="0.228851404644597"/>
    <x v="849"/>
    <n v="1.5917551647240499E-2"/>
    <n v="0.13325739474206899"/>
    <n v="8.5146043629689E-2"/>
    <n v="0.125685730699687"/>
    <n v="0.281044318421387"/>
    <n v="6.8479499980456507E-2"/>
    <n v="0.111339180160723"/>
    <n v="1.42843110369405E-2"/>
    <n v="0.155764410667178"/>
    <n v="6.3667041920388501"/>
  </r>
  <r>
    <x v="25"/>
    <x v="30"/>
    <n v="1.0415749547955799"/>
    <n v="1.3358677208480701E-2"/>
    <n v="0.764063487304526"/>
    <n v="0.222577835486994"/>
    <x v="850"/>
    <n v="1.51200856532886E-2"/>
    <n v="0.14246818498300601"/>
    <n v="9.7708373045970701E-2"/>
    <n v="0.123845572064395"/>
    <n v="0.282766337410363"/>
    <n v="6.0490607575870901E-2"/>
    <n v="9.68402782525421E-2"/>
    <n v="1.9025530299435298E-2"/>
    <n v="0.15095358252895999"/>
    <n v="6.3424894417087803"/>
  </r>
  <r>
    <x v="25"/>
    <x v="31"/>
    <n v="1.0530062446786601"/>
    <n v="1.12959600258789E-2"/>
    <n v="0.72598795608410405"/>
    <n v="0.26271608389001699"/>
    <x v="851"/>
    <n v="1.74798929654424E-2"/>
    <n v="0.14250098565129901"/>
    <n v="0.11716439040686"/>
    <n v="0.126071928107375"/>
    <n v="0.26186550263946601"/>
    <n v="6.2632852760867205E-2"/>
    <n v="0.102400276048662"/>
    <n v="2.0539101470543698E-2"/>
    <n v="0.140917515989535"/>
    <n v="6.4299706542177999"/>
  </r>
  <r>
    <x v="25"/>
    <x v="32"/>
    <n v="1.00983555644877"/>
    <n v="1.1534700420467701E-2"/>
    <n v="0.74685120697231899"/>
    <n v="0.241614092607214"/>
    <x v="852"/>
    <n v="1.6431899720787901E-2"/>
    <n v="0.13485508376111799"/>
    <n v="0.115536528428844"/>
    <n v="0.12458140249605899"/>
    <n v="0.272211891704704"/>
    <n v="6.1037495575929399E-2"/>
    <n v="9.9614706664024402E-2"/>
    <n v="2.0873182489522801E-2"/>
    <n v="0.14453078896127899"/>
    <n v="6.3720919558588696"/>
  </r>
  <r>
    <x v="26"/>
    <x v="0"/>
    <n v="0.77847432517853599"/>
    <n v="2.33820485267856E-2"/>
    <n v="0.46615762511355202"/>
    <n v="0.51046032635966199"/>
    <x v="853"/>
    <n v="4.87796795290453E-2"/>
    <n v="0.29089524334839101"/>
    <n v="0.14602068551972699"/>
    <n v="8.0295336825862804E-2"/>
    <n v="0.17749405806032001"/>
    <n v="8.5728767315363899E-2"/>
    <n v="3.3939582060912001E-2"/>
    <n v="8.4674469935415803E-2"/>
    <n v="4.5644942729265801E-2"/>
    <n v="7.7381024294784204"/>
  </r>
  <r>
    <x v="26"/>
    <x v="1"/>
    <n v="0.82772042849473104"/>
    <n v="2.1586980906555999E-2"/>
    <n v="0.46063540058134"/>
    <n v="0.51777761851210402"/>
    <x v="854"/>
    <n v="4.3288224664787898E-2"/>
    <n v="0.29512250034313098"/>
    <n v="0.16784736941133399"/>
    <n v="7.3010539747894093E-2"/>
    <n v="0.16441847700308901"/>
    <n v="9.1180286356326995E-2"/>
    <n v="2.5650346538786301E-2"/>
    <n v="8.6403280345048197E-2"/>
    <n v="4.6924522318353597E-2"/>
    <n v="7.6613425450386101"/>
  </r>
  <r>
    <x v="26"/>
    <x v="2"/>
    <n v="0.985184291896533"/>
    <n v="2.2932471796742099E-2"/>
    <n v="0.45826765807477499"/>
    <n v="0.51879987012848305"/>
    <x v="855"/>
    <n v="4.2602151946320499E-2"/>
    <n v="0.31601242540043101"/>
    <n v="0.155647934465762"/>
    <n v="7.9331256413278206E-2"/>
    <n v="0.16291555353825901"/>
    <n v="8.2576099134421793E-2"/>
    <n v="2.4349856762776099E-2"/>
    <n v="8.6834343487531496E-2"/>
    <n v="4.3054941918258802E-2"/>
    <n v="7.7961633162616302"/>
  </r>
  <r>
    <x v="26"/>
    <x v="3"/>
    <n v="0.91934498465267001"/>
    <n v="2.3213958034291798E-2"/>
    <n v="0.45311334148536098"/>
    <n v="0.52367270048034797"/>
    <x v="856"/>
    <n v="3.7323595064296097E-2"/>
    <n v="0.31981539661963798"/>
    <n v="0.15868212940461801"/>
    <n v="7.8543143776668101E-2"/>
    <n v="0.164441864165596"/>
    <n v="7.8105198778558205E-2"/>
    <n v="2.4052829844164601E-2"/>
    <n v="8.6701214436133101E-2"/>
    <n v="4.59463945009152E-2"/>
    <n v="7.7496435041167597"/>
  </r>
  <r>
    <x v="26"/>
    <x v="4"/>
    <n v="1.0029754453305499"/>
    <n v="2.02686718142609E-2"/>
    <n v="0.44031236611310398"/>
    <n v="0.53941896207263496"/>
    <x v="857"/>
    <n v="3.3332848270667598E-2"/>
    <n v="0.31392508543374098"/>
    <n v="0.163640506974984"/>
    <n v="7.6299831670008103E-2"/>
    <n v="0.15991349232892699"/>
    <n v="8.0191394172074396E-2"/>
    <n v="2.4529480899689399E-2"/>
    <n v="9.9026684698032802E-2"/>
    <n v="4.3237655976748002E-2"/>
    <n v="7.7580925125570399"/>
  </r>
  <r>
    <x v="26"/>
    <x v="5"/>
    <n v="0.94612935451114399"/>
    <n v="2.1227971665728301E-2"/>
    <n v="0.45589715861845898"/>
    <n v="0.52287486971581298"/>
    <x v="858"/>
    <n v="3.4434410075944E-2"/>
    <n v="0.31117502879213299"/>
    <n v="0.15208208131798601"/>
    <n v="8.2868004759479405E-2"/>
    <n v="0.163248658418291"/>
    <n v="8.6430618296875705E-2"/>
    <n v="2.2565802054439602E-2"/>
    <n v="9.6476021871748599E-2"/>
    <n v="4.42028905485203E-2"/>
    <n v="7.7486957675040999"/>
  </r>
  <r>
    <x v="26"/>
    <x v="6"/>
    <n v="0.98245364937419"/>
    <n v="2.56284485555235E-2"/>
    <n v="0.45723115985607699"/>
    <n v="0.51714039158839897"/>
    <x v="859"/>
    <n v="3.07223777223108E-2"/>
    <n v="0.32095912730849901"/>
    <n v="0.15390436574069699"/>
    <n v="7.9982099614175406E-2"/>
    <n v="0.160699818160497"/>
    <n v="8.69018499583048E-2"/>
    <n v="2.28769425516047E-2"/>
    <n v="9.2845081038802499E-2"/>
    <n v="4.5343126623455202E-2"/>
    <n v="7.7489903600384897"/>
  </r>
  <r>
    <x v="26"/>
    <x v="7"/>
    <n v="1.0267180434940499"/>
    <n v="2.1355960888149901E-2"/>
    <n v="0.44518609304599299"/>
    <n v="0.53345794606585695"/>
    <x v="860"/>
    <n v="3.42176957337283E-2"/>
    <n v="0.31986987194519201"/>
    <n v="0.168508438322097"/>
    <n v="7.1594417034723107E-2"/>
    <n v="0.164880598727324"/>
    <n v="8.3235868694241696E-2"/>
    <n v="2.3656186912062001E-2"/>
    <n v="8.0416591329053003E-2"/>
    <n v="4.7606440380971997E-2"/>
    <n v="7.6909981657379003"/>
  </r>
  <r>
    <x v="26"/>
    <x v="8"/>
    <n v="0.93711547925210403"/>
    <n v="2.5824550219070899E-2"/>
    <n v="0.47035120316884399"/>
    <n v="0.50382424661208502"/>
    <x v="861"/>
    <n v="3.88671064501604E-2"/>
    <n v="0.30284705280067098"/>
    <n v="0.17492168932861299"/>
    <n v="6.8666564072941305E-2"/>
    <n v="0.17434776929008999"/>
    <n v="8.1465274595605097E-2"/>
    <n v="2.86253778656466E-2"/>
    <n v="7.7712357812404306E-2"/>
    <n v="4.5837200771380503E-2"/>
    <n v="7.7127159572562096"/>
  </r>
  <r>
    <x v="26"/>
    <x v="9"/>
    <n v="0.99184679573358803"/>
    <n v="2.21861657826284E-2"/>
    <n v="0.44662653074992298"/>
    <n v="0.53118730346744802"/>
    <x v="862"/>
    <n v="3.7366204963677097E-2"/>
    <n v="0.30489245779016699"/>
    <n v="0.182298590669597"/>
    <n v="7.0616749809139095E-2"/>
    <n v="0.17299772841116801"/>
    <n v="8.4265542468806506E-2"/>
    <n v="3.5300170842851898E-2"/>
    <n v="5.6460250136754299E-2"/>
    <n v="4.9511084948557299E-2"/>
    <n v="7.7849981708679596"/>
  </r>
  <r>
    <x v="26"/>
    <x v="10"/>
    <n v="1.12226579375449"/>
    <n v="2.3234320961650599E-2"/>
    <n v="0.45325531660267399"/>
    <n v="0.52351036243567495"/>
    <x v="863"/>
    <n v="4.1314884928427602E-2"/>
    <n v="0.31693912960919601"/>
    <n v="0.16654977253525599"/>
    <n v="9.2278106563762494E-2"/>
    <n v="0.16597099648960201"/>
    <n v="9.0965143155786202E-2"/>
    <n v="3.1537339799948397E-2"/>
    <n v="4.4961492909249098E-2"/>
    <n v="4.3467542496514598E-2"/>
    <n v="7.7787118119244498"/>
  </r>
  <r>
    <x v="26"/>
    <x v="11"/>
    <n v="1.47977140832742"/>
    <n v="2.0791568885594799E-2"/>
    <n v="0.47061404618555502"/>
    <n v="0.50859438492885001"/>
    <x v="864"/>
    <n v="4.0820416099851903E-2"/>
    <n v="0.35256738601267401"/>
    <n v="0.13604091907319299"/>
    <n v="0.10615789786237401"/>
    <n v="0.17210568732166601"/>
    <n v="9.6685080403195595E-2"/>
    <n v="2.3388568238769399E-2"/>
    <n v="3.3990602368134698E-2"/>
    <n v="3.2571346050914399E-2"/>
    <n v="7.8055696614418704"/>
  </r>
  <r>
    <x v="26"/>
    <x v="12"/>
    <n v="0.81630466689242998"/>
    <n v="2.9910702530703E-2"/>
    <n v="0.46346332504572801"/>
    <n v="0.50662597242356899"/>
    <x v="865"/>
    <n v="3.98058392729927E-2"/>
    <n v="0.270161350101567"/>
    <n v="0.19125245510370301"/>
    <n v="7.2597250146716905E-2"/>
    <n v="0.185449058651947"/>
    <n v="8.7385199198641905E-2"/>
    <n v="2.7872835079625201E-2"/>
    <n v="6.2583276757109799E-2"/>
    <n v="5.4801335771313298E-2"/>
    <n v="7.7834083657725701"/>
  </r>
  <r>
    <x v="26"/>
    <x v="13"/>
    <n v="0.88100175938400804"/>
    <n v="2.4802031934570899E-2"/>
    <n v="0.43781696279502802"/>
    <n v="0.537381005270401"/>
    <x v="866"/>
    <n v="3.71176961696442E-2"/>
    <n v="0.27226185455361102"/>
    <n v="0.200738292466285"/>
    <n v="6.5914338659930405E-2"/>
    <n v="0.17720333638998301"/>
    <n v="8.7640506254005698E-2"/>
    <n v="2.7387660911726099E-2"/>
    <n v="7.0790022041818002E-2"/>
    <n v="5.2594926187743501E-2"/>
    <n v="7.7851250366034401"/>
  </r>
  <r>
    <x v="26"/>
    <x v="14"/>
    <n v="0.61857907129327105"/>
    <n v="3.41922923845316E-2"/>
    <n v="0.48372932498029803"/>
    <n v="0.48207838263517"/>
    <x v="867"/>
    <n v="4.1398615873538901E-2"/>
    <n v="0.22983011580068499"/>
    <n v="0.15238483997758401"/>
    <n v="5.86236407281608E-2"/>
    <n v="0.272833752919311"/>
    <n v="8.6693288673525701E-2"/>
    <n v="3.9277534586024197E-2"/>
    <n v="5.0209777450983199E-2"/>
    <n v="6.0723691076284503E-2"/>
    <n v="7.81774643072188"/>
  </r>
  <r>
    <x v="26"/>
    <x v="15"/>
    <n v="0.18443833948587299"/>
    <n v="8.3331458580997997E-2"/>
    <n v="0.58428136598796698"/>
    <n v="0.33238717543103502"/>
    <x v="868"/>
    <n v="5.3091829461033896E-4"/>
    <n v="1.1976411345921401E-3"/>
    <n v="6.9106052268541702E-3"/>
    <n v="1.7531546048649801E-2"/>
    <n v="0.74485365261234104"/>
    <n v="3.5197494225662901E-2"/>
    <n v="0.102407823555709"/>
    <n v="5.5101883871365304E-3"/>
    <n v="7.7775863184794805E-2"/>
    <n v="7.6825874977322597"/>
  </r>
  <r>
    <x v="26"/>
    <x v="16"/>
    <n v="0.22654062458584201"/>
    <n v="7.1088661453026197E-2"/>
    <n v="0.57081954255223599"/>
    <n v="0.358091795994738"/>
    <x v="869"/>
    <n v="5.5643973803308304E-4"/>
    <n v="2.5207311612168099E-3"/>
    <n v="1.6431537435059901E-2"/>
    <n v="1.8577727451294102E-2"/>
    <n v="0.726232023241691"/>
    <n v="2.9114294234581999E-2"/>
    <n v="8.8150083447242997E-2"/>
    <n v="9.8692246822352503E-3"/>
    <n v="9.5920848244163803E-2"/>
    <n v="7.7669529270900401"/>
  </r>
  <r>
    <x v="26"/>
    <x v="17"/>
    <n v="0.42454953710475402"/>
    <n v="5.1095872934492602E-2"/>
    <n v="0.54786158438743504"/>
    <n v="0.40104254267807199"/>
    <x v="870"/>
    <n v="2.5938795733883802E-2"/>
    <n v="0.33817070487543699"/>
    <n v="3.1891748785505103E-2"/>
    <n v="3.9068418010082602E-2"/>
    <n v="0.35343550068125301"/>
    <n v="6.7135575588811502E-2"/>
    <n v="5.4227792506853098E-2"/>
    <n v="1.2645832852462E-2"/>
    <n v="6.8843310905078794E-2"/>
    <n v="7.86080930500205"/>
  </r>
  <r>
    <x v="26"/>
    <x v="18"/>
    <n v="0.73140254300119401"/>
    <n v="3.1555622812874301E-2"/>
    <n v="0.51856147852947199"/>
    <n v="0.44988289865765402"/>
    <x v="871"/>
    <n v="3.5502768462471503E-2"/>
    <n v="0.367592534279228"/>
    <n v="0.122935577190616"/>
    <n v="5.38384381084187E-2"/>
    <n v="0.21771914539558901"/>
    <n v="8.8294296647459705E-2"/>
    <n v="4.1470988129298697E-2"/>
    <n v="1.76875535629024E-2"/>
    <n v="4.6481452097729997E-2"/>
    <n v="7.7965732086620196"/>
  </r>
  <r>
    <x v="26"/>
    <x v="19"/>
    <n v="0.88623984675294598"/>
    <n v="2.8575924217634E-2"/>
    <n v="0.46007570106742601"/>
    <n v="0.51134837471493999"/>
    <x v="872"/>
    <n v="3.7017857098513997E-2"/>
    <n v="0.360115744310265"/>
    <n v="0.16674890707244699"/>
    <n v="5.6852950168878598E-2"/>
    <n v="0.19046073205908301"/>
    <n v="8.1043696274691199E-2"/>
    <n v="2.98254040754601E-2"/>
    <n v="2.6101339749008402E-2"/>
    <n v="4.5188099432188801E-2"/>
    <n v="7.78769814685793"/>
  </r>
  <r>
    <x v="26"/>
    <x v="20"/>
    <n v="0.84173156220020195"/>
    <n v="3.4552827656025499E-2"/>
    <n v="0.48853437361769397"/>
    <n v="0.47691279872628101"/>
    <x v="873"/>
    <n v="3.8078954894086803E-2"/>
    <n v="0.34775399672240698"/>
    <n v="0.15531802621268301"/>
    <n v="6.2750137708228806E-2"/>
    <n v="0.20436997336754301"/>
    <n v="8.2656880784894193E-2"/>
    <n v="3.2098243597433802E-2"/>
    <n v="2.5181770227392299E-2"/>
    <n v="4.4242607159731703E-2"/>
    <n v="7.86451523244319"/>
  </r>
  <r>
    <x v="26"/>
    <x v="21"/>
    <n v="0.92413673603458102"/>
    <n v="3.03814532194101E-2"/>
    <n v="0.49540821181565198"/>
    <n v="0.47421033496493797"/>
    <x v="874"/>
    <n v="3.9848573079455503E-2"/>
    <n v="0.35625972766056002"/>
    <n v="0.14341024170757599"/>
    <n v="6.6680113463693402E-2"/>
    <n v="0.201086677027666"/>
    <n v="8.8236188048055803E-2"/>
    <n v="3.4213876000654397E-2"/>
    <n v="1.8090585472790001E-2"/>
    <n v="4.1168824082417801E-2"/>
    <n v="7.8638371721923397"/>
  </r>
  <r>
    <x v="26"/>
    <x v="22"/>
    <n v="0.442044054776773"/>
    <n v="4.6374630724184102E-2"/>
    <n v="0.55415737070821103"/>
    <n v="0.39946799856760501"/>
    <x v="875"/>
    <n v="2.9226920679824599E-2"/>
    <n v="0.13014674991597899"/>
    <n v="7.9018595955783394E-2"/>
    <n v="7.1347136364318303E-2"/>
    <n v="0.36744305118759901"/>
    <n v="0.116028278306192"/>
    <n v="6.2194801794815298E-2"/>
    <n v="1.4924828937443201E-2"/>
    <n v="6.0651911136220503E-2"/>
    <n v="7.9043229784019102"/>
  </r>
  <r>
    <x v="26"/>
    <x v="23"/>
    <n v="1.2335225862889401"/>
    <n v="2.88912841550251E-2"/>
    <n v="0.54238630455487402"/>
    <n v="0.42872241129010102"/>
    <x v="876"/>
    <n v="3.7690837592097501E-2"/>
    <n v="0.40525268666132402"/>
    <n v="4.2270714297907797E-2"/>
    <n v="0.117013644461018"/>
    <n v="0.20774605244521699"/>
    <n v="9.6046147247184702E-2"/>
    <n v="2.4276954957044398E-2"/>
    <n v="9.4583406607982607E-3"/>
    <n v="2.9781224923148501E-2"/>
    <n v="7.8929265798053097"/>
  </r>
  <r>
    <x v="26"/>
    <x v="24"/>
    <n v="0.32215423972265"/>
    <n v="5.8756026185646897E-2"/>
    <n v="0.582255150005904"/>
    <n v="0.35898882380844899"/>
    <x v="877"/>
    <n v="1.23663135742022E-2"/>
    <n v="8.3402089260576004E-2"/>
    <n v="5.9557752188457602E-2"/>
    <n v="5.95634778272204E-2"/>
    <n v="0.43282225184870998"/>
    <n v="0.107273224954582"/>
    <n v="5.4822938504165197E-2"/>
    <n v="1.7048267108445501E-2"/>
    <n v="7.6338743846978502E-2"/>
    <n v="7.8664357953000499"/>
  </r>
  <r>
    <x v="26"/>
    <x v="25"/>
    <n v="0.27896749725667103"/>
    <n v="6.2076191278512799E-2"/>
    <n v="0.52572312663612697"/>
    <n v="0.41220068208535998"/>
    <x v="878"/>
    <n v="7.9253957370251996E-3"/>
    <n v="3.9429241272931001E-2"/>
    <n v="7.4199926522972498E-2"/>
    <n v="4.52682481504963E-2"/>
    <n v="0.52701382763480997"/>
    <n v="0.122850276344456"/>
    <n v="6.6916595973781107E-2"/>
    <n v="1.46890518773046E-2"/>
    <n v="8.6776916661333997E-2"/>
    <n v="7.7569364712774496"/>
  </r>
  <r>
    <x v="26"/>
    <x v="26"/>
    <n v="0.34188472005208098"/>
    <n v="6.3989165050046801E-2"/>
    <n v="0.53388927203021397"/>
    <n v="0.40212156291973999"/>
    <x v="879"/>
    <n v="7.5248377031842699E-3"/>
    <n v="8.3630792174757204E-3"/>
    <n v="9.2865091883908402E-2"/>
    <n v="5.0611766231861401E-2"/>
    <n v="0.51765368132144995"/>
    <n v="0.12638681467988899"/>
    <n v="6.8127820166119998E-2"/>
    <n v="1.51091963211734E-2"/>
    <n v="9.9462313679785197E-2"/>
    <n v="7.7992743394380497"/>
  </r>
  <r>
    <x v="26"/>
    <x v="27"/>
    <n v="0.73680318300230696"/>
    <n v="3.7200570949793302E-2"/>
    <n v="0.52806850552766604"/>
    <n v="0.43473092352254"/>
    <x v="880"/>
    <n v="2.6651475862061999E-2"/>
    <n v="0.35732268146146401"/>
    <n v="0.104687524162103"/>
    <n v="7.7109460860893E-2"/>
    <n v="0.24530752277755999"/>
    <n v="8.5744607778192997E-2"/>
    <n v="3.38945806095938E-2"/>
    <n v="1.38970908354203E-2"/>
    <n v="4.7360188613734699E-2"/>
    <n v="7.8052633984490196"/>
  </r>
  <r>
    <x v="26"/>
    <x v="28"/>
    <n v="0.92567124390713795"/>
    <n v="3.2352943337019498E-2"/>
    <n v="0.47084133416284402"/>
    <n v="0.49680572250013699"/>
    <x v="881"/>
    <n v="3.4607268680556601E-2"/>
    <n v="0.35561446612776998"/>
    <n v="0.15450796453271701"/>
    <n v="7.2221510339739503E-2"/>
    <n v="0.19630123757628001"/>
    <n v="8.0651890270618906E-2"/>
    <n v="2.6724162055288998E-2"/>
    <n v="2.3243391876733702E-2"/>
    <n v="4.8399187216847002E-2"/>
    <n v="7.7346602596819096"/>
  </r>
  <r>
    <x v="26"/>
    <x v="29"/>
    <n v="0.90764282765895898"/>
    <n v="3.2828695868646E-2"/>
    <n v="0.48046108243344798"/>
    <n v="0.48671022169790601"/>
    <x v="882"/>
    <n v="3.5856298199702298E-2"/>
    <n v="0.323537253780877"/>
    <n v="0.188279377647703"/>
    <n v="5.9816390326705701E-2"/>
    <n v="0.20438525665212401"/>
    <n v="7.9954652403770907E-2"/>
    <n v="2.694618519072E-2"/>
    <n v="2.6596263249834599E-2"/>
    <n v="4.7166315762092098E-2"/>
    <n v="7.8142450873033296"/>
  </r>
  <r>
    <x v="26"/>
    <x v="30"/>
    <n v="0.97963979907041598"/>
    <n v="3.1243098712266701E-2"/>
    <n v="0.48469894278905201"/>
    <n v="0.484057958498681"/>
    <x v="883"/>
    <n v="3.8504909168921901E-2"/>
    <n v="0.31809485338285598"/>
    <n v="0.20580112250139099"/>
    <n v="5.3741263851853301E-2"/>
    <n v="0.19572765732632799"/>
    <n v="7.9077976351927301E-2"/>
    <n v="2.2802943427161299E-2"/>
    <n v="3.03921829352738E-2"/>
    <n v="4.8741924719162603E-2"/>
    <n v="7.7507217457163904"/>
  </r>
  <r>
    <x v="26"/>
    <x v="31"/>
    <n v="1.0750180892188901"/>
    <n v="2.8520183891490799E-2"/>
    <n v="0.46455004095489399"/>
    <n v="0.50692977515361504"/>
    <x v="884"/>
    <n v="4.3332633869955797E-2"/>
    <n v="0.30097393204952899"/>
    <n v="0.23902249659688601"/>
    <n v="5.51676859610837E-2"/>
    <n v="0.18218252398423199"/>
    <n v="6.8937718898105294E-2"/>
    <n v="2.1880380418302401E-2"/>
    <n v="3.6788397236963102E-2"/>
    <n v="4.51869790093892E-2"/>
    <n v="7.7901407589470697"/>
  </r>
  <r>
    <x v="26"/>
    <x v="32"/>
    <n v="1.0239819394407199"/>
    <n v="3.2526040500069103E-2"/>
    <n v="0.471398679061177"/>
    <n v="0.49607528043875299"/>
    <x v="885"/>
    <n v="3.9504871734276102E-2"/>
    <n v="0.30743064302661999"/>
    <n v="0.22906891373420099"/>
    <n v="5.5692910774936502E-2"/>
    <n v="0.19448756167210801"/>
    <n v="6.9091681667784705E-2"/>
    <n v="2.2746176718638399E-2"/>
    <n v="3.3851557086503399E-2"/>
    <n v="4.0416088483371401E-2"/>
    <n v="7.8521268015550199"/>
  </r>
  <r>
    <x v="27"/>
    <x v="0"/>
    <n v="0.79095053886363798"/>
    <n v="3.3883940117351997E-2"/>
    <n v="0.40065221988654798"/>
    <n v="0.56546383999609995"/>
    <x v="886"/>
    <n v="5.03947828395487E-2"/>
    <n v="0.23241364997164801"/>
    <n v="0.19971327590569499"/>
    <n v="0.104633419146286"/>
    <n v="0.12837805199260299"/>
    <n v="0.159357858141878"/>
    <n v="2.9623394999723399E-2"/>
    <n v="5.9542102152764897E-2"/>
    <n v="2.31391914737318E-2"/>
    <n v="6.3659437224260103"/>
  </r>
  <r>
    <x v="27"/>
    <x v="1"/>
    <n v="0.84319856499857104"/>
    <n v="3.3748905637541897E-2"/>
    <n v="0.37933664692305702"/>
    <n v="0.58691444743940102"/>
    <x v="887"/>
    <n v="4.5419271214487897E-2"/>
    <n v="0.226182778058925"/>
    <n v="0.226821184446719"/>
    <n v="9.7455718233786001E-2"/>
    <n v="0.122007079791412"/>
    <n v="0.15730827184187801"/>
    <n v="2.5856259777570501E-2"/>
    <n v="6.33093706249791E-2"/>
    <n v="2.1674007098578901E-2"/>
    <n v="6.50370736677257"/>
  </r>
  <r>
    <x v="27"/>
    <x v="2"/>
    <n v="0.98225893208621595"/>
    <n v="3.4233606025838401E-2"/>
    <n v="0.36774495378301297"/>
    <n v="0.598021440191148"/>
    <x v="888"/>
    <n v="4.8440801854742303E-2"/>
    <n v="0.24761473222164401"/>
    <n v="0.22178286462341701"/>
    <n v="9.6647087268004805E-2"/>
    <n v="0.118442011259222"/>
    <n v="0.150778825746126"/>
    <n v="2.7860048961926599E-2"/>
    <n v="5.2792307000259601E-2"/>
    <n v="2.4341150358011501E-2"/>
    <n v="6.5806743738224904"/>
  </r>
  <r>
    <x v="27"/>
    <x v="3"/>
    <n v="0.94439631564315996"/>
    <n v="3.5868493024858998E-2"/>
    <n v="0.373417565852599"/>
    <n v="0.59071394112254205"/>
    <x v="889"/>
    <n v="5.0380322907303397E-2"/>
    <n v="0.25421671124713302"/>
    <n v="0.22972163937757201"/>
    <n v="9.1641593752357198E-2"/>
    <n v="0.11894854919450799"/>
    <n v="0.14683180453869399"/>
    <n v="2.36400575802296E-2"/>
    <n v="4.93621195194512E-2"/>
    <n v="2.3195060867822099E-2"/>
    <n v="6.5412653190126502"/>
  </r>
  <r>
    <x v="27"/>
    <x v="4"/>
    <n v="1.01890353342672"/>
    <n v="3.3617358276556097E-2"/>
    <n v="0.37556860594399499"/>
    <n v="0.59081403577944902"/>
    <x v="890"/>
    <n v="4.75237916994121E-2"/>
    <n v="0.26640696167248801"/>
    <n v="0.220860069730477"/>
    <n v="8.7193183161492702E-2"/>
    <n v="0.112507524478768"/>
    <n v="0.15158907750206199"/>
    <n v="2.2838050575274198E-2"/>
    <n v="6.00393841045102E-2"/>
    <n v="2.0646191207564901E-2"/>
    <n v="6.4203005275465097"/>
  </r>
  <r>
    <x v="27"/>
    <x v="5"/>
    <n v="0.99699008053021998"/>
    <n v="3.7052486378877703E-2"/>
    <n v="0.391623549154968"/>
    <n v="0.57132396446615497"/>
    <x v="891"/>
    <n v="4.3116273938205503E-2"/>
    <n v="0.26648813391009502"/>
    <n v="0.21693569601760701"/>
    <n v="9.5039829555805602E-2"/>
    <n v="0.108061323697797"/>
    <n v="0.14802796651465899"/>
    <n v="2.4958614621849801E-2"/>
    <n v="6.6117805573152694E-2"/>
    <n v="1.99287419700316E-2"/>
    <n v="6.4018233879799196"/>
  </r>
  <r>
    <x v="27"/>
    <x v="6"/>
    <n v="1.03177288732143"/>
    <n v="3.05321498222078E-2"/>
    <n v="0.39819975373806399"/>
    <n v="0.57126809643972798"/>
    <x v="892"/>
    <n v="4.8975602245701702E-2"/>
    <n v="0.25249560440508001"/>
    <n v="0.20148083018483301"/>
    <n v="0.11416642572393999"/>
    <n v="0.109317505220749"/>
    <n v="0.14601244510566699"/>
    <n v="2.4086879289117898E-2"/>
    <n v="6.3468905272615103E-2"/>
    <n v="2.24284353379729E-2"/>
    <n v="6.4349130756591304"/>
  </r>
  <r>
    <x v="27"/>
    <x v="7"/>
    <n v="1.0460066296605099"/>
    <n v="3.0881435540876599E-2"/>
    <n v="0.38364028466936101"/>
    <n v="0.58547827978976197"/>
    <x v="893"/>
    <n v="4.5320216886492203E-2"/>
    <n v="0.265001525717383"/>
    <n v="0.240378841970489"/>
    <n v="8.8170961104701601E-2"/>
    <n v="0.106841920330094"/>
    <n v="0.13834430431214301"/>
    <n v="2.52516423656198E-2"/>
    <n v="5.4193673499880003E-2"/>
    <n v="2.5382344025456902E-2"/>
    <n v="6.5052706146989703"/>
  </r>
  <r>
    <x v="27"/>
    <x v="8"/>
    <n v="0.91583487814632902"/>
    <n v="3.93704970307059E-2"/>
    <n v="0.37562201851387"/>
    <n v="0.58500748445542405"/>
    <x v="894"/>
    <n v="4.9631762904117603E-2"/>
    <n v="0.25521941987269198"/>
    <n v="0.22762931582989701"/>
    <n v="0.103140918737265"/>
    <n v="0.113440411148107"/>
    <n v="0.144804180070809"/>
    <n v="2.4346318977726399E-2"/>
    <n v="4.6678649614989902E-2"/>
    <n v="2.5017648424547401E-2"/>
    <n v="6.4531468481029002"/>
  </r>
  <r>
    <x v="27"/>
    <x v="9"/>
    <n v="0.99652824302034404"/>
    <n v="3.4954612132342702E-2"/>
    <n v="0.38202240057724002"/>
    <n v="0.58302298729041702"/>
    <x v="895"/>
    <n v="4.99400619565444E-2"/>
    <n v="0.28225732530995501"/>
    <n v="0.219882753838781"/>
    <n v="0.10358542480767501"/>
    <n v="0.109920564495278"/>
    <n v="0.13795201760940201"/>
    <n v="2.6721721616236101E-2"/>
    <n v="3.3547194484650301E-2"/>
    <n v="2.5039197166576599E-2"/>
    <n v="6.57810180106428"/>
  </r>
  <r>
    <x v="27"/>
    <x v="10"/>
    <n v="1.0600053225305199"/>
    <n v="3.5062980905136203E-2"/>
    <n v="0.38753370080558502"/>
    <n v="0.57740331828927904"/>
    <x v="896"/>
    <n v="4.8905202860572802E-2"/>
    <n v="0.27326301668803299"/>
    <n v="0.214772092206958"/>
    <n v="0.124677651592616"/>
    <n v="0.10044705525698699"/>
    <n v="0.14279140901392001"/>
    <n v="2.7810617748483299E-2"/>
    <n v="3.4690548115938899E-2"/>
    <n v="2.39056711125726E-2"/>
    <n v="6.4567638045805698"/>
  </r>
  <r>
    <x v="27"/>
    <x v="11"/>
    <n v="1.37315407377234"/>
    <n v="3.5705464549592301E-2"/>
    <n v="0.39944487882480001"/>
    <n v="0.56484965662560704"/>
    <x v="897"/>
    <n v="5.8118349927907403E-2"/>
    <n v="0.29836447781332698"/>
    <n v="0.19226190284743599"/>
    <n v="0.15927640379400801"/>
    <n v="8.9634963095595405E-2"/>
    <n v="0.12973394382648201"/>
    <n v="2.35278667990945E-2"/>
    <n v="2.3640664622145698E-2"/>
    <n v="1.7417633656055202E-2"/>
    <n v="6.4195401843828499"/>
  </r>
  <r>
    <x v="27"/>
    <x v="12"/>
    <n v="0.867583899581306"/>
    <n v="4.0720524417063399E-2"/>
    <n v="0.38172558584236799"/>
    <n v="0.57755388974056898"/>
    <x v="898"/>
    <n v="5.0929902347312497E-2"/>
    <n v="0.22488534082046099"/>
    <n v="0.21640085665386499"/>
    <n v="0.10599390401265101"/>
    <n v="0.119395388814847"/>
    <n v="0.15791809562476899"/>
    <n v="2.8267127422787398E-2"/>
    <n v="6.01286351588496E-2"/>
    <n v="2.45146469981318E-2"/>
    <n v="6.5789968499485596"/>
  </r>
  <r>
    <x v="27"/>
    <x v="13"/>
    <n v="0.93582930113380003"/>
    <n v="3.87620092957396E-2"/>
    <n v="0.37646346230282701"/>
    <n v="0.58477452840143296"/>
    <x v="899"/>
    <n v="4.6644001834949302E-2"/>
    <n v="0.251344560102015"/>
    <n v="0.22962632306016301"/>
    <n v="9.4660100905186506E-2"/>
    <n v="0.11073553748064"/>
    <n v="0.156897075785627"/>
    <n v="2.41079142482905E-2"/>
    <n v="4.8061262744880803E-2"/>
    <n v="2.4915036800992E-2"/>
    <n v="6.6527169182421604"/>
  </r>
  <r>
    <x v="27"/>
    <x v="14"/>
    <n v="0.63934591749572001"/>
    <n v="4.7954581337147799E-2"/>
    <n v="0.406187967938896"/>
    <n v="0.54585745072395597"/>
    <x v="900"/>
    <n v="4.0804387067375401E-2"/>
    <n v="0.200089462144277"/>
    <n v="0.18999916817199999"/>
    <n v="9.7374434064393195E-2"/>
    <n v="0.20773021589386001"/>
    <n v="0.156787875407986"/>
    <n v="3.2395203758489997E-2"/>
    <n v="2.7635923151373299E-2"/>
    <n v="3.1967397471329602E-2"/>
    <n v="6.4952400921890296"/>
  </r>
  <r>
    <x v="27"/>
    <x v="15"/>
    <n v="0.17657064602769801"/>
    <n v="0.12823032338010201"/>
    <n v="0.40529455969940398"/>
    <n v="0.46647511692049398"/>
    <x v="901"/>
    <n v="4.6331792841982598E-3"/>
    <n v="0.106102826735037"/>
    <n v="1.6352732128644801E-2"/>
    <n v="7.1989268852632904E-2"/>
    <n v="0.56563257590891902"/>
    <n v="7.8394319444410804E-2"/>
    <n v="5.9683735096346197E-2"/>
    <n v="2.4562742560687498E-2"/>
    <n v="4.7674396021476703E-2"/>
    <n v="6.64755268135574"/>
  </r>
  <r>
    <x v="27"/>
    <x v="16"/>
    <n v="0.23005624681720699"/>
    <n v="0.116241235212278"/>
    <n v="0.42476743907376702"/>
    <n v="0.45899132571395401"/>
    <x v="902"/>
    <n v="4.9334864543117297E-3"/>
    <n v="0.112743145698569"/>
    <n v="8.2514860247411906E-2"/>
    <n v="7.2130585831785804E-2"/>
    <n v="0.46573755829523"/>
    <n v="9.1622619039762002E-2"/>
    <n v="7.4287020929280204E-2"/>
    <n v="2.1446807545294402E-2"/>
    <n v="5.7000231950025702E-2"/>
    <n v="6.6409666165556196"/>
  </r>
  <r>
    <x v="27"/>
    <x v="17"/>
    <n v="0.43760473171658298"/>
    <n v="6.6956391984033595E-2"/>
    <n v="0.43865516192454101"/>
    <n v="0.49438844609142601"/>
    <x v="903"/>
    <n v="2.0758836113612299E-2"/>
    <n v="0.35670348294644399"/>
    <n v="6.1496767347987098E-2"/>
    <n v="8.7502351102999601E-2"/>
    <n v="0.228676935446393"/>
    <n v="0.112827732742244"/>
    <n v="5.04789416303629E-2"/>
    <n v="1.8529574240494302E-2"/>
    <n v="4.3460204086492399E-2"/>
    <n v="6.8510985089190397"/>
  </r>
  <r>
    <x v="27"/>
    <x v="18"/>
    <n v="0.67543745345116701"/>
    <n v="5.2336703899179403E-2"/>
    <n v="0.43067339863349302"/>
    <n v="0.51698989746732704"/>
    <x v="904"/>
    <n v="2.6866157538244399E-2"/>
    <n v="0.28807419805401502"/>
    <n v="0.14371212962152599"/>
    <n v="0.106499482984958"/>
    <n v="0.16504772156915401"/>
    <n v="0.170223624337282"/>
    <n v="3.21576971050773E-2"/>
    <n v="2.0374880842770601E-2"/>
    <n v="3.4362805126676998E-2"/>
    <n v="6.6342361079441998"/>
  </r>
  <r>
    <x v="27"/>
    <x v="19"/>
    <n v="0.79639740070180298"/>
    <n v="4.54142532468352E-2"/>
    <n v="0.39659921974241502"/>
    <n v="0.55798652701074902"/>
    <x v="905"/>
    <n v="3.29793203158259E-2"/>
    <n v="0.27445320601238499"/>
    <n v="0.21025287721811101"/>
    <n v="9.1268044579633195E-2"/>
    <n v="0.138624491906923"/>
    <n v="0.147152451113016"/>
    <n v="2.8537142689294501E-2"/>
    <n v="3.2459478217455498E-2"/>
    <n v="3.3672807986345102E-2"/>
    <n v="6.5635028930771204"/>
  </r>
  <r>
    <x v="27"/>
    <x v="20"/>
    <n v="0.75730336959295896"/>
    <n v="4.6867306607806802E-2"/>
    <n v="0.41379128926915898"/>
    <n v="0.539341404123035"/>
    <x v="906"/>
    <n v="3.1396825399487502E-2"/>
    <n v="0.275320231785386"/>
    <n v="0.18275939056870599"/>
    <n v="9.3490576831961797E-2"/>
    <n v="0.140501165300808"/>
    <n v="0.17179044053950099"/>
    <n v="3.6770552259784199E-2"/>
    <n v="2.8092638683199399E-2"/>
    <n v="3.0202170898623398E-2"/>
    <n v="6.33577748217541"/>
  </r>
  <r>
    <x v="27"/>
    <x v="21"/>
    <n v="0.79704904322701997"/>
    <n v="5.4200449758843201E-2"/>
    <n v="0.41642242386213701"/>
    <n v="0.52937712637902001"/>
    <x v="907"/>
    <n v="3.41726048107652E-2"/>
    <n v="0.27204420739158103"/>
    <n v="0.17927043769467699"/>
    <n v="0.10582926770121399"/>
    <n v="0.14673829447506401"/>
    <n v="0.16399781075738601"/>
    <n v="3.2392523302749499E-2"/>
    <n v="2.61623213214911E-2"/>
    <n v="2.84703089511491E-2"/>
    <n v="6.68056241822039"/>
  </r>
  <r>
    <x v="27"/>
    <x v="22"/>
    <n v="0.437006895278996"/>
    <n v="6.8371839434330298E-2"/>
    <n v="0.42820710012709101"/>
    <n v="0.50342106043857904"/>
    <x v="908"/>
    <n v="3.2153823238289803E-2"/>
    <n v="0.16558573953238601"/>
    <n v="0.11891456580088999"/>
    <n v="9.6334765487861101E-2"/>
    <n v="0.23613519741307201"/>
    <n v="0.21340820301211499"/>
    <n v="4.3457528620247002E-2"/>
    <n v="2.9838019789031101E-2"/>
    <n v="4.9825793247263099E-2"/>
    <n v="6.55943550744436"/>
  </r>
  <r>
    <x v="27"/>
    <x v="23"/>
    <n v="1.0121630623968001"/>
    <n v="4.0365759754484497E-2"/>
    <n v="0.412702454807722"/>
    <n v="0.54693178543779297"/>
    <x v="909"/>
    <n v="3.67127072281715E-2"/>
    <n v="0.33271611459275102"/>
    <n v="0.103166400870091"/>
    <n v="0.177592537308946"/>
    <n v="0.12336364761725301"/>
    <n v="0.14598694702571499"/>
    <n v="2.6399369646906999E-2"/>
    <n v="1.8389909125822099E-2"/>
    <n v="2.48518918860463E-2"/>
    <n v="6.4883943652097198"/>
  </r>
  <r>
    <x v="27"/>
    <x v="24"/>
    <n v="0.27106927319597002"/>
    <n v="9.0340983569957595E-2"/>
    <n v="0.406408138663512"/>
    <n v="0.50325087776652999"/>
    <x v="910"/>
    <n v="1.2156669511203901E-2"/>
    <n v="7.7570653610590096E-2"/>
    <n v="9.8486478736381403E-2"/>
    <n v="5.1392242941028302E-2"/>
    <n v="0.35387695770652799"/>
    <n v="0.217046049045138"/>
    <n v="5.17156290835913E-2"/>
    <n v="6.0199936293952198E-2"/>
    <n v="5.9497193330305599E-2"/>
    <n v="6.5820858665763904"/>
  </r>
  <r>
    <x v="27"/>
    <x v="25"/>
    <n v="0.28206140081689801"/>
    <n v="7.8123457080070902E-2"/>
    <n v="0.43119947562740302"/>
    <n v="0.49067706729252603"/>
    <x v="911"/>
    <n v="5.50390236614892E-3"/>
    <n v="8.4290257354946593E-2"/>
    <n v="0.103097329473946"/>
    <n v="6.0021180521918703E-2"/>
    <n v="0.33341711499235299"/>
    <n v="0.25731349921269497"/>
    <n v="4.8133340884598801E-2"/>
    <n v="3.6586843281678702E-2"/>
    <n v="4.6511961104242001E-2"/>
    <n v="6.5728916696499704"/>
  </r>
  <r>
    <x v="27"/>
    <x v="26"/>
    <n v="0.36498165648287401"/>
    <n v="6.2486761287352199E-2"/>
    <n v="0.46026251096170101"/>
    <n v="0.47725072775094701"/>
    <x v="912"/>
    <n v="8.0449664214663694E-3"/>
    <n v="0.150533045222669"/>
    <n v="0.10576073907573"/>
    <n v="5.3312241324570103E-2"/>
    <n v="0.279517581672376"/>
    <n v="0.24703728962878799"/>
    <n v="5.0905176564586603E-2"/>
    <n v="2.5492346174681799E-2"/>
    <n v="5.6900717353542601E-2"/>
    <n v="6.2870948251216801"/>
  </r>
  <r>
    <x v="27"/>
    <x v="27"/>
    <n v="0.67007664671409595"/>
    <n v="4.9688726593070401E-2"/>
    <n v="0.43966830027512299"/>
    <n v="0.51064297313180695"/>
    <x v="913"/>
    <n v="2.0080986113381199E-2"/>
    <n v="0.29069630341887098"/>
    <n v="0.104824186162932"/>
    <n v="0.123386196939823"/>
    <n v="0.16457338683837899"/>
    <n v="0.19419820915769001"/>
    <n v="2.98823975543311E-2"/>
    <n v="2.41527098571525E-2"/>
    <n v="3.56680528969033E-2"/>
    <n v="6.5844783395292099"/>
  </r>
  <r>
    <x v="27"/>
    <x v="28"/>
    <n v="0.75996990577024204"/>
    <n v="4.7016171507858799E-2"/>
    <n v="0.42745711068506398"/>
    <n v="0.52552671780707705"/>
    <x v="914"/>
    <n v="2.7971522240512501E-2"/>
    <n v="0.30604813580868601"/>
    <n v="0.172510612522456"/>
    <n v="6.0796252239970698E-2"/>
    <n v="0.155547775289369"/>
    <n v="0.17301586980842101"/>
    <n v="2.9854392068471701E-2"/>
    <n v="2.5739254514300799E-2"/>
    <n v="3.6641138959662999E-2"/>
    <n v="6.32133061710008"/>
  </r>
  <r>
    <x v="27"/>
    <x v="29"/>
    <n v="0.76614538978731905"/>
    <n v="4.6806690052605897E-2"/>
    <n v="0.43273116975124298"/>
    <n v="0.520462140196151"/>
    <x v="915"/>
    <n v="3.8756591485423E-2"/>
    <n v="0.28990181630033302"/>
    <n v="0.19996506152535301"/>
    <n v="5.5988125711112398E-2"/>
    <n v="0.12886157329022899"/>
    <n v="0.187432633834417"/>
    <n v="2.5324900837607099E-2"/>
    <n v="3.0884154248083301E-2"/>
    <n v="3.3171152680606698E-2"/>
    <n v="6.3568044220015398"/>
  </r>
  <r>
    <x v="27"/>
    <x v="30"/>
    <n v="0.80076745377833403"/>
    <n v="4.7234332430259401E-2"/>
    <n v="0.43499100751618502"/>
    <n v="0.51777466005355599"/>
    <x v="916"/>
    <n v="4.3395701001008501E-2"/>
    <n v="0.27833489895055002"/>
    <n v="0.229364091454347"/>
    <n v="5.8957692215215803E-2"/>
    <n v="0.108427365592702"/>
    <n v="0.18439003633729101"/>
    <n v="2.4529335235168599E-2"/>
    <n v="2.8586337952778301E-2"/>
    <n v="3.4043229203296499E-2"/>
    <n v="6.4542940691216204"/>
  </r>
  <r>
    <x v="27"/>
    <x v="31"/>
    <n v="0.89048609706984205"/>
    <n v="3.5514121427624397E-2"/>
    <n v="0.39120027948366998"/>
    <n v="0.57328559908870602"/>
    <x v="917"/>
    <n v="4.6753703068375702E-2"/>
    <n v="0.302011075949634"/>
    <n v="0.26367751205266099"/>
    <n v="5.7564613650134197E-2"/>
    <n v="9.5178835847553198E-2"/>
    <n v="0.14300787225824399"/>
    <n v="2.2892512294418702E-2"/>
    <n v="2.8276440172262399E-2"/>
    <n v="3.20669051121295E-2"/>
    <n v="6.3504957187401097"/>
  </r>
  <r>
    <x v="27"/>
    <x v="32"/>
    <n v="0.825194049316893"/>
    <n v="4.6933178042068001E-2"/>
    <n v="0.44066616675181602"/>
    <n v="0.512400655206116"/>
    <x v="918"/>
    <n v="3.77507269739508E-2"/>
    <n v="0.26734627688214802"/>
    <n v="0.24808470115973399"/>
    <n v="5.7894454860242098E-2"/>
    <n v="0.107220131172587"/>
    <n v="0.17096319660136899"/>
    <n v="2.5585057298998098E-2"/>
    <n v="3.1472307630892198E-2"/>
    <n v="3.9519942602426E-2"/>
    <n v="6.5097572351981503"/>
  </r>
  <r>
    <x v="28"/>
    <x v="0"/>
    <n v="0.80750758975822101"/>
    <n v="2.9457751663680701E-2"/>
    <n v="0.39583689799648403"/>
    <n v="0.57470535033983505"/>
    <x v="919"/>
    <n v="3.01163382937523E-2"/>
    <n v="0.21503435410121899"/>
    <n v="0.27454765976138601"/>
    <n v="0.12798271309429601"/>
    <n v="0.121423753243579"/>
    <n v="7.1594996437956401E-2"/>
    <n v="2.2557495846341199E-2"/>
    <n v="7.9296807473928699E-2"/>
    <n v="5.0147220117098101E-2"/>
    <n v="5.6090995696387704"/>
  </r>
  <r>
    <x v="28"/>
    <x v="1"/>
    <n v="0.89452767030703895"/>
    <n v="2.6275017430883299E-2"/>
    <n v="0.36123132009704301"/>
    <n v="0.61249366247207304"/>
    <x v="920"/>
    <n v="2.6399391619654398E-2"/>
    <n v="0.200674827426265"/>
    <n v="0.31062250457136498"/>
    <n v="0.10738605363333301"/>
    <n v="0.119062711099561"/>
    <n v="7.5076395709529203E-2"/>
    <n v="1.8867796869129299E-2"/>
    <n v="7.2769115520324501E-2"/>
    <n v="6.2867958741418498E-2"/>
    <n v="5.5246774559191403"/>
  </r>
  <r>
    <x v="28"/>
    <x v="2"/>
    <n v="1.0288016197518901"/>
    <n v="2.5397980634090701E-2"/>
    <n v="0.37153393906001198"/>
    <n v="0.60306808030589798"/>
    <x v="921"/>
    <n v="2.62117142671115E-2"/>
    <n v="0.209704441680584"/>
    <n v="0.30951927912232902"/>
    <n v="0.11553948053089"/>
    <n v="0.11690987486154999"/>
    <n v="6.6930595222562103E-2"/>
    <n v="1.79792935213187E-2"/>
    <n v="7.3258832075598995E-2"/>
    <n v="5.7510925731814502E-2"/>
    <n v="5.4989933415665604"/>
  </r>
  <r>
    <x v="28"/>
    <x v="3"/>
    <n v="0.93006326884215595"/>
    <n v="2.5706631034236E-2"/>
    <n v="0.37630054312007299"/>
    <n v="0.59799282584569102"/>
    <x v="922"/>
    <n v="2.63580696899786E-2"/>
    <n v="0.22457037135100599"/>
    <n v="0.29478922721586698"/>
    <n v="0.11222971542556701"/>
    <n v="0.112636220371581"/>
    <n v="6.7789490357681198E-2"/>
    <n v="2.1882051213541E-2"/>
    <n v="7.6190860115764106E-2"/>
    <n v="5.5955072970462802E-2"/>
    <n v="5.5950402138243298"/>
  </r>
  <r>
    <x v="28"/>
    <x v="4"/>
    <n v="1.0219904844293399"/>
    <n v="2.6131209423678099E-2"/>
    <n v="0.38089073100496801"/>
    <n v="0.59297805957135397"/>
    <x v="923"/>
    <n v="2.5309830435642802E-2"/>
    <n v="0.22902401275717599"/>
    <n v="0.29715377881494298"/>
    <n v="0.106864997626062"/>
    <n v="0.113579138312236"/>
    <n v="7.1062100987391699E-2"/>
    <n v="1.8731237508329199E-2"/>
    <n v="7.3634071043275795E-2"/>
    <n v="5.8053821079722699E-2"/>
    <n v="5.4662494749847497"/>
  </r>
  <r>
    <x v="28"/>
    <x v="5"/>
    <n v="0.95889715294959599"/>
    <n v="2.6514960330908201E-2"/>
    <n v="0.37909170498977202"/>
    <n v="0.59439333467931899"/>
    <x v="924"/>
    <n v="2.4779730791350801E-2"/>
    <n v="0.23498476107788799"/>
    <n v="0.28413253238740599"/>
    <n v="0.12052227336572501"/>
    <n v="0.10619928332788101"/>
    <n v="6.72915377175341E-2"/>
    <n v="2.0650547913714099E-2"/>
    <n v="7.3850187155053801E-2"/>
    <n v="6.0380057039141198E-2"/>
    <n v="5.5081596531652997"/>
  </r>
  <r>
    <x v="28"/>
    <x v="6"/>
    <n v="0.956460547673881"/>
    <n v="2.71189544773126E-2"/>
    <n v="0.383305757124629"/>
    <n v="0.58957528839805895"/>
    <x v="925"/>
    <n v="3.1914623864349602E-2"/>
    <n v="0.233757882447715"/>
    <n v="0.27649872344322002"/>
    <n v="0.11731002928239"/>
    <n v="0.107780905400744"/>
    <n v="7.0805361430552494E-2"/>
    <n v="2.36928540824057E-2"/>
    <n v="7.6493819093099699E-2"/>
    <n v="5.4424127675786201E-2"/>
    <n v="5.6428103756867802"/>
  </r>
  <r>
    <x v="28"/>
    <x v="7"/>
    <n v="0.96717950224671001"/>
    <n v="2.6672436951720901E-2"/>
    <n v="0.37067987777712802"/>
    <n v="0.60264768527115198"/>
    <x v="926"/>
    <n v="2.36472503944672E-2"/>
    <n v="0.23137614942408199"/>
    <n v="0.29119407533479802"/>
    <n v="0.115889682682668"/>
    <n v="0.104321151920797"/>
    <n v="6.8253702579554598E-2"/>
    <n v="2.1626556619054198E-2"/>
    <n v="7.8122826850813495E-2"/>
    <n v="5.7886431854692097E-2"/>
    <n v="5.70196850173825"/>
  </r>
  <r>
    <x v="28"/>
    <x v="8"/>
    <n v="0.91291554304405098"/>
    <n v="2.8988765784620799E-2"/>
    <n v="0.38374238965244301"/>
    <n v="0.58726884456293604"/>
    <x v="927"/>
    <n v="3.4235596192526703E-2"/>
    <n v="0.228355651100276"/>
    <n v="0.281600624060939"/>
    <n v="0.12541971086162901"/>
    <n v="0.114178590281691"/>
    <n v="6.6015093641753606E-2"/>
    <n v="2.4047829351204902E-2"/>
    <n v="7.23201011691878E-2"/>
    <n v="4.6607408973521197E-2"/>
    <n v="5.7029247616175498"/>
  </r>
  <r>
    <x v="28"/>
    <x v="9"/>
    <n v="1.0496396769040801"/>
    <n v="2.8094053937573599E-2"/>
    <n v="0.36867891434683803"/>
    <n v="0.603227031715589"/>
    <x v="928"/>
    <n v="3.1077118742717499E-2"/>
    <n v="0.22218580820634801"/>
    <n v="0.29091552316297897"/>
    <n v="0.12848766678638601"/>
    <n v="0.116412358898285"/>
    <n v="6.5246038884409094E-2"/>
    <n v="1.9617371526788802E-2"/>
    <n v="6.2907078724850393E-2"/>
    <n v="5.5862671117682498E-2"/>
    <n v="5.5688433388810701"/>
  </r>
  <r>
    <x v="28"/>
    <x v="10"/>
    <n v="1.1302379860528999"/>
    <n v="2.3842627541623002E-2"/>
    <n v="0.35155286994297003"/>
    <n v="0.624604502515407"/>
    <x v="929"/>
    <n v="3.53958897071684E-2"/>
    <n v="0.23270521700692201"/>
    <n v="0.28984416799444301"/>
    <n v="0.14225807016782199"/>
    <n v="0.10353976567297"/>
    <n v="6.3623003624580496E-2"/>
    <n v="1.96500673185592E-2"/>
    <n v="6.0398747995895501E-2"/>
    <n v="4.5828451284663597E-2"/>
    <n v="5.6378046615044504"/>
  </r>
  <r>
    <x v="28"/>
    <x v="11"/>
    <n v="1.34177895804014"/>
    <n v="2.2422416877453898E-2"/>
    <n v="0.382438836186276"/>
    <n v="0.59513874693627"/>
    <x v="930"/>
    <n v="3.5463981507790697E-2"/>
    <n v="0.26387031217365697"/>
    <n v="0.26076324781674198"/>
    <n v="0.17997384671960701"/>
    <n v="8.3402635766135394E-2"/>
    <n v="6.6459169809198707E-2"/>
    <n v="2.0513884255963101E-2"/>
    <n v="4.7080523888055399E-2"/>
    <n v="3.66618743739274E-2"/>
    <n v="5.5627999176444698"/>
  </r>
  <r>
    <x v="28"/>
    <x v="12"/>
    <n v="0.83811789847685303"/>
    <n v="3.2588796994355601E-2"/>
    <n v="0.41272477085302001"/>
    <n v="0.55468643215262503"/>
    <x v="931"/>
    <n v="2.62310734953458E-2"/>
    <n v="0.19806921312414"/>
    <n v="0.29279653728059601"/>
    <n v="0.124212466818005"/>
    <n v="0.121366254404865"/>
    <n v="7.1263954237256497E-2"/>
    <n v="2.69186170078471E-2"/>
    <n v="6.81357058670337E-2"/>
    <n v="6.2411398331868997E-2"/>
    <n v="5.6058968328727099"/>
  </r>
  <r>
    <x v="28"/>
    <x v="13"/>
    <n v="0.89729963697251303"/>
    <n v="3.0167253221672199E-2"/>
    <n v="0.379040143199876"/>
    <n v="0.59079260357845198"/>
    <x v="932"/>
    <n v="2.4597254528724601E-2"/>
    <n v="0.18892924271001901"/>
    <n v="0.34364016318139901"/>
    <n v="0.110662950318097"/>
    <n v="0.11906558504728799"/>
    <n v="6.7952691271834398E-2"/>
    <n v="1.8527636447236501E-2"/>
    <n v="6.8594804034644796E-2"/>
    <n v="5.0379053385858998E-2"/>
    <n v="5.5745283134415304"/>
  </r>
  <r>
    <x v="28"/>
    <x v="14"/>
    <n v="0.58506257312721899"/>
    <n v="4.0365723715935803E-2"/>
    <n v="0.397927535284404"/>
    <n v="0.56170674099966"/>
    <x v="933"/>
    <n v="2.6973078550404699E-2"/>
    <n v="0.19034995119439599"/>
    <n v="0.28051481669850697"/>
    <n v="0.111394155475249"/>
    <n v="0.175555504081575"/>
    <n v="7.6679276198711094E-2"/>
    <n v="2.11326939215052E-2"/>
    <n v="5.5799170240100802E-2"/>
    <n v="5.3311491840600703E-2"/>
    <n v="5.5821867108843302"/>
  </r>
  <r>
    <x v="28"/>
    <x v="15"/>
    <n v="8.4779753981231096E-2"/>
    <n v="0.15892995571816501"/>
    <n v="0.51194035698077001"/>
    <n v="0.32912968730106601"/>
    <x v="934"/>
    <n v="7.6442054464995798E-3"/>
    <n v="6.9570602945182802E-2"/>
    <n v="2.4581516061357101E-2"/>
    <n v="5.1003348425188201E-2"/>
    <n v="0.63550589293918802"/>
    <n v="6.2723695298947196E-2"/>
    <n v="2.9073006476096501E-2"/>
    <n v="2.9972939962839899E-2"/>
    <n v="7.0177817095824296E-2"/>
    <n v="5.7158668556183798"/>
  </r>
  <r>
    <x v="28"/>
    <x v="16"/>
    <n v="0.10422819369394599"/>
    <n v="0.14780455840291101"/>
    <n v="0.534651782816148"/>
    <n v="0.31754365878093999"/>
    <x v="935"/>
    <n v="9.0424823006399202E-3"/>
    <n v="8.8705532255169695E-2"/>
    <n v="4.4824805358747701E-2"/>
    <n v="5.2687768175913398E-2"/>
    <n v="0.57429068075565304"/>
    <n v="6.2052365986270203E-2"/>
    <n v="3.7709730578075702E-2"/>
    <n v="2.3905906075129001E-2"/>
    <n v="8.6007582902261404E-2"/>
    <n v="5.66881157594465"/>
  </r>
  <r>
    <x v="28"/>
    <x v="17"/>
    <n v="0.25423683218135701"/>
    <n v="6.8831979301581803E-2"/>
    <n v="0.45420653613996198"/>
    <n v="0.47696148455845599"/>
    <x v="936"/>
    <n v="2.9024611096937099E-2"/>
    <n v="0.28849258342824502"/>
    <n v="5.47962440565311E-2"/>
    <n v="0.102784591084659"/>
    <n v="0.26363492739961197"/>
    <n v="6.0849940975875899E-2"/>
    <n v="5.3898610656678898E-2"/>
    <n v="1.48162315454384E-2"/>
    <n v="0.12142391818079599"/>
    <n v="6.15388993324345"/>
  </r>
  <r>
    <x v="28"/>
    <x v="18"/>
    <n v="0.56036269324812804"/>
    <n v="4.4002688150902899E-2"/>
    <n v="0.43508739421281201"/>
    <n v="0.52090991763628502"/>
    <x v="937"/>
    <n v="2.56825113604216E-2"/>
    <n v="0.266998728699746"/>
    <n v="0.22648987771253401"/>
    <n v="0.137234932787972"/>
    <n v="0.13106646477359599"/>
    <n v="7.2615791767542306E-2"/>
    <n v="3.3698448265513402E-2"/>
    <n v="3.0681845730072699E-2"/>
    <n v="6.8363087283337606E-2"/>
    <n v="5.9082832083283998"/>
  </r>
  <r>
    <x v="28"/>
    <x v="19"/>
    <n v="0.71396200087696005"/>
    <n v="3.4882399268649097E-2"/>
    <n v="0.39148380618275802"/>
    <n v="0.57363379454859298"/>
    <x v="938"/>
    <n v="2.1887914538605498E-2"/>
    <n v="0.26341258698785502"/>
    <n v="0.29384490477022202"/>
    <n v="0.11584709285976701"/>
    <n v="0.105426902301911"/>
    <n v="6.5323812477360396E-2"/>
    <n v="2.4826162251716501E-2"/>
    <n v="4.6990737213201503E-2"/>
    <n v="5.7078275968531399E-2"/>
    <n v="5.8210241359721104"/>
  </r>
  <r>
    <x v="28"/>
    <x v="20"/>
    <n v="0.67112595837017397"/>
    <n v="3.9215093369042303E-2"/>
    <n v="0.39499715904541"/>
    <n v="0.56578774758554695"/>
    <x v="939"/>
    <n v="2.2192416837188401E-2"/>
    <n v="0.261757167447698"/>
    <n v="0.250817256424754"/>
    <n v="0.124236605793972"/>
    <n v="0.12580667122508199"/>
    <n v="6.4730211187076794E-2"/>
    <n v="2.54514140901471E-2"/>
    <n v="4.2068108824454699E-2"/>
    <n v="7.4753301400790104E-2"/>
    <n v="5.8571356061027799"/>
  </r>
  <r>
    <x v="28"/>
    <x v="21"/>
    <n v="0.66544075287483795"/>
    <n v="5.1473550583670799E-2"/>
    <n v="0.42780968390757601"/>
    <n v="0.52071676550875401"/>
    <x v="940"/>
    <n v="2.8915647738179999E-2"/>
    <n v="0.26934844179497403"/>
    <n v="0.221544242423312"/>
    <n v="0.12574367531878"/>
    <n v="0.138814570912972"/>
    <n v="7.6315406238561395E-2"/>
    <n v="3.0449286333332E-2"/>
    <n v="3.5126902255275802E-2"/>
    <n v="6.6924110373246901E-2"/>
    <n v="5.7640995523079797"/>
  </r>
  <r>
    <x v="28"/>
    <x v="22"/>
    <n v="0.24543009035459101"/>
    <n v="8.2489193295961105E-2"/>
    <n v="0.485358477455957"/>
    <n v="0.432152329248082"/>
    <x v="941"/>
    <n v="3.0347807047268902E-2"/>
    <n v="0.14878763071971199"/>
    <n v="0.15772428054252"/>
    <n v="9.3956533965400296E-2"/>
    <n v="0.31397773328088302"/>
    <n v="0.10879129988649699"/>
    <n v="3.4853604601739703E-2"/>
    <n v="3.5576409561538E-2"/>
    <n v="6.2911578145309996E-2"/>
    <n v="5.8969310366025596"/>
  </r>
  <r>
    <x v="28"/>
    <x v="23"/>
    <n v="0.73164916307011596"/>
    <n v="3.7903694089408899E-2"/>
    <n v="0.46794546500265199"/>
    <n v="0.49415084090793898"/>
    <x v="942"/>
    <n v="3.6721587752858498E-2"/>
    <n v="0.36172034173129097"/>
    <n v="6.3323234865649794E-2"/>
    <n v="0.224879103235159"/>
    <n v="0.121011611198262"/>
    <n v="8.1949626630157105E-2"/>
    <n v="3.5420165007116401E-2"/>
    <n v="1.3089683790913799E-2"/>
    <n v="5.4512420325163201E-2"/>
    <n v="5.7772067132162999"/>
  </r>
  <r>
    <x v="28"/>
    <x v="24"/>
    <n v="0.17064763742929501"/>
    <n v="0.102863324136075"/>
    <n v="0.48935852289165199"/>
    <n v="0.40777815297227299"/>
    <x v="943"/>
    <n v="1.47950598421177E-2"/>
    <n v="0.12825716014625099"/>
    <n v="8.7127579942611694E-2"/>
    <n v="0.10183052811398"/>
    <n v="0.36406719521548098"/>
    <n v="0.111673824741902"/>
    <n v="3.2835639318383097E-2"/>
    <n v="3.3626904422005201E-2"/>
    <n v="0.10863508199119901"/>
    <n v="5.8272045066110802"/>
  </r>
  <r>
    <x v="28"/>
    <x v="25"/>
    <n v="0.15585968942384101"/>
    <n v="0.110363390482761"/>
    <n v="0.51047746514655101"/>
    <n v="0.37915914437068798"/>
    <x v="944"/>
    <n v="9.5076077831147601E-3"/>
    <n v="5.6423500812115099E-2"/>
    <n v="0.10525241575469101"/>
    <n v="0.102025434835287"/>
    <n v="0.41041472214123897"/>
    <n v="0.14252285845833901"/>
    <n v="2.80845883602138E-2"/>
    <n v="3.4916299557137299E-2"/>
    <n v="9.3267525394379103E-2"/>
    <n v="5.7833159751934202"/>
  </r>
  <r>
    <x v="28"/>
    <x v="26"/>
    <n v="0.20143204860116701"/>
    <n v="9.3406994623532497E-2"/>
    <n v="0.48416556265138899"/>
    <n v="0.42242744272507798"/>
    <x v="945"/>
    <n v="7.6278593319707398E-3"/>
    <n v="5.6942308407679498E-2"/>
    <n v="0.13025054355476701"/>
    <n v="9.8819787482191196E-2"/>
    <n v="0.378727560969147"/>
    <n v="0.12710431927419999"/>
    <n v="2.7895842987394798E-2"/>
    <n v="3.56751428786709E-2"/>
    <n v="0.121221532691957"/>
    <n v="5.7003161966176297"/>
  </r>
  <r>
    <x v="28"/>
    <x v="27"/>
    <n v="0.51606802710757904"/>
    <n v="5.0949758878468802E-2"/>
    <n v="0.49909075353402699"/>
    <n v="0.44995948758750498"/>
    <x v="946"/>
    <n v="1.88977456543062E-2"/>
    <n v="0.31179554750075"/>
    <n v="0.14913012894748101"/>
    <n v="0.146088093623782"/>
    <n v="0.15550739546476899"/>
    <n v="8.7744090493866903E-2"/>
    <n v="2.9646835446108299E-2"/>
    <n v="2.8827057258845101E-2"/>
    <n v="6.1981860820833699E-2"/>
    <n v="5.6637982005724901"/>
  </r>
  <r>
    <x v="28"/>
    <x v="28"/>
    <n v="0.76643648549923704"/>
    <n v="4.1602333637137001E-2"/>
    <n v="0.423881829192224"/>
    <n v="0.534515837170639"/>
    <x v="947"/>
    <n v="1.9149946596988002E-2"/>
    <n v="0.27315335001691399"/>
    <n v="0.23524248330268499"/>
    <n v="0.141359549461791"/>
    <n v="0.11681826660102899"/>
    <n v="6.8206664456867294E-2"/>
    <n v="2.4929944986600502E-2"/>
    <n v="4.0982596990035501E-2"/>
    <n v="7.2891288823335398E-2"/>
    <n v="5.8054577577150299"/>
  </r>
  <r>
    <x v="28"/>
    <x v="29"/>
    <n v="0.77837974015413103"/>
    <n v="3.8124946893900599E-2"/>
    <n v="0.37409793047677198"/>
    <n v="0.58777712262932802"/>
    <x v="948"/>
    <n v="1.9135759008049501E-2"/>
    <n v="0.27586624194222398"/>
    <n v="0.27183223696089098"/>
    <n v="0.12137819806193099"/>
    <n v="0.11115242613175599"/>
    <n v="6.3719677802697994E-2"/>
    <n v="1.94460823317847E-2"/>
    <n v="5.0667689597318398E-2"/>
    <n v="5.7833182175302998E-2"/>
    <n v="5.8280856312436002"/>
  </r>
  <r>
    <x v="28"/>
    <x v="30"/>
    <n v="0.84577546501504797"/>
    <n v="3.6513021009269897E-2"/>
    <n v="0.372077508871693"/>
    <n v="0.591409470119037"/>
    <x v="949"/>
    <n v="1.91209075659E-2"/>
    <n v="0.25290661401376002"/>
    <n v="0.30272595374195599"/>
    <n v="0.117616977658802"/>
    <n v="0.101468907691243"/>
    <n v="6.1700393021736001E-2"/>
    <n v="1.9658411037863002E-2"/>
    <n v="5.80733266486591E-2"/>
    <n v="5.9117074860726398E-2"/>
    <n v="5.8533767801030701"/>
  </r>
  <r>
    <x v="28"/>
    <x v="31"/>
    <n v="0.95353883125370897"/>
    <n v="3.07474834287664E-2"/>
    <n v="0.34514792944536299"/>
    <n v="0.62410458712587003"/>
    <x v="950"/>
    <n v="2.01048836109202E-2"/>
    <n v="0.23023092600315201"/>
    <n v="0.34525879913069701"/>
    <n v="0.107610997179467"/>
    <n v="9.09338359359185E-2"/>
    <n v="5.7394422015594401E-2"/>
    <n v="1.7241051575827501E-2"/>
    <n v="6.4813648826685902E-2"/>
    <n v="5.8473529673894901E-2"/>
    <n v="5.7621124963022003"/>
  </r>
  <r>
    <x v="28"/>
    <x v="32"/>
    <n v="0.93848651108307102"/>
    <n v="3.5166410618818901E-2"/>
    <n v="0.374588346356515"/>
    <n v="0.59024524302466597"/>
    <x v="951"/>
    <n v="2.0302548408604001E-2"/>
    <n v="0.21821319994697"/>
    <n v="0.350365570442778"/>
    <n v="0.114763309295004"/>
    <n v="0.106355848601437"/>
    <n v="5.6860597668103398E-2"/>
    <n v="1.6599307650020101E-2"/>
    <n v="5.5235207592778703E-2"/>
    <n v="5.2777287405353097E-2"/>
    <n v="5.7251811395710304"/>
  </r>
  <r>
    <x v="29"/>
    <x v="0"/>
    <n v="0.82064647910164701"/>
    <n v="1.6230522476012001E-2"/>
    <n v="0.52428758061224301"/>
    <n v="0.45948189691174501"/>
    <x v="952"/>
    <n v="3.6478473411198503E-2"/>
    <n v="0.29783821256380999"/>
    <n v="0.21699302624039199"/>
    <n v="0.17326797291218399"/>
    <n v="9.7658037952140606E-2"/>
    <n v="9.4320554406743598E-2"/>
    <n v="1.9662838069194399E-2"/>
    <n v="2.7297901855140399E-2"/>
    <n v="2.6115551085183E-2"/>
    <n v="6.45193126187805"/>
  </r>
  <r>
    <x v="29"/>
    <x v="1"/>
    <n v="0.82179116307816402"/>
    <n v="1.53683370087218E-2"/>
    <n v="0.51411244232291597"/>
    <n v="0.47051922066836199"/>
    <x v="953"/>
    <n v="3.50649854478189E-2"/>
    <n v="0.29010906374504603"/>
    <n v="0.24563938584317399"/>
    <n v="0.152172974578792"/>
    <n v="9.6997796712513198E-2"/>
    <n v="9.7694962057412099E-2"/>
    <n v="1.9782504936208801E-2"/>
    <n v="2.6325004165179799E-2"/>
    <n v="2.6613454456113499E-2"/>
    <n v="6.5062489794499001"/>
  </r>
  <r>
    <x v="29"/>
    <x v="2"/>
    <n v="0.97144119768093495"/>
    <n v="1.39065515832235E-2"/>
    <n v="0.50484112472648002"/>
    <n v="0.48125232369029702"/>
    <x v="954"/>
    <n v="3.43319070249904E-2"/>
    <n v="0.30684571640063901"/>
    <n v="0.24229053247902799"/>
    <n v="0.15725196052235299"/>
    <n v="9.4308673736985094E-2"/>
    <n v="8.8786043838555206E-2"/>
    <n v="1.78598855970316E-2"/>
    <n v="2.0661197440651501E-2"/>
    <n v="2.8077907653178E-2"/>
    <n v="6.5442548443936301"/>
  </r>
  <r>
    <x v="29"/>
    <x v="3"/>
    <n v="0.88434247829642798"/>
    <n v="1.6143557440196299E-2"/>
    <n v="0.51177092089577803"/>
    <n v="0.47208552166402601"/>
    <x v="955"/>
    <n v="3.7260134640281203E-2"/>
    <n v="0.31891879637646697"/>
    <n v="0.22118242535716301"/>
    <n v="0.15921577435589501"/>
    <n v="9.2760969342708596E-2"/>
    <n v="9.2538259888610905E-2"/>
    <n v="1.6480672155737699E-2"/>
    <n v="2.4866091899696401E-2"/>
    <n v="2.7077390274143201E-2"/>
    <n v="6.4756584409678597"/>
  </r>
  <r>
    <x v="29"/>
    <x v="4"/>
    <n v="0.97676846840673803"/>
    <n v="1.5136637361012799E-2"/>
    <n v="0.50722272236824495"/>
    <n v="0.47764064027074199"/>
    <x v="956"/>
    <n v="3.4891905798014697E-2"/>
    <n v="0.32551056314091298"/>
    <n v="0.21955668065220599"/>
    <n v="0.161085774376093"/>
    <n v="9.1692936143170797E-2"/>
    <n v="9.0245324522227305E-2"/>
    <n v="1.80307806237315E-2"/>
    <n v="2.2104079374978901E-2"/>
    <n v="2.7811202875698798E-2"/>
    <n v="6.4020668288794402"/>
  </r>
  <r>
    <x v="29"/>
    <x v="5"/>
    <n v="0.94341818623806595"/>
    <n v="1.4765280527708801E-2"/>
    <n v="0.52061144714392005"/>
    <n v="0.46462327232837097"/>
    <x v="957"/>
    <n v="3.75419689496993E-2"/>
    <n v="0.340537436519112"/>
    <n v="0.20928527112482401"/>
    <n v="0.16354370196920701"/>
    <n v="8.2798459813926098E-2"/>
    <n v="8.6149888851894202E-2"/>
    <n v="1.8157737961977699E-2"/>
    <n v="2.36258919493012E-2"/>
    <n v="3.0578407249042198E-2"/>
    <n v="6.4348378216793698"/>
  </r>
  <r>
    <x v="29"/>
    <x v="6"/>
    <n v="0.94440987077816396"/>
    <n v="1.3259291642291801E-2"/>
    <n v="0.53946850171432503"/>
    <n v="0.44727220664338302"/>
    <x v="958"/>
    <n v="3.8767127908778398E-2"/>
    <n v="0.33263684821393602"/>
    <n v="0.20362510054375799"/>
    <n v="0.16976363338624501"/>
    <n v="8.25121916676788E-2"/>
    <n v="8.8245184527485004E-2"/>
    <n v="1.71304506558544E-2"/>
    <n v="2.75710718742176E-2"/>
    <n v="3.26373194028136E-2"/>
    <n v="6.2591679898472696"/>
  </r>
  <r>
    <x v="29"/>
    <x v="7"/>
    <n v="0.96116026613208505"/>
    <n v="1.5341853673643E-2"/>
    <n v="0.54553417299888596"/>
    <n v="0.43912397332747199"/>
    <x v="959"/>
    <n v="4.32933710107705E-2"/>
    <n v="0.32663712366908199"/>
    <n v="0.222030572637719"/>
    <n v="0.15993085878129901"/>
    <n v="8.36403126444214E-2"/>
    <n v="8.2012313399613804E-2"/>
    <n v="1.66801188084383E-2"/>
    <n v="2.77733127974981E-2"/>
    <n v="3.0807147534361399E-2"/>
    <n v="6.4555556014514304"/>
  </r>
  <r>
    <x v="29"/>
    <x v="8"/>
    <n v="0.94111976802502795"/>
    <n v="1.4560325301371701E-2"/>
    <n v="0.503440250458567"/>
    <n v="0.48199942424006098"/>
    <x v="960"/>
    <n v="4.0808678825826103E-2"/>
    <n v="0.32288454350128998"/>
    <n v="0.21736583221804101"/>
    <n v="0.17428346256928701"/>
    <n v="8.5246643187177604E-2"/>
    <n v="7.8160925553425201E-2"/>
    <n v="1.8504629062119901E-2"/>
    <n v="2.4310658515347E-2"/>
    <n v="3.0904032847952099E-2"/>
    <n v="6.4016235655624802"/>
  </r>
  <r>
    <x v="29"/>
    <x v="9"/>
    <n v="1.0451318098840401"/>
    <n v="1.3728832070330601E-2"/>
    <n v="0.50050278524555702"/>
    <n v="0.48576838268411199"/>
    <x v="961"/>
    <n v="4.32775030967281E-2"/>
    <n v="0.301772766755734"/>
    <n v="0.221449753662018"/>
    <n v="0.17484021345741099"/>
    <n v="8.56651146995486E-2"/>
    <n v="7.4893451751264495E-2"/>
    <n v="1.4887844562896499E-2"/>
    <n v="1.7930557913868401E-2"/>
    <n v="5.8232428824564003E-2"/>
    <n v="6.41125373262543"/>
  </r>
  <r>
    <x v="29"/>
    <x v="10"/>
    <n v="1.15864816641076"/>
    <n v="1.15166094056424E-2"/>
    <n v="0.477401391257125"/>
    <n v="0.51108199933723297"/>
    <x v="962"/>
    <n v="4.0626082335590202E-2"/>
    <n v="0.29723016139157699"/>
    <n v="0.20644147613657701"/>
    <n v="0.192460930383377"/>
    <n v="7.5007700944886194E-2"/>
    <n v="7.5117919465712196E-2"/>
    <n v="1.4874497597668899E-2"/>
    <n v="1.27172162177842E-2"/>
    <n v="7.8868202057067099E-2"/>
    <n v="6.41464891295385"/>
  </r>
  <r>
    <x v="29"/>
    <x v="11"/>
    <n v="1.5311221459679401"/>
    <n v="1.3471590020823E-2"/>
    <n v="0.47959305524231699"/>
    <n v="0.50693535473686002"/>
    <x v="963"/>
    <n v="4.1154953008274299E-2"/>
    <n v="0.319282117897358"/>
    <n v="0.185272350544366"/>
    <n v="0.22696011995792501"/>
    <n v="5.6646361867333697E-2"/>
    <n v="7.8299251300630798E-2"/>
    <n v="1.0182818234019101E-2"/>
    <n v="1.1507947357636E-2"/>
    <n v="6.4719220277297401E-2"/>
    <n v="6.2566177135074099"/>
  </r>
  <r>
    <x v="29"/>
    <x v="12"/>
    <n v="0.93325368057305702"/>
    <n v="1.64376192954039E-2"/>
    <n v="0.49275810180622498"/>
    <n v="0.49080427889837103"/>
    <x v="964"/>
    <n v="3.8460579140093903E-2"/>
    <n v="0.25731532981316901"/>
    <n v="0.229026322473289"/>
    <n v="0.15485244958008701"/>
    <n v="9.3353908650294998E-2"/>
    <n v="8.0714707397832305E-2"/>
    <n v="1.51895831616037E-2"/>
    <n v="1.9326479833284001E-2"/>
    <n v="0.103399999207942"/>
    <n v="6.4636394052869699"/>
  </r>
  <r>
    <x v="29"/>
    <x v="13"/>
    <n v="0.93666767068152201"/>
    <n v="1.61091902422059E-2"/>
    <n v="0.48149215222355002"/>
    <n v="0.50239865753424495"/>
    <x v="965"/>
    <n v="4.1186574108407002E-2"/>
    <n v="0.24818776219109101"/>
    <n v="0.254080839751885"/>
    <n v="0.14227118727928301"/>
    <n v="9.3738709427964306E-2"/>
    <n v="8.2854094272422601E-2"/>
    <n v="1.4430183296347999E-2"/>
    <n v="1.57786468173634E-2"/>
    <n v="9.9190107800656194E-2"/>
    <n v="6.4697158847206797"/>
  </r>
  <r>
    <x v="29"/>
    <x v="14"/>
    <n v="0.63156428438110301"/>
    <n v="2.3042383279365499E-2"/>
    <n v="0.52089264361203402"/>
    <n v="0.4560649731086"/>
    <x v="966"/>
    <n v="3.3947775969916001E-2"/>
    <n v="0.21142665897349799"/>
    <n v="0.20820388223618699"/>
    <n v="0.134772663991681"/>
    <n v="0.16946868658790101"/>
    <n v="8.69498957059269E-2"/>
    <n v="1.9916160178217599E-2"/>
    <n v="1.2716181124830901E-2"/>
    <n v="0.11317662465259699"/>
    <n v="6.5969107726561997"/>
  </r>
  <r>
    <x v="29"/>
    <x v="15"/>
    <n v="0.13954690150429999"/>
    <n v="6.7159631832253597E-2"/>
    <n v="0.583601986840246"/>
    <n v="0.34923838132750101"/>
    <x v="967"/>
    <n v="2.0305298457687199E-3"/>
    <n v="5.7285307558559699E-2"/>
    <n v="2.0861282419606698E-2"/>
    <n v="4.6754192356910598E-2"/>
    <n v="0.55158066671344097"/>
    <n v="5.0704341497590302E-2"/>
    <n v="5.6262830314077597E-2"/>
    <n v="1.6700263327731101E-3"/>
    <n v="0.19993382031593401"/>
    <n v="7.1056367164102401"/>
  </r>
  <r>
    <x v="29"/>
    <x v="16"/>
    <n v="0.17138407579689"/>
    <n v="5.8134451225198898E-2"/>
    <n v="0.57052883566258605"/>
    <n v="0.371336713112215"/>
    <x v="968"/>
    <n v="1.2820302985586101E-3"/>
    <n v="7.8733147917820295E-2"/>
    <n v="3.1519794858392298E-2"/>
    <n v="5.67400014219758E-2"/>
    <n v="0.46868375979294202"/>
    <n v="6.3852328734084099E-2"/>
    <n v="5.0438278854159899E-2"/>
    <n v="7.5857038275895005E-4"/>
    <n v="0.23642431494746599"/>
    <n v="7.0269171781329298"/>
  </r>
  <r>
    <x v="29"/>
    <x v="17"/>
    <n v="0.32994996742271099"/>
    <n v="3.92006466750556E-2"/>
    <n v="0.55106148456696802"/>
    <n v="0.40973786875797602"/>
    <x v="969"/>
    <n v="1.17970064818309E-2"/>
    <n v="0.32020884161440899"/>
    <n v="5.4063298705948899E-2"/>
    <n v="7.7012599907063106E-2"/>
    <n v="0.240726880172626"/>
    <n v="7.9760422459294697E-2"/>
    <n v="3.9033946277202698E-2"/>
    <n v="6.2992598104476402E-4"/>
    <n v="0.16590243310304401"/>
    <n v="6.9104490134277698"/>
  </r>
  <r>
    <x v="29"/>
    <x v="18"/>
    <n v="0.25212298471251199"/>
    <n v="4.3843756520430502E-2"/>
    <n v="0.53729067484274895"/>
    <n v="0.41886556863682101"/>
    <x v="970"/>
    <n v="1.0539129500759E-2"/>
    <n v="0.22641673860372499"/>
    <n v="4.86348896810977E-2"/>
    <n v="4.6913473637232098E-2"/>
    <n v="0.28832015155553198"/>
    <n v="8.2153130782039202E-2"/>
    <n v="5.0393287812522301E-2"/>
    <n v="6.2493942569924303E-4"/>
    <n v="0.23408917332786999"/>
    <n v="6.7284902885587403"/>
  </r>
  <r>
    <x v="29"/>
    <x v="19"/>
    <n v="0.64915682067812897"/>
    <n v="2.7019204407162399E-2"/>
    <n v="0.59901855815692995"/>
    <n v="0.37396223743590801"/>
    <x v="971"/>
    <n v="2.26877435612125E-2"/>
    <n v="0.34580828879056702"/>
    <n v="0.16169873932259701"/>
    <n v="0.114279356309272"/>
    <n v="0.11237948750375901"/>
    <n v="8.6554494972848395E-2"/>
    <n v="2.4775835551544299E-2"/>
    <n v="3.7519636498092299E-3"/>
    <n v="0.11875600462864"/>
    <n v="6.6232965432959796"/>
  </r>
  <r>
    <x v="29"/>
    <x v="20"/>
    <n v="0.68798083833083501"/>
    <n v="2.5864688695468398E-2"/>
    <n v="0.55809895166410906"/>
    <n v="0.41603635964042202"/>
    <x v="972"/>
    <n v="2.63266872981643E-2"/>
    <n v="0.32511074278936503"/>
    <n v="0.173660301406701"/>
    <n v="0.125488230176171"/>
    <n v="0.11218571231279501"/>
    <n v="8.3882293215814793E-2"/>
    <n v="2.1637066214869102E-2"/>
    <n v="8.8585261558997794E-3"/>
    <n v="0.11497034148827399"/>
    <n v="6.6304072236066398"/>
  </r>
  <r>
    <x v="29"/>
    <x v="21"/>
    <n v="0.78073749392890102"/>
    <n v="2.2330429377605501E-2"/>
    <n v="0.53937341249164406"/>
    <n v="0.43829615813075001"/>
    <x v="973"/>
    <n v="2.9874839442472E-2"/>
    <n v="0.32958979965631602"/>
    <n v="0.166699314559239"/>
    <n v="0.139771672695959"/>
    <n v="0.11229138026825999"/>
    <n v="8.5571729317959103E-2"/>
    <n v="1.9724740325229199E-2"/>
    <n v="5.8432388731386098E-3"/>
    <n v="0.10214259469312099"/>
    <n v="6.6602174698702203"/>
  </r>
  <r>
    <x v="29"/>
    <x v="22"/>
    <n v="0.33348361933738901"/>
    <n v="3.7103675450685603E-2"/>
    <n v="0.53936196058011598"/>
    <n v="0.42353436396919902"/>
    <x v="974"/>
    <n v="2.2742974977838101E-2"/>
    <n v="0.173577059937147"/>
    <n v="0.124359072267683"/>
    <n v="0.11224278549588899"/>
    <n v="0.23152938590588201"/>
    <n v="0.11029932791627001"/>
    <n v="3.64234593491084E-2"/>
    <n v="6.2527596545169798E-3"/>
    <n v="0.16890671361224399"/>
    <n v="6.8199950978402901"/>
  </r>
  <r>
    <x v="29"/>
    <x v="23"/>
    <n v="0.9302090299372"/>
    <n v="2.4186677310144501E-2"/>
    <n v="0.55910093355798296"/>
    <n v="0.41671238913187297"/>
    <x v="975"/>
    <n v="3.1554125050492501E-2"/>
    <n v="0.40671761391091599"/>
    <n v="6.9488531958364005E-2"/>
    <n v="0.19941418277875"/>
    <n v="9.0270964209037199E-2"/>
    <n v="9.1586155765301699E-2"/>
    <n v="1.6093606544901301E-2"/>
    <n v="2.4302972912958599E-3"/>
    <n v="8.4233382996785996E-2"/>
    <n v="6.4808106544054596"/>
  </r>
  <r>
    <x v="29"/>
    <x v="24"/>
    <n v="0.204427281947968"/>
    <n v="5.5933969353218101E-2"/>
    <n v="0.55338689891995996"/>
    <n v="0.390679131726822"/>
    <x v="976"/>
    <n v="4.7669413382211701E-3"/>
    <n v="8.4207050106189604E-2"/>
    <n v="7.96393680048504E-2"/>
    <n v="6.4508794805665598E-2"/>
    <n v="0.34711368516654201"/>
    <n v="0.114607695533994"/>
    <n v="4.5650980541619798E-2"/>
    <n v="1.86746257368816E-3"/>
    <n v="0.24129164026269601"/>
    <n v="7.0055086287239101"/>
  </r>
  <r>
    <x v="29"/>
    <x v="25"/>
    <n v="0.237196251532209"/>
    <n v="4.9382839451298399E-2"/>
    <n v="0.536890947547911"/>
    <n v="0.41372621300079099"/>
    <x v="977"/>
    <n v="3.4626206244087001E-3"/>
    <n v="0.153354295175024"/>
    <n v="7.4082298959318796E-2"/>
    <n v="6.1132507095553498E-2"/>
    <n v="0.30081050141911098"/>
    <n v="0.141018505203406"/>
    <n v="4.71971901608325E-2"/>
    <n v="2.5066603595080401E-3"/>
    <n v="0.203704295175024"/>
    <n v="6.8587783947393799"/>
  </r>
  <r>
    <x v="29"/>
    <x v="26"/>
    <n v="0.26811626399347199"/>
    <n v="5.0245616829183902E-2"/>
    <n v="0.52449547297829602"/>
    <n v="0.42525891019251999"/>
    <x v="978"/>
    <n v="5.2480587432123301E-3"/>
    <n v="0.119219947696934"/>
    <n v="9.3315772595531796E-2"/>
    <n v="6.7672547870579899E-2"/>
    <n v="0.30366377994462701"/>
    <n v="0.117754723636619"/>
    <n v="4.1960273155066903E-2"/>
    <n v="2.8662609233423299E-3"/>
    <n v="0.23077757278067801"/>
    <n v="6.8257146942594202"/>
  </r>
  <r>
    <x v="29"/>
    <x v="27"/>
    <n v="0.57939896271835201"/>
    <n v="3.0809307778513699E-2"/>
    <n v="0.526462220424191"/>
    <n v="0.44272847179729602"/>
    <x v="979"/>
    <n v="2.05183561597953E-2"/>
    <n v="0.340424403121589"/>
    <n v="0.114696667492624"/>
    <n v="0.11388322638817901"/>
    <n v="0.148823605754491"/>
    <n v="9.6355169196195106E-2"/>
    <n v="1.78872726287841E-2"/>
    <n v="1.57745411521162E-3"/>
    <n v="0.13635271413585801"/>
    <n v="6.6755770994384402"/>
  </r>
  <r>
    <x v="29"/>
    <x v="28"/>
    <n v="0.81108369567014904"/>
    <n v="2.5525490505870999E-2"/>
    <n v="0.51377050803994095"/>
    <n v="0.46070400145418799"/>
    <x v="980"/>
    <n v="2.70053975353228E-2"/>
    <n v="0.34919214594380799"/>
    <n v="0.16812584504654901"/>
    <n v="0.13401978086427699"/>
    <n v="0.108910286736127"/>
    <n v="7.8001262128006302E-2"/>
    <n v="1.40295496431897E-2"/>
    <n v="2.6435768826113299E-3"/>
    <n v="0.11160508413647199"/>
    <n v="6.4719184040636701"/>
  </r>
  <r>
    <x v="29"/>
    <x v="29"/>
    <n v="0.81376524529677796"/>
    <n v="2.70533510595409E-2"/>
    <n v="0.512839033185432"/>
    <n v="0.46010761575502801"/>
    <x v="981"/>
    <n v="3.0764423481934599E-2"/>
    <n v="0.332340180903266"/>
    <n v="0.19811164894814701"/>
    <n v="0.11603013443797"/>
    <n v="0.104723583126106"/>
    <n v="7.8574726699148806E-2"/>
    <n v="1.2567539895642301E-2"/>
    <n v="5.2954212837869503E-3"/>
    <n v="0.114806552907144"/>
    <n v="6.5279495534316299"/>
  </r>
  <r>
    <x v="29"/>
    <x v="30"/>
    <n v="0.88442493821562196"/>
    <n v="2.3135689040737002E-2"/>
    <n v="0.51477258260620395"/>
    <n v="0.46209172835305901"/>
    <x v="982"/>
    <n v="3.3942723320134899E-2"/>
    <n v="0.31140386633094502"/>
    <n v="0.216842026841886"/>
    <n v="0.124034509698274"/>
    <n v="0.100660831718583"/>
    <n v="7.2352833048676193E-2"/>
    <n v="1.2032514426289701E-2"/>
    <n v="7.0193166846553596E-3"/>
    <n v="0.115298904798218"/>
    <n v="6.5587357859336199"/>
  </r>
  <r>
    <x v="29"/>
    <x v="31"/>
    <n v="0.92621181306830902"/>
    <n v="2.0009254893636998E-2"/>
    <n v="0.52170551514279295"/>
    <n v="0.45828522996357002"/>
    <x v="983"/>
    <n v="3.91737720690402E-2"/>
    <n v="0.30353666497524201"/>
    <n v="0.24190407785053"/>
    <n v="0.117561762891641"/>
    <n v="9.0380878583007099E-2"/>
    <n v="6.9731961803560297E-2"/>
    <n v="1.3214676125269499E-2"/>
    <n v="9.2447325231727207E-3"/>
    <n v="0.109426908324922"/>
    <n v="6.5978581996774102"/>
  </r>
  <r>
    <x v="29"/>
    <x v="32"/>
    <n v="0.89293180113067305"/>
    <n v="2.3405301860149601E-2"/>
    <n v="0.50583218164598198"/>
    <n v="0.47076251649386802"/>
    <x v="984"/>
    <n v="3.1874583210349201E-2"/>
    <n v="0.27099788748502501"/>
    <n v="0.25544429643574801"/>
    <n v="0.122183970130051"/>
    <n v="9.6655531768858396E-2"/>
    <n v="7.2528868246751102E-2"/>
    <n v="1.44158152408082E-2"/>
    <n v="1.0831989698026401E-2"/>
    <n v="0.118113422134128"/>
    <n v="6.5666398901283403"/>
  </r>
  <r>
    <x v="30"/>
    <x v="0"/>
    <n v="0.72778475322580904"/>
    <n v="2.76003795304074E-2"/>
    <n v="0.32951039371019197"/>
    <n v="0.64288922675940097"/>
    <x v="985"/>
    <n v="3.0394026257265099E-2"/>
    <n v="0.25371539187914299"/>
    <n v="0.27436787446931898"/>
    <n v="0.13172218994256299"/>
    <n v="0.12797459919618701"/>
    <n v="5.62142633598057E-2"/>
    <n v="8.5241855462815305E-3"/>
    <n v="7.6438199332818701E-2"/>
    <n v="3.4935029456885598E-2"/>
    <n v="6.5959578296038801"/>
  </r>
  <r>
    <x v="30"/>
    <x v="1"/>
    <n v="0.80130881514707497"/>
    <n v="2.59471406858864E-2"/>
    <n v="0.32398101853839101"/>
    <n v="0.650071840775723"/>
    <x v="986"/>
    <n v="2.8245132687376499E-2"/>
    <n v="0.236880617115652"/>
    <n v="0.311824643620014"/>
    <n v="0.12063377415099601"/>
    <n v="0.13342411974850901"/>
    <n v="5.6045572149070702E-2"/>
    <n v="7.1256505556874898E-3"/>
    <n v="7.1359655565460506E-2"/>
    <n v="2.8771356881736199E-2"/>
    <n v="6.5519438879851499"/>
  </r>
  <r>
    <x v="30"/>
    <x v="2"/>
    <n v="0.97082184208862599"/>
    <n v="2.2968488290497E-2"/>
    <n v="0.323984924352127"/>
    <n v="0.65304658735737697"/>
    <x v="987"/>
    <n v="2.6798622301289599E-2"/>
    <n v="0.25589447843727198"/>
    <n v="0.298316891739208"/>
    <n v="0.117810673693433"/>
    <n v="0.13442179014524899"/>
    <n v="5.3823264700204203E-2"/>
    <n v="6.9542883305154703E-3"/>
    <n v="6.5897170471719793E-2"/>
    <n v="3.41574838698529E-2"/>
    <n v="6.5477289110676198"/>
  </r>
  <r>
    <x v="30"/>
    <x v="3"/>
    <n v="0.948368496718758"/>
    <n v="2.3798506435849898E-2"/>
    <n v="0.32265360255197201"/>
    <n v="0.65354789101217903"/>
    <x v="988"/>
    <n v="2.7329360264279099E-2"/>
    <n v="0.28227189643213302"/>
    <n v="0.282721929423083"/>
    <n v="0.1101294712233"/>
    <n v="0.14253911116835999"/>
    <n v="4.9519317373564103E-2"/>
    <n v="6.1297929928520499E-3"/>
    <n v="6.8508402629845394E-2"/>
    <n v="2.5759192418901001E-2"/>
    <n v="6.6187103050704401"/>
  </r>
  <r>
    <x v="30"/>
    <x v="4"/>
    <n v="0.98711543525394896"/>
    <n v="2.4432596290053E-2"/>
    <n v="0.31977840587575102"/>
    <n v="0.65578899783419597"/>
    <x v="989"/>
    <n v="2.5727952546023301E-2"/>
    <n v="0.27254131588118402"/>
    <n v="0.28592168479772201"/>
    <n v="0.111682914869843"/>
    <n v="0.14233515517558001"/>
    <n v="5.5943031299637597E-2"/>
    <n v="6.5539754782430503E-3"/>
    <n v="6.7223029505191295E-2"/>
    <n v="2.71923724863198E-2"/>
    <n v="6.5662724095074498"/>
  </r>
  <r>
    <x v="30"/>
    <x v="5"/>
    <n v="0.954254105650715"/>
    <n v="2.4297298609977602E-2"/>
    <n v="0.31924066447392202"/>
    <n v="0.65646203691610105"/>
    <x v="990"/>
    <n v="2.6640371062427299E-2"/>
    <n v="0.27020493071462298"/>
    <n v="0.27354783880390399"/>
    <n v="0.11814971792774701"/>
    <n v="0.135284069695111"/>
    <n v="6.1370554213930797E-2"/>
    <n v="6.3652069134777396E-3"/>
    <n v="7.0190934417494605E-2"/>
    <n v="3.4077909916383299E-2"/>
    <n v="6.6208524633769299"/>
  </r>
  <r>
    <x v="30"/>
    <x v="6"/>
    <n v="0.95159120241554696"/>
    <n v="2.3892311515808801E-2"/>
    <n v="0.32052991018424698"/>
    <n v="0.65557777829994401"/>
    <x v="991"/>
    <n v="2.8568595292626401E-2"/>
    <n v="0.27253516976075998"/>
    <n v="0.27070545785827399"/>
    <n v="0.12023241748412899"/>
    <n v="0.141459578289545"/>
    <n v="5.59691733083367E-2"/>
    <n v="6.8082032982410201E-3"/>
    <n v="6.7901349864615795E-2"/>
    <n v="3.09821011694409E-2"/>
    <n v="6.4781834280358099"/>
  </r>
  <r>
    <x v="30"/>
    <x v="7"/>
    <n v="0.99627608109905497"/>
    <n v="2.5342146042220098E-2"/>
    <n v="0.31141176512721902"/>
    <n v="0.66324608883056102"/>
    <x v="992"/>
    <n v="3.2018001292947601E-2"/>
    <n v="0.27712420756731398"/>
    <n v="0.28079339778513901"/>
    <n v="0.11603983754140799"/>
    <n v="0.13193924970641999"/>
    <n v="5.2994416935239201E-2"/>
    <n v="7.8627795475389502E-3"/>
    <n v="7.0301664218558296E-2"/>
    <n v="2.59891943142086E-2"/>
    <n v="6.6505253325678204"/>
  </r>
  <r>
    <x v="30"/>
    <x v="8"/>
    <n v="0.94446883371025303"/>
    <n v="2.8606320712370199E-2"/>
    <n v="0.32393718839869001"/>
    <n v="0.64745649088893997"/>
    <x v="993"/>
    <n v="2.8462799934183901E-2"/>
    <n v="0.26141918794938401"/>
    <n v="0.28209530212728601"/>
    <n v="0.124281932912837"/>
    <n v="0.147502221597032"/>
    <n v="4.8917087134153603E-2"/>
    <n v="7.5078495466175104E-3"/>
    <n v="6.41543918496464E-2"/>
    <n v="3.0992399091605401E-2"/>
    <n v="6.5971459797843304"/>
  </r>
  <r>
    <x v="30"/>
    <x v="9"/>
    <n v="1.04416709806522"/>
    <n v="2.5065278440410298E-2"/>
    <n v="0.32421866038498398"/>
    <n v="0.65071606117460601"/>
    <x v="994"/>
    <n v="3.2859390024649597E-2"/>
    <n v="0.25847826724415401"/>
    <n v="0.28047758858214999"/>
    <n v="0.12560806773816599"/>
    <n v="0.150295017350844"/>
    <n v="4.9270145857270201E-2"/>
    <n v="6.2247515892615898E-3"/>
    <n v="6.3687537592367505E-2"/>
    <n v="2.81907495815567E-2"/>
    <n v="6.6786752770142801"/>
  </r>
  <r>
    <x v="30"/>
    <x v="10"/>
    <n v="1.1753403298681"/>
    <n v="2.3486868050943601E-2"/>
    <n v="0.325690963168078"/>
    <n v="0.65082216878097898"/>
    <x v="995"/>
    <n v="3.2080328479787097E-2"/>
    <n v="0.27424189961255402"/>
    <n v="0.26262499778304899"/>
    <n v="0.148417752794854"/>
    <n v="0.138734683091012"/>
    <n v="5.4857206371185199E-2"/>
    <n v="7.9701611605085803E-3"/>
    <n v="5.1578461434496001E-2"/>
    <n v="2.53011783255618E-2"/>
    <n v="6.6385616484695698"/>
  </r>
  <r>
    <x v="30"/>
    <x v="11"/>
    <n v="1.4985030067568901"/>
    <n v="2.1630437013170599E-2"/>
    <n v="0.344270516847278"/>
    <n v="0.63409904613955104"/>
    <x v="996"/>
    <n v="3.4483501978665801E-2"/>
    <n v="0.317353293521416"/>
    <n v="0.22453623796960501"/>
    <n v="0.18274507205843599"/>
    <n v="0.109429838376237"/>
    <n v="6.0165014836296299E-2"/>
    <n v="6.1483902330697303E-3"/>
    <n v="4.0091072483603198E-2"/>
    <n v="2.10154617370178E-2"/>
    <n v="6.6745190011695703"/>
  </r>
  <r>
    <x v="30"/>
    <x v="12"/>
    <n v="0.81192074173092699"/>
    <n v="3.0425618550748299E-2"/>
    <n v="0.33948242268873302"/>
    <n v="0.63009195876051904"/>
    <x v="997"/>
    <n v="3.0448267833666099E-2"/>
    <n v="0.22521603031538701"/>
    <n v="0.29120523310162"/>
    <n v="0.128914449238971"/>
    <n v="0.15584696432423301"/>
    <n v="5.3467604378831898E-2"/>
    <n v="6.8627159166029196E-3"/>
    <n v="6.7789653942994202E-2"/>
    <n v="3.4147797301128199E-2"/>
    <n v="6.5607594906111304"/>
  </r>
  <r>
    <x v="30"/>
    <x v="13"/>
    <n v="0.89229527738900805"/>
    <n v="2.7035361939158401E-2"/>
    <n v="0.309142169008292"/>
    <n v="0.66382246905255005"/>
    <x v="998"/>
    <n v="3.1233912197674699E-2"/>
    <n v="0.21473248287906699"/>
    <n v="0.32982700268875298"/>
    <n v="0.11422571911627399"/>
    <n v="0.15051000699237799"/>
    <n v="4.9316882071315502E-2"/>
    <n v="5.6051811004356501E-3"/>
    <n v="6.8190306114608606E-2"/>
    <n v="3.1158327468684799E-2"/>
    <n v="6.5195235167528898"/>
  </r>
  <r>
    <x v="30"/>
    <x v="14"/>
    <n v="0.57761573240194097"/>
    <n v="3.5717539656444301E-2"/>
    <n v="0.35801666883084299"/>
    <n v="0.60626579151271298"/>
    <x v="999"/>
    <n v="2.6320492976681101E-2"/>
    <n v="0.180371848123592"/>
    <n v="0.27102447484540099"/>
    <n v="0.11342478721121201"/>
    <n v="0.25528828915621599"/>
    <n v="5.3174846243238698E-2"/>
    <n v="7.7334631475395998E-3"/>
    <n v="5.5945871561107897E-2"/>
    <n v="3.0297502320705799E-2"/>
    <n v="6.4941420183279899"/>
  </r>
  <r>
    <x v="30"/>
    <x v="15"/>
    <n v="0.12879198244783099"/>
    <n v="8.8849192532351601E-2"/>
    <n v="0.44009767921420501"/>
    <n v="0.47105312825344398"/>
    <x v="1000"/>
    <n v="6.8635032119310701E-4"/>
    <n v="4.1775147841747601E-2"/>
    <n v="1.5018929334486401E-2"/>
    <n v="9.0181638161713595E-2"/>
    <n v="0.77970475958858199"/>
    <n v="1.89694494262715E-2"/>
    <n v="1.7960245195011701E-2"/>
    <n v="1.04747405976644E-2"/>
    <n v="1.32024077107313E-2"/>
    <n v="6.3502149426917498"/>
  </r>
  <r>
    <x v="30"/>
    <x v="16"/>
    <n v="0.16600711681008301"/>
    <n v="7.8660867412332303E-2"/>
    <n v="0.44050875778036802"/>
    <n v="0.48083037480730001"/>
    <x v="1001"/>
    <n v="2.0709993408903902E-3"/>
    <n v="4.4041543761398003E-2"/>
    <n v="2.6205169180771801E-2"/>
    <n v="9.3250907131031999E-2"/>
    <n v="0.72677184350577595"/>
    <n v="2.1434416830723401E-2"/>
    <n v="2.0496646500176699E-2"/>
    <n v="3.59331910698771E-2"/>
    <n v="1.6852637431238202E-2"/>
    <n v="6.3928002865159304"/>
  </r>
  <r>
    <x v="30"/>
    <x v="17"/>
    <n v="0.345519484557609"/>
    <n v="5.1165146219641203E-2"/>
    <n v="0.41822855513963397"/>
    <n v="0.53060629864072495"/>
    <x v="1002"/>
    <n v="1.37933310450756E-2"/>
    <n v="0.28379653451349901"/>
    <n v="5.97552130609037E-2"/>
    <n v="0.104112844781435"/>
    <n v="0.37047213411693097"/>
    <n v="4.1306262812912498E-2"/>
    <n v="1.31814513064543E-2"/>
    <n v="3.4068345273363797E-2"/>
    <n v="7.1505484311973594E-2"/>
    <n v="6.5623066204382399"/>
  </r>
  <r>
    <x v="30"/>
    <x v="18"/>
    <n v="0.71283816252075904"/>
    <n v="4.00033710975169E-2"/>
    <n v="0.38629883900563999"/>
    <n v="0.57369778989684295"/>
    <x v="1003"/>
    <n v="2.4584731331878499E-2"/>
    <n v="0.30646962733781402"/>
    <n v="0.23469754949048599"/>
    <n v="0.11068464472666099"/>
    <n v="0.18004827514164601"/>
    <n v="5.51648725184396E-2"/>
    <n v="9.1565481287095695E-3"/>
    <n v="4.4870359483426901E-2"/>
    <n v="2.8769026316359098E-2"/>
    <n v="6.7365853005159497"/>
  </r>
  <r>
    <x v="30"/>
    <x v="19"/>
    <n v="0.95043819262364304"/>
    <n v="2.82375287822983E-2"/>
    <n v="0.33804563504012702"/>
    <n v="0.63371683617757402"/>
    <x v="1004"/>
    <n v="2.5158388162692901E-2"/>
    <n v="0.28736236339792298"/>
    <n v="0.314173695455438"/>
    <n v="9.1262319128965499E-2"/>
    <n v="0.13623132916332101"/>
    <n v="5.4075555500441998E-2"/>
    <n v="6.2439008286271497E-3"/>
    <n v="5.52032650493764E-2"/>
    <n v="2.5247563060396799E-2"/>
    <n v="6.8230458637783302"/>
  </r>
  <r>
    <x v="30"/>
    <x v="20"/>
    <n v="0.82110140628070505"/>
    <n v="3.39884603983098E-2"/>
    <n v="0.34626043828743502"/>
    <n v="0.61975110131425504"/>
    <x v="1005"/>
    <n v="2.4502599320458701E-2"/>
    <n v="0.27044739412934299"/>
    <n v="0.28162237604899698"/>
    <n v="0.101397121253381"/>
    <n v="0.16837762633800499"/>
    <n v="5.3215270661380903E-2"/>
    <n v="8.8796058442358293E-3"/>
    <n v="5.59151926430181E-2"/>
    <n v="3.0213215023049699E-2"/>
    <n v="6.64886217507458"/>
  </r>
  <r>
    <x v="30"/>
    <x v="21"/>
    <n v="0.70937361038330404"/>
    <n v="3.7463753247251597E-2"/>
    <n v="0.41421466353359299"/>
    <n v="0.54832158321915503"/>
    <x v="1006"/>
    <n v="2.43606380936158E-2"/>
    <n v="0.305440024990908"/>
    <n v="0.199229055671543"/>
    <n v="0.11871566044107799"/>
    <n v="0.21091097425401101"/>
    <n v="5.9174162785931197E-2"/>
    <n v="1.0412808948236501E-2"/>
    <n v="4.1792163925977503E-2"/>
    <n v="2.4219433664620999E-2"/>
    <n v="6.7170547453587899"/>
  </r>
  <r>
    <x v="30"/>
    <x v="22"/>
    <n v="0.36224275381314303"/>
    <n v="4.9964966123610101E-2"/>
    <n v="0.432731638076783"/>
    <n v="0.51730339579960605"/>
    <x v="1007"/>
    <n v="1.5647343188047499E-2"/>
    <n v="0.162341292286137"/>
    <n v="0.11949427745416299"/>
    <n v="0.108657980682917"/>
    <n v="0.42229694419923702"/>
    <n v="7.7257045871268096E-2"/>
    <n v="1.28682214502695E-2"/>
    <n v="4.4722939499426302E-2"/>
    <n v="2.7722439533240498E-2"/>
    <n v="6.5588221370081801"/>
  </r>
  <r>
    <x v="30"/>
    <x v="23"/>
    <n v="1.3078319259112099"/>
    <n v="2.6056237788551199E-2"/>
    <n v="0.38767244305050302"/>
    <n v="0.58627131916094599"/>
    <x v="1008"/>
    <n v="2.8397368175254501E-2"/>
    <n v="0.34969531880848798"/>
    <n v="0.21357346641500599"/>
    <n v="0.16717666088689401"/>
    <n v="0.117542900525843"/>
    <n v="6.0829173385440999E-2"/>
    <n v="7.7863475891692697E-3"/>
    <n v="3.1953787994234699E-2"/>
    <n v="1.82387263732307E-2"/>
    <n v="6.8387269046435604"/>
  </r>
  <r>
    <x v="30"/>
    <x v="24"/>
    <n v="0.222880855227926"/>
    <n v="6.7065589728575195E-2"/>
    <n v="0.43217574826878002"/>
    <n v="0.50075866200264396"/>
    <x v="1009"/>
    <n v="7.2200456405484498E-3"/>
    <n v="0.12279423049513501"/>
    <n v="8.2933705079624997E-2"/>
    <n v="9.10943321327536E-2"/>
    <n v="0.49349202974122502"/>
    <n v="8.3248066000089493E-2"/>
    <n v="1.30137049370482E-2"/>
    <n v="5.5033351656234498E-2"/>
    <n v="3.9216217044787997E-2"/>
    <n v="6.5453774573674401"/>
  </r>
  <r>
    <x v="30"/>
    <x v="25"/>
    <n v="0.203440939470897"/>
    <n v="6.7255852889600398E-2"/>
    <n v="0.42941005910711599"/>
    <n v="0.50333408800328405"/>
    <x v="1010"/>
    <n v="1.23147794755034E-3"/>
    <n v="4.7012201379678702E-2"/>
    <n v="9.1324850459905502E-2"/>
    <n v="6.7616435780501305E-2"/>
    <n v="0.57779396049912202"/>
    <n v="9.8059489865678903E-2"/>
    <n v="1.79641394937049E-2"/>
    <n v="5.3680960658817001E-2"/>
    <n v="3.3371050198241499E-2"/>
    <n v="6.4326009025589004"/>
  </r>
  <r>
    <x v="30"/>
    <x v="26"/>
    <n v="0.26413980452006403"/>
    <n v="6.1433596404662803E-2"/>
    <n v="0.41862851781811899"/>
    <n v="0.519937885777219"/>
    <x v="1011"/>
    <n v="2.39618102990455E-3"/>
    <n v="5.0199858188401301E-2"/>
    <n v="0.10503189441824599"/>
    <n v="7.6109844116235906E-2"/>
    <n v="0.53308964950940696"/>
    <n v="0.113753022474917"/>
    <n v="1.28120600902452E-2"/>
    <n v="5.8392140218860702E-2"/>
    <n v="3.6169905538027999E-2"/>
    <n v="6.5237188348125201"/>
  </r>
  <r>
    <x v="30"/>
    <x v="27"/>
    <n v="0.66042202803647199"/>
    <n v="4.0159278903928702E-2"/>
    <n v="0.40960382718226701"/>
    <n v="0.55023689391380404"/>
    <x v="1012"/>
    <n v="1.3922294431653799E-2"/>
    <n v="0.32374487103545602"/>
    <n v="0.19424159015943199"/>
    <n v="0.115739873441877"/>
    <n v="0.210972810439469"/>
    <n v="6.7157769413589502E-2"/>
    <n v="6.6294590672648698E-3"/>
    <n v="3.7952665458315597E-2"/>
    <n v="2.4537032722800899E-2"/>
    <n v="6.6913512663656398"/>
  </r>
  <r>
    <x v="30"/>
    <x v="28"/>
    <n v="0.92537608624784695"/>
    <n v="3.5167111367913097E-2"/>
    <n v="0.36355286381987301"/>
    <n v="0.60128002481221399"/>
    <x v="1013"/>
    <n v="2.07625856938746E-2"/>
    <n v="0.28372898486558801"/>
    <n v="0.28817629734112499"/>
    <n v="0.105091803890248"/>
    <n v="0.15980251295487299"/>
    <n v="5.1970451213461499E-2"/>
    <n v="5.46574600072157E-3"/>
    <n v="5.2846101543003197E-2"/>
    <n v="2.8024305758977599E-2"/>
    <n v="6.6100193498818198"/>
  </r>
  <r>
    <x v="30"/>
    <x v="29"/>
    <n v="0.97464306097402298"/>
    <n v="3.0634015528603599E-2"/>
    <n v="0.331603292802925"/>
    <n v="0.63776269166847199"/>
    <x v="1014"/>
    <n v="2.2417819418672099E-2"/>
    <n v="0.26994308807193401"/>
    <n v="0.32300409801893498"/>
    <n v="9.2807584626975304E-2"/>
    <n v="0.144318790460359"/>
    <n v="5.2412103628665899E-2"/>
    <n v="4.8942832230134299E-3"/>
    <n v="5.9759780769050599E-2"/>
    <n v="2.62595478857394E-2"/>
    <n v="6.7035874464742697"/>
  </r>
  <r>
    <x v="30"/>
    <x v="30"/>
    <n v="1.0856718407433601"/>
    <n v="2.93946609560383E-2"/>
    <n v="0.30437176033748597"/>
    <n v="0.66623357870647604"/>
    <x v="1015"/>
    <n v="2.5796144608350099E-2"/>
    <n v="0.25374449113768999"/>
    <n v="0.35178087243737899"/>
    <n v="8.6790316273550605E-2"/>
    <n v="0.13521997453148701"/>
    <n v="4.5155576489339301E-2"/>
    <n v="4.9419308135334704E-3"/>
    <n v="6.8595708394579E-2"/>
    <n v="2.3946089568600601E-2"/>
    <n v="6.6343418050861196"/>
  </r>
  <r>
    <x v="30"/>
    <x v="31"/>
    <n v="1.1891385964177501"/>
    <n v="2.4666723123991301E-2"/>
    <n v="0.280442073489647"/>
    <n v="0.69489120338636201"/>
    <x v="1016"/>
    <n v="3.1531977117149598E-2"/>
    <n v="0.25477901259691998"/>
    <n v="0.36533314107824499"/>
    <n v="8.5399033482758097E-2"/>
    <n v="0.12189622123272199"/>
    <n v="3.7832750693787602E-2"/>
    <n v="4.1752995499576302E-3"/>
    <n v="7.0160155693568801E-2"/>
    <n v="2.49388651631825E-2"/>
    <n v="6.7448613577627201"/>
  </r>
  <r>
    <x v="30"/>
    <x v="32"/>
    <n v="1.0789510438913501"/>
    <n v="3.0920982655014601E-2"/>
    <n v="0.30811515509322202"/>
    <n v="0.66096386225176396"/>
    <x v="1017"/>
    <n v="2.7698589948840099E-2"/>
    <n v="0.23084294259792601"/>
    <n v="0.35893381113289902"/>
    <n v="8.8518499628471095E-2"/>
    <n v="0.152297426344604"/>
    <n v="4.29323352950267E-2"/>
    <n v="5.7168779881629104E-3"/>
    <n v="6.4390139133566907E-2"/>
    <n v="2.42357461667724E-2"/>
    <n v="6.5344255831078399"/>
  </r>
  <r>
    <x v="31"/>
    <x v="0"/>
    <n v="0.91190163535318203"/>
    <n v="6.1285005731189897E-2"/>
    <n v="0.563161203276209"/>
    <n v="0.375553790992601"/>
    <x v="1018"/>
    <n v="1.85376236403413E-2"/>
    <n v="0.121183562288788"/>
    <n v="0.31838845776240998"/>
    <n v="7.64721801164545E-2"/>
    <n v="9.4307110105282893E-2"/>
    <n v="8.2839393294065394E-2"/>
    <n v="6.2308561769805404E-3"/>
    <n v="0.25488265757978801"/>
    <n v="9.8179840613621307E-3"/>
    <n v="4.5766607293682702"/>
  </r>
  <r>
    <x v="31"/>
    <x v="1"/>
    <n v="0.93802572366278603"/>
    <n v="6.0016488271109503E-2"/>
    <n v="0.54889806198384095"/>
    <n v="0.39108544974505"/>
    <x v="1019"/>
    <n v="1.7504012590044998E-2"/>
    <n v="0.10799600709754301"/>
    <n v="0.34884798481802598"/>
    <n v="7.3325538446132807E-2"/>
    <n v="9.4090104808338904E-2"/>
    <n v="8.1249430703299097E-2"/>
    <n v="4.4105553454504001E-3"/>
    <n v="0.246313789121932"/>
    <n v="9.8363393771384693E-3"/>
    <n v="4.5624966324882497"/>
  </r>
  <r>
    <x v="31"/>
    <x v="2"/>
    <n v="1.0486999690054899"/>
    <n v="6.1064344965596401E-2"/>
    <n v="0.55404331591036504"/>
    <n v="0.38489233912403897"/>
    <x v="1020"/>
    <n v="1.58571716612682E-2"/>
    <n v="0.11772998187359"/>
    <n v="0.34794934815429701"/>
    <n v="7.3778087283764504E-2"/>
    <n v="9.2578457585881499E-2"/>
    <n v="8.0632495926660094E-2"/>
    <n v="4.69705835440817E-3"/>
    <n v="0.2400482903799"/>
    <n v="9.6175334038900197E-3"/>
    <n v="4.5654629523054"/>
  </r>
  <r>
    <x v="31"/>
    <x v="3"/>
    <n v="0.95864408451262395"/>
    <n v="6.0427178016343501E-2"/>
    <n v="0.55112233916304998"/>
    <n v="0.38845048282060601"/>
    <x v="1021"/>
    <n v="1.6752537721647798E-2"/>
    <n v="0.12399467609741199"/>
    <n v="0.33281024720567798"/>
    <n v="7.56040890534459E-2"/>
    <n v="9.3202189789851703E-2"/>
    <n v="8.2565243625955201E-2"/>
    <n v="4.9501816297657297E-3"/>
    <n v="0.24433706371446601"/>
    <n v="9.1133517684111494E-3"/>
    <n v="4.5843452171755903"/>
  </r>
  <r>
    <x v="31"/>
    <x v="4"/>
    <n v="1.02002813139854"/>
    <n v="6.0650053380139998E-2"/>
    <n v="0.55436650654488095"/>
    <n v="0.38498344007497898"/>
    <x v="1022"/>
    <n v="1.8812633337980399E-2"/>
    <n v="0.127644221431398"/>
    <n v="0.33064982702050399"/>
    <n v="7.5643206195105603E-2"/>
    <n v="9.1581170053562699E-2"/>
    <n v="8.1223166731939203E-2"/>
    <n v="5.2970119603272699E-3"/>
    <n v="0.24241737383689499"/>
    <n v="1.01486068266863E-2"/>
    <n v="4.5696026726511496"/>
  </r>
  <r>
    <x v="31"/>
    <x v="5"/>
    <n v="0.98739976481637204"/>
    <n v="6.5561676199932306E-2"/>
    <n v="0.55866740246830504"/>
    <n v="0.37577092133176199"/>
    <x v="1023"/>
    <n v="1.6853347301201999E-2"/>
    <n v="0.13677275408885001"/>
    <n v="0.32036312249036097"/>
    <n v="8.0874561961348096E-2"/>
    <n v="9.1837856175096405E-2"/>
    <n v="7.8242387347556397E-2"/>
    <n v="5.1481510910558496E-3"/>
    <n v="0.24263520131657801"/>
    <n v="1.0464497834567999E-2"/>
    <n v="4.5720727097791798"/>
  </r>
  <r>
    <x v="31"/>
    <x v="6"/>
    <n v="1.03115912109462"/>
    <n v="6.1185657871895199E-2"/>
    <n v="0.55934417647590096"/>
    <n v="0.37947016565220398"/>
    <x v="1024"/>
    <n v="1.92850050059158E-2"/>
    <n v="0.12942605104807201"/>
    <n v="0.321370159108951"/>
    <n v="7.7783315295721495E-2"/>
    <n v="9.4103594048328507E-2"/>
    <n v="8.0820609230712395E-2"/>
    <n v="6.2496927921612804E-3"/>
    <n v="0.244958400178309"/>
    <n v="8.9120300529383304E-3"/>
    <n v="4.5911498446338301"/>
  </r>
  <r>
    <x v="31"/>
    <x v="7"/>
    <n v="0.95644895427454601"/>
    <n v="6.0323454544405797E-2"/>
    <n v="0.55196662866534596"/>
    <n v="0.38770991679024802"/>
    <x v="1025"/>
    <n v="2.1920945896494001E-2"/>
    <n v="0.11908060215945"/>
    <n v="0.33941399026721902"/>
    <n v="7.6665736164285403E-2"/>
    <n v="9.2968369712683505E-2"/>
    <n v="7.7698561820737699E-2"/>
    <n v="5.4115699193137499E-3"/>
    <n v="0.240409325233465"/>
    <n v="9.7466832732275698E-3"/>
    <n v="4.6181428799099402"/>
  </r>
  <r>
    <x v="31"/>
    <x v="8"/>
    <n v="0.94081477614037101"/>
    <n v="6.3837191964722997E-2"/>
    <n v="0.561404268768253"/>
    <n v="0.37475853926702402"/>
    <x v="1026"/>
    <n v="1.529089394939E-2"/>
    <n v="0.121352273722397"/>
    <n v="0.32090266141027601"/>
    <n v="8.4588113356324601E-2"/>
    <n v="9.3751504106447406E-2"/>
    <n v="7.9101838533659999E-2"/>
    <n v="5.8502762548487798E-3"/>
    <n v="0.25166352852663998"/>
    <n v="1.00558626976355E-2"/>
    <n v="4.5711358544137699"/>
  </r>
  <r>
    <x v="31"/>
    <x v="9"/>
    <n v="1.03863799854894"/>
    <n v="6.7366789465054699E-2"/>
    <n v="0.55649141188031903"/>
    <n v="0.37614179865462599"/>
    <x v="1027"/>
    <n v="1.6577102175565399E-2"/>
    <n v="0.121821557409434"/>
    <n v="0.33105095472066198"/>
    <n v="7.7887890660244805E-2"/>
    <n v="9.0960923562436694E-2"/>
    <n v="7.8927561882418701E-2"/>
    <n v="5.8198218804671898E-3"/>
    <n v="0.24898568303116"/>
    <n v="1.0367462086284401E-2"/>
    <n v="4.5260230374720498"/>
  </r>
  <r>
    <x v="31"/>
    <x v="10"/>
    <n v="1.05143372170873"/>
    <n v="6.1493315969930303E-2"/>
    <n v="0.54795588924676897"/>
    <n v="0.39055079478330101"/>
    <x v="1028"/>
    <n v="1.57762718188009E-2"/>
    <n v="0.12817554650968799"/>
    <n v="0.337385324743671"/>
    <n v="8.2729645140737898E-2"/>
    <n v="8.7694903405691804E-2"/>
    <n v="7.5507945533052498E-2"/>
    <n v="5.9632951024905399E-3"/>
    <n v="0.240210517229929"/>
    <n v="9.7114968698328707E-3"/>
    <n v="4.5515358065695803"/>
  </r>
  <r>
    <x v="31"/>
    <x v="11"/>
    <n v="1.1168061194837999"/>
    <n v="6.4680381746193796E-2"/>
    <n v="0.55794818761616904"/>
    <n v="0.37737143063763701"/>
    <x v="1029"/>
    <n v="1.7415165550801699E-2"/>
    <n v="0.14813923559777201"/>
    <n v="0.320173844208202"/>
    <n v="0.118643546279812"/>
    <n v="8.0634556218123807E-2"/>
    <n v="6.9692081977708403E-2"/>
    <n v="7.6155928803733498E-3"/>
    <n v="0.214600910309694"/>
    <n v="8.8149393667538208E-3"/>
    <n v="4.5203819429228496"/>
  </r>
  <r>
    <x v="31"/>
    <x v="12"/>
    <n v="0.90031382119442804"/>
    <n v="6.7691065839774106E-2"/>
    <n v="0.57487875877367201"/>
    <n v="0.35743017538655403"/>
    <x v="1030"/>
    <n v="1.7316076007179701E-2"/>
    <n v="0.108323967978978"/>
    <n v="0.32040615675568102"/>
    <n v="7.4714742754580704E-2"/>
    <n v="9.5741629467725006E-2"/>
    <n v="8.5512858857426002E-2"/>
    <n v="7.50432794013608E-3"/>
    <n v="0.26285076930638401"/>
    <n v="9.9697580638440902E-3"/>
    <n v="4.5764461896033497"/>
  </r>
  <r>
    <x v="31"/>
    <x v="13"/>
    <n v="0.90842998824408705"/>
    <n v="6.3159280282025596E-2"/>
    <n v="0.55907464881417102"/>
    <n v="0.37776607090380299"/>
    <x v="1031"/>
    <n v="1.7812697799704701E-2"/>
    <n v="9.7661839252695698E-2"/>
    <n v="0.35019605603839699"/>
    <n v="6.7962470159707897E-2"/>
    <n v="9.5625874865696806E-2"/>
    <n v="8.36914835133446E-2"/>
    <n v="5.3623669158307102E-3"/>
    <n v="0.25352445076814001"/>
    <n v="1.0456520523642101E-2"/>
    <n v="4.5805219320989696"/>
  </r>
  <r>
    <x v="31"/>
    <x v="14"/>
    <n v="0.534390679676786"/>
    <n v="9.6515523406743603E-2"/>
    <n v="0.56063993378145605"/>
    <n v="0.34284454281179999"/>
    <x v="1032"/>
    <n v="1.5005872407463801E-2"/>
    <n v="9.2795295983429602E-2"/>
    <n v="0.287484283282742"/>
    <n v="6.5587884141159E-2"/>
    <n v="0.158904285536249"/>
    <n v="0.10194155865139801"/>
    <n v="6.0868978139711899E-3"/>
    <n v="0.24001045789974701"/>
    <n v="1.2422976317697201E-2"/>
    <n v="4.6865670033814704"/>
  </r>
  <r>
    <x v="31"/>
    <x v="15"/>
    <n v="8.1960671563902895E-2"/>
    <n v="0.33979667058416202"/>
    <n v="0.47157647667219799"/>
    <n v="0.18862685274363999"/>
    <x v="1033"/>
    <n v="7.7660833198480198E-4"/>
    <n v="5.6964750149264803E-2"/>
    <n v="3.72709543438609E-2"/>
    <n v="9.3702203247091696E-3"/>
    <n v="0.61526614949581404"/>
    <n v="8.5082113067148399E-2"/>
    <n v="9.3421488047247606E-3"/>
    <n v="0.11936297077763899"/>
    <n v="2.7818881180103099E-2"/>
    <n v="5.1285597482036298"/>
  </r>
  <r>
    <x v="31"/>
    <x v="16"/>
    <n v="9.7340999428279604E-2"/>
    <n v="0.322412777143053"/>
    <n v="0.47702443266255701"/>
    <n v="0.20056279019438999"/>
    <x v="1034"/>
    <n v="4.0069749192077099E-3"/>
    <n v="6.5691809427204303E-2"/>
    <n v="7.5725216357356906E-2"/>
    <n v="1.4871445594360801E-2"/>
    <n v="0.55067804276356103"/>
    <n v="9.0547262457793598E-2"/>
    <n v="1.3027802653751801E-2"/>
    <n v="0.111791288746587"/>
    <n v="3.6966417924843502E-2"/>
    <n v="5.0678980087485801"/>
  </r>
  <r>
    <x v="31"/>
    <x v="17"/>
    <n v="0.18319055090752101"/>
    <n v="0.20612041458994201"/>
    <n v="0.56126002868650704"/>
    <n v="0.232619556723551"/>
    <x v="1035"/>
    <n v="7.8704056148488095E-3"/>
    <n v="0.152434266511348"/>
    <n v="0.103285299621029"/>
    <n v="7.2464918216218005E-2"/>
    <n v="0.29311047078074498"/>
    <n v="0.120678906788301"/>
    <n v="1.47632772411885E-2"/>
    <n v="0.180115500174367"/>
    <n v="2.8892648893144499E-2"/>
    <n v="4.9637588937866797"/>
  </r>
  <r>
    <x v="31"/>
    <x v="18"/>
    <n v="0.373197749582239"/>
    <n v="0.13849385778008"/>
    <n v="0.59688968669558295"/>
    <n v="0.26461645552433699"/>
    <x v="1036"/>
    <n v="8.0859931885920704E-3"/>
    <n v="0.15291576524478101"/>
    <n v="0.23091391781672299"/>
    <n v="0.10812332553906"/>
    <n v="0.14737018121036299"/>
    <n v="0.125143406300604"/>
    <n v="1.13474171422149E-2"/>
    <n v="0.18208517471177499"/>
    <n v="1.7996260171659801E-2"/>
    <n v="4.8043104314501504"/>
  </r>
  <r>
    <x v="31"/>
    <x v="19"/>
    <n v="0.46390518849824403"/>
    <n v="0.11150951552279501"/>
    <n v="0.574607720570813"/>
    <n v="0.31388276390639203"/>
    <x v="1037"/>
    <n v="9.9291986632814404E-3"/>
    <n v="0.13904332137309999"/>
    <n v="0.302893337306754"/>
    <n v="9.5367899372848897E-2"/>
    <n v="0.115841632943381"/>
    <n v="9.1176311895043105E-2"/>
    <n v="9.9407740458754106E-3"/>
    <n v="0.20665162851328001"/>
    <n v="1.47011240374759E-2"/>
    <n v="4.8176211619890799"/>
  </r>
  <r>
    <x v="31"/>
    <x v="20"/>
    <n v="0.51332817843812495"/>
    <n v="0.108052975201004"/>
    <n v="0.583389777646104"/>
    <n v="0.30855724715289201"/>
    <x v="1038"/>
    <n v="8.7418346361381495E-3"/>
    <n v="0.129419657994504"/>
    <n v="0.30023962800596798"/>
    <n v="8.8570383887401793E-2"/>
    <n v="0.11796738545579601"/>
    <n v="9.7622656429971005E-2"/>
    <n v="8.5725559641058897E-3"/>
    <n v="0.22004041191183801"/>
    <n v="1.3574922025384101E-2"/>
    <n v="4.7604650737260101"/>
  </r>
  <r>
    <x v="31"/>
    <x v="21"/>
    <n v="0.52945929952946502"/>
    <n v="0.11216473961705201"/>
    <n v="0.59796467146691901"/>
    <n v="0.28987058891602902"/>
    <x v="1039"/>
    <n v="9.3873391192350695E-3"/>
    <n v="0.13600686256702599"/>
    <n v="0.28794258541278001"/>
    <n v="9.3743190542329505E-2"/>
    <n v="0.119316102825962"/>
    <n v="9.8435643083699106E-2"/>
    <n v="9.9591508221325096E-3"/>
    <n v="0.216516468387903"/>
    <n v="1.3620977667989901E-2"/>
    <n v="4.6892113608398498"/>
  </r>
  <r>
    <x v="31"/>
    <x v="22"/>
    <n v="0.25392097375154798"/>
    <n v="0.16372765533745501"/>
    <n v="0.60204506799684798"/>
    <n v="0.23422727666569701"/>
    <x v="1040"/>
    <n v="4.4661691101525597E-3"/>
    <n v="7.7440816480981403E-2"/>
    <n v="0.181783379631412"/>
    <n v="4.8427084887149897E-2"/>
    <n v="0.22795681519231301"/>
    <n v="0.147227392870073"/>
    <n v="1.02209809971049E-2"/>
    <n v="0.25921393977210799"/>
    <n v="1.9919658195641201E-2"/>
    <n v="4.86128282787391"/>
  </r>
  <r>
    <x v="31"/>
    <x v="23"/>
    <n v="0.43845490584741198"/>
    <n v="0.12938007855165501"/>
    <n v="0.60050346953029798"/>
    <n v="0.27011645191804801"/>
    <x v="1041"/>
    <n v="9.7641529021573002E-3"/>
    <n v="0.16099616325014099"/>
    <n v="0.22417104754449099"/>
    <n v="0.13097966098349301"/>
    <n v="0.145150029276951"/>
    <n v="0.10315491676196401"/>
    <n v="1.07642948869407E-2"/>
    <n v="0.18182198826998699"/>
    <n v="1.4886683435281401E-2"/>
    <n v="4.6794838704164601"/>
  </r>
  <r>
    <x v="31"/>
    <x v="24"/>
    <n v="0.14366042807537499"/>
    <n v="0.22114469221301"/>
    <n v="0.56494473137011902"/>
    <n v="0.21391057641687"/>
    <x v="1042"/>
    <n v="2.53877309500919E-3"/>
    <n v="4.3586369485084597E-2"/>
    <n v="0.105535117903231"/>
    <n v="1.69085135806059E-2"/>
    <n v="0.33380377550947499"/>
    <n v="0.17395815573068299"/>
    <n v="8.7374360701459805E-3"/>
    <n v="0.25844790350441899"/>
    <n v="2.4668416208695299E-2"/>
    <n v="5.0860022301482504"/>
  </r>
  <r>
    <x v="31"/>
    <x v="25"/>
    <n v="0.155758145391585"/>
    <n v="0.205711019330795"/>
    <n v="0.57636936529891603"/>
    <n v="0.217919615370289"/>
    <x v="1043"/>
    <n v="2.1355014842167602E-3"/>
    <n v="4.5308035846555503E-2"/>
    <n v="0.115606575941179"/>
    <n v="1.8101479782582801E-2"/>
    <n v="0.31861407415982101"/>
    <n v="0.17422605989586001"/>
    <n v="9.5718007633733108E-3"/>
    <n v="0.26179451567746997"/>
    <n v="2.4946025954268699E-2"/>
    <n v="5.0565274599048697"/>
  </r>
  <r>
    <x v="31"/>
    <x v="26"/>
    <n v="0.21287638522497801"/>
    <n v="0.18434680279041801"/>
    <n v="0.59115510398995896"/>
    <n v="0.224498093219623"/>
    <x v="1044"/>
    <n v="1.9207073985675999E-3"/>
    <n v="4.7349628201988E-2"/>
    <n v="0.12499691436301399"/>
    <n v="1.9806908187475401E-2"/>
    <n v="0.27995808415079498"/>
    <n v="0.170601076408265"/>
    <n v="9.6567358504519602E-3"/>
    <n v="0.29354079019648099"/>
    <n v="2.4293893562070599E-2"/>
    <n v="5.0005730563156696"/>
  </r>
  <r>
    <x v="31"/>
    <x v="27"/>
    <n v="0.40734830436812097"/>
    <n v="0.128315012921983"/>
    <n v="0.60974096676753098"/>
    <n v="0.26194402031048702"/>
    <x v="1045"/>
    <n v="7.0043341588584699E-3"/>
    <n v="0.14951130124752199"/>
    <n v="0.20981762418399899"/>
    <n v="9.0884584311441502E-2"/>
    <n v="0.15248274918548599"/>
    <n v="0.12666505815769599"/>
    <n v="8.9363095257776904E-3"/>
    <n v="0.224437983731337"/>
    <n v="1.45908510128157E-2"/>
    <n v="4.7362068777609698"/>
  </r>
  <r>
    <x v="31"/>
    <x v="28"/>
    <n v="0.59077769481661302"/>
    <n v="0.102953176413332"/>
    <n v="0.58129082691376899"/>
    <n v="0.315755996672898"/>
    <x v="1046"/>
    <n v="8.8335927960860906E-3"/>
    <n v="0.138722707599992"/>
    <n v="0.298758898840776"/>
    <n v="9.3236894605746204E-2"/>
    <n v="0.11310333372575999"/>
    <n v="9.0552128778842403E-2"/>
    <n v="7.2848905083642496E-3"/>
    <n v="0.223010989832336"/>
    <n v="1.37424487410423E-2"/>
    <n v="4.6827570686092699"/>
  </r>
  <r>
    <x v="31"/>
    <x v="29"/>
    <n v="0.66993667698236503"/>
    <n v="9.3449375300994605E-2"/>
    <n v="0.55581433091759902"/>
    <n v="0.35073629378140703"/>
    <x v="1047"/>
    <n v="1.04696023368762E-2"/>
    <n v="0.12755251665191"/>
    <n v="0.32240671752002997"/>
    <n v="8.4191101654619196E-2"/>
    <n v="0.103850807152802"/>
    <n v="8.4792649534553205E-2"/>
    <n v="5.9089168563752296E-3"/>
    <n v="0.23539847510365"/>
    <n v="1.2093689205951301E-2"/>
    <n v="4.6589542123607703"/>
  </r>
  <r>
    <x v="31"/>
    <x v="30"/>
    <n v="0.73603132450251096"/>
    <n v="8.5172304594655898E-2"/>
    <n v="0.53955461501572799"/>
    <n v="0.37527308038961599"/>
    <x v="1048"/>
    <n v="1.35180589973097E-2"/>
    <n v="0.1195793672161"/>
    <n v="0.33996680291794601"/>
    <n v="8.4399026974085203E-2"/>
    <n v="9.8684225672992995E-2"/>
    <n v="7.9006029913930395E-2"/>
    <n v="5.4703063065167801E-3"/>
    <n v="0.23474474999200901"/>
    <n v="1.1369962441736299E-2"/>
    <n v="4.7537951264672396"/>
  </r>
  <r>
    <x v="31"/>
    <x v="31"/>
    <n v="0.80103363436475705"/>
    <n v="7.2354082727151506E-2"/>
    <n v="0.50120622156468997"/>
    <n v="0.42643969570815898"/>
    <x v="1049"/>
    <n v="2.42624191063644E-2"/>
    <n v="0.113357947212596"/>
    <n v="0.36923493923560102"/>
    <n v="7.7789097885691397E-2"/>
    <n v="8.7752582329168299E-2"/>
    <n v="6.6501585755742804E-2"/>
    <n v="4.7390812157610002E-3"/>
    <n v="0.23322861949245799"/>
    <n v="1.0733099522702899E-2"/>
    <n v="4.7399454208043004"/>
  </r>
  <r>
    <x v="31"/>
    <x v="32"/>
    <n v="0.818407016104853"/>
    <n v="7.6987839468771704E-2"/>
    <n v="0.53504361114309595"/>
    <n v="0.38796854938813202"/>
    <x v="1050"/>
    <n v="1.51806655844305E-2"/>
    <n v="0.106110928840281"/>
    <n v="0.366689848913197"/>
    <n v="7.4781368628868694E-2"/>
    <n v="9.0363727040588496E-2"/>
    <n v="7.1518824634731401E-2"/>
    <n v="5.3062188883285302E-3"/>
    <n v="0.24536198642951401"/>
    <n v="1.10002179182104E-2"/>
    <n v="4.6171193509514703"/>
  </r>
  <r>
    <x v="32"/>
    <x v="0"/>
    <n v="0.90753949848359505"/>
    <n v="4.9953719720334397E-2"/>
    <n v="0.53894322090494196"/>
    <n v="0.41110305937472302"/>
    <x v="1051"/>
    <n v="2.71541022931155E-2"/>
    <n v="0.23660298229923701"/>
    <n v="0.14025381302814399"/>
    <n v="9.6004951683495904E-2"/>
    <n v="0.21014217881761801"/>
    <n v="0.13229646703759501"/>
    <n v="4.42318183861556E-2"/>
    <n v="2.8558147503245E-2"/>
    <n v="6.3185530447314106E-2"/>
    <n v="6.3895745895934901"/>
  </r>
  <r>
    <x v="32"/>
    <x v="1"/>
    <n v="0.93424941489501501"/>
    <n v="5.1492224900646699E-2"/>
    <n v="0.55225756377806201"/>
    <n v="0.39625021132129101"/>
    <x v="1052"/>
    <n v="2.7704872274109199E-2"/>
    <n v="0.23010623881001199"/>
    <n v="0.14357293959117901"/>
    <n v="8.2257579999412397E-2"/>
    <n v="0.20496036288219399"/>
    <n v="0.13359738032455701"/>
    <n v="4.7386021181570599E-2"/>
    <n v="2.0053440024398701E-2"/>
    <n v="9.2670167435803405E-2"/>
    <n v="6.4552613089847997"/>
  </r>
  <r>
    <x v="32"/>
    <x v="2"/>
    <n v="1.0922547770536599"/>
    <n v="5.11184342261293E-2"/>
    <n v="0.53571517644900601"/>
    <n v="0.41316638932486499"/>
    <x v="1053"/>
    <n v="2.46647495489687E-2"/>
    <n v="0.243753529641769"/>
    <n v="0.14440630908532701"/>
    <n v="8.0296486244035098E-2"/>
    <n v="0.19675618537602399"/>
    <n v="0.127362973481004"/>
    <n v="5.73644193443811E-2"/>
    <n v="2.8420390260196798E-2"/>
    <n v="7.96412451412572E-2"/>
    <n v="6.4251334681989496"/>
  </r>
  <r>
    <x v="32"/>
    <x v="3"/>
    <n v="1.0123847967550901"/>
    <n v="4.35263739298727E-2"/>
    <n v="0.56444325078342505"/>
    <n v="0.39203037528670198"/>
    <x v="1054"/>
    <n v="2.9399711380345198E-2"/>
    <n v="0.24697653591486601"/>
    <n v="0.14010777624486501"/>
    <n v="7.98435497932381E-2"/>
    <n v="0.19883889078210801"/>
    <n v="0.13398089277672801"/>
    <n v="4.8258577384762101E-2"/>
    <n v="2.7074496842576401E-2"/>
    <n v="7.8150759426612801E-2"/>
    <n v="6.5153857992194002"/>
  </r>
  <r>
    <x v="32"/>
    <x v="4"/>
    <n v="0.99532214191505297"/>
    <n v="5.46307054004396E-2"/>
    <n v="0.55906419186274103"/>
    <n v="0.38630510273681901"/>
    <x v="1055"/>
    <n v="2.5476663722039501E-2"/>
    <n v="0.21714914375161501"/>
    <n v="0.14852262243357001"/>
    <n v="8.8610187060184295E-2"/>
    <n v="0.21131113303497701"/>
    <n v="0.14201097466205101"/>
    <n v="4.6028242403054802E-2"/>
    <n v="2.2183646759317902E-2"/>
    <n v="8.0743997014872795E-2"/>
    <n v="6.4093641289831202"/>
  </r>
  <r>
    <x v="32"/>
    <x v="5"/>
    <n v="0.95699744008252996"/>
    <n v="4.65820250870067E-2"/>
    <n v="0.564124769523067"/>
    <n v="0.38929320538992601"/>
    <x v="1056"/>
    <n v="2.8232760337493799E-2"/>
    <n v="0.23603066797615599"/>
    <n v="0.151419759393595"/>
    <n v="8.8948356884903698E-2"/>
    <n v="0.18733411805056699"/>
    <n v="0.139626261802549"/>
    <n v="4.84160679256984E-2"/>
    <n v="2.8027502277707499E-2"/>
    <n v="7.55978342442859E-2"/>
    <n v="6.31997584368579"/>
  </r>
  <r>
    <x v="32"/>
    <x v="6"/>
    <n v="0.97748585743467098"/>
    <n v="4.6735520042975702E-2"/>
    <n v="0.56080987064958099"/>
    <n v="0.39245460930744402"/>
    <x v="1057"/>
    <n v="2.9517606787758398E-2"/>
    <n v="0.22472067363781201"/>
    <n v="0.153841774059849"/>
    <n v="0.100376700807912"/>
    <n v="0.168891638759188"/>
    <n v="0.14203464118287401"/>
    <n v="5.3907422421307E-2"/>
    <n v="2.2388094353256598E-2"/>
    <n v="8.7718079214928094E-2"/>
    <n v="6.4191266147333303"/>
  </r>
  <r>
    <x v="32"/>
    <x v="7"/>
    <n v="0.99572168813047401"/>
    <n v="4.8898247810021202E-2"/>
    <n v="0.55637008489384498"/>
    <n v="0.39473166729613401"/>
    <x v="1058"/>
    <n v="2.8627996347608799E-2"/>
    <n v="0.221816247726798"/>
    <n v="0.15737838445750399"/>
    <n v="9.1961246948088896E-2"/>
    <n v="0.161089738457356"/>
    <n v="0.14100643298950499"/>
    <n v="4.8214322001010002E-2"/>
    <n v="2.9928018360940199E-2"/>
    <n v="0.104517158467995"/>
    <n v="6.3752211239514498"/>
  </r>
  <r>
    <x v="32"/>
    <x v="8"/>
    <n v="0.89123536599803999"/>
    <n v="5.5116649954599597E-2"/>
    <n v="0.57511335742795899"/>
    <n v="0.36976999261744198"/>
    <x v="1059"/>
    <n v="2.4306862523174998E-2"/>
    <n v="0.22277024616034"/>
    <n v="0.16088143059554799"/>
    <n v="9.2896923318576005E-2"/>
    <n v="0.178590203934923"/>
    <n v="0.14099074782225399"/>
    <n v="5.66725295636882E-2"/>
    <n v="2.2023519331453901E-2"/>
    <n v="8.3457197364587996E-2"/>
    <n v="6.4677071054058004"/>
  </r>
  <r>
    <x v="32"/>
    <x v="9"/>
    <n v="0.97691875768521297"/>
    <n v="4.8312826238565802E-2"/>
    <n v="0.54030091969278204"/>
    <n v="0.41138625406865198"/>
    <x v="1060"/>
    <n v="3.0920371840722799E-2"/>
    <n v="0.219637381274528"/>
    <n v="0.16262656358329899"/>
    <n v="9.0879344823506403E-2"/>
    <n v="0.16751144506340199"/>
    <n v="0.13885345015752801"/>
    <n v="5.4400409368030103E-2"/>
    <n v="1.97095496357759E-2"/>
    <n v="9.68037195439269E-2"/>
    <n v="6.45718465041565"/>
  </r>
  <r>
    <x v="32"/>
    <x v="10"/>
    <n v="1.00749809286735"/>
    <n v="5.01590688329576E-2"/>
    <n v="0.54381871107750601"/>
    <n v="0.40602222008953698"/>
    <x v="1061"/>
    <n v="2.8973525985533599E-2"/>
    <n v="0.22010500858417101"/>
    <n v="0.16049095467017299"/>
    <n v="0.11417264086786"/>
    <n v="0.16242445240210801"/>
    <n v="0.132534396093483"/>
    <n v="5.0271888687541698E-2"/>
    <n v="1.6851153171993899E-2"/>
    <n v="9.4551303406279499E-2"/>
    <n v="6.38355455351034"/>
  </r>
  <r>
    <x v="32"/>
    <x v="11"/>
    <n v="1.25239216869931"/>
    <n v="4.4895998236554602E-2"/>
    <n v="0.57842036005970499"/>
    <n v="0.37668364170374102"/>
    <x v="1062"/>
    <n v="3.4029662890996598E-2"/>
    <n v="0.25874887438092598"/>
    <n v="0.13549264383448301"/>
    <n v="0.13865446666836101"/>
    <n v="0.16673644038376501"/>
    <n v="0.13816910689562001"/>
    <n v="4.7179068135860001E-2"/>
    <n v="1.23132231169953E-2"/>
    <n v="5.3505047771544099E-2"/>
    <n v="6.4100071917338299"/>
  </r>
  <r>
    <x v="32"/>
    <x v="12"/>
    <n v="0.91992215559068402"/>
    <n v="5.1263454347976703E-2"/>
    <n v="0.61706180589327597"/>
    <n v="0.33167473975874801"/>
    <x v="1063"/>
    <n v="2.3710076708353199E-2"/>
    <n v="0.174032890099869"/>
    <n v="0.14685650746413501"/>
    <n v="9.5325712291993506E-2"/>
    <n v="0.214144162594989"/>
    <n v="0.13498670735514101"/>
    <n v="4.8040530333885299E-2"/>
    <n v="2.23326748504909E-2"/>
    <n v="0.118492230690445"/>
    <n v="6.2279194090415402"/>
  </r>
  <r>
    <x v="32"/>
    <x v="13"/>
    <n v="0.86828441698544301"/>
    <n v="6.2413637710509499E-2"/>
    <n v="0.58604327092790298"/>
    <n v="0.35154309136158801"/>
    <x v="1064"/>
    <n v="2.8476480434652701E-2"/>
    <n v="0.16886076281708701"/>
    <n v="0.16308344695270599"/>
    <n v="8.9999052993329401E-2"/>
    <n v="0.22505215134269599"/>
    <n v="0.14024179154309199"/>
    <n v="5.2450289254881398E-2"/>
    <n v="2.0365896107514998E-2"/>
    <n v="9.41114522981676E-2"/>
    <n v="6.5496602746258796"/>
  </r>
  <r>
    <x v="32"/>
    <x v="14"/>
    <n v="0.71323217301160502"/>
    <n v="8.0426564232199294E-2"/>
    <n v="0.61473524573312699"/>
    <n v="0.30483819003467399"/>
    <x v="1065"/>
    <n v="2.1703285933618598E-2"/>
    <n v="0.116797487899522"/>
    <n v="0.12573811584411701"/>
    <n v="7.2221797231858398E-2"/>
    <n v="0.355650167140318"/>
    <n v="0.13947734436781101"/>
    <n v="5.2919026663213499E-2"/>
    <n v="1.2473603902278601E-2"/>
    <n v="8.2274167703453804E-2"/>
    <n v="6.4911569422992299"/>
  </r>
  <r>
    <x v="32"/>
    <x v="15"/>
    <n v="0.295611562602001"/>
    <n v="0.13717413593792899"/>
    <n v="0.64075703506344905"/>
    <n v="0.22206882899862199"/>
    <x v="1066"/>
    <n v="1.7015271409193801E-3"/>
    <n v="1.8633395471980601E-4"/>
    <n v="4.8714875832145697E-2"/>
    <n v="1.36240182778206E-2"/>
    <n v="0.69808197516377102"/>
    <n v="7.8526345869658204E-2"/>
    <n v="7.6695925321127303E-2"/>
    <n v="6.4347325696572798E-4"/>
    <n v="6.0870259567919402E-2"/>
    <n v="6.66007009260146"/>
  </r>
  <r>
    <x v="32"/>
    <x v="16"/>
    <n v="0.36070752068622802"/>
    <n v="0.122979337144282"/>
    <n v="0.62417353770605599"/>
    <n v="0.25284712514966201"/>
    <x v="1067"/>
    <n v="1.4882799405396599E-3"/>
    <n v="4.6582256078868699E-2"/>
    <n v="6.01569491423826E-2"/>
    <n v="9.1881409000299404E-3"/>
    <n v="0.598474084973037"/>
    <n v="9.8479684220368097E-2"/>
    <n v="7.0692737250900695E-2"/>
    <n v="1.6164518021676399E-3"/>
    <n v="9.1782556833785695E-2"/>
    <n v="6.7048141910291097"/>
  </r>
  <r>
    <x v="32"/>
    <x v="17"/>
    <n v="0.59086782857403597"/>
    <n v="9.0949353845928907E-2"/>
    <n v="0.57374988484919898"/>
    <n v="0.33530076130487202"/>
    <x v="1068"/>
    <n v="8.9026349033449591E-3"/>
    <n v="0.16240591359975501"/>
    <n v="6.1155406606470397E-2"/>
    <n v="3.2578032716027598E-2"/>
    <n v="0.36029036304504097"/>
    <n v="0.11240343324647099"/>
    <n v="6.31868600714941E-2"/>
    <n v="2.4126112372570199E-3"/>
    <n v="0.181788528994385"/>
    <n v="6.3394389888759397"/>
  </r>
  <r>
    <x v="32"/>
    <x v="18"/>
    <n v="0.78751717260312504"/>
    <n v="8.3586329098690598E-2"/>
    <n v="0.56492676356975502"/>
    <n v="0.35148690733155402"/>
    <x v="1069"/>
    <n v="1.4093801447363699E-2"/>
    <n v="0.20679216949085799"/>
    <n v="0.109306168666763"/>
    <n v="5.2508507602390397E-2"/>
    <n v="0.26444659436130602"/>
    <n v="0.139636534399217"/>
    <n v="6.1198986804919697E-2"/>
    <n v="1.1300042109368899E-3"/>
    <n v="0.13709963913409501"/>
    <n v="6.6835507155509104"/>
  </r>
  <r>
    <x v="32"/>
    <x v="19"/>
    <n v="0.83196932201088702"/>
    <n v="7.8044921251678598E-2"/>
    <n v="0.600865519213166"/>
    <n v="0.321089559535155"/>
    <x v="1070"/>
    <n v="1.49158063391316E-2"/>
    <n v="0.20930750658763"/>
    <n v="0.144869461204709"/>
    <n v="6.1382682809486201E-2"/>
    <n v="0.234762373047435"/>
    <n v="0.13313140390446701"/>
    <n v="4.6099505210517297E-2"/>
    <n v="1.0028027771770099E-3"/>
    <n v="0.142432113205715"/>
    <n v="6.4579574066655496"/>
  </r>
  <r>
    <x v="32"/>
    <x v="20"/>
    <n v="0.816602773978236"/>
    <n v="8.1141401315729098E-2"/>
    <n v="0.59649407132821397"/>
    <n v="0.32236452735605697"/>
    <x v="1071"/>
    <n v="1.76373753477201E-2"/>
    <n v="0.200468136011448"/>
    <n v="0.12899088328609401"/>
    <n v="6.1199021669556902E-2"/>
    <n v="0.25571167853883497"/>
    <n v="0.13911972798480199"/>
    <n v="5.2455521831053301E-2"/>
    <n v="9.6531827087153403E-4"/>
    <n v="0.12966004602700701"/>
    <n v="6.5934207031968199"/>
  </r>
  <r>
    <x v="32"/>
    <x v="21"/>
    <n v="0.86846220851485301"/>
    <n v="6.9221609061689698E-2"/>
    <n v="0.57209523821568697"/>
    <n v="0.35868315272262302"/>
    <x v="1072"/>
    <n v="1.61323421036591E-2"/>
    <n v="0.19699542201296799"/>
    <n v="0.12110962772971499"/>
    <n v="6.7497951278413806E-2"/>
    <n v="0.25799474994163202"/>
    <n v="0.139568308162906"/>
    <n v="4.6116320366812701E-2"/>
    <n v="3.0767272196130101E-3"/>
    <n v="0.13569235457628601"/>
    <n v="6.5294718776283798"/>
  </r>
  <r>
    <x v="32"/>
    <x v="22"/>
    <n v="0.521917786679165"/>
    <n v="0.10489237869121699"/>
    <n v="0.62630661932440801"/>
    <n v="0.26880100198437501"/>
    <x v="1073"/>
    <n v="1.2503495438368499E-2"/>
    <n v="5.4628931354993998E-2"/>
    <n v="8.9315823945182504E-2"/>
    <n v="4.0860337705501897E-2"/>
    <n v="0.40611773199297602"/>
    <n v="0.16267495766635801"/>
    <n v="8.0585220813765096E-2"/>
    <n v="7.1358164116966704E-3"/>
    <n v="0.12215197760758"/>
    <n v="6.5558211274579898"/>
  </r>
  <r>
    <x v="32"/>
    <x v="23"/>
    <n v="0.85756469969355997"/>
    <n v="9.2249720127456497E-2"/>
    <n v="0.62066233634324697"/>
    <n v="0.28708794352929701"/>
    <x v="1074"/>
    <n v="2.06149068638419E-2"/>
    <n v="0.19460874732465"/>
    <n v="8.13583351932569E-2"/>
    <n v="0.11173654956269501"/>
    <n v="0.29000364516750898"/>
    <n v="0.146233701304014"/>
    <n v="6.4709837840617304E-2"/>
    <n v="5.2779350087949302E-3"/>
    <n v="6.8735999563158803E-2"/>
    <n v="6.6369351395515697"/>
  </r>
  <r>
    <x v="32"/>
    <x v="24"/>
    <n v="0.37399516811174"/>
    <n v="0.12603238140360301"/>
    <n v="0.59297583179764002"/>
    <n v="0.28099178679875703"/>
    <x v="1075"/>
    <n v="2.3450904280293201E-3"/>
    <n v="3.0436158855815703E-4"/>
    <n v="8.7769347683343699E-2"/>
    <n v="2.02512684694846E-2"/>
    <n v="0.522416410680419"/>
    <n v="0.14357821496827899"/>
    <n v="7.8189017324456406E-2"/>
    <n v="5.6715255663636202E-3"/>
    <n v="0.114324174606975"/>
    <n v="6.6091573175681804"/>
  </r>
  <r>
    <x v="32"/>
    <x v="25"/>
    <n v="0.394115289370635"/>
    <n v="0.121102175099052"/>
    <n v="0.59106118549104603"/>
    <n v="0.28783663940990201"/>
    <x v="1076"/>
    <n v="1.9822584578944899E-3"/>
    <n v="6.57796069540369E-4"/>
    <n v="9.4033083942672194E-2"/>
    <n v="1.6744347191395802E-2"/>
    <n v="0.47537637436685798"/>
    <n v="0.172563171082808"/>
    <n v="7.9516287417543893E-2"/>
    <n v="5.5211711233581796E-3"/>
    <n v="0.13320820442898301"/>
    <n v="6.6023936744970104"/>
  </r>
  <r>
    <x v="32"/>
    <x v="26"/>
    <n v="0.46761290339259398"/>
    <n v="0.12286132691394699"/>
    <n v="0.57925651119591604"/>
    <n v="0.297882161890137"/>
    <x v="1077"/>
    <n v="2.2446233797923198E-3"/>
    <n v="2.27737039547903E-4"/>
    <n v="0.1030203365721"/>
    <n v="1.7877231956488601E-2"/>
    <n v="0.46368732904408699"/>
    <n v="0.16082216463773399"/>
    <n v="8.9092410413431605E-2"/>
    <n v="6.4818830316178801E-3"/>
    <n v="0.12981546828923499"/>
    <n v="6.6612159238424899"/>
  </r>
  <r>
    <x v="32"/>
    <x v="27"/>
    <n v="0.77895073928792302"/>
    <n v="8.4441419866496795E-2"/>
    <n v="0.57547417065187001"/>
    <n v="0.34008440948163399"/>
    <x v="1078"/>
    <n v="7.1974926853300399E-3"/>
    <n v="0.198493802436431"/>
    <n v="8.7769797901629101E-2"/>
    <n v="7.9455019680182204E-2"/>
    <n v="0.28174282778038301"/>
    <n v="0.12868732465247201"/>
    <n v="6.0308320308973901E-2"/>
    <n v="3.4608688138896902E-3"/>
    <n v="0.131711239509131"/>
    <n v="6.6938563979779904"/>
  </r>
  <r>
    <x v="32"/>
    <x v="28"/>
    <n v="0.87012359133219597"/>
    <n v="8.4655281805716603E-2"/>
    <n v="0.64004476680415701"/>
    <n v="0.27529995139012597"/>
    <x v="1079"/>
    <n v="1.5807234175249599E-2"/>
    <n v="0.230025052001229"/>
    <n v="0.12585691403961699"/>
    <n v="3.8776341771402399E-2"/>
    <n v="0.27143837634367901"/>
    <n v="0.133414953539154"/>
    <n v="4.8055385935488103E-2"/>
    <n v="6.6018676509371401E-3"/>
    <n v="0.116953778612493"/>
    <n v="6.4409442825282799"/>
  </r>
  <r>
    <x v="32"/>
    <x v="29"/>
    <n v="0.83204114220942005"/>
    <n v="9.4599499340751902E-2"/>
    <n v="0.60201301808902496"/>
    <n v="0.30338748257022302"/>
    <x v="1080"/>
    <n v="1.7433534610679199E-2"/>
    <n v="0.22375311654056401"/>
    <n v="0.15212552349703401"/>
    <n v="3.59297994137696E-2"/>
    <n v="0.27580435211038701"/>
    <n v="0.132597952203825"/>
    <n v="5.3527990693711697E-2"/>
    <n v="6.4374543556380498E-3"/>
    <n v="8.6838774578355496E-2"/>
    <n v="6.63276294712119"/>
  </r>
  <r>
    <x v="32"/>
    <x v="30"/>
    <n v="0.93649190309824004"/>
    <n v="8.9541469059047696E-2"/>
    <n v="0.60714531697444996"/>
    <n v="0.30331321396650202"/>
    <x v="1081"/>
    <n v="2.1514193629679702E-2"/>
    <n v="0.21081227347909701"/>
    <n v="0.15864324992364101"/>
    <n v="3.0361297318291101E-2"/>
    <n v="0.25556901247730401"/>
    <n v="0.128060475826168"/>
    <n v="4.3842411080241499E-2"/>
    <n v="6.0605319619554303E-3"/>
    <n v="0.130577857706663"/>
    <n v="6.4082753400008299"/>
  </r>
  <r>
    <x v="32"/>
    <x v="31"/>
    <n v="0.91990226714629997"/>
    <n v="8.9441825266932701E-2"/>
    <n v="0.61142363028901003"/>
    <n v="0.29913454444405801"/>
    <x v="1082"/>
    <n v="2.5804272958555901E-2"/>
    <n v="0.21220890102283299"/>
    <n v="0.186327280864377"/>
    <n v="3.5204105392649503E-2"/>
    <n v="0.24671629081407101"/>
    <n v="0.119587433484741"/>
    <n v="4.62343765622081E-2"/>
    <n v="9.3310678353385693E-3"/>
    <n v="0.10389609933392401"/>
    <n v="6.6182576882523803"/>
  </r>
  <r>
    <x v="32"/>
    <x v="32"/>
    <n v="0.86767771661112802"/>
    <n v="9.1635950861744697E-2"/>
    <n v="0.60335207049379103"/>
    <n v="0.305011978644464"/>
    <x v="1083"/>
    <n v="1.9616203261457001E-2"/>
    <n v="0.19627791805654099"/>
    <n v="0.17421105638023501"/>
    <n v="3.6172763381344702E-2"/>
    <n v="0.27032241799854401"/>
    <n v="0.117730797652761"/>
    <n v="5.71656934806275E-2"/>
    <n v="7.7200306585597598E-3"/>
    <n v="0.105614577293313"/>
    <n v="6.5547763286370699"/>
  </r>
  <r>
    <x v="33"/>
    <x v="0"/>
    <n v="0.79955058326661999"/>
    <n v="3.5071422214395298E-2"/>
    <n v="0.52520585044906498"/>
    <n v="0.439722727336539"/>
    <x v="1084"/>
    <n v="2.6539131092900198E-2"/>
    <n v="0.202622466571515"/>
    <n v="0.321156113311587"/>
    <n v="0.11076516256786"/>
    <n v="0.11275426666943"/>
    <n v="6.6801511539596903E-2"/>
    <n v="1.22102565354696E-2"/>
    <n v="0.10958535161895"/>
    <n v="2.76204993359585E-2"/>
    <n v="5.7643429140981901"/>
  </r>
  <r>
    <x v="33"/>
    <x v="1"/>
    <n v="0.87437873130261101"/>
    <n v="3.2793936632699999E-2"/>
    <n v="0.50265224661886398"/>
    <n v="0.46455381674843599"/>
    <x v="1085"/>
    <n v="2.43166377778333E-2"/>
    <n v="0.18988735153737599"/>
    <n v="0.362250894765905"/>
    <n v="0.102260013905362"/>
    <n v="0.109533209357626"/>
    <n v="6.4305813782156704E-2"/>
    <n v="1.01478444231688E-2"/>
    <n v="0.103080450053328"/>
    <n v="2.5151522514646401E-2"/>
    <n v="5.7284394698790502"/>
  </r>
  <r>
    <x v="33"/>
    <x v="2"/>
    <n v="1.01826817845119"/>
    <n v="3.09752713859342E-2"/>
    <n v="0.50154266060142005"/>
    <n v="0.46748206801264602"/>
    <x v="1086"/>
    <n v="2.2710646274938299E-2"/>
    <n v="0.20030297542290099"/>
    <n v="0.35873977849327698"/>
    <n v="0.113132625513943"/>
    <n v="0.103730343096987"/>
    <n v="6.19501017549699E-2"/>
    <n v="9.5342837926398697E-3"/>
    <n v="9.5681241656919006E-2"/>
    <n v="2.4863333612631801E-2"/>
    <n v="5.7138351659653699"/>
  </r>
  <r>
    <x v="33"/>
    <x v="3"/>
    <n v="0.94989360684552504"/>
    <n v="3.2322308029081898E-2"/>
    <n v="0.49595466864631899"/>
    <n v="0.47172302332459998"/>
    <x v="1087"/>
    <n v="2.4955916122735001E-2"/>
    <n v="0.21914489287035499"/>
    <n v="0.339977395743643"/>
    <n v="0.105694267642577"/>
    <n v="0.102823998676967"/>
    <n v="6.2020321156025002E-2"/>
    <n v="8.7970018910905595E-3"/>
    <n v="9.9914833264452704E-2"/>
    <n v="2.7336497851949498E-2"/>
    <n v="5.8021962092460297"/>
  </r>
  <r>
    <x v="33"/>
    <x v="4"/>
    <n v="1.01729854567629"/>
    <n v="3.1508213704074799E-2"/>
    <n v="0.50174807352773898"/>
    <n v="0.46674371276818599"/>
    <x v="1088"/>
    <n v="2.0206282318334001E-2"/>
    <n v="0.22753279652744399"/>
    <n v="0.34000127481616998"/>
    <n v="0.107448117937365"/>
    <n v="0.100016914999819"/>
    <n v="6.46079623236024E-2"/>
    <n v="8.7407014016202701E-3"/>
    <n v="9.7308377786049505E-2"/>
    <n v="2.5372865433227601E-2"/>
    <n v="5.7584483206417802"/>
  </r>
  <r>
    <x v="33"/>
    <x v="5"/>
    <n v="0.97590047589013895"/>
    <n v="3.4137769520199701E-2"/>
    <n v="0.49531291157308899"/>
    <n v="0.47054931890671198"/>
    <x v="1089"/>
    <n v="2.2939254070055402E-2"/>
    <n v="0.227339048057424"/>
    <n v="0.32870864404336497"/>
    <n v="0.113765456803001"/>
    <n v="0.102956451198466"/>
    <n v="6.2573862484015405E-2"/>
    <n v="8.2562371609320607E-3"/>
    <n v="0.10264620917261701"/>
    <n v="2.31445876178826E-2"/>
    <n v="5.7593393456624904"/>
  </r>
  <r>
    <x v="33"/>
    <x v="6"/>
    <n v="0.96640704023604895"/>
    <n v="3.2113833814696298E-2"/>
    <n v="0.50941517789077795"/>
    <n v="0.45847098829452498"/>
    <x v="1090"/>
    <n v="2.4229108374518901E-2"/>
    <n v="0.22647404297649301"/>
    <n v="0.32812031105076001"/>
    <n v="0.10997755811896"/>
    <n v="0.10499701519370599"/>
    <n v="6.6676852115999899E-2"/>
    <n v="9.4075645008752408E-3"/>
    <n v="9.5130431432966803E-2"/>
    <n v="2.6652449851176499E-2"/>
    <n v="5.8000490547474604"/>
  </r>
  <r>
    <x v="33"/>
    <x v="7"/>
    <n v="0.97066122830588097"/>
    <n v="3.2273516670137899E-2"/>
    <n v="0.51320911721079598"/>
    <n v="0.45451736611906601"/>
    <x v="1091"/>
    <n v="2.3131088288364701E-2"/>
    <n v="0.22051308711904899"/>
    <n v="0.352679188971944"/>
    <n v="0.104356347949141"/>
    <n v="9.9954892459529598E-2"/>
    <n v="6.4565725446896705E-2"/>
    <n v="9.1086152064270304E-3"/>
    <n v="9.4686897908826395E-2"/>
    <n v="2.33480732926547E-2"/>
    <n v="5.85061551303182"/>
  </r>
  <r>
    <x v="33"/>
    <x v="8"/>
    <n v="0.92681034071386603"/>
    <n v="3.4836034597214197E-2"/>
    <n v="0.51268783421614506"/>
    <n v="0.45247613118663998"/>
    <x v="1092"/>
    <n v="2.1431522571237E-2"/>
    <n v="0.21969863382929899"/>
    <n v="0.33204729409591899"/>
    <n v="0.111012066653476"/>
    <n v="0.103342177610631"/>
    <n v="6.2317955290099397E-2"/>
    <n v="1.01784931504107E-2"/>
    <n v="0.104279283332207"/>
    <n v="2.69902321987655E-2"/>
    <n v="5.6658422177159196"/>
  </r>
  <r>
    <x v="33"/>
    <x v="9"/>
    <n v="0.99163161039487802"/>
    <n v="3.3110521867593501E-2"/>
    <n v="0.497508380197343"/>
    <n v="0.469381097935063"/>
    <x v="1093"/>
    <n v="2.3764038737766599E-2"/>
    <n v="0.21383689541027101"/>
    <n v="0.33920281104164401"/>
    <n v="0.114327411937214"/>
    <n v="0.106358411030139"/>
    <n v="6.2077340429443503E-2"/>
    <n v="1.0217653164707401E-2"/>
    <n v="9.6249414672675199E-2"/>
    <n v="2.5762316323905E-2"/>
    <n v="5.7570203175171804"/>
  </r>
  <r>
    <x v="33"/>
    <x v="10"/>
    <n v="1.1210253289330001"/>
    <n v="2.75174506210977E-2"/>
    <n v="0.487982807594532"/>
    <n v="0.484499741784371"/>
    <x v="1094"/>
    <n v="2.5507253886261901E-2"/>
    <n v="0.22540353779807401"/>
    <n v="0.33340717309773499"/>
    <n v="0.12965865813879399"/>
    <n v="9.3458078411132198E-2"/>
    <n v="6.23176762183437E-2"/>
    <n v="9.8387572886553202E-3"/>
    <n v="8.7185783046106705E-2"/>
    <n v="2.65493027800696E-2"/>
    <n v="5.7747394377634604"/>
  </r>
  <r>
    <x v="33"/>
    <x v="11"/>
    <n v="1.38817432998396"/>
    <n v="2.7443051344263499E-2"/>
    <n v="0.49154409160830598"/>
    <n v="0.48101285704743102"/>
    <x v="1095"/>
    <n v="2.8841241333448699E-2"/>
    <n v="0.24443772953683901"/>
    <n v="0.30118280104994999"/>
    <n v="0.184703618017069"/>
    <n v="7.3356162785695095E-2"/>
    <n v="6.15853918909533E-2"/>
    <n v="1.00190620103338E-2"/>
    <n v="7.0057802740818007E-2"/>
    <n v="2.01186638682848E-2"/>
    <n v="5.7218765907026903"/>
  </r>
  <r>
    <x v="33"/>
    <x v="12"/>
    <n v="0.83213004447359995"/>
    <n v="3.4848826579707198E-2"/>
    <n v="0.52857900112317302"/>
    <n v="0.43657217229711998"/>
    <x v="1096"/>
    <n v="2.5306249594957898E-2"/>
    <n v="0.19022811500435999"/>
    <n v="0.34156712332003802"/>
    <n v="0.112200049735152"/>
    <n v="0.11515107035260901"/>
    <n v="6.7418212656721502E-2"/>
    <n v="9.5098343770975598E-3"/>
    <n v="0.101408677058847"/>
    <n v="2.8024528705978598E-2"/>
    <n v="5.7416025980635697"/>
  </r>
  <r>
    <x v="33"/>
    <x v="13"/>
    <n v="0.88351869536795502"/>
    <n v="3.4003600669445397E-2"/>
    <n v="0.50927775204814996"/>
    <n v="0.45671864728240502"/>
    <x v="1097"/>
    <n v="2.3187500849068302E-2"/>
    <n v="0.177863002750902"/>
    <n v="0.38154585497949201"/>
    <n v="9.6991174937894206E-2"/>
    <n v="0.110595985132525"/>
    <n v="6.4932807373345697E-2"/>
    <n v="9.5518583732773794E-3"/>
    <n v="9.9996299878263306E-2"/>
    <n v="2.75535375494462E-2"/>
    <n v="5.7077652358164599"/>
  </r>
  <r>
    <x v="33"/>
    <x v="14"/>
    <n v="0.53883592486377097"/>
    <n v="4.9363514548238903E-2"/>
    <n v="0.51677676453419696"/>
    <n v="0.43385972091756397"/>
    <x v="1098"/>
    <n v="2.14205009157853E-2"/>
    <n v="0.17082381526408899"/>
    <n v="0.32313388019948702"/>
    <n v="9.2440031697114206E-2"/>
    <n v="0.172514631981072"/>
    <n v="7.4457696011688404E-2"/>
    <n v="1.19624563064601E-2"/>
    <n v="8.8364279025562598E-2"/>
    <n v="3.4478186968606203E-2"/>
    <n v="5.7154967988295704"/>
  </r>
  <r>
    <x v="33"/>
    <x v="15"/>
    <n v="7.5602872093671003E-2"/>
    <n v="0.19376855772749399"/>
    <n v="0.48087983600727602"/>
    <n v="0.32535160626523002"/>
    <x v="1099"/>
    <n v="1.5914701293291401E-2"/>
    <n v="9.4907811944365497E-2"/>
    <n v="1.5085786952627699E-2"/>
    <n v="8.2753589607375503E-3"/>
    <n v="0.72569543163537897"/>
    <n v="5.4291009251844803E-2"/>
    <n v="1.98775996752498E-2"/>
    <n v="3.17699718809379E-2"/>
    <n v="1.5867225560437001E-2"/>
    <n v="4.9479583248075203"/>
  </r>
  <r>
    <x v="33"/>
    <x v="16"/>
    <n v="9.4108425933135301E-2"/>
    <n v="0.176367355843188"/>
    <n v="0.49545286570188701"/>
    <n v="0.32817977845492402"/>
    <x v="1100"/>
    <n v="7.7853953302926696E-3"/>
    <n v="0.10398767531086101"/>
    <n v="5.5387348138635398E-2"/>
    <n v="9.4454947797801107E-3"/>
    <n v="0.64833953214937301"/>
    <n v="6.71530667638955E-2"/>
    <n v="2.7419235835338798E-2"/>
    <n v="3.4428747807243198E-2"/>
    <n v="3.0317759734190101E-2"/>
    <n v="5.0769142241326604"/>
  </r>
  <r>
    <x v="33"/>
    <x v="17"/>
    <n v="0.218273368080313"/>
    <n v="9.5958298286196897E-2"/>
    <n v="0.54851836993549596"/>
    <n v="0.35552333177830697"/>
    <x v="1101"/>
    <n v="2.2548581508648802E-2"/>
    <n v="0.30720183311584298"/>
    <n v="7.5002693936682699E-2"/>
    <n v="0.132421419122805"/>
    <n v="0.29136865865677197"/>
    <n v="7.3709451662473405E-2"/>
    <n v="2.0216830459927001E-2"/>
    <n v="3.45275223626232E-2"/>
    <n v="3.31857844180845E-2"/>
    <n v="5.4637609247242303"/>
  </r>
  <r>
    <x v="33"/>
    <x v="18"/>
    <n v="0.55311214824846899"/>
    <n v="5.2794276203015501E-2"/>
    <n v="0.53211635226060205"/>
    <n v="0.41508937153638198"/>
    <x v="1102"/>
    <n v="1.82806362614861E-2"/>
    <n v="0.26052852001196403"/>
    <n v="0.27737460198120001"/>
    <n v="0.14173614532543599"/>
    <n v="0.12718274972353799"/>
    <n v="7.6262116386627998E-2"/>
    <n v="1.45973911806119E-2"/>
    <n v="4.8810062866767902E-2"/>
    <n v="2.8446189035239999E-2"/>
    <n v="5.7428963558056303"/>
  </r>
  <r>
    <x v="33"/>
    <x v="19"/>
    <n v="0.65443370994956995"/>
    <n v="4.7700287003820403E-2"/>
    <n v="0.544278600666118"/>
    <n v="0.408021112330061"/>
    <x v="1103"/>
    <n v="1.8094746011535701E-2"/>
    <n v="0.23440909308240199"/>
    <n v="0.33685653591777198"/>
    <n v="0.12735090744559199"/>
    <n v="0.108696173660337"/>
    <n v="6.3414103820953999E-2"/>
    <n v="1.22868674147378E-2"/>
    <n v="6.0071108057019602E-2"/>
    <n v="3.1773700198494903E-2"/>
    <n v="5.7938295390635197"/>
  </r>
  <r>
    <x v="33"/>
    <x v="20"/>
    <n v="0.61405851995373195"/>
    <n v="5.01529596667801E-2"/>
    <n v="0.52790948435700302"/>
    <n v="0.42193755597621602"/>
    <x v="1104"/>
    <n v="1.9336447903923401E-2"/>
    <n v="0.23357723155538801"/>
    <n v="0.29868945770056998"/>
    <n v="0.12564655838028899"/>
    <n v="0.124626402130916"/>
    <n v="6.9430575727407004E-2"/>
    <n v="1.25248209799429E-2"/>
    <n v="7.1974558399569399E-2"/>
    <n v="3.5363522012455198E-2"/>
    <n v="5.7974656626302004"/>
  </r>
  <r>
    <x v="33"/>
    <x v="21"/>
    <n v="0.59648860756700295"/>
    <n v="5.4012357519559698E-2"/>
    <n v="0.56737618110627297"/>
    <n v="0.37861146137416701"/>
    <x v="1105"/>
    <n v="2.0611570993821202E-2"/>
    <n v="0.25480389090789202"/>
    <n v="0.26457487717591099"/>
    <n v="0.12861898898271201"/>
    <n v="0.131536461177439"/>
    <n v="7.8437035550293494E-2"/>
    <n v="1.38080961893062E-2"/>
    <n v="6.6875273743486702E-2"/>
    <n v="3.1480049357619902E-2"/>
    <n v="5.7173648576777003"/>
  </r>
  <r>
    <x v="33"/>
    <x v="22"/>
    <n v="0.228985109890183"/>
    <n v="9.2192680615905395E-2"/>
    <n v="0.54413357566582299"/>
    <n v="0.36367374371827099"/>
    <x v="1106"/>
    <n v="1.9437228812602E-2"/>
    <n v="0.15555654481478601"/>
    <n v="0.162975244806873"/>
    <n v="9.9811730248775293E-2"/>
    <n v="0.29867349148418798"/>
    <n v="0.110137828388353"/>
    <n v="2.1533604723851501E-2"/>
    <n v="6.8887130531662094E-2"/>
    <n v="4.7382509185083202E-2"/>
    <n v="5.5995605591398601"/>
  </r>
  <r>
    <x v="33"/>
    <x v="23"/>
    <n v="0.64007907198450997"/>
    <n v="5.3136830239363698E-2"/>
    <n v="0.57725283156785601"/>
    <n v="0.369610338192781"/>
    <x v="1107"/>
    <n v="2.8484856598036401E-2"/>
    <n v="0.35893329286910403"/>
    <n v="6.9533011680676604E-2"/>
    <n v="0.25756171921277299"/>
    <n v="0.11560593288623899"/>
    <n v="9.4491738921705606E-2"/>
    <n v="1.78652998361781E-2"/>
    <n v="2.7580251513579498E-2"/>
    <n v="2.08257528246251E-2"/>
    <n v="5.8911907365301603"/>
  </r>
  <r>
    <x v="33"/>
    <x v="24"/>
    <n v="0.123661524202225"/>
    <n v="0.13946057459205499"/>
    <n v="0.52329172618033304"/>
    <n v="0.337247699227612"/>
    <x v="1108"/>
    <n v="6.2392094682916198E-3"/>
    <n v="8.9703167630143299E-2"/>
    <n v="0.111538531092314"/>
    <n v="1.4676893133357599E-2"/>
    <n v="0.46965486603296602"/>
    <n v="0.14449672948484299"/>
    <n v="2.39596153639508E-2"/>
    <n v="7.8755255457676199E-2"/>
    <n v="4.0137451111595598E-2"/>
    <n v="5.38789632210975"/>
  </r>
  <r>
    <x v="33"/>
    <x v="25"/>
    <n v="0.13534224419475799"/>
    <n v="0.13365909211898999"/>
    <n v="0.52967034598107299"/>
    <n v="0.33667056189993699"/>
    <x v="1109"/>
    <n v="5.3933826029610703E-3"/>
    <n v="9.5961440139094106E-2"/>
    <n v="0.12654979730572799"/>
    <n v="1.13335404514033E-2"/>
    <n v="0.451889695944375"/>
    <n v="0.14856093948799701"/>
    <n v="2.6275920966817801E-2"/>
    <n v="7.4746773774273495E-2"/>
    <n v="3.9540895376117997E-2"/>
    <n v="5.4702913272662901"/>
  </r>
  <r>
    <x v="33"/>
    <x v="26"/>
    <n v="0.17579570452329699"/>
    <n v="0.118522886837438"/>
    <n v="0.50356794458609999"/>
    <n v="0.37790916857646201"/>
    <x v="1110"/>
    <n v="4.2085908055833603E-3"/>
    <n v="0.11657852645075201"/>
    <n v="0.135594351026076"/>
    <n v="1.41314270106044E-2"/>
    <n v="0.40863227045060402"/>
    <n v="0.15177921674837699"/>
    <n v="2.5890087066639599E-2"/>
    <n v="7.9377719651822304E-2"/>
    <n v="4.5790865585712201E-2"/>
    <n v="5.4319162686414098"/>
  </r>
  <r>
    <x v="33"/>
    <x v="27"/>
    <n v="0.49337311896381603"/>
    <n v="6.6795894704013994E-2"/>
    <n v="0.55847679902347602"/>
    <n v="0.37472730627251"/>
    <x v="1111"/>
    <n v="1.53663469648633E-2"/>
    <n v="0.29421688632145598"/>
    <n v="0.18517134741954999"/>
    <n v="0.14588267547158301"/>
    <n v="0.16015271975189299"/>
    <n v="9.1790277919212196E-2"/>
    <n v="1.49589187352537E-2"/>
    <n v="5.4807669532093602E-2"/>
    <n v="2.88792159358357E-2"/>
    <n v="5.7131119009601798"/>
  </r>
  <r>
    <x v="33"/>
    <x v="28"/>
    <n v="0.73824973526026605"/>
    <n v="4.9458281408047797E-2"/>
    <n v="0.51081455457097402"/>
    <n v="0.439727164020978"/>
    <x v="1112"/>
    <n v="1.9529357123925801E-2"/>
    <n v="0.25742483220062001"/>
    <n v="0.27793714974067601"/>
    <n v="0.12935759175218101"/>
    <n v="0.121179960174889"/>
    <n v="7.0883302490169803E-2"/>
    <n v="1.2333722608888299E-2"/>
    <n v="7.5536254104517406E-2"/>
    <n v="2.7629102962420798E-2"/>
    <n v="5.6865921169345999"/>
  </r>
  <r>
    <x v="33"/>
    <x v="29"/>
    <n v="0.74157636111579905"/>
    <n v="5.1530813915760199E-2"/>
    <n v="0.49146312305756001"/>
    <n v="0.45700606302668001"/>
    <x v="1113"/>
    <n v="1.97682476579569E-2"/>
    <n v="0.244458763983886"/>
    <n v="0.31143419328062"/>
    <n v="0.10455002443436601"/>
    <n v="0.11900811840671301"/>
    <n v="6.9343777617020194E-2"/>
    <n v="1.18361769976156E-2"/>
    <n v="8.4372380748602802E-2"/>
    <n v="2.7824802937573601E-2"/>
    <n v="5.6710445791153097"/>
  </r>
  <r>
    <x v="33"/>
    <x v="30"/>
    <n v="0.85368968190819605"/>
    <n v="5.1656581777614903E-2"/>
    <n v="0.48352252158419501"/>
    <n v="0.46482089663818998"/>
    <x v="1114"/>
    <n v="2.1341113749085899E-2"/>
    <n v="0.210735237072535"/>
    <n v="0.35531038313642399"/>
    <n v="0.106484620052929"/>
    <n v="0.10839600919549799"/>
    <n v="6.3209330414711704E-2"/>
    <n v="8.7706394889995008E-3"/>
    <n v="9.3088310826656695E-2"/>
    <n v="2.5498764781209101E-2"/>
    <n v="5.6036071459130303"/>
  </r>
  <r>
    <x v="33"/>
    <x v="31"/>
    <n v="0.98869485994672701"/>
    <n v="4.48654870860246E-2"/>
    <n v="0.45398539305338198"/>
    <n v="0.50114911986059396"/>
    <x v="1115"/>
    <n v="2.12669513329516E-2"/>
    <n v="0.19912346836200601"/>
    <n v="0.402378772496366"/>
    <n v="9.6520664901396394E-2"/>
    <n v="9.5119464581364999E-2"/>
    <n v="5.4673351431132597E-2"/>
    <n v="8.1067504981496494E-3"/>
    <n v="9.4263773320825195E-2"/>
    <n v="2.23693812788834E-2"/>
    <n v="5.6791294643752099"/>
  </r>
  <r>
    <x v="33"/>
    <x v="32"/>
    <n v="0.94261057623877598"/>
    <n v="4.1558144683527802E-2"/>
    <n v="0.45783550940213502"/>
    <n v="0.50060634591433695"/>
    <x v="1116"/>
    <n v="1.8414639163458799E-2"/>
    <n v="0.19387361622614499"/>
    <n v="0.39064667564536398"/>
    <n v="9.0817261969740506E-2"/>
    <n v="0.10738950998119499"/>
    <n v="5.6086041855466097E-2"/>
    <n v="9.8988191218765294E-3"/>
    <n v="0.101140022029254"/>
    <n v="2.56854287422793E-2"/>
    <n v="5.7164498886810096"/>
  </r>
  <r>
    <x v="34"/>
    <x v="0"/>
    <n v="0.80778871131060703"/>
    <n v="4.82302544043317E-2"/>
    <n v="0.57000786684071303"/>
    <n v="0.38176187875495599"/>
    <x v="1117"/>
    <n v="4.6575370121170197E-2"/>
    <n v="0.19041287978646601"/>
    <n v="7.1388881482531794E-2"/>
    <n v="8.9170224513857005E-2"/>
    <n v="0.21897326230528999"/>
    <n v="0.123852499739698"/>
    <n v="0.116924840503854"/>
    <n v="5.6054108353376098E-2"/>
    <n v="7.2622813930315902E-2"/>
    <n v="6.9726797157772502"/>
  </r>
  <r>
    <x v="34"/>
    <x v="1"/>
    <n v="0.80759331953493496"/>
    <n v="4.3807936420251999E-2"/>
    <n v="0.57785473705312496"/>
    <n v="0.378337326526624"/>
    <x v="1118"/>
    <n v="4.7430555432086401E-2"/>
    <n v="0.21534268207594601"/>
    <n v="8.1572740109011305E-2"/>
    <n v="9.60942821448839E-2"/>
    <n v="0.215295389629999"/>
    <n v="0.123065217642921"/>
    <n v="9.4705227709212206E-2"/>
    <n v="4.5517486801357102E-2"/>
    <n v="7.4543315282529499E-2"/>
    <n v="7.0791174277789803"/>
  </r>
  <r>
    <x v="34"/>
    <x v="2"/>
    <n v="0.96726270412392301"/>
    <n v="5.1973125370294498E-2"/>
    <n v="0.59951551084662802"/>
    <n v="0.34851136378307701"/>
    <x v="1119"/>
    <n v="4.7811400672887201E-2"/>
    <n v="0.227387520864133"/>
    <n v="8.2158456234907404E-2"/>
    <n v="9.7061088202135604E-2"/>
    <n v="0.20933046509620501"/>
    <n v="0.12009282353765301"/>
    <n v="9.1681312584932298E-2"/>
    <n v="5.29766173908192E-2"/>
    <n v="6.1690849666561999E-2"/>
    <n v="7.0802807872677898"/>
  </r>
  <r>
    <x v="34"/>
    <x v="3"/>
    <n v="0.92694026212991099"/>
    <n v="4.2282725314773E-2"/>
    <n v="0.57051912143289996"/>
    <n v="0.38719815325232698"/>
    <x v="1120"/>
    <n v="4.6501150850208499E-2"/>
    <n v="0.22367229626037199"/>
    <n v="8.2224499056541306E-2"/>
    <n v="8.9996425262632504E-2"/>
    <n v="0.20720337610973"/>
    <n v="0.115431897524175"/>
    <n v="9.6765072725744902E-2"/>
    <n v="5.0385726487571801E-2"/>
    <n v="7.9997347350269102E-2"/>
    <n v="7.0389755892318204"/>
  </r>
  <r>
    <x v="34"/>
    <x v="4"/>
    <n v="0.98206951722743197"/>
    <n v="4.6936700153716301E-2"/>
    <n v="0.58828874427783295"/>
    <n v="0.36477455556845001"/>
    <x v="1121"/>
    <n v="4.5693018922848001E-2"/>
    <n v="0.22750802218921901"/>
    <n v="8.1585369886720799E-2"/>
    <n v="8.7212789010511105E-2"/>
    <n v="0.19657051371538301"/>
    <n v="0.12554475771068699"/>
    <n v="9.1450195122700098E-2"/>
    <n v="6.7419760715336396E-2"/>
    <n v="6.8212324819153E-2"/>
    <n v="6.9928531040589004"/>
  </r>
  <r>
    <x v="34"/>
    <x v="5"/>
    <n v="0.96738064000565205"/>
    <n v="4.8740507520837702E-2"/>
    <n v="0.59678583802537399"/>
    <n v="0.35447365445378898"/>
    <x v="1122"/>
    <n v="4.2066813644612698E-2"/>
    <n v="0.238679913246793"/>
    <n v="7.8644690361821895E-2"/>
    <n v="9.3186845101944193E-2"/>
    <n v="0.198780263652237"/>
    <n v="0.119683186893562"/>
    <n v="9.2138445955093504E-2"/>
    <n v="6.3200402096776701E-2"/>
    <n v="6.4836547233676198E-2"/>
    <n v="7.0228931277021696"/>
  </r>
  <r>
    <x v="34"/>
    <x v="6"/>
    <n v="0.96686388067836604"/>
    <n v="4.6909398409254503E-2"/>
    <n v="0.58538461327632696"/>
    <n v="0.36770598831441798"/>
    <x v="1123"/>
    <n v="4.8863647796745499E-2"/>
    <n v="0.243617991785648"/>
    <n v="8.0993285701378107E-2"/>
    <n v="9.0752602379705505E-2"/>
    <n v="0.20086527441591101"/>
    <n v="0.12022150746522001"/>
    <n v="8.4055028060586998E-2"/>
    <n v="5.9436923163379701E-2"/>
    <n v="6.3296789969478198E-2"/>
    <n v="7.1460663791169896"/>
  </r>
  <r>
    <x v="34"/>
    <x v="7"/>
    <n v="1.00706774493038"/>
    <n v="4.88563430781912E-2"/>
    <n v="0.56666671288077997"/>
    <n v="0.384476944041029"/>
    <x v="1124"/>
    <n v="5.01641587258689E-2"/>
    <n v="0.239187363672587"/>
    <n v="8.9039153944521596E-2"/>
    <n v="8.7548780483314007E-2"/>
    <n v="0.19648760219182701"/>
    <n v="0.11747063851445901"/>
    <n v="8.9406898686075903E-2"/>
    <n v="5.4142891217439003E-2"/>
    <n v="7.0131235107064996E-2"/>
    <n v="7.0903138088413504"/>
  </r>
  <r>
    <x v="34"/>
    <x v="8"/>
    <n v="0.93477643940380095"/>
    <n v="4.5170586370085801E-2"/>
    <n v="0.59131130881204097"/>
    <n v="0.363518104817873"/>
    <x v="1125"/>
    <n v="6.6800860982565699E-2"/>
    <n v="0.22926764449429901"/>
    <n v="8.2922163922889605E-2"/>
    <n v="8.2558389175858796E-2"/>
    <n v="0.201480352293013"/>
    <n v="0.11315590373185901"/>
    <n v="0.10210909092018799"/>
    <n v="4.7910982023970199E-2"/>
    <n v="6.5110674833919496E-2"/>
    <n v="7.1062643760345701"/>
  </r>
  <r>
    <x v="34"/>
    <x v="9"/>
    <n v="1.0024107443716801"/>
    <n v="4.6596277492650599E-2"/>
    <n v="0.58896735818199397"/>
    <n v="0.36443636432535498"/>
    <x v="1126"/>
    <n v="6.6436445801966296E-2"/>
    <n v="0.23197498128295199"/>
    <n v="8.0872398493722894E-2"/>
    <n v="9.6367814341264596E-2"/>
    <n v="0.19495872265236699"/>
    <n v="0.122381706755255"/>
    <n v="9.918706681068E-2"/>
    <n v="3.3184651337135503E-2"/>
    <n v="6.6422411010015794E-2"/>
    <n v="7.0851305572057797"/>
  </r>
  <r>
    <x v="34"/>
    <x v="10"/>
    <n v="1.1365925279686799"/>
    <n v="4.6415076855496597E-2"/>
    <n v="0.58803574065144004"/>
    <n v="0.36554918249306401"/>
    <x v="1127"/>
    <n v="9.7495957951222595E-2"/>
    <n v="0.24521736368837899"/>
    <n v="7.6512233489771903E-2"/>
    <n v="0.11116260039614"/>
    <n v="0.18106330878127"/>
    <n v="0.116816668536598"/>
    <n v="8.85195432178362E-2"/>
    <n v="1.9183850941898398E-2"/>
    <n v="5.80286896247377E-2"/>
    <n v="7.0928808670429797"/>
  </r>
  <r>
    <x v="34"/>
    <x v="11"/>
    <n v="1.4932535083146401"/>
    <n v="4.1641191616506798E-2"/>
    <n v="0.59748212844519999"/>
    <n v="0.36087667993829298"/>
    <x v="1128"/>
    <n v="9.6188626097939794E-2"/>
    <n v="0.27410334060854202"/>
    <n v="7.8289752246584896E-2"/>
    <n v="0.122075757048275"/>
    <n v="0.17797900585697601"/>
    <n v="0.118257939365173"/>
    <n v="6.8681535980633507E-2"/>
    <n v="1.14734231030125E-2"/>
    <n v="4.5291059743822498E-2"/>
    <n v="7.1179602233264303"/>
  </r>
  <r>
    <x v="34"/>
    <x v="12"/>
    <n v="0.85877647473781304"/>
    <n v="5.0706034222079102E-2"/>
    <n v="0.60643177748896304"/>
    <n v="0.34286218828895798"/>
    <x v="1129"/>
    <n v="4.3079915282177299E-2"/>
    <n v="0.18407678085560999"/>
    <n v="8.6829030498028606E-2"/>
    <n v="9.5013762078670405E-2"/>
    <n v="0.21547245743416599"/>
    <n v="0.121772386319251"/>
    <n v="0.11600704007210599"/>
    <n v="4.8075631501277701E-2"/>
    <n v="8.1199807444394603E-2"/>
    <n v="7.0881035116644497"/>
  </r>
  <r>
    <x v="34"/>
    <x v="13"/>
    <n v="0.902579035578436"/>
    <n v="4.6916319767017399E-2"/>
    <n v="0.60408509745460104"/>
    <n v="0.34899858277838097"/>
    <x v="1130"/>
    <n v="4.7794513383432803E-2"/>
    <n v="0.20152563391383299"/>
    <n v="9.4356378417506895E-2"/>
    <n v="0.102368937723047"/>
    <n v="0.21367689245242799"/>
    <n v="0.11320286427903301"/>
    <n v="0.10975148472122601"/>
    <n v="3.4061984479295801E-2"/>
    <n v="7.5055168416076901E-2"/>
    <n v="7.1247540643189904"/>
  </r>
  <r>
    <x v="34"/>
    <x v="14"/>
    <n v="0.76599921446207997"/>
    <n v="6.0625734285910497E-2"/>
    <n v="0.61142948856596702"/>
    <n v="0.32794477714812198"/>
    <x v="1131"/>
    <n v="4.5305618099909697E-2"/>
    <n v="0.156475465599935"/>
    <n v="6.8166381773766493E-2"/>
    <n v="0.101179807547984"/>
    <n v="0.31781608932141903"/>
    <n v="0.110360274721195"/>
    <n v="9.8453198953314197E-2"/>
    <n v="1.5657514925268401E-2"/>
    <n v="7.8753871912315906E-2"/>
    <n v="7.2513276152867299"/>
  </r>
  <r>
    <x v="34"/>
    <x v="15"/>
    <n v="0.35564575708638402"/>
    <n v="0.108388968247905"/>
    <n v="0.66658774224015904"/>
    <n v="0.22502328951193501"/>
    <x v="1132"/>
    <n v="5.5712709793131001E-4"/>
    <n v="4.3457651569312E-2"/>
    <n v="8.5834256787250904E-3"/>
    <n v="0.121475070527566"/>
    <n v="0.63711704146233294"/>
    <n v="4.9442456467142799E-2"/>
    <n v="7.4327364348060795E-2"/>
    <n v="1.79080386820053E-3"/>
    <n v="5.7215538549354399E-2"/>
    <n v="7.5373144758868396"/>
  </r>
  <r>
    <x v="34"/>
    <x v="16"/>
    <n v="0.46678307859249601"/>
    <n v="0.102107962215243"/>
    <n v="0.63746392229902205"/>
    <n v="0.26042811548573502"/>
    <x v="1133"/>
    <n v="2.31511170961481E-4"/>
    <n v="4.5432506339997902E-2"/>
    <n v="2.9797073618943001E-2"/>
    <n v="0.116524189530614"/>
    <n v="0.54159993663668904"/>
    <n v="5.5426874860557501E-2"/>
    <n v="0.130305964283497"/>
    <n v="4.8104596887603296E-3"/>
    <n v="7.1300245940258203E-2"/>
    <n v="7.4502966067635601"/>
  </r>
  <r>
    <x v="34"/>
    <x v="17"/>
    <n v="0.69188783568621104"/>
    <n v="8.2059169924765696E-2"/>
    <n v="0.62174273951839198"/>
    <n v="0.29619809055684299"/>
    <x v="1134"/>
    <n v="2.7421930159682601E-2"/>
    <n v="0.19281762726013299"/>
    <n v="2.8690905756208002E-2"/>
    <n v="0.102398773024895"/>
    <n v="0.34536733096322397"/>
    <n v="7.3841338400100806E-2"/>
    <n v="0.15994185213304901"/>
    <n v="5.0893161557826602E-3"/>
    <n v="5.7383591310749701E-2"/>
    <n v="7.3163384879441402"/>
  </r>
  <r>
    <x v="34"/>
    <x v="18"/>
    <n v="0.93471367022377405"/>
    <n v="6.2646014856403795E-2"/>
    <n v="0.62053872146011102"/>
    <n v="0.316815263683486"/>
    <x v="1135"/>
    <n v="4.2573532287193398E-2"/>
    <n v="0.24297607817845401"/>
    <n v="7.5030404681045201E-2"/>
    <n v="8.4035620731396199E-2"/>
    <n v="0.24421060263630301"/>
    <n v="0.102165867845653"/>
    <n v="0.139409241940608"/>
    <n v="6.9570583805278804E-3"/>
    <n v="5.6313519251645398E-2"/>
    <n v="7.1582751161341003"/>
  </r>
  <r>
    <x v="34"/>
    <x v="19"/>
    <n v="0.97894849780735704"/>
    <n v="5.94205468669372E-2"/>
    <n v="0.61873162571741802"/>
    <n v="0.32184782741564399"/>
    <x v="1136"/>
    <n v="4.4714941518093597E-2"/>
    <n v="0.24581792300748001"/>
    <n v="9.8565861604342497E-2"/>
    <n v="8.0218537224771694E-2"/>
    <n v="0.21990752150760301"/>
    <n v="0.11893873771348901"/>
    <n v="0.112221664941083"/>
    <n v="1.22476481357421E-2"/>
    <n v="6.22758297440279E-2"/>
    <n v="7.1331436987687296"/>
  </r>
  <r>
    <x v="34"/>
    <x v="20"/>
    <n v="0.91042853977337002"/>
    <n v="6.0019336652206302E-2"/>
    <n v="0.62212034107047698"/>
    <n v="0.31786032227731698"/>
    <x v="1137"/>
    <n v="5.5560188885998597E-2"/>
    <n v="0.223095555399003"/>
    <n v="8.6688673738724603E-2"/>
    <n v="9.2724667944699898E-2"/>
    <n v="0.24258276530936099"/>
    <n v="0.105518987640566"/>
    <n v="0.11405868797416099"/>
    <n v="1.1592817327010301E-2"/>
    <n v="5.8677090911635602E-2"/>
    <n v="7.1600940567450904"/>
  </r>
  <r>
    <x v="34"/>
    <x v="21"/>
    <n v="1.03652127216761"/>
    <n v="5.5167583825468602E-2"/>
    <n v="0.62576295512506896"/>
    <n v="0.31906946104946199"/>
    <x v="1138"/>
    <n v="7.0722782239323503E-2"/>
    <n v="0.217862989493358"/>
    <n v="6.7111654662165399E-2"/>
    <n v="9.5520522137563402E-2"/>
    <n v="0.22952363723181299"/>
    <n v="0.107069137048015"/>
    <n v="0.12913814549955299"/>
    <n v="1.5570466834656901E-2"/>
    <n v="6.0719802021149502E-2"/>
    <n v="7.2634592869600496"/>
  </r>
  <r>
    <x v="34"/>
    <x v="22"/>
    <n v="0.68701039178316903"/>
    <n v="7.3057972055343895E-2"/>
    <n v="0.63134197221969601"/>
    <n v="0.29560005572496001"/>
    <x v="1139"/>
    <n v="5.06895158131127E-2"/>
    <n v="0.103791737821627"/>
    <n v="4.0204793963824002E-2"/>
    <n v="0.12438758013175"/>
    <n v="0.38122865208454398"/>
    <n v="0.118801635898498"/>
    <n v="8.1882352781595696E-2"/>
    <n v="9.8359506918971901E-3"/>
    <n v="8.0347060353835806E-2"/>
    <n v="7.34976439432885"/>
  </r>
  <r>
    <x v="34"/>
    <x v="23"/>
    <n v="1.39800460578724"/>
    <n v="5.5645422317146399E-2"/>
    <n v="0.62576032225422196"/>
    <n v="0.31859425542863201"/>
    <x v="1140"/>
    <n v="8.4831202170739597E-2"/>
    <n v="0.273245404309371"/>
    <n v="3.21340285262878E-2"/>
    <n v="0.119234323245393"/>
    <n v="0.23292296548861699"/>
    <n v="0.117520640528256"/>
    <n v="8.5403660881002194E-2"/>
    <n v="7.3615073524421603E-3"/>
    <n v="4.1385125073083097E-2"/>
    <n v="7.2362728070626998"/>
  </r>
  <r>
    <x v="34"/>
    <x v="24"/>
    <n v="0.437060749782618"/>
    <n v="9.2852429139180806E-2"/>
    <n v="0.65375136132059897"/>
    <n v="0.25339620954022102"/>
    <x v="1141"/>
    <n v="2.8903901923414901E-5"/>
    <n v="4.7332222612696297E-2"/>
    <n v="4.07665658547448E-2"/>
    <n v="9.1295873318016196E-2"/>
    <n v="0.51875587467455198"/>
    <n v="0.125212649552808"/>
    <n v="5.1911342584068702E-2"/>
    <n v="1.6909283031478699E-2"/>
    <n v="0.10165243400606599"/>
    <n v="7.3477313224873599"/>
  </r>
  <r>
    <x v="34"/>
    <x v="25"/>
    <n v="0.45102167662972098"/>
    <n v="9.4478628412611995E-2"/>
    <n v="0.65713325440418102"/>
    <n v="0.248388117183207"/>
    <x v="1142"/>
    <n v="4.84916702853576E-5"/>
    <n v="5.22671579421033E-2"/>
    <n v="4.50204046096477E-2"/>
    <n v="0.102043235531643"/>
    <n v="0.48671357223766698"/>
    <n v="0.13371675064527899"/>
    <n v="4.85592950820707E-2"/>
    <n v="1.8094245100282999E-2"/>
    <n v="0.105541097834338"/>
    <n v="7.3204384213193796"/>
  </r>
  <r>
    <x v="34"/>
    <x v="26"/>
    <n v="0.53988705054053898"/>
    <n v="8.5309098137097902E-2"/>
    <n v="0.647062842914919"/>
    <n v="0.26762805894798303"/>
    <x v="1143"/>
    <n v="1.18887880494607E-4"/>
    <n v="5.37588891257351E-2"/>
    <n v="4.5700333938443298E-2"/>
    <n v="0.104818354069508"/>
    <n v="0.48033869660046302"/>
    <n v="0.135194269181448"/>
    <n v="5.3430820221137598E-2"/>
    <n v="1.5962785099191901E-2"/>
    <n v="0.104442060717978"/>
    <n v="7.4022499806336004"/>
  </r>
  <r>
    <x v="34"/>
    <x v="27"/>
    <n v="0.91796473057446604"/>
    <n v="5.70063585702884E-2"/>
    <n v="0.63016865672957501"/>
    <n v="0.31282498470013698"/>
    <x v="1144"/>
    <n v="2.84310533954827E-2"/>
    <n v="0.21508704825684"/>
    <n v="6.2280717801486599E-2"/>
    <n v="9.7965112370417995E-2"/>
    <n v="0.25867043436668802"/>
    <n v="0.11010262659128001"/>
    <n v="0.138737225826877"/>
    <n v="1.1639544520565001E-2"/>
    <n v="7.0320195801785598E-2"/>
    <n v="7.2852944243852598"/>
  </r>
  <r>
    <x v="34"/>
    <x v="28"/>
    <n v="1.0619445967965599"/>
    <n v="6.0723417400717898E-2"/>
    <n v="0.59422101036907005"/>
    <n v="0.34505557223021199"/>
    <x v="1145"/>
    <n v="4.1258913361038103E-2"/>
    <n v="0.22060718135084501"/>
    <n v="8.6563476637357306E-2"/>
    <n v="7.1717047536389897E-2"/>
    <n v="0.23365262768412801"/>
    <n v="0.10845288207230599"/>
    <n v="0.136161157177073"/>
    <n v="1.49682129617329E-2"/>
    <n v="7.5496842312071294E-2"/>
    <n v="7.1539061127831998"/>
  </r>
  <r>
    <x v="34"/>
    <x v="29"/>
    <n v="1.0059806095478001"/>
    <n v="6.4105785166862994E-2"/>
    <n v="0.61044671833870201"/>
    <n v="0.325447496494435"/>
    <x v="1146"/>
    <n v="4.2168929489474802E-2"/>
    <n v="0.216419595639707"/>
    <n v="9.3445257155964301E-2"/>
    <n v="6.01041867862342E-2"/>
    <n v="0.23831932985830401"/>
    <n v="0.123604811400959"/>
    <n v="0.118899796543717"/>
    <n v="1.7693826030697201E-2"/>
    <n v="8.3092646846232396E-2"/>
    <n v="7.0900651633077398"/>
  </r>
  <r>
    <x v="34"/>
    <x v="30"/>
    <n v="1.0473866210339899"/>
    <n v="5.7061811377252199E-2"/>
    <n v="0.62517956014149401"/>
    <n v="0.31775862848125402"/>
    <x v="1147"/>
    <n v="4.5363435307253501E-2"/>
    <n v="0.21689414664290699"/>
    <n v="0.112769121147293"/>
    <n v="6.2040049643747798E-2"/>
    <n v="0.238320553160531"/>
    <n v="0.11322405204753"/>
    <n v="9.9394875354889001E-2"/>
    <n v="1.9119163569924501E-2"/>
    <n v="8.6303489470441003E-2"/>
    <n v="7.1790441310220698"/>
  </r>
  <r>
    <x v="34"/>
    <x v="31"/>
    <n v="1.03116864721931"/>
    <n v="5.9551759594127403E-2"/>
    <n v="0.584602124929268"/>
    <n v="0.355846115476605"/>
    <x v="1148"/>
    <n v="5.21915003887925E-2"/>
    <n v="0.22169893497530699"/>
    <n v="0.124595025827256"/>
    <n v="6.0999010280865899E-2"/>
    <n v="0.224680564612975"/>
    <n v="0.109747422157252"/>
    <n v="0.104870745868075"/>
    <n v="2.1387983935871598E-2"/>
    <n v="7.4591528990556002E-2"/>
    <n v="7.2480121710487504"/>
  </r>
  <r>
    <x v="34"/>
    <x v="32"/>
    <n v="0.97291270531324703"/>
    <n v="6.8330473203116707E-2"/>
    <n v="0.61040129147185695"/>
    <n v="0.32126823532502602"/>
    <x v="1149"/>
    <n v="5.6160866243659797E-2"/>
    <n v="0.20509797869103399"/>
    <n v="0.11327658744569601"/>
    <n v="6.7342547133987601E-2"/>
    <n v="0.24179663619890701"/>
    <n v="0.11776812125500299"/>
    <n v="8.7952980307032205E-2"/>
    <n v="3.0211898036888101E-2"/>
    <n v="7.4014720221647595E-2"/>
    <n v="7.1689237630657399"/>
  </r>
  <r>
    <x v="35"/>
    <x v="0"/>
    <n v="0.73909106711627104"/>
    <n v="1.1564638781224399E-3"/>
    <n v="0.74456542075571397"/>
    <n v="0.25427811536616302"/>
    <x v="1150"/>
    <n v="6.9904723569730001E-2"/>
    <n v="0.36210760988936502"/>
    <n v="0.18870211106077001"/>
    <n v="0.14598676777130801"/>
    <n v="4.1942732195573401E-2"/>
    <n v="0.157834651144555"/>
    <n v="6.1276501462461603E-3"/>
    <n v="6.1339934693789202E-3"/>
    <n v="4.8523590124929803E-3"/>
    <n v="6.5432952902896098"/>
  </r>
  <r>
    <x v="35"/>
    <x v="1"/>
    <n v="0.76139173030974205"/>
    <n v="4.1268594778001598E-3"/>
    <n v="0.71113680338422702"/>
    <n v="0.28473633713797197"/>
    <x v="1151"/>
    <n v="4.79476796758719E-2"/>
    <n v="0.36067192961501798"/>
    <n v="0.22735464068261699"/>
    <n v="0.128851401862351"/>
    <n v="3.8435970538961299E-2"/>
    <n v="0.16602543582745899"/>
    <n v="3.86371348896585E-3"/>
    <n v="6.8756259756010598E-3"/>
    <n v="4.5978066818286702E-3"/>
    <n v="6.5802048854108603"/>
  </r>
  <r>
    <x v="35"/>
    <x v="2"/>
    <n v="0.96070094340691004"/>
    <n v="3.4751167655448002E-3"/>
    <n v="0.75020421904429202"/>
    <n v="0.24632066419016299"/>
    <x v="1152"/>
    <n v="4.6782302387537902E-2"/>
    <n v="0.38295950717857002"/>
    <n v="0.21728060562438301"/>
    <n v="0.13734990880140399"/>
    <n v="3.5728320600765202E-2"/>
    <n v="0.14664072354444399"/>
    <n v="5.0399418957255901E-3"/>
    <n v="5.6798854123335102E-3"/>
    <n v="4.3238779104369301E-3"/>
    <n v="6.4481531665015801"/>
  </r>
  <r>
    <x v="35"/>
    <x v="3"/>
    <n v="0.84656274372356499"/>
    <n v="4.0766436413392599E-3"/>
    <n v="0.75182254274036797"/>
    <n v="0.244100813618292"/>
    <x v="1153"/>
    <n v="4.3106327908738098E-2"/>
    <n v="0.42009621592795499"/>
    <n v="0.217599230015453"/>
    <n v="0.105084966177816"/>
    <n v="3.6268067064111301E-2"/>
    <n v="0.14297221600360899"/>
    <n v="5.3684566672925803E-3"/>
    <n v="5.2416752405243698E-3"/>
    <n v="4.4076818963020396E-3"/>
    <n v="6.4566441226030102"/>
  </r>
  <r>
    <x v="35"/>
    <x v="4"/>
    <n v="0.97190272065245198"/>
    <n v="2.3714690489130301E-3"/>
    <n v="0.74054035962250497"/>
    <n v="0.25708817132858203"/>
    <x v="1154"/>
    <n v="4.2281235704154603E-2"/>
    <n v="0.44383594317967601"/>
    <n v="0.19645540667460001"/>
    <n v="0.10161378431807799"/>
    <n v="4.4512881574909902E-2"/>
    <n v="0.133736120263766"/>
    <n v="4.6819576764481098E-3"/>
    <n v="7.2316963702251597E-3"/>
    <n v="4.3487688498423799E-3"/>
    <n v="6.5520506681055499"/>
  </r>
  <r>
    <x v="35"/>
    <x v="5"/>
    <n v="0.97374258281843795"/>
    <n v="4.8567422380693904E-3"/>
    <n v="0.76169014576179095"/>
    <n v="0.23345311200013999"/>
    <x v="1155"/>
    <n v="4.3719808751764198E-2"/>
    <n v="0.44144999712729099"/>
    <n v="0.18960884671293701"/>
    <n v="0.108039785971282"/>
    <n v="3.5415757235340503E-2"/>
    <n v="0.14863959462503201"/>
    <n v="2.7356826321843098E-3"/>
    <n v="5.1754322179736901E-3"/>
    <n v="4.1277587325450702E-3"/>
    <n v="6.6915275584428704"/>
  </r>
  <r>
    <x v="35"/>
    <x v="6"/>
    <n v="0.937550087495713"/>
    <n v="4.2516145667244104E-3"/>
    <n v="0.75388707118458098"/>
    <n v="0.241861314248695"/>
    <x v="1156"/>
    <n v="4.0386485836495699E-2"/>
    <n v="0.44566235584742198"/>
    <n v="0.183367667295214"/>
    <n v="0.12660506593051599"/>
    <n v="3.71279164455008E-2"/>
    <n v="0.132341980413758"/>
    <n v="3.9095376471172099E-3"/>
    <n v="4.5064817887053897E-3"/>
    <n v="3.7185110570061302E-3"/>
    <n v="6.3758228768216396"/>
  </r>
  <r>
    <x v="35"/>
    <x v="7"/>
    <n v="1.00400114277851"/>
    <n v="3.5428833404304899E-3"/>
    <n v="0.731890750775128"/>
    <n v="0.26456636588444199"/>
    <x v="1157"/>
    <n v="4.1455919259780101E-2"/>
    <n v="0.47161569412455501"/>
    <n v="0.19336793263954599"/>
    <n v="0.10448508088889701"/>
    <n v="3.3261400497663698E-2"/>
    <n v="0.129052522852528"/>
    <n v="3.6153619151803799E-3"/>
    <n v="4.1199507656367101E-3"/>
    <n v="4.0317076504133402E-3"/>
    <n v="6.7067065465431401"/>
  </r>
  <r>
    <x v="35"/>
    <x v="8"/>
    <n v="0.88350279162498302"/>
    <n v="5.94900679122355E-3"/>
    <n v="0.72969340640760605"/>
    <n v="0.26435758680117"/>
    <x v="1158"/>
    <n v="5.6323116361624397E-2"/>
    <n v="0.43013028271146603"/>
    <n v="0.18881590736091799"/>
    <n v="0.11358652274344801"/>
    <n v="4.1019690182824503E-2"/>
    <n v="0.12911651683903699"/>
    <n v="3.9000762522804801E-3"/>
    <n v="5.11566382172791E-3"/>
    <n v="4.82890047660755E-3"/>
    <n v="6.64286042609828"/>
  </r>
  <r>
    <x v="35"/>
    <x v="9"/>
    <n v="0.974852724664797"/>
    <n v="8.4574151280524101E-3"/>
    <n v="0.74082060774707104"/>
    <n v="0.25072197712487698"/>
    <x v="1159"/>
    <n v="6.84418202447135E-2"/>
    <n v="0.39333287502492098"/>
    <n v="0.190584454439156"/>
    <n v="0.132960616378726"/>
    <n v="3.9422610409352001E-2"/>
    <n v="0.139357282137793"/>
    <n v="5.7291700436854403E-3"/>
    <n v="4.1028121171534197E-3"/>
    <n v="5.3075463428598896E-3"/>
    <n v="6.6524693913592703"/>
  </r>
  <r>
    <x v="35"/>
    <x v="10"/>
    <n v="1.1344055650015501"/>
    <n v="4.16224149834941E-3"/>
    <n v="0.76483543710746205"/>
    <n v="0.231002321394189"/>
    <x v="1160"/>
    <n v="6.9422807104744799E-2"/>
    <n v="0.41257415136148901"/>
    <n v="0.15624659249952999"/>
    <n v="0.12761537826571601"/>
    <n v="3.3085249771560202E-2"/>
    <n v="0.17168892798831401"/>
    <n v="5.7569253416854703E-3"/>
    <n v="5.9046920896321502E-3"/>
    <n v="4.5298653959132303E-3"/>
    <n v="6.7784200905827401"/>
  </r>
  <r>
    <x v="35"/>
    <x v="11"/>
    <n v="1.81229590040707"/>
    <n v="2.6824772608432402E-3"/>
    <n v="0.76633929715983495"/>
    <n v="0.23097822557932099"/>
    <x v="1161"/>
    <n v="6.3503526888768397E-2"/>
    <n v="0.44554003749417198"/>
    <n v="0.11943859146972"/>
    <n v="0.15577598765144601"/>
    <n v="2.3042878128880302E-2"/>
    <n v="0.173568344301961"/>
    <n v="4.7313788623979097E-3"/>
    <n v="2.86271027992807E-3"/>
    <n v="3.1818157618151701E-3"/>
    <n v="6.6282857812860598"/>
  </r>
  <r>
    <x v="35"/>
    <x v="12"/>
    <n v="0.74925654313750001"/>
    <n v="6.8176147897817197E-3"/>
    <n v="0.75700133849030604"/>
    <n v="0.236181046719912"/>
    <x v="1162"/>
    <n v="5.8068188665234999E-2"/>
    <n v="0.374193291752905"/>
    <n v="0.20708001776503299"/>
    <n v="0.129136199417555"/>
    <n v="4.7808348375666797E-2"/>
    <n v="0.14940637172938401"/>
    <n v="4.7954081092924398E-3"/>
    <n v="5.5370610982112501E-3"/>
    <n v="5.67455322670309E-3"/>
    <n v="6.7301607026562502"/>
  </r>
  <r>
    <x v="35"/>
    <x v="13"/>
    <n v="0.78408828221239701"/>
    <n v="5.4277704441507103E-3"/>
    <n v="0.77267488808025897"/>
    <n v="0.22189734147559101"/>
    <x v="1163"/>
    <n v="3.9992153245859099E-2"/>
    <n v="0.36946605768992602"/>
    <n v="0.23412500416415"/>
    <n v="0.123730708238697"/>
    <n v="4.70270315288112E-2"/>
    <n v="0.14671382869496799"/>
    <n v="4.9807776412031397E-3"/>
    <n v="5.5859408032923703E-3"/>
    <n v="5.7684160084461797E-3"/>
    <n v="6.6699498603953398"/>
  </r>
  <r>
    <x v="35"/>
    <x v="14"/>
    <n v="0.53811587730888799"/>
    <n v="1.0207203460866E-2"/>
    <n v="0.76445000838219301"/>
    <n v="0.225342788156941"/>
    <x v="1164"/>
    <n v="4.5044085641256899E-2"/>
    <n v="0.31913700955083901"/>
    <n v="0.207072216501237"/>
    <n v="0.12068441376979901"/>
    <n v="0.114407851573907"/>
    <n v="0.16352518971691299"/>
    <n v="3.0850536350798298E-3"/>
    <n v="5.3135282312862199E-3"/>
    <n v="4.8237266676239999E-3"/>
    <n v="6.6452417582595"/>
  </r>
  <r>
    <x v="35"/>
    <x v="15"/>
    <n v="7.8881207275473098E-2"/>
    <n v="5.1338344210027198E-2"/>
    <n v="0.69052509411767804"/>
    <n v="0.25813656167229498"/>
    <x v="1165"/>
    <n v="0"/>
    <n v="0"/>
    <n v="7.5264962725852494E-2"/>
    <n v="0.10901228815718"/>
    <n v="0.56814604630824606"/>
    <n v="0.16561735837522101"/>
    <n v="1.2152306072544499E-3"/>
    <n v="0"/>
    <n v="3.1362501698138801E-3"/>
    <n v="8.0049170520902209"/>
  </r>
  <r>
    <x v="35"/>
    <x v="16"/>
    <n v="8.9910250208728004E-2"/>
    <n v="4.3636354908699902E-2"/>
    <n v="0.67821218390583904"/>
    <n v="0.27815146118546102"/>
    <x v="1166"/>
    <n v="0"/>
    <n v="2.2114705953558199E-4"/>
    <n v="0.12709414626061299"/>
    <n v="0.12797012140275199"/>
    <n v="0.48575556871574499"/>
    <n v="0.165083952079527"/>
    <n v="1.3594724501976799E-3"/>
    <n v="0"/>
    <n v="4.0714337592392897E-3"/>
    <n v="7.77381470423681"/>
  </r>
  <r>
    <x v="35"/>
    <x v="17"/>
    <n v="0.36870384883725099"/>
    <n v="1.05713733334428E-2"/>
    <n v="0.75622955928577895"/>
    <n v="0.233199067380778"/>
    <x v="1167"/>
    <n v="4.24258518293388E-2"/>
    <n v="0.55026684043149998"/>
    <n v="5.04495705246766E-2"/>
    <n v="0.103776841994838"/>
    <n v="0.120185765944492"/>
    <n v="0.10708136728657899"/>
    <n v="1.57276171530368E-3"/>
    <n v="0"/>
    <n v="2.6634656638290801E-3"/>
    <n v="6.9761643300812599"/>
  </r>
  <r>
    <x v="35"/>
    <x v="18"/>
    <n v="0.76055972565906604"/>
    <n v="5.74855471596854E-3"/>
    <n v="0.77214543503009603"/>
    <n v="0.222106010253935"/>
    <x v="1168"/>
    <n v="2.8998557258737099E-2"/>
    <n v="0.49613873322050001"/>
    <n v="0.176696411182829"/>
    <n v="8.1820026345087907E-2"/>
    <n v="5.9231178820083802E-2"/>
    <n v="0.134972301938032"/>
    <n v="1.7777306651632499E-4"/>
    <n v="1.4810753002954501E-3"/>
    <n v="3.5125316114773498E-3"/>
    <n v="6.9246200279051902"/>
  </r>
  <r>
    <x v="35"/>
    <x v="19"/>
    <n v="0.92204211270417102"/>
    <n v="6.5968760601106402E-3"/>
    <n v="0.80720305848811602"/>
    <n v="0.18620006545177301"/>
    <x v="1169"/>
    <n v="2.80242172638576E-2"/>
    <n v="0.48667467565045702"/>
    <n v="0.208604821071079"/>
    <n v="8.33389363229948E-2"/>
    <n v="4.0581708818173502E-2"/>
    <n v="0.129368498952487"/>
    <n v="3.7113658729852101E-4"/>
    <n v="2.31114811228128E-3"/>
    <n v="3.4003829221601499E-3"/>
    <n v="6.8168532052512996"/>
  </r>
  <r>
    <x v="35"/>
    <x v="20"/>
    <n v="0.728974692597118"/>
    <n v="7.3599199140893497E-3"/>
    <n v="0.80443962754704101"/>
    <n v="0.18820045253886999"/>
    <x v="1170"/>
    <n v="4.0835645198916103E-2"/>
    <n v="0.438241513090602"/>
    <n v="0.18691951836632201"/>
    <n v="0.121130023148564"/>
    <n v="5.5000470149119803E-2"/>
    <n v="0.129678841495146"/>
    <n v="1.17716726182999E-4"/>
    <n v="1.5735855151004E-3"/>
    <n v="4.3759039603782704E-3"/>
    <n v="6.8792385274887096"/>
  </r>
  <r>
    <x v="35"/>
    <x v="21"/>
    <n v="0.80890869384355202"/>
    <n v="5.4315127698985801E-3"/>
    <n v="0.80738840298385095"/>
    <n v="0.18718008424624999"/>
    <x v="1171"/>
    <n v="4.6965693992637399E-2"/>
    <n v="0.43221660717148502"/>
    <n v="0.15924433615910899"/>
    <n v="0.12034073863860401"/>
    <n v="6.1546851950921397E-2"/>
    <n v="0.15427563206320899"/>
    <n v="2.89791264387231E-5"/>
    <n v="1.3322894638002601E-3"/>
    <n v="4.09097292966652E-3"/>
    <n v="7.1408263905214904"/>
  </r>
  <r>
    <x v="35"/>
    <x v="22"/>
    <n v="0.33626029296472598"/>
    <n v="1.1155177149450701E-2"/>
    <n v="0.82062258973678304"/>
    <n v="0.168222233113766"/>
    <x v="1172"/>
    <n v="4.6897993961050398E-2"/>
    <n v="0.236099389525944"/>
    <n v="0.12961906789844099"/>
    <n v="0.16432357720530899"/>
    <n v="0.10336692198991899"/>
    <n v="0.27086981427096002"/>
    <n v="2.1660597238684699E-4"/>
    <n v="1.0285671533599499E-3"/>
    <n v="4.3059773476212797E-3"/>
    <n v="6.6868901522027198"/>
  </r>
  <r>
    <x v="35"/>
    <x v="23"/>
    <n v="1.39453393713925"/>
    <n v="4.36294431613458E-3"/>
    <n v="0.82963823346190502"/>
    <n v="0.165998822221961"/>
    <x v="1173"/>
    <n v="4.5608111201078799E-2"/>
    <n v="0.54718960330247302"/>
    <n v="2.99837082585096E-2"/>
    <n v="0.16528611855074801"/>
    <n v="3.1904903056258697E-2"/>
    <n v="0.163152808430582"/>
    <n v="2.4583945242939102E-4"/>
    <n v="1.02808318018396E-4"/>
    <n v="3.1800038571879901E-3"/>
    <n v="6.9886221938831898"/>
  </r>
  <r>
    <x v="35"/>
    <x v="24"/>
    <n v="0.12598415682269101"/>
    <n v="4.0655320775954101E-2"/>
    <n v="0.80791935438831597"/>
    <n v="0.15142532483572901"/>
    <x v="1174"/>
    <n v="1.9188137444877699E-3"/>
    <n v="1.48820203663389E-3"/>
    <n v="0.18829410646741601"/>
    <n v="0.15936753240884699"/>
    <n v="0.23161759819674699"/>
    <n v="0.31886780353473698"/>
    <n v="3.7545619589111402E-4"/>
    <n v="0"/>
    <n v="6.4492077542004601E-3"/>
    <n v="7.1796550671073396"/>
  </r>
  <r>
    <x v="35"/>
    <x v="25"/>
    <n v="0.12335163818331001"/>
    <n v="2.54690252950499E-2"/>
    <n v="0.83841580564335505"/>
    <n v="0.13611516906159499"/>
    <x v="1175"/>
    <n v="6.5057386309069903E-3"/>
    <n v="3.2404829266355901E-3"/>
    <n v="0.167816564708022"/>
    <n v="0.16958018286382101"/>
    <n v="0.22381593758346"/>
    <n v="0.34143250453121299"/>
    <n v="1.4252830968551099E-3"/>
    <n v="0"/>
    <n v="4.7136148131708402E-3"/>
    <n v="7.3559470310985597"/>
  </r>
  <r>
    <x v="35"/>
    <x v="26"/>
    <n v="0.148776462933357"/>
    <n v="1.86874478490008E-2"/>
    <n v="0.869997493343728"/>
    <n v="0.11131505880727199"/>
    <x v="1176"/>
    <n v="4.50584159875571E-3"/>
    <n v="2.50368300393567E-3"/>
    <n v="0.173109203739614"/>
    <n v="0.13129205630353599"/>
    <n v="0.19138340267922399"/>
    <n v="0.39784573812575902"/>
    <n v="1.7725687390902599E-4"/>
    <n v="7.8851172877785001E-4"/>
    <n v="6.7104387979845604E-3"/>
    <n v="7.1591487377464702"/>
  </r>
  <r>
    <x v="35"/>
    <x v="27"/>
    <n v="0.67150680525766804"/>
    <n v="7.4625584010628802E-3"/>
    <n v="0.82304804258116704"/>
    <n v="0.16948939901776999"/>
    <x v="1177"/>
    <n v="2.9467135603468399E-2"/>
    <n v="0.46613456371737899"/>
    <n v="0.17296122968088301"/>
    <n v="0.116861424799012"/>
    <n v="5.5772753472712197E-2"/>
    <n v="0.131428755233859"/>
    <n v="6.5453917776975496E-5"/>
    <n v="4.6752798412125402E-4"/>
    <n v="4.28037453729145E-3"/>
    <n v="7.0065026781462203"/>
  </r>
  <r>
    <x v="35"/>
    <x v="28"/>
    <n v="0.94715665196050003"/>
    <n v="5.5850552605839999E-3"/>
    <n v="0.78389682266484395"/>
    <n v="0.21051812207457199"/>
    <x v="1178"/>
    <n v="3.1656922328222599E-2"/>
    <n v="0.427013895562669"/>
    <n v="0.25090669183376202"/>
    <n v="9.1063780081756196E-2"/>
    <n v="5.2561089954016899E-2"/>
    <n v="0.122449564952547"/>
    <n v="2.7842966288863403E-4"/>
    <n v="1.35677006918248E-3"/>
    <n v="3.5548396721344902E-3"/>
    <n v="6.7519785507763803"/>
  </r>
  <r>
    <x v="35"/>
    <x v="29"/>
    <n v="0.94032752463482405"/>
    <n v="5.3219875572806004E-3"/>
    <n v="0.75460787744064495"/>
    <n v="0.240070135002075"/>
    <x v="1179"/>
    <n v="3.2507586164406702E-2"/>
    <n v="0.40121159165876802"/>
    <n v="0.26399865489995"/>
    <n v="9.4986740085078805E-2"/>
    <n v="4.9010102117159303E-2"/>
    <n v="0.13231816326000501"/>
    <n v="2.73774335116213E-4"/>
    <n v="3.4995705192940501E-3"/>
    <n v="3.4239598350347101E-3"/>
    <n v="6.8938222399926898"/>
  </r>
  <r>
    <x v="35"/>
    <x v="30"/>
    <n v="0.97328158124780595"/>
    <n v="7.5673813046060502E-3"/>
    <n v="0.78703807844484597"/>
    <n v="0.20539454025054801"/>
    <x v="1180"/>
    <n v="2.7940124998034999E-2"/>
    <n v="0.39864323287008002"/>
    <n v="0.26996716335558002"/>
    <n v="0.110014252931986"/>
    <n v="4.7375972621915202E-2"/>
    <n v="0.124105256437189"/>
    <n v="5.1610671203015303E-5"/>
    <n v="4.0377393571215704E-3"/>
    <n v="3.9026269208013399E-3"/>
    <n v="6.7222508140341901"/>
  </r>
  <r>
    <x v="35"/>
    <x v="31"/>
    <n v="1.07578684812604"/>
    <n v="4.4814439116668799E-3"/>
    <n v="0.76802350697474497"/>
    <n v="0.227495049113588"/>
    <x v="1181"/>
    <n v="3.4764611927567399E-2"/>
    <n v="0.36860532307597099"/>
    <n v="0.30176326193565001"/>
    <n v="0.126629724332114"/>
    <n v="4.2602635154494597E-2"/>
    <n v="0.10309557666118099"/>
    <n v="2.3930162680164201E-4"/>
    <n v="4.2011248849625499E-3"/>
    <n v="3.7154009488056601E-3"/>
    <n v="6.7877389109130997"/>
  </r>
  <r>
    <x v="35"/>
    <x v="32"/>
    <n v="0.95201481234227203"/>
    <n v="5.2545637404003698E-3"/>
    <n v="0.75997099192260498"/>
    <n v="0.23477444433699399"/>
    <x v="1182"/>
    <n v="3.6604496139079498E-2"/>
    <n v="0.33540022224462201"/>
    <n v="0.305680318841558"/>
    <n v="0.11662999414214301"/>
    <n v="5.1640315469085298E-2"/>
    <n v="0.122122551563489"/>
    <n v="8.7499613891465098E-5"/>
    <n v="4.9576665655731E-3"/>
    <n v="4.6814491914694903E-3"/>
    <n v="7.01627511183327"/>
  </r>
  <r>
    <x v="36"/>
    <x v="0"/>
    <n v="0.78181123846215905"/>
    <n v="3.74670999312047E-3"/>
    <n v="0.39773385400656702"/>
    <n v="0.59851943600031199"/>
    <x v="1183"/>
    <n v="5.2478150639792998E-2"/>
    <n v="0.253152448994934"/>
    <n v="0.16563973111885499"/>
    <n v="0.21475997882877701"/>
    <n v="0.118522028771258"/>
    <n v="7.4170694988933195E-2"/>
    <n v="1.9110789511340001E-2"/>
    <n v="6.7289080035739995E-2"/>
    <n v="2.49676004232556E-2"/>
    <n v="5.53044595463167"/>
  </r>
  <r>
    <x v="36"/>
    <x v="1"/>
    <n v="0.769753112247194"/>
    <n v="3.7355752970241801E-3"/>
    <n v="0.38521227251440698"/>
    <n v="0.61105215218856901"/>
    <x v="1184"/>
    <n v="5.3606150589272199E-2"/>
    <n v="0.251611989337577"/>
    <n v="0.188503078924844"/>
    <n v="0.18862272396563801"/>
    <n v="0.12044713824973501"/>
    <n v="7.9547036904883295E-2"/>
    <n v="1.6329342777129101E-2"/>
    <n v="6.5487050692215096E-2"/>
    <n v="2.6259684071785899E-2"/>
    <n v="5.4719826847506301"/>
  </r>
  <r>
    <x v="36"/>
    <x v="2"/>
    <n v="0.94055558667987804"/>
    <n v="3.8313682963851E-3"/>
    <n v="0.381446572871734"/>
    <n v="0.61472205883188102"/>
    <x v="1185"/>
    <n v="4.9018718577605098E-2"/>
    <n v="0.26806094285695398"/>
    <n v="0.18219332357176299"/>
    <n v="0.198470680411439"/>
    <n v="0.11233348961776"/>
    <n v="7.7035736746036407E-2"/>
    <n v="1.72295368023123E-2"/>
    <n v="6.0752961098788E-2"/>
    <n v="2.3427004789709299E-2"/>
    <n v="5.5404108369187401"/>
  </r>
  <r>
    <x v="36"/>
    <x v="3"/>
    <n v="0.92127060453919396"/>
    <n v="5.2575217717181297E-3"/>
    <n v="0.37202780413472097"/>
    <n v="0.62271467409356096"/>
    <x v="1186"/>
    <n v="4.3613382082615802E-2"/>
    <n v="0.30787676982987999"/>
    <n v="0.17020570963179199"/>
    <n v="0.17876886661167199"/>
    <n v="0.10990413091619999"/>
    <n v="7.45067544395277E-2"/>
    <n v="2.14058640360207E-2"/>
    <n v="6.21529162213076E-2"/>
    <n v="2.1652667348412501E-2"/>
    <n v="5.5420528962922901"/>
  </r>
  <r>
    <x v="36"/>
    <x v="4"/>
    <n v="0.98488326864439202"/>
    <n v="3.47571035859225E-3"/>
    <n v="0.375851362246923"/>
    <n v="0.62067292739448499"/>
    <x v="1187"/>
    <n v="4.3614326049470298E-2"/>
    <n v="0.33115386246657402"/>
    <n v="0.16312202610720899"/>
    <n v="0.17697622134742"/>
    <n v="0.102878058718974"/>
    <n v="7.4121141677159302E-2"/>
    <n v="2.1052692932079502E-2"/>
    <n v="5.6761356105260501E-2"/>
    <n v="2.18740622608572E-2"/>
    <n v="5.5277932940543897"/>
  </r>
  <r>
    <x v="36"/>
    <x v="5"/>
    <n v="0.96008824415988503"/>
    <n v="3.39205272915511E-3"/>
    <n v="0.38435726615548599"/>
    <n v="0.61225068111535796"/>
    <x v="1188"/>
    <n v="4.2351224765114E-2"/>
    <n v="0.33619249464055001"/>
    <n v="0.15885240090455199"/>
    <n v="0.18668011462978801"/>
    <n v="0.10169629413301"/>
    <n v="7.1222912625933499E-2"/>
    <n v="1.7800654484849399E-2"/>
    <n v="5.3952710937492501E-2"/>
    <n v="2.19095832594597E-2"/>
    <n v="5.5239821611623503"/>
  </r>
  <r>
    <x v="36"/>
    <x v="6"/>
    <n v="0.97624406381869"/>
    <n v="3.38837764460902E-3"/>
    <n v="0.38634434878535501"/>
    <n v="0.61026727357003596"/>
    <x v="1189"/>
    <n v="4.4103822367868702E-2"/>
    <n v="0.33029424085609999"/>
    <n v="0.160630181261988"/>
    <n v="0.18716193116143401"/>
    <n v="0.103858360545318"/>
    <n v="7.4787309353082504E-2"/>
    <n v="1.8027370692802101E-2"/>
    <n v="5.0045270571843901E-2"/>
    <n v="2.1563836502307698E-2"/>
    <n v="5.5192457600558296"/>
  </r>
  <r>
    <x v="36"/>
    <x v="7"/>
    <n v="0.99665345034071695"/>
    <n v="3.3542838475918001E-3"/>
    <n v="0.37380583524573502"/>
    <n v="0.62283988090667297"/>
    <x v="1190"/>
    <n v="4.6410108209436203E-2"/>
    <n v="0.32370311941879798"/>
    <n v="0.170489048152481"/>
    <n v="0.18786684210701099"/>
    <n v="0.102763815693607"/>
    <n v="7.3768540514645806E-2"/>
    <n v="1.6548242898615E-2"/>
    <n v="4.8436601915288403E-2"/>
    <n v="2.1050269966235199E-2"/>
    <n v="5.5572779194750304"/>
  </r>
  <r>
    <x v="36"/>
    <x v="8"/>
    <n v="0.88558906103058499"/>
    <n v="3.2372939604502901E-3"/>
    <n v="0.38475545566859298"/>
    <n v="0.61200725037095605"/>
    <x v="1191"/>
    <n v="4.3010090965718402E-2"/>
    <n v="0.30636021305873901"/>
    <n v="0.16510757680028201"/>
    <n v="0.19227944389412599"/>
    <n v="0.10381701726609401"/>
    <n v="6.8454568522671802E-2"/>
    <n v="1.5889501574480099E-2"/>
    <n v="6.7393527522340402E-2"/>
    <n v="2.9316650184878699E-2"/>
    <n v="5.5361011519800103"/>
  </r>
  <r>
    <x v="36"/>
    <x v="9"/>
    <n v="0.97433492503000496"/>
    <n v="3.0325136829018901E-3"/>
    <n v="0.37555895257777799"/>
    <n v="0.62140853373932003"/>
    <x v="1192"/>
    <n v="4.8161327477637801E-2"/>
    <n v="0.309242179654524"/>
    <n v="0.16317276511384901"/>
    <n v="0.200406927749672"/>
    <n v="0.110011542686409"/>
    <n v="6.9156067739944801E-2"/>
    <n v="1.96908805602183E-2"/>
    <n v="4.8199332819195799E-2"/>
    <n v="2.2620439683842801E-2"/>
    <n v="5.5227992957854504"/>
  </r>
  <r>
    <x v="36"/>
    <x v="10"/>
    <n v="1.1760359723254401"/>
    <n v="3.56187112821848E-3"/>
    <n v="0.35480146686466602"/>
    <n v="0.641636662007115"/>
    <x v="1193"/>
    <n v="5.0055018179104502E-2"/>
    <n v="0.30807898871565498"/>
    <n v="0.15120290942655101"/>
    <n v="0.23491863120881601"/>
    <n v="9.1947389858591896E-2"/>
    <n v="7.1145057515388896E-2"/>
    <n v="2.15785561806731E-2"/>
    <n v="4.51230741196725E-2"/>
    <n v="1.8743549786959701E-2"/>
    <n v="5.4977476163659098"/>
  </r>
  <r>
    <x v="36"/>
    <x v="11"/>
    <n v="1.63278047272186"/>
    <n v="2.69363668402498E-3"/>
    <n v="0.34070051271547802"/>
    <n v="0.65660585060049703"/>
    <x v="1194"/>
    <n v="5.3893181391093101E-2"/>
    <n v="0.32457786386764598"/>
    <n v="0.13298057206873501"/>
    <n v="0.27197394867480601"/>
    <n v="7.9702270533339697E-2"/>
    <n v="7.3178375940352106E-2"/>
    <n v="1.77974495066704E-2"/>
    <n v="2.6512275710348799E-2"/>
    <n v="1.32284570175638E-2"/>
    <n v="5.5084293316031703"/>
  </r>
  <r>
    <x v="36"/>
    <x v="12"/>
    <n v="0.82191198715007796"/>
    <n v="4.5540784965224903E-3"/>
    <n v="0.412171943266948"/>
    <n v="0.58327397823652904"/>
    <x v="1195"/>
    <n v="4.9565021146887801E-2"/>
    <n v="0.26784609001394499"/>
    <n v="0.17230706232064899"/>
    <n v="0.20703328811879401"/>
    <n v="0.11670022823382201"/>
    <n v="7.2711143100307393E-2"/>
    <n v="2.10526902361464E-2"/>
    <n v="5.65388473549664E-2"/>
    <n v="2.6037481806838899E-2"/>
    <n v="5.5683352944878903"/>
  </r>
  <r>
    <x v="36"/>
    <x v="13"/>
    <n v="0.84266965840486197"/>
    <n v="4.7045841441189099E-3"/>
    <n v="0.39400630776968498"/>
    <n v="0.60128910808619596"/>
    <x v="1196"/>
    <n v="5.2630703860657199E-2"/>
    <n v="0.26697671155309199"/>
    <n v="0.19341960792219301"/>
    <n v="0.17790216508364801"/>
    <n v="0.122841642371483"/>
    <n v="7.3827115131386206E-2"/>
    <n v="2.0761386254351501E-2"/>
    <n v="5.7887332576453503E-2"/>
    <n v="2.32913542598304E-2"/>
    <n v="5.5825081348524002"/>
  </r>
  <r>
    <x v="36"/>
    <x v="14"/>
    <n v="0.55509486093579596"/>
    <n v="6.8316573934172602E-3"/>
    <n v="0.45106390860107198"/>
    <n v="0.542104434005511"/>
    <x v="1197"/>
    <n v="3.8872196508847302E-2"/>
    <n v="0.231298966943732"/>
    <n v="0.146218896611365"/>
    <n v="0.16049951012396599"/>
    <n v="0.244549621058197"/>
    <n v="7.6194063483612795E-2"/>
    <n v="3.1328687290119901E-2"/>
    <n v="3.2393408450428499E-2"/>
    <n v="2.8716768552202301E-2"/>
    <n v="5.6487596501533996"/>
  </r>
  <r>
    <x v="36"/>
    <x v="15"/>
    <n v="0.14743227200196199"/>
    <n v="1.4941009708204601E-2"/>
    <n v="0.59550495086008204"/>
    <n v="0.38955403943171302"/>
    <x v="1198"/>
    <n v="1.0568233291591001E-3"/>
    <n v="0.14018595496132399"/>
    <n v="6.6750395987177904E-3"/>
    <n v="1.70132717341845E-3"/>
    <n v="0.738662841138368"/>
    <n v="4.3582535275210603E-2"/>
    <n v="7.3405272243913799E-3"/>
    <n v="5.3147788313610703E-3"/>
    <n v="4.0618148548541101E-2"/>
    <n v="5.82141816098253"/>
  </r>
  <r>
    <x v="36"/>
    <x v="16"/>
    <n v="0.20765343556472399"/>
    <n v="1.00108748114352E-2"/>
    <n v="0.51592762645897405"/>
    <n v="0.47406149872959102"/>
    <x v="1199"/>
    <n v="7.9163176282733404E-3"/>
    <n v="0.13625757236052499"/>
    <n v="3.6205860689605601E-2"/>
    <n v="2.0867812017763901E-3"/>
    <n v="0.600247458171002"/>
    <n v="4.6153503030059898E-2"/>
    <n v="0.113282917259757"/>
    <n v="6.6122163646640999E-3"/>
    <n v="4.1265097886134298E-2"/>
    <n v="5.8469898435418797"/>
  </r>
  <r>
    <x v="36"/>
    <x v="17"/>
    <n v="0.36240580462240002"/>
    <n v="6.8992097189179103E-3"/>
    <n v="0.47656661343845802"/>
    <n v="0.51653417684262404"/>
    <x v="1200"/>
    <n v="2.3549774771766601E-2"/>
    <n v="0.32381658335407598"/>
    <n v="5.8736961524327301E-2"/>
    <n v="9.0751117607469595E-2"/>
    <n v="0.32549193173555702"/>
    <n v="6.3909264682602704E-2"/>
    <n v="5.6778414317499901E-2"/>
    <n v="6.5163562638168001E-3"/>
    <n v="4.1548969102476997E-2"/>
    <n v="5.78825132951419"/>
  </r>
  <r>
    <x v="36"/>
    <x v="18"/>
    <n v="0.59368177591335602"/>
    <n v="5.9895022732306298E-3"/>
    <n v="0.44711957412736097"/>
    <n v="0.54689092359940805"/>
    <x v="1201"/>
    <n v="3.4080080076049499E-2"/>
    <n v="0.350343114472144"/>
    <n v="0.103797291790649"/>
    <n v="0.15991114899633799"/>
    <n v="0.19147961842127201"/>
    <n v="8.9798148531777006E-2"/>
    <n v="2.2369399165900701E-2"/>
    <n v="1.07012835380263E-2"/>
    <n v="2.9645531171470299E-2"/>
    <n v="5.7418318362178802"/>
  </r>
  <r>
    <x v="36"/>
    <x v="19"/>
    <n v="0.70790923729837596"/>
    <n v="5.0960557037920597E-3"/>
    <n v="0.41507313533796703"/>
    <n v="0.57983080895824102"/>
    <x v="1202"/>
    <n v="3.6253275396931198E-2"/>
    <n v="0.36121751982904199"/>
    <n v="0.15198635863930801"/>
    <n v="0.15784795230832799"/>
    <n v="0.158152691581356"/>
    <n v="7.7834826842482399E-2"/>
    <n v="9.1739712793494493E-3"/>
    <n v="1.2924217738775E-2"/>
    <n v="2.6834976925669302E-2"/>
    <n v="5.76004780015528"/>
  </r>
  <r>
    <x v="36"/>
    <x v="20"/>
    <n v="0.64118405593413197"/>
    <n v="5.8285759805546703E-3"/>
    <n v="0.44389934001178399"/>
    <n v="0.55027208400766203"/>
    <x v="1203"/>
    <n v="3.2549820264214401E-2"/>
    <n v="0.33376802512552001"/>
    <n v="0.14416995687654"/>
    <n v="0.17613379566264201"/>
    <n v="0.17325248318384401"/>
    <n v="8.2349548827835101E-2"/>
    <n v="6.5403737625295997E-3"/>
    <n v="1.5430192243779501E-2"/>
    <n v="2.9504596681209298E-2"/>
    <n v="5.8038955980687996"/>
  </r>
  <r>
    <x v="36"/>
    <x v="21"/>
    <n v="0.76219412682408205"/>
    <n v="5.22361543749066E-3"/>
    <n v="0.40415332017573402"/>
    <n v="0.59062306438677503"/>
    <x v="1204"/>
    <n v="3.57851139621857E-2"/>
    <n v="0.35223693489872598"/>
    <n v="0.14145522583151199"/>
    <n v="0.16988451858314099"/>
    <n v="0.164774601978039"/>
    <n v="8.5030568417311603E-2"/>
    <n v="7.5735289873286402E-3"/>
    <n v="1.20471954352044E-2"/>
    <n v="2.43339479672873E-2"/>
    <n v="5.7039020490625303"/>
  </r>
  <r>
    <x v="36"/>
    <x v="22"/>
    <n v="0.33121606644471502"/>
    <n v="9.8655457683030703E-3"/>
    <n v="0.52455007673508103"/>
    <n v="0.46558437749661602"/>
    <x v="1205"/>
    <n v="2.92965076023145E-2"/>
    <n v="0.20408071214336701"/>
    <n v="0.109902836567511"/>
    <n v="8.5309557851286896E-2"/>
    <n v="0.38432998450609801"/>
    <n v="0.12186283509632299"/>
    <n v="3.5462463530860498E-3"/>
    <n v="1.08723416058057E-2"/>
    <n v="4.1169582957804103E-2"/>
    <n v="5.8223780356024397"/>
  </r>
  <r>
    <x v="36"/>
    <x v="23"/>
    <n v="0.86938394945250896"/>
    <n v="5.0928679137117903E-3"/>
    <n v="0.385394330643125"/>
    <n v="0.609512801443163"/>
    <x v="1206"/>
    <n v="3.7770235117894499E-2"/>
    <n v="0.36197821208606401"/>
    <n v="9.36667540275017E-2"/>
    <n v="0.191514188334859"/>
    <n v="0.18551405583389799"/>
    <n v="8.7020239543004002E-2"/>
    <n v="9.6291161141236498E-3"/>
    <n v="5.7286951280938001E-3"/>
    <n v="2.1164868421485201E-2"/>
    <n v="5.6574332516214803"/>
  </r>
  <r>
    <x v="36"/>
    <x v="24"/>
    <n v="0.193013487472111"/>
    <n v="1.36720928212578E-2"/>
    <n v="0.61873648903862"/>
    <n v="0.36759141814012303"/>
    <x v="1207"/>
    <n v="3.1262599815874799E-3"/>
    <n v="0.11430792483919699"/>
    <n v="9.0554949385325795E-2"/>
    <n v="7.7333520022646596E-3"/>
    <n v="0.56835937344406795"/>
    <n v="0.13317179864181"/>
    <n v="3.9536581805985597E-4"/>
    <n v="1.72538059377122E-2"/>
    <n v="5.2373160963948603E-2"/>
    <n v="5.8925759033179004"/>
  </r>
  <r>
    <x v="36"/>
    <x v="25"/>
    <n v="0.20495655068839899"/>
    <n v="1.50463083435635E-2"/>
    <n v="0.62306465576746495"/>
    <n v="0.36188903588897098"/>
    <x v="1208"/>
    <n v="2.3757551677903899E-3"/>
    <n v="0.12809973396327501"/>
    <n v="9.6068956286993204E-2"/>
    <n v="9.2902192992458995E-3"/>
    <n v="0.53003095092624697"/>
    <n v="0.15804255947415199"/>
    <n v="2.9400479098171898E-4"/>
    <n v="1.40394189684305E-2"/>
    <n v="5.1902208596959397E-2"/>
    <n v="5.7302100766058501"/>
  </r>
  <r>
    <x v="36"/>
    <x v="26"/>
    <n v="0.246072961392312"/>
    <n v="1.6679192791208799E-2"/>
    <n v="0.59656065696775595"/>
    <n v="0.38676015024103599"/>
    <x v="1209"/>
    <n v="6.5989975606369003E-3"/>
    <n v="0.141383906402201"/>
    <n v="0.10482808567167699"/>
    <n v="1.34683522823293E-2"/>
    <n v="0.50249710038820405"/>
    <n v="0.145462175441852"/>
    <n v="2.2720832478104899E-4"/>
    <n v="1.43290961659339E-2"/>
    <n v="6.1222299971776202E-2"/>
    <n v="5.7759627362919499"/>
  </r>
  <r>
    <x v="36"/>
    <x v="27"/>
    <n v="0.56794866734510996"/>
    <n v="9.4038933206378392E-3"/>
    <n v="0.43389415076459997"/>
    <n v="0.55670195591476201"/>
    <x v="1210"/>
    <n v="2.14361422496285E-2"/>
    <n v="0.37800108577885799"/>
    <n v="9.3589278833508399E-2"/>
    <n v="0.134154148795887"/>
    <n v="0.21376343012409901"/>
    <n v="9.8340036923123195E-2"/>
    <n v="6.2208425249031304E-3"/>
    <n v="1.0482821445401301E-2"/>
    <n v="3.5875726817837197E-2"/>
    <n v="5.7544969952636897"/>
  </r>
  <r>
    <x v="36"/>
    <x v="28"/>
    <n v="0.78622034661936702"/>
    <n v="6.8938351208669597E-3"/>
    <n v="0.39985086466075298"/>
    <n v="0.59325530021838002"/>
    <x v="1211"/>
    <n v="3.2260971329388197E-2"/>
    <n v="0.39417270091957102"/>
    <n v="0.122519754888849"/>
    <n v="0.159966557702689"/>
    <n v="0.15419078553583099"/>
    <n v="8.1974213267679299E-2"/>
    <n v="7.2194524917708197E-3"/>
    <n v="1.2768704104434101E-2"/>
    <n v="2.83043989303862E-2"/>
    <n v="5.7063092229060599"/>
  </r>
  <r>
    <x v="36"/>
    <x v="29"/>
    <n v="0.74169968749820803"/>
    <n v="1.14021441397314E-2"/>
    <n v="0.40673062446094399"/>
    <n v="0.58186723139932395"/>
    <x v="1212"/>
    <n v="4.5473416820495501E-2"/>
    <n v="0.358564761841353"/>
    <n v="0.14157179325182101"/>
    <n v="0.16484322738662099"/>
    <n v="0.151396235989635"/>
    <n v="7.8367296363034494E-2"/>
    <n v="5.6195326636231E-3"/>
    <n v="1.82029673694705E-2"/>
    <n v="2.9381039332292198E-2"/>
    <n v="5.6028912337482701"/>
  </r>
  <r>
    <x v="36"/>
    <x v="30"/>
    <n v="0.82614370959289296"/>
    <n v="6.9190688540690199E-3"/>
    <n v="0.40721329437423298"/>
    <n v="0.58586763677169795"/>
    <x v="1213"/>
    <n v="4.1948881979816097E-2"/>
    <n v="0.349619580296472"/>
    <n v="0.16146920442677901"/>
    <n v="0.15570189071604701"/>
    <n v="0.14316611459998299"/>
    <n v="8.0308539093913597E-2"/>
    <n v="5.4180064246841199E-3"/>
    <n v="2.6144265256645701E-2"/>
    <n v="3.04455748096834E-2"/>
    <n v="5.6370738797210702"/>
  </r>
  <r>
    <x v="36"/>
    <x v="31"/>
    <n v="0.89724724676276402"/>
    <n v="5.8068283621983702E-3"/>
    <n v="0.37530293651025098"/>
    <n v="0.61889023512755004"/>
    <x v="1214"/>
    <n v="4.7654284995606602E-2"/>
    <n v="0.34741399263195699"/>
    <n v="0.180997630939185"/>
    <n v="0.16229317016480199"/>
    <n v="0.122599890553624"/>
    <n v="7.5682181334198101E-2"/>
    <n v="4.4276187502829698E-3"/>
    <n v="2.81254290333228E-2"/>
    <n v="2.4857559365930301E-2"/>
    <n v="5.7274776422146303"/>
  </r>
  <r>
    <x v="36"/>
    <x v="32"/>
    <n v="0.79462787142888103"/>
    <n v="6.8101672205943299E-3"/>
    <n v="0.41003684650434602"/>
    <n v="0.58315298627505896"/>
    <x v="1215"/>
    <n v="4.0085629769157902E-2"/>
    <n v="0.321825763576437"/>
    <n v="0.174268137183475"/>
    <n v="0.16229662973040301"/>
    <n v="0.13925729563759601"/>
    <n v="7.7041564794636197E-2"/>
    <n v="5.3334327707912701E-3"/>
    <n v="3.9601282385100398E-2"/>
    <n v="3.3289753248860098E-2"/>
    <n v="5.6330553441404296"/>
  </r>
  <r>
    <x v="37"/>
    <x v="0"/>
    <n v="0.79989276100477102"/>
    <n v="1.5294330109561299E-2"/>
    <n v="0.49307140095895902"/>
    <n v="0.49163426893147999"/>
    <x v="1216"/>
    <n v="2.9259112069933198E-2"/>
    <n v="0.18403386182923701"/>
    <n v="0.27987397822883298"/>
    <n v="0.18929336117850001"/>
    <n v="8.4380914761480394E-2"/>
    <n v="7.4677043657698006E-2"/>
    <n v="1.7164200750217299E-2"/>
    <n v="0.10393286806782701"/>
    <n v="2.5393023061707199E-2"/>
    <n v="6.3478063861168597"/>
  </r>
  <r>
    <x v="37"/>
    <x v="1"/>
    <n v="0.87571060030871095"/>
    <n v="1.6314582185405099E-2"/>
    <n v="0.47998277117055799"/>
    <n v="0.50370264664403697"/>
    <x v="1217"/>
    <n v="2.85730177638857E-2"/>
    <n v="0.173926189411233"/>
    <n v="0.312687203970547"/>
    <n v="0.154253851413368"/>
    <n v="8.7894680413602197E-2"/>
    <n v="7.2521558978483905E-2"/>
    <n v="1.4531633275481799E-2"/>
    <n v="0.11401200362467501"/>
    <n v="3.1563509208449199E-2"/>
    <n v="6.43411554696754"/>
  </r>
  <r>
    <x v="37"/>
    <x v="2"/>
    <n v="0.99709413969989702"/>
    <n v="1.47071812792885E-2"/>
    <n v="0.47637820638589101"/>
    <n v="0.50891461233482105"/>
    <x v="1218"/>
    <n v="2.7227718679058401E-2"/>
    <n v="0.187000968622383"/>
    <n v="0.31656198478909803"/>
    <n v="0.163153074054145"/>
    <n v="8.5619146654793393E-2"/>
    <n v="6.9791238559543695E-2"/>
    <n v="1.5506075615886499E-2"/>
    <n v="0.103866537055464"/>
    <n v="2.21100272375407E-2"/>
    <n v="6.3192698435707797"/>
  </r>
  <r>
    <x v="37"/>
    <x v="3"/>
    <n v="0.88213353442130704"/>
    <n v="1.42721635331525E-2"/>
    <n v="0.470171880804028"/>
    <n v="0.51555595566281898"/>
    <x v="1219"/>
    <n v="2.8900830094796302E-2"/>
    <n v="0.21054526639331"/>
    <n v="0.30303322375804498"/>
    <n v="0.16144217539543601"/>
    <n v="7.5941555687206896E-2"/>
    <n v="7.0515517773965905E-2"/>
    <n v="1.5721018649529999E-2"/>
    <n v="0.107559025135207"/>
    <n v="1.65354403892129E-2"/>
    <n v="6.4891333580824702"/>
  </r>
  <r>
    <x v="37"/>
    <x v="4"/>
    <n v="1.0329252824727799"/>
    <n v="1.88218670057336E-2"/>
    <n v="0.46361677800421303"/>
    <n v="0.51756135499005396"/>
    <x v="1220"/>
    <n v="2.6155426348145602E-2"/>
    <n v="0.19739571438782999"/>
    <n v="0.30652883326636199"/>
    <n v="0.16189177085728099"/>
    <n v="8.0764434919494796E-2"/>
    <n v="7.1980148489405094E-2"/>
    <n v="1.3695363153996601E-2"/>
    <n v="0.102802677178643"/>
    <n v="2.64083724933694E-2"/>
    <n v="6.3747636908181997"/>
  </r>
  <r>
    <x v="37"/>
    <x v="5"/>
    <n v="0.93066134239131104"/>
    <n v="1.30276853742444E-2"/>
    <n v="0.49425794758510799"/>
    <n v="0.49271436704064703"/>
    <x v="1221"/>
    <n v="2.71297454593574E-2"/>
    <n v="0.220373365710512"/>
    <n v="0.28802466238563201"/>
    <n v="0.17907606239741899"/>
    <n v="7.0359762115841704E-2"/>
    <n v="7.2386563575895999E-2"/>
    <n v="1.2276022034915001E-2"/>
    <n v="0.107507568871284"/>
    <n v="1.5492669269592699E-2"/>
    <n v="6.3947926864563804"/>
  </r>
  <r>
    <x v="37"/>
    <x v="6"/>
    <n v="0.92339761456861402"/>
    <n v="1.3907190670138601E-2"/>
    <n v="0.48729816358830602"/>
    <n v="0.49879464574155502"/>
    <x v="1222"/>
    <n v="2.7366903626940799E-2"/>
    <n v="0.21652298553452401"/>
    <n v="0.281445363063207"/>
    <n v="0.172167433444123"/>
    <n v="6.8886557467101303E-2"/>
    <n v="7.1834602578592394E-2"/>
    <n v="1.52790663726178E-2"/>
    <n v="0.11458039985342799"/>
    <n v="2.3993531721247699E-2"/>
    <n v="6.4151812339380996"/>
  </r>
  <r>
    <x v="37"/>
    <x v="7"/>
    <n v="0.942486912012934"/>
    <n v="1.39109972620866E-2"/>
    <n v="0.49045455439368202"/>
    <n v="0.49563444834423098"/>
    <x v="1223"/>
    <n v="2.83176958767179E-2"/>
    <n v="0.21577626011238599"/>
    <n v="0.30365161089209503"/>
    <n v="0.161757227953365"/>
    <n v="6.3882698312687003E-2"/>
    <n v="7.0966125847147093E-2"/>
    <n v="1.68645456634922E-2"/>
    <n v="0.10527824796325"/>
    <n v="2.3804688973059401E-2"/>
    <n v="6.2887688818134002"/>
  </r>
  <r>
    <x v="37"/>
    <x v="8"/>
    <n v="0.93776702666479494"/>
    <n v="2.06483596082459E-2"/>
    <n v="0.48052216017312499"/>
    <n v="0.498829480218629"/>
    <x v="1224"/>
    <n v="2.6146591062031301E-2"/>
    <n v="0.20133101008937901"/>
    <n v="0.29251344516759398"/>
    <n v="0.17167842206324299"/>
    <n v="7.5842705250174405E-2"/>
    <n v="6.9728300109791502E-2"/>
    <n v="1.7342962217932599E-2"/>
    <n v="0.115951142187256"/>
    <n v="1.8579193852555999E-2"/>
    <n v="6.4944633537106702"/>
  </r>
  <r>
    <x v="37"/>
    <x v="9"/>
    <n v="1.0643126295827301"/>
    <n v="1.36808966138367E-2"/>
    <n v="0.47277974662142602"/>
    <n v="0.51353935676473805"/>
    <x v="1225"/>
    <n v="2.7519276383378501E-2"/>
    <n v="0.20453288854085699"/>
    <n v="0.306324753788218"/>
    <n v="0.17493677590250001"/>
    <n v="8.5993404207018606E-2"/>
    <n v="7.00804109099641E-2"/>
    <n v="1.4206412564699299E-2"/>
    <n v="9.1238073060684294E-2"/>
    <n v="1.7630950861909599E-2"/>
    <n v="6.4133554938368897"/>
  </r>
  <r>
    <x v="37"/>
    <x v="10"/>
    <n v="1.2041085615623699"/>
    <n v="1.2456061867226699E-2"/>
    <n v="0.47392963104226199"/>
    <n v="0.51361430709051104"/>
    <x v="1226"/>
    <n v="2.6954140048285401E-2"/>
    <n v="0.208254974160688"/>
    <n v="0.28717423242406898"/>
    <n v="0.21356055930183701"/>
    <n v="7.3448529767301401E-2"/>
    <n v="6.6661498733660896E-2"/>
    <n v="1.28928553485445E-2"/>
    <n v="8.4601239562173997E-2"/>
    <n v="1.7706566688485099E-2"/>
    <n v="6.4219895256241903"/>
  </r>
  <r>
    <x v="37"/>
    <x v="11"/>
    <n v="1.40950959530978"/>
    <n v="1.23271793472415E-2"/>
    <n v="0.50195996481332805"/>
    <n v="0.48571285583943002"/>
    <x v="1227"/>
    <n v="3.2600439080293399E-2"/>
    <n v="0.22547458590952099"/>
    <n v="0.261812765124949"/>
    <n v="0.25887265889591898"/>
    <n v="5.6094277892566498E-2"/>
    <n v="6.7515129852414396E-2"/>
    <n v="1.1534264997837501E-2"/>
    <n v="6.3352500195471395E-2"/>
    <n v="1.5047557128328899E-2"/>
    <n v="6.2515507600548696"/>
  </r>
  <r>
    <x v="37"/>
    <x v="12"/>
    <n v="0.85168364449663603"/>
    <n v="1.4581642921924799E-2"/>
    <n v="0.50585671687622003"/>
    <n v="0.47956164020185499"/>
    <x v="1228"/>
    <n v="3.2996865511495499E-2"/>
    <n v="0.169461261138139"/>
    <n v="0.30153824292692"/>
    <n v="0.17630773739067701"/>
    <n v="9.0671181354541205E-2"/>
    <n v="6.9372887799899502E-2"/>
    <n v="1.47279336851936E-2"/>
    <n v="0.102352618833517"/>
    <n v="3.1277893055581298E-2"/>
    <n v="6.3721453497665399"/>
  </r>
  <r>
    <x v="37"/>
    <x v="13"/>
    <n v="0.941468148610624"/>
    <n v="1.7357531596632701E-2"/>
    <n v="0.47186427603418801"/>
    <n v="0.51077819236917898"/>
    <x v="1229"/>
    <n v="3.5158415716212102E-2"/>
    <n v="0.171386314561737"/>
    <n v="0.34869759060614802"/>
    <n v="0.14733055135717901"/>
    <n v="9.04555396775375E-2"/>
    <n v="6.9418601790600096E-2"/>
    <n v="1.1158493779210001E-2"/>
    <n v="0.102556604411735"/>
    <n v="1.48973217323111E-2"/>
    <n v="6.2986364522423397"/>
  </r>
  <r>
    <x v="37"/>
    <x v="14"/>
    <n v="0.56958142398456602"/>
    <n v="2.47034505532828E-2"/>
    <n v="0.46970473451559303"/>
    <n v="0.50559181493112404"/>
    <x v="1230"/>
    <n v="3.09034023324413E-2"/>
    <n v="0.17306359887283401"/>
    <n v="0.294300993475548"/>
    <n v="0.15575842209982799"/>
    <n v="0.126171886740918"/>
    <n v="7.5774595339537301E-2"/>
    <n v="1.6525183973425901E-2"/>
    <n v="9.3895681977629694E-2"/>
    <n v="2.5136828440168801E-2"/>
    <n v="6.5116651827854097"/>
  </r>
  <r>
    <x v="37"/>
    <x v="15"/>
    <n v="5.96002494686892E-2"/>
    <n v="0.13128930025468699"/>
    <n v="0.59048534499466898"/>
    <n v="0.27822535475064503"/>
    <x v="1231"/>
    <n v="3.9810952835110398E-4"/>
    <n v="0.14802014440080999"/>
    <n v="3.6628893005849303E-2"/>
    <n v="2.6645115749098499E-2"/>
    <n v="0.51665167179451499"/>
    <n v="6.4756812726314797E-2"/>
    <n v="5.2987439424349497E-2"/>
    <n v="0.126463906970634"/>
    <n v="6.5754374870199998E-3"/>
    <n v="6.9447178586776497"/>
  </r>
  <r>
    <x v="37"/>
    <x v="16"/>
    <n v="7.7167412349782305E-2"/>
    <n v="0.110026937769321"/>
    <n v="0.52807814625217298"/>
    <n v="0.36189491597850598"/>
    <x v="1232"/>
    <n v="2.78182061084131E-4"/>
    <n v="0.14914560017808001"/>
    <n v="6.5935991433886801E-2"/>
    <n v="3.1974169514273301E-2"/>
    <n v="0.43575788965745499"/>
    <n v="6.9949295048545093E-2"/>
    <n v="4.8185134523470098E-2"/>
    <n v="0.1085425299291"/>
    <n v="7.3999895044448399E-2"/>
    <n v="6.9364503005095397"/>
  </r>
  <r>
    <x v="37"/>
    <x v="17"/>
    <n v="0.23864149641916099"/>
    <n v="4.1475128508355302E-2"/>
    <n v="0.57618678884711705"/>
    <n v="0.38233808264452801"/>
    <x v="1233"/>
    <n v="1.43609558516508E-2"/>
    <n v="0.29960743814793001"/>
    <n v="5.9369360334084402E-2"/>
    <n v="0.22428990820557801"/>
    <n v="0.15420564239961099"/>
    <n v="7.18503017674164E-2"/>
    <n v="3.9475144592765597E-2"/>
    <n v="6.5639948590411196E-2"/>
    <n v="5.87073313118106E-2"/>
    <n v="6.6507306382085698"/>
  </r>
  <r>
    <x v="37"/>
    <x v="18"/>
    <n v="0.55819011698790799"/>
    <n v="2.8862221666508599E-2"/>
    <n v="0.57312132619603995"/>
    <n v="0.39801645213745201"/>
    <x v="1234"/>
    <n v="1.73352022392439E-2"/>
    <n v="0.241952140190071"/>
    <n v="0.24396792403033199"/>
    <n v="0.18842454478246901"/>
    <n v="7.5614595110749805E-2"/>
    <n v="7.9329180617934703E-2"/>
    <n v="2.0593663831082899E-2"/>
    <n v="7.1710741875926895E-2"/>
    <n v="5.2865210046831299E-2"/>
    <n v="6.6270530498232496"/>
  </r>
  <r>
    <x v="37"/>
    <x v="19"/>
    <n v="0.74817781751960899"/>
    <n v="2.3269363727948699E-2"/>
    <n v="0.492643351702236"/>
    <n v="0.48408728456981498"/>
    <x v="1235"/>
    <n v="2.2980411398851101E-2"/>
    <n v="0.21474608043549601"/>
    <n v="0.33222929893494801"/>
    <n v="0.158791232535269"/>
    <n v="6.0804806941630499E-2"/>
    <n v="6.9593936492285804E-2"/>
    <n v="1.69905638845512E-2"/>
    <n v="8.3681802024273597E-2"/>
    <n v="3.2927279726874703E-2"/>
    <n v="6.5826992135220896"/>
  </r>
  <r>
    <x v="37"/>
    <x v="20"/>
    <n v="0.65452431422961899"/>
    <n v="2.4977792097030601E-2"/>
    <n v="0.50217423167237496"/>
    <n v="0.47284797623059399"/>
    <x v="1236"/>
    <n v="2.31340636865357E-2"/>
    <n v="0.215042319577122"/>
    <n v="0.26618315428914002"/>
    <n v="0.180623743255622"/>
    <n v="7.8245474651664607E-2"/>
    <n v="7.1115629699225497E-2"/>
    <n v="1.99593994929077E-2"/>
    <n v="9.3398153983260193E-2"/>
    <n v="4.2998405418957497E-2"/>
    <n v="6.4841207167748101"/>
  </r>
  <r>
    <x v="37"/>
    <x v="21"/>
    <n v="0.66295650681112095"/>
    <n v="2.5136729815973001E-2"/>
    <n v="0.54429237045551504"/>
    <n v="0.43057089972851198"/>
    <x v="1237"/>
    <n v="1.9245893842495799E-2"/>
    <n v="0.23993128289722801"/>
    <n v="0.22530326377252499"/>
    <n v="0.19950534081813301"/>
    <n v="9.8201755992964199E-2"/>
    <n v="7.9844580432079801E-2"/>
    <n v="2.1981419141516901E-2"/>
    <n v="7.6418813575230796E-2"/>
    <n v="3.0077939137419799E-2"/>
    <n v="6.6273363183883101"/>
  </r>
  <r>
    <x v="37"/>
    <x v="22"/>
    <n v="0.275018226639065"/>
    <n v="4.6808704619810598E-2"/>
    <n v="0.59433897726792695"/>
    <n v="0.35885231811226198"/>
    <x v="1238"/>
    <n v="1.7021770883679399E-2"/>
    <n v="0.16710456898258499"/>
    <n v="0.16677155824585299"/>
    <n v="0.168584488838247"/>
    <n v="0.19639457925811901"/>
    <n v="0.11682472247092"/>
    <n v="2.8860589312909898E-2"/>
    <n v="8.2673803210478305E-2"/>
    <n v="4.0867763240797599E-2"/>
    <n v="6.5609398897609896"/>
  </r>
  <r>
    <x v="37"/>
    <x v="23"/>
    <n v="0.74690480520535296"/>
    <n v="2.3796421480434E-2"/>
    <n v="0.60123577694322605"/>
    <n v="0.37496780157634002"/>
    <x v="1239"/>
    <n v="2.2301589640751601E-2"/>
    <n v="0.34857220699478297"/>
    <n v="6.6182692302515E-2"/>
    <n v="0.337653793751863"/>
    <n v="7.1293165027252706E-2"/>
    <n v="9.6836333115391998E-2"/>
    <n v="2.1249876013606998E-2"/>
    <n v="1.06787510861466E-2"/>
    <n v="1.5471116338249701E-2"/>
    <n v="6.5153720513966098"/>
  </r>
  <r>
    <x v="37"/>
    <x v="24"/>
    <n v="0.102535903257599"/>
    <n v="9.6802910541988405E-2"/>
    <n v="0.60827581107637296"/>
    <n v="0.29492127838163901"/>
    <x v="1240"/>
    <n v="5.5036268505491504E-3"/>
    <n v="0.103887976149046"/>
    <n v="0.13768152840261"/>
    <n v="4.2124954076900298E-2"/>
    <n v="0.36328601145209199"/>
    <n v="0.17681095944456601"/>
    <n v="3.5187308949332703E-2"/>
    <n v="5.37181919865913E-2"/>
    <n v="5.9618312706534601E-2"/>
    <n v="6.8014167398985803"/>
  </r>
  <r>
    <x v="37"/>
    <x v="25"/>
    <n v="0.114657595367198"/>
    <n v="8.4877437493594901E-2"/>
    <n v="0.62625690821588698"/>
    <n v="0.28886565429051803"/>
    <x v="1241"/>
    <n v="1.1683813413210901E-2"/>
    <n v="9.9002710721571505E-2"/>
    <n v="0.14816909365050199"/>
    <n v="4.0746573953572798E-2"/>
    <n v="0.36702181577826198"/>
    <n v="0.16648553048871301"/>
    <n v="3.5280357003401902E-2"/>
    <n v="4.0649675871033901E-2"/>
    <n v="6.90013167250772E-2"/>
    <n v="6.6203055555522496"/>
  </r>
  <r>
    <x v="37"/>
    <x v="26"/>
    <n v="0.156016408622726"/>
    <n v="7.88181130138811E-2"/>
    <n v="0.63090881902532903"/>
    <n v="0.29027306796079"/>
    <x v="1242"/>
    <n v="3.8161823687530801E-3"/>
    <n v="9.2094408309782494E-2"/>
    <n v="0.16117665718298499"/>
    <n v="4.07133981131007E-2"/>
    <n v="0.333374056881513"/>
    <n v="0.177765751859844"/>
    <n v="3.5173624535729697E-2"/>
    <n v="4.68853523818972E-2"/>
    <n v="9.0165107333204098E-2"/>
    <n v="6.8375947950889797"/>
  </r>
  <r>
    <x v="37"/>
    <x v="27"/>
    <n v="0.50913179382014395"/>
    <n v="3.2817206884552599E-2"/>
    <n v="0.58368433323969804"/>
    <n v="0.38349845987574899"/>
    <x v="1243"/>
    <n v="1.58205870744439E-2"/>
    <n v="0.29136688370701702"/>
    <n v="0.18236473614172999"/>
    <n v="0.20443500693689401"/>
    <n v="0.104625163441369"/>
    <n v="9.8373563370862699E-2"/>
    <n v="1.8381675231427998E-2"/>
    <n v="2.6394884994543299E-2"/>
    <n v="4.8091402329309398E-2"/>
    <n v="6.57051296124824"/>
  </r>
  <r>
    <x v="37"/>
    <x v="28"/>
    <n v="0.74317362268999398"/>
    <n v="2.52044378083786E-2"/>
    <n v="0.51778672511142598"/>
    <n v="0.45700883708019502"/>
    <x v="1244"/>
    <n v="1.9073573322377701E-2"/>
    <n v="0.25087397262698902"/>
    <n v="0.29128458119636003"/>
    <n v="0.184405395082062"/>
    <n v="8.8770843704074204E-2"/>
    <n v="7.3674611721788894E-2"/>
    <n v="1.54766405117539E-2"/>
    <n v="4.6012950872336499E-2"/>
    <n v="2.2785792139396299E-2"/>
    <n v="6.5398107709213997"/>
  </r>
  <r>
    <x v="37"/>
    <x v="29"/>
    <n v="0.77788727533084301"/>
    <n v="2.4090401986580402E-2"/>
    <n v="0.48983381688961702"/>
    <n v="0.48607578112380301"/>
    <x v="1245"/>
    <n v="2.5464743705590799E-2"/>
    <n v="0.22234236765357901"/>
    <n v="0.33734862673664101"/>
    <n v="0.171085113207818"/>
    <n v="8.1422653687219806E-2"/>
    <n v="6.6707503465809698E-2"/>
    <n v="1.49525339531025E-2"/>
    <n v="5.67305714605593E-2"/>
    <n v="1.6243637294201599E-2"/>
    <n v="6.4084680437617596"/>
  </r>
  <r>
    <x v="37"/>
    <x v="30"/>
    <n v="0.92867449296492999"/>
    <n v="1.9147424599934501E-2"/>
    <n v="0.44009391044368401"/>
    <n v="0.54075866495638203"/>
    <x v="1246"/>
    <n v="2.32143137244975E-2"/>
    <n v="0.18692951565398699"/>
    <n v="0.38657714975875102"/>
    <n v="0.15416702392266801"/>
    <n v="6.5911798065293598E-2"/>
    <n v="6.0868740692464798E-2"/>
    <n v="1.2400708116335901E-2"/>
    <n v="7.3436644523130298E-2"/>
    <n v="3.0399035586817301E-2"/>
    <n v="6.5118908250551204"/>
  </r>
  <r>
    <x v="37"/>
    <x v="31"/>
    <n v="1.0800563230721301"/>
    <n v="1.5889860350730499E-2"/>
    <n v="0.42306465482811501"/>
    <n v="0.56104548482115402"/>
    <x v="1247"/>
    <n v="2.4831989027322001E-2"/>
    <n v="0.18000923740694699"/>
    <n v="0.42815330527440498"/>
    <n v="0.146678672744286"/>
    <n v="5.6645255138587702E-2"/>
    <n v="5.42583977835248E-2"/>
    <n v="1.3658834135865799E-2"/>
    <n v="6.9273163368749599E-2"/>
    <n v="1.43008736792695E-2"/>
    <n v="6.5240349147768297"/>
  </r>
  <r>
    <x v="37"/>
    <x v="32"/>
    <n v="1.05950164804963"/>
    <n v="1.7581554101391401E-2"/>
    <n v="0.41166408302014501"/>
    <n v="0.57075436287846304"/>
    <x v="1248"/>
    <n v="2.2547483038264801E-2"/>
    <n v="0.16988249121811999"/>
    <n v="0.41286166427521798"/>
    <n v="0.145328920765744"/>
    <n v="7.0569321495985299E-2"/>
    <n v="5.13497131195087E-2"/>
    <n v="1.2376147922127399E-2"/>
    <n v="6.7726805416331706E-2"/>
    <n v="2.9968060078572799E-2"/>
    <n v="6.4068273912812401"/>
  </r>
  <r>
    <x v="38"/>
    <x v="0"/>
    <n v="0.858363802729741"/>
    <n v="3.3197571399992701E-2"/>
    <n v="0.67300072493574503"/>
    <n v="0.293801703664263"/>
    <x v="1249"/>
    <n v="3.2099616729701699E-2"/>
    <n v="0.18129667732540999"/>
    <n v="0.18157712331898099"/>
    <n v="0.101835308339856"/>
    <n v="0.247063706633108"/>
    <n v="6.2906455215157295E-2"/>
    <n v="3.2111534228538498E-2"/>
    <n v="8.8606063093048304E-2"/>
    <n v="5.79709052256537E-2"/>
    <n v="5.3989899045426597"/>
  </r>
  <r>
    <x v="38"/>
    <x v="1"/>
    <n v="0.86569962163832703"/>
    <n v="4.0481458273004402E-2"/>
    <n v="0.657545892276162"/>
    <n v="0.30197264945083302"/>
    <x v="1250"/>
    <n v="3.0484228375141899E-2"/>
    <n v="0.17820192432407"/>
    <n v="0.20810918522708799"/>
    <n v="8.7980672311460298E-2"/>
    <n v="0.24856393037468"/>
    <n v="6.5667314241060801E-2"/>
    <n v="1.94998322230641E-2"/>
    <n v="9.5351051288537506E-2"/>
    <n v="5.2088678238317303E-2"/>
    <n v="5.5004900012513396"/>
  </r>
  <r>
    <x v="38"/>
    <x v="2"/>
    <n v="0.99159172528517703"/>
    <n v="3.3667353904930898E-2"/>
    <n v="0.67244008701850899"/>
    <n v="0.29389255907655998"/>
    <x v="1251"/>
    <n v="2.6739837442066601E-2"/>
    <n v="0.18900906768744999"/>
    <n v="0.201091578901894"/>
    <n v="9.0089016905728694E-2"/>
    <n v="0.24692996021917199"/>
    <n v="6.1449118351785702E-2"/>
    <n v="3.0430855427549201E-2"/>
    <n v="8.3388423321959906E-2"/>
    <n v="5.4297524575166997E-2"/>
    <n v="5.5789671531540304"/>
  </r>
  <r>
    <x v="38"/>
    <x v="3"/>
    <n v="0.97909211720591305"/>
    <n v="3.9665894661960001E-2"/>
    <n v="0.67650096035566598"/>
    <n v="0.283833144982374"/>
    <x v="1252"/>
    <n v="2.8731603551355601E-2"/>
    <n v="0.18795645020377999"/>
    <n v="0.18714389522188901"/>
    <n v="8.5844228452760601E-2"/>
    <n v="0.25456924739681702"/>
    <n v="6.4555508556798605E-2"/>
    <n v="2.7767643810088099E-2"/>
    <n v="9.8506742640062095E-2"/>
    <n v="5.1324791188704297E-2"/>
    <n v="5.4508894970305901"/>
  </r>
  <r>
    <x v="38"/>
    <x v="4"/>
    <n v="0.99206930064626297"/>
    <n v="3.5857387890155697E-2"/>
    <n v="0.66858159031462405"/>
    <n v="0.29556102179522098"/>
    <x v="1253"/>
    <n v="2.9358071661175902E-2"/>
    <n v="0.19689077721113199"/>
    <n v="0.196229025843628"/>
    <n v="9.0566091687893702E-2"/>
    <n v="0.23685443419709201"/>
    <n v="6.5963718583984296E-2"/>
    <n v="2.3926801320882599E-2"/>
    <n v="9.6523275626710203E-2"/>
    <n v="5.1405566400892701E-2"/>
    <n v="5.55006923583462"/>
  </r>
  <r>
    <x v="38"/>
    <x v="5"/>
    <n v="0.99308385595196302"/>
    <n v="3.37886255745527E-2"/>
    <n v="0.68839202324586801"/>
    <n v="0.27781935117957901"/>
    <x v="1254"/>
    <n v="3.13860619039091E-2"/>
    <n v="0.21377182909372799"/>
    <n v="0.18204178727251499"/>
    <n v="9.0233862839551801E-2"/>
    <n v="0.23540850655531201"/>
    <n v="6.3326443008741407E-2"/>
    <n v="2.32692719986703E-2"/>
    <n v="9.7428381366001404E-2"/>
    <n v="5.24766985492639E-2"/>
    <n v="5.5664827186174701"/>
  </r>
  <r>
    <x v="38"/>
    <x v="6"/>
    <n v="1.01205651951134"/>
    <n v="3.3521743223693903E-2"/>
    <n v="0.67247794270720396"/>
    <n v="0.29400031406910199"/>
    <x v="1255"/>
    <n v="2.8723459661622701E-2"/>
    <n v="0.20015401432354399"/>
    <n v="0.18004058332991199"/>
    <n v="9.0752459459777696E-2"/>
    <n v="0.23442756385405"/>
    <n v="6.6285508704803695E-2"/>
    <n v="2.5641435656573799E-2"/>
    <n v="0.109567484967353"/>
    <n v="5.3386557738855901E-2"/>
    <n v="5.4459360316436101"/>
  </r>
  <r>
    <x v="38"/>
    <x v="7"/>
    <n v="1.03926748748091"/>
    <n v="3.1523074949812699E-2"/>
    <n v="0.68352290949940997"/>
    <n v="0.28495401555077698"/>
    <x v="1256"/>
    <n v="3.01793822430182E-2"/>
    <n v="0.208474278741066"/>
    <n v="0.20102250614987999"/>
    <n v="8.62505673704176E-2"/>
    <n v="0.23589203599088901"/>
    <n v="6.4638527819543906E-2"/>
    <n v="3.3161633870825602E-2"/>
    <n v="7.7049963451064005E-2"/>
    <n v="4.9593744486373999E-2"/>
    <n v="5.5050068598544204"/>
  </r>
  <r>
    <x v="38"/>
    <x v="8"/>
    <n v="0.91497820072710601"/>
    <n v="3.7721982598263003E-2"/>
    <n v="0.68321158388786596"/>
    <n v="0.279066433513871"/>
    <x v="1257"/>
    <n v="3.1406750383647701E-2"/>
    <n v="0.19163957239836499"/>
    <n v="0.19510367725164501"/>
    <n v="7.4428856050108794E-2"/>
    <n v="0.24787371971369099"/>
    <n v="6.8908295330335795E-2"/>
    <n v="3.7757536113119702E-2"/>
    <n v="8.3559340981570196E-2"/>
    <n v="5.5043885949028301E-2"/>
    <n v="5.5451703313999703"/>
  </r>
  <r>
    <x v="38"/>
    <x v="9"/>
    <n v="0.98902452786689798"/>
    <n v="3.3861575699347599E-2"/>
    <n v="0.70389400745310904"/>
    <n v="0.26224441684754302"/>
    <x v="1258"/>
    <n v="3.6700604811451598E-2"/>
    <n v="0.19627770791943799"/>
    <n v="0.19395606783855099"/>
    <n v="8.2156618118740393E-2"/>
    <n v="0.25503165972116598"/>
    <n v="6.7908507118865896E-2"/>
    <n v="3.4112174904954801E-2"/>
    <n v="6.24838919776299E-2"/>
    <n v="5.6718641464330297E-2"/>
    <n v="5.48967390029126"/>
  </r>
  <r>
    <x v="38"/>
    <x v="10"/>
    <n v="1.0668010611684899"/>
    <n v="3.7565298570725499E-2"/>
    <n v="0.69086280408671696"/>
    <n v="0.27157189734255799"/>
    <x v="1259"/>
    <n v="3.8560602211620401E-2"/>
    <n v="0.20630393056403201"/>
    <n v="0.18840045763434901"/>
    <n v="0.10497554354538199"/>
    <n v="0.23346802942177999"/>
    <n v="6.4271683896399798E-2"/>
    <n v="3.6422306618762501E-2"/>
    <n v="5.9589560239001201E-2"/>
    <n v="5.3482006594684599E-2"/>
    <n v="5.5397941492199898"/>
  </r>
  <r>
    <x v="38"/>
    <x v="11"/>
    <n v="1.29797177978788"/>
    <n v="3.4836068387015702E-2"/>
    <n v="0.68594607768703597"/>
    <n v="0.279217853925949"/>
    <x v="1260"/>
    <n v="4.2252080418408403E-2"/>
    <n v="0.23407613709820699"/>
    <n v="0.17213369106097801"/>
    <n v="0.12688333044540101"/>
    <n v="0.208326017223116"/>
    <n v="7.4848607753051299E-2"/>
    <n v="4.7237153903056203E-2"/>
    <n v="4.7397363306429401E-2"/>
    <n v="3.7484612786333402E-2"/>
    <n v="5.4987021719684197"/>
  </r>
  <r>
    <x v="38"/>
    <x v="12"/>
    <n v="0.890681895663191"/>
    <n v="4.0141974769513297E-2"/>
    <n v="0.690063711638365"/>
    <n v="0.26979431359212203"/>
    <x v="1261"/>
    <n v="3.4186933408534903E-2"/>
    <n v="0.16005436109146301"/>
    <n v="0.202895670377746"/>
    <n v="7.6532660645927703E-2"/>
    <n v="0.25577713123055801"/>
    <n v="7.9181764673169799E-2"/>
    <n v="4.86330148382677E-2"/>
    <n v="6.9315262250445001E-2"/>
    <n v="5.7484240515900002E-2"/>
    <n v="5.4596323658957102"/>
  </r>
  <r>
    <x v="38"/>
    <x v="13"/>
    <n v="0.91993670265330296"/>
    <n v="4.10036993543536E-2"/>
    <n v="0.67504883735682597"/>
    <n v="0.28394746328881998"/>
    <x v="1262"/>
    <n v="3.59760323767844E-2"/>
    <n v="0.15933292793460199"/>
    <n v="0.209330157677595"/>
    <n v="6.9430645718284001E-2"/>
    <n v="0.25357824539974799"/>
    <n v="7.1056626479018906E-2"/>
    <n v="5.9072368525106403E-2"/>
    <n v="7.1444025817048701E-2"/>
    <n v="5.8164578106353199E-2"/>
    <n v="5.3969639777086904"/>
  </r>
  <r>
    <x v="38"/>
    <x v="14"/>
    <n v="0.76442921378167605"/>
    <n v="4.1133653442748601E-2"/>
    <n v="0.72371517171119104"/>
    <n v="0.23515117484605999"/>
    <x v="1263"/>
    <n v="2.7440145106056898E-2"/>
    <n v="0.12604734153768801"/>
    <n v="0.14532411490929001"/>
    <n v="7.3947226280140693E-2"/>
    <n v="0.37963884069105203"/>
    <n v="6.3483409471072699E-2"/>
    <n v="5.5485420359351702E-2"/>
    <n v="5.2439696705808898E-2"/>
    <n v="6.5136219791602307E-2"/>
    <n v="5.52556438731866"/>
  </r>
  <r>
    <x v="38"/>
    <x v="15"/>
    <n v="0.38547917216611"/>
    <n v="6.1501974147596498E-2"/>
    <n v="0.77455409055705504"/>
    <n v="0.16394393529534801"/>
    <x v="1264"/>
    <n v="0"/>
    <n v="4.4667392172007901E-2"/>
    <n v="6.6820560990567702E-3"/>
    <n v="1.1682170491655699E-2"/>
    <n v="0.75366785743032705"/>
    <n v="2.8851411238799599E-2"/>
    <n v="8.5511038052165395E-2"/>
    <n v="6.0984685933961804E-3"/>
    <n v="5.7259886924536901E-2"/>
    <n v="5.6602712880070802"/>
  </r>
  <r>
    <x v="38"/>
    <x v="16"/>
    <n v="0.46071897354056901"/>
    <n v="6.1346117934756098E-2"/>
    <n v="0.75835229319780795"/>
    <n v="0.180301588867436"/>
    <x v="1265"/>
    <n v="1.7332638994454301E-4"/>
    <n v="4.7331589271247601E-2"/>
    <n v="2.07930250019733E-2"/>
    <n v="4.3111229236724898E-2"/>
    <n v="0.68826210282614197"/>
    <n v="4.3110221750443101E-2"/>
    <n v="8.4172282014165004E-2"/>
    <n v="7.9536198265240405E-3"/>
    <n v="5.8119442381142701E-2"/>
    <n v="5.6659434853986896"/>
  </r>
  <r>
    <x v="38"/>
    <x v="17"/>
    <n v="0.51179824793076401"/>
    <n v="5.53399783572638E-2"/>
    <n v="0.74951663691907899"/>
    <n v="0.195143384723657"/>
    <x v="1266"/>
    <n v="7.7864082969955903E-3"/>
    <n v="0.14620659800873601"/>
    <n v="3.9475993545758002E-2"/>
    <n v="5.7337636510157199E-2"/>
    <n v="0.536291890940647"/>
    <n v="4.7255687031178599E-2"/>
    <n v="8.8076404439903194E-2"/>
    <n v="1.28656661829968E-2"/>
    <n v="5.5597488730235199E-2"/>
    <n v="5.7597362242603802"/>
  </r>
  <r>
    <x v="38"/>
    <x v="18"/>
    <n v="0.74564782316232903"/>
    <n v="5.1632789637183603E-2"/>
    <n v="0.70360123624073201"/>
    <n v="0.24476597412208401"/>
    <x v="1267"/>
    <n v="2.7414603445145E-2"/>
    <n v="0.24565363879909199"/>
    <n v="6.0840958287423197E-2"/>
    <n v="7.3242571829699399E-2"/>
    <n v="0.35712923475807601"/>
    <n v="7.67627787037444E-2"/>
    <n v="7.2716317326533303E-2"/>
    <n v="1.62252427693068E-2"/>
    <n v="5.9703968434210997E-2"/>
    <n v="5.8220121033259504"/>
  </r>
  <r>
    <x v="38"/>
    <x v="19"/>
    <n v="0.94959833508277802"/>
    <n v="4.68915024351228E-2"/>
    <n v="0.68097891088907103"/>
    <n v="0.272129586675807"/>
    <x v="1268"/>
    <n v="3.0489902072226099E-2"/>
    <n v="0.22584794087532201"/>
    <n v="0.170914001173601"/>
    <n v="7.32326035496145E-2"/>
    <n v="0.27641692119365102"/>
    <n v="6.8023074397706995E-2"/>
    <n v="6.2245685888046402E-2"/>
    <n v="3.3909757738564299E-2"/>
    <n v="4.97035799532769E-2"/>
    <n v="5.7139733048078103"/>
  </r>
  <r>
    <x v="38"/>
    <x v="20"/>
    <n v="0.82614413127457798"/>
    <n v="5.1935435497918202E-2"/>
    <n v="0.72773364582058597"/>
    <n v="0.22033091868149601"/>
    <x v="1269"/>
    <n v="2.8255287085855701E-2"/>
    <n v="0.21117487121967499"/>
    <n v="0.15563524731755299"/>
    <n v="7.4079865438089296E-2"/>
    <n v="0.31076933635690102"/>
    <n v="6.6052797207749994E-2"/>
    <n v="6.0450884268352802E-2"/>
    <n v="2.35685393182672E-2"/>
    <n v="5.86779597400581E-2"/>
    <n v="5.6597519469547697"/>
  </r>
  <r>
    <x v="38"/>
    <x v="21"/>
    <n v="0.73867363579281897"/>
    <n v="5.5662733972382597E-2"/>
    <n v="0.76251961345262997"/>
    <n v="0.181817652574988"/>
    <x v="1270"/>
    <n v="2.8924265900622598E-2"/>
    <n v="0.200246832660604"/>
    <n v="0.11310494605474999"/>
    <n v="7.41588100988467E-2"/>
    <n v="0.36540991792143401"/>
    <n v="7.3052328862406701E-2"/>
    <n v="6.4537109609604196E-2"/>
    <n v="1.47437863448586E-2"/>
    <n v="5.51826762286831E-2"/>
    <n v="5.6244445696986203"/>
  </r>
  <r>
    <x v="38"/>
    <x v="22"/>
    <n v="0.830764852758197"/>
    <n v="5.0374339062305797E-2"/>
    <n v="0.74020701034884195"/>
    <n v="0.20941865058885201"/>
    <x v="1271"/>
    <n v="3.61697119492237E-2"/>
    <n v="0.20839269459684401"/>
    <n v="0.121137420564392"/>
    <n v="0.104129988109607"/>
    <n v="0.310897097474224"/>
    <n v="7.5745941052002205E-2"/>
    <n v="6.5330675112019496E-2"/>
    <n v="1.8529632305733301E-2"/>
    <n v="5.0015176333588401E-2"/>
    <n v="5.6154923273861099"/>
  </r>
  <r>
    <x v="38"/>
    <x v="23"/>
    <n v="0.88810128200313099"/>
    <n v="4.5457248420848202E-2"/>
    <n v="0.73607541005688204"/>
    <n v="0.21846734152226999"/>
    <x v="1272"/>
    <n v="2.8574579130083499E-2"/>
    <n v="0.21175967541452001"/>
    <n v="7.1192017485448303E-2"/>
    <n v="0.13874838619840901"/>
    <n v="0.34234739102448902"/>
    <n v="8.1652015805523698E-2"/>
    <n v="6.1874205085025502E-2"/>
    <n v="1.3203992471437E-2"/>
    <n v="4.0306732888436399E-2"/>
    <n v="5.6662177515959602"/>
  </r>
  <r>
    <x v="38"/>
    <x v="24"/>
    <n v="0.39129102026524198"/>
    <n v="7.2549862805860704E-2"/>
    <n v="0.74518821759479303"/>
    <n v="0.18226191959934701"/>
    <x v="1273"/>
    <n v="2.7550144968585401E-3"/>
    <n v="4.0321697582409097E-2"/>
    <n v="4.7746147752069902E-2"/>
    <n v="4.6829725832622598E-2"/>
    <n v="0.602327134976548"/>
    <n v="7.7372454198522705E-2"/>
    <n v="5.7708757226757397E-2"/>
    <n v="1.70141444517465E-2"/>
    <n v="9.4243541748525395E-2"/>
    <n v="5.76545911719204"/>
  </r>
  <r>
    <x v="38"/>
    <x v="25"/>
    <n v="0.39445212962419302"/>
    <n v="7.2342889811669406E-2"/>
    <n v="0.74835025050343196"/>
    <n v="0.17930685968489901"/>
    <x v="1274"/>
    <n v="1.88222007059632E-3"/>
    <n v="4.7458241417404602E-2"/>
    <n v="5.5724915760044201E-2"/>
    <n v="5.5009570299850402E-2"/>
    <n v="0.58432723831212097"/>
    <n v="7.0150947373918901E-2"/>
    <n v="6.6438215953631696E-2"/>
    <n v="1.7527853349451099E-2"/>
    <n v="8.8253186173708101E-2"/>
    <n v="5.6787302494827996"/>
  </r>
  <r>
    <x v="38"/>
    <x v="26"/>
    <n v="0.49327488118692803"/>
    <n v="7.2863512775506706E-2"/>
    <n v="0.74750066935270298"/>
    <n v="0.17963581787179"/>
    <x v="1275"/>
    <n v="1.2443542249629699E-3"/>
    <n v="4.4656109887096798E-2"/>
    <n v="6.3357977207420396E-2"/>
    <n v="5.6223388908360199E-2"/>
    <n v="0.55530937739726904"/>
    <n v="9.2560761706057398E-2"/>
    <n v="6.28364501181959E-2"/>
    <n v="2.00730022110432E-2"/>
    <n v="8.6736704750811397E-2"/>
    <n v="5.6311026361459602"/>
  </r>
  <r>
    <x v="38"/>
    <x v="27"/>
    <n v="0.79874066746070604"/>
    <n v="5.4106731239056897E-2"/>
    <n v="0.72346072972918496"/>
    <n v="0.222432539031758"/>
    <x v="1276"/>
    <n v="1.7066787326065001E-2"/>
    <n v="0.25056241430015003"/>
    <n v="6.04446054309268E-2"/>
    <n v="0.11181451058230001"/>
    <n v="0.34519773460102099"/>
    <n v="7.3756409876873805E-2"/>
    <n v="5.2491129660094601E-2"/>
    <n v="2.0763724774669701E-2"/>
    <n v="5.7050020533264099E-2"/>
    <n v="5.7628729885987298"/>
  </r>
  <r>
    <x v="38"/>
    <x v="28"/>
    <n v="0.84918414767042205"/>
    <n v="5.4704606808464402E-2"/>
    <n v="0.70436270535370604"/>
    <n v="0.24093268783783001"/>
    <x v="1277"/>
    <n v="1.9421874079411299E-2"/>
    <n v="0.23565714787869799"/>
    <n v="0.147355450255898"/>
    <n v="5.39531949754204E-2"/>
    <n v="0.328269885229306"/>
    <n v="7.4658128981575006E-2"/>
    <n v="5.1343840792551602E-2"/>
    <n v="2.52796369199309E-2"/>
    <n v="5.3567292057775898E-2"/>
    <n v="5.7388508269806104"/>
  </r>
  <r>
    <x v="38"/>
    <x v="29"/>
    <n v="0.88894802270772599"/>
    <n v="5.3345701804004997E-2"/>
    <n v="0.71342738905664704"/>
    <n v="0.23322690913934799"/>
    <x v="1278"/>
    <n v="2.1261129593700301E-2"/>
    <n v="0.221333411817143"/>
    <n v="0.173940246146356"/>
    <n v="4.9304923238395401E-2"/>
    <n v="0.30607132519491598"/>
    <n v="7.4933090443212405E-2"/>
    <n v="5.7175104188362399E-2"/>
    <n v="2.7744860299521001E-2"/>
    <n v="5.77256456232252E-2"/>
    <n v="5.7622496312465001"/>
  </r>
  <r>
    <x v="38"/>
    <x v="30"/>
    <n v="0.93289563179262802"/>
    <n v="5.3750345898966601E-2"/>
    <n v="0.71654743995841197"/>
    <n v="0.22970221414262201"/>
    <x v="1279"/>
    <n v="2.3313437909066599E-2"/>
    <n v="0.20756026568661401"/>
    <n v="0.182836265397189"/>
    <n v="5.31035845693189E-2"/>
    <n v="0.30389081901374398"/>
    <n v="7.5077218336807694E-2"/>
    <n v="5.5774916195740799E-2"/>
    <n v="3.1121913354828699E-2"/>
    <n v="5.5668783621765097E-2"/>
    <n v="5.8185333281075602"/>
  </r>
  <r>
    <x v="38"/>
    <x v="31"/>
    <n v="0.93598397388412002"/>
    <n v="5.1147677919118999E-2"/>
    <n v="0.68059019250547403"/>
    <n v="0.26826212957540702"/>
    <x v="1280"/>
    <n v="2.3941952060706002E-2"/>
    <n v="0.18379428588213401"/>
    <n v="0.22085887054704501"/>
    <n v="5.3079428912465199E-2"/>
    <n v="0.273876958647786"/>
    <n v="8.6025386245887001E-2"/>
    <n v="3.7873068389092199E-2"/>
    <n v="4.8926564405277401E-2"/>
    <n v="5.80947459954426E-2"/>
    <n v="5.8557612628306703"/>
  </r>
  <r>
    <x v="38"/>
    <x v="32"/>
    <n v="0.89973086956505199"/>
    <n v="5.4879931395052803E-2"/>
    <n v="0.69761641956184595"/>
    <n v="0.24750364904310099"/>
    <x v="1281"/>
    <n v="2.5441170169238799E-2"/>
    <n v="0.17506993845741201"/>
    <n v="0.20987132716756901"/>
    <n v="5.2777287868971602E-2"/>
    <n v="0.28543655904624898"/>
    <n v="8.7764706888467894E-2"/>
    <n v="4.4969044868048202E-2"/>
    <n v="3.7972247603395202E-2"/>
    <n v="6.6412433511476701E-2"/>
    <n v="5.7752604716438496"/>
  </r>
  <r>
    <x v="39"/>
    <x v="0"/>
    <n v="0.86768415994286996"/>
    <n v="2.8660880854321402E-2"/>
    <n v="0.41491120563792"/>
    <n v="0.556427913507759"/>
    <x v="1282"/>
    <n v="3.5790481127464698E-2"/>
    <n v="0.11294519424630001"/>
    <n v="0.107139511195561"/>
    <n v="9.0626269006010396E-2"/>
    <n v="0.35307021431440599"/>
    <n v="6.9471016627098897E-2"/>
    <n v="0.10363640333742299"/>
    <n v="4.4569779665777701E-2"/>
    <n v="7.4551282612951894E-2"/>
    <n v="6.3587176951870799"/>
  </r>
  <r>
    <x v="39"/>
    <x v="1"/>
    <n v="0.88236018825083296"/>
    <n v="2.6697414729080701E-2"/>
    <n v="0.42770019615950899"/>
    <n v="0.54560238911141001"/>
    <x v="1283"/>
    <n v="3.4822109985409501E-2"/>
    <n v="0.11358551672838101"/>
    <n v="0.12691712997874399"/>
    <n v="8.45285053657166E-2"/>
    <n v="0.35046354341199698"/>
    <n v="6.5774668024997804E-2"/>
    <n v="9.8699709363747307E-2"/>
    <n v="4.2100639182752503E-2"/>
    <n v="7.4159395687117199E-2"/>
    <n v="6.1812387709438701"/>
  </r>
  <r>
    <x v="39"/>
    <x v="2"/>
    <n v="1.0357332685810801"/>
    <n v="2.6969824628942402E-2"/>
    <n v="0.422975637152884"/>
    <n v="0.55005453821817296"/>
    <x v="1284"/>
    <n v="3.1779532970320101E-2"/>
    <n v="0.119571922153765"/>
    <n v="0.12462408559279201"/>
    <n v="8.5787866866855203E-2"/>
    <n v="0.34761587052282"/>
    <n v="6.6535337631783306E-2"/>
    <n v="9.8334872207131399E-2"/>
    <n v="3.6748092986628199E-2"/>
    <n v="7.7952211956139106E-2"/>
    <n v="6.4011447295502801"/>
  </r>
  <r>
    <x v="39"/>
    <x v="3"/>
    <n v="0.98100862730850402"/>
    <n v="2.4046243888671801E-2"/>
    <n v="0.41634418354347102"/>
    <n v="0.55960957256785704"/>
    <x v="1285"/>
    <n v="3.2648405945668903E-2"/>
    <n v="0.11692513346213"/>
    <n v="0.113907900484958"/>
    <n v="7.7647347711232897E-2"/>
    <n v="0.35919675748136998"/>
    <n v="6.5157866183022495E-2"/>
    <n v="9.7111644521547094E-2"/>
    <n v="3.98436588731617E-2"/>
    <n v="9.0197932421243507E-2"/>
    <n v="6.26355303070555"/>
  </r>
  <r>
    <x v="39"/>
    <x v="4"/>
    <n v="1.00564262459843"/>
    <n v="2.4813905565495301E-2"/>
    <n v="0.42339940481938898"/>
    <n v="0.55178668961511501"/>
    <x v="1286"/>
    <n v="3.23986879537045E-2"/>
    <n v="0.12858448897961799"/>
    <n v="0.115272452887204"/>
    <n v="7.8414714860011697E-2"/>
    <n v="0.34557698839022399"/>
    <n v="7.1943985308268704E-2"/>
    <n v="0.100359542171926"/>
    <n v="3.67082573800558E-2"/>
    <n v="8.2835875538698103E-2"/>
    <n v="6.2594598917316899"/>
  </r>
  <r>
    <x v="39"/>
    <x v="5"/>
    <n v="0.94094765881039799"/>
    <n v="2.7816077253558901E-2"/>
    <n v="0.42702317765601799"/>
    <n v="0.545160745090423"/>
    <x v="1287"/>
    <n v="2.86476445299832E-2"/>
    <n v="0.124317508525702"/>
    <n v="0.11589058787524301"/>
    <n v="7.8679037292135101E-2"/>
    <n v="0.35757222115191001"/>
    <n v="7.2001554667250001E-2"/>
    <n v="9.9821627287336998E-2"/>
    <n v="3.6047118756093899E-2"/>
    <n v="7.8924786263260605E-2"/>
    <n v="6.2958354322407999"/>
  </r>
  <r>
    <x v="39"/>
    <x v="6"/>
    <n v="0.98125703448933199"/>
    <n v="3.1464767454853403E-2"/>
    <n v="0.41684004885251202"/>
    <n v="0.55169518369263404"/>
    <x v="1288"/>
    <n v="2.98516785462224E-2"/>
    <n v="0.12578469465125799"/>
    <n v="0.105760837836847"/>
    <n v="8.2035558151408505E-2"/>
    <n v="0.36135320877105398"/>
    <n v="6.5168250941868497E-2"/>
    <n v="9.5954430861474996E-2"/>
    <n v="4.08321918778322E-2"/>
    <n v="7.9965614289951206E-2"/>
    <n v="6.2246624002602298"/>
  </r>
  <r>
    <x v="39"/>
    <x v="7"/>
    <n v="1.0059465558696501"/>
    <n v="2.39777034858661E-2"/>
    <n v="0.41940965270695502"/>
    <n v="0.55661264380717901"/>
    <x v="1289"/>
    <n v="2.8011683141184601E-2"/>
    <n v="0.13083616297244799"/>
    <n v="0.108815095254578"/>
    <n v="9.2000344291283398E-2"/>
    <n v="0.36164074581401001"/>
    <n v="6.6204345723275201E-2"/>
    <n v="9.6072940314493899E-2"/>
    <n v="3.5916863609024102E-2"/>
    <n v="7.1620169297505504E-2"/>
    <n v="6.3229740581054097"/>
  </r>
  <r>
    <x v="39"/>
    <x v="8"/>
    <n v="0.92608999518666701"/>
    <n v="2.60074162333572E-2"/>
    <n v="0.416560106858333"/>
    <n v="0.55743247690830999"/>
    <x v="1290"/>
    <n v="3.4279319342825902E-2"/>
    <n v="0.11756999465623801"/>
    <n v="0.110625246181228"/>
    <n v="9.1527752546234006E-2"/>
    <n v="0.36831739808131903"/>
    <n v="6.0749635747760697E-2"/>
    <n v="9.26733536421427E-2"/>
    <n v="3.8547292033812297E-2"/>
    <n v="7.6827297415497195E-2"/>
    <n v="6.2820458551874596"/>
  </r>
  <r>
    <x v="39"/>
    <x v="9"/>
    <n v="1.0156859931217901"/>
    <n v="2.71630063022354E-2"/>
    <n v="0.41661924100361902"/>
    <n v="0.55621775269414597"/>
    <x v="1291"/>
    <n v="3.4948926570890403E-2"/>
    <n v="0.11759843525597299"/>
    <n v="0.115757255100308"/>
    <n v="9.3822916237838505E-2"/>
    <n v="0.35775380072868201"/>
    <n v="6.4838744113802096E-2"/>
    <n v="9.2672233858556594E-2"/>
    <n v="3.8104935110248199E-2"/>
    <n v="7.4684256797844906E-2"/>
    <n v="6.2778512755501801"/>
  </r>
  <r>
    <x v="39"/>
    <x v="10"/>
    <n v="1.09126633553515"/>
    <n v="2.3017049759768201E-2"/>
    <n v="0.43876657000695601"/>
    <n v="0.538216380233276"/>
    <x v="1292"/>
    <n v="4.7034588044492197E-2"/>
    <n v="0.135922070771654"/>
    <n v="0.108347964880566"/>
    <n v="0.10294271127466"/>
    <n v="0.35062410561051399"/>
    <n v="6.2621114803574199E-2"/>
    <n v="8.6199457391388998E-2"/>
    <n v="3.1845242742607902E-2"/>
    <n v="6.7585902867127304E-2"/>
    <n v="6.0104494020516599"/>
  </r>
  <r>
    <x v="39"/>
    <x v="11"/>
    <n v="1.2663775583052801"/>
    <n v="2.52056397047404E-2"/>
    <n v="0.43214930998860301"/>
    <n v="0.542645050306657"/>
    <x v="1293"/>
    <n v="5.5392448666362198E-2"/>
    <n v="0.149402266811658"/>
    <n v="0.104685681309253"/>
    <n v="0.117364212131157"/>
    <n v="0.34697967948936498"/>
    <n v="6.3611577645756007E-2"/>
    <n v="7.20782280058197E-2"/>
    <n v="2.79515903293301E-2"/>
    <n v="5.5876320089290603E-2"/>
    <n v="6.2816054597402697"/>
  </r>
  <r>
    <x v="39"/>
    <x v="12"/>
    <n v="0.89373056520654803"/>
    <n v="2.6918010609678699E-2"/>
    <n v="0.421003941344056"/>
    <n v="0.55207804804626504"/>
    <x v="1294"/>
    <n v="2.68760624991446E-2"/>
    <n v="9.5281233766373402E-2"/>
    <n v="0.109222698837438"/>
    <n v="8.7553663528331896E-2"/>
    <n v="0.38405330425819501"/>
    <n v="6.8663976222890596E-2"/>
    <n v="0.101163810754391"/>
    <n v="3.74527965551004E-2"/>
    <n v="8.09726514196384E-2"/>
    <n v="6.3215109918832901"/>
  </r>
  <r>
    <x v="39"/>
    <x v="13"/>
    <n v="0.90192700271548498"/>
    <n v="2.68428583048093E-2"/>
    <n v="0.42478130286792598"/>
    <n v="0.54837583882726404"/>
    <x v="1295"/>
    <n v="2.94563001554277E-2"/>
    <n v="0.101615844059825"/>
    <n v="0.123022183184096"/>
    <n v="7.9301594499220598E-2"/>
    <n v="0.38616893046693901"/>
    <n v="6.6459635403207207E-2"/>
    <n v="9.0491575703198601E-2"/>
    <n v="3.6722094965096E-2"/>
    <n v="7.8266567407354701E-2"/>
    <n v="6.2971266671114101"/>
  </r>
  <r>
    <x v="39"/>
    <x v="14"/>
    <n v="0.85307765433123905"/>
    <n v="2.9686401577678601E-2"/>
    <n v="0.40735909877790699"/>
    <n v="0.56295449964441402"/>
    <x v="1296"/>
    <n v="2.3695256864742598E-2"/>
    <n v="5.6071965566763998E-2"/>
    <n v="8.1380209884819005E-2"/>
    <n v="8.8072731286936198E-2"/>
    <n v="0.51099947066923501"/>
    <n v="5.28463171097351E-2"/>
    <n v="8.0091854791316905E-2"/>
    <n v="2.3210671457379799E-2"/>
    <n v="7.6389920001096304E-2"/>
    <n v="6.3625205825664004"/>
  </r>
  <r>
    <x v="39"/>
    <x v="15"/>
    <n v="0.51639904259921898"/>
    <n v="3.3952022809777098E-2"/>
    <n v="0.34026337505317"/>
    <n v="0.625784602137053"/>
    <x v="1297"/>
    <n v="2.6165565164702802E-4"/>
    <n v="4.2124240984693401E-4"/>
    <n v="7.5469622370260897E-3"/>
    <n v="7.5819175673544403E-2"/>
    <n v="0.80145024234321505"/>
    <n v="1.4296853540905E-2"/>
    <n v="4.2005825728599601E-2"/>
    <n v="2.2461867674996002E-3"/>
    <n v="5.1108191109592097E-2"/>
    <n v="6.5867266143570999"/>
  </r>
  <r>
    <x v="39"/>
    <x v="16"/>
    <n v="0.65259270201405095"/>
    <n v="3.0783786075626499E-2"/>
    <n v="0.379927332000142"/>
    <n v="0.58928888192423201"/>
    <x v="1298"/>
    <n v="5.54770379225682E-4"/>
    <n v="3.24595816028409E-3"/>
    <n v="2.0275429681161701E-2"/>
    <n v="8.1747801799066794E-2"/>
    <n v="0.68612714310831602"/>
    <n v="1.8605684731630202E-2"/>
    <n v="0.113693205399022"/>
    <n v="2.44341354696995E-3"/>
    <n v="6.8804447737163696E-2"/>
    <n v="6.4408749476456801"/>
  </r>
  <r>
    <x v="39"/>
    <x v="17"/>
    <n v="0.79407779734171702"/>
    <n v="3.12087566784972E-2"/>
    <n v="0.42264279524501802"/>
    <n v="0.54614844807648499"/>
    <x v="1299"/>
    <n v="1.7369942565706498E-2"/>
    <n v="8.4250733446379206E-2"/>
    <n v="3.1535710148789899E-2"/>
    <n v="8.3617602264199703E-2"/>
    <n v="0.53898146424860005"/>
    <n v="3.5100039426227997E-2"/>
    <n v="0.13194755364771499"/>
    <n v="4.4779151515994204E-3"/>
    <n v="6.69481378828614E-2"/>
    <n v="6.3812038119522203"/>
  </r>
  <r>
    <x v="39"/>
    <x v="18"/>
    <n v="0.92225669169496205"/>
    <n v="2.9105229452304801E-2"/>
    <n v="0.44921669062655001"/>
    <n v="0.52167807992114501"/>
    <x v="1300"/>
    <n v="2.8332267534631E-2"/>
    <n v="0.115756052766938"/>
    <n v="6.2146327153505897E-2"/>
    <n v="8.0207383490294298E-2"/>
    <n v="0.44223337761589698"/>
    <n v="5.9285823799812398E-2"/>
    <n v="0.127691710978448"/>
    <n v="5.6418590039459104E-3"/>
    <n v="7.2831062454647502E-2"/>
    <n v="6.4632026111012104"/>
  </r>
  <r>
    <x v="39"/>
    <x v="19"/>
    <n v="0.94154902332621404"/>
    <n v="2.7077971966860601E-2"/>
    <n v="0.44928890533924398"/>
    <n v="0.52363312269389595"/>
    <x v="1301"/>
    <n v="3.1487630215896699E-2"/>
    <n v="0.10963747651417501"/>
    <n v="8.6224469961877007E-2"/>
    <n v="8.2634942072311104E-2"/>
    <n v="0.41613981406998801"/>
    <n v="5.99821369522609E-2"/>
    <n v="0.12822457538273299"/>
    <n v="7.6088795936309003E-3"/>
    <n v="7.0517265251542505E-2"/>
    <n v="6.4054657204642496"/>
  </r>
  <r>
    <x v="39"/>
    <x v="20"/>
    <n v="0.93718676499542797"/>
    <n v="2.5642194840133501E-2"/>
    <n v="0.433952463397341"/>
    <n v="0.54040534176252497"/>
    <x v="1302"/>
    <n v="3.08319922536586E-2"/>
    <n v="0.11671763284493999"/>
    <n v="7.8772493641675101E-2"/>
    <n v="8.6049642042861696E-2"/>
    <n v="0.42130110428788597"/>
    <n v="6.5564988434450702E-2"/>
    <n v="0.105063703958917"/>
    <n v="9.7452328972490107E-3"/>
    <n v="7.7434127954571705E-2"/>
    <n v="6.45160882476645"/>
  </r>
  <r>
    <x v="39"/>
    <x v="21"/>
    <n v="0.99079627063533204"/>
    <n v="2.8152166786656701E-2"/>
    <n v="0.45232135199497098"/>
    <n v="0.51952648121837197"/>
    <x v="1303"/>
    <n v="3.87652026484821E-2"/>
    <n v="0.103240099265016"/>
    <n v="8.1281019497832202E-2"/>
    <n v="9.5063625454169201E-2"/>
    <n v="0.42602364151560002"/>
    <n v="6.3088087942564999E-2"/>
    <n v="0.1046549528564"/>
    <n v="9.0106758131156903E-3"/>
    <n v="7.1076601468937795E-2"/>
    <n v="6.3682603815910301"/>
  </r>
  <r>
    <x v="39"/>
    <x v="22"/>
    <n v="0.75038769025428698"/>
    <n v="2.9121658426308698E-2"/>
    <n v="0.40633465262611801"/>
    <n v="0.56454368894757301"/>
    <x v="1304"/>
    <n v="2.0986388121360999E-2"/>
    <n v="2.64164636859117E-2"/>
    <n v="4.9837350798372197E-2"/>
    <n v="9.6282715144583503E-2"/>
    <n v="0.56926366984614096"/>
    <n v="5.4040214250690201E-2"/>
    <n v="8.8425389877065996E-2"/>
    <n v="6.1490828887646202E-3"/>
    <n v="8.25200983214599E-2"/>
    <n v="6.47830342410903"/>
  </r>
  <r>
    <x v="39"/>
    <x v="23"/>
    <n v="1.2055440603129399"/>
    <n v="2.8851156973068701E-2"/>
    <n v="0.45009597688242298"/>
    <n v="0.52105286614450796"/>
    <x v="1305"/>
    <n v="4.9998754240699002E-2"/>
    <n v="0.14465668964261599"/>
    <n v="5.9041200859912997E-2"/>
    <n v="0.12056334542052199"/>
    <n v="0.400070154202876"/>
    <n v="6.1172826311787602E-2"/>
    <n v="9.8250778634213901E-2"/>
    <n v="5.00729017521577E-3"/>
    <n v="5.6069648476191197E-2"/>
    <n v="6.34638276124707"/>
  </r>
  <r>
    <x v="39"/>
    <x v="24"/>
    <n v="0.549820556466035"/>
    <n v="3.36036287709051E-2"/>
    <n v="0.391621201549954"/>
    <n v="0.574775169679141"/>
    <x v="1306"/>
    <n v="3.59620794121147E-3"/>
    <n v="4.5279857767095602E-4"/>
    <n v="4.3136435577723203E-2"/>
    <n v="7.2169689932108594E-2"/>
    <n v="0.65520658793706898"/>
    <n v="5.1446162073526501E-2"/>
    <n v="6.9794378502591001E-2"/>
    <n v="6.4850422688825697E-3"/>
    <n v="9.0390419055158905E-2"/>
    <n v="6.5199115340905403"/>
  </r>
  <r>
    <x v="39"/>
    <x v="25"/>
    <n v="0.57393113771100701"/>
    <n v="3.10434134654087E-2"/>
    <n v="0.38184203581901099"/>
    <n v="0.58711455071558005"/>
    <x v="1307"/>
    <n v="2.63204350251542E-3"/>
    <n v="7.4078520190646495E-4"/>
    <n v="4.5469248076197802E-2"/>
    <n v="7.5557405672002198E-2"/>
    <n v="0.62477312068273005"/>
    <n v="5.9672805968304397E-2"/>
    <n v="8.4274249042958604E-2"/>
    <n v="5.6800720693571298E-3"/>
    <n v="9.4604703853673006E-2"/>
    <n v="6.5324342279563101"/>
  </r>
  <r>
    <x v="39"/>
    <x v="26"/>
    <n v="0.68546351121836901"/>
    <n v="2.9411869597827E-2"/>
    <n v="0.39153281217761599"/>
    <n v="0.57905531822455703"/>
    <x v="1308"/>
    <n v="2.4585430420814101E-3"/>
    <n v="1.59311357321533E-3"/>
    <n v="4.59257689264587E-2"/>
    <n v="7.6727030019262496E-2"/>
    <n v="0.60377017287499202"/>
    <n v="5.9381284513759097E-2"/>
    <n v="9.8808590623232398E-2"/>
    <n v="6.7916581183345799E-3"/>
    <n v="9.6739891248964899E-2"/>
    <n v="6.5635993626523002"/>
  </r>
  <r>
    <x v="39"/>
    <x v="27"/>
    <n v="0.90225830924460504"/>
    <n v="3.01549555973393E-2"/>
    <n v="0.44655026072878801"/>
    <n v="0.52329478367387305"/>
    <x v="1309"/>
    <n v="1.6607677884860901E-2"/>
    <n v="0.11862019891445"/>
    <n v="4.9999052942496701E-2"/>
    <n v="8.9860749555185596E-2"/>
    <n v="0.43417239244349598"/>
    <n v="6.1728323253844197E-2"/>
    <n v="0.13972201188979499"/>
    <n v="6.5627946983422602E-3"/>
    <n v="7.6031645445485199E-2"/>
    <n v="6.4404959352410502"/>
  </r>
  <r>
    <x v="39"/>
    <x v="28"/>
    <n v="1.00070014509276"/>
    <n v="2.9284679278341701E-2"/>
    <n v="0.45742666186904701"/>
    <n v="0.51328865885261099"/>
    <x v="1310"/>
    <n v="2.7757392458528301E-2"/>
    <n v="0.13084570805398801"/>
    <n v="7.49618708250923E-2"/>
    <n v="8.1950584077262301E-2"/>
    <n v="0.39412706826197202"/>
    <n v="5.9708020907905598E-2"/>
    <n v="0.14166524070355699"/>
    <n v="1.0444345544961001E-2"/>
    <n v="7.3282350711093402E-2"/>
    <n v="6.4026060864138401"/>
  </r>
  <r>
    <x v="39"/>
    <x v="29"/>
    <n v="0.92921463936572002"/>
    <n v="2.9795075111677699E-2"/>
    <n v="0.44513890591698502"/>
    <n v="0.52506601897133798"/>
    <x v="1311"/>
    <n v="2.68096318783318E-2"/>
    <n v="0.11332903779198999"/>
    <n v="8.8039034805100405E-2"/>
    <n v="7.6814447745569406E-2"/>
    <n v="0.40293392475637302"/>
    <n v="6.5049222811868701E-2"/>
    <n v="0.12722004420021699"/>
    <n v="1.51058989958061E-2"/>
    <n v="7.8220060264208205E-2"/>
    <n v="6.4690443707716296"/>
  </r>
  <r>
    <x v="39"/>
    <x v="30"/>
    <n v="0.96867887860700497"/>
    <n v="2.9725154695508502E-2"/>
    <n v="0.439131015496247"/>
    <n v="0.53114382980824504"/>
    <x v="1312"/>
    <n v="2.9578480128304701E-2"/>
    <n v="0.11795325615213299"/>
    <n v="9.9649770618750494E-2"/>
    <n v="8.0585419905783107E-2"/>
    <n v="0.40101821407251098"/>
    <n v="6.64127003763611E-2"/>
    <n v="0.10743307025111599"/>
    <n v="1.52474390800354E-2"/>
    <n v="7.6501454308832303E-2"/>
    <n v="6.4492062405760002"/>
  </r>
  <r>
    <x v="39"/>
    <x v="31"/>
    <n v="0.97501749317116904"/>
    <n v="3.2194515308140902E-2"/>
    <n v="0.456491488382129"/>
    <n v="0.51131399630972996"/>
    <x v="1313"/>
    <n v="3.0337651875556301E-2"/>
    <n v="0.12973626911077801"/>
    <n v="0.118594230557242"/>
    <n v="7.5321405751670706E-2"/>
    <n v="0.36550609127099298"/>
    <n v="6.4851608124834398E-2"/>
    <n v="0.119191406738496"/>
    <n v="1.8773418955741299E-2"/>
    <n v="7.16948261545656E-2"/>
    <n v="6.3364942193394"/>
  </r>
  <r>
    <x v="39"/>
    <x v="32"/>
    <n v="0.90994470426624896"/>
    <n v="2.9291149251126702E-2"/>
    <n v="0.436510371777665"/>
    <n v="0.53419847897120798"/>
    <x v="1314"/>
    <n v="3.1221494381633401E-2"/>
    <n v="0.113191991520808"/>
    <n v="0.118401525419944"/>
    <n v="7.7153313514519303E-2"/>
    <n v="0.38353191990296598"/>
    <n v="6.3750055624243698E-2"/>
    <n v="9.6420334143732897E-2"/>
    <n v="1.82176326734022E-2"/>
    <n v="9.1201424970874606E-2"/>
    <n v="6.5254861644903501"/>
  </r>
  <r>
    <x v="40"/>
    <x v="0"/>
    <n v="0.79299322708622499"/>
    <n v="4.2270213579853402E-2"/>
    <n v="0.34945493146318102"/>
    <n v="0.60827485495696498"/>
    <x v="1315"/>
    <n v="3.1626690902015399E-2"/>
    <n v="0.26972821475772901"/>
    <n v="0.18895466931605701"/>
    <n v="0.19883075920035601"/>
    <n v="5.0758517886134398E-2"/>
    <n v="0.107173801923823"/>
    <n v="2.8417545639628498E-2"/>
    <n v="6.3281798224915795E-2"/>
    <n v="4.6223635006659602E-2"/>
    <n v="5.5010359550498498"/>
  </r>
  <r>
    <x v="40"/>
    <x v="1"/>
    <n v="0.78755448692153596"/>
    <n v="2.5696297831856701E-2"/>
    <n v="0.34933857872294"/>
    <n v="0.62496512344520405"/>
    <x v="1316"/>
    <n v="3.05843096899448E-2"/>
    <n v="0.27071579777890897"/>
    <n v="0.22616942947771801"/>
    <n v="0.17562389404763501"/>
    <n v="5.2679186030983899E-2"/>
    <n v="0.109213983516009"/>
    <n v="2.6255633581965001E-2"/>
    <n v="6.0141898243785102E-2"/>
    <n v="3.4880472227905898E-2"/>
    <n v="5.7343056418061504"/>
  </r>
  <r>
    <x v="40"/>
    <x v="2"/>
    <n v="0.96785226617873199"/>
    <n v="2.6009560120380901E-2"/>
    <n v="0.35255295287396798"/>
    <n v="0.62143748700565205"/>
    <x v="1317"/>
    <n v="3.2302255670197302E-2"/>
    <n v="0.27575630811489499"/>
    <n v="0.21829405632134499"/>
    <n v="0.184867682099215"/>
    <n v="4.7965184637599703E-2"/>
    <n v="0.107315118890841"/>
    <n v="2.52417872125082E-2"/>
    <n v="5.9845766370815401E-2"/>
    <n v="3.4188848362180398E-2"/>
    <n v="5.6745353288704399"/>
  </r>
  <r>
    <x v="40"/>
    <x v="3"/>
    <n v="0.91822230778721303"/>
    <n v="2.3737478106472198E-2"/>
    <n v="0.33529452529989201"/>
    <n v="0.64096799659363601"/>
    <x v="1318"/>
    <n v="2.9807390344546599E-2"/>
    <n v="0.294000268403251"/>
    <n v="0.21309962562927101"/>
    <n v="0.17142390751386399"/>
    <n v="4.7278217114958603E-2"/>
    <n v="0.10068666087236899"/>
    <n v="2.84096366264853E-2"/>
    <n v="6.6406458630025894E-2"/>
    <n v="3.7538705800474699E-2"/>
    <n v="5.7966439949027304"/>
  </r>
  <r>
    <x v="40"/>
    <x v="4"/>
    <n v="0.97558950328742799"/>
    <n v="2.8939521107714399E-2"/>
    <n v="0.33388391811849799"/>
    <n v="0.63717656077378704"/>
    <x v="1319"/>
    <n v="2.71343422905664E-2"/>
    <n v="0.297058997919318"/>
    <n v="0.21442945293929"/>
    <n v="0.168360554442955"/>
    <n v="4.6227398185149197E-2"/>
    <n v="0.103937247831991"/>
    <n v="2.34127135818861E-2"/>
    <n v="6.4688890878878996E-2"/>
    <n v="4.0654968225629098E-2"/>
    <n v="5.7021565589499597"/>
  </r>
  <r>
    <x v="40"/>
    <x v="5"/>
    <n v="0.937421244120625"/>
    <n v="2.6115524472571199E-2"/>
    <n v="0.33434175025392399"/>
    <n v="0.63954272527350398"/>
    <x v="1320"/>
    <n v="2.7125909514276399E-2"/>
    <n v="0.29739825564478101"/>
    <n v="0.199419997439403"/>
    <n v="0.18848461451036799"/>
    <n v="4.5258195993910497E-2"/>
    <n v="0.10189272575448501"/>
    <n v="2.3269123858257999E-2"/>
    <n v="6.4295435762387096E-2"/>
    <n v="4.0788591824398597E-2"/>
    <n v="5.6967924352925499"/>
  </r>
  <r>
    <x v="40"/>
    <x v="6"/>
    <n v="0.977044604605388"/>
    <n v="2.2394419583930202E-2"/>
    <n v="0.346327140559271"/>
    <n v="0.63127843985679899"/>
    <x v="1321"/>
    <n v="2.6166727197583201E-2"/>
    <n v="0.29625634977509502"/>
    <n v="0.20731137189280799"/>
    <n v="0.180950988910697"/>
    <n v="4.6570231392580298E-2"/>
    <n v="9.8753775711815595E-2"/>
    <n v="2.2693998005220799E-2"/>
    <n v="5.9016887722405403E-2"/>
    <n v="5.0220614433665899E-2"/>
    <n v="5.7060920668461197"/>
  </r>
  <r>
    <x v="40"/>
    <x v="7"/>
    <n v="1.01176854329268"/>
    <n v="2.20139006036154E-2"/>
    <n v="0.32044706757765201"/>
    <n v="0.65753903181873197"/>
    <x v="1322"/>
    <n v="2.8794016650926801E-2"/>
    <n v="0.30165772731606699"/>
    <n v="0.21194081980651899"/>
    <n v="0.178097844901736"/>
    <n v="4.3614238122538299E-2"/>
    <n v="0.100509670645441"/>
    <n v="2.2887276923154301E-2"/>
    <n v="6.4719509476303699E-2"/>
    <n v="3.7167913877153201E-2"/>
    <n v="5.7352910001667601"/>
  </r>
  <r>
    <x v="40"/>
    <x v="8"/>
    <n v="0.91829940012284506"/>
    <n v="3.2761313727303398E-2"/>
    <n v="0.34771511882126499"/>
    <n v="0.619523567451432"/>
    <x v="1323"/>
    <n v="3.2733575093874701E-2"/>
    <n v="0.29438422956993898"/>
    <n v="0.202956671704972"/>
    <n v="0.188253631084638"/>
    <n v="4.6176569166928201E-2"/>
    <n v="0.10176708383259001"/>
    <n v="2.3857028271450201E-2"/>
    <n v="6.0854230686136601E-2"/>
    <n v="3.8053648290111E-2"/>
    <n v="5.7429789688104202"/>
  </r>
  <r>
    <x v="40"/>
    <x v="9"/>
    <n v="1.01560961370126"/>
    <n v="2.4340375098366999E-2"/>
    <n v="0.33251465637813399"/>
    <n v="0.64314496852349901"/>
    <x v="1324"/>
    <n v="3.3497391577056897E-2"/>
    <n v="0.29658988918857598"/>
    <n v="0.209015481702131"/>
    <n v="0.194645884579874"/>
    <n v="4.4858923674508701E-2"/>
    <n v="9.7129596917525596E-2"/>
    <n v="2.4399610047781201E-2"/>
    <n v="4.9583809271826901E-2"/>
    <n v="3.5894774756945101E-2"/>
    <n v="5.7045451183448499"/>
  </r>
  <r>
    <x v="40"/>
    <x v="10"/>
    <n v="1.15860974486209"/>
    <n v="2.0429409215640199E-2"/>
    <n v="0.339997183425224"/>
    <n v="0.63957340735913504"/>
    <x v="1325"/>
    <n v="3.6578194611069398E-2"/>
    <n v="0.290081640601484"/>
    <n v="0.197062020577291"/>
    <n v="0.22312921940657601"/>
    <n v="3.8581474132649299E-2"/>
    <n v="9.8236923154124606E-2"/>
    <n v="2.4745378443088301E-2"/>
    <n v="4.53183379412656E-2"/>
    <n v="3.5834214962383398E-2"/>
    <n v="5.6531038846497301"/>
  </r>
  <r>
    <x v="40"/>
    <x v="11"/>
    <n v="1.53903505803399"/>
    <n v="2.0166052061847201E-2"/>
    <n v="0.33195614734825502"/>
    <n v="0.64787780058989697"/>
    <x v="1326"/>
    <n v="4.1859729421402897E-2"/>
    <n v="0.29925467307884301"/>
    <n v="0.17999389652786801"/>
    <n v="0.26991457400422902"/>
    <n v="3.1450767305893801E-2"/>
    <n v="8.9644767260306901E-2"/>
    <n v="2.2285443329351399E-2"/>
    <n v="3.1276283170584798E-2"/>
    <n v="2.4692812935039901E-2"/>
    <n v="5.6840116895551303"/>
  </r>
  <r>
    <x v="40"/>
    <x v="12"/>
    <n v="0.87753066442357597"/>
    <n v="3.1822184463500602E-2"/>
    <n v="0.34696417828381698"/>
    <n v="0.62121363725268197"/>
    <x v="1327"/>
    <n v="2.9397775988219299E-2"/>
    <n v="0.267466411477296"/>
    <n v="0.20337124913298099"/>
    <n v="0.19200019839712601"/>
    <n v="4.8949094315397498E-2"/>
    <n v="0.105511371819759"/>
    <n v="2.6344551124458101E-2"/>
    <n v="6.9106711829851897E-2"/>
    <n v="4.5318787752902198E-2"/>
    <n v="5.7103426464884999"/>
  </r>
  <r>
    <x v="40"/>
    <x v="13"/>
    <n v="0.86889992119875503"/>
    <n v="2.6989091202611001E-2"/>
    <n v="0.350102385925117"/>
    <n v="0.62290852287227205"/>
    <x v="1328"/>
    <n v="3.1092971051065399E-2"/>
    <n v="0.26257881929202898"/>
    <n v="0.24419184245360201"/>
    <n v="0.17102623177089701"/>
    <n v="4.8011289203477699E-2"/>
    <n v="0.103241774369584"/>
    <n v="2.1620242963115099E-2"/>
    <n v="6.2725322628092398E-2"/>
    <n v="4.2206086908271399E-2"/>
    <n v="5.7121051827661704"/>
  </r>
  <r>
    <x v="40"/>
    <x v="14"/>
    <n v="0.55129122552952603"/>
    <n v="4.4968101489021403E-2"/>
    <n v="0.38701363219106999"/>
    <n v="0.56801826631990904"/>
    <x v="1329"/>
    <n v="3.2466824832803401E-2"/>
    <n v="0.24966296421765199"/>
    <n v="0.20075125341050001"/>
    <n v="0.16832367285859601"/>
    <n v="8.2494363241083501E-2"/>
    <n v="0.118005010282117"/>
    <n v="2.7004371044185401E-2"/>
    <n v="5.9392493309950098E-2"/>
    <n v="4.6732649532662401E-2"/>
    <n v="5.7412182274566197"/>
  </r>
  <r>
    <x v="40"/>
    <x v="15"/>
    <n v="8.0285034769223607E-2"/>
    <n v="0.152295320796376"/>
    <n v="0.51478440023983896"/>
    <n v="0.33292027896378501"/>
    <x v="1330"/>
    <n v="1.5841257317360398E-5"/>
    <n v="0.21325679880166001"/>
    <n v="3.2111080894835303E-2"/>
    <n v="8.0143036854846805E-2"/>
    <n v="0.37823596989949498"/>
    <n v="7.0252273051432002E-2"/>
    <n v="5.4022978405015798E-2"/>
    <n v="6.9840547311619594E-2"/>
    <n v="5.12792373695437E-2"/>
    <n v="5.8412499194408101"/>
  </r>
  <r>
    <x v="40"/>
    <x v="16"/>
    <n v="0.102651661006964"/>
    <n v="0.13164421287808301"/>
    <n v="0.507172790777352"/>
    <n v="0.36118299634456502"/>
    <x v="1331"/>
    <n v="9.2602010599867005E-3"/>
    <n v="0.20514706982654099"/>
    <n v="6.6712997898981094E-2"/>
    <n v="7.4484374828680103E-2"/>
    <n v="0.30362698199855997"/>
    <n v="8.4847735494360296E-2"/>
    <n v="6.2894418003660399E-2"/>
    <n v="6.5208060356383199E-2"/>
    <n v="7.5958165903831101E-2"/>
    <n v="5.9230936697554997"/>
  </r>
  <r>
    <x v="40"/>
    <x v="17"/>
    <n v="0.30626358114123398"/>
    <n v="6.2396115292819701E-2"/>
    <n v="0.40291427696662402"/>
    <n v="0.53468960774055596"/>
    <x v="1332"/>
    <n v="2.6145352833341299E-2"/>
    <n v="0.37307867770002701"/>
    <n v="5.9544866904587997E-2"/>
    <n v="0.18177348285636"/>
    <n v="0.114264260989306"/>
    <n v="8.6628518318240602E-2"/>
    <n v="4.8265237031855299E-2"/>
    <n v="3.5316690428520099E-2"/>
    <n v="5.2667752430473898E-2"/>
    <n v="5.9515216136709697"/>
  </r>
  <r>
    <x v="40"/>
    <x v="18"/>
    <n v="0.67716317259163405"/>
    <n v="3.86008311985876E-2"/>
    <n v="0.36037174146597101"/>
    <n v="0.60102742733544101"/>
    <x v="1333"/>
    <n v="2.3588849735191601E-2"/>
    <n v="0.34641975715254603"/>
    <n v="0.154852909137394"/>
    <n v="0.18215627466033801"/>
    <n v="5.8062465953689697E-2"/>
    <n v="0.112792287439136"/>
    <n v="3.8397516422756101E-2"/>
    <n v="3.2696963833272599E-2"/>
    <n v="3.7479601483716998E-2"/>
    <n v="5.6909657432019598"/>
  </r>
  <r>
    <x v="40"/>
    <x v="19"/>
    <n v="0.83137044395278803"/>
    <n v="3.2118620288269603E-2"/>
    <n v="0.34126409764937499"/>
    <n v="0.62661728206235601"/>
    <x v="1334"/>
    <n v="2.8507847440423999E-2"/>
    <n v="0.319084388264956"/>
    <n v="0.21728886815701001"/>
    <n v="0.17989396683498701"/>
    <n v="4.8942808803030001E-2"/>
    <n v="9.6352645058808695E-2"/>
    <n v="2.6330501585913199E-2"/>
    <n v="4.1294915582774198E-2"/>
    <n v="3.1158821313255699E-2"/>
    <n v="5.7462430935798201"/>
  </r>
  <r>
    <x v="40"/>
    <x v="20"/>
    <n v="0.77951998467365102"/>
    <n v="3.4026708982309001E-2"/>
    <n v="0.34176298024000201"/>
    <n v="0.62421031077768996"/>
    <x v="1335"/>
    <n v="2.6562446569235999E-2"/>
    <n v="0.30364439624269302"/>
    <n v="0.200933275027015"/>
    <n v="0.19089802537709999"/>
    <n v="5.3629495222261098E-2"/>
    <n v="0.102617215501017"/>
    <n v="3.0963774088440501E-2"/>
    <n v="4.78391906998889E-2"/>
    <n v="3.0748220471875001E-2"/>
    <n v="5.8064906193495203"/>
  </r>
  <r>
    <x v="40"/>
    <x v="21"/>
    <n v="0.86816492487176899"/>
    <n v="2.9221192917755101E-2"/>
    <n v="0.33056666433387"/>
    <n v="0.64021214274837501"/>
    <x v="1336"/>
    <n v="2.9924218328630198E-2"/>
    <n v="0.33205361984477999"/>
    <n v="0.198559867077365"/>
    <n v="0.18790520725315299"/>
    <n v="5.0641701970923603E-2"/>
    <n v="9.8233283024577595E-2"/>
    <n v="2.82315871917562E-2"/>
    <n v="2.98178805465362E-2"/>
    <n v="3.2718489862707097E-2"/>
    <n v="5.7403251090202598"/>
  </r>
  <r>
    <x v="40"/>
    <x v="22"/>
    <n v="0.30187360301516802"/>
    <n v="5.8080683181306998E-2"/>
    <n v="0.42209001948674102"/>
    <n v="0.51982929733195204"/>
    <x v="1337"/>
    <n v="3.3043102023860002E-2"/>
    <n v="0.24758753625070901"/>
    <n v="0.125241244420813"/>
    <n v="0.16369903007762099"/>
    <n v="0.11495256543508101"/>
    <n v="0.18051746603392599"/>
    <n v="3.8381965953779899E-2"/>
    <n v="3.0064880639503699E-2"/>
    <n v="3.9464327388602199E-2"/>
    <n v="5.7200200350186403"/>
  </r>
  <r>
    <x v="40"/>
    <x v="23"/>
    <n v="1.01078984202871"/>
    <n v="3.3537395850402801E-2"/>
    <n v="0.36525634228460702"/>
    <n v="0.60120626186499004"/>
    <x v="1338"/>
    <n v="3.7782584730636698E-2"/>
    <n v="0.33885416771155202"/>
    <n v="0.123947457115217"/>
    <n v="0.27908672042605798"/>
    <n v="4.34052050191737E-2"/>
    <n v="9.9824723943438207E-2"/>
    <n v="2.8683667620033399E-2"/>
    <n v="1.3879436561015099E-2"/>
    <n v="2.1815287327868201E-2"/>
    <n v="5.7803388187950597"/>
  </r>
  <r>
    <x v="40"/>
    <x v="24"/>
    <n v="0.123824800107956"/>
    <n v="0.105217574892757"/>
    <n v="0.49290926614970598"/>
    <n v="0.401873158957537"/>
    <x v="1339"/>
    <n v="4.0341380603578503E-3"/>
    <n v="0.15493012122689601"/>
    <n v="8.7295419716163003E-2"/>
    <n v="5.6076064466708E-2"/>
    <n v="0.21936649239412301"/>
    <n v="0.29433111381835197"/>
    <n v="5.24495115333595E-2"/>
    <n v="4.2425078339942301E-2"/>
    <n v="4.2787005700608401E-2"/>
    <n v="5.7596329898315801"/>
  </r>
  <r>
    <x v="40"/>
    <x v="25"/>
    <n v="0.134212367044515"/>
    <n v="9.86458006199286E-2"/>
    <n v="0.47924740565103002"/>
    <n v="0.42210679372904197"/>
    <x v="1340"/>
    <n v="5.2658183588553996E-3"/>
    <n v="0.16322189152018299"/>
    <n v="9.6011864907509598E-2"/>
    <n v="5.3450681181894402E-2"/>
    <n v="0.21649076784344101"/>
    <n v="0.279768897385266"/>
    <n v="5.5933114799474597E-2"/>
    <n v="4.3556513023247603E-2"/>
    <n v="4.3508622448358902E-2"/>
    <n v="5.7386891012781396"/>
  </r>
  <r>
    <x v="40"/>
    <x v="26"/>
    <n v="0.18865805985998199"/>
    <n v="8.0979887429801806E-2"/>
    <n v="0.47538722376069398"/>
    <n v="0.44363288880950402"/>
    <x v="1341"/>
    <n v="7.1731047357239796E-3"/>
    <n v="0.18502413552042299"/>
    <n v="9.6246799188462795E-2"/>
    <n v="5.3140094080664599E-2"/>
    <n v="0.18994995894011099"/>
    <n v="0.281176492836338"/>
    <n v="4.9065885957192697E-2"/>
    <n v="4.3152656563199901E-2"/>
    <n v="4.63725853567045E-2"/>
    <n v="5.7147178271585704"/>
  </r>
  <r>
    <x v="40"/>
    <x v="27"/>
    <n v="0.61579629779116196"/>
    <n v="3.7371832552310497E-2"/>
    <n v="0.379560908156233"/>
    <n v="0.58306725929145697"/>
    <x v="1342"/>
    <n v="2.27497051622783E-2"/>
    <n v="0.38539043726496702"/>
    <n v="0.10291765109236101"/>
    <n v="0.192532144633205"/>
    <n v="6.9740570968326601E-2"/>
    <n v="0.13401441070890099"/>
    <n v="2.7064612873951299E-2"/>
    <n v="1.9740094488849901E-2"/>
    <n v="3.14689768772499E-2"/>
    <n v="5.6559700880388499"/>
  </r>
  <r>
    <x v="40"/>
    <x v="28"/>
    <n v="0.84535850281003899"/>
    <n v="3.3550275137534197E-2"/>
    <n v="0.36670670305603997"/>
    <n v="0.59974302180642602"/>
    <x v="1343"/>
    <n v="2.5485997028006101E-2"/>
    <n v="0.36964802290937698"/>
    <n v="0.173778024975943"/>
    <n v="0.176272013560521"/>
    <n v="5.74165403205553E-2"/>
    <n v="0.10587645308355501"/>
    <n v="2.4181884540864802E-2"/>
    <n v="2.4353120498437401E-2"/>
    <n v="3.2062004320288703E-2"/>
    <n v="5.6339353614800496"/>
  </r>
  <r>
    <x v="40"/>
    <x v="29"/>
    <n v="0.88148418317773902"/>
    <n v="3.2736645698790097E-2"/>
    <n v="0.349799029496769"/>
    <n v="0.61746432480444002"/>
    <x v="1344"/>
    <n v="2.3233091891115099E-2"/>
    <n v="0.33562582675432301"/>
    <n v="0.20755999829678601"/>
    <n v="0.16781346614277101"/>
    <n v="5.6302100383771099E-2"/>
    <n v="0.105979651592399"/>
    <n v="2.1186014800953699E-2"/>
    <n v="3.2819032626295402E-2"/>
    <n v="3.83291661810784E-2"/>
    <n v="5.82588732973145"/>
  </r>
  <r>
    <x v="40"/>
    <x v="30"/>
    <n v="0.93566965160710103"/>
    <n v="3.3638984118341098E-2"/>
    <n v="0.33536126496124502"/>
    <n v="0.63099975092041405"/>
    <x v="1345"/>
    <n v="2.58328557796405E-2"/>
    <n v="0.319394671589455"/>
    <n v="0.231335683006024"/>
    <n v="0.17070202994097"/>
    <n v="5.5639756521644497E-2"/>
    <n v="9.3219937608673295E-2"/>
    <n v="1.98283727974384E-2"/>
    <n v="3.6764596387442401E-2"/>
    <n v="3.7408422901481803E-2"/>
    <n v="5.7174563902579001"/>
  </r>
  <r>
    <x v="40"/>
    <x v="31"/>
    <n v="1.03523243754185"/>
    <n v="2.8496467491361602E-2"/>
    <n v="0.308951927763499"/>
    <n v="0.66255160474513997"/>
    <x v="1346"/>
    <n v="2.6033779361919699E-2"/>
    <n v="0.31577032125726301"/>
    <n v="0.25369002382184602"/>
    <n v="0.16699807164736899"/>
    <n v="4.8126262555674003E-2"/>
    <n v="8.4369053957724302E-2"/>
    <n v="1.8236188201287001E-2"/>
    <n v="4.0440650124584997E-2"/>
    <n v="3.7270548223371301E-2"/>
    <n v="5.75055218611769"/>
  </r>
  <r>
    <x v="40"/>
    <x v="32"/>
    <n v="0.90643087082527596"/>
    <n v="3.66749264040475E-2"/>
    <n v="0.34412507304840101"/>
    <n v="0.61920000054755198"/>
    <x v="1347"/>
    <n v="2.5066880636667E-2"/>
    <n v="0.29699112027899999"/>
    <n v="0.25013604892998698"/>
    <n v="0.16821117765700999"/>
    <n v="5.7442402568864501E-2"/>
    <n v="9.3550105652355997E-2"/>
    <n v="2.25708150260495E-2"/>
    <n v="3.7650913361756799E-2"/>
    <n v="3.7864718668889102E-2"/>
    <n v="5.7719396741850097"/>
  </r>
  <r>
    <x v="41"/>
    <x v="0"/>
    <n v="0.80678078490501604"/>
    <n v="4.2329788574659598E-2"/>
    <n v="0.46326250610598102"/>
    <n v="0.49440770531936001"/>
    <x v="1348"/>
    <n v="4.9396431707689398E-2"/>
    <n v="0.22290610234914801"/>
    <n v="0.24836003271422499"/>
    <n v="0.13172346971833801"/>
    <n v="0.112426365349306"/>
    <n v="0.100412222433257"/>
    <n v="3.67128276028919E-2"/>
    <n v="5.42608995103857E-2"/>
    <n v="3.6519045639780402E-2"/>
    <n v="6.4057254840323701"/>
  </r>
  <r>
    <x v="41"/>
    <x v="1"/>
    <n v="0.87869989816364902"/>
    <n v="3.9469207696383402E-2"/>
    <n v="0.44692644678863802"/>
    <n v="0.51360434551497902"/>
    <x v="1349"/>
    <n v="4.7745644814954899E-2"/>
    <n v="0.207782003185915"/>
    <n v="0.30396982539895001"/>
    <n v="0.105609241144724"/>
    <n v="0.111401925898652"/>
    <n v="9.5565188117756703E-2"/>
    <n v="2.98283250731609E-2"/>
    <n v="5.3071826729354801E-2"/>
    <n v="3.8536957187755898E-2"/>
    <n v="6.4301218297846301"/>
  </r>
  <r>
    <x v="41"/>
    <x v="2"/>
    <n v="1.0284824669255499"/>
    <n v="3.9514638978036497E-2"/>
    <n v="0.44719630190618198"/>
    <n v="0.51328905911578104"/>
    <x v="1350"/>
    <n v="4.4636001175908199E-2"/>
    <n v="0.22530735665071999"/>
    <n v="0.28907655513224201"/>
    <n v="0.109152826796729"/>
    <n v="0.10470537384178399"/>
    <n v="0.107438569904808"/>
    <n v="2.8221922099728899E-2"/>
    <n v="4.9854130055978101E-2"/>
    <n v="3.43346175748621E-2"/>
    <n v="6.4240496006105801"/>
  </r>
  <r>
    <x v="41"/>
    <x v="3"/>
    <n v="0.92492321325458704"/>
    <n v="3.9367206679492402E-2"/>
    <n v="0.462862822376922"/>
    <n v="0.49776997094358599"/>
    <x v="1351"/>
    <n v="4.7711015917456003E-2"/>
    <n v="0.24686093022845201"/>
    <n v="0.269226746250677"/>
    <n v="0.107045525778313"/>
    <n v="0.10197441788374199"/>
    <n v="0.102012828335544"/>
    <n v="3.08338148332719E-2"/>
    <n v="5.1845223438861103E-2"/>
    <n v="3.3972488532290103E-2"/>
    <n v="6.4004608547248099"/>
  </r>
  <r>
    <x v="41"/>
    <x v="4"/>
    <n v="1.0022917966762399"/>
    <n v="4.0590907099459103E-2"/>
    <n v="0.45515909137433402"/>
    <n v="0.50425000152620703"/>
    <x v="1352"/>
    <n v="4.423995252876E-2"/>
    <n v="0.25190120005450001"/>
    <n v="0.27206237537154998"/>
    <n v="0.105011071899101"/>
    <n v="0.10259072375847"/>
    <n v="0.102423674860728"/>
    <n v="2.7995901581323202E-2"/>
    <n v="5.1514403862355597E-2"/>
    <n v="3.4621383930701299E-2"/>
    <n v="6.4572970771151699"/>
  </r>
  <r>
    <x v="41"/>
    <x v="5"/>
    <n v="0.95932925001990799"/>
    <n v="3.9410520439048899E-2"/>
    <n v="0.45108244683705101"/>
    <n v="0.50950703272389997"/>
    <x v="1353"/>
    <n v="4.6756904884670998E-2"/>
    <n v="0.25655227908393202"/>
    <n v="0.26459612204292798"/>
    <n v="0.12328816536578199"/>
    <n v="9.3510151880509804E-2"/>
    <n v="0.100087614122171"/>
    <n v="2.6853394222672199E-2"/>
    <n v="4.3077619649106301E-2"/>
    <n v="3.5937660645929799E-2"/>
    <n v="6.4655441763214103"/>
  </r>
  <r>
    <x v="41"/>
    <x v="6"/>
    <n v="0.93014239374795604"/>
    <n v="4.34614467633644E-2"/>
    <n v="0.45891623409436699"/>
    <n v="0.49762231914226901"/>
    <x v="1354"/>
    <n v="4.47160640415631E-2"/>
    <n v="0.26226707813150202"/>
    <n v="0.25615823746055499"/>
    <n v="0.118546422669578"/>
    <n v="9.3099705354397599E-2"/>
    <n v="0.100218510597552"/>
    <n v="3.0132940931818699E-2"/>
    <n v="4.7566147505776903E-2"/>
    <n v="3.9913763166825003E-2"/>
    <n v="6.4254998918121897"/>
  </r>
  <r>
    <x v="41"/>
    <x v="7"/>
    <n v="0.92669402804371104"/>
    <n v="3.8493688157018001E-2"/>
    <n v="0.46384093220067502"/>
    <n v="0.497665379642307"/>
    <x v="1355"/>
    <n v="4.5029412538922703E-2"/>
    <n v="0.26045584019627899"/>
    <n v="0.26455556239681499"/>
    <n v="0.11790206601666101"/>
    <n v="8.8845270815055694E-2"/>
    <n v="9.5355076041528403E-2"/>
    <n v="3.1614225720786898E-2"/>
    <n v="5.0422831606492503E-2"/>
    <n v="3.6585693646564298E-2"/>
    <n v="6.4982171399822199"/>
  </r>
  <r>
    <x v="41"/>
    <x v="8"/>
    <n v="0.92534966770860405"/>
    <n v="4.0714134104847602E-2"/>
    <n v="0.45836405360496602"/>
    <n v="0.50092181229018595"/>
    <x v="1356"/>
    <n v="4.7935843895774502E-2"/>
    <n v="0.23704596022779301"/>
    <n v="0.260378310814256"/>
    <n v="0.11186274619801399"/>
    <n v="9.6177437435818497E-2"/>
    <n v="9.2562757076776997E-2"/>
    <n v="3.2366768681839998E-2"/>
    <n v="7.5395743591270797E-2"/>
    <n v="3.7106087951515002E-2"/>
    <n v="6.4725420859402201"/>
  </r>
  <r>
    <x v="41"/>
    <x v="9"/>
    <n v="1.0598978773660399"/>
    <n v="4.7131180839420403E-2"/>
    <n v="0.444616456835149"/>
    <n v="0.50825236232543003"/>
    <x v="1357"/>
    <n v="4.8497876403683603E-2"/>
    <n v="0.244747225552507"/>
    <n v="0.26745158828489402"/>
    <n v="0.120165854595984"/>
    <n v="9.8895966872697E-2"/>
    <n v="9.7415982681715099E-2"/>
    <n v="2.8390652024320399E-2"/>
    <n v="5.17916554747615E-2"/>
    <n v="3.6114935984014801E-2"/>
    <n v="6.3264162153935999"/>
  </r>
  <r>
    <x v="41"/>
    <x v="10"/>
    <n v="1.1421307540427299"/>
    <n v="3.5777694039312698E-2"/>
    <n v="0.43984883504918398"/>
    <n v="0.52437347091150299"/>
    <x v="1358"/>
    <n v="5.3055060882709497E-2"/>
    <n v="0.24700629948877501"/>
    <n v="0.26534843704783201"/>
    <n v="0.137551176471429"/>
    <n v="9.0751589333679106E-2"/>
    <n v="9.4896095339660702E-2"/>
    <n v="3.4139317835140598E-2"/>
    <n v="3.7022315194080897E-2"/>
    <n v="3.46690205061966E-2"/>
    <n v="6.43235235301744"/>
  </r>
  <r>
    <x v="41"/>
    <x v="11"/>
    <n v="1.4152778691460099"/>
    <n v="3.2962800538234902E-2"/>
    <n v="0.469672502446007"/>
    <n v="0.49736469701575797"/>
    <x v="1359"/>
    <n v="5.1346022103380802E-2"/>
    <n v="0.27815075609948597"/>
    <n v="0.23717712306983099"/>
    <n v="0.18112927031808801"/>
    <n v="7.2198746357681406E-2"/>
    <n v="9.1715025989887802E-2"/>
    <n v="2.9964623093851998E-2"/>
    <n v="2.4239680108647101E-2"/>
    <n v="2.9048635453776998E-2"/>
    <n v="6.3833494927519601"/>
  </r>
  <r>
    <x v="41"/>
    <x v="12"/>
    <n v="0.83240754392034499"/>
    <n v="4.48895323859946E-2"/>
    <n v="0.47787850146607602"/>
    <n v="0.47723196614792901"/>
    <x v="1360"/>
    <n v="4.9427053911059997E-2"/>
    <n v="0.212956081420375"/>
    <n v="0.27725997960252402"/>
    <n v="0.123542212257574"/>
    <n v="0.10880247396648"/>
    <n v="9.5889568251583596E-2"/>
    <n v="3.2897758778915903E-2"/>
    <n v="4.9862100081454801E-2"/>
    <n v="4.1487739254785598E-2"/>
    <n v="6.4189947563224203"/>
  </r>
  <r>
    <x v="41"/>
    <x v="13"/>
    <n v="0.90460895644926298"/>
    <n v="4.1858026802267502E-2"/>
    <n v="0.45439181643232102"/>
    <n v="0.50375015676541202"/>
    <x v="1361"/>
    <n v="5.1830433612205899E-2"/>
    <n v="0.197936325831958"/>
    <n v="0.32392187435397701"/>
    <n v="0.10180341448449"/>
    <n v="0.108025580321724"/>
    <n v="0.100957757104888"/>
    <n v="3.0362235976271398E-2"/>
    <n v="4.2345459559544198E-2"/>
    <n v="3.6647355985520401E-2"/>
    <n v="6.4529737804543004"/>
  </r>
  <r>
    <x v="41"/>
    <x v="14"/>
    <n v="0.57211089679433602"/>
    <n v="6.0544253461808598E-2"/>
    <n v="0.46686973831428602"/>
    <n v="0.47258600822390501"/>
    <x v="1362"/>
    <n v="4.33257238982524E-2"/>
    <n v="0.17888778488734999"/>
    <n v="0.26686620529039601"/>
    <n v="0.105086587110043"/>
    <n v="0.168419191464555"/>
    <n v="0.108919294566726"/>
    <n v="3.73249051233231E-2"/>
    <n v="4.0629899870837601E-2"/>
    <n v="4.32300082573722E-2"/>
    <n v="6.4981639026909104"/>
  </r>
  <r>
    <x v="41"/>
    <x v="15"/>
    <n v="0.10259640292967601"/>
    <n v="0.20388580071423201"/>
    <n v="0.51286389724149495"/>
    <n v="0.28325030204427298"/>
    <x v="1363"/>
    <n v="2.7463556487120201E-3"/>
    <n v="5.0259566392766998E-2"/>
    <n v="3.9171059009104801E-2"/>
    <n v="5.0056105209054E-2"/>
    <n v="0.58870240460608303"/>
    <n v="4.8172876009781797E-2"/>
    <n v="0.14257960591541999"/>
    <n v="1.21788736099237E-2"/>
    <n v="4.8573873074601398E-2"/>
    <n v="7.0391945300501604"/>
  </r>
  <r>
    <x v="41"/>
    <x v="16"/>
    <n v="0.132246441459414"/>
    <n v="0.17639564978032601"/>
    <n v="0.50915269323874501"/>
    <n v="0.31445165698092897"/>
    <x v="1364"/>
    <n v="1.36238450254782E-2"/>
    <n v="9.7859307442080504E-2"/>
    <n v="6.4289377600978498E-2"/>
    <n v="5.3166869794918102E-2"/>
    <n v="0.47069246160900902"/>
    <n v="6.4405764939034396E-2"/>
    <n v="0.147366584034887"/>
    <n v="3.9814057784293604E-3"/>
    <n v="6.3721617336150893E-2"/>
    <n v="6.9438843903015703"/>
  </r>
  <r>
    <x v="41"/>
    <x v="17"/>
    <n v="0.26815200449522297"/>
    <n v="0.10591405273868"/>
    <n v="0.51940965911431203"/>
    <n v="0.37467628814700799"/>
    <x v="1365"/>
    <n v="2.7585184622620301E-2"/>
    <n v="0.29565942851855598"/>
    <n v="8.2541435813060796E-2"/>
    <n v="0.121123564528964"/>
    <n v="0.238084046234358"/>
    <n v="8.47699909418132E-2"/>
    <n v="8.5533814299002794E-2"/>
    <n v="6.0154594639784797E-3"/>
    <n v="4.4674084291194502E-2"/>
    <n v="6.9265754749870299"/>
  </r>
  <r>
    <x v="41"/>
    <x v="18"/>
    <n v="0.55086138585462696"/>
    <n v="6.7623538674241299E-2"/>
    <n v="0.49967664392532501"/>
    <n v="0.43269981740043401"/>
    <x v="1366"/>
    <n v="2.6844979744167701E-2"/>
    <n v="0.30581709133790003"/>
    <n v="0.20800331005460501"/>
    <n v="0.120059972091797"/>
    <n v="0.122389876390045"/>
    <n v="0.10470893501338201"/>
    <n v="5.0961738066090202E-2"/>
    <n v="1.75380700906245E-2"/>
    <n v="3.44378107441978E-2"/>
    <n v="6.6964283326714202"/>
  </r>
  <r>
    <x v="41"/>
    <x v="19"/>
    <n v="0.68071601401442905"/>
    <n v="5.6115940183475002E-2"/>
    <n v="0.49071973231495503"/>
    <n v="0.45316432750156999"/>
    <x v="1367"/>
    <n v="2.4712860569581999E-2"/>
    <n v="0.27670934891620902"/>
    <n v="0.28462791187279801"/>
    <n v="0.11605321315094"/>
    <n v="0.101850765434955"/>
    <n v="8.9578284528529895E-2"/>
    <n v="4.1148716138416599E-2"/>
    <n v="2.3796504340920399E-2"/>
    <n v="3.5217063713378703E-2"/>
    <n v="6.6575724242143401"/>
  </r>
  <r>
    <x v="41"/>
    <x v="20"/>
    <n v="0.66731008549847703"/>
    <n v="5.7588592385777702E-2"/>
    <n v="0.48698225607045997"/>
    <n v="0.45542915154376301"/>
    <x v="1368"/>
    <n v="2.3515625659131401E-2"/>
    <n v="0.261549219255651"/>
    <n v="0.25869434434343702"/>
    <n v="0.122295456758197"/>
    <n v="0.119802917364944"/>
    <n v="9.5948104923726796E-2"/>
    <n v="4.47265770117787E-2"/>
    <n v="3.1620110613706703E-2"/>
    <n v="3.4554039652079899E-2"/>
    <n v="6.5956787660275999"/>
  </r>
  <r>
    <x v="41"/>
    <x v="21"/>
    <n v="0.633471305766516"/>
    <n v="6.09301157625112E-2"/>
    <n v="0.52876273161888399"/>
    <n v="0.41030715261860501"/>
    <x v="1369"/>
    <n v="2.8756561363532399E-2"/>
    <n v="0.26177531947889499"/>
    <n v="0.22376978936632599"/>
    <n v="0.12655198267714399"/>
    <n v="0.13635056951018401"/>
    <n v="0.108936262951099"/>
    <n v="4.9495240835203499E-2"/>
    <n v="2.4396201797788598E-2"/>
    <n v="3.2052570774580999E-2"/>
    <n v="6.5972752651339999"/>
  </r>
  <r>
    <x v="41"/>
    <x v="22"/>
    <n v="0.26887769363520297"/>
    <n v="0.110263764835429"/>
    <n v="0.53963711933408298"/>
    <n v="0.35009911583048797"/>
    <x v="1370"/>
    <n v="2.4825228848602301E-2"/>
    <n v="0.13354026869707999"/>
    <n v="0.146538551513448"/>
    <n v="0.10063066941604699"/>
    <n v="0.28136730374937402"/>
    <n v="0.13044336693220501"/>
    <n v="9.4397531539196999E-2"/>
    <n v="2.3447982557366201E-2"/>
    <n v="5.1074825059911302E-2"/>
    <n v="6.82504641142497"/>
  </r>
  <r>
    <x v="41"/>
    <x v="23"/>
    <n v="0.76538088193745102"/>
    <n v="5.5161892590648999E-2"/>
    <n v="0.54837414053196498"/>
    <n v="0.396463966877386"/>
    <x v="1371"/>
    <n v="3.4110707099273302E-2"/>
    <n v="0.34913008465945"/>
    <n v="7.3744743170420304E-2"/>
    <n v="0.22899914135284"/>
    <n v="0.115286280604649"/>
    <n v="0.11376245188640099"/>
    <n v="4.6284129760552198E-2"/>
    <n v="7.5715618232415896E-3"/>
    <n v="2.35777381293669E-2"/>
    <n v="6.6135164913222102"/>
  </r>
  <r>
    <x v="41"/>
    <x v="24"/>
    <n v="0.15225167910040299"/>
    <n v="0.162731531664074"/>
    <n v="0.51957437911434701"/>
    <n v="0.31769408922157899"/>
    <x v="1372"/>
    <n v="4.5830586060482499E-3"/>
    <n v="4.8280141206950303E-2"/>
    <n v="0.112275143736027"/>
    <n v="5.59754749790825E-2"/>
    <n v="0.43448196832643199"/>
    <n v="0.14365290002471001"/>
    <n v="8.1116866336983701E-2"/>
    <n v="2.36784967325223E-2"/>
    <n v="7.6613604692067294E-2"/>
    <n v="7.0273461153636996"/>
  </r>
  <r>
    <x v="41"/>
    <x v="25"/>
    <n v="0.17504723629564201"/>
    <n v="0.135027791676852"/>
    <n v="0.52449362205189998"/>
    <n v="0.340478586271247"/>
    <x v="1373"/>
    <n v="4.3219756111462903E-3"/>
    <n v="9.2089636902849895E-2"/>
    <n v="0.117125900602453"/>
    <n v="5.8520676640589797E-2"/>
    <n v="0.39071844703397401"/>
    <n v="0.14211419864802899"/>
    <n v="8.39388578704586E-2"/>
    <n v="2.1200410888707499E-2"/>
    <n v="7.3819076753748006E-2"/>
    <n v="6.92914331522047"/>
  </r>
  <r>
    <x v="41"/>
    <x v="26"/>
    <n v="0.22137333320917299"/>
    <n v="0.13052759839481401"/>
    <n v="0.51702261763513702"/>
    <n v="0.352449783970049"/>
    <x v="1374"/>
    <n v="9.7289273770277997E-3"/>
    <n v="7.3265402276951594E-2"/>
    <n v="0.128758966927672"/>
    <n v="5.4464922366162301E-2"/>
    <n v="0.37233612242281799"/>
    <n v="0.153943268197516"/>
    <n v="8.9152703872491093E-2"/>
    <n v="2.3506440487982502E-2"/>
    <n v="7.5376584308082806E-2"/>
    <n v="6.8849938118541401"/>
  </r>
  <r>
    <x v="41"/>
    <x v="27"/>
    <n v="0.52748592110188797"/>
    <n v="7.7490505236081295E-2"/>
    <n v="0.528996872134602"/>
    <n v="0.39351262262931602"/>
    <x v="1375"/>
    <n v="1.8443198470513299E-2"/>
    <n v="0.32175258183111599"/>
    <n v="0.14963381792336999"/>
    <n v="0.13259105810362001"/>
    <n v="0.159133772304897"/>
    <n v="0.112184728996628"/>
    <n v="4.7117708994656303E-2"/>
    <n v="1.8418396590287E-2"/>
    <n v="3.2168436429718103E-2"/>
    <n v="6.6323580781657698"/>
  </r>
  <r>
    <x v="41"/>
    <x v="28"/>
    <n v="0.73852860197826498"/>
    <n v="6.0650057500225299E-2"/>
    <n v="0.48147166112814899"/>
    <n v="0.45787828137162601"/>
    <x v="1376"/>
    <n v="2.1950891045280502E-2"/>
    <n v="0.29429301041830302"/>
    <n v="0.238427368370904"/>
    <n v="0.11608533799255299"/>
    <n v="0.13025597706828901"/>
    <n v="9.9467995080006005E-2"/>
    <n v="3.8534050482848199E-2"/>
    <n v="2.4722452305141401E-2"/>
    <n v="2.8875206247069001E-2"/>
    <n v="6.6331383886815303"/>
  </r>
  <r>
    <x v="41"/>
    <x v="29"/>
    <n v="0.73517644445147101"/>
    <n v="6.93310498655757E-2"/>
    <n v="0.50287168499567603"/>
    <n v="0.42779726513874899"/>
    <x v="1377"/>
    <n v="2.2004013252057201E-2"/>
    <n v="0.27436853692262198"/>
    <n v="0.28441305540336298"/>
    <n v="0.106151686138659"/>
    <n v="0.123824857418498"/>
    <n v="9.1434484257737397E-2"/>
    <n v="3.1362826374744003E-2"/>
    <n v="2.8919444790737301E-2"/>
    <n v="3.1138129627764698E-2"/>
    <n v="6.4558585326356601"/>
  </r>
  <r>
    <x v="41"/>
    <x v="30"/>
    <n v="0.79498248463395005"/>
    <n v="5.9657956842924402E-2"/>
    <n v="0.48046252946826701"/>
    <n v="0.45987951368880903"/>
    <x v="1378"/>
    <n v="3.4376411046451803E-2"/>
    <n v="0.26183863488024101"/>
    <n v="0.29819218193414199"/>
    <n v="0.103968496951005"/>
    <n v="0.11125126106352699"/>
    <n v="9.2936952571685105E-2"/>
    <n v="3.1651549978045E-2"/>
    <n v="2.7893718983656599E-2"/>
    <n v="3.2177372427176998E-2"/>
    <n v="6.6125602234694201"/>
  </r>
  <r>
    <x v="41"/>
    <x v="31"/>
    <n v="0.87546098743939005"/>
    <n v="5.08749881914973E-2"/>
    <n v="0.45676549736906302"/>
    <n v="0.49235951443943998"/>
    <x v="1379"/>
    <n v="4.2297887796256803E-2"/>
    <n v="0.24993632855261999"/>
    <n v="0.32312214294577701"/>
    <n v="0.103355915224599"/>
    <n v="9.1661889934331803E-2"/>
    <n v="8.6825640099935306E-2"/>
    <n v="3.0727000820020899E-2"/>
    <n v="3.69316120520434E-2"/>
    <n v="3.0255643418244101E-2"/>
    <n v="6.6118271644010198"/>
  </r>
  <r>
    <x v="41"/>
    <x v="32"/>
    <n v="0.89385379929944098"/>
    <n v="5.5696121887479202E-2"/>
    <n v="0.45648811064096501"/>
    <n v="0.48781576747155603"/>
    <x v="1380"/>
    <n v="4.7814295189012201E-2"/>
    <n v="0.22470797745801499"/>
    <n v="0.32397524047614101"/>
    <n v="9.96333195614965E-2"/>
    <n v="0.10632136753011701"/>
    <n v="9.5254092154122602E-2"/>
    <n v="2.9887835265171001E-2"/>
    <n v="3.60698671038783E-2"/>
    <n v="3.07406226382319E-2"/>
    <n v="6.5553354854635604"/>
  </r>
  <r>
    <x v="42"/>
    <x v="0"/>
    <n v="0.85374013274499605"/>
    <n v="7.4388103411771401E-3"/>
    <n v="0.32086781291306399"/>
    <n v="0.67169337674575902"/>
    <x v="1381"/>
    <n v="2.4167927181733301E-2"/>
    <n v="0.188090320489565"/>
    <n v="0.29529405928281699"/>
    <n v="0.115024528596978"/>
    <n v="0.135923690276189"/>
    <n v="0.112534953377812"/>
    <n v="1.33767298579772E-2"/>
    <n v="9.4809022013828403E-2"/>
    <n v="6.8771040070803903E-3"/>
    <n v="4.3061556872634998"/>
  </r>
  <r>
    <x v="42"/>
    <x v="1"/>
    <n v="0.94278718092520897"/>
    <n v="6.7053249105209298E-3"/>
    <n v="0.27914362299135098"/>
    <n v="0.71415105209812801"/>
    <x v="1382"/>
    <n v="2.02605823746769E-2"/>
    <n v="0.17907939021720401"/>
    <n v="0.34122703481486499"/>
    <n v="9.9520927615084701E-2"/>
    <n v="0.13242227688783501"/>
    <n v="0.106846053015397"/>
    <n v="9.9010800722947895E-3"/>
    <n v="8.8248568492598503E-2"/>
    <n v="8.61355449509138E-3"/>
    <n v="4.4632959064614299"/>
  </r>
  <r>
    <x v="42"/>
    <x v="2"/>
    <n v="0.99066895667065502"/>
    <n v="7.8414890356286095E-3"/>
    <n v="0.30550795132907399"/>
    <n v="0.68665055963529797"/>
    <x v="1383"/>
    <n v="2.0313315324835199E-2"/>
    <n v="0.201066793655203"/>
    <n v="0.32738779260717599"/>
    <n v="0.107957207230176"/>
    <n v="0.11668414838379899"/>
    <n v="0.113052567667346"/>
    <n v="1.11168599211715E-2"/>
    <n v="8.2777738852657795E-2"/>
    <n v="6.2497932799161302E-3"/>
    <n v="4.5851449967206896"/>
  </r>
  <r>
    <x v="42"/>
    <x v="3"/>
    <n v="0.92198914156213296"/>
    <n v="6.9059325799414404E-3"/>
    <n v="0.30098932028833902"/>
    <n v="0.69210474713171899"/>
    <x v="1384"/>
    <n v="2.1225818538813099E-2"/>
    <n v="0.21348396386171101"/>
    <n v="0.31442177502937402"/>
    <n v="0.111026858634921"/>
    <n v="0.11872854236389099"/>
    <n v="0.107881502445696"/>
    <n v="1.0351390347305599E-2"/>
    <n v="8.2769187538687394E-2"/>
    <n v="6.54992821593974E-3"/>
    <n v="4.5380153606716798"/>
  </r>
  <r>
    <x v="42"/>
    <x v="4"/>
    <n v="1.04152118059828"/>
    <n v="6.9871336931817797E-3"/>
    <n v="0.28387532773976598"/>
    <n v="0.70913753856705197"/>
    <x v="1385"/>
    <n v="2.1168468518579099E-2"/>
    <n v="0.20815405978746901"/>
    <n v="0.32121206077773201"/>
    <n v="0.110404800351393"/>
    <n v="0.12792620372833499"/>
    <n v="0.10839514624510101"/>
    <n v="9.0737713660716396E-3"/>
    <n v="7.4934552433945298E-2"/>
    <n v="6.3664342875986999E-3"/>
    <n v="4.4958082494298699"/>
  </r>
  <r>
    <x v="42"/>
    <x v="5"/>
    <n v="0.99758191616845604"/>
    <n v="7.0877623261267004E-3"/>
    <n v="0.29215459427767299"/>
    <n v="0.70075764339619995"/>
    <x v="1386"/>
    <n v="2.0360426046392099E-2"/>
    <n v="0.21814037968257"/>
    <n v="0.31539586819014198"/>
    <n v="0.106676316604007"/>
    <n v="0.124399865990243"/>
    <n v="0.105982543648259"/>
    <n v="9.6767281254091508E-3"/>
    <n v="8.1015009822665296E-2"/>
    <n v="5.5521705813213196E-3"/>
    <n v="4.4076938418846296"/>
  </r>
  <r>
    <x v="42"/>
    <x v="6"/>
    <n v="0.90785931359673899"/>
    <n v="8.8391269879077895E-3"/>
    <n v="0.303712179912832"/>
    <n v="0.68744869309926004"/>
    <x v="1387"/>
    <n v="2.3325876305567001E-2"/>
    <n v="0.23083672366100499"/>
    <n v="0.29256067832909399"/>
    <n v="0.1193092084032"/>
    <n v="0.106095144930723"/>
    <n v="0.11293768905746"/>
    <n v="1.3278479893713301E-2"/>
    <n v="8.4038046575815206E-2"/>
    <n v="6.0030105023486597E-3"/>
    <n v="4.5284597229746497"/>
  </r>
  <r>
    <x v="42"/>
    <x v="7"/>
    <n v="0.89197079916368005"/>
    <n v="6.2615890701936197E-3"/>
    <n v="0.29752684159242798"/>
    <n v="0.69621156933737804"/>
    <x v="1388"/>
    <n v="2.5903835449038098E-2"/>
    <n v="0.218259507264641"/>
    <n v="0.31309034791636398"/>
    <n v="0.11995494826240199"/>
    <n v="9.9718291196463305E-2"/>
    <n v="0.10606434936685"/>
    <n v="1.35751990836487E-2"/>
    <n v="8.3155533451984995E-2"/>
    <n v="6.6298697923792803E-3"/>
    <n v="4.5990064518879503"/>
  </r>
  <r>
    <x v="42"/>
    <x v="8"/>
    <n v="0.88657908406911001"/>
    <n v="9.4311624338039701E-3"/>
    <n v="0.30942584091005598"/>
    <n v="0.68114299665613998"/>
    <x v="1389"/>
    <n v="2.1370625647078902E-2"/>
    <n v="0.22415476222931799"/>
    <n v="0.31024000024537302"/>
    <n v="0.12566955603420399"/>
    <n v="0.108566377035797"/>
    <n v="9.9617554661480201E-2"/>
    <n v="1.13019221044511E-2"/>
    <n v="7.83298025951399E-2"/>
    <n v="6.6611124445797596E-3"/>
    <n v="4.4682619586528904"/>
  </r>
  <r>
    <x v="42"/>
    <x v="9"/>
    <n v="1.09310300064773"/>
    <n v="7.5123618423737501E-3"/>
    <n v="0.290608596615057"/>
    <n v="0.70187904154256897"/>
    <x v="1390"/>
    <n v="2.3358995379054399E-2"/>
    <n v="0.20559903559369599"/>
    <n v="0.32009210982506497"/>
    <n v="0.121933730114514"/>
    <n v="0.125087339836193"/>
    <n v="9.1831857170104406E-2"/>
    <n v="1.15882835029906E-2"/>
    <n v="8.1882132103895597E-2"/>
    <n v="6.7639066754544104E-3"/>
    <n v="4.4944428548352704"/>
  </r>
  <r>
    <x v="42"/>
    <x v="10"/>
    <n v="1.121475642127"/>
    <n v="5.8332242750617396E-3"/>
    <n v="0.28624212265034998"/>
    <n v="0.70792465307458796"/>
    <x v="1391"/>
    <n v="1.9902079505208101E-2"/>
    <n v="0.214997289914868"/>
    <n v="0.31770454277518101"/>
    <n v="0.13448226155906801"/>
    <n v="0.121419212286993"/>
    <n v="9.1180809515217204E-2"/>
    <n v="1.48845731016671E-2"/>
    <n v="6.8114214280026994E-2"/>
    <n v="5.8218079915894798E-3"/>
    <n v="4.5412452038557101"/>
  </r>
  <r>
    <x v="42"/>
    <x v="11"/>
    <n v="1.3507236517260199"/>
    <n v="5.0440713487561401E-3"/>
    <n v="0.30083487088234401"/>
    <n v="0.69412105776889899"/>
    <x v="1392"/>
    <n v="1.9675976212596501E-2"/>
    <n v="0.24223333244538001"/>
    <n v="0.27266854076465102"/>
    <n v="0.191582050458872"/>
    <n v="9.11434586777876E-2"/>
    <n v="8.9240601743077394E-2"/>
    <n v="1.9323337471667101E-2"/>
    <n v="5.8288302320975198E-2"/>
    <n v="5.1256987565394298E-3"/>
    <n v="4.4837601192150203"/>
  </r>
  <r>
    <x v="42"/>
    <x v="12"/>
    <n v="0.85676696927097296"/>
    <n v="7.0329775754136804E-3"/>
    <n v="0.330854840723462"/>
    <n v="0.66211218170112496"/>
    <x v="1393"/>
    <n v="2.2759830118324598E-2"/>
    <n v="0.18893367179908499"/>
    <n v="0.31341896694653198"/>
    <n v="0.115079696983066"/>
    <n v="0.13974612391882699"/>
    <n v="0.10810050190053599"/>
    <n v="1.2587746315499601E-2"/>
    <n v="7.6207507414075795E-2"/>
    <n v="7.4416896315841396E-3"/>
    <n v="4.5034228071794402"/>
  </r>
  <r>
    <x v="42"/>
    <x v="13"/>
    <n v="0.94614957498811403"/>
    <n v="6.9016025378846099E-3"/>
    <n v="0.30035218092576998"/>
    <n v="0.69274621653634505"/>
    <x v="1394"/>
    <n v="2.17107096120343E-2"/>
    <n v="0.167763580710832"/>
    <n v="0.36474118277721601"/>
    <n v="0.10236746723784"/>
    <n v="0.14303345889379701"/>
    <n v="0.103592568217623"/>
    <n v="1.0003493709349401E-2"/>
    <n v="6.8965245149355398E-2"/>
    <n v="5.9488370253756298E-3"/>
    <n v="4.4921289680423699"/>
  </r>
  <r>
    <x v="42"/>
    <x v="14"/>
    <n v="0.59145884519671699"/>
    <n v="1.34849636949425E-2"/>
    <n v="0.35939735442996101"/>
    <n v="0.62711768187509598"/>
    <x v="1395"/>
    <n v="1.46094875796762E-2"/>
    <n v="0.164514092033377"/>
    <n v="0.30463369688219999"/>
    <n v="0.103658064185426"/>
    <n v="0.20103308875640799"/>
    <n v="0.119771927001114"/>
    <n v="1.1781718848638999E-2"/>
    <n v="6.0085259447102503E-2"/>
    <n v="5.6494304188595898E-3"/>
    <n v="4.3244147825286303"/>
  </r>
  <r>
    <x v="42"/>
    <x v="15"/>
    <n v="9.2512631806537807E-2"/>
    <n v="3.4463977380772497E-2"/>
    <n v="0.61907140740670197"/>
    <n v="0.34646461521252497"/>
    <x v="1396"/>
    <n v="0"/>
    <n v="0.16202523173088601"/>
    <n v="4.5389067648805202E-2"/>
    <n v="8.0232355280718693E-3"/>
    <n v="0.65375819243733302"/>
    <n v="9.2267075770049195E-2"/>
    <n v="0"/>
    <n v="1.0309036932408099E-2"/>
    <n v="0"/>
    <n v="4.51334663634713"/>
  </r>
  <r>
    <x v="42"/>
    <x v="16"/>
    <n v="0.112805612785742"/>
    <n v="3.3910271912165002E-2"/>
    <n v="0.56388859580078798"/>
    <n v="0.40220113228704701"/>
    <x v="1397"/>
    <n v="1.0165160994549201E-3"/>
    <n v="0.19808616883541"/>
    <n v="6.0234024514665301E-2"/>
    <n v="1.38349656343135E-2"/>
    <n v="0.56691342473967099"/>
    <n v="0.12527366519364999"/>
    <n v="0"/>
    <n v="1.1506236162901501E-2"/>
    <n v="2.9046947541924301E-3"/>
    <n v="4.6313206237083202"/>
  </r>
  <r>
    <x v="42"/>
    <x v="17"/>
    <n v="0.22879929860583101"/>
    <n v="2.2395145092429999E-2"/>
    <n v="0.48657238243675299"/>
    <n v="0.49103247247081699"/>
    <x v="1398"/>
    <n v="1.0919444099140099E-2"/>
    <n v="0.29466465014915799"/>
    <n v="9.7785168930774102E-2"/>
    <n v="8.5939444154627495E-2"/>
    <n v="0.30611496494586998"/>
    <n v="0.144018030165248"/>
    <n v="1.6316698137835799E-2"/>
    <n v="1.6797630224994899E-2"/>
    <n v="6.1157614577563701E-3"/>
    <n v="4.83548340439327"/>
  </r>
  <r>
    <x v="42"/>
    <x v="18"/>
    <n v="0.49053985760722801"/>
    <n v="1.481445809544E-2"/>
    <n v="0.366600557230499"/>
    <n v="0.61858498467406098"/>
    <x v="1399"/>
    <n v="1.40027484528786E-2"/>
    <n v="0.259039129145544"/>
    <n v="0.24101832578535401"/>
    <n v="0.109367915446779"/>
    <n v="0.15608354130621299"/>
    <n v="0.13943642172760801"/>
    <n v="1.9346073723542499E-2"/>
    <n v="4.0346593990381201E-2"/>
    <n v="6.6775453122962696E-3"/>
    <n v="4.5293071354077696"/>
  </r>
  <r>
    <x v="42"/>
    <x v="19"/>
    <n v="0.66725505030561305"/>
    <n v="9.2287635316147306E-3"/>
    <n v="0.28175550713543901"/>
    <n v="0.70901572933294699"/>
    <x v="1400"/>
    <n v="2.1704194830939098E-2"/>
    <n v="0.240117996124419"/>
    <n v="0.30459085760439403"/>
    <n v="0.101456463412255"/>
    <n v="0.121279934820197"/>
    <n v="0.108414395592483"/>
    <n v="1.6785298048008001E-2"/>
    <n v="6.6515646920548899E-2"/>
    <n v="9.3418856333405392E-3"/>
    <n v="4.6580478996090804"/>
  </r>
  <r>
    <x v="42"/>
    <x v="20"/>
    <n v="0.63323546163425504"/>
    <n v="1.3738800550448901E-2"/>
    <n v="0.29384348610208499"/>
    <n v="0.69241771334746605"/>
    <x v="1401"/>
    <n v="1.79089221007179E-2"/>
    <n v="0.219956931402841"/>
    <n v="0.289302361689878"/>
    <n v="0.105761640233802"/>
    <n v="0.13896736916058999"/>
    <n v="0.12449846480660701"/>
    <n v="1.6738641788141499E-2"/>
    <n v="6.6060336249574594E-2"/>
    <n v="7.85322542658232E-3"/>
    <n v="4.55327930010258"/>
  </r>
  <r>
    <x v="42"/>
    <x v="21"/>
    <n v="0.71474901643492805"/>
    <n v="1.09374683727687E-2"/>
    <n v="0.30636575725791998"/>
    <n v="0.68269677436931098"/>
    <x v="1402"/>
    <n v="1.19768673570303E-2"/>
    <n v="0.22074037729825699"/>
    <n v="0.28818596726454199"/>
    <n v="0.109509948595305"/>
    <n v="0.17147477523298199"/>
    <n v="0.116630574876122"/>
    <n v="1.78798594561651E-2"/>
    <n v="4.2237493567601897E-2"/>
    <n v="7.5708447318227397E-3"/>
    <n v="4.5384312095536403"/>
  </r>
  <r>
    <x v="42"/>
    <x v="22"/>
    <n v="0.32827030691450898"/>
    <n v="2.1281944616515301E-2"/>
    <n v="0.44711054382415499"/>
    <n v="0.53160751155932995"/>
    <x v="1403"/>
    <n v="4.7277867329148298E-3"/>
    <n v="0.14858435368168199"/>
    <n v="0.20012795544057799"/>
    <n v="7.46605511802301E-2"/>
    <n v="0.319570253557517"/>
    <n v="0.18731472123064799"/>
    <n v="1.19681364679717E-2"/>
    <n v="2.7059333319294301E-2"/>
    <n v="3.5987857519472399E-3"/>
    <n v="4.5411559618150603"/>
  </r>
  <r>
    <x v="42"/>
    <x v="23"/>
    <n v="0.76424337841090795"/>
    <n v="9.0980638576275592E-3"/>
    <n v="0.36703558744508402"/>
    <n v="0.62386634869728896"/>
    <x v="1404"/>
    <n v="1.4637383618531801E-2"/>
    <n v="0.28049526771070099"/>
    <n v="0.191793203331632"/>
    <n v="0.195067771494911"/>
    <n v="0.122994246553284"/>
    <n v="0.123246949689929"/>
    <n v="2.7786049000283902E-2"/>
    <n v="2.23709794899076E-2"/>
    <n v="4.2078785794598499E-3"/>
    <n v="4.6079655622381104"/>
  </r>
  <r>
    <x v="42"/>
    <x v="24"/>
    <n v="0.16080137743098799"/>
    <n v="3.0411741282177999E-2"/>
    <n v="0.56315864957032702"/>
    <n v="0.40642960914749499"/>
    <x v="1405"/>
    <n v="0"/>
    <n v="0.13227498283511199"/>
    <n v="0.125281712611992"/>
    <n v="3.4053776836826297E-2"/>
    <n v="0.39642316317875897"/>
    <n v="0.25787919846374202"/>
    <n v="9.7171383930150703E-3"/>
    <n v="1.84738224100197E-2"/>
    <n v="4.2720252713190701E-3"/>
    <n v="4.7558331634112703"/>
  </r>
  <r>
    <x v="42"/>
    <x v="25"/>
    <n v="0.180917846389992"/>
    <n v="2.5787493558836E-2"/>
    <n v="0.53922759137028797"/>
    <n v="0.434984915070876"/>
    <x v="1406"/>
    <n v="6.7773096036650207E-5"/>
    <n v="0.14383841372745201"/>
    <n v="0.146946989532203"/>
    <n v="3.7077180427329097E-2"/>
    <n v="0.380241453312327"/>
    <n v="0.24106754442408701"/>
    <n v="9.3621492283894898E-3"/>
    <n v="2.44654538527013E-2"/>
    <n v="4.1190604430531496E-3"/>
    <n v="4.6947398606059796"/>
  </r>
  <r>
    <x v="42"/>
    <x v="26"/>
    <n v="0.233383037412115"/>
    <n v="2.5398779292917201E-2"/>
    <n v="0.506688249318901"/>
    <n v="0.467912971388182"/>
    <x v="1407"/>
    <n v="1.87475016608801E-3"/>
    <n v="0.15084649607828801"/>
    <n v="0.17874019133197799"/>
    <n v="3.83078080138472E-2"/>
    <n v="0.34776319026543501"/>
    <n v="0.21934341805430099"/>
    <n v="1.0271257773146801E-2"/>
    <n v="2.80906845773819E-2"/>
    <n v="6.4442848003065899E-3"/>
    <n v="4.6572505540808704"/>
  </r>
  <r>
    <x v="42"/>
    <x v="27"/>
    <n v="0.47946092202745699"/>
    <n v="1.493234576049E-2"/>
    <n v="0.402274324819342"/>
    <n v="0.58279332942016804"/>
    <x v="1408"/>
    <n v="1.01373156683099E-2"/>
    <n v="0.27325618208184799"/>
    <n v="0.207498372269282"/>
    <n v="7.1302775389458103E-2"/>
    <n v="0.212216436035429"/>
    <n v="0.16785696766504701"/>
    <n v="1.7554354145398202E-2"/>
    <n v="2.0524179557905899E-2"/>
    <n v="5.3762369499993599E-3"/>
    <n v="4.5341629841465396"/>
  </r>
  <r>
    <x v="42"/>
    <x v="28"/>
    <n v="0.69138301200685004"/>
    <n v="1.09204745255768E-2"/>
    <n v="0.31735882451035602"/>
    <n v="0.671720700964067"/>
    <x v="1409"/>
    <n v="1.38121356988325E-2"/>
    <n v="0.240582075935492"/>
    <n v="0.27654077752494699"/>
    <n v="7.4785962739841103E-2"/>
    <n v="0.18057736413839101"/>
    <n v="0.13453292538669101"/>
    <n v="1.6036879180112502E-2"/>
    <n v="4.3618911087258502E-2"/>
    <n v="5.9006275914002997E-3"/>
    <n v="4.5784564047827399"/>
  </r>
  <r>
    <x v="42"/>
    <x v="29"/>
    <n v="0.77010059937105202"/>
    <n v="9.9631023072696001E-3"/>
    <n v="0.29702739631758501"/>
    <n v="0.69300950137514605"/>
    <x v="1410"/>
    <n v="1.9391122580905099E-2"/>
    <n v="0.22968299128379999"/>
    <n v="0.302468898696724"/>
    <n v="8.5249082941564705E-2"/>
    <n v="0.161047368528838"/>
    <n v="0.12102424123113301"/>
    <n v="1.5008914035969099E-2"/>
    <n v="4.7038628116710501E-2"/>
    <n v="6.8960343849763499E-3"/>
    <n v="4.57147964878921"/>
  </r>
  <r>
    <x v="42"/>
    <x v="30"/>
    <n v="0.73591950390076499"/>
    <n v="9.7550249231098205E-3"/>
    <n v="0.29054360691389503"/>
    <n v="0.699701368162995"/>
    <x v="1411"/>
    <n v="2.5466313619623301E-2"/>
    <n v="0.219737638338588"/>
    <n v="0.34038618470514997"/>
    <n v="7.1621265303184606E-2"/>
    <n v="0.127720425954084"/>
    <n v="0.122659280439398"/>
    <n v="1.4427195744701801E-2"/>
    <n v="5.8782918150020701E-2"/>
    <n v="7.6890982915151698E-3"/>
    <n v="4.5934020981966803"/>
  </r>
  <r>
    <x v="42"/>
    <x v="31"/>
    <n v="0.85121256383245503"/>
    <n v="8.1817938700704702E-3"/>
    <n v="0.24585465880646301"/>
    <n v="0.74596354732346604"/>
    <x v="1412"/>
    <n v="2.7533755438632401E-2"/>
    <n v="0.20828178787305901"/>
    <n v="0.386305424726751"/>
    <n v="8.2245674205864094E-2"/>
    <n v="0.109724746111515"/>
    <n v="9.1508855888953203E-2"/>
    <n v="1.2035020015779999E-2"/>
    <n v="6.2238400324125302E-2"/>
    <n v="7.7647970700634198E-3"/>
    <n v="4.5892034964755704"/>
  </r>
  <r>
    <x v="42"/>
    <x v="32"/>
    <n v="0.809405175224439"/>
    <n v="9.0761522998434197E-3"/>
    <n v="0.29846323608407499"/>
    <n v="0.69246061161608197"/>
    <x v="1413"/>
    <n v="2.6685084420456001E-2"/>
    <n v="0.19688162998305"/>
    <n v="0.36865203709731398"/>
    <n v="7.2432168586431603E-2"/>
    <n v="0.124693028160809"/>
    <n v="0.114458240303974"/>
    <n v="1.0702391114337999E-2"/>
    <n v="6.5961546981220198E-2"/>
    <n v="7.3098616311678202E-3"/>
    <n v="4.3655946281900402"/>
  </r>
  <r>
    <x v="43"/>
    <x v="0"/>
    <n v="0.81577761799775905"/>
    <n v="9.7460020092631303E-3"/>
    <n v="0.37805512025437799"/>
    <n v="0.61219887773635895"/>
    <x v="1414"/>
    <n v="1.9525422626670199E-2"/>
    <n v="0.21945474941180201"/>
    <n v="0.13046839927486101"/>
    <n v="0.142863068782902"/>
    <n v="0.20677432922710601"/>
    <n v="0.113846366620766"/>
    <n v="1.6223798747656899E-2"/>
    <n v="9.3919010086336505E-2"/>
    <n v="4.90781465317583E-2"/>
    <n v="6.13739425502252"/>
  </r>
  <r>
    <x v="43"/>
    <x v="1"/>
    <n v="0.84302362954770504"/>
    <n v="1.0649869880947601E-2"/>
    <n v="0.39461785737574301"/>
    <n v="0.59473227274330998"/>
    <x v="1415"/>
    <n v="1.4085673924568E-2"/>
    <n v="0.22497073778680299"/>
    <n v="0.140491665061137"/>
    <n v="0.123777181274398"/>
    <n v="0.208950737069485"/>
    <n v="0.101887633183633"/>
    <n v="1.55454613789303E-2"/>
    <n v="8.6524901807509005E-2"/>
    <n v="7.3648067025124303E-2"/>
    <n v="6.2483218082502301"/>
  </r>
  <r>
    <x v="43"/>
    <x v="2"/>
    <n v="1.02758527842322"/>
    <n v="1.55584014445174E-2"/>
    <n v="0.38472296801165301"/>
    <n v="0.59971863054383001"/>
    <x v="1416"/>
    <n v="1.19800900465937E-2"/>
    <n v="0.24384909599172799"/>
    <n v="0.143605375653826"/>
    <n v="0.12882536584923601"/>
    <n v="0.199172908744252"/>
    <n v="9.9322468425052796E-2"/>
    <n v="1.5773982247150799E-2"/>
    <n v="8.03302007515828E-2"/>
    <n v="6.8519936839027296E-2"/>
    <n v="6.2633862717895603"/>
  </r>
  <r>
    <x v="43"/>
    <x v="3"/>
    <n v="0.92790034391644804"/>
    <n v="1.1873370237312299E-2"/>
    <n v="0.37902746388583303"/>
    <n v="0.60909916587685498"/>
    <x v="1417"/>
    <n v="1.16409432437457E-2"/>
    <n v="0.271493947417209"/>
    <n v="0.13579338145396699"/>
    <n v="0.12339891701114999"/>
    <n v="0.20864720877777401"/>
    <n v="8.8614392129179098E-2"/>
    <n v="1.4929081211376399E-2"/>
    <n v="8.3115591918605403E-2"/>
    <n v="5.2421103923489198E-2"/>
    <n v="6.2313383386984604"/>
  </r>
  <r>
    <x v="43"/>
    <x v="4"/>
    <n v="0.97922988721135695"/>
    <n v="1.08008455276664E-2"/>
    <n v="0.37935940208046698"/>
    <n v="0.60983975239186605"/>
    <x v="1418"/>
    <n v="1.0757483207064499E-2"/>
    <n v="0.28571857842455001"/>
    <n v="0.133022103930691"/>
    <n v="0.13241003493940301"/>
    <n v="0.20642990424076901"/>
    <n v="9.02046086973948E-2"/>
    <n v="1.43790508400038E-2"/>
    <n v="8.0892040377226401E-2"/>
    <n v="3.4742160667224499E-2"/>
    <n v="6.3420431055427704"/>
  </r>
  <r>
    <x v="43"/>
    <x v="5"/>
    <n v="0.97098782372909198"/>
    <n v="1.2164540678661E-2"/>
    <n v="0.39672254453898897"/>
    <n v="0.59111291478234995"/>
    <x v="1419"/>
    <n v="1.25672160633069E-2"/>
    <n v="0.27424325336213201"/>
    <n v="0.13888218852801301"/>
    <n v="0.13525814723151999"/>
    <n v="0.203704998856196"/>
    <n v="9.2807242262074E-2"/>
    <n v="1.3926502878934899E-2"/>
    <n v="7.5158697911485495E-2"/>
    <n v="4.6862998626974801E-2"/>
    <n v="6.3220930556725197"/>
  </r>
  <r>
    <x v="43"/>
    <x v="6"/>
    <n v="0.98837897769852701"/>
    <n v="1.20903621363362E-2"/>
    <n v="0.38685154661787102"/>
    <n v="0.60105809124579201"/>
    <x v="1420"/>
    <n v="1.1413429837880899E-2"/>
    <n v="0.27647861805834201"/>
    <n v="0.13834629310965901"/>
    <n v="0.12505339660688999"/>
    <n v="0.206989543224815"/>
    <n v="8.7651766456023003E-2"/>
    <n v="1.2332262168893399E-2"/>
    <n v="8.1555189832517305E-2"/>
    <n v="5.05321846462959E-2"/>
    <n v="6.1598459767904696"/>
  </r>
  <r>
    <x v="43"/>
    <x v="7"/>
    <n v="0.99303213738459795"/>
    <n v="1.41658105431217E-2"/>
    <n v="0.37827789283993801"/>
    <n v="0.60755629661693999"/>
    <x v="1421"/>
    <n v="1.24330303820366E-2"/>
    <n v="0.27236647455440599"/>
    <n v="0.15483520226813899"/>
    <n v="0.123995205709477"/>
    <n v="0.197112346149697"/>
    <n v="9.1770721287863996E-2"/>
    <n v="1.47861457319329E-2"/>
    <n v="6.7351161036716206E-2"/>
    <n v="5.8176217471603502E-2"/>
    <n v="6.3380528437074899"/>
  </r>
  <r>
    <x v="43"/>
    <x v="8"/>
    <n v="0.88580762790561496"/>
    <n v="1.2778455444405101E-2"/>
    <n v="0.41164216867871301"/>
    <n v="0.57557937587688202"/>
    <x v="1422"/>
    <n v="1.36004373216231E-2"/>
    <n v="0.26494831519800199"/>
    <n v="0.145194474236431"/>
    <n v="0.11411548735349999"/>
    <n v="0.206963201325332"/>
    <n v="8.5176515113657897E-2"/>
    <n v="1.3802840110330301E-2"/>
    <n v="8.9658932501098298E-2"/>
    <n v="5.4555629651541503E-2"/>
    <n v="6.2511549295257902"/>
  </r>
  <r>
    <x v="43"/>
    <x v="9"/>
    <n v="0.96401736484579603"/>
    <n v="1.1310068430826801E-2"/>
    <n v="0.38624682739585497"/>
    <n v="0.60244310417331903"/>
    <x v="1423"/>
    <n v="1.7784409527364899E-2"/>
    <n v="0.28819339762432"/>
    <n v="0.13815338170081501"/>
    <n v="0.116279773644962"/>
    <n v="0.20369513807620299"/>
    <n v="8.5487182773942405E-2"/>
    <n v="1.37840902871052E-2"/>
    <n v="8.2822981460469694E-2"/>
    <n v="4.66097616990045E-2"/>
    <n v="6.30769924992663"/>
  </r>
  <r>
    <x v="43"/>
    <x v="10"/>
    <n v="1.1145767353892599"/>
    <n v="1.24091113336897E-2"/>
    <n v="0.37627812616310502"/>
    <n v="0.61131276250320499"/>
    <x v="1424"/>
    <n v="2.3447115149269698E-2"/>
    <n v="0.28368229215605401"/>
    <n v="0.13493441567020101"/>
    <n v="0.15914873455001899"/>
    <n v="0.18055260465641201"/>
    <n v="0.10057264003649"/>
    <n v="1.35330524959728E-2"/>
    <n v="5.8913722985972299E-2"/>
    <n v="3.65622613139788E-2"/>
    <n v="6.21215122457457"/>
  </r>
  <r>
    <x v="43"/>
    <x v="11"/>
    <n v="1.48968257595062"/>
    <n v="8.9211026999334708E-3"/>
    <n v="0.36116230557638102"/>
    <n v="0.62991659172368597"/>
    <x v="1425"/>
    <n v="2.3443025667789798E-2"/>
    <n v="0.29314162663735499"/>
    <n v="0.12621047536504501"/>
    <n v="0.18646682016444799"/>
    <n v="0.165037348803588"/>
    <n v="0.108960804581437"/>
    <n v="1.30060976582165E-2"/>
    <n v="3.9858550007887301E-2"/>
    <n v="3.6618860312192497E-2"/>
    <n v="6.3458198610701402"/>
  </r>
  <r>
    <x v="43"/>
    <x v="12"/>
    <n v="0.80155637702345495"/>
    <n v="1.1114304274077299E-2"/>
    <n v="0.42623701501974798"/>
    <n v="0.56264868070617402"/>
    <x v="1426"/>
    <n v="1.6059666934377499E-2"/>
    <n v="0.22399073927882701"/>
    <n v="0.152761012864218"/>
    <n v="0.13472702160348399"/>
    <n v="0.22227748357098601"/>
    <n v="9.95378847935183E-2"/>
    <n v="1.46631421654727E-2"/>
    <n v="7.2445289127611195E-2"/>
    <n v="5.4244419113856503E-2"/>
    <n v="6.2705123559714302"/>
  </r>
  <r>
    <x v="43"/>
    <x v="13"/>
    <n v="0.87886753928521999"/>
    <n v="1.31701616059701E-2"/>
    <n v="0.40603086502424401"/>
    <n v="0.58079897336978603"/>
    <x v="1427"/>
    <n v="1.5753712864703801E-2"/>
    <n v="0.22136132784999901"/>
    <n v="0.15791615064799899"/>
    <n v="0.129408550504619"/>
    <n v="0.20945190697791199"/>
    <n v="9.8917508309730798E-2"/>
    <n v="1.57573693110814E-2"/>
    <n v="8.0705133791840203E-2"/>
    <n v="6.13559202569409E-2"/>
    <n v="6.35860039938993"/>
  </r>
  <r>
    <x v="43"/>
    <x v="14"/>
    <n v="0.64969217803637003"/>
    <n v="1.8708272894959101E-2"/>
    <n v="0.458771668180252"/>
    <n v="0.52252005892478903"/>
    <x v="1428"/>
    <n v="1.30257070665338E-2"/>
    <n v="0.170953393883784"/>
    <n v="0.117796950208493"/>
    <n v="0.13388040681784899"/>
    <n v="0.34751922576278899"/>
    <n v="9.0129117566940101E-2"/>
    <n v="2.6775413855090399E-2"/>
    <n v="4.3034258317410999E-2"/>
    <n v="4.3874090785865801E-2"/>
    <n v="6.2795616184144398"/>
  </r>
  <r>
    <x v="43"/>
    <x v="15"/>
    <n v="0.24889527211001"/>
    <n v="3.4179315931300497E-2"/>
    <n v="0.55008102643416901"/>
    <n v="0.41573965763453102"/>
    <x v="1429"/>
    <n v="0"/>
    <n v="2.1881124643709799E-2"/>
    <n v="1.24507523803706E-2"/>
    <n v="7.9797374252497499E-2"/>
    <n v="0.77524192609458498"/>
    <n v="3.34868480362999E-2"/>
    <n v="2.8120065415259E-2"/>
    <n v="3.50292027925648E-3"/>
    <n v="3.1385618588644401E-2"/>
    <n v="6.4668884984950301"/>
  </r>
  <r>
    <x v="43"/>
    <x v="16"/>
    <n v="0.28371128960957198"/>
    <n v="3.04665640674513E-2"/>
    <n v="0.53803428730370595"/>
    <n v="0.43149914862884298"/>
    <x v="1430"/>
    <n v="7.3371778208915101E-5"/>
    <n v="2.3193430523323101E-2"/>
    <n v="3.5727592537900602E-2"/>
    <n v="9.5989072129639905E-2"/>
    <n v="0.71435584110968497"/>
    <n v="4.3534579026136097E-2"/>
    <n v="2.7306988697031701E-2"/>
    <n v="8.6409026049411707E-3"/>
    <n v="3.85084746467413E-2"/>
    <n v="6.4111819922927804"/>
  </r>
  <r>
    <x v="43"/>
    <x v="17"/>
    <n v="0.42365544446542203"/>
    <n v="2.2035438016640201E-2"/>
    <n v="0.51383941571101699"/>
    <n v="0.46412514627234303"/>
    <x v="1431"/>
    <n v="9.6879086668051704E-3"/>
    <n v="0.22831591257895101"/>
    <n v="4.7586095339844099E-2"/>
    <n v="7.1110204475382896E-2"/>
    <n v="0.45981169255997001"/>
    <n v="7.7121498941832206E-2"/>
    <n v="1.82229311433003E-2"/>
    <n v="8.7186244006629693E-3"/>
    <n v="6.7476552879606203E-2"/>
    <n v="6.4776263240746399"/>
  </r>
  <r>
    <x v="43"/>
    <x v="18"/>
    <n v="0.63646384473471496"/>
    <n v="2.0742607129313501E-2"/>
    <n v="0.47996779369167097"/>
    <n v="0.499289599179016"/>
    <x v="1432"/>
    <n v="1.6013806817178299E-2"/>
    <n v="0.27786598419804198"/>
    <n v="0.11228827279353799"/>
    <n v="7.4866900193556102E-2"/>
    <n v="0.31098072926194698"/>
    <n v="0.117310671729317"/>
    <n v="1.49674492893676E-2"/>
    <n v="1.06167704039037E-2"/>
    <n v="5.3483877792112798E-2"/>
    <n v="6.4878735215988304"/>
  </r>
  <r>
    <x v="43"/>
    <x v="19"/>
    <n v="0.77716340946548701"/>
    <n v="1.3248335422896201E-2"/>
    <n v="0.46542179405691497"/>
    <n v="0.52132987052018798"/>
    <x v="1433"/>
    <n v="1.5532167733827E-2"/>
    <n v="0.27649850917745"/>
    <n v="0.14974208373401501"/>
    <n v="0.13252329713834499"/>
    <n v="0.24877928149530901"/>
    <n v="8.8810204673285001E-2"/>
    <n v="1.42825143428227E-2"/>
    <n v="1.29924768291144E-2"/>
    <n v="5.1236838114370999E-2"/>
    <n v="6.3966721035299496"/>
  </r>
  <r>
    <x v="43"/>
    <x v="20"/>
    <n v="0.71339256199085399"/>
    <n v="1.78958287362888E-2"/>
    <n v="0.468591273073727"/>
    <n v="0.51351289818998502"/>
    <x v="1434"/>
    <n v="1.60646604916104E-2"/>
    <n v="0.24997926891340599"/>
    <n v="0.12679223138753401"/>
    <n v="0.134764111541678"/>
    <n v="0.27457633461464998"/>
    <n v="0.101294390019335"/>
    <n v="1.3550832730711899E-2"/>
    <n v="1.5736069501605301E-2"/>
    <n v="5.5169346974328501E-2"/>
    <n v="6.4641260020336997"/>
  </r>
  <r>
    <x v="43"/>
    <x v="21"/>
    <n v="0.78734498914601003"/>
    <n v="1.5392726210780101E-2"/>
    <n v="0.467422941504819"/>
    <n v="0.51718433228439997"/>
    <x v="1435"/>
    <n v="2.0801139244888401E-2"/>
    <n v="0.26692730481077198"/>
    <n v="0.120901846021"/>
    <n v="0.14271985188142"/>
    <n v="0.25860905784840998"/>
    <n v="0.101994479978679"/>
    <n v="1.44566867087848E-2"/>
    <n v="1.27678356982732E-2"/>
    <n v="5.2778778027773698E-2"/>
    <n v="6.4707941191031804"/>
  </r>
  <r>
    <x v="43"/>
    <x v="22"/>
    <n v="0.42972674754575102"/>
    <n v="2.44895852470495E-2"/>
    <n v="0.52178457730133998"/>
    <n v="0.45372583745161099"/>
    <x v="1436"/>
    <n v="1.3673214499842301E-2"/>
    <n v="0.108792263048785"/>
    <n v="6.9968370234390106E-2"/>
    <n v="0.120552793980121"/>
    <n v="0.46128030583722202"/>
    <n v="0.135124185719075"/>
    <n v="2.06671995582502E-2"/>
    <n v="1.28120340894795E-2"/>
    <n v="4.1542634949666903E-2"/>
    <n v="6.4109887204321501"/>
  </r>
  <r>
    <x v="43"/>
    <x v="23"/>
    <n v="0.88355269551558202"/>
    <n v="1.42113763221798E-2"/>
    <n v="0.47757406603297697"/>
    <n v="0.50821455764484302"/>
    <x v="1437"/>
    <n v="2.3628225569427799E-2"/>
    <n v="0.267527049204628"/>
    <n v="7.6587936395372605E-2"/>
    <n v="0.18259753842372201"/>
    <n v="0.288973776471251"/>
    <n v="0.105662265483411"/>
    <n v="1.53673879722457E-2"/>
    <n v="6.9157496471416099E-3"/>
    <n v="2.4208436874129099E-2"/>
    <n v="6.3896158282717304"/>
  </r>
  <r>
    <x v="43"/>
    <x v="24"/>
    <n v="0.30576997091908198"/>
    <n v="2.41244375045961E-2"/>
    <n v="0.56749710760327299"/>
    <n v="0.40837845489213098"/>
    <x v="1438"/>
    <n v="3.8577892374289601E-4"/>
    <n v="1.50277768625772E-2"/>
    <n v="5.3288493719526202E-2"/>
    <n v="9.0679676228797704E-2"/>
    <n v="0.61562224800101595"/>
    <n v="0.11371108928466001"/>
    <n v="1.8535542641952799E-2"/>
    <n v="3.05624558845136E-2"/>
    <n v="4.0108399338996202E-2"/>
    <n v="6.4880390208559504"/>
  </r>
  <r>
    <x v="43"/>
    <x v="25"/>
    <n v="0.34082539004978701"/>
    <n v="2.22818292760469E-2"/>
    <n v="0.57922126402673102"/>
    <n v="0.39849690669722199"/>
    <x v="1439"/>
    <n v="2.5448517071011601E-6"/>
    <n v="1.3455394430955999E-3"/>
    <n v="5.0952206527033098E-2"/>
    <n v="0.206511713106245"/>
    <n v="0.54600734970986997"/>
    <n v="9.7935754989617596E-2"/>
    <n v="1.7374720545062401E-2"/>
    <n v="1.3416789030559199E-2"/>
    <n v="4.93152306664403E-2"/>
    <n v="6.6792754718608203"/>
  </r>
  <r>
    <x v="43"/>
    <x v="26"/>
    <n v="0.40336021596230498"/>
    <n v="2.13134508376993E-2"/>
    <n v="0.54707211859137606"/>
    <n v="0.43161443057092502"/>
    <x v="1440"/>
    <n v="4.9790460754107301E-5"/>
    <n v="6.0520514701980198E-4"/>
    <n v="5.2925270743559599E-2"/>
    <n v="0.190291636415369"/>
    <n v="0.53073515362641899"/>
    <n v="0.10637180922815601"/>
    <n v="1.7016306585552299E-2"/>
    <n v="1.32015681274994E-2"/>
    <n v="6.9078926148242598E-2"/>
    <n v="6.5877637659407897"/>
  </r>
  <r>
    <x v="43"/>
    <x v="27"/>
    <n v="0.61973977838199401"/>
    <n v="2.0303740853717799E-2"/>
    <n v="0.50253993784412399"/>
    <n v="0.47715632130215802"/>
    <x v="1441"/>
    <n v="1.25299339553982E-2"/>
    <n v="0.26370074466328602"/>
    <n v="7.0900519813328094E-2"/>
    <n v="0.11751205886657599"/>
    <n v="0.33754492214486198"/>
    <n v="0.111771170312472"/>
    <n v="1.1844117791231901E-2"/>
    <n v="1.3852239526785E-2"/>
    <n v="4.6126689711711397E-2"/>
    <n v="6.5760685308689997"/>
  </r>
  <r>
    <x v="43"/>
    <x v="28"/>
    <n v="0.78794169564083305"/>
    <n v="1.4365173367801199E-2"/>
    <n v="0.46996349560633999"/>
    <n v="0.51567133102585805"/>
    <x v="1442"/>
    <n v="1.4718291699393799E-2"/>
    <n v="0.27021634412322498"/>
    <n v="0.11053060830815099"/>
    <n v="9.6051714137159405E-2"/>
    <n v="0.27129898278946601"/>
    <n v="0.10724334494575"/>
    <n v="1.0678634532329499E-2"/>
    <n v="1.9187126286731401E-2"/>
    <n v="8.88478607572038E-2"/>
    <n v="6.1228509498373596"/>
  </r>
  <r>
    <x v="43"/>
    <x v="29"/>
    <n v="0.75617212385312704"/>
    <n v="1.73695052552445E-2"/>
    <n v="0.45042908946323701"/>
    <n v="0.53220140528151805"/>
    <x v="1443"/>
    <n v="1.8348565712606599E-2"/>
    <n v="0.268016453992032"/>
    <n v="0.139890521405064"/>
    <n v="9.75107012629602E-2"/>
    <n v="0.27364816881534998"/>
    <n v="0.103242895678469"/>
    <n v="1.1401738199447601E-2"/>
    <n v="2.4419878751757901E-2"/>
    <n v="5.1635613626489399E-2"/>
    <n v="6.5394663377967497"/>
  </r>
  <r>
    <x v="43"/>
    <x v="30"/>
    <n v="0.82837628983846601"/>
    <n v="1.8285559512350301E-2"/>
    <n v="0.468345682819094"/>
    <n v="0.51336875766855605"/>
    <x v="1444"/>
    <n v="1.8478326014185701E-2"/>
    <n v="0.26702610651866399"/>
    <n v="0.15699095689418999"/>
    <n v="9.6304711734589807E-2"/>
    <n v="0.25989935582231399"/>
    <n v="9.6103657499241296E-2"/>
    <n v="9.9791409110209107E-3"/>
    <n v="2.6757458188634699E-2"/>
    <n v="5.8498139101805E-2"/>
    <n v="6.4901223164314104"/>
  </r>
  <r>
    <x v="43"/>
    <x v="31"/>
    <n v="0.85366164353205998"/>
    <n v="1.7547204274142001E-2"/>
    <n v="0.46522220458401697"/>
    <n v="0.517230591141841"/>
    <x v="1445"/>
    <n v="1.4507455207336701E-2"/>
    <n v="0.2565297468112"/>
    <n v="0.19283789842922"/>
    <n v="9.4244502311022299E-2"/>
    <n v="0.24370256958290001"/>
    <n v="8.4325074899557304E-2"/>
    <n v="9.3493200338420901E-3"/>
    <n v="3.44579265510358E-2"/>
    <n v="5.65992436026121E-2"/>
    <n v="6.4694282386665201"/>
  </r>
  <r>
    <x v="43"/>
    <x v="32"/>
    <n v="0.78033666609515995"/>
    <n v="1.6237597234755399E-2"/>
    <n v="0.484282837789409"/>
    <n v="0.49947956497583501"/>
    <x v="1446"/>
    <n v="1.40030163201983E-2"/>
    <n v="0.245851153670339"/>
    <n v="0.17821780483444"/>
    <n v="9.8236974560104801E-2"/>
    <n v="0.25524428701249502"/>
    <n v="9.7887088664132704E-2"/>
    <n v="9.8337015794810901E-3"/>
    <n v="4.1930637662307597E-2"/>
    <n v="4.4143760293532203E-2"/>
    <n v="6.4959223833129398"/>
  </r>
  <r>
    <x v="44"/>
    <x v="0"/>
    <n v="0.81081227925218302"/>
    <n v="2.1221998636936398E-2"/>
    <n v="0.57339725085404203"/>
    <n v="0.405380750509021"/>
    <x v="1447"/>
    <n v="5.1286516476276897E-2"/>
    <n v="0.29071883753731997"/>
    <n v="0.15633271352386"/>
    <n v="0.125750579122517"/>
    <n v="0.12347198356440101"/>
    <n v="8.7017634006039096E-2"/>
    <n v="5.0865114780649701E-2"/>
    <n v="6.8385989184114093E-2"/>
    <n v="3.6063673788710698E-2"/>
    <n v="6.66548441655641"/>
  </r>
  <r>
    <x v="44"/>
    <x v="1"/>
    <n v="0.82225658303242299"/>
    <n v="2.0719723263521301E-2"/>
    <n v="0.56939237949130395"/>
    <n v="0.40988789724517499"/>
    <x v="1448"/>
    <n v="4.2982764852684999E-2"/>
    <n v="0.28581120192148601"/>
    <n v="0.18294664234956801"/>
    <n v="0.111663443752966"/>
    <n v="0.12812232636704601"/>
    <n v="8.7678961771139596E-2"/>
    <n v="4.4279116462715699E-2"/>
    <n v="7.3679347509263596E-2"/>
    <n v="3.3316389880387202E-2"/>
    <n v="6.5647047420658096"/>
  </r>
  <r>
    <x v="44"/>
    <x v="2"/>
    <n v="1.0082306331150299"/>
    <n v="2.03946774785367E-2"/>
    <n v="0.56579902485483402"/>
    <n v="0.41380629766662902"/>
    <x v="1449"/>
    <n v="4.3059834210761497E-2"/>
    <n v="0.30095647552239901"/>
    <n v="0.16870068051502601"/>
    <n v="0.106551256160016"/>
    <n v="0.117862735731323"/>
    <n v="8.9774841382281298E-2"/>
    <n v="4.0883533625839102E-2"/>
    <n v="9.2352190263284006E-2"/>
    <n v="2.9296408578437599E-2"/>
    <n v="6.6445463887943603"/>
  </r>
  <r>
    <x v="44"/>
    <x v="3"/>
    <n v="0.902429731203932"/>
    <n v="1.86296452292984E-2"/>
    <n v="0.54824332212834703"/>
    <n v="0.43312703264235403"/>
    <x v="1450"/>
    <n v="4.3863925027635801E-2"/>
    <n v="0.31162169804455903"/>
    <n v="0.168302705107892"/>
    <n v="0.107273330822084"/>
    <n v="0.11433485290187601"/>
    <n v="8.4041267318041096E-2"/>
    <n v="4.0332743583651298E-2"/>
    <n v="8.8299524158087006E-2"/>
    <n v="3.2733341421979902E-2"/>
    <n v="6.68281370131165"/>
  </r>
  <r>
    <x v="44"/>
    <x v="4"/>
    <n v="1.0014903719959301"/>
    <n v="1.9688933739160999E-2"/>
    <n v="0.557404172818877"/>
    <n v="0.42290689344196197"/>
    <x v="1451"/>
    <n v="4.3185974197730001E-2"/>
    <n v="0.31362309536881799"/>
    <n v="0.17099242233811099"/>
    <n v="0.10368577960901899"/>
    <n v="0.11580372495475499"/>
    <n v="9.0728212478220702E-2"/>
    <n v="3.7912216420480101E-2"/>
    <n v="8.5329067522373694E-2"/>
    <n v="3.0674842245821701E-2"/>
    <n v="6.5393384786207003"/>
  </r>
  <r>
    <x v="44"/>
    <x v="5"/>
    <n v="0.96537836075369698"/>
    <n v="2.0911673919160299E-2"/>
    <n v="0.55364495079759202"/>
    <n v="0.42544337528324799"/>
    <x v="1452"/>
    <n v="4.3160852172883797E-2"/>
    <n v="0.312498434963145"/>
    <n v="0.166077345373427"/>
    <n v="0.108265959619837"/>
    <n v="0.105001903639035"/>
    <n v="8.6227819768657801E-2"/>
    <n v="4.0531965612629797E-2"/>
    <n v="0.10040446900663701"/>
    <n v="2.9650481635337299E-2"/>
    <n v="6.6194699588447596"/>
  </r>
  <r>
    <x v="44"/>
    <x v="6"/>
    <n v="0.955967271965659"/>
    <n v="1.9893008348403102E-2"/>
    <n v="0.54703834788773198"/>
    <n v="0.433068643763865"/>
    <x v="1453"/>
    <n v="4.4426446731481203E-2"/>
    <n v="0.32461604872180699"/>
    <n v="0.16596367458726499"/>
    <n v="0.11495192676116001"/>
    <n v="0.104528943910042"/>
    <n v="8.8219492221884105E-2"/>
    <n v="3.6421770845840397E-2"/>
    <n v="8.0742467113670294E-2"/>
    <n v="3.0918862087360301E-2"/>
    <n v="6.6394821274719904"/>
  </r>
  <r>
    <x v="44"/>
    <x v="7"/>
    <n v="1.0089560734536001"/>
    <n v="1.93038641200344E-2"/>
    <n v="0.54863251215862496"/>
    <n v="0.43206362372134099"/>
    <x v="1454"/>
    <n v="4.9313568108011401E-2"/>
    <n v="0.33681518796612703"/>
    <n v="0.181604999831527"/>
    <n v="0.115738388990927"/>
    <n v="9.7804913675792707E-2"/>
    <n v="8.7590000362977399E-2"/>
    <n v="4.0073846560449398E-2"/>
    <n v="5.4280438808285897E-2"/>
    <n v="2.7538367711710199E-2"/>
    <n v="6.5913696897295999"/>
  </r>
  <r>
    <x v="44"/>
    <x v="8"/>
    <n v="0.92673887106164399"/>
    <n v="2.0617002885681801E-2"/>
    <n v="0.56310132223325204"/>
    <n v="0.41628167488106599"/>
    <x v="1455"/>
    <n v="5.18131873266377E-2"/>
    <n v="0.31979520581921"/>
    <n v="0.172230670672157"/>
    <n v="0.125214943346762"/>
    <n v="0.11416114970334899"/>
    <n v="8.2449546907167798E-2"/>
    <n v="4.6680571280651499E-2"/>
    <n v="4.8002109590765098E-2"/>
    <n v="3.1286774920710698E-2"/>
    <n v="6.6443457200557399"/>
  </r>
  <r>
    <x v="44"/>
    <x v="9"/>
    <n v="0.98934218959971498"/>
    <n v="2.1713256738432201E-2"/>
    <n v="0.56885362530397898"/>
    <n v="0.40943311795758902"/>
    <x v="1456"/>
    <n v="5.6860572638820703E-2"/>
    <n v="0.327629664866457"/>
    <n v="0.16779941873197499"/>
    <n v="0.122456829482882"/>
    <n v="0.117472023754505"/>
    <n v="8.5983861910076495E-2"/>
    <n v="4.3424070850859801E-2"/>
    <n v="3.9517800129384502E-2"/>
    <n v="3.04682218693197E-2"/>
    <n v="6.6475963684375801"/>
  </r>
  <r>
    <x v="44"/>
    <x v="10"/>
    <n v="1.1339210032789699"/>
    <n v="1.9466014911561701E-2"/>
    <n v="0.58283434465637296"/>
    <n v="0.39769964043206502"/>
    <x v="1457"/>
    <n v="7.0974455941299003E-2"/>
    <n v="0.32834533989407499"/>
    <n v="0.161262742233132"/>
    <n v="0.13815908555667"/>
    <n v="9.9936680448904205E-2"/>
    <n v="9.2409882559801301E-2"/>
    <n v="3.7747467188466097E-2"/>
    <n v="3.3075487065357102E-2"/>
    <n v="3.0755569621562499E-2"/>
    <n v="6.5865079768196999"/>
  </r>
  <r>
    <x v="44"/>
    <x v="11"/>
    <n v="1.47447663128722"/>
    <n v="1.6383260458019001E-2"/>
    <n v="0.59119098210559495"/>
    <n v="0.39242575743638602"/>
    <x v="1458"/>
    <n v="7.7370368546840207E-2"/>
    <n v="0.35030666775949498"/>
    <n v="0.138456818576396"/>
    <n v="0.17305363845866301"/>
    <n v="8.0882030234850702E-2"/>
    <n v="9.3738200362475599E-2"/>
    <n v="3.3484435932923301E-2"/>
    <n v="2.1645601566025699E-2"/>
    <n v="2.5405488343703798E-2"/>
    <n v="6.5355651660979497"/>
  </r>
  <r>
    <x v="44"/>
    <x v="12"/>
    <n v="0.83242976660105295"/>
    <n v="3.99799997694072E-2"/>
    <n v="0.59459976026190697"/>
    <n v="0.365420239968686"/>
    <x v="1459"/>
    <n v="5.0318565213115E-2"/>
    <n v="0.28477216556232698"/>
    <n v="0.176886195402647"/>
    <n v="0.123145612884452"/>
    <n v="0.12496997047733099"/>
    <n v="9.1420933703467502E-2"/>
    <n v="4.9130002329791402E-2"/>
    <n v="4.8823120547454101E-2"/>
    <n v="4.1717511010123803E-2"/>
    <n v="6.6875414050019799"/>
  </r>
  <r>
    <x v="44"/>
    <x v="13"/>
    <n v="0.862023418124654"/>
    <n v="2.2807969379501102E-2"/>
    <n v="0.59104154048076596"/>
    <n v="0.38615049013973302"/>
    <x v="1460"/>
    <n v="4.84107373078616E-2"/>
    <n v="0.29262184601216001"/>
    <n v="0.19510918142300099"/>
    <n v="0.11201709139070901"/>
    <n v="0.12512082853984899"/>
    <n v="9.1562278305154302E-2"/>
    <n v="4.1383224055330597E-2"/>
    <n v="4.3667711062803101E-2"/>
    <n v="3.9394950843377803E-2"/>
    <n v="6.5827113486215598"/>
  </r>
  <r>
    <x v="44"/>
    <x v="14"/>
    <n v="0.60686666471145501"/>
    <n v="3.2330113843454397E-2"/>
    <n v="0.64373414554081199"/>
    <n v="0.32393574061573299"/>
    <x v="1461"/>
    <n v="5.1355851518172797E-2"/>
    <n v="0.24930643867747601"/>
    <n v="0.158167871789338"/>
    <n v="0.10387270626223299"/>
    <n v="0.206609187038583"/>
    <n v="9.8763214078347206E-2"/>
    <n v="4.7862194184811503E-2"/>
    <n v="2.9161728901492899E-2"/>
    <n v="4.3685600142089498E-2"/>
    <n v="6.6286259060556496"/>
  </r>
  <r>
    <x v="44"/>
    <x v="15"/>
    <n v="0.16235016005730499"/>
    <n v="9.4820738403072494E-2"/>
    <n v="0.72961048377842797"/>
    <n v="0.175568777818499"/>
    <x v="1462"/>
    <n v="2.8445694137252502E-3"/>
    <n v="8.9282839254018295E-2"/>
    <n v="2.42332088240956E-2"/>
    <n v="7.3427474931927805E-2"/>
    <n v="0.61344756090699504"/>
    <n v="6.1688321415387201E-2"/>
    <n v="6.0907819323532501E-2"/>
    <n v="3.9406487658497904E-3"/>
    <n v="5.8074215047440397E-2"/>
    <n v="6.8294119192564002"/>
  </r>
  <r>
    <x v="44"/>
    <x v="16"/>
    <n v="0.21245752161595799"/>
    <n v="8.1873106492728803E-2"/>
    <n v="0.71342121618527399"/>
    <n v="0.20470567732199799"/>
    <x v="1463"/>
    <n v="1.1243812954182799E-2"/>
    <n v="9.7659995066892505E-2"/>
    <n v="6.7095836487495605E-2"/>
    <n v="6.9918534129901497E-2"/>
    <n v="0.50826627461877705"/>
    <n v="6.9560158110353307E-2"/>
    <n v="8.2172686326111896E-2"/>
    <n v="5.7995606173554598E-3"/>
    <n v="7.2540890099440106E-2"/>
    <n v="6.6712406978897896"/>
  </r>
  <r>
    <x v="44"/>
    <x v="17"/>
    <n v="0.42175534375198798"/>
    <n v="4.4806794306220303E-2"/>
    <n v="0.68317814450552905"/>
    <n v="0.27201506118825097"/>
    <x v="1464"/>
    <n v="4.6948330223102297E-2"/>
    <n v="0.29689721510391898"/>
    <n v="7.3040844177624895E-2"/>
    <n v="0.103576230434534"/>
    <n v="0.24907258450716899"/>
    <n v="7.7438082202476097E-2"/>
    <n v="8.9441540581841103E-2"/>
    <n v="5.9869819487428002E-3"/>
    <n v="4.7470022160360399E-2"/>
    <n v="6.6989080226078999"/>
  </r>
  <r>
    <x v="44"/>
    <x v="18"/>
    <n v="0.76354884713225402"/>
    <n v="2.8017644735908599E-2"/>
    <n v="0.63067520454399795"/>
    <n v="0.34130715072009299"/>
    <x v="1465"/>
    <n v="4.8399502619560303E-2"/>
    <n v="0.33495298678291702"/>
    <n v="0.157968113633084"/>
    <n v="0.10329174694368699"/>
    <n v="0.143546657604083"/>
    <n v="9.2696632649063596E-2"/>
    <n v="5.7126373043610901E-2"/>
    <n v="1.97028776146633E-2"/>
    <n v="3.4916272487784498E-2"/>
    <n v="6.7050088233989804"/>
  </r>
  <r>
    <x v="44"/>
    <x v="19"/>
    <n v="0.91217084372775203"/>
    <n v="2.53577205404939E-2"/>
    <n v="0.55785422529303996"/>
    <n v="0.41678805416646603"/>
    <x v="1466"/>
    <n v="4.7962599532423503E-2"/>
    <n v="0.32157903290593998"/>
    <n v="0.20367884332834399"/>
    <n v="0.10313466763101301"/>
    <n v="0.11854010614385201"/>
    <n v="8.3339213458935898E-2"/>
    <n v="4.7475067667568302E-2"/>
    <n v="3.1585384614683201E-2"/>
    <n v="3.48607652110451E-2"/>
    <n v="6.7370159626501804"/>
  </r>
  <r>
    <x v="44"/>
    <x v="20"/>
    <n v="0.88156061267554497"/>
    <n v="2.8056343399647399E-2"/>
    <n v="0.59562578753613404"/>
    <n v="0.37631786906421899"/>
    <x v="1467"/>
    <n v="4.9194732910283701E-2"/>
    <n v="0.30660882060278599"/>
    <n v="0.18758451587032701"/>
    <n v="0.113455348222497"/>
    <n v="0.138476759068271"/>
    <n v="8.5035860720055395E-2"/>
    <n v="4.85400451390222E-2"/>
    <n v="2.7067639105240598E-2"/>
    <n v="3.3834241287156397E-2"/>
    <n v="6.5975182253739497"/>
  </r>
  <r>
    <x v="44"/>
    <x v="21"/>
    <n v="0.92796093871914198"/>
    <n v="2.9238283577471099E-2"/>
    <n v="0.60931541143077494"/>
    <n v="0.36144630499175401"/>
    <x v="1468"/>
    <n v="5.6590941687711303E-2"/>
    <n v="0.325585611042774"/>
    <n v="0.15835989284864099"/>
    <n v="0.119070840351174"/>
    <n v="0.13873377345606699"/>
    <n v="9.1514776863472605E-2"/>
    <n v="4.8080461571776999E-2"/>
    <n v="2.0874323597175299E-2"/>
    <n v="3.2112404437105099E-2"/>
    <n v="6.6607382669891404"/>
  </r>
  <r>
    <x v="44"/>
    <x v="22"/>
    <n v="0.40186104077046297"/>
    <n v="5.2221328992624598E-2"/>
    <n v="0.69146937527409502"/>
    <n v="0.25630929573327998"/>
    <x v="1469"/>
    <n v="4.8130994911889803E-2"/>
    <n v="0.190401333986122"/>
    <n v="0.104956721660528"/>
    <n v="9.9732949692135905E-2"/>
    <n v="0.28452316443059"/>
    <n v="0.13365369275984901"/>
    <n v="4.7223767381177298E-2"/>
    <n v="1.4747276657719801E-2"/>
    <n v="6.1141557081718097E-2"/>
    <n v="6.71781040049631"/>
  </r>
  <r>
    <x v="44"/>
    <x v="23"/>
    <n v="1.23793245488348"/>
    <n v="2.6479481328894099E-2"/>
    <n v="0.65304333996118402"/>
    <n v="0.32047717870992198"/>
    <x v="1470"/>
    <n v="6.6612300642194006E-2"/>
    <n v="0.37382810057843002"/>
    <n v="9.9233121547514402E-2"/>
    <n v="0.18187793997884699"/>
    <n v="0.10087071882045701"/>
    <n v="9.7499942007059304E-2"/>
    <n v="4.0334779809290899E-2"/>
    <n v="7.9549458973012001E-3"/>
    <n v="2.4468329677892101E-2"/>
    <n v="6.6889456498290203"/>
  </r>
  <r>
    <x v="44"/>
    <x v="24"/>
    <n v="0.262153104371324"/>
    <n v="6.8195771508289593E-2"/>
    <n v="0.72756228161011605"/>
    <n v="0.204241946881594"/>
    <x v="1471"/>
    <n v="1.7859734412575299E-2"/>
    <n v="0.14715609134376401"/>
    <n v="8.1771015256305896E-2"/>
    <n v="8.9091603404397604E-2"/>
    <n v="0.370704097634658"/>
    <n v="0.120541112586461"/>
    <n v="6.0493502287356803E-2"/>
    <n v="1.3950495961024699E-2"/>
    <n v="7.9824313825432799E-2"/>
    <n v="6.7192896728644902"/>
  </r>
  <r>
    <x v="44"/>
    <x v="25"/>
    <n v="0.248974609190525"/>
    <n v="7.0373433309678102E-2"/>
    <n v="0.75004871199063405"/>
    <n v="0.17957785469968701"/>
    <x v="1472"/>
    <n v="6.32751081581136E-3"/>
    <n v="0.121818846762712"/>
    <n v="9.2095017286084699E-2"/>
    <n v="7.0247475399012604E-2"/>
    <n v="0.39995389752256799"/>
    <n v="0.12734869231472401"/>
    <n v="5.0811937613242202E-2"/>
    <n v="1.6120189641199802E-2"/>
    <n v="8.5915196935711993E-2"/>
    <n v="6.3547438714838904"/>
  </r>
  <r>
    <x v="44"/>
    <x v="26"/>
    <n v="0.31164508133180402"/>
    <n v="6.7284742570177594E-2"/>
    <n v="0.70610169931297295"/>
    <n v="0.22661355811684999"/>
    <x v="1473"/>
    <n v="7.6761127443759399E-3"/>
    <n v="0.120504112146401"/>
    <n v="0.102109017950179"/>
    <n v="7.6041900100222506E-2"/>
    <n v="0.37446190122846801"/>
    <n v="0.14583851021442701"/>
    <n v="4.87687424230379E-2"/>
    <n v="2.0114112005077699E-2"/>
    <n v="8.3347302442121199E-2"/>
    <n v="6.6811765442472097"/>
  </r>
  <r>
    <x v="44"/>
    <x v="27"/>
    <n v="0.73291310729273595"/>
    <n v="3.4995073157184503E-2"/>
    <n v="0.64449502565974404"/>
    <n v="0.32050990118307099"/>
    <x v="1474"/>
    <n v="3.2727497641253801E-2"/>
    <n v="0.33845135846325197"/>
    <n v="0.122654488499665"/>
    <n v="0.131753518143647"/>
    <n v="0.162817413701944"/>
    <n v="0.10044967653140301"/>
    <n v="4.4025797187184003E-2"/>
    <n v="1.32119847997002E-2"/>
    <n v="4.2066406975079698E-2"/>
    <n v="6.6831980158696602"/>
  </r>
  <r>
    <x v="44"/>
    <x v="28"/>
    <n v="0.92093640868592896"/>
    <n v="3.4404168934301697E-2"/>
    <n v="0.61044722515746397"/>
    <n v="0.35514860590823399"/>
    <x v="1475"/>
    <n v="4.3786553110647101E-2"/>
    <n v="0.32910073160217901"/>
    <n v="0.17433915922804"/>
    <n v="0.112284471131954"/>
    <n v="0.13745605147297599"/>
    <n v="8.5168596460239193E-2"/>
    <n v="4.7498402146021697E-2"/>
    <n v="2.2841449738260002E-2"/>
    <n v="3.7797610148473403E-2"/>
    <n v="6.5645298644035304"/>
  </r>
  <r>
    <x v="44"/>
    <x v="29"/>
    <n v="0.90780017603787"/>
    <n v="2.94728552906936E-2"/>
    <n v="0.59859193063392901"/>
    <n v="0.371935214075378"/>
    <x v="1476"/>
    <n v="4.2766751078761697E-2"/>
    <n v="0.31325858637316201"/>
    <n v="0.20432603057266599"/>
    <n v="9.6975397867723107E-2"/>
    <n v="0.13267632401471199"/>
    <n v="8.09355147601864E-2"/>
    <n v="3.7044039131606997E-2"/>
    <n v="4.0895795497554899E-2"/>
    <n v="4.1316991563219697E-2"/>
    <n v="6.5855796664655601"/>
  </r>
  <r>
    <x v="44"/>
    <x v="30"/>
    <n v="0.97803351114608605"/>
    <n v="2.6798721812658501E-2"/>
    <n v="0.57706772612062396"/>
    <n v="0.39613355206671802"/>
    <x v="1477"/>
    <n v="4.3863460042689602E-2"/>
    <n v="0.30625528895024701"/>
    <n v="0.22144980893138799"/>
    <n v="0.101871244024754"/>
    <n v="0.12276778698585"/>
    <n v="7.8260905134086206E-2"/>
    <n v="3.8109216449605E-2"/>
    <n v="3.8994932852462402E-2"/>
    <n v="3.9038626991499903E-2"/>
    <n v="6.5952599684954496"/>
  </r>
  <r>
    <x v="44"/>
    <x v="31"/>
    <n v="1.0485904958332"/>
    <n v="2.6316732626000702E-2"/>
    <n v="0.56147690438779496"/>
    <n v="0.412206362986204"/>
    <x v="1478"/>
    <n v="4.5019948227485701E-2"/>
    <n v="0.29598271910470397"/>
    <n v="0.241513079378258"/>
    <n v="0.100159648254418"/>
    <n v="0.11289565977532399"/>
    <n v="7.6545163886265005E-2"/>
    <n v="3.74991637321083E-2"/>
    <n v="4.1637228080969202E-2"/>
    <n v="3.7672166760911403E-2"/>
    <n v="6.68797053331261"/>
  </r>
  <r>
    <x v="44"/>
    <x v="32"/>
    <n v="0.99698048698030906"/>
    <n v="3.07111812571082E-2"/>
    <n v="0.579505476315894"/>
    <n v="0.38978334242699803"/>
    <x v="1479"/>
    <n v="4.5083020580181002E-2"/>
    <n v="0.28905960486824001"/>
    <n v="0.221851512549439"/>
    <n v="0.110639814113153"/>
    <n v="0.12783667311185901"/>
    <n v="7.9190798855347397E-2"/>
    <n v="3.8717232659458901E-2"/>
    <n v="3.91295511966753E-2"/>
    <n v="3.8879232888374603E-2"/>
    <n v="6.6344579694533001"/>
  </r>
  <r>
    <x v="45"/>
    <x v="0"/>
    <n v="0.83877922734022403"/>
    <n v="6.9084517426772005E-2"/>
    <n v="0.69957061525893305"/>
    <n v="0.23134486731429499"/>
    <x v="1480"/>
    <n v="1.99995347552646E-2"/>
    <n v="0.21802598910465201"/>
    <n v="0.109927547592683"/>
    <n v="9.1929550313338396E-2"/>
    <n v="0.34864500702409601"/>
    <n v="5.8629952869915999E-2"/>
    <n v="2.69481311487485E-2"/>
    <n v="5.19037055148227E-2"/>
    <n v="5.89257840983071E-2"/>
    <n v="6.6178365237949697"/>
  </r>
  <r>
    <x v="45"/>
    <x v="1"/>
    <n v="0.85351612740794802"/>
    <n v="6.4158643963652603E-2"/>
    <n v="0.67795519282877403"/>
    <n v="0.25788616320757402"/>
    <x v="1481"/>
    <n v="1.6696537903962201E-2"/>
    <n v="0.225558824345958"/>
    <n v="0.13048073005543001"/>
    <n v="8.1547192132720298E-2"/>
    <n v="0.348925552339581"/>
    <n v="6.2969288748339E-2"/>
    <n v="2.4337742119653401E-2"/>
    <n v="4.1865928052303499E-2"/>
    <n v="5.7476139804971502E-2"/>
    <n v="6.61858053908953"/>
  </r>
  <r>
    <x v="45"/>
    <x v="2"/>
    <n v="1.0083198061560401"/>
    <n v="6.2975285497387706E-2"/>
    <n v="0.70286775585884498"/>
    <n v="0.23415695864376701"/>
    <x v="1482"/>
    <n v="1.41174572813488E-2"/>
    <n v="0.24270264151335399"/>
    <n v="0.12518780613085501"/>
    <n v="7.7692612395626498E-2"/>
    <n v="0.33491916216415701"/>
    <n v="6.3631755261621903E-2"/>
    <n v="2.26807898848435E-2"/>
    <n v="4.6925038520315501E-2"/>
    <n v="5.56309641256265E-2"/>
    <n v="6.6473055280861697"/>
  </r>
  <r>
    <x v="45"/>
    <x v="3"/>
    <n v="0.92979096001175998"/>
    <n v="6.75011459195453E-2"/>
    <n v="0.69051625179946896"/>
    <n v="0.241982602280986"/>
    <x v="1483"/>
    <n v="1.4135339610114201E-2"/>
    <n v="0.27409427908192802"/>
    <n v="0.10804028438956099"/>
    <n v="7.5962231054922794E-2"/>
    <n v="0.33409373891081101"/>
    <n v="5.8703801474926702E-2"/>
    <n v="2.4861159377619801E-2"/>
    <n v="4.2875391231439103E-2"/>
    <n v="5.4212914351637498E-2"/>
    <n v="6.6392212346913402"/>
  </r>
  <r>
    <x v="45"/>
    <x v="4"/>
    <n v="1.02966392839809"/>
    <n v="6.7930510209149503E-2"/>
    <n v="0.69163039855615405"/>
    <n v="0.24043909123469601"/>
    <x v="1484"/>
    <n v="1.39424650483031E-2"/>
    <n v="0.28523654937200299"/>
    <n v="0.120088735643399"/>
    <n v="7.4543120536651297E-2"/>
    <n v="0.31846577368432499"/>
    <n v="6.4322420833760802E-2"/>
    <n v="2.1499384323974E-2"/>
    <n v="3.8319388830220201E-2"/>
    <n v="5.3899986682520301E-2"/>
    <n v="6.6615677617773503"/>
  </r>
  <r>
    <x v="45"/>
    <x v="5"/>
    <n v="0.97388574311603104"/>
    <n v="7.1932151231017094E-2"/>
    <n v="0.70382585099476203"/>
    <n v="0.22424199777422099"/>
    <x v="1485"/>
    <n v="1.46461344557828E-2"/>
    <n v="0.27750073953156301"/>
    <n v="0.11420505064986"/>
    <n v="8.4649537905843703E-2"/>
    <n v="0.31068369302994803"/>
    <n v="6.37899870871807E-2"/>
    <n v="2.2382176668709002E-2"/>
    <n v="4.9289503145447298E-2"/>
    <n v="5.2145546096390001E-2"/>
    <n v="6.6497487156960098"/>
  </r>
  <r>
    <x v="45"/>
    <x v="6"/>
    <n v="0.93089196259913898"/>
    <n v="7.2516416036940395E-2"/>
    <n v="0.69437387418414898"/>
    <n v="0.23310970977890999"/>
    <x v="1486"/>
    <n v="1.2357843083314401E-2"/>
    <n v="0.27878037329196498"/>
    <n v="0.10934833386993"/>
    <n v="8.2819268963596496E-2"/>
    <n v="0.322191875256014"/>
    <n v="6.4763494884491901E-2"/>
    <n v="2.20145965543211E-2"/>
    <n v="3.75173846862445E-2"/>
    <n v="5.5889490535274103E-2"/>
    <n v="6.6889325656008003"/>
  </r>
  <r>
    <x v="45"/>
    <x v="7"/>
    <n v="0.93852084574844896"/>
    <n v="7.1270757246143401E-2"/>
    <n v="0.69535110684347301"/>
    <n v="0.233378135910384"/>
    <x v="1487"/>
    <n v="1.31754597504462E-2"/>
    <n v="0.27314176824840097"/>
    <n v="0.114329520494689"/>
    <n v="8.2676154574555794E-2"/>
    <n v="0.31895252826853099"/>
    <n v="6.4214119264906097E-2"/>
    <n v="3.1194769337196501E-2"/>
    <n v="3.85461358680897E-2"/>
    <n v="5.17672004673067E-2"/>
    <n v="6.67601519766575"/>
  </r>
  <r>
    <x v="45"/>
    <x v="8"/>
    <n v="0.98533774828805698"/>
    <n v="7.4157017925133101E-2"/>
    <n v="0.69791436957158404"/>
    <n v="0.227928612503283"/>
    <x v="1488"/>
    <n v="1.6644997952335299E-2"/>
    <n v="0.26734027660998999"/>
    <n v="0.12317065898419"/>
    <n v="7.6685503110986097E-2"/>
    <n v="0.32166499762399903"/>
    <n v="5.77148195459464E-2"/>
    <n v="3.1725713210698302E-2"/>
    <n v="4.0845763153306E-2"/>
    <n v="5.1231620379388103E-2"/>
    <n v="6.7465444668086096"/>
  </r>
  <r>
    <x v="45"/>
    <x v="9"/>
    <n v="1.0384992692280299"/>
    <n v="7.3705286747825893E-2"/>
    <n v="0.69626254978328295"/>
    <n v="0.23003216346889099"/>
    <x v="1489"/>
    <n v="2.0241361836877102E-2"/>
    <n v="0.26073198402091202"/>
    <n v="0.128293706572086"/>
    <n v="8.1967314565105504E-2"/>
    <n v="0.31746972987077998"/>
    <n v="5.9001172963718401E-2"/>
    <n v="2.5111815154281701E-2"/>
    <n v="4.5202338262151899E-2"/>
    <n v="5.1969650692024298E-2"/>
    <n v="6.6873627908224904"/>
  </r>
  <r>
    <x v="45"/>
    <x v="10"/>
    <n v="1.12103892394009"/>
    <n v="6.4923699634218401E-2"/>
    <n v="0.70211872192685798"/>
    <n v="0.23295757843892301"/>
    <x v="1490"/>
    <n v="2.6259829849672001E-2"/>
    <n v="0.281864858452193"/>
    <n v="0.11937548368296801"/>
    <n v="0.10752178201558101"/>
    <n v="0.29356599280331203"/>
    <n v="6.4976938432861703E-2"/>
    <n v="2.2704825356227001E-2"/>
    <n v="2.2604165480452298E-2"/>
    <n v="4.9917989363927599E-2"/>
    <n v="6.6582234094245596"/>
  </r>
  <r>
    <x v="45"/>
    <x v="11"/>
    <n v="1.3517554577661399"/>
    <n v="6.8130031705756905E-2"/>
    <n v="0.71810103616966703"/>
    <n v="0.21376893212457701"/>
    <x v="1491"/>
    <n v="2.6290820352153702E-2"/>
    <n v="0.31017694493495701"/>
    <n v="9.16514286408079E-2"/>
    <n v="0.14019666864467201"/>
    <n v="0.26852423003134601"/>
    <n v="6.88152928361139E-2"/>
    <n v="2.1816407871043501E-2"/>
    <n v="1.6262647218631798E-2"/>
    <n v="4.3647884131324997E-2"/>
    <n v="6.6885712877469103"/>
  </r>
  <r>
    <x v="45"/>
    <x v="12"/>
    <n v="0.84006241222481604"/>
    <n v="7.9316121033674997E-2"/>
    <n v="0.71140631455000103"/>
    <n v="0.209277564416324"/>
    <x v="1492"/>
    <n v="2.1616754606604002E-2"/>
    <n v="0.209229756125489"/>
    <n v="0.12728241073556901"/>
    <n v="8.3687380971273706E-2"/>
    <n v="0.36091466354386198"/>
    <n v="6.36746532787313E-2"/>
    <n v="2.46763979669395E-2"/>
    <n v="3.1484955213445E-2"/>
    <n v="6.3678853133116595E-2"/>
    <n v="6.79491131901759"/>
  </r>
  <r>
    <x v="45"/>
    <x v="13"/>
    <n v="0.88321774831822297"/>
    <n v="8.2387653725576299E-2"/>
    <n v="0.69496606132019501"/>
    <n v="0.222646284954228"/>
    <x v="1493"/>
    <n v="1.9664599061766701E-2"/>
    <n v="0.219356700672977"/>
    <n v="0.15398185938950801"/>
    <n v="7.3117553826604897E-2"/>
    <n v="0.35511239391574001"/>
    <n v="6.4182294252212294E-2"/>
    <n v="2.3328627409299502E-2"/>
    <n v="1.9457575562216101E-2"/>
    <n v="6.0641995895229298E-2"/>
    <n v="6.7816815016566903"/>
  </r>
  <r>
    <x v="45"/>
    <x v="14"/>
    <n v="0.74570764685939295"/>
    <n v="0.10033472904174801"/>
    <n v="0.71280327141952404"/>
    <n v="0.18686199953872801"/>
    <x v="1494"/>
    <n v="1.8755428495286101E-2"/>
    <n v="0.15769738206436101"/>
    <n v="0.101230718457284"/>
    <n v="6.2098650151010001E-2"/>
    <n v="0.483401740650231"/>
    <n v="6.4140029376283797E-2"/>
    <n v="2.6911295259231201E-2"/>
    <n v="1.40191927743525E-2"/>
    <n v="6.04047051770535E-2"/>
    <n v="6.8518002128622797"/>
  </r>
  <r>
    <x v="45"/>
    <x v="15"/>
    <n v="0.36924333413015198"/>
    <n v="0.16774531957095501"/>
    <n v="0.71313375362391795"/>
    <n v="0.11912092680512699"/>
    <x v="1495"/>
    <n v="2.4904708173866398E-4"/>
    <n v="1.88457149658162E-3"/>
    <n v="1.1097359885441701E-3"/>
    <n v="8.3170287653049901E-3"/>
    <n v="0.86799096866290604"/>
    <n v="2.7463544392506201E-2"/>
    <n v="3.3324225839976199E-2"/>
    <n v="2.2998433563239501E-3"/>
    <n v="4.3337389080570103E-2"/>
    <n v="7.2187051973462202"/>
  </r>
  <r>
    <x v="45"/>
    <x v="16"/>
    <n v="0.420042693333399"/>
    <n v="0.15859531439119101"/>
    <n v="0.72326117192795203"/>
    <n v="0.118143513680858"/>
    <x v="1496"/>
    <n v="3.4342107992591398E-4"/>
    <n v="1.73679785858456E-3"/>
    <n v="3.29548929135635E-3"/>
    <n v="1.0668993318896199E-2"/>
    <n v="0.830986390169"/>
    <n v="3.3060838759072397E-2"/>
    <n v="4.5782188060547499E-2"/>
    <n v="2.1864666240350599E-3"/>
    <n v="5.8172221107553601E-2"/>
    <n v="7.1663701182033401"/>
  </r>
  <r>
    <x v="45"/>
    <x v="17"/>
    <n v="0.63064501795126904"/>
    <n v="0.11978174338613801"/>
    <n v="0.72266368793565705"/>
    <n v="0.157554568678204"/>
    <x v="1497"/>
    <n v="1.03987294356329E-2"/>
    <n v="0.23063101407677999"/>
    <n v="3.9870239904453E-2"/>
    <n v="3.4610334026026902E-2"/>
    <n v="0.53238390910093802"/>
    <n v="4.08393698813889E-2"/>
    <n v="3.8443810298567901E-2"/>
    <n v="3.02601816169653E-3"/>
    <n v="5.8862646013088701E-2"/>
    <n v="6.9756197139949201"/>
  </r>
  <r>
    <x v="45"/>
    <x v="18"/>
    <n v="0.85311895592244003"/>
    <n v="9.0672215791654798E-2"/>
    <n v="0.71392993789723502"/>
    <n v="0.19539784631111001"/>
    <x v="1498"/>
    <n v="1.70909029823481E-2"/>
    <n v="0.31837454533114401"/>
    <n v="6.7497041831968904E-2"/>
    <n v="5.4270013790486397E-2"/>
    <n v="0.37576899582851903"/>
    <n v="6.5489662095826601E-2"/>
    <n v="3.2367276369041E-2"/>
    <n v="3.8038552542854001E-3"/>
    <n v="5.5783625012167201E-2"/>
    <n v="6.84406380352174"/>
  </r>
  <r>
    <x v="45"/>
    <x v="19"/>
    <n v="0.90140260717071696"/>
    <n v="8.9831432400782701E-2"/>
    <n v="0.70115580963893798"/>
    <n v="0.20901275796027899"/>
    <x v="1499"/>
    <n v="1.5926650619879901E-2"/>
    <n v="0.31743230918733401"/>
    <n v="9.3982772170867701E-2"/>
    <n v="6.1706136973675899E-2"/>
    <n v="0.34573082353749601"/>
    <n v="5.9947838493422098E-2"/>
    <n v="2.83329163271797E-2"/>
    <n v="8.9946110246351702E-3"/>
    <n v="5.8687158572321499E-2"/>
    <n v="6.8639737350273702"/>
  </r>
  <r>
    <x v="45"/>
    <x v="20"/>
    <n v="0.88208455965246602"/>
    <n v="9.5111120265694002E-2"/>
    <n v="0.7046400209175"/>
    <n v="0.20024885881680601"/>
    <x v="1500"/>
    <n v="1.63399731862417E-2"/>
    <n v="0.28507223933234299"/>
    <n v="9.2356416514209699E-2"/>
    <n v="5.74841324785565E-2"/>
    <n v="0.37449759888845302"/>
    <n v="6.4684158755145493E-2"/>
    <n v="3.2848531686299601E-2"/>
    <n v="7.2185977227838399E-3"/>
    <n v="5.7571473291165097E-2"/>
    <n v="6.8281436041186296"/>
  </r>
  <r>
    <x v="45"/>
    <x v="21"/>
    <n v="0.99710832218776002"/>
    <n v="9.0528162152597902E-2"/>
    <n v="0.70578346304411699"/>
    <n v="0.203688374803285"/>
    <x v="1501"/>
    <n v="2.0708186273141999E-2"/>
    <n v="0.30837133304779701"/>
    <n v="8.5423525897276198E-2"/>
    <n v="5.9981761294591901E-2"/>
    <n v="0.36483878977131901"/>
    <n v="6.4733991709564606E-2"/>
    <n v="2.8629609448131001E-2"/>
    <n v="7.5365605866649999E-3"/>
    <n v="4.9225997208272997E-2"/>
    <n v="6.8491740075419196"/>
  </r>
  <r>
    <x v="45"/>
    <x v="22"/>
    <n v="0.59620876457911098"/>
    <n v="0.12488632516550301"/>
    <n v="0.73451111843500205"/>
    <n v="0.14060255639949401"/>
    <x v="1502"/>
    <n v="1.8075205473757499E-2"/>
    <n v="0.109874931255275"/>
    <n v="6.3980150042368206E-2"/>
    <n v="3.5234762994101401E-2"/>
    <n v="0.59167278282893898"/>
    <n v="7.1337165651720699E-2"/>
    <n v="3.5946036570291003E-2"/>
    <n v="4.8155020593957801E-3"/>
    <n v="5.3843251327591997E-2"/>
    <n v="7.0049247323560797"/>
  </r>
  <r>
    <x v="45"/>
    <x v="23"/>
    <n v="1.03173042152647"/>
    <n v="8.7795342365520904E-2"/>
    <n v="0.74286608695002299"/>
    <n v="0.16933857068445601"/>
    <x v="1503"/>
    <n v="1.9151112324325301E-2"/>
    <n v="0.306632068790617"/>
    <n v="4.9949902794484198E-2"/>
    <n v="0.111729224325574"/>
    <n v="0.36788062677634198"/>
    <n v="6.4596374843669896E-2"/>
    <n v="2.6495086497423301E-2"/>
    <n v="3.04626621183254E-3"/>
    <n v="3.9424775457527601E-2"/>
    <n v="6.8213202633703203"/>
  </r>
  <r>
    <x v="45"/>
    <x v="24"/>
    <n v="0.43095498055353398"/>
    <n v="0.158396720052012"/>
    <n v="0.72624330542571103"/>
    <n v="0.115359974522277"/>
    <x v="1504"/>
    <n v="1.6724799162565001E-3"/>
    <n v="1.10838848065889E-2"/>
    <n v="4.8918226716804999E-2"/>
    <n v="1.0294006249009601E-2"/>
    <n v="0.734340470679402"/>
    <n v="7.5560043943303498E-2"/>
    <n v="3.7085336456096601E-2"/>
    <n v="3.5422341859208399E-3"/>
    <n v="6.2011599257207201E-2"/>
    <n v="7.0973609931856698"/>
  </r>
  <r>
    <x v="45"/>
    <x v="25"/>
    <n v="0.42457972373462999"/>
    <n v="0.161214964513897"/>
    <n v="0.72696670975710198"/>
    <n v="0.11181832572900099"/>
    <x v="1505"/>
    <n v="5.5210745536280999E-4"/>
    <n v="1.2497936341612901E-2"/>
    <n v="5.1091223632217297E-2"/>
    <n v="1.1517605290700599E-2"/>
    <n v="0.72199434211878299"/>
    <n v="7.2339401040741796E-2"/>
    <n v="4.0931398213417798E-2"/>
    <n v="4.0580073019089004E-3"/>
    <n v="6.8067142930825594E-2"/>
    <n v="7.1377133214678103"/>
  </r>
  <r>
    <x v="45"/>
    <x v="26"/>
    <n v="0.51202866475876796"/>
    <n v="0.14557731177557801"/>
    <n v="0.73656966841474603"/>
    <n v="0.117853019809676"/>
    <x v="1506"/>
    <n v="1.0684990181062701E-3"/>
    <n v="1.25803250583375E-2"/>
    <n v="5.4693197933884601E-2"/>
    <n v="1.22743504513866E-2"/>
    <n v="0.702106631966946"/>
    <n v="8.1867568247365005E-2"/>
    <n v="4.0948026223428399E-2"/>
    <n v="4.6377331522662697E-3"/>
    <n v="6.7934619404048005E-2"/>
    <n v="7.0543329186956099"/>
  </r>
  <r>
    <x v="45"/>
    <x v="27"/>
    <n v="0.80468951861472504"/>
    <n v="0.113394064954952"/>
    <n v="0.71837862853246304"/>
    <n v="0.168227306512585"/>
    <x v="1507"/>
    <n v="1.32762724452237E-2"/>
    <n v="0.32705234063212002"/>
    <n v="6.0920611958830001E-2"/>
    <n v="2.23192244256613E-2"/>
    <n v="0.41173300625777398"/>
    <n v="6.5999858708035E-2"/>
    <n v="3.0879949526507001E-2"/>
    <n v="5.7712057569755098E-3"/>
    <n v="5.1873677550862099E-2"/>
    <n v="6.9282182693515901"/>
  </r>
  <r>
    <x v="45"/>
    <x v="28"/>
    <n v="0.91235900269630499"/>
    <n v="9.6568055639549802E-2"/>
    <n v="0.72419966734379804"/>
    <n v="0.17923227701665201"/>
    <x v="1508"/>
    <n v="1.8264048777490698E-2"/>
    <n v="0.33892315316419702"/>
    <n v="8.6699509551412701E-2"/>
    <n v="2.6585949708752499E-2"/>
    <n v="0.37503003913619698"/>
    <n v="6.0832611108241799E-2"/>
    <n v="2.6691792889659401E-2"/>
    <n v="6.6183039488965697E-3"/>
    <n v="5.2703468588568197E-2"/>
    <n v="6.87297545872506"/>
  </r>
  <r>
    <x v="45"/>
    <x v="29"/>
    <n v="0.83539308313874505"/>
    <n v="9.8526889646391294E-2"/>
    <n v="0.71746996057888501"/>
    <n v="0.18400314977472401"/>
    <x v="1509"/>
    <n v="1.9302952689944499E-2"/>
    <n v="0.30289431694410301"/>
    <n v="9.4444353616414095E-2"/>
    <n v="2.6984826976335301E-2"/>
    <n v="0.39168868327655698"/>
    <n v="6.1052354562942203E-2"/>
    <n v="2.55977067627251E-2"/>
    <n v="7.50539984270167E-3"/>
    <n v="6.0016450991496301E-2"/>
    <n v="6.9061695666449001"/>
  </r>
  <r>
    <x v="45"/>
    <x v="30"/>
    <n v="0.87136302369363405"/>
    <n v="9.6859610048748296E-2"/>
    <n v="0.70842985666652603"/>
    <n v="0.19471053328472601"/>
    <x v="1510"/>
    <n v="1.8709748678463999E-2"/>
    <n v="0.290226285032891"/>
    <n v="0.115882834463699"/>
    <n v="2.9052428464539301E-2"/>
    <n v="0.37535746507041601"/>
    <n v="6.4681519825518799E-2"/>
    <n v="2.5451481906104099E-2"/>
    <n v="1.0781240046861099E-2"/>
    <n v="6.1648997217305601E-2"/>
    <n v="6.9322851220166104"/>
  </r>
  <r>
    <x v="45"/>
    <x v="31"/>
    <n v="0.88307984920328197"/>
    <n v="9.4997134719878598E-2"/>
    <n v="0.68748731841204103"/>
    <n v="0.217515546868081"/>
    <x v="1511"/>
    <n v="2.0158686659583602E-2"/>
    <n v="0.30036291777905799"/>
    <n v="0.12703042119095201"/>
    <n v="3.18612990622133E-2"/>
    <n v="0.34609554633078499"/>
    <n v="6.7348854963895505E-2"/>
    <n v="2.68887709044674E-2"/>
    <n v="1.02053378133924E-2"/>
    <n v="6.1125268592593998E-2"/>
    <n v="6.9155363785360802"/>
  </r>
  <r>
    <x v="45"/>
    <x v="32"/>
    <n v="0.86896079767787204"/>
    <n v="0.100537170044463"/>
    <n v="0.69456172902526503"/>
    <n v="0.204901100930271"/>
    <x v="1512"/>
    <n v="1.8924039747993601E-2"/>
    <n v="0.28951741213981702"/>
    <n v="0.127873821508632"/>
    <n v="3.0964600301378299E-2"/>
    <n v="0.36928130087979599"/>
    <n v="5.7843977352792599E-2"/>
    <n v="2.7670166857972401E-2"/>
    <n v="1.0477551120231399E-2"/>
    <n v="5.9870270262329099E-2"/>
    <n v="6.8308139927087401"/>
  </r>
  <r>
    <x v="46"/>
    <x v="0"/>
    <n v="0.80713818336069498"/>
    <n v="2.2781688433863401E-2"/>
    <n v="0.59235810502167796"/>
    <n v="0.38486020654445902"/>
    <x v="1513"/>
    <n v="4.2210898692724402E-2"/>
    <n v="0.29229100965111499"/>
    <n v="0.175369525526547"/>
    <n v="0.16236066824459"/>
    <n v="0.113110771852062"/>
    <n v="9.9340431981223207E-2"/>
    <n v="3.9281823760752899E-2"/>
    <n v="5.5773832749135402E-2"/>
    <n v="1.3474946779929E-2"/>
    <n v="5.8757314177595701"/>
  </r>
  <r>
    <x v="46"/>
    <x v="1"/>
    <n v="0.83658316661476395"/>
    <n v="2.19264773684382E-2"/>
    <n v="0.58785234485856996"/>
    <n v="0.39022117777299198"/>
    <x v="1514"/>
    <n v="4.0821070386779901E-2"/>
    <n v="0.27544730309982901"/>
    <n v="0.200963245367553"/>
    <n v="0.14743737836276399"/>
    <n v="0.113614851309413"/>
    <n v="0.104855707569409"/>
    <n v="3.8779679192409697E-2"/>
    <n v="5.6803581007439499E-2"/>
    <n v="1.32699747991076E-2"/>
    <n v="5.9722172677168404"/>
  </r>
  <r>
    <x v="46"/>
    <x v="2"/>
    <n v="0.97932395454810395"/>
    <n v="2.20349243691902E-2"/>
    <n v="0.60383573090655096"/>
    <n v="0.37412934472425802"/>
    <x v="1515"/>
    <n v="4.0365608861845502E-2"/>
    <n v="0.29798928365810701"/>
    <n v="0.19371968803464801"/>
    <n v="0.14894154126718001"/>
    <n v="0.109603649797454"/>
    <n v="9.8093483397918305E-2"/>
    <n v="3.8349148734266099E-2"/>
    <n v="5.28214275650725E-2"/>
    <n v="1.24510544206502E-2"/>
    <n v="5.9348579179769496"/>
  </r>
  <r>
    <x v="46"/>
    <x v="3"/>
    <n v="0.93425576166081503"/>
    <n v="2.27400910812855E-2"/>
    <n v="0.59651050323799204"/>
    <n v="0.38074940568072202"/>
    <x v="1516"/>
    <n v="4.1805546842224602E-2"/>
    <n v="0.31309416069340501"/>
    <n v="0.180150659376316"/>
    <n v="0.14599540255155"/>
    <n v="0.108212904105866"/>
    <n v="0.103420113263857"/>
    <n v="3.9239701672328903E-2"/>
    <n v="4.6892259904173297E-2"/>
    <n v="1.32166059057801E-2"/>
    <n v="5.8814116378354697"/>
  </r>
  <r>
    <x v="46"/>
    <x v="4"/>
    <n v="1.0015395567551399"/>
    <n v="2.2297561972746498E-2"/>
    <n v="0.60642216329729903"/>
    <n v="0.37128027472995501"/>
    <x v="1517"/>
    <n v="4.2365679477637898E-2"/>
    <n v="0.31728918113682397"/>
    <n v="0.175983152906244"/>
    <n v="0.146327290597773"/>
    <n v="0.104577633001233"/>
    <n v="9.5873543365777206E-2"/>
    <n v="4.3428625964911399E-2"/>
    <n v="5.3017759297993301E-2"/>
    <n v="1.4186886543058601E-2"/>
    <n v="5.9112644866507802"/>
  </r>
  <r>
    <x v="46"/>
    <x v="5"/>
    <n v="0.937792860077034"/>
    <n v="2.2032571143886698E-2"/>
    <n v="0.60691255441686898"/>
    <n v="0.37105487443924401"/>
    <x v="1518"/>
    <n v="4.1971897522479401E-2"/>
    <n v="0.31901022805614798"/>
    <n v="0.16688158574602099"/>
    <n v="0.15306393339886901"/>
    <n v="0.1038706274109"/>
    <n v="9.7958510469333404E-2"/>
    <n v="4.2288343697693201E-2"/>
    <n v="5.6581241956627101E-2"/>
    <n v="1.2753738366601699E-2"/>
    <n v="5.9113664013732201"/>
  </r>
  <r>
    <x v="46"/>
    <x v="6"/>
    <n v="0.95916177484492504"/>
    <n v="2.1140842908575801E-2"/>
    <n v="0.61765311049433902"/>
    <n v="0.361206046597085"/>
    <x v="1519"/>
    <n v="3.9016015994090998E-2"/>
    <n v="0.33468839089107699"/>
    <n v="0.165243772589487"/>
    <n v="0.15288164453791001"/>
    <n v="0.101295421515809"/>
    <n v="9.5810972494574403E-2"/>
    <n v="4.2284828247537098E-2"/>
    <n v="4.6219398821521498E-2"/>
    <n v="1.50231913048261E-2"/>
    <n v="5.7673265296927099"/>
  </r>
  <r>
    <x v="46"/>
    <x v="7"/>
    <n v="0.98996420024548104"/>
    <n v="1.9877540129956999E-2"/>
    <n v="0.60992820211833598"/>
    <n v="0.370194257751707"/>
    <x v="1520"/>
    <n v="4.1534676864538302E-2"/>
    <n v="0.329457029847047"/>
    <n v="0.17866733260349099"/>
    <n v="0.156639716502536"/>
    <n v="9.0853401319426805E-2"/>
    <n v="9.7131815007580294E-2"/>
    <n v="4.2718678296601899E-2"/>
    <n v="4.2440041524990299E-2"/>
    <n v="1.42939831743902E-2"/>
    <n v="5.9448198510727597"/>
  </r>
  <r>
    <x v="46"/>
    <x v="8"/>
    <n v="0.90795895735002996"/>
    <n v="2.3377910397011599E-2"/>
    <n v="0.60157000529229898"/>
    <n v="0.37505208431068898"/>
    <x v="1521"/>
    <n v="5.3138419817504903E-2"/>
    <n v="0.29466790540604398"/>
    <n v="0.18636292079774999"/>
    <n v="0.15865050647769799"/>
    <n v="0.102600737704578"/>
    <n v="9.4184365449049998E-2"/>
    <n v="4.3158274030552099E-2"/>
    <n v="4.8579401314735197E-2"/>
    <n v="1.22531606113317E-2"/>
    <n v="5.9173099594616803"/>
  </r>
  <r>
    <x v="46"/>
    <x v="9"/>
    <n v="0.98718549480148698"/>
    <n v="2.20564965191733E-2"/>
    <n v="0.59918155913649496"/>
    <n v="0.37876194434433202"/>
    <x v="1522"/>
    <n v="5.30708880245232E-2"/>
    <n v="0.31291239760535"/>
    <n v="0.1796233137446"/>
    <n v="0.159527539078231"/>
    <n v="9.85898303201896E-2"/>
    <n v="9.2494836774162204E-2"/>
    <n v="4.2459435391337799E-2"/>
    <n v="4.0056835852398102E-2"/>
    <n v="1.4176190823947599E-2"/>
    <n v="5.9142106193770001"/>
  </r>
  <r>
    <x v="46"/>
    <x v="10"/>
    <n v="1.1645012175906999"/>
    <n v="1.86894897626265E-2"/>
    <n v="0.59178253125299696"/>
    <n v="0.38952797898437702"/>
    <x v="1523"/>
    <n v="6.8337162743835098E-2"/>
    <n v="0.31508851131679899"/>
    <n v="0.16697565435355199"/>
    <n v="0.17071954505746301"/>
    <n v="8.4040989748442804E-2"/>
    <n v="8.87540337299208E-2"/>
    <n v="5.1816614245257998E-2"/>
    <n v="3.3475140682632298E-2"/>
    <n v="1.51539137802709E-2"/>
    <n v="5.8657230125154296"/>
  </r>
  <r>
    <x v="46"/>
    <x v="11"/>
    <n v="1.49459487215083"/>
    <n v="2.0969656025093798E-2"/>
    <n v="0.61158946000355296"/>
    <n v="0.36744088397135299"/>
    <x v="1524"/>
    <n v="7.3244702907255599E-2"/>
    <n v="0.33835043827118"/>
    <n v="0.16024400954695101"/>
    <n v="0.19179594867590499"/>
    <n v="6.8627263304831695E-2"/>
    <n v="8.7683756026534304E-2"/>
    <n v="4.01488083775891E-2"/>
    <n v="1.8521080333458201E-2"/>
    <n v="1.6157263669262099E-2"/>
    <n v="5.87208654169208"/>
  </r>
  <r>
    <x v="46"/>
    <x v="12"/>
    <n v="0.83319756758191499"/>
    <n v="2.6683855884113799E-2"/>
    <n v="0.61436052175586398"/>
    <n v="0.35895562236002199"/>
    <x v="1525"/>
    <n v="4.1384379897434001E-2"/>
    <n v="0.27135155266342298"/>
    <n v="0.19881315616987899"/>
    <n v="0.16101611380651201"/>
    <n v="0.11674282214954899"/>
    <n v="0.100883159482466"/>
    <n v="4.1423148625863701E-2"/>
    <n v="3.5187809584277203E-2"/>
    <n v="2.69021580008546E-2"/>
    <n v="6.0021743060148802"/>
  </r>
  <r>
    <x v="46"/>
    <x v="13"/>
    <n v="0.87535977114531904"/>
    <n v="2.5145048531771699E-2"/>
    <n v="0.58783772878386698"/>
    <n v="0.38701722268436101"/>
    <x v="1526"/>
    <n v="4.15663607862755E-2"/>
    <n v="0.29213927188539002"/>
    <n v="0.215218385916215"/>
    <n v="0.135764419614049"/>
    <n v="0.110548605446707"/>
    <n v="9.6919079904814298E-2"/>
    <n v="4.0754526164159602E-2"/>
    <n v="3.4073704307036802E-2"/>
    <n v="2.6741357410590201E-2"/>
    <n v="5.8912573259338803"/>
  </r>
  <r>
    <x v="46"/>
    <x v="14"/>
    <n v="0.70490294351848104"/>
    <n v="3.04490483707106E-2"/>
    <n v="0.62061396811868996"/>
    <n v="0.34893698351059899"/>
    <x v="1527"/>
    <n v="4.0373886354338299E-2"/>
    <n v="0.29754445372199401"/>
    <n v="0.15742469721178701"/>
    <n v="0.14929867863221399"/>
    <n v="0.158157558897666"/>
    <n v="9.7887844173897398E-2"/>
    <n v="4.97306035607437E-2"/>
    <n v="2.1184153620376601E-2"/>
    <n v="2.17303888971087E-2"/>
    <n v="5.9147368102646896"/>
  </r>
  <r>
    <x v="46"/>
    <x v="15"/>
    <n v="0.21556151983636801"/>
    <n v="6.5803034154522502E-2"/>
    <n v="0.77454640190094204"/>
    <n v="0.159650563944536"/>
    <x v="1528"/>
    <n v="2.01205781984704E-4"/>
    <n v="7.1392332926419694E-2"/>
    <n v="2.97824083808487E-2"/>
    <n v="0.24534974713560001"/>
    <n v="0.43906365844648299"/>
    <n v="3.3741443904615601E-2"/>
    <n v="0.154805817969836"/>
    <n v="3.3189254727366002E-3"/>
    <n v="1.52254362380554E-2"/>
    <n v="6.5397871273712704"/>
  </r>
  <r>
    <x v="46"/>
    <x v="16"/>
    <n v="0.26658622667530701"/>
    <n v="5.7928950484210699E-2"/>
    <n v="0.763181264347354"/>
    <n v="0.17888978516843501"/>
    <x v="1529"/>
    <n v="1.1420251503816399E-3"/>
    <n v="7.2606631569852503E-2"/>
    <n v="4.97197554983747E-2"/>
    <n v="0.247280565362657"/>
    <n v="0.38408260151284201"/>
    <n v="4.3702237188975299E-2"/>
    <n v="0.17122147570080901"/>
    <n v="4.4752601237575797E-3"/>
    <n v="1.78026451563582E-2"/>
    <n v="6.48736947490658"/>
  </r>
  <r>
    <x v="46"/>
    <x v="17"/>
    <n v="0.47230233965984703"/>
    <n v="4.5805843823224897E-2"/>
    <n v="0.68150484224292995"/>
    <n v="0.27268931393384599"/>
    <x v="1530"/>
    <n v="3.8167467513306602E-2"/>
    <n v="0.275772026343647"/>
    <n v="6.2656264548375196E-2"/>
    <n v="0.174827452172024"/>
    <n v="0.212523114223859"/>
    <n v="9.3958678016208094E-2"/>
    <n v="0.105629850372332"/>
    <n v="5.5455564602755799E-3"/>
    <n v="2.2658584599725199E-2"/>
    <n v="6.3554083923602098"/>
  </r>
  <r>
    <x v="46"/>
    <x v="18"/>
    <n v="0.78004332698122802"/>
    <n v="3.4683005632186702E-2"/>
    <n v="0.66952711506407403"/>
    <n v="0.29578987930374001"/>
    <x v="1531"/>
    <n v="5.37894372402428E-2"/>
    <n v="0.33647196612694102"/>
    <n v="0.13552808649676101"/>
    <n v="0.14676807171456299"/>
    <n v="0.12713695573015299"/>
    <n v="0.102245710475954"/>
    <n v="6.4496925884580905E-2"/>
    <n v="9.3540405400899303E-3"/>
    <n v="1.9121271464438001E-2"/>
    <n v="6.0403741751805002"/>
  </r>
  <r>
    <x v="46"/>
    <x v="19"/>
    <n v="0.81643034361612399"/>
    <n v="3.3044620692396401E-2"/>
    <n v="0.66224698205271404"/>
    <n v="0.30470839725489002"/>
    <x v="1532"/>
    <n v="4.9368896796980102E-2"/>
    <n v="0.322203650974353"/>
    <n v="0.187119341337323"/>
    <n v="0.136214016655095"/>
    <n v="0.11886299599790801"/>
    <n v="9.2303247273806205E-2"/>
    <n v="5.2735223922163399E-2"/>
    <n v="1.49305395352265E-2"/>
    <n v="2.1407569826471198E-2"/>
    <n v="6.19191417098732"/>
  </r>
  <r>
    <x v="46"/>
    <x v="20"/>
    <n v="0.75712805958559504"/>
    <n v="3.8393181404456099E-2"/>
    <n v="0.65619901653478596"/>
    <n v="0.30540780206075802"/>
    <x v="1533"/>
    <n v="5.94887691981636E-2"/>
    <n v="0.30326606014572799"/>
    <n v="0.16879337014648299"/>
    <n v="0.14515622622049501"/>
    <n v="0.12527177918840601"/>
    <n v="0.10166065963943199"/>
    <n v="5.3994361700578399E-2"/>
    <n v="1.4674098495668499E-2"/>
    <n v="2.1687005760298798E-2"/>
    <n v="6.0944741294321201"/>
  </r>
  <r>
    <x v="46"/>
    <x v="21"/>
    <n v="0.81884306231665405"/>
    <n v="3.1171435177255999E-2"/>
    <n v="0.65367223437870103"/>
    <n v="0.31515633044404301"/>
    <x v="1534"/>
    <n v="7.7307095691299094E-2"/>
    <n v="0.298767216312951"/>
    <n v="0.13898623522788001"/>
    <n v="0.15228444629306401"/>
    <n v="0.139120691372281"/>
    <n v="9.7545387088749894E-2"/>
    <n v="5.9783725652208901E-2"/>
    <n v="1.0045442091441901E-2"/>
    <n v="2.0601961901676E-2"/>
    <n v="6.1294607614430001"/>
  </r>
  <r>
    <x v="46"/>
    <x v="22"/>
    <n v="0.52159732321283803"/>
    <n v="3.6203184750200998E-2"/>
    <n v="0.669765766436486"/>
    <n v="0.29403104881331299"/>
    <x v="1535"/>
    <n v="5.1740037243005001E-2"/>
    <n v="0.13791867865150501"/>
    <n v="8.4871971670096094E-2"/>
    <n v="0.20565472094841"/>
    <n v="0.20955915447902501"/>
    <n v="0.11397326371050499"/>
    <n v="0.15881946316811699"/>
    <n v="8.0669086563856292E-3"/>
    <n v="2.1653679595750701E-2"/>
    <n v="6.3003969245802498"/>
  </r>
  <r>
    <x v="46"/>
    <x v="23"/>
    <n v="1.15619693166085"/>
    <n v="2.8958750698473399E-2"/>
    <n v="0.667205002643949"/>
    <n v="0.30383624665757802"/>
    <x v="1536"/>
    <n v="8.2415615850909896E-2"/>
    <n v="0.38766339137245498"/>
    <n v="5.2955453086160897E-2"/>
    <n v="0.20965829122591301"/>
    <n v="0.100777241457398"/>
    <n v="9.7397243970798297E-2"/>
    <n v="4.49322341453725E-2"/>
    <n v="4.59151655854042E-3"/>
    <n v="1.4553244874326E-2"/>
    <n v="6.0568713852757501"/>
  </r>
  <r>
    <x v="46"/>
    <x v="24"/>
    <n v="0.27584724822047002"/>
    <n v="6.1072998449309503E-2"/>
    <n v="0.73272423961220501"/>
    <n v="0.206202761938485"/>
    <x v="1537"/>
    <n v="6.9840295853355501E-3"/>
    <n v="7.0849036045784006E-2"/>
    <n v="8.1184317496242595E-2"/>
    <n v="0.19003757731888199"/>
    <n v="0.342290976940194"/>
    <n v="0.125640977098054"/>
    <n v="0.12664180721180099"/>
    <n v="9.9405753629383999E-3"/>
    <n v="3.6433047355874403E-2"/>
    <n v="6.5821946755707597"/>
  </r>
  <r>
    <x v="46"/>
    <x v="25"/>
    <n v="0.29971331211351598"/>
    <n v="5.5569014172670302E-2"/>
    <n v="0.75896601029780497"/>
    <n v="0.18546497552952501"/>
    <x v="1538"/>
    <n v="3.6658544241168298E-3"/>
    <n v="6.4934922023057798E-2"/>
    <n v="8.0400127032180801E-2"/>
    <n v="0.19160464525558599"/>
    <n v="0.33484238771909203"/>
    <n v="0.14225282765036601"/>
    <n v="0.14042467872647199"/>
    <n v="9.1946642707599006E-3"/>
    <n v="2.4979505811919499E-2"/>
    <n v="6.4021300789577298"/>
  </r>
  <r>
    <x v="46"/>
    <x v="26"/>
    <n v="0.37286303153319"/>
    <n v="6.17557164410584E-2"/>
    <n v="0.71849488521251004"/>
    <n v="0.21974939834643201"/>
    <x v="1539"/>
    <n v="5.6938652498239803E-3"/>
    <n v="7.2155932002675005E-2"/>
    <n v="8.9177996452524805E-2"/>
    <n v="0.18849505017902499"/>
    <n v="0.31850394606086502"/>
    <n v="0.134279979935085"/>
    <n v="0.141153770721372"/>
    <n v="1.08268039963243E-2"/>
    <n v="2.83227409640446E-2"/>
    <n v="6.4902579143367003"/>
  </r>
  <r>
    <x v="46"/>
    <x v="27"/>
    <n v="0.74053812253362605"/>
    <n v="3.7601540448869299E-2"/>
    <n v="0.62043493498441704"/>
    <n v="0.34196352456671403"/>
    <x v="1540"/>
    <n v="3.64164302067801E-2"/>
    <n v="0.34874645571276702"/>
    <n v="0.104806183531785"/>
    <n v="0.14392146147430501"/>
    <n v="0.166327460310814"/>
    <n v="0.106342861093966"/>
    <n v="5.9110512303096302E-2"/>
    <n v="9.5107129959209596E-3"/>
    <n v="1.8462556185767101E-2"/>
    <n v="6.2921518644610197"/>
  </r>
  <r>
    <x v="46"/>
    <x v="28"/>
    <n v="0.850296218850213"/>
    <n v="3.77794027745018E-2"/>
    <n v="0.64231054077427396"/>
    <n v="0.319910056451224"/>
    <x v="1541"/>
    <n v="5.6966857586121002E-2"/>
    <n v="0.319746664517573"/>
    <n v="0.17319246996952001"/>
    <n v="0.107952291411162"/>
    <n v="0.151845339545673"/>
    <n v="9.9740931095434901E-2"/>
    <n v="4.9204518830576402E-2"/>
    <n v="1.44814666772561E-2"/>
    <n v="2.0426358166072699E-2"/>
    <n v="6.2102587463611396"/>
  </r>
  <r>
    <x v="46"/>
    <x v="29"/>
    <n v="0.81150146369623599"/>
    <n v="3.6953672099652501E-2"/>
    <n v="0.64097541336001196"/>
    <n v="0.32207091454033498"/>
    <x v="1542"/>
    <n v="4.9030764498797001E-2"/>
    <n v="0.31400697643196601"/>
    <n v="0.20228181657135"/>
    <n v="9.1390431967204394E-2"/>
    <n v="0.14773672847050701"/>
    <n v="0.10754898427210299"/>
    <n v="4.2322089989410699E-2"/>
    <n v="1.6869858841802199E-2"/>
    <n v="2.15776284851843E-2"/>
    <n v="6.1586812985263801"/>
  </r>
  <r>
    <x v="46"/>
    <x v="30"/>
    <n v="0.89478958121077301"/>
    <n v="3.5617602694509497E-2"/>
    <n v="0.64360268754416206"/>
    <n v="0.32077970976132802"/>
    <x v="1543"/>
    <n v="5.3090741331119899E-2"/>
    <n v="0.314733756124498"/>
    <n v="0.224053082621088"/>
    <n v="7.9378946963749697E-2"/>
    <n v="0.140154101407272"/>
    <n v="9.5240065105162405E-2"/>
    <n v="4.2133708733341498E-2"/>
    <n v="2.2324673302269501E-2"/>
    <n v="2.3109705067194199E-2"/>
    <n v="6.1868005838634801"/>
  </r>
  <r>
    <x v="46"/>
    <x v="31"/>
    <n v="0.96147799624178998"/>
    <n v="3.4826177114244503E-2"/>
    <n v="0.623763879210256"/>
    <n v="0.34140994367549998"/>
    <x v="1544"/>
    <n v="5.0915739338915703E-2"/>
    <n v="0.30981229699194102"/>
    <n v="0.24580726233567901"/>
    <n v="8.3875076471501997E-2"/>
    <n v="0.122322729791907"/>
    <n v="9.0769354853978607E-2"/>
    <n v="4.50142362848708E-2"/>
    <n v="2.1781748841304599E-2"/>
    <n v="2.4588012822997801E-2"/>
    <n v="6.1324755304050997"/>
  </r>
  <r>
    <x v="46"/>
    <x v="32"/>
    <n v="0.913980524921846"/>
    <n v="3.1643729379111599E-2"/>
    <n v="0.636120322738979"/>
    <n v="0.33223594788191002"/>
    <x v="1545"/>
    <n v="5.47437000330298E-2"/>
    <n v="0.28343971619031599"/>
    <n v="0.244209996374079"/>
    <n v="8.7228420448060895E-2"/>
    <n v="0.13604566235045801"/>
    <n v="9.7407642703032302E-2"/>
    <n v="3.8385423585638997E-2"/>
    <n v="2.6717308708431399E-2"/>
    <n v="2.6185181719491898E-2"/>
    <n v="6.14714515699833"/>
  </r>
  <r>
    <x v="47"/>
    <x v="0"/>
    <n v="0.84519826487920202"/>
    <n v="2.8785133255978701E-2"/>
    <n v="0.46625915716886002"/>
    <n v="0.504955709575162"/>
    <x v="1546"/>
    <n v="1.7486515186658998E-2"/>
    <n v="0.21781941972896199"/>
    <n v="0.18846251466324099"/>
    <n v="0.146932980491776"/>
    <n v="0.15611436541986901"/>
    <n v="9.1442612519368596E-2"/>
    <n v="3.9364492541614303E-2"/>
    <n v="9.3710871132557202E-2"/>
    <n v="3.84551425963039E-2"/>
    <n v="4.479581638899"/>
  </r>
  <r>
    <x v="47"/>
    <x v="1"/>
    <n v="0.84406222306585199"/>
    <n v="2.8991627864307399E-2"/>
    <n v="0.46876692982635398"/>
    <n v="0.50224144230933798"/>
    <x v="1547"/>
    <n v="1.6185574370114801E-2"/>
    <n v="0.210162253808273"/>
    <n v="0.22600191117034801"/>
    <n v="0.124006529400779"/>
    <n v="0.15499990096728"/>
    <n v="9.16135322286033E-2"/>
    <n v="3.24069658040433E-2"/>
    <n v="9.5601088599330294E-2"/>
    <n v="3.8472915554850599E-2"/>
    <n v="4.4619057812601"/>
  </r>
  <r>
    <x v="47"/>
    <x v="2"/>
    <n v="1.02413801946646"/>
    <n v="2.80394780928492E-2"/>
    <n v="0.46677530017583801"/>
    <n v="0.50518522173131297"/>
    <x v="1548"/>
    <n v="1.8145529850016901E-2"/>
    <n v="0.21997667086025"/>
    <n v="0.22216722287833801"/>
    <n v="0.13685203346598801"/>
    <n v="0.148049882046623"/>
    <n v="8.9359207366660198E-2"/>
    <n v="3.02006692488032E-2"/>
    <n v="8.6543276628078203E-2"/>
    <n v="3.6701153810875999E-2"/>
    <n v="4.4374306231442304"/>
  </r>
  <r>
    <x v="47"/>
    <x v="3"/>
    <n v="0.94139765165711997"/>
    <n v="2.8612583645887299E-2"/>
    <n v="0.47348538482235702"/>
    <n v="0.497902031531756"/>
    <x v="1549"/>
    <n v="1.8810792702057499E-2"/>
    <n v="0.23377335931009199"/>
    <n v="0.205651820128221"/>
    <n v="0.12897701983686899"/>
    <n v="0.15049547481561201"/>
    <n v="8.8392899139724701E-2"/>
    <n v="3.2096718188911001E-2"/>
    <n v="9.3063194066246593E-2"/>
    <n v="3.72112663701991E-2"/>
    <n v="4.4051197260699402"/>
  </r>
  <r>
    <x v="47"/>
    <x v="4"/>
    <n v="0.98540694670695705"/>
    <n v="2.6683123032859701E-2"/>
    <n v="0.47543112349287597"/>
    <n v="0.497885753474264"/>
    <x v="1550"/>
    <n v="1.52893558167836E-2"/>
    <n v="0.24280207081345101"/>
    <n v="0.205913767678502"/>
    <n v="0.12873112924184599"/>
    <n v="0.14572284945568501"/>
    <n v="9.0969203617246697E-2"/>
    <n v="3.1065080616349001E-2"/>
    <n v="9.0192517743027806E-2"/>
    <n v="3.97646415022163E-2"/>
    <n v="4.4589004315866401"/>
  </r>
  <r>
    <x v="47"/>
    <x v="5"/>
    <n v="0.97894867847283595"/>
    <n v="2.7685476627034401E-2"/>
    <n v="0.47247118607411098"/>
    <n v="0.499843337298854"/>
    <x v="1551"/>
    <n v="1.40566558264435E-2"/>
    <n v="0.24469431953531501"/>
    <n v="0.20054129867074"/>
    <n v="0.139787953976344"/>
    <n v="0.14752064667024201"/>
    <n v="8.7036478370490694E-2"/>
    <n v="3.07325281576259E-2"/>
    <n v="8.70088733851518E-2"/>
    <n v="3.8709801259805603E-2"/>
    <n v="4.4730906570629196"/>
  </r>
  <r>
    <x v="47"/>
    <x v="6"/>
    <n v="0.99119353163492896"/>
    <n v="2.6419031136317599E-2"/>
    <n v="0.48390423488940798"/>
    <n v="0.48967673397427403"/>
    <x v="1552"/>
    <n v="1.5076465860122399E-2"/>
    <n v="0.24317581855682799"/>
    <n v="0.19700113891344201"/>
    <n v="0.14010210644323601"/>
    <n v="0.149797724936757"/>
    <n v="9.2697735416367805E-2"/>
    <n v="2.9515016144243601E-2"/>
    <n v="8.4827365547872596E-2"/>
    <n v="3.8461832281543498E-2"/>
    <n v="4.4377673475564601"/>
  </r>
  <r>
    <x v="47"/>
    <x v="7"/>
    <n v="1.0015154468495899"/>
    <n v="2.9012564770603998E-2"/>
    <n v="0.45846996155215203"/>
    <n v="0.51251747367724398"/>
    <x v="1553"/>
    <n v="1.4744242811350901E-2"/>
    <n v="0.237552135141499"/>
    <n v="0.214953020555114"/>
    <n v="0.13511391217527799"/>
    <n v="0.14375097004009799"/>
    <n v="8.8098053468568499E-2"/>
    <n v="3.3372879322998698E-2"/>
    <n v="8.5267790298463902E-2"/>
    <n v="3.7559453991516299E-2"/>
    <n v="4.5309596203103597"/>
  </r>
  <r>
    <x v="47"/>
    <x v="8"/>
    <n v="0.92819327062283696"/>
    <n v="3.11973222518293E-2"/>
    <n v="0.47658421790766398"/>
    <n v="0.492218459840506"/>
    <x v="1554"/>
    <n v="1.41280607371081E-2"/>
    <n v="0.22926743640594299"/>
    <n v="0.204146346505864"/>
    <n v="0.14635496304701001"/>
    <n v="0.146946442495725"/>
    <n v="8.2921738579389101E-2"/>
    <n v="3.4991379911861603E-2"/>
    <n v="9.2328062105329595E-2"/>
    <n v="3.7949043012418998E-2"/>
    <n v="4.5258127341053296"/>
  </r>
  <r>
    <x v="47"/>
    <x v="9"/>
    <n v="0.98149853392251296"/>
    <n v="3.1541433714972603E-2"/>
    <n v="0.46975722318605401"/>
    <n v="0.49870134309897302"/>
    <x v="1555"/>
    <n v="1.3351101860749E-2"/>
    <n v="0.23110884613827201"/>
    <n v="0.211746353303742"/>
    <n v="0.144636712462022"/>
    <n v="0.14055958120194201"/>
    <n v="8.4076529360789604E-2"/>
    <n v="3.60918900745964E-2"/>
    <n v="9.23766461507117E-2"/>
    <n v="3.7484598799933502E-2"/>
    <n v="4.5076060029284104"/>
  </r>
  <r>
    <x v="47"/>
    <x v="10"/>
    <n v="1.07218659135271"/>
    <n v="2.7920849200941299E-2"/>
    <n v="0.469071755807769"/>
    <n v="0.50300739499128999"/>
    <x v="1556"/>
    <n v="1.6143941150261101E-2"/>
    <n v="0.233519376227702"/>
    <n v="0.20693717196079101"/>
    <n v="0.16660525817560801"/>
    <n v="0.13524690472136999"/>
    <n v="8.5777835514497303E-2"/>
    <n v="4.0274917460710498E-2"/>
    <n v="7.34560188444843E-2"/>
    <n v="3.3932424972134098E-2"/>
    <n v="4.4631969846846999"/>
  </r>
  <r>
    <x v="47"/>
    <x v="11"/>
    <n v="1.4062608413689901"/>
    <n v="2.35141033529556E-2"/>
    <n v="0.48608703951921001"/>
    <n v="0.49039885712783499"/>
    <x v="1557"/>
    <n v="1.9849318811545402E-2"/>
    <n v="0.24848977342661099"/>
    <n v="0.18424340079481"/>
    <n v="0.215572827915336"/>
    <n v="0.11864592034176701"/>
    <n v="8.1311859576841602E-2"/>
    <n v="3.4458372822085102E-2"/>
    <n v="6.1299411945496103E-2"/>
    <n v="2.90819778133669E-2"/>
    <n v="4.3605641889555997"/>
  </r>
  <r>
    <x v="47"/>
    <x v="12"/>
    <n v="0.83350459711408498"/>
    <n v="3.3286836262055697E-2"/>
    <n v="0.49277267494077098"/>
    <n v="0.47394048879717399"/>
    <x v="1558"/>
    <n v="1.48821380606516E-2"/>
    <n v="0.197448062926491"/>
    <n v="0.20935034701489"/>
    <n v="0.14673974677702101"/>
    <n v="0.15873661593521399"/>
    <n v="8.8170869096501306E-2"/>
    <n v="3.3904460491461501E-2"/>
    <n v="0.100382530332029"/>
    <n v="3.9868777167739497E-2"/>
    <n v="4.4278165410316896"/>
  </r>
  <r>
    <x v="47"/>
    <x v="13"/>
    <n v="0.85221635534342399"/>
    <n v="3.77512928495361E-2"/>
    <n v="0.48510728971387801"/>
    <n v="0.477141417436586"/>
    <x v="1559"/>
    <n v="1.6020197645062899E-2"/>
    <n v="0.192734644332164"/>
    <n v="0.236889913468665"/>
    <n v="0.13723637820624399"/>
    <n v="0.156416792152934"/>
    <n v="9.0976555391864694E-2"/>
    <n v="2.9456895561048899E-2"/>
    <n v="9.05300125552881E-2"/>
    <n v="3.9777034419539503E-2"/>
    <n v="4.4512113527359896"/>
  </r>
  <r>
    <x v="47"/>
    <x v="14"/>
    <n v="0.58675942257128599"/>
    <n v="4.41799697325541E-2"/>
    <n v="0.53895617863124601"/>
    <n v="0.41686385163619999"/>
    <x v="1560"/>
    <n v="1.6003628380021201E-2"/>
    <n v="0.16129314108101001"/>
    <n v="0.18082766269807099"/>
    <n v="0.108348823297526"/>
    <n v="0.27781870441133499"/>
    <n v="9.5805374720369194E-2"/>
    <n v="3.4892218506803199E-2"/>
    <n v="7.4081349404920005E-2"/>
    <n v="3.99548685762314E-2"/>
    <n v="4.5556391885222602"/>
  </r>
  <r>
    <x v="47"/>
    <x v="15"/>
    <n v="0.17359215394741401"/>
    <n v="9.2217362641614398E-2"/>
    <n v="0.65090233388389696"/>
    <n v="0.25688030347448798"/>
    <x v="1561"/>
    <n v="3.30587711138236E-3"/>
    <n v="6.3502976999714897E-2"/>
    <n v="1.3628253073384E-2"/>
    <n v="3.8485550370536102E-3"/>
    <n v="0.73170252066805597"/>
    <n v="4.3512980102010899E-2"/>
    <n v="7.4608627839150399E-2"/>
    <n v="1.29615101738427E-2"/>
    <n v="2.87482632134906E-2"/>
    <n v="4.6789950037496899"/>
  </r>
  <r>
    <x v="47"/>
    <x v="16"/>
    <n v="0.20217910395675001"/>
    <n v="8.4032890046051203E-2"/>
    <n v="0.63380808638892605"/>
    <n v="0.28215902356502298"/>
    <x v="1562"/>
    <n v="2.9942028626714799E-3"/>
    <n v="8.3740383337925897E-2"/>
    <n v="2.3145407728634802E-2"/>
    <n v="6.6120990802202503E-3"/>
    <n v="0.65845809186603199"/>
    <n v="5.5873725415543099E-2"/>
    <n v="9.4632533256982301E-2"/>
    <n v="1.28908287428406E-2"/>
    <n v="4.2536738293935901E-2"/>
    <n v="4.7601342600069696"/>
  </r>
  <r>
    <x v="47"/>
    <x v="17"/>
    <n v="0.317771966152331"/>
    <n v="5.70356473130871E-2"/>
    <n v="0.573374571583672"/>
    <n v="0.36958978110324098"/>
    <x v="1563"/>
    <n v="1.6980405858574899E-2"/>
    <n v="0.24702286378270499"/>
    <n v="4.5261199688354098E-2"/>
    <n v="7.4998726789964998E-2"/>
    <n v="0.39525372735639003"/>
    <n v="7.4857871146472896E-2"/>
    <n v="7.3380733495307507E-2"/>
    <n v="1.7890935235552199E-2"/>
    <n v="3.9250767822541999E-2"/>
    <n v="4.7625606784609698"/>
  </r>
  <r>
    <x v="47"/>
    <x v="18"/>
    <n v="0.52967970969522904"/>
    <n v="4.9577989629101003E-2"/>
    <n v="0.54948380550247899"/>
    <n v="0.40093820486842002"/>
    <x v="1564"/>
    <n v="1.6444846872611399E-2"/>
    <n v="0.29116356930000198"/>
    <n v="0.121343159717075"/>
    <n v="9.3216414917630899E-2"/>
    <n v="0.23248629827810699"/>
    <n v="0.10900768855910201"/>
    <n v="6.6254140215438004E-2"/>
    <n v="2.3567252922459099E-2"/>
    <n v="3.54694639343687E-2"/>
    <n v="4.7390182496068602"/>
  </r>
  <r>
    <x v="47"/>
    <x v="19"/>
    <n v="0.68534900094025497"/>
    <n v="4.0808127045526901E-2"/>
    <n v="0.51815107285889195"/>
    <n v="0.441040800095581"/>
    <x v="1565"/>
    <n v="1.81851319180628E-2"/>
    <n v="0.26674592803137798"/>
    <n v="0.17882306555327701"/>
    <n v="0.125870316051892"/>
    <n v="0.18453364317759499"/>
    <n v="9.19008774502693E-2"/>
    <n v="5.592287189069E-2"/>
    <n v="3.3467832699238198E-2"/>
    <n v="3.5559508275614299E-2"/>
    <n v="4.6292411684681003"/>
  </r>
  <r>
    <x v="47"/>
    <x v="20"/>
    <n v="0.63202216790277799"/>
    <n v="4.6424900623364698E-2"/>
    <n v="0.52706655853411299"/>
    <n v="0.42650854084252199"/>
    <x v="1566"/>
    <n v="1.6535347284961598E-2"/>
    <n v="0.247353838276751"/>
    <n v="0.17915856626884499"/>
    <n v="0.131055957757823"/>
    <n v="0.20103333573254001"/>
    <n v="0.105243356136621"/>
    <n v="4.7031776407880997E-2"/>
    <n v="3.9206853905893603E-2"/>
    <n v="2.1780227674287798E-2"/>
    <n v="4.5917892173241697"/>
  </r>
  <r>
    <x v="47"/>
    <x v="21"/>
    <n v="0.69163402537723195"/>
    <n v="4.0706513567556099E-2"/>
    <n v="0.52282688506036901"/>
    <n v="0.43646660137207499"/>
    <x v="1567"/>
    <n v="1.8314485463985598E-2"/>
    <n v="0.25369073076407"/>
    <n v="0.184691856129336"/>
    <n v="0.127471365227487"/>
    <n v="0.201254167388179"/>
    <n v="9.9453813329833496E-2"/>
    <n v="4.8124669068675303E-2"/>
    <n v="3.5031839331986003E-2"/>
    <n v="2.1449681995494699E-2"/>
    <n v="4.6061423268907999"/>
  </r>
  <r>
    <x v="47"/>
    <x v="22"/>
    <n v="0.33056699627126501"/>
    <n v="6.0032571318229103E-2"/>
    <n v="0.58593017374915501"/>
    <n v="0.35403725493261601"/>
    <x v="1568"/>
    <n v="1.1254601782601001E-2"/>
    <n v="0.14330123609898901"/>
    <n v="0.105404145863625"/>
    <n v="6.8316115305052202E-2"/>
    <n v="0.39591574867600698"/>
    <n v="0.12472690841412599"/>
    <n v="7.7782050042037407E-2"/>
    <n v="3.89442994999687E-2"/>
    <n v="1.84965687526592E-2"/>
    <n v="4.7173374219383399"/>
  </r>
  <r>
    <x v="47"/>
    <x v="23"/>
    <n v="0.72622263591828895"/>
    <n v="3.6028282402379298E-2"/>
    <n v="0.55500134510965704"/>
    <n v="0.40897037248796397"/>
    <x v="1569"/>
    <n v="2.0878029390193599E-2"/>
    <n v="0.27474372878366199"/>
    <n v="0.109217068252458"/>
    <n v="0.16948244968791101"/>
    <n v="0.21485846800938899"/>
    <n v="0.104200105349224"/>
    <n v="4.8784181368262403E-2"/>
    <n v="1.9987352356693199E-2"/>
    <n v="2.7195724035332401E-2"/>
    <n v="4.5874366280705097"/>
  </r>
  <r>
    <x v="47"/>
    <x v="24"/>
    <n v="0.21379694829350801"/>
    <n v="8.0803754801397704E-2"/>
    <n v="0.651892978481597"/>
    <n v="0.26730326671700499"/>
    <x v="1570"/>
    <n v="4.8221183646943496E-3"/>
    <n v="7.6697635373702194E-2"/>
    <n v="5.3031423641638903E-2"/>
    <n v="2.0680369404038099E-2"/>
    <n v="0.549728836898002"/>
    <n v="0.13480054135557701"/>
    <n v="5.5422484083983897E-2"/>
    <n v="4.31569083054908E-2"/>
    <n v="4.1256205516776702E-2"/>
    <n v="4.7809210234577"/>
  </r>
  <r>
    <x v="47"/>
    <x v="25"/>
    <n v="0.21914432548322799"/>
    <n v="7.5475718702320393E-2"/>
    <n v="0.64202618715733895"/>
    <n v="0.28249809414034099"/>
    <x v="1571"/>
    <n v="3.4528924685260998E-3"/>
    <n v="8.2761061669451602E-2"/>
    <n v="6.2318763621004303E-2"/>
    <n v="2.3774269102176601E-2"/>
    <n v="0.522811716730051"/>
    <n v="0.130386561149684"/>
    <n v="7.2210140671291903E-2"/>
    <n v="3.9329561598337802E-2"/>
    <n v="4.3380313729449199E-2"/>
    <n v="4.7775089790720697"/>
  </r>
  <r>
    <x v="47"/>
    <x v="26"/>
    <n v="0.28005439515715702"/>
    <n v="6.6788146732253098E-2"/>
    <n v="0.63249504747654395"/>
    <n v="0.30071680579120302"/>
    <x v="1572"/>
    <n v="3.80966746117129E-3"/>
    <n v="8.6519277433270397E-2"/>
    <n v="6.6420456729378297E-2"/>
    <n v="2.59308740739548E-2"/>
    <n v="0.49174490643074198"/>
    <n v="0.13861617156637401"/>
    <n v="6.6890325475845905E-2"/>
    <n v="4.42272604216115E-2"/>
    <n v="4.8350675569447797E-2"/>
    <n v="4.8141121447044597"/>
  </r>
  <r>
    <x v="47"/>
    <x v="27"/>
    <n v="0.559287407082107"/>
    <n v="4.7151997010105799E-2"/>
    <n v="0.55804753483349501"/>
    <n v="0.39480046815639902"/>
    <x v="1573"/>
    <n v="1.42102325678348E-2"/>
    <n v="0.28465479957233297"/>
    <n v="9.9326096113910203E-2"/>
    <n v="0.10447548514239199"/>
    <n v="0.23824897273926601"/>
    <n v="0.108292324835868"/>
    <n v="7.3494955109726506E-2"/>
    <n v="2.87744316953037E-2"/>
    <n v="3.6708329171599198E-2"/>
    <n v="4.6794363952897902"/>
  </r>
  <r>
    <x v="47"/>
    <x v="28"/>
    <n v="0.71413180789947195"/>
    <n v="4.1078246016066002E-2"/>
    <n v="0.51374608029264501"/>
    <n v="0.44517567369128902"/>
    <x v="1574"/>
    <n v="1.8814529721470599E-2"/>
    <n v="0.28368383296703498"/>
    <n v="0.15213030505562"/>
    <n v="0.12591709129001799"/>
    <n v="0.186990261587451"/>
    <n v="9.50597752220943E-2"/>
    <n v="5.6740980643811903E-2"/>
    <n v="3.5690800320383201E-2"/>
    <n v="3.6484909931175397E-2"/>
    <n v="4.6245062199006899"/>
  </r>
  <r>
    <x v="47"/>
    <x v="29"/>
    <n v="0.68411840474886398"/>
    <n v="4.0760735881267801E-2"/>
    <n v="0.51981280149644005"/>
    <n v="0.43942646262229201"/>
    <x v="1575"/>
    <n v="1.5951393052627001E-2"/>
    <n v="0.25909320609040998"/>
    <n v="0.18327131005206301"/>
    <n v="0.114210314320514"/>
    <n v="0.191663025911119"/>
    <n v="9.7875418156950902E-2"/>
    <n v="4.7618708145518197E-2"/>
    <n v="4.1871912920453197E-2"/>
    <n v="3.9781220828044701E-2"/>
    <n v="4.6471629259627303"/>
  </r>
  <r>
    <x v="47"/>
    <x v="30"/>
    <n v="0.77824735706583403"/>
    <n v="3.9342742728405503E-2"/>
    <n v="0.51129620189147895"/>
    <n v="0.449361055380115"/>
    <x v="1576"/>
    <n v="1.6485535224262E-2"/>
    <n v="0.25017325487596098"/>
    <n v="0.20288356633431801"/>
    <n v="0.116362787070456"/>
    <n v="0.17739924119963199"/>
    <n v="8.9985280073493004E-2"/>
    <n v="4.7436124567723503E-2"/>
    <n v="5.0355762120932297E-2"/>
    <n v="3.8788941407570901E-2"/>
    <n v="4.6357580767346303"/>
  </r>
  <r>
    <x v="47"/>
    <x v="31"/>
    <n v="0.82980332648239896"/>
    <n v="3.78698279046491E-2"/>
    <n v="0.48936791464306101"/>
    <n v="0.47276225745229"/>
    <x v="1577"/>
    <n v="1.8439749236889701E-2"/>
    <n v="0.24327959938243701"/>
    <n v="0.23261740865328201"/>
    <n v="0.11058962914677301"/>
    <n v="0.161599531295881"/>
    <n v="8.0871490352344699E-2"/>
    <n v="5.2078193045289198E-2"/>
    <n v="5.5514007995636203E-2"/>
    <n v="3.7433884473757902E-2"/>
    <n v="4.6089699708463199"/>
  </r>
  <r>
    <x v="47"/>
    <x v="32"/>
    <n v="0.77466679807822503"/>
    <n v="3.6748745221672902E-2"/>
    <n v="0.51069341495234799"/>
    <n v="0.45255783982597902"/>
    <x v="1578"/>
    <n v="1.6223996374339598E-2"/>
    <n v="0.225061813889256"/>
    <n v="0.235247129744074"/>
    <n v="0.11429891626088599"/>
    <n v="0.16734732994719201"/>
    <n v="8.6776495520186098E-2"/>
    <n v="5.0557036338091103E-2"/>
    <n v="5.5194562906043999E-2"/>
    <n v="3.8087608433657501E-2"/>
    <n v="4.6694912569842399"/>
  </r>
  <r>
    <x v="48"/>
    <x v="0"/>
    <n v="0.85457753341611198"/>
    <n v="3.8691175887629797E-2"/>
    <n v="0.629019618374"/>
    <n v="0.33228920573837101"/>
    <x v="1579"/>
    <n v="2.7321002352323001E-2"/>
    <n v="0.173626979141529"/>
    <n v="0.202278232140613"/>
    <n v="0.124011542694605"/>
    <n v="0.21871439312059299"/>
    <n v="7.9650149265107495E-2"/>
    <n v="2.46633625241564E-2"/>
    <n v="6.4199614798965396E-2"/>
    <n v="7.1521662941124803E-2"/>
    <n v="6.0151603058937502"/>
  </r>
  <r>
    <x v="48"/>
    <x v="1"/>
    <n v="0.89115665575026104"/>
    <n v="4.0026784069712197E-2"/>
    <n v="0.62021986891188097"/>
    <n v="0.33975334701840698"/>
    <x v="1580"/>
    <n v="2.5845288664544001E-2"/>
    <n v="0.15749391032563001"/>
    <n v="0.24464577644049801"/>
    <n v="0.10873778613370499"/>
    <n v="0.22074162311694501"/>
    <n v="7.7693093139397207E-2"/>
    <n v="2.3529621348099199E-2"/>
    <n v="5.9048790153206999E-2"/>
    <n v="6.9742515579533898E-2"/>
    <n v="6.1555056492819498"/>
  </r>
  <r>
    <x v="48"/>
    <x v="2"/>
    <n v="1.04045831747269"/>
    <n v="3.8655857840707901E-2"/>
    <n v="0.60300368675330496"/>
    <n v="0.35834045540598702"/>
    <x v="1581"/>
    <n v="2.3663766047531301E-2"/>
    <n v="0.15870848378006"/>
    <n v="0.243714100761837"/>
    <n v="0.107465340099364"/>
    <n v="0.213618777842708"/>
    <n v="7.2823735886501095E-2"/>
    <n v="2.30933337134872E-2"/>
    <n v="5.8196489059833399E-2"/>
    <n v="8.28279736917992E-2"/>
    <n v="6.14864577568967"/>
  </r>
  <r>
    <x v="48"/>
    <x v="3"/>
    <n v="0.98551362589626801"/>
    <n v="3.8257241059820903E-2"/>
    <n v="0.60575635489683899"/>
    <n v="0.35598640404333998"/>
    <x v="1582"/>
    <n v="2.80028993370279E-2"/>
    <n v="0.16506019370917199"/>
    <n v="0.23509520528743699"/>
    <n v="0.10608057123215001"/>
    <n v="0.20490627564050601"/>
    <n v="7.1714387122265397E-2"/>
    <n v="3.5310058260126398E-2"/>
    <n v="6.2193813045496003E-2"/>
    <n v="6.9400832256117498E-2"/>
    <n v="6.1574880312780502"/>
  </r>
  <r>
    <x v="48"/>
    <x v="4"/>
    <n v="1.0017988127994"/>
    <n v="4.0468620322210103E-2"/>
    <n v="0.62388786603215796"/>
    <n v="0.335643513645632"/>
    <x v="1583"/>
    <n v="2.6558067609670701E-2"/>
    <n v="0.172538808834867"/>
    <n v="0.24190568546416"/>
    <n v="0.104879341645255"/>
    <n v="0.20950179526555199"/>
    <n v="7.3346797104458003E-2"/>
    <n v="2.9160591511580701E-2"/>
    <n v="6.0374565267784501E-2"/>
    <n v="6.8333121122700097E-2"/>
    <n v="6.1317619731010398"/>
  </r>
  <r>
    <x v="48"/>
    <x v="5"/>
    <n v="0.92898667092521603"/>
    <n v="4.5705289633801202E-2"/>
    <n v="0.63136605133897805"/>
    <n v="0.32292865902722101"/>
    <x v="1584"/>
    <n v="2.5003662555787402E-2"/>
    <n v="0.17065330936390499"/>
    <n v="0.23202921549129699"/>
    <n v="0.119302804055852"/>
    <n v="0.20582090749470999"/>
    <n v="7.56040336470096E-2"/>
    <n v="2.66510711686288E-2"/>
    <n v="5.8975452293374302E-2"/>
    <n v="7.3271367152209305E-2"/>
    <n v="6.1593949521174203"/>
  </r>
  <r>
    <x v="48"/>
    <x v="6"/>
    <n v="0.96993292053649105"/>
    <n v="4.3238125309749499E-2"/>
    <n v="0.61485493312412898"/>
    <n v="0.341906941566122"/>
    <x v="1585"/>
    <n v="2.4542890098636101E-2"/>
    <n v="0.176644001869808"/>
    <n v="0.22828529693709201"/>
    <n v="0.116768127533112"/>
    <n v="0.201843211913251"/>
    <n v="7.5652164751476306E-2"/>
    <n v="2.3637709766103299E-2"/>
    <n v="6.2556918290014002E-2"/>
    <n v="7.6535015725737704E-2"/>
    <n v="6.1618545744683697"/>
  </r>
  <r>
    <x v="48"/>
    <x v="7"/>
    <n v="0.95038807366231004"/>
    <n v="4.2069649245044402E-2"/>
    <n v="0.64928045347581598"/>
    <n v="0.30864989727914"/>
    <x v="1586"/>
    <n v="2.5563425473751698E-2"/>
    <n v="0.17400533169515101"/>
    <n v="0.23149574290835501"/>
    <n v="0.112368716106891"/>
    <n v="0.198994449661651"/>
    <n v="7.5047024654192995E-2"/>
    <n v="3.50158214552811E-2"/>
    <n v="5.4781056801525799E-2"/>
    <n v="7.8794896361640998E-2"/>
    <n v="6.0786857042460998"/>
  </r>
  <r>
    <x v="48"/>
    <x v="8"/>
    <n v="0.92894911365069199"/>
    <n v="4.6153108590711901E-2"/>
    <n v="0.61519481508658302"/>
    <n v="0.338652076322705"/>
    <x v="1587"/>
    <n v="2.42730886560584E-2"/>
    <n v="0.16782426364625599"/>
    <n v="0.23892630524794101"/>
    <n v="0.116049141616604"/>
    <n v="0.20988756848206"/>
    <n v="6.8923882381726295E-2"/>
    <n v="3.3509101307005698E-2"/>
    <n v="5.3537132134017403E-2"/>
    <n v="7.2201737090271598E-2"/>
    <n v="6.1938359588840504"/>
  </r>
  <r>
    <x v="48"/>
    <x v="9"/>
    <n v="1.0639363625037599"/>
    <n v="4.3407106835894702E-2"/>
    <n v="0.62151047949731997"/>
    <n v="0.33508241366678498"/>
    <x v="1588"/>
    <n v="2.7395490149941502E-2"/>
    <n v="0.16769439146061799"/>
    <n v="0.239327449726914"/>
    <n v="0.12625051417119201"/>
    <n v="0.207710368463524"/>
    <n v="6.9183985862877106E-2"/>
    <n v="2.4737109718902701E-2"/>
    <n v="5.2522224634401898E-2"/>
    <n v="7.0551660022993706E-2"/>
    <n v="6.17296060868685"/>
  </r>
  <r>
    <x v="48"/>
    <x v="10"/>
    <n v="1.1009640604928601"/>
    <n v="3.8763150016599503E-2"/>
    <n v="0.62517707568120495"/>
    <n v="0.33605977430219602"/>
    <x v="1589"/>
    <n v="2.3279455465281099E-2"/>
    <n v="0.17260507511294801"/>
    <n v="0.24252571637338599"/>
    <n v="0.13933503719961299"/>
    <n v="0.19704007884858399"/>
    <n v="6.6626633873611202E-2"/>
    <n v="2.6004220299398698E-2"/>
    <n v="4.9587357699361699E-2"/>
    <n v="7.1343081811080095E-2"/>
    <n v="6.1001556816925504"/>
  </r>
  <r>
    <x v="48"/>
    <x v="11"/>
    <n v="1.2833378528939401"/>
    <n v="3.84685385657711E-2"/>
    <n v="0.65616836103473997"/>
    <n v="0.305363100399489"/>
    <x v="1590"/>
    <n v="2.9841635805772398E-2"/>
    <n v="0.19441715812764301"/>
    <n v="0.220828182829231"/>
    <n v="0.17541408372032399"/>
    <n v="0.18542694603245599"/>
    <n v="6.7605329889655397E-2"/>
    <n v="1.90485609563898E-2"/>
    <n v="3.6759916550455497E-2"/>
    <n v="6.0327980781964302E-2"/>
    <n v="6.0653259764090697"/>
  </r>
  <r>
    <x v="48"/>
    <x v="12"/>
    <n v="0.90965707449976996"/>
    <n v="4.4990198719840897E-2"/>
    <n v="0.65187812140314305"/>
    <n v="0.303131679877016"/>
    <x v="1591"/>
    <n v="2.9661892164019901E-2"/>
    <n v="0.15387890682300201"/>
    <n v="0.22627736083493899"/>
    <n v="0.117111577665673"/>
    <n v="0.21879606838603199"/>
    <n v="7.2578415353715606E-2"/>
    <n v="3.4927611180223403E-2"/>
    <n v="5.1612799761208902E-2"/>
    <n v="8.1405922799525202E-2"/>
    <n v="6.0512016425273298"/>
  </r>
  <r>
    <x v="48"/>
    <x v="13"/>
    <n v="0.94560514125754203"/>
    <n v="5.03759271072814E-2"/>
    <n v="0.63986797372433901"/>
    <n v="0.30975609916837898"/>
    <x v="1592"/>
    <n v="2.86315620146332E-2"/>
    <n v="0.14744044258307201"/>
    <n v="0.26663567221950302"/>
    <n v="0.102219225725073"/>
    <n v="0.22093021204065999"/>
    <n v="7.0234770122921605E-2"/>
    <n v="2.9786144929047301E-2"/>
    <n v="5.0466012724289702E-2"/>
    <n v="6.7709602102345195E-2"/>
    <n v="6.1039504815552803"/>
  </r>
  <r>
    <x v="48"/>
    <x v="14"/>
    <n v="0.72312803540025605"/>
    <n v="5.6401594733358297E-2"/>
    <n v="0.67179790071478596"/>
    <n v="0.271800504551856"/>
    <x v="1593"/>
    <n v="2.3708200283767099E-2"/>
    <n v="0.123325640245196"/>
    <n v="0.193823214162542"/>
    <n v="9.8936339894669906E-2"/>
    <n v="0.32919371219566401"/>
    <n v="7.1585459381296804E-2"/>
    <n v="3.0179447779890099E-2"/>
    <n v="3.4989687056011902E-2"/>
    <n v="7.9448184121037102E-2"/>
    <n v="6.1128461977508497"/>
  </r>
  <r>
    <x v="48"/>
    <x v="15"/>
    <n v="0.25021070045555799"/>
    <n v="0.108444060077795"/>
    <n v="0.72833929986970902"/>
    <n v="0.163216640052496"/>
    <x v="1594"/>
    <n v="7.1538067131496396E-3"/>
    <n v="3.1377658214606599E-2"/>
    <n v="9.3486672065433308E-3"/>
    <n v="3.0012669151376199E-2"/>
    <n v="0.77089240079103105"/>
    <n v="3.1799703323642001E-2"/>
    <n v="2.45388293561868E-2"/>
    <n v="6.2517262872978903E-3"/>
    <n v="7.0691367827792104E-2"/>
    <n v="5.9215672272655802"/>
  </r>
  <r>
    <x v="48"/>
    <x v="16"/>
    <n v="0.29611686629546202"/>
    <n v="9.5196232958789304E-2"/>
    <n v="0.72302370170178398"/>
    <n v="0.181780065339427"/>
    <x v="1595"/>
    <n v="7.67161774055898E-3"/>
    <n v="4.7255781675781899E-2"/>
    <n v="2.0187845768346001E-2"/>
    <n v="3.0558659213060699E-2"/>
    <n v="0.68139797812466396"/>
    <n v="3.2975579082058802E-2"/>
    <n v="5.1853882480018702E-2"/>
    <n v="7.5366872064140103E-3"/>
    <n v="0.104557129610326"/>
    <n v="6.0039715840243604"/>
  </r>
  <r>
    <x v="48"/>
    <x v="17"/>
    <n v="0.42479291750475101"/>
    <n v="7.2150860188515895E-2"/>
    <n v="0.71705476688886205"/>
    <n v="0.21079437292262199"/>
    <x v="1596"/>
    <n v="1.4557251382717301E-2"/>
    <n v="0.20116083581683"/>
    <n v="4.7058647830358499E-2"/>
    <n v="5.2820560661375603E-2"/>
    <n v="0.45201819126484899"/>
    <n v="5.0275390438484099E-2"/>
    <n v="6.16289491226353E-2"/>
    <n v="9.3368325292142208E-3"/>
    <n v="9.6340570976298806E-2"/>
    <n v="6.1026913477612599"/>
  </r>
  <r>
    <x v="48"/>
    <x v="18"/>
    <n v="0.66558987871252995"/>
    <n v="6.1303874126615199E-2"/>
    <n v="0.70302648417304803"/>
    <n v="0.235669641700337"/>
    <x v="1597"/>
    <n v="1.8500390826373999E-2"/>
    <n v="0.21425192916969399"/>
    <n v="0.15703955894954999"/>
    <n v="6.3911216872411802E-2"/>
    <n v="0.29072353214494701"/>
    <n v="7.7451796973243198E-2"/>
    <n v="5.19324052906142E-2"/>
    <n v="1.75048078815189E-2"/>
    <n v="9.3821222765937295E-2"/>
    <n v="6.2273714546810401"/>
  </r>
  <r>
    <x v="48"/>
    <x v="19"/>
    <n v="0.75749617104899203"/>
    <n v="5.75223595306735E-2"/>
    <n v="0.67353968086214699"/>
    <n v="0.26893795960717998"/>
    <x v="1598"/>
    <n v="1.8174853022842101E-2"/>
    <n v="0.171653912246163"/>
    <n v="0.23471742033495599"/>
    <n v="0.111939829155252"/>
    <n v="0.241898441070105"/>
    <n v="6.4160371593590504E-2"/>
    <n v="4.66915853332893E-2"/>
    <n v="2.5507894937712501E-2"/>
    <n v="7.4091824990887595E-2"/>
    <n v="6.3031789492265098"/>
  </r>
  <r>
    <x v="48"/>
    <x v="20"/>
    <n v="0.75240399289190296"/>
    <n v="5.8444850955701198E-2"/>
    <n v="0.66351183474022801"/>
    <n v="0.27804331430407098"/>
    <x v="1599"/>
    <n v="2.0332859044628102E-2"/>
    <n v="0.16432270792253301"/>
    <n v="0.21255307755408601"/>
    <n v="0.10849642479346799"/>
    <n v="0.26492045158104"/>
    <n v="6.7772552536026001E-2"/>
    <n v="4.88783057054663E-2"/>
    <n v="2.6530510765502301E-2"/>
    <n v="7.2021047160427495E-2"/>
    <n v="6.2690762081438196"/>
  </r>
  <r>
    <x v="48"/>
    <x v="21"/>
    <n v="0.75190742211821604"/>
    <n v="5.84689027402686E-2"/>
    <n v="0.70574434822684595"/>
    <n v="0.23578674903288499"/>
    <x v="1600"/>
    <n v="1.8491980004696901E-2"/>
    <n v="0.17271986210045501"/>
    <n v="0.174454296681264"/>
    <n v="0.121990013358827"/>
    <n v="0.28698289595472098"/>
    <n v="7.1049061020558593E-2"/>
    <n v="4.8481711604272303E-2"/>
    <n v="2.08549550152244E-2"/>
    <n v="7.0714949065976404E-2"/>
    <n v="6.1133226402490299"/>
  </r>
  <r>
    <x v="48"/>
    <x v="22"/>
    <n v="0.44064269641070197"/>
    <n v="8.6481876428080195E-2"/>
    <n v="0.72001847865077895"/>
    <n v="0.193499644921141"/>
    <x v="1601"/>
    <n v="1.1405629641783399E-2"/>
    <n v="8.0970871107344494E-2"/>
    <n v="9.1916753517696403E-2"/>
    <n v="7.6840826755920702E-2"/>
    <n v="0.46141853128423999"/>
    <n v="7.5733837195938403E-2"/>
    <n v="5.0115609906441899E-2"/>
    <n v="2.9700763668312698E-2"/>
    <n v="0.10376387210039401"/>
    <n v="6.1405373557487"/>
  </r>
  <r>
    <x v="48"/>
    <x v="23"/>
    <n v="0.80505551161264199"/>
    <n v="5.5518986997103698E-2"/>
    <n v="0.73434529495297596"/>
    <n v="0.21013571804992001"/>
    <x v="1602"/>
    <n v="2.12369985111205E-2"/>
    <n v="0.22187443636080301"/>
    <n v="5.9125895003662998E-2"/>
    <n v="0.213462784313009"/>
    <n v="0.27970007714985301"/>
    <n v="8.1517939639841899E-2"/>
    <n v="3.5341282432218998E-2"/>
    <n v="1.1160220314197399E-2"/>
    <n v="6.2986635781960607E-2"/>
    <n v="6.2073435754208699"/>
  </r>
  <r>
    <x v="48"/>
    <x v="24"/>
    <n v="0.33477050469606301"/>
    <n v="9.3501735986451007E-2"/>
    <n v="0.73624355602237102"/>
    <n v="0.17025470799117801"/>
    <x v="1603"/>
    <n v="4.6356910226231698E-3"/>
    <n v="6.8603598203630406E-2"/>
    <n v="6.5185357482475004E-2"/>
    <n v="5.9716300879786702E-2"/>
    <n v="0.53693104345804898"/>
    <n v="7.2044689438262796E-2"/>
    <n v="5.1343529575613001E-2"/>
    <n v="2.0119444073316499E-2"/>
    <n v="0.10126545217631"/>
    <n v="6.1313805780395398"/>
  </r>
  <r>
    <x v="48"/>
    <x v="25"/>
    <n v="0.33521175161308903"/>
    <n v="9.3923012103341294E-2"/>
    <n v="0.71766238203410904"/>
    <n v="0.18841460586254899"/>
    <x v="1604"/>
    <n v="3.2505547038435001E-3"/>
    <n v="5.8553123178870098E-2"/>
    <n v="6.8915471918078605E-2"/>
    <n v="4.0212228194273503E-2"/>
    <n v="0.54399280177662801"/>
    <n v="7.1874289530369104E-2"/>
    <n v="6.3864093871442498E-2"/>
    <n v="1.95292494082639E-2"/>
    <n v="0.107469261051092"/>
    <n v="6.2249797524721098"/>
  </r>
  <r>
    <x v="48"/>
    <x v="26"/>
    <n v="0.41403928474138901"/>
    <n v="8.5317179735294596E-2"/>
    <n v="0.69634312655173902"/>
    <n v="0.21833969371296599"/>
    <x v="1605"/>
    <n v="3.6409959856753601E-3"/>
    <n v="5.2161384895954802E-2"/>
    <n v="7.7675429575360694E-2"/>
    <n v="4.4297916125745102E-2"/>
    <n v="0.51348676962241702"/>
    <n v="7.8585708300307699E-2"/>
    <n v="6.4695275913575198E-2"/>
    <n v="2.00014991105819E-2"/>
    <n v="0.122842405271179"/>
    <n v="6.1542303707474098"/>
  </r>
  <r>
    <x v="48"/>
    <x v="27"/>
    <n v="0.62637390966089102"/>
    <n v="7.3666373126308596E-2"/>
    <n v="0.71115088766296197"/>
    <n v="0.21518273921073"/>
    <x v="1606"/>
    <n v="1.11466539154497E-2"/>
    <n v="0.196921693189853"/>
    <n v="0.124502769132011"/>
    <n v="7.9429086093640605E-2"/>
    <n v="0.33552404190288598"/>
    <n v="8.3639153659806703E-2"/>
    <n v="5.2508888551670602E-2"/>
    <n v="2.0185176491908801E-2"/>
    <n v="8.0041249313585E-2"/>
    <n v="6.3851404576789204"/>
  </r>
  <r>
    <x v="48"/>
    <x v="28"/>
    <n v="0.76879378800102105"/>
    <n v="6.1503869546223201E-2"/>
    <n v="0.67602473247013295"/>
    <n v="0.26247139798364399"/>
    <x v="1607"/>
    <n v="1.63719415323598E-2"/>
    <n v="0.180496403715108"/>
    <n v="0.202645915885387"/>
    <n v="7.3470208954957095E-2"/>
    <n v="0.27640675942839898"/>
    <n v="7.0612338146638906E-2"/>
    <n v="3.7251187169628198E-2"/>
    <n v="2.6122333359283802E-2"/>
    <n v="0.103738288841667"/>
    <n v="6.4084999598215404"/>
  </r>
  <r>
    <x v="48"/>
    <x v="29"/>
    <n v="0.78025450629822901"/>
    <n v="6.2265644817165303E-2"/>
    <n v="0.66607545963718395"/>
    <n v="0.27165889554565098"/>
    <x v="1608"/>
    <n v="1.9967408525656798E-2"/>
    <n v="0.178853366496973"/>
    <n v="0.236910882477151"/>
    <n v="5.1902862517342899E-2"/>
    <n v="0.26085023130863899"/>
    <n v="7.5221170180123101E-2"/>
    <n v="4.3937637289114803E-2"/>
    <n v="3.0433013139078001E-2"/>
    <n v="8.8581086570551304E-2"/>
    <n v="6.46642969396399"/>
  </r>
  <r>
    <x v="48"/>
    <x v="30"/>
    <n v="0.84634530196856494"/>
    <n v="5.6013076905000597E-2"/>
    <n v="0.66212278043386197"/>
    <n v="0.28186414266113802"/>
    <x v="1609"/>
    <n v="2.1299085851240199E-2"/>
    <n v="0.16096394565362299"/>
    <n v="0.27930698873481102"/>
    <n v="4.9686158972262501E-2"/>
    <n v="0.24846867461720401"/>
    <n v="6.8694987941639807E-2"/>
    <n v="3.46251779409667E-2"/>
    <n v="3.7820944343800997E-2"/>
    <n v="8.6491453573181706E-2"/>
    <n v="6.3986494867268799"/>
  </r>
  <r>
    <x v="48"/>
    <x v="31"/>
    <n v="0.90297307586532605"/>
    <n v="5.1176039190696201E-2"/>
    <n v="0.63101636299451802"/>
    <n v="0.31780759781478501"/>
    <x v="1610"/>
    <n v="2.4038775283747801E-2"/>
    <n v="0.16006844193912101"/>
    <n v="0.317499817687726"/>
    <n v="4.4908841974750001E-2"/>
    <n v="0.21721344196540401"/>
    <n v="6.3239841065419106E-2"/>
    <n v="4.2869188130722997E-2"/>
    <n v="4.24099334603769E-2"/>
    <n v="7.7282420880335295E-2"/>
    <n v="6.4874222910941803"/>
  </r>
  <r>
    <x v="48"/>
    <x v="32"/>
    <n v="0.91319524839425703"/>
    <n v="5.5793837028901297E-2"/>
    <n v="0.61829383629906298"/>
    <n v="0.32591232667203601"/>
    <x v="1611"/>
    <n v="2.2657683575186899E-2"/>
    <n v="0.13996324791786799"/>
    <n v="0.314474096827417"/>
    <n v="4.8697200736838801E-2"/>
    <n v="0.23184862910822199"/>
    <n v="6.3904694792971395E-2"/>
    <n v="3.8796906355595101E-2"/>
    <n v="3.9982673568274202E-2"/>
    <n v="8.8309916116898104E-2"/>
    <n v="6.38727718078023"/>
  </r>
  <r>
    <x v="49"/>
    <x v="0"/>
    <n v="0.84393395974101204"/>
    <n v="6.25046521495215E-2"/>
    <n v="0.40271899917663601"/>
    <n v="0.53477634867384305"/>
    <x v="1612"/>
    <n v="6.4577452584805503E-3"/>
    <n v="0.127165443517402"/>
    <n v="9.4994205483427602E-2"/>
    <n v="5.3223937627145002E-2"/>
    <n v="0.31860253585982201"/>
    <n v="6.5806757544217595E-2"/>
    <n v="2.3196970578063001E-2"/>
    <n v="0.123848309604118"/>
    <n v="0.173304737791596"/>
    <n v="6.1546036252713501"/>
  </r>
  <r>
    <x v="49"/>
    <x v="1"/>
    <n v="0.86371681874796802"/>
    <n v="6.6438589956131694E-2"/>
    <n v="0.38738521148475102"/>
    <n v="0.54617619855911703"/>
    <x v="1613"/>
    <n v="7.5494911527734798E-3"/>
    <n v="0.132562604602801"/>
    <n v="9.8673994396384204E-2"/>
    <n v="5.0859181904448297E-2"/>
    <n v="0.314229814331694"/>
    <n v="6.6212150235698097E-2"/>
    <n v="3.02498929280898E-2"/>
    <n v="0.108660003313946"/>
    <n v="0.18040332076596999"/>
    <n v="6.1095308084018303"/>
  </r>
  <r>
    <x v="49"/>
    <x v="2"/>
    <n v="1.04292799948953"/>
    <n v="6.2537056119922302E-2"/>
    <n v="0.372499389335257"/>
    <n v="0.56496355454482095"/>
    <x v="1614"/>
    <n v="6.9544870518371696E-3"/>
    <n v="0.133399925904264"/>
    <n v="9.4537209663493604E-2"/>
    <n v="5.1508972069879998E-2"/>
    <n v="0.30684179305569198"/>
    <n v="6.5249350384928795E-2"/>
    <n v="2.27904562297844E-2"/>
    <n v="0.100077952931913"/>
    <n v="0.20684726451344901"/>
    <n v="6.0886144779123503"/>
  </r>
  <r>
    <x v="49"/>
    <x v="3"/>
    <n v="0.97237850694188899"/>
    <n v="6.25815001369429E-2"/>
    <n v="0.39383880824560902"/>
    <n v="0.54357969161744801"/>
    <x v="1615"/>
    <n v="1.0645574860935E-2"/>
    <n v="0.13383433134947001"/>
    <n v="9.2961056383186996E-2"/>
    <n v="4.6351561051759901E-2"/>
    <n v="0.311178272345906"/>
    <n v="6.3566588904914595E-2"/>
    <n v="3.5439804676469497E-2"/>
    <n v="9.7775023684943202E-2"/>
    <n v="0.19597662013735401"/>
    <n v="6.0842411582170799"/>
  </r>
  <r>
    <x v="49"/>
    <x v="4"/>
    <n v="0.99181166508727503"/>
    <n v="6.5759697141689E-2"/>
    <n v="0.394850921072119"/>
    <n v="0.539389381786192"/>
    <x v="1616"/>
    <n v="7.7967972891766898E-3"/>
    <n v="0.13963895963733899"/>
    <n v="9.0308946904099699E-2"/>
    <n v="5.0706474712567097E-2"/>
    <n v="0.30031510627993302"/>
    <n v="6.21750619781226E-2"/>
    <n v="3.4958515489353699E-2"/>
    <n v="0.102238501343431"/>
    <n v="0.200292663356711"/>
    <n v="6.0871744810875201"/>
  </r>
  <r>
    <x v="49"/>
    <x v="5"/>
    <n v="0.98917173671910297"/>
    <n v="6.5874782829784095E-2"/>
    <n v="0.39639488560976699"/>
    <n v="0.53773033156044903"/>
    <x v="1617"/>
    <n v="8.1448917233118007E-3"/>
    <n v="0.143518183162823"/>
    <n v="8.8378854762359793E-2"/>
    <n v="5.1090114876150797E-2"/>
    <n v="0.29977866626815403"/>
    <n v="6.4025225393283994E-2"/>
    <n v="2.3975679710586499E-2"/>
    <n v="0.10186142055358"/>
    <n v="0.20910470216962199"/>
    <n v="6.0992231764925098"/>
  </r>
  <r>
    <x v="49"/>
    <x v="6"/>
    <n v="1.0071370315550701"/>
    <n v="6.33221826406659E-2"/>
    <n v="0.42698205007873702"/>
    <n v="0.50969576728059696"/>
    <x v="1618"/>
    <n v="1.1256003709691801E-2"/>
    <n v="0.14380766347242999"/>
    <n v="9.3761560122675502E-2"/>
    <n v="5.4309669497580003E-2"/>
    <n v="0.295713152960632"/>
    <n v="6.5324201393250902E-2"/>
    <n v="2.0925413104519699E-2"/>
    <n v="0.10512385292945201"/>
    <n v="0.20080212475484399"/>
    <n v="6.0684485196147504"/>
  </r>
  <r>
    <x v="49"/>
    <x v="7"/>
    <n v="1.0282423395950899"/>
    <n v="6.0648707062730602E-2"/>
    <n v="0.42983481572416699"/>
    <n v="0.509516477213102"/>
    <x v="1619"/>
    <n v="8.5053536581827793E-3"/>
    <n v="0.142603907641807"/>
    <n v="9.5626958778582294E-2"/>
    <n v="4.5923038785130599E-2"/>
    <n v="0.291902904790868"/>
    <n v="6.2567756851339598E-2"/>
    <n v="2.2884102498024899E-2"/>
    <n v="9.8863562286561305E-2"/>
    <n v="0.22213785685698401"/>
    <n v="6.3048611215229098"/>
  </r>
  <r>
    <x v="49"/>
    <x v="8"/>
    <n v="0.98541563117007203"/>
    <n v="7.0995384260507097E-2"/>
    <n v="0.40447052457492899"/>
    <n v="0.52453409116456395"/>
    <x v="1620"/>
    <n v="4.3443793134662102E-3"/>
    <n v="0.14102891576547499"/>
    <n v="8.9296861720358306E-2"/>
    <n v="4.6980940880094101E-2"/>
    <n v="0.29891038682507298"/>
    <n v="5.9650991287350498E-2"/>
    <n v="3.4244771535877801E-2"/>
    <n v="0.10635654815357"/>
    <n v="0.210673760847984"/>
    <n v="6.1761992172205096"/>
  </r>
  <r>
    <x v="49"/>
    <x v="9"/>
    <n v="1.0565475514201901"/>
    <n v="6.6191102903313301E-2"/>
    <n v="0.38320924448213101"/>
    <n v="0.55059965261455601"/>
    <x v="1621"/>
    <n v="7.62132772408281E-3"/>
    <n v="0.13895731680795501"/>
    <n v="9.04322907015669E-2"/>
    <n v="5.9621638527730503E-2"/>
    <n v="0.28499345803566301"/>
    <n v="5.7762385691318002E-2"/>
    <n v="2.8772373865092099E-2"/>
    <n v="0.11375972881584399"/>
    <n v="0.209882030533312"/>
    <n v="6.1682509131517298"/>
  </r>
  <r>
    <x v="49"/>
    <x v="10"/>
    <n v="1.0547245604174"/>
    <n v="7.1763718759252804E-2"/>
    <n v="0.40231436296425499"/>
    <n v="0.52592191827649204"/>
    <x v="1622"/>
    <n v="7.2653853512858304E-3"/>
    <n v="0.14973671068264"/>
    <n v="8.6927392187583802E-2"/>
    <n v="7.0975706312587303E-2"/>
    <n v="0.298221928264777"/>
    <n v="5.7865770291012801E-2"/>
    <n v="2.1107044175094802E-2"/>
    <n v="0.101270865529646"/>
    <n v="0.197674042929991"/>
    <n v="6.1662347320076796"/>
  </r>
  <r>
    <x v="49"/>
    <x v="11"/>
    <n v="1.1639921991154101"/>
    <n v="7.3356772830429795E-2"/>
    <n v="0.420921818810161"/>
    <n v="0.50572140835940904"/>
    <x v="1623"/>
    <n v="8.3719115536130592E-3"/>
    <n v="0.16999750768373501"/>
    <n v="7.8116882513216704E-2"/>
    <n v="9.24947640347413E-2"/>
    <n v="0.32774874507699098"/>
    <n v="5.9446048921313097E-2"/>
    <n v="2.3510767815580001E-2"/>
    <n v="7.6854010943536694E-2"/>
    <n v="0.155698699402292"/>
    <n v="6.1169726993165199"/>
  </r>
  <r>
    <x v="49"/>
    <x v="12"/>
    <n v="0.92388546123582205"/>
    <n v="7.0721567052183798E-2"/>
    <n v="0.40866859736986799"/>
    <n v="0.52060983557794804"/>
    <x v="1624"/>
    <n v="7.4734109572338102E-3"/>
    <n v="0.11913064530094999"/>
    <n v="8.6788848029037399E-2"/>
    <n v="5.2726182250645397E-2"/>
    <n v="0.30817741225783801"/>
    <n v="6.1832260983122202E-2"/>
    <n v="2.0370714501556E-2"/>
    <n v="0.113745035704756"/>
    <n v="0.21997991839417799"/>
    <n v="6.1229338901544601"/>
  </r>
  <r>
    <x v="49"/>
    <x v="13"/>
    <n v="0.90176884904966004"/>
    <n v="7.8750122532332406E-2"/>
    <n v="0.40252715686745599"/>
    <n v="0.51872272060021196"/>
    <x v="1625"/>
    <n v="1.0511327655430501E-2"/>
    <n v="0.121552812308514"/>
    <n v="9.1717639280895796E-2"/>
    <n v="3.3601707723219597E-2"/>
    <n v="0.32902661142296002"/>
    <n v="6.5215032504689102E-2"/>
    <n v="2.4211231665303999E-2"/>
    <n v="0.112532880487292"/>
    <n v="0.20303213480385901"/>
    <n v="6.1633622519588904"/>
  </r>
  <r>
    <x v="49"/>
    <x v="14"/>
    <n v="0.81783437300862105"/>
    <n v="8.6229353178385607E-2"/>
    <n v="0.43486324391848502"/>
    <n v="0.47890740290313"/>
    <x v="1626"/>
    <n v="6.46553777201708E-3"/>
    <n v="7.1417673487743402E-2"/>
    <n v="7.0134836359932395E-2"/>
    <n v="3.78082733979574E-2"/>
    <n v="0.475411275607664"/>
    <n v="6.0459187403241098E-2"/>
    <n v="2.1554552753864101E-2"/>
    <n v="5.9104037273391898E-2"/>
    <n v="0.18921735045400101"/>
    <n v="6.1371508446348697"/>
  </r>
  <r>
    <x v="49"/>
    <x v="15"/>
    <n v="0.45503313947734497"/>
    <n v="0.10655316123047801"/>
    <n v="0.51873497344903297"/>
    <n v="0.37471186532049"/>
    <x v="1627"/>
    <n v="0"/>
    <n v="1.1338820539639001E-3"/>
    <n v="2.4632007862760999E-2"/>
    <n v="1.13596017516093E-2"/>
    <n v="0.76564064264290599"/>
    <n v="3.0631980049232801E-2"/>
    <n v="2.09076214420373E-2"/>
    <n v="6.9474261026632299E-3"/>
    <n v="0.129859712611051"/>
    <n v="6.1242161537802602"/>
  </r>
  <r>
    <x v="49"/>
    <x v="16"/>
    <n v="0.54450188683137701"/>
    <n v="0.103888795936603"/>
    <n v="0.48393093166308399"/>
    <n v="0.41218027240031302"/>
    <x v="1628"/>
    <n v="0"/>
    <n v="1.11928141662907E-3"/>
    <n v="2.7968398805951099E-2"/>
    <n v="2.3373856772061E-2"/>
    <n v="0.70811242155426302"/>
    <n v="3.56959309471825E-2"/>
    <n v="2.3155467126145701E-2"/>
    <n v="7.6414188094903902E-3"/>
    <n v="0.168291044351424"/>
    <n v="6.1019019616287196"/>
  </r>
  <r>
    <x v="49"/>
    <x v="17"/>
    <n v="0.65767582566870397"/>
    <n v="0.10101239686151101"/>
    <n v="0.47656653367143897"/>
    <n v="0.42242106946704999"/>
    <x v="1629"/>
    <n v="1.3673212165523599E-3"/>
    <n v="0.118688805869163"/>
    <n v="4.0913836193287798E-2"/>
    <n v="2.7524293954013599E-2"/>
    <n v="0.50649652587749305"/>
    <n v="4.8670413397482001E-2"/>
    <n v="3.0654751655955999E-2"/>
    <n v="1.55858592249663E-2"/>
    <n v="0.20074887152631901"/>
    <n v="6.1584514529539902"/>
  </r>
  <r>
    <x v="49"/>
    <x v="18"/>
    <n v="0.82624693533796401"/>
    <n v="7.5985618704132493E-2"/>
    <n v="0.37192556934740201"/>
    <n v="0.55208881194846504"/>
    <x v="1630"/>
    <n v="2.7223029093951401E-3"/>
    <n v="0.15895464485119001"/>
    <n v="6.1734586950542999E-2"/>
    <n v="2.76900088076691E-2"/>
    <n v="0.38828960497450699"/>
    <n v="6.4239677861691796E-2"/>
    <n v="3.0585365232150601E-2"/>
    <n v="1.83548406565597E-2"/>
    <n v="0.23978955807340799"/>
    <n v="6.1835490868049803"/>
  </r>
  <r>
    <x v="49"/>
    <x v="19"/>
    <n v="0.86750694158561203"/>
    <n v="7.8775698202147804E-2"/>
    <n v="0.42395161225635197"/>
    <n v="0.4972726895415"/>
    <x v="1631"/>
    <n v="2.6382415324452302E-3"/>
    <n v="0.16416582766621801"/>
    <n v="8.1207662903640204E-2"/>
    <n v="3.1434755921725399E-2"/>
    <n v="0.34453846182741599"/>
    <n v="6.88230820655997E-2"/>
    <n v="3.6069683397691801E-2"/>
    <n v="3.08647452534473E-2"/>
    <n v="0.23379388042358101"/>
    <n v="6.1607041761825201"/>
  </r>
  <r>
    <x v="49"/>
    <x v="20"/>
    <n v="0.845933639505692"/>
    <n v="7.5923010210578595E-2"/>
    <n v="0.38382112940588697"/>
    <n v="0.54025586038353401"/>
    <x v="1632"/>
    <n v="1.9685702851950002E-3"/>
    <n v="0.15156399362272199"/>
    <n v="7.4303463507505094E-2"/>
    <n v="3.2738191322696598E-2"/>
    <n v="0.35479697241562103"/>
    <n v="6.7061075510493395E-2"/>
    <n v="2.5991502819344401E-2"/>
    <n v="3.25643402286908E-2"/>
    <n v="0.25071212943797599"/>
    <n v="6.0959795046377003"/>
  </r>
  <r>
    <x v="49"/>
    <x v="21"/>
    <n v="0.81637204101873795"/>
    <n v="8.9813383693379198E-2"/>
    <n v="0.47102168582293402"/>
    <n v="0.43916493048368699"/>
    <x v="1633"/>
    <n v="2.9828629012340199E-3"/>
    <n v="0.16660019568283299"/>
    <n v="6.8684488793737702E-2"/>
    <n v="3.0658086418166499E-2"/>
    <n v="0.38852909604029601"/>
    <n v="7.8559039620634097E-2"/>
    <n v="3.5929952582058299E-2"/>
    <n v="3.3797761485727197E-2"/>
    <n v="0.18525485992724999"/>
    <n v="6.1624978171777602"/>
  </r>
  <r>
    <x v="49"/>
    <x v="22"/>
    <n v="0.62307164250283797"/>
    <n v="8.8888507073376297E-2"/>
    <n v="0.42260452513614"/>
    <n v="0.48850696779048303"/>
    <x v="1634"/>
    <n v="2.9817085943627999E-3"/>
    <n v="4.2226900431513698E-2"/>
    <n v="5.47488313717618E-2"/>
    <n v="2.762371416935E-2"/>
    <n v="0.50538556205475305"/>
    <n v="6.7186033004643597E-2"/>
    <n v="3.4053236878596599E-2"/>
    <n v="2.8778523061684502E-2"/>
    <n v="0.227560919732649"/>
    <n v="6.1566113345014504"/>
  </r>
  <r>
    <x v="49"/>
    <x v="23"/>
    <n v="0.82173320227480096"/>
    <n v="9.7679535131376505E-2"/>
    <n v="0.45667324733478598"/>
    <n v="0.44564721753383701"/>
    <x v="1635"/>
    <n v="6.1861453375443697E-3"/>
    <n v="0.15618536214033599"/>
    <n v="4.2873025803618098E-2"/>
    <n v="2.8894080163170799E-2"/>
    <n v="0.473272213115916"/>
    <n v="6.5369811297632793E-2"/>
    <n v="4.1195330758645003E-2"/>
    <n v="2.3505047592760502E-2"/>
    <n v="0.15465918058880199"/>
    <n v="6.1899746785282304"/>
  </r>
  <r>
    <x v="49"/>
    <x v="24"/>
    <n v="0.53686238354870397"/>
    <n v="9.0125669284981003E-2"/>
    <n v="0.41544553708207599"/>
    <n v="0.49442879363294301"/>
    <x v="1636"/>
    <n v="1.16711529937967E-3"/>
    <n v="1.5107530077757101E-3"/>
    <n v="4.7952361425417998E-2"/>
    <n v="2.4873993526206201E-2"/>
    <n v="0.54573561843042995"/>
    <n v="6.3185668986531399E-2"/>
    <n v="3.08836027556363E-2"/>
    <n v="1.9503076031892601E-2"/>
    <n v="0.25732412685946199"/>
    <n v="6.1614221996069896"/>
  </r>
  <r>
    <x v="49"/>
    <x v="25"/>
    <n v="0.52260684742028496"/>
    <n v="8.8916401329859104E-2"/>
    <n v="0.406677416645154"/>
    <n v="0.50440618202498699"/>
    <x v="1637"/>
    <n v="5.6856698539448905E-4"/>
    <n v="1.4985801257897599E-3"/>
    <n v="5.1320967921938E-2"/>
    <n v="9.4888331632151796E-3"/>
    <n v="0.54025326172821597"/>
    <n v="6.6580368611598495E-2"/>
    <n v="2.6041480073083E-2"/>
    <n v="2.0552059548931901E-2"/>
    <n v="0.27457568002079702"/>
    <n v="6.1521364286447699"/>
  </r>
  <r>
    <x v="49"/>
    <x v="26"/>
    <n v="0.63421678116993296"/>
    <n v="9.1085202651731006E-2"/>
    <n v="0.43573502811879"/>
    <n v="0.47317976922947902"/>
    <x v="1638"/>
    <n v="4.7879678026232402E-4"/>
    <n v="1.5460320129999899E-3"/>
    <n v="5.2453953715460001E-2"/>
    <n v="1.1463176868070199E-2"/>
    <n v="0.51718049891059004"/>
    <n v="7.1392359344937997E-2"/>
    <n v="3.2852559886434797E-2"/>
    <n v="2.4204099332018801E-2"/>
    <n v="0.27703936058805501"/>
    <n v="6.1132735045562399"/>
  </r>
  <r>
    <x v="49"/>
    <x v="27"/>
    <n v="0.73136781300412401"/>
    <n v="9.0884070830175898E-2"/>
    <n v="0.4425313957732"/>
    <n v="0.46658453339662398"/>
    <x v="1639"/>
    <n v="2.6168890128967499E-3"/>
    <n v="0.15502662561549399"/>
    <n v="5.4415286882818902E-2"/>
    <n v="1.3756192981655299E-2"/>
    <n v="0.43648510087746301"/>
    <n v="6.7490222416234494E-2"/>
    <n v="2.8164552282705299E-2"/>
    <n v="2.9517200482630599E-2"/>
    <n v="0.20262364122641199"/>
    <n v="6.1545256385225402"/>
  </r>
  <r>
    <x v="49"/>
    <x v="28"/>
    <n v="0.85913698413070005"/>
    <n v="9.0870579984144204E-2"/>
    <n v="0.39651177772091101"/>
    <n v="0.512617642294945"/>
    <x v="1640"/>
    <n v="4.17324095609156E-3"/>
    <n v="0.16406897480854499"/>
    <n v="6.4567252586434504E-2"/>
    <n v="1.6948942285081599E-2"/>
    <n v="0.36009265240569599"/>
    <n v="7.0036918485135394E-2"/>
    <n v="2.6974152165223898E-2"/>
    <n v="3.32367538367732E-2"/>
    <n v="0.25261455895054102"/>
    <n v="6.1396597829836503"/>
  </r>
  <r>
    <x v="49"/>
    <x v="29"/>
    <n v="0.783199444326382"/>
    <n v="0.107837748890779"/>
    <n v="0.44953549036933499"/>
    <n v="0.44262676073988499"/>
    <x v="1641"/>
    <n v="7.5376191596250698E-3"/>
    <n v="0.16155946556025899"/>
    <n v="8.4070854495612801E-2"/>
    <n v="2.2494104654357801E-2"/>
    <n v="0.386801071316908"/>
    <n v="7.3486235641274697E-2"/>
    <n v="2.5978260161723499E-2"/>
    <n v="4.8381461621804497E-2"/>
    <n v="0.178695609870172"/>
    <n v="6.1154648582157796"/>
  </r>
  <r>
    <x v="49"/>
    <x v="30"/>
    <n v="0.87592160020016196"/>
    <n v="9.7900346943294206E-2"/>
    <n v="0.45294598567598998"/>
    <n v="0.44915366738071599"/>
    <x v="1642"/>
    <n v="7.17005400335868E-3"/>
    <n v="0.14744166397477601"/>
    <n v="8.2626189274123907E-2"/>
    <n v="2.16122584091024E-2"/>
    <n v="0.363912497138278"/>
    <n v="7.1824399203809106E-2"/>
    <n v="2.8124135831035402E-2"/>
    <n v="5.2865141146855102E-2"/>
    <n v="0.215999313909813"/>
    <n v="6.0397112600753102"/>
  </r>
  <r>
    <x v="49"/>
    <x v="31"/>
    <n v="0.86861501443643396"/>
    <n v="0.10116843950835699"/>
    <n v="0.42800244527780101"/>
    <n v="0.47082911521384202"/>
    <x v="1643"/>
    <n v="1.06775544470215E-2"/>
    <n v="0.15253133886220999"/>
    <n v="9.4886052174879595E-2"/>
    <n v="2.0208399569305299E-2"/>
    <n v="0.34715663783379502"/>
    <n v="6.7089378474719505E-2"/>
    <n v="2.8270121811636399E-2"/>
    <n v="5.8393587768481997E-2"/>
    <n v="0.21303565128259899"/>
    <n v="6.1753673914416902"/>
  </r>
  <r>
    <x v="49"/>
    <x v="32"/>
    <n v="0.82419848592241796"/>
    <n v="0.101645917882422"/>
    <n v="0.43908225678130802"/>
    <n v="0.45927182533627098"/>
    <x v="1644"/>
    <n v="8.0955641747918992E-3"/>
    <n v="0.14884639414871401"/>
    <n v="8.9075618027371795E-2"/>
    <n v="2.5704107970880199E-2"/>
    <n v="0.359143903224237"/>
    <n v="6.5731719241843498E-2"/>
    <n v="2.2858366507238999E-2"/>
    <n v="6.1615098347146798E-2"/>
    <n v="0.205974292524569"/>
    <n v="6.0886827897471996"/>
  </r>
  <r>
    <x v="50"/>
    <x v="0"/>
    <n v="0.83028618220710104"/>
    <n v="2.41094697009103E-2"/>
    <n v="0.323413237325752"/>
    <n v="0.65247729297333801"/>
    <x v="1645"/>
    <n v="2.4930308774446699E-2"/>
    <n v="0.20564429853434699"/>
    <n v="0.14108769620533501"/>
    <n v="0.15386061469186499"/>
    <n v="8.3919680175145395E-2"/>
    <n v="4.7895192551624999E-2"/>
    <n v="0.134807602339129"/>
    <n v="0.14042416594754401"/>
    <n v="5.9684707849368503E-2"/>
    <n v="5.7683689552821802"/>
  </r>
  <r>
    <x v="50"/>
    <x v="1"/>
    <n v="0.82396407043317899"/>
    <n v="2.3834975426211501E-2"/>
    <n v="0.33963650007426099"/>
    <n v="0.63652852449952702"/>
    <x v="1646"/>
    <n v="2.65414696317142E-2"/>
    <n v="0.212025057601366"/>
    <n v="0.17410454031699199"/>
    <n v="0.14888204237203401"/>
    <n v="8.6613911744964703E-2"/>
    <n v="5.36155960582579E-2"/>
    <n v="0.13072768132353299"/>
    <n v="0.10531014916812501"/>
    <n v="5.4641691268805803E-2"/>
    <n v="5.9656315519025398"/>
  </r>
  <r>
    <x v="50"/>
    <x v="2"/>
    <n v="0.97026901624851503"/>
    <n v="2.4478065545549502E-2"/>
    <n v="0.34491301578785999"/>
    <n v="0.63060891866658997"/>
    <x v="1647"/>
    <n v="2.5181817904136702E-2"/>
    <n v="0.237319505795102"/>
    <n v="0.167927879291666"/>
    <n v="0.14587775814162701"/>
    <n v="8.3113515968146007E-2"/>
    <n v="5.0443032554091403E-2"/>
    <n v="0.125751820950427"/>
    <n v="0.109892134430237"/>
    <n v="4.7543975509781199E-2"/>
    <n v="5.7939616239314402"/>
  </r>
  <r>
    <x v="50"/>
    <x v="3"/>
    <n v="0.94348810844028896"/>
    <n v="2.24411037109844E-2"/>
    <n v="0.33364344773944499"/>
    <n v="0.64391544854956995"/>
    <x v="1648"/>
    <n v="2.47591086006708E-2"/>
    <n v="0.25027698144114502"/>
    <n v="0.14981182497913201"/>
    <n v="0.14376185589066301"/>
    <n v="7.7546659377171701E-2"/>
    <n v="4.99328155227904E-2"/>
    <n v="0.122468465597398"/>
    <n v="0.12586710519776201"/>
    <n v="4.9620404265836297E-2"/>
    <n v="5.9108064819959196"/>
  </r>
  <r>
    <x v="50"/>
    <x v="4"/>
    <n v="1.0123752305166001"/>
    <n v="2.2065220741778999E-2"/>
    <n v="0.33886813079214301"/>
    <n v="0.63906664846607897"/>
    <x v="1649"/>
    <n v="2.4720916663544101E-2"/>
    <n v="0.25624250189845599"/>
    <n v="0.15629183495057"/>
    <n v="0.13906038725645301"/>
    <n v="7.6195557852242801E-2"/>
    <n v="4.98255797771004E-2"/>
    <n v="0.11251652070267899"/>
    <n v="0.13214095884735999"/>
    <n v="4.7780385611844299E-2"/>
    <n v="5.8083594811963"/>
  </r>
  <r>
    <x v="50"/>
    <x v="5"/>
    <n v="0.94266759709870496"/>
    <n v="2.5249826877326399E-2"/>
    <n v="0.349500756748238"/>
    <n v="0.62524941637443598"/>
    <x v="1650"/>
    <n v="2.4138612028103901E-2"/>
    <n v="0.25835893057097797"/>
    <n v="0.150582041571131"/>
    <n v="0.14656848180392201"/>
    <n v="7.4849588050135807E-2"/>
    <n v="4.99523525747941E-2"/>
    <n v="0.10934187289526399"/>
    <n v="0.13579969171832201"/>
    <n v="4.53604592886762E-2"/>
    <n v="5.9635797858751003"/>
  </r>
  <r>
    <x v="50"/>
    <x v="6"/>
    <n v="0.948417179115293"/>
    <n v="2.5653779355169899E-2"/>
    <n v="0.35526293745514798"/>
    <n v="0.61908328318968198"/>
    <x v="1651"/>
    <n v="2.6373001608260699E-2"/>
    <n v="0.25958561051394102"/>
    <n v="0.14929696811658999"/>
    <n v="0.142903355295251"/>
    <n v="7.5048707473558199E-2"/>
    <n v="5.0184607003992798E-2"/>
    <n v="0.11935517877558401"/>
    <n v="0.121987547223079"/>
    <n v="5.0542380389272001E-2"/>
    <n v="5.9152582406905001"/>
  </r>
  <r>
    <x v="50"/>
    <x v="7"/>
    <n v="1.03953668792322"/>
    <n v="2.2535458243539499E-2"/>
    <n v="0.30598150883723302"/>
    <n v="0.67148303291922695"/>
    <x v="1652"/>
    <n v="2.4827634146218702E-2"/>
    <n v="0.235474371706378"/>
    <n v="0.15208048563752399"/>
    <n v="0.13600722892544601"/>
    <n v="6.6382500919012905E-2"/>
    <n v="4.9879148012484803E-2"/>
    <n v="0.13157429868864301"/>
    <n v="0.150144168803858"/>
    <n v="4.98906691572997E-2"/>
    <n v="5.9139081243175404"/>
  </r>
  <r>
    <x v="50"/>
    <x v="8"/>
    <n v="0.94539961201710998"/>
    <n v="2.32779386887371E-2"/>
    <n v="0.32515825031187701"/>
    <n v="0.65156381099938598"/>
    <x v="1653"/>
    <n v="2.5362363713606902E-2"/>
    <n v="0.24008987073941801"/>
    <n v="0.157329676735323"/>
    <n v="0.143926701455066"/>
    <n v="7.6732000403572198E-2"/>
    <n v="4.8548008211860699E-2"/>
    <n v="0.13261840282145901"/>
    <n v="0.120809620796464"/>
    <n v="4.9901940654066702E-2"/>
    <n v="5.8981919167254304"/>
  </r>
  <r>
    <x v="50"/>
    <x v="9"/>
    <n v="1.0226970129739701"/>
    <n v="2.69310508879755E-2"/>
    <n v="0.33102830051405902"/>
    <n v="0.64204064859796495"/>
    <x v="1654"/>
    <n v="3.3965029196026703E-2"/>
    <n v="0.249835510517773"/>
    <n v="0.15866544197388199"/>
    <n v="0.15494960811233499"/>
    <n v="7.8612509514367698E-2"/>
    <n v="4.7314188500616E-2"/>
    <n v="0.12183831425778099"/>
    <n v="0.10305126813957299"/>
    <n v="4.6532243018189298E-2"/>
    <n v="5.8981374800077404"/>
  </r>
  <r>
    <x v="50"/>
    <x v="10"/>
    <n v="1.15037295205513"/>
    <n v="1.8741972813820899E-2"/>
    <n v="0.32758975936609602"/>
    <n v="0.65366826782008303"/>
    <x v="1655"/>
    <n v="3.0490622993046099E-2"/>
    <n v="0.25684776675860699"/>
    <n v="0.14629389941478499"/>
    <n v="0.173958464338965"/>
    <n v="6.9768559464820301E-2"/>
    <n v="5.25571985308214E-2"/>
    <n v="0.113167706102312"/>
    <n v="0.111460281081235"/>
    <n v="4.0591823845947998E-2"/>
    <n v="5.8552709453459801"/>
  </r>
  <r>
    <x v="50"/>
    <x v="11"/>
    <n v="1.37052635097089"/>
    <n v="2.1696670859119999E-2"/>
    <n v="0.37674825678227197"/>
    <n v="0.60155507235860795"/>
    <x v="1656"/>
    <n v="3.23758664542639E-2"/>
    <n v="0.29344201046032498"/>
    <n v="0.13487889633557501"/>
    <n v="0.21005378754902099"/>
    <n v="6.4783595153873705E-2"/>
    <n v="6.1636666876017501E-2"/>
    <n v="8.2593157094313197E-2"/>
    <n v="6.9936664276584598E-2"/>
    <n v="4.62161165868155E-2"/>
    <n v="5.9774022005076901"/>
  </r>
  <r>
    <x v="50"/>
    <x v="12"/>
    <n v="0.828047518983971"/>
    <n v="2.5545060401449101E-2"/>
    <n v="0.35647127207590501"/>
    <n v="0.617983667522645"/>
    <x v="1657"/>
    <n v="3.2357182676600302E-2"/>
    <n v="0.206236478144981"/>
    <n v="0.16122826829432599"/>
    <n v="0.146173432330515"/>
    <n v="9.0602941346081406E-2"/>
    <n v="4.9897625555828502E-2"/>
    <n v="0.13919700288759199"/>
    <n v="0.11924430601656801"/>
    <n v="4.9547380523635401E-2"/>
    <n v="5.9154316205101498"/>
  </r>
  <r>
    <x v="50"/>
    <x v="13"/>
    <n v="0.82839939656304296"/>
    <n v="2.7350377275131101E-2"/>
    <n v="0.36825744657866499"/>
    <n v="0.604392176146204"/>
    <x v="1658"/>
    <n v="3.2622756623154503E-2"/>
    <n v="0.21758132568288799"/>
    <n v="0.18489159758330301"/>
    <n v="0.13009302779416801"/>
    <n v="9.2311539687052704E-2"/>
    <n v="5.1216407074535397E-2"/>
    <n v="0.14633476550918401"/>
    <n v="7.9662583024307995E-2"/>
    <n v="5.94521798275299E-2"/>
    <n v="5.8777884864894698"/>
  </r>
  <r>
    <x v="50"/>
    <x v="14"/>
    <n v="0.52462117617525605"/>
    <n v="4.2195620588682203E-2"/>
    <n v="0.394496104532987"/>
    <n v="0.56330827487833102"/>
    <x v="1659"/>
    <n v="2.4850589818366201E-2"/>
    <n v="0.20643139725402601"/>
    <n v="0.14862138404689099"/>
    <n v="0.120967715535465"/>
    <n v="0.15171191142340101"/>
    <n v="6.1537246202822797E-2"/>
    <n v="0.14243856481932499"/>
    <n v="7.6023464596496795E-2"/>
    <n v="6.1105343000783199E-2"/>
    <n v="5.7869779147213203"/>
  </r>
  <r>
    <x v="50"/>
    <x v="15"/>
    <n v="8.0934725590739401E-2"/>
    <n v="0.211545052021994"/>
    <n v="0.52805556943443199"/>
    <n v="0.26039937854357498"/>
    <x v="1660"/>
    <n v="2.9848756074012599E-4"/>
    <n v="5.5480561718254301E-2"/>
    <n v="9.0503660099103406E-3"/>
    <n v="3.1550339741145302E-2"/>
    <n v="0.722153365512338"/>
    <n v="6.9411469007924997E-2"/>
    <n v="2.9367847050138601E-2"/>
    <n v="2.17865233703207E-2"/>
    <n v="4.5399083912850198E-2"/>
    <n v="5.7080515417556299"/>
  </r>
  <r>
    <x v="50"/>
    <x v="16"/>
    <n v="0.103482409709"/>
    <n v="0.17970041834466899"/>
    <n v="0.52865826953621198"/>
    <n v="0.29164131211911798"/>
    <x v="1661"/>
    <n v="8.7976615514510697E-4"/>
    <n v="6.7015068706267694E-2"/>
    <n v="2.94761733987456E-2"/>
    <n v="3.3585336604334499E-2"/>
    <n v="0.63344153698267203"/>
    <n v="8.7579589855738396E-2"/>
    <n v="5.6792079803553802E-2"/>
    <n v="2.19914775626395E-2"/>
    <n v="5.5147978165450598E-2"/>
    <n v="5.7876459280456896"/>
  </r>
  <r>
    <x v="50"/>
    <x v="17"/>
    <n v="0.38135131163820501"/>
    <n v="5.59212911980769E-2"/>
    <n v="0.376798453920968"/>
    <n v="0.56728025488095501"/>
    <x v="1662"/>
    <n v="9.5220947086417807E-3"/>
    <n v="0.275444000597109"/>
    <n v="3.8827254457627101E-2"/>
    <n v="7.2645838251142097E-2"/>
    <n v="0.16724921506059201"/>
    <n v="4.9261621889104899E-2"/>
    <n v="0.31170148730166403"/>
    <n v="1.3682914653526701E-2"/>
    <n v="5.6875953805910602E-2"/>
    <n v="6.0457761232342397"/>
  </r>
  <r>
    <x v="50"/>
    <x v="18"/>
    <n v="0.63369291827049501"/>
    <n v="4.1750556075343802E-2"/>
    <n v="0.37887837858853501"/>
    <n v="0.57937106533612104"/>
    <x v="1663"/>
    <n v="1.553030528588E-2"/>
    <n v="0.29945552428994698"/>
    <n v="0.106542741315568"/>
    <n v="0.118932857640812"/>
    <n v="0.10034481267707999"/>
    <n v="5.76796603232064E-2"/>
    <n v="0.219784427476273"/>
    <n v="2.25045782902435E-2"/>
    <n v="5.6306998051755701E-2"/>
    <n v="5.9146380793372204"/>
  </r>
  <r>
    <x v="50"/>
    <x v="19"/>
    <n v="0.76114884788179404"/>
    <n v="3.4831532943546101E-2"/>
    <n v="0.35367466564665601"/>
    <n v="0.61149380140979803"/>
    <x v="1664"/>
    <n v="1.4800005917471199E-2"/>
    <n v="0.288564109069672"/>
    <n v="0.164267728061082"/>
    <n v="0.113105627115427"/>
    <n v="8.7455829841910304E-2"/>
    <n v="5.3984990185281599E-2"/>
    <n v="0.18646318077716001"/>
    <n v="3.7996176491777098E-2"/>
    <n v="5.0643115943515699E-2"/>
    <n v="5.8881727232544501"/>
  </r>
  <r>
    <x v="50"/>
    <x v="20"/>
    <n v="0.68561454657417398"/>
    <n v="3.7628600230874998E-2"/>
    <n v="0.36039198423584201"/>
    <n v="0.60197941553328305"/>
    <x v="1665"/>
    <n v="1.5992039565931902E-2"/>
    <n v="0.26875783412064203"/>
    <n v="0.14852724580152099"/>
    <n v="0.122493527601823"/>
    <n v="9.8567648578904904E-2"/>
    <n v="5.5992514730009602E-2"/>
    <n v="0.201456824873809"/>
    <n v="3.31399721716834E-2"/>
    <n v="5.0312376473859902E-2"/>
    <n v="5.7592873132348297"/>
  </r>
  <r>
    <x v="50"/>
    <x v="21"/>
    <n v="0.80821395780587002"/>
    <n v="3.0673166065027801E-2"/>
    <n v="0.35184966228756598"/>
    <n v="0.61747717164740601"/>
    <x v="1666"/>
    <n v="1.8764208026925602E-2"/>
    <n v="0.29293165050548098"/>
    <n v="0.14203661034037801"/>
    <n v="0.13155115914727"/>
    <n v="9.3728317783952103E-2"/>
    <n v="5.5800524061183701E-2"/>
    <n v="0.19764175596078501"/>
    <n v="2.14798547507766E-2"/>
    <n v="4.1837440913479101E-2"/>
    <n v="5.8319543404773899"/>
  </r>
  <r>
    <x v="50"/>
    <x v="22"/>
    <n v="0.25146094561167098"/>
    <n v="7.7296016584408905E-2"/>
    <n v="0.456444639152082"/>
    <n v="0.46625934426350901"/>
    <x v="1667"/>
    <n v="1.9039502826104299E-2"/>
    <n v="0.18556953572283899"/>
    <n v="0.108945944049285"/>
    <n v="0.10258301034251401"/>
    <n v="0.25527643186464599"/>
    <n v="0.107258518985865"/>
    <n v="0.13566819935119201"/>
    <n v="2.2929135844957298E-2"/>
    <n v="5.4770063681472601E-2"/>
    <n v="6.0440804806367501"/>
  </r>
  <r>
    <x v="50"/>
    <x v="23"/>
    <n v="0.85972945762007702"/>
    <n v="3.40735674314082E-2"/>
    <n v="0.40165666706706499"/>
    <n v="0.56426976550152597"/>
    <x v="1668"/>
    <n v="1.9173023381048801E-2"/>
    <n v="0.36244378302525199"/>
    <n v="9.99291851133121E-2"/>
    <n v="0.19361198610661001"/>
    <n v="8.7626812754994995E-2"/>
    <n v="7.7170731238799098E-2"/>
    <n v="0.11053987541760101"/>
    <n v="1.0864669947362101E-2"/>
    <n v="3.4134425290973797E-2"/>
    <n v="6.0125249779279297"/>
  </r>
  <r>
    <x v="50"/>
    <x v="24"/>
    <n v="0.111956224905327"/>
    <n v="0.159519247757692"/>
    <n v="0.537639421763773"/>
    <n v="0.30284133047853501"/>
    <x v="1669"/>
    <n v="6.3631149574267104E-3"/>
    <n v="4.5477433135061897E-2"/>
    <n v="8.4683320367884701E-2"/>
    <n v="3.69430251046695E-2"/>
    <n v="0.48863866795701399"/>
    <n v="0.166580661306581"/>
    <n v="3.0714931145811201E-2"/>
    <n v="3.7088196541744299E-2"/>
    <n v="8.9336536820688803E-2"/>
    <n v="5.8367599112568698"/>
  </r>
  <r>
    <x v="50"/>
    <x v="25"/>
    <n v="0.11671165142534"/>
    <n v="0.14551620324765099"/>
    <n v="0.55866743762961302"/>
    <n v="0.29581635912273602"/>
    <x v="1670"/>
    <n v="5.68675065366558E-3"/>
    <n v="5.0359983891754799E-2"/>
    <n v="9.7426472342538706E-2"/>
    <n v="3.6435786891723297E-2"/>
    <n v="0.47122917089403199"/>
    <n v="0.177109913289862"/>
    <n v="3.0395955843103999E-2"/>
    <n v="3.3607403746902902E-2"/>
    <n v="8.3436348431154897E-2"/>
    <n v="6.0899040030323004"/>
  </r>
  <r>
    <x v="50"/>
    <x v="26"/>
    <n v="0.153203780755474"/>
    <n v="0.12861717118966501"/>
    <n v="0.50918312625568096"/>
    <n v="0.362199702554654"/>
    <x v="1671"/>
    <n v="5.3996217730001997E-3"/>
    <n v="4.8391614682125703E-2"/>
    <n v="9.3530026018494097E-2"/>
    <n v="3.57892256068967E-2"/>
    <n v="0.41410994264601497"/>
    <n v="0.165982261004571"/>
    <n v="3.1340628920552997E-2"/>
    <n v="4.1122599836928703E-2"/>
    <n v="0.14907630656871401"/>
    <n v="6.0474252269192004"/>
  </r>
  <r>
    <x v="50"/>
    <x v="27"/>
    <n v="0.546591973063564"/>
    <n v="4.4902883470434203E-2"/>
    <n v="0.37374737806101499"/>
    <n v="0.58134973846855098"/>
    <x v="1672"/>
    <n v="1.2034747455654899E-2"/>
    <n v="0.333077472384399"/>
    <n v="9.1830395754218405E-2"/>
    <n v="0.10796134168355299"/>
    <n v="0.123733568987342"/>
    <n v="7.5000267112728405E-2"/>
    <n v="0.17981155940520999"/>
    <n v="2.3259901015182601E-2"/>
    <n v="4.9154596475830301E-2"/>
    <n v="5.8014463276153601"/>
  </r>
  <r>
    <x v="50"/>
    <x v="28"/>
    <n v="0.76602241985890096"/>
    <n v="3.8626587061173397E-2"/>
    <n v="0.34648586993038299"/>
    <n v="0.61488754300844395"/>
    <x v="1673"/>
    <n v="1.8978620604216401E-2"/>
    <n v="0.29070688232533898"/>
    <n v="0.13688601245030299"/>
    <n v="0.122248874141291"/>
    <n v="9.5647671156274996E-2"/>
    <n v="5.8510437740277997E-2"/>
    <n v="0.195989855682036"/>
    <n v="2.85318320321113E-2"/>
    <n v="4.8238946298435899E-2"/>
    <n v="5.88343712001332"/>
  </r>
  <r>
    <x v="50"/>
    <x v="29"/>
    <n v="0.71998485465941697"/>
    <n v="4.0621934837502503E-2"/>
    <n v="0.36957592405691803"/>
    <n v="0.58980214110558005"/>
    <x v="1674"/>
    <n v="2.02154188787061E-2"/>
    <n v="0.27064317682240702"/>
    <n v="0.16616096287202201"/>
    <n v="0.123219267893243"/>
    <n v="9.6917136161256801E-2"/>
    <n v="5.8984543273786799E-2"/>
    <n v="0.159587061621486"/>
    <n v="4.5946689620463298E-2"/>
    <n v="5.4814556622851701E-2"/>
    <n v="5.9073681695809599"/>
  </r>
  <r>
    <x v="50"/>
    <x v="30"/>
    <n v="0.80468841777267996"/>
    <n v="3.6386786127837502E-2"/>
    <n v="0.35095712513824301"/>
    <n v="0.61265608873391997"/>
    <x v="1675"/>
    <n v="2.1496483370678901E-2"/>
    <n v="0.261279246549526"/>
    <n v="0.17994569107528699"/>
    <n v="0.122932752639499"/>
    <n v="8.7813192068477305E-2"/>
    <n v="5.6848596065176803E-2"/>
    <n v="0.15983836462095199"/>
    <n v="5.4260794806915799E-2"/>
    <n v="5.2545482069052102E-2"/>
    <n v="5.72950360516983"/>
  </r>
  <r>
    <x v="50"/>
    <x v="31"/>
    <n v="0.87235955211939697"/>
    <n v="3.35046167426961E-2"/>
    <n v="0.34158574688153998"/>
    <n v="0.62490963637576402"/>
    <x v="1676"/>
    <n v="2.3367691699670901E-2"/>
    <n v="0.25289560256584298"/>
    <n v="0.19881734175893201"/>
    <n v="0.11506922496741701"/>
    <n v="7.9526528128115101E-2"/>
    <n v="5.27471399096811E-2"/>
    <n v="0.169270722691859"/>
    <n v="6.6922646437653999E-2"/>
    <n v="3.8145859105679698E-2"/>
    <n v="5.8593955991001003"/>
  </r>
  <r>
    <x v="50"/>
    <x v="32"/>
    <n v="0.77106413759808801"/>
    <n v="3.8588695586789103E-2"/>
    <n v="0.353857633043275"/>
    <n v="0.60755367136993499"/>
    <x v="1677"/>
    <n v="2.3859429014138199E-2"/>
    <n v="0.250572312547787"/>
    <n v="0.198449010541802"/>
    <n v="0.11878138645787099"/>
    <n v="9.5077387187493007E-2"/>
    <n v="5.62237773065613E-2"/>
    <n v="0.13784598658911301"/>
    <n v="5.8926124748182103E-2"/>
    <n v="5.6204114096070699E-2"/>
    <n v="5.8143077801871099"/>
  </r>
  <r>
    <x v="51"/>
    <x v="0"/>
    <n v="0.86770229822217404"/>
    <n v="5.6652123389031001E-2"/>
    <n v="0.75430848963192798"/>
    <n v="0.18903938697904099"/>
    <x v="1678"/>
    <n v="3.3371396186254801E-2"/>
    <n v="0.236699545707276"/>
    <n v="0.18059624479466199"/>
    <n v="9.0254045486485093E-2"/>
    <n v="0.15459154061094901"/>
    <n v="0.111895180911769"/>
    <n v="3.0714161417496399E-2"/>
    <n v="9.3738309393498406E-2"/>
    <n v="5.5030890089709301E-2"/>
    <n v="5.57405429397771"/>
  </r>
  <r>
    <x v="51"/>
    <x v="1"/>
    <n v="0.88191937367732898"/>
    <n v="6.16493836128627E-2"/>
    <n v="0.73559375368997404"/>
    <n v="0.202756862697163"/>
    <x v="1679"/>
    <n v="3.3285328677168199E-2"/>
    <n v="0.231709047153003"/>
    <n v="0.193994498446142"/>
    <n v="8.3090085414574105E-2"/>
    <n v="0.147521521205532"/>
    <n v="0.107849580037016"/>
    <n v="3.42757818476584E-2"/>
    <n v="0.104504779328708"/>
    <n v="5.1658463136947601E-2"/>
    <n v="5.5849122313318897"/>
  </r>
  <r>
    <x v="51"/>
    <x v="2"/>
    <n v="1.0169408993134099"/>
    <n v="6.2496641864801403E-2"/>
    <n v="0.73212986325755602"/>
    <n v="0.205373494877642"/>
    <x v="1680"/>
    <n v="3.3033483061981103E-2"/>
    <n v="0.246470135784814"/>
    <n v="0.19754135548445301"/>
    <n v="8.3666629554310396E-2"/>
    <n v="0.14381556228169301"/>
    <n v="0.100409313942551"/>
    <n v="2.9941433565373501E-2"/>
    <n v="0.100011578653959"/>
    <n v="5.24544890926463E-2"/>
    <n v="5.5795158085183498"/>
  </r>
  <r>
    <x v="51"/>
    <x v="3"/>
    <n v="0.95647140650154205"/>
    <n v="6.15076948271421E-2"/>
    <n v="0.72773304930145599"/>
    <n v="0.21075925587140101"/>
    <x v="1681"/>
    <n v="3.2662123428238897E-2"/>
    <n v="0.25334633229505998"/>
    <n v="0.193079160443895"/>
    <n v="8.4124813201725795E-2"/>
    <n v="0.147517280953402"/>
    <n v="0.10171821330826999"/>
    <n v="2.7416898412736E-2"/>
    <n v="9.7310073344671205E-2"/>
    <n v="5.0432617302263699E-2"/>
    <n v="5.5399694815142304"/>
  </r>
  <r>
    <x v="51"/>
    <x v="4"/>
    <n v="0.96576854784174304"/>
    <n v="5.7740201946683403E-2"/>
    <n v="0.71881529978687297"/>
    <n v="0.223444498266444"/>
    <x v="1682"/>
    <n v="3.2352457771977303E-2"/>
    <n v="0.27760012355953301"/>
    <n v="0.20193707621159401"/>
    <n v="8.8690231990856794E-2"/>
    <n v="0.14506310704047301"/>
    <n v="0.10406069471283801"/>
    <n v="2.8246255830580699E-2"/>
    <n v="8.0735607034448403E-2"/>
    <n v="2.7602026934722301E-2"/>
    <n v="5.5232337369346602"/>
  </r>
  <r>
    <x v="51"/>
    <x v="5"/>
    <n v="0.95842777316814398"/>
    <n v="6.08140739677328E-2"/>
    <n v="0.71759332349182003"/>
    <n v="0.22159260254044699"/>
    <x v="1683"/>
    <n v="3.4207892875394899E-2"/>
    <n v="0.27771879472861599"/>
    <n v="0.190998075375998"/>
    <n v="8.8260456284569799E-2"/>
    <n v="0.14048235848239901"/>
    <n v="0.10164946950881799"/>
    <n v="3.0625257336511901E-2"/>
    <n v="9.6835740015072405E-2"/>
    <n v="2.90033168695851E-2"/>
    <n v="5.4550692976479001"/>
  </r>
  <r>
    <x v="51"/>
    <x v="6"/>
    <n v="0.99808694315400304"/>
    <n v="6.19221500628266E-2"/>
    <n v="0.71660958029712296"/>
    <n v="0.22146826964005101"/>
    <x v="1684"/>
    <n v="3.3897602744712999E-2"/>
    <n v="0.27052146393830701"/>
    <n v="0.182125317366852"/>
    <n v="8.9425585827058701E-2"/>
    <n v="0.14124405645879001"/>
    <n v="9.8226066807715201E-2"/>
    <n v="2.4718479789352901E-2"/>
    <n v="9.9561667428408301E-2"/>
    <n v="4.7125077104128402E-2"/>
    <n v="5.4556208923688398"/>
  </r>
  <r>
    <x v="51"/>
    <x v="7"/>
    <n v="1.00079508844149"/>
    <n v="6.1814292559428399E-2"/>
    <n v="0.70255354091950795"/>
    <n v="0.235632166521063"/>
    <x v="1685"/>
    <n v="3.2296490544144303E-2"/>
    <n v="0.266674012469378"/>
    <n v="0.2102885808138"/>
    <n v="8.6237128126033805E-2"/>
    <n v="0.13992673418795401"/>
    <n v="0.10375895681992001"/>
    <n v="2.44616017804773E-2"/>
    <n v="9.0908260019143206E-2"/>
    <n v="3.4077285633187702E-2"/>
    <n v="5.4894228573341399"/>
  </r>
  <r>
    <x v="51"/>
    <x v="8"/>
    <n v="0.93230657576697396"/>
    <n v="5.91693998824167E-2"/>
    <n v="0.74216662520149901"/>
    <n v="0.19866397491608401"/>
    <x v="1686"/>
    <n v="3.1779232897975497E-2"/>
    <n v="0.25993884109878301"/>
    <n v="0.18783417416686399"/>
    <n v="8.4316247916099804E-2"/>
    <n v="0.14817405758322499"/>
    <n v="9.5865823293061703E-2"/>
    <n v="2.81543112409663E-2"/>
    <n v="9.2933017168017704E-2"/>
    <n v="5.1889181712396301E-2"/>
    <n v="5.4957160860782004"/>
  </r>
  <r>
    <x v="51"/>
    <x v="9"/>
    <n v="0.98906107485439798"/>
    <n v="6.3333472358808707E-2"/>
    <n v="0.74438570130303505"/>
    <n v="0.19228082633815699"/>
    <x v="1687"/>
    <n v="3.4307256730102903E-2"/>
    <n v="0.26362096108338401"/>
    <n v="0.193145431618574"/>
    <n v="8.7178366772905594E-2"/>
    <n v="0.14437287762270401"/>
    <n v="9.9623253311213897E-2"/>
    <n v="2.7478572120463798E-2"/>
    <n v="8.5333995692897305E-2"/>
    <n v="5.0898520075895397E-2"/>
    <n v="5.4998199145585103"/>
  </r>
  <r>
    <x v="51"/>
    <x v="10"/>
    <n v="1.05005201942082"/>
    <n v="5.9244527593615703E-2"/>
    <n v="0.77085316486044098"/>
    <n v="0.16990230754594399"/>
    <x v="1688"/>
    <n v="3.3879660291805301E-2"/>
    <n v="0.27356236117563199"/>
    <n v="0.18555843075662601"/>
    <n v="0.108851346727995"/>
    <n v="0.13400050768692201"/>
    <n v="0.10173285536082299"/>
    <n v="3.2030709981360303E-2"/>
    <n v="6.9556477008799897E-2"/>
    <n v="4.8417454635581003E-2"/>
    <n v="5.4835587367218803"/>
  </r>
  <r>
    <x v="51"/>
    <x v="11"/>
    <n v="1.3824679996379801"/>
    <n v="5.4169816682999701E-2"/>
    <n v="0.77905488788183297"/>
    <n v="0.166775295435167"/>
    <x v="1689"/>
    <n v="4.5573049846296003E-2"/>
    <n v="0.29372533805997098"/>
    <n v="0.15810102463178899"/>
    <n v="0.145628417583863"/>
    <n v="0.12772857236966101"/>
    <n v="9.7029740064729905E-2"/>
    <n v="2.2859061273786101E-2"/>
    <n v="6.0175599807208199E-2"/>
    <n v="3.8709360545421803E-2"/>
    <n v="5.4102367075553"/>
  </r>
  <r>
    <x v="51"/>
    <x v="12"/>
    <n v="0.84844014597975603"/>
    <n v="6.6549560786727996E-2"/>
    <n v="0.76144474949982199"/>
    <n v="0.17200568971345001"/>
    <x v="1690"/>
    <n v="3.46999411972281E-2"/>
    <n v="0.23487919257854001"/>
    <n v="0.19962094388915699"/>
    <n v="8.9378705134581404E-2"/>
    <n v="0.15874307516394001"/>
    <n v="0.104376950089346"/>
    <n v="2.6217299970784098E-2"/>
    <n v="7.6538523492904895E-2"/>
    <n v="6.0285843447276603E-2"/>
    <n v="5.6319436405785899"/>
  </r>
  <r>
    <x v="51"/>
    <x v="13"/>
    <n v="0.85294096595911695"/>
    <n v="6.1586369244009002E-2"/>
    <n v="0.75684384786478998"/>
    <n v="0.18156978289120199"/>
    <x v="1691"/>
    <n v="3.4370910233499398E-2"/>
    <n v="0.22568853747199599"/>
    <n v="0.217364595504659"/>
    <n v="8.7795346448241704E-2"/>
    <n v="0.15804343809527699"/>
    <n v="0.105067246920243"/>
    <n v="2.58613477378777E-2"/>
    <n v="7.0612538394369706E-2"/>
    <n v="5.8464541772000202E-2"/>
    <n v="5.5626312187859899"/>
  </r>
  <r>
    <x v="51"/>
    <x v="14"/>
    <n v="0.68106086904485696"/>
    <n v="8.9197897356750197E-2"/>
    <n v="0.75751138441806498"/>
    <n v="0.153290718225185"/>
    <x v="1692"/>
    <n v="2.7231110667221298E-2"/>
    <n v="0.19241607283853601"/>
    <n v="0.16180107713823499"/>
    <n v="8.8927374664929296E-2"/>
    <n v="0.239397095788213"/>
    <n v="0.109913051940495"/>
    <n v="3.1031003952149899E-2"/>
    <n v="6.0959772894469903E-2"/>
    <n v="7.3547574168091004E-2"/>
    <n v="5.7396380597480201"/>
  </r>
  <r>
    <x v="51"/>
    <x v="15"/>
    <n v="0.27468977908624898"/>
    <n v="0.16991382774265601"/>
    <n v="0.74693119854345902"/>
    <n v="8.3154973713884098E-2"/>
    <x v="1693"/>
    <n v="1.1478484306063001E-3"/>
    <n v="8.8586337653464006E-2"/>
    <n v="2.1544293101316201E-2"/>
    <n v="3.1225730478268699E-2"/>
    <n v="0.56502397646257596"/>
    <n v="6.8294855038186206E-2"/>
    <n v="6.98141634909836E-2"/>
    <n v="1.37848140817188E-2"/>
    <n v="0.12350597636458401"/>
    <n v="6.1734309490227304"/>
  </r>
  <r>
    <x v="51"/>
    <x v="16"/>
    <n v="0.32873406054244703"/>
    <n v="0.16031504453968301"/>
    <n v="0.73269990297278398"/>
    <n v="0.106985052487532"/>
    <x v="1694"/>
    <n v="1.2766683718057701E-3"/>
    <n v="0.10125669015125301"/>
    <n v="4.5171876442025298E-2"/>
    <n v="3.6327868238403303E-2"/>
    <n v="0.50983858962957995"/>
    <n v="8.7450817417510804E-2"/>
    <n v="7.2135972733720105E-2"/>
    <n v="1.1437622935301799E-2"/>
    <n v="0.1168382636825"/>
    <n v="6.08053639029285"/>
  </r>
  <r>
    <x v="51"/>
    <x v="17"/>
    <n v="0.50817474892224701"/>
    <n v="0.109584060396778"/>
    <n v="0.762075570462181"/>
    <n v="0.12834036914104099"/>
    <x v="1695"/>
    <n v="2.0170769527353302E-2"/>
    <n v="0.25325591784832602"/>
    <n v="8.3514414944711596E-2"/>
    <n v="6.1508274550403703E-2"/>
    <n v="0.31436258556633601"/>
    <n v="9.8363823239021597E-2"/>
    <n v="5.3261125298859402E-2"/>
    <n v="1.17466873822479E-2"/>
    <n v="8.6392361564128703E-2"/>
    <n v="5.94006661412533"/>
  </r>
  <r>
    <x v="51"/>
    <x v="18"/>
    <n v="0.76382285088645396"/>
    <n v="8.2995846723783295E-2"/>
    <n v="0.74855265795616199"/>
    <n v="0.16845149532005499"/>
    <x v="1696"/>
    <n v="2.07566191318579E-2"/>
    <n v="0.28792816461911402"/>
    <n v="0.12870723236819501"/>
    <n v="7.7167428220077203E-2"/>
    <n v="0.19916464524997399"/>
    <n v="0.12090140752949"/>
    <n v="3.8530201290384598E-2"/>
    <n v="4.5464137112171399E-2"/>
    <n v="7.1547177038980503E-2"/>
    <n v="5.7691552722411297"/>
  </r>
  <r>
    <x v="51"/>
    <x v="19"/>
    <n v="0.88063398277029104"/>
    <n v="8.1754665704440996E-2"/>
    <n v="0.71206032077396697"/>
    <n v="0.20618501352159199"/>
    <x v="1697"/>
    <n v="2.4494750928133701E-2"/>
    <n v="0.28524758821913798"/>
    <n v="0.161400004282161"/>
    <n v="7.8538597930446402E-2"/>
    <n v="0.16866203140719299"/>
    <n v="0.106464336960821"/>
    <n v="3.5363432678855701E-2"/>
    <n v="5.6411107129788203E-2"/>
    <n v="7.1869345296163206E-2"/>
    <n v="5.71026474229458"/>
  </r>
  <r>
    <x v="51"/>
    <x v="20"/>
    <n v="0.81953718640918105"/>
    <n v="7.5808576136052894E-2"/>
    <n v="0.74309858710410603"/>
    <n v="0.181092836759841"/>
    <x v="1698"/>
    <n v="2.6143768369598301E-2"/>
    <n v="0.283702226005066"/>
    <n v="0.152202119546123"/>
    <n v="8.0519318024206699E-2"/>
    <n v="0.169137197874596"/>
    <n v="0.11122072728400401"/>
    <n v="3.5073393312011501E-2"/>
    <n v="5.57628252477958E-2"/>
    <n v="6.8880061541742907E-2"/>
    <n v="5.6394667021422302"/>
  </r>
  <r>
    <x v="51"/>
    <x v="21"/>
    <n v="0.88316688751872896"/>
    <n v="7.4684941844436706E-2"/>
    <n v="0.78517600355740502"/>
    <n v="0.14013905459815801"/>
    <x v="1699"/>
    <n v="2.59059556273387E-2"/>
    <n v="0.31781878891097998"/>
    <n v="0.13905343187765401"/>
    <n v="8.2528605242573702E-2"/>
    <n v="0.16802493450282999"/>
    <n v="0.112215562099637"/>
    <n v="3.04557767136488E-2"/>
    <n v="4.1362133475574499E-2"/>
    <n v="6.8572260769807505E-2"/>
    <n v="5.5507175766343799"/>
  </r>
  <r>
    <x v="51"/>
    <x v="22"/>
    <n v="0.50449980196561195"/>
    <n v="9.8416080294949804E-2"/>
    <n v="0.78333373928830896"/>
    <n v="0.118250180416741"/>
    <x v="1700"/>
    <n v="1.88379378802702E-2"/>
    <n v="0.17620460325397"/>
    <n v="0.10970886550931699"/>
    <n v="7.4245800851448496E-2"/>
    <n v="0.28569422497168001"/>
    <n v="0.15271611105807201"/>
    <n v="4.8682643747833397E-2"/>
    <n v="2.5740257713550801E-2"/>
    <n v="8.6870357914984403E-2"/>
    <n v="5.7352777976266696"/>
  </r>
  <r>
    <x v="51"/>
    <x v="23"/>
    <n v="0.92778159698846496"/>
    <n v="7.8557855780939406E-2"/>
    <n v="0.820617334321045"/>
    <n v="0.100824809898016"/>
    <x v="1701"/>
    <n v="2.65527827899813E-2"/>
    <n v="0.31965025604378999"/>
    <n v="8.4206164311358606E-2"/>
    <n v="0.14617760015497899"/>
    <n v="0.195180276822875"/>
    <n v="0.110820879800514"/>
    <n v="2.9617531952855401E-2"/>
    <n v="2.09555339010421E-2"/>
    <n v="5.4329278562107598E-2"/>
    <n v="5.6431150706129598"/>
  </r>
  <r>
    <x v="51"/>
    <x v="24"/>
    <n v="0.32760590350090601"/>
    <n v="0.142883565051696"/>
    <n v="0.76999957060416502"/>
    <n v="8.7116864344138595E-2"/>
    <x v="1702"/>
    <n v="1.8268599054325799E-3"/>
    <n v="0.10059243142270401"/>
    <n v="0.10168546516873"/>
    <n v="4.30291715533574E-2"/>
    <n v="0.398638059404469"/>
    <n v="0.157314483532074"/>
    <n v="4.3263605342899802E-2"/>
    <n v="1.6034600423483699E-2"/>
    <n v="0.120307950844756"/>
    <n v="5.99188373852376"/>
  </r>
  <r>
    <x v="51"/>
    <x v="25"/>
    <n v="0.33044845441996201"/>
    <n v="0.126775208313649"/>
    <n v="0.76178238935797604"/>
    <n v="0.111442402328375"/>
    <x v="1703"/>
    <n v="7.7532716826900401E-4"/>
    <n v="0.10787731308639301"/>
    <n v="0.100673040325613"/>
    <n v="5.1007599126601903E-2"/>
    <n v="0.38245646313403697"/>
    <n v="0.162559715786046"/>
    <n v="4.6249192253541203E-2"/>
    <n v="1.7549614562238799E-2"/>
    <n v="0.11354606963224501"/>
    <n v="5.8730860576569999"/>
  </r>
  <r>
    <x v="51"/>
    <x v="26"/>
    <n v="0.42624204764844797"/>
    <n v="0.123918345825773"/>
    <n v="0.77218687413300802"/>
    <n v="0.10389478004121901"/>
    <x v="1704"/>
    <n v="8.6816897747132003E-4"/>
    <n v="0.111817203654904"/>
    <n v="0.107986966425466"/>
    <n v="5.72112359788872E-2"/>
    <n v="0.359655197073945"/>
    <n v="0.16110841398648401"/>
    <n v="4.7755373847849399E-2"/>
    <n v="2.0801162938987899E-2"/>
    <n v="0.10614945321365001"/>
    <n v="5.8785811434356798"/>
  </r>
  <r>
    <x v="51"/>
    <x v="27"/>
    <n v="0.75248998648644105"/>
    <n v="9.3464328660517501E-2"/>
    <n v="0.77230904938947098"/>
    <n v="0.134226621950012"/>
    <x v="1705"/>
    <n v="1.6984397306790602E-2"/>
    <n v="0.32587761452682901"/>
    <n v="8.3358063720362002E-2"/>
    <n v="0.11188356707060899"/>
    <n v="0.19151835827689201"/>
    <n v="0.119123150673487"/>
    <n v="3.1386021749432801E-2"/>
    <n v="4.0467618718795902E-2"/>
    <n v="6.8445159781465703E-2"/>
    <n v="5.6854598068204503"/>
  </r>
  <r>
    <x v="51"/>
    <x v="28"/>
    <n v="0.83464578692212799"/>
    <n v="8.6017752845948398E-2"/>
    <n v="0.75456692016251303"/>
    <n v="0.15941532699153901"/>
    <x v="1706"/>
    <n v="2.3760600561460302E-2"/>
    <n v="0.34023608988007698"/>
    <n v="0.113232264888922"/>
    <n v="6.7525231978316502E-2"/>
    <n v="0.17943119391272799"/>
    <n v="0.107166568500385"/>
    <n v="3.6675223958042902E-2"/>
    <n v="5.5954080776169202E-2"/>
    <n v="6.56877344849644E-2"/>
    <n v="5.61608337955834"/>
  </r>
  <r>
    <x v="51"/>
    <x v="29"/>
    <n v="0.84463328762182399"/>
    <n v="8.5559735192152306E-2"/>
    <n v="0.72716843201699999"/>
    <n v="0.187271832790848"/>
    <x v="1707"/>
    <n v="2.5889325754861699E-2"/>
    <n v="0.317675027659164"/>
    <n v="0.14165261341146601"/>
    <n v="5.4615824961044702E-2"/>
    <n v="0.17659028585516601"/>
    <n v="0.115209149300909"/>
    <n v="3.3554791074866197E-2"/>
    <n v="6.30011278391851E-2"/>
    <n v="6.3488669254929006E-2"/>
    <n v="5.6036856239462303"/>
  </r>
  <r>
    <x v="51"/>
    <x v="30"/>
    <n v="0.88891108592424495"/>
    <n v="9.5910366881685097E-2"/>
    <n v="0.71544197470397497"/>
    <n v="0.18864765841434"/>
    <x v="1708"/>
    <n v="3.0189572158559601E-2"/>
    <n v="0.310338515572325"/>
    <n v="0.16454039251393801"/>
    <n v="5.3234467411814201E-2"/>
    <n v="0.16939477126934599"/>
    <n v="0.102624375957605"/>
    <n v="3.0015431829941801E-2"/>
    <n v="6.4723525407610602E-2"/>
    <n v="6.6159821945334304E-2"/>
    <n v="5.6376897445641498"/>
  </r>
  <r>
    <x v="51"/>
    <x v="31"/>
    <n v="0.94962118850716803"/>
    <n v="8.4598189744545693E-2"/>
    <n v="0.67903921440036696"/>
    <n v="0.23636259585508801"/>
    <x v="1709"/>
    <n v="3.05342826470076E-2"/>
    <n v="0.29346057462103098"/>
    <n v="0.200386803362503"/>
    <n v="5.2447481538067199E-2"/>
    <n v="0.15420540799622701"/>
    <n v="0.103029095058601"/>
    <n v="2.9373746602129099E-2"/>
    <n v="7.2393172626311897E-2"/>
    <n v="5.8117252328073001E-2"/>
    <n v="5.6956450675204398"/>
  </r>
  <r>
    <x v="51"/>
    <x v="32"/>
    <n v="0.876502596310199"/>
    <n v="8.7971660996934598E-2"/>
    <n v="0.72458355181879897"/>
    <n v="0.18744478718426599"/>
    <x v="1710"/>
    <n v="2.8757225072750602E-2"/>
    <n v="0.29306924488312902"/>
    <n v="0.18185453156994499"/>
    <n v="5.4364434368473102E-2"/>
    <n v="0.162964037050564"/>
    <n v="0.108212645521768"/>
    <n v="2.9622428023894799E-2"/>
    <n v="7.0291986306462106E-2"/>
    <n v="6.2870324846828293E-2"/>
    <n v="5.6687554081862999"/>
  </r>
  <r>
    <x v="52"/>
    <x v="0"/>
    <n v="0.77839562553098995"/>
    <n v="1.0332393211948499E-2"/>
    <n v="0.55576865967169997"/>
    <n v="0.43389894711635102"/>
    <x v="1711"/>
    <n v="5.1923400830703001E-2"/>
    <n v="0.37848431001085697"/>
    <n v="0.13030864133905901"/>
    <n v="9.5471251223094897E-2"/>
    <n v="2.98717863454479E-2"/>
    <n v="9.4937060079899799E-2"/>
    <n v="1.7321611613643099E-2"/>
    <n v="4.1537167039957697E-2"/>
    <n v="0.14544659014651401"/>
    <n v="7.4057906998318801"/>
  </r>
  <r>
    <x v="52"/>
    <x v="1"/>
    <n v="0.79192628162018297"/>
    <n v="9.3749336262815598E-3"/>
    <n v="0.57158424309137501"/>
    <n v="0.41904082328234299"/>
    <x v="1712"/>
    <n v="4.9839455069649902E-2"/>
    <n v="0.38770364076918801"/>
    <n v="0.14117219851704901"/>
    <n v="9.4891598085411893E-2"/>
    <n v="2.7594675091847098E-2"/>
    <n v="0.10654873571904799"/>
    <n v="1.7322473124641101E-2"/>
    <n v="4.7363937845482498E-2"/>
    <n v="0.11227489949195001"/>
    <n v="7.3767801154040296"/>
  </r>
  <r>
    <x v="52"/>
    <x v="2"/>
    <n v="0.91421564191244298"/>
    <n v="9.6724661048297293E-3"/>
    <n v="0.58784768693907896"/>
    <n v="0.40247984695609201"/>
    <x v="1713"/>
    <n v="4.8431575336556801E-2"/>
    <n v="0.40701416989495598"/>
    <n v="0.14025363464943499"/>
    <n v="0.10275777356924801"/>
    <n v="2.6987528808114301E-2"/>
    <n v="9.8824500556648806E-2"/>
    <n v="1.84469447993394E-2"/>
    <n v="4.3927280308601199E-2"/>
    <n v="9.7012536921629602E-2"/>
    <n v="7.4539734526302803"/>
  </r>
  <r>
    <x v="52"/>
    <x v="3"/>
    <n v="0.87605083071324397"/>
    <n v="9.2013203166635103E-3"/>
    <n v="0.58078438641924801"/>
    <n v="0.410014293264089"/>
    <x v="1714"/>
    <n v="4.9653190194972302E-2"/>
    <n v="0.42876774531760697"/>
    <n v="0.13051372447464199"/>
    <n v="9.2310170568063205E-2"/>
    <n v="2.39277798982435E-2"/>
    <n v="9.3281113161018697E-2"/>
    <n v="1.9621309077765301E-2"/>
    <n v="4.3956361305752603E-2"/>
    <n v="0.10207201137468699"/>
    <n v="7.4033252620786296"/>
  </r>
  <r>
    <x v="52"/>
    <x v="4"/>
    <n v="1.0242620104775699"/>
    <n v="8.3318049724390806E-3"/>
    <n v="0.51205426882534899"/>
    <n v="0.47961392620221199"/>
    <x v="1715"/>
    <n v="4.6211968348155601E-2"/>
    <n v="0.43213790403846097"/>
    <n v="0.121659265117344"/>
    <n v="8.6691527986465899E-2"/>
    <n v="1.3014746362030399E-2"/>
    <n v="9.0646711426258006E-2"/>
    <n v="1.6177062496347001E-2"/>
    <n v="4.4202473740859699E-2"/>
    <n v="0.13537362454348201"/>
    <n v="7.3804455861720299"/>
  </r>
  <r>
    <x v="52"/>
    <x v="5"/>
    <n v="0.97433685693199101"/>
    <n v="9.7404480845644306E-3"/>
    <n v="0.59417184764990105"/>
    <n v="0.39608770426553502"/>
    <x v="1716"/>
    <n v="4.4950592985454702E-2"/>
    <n v="0.43383123673691798"/>
    <n v="0.12042522115467801"/>
    <n v="9.2841258178140706E-2"/>
    <n v="1.4729969329470001E-2"/>
    <n v="9.4900072901448307E-2"/>
    <n v="1.6254832572160101E-2"/>
    <n v="3.9639655361971303E-2"/>
    <n v="0.12814764706193599"/>
    <n v="7.4084725242188201"/>
  </r>
  <r>
    <x v="52"/>
    <x v="6"/>
    <n v="1.06665631919842"/>
    <n v="7.4811538405019796E-3"/>
    <n v="0.49495711926462399"/>
    <n v="0.49756172689487399"/>
    <x v="1717"/>
    <n v="4.2735008841650497E-2"/>
    <n v="0.417300734683616"/>
    <n v="0.111588496192234"/>
    <n v="9.0979525324495103E-2"/>
    <n v="1.94446948144812E-2"/>
    <n v="8.7407567078262693E-2"/>
    <n v="1.3475661389477599E-2"/>
    <n v="4.40119393080027E-2"/>
    <n v="0.16030090083523099"/>
    <n v="7.4413136841146503"/>
  </r>
  <r>
    <x v="52"/>
    <x v="7"/>
    <n v="1.0102429306227201"/>
    <n v="9.8207470340797905E-3"/>
    <n v="0.55835276208168105"/>
    <n v="0.43182649088423902"/>
    <x v="1718"/>
    <n v="4.6617719328227898E-2"/>
    <n v="0.42768968654270201"/>
    <n v="0.13128337886734101"/>
    <n v="9.1919327462049394E-2"/>
    <n v="2.77366521427998E-2"/>
    <n v="9.7430380442830006E-2"/>
    <n v="1.66291339031426E-2"/>
    <n v="4.1197627170703299E-2"/>
    <n v="0.105915030750465"/>
    <n v="7.4952555887579999"/>
  </r>
  <r>
    <x v="52"/>
    <x v="8"/>
    <n v="0.98942343746665196"/>
    <n v="8.4737890115393795E-3"/>
    <n v="0.55777440357058605"/>
    <n v="0.433751807417875"/>
    <x v="1719"/>
    <n v="4.5568496274781899E-2"/>
    <n v="0.38067599150660802"/>
    <n v="0.119869841441407"/>
    <n v="8.2382067026167904E-2"/>
    <n v="2.6560748054665299E-2"/>
    <n v="8.7064146308168805E-2"/>
    <n v="1.6261136829802701E-2"/>
    <n v="3.3982255091283199E-2"/>
    <n v="0.19370597739698001"/>
    <n v="7.1426158105090298"/>
  </r>
  <r>
    <x v="52"/>
    <x v="9"/>
    <n v="0.95665305195676298"/>
    <n v="9.5578936180064304E-3"/>
    <n v="0.58349987658078795"/>
    <n v="0.40694222980120498"/>
    <x v="1720"/>
    <n v="5.4580830221834402E-2"/>
    <n v="0.437101655255629"/>
    <n v="0.13308215603790799"/>
    <n v="9.7751005293155196E-2"/>
    <n v="2.59812349203573E-2"/>
    <n v="9.9680914932339104E-2"/>
    <n v="1.8096439832722501E-2"/>
    <n v="2.2117111904726101E-2"/>
    <n v="9.8929375426141206E-2"/>
    <n v="7.4405961605909399"/>
  </r>
  <r>
    <x v="52"/>
    <x v="10"/>
    <n v="1.0844259277777299"/>
    <n v="1.03754186991036E-2"/>
    <n v="0.58985453713347202"/>
    <n v="0.39977004416742501"/>
    <x v="1721"/>
    <n v="5.6621812338561797E-2"/>
    <n v="0.45223994042215299"/>
    <n v="0.124881454324105"/>
    <n v="0.12689404567082499"/>
    <n v="2.1509421474763299E-2"/>
    <n v="0.10891728598709401"/>
    <n v="1.5844199459307099E-2"/>
    <n v="1.76914439773957E-2"/>
    <n v="6.8582815942294997E-2"/>
    <n v="7.4149190026356404"/>
  </r>
  <r>
    <x v="52"/>
    <x v="11"/>
    <n v="1.5334110857912999"/>
    <n v="9.1155056595233902E-3"/>
    <n v="0.59974086715580599"/>
    <n v="0.39114362718467"/>
    <x v="1722"/>
    <n v="6.0279439851588602E-2"/>
    <n v="0.47186917428241698"/>
    <n v="0.106958060827923"/>
    <n v="0.15037497799201399"/>
    <n v="1.8655678322401299E-2"/>
    <n v="0.11135231331499899"/>
    <n v="1.32046873773656E-2"/>
    <n v="1.6230277969937999E-2"/>
    <n v="4.4878775844465903E-2"/>
    <n v="7.42570371547865"/>
  </r>
  <r>
    <x v="52"/>
    <x v="12"/>
    <n v="0.77275833766263902"/>
    <n v="1.34034567718206E-2"/>
    <n v="0.59288731747180301"/>
    <n v="0.39370922575637601"/>
    <x v="1723"/>
    <n v="5.5212428451909601E-2"/>
    <n v="0.37039150603801102"/>
    <n v="0.162966321890228"/>
    <n v="9.9983589808092299E-2"/>
    <n v="3.4410317080119199E-2"/>
    <n v="0.104845968794318"/>
    <n v="2.0587610018362599E-2"/>
    <n v="4.9580510368632598E-2"/>
    <n v="9.2401688692098402E-2"/>
    <n v="7.4826289441550502"/>
  </r>
  <r>
    <x v="52"/>
    <x v="13"/>
    <n v="0.80623731531506704"/>
    <n v="1.46280290636846E-2"/>
    <n v="0.60376607522343395"/>
    <n v="0.381605895712881"/>
    <x v="1724"/>
    <n v="5.3303735564596701E-2"/>
    <n v="0.38136983087141002"/>
    <n v="0.16379184655988599"/>
    <n v="9.0279363015995803E-2"/>
    <n v="3.3139777166244902E-2"/>
    <n v="0.104931897098628"/>
    <n v="1.8143792244728299E-2"/>
    <n v="4.6081206014085503E-2"/>
    <n v="9.92362077947508E-2"/>
    <n v="7.4297201383850204"/>
  </r>
  <r>
    <x v="52"/>
    <x v="14"/>
    <n v="0.54299186738328498"/>
    <n v="2.0198372353665801E-2"/>
    <n v="0.60013924691893095"/>
    <n v="0.37966238072740399"/>
    <x v="1725"/>
    <n v="4.7136948883231701E-2"/>
    <n v="0.33564916245351201"/>
    <n v="0.13268535917875199"/>
    <n v="0.102116203833852"/>
    <n v="7.2629360924866507E-2"/>
    <n v="0.112710256609887"/>
    <n v="2.7148661405354799E-2"/>
    <n v="1.6768558634825001E-2"/>
    <n v="0.141505924973891"/>
    <n v="7.4839146765820503"/>
  </r>
  <r>
    <x v="52"/>
    <x v="15"/>
    <n v="0.108131929930632"/>
    <n v="7.2474903100070695E-2"/>
    <n v="0.73132439098346302"/>
    <n v="0.19620070591646599"/>
    <x v="1726"/>
    <n v="5.0796352214091402E-5"/>
    <n v="0.14627695300035001"/>
    <n v="9.7298458960237803E-3"/>
    <n v="0.150382296820018"/>
    <n v="0.38833181740230899"/>
    <n v="5.0040528542557097E-2"/>
    <n v="0.101314670377261"/>
    <n v="0"/>
    <n v="0.14833225155916599"/>
    <n v="8.1251681506802296"/>
  </r>
  <r>
    <x v="52"/>
    <x v="16"/>
    <n v="0.14181598744522"/>
    <n v="6.3809996400289198E-2"/>
    <n v="0.73861871908175203"/>
    <n v="0.19757128451795899"/>
    <x v="1727"/>
    <n v="1.2936892823834701E-4"/>
    <n v="0.152061390257162"/>
    <n v="1.6303067040018101E-2"/>
    <n v="0.14632585788598099"/>
    <n v="0.311778256360421"/>
    <n v="6.2031772121598501E-2"/>
    <n v="0.10094642904847501"/>
    <n v="0"/>
    <n v="0.20275653141776401"/>
    <n v="8.0300989310853996"/>
  </r>
  <r>
    <x v="52"/>
    <x v="17"/>
    <n v="0.41361909259371199"/>
    <n v="2.5951387931992701E-2"/>
    <n v="0.62734729989861804"/>
    <n v="0.34670131216938899"/>
    <x v="1728"/>
    <n v="2.1928899079471001E-2"/>
    <n v="0.463749538774124"/>
    <n v="2.15214528584734E-2"/>
    <n v="7.2838134196858695E-2"/>
    <n v="0.100503310378532"/>
    <n v="7.3102818744010797E-2"/>
    <n v="3.7290920063575601E-2"/>
    <n v="0"/>
    <n v="0.201282303560056"/>
    <n v="7.69737947129655"/>
  </r>
  <r>
    <x v="52"/>
    <x v="18"/>
    <n v="0.68034219904785598"/>
    <n v="1.5633664640251E-2"/>
    <n v="0.62180467797192196"/>
    <n v="0.36256165738782697"/>
    <x v="1729"/>
    <n v="3.1260088360234903E-2"/>
    <n v="0.50704382836351203"/>
    <n v="7.0391257523625794E-2"/>
    <n v="8.8485442344372597E-2"/>
    <n v="5.4717423511736397E-2"/>
    <n v="0.109097100867483"/>
    <n v="2.62306267601497E-2"/>
    <n v="3.0620243427854198E-3"/>
    <n v="0.102654309681249"/>
    <n v="7.6402869496045804"/>
  </r>
  <r>
    <x v="52"/>
    <x v="19"/>
    <n v="0.76866017218805005"/>
    <n v="1.6707224096872999E-2"/>
    <n v="0.61024255385662096"/>
    <n v="0.37305022204650601"/>
    <x v="1730"/>
    <n v="3.8094179629668497E-2"/>
    <n v="0.478440732867286"/>
    <n v="0.115196794704969"/>
    <n v="9.5703662165200806E-2"/>
    <n v="4.5185386494190398E-2"/>
    <n v="0.105619245411985"/>
    <n v="2.55809318434513E-2"/>
    <n v="2.2547079093049802E-3"/>
    <n v="8.6984698471386193E-2"/>
    <n v="7.4569259313818996"/>
  </r>
  <r>
    <x v="52"/>
    <x v="20"/>
    <n v="0.73048653509971895"/>
    <n v="1.51823545058996E-2"/>
    <n v="0.59882010351419401"/>
    <n v="0.38599754197990599"/>
    <x v="1731"/>
    <n v="3.7006525895336803E-2"/>
    <n v="0.416466921444411"/>
    <n v="0.111579157366099"/>
    <n v="9.5628260532833798E-2"/>
    <n v="4.4881611664542603E-2"/>
    <n v="0.105752699675846"/>
    <n v="2.21941520861106E-2"/>
    <n v="1.2420251171334599E-3"/>
    <n v="0.15588000692901699"/>
    <n v="7.6688624175096196"/>
  </r>
  <r>
    <x v="52"/>
    <x v="21"/>
    <n v="0.82010359461700699"/>
    <n v="1.2671612695068E-2"/>
    <n v="0.550115467637044"/>
    <n v="0.437212919667888"/>
    <x v="1732"/>
    <n v="4.2078413855133702E-2"/>
    <n v="0.448770511052832"/>
    <n v="8.8276605107283093E-2"/>
    <n v="9.3482907074583302E-2"/>
    <n v="4.4041943300241498E-2"/>
    <n v="0.11428931020622"/>
    <n v="2.2336427562739802E-2"/>
    <n v="3.3160795143530302E-3"/>
    <n v="0.13739028630605099"/>
    <n v="7.5661419611030398"/>
  </r>
  <r>
    <x v="52"/>
    <x v="22"/>
    <n v="0.34080385005001401"/>
    <n v="3.0549398459209499E-2"/>
    <n v="0.68344710234459705"/>
    <n v="0.286003499196193"/>
    <x v="1733"/>
    <n v="3.4737316144195202E-2"/>
    <n v="0.27553526556534003"/>
    <n v="5.4966541141132301E-2"/>
    <n v="0.118732809137703"/>
    <n v="9.8479229687373396E-2"/>
    <n v="0.16517822569707299"/>
    <n v="3.9376068107394198E-2"/>
    <n v="5.9813049815904901E-3"/>
    <n v="0.194506731816115"/>
    <n v="7.5401343340150202"/>
  </r>
  <r>
    <x v="52"/>
    <x v="23"/>
    <n v="1.1392851383073099"/>
    <n v="1.45698022424174E-2"/>
    <n v="0.673254247680662"/>
    <n v="0.312175950076921"/>
    <x v="1734"/>
    <n v="4.9555122630290403E-2"/>
    <n v="0.50438155727381995"/>
    <n v="2.6743820945272102E-2"/>
    <n v="0.15968773224372401"/>
    <n v="3.4089601058083403E-2"/>
    <n v="0.119500152765722"/>
    <n v="1.62125749219794E-2"/>
    <n v="8.6543617372471899E-4"/>
    <n v="8.2783577135580405E-2"/>
    <n v="7.3019241094333802"/>
  </r>
  <r>
    <x v="52"/>
    <x v="24"/>
    <n v="0.17087952768723799"/>
    <n v="4.6243736252637099E-2"/>
    <n v="0.730903131777068"/>
    <n v="0.22285313197029499"/>
    <x v="1735"/>
    <n v="9.1209106668516202E-3"/>
    <n v="9.9449004048106096E-2"/>
    <n v="4.5594882738115003E-2"/>
    <n v="0.100185727645188"/>
    <n v="0.19249219971638201"/>
    <n v="0.204723058715052"/>
    <n v="5.7573454565245298E-2"/>
    <n v="2.0138192269418898E-3"/>
    <n v="0.28022269404840999"/>
    <n v="7.8798972026995102"/>
  </r>
  <r>
    <x v="52"/>
    <x v="25"/>
    <n v="0.18051329552028"/>
    <n v="4.2047277107617201E-2"/>
    <n v="0.700635233498625"/>
    <n v="0.25731748939375798"/>
    <x v="1736"/>
    <n v="3.7762265369742599E-3"/>
    <n v="0.10934994990908301"/>
    <n v="4.9330808185558801E-2"/>
    <n v="0.10657351315696401"/>
    <n v="0.17245808134974999"/>
    <n v="0.22072548645769"/>
    <n v="5.21869826137277E-2"/>
    <n v="1.0863413131952601E-3"/>
    <n v="0.27238161276237699"/>
    <n v="7.7860203939949004"/>
  </r>
  <r>
    <x v="52"/>
    <x v="26"/>
    <n v="0.23300871229297601"/>
    <n v="3.9220410090301097E-2"/>
    <n v="0.700015227485971"/>
    <n v="0.26076436242372802"/>
    <x v="1737"/>
    <n v="5.2282633232215402E-3"/>
    <n v="0.110899646115307"/>
    <n v="4.9551472851311597E-2"/>
    <n v="9.4899703657533793E-2"/>
    <n v="0.14628344107994301"/>
    <n v="0.21885557215468801"/>
    <n v="4.9917559074872497E-2"/>
    <n v="2.0198207986780398E-3"/>
    <n v="0.30339237617078102"/>
    <n v="7.6038456676195203"/>
  </r>
  <r>
    <x v="52"/>
    <x v="27"/>
    <n v="0.72619374938051795"/>
    <n v="1.61695146993516E-2"/>
    <n v="0.62673854322654998"/>
    <n v="0.357091942074099"/>
    <x v="1738"/>
    <n v="2.3660238123330301E-2"/>
    <n v="0.47382363428624702"/>
    <n v="4.8821979485670498E-2"/>
    <n v="0.12367006898664699"/>
    <n v="5.2806158745279601E-2"/>
    <n v="0.110070979583048"/>
    <n v="2.34459463779449E-2"/>
    <n v="1.5472151049330399E-3"/>
    <n v="0.13546087946384799"/>
    <n v="7.6590574917728196"/>
  </r>
  <r>
    <x v="52"/>
    <x v="28"/>
    <n v="0.77276987234859496"/>
    <n v="1.6099279628647201E-2"/>
    <n v="0.62815032464159903"/>
    <n v="0.35575039572975398"/>
    <x v="1739"/>
    <n v="3.5798847268659E-2"/>
    <n v="0.48581053841423599"/>
    <n v="8.88404165402472E-2"/>
    <n v="9.1506613742623394E-2"/>
    <n v="5.1166782039107697E-2"/>
    <n v="0.110933173334123"/>
    <n v="2.12709593833218E-2"/>
    <n v="8.0466331666497401E-3"/>
    <n v="9.7929092274112298E-2"/>
    <n v="7.6267747740544998"/>
  </r>
  <r>
    <x v="52"/>
    <x v="29"/>
    <n v="0.729672811594823"/>
    <n v="1.6217208906492399E-2"/>
    <n v="0.59589720748964403"/>
    <n v="0.38788558360386399"/>
    <x v="1740"/>
    <n v="4.2572934717097201E-2"/>
    <n v="0.44514616333349299"/>
    <n v="0.11527489038981301"/>
    <n v="6.1569747679023901E-2"/>
    <n v="5.3135629179688899E-2"/>
    <n v="0.110353183766771"/>
    <n v="1.8571862113335301E-2"/>
    <n v="2.04426070676978E-2"/>
    <n v="0.124217754493936"/>
    <n v="7.6761859328428104"/>
  </r>
  <r>
    <x v="52"/>
    <x v="30"/>
    <n v="0.83427362534375704"/>
    <n v="1.6932547538064901E-2"/>
    <n v="0.60416387547847805"/>
    <n v="0.378903576983457"/>
    <x v="1741"/>
    <n v="4.0835126650615103E-2"/>
    <n v="0.42371806618568197"/>
    <n v="0.13414535471386799"/>
    <n v="5.4812031228128701E-2"/>
    <n v="4.98330931223697E-2"/>
    <n v="0.105033738561843"/>
    <n v="1.7668672058928001E-2"/>
    <n v="1.7844589485442101E-2"/>
    <n v="0.15025728528551299"/>
    <n v="7.4832500757997504"/>
  </r>
  <r>
    <x v="52"/>
    <x v="31"/>
    <n v="0.81074860282037897"/>
    <n v="1.33373411673442E-2"/>
    <n v="0.61021360085264897"/>
    <n v="0.376449057980007"/>
    <x v="1742"/>
    <n v="4.7570837478615798E-2"/>
    <n v="0.42267683869112999"/>
    <n v="0.18650555526580601"/>
    <n v="6.2143241055678901E-2"/>
    <n v="4.8746350819103897E-2"/>
    <n v="0.10045130579533"/>
    <n v="1.9312656721818099E-2"/>
    <n v="1.5003707324532401E-2"/>
    <n v="9.1544745886237497E-2"/>
    <n v="7.6888738407592196"/>
  </r>
  <r>
    <x v="52"/>
    <x v="32"/>
    <n v="0.74992821306977997"/>
    <n v="1.6008748454533501E-2"/>
    <n v="0.60041262004980001"/>
    <n v="0.38357863149566701"/>
    <x v="1743"/>
    <n v="6.4286030152223506E-2"/>
    <n v="0.35623661090875097"/>
    <n v="0.1780801783456"/>
    <n v="6.5673123228518301E-2"/>
    <n v="5.5584003514066803E-2"/>
    <n v="0.114817085281725"/>
    <n v="2.2681926875279101E-2"/>
    <n v="2.2245798574781699E-2"/>
    <n v="0.11127549911988099"/>
    <n v="7.7003581638070999"/>
  </r>
  <r>
    <x v="53"/>
    <x v="0"/>
    <n v="0.80293239372154801"/>
    <n v="3.5445701508672003E-2"/>
    <n v="0.656137617138976"/>
    <n v="0.30841668135235201"/>
    <x v="1744"/>
    <n v="5.0082601328931803E-2"/>
    <n v="0.280013691860863"/>
    <n v="0.16757873657077299"/>
    <n v="0.10968395714031801"/>
    <n v="6.4987555855416698E-2"/>
    <n v="0.104688150917957"/>
    <n v="8.1466630262928205E-2"/>
    <n v="0.11374401103161599"/>
    <n v="1.07078401877741E-2"/>
    <n v="7.5141131259949399"/>
  </r>
  <r>
    <x v="53"/>
    <x v="1"/>
    <n v="0.81268410441098904"/>
    <n v="2.9377732975672401E-2"/>
    <n v="0.63071531321789998"/>
    <n v="0.33990695380642699"/>
    <x v="1745"/>
    <n v="4.7383804301749703E-2"/>
    <n v="0.28819640068026497"/>
    <n v="0.189771140970002"/>
    <n v="0.10147699141986"/>
    <n v="6.49424754482609E-2"/>
    <n v="0.10931432621808999"/>
    <n v="7.1655958989261706E-2"/>
    <n v="9.9702112794417097E-2"/>
    <n v="1.0203521835566101E-2"/>
    <n v="7.48378491547831"/>
  </r>
  <r>
    <x v="53"/>
    <x v="2"/>
    <n v="0.96964667405620797"/>
    <n v="3.2256456198358902E-2"/>
    <n v="0.64868337206675297"/>
    <n v="0.31906017173488799"/>
    <x v="1746"/>
    <n v="4.1381551095583703E-2"/>
    <n v="0.31164720810877899"/>
    <n v="0.181231685788978"/>
    <n v="0.10710866196487601"/>
    <n v="6.32216860783721E-2"/>
    <n v="0.100868349710412"/>
    <n v="7.1975866190807605E-2"/>
    <n v="0.101633790274946"/>
    <n v="8.8273661964972609E-3"/>
    <n v="7.4452910237469796"/>
  </r>
  <r>
    <x v="53"/>
    <x v="3"/>
    <n v="0.92819240059969799"/>
    <n v="3.2422812848216798E-2"/>
    <n v="0.65644824156638204"/>
    <n v="0.311128945585401"/>
    <x v="1747"/>
    <n v="5.14115511198125E-2"/>
    <n v="0.32095047616112798"/>
    <n v="0.171869392494537"/>
    <n v="9.5473889614100804E-2"/>
    <n v="6.1874063852702998E-2"/>
    <n v="9.89553327322895E-2"/>
    <n v="6.3342663310572894E-2"/>
    <n v="0.118491049533735"/>
    <n v="9.2830973791918694E-3"/>
    <n v="7.58040103903119"/>
  </r>
  <r>
    <x v="53"/>
    <x v="4"/>
    <n v="0.96483976699525198"/>
    <n v="2.8528091181368599E-2"/>
    <n v="0.63642226063928997"/>
    <n v="0.33504964817934202"/>
    <x v="1748"/>
    <n v="4.7803206338495503E-2"/>
    <n v="0.33207337360839001"/>
    <n v="0.17370610362084599"/>
    <n v="0.10187707934087099"/>
    <n v="5.60466901641909E-2"/>
    <n v="0.102223557138776"/>
    <n v="6.5980059922634199E-2"/>
    <n v="9.7771959383757698E-2"/>
    <n v="1.37627471437133E-2"/>
    <n v="7.5685232974383601"/>
  </r>
  <r>
    <x v="53"/>
    <x v="5"/>
    <n v="0.97027281894295803"/>
    <n v="2.5946775357591101E-2"/>
    <n v="0.65483553222578295"/>
    <n v="0.31921769241662601"/>
    <x v="1749"/>
    <n v="4.8490849191077198E-2"/>
    <n v="0.32450064764254"/>
    <n v="0.15971322718693801"/>
    <n v="0.113054024300976"/>
    <n v="5.3933170848083897E-2"/>
    <n v="9.9386207991952497E-2"/>
    <n v="6.5852774178801601E-2"/>
    <n v="0.115913703501566"/>
    <n v="8.6951919553878796E-3"/>
    <n v="7.4857531485499802"/>
  </r>
  <r>
    <x v="53"/>
    <x v="6"/>
    <n v="0.96668369017363398"/>
    <n v="2.6215958656934098E-2"/>
    <n v="0.66299806517220095"/>
    <n v="0.31078597617086501"/>
    <x v="1750"/>
    <n v="5.1426249676499801E-2"/>
    <n v="0.34943944655390202"/>
    <n v="0.160114866717912"/>
    <n v="0.107847902752939"/>
    <n v="5.13160857826001E-2"/>
    <n v="0.109724908937104"/>
    <n v="6.2361522594799997E-2"/>
    <n v="9.2194635111071593E-2"/>
    <n v="8.1752077161078001E-3"/>
    <n v="7.5053041991228202"/>
  </r>
  <r>
    <x v="53"/>
    <x v="7"/>
    <n v="0.98837521604993595"/>
    <n v="2.4820316524689599E-2"/>
    <n v="0.64821039235963396"/>
    <n v="0.32696929111567602"/>
    <x v="1751"/>
    <n v="4.5611989246766502E-2"/>
    <n v="0.34074164723070499"/>
    <n v="0.17355052081500499"/>
    <n v="0.106653384269464"/>
    <n v="5.11210503044821E-2"/>
    <n v="9.9844720095050896E-2"/>
    <n v="7.0143254231516294E-2"/>
    <n v="9.7671861131211193E-2"/>
    <n v="5.05308548164057E-3"/>
    <n v="7.5529005440208996"/>
  </r>
  <r>
    <x v="53"/>
    <x v="8"/>
    <n v="0.93866279399567798"/>
    <n v="2.8800513489987498E-2"/>
    <n v="0.65762408902257496"/>
    <n v="0.31357539748743801"/>
    <x v="1752"/>
    <n v="5.0797341933658598E-2"/>
    <n v="0.33259111186392498"/>
    <n v="0.17286853106939601"/>
    <n v="0.104229928435023"/>
    <n v="5.5369026131229203E-2"/>
    <n v="9.6318386855040294E-2"/>
    <n v="7.1742385734199596E-2"/>
    <n v="0.100671082270803"/>
    <n v="3.8985075108975299E-3"/>
    <n v="7.3569859118899599"/>
  </r>
  <r>
    <x v="53"/>
    <x v="9"/>
    <n v="0.97585735921302197"/>
    <n v="2.9007526524146801E-2"/>
    <n v="0.66483774323586697"/>
    <n v="0.30615473023998702"/>
    <x v="1753"/>
    <n v="5.3500437995859101E-2"/>
    <n v="0.34832756408086901"/>
    <n v="0.16605282325528301"/>
    <n v="0.10867590141177801"/>
    <n v="5.7067884469956497E-2"/>
    <n v="0.10751026248777"/>
    <n v="7.4638772273127804E-2"/>
    <n v="7.0647697987243199E-2"/>
    <n v="5.3258390925256102E-3"/>
    <n v="7.3262491760875603"/>
  </r>
  <r>
    <x v="53"/>
    <x v="10"/>
    <n v="1.07864462236713"/>
    <n v="2.79464130846808E-2"/>
    <n v="0.62600807195657104"/>
    <n v="0.34604551495874902"/>
    <x v="1754"/>
    <n v="5.6907457118625597E-2"/>
    <n v="0.35291442222990099"/>
    <n v="0.16349193421216601"/>
    <n v="0.129924369319035"/>
    <n v="5.4389111506852703E-2"/>
    <n v="0.10413150664028201"/>
    <n v="7.5874613215369299E-2"/>
    <n v="4.9643060202342597E-2"/>
    <n v="5.4855937218454198E-3"/>
    <n v="7.5770422915350402"/>
  </r>
  <r>
    <x v="53"/>
    <x v="11"/>
    <n v="1.60320815947395"/>
    <n v="2.3284729789001601E-2"/>
    <n v="0.64219952848302198"/>
    <n v="0.33451574172797599"/>
    <x v="1755"/>
    <n v="5.6088393209104102E-2"/>
    <n v="0.41506734823284003"/>
    <n v="0.13870066501030301"/>
    <n v="0.151311125952521"/>
    <n v="4.3082396412752397E-2"/>
    <n v="0.106575199849541"/>
    <n v="4.7575510199328402E-2"/>
    <n v="3.0605071453234701E-2"/>
    <n v="4.6134456570535902E-3"/>
    <n v="7.45849067557719"/>
  </r>
  <r>
    <x v="53"/>
    <x v="12"/>
    <n v="0.80520817250560595"/>
    <n v="2.9789944106777499E-2"/>
    <n v="0.65690809764688196"/>
    <n v="0.31330195824634"/>
    <x v="1756"/>
    <n v="4.59327594463304E-2"/>
    <n v="0.29434358285908901"/>
    <n v="0.19048279643234201"/>
    <n v="0.109089038569351"/>
    <n v="6.7051745660238707E-2"/>
    <n v="0.107379216608835"/>
    <n v="8.1505261942187796E-2"/>
    <n v="8.6491794387219906E-2"/>
    <n v="5.76391922300415E-3"/>
    <n v="7.5704732808340998"/>
  </r>
  <r>
    <x v="53"/>
    <x v="13"/>
    <n v="0.83389202146130603"/>
    <n v="3.2088825660231197E-2"/>
    <n v="0.67083084148891003"/>
    <n v="0.297080332850859"/>
    <x v="1757"/>
    <n v="5.13496548111637E-2"/>
    <n v="0.29076621542122599"/>
    <n v="0.21151095667490299"/>
    <n v="0.10378640661058899"/>
    <n v="6.4940919508298597E-2"/>
    <n v="0.111886706470693"/>
    <n v="7.5144876859259399E-2"/>
    <n v="7.1242455025238197E-2"/>
    <n v="5.7416878444041001E-3"/>
    <n v="7.4793849685606899"/>
  </r>
  <r>
    <x v="53"/>
    <x v="14"/>
    <n v="0.60199684722319302"/>
    <n v="3.8601982752528602E-2"/>
    <n v="0.67756431984462895"/>
    <n v="0.28383369740284298"/>
    <x v="1758"/>
    <n v="3.5527383773994801E-2"/>
    <n v="0.27866205106049602"/>
    <n v="0.16800981997148001"/>
    <n v="0.11265424165929599"/>
    <n v="0.10527012775722901"/>
    <n v="0.12917956690072699"/>
    <n v="8.3839360244842398E-2"/>
    <n v="6.4923767182046496E-2"/>
    <n v="9.3783090855530694E-3"/>
    <n v="7.5093541975417599"/>
  </r>
  <r>
    <x v="53"/>
    <x v="15"/>
    <n v="0.13241615914520999"/>
    <n v="0.12590255301275799"/>
    <n v="0.67310591628490002"/>
    <n v="0.20099153070234199"/>
    <x v="1759"/>
    <n v="0"/>
    <n v="0.25075245412063701"/>
    <n v="2.8626178875337902E-2"/>
    <n v="6.9605619151270406E-2"/>
    <n v="0.30387873937656901"/>
    <n v="0.107033963819883"/>
    <n v="0.139928901950649"/>
    <n v="1.01875809222161E-2"/>
    <n v="6.30208084389349E-2"/>
    <n v="7.6825042684646698"/>
  </r>
  <r>
    <x v="53"/>
    <x v="16"/>
    <n v="0.176525370936508"/>
    <n v="0.117461699815036"/>
    <n v="0.69773314035738598"/>
    <n v="0.184805159827578"/>
    <x v="1760"/>
    <n v="0"/>
    <n v="0.231297272780107"/>
    <n v="4.8983707775061301E-2"/>
    <n v="7.75323699344629E-2"/>
    <n v="0.25624436047621801"/>
    <n v="0.10795363294136"/>
    <n v="0.22567777801692099"/>
    <n v="6.4415438489020399E-3"/>
    <n v="2.5627942117379499E-2"/>
    <n v="7.5353794574962096"/>
  </r>
  <r>
    <x v="53"/>
    <x v="17"/>
    <n v="0.47936380169547599"/>
    <n v="7.4277286048783003E-2"/>
    <n v="0.69331030871444999"/>
    <n v="0.23241240523676701"/>
    <x v="1761"/>
    <n v="2.4666095320704601E-2"/>
    <n v="0.451193960062166"/>
    <n v="3.7628621242903601E-2"/>
    <n v="7.7263074592312297E-2"/>
    <n v="9.85719784814615E-2"/>
    <n v="9.53624173211573E-2"/>
    <n v="0.18238624616336099"/>
    <n v="8.1249228232134606E-3"/>
    <n v="1.2591142608252E-2"/>
    <n v="7.6776826036076704"/>
  </r>
  <r>
    <x v="53"/>
    <x v="18"/>
    <n v="0.78999232433028699"/>
    <n v="5.1129173748096501E-2"/>
    <n v="0.66861742064777396"/>
    <n v="0.28025340560412998"/>
    <x v="1762"/>
    <n v="2.9767548649245398E-2"/>
    <n v="0.40334901568891401"/>
    <n v="0.14686743721312001"/>
    <n v="8.1135224586539795E-2"/>
    <n v="6.6105521579974097E-2"/>
    <n v="0.11455306409169499"/>
    <n v="0.10532121828086601"/>
    <n v="2.9120107180980299E-2"/>
    <n v="1.35676983769533E-2"/>
    <n v="7.7839984413749699"/>
  </r>
  <r>
    <x v="53"/>
    <x v="19"/>
    <n v="0.89880760543071003"/>
    <n v="4.5545543257876998E-2"/>
    <n v="0.66083688381572503"/>
    <n v="0.29361757292639701"/>
    <x v="1763"/>
    <n v="2.9765248428762402E-2"/>
    <n v="0.40992907643787302"/>
    <n v="0.19526601284716499"/>
    <n v="8.6813756078939194E-2"/>
    <n v="6.0305540115644499E-2"/>
    <n v="0.10263670081998801"/>
    <n v="7.0530027016630401E-2"/>
    <n v="2.56853764322083E-2"/>
    <n v="1.0851332632168999E-2"/>
    <n v="7.7488685467728402"/>
  </r>
  <r>
    <x v="53"/>
    <x v="20"/>
    <n v="0.73473974057907998"/>
    <n v="4.5555274396272299E-2"/>
    <n v="0.69896582833869403"/>
    <n v="0.25547889726503398"/>
    <x v="1764"/>
    <n v="4.2442028513206199E-2"/>
    <n v="0.40546976810134799"/>
    <n v="0.15101611537009699"/>
    <n v="9.2410996125048897E-2"/>
    <n v="8.0907057965705895E-2"/>
    <n v="0.118383408871947"/>
    <n v="5.5123837968879701E-2"/>
    <n v="3.5359592641620398E-2"/>
    <n v="5.52661105103681E-3"/>
    <n v="7.7239445122820998"/>
  </r>
  <r>
    <x v="53"/>
    <x v="21"/>
    <n v="0.76537313819797004"/>
    <n v="4.5644801356209998E-2"/>
    <n v="0.69247317691312504"/>
    <n v="0.26188202173066499"/>
    <x v="1765"/>
    <n v="4.0959081971987797E-2"/>
    <n v="0.42394869206365099"/>
    <n v="0.13942569949830899"/>
    <n v="0.103967067552608"/>
    <n v="7.6552950491132102E-2"/>
    <n v="0.12901040991085999"/>
    <n v="5.0589077365918902E-2"/>
    <n v="1.2866940347535299E-2"/>
    <n v="9.4951247203076995E-3"/>
    <n v="7.7212946792656796"/>
  </r>
  <r>
    <x v="53"/>
    <x v="22"/>
    <n v="0.37144274790979598"/>
    <n v="7.4588476377400306E-2"/>
    <n v="0.68884635766283397"/>
    <n v="0.23656516595976501"/>
    <x v="1766"/>
    <n v="3.6748309835046199E-2"/>
    <n v="0.29595313657355099"/>
    <n v="0.108683822234574"/>
    <n v="0.113963017211184"/>
    <n v="0.13405967532778701"/>
    <n v="0.17456897272094701"/>
    <n v="7.7133506777410099E-2"/>
    <n v="1.7054362456301299E-2"/>
    <n v="1.29452502638391E-2"/>
    <n v="7.7028082835745799"/>
  </r>
  <r>
    <x v="53"/>
    <x v="23"/>
    <n v="1.18971405306484"/>
    <n v="3.6854234605399099E-2"/>
    <n v="0.68260046567306598"/>
    <n v="0.28054529972153502"/>
    <x v="1767"/>
    <n v="4.1601963450542699E-2"/>
    <n v="0.49935286256595501"/>
    <n v="4.8304367789085798E-2"/>
    <n v="0.16711239957003801"/>
    <n v="5.9158980032217902E-2"/>
    <n v="0.128779058638755"/>
    <n v="3.1395190896068501E-2"/>
    <n v="9.2812558992820295E-3"/>
    <n v="4.1132975065261198E-3"/>
    <n v="7.7343301706086702"/>
  </r>
  <r>
    <x v="53"/>
    <x v="24"/>
    <n v="0.193697918382296"/>
    <n v="0.107808421392946"/>
    <n v="0.68000260867569096"/>
    <n v="0.21218896993136299"/>
    <x v="1768"/>
    <n v="3.9880188828236201E-3"/>
    <n v="0.18040872109126099"/>
    <n v="0.10405962972582"/>
    <n v="7.4834270706528996E-2"/>
    <n v="0.214823275822808"/>
    <n v="0.22693249153925499"/>
    <n v="0.103812541232621"/>
    <n v="1.4890852863019201E-2"/>
    <n v="3.7742755287787699E-2"/>
    <n v="7.4422206883056896"/>
  </r>
  <r>
    <x v="53"/>
    <x v="25"/>
    <n v="0.19959827091719301"/>
    <n v="9.9686165981572594E-2"/>
    <n v="0.695103055453412"/>
    <n v="0.20521077856501499"/>
    <x v="1769"/>
    <n v="5.6122709310696701E-5"/>
    <n v="0.18971996592042001"/>
    <n v="0.116773772959976"/>
    <n v="7.4895054041258305E-2"/>
    <n v="0.20609241006300799"/>
    <n v="0.227678420055937"/>
    <n v="0.106390183127933"/>
    <n v="1.5774924364126201E-2"/>
    <n v="2.8124773316869401E-2"/>
    <n v="7.4795016432787298"/>
  </r>
  <r>
    <x v="53"/>
    <x v="26"/>
    <n v="0.27814882141344599"/>
    <n v="8.5330823926444005E-2"/>
    <n v="0.69923612706946403"/>
    <n v="0.21543304900409199"/>
    <x v="1770"/>
    <n v="0"/>
    <n v="0.203096788700629"/>
    <n v="0.108076224101274"/>
    <n v="7.9169831204157506E-2"/>
    <n v="0.17407383790296499"/>
    <n v="0.24915850431344799"/>
    <n v="9.8454844301399294E-2"/>
    <n v="1.93371000139279E-2"/>
    <n v="3.4420826711996602E-2"/>
    <n v="7.3494356551535596"/>
  </r>
  <r>
    <x v="53"/>
    <x v="27"/>
    <n v="0.68474909829068598"/>
    <n v="5.72645322183261E-2"/>
    <n v="0.68120234731622198"/>
    <n v="0.26153312046545202"/>
    <x v="1771"/>
    <n v="2.0382533185052901E-2"/>
    <n v="0.44850447911373797"/>
    <n v="0.101150010366324"/>
    <n v="0.118926470859286"/>
    <n v="8.4431844716059204E-2"/>
    <n v="0.127222229674779"/>
    <n v="5.0084547436595003E-2"/>
    <n v="2.22811083253091E-2"/>
    <n v="1.0283641940065501E-2"/>
    <n v="7.6402226714053603"/>
  </r>
  <r>
    <x v="53"/>
    <x v="28"/>
    <n v="0.82103645245789303"/>
    <n v="5.3968320327335603E-2"/>
    <n v="0.68280490419719997"/>
    <n v="0.26322677547546403"/>
    <x v="1772"/>
    <n v="3.2098512152903803E-2"/>
    <n v="0.41190877091308797"/>
    <n v="0.18673470853063301"/>
    <n v="7.2877446523163206E-2"/>
    <n v="8.1495505546577904E-2"/>
    <n v="0.110773279842047"/>
    <n v="4.5537547366892403E-2"/>
    <n v="3.7822157202797101E-2"/>
    <n v="8.1910104246133101E-3"/>
    <n v="7.55207450369981"/>
  </r>
  <r>
    <x v="53"/>
    <x v="29"/>
    <n v="0.80782437994013101"/>
    <n v="5.2594441084079499E-2"/>
    <n v="0.66162970090745599"/>
    <n v="0.285775858008465"/>
    <x v="1773"/>
    <n v="3.8960751118432398E-2"/>
    <n v="0.39795111447572701"/>
    <n v="0.20885686931001901"/>
    <n v="5.6574125954999797E-2"/>
    <n v="8.0988703677836005E-2"/>
    <n v="0.12293672528685699"/>
    <n v="3.6797276713115397E-2"/>
    <n v="2.7821760151404001E-2"/>
    <n v="1.3248823696521099E-2"/>
    <n v="7.6687763575209598"/>
  </r>
  <r>
    <x v="53"/>
    <x v="30"/>
    <n v="0.85271183171530596"/>
    <n v="5.5438307359562101E-2"/>
    <n v="0.68116576380375504"/>
    <n v="0.263395928836683"/>
    <x v="1774"/>
    <n v="3.1606072775945002E-2"/>
    <n v="0.39980983232873402"/>
    <n v="0.23809793793807801"/>
    <n v="5.1705507117165497E-2"/>
    <n v="7.2585087607567295E-2"/>
    <n v="0.11034483777863401"/>
    <n v="3.9674027366694502E-2"/>
    <n v="3.5145932696014598E-2"/>
    <n v="8.8736082336876194E-3"/>
    <n v="7.4545024867964704"/>
  </r>
  <r>
    <x v="53"/>
    <x v="31"/>
    <n v="0.94311944265490799"/>
    <n v="5.02693066157337E-2"/>
    <n v="0.68547741273476004"/>
    <n v="0.26425328064950698"/>
    <x v="1775"/>
    <n v="3.0642555705623499E-2"/>
    <n v="0.389452467274019"/>
    <n v="0.25728826131124399"/>
    <n v="5.2039498286601697E-2"/>
    <n v="7.0416640185391899E-2"/>
    <n v="9.97440683981905E-2"/>
    <n v="4.1033327863368503E-2"/>
    <n v="3.9284163163030301E-2"/>
    <n v="6.9272342278311203E-3"/>
    <n v="7.6384348564891598"/>
  </r>
  <r>
    <x v="53"/>
    <x v="32"/>
    <n v="0.94589110578528102"/>
    <n v="4.91775123657434E-2"/>
    <n v="0.65674846242439799"/>
    <n v="0.29407402520985798"/>
    <x v="1776"/>
    <n v="4.9618000734648102E-2"/>
    <n v="0.35402805084744099"/>
    <n v="0.23748966469293301"/>
    <n v="5.5745226711585098E-2"/>
    <n v="7.3519033643607998E-2"/>
    <n v="0.116973273374571"/>
    <n v="3.5329153747327202E-2"/>
    <n v="5.6540065857790499E-2"/>
    <n v="9.8889718103944597E-3"/>
    <n v="7.5550317727156902"/>
  </r>
  <r>
    <x v="54"/>
    <x v="0"/>
    <n v="0.82558695788188496"/>
    <n v="4.1548959407255899E-2"/>
    <n v="0.62630922999448801"/>
    <n v="0.33214181059825598"/>
    <x v="1777"/>
    <n v="3.38480291826199E-2"/>
    <n v="0.222342455754901"/>
    <n v="0.16653512647317401"/>
    <n v="0.105148431639612"/>
    <n v="0.25041946340520999"/>
    <n v="6.6758585852691898E-2"/>
    <n v="2.53629213359087E-2"/>
    <n v="5.1781155171870701E-2"/>
    <n v="6.5377735539344395E-2"/>
    <n v="5.1972739929230602"/>
  </r>
  <r>
    <x v="54"/>
    <x v="1"/>
    <n v="0.90464313992450196"/>
    <n v="3.2630989765904402E-2"/>
    <n v="0.627620153964353"/>
    <n v="0.33974885626974299"/>
    <x v="1778"/>
    <n v="3.0391363904409399E-2"/>
    <n v="0.21224825069250899"/>
    <n v="0.19013860957447401"/>
    <n v="9.31345162580898E-2"/>
    <n v="0.23378881569892701"/>
    <n v="6.8605828414267003E-2"/>
    <n v="2.1015135277375099E-2"/>
    <n v="7.9890592853174305E-2"/>
    <n v="6.05784279885766E-2"/>
    <n v="5.21690515671217"/>
  </r>
  <r>
    <x v="54"/>
    <x v="2"/>
    <n v="0.99996101527914305"/>
    <n v="3.0923876780313799E-2"/>
    <n v="0.637301890330216"/>
    <n v="0.33177423288947"/>
    <x v="1779"/>
    <n v="2.94457118611266E-2"/>
    <n v="0.22972920334756"/>
    <n v="0.18083399049842799"/>
    <n v="9.4453308283557802E-2"/>
    <n v="0.241576979271065"/>
    <n v="6.6396905749981999E-2"/>
    <n v="2.03245228067883E-2"/>
    <n v="5.9266702675088302E-2"/>
    <n v="6.6780398205249294E-2"/>
    <n v="5.2721582542752099"/>
  </r>
  <r>
    <x v="54"/>
    <x v="3"/>
    <n v="0.92897356921793195"/>
    <n v="3.1680770695621599E-2"/>
    <n v="0.63410490075144199"/>
    <n v="0.33421432855293698"/>
    <x v="1780"/>
    <n v="3.12496579477567E-2"/>
    <n v="0.239434507533756"/>
    <n v="0.172911931375484"/>
    <n v="9.4064246790307102E-2"/>
    <n v="0.21002598364616401"/>
    <n v="6.7600045946755102E-2"/>
    <n v="2.3609004603114499E-2"/>
    <n v="8.2432073542214102E-2"/>
    <n v="6.5758854442702006E-2"/>
    <n v="5.1897268400192997"/>
  </r>
  <r>
    <x v="54"/>
    <x v="4"/>
    <n v="0.97439964196929096"/>
    <n v="3.0314390418317301E-2"/>
    <n v="0.63667761956507596"/>
    <n v="0.33300799001660703"/>
    <x v="1781"/>
    <n v="3.0175098716121E-2"/>
    <n v="0.24930295357120499"/>
    <n v="0.178846614138056"/>
    <n v="9.4954252691313606E-2"/>
    <n v="0.205605830495071"/>
    <n v="7.1386682287223294E-2"/>
    <n v="2.2761511246534399E-2"/>
    <n v="6.9770939466600707E-2"/>
    <n v="6.6737357800703806E-2"/>
    <n v="5.3329050679214403"/>
  </r>
  <r>
    <x v="54"/>
    <x v="5"/>
    <n v="0.96645894527827403"/>
    <n v="3.5930287974759098E-2"/>
    <n v="0.63843194714638296"/>
    <n v="0.32563776487885798"/>
    <x v="1782"/>
    <n v="2.8742626682218098E-2"/>
    <n v="0.25461207844849398"/>
    <n v="0.17445091462121901"/>
    <n v="9.9573466078666004E-2"/>
    <n v="0.193139357134789"/>
    <n v="6.5407126829451101E-2"/>
    <n v="2.1139248289286199E-2"/>
    <n v="8.5100337216759595E-2"/>
    <n v="6.7355578786035597E-2"/>
    <n v="5.3253981972233504"/>
  </r>
  <r>
    <x v="54"/>
    <x v="6"/>
    <n v="0.95975107489234102"/>
    <n v="3.10378844040517E-2"/>
    <n v="0.60979092851044803"/>
    <n v="0.3591711870855"/>
    <x v="1783"/>
    <n v="2.9295912927554998E-2"/>
    <n v="0.262837049938968"/>
    <n v="0.16289650136811201"/>
    <n v="0.10061646890112901"/>
    <n v="0.199931078073845"/>
    <n v="7.1294640496324405E-2"/>
    <n v="2.37779128822041E-2"/>
    <n v="7.1441914407997395E-2"/>
    <n v="6.3681004869066804E-2"/>
    <n v="5.2106164098602497"/>
  </r>
  <r>
    <x v="54"/>
    <x v="7"/>
    <n v="0.98665738711292705"/>
    <n v="3.2150269671372599E-2"/>
    <n v="0.59962914039741999"/>
    <n v="0.36822058993120799"/>
    <x v="1784"/>
    <n v="3.2826154136906899E-2"/>
    <n v="0.25332586586367301"/>
    <n v="0.17574609306415501"/>
    <n v="0.102607757249584"/>
    <n v="0.19750356692614701"/>
    <n v="6.9631397857483707E-2"/>
    <n v="2.37347854980796E-2"/>
    <n v="6.9475439872296499E-2"/>
    <n v="6.4547941454653701E-2"/>
    <n v="5.3801844821196099"/>
  </r>
  <r>
    <x v="54"/>
    <x v="8"/>
    <n v="0.90571441929024898"/>
    <n v="3.8009714086268097E-2"/>
    <n v="0.61838768367293295"/>
    <n v="0.34360260224079903"/>
    <x v="1785"/>
    <n v="3.1982649297181198E-2"/>
    <n v="0.24212268600697701"/>
    <n v="0.18616663727854699"/>
    <n v="9.9379191154683105E-2"/>
    <n v="0.20593005470475201"/>
    <n v="6.8155023150910599E-2"/>
    <n v="2.6073751895855101E-2"/>
    <n v="5.8653824522718001E-2"/>
    <n v="7.0822669873863903E-2"/>
    <n v="5.2471215703065202"/>
  </r>
  <r>
    <x v="54"/>
    <x v="9"/>
    <n v="1.0367973122315099"/>
    <n v="3.6849764289211197E-2"/>
    <n v="0.63061928253926602"/>
    <n v="0.33253095317152298"/>
    <x v="1786"/>
    <n v="3.7125365104074201E-2"/>
    <n v="0.239071021836227"/>
    <n v="0.192222070869523"/>
    <n v="0.10102101589005"/>
    <n v="0.19995620005103601"/>
    <n v="6.5833838767749994E-2"/>
    <n v="2.5580165903770501E-2"/>
    <n v="6.1389244467912198E-2"/>
    <n v="6.5674277399102796E-2"/>
    <n v="5.2755338736875697"/>
  </r>
  <r>
    <x v="54"/>
    <x v="10"/>
    <n v="1.1364381157652099"/>
    <n v="3.2978946790254399E-2"/>
    <n v="0.63629040850408802"/>
    <n v="0.330730644705657"/>
    <x v="1787"/>
    <n v="3.6591488811404699E-2"/>
    <n v="0.26300669575144803"/>
    <n v="0.17098004610386"/>
    <n v="0.118432162931827"/>
    <n v="0.18844944562559601"/>
    <n v="7.0850852570005105E-2"/>
    <n v="2.2804265512493802E-2"/>
    <n v="5.9046483043235599E-2"/>
    <n v="5.8804167261136603E-2"/>
    <n v="5.2608059569057799"/>
  </r>
  <r>
    <x v="54"/>
    <x v="11"/>
    <n v="1.37461842115674"/>
    <n v="3.2021305972362399E-2"/>
    <n v="0.66122817197440598"/>
    <n v="0.306750522053231"/>
    <x v="1788"/>
    <n v="4.0660971111719499E-2"/>
    <n v="0.30161101793283901"/>
    <n v="0.15250145068218099"/>
    <n v="0.14191630748735101"/>
    <n v="0.179390203378121"/>
    <n v="7.7720426208593096E-2"/>
    <n v="1.8554851695923E-2"/>
    <n v="3.3048841448588301E-2"/>
    <n v="4.6166639170918199E-2"/>
    <n v="5.3694528213911097"/>
  </r>
  <r>
    <x v="54"/>
    <x v="12"/>
    <n v="0.85731115772837196"/>
    <n v="3.7062772410834902E-2"/>
    <n v="0.65745099733100798"/>
    <n v="0.30548623025815702"/>
    <x v="1789"/>
    <n v="4.12287798994583E-2"/>
    <n v="0.20764938873653399"/>
    <n v="0.18562819995826499"/>
    <n v="9.7859245105530304E-2"/>
    <n v="0.23372501872277099"/>
    <n v="6.7932756658713997E-2"/>
    <n v="2.3194292132115001E-2"/>
    <n v="5.9359216441427998E-2"/>
    <n v="7.0809595853021101E-2"/>
    <n v="5.3821533958258501"/>
  </r>
  <r>
    <x v="54"/>
    <x v="13"/>
    <n v="0.89335735431210705"/>
    <n v="3.8010385679906299E-2"/>
    <n v="0.670158924194863"/>
    <n v="0.29183069012523"/>
    <x v="1790"/>
    <n v="4.3397309425203E-2"/>
    <n v="0.18456963242591901"/>
    <n v="0.21932871926887401"/>
    <n v="9.2265334766755094E-2"/>
    <n v="0.227973985038781"/>
    <n v="6.7353379092548904E-2"/>
    <n v="2.2684614098996601E-2"/>
    <n v="6.6040913382948804E-2"/>
    <n v="6.5148378052443306E-2"/>
    <n v="5.3768370446888696"/>
  </r>
  <r>
    <x v="54"/>
    <x v="14"/>
    <n v="0.689126021792275"/>
    <n v="4.6077654954087097E-2"/>
    <n v="0.69145941373168596"/>
    <n v="0.26246293131422699"/>
    <x v="1791"/>
    <n v="3.0734450832825101E-2"/>
    <n v="0.15292267101455301"/>
    <n v="0.14546469213384799"/>
    <n v="0.11221833275710801"/>
    <n v="0.35084996121673301"/>
    <n v="6.1889574664730197E-2"/>
    <n v="2.8716266540755001E-2"/>
    <n v="3.6575073428582197E-2"/>
    <n v="6.9534570947472396E-2"/>
    <n v="5.1695323356162701"/>
  </r>
  <r>
    <x v="54"/>
    <x v="15"/>
    <n v="0.29858853237269001"/>
    <n v="8.10318065735042E-2"/>
    <n v="0.77837271094098404"/>
    <n v="0.14059548248551201"/>
    <x v="1792"/>
    <n v="1.6710354861810699E-4"/>
    <n v="4.5691016878790701E-2"/>
    <n v="4.6941393349194298E-3"/>
    <n v="0.12874421008950299"/>
    <n v="0.70875219499081599"/>
    <n v="1.9766505732220399E-2"/>
    <n v="3.7609509080643998E-2"/>
    <n v="2.1334338326731801E-3"/>
    <n v="4.2191428268718002E-2"/>
    <n v="5.2411690898955898"/>
  </r>
  <r>
    <x v="54"/>
    <x v="16"/>
    <n v="0.33859063025132202"/>
    <n v="7.8207703467899098E-2"/>
    <n v="0.77515951562007601"/>
    <n v="0.146632780912025"/>
    <x v="1793"/>
    <n v="4.0046206014561898E-5"/>
    <n v="5.2639269206457701E-2"/>
    <n v="1.29562299839713E-2"/>
    <n v="0.131900525453505"/>
    <n v="0.66981322865021098"/>
    <n v="2.3778706413555301E-2"/>
    <n v="4.5370001655004398E-2"/>
    <n v="2.6012124157222599E-3"/>
    <n v="5.0504827917584198E-2"/>
    <n v="5.3552924047097203"/>
  </r>
  <r>
    <x v="54"/>
    <x v="17"/>
    <n v="0.41810258326702898"/>
    <n v="6.6203602436228998E-2"/>
    <n v="0.76767932438330799"/>
    <n v="0.16611707318046301"/>
    <x v="1794"/>
    <n v="9.0239481795404593E-3"/>
    <n v="0.16271842802807199"/>
    <n v="3.3335186724993998E-2"/>
    <n v="0.119132550510512"/>
    <n v="0.51720607287138398"/>
    <n v="3.2294278340920801E-2"/>
    <n v="3.6333248855493903E-2"/>
    <n v="4.1157710116657203E-3"/>
    <n v="7.1521463679398406E-2"/>
    <n v="5.2792810473900804"/>
  </r>
  <r>
    <x v="54"/>
    <x v="18"/>
    <n v="0.71012408216657696"/>
    <n v="4.9400738957354202E-2"/>
    <n v="0.71841969825778096"/>
    <n v="0.23217956278486501"/>
    <x v="1795"/>
    <n v="1.9457351644434798E-2"/>
    <n v="0.315354002349717"/>
    <n v="5.92274216321192E-2"/>
    <n v="0.10868902421841301"/>
    <n v="0.32165789123566502"/>
    <n v="5.9439849172688797E-2"/>
    <n v="2.9272344301355401E-2"/>
    <n v="9.0213901450904993E-3"/>
    <n v="6.2848349655936706E-2"/>
    <n v="5.4214897548127601"/>
  </r>
  <r>
    <x v="54"/>
    <x v="19"/>
    <n v="0.90984405873945695"/>
    <n v="4.3898295637381998E-2"/>
    <n v="0.62869027439500602"/>
    <n v="0.32741142996761202"/>
    <x v="1796"/>
    <n v="2.5748969419888999E-2"/>
    <n v="0.257709941802582"/>
    <n v="0.17176030728472999"/>
    <n v="0.106137222644286"/>
    <n v="0.25131622963466099"/>
    <n v="5.6267320264996E-2"/>
    <n v="2.6311966592916802E-2"/>
    <n v="2.9939139157279599E-2"/>
    <n v="6.1754512555187803E-2"/>
    <n v="5.5675541924186902"/>
  </r>
  <r>
    <x v="54"/>
    <x v="20"/>
    <n v="0.83766841310874496"/>
    <n v="4.7911199346064103E-2"/>
    <n v="0.64682118786621401"/>
    <n v="0.30526761278772102"/>
    <x v="1797"/>
    <n v="2.5509691307766199E-2"/>
    <n v="0.238258330914562"/>
    <n v="0.15984260941045"/>
    <n v="0.108160090162119"/>
    <n v="0.28272689377069399"/>
    <n v="5.4636148250581003E-2"/>
    <n v="2.9963937399355201E-2"/>
    <n v="2.7402408259004699E-2"/>
    <n v="6.0258921890550002E-2"/>
    <n v="5.5711310549824304"/>
  </r>
  <r>
    <x v="54"/>
    <x v="21"/>
    <n v="0.66930110752943195"/>
    <n v="5.54192155118607E-2"/>
    <n v="0.75302514819017596"/>
    <n v="0.19155563629796299"/>
    <x v="1798"/>
    <n v="2.07707782475656E-2"/>
    <n v="0.216095235929048"/>
    <n v="0.107294032267831"/>
    <n v="0.11660518776430499"/>
    <n v="0.36144921644352901"/>
    <n v="6.4592335927350294E-2"/>
    <n v="3.07526212450078E-2"/>
    <n v="9.2708697421817494E-3"/>
    <n v="5.7805012629272297E-2"/>
    <n v="5.4001657824650904"/>
  </r>
  <r>
    <x v="54"/>
    <x v="22"/>
    <n v="0.82973450332968401"/>
    <n v="4.1419534287686598E-2"/>
    <n v="0.69490745005004895"/>
    <n v="0.26367301566226398"/>
    <x v="1799"/>
    <n v="3.1685492896433701E-2"/>
    <n v="0.277570388937951"/>
    <n v="0.11890556349431999"/>
    <n v="0.12945154194146299"/>
    <n v="0.27898835129317101"/>
    <n v="6.6155190054378699E-2"/>
    <n v="2.8616218102665798E-2"/>
    <n v="1.11802701747389E-2"/>
    <n v="4.5011559485254697E-2"/>
    <n v="5.6645045034581401"/>
  </r>
  <r>
    <x v="54"/>
    <x v="23"/>
    <n v="0.87253573424362196"/>
    <n v="4.7403954319239099E-2"/>
    <n v="0.72648138815418195"/>
    <n v="0.226114657526579"/>
    <x v="1800"/>
    <n v="2.6138627359415599E-2"/>
    <n v="0.28158762514138302"/>
    <n v="6.2209091338218302E-2"/>
    <n v="0.154854621909992"/>
    <n v="0.30417466999025899"/>
    <n v="7.7844179702861505E-2"/>
    <n v="2.60497459183953E-2"/>
    <n v="6.7029816982404501E-3"/>
    <n v="4.7175278749735101E-2"/>
    <n v="5.5084398384977504"/>
  </r>
  <r>
    <x v="54"/>
    <x v="24"/>
    <n v="0.334356261813332"/>
    <n v="7.7963478001608397E-2"/>
    <n v="0.77046796804194695"/>
    <n v="0.151568553956444"/>
    <x v="1801"/>
    <n v="1.5423915815691699E-3"/>
    <n v="3.9656297281119898E-2"/>
    <n v="5.1649950121542498E-2"/>
    <n v="9.8901579938625306E-2"/>
    <n v="0.59767165961966795"/>
    <n v="6.5476237631261203E-2"/>
    <n v="3.0667017326281999E-2"/>
    <n v="5.2228230890610699E-3"/>
    <n v="9.3871729908290805E-2"/>
    <n v="5.3493823185721503"/>
  </r>
  <r>
    <x v="54"/>
    <x v="25"/>
    <n v="0.34826636532712901"/>
    <n v="6.9356641173338895E-2"/>
    <n v="0.75259576923292004"/>
    <n v="0.17804758959374101"/>
    <x v="1802"/>
    <n v="8.19584031259671E-4"/>
    <n v="4.12896675773744E-2"/>
    <n v="6.3640058562849905E-2"/>
    <n v="9.2291455375747997E-2"/>
    <n v="0.57520317638158203"/>
    <n v="7.7073090564362803E-2"/>
    <n v="3.1703277177170801E-2"/>
    <n v="5.0771529218964001E-3"/>
    <n v="9.7953796617124E-2"/>
    <n v="5.3489965938969704"/>
  </r>
  <r>
    <x v="54"/>
    <x v="26"/>
    <n v="0.44801814142051"/>
    <n v="6.6470997481857905E-2"/>
    <n v="0.76712661612890498"/>
    <n v="0.16640238638923699"/>
    <x v="1803"/>
    <n v="3.76769502380448E-4"/>
    <n v="4.8484577187575199E-2"/>
    <n v="6.3040678989427806E-2"/>
    <n v="0.102509696359947"/>
    <n v="0.550969236431747"/>
    <n v="7.8630501169057496E-2"/>
    <n v="3.69907738737296E-2"/>
    <n v="6.1843798305231297E-3"/>
    <n v="9.0281953202120097E-2"/>
    <n v="5.2828842876800399"/>
  </r>
  <r>
    <x v="54"/>
    <x v="27"/>
    <n v="0.74802452713331002"/>
    <n v="5.0925887000231797E-2"/>
    <n v="0.72028849570999198"/>
    <n v="0.228785617289777"/>
    <x v="1804"/>
    <n v="1.5210722493510199E-2"/>
    <n v="0.273499681931897"/>
    <n v="6.6704673005969606E-2"/>
    <n v="0.126550966668978"/>
    <n v="0.33343308786787101"/>
    <n v="6.6753378572524905E-2"/>
    <n v="2.5374938661629799E-2"/>
    <n v="1.2979968632707201E-2"/>
    <n v="6.2881863234496696E-2"/>
    <n v="5.58392657439689"/>
  </r>
  <r>
    <x v="54"/>
    <x v="28"/>
    <n v="0.899546057466593"/>
    <n v="4.4262319478442398E-2"/>
    <n v="0.66535182933694903"/>
    <n v="0.29038585118460902"/>
    <x v="1805"/>
    <n v="2.3598289301064699E-2"/>
    <n v="0.27423869421719499"/>
    <n v="0.14925899282666799"/>
    <n v="8.5647714572744102E-2"/>
    <n v="0.2842700403774"/>
    <n v="6.2713789975856707E-2"/>
    <n v="1.9524243576237998E-2"/>
    <n v="2.2665271883691499E-2"/>
    <n v="6.3104578150173604E-2"/>
    <n v="5.6404855469168398"/>
  </r>
  <r>
    <x v="54"/>
    <x v="29"/>
    <n v="0.91887249511949998"/>
    <n v="3.9248272835218E-2"/>
    <n v="0.66672864419025701"/>
    <n v="0.29402308297452501"/>
    <x v="1806"/>
    <n v="2.8164481529212599E-2"/>
    <n v="0.26793863890175801"/>
    <n v="0.18237446940302399"/>
    <n v="6.6793293484518096E-2"/>
    <n v="0.25923057081202699"/>
    <n v="6.2737120057841406E-2"/>
    <n v="2.2292692745042399E-2"/>
    <n v="2.8342651463754399E-2"/>
    <n v="6.5010026104295002E-2"/>
    <n v="5.4925965203318698"/>
  </r>
  <r>
    <x v="54"/>
    <x v="30"/>
    <n v="0.96826471017443305"/>
    <n v="4.3757971922628397E-2"/>
    <n v="0.63652847961590797"/>
    <n v="0.31971354846146399"/>
    <x v="1807"/>
    <n v="3.0672174834639701E-2"/>
    <n v="0.25212336011446701"/>
    <n v="0.18105317591485701"/>
    <n v="6.7134042568254296E-2"/>
    <n v="0.26445489639558201"/>
    <n v="6.57440006163824E-2"/>
    <n v="2.0440955222596199E-2"/>
    <n v="3.6583782427709099E-2"/>
    <n v="6.5919254554850107E-2"/>
    <n v="5.55251806417622"/>
  </r>
  <r>
    <x v="54"/>
    <x v="31"/>
    <n v="1.02978838238727"/>
    <n v="3.8070469993695198E-2"/>
    <n v="0.58624816962730797"/>
    <n v="0.37568136037899702"/>
    <x v="1808"/>
    <n v="3.6706141593673899E-2"/>
    <n v="0.231318578664443"/>
    <n v="0.23326639684949299"/>
    <n v="6.8591406327056806E-2"/>
    <n v="0.22932343449168199"/>
    <n v="6.0803751579945303E-2"/>
    <n v="1.81969647591315E-2"/>
    <n v="4.4964347434010697E-2"/>
    <n v="6.0530319867946603E-2"/>
    <n v="5.6249419194958898"/>
  </r>
  <r>
    <x v="54"/>
    <x v="32"/>
    <n v="0.99913088231762004"/>
    <n v="3.8964279728001802E-2"/>
    <n v="0.64792394639744799"/>
    <n v="0.31311177387455003"/>
    <x v="1809"/>
    <n v="2.7341563934190301E-2"/>
    <n v="0.227193315465363"/>
    <n v="0.24322374390033999"/>
    <n v="6.8461735467013604E-2"/>
    <n v="0.23442774674203901"/>
    <n v="5.5737903085271601E-2"/>
    <n v="2.1927315939627101E-2"/>
    <n v="3.7443505404435098E-2"/>
    <n v="6.7169770080327998E-2"/>
    <n v="5.5634897900057103"/>
  </r>
  <r>
    <x v="55"/>
    <x v="0"/>
    <n v="0.82551914347232402"/>
    <n v="6.8222290543028002E-2"/>
    <n v="0.53023650560031099"/>
    <n v="0.40154120385666098"/>
    <x v="1810"/>
    <n v="3.4501877578251801E-2"/>
    <n v="0.24869938228072"/>
    <n v="0.170523468020115"/>
    <n v="7.5193173125091703E-2"/>
    <n v="0.12877425387354899"/>
    <n v="0.10519794200864099"/>
    <n v="5.9736181335466501E-2"/>
    <n v="0.110807056403121"/>
    <n v="5.0433064766516697E-2"/>
    <n v="5.7738123883815398"/>
  </r>
  <r>
    <x v="55"/>
    <x v="1"/>
    <n v="0.85361236950702102"/>
    <n v="6.8510695941595701E-2"/>
    <n v="0.51151516803515495"/>
    <n v="0.41997413602325001"/>
    <x v="1811"/>
    <n v="3.3049643887028801E-2"/>
    <n v="0.24649345439262199"/>
    <n v="0.18648417499141201"/>
    <n v="7.0018698664501805E-2"/>
    <n v="0.128439647782911"/>
    <n v="0.109798250946828"/>
    <n v="5.2699501441978103E-2"/>
    <n v="0.102138094361652"/>
    <n v="5.3629660065006503E-2"/>
    <n v="5.8952548519169596"/>
  </r>
  <r>
    <x v="55"/>
    <x v="2"/>
    <n v="1.01618465266284"/>
    <n v="5.9410234233229102E-2"/>
    <n v="0.52962149869271602"/>
    <n v="0.41096826707405498"/>
    <x v="1812"/>
    <n v="2.9679225619122899E-2"/>
    <n v="0.26929814679478098"/>
    <n v="0.18391606600717"/>
    <n v="7.4086197199972004E-2"/>
    <n v="0.12200025146746001"/>
    <n v="9.9000146279402901E-2"/>
    <n v="5.3686109287642503E-2"/>
    <n v="0.104763635779624"/>
    <n v="4.6394866707053901E-2"/>
    <n v="5.8686577865053797"/>
  </r>
  <r>
    <x v="55"/>
    <x v="3"/>
    <n v="0.95967899353946096"/>
    <n v="6.4118256639794202E-2"/>
    <n v="0.51962206837495595"/>
    <n v="0.41625967498525002"/>
    <x v="1813"/>
    <n v="2.9028293481970901E-2"/>
    <n v="0.27856518389705198"/>
    <n v="0.17404349992221099"/>
    <n v="7.0262289989868207E-2"/>
    <n v="0.12260689638359799"/>
    <n v="9.5480790624951101E-2"/>
    <n v="5.9943306906491002E-2"/>
    <n v="9.6989058585819202E-2"/>
    <n v="5.5605446230123999E-2"/>
    <n v="5.7663759700368997"/>
  </r>
  <r>
    <x v="55"/>
    <x v="4"/>
    <n v="1.0206059020790901"/>
    <n v="5.9964266588666597E-2"/>
    <n v="0.52426412620242202"/>
    <n v="0.41577160720891099"/>
    <x v="1814"/>
    <n v="2.8116902454366401E-2"/>
    <n v="0.28023509979861"/>
    <n v="0.168305863416743"/>
    <n v="7.8345026874502705E-2"/>
    <n v="0.116891770798845"/>
    <n v="9.6781614458432697E-2"/>
    <n v="5.40988719921731E-2"/>
    <n v="0.11080863732669"/>
    <n v="4.9948017874657302E-2"/>
    <n v="5.71659490038253"/>
  </r>
  <r>
    <x v="55"/>
    <x v="5"/>
    <n v="1.0034386837094"/>
    <n v="6.0705489032582799E-2"/>
    <n v="0.48134943759317"/>
    <n v="0.457945073374247"/>
    <x v="1815"/>
    <n v="3.0210569919987999E-2"/>
    <n v="0.279925312215064"/>
    <n v="0.166676967423626"/>
    <n v="7.7370295461872102E-2"/>
    <n v="0.11535234839587701"/>
    <n v="9.5983156671102202E-2"/>
    <n v="5.1560771573643097E-2"/>
    <n v="0.10680941341371"/>
    <n v="6.0054813859050399E-2"/>
    <n v="5.7528839569236201"/>
  </r>
  <r>
    <x v="55"/>
    <x v="6"/>
    <n v="1.0440389674263599"/>
    <n v="5.8829910976521398E-2"/>
    <n v="0.50515047788562994"/>
    <n v="0.43601961113784898"/>
    <x v="1816"/>
    <n v="3.1046892899458899E-2"/>
    <n v="0.290346409047746"/>
    <n v="0.15672225797022701"/>
    <n v="7.5720280924582703E-2"/>
    <n v="0.114487672569574"/>
    <n v="9.9057918758452601E-2"/>
    <n v="5.41977481984749E-2"/>
    <n v="0.10400249037371199"/>
    <n v="5.9686528569078197E-2"/>
    <n v="5.8072943620795403"/>
  </r>
  <r>
    <x v="55"/>
    <x v="7"/>
    <n v="1.0152954943447901"/>
    <n v="6.7108591183477895E-2"/>
    <n v="0.51010017223029303"/>
    <n v="0.42279123658622902"/>
    <x v="1817"/>
    <n v="2.9400568326435301E-2"/>
    <n v="0.29167510742401198"/>
    <n v="0.17736855258692399"/>
    <n v="6.3432954698510402E-2"/>
    <n v="0.114234448776858"/>
    <n v="9.5451787448295106E-2"/>
    <n v="5.50139929085358E-2"/>
    <n v="0.108680318453913"/>
    <n v="5.0598081770264897E-2"/>
    <n v="5.8261269239374602"/>
  </r>
  <r>
    <x v="55"/>
    <x v="8"/>
    <n v="0.93441517493412496"/>
    <n v="6.3562105791228396E-2"/>
    <n v="0.52137487853537001"/>
    <n v="0.41506301567340198"/>
    <x v="1818"/>
    <n v="2.9452821576982601E-2"/>
    <n v="0.275434150750068"/>
    <n v="0.168374962740476"/>
    <n v="6.1958930489864797E-2"/>
    <n v="0.122105046168263"/>
    <n v="0.102786078669343"/>
    <n v="5.5179272225194601E-2"/>
    <n v="0.115749607868275"/>
    <n v="5.3262657237802401E-2"/>
    <n v="5.7619853543277602"/>
  </r>
  <r>
    <x v="55"/>
    <x v="9"/>
    <n v="0.98394237597523804"/>
    <n v="6.9508395040533605E-2"/>
    <n v="0.51559271171103205"/>
    <n v="0.41489889324843399"/>
    <x v="1819"/>
    <n v="3.02104982300519E-2"/>
    <n v="0.29093950140205399"/>
    <n v="0.17314735507291901"/>
    <n v="6.5535019868712005E-2"/>
    <n v="0.123897613449168"/>
    <n v="9.9518870188349998E-2"/>
    <n v="6.2863461843836996E-2"/>
    <n v="9.2972043495301193E-2"/>
    <n v="4.6199626060416402E-2"/>
    <n v="5.8719773645741498"/>
  </r>
  <r>
    <x v="55"/>
    <x v="10"/>
    <n v="1.04273282739753"/>
    <n v="6.2138736986794001E-2"/>
    <n v="0.50200641970656901"/>
    <n v="0.43585484330663699"/>
    <x v="1820"/>
    <n v="3.6651895213252399E-2"/>
    <n v="0.30356729604466798"/>
    <n v="0.17102788737067401"/>
    <n v="7.5178005072683005E-2"/>
    <n v="8.9643402600937103E-2"/>
    <n v="0.10395049769440599"/>
    <n v="6.8453245223319803E-2"/>
    <n v="8.6329745218133594E-2"/>
    <n v="5.0706248994676302E-2"/>
    <n v="5.8290215532929404"/>
  </r>
  <r>
    <x v="55"/>
    <x v="11"/>
    <n v="1.30053541495182"/>
    <n v="5.6981178261846101E-2"/>
    <n v="0.52528697178500505"/>
    <n v="0.41773184995314899"/>
    <x v="1821"/>
    <n v="4.5612796771507397E-2"/>
    <n v="0.34865346026187599"/>
    <n v="0.15461812458420801"/>
    <n v="9.13621300318114E-2"/>
    <n v="7.89728127465434E-2"/>
    <n v="0.10403088744521199"/>
    <n v="5.61817873211998E-2"/>
    <n v="6.8142393688460701E-2"/>
    <n v="3.8324019280419203E-2"/>
    <n v="5.83508341661702"/>
  </r>
  <r>
    <x v="55"/>
    <x v="12"/>
    <n v="0.80333531771451006"/>
    <n v="6.6511175890586499E-2"/>
    <n v="0.54219790731131001"/>
    <n v="0.39129091679810402"/>
    <x v="1822"/>
    <n v="3.2227418522776698E-2"/>
    <n v="0.25011769534612499"/>
    <n v="0.18663152324799501"/>
    <n v="7.0570697643016794E-2"/>
    <n v="0.105108573215554"/>
    <n v="0.113172415698572"/>
    <n v="6.0558163141731403E-2"/>
    <n v="0.10045996394019301"/>
    <n v="6.2795286177114495E-2"/>
    <n v="5.8822229770223604"/>
  </r>
  <r>
    <x v="55"/>
    <x v="13"/>
    <n v="0.82567613575434595"/>
    <n v="6.6928588001222103E-2"/>
    <n v="0.52272740814688901"/>
    <n v="0.41034400385188902"/>
    <x v="1823"/>
    <n v="3.2367531513225398E-2"/>
    <n v="0.25695380522891298"/>
    <n v="0.19716114380472"/>
    <n v="6.6290804303674095E-2"/>
    <n v="0.105259610706329"/>
    <n v="0.10936122181294899"/>
    <n v="5.4183174715247799E-2"/>
    <n v="0.102598613956786"/>
    <n v="5.8172251625778701E-2"/>
    <n v="5.7257291650718098"/>
  </r>
  <r>
    <x v="55"/>
    <x v="14"/>
    <n v="0.62481553812419"/>
    <n v="8.3736826820302104E-2"/>
    <n v="0.57495180034309301"/>
    <n v="0.34131137283660401"/>
    <x v="1824"/>
    <n v="3.5395780128805399E-2"/>
    <n v="0.22608783001749899"/>
    <n v="0.15321846995865901"/>
    <n v="6.00227976745773E-2"/>
    <n v="0.17458672708320599"/>
    <n v="0.115832352556669"/>
    <n v="8.1664972903794403E-2"/>
    <n v="7.3926732323991995E-2"/>
    <n v="6.0418675742212297E-2"/>
    <n v="5.7529185980092299"/>
  </r>
  <r>
    <x v="55"/>
    <x v="15"/>
    <n v="0.19445569009556901"/>
    <n v="0.18645094133901099"/>
    <n v="0.62949856198971499"/>
    <n v="0.18405049667127399"/>
    <x v="1825"/>
    <n v="7.1936142602265201E-4"/>
    <n v="5.8054780771391999E-2"/>
    <n v="2.7130859086910899E-2"/>
    <n v="2.1367862197873101E-2"/>
    <n v="0.451446733063258"/>
    <n v="6.8687840904653893E-2"/>
    <n v="0.26321221355631402"/>
    <n v="2.9616761674697602E-3"/>
    <n v="7.6937587222761894E-2"/>
    <n v="6.1011075498496004"/>
  </r>
  <r>
    <x v="55"/>
    <x v="16"/>
    <n v="0.25349367460237499"/>
    <n v="0.156078871147566"/>
    <n v="0.62368605429855295"/>
    <n v="0.220235074553881"/>
    <x v="1826"/>
    <n v="8.0842174776768201E-4"/>
    <n v="7.1735998063407094E-2"/>
    <n v="3.6860296416203399E-2"/>
    <n v="2.1020705480159801E-2"/>
    <n v="0.422138580261536"/>
    <n v="7.1332332401492601E-2"/>
    <n v="0.27428289429694802"/>
    <n v="3.3769501362125101E-3"/>
    <n v="7.4825169081831996E-2"/>
    <n v="6.1061393464768603"/>
  </r>
  <r>
    <x v="55"/>
    <x v="17"/>
    <n v="0.45887489010600302"/>
    <n v="0.11649252762564"/>
    <n v="0.53305564893380497"/>
    <n v="0.35045182344055498"/>
    <x v="1827"/>
    <n v="1.8608789589514601E-2"/>
    <n v="0.33599054540191797"/>
    <n v="7.0836956885895697E-2"/>
    <n v="4.0332841101801999E-2"/>
    <n v="0.21077779425983101"/>
    <n v="7.5640911573936404E-2"/>
    <n v="0.13523377562911301"/>
    <n v="6.1504846351759001E-3"/>
    <n v="8.7436922501717307E-2"/>
    <n v="5.8563245924736798"/>
  </r>
  <r>
    <x v="55"/>
    <x v="18"/>
    <n v="0.73454745027300705"/>
    <n v="9.0335627249623199E-2"/>
    <n v="0.54643858051849603"/>
    <n v="0.36322579223188101"/>
    <x v="1828"/>
    <n v="2.5553900132573099E-2"/>
    <n v="0.35816211864727499"/>
    <n v="0.14098761499801099"/>
    <n v="5.2787147673979302E-2"/>
    <n v="0.134483559578225"/>
    <n v="0.118595600962805"/>
    <n v="9.2335131823371205E-2"/>
    <n v="1.29844835447661E-2"/>
    <n v="5.0435739438769403E-2"/>
    <n v="5.9229105773173298"/>
  </r>
  <r>
    <x v="55"/>
    <x v="19"/>
    <n v="0.80554903004337697"/>
    <n v="8.3257067147716801E-2"/>
    <n v="0.57391666630470395"/>
    <n v="0.34282626654758003"/>
    <x v="1829"/>
    <n v="2.4995912991308399E-2"/>
    <n v="0.32753016063477303"/>
    <n v="0.17823312028906199"/>
    <n v="5.7690887398661503E-2"/>
    <n v="0.11464603292362199"/>
    <n v="0.102805593480971"/>
    <n v="8.3353972800234405E-2"/>
    <n v="2.3305214304688099E-2"/>
    <n v="7.4067877285658501E-2"/>
    <n v="5.9446789941978402"/>
  </r>
  <r>
    <x v="55"/>
    <x v="20"/>
    <n v="0.77121162330691495"/>
    <n v="9.2023311431743401E-2"/>
    <n v="0.56333128611323302"/>
    <n v="0.34464540245502401"/>
    <x v="1830"/>
    <n v="2.5866136133852399E-2"/>
    <n v="0.30891441499463501"/>
    <n v="0.16433522200682699"/>
    <n v="5.7637479087781697E-2"/>
    <n v="0.114972164208403"/>
    <n v="0.115366293574361"/>
    <n v="7.6054232377676695E-2"/>
    <n v="3.2364027866226601E-2"/>
    <n v="8.7081923688980697E-2"/>
    <n v="5.8334284787556996"/>
  </r>
  <r>
    <x v="55"/>
    <x v="21"/>
    <n v="0.82292598313852205"/>
    <n v="8.4002017193052406E-2"/>
    <n v="0.54303216953803901"/>
    <n v="0.37296581326890799"/>
    <x v="1831"/>
    <n v="3.0301454786627401E-2"/>
    <n v="0.33576369505029002"/>
    <n v="0.16938413879832501"/>
    <n v="4.85534127497292E-2"/>
    <n v="0.117879900771599"/>
    <n v="0.111567016397654"/>
    <n v="9.0297654758009299E-2"/>
    <n v="3.3288635185832298E-2"/>
    <n v="5.0519183591022997E-2"/>
    <n v="5.73308982699211"/>
  </r>
  <r>
    <x v="55"/>
    <x v="22"/>
    <n v="0.46959779113807798"/>
    <n v="0.11713527855585899"/>
    <n v="0.59712352652272105"/>
    <n v="0.28574119492142103"/>
    <x v="1832"/>
    <n v="1.9440254583254799E-2"/>
    <n v="0.16954468989479099"/>
    <n v="0.11995560688339001"/>
    <n v="4.2890652801037703E-2"/>
    <n v="0.193111610212436"/>
    <n v="0.15478349144345299"/>
    <n v="0.18171320900485399"/>
    <n v="1.9632934345332299E-2"/>
    <n v="7.8247182498380599E-2"/>
    <n v="5.8094249574620296"/>
  </r>
  <r>
    <x v="55"/>
    <x v="23"/>
    <n v="1.0593341584001601"/>
    <n v="7.7911654470918301E-2"/>
    <n v="0.54925921034548897"/>
    <n v="0.37282913518359201"/>
    <x v="1833"/>
    <n v="4.01716716905305E-2"/>
    <n v="0.41151929859171299"/>
    <n v="0.101723969185863"/>
    <n v="6.7648621271957601E-2"/>
    <n v="0.11542169118974401"/>
    <n v="0.113476139100351"/>
    <n v="7.2898582866182698E-2"/>
    <n v="1.6179031253542898E-2"/>
    <n v="4.36900576152413E-2"/>
    <n v="5.8109578248598996"/>
  </r>
  <r>
    <x v="55"/>
    <x v="24"/>
    <n v="0.28153979824751901"/>
    <n v="0.167355074597969"/>
    <n v="0.604053005819702"/>
    <n v="0.228591919582328"/>
    <x v="1834"/>
    <n v="3.34528259650899E-3"/>
    <n v="7.8532307003537694E-2"/>
    <n v="0.12077699929218499"/>
    <n v="3.13819188335255E-2"/>
    <n v="0.29856261243168503"/>
    <n v="0.16278892159417799"/>
    <n v="0.15486319023936099"/>
    <n v="1.7319941981093798E-2"/>
    <n v="0.101209133858347"/>
    <n v="5.8295884816149304"/>
  </r>
  <r>
    <x v="55"/>
    <x v="25"/>
    <n v="0.30742492848250702"/>
    <n v="0.148318430387159"/>
    <n v="0.57720920642751905"/>
    <n v="0.27447236318532198"/>
    <x v="1835"/>
    <n v="3.8815334369949601E-3"/>
    <n v="6.6508751040697395E-2"/>
    <n v="0.118183680793624"/>
    <n v="3.0285212302267502E-2"/>
    <n v="0.28012721377760902"/>
    <n v="0.16721500961114599"/>
    <n v="0.185441351345561"/>
    <n v="1.8585975378324099E-2"/>
    <n v="9.9916457251824298E-2"/>
    <n v="5.9136365425584199"/>
  </r>
  <r>
    <x v="55"/>
    <x v="26"/>
    <n v="0.36514077026326702"/>
    <n v="0.168766804668737"/>
    <n v="0.60365649863820003"/>
    <n v="0.22757669669306299"/>
    <x v="1836"/>
    <n v="3.0928730380168001E-3"/>
    <n v="7.2795480148385799E-2"/>
    <n v="0.11575723824098599"/>
    <n v="2.49565741458589E-2"/>
    <n v="0.26933178125681401"/>
    <n v="0.18385006956286601"/>
    <n v="0.19378044291455901"/>
    <n v="2.36919148296292E-2"/>
    <n v="7.9598770008565203E-2"/>
    <n v="5.8589093204720504"/>
  </r>
  <r>
    <x v="55"/>
    <x v="27"/>
    <n v="0.71127498237254005"/>
    <n v="0.103692223601622"/>
    <n v="0.53284505999950804"/>
    <n v="0.36346271639887101"/>
    <x v="1837"/>
    <n v="1.8206517115057601E-2"/>
    <n v="0.37768131773943597"/>
    <n v="9.2865589609806995E-2"/>
    <n v="4.2476388491977601E-2"/>
    <n v="0.15478505047932001"/>
    <n v="0.108019216738528"/>
    <n v="9.2595060588892705E-2"/>
    <n v="2.8773239445866499E-2"/>
    <n v="6.88292787577897E-2"/>
    <n v="5.9209000651629404"/>
  </r>
  <r>
    <x v="55"/>
    <x v="28"/>
    <n v="0.82515314573145404"/>
    <n v="8.8719600039564098E-2"/>
    <n v="0.54104387999220105"/>
    <n v="0.37023651996823498"/>
    <x v="1838"/>
    <n v="2.2392340971428799E-2"/>
    <n v="0.35204161564796899"/>
    <n v="0.13735699752726099"/>
    <n v="4.62137578374038E-2"/>
    <n v="0.13618030225876401"/>
    <n v="0.10804299850278599"/>
    <n v="7.5277264992280504E-2"/>
    <n v="4.0897913390966101E-2"/>
    <n v="6.8241640087765204E-2"/>
    <n v="5.8393154576593602"/>
  </r>
  <r>
    <x v="55"/>
    <x v="29"/>
    <n v="0.82435326964287003"/>
    <n v="9.6985912118339401E-2"/>
    <n v="0.52641967073795504"/>
    <n v="0.37659441714370501"/>
    <x v="1839"/>
    <n v="2.40807333208535E-2"/>
    <n v="0.32210433499315899"/>
    <n v="0.16151455565637199"/>
    <n v="4.07113183913392E-2"/>
    <n v="0.12989487347068199"/>
    <n v="0.102593625023364"/>
    <n v="6.8241071287987495E-2"/>
    <n v="6.3818398313012406E-2"/>
    <n v="7.2472694881195704E-2"/>
    <n v="5.8405513266808304"/>
  </r>
  <r>
    <x v="55"/>
    <x v="30"/>
    <n v="0.90665818785753804"/>
    <n v="9.0311764199720798E-2"/>
    <n v="0.53539970160449502"/>
    <n v="0.37428853419578401"/>
    <x v="1840"/>
    <n v="2.3748786751544199E-2"/>
    <n v="0.300952728019519"/>
    <n v="0.172776115499372"/>
    <n v="4.1411919897287701E-2"/>
    <n v="0.12772280586656001"/>
    <n v="0.101660396554105"/>
    <n v="6.9895078941665301E-2"/>
    <n v="7.2736105787546204E-2"/>
    <n v="7.4361033291025197E-2"/>
    <n v="5.8136297170127698"/>
  </r>
  <r>
    <x v="55"/>
    <x v="31"/>
    <n v="0.90723019165425101"/>
    <n v="9.14668931057495E-2"/>
    <n v="0.51579877161693799"/>
    <n v="0.392734335277312"/>
    <x v="1841"/>
    <n v="2.7037881475689401E-2"/>
    <n v="0.30317492894942299"/>
    <n v="0.18578143123845001"/>
    <n v="4.3706770583112897E-2"/>
    <n v="0.12163002513356801"/>
    <n v="0.10184974921857499"/>
    <n v="6.5756833778437301E-2"/>
    <n v="7.8125912624174398E-2"/>
    <n v="5.8966880749187899E-2"/>
    <n v="5.8655742969199602"/>
  </r>
  <r>
    <x v="55"/>
    <x v="32"/>
    <n v="0.84848649563175105"/>
    <n v="9.3349504884424298E-2"/>
    <n v="0.53205193563211295"/>
    <n v="0.37459855948346299"/>
    <x v="1842"/>
    <n v="2.9608304802502299E-2"/>
    <n v="0.28261536273568399"/>
    <n v="0.18283385647"/>
    <n v="4.6588938263265399E-2"/>
    <n v="0.12839434706032599"/>
    <n v="9.7769797972590694E-2"/>
    <n v="6.7179316617774307E-2"/>
    <n v="8.9156386863997905E-2"/>
    <n v="6.0487734597236303E-2"/>
    <n v="5.8539106905280702"/>
  </r>
  <r>
    <x v="56"/>
    <x v="0"/>
    <n v="0.81693377759200003"/>
    <n v="1.8744145252838299E-2"/>
    <n v="0.51950603189705402"/>
    <n v="0.46174982285010702"/>
    <x v="1843"/>
    <n v="2.4597280009019E-2"/>
    <n v="0.18923582890992699"/>
    <n v="0.11524393308437"/>
    <n v="0.10702629795797799"/>
    <n v="0.238407362754049"/>
    <n v="5.2692720597442101E-2"/>
    <n v="5.9521218527607E-2"/>
    <n v="5.9029633647055199E-2"/>
    <n v="0.14447974977341699"/>
    <n v="6.5610793695813401"/>
  </r>
  <r>
    <x v="56"/>
    <x v="1"/>
    <n v="0.826196906930873"/>
    <n v="2.1882654172681901E-2"/>
    <n v="0.51613276878147996"/>
    <n v="0.46198457704583801"/>
    <x v="1844"/>
    <n v="2.3298848777527598E-2"/>
    <n v="0.19162145598834501"/>
    <n v="0.12825393603353299"/>
    <n v="9.7698360645898902E-2"/>
    <n v="0.23925125129145"/>
    <n v="5.3797287638236498E-2"/>
    <n v="4.1054825075475497E-2"/>
    <n v="7.6416217787281596E-2"/>
    <n v="0.140452448588681"/>
    <n v="6.5145116770728304"/>
  </r>
  <r>
    <x v="56"/>
    <x v="2"/>
    <n v="0.97659419424356797"/>
    <n v="2.10552443775733E-2"/>
    <n v="0.49526626157428599"/>
    <n v="0.48367849404814001"/>
    <x v="1845"/>
    <n v="2.2635234454651602E-2"/>
    <n v="0.21467114046858801"/>
    <n v="0.121843466349236"/>
    <n v="0.100881792887746"/>
    <n v="0.23697985469526101"/>
    <n v="4.9114595438004303E-2"/>
    <n v="4.2051124967737101E-2"/>
    <n v="6.2535093917544401E-2"/>
    <n v="0.13879086547224301"/>
    <n v="6.5643939951198602"/>
  </r>
  <r>
    <x v="56"/>
    <x v="3"/>
    <n v="0.94824010190302499"/>
    <n v="1.85117292002017E-2"/>
    <n v="0.50724617078771905"/>
    <n v="0.47424210001208"/>
    <x v="1846"/>
    <n v="2.3509085459179801E-2"/>
    <n v="0.22170243844208501"/>
    <n v="0.11900720182741201"/>
    <n v="9.5525056446614895E-2"/>
    <n v="0.22880457308729901"/>
    <n v="4.8074536971844599E-2"/>
    <n v="4.4332274495981303E-2"/>
    <n v="7.3570730684458394E-2"/>
    <n v="0.136265127467084"/>
    <n v="6.4419027319998303"/>
  </r>
  <r>
    <x v="56"/>
    <x v="4"/>
    <n v="1.00088423829982"/>
    <n v="2.15054090402656E-2"/>
    <n v="0.49993435725698798"/>
    <n v="0.47856023370274697"/>
    <x v="1847"/>
    <n v="2.3272506714140599E-2"/>
    <n v="0.21531591464379099"/>
    <n v="0.115023213256229"/>
    <n v="9.9141897032298795E-2"/>
    <n v="0.21755147751658499"/>
    <n v="4.8828920973185599E-2"/>
    <n v="3.99852748246649E-2"/>
    <n v="8.4632905338904302E-2"/>
    <n v="0.14701684612326399"/>
    <n v="6.5649861552619297"/>
  </r>
  <r>
    <x v="56"/>
    <x v="5"/>
    <n v="0.93914873293081602"/>
    <n v="2.0651241227182902E-2"/>
    <n v="0.49699895100012598"/>
    <n v="0.48234980777269099"/>
    <x v="1848"/>
    <n v="2.3797173516440898E-2"/>
    <n v="0.220887719552182"/>
    <n v="0.115255494813836"/>
    <n v="0.104949492201037"/>
    <n v="0.23724693673178199"/>
    <n v="5.0322101311109001E-2"/>
    <n v="3.9065467932014597E-2"/>
    <n v="6.3448658304570305E-2"/>
    <n v="0.136414990081028"/>
    <n v="6.5789429784212201"/>
  </r>
  <r>
    <x v="56"/>
    <x v="6"/>
    <n v="0.999876821526826"/>
    <n v="1.9376586250446599E-2"/>
    <n v="0.53013385266308599"/>
    <n v="0.45048956108646698"/>
    <x v="1849"/>
    <n v="2.3252162699879401E-2"/>
    <n v="0.22455983407260799"/>
    <n v="0.10928842225628201"/>
    <n v="0.102475759958311"/>
    <n v="0.228328801474008"/>
    <n v="5.22271922143503E-2"/>
    <n v="3.5048128449214101E-2"/>
    <n v="6.8311093623519697E-2"/>
    <n v="0.147411352661242"/>
    <n v="6.3012411301400997"/>
  </r>
  <r>
    <x v="56"/>
    <x v="7"/>
    <n v="0.98870259707799801"/>
    <n v="1.9171967891422202E-2"/>
    <n v="0.49994330795215203"/>
    <n v="0.48088472415642602"/>
    <x v="1850"/>
    <n v="2.74542860944171E-2"/>
    <n v="0.226151248422851"/>
    <n v="0.118018396561502"/>
    <n v="9.80300040674488E-2"/>
    <n v="0.23356128055373501"/>
    <n v="5.4549564320508198E-2"/>
    <n v="4.1629947052313897E-2"/>
    <n v="6.12998025280014E-2"/>
    <n v="0.13012099829061499"/>
    <n v="6.5963657924036703"/>
  </r>
  <r>
    <x v="56"/>
    <x v="8"/>
    <n v="0.93440285131693102"/>
    <n v="2.4450528437215902E-2"/>
    <n v="0.51788711702238299"/>
    <n v="0.457662354540401"/>
    <x v="1851"/>
    <n v="2.34460161774372E-2"/>
    <n v="0.21495862240163499"/>
    <n v="0.111510686571459"/>
    <n v="0.101086696183257"/>
    <n v="0.23406666412612401"/>
    <n v="5.1774708272438998E-2"/>
    <n v="4.4912697648104898E-2"/>
    <n v="5.6726989409322102E-2"/>
    <n v="0.15231903577872999"/>
    <n v="6.7090948698683901"/>
  </r>
  <r>
    <x v="56"/>
    <x v="9"/>
    <n v="0.98536217617522603"/>
    <n v="2.1112524561942E-2"/>
    <n v="0.51232812755394197"/>
    <n v="0.46655934788411602"/>
    <x v="1852"/>
    <n v="2.7542548866903299E-2"/>
    <n v="0.23858164932995601"/>
    <n v="0.112371469132556"/>
    <n v="0.10897446386611501"/>
    <n v="0.23452566988418799"/>
    <n v="5.2959302942825803E-2"/>
    <n v="3.99993113645103E-2"/>
    <n v="4.44364508915676E-2"/>
    <n v="0.13123195909687599"/>
    <n v="6.5877156031067399"/>
  </r>
  <r>
    <x v="56"/>
    <x v="10"/>
    <n v="1.1260145856311801"/>
    <n v="2.2304039787755602E-2"/>
    <n v="0.49781471296188401"/>
    <n v="0.47988124725036002"/>
    <x v="1853"/>
    <n v="2.8906391056495E-2"/>
    <n v="0.24325148646075101"/>
    <n v="0.105078967651869"/>
    <n v="0.140354038360988"/>
    <n v="0.21495943062696901"/>
    <n v="6.2008849209766001E-2"/>
    <n v="4.2957463965150697E-2"/>
    <n v="4.0584039465847502E-2"/>
    <n v="0.11388183222166399"/>
    <n v="6.5605475288925303"/>
  </r>
  <r>
    <x v="56"/>
    <x v="11"/>
    <n v="1.45764301637174"/>
    <n v="1.8753255616808101E-2"/>
    <n v="0.49599955748042002"/>
    <n v="0.48524718690277202"/>
    <x v="1854"/>
    <n v="3.4391889775435697E-2"/>
    <n v="0.26996046234931897"/>
    <n v="9.9755169459044099E-2"/>
    <n v="0.16369335882260699"/>
    <n v="0.199376623082791"/>
    <n v="6.9791963559294207E-2"/>
    <n v="3.7030730618643801E-2"/>
    <n v="3.02321272654896E-2"/>
    <n v="8.9373803620692097E-2"/>
    <n v="6.5181314664376497"/>
  </r>
  <r>
    <x v="56"/>
    <x v="12"/>
    <n v="0.87729684316998402"/>
    <n v="2.3360259441062198E-2"/>
    <n v="0.54214335765706001"/>
    <n v="0.43449638290187798"/>
    <x v="1855"/>
    <n v="2.49769327140432E-2"/>
    <n v="0.17754463440172599"/>
    <n v="0.115990353770079"/>
    <n v="0.10389316307418001"/>
    <n v="0.24131211414881201"/>
    <n v="5.1157927682977403E-2"/>
    <n v="5.4879481112384103E-2"/>
    <n v="6.6513116469992903E-2"/>
    <n v="0.15481054099480801"/>
    <n v="6.71305146139564"/>
  </r>
  <r>
    <x v="56"/>
    <x v="13"/>
    <n v="0.90991680326560798"/>
    <n v="2.4496074258353501E-2"/>
    <n v="0.53893395679822897"/>
    <n v="0.43656996894341799"/>
    <x v="1856"/>
    <n v="2.5826542078593102E-2"/>
    <n v="0.19584095532436899"/>
    <n v="0.12949995849823501"/>
    <n v="9.9028652054302599E-2"/>
    <n v="0.243555751463474"/>
    <n v="5.3108046074036297E-2"/>
    <n v="3.7588671735227799E-2"/>
    <n v="6.8587719891923193E-2"/>
    <n v="0.13854776390519"/>
    <n v="6.4918417837343698"/>
  </r>
  <r>
    <x v="56"/>
    <x v="14"/>
    <n v="0.70227986834025002"/>
    <n v="2.87942720544049E-2"/>
    <n v="0.55809910704921994"/>
    <n v="0.41310662089637501"/>
    <x v="1857"/>
    <n v="1.9307434547831102E-2"/>
    <n v="0.15573189624180001"/>
    <n v="9.6943514980991394E-2"/>
    <n v="9.7222741996737097E-2"/>
    <n v="0.35934013716100099"/>
    <n v="5.24447332199105E-2"/>
    <n v="3.6703609336740099E-2"/>
    <n v="3.1570861176513802E-2"/>
    <n v="0.142205450120406"/>
    <n v="6.7147504111258103"/>
  </r>
  <r>
    <x v="56"/>
    <x v="15"/>
    <n v="0.33003766101870102"/>
    <n v="5.2190719606063897E-2"/>
    <n v="0.68391905898548899"/>
    <n v="0.26389022140844698"/>
    <x v="1858"/>
    <n v="0"/>
    <n v="4.0405495104580899E-2"/>
    <n v="6.4664481849811503E-4"/>
    <n v="8.8471558347840595E-2"/>
    <n v="0.72315715333247599"/>
    <n v="2.6022248418468501E-2"/>
    <n v="3.3172473334377499E-2"/>
    <n v="1.5003384915391201E-3"/>
    <n v="7.9851963409109397E-2"/>
    <n v="7.0948174915385502"/>
  </r>
  <r>
    <x v="56"/>
    <x v="16"/>
    <n v="0.40372364868932897"/>
    <n v="5.0895048849768303E-2"/>
    <n v="0.66243594474922796"/>
    <n v="0.28666900640100401"/>
    <x v="1859"/>
    <n v="8.2223654873812793E-6"/>
    <n v="5.3965187844009499E-2"/>
    <n v="1.73697676995253E-2"/>
    <n v="0.113737684058244"/>
    <n v="0.61842831173518198"/>
    <n v="2.79373001974202E-2"/>
    <n v="4.9487429790864498E-2"/>
    <n v="9.9976957799574606E-4"/>
    <n v="0.11155897358212701"/>
    <n v="6.9725778507729199"/>
  </r>
  <r>
    <x v="56"/>
    <x v="17"/>
    <n v="0.63160908835598994"/>
    <n v="3.3741934032254201E-2"/>
    <n v="0.56320527058982495"/>
    <n v="0.40305279537792099"/>
    <x v="1860"/>
    <n v="7.8565244627205495E-3"/>
    <n v="0.18118774514406799"/>
    <n v="4.7492419720503297E-2"/>
    <n v="0.100244805458862"/>
    <n v="0.37497066953340302"/>
    <n v="3.7543892956407698E-2"/>
    <n v="8.1489245249699305E-2"/>
    <n v="1.5902189148244701E-3"/>
    <n v="0.161705096935155"/>
    <n v="6.9256568707902"/>
  </r>
  <r>
    <x v="56"/>
    <x v="18"/>
    <n v="0.81490709262230898"/>
    <n v="2.9413710798046E-2"/>
    <n v="0.53471838568864705"/>
    <n v="0.43586790351330701"/>
    <x v="1861"/>
    <n v="1.3621787243381299E-2"/>
    <n v="0.24908290926019599"/>
    <n v="7.9228171226589594E-2"/>
    <n v="0.10646320045039399"/>
    <n v="0.29179667670844001"/>
    <n v="5.06684118469014E-2"/>
    <n v="6.7491283180933198E-2"/>
    <n v="9.2567045946852899E-3"/>
    <n v="0.126967273056869"/>
    <n v="6.7362514930133202"/>
  </r>
  <r>
    <x v="56"/>
    <x v="19"/>
    <n v="0.89643996657944303"/>
    <n v="2.6844902046512201E-2"/>
    <n v="0.53132110204829397"/>
    <n v="0.44183399590519401"/>
    <x v="1862"/>
    <n v="1.7476946160776899E-2"/>
    <n v="0.25694345597150098"/>
    <n v="0.102008011714413"/>
    <n v="0.112785576155793"/>
    <n v="0.26626798104145299"/>
    <n v="5.50312623397348E-2"/>
    <n v="5.8832235923028199E-2"/>
    <n v="1.41958800850937E-2"/>
    <n v="0.110245681877636"/>
    <n v="6.7248602885755302"/>
  </r>
  <r>
    <x v="56"/>
    <x v="20"/>
    <n v="0.80933669469078096"/>
    <n v="2.5904228974642202E-2"/>
    <n v="0.58688827566697799"/>
    <n v="0.38720749535838"/>
    <x v="1863"/>
    <n v="1.96117089956768E-2"/>
    <n v="0.237152396052519"/>
    <n v="9.8274202009875397E-2"/>
    <n v="0.109522722278213"/>
    <n v="0.290002554701629"/>
    <n v="5.1051567287656301E-2"/>
    <n v="5.1375530839181699E-2"/>
    <n v="9.5836004931852906E-3"/>
    <n v="0.12752549453861101"/>
    <n v="6.6047798217217402"/>
  </r>
  <r>
    <x v="56"/>
    <x v="21"/>
    <n v="0.93224336301215405"/>
    <n v="2.6723798947275199E-2"/>
    <n v="0.53118519801285602"/>
    <n v="0.44209100303986898"/>
    <x v="1864"/>
    <n v="2.1095810008274998E-2"/>
    <n v="0.25155182507129698"/>
    <n v="9.1911381974027401E-2"/>
    <n v="0.115778765396912"/>
    <n v="0.27447724755459801"/>
    <n v="5.0080187025327599E-2"/>
    <n v="5.3564828503431597E-2"/>
    <n v="8.3728359023259608E-3"/>
    <n v="0.12784322180216801"/>
    <n v="6.6859891147335802"/>
  </r>
  <r>
    <x v="56"/>
    <x v="22"/>
    <n v="0.55755111407194202"/>
    <n v="3.8084697439507098E-2"/>
    <n v="0.63254703007534197"/>
    <n v="0.32936827248515099"/>
    <x v="1865"/>
    <n v="1.2754606535610899E-2"/>
    <n v="0.115050457796395"/>
    <n v="6.8370812879111703E-2"/>
    <n v="0.12791638151586199"/>
    <n v="0.44828581161470699"/>
    <n v="6.1017342963572897E-2"/>
    <n v="2.9041802721209702E-2"/>
    <n v="3.1525220452416599E-3"/>
    <n v="0.12827966201178301"/>
    <n v="6.8540576333010996"/>
  </r>
  <r>
    <x v="56"/>
    <x v="23"/>
    <n v="1.3197209894070601"/>
    <n v="2.3956036524034299E-2"/>
    <n v="0.54501203201984805"/>
    <n v="0.43103193145611801"/>
    <x v="1866"/>
    <n v="2.8349314216268202E-2"/>
    <n v="0.29696874878862001"/>
    <n v="7.6618359943187803E-2"/>
    <n v="0.17806524361475101"/>
    <n v="0.23342794567769201"/>
    <n v="6.69872551631438E-2"/>
    <n v="4.0243816956404298E-2"/>
    <n v="5.4236136230050198E-3"/>
    <n v="6.8769268884069798E-2"/>
    <n v="6.6462741033722601"/>
  </r>
  <r>
    <x v="56"/>
    <x v="24"/>
    <n v="0.41783056596298102"/>
    <n v="3.8802207972676001E-2"/>
    <n v="0.65943857390031002"/>
    <n v="0.30175921812701401"/>
    <x v="1867"/>
    <n v="2.6060304827084601E-3"/>
    <n v="7.4875327009490497E-2"/>
    <n v="6.4004257594672501E-2"/>
    <n v="9.4082828678487398E-2"/>
    <n v="0.53303650065477604"/>
    <n v="5.5457448504816202E-2"/>
    <n v="2.5873632844265301E-2"/>
    <n v="2.9143528632913601E-3"/>
    <n v="0.14029433920547299"/>
    <n v="6.96397719123736"/>
  </r>
  <r>
    <x v="56"/>
    <x v="25"/>
    <n v="0.40259240554591802"/>
    <n v="4.1491426403803502E-2"/>
    <n v="0.673785822883885"/>
    <n v="0.28472275071231101"/>
    <x v="1868"/>
    <n v="4.67036617530695E-5"/>
    <n v="5.6129958931775699E-2"/>
    <n v="6.8890370593556002E-2"/>
    <n v="8.6645656218478903E-2"/>
    <n v="0.53761635876347702"/>
    <n v="6.3004045653035995E-2"/>
    <n v="1.97626338054743E-2"/>
    <n v="1.5967589311970301E-3"/>
    <n v="0.15788216252833001"/>
    <n v="6.9406560748046902"/>
  </r>
  <r>
    <x v="56"/>
    <x v="26"/>
    <n v="0.51900980581243605"/>
    <n v="3.7878692633292098E-2"/>
    <n v="0.61423479740994502"/>
    <n v="0.34788650995676301"/>
    <x v="1869"/>
    <n v="0"/>
    <n v="6.2503557148880395E-2"/>
    <n v="6.4155589060849005E-2"/>
    <n v="8.1110977394506706E-2"/>
    <n v="0.49961112513064898"/>
    <n v="6.1580111080427102E-2"/>
    <n v="2.0280836127656399E-2"/>
    <n v="2.2913148340351899E-3"/>
    <n v="0.20115907850317499"/>
    <n v="6.9719086931362497"/>
  </r>
  <r>
    <x v="56"/>
    <x v="27"/>
    <n v="0.82124675985211504"/>
    <n v="2.9615251813923299E-2"/>
    <n v="0.54587033694842602"/>
    <n v="0.42451441123765099"/>
    <x v="1870"/>
    <n v="7.9460335379709195E-3"/>
    <n v="0.25397583180449801"/>
    <n v="6.1780347188320997E-2"/>
    <n v="0.11501053370333"/>
    <n v="0.29873380234517999"/>
    <n v="5.0793548506931803E-2"/>
    <n v="4.9511498010650003E-2"/>
    <n v="3.1121806822147799E-3"/>
    <n v="0.15240050146178999"/>
    <n v="6.7681222248994004"/>
  </r>
  <r>
    <x v="56"/>
    <x v="28"/>
    <n v="0.95410084931559802"/>
    <n v="2.9260575504895001E-2"/>
    <n v="0.53439987633941799"/>
    <n v="0.43633954815568698"/>
    <x v="1871"/>
    <n v="1.4870084447705399E-2"/>
    <n v="0.26155604940096999"/>
    <n v="8.0299513747042597E-2"/>
    <n v="9.4807310603800293E-2"/>
    <n v="0.26223950567812798"/>
    <n v="5.3294630551197097E-2"/>
    <n v="6.3560204263336806E-2"/>
    <n v="9.6859589103419595E-3"/>
    <n v="0.15425457363994699"/>
    <n v="6.8211514213499402"/>
  </r>
  <r>
    <x v="56"/>
    <x v="29"/>
    <n v="0.88234546230976496"/>
    <n v="2.96542589816636E-2"/>
    <n v="0.54912887935424204"/>
    <n v="0.421216861664094"/>
    <x v="1872"/>
    <n v="1.8504912964268799E-2"/>
    <n v="0.25701896035177102"/>
    <n v="9.3568302914918203E-2"/>
    <n v="9.1779276032723206E-2"/>
    <n v="0.27257720974368299"/>
    <n v="5.2103348868138902E-2"/>
    <n v="4.09062149319179E-2"/>
    <n v="1.4817000964948699E-2"/>
    <n v="0.15313060728356501"/>
    <n v="6.7347571102995296"/>
  </r>
  <r>
    <x v="56"/>
    <x v="30"/>
    <n v="0.99463346298755495"/>
    <n v="3.0160020485464099E-2"/>
    <n v="0.54969384789740305"/>
    <n v="0.42014613161713299"/>
    <x v="1873"/>
    <n v="1.91942190800206E-2"/>
    <n v="0.231848656876428"/>
    <n v="9.94592702296756E-2"/>
    <n v="8.7293211120609102E-2"/>
    <n v="0.25346855880479402"/>
    <n v="5.18097806568125E-2"/>
    <n v="4.51234190175153E-2"/>
    <n v="2.4264101500265301E-2"/>
    <n v="0.18192362896554601"/>
    <n v="6.8521481501361601"/>
  </r>
  <r>
    <x v="56"/>
    <x v="31"/>
    <n v="1.04518598325546"/>
    <n v="2.6014894066918499E-2"/>
    <n v="0.47361066425807502"/>
    <n v="0.500374441675007"/>
    <x v="1874"/>
    <n v="2.3152297238074701E-2"/>
    <n v="0.23682288117158301"/>
    <n v="0.125653478346755"/>
    <n v="8.3895738367568001E-2"/>
    <n v="0.22802444138765299"/>
    <n v="4.9671442756650003E-2"/>
    <n v="4.9801772264798101E-2"/>
    <n v="4.0168898859653003E-2"/>
    <n v="0.15587457730669099"/>
    <n v="6.7885520709142"/>
  </r>
  <r>
    <x v="56"/>
    <x v="32"/>
    <n v="0.89992733432048899"/>
    <n v="2.80938289719403E-2"/>
    <n v="0.54863422186548905"/>
    <n v="0.42327194916256999"/>
    <x v="1875"/>
    <n v="2.0993990906333599E-2"/>
    <n v="0.23345565909112301"/>
    <n v="0.11373503062604599"/>
    <n v="9.4896124337163296E-2"/>
    <n v="0.25660666216950201"/>
    <n v="5.3970978562380298E-2"/>
    <n v="3.9877304909807398E-2"/>
    <n v="4.6971505496639199E-2"/>
    <n v="0.132434935729806"/>
    <n v="6.78691562312925"/>
  </r>
  <r>
    <x v="57"/>
    <x v="0"/>
    <n v="0.84653747203669905"/>
    <n v="2.3595469310047201E-2"/>
    <n v="0.60555333354728602"/>
    <n v="0.37085119714266701"/>
    <x v="1876"/>
    <n v="1.5510572565810701E-2"/>
    <n v="0.184275310779139"/>
    <n v="9.4110142114640596E-2"/>
    <n v="0.109063680200932"/>
    <n v="0.30799362133838598"/>
    <n v="7.4244442254633197E-2"/>
    <n v="2.1063254119366999E-2"/>
    <n v="6.4479749991277299E-2"/>
    <n v="0.120199711684207"/>
    <n v="6.1759297848208199"/>
  </r>
  <r>
    <x v="57"/>
    <x v="1"/>
    <n v="0.86096619921330098"/>
    <n v="2.5498706807220599E-2"/>
    <n v="0.62108051779376505"/>
    <n v="0.35342077539901501"/>
    <x v="1877"/>
    <n v="1.48311026406253E-2"/>
    <n v="0.175459844443419"/>
    <n v="0.112070032580653"/>
    <n v="0.10833988304106699"/>
    <n v="0.30114147673056002"/>
    <n v="7.1795417043498302E-2"/>
    <n v="2.7940936474596698E-2"/>
    <n v="7.1350155604744905E-2"/>
    <n v="0.106267007287912"/>
    <n v="6.3242790124312398"/>
  </r>
  <r>
    <x v="57"/>
    <x v="2"/>
    <n v="1.0330147811175501"/>
    <n v="2.41645962456601E-2"/>
    <n v="0.607813568156642"/>
    <n v="0.36802183559769702"/>
    <x v="1878"/>
    <n v="1.3712487989171599E-2"/>
    <n v="0.179951465063247"/>
    <n v="0.108051688713314"/>
    <n v="0.104161536356612"/>
    <n v="0.289045105549527"/>
    <n v="7.1306319137203505E-2"/>
    <n v="2.6079750884652399E-2"/>
    <n v="7.1351547238507604E-2"/>
    <n v="0.12398343208330399"/>
    <n v="6.3065934881453503"/>
  </r>
  <r>
    <x v="57"/>
    <x v="3"/>
    <n v="0.98588377264402405"/>
    <n v="2.0879318944082299E-2"/>
    <n v="0.62243038324823996"/>
    <n v="0.35669029780767703"/>
    <x v="1879"/>
    <n v="1.34605524007416E-2"/>
    <n v="0.183734150112941"/>
    <n v="9.9693030274563096E-2"/>
    <n v="0.103995468029741"/>
    <n v="0.28955978181793701"/>
    <n v="6.52488202655086E-2"/>
    <n v="2.3292452678403699E-2"/>
    <n v="9.3654254609451995E-2"/>
    <n v="0.11745543337433299"/>
    <n v="6.4939175119826302"/>
  </r>
  <r>
    <x v="57"/>
    <x v="4"/>
    <n v="1.03117484224697"/>
    <n v="2.42664444926186E-2"/>
    <n v="0.61977869312015899"/>
    <n v="0.35595486238722301"/>
    <x v="1880"/>
    <n v="1.5057713736951001E-2"/>
    <n v="0.19331390350931099"/>
    <n v="0.105540317306314"/>
    <n v="0.104014441924801"/>
    <n v="0.279231056209924"/>
    <n v="7.01904649198139E-2"/>
    <n v="2.2463075438520701E-2"/>
    <n v="9.2874958912299105E-2"/>
    <n v="0.108856389976082"/>
    <n v="6.4647664249788503"/>
  </r>
  <r>
    <x v="57"/>
    <x v="5"/>
    <n v="0.99286047200245597"/>
    <n v="2.6914635819301602E-2"/>
    <n v="0.62545193451968895"/>
    <n v="0.34763342966100902"/>
    <x v="1881"/>
    <n v="1.52521778013296E-2"/>
    <n v="0.180226232824403"/>
    <n v="0.10122528633666"/>
    <n v="0.10732935525001799"/>
    <n v="0.28196495324118398"/>
    <n v="7.1585109903053196E-2"/>
    <n v="2.4183602914998301E-2"/>
    <n v="0.100114508143911"/>
    <n v="0.109831544860504"/>
    <n v="6.3404556406058497"/>
  </r>
  <r>
    <x v="57"/>
    <x v="6"/>
    <n v="0.99614199121829905"/>
    <n v="2.3419739147690199E-2"/>
    <n v="0.62527841687143104"/>
    <n v="0.35130184398087899"/>
    <x v="1882"/>
    <n v="1.3512214134128E-2"/>
    <n v="0.19423817075671401"/>
    <n v="9.7688351338662605E-2"/>
    <n v="0.111234800409552"/>
    <n v="0.287361968144423"/>
    <n v="6.8571071537175704E-2"/>
    <n v="1.5318640173499201E-2"/>
    <n v="8.7644228238666494E-2"/>
    <n v="0.11445693238570601"/>
    <n v="6.4425391423790703"/>
  </r>
  <r>
    <x v="57"/>
    <x v="7"/>
    <n v="1.0300334586382101"/>
    <n v="2.6093021434069E-2"/>
    <n v="0.64173995183002297"/>
    <n v="0.33216702673590798"/>
    <x v="1883"/>
    <n v="1.4166441049950299E-2"/>
    <n v="0.19284095657470099"/>
    <n v="0.10140830832191899"/>
    <n v="0.101816533230436"/>
    <n v="0.29224767666443402"/>
    <n v="6.9267825752569498E-2"/>
    <n v="2.4051401624567599E-2"/>
    <n v="9.7402427359037896E-2"/>
    <n v="9.4957307546018305E-2"/>
    <n v="6.3968248936138696"/>
  </r>
  <r>
    <x v="57"/>
    <x v="8"/>
    <n v="0.91530025665660197"/>
    <n v="3.10874863183663E-2"/>
    <n v="0.64758055804689396"/>
    <n v="0.32133195563473899"/>
    <x v="1884"/>
    <n v="1.5643876005413899E-2"/>
    <n v="0.19303257699047699"/>
    <n v="8.6143904411491695E-2"/>
    <n v="0.115480281179033"/>
    <n v="0.30518234283767698"/>
    <n v="6.5559441579871605E-2"/>
    <n v="2.2151466598566202E-2"/>
    <n v="8.7340281130114994E-2"/>
    <n v="9.8552781216278196E-2"/>
    <n v="6.3075381422599097"/>
  </r>
  <r>
    <x v="57"/>
    <x v="9"/>
    <n v="0.96825389883969804"/>
    <n v="2.5836061874796E-2"/>
    <n v="0.64217645635409004"/>
    <n v="0.33198748177111398"/>
    <x v="1885"/>
    <n v="1.7353055851204099E-2"/>
    <n v="0.19077247973425299"/>
    <n v="8.63046673056235E-2"/>
    <n v="0.12004965068788"/>
    <n v="0.31112533175433998"/>
    <n v="6.9096147560355106E-2"/>
    <n v="2.1472531929233801E-2"/>
    <n v="7.7277098724985199E-2"/>
    <n v="9.61940662463414E-2"/>
    <n v="6.4409480777602202"/>
  </r>
  <r>
    <x v="57"/>
    <x v="10"/>
    <n v="1.0355239233868201"/>
    <n v="2.5897378975601099E-2"/>
    <n v="0.63669527800506298"/>
    <n v="0.337407343019336"/>
    <x v="1886"/>
    <n v="1.9103389920888302E-2"/>
    <n v="0.20408330137387601"/>
    <n v="8.3313467307917E-2"/>
    <n v="0.148151610823573"/>
    <n v="0.29611829471585599"/>
    <n v="7.3455263129544895E-2"/>
    <n v="2.7022830936813201E-2"/>
    <n v="6.0332833590243502E-2"/>
    <n v="7.9035254705048102E-2"/>
    <n v="6.3544165339154004"/>
  </r>
  <r>
    <x v="57"/>
    <x v="11"/>
    <n v="1.3043089319993699"/>
    <n v="2.5308460238870699E-2"/>
    <n v="0.63515718349305295"/>
    <n v="0.33953435626807699"/>
    <x v="1887"/>
    <n v="2.03815609845844E-2"/>
    <n v="0.22404347717855999"/>
    <n v="7.7890069322083394E-2"/>
    <n v="0.15197318896919501"/>
    <n v="0.305232535218455"/>
    <n v="7.0115220501433206E-2"/>
    <n v="2.6798391636576501E-2"/>
    <n v="4.0396069208906302E-2"/>
    <n v="7.5384446854869502E-2"/>
    <n v="6.3939529059033804"/>
  </r>
  <r>
    <x v="57"/>
    <x v="12"/>
    <n v="0.84872840576527397"/>
    <n v="3.1600739619509703E-2"/>
    <n v="0.64693673720172196"/>
    <n v="0.321462523178768"/>
    <x v="1888"/>
    <n v="1.4401829201658301E-2"/>
    <n v="0.16714072070496799"/>
    <n v="8.7225028818263606E-2"/>
    <n v="0.113831202591177"/>
    <n v="0.32243982849151198"/>
    <n v="6.9110590005495603E-2"/>
    <n v="3.73138053388989E-2"/>
    <n v="6.9082301357846806E-2"/>
    <n v="0.10685453266228601"/>
    <n v="6.2862876354956398"/>
  </r>
  <r>
    <x v="57"/>
    <x v="13"/>
    <n v="0.85652517646279902"/>
    <n v="2.9846709021531199E-2"/>
    <n v="0.64310481587921597"/>
    <n v="0.327048475099253"/>
    <x v="1889"/>
    <n v="1.26830930148659E-2"/>
    <n v="0.159865300524101"/>
    <n v="0.10080168694753799"/>
    <n v="0.112834546574374"/>
    <n v="0.329959495185494"/>
    <n v="6.9393501505086705E-2"/>
    <n v="3.73817368904939E-2"/>
    <n v="6.3210217711382397E-2"/>
    <n v="0.104071254197571"/>
    <n v="6.4082783684827396"/>
  </r>
  <r>
    <x v="57"/>
    <x v="14"/>
    <n v="0.79393741327244605"/>
    <n v="3.1982162763231597E-2"/>
    <n v="0.66040849779136601"/>
    <n v="0.30760933944540197"/>
    <x v="1890"/>
    <n v="1.2756835630123401E-2"/>
    <n v="0.118359062167568"/>
    <n v="6.5462535867605295E-2"/>
    <n v="0.13011041804317799"/>
    <n v="0.44362864253295797"/>
    <n v="6.1108167263349597E-2"/>
    <n v="3.6821010672857403E-2"/>
    <n v="2.54815157749692E-2"/>
    <n v="9.4769921534768001E-2"/>
    <n v="6.2460894401686202"/>
  </r>
  <r>
    <x v="57"/>
    <x v="15"/>
    <n v="0.52395971412160902"/>
    <n v="4.0696583422549698E-2"/>
    <n v="0.69709492836347497"/>
    <n v="0.26220848821397502"/>
    <x v="1891"/>
    <n v="4.8668219435428999E-4"/>
    <n v="2.6369704668246501E-2"/>
    <n v="8.5240030252613803E-3"/>
    <n v="0.15180477535327"/>
    <n v="0.67113217264635106"/>
    <n v="1.45572890818554E-2"/>
    <n v="6.0352500706371402E-2"/>
    <n v="1.0104111801778599E-3"/>
    <n v="5.5899274872177301E-2"/>
    <n v="6.2088015721374203"/>
  </r>
  <r>
    <x v="57"/>
    <x v="16"/>
    <n v="0.60830570497349601"/>
    <n v="3.9224914281015898E-2"/>
    <n v="0.66518048783290995"/>
    <n v="0.29559459788607401"/>
    <x v="1892"/>
    <n v="1.5792201672112499E-3"/>
    <n v="3.6543802697087999E-2"/>
    <n v="6.4919360057995E-3"/>
    <n v="0.13588222254346"/>
    <n v="0.63811266989322801"/>
    <n v="1.80425038916695E-2"/>
    <n v="5.6461572378967401E-2"/>
    <n v="1.37645792928743E-3"/>
    <n v="9.9296253079726601E-2"/>
    <n v="6.2770367098740101"/>
  </r>
  <r>
    <x v="57"/>
    <x v="17"/>
    <n v="0.73338006123793997"/>
    <n v="3.6937766175860802E-2"/>
    <n v="0.68175267465655198"/>
    <n v="0.28130955916758799"/>
    <x v="1893"/>
    <n v="8.3184378433449405E-3"/>
    <n v="0.14358093149835699"/>
    <n v="1.24927682678318E-2"/>
    <n v="0.12893945062346199"/>
    <n v="0.502462758687789"/>
    <n v="3.9090981835834898E-2"/>
    <n v="5.5579266137031798E-2"/>
    <n v="6.9361667833280497E-3"/>
    <n v="9.3177491664152498E-2"/>
    <n v="6.3531385475804401"/>
  </r>
  <r>
    <x v="57"/>
    <x v="18"/>
    <n v="0.89983988940277304"/>
    <n v="3.11424480524926E-2"/>
    <n v="0.66484347078202899"/>
    <n v="0.30401408116547901"/>
    <x v="1894"/>
    <n v="1.15381086531931E-2"/>
    <n v="0.17898122140983999"/>
    <n v="7.3881702302724298E-2"/>
    <n v="0.121175462095974"/>
    <n v="0.38080328747339798"/>
    <n v="6.8431412846523598E-2"/>
    <n v="3.8639784260371103E-2"/>
    <n v="3.1538232061094199E-2"/>
    <n v="8.5594483319072004E-2"/>
    <n v="6.4117177623527404"/>
  </r>
  <r>
    <x v="57"/>
    <x v="19"/>
    <n v="0.95897708190998798"/>
    <n v="3.46215013051153E-2"/>
    <n v="0.65936560420216295"/>
    <n v="0.30601289449272201"/>
    <x v="1895"/>
    <n v="1.2818296059745399E-2"/>
    <n v="0.187526243916633"/>
    <n v="0.108687142377154"/>
    <n v="0.116860763020307"/>
    <n v="0.34749974202511402"/>
    <n v="6.3506900817422399E-2"/>
    <n v="4.3103025589284798E-2"/>
    <n v="2.5361741673463001E-2"/>
    <n v="8.7291034622116501E-2"/>
    <n v="6.4385879114773799"/>
  </r>
  <r>
    <x v="57"/>
    <x v="20"/>
    <n v="0.90835227951135"/>
    <n v="3.8867121365279603E-2"/>
    <n v="0.67309994595327105"/>
    <n v="0.28803293268145003"/>
    <x v="1896"/>
    <n v="1.40215862111382E-2"/>
    <n v="0.18110102761767299"/>
    <n v="9.0443956926275104E-2"/>
    <n v="0.12473895191690799"/>
    <n v="0.356455615538259"/>
    <n v="6.6338631436151901E-2"/>
    <n v="3.9307043966930397E-2"/>
    <n v="2.69639710934357E-2"/>
    <n v="9.1251068334536306E-2"/>
    <n v="6.4620058079607396"/>
  </r>
  <r>
    <x v="57"/>
    <x v="21"/>
    <n v="0.96017839038424502"/>
    <n v="3.1450632731876697E-2"/>
    <n v="0.66932935109761804"/>
    <n v="0.29922001617050498"/>
    <x v="1897"/>
    <n v="1.76400776892945E-2"/>
    <n v="0.177991215326017"/>
    <n v="8.0978915527878698E-2"/>
    <n v="0.13974593589416401"/>
    <n v="0.374002003311102"/>
    <n v="7.0229368781337703E-2"/>
    <n v="3.6709388598377898E-2"/>
    <n v="1.0925900758885901E-2"/>
    <n v="8.2314705761934795E-2"/>
    <n v="6.4467850759188696"/>
  </r>
  <r>
    <x v="57"/>
    <x v="22"/>
    <n v="0.69774245370741195"/>
    <n v="3.4159171643623198E-2"/>
    <n v="0.68265540995474405"/>
    <n v="0.28318541840163303"/>
    <x v="1898"/>
    <n v="7.6971400395394202E-3"/>
    <n v="6.9788342504100195E-2"/>
    <n v="3.2545908389026199E-2"/>
    <n v="0.18904449905211401"/>
    <n v="0.48397309388214899"/>
    <n v="6.8726916642324401E-2"/>
    <n v="4.6178063843646699E-2"/>
    <n v="3.1802942189175401E-3"/>
    <n v="8.96601269634692E-2"/>
    <n v="6.4021412423423802"/>
  </r>
  <r>
    <x v="57"/>
    <x v="23"/>
    <n v="1.2146414642651699"/>
    <n v="3.4291493602791198E-2"/>
    <n v="0.68020092607540406"/>
    <n v="0.28550758032180401"/>
    <x v="1899"/>
    <n v="1.83313397478371E-2"/>
    <n v="0.217201615875316"/>
    <n v="2.3878638724644099E-2"/>
    <n v="0.16653978928260599"/>
    <n v="0.388157863905295"/>
    <n v="7.3106915381282306E-2"/>
    <n v="2.9219170807681501E-2"/>
    <n v="1.1491836700295299E-2"/>
    <n v="6.5011615531350098E-2"/>
    <n v="6.5500256685554099"/>
  </r>
  <r>
    <x v="57"/>
    <x v="24"/>
    <n v="0.564840105012825"/>
    <n v="4.5981500738445799E-2"/>
    <n v="0.67764843399278896"/>
    <n v="0.27637006526876501"/>
    <x v="1900"/>
    <n v="4.23395193078396E-3"/>
    <n v="5.19763126504224E-2"/>
    <n v="2.09756822705063E-2"/>
    <n v="0.141137011966769"/>
    <n v="0.55473406714311801"/>
    <n v="7.1891122632945004E-2"/>
    <n v="3.5437172255140502E-2"/>
    <n v="2.2367767498447499E-3"/>
    <n v="0.108008275110118"/>
    <n v="6.4303612670887"/>
  </r>
  <r>
    <x v="57"/>
    <x v="25"/>
    <n v="0.54793257960571995"/>
    <n v="4.5955043298258502E-2"/>
    <n v="0.68099584519419198"/>
    <n v="0.27304911150755001"/>
    <x v="1901"/>
    <n v="1.39593522401834E-3"/>
    <n v="4.0956158171572103E-2"/>
    <n v="2.13523464612284E-2"/>
    <n v="0.15793454795398801"/>
    <n v="0.54159080714055996"/>
    <n v="5.7946517557046703E-2"/>
    <n v="4.6622068210440598E-2"/>
    <n v="1.7400148821445601E-3"/>
    <n v="0.119540548783085"/>
    <n v="6.3801676055923098"/>
  </r>
  <r>
    <x v="57"/>
    <x v="26"/>
    <n v="0.66356595203022695"/>
    <n v="4.4492286804592503E-2"/>
    <n v="0.70526753586942603"/>
    <n v="0.25024017732598097"/>
    <x v="1902"/>
    <n v="2.21859657453451E-3"/>
    <n v="4.0163199960955603E-2"/>
    <n v="2.34237281660215E-2"/>
    <n v="0.15593436196845201"/>
    <n v="0.52995800747767996"/>
    <n v="6.3297747244406996E-2"/>
    <n v="5.0456030421088899E-2"/>
    <n v="2.96992437351067E-3"/>
    <n v="0.117173762611144"/>
    <n v="6.3267595429955703"/>
  </r>
  <r>
    <x v="57"/>
    <x v="27"/>
    <n v="0.87245753312368202"/>
    <n v="3.9073401265928197E-2"/>
    <n v="0.70926264197128996"/>
    <n v="0.25166395676278203"/>
    <x v="1903"/>
    <n v="7.4610123455884697E-3"/>
    <n v="0.19160406498500401"/>
    <n v="5.30222725226362E-2"/>
    <n v="0.13845776993618"/>
    <n v="0.38704016578093198"/>
    <n v="6.8925513461678203E-2"/>
    <n v="4.0901795175948698E-2"/>
    <n v="6.4622931243866599E-3"/>
    <n v="9.7169006691245993E-2"/>
    <n v="6.4854668596881897"/>
  </r>
  <r>
    <x v="57"/>
    <x v="28"/>
    <n v="0.94497848832003895"/>
    <n v="4.3866712624603399E-2"/>
    <n v="0.66937341109452797"/>
    <n v="0.28675987628086902"/>
    <x v="1904"/>
    <n v="1.1264842162036701E-2"/>
    <n v="0.18367601829325"/>
    <n v="9.9604952050515796E-2"/>
    <n v="0.114938338702222"/>
    <n v="0.35175930000259298"/>
    <n v="7.2966125354616496E-2"/>
    <n v="3.6708642736543902E-2"/>
    <n v="1.2463825769289E-2"/>
    <n v="0.106531696476799"/>
    <n v="6.4642454089178596"/>
  </r>
  <r>
    <x v="57"/>
    <x v="29"/>
    <n v="0.93207329138171202"/>
    <n v="4.1303367059050397E-2"/>
    <n v="0.67524631720147599"/>
    <n v="0.28345031573947399"/>
    <x v="1905"/>
    <n v="1.10743362754081E-2"/>
    <n v="0.177607919891309"/>
    <n v="0.12158198440435"/>
    <n v="0.106344900827493"/>
    <n v="0.33855862744869503"/>
    <n v="7.4593893806631006E-2"/>
    <n v="4.4990698470527099E-2"/>
    <n v="1.7144144815685301E-2"/>
    <n v="0.100647824908906"/>
    <n v="6.4206232034838404"/>
  </r>
  <r>
    <x v="57"/>
    <x v="30"/>
    <n v="0.95470497706467505"/>
    <n v="3.7515171971063702E-2"/>
    <n v="0.66942433498979204"/>
    <n v="0.293060493039144"/>
    <x v="1906"/>
    <n v="1.25220509698463E-2"/>
    <n v="0.17195867625783701"/>
    <n v="0.13182514669041601"/>
    <n v="0.102843065951565"/>
    <n v="0.34147367973095899"/>
    <n v="7.0266278166288998E-2"/>
    <n v="3.36375006989112E-2"/>
    <n v="2.9873655969475998E-2"/>
    <n v="9.4586317067223299E-2"/>
    <n v="6.3898174253281201"/>
  </r>
  <r>
    <x v="57"/>
    <x v="31"/>
    <n v="0.98422256531347796"/>
    <n v="3.8048463428201201E-2"/>
    <n v="0.678441427628375"/>
    <n v="0.28351010894342399"/>
    <x v="1907"/>
    <n v="1.2804639528025999E-2"/>
    <n v="0.187116531155435"/>
    <n v="0.13964333488719899"/>
    <n v="9.4516226459202102E-2"/>
    <n v="0.31223239095505101"/>
    <n v="6.4921429747245601E-2"/>
    <n v="2.97873142545295E-2"/>
    <n v="5.1033633484156397E-2"/>
    <n v="9.9355601290534404E-2"/>
    <n v="6.3503150382742399"/>
  </r>
  <r>
    <x v="57"/>
    <x v="32"/>
    <n v="0.94475112745273604"/>
    <n v="3.7867852445326602E-2"/>
    <n v="0.66847849126522096"/>
    <n v="0.293653656289453"/>
    <x v="1908"/>
    <n v="1.1751276971648799E-2"/>
    <n v="0.16888268186023001"/>
    <n v="0.12941271027999901"/>
    <n v="9.80299761623252E-2"/>
    <n v="0.32415014703679501"/>
    <n v="6.9834787914653695E-2"/>
    <n v="3.6752772998760203E-2"/>
    <n v="4.7124917964228297E-2"/>
    <n v="0.103941203566249"/>
    <n v="6.4051319367881501"/>
  </r>
  <r>
    <x v="58"/>
    <x v="0"/>
    <n v="0.85381742794890503"/>
    <n v="2.0608973772513299E-2"/>
    <n v="0.54777934501982894"/>
    <n v="0.43161168120765803"/>
    <x v="1909"/>
    <n v="2.2645444409137801E-2"/>
    <n v="0.13185140066673301"/>
    <n v="7.5734323893326502E-2"/>
    <n v="8.3313880612220004E-2"/>
    <n v="0.34599105368403299"/>
    <n v="5.6226737394658097E-2"/>
    <n v="4.0282836697082797E-2"/>
    <n v="4.3864148964216497E-2"/>
    <n v="0.18618850297912001"/>
    <n v="6.1017020743181796"/>
  </r>
  <r>
    <x v="58"/>
    <x v="1"/>
    <n v="0.84822659834605496"/>
    <n v="2.1513110370350998E-2"/>
    <n v="0.56497226538952205"/>
    <n v="0.41351462424012703"/>
    <x v="1910"/>
    <n v="2.0468821097701401E-2"/>
    <n v="0.138393734708294"/>
    <n v="9.2401992000425703E-2"/>
    <n v="8.1843895538161807E-2"/>
    <n v="0.35440883286950903"/>
    <n v="5.9089739819389198E-2"/>
    <n v="4.5022446922831402E-2"/>
    <n v="3.7315669177546799E-2"/>
    <n v="0.15870706576412899"/>
    <n v="6.1802033369452296"/>
  </r>
  <r>
    <x v="58"/>
    <x v="2"/>
    <n v="1.0299351517001201"/>
    <n v="1.93728516967921E-2"/>
    <n v="0.53916780134719999"/>
    <n v="0.44145934695600803"/>
    <x v="1911"/>
    <n v="2.1563188095898699E-2"/>
    <n v="0.151725138883675"/>
    <n v="8.8375253173647694E-2"/>
    <n v="8.28152876620252E-2"/>
    <n v="0.34779574166104499"/>
    <n v="5.5814144201187701E-2"/>
    <n v="3.2899718249733201E-2"/>
    <n v="3.6981333928125699E-2"/>
    <n v="0.16368665512181699"/>
    <n v="6.1388307308489596"/>
  </r>
  <r>
    <x v="58"/>
    <x v="3"/>
    <n v="0.96384990187628306"/>
    <n v="1.8910082903055299E-2"/>
    <n v="0.54100885417209499"/>
    <n v="0.44008106292485"/>
    <x v="1912"/>
    <n v="1.8905317965598901E-2"/>
    <n v="0.16981447826367899"/>
    <n v="8.2477631360168099E-2"/>
    <n v="7.8829899976129394E-2"/>
    <n v="0.34376749099416998"/>
    <n v="5.9068544768708403E-2"/>
    <n v="3.70377033289674E-2"/>
    <n v="3.9060442746542599E-2"/>
    <n v="0.15455686145125699"/>
    <n v="6.0890306836944097"/>
  </r>
  <r>
    <x v="58"/>
    <x v="4"/>
    <n v="0.97277800284734695"/>
    <n v="2.1510325079916098E-2"/>
    <n v="0.56978436241973696"/>
    <n v="0.40870531250034697"/>
    <x v="1913"/>
    <n v="1.8696862893793201E-2"/>
    <n v="0.181565960761015"/>
    <n v="8.7485026885739406E-2"/>
    <n v="8.32502644292821E-2"/>
    <n v="0.31962061965931599"/>
    <n v="5.9404708278361001E-2"/>
    <n v="5.94678924897915E-2"/>
    <n v="3.6844884558142402E-2"/>
    <n v="0.13916940980572401"/>
    <n v="6.0771175467094496"/>
  </r>
  <r>
    <x v="58"/>
    <x v="5"/>
    <n v="0.96566280350676803"/>
    <n v="2.2317421255256299E-2"/>
    <n v="0.57413631332493897"/>
    <n v="0.40354626541980498"/>
    <x v="1914"/>
    <n v="2.1523009919536699E-2"/>
    <n v="0.17638260275616299"/>
    <n v="8.5621826501093998E-2"/>
    <n v="8.3674309131117494E-2"/>
    <n v="0.31921067250140001"/>
    <n v="6.0003491144251402E-2"/>
    <n v="4.9047154486100197E-2"/>
    <n v="4.19672125129208E-2"/>
    <n v="0.14798014272151699"/>
    <n v="6.1017417283118496"/>
  </r>
  <r>
    <x v="58"/>
    <x v="6"/>
    <n v="1.03900224099489"/>
    <n v="1.8961742160255899E-2"/>
    <n v="0.55776388716859904"/>
    <n v="0.42327437067114498"/>
    <x v="1915"/>
    <n v="1.9758185298538199E-2"/>
    <n v="0.17167759800982499"/>
    <n v="7.9617860593331896E-2"/>
    <n v="8.2787482082193595E-2"/>
    <n v="0.30717348951673701"/>
    <n v="5.6519336918962097E-2"/>
    <n v="5.2327517425209497E-2"/>
    <n v="3.7166818356325501E-2"/>
    <n v="0.179381767474799"/>
    <n v="5.9411617079052501"/>
  </r>
  <r>
    <x v="58"/>
    <x v="7"/>
    <n v="0.99960746239673803"/>
    <n v="2.2357981966540999E-2"/>
    <n v="0.58178950640748195"/>
    <n v="0.39585251162597701"/>
    <x v="1916"/>
    <n v="2.3254058376681999E-2"/>
    <n v="0.18667512506136699"/>
    <n v="9.1144141298527007E-2"/>
    <n v="8.0002031522726599E-2"/>
    <n v="0.31071335091900598"/>
    <n v="6.05829095342564E-2"/>
    <n v="5.0989206695039202E-2"/>
    <n v="3.9631680013133601E-2"/>
    <n v="0.14233519096984101"/>
    <n v="6.1060550453631102"/>
  </r>
  <r>
    <x v="58"/>
    <x v="8"/>
    <n v="0.95945116181952095"/>
    <n v="1.9997910355518601E-2"/>
    <n v="0.56810207739101903"/>
    <n v="0.41190001225346201"/>
    <x v="1917"/>
    <n v="2.2926368232735299E-2"/>
    <n v="0.159163794643738"/>
    <n v="8.2749688839577895E-2"/>
    <n v="7.9181581023946804E-2"/>
    <n v="0.308604320865489"/>
    <n v="5.5151908037226902E-2"/>
    <n v="5.7937055751747901E-2"/>
    <n v="4.3418049784655202E-2"/>
    <n v="0.178069496965332"/>
    <n v="5.9875062463037096"/>
  </r>
  <r>
    <x v="58"/>
    <x v="9"/>
    <n v="0.99548672326907095"/>
    <n v="1.9080473795907701E-2"/>
    <n v="0.57353171144788395"/>
    <n v="0.407387814756209"/>
    <x v="1918"/>
    <n v="2.31947704427495E-2"/>
    <n v="0.160097846978211"/>
    <n v="8.3597172749591803E-2"/>
    <n v="8.2857143686462895E-2"/>
    <n v="0.31608326196160702"/>
    <n v="6.3955238438657899E-2"/>
    <n v="6.4473853697986305E-2"/>
    <n v="4.1960876980430502E-2"/>
    <n v="0.150550649329628"/>
    <n v="5.9412237989719596"/>
  </r>
  <r>
    <x v="58"/>
    <x v="10"/>
    <n v="1.0696906103402699"/>
    <n v="2.0921372651153101E-2"/>
    <n v="0.57245980230012194"/>
    <n v="0.40661882504872499"/>
    <x v="1919"/>
    <n v="2.7279320922427699E-2"/>
    <n v="0.174594295841734"/>
    <n v="8.1676306708271307E-2"/>
    <n v="0.101799822243029"/>
    <n v="0.30896954482929201"/>
    <n v="6.2513847396952704E-2"/>
    <n v="4.1496362392501498E-2"/>
    <n v="3.8478593459947197E-2"/>
    <n v="0.14476307688899201"/>
    <n v="6.1022110241790797"/>
  </r>
  <r>
    <x v="58"/>
    <x v="11"/>
    <n v="1.3024919149540299"/>
    <n v="1.7915008575644899E-2"/>
    <n v="0.59488144068716697"/>
    <n v="0.38720355073718798"/>
    <x v="1920"/>
    <n v="3.4651187180262402E-2"/>
    <n v="0.205901486923356"/>
    <n v="8.9273951813771096E-2"/>
    <n v="0.12841317033254701"/>
    <n v="0.31791061079106198"/>
    <n v="7.0277389046883104E-2"/>
    <n v="2.7834096913104501E-2"/>
    <n v="3.1508771819408803E-2"/>
    <n v="8.0546617087715405E-2"/>
    <n v="6.1047225949454198"/>
  </r>
  <r>
    <x v="58"/>
    <x v="12"/>
    <n v="0.87642415075487501"/>
    <n v="2.3101544314414201E-2"/>
    <n v="0.57410955354968796"/>
    <n v="0.40278890213589802"/>
    <x v="1921"/>
    <n v="2.64063588493045E-2"/>
    <n v="0.12549462027156599"/>
    <n v="9.4170877859090105E-2"/>
    <n v="7.7671170555512398E-2"/>
    <n v="0.32797789144895201"/>
    <n v="5.8206733805262603E-2"/>
    <n v="6.3066914038169899E-2"/>
    <n v="4.7329085719396799E-2"/>
    <n v="0.14589203621813299"/>
    <n v="5.9266205689724698"/>
  </r>
  <r>
    <x v="58"/>
    <x v="13"/>
    <n v="0.91533939535455999"/>
    <n v="2.09626144472078E-2"/>
    <n v="0.58002170366081296"/>
    <n v="0.399015681891979"/>
    <x v="1922"/>
    <n v="2.6258378210988299E-2"/>
    <n v="0.141025260049741"/>
    <n v="0.102483680326999"/>
    <n v="7.72360056704363E-2"/>
    <n v="0.32500303368639799"/>
    <n v="5.8078575830774297E-2"/>
    <n v="5.01080529274395E-2"/>
    <n v="5.1127391187377601E-2"/>
    <n v="0.13150635538731001"/>
    <n v="6.0377839768660602"/>
  </r>
  <r>
    <x v="58"/>
    <x v="14"/>
    <n v="0.85430598744701403"/>
    <n v="2.1614170372555499E-2"/>
    <n v="0.58845426108082399"/>
    <n v="0.38993156854662098"/>
    <x v="1923"/>
    <n v="1.52485395062559E-2"/>
    <n v="8.4886024612728594E-2"/>
    <n v="6.2624554818538999E-2"/>
    <n v="0.111933779465605"/>
    <n v="0.43051270751512"/>
    <n v="4.3474028483251499E-2"/>
    <n v="4.32880360572344E-2"/>
    <n v="3.2504684749247198E-2"/>
    <n v="0.13390247277183401"/>
    <n v="6.2145239642371104"/>
  </r>
  <r>
    <x v="58"/>
    <x v="15"/>
    <n v="0.433682692609626"/>
    <n v="3.8852762293212599E-2"/>
    <n v="0.77751048199769901"/>
    <n v="0.183636755709088"/>
    <x v="1924"/>
    <n v="2.0156220563519602E-6"/>
    <n v="2.7555233195378199E-4"/>
    <n v="5.0028691260182098E-3"/>
    <n v="0.15854044932426001"/>
    <n v="0.76119999432042496"/>
    <n v="1.2207816546501301E-2"/>
    <n v="8.3498879358928305E-3"/>
    <n v="4.3491804973426499E-3"/>
    <n v="4.5016852616013202E-2"/>
    <n v="6.3683774538542703"/>
  </r>
  <r>
    <x v="58"/>
    <x v="16"/>
    <n v="0.52691147334431698"/>
    <n v="3.6189790816039298E-2"/>
    <n v="0.75937661063637196"/>
    <n v="0.204433598547589"/>
    <x v="1925"/>
    <n v="4.8471514569277001E-4"/>
    <n v="1.9672523382126702E-3"/>
    <n v="8.0699037184927703E-3"/>
    <n v="0.16244407622566501"/>
    <n v="0.68564285701612904"/>
    <n v="1.4820348874812501E-2"/>
    <n v="4.6454967212729903E-2"/>
    <n v="4.7854693198418801E-3"/>
    <n v="6.6667242704554999E-2"/>
    <n v="6.3082294228508102"/>
  </r>
  <r>
    <x v="58"/>
    <x v="17"/>
    <n v="0.77419900111199402"/>
    <n v="2.53721789081395E-2"/>
    <n v="0.61513140327068905"/>
    <n v="0.35949641782117198"/>
    <x v="1926"/>
    <n v="7.0837166149787002E-3"/>
    <n v="0.115729523689781"/>
    <n v="2.8115578351075501E-2"/>
    <n v="0.11176219288209201"/>
    <n v="0.44682109051670998"/>
    <n v="2.8616389385878401E-2"/>
    <n v="7.1181146574526705E-2"/>
    <n v="6.7797373421617504E-3"/>
    <n v="0.14008255367103001"/>
    <n v="6.3487334139089899"/>
  </r>
  <r>
    <x v="58"/>
    <x v="18"/>
    <n v="0.99297368859733104"/>
    <n v="2.4716581338522101E-2"/>
    <n v="0.55566926088455904"/>
    <n v="0.41961415777691902"/>
    <x v="1927"/>
    <n v="1.4875890390903E-2"/>
    <n v="0.17272868498333899"/>
    <n v="7.5795817986645503E-2"/>
    <n v="9.8368018204199395E-2"/>
    <n v="0.34034856521363899"/>
    <n v="4.9805965424400397E-2"/>
    <n v="7.46050427881398E-2"/>
    <n v="1.82571803875296E-2"/>
    <n v="0.12135527004914699"/>
    <n v="6.2470848785214104"/>
  </r>
  <r>
    <x v="58"/>
    <x v="19"/>
    <n v="1.0545455135720101"/>
    <n v="2.4184759954519901E-2"/>
    <n v="0.58460234181668203"/>
    <n v="0.39121289822879901"/>
    <x v="1928"/>
    <n v="1.5906400619703401E-2"/>
    <n v="0.179447771072376"/>
    <n v="0.10815266021516"/>
    <n v="9.9074548342235405E-2"/>
    <n v="0.314053649029015"/>
    <n v="4.8697461411453598E-2"/>
    <n v="5.7859598769741803E-2"/>
    <n v="2.3142958543556601E-2"/>
    <n v="0.10789429082770099"/>
    <n v="6.1885431024769604"/>
  </r>
  <r>
    <x v="58"/>
    <x v="20"/>
    <n v="0.92640443451813803"/>
    <n v="2.6980305405001299E-2"/>
    <n v="0.61709255279511199"/>
    <n v="0.35592714179988599"/>
    <x v="1929"/>
    <n v="1.64067895670496E-2"/>
    <n v="0.15491127005247701"/>
    <n v="8.8433051438836896E-2"/>
    <n v="0.10200898416729499"/>
    <n v="0.346025774384841"/>
    <n v="5.1928384008450797E-2"/>
    <n v="6.0658221341751202E-2"/>
    <n v="2.7476932765514502E-2"/>
    <n v="0.129536540214336"/>
    <n v="6.2350099344685601"/>
  </r>
  <r>
    <x v="58"/>
    <x v="21"/>
    <n v="1.0007280059792001"/>
    <n v="2.5925990243402398E-2"/>
    <n v="0.63551624296620202"/>
    <n v="0.33855776679039501"/>
    <x v="1930"/>
    <n v="1.91967969522303E-2"/>
    <n v="0.15056396615953399"/>
    <n v="7.3479566023464005E-2"/>
    <n v="0.108384708155831"/>
    <n v="0.35932216226727398"/>
    <n v="5.2184329837641999E-2"/>
    <n v="7.0464660443463195E-2"/>
    <n v="2.1561674464712102E-2"/>
    <n v="0.12606872394070701"/>
    <n v="6.1527993586006202"/>
  </r>
  <r>
    <x v="58"/>
    <x v="22"/>
    <n v="0.71538688594562805"/>
    <n v="3.0885138733343299E-2"/>
    <n v="0.71262704910744001"/>
    <n v="0.25648781215921701"/>
    <x v="1931"/>
    <n v="1.0079813342228201E-2"/>
    <n v="4.6231223939251498E-2"/>
    <n v="4.13336819903143E-2"/>
    <n v="0.14213567122635501"/>
    <n v="0.52266746526362395"/>
    <n v="4.7235836527738703E-2"/>
    <n v="6.20761916333872E-2"/>
    <n v="9.9493673612608604E-3"/>
    <n v="9.6603252435249407E-2"/>
    <n v="6.2900803911796102"/>
  </r>
  <r>
    <x v="58"/>
    <x v="23"/>
    <n v="1.3019944974998601"/>
    <n v="2.2931713718781201E-2"/>
    <n v="0.631024739855501"/>
    <n v="0.346043546425718"/>
    <x v="1932"/>
    <n v="2.6316013612440702E-2"/>
    <n v="0.19999175762237101"/>
    <n v="7.2325511596831898E-2"/>
    <n v="0.14251544993086299"/>
    <n v="0.360319916970186"/>
    <n v="6.7385767552944301E-2"/>
    <n v="3.4736621747467902E-2"/>
    <n v="8.3768785507569703E-3"/>
    <n v="7.2778172845743505E-2"/>
    <n v="6.0477006842007697"/>
  </r>
  <r>
    <x v="58"/>
    <x v="24"/>
    <n v="0.52144575508631497"/>
    <n v="4.0528687599920399E-2"/>
    <n v="0.76011860883256599"/>
    <n v="0.199352703567513"/>
    <x v="1933"/>
    <n v="1.8078670026197301E-3"/>
    <n v="1.1763827098499401E-2"/>
    <n v="3.3305452521794898E-2"/>
    <n v="0.108049582113557"/>
    <n v="0.63322179844566295"/>
    <n v="4.1220040073732499E-2"/>
    <n v="3.3583917600488199E-2"/>
    <n v="4.9989557326718696E-3"/>
    <n v="0.115227247690604"/>
    <n v="6.3487396176590396"/>
  </r>
  <r>
    <x v="58"/>
    <x v="25"/>
    <n v="0.55319685333931701"/>
    <n v="3.3495743787896999E-2"/>
    <n v="0.73193879208013701"/>
    <n v="0.23456546413196599"/>
    <x v="1934"/>
    <n v="1.8050317137107499E-3"/>
    <n v="8.6015830953895308E-3"/>
    <n v="3.4281670802783402E-2"/>
    <n v="0.12555451490212199"/>
    <n v="0.60857420416282504"/>
    <n v="4.3030305488332102E-2"/>
    <n v="4.0549798602703503E-2"/>
    <n v="4.6635132435929698E-3"/>
    <n v="0.103723920212622"/>
    <n v="6.3099181804972702"/>
  </r>
  <r>
    <x v="58"/>
    <x v="26"/>
    <n v="0.69735303439240304"/>
    <n v="3.4482126821291197E-2"/>
    <n v="0.68817015358760003"/>
    <n v="0.27734771959110899"/>
    <x v="1935"/>
    <n v="1.3995635640286499E-3"/>
    <n v="8.4757328484711698E-3"/>
    <n v="3.3786184160461398E-2"/>
    <n v="0.124627408790018"/>
    <n v="0.57158662039029995"/>
    <n v="4.2779993520805401E-2"/>
    <n v="4.5502196795458499E-2"/>
    <n v="5.6427713421987801E-3"/>
    <n v="0.143728355090257"/>
    <n v="6.2509961498163902"/>
  </r>
  <r>
    <x v="58"/>
    <x v="27"/>
    <n v="0.913127256805909"/>
    <n v="2.96435038593315E-2"/>
    <n v="0.62773983980285497"/>
    <n v="0.34261665633781402"/>
    <x v="1936"/>
    <n v="8.9461949398610997E-3"/>
    <n v="0.15767793463145199"/>
    <n v="5.24533016458609E-2"/>
    <n v="0.11531672882406301"/>
    <n v="0.40391980366332603"/>
    <n v="4.9252196640458497E-2"/>
    <n v="5.2567002772565201E-2"/>
    <n v="1.1499409875250499E-2"/>
    <n v="0.12529754870603299"/>
    <n v="6.2195460317877203"/>
  </r>
  <r>
    <x v="58"/>
    <x v="28"/>
    <n v="1.0484025428977399"/>
    <n v="2.5585541385968701E-2"/>
    <n v="0.56314174304731002"/>
    <n v="0.41127271556672101"/>
    <x v="1937"/>
    <n v="1.4916677453350499E-2"/>
    <n v="0.16712757582952301"/>
    <n v="7.9602280237637796E-2"/>
    <n v="8.8001770251379702E-2"/>
    <n v="0.34320304171143001"/>
    <n v="5.0093795048610099E-2"/>
    <n v="5.5103340383680303E-2"/>
    <n v="2.2898738552759201E-2"/>
    <n v="0.14805420437389299"/>
    <n v="6.2210734902694096"/>
  </r>
  <r>
    <x v="58"/>
    <x v="29"/>
    <n v="0.96237112098861699"/>
    <n v="2.7445557451199101E-2"/>
    <n v="0.61324365184949903"/>
    <n v="0.359310790699302"/>
    <x v="1938"/>
    <n v="1.6652132041711201E-2"/>
    <n v="0.15929483689832599"/>
    <n v="9.4772693261210406E-2"/>
    <n v="8.4333713475112704E-2"/>
    <n v="0.36207797510647599"/>
    <n v="5.4072306910563001E-2"/>
    <n v="5.0035069204454698E-2"/>
    <n v="4.2342701073968703E-2"/>
    <n v="0.114262612045745"/>
    <n v="6.2093314051075996"/>
  </r>
  <r>
    <x v="58"/>
    <x v="30"/>
    <n v="1.0187719659948899"/>
    <n v="2.78841336483736E-2"/>
    <n v="0.60385168469254002"/>
    <n v="0.36826418165908698"/>
    <x v="1939"/>
    <n v="2.0122368723114299E-2"/>
    <n v="0.171270157415813"/>
    <n v="0.105640791828139"/>
    <n v="8.2120229388372296E-2"/>
    <n v="0.36226005851969101"/>
    <n v="5.2554592650847401E-2"/>
    <n v="4.1432377263073299E-2"/>
    <n v="4.4182834395873498E-2"/>
    <n v="9.6357122797887607E-2"/>
    <n v="6.1782375888774297"/>
  </r>
  <r>
    <x v="58"/>
    <x v="31"/>
    <n v="1.02601838837862"/>
    <n v="2.4265392217475801E-2"/>
    <n v="0.60880706889649805"/>
    <n v="0.36692753888602597"/>
    <x v="1940"/>
    <n v="2.41065383680517E-2"/>
    <n v="0.180600200179203"/>
    <n v="0.118853461685528"/>
    <n v="7.8157164252460706E-2"/>
    <n v="0.33659039776109301"/>
    <n v="5.5144626026986797E-2"/>
    <n v="5.0518971210565998E-2"/>
    <n v="5.1848329011859901E-2"/>
    <n v="8.5685305567759204E-2"/>
    <n v="6.2176740295379096"/>
  </r>
  <r>
    <x v="58"/>
    <x v="32"/>
    <n v="1.0012393926826"/>
    <n v="2.74265816896117E-2"/>
    <n v="0.62521440211224399"/>
    <n v="0.34735901619814502"/>
    <x v="1941"/>
    <n v="1.94926692431895E-2"/>
    <n v="0.14177102052072901"/>
    <n v="0.116800247300565"/>
    <n v="7.8969807360574906E-2"/>
    <n v="0.33848110922081298"/>
    <n v="5.1379080647694503E-2"/>
    <n v="4.9704993708656699E-2"/>
    <n v="5.0461457531269099E-2"/>
    <n v="0.133348187774254"/>
    <n v="6.0892341916545503"/>
  </r>
  <r>
    <x v="59"/>
    <x v="0"/>
    <n v="0.80201057320689595"/>
    <n v="3.7849955362972601E-2"/>
    <n v="0.47966746625963302"/>
    <n v="0.482482578377394"/>
    <x v="1942"/>
    <n v="3.3799564242329001E-2"/>
    <n v="0.26357188274286097"/>
    <n v="0.12327031181744"/>
    <n v="0.12611353908591599"/>
    <n v="7.0232205655939295E-2"/>
    <n v="0.14360219967454099"/>
    <n v="3.11412027672964E-2"/>
    <n v="0.13160991220190901"/>
    <n v="6.1017368659375001E-2"/>
    <n v="7.0877587524256302"/>
  </r>
  <r>
    <x v="59"/>
    <x v="1"/>
    <n v="0.82203945891994901"/>
    <n v="3.6799159929024397E-2"/>
    <n v="0.474275793297254"/>
    <n v="0.48892504677372201"/>
    <x v="1943"/>
    <n v="2.74830787898016E-2"/>
    <n v="0.27157523724342603"/>
    <n v="0.14299405424400499"/>
    <n v="0.13178128952606299"/>
    <n v="2.9640338405521001E-2"/>
    <n v="0.14399976629359101"/>
    <n v="3.1223352841137898E-2"/>
    <n v="0.14006317206515501"/>
    <n v="6.7480510736822305E-2"/>
    <n v="6.9833036372911899"/>
  </r>
  <r>
    <x v="59"/>
    <x v="2"/>
    <n v="1.0036161502016101"/>
    <n v="3.5663633939851398E-2"/>
    <n v="0.47002384221447002"/>
    <n v="0.49431252384567798"/>
    <x v="1944"/>
    <n v="2.7846557521525501E-2"/>
    <n v="0.27380360746926502"/>
    <n v="0.14406068183854701"/>
    <n v="0.13172512332929201"/>
    <n v="5.5128888202236798E-2"/>
    <n v="0.13741599888230799"/>
    <n v="2.8714563715038499E-2"/>
    <n v="0.13616403797910201"/>
    <n v="4.7746255857293099E-2"/>
    <n v="6.8924215808837399"/>
  </r>
  <r>
    <x v="59"/>
    <x v="3"/>
    <n v="0.95913067157782605"/>
    <n v="4.3714830294705298E-2"/>
    <n v="0.48041185014557802"/>
    <n v="0.47587331955971601"/>
    <x v="1945"/>
    <n v="2.6414653393748801E-2"/>
    <n v="0.27927457728919802"/>
    <n v="0.13672255242826001"/>
    <n v="0.12252740447185199"/>
    <n v="8.5553068807545193E-2"/>
    <n v="0.139049335013325"/>
    <n v="2.7036841798558201E-2"/>
    <n v="0.120776525366887"/>
    <n v="4.8440507224547499E-2"/>
    <n v="6.98922841811802"/>
  </r>
  <r>
    <x v="59"/>
    <x v="4"/>
    <n v="1.02406914291083"/>
    <n v="4.1368692936271503E-2"/>
    <n v="0.48940012665242399"/>
    <n v="0.46923118041130402"/>
    <x v="1946"/>
    <n v="2.52890118047891E-2"/>
    <n v="0.28487837665573501"/>
    <n v="0.13670740115355201"/>
    <n v="0.13037402987292701"/>
    <n v="7.6563693166828803E-2"/>
    <n v="0.14271273331619999"/>
    <n v="2.79108924862316E-2"/>
    <n v="0.11592635862099999"/>
    <n v="4.5459681910798397E-2"/>
    <n v="7.0161368858503703"/>
  </r>
  <r>
    <x v="59"/>
    <x v="5"/>
    <n v="1.0209656726699901"/>
    <n v="5.0828346197526401E-2"/>
    <n v="0.48376779148436999"/>
    <n v="0.46540386231810299"/>
    <x v="1947"/>
    <n v="2.5166116493281199E-2"/>
    <n v="0.295736326199532"/>
    <n v="0.128614032839036"/>
    <n v="0.13166918757141699"/>
    <n v="7.4224094268476107E-2"/>
    <n v="0.14179807513562301"/>
    <n v="2.39856895697034E-2"/>
    <n v="0.11930242997597"/>
    <n v="4.7712119212392497E-2"/>
    <n v="7.0266952458584804"/>
  </r>
  <r>
    <x v="59"/>
    <x v="6"/>
    <n v="1.0087343241409701"/>
    <n v="3.7276073446228797E-2"/>
    <n v="0.48256962051281599"/>
    <n v="0.48015430604095499"/>
    <x v="1948"/>
    <n v="2.43574080099326E-2"/>
    <n v="0.29719898641223902"/>
    <n v="0.120420937045378"/>
    <n v="0.1334032312157"/>
    <n v="7.7083412134866205E-2"/>
    <n v="0.14944713102922499"/>
    <n v="2.42550509088168E-2"/>
    <n v="0.112545181513998"/>
    <n v="4.55205303718898E-2"/>
    <n v="6.9541341388653102"/>
  </r>
  <r>
    <x v="59"/>
    <x v="7"/>
    <n v="1.06271083034745"/>
    <n v="4.3147391255710897E-2"/>
    <n v="0.47471713145052502"/>
    <n v="0.48213547729376399"/>
    <x v="1949"/>
    <n v="2.6100384806672101E-2"/>
    <n v="0.300453470141478"/>
    <n v="0.13380035927845799"/>
    <n v="0.13211294419174699"/>
    <n v="7.2547029770494501E-2"/>
    <n v="0.13466608613458"/>
    <n v="2.9828375327709999E-2"/>
    <n v="0.104427731172948"/>
    <n v="5.2429838783788499E-2"/>
    <n v="7.0706179883752904"/>
  </r>
  <r>
    <x v="59"/>
    <x v="8"/>
    <n v="0.91273151764056704"/>
    <n v="4.4397579427013403E-2"/>
    <n v="0.49620819859722898"/>
    <n v="0.45939422197575802"/>
    <x v="1950"/>
    <n v="2.6709578675569601E-2"/>
    <n v="0.28393467374345899"/>
    <n v="0.145302030257559"/>
    <n v="0.129811853666706"/>
    <n v="7.5810076283703301E-2"/>
    <n v="0.143399525199459"/>
    <n v="3.27061062800044E-2"/>
    <n v="9.8513919671150696E-2"/>
    <n v="5.1354334434153298E-2"/>
    <n v="6.9690518814056803"/>
  </r>
  <r>
    <x v="59"/>
    <x v="9"/>
    <n v="0.96704568986235195"/>
    <n v="4.4545220866549697E-2"/>
    <n v="0.47436113743372199"/>
    <n v="0.48109364169972801"/>
    <x v="1951"/>
    <n v="2.93260479416017E-2"/>
    <n v="0.29669948058255902"/>
    <n v="0.13695610633526301"/>
    <n v="0.13752047005253601"/>
    <n v="7.6821114812268707E-2"/>
    <n v="0.136301813104202"/>
    <n v="3.0507086032190898E-2"/>
    <n v="8.8037147796187501E-2"/>
    <n v="5.4031710121394697E-2"/>
    <n v="7.0275291449882102"/>
  </r>
  <r>
    <x v="59"/>
    <x v="10"/>
    <n v="1.03339353229822"/>
    <n v="3.9895912944136899E-2"/>
    <n v="0.47883236745812502"/>
    <n v="0.48127171959773801"/>
    <x v="1952"/>
    <n v="3.2516771812914298E-2"/>
    <n v="0.259994873377"/>
    <n v="0.13797645237029099"/>
    <n v="0.17622594975592801"/>
    <n v="7.8508825325688397E-2"/>
    <n v="0.14262314688929301"/>
    <n v="3.1137665802644099E-2"/>
    <n v="7.7191933567673301E-2"/>
    <n v="5.0006526497718501E-2"/>
    <n v="7.0078882294962703"/>
  </r>
  <r>
    <x v="59"/>
    <x v="11"/>
    <n v="1.38355243622334"/>
    <n v="3.9835487699882398E-2"/>
    <n v="0.49278157042940501"/>
    <n v="0.467382941870713"/>
    <x v="1953"/>
    <n v="3.7231572233880697E-2"/>
    <n v="0.29505444052741298"/>
    <n v="0.13125180367727601"/>
    <n v="0.21002815219979301"/>
    <n v="5.6361625609124902E-2"/>
    <n v="0.140903488815915"/>
    <n v="3.0457681511905001E-2"/>
    <n v="4.3905324480749797E-2"/>
    <n v="4.3166823409537002E-2"/>
    <n v="6.9964671844227304"/>
  </r>
  <r>
    <x v="59"/>
    <x v="12"/>
    <n v="0.75710036767811895"/>
    <n v="5.0908390868930301E-2"/>
    <n v="0.50329741341194301"/>
    <n v="0.44579419571912698"/>
    <x v="1954"/>
    <n v="3.3834301416446999E-2"/>
    <n v="0.19068714939734299"/>
    <n v="0.148221724813801"/>
    <n v="0.145748216157018"/>
    <n v="9.98311345446357E-2"/>
    <n v="0.15187082909100599"/>
    <n v="3.2249552490646899E-2"/>
    <n v="9.9837448843757795E-2"/>
    <n v="7.57077973398846E-2"/>
    <n v="7.0889244767648503"/>
  </r>
  <r>
    <x v="59"/>
    <x v="13"/>
    <n v="0.79899370032032002"/>
    <n v="4.48708886512241E-2"/>
    <n v="0.50074181674795903"/>
    <n v="0.45438729460081601"/>
    <x v="1955"/>
    <n v="2.64739692995191E-2"/>
    <n v="0.20207623600194699"/>
    <n v="0.171322584089528"/>
    <n v="0.13928064482154401"/>
    <n v="9.6955032521757495E-2"/>
    <n v="0.15247837155434499"/>
    <n v="2.8184493323407101E-2"/>
    <n v="8.8035800144777202E-2"/>
    <n v="7.9892842137866293E-2"/>
    <n v="7.0876160630809002"/>
  </r>
  <r>
    <x v="59"/>
    <x v="14"/>
    <n v="0.57855790673028495"/>
    <n v="6.2829221825068601E-2"/>
    <n v="0.50160171208458004"/>
    <n v="0.43556906609035101"/>
    <x v="1956"/>
    <n v="3.7649242832925901E-2"/>
    <n v="0.159988040823523"/>
    <n v="0.152528643015339"/>
    <n v="0.14586063858480999"/>
    <n v="0.15665149506791601"/>
    <n v="0.16140342690852499"/>
    <n v="4.1668133103746098E-2"/>
    <n v="6.0392132643418403E-2"/>
    <n v="6.5249049473664805E-2"/>
    <n v="7.2295302022727403"/>
  </r>
  <r>
    <x v="59"/>
    <x v="15"/>
    <n v="0.15882731612009099"/>
    <n v="0.15834537605068"/>
    <n v="0.54488261398115301"/>
    <n v="0.29677200996816699"/>
    <x v="1957"/>
    <n v="3.2588597612572298E-3"/>
    <n v="3.5162492029102602E-8"/>
    <n v="3.7947150422855298E-2"/>
    <n v="0.18637833188786199"/>
    <n v="0.49253473922353103"/>
    <n v="5.4961893528325798E-2"/>
    <n v="0.123073609688251"/>
    <n v="7.4581403718328E-3"/>
    <n v="5.9487095277519102E-2"/>
    <n v="7.6699548422357697"/>
  </r>
  <r>
    <x v="59"/>
    <x v="16"/>
    <n v="0.200077350939351"/>
    <n v="0.14435306397997"/>
    <n v="0.55887986878315499"/>
    <n v="0.29676706723687601"/>
    <x v="1958"/>
    <n v="1.24296703404675E-3"/>
    <n v="0"/>
    <n v="5.99534388401044E-2"/>
    <n v="0.167058984242762"/>
    <n v="0.44756270158787198"/>
    <n v="6.5170160037658006E-2"/>
    <n v="0.135252845118883"/>
    <n v="7.6953420529159502E-3"/>
    <n v="8.9847479878057995E-2"/>
    <n v="7.6487918470409504"/>
  </r>
  <r>
    <x v="59"/>
    <x v="17"/>
    <n v="0.41759778031758299"/>
    <n v="8.9657908538776906E-2"/>
    <n v="0.54229859629353205"/>
    <n v="0.36804349516769103"/>
    <x v="1959"/>
    <n v="2.8474799332911301E-2"/>
    <n v="0.21564674702002901"/>
    <n v="0.111628034429773"/>
    <n v="0.15094250953490601"/>
    <n v="0.21666047538231301"/>
    <n v="0.124664302196516"/>
    <n v="7.08004225345953E-2"/>
    <n v="8.6952138703920503E-3"/>
    <n v="5.29350332130075E-2"/>
    <n v="7.4784843932903202"/>
  </r>
  <r>
    <x v="59"/>
    <x v="18"/>
    <n v="0.72935430395363898"/>
    <n v="6.1658837018019101E-2"/>
    <n v="0.51927691936993603"/>
    <n v="0.41906424361204397"/>
    <x v="1960"/>
    <n v="3.3992578949960599E-2"/>
    <n v="0.25191079205157602"/>
    <n v="0.15972993040460801"/>
    <n v="0.145080621666237"/>
    <n v="0.125201076360379"/>
    <n v="0.16474000137460901"/>
    <n v="4.11696267312169E-2"/>
    <n v="1.76640911740556E-2"/>
    <n v="4.6428003269167802E-2"/>
    <n v="7.2212174578770298"/>
  </r>
  <r>
    <x v="59"/>
    <x v="19"/>
    <n v="0.85556641821674795"/>
    <n v="5.4385692163925602E-2"/>
    <n v="0.522400887711717"/>
    <n v="0.42321342012435798"/>
    <x v="1961"/>
    <n v="3.2024018300938498E-2"/>
    <n v="0.27940909099661998"/>
    <n v="0.18948403623933599"/>
    <n v="0.136859431821931"/>
    <n v="0.103887304486006"/>
    <n v="0.14368458055328501"/>
    <n v="3.57555587997547E-2"/>
    <n v="2.1745664384075599E-2"/>
    <n v="4.53280872609928E-2"/>
    <n v="7.2679582687871598"/>
  </r>
  <r>
    <x v="59"/>
    <x v="20"/>
    <n v="0.74806670436261502"/>
    <n v="6.0224574247348298E-2"/>
    <n v="0.51109587589650496"/>
    <n v="0.42867954985614698"/>
    <x v="1962"/>
    <n v="3.5329816022018401E-2"/>
    <n v="0.22334762606869299"/>
    <n v="0.175830365460065"/>
    <n v="0.148424884541562"/>
    <n v="0.116038977222823"/>
    <n v="0.168984622423869"/>
    <n v="4.1691474844134803E-2"/>
    <n v="2.3526849659786801E-2"/>
    <n v="5.2805008292486098E-2"/>
    <n v="7.2294734224764303"/>
  </r>
  <r>
    <x v="59"/>
    <x v="21"/>
    <n v="0.73254601346942105"/>
    <n v="7.0530088721913006E-2"/>
    <n v="0.51054801988572995"/>
    <n v="0.41892189139235703"/>
    <x v="1963"/>
    <n v="4.0141632922896103E-2"/>
    <n v="0.22547025430732701"/>
    <n v="0.159400452798727"/>
    <n v="0.1658109477451"/>
    <n v="0.12411857848203101"/>
    <n v="0.15544722937046199"/>
    <n v="4.6488362635112801E-2"/>
    <n v="1.6474644799857101E-2"/>
    <n v="5.3619586173236297E-2"/>
    <n v="7.2594975287180104"/>
  </r>
  <r>
    <x v="59"/>
    <x v="22"/>
    <n v="0.44595141054341503"/>
    <n v="8.0751857703256796E-2"/>
    <n v="0.52874214266241004"/>
    <n v="0.39050599963433302"/>
    <x v="1964"/>
    <n v="3.1482717341442701E-2"/>
    <n v="8.2555027505456097E-2"/>
    <n v="0.12201520999686501"/>
    <n v="0.18756280256972199"/>
    <n v="0.19252173693069699"/>
    <n v="0.20714912682215"/>
    <n v="7.3944862352496393E-2"/>
    <n v="1.1951545513962601E-2"/>
    <n v="7.3228081200299097E-2"/>
    <n v="7.33167982030806"/>
  </r>
  <r>
    <x v="59"/>
    <x v="23"/>
    <n v="1.16371245320594"/>
    <n v="4.8409143355744602E-2"/>
    <n v="0.51788320081617001"/>
    <n v="0.43370765582808601"/>
    <x v="1965"/>
    <n v="4.2009963982375401E-2"/>
    <n v="0.31051971398039502"/>
    <n v="5.8807845129085497E-2"/>
    <n v="0.257283774143379"/>
    <n v="7.5094085377562597E-2"/>
    <n v="0.16133773065262599"/>
    <n v="3.8731991529658498E-2"/>
    <n v="1.1310838215382601E-2"/>
    <n v="3.31556758711622E-2"/>
    <n v="7.30672414338673"/>
  </r>
  <r>
    <x v="59"/>
    <x v="24"/>
    <n v="0.28669239214779701"/>
    <n v="9.1852499918136807E-2"/>
    <n v="0.548324998963449"/>
    <n v="0.35982250111841502"/>
    <x v="1966"/>
    <n v="4.9388391700083802E-3"/>
    <n v="7.0729886888478105E-4"/>
    <n v="0.14033630445350501"/>
    <n v="0.145221320417842"/>
    <n v="0.26328827839473601"/>
    <n v="0.22339667283760201"/>
    <n v="7.6103967420889596E-2"/>
    <n v="1.47633955839063E-2"/>
    <n v="0.107765589907107"/>
    <n v="7.52105368678217"/>
  </r>
  <r>
    <x v="59"/>
    <x v="25"/>
    <n v="0.30779770765896203"/>
    <n v="8.7436521948438303E-2"/>
    <n v="0.533281775743352"/>
    <n v="0.37928170230820901"/>
    <x v="1967"/>
    <n v="3.1840832380653399E-3"/>
    <n v="2.6047784781687199E-2"/>
    <n v="0.13915525330188"/>
    <n v="0.15066882585880501"/>
    <n v="0.23574310931034501"/>
    <n v="0.230295383428582"/>
    <n v="8.0542171788736197E-2"/>
    <n v="1.3816406820481301E-2"/>
    <n v="0.101456561995346"/>
    <n v="7.4421637392358404"/>
  </r>
  <r>
    <x v="59"/>
    <x v="26"/>
    <n v="0.36731954966700697"/>
    <n v="8.7922919686464901E-2"/>
    <n v="0.51666885464748002"/>
    <n v="0.39540822566605499"/>
    <x v="1968"/>
    <n v="2.0682293240924798E-3"/>
    <n v="6.3153282292146196E-4"/>
    <n v="0.13485292767165"/>
    <n v="0.15470191443982301"/>
    <n v="0.24268036475251101"/>
    <n v="0.24414984129957401"/>
    <n v="7.7121641337644806E-2"/>
    <n v="1.9216465678562202E-2"/>
    <n v="9.7016362047396706E-2"/>
    <n v="7.4761749371124999"/>
  </r>
  <r>
    <x v="59"/>
    <x v="27"/>
    <n v="0.70404067312308904"/>
    <n v="6.2753560428694594E-2"/>
    <n v="0.51929394594949896"/>
    <n v="0.41795249362180698"/>
    <x v="1969"/>
    <n v="2.43158723894491E-2"/>
    <n v="0.23892651833887399"/>
    <n v="0.11778612999061799"/>
    <n v="0.177940227738447"/>
    <n v="0.135795660649317"/>
    <n v="0.16476511802935501"/>
    <n v="3.8847668244570199E-2"/>
    <n v="2.47864171213458E-2"/>
    <n v="6.3422566707880199E-2"/>
    <n v="7.3064872656851803"/>
  </r>
  <r>
    <x v="59"/>
    <x v="28"/>
    <n v="0.80824032186571204"/>
    <n v="5.4081474062388002E-2"/>
    <n v="0.52486290952836201"/>
    <n v="0.42105561640924999"/>
    <x v="1970"/>
    <n v="3.1149876614445501E-2"/>
    <n v="0.256774939100466"/>
    <n v="0.16448816333999899"/>
    <n v="0.119498816115996"/>
    <n v="0.12657642956941301"/>
    <n v="0.171779772734652"/>
    <n v="3.5566263629000401E-2"/>
    <n v="2.4397976453826901E-2"/>
    <n v="5.7756599358091E-2"/>
    <n v="7.28270980497431"/>
  </r>
  <r>
    <x v="59"/>
    <x v="29"/>
    <n v="0.80365520808801505"/>
    <n v="5.81793913568035E-2"/>
    <n v="0.51054755706689503"/>
    <n v="0.43127305157630103"/>
    <x v="1971"/>
    <n v="2.88938464358021E-2"/>
    <n v="0.24543218550522899"/>
    <n v="0.18994574943822501"/>
    <n v="8.7532226153209505E-2"/>
    <n v="0.13492134511828499"/>
    <n v="0.17119314092408899"/>
    <n v="3.8370545847559598E-2"/>
    <n v="3.6681326314294202E-2"/>
    <n v="5.4942820661321501E-2"/>
    <n v="7.2941755027893604"/>
  </r>
  <r>
    <x v="59"/>
    <x v="30"/>
    <n v="0.885619084512133"/>
    <n v="5.9773472204409497E-2"/>
    <n v="0.51765938888176399"/>
    <n v="0.42256713891382702"/>
    <x v="1972"/>
    <n v="2.7163957596232802E-2"/>
    <n v="0.24605249831371301"/>
    <n v="0.220125240431815"/>
    <n v="8.4654543142171801E-2"/>
    <n v="0.12689990849470201"/>
    <n v="0.15276850743638301"/>
    <n v="2.9022081370418101E-2"/>
    <n v="4.2088514802109303E-2"/>
    <n v="5.77444232497175E-2"/>
    <n v="7.2817496385232703"/>
  </r>
  <r>
    <x v="59"/>
    <x v="31"/>
    <n v="0.91831152365851398"/>
    <n v="5.7145041964138499E-2"/>
    <n v="0.50422099372181595"/>
    <n v="0.438633964314046"/>
    <x v="1973"/>
    <n v="3.1270644416721297E-2"/>
    <n v="0.242812120653355"/>
    <n v="0.24976903917444301"/>
    <n v="8.2250351384784301E-2"/>
    <n v="0.116800475626441"/>
    <n v="0.137150364043546"/>
    <n v="2.8316588727961101E-2"/>
    <n v="4.7463764028518499E-2"/>
    <n v="5.2922758474019303E-2"/>
    <n v="7.2550934453736096"/>
  </r>
  <r>
    <x v="59"/>
    <x v="32"/>
    <n v="0.84287607466937597"/>
    <n v="5.6826304255026001E-2"/>
    <n v="0.529215802655985"/>
    <n v="0.413957893088989"/>
    <x v="1974"/>
    <n v="3.0565734322262401E-2"/>
    <n v="0.212172620428003"/>
    <n v="0.226179419867722"/>
    <n v="0.105705652241324"/>
    <n v="0.126672362682724"/>
    <n v="0.144694707674449"/>
    <n v="2.9049489743858199E-2"/>
    <n v="5.4653892483776598E-2"/>
    <n v="5.5374850421602402E-2"/>
    <n v="7.2350443395106296"/>
  </r>
  <r>
    <x v="60"/>
    <x v="0"/>
    <n v="0.84216988231714696"/>
    <n v="6.7776443336220099E-2"/>
    <n v="0.49462777645877598"/>
    <n v="0.437595780205003"/>
    <x v="1975"/>
    <n v="3.10928225193195E-2"/>
    <n v="0.21094062854210099"/>
    <n v="0.14364308908347601"/>
    <n v="8.0507850111273205E-2"/>
    <n v="0.29497641113428302"/>
    <n v="0.12551635408996301"/>
    <n v="5.5814280819615397E-2"/>
    <n v="2.98624948967301E-2"/>
    <n v="1.6805173139381801E-2"/>
    <n v="5.1538933653104699"/>
  </r>
  <r>
    <x v="60"/>
    <x v="1"/>
    <n v="0.85607493742922103"/>
    <n v="6.8695916798328094E-2"/>
    <n v="0.49238858887773501"/>
    <n v="0.43891549432393701"/>
    <x v="1976"/>
    <n v="2.7830904306754702E-2"/>
    <n v="0.207546349762639"/>
    <n v="0.17187068978546399"/>
    <n v="7.2004710767583094E-2"/>
    <n v="0.28890612456092202"/>
    <n v="0.121620971094984"/>
    <n v="5.0917156457879698E-2"/>
    <n v="3.0477700163910802E-2"/>
    <n v="1.7483911940414799E-2"/>
    <n v="5.1724667337460799"/>
  </r>
  <r>
    <x v="60"/>
    <x v="2"/>
    <n v="1.0112826437997899"/>
    <n v="7.1108927761872706E-2"/>
    <n v="0.49333231091501401"/>
    <n v="0.435558761323114"/>
    <x v="1977"/>
    <n v="2.7190565821810599E-2"/>
    <n v="0.19543139189300801"/>
    <n v="0.175423285787183"/>
    <n v="7.1722885756615007E-2"/>
    <n v="0.29005782723761198"/>
    <n v="0.12628234349997"/>
    <n v="4.6822316655926101E-2"/>
    <n v="3.9867021772858197E-2"/>
    <n v="1.63519594665207E-2"/>
    <n v="5.1512266562403699"/>
  </r>
  <r>
    <x v="60"/>
    <x v="3"/>
    <n v="0.97740789787903204"/>
    <n v="6.82751885571867E-2"/>
    <n v="0.49480807824080503"/>
    <n v="0.43691673320200802"/>
    <x v="1978"/>
    <n v="2.5944558497363299E-2"/>
    <n v="0.20107775829373001"/>
    <n v="0.17979387020493001"/>
    <n v="7.3943263307772497E-2"/>
    <n v="0.28920644574333698"/>
    <n v="0.121829422384667"/>
    <n v="4.4181551177353499E-2"/>
    <n v="3.6984583757443297E-2"/>
    <n v="1.5343799027540499E-2"/>
    <n v="5.0806436771310297"/>
  </r>
  <r>
    <x v="60"/>
    <x v="4"/>
    <n v="0.99496352320872905"/>
    <n v="7.0520533830415094E-2"/>
    <n v="0.48153649373145302"/>
    <n v="0.44794297243813203"/>
    <x v="1979"/>
    <n v="2.8767156058016399E-2"/>
    <n v="0.20410530814143901"/>
    <n v="0.18120246857253899"/>
    <n v="7.1242176770025506E-2"/>
    <n v="0.28219818152489801"/>
    <n v="0.12259118655166699"/>
    <n v="4.84907553368659E-2"/>
    <n v="3.5491453307564501E-2"/>
    <n v="1.5764080304464499E-2"/>
    <n v="5.1419666167279496"/>
  </r>
  <r>
    <x v="60"/>
    <x v="5"/>
    <n v="0.99899902812803798"/>
    <n v="6.7773933312087198E-2"/>
    <n v="0.48294357891134498"/>
    <n v="0.44928248777656699"/>
    <x v="1980"/>
    <n v="2.63334505877547E-2"/>
    <n v="0.21463893668168799"/>
    <n v="0.183202049115229"/>
    <n v="7.4161796209743502E-2"/>
    <n v="0.280178408752773"/>
    <n v="0.118436326201902"/>
    <n v="4.5744999781550999E-2"/>
    <n v="3.1880789462448898E-2"/>
    <n v="1.5377765496012901E-2"/>
    <n v="5.1659762368814901"/>
  </r>
  <r>
    <x v="60"/>
    <x v="6"/>
    <n v="1.03028298312778"/>
    <n v="7.2549264129582902E-2"/>
    <n v="0.478448060343384"/>
    <n v="0.44900267552703299"/>
    <x v="1981"/>
    <n v="2.7902223780124202E-2"/>
    <n v="0.20712034965645601"/>
    <n v="0.18500062554878299"/>
    <n v="7.3803872618765504E-2"/>
    <n v="0.27297138548191402"/>
    <n v="0.116117776091043"/>
    <n v="4.97863254976856E-2"/>
    <n v="3.8273686683919103E-2"/>
    <n v="1.8564861667042298E-2"/>
    <n v="5.15634401247436"/>
  </r>
  <r>
    <x v="60"/>
    <x v="7"/>
    <n v="1.07688102219528"/>
    <n v="6.6693966104045696E-2"/>
    <n v="0.47301885894468598"/>
    <n v="0.46028717495126897"/>
    <x v="1982"/>
    <n v="2.7366450320984701E-2"/>
    <n v="0.20388397903292299"/>
    <n v="0.192396169385712"/>
    <n v="8.1469203133282306E-2"/>
    <n v="0.26408002355851301"/>
    <n v="0.11102015430826299"/>
    <n v="4.5556148183049601E-2"/>
    <n v="4.6137525178161297E-2"/>
    <n v="1.7454182225101599E-2"/>
    <n v="5.1239627911037902"/>
  </r>
  <r>
    <x v="60"/>
    <x v="8"/>
    <n v="0.92374292144700498"/>
    <n v="7.69544257290707E-2"/>
    <n v="0.49304613283981302"/>
    <n v="0.42999944143111701"/>
    <x v="1983"/>
    <n v="2.8055196356378299E-2"/>
    <n v="0.20574693355711801"/>
    <n v="0.176985526778486"/>
    <n v="7.6432955710054803E-2"/>
    <n v="0.28485847393733599"/>
    <n v="0.116814948701011"/>
    <n v="4.5327871796964701E-2"/>
    <n v="3.5211721961490798E-2"/>
    <n v="1.9699409336302799E-2"/>
    <n v="5.1512830957160096"/>
  </r>
  <r>
    <x v="60"/>
    <x v="9"/>
    <n v="0.94668322334364097"/>
    <n v="7.0360389717613395E-2"/>
    <n v="0.49142148380156198"/>
    <n v="0.43821812648082498"/>
    <x v="1984"/>
    <n v="2.8648820727061399E-2"/>
    <n v="0.21390448226698"/>
    <n v="0.17151960480019099"/>
    <n v="7.6718957489271294E-2"/>
    <n v="0.29721810707017099"/>
    <n v="0.116151725285425"/>
    <n v="4.4786909849936898E-2"/>
    <n v="2.31498701520245E-2"/>
    <n v="1.7710213998137801E-2"/>
    <n v="5.1153057907427799"/>
  </r>
  <r>
    <x v="60"/>
    <x v="10"/>
    <n v="1.0269006367701099"/>
    <n v="7.1488009185998902E-2"/>
    <n v="0.48717933295528398"/>
    <n v="0.441332657858717"/>
    <x v="1985"/>
    <n v="3.2600966651545001E-2"/>
    <n v="0.21430262918391499"/>
    <n v="0.15862449966363201"/>
    <n v="9.5483868717184103E-2"/>
    <n v="0.28480999458181899"/>
    <n v="0.119552715359122"/>
    <n v="4.5721185476562301E-2"/>
    <n v="1.6662124463399E-2"/>
    <n v="2.14120962464322E-2"/>
    <n v="5.1556063040234701"/>
  </r>
  <r>
    <x v="60"/>
    <x v="11"/>
    <n v="1.3146113003542299"/>
    <n v="6.6780377550939601E-2"/>
    <n v="0.49981744305477999"/>
    <n v="0.433402179394281"/>
    <x v="1986"/>
    <n v="4.1199049625335597E-2"/>
    <n v="0.238843043439532"/>
    <n v="0.14792633147051201"/>
    <n v="0.11092589323395199"/>
    <n v="0.26201654948882902"/>
    <n v="0.10829414264376"/>
    <n v="4.3175288359776097E-2"/>
    <n v="1.99091545024851E-2"/>
    <n v="1.9166248527962199E-2"/>
    <n v="5.1404515215969901"/>
  </r>
  <r>
    <x v="60"/>
    <x v="12"/>
    <n v="0.89117169183286304"/>
    <n v="7.4363070208143006E-2"/>
    <n v="0.50924298209095797"/>
    <n v="0.41639394770089899"/>
    <x v="1987"/>
    <n v="2.6123245269856599E-2"/>
    <n v="0.18293713746621601"/>
    <n v="0.16411683906503799"/>
    <n v="7.9733333040304596E-2"/>
    <n v="0.29709710157899799"/>
    <n v="0.13344143551787799"/>
    <n v="5.0121145665586099E-2"/>
    <n v="3.0159458455961099E-2"/>
    <n v="2.6055725292406798E-2"/>
    <n v="5.20851461215008"/>
  </r>
  <r>
    <x v="60"/>
    <x v="13"/>
    <n v="0.90357024246622797"/>
    <n v="7.3908746954505805E-2"/>
    <n v="0.49513470122731301"/>
    <n v="0.43095655181818199"/>
    <x v="1988"/>
    <n v="2.68653981615503E-2"/>
    <n v="0.17849775000606499"/>
    <n v="0.17271358432996101"/>
    <n v="8.3327268659653203E-2"/>
    <n v="0.307329977996465"/>
    <n v="0.11702558865519699"/>
    <n v="4.9028759356443803E-2"/>
    <n v="2.7343479757017699E-2"/>
    <n v="2.9001325692743E-2"/>
    <n v="5.1439905363882197"/>
  </r>
  <r>
    <x v="60"/>
    <x v="14"/>
    <n v="0.78817856507963402"/>
    <n v="0.10062022466277901"/>
    <n v="0.52842002026853796"/>
    <n v="0.37095975506868301"/>
    <x v="1989"/>
    <n v="2.2441884775122201E-2"/>
    <n v="0.14402896003841101"/>
    <n v="0.121203583648063"/>
    <n v="7.0739824729055503E-2"/>
    <n v="0.44199810184815302"/>
    <n v="0.100865279552004"/>
    <n v="5.16717533225576E-2"/>
    <n v="1.38085692978509E-2"/>
    <n v="2.2160138723654701E-2"/>
    <n v="5.2129697718741701"/>
  </r>
  <r>
    <x v="60"/>
    <x v="15"/>
    <n v="0.40074940635953199"/>
    <n v="0.13189130270837299"/>
    <n v="0.62001813551837903"/>
    <n v="0.24809056177324901"/>
    <x v="1990"/>
    <n v="8.6652822894860905E-5"/>
    <n v="7.43354355843312E-2"/>
    <n v="2.47772630589406E-2"/>
    <n v="9.4236211011879695E-3"/>
    <n v="0.78558628794791296"/>
    <n v="2.9132884167674601E-2"/>
    <n v="5.4196858678171998E-2"/>
    <n v="7.0902368236589804E-6"/>
    <n v="1.09816626597755E-2"/>
    <n v="5.42805073539337"/>
  </r>
  <r>
    <x v="60"/>
    <x v="16"/>
    <n v="0.46842421483093499"/>
    <n v="0.13112755580779301"/>
    <n v="0.59885630425460601"/>
    <n v="0.27001613993760099"/>
    <x v="1991"/>
    <n v="3.08168706432988E-5"/>
    <n v="8.6175538831087597E-2"/>
    <n v="4.4262850813785302E-2"/>
    <n v="9.3561427425316399E-3"/>
    <n v="0.72779802616481204"/>
    <n v="4.5271174488457799E-2"/>
    <n v="5.63920786365949E-2"/>
    <n v="5.4917938193857496E-4"/>
    <n v="1.7117271418597101E-2"/>
    <n v="5.4409471528355899"/>
  </r>
  <r>
    <x v="60"/>
    <x v="17"/>
    <n v="0.60075173031008799"/>
    <n v="0.122551054131932"/>
    <n v="0.55514311311351205"/>
    <n v="0.32230583275455499"/>
    <x v="1992"/>
    <n v="1.31665638789663E-2"/>
    <n v="0.17972720803098799"/>
    <n v="6.5838241720522495E-2"/>
    <n v="3.1142485712340701E-2"/>
    <n v="0.53666063116208895"/>
    <n v="8.4834819236384501E-2"/>
    <n v="5.9772424483979597E-2"/>
    <n v="2.9299139911036698E-4"/>
    <n v="1.7836140696006999E-2"/>
    <n v="5.3853870140473603"/>
  </r>
  <r>
    <x v="60"/>
    <x v="18"/>
    <n v="0.90635005299367899"/>
    <n v="9.7619721707275106E-2"/>
    <n v="0.49751956440719802"/>
    <n v="0.40486071388552702"/>
    <x v="1993"/>
    <n v="1.6665188737688501E-2"/>
    <n v="0.21246864299360299"/>
    <n v="0.14780484440486899"/>
    <n v="4.3508140981436703E-2"/>
    <n v="0.35656598499431802"/>
    <n v="0.113600400697896"/>
    <n v="6.67019130335086E-2"/>
    <n v="1.1621840073081299E-2"/>
    <n v="2.18326330525156E-2"/>
    <n v="5.2845251474527304"/>
  </r>
  <r>
    <x v="60"/>
    <x v="19"/>
    <n v="0.99447035622441604"/>
    <n v="7.8612842358870894E-2"/>
    <n v="0.48685598277529502"/>
    <n v="0.43453117486583398"/>
    <x v="1994"/>
    <n v="1.89380562661003E-2"/>
    <n v="0.215155263489307"/>
    <n v="0.202561452883502"/>
    <n v="4.20606001167486E-2"/>
    <n v="0.30642940626161003"/>
    <n v="0.10233097980896599"/>
    <n v="5.5232479931191097E-2"/>
    <n v="2.3674280830530799E-2"/>
    <n v="2.45406422797439E-2"/>
    <n v="5.2632764661597298"/>
  </r>
  <r>
    <x v="60"/>
    <x v="20"/>
    <n v="0.904527898507829"/>
    <n v="9.1469722229207406E-2"/>
    <n v="0.49863506053052098"/>
    <n v="0.409895217240271"/>
    <x v="1995"/>
    <n v="1.8514082240332901E-2"/>
    <n v="0.202907046993306"/>
    <n v="0.17431103922483099"/>
    <n v="4.6280827391290497E-2"/>
    <n v="0.33224100604692203"/>
    <n v="0.117327926828872"/>
    <n v="5.82806667354017E-2"/>
    <n v="1.7752453283859101E-2"/>
    <n v="2.2908772473453399E-2"/>
    <n v="5.2624612491121496"/>
  </r>
  <r>
    <x v="60"/>
    <x v="21"/>
    <n v="0.92594681912426102"/>
    <n v="8.7470132237915096E-2"/>
    <n v="0.50414797384629995"/>
    <n v="0.408381893915785"/>
    <x v="1996"/>
    <n v="2.0605995566587501E-2"/>
    <n v="0.21252643752957401"/>
    <n v="0.161416548983877"/>
    <n v="5.0309299259376501E-2"/>
    <n v="0.33437908596441701"/>
    <n v="0.111319583976764"/>
    <n v="6.1278408151881798E-2"/>
    <n v="1.31804285608699E-2"/>
    <n v="2.4760275840216499E-2"/>
    <n v="5.2196968331348499"/>
  </r>
  <r>
    <x v="60"/>
    <x v="22"/>
    <n v="0.61838933534024298"/>
    <n v="0.109161444013544"/>
    <n v="0.55381359090252402"/>
    <n v="0.33702496508393198"/>
    <x v="1997"/>
    <n v="1.32075115937581E-2"/>
    <n v="0.13234960918394301"/>
    <n v="8.5499813440756203E-2"/>
    <n v="2.71677585979672E-2"/>
    <n v="0.49985157803750102"/>
    <n v="0.13770434440249299"/>
    <n v="6.4241397044101395E-2"/>
    <n v="3.0556347939808101E-3"/>
    <n v="2.14850985547595E-2"/>
    <n v="5.1708577192935401"/>
  </r>
  <r>
    <x v="60"/>
    <x v="23"/>
    <n v="1.0889457936224101"/>
    <n v="8.8095335502622898E-2"/>
    <n v="0.53472711414849905"/>
    <n v="0.37717755034887801"/>
    <x v="1998"/>
    <n v="3.00429386927651E-2"/>
    <n v="0.24518171561774599"/>
    <n v="0.105211814125638"/>
    <n v="8.7441356112139101E-2"/>
    <n v="0.33038396285744598"/>
    <n v="0.114344481234305"/>
    <n v="5.67741468932619E-2"/>
    <n v="2.7261151803303499E-3"/>
    <n v="1.6086486661784399E-2"/>
    <n v="5.2065903523283499"/>
  </r>
  <r>
    <x v="60"/>
    <x v="24"/>
    <n v="0.43124082665158098"/>
    <n v="0.12834419423190599"/>
    <n v="0.57274716901635203"/>
    <n v="0.29890863675174201"/>
    <x v="1999"/>
    <n v="1.1382346843663699E-3"/>
    <n v="0.100244954598861"/>
    <n v="6.12670055721024E-2"/>
    <n v="1.1404525594749399E-2"/>
    <n v="0.61669499899166103"/>
    <n v="0.119238060478219"/>
    <n v="5.5821104428855399E-2"/>
    <n v="1.0716043037837101E-3"/>
    <n v="2.17820632380318E-2"/>
    <n v="5.3137496157761497"/>
  </r>
  <r>
    <x v="60"/>
    <x v="25"/>
    <n v="0.456561802406936"/>
    <n v="0.12688505668787101"/>
    <n v="0.56377711088397198"/>
    <n v="0.30933783242815699"/>
    <x v="2000"/>
    <n v="4.4453506044687697E-5"/>
    <n v="0.106460001279816"/>
    <n v="6.61501954609547E-2"/>
    <n v="1.0657494693307099E-2"/>
    <n v="0.58037648429978805"/>
    <n v="0.13977518128306499"/>
    <n v="6.0977385456817697E-2"/>
    <n v="1.7067256843267199E-3"/>
    <n v="2.0845882650701201E-2"/>
    <n v="5.3325412640526197"/>
  </r>
  <r>
    <x v="60"/>
    <x v="26"/>
    <n v="0.56649922424334298"/>
    <n v="0.11340177051129301"/>
    <n v="0.56309932000005902"/>
    <n v="0.32349890948864801"/>
    <x v="2001"/>
    <n v="3.60944602746515E-4"/>
    <n v="0.120742996121621"/>
    <n v="7.2410302413520006E-2"/>
    <n v="1.2887833403756601E-2"/>
    <n v="0.55810500527762497"/>
    <n v="0.136938874852403"/>
    <n v="5.7302971842612897E-2"/>
    <n v="2.9053805833425101E-3"/>
    <n v="2.41915016449093E-2"/>
    <n v="5.2336861090909403"/>
  </r>
  <r>
    <x v="60"/>
    <x v="27"/>
    <n v="0.81256202327399196"/>
    <n v="9.8814152862134894E-2"/>
    <n v="0.51449041464232703"/>
    <n v="0.38669543249553801"/>
    <x v="2002"/>
    <n v="1.26813982790036E-2"/>
    <n v="0.21078740270223301"/>
    <n v="0.10456411407649099"/>
    <n v="5.4378959258634202E-2"/>
    <n v="0.38238218855043499"/>
    <n v="0.13870918284459199"/>
    <n v="5.7769399683938398E-2"/>
    <n v="4.6127396608095896E-3"/>
    <n v="2.26200790636727E-2"/>
    <n v="5.2039881539143096"/>
  </r>
  <r>
    <x v="60"/>
    <x v="28"/>
    <n v="0.93865788406786399"/>
    <n v="8.2379091065871504E-2"/>
    <n v="0.50873890496038499"/>
    <n v="0.40888200397374302"/>
    <x v="2003"/>
    <n v="2.2840309604749202E-2"/>
    <n v="0.23443406191713401"/>
    <n v="0.16345614140381801"/>
    <n v="3.5023211696533101E-2"/>
    <n v="0.33355685739813901"/>
    <n v="0.123297227691312"/>
    <n v="5.24856893867627E-2"/>
    <n v="6.5737026886472996E-3"/>
    <n v="1.89530795738698E-2"/>
    <n v="5.2271115857463899"/>
  </r>
  <r>
    <x v="60"/>
    <x v="29"/>
    <n v="0.964262564283906"/>
    <n v="8.9273385257096494E-2"/>
    <n v="0.49949630504595599"/>
    <n v="0.41123030969694702"/>
    <x v="2004"/>
    <n v="2.1795639553433801E-2"/>
    <n v="0.21618444558025199"/>
    <n v="0.19387959766735599"/>
    <n v="3.5727698347432599E-2"/>
    <n v="0.312625733686969"/>
    <n v="0.126407387872355"/>
    <n v="4.8083279716690498E-2"/>
    <n v="9.1107626396934906E-3"/>
    <n v="2.46643204736232E-2"/>
    <n v="5.1485723109986097"/>
  </r>
  <r>
    <x v="60"/>
    <x v="30"/>
    <n v="1.02211526900551"/>
    <n v="8.0860701063611706E-2"/>
    <n v="0.49750763504961698"/>
    <n v="0.42163166388677098"/>
    <x v="2005"/>
    <n v="1.91642518802412E-2"/>
    <n v="0.22231759917004401"/>
    <n v="0.20578183002558101"/>
    <n v="3.2285880623352102E-2"/>
    <n v="0.30972799379535698"/>
    <n v="0.102844378499667"/>
    <n v="5.9887724314171699E-2"/>
    <n v="1.4361948812059501E-2"/>
    <n v="2.30763719406623E-2"/>
    <n v="5.1775105934816299"/>
  </r>
  <r>
    <x v="60"/>
    <x v="31"/>
    <n v="1.04336358335542"/>
    <n v="7.9684483810412696E-2"/>
    <n v="0.472386667680046"/>
    <n v="0.44792884850954101"/>
    <x v="2006"/>
    <n v="2.6291150251282001E-2"/>
    <n v="0.22125404466450399"/>
    <n v="0.231135410088006"/>
    <n v="2.82681119457538E-2"/>
    <n v="0.28875131671695597"/>
    <n v="0.11085466719108"/>
    <n v="4.1541653720584097E-2"/>
    <n v="1.711668458049E-2"/>
    <n v="2.4719933384979999E-2"/>
    <n v="5.1678714636706902"/>
  </r>
  <r>
    <x v="60"/>
    <x v="32"/>
    <n v="0.96139010862736995"/>
    <n v="8.1859943277437799E-2"/>
    <n v="0.48506116036597502"/>
    <n v="0.43307889635658797"/>
    <x v="2007"/>
    <n v="2.27868363015819E-2"/>
    <n v="0.20818041637267601"/>
    <n v="0.20773487693133399"/>
    <n v="3.7647663215058497E-2"/>
    <n v="0.305679702957521"/>
    <n v="0.12775687128175101"/>
    <n v="4.3596635203215502E-2"/>
    <n v="1.3374743694357399E-2"/>
    <n v="2.3121902607893301E-2"/>
    <n v="5.2139643045541701"/>
  </r>
  <r>
    <x v="61"/>
    <x v="0"/>
    <n v="0.78071837352645301"/>
    <n v="3.4777966916394398E-2"/>
    <n v="0.37585634733886403"/>
    <n v="0.58936568574474102"/>
    <x v="2008"/>
    <n v="2.8973559406778499E-2"/>
    <n v="0.174842379626792"/>
    <n v="0.25875955675475998"/>
    <n v="0.111553382802655"/>
    <n v="0.17172568363698301"/>
    <n v="7.6753427690875897E-2"/>
    <n v="2.4221021142766998E-2"/>
    <n v="9.2707410793697806E-2"/>
    <n v="4.9194713581436803E-2"/>
    <n v="5.16849656963225"/>
  </r>
  <r>
    <x v="61"/>
    <x v="1"/>
    <n v="0.89031100445082101"/>
    <n v="3.07945588197403E-2"/>
    <n v="0.33322676585553301"/>
    <n v="0.63597867532472596"/>
    <x v="2009"/>
    <n v="3.31626502612574E-2"/>
    <n v="0.17079040056092501"/>
    <n v="0.30747204340283002"/>
    <n v="9.8715390368547096E-2"/>
    <n v="0.15553633189128799"/>
    <n v="7.3713635084913701E-2"/>
    <n v="1.7728603883847199E-2"/>
    <n v="8.8346052155470103E-2"/>
    <n v="4.4349406468519502E-2"/>
    <n v="5.1917450502964604"/>
  </r>
  <r>
    <x v="61"/>
    <x v="2"/>
    <n v="0.96130177350531498"/>
    <n v="3.2975909944684099E-2"/>
    <n v="0.34356414809609598"/>
    <n v="0.62345994195922005"/>
    <x v="2010"/>
    <n v="3.0734740985612401E-2"/>
    <n v="0.17561064764052001"/>
    <n v="0.29403643638981197"/>
    <n v="9.8615818494041801E-2"/>
    <n v="0.15965855479438101"/>
    <n v="7.4623383582433103E-2"/>
    <n v="1.9998641634838301E-2"/>
    <n v="8.8507717812446304E-2"/>
    <n v="4.6458821749526903E-2"/>
    <n v="5.1316928045688304"/>
  </r>
  <r>
    <x v="61"/>
    <x v="3"/>
    <n v="0.96881784025305895"/>
    <n v="2.92824673706179E-2"/>
    <n v="0.32622196455591501"/>
    <n v="0.64449556807346697"/>
    <x v="2011"/>
    <n v="4.0734345208483201E-2"/>
    <n v="0.17117157233795399"/>
    <n v="0.29305707054380098"/>
    <n v="0.100309838144341"/>
    <n v="0.153164747149036"/>
    <n v="7.0327259747623605E-2"/>
    <n v="1.9009275071055699E-2"/>
    <n v="8.7772249773132902E-2"/>
    <n v="5.2749144850181597E-2"/>
    <n v="5.2757770922339802"/>
  </r>
  <r>
    <x v="61"/>
    <x v="4"/>
    <n v="0.99549826259891605"/>
    <n v="3.59515487256881E-2"/>
    <n v="0.33776457062228499"/>
    <n v="0.626283880652027"/>
    <x v="2012"/>
    <n v="3.4450959334036801E-2"/>
    <n v="0.192032303901636"/>
    <n v="0.28323200347451399"/>
    <n v="9.7531095751060101E-2"/>
    <n v="0.15441782605316201"/>
    <n v="7.1328653681547005E-2"/>
    <n v="1.9629036479136601E-2"/>
    <n v="8.9903252810409298E-2"/>
    <n v="4.7162155701329499E-2"/>
    <n v="5.0714491293817101"/>
  </r>
  <r>
    <x v="61"/>
    <x v="5"/>
    <n v="0.91511901898680703"/>
    <n v="3.2118229632080601E-2"/>
    <n v="0.348662815874132"/>
    <n v="0.61921895449378705"/>
    <x v="2013"/>
    <n v="3.26463320743927E-2"/>
    <n v="0.19012529384808299"/>
    <n v="0.28051749104590301"/>
    <n v="0.102818697464289"/>
    <n v="0.15328526012944199"/>
    <n v="7.5596161784661595E-2"/>
    <n v="1.7661416443074399E-2"/>
    <n v="9.1869155573259101E-2"/>
    <n v="4.75299862917705E-2"/>
    <n v="5.1195241208748001"/>
  </r>
  <r>
    <x v="61"/>
    <x v="6"/>
    <n v="0.95595843812966397"/>
    <n v="3.4948414279125699E-2"/>
    <n v="0.33099040518756201"/>
    <n v="0.63406118053331195"/>
    <x v="2014"/>
    <n v="4.1198406030638103E-2"/>
    <n v="0.18468019887064599"/>
    <n v="0.28050569712726398"/>
    <n v="0.102590260724332"/>
    <n v="0.146455746588429"/>
    <n v="7.2230206132657807E-2"/>
    <n v="1.7960353995002201E-2"/>
    <n v="9.7809224620840296E-2"/>
    <n v="4.8690690727725999E-2"/>
    <n v="5.2128537161273698"/>
  </r>
  <r>
    <x v="61"/>
    <x v="7"/>
    <n v="1.04547558260077"/>
    <n v="2.9959069609909999E-2"/>
    <n v="0.303379042993286"/>
    <n v="0.66666188739680399"/>
    <x v="2015"/>
    <n v="5.4710143265020598E-2"/>
    <n v="0.17999916676595001"/>
    <n v="0.301369096044663"/>
    <n v="9.6415461247174497E-2"/>
    <n v="0.136176983954756"/>
    <n v="6.8338479419686501E-2"/>
    <n v="1.89494613796099E-2"/>
    <n v="9.13357675744286E-2"/>
    <n v="4.53793061694601E-2"/>
    <n v="5.2916818248409099"/>
  </r>
  <r>
    <x v="61"/>
    <x v="8"/>
    <n v="0.89305744949549304"/>
    <n v="3.2112619677592297E-2"/>
    <n v="0.35478438891527397"/>
    <n v="0.61310299140713398"/>
    <x v="2016"/>
    <n v="3.8083662046991699E-2"/>
    <n v="0.18282574179897501"/>
    <n v="0.27792876728556398"/>
    <n v="0.10163117046655699"/>
    <n v="0.15581760911196901"/>
    <n v="6.9856563290625603E-2"/>
    <n v="2.2585940960188702E-2"/>
    <n v="9.1856660051864797E-2"/>
    <n v="4.9211534344952401E-2"/>
    <n v="5.2885840640917801"/>
  </r>
  <r>
    <x v="61"/>
    <x v="9"/>
    <n v="1.04641591202146"/>
    <n v="3.0459751077486299E-2"/>
    <n v="0.326516035759228"/>
    <n v="0.64302421316328495"/>
    <x v="2017"/>
    <n v="4.0401161928505402E-2"/>
    <n v="0.18584510795543399"/>
    <n v="0.29369564875620002"/>
    <n v="0.10350802400237"/>
    <n v="0.14493262526779499"/>
    <n v="7.1453966823590204E-2"/>
    <n v="2.32656372192558E-2"/>
    <n v="7.6585736860568701E-2"/>
    <n v="4.9081242569908798E-2"/>
    <n v="5.1279655465688103"/>
  </r>
  <r>
    <x v="61"/>
    <x v="10"/>
    <n v="1.16760230379288"/>
    <n v="3.1849816549684301E-2"/>
    <n v="0.31694446249182801"/>
    <n v="0.65120572095848805"/>
    <x v="2018"/>
    <n v="3.5830414954546197E-2"/>
    <n v="0.186880865268089"/>
    <n v="0.28980033895580498"/>
    <n v="0.12844416802944"/>
    <n v="0.139306939563794"/>
    <n v="6.9778429088345195E-2"/>
    <n v="2.06415878908403E-2"/>
    <n v="7.2894638258074407E-2"/>
    <n v="4.6526534155752503E-2"/>
    <n v="5.1298801102539802"/>
  </r>
  <r>
    <x v="61"/>
    <x v="11"/>
    <n v="1.37972404063836"/>
    <n v="3.0431133090289199E-2"/>
    <n v="0.32624226976120402"/>
    <n v="0.64332659714850704"/>
    <x v="2019"/>
    <n v="3.6141606769651398E-2"/>
    <n v="0.21111309210707899"/>
    <n v="0.28425927337819001"/>
    <n v="0.13252452571355999"/>
    <n v="0.136315631172782"/>
    <n v="7.1206380559066904E-2"/>
    <n v="2.3124004526937799E-2"/>
    <n v="6.2751859951394498E-2"/>
    <n v="3.4630156996808298E-2"/>
    <n v="5.2186784474671501"/>
  </r>
  <r>
    <x v="61"/>
    <x v="12"/>
    <n v="0.82384917234892296"/>
    <n v="3.9666742834042597E-2"/>
    <n v="0.39748282981841498"/>
    <n v="0.56285042734754198"/>
    <x v="2020"/>
    <n v="3.2053750739349102E-2"/>
    <n v="0.16583106185343899"/>
    <n v="0.27803260351024101"/>
    <n v="9.9658555037250296E-2"/>
    <n v="0.18130898660377001"/>
    <n v="7.6942827614672998E-2"/>
    <n v="1.9821783797993799E-2"/>
    <n v="7.8855400465889403E-2"/>
    <n v="5.5104293634797803E-2"/>
    <n v="5.1989466438991601"/>
  </r>
  <r>
    <x v="61"/>
    <x v="13"/>
    <n v="0.90766906855551299"/>
    <n v="3.7583940412929902E-2"/>
    <n v="0.35660472083908601"/>
    <n v="0.60581133874798399"/>
    <x v="2021"/>
    <n v="3.6181567351849298E-2"/>
    <n v="0.15163639144009899"/>
    <n v="0.32619577274297901"/>
    <n v="9.3121350802244901E-2"/>
    <n v="0.17238703924850099"/>
    <n v="6.8659911040935606E-2"/>
    <n v="1.58831213779052E-2"/>
    <n v="8.3297063551747097E-2"/>
    <n v="4.2153454851732802E-2"/>
    <n v="5.2320781598619703"/>
  </r>
  <r>
    <x v="61"/>
    <x v="14"/>
    <n v="0.64555627482136202"/>
    <n v="5.3076084810953703E-2"/>
    <n v="0.42570754658288801"/>
    <n v="0.52121636860615805"/>
    <x v="2022"/>
    <n v="2.98304361838794E-2"/>
    <n v="0.12678462679545299"/>
    <n v="0.236599204484196"/>
    <n v="0.10034413628981501"/>
    <n v="0.286086931259451"/>
    <n v="7.38750799326061E-2"/>
    <n v="1.43979736606568E-2"/>
    <n v="5.7783059041256302E-2"/>
    <n v="6.1079521550640697E-2"/>
    <n v="5.2484027117515799"/>
  </r>
  <r>
    <x v="61"/>
    <x v="15"/>
    <n v="0.22472033729667301"/>
    <n v="9.8676249473403893E-2"/>
    <n v="0.61680095898473897"/>
    <n v="0.284522791541857"/>
    <x v="2023"/>
    <n v="3.9637078358186303E-4"/>
    <n v="6.2085863037200102E-2"/>
    <n v="1.1696129863654699E-2"/>
    <n v="0.12836059122261401"/>
    <n v="0.70448244655997905"/>
    <n v="2.7329038073442401E-2"/>
    <n v="3.4482193200249198E-4"/>
    <n v="3.54232166843577E-3"/>
    <n v="5.1118658639101498E-2"/>
    <n v="5.3697538613403504"/>
  </r>
  <r>
    <x v="61"/>
    <x v="16"/>
    <n v="0.264241983645911"/>
    <n v="9.5305869436905499E-2"/>
    <n v="0.60474491005916997"/>
    <n v="0.29994922050392497"/>
    <x v="2024"/>
    <n v="1.0580833300402701E-3"/>
    <n v="7.4759733693055497E-2"/>
    <n v="3.24438579942634E-2"/>
    <n v="0.121528412155556"/>
    <n v="0.63708194842961996"/>
    <n v="3.5856058456044802E-2"/>
    <n v="7.3093551149295798E-3"/>
    <n v="5.27393797461793E-3"/>
    <n v="7.4554604252617701E-2"/>
    <n v="5.4373998881706704"/>
  </r>
  <r>
    <x v="61"/>
    <x v="17"/>
    <n v="0.36702075001587198"/>
    <n v="8.1993761644425206E-2"/>
    <n v="0.57033649003170095"/>
    <n v="0.34766974832387398"/>
    <x v="2025"/>
    <n v="1.8447252342369099E-2"/>
    <n v="0.162498618673586"/>
    <n v="5.6945495684289103E-2"/>
    <n v="0.13274135056713701"/>
    <n v="0.450547960158242"/>
    <n v="5.27942854258533E-2"/>
    <n v="1.59429647819656E-2"/>
    <n v="8.1835547124506601E-3"/>
    <n v="9.0744530217302305E-2"/>
    <n v="5.4139573955588398"/>
  </r>
  <r>
    <x v="61"/>
    <x v="18"/>
    <n v="0.74793063893962897"/>
    <n v="5.1478579328908397E-2"/>
    <n v="0.40483696840120498"/>
    <n v="0.54368445226988604"/>
    <x v="2026"/>
    <n v="2.3921743044251601E-2"/>
    <n v="0.17639515784627399"/>
    <n v="0.25243394844581302"/>
    <n v="0.114755229946627"/>
    <n v="0.22076126835465501"/>
    <n v="7.6621366122248402E-2"/>
    <n v="1.8239687531892802E-2"/>
    <n v="4.9206612012481402E-2"/>
    <n v="5.91946898344652E-2"/>
    <n v="5.2691509005767703"/>
  </r>
  <r>
    <x v="61"/>
    <x v="19"/>
    <n v="1.0620678730053399"/>
    <n v="3.4185667662236498E-2"/>
    <n v="0.30018121481651899"/>
    <n v="0.66563311752124399"/>
    <x v="2027"/>
    <n v="3.5242961060178102E-2"/>
    <n v="0.169527904094078"/>
    <n v="0.347438941245583"/>
    <n v="9.7902937690704295E-2"/>
    <n v="0.15709398922975901"/>
    <n v="5.6730754432656801E-2"/>
    <n v="1.0439823752674901E-2"/>
    <n v="7.4959600754112607E-2"/>
    <n v="4.5186327440140901E-2"/>
    <n v="5.2873318099857798"/>
  </r>
  <r>
    <x v="61"/>
    <x v="20"/>
    <n v="0.95991955621442104"/>
    <n v="4.0135841437528602E-2"/>
    <n v="0.31609306278530702"/>
    <n v="0.64377109577716396"/>
    <x v="2028"/>
    <n v="2.7153849046535099E-2"/>
    <n v="0.16669658478389701"/>
    <n v="0.32304132809439801"/>
    <n v="0.103463331728331"/>
    <n v="0.17822336261648999"/>
    <n v="6.1134600253352697E-2"/>
    <n v="1.3535144304097999E-2"/>
    <n v="7.2967283679033004E-2"/>
    <n v="4.6664289816799397E-2"/>
    <n v="5.2544824295474699"/>
  </r>
  <r>
    <x v="61"/>
    <x v="21"/>
    <n v="0.91540437669500296"/>
    <n v="4.33093160738377E-2"/>
    <n v="0.36572476288412697"/>
    <n v="0.59096592104203505"/>
    <x v="2029"/>
    <n v="3.0890211805396001E-2"/>
    <n v="0.17389276367345399"/>
    <n v="0.28127581366328602"/>
    <n v="0.113015117350168"/>
    <n v="0.19449538137227701"/>
    <n v="7.0622138928146005E-2"/>
    <n v="1.53085255818147E-2"/>
    <n v="5.8470858254718497E-2"/>
    <n v="5.10086747773843E-2"/>
    <n v="5.2120854523542697"/>
  </r>
  <r>
    <x v="61"/>
    <x v="22"/>
    <n v="0.43678210478060697"/>
    <n v="7.7824624310646406E-2"/>
    <n v="0.56374947265382203"/>
    <n v="0.35842590303553101"/>
    <x v="2030"/>
    <n v="1.5633187277215601E-2"/>
    <n v="9.8860768102981597E-2"/>
    <n v="0.119854917675947"/>
    <n v="0.15964173156495501"/>
    <n v="0.39346418843771502"/>
    <n v="8.7623861561270999E-2"/>
    <n v="1.56795839704955E-2"/>
    <n v="2.2774212752803499E-2"/>
    <n v="7.17437055201295E-2"/>
    <n v="5.2901129438763599"/>
  </r>
  <r>
    <x v="61"/>
    <x v="23"/>
    <n v="0.98330665370616699"/>
    <n v="5.2294646924124097E-2"/>
    <n v="0.43948059268457101"/>
    <n v="0.50822476039130504"/>
    <x v="2031"/>
    <n v="3.04941281665294E-2"/>
    <n v="0.21469979624607599"/>
    <n v="0.22903919637862399"/>
    <n v="0.145371632719696"/>
    <n v="0.19678283442713401"/>
    <n v="7.8750706709432294E-2"/>
    <n v="1.8008225345092301E-2"/>
    <n v="3.7179308595093802E-2"/>
    <n v="3.9760565294969498E-2"/>
    <n v="5.19192797857509"/>
  </r>
  <r>
    <x v="61"/>
    <x v="24"/>
    <n v="0.29816155252681698"/>
    <n v="9.1953672456577207E-2"/>
    <n v="0.59919666483857503"/>
    <n v="0.30884966270484698"/>
    <x v="2032"/>
    <n v="7.4731304291473996E-3"/>
    <n v="8.8618698923187494E-2"/>
    <n v="5.3745757931304101E-2"/>
    <n v="0.13093957751764901"/>
    <n v="0.50248769746156996"/>
    <n v="9.6172588528960601E-2"/>
    <n v="1.5911156775784099E-2"/>
    <n v="1.4862303720609499E-2"/>
    <n v="7.7525661345631394E-2"/>
    <n v="5.2794126025494501"/>
  </r>
  <r>
    <x v="61"/>
    <x v="25"/>
    <n v="0.29795917129370803"/>
    <n v="8.5893108427412102E-2"/>
    <n v="0.61724735414182796"/>
    <n v="0.29685953743075999"/>
    <x v="2033"/>
    <n v="4.0741535717038601E-3"/>
    <n v="6.9961639007808801E-2"/>
    <n v="6.2783441574994006E-2"/>
    <n v="0.14287353058684099"/>
    <n v="0.49574238279229499"/>
    <n v="9.6571038082033003E-2"/>
    <n v="1.7502659150677401E-2"/>
    <n v="1.6087254461869298E-2"/>
    <n v="7.8344651031057699E-2"/>
    <n v="5.3215388720251902"/>
  </r>
  <r>
    <x v="61"/>
    <x v="26"/>
    <n v="0.36666017739612899"/>
    <n v="8.3175006090793396E-2"/>
    <n v="0.59632011561195097"/>
    <n v="0.32050487829725599"/>
    <x v="2034"/>
    <n v="3.0901578743024898E-3"/>
    <n v="6.0557511689880897E-2"/>
    <n v="7.6553769892399703E-2"/>
    <n v="0.147940070815653"/>
    <n v="0.47038922372866199"/>
    <n v="9.8703558433870797E-2"/>
    <n v="1.15305091768258E-2"/>
    <n v="1.8595500485755E-2"/>
    <n v="9.2571652906767707E-2"/>
    <n v="5.31672230263018"/>
  </r>
  <r>
    <x v="61"/>
    <x v="27"/>
    <n v="0.61593188485598205"/>
    <n v="6.5650401262667996E-2"/>
    <n v="0.48581730269512802"/>
    <n v="0.44853229604220402"/>
    <x v="2035"/>
    <n v="1.6662176961159202E-2"/>
    <n v="0.18730519297956"/>
    <n v="0.16456055530223501"/>
    <n v="0.128075526679782"/>
    <n v="0.27087343328958402"/>
    <n v="9.8993023357138901E-2"/>
    <n v="1.6816416879244699E-2"/>
    <n v="3.0836287046972301E-2"/>
    <n v="7.4008292971422598E-2"/>
    <n v="5.1510915367382797"/>
  </r>
  <r>
    <x v="61"/>
    <x v="28"/>
    <n v="0.93413707451540096"/>
    <n v="4.9402742856040897E-2"/>
    <n v="0.376570735459271"/>
    <n v="0.57402652168468804"/>
    <x v="2036"/>
    <n v="2.1003218413544002E-2"/>
    <n v="0.19270059592805699"/>
    <n v="0.28112771149870103"/>
    <n v="0.10996579035781"/>
    <n v="0.19112702878388499"/>
    <n v="7.0403902640866003E-2"/>
    <n v="1.0091202288463301E-2"/>
    <n v="5.60911147590617E-2"/>
    <n v="6.06043727800002E-2"/>
    <n v="5.1743854315234596"/>
  </r>
  <r>
    <x v="61"/>
    <x v="29"/>
    <n v="1.10299719957451"/>
    <n v="3.9200785789662303E-2"/>
    <n v="0.30452972805932099"/>
    <n v="0.65626948615101599"/>
    <x v="2037"/>
    <n v="2.4264571848392601E-2"/>
    <n v="0.16022096092581101"/>
    <n v="0.34471381480841901"/>
    <n v="9.8793783899856005E-2"/>
    <n v="0.15581264895926999"/>
    <n v="6.3213106767331606E-2"/>
    <n v="1.10991807076487E-2"/>
    <n v="8.0842885223425795E-2"/>
    <n v="5.5462969116181801E-2"/>
    <n v="5.18018520544405"/>
  </r>
  <r>
    <x v="61"/>
    <x v="30"/>
    <n v="1.2341286248891501"/>
    <n v="3.63024602940464E-2"/>
    <n v="0.27899289974119801"/>
    <n v="0.68470463996475495"/>
    <x v="2038"/>
    <n v="2.5850192802679799E-2"/>
    <n v="0.158702081901931"/>
    <n v="0.35944175884986002"/>
    <n v="0.100309354563673"/>
    <n v="0.14696121026113701"/>
    <n v="5.72604842646647E-2"/>
    <n v="1.10403722237665E-2"/>
    <n v="9.1814493409101194E-2"/>
    <n v="4.3150071137100003E-2"/>
    <n v="5.19978798854366"/>
  </r>
  <r>
    <x v="61"/>
    <x v="31"/>
    <n v="1.35617817329783"/>
    <n v="2.95703444533259E-2"/>
    <n v="0.242504691350313"/>
    <n v="0.72792496419636099"/>
    <x v="2039"/>
    <n v="2.56490730640428E-2"/>
    <n v="0.160955276344244"/>
    <n v="0.38876900302461498"/>
    <n v="9.6960547409645798E-2"/>
    <n v="0.13158849720022001"/>
    <n v="4.6464335768774699E-2"/>
    <n v="9.0948217538982402E-3"/>
    <n v="9.6477435577291298E-2"/>
    <n v="3.9050727067378901E-2"/>
    <n v="5.2307669414132798"/>
  </r>
  <r>
    <x v="61"/>
    <x v="32"/>
    <n v="1.17904709898294"/>
    <n v="3.6250759932213501E-2"/>
    <n v="0.28876727138842201"/>
    <n v="0.674981968679365"/>
    <x v="2040"/>
    <n v="2.5173424692485399E-2"/>
    <n v="0.15426150976911501"/>
    <n v="0.36273359629302998"/>
    <n v="9.6987298149589896E-2"/>
    <n v="0.150261334785497"/>
    <n v="5.83911734932928E-2"/>
    <n v="1.34370087672494E-2"/>
    <n v="9.3085917168906795E-2"/>
    <n v="3.9304742896770897E-2"/>
    <n v="5.18327948821877"/>
  </r>
  <r>
    <x v="62"/>
    <x v="33"/>
    <m/>
    <m/>
    <m/>
    <m/>
    <x v="2041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7">
  <r>
    <x v="0"/>
    <x v="0"/>
    <n v="0.77486208565196601"/>
    <n v="3.5176850018711799E-2"/>
    <n v="0.45078589742022901"/>
    <n v="0.51403725256105903"/>
  </r>
  <r>
    <x v="0"/>
    <x v="1"/>
    <n v="0.82152301042321496"/>
    <n v="3.5500947829077797E-2"/>
    <n v="0.45468233923419699"/>
    <n v="0.50981671293672504"/>
  </r>
  <r>
    <x v="0"/>
    <x v="2"/>
    <n v="0.99898324507840197"/>
    <n v="3.3465309693152603E-2"/>
    <n v="0.44013437958935903"/>
    <n v="0.52640031071748805"/>
  </r>
  <r>
    <x v="0"/>
    <x v="3"/>
    <n v="0.92010918784043005"/>
    <n v="3.8733628502449199E-2"/>
    <n v="0.43933215827864502"/>
    <n v="0.52193421321890598"/>
  </r>
  <r>
    <x v="0"/>
    <x v="4"/>
    <n v="1.02287668289534"/>
    <n v="3.3487001293560401E-2"/>
    <n v="0.43166348769371199"/>
    <n v="0.53484951101272704"/>
  </r>
  <r>
    <x v="0"/>
    <x v="5"/>
    <n v="0.98073541489277005"/>
    <n v="3.2540609295606197E-2"/>
    <n v="0.45693527512036197"/>
    <n v="0.51052411558403199"/>
  </r>
  <r>
    <x v="0"/>
    <x v="6"/>
    <n v="0.96562236467898799"/>
    <n v="3.29225602184402E-2"/>
    <n v="0.442162412310594"/>
    <n v="0.52491502747096497"/>
  </r>
  <r>
    <x v="0"/>
    <x v="7"/>
    <n v="0.97810632098277805"/>
    <n v="3.65876968812393E-2"/>
    <n v="0.44554691308224398"/>
    <n v="0.51786539003651699"/>
  </r>
  <r>
    <x v="0"/>
    <x v="8"/>
    <n v="0.93152006583709102"/>
    <n v="3.70618449427959E-2"/>
    <n v="0.44747203597985302"/>
    <n v="0.51546611907735096"/>
  </r>
  <r>
    <x v="0"/>
    <x v="9"/>
    <n v="0.97745378051590504"/>
    <n v="3.6677386157524798E-2"/>
    <n v="0.44749037452934498"/>
    <n v="0.51583223931313005"/>
  </r>
  <r>
    <x v="0"/>
    <x v="10"/>
    <n v="1.116822440023"/>
    <n v="3.3623258126977203E-2"/>
    <n v="0.433801746448228"/>
    <n v="0.53257499542479403"/>
  </r>
  <r>
    <x v="0"/>
    <x v="11"/>
    <n v="1.51138540118012"/>
    <n v="2.9989628325490899E-2"/>
    <n v="0.420841606665525"/>
    <n v="0.54916876500898504"/>
  </r>
  <r>
    <x v="0"/>
    <x v="12"/>
    <n v="0.81835789296522499"/>
    <n v="4.3192877955808701E-2"/>
    <n v="0.44902163774886"/>
    <n v="0.50778548429533199"/>
  </r>
  <r>
    <x v="0"/>
    <x v="13"/>
    <n v="0.87893901509100303"/>
    <n v="3.65139029183391E-2"/>
    <n v="0.47023026169231102"/>
    <n v="0.49325583538934997"/>
  </r>
  <r>
    <x v="0"/>
    <x v="14"/>
    <n v="0.59868572625383398"/>
    <n v="4.79241649844553E-2"/>
    <n v="0.49743757362940799"/>
    <n v="0.454638261386137"/>
  </r>
  <r>
    <x v="0"/>
    <x v="15"/>
    <n v="9.21535270840277E-2"/>
    <n v="0.19046924391645501"/>
    <n v="0.52831527180223004"/>
    <n v="0.28121548428131499"/>
  </r>
  <r>
    <x v="0"/>
    <x v="16"/>
    <n v="0.103996614243117"/>
    <n v="0.18108904214922"/>
    <n v="0.54251244194952397"/>
    <n v="0.27639851590125603"/>
  </r>
  <r>
    <x v="0"/>
    <x v="17"/>
    <n v="0.13369900105030499"/>
    <n v="0.13763661062843899"/>
    <n v="0.54356640368723197"/>
    <n v="0.31879698568432902"/>
  </r>
  <r>
    <x v="0"/>
    <x v="18"/>
    <n v="0.52303293157167396"/>
    <n v="5.2312854723737201E-2"/>
    <n v="0.46748167210005298"/>
    <n v="0.48020547317620998"/>
  </r>
  <r>
    <x v="0"/>
    <x v="19"/>
    <n v="0.49996645053965999"/>
    <n v="5.5790194486965497E-2"/>
    <n v="0.55689188925788502"/>
    <n v="0.38731791625515"/>
  </r>
  <r>
    <x v="0"/>
    <x v="20"/>
    <n v="0.65838722031172503"/>
    <n v="5.2095146229558402E-2"/>
    <n v="0.47006844202157"/>
    <n v="0.47783641174887198"/>
  </r>
  <r>
    <x v="0"/>
    <x v="21"/>
    <n v="0.71502007851632898"/>
    <n v="4.4079616321536799E-2"/>
    <n v="0.45017493705996497"/>
    <n v="0.50574544661849796"/>
  </r>
  <r>
    <x v="0"/>
    <x v="22"/>
    <n v="0.81127761719076696"/>
    <n v="4.0572749135053501E-2"/>
    <n v="0.48036249605004999"/>
    <n v="0.47906475481489602"/>
  </r>
  <r>
    <x v="0"/>
    <x v="23"/>
    <n v="0.94992759708211905"/>
    <n v="3.9214472906526097E-2"/>
    <n v="0.48749874098504098"/>
    <n v="0.473286786108432"/>
  </r>
  <r>
    <x v="0"/>
    <x v="24"/>
    <n v="0.140719652942389"/>
    <n v="0.11886116612543"/>
    <n v="0.55188754455006495"/>
    <n v="0.32925128932450598"/>
  </r>
  <r>
    <x v="0"/>
    <x v="25"/>
    <n v="0.14758761104110199"/>
    <n v="0.123707629326871"/>
    <n v="0.60709237440667996"/>
    <n v="0.26919999626644903"/>
  </r>
  <r>
    <x v="0"/>
    <x v="26"/>
    <n v="0.1892265226756"/>
    <n v="0.109192779551499"/>
    <n v="0.59998035136527195"/>
    <n v="0.29082686908323002"/>
  </r>
  <r>
    <x v="0"/>
    <x v="27"/>
    <n v="0.32581188866259098"/>
    <n v="7.2808763342561603E-2"/>
    <n v="0.53266046613968099"/>
    <n v="0.39453077051775698"/>
  </r>
  <r>
    <x v="0"/>
    <x v="28"/>
    <n v="0.76241677367485605"/>
    <n v="4.87983708094522E-2"/>
    <n v="0.45354567168819299"/>
    <n v="0.49765595750235497"/>
  </r>
  <r>
    <x v="0"/>
    <x v="29"/>
    <n v="0.70650581047686001"/>
    <n v="5.0529878781846199E-2"/>
    <n v="0.47016238461503401"/>
    <n v="0.47930773660311898"/>
  </r>
  <r>
    <x v="0"/>
    <x v="30"/>
    <n v="0.74165461219675499"/>
    <n v="4.9654233671671703E-2"/>
    <n v="0.45759552000724302"/>
    <n v="0.49275024632108499"/>
  </r>
  <r>
    <x v="0"/>
    <x v="31"/>
    <n v="0.78770893136629405"/>
    <n v="5.1778361726651199E-2"/>
    <n v="0.44167361062508798"/>
    <n v="0.50654802764826101"/>
  </r>
  <r>
    <x v="0"/>
    <x v="32"/>
    <n v="0.81383853437807896"/>
    <n v="4.5535877743468102E-2"/>
    <n v="0.46184992230109601"/>
    <n v="0.49261419995543598"/>
  </r>
  <r>
    <x v="1"/>
    <x v="0"/>
    <n v="0.931481405298904"/>
    <n v="0.135458147358161"/>
    <n v="0.379400031996666"/>
    <n v="0.48514182064517303"/>
  </r>
  <r>
    <x v="1"/>
    <x v="1"/>
    <n v="1.1922274682190901"/>
    <n v="7.39604583655388E-2"/>
    <n v="0.33003903910096499"/>
    <n v="0.59600050253349601"/>
  </r>
  <r>
    <x v="1"/>
    <x v="2"/>
    <n v="1.0588934829388399"/>
    <n v="0.12402318326235701"/>
    <n v="0.42950071440947801"/>
    <n v="0.44647610232816498"/>
  </r>
  <r>
    <x v="1"/>
    <x v="3"/>
    <n v="1.04512606412443"/>
    <n v="0.127587173926315"/>
    <n v="0.34669736009428698"/>
    <n v="0.525715465979398"/>
  </r>
  <r>
    <x v="1"/>
    <x v="4"/>
    <n v="0.94648133743631402"/>
    <n v="9.6213945059019701E-2"/>
    <n v="0.44175415101242299"/>
    <n v="0.46203190392855698"/>
  </r>
  <r>
    <x v="1"/>
    <x v="5"/>
    <n v="0.85734919414257205"/>
    <n v="0.13249359500560101"/>
    <n v="0.43453107694746002"/>
    <n v="0.432975328046938"/>
  </r>
  <r>
    <x v="1"/>
    <x v="6"/>
    <n v="1.02316475298202"/>
    <n v="0.113918688237993"/>
    <n v="0.40686650923885298"/>
    <n v="0.47921480252315402"/>
  </r>
  <r>
    <x v="1"/>
    <x v="7"/>
    <n v="1.0361591936635799"/>
    <n v="9.4185537074075398E-2"/>
    <n v="0.50606613080991003"/>
    <n v="0.39974833211601501"/>
  </r>
  <r>
    <x v="1"/>
    <x v="8"/>
    <n v="0.92406835577612301"/>
    <n v="0.14232108823574399"/>
    <n v="0.41745642892693802"/>
    <n v="0.44022248283731702"/>
  </r>
  <r>
    <x v="1"/>
    <x v="9"/>
    <n v="1.07932185027349"/>
    <n v="8.9119277313479905E-2"/>
    <n v="0.32950336729820401"/>
    <n v="0.58137735538831603"/>
  </r>
  <r>
    <x v="1"/>
    <x v="10"/>
    <n v="0.96186010845883696"/>
    <n v="0.11392722965542799"/>
    <n v="0.41680417704378597"/>
    <n v="0.46926859330078602"/>
  </r>
  <r>
    <x v="1"/>
    <x v="11"/>
    <n v="0.94386678668580404"/>
    <n v="0.14591664485515099"/>
    <n v="0.38973002891500402"/>
    <n v="0.46435332622984499"/>
  </r>
  <r>
    <x v="1"/>
    <x v="12"/>
    <n v="0.97739583927610996"/>
    <n v="0.122470221867381"/>
    <n v="0.368093493886965"/>
    <n v="0.50943628424565401"/>
  </r>
  <r>
    <x v="1"/>
    <x v="13"/>
    <n v="1.13248093445527"/>
    <n v="9.4649494560096303E-2"/>
    <n v="0.34444338657976598"/>
    <n v="0.560907118860138"/>
  </r>
  <r>
    <x v="1"/>
    <x v="14"/>
    <n v="0.82268619878970695"/>
    <n v="0.107348519405058"/>
    <n v="0.34030579167712899"/>
    <n v="0.55234568891781299"/>
  </r>
  <r>
    <x v="1"/>
    <x v="15"/>
    <n v="0.29067061699892"/>
    <n v="0.20084018540335799"/>
    <n v="0.40498159419167301"/>
    <n v="0.39417822040496903"/>
  </r>
  <r>
    <x v="1"/>
    <x v="16"/>
    <n v="0.3432018620017"/>
    <n v="0.200433849763863"/>
    <n v="0.43393361836788702"/>
    <n v="0.36563253186825001"/>
  </r>
  <r>
    <x v="1"/>
    <x v="17"/>
    <n v="0.45337476845242702"/>
    <n v="0.18077001068017201"/>
    <n v="0.30503427904844899"/>
    <n v="0.514195710271379"/>
  </r>
  <r>
    <x v="1"/>
    <x v="18"/>
    <n v="0.82726134086650305"/>
    <n v="0.23889768590095301"/>
    <n v="0.22261524778481501"/>
    <n v="0.53848706631423204"/>
  </r>
  <r>
    <x v="1"/>
    <x v="19"/>
    <n v="0.692735261912795"/>
    <n v="0.13160945866375701"/>
    <n v="0.44552558223223399"/>
    <n v="0.42286495910401001"/>
  </r>
  <r>
    <x v="1"/>
    <x v="20"/>
    <n v="0.73812123757102199"/>
    <n v="8.9556306697809507E-2"/>
    <n v="0.30679300074351401"/>
    <n v="0.60365069255867598"/>
  </r>
  <r>
    <x v="1"/>
    <x v="21"/>
    <n v="0.71458260680277697"/>
    <n v="0.103888817045792"/>
    <n v="0.34784976456092398"/>
    <n v="0.54826141839328402"/>
  </r>
  <r>
    <x v="1"/>
    <x v="22"/>
    <n v="0.496098004367586"/>
    <n v="0.155499898153097"/>
    <n v="0.453479359579115"/>
    <n v="0.39102074226778799"/>
  </r>
  <r>
    <x v="1"/>
    <x v="23"/>
    <n v="0.73871404320943901"/>
    <n v="0.144477964244209"/>
    <n v="0.48889270251880201"/>
    <n v="0.36662933323698899"/>
  </r>
  <r>
    <x v="1"/>
    <x v="24"/>
    <n v="0.41755414099051402"/>
    <n v="0.14204115954215599"/>
    <n v="0.4157980732289"/>
    <n v="0.44216076722894398"/>
  </r>
  <r>
    <x v="1"/>
    <x v="25"/>
    <n v="0.43014548146429998"/>
    <n v="0.14920593235712301"/>
    <n v="0.431864851353575"/>
    <n v="0.41892921628930302"/>
  </r>
  <r>
    <x v="1"/>
    <x v="26"/>
    <n v="0.51279117663518303"/>
    <n v="0.152375684200761"/>
    <n v="0.44495268577790098"/>
    <n v="0.40267163002133799"/>
  </r>
  <r>
    <x v="1"/>
    <x v="27"/>
    <n v="0.65408325706620296"/>
    <n v="0.151949590108509"/>
    <n v="0.37013681286778399"/>
    <n v="0.477913597023707"/>
  </r>
  <r>
    <x v="1"/>
    <x v="28"/>
    <n v="0.87123877753455103"/>
    <n v="0.108342823583308"/>
    <n v="0.29150691636808002"/>
    <n v="0.60015026004861205"/>
  </r>
  <r>
    <x v="1"/>
    <x v="29"/>
    <n v="0.77893702827928402"/>
    <n v="0.160191098582536"/>
    <n v="0.414819467925574"/>
    <n v="0.424989433491891"/>
  </r>
  <r>
    <x v="1"/>
    <x v="30"/>
    <n v="0.84869490866015196"/>
    <n v="0.15944654101051201"/>
    <n v="0.45288181296046798"/>
    <n v="0.38767164602902099"/>
  </r>
  <r>
    <x v="1"/>
    <x v="31"/>
    <n v="0.99785099416151701"/>
    <n v="0.10176323093848599"/>
    <n v="0.31473791757846598"/>
    <n v="0.58349885148304803"/>
  </r>
  <r>
    <x v="1"/>
    <x v="32"/>
    <n v="0.92773581933138005"/>
    <n v="0.153864035716684"/>
    <n v="0.40103055776914098"/>
    <n v="0.44510540651417402"/>
  </r>
  <r>
    <x v="2"/>
    <x v="0"/>
    <n v="0.86834139427664003"/>
    <n v="4.0604315243444503E-2"/>
    <n v="0.74542510705530696"/>
    <n v="0.213970577701249"/>
  </r>
  <r>
    <x v="2"/>
    <x v="1"/>
    <n v="0.85015933614406303"/>
    <n v="5.0832764105821299E-2"/>
    <n v="0.72331105879314594"/>
    <n v="0.22585617710103301"/>
  </r>
  <r>
    <x v="2"/>
    <x v="2"/>
    <n v="1.00528677127974"/>
    <n v="4.7281918858673798E-2"/>
    <n v="0.72339438632608999"/>
    <n v="0.22932369481523601"/>
  </r>
  <r>
    <x v="2"/>
    <x v="3"/>
    <n v="0.99225379224001098"/>
    <n v="4.6149709439574603E-2"/>
    <n v="0.71575964392229097"/>
    <n v="0.23809064663813401"/>
  </r>
  <r>
    <x v="2"/>
    <x v="4"/>
    <n v="1.01855755851715"/>
    <n v="4.8275526106821003E-2"/>
    <n v="0.74999958431339697"/>
    <n v="0.20172488957978199"/>
  </r>
  <r>
    <x v="2"/>
    <x v="5"/>
    <n v="0.98378408139125595"/>
    <n v="5.3780776824641198E-2"/>
    <n v="0.73633869025316701"/>
    <n v="0.209880532922192"/>
  </r>
  <r>
    <x v="2"/>
    <x v="6"/>
    <n v="1.01661352966237"/>
    <n v="4.2396041015652398E-2"/>
    <n v="0.74794227832416604"/>
    <n v="0.20966168066018101"/>
  </r>
  <r>
    <x v="2"/>
    <x v="7"/>
    <n v="0.997652109209197"/>
    <n v="4.9810143251582402E-2"/>
    <n v="0.73541833975408499"/>
    <n v="0.214771516994332"/>
  </r>
  <r>
    <x v="2"/>
    <x v="8"/>
    <n v="0.92736793182414601"/>
    <n v="4.5065164710451501E-2"/>
    <n v="0.75834046129607602"/>
    <n v="0.19659437399347199"/>
  </r>
  <r>
    <x v="2"/>
    <x v="9"/>
    <n v="0.99400368490181701"/>
    <n v="5.0375301096307598E-2"/>
    <n v="0.73833385682668795"/>
    <n v="0.21129084207700399"/>
  </r>
  <r>
    <x v="2"/>
    <x v="10"/>
    <n v="1.0681363857126001"/>
    <n v="4.4409667491795903E-2"/>
    <n v="0.75534010171918498"/>
    <n v="0.20025023078901899"/>
  </r>
  <r>
    <x v="2"/>
    <x v="11"/>
    <n v="1.27784342484101"/>
    <n v="5.3782847796597803E-2"/>
    <n v="0.75701714150203703"/>
    <n v="0.189200010701365"/>
  </r>
  <r>
    <x v="2"/>
    <x v="12"/>
    <n v="0.90821070945738702"/>
    <n v="5.5504746330282503E-2"/>
    <n v="0.73388315566359896"/>
    <n v="0.21061209800611899"/>
  </r>
  <r>
    <x v="2"/>
    <x v="13"/>
    <n v="0.92245698875697502"/>
    <n v="5.2191018550826501E-2"/>
    <n v="0.74094595976505995"/>
    <n v="0.206863021684114"/>
  </r>
  <r>
    <x v="2"/>
    <x v="14"/>
    <n v="0.78259819552574905"/>
    <n v="6.2831559488185099E-2"/>
    <n v="0.74904672564300101"/>
    <n v="0.18812171486881399"/>
  </r>
  <r>
    <x v="2"/>
    <x v="15"/>
    <n v="0.35078918896466699"/>
    <n v="0.112708060743336"/>
    <n v="0.74357627954067196"/>
    <n v="0.14371565971599201"/>
  </r>
  <r>
    <x v="2"/>
    <x v="16"/>
    <n v="0.43496243718068101"/>
    <n v="9.6063280487969999E-2"/>
    <n v="0.75812379604078906"/>
    <n v="0.14581292347124"/>
  </r>
  <r>
    <x v="2"/>
    <x v="17"/>
    <n v="0.65271396767113599"/>
    <n v="7.8394316254946597E-2"/>
    <n v="0.75915237812132796"/>
    <n v="0.16245330562372601"/>
  </r>
  <r>
    <x v="2"/>
    <x v="18"/>
    <n v="0.89412970862723395"/>
    <n v="7.4107988072884601E-2"/>
    <n v="0.75325470541261097"/>
    <n v="0.17263730651450401"/>
  </r>
  <r>
    <x v="2"/>
    <x v="19"/>
    <n v="0.98421782440576699"/>
    <n v="6.3291893892022305E-2"/>
    <n v="0.75448583101104605"/>
    <n v="0.18222227509693101"/>
  </r>
  <r>
    <x v="2"/>
    <x v="20"/>
    <n v="0.92672208409859202"/>
    <n v="6.87108448573273E-2"/>
    <n v="0.74758312306941099"/>
    <n v="0.183706032073262"/>
  </r>
  <r>
    <x v="2"/>
    <x v="21"/>
    <n v="0.93309235790376499"/>
    <n v="6.8504704251446794E-2"/>
    <n v="0.76773916076332005"/>
    <n v="0.163756134985233"/>
  </r>
  <r>
    <x v="2"/>
    <x v="22"/>
    <n v="0.66945023347577404"/>
    <n v="8.0996782007616994E-2"/>
    <n v="0.76912666862858403"/>
    <n v="0.14987654936379899"/>
  </r>
  <r>
    <x v="2"/>
    <x v="23"/>
    <n v="1.1606224923733599"/>
    <n v="6.5096615263788599E-2"/>
    <n v="0.79185091197601498"/>
    <n v="0.143052472760197"/>
  </r>
  <r>
    <x v="2"/>
    <x v="24"/>
    <n v="0.49427761398511699"/>
    <n v="8.7083352853430995E-2"/>
    <n v="0.78046016392663098"/>
    <n v="0.132456483219938"/>
  </r>
  <r>
    <x v="2"/>
    <x v="25"/>
    <n v="0.49525975120929899"/>
    <n v="8.6650671282546998E-2"/>
    <n v="0.77075944898001603"/>
    <n v="0.142589879737437"/>
  </r>
  <r>
    <x v="2"/>
    <x v="26"/>
    <n v="0.59363495106420705"/>
    <n v="8.1298271131357097E-2"/>
    <n v="0.77866507860345402"/>
    <n v="0.14003665026518899"/>
  </r>
  <r>
    <x v="2"/>
    <x v="27"/>
    <n v="0.88389358081381497"/>
    <n v="7.6265021372773995E-2"/>
    <n v="0.75504065429863498"/>
    <n v="0.16869432432859099"/>
  </r>
  <r>
    <x v="2"/>
    <x v="28"/>
    <n v="1.0147131285112201"/>
    <n v="6.1245610163094599E-2"/>
    <n v="0.76020848229931504"/>
    <n v="0.17854590753759"/>
  </r>
  <r>
    <x v="2"/>
    <x v="29"/>
    <n v="1.02723234792566"/>
    <n v="6.0047423401491398E-2"/>
    <n v="0.73079888641811097"/>
    <n v="0.20915369018039801"/>
  </r>
  <r>
    <x v="2"/>
    <x v="30"/>
    <n v="1.06577446476975"/>
    <n v="6.2387968876980497E-2"/>
    <n v="0.74780698317670902"/>
    <n v="0.18980504794631101"/>
  </r>
  <r>
    <x v="2"/>
    <x v="31"/>
    <n v="1.07522940505807"/>
    <n v="6.1847771323089197E-2"/>
    <n v="0.731459167717178"/>
    <n v="0.206693060959732"/>
  </r>
  <r>
    <x v="2"/>
    <x v="32"/>
    <n v="1.1123314709941901"/>
    <n v="5.6590878339075099E-2"/>
    <n v="0.75589166430121502"/>
    <n v="0.18751745735970901"/>
  </r>
  <r>
    <x v="3"/>
    <x v="0"/>
    <n v="0.90595783939321395"/>
    <n v="7.2553820284110296E-2"/>
    <n v="0.54423150954080501"/>
    <n v="0.38321467017508398"/>
  </r>
  <r>
    <x v="3"/>
    <x v="1"/>
    <n v="0.83385870141386498"/>
    <n v="7.5860774015206398E-2"/>
    <n v="0.54831443953814096"/>
    <n v="0.37582478644665301"/>
  </r>
  <r>
    <x v="3"/>
    <x v="2"/>
    <n v="1.0453021670221001"/>
    <n v="8.5673543790198703E-2"/>
    <n v="0.53452109644869905"/>
    <n v="0.37980535976110302"/>
  </r>
  <r>
    <x v="3"/>
    <x v="3"/>
    <n v="0.94717512584026997"/>
    <n v="8.5396428891703097E-2"/>
    <n v="0.52620389526596001"/>
    <n v="0.38839967584233698"/>
  </r>
  <r>
    <x v="3"/>
    <x v="4"/>
    <n v="1.0082156839768801"/>
    <n v="7.9847573419299003E-2"/>
    <n v="0.52997882380664396"/>
    <n v="0.39017360277405699"/>
  </r>
  <r>
    <x v="3"/>
    <x v="5"/>
    <n v="0.97489759517984897"/>
    <n v="8.2491236027753601E-2"/>
    <n v="0.535117350674156"/>
    <n v="0.38239141329809001"/>
  </r>
  <r>
    <x v="3"/>
    <x v="6"/>
    <n v="0.99157336637011995"/>
    <n v="7.2216579993130303E-2"/>
    <n v="0.55825914098351104"/>
    <n v="0.36952427902335899"/>
  </r>
  <r>
    <x v="3"/>
    <x v="7"/>
    <n v="0.96137444264908301"/>
    <n v="9.01478513237228E-2"/>
    <n v="0.55140364200591796"/>
    <n v="0.35844850667035999"/>
  </r>
  <r>
    <x v="3"/>
    <x v="8"/>
    <n v="0.88860335534716595"/>
    <n v="7.8489988364633501E-2"/>
    <n v="0.56356631592613504"/>
    <n v="0.35794369570923101"/>
  </r>
  <r>
    <x v="3"/>
    <x v="9"/>
    <n v="0.96562519024078197"/>
    <n v="8.0133808909005996E-2"/>
    <n v="0.53584550554587396"/>
    <n v="0.38402068554511998"/>
  </r>
  <r>
    <x v="3"/>
    <x v="10"/>
    <n v="1.06548833097482"/>
    <n v="7.6335723872499803E-2"/>
    <n v="0.54135902623341003"/>
    <n v="0.38230524989408998"/>
  </r>
  <r>
    <x v="3"/>
    <x v="11"/>
    <n v="1.4119282015918599"/>
    <n v="7.1609624765461496E-2"/>
    <n v="0.55076678205177498"/>
    <n v="0.37762359318276401"/>
  </r>
  <r>
    <x v="3"/>
    <x v="12"/>
    <n v="0.81947153902279202"/>
    <n v="9.1468689030190106E-2"/>
    <n v="0.56638338524236698"/>
    <n v="0.34214792572744301"/>
  </r>
  <r>
    <x v="3"/>
    <x v="13"/>
    <n v="0.84272196160489798"/>
    <n v="9.49034552261067E-2"/>
    <n v="0.55913946839185502"/>
    <n v="0.34595707638203799"/>
  </r>
  <r>
    <x v="3"/>
    <x v="14"/>
    <n v="0.72029507895073397"/>
    <n v="0.114172924058061"/>
    <n v="0.58296190899548594"/>
    <n v="0.30286516694645299"/>
  </r>
  <r>
    <x v="3"/>
    <x v="15"/>
    <n v="0.36873429648656297"/>
    <n v="0.168208398322508"/>
    <n v="0.61665501330449202"/>
    <n v="0.21513658837300001"/>
  </r>
  <r>
    <x v="3"/>
    <x v="16"/>
    <n v="0.46087388838797999"/>
    <n v="0.15496922823363901"/>
    <n v="0.611338958137016"/>
    <n v="0.23369181362934499"/>
  </r>
  <r>
    <x v="3"/>
    <x v="17"/>
    <n v="0.61772357726489802"/>
    <n v="0.123554242391993"/>
    <n v="0.59022328711901195"/>
    <n v="0.28622247048899502"/>
  </r>
  <r>
    <x v="3"/>
    <x v="18"/>
    <n v="0.83348661606673702"/>
    <n v="0.10115322854049801"/>
    <n v="0.58681532634282896"/>
    <n v="0.31203144511667202"/>
  </r>
  <r>
    <x v="3"/>
    <x v="19"/>
    <n v="0.88322564628729505"/>
    <n v="0.100649282451322"/>
    <n v="0.58606378109066104"/>
    <n v="0.31328693645801697"/>
  </r>
  <r>
    <x v="3"/>
    <x v="20"/>
    <n v="0.86763436493740498"/>
    <n v="9.5833447472763802E-2"/>
    <n v="0.583667844900845"/>
    <n v="0.32049870762639099"/>
  </r>
  <r>
    <x v="3"/>
    <x v="21"/>
    <n v="0.92629995669862597"/>
    <n v="9.6154661050632598E-2"/>
    <n v="0.57712937559453503"/>
    <n v="0.32671596335483299"/>
  </r>
  <r>
    <x v="3"/>
    <x v="22"/>
    <n v="0.67928414328083697"/>
    <n v="0.115594415473515"/>
    <n v="0.58980286024051998"/>
    <n v="0.29460272428596601"/>
  </r>
  <r>
    <x v="3"/>
    <x v="23"/>
    <n v="1.0015977767794899"/>
    <n v="0.10603065700608801"/>
    <n v="0.59683303459234704"/>
    <n v="0.29713630840156602"/>
  </r>
  <r>
    <x v="3"/>
    <x v="24"/>
    <n v="0.43510965095526"/>
    <n v="0.14643645394920099"/>
    <n v="0.60784499020282201"/>
    <n v="0.245718555847978"/>
  </r>
  <r>
    <x v="3"/>
    <x v="25"/>
    <n v="0.461093969277585"/>
    <n v="0.13308138077705101"/>
    <n v="0.61884484597190303"/>
    <n v="0.24807377325104599"/>
  </r>
  <r>
    <x v="3"/>
    <x v="26"/>
    <n v="0.59437997756069505"/>
    <n v="0.13013534562155499"/>
    <n v="0.59883568899655903"/>
    <n v="0.27102896538188598"/>
  </r>
  <r>
    <x v="3"/>
    <x v="27"/>
    <n v="0.85666798899614505"/>
    <n v="0.100933706874078"/>
    <n v="0.58336531668942304"/>
    <n v="0.31570097643650002"/>
  </r>
  <r>
    <x v="3"/>
    <x v="28"/>
    <n v="0.920512192684389"/>
    <n v="9.9182787227603306E-2"/>
    <n v="0.58214575334636398"/>
    <n v="0.31867145942603198"/>
  </r>
  <r>
    <x v="3"/>
    <x v="29"/>
    <n v="0.861865204140286"/>
    <n v="9.8905937687622195E-2"/>
    <n v="0.60436292380571999"/>
    <n v="0.296731138506658"/>
  </r>
  <r>
    <x v="3"/>
    <x v="30"/>
    <n v="0.862156057073034"/>
    <n v="0.10871529506201701"/>
    <n v="0.58347488950434401"/>
    <n v="0.307809815433639"/>
  </r>
  <r>
    <x v="3"/>
    <x v="31"/>
    <n v="0.86612223915726605"/>
    <n v="0.100015310590902"/>
    <n v="0.59646672786889199"/>
    <n v="0.30351796154020599"/>
  </r>
  <r>
    <x v="3"/>
    <x v="32"/>
    <n v="0.82728398000615799"/>
    <n v="9.8624678841718896E-2"/>
    <n v="0.60198950849204602"/>
    <n v="0.29938581266623499"/>
  </r>
  <r>
    <x v="4"/>
    <x v="0"/>
    <n v="0.75915410016791696"/>
    <n v="3.9698361647536498E-2"/>
    <n v="0.81960499446495105"/>
    <n v="0.14069664388751299"/>
  </r>
  <r>
    <x v="4"/>
    <x v="1"/>
    <n v="0.82217104866383395"/>
    <n v="3.6435397896690203E-2"/>
    <n v="0.82597948530869303"/>
    <n v="0.13758511679461599"/>
  </r>
  <r>
    <x v="4"/>
    <x v="2"/>
    <n v="0.96937763767988905"/>
    <n v="3.6168457782353801E-2"/>
    <n v="0.83106733155076795"/>
    <n v="0.13276421066687799"/>
  </r>
  <r>
    <x v="4"/>
    <x v="3"/>
    <n v="0.93296659293606399"/>
    <n v="3.54337957084025E-2"/>
    <n v="0.814501902543731"/>
    <n v="0.150064301747867"/>
  </r>
  <r>
    <x v="4"/>
    <x v="4"/>
    <n v="0.97994427128165396"/>
    <n v="3.5050440259412001E-2"/>
    <n v="0.83970428889362103"/>
    <n v="0.12524527084696699"/>
  </r>
  <r>
    <x v="4"/>
    <x v="5"/>
    <n v="0.95678972478763802"/>
    <n v="3.6859189229920999E-2"/>
    <n v="0.82096139359286402"/>
    <n v="0.142179417177215"/>
  </r>
  <r>
    <x v="4"/>
    <x v="6"/>
    <n v="1.03826757762592"/>
    <n v="3.3511826930958402E-2"/>
    <n v="0.84589303569399499"/>
    <n v="0.120595137375047"/>
  </r>
  <r>
    <x v="4"/>
    <x v="7"/>
    <n v="1.04199915888831"/>
    <n v="3.0905536327064401E-2"/>
    <n v="0.83473852957295303"/>
    <n v="0.134355934099983"/>
  </r>
  <r>
    <x v="4"/>
    <x v="8"/>
    <n v="0.92340094429529296"/>
    <n v="3.64853025899309E-2"/>
    <n v="0.839836917315544"/>
    <n v="0.123677780094525"/>
  </r>
  <r>
    <x v="4"/>
    <x v="9"/>
    <n v="0.97798289866572896"/>
    <n v="3.4307502803422901E-2"/>
    <n v="0.83755823734364698"/>
    <n v="0.12813425985293"/>
  </r>
  <r>
    <x v="4"/>
    <x v="10"/>
    <n v="1.0722154382272799"/>
    <n v="3.3398548964545097E-2"/>
    <n v="0.835987733940036"/>
    <n v="0.130613717095419"/>
  </r>
  <r>
    <x v="4"/>
    <x v="11"/>
    <n v="1.5257306067804799"/>
    <n v="2.9264441473562601E-2"/>
    <n v="0.83388857942122296"/>
    <n v="0.13684697910521501"/>
  </r>
  <r>
    <x v="4"/>
    <x v="12"/>
    <n v="0.79843029612314997"/>
    <n v="3.7579399709909901E-2"/>
    <n v="0.85879226760606198"/>
    <n v="0.103628332684028"/>
  </r>
  <r>
    <x v="4"/>
    <x v="13"/>
    <n v="0.830669992095739"/>
    <n v="4.0023612475352903E-2"/>
    <n v="0.82649579171027299"/>
    <n v="0.13348059581437399"/>
  </r>
  <r>
    <x v="4"/>
    <x v="14"/>
    <n v="0.74408783410367696"/>
    <n v="4.8506359745095803E-2"/>
    <n v="0.851479584944833"/>
    <n v="0.100014055310071"/>
  </r>
  <r>
    <x v="4"/>
    <x v="15"/>
    <n v="0.385471323364944"/>
    <n v="9.20115928583526E-2"/>
    <n v="0.81796676809714197"/>
    <n v="9.0021639044505206E-2"/>
  </r>
  <r>
    <x v="4"/>
    <x v="16"/>
    <n v="0.44681061627858698"/>
    <n v="7.4858003395022202E-2"/>
    <n v="0.77980610334223699"/>
    <n v="0.14533589326273999"/>
  </r>
  <r>
    <x v="4"/>
    <x v="17"/>
    <n v="0.722710543381751"/>
    <n v="6.3060948494724198E-2"/>
    <n v="0.81552465310464295"/>
    <n v="0.12141439840063301"/>
  </r>
  <r>
    <x v="4"/>
    <x v="18"/>
    <n v="0.94883249402514902"/>
    <n v="4.2393448163540903E-2"/>
    <n v="0.84658576711561195"/>
    <n v="0.111020784720847"/>
  </r>
  <r>
    <x v="4"/>
    <x v="19"/>
    <n v="0.99295413234775498"/>
    <n v="4.2110982398285098E-2"/>
    <n v="0.84049228408834098"/>
    <n v="0.117396733513374"/>
  </r>
  <r>
    <x v="4"/>
    <x v="20"/>
    <n v="0.95801285908677503"/>
    <n v="4.1863210758296202E-2"/>
    <n v="0.84423717624648997"/>
    <n v="0.11389961299521401"/>
  </r>
  <r>
    <x v="4"/>
    <x v="21"/>
    <n v="1.0141514587782099"/>
    <n v="4.3428194521768E-2"/>
    <n v="0.85517418641403697"/>
    <n v="0.101397619064195"/>
  </r>
  <r>
    <x v="4"/>
    <x v="22"/>
    <n v="0.64667133722958403"/>
    <n v="6.5832293621297694E-2"/>
    <n v="0.84175311444775003"/>
    <n v="9.2414591930952097E-2"/>
  </r>
  <r>
    <x v="4"/>
    <x v="23"/>
    <n v="1.5317425621741501"/>
    <n v="3.7824247432777999E-2"/>
    <n v="0.84876668552590295"/>
    <n v="0.11340906704131901"/>
  </r>
  <r>
    <x v="4"/>
    <x v="24"/>
    <n v="0.441857317470225"/>
    <n v="7.4374719487037902E-2"/>
    <n v="0.83032989114516698"/>
    <n v="9.52953893677949E-2"/>
  </r>
  <r>
    <x v="4"/>
    <x v="25"/>
    <n v="0.42148572607756701"/>
    <n v="7.9148562991998905E-2"/>
    <n v="0.83137974548129701"/>
    <n v="8.9471691526704394E-2"/>
  </r>
  <r>
    <x v="4"/>
    <x v="26"/>
    <n v="0.51934367590823705"/>
    <n v="7.1641338797496998E-2"/>
    <n v="0.81140119809141198"/>
    <n v="0.11695746311109"/>
  </r>
  <r>
    <x v="4"/>
    <x v="27"/>
    <n v="0.82656236057652799"/>
    <n v="5.0651338403870899E-2"/>
    <n v="0.84460870301877"/>
    <n v="0.104739958577359"/>
  </r>
  <r>
    <x v="4"/>
    <x v="28"/>
    <n v="0.94295004941170901"/>
    <n v="5.4251865330849101E-2"/>
    <n v="0.83686312858027101"/>
    <n v="0.10888500608887999"/>
  </r>
  <r>
    <x v="4"/>
    <x v="29"/>
    <n v="0.87971604456099095"/>
    <n v="5.1936652497324001E-2"/>
    <n v="0.82156254300277998"/>
    <n v="0.12650080449989701"/>
  </r>
  <r>
    <x v="4"/>
    <x v="30"/>
    <n v="0.92779795986079405"/>
    <n v="4.7769417848791199E-2"/>
    <n v="0.82902415109974603"/>
    <n v="0.12320643105146301"/>
  </r>
  <r>
    <x v="4"/>
    <x v="31"/>
    <n v="0.90378933105239301"/>
    <n v="5.1163206221779299E-2"/>
    <n v="0.82785620490207301"/>
    <n v="0.120980588876148"/>
  </r>
  <r>
    <x v="4"/>
    <x v="32"/>
    <n v="0.89516399125452895"/>
    <n v="4.8192604345373397E-2"/>
    <n v="0.85264103966073701"/>
    <n v="9.9166355993889496E-2"/>
  </r>
  <r>
    <x v="5"/>
    <x v="0"/>
    <n v="0.79255284089220501"/>
    <n v="2.2081022900178701E-2"/>
    <n v="0.39798931489379102"/>
    <n v="0.57992966220603004"/>
  </r>
  <r>
    <x v="5"/>
    <x v="1"/>
    <n v="0.82592285606837701"/>
    <n v="1.90099490782435E-2"/>
    <n v="0.375131141308361"/>
    <n v="0.60585890961339595"/>
  </r>
  <r>
    <x v="5"/>
    <x v="2"/>
    <n v="0.96089185029110102"/>
    <n v="1.9783365931961599E-2"/>
    <n v="0.38410459580463802"/>
    <n v="0.59611203826339998"/>
  </r>
  <r>
    <x v="5"/>
    <x v="3"/>
    <n v="0.98124498021314599"/>
    <n v="1.9602503422973101E-2"/>
    <n v="0.37537021893321298"/>
    <n v="0.60502727764381403"/>
  </r>
  <r>
    <x v="5"/>
    <x v="4"/>
    <n v="1.04163559344125"/>
    <n v="1.7490660351999299E-2"/>
    <n v="0.36784887796522903"/>
    <n v="0.614660461682771"/>
  </r>
  <r>
    <x v="5"/>
    <x v="5"/>
    <n v="0.97050732801940598"/>
    <n v="1.8327984306233301E-2"/>
    <n v="0.37828061169355498"/>
    <n v="0.60339140400021096"/>
  </r>
  <r>
    <x v="5"/>
    <x v="6"/>
    <n v="0.973479381720319"/>
    <n v="1.85102739451589E-2"/>
    <n v="0.402520574741487"/>
    <n v="0.57896915131335402"/>
  </r>
  <r>
    <x v="5"/>
    <x v="7"/>
    <n v="0.969788034360756"/>
    <n v="1.7660058588812901E-2"/>
    <n v="0.38661852168137201"/>
    <n v="0.59572141972981496"/>
  </r>
  <r>
    <x v="5"/>
    <x v="8"/>
    <n v="0.91137396744302301"/>
    <n v="1.9546367895172299E-2"/>
    <n v="0.38450317499005499"/>
    <n v="0.59595045711477301"/>
  </r>
  <r>
    <x v="5"/>
    <x v="9"/>
    <n v="1.02033527909107"/>
    <n v="1.8453399654557501E-2"/>
    <n v="0.38066391011746697"/>
    <n v="0.60088269022797602"/>
  </r>
  <r>
    <x v="5"/>
    <x v="10"/>
    <n v="1.16588083043268"/>
    <n v="1.6383390372627898E-2"/>
    <n v="0.353573613025634"/>
    <n v="0.63004299660173801"/>
  </r>
  <r>
    <x v="5"/>
    <x v="11"/>
    <n v="1.38638705802666"/>
    <n v="1.4880730334921899E-2"/>
    <n v="0.39719587566117198"/>
    <n v="0.58792339400390603"/>
  </r>
  <r>
    <x v="5"/>
    <x v="12"/>
    <n v="0.80081367458618402"/>
    <n v="1.9334166252258499E-2"/>
    <n v="0.40787922411357302"/>
    <n v="0.57278660963416905"/>
  </r>
  <r>
    <x v="5"/>
    <x v="13"/>
    <n v="0.85237483148316695"/>
    <n v="2.08441006648672E-2"/>
    <n v="0.378510107440791"/>
    <n v="0.60064579189434197"/>
  </r>
  <r>
    <x v="5"/>
    <x v="14"/>
    <n v="0.49502480804742599"/>
    <n v="2.9031421164216201E-2"/>
    <n v="0.398204480409863"/>
    <n v="0.57276409842592102"/>
  </r>
  <r>
    <x v="5"/>
    <x v="15"/>
    <n v="4.58616739385748E-2"/>
    <n v="0.17058554509979401"/>
    <n v="0.50836402632881605"/>
    <n v="0.32105042857138999"/>
  </r>
  <r>
    <x v="5"/>
    <x v="16"/>
    <n v="5.88865399154841E-2"/>
    <n v="0.147458413136728"/>
    <n v="0.500365632643471"/>
    <n v="0.35217595421980102"/>
  </r>
  <r>
    <x v="5"/>
    <x v="17"/>
    <n v="0.195443267583397"/>
    <n v="6.5558752930314795E-2"/>
    <n v="0.53561931263198703"/>
    <n v="0.39882193443769898"/>
  </r>
  <r>
    <x v="5"/>
    <x v="18"/>
    <n v="0.48162036814554199"/>
    <n v="2.9381680978991E-2"/>
    <n v="0.481931339409778"/>
    <n v="0.48868697961123098"/>
  </r>
  <r>
    <x v="5"/>
    <x v="19"/>
    <n v="0.58780809084275398"/>
    <n v="2.58839196596483E-2"/>
    <n v="0.46152417142672603"/>
    <n v="0.51259190891362605"/>
  </r>
  <r>
    <x v="5"/>
    <x v="20"/>
    <n v="0.52225930203152005"/>
    <n v="2.9849513611818299E-2"/>
    <n v="0.48942626593814398"/>
    <n v="0.48072422045003799"/>
  </r>
  <r>
    <x v="5"/>
    <x v="21"/>
    <n v="0.58912512529624095"/>
    <n v="2.7201596357894799E-2"/>
    <n v="0.48562847010111199"/>
    <n v="0.48716993354099303"/>
  </r>
  <r>
    <x v="5"/>
    <x v="22"/>
    <n v="0.19901837089177399"/>
    <n v="5.8137003224003302E-2"/>
    <n v="0.51844832208272096"/>
    <n v="0.42341467469327598"/>
  </r>
  <r>
    <x v="5"/>
    <x v="23"/>
    <n v="0.63729943683516399"/>
    <n v="2.6963984279918501E-2"/>
    <n v="0.53453281593647395"/>
    <n v="0.43850319978360802"/>
  </r>
  <r>
    <x v="5"/>
    <x v="24"/>
    <n v="9.3204383043429706E-2"/>
    <n v="9.1969408780962505E-2"/>
    <n v="0.52750870493031099"/>
    <n v="0.38052188628872702"/>
  </r>
  <r>
    <x v="5"/>
    <x v="25"/>
    <n v="9.8860233039720496E-2"/>
    <n v="9.3734476201184205E-2"/>
    <n v="0.49954752934054297"/>
    <n v="0.406717994458273"/>
  </r>
  <r>
    <x v="5"/>
    <x v="26"/>
    <n v="0.13027050456519201"/>
    <n v="9.0217895999372993E-2"/>
    <n v="0.48978998686643199"/>
    <n v="0.41999211713419499"/>
  </r>
  <r>
    <x v="5"/>
    <x v="27"/>
    <n v="0.42369300073138999"/>
    <n v="4.3209966980891801E-2"/>
    <n v="0.51709114793970001"/>
    <n v="0.43969888507940902"/>
  </r>
  <r>
    <x v="5"/>
    <x v="28"/>
    <n v="0.64768986529475903"/>
    <n v="3.3383258226330703E-2"/>
    <n v="0.45413431037691898"/>
    <n v="0.51248243139674998"/>
  </r>
  <r>
    <x v="5"/>
    <x v="29"/>
    <n v="0.66076839702475398"/>
    <n v="3.30509608166768E-2"/>
    <n v="0.43863607272509902"/>
    <n v="0.52831296645822401"/>
  </r>
  <r>
    <x v="5"/>
    <x v="30"/>
    <n v="0.73954039609534905"/>
    <n v="3.0683381729215E-2"/>
    <n v="0.42161034894215199"/>
    <n v="0.54770626932863298"/>
  </r>
  <r>
    <x v="5"/>
    <x v="31"/>
    <n v="0.80694454799311799"/>
    <n v="2.59381101415554E-2"/>
    <n v="0.39697052583320303"/>
    <n v="0.57709136402524197"/>
  </r>
  <r>
    <x v="5"/>
    <x v="32"/>
    <n v="0.79162553156301196"/>
    <n v="2.7013964720194301E-2"/>
    <n v="0.38786409804699001"/>
    <n v="0.58512193723281603"/>
  </r>
  <r>
    <x v="6"/>
    <x v="0"/>
    <n v="0.87124867200009404"/>
    <n v="3.7198153132677499E-2"/>
    <n v="0.52082536506291"/>
    <n v="0.44197648180441301"/>
  </r>
  <r>
    <x v="6"/>
    <x v="1"/>
    <n v="0.88719035365291898"/>
    <n v="3.3116281272112698E-2"/>
    <n v="0.51305725186671003"/>
    <n v="0.453826466861177"/>
  </r>
  <r>
    <x v="6"/>
    <x v="2"/>
    <n v="1.0225563931653401"/>
    <n v="3.3783762737015603E-2"/>
    <n v="0.52751990785153402"/>
    <n v="0.43869632941145098"/>
  </r>
  <r>
    <x v="6"/>
    <x v="3"/>
    <n v="0.97192621503493504"/>
    <n v="3.6021507582181603E-2"/>
    <n v="0.53383798115980097"/>
    <n v="0.430140511258017"/>
  </r>
  <r>
    <x v="6"/>
    <x v="4"/>
    <n v="1.0055297005083199"/>
    <n v="4.0205151678816199E-2"/>
    <n v="0.53448039563624805"/>
    <n v="0.42531445268493501"/>
  </r>
  <r>
    <x v="6"/>
    <x v="5"/>
    <n v="0.99612122010135196"/>
    <n v="3.9871072986344902E-2"/>
    <n v="0.52784495446609403"/>
    <n v="0.43228397254756101"/>
  </r>
  <r>
    <x v="6"/>
    <x v="6"/>
    <n v="1.0342191694779801"/>
    <n v="3.7940195330424198E-2"/>
    <n v="0.51362442837880196"/>
    <n v="0.44843537629077401"/>
  </r>
  <r>
    <x v="6"/>
    <x v="7"/>
    <n v="1.0267512312828599"/>
    <n v="3.8526677546717E-2"/>
    <n v="0.54820750527473705"/>
    <n v="0.41326581717854599"/>
  </r>
  <r>
    <x v="6"/>
    <x v="8"/>
    <n v="0.93707328574736004"/>
    <n v="3.8480424946889601E-2"/>
    <n v="0.55112284574295001"/>
    <n v="0.41039672931016102"/>
  </r>
  <r>
    <x v="6"/>
    <x v="9"/>
    <n v="0.97411143842567205"/>
    <n v="3.7047448956940003E-2"/>
    <n v="0.53321562205274697"/>
    <n v="0.42973692899031302"/>
  </r>
  <r>
    <x v="6"/>
    <x v="10"/>
    <n v="1.0193283173119301"/>
    <n v="3.5075191299195597E-2"/>
    <n v="0.52280239018166497"/>
    <n v="0.44212241851914003"/>
  </r>
  <r>
    <x v="6"/>
    <x v="11"/>
    <n v="1.2539440032912501"/>
    <n v="3.4250779254567897E-2"/>
    <n v="0.52522232514330902"/>
    <n v="0.44052689560212299"/>
  </r>
  <r>
    <x v="6"/>
    <x v="12"/>
    <n v="0.92150012965221895"/>
    <n v="4.3097283532617603E-2"/>
    <n v="0.53959581192672101"/>
    <n v="0.41730690454066199"/>
  </r>
  <r>
    <x v="6"/>
    <x v="13"/>
    <n v="0.90505226170911202"/>
    <n v="3.7729239090113102E-2"/>
    <n v="0.53292726739608898"/>
    <n v="0.42934349351379802"/>
  </r>
  <r>
    <x v="6"/>
    <x v="14"/>
    <n v="0.81957653596888902"/>
    <n v="4.6152984285293401E-2"/>
    <n v="0.59079763393459195"/>
    <n v="0.36304938178011498"/>
  </r>
  <r>
    <x v="6"/>
    <x v="15"/>
    <n v="0.44349652053362498"/>
    <n v="6.0158942049226803E-2"/>
    <n v="0.68572392886802502"/>
    <n v="0.25411712908274797"/>
  </r>
  <r>
    <x v="6"/>
    <x v="16"/>
    <n v="0.57691596257576505"/>
    <n v="4.7983523217093697E-2"/>
    <n v="0.63829233407142605"/>
    <n v="0.31372414271148003"/>
  </r>
  <r>
    <x v="6"/>
    <x v="17"/>
    <n v="0.82544820254446305"/>
    <n v="4.9484806430954702E-2"/>
    <n v="0.59330349195505405"/>
    <n v="0.35721170161399102"/>
  </r>
  <r>
    <x v="6"/>
    <x v="18"/>
    <n v="0.92202139702170605"/>
    <n v="4.7517093253492002E-2"/>
    <n v="0.58573123210977096"/>
    <n v="0.36675167463673702"/>
  </r>
  <r>
    <x v="6"/>
    <x v="19"/>
    <n v="0.92538487252547497"/>
    <n v="4.5593495326221603E-2"/>
    <n v="0.58546718894427696"/>
    <n v="0.368939315729502"/>
  </r>
  <r>
    <x v="6"/>
    <x v="20"/>
    <n v="0.86129541883940197"/>
    <n v="4.6065949815154897E-2"/>
    <n v="0.57938971426409602"/>
    <n v="0.37454433592074898"/>
  </r>
  <r>
    <x v="6"/>
    <x v="21"/>
    <n v="0.89383667995864202"/>
    <n v="4.5395795658208199E-2"/>
    <n v="0.60077654089261801"/>
    <n v="0.35382766344917399"/>
  </r>
  <r>
    <x v="6"/>
    <x v="22"/>
    <n v="0.65467805099226095"/>
    <n v="5.3822463991794099E-2"/>
    <n v="0.64846800730940302"/>
    <n v="0.29770952869880302"/>
  </r>
  <r>
    <x v="6"/>
    <x v="23"/>
    <n v="1.17628246362864"/>
    <n v="4.2234205063068901E-2"/>
    <n v="0.57787411383977905"/>
    <n v="0.37989168109715199"/>
  </r>
  <r>
    <x v="6"/>
    <x v="24"/>
    <n v="0.55055228351315699"/>
    <n v="5.3594760269663699E-2"/>
    <n v="0.63334005983687203"/>
    <n v="0.313065179893464"/>
  </r>
  <r>
    <x v="6"/>
    <x v="25"/>
    <n v="0.58373139500606996"/>
    <n v="5.0394198670574299E-2"/>
    <n v="0.63962357138596504"/>
    <n v="0.30998222994346097"/>
  </r>
  <r>
    <x v="6"/>
    <x v="26"/>
    <n v="0.71466168780539596"/>
    <n v="4.8865099338886497E-2"/>
    <n v="0.60113281414697395"/>
    <n v="0.35000208651414"/>
  </r>
  <r>
    <x v="6"/>
    <x v="27"/>
    <n v="0.96483289467228295"/>
    <n v="5.2638327968813799E-2"/>
    <n v="0.564190589099961"/>
    <n v="0.38317108293122498"/>
  </r>
  <r>
    <x v="6"/>
    <x v="28"/>
    <n v="1.0199723586706599"/>
    <n v="4.4702092951610498E-2"/>
    <n v="0.56891671228320595"/>
    <n v="0.38638119476518401"/>
  </r>
  <r>
    <x v="6"/>
    <x v="29"/>
    <n v="0.97065655720723798"/>
    <n v="5.0358062309601999E-2"/>
    <n v="0.58007858699627302"/>
    <n v="0.36956335069412499"/>
  </r>
  <r>
    <x v="6"/>
    <x v="30"/>
    <n v="1.04207368487233"/>
    <n v="4.91525202972979E-2"/>
    <n v="0.55754404399440805"/>
    <n v="0.39330343570829401"/>
  </r>
  <r>
    <x v="6"/>
    <x v="31"/>
    <n v="1.0535829883001999"/>
    <n v="4.6246832657623298E-2"/>
    <n v="0.55160157551926703"/>
    <n v="0.40215159182311"/>
  </r>
  <r>
    <x v="6"/>
    <x v="32"/>
    <n v="0.97809234669966605"/>
    <n v="4.7307114632826198E-2"/>
    <n v="0.57580866430518196"/>
    <n v="0.37688422106199199"/>
  </r>
  <r>
    <x v="7"/>
    <x v="0"/>
    <n v="0.65989671509996795"/>
    <n v="4.4494487327744803E-2"/>
    <n v="0.49804988249591797"/>
    <n v="0.457455630176337"/>
  </r>
  <r>
    <x v="7"/>
    <x v="1"/>
    <n v="0.71594294956867399"/>
    <n v="4.3317412121741401E-2"/>
    <n v="0.469630342291883"/>
    <n v="0.487052245586376"/>
  </r>
  <r>
    <x v="7"/>
    <x v="2"/>
    <n v="0.88173151590242904"/>
    <n v="4.1569111394737498E-2"/>
    <n v="0.46824178445838399"/>
    <n v="0.490189104146879"/>
  </r>
  <r>
    <x v="7"/>
    <x v="3"/>
    <n v="0.96498829945331799"/>
    <n v="3.3473525029365299E-2"/>
    <n v="0.41233775220854701"/>
    <n v="0.55418872276208697"/>
  </r>
  <r>
    <x v="7"/>
    <x v="4"/>
    <n v="1.0252253621248499"/>
    <n v="3.5379064281430901E-2"/>
    <n v="0.422343547128055"/>
    <n v="0.542277388590514"/>
  </r>
  <r>
    <x v="7"/>
    <x v="5"/>
    <n v="0.95287162004364301"/>
    <n v="3.89292024559185E-2"/>
    <n v="0.43729499261257099"/>
    <n v="0.52377580493150999"/>
  </r>
  <r>
    <x v="7"/>
    <x v="6"/>
    <n v="1.05997307668667"/>
    <n v="3.3927320694888699E-2"/>
    <n v="0.385645785620573"/>
    <n v="0.58042689368453804"/>
  </r>
  <r>
    <x v="7"/>
    <x v="7"/>
    <n v="1.24353482426521"/>
    <n v="3.2791396015269703E-2"/>
    <n v="0.33637366280262698"/>
    <n v="0.63083494118210304"/>
  </r>
  <r>
    <x v="7"/>
    <x v="8"/>
    <n v="1.0177042074232401"/>
    <n v="3.6306279941354699E-2"/>
    <n v="0.40959696518405903"/>
    <n v="0.55409675487458598"/>
  </r>
  <r>
    <x v="7"/>
    <x v="9"/>
    <n v="1.1581784112343101"/>
    <n v="3.30528077072672E-2"/>
    <n v="0.35799967794794502"/>
    <n v="0.608947514344788"/>
  </r>
  <r>
    <x v="7"/>
    <x v="10"/>
    <n v="1.0520452256445401"/>
    <n v="4.0555140895789203E-2"/>
    <n v="0.43634720633282598"/>
    <n v="0.52309765277138498"/>
  </r>
  <r>
    <x v="7"/>
    <x v="11"/>
    <n v="1.2679077925531499"/>
    <n v="4.2856422357447001E-2"/>
    <n v="0.52216043757961805"/>
    <n v="0.43498314006293398"/>
  </r>
  <r>
    <x v="7"/>
    <x v="12"/>
    <n v="0.78388109567008901"/>
    <n v="5.3014140219101398E-2"/>
    <n v="0.50770082088431301"/>
    <n v="0.43928503889658499"/>
  </r>
  <r>
    <x v="7"/>
    <x v="13"/>
    <n v="0.76952840285259005"/>
    <n v="4.7846417251154398E-2"/>
    <n v="0.46865362873234301"/>
    <n v="0.48349995401650298"/>
  </r>
  <r>
    <x v="7"/>
    <x v="14"/>
    <n v="0.62646995221972501"/>
    <n v="6.5449122179210506E-2"/>
    <n v="0.48499292057869497"/>
    <n v="0.44955795724209402"/>
  </r>
  <r>
    <x v="7"/>
    <x v="15"/>
    <n v="0.23361003656149501"/>
    <n v="0.148985397904256"/>
    <n v="0.64460230318770495"/>
    <n v="0.20641229890804"/>
  </r>
  <r>
    <x v="7"/>
    <x v="16"/>
    <n v="0.272625028674428"/>
    <n v="0.130461584342036"/>
    <n v="0.62442362994789002"/>
    <n v="0.245114785710074"/>
  </r>
  <r>
    <x v="7"/>
    <x v="17"/>
    <n v="0.45599877157698798"/>
    <n v="9.1041542416753093E-2"/>
    <n v="0.57969169316897096"/>
    <n v="0.32926676441427599"/>
  </r>
  <r>
    <x v="7"/>
    <x v="18"/>
    <n v="0.91163002503809598"/>
    <n v="5.4531865388334197E-2"/>
    <n v="0.41414955608459197"/>
    <n v="0.53131857852707398"/>
  </r>
  <r>
    <x v="7"/>
    <x v="19"/>
    <n v="1.1303299792085"/>
    <n v="4.14633382560608E-2"/>
    <n v="0.35035169790702497"/>
    <n v="0.60818496383691401"/>
  </r>
  <r>
    <x v="7"/>
    <x v="20"/>
    <n v="0.98020469532408205"/>
    <n v="4.8941982637913301E-2"/>
    <n v="0.37833125049428601"/>
    <n v="0.572726766867801"/>
  </r>
  <r>
    <x v="7"/>
    <x v="21"/>
    <n v="0.86780456221179303"/>
    <n v="5.8360362992416599E-2"/>
    <n v="0.441311789827113"/>
    <n v="0.50032784718046996"/>
  </r>
  <r>
    <x v="7"/>
    <x v="22"/>
    <n v="0.40258597342689401"/>
    <n v="0.106344243625784"/>
    <n v="0.59040562956197495"/>
    <n v="0.30325012681224101"/>
  </r>
  <r>
    <x v="7"/>
    <x v="23"/>
    <n v="1.00709707706424"/>
    <n v="6.6478039130214897E-2"/>
    <n v="0.60828246401849495"/>
    <n v="0.32523949685129"/>
  </r>
  <r>
    <x v="7"/>
    <x v="24"/>
    <n v="0.26433056669976401"/>
    <n v="0.14953210598863501"/>
    <n v="0.61606383789363095"/>
    <n v="0.23440405611773399"/>
  </r>
  <r>
    <x v="7"/>
    <x v="25"/>
    <n v="0.27000011584731298"/>
    <n v="0.13283074878897"/>
    <n v="0.622920523694656"/>
    <n v="0.244248727516373"/>
  </r>
  <r>
    <x v="7"/>
    <x v="26"/>
    <n v="0.33358117324666298"/>
    <n v="0.120181358400803"/>
    <n v="0.61966045449999096"/>
    <n v="0.26015818709920602"/>
  </r>
  <r>
    <x v="7"/>
    <x v="27"/>
    <n v="0.68367565973496602"/>
    <n v="8.1142249626234897E-2"/>
    <n v="0.54429869939513598"/>
    <n v="0.37455905097862902"/>
  </r>
  <r>
    <x v="7"/>
    <x v="28"/>
    <n v="0.91391067186639097"/>
    <n v="6.1350672869337097E-2"/>
    <n v="0.44880509483507802"/>
    <n v="0.48984423229558499"/>
  </r>
  <r>
    <x v="7"/>
    <x v="29"/>
    <n v="1.0997394786827199"/>
    <n v="4.6652155130152903E-2"/>
    <n v="0.32410041659426397"/>
    <n v="0.629247428275583"/>
  </r>
  <r>
    <x v="7"/>
    <x v="30"/>
    <n v="1.3478981838553401"/>
    <n v="3.7555601332795098E-2"/>
    <n v="0.27989532736525402"/>
    <n v="0.68254907130195097"/>
  </r>
  <r>
    <x v="7"/>
    <x v="31"/>
    <n v="1.43271914098992"/>
    <n v="3.8410375546539699E-2"/>
    <n v="0.26657237215736901"/>
    <n v="0.69501725229609201"/>
  </r>
  <r>
    <x v="7"/>
    <x v="32"/>
    <n v="1.16913153325644"/>
    <n v="4.5408654126766701E-2"/>
    <n v="0.31881989950026701"/>
    <n v="0.63577144637296601"/>
  </r>
  <r>
    <x v="8"/>
    <x v="0"/>
    <n v="0.72778141843781896"/>
    <n v="4.2273789961012498E-2"/>
    <n v="0.50786528396022801"/>
    <n v="0.44986092607875999"/>
  </r>
  <r>
    <x v="8"/>
    <x v="1"/>
    <n v="0.81373547273050895"/>
    <n v="3.7579714431716503E-2"/>
    <n v="0.478069934664415"/>
    <n v="0.48435035090386802"/>
  </r>
  <r>
    <x v="8"/>
    <x v="2"/>
    <n v="0.95168255229773502"/>
    <n v="3.6604836081174999E-2"/>
    <n v="0.47726359365015603"/>
    <n v="0.48613157026866899"/>
  </r>
  <r>
    <x v="8"/>
    <x v="3"/>
    <n v="0.97131081924936702"/>
    <n v="3.3646002788564298E-2"/>
    <n v="0.44260373374504403"/>
    <n v="0.52375026346639197"/>
  </r>
  <r>
    <x v="8"/>
    <x v="4"/>
    <n v="1.0206678761783501"/>
    <n v="3.2966823122681302E-2"/>
    <n v="0.46667226650434401"/>
    <n v="0.50036091037297503"/>
  </r>
  <r>
    <x v="8"/>
    <x v="5"/>
    <n v="1.00621532392779"/>
    <n v="3.4943520669400402E-2"/>
    <n v="0.47425873975278299"/>
    <n v="0.49079773957781703"/>
  </r>
  <r>
    <x v="8"/>
    <x v="6"/>
    <n v="1.06383052271862"/>
    <n v="3.2365098376175898E-2"/>
    <n v="0.42882373589975797"/>
    <n v="0.53881116572406595"/>
  </r>
  <r>
    <x v="8"/>
    <x v="7"/>
    <n v="1.2089174749438201"/>
    <n v="2.9111926025913601E-2"/>
    <n v="0.39936853344151602"/>
    <n v="0.57151954053257004"/>
  </r>
  <r>
    <x v="8"/>
    <x v="8"/>
    <n v="0.94822832542423297"/>
    <n v="3.7667785658364199E-2"/>
    <n v="0.45213539813296699"/>
    <n v="0.51019681620866897"/>
  </r>
  <r>
    <x v="8"/>
    <x v="9"/>
    <n v="0.96064135945930196"/>
    <n v="3.7844855266353103E-2"/>
    <n v="0.47944467347842901"/>
    <n v="0.48271047125521799"/>
  </r>
  <r>
    <x v="8"/>
    <x v="10"/>
    <n v="1.0223024673921499"/>
    <n v="3.4770681782900999E-2"/>
    <n v="0.50322767174755301"/>
    <n v="0.462001646469546"/>
  </r>
  <r>
    <x v="8"/>
    <x v="11"/>
    <n v="1.3046863872403001"/>
    <n v="3.09523057097611E-2"/>
    <n v="0.542761493435583"/>
    <n v="0.42628620085465602"/>
  </r>
  <r>
    <x v="8"/>
    <x v="12"/>
    <n v="0.72357363572210198"/>
    <n v="4.7350902339124402E-2"/>
    <n v="0.53721986225650897"/>
    <n v="0.41542923540436699"/>
  </r>
  <r>
    <x v="8"/>
    <x v="13"/>
    <n v="0.81650826000479504"/>
    <n v="4.23053978248124E-2"/>
    <n v="0.51337029211641005"/>
    <n v="0.44432431005877698"/>
  </r>
  <r>
    <x v="8"/>
    <x v="14"/>
    <n v="0.53422956031673297"/>
    <n v="6.3991573181888306E-2"/>
    <n v="0.52639207855025205"/>
    <n v="0.40961634826785998"/>
  </r>
  <r>
    <x v="8"/>
    <x v="15"/>
    <n v="7.97455179455622E-2"/>
    <n v="0.32793936054046902"/>
    <n v="0.51838369612915702"/>
    <n v="0.15367694333037399"/>
  </r>
  <r>
    <x v="8"/>
    <x v="16"/>
    <n v="0.123072515477781"/>
    <n v="0.25113674470563901"/>
    <n v="0.41927074043080598"/>
    <n v="0.32959251486355501"/>
  </r>
  <r>
    <x v="8"/>
    <x v="17"/>
    <n v="0.30211205947594999"/>
    <n v="0.13035136101879"/>
    <n v="0.52728739678759995"/>
    <n v="0.34236124219360897"/>
  </r>
  <r>
    <x v="8"/>
    <x v="18"/>
    <n v="0.74131769988513496"/>
    <n v="5.7953269735780799E-2"/>
    <n v="0.41378399036050401"/>
    <n v="0.52826273990371497"/>
  </r>
  <r>
    <x v="8"/>
    <x v="19"/>
    <n v="1.14625111949749"/>
    <n v="3.9179704538972397E-2"/>
    <n v="0.33125470572403098"/>
    <n v="0.62956558973699706"/>
  </r>
  <r>
    <x v="8"/>
    <x v="20"/>
    <n v="0.94287927558426798"/>
    <n v="4.4856704032641297E-2"/>
    <n v="0.37608462155188399"/>
    <n v="0.57905867441547398"/>
  </r>
  <r>
    <x v="8"/>
    <x v="21"/>
    <n v="0.82077078431512795"/>
    <n v="5.0706526777275301E-2"/>
    <n v="0.41665765679824901"/>
    <n v="0.53263581642447599"/>
  </r>
  <r>
    <x v="8"/>
    <x v="22"/>
    <n v="0.28108973525090503"/>
    <n v="0.108776243645931"/>
    <n v="0.57201974313447801"/>
    <n v="0.31920401321959102"/>
  </r>
  <r>
    <x v="8"/>
    <x v="23"/>
    <n v="0.85223676334252196"/>
    <n v="5.5099011651422301E-2"/>
    <n v="0.61530527608795405"/>
    <n v="0.32959571226062301"/>
  </r>
  <r>
    <x v="8"/>
    <x v="24"/>
    <n v="0.122873634884649"/>
    <n v="0.22507410946401199"/>
    <n v="0.58379681857631704"/>
    <n v="0.19112907195967099"/>
  </r>
  <r>
    <x v="8"/>
    <x v="25"/>
    <n v="0.12841872329831699"/>
    <n v="0.20497913453313599"/>
    <n v="0.53239059882264494"/>
    <n v="0.26263026664421901"/>
  </r>
  <r>
    <x v="8"/>
    <x v="26"/>
    <n v="0.178835993705352"/>
    <n v="0.16478292612908099"/>
    <n v="0.62623646869384697"/>
    <n v="0.20898060517707201"/>
  </r>
  <r>
    <x v="8"/>
    <x v="27"/>
    <n v="0.62253604477323998"/>
    <n v="6.4531205316194301E-2"/>
    <n v="0.523883698441304"/>
    <n v="0.411585096242502"/>
  </r>
  <r>
    <x v="8"/>
    <x v="28"/>
    <n v="0.85343308057007505"/>
    <n v="5.5578304672739803E-2"/>
    <n v="0.45797447598255703"/>
    <n v="0.48644721934470297"/>
  </r>
  <r>
    <x v="8"/>
    <x v="29"/>
    <n v="1.0038163089520999"/>
    <n v="4.3435169636174498E-2"/>
    <n v="0.35986885293968701"/>
    <n v="0.59669597742413805"/>
  </r>
  <r>
    <x v="8"/>
    <x v="30"/>
    <n v="1.2431824224146"/>
    <n v="3.7105829702440397E-2"/>
    <n v="0.317519723134909"/>
    <n v="0.64537444716265102"/>
  </r>
  <r>
    <x v="8"/>
    <x v="31"/>
    <n v="1.35366870894964"/>
    <n v="3.0717817095039599E-2"/>
    <n v="0.28770873742962899"/>
    <n v="0.68157344547533205"/>
  </r>
  <r>
    <x v="8"/>
    <x v="32"/>
    <n v="1.0734231329333599"/>
    <n v="4.09826632293692E-2"/>
    <n v="0.40048432778837401"/>
    <n v="0.558533008982257"/>
  </r>
  <r>
    <x v="9"/>
    <x v="0"/>
    <n v="0.785780896504501"/>
    <n v="1.95268809751134E-2"/>
    <n v="0.71767400145982996"/>
    <n v="0.26279911756505703"/>
  </r>
  <r>
    <x v="9"/>
    <x v="1"/>
    <n v="0.81706497110208198"/>
    <n v="1.8605439964994301E-2"/>
    <n v="0.67406887273904303"/>
    <n v="0.30732568729596299"/>
  </r>
  <r>
    <x v="9"/>
    <x v="2"/>
    <n v="0.95732415120081205"/>
    <n v="1.51996070492531E-2"/>
    <n v="0.70040907514903405"/>
    <n v="0.28439131780171301"/>
  </r>
  <r>
    <x v="9"/>
    <x v="3"/>
    <n v="0.92884076560949103"/>
    <n v="1.4860807858394101E-2"/>
    <n v="0.70119619464234795"/>
    <n v="0.283942997499258"/>
  </r>
  <r>
    <x v="9"/>
    <x v="4"/>
    <n v="1.0160422320334701"/>
    <n v="1.2863360804752101E-2"/>
    <n v="0.69940044558982095"/>
    <n v="0.28773619360542702"/>
  </r>
  <r>
    <x v="9"/>
    <x v="5"/>
    <n v="0.98445818873124102"/>
    <n v="1.6211461472674001E-2"/>
    <n v="0.72539559269700604"/>
    <n v="0.25839294583032002"/>
  </r>
  <r>
    <x v="9"/>
    <x v="6"/>
    <n v="1.03190467230734"/>
    <n v="1.5201492212732599E-2"/>
    <n v="0.72015664592348805"/>
    <n v="0.26464186186377903"/>
  </r>
  <r>
    <x v="9"/>
    <x v="7"/>
    <n v="1.0717543867526"/>
    <n v="1.5124836603694399E-2"/>
    <n v="0.73552479180033603"/>
    <n v="0.24935037159596901"/>
  </r>
  <r>
    <x v="9"/>
    <x v="8"/>
    <n v="0.91688562039518196"/>
    <n v="1.5752096085048201E-2"/>
    <n v="0.72597093337940799"/>
    <n v="0.25827697053554299"/>
  </r>
  <r>
    <x v="9"/>
    <x v="9"/>
    <n v="0.98825526908490402"/>
    <n v="1.35600984218736E-2"/>
    <n v="0.71102269439506904"/>
    <n v="0.27541720718305701"/>
  </r>
  <r>
    <x v="9"/>
    <x v="10"/>
    <n v="1.06291377852975"/>
    <n v="1.4647660124169799E-2"/>
    <n v="0.73884598841265403"/>
    <n v="0.24650635146317601"/>
  </r>
  <r>
    <x v="9"/>
    <x v="11"/>
    <n v="1.43877506774862"/>
    <n v="1.21382826381472E-2"/>
    <n v="0.74454620448091902"/>
    <n v="0.243315512880933"/>
  </r>
  <r>
    <x v="9"/>
    <x v="12"/>
    <n v="0.823299949286871"/>
    <n v="1.5775963847036702E-2"/>
    <n v="0.727762177750088"/>
    <n v="0.256461858402876"/>
  </r>
  <r>
    <x v="9"/>
    <x v="13"/>
    <n v="0.83321547474217905"/>
    <n v="1.7662457101655302E-2"/>
    <n v="0.71628151161366704"/>
    <n v="0.26605603128467797"/>
  </r>
  <r>
    <x v="9"/>
    <x v="14"/>
    <n v="0.63486758410708499"/>
    <n v="2.1864510760227801E-2"/>
    <n v="0.73277414445010802"/>
    <n v="0.24536134478966401"/>
  </r>
  <r>
    <x v="9"/>
    <x v="15"/>
    <n v="0.163985770538596"/>
    <n v="5.6443310223349197E-2"/>
    <n v="0.75336770466435299"/>
    <n v="0.19018898511229801"/>
  </r>
  <r>
    <x v="9"/>
    <x v="16"/>
    <n v="0.20750715832706401"/>
    <n v="5.1922111399217097E-2"/>
    <n v="0.74801772685087597"/>
    <n v="0.20006016174990701"/>
  </r>
  <r>
    <x v="9"/>
    <x v="17"/>
    <n v="0.450177504762587"/>
    <n v="3.8382280808069803E-2"/>
    <n v="0.77195426549235302"/>
    <n v="0.18966345369957699"/>
  </r>
  <r>
    <x v="9"/>
    <x v="18"/>
    <n v="0.76939055889655295"/>
    <n v="2.0142359021546999E-2"/>
    <n v="0.75423154279889704"/>
    <n v="0.22562609817955601"/>
  </r>
  <r>
    <x v="9"/>
    <x v="19"/>
    <n v="0.80342560383319095"/>
    <n v="1.9626599561318799E-2"/>
    <n v="0.79432313219450601"/>
    <n v="0.186050268244175"/>
  </r>
  <r>
    <x v="9"/>
    <x v="20"/>
    <n v="0.75972494861350603"/>
    <n v="2.4115840889151301E-2"/>
    <n v="0.77947225744999504"/>
    <n v="0.19641190166085301"/>
  </r>
  <r>
    <x v="9"/>
    <x v="21"/>
    <n v="0.80877784215071302"/>
    <n v="2.1726703565244899E-2"/>
    <n v="0.78695829719093802"/>
    <n v="0.19131499924381701"/>
  </r>
  <r>
    <x v="9"/>
    <x v="22"/>
    <n v="0.36354735358712797"/>
    <n v="3.2863189435976402E-2"/>
    <n v="0.77747369560178903"/>
    <n v="0.18966311496223501"/>
  </r>
  <r>
    <x v="9"/>
    <x v="23"/>
    <n v="1.15108226509982"/>
    <n v="1.91932708624288E-2"/>
    <n v="0.80716673609288003"/>
    <n v="0.17363999304469099"/>
  </r>
  <r>
    <x v="9"/>
    <x v="24"/>
    <n v="0.27844265430903697"/>
    <n v="3.8336277439098197E-2"/>
    <n v="0.76651152263362998"/>
    <n v="0.19515219992727101"/>
  </r>
  <r>
    <x v="9"/>
    <x v="25"/>
    <n v="0.218081865892055"/>
    <n v="4.7535880223713897E-2"/>
    <n v="0.77503434146818395"/>
    <n v="0.177429778308102"/>
  </r>
  <r>
    <x v="9"/>
    <x v="26"/>
    <n v="0.27433380565920301"/>
    <n v="4.7697388832882097E-2"/>
    <n v="0.74568054923322602"/>
    <n v="0.20662206193389199"/>
  </r>
  <r>
    <x v="9"/>
    <x v="27"/>
    <n v="0.70180843809058102"/>
    <n v="2.81560299844614E-2"/>
    <n v="0.78443119287007301"/>
    <n v="0.187412777145466"/>
  </r>
  <r>
    <x v="9"/>
    <x v="28"/>
    <n v="0.83572572107698195"/>
    <n v="2.4865715402374301E-2"/>
    <n v="0.77667085102848599"/>
    <n v="0.19846343356914001"/>
  </r>
  <r>
    <x v="9"/>
    <x v="29"/>
    <n v="0.81340672761509702"/>
    <n v="2.5464450890211699E-2"/>
    <n v="0.74185941907575803"/>
    <n v="0.23267613003403001"/>
  </r>
  <r>
    <x v="9"/>
    <x v="30"/>
    <n v="0.89239487642349002"/>
    <n v="2.4322304047262499E-2"/>
    <n v="0.74475235535966999"/>
    <n v="0.23092534059306699"/>
  </r>
  <r>
    <x v="9"/>
    <x v="31"/>
    <n v="0.93814590233694894"/>
    <n v="2.28607382596685E-2"/>
    <n v="0.75354298956697097"/>
    <n v="0.22359627217336001"/>
  </r>
  <r>
    <x v="9"/>
    <x v="32"/>
    <n v="0.86047315683473802"/>
    <n v="2.2665763389417001E-2"/>
    <n v="0.75393537547922196"/>
    <n v="0.22339886113136101"/>
  </r>
  <r>
    <x v="10"/>
    <x v="0"/>
    <n v="0.78215143827244404"/>
    <n v="6.3600205283418199E-2"/>
    <n v="0.44487778046209597"/>
    <n v="0.49152201425448599"/>
  </r>
  <r>
    <x v="10"/>
    <x v="1"/>
    <n v="0.85682935245025804"/>
    <n v="5.7473014997310203E-2"/>
    <n v="0.41712518858583097"/>
    <n v="0.52540179641685902"/>
  </r>
  <r>
    <x v="10"/>
    <x v="2"/>
    <n v="0.99793836032807304"/>
    <n v="5.9598014250424498E-2"/>
    <n v="0.41992808612287302"/>
    <n v="0.52047389962670298"/>
  </r>
  <r>
    <x v="10"/>
    <x v="3"/>
    <n v="1.0036305506429899"/>
    <n v="5.24166032747004E-2"/>
    <n v="0.38278496953089802"/>
    <n v="0.56479842719440199"/>
  </r>
  <r>
    <x v="10"/>
    <x v="4"/>
    <n v="1.0597939195950601"/>
    <n v="5.3059101800034203E-2"/>
    <n v="0.39782222152685498"/>
    <n v="0.54911867667310998"/>
  </r>
  <r>
    <x v="10"/>
    <x v="5"/>
    <n v="0.984179239539277"/>
    <n v="5.5200644487735602E-2"/>
    <n v="0.39954511187626901"/>
    <n v="0.54525424363599495"/>
  </r>
  <r>
    <x v="10"/>
    <x v="6"/>
    <n v="1.0162167359418199"/>
    <n v="5.5987966680081602E-2"/>
    <n v="0.398071611941062"/>
    <n v="0.54594042137885701"/>
  </r>
  <r>
    <x v="10"/>
    <x v="7"/>
    <n v="1.0873133528680099"/>
    <n v="5.0639536973692501E-2"/>
    <n v="0.36365255962193999"/>
    <n v="0.58570790340436796"/>
  </r>
  <r>
    <x v="10"/>
    <x v="8"/>
    <n v="0.921528487803008"/>
    <n v="5.9039987851635597E-2"/>
    <n v="0.41548993541429902"/>
    <n v="0.52547007673406498"/>
  </r>
  <r>
    <x v="10"/>
    <x v="9"/>
    <n v="1.0026889203507099"/>
    <n v="5.81875330773724E-2"/>
    <n v="0.423600128027951"/>
    <n v="0.51821233889467599"/>
  </r>
  <r>
    <x v="10"/>
    <x v="10"/>
    <n v="1.0223216821485399"/>
    <n v="5.4849459708312898E-2"/>
    <n v="0.42499580447910101"/>
    <n v="0.52015473581258598"/>
  </r>
  <r>
    <x v="10"/>
    <x v="11"/>
    <n v="1.26540796005981"/>
    <n v="5.3956910054605303E-2"/>
    <n v="0.451635982869938"/>
    <n v="0.49440710707545699"/>
  </r>
  <r>
    <x v="10"/>
    <x v="12"/>
    <n v="0.80719025427897895"/>
    <n v="6.97292730062328E-2"/>
    <n v="0.44509689369215899"/>
    <n v="0.48517383330160802"/>
  </r>
  <r>
    <x v="10"/>
    <x v="13"/>
    <n v="0.85537066707823095"/>
    <n v="6.57293723216507E-2"/>
    <n v="0.42480738206351498"/>
    <n v="0.50946324561483403"/>
  </r>
  <r>
    <x v="10"/>
    <x v="14"/>
    <n v="0.57261970362124803"/>
    <n v="9.2995664648289206E-2"/>
    <n v="0.46572559684938503"/>
    <n v="0.44127873850232502"/>
  </r>
  <r>
    <x v="10"/>
    <x v="15"/>
    <n v="0.14173933575513301"/>
    <n v="0.24094175178514801"/>
    <n v="0.58229153361001096"/>
    <n v="0.176766714604841"/>
  </r>
  <r>
    <x v="10"/>
    <x v="16"/>
    <n v="0.17907440188690299"/>
    <n v="0.212832139717307"/>
    <n v="0.55297292067894199"/>
    <n v="0.23419493960375201"/>
  </r>
  <r>
    <x v="10"/>
    <x v="17"/>
    <n v="0.32741451239334002"/>
    <n v="0.14204902750901799"/>
    <n v="0.48898336780731899"/>
    <n v="0.36896760468366302"/>
  </r>
  <r>
    <x v="10"/>
    <x v="18"/>
    <n v="0.73115180304608596"/>
    <n v="7.7797786771113805E-2"/>
    <n v="0.385340230849815"/>
    <n v="0.53686198237907101"/>
  </r>
  <r>
    <x v="10"/>
    <x v="19"/>
    <n v="0.99663088961092305"/>
    <n v="5.8203088886850197E-2"/>
    <n v="0.31844230455691602"/>
    <n v="0.62335460655623398"/>
  </r>
  <r>
    <x v="10"/>
    <x v="20"/>
    <n v="0.86328612732883003"/>
    <n v="6.1739394739824802E-2"/>
    <n v="0.35388290116472199"/>
    <n v="0.58437770409545298"/>
  </r>
  <r>
    <x v="10"/>
    <x v="21"/>
    <n v="0.83710797446257101"/>
    <n v="7.0294186739326706E-2"/>
    <n v="0.39363823621081001"/>
    <n v="0.53606757704986296"/>
  </r>
  <r>
    <x v="10"/>
    <x v="22"/>
    <n v="0.31198725931211602"/>
    <n v="0.136658948688341"/>
    <n v="0.54092489916132203"/>
    <n v="0.32241615215033698"/>
  </r>
  <r>
    <x v="10"/>
    <x v="23"/>
    <n v="0.84811940613292802"/>
    <n v="7.9958869166051799E-2"/>
    <n v="0.50153059157383395"/>
    <n v="0.418510539260114"/>
  </r>
  <r>
    <x v="10"/>
    <x v="24"/>
    <n v="0.17851001640050401"/>
    <n v="0.207826239437923"/>
    <n v="0.58854590126365902"/>
    <n v="0.20362785929841901"/>
  </r>
  <r>
    <x v="10"/>
    <x v="25"/>
    <n v="0.19007293596760499"/>
    <n v="0.19670082914530301"/>
    <n v="0.55761026089099996"/>
    <n v="0.24568890996369799"/>
  </r>
  <r>
    <x v="10"/>
    <x v="26"/>
    <n v="0.24204288688574099"/>
    <n v="0.18032852010342901"/>
    <n v="0.545934527050845"/>
    <n v="0.27373695284572602"/>
  </r>
  <r>
    <x v="10"/>
    <x v="27"/>
    <n v="0.60227814391753598"/>
    <n v="9.9141284894988704E-2"/>
    <n v="0.46209400482805402"/>
    <n v="0.43876471027695702"/>
  </r>
  <r>
    <x v="10"/>
    <x v="28"/>
    <n v="0.86976537499747897"/>
    <n v="7.0751149229846003E-2"/>
    <n v="0.38901650335211502"/>
    <n v="0.54023234741803905"/>
  </r>
  <r>
    <x v="10"/>
    <x v="29"/>
    <n v="0.95425624143744103"/>
    <n v="6.7294405266267898E-2"/>
    <n v="0.33828503512387897"/>
    <n v="0.59442055960985296"/>
  </r>
  <r>
    <x v="10"/>
    <x v="30"/>
    <n v="1.07778914695565"/>
    <n v="5.7184323844456202E-2"/>
    <n v="0.32690172544724799"/>
    <n v="0.61591395070829602"/>
  </r>
  <r>
    <x v="10"/>
    <x v="31"/>
    <n v="1.2008687071509501"/>
    <n v="5.0612859046129201E-2"/>
    <n v="0.29642168471345398"/>
    <n v="0.65296545624041702"/>
  </r>
  <r>
    <x v="10"/>
    <x v="32"/>
    <n v="0.99368667987728798"/>
    <n v="6.4786227151609893E-2"/>
    <n v="0.36072778610594802"/>
    <n v="0.574485986742442"/>
  </r>
  <r>
    <x v="11"/>
    <x v="0"/>
    <n v="0.81117014216664396"/>
    <n v="4.6619669950260602E-2"/>
    <n v="0.493706093962611"/>
    <n v="0.45967423608712898"/>
  </r>
  <r>
    <x v="11"/>
    <x v="1"/>
    <n v="0.88600059836376799"/>
    <n v="4.2591815620891399E-2"/>
    <n v="0.47296231747948098"/>
    <n v="0.48444586689962799"/>
  </r>
  <r>
    <x v="11"/>
    <x v="2"/>
    <n v="1.03832783186835"/>
    <n v="4.3613702521379701E-2"/>
    <n v="0.47552130443623902"/>
    <n v="0.48086499304238101"/>
  </r>
  <r>
    <x v="11"/>
    <x v="3"/>
    <n v="0.96091399349766204"/>
    <n v="4.1484021881915301E-2"/>
    <n v="0.47365320784986797"/>
    <n v="0.484862770268216"/>
  </r>
  <r>
    <x v="11"/>
    <x v="4"/>
    <n v="1.04853764384979"/>
    <n v="4.2134282139923401E-2"/>
    <n v="0.474030731698245"/>
    <n v="0.48383498616183201"/>
  </r>
  <r>
    <x v="11"/>
    <x v="5"/>
    <n v="0.96652984150490895"/>
    <n v="4.1751409438771203E-2"/>
    <n v="0.48427485717865598"/>
    <n v="0.47397373338257298"/>
  </r>
  <r>
    <x v="11"/>
    <x v="6"/>
    <n v="0.99088761636602296"/>
    <n v="4.3488712376787399E-2"/>
    <n v="0.49222759499483298"/>
    <n v="0.46428369262837899"/>
  </r>
  <r>
    <x v="11"/>
    <x v="7"/>
    <n v="0.973319246602391"/>
    <n v="4.2084088305941098E-2"/>
    <n v="0.47152237882520598"/>
    <n v="0.48639353286885301"/>
  </r>
  <r>
    <x v="11"/>
    <x v="8"/>
    <n v="0.92955620016914697"/>
    <n v="4.36963318531381E-2"/>
    <n v="0.48373283256111499"/>
    <n v="0.47257083558574697"/>
  </r>
  <r>
    <x v="11"/>
    <x v="9"/>
    <n v="1.04886370035129"/>
    <n v="4.5625122471136197E-2"/>
    <n v="0.47828901580025901"/>
    <n v="0.47608586172860501"/>
  </r>
  <r>
    <x v="11"/>
    <x v="10"/>
    <n v="1.0964288106884801"/>
    <n v="4.1961321006683601E-2"/>
    <n v="0.47627341027178399"/>
    <n v="0.48176526872153302"/>
  </r>
  <r>
    <x v="11"/>
    <x v="11"/>
    <n v="1.2494643745715499"/>
    <n v="4.1738184982599701E-2"/>
    <n v="0.52013609431492203"/>
    <n v="0.43812572070247802"/>
  </r>
  <r>
    <x v="11"/>
    <x v="12"/>
    <n v="0.83591945551967095"/>
    <n v="4.7332418487776397E-2"/>
    <n v="0.50108209118934799"/>
    <n v="0.45158549032287498"/>
  </r>
  <r>
    <x v="11"/>
    <x v="13"/>
    <n v="0.89811187473852905"/>
    <n v="4.6747662425778401E-2"/>
    <n v="0.482020068119483"/>
    <n v="0.47123226945473801"/>
  </r>
  <r>
    <x v="11"/>
    <x v="14"/>
    <n v="0.55579483654212702"/>
    <n v="6.4100519004341494E-2"/>
    <n v="0.48254438908626501"/>
    <n v="0.45335509190939399"/>
  </r>
  <r>
    <x v="11"/>
    <x v="15"/>
    <n v="8.9619617880194694E-2"/>
    <n v="0.238082397891551"/>
    <n v="0.51158805562920096"/>
    <n v="0.25032954647924899"/>
  </r>
  <r>
    <x v="11"/>
    <x v="16"/>
    <n v="0.12189705199484401"/>
    <n v="0.19597420352773001"/>
    <n v="0.49000250584791999"/>
    <n v="0.31402329062435103"/>
  </r>
  <r>
    <x v="11"/>
    <x v="17"/>
    <n v="0.296414480433839"/>
    <n v="9.1455478532016798E-2"/>
    <n v="0.52550895181942803"/>
    <n v="0.38303556964855501"/>
  </r>
  <r>
    <x v="11"/>
    <x v="18"/>
    <n v="0.59607937821077495"/>
    <n v="6.6560494517607302E-2"/>
    <n v="0.51957884436902202"/>
    <n v="0.413860661113371"/>
  </r>
  <r>
    <x v="11"/>
    <x v="19"/>
    <n v="0.74339565775056704"/>
    <n v="5.4251992217639697E-2"/>
    <n v="0.46584300857057698"/>
    <n v="0.47990499921178298"/>
  </r>
  <r>
    <x v="11"/>
    <x v="20"/>
    <n v="0.69033195782922097"/>
    <n v="5.7933182798723198E-2"/>
    <n v="0.47920314776095202"/>
    <n v="0.46286366944032398"/>
  </r>
  <r>
    <x v="11"/>
    <x v="21"/>
    <n v="0.73896363424202205"/>
    <n v="5.62489926205633E-2"/>
    <n v="0.49079602453551702"/>
    <n v="0.452954982843919"/>
  </r>
  <r>
    <x v="11"/>
    <x v="22"/>
    <n v="0.27177104091073101"/>
    <n v="0.10127041076887"/>
    <n v="0.52733729477950497"/>
    <n v="0.37139229445162503"/>
  </r>
  <r>
    <x v="11"/>
    <x v="23"/>
    <n v="0.699713048615629"/>
    <n v="6.2168811688811401E-2"/>
    <n v="0.61493105932117098"/>
    <n v="0.32290012899001802"/>
  </r>
  <r>
    <x v="11"/>
    <x v="24"/>
    <n v="0.16938461047056499"/>
    <n v="0.138441707785914"/>
    <n v="0.540320758921363"/>
    <n v="0.32123753329272198"/>
  </r>
  <r>
    <x v="11"/>
    <x v="25"/>
    <n v="0.15523049826420601"/>
    <n v="0.15600376132534899"/>
    <n v="0.51397756432333697"/>
    <n v="0.33001867435131399"/>
  </r>
  <r>
    <x v="11"/>
    <x v="26"/>
    <n v="0.20291021785348401"/>
    <n v="0.14521695297520901"/>
    <n v="0.51824879432777704"/>
    <n v="0.33653425269701398"/>
  </r>
  <r>
    <x v="11"/>
    <x v="27"/>
    <n v="0.55375855735527302"/>
    <n v="7.7591595644914593E-2"/>
    <n v="0.54160493586108005"/>
    <n v="0.38080346849400498"/>
  </r>
  <r>
    <x v="11"/>
    <x v="28"/>
    <n v="0.74639945416600695"/>
    <n v="5.6038080706425498E-2"/>
    <n v="0.50053321429785103"/>
    <n v="0.44342870499572401"/>
  </r>
  <r>
    <x v="11"/>
    <x v="29"/>
    <n v="0.76713716359774697"/>
    <n v="5.8090472867087198E-2"/>
    <n v="0.47481965336626097"/>
    <n v="0.46708987376665201"/>
  </r>
  <r>
    <x v="11"/>
    <x v="30"/>
    <n v="0.83966347713493905"/>
    <n v="5.56254789837674E-2"/>
    <n v="0.44007315371739802"/>
    <n v="0.50430136729883501"/>
  </r>
  <r>
    <x v="11"/>
    <x v="31"/>
    <n v="0.94336460625222196"/>
    <n v="5.0213041713992497E-2"/>
    <n v="0.43409094996794101"/>
    <n v="0.51569600831806695"/>
  </r>
  <r>
    <x v="11"/>
    <x v="32"/>
    <n v="0.89740709155509402"/>
    <n v="5.4582717908560299E-2"/>
    <n v="0.45659361986520403"/>
    <n v="0.48882366222623602"/>
  </r>
  <r>
    <x v="12"/>
    <x v="0"/>
    <n v="0.83348989506265503"/>
    <n v="2.93504566061079E-2"/>
    <n v="0.67839339700096302"/>
    <n v="0.29225614639292902"/>
  </r>
  <r>
    <x v="12"/>
    <x v="1"/>
    <n v="0.89163332244056903"/>
    <n v="2.9038364490815299E-2"/>
    <n v="0.67167049638896204"/>
    <n v="0.29929113912022198"/>
  </r>
  <r>
    <x v="12"/>
    <x v="2"/>
    <n v="0.99039981484874695"/>
    <n v="2.6770737243158899E-2"/>
    <n v="0.679971766701987"/>
    <n v="0.29325749605485402"/>
  </r>
  <r>
    <x v="12"/>
    <x v="3"/>
    <n v="0.97604999317645103"/>
    <n v="2.82428220716021E-2"/>
    <n v="0.67153686609796803"/>
    <n v="0.30022031183043002"/>
  </r>
  <r>
    <x v="12"/>
    <x v="4"/>
    <n v="0.97078423542968895"/>
    <n v="2.9062470666115101E-2"/>
    <n v="0.66154620764834104"/>
    <n v="0.30939132168554401"/>
  </r>
  <r>
    <x v="12"/>
    <x v="5"/>
    <n v="0.98441802980887605"/>
    <n v="2.9437888361464101E-2"/>
    <n v="0.67976575930156602"/>
    <n v="0.29079635233696999"/>
  </r>
  <r>
    <x v="12"/>
    <x v="6"/>
    <n v="1.0048940715336301"/>
    <n v="2.54409889777636E-2"/>
    <n v="0.68398787378282"/>
    <n v="0.29057113723941702"/>
  </r>
  <r>
    <x v="12"/>
    <x v="7"/>
    <n v="1.04179270036676"/>
    <n v="3.00285984386694E-2"/>
    <n v="0.67595417977993699"/>
    <n v="0.294017221781394"/>
  </r>
  <r>
    <x v="12"/>
    <x v="8"/>
    <n v="0.98961980966422802"/>
    <n v="2.5061317268542299E-2"/>
    <n v="0.67685310573742796"/>
    <n v="0.29808557699402999"/>
  </r>
  <r>
    <x v="12"/>
    <x v="9"/>
    <n v="1.0018108622583299"/>
    <n v="3.0936784439257299E-2"/>
    <n v="0.69526267141045694"/>
    <n v="0.27380054415028499"/>
  </r>
  <r>
    <x v="12"/>
    <x v="10"/>
    <n v="1.05732279363529"/>
    <n v="2.6231845809067799E-2"/>
    <n v="0.69865876279592898"/>
    <n v="0.27510939139500301"/>
  </r>
  <r>
    <x v="12"/>
    <x v="11"/>
    <n v="1.2577844717747799"/>
    <n v="2.7097895385309299E-2"/>
    <n v="0.70132676751427403"/>
    <n v="0.27157533710041598"/>
  </r>
  <r>
    <x v="12"/>
    <x v="12"/>
    <n v="0.92249891978749099"/>
    <n v="2.6318865209582699E-2"/>
    <n v="0.66691398467944496"/>
    <n v="0.306767150110972"/>
  </r>
  <r>
    <x v="12"/>
    <x v="13"/>
    <n v="0.91278944178571597"/>
    <n v="2.7985179006862301E-2"/>
    <n v="0.70512353513563997"/>
    <n v="0.266891285857498"/>
  </r>
  <r>
    <x v="12"/>
    <x v="14"/>
    <n v="0.87255538979225999"/>
    <n v="3.3782073465992699E-2"/>
    <n v="0.696777549437812"/>
    <n v="0.269440377096196"/>
  </r>
  <r>
    <x v="12"/>
    <x v="15"/>
    <n v="0.50872290165549505"/>
    <n v="5.2044615960996403E-2"/>
    <n v="0.79192711636698299"/>
    <n v="0.15602826767201999"/>
  </r>
  <r>
    <x v="12"/>
    <x v="16"/>
    <n v="0.60010080689061296"/>
    <n v="4.4047363680044999E-2"/>
    <n v="0.78679730666141201"/>
    <n v="0.16915532965854299"/>
  </r>
  <r>
    <x v="12"/>
    <x v="17"/>
    <n v="0.82677814377643599"/>
    <n v="3.8540154100913201E-2"/>
    <n v="0.70531689008978404"/>
    <n v="0.25614295580930302"/>
  </r>
  <r>
    <x v="12"/>
    <x v="18"/>
    <n v="1.0348253682017901"/>
    <n v="3.8094305749644501E-2"/>
    <n v="0.70016275610419998"/>
    <n v="0.26174293814615501"/>
  </r>
  <r>
    <x v="12"/>
    <x v="19"/>
    <n v="1.0361372181053501"/>
    <n v="3.2558683762486697E-2"/>
    <n v="0.69846730751051"/>
    <n v="0.268974008727004"/>
  </r>
  <r>
    <x v="12"/>
    <x v="20"/>
    <n v="1.0005321060952901"/>
    <n v="3.1706592457944403E-2"/>
    <n v="0.69115507193227699"/>
    <n v="0.27713833560977902"/>
  </r>
  <r>
    <x v="12"/>
    <x v="21"/>
    <n v="0.99997076510820004"/>
    <n v="3.4896491695316702E-2"/>
    <n v="0.73514037703158097"/>
    <n v="0.229963131273102"/>
  </r>
  <r>
    <x v="12"/>
    <x v="22"/>
    <n v="0.80582782190264901"/>
    <n v="3.7716395538555499E-2"/>
    <n v="0.72570935939985304"/>
    <n v="0.236574245061592"/>
  </r>
  <r>
    <x v="12"/>
    <x v="23"/>
    <n v="1.22687715777629"/>
    <n v="3.4732737913482498E-2"/>
    <n v="0.738175476768131"/>
    <n v="0.227091785318386"/>
  </r>
  <r>
    <x v="12"/>
    <x v="24"/>
    <n v="0.598342564765308"/>
    <n v="4.4406437070310202E-2"/>
    <n v="0.76839904441023399"/>
    <n v="0.18719451851945501"/>
  </r>
  <r>
    <x v="12"/>
    <x v="25"/>
    <n v="0.62680090188167303"/>
    <n v="4.1858880895175199E-2"/>
    <n v="0.76249436421948302"/>
    <n v="0.195646754885341"/>
  </r>
  <r>
    <x v="12"/>
    <x v="26"/>
    <n v="0.75306118790871002"/>
    <n v="3.79303683638866E-2"/>
    <n v="0.750401223816347"/>
    <n v="0.21166840781976601"/>
  </r>
  <r>
    <x v="12"/>
    <x v="27"/>
    <n v="0.969541985094581"/>
    <n v="3.62855865517576E-2"/>
    <n v="0.72044431204858905"/>
    <n v="0.24327010139965299"/>
  </r>
  <r>
    <x v="12"/>
    <x v="28"/>
    <n v="1.0343853542285999"/>
    <n v="3.5681216270891797E-2"/>
    <n v="0.714947424417815"/>
    <n v="0.24937135931129401"/>
  </r>
  <r>
    <x v="12"/>
    <x v="29"/>
    <n v="0.99502933603939903"/>
    <n v="3.5557915564722202E-2"/>
    <n v="0.74180452134795305"/>
    <n v="0.22263756308732499"/>
  </r>
  <r>
    <x v="12"/>
    <x v="30"/>
    <n v="1.0805402847502199"/>
    <n v="3.2236299721627198E-2"/>
    <n v="0.71903236492086997"/>
    <n v="0.248731335357503"/>
  </r>
  <r>
    <x v="12"/>
    <x v="31"/>
    <n v="1.06284236859742"/>
    <n v="3.3850092285893203E-2"/>
    <n v="0.71765148653421695"/>
    <n v="0.24849842117988999"/>
  </r>
  <r>
    <x v="12"/>
    <x v="32"/>
    <n v="1.01416990880036"/>
    <n v="3.6417432650976002E-2"/>
    <n v="0.691546302366013"/>
    <n v="0.27203626498301098"/>
  </r>
  <r>
    <x v="13"/>
    <x v="0"/>
    <n v="0.82815268557034205"/>
    <n v="7.5078764057448502E-3"/>
    <n v="0.28471407642005397"/>
    <n v="0.70777804717420101"/>
  </r>
  <r>
    <x v="13"/>
    <x v="1"/>
    <n v="0.88066794808206195"/>
    <n v="5.7038342726081102E-3"/>
    <n v="0.26372067936176602"/>
    <n v="0.73057548636562597"/>
  </r>
  <r>
    <x v="13"/>
    <x v="2"/>
    <n v="1.0064446016324899"/>
    <n v="7.1295098243065198E-3"/>
    <n v="0.246545963820782"/>
    <n v="0.74632452635491098"/>
  </r>
  <r>
    <x v="13"/>
    <x v="3"/>
    <n v="0.94904944739806996"/>
    <n v="6.4289429862681002E-3"/>
    <n v="0.24427631911998199"/>
    <n v="0.74929473789375001"/>
  </r>
  <r>
    <x v="13"/>
    <x v="4"/>
    <n v="1.01715639209827"/>
    <n v="6.87670375328946E-3"/>
    <n v="0.23734020025680799"/>
    <n v="0.75578309598990301"/>
  </r>
  <r>
    <x v="13"/>
    <x v="5"/>
    <n v="1.0116024343091901"/>
    <n v="6.3924581691040001E-3"/>
    <n v="0.26319699853635797"/>
    <n v="0.73041054329453803"/>
  </r>
  <r>
    <x v="13"/>
    <x v="6"/>
    <n v="0.92892439814249195"/>
    <n v="7.8156598442587401E-3"/>
    <n v="0.261444836248374"/>
    <n v="0.73073950390736697"/>
  </r>
  <r>
    <x v="13"/>
    <x v="7"/>
    <n v="0.94737781962074596"/>
    <n v="6.4015923625424303E-3"/>
    <n v="0.245561919149348"/>
    <n v="0.74803648848811"/>
  </r>
  <r>
    <x v="13"/>
    <x v="8"/>
    <n v="0.86783250625416697"/>
    <n v="8.3690143973951994E-3"/>
    <n v="0.27592250103849703"/>
    <n v="0.71570848456410796"/>
  </r>
  <r>
    <x v="13"/>
    <x v="9"/>
    <n v="1.0313641769434301"/>
    <n v="8.5959912408152903E-3"/>
    <n v="0.28833912492574898"/>
    <n v="0.70306488383343602"/>
  </r>
  <r>
    <x v="13"/>
    <x v="10"/>
    <n v="1.1026700994405501"/>
    <n v="6.7739096067722304E-3"/>
    <n v="0.25309083710970198"/>
    <n v="0.74013525328352603"/>
  </r>
  <r>
    <x v="13"/>
    <x v="11"/>
    <n v="1.4287574905081899"/>
    <n v="5.7773154152290403E-3"/>
    <n v="0.245807138305495"/>
    <n v="0.74841554627927598"/>
  </r>
  <r>
    <x v="13"/>
    <x v="12"/>
    <n v="0.82691085514871399"/>
    <n v="9.9851390964314397E-3"/>
    <n v="0.31068218808675702"/>
    <n v="0.67933267281681098"/>
  </r>
  <r>
    <x v="13"/>
    <x v="13"/>
    <n v="0.85755424353167997"/>
    <n v="1.1229346075392201E-2"/>
    <n v="0.26348627754370801"/>
    <n v="0.72528437638090004"/>
  </r>
  <r>
    <x v="13"/>
    <x v="14"/>
    <n v="0.56041995157476399"/>
    <n v="1.7485327676206801E-2"/>
    <n v="0.33363537643165903"/>
    <n v="0.648879295892134"/>
  </r>
  <r>
    <x v="13"/>
    <x v="15"/>
    <n v="0.116665304490274"/>
    <n v="3.3813771027869498E-2"/>
    <n v="0.57930721305266597"/>
    <n v="0.386879015919464"/>
  </r>
  <r>
    <x v="13"/>
    <x v="16"/>
    <n v="0.13371822824111201"/>
    <n v="3.3078214202999397E-2"/>
    <n v="0.55967217178008399"/>
    <n v="0.40724961401691701"/>
  </r>
  <r>
    <x v="13"/>
    <x v="17"/>
    <n v="0.29380001991467403"/>
    <n v="2.03665714009219E-2"/>
    <n v="0.40104702199585102"/>
    <n v="0.57858640660322702"/>
  </r>
  <r>
    <x v="13"/>
    <x v="18"/>
    <n v="0.57452965366693698"/>
    <n v="1.0349934702172299E-2"/>
    <n v="0.30007393352714101"/>
    <n v="0.689576131770687"/>
  </r>
  <r>
    <x v="13"/>
    <x v="19"/>
    <n v="0.75851999960010597"/>
    <n v="7.4194133614645698E-3"/>
    <n v="0.25444648577520002"/>
    <n v="0.73813410086333497"/>
  </r>
  <r>
    <x v="13"/>
    <x v="20"/>
    <n v="0.71492733681876897"/>
    <n v="9.5028714987741899E-3"/>
    <n v="0.27778534233167901"/>
    <n v="0.712711786169547"/>
  </r>
  <r>
    <x v="13"/>
    <x v="21"/>
    <n v="0.82718105180531099"/>
    <n v="8.1048426064308093E-3"/>
    <n v="0.26416206883151999"/>
    <n v="0.72773308856204999"/>
  </r>
  <r>
    <x v="13"/>
    <x v="22"/>
    <n v="0.30518971833193198"/>
    <n v="1.59435938333118E-2"/>
    <n v="0.414976520303668"/>
    <n v="0.56907988586302005"/>
  </r>
  <r>
    <x v="13"/>
    <x v="23"/>
    <n v="0.94398604672783104"/>
    <n v="7.6961292114473001E-3"/>
    <n v="0.28995761908717999"/>
    <n v="0.70234625170137299"/>
  </r>
  <r>
    <x v="13"/>
    <x v="24"/>
    <n v="0.13988740371905001"/>
    <n v="3.0353039281303801E-2"/>
    <n v="0.53237587094094896"/>
    <n v="0.43727108977774698"/>
  </r>
  <r>
    <x v="13"/>
    <x v="25"/>
    <n v="0.15115837004736299"/>
    <n v="2.1282813502874001E-2"/>
    <n v="0.53909337577357497"/>
    <n v="0.439623810723551"/>
  </r>
  <r>
    <x v="13"/>
    <x v="26"/>
    <n v="0.19214338677169401"/>
    <n v="2.0890323189321301E-2"/>
    <n v="0.49467301986541801"/>
    <n v="0.484436656945261"/>
  </r>
  <r>
    <x v="13"/>
    <x v="27"/>
    <n v="0.52896716146673395"/>
    <n v="1.1289279973845901E-2"/>
    <n v="0.33297488121322899"/>
    <n v="0.65573583881292596"/>
  </r>
  <r>
    <x v="13"/>
    <x v="28"/>
    <n v="0.810668155018756"/>
    <n v="8.1072563417029005E-3"/>
    <n v="0.260388953536204"/>
    <n v="0.73150379012209299"/>
  </r>
  <r>
    <x v="13"/>
    <x v="29"/>
    <n v="0.854678041424066"/>
    <n v="8.6910179379143405E-3"/>
    <n v="0.260871446863846"/>
    <n v="0.73043753519823995"/>
  </r>
  <r>
    <x v="13"/>
    <x v="30"/>
    <n v="0.88526534975300097"/>
    <n v="6.9319853776611496E-3"/>
    <n v="0.24863950268551599"/>
    <n v="0.74442851193682302"/>
  </r>
  <r>
    <x v="13"/>
    <x v="31"/>
    <n v="0.95090440891258199"/>
    <n v="7.5569230982336201E-3"/>
    <n v="0.21064299081506699"/>
    <n v="0.78180008608669904"/>
  </r>
  <r>
    <x v="13"/>
    <x v="32"/>
    <n v="0.82912534192667797"/>
    <n v="8.1928770427819406E-3"/>
    <n v="0.24801531575684399"/>
    <n v="0.74379180720037397"/>
  </r>
  <r>
    <x v="14"/>
    <x v="0"/>
    <n v="0.75407616503617003"/>
    <n v="1.01940945825333E-2"/>
    <n v="0.40248784852959202"/>
    <n v="0.58731805688787397"/>
  </r>
  <r>
    <x v="14"/>
    <x v="1"/>
    <n v="0.84189607284977097"/>
    <n v="8.0410947486064706E-3"/>
    <n v="0.37855255174601998"/>
    <n v="0.61340635350537298"/>
  </r>
  <r>
    <x v="14"/>
    <x v="2"/>
    <n v="0.96301485745306203"/>
    <n v="8.70843115663965E-3"/>
    <n v="0.38031181766759797"/>
    <n v="0.61097975117576198"/>
  </r>
  <r>
    <x v="14"/>
    <x v="3"/>
    <n v="0.91842454365627602"/>
    <n v="9.2171007077018596E-3"/>
    <n v="0.374563880936988"/>
    <n v="0.61621901835531001"/>
  </r>
  <r>
    <x v="14"/>
    <x v="4"/>
    <n v="1.00695420731694"/>
    <n v="8.2241407882840505E-3"/>
    <n v="0.37013667131094102"/>
    <n v="0.62163918790077499"/>
  </r>
  <r>
    <x v="14"/>
    <x v="5"/>
    <n v="0.959620030625149"/>
    <n v="7.7319595299199396E-3"/>
    <n v="0.38024297745915903"/>
    <n v="0.61202506301092097"/>
  </r>
  <r>
    <x v="14"/>
    <x v="6"/>
    <n v="0.924910894806378"/>
    <n v="9.0249572256328094E-3"/>
    <n v="0.397690229073764"/>
    <n v="0.59328481370060404"/>
  </r>
  <r>
    <x v="14"/>
    <x v="7"/>
    <n v="0.98145847641378303"/>
    <n v="9.4690285265533608E-3"/>
    <n v="0.36127538443183199"/>
    <n v="0.62925558704161499"/>
  </r>
  <r>
    <x v="14"/>
    <x v="8"/>
    <n v="0.88159387584460502"/>
    <n v="1.0786849851428601E-2"/>
    <n v="0.40277830433994699"/>
    <n v="0.58643484580862404"/>
  </r>
  <r>
    <x v="14"/>
    <x v="9"/>
    <n v="1.0151388600203699"/>
    <n v="9.7243137813207495E-3"/>
    <n v="0.39014989060331501"/>
    <n v="0.60012579561536405"/>
  </r>
  <r>
    <x v="14"/>
    <x v="10"/>
    <n v="1.2221950871784"/>
    <n v="7.9130555781254195E-3"/>
    <n v="0.34893425405561901"/>
    <n v="0.643152690366256"/>
  </r>
  <r>
    <x v="14"/>
    <x v="11"/>
    <n v="1.5307169287991"/>
    <n v="6.9688969768189803E-3"/>
    <n v="0.38315695148867102"/>
    <n v="0.60987415153450997"/>
  </r>
  <r>
    <x v="14"/>
    <x v="12"/>
    <n v="0.79539186239633397"/>
    <n v="1.01611032609968E-2"/>
    <n v="0.411969478571728"/>
    <n v="0.577869418167275"/>
  </r>
  <r>
    <x v="14"/>
    <x v="13"/>
    <n v="0.84580380598592497"/>
    <n v="9.3440329819905899E-3"/>
    <n v="0.38844228158088201"/>
    <n v="0.60221368543712706"/>
  </r>
  <r>
    <x v="14"/>
    <x v="14"/>
    <n v="0.50352660141254602"/>
    <n v="1.3802736931189099E-2"/>
    <n v="0.39751291555895601"/>
    <n v="0.58868434750985499"/>
  </r>
  <r>
    <x v="14"/>
    <x v="15"/>
    <n v="4.41395859800243E-2"/>
    <n v="0.12774974750262"/>
    <n v="0.58007851898652296"/>
    <n v="0.29217173351085701"/>
  </r>
  <r>
    <x v="14"/>
    <x v="16"/>
    <n v="5.3698305305348103E-2"/>
    <n v="9.6711639688206494E-2"/>
    <n v="0.592858419325901"/>
    <n v="0.31042994098589199"/>
  </r>
  <r>
    <x v="14"/>
    <x v="17"/>
    <n v="0.12245086116069601"/>
    <n v="4.7547532344066903E-2"/>
    <n v="0.55454562524041995"/>
    <n v="0.397906842415513"/>
  </r>
  <r>
    <x v="14"/>
    <x v="18"/>
    <n v="0.43831888349207598"/>
    <n v="1.82352228486698E-2"/>
    <n v="0.46563581161441198"/>
    <n v="0.51612896553691801"/>
  </r>
  <r>
    <x v="14"/>
    <x v="19"/>
    <n v="0.69100853830943498"/>
    <n v="1.30288637755849E-2"/>
    <n v="0.38189475537693301"/>
    <n v="0.60507638084748205"/>
  </r>
  <r>
    <x v="14"/>
    <x v="20"/>
    <n v="0.582956847749454"/>
    <n v="1.6192657007451101E-2"/>
    <n v="0.44851437051971199"/>
    <n v="0.53529297247283603"/>
  </r>
  <r>
    <x v="14"/>
    <x v="21"/>
    <n v="0.39265806474109499"/>
    <n v="2.20240818147793E-2"/>
    <n v="0.67955870286257603"/>
    <n v="0.29841721532264498"/>
  </r>
  <r>
    <x v="14"/>
    <x v="22"/>
    <n v="0.68998551095624705"/>
    <n v="9.2151935038650105E-3"/>
    <n v="0.38774820764729701"/>
    <n v="0.60303659884883798"/>
  </r>
  <r>
    <x v="14"/>
    <x v="23"/>
    <n v="0.630836484697198"/>
    <n v="1.29887318925539E-2"/>
    <n v="0.42031224746434298"/>
    <n v="0.56669902064310296"/>
  </r>
  <r>
    <x v="14"/>
    <x v="24"/>
    <n v="7.8798785070917796E-2"/>
    <n v="6.7689040481539606E-2"/>
    <n v="0.47623401400771098"/>
    <n v="0.45607694551075001"/>
  </r>
  <r>
    <x v="14"/>
    <x v="25"/>
    <n v="8.0581742321533104E-2"/>
    <n v="5.9195943027967997E-2"/>
    <n v="0.58559743088388205"/>
    <n v="0.35520662608815001"/>
  </r>
  <r>
    <x v="14"/>
    <x v="26"/>
    <n v="0.116896826303167"/>
    <n v="4.6047859874931901E-2"/>
    <n v="0.55569746611183901"/>
    <n v="0.398254674013229"/>
  </r>
  <r>
    <x v="14"/>
    <x v="27"/>
    <n v="0.47280787868112001"/>
    <n v="2.2439886533426798E-2"/>
    <n v="0.45813922873931401"/>
    <n v="0.51942088472726"/>
  </r>
  <r>
    <x v="14"/>
    <x v="28"/>
    <n v="0.69538471691473702"/>
    <n v="1.51406788547792E-2"/>
    <n v="0.42794384634729499"/>
    <n v="0.55691547479792602"/>
  </r>
  <r>
    <x v="14"/>
    <x v="29"/>
    <n v="0.74884933528106301"/>
    <n v="1.2424601175534599E-2"/>
    <n v="0.40774556686254398"/>
    <n v="0.57982983196192095"/>
  </r>
  <r>
    <x v="14"/>
    <x v="30"/>
    <n v="0.77794559045740197"/>
    <n v="1.2768221427082701E-2"/>
    <n v="0.38018981744819003"/>
    <n v="0.60704196112472697"/>
  </r>
  <r>
    <x v="14"/>
    <x v="31"/>
    <n v="0.92168128810809702"/>
    <n v="1.08273511356843E-2"/>
    <n v="0.34703312117953"/>
    <n v="0.64213952768478599"/>
  </r>
  <r>
    <x v="14"/>
    <x v="32"/>
    <n v="0.84913189423629798"/>
    <n v="1.25860187650488E-2"/>
    <n v="0.378711841248832"/>
    <n v="0.608702139986119"/>
  </r>
  <r>
    <x v="15"/>
    <x v="0"/>
    <n v="0.83694840331026599"/>
    <n v="4.8700808808947803E-2"/>
    <n v="0.65762168869496096"/>
    <n v="0.29367750249609098"/>
  </r>
  <r>
    <x v="15"/>
    <x v="1"/>
    <n v="0.84492686031750397"/>
    <n v="5.6689612469260402E-2"/>
    <n v="0.64987566437750599"/>
    <n v="0.29343472315323399"/>
  </r>
  <r>
    <x v="15"/>
    <x v="2"/>
    <n v="0.978028316153706"/>
    <n v="4.9768005493158199E-2"/>
    <n v="0.66640479705280597"/>
    <n v="0.28382719745403601"/>
  </r>
  <r>
    <x v="15"/>
    <x v="3"/>
    <n v="0.93839519238887403"/>
    <n v="5.5554055766822402E-2"/>
    <n v="0.65093663731053597"/>
    <n v="0.29350930692264199"/>
  </r>
  <r>
    <x v="15"/>
    <x v="4"/>
    <n v="0.96532034720398996"/>
    <n v="5.1445721010841397E-2"/>
    <n v="0.66824857673688498"/>
    <n v="0.28030570225227303"/>
  </r>
  <r>
    <x v="15"/>
    <x v="5"/>
    <n v="0.96194180319447697"/>
    <n v="5.8537256903318999E-2"/>
    <n v="0.67573498234269103"/>
    <n v="0.26572776075399002"/>
  </r>
  <r>
    <x v="15"/>
    <x v="6"/>
    <n v="0.98838283681588002"/>
    <n v="5.2610605303527097E-2"/>
    <n v="0.68435311393077103"/>
    <n v="0.26303628076570201"/>
  </r>
  <r>
    <x v="15"/>
    <x v="7"/>
    <n v="0.97278095770441697"/>
    <n v="5.4438127804668703E-2"/>
    <n v="0.66692407340336202"/>
    <n v="0.27863779879196898"/>
  </r>
  <r>
    <x v="15"/>
    <x v="8"/>
    <n v="0.95332105657072796"/>
    <n v="5.2307748661167199E-2"/>
    <n v="0.68094103629515501"/>
    <n v="0.26675121504367699"/>
  </r>
  <r>
    <x v="15"/>
    <x v="9"/>
    <n v="1.0501559145758701"/>
    <n v="7.0275861515928698E-2"/>
    <n v="0.65632101857020897"/>
    <n v="0.27340311991386201"/>
  </r>
  <r>
    <x v="15"/>
    <x v="10"/>
    <n v="1.1484308837302699"/>
    <n v="4.66434668132139E-2"/>
    <n v="0.68409297606670505"/>
    <n v="0.26926355712008099"/>
  </r>
  <r>
    <x v="15"/>
    <x v="11"/>
    <n v="1.36136742803402"/>
    <n v="4.5997174582076202E-2"/>
    <n v="0.67902686000812595"/>
    <n v="0.27497596540979702"/>
  </r>
  <r>
    <x v="15"/>
    <x v="12"/>
    <n v="0.87054679058849704"/>
    <n v="5.4461290108400201E-2"/>
    <n v="0.68290271385441703"/>
    <n v="0.26263599603718302"/>
  </r>
  <r>
    <x v="15"/>
    <x v="13"/>
    <n v="0.82348279025834803"/>
    <n v="6.4696988680869996E-2"/>
    <n v="0.66650876568619899"/>
    <n v="0.26879424563293097"/>
  </r>
  <r>
    <x v="15"/>
    <x v="14"/>
    <n v="0.64933097120247596"/>
    <n v="7.6447174025893502E-2"/>
    <n v="0.67144585574233795"/>
    <n v="0.25210697023176898"/>
  </r>
  <r>
    <x v="15"/>
    <x v="15"/>
    <n v="0.24657674218187001"/>
    <n v="0.14286288193645799"/>
    <n v="0.65211035770942105"/>
    <n v="0.20502676035412101"/>
  </r>
  <r>
    <x v="15"/>
    <x v="16"/>
    <n v="0.30495167790023903"/>
    <n v="0.138111554614262"/>
    <n v="0.64470256847096197"/>
    <n v="0.217185876914776"/>
  </r>
  <r>
    <x v="15"/>
    <x v="17"/>
    <n v="0.54846680613216803"/>
    <n v="0.123962372341167"/>
    <n v="0.64441278398198598"/>
    <n v="0.23162484367684699"/>
  </r>
  <r>
    <x v="15"/>
    <x v="18"/>
    <n v="0.77498994252086095"/>
    <n v="7.3060411490358898E-2"/>
    <n v="0.68534009208197699"/>
    <n v="0.24159949642766401"/>
  </r>
  <r>
    <x v="15"/>
    <x v="19"/>
    <n v="0.80237581953395798"/>
    <n v="7.3605374489796094E-2"/>
    <n v="0.68670936042920006"/>
    <n v="0.23968526508100399"/>
  </r>
  <r>
    <x v="15"/>
    <x v="20"/>
    <n v="0.77783181829616699"/>
    <n v="7.32776790236086E-2"/>
    <n v="0.69213741655374095"/>
    <n v="0.23458490442265001"/>
  </r>
  <r>
    <x v="15"/>
    <x v="21"/>
    <n v="0.83752936485470597"/>
    <n v="8.4833062077567606E-2"/>
    <n v="0.67282091228596297"/>
    <n v="0.24234602563646901"/>
  </r>
  <r>
    <x v="15"/>
    <x v="22"/>
    <n v="0.54354228058769605"/>
    <n v="0.10193283504121201"/>
    <n v="0.67334257035925305"/>
    <n v="0.224724594599535"/>
  </r>
  <r>
    <x v="15"/>
    <x v="23"/>
    <n v="0.81972531434329299"/>
    <n v="8.55137073196134E-2"/>
    <n v="0.68543106853689295"/>
    <n v="0.229055224143493"/>
  </r>
  <r>
    <x v="15"/>
    <x v="24"/>
    <n v="0.33948643513102"/>
    <n v="0.11352193502326501"/>
    <n v="0.64612748518268004"/>
    <n v="0.240350579794054"/>
  </r>
  <r>
    <x v="15"/>
    <x v="25"/>
    <n v="0.35793592441955902"/>
    <n v="0.105809115434235"/>
    <n v="0.66966343146785101"/>
    <n v="0.224527453097914"/>
  </r>
  <r>
    <x v="15"/>
    <x v="26"/>
    <n v="0.46059360237279701"/>
    <n v="0.108041840860958"/>
    <n v="0.66436932724115205"/>
    <n v="0.22758883189789"/>
  </r>
  <r>
    <x v="15"/>
    <x v="27"/>
    <n v="0.76887148230367697"/>
    <n v="6.9080914432074106E-2"/>
    <n v="0.67272998597967504"/>
    <n v="0.25818909958825098"/>
  </r>
  <r>
    <x v="15"/>
    <x v="28"/>
    <n v="0.86476652092685002"/>
    <n v="6.9713844025607194E-2"/>
    <n v="0.68523266178799203"/>
    <n v="0.24505349418640099"/>
  </r>
  <r>
    <x v="15"/>
    <x v="29"/>
    <n v="0.85271340894158798"/>
    <n v="8.1932114056314301E-2"/>
    <n v="0.66902237901412898"/>
    <n v="0.24904550692955599"/>
  </r>
  <r>
    <x v="15"/>
    <x v="30"/>
    <n v="0.88336889097780502"/>
    <n v="7.24774425355868E-2"/>
    <n v="0.687426835241983"/>
    <n v="0.24009572222243"/>
  </r>
  <r>
    <x v="15"/>
    <x v="31"/>
    <n v="0.90846584820145004"/>
    <n v="6.9228879006923497E-2"/>
    <n v="0.690905548550931"/>
    <n v="0.23986557244214601"/>
  </r>
  <r>
    <x v="15"/>
    <x v="32"/>
    <n v="0.87751285837066395"/>
    <n v="7.0369824721407195E-2"/>
    <n v="0.69158015981689303"/>
    <n v="0.23805001546169999"/>
  </r>
  <r>
    <x v="16"/>
    <x v="0"/>
    <n v="0.87008509389614797"/>
    <n v="7.1028915695555304E-3"/>
    <n v="0.50220414775019795"/>
    <n v="0.49069296068024598"/>
  </r>
  <r>
    <x v="16"/>
    <x v="1"/>
    <n v="0.91942794701997399"/>
    <n v="6.4606957536424096E-3"/>
    <n v="0.47451349550254601"/>
    <n v="0.51902580874381199"/>
  </r>
  <r>
    <x v="16"/>
    <x v="2"/>
    <n v="1.0388847052836301"/>
    <n v="5.2205314130711802E-3"/>
    <n v="0.48146939179592002"/>
    <n v="0.51331007679100904"/>
  </r>
  <r>
    <x v="16"/>
    <x v="3"/>
    <n v="0.92994010823138396"/>
    <n v="7.8569936774835897E-3"/>
    <n v="0.48836509479394602"/>
    <n v="0.50377791152856999"/>
  </r>
  <r>
    <x v="16"/>
    <x v="4"/>
    <n v="0.98133648727213296"/>
    <n v="6.06220810761662E-3"/>
    <n v="0.50458167975660295"/>
    <n v="0.48935611213578101"/>
  </r>
  <r>
    <x v="16"/>
    <x v="5"/>
    <n v="0.92661097231401002"/>
    <n v="6.6892025569399802E-3"/>
    <n v="0.50871242759145596"/>
    <n v="0.48459836985160398"/>
  </r>
  <r>
    <x v="16"/>
    <x v="6"/>
    <n v="0.93502312757970896"/>
    <n v="7.2879761257221799E-3"/>
    <n v="0.51643768193474304"/>
    <n v="0.476274341939535"/>
  </r>
  <r>
    <x v="16"/>
    <x v="7"/>
    <n v="0.99050733827871695"/>
    <n v="4.7728278567653604E-3"/>
    <n v="0.48880323001178699"/>
    <n v="0.50642394213144704"/>
  </r>
  <r>
    <x v="16"/>
    <x v="8"/>
    <n v="0.97673185444440203"/>
    <n v="6.1502256958600402E-3"/>
    <n v="0.48829110785090601"/>
    <n v="0.505558666453234"/>
  </r>
  <r>
    <x v="16"/>
    <x v="9"/>
    <n v="1.0390800324384499"/>
    <n v="7.64235407666342E-3"/>
    <n v="0.477388710307043"/>
    <n v="0.51496893561629398"/>
  </r>
  <r>
    <x v="16"/>
    <x v="10"/>
    <n v="1.08167638803254"/>
    <n v="4.4473701992737303E-3"/>
    <n v="0.50109035026353199"/>
    <n v="0.49446227953719402"/>
  </r>
  <r>
    <x v="16"/>
    <x v="11"/>
    <n v="1.3106959452089"/>
    <n v="6.5119145014633601E-3"/>
    <n v="0.55753944542127898"/>
    <n v="0.43594864007725698"/>
  </r>
  <r>
    <x v="16"/>
    <x v="12"/>
    <n v="0.85122993201175201"/>
    <n v="7.5360995593133501E-3"/>
    <n v="0.49446663695666299"/>
    <n v="0.49799726348402301"/>
  </r>
  <r>
    <x v="16"/>
    <x v="13"/>
    <n v="0.92234635513594398"/>
    <n v="6.7022841801491996E-3"/>
    <n v="0.495806147940549"/>
    <n v="0.49749156787930199"/>
  </r>
  <r>
    <x v="16"/>
    <x v="14"/>
    <n v="0.59293193027285296"/>
    <n v="1.08392645073446E-2"/>
    <n v="0.52835465698605599"/>
    <n v="0.46080607850659899"/>
  </r>
  <r>
    <x v="16"/>
    <x v="15"/>
    <n v="9.6738335946138607E-2"/>
    <n v="5.20088308970275E-2"/>
    <n v="0.73207672766322596"/>
    <n v="0.215914441439747"/>
  </r>
  <r>
    <x v="16"/>
    <x v="16"/>
    <n v="0.12016732902892401"/>
    <n v="4.7099274444208201E-2"/>
    <n v="0.71544577310260404"/>
    <n v="0.23745495245318801"/>
  </r>
  <r>
    <x v="16"/>
    <x v="17"/>
    <n v="0.298843756337142"/>
    <n v="2.4274091705495101E-2"/>
    <n v="0.67951771587903598"/>
    <n v="0.29620819241546897"/>
  </r>
  <r>
    <x v="16"/>
    <x v="18"/>
    <n v="0.55295787694444298"/>
    <n v="1.4843740834037999E-2"/>
    <n v="0.62550590640402304"/>
    <n v="0.35965035276193902"/>
  </r>
  <r>
    <x v="16"/>
    <x v="19"/>
    <n v="0.65555792950512004"/>
    <n v="1.1852978938225499E-2"/>
    <n v="0.63760198929151402"/>
    <n v="0.35054503177026097"/>
  </r>
  <r>
    <x v="16"/>
    <x v="20"/>
    <n v="0.62584399041050498"/>
    <n v="9.7368761279736597E-3"/>
    <n v="0.63684698991724098"/>
    <n v="0.35341613395478499"/>
  </r>
  <r>
    <x v="16"/>
    <x v="21"/>
    <n v="0.67519044185551602"/>
    <n v="1.10237110739776E-2"/>
    <n v="0.63453435306111305"/>
    <n v="0.35444193586490902"/>
  </r>
  <r>
    <x v="16"/>
    <x v="22"/>
    <n v="0.29023015163014498"/>
    <n v="2.0169451019948201E-2"/>
    <n v="0.70692155765473896"/>
    <n v="0.27290899132531299"/>
  </r>
  <r>
    <x v="16"/>
    <x v="23"/>
    <n v="0.85724192479988304"/>
    <n v="1.2023097265873601E-2"/>
    <n v="0.69054500456119905"/>
    <n v="0.29743189817292798"/>
  </r>
  <r>
    <x v="16"/>
    <x v="24"/>
    <n v="0.15271375347007601"/>
    <n v="3.0822226724987901E-2"/>
    <n v="0.77577085007453594"/>
    <n v="0.19340692320047601"/>
  </r>
  <r>
    <x v="16"/>
    <x v="25"/>
    <n v="0.16225937476851099"/>
    <n v="2.7293187806928802E-2"/>
    <n v="0.73841708325029598"/>
    <n v="0.234289728942775"/>
  </r>
  <r>
    <x v="16"/>
    <x v="26"/>
    <n v="0.208998230800572"/>
    <n v="2.9021021278470501E-2"/>
    <n v="0.72585782334430704"/>
    <n v="0.24512115537722201"/>
  </r>
  <r>
    <x v="16"/>
    <x v="27"/>
    <n v="0.55708505881508696"/>
    <n v="1.62551815232936E-2"/>
    <n v="0.67738700994469203"/>
    <n v="0.306357808532015"/>
  </r>
  <r>
    <x v="16"/>
    <x v="28"/>
    <n v="0.67224436264963505"/>
    <n v="1.28231001869479E-2"/>
    <n v="0.65517159962921601"/>
    <n v="0.332005300183837"/>
  </r>
  <r>
    <x v="16"/>
    <x v="29"/>
    <n v="0.65891805210835297"/>
    <n v="1.2209573795662799E-2"/>
    <n v="0.64375745306475496"/>
    <n v="0.34403297313958198"/>
  </r>
  <r>
    <x v="16"/>
    <x v="30"/>
    <n v="0.71942869598482595"/>
    <n v="1.02360911781207E-2"/>
    <n v="0.63131427493915704"/>
    <n v="0.358449633882723"/>
  </r>
  <r>
    <x v="16"/>
    <x v="31"/>
    <n v="0.78231189293446202"/>
    <n v="1.07898605684208E-2"/>
    <n v="0.59099659264849802"/>
    <n v="0.39821354678308102"/>
  </r>
  <r>
    <x v="16"/>
    <x v="32"/>
    <n v="0.76812817956173796"/>
    <n v="1.3111099672166299E-2"/>
    <n v="0.60408641086862302"/>
    <n v="0.38280248945921103"/>
  </r>
  <r>
    <x v="17"/>
    <x v="0"/>
    <n v="0.81013246953888696"/>
    <n v="4.1108028329897503E-2"/>
    <n v="0.455659878254422"/>
    <n v="0.50323209341568098"/>
  </r>
  <r>
    <x v="17"/>
    <x v="1"/>
    <n v="0.82826045272587701"/>
    <n v="4.85138830767489E-2"/>
    <n v="0.44635482758373202"/>
    <n v="0.50513128933951901"/>
  </r>
  <r>
    <x v="17"/>
    <x v="2"/>
    <n v="0.99065242777246298"/>
    <n v="4.45064970192285E-2"/>
    <n v="0.433387135679562"/>
    <n v="0.52210636730120996"/>
  </r>
  <r>
    <x v="17"/>
    <x v="3"/>
    <n v="0.96252488696099103"/>
    <n v="4.1017976700900002E-2"/>
    <n v="0.43437236203017698"/>
    <n v="0.52460966126892306"/>
  </r>
  <r>
    <x v="17"/>
    <x v="4"/>
    <n v="0.99709172327257001"/>
    <n v="4.1860413390070697E-2"/>
    <n v="0.42006028755074498"/>
    <n v="0.53807929905918395"/>
  </r>
  <r>
    <x v="17"/>
    <x v="5"/>
    <n v="0.99144963758331806"/>
    <n v="4.5041165753486101E-2"/>
    <n v="0.45185818614343798"/>
    <n v="0.50310064810307598"/>
  </r>
  <r>
    <x v="17"/>
    <x v="6"/>
    <n v="1.0134613129581"/>
    <n v="4.1113103854942802E-2"/>
    <n v="0.43870882942872902"/>
    <n v="0.52017806671632805"/>
  </r>
  <r>
    <x v="17"/>
    <x v="7"/>
    <n v="1.0257383582667601"/>
    <n v="4.1486380179141698E-2"/>
    <n v="0.420680589243696"/>
    <n v="0.53783303057716303"/>
  </r>
  <r>
    <x v="17"/>
    <x v="8"/>
    <n v="0.91693782080535702"/>
    <n v="4.4909241977535597E-2"/>
    <n v="0.44066603344171801"/>
    <n v="0.51442472458074695"/>
  </r>
  <r>
    <x v="17"/>
    <x v="9"/>
    <n v="0.98783680805933205"/>
    <n v="4.28303709832146E-2"/>
    <n v="0.43419283281946802"/>
    <n v="0.52297679619731796"/>
  </r>
  <r>
    <x v="17"/>
    <x v="10"/>
    <n v="1.07202294152752"/>
    <n v="3.98563291327797E-2"/>
    <n v="0.42065923865538402"/>
    <n v="0.53948443221183595"/>
  </r>
  <r>
    <x v="17"/>
    <x v="11"/>
    <n v="1.40389116052882"/>
    <n v="3.8813870966657199E-2"/>
    <n v="0.41330203250743303"/>
    <n v="0.54788409652590897"/>
  </r>
  <r>
    <x v="17"/>
    <x v="12"/>
    <n v="0.76473465834715204"/>
    <n v="4.7590201903086E-2"/>
    <n v="0.45950110426991803"/>
    <n v="0.49290869382699598"/>
  </r>
  <r>
    <x v="17"/>
    <x v="13"/>
    <n v="0.79394551707986905"/>
    <n v="4.4231268574509E-2"/>
    <n v="0.450915477470691"/>
    <n v="0.50485325395479996"/>
  </r>
  <r>
    <x v="17"/>
    <x v="14"/>
    <n v="0.62048156015554401"/>
    <n v="5.9374303809076601E-2"/>
    <n v="0.50239678658011899"/>
    <n v="0.43822890961080502"/>
  </r>
  <r>
    <x v="17"/>
    <x v="15"/>
    <n v="0.25158622823599203"/>
    <n v="0.10275886954465401"/>
    <n v="0.62828366526507595"/>
    <n v="0.26895746519026997"/>
  </r>
  <r>
    <x v="17"/>
    <x v="16"/>
    <n v="0.312525250517803"/>
    <n v="9.2159119300818798E-2"/>
    <n v="0.60927802910196605"/>
    <n v="0.29856285159721502"/>
  </r>
  <r>
    <x v="17"/>
    <x v="17"/>
    <n v="0.50921777853473404"/>
    <n v="6.5155856442609003E-2"/>
    <n v="0.52252345712458403"/>
    <n v="0.412320686432807"/>
  </r>
  <r>
    <x v="17"/>
    <x v="18"/>
    <n v="0.76286410936662397"/>
    <n v="5.0589623663184799E-2"/>
    <n v="0.47431908734879202"/>
    <n v="0.475091288988023"/>
  </r>
  <r>
    <x v="17"/>
    <x v="19"/>
    <n v="0.82422657203105198"/>
    <n v="4.4175375983123197E-2"/>
    <n v="0.44739959050314798"/>
    <n v="0.50842503351372903"/>
  </r>
  <r>
    <x v="17"/>
    <x v="20"/>
    <n v="0.77575879436284201"/>
    <n v="5.0715151270464401E-2"/>
    <n v="0.48361773097358701"/>
    <n v="0.46566711775594899"/>
  </r>
  <r>
    <x v="17"/>
    <x v="21"/>
    <n v="0.83388271838647299"/>
    <n v="4.4774017476170297E-2"/>
    <n v="0.460121042898404"/>
    <n v="0.49510493962542601"/>
  </r>
  <r>
    <x v="17"/>
    <x v="22"/>
    <n v="0.50225304606349497"/>
    <n v="7.1700427264215105E-2"/>
    <n v="0.54950960108897096"/>
    <n v="0.37878997164681399"/>
  </r>
  <r>
    <x v="17"/>
    <x v="23"/>
    <n v="1.1016605447710499"/>
    <n v="4.93522300366026E-2"/>
    <n v="0.45591202413225301"/>
    <n v="0.49473574583114399"/>
  </r>
  <r>
    <x v="17"/>
    <x v="24"/>
    <n v="0.30622553428671301"/>
    <n v="8.9139473450342996E-2"/>
    <n v="0.62878994735219196"/>
    <n v="0.28207057919746498"/>
  </r>
  <r>
    <x v="17"/>
    <x v="25"/>
    <n v="0.336017492936385"/>
    <n v="8.8628188486138307E-2"/>
    <n v="0.58754869283469102"/>
    <n v="0.32382311867917002"/>
  </r>
  <r>
    <x v="17"/>
    <x v="26"/>
    <n v="0.412194111533009"/>
    <n v="8.8347901715183003E-2"/>
    <n v="0.60285257796910396"/>
    <n v="0.30879952031571301"/>
  </r>
  <r>
    <x v="17"/>
    <x v="27"/>
    <n v="0.73082276471415897"/>
    <n v="5.9295141788131403E-2"/>
    <n v="0.50417380924535504"/>
    <n v="0.43653104896651401"/>
  </r>
  <r>
    <x v="17"/>
    <x v="28"/>
    <n v="0.83494724496746597"/>
    <n v="5.4051696439695797E-2"/>
    <n v="0.48248230422795202"/>
    <n v="0.463465999332352"/>
  </r>
  <r>
    <x v="17"/>
    <x v="29"/>
    <n v="0.781319945503122"/>
    <n v="5.5534913159903401E-2"/>
    <n v="0.481001866107372"/>
    <n v="0.463463220732725"/>
  </r>
  <r>
    <x v="17"/>
    <x v="30"/>
    <n v="0.80551618528972901"/>
    <n v="4.97850292415341E-2"/>
    <n v="0.48294045467998198"/>
    <n v="0.46727451607848403"/>
  </r>
  <r>
    <x v="17"/>
    <x v="31"/>
    <n v="0.84066557685162702"/>
    <n v="5.0490979567193901E-2"/>
    <n v="0.458317353201741"/>
    <n v="0.491191667231065"/>
  </r>
  <r>
    <x v="17"/>
    <x v="32"/>
    <n v="0.789316177494925"/>
    <n v="4.87850055039677E-2"/>
    <n v="0.48377668592390599"/>
    <n v="0.46743830857212698"/>
  </r>
  <r>
    <x v="18"/>
    <x v="0"/>
    <n v="0.78002933125871898"/>
    <n v="1.4054091558034301E-2"/>
    <n v="0.53669349673769495"/>
    <n v="0.44925241170427099"/>
  </r>
  <r>
    <x v="18"/>
    <x v="1"/>
    <n v="0.84363209582574505"/>
    <n v="1.26546179767437E-2"/>
    <n v="0.54356787215228797"/>
    <n v="0.44377750987096798"/>
  </r>
  <r>
    <x v="18"/>
    <x v="2"/>
    <n v="0.99627995193221197"/>
    <n v="1.30353385352866E-2"/>
    <n v="0.52452935779612997"/>
    <n v="0.46243530366858399"/>
  </r>
  <r>
    <x v="18"/>
    <x v="3"/>
    <n v="0.94620694518316595"/>
    <n v="1.25823508328271E-2"/>
    <n v="0.53274485903725699"/>
    <n v="0.45467279012991602"/>
  </r>
  <r>
    <x v="18"/>
    <x v="4"/>
    <n v="0.97993444890875903"/>
    <n v="1.25320834465459E-2"/>
    <n v="0.53160557755839"/>
    <n v="0.45586233899506401"/>
  </r>
  <r>
    <x v="18"/>
    <x v="5"/>
    <n v="0.94906109937461702"/>
    <n v="1.33926233145012E-2"/>
    <n v="0.53924691187517104"/>
    <n v="0.44736046481032798"/>
  </r>
  <r>
    <x v="18"/>
    <x v="6"/>
    <n v="0.96508560032248203"/>
    <n v="1.16258985381182E-2"/>
    <n v="0.53030349684814004"/>
    <n v="0.45807060461374199"/>
  </r>
  <r>
    <x v="18"/>
    <x v="7"/>
    <n v="0.99430964274178202"/>
    <n v="1.3888767196591999E-2"/>
    <n v="0.53765009071552305"/>
    <n v="0.44846114208788501"/>
  </r>
  <r>
    <x v="18"/>
    <x v="8"/>
    <n v="0.95717028568491702"/>
    <n v="1.2353347806436399E-2"/>
    <n v="0.50874766907241098"/>
    <n v="0.47889898312115298"/>
  </r>
  <r>
    <x v="18"/>
    <x v="9"/>
    <n v="1.03080884134484"/>
    <n v="1.12222284974946E-2"/>
    <n v="0.50392137148529503"/>
    <n v="0.48485640001720998"/>
  </r>
  <r>
    <x v="18"/>
    <x v="10"/>
    <n v="1.07190727849491"/>
    <n v="1.28303105746086E-2"/>
    <n v="0.52200344730586501"/>
    <n v="0.46516624211952601"/>
  </r>
  <r>
    <x v="18"/>
    <x v="11"/>
    <n v="1.48557447892785"/>
    <n v="1.03778034819618E-2"/>
    <n v="0.52503733051871804"/>
    <n v="0.46458486599931997"/>
  </r>
  <r>
    <x v="18"/>
    <x v="12"/>
    <n v="0.81571240939688705"/>
    <n v="1.5677639633300301E-2"/>
    <n v="0.55052088167687996"/>
    <n v="0.43380147868982"/>
  </r>
  <r>
    <x v="18"/>
    <x v="13"/>
    <n v="0.88695392779107995"/>
    <n v="1.5786824785084901E-2"/>
    <n v="0.53158376482625402"/>
    <n v="0.452629410388661"/>
  </r>
  <r>
    <x v="18"/>
    <x v="14"/>
    <n v="0.57753574032733501"/>
    <n v="2.5812765752263898E-2"/>
    <n v="0.58457359897663697"/>
    <n v="0.38961363527109899"/>
  </r>
  <r>
    <x v="18"/>
    <x v="15"/>
    <n v="0.13307084973654901"/>
    <n v="7.2801506149126394E-2"/>
    <n v="0.77158040041166098"/>
    <n v="0.15561809343921201"/>
  </r>
  <r>
    <x v="18"/>
    <x v="16"/>
    <n v="0.15246831168918901"/>
    <n v="7.2203757720464501E-2"/>
    <n v="0.76187656095704004"/>
    <n v="0.16591968132249499"/>
  </r>
  <r>
    <x v="18"/>
    <x v="17"/>
    <n v="0.34230529944862498"/>
    <n v="3.8905199995956402E-2"/>
    <n v="0.65052339189541597"/>
    <n v="0.31057140810862799"/>
  </r>
  <r>
    <x v="18"/>
    <x v="18"/>
    <n v="0.70729597524731702"/>
    <n v="1.97274944579326E-2"/>
    <n v="0.60774409847019395"/>
    <n v="0.37252840707187401"/>
  </r>
  <r>
    <x v="18"/>
    <x v="19"/>
    <n v="0.81024630673853304"/>
    <n v="1.78783514212883E-2"/>
    <n v="0.58759896826443003"/>
    <n v="0.394522680314282"/>
  </r>
  <r>
    <x v="18"/>
    <x v="20"/>
    <n v="0.75272863107351895"/>
    <n v="1.9890944104067401E-2"/>
    <n v="0.590371650710101"/>
    <n v="0.389737405185832"/>
  </r>
  <r>
    <x v="18"/>
    <x v="21"/>
    <n v="0.85775277533621996"/>
    <n v="1.8265634197210001E-2"/>
    <n v="0.56954706612264505"/>
    <n v="0.412187299680145"/>
  </r>
  <r>
    <x v="18"/>
    <x v="22"/>
    <n v="0.32589095357176301"/>
    <n v="3.6001950680823902E-2"/>
    <n v="0.67106122343423302"/>
    <n v="0.29293682588494302"/>
  </r>
  <r>
    <x v="18"/>
    <x v="23"/>
    <n v="1.0779098914977201"/>
    <n v="1.5936714603566101E-2"/>
    <n v="0.55730132613793604"/>
    <n v="0.42676195925849802"/>
  </r>
  <r>
    <x v="18"/>
    <x v="24"/>
    <n v="0.16964531914804401"/>
    <n v="6.6850907423218295E-2"/>
    <n v="0.75401609464884201"/>
    <n v="0.17913299792793899"/>
  </r>
  <r>
    <x v="18"/>
    <x v="25"/>
    <n v="0.18934859348969499"/>
    <n v="6.0012067537576499E-2"/>
    <n v="0.72732929359512299"/>
    <n v="0.21265863886729999"/>
  </r>
  <r>
    <x v="18"/>
    <x v="26"/>
    <n v="0.23980741259145399"/>
    <n v="5.0094315328219299E-2"/>
    <n v="0.72295076840140204"/>
    <n v="0.226954916270379"/>
  </r>
  <r>
    <x v="18"/>
    <x v="27"/>
    <n v="0.62526115507179303"/>
    <n v="2.2516839012006101E-2"/>
    <n v="0.62159347904313"/>
    <n v="0.35588968194486398"/>
  </r>
  <r>
    <x v="18"/>
    <x v="28"/>
    <n v="0.826642283306389"/>
    <n v="1.8065243626082202E-2"/>
    <n v="0.57766660095078703"/>
    <n v="0.40426815542312999"/>
  </r>
  <r>
    <x v="18"/>
    <x v="29"/>
    <n v="0.807762656747404"/>
    <n v="1.79676063918786E-2"/>
    <n v="0.56736816983645699"/>
    <n v="0.41466422377166401"/>
  </r>
  <r>
    <x v="18"/>
    <x v="30"/>
    <n v="0.890934753468964"/>
    <n v="1.7750618116624199E-2"/>
    <n v="0.57547041094529106"/>
    <n v="0.40677897093808502"/>
  </r>
  <r>
    <x v="18"/>
    <x v="31"/>
    <n v="0.94557203713420401"/>
    <n v="1.60880593297772E-2"/>
    <n v="0.55180338656532002"/>
    <n v="0.43210855410490301"/>
  </r>
  <r>
    <x v="18"/>
    <x v="32"/>
    <n v="0.87727228550832503"/>
    <n v="1.75123974334787E-2"/>
    <n v="0.56998339900750195"/>
    <n v="0.41250420355901901"/>
  </r>
  <r>
    <x v="19"/>
    <x v="0"/>
    <n v="0.81089467147093997"/>
    <n v="1.8593405871699699E-2"/>
    <n v="0.68302161824458096"/>
    <n v="0.29838497588371898"/>
  </r>
  <r>
    <x v="19"/>
    <x v="1"/>
    <n v="0.87840092117587998"/>
    <n v="1.6943938408140999E-2"/>
    <n v="0.67602911019858303"/>
    <n v="0.30702695139327602"/>
  </r>
  <r>
    <x v="19"/>
    <x v="2"/>
    <n v="1.0051173937253901"/>
    <n v="1.8064635780404702E-2"/>
    <n v="0.68397954293016505"/>
    <n v="0.29795582128942999"/>
  </r>
  <r>
    <x v="19"/>
    <x v="3"/>
    <n v="0.940170844357199"/>
    <n v="2.04512718365157E-2"/>
    <n v="0.68739067964020295"/>
    <n v="0.29215804852328198"/>
  </r>
  <r>
    <x v="19"/>
    <x v="4"/>
    <n v="1.0209610362703101"/>
    <n v="1.66683498067518E-2"/>
    <n v="0.69726147925836401"/>
    <n v="0.28607017093488402"/>
  </r>
  <r>
    <x v="19"/>
    <x v="5"/>
    <n v="1.00358583181932"/>
    <n v="1.55819263721469E-2"/>
    <n v="0.703988791628813"/>
    <n v="0.28042928199903999"/>
  </r>
  <r>
    <x v="19"/>
    <x v="6"/>
    <n v="0.99990812526358097"/>
    <n v="1.6345238016423801E-2"/>
    <n v="0.67630490855044401"/>
    <n v="0.30734985343313198"/>
  </r>
  <r>
    <x v="19"/>
    <x v="7"/>
    <n v="0.97942794463056204"/>
    <n v="1.5622385313864701E-2"/>
    <n v="0.69991053523397295"/>
    <n v="0.28446707945216299"/>
  </r>
  <r>
    <x v="19"/>
    <x v="8"/>
    <n v="0.93859555663973604"/>
    <n v="1.9312720316909698E-2"/>
    <n v="0.68782313501043801"/>
    <n v="0.29286414467265198"/>
  </r>
  <r>
    <x v="19"/>
    <x v="9"/>
    <n v="0.96760790125759899"/>
    <n v="1.8865021901889299E-2"/>
    <n v="0.68999241173843395"/>
    <n v="0.291142566359677"/>
  </r>
  <r>
    <x v="19"/>
    <x v="10"/>
    <n v="1.06499733798445"/>
    <n v="1.90963109947993E-2"/>
    <n v="0.69448926968286195"/>
    <n v="0.28641441932233902"/>
  </r>
  <r>
    <x v="19"/>
    <x v="11"/>
    <n v="1.3903324354050299"/>
    <n v="1.7706285189136001E-2"/>
    <n v="0.69798095628297796"/>
    <n v="0.28431275852788601"/>
  </r>
  <r>
    <x v="19"/>
    <x v="12"/>
    <n v="0.84918749731646803"/>
    <n v="1.8501631467678099E-2"/>
    <n v="0.69945768085858595"/>
    <n v="0.28204068767373502"/>
  </r>
  <r>
    <x v="19"/>
    <x v="13"/>
    <n v="0.87227493969513403"/>
    <n v="1.8279751865780298E-2"/>
    <n v="0.69324244982900196"/>
    <n v="0.28847779830521703"/>
  </r>
  <r>
    <x v="19"/>
    <x v="14"/>
    <n v="0.66528899803534303"/>
    <n v="2.8340648160776302E-2"/>
    <n v="0.72781506049769096"/>
    <n v="0.24384429134153299"/>
  </r>
  <r>
    <x v="19"/>
    <x v="15"/>
    <n v="0.22397869268364001"/>
    <n v="7.2286243271239906E-2"/>
    <n v="0.74138776742477897"/>
    <n v="0.186325989303981"/>
  </r>
  <r>
    <x v="19"/>
    <x v="16"/>
    <n v="0.27753409675590102"/>
    <n v="6.3499153751545606E-2"/>
    <n v="0.77172171393785405"/>
    <n v="0.16477913231060101"/>
  </r>
  <r>
    <x v="19"/>
    <x v="17"/>
    <n v="0.50777677937097798"/>
    <n v="4.11573180395381E-2"/>
    <n v="0.68008761468737899"/>
    <n v="0.27875506727308302"/>
  </r>
  <r>
    <x v="19"/>
    <x v="18"/>
    <n v="0.804986478868705"/>
    <n v="2.8948351814008701E-2"/>
    <n v="0.68979116310069799"/>
    <n v="0.281260485085293"/>
  </r>
  <r>
    <x v="19"/>
    <x v="19"/>
    <n v="0.87986240384559899"/>
    <n v="2.77412092065955E-2"/>
    <n v="0.70630354124837702"/>
    <n v="0.26595524954502803"/>
  </r>
  <r>
    <x v="19"/>
    <x v="20"/>
    <n v="0.79290195147933595"/>
    <n v="2.9429013643548298E-2"/>
    <n v="0.71689353422273705"/>
    <n v="0.25367745213371401"/>
  </r>
  <r>
    <x v="19"/>
    <x v="21"/>
    <n v="0.81259246869412805"/>
    <n v="3.00941801571715E-2"/>
    <n v="0.72320880252611996"/>
    <n v="0.24669701731670801"/>
  </r>
  <r>
    <x v="19"/>
    <x v="22"/>
    <n v="0.46980929047021902"/>
    <n v="4.3236597484711703E-2"/>
    <n v="0.74826974617914099"/>
    <n v="0.208493656336148"/>
  </r>
  <r>
    <x v="19"/>
    <x v="23"/>
    <n v="1.16222689552716"/>
    <n v="2.7238629663485101E-2"/>
    <n v="0.726340636833821"/>
    <n v="0.246420733502693"/>
  </r>
  <r>
    <x v="19"/>
    <x v="24"/>
    <n v="0.35187962383098598"/>
    <n v="4.8147885353385302E-2"/>
    <n v="0.73160637564469899"/>
    <n v="0.22024573900191499"/>
  </r>
  <r>
    <x v="19"/>
    <x v="25"/>
    <n v="0.34234945825288299"/>
    <n v="4.9940777321981898E-2"/>
    <n v="0.70918748881619798"/>
    <n v="0.24087173386182001"/>
  </r>
  <r>
    <x v="19"/>
    <x v="26"/>
    <n v="0.414671261469511"/>
    <n v="4.5780363484780297E-2"/>
    <n v="0.77858373680876303"/>
    <n v="0.17563589970645599"/>
  </r>
  <r>
    <x v="19"/>
    <x v="27"/>
    <n v="0.77110869709776497"/>
    <n v="3.1062198514756299E-2"/>
    <n v="0.68208919759134001"/>
    <n v="0.28684860389390299"/>
  </r>
  <r>
    <x v="19"/>
    <x v="28"/>
    <n v="0.91062955779902299"/>
    <n v="2.8992683473129201E-2"/>
    <n v="0.68078620764393605"/>
    <n v="0.29022110888293401"/>
  </r>
  <r>
    <x v="19"/>
    <x v="29"/>
    <n v="0.88856441434956202"/>
    <n v="2.9631002642814801E-2"/>
    <n v="0.67633019704639996"/>
    <n v="0.294038800310785"/>
  </r>
  <r>
    <x v="19"/>
    <x v="30"/>
    <n v="0.93975074988964202"/>
    <n v="2.6189893564519302E-2"/>
    <n v="0.67797870662064097"/>
    <n v="0.29583139981483902"/>
  </r>
  <r>
    <x v="19"/>
    <x v="31"/>
    <n v="1.0009765192031801"/>
    <n v="2.25556645351104E-2"/>
    <n v="0.65514145807362001"/>
    <n v="0.32230287739127"/>
  </r>
  <r>
    <x v="19"/>
    <x v="32"/>
    <n v="0.91275986951973997"/>
    <n v="2.2250515216492201E-2"/>
    <n v="0.69105321303673095"/>
    <n v="0.28669627174677698"/>
  </r>
  <r>
    <x v="20"/>
    <x v="0"/>
    <n v="0.81772366744851699"/>
    <n v="2.0177566162283798E-2"/>
    <n v="0.38360439046153499"/>
    <n v="0.59621804337618101"/>
  </r>
  <r>
    <x v="20"/>
    <x v="1"/>
    <n v="0.85049494446384699"/>
    <n v="2.6487892067450301E-2"/>
    <n v="0.39049617006563198"/>
    <n v="0.58301593786691697"/>
  </r>
  <r>
    <x v="20"/>
    <x v="2"/>
    <n v="1.00557143889148"/>
    <n v="2.1712898378386102E-2"/>
    <n v="0.40356747050908598"/>
    <n v="0.574719631112528"/>
  </r>
  <r>
    <x v="20"/>
    <x v="3"/>
    <n v="0.95311413324138505"/>
    <n v="1.81914810765046E-2"/>
    <n v="0.41647628062049502"/>
    <n v="0.56533223830299995"/>
  </r>
  <r>
    <x v="20"/>
    <x v="4"/>
    <n v="0.99875022343206299"/>
    <n v="1.9754043021796001E-2"/>
    <n v="0.40775745549410802"/>
    <n v="0.57248850148409602"/>
  </r>
  <r>
    <x v="20"/>
    <x v="5"/>
    <n v="0.98649110332977397"/>
    <n v="1.64154402446882E-2"/>
    <n v="0.40233434037923399"/>
    <n v="0.58125021937607702"/>
  </r>
  <r>
    <x v="20"/>
    <x v="6"/>
    <n v="0.98491913519478802"/>
    <n v="2.0749110535433699E-2"/>
    <n v="0.40012760423683702"/>
    <n v="0.57912328522772905"/>
  </r>
  <r>
    <x v="20"/>
    <x v="7"/>
    <n v="0.98941398898644195"/>
    <n v="1.7990930422043999E-2"/>
    <n v="0.402789388863665"/>
    <n v="0.57921968071429097"/>
  </r>
  <r>
    <x v="20"/>
    <x v="8"/>
    <n v="0.99884305575630705"/>
    <n v="2.04370787367027E-2"/>
    <n v="0.39631801883099799"/>
    <n v="0.58324490243229898"/>
  </r>
  <r>
    <x v="20"/>
    <x v="9"/>
    <n v="1.00557570456283"/>
    <n v="2.2384261537446E-2"/>
    <n v="0.39824516868628201"/>
    <n v="0.57937056977627199"/>
  </r>
  <r>
    <x v="20"/>
    <x v="10"/>
    <n v="1.07018551830916"/>
    <n v="1.8990633485253199E-2"/>
    <n v="0.39627270819162602"/>
    <n v="0.58473665832312005"/>
  </r>
  <r>
    <x v="20"/>
    <x v="11"/>
    <n v="1.3389170863834099"/>
    <n v="1.7513912914261999E-2"/>
    <n v="0.413854309869012"/>
    <n v="0.56863177721672598"/>
  </r>
  <r>
    <x v="20"/>
    <x v="12"/>
    <n v="0.78135317625546097"/>
    <n v="2.6385422563345001E-2"/>
    <n v="0.41926482555393602"/>
    <n v="0.55434975188271896"/>
  </r>
  <r>
    <x v="20"/>
    <x v="13"/>
    <n v="0.85599074709627598"/>
    <n v="2.0532110676567801E-2"/>
    <n v="0.41934546318356702"/>
    <n v="0.56012242613986596"/>
  </r>
  <r>
    <x v="20"/>
    <x v="14"/>
    <n v="0.56628012341068601"/>
    <n v="2.88783176915169E-2"/>
    <n v="0.43363685387932299"/>
    <n v="0.53748482842916001"/>
  </r>
  <r>
    <x v="20"/>
    <x v="15"/>
    <n v="0.10202005674872699"/>
    <n v="8.8963305745733398E-2"/>
    <n v="0.51117146728602203"/>
    <n v="0.399865226968245"/>
  </r>
  <r>
    <x v="20"/>
    <x v="16"/>
    <n v="0.13248886630774101"/>
    <n v="7.3728108340783097E-2"/>
    <n v="0.49751752714362102"/>
    <n v="0.42875436451559601"/>
  </r>
  <r>
    <x v="20"/>
    <x v="17"/>
    <n v="0.19193240611712201"/>
    <n v="5.5603383608262599E-2"/>
    <n v="0.51951534142965405"/>
    <n v="0.424881274962083"/>
  </r>
  <r>
    <x v="20"/>
    <x v="18"/>
    <n v="0.63964397322206301"/>
    <n v="2.4348468357213899E-2"/>
    <n v="0.46439887384967998"/>
    <n v="0.51125265779310602"/>
  </r>
  <r>
    <x v="20"/>
    <x v="19"/>
    <n v="0.777185977638712"/>
    <n v="2.3014787015433E-2"/>
    <n v="0.41396855612544398"/>
    <n v="0.56301665685912305"/>
  </r>
  <r>
    <x v="20"/>
    <x v="20"/>
    <n v="0.78860110029493702"/>
    <n v="2.3066581642103401E-2"/>
    <n v="0.40342533354704302"/>
    <n v="0.57350808481085402"/>
  </r>
  <r>
    <x v="20"/>
    <x v="21"/>
    <n v="0.84399593732149802"/>
    <n v="2.2199193599714399E-2"/>
    <n v="0.41193995348956802"/>
    <n v="0.56586085291071797"/>
  </r>
  <r>
    <x v="20"/>
    <x v="22"/>
    <n v="0.73721330689430198"/>
    <n v="2.7482983382643499E-2"/>
    <n v="0.55583343998947499"/>
    <n v="0.41668357662788202"/>
  </r>
  <r>
    <x v="20"/>
    <x v="23"/>
    <n v="0.94570909651072599"/>
    <n v="2.4649416576208099E-2"/>
    <n v="0.53256047007102902"/>
    <n v="0.44279011335276303"/>
  </r>
  <r>
    <x v="20"/>
    <x v="24"/>
    <n v="0.16421583799020401"/>
    <n v="5.4443697920531803E-2"/>
    <n v="0.54330729847723702"/>
    <n v="0.40224900360223098"/>
  </r>
  <r>
    <x v="20"/>
    <x v="25"/>
    <n v="0.209164502462444"/>
    <n v="3.96558136901424E-2"/>
    <n v="0.44770142807371499"/>
    <n v="0.51264275823614203"/>
  </r>
  <r>
    <x v="20"/>
    <x v="26"/>
    <n v="0.237170411648086"/>
    <n v="5.0397907487241503E-2"/>
    <n v="0.504120808180058"/>
    <n v="0.44548128433270001"/>
  </r>
  <r>
    <x v="20"/>
    <x v="27"/>
    <n v="0.448669211564791"/>
    <n v="6.5148976189341304E-2"/>
    <n v="0.52975622825227597"/>
    <n v="0.40509479555838301"/>
  </r>
  <r>
    <x v="20"/>
    <x v="28"/>
    <n v="0.95279745863410303"/>
    <n v="2.52850415071957E-2"/>
    <n v="0.42151194129761599"/>
    <n v="0.55320301719518805"/>
  </r>
  <r>
    <x v="20"/>
    <x v="29"/>
    <n v="0.80554076117072704"/>
    <n v="2.7913664256656302E-2"/>
    <n v="0.45425333745665503"/>
    <n v="0.51783299828668905"/>
  </r>
  <r>
    <x v="20"/>
    <x v="30"/>
    <n v="0.86661691658915196"/>
    <n v="3.1775974636276502E-2"/>
    <n v="0.41548789066129699"/>
    <n v="0.552736134702426"/>
  </r>
  <r>
    <x v="20"/>
    <x v="31"/>
    <n v="0.90982068573636099"/>
    <n v="2.2838673682057799E-2"/>
    <n v="0.399746187319728"/>
    <n v="0.57741513899821395"/>
  </r>
  <r>
    <x v="20"/>
    <x v="32"/>
    <n v="0.91093126654947199"/>
    <n v="2.57141823965223E-2"/>
    <n v="0.42909956472952498"/>
    <n v="0.54518625287395295"/>
  </r>
  <r>
    <x v="21"/>
    <x v="0"/>
    <n v="0.77733587378412605"/>
    <n v="6.2381963041650097E-3"/>
    <n v="0.33346395367688397"/>
    <n v="0.66029785001895103"/>
  </r>
  <r>
    <x v="21"/>
    <x v="1"/>
    <n v="0.89373772002483098"/>
    <n v="4.53224248200613E-3"/>
    <n v="0.29665336515506102"/>
    <n v="0.69881439236293297"/>
  </r>
  <r>
    <x v="21"/>
    <x v="2"/>
    <n v="1.00559660011369"/>
    <n v="4.6211354024435101E-3"/>
    <n v="0.33093757622070402"/>
    <n v="0.66444128837685301"/>
  </r>
  <r>
    <x v="21"/>
    <x v="3"/>
    <n v="0.936118358377239"/>
    <n v="6.0894944897506098E-3"/>
    <n v="0.308025514558391"/>
    <n v="0.68588499095185795"/>
  </r>
  <r>
    <x v="21"/>
    <x v="4"/>
    <n v="0.90762501027409603"/>
    <n v="4.6132834946345496E-3"/>
    <n v="0.33151479797137801"/>
    <n v="0.66387191853398697"/>
  </r>
  <r>
    <x v="21"/>
    <x v="5"/>
    <n v="0.85056189592660902"/>
    <n v="5.0366107052589402E-3"/>
    <n v="0.347219054224082"/>
    <n v="0.64774433507065898"/>
  </r>
  <r>
    <x v="21"/>
    <x v="6"/>
    <n v="0.91569524395458102"/>
    <n v="5.6463885870278703E-3"/>
    <n v="0.32511302167404899"/>
    <n v="0.66924058973892298"/>
  </r>
  <r>
    <x v="21"/>
    <x v="7"/>
    <n v="1.51144713438001"/>
    <n v="5.1219049984600204E-3"/>
    <n v="0.25110846200812398"/>
    <n v="0.74376963299341603"/>
  </r>
  <r>
    <x v="21"/>
    <x v="8"/>
    <n v="0.90691598640984294"/>
    <n v="5.6292950416638099E-3"/>
    <n v="0.340807196204579"/>
    <n v="0.65356350875375802"/>
  </r>
  <r>
    <x v="21"/>
    <x v="9"/>
    <n v="1.0056134798785601"/>
    <n v="4.4370485011069197E-3"/>
    <n v="0.304301515739897"/>
    <n v="0.69126143575899601"/>
  </r>
  <r>
    <x v="21"/>
    <x v="10"/>
    <n v="1.06491462446376"/>
    <n v="3.71263677998303E-3"/>
    <n v="0.30626259561911201"/>
    <n v="0.69002476760090503"/>
  </r>
  <r>
    <x v="21"/>
    <x v="11"/>
    <n v="1.22443807241266"/>
    <n v="4.6434598229772297E-3"/>
    <n v="0.30674361833179598"/>
    <n v="0.68861292184522704"/>
  </r>
  <r>
    <x v="21"/>
    <x v="12"/>
    <n v="0.83694227530847398"/>
    <n v="6.0741784193262599E-3"/>
    <n v="0.34367154788540399"/>
    <n v="0.650254273695269"/>
  </r>
  <r>
    <x v="21"/>
    <x v="13"/>
    <n v="0.98646785797000003"/>
    <n v="4.58472573515388E-3"/>
    <n v="0.30873001374187498"/>
    <n v="0.68668526052297096"/>
  </r>
  <r>
    <x v="21"/>
    <x v="14"/>
    <n v="0.51873769174385098"/>
    <n v="8.3000160678300995E-3"/>
    <n v="0.33527879036583502"/>
    <n v="0.65642119356633499"/>
  </r>
  <r>
    <x v="21"/>
    <x v="15"/>
    <n v="2.3088069308958101E-2"/>
    <n v="0.16123841809515899"/>
    <n v="0.52134508912130595"/>
    <n v="0.31741649278353501"/>
  </r>
  <r>
    <x v="21"/>
    <x v="16"/>
    <n v="2.7626473633960098E-2"/>
    <n v="0.14548146890542701"/>
    <n v="0.53129618320666505"/>
    <n v="0.32322234788790799"/>
  </r>
  <r>
    <x v="21"/>
    <x v="17"/>
    <n v="4.0884104409839202E-2"/>
    <n v="9.9903352057399197E-2"/>
    <n v="0.51591400563027301"/>
    <n v="0.38418264231232802"/>
  </r>
  <r>
    <x v="21"/>
    <x v="18"/>
    <n v="0.24750266948570901"/>
    <n v="2.36963446174496E-2"/>
    <n v="0.33518570240145501"/>
    <n v="0.64111795298109497"/>
  </r>
  <r>
    <x v="21"/>
    <x v="19"/>
    <n v="0.66613159741211803"/>
    <n v="7.6610196341116796E-3"/>
    <n v="0.23654085337095301"/>
    <n v="0.75579812699493598"/>
  </r>
  <r>
    <x v="21"/>
    <x v="20"/>
    <n v="0.68413342754934003"/>
    <n v="8.5879125356216994E-3"/>
    <n v="0.23788552144059499"/>
    <n v="0.75352656602378298"/>
  </r>
  <r>
    <x v="21"/>
    <x v="21"/>
    <n v="0.379254771442255"/>
    <n v="1.21383141512625E-2"/>
    <n v="0.31120473141916999"/>
    <n v="0.67665695442956797"/>
  </r>
  <r>
    <x v="21"/>
    <x v="22"/>
    <n v="0.23861634811070301"/>
    <n v="1.83256942765379E-2"/>
    <n v="0.497620126550124"/>
    <n v="0.48405417917333898"/>
  </r>
  <r>
    <x v="21"/>
    <x v="23"/>
    <n v="0.25166024003714998"/>
    <n v="2.0553433591718399E-2"/>
    <n v="0.557182505767437"/>
    <n v="0.42226406064084498"/>
  </r>
  <r>
    <x v="21"/>
    <x v="24"/>
    <n v="4.9187869436084698E-2"/>
    <n v="6.9165881752766098E-2"/>
    <n v="0.47754009684791499"/>
    <n v="0.45329402139931901"/>
  </r>
  <r>
    <x v="21"/>
    <x v="25"/>
    <n v="5.3298688803987401E-2"/>
    <n v="7.9084137511741398E-2"/>
    <n v="0.45610857196663401"/>
    <n v="0.46480729052162501"/>
  </r>
  <r>
    <x v="21"/>
    <x v="26"/>
    <n v="7.7723980057120903E-2"/>
    <n v="5.9275726874954401E-2"/>
    <n v="0.43645784579674901"/>
    <n v="0.50426642732829696"/>
  </r>
  <r>
    <x v="21"/>
    <x v="27"/>
    <n v="0.16163823177001899"/>
    <n v="3.3219448686445198E-2"/>
    <n v="0.46663668220745902"/>
    <n v="0.50014386910609498"/>
  </r>
  <r>
    <x v="21"/>
    <x v="28"/>
    <n v="0.68242773334328199"/>
    <n v="9.4679483765328799E-3"/>
    <n v="0.314513158302407"/>
    <n v="0.67601889332106102"/>
  </r>
  <r>
    <x v="21"/>
    <x v="29"/>
    <n v="0.81104871936155198"/>
    <n v="8.9668283042135394E-3"/>
    <n v="0.25891811080870097"/>
    <n v="0.732115060887086"/>
  </r>
  <r>
    <x v="21"/>
    <x v="30"/>
    <n v="1.0010036415685"/>
    <n v="7.02147755924177E-3"/>
    <n v="0.22072655373937"/>
    <n v="0.77225196870138801"/>
  </r>
  <r>
    <x v="21"/>
    <x v="31"/>
    <n v="1.3450306956842499"/>
    <n v="6.6013153110749704E-3"/>
    <n v="0.195766081560174"/>
    <n v="0.79763260312875095"/>
  </r>
  <r>
    <x v="21"/>
    <x v="32"/>
    <n v="1.0591688711590601"/>
    <n v="8.88550914978351E-3"/>
    <n v="0.23476893966947801"/>
    <n v="0.75634555118073798"/>
  </r>
  <r>
    <x v="22"/>
    <x v="0"/>
    <n v="0.79494483318193498"/>
    <n v="3.26702411495957E-2"/>
    <n v="0.28804364366304103"/>
    <n v="0.67928611518736304"/>
  </r>
  <r>
    <x v="22"/>
    <x v="1"/>
    <n v="0.83027305412819496"/>
    <n v="3.53361495502676E-2"/>
    <n v="0.27818353653903"/>
    <n v="0.68648031391070297"/>
  </r>
  <r>
    <x v="22"/>
    <x v="2"/>
    <n v="1.00920667150925"/>
    <n v="3.0298575988694801E-2"/>
    <n v="0.27344102820579003"/>
    <n v="0.69626039580551502"/>
  </r>
  <r>
    <x v="22"/>
    <x v="3"/>
    <n v="0.91132109561375896"/>
    <n v="3.1230208281122999E-2"/>
    <n v="0.27322681020797901"/>
    <n v="0.695542981510898"/>
  </r>
  <r>
    <x v="22"/>
    <x v="4"/>
    <n v="1.0378586780774499"/>
    <n v="3.4572543563460401E-2"/>
    <n v="0.26773417336133598"/>
    <n v="0.69769328307520395"/>
  </r>
  <r>
    <x v="22"/>
    <x v="5"/>
    <n v="0.93155028691590602"/>
    <n v="2.65892080701071E-2"/>
    <n v="0.28218860973250098"/>
    <n v="0.69122218219739195"/>
  </r>
  <r>
    <x v="22"/>
    <x v="6"/>
    <n v="0.95614685340016103"/>
    <n v="3.0912151622521301E-2"/>
    <n v="0.26860635659603799"/>
    <n v="0.70048149178144103"/>
  </r>
  <r>
    <x v="22"/>
    <x v="7"/>
    <n v="1.0011777078801101"/>
    <n v="3.0416696393750501E-2"/>
    <n v="0.26956175968422003"/>
    <n v="0.70002154392202998"/>
  </r>
  <r>
    <x v="22"/>
    <x v="8"/>
    <n v="0.94553689923839901"/>
    <n v="2.99409703402541E-2"/>
    <n v="0.27862458341202001"/>
    <n v="0.69143444624772599"/>
  </r>
  <r>
    <x v="22"/>
    <x v="9"/>
    <n v="1.00923119300352"/>
    <n v="3.0057729795358701E-2"/>
    <n v="0.27109192187499498"/>
    <n v="0.69885034832964699"/>
  </r>
  <r>
    <x v="22"/>
    <x v="10"/>
    <n v="1.1376252859648399"/>
    <n v="2.6937986186906199E-2"/>
    <n v="0.25086322328836802"/>
    <n v="0.72219879052472602"/>
  </r>
  <r>
    <x v="22"/>
    <x v="11"/>
    <n v="1.4351274410864701"/>
    <n v="2.53011235514496E-2"/>
    <n v="0.24961214739908499"/>
    <n v="0.72508672904946503"/>
  </r>
  <r>
    <x v="22"/>
    <x v="12"/>
    <n v="0.809987445904637"/>
    <n v="3.57679099993835E-2"/>
    <n v="0.31123103832497401"/>
    <n v="0.65300105167564204"/>
  </r>
  <r>
    <x v="22"/>
    <x v="13"/>
    <n v="0.83173975724900695"/>
    <n v="3.6992706335645803E-2"/>
    <n v="0.28380486185436599"/>
    <n v="0.67920243180998796"/>
  </r>
  <r>
    <x v="22"/>
    <x v="14"/>
    <n v="0.52939266723336098"/>
    <n v="5.3216554465183197E-2"/>
    <n v="0.32954600322722799"/>
    <n v="0.61723744230758903"/>
  </r>
  <r>
    <x v="22"/>
    <x v="15"/>
    <n v="8.0459943732609798E-2"/>
    <n v="0.22995124345867701"/>
    <n v="0.53172884417720301"/>
    <n v="0.23831991236412001"/>
  </r>
  <r>
    <x v="22"/>
    <x v="16"/>
    <n v="0.107898474622968"/>
    <n v="0.17265597330306601"/>
    <n v="0.44694879608865001"/>
    <n v="0.38039523060828401"/>
  </r>
  <r>
    <x v="22"/>
    <x v="17"/>
    <n v="0.26569117598606701"/>
    <n v="8.2310224788269895E-2"/>
    <n v="0.34500083137451598"/>
    <n v="0.57268894383721403"/>
  </r>
  <r>
    <x v="22"/>
    <x v="18"/>
    <n v="0.60477770059047598"/>
    <n v="4.7051717820658E-2"/>
    <n v="0.284316681157392"/>
    <n v="0.66863160102194996"/>
  </r>
  <r>
    <x v="22"/>
    <x v="19"/>
    <n v="0.78333314924544994"/>
    <n v="3.69235758716253E-2"/>
    <n v="0.24943886311611799"/>
    <n v="0.71363756101225695"/>
  </r>
  <r>
    <x v="22"/>
    <x v="20"/>
    <n v="0.75759541216939597"/>
    <n v="3.8116681570932801E-2"/>
    <n v="0.26166673502099402"/>
    <n v="0.70021658340807402"/>
  </r>
  <r>
    <x v="22"/>
    <x v="21"/>
    <n v="0.73276911346743101"/>
    <n v="4.3417705413533E-2"/>
    <n v="0.283083995338693"/>
    <n v="0.67349829924777405"/>
  </r>
  <r>
    <x v="22"/>
    <x v="22"/>
    <n v="0.29272134556955798"/>
    <n v="8.1704284102295702E-2"/>
    <n v="0.40642136353432301"/>
    <n v="0.51187435236338097"/>
  </r>
  <r>
    <x v="22"/>
    <x v="23"/>
    <n v="1.0386040838641899"/>
    <n v="3.5212645563469203E-2"/>
    <n v="0.29062511110796702"/>
    <n v="0.674162243328564"/>
  </r>
  <r>
    <x v="22"/>
    <x v="24"/>
    <n v="0.16713162009272001"/>
    <n v="0.11751899869825801"/>
    <n v="0.423014411761231"/>
    <n v="0.45946658954051001"/>
  </r>
  <r>
    <x v="22"/>
    <x v="25"/>
    <n v="0.16452093364283199"/>
    <n v="0.121078195295726"/>
    <n v="0.44302178707385398"/>
    <n v="0.43590001763042102"/>
  </r>
  <r>
    <x v="22"/>
    <x v="26"/>
    <n v="0.207762735173877"/>
    <n v="0.12864816975711801"/>
    <n v="0.42683983019784999"/>
    <n v="0.444512000045032"/>
  </r>
  <r>
    <x v="22"/>
    <x v="27"/>
    <n v="0.59603934434774797"/>
    <n v="4.7648351118372602E-2"/>
    <n v="0.31195878599388399"/>
    <n v="0.640392862887743"/>
  </r>
  <r>
    <x v="22"/>
    <x v="28"/>
    <n v="0.810412123621717"/>
    <n v="4.1226447510919799E-2"/>
    <n v="0.28044130837870002"/>
    <n v="0.67833224411037996"/>
  </r>
  <r>
    <x v="22"/>
    <x v="29"/>
    <n v="0.82723566783118296"/>
    <n v="3.7047209747883302E-2"/>
    <n v="0.25929368338937703"/>
    <n v="0.70365910686273903"/>
  </r>
  <r>
    <x v="22"/>
    <x v="30"/>
    <n v="0.87186265631591597"/>
    <n v="3.4858591703035097E-2"/>
    <n v="0.26837000304342601"/>
    <n v="0.69677140525353898"/>
  </r>
  <r>
    <x v="22"/>
    <x v="31"/>
    <n v="0.92924262602880803"/>
    <n v="3.09763437902923E-2"/>
    <n v="0.24489262545953699"/>
    <n v="0.72413103075017105"/>
  </r>
  <r>
    <x v="22"/>
    <x v="32"/>
    <n v="0.91492519779241399"/>
    <n v="3.5168760450205998E-2"/>
    <n v="0.262042795509495"/>
    <n v="0.70278844404029905"/>
  </r>
  <r>
    <x v="23"/>
    <x v="0"/>
    <n v="0.751660825474052"/>
    <n v="8.7414255601293601E-3"/>
    <n v="0.40769916785111898"/>
    <n v="0.58355940658875205"/>
  </r>
  <r>
    <x v="23"/>
    <x v="1"/>
    <n v="0.80395561563918005"/>
    <n v="9.99416190356767E-3"/>
    <n v="0.40009323214300802"/>
    <n v="0.58991260595342399"/>
  </r>
  <r>
    <x v="23"/>
    <x v="2"/>
    <n v="0.95919025721800699"/>
    <n v="8.9512586537735805E-3"/>
    <n v="0.39970025222422101"/>
    <n v="0.59134848912200499"/>
  </r>
  <r>
    <x v="23"/>
    <x v="3"/>
    <n v="0.90378625596565398"/>
    <n v="7.2099456295535002E-3"/>
    <n v="0.39936265803561399"/>
    <n v="0.59342739633483199"/>
  </r>
  <r>
    <x v="23"/>
    <x v="4"/>
    <n v="0.95132359749641204"/>
    <n v="8.0141519894893192E-3"/>
    <n v="0.40663374830344201"/>
    <n v="0.58535209970706803"/>
  </r>
  <r>
    <x v="23"/>
    <x v="5"/>
    <n v="0.98025634308385901"/>
    <n v="8.7376986239333897E-3"/>
    <n v="0.406154617090555"/>
    <n v="0.58510768428551196"/>
  </r>
  <r>
    <x v="23"/>
    <x v="6"/>
    <n v="0.91541943030245299"/>
    <n v="8.9128839815749705E-3"/>
    <n v="0.417037918104671"/>
    <n v="0.57404919791375397"/>
  </r>
  <r>
    <x v="23"/>
    <x v="7"/>
    <n v="0.97396371763543499"/>
    <n v="9.3208726801469691E-3"/>
    <n v="0.414184747052394"/>
    <n v="0.57649438026745903"/>
  </r>
  <r>
    <x v="23"/>
    <x v="8"/>
    <n v="0.91604064053187095"/>
    <n v="8.7281352971605095E-3"/>
    <n v="0.40713959270003103"/>
    <n v="0.58413227200280804"/>
  </r>
  <r>
    <x v="23"/>
    <x v="9"/>
    <n v="1.0169487089064"/>
    <n v="8.0045541849009492E-3"/>
    <n v="0.38690782111480099"/>
    <n v="0.60508762470029798"/>
  </r>
  <r>
    <x v="23"/>
    <x v="10"/>
    <n v="1.1911608517463901"/>
    <n v="7.5846106371981799E-3"/>
    <n v="0.381142266340323"/>
    <n v="0.61127312302247905"/>
  </r>
  <r>
    <x v="23"/>
    <x v="11"/>
    <n v="1.6362937560002899"/>
    <n v="6.8366003444757396E-3"/>
    <n v="0.39685293224885099"/>
    <n v="0.59631046740667404"/>
  </r>
  <r>
    <x v="23"/>
    <x v="12"/>
    <n v="0.78750626347605701"/>
    <n v="1.12074156777528E-2"/>
    <n v="0.40908304565527598"/>
    <n v="0.57970953866697195"/>
  </r>
  <r>
    <x v="23"/>
    <x v="13"/>
    <n v="0.82772151279926298"/>
    <n v="9.8466848090432504E-3"/>
    <n v="0.40818067101515398"/>
    <n v="0.58197264417580297"/>
  </r>
  <r>
    <x v="23"/>
    <x v="14"/>
    <n v="0.52598644899326197"/>
    <n v="1.3148670712619799E-2"/>
    <n v="0.41167121984059102"/>
    <n v="0.57518010944678899"/>
  </r>
  <r>
    <x v="23"/>
    <x v="15"/>
    <n v="4.6641675254132799E-2"/>
    <n v="0.12052859182245899"/>
    <n v="0.52927948972411498"/>
    <n v="0.35019191845342701"/>
  </r>
  <r>
    <x v="23"/>
    <x v="16"/>
    <n v="5.4686663359309599E-2"/>
    <n v="0.10660484843198"/>
    <n v="0.54829256617882405"/>
    <n v="0.34510258538919603"/>
  </r>
  <r>
    <x v="23"/>
    <x v="17"/>
    <n v="9.6805567480143503E-2"/>
    <n v="6.4249373718331795E-2"/>
    <n v="0.52125003857277896"/>
    <n v="0.41450058770888898"/>
  </r>
  <r>
    <x v="23"/>
    <x v="18"/>
    <n v="0.55951870917327595"/>
    <n v="1.5742246871053099E-2"/>
    <n v="0.45647123923268701"/>
    <n v="0.52778651389625997"/>
  </r>
  <r>
    <x v="23"/>
    <x v="19"/>
    <n v="0.72861248748377605"/>
    <n v="1.34005614400613E-2"/>
    <n v="0.399607760894097"/>
    <n v="0.58699167766584204"/>
  </r>
  <r>
    <x v="23"/>
    <x v="20"/>
    <n v="0.65987803905670195"/>
    <n v="1.36471827526373E-2"/>
    <n v="0.41710201312835699"/>
    <n v="0.56925080411900597"/>
  </r>
  <r>
    <x v="23"/>
    <x v="21"/>
    <n v="0.56842494512373298"/>
    <n v="1.5921586077761899E-2"/>
    <n v="0.44282934514480699"/>
    <n v="0.54124906877743095"/>
  </r>
  <r>
    <x v="23"/>
    <x v="22"/>
    <n v="0.48732378988606501"/>
    <n v="1.7193767417447801E-2"/>
    <n v="0.47336665479493301"/>
    <n v="0.50943957778761895"/>
  </r>
  <r>
    <x v="23"/>
    <x v="23"/>
    <n v="0.65009005207979997"/>
    <n v="1.52299704772824E-2"/>
    <n v="0.50019666046652"/>
    <n v="0.48457336905619802"/>
  </r>
  <r>
    <x v="23"/>
    <x v="24"/>
    <n v="7.4231240299051801E-2"/>
    <n v="7.9550624559827907E-2"/>
    <n v="0.51153825620244098"/>
    <n v="0.40891111923773099"/>
  </r>
  <r>
    <x v="23"/>
    <x v="25"/>
    <n v="8.2582747094789605E-2"/>
    <n v="7.2363572028640896E-2"/>
    <n v="0.50161411950777202"/>
    <n v="0.42602230846358702"/>
  </r>
  <r>
    <x v="23"/>
    <x v="26"/>
    <n v="0.109826291049217"/>
    <n v="6.2665674680642894E-2"/>
    <n v="0.52295257630291303"/>
    <n v="0.41438174901644398"/>
  </r>
  <r>
    <x v="23"/>
    <x v="27"/>
    <n v="0.28024742231710098"/>
    <n v="2.9527142296189E-2"/>
    <n v="0.46538849576039698"/>
    <n v="0.505084361943414"/>
  </r>
  <r>
    <x v="23"/>
    <x v="28"/>
    <n v="0.75291595135685696"/>
    <n v="1.4305485050104099E-2"/>
    <n v="0.44670562036005301"/>
    <n v="0.538988894589843"/>
  </r>
  <r>
    <x v="23"/>
    <x v="29"/>
    <n v="0.76909768906248499"/>
    <n v="1.30283474339601E-2"/>
    <n v="0.440116268151787"/>
    <n v="0.54685538441425297"/>
  </r>
  <r>
    <x v="23"/>
    <x v="30"/>
    <n v="0.85851171131554305"/>
    <n v="1.25716030268491E-2"/>
    <n v="0.38696945284608802"/>
    <n v="0.60045894412706302"/>
  </r>
  <r>
    <x v="23"/>
    <x v="31"/>
    <n v="0.89855893871518899"/>
    <n v="1.16452416092234E-2"/>
    <n v="0.37798007823742502"/>
    <n v="0.61037468015335195"/>
  </r>
  <r>
    <x v="23"/>
    <x v="32"/>
    <n v="0.88895561709262005"/>
    <n v="1.1623164130082299E-2"/>
    <n v="0.385769020793645"/>
    <n v="0.60260781507627303"/>
  </r>
  <r>
    <x v="24"/>
    <x v="0"/>
    <n v="0.81571354076903402"/>
    <n v="3.8022314130534501E-2"/>
    <n v="0.41375501768652201"/>
    <n v="0.54822266818294296"/>
  </r>
  <r>
    <x v="24"/>
    <x v="1"/>
    <n v="0.82349455156402096"/>
    <n v="3.1504025956187801E-2"/>
    <n v="0.42734873430174097"/>
    <n v="0.54114723974207102"/>
  </r>
  <r>
    <x v="24"/>
    <x v="2"/>
    <n v="1.0598742778164101"/>
    <n v="3.1750376378260801E-2"/>
    <n v="0.39476953380598301"/>
    <n v="0.57348008981575604"/>
  </r>
  <r>
    <x v="24"/>
    <x v="3"/>
    <n v="0.97576593668113498"/>
    <n v="3.2598542284748198E-2"/>
    <n v="0.39442464578519498"/>
    <n v="0.57297681193005701"/>
  </r>
  <r>
    <x v="24"/>
    <x v="4"/>
    <n v="1.0009876806364699"/>
    <n v="3.32635360149304E-2"/>
    <n v="0.41198646710623799"/>
    <n v="0.55474999687883197"/>
  </r>
  <r>
    <x v="24"/>
    <x v="5"/>
    <n v="0.98809785423757801"/>
    <n v="3.3710373444091501E-2"/>
    <n v="0.42505125857708298"/>
    <n v="0.54123836797882496"/>
  </r>
  <r>
    <x v="24"/>
    <x v="6"/>
    <n v="1.0106613138791001"/>
    <n v="3.4982995411271103E-2"/>
    <n v="0.409773881938719"/>
    <n v="0.55524312265000997"/>
  </r>
  <r>
    <x v="24"/>
    <x v="7"/>
    <n v="1.03303393732606"/>
    <n v="3.32746194440139E-2"/>
    <n v="0.418814609963165"/>
    <n v="0.54791077059282101"/>
  </r>
  <r>
    <x v="24"/>
    <x v="8"/>
    <n v="0.93656951829617097"/>
    <n v="3.61838776886685E-2"/>
    <n v="0.422629541891615"/>
    <n v="0.54118658041971701"/>
  </r>
  <r>
    <x v="24"/>
    <x v="9"/>
    <n v="0.97560992777895905"/>
    <n v="3.5836520716662698E-2"/>
    <n v="0.410447971581895"/>
    <n v="0.55371550770144295"/>
  </r>
  <r>
    <x v="24"/>
    <x v="10"/>
    <n v="1.1028931606257599"/>
    <n v="3.2658692258632702E-2"/>
    <n v="0.424099686474808"/>
    <n v="0.54324162126655895"/>
  </r>
  <r>
    <x v="24"/>
    <x v="11"/>
    <n v="1.2772983003892999"/>
    <n v="3.1538349204143903E-2"/>
    <n v="0.425470580205834"/>
    <n v="0.54299107059002205"/>
  </r>
  <r>
    <x v="24"/>
    <x v="12"/>
    <n v="0.90369434532816795"/>
    <n v="3.5491568884267001E-2"/>
    <n v="0.42947894794314601"/>
    <n v="0.53502948317258703"/>
  </r>
  <r>
    <x v="24"/>
    <x v="13"/>
    <n v="0.92704768144815797"/>
    <n v="3.42200739386204E-2"/>
    <n v="0.43527563736185398"/>
    <n v="0.53050428869952504"/>
  </r>
  <r>
    <x v="24"/>
    <x v="14"/>
    <n v="0.81868307052456102"/>
    <n v="4.55990651796577E-2"/>
    <n v="0.44451750956441"/>
    <n v="0.509883425255932"/>
  </r>
  <r>
    <x v="24"/>
    <x v="15"/>
    <n v="0.39349056863604098"/>
    <n v="6.5010332830143305E-2"/>
    <n v="0.44954494226328801"/>
    <n v="0.48544472490656898"/>
  </r>
  <r>
    <x v="24"/>
    <x v="16"/>
    <n v="0.47955445263655899"/>
    <n v="5.7699870386290097E-2"/>
    <n v="0.45369817473569202"/>
    <n v="0.488601954878018"/>
  </r>
  <r>
    <x v="24"/>
    <x v="17"/>
    <n v="0.64844015542057099"/>
    <n v="4.6816904018208302E-2"/>
    <n v="0.44240898663920097"/>
    <n v="0.51077410934259004"/>
  </r>
  <r>
    <x v="24"/>
    <x v="18"/>
    <n v="0.83310709718471598"/>
    <n v="4.5071313396121401E-2"/>
    <n v="0.433527447565492"/>
    <n v="0.52140123903838598"/>
  </r>
  <r>
    <x v="24"/>
    <x v="19"/>
    <n v="0.89508491089688602"/>
    <n v="4.0571552129722001E-2"/>
    <n v="0.43844508828364398"/>
    <n v="0.520983359586634"/>
  </r>
  <r>
    <x v="24"/>
    <x v="20"/>
    <n v="0.896980752217997"/>
    <n v="3.9080839512856201E-2"/>
    <n v="0.42056571851496"/>
    <n v="0.54035344197218405"/>
  </r>
  <r>
    <x v="24"/>
    <x v="21"/>
    <n v="0.93902017483426004"/>
    <n v="4.0150283920934303E-2"/>
    <n v="0.43140375476466603"/>
    <n v="0.52844596131439903"/>
  </r>
  <r>
    <x v="24"/>
    <x v="22"/>
    <n v="0.66819562182024295"/>
    <n v="5.0144662129795001E-2"/>
    <n v="0.44593470578041"/>
    <n v="0.50392063208979498"/>
  </r>
  <r>
    <x v="24"/>
    <x v="23"/>
    <n v="1.1124190805584"/>
    <n v="4.3015169475928899E-2"/>
    <n v="0.45449847848484098"/>
    <n v="0.50248635203922998"/>
  </r>
  <r>
    <x v="24"/>
    <x v="24"/>
    <n v="0.49592366415279598"/>
    <n v="5.7340047443026197E-2"/>
    <n v="0.46105911110803"/>
    <n v="0.48160084144894399"/>
  </r>
  <r>
    <x v="24"/>
    <x v="25"/>
    <n v="0.50522141563858902"/>
    <n v="5.5202821100733497E-2"/>
    <n v="0.45924232421772598"/>
    <n v="0.48555485468154003"/>
  </r>
  <r>
    <x v="24"/>
    <x v="26"/>
    <n v="0.63643330650952701"/>
    <n v="5.1390290693205297E-2"/>
    <n v="0.44505118958748602"/>
    <n v="0.50355851971930898"/>
  </r>
  <r>
    <x v="24"/>
    <x v="27"/>
    <n v="0.85127064069730796"/>
    <n v="4.5527704156184498E-2"/>
    <n v="0.44975322872620999"/>
    <n v="0.50471906711760495"/>
  </r>
  <r>
    <x v="24"/>
    <x v="28"/>
    <n v="0.96434205038640797"/>
    <n v="4.2148365804261102E-2"/>
    <n v="0.44415657847016299"/>
    <n v="0.51369505572557606"/>
  </r>
  <r>
    <x v="24"/>
    <x v="29"/>
    <n v="0.93724331493316404"/>
    <n v="4.6380581502947701E-2"/>
    <n v="0.43580893157768302"/>
    <n v="0.51781048691936904"/>
  </r>
  <r>
    <x v="24"/>
    <x v="30"/>
    <n v="1.0059848042536499"/>
    <n v="4.3263175501684799E-2"/>
    <n v="0.43784883223779503"/>
    <n v="0.51888799226051996"/>
  </r>
  <r>
    <x v="24"/>
    <x v="31"/>
    <n v="1.02764322188559"/>
    <n v="3.6719862239963298E-2"/>
    <n v="0.41188675360646498"/>
    <n v="0.55139338415357197"/>
  </r>
  <r>
    <x v="24"/>
    <x v="32"/>
    <n v="0.96495288068154195"/>
    <n v="3.95631534285747E-2"/>
    <n v="0.41480772058916798"/>
    <n v="0.54562912598225799"/>
  </r>
  <r>
    <x v="25"/>
    <x v="0"/>
    <n v="0.90437599488778997"/>
    <n v="8.7529907937344796E-3"/>
    <n v="0.68550265624636297"/>
    <n v="0.30574435295990299"/>
  </r>
  <r>
    <x v="25"/>
    <x v="1"/>
    <n v="0.90010316426780002"/>
    <n v="7.1743035107000802E-3"/>
    <n v="0.69655592289994905"/>
    <n v="0.29626977358935103"/>
  </r>
  <r>
    <x v="25"/>
    <x v="2"/>
    <n v="1.0445796201056401"/>
    <n v="8.0819349529759991E-3"/>
    <n v="0.70947944418401998"/>
    <n v="0.28243862086300398"/>
  </r>
  <r>
    <x v="25"/>
    <x v="3"/>
    <n v="0.98047783390489995"/>
    <n v="7.8568062577181394E-3"/>
    <n v="0.69756024747870604"/>
    <n v="0.29458294626357601"/>
  </r>
  <r>
    <x v="25"/>
    <x v="4"/>
    <n v="1.04734418054874"/>
    <n v="7.7391054441307604E-3"/>
    <n v="0.69906663583635498"/>
    <n v="0.29319425871951399"/>
  </r>
  <r>
    <x v="25"/>
    <x v="5"/>
    <n v="0.95920469837256706"/>
    <n v="8.8384402023378803E-3"/>
    <n v="0.68503821401057996"/>
    <n v="0.306123345787082"/>
  </r>
  <r>
    <x v="25"/>
    <x v="6"/>
    <n v="0.997112368621344"/>
    <n v="8.0083589178620799E-3"/>
    <n v="0.70274635877193703"/>
    <n v="0.28924528231020002"/>
  </r>
  <r>
    <x v="25"/>
    <x v="7"/>
    <n v="0.99959906630566397"/>
    <n v="7.6911723078803597E-3"/>
    <n v="0.70538268433650497"/>
    <n v="0.28692614335561401"/>
  </r>
  <r>
    <x v="25"/>
    <x v="8"/>
    <n v="0.92753282930143099"/>
    <n v="9.0208262380534303E-3"/>
    <n v="0.72237909724704796"/>
    <n v="0.26860007651489798"/>
  </r>
  <r>
    <x v="25"/>
    <x v="9"/>
    <n v="0.99236764987360004"/>
    <n v="9.5490184157864793E-3"/>
    <n v="0.71185038968664505"/>
    <n v="0.27860059189756797"/>
  </r>
  <r>
    <x v="25"/>
    <x v="10"/>
    <n v="1.05644249208184"/>
    <n v="9.8570709225391101E-3"/>
    <n v="0.69889628520441405"/>
    <n v="0.291246643873047"/>
  </r>
  <r>
    <x v="25"/>
    <x v="11"/>
    <n v="1.1908601017286899"/>
    <n v="9.2134212006307805E-3"/>
    <n v="0.74459937042622204"/>
    <n v="0.246187208373147"/>
  </r>
  <r>
    <x v="25"/>
    <x v="12"/>
    <n v="0.90034093740954602"/>
    <n v="9.2287397732517505E-3"/>
    <n v="0.71401764872032203"/>
    <n v="0.27675361150642602"/>
  </r>
  <r>
    <x v="25"/>
    <x v="13"/>
    <n v="0.92103029341891796"/>
    <n v="8.7532254684742003E-3"/>
    <n v="0.71701578418815404"/>
    <n v="0.27423099034337201"/>
  </r>
  <r>
    <x v="25"/>
    <x v="14"/>
    <n v="0.82628029344444298"/>
    <n v="1.02111959775099E-2"/>
    <n v="0.74194839864575102"/>
    <n v="0.24784040537673899"/>
  </r>
  <r>
    <x v="25"/>
    <x v="15"/>
    <n v="0.41827954137928403"/>
    <n v="1.7084325386794601E-2"/>
    <n v="0.84013026629520304"/>
    <n v="0.14278540831800199"/>
  </r>
  <r>
    <x v="25"/>
    <x v="16"/>
    <n v="0.550645117640568"/>
    <n v="1.26043139805786E-2"/>
    <n v="0.80970676869387603"/>
    <n v="0.17768891732554601"/>
  </r>
  <r>
    <x v="25"/>
    <x v="17"/>
    <n v="0.77105267994451698"/>
    <n v="1.2225709799537099E-2"/>
    <n v="0.72680693646634098"/>
    <n v="0.260967353734122"/>
  </r>
  <r>
    <x v="25"/>
    <x v="18"/>
    <n v="0.965081040371079"/>
    <n v="1.06858467391584E-2"/>
    <n v="0.74098016784456"/>
    <n v="0.24833398541628099"/>
  </r>
  <r>
    <x v="25"/>
    <x v="19"/>
    <n v="0.97002102714375704"/>
    <n v="9.4218732985676002E-3"/>
    <n v="0.73248938059083202"/>
    <n v="0.25808874611060001"/>
  </r>
  <r>
    <x v="25"/>
    <x v="20"/>
    <n v="0.96501366468209904"/>
    <n v="1.12195844230793E-2"/>
    <n v="0.72302420468950501"/>
    <n v="0.26575621088741502"/>
  </r>
  <r>
    <x v="25"/>
    <x v="21"/>
    <n v="0.98448470124408005"/>
    <n v="1.0254842760407199E-2"/>
    <n v="0.76287705713981802"/>
    <n v="0.22686810009977501"/>
  </r>
  <r>
    <x v="25"/>
    <x v="22"/>
    <n v="0.69273288155616097"/>
    <n v="1.0518510868972999E-2"/>
    <n v="0.80415831791357295"/>
    <n v="0.18532317121745401"/>
  </r>
  <r>
    <x v="25"/>
    <x v="23"/>
    <n v="1.1250528958891499"/>
    <n v="1.1316408907100501E-2"/>
    <n v="0.79723417142414499"/>
    <n v="0.19144941966875501"/>
  </r>
  <r>
    <x v="25"/>
    <x v="24"/>
    <n v="0.56396287096540698"/>
    <n v="1.38215520110099E-2"/>
    <n v="0.81056561703025498"/>
    <n v="0.17561283095873501"/>
  </r>
  <r>
    <x v="25"/>
    <x v="25"/>
    <n v="0.60172219741404498"/>
    <n v="1.21429063816108E-2"/>
    <n v="0.71358954444558198"/>
    <n v="0.27426754917280699"/>
  </r>
  <r>
    <x v="25"/>
    <x v="26"/>
    <n v="0.71436911697032601"/>
    <n v="1.16746906577542E-2"/>
    <n v="0.76806957281458299"/>
    <n v="0.220255736527663"/>
  </r>
  <r>
    <x v="25"/>
    <x v="27"/>
    <n v="0.93079153398009196"/>
    <n v="1.0968830258929601E-2"/>
    <n v="0.739679865649432"/>
    <n v="0.249351304091638"/>
  </r>
  <r>
    <x v="25"/>
    <x v="28"/>
    <n v="1.03807150623375"/>
    <n v="8.2929103035529802E-3"/>
    <n v="0.72275743458382002"/>
    <n v="0.26894965511262697"/>
  </r>
  <r>
    <x v="25"/>
    <x v="29"/>
    <n v="0.98555464198526399"/>
    <n v="8.9172075968058997E-3"/>
    <n v="0.762231387758597"/>
    <n v="0.228851404644597"/>
  </r>
  <r>
    <x v="25"/>
    <x v="30"/>
    <n v="1.0415749547955799"/>
    <n v="1.3358677208480701E-2"/>
    <n v="0.764063487304526"/>
    <n v="0.222577835486994"/>
  </r>
  <r>
    <x v="25"/>
    <x v="31"/>
    <n v="1.0530062446786601"/>
    <n v="1.12959600258789E-2"/>
    <n v="0.72598795608410405"/>
    <n v="0.26271608389001699"/>
  </r>
  <r>
    <x v="25"/>
    <x v="32"/>
    <n v="1.00983555644877"/>
    <n v="1.1534700420467701E-2"/>
    <n v="0.74685120697231899"/>
    <n v="0.241614092607214"/>
  </r>
  <r>
    <x v="26"/>
    <x v="0"/>
    <n v="0.77847432517853599"/>
    <n v="2.33820485267856E-2"/>
    <n v="0.46615762511355202"/>
    <n v="0.51046032635966199"/>
  </r>
  <r>
    <x v="26"/>
    <x v="1"/>
    <n v="0.82772042849473104"/>
    <n v="2.1586980906555999E-2"/>
    <n v="0.46063540058134"/>
    <n v="0.51777761851210402"/>
  </r>
  <r>
    <x v="26"/>
    <x v="2"/>
    <n v="0.985184291896533"/>
    <n v="2.2932471796742099E-2"/>
    <n v="0.45826765807477499"/>
    <n v="0.51879987012848305"/>
  </r>
  <r>
    <x v="26"/>
    <x v="3"/>
    <n v="0.91934498465267001"/>
    <n v="2.3213958034291798E-2"/>
    <n v="0.45311334148536098"/>
    <n v="0.52367270048034797"/>
  </r>
  <r>
    <x v="26"/>
    <x v="4"/>
    <n v="1.0029754453305499"/>
    <n v="2.02686718142609E-2"/>
    <n v="0.44031236611310398"/>
    <n v="0.53941896207263496"/>
  </r>
  <r>
    <x v="26"/>
    <x v="5"/>
    <n v="0.94612935451114399"/>
    <n v="2.1227971665728301E-2"/>
    <n v="0.45589715861845898"/>
    <n v="0.52287486971581298"/>
  </r>
  <r>
    <x v="26"/>
    <x v="6"/>
    <n v="0.98245364937419"/>
    <n v="2.56284485555235E-2"/>
    <n v="0.45723115985607699"/>
    <n v="0.51714039158839897"/>
  </r>
  <r>
    <x v="26"/>
    <x v="7"/>
    <n v="1.0267180434940499"/>
    <n v="2.1355960888149901E-2"/>
    <n v="0.44518609304599299"/>
    <n v="0.53345794606585695"/>
  </r>
  <r>
    <x v="26"/>
    <x v="8"/>
    <n v="0.93711547925210403"/>
    <n v="2.5824550219070899E-2"/>
    <n v="0.47035120316884399"/>
    <n v="0.50382424661208502"/>
  </r>
  <r>
    <x v="26"/>
    <x v="9"/>
    <n v="0.99184679573358803"/>
    <n v="2.21861657826284E-2"/>
    <n v="0.44662653074992298"/>
    <n v="0.53118730346744802"/>
  </r>
  <r>
    <x v="26"/>
    <x v="10"/>
    <n v="1.12226579375449"/>
    <n v="2.3234320961650599E-2"/>
    <n v="0.45325531660267399"/>
    <n v="0.52351036243567495"/>
  </r>
  <r>
    <x v="26"/>
    <x v="11"/>
    <n v="1.47977140832742"/>
    <n v="2.0791568885594799E-2"/>
    <n v="0.47061404618555502"/>
    <n v="0.50859438492885001"/>
  </r>
  <r>
    <x v="26"/>
    <x v="12"/>
    <n v="0.81630466689242998"/>
    <n v="2.9910702530703E-2"/>
    <n v="0.46346332504572801"/>
    <n v="0.50662597242356899"/>
  </r>
  <r>
    <x v="26"/>
    <x v="13"/>
    <n v="0.88100175938400804"/>
    <n v="2.4802031934570899E-2"/>
    <n v="0.43781696279502802"/>
    <n v="0.537381005270401"/>
  </r>
  <r>
    <x v="26"/>
    <x v="14"/>
    <n v="0.61857907129327105"/>
    <n v="3.41922923845316E-2"/>
    <n v="0.48372932498029803"/>
    <n v="0.48207838263517"/>
  </r>
  <r>
    <x v="26"/>
    <x v="15"/>
    <n v="0.18443833948587299"/>
    <n v="8.3331458580997997E-2"/>
    <n v="0.58428136598796698"/>
    <n v="0.33238717543103502"/>
  </r>
  <r>
    <x v="26"/>
    <x v="16"/>
    <n v="0.22654062458584201"/>
    <n v="7.1088661453026197E-2"/>
    <n v="0.57081954255223599"/>
    <n v="0.358091795994738"/>
  </r>
  <r>
    <x v="26"/>
    <x v="17"/>
    <n v="0.42454953710475402"/>
    <n v="5.1095872934492602E-2"/>
    <n v="0.54786158438743504"/>
    <n v="0.40104254267807199"/>
  </r>
  <r>
    <x v="26"/>
    <x v="18"/>
    <n v="0.73140254300119401"/>
    <n v="3.1555622812874301E-2"/>
    <n v="0.51856147852947199"/>
    <n v="0.44988289865765402"/>
  </r>
  <r>
    <x v="26"/>
    <x v="19"/>
    <n v="0.88623984675294598"/>
    <n v="2.8575924217634E-2"/>
    <n v="0.46007570106742601"/>
    <n v="0.51134837471493999"/>
  </r>
  <r>
    <x v="26"/>
    <x v="20"/>
    <n v="0.84173156220020195"/>
    <n v="3.4552827656025499E-2"/>
    <n v="0.48853437361769397"/>
    <n v="0.47691279872628101"/>
  </r>
  <r>
    <x v="26"/>
    <x v="21"/>
    <n v="0.92413673603458102"/>
    <n v="3.03814532194101E-2"/>
    <n v="0.49540821181565198"/>
    <n v="0.47421033496493797"/>
  </r>
  <r>
    <x v="26"/>
    <x v="22"/>
    <n v="0.442044054776773"/>
    <n v="4.6374630724184102E-2"/>
    <n v="0.55415737070821103"/>
    <n v="0.39946799856760501"/>
  </r>
  <r>
    <x v="26"/>
    <x v="23"/>
    <n v="1.2335225862889401"/>
    <n v="2.88912841550251E-2"/>
    <n v="0.54238630455487402"/>
    <n v="0.42872241129010102"/>
  </r>
  <r>
    <x v="26"/>
    <x v="24"/>
    <n v="0.32215423972265"/>
    <n v="5.8756026185646897E-2"/>
    <n v="0.582255150005904"/>
    <n v="0.35898882380844899"/>
  </r>
  <r>
    <x v="26"/>
    <x v="25"/>
    <n v="0.27896749725667103"/>
    <n v="6.2076191278512799E-2"/>
    <n v="0.52572312663612697"/>
    <n v="0.41220068208535998"/>
  </r>
  <r>
    <x v="26"/>
    <x v="26"/>
    <n v="0.34188472005208098"/>
    <n v="6.3989165050046801E-2"/>
    <n v="0.53388927203021397"/>
    <n v="0.40212156291973999"/>
  </r>
  <r>
    <x v="26"/>
    <x v="27"/>
    <n v="0.73680318300230696"/>
    <n v="3.7200570949793302E-2"/>
    <n v="0.52806850552766604"/>
    <n v="0.43473092352254"/>
  </r>
  <r>
    <x v="26"/>
    <x v="28"/>
    <n v="0.92567124390713795"/>
    <n v="3.2352943337019498E-2"/>
    <n v="0.47084133416284402"/>
    <n v="0.49680572250013699"/>
  </r>
  <r>
    <x v="26"/>
    <x v="29"/>
    <n v="0.90764282765895898"/>
    <n v="3.2828695868646E-2"/>
    <n v="0.48046108243344798"/>
    <n v="0.48671022169790601"/>
  </r>
  <r>
    <x v="26"/>
    <x v="30"/>
    <n v="0.97963979907041598"/>
    <n v="3.1243098712266701E-2"/>
    <n v="0.48469894278905201"/>
    <n v="0.484057958498681"/>
  </r>
  <r>
    <x v="26"/>
    <x v="31"/>
    <n v="1.0750180892188901"/>
    <n v="2.8520183891490799E-2"/>
    <n v="0.46455004095489399"/>
    <n v="0.50692977515361504"/>
  </r>
  <r>
    <x v="26"/>
    <x v="32"/>
    <n v="1.0239819394407199"/>
    <n v="3.2526040500069103E-2"/>
    <n v="0.471398679061177"/>
    <n v="0.49607528043875299"/>
  </r>
  <r>
    <x v="27"/>
    <x v="0"/>
    <n v="0.79095053886363798"/>
    <n v="3.3883940117351997E-2"/>
    <n v="0.40065221988654798"/>
    <n v="0.56546383999609995"/>
  </r>
  <r>
    <x v="27"/>
    <x v="1"/>
    <n v="0.84319856499857104"/>
    <n v="3.3748905637541897E-2"/>
    <n v="0.37933664692305702"/>
    <n v="0.58691444743940102"/>
  </r>
  <r>
    <x v="27"/>
    <x v="2"/>
    <n v="0.98225893208621595"/>
    <n v="3.4233606025838401E-2"/>
    <n v="0.36774495378301297"/>
    <n v="0.598021440191148"/>
  </r>
  <r>
    <x v="27"/>
    <x v="3"/>
    <n v="0.94439631564315996"/>
    <n v="3.5868493024858998E-2"/>
    <n v="0.373417565852599"/>
    <n v="0.59071394112254205"/>
  </r>
  <r>
    <x v="27"/>
    <x v="4"/>
    <n v="1.01890353342672"/>
    <n v="3.3617358276556097E-2"/>
    <n v="0.37556860594399499"/>
    <n v="0.59081403577944902"/>
  </r>
  <r>
    <x v="27"/>
    <x v="5"/>
    <n v="0.99699008053021998"/>
    <n v="3.7052486378877703E-2"/>
    <n v="0.391623549154968"/>
    <n v="0.57132396446615497"/>
  </r>
  <r>
    <x v="27"/>
    <x v="6"/>
    <n v="1.03177288732143"/>
    <n v="3.05321498222078E-2"/>
    <n v="0.39819975373806399"/>
    <n v="0.57126809643972798"/>
  </r>
  <r>
    <x v="27"/>
    <x v="7"/>
    <n v="1.0460066296605099"/>
    <n v="3.0881435540876599E-2"/>
    <n v="0.38364028466936101"/>
    <n v="0.58547827978976197"/>
  </r>
  <r>
    <x v="27"/>
    <x v="8"/>
    <n v="0.91583487814632902"/>
    <n v="3.93704970307059E-2"/>
    <n v="0.37562201851387"/>
    <n v="0.58500748445542405"/>
  </r>
  <r>
    <x v="27"/>
    <x v="9"/>
    <n v="0.99652824302034404"/>
    <n v="3.4954612132342702E-2"/>
    <n v="0.38202240057724002"/>
    <n v="0.58302298729041702"/>
  </r>
  <r>
    <x v="27"/>
    <x v="10"/>
    <n v="1.0600053225305199"/>
    <n v="3.5062980905136203E-2"/>
    <n v="0.38753370080558502"/>
    <n v="0.57740331828927904"/>
  </r>
  <r>
    <x v="27"/>
    <x v="11"/>
    <n v="1.37315407377234"/>
    <n v="3.5705464549592301E-2"/>
    <n v="0.39944487882480001"/>
    <n v="0.56484965662560704"/>
  </r>
  <r>
    <x v="27"/>
    <x v="12"/>
    <n v="0.867583899581306"/>
    <n v="4.0720524417063399E-2"/>
    <n v="0.38172558584236799"/>
    <n v="0.57755388974056898"/>
  </r>
  <r>
    <x v="27"/>
    <x v="13"/>
    <n v="0.93582930113380003"/>
    <n v="3.87620092957396E-2"/>
    <n v="0.37646346230282701"/>
    <n v="0.58477452840143296"/>
  </r>
  <r>
    <x v="27"/>
    <x v="14"/>
    <n v="0.63934591749572001"/>
    <n v="4.7954581337147799E-2"/>
    <n v="0.406187967938896"/>
    <n v="0.54585745072395597"/>
  </r>
  <r>
    <x v="27"/>
    <x v="15"/>
    <n v="0.17657064602769801"/>
    <n v="0.12823032338010201"/>
    <n v="0.40529455969940398"/>
    <n v="0.46647511692049398"/>
  </r>
  <r>
    <x v="27"/>
    <x v="16"/>
    <n v="0.23005624681720699"/>
    <n v="0.116241235212278"/>
    <n v="0.42476743907376702"/>
    <n v="0.45899132571395401"/>
  </r>
  <r>
    <x v="27"/>
    <x v="17"/>
    <n v="0.43760473171658298"/>
    <n v="6.6956391984033595E-2"/>
    <n v="0.43865516192454101"/>
    <n v="0.49438844609142601"/>
  </r>
  <r>
    <x v="27"/>
    <x v="18"/>
    <n v="0.67543745345116701"/>
    <n v="5.2336703899179403E-2"/>
    <n v="0.43067339863349302"/>
    <n v="0.51698989746732704"/>
  </r>
  <r>
    <x v="27"/>
    <x v="19"/>
    <n v="0.79639740070180298"/>
    <n v="4.54142532468352E-2"/>
    <n v="0.39659921974241502"/>
    <n v="0.55798652701074902"/>
  </r>
  <r>
    <x v="27"/>
    <x v="20"/>
    <n v="0.75730336959295896"/>
    <n v="4.6867306607806802E-2"/>
    <n v="0.41379128926915898"/>
    <n v="0.539341404123035"/>
  </r>
  <r>
    <x v="27"/>
    <x v="21"/>
    <n v="0.79704904322701997"/>
    <n v="5.4200449758843201E-2"/>
    <n v="0.41642242386213701"/>
    <n v="0.52937712637902001"/>
  </r>
  <r>
    <x v="27"/>
    <x v="22"/>
    <n v="0.437006895278996"/>
    <n v="6.8371839434330298E-2"/>
    <n v="0.42820710012709101"/>
    <n v="0.50342106043857904"/>
  </r>
  <r>
    <x v="27"/>
    <x v="23"/>
    <n v="1.0121630623968001"/>
    <n v="4.0365759754484497E-2"/>
    <n v="0.412702454807722"/>
    <n v="0.54693178543779297"/>
  </r>
  <r>
    <x v="27"/>
    <x v="24"/>
    <n v="0.27106927319597002"/>
    <n v="9.0340983569957595E-2"/>
    <n v="0.406408138663512"/>
    <n v="0.50325087776652999"/>
  </r>
  <r>
    <x v="27"/>
    <x v="25"/>
    <n v="0.28206140081689801"/>
    <n v="7.8123457080070902E-2"/>
    <n v="0.43119947562740302"/>
    <n v="0.49067706729252603"/>
  </r>
  <r>
    <x v="27"/>
    <x v="26"/>
    <n v="0.36498165648287401"/>
    <n v="6.2486761287352199E-2"/>
    <n v="0.46026251096170101"/>
    <n v="0.47725072775094701"/>
  </r>
  <r>
    <x v="27"/>
    <x v="27"/>
    <n v="0.67007664671409595"/>
    <n v="4.9688726593070401E-2"/>
    <n v="0.43966830027512299"/>
    <n v="0.51064297313180695"/>
  </r>
  <r>
    <x v="27"/>
    <x v="28"/>
    <n v="0.75996990577024204"/>
    <n v="4.7016171507858799E-2"/>
    <n v="0.42745711068506398"/>
    <n v="0.52552671780707705"/>
  </r>
  <r>
    <x v="27"/>
    <x v="29"/>
    <n v="0.76614538978731905"/>
    <n v="4.6806690052605897E-2"/>
    <n v="0.43273116975124298"/>
    <n v="0.520462140196151"/>
  </r>
  <r>
    <x v="27"/>
    <x v="30"/>
    <n v="0.80076745377833403"/>
    <n v="4.7234332430259401E-2"/>
    <n v="0.43499100751618502"/>
    <n v="0.51777466005355599"/>
  </r>
  <r>
    <x v="27"/>
    <x v="31"/>
    <n v="0.89048609706984205"/>
    <n v="3.5514121427624397E-2"/>
    <n v="0.39120027948366998"/>
    <n v="0.57328559908870602"/>
  </r>
  <r>
    <x v="27"/>
    <x v="32"/>
    <n v="0.825194049316893"/>
    <n v="4.6933178042068001E-2"/>
    <n v="0.44066616675181602"/>
    <n v="0.512400655206116"/>
  </r>
  <r>
    <x v="28"/>
    <x v="0"/>
    <n v="0.80750758975822101"/>
    <n v="2.9457751663680701E-2"/>
    <n v="0.39583689799648403"/>
    <n v="0.57470535033983505"/>
  </r>
  <r>
    <x v="28"/>
    <x v="1"/>
    <n v="0.89452767030703895"/>
    <n v="2.6275017430883299E-2"/>
    <n v="0.36123132009704301"/>
    <n v="0.61249366247207304"/>
  </r>
  <r>
    <x v="28"/>
    <x v="2"/>
    <n v="1.0288016197518901"/>
    <n v="2.5397980634090701E-2"/>
    <n v="0.37153393906001198"/>
    <n v="0.60306808030589798"/>
  </r>
  <r>
    <x v="28"/>
    <x v="3"/>
    <n v="0.93006326884215595"/>
    <n v="2.5706631034236E-2"/>
    <n v="0.37630054312007299"/>
    <n v="0.59799282584569102"/>
  </r>
  <r>
    <x v="28"/>
    <x v="4"/>
    <n v="1.0219904844293399"/>
    <n v="2.6131209423678099E-2"/>
    <n v="0.38089073100496801"/>
    <n v="0.59297805957135397"/>
  </r>
  <r>
    <x v="28"/>
    <x v="5"/>
    <n v="0.95889715294959599"/>
    <n v="2.6514960330908201E-2"/>
    <n v="0.37909170498977202"/>
    <n v="0.59439333467931899"/>
  </r>
  <r>
    <x v="28"/>
    <x v="6"/>
    <n v="0.956460547673881"/>
    <n v="2.71189544773126E-2"/>
    <n v="0.383305757124629"/>
    <n v="0.58957528839805895"/>
  </r>
  <r>
    <x v="28"/>
    <x v="7"/>
    <n v="0.96717950224671001"/>
    <n v="2.6672436951720901E-2"/>
    <n v="0.37067987777712802"/>
    <n v="0.60264768527115198"/>
  </r>
  <r>
    <x v="28"/>
    <x v="8"/>
    <n v="0.91291554304405098"/>
    <n v="2.8988765784620799E-2"/>
    <n v="0.38374238965244301"/>
    <n v="0.58726884456293604"/>
  </r>
  <r>
    <x v="28"/>
    <x v="9"/>
    <n v="1.0496396769040801"/>
    <n v="2.8094053937573599E-2"/>
    <n v="0.36867891434683803"/>
    <n v="0.603227031715589"/>
  </r>
  <r>
    <x v="28"/>
    <x v="10"/>
    <n v="1.1302379860528999"/>
    <n v="2.3842627541623002E-2"/>
    <n v="0.35155286994297003"/>
    <n v="0.624604502515407"/>
  </r>
  <r>
    <x v="28"/>
    <x v="11"/>
    <n v="1.34177895804014"/>
    <n v="2.2422416877453898E-2"/>
    <n v="0.382438836186276"/>
    <n v="0.59513874693627"/>
  </r>
  <r>
    <x v="28"/>
    <x v="12"/>
    <n v="0.83811789847685303"/>
    <n v="3.2588796994355601E-2"/>
    <n v="0.41272477085302001"/>
    <n v="0.55468643215262503"/>
  </r>
  <r>
    <x v="28"/>
    <x v="13"/>
    <n v="0.89729963697251303"/>
    <n v="3.0167253221672199E-2"/>
    <n v="0.379040143199876"/>
    <n v="0.59079260357845198"/>
  </r>
  <r>
    <x v="28"/>
    <x v="14"/>
    <n v="0.58506257312721899"/>
    <n v="4.0365723715935803E-2"/>
    <n v="0.397927535284404"/>
    <n v="0.56170674099966"/>
  </r>
  <r>
    <x v="28"/>
    <x v="15"/>
    <n v="8.4779753981231096E-2"/>
    <n v="0.15892995571816501"/>
    <n v="0.51194035698077001"/>
    <n v="0.32912968730106601"/>
  </r>
  <r>
    <x v="28"/>
    <x v="16"/>
    <n v="0.10422819369394599"/>
    <n v="0.14780455840291101"/>
    <n v="0.534651782816148"/>
    <n v="0.31754365878093999"/>
  </r>
  <r>
    <x v="28"/>
    <x v="17"/>
    <n v="0.25423683218135701"/>
    <n v="6.8831979301581803E-2"/>
    <n v="0.45420653613996198"/>
    <n v="0.47696148455845599"/>
  </r>
  <r>
    <x v="28"/>
    <x v="18"/>
    <n v="0.56036269324812804"/>
    <n v="4.4002688150902899E-2"/>
    <n v="0.43508739421281201"/>
    <n v="0.52090991763628502"/>
  </r>
  <r>
    <x v="28"/>
    <x v="19"/>
    <n v="0.71396200087696005"/>
    <n v="3.4882399268649097E-2"/>
    <n v="0.39148380618275802"/>
    <n v="0.57363379454859298"/>
  </r>
  <r>
    <x v="28"/>
    <x v="20"/>
    <n v="0.67112595837017397"/>
    <n v="3.9215093369042303E-2"/>
    <n v="0.39499715904541"/>
    <n v="0.56578774758554695"/>
  </r>
  <r>
    <x v="28"/>
    <x v="21"/>
    <n v="0.66544075287483795"/>
    <n v="5.1473550583670799E-2"/>
    <n v="0.42780968390757601"/>
    <n v="0.52071676550875401"/>
  </r>
  <r>
    <x v="28"/>
    <x v="22"/>
    <n v="0.24543009035459101"/>
    <n v="8.2489193295961105E-2"/>
    <n v="0.485358477455957"/>
    <n v="0.432152329248082"/>
  </r>
  <r>
    <x v="28"/>
    <x v="23"/>
    <n v="0.73164916307011596"/>
    <n v="3.7903694089408899E-2"/>
    <n v="0.46794546500265199"/>
    <n v="0.49415084090793898"/>
  </r>
  <r>
    <x v="28"/>
    <x v="24"/>
    <n v="0.17064763742929501"/>
    <n v="0.102863324136075"/>
    <n v="0.48935852289165199"/>
    <n v="0.40777815297227299"/>
  </r>
  <r>
    <x v="28"/>
    <x v="25"/>
    <n v="0.15585968942384101"/>
    <n v="0.110363390482761"/>
    <n v="0.51047746514655101"/>
    <n v="0.37915914437068798"/>
  </r>
  <r>
    <x v="28"/>
    <x v="26"/>
    <n v="0.20143204860116701"/>
    <n v="9.3406994623532497E-2"/>
    <n v="0.48416556265138899"/>
    <n v="0.42242744272507798"/>
  </r>
  <r>
    <x v="28"/>
    <x v="27"/>
    <n v="0.51606802710757904"/>
    <n v="5.0949758878468802E-2"/>
    <n v="0.49909075353402699"/>
    <n v="0.44995948758750498"/>
  </r>
  <r>
    <x v="28"/>
    <x v="28"/>
    <n v="0.76643648549923704"/>
    <n v="4.1602333637137001E-2"/>
    <n v="0.423881829192224"/>
    <n v="0.534515837170639"/>
  </r>
  <r>
    <x v="28"/>
    <x v="29"/>
    <n v="0.77837974015413103"/>
    <n v="3.8124946893900599E-2"/>
    <n v="0.37409793047677198"/>
    <n v="0.58777712262932802"/>
  </r>
  <r>
    <x v="28"/>
    <x v="30"/>
    <n v="0.84577546501504797"/>
    <n v="3.6513021009269897E-2"/>
    <n v="0.372077508871693"/>
    <n v="0.591409470119037"/>
  </r>
  <r>
    <x v="28"/>
    <x v="31"/>
    <n v="0.95353883125370897"/>
    <n v="3.07474834287664E-2"/>
    <n v="0.34514792944536299"/>
    <n v="0.62410458712587003"/>
  </r>
  <r>
    <x v="28"/>
    <x v="32"/>
    <n v="0.93848651108307102"/>
    <n v="3.5166410618818901E-2"/>
    <n v="0.374588346356515"/>
    <n v="0.59024524302466597"/>
  </r>
  <r>
    <x v="29"/>
    <x v="0"/>
    <n v="0.82064647910164701"/>
    <n v="1.6230522476012001E-2"/>
    <n v="0.52428758061224301"/>
    <n v="0.45948189691174501"/>
  </r>
  <r>
    <x v="29"/>
    <x v="1"/>
    <n v="0.82179116307816402"/>
    <n v="1.53683370087218E-2"/>
    <n v="0.51411244232291597"/>
    <n v="0.47051922066836199"/>
  </r>
  <r>
    <x v="29"/>
    <x v="2"/>
    <n v="0.97144119768093495"/>
    <n v="1.39065515832235E-2"/>
    <n v="0.50484112472648002"/>
    <n v="0.48125232369029702"/>
  </r>
  <r>
    <x v="29"/>
    <x v="3"/>
    <n v="0.88434247829642798"/>
    <n v="1.6143557440196299E-2"/>
    <n v="0.51177092089577803"/>
    <n v="0.47208552166402601"/>
  </r>
  <r>
    <x v="29"/>
    <x v="4"/>
    <n v="0.97676846840673803"/>
    <n v="1.5136637361012799E-2"/>
    <n v="0.50722272236824495"/>
    <n v="0.47764064027074199"/>
  </r>
  <r>
    <x v="29"/>
    <x v="5"/>
    <n v="0.94341818623806595"/>
    <n v="1.4765280527708801E-2"/>
    <n v="0.52061144714392005"/>
    <n v="0.46462327232837097"/>
  </r>
  <r>
    <x v="29"/>
    <x v="6"/>
    <n v="0.94440987077816396"/>
    <n v="1.3259291642291801E-2"/>
    <n v="0.53946850171432503"/>
    <n v="0.44727220664338302"/>
  </r>
  <r>
    <x v="29"/>
    <x v="7"/>
    <n v="0.96116026613208505"/>
    <n v="1.5341853673643E-2"/>
    <n v="0.54553417299888596"/>
    <n v="0.43912397332747199"/>
  </r>
  <r>
    <x v="29"/>
    <x v="8"/>
    <n v="0.94111976802502795"/>
    <n v="1.4560325301371701E-2"/>
    <n v="0.503440250458567"/>
    <n v="0.48199942424006098"/>
  </r>
  <r>
    <x v="29"/>
    <x v="9"/>
    <n v="1.0451318098840401"/>
    <n v="1.3728832070330601E-2"/>
    <n v="0.50050278524555702"/>
    <n v="0.48576838268411199"/>
  </r>
  <r>
    <x v="29"/>
    <x v="10"/>
    <n v="1.15864816641076"/>
    <n v="1.15166094056424E-2"/>
    <n v="0.477401391257125"/>
    <n v="0.51108199933723297"/>
  </r>
  <r>
    <x v="29"/>
    <x v="11"/>
    <n v="1.5311221459679401"/>
    <n v="1.3471590020823E-2"/>
    <n v="0.47959305524231699"/>
    <n v="0.50693535473686002"/>
  </r>
  <r>
    <x v="29"/>
    <x v="12"/>
    <n v="0.93325368057305702"/>
    <n v="1.64376192954039E-2"/>
    <n v="0.49275810180622498"/>
    <n v="0.49080427889837103"/>
  </r>
  <r>
    <x v="29"/>
    <x v="13"/>
    <n v="0.93666767068152201"/>
    <n v="1.61091902422059E-2"/>
    <n v="0.48149215222355002"/>
    <n v="0.50239865753424495"/>
  </r>
  <r>
    <x v="29"/>
    <x v="14"/>
    <n v="0.63156428438110301"/>
    <n v="2.3042383279365499E-2"/>
    <n v="0.52089264361203402"/>
    <n v="0.4560649731086"/>
  </r>
  <r>
    <x v="29"/>
    <x v="15"/>
    <n v="0.13954690150429999"/>
    <n v="6.7159631832253597E-2"/>
    <n v="0.583601986840246"/>
    <n v="0.34923838132750101"/>
  </r>
  <r>
    <x v="29"/>
    <x v="16"/>
    <n v="0.17138407579689"/>
    <n v="5.8134451225198898E-2"/>
    <n v="0.57052883566258605"/>
    <n v="0.371336713112215"/>
  </r>
  <r>
    <x v="29"/>
    <x v="17"/>
    <n v="0.32994996742271099"/>
    <n v="3.92006466750556E-2"/>
    <n v="0.55106148456696802"/>
    <n v="0.40973786875797602"/>
  </r>
  <r>
    <x v="29"/>
    <x v="18"/>
    <n v="0.25212298471251199"/>
    <n v="4.3843756520430502E-2"/>
    <n v="0.53729067484274895"/>
    <n v="0.41886556863682101"/>
  </r>
  <r>
    <x v="29"/>
    <x v="19"/>
    <n v="0.64915682067812897"/>
    <n v="2.7019204407162399E-2"/>
    <n v="0.59901855815692995"/>
    <n v="0.37396223743590801"/>
  </r>
  <r>
    <x v="29"/>
    <x v="20"/>
    <n v="0.68798083833083501"/>
    <n v="2.5864688695468398E-2"/>
    <n v="0.55809895166410906"/>
    <n v="0.41603635964042202"/>
  </r>
  <r>
    <x v="29"/>
    <x v="21"/>
    <n v="0.78073749392890102"/>
    <n v="2.2330429377605501E-2"/>
    <n v="0.53937341249164406"/>
    <n v="0.43829615813075001"/>
  </r>
  <r>
    <x v="29"/>
    <x v="22"/>
    <n v="0.33348361933738901"/>
    <n v="3.7103675450685603E-2"/>
    <n v="0.53936196058011598"/>
    <n v="0.42353436396919902"/>
  </r>
  <r>
    <x v="29"/>
    <x v="23"/>
    <n v="0.9302090299372"/>
    <n v="2.4186677310144501E-2"/>
    <n v="0.55910093355798296"/>
    <n v="0.41671238913187297"/>
  </r>
  <r>
    <x v="29"/>
    <x v="24"/>
    <n v="0.204427281947968"/>
    <n v="5.5933969353218101E-2"/>
    <n v="0.55338689891995996"/>
    <n v="0.390679131726822"/>
  </r>
  <r>
    <x v="29"/>
    <x v="25"/>
    <n v="0.237196251532209"/>
    <n v="4.9382839451298399E-2"/>
    <n v="0.536890947547911"/>
    <n v="0.41372621300079099"/>
  </r>
  <r>
    <x v="29"/>
    <x v="26"/>
    <n v="0.26811626399347199"/>
    <n v="5.0245616829183902E-2"/>
    <n v="0.52449547297829602"/>
    <n v="0.42525891019251999"/>
  </r>
  <r>
    <x v="29"/>
    <x v="27"/>
    <n v="0.57939896271835201"/>
    <n v="3.0809307778513699E-2"/>
    <n v="0.526462220424191"/>
    <n v="0.44272847179729602"/>
  </r>
  <r>
    <x v="29"/>
    <x v="28"/>
    <n v="0.81108369567014904"/>
    <n v="2.5525490505870999E-2"/>
    <n v="0.51377050803994095"/>
    <n v="0.46070400145418799"/>
  </r>
  <r>
    <x v="29"/>
    <x v="29"/>
    <n v="0.81376524529677796"/>
    <n v="2.70533510595409E-2"/>
    <n v="0.512839033185432"/>
    <n v="0.46010761575502801"/>
  </r>
  <r>
    <x v="29"/>
    <x v="30"/>
    <n v="0.88442493821562196"/>
    <n v="2.3135689040737002E-2"/>
    <n v="0.51477258260620395"/>
    <n v="0.46209172835305901"/>
  </r>
  <r>
    <x v="29"/>
    <x v="31"/>
    <n v="0.92621181306830902"/>
    <n v="2.0009254893636998E-2"/>
    <n v="0.52170551514279295"/>
    <n v="0.45828522996357002"/>
  </r>
  <r>
    <x v="29"/>
    <x v="32"/>
    <n v="0.89293180113067305"/>
    <n v="2.3405301860149601E-2"/>
    <n v="0.50583218164598198"/>
    <n v="0.47076251649386802"/>
  </r>
  <r>
    <x v="30"/>
    <x v="0"/>
    <n v="0.72778475322580904"/>
    <n v="2.76003795304074E-2"/>
    <n v="0.32951039371019197"/>
    <n v="0.64288922675940097"/>
  </r>
  <r>
    <x v="30"/>
    <x v="1"/>
    <n v="0.80130881514707497"/>
    <n v="2.59471406858864E-2"/>
    <n v="0.32398101853839101"/>
    <n v="0.650071840775723"/>
  </r>
  <r>
    <x v="30"/>
    <x v="2"/>
    <n v="0.97082184208862599"/>
    <n v="2.2968488290497E-2"/>
    <n v="0.323984924352127"/>
    <n v="0.65304658735737697"/>
  </r>
  <r>
    <x v="30"/>
    <x v="3"/>
    <n v="0.948368496718758"/>
    <n v="2.3798506435849898E-2"/>
    <n v="0.32265360255197201"/>
    <n v="0.65354789101217903"/>
  </r>
  <r>
    <x v="30"/>
    <x v="4"/>
    <n v="0.98711543525394896"/>
    <n v="2.4432596290053E-2"/>
    <n v="0.31977840587575102"/>
    <n v="0.65578899783419597"/>
  </r>
  <r>
    <x v="30"/>
    <x v="5"/>
    <n v="0.954254105650715"/>
    <n v="2.4297298609977602E-2"/>
    <n v="0.31924066447392202"/>
    <n v="0.65646203691610105"/>
  </r>
  <r>
    <x v="30"/>
    <x v="6"/>
    <n v="0.95159120241554696"/>
    <n v="2.3892311515808801E-2"/>
    <n v="0.32052991018424698"/>
    <n v="0.65557777829994401"/>
  </r>
  <r>
    <x v="30"/>
    <x v="7"/>
    <n v="0.99627608109905497"/>
    <n v="2.5342146042220098E-2"/>
    <n v="0.31141176512721902"/>
    <n v="0.66324608883056102"/>
  </r>
  <r>
    <x v="30"/>
    <x v="8"/>
    <n v="0.94446883371025303"/>
    <n v="2.8606320712370199E-2"/>
    <n v="0.32393718839869001"/>
    <n v="0.64745649088893997"/>
  </r>
  <r>
    <x v="30"/>
    <x v="9"/>
    <n v="1.04416709806522"/>
    <n v="2.5065278440410298E-2"/>
    <n v="0.32421866038498398"/>
    <n v="0.65071606117460601"/>
  </r>
  <r>
    <x v="30"/>
    <x v="10"/>
    <n v="1.1753403298681"/>
    <n v="2.3486868050943601E-2"/>
    <n v="0.325690963168078"/>
    <n v="0.65082216878097898"/>
  </r>
  <r>
    <x v="30"/>
    <x v="11"/>
    <n v="1.4985030067568901"/>
    <n v="2.1630437013170599E-2"/>
    <n v="0.344270516847278"/>
    <n v="0.63409904613955104"/>
  </r>
  <r>
    <x v="30"/>
    <x v="12"/>
    <n v="0.81192074173092699"/>
    <n v="3.0425618550748299E-2"/>
    <n v="0.33948242268873302"/>
    <n v="0.63009195876051904"/>
  </r>
  <r>
    <x v="30"/>
    <x v="13"/>
    <n v="0.89229527738900805"/>
    <n v="2.7035361939158401E-2"/>
    <n v="0.309142169008292"/>
    <n v="0.66382246905255005"/>
  </r>
  <r>
    <x v="30"/>
    <x v="14"/>
    <n v="0.57761573240194097"/>
    <n v="3.5717539656444301E-2"/>
    <n v="0.35801666883084299"/>
    <n v="0.60626579151271298"/>
  </r>
  <r>
    <x v="30"/>
    <x v="15"/>
    <n v="0.12879198244783099"/>
    <n v="8.8849192532351601E-2"/>
    <n v="0.44009767921420501"/>
    <n v="0.47105312825344398"/>
  </r>
  <r>
    <x v="30"/>
    <x v="16"/>
    <n v="0.16600711681008301"/>
    <n v="7.8660867412332303E-2"/>
    <n v="0.44050875778036802"/>
    <n v="0.48083037480730001"/>
  </r>
  <r>
    <x v="30"/>
    <x v="17"/>
    <n v="0.345519484557609"/>
    <n v="5.1165146219641203E-2"/>
    <n v="0.41822855513963397"/>
    <n v="0.53060629864072495"/>
  </r>
  <r>
    <x v="30"/>
    <x v="18"/>
    <n v="0.71283816252075904"/>
    <n v="4.00033710975169E-2"/>
    <n v="0.38629883900563999"/>
    <n v="0.57369778989684295"/>
  </r>
  <r>
    <x v="30"/>
    <x v="19"/>
    <n v="0.95043819262364304"/>
    <n v="2.82375287822983E-2"/>
    <n v="0.33804563504012702"/>
    <n v="0.63371683617757402"/>
  </r>
  <r>
    <x v="30"/>
    <x v="20"/>
    <n v="0.82110140628070505"/>
    <n v="3.39884603983098E-2"/>
    <n v="0.34626043828743502"/>
    <n v="0.61975110131425504"/>
  </r>
  <r>
    <x v="30"/>
    <x v="21"/>
    <n v="0.70937361038330404"/>
    <n v="3.7463753247251597E-2"/>
    <n v="0.41421466353359299"/>
    <n v="0.54832158321915503"/>
  </r>
  <r>
    <x v="30"/>
    <x v="22"/>
    <n v="0.36224275381314303"/>
    <n v="4.9964966123610101E-2"/>
    <n v="0.432731638076783"/>
    <n v="0.51730339579960605"/>
  </r>
  <r>
    <x v="30"/>
    <x v="23"/>
    <n v="1.3078319259112099"/>
    <n v="2.6056237788551199E-2"/>
    <n v="0.38767244305050302"/>
    <n v="0.58627131916094599"/>
  </r>
  <r>
    <x v="30"/>
    <x v="24"/>
    <n v="0.222880855227926"/>
    <n v="6.7065589728575195E-2"/>
    <n v="0.43217574826878002"/>
    <n v="0.50075866200264396"/>
  </r>
  <r>
    <x v="30"/>
    <x v="25"/>
    <n v="0.203440939470897"/>
    <n v="6.7255852889600398E-2"/>
    <n v="0.42941005910711599"/>
    <n v="0.50333408800328405"/>
  </r>
  <r>
    <x v="30"/>
    <x v="26"/>
    <n v="0.26413980452006403"/>
    <n v="6.1433596404662803E-2"/>
    <n v="0.41862851781811899"/>
    <n v="0.519937885777219"/>
  </r>
  <r>
    <x v="30"/>
    <x v="27"/>
    <n v="0.66042202803647199"/>
    <n v="4.0159278903928702E-2"/>
    <n v="0.40960382718226701"/>
    <n v="0.55023689391380404"/>
  </r>
  <r>
    <x v="30"/>
    <x v="28"/>
    <n v="0.92537608624784695"/>
    <n v="3.5167111367913097E-2"/>
    <n v="0.36355286381987301"/>
    <n v="0.60128002481221399"/>
  </r>
  <r>
    <x v="30"/>
    <x v="29"/>
    <n v="0.97464306097402298"/>
    <n v="3.0634015528603599E-2"/>
    <n v="0.331603292802925"/>
    <n v="0.63776269166847199"/>
  </r>
  <r>
    <x v="30"/>
    <x v="30"/>
    <n v="1.0856718407433601"/>
    <n v="2.93946609560383E-2"/>
    <n v="0.30437176033748597"/>
    <n v="0.66623357870647604"/>
  </r>
  <r>
    <x v="30"/>
    <x v="31"/>
    <n v="1.1891385964177501"/>
    <n v="2.4666723123991301E-2"/>
    <n v="0.280442073489647"/>
    <n v="0.69489120338636201"/>
  </r>
  <r>
    <x v="30"/>
    <x v="32"/>
    <n v="1.0789510438913501"/>
    <n v="3.0920982655014601E-2"/>
    <n v="0.30811515509322202"/>
    <n v="0.66096386225176396"/>
  </r>
  <r>
    <x v="31"/>
    <x v="0"/>
    <n v="0.91190163535318203"/>
    <n v="6.1285005731189897E-2"/>
    <n v="0.563161203276209"/>
    <n v="0.375553790992601"/>
  </r>
  <r>
    <x v="31"/>
    <x v="1"/>
    <n v="0.93802572366278603"/>
    <n v="6.0016488271109503E-2"/>
    <n v="0.54889806198384095"/>
    <n v="0.39108544974505"/>
  </r>
  <r>
    <x v="31"/>
    <x v="2"/>
    <n v="1.0486999690054899"/>
    <n v="6.1064344965596401E-2"/>
    <n v="0.55404331591036504"/>
    <n v="0.38489233912403897"/>
  </r>
  <r>
    <x v="31"/>
    <x v="3"/>
    <n v="0.95864408451262395"/>
    <n v="6.0427178016343501E-2"/>
    <n v="0.55112233916304998"/>
    <n v="0.38845048282060601"/>
  </r>
  <r>
    <x v="31"/>
    <x v="4"/>
    <n v="1.02002813139854"/>
    <n v="6.0650053380139998E-2"/>
    <n v="0.55436650654488095"/>
    <n v="0.38498344007497898"/>
  </r>
  <r>
    <x v="31"/>
    <x v="5"/>
    <n v="0.98739976481637204"/>
    <n v="6.5561676199932306E-2"/>
    <n v="0.55866740246830504"/>
    <n v="0.37577092133176199"/>
  </r>
  <r>
    <x v="31"/>
    <x v="6"/>
    <n v="1.03115912109462"/>
    <n v="6.1185657871895199E-2"/>
    <n v="0.55934417647590096"/>
    <n v="0.37947016565220398"/>
  </r>
  <r>
    <x v="31"/>
    <x v="7"/>
    <n v="0.95644895427454601"/>
    <n v="6.0323454544405797E-2"/>
    <n v="0.55196662866534596"/>
    <n v="0.38770991679024802"/>
  </r>
  <r>
    <x v="31"/>
    <x v="8"/>
    <n v="0.94081477614037101"/>
    <n v="6.3837191964722997E-2"/>
    <n v="0.561404268768253"/>
    <n v="0.37475853926702402"/>
  </r>
  <r>
    <x v="31"/>
    <x v="9"/>
    <n v="1.03863799854894"/>
    <n v="6.7366789465054699E-2"/>
    <n v="0.55649141188031903"/>
    <n v="0.37614179865462599"/>
  </r>
  <r>
    <x v="31"/>
    <x v="10"/>
    <n v="1.05143372170873"/>
    <n v="6.1493315969930303E-2"/>
    <n v="0.54795588924676897"/>
    <n v="0.39055079478330101"/>
  </r>
  <r>
    <x v="31"/>
    <x v="11"/>
    <n v="1.1168061194837999"/>
    <n v="6.4680381746193796E-2"/>
    <n v="0.55794818761616904"/>
    <n v="0.37737143063763701"/>
  </r>
  <r>
    <x v="31"/>
    <x v="12"/>
    <n v="0.90031382119442804"/>
    <n v="6.7691065839774106E-2"/>
    <n v="0.57487875877367201"/>
    <n v="0.35743017538655403"/>
  </r>
  <r>
    <x v="31"/>
    <x v="13"/>
    <n v="0.90842998824408705"/>
    <n v="6.3159280282025596E-2"/>
    <n v="0.55907464881417102"/>
    <n v="0.37776607090380299"/>
  </r>
  <r>
    <x v="31"/>
    <x v="14"/>
    <n v="0.534390679676786"/>
    <n v="9.6515523406743603E-2"/>
    <n v="0.56063993378145605"/>
    <n v="0.34284454281179999"/>
  </r>
  <r>
    <x v="31"/>
    <x v="15"/>
    <n v="8.1960671563902895E-2"/>
    <n v="0.33979667058416202"/>
    <n v="0.47157647667219799"/>
    <n v="0.18862685274363999"/>
  </r>
  <r>
    <x v="31"/>
    <x v="16"/>
    <n v="9.7340999428279604E-2"/>
    <n v="0.322412777143053"/>
    <n v="0.47702443266255701"/>
    <n v="0.20056279019438999"/>
  </r>
  <r>
    <x v="31"/>
    <x v="17"/>
    <n v="0.18319055090752101"/>
    <n v="0.20612041458994201"/>
    <n v="0.56126002868650704"/>
    <n v="0.232619556723551"/>
  </r>
  <r>
    <x v="31"/>
    <x v="18"/>
    <n v="0.373197749582239"/>
    <n v="0.13849385778008"/>
    <n v="0.59688968669558295"/>
    <n v="0.26461645552433699"/>
  </r>
  <r>
    <x v="31"/>
    <x v="19"/>
    <n v="0.46390518849824403"/>
    <n v="0.11150951552279501"/>
    <n v="0.574607720570813"/>
    <n v="0.31388276390639203"/>
  </r>
  <r>
    <x v="31"/>
    <x v="20"/>
    <n v="0.51332817843812495"/>
    <n v="0.108052975201004"/>
    <n v="0.583389777646104"/>
    <n v="0.30855724715289201"/>
  </r>
  <r>
    <x v="31"/>
    <x v="21"/>
    <n v="0.52945929952946502"/>
    <n v="0.11216473961705201"/>
    <n v="0.59796467146691901"/>
    <n v="0.28987058891602902"/>
  </r>
  <r>
    <x v="31"/>
    <x v="22"/>
    <n v="0.25392097375154798"/>
    <n v="0.16372765533745501"/>
    <n v="0.60204506799684798"/>
    <n v="0.23422727666569701"/>
  </r>
  <r>
    <x v="31"/>
    <x v="23"/>
    <n v="0.43845490584741198"/>
    <n v="0.12938007855165501"/>
    <n v="0.60050346953029798"/>
    <n v="0.27011645191804801"/>
  </r>
  <r>
    <x v="31"/>
    <x v="24"/>
    <n v="0.14366042807537499"/>
    <n v="0.22114469221301"/>
    <n v="0.56494473137011902"/>
    <n v="0.21391057641687"/>
  </r>
  <r>
    <x v="31"/>
    <x v="25"/>
    <n v="0.155758145391585"/>
    <n v="0.205711019330795"/>
    <n v="0.57636936529891603"/>
    <n v="0.217919615370289"/>
  </r>
  <r>
    <x v="31"/>
    <x v="26"/>
    <n v="0.21287638522497801"/>
    <n v="0.18434680279041801"/>
    <n v="0.59115510398995896"/>
    <n v="0.224498093219623"/>
  </r>
  <r>
    <x v="31"/>
    <x v="27"/>
    <n v="0.40734830436812097"/>
    <n v="0.128315012921983"/>
    <n v="0.60974096676753098"/>
    <n v="0.26194402031048702"/>
  </r>
  <r>
    <x v="31"/>
    <x v="28"/>
    <n v="0.59077769481661302"/>
    <n v="0.102953176413332"/>
    <n v="0.58129082691376899"/>
    <n v="0.315755996672898"/>
  </r>
  <r>
    <x v="31"/>
    <x v="29"/>
    <n v="0.66993667698236503"/>
    <n v="9.3449375300994605E-2"/>
    <n v="0.55581433091759902"/>
    <n v="0.35073629378140703"/>
  </r>
  <r>
    <x v="31"/>
    <x v="30"/>
    <n v="0.73603132450251096"/>
    <n v="8.5172304594655898E-2"/>
    <n v="0.53955461501572799"/>
    <n v="0.37527308038961599"/>
  </r>
  <r>
    <x v="31"/>
    <x v="31"/>
    <n v="0.80103363436475705"/>
    <n v="7.2354082727151506E-2"/>
    <n v="0.50120622156468997"/>
    <n v="0.42643969570815898"/>
  </r>
  <r>
    <x v="31"/>
    <x v="32"/>
    <n v="0.818407016104853"/>
    <n v="7.6987839468771704E-2"/>
    <n v="0.53504361114309595"/>
    <n v="0.38796854938813202"/>
  </r>
  <r>
    <x v="32"/>
    <x v="0"/>
    <n v="0.90753949848359505"/>
    <n v="4.9953719720334397E-2"/>
    <n v="0.53894322090494196"/>
    <n v="0.41110305937472302"/>
  </r>
  <r>
    <x v="32"/>
    <x v="1"/>
    <n v="0.93424941489501501"/>
    <n v="5.1492224900646699E-2"/>
    <n v="0.55225756377806201"/>
    <n v="0.39625021132129101"/>
  </r>
  <r>
    <x v="32"/>
    <x v="2"/>
    <n v="1.0922547770536599"/>
    <n v="5.11184342261293E-2"/>
    <n v="0.53571517644900601"/>
    <n v="0.41316638932486499"/>
  </r>
  <r>
    <x v="32"/>
    <x v="3"/>
    <n v="1.0123847967550901"/>
    <n v="4.35263739298727E-2"/>
    <n v="0.56444325078342505"/>
    <n v="0.39203037528670198"/>
  </r>
  <r>
    <x v="32"/>
    <x v="4"/>
    <n v="0.99532214191505297"/>
    <n v="5.46307054004396E-2"/>
    <n v="0.55906419186274103"/>
    <n v="0.38630510273681901"/>
  </r>
  <r>
    <x v="32"/>
    <x v="5"/>
    <n v="0.95699744008252996"/>
    <n v="4.65820250870067E-2"/>
    <n v="0.564124769523067"/>
    <n v="0.38929320538992601"/>
  </r>
  <r>
    <x v="32"/>
    <x v="6"/>
    <n v="0.97748585743467098"/>
    <n v="4.6735520042975702E-2"/>
    <n v="0.56080987064958099"/>
    <n v="0.39245460930744402"/>
  </r>
  <r>
    <x v="32"/>
    <x v="7"/>
    <n v="0.99572168813047401"/>
    <n v="4.8898247810021202E-2"/>
    <n v="0.55637008489384498"/>
    <n v="0.39473166729613401"/>
  </r>
  <r>
    <x v="32"/>
    <x v="8"/>
    <n v="0.89123536599803999"/>
    <n v="5.5116649954599597E-2"/>
    <n v="0.57511335742795899"/>
    <n v="0.36976999261744198"/>
  </r>
  <r>
    <x v="32"/>
    <x v="9"/>
    <n v="0.97691875768521297"/>
    <n v="4.8312826238565802E-2"/>
    <n v="0.54030091969278204"/>
    <n v="0.41138625406865198"/>
  </r>
  <r>
    <x v="32"/>
    <x v="10"/>
    <n v="1.00749809286735"/>
    <n v="5.01590688329576E-2"/>
    <n v="0.54381871107750601"/>
    <n v="0.40602222008953698"/>
  </r>
  <r>
    <x v="32"/>
    <x v="11"/>
    <n v="1.25239216869931"/>
    <n v="4.4895998236554602E-2"/>
    <n v="0.57842036005970499"/>
    <n v="0.37668364170374102"/>
  </r>
  <r>
    <x v="32"/>
    <x v="12"/>
    <n v="0.91992215559068402"/>
    <n v="5.1263454347976703E-2"/>
    <n v="0.61706180589327597"/>
    <n v="0.33167473975874801"/>
  </r>
  <r>
    <x v="32"/>
    <x v="13"/>
    <n v="0.86828441698544301"/>
    <n v="6.2413637710509499E-2"/>
    <n v="0.58604327092790298"/>
    <n v="0.35154309136158801"/>
  </r>
  <r>
    <x v="32"/>
    <x v="14"/>
    <n v="0.71323217301160502"/>
    <n v="8.0426564232199294E-2"/>
    <n v="0.61473524573312699"/>
    <n v="0.30483819003467399"/>
  </r>
  <r>
    <x v="32"/>
    <x v="15"/>
    <n v="0.295611562602001"/>
    <n v="0.13717413593792899"/>
    <n v="0.64075703506344905"/>
    <n v="0.22206882899862199"/>
  </r>
  <r>
    <x v="32"/>
    <x v="16"/>
    <n v="0.36070752068622802"/>
    <n v="0.122979337144282"/>
    <n v="0.62417353770605599"/>
    <n v="0.25284712514966201"/>
  </r>
  <r>
    <x v="32"/>
    <x v="17"/>
    <n v="0.59086782857403597"/>
    <n v="9.0949353845928907E-2"/>
    <n v="0.57374988484919898"/>
    <n v="0.33530076130487202"/>
  </r>
  <r>
    <x v="32"/>
    <x v="18"/>
    <n v="0.78751717260312504"/>
    <n v="8.3586329098690598E-2"/>
    <n v="0.56492676356975502"/>
    <n v="0.35148690733155402"/>
  </r>
  <r>
    <x v="32"/>
    <x v="19"/>
    <n v="0.83196932201088702"/>
    <n v="7.8044921251678598E-2"/>
    <n v="0.600865519213166"/>
    <n v="0.321089559535155"/>
  </r>
  <r>
    <x v="32"/>
    <x v="20"/>
    <n v="0.816602773978236"/>
    <n v="8.1141401315729098E-2"/>
    <n v="0.59649407132821397"/>
    <n v="0.32236452735605697"/>
  </r>
  <r>
    <x v="32"/>
    <x v="21"/>
    <n v="0.86846220851485301"/>
    <n v="6.9221609061689698E-2"/>
    <n v="0.57209523821568697"/>
    <n v="0.35868315272262302"/>
  </r>
  <r>
    <x v="32"/>
    <x v="22"/>
    <n v="0.521917786679165"/>
    <n v="0.10489237869121699"/>
    <n v="0.62630661932440801"/>
    <n v="0.26880100198437501"/>
  </r>
  <r>
    <x v="32"/>
    <x v="23"/>
    <n v="0.85756469969355997"/>
    <n v="9.2249720127456497E-2"/>
    <n v="0.62066233634324697"/>
    <n v="0.28708794352929701"/>
  </r>
  <r>
    <x v="32"/>
    <x v="24"/>
    <n v="0.37399516811174"/>
    <n v="0.12603238140360301"/>
    <n v="0.59297583179764002"/>
    <n v="0.28099178679875703"/>
  </r>
  <r>
    <x v="32"/>
    <x v="25"/>
    <n v="0.394115289370635"/>
    <n v="0.121102175099052"/>
    <n v="0.59106118549104603"/>
    <n v="0.28783663940990201"/>
  </r>
  <r>
    <x v="32"/>
    <x v="26"/>
    <n v="0.46761290339259398"/>
    <n v="0.12286132691394699"/>
    <n v="0.57925651119591604"/>
    <n v="0.297882161890137"/>
  </r>
  <r>
    <x v="32"/>
    <x v="27"/>
    <n v="0.77895073928792302"/>
    <n v="8.4441419866496795E-2"/>
    <n v="0.57547417065187001"/>
    <n v="0.34008440948163399"/>
  </r>
  <r>
    <x v="32"/>
    <x v="28"/>
    <n v="0.87012359133219597"/>
    <n v="8.4655281805716603E-2"/>
    <n v="0.64004476680415701"/>
    <n v="0.27529995139012597"/>
  </r>
  <r>
    <x v="32"/>
    <x v="29"/>
    <n v="0.83204114220942005"/>
    <n v="9.4599499340751902E-2"/>
    <n v="0.60201301808902496"/>
    <n v="0.30338748257022302"/>
  </r>
  <r>
    <x v="32"/>
    <x v="30"/>
    <n v="0.93649190309824004"/>
    <n v="8.9541469059047696E-2"/>
    <n v="0.60714531697444996"/>
    <n v="0.30331321396650202"/>
  </r>
  <r>
    <x v="32"/>
    <x v="31"/>
    <n v="0.91990226714629997"/>
    <n v="8.9441825266932701E-2"/>
    <n v="0.61142363028901003"/>
    <n v="0.29913454444405801"/>
  </r>
  <r>
    <x v="32"/>
    <x v="32"/>
    <n v="0.86767771661112802"/>
    <n v="9.1635950861744697E-2"/>
    <n v="0.60335207049379103"/>
    <n v="0.305011978644464"/>
  </r>
  <r>
    <x v="33"/>
    <x v="0"/>
    <n v="0.79955058326661999"/>
    <n v="3.5071422214395298E-2"/>
    <n v="0.52520585044906498"/>
    <n v="0.439722727336539"/>
  </r>
  <r>
    <x v="33"/>
    <x v="1"/>
    <n v="0.87437873130261101"/>
    <n v="3.2793936632699999E-2"/>
    <n v="0.50265224661886398"/>
    <n v="0.46455381674843599"/>
  </r>
  <r>
    <x v="33"/>
    <x v="2"/>
    <n v="1.01826817845119"/>
    <n v="3.09752713859342E-2"/>
    <n v="0.50154266060142005"/>
    <n v="0.46748206801264602"/>
  </r>
  <r>
    <x v="33"/>
    <x v="3"/>
    <n v="0.94989360684552504"/>
    <n v="3.2322308029081898E-2"/>
    <n v="0.49595466864631899"/>
    <n v="0.47172302332459998"/>
  </r>
  <r>
    <x v="33"/>
    <x v="4"/>
    <n v="1.01729854567629"/>
    <n v="3.1508213704074799E-2"/>
    <n v="0.50174807352773898"/>
    <n v="0.46674371276818599"/>
  </r>
  <r>
    <x v="33"/>
    <x v="5"/>
    <n v="0.97590047589013895"/>
    <n v="3.4137769520199701E-2"/>
    <n v="0.49531291157308899"/>
    <n v="0.47054931890671198"/>
  </r>
  <r>
    <x v="33"/>
    <x v="6"/>
    <n v="0.96640704023604895"/>
    <n v="3.2113833814696298E-2"/>
    <n v="0.50941517789077795"/>
    <n v="0.45847098829452498"/>
  </r>
  <r>
    <x v="33"/>
    <x v="7"/>
    <n v="0.97066122830588097"/>
    <n v="3.2273516670137899E-2"/>
    <n v="0.51320911721079598"/>
    <n v="0.45451736611906601"/>
  </r>
  <r>
    <x v="33"/>
    <x v="8"/>
    <n v="0.92681034071386603"/>
    <n v="3.4836034597214197E-2"/>
    <n v="0.51268783421614506"/>
    <n v="0.45247613118663998"/>
  </r>
  <r>
    <x v="33"/>
    <x v="9"/>
    <n v="0.99163161039487802"/>
    <n v="3.3110521867593501E-2"/>
    <n v="0.497508380197343"/>
    <n v="0.469381097935063"/>
  </r>
  <r>
    <x v="33"/>
    <x v="10"/>
    <n v="1.1210253289330001"/>
    <n v="2.75174506210977E-2"/>
    <n v="0.487982807594532"/>
    <n v="0.484499741784371"/>
  </r>
  <r>
    <x v="33"/>
    <x v="11"/>
    <n v="1.38817432998396"/>
    <n v="2.7443051344263499E-2"/>
    <n v="0.49154409160830598"/>
    <n v="0.48101285704743102"/>
  </r>
  <r>
    <x v="33"/>
    <x v="12"/>
    <n v="0.83213004447359995"/>
    <n v="3.4848826579707198E-2"/>
    <n v="0.52857900112317302"/>
    <n v="0.43657217229711998"/>
  </r>
  <r>
    <x v="33"/>
    <x v="13"/>
    <n v="0.88351869536795502"/>
    <n v="3.4003600669445397E-2"/>
    <n v="0.50927775204814996"/>
    <n v="0.45671864728240502"/>
  </r>
  <r>
    <x v="33"/>
    <x v="14"/>
    <n v="0.53883592486377097"/>
    <n v="4.9363514548238903E-2"/>
    <n v="0.51677676453419696"/>
    <n v="0.43385972091756397"/>
  </r>
  <r>
    <x v="33"/>
    <x v="15"/>
    <n v="7.5602872093671003E-2"/>
    <n v="0.19376855772749399"/>
    <n v="0.48087983600727602"/>
    <n v="0.32535160626523002"/>
  </r>
  <r>
    <x v="33"/>
    <x v="16"/>
    <n v="9.4108425933135301E-2"/>
    <n v="0.176367355843188"/>
    <n v="0.49545286570188701"/>
    <n v="0.32817977845492402"/>
  </r>
  <r>
    <x v="33"/>
    <x v="17"/>
    <n v="0.218273368080313"/>
    <n v="9.5958298286196897E-2"/>
    <n v="0.54851836993549596"/>
    <n v="0.35552333177830697"/>
  </r>
  <r>
    <x v="33"/>
    <x v="18"/>
    <n v="0.55311214824846899"/>
    <n v="5.2794276203015501E-2"/>
    <n v="0.53211635226060205"/>
    <n v="0.41508937153638198"/>
  </r>
  <r>
    <x v="33"/>
    <x v="19"/>
    <n v="0.65443370994956995"/>
    <n v="4.7700287003820403E-2"/>
    <n v="0.544278600666118"/>
    <n v="0.408021112330061"/>
  </r>
  <r>
    <x v="33"/>
    <x v="20"/>
    <n v="0.61405851995373195"/>
    <n v="5.01529596667801E-2"/>
    <n v="0.52790948435700302"/>
    <n v="0.42193755597621602"/>
  </r>
  <r>
    <x v="33"/>
    <x v="21"/>
    <n v="0.59648860756700295"/>
    <n v="5.4012357519559698E-2"/>
    <n v="0.56737618110627297"/>
    <n v="0.37861146137416701"/>
  </r>
  <r>
    <x v="33"/>
    <x v="22"/>
    <n v="0.228985109890183"/>
    <n v="9.2192680615905395E-2"/>
    <n v="0.54413357566582299"/>
    <n v="0.36367374371827099"/>
  </r>
  <r>
    <x v="33"/>
    <x v="23"/>
    <n v="0.64007907198450997"/>
    <n v="5.3136830239363698E-2"/>
    <n v="0.57725283156785601"/>
    <n v="0.369610338192781"/>
  </r>
  <r>
    <x v="33"/>
    <x v="24"/>
    <n v="0.123661524202225"/>
    <n v="0.13946057459205499"/>
    <n v="0.52329172618033304"/>
    <n v="0.337247699227612"/>
  </r>
  <r>
    <x v="33"/>
    <x v="25"/>
    <n v="0.13534224419475799"/>
    <n v="0.13365909211898999"/>
    <n v="0.52967034598107299"/>
    <n v="0.33667056189993699"/>
  </r>
  <r>
    <x v="33"/>
    <x v="26"/>
    <n v="0.17579570452329699"/>
    <n v="0.118522886837438"/>
    <n v="0.50356794458609999"/>
    <n v="0.37790916857646201"/>
  </r>
  <r>
    <x v="33"/>
    <x v="27"/>
    <n v="0.49337311896381603"/>
    <n v="6.6795894704013994E-2"/>
    <n v="0.55847679902347602"/>
    <n v="0.37472730627251"/>
  </r>
  <r>
    <x v="33"/>
    <x v="28"/>
    <n v="0.73824973526026605"/>
    <n v="4.9458281408047797E-2"/>
    <n v="0.51081455457097402"/>
    <n v="0.439727164020978"/>
  </r>
  <r>
    <x v="33"/>
    <x v="29"/>
    <n v="0.74157636111579905"/>
    <n v="5.1530813915760199E-2"/>
    <n v="0.49146312305756001"/>
    <n v="0.45700606302668001"/>
  </r>
  <r>
    <x v="33"/>
    <x v="30"/>
    <n v="0.85368968190819605"/>
    <n v="5.1656581777614903E-2"/>
    <n v="0.48352252158419501"/>
    <n v="0.46482089663818998"/>
  </r>
  <r>
    <x v="33"/>
    <x v="31"/>
    <n v="0.98869485994672701"/>
    <n v="4.48654870860246E-2"/>
    <n v="0.45398539305338198"/>
    <n v="0.50114911986059396"/>
  </r>
  <r>
    <x v="33"/>
    <x v="32"/>
    <n v="0.94261057623877598"/>
    <n v="4.1558144683527802E-2"/>
    <n v="0.45783550940213502"/>
    <n v="0.50060634591433695"/>
  </r>
  <r>
    <x v="34"/>
    <x v="0"/>
    <n v="0.80778871131060703"/>
    <n v="4.82302544043317E-2"/>
    <n v="0.57000786684071303"/>
    <n v="0.38176187875495599"/>
  </r>
  <r>
    <x v="34"/>
    <x v="1"/>
    <n v="0.80759331953493496"/>
    <n v="4.3807936420251999E-2"/>
    <n v="0.57785473705312496"/>
    <n v="0.378337326526624"/>
  </r>
  <r>
    <x v="34"/>
    <x v="2"/>
    <n v="0.96726270412392301"/>
    <n v="5.1973125370294498E-2"/>
    <n v="0.59951551084662802"/>
    <n v="0.34851136378307701"/>
  </r>
  <r>
    <x v="34"/>
    <x v="3"/>
    <n v="0.92694026212991099"/>
    <n v="4.2282725314773E-2"/>
    <n v="0.57051912143289996"/>
    <n v="0.38719815325232698"/>
  </r>
  <r>
    <x v="34"/>
    <x v="4"/>
    <n v="0.98206951722743197"/>
    <n v="4.6936700153716301E-2"/>
    <n v="0.58828874427783295"/>
    <n v="0.36477455556845001"/>
  </r>
  <r>
    <x v="34"/>
    <x v="5"/>
    <n v="0.96738064000565205"/>
    <n v="4.8740507520837702E-2"/>
    <n v="0.59678583802537399"/>
    <n v="0.35447365445378898"/>
  </r>
  <r>
    <x v="34"/>
    <x v="6"/>
    <n v="0.96686388067836604"/>
    <n v="4.6909398409254503E-2"/>
    <n v="0.58538461327632696"/>
    <n v="0.36770598831441798"/>
  </r>
  <r>
    <x v="34"/>
    <x v="7"/>
    <n v="1.00706774493038"/>
    <n v="4.88563430781912E-2"/>
    <n v="0.56666671288077997"/>
    <n v="0.384476944041029"/>
  </r>
  <r>
    <x v="34"/>
    <x v="8"/>
    <n v="0.93477643940380095"/>
    <n v="4.5170586370085801E-2"/>
    <n v="0.59131130881204097"/>
    <n v="0.363518104817873"/>
  </r>
  <r>
    <x v="34"/>
    <x v="9"/>
    <n v="1.0024107443716801"/>
    <n v="4.6596277492650599E-2"/>
    <n v="0.58896735818199397"/>
    <n v="0.36443636432535498"/>
  </r>
  <r>
    <x v="34"/>
    <x v="10"/>
    <n v="1.1365925279686799"/>
    <n v="4.6415076855496597E-2"/>
    <n v="0.58803574065144004"/>
    <n v="0.36554918249306401"/>
  </r>
  <r>
    <x v="34"/>
    <x v="11"/>
    <n v="1.4932535083146401"/>
    <n v="4.1641191616506798E-2"/>
    <n v="0.59748212844519999"/>
    <n v="0.36087667993829298"/>
  </r>
  <r>
    <x v="34"/>
    <x v="12"/>
    <n v="0.85877647473781304"/>
    <n v="5.0706034222079102E-2"/>
    <n v="0.60643177748896304"/>
    <n v="0.34286218828895798"/>
  </r>
  <r>
    <x v="34"/>
    <x v="13"/>
    <n v="0.902579035578436"/>
    <n v="4.6916319767017399E-2"/>
    <n v="0.60408509745460104"/>
    <n v="0.34899858277838097"/>
  </r>
  <r>
    <x v="34"/>
    <x v="14"/>
    <n v="0.76599921446207997"/>
    <n v="6.0625734285910497E-2"/>
    <n v="0.61142948856596702"/>
    <n v="0.32794477714812198"/>
  </r>
  <r>
    <x v="34"/>
    <x v="15"/>
    <n v="0.35564575708638402"/>
    <n v="0.108388968247905"/>
    <n v="0.66658774224015904"/>
    <n v="0.22502328951193501"/>
  </r>
  <r>
    <x v="34"/>
    <x v="16"/>
    <n v="0.46678307859249601"/>
    <n v="0.102107962215243"/>
    <n v="0.63746392229902205"/>
    <n v="0.26042811548573502"/>
  </r>
  <r>
    <x v="34"/>
    <x v="17"/>
    <n v="0.69188783568621104"/>
    <n v="8.2059169924765696E-2"/>
    <n v="0.62174273951839198"/>
    <n v="0.29619809055684299"/>
  </r>
  <r>
    <x v="34"/>
    <x v="18"/>
    <n v="0.93471367022377405"/>
    <n v="6.2646014856403795E-2"/>
    <n v="0.62053872146011102"/>
    <n v="0.316815263683486"/>
  </r>
  <r>
    <x v="34"/>
    <x v="19"/>
    <n v="0.97894849780735704"/>
    <n v="5.94205468669372E-2"/>
    <n v="0.61873162571741802"/>
    <n v="0.32184782741564399"/>
  </r>
  <r>
    <x v="34"/>
    <x v="20"/>
    <n v="0.91042853977337002"/>
    <n v="6.0019336652206302E-2"/>
    <n v="0.62212034107047698"/>
    <n v="0.31786032227731698"/>
  </r>
  <r>
    <x v="34"/>
    <x v="21"/>
    <n v="1.03652127216761"/>
    <n v="5.5167583825468602E-2"/>
    <n v="0.62576295512506896"/>
    <n v="0.31906946104946199"/>
  </r>
  <r>
    <x v="34"/>
    <x v="22"/>
    <n v="0.68701039178316903"/>
    <n v="7.3057972055343895E-2"/>
    <n v="0.63134197221969601"/>
    <n v="0.29560005572496001"/>
  </r>
  <r>
    <x v="34"/>
    <x v="23"/>
    <n v="1.39800460578724"/>
    <n v="5.5645422317146399E-2"/>
    <n v="0.62576032225422196"/>
    <n v="0.31859425542863201"/>
  </r>
  <r>
    <x v="34"/>
    <x v="24"/>
    <n v="0.437060749782618"/>
    <n v="9.2852429139180806E-2"/>
    <n v="0.65375136132059897"/>
    <n v="0.25339620954022102"/>
  </r>
  <r>
    <x v="34"/>
    <x v="25"/>
    <n v="0.45102167662972098"/>
    <n v="9.4478628412611995E-2"/>
    <n v="0.65713325440418102"/>
    <n v="0.248388117183207"/>
  </r>
  <r>
    <x v="34"/>
    <x v="26"/>
    <n v="0.53988705054053898"/>
    <n v="8.5309098137097902E-2"/>
    <n v="0.647062842914919"/>
    <n v="0.26762805894798303"/>
  </r>
  <r>
    <x v="34"/>
    <x v="27"/>
    <n v="0.91796473057446604"/>
    <n v="5.70063585702884E-2"/>
    <n v="0.63016865672957501"/>
    <n v="0.31282498470013698"/>
  </r>
  <r>
    <x v="34"/>
    <x v="28"/>
    <n v="1.0619445967965599"/>
    <n v="6.0723417400717898E-2"/>
    <n v="0.59422101036907005"/>
    <n v="0.34505557223021199"/>
  </r>
  <r>
    <x v="34"/>
    <x v="29"/>
    <n v="1.0059806095478001"/>
    <n v="6.4105785166862994E-2"/>
    <n v="0.61044671833870201"/>
    <n v="0.325447496494435"/>
  </r>
  <r>
    <x v="34"/>
    <x v="30"/>
    <n v="1.0473866210339899"/>
    <n v="5.7061811377252199E-2"/>
    <n v="0.62517956014149401"/>
    <n v="0.31775862848125402"/>
  </r>
  <r>
    <x v="34"/>
    <x v="31"/>
    <n v="1.03116864721931"/>
    <n v="5.9551759594127403E-2"/>
    <n v="0.584602124929268"/>
    <n v="0.355846115476605"/>
  </r>
  <r>
    <x v="34"/>
    <x v="32"/>
    <n v="0.97291270531324703"/>
    <n v="6.8330473203116707E-2"/>
    <n v="0.61040129147185695"/>
    <n v="0.32126823532502602"/>
  </r>
  <r>
    <x v="35"/>
    <x v="0"/>
    <n v="0.73909106711627104"/>
    <n v="1.1564638781224399E-3"/>
    <n v="0.74456542075571397"/>
    <n v="0.25427811536616302"/>
  </r>
  <r>
    <x v="35"/>
    <x v="1"/>
    <n v="0.76139173030974205"/>
    <n v="4.1268594778001598E-3"/>
    <n v="0.71113680338422702"/>
    <n v="0.28473633713797197"/>
  </r>
  <r>
    <x v="35"/>
    <x v="2"/>
    <n v="0.96070094340691004"/>
    <n v="3.4751167655448002E-3"/>
    <n v="0.75020421904429202"/>
    <n v="0.24632066419016299"/>
  </r>
  <r>
    <x v="35"/>
    <x v="3"/>
    <n v="0.84656274372356499"/>
    <n v="4.0766436413392599E-3"/>
    <n v="0.75182254274036797"/>
    <n v="0.244100813618292"/>
  </r>
  <r>
    <x v="35"/>
    <x v="4"/>
    <n v="0.97190272065245198"/>
    <n v="2.3714690489130301E-3"/>
    <n v="0.74054035962250497"/>
    <n v="0.25708817132858203"/>
  </r>
  <r>
    <x v="35"/>
    <x v="5"/>
    <n v="0.97374258281843795"/>
    <n v="4.8567422380693904E-3"/>
    <n v="0.76169014576179095"/>
    <n v="0.23345311200013999"/>
  </r>
  <r>
    <x v="35"/>
    <x v="6"/>
    <n v="0.937550087495713"/>
    <n v="4.2516145667244104E-3"/>
    <n v="0.75388707118458098"/>
    <n v="0.241861314248695"/>
  </r>
  <r>
    <x v="35"/>
    <x v="7"/>
    <n v="1.00400114277851"/>
    <n v="3.5428833404304899E-3"/>
    <n v="0.731890750775128"/>
    <n v="0.26456636588444199"/>
  </r>
  <r>
    <x v="35"/>
    <x v="8"/>
    <n v="0.88350279162498302"/>
    <n v="5.94900679122355E-3"/>
    <n v="0.72969340640760605"/>
    <n v="0.26435758680117"/>
  </r>
  <r>
    <x v="35"/>
    <x v="9"/>
    <n v="0.974852724664797"/>
    <n v="8.4574151280524101E-3"/>
    <n v="0.74082060774707104"/>
    <n v="0.25072197712487698"/>
  </r>
  <r>
    <x v="35"/>
    <x v="10"/>
    <n v="1.1344055650015501"/>
    <n v="4.16224149834941E-3"/>
    <n v="0.76483543710746205"/>
    <n v="0.231002321394189"/>
  </r>
  <r>
    <x v="35"/>
    <x v="11"/>
    <n v="1.81229590040707"/>
    <n v="2.6824772608432402E-3"/>
    <n v="0.76633929715983495"/>
    <n v="0.23097822557932099"/>
  </r>
  <r>
    <x v="35"/>
    <x v="12"/>
    <n v="0.74925654313750001"/>
    <n v="6.8176147897817197E-3"/>
    <n v="0.75700133849030604"/>
    <n v="0.236181046719912"/>
  </r>
  <r>
    <x v="35"/>
    <x v="13"/>
    <n v="0.78408828221239701"/>
    <n v="5.4277704441507103E-3"/>
    <n v="0.77267488808025897"/>
    <n v="0.22189734147559101"/>
  </r>
  <r>
    <x v="35"/>
    <x v="14"/>
    <n v="0.53811587730888799"/>
    <n v="1.0207203460866E-2"/>
    <n v="0.76445000838219301"/>
    <n v="0.225342788156941"/>
  </r>
  <r>
    <x v="35"/>
    <x v="15"/>
    <n v="7.8881207275473098E-2"/>
    <n v="5.1338344210027198E-2"/>
    <n v="0.69052509411767804"/>
    <n v="0.25813656167229498"/>
  </r>
  <r>
    <x v="35"/>
    <x v="16"/>
    <n v="8.9910250208728004E-2"/>
    <n v="4.3636354908699902E-2"/>
    <n v="0.67821218390583904"/>
    <n v="0.27815146118546102"/>
  </r>
  <r>
    <x v="35"/>
    <x v="17"/>
    <n v="0.36870384883725099"/>
    <n v="1.05713733334428E-2"/>
    <n v="0.75622955928577895"/>
    <n v="0.233199067380778"/>
  </r>
  <r>
    <x v="35"/>
    <x v="18"/>
    <n v="0.76055972565906604"/>
    <n v="5.74855471596854E-3"/>
    <n v="0.77214543503009603"/>
    <n v="0.222106010253935"/>
  </r>
  <r>
    <x v="35"/>
    <x v="19"/>
    <n v="0.92204211270417102"/>
    <n v="6.5968760601106402E-3"/>
    <n v="0.80720305848811602"/>
    <n v="0.18620006545177301"/>
  </r>
  <r>
    <x v="35"/>
    <x v="20"/>
    <n v="0.728974692597118"/>
    <n v="7.3599199140893497E-3"/>
    <n v="0.80443962754704101"/>
    <n v="0.18820045253886999"/>
  </r>
  <r>
    <x v="35"/>
    <x v="21"/>
    <n v="0.80890869384355202"/>
    <n v="5.4315127698985801E-3"/>
    <n v="0.80738840298385095"/>
    <n v="0.18718008424624999"/>
  </r>
  <r>
    <x v="35"/>
    <x v="22"/>
    <n v="0.33626029296472598"/>
    <n v="1.1155177149450701E-2"/>
    <n v="0.82062258973678304"/>
    <n v="0.168222233113766"/>
  </r>
  <r>
    <x v="35"/>
    <x v="23"/>
    <n v="1.39453393713925"/>
    <n v="4.36294431613458E-3"/>
    <n v="0.82963823346190502"/>
    <n v="0.165998822221961"/>
  </r>
  <r>
    <x v="35"/>
    <x v="24"/>
    <n v="0.12598415682269101"/>
    <n v="4.0655320775954101E-2"/>
    <n v="0.80791935438831597"/>
    <n v="0.15142532483572901"/>
  </r>
  <r>
    <x v="35"/>
    <x v="25"/>
    <n v="0.12335163818331001"/>
    <n v="2.54690252950499E-2"/>
    <n v="0.83841580564335505"/>
    <n v="0.13611516906159499"/>
  </r>
  <r>
    <x v="35"/>
    <x v="26"/>
    <n v="0.148776462933357"/>
    <n v="1.86874478490008E-2"/>
    <n v="0.869997493343728"/>
    <n v="0.11131505880727199"/>
  </r>
  <r>
    <x v="35"/>
    <x v="27"/>
    <n v="0.67150680525766804"/>
    <n v="7.4625584010628802E-3"/>
    <n v="0.82304804258116704"/>
    <n v="0.16948939901776999"/>
  </r>
  <r>
    <x v="35"/>
    <x v="28"/>
    <n v="0.94715665196050003"/>
    <n v="5.5850552605839999E-3"/>
    <n v="0.78389682266484395"/>
    <n v="0.21051812207457199"/>
  </r>
  <r>
    <x v="35"/>
    <x v="29"/>
    <n v="0.94032752463482405"/>
    <n v="5.3219875572806004E-3"/>
    <n v="0.75460787744064495"/>
    <n v="0.240070135002075"/>
  </r>
  <r>
    <x v="35"/>
    <x v="30"/>
    <n v="0.97328158124780595"/>
    <n v="7.5673813046060502E-3"/>
    <n v="0.78703807844484597"/>
    <n v="0.20539454025054801"/>
  </r>
  <r>
    <x v="35"/>
    <x v="31"/>
    <n v="1.07578684812604"/>
    <n v="4.4814439116668799E-3"/>
    <n v="0.76802350697474497"/>
    <n v="0.227495049113588"/>
  </r>
  <r>
    <x v="35"/>
    <x v="32"/>
    <n v="0.95201481234227203"/>
    <n v="5.2545637404003698E-3"/>
    <n v="0.75997099192260498"/>
    <n v="0.23477444433699399"/>
  </r>
  <r>
    <x v="36"/>
    <x v="0"/>
    <n v="0.78181123846215905"/>
    <n v="3.74670999312047E-3"/>
    <n v="0.39773385400656702"/>
    <n v="0.59851943600031199"/>
  </r>
  <r>
    <x v="36"/>
    <x v="1"/>
    <n v="0.769753112247194"/>
    <n v="3.7355752970241801E-3"/>
    <n v="0.38521227251440698"/>
    <n v="0.61105215218856901"/>
  </r>
  <r>
    <x v="36"/>
    <x v="2"/>
    <n v="0.94055558667987804"/>
    <n v="3.8313682963851E-3"/>
    <n v="0.381446572871734"/>
    <n v="0.61472205883188102"/>
  </r>
  <r>
    <x v="36"/>
    <x v="3"/>
    <n v="0.92127060453919396"/>
    <n v="5.2575217717181297E-3"/>
    <n v="0.37202780413472097"/>
    <n v="0.62271467409356096"/>
  </r>
  <r>
    <x v="36"/>
    <x v="4"/>
    <n v="0.98488326864439202"/>
    <n v="3.47571035859225E-3"/>
    <n v="0.375851362246923"/>
    <n v="0.62067292739448499"/>
  </r>
  <r>
    <x v="36"/>
    <x v="5"/>
    <n v="0.96008824415988503"/>
    <n v="3.39205272915511E-3"/>
    <n v="0.38435726615548599"/>
    <n v="0.61225068111535796"/>
  </r>
  <r>
    <x v="36"/>
    <x v="6"/>
    <n v="0.97624406381869"/>
    <n v="3.38837764460902E-3"/>
    <n v="0.38634434878535501"/>
    <n v="0.61026727357003596"/>
  </r>
  <r>
    <x v="36"/>
    <x v="7"/>
    <n v="0.99665345034071695"/>
    <n v="3.3542838475918001E-3"/>
    <n v="0.37380583524573502"/>
    <n v="0.62283988090667297"/>
  </r>
  <r>
    <x v="36"/>
    <x v="8"/>
    <n v="0.88558906103058499"/>
    <n v="3.2372939604502901E-3"/>
    <n v="0.38475545566859298"/>
    <n v="0.61200725037095605"/>
  </r>
  <r>
    <x v="36"/>
    <x v="9"/>
    <n v="0.97433492503000496"/>
    <n v="3.0325136829018901E-3"/>
    <n v="0.37555895257777799"/>
    <n v="0.62140853373932003"/>
  </r>
  <r>
    <x v="36"/>
    <x v="10"/>
    <n v="1.1760359723254401"/>
    <n v="3.56187112821848E-3"/>
    <n v="0.35480146686466602"/>
    <n v="0.641636662007115"/>
  </r>
  <r>
    <x v="36"/>
    <x v="11"/>
    <n v="1.63278047272186"/>
    <n v="2.69363668402498E-3"/>
    <n v="0.34070051271547802"/>
    <n v="0.65660585060049703"/>
  </r>
  <r>
    <x v="36"/>
    <x v="12"/>
    <n v="0.82191198715007796"/>
    <n v="4.5540784965224903E-3"/>
    <n v="0.412171943266948"/>
    <n v="0.58327397823652904"/>
  </r>
  <r>
    <x v="36"/>
    <x v="13"/>
    <n v="0.84266965840486197"/>
    <n v="4.7045841441189099E-3"/>
    <n v="0.39400630776968498"/>
    <n v="0.60128910808619596"/>
  </r>
  <r>
    <x v="36"/>
    <x v="14"/>
    <n v="0.55509486093579596"/>
    <n v="6.8316573934172602E-3"/>
    <n v="0.45106390860107198"/>
    <n v="0.542104434005511"/>
  </r>
  <r>
    <x v="36"/>
    <x v="15"/>
    <n v="0.14743227200196199"/>
    <n v="1.4941009708204601E-2"/>
    <n v="0.59550495086008204"/>
    <n v="0.38955403943171302"/>
  </r>
  <r>
    <x v="36"/>
    <x v="16"/>
    <n v="0.20765343556472399"/>
    <n v="1.00108748114352E-2"/>
    <n v="0.51592762645897405"/>
    <n v="0.47406149872959102"/>
  </r>
  <r>
    <x v="36"/>
    <x v="17"/>
    <n v="0.36240580462240002"/>
    <n v="6.8992097189179103E-3"/>
    <n v="0.47656661343845802"/>
    <n v="0.51653417684262404"/>
  </r>
  <r>
    <x v="36"/>
    <x v="18"/>
    <n v="0.59368177591335602"/>
    <n v="5.9895022732306298E-3"/>
    <n v="0.44711957412736097"/>
    <n v="0.54689092359940805"/>
  </r>
  <r>
    <x v="36"/>
    <x v="19"/>
    <n v="0.70790923729837596"/>
    <n v="5.0960557037920597E-3"/>
    <n v="0.41507313533796703"/>
    <n v="0.57983080895824102"/>
  </r>
  <r>
    <x v="36"/>
    <x v="20"/>
    <n v="0.64118405593413197"/>
    <n v="5.8285759805546703E-3"/>
    <n v="0.44389934001178399"/>
    <n v="0.55027208400766203"/>
  </r>
  <r>
    <x v="36"/>
    <x v="21"/>
    <n v="0.76219412682408205"/>
    <n v="5.22361543749066E-3"/>
    <n v="0.40415332017573402"/>
    <n v="0.59062306438677503"/>
  </r>
  <r>
    <x v="36"/>
    <x v="22"/>
    <n v="0.33121606644471502"/>
    <n v="9.8655457683030703E-3"/>
    <n v="0.52455007673508103"/>
    <n v="0.46558437749661602"/>
  </r>
  <r>
    <x v="36"/>
    <x v="23"/>
    <n v="0.86938394945250896"/>
    <n v="5.0928679137117903E-3"/>
    <n v="0.385394330643125"/>
    <n v="0.609512801443163"/>
  </r>
  <r>
    <x v="36"/>
    <x v="24"/>
    <n v="0.193013487472111"/>
    <n v="1.36720928212578E-2"/>
    <n v="0.61873648903862"/>
    <n v="0.36759141814012303"/>
  </r>
  <r>
    <x v="36"/>
    <x v="25"/>
    <n v="0.20495655068839899"/>
    <n v="1.50463083435635E-2"/>
    <n v="0.62306465576746495"/>
    <n v="0.36188903588897098"/>
  </r>
  <r>
    <x v="36"/>
    <x v="26"/>
    <n v="0.246072961392312"/>
    <n v="1.6679192791208799E-2"/>
    <n v="0.59656065696775595"/>
    <n v="0.38676015024103599"/>
  </r>
  <r>
    <x v="36"/>
    <x v="27"/>
    <n v="0.56794866734510996"/>
    <n v="9.4038933206378392E-3"/>
    <n v="0.43389415076459997"/>
    <n v="0.55670195591476201"/>
  </r>
  <r>
    <x v="36"/>
    <x v="28"/>
    <n v="0.78622034661936702"/>
    <n v="6.8938351208669597E-3"/>
    <n v="0.39985086466075298"/>
    <n v="0.59325530021838002"/>
  </r>
  <r>
    <x v="36"/>
    <x v="29"/>
    <n v="0.74169968749820803"/>
    <n v="1.14021441397314E-2"/>
    <n v="0.40673062446094399"/>
    <n v="0.58186723139932395"/>
  </r>
  <r>
    <x v="36"/>
    <x v="30"/>
    <n v="0.82614370959289296"/>
    <n v="6.9190688540690199E-3"/>
    <n v="0.40721329437423298"/>
    <n v="0.58586763677169795"/>
  </r>
  <r>
    <x v="36"/>
    <x v="31"/>
    <n v="0.89724724676276402"/>
    <n v="5.8068283621983702E-3"/>
    <n v="0.37530293651025098"/>
    <n v="0.61889023512755004"/>
  </r>
  <r>
    <x v="36"/>
    <x v="32"/>
    <n v="0.79462787142888103"/>
    <n v="6.8101672205943299E-3"/>
    <n v="0.41003684650434602"/>
    <n v="0.58315298627505896"/>
  </r>
  <r>
    <x v="37"/>
    <x v="0"/>
    <n v="0.79989276100477102"/>
    <n v="1.5294330109561299E-2"/>
    <n v="0.49307140095895902"/>
    <n v="0.49163426893147999"/>
  </r>
  <r>
    <x v="37"/>
    <x v="1"/>
    <n v="0.87571060030871095"/>
    <n v="1.6314582185405099E-2"/>
    <n v="0.47998277117055799"/>
    <n v="0.50370264664403697"/>
  </r>
  <r>
    <x v="37"/>
    <x v="2"/>
    <n v="0.99709413969989702"/>
    <n v="1.47071812792885E-2"/>
    <n v="0.47637820638589101"/>
    <n v="0.50891461233482105"/>
  </r>
  <r>
    <x v="37"/>
    <x v="3"/>
    <n v="0.88213353442130704"/>
    <n v="1.42721635331525E-2"/>
    <n v="0.470171880804028"/>
    <n v="0.51555595566281898"/>
  </r>
  <r>
    <x v="37"/>
    <x v="4"/>
    <n v="1.0329252824727799"/>
    <n v="1.88218670057336E-2"/>
    <n v="0.46361677800421303"/>
    <n v="0.51756135499005396"/>
  </r>
  <r>
    <x v="37"/>
    <x v="5"/>
    <n v="0.93066134239131104"/>
    <n v="1.30276853742444E-2"/>
    <n v="0.49425794758510799"/>
    <n v="0.49271436704064703"/>
  </r>
  <r>
    <x v="37"/>
    <x v="6"/>
    <n v="0.92339761456861402"/>
    <n v="1.3907190670138601E-2"/>
    <n v="0.48729816358830602"/>
    <n v="0.49879464574155502"/>
  </r>
  <r>
    <x v="37"/>
    <x v="7"/>
    <n v="0.942486912012934"/>
    <n v="1.39109972620866E-2"/>
    <n v="0.49045455439368202"/>
    <n v="0.49563444834423098"/>
  </r>
  <r>
    <x v="37"/>
    <x v="8"/>
    <n v="0.93776702666479494"/>
    <n v="2.06483596082459E-2"/>
    <n v="0.48052216017312499"/>
    <n v="0.498829480218629"/>
  </r>
  <r>
    <x v="37"/>
    <x v="9"/>
    <n v="1.0643126295827301"/>
    <n v="1.36808966138367E-2"/>
    <n v="0.47277974662142602"/>
    <n v="0.51353935676473805"/>
  </r>
  <r>
    <x v="37"/>
    <x v="10"/>
    <n v="1.2041085615623699"/>
    <n v="1.2456061867226699E-2"/>
    <n v="0.47392963104226199"/>
    <n v="0.51361430709051104"/>
  </r>
  <r>
    <x v="37"/>
    <x v="11"/>
    <n v="1.40950959530978"/>
    <n v="1.23271793472415E-2"/>
    <n v="0.50195996481332805"/>
    <n v="0.48571285583943002"/>
  </r>
  <r>
    <x v="37"/>
    <x v="12"/>
    <n v="0.85168364449663603"/>
    <n v="1.4581642921924799E-2"/>
    <n v="0.50585671687622003"/>
    <n v="0.47956164020185499"/>
  </r>
  <r>
    <x v="37"/>
    <x v="13"/>
    <n v="0.941468148610624"/>
    <n v="1.7357531596632701E-2"/>
    <n v="0.47186427603418801"/>
    <n v="0.51077819236917898"/>
  </r>
  <r>
    <x v="37"/>
    <x v="14"/>
    <n v="0.56958142398456602"/>
    <n v="2.47034505532828E-2"/>
    <n v="0.46970473451559303"/>
    <n v="0.50559181493112404"/>
  </r>
  <r>
    <x v="37"/>
    <x v="15"/>
    <n v="5.96002494686892E-2"/>
    <n v="0.13128930025468699"/>
    <n v="0.59048534499466898"/>
    <n v="0.27822535475064503"/>
  </r>
  <r>
    <x v="37"/>
    <x v="16"/>
    <n v="7.7167412349782305E-2"/>
    <n v="0.110026937769321"/>
    <n v="0.52807814625217298"/>
    <n v="0.36189491597850598"/>
  </r>
  <r>
    <x v="37"/>
    <x v="17"/>
    <n v="0.23864149641916099"/>
    <n v="4.1475128508355302E-2"/>
    <n v="0.57618678884711705"/>
    <n v="0.38233808264452801"/>
  </r>
  <r>
    <x v="37"/>
    <x v="18"/>
    <n v="0.55819011698790799"/>
    <n v="2.8862221666508599E-2"/>
    <n v="0.57312132619603995"/>
    <n v="0.39801645213745201"/>
  </r>
  <r>
    <x v="37"/>
    <x v="19"/>
    <n v="0.74817781751960899"/>
    <n v="2.3269363727948699E-2"/>
    <n v="0.492643351702236"/>
    <n v="0.48408728456981498"/>
  </r>
  <r>
    <x v="37"/>
    <x v="20"/>
    <n v="0.65452431422961899"/>
    <n v="2.4977792097030601E-2"/>
    <n v="0.50217423167237496"/>
    <n v="0.47284797623059399"/>
  </r>
  <r>
    <x v="37"/>
    <x v="21"/>
    <n v="0.66295650681112095"/>
    <n v="2.5136729815973001E-2"/>
    <n v="0.54429237045551504"/>
    <n v="0.43057089972851198"/>
  </r>
  <r>
    <x v="37"/>
    <x v="22"/>
    <n v="0.275018226639065"/>
    <n v="4.6808704619810598E-2"/>
    <n v="0.59433897726792695"/>
    <n v="0.35885231811226198"/>
  </r>
  <r>
    <x v="37"/>
    <x v="23"/>
    <n v="0.74690480520535296"/>
    <n v="2.3796421480434E-2"/>
    <n v="0.60123577694322605"/>
    <n v="0.37496780157634002"/>
  </r>
  <r>
    <x v="37"/>
    <x v="24"/>
    <n v="0.102535903257599"/>
    <n v="9.6802910541988405E-2"/>
    <n v="0.60827581107637296"/>
    <n v="0.29492127838163901"/>
  </r>
  <r>
    <x v="37"/>
    <x v="25"/>
    <n v="0.114657595367198"/>
    <n v="8.4877437493594901E-2"/>
    <n v="0.62625690821588698"/>
    <n v="0.28886565429051803"/>
  </r>
  <r>
    <x v="37"/>
    <x v="26"/>
    <n v="0.156016408622726"/>
    <n v="7.88181130138811E-2"/>
    <n v="0.63090881902532903"/>
    <n v="0.29027306796079"/>
  </r>
  <r>
    <x v="37"/>
    <x v="27"/>
    <n v="0.50913179382014395"/>
    <n v="3.2817206884552599E-2"/>
    <n v="0.58368433323969804"/>
    <n v="0.38349845987574899"/>
  </r>
  <r>
    <x v="37"/>
    <x v="28"/>
    <n v="0.74317362268999398"/>
    <n v="2.52044378083786E-2"/>
    <n v="0.51778672511142598"/>
    <n v="0.45700883708019502"/>
  </r>
  <r>
    <x v="37"/>
    <x v="29"/>
    <n v="0.77788727533084301"/>
    <n v="2.4090401986580402E-2"/>
    <n v="0.48983381688961702"/>
    <n v="0.48607578112380301"/>
  </r>
  <r>
    <x v="37"/>
    <x v="30"/>
    <n v="0.92867449296492999"/>
    <n v="1.9147424599934501E-2"/>
    <n v="0.44009391044368401"/>
    <n v="0.54075866495638203"/>
  </r>
  <r>
    <x v="37"/>
    <x v="31"/>
    <n v="1.0800563230721301"/>
    <n v="1.5889860350730499E-2"/>
    <n v="0.42306465482811501"/>
    <n v="0.56104548482115402"/>
  </r>
  <r>
    <x v="37"/>
    <x v="32"/>
    <n v="1.05950164804963"/>
    <n v="1.7581554101391401E-2"/>
    <n v="0.41166408302014501"/>
    <n v="0.57075436287846304"/>
  </r>
  <r>
    <x v="38"/>
    <x v="0"/>
    <n v="0.858363802729741"/>
    <n v="3.3197571399992701E-2"/>
    <n v="0.67300072493574503"/>
    <n v="0.293801703664263"/>
  </r>
  <r>
    <x v="38"/>
    <x v="1"/>
    <n v="0.86569962163832703"/>
    <n v="4.0481458273004402E-2"/>
    <n v="0.657545892276162"/>
    <n v="0.30197264945083302"/>
  </r>
  <r>
    <x v="38"/>
    <x v="2"/>
    <n v="0.99159172528517703"/>
    <n v="3.3667353904930898E-2"/>
    <n v="0.67244008701850899"/>
    <n v="0.29389255907655998"/>
  </r>
  <r>
    <x v="38"/>
    <x v="3"/>
    <n v="0.97909211720591305"/>
    <n v="3.9665894661960001E-2"/>
    <n v="0.67650096035566598"/>
    <n v="0.283833144982374"/>
  </r>
  <r>
    <x v="38"/>
    <x v="4"/>
    <n v="0.99206930064626297"/>
    <n v="3.5857387890155697E-2"/>
    <n v="0.66858159031462405"/>
    <n v="0.29556102179522098"/>
  </r>
  <r>
    <x v="38"/>
    <x v="5"/>
    <n v="0.99308385595196302"/>
    <n v="3.37886255745527E-2"/>
    <n v="0.68839202324586801"/>
    <n v="0.27781935117957901"/>
  </r>
  <r>
    <x v="38"/>
    <x v="6"/>
    <n v="1.01205651951134"/>
    <n v="3.3521743223693903E-2"/>
    <n v="0.67247794270720396"/>
    <n v="0.29400031406910199"/>
  </r>
  <r>
    <x v="38"/>
    <x v="7"/>
    <n v="1.03926748748091"/>
    <n v="3.1523074949812699E-2"/>
    <n v="0.68352290949940997"/>
    <n v="0.28495401555077698"/>
  </r>
  <r>
    <x v="38"/>
    <x v="8"/>
    <n v="0.91497820072710601"/>
    <n v="3.7721982598263003E-2"/>
    <n v="0.68321158388786596"/>
    <n v="0.279066433513871"/>
  </r>
  <r>
    <x v="38"/>
    <x v="9"/>
    <n v="0.98902452786689798"/>
    <n v="3.3861575699347599E-2"/>
    <n v="0.70389400745310904"/>
    <n v="0.26224441684754302"/>
  </r>
  <r>
    <x v="38"/>
    <x v="10"/>
    <n v="1.0668010611684899"/>
    <n v="3.7565298570725499E-2"/>
    <n v="0.69086280408671696"/>
    <n v="0.27157189734255799"/>
  </r>
  <r>
    <x v="38"/>
    <x v="11"/>
    <n v="1.29797177978788"/>
    <n v="3.4836068387015702E-2"/>
    <n v="0.68594607768703597"/>
    <n v="0.279217853925949"/>
  </r>
  <r>
    <x v="38"/>
    <x v="12"/>
    <n v="0.890681895663191"/>
    <n v="4.0141974769513297E-2"/>
    <n v="0.690063711638365"/>
    <n v="0.26979431359212203"/>
  </r>
  <r>
    <x v="38"/>
    <x v="13"/>
    <n v="0.91993670265330296"/>
    <n v="4.10036993543536E-2"/>
    <n v="0.67504883735682597"/>
    <n v="0.28394746328881998"/>
  </r>
  <r>
    <x v="38"/>
    <x v="14"/>
    <n v="0.76442921378167605"/>
    <n v="4.1133653442748601E-2"/>
    <n v="0.72371517171119104"/>
    <n v="0.23515117484605999"/>
  </r>
  <r>
    <x v="38"/>
    <x v="15"/>
    <n v="0.38547917216611"/>
    <n v="6.1501974147596498E-2"/>
    <n v="0.77455409055705504"/>
    <n v="0.16394393529534801"/>
  </r>
  <r>
    <x v="38"/>
    <x v="16"/>
    <n v="0.46071897354056901"/>
    <n v="6.1346117934756098E-2"/>
    <n v="0.75835229319780795"/>
    <n v="0.180301588867436"/>
  </r>
  <r>
    <x v="38"/>
    <x v="17"/>
    <n v="0.51179824793076401"/>
    <n v="5.53399783572638E-2"/>
    <n v="0.74951663691907899"/>
    <n v="0.195143384723657"/>
  </r>
  <r>
    <x v="38"/>
    <x v="18"/>
    <n v="0.74564782316232903"/>
    <n v="5.1632789637183603E-2"/>
    <n v="0.70360123624073201"/>
    <n v="0.24476597412208401"/>
  </r>
  <r>
    <x v="38"/>
    <x v="19"/>
    <n v="0.94959833508277802"/>
    <n v="4.68915024351228E-2"/>
    <n v="0.68097891088907103"/>
    <n v="0.272129586675807"/>
  </r>
  <r>
    <x v="38"/>
    <x v="20"/>
    <n v="0.82614413127457798"/>
    <n v="5.1935435497918202E-2"/>
    <n v="0.72773364582058597"/>
    <n v="0.22033091868149601"/>
  </r>
  <r>
    <x v="38"/>
    <x v="21"/>
    <n v="0.73867363579281897"/>
    <n v="5.5662733972382597E-2"/>
    <n v="0.76251961345262997"/>
    <n v="0.181817652574988"/>
  </r>
  <r>
    <x v="38"/>
    <x v="22"/>
    <n v="0.830764852758197"/>
    <n v="5.0374339062305797E-2"/>
    <n v="0.74020701034884195"/>
    <n v="0.20941865058885201"/>
  </r>
  <r>
    <x v="38"/>
    <x v="23"/>
    <n v="0.88810128200313099"/>
    <n v="4.5457248420848202E-2"/>
    <n v="0.73607541005688204"/>
    <n v="0.21846734152226999"/>
  </r>
  <r>
    <x v="38"/>
    <x v="24"/>
    <n v="0.39129102026524198"/>
    <n v="7.2549862805860704E-2"/>
    <n v="0.74518821759479303"/>
    <n v="0.18226191959934701"/>
  </r>
  <r>
    <x v="38"/>
    <x v="25"/>
    <n v="0.39445212962419302"/>
    <n v="7.2342889811669406E-2"/>
    <n v="0.74835025050343196"/>
    <n v="0.17930685968489901"/>
  </r>
  <r>
    <x v="38"/>
    <x v="26"/>
    <n v="0.49327488118692803"/>
    <n v="7.2863512775506706E-2"/>
    <n v="0.74750066935270298"/>
    <n v="0.17963581787179"/>
  </r>
  <r>
    <x v="38"/>
    <x v="27"/>
    <n v="0.79874066746070604"/>
    <n v="5.4106731239056897E-2"/>
    <n v="0.72346072972918496"/>
    <n v="0.222432539031758"/>
  </r>
  <r>
    <x v="38"/>
    <x v="28"/>
    <n v="0.84918414767042205"/>
    <n v="5.4704606808464402E-2"/>
    <n v="0.70436270535370604"/>
    <n v="0.24093268783783001"/>
  </r>
  <r>
    <x v="38"/>
    <x v="29"/>
    <n v="0.88894802270772599"/>
    <n v="5.3345701804004997E-2"/>
    <n v="0.71342738905664704"/>
    <n v="0.23322690913934799"/>
  </r>
  <r>
    <x v="38"/>
    <x v="30"/>
    <n v="0.93289563179262802"/>
    <n v="5.3750345898966601E-2"/>
    <n v="0.71654743995841197"/>
    <n v="0.22970221414262201"/>
  </r>
  <r>
    <x v="38"/>
    <x v="31"/>
    <n v="0.93598397388412002"/>
    <n v="5.1147677919118999E-2"/>
    <n v="0.68059019250547403"/>
    <n v="0.26826212957540702"/>
  </r>
  <r>
    <x v="38"/>
    <x v="32"/>
    <n v="0.89973086956505199"/>
    <n v="5.4879931395052803E-2"/>
    <n v="0.69761641956184595"/>
    <n v="0.24750364904310099"/>
  </r>
  <r>
    <x v="39"/>
    <x v="0"/>
    <n v="0.86768415994286996"/>
    <n v="2.8660880854321402E-2"/>
    <n v="0.41491120563792"/>
    <n v="0.556427913507759"/>
  </r>
  <r>
    <x v="39"/>
    <x v="1"/>
    <n v="0.88236018825083296"/>
    <n v="2.6697414729080701E-2"/>
    <n v="0.42770019615950899"/>
    <n v="0.54560238911141001"/>
  </r>
  <r>
    <x v="39"/>
    <x v="2"/>
    <n v="1.0357332685810801"/>
    <n v="2.6969824628942402E-2"/>
    <n v="0.422975637152884"/>
    <n v="0.55005453821817296"/>
  </r>
  <r>
    <x v="39"/>
    <x v="3"/>
    <n v="0.98100862730850402"/>
    <n v="2.4046243888671801E-2"/>
    <n v="0.41634418354347102"/>
    <n v="0.55960957256785704"/>
  </r>
  <r>
    <x v="39"/>
    <x v="4"/>
    <n v="1.00564262459843"/>
    <n v="2.4813905565495301E-2"/>
    <n v="0.42339940481938898"/>
    <n v="0.55178668961511501"/>
  </r>
  <r>
    <x v="39"/>
    <x v="5"/>
    <n v="0.94094765881039799"/>
    <n v="2.7816077253558901E-2"/>
    <n v="0.42702317765601799"/>
    <n v="0.545160745090423"/>
  </r>
  <r>
    <x v="39"/>
    <x v="6"/>
    <n v="0.98125703448933199"/>
    <n v="3.1464767454853403E-2"/>
    <n v="0.41684004885251202"/>
    <n v="0.55169518369263404"/>
  </r>
  <r>
    <x v="39"/>
    <x v="7"/>
    <n v="1.0059465558696501"/>
    <n v="2.39777034858661E-2"/>
    <n v="0.41940965270695502"/>
    <n v="0.55661264380717901"/>
  </r>
  <r>
    <x v="39"/>
    <x v="8"/>
    <n v="0.92608999518666701"/>
    <n v="2.60074162333572E-2"/>
    <n v="0.416560106858333"/>
    <n v="0.55743247690830999"/>
  </r>
  <r>
    <x v="39"/>
    <x v="9"/>
    <n v="1.0156859931217901"/>
    <n v="2.71630063022354E-2"/>
    <n v="0.41661924100361902"/>
    <n v="0.55621775269414597"/>
  </r>
  <r>
    <x v="39"/>
    <x v="10"/>
    <n v="1.09126633553515"/>
    <n v="2.3017049759768201E-2"/>
    <n v="0.43876657000695601"/>
    <n v="0.538216380233276"/>
  </r>
  <r>
    <x v="39"/>
    <x v="11"/>
    <n v="1.2663775583052801"/>
    <n v="2.52056397047404E-2"/>
    <n v="0.43214930998860301"/>
    <n v="0.542645050306657"/>
  </r>
  <r>
    <x v="39"/>
    <x v="12"/>
    <n v="0.89373056520654803"/>
    <n v="2.6918010609678699E-2"/>
    <n v="0.421003941344056"/>
    <n v="0.55207804804626504"/>
  </r>
  <r>
    <x v="39"/>
    <x v="13"/>
    <n v="0.90192700271548498"/>
    <n v="2.68428583048093E-2"/>
    <n v="0.42478130286792598"/>
    <n v="0.54837583882726404"/>
  </r>
  <r>
    <x v="39"/>
    <x v="14"/>
    <n v="0.85307765433123905"/>
    <n v="2.9686401577678601E-2"/>
    <n v="0.40735909877790699"/>
    <n v="0.56295449964441402"/>
  </r>
  <r>
    <x v="39"/>
    <x v="15"/>
    <n v="0.51639904259921898"/>
    <n v="3.3952022809777098E-2"/>
    <n v="0.34026337505317"/>
    <n v="0.625784602137053"/>
  </r>
  <r>
    <x v="39"/>
    <x v="16"/>
    <n v="0.65259270201405095"/>
    <n v="3.0783786075626499E-2"/>
    <n v="0.379927332000142"/>
    <n v="0.58928888192423201"/>
  </r>
  <r>
    <x v="39"/>
    <x v="17"/>
    <n v="0.79407779734171702"/>
    <n v="3.12087566784972E-2"/>
    <n v="0.42264279524501802"/>
    <n v="0.54614844807648499"/>
  </r>
  <r>
    <x v="39"/>
    <x v="18"/>
    <n v="0.92225669169496205"/>
    <n v="2.9105229452304801E-2"/>
    <n v="0.44921669062655001"/>
    <n v="0.52167807992114501"/>
  </r>
  <r>
    <x v="39"/>
    <x v="19"/>
    <n v="0.94154902332621404"/>
    <n v="2.7077971966860601E-2"/>
    <n v="0.44928890533924398"/>
    <n v="0.52363312269389595"/>
  </r>
  <r>
    <x v="39"/>
    <x v="20"/>
    <n v="0.93718676499542797"/>
    <n v="2.5642194840133501E-2"/>
    <n v="0.433952463397341"/>
    <n v="0.54040534176252497"/>
  </r>
  <r>
    <x v="39"/>
    <x v="21"/>
    <n v="0.99079627063533204"/>
    <n v="2.8152166786656701E-2"/>
    <n v="0.45232135199497098"/>
    <n v="0.51952648121837197"/>
  </r>
  <r>
    <x v="39"/>
    <x v="22"/>
    <n v="0.75038769025428698"/>
    <n v="2.9121658426308698E-2"/>
    <n v="0.40633465262611801"/>
    <n v="0.56454368894757301"/>
  </r>
  <r>
    <x v="39"/>
    <x v="23"/>
    <n v="1.2055440603129399"/>
    <n v="2.8851156973068701E-2"/>
    <n v="0.45009597688242298"/>
    <n v="0.52105286614450796"/>
  </r>
  <r>
    <x v="39"/>
    <x v="24"/>
    <n v="0.549820556466035"/>
    <n v="3.36036287709051E-2"/>
    <n v="0.391621201549954"/>
    <n v="0.574775169679141"/>
  </r>
  <r>
    <x v="39"/>
    <x v="25"/>
    <n v="0.57393113771100701"/>
    <n v="3.10434134654087E-2"/>
    <n v="0.38184203581901099"/>
    <n v="0.58711455071558005"/>
  </r>
  <r>
    <x v="39"/>
    <x v="26"/>
    <n v="0.68546351121836901"/>
    <n v="2.9411869597827E-2"/>
    <n v="0.39153281217761599"/>
    <n v="0.57905531822455703"/>
  </r>
  <r>
    <x v="39"/>
    <x v="27"/>
    <n v="0.90225830924460504"/>
    <n v="3.01549555973393E-2"/>
    <n v="0.44655026072878801"/>
    <n v="0.52329478367387305"/>
  </r>
  <r>
    <x v="39"/>
    <x v="28"/>
    <n v="1.00070014509276"/>
    <n v="2.9284679278341701E-2"/>
    <n v="0.45742666186904701"/>
    <n v="0.51328865885261099"/>
  </r>
  <r>
    <x v="39"/>
    <x v="29"/>
    <n v="0.92921463936572002"/>
    <n v="2.9795075111677699E-2"/>
    <n v="0.44513890591698502"/>
    <n v="0.52506601897133798"/>
  </r>
  <r>
    <x v="39"/>
    <x v="30"/>
    <n v="0.96867887860700497"/>
    <n v="2.9725154695508502E-2"/>
    <n v="0.439131015496247"/>
    <n v="0.53114382980824504"/>
  </r>
  <r>
    <x v="39"/>
    <x v="31"/>
    <n v="0.97501749317116904"/>
    <n v="3.2194515308140902E-2"/>
    <n v="0.456491488382129"/>
    <n v="0.51131399630972996"/>
  </r>
  <r>
    <x v="39"/>
    <x v="32"/>
    <n v="0.90994470426624896"/>
    <n v="2.9291149251126702E-2"/>
    <n v="0.436510371777665"/>
    <n v="0.53419847897120798"/>
  </r>
  <r>
    <x v="40"/>
    <x v="0"/>
    <n v="0.79299322708622499"/>
    <n v="4.2270213579853402E-2"/>
    <n v="0.34945493146318102"/>
    <n v="0.60827485495696498"/>
  </r>
  <r>
    <x v="40"/>
    <x v="1"/>
    <n v="0.78755448692153596"/>
    <n v="2.5696297831856701E-2"/>
    <n v="0.34933857872294"/>
    <n v="0.62496512344520405"/>
  </r>
  <r>
    <x v="40"/>
    <x v="2"/>
    <n v="0.96785226617873199"/>
    <n v="2.6009560120380901E-2"/>
    <n v="0.35255295287396798"/>
    <n v="0.62143748700565205"/>
  </r>
  <r>
    <x v="40"/>
    <x v="3"/>
    <n v="0.91822230778721303"/>
    <n v="2.3737478106472198E-2"/>
    <n v="0.33529452529989201"/>
    <n v="0.64096799659363601"/>
  </r>
  <r>
    <x v="40"/>
    <x v="4"/>
    <n v="0.97558950328742799"/>
    <n v="2.8939521107714399E-2"/>
    <n v="0.33388391811849799"/>
    <n v="0.63717656077378704"/>
  </r>
  <r>
    <x v="40"/>
    <x v="5"/>
    <n v="0.937421244120625"/>
    <n v="2.6115524472571199E-2"/>
    <n v="0.33434175025392399"/>
    <n v="0.63954272527350398"/>
  </r>
  <r>
    <x v="40"/>
    <x v="6"/>
    <n v="0.977044604605388"/>
    <n v="2.2394419583930202E-2"/>
    <n v="0.346327140559271"/>
    <n v="0.63127843985679899"/>
  </r>
  <r>
    <x v="40"/>
    <x v="7"/>
    <n v="1.01176854329268"/>
    <n v="2.20139006036154E-2"/>
    <n v="0.32044706757765201"/>
    <n v="0.65753903181873197"/>
  </r>
  <r>
    <x v="40"/>
    <x v="8"/>
    <n v="0.91829940012284506"/>
    <n v="3.2761313727303398E-2"/>
    <n v="0.34771511882126499"/>
    <n v="0.619523567451432"/>
  </r>
  <r>
    <x v="40"/>
    <x v="9"/>
    <n v="1.01560961370126"/>
    <n v="2.4340375098366999E-2"/>
    <n v="0.33251465637813399"/>
    <n v="0.64314496852349901"/>
  </r>
  <r>
    <x v="40"/>
    <x v="10"/>
    <n v="1.15860974486209"/>
    <n v="2.0429409215640199E-2"/>
    <n v="0.339997183425224"/>
    <n v="0.63957340735913504"/>
  </r>
  <r>
    <x v="40"/>
    <x v="11"/>
    <n v="1.53903505803399"/>
    <n v="2.0166052061847201E-2"/>
    <n v="0.33195614734825502"/>
    <n v="0.64787780058989697"/>
  </r>
  <r>
    <x v="40"/>
    <x v="12"/>
    <n v="0.87753066442357597"/>
    <n v="3.1822184463500602E-2"/>
    <n v="0.34696417828381698"/>
    <n v="0.62121363725268197"/>
  </r>
  <r>
    <x v="40"/>
    <x v="13"/>
    <n v="0.86889992119875503"/>
    <n v="2.6989091202611001E-2"/>
    <n v="0.350102385925117"/>
    <n v="0.62290852287227205"/>
  </r>
  <r>
    <x v="40"/>
    <x v="14"/>
    <n v="0.55129122552952603"/>
    <n v="4.4968101489021403E-2"/>
    <n v="0.38701363219106999"/>
    <n v="0.56801826631990904"/>
  </r>
  <r>
    <x v="40"/>
    <x v="15"/>
    <n v="8.0285034769223607E-2"/>
    <n v="0.152295320796376"/>
    <n v="0.51478440023983896"/>
    <n v="0.33292027896378501"/>
  </r>
  <r>
    <x v="40"/>
    <x v="16"/>
    <n v="0.102651661006964"/>
    <n v="0.13164421287808301"/>
    <n v="0.507172790777352"/>
    <n v="0.36118299634456502"/>
  </r>
  <r>
    <x v="40"/>
    <x v="17"/>
    <n v="0.30626358114123398"/>
    <n v="6.2396115292819701E-2"/>
    <n v="0.40291427696662402"/>
    <n v="0.53468960774055596"/>
  </r>
  <r>
    <x v="40"/>
    <x v="18"/>
    <n v="0.67716317259163405"/>
    <n v="3.86008311985876E-2"/>
    <n v="0.36037174146597101"/>
    <n v="0.60102742733544101"/>
  </r>
  <r>
    <x v="40"/>
    <x v="19"/>
    <n v="0.83137044395278803"/>
    <n v="3.2118620288269603E-2"/>
    <n v="0.34126409764937499"/>
    <n v="0.62661728206235601"/>
  </r>
  <r>
    <x v="40"/>
    <x v="20"/>
    <n v="0.77951998467365102"/>
    <n v="3.4026708982309001E-2"/>
    <n v="0.34176298024000201"/>
    <n v="0.62421031077768996"/>
  </r>
  <r>
    <x v="40"/>
    <x v="21"/>
    <n v="0.86816492487176899"/>
    <n v="2.9221192917755101E-2"/>
    <n v="0.33056666433387"/>
    <n v="0.64021214274837501"/>
  </r>
  <r>
    <x v="40"/>
    <x v="22"/>
    <n v="0.30187360301516802"/>
    <n v="5.8080683181306998E-2"/>
    <n v="0.42209001948674102"/>
    <n v="0.51982929733195204"/>
  </r>
  <r>
    <x v="40"/>
    <x v="23"/>
    <n v="1.01078984202871"/>
    <n v="3.3537395850402801E-2"/>
    <n v="0.36525634228460702"/>
    <n v="0.60120626186499004"/>
  </r>
  <r>
    <x v="40"/>
    <x v="24"/>
    <n v="0.123824800107956"/>
    <n v="0.105217574892757"/>
    <n v="0.49290926614970598"/>
    <n v="0.401873158957537"/>
  </r>
  <r>
    <x v="40"/>
    <x v="25"/>
    <n v="0.134212367044515"/>
    <n v="9.86458006199286E-2"/>
    <n v="0.47924740565103002"/>
    <n v="0.42210679372904197"/>
  </r>
  <r>
    <x v="40"/>
    <x v="26"/>
    <n v="0.18865805985998199"/>
    <n v="8.0979887429801806E-2"/>
    <n v="0.47538722376069398"/>
    <n v="0.44363288880950402"/>
  </r>
  <r>
    <x v="40"/>
    <x v="27"/>
    <n v="0.61579629779116196"/>
    <n v="3.7371832552310497E-2"/>
    <n v="0.379560908156233"/>
    <n v="0.58306725929145697"/>
  </r>
  <r>
    <x v="40"/>
    <x v="28"/>
    <n v="0.84535850281003899"/>
    <n v="3.3550275137534197E-2"/>
    <n v="0.36670670305603997"/>
    <n v="0.59974302180642602"/>
  </r>
  <r>
    <x v="40"/>
    <x v="29"/>
    <n v="0.88148418317773902"/>
    <n v="3.2736645698790097E-2"/>
    <n v="0.349799029496769"/>
    <n v="0.61746432480444002"/>
  </r>
  <r>
    <x v="40"/>
    <x v="30"/>
    <n v="0.93566965160710103"/>
    <n v="3.3638984118341098E-2"/>
    <n v="0.33536126496124502"/>
    <n v="0.63099975092041405"/>
  </r>
  <r>
    <x v="40"/>
    <x v="31"/>
    <n v="1.03523243754185"/>
    <n v="2.8496467491361602E-2"/>
    <n v="0.308951927763499"/>
    <n v="0.66255160474513997"/>
  </r>
  <r>
    <x v="40"/>
    <x v="32"/>
    <n v="0.90643087082527596"/>
    <n v="3.66749264040475E-2"/>
    <n v="0.34412507304840101"/>
    <n v="0.61920000054755198"/>
  </r>
  <r>
    <x v="41"/>
    <x v="0"/>
    <n v="0.80678078490501604"/>
    <n v="4.2329788574659598E-2"/>
    <n v="0.46326250610598102"/>
    <n v="0.49440770531936001"/>
  </r>
  <r>
    <x v="41"/>
    <x v="1"/>
    <n v="0.87869989816364902"/>
    <n v="3.9469207696383402E-2"/>
    <n v="0.44692644678863802"/>
    <n v="0.51360434551497902"/>
  </r>
  <r>
    <x v="41"/>
    <x v="2"/>
    <n v="1.0284824669255499"/>
    <n v="3.9514638978036497E-2"/>
    <n v="0.44719630190618198"/>
    <n v="0.51328905911578104"/>
  </r>
  <r>
    <x v="41"/>
    <x v="3"/>
    <n v="0.92492321325458704"/>
    <n v="3.9367206679492402E-2"/>
    <n v="0.462862822376922"/>
    <n v="0.49776997094358599"/>
  </r>
  <r>
    <x v="41"/>
    <x v="4"/>
    <n v="1.0022917966762399"/>
    <n v="4.0590907099459103E-2"/>
    <n v="0.45515909137433402"/>
    <n v="0.50425000152620703"/>
  </r>
  <r>
    <x v="41"/>
    <x v="5"/>
    <n v="0.95932925001990799"/>
    <n v="3.9410520439048899E-2"/>
    <n v="0.45108244683705101"/>
    <n v="0.50950703272389997"/>
  </r>
  <r>
    <x v="41"/>
    <x v="6"/>
    <n v="0.93014239374795604"/>
    <n v="4.34614467633644E-2"/>
    <n v="0.45891623409436699"/>
    <n v="0.49762231914226901"/>
  </r>
  <r>
    <x v="41"/>
    <x v="7"/>
    <n v="0.92669402804371104"/>
    <n v="3.8493688157018001E-2"/>
    <n v="0.46384093220067502"/>
    <n v="0.497665379642307"/>
  </r>
  <r>
    <x v="41"/>
    <x v="8"/>
    <n v="0.92534966770860405"/>
    <n v="4.0714134104847602E-2"/>
    <n v="0.45836405360496602"/>
    <n v="0.50092181229018595"/>
  </r>
  <r>
    <x v="41"/>
    <x v="9"/>
    <n v="1.0598978773660399"/>
    <n v="4.7131180839420403E-2"/>
    <n v="0.444616456835149"/>
    <n v="0.50825236232543003"/>
  </r>
  <r>
    <x v="41"/>
    <x v="10"/>
    <n v="1.1421307540427299"/>
    <n v="3.5777694039312698E-2"/>
    <n v="0.43984883504918398"/>
    <n v="0.52437347091150299"/>
  </r>
  <r>
    <x v="41"/>
    <x v="11"/>
    <n v="1.4152778691460099"/>
    <n v="3.2962800538234902E-2"/>
    <n v="0.469672502446007"/>
    <n v="0.49736469701575797"/>
  </r>
  <r>
    <x v="41"/>
    <x v="12"/>
    <n v="0.83240754392034499"/>
    <n v="4.48895323859946E-2"/>
    <n v="0.47787850146607602"/>
    <n v="0.47723196614792901"/>
  </r>
  <r>
    <x v="41"/>
    <x v="13"/>
    <n v="0.90460895644926298"/>
    <n v="4.1858026802267502E-2"/>
    <n v="0.45439181643232102"/>
    <n v="0.50375015676541202"/>
  </r>
  <r>
    <x v="41"/>
    <x v="14"/>
    <n v="0.57211089679433602"/>
    <n v="6.0544253461808598E-2"/>
    <n v="0.46686973831428602"/>
    <n v="0.47258600822390501"/>
  </r>
  <r>
    <x v="41"/>
    <x v="15"/>
    <n v="0.10259640292967601"/>
    <n v="0.20388580071423201"/>
    <n v="0.51286389724149495"/>
    <n v="0.28325030204427298"/>
  </r>
  <r>
    <x v="41"/>
    <x v="16"/>
    <n v="0.132246441459414"/>
    <n v="0.17639564978032601"/>
    <n v="0.50915269323874501"/>
    <n v="0.31445165698092897"/>
  </r>
  <r>
    <x v="41"/>
    <x v="17"/>
    <n v="0.26815200449522297"/>
    <n v="0.10591405273868"/>
    <n v="0.51940965911431203"/>
    <n v="0.37467628814700799"/>
  </r>
  <r>
    <x v="41"/>
    <x v="18"/>
    <n v="0.55086138585462696"/>
    <n v="6.7623538674241299E-2"/>
    <n v="0.49967664392532501"/>
    <n v="0.43269981740043401"/>
  </r>
  <r>
    <x v="41"/>
    <x v="19"/>
    <n v="0.68071601401442905"/>
    <n v="5.6115940183475002E-2"/>
    <n v="0.49071973231495503"/>
    <n v="0.45316432750156999"/>
  </r>
  <r>
    <x v="41"/>
    <x v="20"/>
    <n v="0.66731008549847703"/>
    <n v="5.7588592385777702E-2"/>
    <n v="0.48698225607045997"/>
    <n v="0.45542915154376301"/>
  </r>
  <r>
    <x v="41"/>
    <x v="21"/>
    <n v="0.633471305766516"/>
    <n v="6.09301157625112E-2"/>
    <n v="0.52876273161888399"/>
    <n v="0.41030715261860501"/>
  </r>
  <r>
    <x v="41"/>
    <x v="22"/>
    <n v="0.26887769363520297"/>
    <n v="0.110263764835429"/>
    <n v="0.53963711933408298"/>
    <n v="0.35009911583048797"/>
  </r>
  <r>
    <x v="41"/>
    <x v="23"/>
    <n v="0.76538088193745102"/>
    <n v="5.5161892590648999E-2"/>
    <n v="0.54837414053196498"/>
    <n v="0.396463966877386"/>
  </r>
  <r>
    <x v="41"/>
    <x v="24"/>
    <n v="0.15225167910040299"/>
    <n v="0.162731531664074"/>
    <n v="0.51957437911434701"/>
    <n v="0.31769408922157899"/>
  </r>
  <r>
    <x v="41"/>
    <x v="25"/>
    <n v="0.17504723629564201"/>
    <n v="0.135027791676852"/>
    <n v="0.52449362205189998"/>
    <n v="0.340478586271247"/>
  </r>
  <r>
    <x v="41"/>
    <x v="26"/>
    <n v="0.22137333320917299"/>
    <n v="0.13052759839481401"/>
    <n v="0.51702261763513702"/>
    <n v="0.352449783970049"/>
  </r>
  <r>
    <x v="41"/>
    <x v="27"/>
    <n v="0.52748592110188797"/>
    <n v="7.7490505236081295E-2"/>
    <n v="0.528996872134602"/>
    <n v="0.39351262262931602"/>
  </r>
  <r>
    <x v="41"/>
    <x v="28"/>
    <n v="0.73852860197826498"/>
    <n v="6.0650057500225299E-2"/>
    <n v="0.48147166112814899"/>
    <n v="0.45787828137162601"/>
  </r>
  <r>
    <x v="41"/>
    <x v="29"/>
    <n v="0.73517644445147101"/>
    <n v="6.93310498655757E-2"/>
    <n v="0.50287168499567603"/>
    <n v="0.42779726513874899"/>
  </r>
  <r>
    <x v="41"/>
    <x v="30"/>
    <n v="0.79498248463395005"/>
    <n v="5.9657956842924402E-2"/>
    <n v="0.48046252946826701"/>
    <n v="0.45987951368880903"/>
  </r>
  <r>
    <x v="41"/>
    <x v="31"/>
    <n v="0.87546098743939005"/>
    <n v="5.08749881914973E-2"/>
    <n v="0.45676549736906302"/>
    <n v="0.49235951443943998"/>
  </r>
  <r>
    <x v="41"/>
    <x v="32"/>
    <n v="0.89385379929944098"/>
    <n v="5.5696121887479202E-2"/>
    <n v="0.45648811064096501"/>
    <n v="0.48781576747155603"/>
  </r>
  <r>
    <x v="42"/>
    <x v="0"/>
    <n v="0.85374013274499605"/>
    <n v="7.4388103411771401E-3"/>
    <n v="0.32086781291306399"/>
    <n v="0.67169337674575902"/>
  </r>
  <r>
    <x v="42"/>
    <x v="1"/>
    <n v="0.94278718092520897"/>
    <n v="6.7053249105209298E-3"/>
    <n v="0.27914362299135098"/>
    <n v="0.71415105209812801"/>
  </r>
  <r>
    <x v="42"/>
    <x v="2"/>
    <n v="0.99066895667065502"/>
    <n v="7.8414890356286095E-3"/>
    <n v="0.30550795132907399"/>
    <n v="0.68665055963529797"/>
  </r>
  <r>
    <x v="42"/>
    <x v="3"/>
    <n v="0.92198914156213296"/>
    <n v="6.9059325799414404E-3"/>
    <n v="0.30098932028833902"/>
    <n v="0.69210474713171899"/>
  </r>
  <r>
    <x v="42"/>
    <x v="4"/>
    <n v="1.04152118059828"/>
    <n v="6.9871336931817797E-3"/>
    <n v="0.28387532773976598"/>
    <n v="0.70913753856705197"/>
  </r>
  <r>
    <x v="42"/>
    <x v="5"/>
    <n v="0.99758191616845604"/>
    <n v="7.0877623261267004E-3"/>
    <n v="0.29215459427767299"/>
    <n v="0.70075764339619995"/>
  </r>
  <r>
    <x v="42"/>
    <x v="6"/>
    <n v="0.90785931359673899"/>
    <n v="8.8391269879077895E-3"/>
    <n v="0.303712179912832"/>
    <n v="0.68744869309926004"/>
  </r>
  <r>
    <x v="42"/>
    <x v="7"/>
    <n v="0.89197079916368005"/>
    <n v="6.2615890701936197E-3"/>
    <n v="0.29752684159242798"/>
    <n v="0.69621156933737804"/>
  </r>
  <r>
    <x v="42"/>
    <x v="8"/>
    <n v="0.88657908406911001"/>
    <n v="9.4311624338039701E-3"/>
    <n v="0.30942584091005598"/>
    <n v="0.68114299665613998"/>
  </r>
  <r>
    <x v="42"/>
    <x v="9"/>
    <n v="1.09310300064773"/>
    <n v="7.5123618423737501E-3"/>
    <n v="0.290608596615057"/>
    <n v="0.70187904154256897"/>
  </r>
  <r>
    <x v="42"/>
    <x v="10"/>
    <n v="1.121475642127"/>
    <n v="5.8332242750617396E-3"/>
    <n v="0.28624212265034998"/>
    <n v="0.70792465307458796"/>
  </r>
  <r>
    <x v="42"/>
    <x v="11"/>
    <n v="1.3507236517260199"/>
    <n v="5.0440713487561401E-3"/>
    <n v="0.30083487088234401"/>
    <n v="0.69412105776889899"/>
  </r>
  <r>
    <x v="42"/>
    <x v="12"/>
    <n v="0.85676696927097296"/>
    <n v="7.0329775754136804E-3"/>
    <n v="0.330854840723462"/>
    <n v="0.66211218170112496"/>
  </r>
  <r>
    <x v="42"/>
    <x v="13"/>
    <n v="0.94614957498811403"/>
    <n v="6.9016025378846099E-3"/>
    <n v="0.30035218092576998"/>
    <n v="0.69274621653634505"/>
  </r>
  <r>
    <x v="42"/>
    <x v="14"/>
    <n v="0.59145884519671699"/>
    <n v="1.34849636949425E-2"/>
    <n v="0.35939735442996101"/>
    <n v="0.62711768187509598"/>
  </r>
  <r>
    <x v="42"/>
    <x v="15"/>
    <n v="9.2512631806537807E-2"/>
    <n v="3.4463977380772497E-2"/>
    <n v="0.61907140740670197"/>
    <n v="0.34646461521252497"/>
  </r>
  <r>
    <x v="42"/>
    <x v="16"/>
    <n v="0.112805612785742"/>
    <n v="3.3910271912165002E-2"/>
    <n v="0.56388859580078798"/>
    <n v="0.40220113228704701"/>
  </r>
  <r>
    <x v="42"/>
    <x v="17"/>
    <n v="0.22879929860583101"/>
    <n v="2.2395145092429999E-2"/>
    <n v="0.48657238243675299"/>
    <n v="0.49103247247081699"/>
  </r>
  <r>
    <x v="42"/>
    <x v="18"/>
    <n v="0.49053985760722801"/>
    <n v="1.481445809544E-2"/>
    <n v="0.366600557230499"/>
    <n v="0.61858498467406098"/>
  </r>
  <r>
    <x v="42"/>
    <x v="19"/>
    <n v="0.66725505030561305"/>
    <n v="9.2287635316147306E-3"/>
    <n v="0.28175550713543901"/>
    <n v="0.70901572933294699"/>
  </r>
  <r>
    <x v="42"/>
    <x v="20"/>
    <n v="0.63323546163425504"/>
    <n v="1.3738800550448901E-2"/>
    <n v="0.29384348610208499"/>
    <n v="0.69241771334746605"/>
  </r>
  <r>
    <x v="42"/>
    <x v="21"/>
    <n v="0.71474901643492805"/>
    <n v="1.09374683727687E-2"/>
    <n v="0.30636575725791998"/>
    <n v="0.68269677436931098"/>
  </r>
  <r>
    <x v="42"/>
    <x v="22"/>
    <n v="0.32827030691450898"/>
    <n v="2.1281944616515301E-2"/>
    <n v="0.44711054382415499"/>
    <n v="0.53160751155932995"/>
  </r>
  <r>
    <x v="42"/>
    <x v="23"/>
    <n v="0.76424337841090795"/>
    <n v="9.0980638576275592E-3"/>
    <n v="0.36703558744508402"/>
    <n v="0.62386634869728896"/>
  </r>
  <r>
    <x v="42"/>
    <x v="24"/>
    <n v="0.16080137743098799"/>
    <n v="3.0411741282177999E-2"/>
    <n v="0.56315864957032702"/>
    <n v="0.40642960914749499"/>
  </r>
  <r>
    <x v="42"/>
    <x v="25"/>
    <n v="0.180917846389992"/>
    <n v="2.5787493558836E-2"/>
    <n v="0.53922759137028797"/>
    <n v="0.434984915070876"/>
  </r>
  <r>
    <x v="42"/>
    <x v="26"/>
    <n v="0.233383037412115"/>
    <n v="2.5398779292917201E-2"/>
    <n v="0.506688249318901"/>
    <n v="0.467912971388182"/>
  </r>
  <r>
    <x v="42"/>
    <x v="27"/>
    <n v="0.47946092202745699"/>
    <n v="1.493234576049E-2"/>
    <n v="0.402274324819342"/>
    <n v="0.58279332942016804"/>
  </r>
  <r>
    <x v="42"/>
    <x v="28"/>
    <n v="0.69138301200685004"/>
    <n v="1.09204745255768E-2"/>
    <n v="0.31735882451035602"/>
    <n v="0.671720700964067"/>
  </r>
  <r>
    <x v="42"/>
    <x v="29"/>
    <n v="0.77010059937105202"/>
    <n v="9.9631023072696001E-3"/>
    <n v="0.29702739631758501"/>
    <n v="0.69300950137514605"/>
  </r>
  <r>
    <x v="42"/>
    <x v="30"/>
    <n v="0.73591950390076499"/>
    <n v="9.7550249231098205E-3"/>
    <n v="0.29054360691389503"/>
    <n v="0.699701368162995"/>
  </r>
  <r>
    <x v="42"/>
    <x v="31"/>
    <n v="0.85121256383245503"/>
    <n v="8.1817938700704702E-3"/>
    <n v="0.24585465880646301"/>
    <n v="0.74596354732346604"/>
  </r>
  <r>
    <x v="42"/>
    <x v="32"/>
    <n v="0.809405175224439"/>
    <n v="9.0761522998434197E-3"/>
    <n v="0.29846323608407499"/>
    <n v="0.69246061161608197"/>
  </r>
  <r>
    <x v="43"/>
    <x v="0"/>
    <n v="0.81577761799775905"/>
    <n v="9.7460020092631303E-3"/>
    <n v="0.37805512025437799"/>
    <n v="0.61219887773635895"/>
  </r>
  <r>
    <x v="43"/>
    <x v="1"/>
    <n v="0.84302362954770504"/>
    <n v="1.0649869880947601E-2"/>
    <n v="0.39461785737574301"/>
    <n v="0.59473227274330998"/>
  </r>
  <r>
    <x v="43"/>
    <x v="2"/>
    <n v="1.02758527842322"/>
    <n v="1.55584014445174E-2"/>
    <n v="0.38472296801165301"/>
    <n v="0.59971863054383001"/>
  </r>
  <r>
    <x v="43"/>
    <x v="3"/>
    <n v="0.92790034391644804"/>
    <n v="1.1873370237312299E-2"/>
    <n v="0.37902746388583303"/>
    <n v="0.60909916587685498"/>
  </r>
  <r>
    <x v="43"/>
    <x v="4"/>
    <n v="0.97922988721135695"/>
    <n v="1.08008455276664E-2"/>
    <n v="0.37935940208046698"/>
    <n v="0.60983975239186605"/>
  </r>
  <r>
    <x v="43"/>
    <x v="5"/>
    <n v="0.97098782372909198"/>
    <n v="1.2164540678661E-2"/>
    <n v="0.39672254453898897"/>
    <n v="0.59111291478234995"/>
  </r>
  <r>
    <x v="43"/>
    <x v="6"/>
    <n v="0.98837897769852701"/>
    <n v="1.20903621363362E-2"/>
    <n v="0.38685154661787102"/>
    <n v="0.60105809124579201"/>
  </r>
  <r>
    <x v="43"/>
    <x v="7"/>
    <n v="0.99303213738459795"/>
    <n v="1.41658105431217E-2"/>
    <n v="0.37827789283993801"/>
    <n v="0.60755629661693999"/>
  </r>
  <r>
    <x v="43"/>
    <x v="8"/>
    <n v="0.88580762790561496"/>
    <n v="1.2778455444405101E-2"/>
    <n v="0.41164216867871301"/>
    <n v="0.57557937587688202"/>
  </r>
  <r>
    <x v="43"/>
    <x v="9"/>
    <n v="0.96401736484579603"/>
    <n v="1.1310068430826801E-2"/>
    <n v="0.38624682739585497"/>
    <n v="0.60244310417331903"/>
  </r>
  <r>
    <x v="43"/>
    <x v="10"/>
    <n v="1.1145767353892599"/>
    <n v="1.24091113336897E-2"/>
    <n v="0.37627812616310502"/>
    <n v="0.61131276250320499"/>
  </r>
  <r>
    <x v="43"/>
    <x v="11"/>
    <n v="1.48968257595062"/>
    <n v="8.9211026999334708E-3"/>
    <n v="0.36116230557638102"/>
    <n v="0.62991659172368597"/>
  </r>
  <r>
    <x v="43"/>
    <x v="12"/>
    <n v="0.80155637702345495"/>
    <n v="1.1114304274077299E-2"/>
    <n v="0.42623701501974798"/>
    <n v="0.56264868070617402"/>
  </r>
  <r>
    <x v="43"/>
    <x v="13"/>
    <n v="0.87886753928521999"/>
    <n v="1.31701616059701E-2"/>
    <n v="0.40603086502424401"/>
    <n v="0.58079897336978603"/>
  </r>
  <r>
    <x v="43"/>
    <x v="14"/>
    <n v="0.64969217803637003"/>
    <n v="1.8708272894959101E-2"/>
    <n v="0.458771668180252"/>
    <n v="0.52252005892478903"/>
  </r>
  <r>
    <x v="43"/>
    <x v="15"/>
    <n v="0.24889527211001"/>
    <n v="3.4179315931300497E-2"/>
    <n v="0.55008102643416901"/>
    <n v="0.41573965763453102"/>
  </r>
  <r>
    <x v="43"/>
    <x v="16"/>
    <n v="0.28371128960957198"/>
    <n v="3.04665640674513E-2"/>
    <n v="0.53803428730370595"/>
    <n v="0.43149914862884298"/>
  </r>
  <r>
    <x v="43"/>
    <x v="17"/>
    <n v="0.42365544446542203"/>
    <n v="2.2035438016640201E-2"/>
    <n v="0.51383941571101699"/>
    <n v="0.46412514627234303"/>
  </r>
  <r>
    <x v="43"/>
    <x v="18"/>
    <n v="0.63646384473471496"/>
    <n v="2.0742607129313501E-2"/>
    <n v="0.47996779369167097"/>
    <n v="0.499289599179016"/>
  </r>
  <r>
    <x v="43"/>
    <x v="19"/>
    <n v="0.77716340946548701"/>
    <n v="1.3248335422896201E-2"/>
    <n v="0.46542179405691497"/>
    <n v="0.52132987052018798"/>
  </r>
  <r>
    <x v="43"/>
    <x v="20"/>
    <n v="0.71339256199085399"/>
    <n v="1.78958287362888E-2"/>
    <n v="0.468591273073727"/>
    <n v="0.51351289818998502"/>
  </r>
  <r>
    <x v="43"/>
    <x v="21"/>
    <n v="0.78734498914601003"/>
    <n v="1.5392726210780101E-2"/>
    <n v="0.467422941504819"/>
    <n v="0.51718433228439997"/>
  </r>
  <r>
    <x v="43"/>
    <x v="22"/>
    <n v="0.42972674754575102"/>
    <n v="2.44895852470495E-2"/>
    <n v="0.52178457730133998"/>
    <n v="0.45372583745161099"/>
  </r>
  <r>
    <x v="43"/>
    <x v="23"/>
    <n v="0.88355269551558202"/>
    <n v="1.42113763221798E-2"/>
    <n v="0.47757406603297697"/>
    <n v="0.50821455764484302"/>
  </r>
  <r>
    <x v="43"/>
    <x v="24"/>
    <n v="0.30576997091908198"/>
    <n v="2.41244375045961E-2"/>
    <n v="0.56749710760327299"/>
    <n v="0.40837845489213098"/>
  </r>
  <r>
    <x v="43"/>
    <x v="25"/>
    <n v="0.34082539004978701"/>
    <n v="2.22818292760469E-2"/>
    <n v="0.57922126402673102"/>
    <n v="0.39849690669722199"/>
  </r>
  <r>
    <x v="43"/>
    <x v="26"/>
    <n v="0.40336021596230498"/>
    <n v="2.13134508376993E-2"/>
    <n v="0.54707211859137606"/>
    <n v="0.43161443057092502"/>
  </r>
  <r>
    <x v="43"/>
    <x v="27"/>
    <n v="0.61973977838199401"/>
    <n v="2.0303740853717799E-2"/>
    <n v="0.50253993784412399"/>
    <n v="0.47715632130215802"/>
  </r>
  <r>
    <x v="43"/>
    <x v="28"/>
    <n v="0.78794169564083305"/>
    <n v="1.4365173367801199E-2"/>
    <n v="0.46996349560633999"/>
    <n v="0.51567133102585805"/>
  </r>
  <r>
    <x v="43"/>
    <x v="29"/>
    <n v="0.75617212385312704"/>
    <n v="1.73695052552445E-2"/>
    <n v="0.45042908946323701"/>
    <n v="0.53220140528151805"/>
  </r>
  <r>
    <x v="43"/>
    <x v="30"/>
    <n v="0.82837628983846601"/>
    <n v="1.8285559512350301E-2"/>
    <n v="0.468345682819094"/>
    <n v="0.51336875766855605"/>
  </r>
  <r>
    <x v="43"/>
    <x v="31"/>
    <n v="0.85366164353205998"/>
    <n v="1.7547204274142001E-2"/>
    <n v="0.46522220458401697"/>
    <n v="0.517230591141841"/>
  </r>
  <r>
    <x v="43"/>
    <x v="32"/>
    <n v="0.78033666609515995"/>
    <n v="1.6237597234755399E-2"/>
    <n v="0.484282837789409"/>
    <n v="0.49947956497583501"/>
  </r>
  <r>
    <x v="44"/>
    <x v="0"/>
    <n v="0.81081227925218302"/>
    <n v="2.1221998636936398E-2"/>
    <n v="0.57339725085404203"/>
    <n v="0.405380750509021"/>
  </r>
  <r>
    <x v="44"/>
    <x v="1"/>
    <n v="0.82225658303242299"/>
    <n v="2.0719723263521301E-2"/>
    <n v="0.56939237949130395"/>
    <n v="0.40988789724517499"/>
  </r>
  <r>
    <x v="44"/>
    <x v="2"/>
    <n v="1.0082306331150299"/>
    <n v="2.03946774785367E-2"/>
    <n v="0.56579902485483402"/>
    <n v="0.41380629766662902"/>
  </r>
  <r>
    <x v="44"/>
    <x v="3"/>
    <n v="0.902429731203932"/>
    <n v="1.86296452292984E-2"/>
    <n v="0.54824332212834703"/>
    <n v="0.43312703264235403"/>
  </r>
  <r>
    <x v="44"/>
    <x v="4"/>
    <n v="1.0014903719959301"/>
    <n v="1.9688933739160999E-2"/>
    <n v="0.557404172818877"/>
    <n v="0.42290689344196197"/>
  </r>
  <r>
    <x v="44"/>
    <x v="5"/>
    <n v="0.96537836075369698"/>
    <n v="2.0911673919160299E-2"/>
    <n v="0.55364495079759202"/>
    <n v="0.42544337528324799"/>
  </r>
  <r>
    <x v="44"/>
    <x v="6"/>
    <n v="0.955967271965659"/>
    <n v="1.9893008348403102E-2"/>
    <n v="0.54703834788773198"/>
    <n v="0.433068643763865"/>
  </r>
  <r>
    <x v="44"/>
    <x v="7"/>
    <n v="1.0089560734536001"/>
    <n v="1.93038641200344E-2"/>
    <n v="0.54863251215862496"/>
    <n v="0.43206362372134099"/>
  </r>
  <r>
    <x v="44"/>
    <x v="8"/>
    <n v="0.92673887106164399"/>
    <n v="2.0617002885681801E-2"/>
    <n v="0.56310132223325204"/>
    <n v="0.41628167488106599"/>
  </r>
  <r>
    <x v="44"/>
    <x v="9"/>
    <n v="0.98934218959971498"/>
    <n v="2.1713256738432201E-2"/>
    <n v="0.56885362530397898"/>
    <n v="0.40943311795758902"/>
  </r>
  <r>
    <x v="44"/>
    <x v="10"/>
    <n v="1.1339210032789699"/>
    <n v="1.9466014911561701E-2"/>
    <n v="0.58283434465637296"/>
    <n v="0.39769964043206502"/>
  </r>
  <r>
    <x v="44"/>
    <x v="11"/>
    <n v="1.47447663128722"/>
    <n v="1.6383260458019001E-2"/>
    <n v="0.59119098210559495"/>
    <n v="0.39242575743638602"/>
  </r>
  <r>
    <x v="44"/>
    <x v="12"/>
    <n v="0.83242976660105295"/>
    <n v="3.99799997694072E-2"/>
    <n v="0.59459976026190697"/>
    <n v="0.365420239968686"/>
  </r>
  <r>
    <x v="44"/>
    <x v="13"/>
    <n v="0.862023418124654"/>
    <n v="2.2807969379501102E-2"/>
    <n v="0.59104154048076596"/>
    <n v="0.38615049013973302"/>
  </r>
  <r>
    <x v="44"/>
    <x v="14"/>
    <n v="0.60686666471145501"/>
    <n v="3.2330113843454397E-2"/>
    <n v="0.64373414554081199"/>
    <n v="0.32393574061573299"/>
  </r>
  <r>
    <x v="44"/>
    <x v="15"/>
    <n v="0.16235016005730499"/>
    <n v="9.4820738403072494E-2"/>
    <n v="0.72961048377842797"/>
    <n v="0.175568777818499"/>
  </r>
  <r>
    <x v="44"/>
    <x v="16"/>
    <n v="0.21245752161595799"/>
    <n v="8.1873106492728803E-2"/>
    <n v="0.71342121618527399"/>
    <n v="0.20470567732199799"/>
  </r>
  <r>
    <x v="44"/>
    <x v="17"/>
    <n v="0.42175534375198798"/>
    <n v="4.4806794306220303E-2"/>
    <n v="0.68317814450552905"/>
    <n v="0.27201506118825097"/>
  </r>
  <r>
    <x v="44"/>
    <x v="18"/>
    <n v="0.76354884713225402"/>
    <n v="2.8017644735908599E-2"/>
    <n v="0.63067520454399795"/>
    <n v="0.34130715072009299"/>
  </r>
  <r>
    <x v="44"/>
    <x v="19"/>
    <n v="0.91217084372775203"/>
    <n v="2.53577205404939E-2"/>
    <n v="0.55785422529303996"/>
    <n v="0.41678805416646603"/>
  </r>
  <r>
    <x v="44"/>
    <x v="20"/>
    <n v="0.88156061267554497"/>
    <n v="2.8056343399647399E-2"/>
    <n v="0.59562578753613404"/>
    <n v="0.37631786906421899"/>
  </r>
  <r>
    <x v="44"/>
    <x v="21"/>
    <n v="0.92796093871914198"/>
    <n v="2.9238283577471099E-2"/>
    <n v="0.60931541143077494"/>
    <n v="0.36144630499175401"/>
  </r>
  <r>
    <x v="44"/>
    <x v="22"/>
    <n v="0.40186104077046297"/>
    <n v="5.2221328992624598E-2"/>
    <n v="0.69146937527409502"/>
    <n v="0.25630929573327998"/>
  </r>
  <r>
    <x v="44"/>
    <x v="23"/>
    <n v="1.23793245488348"/>
    <n v="2.6479481328894099E-2"/>
    <n v="0.65304333996118402"/>
    <n v="0.32047717870992198"/>
  </r>
  <r>
    <x v="44"/>
    <x v="24"/>
    <n v="0.262153104371324"/>
    <n v="6.8195771508289593E-2"/>
    <n v="0.72756228161011605"/>
    <n v="0.204241946881594"/>
  </r>
  <r>
    <x v="44"/>
    <x v="25"/>
    <n v="0.248974609190525"/>
    <n v="7.0373433309678102E-2"/>
    <n v="0.75004871199063405"/>
    <n v="0.17957785469968701"/>
  </r>
  <r>
    <x v="44"/>
    <x v="26"/>
    <n v="0.31164508133180402"/>
    <n v="6.7284742570177594E-2"/>
    <n v="0.70610169931297295"/>
    <n v="0.22661355811684999"/>
  </r>
  <r>
    <x v="44"/>
    <x v="27"/>
    <n v="0.73291310729273595"/>
    <n v="3.4995073157184503E-2"/>
    <n v="0.64449502565974404"/>
    <n v="0.32050990118307099"/>
  </r>
  <r>
    <x v="44"/>
    <x v="28"/>
    <n v="0.92093640868592896"/>
    <n v="3.4404168934301697E-2"/>
    <n v="0.61044722515746397"/>
    <n v="0.35514860590823399"/>
  </r>
  <r>
    <x v="44"/>
    <x v="29"/>
    <n v="0.90780017603787"/>
    <n v="2.94728552906936E-2"/>
    <n v="0.59859193063392901"/>
    <n v="0.371935214075378"/>
  </r>
  <r>
    <x v="44"/>
    <x v="30"/>
    <n v="0.97803351114608605"/>
    <n v="2.6798721812658501E-2"/>
    <n v="0.57706772612062396"/>
    <n v="0.39613355206671802"/>
  </r>
  <r>
    <x v="44"/>
    <x v="31"/>
    <n v="1.0485904958332"/>
    <n v="2.6316732626000702E-2"/>
    <n v="0.56147690438779496"/>
    <n v="0.412206362986204"/>
  </r>
  <r>
    <x v="44"/>
    <x v="32"/>
    <n v="0.99698048698030906"/>
    <n v="3.07111812571082E-2"/>
    <n v="0.579505476315894"/>
    <n v="0.38978334242699803"/>
  </r>
  <r>
    <x v="45"/>
    <x v="0"/>
    <n v="0.83877922734022403"/>
    <n v="6.9084517426772005E-2"/>
    <n v="0.69957061525893305"/>
    <n v="0.23134486731429499"/>
  </r>
  <r>
    <x v="45"/>
    <x v="1"/>
    <n v="0.85351612740794802"/>
    <n v="6.4158643963652603E-2"/>
    <n v="0.67795519282877403"/>
    <n v="0.25788616320757402"/>
  </r>
  <r>
    <x v="45"/>
    <x v="2"/>
    <n v="1.0083198061560401"/>
    <n v="6.2975285497387706E-2"/>
    <n v="0.70286775585884498"/>
    <n v="0.23415695864376701"/>
  </r>
  <r>
    <x v="45"/>
    <x v="3"/>
    <n v="0.92979096001175998"/>
    <n v="6.75011459195453E-2"/>
    <n v="0.69051625179946896"/>
    <n v="0.241982602280986"/>
  </r>
  <r>
    <x v="45"/>
    <x v="4"/>
    <n v="1.02966392839809"/>
    <n v="6.7930510209149503E-2"/>
    <n v="0.69163039855615405"/>
    <n v="0.24043909123469601"/>
  </r>
  <r>
    <x v="45"/>
    <x v="5"/>
    <n v="0.97388574311603104"/>
    <n v="7.1932151231017094E-2"/>
    <n v="0.70382585099476203"/>
    <n v="0.22424199777422099"/>
  </r>
  <r>
    <x v="45"/>
    <x v="6"/>
    <n v="0.93089196259913898"/>
    <n v="7.2516416036940395E-2"/>
    <n v="0.69437387418414898"/>
    <n v="0.23310970977890999"/>
  </r>
  <r>
    <x v="45"/>
    <x v="7"/>
    <n v="0.93852084574844896"/>
    <n v="7.1270757246143401E-2"/>
    <n v="0.69535110684347301"/>
    <n v="0.233378135910384"/>
  </r>
  <r>
    <x v="45"/>
    <x v="8"/>
    <n v="0.98533774828805698"/>
    <n v="7.4157017925133101E-2"/>
    <n v="0.69791436957158404"/>
    <n v="0.227928612503283"/>
  </r>
  <r>
    <x v="45"/>
    <x v="9"/>
    <n v="1.0384992692280299"/>
    <n v="7.3705286747825893E-2"/>
    <n v="0.69626254978328295"/>
    <n v="0.23003216346889099"/>
  </r>
  <r>
    <x v="45"/>
    <x v="10"/>
    <n v="1.12103892394009"/>
    <n v="6.4923699634218401E-2"/>
    <n v="0.70211872192685798"/>
    <n v="0.23295757843892301"/>
  </r>
  <r>
    <x v="45"/>
    <x v="11"/>
    <n v="1.3517554577661399"/>
    <n v="6.8130031705756905E-2"/>
    <n v="0.71810103616966703"/>
    <n v="0.21376893212457701"/>
  </r>
  <r>
    <x v="45"/>
    <x v="12"/>
    <n v="0.84006241222481604"/>
    <n v="7.9316121033674997E-2"/>
    <n v="0.71140631455000103"/>
    <n v="0.209277564416324"/>
  </r>
  <r>
    <x v="45"/>
    <x v="13"/>
    <n v="0.88321774831822297"/>
    <n v="8.2387653725576299E-2"/>
    <n v="0.69496606132019501"/>
    <n v="0.222646284954228"/>
  </r>
  <r>
    <x v="45"/>
    <x v="14"/>
    <n v="0.74570764685939295"/>
    <n v="0.10033472904174801"/>
    <n v="0.71280327141952404"/>
    <n v="0.18686199953872801"/>
  </r>
  <r>
    <x v="45"/>
    <x v="15"/>
    <n v="0.36924333413015198"/>
    <n v="0.16774531957095501"/>
    <n v="0.71313375362391795"/>
    <n v="0.11912092680512699"/>
  </r>
  <r>
    <x v="45"/>
    <x v="16"/>
    <n v="0.420042693333399"/>
    <n v="0.15859531439119101"/>
    <n v="0.72326117192795203"/>
    <n v="0.118143513680858"/>
  </r>
  <r>
    <x v="45"/>
    <x v="17"/>
    <n v="0.63064501795126904"/>
    <n v="0.11978174338613801"/>
    <n v="0.72266368793565705"/>
    <n v="0.157554568678204"/>
  </r>
  <r>
    <x v="45"/>
    <x v="18"/>
    <n v="0.85311895592244003"/>
    <n v="9.0672215791654798E-2"/>
    <n v="0.71392993789723502"/>
    <n v="0.19539784631111001"/>
  </r>
  <r>
    <x v="45"/>
    <x v="19"/>
    <n v="0.90140260717071696"/>
    <n v="8.9831432400782701E-2"/>
    <n v="0.70115580963893798"/>
    <n v="0.20901275796027899"/>
  </r>
  <r>
    <x v="45"/>
    <x v="20"/>
    <n v="0.88208455965246602"/>
    <n v="9.5111120265694002E-2"/>
    <n v="0.7046400209175"/>
    <n v="0.20024885881680601"/>
  </r>
  <r>
    <x v="45"/>
    <x v="21"/>
    <n v="0.99710832218776002"/>
    <n v="9.0528162152597902E-2"/>
    <n v="0.70578346304411699"/>
    <n v="0.203688374803285"/>
  </r>
  <r>
    <x v="45"/>
    <x v="22"/>
    <n v="0.59620876457911098"/>
    <n v="0.12488632516550301"/>
    <n v="0.73451111843500205"/>
    <n v="0.14060255639949401"/>
  </r>
  <r>
    <x v="45"/>
    <x v="23"/>
    <n v="1.03173042152647"/>
    <n v="8.7795342365520904E-2"/>
    <n v="0.74286608695002299"/>
    <n v="0.16933857068445601"/>
  </r>
  <r>
    <x v="45"/>
    <x v="24"/>
    <n v="0.43095498055353398"/>
    <n v="0.158396720052012"/>
    <n v="0.72624330542571103"/>
    <n v="0.115359974522277"/>
  </r>
  <r>
    <x v="45"/>
    <x v="25"/>
    <n v="0.42457972373462999"/>
    <n v="0.161214964513897"/>
    <n v="0.72696670975710198"/>
    <n v="0.11181832572900099"/>
  </r>
  <r>
    <x v="45"/>
    <x v="26"/>
    <n v="0.51202866475876796"/>
    <n v="0.14557731177557801"/>
    <n v="0.73656966841474603"/>
    <n v="0.117853019809676"/>
  </r>
  <r>
    <x v="45"/>
    <x v="27"/>
    <n v="0.80468951861472504"/>
    <n v="0.113394064954952"/>
    <n v="0.71837862853246304"/>
    <n v="0.168227306512585"/>
  </r>
  <r>
    <x v="45"/>
    <x v="28"/>
    <n v="0.91235900269630499"/>
    <n v="9.6568055639549802E-2"/>
    <n v="0.72419966734379804"/>
    <n v="0.17923227701665201"/>
  </r>
  <r>
    <x v="45"/>
    <x v="29"/>
    <n v="0.83539308313874505"/>
    <n v="9.8526889646391294E-2"/>
    <n v="0.71746996057888501"/>
    <n v="0.18400314977472401"/>
  </r>
  <r>
    <x v="45"/>
    <x v="30"/>
    <n v="0.87136302369363405"/>
    <n v="9.6859610048748296E-2"/>
    <n v="0.70842985666652603"/>
    <n v="0.19471053328472601"/>
  </r>
  <r>
    <x v="45"/>
    <x v="31"/>
    <n v="0.88307984920328197"/>
    <n v="9.4997134719878598E-2"/>
    <n v="0.68748731841204103"/>
    <n v="0.217515546868081"/>
  </r>
  <r>
    <x v="45"/>
    <x v="32"/>
    <n v="0.86896079767787204"/>
    <n v="0.100537170044463"/>
    <n v="0.69456172902526503"/>
    <n v="0.204901100930271"/>
  </r>
  <r>
    <x v="46"/>
    <x v="0"/>
    <n v="0.80713818336069498"/>
    <n v="2.2781688433863401E-2"/>
    <n v="0.59235810502167796"/>
    <n v="0.38486020654445902"/>
  </r>
  <r>
    <x v="46"/>
    <x v="1"/>
    <n v="0.83658316661476395"/>
    <n v="2.19264773684382E-2"/>
    <n v="0.58785234485856996"/>
    <n v="0.39022117777299198"/>
  </r>
  <r>
    <x v="46"/>
    <x v="2"/>
    <n v="0.97932395454810395"/>
    <n v="2.20349243691902E-2"/>
    <n v="0.60383573090655096"/>
    <n v="0.37412934472425802"/>
  </r>
  <r>
    <x v="46"/>
    <x v="3"/>
    <n v="0.93425576166081503"/>
    <n v="2.27400910812855E-2"/>
    <n v="0.59651050323799204"/>
    <n v="0.38074940568072202"/>
  </r>
  <r>
    <x v="46"/>
    <x v="4"/>
    <n v="1.0015395567551399"/>
    <n v="2.2297561972746498E-2"/>
    <n v="0.60642216329729903"/>
    <n v="0.37128027472995501"/>
  </r>
  <r>
    <x v="46"/>
    <x v="5"/>
    <n v="0.937792860077034"/>
    <n v="2.2032571143886698E-2"/>
    <n v="0.60691255441686898"/>
    <n v="0.37105487443924401"/>
  </r>
  <r>
    <x v="46"/>
    <x v="6"/>
    <n v="0.95916177484492504"/>
    <n v="2.1140842908575801E-2"/>
    <n v="0.61765311049433902"/>
    <n v="0.361206046597085"/>
  </r>
  <r>
    <x v="46"/>
    <x v="7"/>
    <n v="0.98996420024548104"/>
    <n v="1.9877540129956999E-2"/>
    <n v="0.60992820211833598"/>
    <n v="0.370194257751707"/>
  </r>
  <r>
    <x v="46"/>
    <x v="8"/>
    <n v="0.90795895735002996"/>
    <n v="2.3377910397011599E-2"/>
    <n v="0.60157000529229898"/>
    <n v="0.37505208431068898"/>
  </r>
  <r>
    <x v="46"/>
    <x v="9"/>
    <n v="0.98718549480148698"/>
    <n v="2.20564965191733E-2"/>
    <n v="0.59918155913649496"/>
    <n v="0.37876194434433202"/>
  </r>
  <r>
    <x v="46"/>
    <x v="10"/>
    <n v="1.1645012175906999"/>
    <n v="1.86894897626265E-2"/>
    <n v="0.59178253125299696"/>
    <n v="0.38952797898437702"/>
  </r>
  <r>
    <x v="46"/>
    <x v="11"/>
    <n v="1.49459487215083"/>
    <n v="2.0969656025093798E-2"/>
    <n v="0.61158946000355296"/>
    <n v="0.36744088397135299"/>
  </r>
  <r>
    <x v="46"/>
    <x v="12"/>
    <n v="0.83319756758191499"/>
    <n v="2.6683855884113799E-2"/>
    <n v="0.61436052175586398"/>
    <n v="0.35895562236002199"/>
  </r>
  <r>
    <x v="46"/>
    <x v="13"/>
    <n v="0.87535977114531904"/>
    <n v="2.5145048531771699E-2"/>
    <n v="0.58783772878386698"/>
    <n v="0.38701722268436101"/>
  </r>
  <r>
    <x v="46"/>
    <x v="14"/>
    <n v="0.70490294351848104"/>
    <n v="3.04490483707106E-2"/>
    <n v="0.62061396811868996"/>
    <n v="0.34893698351059899"/>
  </r>
  <r>
    <x v="46"/>
    <x v="15"/>
    <n v="0.21556151983636801"/>
    <n v="6.5803034154522502E-2"/>
    <n v="0.77454640190094204"/>
    <n v="0.159650563944536"/>
  </r>
  <r>
    <x v="46"/>
    <x v="16"/>
    <n v="0.26658622667530701"/>
    <n v="5.7928950484210699E-2"/>
    <n v="0.763181264347354"/>
    <n v="0.17888978516843501"/>
  </r>
  <r>
    <x v="46"/>
    <x v="17"/>
    <n v="0.47230233965984703"/>
    <n v="4.5805843823224897E-2"/>
    <n v="0.68150484224292995"/>
    <n v="0.27268931393384599"/>
  </r>
  <r>
    <x v="46"/>
    <x v="18"/>
    <n v="0.78004332698122802"/>
    <n v="3.4683005632186702E-2"/>
    <n v="0.66952711506407403"/>
    <n v="0.29578987930374001"/>
  </r>
  <r>
    <x v="46"/>
    <x v="19"/>
    <n v="0.81643034361612399"/>
    <n v="3.3044620692396401E-2"/>
    <n v="0.66224698205271404"/>
    <n v="0.30470839725489002"/>
  </r>
  <r>
    <x v="46"/>
    <x v="20"/>
    <n v="0.75712805958559504"/>
    <n v="3.8393181404456099E-2"/>
    <n v="0.65619901653478596"/>
    <n v="0.30540780206075802"/>
  </r>
  <r>
    <x v="46"/>
    <x v="21"/>
    <n v="0.81884306231665405"/>
    <n v="3.1171435177255999E-2"/>
    <n v="0.65367223437870103"/>
    <n v="0.31515633044404301"/>
  </r>
  <r>
    <x v="46"/>
    <x v="22"/>
    <n v="0.52159732321283803"/>
    <n v="3.6203184750200998E-2"/>
    <n v="0.669765766436486"/>
    <n v="0.29403104881331299"/>
  </r>
  <r>
    <x v="46"/>
    <x v="23"/>
    <n v="1.15619693166085"/>
    <n v="2.8958750698473399E-2"/>
    <n v="0.667205002643949"/>
    <n v="0.30383624665757802"/>
  </r>
  <r>
    <x v="46"/>
    <x v="24"/>
    <n v="0.27584724822047002"/>
    <n v="6.1072998449309503E-2"/>
    <n v="0.73272423961220501"/>
    <n v="0.206202761938485"/>
  </r>
  <r>
    <x v="46"/>
    <x v="25"/>
    <n v="0.29971331211351598"/>
    <n v="5.5569014172670302E-2"/>
    <n v="0.75896601029780497"/>
    <n v="0.18546497552952501"/>
  </r>
  <r>
    <x v="46"/>
    <x v="26"/>
    <n v="0.37286303153319"/>
    <n v="6.17557164410584E-2"/>
    <n v="0.71849488521251004"/>
    <n v="0.21974939834643201"/>
  </r>
  <r>
    <x v="46"/>
    <x v="27"/>
    <n v="0.74053812253362605"/>
    <n v="3.7601540448869299E-2"/>
    <n v="0.62043493498441704"/>
    <n v="0.34196352456671403"/>
  </r>
  <r>
    <x v="46"/>
    <x v="28"/>
    <n v="0.850296218850213"/>
    <n v="3.77794027745018E-2"/>
    <n v="0.64231054077427396"/>
    <n v="0.319910056451224"/>
  </r>
  <r>
    <x v="46"/>
    <x v="29"/>
    <n v="0.81150146369623599"/>
    <n v="3.6953672099652501E-2"/>
    <n v="0.64097541336001196"/>
    <n v="0.32207091454033498"/>
  </r>
  <r>
    <x v="46"/>
    <x v="30"/>
    <n v="0.89478958121077301"/>
    <n v="3.5617602694509497E-2"/>
    <n v="0.64360268754416206"/>
    <n v="0.32077970976132802"/>
  </r>
  <r>
    <x v="46"/>
    <x v="31"/>
    <n v="0.96147799624178998"/>
    <n v="3.4826177114244503E-2"/>
    <n v="0.623763879210256"/>
    <n v="0.34140994367549998"/>
  </r>
  <r>
    <x v="46"/>
    <x v="32"/>
    <n v="0.913980524921846"/>
    <n v="3.1643729379111599E-2"/>
    <n v="0.636120322738979"/>
    <n v="0.33223594788191002"/>
  </r>
  <r>
    <x v="47"/>
    <x v="0"/>
    <n v="0.84519826487920202"/>
    <n v="2.8785133255978701E-2"/>
    <n v="0.46625915716886002"/>
    <n v="0.504955709575162"/>
  </r>
  <r>
    <x v="47"/>
    <x v="1"/>
    <n v="0.84406222306585199"/>
    <n v="2.8991627864307399E-2"/>
    <n v="0.46876692982635398"/>
    <n v="0.50224144230933798"/>
  </r>
  <r>
    <x v="47"/>
    <x v="2"/>
    <n v="1.02413801946646"/>
    <n v="2.80394780928492E-2"/>
    <n v="0.46677530017583801"/>
    <n v="0.50518522173131297"/>
  </r>
  <r>
    <x v="47"/>
    <x v="3"/>
    <n v="0.94139765165711997"/>
    <n v="2.8612583645887299E-2"/>
    <n v="0.47348538482235702"/>
    <n v="0.497902031531756"/>
  </r>
  <r>
    <x v="47"/>
    <x v="4"/>
    <n v="0.98540694670695705"/>
    <n v="2.6683123032859701E-2"/>
    <n v="0.47543112349287597"/>
    <n v="0.497885753474264"/>
  </r>
  <r>
    <x v="47"/>
    <x v="5"/>
    <n v="0.97894867847283595"/>
    <n v="2.7685476627034401E-2"/>
    <n v="0.47247118607411098"/>
    <n v="0.499843337298854"/>
  </r>
  <r>
    <x v="47"/>
    <x v="6"/>
    <n v="0.99119353163492896"/>
    <n v="2.6419031136317599E-2"/>
    <n v="0.48390423488940798"/>
    <n v="0.48967673397427403"/>
  </r>
  <r>
    <x v="47"/>
    <x v="7"/>
    <n v="1.0015154468495899"/>
    <n v="2.9012564770603998E-2"/>
    <n v="0.45846996155215203"/>
    <n v="0.51251747367724398"/>
  </r>
  <r>
    <x v="47"/>
    <x v="8"/>
    <n v="0.92819327062283696"/>
    <n v="3.11973222518293E-2"/>
    <n v="0.47658421790766398"/>
    <n v="0.492218459840506"/>
  </r>
  <r>
    <x v="47"/>
    <x v="9"/>
    <n v="0.98149853392251296"/>
    <n v="3.1541433714972603E-2"/>
    <n v="0.46975722318605401"/>
    <n v="0.49870134309897302"/>
  </r>
  <r>
    <x v="47"/>
    <x v="10"/>
    <n v="1.07218659135271"/>
    <n v="2.7920849200941299E-2"/>
    <n v="0.469071755807769"/>
    <n v="0.50300739499128999"/>
  </r>
  <r>
    <x v="47"/>
    <x v="11"/>
    <n v="1.4062608413689901"/>
    <n v="2.35141033529556E-2"/>
    <n v="0.48608703951921001"/>
    <n v="0.49039885712783499"/>
  </r>
  <r>
    <x v="47"/>
    <x v="12"/>
    <n v="0.83350459711408498"/>
    <n v="3.3286836262055697E-2"/>
    <n v="0.49277267494077098"/>
    <n v="0.47394048879717399"/>
  </r>
  <r>
    <x v="47"/>
    <x v="13"/>
    <n v="0.85221635534342399"/>
    <n v="3.77512928495361E-2"/>
    <n v="0.48510728971387801"/>
    <n v="0.477141417436586"/>
  </r>
  <r>
    <x v="47"/>
    <x v="14"/>
    <n v="0.58675942257128599"/>
    <n v="4.41799697325541E-2"/>
    <n v="0.53895617863124601"/>
    <n v="0.41686385163619999"/>
  </r>
  <r>
    <x v="47"/>
    <x v="15"/>
    <n v="0.17359215394741401"/>
    <n v="9.2217362641614398E-2"/>
    <n v="0.65090233388389696"/>
    <n v="0.25688030347448798"/>
  </r>
  <r>
    <x v="47"/>
    <x v="16"/>
    <n v="0.20217910395675001"/>
    <n v="8.4032890046051203E-2"/>
    <n v="0.63380808638892605"/>
    <n v="0.28215902356502298"/>
  </r>
  <r>
    <x v="47"/>
    <x v="17"/>
    <n v="0.317771966152331"/>
    <n v="5.70356473130871E-2"/>
    <n v="0.573374571583672"/>
    <n v="0.36958978110324098"/>
  </r>
  <r>
    <x v="47"/>
    <x v="18"/>
    <n v="0.52967970969522904"/>
    <n v="4.9577989629101003E-2"/>
    <n v="0.54948380550247899"/>
    <n v="0.40093820486842002"/>
  </r>
  <r>
    <x v="47"/>
    <x v="19"/>
    <n v="0.68534900094025497"/>
    <n v="4.0808127045526901E-2"/>
    <n v="0.51815107285889195"/>
    <n v="0.441040800095581"/>
  </r>
  <r>
    <x v="47"/>
    <x v="20"/>
    <n v="0.63202216790277799"/>
    <n v="4.6424900623364698E-2"/>
    <n v="0.52706655853411299"/>
    <n v="0.42650854084252199"/>
  </r>
  <r>
    <x v="47"/>
    <x v="21"/>
    <n v="0.69163402537723195"/>
    <n v="4.0706513567556099E-2"/>
    <n v="0.52282688506036901"/>
    <n v="0.43646660137207499"/>
  </r>
  <r>
    <x v="47"/>
    <x v="22"/>
    <n v="0.33056699627126501"/>
    <n v="6.0032571318229103E-2"/>
    <n v="0.58593017374915501"/>
    <n v="0.35403725493261601"/>
  </r>
  <r>
    <x v="47"/>
    <x v="23"/>
    <n v="0.72622263591828895"/>
    <n v="3.6028282402379298E-2"/>
    <n v="0.55500134510965704"/>
    <n v="0.40897037248796397"/>
  </r>
  <r>
    <x v="47"/>
    <x v="24"/>
    <n v="0.21379694829350801"/>
    <n v="8.0803754801397704E-2"/>
    <n v="0.651892978481597"/>
    <n v="0.26730326671700499"/>
  </r>
  <r>
    <x v="47"/>
    <x v="25"/>
    <n v="0.21914432548322799"/>
    <n v="7.5475718702320393E-2"/>
    <n v="0.64202618715733895"/>
    <n v="0.28249809414034099"/>
  </r>
  <r>
    <x v="47"/>
    <x v="26"/>
    <n v="0.28005439515715702"/>
    <n v="6.6788146732253098E-2"/>
    <n v="0.63249504747654395"/>
    <n v="0.30071680579120302"/>
  </r>
  <r>
    <x v="47"/>
    <x v="27"/>
    <n v="0.559287407082107"/>
    <n v="4.7151997010105799E-2"/>
    <n v="0.55804753483349501"/>
    <n v="0.39480046815639902"/>
  </r>
  <r>
    <x v="47"/>
    <x v="28"/>
    <n v="0.71413180789947195"/>
    <n v="4.1078246016066002E-2"/>
    <n v="0.51374608029264501"/>
    <n v="0.44517567369128902"/>
  </r>
  <r>
    <x v="47"/>
    <x v="29"/>
    <n v="0.68411840474886398"/>
    <n v="4.0760735881267801E-2"/>
    <n v="0.51981280149644005"/>
    <n v="0.43942646262229201"/>
  </r>
  <r>
    <x v="47"/>
    <x v="30"/>
    <n v="0.77824735706583403"/>
    <n v="3.9342742728405503E-2"/>
    <n v="0.51129620189147895"/>
    <n v="0.449361055380115"/>
  </r>
  <r>
    <x v="47"/>
    <x v="31"/>
    <n v="0.82980332648239896"/>
    <n v="3.78698279046491E-2"/>
    <n v="0.48936791464306101"/>
    <n v="0.47276225745229"/>
  </r>
  <r>
    <x v="47"/>
    <x v="32"/>
    <n v="0.77466679807822503"/>
    <n v="3.6748745221672902E-2"/>
    <n v="0.51069341495234799"/>
    <n v="0.45255783982597902"/>
  </r>
  <r>
    <x v="48"/>
    <x v="0"/>
    <n v="0.85457753341611198"/>
    <n v="3.8691175887629797E-2"/>
    <n v="0.629019618374"/>
    <n v="0.33228920573837101"/>
  </r>
  <r>
    <x v="48"/>
    <x v="1"/>
    <n v="0.89115665575026104"/>
    <n v="4.0026784069712197E-2"/>
    <n v="0.62021986891188097"/>
    <n v="0.33975334701840698"/>
  </r>
  <r>
    <x v="48"/>
    <x v="2"/>
    <n v="1.04045831747269"/>
    <n v="3.8655857840707901E-2"/>
    <n v="0.60300368675330496"/>
    <n v="0.35834045540598702"/>
  </r>
  <r>
    <x v="48"/>
    <x v="3"/>
    <n v="0.98551362589626801"/>
    <n v="3.8257241059820903E-2"/>
    <n v="0.60575635489683899"/>
    <n v="0.35598640404333998"/>
  </r>
  <r>
    <x v="48"/>
    <x v="4"/>
    <n v="1.0017988127994"/>
    <n v="4.0468620322210103E-2"/>
    <n v="0.62388786603215796"/>
    <n v="0.335643513645632"/>
  </r>
  <r>
    <x v="48"/>
    <x v="5"/>
    <n v="0.92898667092521603"/>
    <n v="4.5705289633801202E-2"/>
    <n v="0.63136605133897805"/>
    <n v="0.32292865902722101"/>
  </r>
  <r>
    <x v="48"/>
    <x v="6"/>
    <n v="0.96993292053649105"/>
    <n v="4.3238125309749499E-2"/>
    <n v="0.61485493312412898"/>
    <n v="0.341906941566122"/>
  </r>
  <r>
    <x v="48"/>
    <x v="7"/>
    <n v="0.95038807366231004"/>
    <n v="4.2069649245044402E-2"/>
    <n v="0.64928045347581598"/>
    <n v="0.30864989727914"/>
  </r>
  <r>
    <x v="48"/>
    <x v="8"/>
    <n v="0.92894911365069199"/>
    <n v="4.6153108590711901E-2"/>
    <n v="0.61519481508658302"/>
    <n v="0.338652076322705"/>
  </r>
  <r>
    <x v="48"/>
    <x v="9"/>
    <n v="1.0639363625037599"/>
    <n v="4.3407106835894702E-2"/>
    <n v="0.62151047949731997"/>
    <n v="0.33508241366678498"/>
  </r>
  <r>
    <x v="48"/>
    <x v="10"/>
    <n v="1.1009640604928601"/>
    <n v="3.8763150016599503E-2"/>
    <n v="0.62517707568120495"/>
    <n v="0.33605977430219602"/>
  </r>
  <r>
    <x v="48"/>
    <x v="11"/>
    <n v="1.2833378528939401"/>
    <n v="3.84685385657711E-2"/>
    <n v="0.65616836103473997"/>
    <n v="0.305363100399489"/>
  </r>
  <r>
    <x v="48"/>
    <x v="12"/>
    <n v="0.90965707449976996"/>
    <n v="4.4990198719840897E-2"/>
    <n v="0.65187812140314305"/>
    <n v="0.303131679877016"/>
  </r>
  <r>
    <x v="48"/>
    <x v="13"/>
    <n v="0.94560514125754203"/>
    <n v="5.03759271072814E-2"/>
    <n v="0.63986797372433901"/>
    <n v="0.30975609916837898"/>
  </r>
  <r>
    <x v="48"/>
    <x v="14"/>
    <n v="0.72312803540025605"/>
    <n v="5.6401594733358297E-2"/>
    <n v="0.67179790071478596"/>
    <n v="0.271800504551856"/>
  </r>
  <r>
    <x v="48"/>
    <x v="15"/>
    <n v="0.25021070045555799"/>
    <n v="0.108444060077795"/>
    <n v="0.72833929986970902"/>
    <n v="0.163216640052496"/>
  </r>
  <r>
    <x v="48"/>
    <x v="16"/>
    <n v="0.29611686629546202"/>
    <n v="9.5196232958789304E-2"/>
    <n v="0.72302370170178398"/>
    <n v="0.181780065339427"/>
  </r>
  <r>
    <x v="48"/>
    <x v="17"/>
    <n v="0.42479291750475101"/>
    <n v="7.2150860188515895E-2"/>
    <n v="0.71705476688886205"/>
    <n v="0.21079437292262199"/>
  </r>
  <r>
    <x v="48"/>
    <x v="18"/>
    <n v="0.66558987871252995"/>
    <n v="6.1303874126615199E-2"/>
    <n v="0.70302648417304803"/>
    <n v="0.235669641700337"/>
  </r>
  <r>
    <x v="48"/>
    <x v="19"/>
    <n v="0.75749617104899203"/>
    <n v="5.75223595306735E-2"/>
    <n v="0.67353968086214699"/>
    <n v="0.26893795960717998"/>
  </r>
  <r>
    <x v="48"/>
    <x v="20"/>
    <n v="0.75240399289190296"/>
    <n v="5.8444850955701198E-2"/>
    <n v="0.66351183474022801"/>
    <n v="0.27804331430407098"/>
  </r>
  <r>
    <x v="48"/>
    <x v="21"/>
    <n v="0.75190742211821604"/>
    <n v="5.84689027402686E-2"/>
    <n v="0.70574434822684595"/>
    <n v="0.23578674903288499"/>
  </r>
  <r>
    <x v="48"/>
    <x v="22"/>
    <n v="0.44064269641070197"/>
    <n v="8.6481876428080195E-2"/>
    <n v="0.72001847865077895"/>
    <n v="0.193499644921141"/>
  </r>
  <r>
    <x v="48"/>
    <x v="23"/>
    <n v="0.80505551161264199"/>
    <n v="5.5518986997103698E-2"/>
    <n v="0.73434529495297596"/>
    <n v="0.21013571804992001"/>
  </r>
  <r>
    <x v="48"/>
    <x v="24"/>
    <n v="0.33477050469606301"/>
    <n v="9.3501735986451007E-2"/>
    <n v="0.73624355602237102"/>
    <n v="0.17025470799117801"/>
  </r>
  <r>
    <x v="48"/>
    <x v="25"/>
    <n v="0.33521175161308903"/>
    <n v="9.3923012103341294E-2"/>
    <n v="0.71766238203410904"/>
    <n v="0.18841460586254899"/>
  </r>
  <r>
    <x v="48"/>
    <x v="26"/>
    <n v="0.41403928474138901"/>
    <n v="8.5317179735294596E-2"/>
    <n v="0.69634312655173902"/>
    <n v="0.21833969371296599"/>
  </r>
  <r>
    <x v="48"/>
    <x v="27"/>
    <n v="0.62637390966089102"/>
    <n v="7.3666373126308596E-2"/>
    <n v="0.71115088766296197"/>
    <n v="0.21518273921073"/>
  </r>
  <r>
    <x v="48"/>
    <x v="28"/>
    <n v="0.76879378800102105"/>
    <n v="6.1503869546223201E-2"/>
    <n v="0.67602473247013295"/>
    <n v="0.26247139798364399"/>
  </r>
  <r>
    <x v="48"/>
    <x v="29"/>
    <n v="0.78025450629822901"/>
    <n v="6.2265644817165303E-2"/>
    <n v="0.66607545963718395"/>
    <n v="0.27165889554565098"/>
  </r>
  <r>
    <x v="48"/>
    <x v="30"/>
    <n v="0.84634530196856494"/>
    <n v="5.6013076905000597E-2"/>
    <n v="0.66212278043386197"/>
    <n v="0.28186414266113802"/>
  </r>
  <r>
    <x v="48"/>
    <x v="31"/>
    <n v="0.90297307586532605"/>
    <n v="5.1176039190696201E-2"/>
    <n v="0.63101636299451802"/>
    <n v="0.31780759781478501"/>
  </r>
  <r>
    <x v="48"/>
    <x v="32"/>
    <n v="0.91319524839425703"/>
    <n v="5.5793837028901297E-2"/>
    <n v="0.61829383629906298"/>
    <n v="0.32591232667203601"/>
  </r>
  <r>
    <x v="49"/>
    <x v="0"/>
    <n v="0.84393395974101204"/>
    <n v="6.25046521495215E-2"/>
    <n v="0.40271899917663601"/>
    <n v="0.53477634867384305"/>
  </r>
  <r>
    <x v="49"/>
    <x v="1"/>
    <n v="0.86371681874796802"/>
    <n v="6.6438589956131694E-2"/>
    <n v="0.38738521148475102"/>
    <n v="0.54617619855911703"/>
  </r>
  <r>
    <x v="49"/>
    <x v="2"/>
    <n v="1.04292799948953"/>
    <n v="6.2537056119922302E-2"/>
    <n v="0.372499389335257"/>
    <n v="0.56496355454482095"/>
  </r>
  <r>
    <x v="49"/>
    <x v="3"/>
    <n v="0.97237850694188899"/>
    <n v="6.25815001369429E-2"/>
    <n v="0.39383880824560902"/>
    <n v="0.54357969161744801"/>
  </r>
  <r>
    <x v="49"/>
    <x v="4"/>
    <n v="0.99181166508727503"/>
    <n v="6.5759697141689E-2"/>
    <n v="0.394850921072119"/>
    <n v="0.539389381786192"/>
  </r>
  <r>
    <x v="49"/>
    <x v="5"/>
    <n v="0.98917173671910297"/>
    <n v="6.5874782829784095E-2"/>
    <n v="0.39639488560976699"/>
    <n v="0.53773033156044903"/>
  </r>
  <r>
    <x v="49"/>
    <x v="6"/>
    <n v="1.0071370315550701"/>
    <n v="6.33221826406659E-2"/>
    <n v="0.42698205007873702"/>
    <n v="0.50969576728059696"/>
  </r>
  <r>
    <x v="49"/>
    <x v="7"/>
    <n v="1.0282423395950899"/>
    <n v="6.0648707062730602E-2"/>
    <n v="0.42983481572416699"/>
    <n v="0.509516477213102"/>
  </r>
  <r>
    <x v="49"/>
    <x v="8"/>
    <n v="0.98541563117007203"/>
    <n v="7.0995384260507097E-2"/>
    <n v="0.40447052457492899"/>
    <n v="0.52453409116456395"/>
  </r>
  <r>
    <x v="49"/>
    <x v="9"/>
    <n v="1.0565475514201901"/>
    <n v="6.6191102903313301E-2"/>
    <n v="0.38320924448213101"/>
    <n v="0.55059965261455601"/>
  </r>
  <r>
    <x v="49"/>
    <x v="10"/>
    <n v="1.0547245604174"/>
    <n v="7.1763718759252804E-2"/>
    <n v="0.40231436296425499"/>
    <n v="0.52592191827649204"/>
  </r>
  <r>
    <x v="49"/>
    <x v="11"/>
    <n v="1.1639921991154101"/>
    <n v="7.3356772830429795E-2"/>
    <n v="0.420921818810161"/>
    <n v="0.50572140835940904"/>
  </r>
  <r>
    <x v="49"/>
    <x v="12"/>
    <n v="0.92388546123582205"/>
    <n v="7.0721567052183798E-2"/>
    <n v="0.40866859736986799"/>
    <n v="0.52060983557794804"/>
  </r>
  <r>
    <x v="49"/>
    <x v="13"/>
    <n v="0.90176884904966004"/>
    <n v="7.8750122532332406E-2"/>
    <n v="0.40252715686745599"/>
    <n v="0.51872272060021196"/>
  </r>
  <r>
    <x v="49"/>
    <x v="14"/>
    <n v="0.81783437300862105"/>
    <n v="8.6229353178385607E-2"/>
    <n v="0.43486324391848502"/>
    <n v="0.47890740290313"/>
  </r>
  <r>
    <x v="49"/>
    <x v="15"/>
    <n v="0.45503313947734497"/>
    <n v="0.10655316123047801"/>
    <n v="0.51873497344903297"/>
    <n v="0.37471186532049"/>
  </r>
  <r>
    <x v="49"/>
    <x v="16"/>
    <n v="0.54450188683137701"/>
    <n v="0.103888795936603"/>
    <n v="0.48393093166308399"/>
    <n v="0.41218027240031302"/>
  </r>
  <r>
    <x v="49"/>
    <x v="17"/>
    <n v="0.65767582566870397"/>
    <n v="0.10101239686151101"/>
    <n v="0.47656653367143897"/>
    <n v="0.42242106946704999"/>
  </r>
  <r>
    <x v="49"/>
    <x v="18"/>
    <n v="0.82624693533796401"/>
    <n v="7.5985618704132493E-2"/>
    <n v="0.37192556934740201"/>
    <n v="0.55208881194846504"/>
  </r>
  <r>
    <x v="49"/>
    <x v="19"/>
    <n v="0.86750694158561203"/>
    <n v="7.8775698202147804E-2"/>
    <n v="0.42395161225635197"/>
    <n v="0.4972726895415"/>
  </r>
  <r>
    <x v="49"/>
    <x v="20"/>
    <n v="0.845933639505692"/>
    <n v="7.5923010210578595E-2"/>
    <n v="0.38382112940588697"/>
    <n v="0.54025586038353401"/>
  </r>
  <r>
    <x v="49"/>
    <x v="21"/>
    <n v="0.81637204101873795"/>
    <n v="8.9813383693379198E-2"/>
    <n v="0.47102168582293402"/>
    <n v="0.43916493048368699"/>
  </r>
  <r>
    <x v="49"/>
    <x v="22"/>
    <n v="0.62307164250283797"/>
    <n v="8.8888507073376297E-2"/>
    <n v="0.42260452513614"/>
    <n v="0.48850696779048303"/>
  </r>
  <r>
    <x v="49"/>
    <x v="23"/>
    <n v="0.82173320227480096"/>
    <n v="9.7679535131376505E-2"/>
    <n v="0.45667324733478598"/>
    <n v="0.44564721753383701"/>
  </r>
  <r>
    <x v="49"/>
    <x v="24"/>
    <n v="0.53686238354870397"/>
    <n v="9.0125669284981003E-2"/>
    <n v="0.41544553708207599"/>
    <n v="0.49442879363294301"/>
  </r>
  <r>
    <x v="49"/>
    <x v="25"/>
    <n v="0.52260684742028496"/>
    <n v="8.8916401329859104E-2"/>
    <n v="0.406677416645154"/>
    <n v="0.50440618202498699"/>
  </r>
  <r>
    <x v="49"/>
    <x v="26"/>
    <n v="0.63421678116993296"/>
    <n v="9.1085202651731006E-2"/>
    <n v="0.43573502811879"/>
    <n v="0.47317976922947902"/>
  </r>
  <r>
    <x v="49"/>
    <x v="27"/>
    <n v="0.73136781300412401"/>
    <n v="9.0884070830175898E-2"/>
    <n v="0.4425313957732"/>
    <n v="0.46658453339662398"/>
  </r>
  <r>
    <x v="49"/>
    <x v="28"/>
    <n v="0.85913698413070005"/>
    <n v="9.0870579984144204E-2"/>
    <n v="0.39651177772091101"/>
    <n v="0.512617642294945"/>
  </r>
  <r>
    <x v="49"/>
    <x v="29"/>
    <n v="0.783199444326382"/>
    <n v="0.107837748890779"/>
    <n v="0.44953549036933499"/>
    <n v="0.44262676073988499"/>
  </r>
  <r>
    <x v="49"/>
    <x v="30"/>
    <n v="0.87592160020016196"/>
    <n v="9.7900346943294206E-2"/>
    <n v="0.45294598567598998"/>
    <n v="0.44915366738071599"/>
  </r>
  <r>
    <x v="49"/>
    <x v="31"/>
    <n v="0.86861501443643396"/>
    <n v="0.10116843950835699"/>
    <n v="0.42800244527780101"/>
    <n v="0.47082911521384202"/>
  </r>
  <r>
    <x v="49"/>
    <x v="32"/>
    <n v="0.82419848592241796"/>
    <n v="0.101645917882422"/>
    <n v="0.43908225678130802"/>
    <n v="0.45927182533627098"/>
  </r>
  <r>
    <x v="50"/>
    <x v="0"/>
    <n v="0.83028618220710104"/>
    <n v="2.41094697009103E-2"/>
    <n v="0.323413237325752"/>
    <n v="0.65247729297333801"/>
  </r>
  <r>
    <x v="50"/>
    <x v="1"/>
    <n v="0.82396407043317899"/>
    <n v="2.3834975426211501E-2"/>
    <n v="0.33963650007426099"/>
    <n v="0.63652852449952702"/>
  </r>
  <r>
    <x v="50"/>
    <x v="2"/>
    <n v="0.97026901624851503"/>
    <n v="2.4478065545549502E-2"/>
    <n v="0.34491301578785999"/>
    <n v="0.63060891866658997"/>
  </r>
  <r>
    <x v="50"/>
    <x v="3"/>
    <n v="0.94348810844028896"/>
    <n v="2.24411037109844E-2"/>
    <n v="0.33364344773944499"/>
    <n v="0.64391544854956995"/>
  </r>
  <r>
    <x v="50"/>
    <x v="4"/>
    <n v="1.0123752305166001"/>
    <n v="2.2065220741778999E-2"/>
    <n v="0.33886813079214301"/>
    <n v="0.63906664846607897"/>
  </r>
  <r>
    <x v="50"/>
    <x v="5"/>
    <n v="0.94266759709870496"/>
    <n v="2.5249826877326399E-2"/>
    <n v="0.349500756748238"/>
    <n v="0.62524941637443598"/>
  </r>
  <r>
    <x v="50"/>
    <x v="6"/>
    <n v="0.948417179115293"/>
    <n v="2.5653779355169899E-2"/>
    <n v="0.35526293745514798"/>
    <n v="0.61908328318968198"/>
  </r>
  <r>
    <x v="50"/>
    <x v="7"/>
    <n v="1.03953668792322"/>
    <n v="2.2535458243539499E-2"/>
    <n v="0.30598150883723302"/>
    <n v="0.67148303291922695"/>
  </r>
  <r>
    <x v="50"/>
    <x v="8"/>
    <n v="0.94539961201710998"/>
    <n v="2.32779386887371E-2"/>
    <n v="0.32515825031187701"/>
    <n v="0.65156381099938598"/>
  </r>
  <r>
    <x v="50"/>
    <x v="9"/>
    <n v="1.0226970129739701"/>
    <n v="2.69310508879755E-2"/>
    <n v="0.33102830051405902"/>
    <n v="0.64204064859796495"/>
  </r>
  <r>
    <x v="50"/>
    <x v="10"/>
    <n v="1.15037295205513"/>
    <n v="1.8741972813820899E-2"/>
    <n v="0.32758975936609602"/>
    <n v="0.65366826782008303"/>
  </r>
  <r>
    <x v="50"/>
    <x v="11"/>
    <n v="1.37052635097089"/>
    <n v="2.1696670859119999E-2"/>
    <n v="0.37674825678227197"/>
    <n v="0.60155507235860795"/>
  </r>
  <r>
    <x v="50"/>
    <x v="12"/>
    <n v="0.828047518983971"/>
    <n v="2.5545060401449101E-2"/>
    <n v="0.35647127207590501"/>
    <n v="0.617983667522645"/>
  </r>
  <r>
    <x v="50"/>
    <x v="13"/>
    <n v="0.82839939656304296"/>
    <n v="2.7350377275131101E-2"/>
    <n v="0.36825744657866499"/>
    <n v="0.604392176146204"/>
  </r>
  <r>
    <x v="50"/>
    <x v="14"/>
    <n v="0.52462117617525605"/>
    <n v="4.2195620588682203E-2"/>
    <n v="0.394496104532987"/>
    <n v="0.56330827487833102"/>
  </r>
  <r>
    <x v="50"/>
    <x v="15"/>
    <n v="8.0934725590739401E-2"/>
    <n v="0.211545052021994"/>
    <n v="0.52805556943443199"/>
    <n v="0.26039937854357498"/>
  </r>
  <r>
    <x v="50"/>
    <x v="16"/>
    <n v="0.103482409709"/>
    <n v="0.17970041834466899"/>
    <n v="0.52865826953621198"/>
    <n v="0.29164131211911798"/>
  </r>
  <r>
    <x v="50"/>
    <x v="17"/>
    <n v="0.38135131163820501"/>
    <n v="5.59212911980769E-2"/>
    <n v="0.376798453920968"/>
    <n v="0.56728025488095501"/>
  </r>
  <r>
    <x v="50"/>
    <x v="18"/>
    <n v="0.63369291827049501"/>
    <n v="4.1750556075343802E-2"/>
    <n v="0.37887837858853501"/>
    <n v="0.57937106533612104"/>
  </r>
  <r>
    <x v="50"/>
    <x v="19"/>
    <n v="0.76114884788179404"/>
    <n v="3.4831532943546101E-2"/>
    <n v="0.35367466564665601"/>
    <n v="0.61149380140979803"/>
  </r>
  <r>
    <x v="50"/>
    <x v="20"/>
    <n v="0.68561454657417398"/>
    <n v="3.7628600230874998E-2"/>
    <n v="0.36039198423584201"/>
    <n v="0.60197941553328305"/>
  </r>
  <r>
    <x v="50"/>
    <x v="21"/>
    <n v="0.80821395780587002"/>
    <n v="3.0673166065027801E-2"/>
    <n v="0.35184966228756598"/>
    <n v="0.61747717164740601"/>
  </r>
  <r>
    <x v="50"/>
    <x v="22"/>
    <n v="0.25146094561167098"/>
    <n v="7.7296016584408905E-2"/>
    <n v="0.456444639152082"/>
    <n v="0.46625934426350901"/>
  </r>
  <r>
    <x v="50"/>
    <x v="23"/>
    <n v="0.85972945762007702"/>
    <n v="3.40735674314082E-2"/>
    <n v="0.40165666706706499"/>
    <n v="0.56426976550152597"/>
  </r>
  <r>
    <x v="50"/>
    <x v="24"/>
    <n v="0.111956224905327"/>
    <n v="0.159519247757692"/>
    <n v="0.537639421763773"/>
    <n v="0.30284133047853501"/>
  </r>
  <r>
    <x v="50"/>
    <x v="25"/>
    <n v="0.11671165142534"/>
    <n v="0.14551620324765099"/>
    <n v="0.55866743762961302"/>
    <n v="0.29581635912273602"/>
  </r>
  <r>
    <x v="50"/>
    <x v="26"/>
    <n v="0.153203780755474"/>
    <n v="0.12861717118966501"/>
    <n v="0.50918312625568096"/>
    <n v="0.362199702554654"/>
  </r>
  <r>
    <x v="50"/>
    <x v="27"/>
    <n v="0.546591973063564"/>
    <n v="4.4902883470434203E-2"/>
    <n v="0.37374737806101499"/>
    <n v="0.58134973846855098"/>
  </r>
  <r>
    <x v="50"/>
    <x v="28"/>
    <n v="0.76602241985890096"/>
    <n v="3.8626587061173397E-2"/>
    <n v="0.34648586993038299"/>
    <n v="0.61488754300844395"/>
  </r>
  <r>
    <x v="50"/>
    <x v="29"/>
    <n v="0.71998485465941697"/>
    <n v="4.0621934837502503E-2"/>
    <n v="0.36957592405691803"/>
    <n v="0.58980214110558005"/>
  </r>
  <r>
    <x v="50"/>
    <x v="30"/>
    <n v="0.80468841777267996"/>
    <n v="3.6386786127837502E-2"/>
    <n v="0.35095712513824301"/>
    <n v="0.61265608873391997"/>
  </r>
  <r>
    <x v="50"/>
    <x v="31"/>
    <n v="0.87235955211939697"/>
    <n v="3.35046167426961E-2"/>
    <n v="0.34158574688153998"/>
    <n v="0.62490963637576402"/>
  </r>
  <r>
    <x v="50"/>
    <x v="32"/>
    <n v="0.77106413759808801"/>
    <n v="3.8588695586789103E-2"/>
    <n v="0.353857633043275"/>
    <n v="0.60755367136993499"/>
  </r>
  <r>
    <x v="51"/>
    <x v="0"/>
    <n v="0.86770229822217404"/>
    <n v="5.6652123389031001E-2"/>
    <n v="0.75430848963192798"/>
    <n v="0.18903938697904099"/>
  </r>
  <r>
    <x v="51"/>
    <x v="1"/>
    <n v="0.88191937367732898"/>
    <n v="6.16493836128627E-2"/>
    <n v="0.73559375368997404"/>
    <n v="0.202756862697163"/>
  </r>
  <r>
    <x v="51"/>
    <x v="2"/>
    <n v="1.0169408993134099"/>
    <n v="6.2496641864801403E-2"/>
    <n v="0.73212986325755602"/>
    <n v="0.205373494877642"/>
  </r>
  <r>
    <x v="51"/>
    <x v="3"/>
    <n v="0.95647140650154205"/>
    <n v="6.15076948271421E-2"/>
    <n v="0.72773304930145599"/>
    <n v="0.21075925587140101"/>
  </r>
  <r>
    <x v="51"/>
    <x v="4"/>
    <n v="0.96576854784174304"/>
    <n v="5.7740201946683403E-2"/>
    <n v="0.71881529978687297"/>
    <n v="0.223444498266444"/>
  </r>
  <r>
    <x v="51"/>
    <x v="5"/>
    <n v="0.95842777316814398"/>
    <n v="6.08140739677328E-2"/>
    <n v="0.71759332349182003"/>
    <n v="0.22159260254044699"/>
  </r>
  <r>
    <x v="51"/>
    <x v="6"/>
    <n v="0.99808694315400304"/>
    <n v="6.19221500628266E-2"/>
    <n v="0.71660958029712296"/>
    <n v="0.22146826964005101"/>
  </r>
  <r>
    <x v="51"/>
    <x v="7"/>
    <n v="1.00079508844149"/>
    <n v="6.1814292559428399E-2"/>
    <n v="0.70255354091950795"/>
    <n v="0.235632166521063"/>
  </r>
  <r>
    <x v="51"/>
    <x v="8"/>
    <n v="0.93230657576697396"/>
    <n v="5.91693998824167E-2"/>
    <n v="0.74216662520149901"/>
    <n v="0.19866397491608401"/>
  </r>
  <r>
    <x v="51"/>
    <x v="9"/>
    <n v="0.98906107485439798"/>
    <n v="6.3333472358808707E-2"/>
    <n v="0.74438570130303505"/>
    <n v="0.19228082633815699"/>
  </r>
  <r>
    <x v="51"/>
    <x v="10"/>
    <n v="1.05005201942082"/>
    <n v="5.9244527593615703E-2"/>
    <n v="0.77085316486044098"/>
    <n v="0.16990230754594399"/>
  </r>
  <r>
    <x v="51"/>
    <x v="11"/>
    <n v="1.3824679996379801"/>
    <n v="5.4169816682999701E-2"/>
    <n v="0.77905488788183297"/>
    <n v="0.166775295435167"/>
  </r>
  <r>
    <x v="51"/>
    <x v="12"/>
    <n v="0.84844014597975603"/>
    <n v="6.6549560786727996E-2"/>
    <n v="0.76144474949982199"/>
    <n v="0.17200568971345001"/>
  </r>
  <r>
    <x v="51"/>
    <x v="13"/>
    <n v="0.85294096595911695"/>
    <n v="6.1586369244009002E-2"/>
    <n v="0.75684384786478998"/>
    <n v="0.18156978289120199"/>
  </r>
  <r>
    <x v="51"/>
    <x v="14"/>
    <n v="0.68106086904485696"/>
    <n v="8.9197897356750197E-2"/>
    <n v="0.75751138441806498"/>
    <n v="0.153290718225185"/>
  </r>
  <r>
    <x v="51"/>
    <x v="15"/>
    <n v="0.27468977908624898"/>
    <n v="0.16991382774265601"/>
    <n v="0.74693119854345902"/>
    <n v="8.3154973713884098E-2"/>
  </r>
  <r>
    <x v="51"/>
    <x v="16"/>
    <n v="0.32873406054244703"/>
    <n v="0.16031504453968301"/>
    <n v="0.73269990297278398"/>
    <n v="0.106985052487532"/>
  </r>
  <r>
    <x v="51"/>
    <x v="17"/>
    <n v="0.50817474892224701"/>
    <n v="0.109584060396778"/>
    <n v="0.762075570462181"/>
    <n v="0.12834036914104099"/>
  </r>
  <r>
    <x v="51"/>
    <x v="18"/>
    <n v="0.76382285088645396"/>
    <n v="8.2995846723783295E-2"/>
    <n v="0.74855265795616199"/>
    <n v="0.16845149532005499"/>
  </r>
  <r>
    <x v="51"/>
    <x v="19"/>
    <n v="0.88063398277029104"/>
    <n v="8.1754665704440996E-2"/>
    <n v="0.71206032077396697"/>
    <n v="0.20618501352159199"/>
  </r>
  <r>
    <x v="51"/>
    <x v="20"/>
    <n v="0.81953718640918105"/>
    <n v="7.5808576136052894E-2"/>
    <n v="0.74309858710410603"/>
    <n v="0.181092836759841"/>
  </r>
  <r>
    <x v="51"/>
    <x v="21"/>
    <n v="0.88316688751872896"/>
    <n v="7.4684941844436706E-2"/>
    <n v="0.78517600355740502"/>
    <n v="0.14013905459815801"/>
  </r>
  <r>
    <x v="51"/>
    <x v="22"/>
    <n v="0.50449980196561195"/>
    <n v="9.8416080294949804E-2"/>
    <n v="0.78333373928830896"/>
    <n v="0.118250180416741"/>
  </r>
  <r>
    <x v="51"/>
    <x v="23"/>
    <n v="0.92778159698846496"/>
    <n v="7.8557855780939406E-2"/>
    <n v="0.820617334321045"/>
    <n v="0.100824809898016"/>
  </r>
  <r>
    <x v="51"/>
    <x v="24"/>
    <n v="0.32760590350090601"/>
    <n v="0.142883565051696"/>
    <n v="0.76999957060416502"/>
    <n v="8.7116864344138595E-2"/>
  </r>
  <r>
    <x v="51"/>
    <x v="25"/>
    <n v="0.33044845441996201"/>
    <n v="0.126775208313649"/>
    <n v="0.76178238935797604"/>
    <n v="0.111442402328375"/>
  </r>
  <r>
    <x v="51"/>
    <x v="26"/>
    <n v="0.42624204764844797"/>
    <n v="0.123918345825773"/>
    <n v="0.77218687413300802"/>
    <n v="0.10389478004121901"/>
  </r>
  <r>
    <x v="51"/>
    <x v="27"/>
    <n v="0.75248998648644105"/>
    <n v="9.3464328660517501E-2"/>
    <n v="0.77230904938947098"/>
    <n v="0.134226621950012"/>
  </r>
  <r>
    <x v="51"/>
    <x v="28"/>
    <n v="0.83464578692212799"/>
    <n v="8.6017752845948398E-2"/>
    <n v="0.75456692016251303"/>
    <n v="0.15941532699153901"/>
  </r>
  <r>
    <x v="51"/>
    <x v="29"/>
    <n v="0.84463328762182399"/>
    <n v="8.5559735192152306E-2"/>
    <n v="0.72716843201699999"/>
    <n v="0.187271832790848"/>
  </r>
  <r>
    <x v="51"/>
    <x v="30"/>
    <n v="0.88891108592424495"/>
    <n v="9.5910366881685097E-2"/>
    <n v="0.71544197470397497"/>
    <n v="0.18864765841434"/>
  </r>
  <r>
    <x v="51"/>
    <x v="31"/>
    <n v="0.94962118850716803"/>
    <n v="8.4598189744545693E-2"/>
    <n v="0.67903921440036696"/>
    <n v="0.23636259585508801"/>
  </r>
  <r>
    <x v="51"/>
    <x v="32"/>
    <n v="0.876502596310199"/>
    <n v="8.7971660996934598E-2"/>
    <n v="0.72458355181879897"/>
    <n v="0.18744478718426599"/>
  </r>
  <r>
    <x v="52"/>
    <x v="0"/>
    <n v="0.77839562553098995"/>
    <n v="1.0332393211948499E-2"/>
    <n v="0.55576865967169997"/>
    <n v="0.43389894711635102"/>
  </r>
  <r>
    <x v="52"/>
    <x v="1"/>
    <n v="0.79192628162018297"/>
    <n v="9.3749336262815598E-3"/>
    <n v="0.57158424309137501"/>
    <n v="0.41904082328234299"/>
  </r>
  <r>
    <x v="52"/>
    <x v="2"/>
    <n v="0.91421564191244298"/>
    <n v="9.6724661048297293E-3"/>
    <n v="0.58784768693907896"/>
    <n v="0.40247984695609201"/>
  </r>
  <r>
    <x v="52"/>
    <x v="3"/>
    <n v="0.87605083071324397"/>
    <n v="9.2013203166635103E-3"/>
    <n v="0.58078438641924801"/>
    <n v="0.410014293264089"/>
  </r>
  <r>
    <x v="52"/>
    <x v="4"/>
    <n v="1.0242620104775699"/>
    <n v="8.3318049724390806E-3"/>
    <n v="0.51205426882534899"/>
    <n v="0.47961392620221199"/>
  </r>
  <r>
    <x v="52"/>
    <x v="5"/>
    <n v="0.97433685693199101"/>
    <n v="9.7404480845644306E-3"/>
    <n v="0.59417184764990105"/>
    <n v="0.39608770426553502"/>
  </r>
  <r>
    <x v="52"/>
    <x v="6"/>
    <n v="1.06665631919842"/>
    <n v="7.4811538405019796E-3"/>
    <n v="0.49495711926462399"/>
    <n v="0.49756172689487399"/>
  </r>
  <r>
    <x v="52"/>
    <x v="7"/>
    <n v="1.0102429306227201"/>
    <n v="9.8207470340797905E-3"/>
    <n v="0.55835276208168105"/>
    <n v="0.43182649088423902"/>
  </r>
  <r>
    <x v="52"/>
    <x v="8"/>
    <n v="0.98942343746665196"/>
    <n v="8.4737890115393795E-3"/>
    <n v="0.55777440357058605"/>
    <n v="0.433751807417875"/>
  </r>
  <r>
    <x v="52"/>
    <x v="9"/>
    <n v="0.95665305195676298"/>
    <n v="9.5578936180064304E-3"/>
    <n v="0.58349987658078795"/>
    <n v="0.40694222980120498"/>
  </r>
  <r>
    <x v="52"/>
    <x v="10"/>
    <n v="1.0844259277777299"/>
    <n v="1.03754186991036E-2"/>
    <n v="0.58985453713347202"/>
    <n v="0.39977004416742501"/>
  </r>
  <r>
    <x v="52"/>
    <x v="11"/>
    <n v="1.5334110857912999"/>
    <n v="9.1155056595233902E-3"/>
    <n v="0.59974086715580599"/>
    <n v="0.39114362718467"/>
  </r>
  <r>
    <x v="52"/>
    <x v="12"/>
    <n v="0.77275833766263902"/>
    <n v="1.34034567718206E-2"/>
    <n v="0.59288731747180301"/>
    <n v="0.39370922575637601"/>
  </r>
  <r>
    <x v="52"/>
    <x v="13"/>
    <n v="0.80623731531506704"/>
    <n v="1.46280290636846E-2"/>
    <n v="0.60376607522343395"/>
    <n v="0.381605895712881"/>
  </r>
  <r>
    <x v="52"/>
    <x v="14"/>
    <n v="0.54299186738328498"/>
    <n v="2.0198372353665801E-2"/>
    <n v="0.60013924691893095"/>
    <n v="0.37966238072740399"/>
  </r>
  <r>
    <x v="52"/>
    <x v="15"/>
    <n v="0.108131929930632"/>
    <n v="7.2474903100070695E-2"/>
    <n v="0.73132439098346302"/>
    <n v="0.19620070591646599"/>
  </r>
  <r>
    <x v="52"/>
    <x v="16"/>
    <n v="0.14181598744522"/>
    <n v="6.3809996400289198E-2"/>
    <n v="0.73861871908175203"/>
    <n v="0.19757128451795899"/>
  </r>
  <r>
    <x v="52"/>
    <x v="17"/>
    <n v="0.41361909259371199"/>
    <n v="2.5951387931992701E-2"/>
    <n v="0.62734729989861804"/>
    <n v="0.34670131216938899"/>
  </r>
  <r>
    <x v="52"/>
    <x v="18"/>
    <n v="0.68034219904785598"/>
    <n v="1.5633664640251E-2"/>
    <n v="0.62180467797192196"/>
    <n v="0.36256165738782697"/>
  </r>
  <r>
    <x v="52"/>
    <x v="19"/>
    <n v="0.76866017218805005"/>
    <n v="1.6707224096872999E-2"/>
    <n v="0.61024255385662096"/>
    <n v="0.37305022204650601"/>
  </r>
  <r>
    <x v="52"/>
    <x v="20"/>
    <n v="0.73048653509971895"/>
    <n v="1.51823545058996E-2"/>
    <n v="0.59882010351419401"/>
    <n v="0.38599754197990599"/>
  </r>
  <r>
    <x v="52"/>
    <x v="21"/>
    <n v="0.82010359461700699"/>
    <n v="1.2671612695068E-2"/>
    <n v="0.550115467637044"/>
    <n v="0.437212919667888"/>
  </r>
  <r>
    <x v="52"/>
    <x v="22"/>
    <n v="0.34080385005001401"/>
    <n v="3.0549398459209499E-2"/>
    <n v="0.68344710234459705"/>
    <n v="0.286003499196193"/>
  </r>
  <r>
    <x v="52"/>
    <x v="23"/>
    <n v="1.1392851383073099"/>
    <n v="1.45698022424174E-2"/>
    <n v="0.673254247680662"/>
    <n v="0.312175950076921"/>
  </r>
  <r>
    <x v="52"/>
    <x v="24"/>
    <n v="0.17087952768723799"/>
    <n v="4.6243736252637099E-2"/>
    <n v="0.730903131777068"/>
    <n v="0.22285313197029499"/>
  </r>
  <r>
    <x v="52"/>
    <x v="25"/>
    <n v="0.18051329552028"/>
    <n v="4.2047277107617201E-2"/>
    <n v="0.700635233498625"/>
    <n v="0.25731748939375798"/>
  </r>
  <r>
    <x v="52"/>
    <x v="26"/>
    <n v="0.23300871229297601"/>
    <n v="3.9220410090301097E-2"/>
    <n v="0.700015227485971"/>
    <n v="0.26076436242372802"/>
  </r>
  <r>
    <x v="52"/>
    <x v="27"/>
    <n v="0.72619374938051795"/>
    <n v="1.61695146993516E-2"/>
    <n v="0.62673854322654998"/>
    <n v="0.357091942074099"/>
  </r>
  <r>
    <x v="52"/>
    <x v="28"/>
    <n v="0.77276987234859496"/>
    <n v="1.6099279628647201E-2"/>
    <n v="0.62815032464159903"/>
    <n v="0.35575039572975398"/>
  </r>
  <r>
    <x v="52"/>
    <x v="29"/>
    <n v="0.729672811594823"/>
    <n v="1.6217208906492399E-2"/>
    <n v="0.59589720748964403"/>
    <n v="0.38788558360386399"/>
  </r>
  <r>
    <x v="52"/>
    <x v="30"/>
    <n v="0.83427362534375704"/>
    <n v="1.6932547538064901E-2"/>
    <n v="0.60416387547847805"/>
    <n v="0.378903576983457"/>
  </r>
  <r>
    <x v="52"/>
    <x v="31"/>
    <n v="0.81074860282037897"/>
    <n v="1.33373411673442E-2"/>
    <n v="0.61021360085264897"/>
    <n v="0.376449057980007"/>
  </r>
  <r>
    <x v="52"/>
    <x v="32"/>
    <n v="0.74992821306977997"/>
    <n v="1.6008748454533501E-2"/>
    <n v="0.60041262004980001"/>
    <n v="0.38357863149566701"/>
  </r>
  <r>
    <x v="53"/>
    <x v="0"/>
    <n v="0.80293239372154801"/>
    <n v="3.5445701508672003E-2"/>
    <n v="0.656137617138976"/>
    <n v="0.30841668135235201"/>
  </r>
  <r>
    <x v="53"/>
    <x v="1"/>
    <n v="0.81268410441098904"/>
    <n v="2.9377732975672401E-2"/>
    <n v="0.63071531321789998"/>
    <n v="0.33990695380642699"/>
  </r>
  <r>
    <x v="53"/>
    <x v="2"/>
    <n v="0.96964667405620797"/>
    <n v="3.2256456198358902E-2"/>
    <n v="0.64868337206675297"/>
    <n v="0.31906017173488799"/>
  </r>
  <r>
    <x v="53"/>
    <x v="3"/>
    <n v="0.92819240059969799"/>
    <n v="3.2422812848216798E-2"/>
    <n v="0.65644824156638204"/>
    <n v="0.311128945585401"/>
  </r>
  <r>
    <x v="53"/>
    <x v="4"/>
    <n v="0.96483976699525198"/>
    <n v="2.8528091181368599E-2"/>
    <n v="0.63642226063928997"/>
    <n v="0.33504964817934202"/>
  </r>
  <r>
    <x v="53"/>
    <x v="5"/>
    <n v="0.97027281894295803"/>
    <n v="2.5946775357591101E-2"/>
    <n v="0.65483553222578295"/>
    <n v="0.31921769241662601"/>
  </r>
  <r>
    <x v="53"/>
    <x v="6"/>
    <n v="0.96668369017363398"/>
    <n v="2.6215958656934098E-2"/>
    <n v="0.66299806517220095"/>
    <n v="0.31078597617086501"/>
  </r>
  <r>
    <x v="53"/>
    <x v="7"/>
    <n v="0.98837521604993595"/>
    <n v="2.4820316524689599E-2"/>
    <n v="0.64821039235963396"/>
    <n v="0.32696929111567602"/>
  </r>
  <r>
    <x v="53"/>
    <x v="8"/>
    <n v="0.93866279399567798"/>
    <n v="2.8800513489987498E-2"/>
    <n v="0.65762408902257496"/>
    <n v="0.31357539748743801"/>
  </r>
  <r>
    <x v="53"/>
    <x v="9"/>
    <n v="0.97585735921302197"/>
    <n v="2.9007526524146801E-2"/>
    <n v="0.66483774323586697"/>
    <n v="0.30615473023998702"/>
  </r>
  <r>
    <x v="53"/>
    <x v="10"/>
    <n v="1.07864462236713"/>
    <n v="2.79464130846808E-2"/>
    <n v="0.62600807195657104"/>
    <n v="0.34604551495874902"/>
  </r>
  <r>
    <x v="53"/>
    <x v="11"/>
    <n v="1.60320815947395"/>
    <n v="2.3284729789001601E-2"/>
    <n v="0.64219952848302198"/>
    <n v="0.33451574172797599"/>
  </r>
  <r>
    <x v="53"/>
    <x v="12"/>
    <n v="0.80520817250560595"/>
    <n v="2.9789944106777499E-2"/>
    <n v="0.65690809764688196"/>
    <n v="0.31330195824634"/>
  </r>
  <r>
    <x v="53"/>
    <x v="13"/>
    <n v="0.83389202146130603"/>
    <n v="3.2088825660231197E-2"/>
    <n v="0.67083084148891003"/>
    <n v="0.297080332850859"/>
  </r>
  <r>
    <x v="53"/>
    <x v="14"/>
    <n v="0.60199684722319302"/>
    <n v="3.8601982752528602E-2"/>
    <n v="0.67756431984462895"/>
    <n v="0.28383369740284298"/>
  </r>
  <r>
    <x v="53"/>
    <x v="15"/>
    <n v="0.13241615914520999"/>
    <n v="0.12590255301275799"/>
    <n v="0.67310591628490002"/>
    <n v="0.20099153070234199"/>
  </r>
  <r>
    <x v="53"/>
    <x v="16"/>
    <n v="0.176525370936508"/>
    <n v="0.117461699815036"/>
    <n v="0.69773314035738598"/>
    <n v="0.184805159827578"/>
  </r>
  <r>
    <x v="53"/>
    <x v="17"/>
    <n v="0.47936380169547599"/>
    <n v="7.4277286048783003E-2"/>
    <n v="0.69331030871444999"/>
    <n v="0.23241240523676701"/>
  </r>
  <r>
    <x v="53"/>
    <x v="18"/>
    <n v="0.78999232433028699"/>
    <n v="5.1129173748096501E-2"/>
    <n v="0.66861742064777396"/>
    <n v="0.28025340560412998"/>
  </r>
  <r>
    <x v="53"/>
    <x v="19"/>
    <n v="0.89880760543071003"/>
    <n v="4.5545543257876998E-2"/>
    <n v="0.66083688381572503"/>
    <n v="0.29361757292639701"/>
  </r>
  <r>
    <x v="53"/>
    <x v="20"/>
    <n v="0.73473974057907998"/>
    <n v="4.5555274396272299E-2"/>
    <n v="0.69896582833869403"/>
    <n v="0.25547889726503398"/>
  </r>
  <r>
    <x v="53"/>
    <x v="21"/>
    <n v="0.76537313819797004"/>
    <n v="4.5644801356209998E-2"/>
    <n v="0.69247317691312504"/>
    <n v="0.26188202173066499"/>
  </r>
  <r>
    <x v="53"/>
    <x v="22"/>
    <n v="0.37144274790979598"/>
    <n v="7.4588476377400306E-2"/>
    <n v="0.68884635766283397"/>
    <n v="0.23656516595976501"/>
  </r>
  <r>
    <x v="53"/>
    <x v="23"/>
    <n v="1.18971405306484"/>
    <n v="3.6854234605399099E-2"/>
    <n v="0.68260046567306598"/>
    <n v="0.28054529972153502"/>
  </r>
  <r>
    <x v="53"/>
    <x v="24"/>
    <n v="0.193697918382296"/>
    <n v="0.107808421392946"/>
    <n v="0.68000260867569096"/>
    <n v="0.21218896993136299"/>
  </r>
  <r>
    <x v="53"/>
    <x v="25"/>
    <n v="0.19959827091719301"/>
    <n v="9.9686165981572594E-2"/>
    <n v="0.695103055453412"/>
    <n v="0.20521077856501499"/>
  </r>
  <r>
    <x v="53"/>
    <x v="26"/>
    <n v="0.27814882141344599"/>
    <n v="8.5330823926444005E-2"/>
    <n v="0.69923612706946403"/>
    <n v="0.21543304900409199"/>
  </r>
  <r>
    <x v="53"/>
    <x v="27"/>
    <n v="0.68474909829068598"/>
    <n v="5.72645322183261E-2"/>
    <n v="0.68120234731622198"/>
    <n v="0.26153312046545202"/>
  </r>
  <r>
    <x v="53"/>
    <x v="28"/>
    <n v="0.82103645245789303"/>
    <n v="5.3968320327335603E-2"/>
    <n v="0.68280490419719997"/>
    <n v="0.26322677547546403"/>
  </r>
  <r>
    <x v="53"/>
    <x v="29"/>
    <n v="0.80782437994013101"/>
    <n v="5.2594441084079499E-2"/>
    <n v="0.66162970090745599"/>
    <n v="0.285775858008465"/>
  </r>
  <r>
    <x v="53"/>
    <x v="30"/>
    <n v="0.85271183171530596"/>
    <n v="5.5438307359562101E-2"/>
    <n v="0.68116576380375504"/>
    <n v="0.263395928836683"/>
  </r>
  <r>
    <x v="53"/>
    <x v="31"/>
    <n v="0.94311944265490799"/>
    <n v="5.02693066157337E-2"/>
    <n v="0.68547741273476004"/>
    <n v="0.26425328064950698"/>
  </r>
  <r>
    <x v="53"/>
    <x v="32"/>
    <n v="0.94589110578528102"/>
    <n v="4.91775123657434E-2"/>
    <n v="0.65674846242439799"/>
    <n v="0.29407402520985798"/>
  </r>
  <r>
    <x v="54"/>
    <x v="0"/>
    <n v="0.82558695788188496"/>
    <n v="4.1548959407255899E-2"/>
    <n v="0.62630922999448801"/>
    <n v="0.33214181059825598"/>
  </r>
  <r>
    <x v="54"/>
    <x v="1"/>
    <n v="0.90464313992450196"/>
    <n v="3.2630989765904402E-2"/>
    <n v="0.627620153964353"/>
    <n v="0.33974885626974299"/>
  </r>
  <r>
    <x v="54"/>
    <x v="2"/>
    <n v="0.99996101527914305"/>
    <n v="3.0923876780313799E-2"/>
    <n v="0.637301890330216"/>
    <n v="0.33177423288947"/>
  </r>
  <r>
    <x v="54"/>
    <x v="3"/>
    <n v="0.92897356921793195"/>
    <n v="3.1680770695621599E-2"/>
    <n v="0.63410490075144199"/>
    <n v="0.33421432855293698"/>
  </r>
  <r>
    <x v="54"/>
    <x v="4"/>
    <n v="0.97439964196929096"/>
    <n v="3.0314390418317301E-2"/>
    <n v="0.63667761956507596"/>
    <n v="0.33300799001660703"/>
  </r>
  <r>
    <x v="54"/>
    <x v="5"/>
    <n v="0.96645894527827403"/>
    <n v="3.5930287974759098E-2"/>
    <n v="0.63843194714638296"/>
    <n v="0.32563776487885798"/>
  </r>
  <r>
    <x v="54"/>
    <x v="6"/>
    <n v="0.95975107489234102"/>
    <n v="3.10378844040517E-2"/>
    <n v="0.60979092851044803"/>
    <n v="0.3591711870855"/>
  </r>
  <r>
    <x v="54"/>
    <x v="7"/>
    <n v="0.98665738711292705"/>
    <n v="3.2150269671372599E-2"/>
    <n v="0.59962914039741999"/>
    <n v="0.36822058993120799"/>
  </r>
  <r>
    <x v="54"/>
    <x v="8"/>
    <n v="0.90571441929024898"/>
    <n v="3.8009714086268097E-2"/>
    <n v="0.61838768367293295"/>
    <n v="0.34360260224079903"/>
  </r>
  <r>
    <x v="54"/>
    <x v="9"/>
    <n v="1.0367973122315099"/>
    <n v="3.6849764289211197E-2"/>
    <n v="0.63061928253926602"/>
    <n v="0.33253095317152298"/>
  </r>
  <r>
    <x v="54"/>
    <x v="10"/>
    <n v="1.1364381157652099"/>
    <n v="3.2978946790254399E-2"/>
    <n v="0.63629040850408802"/>
    <n v="0.330730644705657"/>
  </r>
  <r>
    <x v="54"/>
    <x v="11"/>
    <n v="1.37461842115674"/>
    <n v="3.2021305972362399E-2"/>
    <n v="0.66122817197440598"/>
    <n v="0.306750522053231"/>
  </r>
  <r>
    <x v="54"/>
    <x v="12"/>
    <n v="0.85731115772837196"/>
    <n v="3.7062772410834902E-2"/>
    <n v="0.65745099733100798"/>
    <n v="0.30548623025815702"/>
  </r>
  <r>
    <x v="54"/>
    <x v="13"/>
    <n v="0.89335735431210705"/>
    <n v="3.8010385679906299E-2"/>
    <n v="0.670158924194863"/>
    <n v="0.29183069012523"/>
  </r>
  <r>
    <x v="54"/>
    <x v="14"/>
    <n v="0.689126021792275"/>
    <n v="4.6077654954087097E-2"/>
    <n v="0.69145941373168596"/>
    <n v="0.26246293131422699"/>
  </r>
  <r>
    <x v="54"/>
    <x v="15"/>
    <n v="0.29858853237269001"/>
    <n v="8.10318065735042E-2"/>
    <n v="0.77837271094098404"/>
    <n v="0.14059548248551201"/>
  </r>
  <r>
    <x v="54"/>
    <x v="16"/>
    <n v="0.33859063025132202"/>
    <n v="7.8207703467899098E-2"/>
    <n v="0.77515951562007601"/>
    <n v="0.146632780912025"/>
  </r>
  <r>
    <x v="54"/>
    <x v="17"/>
    <n v="0.41810258326702898"/>
    <n v="6.6203602436228998E-2"/>
    <n v="0.76767932438330799"/>
    <n v="0.16611707318046301"/>
  </r>
  <r>
    <x v="54"/>
    <x v="18"/>
    <n v="0.71012408216657696"/>
    <n v="4.9400738957354202E-2"/>
    <n v="0.71841969825778096"/>
    <n v="0.23217956278486501"/>
  </r>
  <r>
    <x v="54"/>
    <x v="19"/>
    <n v="0.90984405873945695"/>
    <n v="4.3898295637381998E-2"/>
    <n v="0.62869027439500602"/>
    <n v="0.32741142996761202"/>
  </r>
  <r>
    <x v="54"/>
    <x v="20"/>
    <n v="0.83766841310874496"/>
    <n v="4.7911199346064103E-2"/>
    <n v="0.64682118786621401"/>
    <n v="0.30526761278772102"/>
  </r>
  <r>
    <x v="54"/>
    <x v="21"/>
    <n v="0.66930110752943195"/>
    <n v="5.54192155118607E-2"/>
    <n v="0.75302514819017596"/>
    <n v="0.19155563629796299"/>
  </r>
  <r>
    <x v="54"/>
    <x v="22"/>
    <n v="0.82973450332968401"/>
    <n v="4.1419534287686598E-2"/>
    <n v="0.69490745005004895"/>
    <n v="0.26367301566226398"/>
  </r>
  <r>
    <x v="54"/>
    <x v="23"/>
    <n v="0.87253573424362196"/>
    <n v="4.7403954319239099E-2"/>
    <n v="0.72648138815418195"/>
    <n v="0.226114657526579"/>
  </r>
  <r>
    <x v="54"/>
    <x v="24"/>
    <n v="0.334356261813332"/>
    <n v="7.7963478001608397E-2"/>
    <n v="0.77046796804194695"/>
    <n v="0.151568553956444"/>
  </r>
  <r>
    <x v="54"/>
    <x v="25"/>
    <n v="0.34826636532712901"/>
    <n v="6.9356641173338895E-2"/>
    <n v="0.75259576923292004"/>
    <n v="0.17804758959374101"/>
  </r>
  <r>
    <x v="54"/>
    <x v="26"/>
    <n v="0.44801814142051"/>
    <n v="6.6470997481857905E-2"/>
    <n v="0.76712661612890498"/>
    <n v="0.16640238638923699"/>
  </r>
  <r>
    <x v="54"/>
    <x v="27"/>
    <n v="0.74802452713331002"/>
    <n v="5.0925887000231797E-2"/>
    <n v="0.72028849570999198"/>
    <n v="0.228785617289777"/>
  </r>
  <r>
    <x v="54"/>
    <x v="28"/>
    <n v="0.899546057466593"/>
    <n v="4.4262319478442398E-2"/>
    <n v="0.66535182933694903"/>
    <n v="0.29038585118460902"/>
  </r>
  <r>
    <x v="54"/>
    <x v="29"/>
    <n v="0.91887249511949998"/>
    <n v="3.9248272835218E-2"/>
    <n v="0.66672864419025701"/>
    <n v="0.29402308297452501"/>
  </r>
  <r>
    <x v="54"/>
    <x v="30"/>
    <n v="0.96826471017443305"/>
    <n v="4.3757971922628397E-2"/>
    <n v="0.63652847961590797"/>
    <n v="0.31971354846146399"/>
  </r>
  <r>
    <x v="54"/>
    <x v="31"/>
    <n v="1.02978838238727"/>
    <n v="3.8070469993695198E-2"/>
    <n v="0.58624816962730797"/>
    <n v="0.37568136037899702"/>
  </r>
  <r>
    <x v="54"/>
    <x v="32"/>
    <n v="0.99913088231762004"/>
    <n v="3.8964279728001802E-2"/>
    <n v="0.64792394639744799"/>
    <n v="0.31311177387455003"/>
  </r>
  <r>
    <x v="55"/>
    <x v="0"/>
    <n v="0.82551914347232402"/>
    <n v="6.8222290543028002E-2"/>
    <n v="0.53023650560031099"/>
    <n v="0.40154120385666098"/>
  </r>
  <r>
    <x v="55"/>
    <x v="1"/>
    <n v="0.85361236950702102"/>
    <n v="6.8510695941595701E-2"/>
    <n v="0.51151516803515495"/>
    <n v="0.41997413602325001"/>
  </r>
  <r>
    <x v="55"/>
    <x v="2"/>
    <n v="1.01618465266284"/>
    <n v="5.9410234233229102E-2"/>
    <n v="0.52962149869271602"/>
    <n v="0.41096826707405498"/>
  </r>
  <r>
    <x v="55"/>
    <x v="3"/>
    <n v="0.95967899353946096"/>
    <n v="6.4118256639794202E-2"/>
    <n v="0.51962206837495595"/>
    <n v="0.41625967498525002"/>
  </r>
  <r>
    <x v="55"/>
    <x v="4"/>
    <n v="1.0206059020790901"/>
    <n v="5.9964266588666597E-2"/>
    <n v="0.52426412620242202"/>
    <n v="0.41577160720891099"/>
  </r>
  <r>
    <x v="55"/>
    <x v="5"/>
    <n v="1.0034386837094"/>
    <n v="6.0705489032582799E-2"/>
    <n v="0.48134943759317"/>
    <n v="0.457945073374247"/>
  </r>
  <r>
    <x v="55"/>
    <x v="6"/>
    <n v="1.0440389674263599"/>
    <n v="5.8829910976521398E-2"/>
    <n v="0.50515047788562994"/>
    <n v="0.43601961113784898"/>
  </r>
  <r>
    <x v="55"/>
    <x v="7"/>
    <n v="1.0152954943447901"/>
    <n v="6.7108591183477895E-2"/>
    <n v="0.51010017223029303"/>
    <n v="0.42279123658622902"/>
  </r>
  <r>
    <x v="55"/>
    <x v="8"/>
    <n v="0.93441517493412496"/>
    <n v="6.3562105791228396E-2"/>
    <n v="0.52137487853537001"/>
    <n v="0.41506301567340198"/>
  </r>
  <r>
    <x v="55"/>
    <x v="9"/>
    <n v="0.98394237597523804"/>
    <n v="6.9508395040533605E-2"/>
    <n v="0.51559271171103205"/>
    <n v="0.41489889324843399"/>
  </r>
  <r>
    <x v="55"/>
    <x v="10"/>
    <n v="1.04273282739753"/>
    <n v="6.2138736986794001E-2"/>
    <n v="0.50200641970656901"/>
    <n v="0.43585484330663699"/>
  </r>
  <r>
    <x v="55"/>
    <x v="11"/>
    <n v="1.30053541495182"/>
    <n v="5.6981178261846101E-2"/>
    <n v="0.52528697178500505"/>
    <n v="0.41773184995314899"/>
  </r>
  <r>
    <x v="55"/>
    <x v="12"/>
    <n v="0.80333531771451006"/>
    <n v="6.6511175890586499E-2"/>
    <n v="0.54219790731131001"/>
    <n v="0.39129091679810402"/>
  </r>
  <r>
    <x v="55"/>
    <x v="13"/>
    <n v="0.82567613575434595"/>
    <n v="6.6928588001222103E-2"/>
    <n v="0.52272740814688901"/>
    <n v="0.41034400385188902"/>
  </r>
  <r>
    <x v="55"/>
    <x v="14"/>
    <n v="0.62481553812419"/>
    <n v="8.3736826820302104E-2"/>
    <n v="0.57495180034309301"/>
    <n v="0.34131137283660401"/>
  </r>
  <r>
    <x v="55"/>
    <x v="15"/>
    <n v="0.19445569009556901"/>
    <n v="0.18645094133901099"/>
    <n v="0.62949856198971499"/>
    <n v="0.18405049667127399"/>
  </r>
  <r>
    <x v="55"/>
    <x v="16"/>
    <n v="0.25349367460237499"/>
    <n v="0.156078871147566"/>
    <n v="0.62368605429855295"/>
    <n v="0.220235074553881"/>
  </r>
  <r>
    <x v="55"/>
    <x v="17"/>
    <n v="0.45887489010600302"/>
    <n v="0.11649252762564"/>
    <n v="0.53305564893380497"/>
    <n v="0.35045182344055498"/>
  </r>
  <r>
    <x v="55"/>
    <x v="18"/>
    <n v="0.73454745027300705"/>
    <n v="9.0335627249623199E-2"/>
    <n v="0.54643858051849603"/>
    <n v="0.36322579223188101"/>
  </r>
  <r>
    <x v="55"/>
    <x v="19"/>
    <n v="0.80554903004337697"/>
    <n v="8.3257067147716801E-2"/>
    <n v="0.57391666630470395"/>
    <n v="0.34282626654758003"/>
  </r>
  <r>
    <x v="55"/>
    <x v="20"/>
    <n v="0.77121162330691495"/>
    <n v="9.2023311431743401E-2"/>
    <n v="0.56333128611323302"/>
    <n v="0.34464540245502401"/>
  </r>
  <r>
    <x v="55"/>
    <x v="21"/>
    <n v="0.82292598313852205"/>
    <n v="8.4002017193052406E-2"/>
    <n v="0.54303216953803901"/>
    <n v="0.37296581326890799"/>
  </r>
  <r>
    <x v="55"/>
    <x v="22"/>
    <n v="0.46959779113807798"/>
    <n v="0.11713527855585899"/>
    <n v="0.59712352652272105"/>
    <n v="0.28574119492142103"/>
  </r>
  <r>
    <x v="55"/>
    <x v="23"/>
    <n v="1.0593341584001601"/>
    <n v="7.7911654470918301E-2"/>
    <n v="0.54925921034548897"/>
    <n v="0.37282913518359201"/>
  </r>
  <r>
    <x v="55"/>
    <x v="24"/>
    <n v="0.28153979824751901"/>
    <n v="0.167355074597969"/>
    <n v="0.604053005819702"/>
    <n v="0.228591919582328"/>
  </r>
  <r>
    <x v="55"/>
    <x v="25"/>
    <n v="0.30742492848250702"/>
    <n v="0.148318430387159"/>
    <n v="0.57720920642751905"/>
    <n v="0.27447236318532198"/>
  </r>
  <r>
    <x v="55"/>
    <x v="26"/>
    <n v="0.36514077026326702"/>
    <n v="0.168766804668737"/>
    <n v="0.60365649863820003"/>
    <n v="0.22757669669306299"/>
  </r>
  <r>
    <x v="55"/>
    <x v="27"/>
    <n v="0.71127498237254005"/>
    <n v="0.103692223601622"/>
    <n v="0.53284505999950804"/>
    <n v="0.36346271639887101"/>
  </r>
  <r>
    <x v="55"/>
    <x v="28"/>
    <n v="0.82515314573145404"/>
    <n v="8.8719600039564098E-2"/>
    <n v="0.54104387999220105"/>
    <n v="0.37023651996823498"/>
  </r>
  <r>
    <x v="55"/>
    <x v="29"/>
    <n v="0.82435326964287003"/>
    <n v="9.6985912118339401E-2"/>
    <n v="0.52641967073795504"/>
    <n v="0.37659441714370501"/>
  </r>
  <r>
    <x v="55"/>
    <x v="30"/>
    <n v="0.90665818785753804"/>
    <n v="9.0311764199720798E-2"/>
    <n v="0.53539970160449502"/>
    <n v="0.37428853419578401"/>
  </r>
  <r>
    <x v="55"/>
    <x v="31"/>
    <n v="0.90723019165425101"/>
    <n v="9.14668931057495E-2"/>
    <n v="0.51579877161693799"/>
    <n v="0.392734335277312"/>
  </r>
  <r>
    <x v="55"/>
    <x v="32"/>
    <n v="0.84848649563175105"/>
    <n v="9.3349504884424298E-2"/>
    <n v="0.53205193563211295"/>
    <n v="0.37459855948346299"/>
  </r>
  <r>
    <x v="56"/>
    <x v="0"/>
    <n v="0.81693377759200003"/>
    <n v="1.8744145252838299E-2"/>
    <n v="0.51950603189705402"/>
    <n v="0.46174982285010702"/>
  </r>
  <r>
    <x v="56"/>
    <x v="1"/>
    <n v="0.826196906930873"/>
    <n v="2.1882654172681901E-2"/>
    <n v="0.51613276878147996"/>
    <n v="0.46198457704583801"/>
  </r>
  <r>
    <x v="56"/>
    <x v="2"/>
    <n v="0.97659419424356797"/>
    <n v="2.10552443775733E-2"/>
    <n v="0.49526626157428599"/>
    <n v="0.48367849404814001"/>
  </r>
  <r>
    <x v="56"/>
    <x v="3"/>
    <n v="0.94824010190302499"/>
    <n v="1.85117292002017E-2"/>
    <n v="0.50724617078771905"/>
    <n v="0.47424210001208"/>
  </r>
  <r>
    <x v="56"/>
    <x v="4"/>
    <n v="1.00088423829982"/>
    <n v="2.15054090402656E-2"/>
    <n v="0.49993435725698798"/>
    <n v="0.47856023370274697"/>
  </r>
  <r>
    <x v="56"/>
    <x v="5"/>
    <n v="0.93914873293081602"/>
    <n v="2.0651241227182902E-2"/>
    <n v="0.49699895100012598"/>
    <n v="0.48234980777269099"/>
  </r>
  <r>
    <x v="56"/>
    <x v="6"/>
    <n v="0.999876821526826"/>
    <n v="1.9376586250446599E-2"/>
    <n v="0.53013385266308599"/>
    <n v="0.45048956108646698"/>
  </r>
  <r>
    <x v="56"/>
    <x v="7"/>
    <n v="0.98870259707799801"/>
    <n v="1.9171967891422202E-2"/>
    <n v="0.49994330795215203"/>
    <n v="0.48088472415642602"/>
  </r>
  <r>
    <x v="56"/>
    <x v="8"/>
    <n v="0.93440285131693102"/>
    <n v="2.4450528437215902E-2"/>
    <n v="0.51788711702238299"/>
    <n v="0.457662354540401"/>
  </r>
  <r>
    <x v="56"/>
    <x v="9"/>
    <n v="0.98536217617522603"/>
    <n v="2.1112524561942E-2"/>
    <n v="0.51232812755394197"/>
    <n v="0.46655934788411602"/>
  </r>
  <r>
    <x v="56"/>
    <x v="10"/>
    <n v="1.1260145856311801"/>
    <n v="2.2304039787755602E-2"/>
    <n v="0.49781471296188401"/>
    <n v="0.47988124725036002"/>
  </r>
  <r>
    <x v="56"/>
    <x v="11"/>
    <n v="1.45764301637174"/>
    <n v="1.8753255616808101E-2"/>
    <n v="0.49599955748042002"/>
    <n v="0.48524718690277202"/>
  </r>
  <r>
    <x v="56"/>
    <x v="12"/>
    <n v="0.87729684316998402"/>
    <n v="2.3360259441062198E-2"/>
    <n v="0.54214335765706001"/>
    <n v="0.43449638290187798"/>
  </r>
  <r>
    <x v="56"/>
    <x v="13"/>
    <n v="0.90991680326560798"/>
    <n v="2.4496074258353501E-2"/>
    <n v="0.53893395679822897"/>
    <n v="0.43656996894341799"/>
  </r>
  <r>
    <x v="56"/>
    <x v="14"/>
    <n v="0.70227986834025002"/>
    <n v="2.87942720544049E-2"/>
    <n v="0.55809910704921994"/>
    <n v="0.41310662089637501"/>
  </r>
  <r>
    <x v="56"/>
    <x v="15"/>
    <n v="0.33003766101870102"/>
    <n v="5.2190719606063897E-2"/>
    <n v="0.68391905898548899"/>
    <n v="0.26389022140844698"/>
  </r>
  <r>
    <x v="56"/>
    <x v="16"/>
    <n v="0.40372364868932897"/>
    <n v="5.0895048849768303E-2"/>
    <n v="0.66243594474922796"/>
    <n v="0.28666900640100401"/>
  </r>
  <r>
    <x v="56"/>
    <x v="17"/>
    <n v="0.63160908835598994"/>
    <n v="3.3741934032254201E-2"/>
    <n v="0.56320527058982495"/>
    <n v="0.40305279537792099"/>
  </r>
  <r>
    <x v="56"/>
    <x v="18"/>
    <n v="0.81490709262230898"/>
    <n v="2.9413710798046E-2"/>
    <n v="0.53471838568864705"/>
    <n v="0.43586790351330701"/>
  </r>
  <r>
    <x v="56"/>
    <x v="19"/>
    <n v="0.89643996657944303"/>
    <n v="2.6844902046512201E-2"/>
    <n v="0.53132110204829397"/>
    <n v="0.44183399590519401"/>
  </r>
  <r>
    <x v="56"/>
    <x v="20"/>
    <n v="0.80933669469078096"/>
    <n v="2.5904228974642202E-2"/>
    <n v="0.58688827566697799"/>
    <n v="0.38720749535838"/>
  </r>
  <r>
    <x v="56"/>
    <x v="21"/>
    <n v="0.93224336301215405"/>
    <n v="2.6723798947275199E-2"/>
    <n v="0.53118519801285602"/>
    <n v="0.44209100303986898"/>
  </r>
  <r>
    <x v="56"/>
    <x v="22"/>
    <n v="0.55755111407194202"/>
    <n v="3.8084697439507098E-2"/>
    <n v="0.63254703007534197"/>
    <n v="0.32936827248515099"/>
  </r>
  <r>
    <x v="56"/>
    <x v="23"/>
    <n v="1.3197209894070601"/>
    <n v="2.3956036524034299E-2"/>
    <n v="0.54501203201984805"/>
    <n v="0.43103193145611801"/>
  </r>
  <r>
    <x v="56"/>
    <x v="24"/>
    <n v="0.41783056596298102"/>
    <n v="3.8802207972676001E-2"/>
    <n v="0.65943857390031002"/>
    <n v="0.30175921812701401"/>
  </r>
  <r>
    <x v="56"/>
    <x v="25"/>
    <n v="0.40259240554591802"/>
    <n v="4.1491426403803502E-2"/>
    <n v="0.673785822883885"/>
    <n v="0.28472275071231101"/>
  </r>
  <r>
    <x v="56"/>
    <x v="26"/>
    <n v="0.51900980581243605"/>
    <n v="3.7878692633292098E-2"/>
    <n v="0.61423479740994502"/>
    <n v="0.34788650995676301"/>
  </r>
  <r>
    <x v="56"/>
    <x v="27"/>
    <n v="0.82124675985211504"/>
    <n v="2.9615251813923299E-2"/>
    <n v="0.54587033694842602"/>
    <n v="0.42451441123765099"/>
  </r>
  <r>
    <x v="56"/>
    <x v="28"/>
    <n v="0.95410084931559802"/>
    <n v="2.9260575504895001E-2"/>
    <n v="0.53439987633941799"/>
    <n v="0.43633954815568698"/>
  </r>
  <r>
    <x v="56"/>
    <x v="29"/>
    <n v="0.88234546230976496"/>
    <n v="2.96542589816636E-2"/>
    <n v="0.54912887935424204"/>
    <n v="0.421216861664094"/>
  </r>
  <r>
    <x v="56"/>
    <x v="30"/>
    <n v="0.99463346298755495"/>
    <n v="3.0160020485464099E-2"/>
    <n v="0.54969384789740305"/>
    <n v="0.42014613161713299"/>
  </r>
  <r>
    <x v="56"/>
    <x v="31"/>
    <n v="1.04518598325546"/>
    <n v="2.6014894066918499E-2"/>
    <n v="0.47361066425807502"/>
    <n v="0.500374441675007"/>
  </r>
  <r>
    <x v="56"/>
    <x v="32"/>
    <n v="0.89992733432048899"/>
    <n v="2.80938289719403E-2"/>
    <n v="0.54863422186548905"/>
    <n v="0.42327194916256999"/>
  </r>
  <r>
    <x v="57"/>
    <x v="0"/>
    <n v="0.84653747203669905"/>
    <n v="2.3595469310047201E-2"/>
    <n v="0.60555333354728602"/>
    <n v="0.37085119714266701"/>
  </r>
  <r>
    <x v="57"/>
    <x v="1"/>
    <n v="0.86096619921330098"/>
    <n v="2.5498706807220599E-2"/>
    <n v="0.62108051779376505"/>
    <n v="0.35342077539901501"/>
  </r>
  <r>
    <x v="57"/>
    <x v="2"/>
    <n v="1.0330147811175501"/>
    <n v="2.41645962456601E-2"/>
    <n v="0.607813568156642"/>
    <n v="0.36802183559769702"/>
  </r>
  <r>
    <x v="57"/>
    <x v="3"/>
    <n v="0.98588377264402405"/>
    <n v="2.0879318944082299E-2"/>
    <n v="0.62243038324823996"/>
    <n v="0.35669029780767703"/>
  </r>
  <r>
    <x v="57"/>
    <x v="4"/>
    <n v="1.03117484224697"/>
    <n v="2.42664444926186E-2"/>
    <n v="0.61977869312015899"/>
    <n v="0.35595486238722301"/>
  </r>
  <r>
    <x v="57"/>
    <x v="5"/>
    <n v="0.99286047200245597"/>
    <n v="2.6914635819301602E-2"/>
    <n v="0.62545193451968895"/>
    <n v="0.34763342966100902"/>
  </r>
  <r>
    <x v="57"/>
    <x v="6"/>
    <n v="0.99614199121829905"/>
    <n v="2.3419739147690199E-2"/>
    <n v="0.62527841687143104"/>
    <n v="0.35130184398087899"/>
  </r>
  <r>
    <x v="57"/>
    <x v="7"/>
    <n v="1.0300334586382101"/>
    <n v="2.6093021434069E-2"/>
    <n v="0.64173995183002297"/>
    <n v="0.33216702673590798"/>
  </r>
  <r>
    <x v="57"/>
    <x v="8"/>
    <n v="0.91530025665660197"/>
    <n v="3.10874863183663E-2"/>
    <n v="0.64758055804689396"/>
    <n v="0.32133195563473899"/>
  </r>
  <r>
    <x v="57"/>
    <x v="9"/>
    <n v="0.96825389883969804"/>
    <n v="2.5836061874796E-2"/>
    <n v="0.64217645635409004"/>
    <n v="0.33198748177111398"/>
  </r>
  <r>
    <x v="57"/>
    <x v="10"/>
    <n v="1.0355239233868201"/>
    <n v="2.5897378975601099E-2"/>
    <n v="0.63669527800506298"/>
    <n v="0.337407343019336"/>
  </r>
  <r>
    <x v="57"/>
    <x v="11"/>
    <n v="1.3043089319993699"/>
    <n v="2.5308460238870699E-2"/>
    <n v="0.63515718349305295"/>
    <n v="0.33953435626807699"/>
  </r>
  <r>
    <x v="57"/>
    <x v="12"/>
    <n v="0.84872840576527397"/>
    <n v="3.1600739619509703E-2"/>
    <n v="0.64693673720172196"/>
    <n v="0.321462523178768"/>
  </r>
  <r>
    <x v="57"/>
    <x v="13"/>
    <n v="0.85652517646279902"/>
    <n v="2.9846709021531199E-2"/>
    <n v="0.64310481587921597"/>
    <n v="0.327048475099253"/>
  </r>
  <r>
    <x v="57"/>
    <x v="14"/>
    <n v="0.79393741327244605"/>
    <n v="3.1982162763231597E-2"/>
    <n v="0.66040849779136601"/>
    <n v="0.30760933944540197"/>
  </r>
  <r>
    <x v="57"/>
    <x v="15"/>
    <n v="0.52395971412160902"/>
    <n v="4.0696583422549698E-2"/>
    <n v="0.69709492836347497"/>
    <n v="0.26220848821397502"/>
  </r>
  <r>
    <x v="57"/>
    <x v="16"/>
    <n v="0.60830570497349601"/>
    <n v="3.9224914281015898E-2"/>
    <n v="0.66518048783290995"/>
    <n v="0.29559459788607401"/>
  </r>
  <r>
    <x v="57"/>
    <x v="17"/>
    <n v="0.73338006123793997"/>
    <n v="3.6937766175860802E-2"/>
    <n v="0.68175267465655198"/>
    <n v="0.28130955916758799"/>
  </r>
  <r>
    <x v="57"/>
    <x v="18"/>
    <n v="0.89983988940277304"/>
    <n v="3.11424480524926E-2"/>
    <n v="0.66484347078202899"/>
    <n v="0.30401408116547901"/>
  </r>
  <r>
    <x v="57"/>
    <x v="19"/>
    <n v="0.95897708190998798"/>
    <n v="3.46215013051153E-2"/>
    <n v="0.65936560420216295"/>
    <n v="0.30601289449272201"/>
  </r>
  <r>
    <x v="57"/>
    <x v="20"/>
    <n v="0.90835227951135"/>
    <n v="3.8867121365279603E-2"/>
    <n v="0.67309994595327105"/>
    <n v="0.28803293268145003"/>
  </r>
  <r>
    <x v="57"/>
    <x v="21"/>
    <n v="0.96017839038424502"/>
    <n v="3.1450632731876697E-2"/>
    <n v="0.66932935109761804"/>
    <n v="0.29922001617050498"/>
  </r>
  <r>
    <x v="57"/>
    <x v="22"/>
    <n v="0.69774245370741195"/>
    <n v="3.4159171643623198E-2"/>
    <n v="0.68265540995474405"/>
    <n v="0.28318541840163303"/>
  </r>
  <r>
    <x v="57"/>
    <x v="23"/>
    <n v="1.2146414642651699"/>
    <n v="3.4291493602791198E-2"/>
    <n v="0.68020092607540406"/>
    <n v="0.28550758032180401"/>
  </r>
  <r>
    <x v="57"/>
    <x v="24"/>
    <n v="0.564840105012825"/>
    <n v="4.5981500738445799E-2"/>
    <n v="0.67764843399278896"/>
    <n v="0.27637006526876501"/>
  </r>
  <r>
    <x v="57"/>
    <x v="25"/>
    <n v="0.54793257960571995"/>
    <n v="4.5955043298258502E-2"/>
    <n v="0.68099584519419198"/>
    <n v="0.27304911150755001"/>
  </r>
  <r>
    <x v="57"/>
    <x v="26"/>
    <n v="0.66356595203022695"/>
    <n v="4.4492286804592503E-2"/>
    <n v="0.70526753586942603"/>
    <n v="0.25024017732598097"/>
  </r>
  <r>
    <x v="57"/>
    <x v="27"/>
    <n v="0.87245753312368202"/>
    <n v="3.9073401265928197E-2"/>
    <n v="0.70926264197128996"/>
    <n v="0.25166395676278203"/>
  </r>
  <r>
    <x v="57"/>
    <x v="28"/>
    <n v="0.94497848832003895"/>
    <n v="4.3866712624603399E-2"/>
    <n v="0.66937341109452797"/>
    <n v="0.28675987628086902"/>
  </r>
  <r>
    <x v="57"/>
    <x v="29"/>
    <n v="0.93207329138171202"/>
    <n v="4.1303367059050397E-2"/>
    <n v="0.67524631720147599"/>
    <n v="0.28345031573947399"/>
  </r>
  <r>
    <x v="57"/>
    <x v="30"/>
    <n v="0.95470497706467505"/>
    <n v="3.7515171971063702E-2"/>
    <n v="0.66942433498979204"/>
    <n v="0.293060493039144"/>
  </r>
  <r>
    <x v="57"/>
    <x v="31"/>
    <n v="0.98422256531347796"/>
    <n v="3.8048463428201201E-2"/>
    <n v="0.678441427628375"/>
    <n v="0.28351010894342399"/>
  </r>
  <r>
    <x v="57"/>
    <x v="32"/>
    <n v="0.94475112745273604"/>
    <n v="3.7867852445326602E-2"/>
    <n v="0.66847849126522096"/>
    <n v="0.293653656289453"/>
  </r>
  <r>
    <x v="58"/>
    <x v="0"/>
    <n v="0.85381742794890503"/>
    <n v="2.0608973772513299E-2"/>
    <n v="0.54777934501982894"/>
    <n v="0.43161168120765803"/>
  </r>
  <r>
    <x v="58"/>
    <x v="1"/>
    <n v="0.84822659834605496"/>
    <n v="2.1513110370350998E-2"/>
    <n v="0.56497226538952205"/>
    <n v="0.41351462424012703"/>
  </r>
  <r>
    <x v="58"/>
    <x v="2"/>
    <n v="1.0299351517001201"/>
    <n v="1.93728516967921E-2"/>
    <n v="0.53916780134719999"/>
    <n v="0.44145934695600803"/>
  </r>
  <r>
    <x v="58"/>
    <x v="3"/>
    <n v="0.96384990187628306"/>
    <n v="1.8910082903055299E-2"/>
    <n v="0.54100885417209499"/>
    <n v="0.44008106292485"/>
  </r>
  <r>
    <x v="58"/>
    <x v="4"/>
    <n v="0.97277800284734695"/>
    <n v="2.1510325079916098E-2"/>
    <n v="0.56978436241973696"/>
    <n v="0.40870531250034697"/>
  </r>
  <r>
    <x v="58"/>
    <x v="5"/>
    <n v="0.96566280350676803"/>
    <n v="2.2317421255256299E-2"/>
    <n v="0.57413631332493897"/>
    <n v="0.40354626541980498"/>
  </r>
  <r>
    <x v="58"/>
    <x v="6"/>
    <n v="1.03900224099489"/>
    <n v="1.8961742160255899E-2"/>
    <n v="0.55776388716859904"/>
    <n v="0.42327437067114498"/>
  </r>
  <r>
    <x v="58"/>
    <x v="7"/>
    <n v="0.99960746239673803"/>
    <n v="2.2357981966540999E-2"/>
    <n v="0.58178950640748195"/>
    <n v="0.39585251162597701"/>
  </r>
  <r>
    <x v="58"/>
    <x v="8"/>
    <n v="0.95945116181952095"/>
    <n v="1.9997910355518601E-2"/>
    <n v="0.56810207739101903"/>
    <n v="0.41190001225346201"/>
  </r>
  <r>
    <x v="58"/>
    <x v="9"/>
    <n v="0.99548672326907095"/>
    <n v="1.9080473795907701E-2"/>
    <n v="0.57353171144788395"/>
    <n v="0.407387814756209"/>
  </r>
  <r>
    <x v="58"/>
    <x v="10"/>
    <n v="1.0696906103402699"/>
    <n v="2.0921372651153101E-2"/>
    <n v="0.57245980230012194"/>
    <n v="0.40661882504872499"/>
  </r>
  <r>
    <x v="58"/>
    <x v="11"/>
    <n v="1.3024919149540299"/>
    <n v="1.7915008575644899E-2"/>
    <n v="0.59488144068716697"/>
    <n v="0.38720355073718798"/>
  </r>
  <r>
    <x v="58"/>
    <x v="12"/>
    <n v="0.87642415075487501"/>
    <n v="2.3101544314414201E-2"/>
    <n v="0.57410955354968796"/>
    <n v="0.40278890213589802"/>
  </r>
  <r>
    <x v="58"/>
    <x v="13"/>
    <n v="0.91533939535455999"/>
    <n v="2.09626144472078E-2"/>
    <n v="0.58002170366081296"/>
    <n v="0.399015681891979"/>
  </r>
  <r>
    <x v="58"/>
    <x v="14"/>
    <n v="0.85430598744701403"/>
    <n v="2.1614170372555499E-2"/>
    <n v="0.58845426108082399"/>
    <n v="0.38993156854662098"/>
  </r>
  <r>
    <x v="58"/>
    <x v="15"/>
    <n v="0.433682692609626"/>
    <n v="3.8852762293212599E-2"/>
    <n v="0.77751048199769901"/>
    <n v="0.183636755709088"/>
  </r>
  <r>
    <x v="58"/>
    <x v="16"/>
    <n v="0.52691147334431698"/>
    <n v="3.6189790816039298E-2"/>
    <n v="0.75937661063637196"/>
    <n v="0.204433598547589"/>
  </r>
  <r>
    <x v="58"/>
    <x v="17"/>
    <n v="0.77419900111199402"/>
    <n v="2.53721789081395E-2"/>
    <n v="0.61513140327068905"/>
    <n v="0.35949641782117198"/>
  </r>
  <r>
    <x v="58"/>
    <x v="18"/>
    <n v="0.99297368859733104"/>
    <n v="2.4716581338522101E-2"/>
    <n v="0.55566926088455904"/>
    <n v="0.41961415777691902"/>
  </r>
  <r>
    <x v="58"/>
    <x v="19"/>
    <n v="1.0545455135720101"/>
    <n v="2.4184759954519901E-2"/>
    <n v="0.58460234181668203"/>
    <n v="0.39121289822879901"/>
  </r>
  <r>
    <x v="58"/>
    <x v="20"/>
    <n v="0.92640443451813803"/>
    <n v="2.6980305405001299E-2"/>
    <n v="0.61709255279511199"/>
    <n v="0.35592714179988599"/>
  </r>
  <r>
    <x v="58"/>
    <x v="21"/>
    <n v="1.0007280059792001"/>
    <n v="2.5925990243402398E-2"/>
    <n v="0.63551624296620202"/>
    <n v="0.33855776679039501"/>
  </r>
  <r>
    <x v="58"/>
    <x v="22"/>
    <n v="0.71538688594562805"/>
    <n v="3.0885138733343299E-2"/>
    <n v="0.71262704910744001"/>
    <n v="0.25648781215921701"/>
  </r>
  <r>
    <x v="58"/>
    <x v="23"/>
    <n v="1.3019944974998601"/>
    <n v="2.2931713718781201E-2"/>
    <n v="0.631024739855501"/>
    <n v="0.346043546425718"/>
  </r>
  <r>
    <x v="58"/>
    <x v="24"/>
    <n v="0.52144575508631497"/>
    <n v="4.0528687599920399E-2"/>
    <n v="0.76011860883256599"/>
    <n v="0.199352703567513"/>
  </r>
  <r>
    <x v="58"/>
    <x v="25"/>
    <n v="0.55319685333931701"/>
    <n v="3.3495743787896999E-2"/>
    <n v="0.73193879208013701"/>
    <n v="0.23456546413196599"/>
  </r>
  <r>
    <x v="58"/>
    <x v="26"/>
    <n v="0.69735303439240304"/>
    <n v="3.4482126821291197E-2"/>
    <n v="0.68817015358760003"/>
    <n v="0.27734771959110899"/>
  </r>
  <r>
    <x v="58"/>
    <x v="27"/>
    <n v="0.913127256805909"/>
    <n v="2.96435038593315E-2"/>
    <n v="0.62773983980285497"/>
    <n v="0.34261665633781402"/>
  </r>
  <r>
    <x v="58"/>
    <x v="28"/>
    <n v="1.0484025428977399"/>
    <n v="2.5585541385968701E-2"/>
    <n v="0.56314174304731002"/>
    <n v="0.41127271556672101"/>
  </r>
  <r>
    <x v="58"/>
    <x v="29"/>
    <n v="0.96237112098861699"/>
    <n v="2.7445557451199101E-2"/>
    <n v="0.61324365184949903"/>
    <n v="0.359310790699302"/>
  </r>
  <r>
    <x v="58"/>
    <x v="30"/>
    <n v="1.0187719659948899"/>
    <n v="2.78841336483736E-2"/>
    <n v="0.60385168469254002"/>
    <n v="0.36826418165908698"/>
  </r>
  <r>
    <x v="58"/>
    <x v="31"/>
    <n v="1.02601838837862"/>
    <n v="2.4265392217475801E-2"/>
    <n v="0.60880706889649805"/>
    <n v="0.36692753888602597"/>
  </r>
  <r>
    <x v="58"/>
    <x v="32"/>
    <n v="1.0012393926826"/>
    <n v="2.74265816896117E-2"/>
    <n v="0.62521440211224399"/>
    <n v="0.34735901619814502"/>
  </r>
  <r>
    <x v="59"/>
    <x v="0"/>
    <n v="0.80201057320689595"/>
    <n v="3.7849955362972601E-2"/>
    <n v="0.47966746625963302"/>
    <n v="0.482482578377394"/>
  </r>
  <r>
    <x v="59"/>
    <x v="1"/>
    <n v="0.82203945891994901"/>
    <n v="3.6799159929024397E-2"/>
    <n v="0.474275793297254"/>
    <n v="0.48892504677372201"/>
  </r>
  <r>
    <x v="59"/>
    <x v="2"/>
    <n v="1.0036161502016101"/>
    <n v="3.5663633939851398E-2"/>
    <n v="0.47002384221447002"/>
    <n v="0.49431252384567798"/>
  </r>
  <r>
    <x v="59"/>
    <x v="3"/>
    <n v="0.95913067157782605"/>
    <n v="4.3714830294705298E-2"/>
    <n v="0.48041185014557802"/>
    <n v="0.47587331955971601"/>
  </r>
  <r>
    <x v="59"/>
    <x v="4"/>
    <n v="1.02406914291083"/>
    <n v="4.1368692936271503E-2"/>
    <n v="0.48940012665242399"/>
    <n v="0.46923118041130402"/>
  </r>
  <r>
    <x v="59"/>
    <x v="5"/>
    <n v="1.0209656726699901"/>
    <n v="5.0828346197526401E-2"/>
    <n v="0.48376779148436999"/>
    <n v="0.46540386231810299"/>
  </r>
  <r>
    <x v="59"/>
    <x v="6"/>
    <n v="1.0087343241409701"/>
    <n v="3.7276073446228797E-2"/>
    <n v="0.48256962051281599"/>
    <n v="0.48015430604095499"/>
  </r>
  <r>
    <x v="59"/>
    <x v="7"/>
    <n v="1.06271083034745"/>
    <n v="4.3147391255710897E-2"/>
    <n v="0.47471713145052502"/>
    <n v="0.48213547729376399"/>
  </r>
  <r>
    <x v="59"/>
    <x v="8"/>
    <n v="0.91273151764056704"/>
    <n v="4.4397579427013403E-2"/>
    <n v="0.49620819859722898"/>
    <n v="0.45939422197575802"/>
  </r>
  <r>
    <x v="59"/>
    <x v="9"/>
    <n v="0.96704568986235195"/>
    <n v="4.4545220866549697E-2"/>
    <n v="0.47436113743372199"/>
    <n v="0.48109364169972801"/>
  </r>
  <r>
    <x v="59"/>
    <x v="10"/>
    <n v="1.03339353229822"/>
    <n v="3.9895912944136899E-2"/>
    <n v="0.47883236745812502"/>
    <n v="0.48127171959773801"/>
  </r>
  <r>
    <x v="59"/>
    <x v="11"/>
    <n v="1.38355243622334"/>
    <n v="3.9835487699882398E-2"/>
    <n v="0.49278157042940501"/>
    <n v="0.467382941870713"/>
  </r>
  <r>
    <x v="59"/>
    <x v="12"/>
    <n v="0.75710036767811895"/>
    <n v="5.0908390868930301E-2"/>
    <n v="0.50329741341194301"/>
    <n v="0.44579419571912698"/>
  </r>
  <r>
    <x v="59"/>
    <x v="13"/>
    <n v="0.79899370032032002"/>
    <n v="4.48708886512241E-2"/>
    <n v="0.50074181674795903"/>
    <n v="0.45438729460081601"/>
  </r>
  <r>
    <x v="59"/>
    <x v="14"/>
    <n v="0.57855790673028495"/>
    <n v="6.2829221825068601E-2"/>
    <n v="0.50160171208458004"/>
    <n v="0.43556906609035101"/>
  </r>
  <r>
    <x v="59"/>
    <x v="15"/>
    <n v="0.15882731612009099"/>
    <n v="0.15834537605068"/>
    <n v="0.54488261398115301"/>
    <n v="0.29677200996816699"/>
  </r>
  <r>
    <x v="59"/>
    <x v="16"/>
    <n v="0.200077350939351"/>
    <n v="0.14435306397997"/>
    <n v="0.55887986878315499"/>
    <n v="0.29676706723687601"/>
  </r>
  <r>
    <x v="59"/>
    <x v="17"/>
    <n v="0.41759778031758299"/>
    <n v="8.9657908538776906E-2"/>
    <n v="0.54229859629353205"/>
    <n v="0.36804349516769103"/>
  </r>
  <r>
    <x v="59"/>
    <x v="18"/>
    <n v="0.72935430395363898"/>
    <n v="6.1658837018019101E-2"/>
    <n v="0.51927691936993603"/>
    <n v="0.41906424361204397"/>
  </r>
  <r>
    <x v="59"/>
    <x v="19"/>
    <n v="0.85556641821674795"/>
    <n v="5.4385692163925602E-2"/>
    <n v="0.522400887711717"/>
    <n v="0.42321342012435798"/>
  </r>
  <r>
    <x v="59"/>
    <x v="20"/>
    <n v="0.74806670436261502"/>
    <n v="6.0224574247348298E-2"/>
    <n v="0.51109587589650496"/>
    <n v="0.42867954985614698"/>
  </r>
  <r>
    <x v="59"/>
    <x v="21"/>
    <n v="0.73254601346942105"/>
    <n v="7.0530088721913006E-2"/>
    <n v="0.51054801988572995"/>
    <n v="0.41892189139235703"/>
  </r>
  <r>
    <x v="59"/>
    <x v="22"/>
    <n v="0.44595141054341503"/>
    <n v="8.0751857703256796E-2"/>
    <n v="0.52874214266241004"/>
    <n v="0.39050599963433302"/>
  </r>
  <r>
    <x v="59"/>
    <x v="23"/>
    <n v="1.16371245320594"/>
    <n v="4.8409143355744602E-2"/>
    <n v="0.51788320081617001"/>
    <n v="0.43370765582808601"/>
  </r>
  <r>
    <x v="59"/>
    <x v="24"/>
    <n v="0.28669239214779701"/>
    <n v="9.1852499918136807E-2"/>
    <n v="0.548324998963449"/>
    <n v="0.35982250111841502"/>
  </r>
  <r>
    <x v="59"/>
    <x v="25"/>
    <n v="0.30779770765896203"/>
    <n v="8.7436521948438303E-2"/>
    <n v="0.533281775743352"/>
    <n v="0.37928170230820901"/>
  </r>
  <r>
    <x v="59"/>
    <x v="26"/>
    <n v="0.36731954966700697"/>
    <n v="8.7922919686464901E-2"/>
    <n v="0.51666885464748002"/>
    <n v="0.39540822566605499"/>
  </r>
  <r>
    <x v="59"/>
    <x v="27"/>
    <n v="0.70404067312308904"/>
    <n v="6.2753560428694594E-2"/>
    <n v="0.51929394594949896"/>
    <n v="0.41795249362180698"/>
  </r>
  <r>
    <x v="59"/>
    <x v="28"/>
    <n v="0.80824032186571204"/>
    <n v="5.4081474062388002E-2"/>
    <n v="0.52486290952836201"/>
    <n v="0.42105561640924999"/>
  </r>
  <r>
    <x v="59"/>
    <x v="29"/>
    <n v="0.80365520808801505"/>
    <n v="5.81793913568035E-2"/>
    <n v="0.51054755706689503"/>
    <n v="0.43127305157630103"/>
  </r>
  <r>
    <x v="59"/>
    <x v="30"/>
    <n v="0.885619084512133"/>
    <n v="5.9773472204409497E-2"/>
    <n v="0.51765938888176399"/>
    <n v="0.42256713891382702"/>
  </r>
  <r>
    <x v="59"/>
    <x v="31"/>
    <n v="0.91831152365851398"/>
    <n v="5.7145041964138499E-2"/>
    <n v="0.50422099372181595"/>
    <n v="0.438633964314046"/>
  </r>
  <r>
    <x v="59"/>
    <x v="32"/>
    <n v="0.84287607466937597"/>
    <n v="5.6826304255026001E-2"/>
    <n v="0.529215802655985"/>
    <n v="0.413957893088989"/>
  </r>
  <r>
    <x v="60"/>
    <x v="0"/>
    <n v="0.84216988231714696"/>
    <n v="6.7776443336220099E-2"/>
    <n v="0.49462777645877598"/>
    <n v="0.437595780205003"/>
  </r>
  <r>
    <x v="60"/>
    <x v="1"/>
    <n v="0.85607493742922103"/>
    <n v="6.8695916798328094E-2"/>
    <n v="0.49238858887773501"/>
    <n v="0.43891549432393701"/>
  </r>
  <r>
    <x v="60"/>
    <x v="2"/>
    <n v="1.0112826437997899"/>
    <n v="7.1108927761872706E-2"/>
    <n v="0.49333231091501401"/>
    <n v="0.435558761323114"/>
  </r>
  <r>
    <x v="60"/>
    <x v="3"/>
    <n v="0.97740789787903204"/>
    <n v="6.82751885571867E-2"/>
    <n v="0.49480807824080503"/>
    <n v="0.43691673320200802"/>
  </r>
  <r>
    <x v="60"/>
    <x v="4"/>
    <n v="0.99496352320872905"/>
    <n v="7.0520533830415094E-2"/>
    <n v="0.48153649373145302"/>
    <n v="0.44794297243813203"/>
  </r>
  <r>
    <x v="60"/>
    <x v="5"/>
    <n v="0.99899902812803798"/>
    <n v="6.7773933312087198E-2"/>
    <n v="0.48294357891134498"/>
    <n v="0.44928248777656699"/>
  </r>
  <r>
    <x v="60"/>
    <x v="6"/>
    <n v="1.03028298312778"/>
    <n v="7.2549264129582902E-2"/>
    <n v="0.478448060343384"/>
    <n v="0.44900267552703299"/>
  </r>
  <r>
    <x v="60"/>
    <x v="7"/>
    <n v="1.07688102219528"/>
    <n v="6.6693966104045696E-2"/>
    <n v="0.47301885894468598"/>
    <n v="0.46028717495126897"/>
  </r>
  <r>
    <x v="60"/>
    <x v="8"/>
    <n v="0.92374292144700498"/>
    <n v="7.69544257290707E-2"/>
    <n v="0.49304613283981302"/>
    <n v="0.42999944143111701"/>
  </r>
  <r>
    <x v="60"/>
    <x v="9"/>
    <n v="0.94668322334364097"/>
    <n v="7.0360389717613395E-2"/>
    <n v="0.49142148380156198"/>
    <n v="0.43821812648082498"/>
  </r>
  <r>
    <x v="60"/>
    <x v="10"/>
    <n v="1.0269006367701099"/>
    <n v="7.1488009185998902E-2"/>
    <n v="0.48717933295528398"/>
    <n v="0.441332657858717"/>
  </r>
  <r>
    <x v="60"/>
    <x v="11"/>
    <n v="1.3146113003542299"/>
    <n v="6.6780377550939601E-2"/>
    <n v="0.49981744305477999"/>
    <n v="0.433402179394281"/>
  </r>
  <r>
    <x v="60"/>
    <x v="12"/>
    <n v="0.89117169183286304"/>
    <n v="7.4363070208143006E-2"/>
    <n v="0.50924298209095797"/>
    <n v="0.41639394770089899"/>
  </r>
  <r>
    <x v="60"/>
    <x v="13"/>
    <n v="0.90357024246622797"/>
    <n v="7.3908746954505805E-2"/>
    <n v="0.49513470122731301"/>
    <n v="0.43095655181818199"/>
  </r>
  <r>
    <x v="60"/>
    <x v="14"/>
    <n v="0.78817856507963402"/>
    <n v="0.10062022466277901"/>
    <n v="0.52842002026853796"/>
    <n v="0.37095975506868301"/>
  </r>
  <r>
    <x v="60"/>
    <x v="15"/>
    <n v="0.40074940635953199"/>
    <n v="0.13189130270837299"/>
    <n v="0.62001813551837903"/>
    <n v="0.24809056177324901"/>
  </r>
  <r>
    <x v="60"/>
    <x v="16"/>
    <n v="0.46842421483093499"/>
    <n v="0.13112755580779301"/>
    <n v="0.59885630425460601"/>
    <n v="0.27001613993760099"/>
  </r>
  <r>
    <x v="60"/>
    <x v="17"/>
    <n v="0.60075173031008799"/>
    <n v="0.122551054131932"/>
    <n v="0.55514311311351205"/>
    <n v="0.32230583275455499"/>
  </r>
  <r>
    <x v="60"/>
    <x v="18"/>
    <n v="0.90635005299367899"/>
    <n v="9.7619721707275106E-2"/>
    <n v="0.49751956440719802"/>
    <n v="0.40486071388552702"/>
  </r>
  <r>
    <x v="60"/>
    <x v="19"/>
    <n v="0.99447035622441604"/>
    <n v="7.8612842358870894E-2"/>
    <n v="0.48685598277529502"/>
    <n v="0.43453117486583398"/>
  </r>
  <r>
    <x v="60"/>
    <x v="20"/>
    <n v="0.904527898507829"/>
    <n v="9.1469722229207406E-2"/>
    <n v="0.49863506053052098"/>
    <n v="0.409895217240271"/>
  </r>
  <r>
    <x v="60"/>
    <x v="21"/>
    <n v="0.92594681912426102"/>
    <n v="8.7470132237915096E-2"/>
    <n v="0.50414797384629995"/>
    <n v="0.408381893915785"/>
  </r>
  <r>
    <x v="60"/>
    <x v="22"/>
    <n v="0.61838933534024298"/>
    <n v="0.109161444013544"/>
    <n v="0.55381359090252402"/>
    <n v="0.33702496508393198"/>
  </r>
  <r>
    <x v="60"/>
    <x v="23"/>
    <n v="1.0889457936224101"/>
    <n v="8.8095335502622898E-2"/>
    <n v="0.53472711414849905"/>
    <n v="0.37717755034887801"/>
  </r>
  <r>
    <x v="60"/>
    <x v="24"/>
    <n v="0.43124082665158098"/>
    <n v="0.12834419423190599"/>
    <n v="0.57274716901635203"/>
    <n v="0.29890863675174201"/>
  </r>
  <r>
    <x v="60"/>
    <x v="25"/>
    <n v="0.456561802406936"/>
    <n v="0.12688505668787101"/>
    <n v="0.56377711088397198"/>
    <n v="0.30933783242815699"/>
  </r>
  <r>
    <x v="60"/>
    <x v="26"/>
    <n v="0.56649922424334298"/>
    <n v="0.11340177051129301"/>
    <n v="0.56309932000005902"/>
    <n v="0.32349890948864801"/>
  </r>
  <r>
    <x v="60"/>
    <x v="27"/>
    <n v="0.81256202327399196"/>
    <n v="9.8814152862134894E-2"/>
    <n v="0.51449041464232703"/>
    <n v="0.38669543249553801"/>
  </r>
  <r>
    <x v="60"/>
    <x v="28"/>
    <n v="0.93865788406786399"/>
    <n v="8.2379091065871504E-2"/>
    <n v="0.50873890496038499"/>
    <n v="0.40888200397374302"/>
  </r>
  <r>
    <x v="60"/>
    <x v="29"/>
    <n v="0.964262564283906"/>
    <n v="8.9273385257096494E-2"/>
    <n v="0.49949630504595599"/>
    <n v="0.41123030969694702"/>
  </r>
  <r>
    <x v="60"/>
    <x v="30"/>
    <n v="1.02211526900551"/>
    <n v="8.0860701063611706E-2"/>
    <n v="0.49750763504961698"/>
    <n v="0.42163166388677098"/>
  </r>
  <r>
    <x v="60"/>
    <x v="31"/>
    <n v="1.04336358335542"/>
    <n v="7.9684483810412696E-2"/>
    <n v="0.472386667680046"/>
    <n v="0.44792884850954101"/>
  </r>
  <r>
    <x v="60"/>
    <x v="32"/>
    <n v="0.96139010862736995"/>
    <n v="8.1859943277437799E-2"/>
    <n v="0.48506116036597502"/>
    <n v="0.43307889635658797"/>
  </r>
  <r>
    <x v="61"/>
    <x v="0"/>
    <n v="0.78071837352645301"/>
    <n v="3.4777966916394398E-2"/>
    <n v="0.37585634733886403"/>
    <n v="0.58936568574474102"/>
  </r>
  <r>
    <x v="61"/>
    <x v="1"/>
    <n v="0.89031100445082101"/>
    <n v="3.07945588197403E-2"/>
    <n v="0.33322676585553301"/>
    <n v="0.63597867532472596"/>
  </r>
  <r>
    <x v="61"/>
    <x v="2"/>
    <n v="0.96130177350531498"/>
    <n v="3.2975909944684099E-2"/>
    <n v="0.34356414809609598"/>
    <n v="0.62345994195922005"/>
  </r>
  <r>
    <x v="61"/>
    <x v="3"/>
    <n v="0.96881784025305895"/>
    <n v="2.92824673706179E-2"/>
    <n v="0.32622196455591501"/>
    <n v="0.64449556807346697"/>
  </r>
  <r>
    <x v="61"/>
    <x v="4"/>
    <n v="0.99549826259891605"/>
    <n v="3.59515487256881E-2"/>
    <n v="0.33776457062228499"/>
    <n v="0.626283880652027"/>
  </r>
  <r>
    <x v="61"/>
    <x v="5"/>
    <n v="0.91511901898680703"/>
    <n v="3.2118229632080601E-2"/>
    <n v="0.348662815874132"/>
    <n v="0.61921895449378705"/>
  </r>
  <r>
    <x v="61"/>
    <x v="6"/>
    <n v="0.95595843812966397"/>
    <n v="3.4948414279125699E-2"/>
    <n v="0.33099040518756201"/>
    <n v="0.63406118053331195"/>
  </r>
  <r>
    <x v="61"/>
    <x v="7"/>
    <n v="1.04547558260077"/>
    <n v="2.9959069609909999E-2"/>
    <n v="0.303379042993286"/>
    <n v="0.66666188739680399"/>
  </r>
  <r>
    <x v="61"/>
    <x v="8"/>
    <n v="0.89305744949549304"/>
    <n v="3.2112619677592297E-2"/>
    <n v="0.35478438891527397"/>
    <n v="0.61310299140713398"/>
  </r>
  <r>
    <x v="61"/>
    <x v="9"/>
    <n v="1.04641591202146"/>
    <n v="3.0459751077486299E-2"/>
    <n v="0.326516035759228"/>
    <n v="0.64302421316328495"/>
  </r>
  <r>
    <x v="61"/>
    <x v="10"/>
    <n v="1.16760230379288"/>
    <n v="3.1849816549684301E-2"/>
    <n v="0.31694446249182801"/>
    <n v="0.65120572095848805"/>
  </r>
  <r>
    <x v="61"/>
    <x v="11"/>
    <n v="1.37972404063836"/>
    <n v="3.0431133090289199E-2"/>
    <n v="0.32624226976120402"/>
    <n v="0.64332659714850704"/>
  </r>
  <r>
    <x v="61"/>
    <x v="12"/>
    <n v="0.82384917234892296"/>
    <n v="3.9666742834042597E-2"/>
    <n v="0.39748282981841498"/>
    <n v="0.56285042734754198"/>
  </r>
  <r>
    <x v="61"/>
    <x v="13"/>
    <n v="0.90766906855551299"/>
    <n v="3.7583940412929902E-2"/>
    <n v="0.35660472083908601"/>
    <n v="0.60581133874798399"/>
  </r>
  <r>
    <x v="61"/>
    <x v="14"/>
    <n v="0.64555627482136202"/>
    <n v="5.3076084810953703E-2"/>
    <n v="0.42570754658288801"/>
    <n v="0.52121636860615805"/>
  </r>
  <r>
    <x v="61"/>
    <x v="15"/>
    <n v="0.22472033729667301"/>
    <n v="9.8676249473403893E-2"/>
    <n v="0.61680095898473897"/>
    <n v="0.284522791541857"/>
  </r>
  <r>
    <x v="61"/>
    <x v="16"/>
    <n v="0.264241983645911"/>
    <n v="9.5305869436905499E-2"/>
    <n v="0.60474491005916997"/>
    <n v="0.29994922050392497"/>
  </r>
  <r>
    <x v="61"/>
    <x v="17"/>
    <n v="0.36702075001587198"/>
    <n v="8.1993761644425206E-2"/>
    <n v="0.57033649003170095"/>
    <n v="0.34766974832387398"/>
  </r>
  <r>
    <x v="61"/>
    <x v="18"/>
    <n v="0.74793063893962897"/>
    <n v="5.1478579328908397E-2"/>
    <n v="0.40483696840120498"/>
    <n v="0.54368445226988604"/>
  </r>
  <r>
    <x v="61"/>
    <x v="19"/>
    <n v="1.0620678730053399"/>
    <n v="3.4185667662236498E-2"/>
    <n v="0.30018121481651899"/>
    <n v="0.66563311752124399"/>
  </r>
  <r>
    <x v="61"/>
    <x v="20"/>
    <n v="0.95991955621442104"/>
    <n v="4.0135841437528602E-2"/>
    <n v="0.31609306278530702"/>
    <n v="0.64377109577716396"/>
  </r>
  <r>
    <x v="61"/>
    <x v="21"/>
    <n v="0.91540437669500296"/>
    <n v="4.33093160738377E-2"/>
    <n v="0.36572476288412697"/>
    <n v="0.59096592104203505"/>
  </r>
  <r>
    <x v="61"/>
    <x v="22"/>
    <n v="0.43678210478060697"/>
    <n v="7.7824624310646406E-2"/>
    <n v="0.56374947265382203"/>
    <n v="0.35842590303553101"/>
  </r>
  <r>
    <x v="61"/>
    <x v="23"/>
    <n v="0.98330665370616699"/>
    <n v="5.2294646924124097E-2"/>
    <n v="0.43948059268457101"/>
    <n v="0.50822476039130504"/>
  </r>
  <r>
    <x v="61"/>
    <x v="24"/>
    <n v="0.29816155252681698"/>
    <n v="9.1953672456577207E-2"/>
    <n v="0.59919666483857503"/>
    <n v="0.30884966270484698"/>
  </r>
  <r>
    <x v="61"/>
    <x v="25"/>
    <n v="0.29795917129370803"/>
    <n v="8.5893108427412102E-2"/>
    <n v="0.61724735414182796"/>
    <n v="0.29685953743075999"/>
  </r>
  <r>
    <x v="61"/>
    <x v="26"/>
    <n v="0.36666017739612899"/>
    <n v="8.3175006090793396E-2"/>
    <n v="0.59632011561195097"/>
    <n v="0.32050487829725599"/>
  </r>
  <r>
    <x v="61"/>
    <x v="27"/>
    <n v="0.61593188485598205"/>
    <n v="6.5650401262667996E-2"/>
    <n v="0.48581730269512802"/>
    <n v="0.44853229604220402"/>
  </r>
  <r>
    <x v="61"/>
    <x v="28"/>
    <n v="0.93413707451540096"/>
    <n v="4.9402742856040897E-2"/>
    <n v="0.376570735459271"/>
    <n v="0.57402652168468804"/>
  </r>
  <r>
    <x v="61"/>
    <x v="29"/>
    <n v="1.10299719957451"/>
    <n v="3.9200785789662303E-2"/>
    <n v="0.30452972805932099"/>
    <n v="0.65626948615101599"/>
  </r>
  <r>
    <x v="61"/>
    <x v="30"/>
    <n v="1.2341286248891501"/>
    <n v="3.63024602940464E-2"/>
    <n v="0.27899289974119801"/>
    <n v="0.68470463996475495"/>
  </r>
  <r>
    <x v="61"/>
    <x v="31"/>
    <n v="1.35617817329783"/>
    <n v="2.95703444533259E-2"/>
    <n v="0.242504691350313"/>
    <n v="0.72792496419636099"/>
  </r>
  <r>
    <x v="61"/>
    <x v="32"/>
    <n v="1.17904709898294"/>
    <n v="3.6250759932213501E-2"/>
    <n v="0.28876727138842201"/>
    <n v="0.674981968679365"/>
  </r>
  <r>
    <x v="62"/>
    <x v="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2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67" firstHeaderRow="0" firstDataRow="1" firstDataCol="1" rowPageCount="1" colPageCount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Average of city_centre" fld="3" subtotal="average" baseField="0" baseItem="0"/>
    <dataField name="Average of overall_city" fld="4" subtotal="average" baseField="0" baseItem="0"/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J68" firstHeaderRow="1" firstDataRow="2" firstDataCol="1"/>
  <pivotFields count="6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Col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1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Average of rest_of_GB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66" firstHeaderRow="0" firstDataRow="1" firstDataCol="1" rowPageCount="1" colPageCount="1"/>
  <pivotFields count="17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>
      <items count="2043">
        <item x="48"/>
        <item x="52"/>
        <item x="56"/>
        <item x="59"/>
        <item x="57"/>
        <item x="55"/>
        <item x="53"/>
        <item x="58"/>
        <item x="54"/>
        <item x="1664"/>
        <item x="1663"/>
        <item x="1675"/>
        <item x="278"/>
        <item x="1676"/>
        <item x="289"/>
        <item x="1674"/>
        <item x="60"/>
        <item x="290"/>
        <item x="1652"/>
        <item x="356"/>
        <item x="1016"/>
        <item x="468"/>
        <item x="279"/>
        <item x="1015"/>
        <item x="996"/>
        <item x="1677"/>
        <item x="1656"/>
        <item x="467"/>
        <item x="1013"/>
        <item x="1672"/>
        <item x="355"/>
        <item x="990"/>
        <item x="1014"/>
        <item x="357"/>
        <item x="995"/>
        <item x="209"/>
        <item x="1666"/>
        <item x="291"/>
        <item x="51"/>
        <item x="1673"/>
        <item x="266"/>
        <item x="1017"/>
        <item x="1298"/>
        <item x="1668"/>
        <item x="277"/>
        <item x="1133"/>
        <item x="264"/>
        <item x="267"/>
        <item x="1628"/>
        <item x="993"/>
        <item x="1653"/>
        <item x="488"/>
        <item x="38"/>
        <item x="179"/>
        <item x="1651"/>
        <item x="1665"/>
        <item x="1662"/>
        <item x="1008"/>
        <item x="270"/>
        <item x="991"/>
        <item x="1297"/>
        <item x="1532"/>
        <item x="1655"/>
        <item x="989"/>
        <item x="1379"/>
        <item x="265"/>
        <item x="485"/>
        <item x="994"/>
        <item x="288"/>
        <item x="489"/>
        <item x="992"/>
        <item x="2039"/>
        <item x="487"/>
        <item x="461"/>
        <item x="1359"/>
        <item x="1004"/>
        <item x="1650"/>
        <item x="354"/>
        <item x="1924"/>
        <item x="1536"/>
        <item x="262"/>
        <item x="1531"/>
        <item x="462"/>
        <item x="1136"/>
        <item x="988"/>
        <item x="1012"/>
        <item x="1544"/>
        <item x="1866"/>
        <item x="1305"/>
        <item x="476"/>
        <item x="998"/>
        <item x="346"/>
        <item x="263"/>
        <item x="1649"/>
        <item x="1524"/>
        <item x="464"/>
        <item x="1654"/>
        <item x="1148"/>
        <item x="600"/>
        <item x="1310"/>
        <item x="268"/>
        <item x="157"/>
        <item x="171"/>
        <item x="1864"/>
        <item x="938"/>
        <item x="1861"/>
        <item x="1005"/>
        <item x="1871"/>
        <item x="2038"/>
        <item x="158"/>
        <item x="2027"/>
        <item x="466"/>
        <item x="1657"/>
        <item x="1726"/>
        <item x="1003"/>
        <item x="1534"/>
        <item x="1358"/>
        <item x="2037"/>
        <item x="1264"/>
        <item x="460"/>
        <item x="1872"/>
        <item x="1380"/>
        <item x="1873"/>
        <item x="1518"/>
        <item x="1312"/>
        <item x="1545"/>
        <item x="1523"/>
        <item x="287"/>
        <item x="486"/>
        <item x="1458"/>
        <item x="864"/>
        <item x="621"/>
        <item x="986"/>
        <item x="418"/>
        <item x="1095"/>
        <item x="477"/>
        <item x="1378"/>
        <item x="985"/>
        <item x="620"/>
        <item x="280"/>
        <item x="1006"/>
        <item x="40"/>
        <item x="859"/>
        <item x="1299"/>
        <item x="41"/>
        <item x="1213"/>
        <item x="1543"/>
        <item x="406"/>
        <item x="233"/>
        <item x="836"/>
        <item x="930"/>
        <item x="261"/>
        <item x="983"/>
        <item x="1658"/>
        <item x="1741"/>
        <item x="1300"/>
        <item x="208"/>
        <item x="272"/>
        <item x="479"/>
        <item x="1863"/>
        <item x="857"/>
        <item x="1860"/>
        <item x="987"/>
        <item x="1214"/>
        <item x="612"/>
        <item x="1648"/>
        <item x="1140"/>
        <item x="178"/>
        <item x="963"/>
        <item x="1313"/>
        <item x="345"/>
        <item x="459"/>
        <item x="1127"/>
        <item x="1533"/>
        <item x="1206"/>
        <item x="860"/>
        <item x="863"/>
        <item x="1732"/>
        <item x="470"/>
        <item x="1132"/>
        <item x="1742"/>
        <item x="1116"/>
        <item x="1709"/>
        <item x="458"/>
        <item x="1304"/>
        <item x="1246"/>
        <item x="997"/>
        <item x="269"/>
        <item x="1865"/>
        <item x="1141"/>
        <item x="257"/>
        <item x="854"/>
        <item x="1194"/>
        <item x="463"/>
        <item x="260"/>
        <item x="786"/>
        <item x="1361"/>
        <item x="1115"/>
        <item x="1734"/>
        <item x="1722"/>
        <item x="42"/>
        <item x="784"/>
        <item x="1862"/>
        <item x="1892"/>
        <item x="1143"/>
        <item x="480"/>
        <item x="465"/>
        <item x="353"/>
        <item x="1146"/>
        <item x="1520"/>
        <item x="920"/>
        <item x="1526"/>
        <item x="862"/>
        <item x="1525"/>
        <item x="599"/>
        <item x="1203"/>
        <item x="1367"/>
        <item x="1659"/>
        <item x="785"/>
        <item x="765"/>
        <item x="1135"/>
        <item x="1540"/>
        <item x="2040"/>
        <item x="1149"/>
        <item x="1755"/>
        <item x="1377"/>
        <item x="666"/>
        <item x="856"/>
        <item x="1854"/>
        <item x="1521"/>
        <item x="982"/>
        <item x="999"/>
        <item x="1124"/>
        <item x="156"/>
        <item x="1118"/>
        <item x="921"/>
        <item x="1541"/>
        <item x="1631"/>
        <item x="231"/>
        <item x="980"/>
        <item x="1311"/>
        <item x="1349"/>
        <item x="1859"/>
        <item x="858"/>
        <item x="853"/>
        <item x="884"/>
        <item x="1357"/>
        <item x="271"/>
        <item x="618"/>
        <item x="335"/>
        <item x="234"/>
        <item x="159"/>
        <item x="1147"/>
        <item x="224"/>
        <item x="1212"/>
        <item x="923"/>
        <item x="273"/>
        <item x="1419"/>
        <item x="1307"/>
        <item x="1211"/>
        <item x="872"/>
        <item x="962"/>
        <item x="1293"/>
        <item x="1527"/>
        <item x="1094"/>
        <item x="855"/>
        <item x="336"/>
        <item x="1738"/>
        <item x="1309"/>
        <item x="256"/>
        <item x="413"/>
        <item x="861"/>
        <item x="47"/>
        <item x="475"/>
        <item x="188"/>
        <item x="484"/>
        <item x="1870"/>
        <item x="929"/>
        <item x="1138"/>
        <item x="1144"/>
        <item x="1858"/>
        <item x="1102"/>
        <item x="34"/>
        <item x="981"/>
        <item x="1513"/>
        <item x="183"/>
        <item x="245"/>
        <item x="609"/>
        <item x="259"/>
        <item x="1721"/>
        <item x="940"/>
        <item x="415"/>
        <item x="352"/>
        <item x="1867"/>
        <item x="1292"/>
        <item x="1204"/>
        <item x="2036"/>
        <item x="1314"/>
        <item x="782"/>
        <item x="457"/>
        <item x="818"/>
        <item x="1874"/>
        <item x="1730"/>
        <item x="167"/>
        <item x="1647"/>
        <item x="1517"/>
        <item x="984"/>
        <item x="674"/>
        <item x="1265"/>
        <item x="807"/>
        <item x="222"/>
        <item x="1215"/>
        <item x="608"/>
        <item x="39"/>
        <item x="469"/>
        <item x="1103"/>
        <item x="1557"/>
        <item x="1134"/>
        <item x="961"/>
        <item x="1875"/>
        <item x="1729"/>
        <item x="1899"/>
        <item x="610"/>
        <item x="783"/>
        <item x="1522"/>
        <item x="330"/>
        <item x="673"/>
        <item x="958"/>
        <item x="883"/>
        <item x="1528"/>
        <item x="2028"/>
        <item x="1114"/>
        <item x="937"/>
        <item x="1421"/>
        <item x="815"/>
        <item x="773"/>
        <item x="1423"/>
        <item x="959"/>
        <item x="1193"/>
        <item x="924"/>
        <item x="236"/>
        <item x="189"/>
        <item x="927"/>
        <item x="471"/>
        <item x="230"/>
        <item x="1542"/>
        <item x="1754"/>
        <item x="227"/>
        <item x="237"/>
        <item x="1296"/>
        <item x="276"/>
        <item x="1235"/>
        <item x="1425"/>
        <item x="947"/>
        <item x="1350"/>
        <item x="1348"/>
        <item x="834"/>
        <item x="1640"/>
        <item x="928"/>
        <item x="804"/>
        <item x="1368"/>
        <item x="919"/>
        <item x="1869"/>
        <item x="1362"/>
        <item x="409"/>
        <item x="1470"/>
        <item x="925"/>
        <item x="1306"/>
        <item x="221"/>
        <item x="332"/>
        <item x="2015"/>
        <item x="1457"/>
        <item x="777"/>
        <item x="180"/>
        <item x="258"/>
        <item x="1895"/>
        <item x="774"/>
        <item x="210"/>
        <item x="1285"/>
        <item x="942"/>
        <item x="1221"/>
        <item x="1354"/>
        <item x="216"/>
        <item x="1376"/>
        <item x="772"/>
        <item x="1465"/>
        <item x="1750"/>
        <item x="1113"/>
        <item x="212"/>
        <item x="329"/>
        <item x="1905"/>
        <item x="348"/>
        <item x="882"/>
        <item x="594"/>
        <item x="338"/>
        <item x="597"/>
        <item x="819"/>
        <item x="665"/>
        <item x="181"/>
        <item x="333"/>
        <item x="960"/>
        <item x="1371"/>
        <item x="1519"/>
        <item x="1225"/>
        <item x="255"/>
        <item x="1646"/>
        <item x="1301"/>
        <item x="377"/>
        <item x="873"/>
        <item x="478"/>
        <item x="170"/>
        <item x="1577"/>
        <item x="1512"/>
        <item x="282"/>
        <item x="344"/>
        <item x="922"/>
        <item x="949"/>
        <item x="843"/>
        <item x="1352"/>
        <item x="1630"/>
        <item x="1244"/>
        <item x="932"/>
        <item x="1508"/>
        <item x="334"/>
        <item x="1091"/>
        <item x="1128"/>
        <item x="1515"/>
        <item x="1727"/>
        <item x="1089"/>
        <item x="325"/>
        <item x="808"/>
        <item x="926"/>
        <item x="817"/>
        <item x="1227"/>
        <item x="1538"/>
        <item x="1245"/>
        <item x="885"/>
        <item x="663"/>
        <item x="286"/>
        <item x="190"/>
        <item x="881"/>
        <item x="33"/>
        <item x="1535"/>
        <item x="1645"/>
        <item x="835"/>
        <item x="1643"/>
        <item x="1623"/>
        <item x="1202"/>
        <item x="816"/>
        <item x="410"/>
        <item x="957"/>
        <item x="1097"/>
        <item x="1728"/>
        <item x="327"/>
        <item x="1887"/>
        <item x="806"/>
        <item x="235"/>
        <item x="1303"/>
        <item x="683"/>
        <item x="598"/>
        <item x="1308"/>
        <item x="232"/>
        <item x="229"/>
        <item x="1120"/>
        <item x="1131"/>
        <item x="402"/>
        <item x="776"/>
        <item x="1466"/>
        <item x="1414"/>
        <item x="1635"/>
        <item x="1636"/>
        <item x="337"/>
        <item x="1201"/>
        <item x="1360"/>
        <item x="2014"/>
        <item x="972"/>
        <item x="847"/>
        <item x="455"/>
        <item x="1123"/>
        <item x="1286"/>
        <item x="1369"/>
        <item x="1222"/>
        <item x="408"/>
        <item x="2019"/>
        <item x="223"/>
        <item x="950"/>
        <item x="2013"/>
        <item x="390"/>
        <item x="1667"/>
        <item x="1529"/>
        <item x="1516"/>
        <item x="565"/>
        <item x="331"/>
        <item x="1710"/>
        <item x="401"/>
        <item x="1142"/>
        <item x="1514"/>
        <item x="1002"/>
        <item x="1853"/>
        <item x="897"/>
        <item x="867"/>
        <item x="880"/>
        <item x="669"/>
        <item x="228"/>
        <item x="775"/>
        <item x="376"/>
        <item x="1435"/>
        <item x="1451"/>
        <item x="421"/>
        <item x="328"/>
        <item x="404"/>
        <item x="868"/>
        <item x="805"/>
        <item x="865"/>
        <item x="1287"/>
        <item x="386"/>
        <item x="1556"/>
        <item x="218"/>
        <item x="762"/>
        <item x="387"/>
        <item x="1210"/>
        <item x="211"/>
        <item x="1844"/>
        <item x="326"/>
        <item x="812"/>
        <item x="575"/>
        <item x="422"/>
        <item x="1452"/>
        <item x="939"/>
        <item x="1112"/>
        <item x="1621"/>
        <item x="1282"/>
        <item x="1093"/>
        <item x="1130"/>
        <item x="1234"/>
        <item x="1510"/>
        <item x="975"/>
        <item x="1126"/>
        <item x="1763"/>
        <item x="389"/>
        <item x="822"/>
        <item x="660"/>
        <item x="239"/>
        <item x="1753"/>
        <item x="764"/>
        <item x="1530"/>
        <item x="797"/>
        <item x="685"/>
        <item x="965"/>
        <item x="668"/>
        <item x="794"/>
        <item x="1881"/>
        <item x="933"/>
        <item x="827"/>
        <item x="1632"/>
        <item x="397"/>
        <item x="664"/>
        <item x="1707"/>
        <item x="1090"/>
        <item x="1747"/>
        <item x="866"/>
        <item x="1161"/>
        <item x="964"/>
        <item x="1455"/>
        <item x="1191"/>
        <item x="823"/>
        <item x="391"/>
        <item x="1456"/>
        <item x="254"/>
        <item x="388"/>
        <item x="845"/>
        <item x="602"/>
        <item x="369"/>
        <item x="1856"/>
        <item x="1642"/>
        <item x="1868"/>
        <item x="1626"/>
        <item x="851"/>
        <item x="1788"/>
        <item x="1187"/>
        <item x="687"/>
        <item x="1880"/>
        <item x="562"/>
        <item x="1230"/>
        <item x="2026"/>
        <item x="1129"/>
        <item x="871"/>
        <item x="423"/>
        <item x="168"/>
        <item x="1574"/>
        <item x="973"/>
        <item x="1295"/>
        <item x="619"/>
        <item x="343"/>
        <item x="1620"/>
        <item x="821"/>
        <item x="579"/>
        <item x="1351"/>
        <item x="1302"/>
        <item x="163"/>
        <item x="831"/>
        <item x="617"/>
        <item x="951"/>
        <item x="1857"/>
        <item x="1437"/>
        <item x="1986"/>
        <item x="412"/>
        <item x="1375"/>
        <item x="11"/>
        <item x="1555"/>
        <item x="848"/>
        <item x="917"/>
        <item x="844"/>
        <item x="1907"/>
        <item x="798"/>
        <item x="420"/>
        <item x="931"/>
        <item x="1625"/>
        <item x="403"/>
        <item x="1848"/>
        <item x="1416"/>
        <item x="1735"/>
        <item x="567"/>
        <item x="400"/>
        <item x="414"/>
        <item x="588"/>
        <item x="399"/>
        <item x="870"/>
        <item x="50"/>
        <item x="378"/>
        <item x="204"/>
        <item x="1424"/>
        <item x="365"/>
        <item x="362"/>
        <item x="1925"/>
        <item x="1575"/>
        <item x="164"/>
        <item x="759"/>
        <item x="1125"/>
        <item x="593"/>
        <item x="1739"/>
        <item x="839"/>
        <item x="1092"/>
        <item x="684"/>
        <item x="1740"/>
        <item x="761"/>
        <item x="814"/>
        <item x="220"/>
        <item x="825"/>
        <item x="838"/>
        <item x="896"/>
        <item x="1226"/>
        <item x="1748"/>
        <item x="1294"/>
        <item x="830"/>
        <item x="574"/>
        <item x="1088"/>
        <item x="1111"/>
        <item x="392"/>
        <item x="1708"/>
        <item x="1122"/>
        <item x="596"/>
        <item x="1121"/>
        <item x="1459"/>
        <item x="100"/>
        <item x="1104"/>
        <item x="1139"/>
        <item x="686"/>
        <item x="339"/>
        <item x="577"/>
        <item x="1988"/>
        <item x="584"/>
        <item x="398"/>
        <item x="1289"/>
        <item x="1290"/>
        <item x="763"/>
        <item x="1627"/>
        <item x="192"/>
        <item x="560"/>
        <item x="394"/>
        <item x="1200"/>
        <item x="795"/>
        <item x="801"/>
        <item x="611"/>
        <item x="1855"/>
        <item x="1511"/>
        <item x="583"/>
        <item x="595"/>
        <item x="361"/>
        <item x="1229"/>
        <item x="1283"/>
        <item x="1622"/>
        <item x="1903"/>
        <item x="166"/>
        <item x="1190"/>
        <item x="948"/>
        <item x="678"/>
        <item x="35"/>
        <item x="1618"/>
        <item x="606"/>
        <item x="416"/>
        <item x="1619"/>
        <item x="1565"/>
        <item x="1007"/>
        <item x="246"/>
        <item x="1633"/>
        <item x="108"/>
        <item x="103"/>
        <item x="1876"/>
        <item x="824"/>
        <item x="165"/>
        <item x="1346"/>
        <item x="559"/>
        <item x="1085"/>
        <item x="571"/>
        <item x="956"/>
        <item x="368"/>
        <item x="379"/>
        <item x="1994"/>
        <item x="1468"/>
        <item x="826"/>
        <item x="849"/>
        <item x="563"/>
        <item x="1849"/>
        <item x="1266"/>
        <item x="1107"/>
        <item x="1743"/>
        <item x="1637"/>
        <item x="796"/>
        <item x="1218"/>
        <item x="1356"/>
        <item x="809"/>
        <item x="757"/>
        <item x="1850"/>
        <item x="1096"/>
        <item x="1450"/>
        <item x="1851"/>
        <item x="751"/>
        <item x="1898"/>
        <item x="363"/>
        <item x="1846"/>
        <item x="1453"/>
        <item x="576"/>
        <item x="1268"/>
        <item x="1993"/>
        <item x="1847"/>
        <item x="1355"/>
        <item x="840"/>
        <item x="1366"/>
        <item x="1454"/>
        <item x="105"/>
        <item x="1105"/>
        <item x="667"/>
        <item x="1499"/>
        <item x="203"/>
        <item x="732"/>
        <item x="661"/>
        <item x="587"/>
        <item x="323"/>
        <item x="1426"/>
        <item x="1236"/>
        <item x="971"/>
        <item x="676"/>
        <item x="760"/>
        <item x="1087"/>
        <item x="1192"/>
        <item x="1353"/>
        <item x="1188"/>
        <item x="1552"/>
        <item x="1629"/>
        <item x="1086"/>
        <item x="364"/>
        <item x="1260"/>
        <item x="1731"/>
        <item x="1900"/>
        <item x="1427"/>
        <item x="586"/>
        <item x="1852"/>
        <item x="1896"/>
        <item x="2003"/>
        <item x="1886"/>
        <item x="566"/>
        <item x="1477"/>
        <item x="214"/>
        <item x="173"/>
        <item x="375"/>
        <item x="820"/>
        <item x="366"/>
        <item x="1894"/>
        <item x="966"/>
        <item x="1893"/>
        <item x="187"/>
        <item x="1634"/>
        <item x="1897"/>
        <item x="99"/>
        <item x="322"/>
        <item x="1995"/>
        <item x="979"/>
        <item x="453"/>
        <item x="1237"/>
        <item x="1137"/>
        <item x="411"/>
        <item x="758"/>
        <item x="1448"/>
        <item x="1189"/>
        <item x="592"/>
        <item x="1550"/>
        <item x="1498"/>
        <item x="385"/>
        <item x="1184"/>
        <item x="954"/>
        <item x="1553"/>
        <item x="755"/>
        <item x="953"/>
        <item x="125"/>
        <item x="1433"/>
        <item x="98"/>
        <item x="1751"/>
        <item x="1479"/>
        <item x="799"/>
        <item x="1723"/>
        <item x="1326"/>
        <item x="1205"/>
        <item x="1420"/>
        <item x="677"/>
        <item x="1271"/>
        <item x="172"/>
        <item x="616"/>
        <item x="906"/>
        <item x="1484"/>
        <item x="955"/>
        <item x="1223"/>
        <item x="206"/>
        <item x="454"/>
        <item x="915"/>
        <item x="46"/>
        <item x="1724"/>
        <item x="1475"/>
        <item x="249"/>
        <item x="662"/>
        <item x="367"/>
        <item x="452"/>
        <item x="1239"/>
        <item x="45"/>
        <item x="1843"/>
        <item x="1624"/>
        <item x="123"/>
        <item x="1400"/>
        <item x="194"/>
        <item x="1889"/>
        <item x="1476"/>
        <item x="1219"/>
        <item x="1119"/>
        <item x="1101"/>
        <item x="1291"/>
        <item x="169"/>
        <item x="1696"/>
        <item x="10"/>
        <item x="675"/>
        <item x="160"/>
        <item x="570"/>
        <item x="1208"/>
        <item x="1891"/>
        <item x="1345"/>
        <item x="2018"/>
        <item x="247"/>
        <item x="1639"/>
        <item x="1879"/>
        <item x="1183"/>
        <item x="1551"/>
        <item x="1186"/>
        <item x="2031"/>
        <item x="226"/>
        <item x="1197"/>
        <item x="790"/>
        <item x="789"/>
        <item x="1084"/>
        <item x="1417"/>
        <item x="395"/>
        <item x="244"/>
        <item x="752"/>
        <item x="1559"/>
        <item x="1444"/>
        <item x="756"/>
        <item x="916"/>
        <item x="1199"/>
        <item x="1882"/>
        <item x="1209"/>
        <item x="456"/>
        <item x="1537"/>
        <item x="1489"/>
        <item x="585"/>
        <item x="792"/>
        <item x="837"/>
        <item x="682"/>
        <item x="1217"/>
        <item x="767"/>
        <item x="36"/>
        <item x="1980"/>
        <item x="2006"/>
        <item x="1904"/>
        <item x="894"/>
        <item x="1447"/>
        <item x="225"/>
        <item x="213"/>
        <item x="1415"/>
        <item x="1908"/>
        <item x="2007"/>
        <item x="1617"/>
        <item x="1464"/>
        <item x="1576"/>
        <item x="2024"/>
        <item x="1481"/>
        <item x="1243"/>
        <item x="1979"/>
        <item x="101"/>
        <item x="564"/>
        <item x="253"/>
        <item x="162"/>
        <item x="6"/>
        <item x="1507"/>
        <item x="161"/>
        <item x="240"/>
        <item x="2009"/>
        <item x="1984"/>
        <item x="1467"/>
        <item x="2016"/>
        <item x="1195"/>
        <item x="1778"/>
        <item x="1546"/>
        <item x="1762"/>
        <item x="1987"/>
        <item x="1683"/>
        <item x="1996"/>
        <item x="1792"/>
        <item x="802"/>
        <item x="405"/>
        <item x="731"/>
        <item x="936"/>
        <item x="126"/>
        <item x="1267"/>
        <item x="2012"/>
        <item x="115"/>
        <item x="766"/>
        <item x="371"/>
        <item x="852"/>
        <item x="803"/>
        <item x="1590"/>
        <item x="1706"/>
        <item x="360"/>
        <item x="1272"/>
        <item x="740"/>
        <item x="1885"/>
        <item x="952"/>
        <item x="443"/>
        <item x="946"/>
        <item x="370"/>
        <item x="591"/>
        <item x="890"/>
        <item x="1793"/>
        <item x="791"/>
        <item x="1098"/>
        <item x="811"/>
        <item x="1325"/>
        <item x="659"/>
        <item x="1781"/>
        <item x="1981"/>
        <item x="1749"/>
        <item x="1196"/>
        <item x="124"/>
        <item x="1610"/>
        <item x="1689"/>
        <item x="1782"/>
        <item x="2021"/>
        <item x="321"/>
        <item x="1277"/>
        <item x="1845"/>
        <item x="1278"/>
        <item x="590"/>
        <item x="1509"/>
        <item x="372"/>
        <item x="1347"/>
        <item x="1558"/>
        <item x="1567"/>
        <item x="603"/>
        <item x="435"/>
        <item x="5"/>
        <item x="8"/>
        <item x="373"/>
        <item x="1547"/>
        <item x="1501"/>
        <item x="200"/>
        <item x="2005"/>
        <item x="607"/>
        <item x="1449"/>
        <item x="217"/>
        <item x="573"/>
        <item x="1613"/>
        <item x="905"/>
        <item x="1784"/>
        <item x="1322"/>
        <item x="754"/>
        <item x="122"/>
        <item x="9"/>
        <item x="319"/>
        <item x="1982"/>
        <item x="1270"/>
        <item x="359"/>
        <item x="2023"/>
        <item x="1569"/>
        <item x="1254"/>
        <item x="561"/>
        <item x="1485"/>
        <item x="1460"/>
        <item x="1785"/>
        <item x="311"/>
        <item x="37"/>
        <item x="1392"/>
        <item x="1992"/>
        <item x="72"/>
        <item x="433"/>
        <item x="202"/>
        <item x="305"/>
        <item x="67"/>
        <item x="177"/>
        <item x="850"/>
        <item x="1877"/>
        <item x="829"/>
        <item x="909"/>
        <item x="800"/>
        <item x="1985"/>
        <item x="1975"/>
        <item x="1977"/>
        <item x="1276"/>
        <item x="969"/>
        <item x="1983"/>
        <item x="1776"/>
        <item x="833"/>
        <item x="1224"/>
        <item x="589"/>
        <item x="719"/>
        <item x="1767"/>
        <item x="199"/>
        <item x="788"/>
        <item x="1884"/>
        <item x="1901"/>
        <item x="907"/>
        <item x="1343"/>
        <item x="1497"/>
        <item x="396"/>
        <item x="1705"/>
        <item x="1323"/>
        <item x="1554"/>
        <item x="1560"/>
        <item x="787"/>
        <item x="374"/>
        <item x="828"/>
        <item x="1641"/>
        <item x="874"/>
        <item x="613"/>
        <item x="1906"/>
        <item x="215"/>
        <item x="2029"/>
        <item x="793"/>
        <item x="1255"/>
        <item x="1787"/>
        <item x="197"/>
        <item x="1564"/>
        <item x="1284"/>
        <item x="750"/>
        <item x="1263"/>
        <item x="1478"/>
        <item x="1989"/>
        <item x="174"/>
        <item x="1791"/>
        <item x="1503"/>
        <item x="893"/>
        <item x="358"/>
        <item x="1145"/>
        <item x="832"/>
        <item x="810"/>
        <item x="1334"/>
        <item x="324"/>
        <item x="1344"/>
        <item x="895"/>
        <item x="2025"/>
        <item x="1493"/>
        <item x="1598"/>
        <item x="61"/>
        <item x="1779"/>
        <item x="1578"/>
        <item x="1490"/>
        <item x="1461"/>
        <item x="7"/>
        <item x="191"/>
        <item x="1442"/>
        <item x="2017"/>
        <item x="1790"/>
        <item x="657"/>
        <item x="1973"/>
        <item x="429"/>
        <item x="2008"/>
        <item x="1228"/>
        <item x="888"/>
        <item x="891"/>
        <item x="1269"/>
        <item x="1999"/>
        <item x="1494"/>
        <item x="1976"/>
        <item x="393"/>
        <item x="1318"/>
        <item x="658"/>
        <item x="49"/>
        <item x="1611"/>
        <item x="1685"/>
        <item x="201"/>
        <item x="1638"/>
        <item x="1539"/>
        <item x="207"/>
        <item x="1418"/>
        <item x="1990"/>
        <item x="1185"/>
        <item x="238"/>
        <item x="701"/>
        <item x="1391"/>
        <item x="2002"/>
        <item x="605"/>
        <item x="768"/>
        <item x="1890"/>
        <item x="419"/>
        <item x="1411"/>
        <item x="1752"/>
        <item x="91"/>
        <item x="79"/>
        <item x="2004"/>
        <item x="1549"/>
        <item x="1697"/>
        <item x="219"/>
        <item x="431"/>
        <item x="898"/>
        <item x="445"/>
        <item x="968"/>
        <item x="1616"/>
        <item x="496"/>
        <item x="509"/>
        <item x="1566"/>
        <item x="1432"/>
        <item x="1387"/>
        <item x="841"/>
        <item x="1953"/>
        <item x="1725"/>
        <item x="653"/>
        <item x="1279"/>
        <item x="1589"/>
        <item x="695"/>
        <item x="198"/>
        <item x="1978"/>
        <item x="2011"/>
        <item x="569"/>
        <item x="495"/>
        <item x="193"/>
        <item x="1965"/>
        <item x="2010"/>
        <item x="556"/>
        <item x="1947"/>
        <item x="1614"/>
        <item x="1998"/>
        <item x="1573"/>
        <item x="434"/>
        <item x="1961"/>
        <item x="1883"/>
        <item x="1474"/>
        <item x="1390"/>
        <item x="2035"/>
        <item x="1394"/>
        <item x="914"/>
        <item x="1443"/>
        <item x="1336"/>
        <item x="970"/>
        <item x="1500"/>
        <item x="633"/>
        <item x="1010"/>
        <item x="1431"/>
        <item x="1009"/>
        <item x="1756"/>
        <item x="494"/>
        <item x="739"/>
        <item x="1422"/>
        <item x="572"/>
        <item x="753"/>
        <item x="1216"/>
        <item x="347"/>
        <item x="1487"/>
        <item x="1548"/>
        <item x="1970"/>
        <item x="75"/>
        <item x="1000"/>
        <item x="1011"/>
        <item x="1321"/>
        <item x="889"/>
        <item x="1320"/>
        <item x="1434"/>
        <item x="1971"/>
        <item x="114"/>
        <item x="1070"/>
        <item x="1746"/>
        <item x="1679"/>
        <item x="1786"/>
        <item x="1736"/>
        <item x="427"/>
        <item x="1462"/>
        <item x="1774"/>
        <item x="320"/>
        <item x="1335"/>
        <item x="80"/>
        <item x="315"/>
        <item x="655"/>
        <item x="1247"/>
        <item x="1410"/>
        <item x="444"/>
        <item x="546"/>
        <item x="1761"/>
        <item x="1413"/>
        <item x="71"/>
        <item x="557"/>
        <item x="501"/>
        <item x="497"/>
        <item x="582"/>
        <item x="2032"/>
        <item x="1615"/>
        <item x="1253"/>
        <item x="430"/>
        <item x="155"/>
        <item x="1910"/>
        <item x="1878"/>
        <item x="1412"/>
        <item x="1385"/>
        <item x="1220"/>
        <item x="498"/>
        <item x="2020"/>
        <item x="1681"/>
        <item x="697"/>
        <item x="1049"/>
        <item x="1688"/>
        <item x="601"/>
        <item x="342"/>
        <item x="432"/>
        <item x="1777"/>
        <item x="1799"/>
        <item x="490"/>
        <item x="1831"/>
        <item x="205"/>
        <item x="82"/>
        <item x="1950"/>
        <item x="304"/>
        <item x="718"/>
        <item x="92"/>
        <item x="1233"/>
        <item x="1733"/>
        <item x="1701"/>
        <item x="734"/>
        <item x="428"/>
        <item x="1580"/>
        <item x="1327"/>
        <item x="913"/>
        <item x="1758"/>
        <item x="1772"/>
        <item x="43"/>
        <item x="106"/>
        <item x="1888"/>
        <item x="1789"/>
        <item x="1262"/>
        <item x="196"/>
        <item x="1491"/>
        <item x="64"/>
        <item x="869"/>
        <item x="1609"/>
        <item x="1680"/>
        <item x="720"/>
        <item x="1430"/>
        <item x="81"/>
        <item x="1720"/>
        <item x="904"/>
        <item x="656"/>
        <item x="1584"/>
        <item x="310"/>
        <item x="1338"/>
        <item x="1207"/>
        <item x="89"/>
        <item x="640"/>
        <item x="977"/>
        <item x="425"/>
        <item x="1046"/>
        <item x="1717"/>
        <item x="150"/>
        <item x="1917"/>
        <item x="447"/>
        <item x="1386"/>
        <item x="886"/>
        <item x="846"/>
        <item x="1406"/>
        <item x="145"/>
        <item x="558"/>
        <item x="1607"/>
        <item x="117"/>
        <item x="1780"/>
        <item x="967"/>
        <item x="274"/>
        <item x="1001"/>
        <item x="1401"/>
        <item x="1644"/>
        <item x="109"/>
        <item x="689"/>
        <item x="1488"/>
        <item x="93"/>
        <item x="2000"/>
        <item x="899"/>
        <item x="1428"/>
        <item x="520"/>
        <item x="4"/>
        <item x="1483"/>
        <item x="1963"/>
        <item x="110"/>
        <item x="1991"/>
        <item x="580"/>
        <item x="1796"/>
        <item x="1079"/>
        <item x="941"/>
        <item x="62"/>
        <item x="727"/>
        <item x="1678"/>
        <item x="281"/>
        <item x="424"/>
        <item x="426"/>
        <item x="1684"/>
        <item x="1775"/>
        <item x="1160"/>
        <item x="654"/>
        <item x="1765"/>
        <item x="2022"/>
        <item x="604"/>
        <item x="1274"/>
        <item x="1918"/>
        <item x="1797"/>
        <item x="13"/>
        <item x="195"/>
        <item x="1048"/>
        <item x="1800"/>
        <item x="500"/>
        <item x="725"/>
        <item x="1288"/>
        <item x="1328"/>
        <item x="568"/>
        <item x="700"/>
        <item x="1047"/>
        <item x="1608"/>
        <item x="1173"/>
        <item x="1838"/>
        <item x="417"/>
        <item x="1764"/>
        <item x="707"/>
        <item x="521"/>
        <item x="1829"/>
        <item x="729"/>
        <item x="813"/>
        <item x="1383"/>
        <item x="1612"/>
        <item x="1583"/>
        <item x="1969"/>
        <item x="381"/>
        <item x="1445"/>
        <item x="1972"/>
        <item x="451"/>
        <item x="107"/>
        <item x="1280"/>
        <item x="84"/>
        <item x="1585"/>
        <item x="511"/>
        <item x="1333"/>
        <item x="1384"/>
        <item x="1718"/>
        <item x="23"/>
        <item x="65"/>
        <item x="1915"/>
        <item x="1602"/>
        <item x="730"/>
        <item x="491"/>
        <item x="1252"/>
        <item x="1409"/>
        <item x="138"/>
        <item x="1757"/>
        <item x="1949"/>
        <item x="716"/>
        <item x="1388"/>
        <item x="974"/>
        <item x="842"/>
        <item x="1828"/>
        <item x="733"/>
        <item x="474"/>
        <item x="1273"/>
        <item x="1920"/>
        <item x="1050"/>
        <item x="1682"/>
        <item x="252"/>
        <item x="1370"/>
        <item x="1316"/>
        <item x="1256"/>
        <item x="578"/>
        <item x="1591"/>
        <item x="1492"/>
        <item x="1943"/>
        <item x="1496"/>
        <item x="530"/>
        <item x="112"/>
        <item x="702"/>
        <item x="1069"/>
        <item x="1071"/>
        <item x="1402"/>
        <item x="1951"/>
        <item x="44"/>
        <item x="728"/>
        <item x="1952"/>
        <item x="749"/>
        <item x="550"/>
        <item x="696"/>
        <item x="742"/>
        <item x="90"/>
        <item x="1382"/>
        <item x="1715"/>
        <item x="879"/>
        <item x="726"/>
        <item x="1381"/>
        <item x="1909"/>
        <item x="436"/>
        <item x="1719"/>
        <item x="1586"/>
        <item x="1180"/>
        <item x="887"/>
        <item x="1841"/>
        <item x="1365"/>
        <item x="1579"/>
        <item x="1962"/>
        <item x="1495"/>
        <item x="1117"/>
        <item x="507"/>
        <item x="1687"/>
        <item x="1250"/>
        <item x="690"/>
        <item x="629"/>
        <item x="1699"/>
        <item x="1960"/>
        <item x="1389"/>
        <item x="1661"/>
        <item x="438"/>
        <item x="1319"/>
        <item x="628"/>
        <item x="1821"/>
        <item x="83"/>
        <item x="111"/>
        <item x="1429"/>
        <item x="1817"/>
        <item x="493"/>
        <item x="2001"/>
        <item x="351"/>
        <item x="14"/>
        <item x="154"/>
        <item x="918"/>
        <item x="1599"/>
        <item x="1669"/>
        <item x="1946"/>
        <item x="95"/>
        <item x="581"/>
        <item x="1945"/>
        <item x="698"/>
        <item x="1441"/>
        <item x="1317"/>
        <item x="1783"/>
        <item x="1600"/>
        <item x="1395"/>
        <item x="1029"/>
        <item x="1408"/>
        <item x="1257"/>
        <item x="1716"/>
        <item x="1281"/>
        <item x="643"/>
        <item x="1670"/>
        <item x="1486"/>
        <item x="1794"/>
        <item x="349"/>
        <item x="522"/>
        <item x="908"/>
        <item x="1342"/>
        <item x="1181"/>
        <item x="1324"/>
        <item x="534"/>
        <item x="1902"/>
        <item x="1037"/>
        <item x="1820"/>
        <item x="1913"/>
        <item x="94"/>
        <item x="1259"/>
        <item x="1249"/>
        <item x="21"/>
        <item x="285"/>
        <item x="68"/>
        <item x="748"/>
        <item x="1081"/>
        <item x="1839"/>
        <item x="313"/>
        <item x="1914"/>
        <item x="275"/>
        <item x="12"/>
        <item x="88"/>
        <item x="1588"/>
        <item x="1446"/>
        <item x="1258"/>
        <item x="3"/>
        <item x="1916"/>
        <item x="1399"/>
        <item x="1082"/>
        <item x="1711"/>
        <item x="437"/>
        <item x="1819"/>
        <item x="722"/>
        <item x="2030"/>
        <item x="1816"/>
        <item x="1840"/>
        <item x="708"/>
        <item x="741"/>
        <item x="1692"/>
        <item x="73"/>
        <item x="630"/>
        <item x="74"/>
        <item x="1596"/>
        <item x="1593"/>
        <item x="499"/>
        <item x="717"/>
        <item x="1198"/>
        <item x="1597"/>
        <item x="1587"/>
        <item x="1068"/>
        <item x="102"/>
        <item x="1238"/>
        <item x="243"/>
        <item x="693"/>
        <item x="878"/>
        <item x="1974"/>
        <item x="652"/>
        <item x="1802"/>
        <item x="1805"/>
        <item x="1157"/>
        <item x="1315"/>
        <item x="1795"/>
        <item x="1480"/>
        <item x="694"/>
        <item x="1039"/>
        <item x="1563"/>
        <item x="97"/>
        <item x="442"/>
        <item x="744"/>
        <item x="1329"/>
        <item x="692"/>
        <item x="1083"/>
        <item x="1062"/>
        <item x="900"/>
        <item x="1502"/>
        <item x="1038"/>
        <item x="1932"/>
        <item x="1671"/>
        <item x="1690"/>
        <item x="781"/>
        <item x="292"/>
        <item x="1712"/>
        <item x="1955"/>
        <item x="1801"/>
        <item x="1798"/>
        <item x="1842"/>
        <item x="350"/>
        <item x="1151"/>
        <item x="283"/>
        <item x="508"/>
        <item x="724"/>
        <item x="1997"/>
        <item x="340"/>
        <item x="1058"/>
        <item x="1469"/>
        <item x="301"/>
        <item x="1504"/>
        <item x="1660"/>
        <item x="735"/>
        <item x="1080"/>
        <item x="78"/>
        <item x="1436"/>
        <item x="1106"/>
        <item x="699"/>
        <item x="1942"/>
        <item x="506"/>
        <item x="1045"/>
        <item x="384"/>
        <item x="297"/>
        <item x="28"/>
        <item x="1818"/>
        <item x="492"/>
        <item x="541"/>
        <item x="1393"/>
        <item x="945"/>
        <item x="1100"/>
        <item x="1463"/>
        <item x="1948"/>
        <item x="1837"/>
        <item x="627"/>
        <item x="721"/>
        <item x="148"/>
        <item x="1072"/>
        <item x="380"/>
        <item x="1568"/>
        <item x="1773"/>
        <item x="502"/>
        <item x="1807"/>
        <item x="1581"/>
        <item x="1714"/>
        <item x="516"/>
        <item x="309"/>
        <item x="554"/>
        <item x="1261"/>
        <item x="66"/>
        <item x="1592"/>
        <item x="96"/>
        <item x="517"/>
        <item x="1595"/>
        <item x="152"/>
        <item x="1036"/>
        <item x="641"/>
        <item x="146"/>
        <item x="1815"/>
        <item x="2033"/>
        <item x="1606"/>
        <item x="504"/>
        <item x="63"/>
        <item x="1810"/>
        <item x="518"/>
        <item x="1373"/>
        <item x="688"/>
        <item x="1232"/>
        <item x="32"/>
        <item x="614"/>
        <item x="1808"/>
        <item x="134"/>
        <item x="1713"/>
        <item x="976"/>
        <item x="302"/>
        <item x="1056"/>
        <item x="70"/>
        <item x="1150"/>
        <item x="542"/>
        <item x="1019"/>
        <item x="510"/>
        <item x="251"/>
        <item x="113"/>
        <item x="1814"/>
        <item x="1912"/>
        <item x="551"/>
        <item x="1482"/>
        <item x="295"/>
        <item x="723"/>
        <item x="20"/>
        <item x="76"/>
        <item x="1251"/>
        <item x="118"/>
        <item x="116"/>
        <item x="1022"/>
        <item x="69"/>
        <item x="300"/>
        <item x="1057"/>
        <item x="1804"/>
        <item x="1021"/>
        <item x="137"/>
        <item x="1025"/>
        <item x="1074"/>
        <item x="1691"/>
        <item x="1771"/>
        <item x="519"/>
        <item x="680"/>
        <item x="1023"/>
        <item x="1933"/>
        <item x="540"/>
        <item x="1028"/>
        <item x="133"/>
        <item x="30"/>
        <item x="85"/>
        <item x="1164"/>
        <item x="623"/>
        <item x="1505"/>
        <item x="1168"/>
        <item x="31"/>
        <item x="1275"/>
        <item x="341"/>
        <item x="294"/>
        <item x="1744"/>
        <item x="1693"/>
        <item x="1809"/>
        <item x="144"/>
        <item x="529"/>
        <item x="1024"/>
        <item x="1020"/>
        <item x="1806"/>
        <item x="1439"/>
        <item x="0"/>
        <item x="132"/>
        <item x="943"/>
        <item x="22"/>
        <item x="2"/>
        <item x="1812"/>
        <item x="143"/>
        <item x="1811"/>
        <item x="1833"/>
        <item x="632"/>
        <item x="306"/>
        <item x="649"/>
        <item x="1703"/>
        <item x="1702"/>
        <item x="1169"/>
        <item x="1053"/>
        <item x="1018"/>
        <item x="299"/>
        <item x="1745"/>
        <item x="1698"/>
        <item x="1064"/>
        <item x="1054"/>
        <item x="1248"/>
        <item x="1944"/>
        <item x="1404"/>
        <item x="1830"/>
        <item x="1059"/>
        <item x="1695"/>
        <item x="779"/>
        <item x="1026"/>
        <item x="1813"/>
        <item x="553"/>
        <item x="978"/>
        <item x="1363"/>
        <item x="892"/>
        <item x="18"/>
        <item x="902"/>
        <item x="944"/>
        <item x="182"/>
        <item x="1964"/>
        <item x="1"/>
        <item x="1027"/>
        <item x="19"/>
        <item x="1823"/>
        <item x="1030"/>
        <item x="303"/>
        <item x="296"/>
        <item x="1052"/>
        <item x="1031"/>
        <item x="121"/>
        <item x="512"/>
        <item x="505"/>
        <item x="104"/>
        <item x="86"/>
        <item x="1594"/>
        <item x="312"/>
        <item x="284"/>
        <item x="528"/>
        <item x="128"/>
        <item x="1055"/>
        <item x="1110"/>
        <item x="910"/>
        <item x="1601"/>
        <item x="531"/>
        <item x="1152"/>
        <item x="149"/>
        <item x="1694"/>
        <item x="1162"/>
        <item x="1041"/>
        <item x="1099"/>
        <item x="1407"/>
        <item x="1911"/>
        <item x="1822"/>
        <item x="513"/>
        <item x="642"/>
        <item x="691"/>
        <item x="1919"/>
        <item x="503"/>
        <item x="1940"/>
        <item x="136"/>
        <item x="681"/>
        <item x="293"/>
        <item x="1471"/>
        <item x="1956"/>
        <item x="635"/>
        <item x="1060"/>
        <item x="1179"/>
        <item x="1930"/>
        <item x="153"/>
        <item x="77"/>
        <item x="527"/>
        <item x="1242"/>
        <item x="120"/>
        <item x="1824"/>
        <item x="130"/>
        <item x="626"/>
        <item x="1737"/>
        <item x="637"/>
        <item x="706"/>
        <item x="1827"/>
        <item x="771"/>
        <item x="622"/>
        <item x="1967"/>
        <item x="1686"/>
        <item x="1562"/>
        <item x="1178"/>
        <item x="552"/>
        <item x="151"/>
        <item x="624"/>
        <item x="631"/>
        <item x="1372"/>
        <item x="671"/>
        <item x="382"/>
        <item x="1374"/>
        <item x="1959"/>
        <item x="903"/>
        <item x="543"/>
        <item x="1571"/>
        <item x="318"/>
        <item x="1941"/>
        <item x="1061"/>
        <item x="1440"/>
        <item x="131"/>
        <item x="934"/>
        <item x="1109"/>
        <item x="1032"/>
        <item x="1153"/>
        <item x="29"/>
        <item x="1171"/>
        <item x="625"/>
        <item x="439"/>
        <item x="2034"/>
        <item x="650"/>
        <item x="383"/>
        <item x="1603"/>
        <item x="87"/>
        <item x="140"/>
        <item x="1397"/>
        <item x="1760"/>
        <item x="639"/>
        <item x="1076"/>
        <item x="1570"/>
        <item x="141"/>
        <item x="129"/>
        <item x="248"/>
        <item x="651"/>
        <item x="446"/>
        <item x="1832"/>
        <item x="1065"/>
        <item x="1159"/>
        <item x="935"/>
        <item x="1108"/>
        <item x="1231"/>
        <item x="646"/>
        <item x="1364"/>
        <item x="1066"/>
        <item x="142"/>
        <item x="636"/>
        <item x="544"/>
        <item x="1155"/>
        <item x="27"/>
        <item x="127"/>
        <item x="1473"/>
        <item x="242"/>
        <item x="1078"/>
        <item x="298"/>
        <item x="119"/>
        <item x="1700"/>
        <item x="1154"/>
        <item x="1398"/>
        <item x="316"/>
        <item x="738"/>
        <item x="1067"/>
        <item x="526"/>
        <item x="672"/>
        <item x="1051"/>
        <item x="1167"/>
        <item x="1405"/>
        <item x="1931"/>
        <item x="645"/>
        <item x="533"/>
        <item x="481"/>
        <item x="1506"/>
        <item x="1241"/>
        <item x="450"/>
        <item x="670"/>
        <item x="1954"/>
        <item x="1063"/>
        <item x="1438"/>
        <item x="709"/>
        <item x="1170"/>
        <item x="525"/>
        <item x="555"/>
        <item x="1938"/>
        <item x="1240"/>
        <item x="1182"/>
        <item x="1582"/>
        <item x="1332"/>
        <item x="241"/>
        <item x="1604"/>
        <item x="1156"/>
        <item x="1403"/>
        <item x="135"/>
        <item x="1935"/>
        <item x="912"/>
        <item x="1803"/>
        <item x="407"/>
        <item x="1177"/>
        <item x="250"/>
        <item x="1163"/>
        <item x="1605"/>
        <item x="1929"/>
        <item x="483"/>
        <item x="523"/>
        <item x="514"/>
        <item x="139"/>
        <item x="535"/>
        <item x="449"/>
        <item x="1936"/>
        <item x="532"/>
        <item x="1040"/>
        <item x="638"/>
        <item x="147"/>
        <item x="1966"/>
        <item x="1826"/>
        <item x="679"/>
        <item x="634"/>
        <item x="1073"/>
        <item x="1939"/>
        <item x="536"/>
        <item x="1561"/>
        <item x="441"/>
        <item x="317"/>
        <item x="524"/>
        <item x="901"/>
        <item x="911"/>
        <item x="1075"/>
        <item x="778"/>
        <item x="537"/>
        <item x="743"/>
        <item x="746"/>
        <item x="1958"/>
        <item x="448"/>
        <item x="1035"/>
        <item x="308"/>
        <item x="1704"/>
        <item x="1077"/>
        <item x="473"/>
        <item x="539"/>
        <item x="745"/>
        <item x="1759"/>
        <item x="1337"/>
        <item x="780"/>
        <item x="1158"/>
        <item x="482"/>
        <item x="1572"/>
        <item x="1968"/>
        <item x="1044"/>
        <item x="1396"/>
        <item x="314"/>
        <item x="184"/>
        <item x="307"/>
        <item x="185"/>
        <item x="1766"/>
        <item x="770"/>
        <item x="1934"/>
        <item x="1472"/>
        <item x="1825"/>
        <item x="737"/>
        <item x="1043"/>
        <item x="647"/>
        <item x="1835"/>
        <item x="15"/>
        <item x="538"/>
        <item x="876"/>
        <item x="1937"/>
        <item x="440"/>
        <item x="545"/>
        <item x="615"/>
        <item x="186"/>
        <item x="1834"/>
        <item x="644"/>
        <item x="175"/>
        <item x="1042"/>
        <item x="1836"/>
        <item x="176"/>
        <item x="1921"/>
        <item x="1927"/>
        <item x="710"/>
        <item x="1770"/>
        <item x="515"/>
        <item x="1769"/>
        <item x="1957"/>
        <item x="548"/>
        <item x="769"/>
        <item x="747"/>
        <item x="547"/>
        <item x="472"/>
        <item x="1034"/>
        <item x="549"/>
        <item x="715"/>
        <item x="25"/>
        <item x="1922"/>
        <item x="1768"/>
        <item x="1033"/>
        <item x="648"/>
        <item x="16"/>
        <item x="736"/>
        <item x="1923"/>
        <item x="1340"/>
        <item x="1172"/>
        <item x="1926"/>
        <item x="17"/>
        <item x="1928"/>
        <item x="26"/>
        <item x="1339"/>
        <item x="24"/>
        <item x="711"/>
        <item x="1341"/>
        <item x="1330"/>
        <item x="1331"/>
        <item x="705"/>
        <item x="704"/>
        <item x="875"/>
        <item x="713"/>
        <item x="712"/>
        <item x="1165"/>
        <item x="714"/>
        <item x="1175"/>
        <item x="703"/>
        <item x="1166"/>
        <item x="1174"/>
        <item x="1176"/>
        <item x="877"/>
        <item x="204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" hier="-1"/>
  </pageFields>
  <dataFields count="11">
    <dataField name="Average of Consumer Services" fld="6" subtotal="average" baseField="0" baseItem="0"/>
    <dataField name="Average of Entertainment" fld="7" subtotal="average" baseField="0" baseItem="0"/>
    <dataField name="Average of Fashion" fld="8" subtotal="average" baseField="0" baseItem="0"/>
    <dataField name="Average of Food and Drink" fld="9" subtotal="average" baseField="0" baseItem="0"/>
    <dataField name="Average of General Retail" fld="10" subtotal="average" baseField="0" baseItem="0"/>
    <dataField name="Average of Grocery" fld="11" subtotal="average" baseField="0" baseItem="0"/>
    <dataField name="Average of Health and Beauty" fld="12" subtotal="average" baseField="0" baseItem="0"/>
    <dataField name="Average of Household" fld="13" subtotal="average" baseField="0" baseItem="0"/>
    <dataField name="Average of Travel and Accommodation" fld="14" subtotal="average" baseField="0" baseItem="0"/>
    <dataField name="Average of Vehicles" fld="15" subtotal="average" baseField="0" baseItem="0"/>
    <dataField name="Average of cameo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I29:N40" totalsRowShown="0">
  <autoFilter ref="I29:N40" xr:uid="{00000000-0009-0000-0100-000003000000}"/>
  <tableColumns count="6">
    <tableColumn id="1" xr3:uid="{00000000-0010-0000-0000-000001000000}" name="Column1"/>
    <tableColumn id="2" xr3:uid="{00000000-0010-0000-0000-000002000000}" name="Column2">
      <calculatedColumnFormula>INDEX($A$2:$A$63,MATCH(I30,$G$2:$G$63,0))</calculatedColumnFormula>
    </tableColumn>
    <tableColumn id="3" xr3:uid="{00000000-0010-0000-0000-000003000000}" name="Column3" dataDxfId="5" dataCellStyle="Percent">
      <calculatedColumnFormula>INDEX($F$2:$F$63,MATCH(I30,$G$2:$G$63,0))</calculatedColumnFormula>
    </tableColumn>
    <tableColumn id="4" xr3:uid="{00000000-0010-0000-0000-000004000000}" name="Column4"/>
    <tableColumn id="5" xr3:uid="{00000000-0010-0000-0000-000005000000}" name="Column5">
      <calculatedColumnFormula>INDEX($A$2:$A$63,MATCH(L30,$G$2:$G$63,0))</calculatedColumnFormula>
    </tableColumn>
    <tableColumn id="6" xr3:uid="{00000000-0010-0000-0000-000006000000}" name="Column6" dataDxfId="4" dataCellStyle="Percent">
      <calculatedColumnFormula>INDEX($F$2:$F$63,MATCH(L30,$G$2:$G$63,0))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J1:O11" totalsRowShown="0">
  <autoFilter ref="J1:O11" xr:uid="{00000000-0009-0000-0100-000004000000}"/>
  <tableColumns count="6">
    <tableColumn id="1" xr3:uid="{00000000-0010-0000-0100-000001000000}" name="Rank"/>
    <tableColumn id="2" xr3:uid="{00000000-0010-0000-0100-000002000000}" name="City"/>
    <tableColumn id="3" xr3:uid="{00000000-0010-0000-0100-000003000000}" name="Christmas sales vs annual average- top 10" dataDxfId="3" dataCellStyle="Percent"/>
    <tableColumn id="4" xr3:uid="{00000000-0010-0000-0100-000004000000}" name="Rank2"/>
    <tableColumn id="5" xr3:uid="{00000000-0010-0000-0100-000005000000}" name="City3"/>
    <tableColumn id="6" xr3:uid="{00000000-0010-0000-0100-000006000000}" name="Christmas sales vs annual average- bottom 10" dataDxfId="2" dataCellStyle="Percent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A2" sqref="A2"/>
    </sheetView>
  </sheetViews>
  <sheetFormatPr defaultRowHeight="14.4" x14ac:dyDescent="0.3"/>
  <sheetData>
    <row r="2" spans="1:1" x14ac:dyDescent="0.3">
      <c r="A2" t="s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"/>
  <sheetViews>
    <sheetView workbookViewId="0">
      <selection activeCell="I25" sqref="I25"/>
    </sheetView>
  </sheetViews>
  <sheetFormatPr defaultColWidth="8.88671875" defaultRowHeight="14.4" x14ac:dyDescent="0.3"/>
  <cols>
    <col min="1" max="16384" width="8.88671875" style="40"/>
  </cols>
  <sheetData>
    <row r="3" spans="1:6" x14ac:dyDescent="0.3">
      <c r="B3" s="40" t="s">
        <v>219</v>
      </c>
      <c r="C3" s="40" t="s">
        <v>74</v>
      </c>
      <c r="D3" s="40" t="s">
        <v>218</v>
      </c>
      <c r="E3" s="40" t="s">
        <v>76</v>
      </c>
      <c r="F3" s="40" t="s">
        <v>220</v>
      </c>
    </row>
    <row r="4" spans="1:6" x14ac:dyDescent="0.3">
      <c r="A4" s="40" t="s">
        <v>212</v>
      </c>
      <c r="B4" s="41">
        <f>0.200990812142042*100</f>
        <v>20.099081214204201</v>
      </c>
      <c r="C4" s="41">
        <f>0.193735092551648*100</f>
        <v>19.373509255164802</v>
      </c>
      <c r="D4" s="41">
        <f>0.256190435167882*100</f>
        <v>25.619043516788199</v>
      </c>
      <c r="E4" s="41">
        <f>0.108046762131178*100</f>
        <v>10.8046762131178</v>
      </c>
      <c r="F4" s="41">
        <f>0.241036898007251*100</f>
        <v>24.1036898007251</v>
      </c>
    </row>
    <row r="5" spans="1:6" x14ac:dyDescent="0.3">
      <c r="A5" s="40" t="s">
        <v>213</v>
      </c>
      <c r="B5" s="41">
        <f>0.26884863062407*100</f>
        <v>26.884863062407</v>
      </c>
      <c r="C5" s="41">
        <f>0.227254279359703*100</f>
        <v>22.725427935970298</v>
      </c>
      <c r="D5" s="41">
        <f>0.159227580782486*100</f>
        <v>15.9227580782486</v>
      </c>
      <c r="E5" s="41">
        <f>0.100579766278083*100</f>
        <v>10.0579766278083</v>
      </c>
      <c r="F5" s="41">
        <f>0.244089742955658*100</f>
        <v>24.408974295565798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4"/>
  <sheetViews>
    <sheetView workbookViewId="0">
      <selection activeCell="C21" sqref="C21"/>
    </sheetView>
  </sheetViews>
  <sheetFormatPr defaultRowHeight="14.4" x14ac:dyDescent="0.3"/>
  <sheetData>
    <row r="2" spans="1:2" x14ac:dyDescent="0.3">
      <c r="A2" t="s">
        <v>98</v>
      </c>
      <c r="B2" t="s">
        <v>139</v>
      </c>
    </row>
    <row r="3" spans="1:2" x14ac:dyDescent="0.3">
      <c r="A3" t="s">
        <v>38</v>
      </c>
      <c r="B3" s="19">
        <v>-47.354853107066923</v>
      </c>
    </row>
    <row r="4" spans="1:2" x14ac:dyDescent="0.3">
      <c r="A4" t="s">
        <v>12</v>
      </c>
      <c r="B4" s="19">
        <v>-46.269828732907484</v>
      </c>
    </row>
    <row r="5" spans="1:2" x14ac:dyDescent="0.3">
      <c r="A5" t="s">
        <v>28</v>
      </c>
      <c r="B5" s="19">
        <v>-43.277959577594451</v>
      </c>
    </row>
    <row r="6" spans="1:2" x14ac:dyDescent="0.3">
      <c r="A6" t="s">
        <v>21</v>
      </c>
      <c r="B6" s="19">
        <v>-43.138882027433162</v>
      </c>
    </row>
    <row r="7" spans="1:2" x14ac:dyDescent="0.3">
      <c r="A7" t="s">
        <v>30</v>
      </c>
      <c r="B7" s="19">
        <v>-42.275179720118921</v>
      </c>
    </row>
    <row r="8" spans="1:2" x14ac:dyDescent="0.3">
      <c r="A8" t="s">
        <v>40</v>
      </c>
      <c r="B8" s="19">
        <v>-41.268047334863439</v>
      </c>
    </row>
    <row r="9" spans="1:2" x14ac:dyDescent="0.3">
      <c r="A9" t="s">
        <v>49</v>
      </c>
      <c r="B9" s="19">
        <v>-41.215364018497425</v>
      </c>
    </row>
    <row r="10" spans="1:2" x14ac:dyDescent="0.3">
      <c r="A10" t="s">
        <v>23</v>
      </c>
      <c r="B10" s="19">
        <v>-40.837751545342101</v>
      </c>
    </row>
    <row r="11" spans="1:2" x14ac:dyDescent="0.3">
      <c r="A11" t="s">
        <v>48</v>
      </c>
      <c r="B11" s="19">
        <v>-39.942326031634103</v>
      </c>
    </row>
    <row r="12" spans="1:2" x14ac:dyDescent="0.3">
      <c r="A12" t="s">
        <v>35</v>
      </c>
      <c r="B12" s="19">
        <v>-39.087494556197498</v>
      </c>
    </row>
    <row r="13" spans="1:2" x14ac:dyDescent="0.3">
      <c r="A13" t="s">
        <v>44</v>
      </c>
      <c r="B13" s="19">
        <v>-38.726092971122419</v>
      </c>
    </row>
    <row r="14" spans="1:2" x14ac:dyDescent="0.3">
      <c r="A14" t="s">
        <v>54</v>
      </c>
      <c r="B14" s="19">
        <v>-38.695093650177036</v>
      </c>
    </row>
    <row r="15" spans="1:2" x14ac:dyDescent="0.3">
      <c r="A15" t="s">
        <v>7</v>
      </c>
      <c r="B15" s="19">
        <v>-38.678572103757894</v>
      </c>
    </row>
    <row r="16" spans="1:2" x14ac:dyDescent="0.3">
      <c r="A16" t="s">
        <v>57</v>
      </c>
      <c r="B16" s="19">
        <v>-38.309335510603574</v>
      </c>
    </row>
    <row r="17" spans="1:2" x14ac:dyDescent="0.3">
      <c r="A17" t="s">
        <v>18</v>
      </c>
      <c r="B17" s="19">
        <v>-38.240026103055278</v>
      </c>
    </row>
    <row r="18" spans="1:2" x14ac:dyDescent="0.3">
      <c r="A18" t="s">
        <v>43</v>
      </c>
      <c r="B18" s="19">
        <v>-36.252248609783436</v>
      </c>
    </row>
    <row r="19" spans="1:2" x14ac:dyDescent="0.3">
      <c r="A19" t="s">
        <v>20</v>
      </c>
      <c r="B19" s="19">
        <v>-36.139885604866386</v>
      </c>
    </row>
    <row r="20" spans="1:2" x14ac:dyDescent="0.3">
      <c r="A20" t="s">
        <v>36</v>
      </c>
      <c r="B20" s="19">
        <v>-36.063587997344662</v>
      </c>
    </row>
    <row r="21" spans="1:2" x14ac:dyDescent="0.3">
      <c r="A21" t="s">
        <v>29</v>
      </c>
      <c r="B21" s="19">
        <v>-34.950062791281859</v>
      </c>
    </row>
    <row r="22" spans="1:2" x14ac:dyDescent="0.3">
      <c r="A22" t="s">
        <v>59</v>
      </c>
      <c r="B22" s="19">
        <v>-32.920467171493286</v>
      </c>
    </row>
    <row r="23" spans="1:2" x14ac:dyDescent="0.3">
      <c r="A23" t="s">
        <v>47</v>
      </c>
      <c r="B23" s="19">
        <v>-32.692047638198879</v>
      </c>
    </row>
    <row r="24" spans="1:2" x14ac:dyDescent="0.3">
      <c r="A24" t="s">
        <v>27</v>
      </c>
      <c r="B24" s="19">
        <v>-32.391712177948342</v>
      </c>
    </row>
    <row r="25" spans="1:2" x14ac:dyDescent="0.3">
      <c r="A25" t="s">
        <v>25</v>
      </c>
      <c r="B25" s="19">
        <v>-32.000067173578579</v>
      </c>
    </row>
    <row r="26" spans="1:2" x14ac:dyDescent="0.3">
      <c r="A26" t="s">
        <v>50</v>
      </c>
      <c r="B26" s="19">
        <v>-31.972687625793057</v>
      </c>
    </row>
    <row r="27" spans="1:2" x14ac:dyDescent="0.3">
      <c r="A27" t="s">
        <v>55</v>
      </c>
      <c r="B27" s="19">
        <v>-31.268445542426051</v>
      </c>
    </row>
    <row r="28" spans="1:2" x14ac:dyDescent="0.3">
      <c r="A28" t="s">
        <v>34</v>
      </c>
      <c r="B28" s="19">
        <v>-30.824731681969826</v>
      </c>
    </row>
    <row r="29" spans="1:2" x14ac:dyDescent="0.3">
      <c r="A29" t="s">
        <v>60</v>
      </c>
      <c r="B29" s="19">
        <v>-29.317358655080341</v>
      </c>
    </row>
    <row r="30" spans="1:2" x14ac:dyDescent="0.3">
      <c r="A30" t="s">
        <v>16</v>
      </c>
      <c r="B30" s="19">
        <v>-28.87791331703751</v>
      </c>
    </row>
    <row r="31" spans="1:2" x14ac:dyDescent="0.3">
      <c r="A31" t="s">
        <v>66</v>
      </c>
      <c r="B31" s="19">
        <v>-28.874905897506448</v>
      </c>
    </row>
    <row r="32" spans="1:2" x14ac:dyDescent="0.3">
      <c r="A32" t="s">
        <v>62</v>
      </c>
      <c r="B32" s="19">
        <v>-28.373335235225415</v>
      </c>
    </row>
    <row r="33" spans="1:2" x14ac:dyDescent="0.3">
      <c r="A33" t="s">
        <v>17</v>
      </c>
      <c r="B33" s="19">
        <v>-28.356097293568293</v>
      </c>
    </row>
    <row r="34" spans="1:2" x14ac:dyDescent="0.3">
      <c r="A34" t="s">
        <v>8</v>
      </c>
      <c r="B34" s="19">
        <v>-28.118525222587564</v>
      </c>
    </row>
    <row r="35" spans="1:2" x14ac:dyDescent="0.3">
      <c r="A35" t="s">
        <v>24</v>
      </c>
      <c r="B35" s="19">
        <v>-27.693123333717974</v>
      </c>
    </row>
    <row r="36" spans="1:2" x14ac:dyDescent="0.3">
      <c r="A36" t="s">
        <v>42</v>
      </c>
      <c r="B36" s="19">
        <v>-27.611830160932271</v>
      </c>
    </row>
    <row r="37" spans="1:2" x14ac:dyDescent="0.3">
      <c r="A37" t="s">
        <v>22</v>
      </c>
      <c r="B37" s="19">
        <v>-27.506475029318814</v>
      </c>
    </row>
    <row r="38" spans="1:2" x14ac:dyDescent="0.3">
      <c r="A38" t="s">
        <v>53</v>
      </c>
      <c r="B38" s="19">
        <v>-26.779343824028253</v>
      </c>
    </row>
    <row r="39" spans="1:2" x14ac:dyDescent="0.3">
      <c r="A39" t="s">
        <v>58</v>
      </c>
      <c r="B39" s="19">
        <v>-26.433198931032951</v>
      </c>
    </row>
    <row r="40" spans="1:2" x14ac:dyDescent="0.3">
      <c r="A40" t="s">
        <v>37</v>
      </c>
      <c r="B40" s="19">
        <v>-25.835133671244723</v>
      </c>
    </row>
    <row r="41" spans="1:2" x14ac:dyDescent="0.3">
      <c r="A41" t="s">
        <v>39</v>
      </c>
      <c r="B41" s="19">
        <v>-25.580776728655302</v>
      </c>
    </row>
    <row r="42" spans="1:2" x14ac:dyDescent="0.3">
      <c r="A42" t="s">
        <v>15</v>
      </c>
      <c r="B42" s="19">
        <v>-25.376823259478211</v>
      </c>
    </row>
    <row r="43" spans="1:2" x14ac:dyDescent="0.3">
      <c r="A43" t="s">
        <v>51</v>
      </c>
      <c r="B43" s="19">
        <v>-25.141859256315783</v>
      </c>
    </row>
    <row r="44" spans="1:2" x14ac:dyDescent="0.3">
      <c r="A44" t="s">
        <v>61</v>
      </c>
      <c r="B44" s="19">
        <v>-24.838850895872074</v>
      </c>
    </row>
    <row r="45" spans="1:2" x14ac:dyDescent="0.3">
      <c r="A45" t="s">
        <v>26</v>
      </c>
      <c r="B45" s="19">
        <v>-24.459855790130032</v>
      </c>
    </row>
    <row r="46" spans="1:2" x14ac:dyDescent="0.3">
      <c r="A46" t="s">
        <v>33</v>
      </c>
      <c r="B46" s="19">
        <v>-24.200283161420835</v>
      </c>
    </row>
    <row r="47" spans="1:2" x14ac:dyDescent="0.3">
      <c r="A47" t="s">
        <v>45</v>
      </c>
      <c r="B47" s="19">
        <v>-22.439075355263952</v>
      </c>
    </row>
    <row r="48" spans="1:2" x14ac:dyDescent="0.3">
      <c r="A48" t="s">
        <v>68</v>
      </c>
      <c r="B48" s="19">
        <v>-21.579363244628436</v>
      </c>
    </row>
    <row r="49" spans="1:2" x14ac:dyDescent="0.3">
      <c r="A49" t="s">
        <v>52</v>
      </c>
      <c r="B49" s="19">
        <v>-21.554944980472644</v>
      </c>
    </row>
    <row r="50" spans="1:2" x14ac:dyDescent="0.3">
      <c r="A50" t="s">
        <v>56</v>
      </c>
      <c r="B50" s="19">
        <v>-21.451254920432849</v>
      </c>
    </row>
    <row r="51" spans="1:2" x14ac:dyDescent="0.3">
      <c r="A51" t="s">
        <v>10</v>
      </c>
      <c r="B51" s="19">
        <v>-21.283199320963089</v>
      </c>
    </row>
    <row r="52" spans="1:2" x14ac:dyDescent="0.3">
      <c r="A52" t="s">
        <v>63</v>
      </c>
      <c r="B52" s="19">
        <v>-19.197555621128391</v>
      </c>
    </row>
    <row r="53" spans="1:2" x14ac:dyDescent="0.3">
      <c r="A53" t="s">
        <v>67</v>
      </c>
      <c r="B53" s="19">
        <v>-16.677653183154334</v>
      </c>
    </row>
    <row r="54" spans="1:2" x14ac:dyDescent="0.3">
      <c r="A54" t="s">
        <v>31</v>
      </c>
      <c r="B54" s="19">
        <v>-16.115207577183845</v>
      </c>
    </row>
    <row r="55" spans="1:2" x14ac:dyDescent="0.3">
      <c r="A55" t="s">
        <v>14</v>
      </c>
      <c r="B55" s="19">
        <v>-16.024018840966161</v>
      </c>
    </row>
    <row r="56" spans="1:2" x14ac:dyDescent="0.3">
      <c r="A56" t="s">
        <v>11</v>
      </c>
      <c r="B56" s="19">
        <v>-14.659264041374035</v>
      </c>
    </row>
    <row r="57" spans="1:2" x14ac:dyDescent="0.3">
      <c r="A57" t="s">
        <v>9</v>
      </c>
      <c r="B57" s="19">
        <v>-14.397059774514565</v>
      </c>
    </row>
    <row r="58" spans="1:2" x14ac:dyDescent="0.3">
      <c r="A58" t="s">
        <v>64</v>
      </c>
      <c r="B58" s="19">
        <v>-13.462880184754727</v>
      </c>
    </row>
    <row r="59" spans="1:2" x14ac:dyDescent="0.3">
      <c r="A59" t="s">
        <v>41</v>
      </c>
      <c r="B59" s="19">
        <v>-13.272004916846422</v>
      </c>
    </row>
    <row r="60" spans="1:2" x14ac:dyDescent="0.3">
      <c r="A60" t="s">
        <v>46</v>
      </c>
      <c r="B60" s="19">
        <v>-12.475075546634303</v>
      </c>
    </row>
    <row r="61" spans="1:2" x14ac:dyDescent="0.3">
      <c r="A61" t="s">
        <v>13</v>
      </c>
      <c r="B61" s="19">
        <v>-12.341355815919005</v>
      </c>
    </row>
    <row r="62" spans="1:2" x14ac:dyDescent="0.3">
      <c r="A62" t="s">
        <v>32</v>
      </c>
      <c r="B62" s="19">
        <v>-11.885243421627729</v>
      </c>
    </row>
    <row r="63" spans="1:2" x14ac:dyDescent="0.3">
      <c r="A63" t="s">
        <v>65</v>
      </c>
      <c r="B63" s="19">
        <v>-10.763822344532306</v>
      </c>
    </row>
    <row r="64" spans="1:2" x14ac:dyDescent="0.3">
      <c r="A64" t="s">
        <v>19</v>
      </c>
      <c r="B64" s="19">
        <v>-7.766784069575027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B4" sqref="A3:B4"/>
    </sheetView>
  </sheetViews>
  <sheetFormatPr defaultRowHeight="14.4" x14ac:dyDescent="0.3"/>
  <sheetData>
    <row r="1" spans="1:2" x14ac:dyDescent="0.3">
      <c r="A1" t="s">
        <v>226</v>
      </c>
    </row>
    <row r="2" spans="1:2" x14ac:dyDescent="0.3">
      <c r="A2" t="s">
        <v>223</v>
      </c>
    </row>
    <row r="3" spans="1:2" x14ac:dyDescent="0.3">
      <c r="A3" t="s">
        <v>224</v>
      </c>
      <c r="B3">
        <v>-33</v>
      </c>
    </row>
    <row r="4" spans="1:2" x14ac:dyDescent="0.3">
      <c r="A4" t="s">
        <v>225</v>
      </c>
      <c r="B4">
        <v>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4"/>
  <sheetViews>
    <sheetView workbookViewId="0">
      <selection activeCell="B4" sqref="A3:B4"/>
    </sheetView>
  </sheetViews>
  <sheetFormatPr defaultRowHeight="14.4" x14ac:dyDescent="0.3"/>
  <sheetData>
    <row r="2" spans="1:2" x14ac:dyDescent="0.3">
      <c r="A2" t="s">
        <v>243</v>
      </c>
    </row>
    <row r="3" spans="1:2" x14ac:dyDescent="0.3">
      <c r="A3" t="s">
        <v>239</v>
      </c>
      <c r="B3" s="33">
        <f>0.53922027562762*100</f>
        <v>53.922027562761997</v>
      </c>
    </row>
    <row r="4" spans="1:2" x14ac:dyDescent="0.3">
      <c r="A4" t="s">
        <v>240</v>
      </c>
      <c r="B4" s="33">
        <f>0.370003690618354*100</f>
        <v>37.0003690618354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Z9"/>
  <sheetViews>
    <sheetView workbookViewId="0">
      <selection activeCell="J7" sqref="J7"/>
    </sheetView>
  </sheetViews>
  <sheetFormatPr defaultRowHeight="14.4" x14ac:dyDescent="0.3"/>
  <cols>
    <col min="2" max="34" width="10.5546875" bestFit="1" customWidth="1"/>
  </cols>
  <sheetData>
    <row r="3" spans="1:26" x14ac:dyDescent="0.3">
      <c r="A3" t="s">
        <v>227</v>
      </c>
      <c r="B3" s="11">
        <v>43709</v>
      </c>
      <c r="C3" s="11">
        <v>43739</v>
      </c>
      <c r="D3" s="11">
        <v>43770</v>
      </c>
      <c r="E3" s="11">
        <v>43800</v>
      </c>
      <c r="F3" s="11">
        <v>43831</v>
      </c>
      <c r="G3" s="11">
        <v>43862</v>
      </c>
      <c r="H3" s="11">
        <v>43891</v>
      </c>
      <c r="I3" s="11">
        <v>43922</v>
      </c>
      <c r="J3" s="11">
        <v>43952</v>
      </c>
      <c r="K3" s="11">
        <v>43983</v>
      </c>
      <c r="L3" s="11">
        <v>44013</v>
      </c>
      <c r="M3" s="11">
        <v>44044</v>
      </c>
      <c r="N3" s="11">
        <v>44075</v>
      </c>
      <c r="O3" s="11">
        <v>44105</v>
      </c>
      <c r="P3" s="11">
        <v>44136</v>
      </c>
      <c r="Q3" s="11">
        <v>44166</v>
      </c>
      <c r="R3" s="11">
        <v>44197</v>
      </c>
      <c r="S3" s="11">
        <v>44228</v>
      </c>
      <c r="T3" s="11">
        <v>44256</v>
      </c>
      <c r="U3" s="11">
        <v>44287</v>
      </c>
      <c r="V3" s="11">
        <v>44317</v>
      </c>
      <c r="W3" s="11">
        <v>44348</v>
      </c>
      <c r="X3" s="11">
        <v>44378</v>
      </c>
      <c r="Y3" s="11">
        <v>44409</v>
      </c>
      <c r="Z3" s="11">
        <v>44440</v>
      </c>
    </row>
    <row r="4" spans="1:26" x14ac:dyDescent="0.3">
      <c r="A4" t="s">
        <v>212</v>
      </c>
      <c r="B4" s="24">
        <v>0.53146970502441004</v>
      </c>
      <c r="C4" s="24">
        <v>0.54273168944400896</v>
      </c>
      <c r="D4" s="24">
        <v>0.54648756833101819</v>
      </c>
      <c r="E4" s="24">
        <v>0.52985421843374458</v>
      </c>
      <c r="F4" s="24">
        <v>0.50892557809244265</v>
      </c>
      <c r="G4" s="24">
        <v>0.52850134808081628</v>
      </c>
      <c r="H4" s="24">
        <v>0.48464083995505441</v>
      </c>
      <c r="I4" s="24">
        <v>0.28757227752732917</v>
      </c>
      <c r="J4" s="24">
        <v>0.32443304725585181</v>
      </c>
      <c r="K4" s="24">
        <v>0.41160100969956281</v>
      </c>
      <c r="L4" s="24">
        <v>0.48155813395359337</v>
      </c>
      <c r="M4" s="24">
        <v>0.51749694241945765</v>
      </c>
      <c r="N4" s="24">
        <v>0.50821269295130655</v>
      </c>
      <c r="O4" s="24">
        <v>0.48384165482254565</v>
      </c>
      <c r="P4" s="24">
        <v>0.39688139716721199</v>
      </c>
      <c r="Q4" s="24">
        <v>0.45099759260515992</v>
      </c>
      <c r="R4" s="24">
        <v>0.33358462807170119</v>
      </c>
      <c r="S4" s="24">
        <v>0.33930679975703854</v>
      </c>
      <c r="T4" s="24">
        <v>0.35561779519999787</v>
      </c>
      <c r="U4" s="24">
        <v>0.44655161517124276</v>
      </c>
      <c r="V4" s="24">
        <v>0.50032170511249385</v>
      </c>
      <c r="W4" s="24">
        <v>0.50934478583645615</v>
      </c>
      <c r="X4" s="24">
        <v>0.52409328059672133</v>
      </c>
      <c r="Y4" s="24">
        <v>0.56188161794035585</v>
      </c>
      <c r="Z4" s="24">
        <v>0.52887587674548719</v>
      </c>
    </row>
    <row r="5" spans="1:26" x14ac:dyDescent="0.3">
      <c r="A5" t="s">
        <v>213</v>
      </c>
      <c r="B5" s="24">
        <v>0.36454972742921282</v>
      </c>
      <c r="C5" s="24">
        <v>0.3708258961585803</v>
      </c>
      <c r="D5" s="24">
        <v>0.36696545775679712</v>
      </c>
      <c r="E5" s="24">
        <v>0.35652915716509714</v>
      </c>
      <c r="F5" s="24">
        <v>0.34911883283568967</v>
      </c>
      <c r="G5" s="24">
        <v>0.3558117602186725</v>
      </c>
      <c r="H5" s="24">
        <v>0.32630090621650465</v>
      </c>
      <c r="I5" s="24">
        <v>0.22918985536937347</v>
      </c>
      <c r="J5" s="24">
        <v>0.24445612601358443</v>
      </c>
      <c r="K5" s="24">
        <v>0.2921462756269585</v>
      </c>
      <c r="L5" s="24">
        <v>0.32220888718489127</v>
      </c>
      <c r="M5" s="24">
        <v>0.331974421401174</v>
      </c>
      <c r="N5" s="24">
        <v>0.32495792629955861</v>
      </c>
      <c r="O5" s="24">
        <v>0.31472691712930978</v>
      </c>
      <c r="P5" s="24">
        <v>0.27695202470976343</v>
      </c>
      <c r="Q5" s="24">
        <v>0.29734568381310378</v>
      </c>
      <c r="R5" s="24">
        <v>0.2466762674427965</v>
      </c>
      <c r="S5" s="24">
        <v>0.2568906294616044</v>
      </c>
      <c r="T5" s="24">
        <v>0.2615780818034813</v>
      </c>
      <c r="U5" s="24">
        <v>0.30569906919158951</v>
      </c>
      <c r="V5" s="24">
        <v>0.32446436768543069</v>
      </c>
      <c r="W5" s="24">
        <v>0.3322363464051889</v>
      </c>
      <c r="X5" s="24">
        <v>0.33297457608385034</v>
      </c>
      <c r="Y5" s="24">
        <v>0.3474474022239542</v>
      </c>
      <c r="Z5" s="24">
        <v>0.33326953925973607</v>
      </c>
    </row>
    <row r="7" spans="1:26" x14ac:dyDescent="0.3">
      <c r="A7" t="s">
        <v>227</v>
      </c>
      <c r="B7" s="11">
        <v>43709</v>
      </c>
      <c r="C7" s="11">
        <v>43739</v>
      </c>
      <c r="D7" s="11">
        <v>43770</v>
      </c>
      <c r="E7" s="11">
        <v>43800</v>
      </c>
      <c r="F7" s="11">
        <v>43831</v>
      </c>
      <c r="G7" s="11">
        <v>43862</v>
      </c>
      <c r="H7" s="11">
        <v>43891</v>
      </c>
      <c r="I7" s="11">
        <v>43922</v>
      </c>
      <c r="J7" s="11">
        <v>43952</v>
      </c>
      <c r="K7" s="11">
        <v>43983</v>
      </c>
      <c r="L7" s="11">
        <v>44013</v>
      </c>
      <c r="M7" s="11">
        <v>44044</v>
      </c>
      <c r="N7" s="11">
        <v>44075</v>
      </c>
      <c r="O7" s="11">
        <v>44105</v>
      </c>
      <c r="P7" s="11">
        <v>44136</v>
      </c>
      <c r="Q7" s="11">
        <v>44166</v>
      </c>
      <c r="R7" s="11">
        <v>44197</v>
      </c>
      <c r="S7" s="11">
        <v>44228</v>
      </c>
      <c r="T7" s="11">
        <v>44256</v>
      </c>
      <c r="U7" s="11">
        <v>44287</v>
      </c>
      <c r="V7" s="11">
        <v>44317</v>
      </c>
      <c r="W7" s="11">
        <v>44348</v>
      </c>
      <c r="X7" s="11">
        <v>44378</v>
      </c>
      <c r="Y7" s="11">
        <v>44409</v>
      </c>
      <c r="Z7" s="11">
        <v>44440</v>
      </c>
    </row>
    <row r="8" spans="1:26" x14ac:dyDescent="0.3">
      <c r="A8" t="s">
        <v>212</v>
      </c>
      <c r="B8">
        <f>B4*100</f>
        <v>53.146970502441008</v>
      </c>
      <c r="C8">
        <f t="shared" ref="C8:Y8" si="0">C4*100</f>
        <v>54.273168944400894</v>
      </c>
      <c r="D8">
        <f t="shared" si="0"/>
        <v>54.648756833101821</v>
      </c>
      <c r="E8">
        <f t="shared" si="0"/>
        <v>52.985421843374461</v>
      </c>
      <c r="F8">
        <f t="shared" si="0"/>
        <v>50.892557809244266</v>
      </c>
      <c r="G8">
        <f t="shared" si="0"/>
        <v>52.850134808081627</v>
      </c>
      <c r="H8">
        <f t="shared" si="0"/>
        <v>48.46408399550544</v>
      </c>
      <c r="I8">
        <f t="shared" si="0"/>
        <v>28.757227752732916</v>
      </c>
      <c r="J8">
        <f t="shared" si="0"/>
        <v>32.443304725585179</v>
      </c>
      <c r="K8">
        <f t="shared" si="0"/>
        <v>41.160100969956282</v>
      </c>
      <c r="L8">
        <f t="shared" si="0"/>
        <v>48.155813395359338</v>
      </c>
      <c r="M8">
        <f t="shared" si="0"/>
        <v>51.749694241945768</v>
      </c>
      <c r="N8">
        <f t="shared" si="0"/>
        <v>50.821269295130655</v>
      </c>
      <c r="O8">
        <f t="shared" si="0"/>
        <v>48.384165482254566</v>
      </c>
      <c r="P8">
        <f t="shared" si="0"/>
        <v>39.688139716721196</v>
      </c>
      <c r="Q8">
        <f t="shared" si="0"/>
        <v>45.099759260515995</v>
      </c>
      <c r="R8">
        <f t="shared" si="0"/>
        <v>33.35846280717012</v>
      </c>
      <c r="S8">
        <f t="shared" si="0"/>
        <v>33.930679975703853</v>
      </c>
      <c r="T8">
        <f t="shared" si="0"/>
        <v>35.561779519999789</v>
      </c>
      <c r="U8">
        <f t="shared" si="0"/>
        <v>44.655161517124277</v>
      </c>
      <c r="V8">
        <f t="shared" si="0"/>
        <v>50.032170511249383</v>
      </c>
      <c r="W8">
        <f>W4*100</f>
        <v>50.934478583645614</v>
      </c>
      <c r="X8">
        <f t="shared" si="0"/>
        <v>52.409328059672134</v>
      </c>
      <c r="Y8">
        <f t="shared" si="0"/>
        <v>56.188161794035587</v>
      </c>
      <c r="Z8">
        <f>Z4*100</f>
        <v>52.887587674548719</v>
      </c>
    </row>
    <row r="9" spans="1:26" x14ac:dyDescent="0.3">
      <c r="A9" t="s">
        <v>213</v>
      </c>
      <c r="B9">
        <f>B5*100</f>
        <v>36.454972742921285</v>
      </c>
      <c r="C9">
        <f t="shared" ref="C9:Z9" si="1">C5*100</f>
        <v>37.082589615858033</v>
      </c>
      <c r="D9">
        <f t="shared" si="1"/>
        <v>36.696545775679709</v>
      </c>
      <c r="E9">
        <f t="shared" si="1"/>
        <v>35.652915716509717</v>
      </c>
      <c r="F9">
        <f t="shared" si="1"/>
        <v>34.911883283568969</v>
      </c>
      <c r="G9">
        <f t="shared" si="1"/>
        <v>35.58117602186725</v>
      </c>
      <c r="H9">
        <f t="shared" si="1"/>
        <v>32.630090621650467</v>
      </c>
      <c r="I9">
        <f t="shared" si="1"/>
        <v>22.918985536937349</v>
      </c>
      <c r="J9">
        <f t="shared" si="1"/>
        <v>24.445612601358444</v>
      </c>
      <c r="K9">
        <f t="shared" si="1"/>
        <v>29.214627562695849</v>
      </c>
      <c r="L9">
        <f t="shared" si="1"/>
        <v>32.220888718489128</v>
      </c>
      <c r="M9">
        <f t="shared" si="1"/>
        <v>33.197442140117403</v>
      </c>
      <c r="N9">
        <f t="shared" si="1"/>
        <v>32.495792629955858</v>
      </c>
      <c r="O9">
        <f t="shared" si="1"/>
        <v>31.472691712930978</v>
      </c>
      <c r="P9">
        <f t="shared" si="1"/>
        <v>27.695202470976344</v>
      </c>
      <c r="Q9">
        <f t="shared" si="1"/>
        <v>29.734568381310378</v>
      </c>
      <c r="R9">
        <f t="shared" si="1"/>
        <v>24.667626744279652</v>
      </c>
      <c r="S9">
        <f t="shared" si="1"/>
        <v>25.689062946160441</v>
      </c>
      <c r="T9">
        <f t="shared" si="1"/>
        <v>26.15780818034813</v>
      </c>
      <c r="U9">
        <f t="shared" si="1"/>
        <v>30.569906919158953</v>
      </c>
      <c r="V9">
        <f t="shared" si="1"/>
        <v>32.446436768543066</v>
      </c>
      <c r="W9">
        <f t="shared" si="1"/>
        <v>33.223634640518888</v>
      </c>
      <c r="X9">
        <f t="shared" si="1"/>
        <v>33.297457608385031</v>
      </c>
      <c r="Y9">
        <f t="shared" si="1"/>
        <v>34.744740222395421</v>
      </c>
      <c r="Z9">
        <f t="shared" si="1"/>
        <v>33.326953925973605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5"/>
  <sheetViews>
    <sheetView workbookViewId="0">
      <selection activeCell="C3" sqref="C3"/>
    </sheetView>
  </sheetViews>
  <sheetFormatPr defaultRowHeight="14.4" x14ac:dyDescent="0.3"/>
  <sheetData>
    <row r="1" spans="1:3" x14ac:dyDescent="0.3">
      <c r="A1" t="s">
        <v>228</v>
      </c>
    </row>
    <row r="3" spans="1:3" x14ac:dyDescent="0.3">
      <c r="B3" t="s">
        <v>122</v>
      </c>
      <c r="C3" t="s">
        <v>229</v>
      </c>
    </row>
    <row r="4" spans="1:3" x14ac:dyDescent="0.3">
      <c r="A4" t="s">
        <v>28</v>
      </c>
      <c r="B4">
        <v>3.2395240660184377</v>
      </c>
      <c r="C4">
        <f>VLOOKUP(A4,'Fig 4a'!$A$3:$B$64,2,FALSE)</f>
        <v>-43.277959577594451</v>
      </c>
    </row>
    <row r="5" spans="1:3" x14ac:dyDescent="0.3">
      <c r="A5" t="s">
        <v>7</v>
      </c>
      <c r="B5">
        <v>3.7931997921632838</v>
      </c>
      <c r="C5">
        <f>VLOOKUP(A5,'Fig 4a'!$A$3:$B$64,2,FALSE)</f>
        <v>-38.678572103757894</v>
      </c>
    </row>
    <row r="6" spans="1:3" x14ac:dyDescent="0.3">
      <c r="A6" t="s">
        <v>30</v>
      </c>
      <c r="B6">
        <v>3.8508005671211269</v>
      </c>
      <c r="C6">
        <f>VLOOKUP(A6,'Fig 4a'!$A$3:$B$64,2,FALSE)</f>
        <v>-42.275179720118921</v>
      </c>
    </row>
    <row r="7" spans="1:3" x14ac:dyDescent="0.3">
      <c r="A7" t="s">
        <v>20</v>
      </c>
      <c r="B7">
        <v>4.0177620370017975</v>
      </c>
      <c r="C7">
        <f>VLOOKUP(A7,'Fig 4a'!$A$3:$B$64,2,FALSE)</f>
        <v>-36.139885604866386</v>
      </c>
    </row>
    <row r="8" spans="1:3" x14ac:dyDescent="0.3">
      <c r="A8" t="s">
        <v>21</v>
      </c>
      <c r="B8">
        <v>4.3213230453181284</v>
      </c>
      <c r="C8">
        <f>VLOOKUP(A8,'Fig 4a'!$A$3:$B$64,2,FALSE)</f>
        <v>-43.138882027433162</v>
      </c>
    </row>
    <row r="9" spans="1:3" x14ac:dyDescent="0.3">
      <c r="A9" t="s">
        <v>54</v>
      </c>
      <c r="B9">
        <v>4.4618279780469736</v>
      </c>
      <c r="C9">
        <f>VLOOKUP(A9,'Fig 4a'!$A$3:$B$64,2,FALSE)</f>
        <v>-38.695093650177036</v>
      </c>
    </row>
    <row r="10" spans="1:3" x14ac:dyDescent="0.3">
      <c r="A10" t="s">
        <v>49</v>
      </c>
      <c r="B10">
        <v>4.4926075294877732</v>
      </c>
      <c r="C10">
        <f>VLOOKUP(A10,'Fig 4a'!$A$3:$B$64,2,FALSE)</f>
        <v>-41.215364018497425</v>
      </c>
    </row>
    <row r="11" spans="1:3" x14ac:dyDescent="0.3">
      <c r="A11" t="s">
        <v>38</v>
      </c>
      <c r="B11">
        <v>4.5674175233074878</v>
      </c>
      <c r="C11">
        <f>VLOOKUP(A11,'Fig 4a'!$A$3:$B$64,2,FALSE)</f>
        <v>-47.354853107066923</v>
      </c>
    </row>
    <row r="12" spans="1:3" x14ac:dyDescent="0.3">
      <c r="A12" t="s">
        <v>15</v>
      </c>
      <c r="B12">
        <v>4.5968899029101875</v>
      </c>
      <c r="C12">
        <f>VLOOKUP(A12,'Fig 4a'!$A$3:$B$64,2,FALSE)</f>
        <v>-25.376823259478211</v>
      </c>
    </row>
    <row r="13" spans="1:3" x14ac:dyDescent="0.3">
      <c r="A13" t="s">
        <v>17</v>
      </c>
      <c r="B13">
        <v>4.9134966874678403</v>
      </c>
      <c r="C13">
        <f>VLOOKUP(A13,'Fig 4a'!$A$3:$B$64,2,FALSE)</f>
        <v>-28.356097293568293</v>
      </c>
    </row>
    <row r="14" spans="1:3" x14ac:dyDescent="0.3">
      <c r="A14" t="s">
        <v>67</v>
      </c>
      <c r="B14">
        <v>5.1424272334745647</v>
      </c>
      <c r="C14">
        <f>VLOOKUP(A14,'Fig 4a'!$A$3:$B$64,2,FALSE)</f>
        <v>-16.677653183154334</v>
      </c>
    </row>
    <row r="15" spans="1:3" x14ac:dyDescent="0.3">
      <c r="A15" t="s">
        <v>68</v>
      </c>
      <c r="B15">
        <v>5.1856940396948366</v>
      </c>
      <c r="C15">
        <f>VLOOKUP(A15,'Fig 4a'!$A$3:$B$64,2,FALSE)</f>
        <v>-21.579363244628436</v>
      </c>
    </row>
    <row r="16" spans="1:3" x14ac:dyDescent="0.3">
      <c r="A16" t="s">
        <v>27</v>
      </c>
      <c r="B16">
        <v>5.2234537446931162</v>
      </c>
      <c r="C16">
        <f>VLOOKUP(A16,'Fig 4a'!$A$3:$B$64,2,FALSE)</f>
        <v>-32.391712177948342</v>
      </c>
    </row>
    <row r="17" spans="1:3" x14ac:dyDescent="0.3">
      <c r="A17" t="s">
        <v>61</v>
      </c>
      <c r="B17">
        <v>5.2731735519454475</v>
      </c>
      <c r="C17">
        <f>VLOOKUP(A17,'Fig 4a'!$A$3:$B$64,2,FALSE)</f>
        <v>-24.838850895872074</v>
      </c>
    </row>
    <row r="18" spans="1:3" x14ac:dyDescent="0.3">
      <c r="A18" t="s">
        <v>8</v>
      </c>
      <c r="B18">
        <v>5.397288122315099</v>
      </c>
      <c r="C18">
        <f>VLOOKUP(A18,'Fig 4a'!$A$3:$B$64,2,FALSE)</f>
        <v>-28.118525222587564</v>
      </c>
    </row>
    <row r="19" spans="1:3" x14ac:dyDescent="0.3">
      <c r="A19" t="s">
        <v>45</v>
      </c>
      <c r="B19">
        <v>5.5058476629006989</v>
      </c>
      <c r="C19">
        <f>VLOOKUP(A19,'Fig 4a'!$A$3:$B$64,2,FALSE)</f>
        <v>-22.439075355263952</v>
      </c>
    </row>
    <row r="20" spans="1:3" x14ac:dyDescent="0.3">
      <c r="A20" t="s">
        <v>58</v>
      </c>
      <c r="B20">
        <v>5.5075941703784679</v>
      </c>
      <c r="C20">
        <f>VLOOKUP(A20,'Fig 4a'!$A$3:$B$64,2,FALSE)</f>
        <v>-26.433198931032951</v>
      </c>
    </row>
    <row r="21" spans="1:3" x14ac:dyDescent="0.3">
      <c r="A21" t="s">
        <v>43</v>
      </c>
      <c r="B21">
        <v>5.5231890752562895</v>
      </c>
      <c r="C21">
        <f>VLOOKUP(A21,'Fig 4a'!$A$3:$B$64,2,FALSE)</f>
        <v>-36.252248609783436</v>
      </c>
    </row>
    <row r="22" spans="1:3" x14ac:dyDescent="0.3">
      <c r="A22" t="s">
        <v>35</v>
      </c>
      <c r="B22">
        <v>5.5849476055142846</v>
      </c>
      <c r="C22">
        <f>VLOOKUP(A22,'Fig 4a'!$A$3:$B$64,2,FALSE)</f>
        <v>-39.087494556197498</v>
      </c>
    </row>
    <row r="23" spans="1:3" x14ac:dyDescent="0.3">
      <c r="A23" t="s">
        <v>29</v>
      </c>
      <c r="B23">
        <v>5.5957597008935318</v>
      </c>
      <c r="C23">
        <f>VLOOKUP(A23,'Fig 4a'!$A$3:$B$64,2,FALSE)</f>
        <v>-34.950062791281859</v>
      </c>
    </row>
    <row r="24" spans="1:3" x14ac:dyDescent="0.3">
      <c r="A24" t="s">
        <v>47</v>
      </c>
      <c r="B24">
        <v>5.6942910536037239</v>
      </c>
      <c r="C24">
        <f>VLOOKUP(A24,'Fig 4a'!$A$3:$B$64,2,FALSE)</f>
        <v>-32.692047638198879</v>
      </c>
    </row>
    <row r="25" spans="1:3" x14ac:dyDescent="0.3">
      <c r="A25" t="s">
        <v>18</v>
      </c>
      <c r="B25">
        <v>5.7180218462214567</v>
      </c>
      <c r="C25">
        <f>VLOOKUP(A25,'Fig 4a'!$A$3:$B$64,2,FALSE)</f>
        <v>-38.240026103055278</v>
      </c>
    </row>
    <row r="26" spans="1:3" x14ac:dyDescent="0.3">
      <c r="A26" t="s">
        <v>40</v>
      </c>
      <c r="B26">
        <v>5.7580620464142873</v>
      </c>
      <c r="C26">
        <f>VLOOKUP(A26,'Fig 4a'!$A$3:$B$64,2,FALSE)</f>
        <v>-41.268047334863439</v>
      </c>
    </row>
    <row r="27" spans="1:3" x14ac:dyDescent="0.3">
      <c r="A27" t="s">
        <v>62</v>
      </c>
      <c r="B27">
        <v>5.8087557357479831</v>
      </c>
      <c r="C27">
        <f>VLOOKUP(A27,'Fig 4a'!$A$3:$B$64,2,FALSE)</f>
        <v>-28.373335235225415</v>
      </c>
    </row>
    <row r="28" spans="1:3" x14ac:dyDescent="0.3">
      <c r="A28" t="s">
        <v>57</v>
      </c>
      <c r="B28">
        <v>5.8890730656481969</v>
      </c>
      <c r="C28">
        <f>VLOOKUP(A28,'Fig 4a'!$A$3:$B$64,2,FALSE)</f>
        <v>-38.309335510603574</v>
      </c>
    </row>
    <row r="29" spans="1:3" x14ac:dyDescent="0.3">
      <c r="A29" t="s">
        <v>53</v>
      </c>
      <c r="B29">
        <v>5.8973604702603737</v>
      </c>
      <c r="C29">
        <f>VLOOKUP(A29,'Fig 4a'!$A$3:$B$64,2,FALSE)</f>
        <v>-26.779343824028253</v>
      </c>
    </row>
    <row r="30" spans="1:3" x14ac:dyDescent="0.3">
      <c r="A30" t="s">
        <v>12</v>
      </c>
      <c r="B30">
        <v>5.9403319114786113</v>
      </c>
      <c r="C30">
        <f>VLOOKUP(A30,'Fig 4a'!$A$3:$B$64,2,FALSE)</f>
        <v>-46.269828732907484</v>
      </c>
    </row>
    <row r="31" spans="1:3" x14ac:dyDescent="0.3">
      <c r="A31" t="s">
        <v>22</v>
      </c>
      <c r="B31">
        <v>6.0588946023444912</v>
      </c>
      <c r="C31">
        <f>VLOOKUP(A31,'Fig 4a'!$A$3:$B$64,2,FALSE)</f>
        <v>-27.506475029318814</v>
      </c>
    </row>
    <row r="32" spans="1:3" x14ac:dyDescent="0.3">
      <c r="A32" t="s">
        <v>65</v>
      </c>
      <c r="B32">
        <v>6.0726255432080514</v>
      </c>
      <c r="C32">
        <f>VLOOKUP(A32,'Fig 4a'!$A$3:$B$64,2,FALSE)</f>
        <v>-10.763822344532306</v>
      </c>
    </row>
    <row r="33" spans="1:3" x14ac:dyDescent="0.3">
      <c r="A33" t="s">
        <v>55</v>
      </c>
      <c r="B33">
        <v>6.1283979326457398</v>
      </c>
      <c r="C33">
        <f>VLOOKUP(A33,'Fig 4a'!$A$3:$B$64,2,FALSE)</f>
        <v>-31.268445542426051</v>
      </c>
    </row>
    <row r="34" spans="1:3" x14ac:dyDescent="0.3">
      <c r="A34" t="s">
        <v>56</v>
      </c>
      <c r="B34">
        <v>6.135362910851395</v>
      </c>
      <c r="C34">
        <f>VLOOKUP(A34,'Fig 4a'!$A$3:$B$64,2,FALSE)</f>
        <v>-21.451254920432849</v>
      </c>
    </row>
    <row r="35" spans="1:3" x14ac:dyDescent="0.3">
      <c r="A35" t="s">
        <v>24</v>
      </c>
      <c r="B35">
        <v>6.161350748294403</v>
      </c>
      <c r="C35">
        <f>VLOOKUP(A35,'Fig 4a'!$A$3:$B$64,2,FALSE)</f>
        <v>-27.693123333717974</v>
      </c>
    </row>
    <row r="36" spans="1:3" x14ac:dyDescent="0.3">
      <c r="A36" t="s">
        <v>50</v>
      </c>
      <c r="B36">
        <v>6.2632750767142609</v>
      </c>
      <c r="C36">
        <f>VLOOKUP(A36,'Fig 4a'!$A$3:$B$64,2,FALSE)</f>
        <v>-31.972687625793057</v>
      </c>
    </row>
    <row r="37" spans="1:3" x14ac:dyDescent="0.3">
      <c r="A37" t="s">
        <v>46</v>
      </c>
      <c r="B37">
        <v>6.2632948334378726</v>
      </c>
      <c r="C37">
        <f>VLOOKUP(A37,'Fig 4a'!$A$3:$B$64,2,FALSE)</f>
        <v>-12.475075546634303</v>
      </c>
    </row>
    <row r="38" spans="1:3" x14ac:dyDescent="0.3">
      <c r="A38" t="s">
        <v>32</v>
      </c>
      <c r="B38">
        <v>6.285054639048691</v>
      </c>
      <c r="C38">
        <f>VLOOKUP(A38,'Fig 4a'!$A$3:$B$64,2,FALSE)</f>
        <v>-11.885243421627729</v>
      </c>
    </row>
    <row r="39" spans="1:3" x14ac:dyDescent="0.3">
      <c r="A39" t="s">
        <v>31</v>
      </c>
      <c r="B39">
        <v>6.3257075774387852</v>
      </c>
      <c r="C39">
        <f>VLOOKUP(A39,'Fig 4a'!$A$3:$B$64,2,FALSE)</f>
        <v>-16.115207577183845</v>
      </c>
    </row>
    <row r="40" spans="1:3" x14ac:dyDescent="0.3">
      <c r="A40" t="s">
        <v>64</v>
      </c>
      <c r="B40">
        <v>6.3701801298997154</v>
      </c>
      <c r="C40">
        <f>VLOOKUP(A40,'Fig 4a'!$A$3:$B$64,2,FALSE)</f>
        <v>-13.462880184754727</v>
      </c>
    </row>
    <row r="41" spans="1:3" x14ac:dyDescent="0.3">
      <c r="A41" t="s">
        <v>44</v>
      </c>
      <c r="B41">
        <v>6.38709923008253</v>
      </c>
      <c r="C41">
        <f>VLOOKUP(A41,'Fig 4a'!$A$3:$B$64,2,FALSE)</f>
        <v>-38.726092971122419</v>
      </c>
    </row>
    <row r="42" spans="1:3" x14ac:dyDescent="0.3">
      <c r="A42" t="s">
        <v>36</v>
      </c>
      <c r="B42">
        <v>6.4178221410996761</v>
      </c>
      <c r="C42">
        <f>VLOOKUP(A42,'Fig 4a'!$A$3:$B$64,2,FALSE)</f>
        <v>-36.063587997344662</v>
      </c>
    </row>
    <row r="43" spans="1:3" x14ac:dyDescent="0.3">
      <c r="A43" t="s">
        <v>39</v>
      </c>
      <c r="B43">
        <v>6.4189580315346619</v>
      </c>
      <c r="C43">
        <f>VLOOKUP(A43,'Fig 4a'!$A$3:$B$64,2,FALSE)</f>
        <v>-25.580776728655302</v>
      </c>
    </row>
    <row r="44" spans="1:3" x14ac:dyDescent="0.3">
      <c r="A44" t="s">
        <v>48</v>
      </c>
      <c r="B44">
        <v>6.4267980167905492</v>
      </c>
      <c r="C44">
        <f>VLOOKUP(A44,'Fig 4a'!$A$3:$B$64,2,FALSE)</f>
        <v>-39.942326031634103</v>
      </c>
    </row>
    <row r="45" spans="1:3" x14ac:dyDescent="0.3">
      <c r="A45" t="s">
        <v>34</v>
      </c>
      <c r="B45">
        <v>6.471787585504071</v>
      </c>
      <c r="C45">
        <f>VLOOKUP(A45,'Fig 4a'!$A$3:$B$64,2,FALSE)</f>
        <v>-30.824731681969826</v>
      </c>
    </row>
    <row r="46" spans="1:3" x14ac:dyDescent="0.3">
      <c r="A46" t="s">
        <v>63</v>
      </c>
      <c r="B46">
        <v>6.5415761081921735</v>
      </c>
      <c r="C46">
        <f>VLOOKUP(A46,'Fig 4a'!$A$3:$B$64,2,FALSE)</f>
        <v>-19.197555621128391</v>
      </c>
    </row>
    <row r="47" spans="1:3" x14ac:dyDescent="0.3">
      <c r="A47" t="s">
        <v>42</v>
      </c>
      <c r="B47">
        <v>6.5880367336703847</v>
      </c>
      <c r="C47">
        <f>VLOOKUP(A47,'Fig 4a'!$A$3:$B$64,2,FALSE)</f>
        <v>-27.611830160932271</v>
      </c>
    </row>
    <row r="48" spans="1:3" x14ac:dyDescent="0.3">
      <c r="A48" t="s">
        <v>37</v>
      </c>
      <c r="B48">
        <v>6.6015897061377364</v>
      </c>
      <c r="C48">
        <f>VLOOKUP(A48,'Fig 4a'!$A$3:$B$64,2,FALSE)</f>
        <v>-25.835133671244723</v>
      </c>
    </row>
    <row r="49" spans="1:3" x14ac:dyDescent="0.3">
      <c r="A49" t="s">
        <v>51</v>
      </c>
      <c r="B49">
        <v>6.6134353945671878</v>
      </c>
      <c r="C49">
        <f>VLOOKUP(A49,'Fig 4a'!$A$3:$B$64,2,FALSE)</f>
        <v>-25.141859256315783</v>
      </c>
    </row>
    <row r="50" spans="1:3" x14ac:dyDescent="0.3">
      <c r="A50" t="s">
        <v>14</v>
      </c>
      <c r="B50">
        <v>6.629226137268792</v>
      </c>
      <c r="C50">
        <f>VLOOKUP(A50,'Fig 4a'!$A$3:$B$64,2,FALSE)</f>
        <v>-16.024018840966161</v>
      </c>
    </row>
    <row r="51" spans="1:3" x14ac:dyDescent="0.3">
      <c r="A51" t="s">
        <v>52</v>
      </c>
      <c r="B51">
        <v>6.6649925017670411</v>
      </c>
      <c r="C51">
        <f>VLOOKUP(A51,'Fig 4a'!$A$3:$B$64,2,FALSE)</f>
        <v>-21.554944980472644</v>
      </c>
    </row>
    <row r="52" spans="1:3" x14ac:dyDescent="0.3">
      <c r="A52" t="s">
        <v>10</v>
      </c>
      <c r="B52">
        <v>6.767482321132853</v>
      </c>
      <c r="C52">
        <f>VLOOKUP(A52,'Fig 4a'!$A$3:$B$64,2,FALSE)</f>
        <v>-21.283199320963089</v>
      </c>
    </row>
    <row r="53" spans="1:3" x14ac:dyDescent="0.3">
      <c r="A53" t="s">
        <v>23</v>
      </c>
      <c r="B53">
        <v>6.7703201123001087</v>
      </c>
      <c r="C53">
        <f>VLOOKUP(A53,'Fig 4a'!$A$3:$B$64,2,FALSE)</f>
        <v>-40.837751545342101</v>
      </c>
    </row>
    <row r="54" spans="1:3" x14ac:dyDescent="0.3">
      <c r="A54" t="s">
        <v>26</v>
      </c>
      <c r="B54">
        <v>6.791558672166345</v>
      </c>
      <c r="C54">
        <f>VLOOKUP(A54,'Fig 4a'!$A$3:$B$64,2,FALSE)</f>
        <v>-24.459855790130032</v>
      </c>
    </row>
    <row r="55" spans="1:3" x14ac:dyDescent="0.3">
      <c r="A55" t="s">
        <v>25</v>
      </c>
      <c r="B55">
        <v>6.8375344836034939</v>
      </c>
      <c r="C55">
        <f>VLOOKUP(A55,'Fig 4a'!$A$3:$B$64,2,FALSE)</f>
        <v>-32.000067173578579</v>
      </c>
    </row>
    <row r="56" spans="1:3" x14ac:dyDescent="0.3">
      <c r="A56" t="s">
        <v>19</v>
      </c>
      <c r="B56">
        <v>6.9310965785423244</v>
      </c>
      <c r="C56">
        <f>VLOOKUP(A56,'Fig 4a'!$A$3:$B$64,2,FALSE)</f>
        <v>-7.766784069575027</v>
      </c>
    </row>
    <row r="57" spans="1:3" x14ac:dyDescent="0.3">
      <c r="A57" t="s">
        <v>66</v>
      </c>
      <c r="B57">
        <v>7.0017694239984083</v>
      </c>
      <c r="C57">
        <f>VLOOKUP(A57,'Fig 4a'!$A$3:$B$64,2,FALSE)</f>
        <v>-28.874905897506448</v>
      </c>
    </row>
    <row r="58" spans="1:3" x14ac:dyDescent="0.3">
      <c r="A58" t="s">
        <v>11</v>
      </c>
      <c r="B58">
        <v>7.063963510115709</v>
      </c>
      <c r="C58">
        <f>VLOOKUP(A58,'Fig 4a'!$A$3:$B$64,2,FALSE)</f>
        <v>-14.659264041374035</v>
      </c>
    </row>
    <row r="59" spans="1:3" x14ac:dyDescent="0.3">
      <c r="A59" t="s">
        <v>41</v>
      </c>
      <c r="B59">
        <v>7.0687846636154177</v>
      </c>
      <c r="C59">
        <f>VLOOKUP(A59,'Fig 4a'!$A$3:$B$64,2,FALSE)</f>
        <v>-13.272004916846422</v>
      </c>
    </row>
    <row r="60" spans="1:3" x14ac:dyDescent="0.3">
      <c r="A60" t="s">
        <v>16</v>
      </c>
      <c r="B60">
        <v>7.1134106801729233</v>
      </c>
      <c r="C60">
        <f>VLOOKUP(A60,'Fig 4a'!$A$3:$B$64,2,FALSE)</f>
        <v>-28.87791331703751</v>
      </c>
    </row>
    <row r="61" spans="1:3" x14ac:dyDescent="0.3">
      <c r="A61" t="s">
        <v>9</v>
      </c>
      <c r="B61">
        <v>7.1483546351509979</v>
      </c>
      <c r="C61">
        <f>VLOOKUP(A61,'Fig 4a'!$A$3:$B$64,2,FALSE)</f>
        <v>-14.397059774514565</v>
      </c>
    </row>
    <row r="62" spans="1:3" x14ac:dyDescent="0.3">
      <c r="A62" t="s">
        <v>13</v>
      </c>
      <c r="B62">
        <v>7.3588425385712162</v>
      </c>
      <c r="C62">
        <f>VLOOKUP(A62,'Fig 4a'!$A$3:$B$64,2,FALSE)</f>
        <v>-12.341355815919005</v>
      </c>
    </row>
    <row r="63" spans="1:3" x14ac:dyDescent="0.3">
      <c r="A63" t="s">
        <v>59</v>
      </c>
      <c r="B63">
        <v>7.3990993002018817</v>
      </c>
      <c r="C63">
        <f>VLOOKUP(A63,'Fig 4a'!$A$3:$B$64,2,FALSE)</f>
        <v>-32.920467171493286</v>
      </c>
    </row>
    <row r="64" spans="1:3" x14ac:dyDescent="0.3">
      <c r="A64" t="s">
        <v>60</v>
      </c>
      <c r="B64">
        <v>7.4879032790394353</v>
      </c>
      <c r="C64">
        <f>VLOOKUP(A64,'Fig 4a'!$A$3:$B$64,2,FALSE)</f>
        <v>-29.317358655080341</v>
      </c>
    </row>
    <row r="65" spans="1:3" x14ac:dyDescent="0.3">
      <c r="A65" t="s">
        <v>33</v>
      </c>
      <c r="B65">
        <v>7.7478353501852864</v>
      </c>
      <c r="C65">
        <f>VLOOKUP(A65,'Fig 4a'!$A$3:$B$64,2,FALSE)</f>
        <v>-24.200283161420835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workbookViewId="0">
      <selection activeCell="B3" sqref="B3"/>
    </sheetView>
  </sheetViews>
  <sheetFormatPr defaultRowHeight="14.4" x14ac:dyDescent="0.3"/>
  <sheetData>
    <row r="1" spans="1:2" x14ac:dyDescent="0.3">
      <c r="A1" t="s">
        <v>231</v>
      </c>
    </row>
    <row r="3" spans="1:2" x14ac:dyDescent="0.3">
      <c r="A3" t="s">
        <v>232</v>
      </c>
      <c r="B3">
        <v>-37</v>
      </c>
    </row>
    <row r="4" spans="1:2" x14ac:dyDescent="0.3">
      <c r="A4" t="s">
        <v>74</v>
      </c>
      <c r="B4">
        <v>-33</v>
      </c>
    </row>
    <row r="5" spans="1:2" x14ac:dyDescent="0.3">
      <c r="A5" t="s">
        <v>233</v>
      </c>
      <c r="B5">
        <v>-29</v>
      </c>
    </row>
    <row r="6" spans="1:2" x14ac:dyDescent="0.3">
      <c r="A6" t="s">
        <v>234</v>
      </c>
      <c r="B6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9"/>
  <sheetViews>
    <sheetView topLeftCell="H1" zoomScale="95" zoomScaleNormal="95" workbookViewId="0">
      <selection activeCell="B28" sqref="B28"/>
    </sheetView>
  </sheetViews>
  <sheetFormatPr defaultRowHeight="14.4" x14ac:dyDescent="0.3"/>
  <cols>
    <col min="3" max="3" width="8.88671875" style="17"/>
    <col min="4" max="4" width="8.88671875" style="19"/>
    <col min="6" max="6" width="10" bestFit="1" customWidth="1"/>
    <col min="7" max="7" width="16.6640625" bestFit="1" customWidth="1"/>
  </cols>
  <sheetData>
    <row r="1" spans="1:12" x14ac:dyDescent="0.3">
      <c r="A1" t="s">
        <v>235</v>
      </c>
      <c r="C1" s="17" t="s">
        <v>241</v>
      </c>
      <c r="D1" s="19" t="s">
        <v>242</v>
      </c>
      <c r="E1" t="s">
        <v>275</v>
      </c>
      <c r="H1" t="s">
        <v>282</v>
      </c>
      <c r="I1" t="e">
        <v>#N/A</v>
      </c>
    </row>
    <row r="2" spans="1:12" x14ac:dyDescent="0.3">
      <c r="A2" t="s">
        <v>8</v>
      </c>
      <c r="C2" s="17">
        <f>INDEX([1]Sheet1!$G$3:$G$60,MATCH(A2,[1]Sheet1!$A$3:$A$60,0))</f>
        <v>28.275529865125243</v>
      </c>
      <c r="D2" s="19">
        <f>INDEX('Fig 4a'!$B$3:$B$64,MATCH('Fig 9'!A2,'Fig 4a'!$A$3:$A$64,0))</f>
        <v>-28.118525222587564</v>
      </c>
      <c r="E2">
        <f>INDEX('Lost week of sales TOTAL'!$C$2:$C$63,MATCH('Fig 9'!A2,'Lost week of sales TOTAL'!$A$2:$A$63,0))</f>
        <v>-10.268487253403354</v>
      </c>
      <c r="F2">
        <f>LN(H2)^5</f>
        <v>25998.879432627189</v>
      </c>
      <c r="G2" s="57">
        <f>C2^5</f>
        <v>18073978.459564317</v>
      </c>
      <c r="H2">
        <f>INDEX([1]Sheet1!$C$3:$C$60,MATCH(A2,[1]Sheet1!$A$3:$A$60,0))</f>
        <v>2076</v>
      </c>
      <c r="I2" t="s">
        <v>135</v>
      </c>
    </row>
    <row r="3" spans="1:12" x14ac:dyDescent="0.3">
      <c r="A3" t="s">
        <v>9</v>
      </c>
      <c r="B3" t="str">
        <f t="shared" ref="B3:B59" si="0">A3</f>
        <v>Barnsley</v>
      </c>
      <c r="C3" s="17">
        <f>INDEX([1]Sheet1!$G$3:$G$60,MATCH(A3,[1]Sheet1!$A$3:$A$60,0))</f>
        <v>32.33982932110559</v>
      </c>
      <c r="D3" s="19">
        <f>INDEX('Fig 4a'!$B$3:$B$64,MATCH('Fig 9'!A3,'Fig 4a'!$A$3:$A$64,0))</f>
        <v>-14.397059774514565</v>
      </c>
      <c r="E3">
        <f>INDEX('Lost week of sales TOTAL'!$C$2:$C$63,MATCH('Fig 9'!A3,'Lost week of sales TOTAL'!$A$2:$A$63,0))</f>
        <v>6.2966359603690005</v>
      </c>
      <c r="F3">
        <f t="shared" ref="F3:F59" si="1">LN(H3)^5</f>
        <v>84184.577972153857</v>
      </c>
      <c r="G3" s="57">
        <f t="shared" ref="G3:G59" si="2">C3^5</f>
        <v>35374362.143026426</v>
      </c>
      <c r="H3">
        <f>INDEX([1]Sheet1!$C$3:$C$60,MATCH(A3,[1]Sheet1!$A$3:$A$60,0))</f>
        <v>15702</v>
      </c>
      <c r="I3" t="s">
        <v>136</v>
      </c>
    </row>
    <row r="4" spans="1:12" x14ac:dyDescent="0.3">
      <c r="A4" t="s">
        <v>10</v>
      </c>
      <c r="C4" s="17">
        <f>INDEX([1]Sheet1!$G$3:$G$60,MATCH(A4,[1]Sheet1!$A$3:$A$60,0))</f>
        <v>33.965188364329997</v>
      </c>
      <c r="D4" s="19">
        <f>INDEX('Fig 4a'!$B$3:$B$64,MATCH('Fig 9'!A4,'Fig 4a'!$A$3:$A$64,0))</f>
        <v>-21.283199320963089</v>
      </c>
      <c r="E4">
        <f>INDEX('Lost week of sales TOTAL'!$C$2:$C$63,MATCH('Fig 9'!A4,'Lost week of sales TOTAL'!$A$2:$A$63,0))</f>
        <v>-4.2127907537952263</v>
      </c>
      <c r="F4">
        <f t="shared" si="1"/>
        <v>60191.394552582249</v>
      </c>
      <c r="G4" s="57">
        <f t="shared" si="2"/>
        <v>45203299.60826572</v>
      </c>
      <c r="H4">
        <f>INDEX([1]Sheet1!$C$3:$C$60,MATCH(A4,[1]Sheet1!$A$3:$A$60,0))</f>
        <v>8388</v>
      </c>
      <c r="I4" t="s">
        <v>136</v>
      </c>
    </row>
    <row r="5" spans="1:12" x14ac:dyDescent="0.3">
      <c r="A5" t="s">
        <v>11</v>
      </c>
      <c r="B5" t="str">
        <f t="shared" si="0"/>
        <v>Birkenhead</v>
      </c>
      <c r="C5" s="17">
        <f>INDEX([1]Sheet1!$G$3:$G$60,MATCH(A5,[1]Sheet1!$A$3:$A$60,0))</f>
        <v>21.715936874861079</v>
      </c>
      <c r="D5" s="19">
        <f>INDEX('Fig 4a'!$B$3:$B$64,MATCH('Fig 9'!A5,'Fig 4a'!$A$3:$A$64,0))</f>
        <v>-14.659264041374035</v>
      </c>
      <c r="E5">
        <f>INDEX('Lost week of sales TOTAL'!$C$2:$C$63,MATCH('Fig 9'!A5,'Lost week of sales TOTAL'!$A$2:$A$63,0))</f>
        <v>1.4857263371778078</v>
      </c>
      <c r="F5">
        <f t="shared" si="1"/>
        <v>42111.019322160806</v>
      </c>
      <c r="G5" s="57">
        <f t="shared" si="2"/>
        <v>4829396.3858649451</v>
      </c>
      <c r="H5">
        <f>INDEX([1]Sheet1!$C$3:$C$60,MATCH(A5,[1]Sheet1!$A$3:$A$60,0))</f>
        <v>4499</v>
      </c>
      <c r="I5" t="s">
        <v>136</v>
      </c>
    </row>
    <row r="6" spans="1:12" x14ac:dyDescent="0.3">
      <c r="A6" t="s">
        <v>12</v>
      </c>
      <c r="B6" t="str">
        <f t="shared" si="0"/>
        <v>Birmingham</v>
      </c>
      <c r="C6" s="17">
        <f>INDEX([1]Sheet1!$G$3:$G$60,MATCH(A6,[1]Sheet1!$A$3:$A$60,0))</f>
        <v>52.92251552338071</v>
      </c>
      <c r="D6" s="19">
        <f>INDEX('Fig 4a'!$B$3:$B$64,MATCH('Fig 9'!A6,'Fig 4a'!$A$3:$A$64,0))</f>
        <v>-46.269828732907484</v>
      </c>
      <c r="E6">
        <f>INDEX('Lost week of sales TOTAL'!$C$2:$C$63,MATCH('Fig 9'!A6,'Lost week of sales TOTAL'!$A$2:$A$63,0))</f>
        <v>-10.746742109814088</v>
      </c>
      <c r="F6">
        <f t="shared" si="1"/>
        <v>253321.75181130588</v>
      </c>
      <c r="G6" s="57">
        <f t="shared" si="2"/>
        <v>415147469.33215761</v>
      </c>
      <c r="H6">
        <f>INDEX([1]Sheet1!$C$3:$C$60,MATCH(A6,[1]Sheet1!$A$3:$A$60,0))</f>
        <v>169905</v>
      </c>
      <c r="I6" t="s">
        <v>135</v>
      </c>
      <c r="L6">
        <f>AVERAGEIF(I2:I59,"STRONG",E2:E59)</f>
        <v>-11.957873812579253</v>
      </c>
    </row>
    <row r="7" spans="1:12" x14ac:dyDescent="0.3">
      <c r="A7" t="s">
        <v>13</v>
      </c>
      <c r="C7" s="17">
        <f>INDEX([1]Sheet1!$G$3:$G$60,MATCH(A7,[1]Sheet1!$A$3:$A$60,0))</f>
        <v>33.653799228929778</v>
      </c>
      <c r="D7" s="19">
        <f>INDEX('Fig 4a'!$B$3:$B$64,MATCH('Fig 9'!A7,'Fig 4a'!$A$3:$A$64,0))</f>
        <v>-12.341355815919005</v>
      </c>
      <c r="E7">
        <f>INDEX('Lost week of sales TOTAL'!$C$2:$C$63,MATCH('Fig 9'!A7,'Lost week of sales TOTAL'!$A$2:$A$63,0))</f>
        <v>-3.9428451932876909</v>
      </c>
      <c r="F7">
        <f t="shared" si="1"/>
        <v>96438.889854954861</v>
      </c>
      <c r="G7" s="57">
        <f t="shared" si="2"/>
        <v>43168851.798702948</v>
      </c>
      <c r="H7">
        <f>INDEX([1]Sheet1!$C$3:$C$60,MATCH(A7,[1]Sheet1!$A$3:$A$60,0))</f>
        <v>20491</v>
      </c>
      <c r="I7" t="s">
        <v>136</v>
      </c>
      <c r="L7">
        <f>AVERAGEIF(I2:I59,"WEAK",E2:E59)</f>
        <v>-4.7813839970265795</v>
      </c>
    </row>
    <row r="8" spans="1:12" x14ac:dyDescent="0.3">
      <c r="A8" t="s">
        <v>14</v>
      </c>
      <c r="B8" t="str">
        <f t="shared" si="0"/>
        <v>Blackpool</v>
      </c>
      <c r="C8" s="17">
        <f>INDEX([1]Sheet1!$G$3:$G$60,MATCH(A8,[1]Sheet1!$A$3:$A$60,0))</f>
        <v>23.786715503275342</v>
      </c>
      <c r="D8" s="19">
        <f>INDEX('Fig 4a'!$B$3:$B$64,MATCH('Fig 9'!A8,'Fig 4a'!$A$3:$A$64,0))</f>
        <v>-16.024018840966161</v>
      </c>
      <c r="E8">
        <f>INDEX('Lost week of sales TOTAL'!$C$2:$C$63,MATCH('Fig 9'!A8,'Lost week of sales TOTAL'!$A$2:$A$63,0))</f>
        <v>1.8590065069276402</v>
      </c>
      <c r="F8">
        <f t="shared" si="1"/>
        <v>79885.503483992696</v>
      </c>
      <c r="G8" s="57">
        <f t="shared" si="2"/>
        <v>7615043.5521297297</v>
      </c>
      <c r="H8">
        <f>INDEX([1]Sheet1!$C$3:$C$60,MATCH(A8,[1]Sheet1!$A$3:$A$60,0))</f>
        <v>14197</v>
      </c>
      <c r="I8" t="s">
        <v>136</v>
      </c>
    </row>
    <row r="9" spans="1:12" x14ac:dyDescent="0.3">
      <c r="A9" t="s">
        <v>15</v>
      </c>
      <c r="C9" s="17">
        <f>INDEX([1]Sheet1!$G$3:$G$60,MATCH(A9,[1]Sheet1!$A$3:$A$60,0))</f>
        <v>53.053251271073051</v>
      </c>
      <c r="D9" s="19">
        <f>INDEX('Fig 4a'!$B$3:$B$64,MATCH('Fig 9'!A9,'Fig 4a'!$A$3:$A$64,0))</f>
        <v>-25.376823259478211</v>
      </c>
      <c r="E9">
        <f>INDEX('Lost week of sales TOTAL'!$C$2:$C$63,MATCH('Fig 9'!A9,'Lost week of sales TOTAL'!$A$2:$A$63,0))</f>
        <v>-8.1139942657105308</v>
      </c>
      <c r="F9">
        <f t="shared" si="1"/>
        <v>92040.080618059364</v>
      </c>
      <c r="G9" s="57">
        <f t="shared" si="2"/>
        <v>420300609.65890622</v>
      </c>
      <c r="H9">
        <f>INDEX([1]Sheet1!$C$3:$C$60,MATCH(A9,[1]Sheet1!$A$3:$A$60,0))</f>
        <v>18685</v>
      </c>
      <c r="I9" t="s">
        <v>135</v>
      </c>
    </row>
    <row r="10" spans="1:12" x14ac:dyDescent="0.3">
      <c r="A10" t="s">
        <v>16</v>
      </c>
      <c r="B10" t="str">
        <f t="shared" si="0"/>
        <v>Bradford</v>
      </c>
      <c r="C10" s="17">
        <f>INDEX([1]Sheet1!$G$3:$G$60,MATCH(A10,[1]Sheet1!$A$3:$A$60,0))</f>
        <v>53.911458036579106</v>
      </c>
      <c r="D10" s="19">
        <f>INDEX('Fig 4a'!$B$3:$B$64,MATCH('Fig 9'!A10,'Fig 4a'!$A$3:$A$64,0))</f>
        <v>-28.87791331703751</v>
      </c>
      <c r="E10">
        <f>INDEX('Lost week of sales TOTAL'!$C$2:$C$63,MATCH('Fig 9'!A10,'Lost week of sales TOTAL'!$A$2:$A$63,0))</f>
        <v>2.997938115014994</v>
      </c>
      <c r="F10">
        <f t="shared" si="1"/>
        <v>89147.622656969455</v>
      </c>
      <c r="G10" s="57">
        <f t="shared" si="2"/>
        <v>455412962.08145165</v>
      </c>
      <c r="H10">
        <f>INDEX([1]Sheet1!$C$3:$C$60,MATCH(A10,[1]Sheet1!$A$3:$A$60,0))</f>
        <v>17551</v>
      </c>
      <c r="I10" t="s">
        <v>136</v>
      </c>
    </row>
    <row r="11" spans="1:12" x14ac:dyDescent="0.3">
      <c r="A11" t="s">
        <v>17</v>
      </c>
      <c r="C11" s="17">
        <f>INDEX([1]Sheet1!$G$3:$G$60,MATCH(A11,[1]Sheet1!$A$3:$A$60,0))</f>
        <v>50.382364556780232</v>
      </c>
      <c r="D11" s="19">
        <f>INDEX('Fig 4a'!$B$3:$B$64,MATCH('Fig 9'!A11,'Fig 4a'!$A$3:$A$64,0))</f>
        <v>-28.356097293568293</v>
      </c>
      <c r="E11">
        <f>INDEX('Lost week of sales TOTAL'!$C$2:$C$63,MATCH('Fig 9'!A11,'Lost week of sales TOTAL'!$A$2:$A$63,0))</f>
        <v>-12.928705901928227</v>
      </c>
      <c r="F11">
        <f t="shared" si="1"/>
        <v>155837.60397908607</v>
      </c>
      <c r="G11" s="57">
        <f t="shared" si="2"/>
        <v>324633048.63703918</v>
      </c>
      <c r="H11">
        <f>INDEX([1]Sheet1!$C$3:$C$60,MATCH(A11,[1]Sheet1!$A$3:$A$60,0))</f>
        <v>55706</v>
      </c>
      <c r="I11" t="s">
        <v>135</v>
      </c>
    </row>
    <row r="12" spans="1:12" x14ac:dyDescent="0.3">
      <c r="A12" t="s">
        <v>18</v>
      </c>
      <c r="B12" t="str">
        <f t="shared" si="0"/>
        <v>Bristol</v>
      </c>
      <c r="C12" s="17">
        <f>INDEX([1]Sheet1!$G$3:$G$60,MATCH(A12,[1]Sheet1!$A$3:$A$60,0))</f>
        <v>60.513714136743459</v>
      </c>
      <c r="D12" s="19">
        <f>INDEX('Fig 4a'!$B$3:$B$64,MATCH('Fig 9'!A12,'Fig 4a'!$A$3:$A$64,0))</f>
        <v>-38.240026103055278</v>
      </c>
      <c r="E12">
        <f>INDEX('Lost week of sales TOTAL'!$C$2:$C$63,MATCH('Fig 9'!A12,'Lost week of sales TOTAL'!$A$2:$A$63,0))</f>
        <v>-12.270775763184865</v>
      </c>
      <c r="F12">
        <f t="shared" si="1"/>
        <v>237607.44348285074</v>
      </c>
      <c r="G12" s="57">
        <f t="shared" si="2"/>
        <v>811463606.30366886</v>
      </c>
      <c r="H12">
        <f>INDEX([1]Sheet1!$C$3:$C$60,MATCH(A12,[1]Sheet1!$A$3:$A$60,0))</f>
        <v>145762</v>
      </c>
      <c r="I12" t="s">
        <v>135</v>
      </c>
    </row>
    <row r="13" spans="1:12" x14ac:dyDescent="0.3">
      <c r="A13" t="s">
        <v>19</v>
      </c>
      <c r="B13" t="str">
        <f t="shared" si="0"/>
        <v>Burnley</v>
      </c>
      <c r="C13" s="17">
        <f>INDEX([1]Sheet1!$G$3:$G$60,MATCH(A13,[1]Sheet1!$A$3:$A$60,0))</f>
        <v>33.898556090336911</v>
      </c>
      <c r="D13" s="19">
        <f>INDEX('Fig 4a'!$B$3:$B$64,MATCH('Fig 9'!A13,'Fig 4a'!$A$3:$A$64,0))</f>
        <v>-7.766784069575027</v>
      </c>
      <c r="E13">
        <f>INDEX('Lost week of sales TOTAL'!$C$2:$C$63,MATCH('Fig 9'!A13,'Lost week of sales TOTAL'!$A$2:$A$63,0))</f>
        <v>-6.6930590988307861</v>
      </c>
      <c r="F13">
        <f t="shared" si="1"/>
        <v>77819.552860618278</v>
      </c>
      <c r="G13" s="57">
        <f t="shared" si="2"/>
        <v>44761640.929952011</v>
      </c>
      <c r="H13">
        <f>INDEX([1]Sheet1!$C$3:$C$60,MATCH(A13,[1]Sheet1!$A$3:$A$60,0))</f>
        <v>13505</v>
      </c>
      <c r="I13" t="s">
        <v>136</v>
      </c>
    </row>
    <row r="14" spans="1:12" x14ac:dyDescent="0.3">
      <c r="A14" t="s">
        <v>20</v>
      </c>
      <c r="B14" t="str">
        <f t="shared" si="0"/>
        <v>Cambridge</v>
      </c>
      <c r="C14" s="17">
        <f>INDEX([1]Sheet1!$G$3:$G$60,MATCH(A14,[1]Sheet1!$A$3:$A$60,0))</f>
        <v>45.055287338420804</v>
      </c>
      <c r="D14" s="19">
        <f>INDEX('Fig 4a'!$B$3:$B$64,MATCH('Fig 9'!A14,'Fig 4a'!$A$3:$A$64,0))</f>
        <v>-36.139885604866386</v>
      </c>
      <c r="E14">
        <f>INDEX('Lost week of sales TOTAL'!$C$2:$C$63,MATCH('Fig 9'!A14,'Lost week of sales TOTAL'!$A$2:$A$63,0))</f>
        <v>-20.727741830026098</v>
      </c>
      <c r="F14">
        <f t="shared" si="1"/>
        <v>93474.395653405387</v>
      </c>
      <c r="G14" s="57">
        <f t="shared" si="2"/>
        <v>185664477.04340658</v>
      </c>
      <c r="H14">
        <f>INDEX([1]Sheet1!$C$3:$C$60,MATCH(A14,[1]Sheet1!$A$3:$A$60,0))</f>
        <v>19263</v>
      </c>
      <c r="I14" t="s">
        <v>135</v>
      </c>
    </row>
    <row r="15" spans="1:12" x14ac:dyDescent="0.3">
      <c r="A15" t="s">
        <v>21</v>
      </c>
      <c r="B15" t="str">
        <f t="shared" si="0"/>
        <v>Cardiff</v>
      </c>
      <c r="C15" s="17">
        <f>INDEX([1]Sheet1!$G$3:$G$60,MATCH(A15,[1]Sheet1!$A$3:$A$60,0))</f>
        <v>59.937527114967459</v>
      </c>
      <c r="D15" s="19">
        <f>INDEX('Fig 4a'!$B$3:$B$64,MATCH('Fig 9'!A15,'Fig 4a'!$A$3:$A$64,0))</f>
        <v>-43.138882027433162</v>
      </c>
      <c r="E15">
        <f>INDEX('Lost week of sales TOTAL'!$C$2:$C$63,MATCH('Fig 9'!A15,'Lost week of sales TOTAL'!$A$2:$A$63,0))</f>
        <v>-14.778298297523531</v>
      </c>
      <c r="F15">
        <f t="shared" si="1"/>
        <v>158267.5553747197</v>
      </c>
      <c r="G15" s="57">
        <f t="shared" si="2"/>
        <v>773560178.45737863</v>
      </c>
      <c r="H15">
        <f>INDEX([1]Sheet1!$C$3:$C$60,MATCH(A15,[1]Sheet1!$A$3:$A$60,0))</f>
        <v>57625</v>
      </c>
      <c r="I15" t="s">
        <v>135</v>
      </c>
    </row>
    <row r="16" spans="1:12" x14ac:dyDescent="0.3">
      <c r="A16" t="s">
        <v>22</v>
      </c>
      <c r="C16" s="17">
        <f>INDEX([1]Sheet1!$G$3:$G$60,MATCH(A16,[1]Sheet1!$A$3:$A$60,0))</f>
        <v>43.8444526354589</v>
      </c>
      <c r="D16" s="19">
        <f>INDEX('Fig 4a'!$B$3:$B$64,MATCH('Fig 9'!A16,'Fig 4a'!$A$3:$A$64,0))</f>
        <v>-27.506475029318814</v>
      </c>
      <c r="E16">
        <f>INDEX('Lost week of sales TOTAL'!$C$2:$C$63,MATCH('Fig 9'!A16,'Lost week of sales TOTAL'!$A$2:$A$63,0))</f>
        <v>-11.393706474848614</v>
      </c>
      <c r="F16">
        <f t="shared" si="1"/>
        <v>69274.032177436078</v>
      </c>
      <c r="G16" s="57">
        <f t="shared" si="2"/>
        <v>162021729.24775493</v>
      </c>
      <c r="H16">
        <f>INDEX([1]Sheet1!$C$3:$C$60,MATCH(A16,[1]Sheet1!$A$3:$A$60,0))</f>
        <v>10852</v>
      </c>
      <c r="I16" t="s">
        <v>136</v>
      </c>
    </row>
    <row r="17" spans="1:9" x14ac:dyDescent="0.3">
      <c r="A17" t="s">
        <v>23</v>
      </c>
      <c r="B17" t="str">
        <f t="shared" si="0"/>
        <v>Coventry</v>
      </c>
      <c r="C17" s="17">
        <f>INDEX([1]Sheet1!$G$3:$G$60,MATCH(A17,[1]Sheet1!$A$3:$A$60,0))</f>
        <v>44.183245259558596</v>
      </c>
      <c r="D17" s="19">
        <f>INDEX('Fig 4a'!$B$3:$B$64,MATCH('Fig 9'!A17,'Fig 4a'!$A$3:$A$64,0))</f>
        <v>-40.837751545342101</v>
      </c>
      <c r="E17">
        <f>INDEX('Lost week of sales TOTAL'!$C$2:$C$63,MATCH('Fig 9'!A17,'Lost week of sales TOTAL'!$A$2:$A$63,0))</f>
        <v>-7.1053663922209891</v>
      </c>
      <c r="F17">
        <f t="shared" si="1"/>
        <v>108028.36050399274</v>
      </c>
      <c r="G17" s="57">
        <f t="shared" si="2"/>
        <v>168379051.2817218</v>
      </c>
      <c r="H17">
        <f>INDEX([1]Sheet1!$C$3:$C$60,MATCH(A17,[1]Sheet1!$A$3:$A$60,0))</f>
        <v>25736</v>
      </c>
      <c r="I17" t="s">
        <v>135</v>
      </c>
    </row>
    <row r="18" spans="1:9" x14ac:dyDescent="0.3">
      <c r="A18" t="s">
        <v>24</v>
      </c>
      <c r="B18" t="str">
        <f t="shared" si="0"/>
        <v>Crawley</v>
      </c>
      <c r="C18" s="17">
        <f>INDEX([1]Sheet1!$G$3:$G$60,MATCH(A18,[1]Sheet1!$A$3:$A$60,0))</f>
        <v>46.618091833929064</v>
      </c>
      <c r="D18" s="19">
        <f>INDEX('Fig 4a'!$B$3:$B$64,MATCH('Fig 9'!A18,'Fig 4a'!$A$3:$A$64,0))</f>
        <v>-27.693123333717974</v>
      </c>
      <c r="E18">
        <f>INDEX('Lost week of sales TOTAL'!$C$2:$C$63,MATCH('Fig 9'!A18,'Lost week of sales TOTAL'!$A$2:$A$63,0))</f>
        <v>-16.751514282582363</v>
      </c>
      <c r="F18">
        <f t="shared" si="1"/>
        <v>80911.059917681268</v>
      </c>
      <c r="G18" s="57">
        <f t="shared" si="2"/>
        <v>220177261.24809271</v>
      </c>
      <c r="H18">
        <f>INDEX([1]Sheet1!$C$3:$C$60,MATCH(A18,[1]Sheet1!$A$3:$A$60,0))</f>
        <v>14548</v>
      </c>
      <c r="I18" t="s">
        <v>135</v>
      </c>
    </row>
    <row r="19" spans="1:9" x14ac:dyDescent="0.3">
      <c r="A19" t="s">
        <v>25</v>
      </c>
      <c r="B19" t="str">
        <f t="shared" si="0"/>
        <v>Derby</v>
      </c>
      <c r="C19" s="17">
        <f>INDEX([1]Sheet1!$G$3:$G$60,MATCH(A19,[1]Sheet1!$A$3:$A$60,0))</f>
        <v>41.215403128760528</v>
      </c>
      <c r="D19" s="19">
        <f>INDEX('Fig 4a'!$B$3:$B$64,MATCH('Fig 9'!A19,'Fig 4a'!$A$3:$A$64,0))</f>
        <v>-32.000067173578579</v>
      </c>
      <c r="E19">
        <f>INDEX('Lost week of sales TOTAL'!$C$2:$C$63,MATCH('Fig 9'!A19,'Lost week of sales TOTAL'!$A$2:$A$63,0))</f>
        <v>-10.184066550617516</v>
      </c>
      <c r="F19">
        <f t="shared" si="1"/>
        <v>95131.843907077433</v>
      </c>
      <c r="G19" s="57">
        <f t="shared" si="2"/>
        <v>118931736.56564651</v>
      </c>
      <c r="H19">
        <f>INDEX([1]Sheet1!$C$3:$C$60,MATCH(A19,[1]Sheet1!$A$3:$A$60,0))</f>
        <v>19944</v>
      </c>
      <c r="I19" t="s">
        <v>136</v>
      </c>
    </row>
    <row r="20" spans="1:9" x14ac:dyDescent="0.3">
      <c r="A20" t="s">
        <v>26</v>
      </c>
      <c r="C20" s="17">
        <f>INDEX([1]Sheet1!$G$3:$G$60,MATCH(A20,[1]Sheet1!$A$3:$A$60,0))</f>
        <v>40.586683940221164</v>
      </c>
      <c r="D20" s="19">
        <f>INDEX('Fig 4a'!$B$3:$B$64,MATCH('Fig 9'!A20,'Fig 4a'!$A$3:$A$64,0))</f>
        <v>-24.459855790130032</v>
      </c>
      <c r="E20">
        <f>INDEX('Lost week of sales TOTAL'!$C$2:$C$63,MATCH('Fig 9'!A20,'Lost week of sales TOTAL'!$A$2:$A$63,0))</f>
        <v>-1.2735723281931022</v>
      </c>
      <c r="F20">
        <f t="shared" si="1"/>
        <v>99056.097350694719</v>
      </c>
      <c r="G20" s="57">
        <f t="shared" si="2"/>
        <v>110133095.91550304</v>
      </c>
      <c r="H20">
        <f>INDEX([1]Sheet1!$C$3:$C$60,MATCH(A20,[1]Sheet1!$A$3:$A$60,0))</f>
        <v>21613</v>
      </c>
      <c r="I20" t="s">
        <v>136</v>
      </c>
    </row>
    <row r="21" spans="1:9" x14ac:dyDescent="0.3">
      <c r="A21" t="s">
        <v>29</v>
      </c>
      <c r="B21" t="str">
        <f t="shared" si="0"/>
        <v>Exeter</v>
      </c>
      <c r="C21" s="17">
        <f>INDEX([1]Sheet1!$G$3:$G$60,MATCH(A21,[1]Sheet1!$A$3:$A$60,0))</f>
        <v>40.286588551384433</v>
      </c>
      <c r="D21" s="19">
        <f>INDEX('Fig 4a'!$B$3:$B$64,MATCH('Fig 9'!A21,'Fig 4a'!$A$3:$A$64,0))</f>
        <v>-34.950062791281859</v>
      </c>
      <c r="E21">
        <f>INDEX('Lost week of sales TOTAL'!$C$2:$C$63,MATCH('Fig 9'!A21,'Lost week of sales TOTAL'!$A$2:$A$63,0))</f>
        <v>-16.261546986898509</v>
      </c>
      <c r="F21">
        <f t="shared" si="1"/>
        <v>110196.22371089864</v>
      </c>
      <c r="G21" s="57">
        <f t="shared" si="2"/>
        <v>106121276.54143175</v>
      </c>
      <c r="H21">
        <f>INDEX([1]Sheet1!$C$3:$C$60,MATCH(A21,[1]Sheet1!$A$3:$A$60,0))</f>
        <v>26798</v>
      </c>
      <c r="I21" t="s">
        <v>135</v>
      </c>
    </row>
    <row r="22" spans="1:9" x14ac:dyDescent="0.3">
      <c r="A22" t="s">
        <v>31</v>
      </c>
      <c r="B22" t="str">
        <f t="shared" si="0"/>
        <v>Gloucester</v>
      </c>
      <c r="C22" s="17">
        <f>INDEX([1]Sheet1!$G$3:$G$60,MATCH(A22,[1]Sheet1!$A$3:$A$60,0))</f>
        <v>46.836288871755336</v>
      </c>
      <c r="D22" s="19">
        <f>INDEX('Fig 4a'!$B$3:$B$64,MATCH('Fig 9'!A22,'Fig 4a'!$A$3:$A$64,0))</f>
        <v>-16.115207577183845</v>
      </c>
      <c r="E22">
        <f>INDEX('Lost week of sales TOTAL'!$C$2:$C$63,MATCH('Fig 9'!A22,'Lost week of sales TOTAL'!$A$2:$A$63,0))</f>
        <v>-6.5680124225563778</v>
      </c>
      <c r="F22">
        <f t="shared" si="1"/>
        <v>93945.17692048855</v>
      </c>
      <c r="G22" s="57">
        <f t="shared" si="2"/>
        <v>225378445.78348172</v>
      </c>
      <c r="H22">
        <f>INDEX([1]Sheet1!$C$3:$C$60,MATCH(A22,[1]Sheet1!$A$3:$A$60,0))</f>
        <v>19455</v>
      </c>
      <c r="I22" t="s">
        <v>135</v>
      </c>
    </row>
    <row r="23" spans="1:9" x14ac:dyDescent="0.3">
      <c r="A23" t="s">
        <v>32</v>
      </c>
      <c r="C23" s="17">
        <f>INDEX([1]Sheet1!$G$3:$G$60,MATCH(A23,[1]Sheet1!$A$3:$A$60,0))</f>
        <v>38.529173847290124</v>
      </c>
      <c r="D23" s="19">
        <f>INDEX('Fig 4a'!$B$3:$B$64,MATCH('Fig 9'!A23,'Fig 4a'!$A$3:$A$64,0))</f>
        <v>-11.885243421627729</v>
      </c>
      <c r="E23">
        <f>INDEX('Lost week of sales TOTAL'!$C$2:$C$63,MATCH('Fig 9'!A23,'Lost week of sales TOTAL'!$A$2:$A$63,0))</f>
        <v>-1.1878686410831405</v>
      </c>
      <c r="F23">
        <f t="shared" si="1"/>
        <v>113433.95078257013</v>
      </c>
      <c r="G23" s="57">
        <f t="shared" si="2"/>
        <v>84907975.179207802</v>
      </c>
      <c r="H23">
        <f>INDEX([1]Sheet1!$C$3:$C$60,MATCH(A23,[1]Sheet1!$A$3:$A$60,0))</f>
        <v>28433</v>
      </c>
      <c r="I23" t="s">
        <v>136</v>
      </c>
    </row>
    <row r="24" spans="1:9" x14ac:dyDescent="0.3">
      <c r="A24" t="s">
        <v>33</v>
      </c>
      <c r="C24" s="17">
        <f>INDEX([1]Sheet1!$G$3:$G$60,MATCH(A24,[1]Sheet1!$A$3:$A$60,0))</f>
        <v>46.135715171814908</v>
      </c>
      <c r="D24" s="19">
        <f>INDEX('Fig 4a'!$B$3:$B$64,MATCH('Fig 9'!A24,'Fig 4a'!$A$3:$A$64,0))</f>
        <v>-24.200283161420835</v>
      </c>
      <c r="E24">
        <f>INDEX('Lost week of sales TOTAL'!$C$2:$C$63,MATCH('Fig 9'!A24,'Lost week of sales TOTAL'!$A$2:$A$63,0))</f>
        <v>-2.6183945819045205</v>
      </c>
      <c r="F24">
        <f t="shared" si="1"/>
        <v>120563.04484344198</v>
      </c>
      <c r="G24" s="57">
        <f t="shared" si="2"/>
        <v>209019250.45921293</v>
      </c>
      <c r="H24">
        <f>INDEX([1]Sheet1!$C$3:$C$60,MATCH(A24,[1]Sheet1!$A$3:$A$60,0))</f>
        <v>32244</v>
      </c>
      <c r="I24" t="s">
        <v>136</v>
      </c>
    </row>
    <row r="25" spans="1:9" x14ac:dyDescent="0.3">
      <c r="A25" t="s">
        <v>34</v>
      </c>
      <c r="C25" s="17">
        <f>INDEX([1]Sheet1!$G$3:$G$60,MATCH(A25,[1]Sheet1!$A$3:$A$60,0))</f>
        <v>55.459149966967622</v>
      </c>
      <c r="D25" s="19">
        <f>INDEX('Fig 4a'!$B$3:$B$64,MATCH('Fig 9'!A25,'Fig 4a'!$A$3:$A$64,0))</f>
        <v>-30.824731681969826</v>
      </c>
      <c r="E25">
        <f>INDEX('Lost week of sales TOTAL'!$C$2:$C$63,MATCH('Fig 9'!A25,'Lost week of sales TOTAL'!$A$2:$A$63,0))</f>
        <v>-12.08538296164634</v>
      </c>
      <c r="F25">
        <f t="shared" si="1"/>
        <v>101526.25557380357</v>
      </c>
      <c r="G25" s="57">
        <f t="shared" si="2"/>
        <v>524645610.79537255</v>
      </c>
      <c r="H25">
        <f>INDEX([1]Sheet1!$C$3:$C$60,MATCH(A25,[1]Sheet1!$A$3:$A$60,0))</f>
        <v>22705</v>
      </c>
      <c r="I25" t="s">
        <v>136</v>
      </c>
    </row>
    <row r="26" spans="1:9" x14ac:dyDescent="0.3">
      <c r="A26" t="s">
        <v>35</v>
      </c>
      <c r="C26" s="17">
        <f>INDEX([1]Sheet1!$G$3:$G$60,MATCH(A26,[1]Sheet1!$A$3:$A$60,0))</f>
        <v>57.324508136992961</v>
      </c>
      <c r="D26" s="19">
        <f>INDEX('Fig 4a'!$B$3:$B$64,MATCH('Fig 9'!A26,'Fig 4a'!$A$3:$A$64,0))</f>
        <v>-39.087494556197498</v>
      </c>
      <c r="E26">
        <f>INDEX('Lost week of sales TOTAL'!$C$2:$C$63,MATCH('Fig 9'!A26,'Lost week of sales TOTAL'!$A$2:$A$63,0))</f>
        <v>-12.852207348581938</v>
      </c>
      <c r="F26">
        <f t="shared" si="1"/>
        <v>250053.61437197641</v>
      </c>
      <c r="G26" s="57">
        <f t="shared" si="2"/>
        <v>619015729.99362254</v>
      </c>
      <c r="H26">
        <f>INDEX([1]Sheet1!$C$3:$C$60,MATCH(A26,[1]Sheet1!$A$3:$A$60,0))</f>
        <v>164680</v>
      </c>
      <c r="I26" t="s">
        <v>135</v>
      </c>
    </row>
    <row r="27" spans="1:9" x14ac:dyDescent="0.3">
      <c r="A27" t="s">
        <v>36</v>
      </c>
      <c r="B27" t="s">
        <v>36</v>
      </c>
      <c r="C27" s="17">
        <f>INDEX([1]Sheet1!$G$3:$G$60,MATCH(A27,[1]Sheet1!$A$3:$A$60,0))</f>
        <v>49.34305187429004</v>
      </c>
      <c r="D27" s="19">
        <f>INDEX('Fig 4a'!$B$3:$B$64,MATCH('Fig 9'!A27,'Fig 4a'!$A$3:$A$64,0))</f>
        <v>-36.063587997344662</v>
      </c>
      <c r="E27">
        <f>INDEX('Lost week of sales TOTAL'!$C$2:$C$63,MATCH('Fig 9'!A27,'Lost week of sales TOTAL'!$A$2:$A$63,0))</f>
        <v>-10.985555744064154</v>
      </c>
      <c r="F27">
        <f t="shared" si="1"/>
        <v>152081.18198679655</v>
      </c>
      <c r="G27" s="57">
        <f t="shared" si="2"/>
        <v>292502805.40895069</v>
      </c>
      <c r="H27">
        <f>INDEX([1]Sheet1!$C$3:$C$60,MATCH(A27,[1]Sheet1!$A$3:$A$60,0))</f>
        <v>52820</v>
      </c>
      <c r="I27" t="s">
        <v>136</v>
      </c>
    </row>
    <row r="28" spans="1:9" x14ac:dyDescent="0.3">
      <c r="A28" t="s">
        <v>37</v>
      </c>
      <c r="B28" t="str">
        <f t="shared" si="0"/>
        <v>Liverpool</v>
      </c>
      <c r="C28" s="17">
        <f>INDEX([1]Sheet1!$G$3:$G$60,MATCH(A28,[1]Sheet1!$A$3:$A$60,0))</f>
        <v>50.457729989807817</v>
      </c>
      <c r="D28" s="19">
        <f>INDEX('Fig 4a'!$B$3:$B$64,MATCH('Fig 9'!A28,'Fig 4a'!$A$3:$A$64,0))</f>
        <v>-25.835133671244723</v>
      </c>
      <c r="E28">
        <f>INDEX('Lost week of sales TOTAL'!$C$2:$C$63,MATCH('Fig 9'!A28,'Lost week of sales TOTAL'!$A$2:$A$63,0))</f>
        <v>-7.1441928575237945</v>
      </c>
      <c r="F28">
        <f t="shared" si="1"/>
        <v>209875.74515455225</v>
      </c>
      <c r="G28" s="57">
        <f t="shared" si="2"/>
        <v>327068366.65778816</v>
      </c>
      <c r="H28">
        <f>INDEX([1]Sheet1!$C$3:$C$60,MATCH(A28,[1]Sheet1!$A$3:$A$60,0))</f>
        <v>108907</v>
      </c>
      <c r="I28" t="s">
        <v>135</v>
      </c>
    </row>
    <row r="29" spans="1:9" x14ac:dyDescent="0.3">
      <c r="A29" t="s">
        <v>38</v>
      </c>
      <c r="B29" t="str">
        <f t="shared" si="0"/>
        <v>London</v>
      </c>
      <c r="C29" s="17">
        <f>INDEX([1]Sheet1!$G$3:$G$60,MATCH(A29,[1]Sheet1!$A$3:$A$60,0))</f>
        <v>62.252658178606133</v>
      </c>
      <c r="D29" s="19">
        <f>INDEX('Fig 4a'!$B$3:$B$64,MATCH('Fig 9'!A29,'Fig 4a'!$A$3:$A$64,0))</f>
        <v>-47.354853107066923</v>
      </c>
      <c r="E29">
        <f>INDEX('Lost week of sales TOTAL'!$C$2:$C$63,MATCH('Fig 9'!A29,'Lost week of sales TOTAL'!$A$2:$A$63,0))</f>
        <v>-14.35031047748164</v>
      </c>
      <c r="F29">
        <f t="shared" si="1"/>
        <v>692773.2900393192</v>
      </c>
      <c r="G29" s="57">
        <f t="shared" si="2"/>
        <v>934952403.3857168</v>
      </c>
      <c r="H29">
        <f>INDEX([1]Sheet1!$C$3:$C$60,MATCH(A29,[1]Sheet1!$A$3:$A$60,0))</f>
        <v>2488358</v>
      </c>
      <c r="I29" t="s">
        <v>135</v>
      </c>
    </row>
    <row r="30" spans="1:9" x14ac:dyDescent="0.3">
      <c r="A30" t="s">
        <v>39</v>
      </c>
      <c r="C30" s="17">
        <f>INDEX([1]Sheet1!$G$3:$G$60,MATCH(A30,[1]Sheet1!$A$3:$A$60,0))</f>
        <v>42.915388171997812</v>
      </c>
      <c r="D30" s="19">
        <f>INDEX('Fig 4a'!$B$3:$B$64,MATCH('Fig 9'!A30,'Fig 4a'!$A$3:$A$64,0))</f>
        <v>-25.580776728655302</v>
      </c>
      <c r="E30">
        <f>INDEX('Lost week of sales TOTAL'!$C$2:$C$63,MATCH('Fig 9'!A30,'Lost week of sales TOTAL'!$A$2:$A$63,0))</f>
        <v>-21.011327997578949</v>
      </c>
      <c r="F30">
        <f t="shared" si="1"/>
        <v>103912.97775824874</v>
      </c>
      <c r="G30" s="57">
        <f t="shared" si="2"/>
        <v>145567768.83425844</v>
      </c>
      <c r="H30">
        <f>INDEX([1]Sheet1!$C$3:$C$60,MATCH(A30,[1]Sheet1!$A$3:$A$60,0))</f>
        <v>23791</v>
      </c>
      <c r="I30" t="s">
        <v>136</v>
      </c>
    </row>
    <row r="31" spans="1:9" x14ac:dyDescent="0.3">
      <c r="A31" t="s">
        <v>40</v>
      </c>
      <c r="B31" t="str">
        <f t="shared" si="0"/>
        <v>Manchester</v>
      </c>
      <c r="C31" s="17">
        <f>INDEX([1]Sheet1!$G$3:$G$60,MATCH(A31,[1]Sheet1!$A$3:$A$60,0))</f>
        <v>56.370324027225507</v>
      </c>
      <c r="D31" s="19">
        <f>INDEX('Fig 4a'!$B$3:$B$64,MATCH('Fig 9'!A31,'Fig 4a'!$A$3:$A$64,0))</f>
        <v>-41.268047334863439</v>
      </c>
      <c r="E31">
        <f>INDEX('Lost week of sales TOTAL'!$C$2:$C$63,MATCH('Fig 9'!A31,'Lost week of sales TOTAL'!$A$2:$A$63,0))</f>
        <v>-8.4301480229549934</v>
      </c>
      <c r="F31">
        <f t="shared" si="1"/>
        <v>290887.40217356785</v>
      </c>
      <c r="G31" s="57">
        <f t="shared" si="2"/>
        <v>569183964.33103776</v>
      </c>
      <c r="H31">
        <f>INDEX([1]Sheet1!$C$3:$C$60,MATCH(A31,[1]Sheet1!$A$3:$A$60,0))</f>
        <v>238159</v>
      </c>
      <c r="I31" t="s">
        <v>135</v>
      </c>
    </row>
    <row r="32" spans="1:9" x14ac:dyDescent="0.3">
      <c r="A32" t="s">
        <v>41</v>
      </c>
      <c r="B32" t="str">
        <f t="shared" si="0"/>
        <v>Mansfield</v>
      </c>
      <c r="C32" s="17">
        <f>INDEX([1]Sheet1!$G$3:$G$60,MATCH(A32,[1]Sheet1!$A$3:$A$60,0))</f>
        <v>37.430968944990319</v>
      </c>
      <c r="D32" s="19">
        <f>INDEX('Fig 4a'!$B$3:$B$64,MATCH('Fig 9'!A32,'Fig 4a'!$A$3:$A$64,0))</f>
        <v>-13.272004916846422</v>
      </c>
      <c r="E32">
        <f>INDEX('Lost week of sales TOTAL'!$C$2:$C$63,MATCH('Fig 9'!A32,'Lost week of sales TOTAL'!$A$2:$A$63,0))</f>
        <v>-6.5694234482774725</v>
      </c>
      <c r="F32">
        <f t="shared" si="1"/>
        <v>79134.130295250492</v>
      </c>
      <c r="G32" s="57">
        <f t="shared" si="2"/>
        <v>73477665.127153978</v>
      </c>
      <c r="H32">
        <f>INDEX([1]Sheet1!$C$3:$C$60,MATCH(A32,[1]Sheet1!$A$3:$A$60,0))</f>
        <v>13943</v>
      </c>
      <c r="I32" t="s">
        <v>136</v>
      </c>
    </row>
    <row r="33" spans="1:9" x14ac:dyDescent="0.3">
      <c r="A33" t="s">
        <v>42</v>
      </c>
      <c r="B33" t="str">
        <f t="shared" si="0"/>
        <v>Middlesbrough</v>
      </c>
      <c r="C33" s="17">
        <f>INDEX([1]Sheet1!$G$3:$G$60,MATCH(A33,[1]Sheet1!$A$3:$A$60,0))</f>
        <v>65.553134834180582</v>
      </c>
      <c r="D33" s="19">
        <f>INDEX('Fig 4a'!$B$3:$B$64,MATCH('Fig 9'!A33,'Fig 4a'!$A$3:$A$64,0))</f>
        <v>-27.611830160932271</v>
      </c>
      <c r="E33">
        <f>INDEX('Lost week of sales TOTAL'!$C$2:$C$63,MATCH('Fig 9'!A33,'Lost week of sales TOTAL'!$A$2:$A$63,0))</f>
        <v>0.5093085154482242</v>
      </c>
      <c r="F33">
        <f t="shared" si="1"/>
        <v>59688.893481058934</v>
      </c>
      <c r="G33" s="57">
        <f t="shared" si="2"/>
        <v>1210507055.7527912</v>
      </c>
      <c r="H33">
        <f>INDEX([1]Sheet1!$C$3:$C$60,MATCH(A33,[1]Sheet1!$A$3:$A$60,0))</f>
        <v>8262</v>
      </c>
      <c r="I33" t="s">
        <v>136</v>
      </c>
    </row>
    <row r="34" spans="1:9" x14ac:dyDescent="0.3">
      <c r="A34" t="s">
        <v>43</v>
      </c>
      <c r="B34" t="str">
        <f t="shared" si="0"/>
        <v>Milton Keynes</v>
      </c>
      <c r="C34" s="17">
        <f>INDEX([1]Sheet1!$G$3:$G$60,MATCH(A34,[1]Sheet1!$A$3:$A$60,0))</f>
        <v>57.157580346626283</v>
      </c>
      <c r="D34" s="19">
        <f>INDEX('Fig 4a'!$B$3:$B$64,MATCH('Fig 9'!A34,'Fig 4a'!$A$3:$A$64,0))</f>
        <v>-36.252248609783436</v>
      </c>
      <c r="E34">
        <f>INDEX('Lost week of sales TOTAL'!$C$2:$C$63,MATCH('Fig 9'!A34,'Lost week of sales TOTAL'!$A$2:$A$63,0))</f>
        <v>-16.908297130572073</v>
      </c>
      <c r="F34">
        <f t="shared" si="1"/>
        <v>144863.75319393273</v>
      </c>
      <c r="G34" s="57">
        <f t="shared" si="2"/>
        <v>610055262.11231661</v>
      </c>
      <c r="H34">
        <f>INDEX([1]Sheet1!$C$3:$C$60,MATCH(A34,[1]Sheet1!$A$3:$A$60,0))</f>
        <v>47544</v>
      </c>
      <c r="I34" t="s">
        <v>135</v>
      </c>
    </row>
    <row r="35" spans="1:9" x14ac:dyDescent="0.3">
      <c r="A35" t="s">
        <v>44</v>
      </c>
      <c r="C35" s="17">
        <f>INDEX([1]Sheet1!$G$3:$G$60,MATCH(A35,[1]Sheet1!$A$3:$A$60,0))</f>
        <v>53.653021968751055</v>
      </c>
      <c r="D35" s="19">
        <f>INDEX('Fig 4a'!$B$3:$B$64,MATCH('Fig 9'!A35,'Fig 4a'!$A$3:$A$64,0))</f>
        <v>-38.726092971122419</v>
      </c>
      <c r="E35">
        <f>INDEX('Lost week of sales TOTAL'!$C$2:$C$63,MATCH('Fig 9'!A35,'Lost week of sales TOTAL'!$A$2:$A$63,0))</f>
        <v>-8.9652527797443327</v>
      </c>
      <c r="F35">
        <f t="shared" si="1"/>
        <v>192141.18475286016</v>
      </c>
      <c r="G35" s="57">
        <f t="shared" si="2"/>
        <v>444601518.44771129</v>
      </c>
      <c r="H35">
        <f>INDEX([1]Sheet1!$C$3:$C$60,MATCH(A35,[1]Sheet1!$A$3:$A$60,0))</f>
        <v>88899</v>
      </c>
      <c r="I35" t="s">
        <v>135</v>
      </c>
    </row>
    <row r="36" spans="1:9" x14ac:dyDescent="0.3">
      <c r="A36" t="s">
        <v>45</v>
      </c>
      <c r="B36" t="str">
        <f t="shared" si="0"/>
        <v>Newport</v>
      </c>
      <c r="C36" s="17">
        <f>INDEX([1]Sheet1!$G$3:$G$60,MATCH(A36,[1]Sheet1!$A$3:$A$60,0))</f>
        <v>36.005386632645831</v>
      </c>
      <c r="D36" s="19">
        <f>INDEX('Fig 4a'!$B$3:$B$64,MATCH('Fig 9'!A36,'Fig 4a'!$A$3:$A$64,0))</f>
        <v>-22.439075355263952</v>
      </c>
      <c r="E36">
        <f>INDEX('Lost week of sales TOTAL'!$C$2:$C$63,MATCH('Fig 9'!A36,'Lost week of sales TOTAL'!$A$2:$A$63,0))</f>
        <v>-7.4707022141747652</v>
      </c>
      <c r="F36">
        <f t="shared" si="1"/>
        <v>79626.076545653093</v>
      </c>
      <c r="G36" s="57">
        <f t="shared" si="2"/>
        <v>60511426.911532961</v>
      </c>
      <c r="H36">
        <f>INDEX([1]Sheet1!$C$3:$C$60,MATCH(A36,[1]Sheet1!$A$3:$A$60,0))</f>
        <v>14109</v>
      </c>
      <c r="I36" t="s">
        <v>136</v>
      </c>
    </row>
    <row r="37" spans="1:9" x14ac:dyDescent="0.3">
      <c r="A37" t="s">
        <v>46</v>
      </c>
      <c r="B37" t="str">
        <f t="shared" si="0"/>
        <v>Northampton</v>
      </c>
      <c r="C37" s="17">
        <f>INDEX([1]Sheet1!$G$3:$G$60,MATCH(A37,[1]Sheet1!$A$3:$A$60,0))</f>
        <v>49.096541042849765</v>
      </c>
      <c r="D37" s="19">
        <f>INDEX('Fig 4a'!$B$3:$B$64,MATCH('Fig 9'!A37,'Fig 4a'!$A$3:$A$64,0))</f>
        <v>-12.475075546634303</v>
      </c>
      <c r="E37">
        <f>INDEX('Lost week of sales TOTAL'!$C$2:$C$63,MATCH('Fig 9'!A37,'Lost week of sales TOTAL'!$A$2:$A$63,0))</f>
        <v>-11.068254499254833</v>
      </c>
      <c r="F37">
        <f t="shared" si="1"/>
        <v>110839.18082943131</v>
      </c>
      <c r="G37" s="57">
        <f t="shared" si="2"/>
        <v>285268935.21707559</v>
      </c>
      <c r="H37">
        <f>INDEX([1]Sheet1!$C$3:$C$60,MATCH(A37,[1]Sheet1!$A$3:$A$60,0))</f>
        <v>27118</v>
      </c>
      <c r="I37" t="s">
        <v>136</v>
      </c>
    </row>
    <row r="38" spans="1:9" x14ac:dyDescent="0.3">
      <c r="A38" t="s">
        <v>47</v>
      </c>
      <c r="C38" s="17">
        <f>INDEX([1]Sheet1!$G$3:$G$60,MATCH(A38,[1]Sheet1!$A$3:$A$60,0))</f>
        <v>42.992443074475489</v>
      </c>
      <c r="D38" s="19">
        <f>INDEX('Fig 4a'!$B$3:$B$64,MATCH('Fig 9'!A38,'Fig 4a'!$A$3:$A$64,0))</f>
        <v>-32.692047638198879</v>
      </c>
      <c r="E38">
        <f>INDEX('Lost week of sales TOTAL'!$C$2:$C$63,MATCH('Fig 9'!A38,'Lost week of sales TOTAL'!$A$2:$A$63,0))</f>
        <v>-15.158917527136229</v>
      </c>
      <c r="F38">
        <f t="shared" si="1"/>
        <v>133968.97756940225</v>
      </c>
      <c r="G38" s="57">
        <f t="shared" si="2"/>
        <v>146879310.27348122</v>
      </c>
      <c r="H38">
        <f>INDEX([1]Sheet1!$C$3:$C$60,MATCH(A38,[1]Sheet1!$A$3:$A$60,0))</f>
        <v>40228</v>
      </c>
      <c r="I38" t="s">
        <v>135</v>
      </c>
    </row>
    <row r="39" spans="1:9" x14ac:dyDescent="0.3">
      <c r="A39" t="s">
        <v>48</v>
      </c>
      <c r="C39" s="17">
        <f>INDEX([1]Sheet1!$G$3:$G$60,MATCH(A39,[1]Sheet1!$A$3:$A$60,0))</f>
        <v>52.540701673928005</v>
      </c>
      <c r="D39" s="19">
        <f>INDEX('Fig 4a'!$B$3:$B$64,MATCH('Fig 9'!A39,'Fig 4a'!$A$3:$A$64,0))</f>
        <v>-39.942326031634103</v>
      </c>
      <c r="E39">
        <f>INDEX('Lost week of sales TOTAL'!$C$2:$C$63,MATCH('Fig 9'!A39,'Lost week of sales TOTAL'!$A$2:$A$63,0))</f>
        <v>-9.4134237482469985</v>
      </c>
      <c r="F39">
        <f t="shared" si="1"/>
        <v>190539.04410454293</v>
      </c>
      <c r="G39" s="57">
        <f t="shared" si="2"/>
        <v>400386422.92556328</v>
      </c>
      <c r="H39">
        <f>INDEX([1]Sheet1!$C$3:$C$60,MATCH(A39,[1]Sheet1!$A$3:$A$60,0))</f>
        <v>87220</v>
      </c>
      <c r="I39" t="s">
        <v>135</v>
      </c>
    </row>
    <row r="40" spans="1:9" x14ac:dyDescent="0.3">
      <c r="A40" t="s">
        <v>49</v>
      </c>
      <c r="B40" t="str">
        <f t="shared" si="0"/>
        <v>Oxford</v>
      </c>
      <c r="C40" s="17">
        <f>INDEX([1]Sheet1!$G$3:$G$60,MATCH(A40,[1]Sheet1!$A$3:$A$60,0))</f>
        <v>72.69759648717357</v>
      </c>
      <c r="D40" s="19">
        <f>INDEX('Fig 4a'!$B$3:$B$64,MATCH('Fig 9'!A40,'Fig 4a'!$A$3:$A$64,0))</f>
        <v>-41.215364018497425</v>
      </c>
      <c r="E40">
        <f>INDEX('Lost week of sales TOTAL'!$C$2:$C$63,MATCH('Fig 9'!A40,'Lost week of sales TOTAL'!$A$2:$A$63,0))</f>
        <v>-22.854035535918868</v>
      </c>
      <c r="F40">
        <f t="shared" si="1"/>
        <v>124741.744843352</v>
      </c>
      <c r="G40" s="57">
        <f t="shared" si="2"/>
        <v>2030487230.9942534</v>
      </c>
      <c r="H40">
        <f>INDEX([1]Sheet1!$C$3:$C$60,MATCH(A40,[1]Sheet1!$A$3:$A$60,0))</f>
        <v>34616</v>
      </c>
      <c r="I40" t="s">
        <v>135</v>
      </c>
    </row>
    <row r="41" spans="1:9" x14ac:dyDescent="0.3">
      <c r="A41" t="s">
        <v>50</v>
      </c>
      <c r="C41" s="17">
        <f>INDEX([1]Sheet1!$G$3:$G$60,MATCH(A41,[1]Sheet1!$A$3:$A$60,0))</f>
        <v>58.420937840785172</v>
      </c>
      <c r="D41" s="19">
        <f>INDEX('Fig 4a'!$B$3:$B$64,MATCH('Fig 9'!A41,'Fig 4a'!$A$3:$A$64,0))</f>
        <v>-31.972687625793057</v>
      </c>
      <c r="E41">
        <f>INDEX('Lost week of sales TOTAL'!$C$2:$C$63,MATCH('Fig 9'!A41,'Lost week of sales TOTAL'!$A$2:$A$63,0))</f>
        <v>-11.568341057636623</v>
      </c>
      <c r="F41">
        <f t="shared" si="1"/>
        <v>102015.21554447108</v>
      </c>
      <c r="G41" s="57">
        <f t="shared" si="2"/>
        <v>680522709.47844005</v>
      </c>
      <c r="H41">
        <f>INDEX([1]Sheet1!$C$3:$C$60,MATCH(A41,[1]Sheet1!$A$3:$A$60,0))</f>
        <v>22925</v>
      </c>
      <c r="I41" t="s">
        <v>136</v>
      </c>
    </row>
    <row r="42" spans="1:9" x14ac:dyDescent="0.3">
      <c r="A42" t="s">
        <v>51</v>
      </c>
      <c r="B42" t="str">
        <f t="shared" si="0"/>
        <v>Plymouth</v>
      </c>
      <c r="C42" s="17">
        <f>INDEX([1]Sheet1!$G$3:$G$60,MATCH(A42,[1]Sheet1!$A$3:$A$60,0))</f>
        <v>39.619739969243675</v>
      </c>
      <c r="D42" s="19">
        <f>INDEX('Fig 4a'!$B$3:$B$64,MATCH('Fig 9'!A42,'Fig 4a'!$A$3:$A$64,0))</f>
        <v>-25.141859256315783</v>
      </c>
      <c r="E42">
        <f>INDEX('Lost week of sales TOTAL'!$C$2:$C$63,MATCH('Fig 9'!A42,'Lost week of sales TOTAL'!$A$2:$A$63,0))</f>
        <v>-4.7446425087708048</v>
      </c>
      <c r="F42">
        <f t="shared" si="1"/>
        <v>98701.76548569015</v>
      </c>
      <c r="G42" s="57">
        <f t="shared" si="2"/>
        <v>97624338.546742156</v>
      </c>
      <c r="H42">
        <f>INDEX([1]Sheet1!$C$3:$C$60,MATCH(A42,[1]Sheet1!$A$3:$A$60,0))</f>
        <v>21459</v>
      </c>
      <c r="I42" t="s">
        <v>135</v>
      </c>
    </row>
    <row r="43" spans="1:9" x14ac:dyDescent="0.3">
      <c r="A43" t="s">
        <v>52</v>
      </c>
      <c r="B43" t="str">
        <f t="shared" si="0"/>
        <v>Portsmouth</v>
      </c>
      <c r="C43" s="17">
        <f>INDEX([1]Sheet1!$G$3:$G$60,MATCH(A43,[1]Sheet1!$A$3:$A$60,0))</f>
        <v>42.373719533733663</v>
      </c>
      <c r="D43" s="19">
        <f>INDEX('Fig 4a'!$B$3:$B$64,MATCH('Fig 9'!A43,'Fig 4a'!$A$3:$A$64,0))</f>
        <v>-21.554944980472644</v>
      </c>
      <c r="E43">
        <f>INDEX('Lost week of sales TOTAL'!$C$2:$C$63,MATCH('Fig 9'!A43,'Lost week of sales TOTAL'!$A$2:$A$63,0))</f>
        <v>-7.7630099713988772</v>
      </c>
      <c r="F43">
        <f t="shared" si="1"/>
        <v>79761.803077870543</v>
      </c>
      <c r="G43" s="57">
        <f t="shared" si="2"/>
        <v>136610140.69355834</v>
      </c>
      <c r="H43">
        <f>INDEX([1]Sheet1!$C$3:$C$60,MATCH(A43,[1]Sheet1!$A$3:$A$60,0))</f>
        <v>14155</v>
      </c>
      <c r="I43" t="s">
        <v>136</v>
      </c>
    </row>
    <row r="44" spans="1:9" x14ac:dyDescent="0.3">
      <c r="A44" t="s">
        <v>53</v>
      </c>
      <c r="C44" s="17">
        <f>INDEX([1]Sheet1!$G$3:$G$60,MATCH(A44,[1]Sheet1!$A$3:$A$60,0))</f>
        <v>50.270909270022656</v>
      </c>
      <c r="D44" s="19">
        <f>INDEX('Fig 4a'!$B$3:$B$64,MATCH('Fig 9'!A44,'Fig 4a'!$A$3:$A$64,0))</f>
        <v>-26.779343824028253</v>
      </c>
      <c r="E44">
        <f>INDEX('Lost week of sales TOTAL'!$C$2:$C$63,MATCH('Fig 9'!A44,'Lost week of sales TOTAL'!$A$2:$A$63,0))</f>
        <v>-3.1719982670301814</v>
      </c>
      <c r="F44">
        <f t="shared" si="1"/>
        <v>117280.90682258422</v>
      </c>
      <c r="G44" s="57">
        <f t="shared" si="2"/>
        <v>321058152.8901825</v>
      </c>
      <c r="H44">
        <f>INDEX([1]Sheet1!$C$3:$C$60,MATCH(A44,[1]Sheet1!$A$3:$A$60,0))</f>
        <v>30453</v>
      </c>
      <c r="I44" t="s">
        <v>136</v>
      </c>
    </row>
    <row r="45" spans="1:9" x14ac:dyDescent="0.3">
      <c r="A45" t="s">
        <v>54</v>
      </c>
      <c r="B45" t="str">
        <f t="shared" si="0"/>
        <v>Reading</v>
      </c>
      <c r="C45" s="17">
        <f>INDEX([1]Sheet1!$G$3:$G$60,MATCH(A45,[1]Sheet1!$A$3:$A$60,0))</f>
        <v>52.742497995113666</v>
      </c>
      <c r="D45" s="19">
        <f>INDEX('Fig 4a'!$B$3:$B$64,MATCH('Fig 9'!A45,'Fig 4a'!$A$3:$A$64,0))</f>
        <v>-38.695093650177036</v>
      </c>
      <c r="E45">
        <f>INDEX('Lost week of sales TOTAL'!$C$2:$C$63,MATCH('Fig 9'!A45,'Lost week of sales TOTAL'!$A$2:$A$63,0))</f>
        <v>-16.651659172770355</v>
      </c>
      <c r="F45">
        <f t="shared" si="1"/>
        <v>153133.90401707313</v>
      </c>
      <c r="G45" s="57">
        <f t="shared" si="2"/>
        <v>408134657.45597953</v>
      </c>
      <c r="H45">
        <f>INDEX([1]Sheet1!$C$3:$C$60,MATCH(A45,[1]Sheet1!$A$3:$A$60,0))</f>
        <v>53619</v>
      </c>
      <c r="I45" t="s">
        <v>135</v>
      </c>
    </row>
    <row r="46" spans="1:9" x14ac:dyDescent="0.3">
      <c r="A46" t="s">
        <v>55</v>
      </c>
      <c r="B46" t="str">
        <f t="shared" si="0"/>
        <v>Sheffield</v>
      </c>
      <c r="C46" s="17">
        <f>INDEX([1]Sheet1!$G$3:$G$60,MATCH(A46,[1]Sheet1!$A$3:$A$60,0))</f>
        <v>58.17405191644697</v>
      </c>
      <c r="D46" s="19">
        <f>INDEX('Fig 4a'!$B$3:$B$64,MATCH('Fig 9'!A46,'Fig 4a'!$A$3:$A$64,0))</f>
        <v>-31.268445542426051</v>
      </c>
      <c r="E46">
        <f>INDEX('Lost week of sales TOTAL'!$C$2:$C$63,MATCH('Fig 9'!A46,'Lost week of sales TOTAL'!$A$2:$A$63,0))</f>
        <v>-8.4276265345119032</v>
      </c>
      <c r="F46">
        <f t="shared" si="1"/>
        <v>182286.01276061375</v>
      </c>
      <c r="G46" s="57">
        <f t="shared" si="2"/>
        <v>666264342.08774173</v>
      </c>
      <c r="H46">
        <f>INDEX([1]Sheet1!$C$3:$C$60,MATCH(A46,[1]Sheet1!$A$3:$A$60,0))</f>
        <v>78896</v>
      </c>
      <c r="I46" t="s">
        <v>135</v>
      </c>
    </row>
    <row r="47" spans="1:9" x14ac:dyDescent="0.3">
      <c r="A47" t="s">
        <v>56</v>
      </c>
      <c r="B47" t="str">
        <f t="shared" si="0"/>
        <v>Slough</v>
      </c>
      <c r="C47" s="17">
        <f>INDEX([1]Sheet1!$G$3:$G$60,MATCH(A47,[1]Sheet1!$A$3:$A$60,0))</f>
        <v>51.558337773042084</v>
      </c>
      <c r="D47" s="19">
        <f>INDEX('Fig 4a'!$B$3:$B$64,MATCH('Fig 9'!A47,'Fig 4a'!$A$3:$A$64,0))</f>
        <v>-21.451254920432849</v>
      </c>
      <c r="E47">
        <f>INDEX('Lost week of sales TOTAL'!$C$2:$C$63,MATCH('Fig 9'!A47,'Lost week of sales TOTAL'!$A$2:$A$63,0))</f>
        <v>-9.5216146908721573</v>
      </c>
      <c r="F47">
        <f t="shared" si="1"/>
        <v>101121.83475114775</v>
      </c>
      <c r="G47" s="57">
        <f t="shared" si="2"/>
        <v>364329667.00132364</v>
      </c>
      <c r="H47">
        <f>INDEX([1]Sheet1!$C$3:$C$60,MATCH(A47,[1]Sheet1!$A$3:$A$60,0))</f>
        <v>22524</v>
      </c>
      <c r="I47" t="s">
        <v>135</v>
      </c>
    </row>
    <row r="48" spans="1:9" x14ac:dyDescent="0.3">
      <c r="A48" t="s">
        <v>57</v>
      </c>
      <c r="B48" t="str">
        <f t="shared" si="0"/>
        <v>Southampton</v>
      </c>
      <c r="C48" s="17">
        <f>INDEX([1]Sheet1!$G$3:$G$60,MATCH(A48,[1]Sheet1!$A$3:$A$60,0))</f>
        <v>33.63921693797213</v>
      </c>
      <c r="D48" s="19">
        <f>INDEX('Fig 4a'!$B$3:$B$64,MATCH('Fig 9'!A48,'Fig 4a'!$A$3:$A$64,0))</f>
        <v>-38.309335510603574</v>
      </c>
      <c r="E48">
        <f>INDEX('Lost week of sales TOTAL'!$C$2:$C$63,MATCH('Fig 9'!A48,'Lost week of sales TOTAL'!$A$2:$A$63,0))</f>
        <v>-13.751557009652476</v>
      </c>
      <c r="F48">
        <f t="shared" si="1"/>
        <v>129748.14657117054</v>
      </c>
      <c r="G48" s="57">
        <f t="shared" si="2"/>
        <v>43075406.856543817</v>
      </c>
      <c r="H48">
        <f>INDEX([1]Sheet1!$C$3:$C$60,MATCH(A48,[1]Sheet1!$A$3:$A$60,0))</f>
        <v>37596</v>
      </c>
      <c r="I48" t="s">
        <v>135</v>
      </c>
    </row>
    <row r="49" spans="1:9" x14ac:dyDescent="0.3">
      <c r="A49" t="s">
        <v>58</v>
      </c>
      <c r="C49" s="17">
        <f>INDEX([1]Sheet1!$G$3:$G$60,MATCH(A49,[1]Sheet1!$A$3:$A$60,0))</f>
        <v>41.487555188976764</v>
      </c>
      <c r="D49" s="19">
        <f>INDEX('Fig 4a'!$B$3:$B$64,MATCH('Fig 9'!A49,'Fig 4a'!$A$3:$A$64,0))</f>
        <v>-26.433198931032951</v>
      </c>
      <c r="E49">
        <f>INDEX('Lost week of sales TOTAL'!$C$2:$C$63,MATCH('Fig 9'!A49,'Lost week of sales TOTAL'!$A$2:$A$63,0))</f>
        <v>-4.9330772127498257</v>
      </c>
      <c r="F49">
        <f t="shared" si="1"/>
        <v>96722.833504797178</v>
      </c>
      <c r="G49" s="57">
        <f t="shared" si="2"/>
        <v>122910565.17989905</v>
      </c>
      <c r="H49">
        <f>INDEX([1]Sheet1!$C$3:$C$60,MATCH(A49,[1]Sheet1!$A$3:$A$60,0))</f>
        <v>20611</v>
      </c>
      <c r="I49" t="s">
        <v>136</v>
      </c>
    </row>
    <row r="50" spans="1:9" x14ac:dyDescent="0.3">
      <c r="A50" t="s">
        <v>59</v>
      </c>
      <c r="B50" t="str">
        <f t="shared" si="0"/>
        <v>Stoke</v>
      </c>
      <c r="C50" s="17">
        <f>INDEX([1]Sheet1!$G$3:$G$60,MATCH(A50,[1]Sheet1!$A$3:$A$60,0))</f>
        <v>35.904386397240017</v>
      </c>
      <c r="D50" s="19">
        <f>INDEX('Fig 4a'!$B$3:$B$64,MATCH('Fig 9'!A50,'Fig 4a'!$A$3:$A$64,0))</f>
        <v>-32.920467171493286</v>
      </c>
      <c r="E50">
        <f>INDEX('Lost week of sales TOTAL'!$C$2:$C$63,MATCH('Fig 9'!A50,'Lost week of sales TOTAL'!$A$2:$A$63,0))</f>
        <v>-5.5406244915789804</v>
      </c>
      <c r="F50">
        <f t="shared" si="1"/>
        <v>73666.335140752446</v>
      </c>
      <c r="G50" s="57">
        <f t="shared" si="2"/>
        <v>59667459.275026515</v>
      </c>
      <c r="H50">
        <f>INDEX([1]Sheet1!$C$3:$C$60,MATCH(A50,[1]Sheet1!$A$3:$A$60,0))</f>
        <v>12174</v>
      </c>
      <c r="I50" t="s">
        <v>136</v>
      </c>
    </row>
    <row r="51" spans="1:9" x14ac:dyDescent="0.3">
      <c r="A51" t="s">
        <v>60</v>
      </c>
      <c r="B51" t="str">
        <f t="shared" si="0"/>
        <v>Sunderland</v>
      </c>
      <c r="C51" s="17">
        <f>INDEX([1]Sheet1!$G$3:$G$60,MATCH(A51,[1]Sheet1!$A$3:$A$60,0))</f>
        <v>32.439941166857331</v>
      </c>
      <c r="D51" s="19">
        <f>INDEX('Fig 4a'!$B$3:$B$64,MATCH('Fig 9'!A51,'Fig 4a'!$A$3:$A$64,0))</f>
        <v>-29.317358655080341</v>
      </c>
      <c r="E51">
        <f>INDEX('Lost week of sales TOTAL'!$C$2:$C$63,MATCH('Fig 9'!A51,'Lost week of sales TOTAL'!$A$2:$A$63,0))</f>
        <v>3.619781120562775</v>
      </c>
      <c r="F51">
        <f t="shared" si="1"/>
        <v>73871.865980211005</v>
      </c>
      <c r="G51" s="57">
        <f t="shared" si="2"/>
        <v>35925290.573526703</v>
      </c>
      <c r="H51">
        <f>INDEX([1]Sheet1!$C$3:$C$60,MATCH(A51,[1]Sheet1!$A$3:$A$60,0))</f>
        <v>12238</v>
      </c>
      <c r="I51" t="s">
        <v>136</v>
      </c>
    </row>
    <row r="52" spans="1:9" x14ac:dyDescent="0.3">
      <c r="A52" t="s">
        <v>61</v>
      </c>
      <c r="C52" s="17">
        <f>INDEX([1]Sheet1!$G$3:$G$60,MATCH(A52,[1]Sheet1!$A$3:$A$60,0))</f>
        <v>38.63309038537075</v>
      </c>
      <c r="D52" s="19">
        <f>INDEX('Fig 4a'!$B$3:$B$64,MATCH('Fig 9'!A52,'Fig 4a'!$A$3:$A$64,0))</f>
        <v>-24.838850895872074</v>
      </c>
      <c r="E52">
        <f>INDEX('Lost week of sales TOTAL'!$C$2:$C$63,MATCH('Fig 9'!A52,'Lost week of sales TOTAL'!$A$2:$A$63,0))</f>
        <v>-3.2477422707709831</v>
      </c>
      <c r="F52">
        <f t="shared" si="1"/>
        <v>101988.61795612128</v>
      </c>
      <c r="G52" s="57">
        <f t="shared" si="2"/>
        <v>86059189.329265371</v>
      </c>
      <c r="H52">
        <f>INDEX([1]Sheet1!$C$3:$C$60,MATCH(A52,[1]Sheet1!$A$3:$A$60,0))</f>
        <v>22913</v>
      </c>
      <c r="I52" t="s">
        <v>136</v>
      </c>
    </row>
    <row r="53" spans="1:9" x14ac:dyDescent="0.3">
      <c r="A53" t="s">
        <v>62</v>
      </c>
      <c r="C53" s="17">
        <f>INDEX([1]Sheet1!$G$3:$G$60,MATCH(A53,[1]Sheet1!$A$3:$A$60,0))</f>
        <v>52.445781225265151</v>
      </c>
      <c r="D53" s="19">
        <f>INDEX('Fig 4a'!$B$3:$B$64,MATCH('Fig 9'!A53,'Fig 4a'!$A$3:$A$64,0))</f>
        <v>-28.373335235225415</v>
      </c>
      <c r="E53">
        <f>INDEX('Lost week of sales TOTAL'!$C$2:$C$63,MATCH('Fig 9'!A53,'Lost week of sales TOTAL'!$A$2:$A$63,0))</f>
        <v>-12.78443642410442</v>
      </c>
      <c r="F53">
        <f t="shared" si="1"/>
        <v>92703.388784556068</v>
      </c>
      <c r="G53" s="57">
        <f t="shared" si="2"/>
        <v>396782760.8316409</v>
      </c>
      <c r="H53">
        <f>INDEX([1]Sheet1!$C$3:$C$60,MATCH(A53,[1]Sheet1!$A$3:$A$60,0))</f>
        <v>18951</v>
      </c>
      <c r="I53" t="s">
        <v>135</v>
      </c>
    </row>
    <row r="54" spans="1:9" x14ac:dyDescent="0.3">
      <c r="A54" t="s">
        <v>63</v>
      </c>
      <c r="B54" t="str">
        <f t="shared" si="0"/>
        <v>Telford</v>
      </c>
      <c r="C54" s="17">
        <f>INDEX([1]Sheet1!$G$3:$G$60,MATCH(A54,[1]Sheet1!$A$3:$A$60,0))</f>
        <v>49.616287182089174</v>
      </c>
      <c r="D54" s="19">
        <f>INDEX('Fig 4a'!$B$3:$B$64,MATCH('Fig 9'!A54,'Fig 4a'!$A$3:$A$64,0))</f>
        <v>-19.197555621128391</v>
      </c>
      <c r="E54">
        <f>INDEX('Lost week of sales TOTAL'!$C$2:$C$63,MATCH('Fig 9'!A54,'Lost week of sales TOTAL'!$A$2:$A$63,0))</f>
        <v>-7.7201125722001791</v>
      </c>
      <c r="F54">
        <f t="shared" si="1"/>
        <v>84364.708968788575</v>
      </c>
      <c r="G54" s="57">
        <f t="shared" si="2"/>
        <v>300691611.85585934</v>
      </c>
      <c r="H54">
        <f>INDEX([1]Sheet1!$C$3:$C$60,MATCH(A54,[1]Sheet1!$A$3:$A$60,0))</f>
        <v>15767</v>
      </c>
      <c r="I54" t="s">
        <v>135</v>
      </c>
    </row>
    <row r="55" spans="1:9" x14ac:dyDescent="0.3">
      <c r="A55" t="s">
        <v>64</v>
      </c>
      <c r="C55" s="17">
        <f>INDEX([1]Sheet1!$G$3:$G$60,MATCH(A55,[1]Sheet1!$A$3:$A$60,0))</f>
        <v>39.832163403177283</v>
      </c>
      <c r="D55" s="19">
        <f>INDEX('Fig 4a'!$B$3:$B$64,MATCH('Fig 9'!A55,'Fig 4a'!$A$3:$A$64,0))</f>
        <v>-13.462880184754727</v>
      </c>
      <c r="E55">
        <f>INDEX('Lost week of sales TOTAL'!$C$2:$C$63,MATCH('Fig 9'!A55,'Lost week of sales TOTAL'!$A$2:$A$63,0))</f>
        <v>-1.8438182747303677</v>
      </c>
      <c r="F55">
        <f t="shared" si="1"/>
        <v>92693.455301064969</v>
      </c>
      <c r="G55" s="57">
        <f t="shared" si="2"/>
        <v>100269644.31314862</v>
      </c>
      <c r="H55">
        <f>INDEX([1]Sheet1!$C$3:$C$60,MATCH(A55,[1]Sheet1!$A$3:$A$60,0))</f>
        <v>18947</v>
      </c>
      <c r="I55" t="s">
        <v>136</v>
      </c>
    </row>
    <row r="56" spans="1:9" x14ac:dyDescent="0.3">
      <c r="A56" t="s">
        <v>65</v>
      </c>
      <c r="B56" t="str">
        <f t="shared" si="0"/>
        <v>Warrington</v>
      </c>
      <c r="C56" s="17">
        <f>INDEX([1]Sheet1!$G$3:$G$60,MATCH(A56,[1]Sheet1!$A$3:$A$60,0))</f>
        <v>62.284584980237156</v>
      </c>
      <c r="D56" s="19">
        <f>INDEX('Fig 4a'!$B$3:$B$64,MATCH('Fig 9'!A56,'Fig 4a'!$A$3:$A$64,0))</f>
        <v>-10.763822344532306</v>
      </c>
      <c r="E56">
        <f>INDEX('Lost week of sales TOTAL'!$C$2:$C$63,MATCH('Fig 9'!A56,'Lost week of sales TOTAL'!$A$2:$A$63,0))</f>
        <v>-8.3131435036535528</v>
      </c>
      <c r="F56">
        <f t="shared" si="1"/>
        <v>130326.3073290059</v>
      </c>
      <c r="G56" s="57">
        <f t="shared" si="2"/>
        <v>937352354.98524904</v>
      </c>
      <c r="H56">
        <f>INDEX([1]Sheet1!$C$3:$C$60,MATCH(A56,[1]Sheet1!$A$3:$A$60,0))</f>
        <v>37950</v>
      </c>
      <c r="I56" t="s">
        <v>136</v>
      </c>
    </row>
    <row r="57" spans="1:9" x14ac:dyDescent="0.3">
      <c r="A57" t="s">
        <v>66</v>
      </c>
      <c r="B57" t="str">
        <f t="shared" si="0"/>
        <v>Wigan</v>
      </c>
      <c r="C57" s="17">
        <f>INDEX([1]Sheet1!$G$3:$G$60,MATCH(A57,[1]Sheet1!$A$3:$A$60,0))</f>
        <v>45.92053629823414</v>
      </c>
      <c r="D57" s="19">
        <f>INDEX('Fig 4a'!$B$3:$B$64,MATCH('Fig 9'!A57,'Fig 4a'!$A$3:$A$64,0))</f>
        <v>-28.874905897506448</v>
      </c>
      <c r="E57">
        <f>INDEX('Lost week of sales TOTAL'!$C$2:$C$63,MATCH('Fig 9'!A57,'Lost week of sales TOTAL'!$A$2:$A$63,0))</f>
        <v>1.6501730678352244</v>
      </c>
      <c r="F57">
        <f t="shared" si="1"/>
        <v>73852.623755135806</v>
      </c>
      <c r="G57" s="57">
        <f t="shared" si="2"/>
        <v>204190135.51255819</v>
      </c>
      <c r="H57">
        <f>INDEX([1]Sheet1!$C$3:$C$60,MATCH(A57,[1]Sheet1!$A$3:$A$60,0))</f>
        <v>12232</v>
      </c>
      <c r="I57" t="s">
        <v>136</v>
      </c>
    </row>
    <row r="58" spans="1:9" x14ac:dyDescent="0.3">
      <c r="A58" t="s">
        <v>67</v>
      </c>
      <c r="B58" t="str">
        <f t="shared" si="0"/>
        <v>Worthing</v>
      </c>
      <c r="C58" s="17">
        <f>INDEX([1]Sheet1!$G$3:$G$60,MATCH(A58,[1]Sheet1!$A$3:$A$60,0))</f>
        <v>28.518078424715672</v>
      </c>
      <c r="D58" s="19">
        <f>INDEX('Fig 4a'!$B$3:$B$64,MATCH('Fig 9'!A58,'Fig 4a'!$A$3:$A$64,0))</f>
        <v>-16.677653183154334</v>
      </c>
      <c r="E58">
        <f>INDEX('Lost week of sales TOTAL'!$C$2:$C$63,MATCH('Fig 9'!A58,'Lost week of sales TOTAL'!$A$2:$A$63,0))</f>
        <v>-5.8814511054067484</v>
      </c>
      <c r="F58">
        <f t="shared" si="1"/>
        <v>89464.015298079554</v>
      </c>
      <c r="G58" s="57">
        <f t="shared" si="2"/>
        <v>18862588.696593489</v>
      </c>
      <c r="H58">
        <f>INDEX([1]Sheet1!$C$3:$C$60,MATCH(A58,[1]Sheet1!$A$3:$A$60,0))</f>
        <v>17673</v>
      </c>
      <c r="I58" t="s">
        <v>135</v>
      </c>
    </row>
    <row r="59" spans="1:9" x14ac:dyDescent="0.3">
      <c r="A59" t="s">
        <v>68</v>
      </c>
      <c r="B59" t="str">
        <f t="shared" si="0"/>
        <v>York</v>
      </c>
      <c r="C59" s="17">
        <f>INDEX([1]Sheet1!$G$3:$G$60,MATCH(A59,[1]Sheet1!$A$3:$A$60,0))</f>
        <v>43.137046673392447</v>
      </c>
      <c r="D59" s="19">
        <f>INDEX('Fig 4a'!$B$3:$B$64,MATCH('Fig 9'!A59,'Fig 4a'!$A$3:$A$64,0))</f>
        <v>-21.579363244628436</v>
      </c>
      <c r="E59">
        <f>INDEX('Lost week of sales TOTAL'!$C$2:$C$63,MATCH('Fig 9'!A59,'Lost week of sales TOTAL'!$A$2:$A$63,0))</f>
        <v>-14.69726961249955</v>
      </c>
      <c r="F59">
        <f t="shared" si="1"/>
        <v>129862.73920792516</v>
      </c>
      <c r="G59" s="57">
        <f t="shared" si="2"/>
        <v>149366100.02734292</v>
      </c>
      <c r="H59">
        <f>INDEX([1]Sheet1!$C$3:$C$60,MATCH(A59,[1]Sheet1!$A$3:$A$60,0))</f>
        <v>37666</v>
      </c>
      <c r="I59" t="s">
        <v>135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4"/>
  <sheetViews>
    <sheetView workbookViewId="0">
      <selection activeCell="B4" sqref="A2:B4"/>
    </sheetView>
  </sheetViews>
  <sheetFormatPr defaultRowHeight="14.4" x14ac:dyDescent="0.3"/>
  <sheetData>
    <row r="2" spans="1:2" x14ac:dyDescent="0.3">
      <c r="A2" t="s">
        <v>230</v>
      </c>
    </row>
    <row r="3" spans="1:2" x14ac:dyDescent="0.3">
      <c r="A3" t="s">
        <v>265</v>
      </c>
      <c r="B3">
        <v>-28</v>
      </c>
    </row>
    <row r="4" spans="1:2" x14ac:dyDescent="0.3">
      <c r="A4" t="s">
        <v>236</v>
      </c>
      <c r="B4">
        <v>-9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C6"/>
  <sheetViews>
    <sheetView workbookViewId="0">
      <selection activeCell="C6" sqref="C6"/>
    </sheetView>
  </sheetViews>
  <sheetFormatPr defaultRowHeight="14.4" x14ac:dyDescent="0.3"/>
  <sheetData>
    <row r="2" spans="1:3" x14ac:dyDescent="0.3">
      <c r="A2" t="s">
        <v>238</v>
      </c>
    </row>
    <row r="3" spans="1:3" x14ac:dyDescent="0.3">
      <c r="B3" t="s">
        <v>265</v>
      </c>
      <c r="C3" t="s">
        <v>236</v>
      </c>
    </row>
    <row r="4" spans="1:3" x14ac:dyDescent="0.3">
      <c r="A4" t="s">
        <v>218</v>
      </c>
      <c r="B4" s="24">
        <f>1.15263657784189*100</f>
        <v>115.26365778418901</v>
      </c>
      <c r="C4" s="24">
        <f>100*1.08748586703515</f>
        <v>108.74858670351499</v>
      </c>
    </row>
    <row r="5" spans="1:3" x14ac:dyDescent="0.3">
      <c r="A5" t="s">
        <v>237</v>
      </c>
      <c r="B5" s="24">
        <f>0.674380345931242*100</f>
        <v>67.4380345931242</v>
      </c>
      <c r="C5" s="24">
        <f>100*0.946539791854072</f>
        <v>94.653979185407195</v>
      </c>
    </row>
    <row r="6" spans="1:3" x14ac:dyDescent="0.3">
      <c r="A6" t="s">
        <v>74</v>
      </c>
      <c r="B6" s="24">
        <f>100*0.870498080823967</f>
        <v>87.049808082396694</v>
      </c>
      <c r="C6" s="24">
        <f>100*0.940333082495547</f>
        <v>94.033308249554707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"/>
  <sheetViews>
    <sheetView workbookViewId="0">
      <selection activeCell="D25" sqref="D25"/>
    </sheetView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047"/>
  <sheetViews>
    <sheetView workbookViewId="0">
      <selection activeCell="I3" sqref="I3"/>
    </sheetView>
  </sheetViews>
  <sheetFormatPr defaultColWidth="11.44140625" defaultRowHeight="14.4" x14ac:dyDescent="0.3"/>
  <cols>
    <col min="8" max="9" width="11.44140625" style="10"/>
  </cols>
  <sheetData>
    <row r="1" spans="1:9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2" t="s">
        <v>83</v>
      </c>
      <c r="I1" s="23" t="s">
        <v>91</v>
      </c>
    </row>
    <row r="2" spans="1:9" x14ac:dyDescent="0.3">
      <c r="A2" s="3" t="s">
        <v>7</v>
      </c>
      <c r="B2" s="2">
        <v>43466</v>
      </c>
      <c r="C2" s="7">
        <v>0.88202242866858205</v>
      </c>
      <c r="D2" s="7">
        <v>0.15561039736070301</v>
      </c>
      <c r="E2" s="7">
        <v>2.9616945101662899E-2</v>
      </c>
      <c r="F2" s="7">
        <v>0.67621027711961901</v>
      </c>
      <c r="G2" s="7">
        <v>0.138562380418015</v>
      </c>
      <c r="H2" s="9">
        <f>D2+E2</f>
        <v>0.18522734246236591</v>
      </c>
      <c r="I2" s="9">
        <f>D2/(D2+F2)</f>
        <v>0.18707204826078677</v>
      </c>
    </row>
    <row r="3" spans="1:9" x14ac:dyDescent="0.3">
      <c r="A3" s="3" t="s">
        <v>7</v>
      </c>
      <c r="B3" s="2">
        <v>43497</v>
      </c>
      <c r="C3" s="7">
        <v>0.908172403673142</v>
      </c>
      <c r="D3" s="7">
        <v>0.16023052682795599</v>
      </c>
      <c r="E3" s="7">
        <v>2.5958487139212501E-2</v>
      </c>
      <c r="F3" s="7">
        <v>0.68751743445894198</v>
      </c>
      <c r="G3" s="7">
        <v>0.126293551573889</v>
      </c>
      <c r="H3" s="9">
        <f t="shared" ref="H3:H66" si="0">D3+E3</f>
        <v>0.1861890139671685</v>
      </c>
      <c r="I3" s="9">
        <f t="shared" ref="I3:I66" si="1">D3/(D3+F3)</f>
        <v>0.1890072688405206</v>
      </c>
    </row>
    <row r="4" spans="1:9" x14ac:dyDescent="0.3">
      <c r="A4" s="3" t="s">
        <v>7</v>
      </c>
      <c r="B4" s="2">
        <v>43525</v>
      </c>
      <c r="C4" s="7">
        <v>1.09117953752139</v>
      </c>
      <c r="D4" s="7">
        <v>0.16216451234603799</v>
      </c>
      <c r="E4" s="7">
        <v>2.9964355088136298E-2</v>
      </c>
      <c r="F4" s="7">
        <v>0.68966791112118297</v>
      </c>
      <c r="G4" s="7">
        <v>0.118203221444643</v>
      </c>
      <c r="H4" s="9">
        <f t="shared" si="0"/>
        <v>0.19212886743417429</v>
      </c>
      <c r="I4" s="9">
        <f t="shared" si="1"/>
        <v>0.19037137807689727</v>
      </c>
    </row>
    <row r="5" spans="1:9" x14ac:dyDescent="0.3">
      <c r="A5" s="3" t="s">
        <v>7</v>
      </c>
      <c r="B5" s="2">
        <v>43556</v>
      </c>
      <c r="C5" s="7">
        <v>0.959400816151743</v>
      </c>
      <c r="D5" s="7">
        <v>0.169876425137685</v>
      </c>
      <c r="E5" s="7">
        <v>3.2233830281908599E-2</v>
      </c>
      <c r="F5" s="7">
        <v>0.72595603224480298</v>
      </c>
      <c r="G5" s="7">
        <v>7.1933712335603694E-2</v>
      </c>
      <c r="H5" s="9">
        <f t="shared" si="0"/>
        <v>0.2021102554195936</v>
      </c>
      <c r="I5" s="9">
        <f t="shared" si="1"/>
        <v>0.18962968324907872</v>
      </c>
    </row>
    <row r="6" spans="1:9" x14ac:dyDescent="0.3">
      <c r="A6" s="3" t="s">
        <v>7</v>
      </c>
      <c r="B6" s="2">
        <v>43586</v>
      </c>
      <c r="C6" s="7">
        <v>1.0044633327949199</v>
      </c>
      <c r="D6" s="7">
        <v>0.180377772827718</v>
      </c>
      <c r="E6" s="7">
        <v>2.7589541672975702E-2</v>
      </c>
      <c r="F6" s="7">
        <v>0.72605579292601496</v>
      </c>
      <c r="G6" s="7">
        <v>6.5976892573290799E-2</v>
      </c>
      <c r="H6" s="9">
        <f t="shared" si="0"/>
        <v>0.2079673145006937</v>
      </c>
      <c r="I6" s="9">
        <f t="shared" si="1"/>
        <v>0.19899723448317716</v>
      </c>
    </row>
    <row r="7" spans="1:9" x14ac:dyDescent="0.3">
      <c r="A7" s="3" t="s">
        <v>7</v>
      </c>
      <c r="B7" s="2">
        <v>43617</v>
      </c>
      <c r="C7" s="7">
        <v>0.95535369554891902</v>
      </c>
      <c r="D7" s="7">
        <v>0.181836682613535</v>
      </c>
      <c r="E7" s="7">
        <v>2.8052136751517701E-2</v>
      </c>
      <c r="F7" s="7">
        <v>0.72920494385259005</v>
      </c>
      <c r="G7" s="7">
        <v>6.0906236782357202E-2</v>
      </c>
      <c r="H7" s="9">
        <f t="shared" si="0"/>
        <v>0.20988881936505271</v>
      </c>
      <c r="I7" s="9">
        <f t="shared" si="1"/>
        <v>0.19959206838755372</v>
      </c>
    </row>
    <row r="8" spans="1:9" x14ac:dyDescent="0.3">
      <c r="A8" s="3" t="s">
        <v>7</v>
      </c>
      <c r="B8" s="2">
        <v>43647</v>
      </c>
      <c r="C8" s="7">
        <v>0.95557622280462795</v>
      </c>
      <c r="D8" s="7">
        <v>0.178992902434052</v>
      </c>
      <c r="E8" s="7">
        <v>2.9105780335655501E-2</v>
      </c>
      <c r="F8" s="7">
        <v>0.72510322732022903</v>
      </c>
      <c r="G8" s="7">
        <v>6.6798089910063294E-2</v>
      </c>
      <c r="H8" s="9">
        <f t="shared" si="0"/>
        <v>0.2080986827697075</v>
      </c>
      <c r="I8" s="9">
        <f t="shared" si="1"/>
        <v>0.19797994543201886</v>
      </c>
    </row>
    <row r="9" spans="1:9" x14ac:dyDescent="0.3">
      <c r="A9" s="3" t="s">
        <v>7</v>
      </c>
      <c r="B9" s="2">
        <v>43678</v>
      </c>
      <c r="C9" s="7">
        <v>0.98794525713928105</v>
      </c>
      <c r="D9" s="7">
        <v>0.175366653399911</v>
      </c>
      <c r="E9" s="7">
        <v>2.7800091967975098E-2</v>
      </c>
      <c r="F9" s="7">
        <v>0.73016438321038402</v>
      </c>
      <c r="G9" s="7">
        <v>6.6668871421729406E-2</v>
      </c>
      <c r="H9" s="9">
        <f t="shared" si="0"/>
        <v>0.20316674536788609</v>
      </c>
      <c r="I9" s="9">
        <f t="shared" si="1"/>
        <v>0.19366167067709456</v>
      </c>
    </row>
    <row r="10" spans="1:9" x14ac:dyDescent="0.3">
      <c r="A10" s="3" t="s">
        <v>7</v>
      </c>
      <c r="B10" s="2">
        <v>43709</v>
      </c>
      <c r="C10" s="7">
        <v>0.95108510359229304</v>
      </c>
      <c r="D10" s="7">
        <v>0.17348689098523301</v>
      </c>
      <c r="E10" s="7">
        <v>2.7592383238768201E-2</v>
      </c>
      <c r="F10" s="7">
        <v>0.73428604947545595</v>
      </c>
      <c r="G10" s="7">
        <v>6.4634676300542496E-2</v>
      </c>
      <c r="H10" s="9">
        <f t="shared" si="0"/>
        <v>0.20107927422400121</v>
      </c>
      <c r="I10" s="9">
        <f t="shared" si="1"/>
        <v>0.1911126486070289</v>
      </c>
    </row>
    <row r="11" spans="1:9" x14ac:dyDescent="0.3">
      <c r="A11" s="3" t="s">
        <v>7</v>
      </c>
      <c r="B11" s="2">
        <v>43739</v>
      </c>
      <c r="C11" s="7">
        <v>0.98825105980008499</v>
      </c>
      <c r="D11" s="7">
        <v>0.175195429160207</v>
      </c>
      <c r="E11" s="7">
        <v>2.63557303824071E-2</v>
      </c>
      <c r="F11" s="7">
        <v>0.73377866076698595</v>
      </c>
      <c r="G11" s="7">
        <v>6.4670179690399801E-2</v>
      </c>
      <c r="H11" s="9">
        <f t="shared" si="0"/>
        <v>0.2015511595426141</v>
      </c>
      <c r="I11" s="9">
        <f t="shared" si="1"/>
        <v>0.19273973934090882</v>
      </c>
    </row>
    <row r="12" spans="1:9" x14ac:dyDescent="0.3">
      <c r="A12" s="3" t="s">
        <v>7</v>
      </c>
      <c r="B12" s="2">
        <v>43770</v>
      </c>
      <c r="C12" s="7">
        <v>1.0614989051480099</v>
      </c>
      <c r="D12" s="7">
        <v>0.18636244960036399</v>
      </c>
      <c r="E12" s="7">
        <v>3.1820719976631703E-2</v>
      </c>
      <c r="F12" s="7">
        <v>0.71615365560011801</v>
      </c>
      <c r="G12" s="7">
        <v>6.5663174822886403E-2</v>
      </c>
      <c r="H12" s="9">
        <f t="shared" si="0"/>
        <v>0.21818316957699568</v>
      </c>
      <c r="I12" s="9">
        <f t="shared" si="1"/>
        <v>0.20649210415914523</v>
      </c>
    </row>
    <row r="13" spans="1:9" x14ac:dyDescent="0.3">
      <c r="A13" s="3" t="s">
        <v>7</v>
      </c>
      <c r="B13" s="2">
        <v>43800</v>
      </c>
      <c r="C13" s="7">
        <v>1.2550512371570099</v>
      </c>
      <c r="D13" s="7">
        <v>0.213308222204111</v>
      </c>
      <c r="E13" s="7">
        <v>2.02926926186533E-2</v>
      </c>
      <c r="F13" s="7">
        <v>0.72086102429557897</v>
      </c>
      <c r="G13" s="7">
        <v>4.55380608816571E-2</v>
      </c>
      <c r="H13" s="9">
        <f t="shared" si="0"/>
        <v>0.23360091482276429</v>
      </c>
      <c r="I13" s="9">
        <f t="shared" si="1"/>
        <v>0.22834001761819053</v>
      </c>
    </row>
    <row r="14" spans="1:9" x14ac:dyDescent="0.3">
      <c r="A14" s="3" t="s">
        <v>7</v>
      </c>
      <c r="B14" s="2">
        <v>43831</v>
      </c>
      <c r="C14" s="7">
        <v>0.89607348832909794</v>
      </c>
      <c r="D14" s="7">
        <v>0.16176832047884099</v>
      </c>
      <c r="E14" s="7">
        <v>2.9217169824377699E-2</v>
      </c>
      <c r="F14" s="7">
        <v>0.740022567557164</v>
      </c>
      <c r="G14" s="7">
        <v>6.8991942139617096E-2</v>
      </c>
      <c r="H14" s="9">
        <f t="shared" si="0"/>
        <v>0.19098549030321868</v>
      </c>
      <c r="I14" s="9">
        <f t="shared" si="1"/>
        <v>0.17938562323595156</v>
      </c>
    </row>
    <row r="15" spans="1:9" x14ac:dyDescent="0.3">
      <c r="A15" s="3" t="s">
        <v>7</v>
      </c>
      <c r="B15" s="2">
        <v>43862</v>
      </c>
      <c r="C15" s="7">
        <v>0.92464555882324195</v>
      </c>
      <c r="D15" s="7">
        <v>0.16837487411162499</v>
      </c>
      <c r="E15" s="7">
        <v>2.5855517228659801E-2</v>
      </c>
      <c r="F15" s="7">
        <v>0.74422691499974902</v>
      </c>
      <c r="G15" s="7">
        <v>6.15426936599658E-2</v>
      </c>
      <c r="H15" s="9">
        <f t="shared" si="0"/>
        <v>0.1942303913402848</v>
      </c>
      <c r="I15" s="9">
        <f t="shared" si="1"/>
        <v>0.18449982908271123</v>
      </c>
    </row>
    <row r="16" spans="1:9" x14ac:dyDescent="0.3">
      <c r="A16" s="3" t="s">
        <v>7</v>
      </c>
      <c r="B16" s="2">
        <v>43891</v>
      </c>
      <c r="C16" s="7">
        <v>0.78074700037496803</v>
      </c>
      <c r="D16" s="7">
        <v>0.135825842917418</v>
      </c>
      <c r="E16" s="7">
        <v>2.9493433654666501E-2</v>
      </c>
      <c r="F16" s="7">
        <v>0.76415468593698999</v>
      </c>
      <c r="G16" s="7">
        <v>7.05260374909253E-2</v>
      </c>
      <c r="H16" s="9">
        <f t="shared" si="0"/>
        <v>0.16531927657208451</v>
      </c>
      <c r="I16" s="9">
        <f t="shared" si="1"/>
        <v>0.1509208683551318</v>
      </c>
    </row>
    <row r="17" spans="1:9" x14ac:dyDescent="0.3">
      <c r="A17" s="3" t="s">
        <v>7</v>
      </c>
      <c r="B17" s="2">
        <v>43922</v>
      </c>
      <c r="C17" s="7">
        <v>0.36355166368999398</v>
      </c>
      <c r="D17" s="7">
        <v>4.4899308763904501E-2</v>
      </c>
      <c r="E17" s="7">
        <v>5.4230228182918797E-2</v>
      </c>
      <c r="F17" s="7">
        <v>0.76878685877858499</v>
      </c>
      <c r="G17" s="7">
        <v>0.13208360427459201</v>
      </c>
      <c r="H17" s="9">
        <f t="shared" si="0"/>
        <v>9.9129536946823305E-2</v>
      </c>
      <c r="I17" s="9">
        <f t="shared" si="1"/>
        <v>5.518013031917484E-2</v>
      </c>
    </row>
    <row r="18" spans="1:9" x14ac:dyDescent="0.3">
      <c r="A18" s="3" t="s">
        <v>7</v>
      </c>
      <c r="B18" s="2">
        <v>43952</v>
      </c>
      <c r="C18" s="7">
        <v>0.44037989722988602</v>
      </c>
      <c r="D18" s="7">
        <v>4.1829776490432499E-2</v>
      </c>
      <c r="E18" s="7">
        <v>4.8324051017777203E-2</v>
      </c>
      <c r="F18" s="7">
        <v>0.78174420506055897</v>
      </c>
      <c r="G18" s="7">
        <v>0.12810196743123101</v>
      </c>
      <c r="H18" s="9">
        <f t="shared" si="0"/>
        <v>9.0153827508209702E-2</v>
      </c>
      <c r="I18" s="9">
        <f t="shared" si="1"/>
        <v>5.0790551216366484E-2</v>
      </c>
    </row>
    <row r="19" spans="1:9" x14ac:dyDescent="0.3">
      <c r="A19" s="3" t="s">
        <v>7</v>
      </c>
      <c r="B19" s="2">
        <v>43983</v>
      </c>
      <c r="C19" s="7">
        <v>0.50407166746124998</v>
      </c>
      <c r="D19" s="7">
        <v>4.6981805666655899E-2</v>
      </c>
      <c r="E19" s="7">
        <v>3.9280732363716798E-2</v>
      </c>
      <c r="F19" s="7">
        <v>0.78542774689439199</v>
      </c>
      <c r="G19" s="7">
        <v>0.128309715075236</v>
      </c>
      <c r="H19" s="9">
        <f t="shared" si="0"/>
        <v>8.6262538030372704E-2</v>
      </c>
      <c r="I19" s="9">
        <f t="shared" si="1"/>
        <v>5.6440733437174623E-2</v>
      </c>
    </row>
    <row r="20" spans="1:9" x14ac:dyDescent="0.3">
      <c r="A20" s="3" t="s">
        <v>7</v>
      </c>
      <c r="B20" s="2">
        <v>44013</v>
      </c>
      <c r="C20" s="7">
        <v>0.796315387995715</v>
      </c>
      <c r="D20" s="7">
        <v>0.11634232948966</v>
      </c>
      <c r="E20" s="7">
        <v>3.9744878736039803E-2</v>
      </c>
      <c r="F20" s="7">
        <v>0.73998182477001495</v>
      </c>
      <c r="G20" s="7">
        <v>0.103930967004285</v>
      </c>
      <c r="H20" s="9">
        <f t="shared" si="0"/>
        <v>0.1560872082256998</v>
      </c>
      <c r="I20" s="9">
        <f t="shared" si="1"/>
        <v>0.13586248724963551</v>
      </c>
    </row>
    <row r="21" spans="1:9" x14ac:dyDescent="0.3">
      <c r="A21" s="3" t="s">
        <v>7</v>
      </c>
      <c r="B21" s="2">
        <v>44044</v>
      </c>
      <c r="C21" s="7">
        <v>0.75118807181004199</v>
      </c>
      <c r="D21" s="7">
        <v>0.117892454273029</v>
      </c>
      <c r="E21" s="7">
        <v>3.8375333253661499E-2</v>
      </c>
      <c r="F21" s="7">
        <v>0.74083738635281204</v>
      </c>
      <c r="G21" s="7">
        <v>0.102894826120498</v>
      </c>
      <c r="H21" s="9">
        <f t="shared" si="0"/>
        <v>0.15626778752669049</v>
      </c>
      <c r="I21" s="9">
        <f t="shared" si="1"/>
        <v>0.13728701239392024</v>
      </c>
    </row>
    <row r="22" spans="1:9" x14ac:dyDescent="0.3">
      <c r="A22" s="3" t="s">
        <v>7</v>
      </c>
      <c r="B22" s="2">
        <v>44075</v>
      </c>
      <c r="C22" s="7">
        <v>0.84392698388660803</v>
      </c>
      <c r="D22" s="7">
        <v>0.13818800542939</v>
      </c>
      <c r="E22" s="7">
        <v>3.2703406085734701E-2</v>
      </c>
      <c r="F22" s="7">
        <v>0.736765700961868</v>
      </c>
      <c r="G22" s="7">
        <v>9.2342887523007705E-2</v>
      </c>
      <c r="H22" s="9">
        <f t="shared" si="0"/>
        <v>0.17089141151512471</v>
      </c>
      <c r="I22" s="9">
        <f t="shared" si="1"/>
        <v>0.15793750505880558</v>
      </c>
    </row>
    <row r="23" spans="1:9" x14ac:dyDescent="0.3">
      <c r="A23" s="3" t="s">
        <v>7</v>
      </c>
      <c r="B23" s="2">
        <v>44105</v>
      </c>
      <c r="C23" s="7">
        <v>0.88927280618591997</v>
      </c>
      <c r="D23" s="7">
        <v>0.142421991705732</v>
      </c>
      <c r="E23" s="7">
        <v>2.8137305381609499E-2</v>
      </c>
      <c r="F23" s="7">
        <v>0.73612083302340003</v>
      </c>
      <c r="G23" s="7">
        <v>9.3319869889258694E-2</v>
      </c>
      <c r="H23" s="9">
        <f t="shared" si="0"/>
        <v>0.17055929708734149</v>
      </c>
      <c r="I23" s="9">
        <f t="shared" si="1"/>
        <v>0.16211160992595078</v>
      </c>
    </row>
    <row r="24" spans="1:9" x14ac:dyDescent="0.3">
      <c r="A24" s="3" t="s">
        <v>7</v>
      </c>
      <c r="B24" s="2">
        <v>44136</v>
      </c>
      <c r="C24" s="7">
        <v>0.90983028322485304</v>
      </c>
      <c r="D24" s="7">
        <v>0.15794392834103299</v>
      </c>
      <c r="E24" s="7">
        <v>2.9317310301294499E-2</v>
      </c>
      <c r="F24" s="7">
        <v>0.72805573000692603</v>
      </c>
      <c r="G24" s="7">
        <v>8.4683031350747007E-2</v>
      </c>
      <c r="H24" s="9">
        <f t="shared" si="0"/>
        <v>0.18726123864232749</v>
      </c>
      <c r="I24" s="9">
        <f t="shared" si="1"/>
        <v>0.17826635355089901</v>
      </c>
    </row>
    <row r="25" spans="1:9" x14ac:dyDescent="0.3">
      <c r="A25" s="3" t="s">
        <v>7</v>
      </c>
      <c r="B25" s="2">
        <v>44166</v>
      </c>
      <c r="C25" s="7">
        <v>0.99969385468824401</v>
      </c>
      <c r="D25" s="7">
        <v>0.168312864701783</v>
      </c>
      <c r="E25" s="7">
        <v>2.6058660549888101E-2</v>
      </c>
      <c r="F25" s="7">
        <v>0.72678697211867804</v>
      </c>
      <c r="G25" s="7">
        <v>7.8841502629650895E-2</v>
      </c>
      <c r="H25" s="9">
        <f t="shared" si="0"/>
        <v>0.19437152525167109</v>
      </c>
      <c r="I25" s="9">
        <f t="shared" si="1"/>
        <v>0.18803809114708081</v>
      </c>
    </row>
    <row r="26" spans="1:9" x14ac:dyDescent="0.3">
      <c r="A26" s="3" t="s">
        <v>7</v>
      </c>
      <c r="B26" s="2">
        <v>44197</v>
      </c>
      <c r="C26" s="7">
        <v>0.46474749440941898</v>
      </c>
      <c r="D26" s="7">
        <v>5.3632930525133002E-2</v>
      </c>
      <c r="E26" s="7">
        <v>4.9813438845217703E-2</v>
      </c>
      <c r="F26" s="7">
        <v>0.72154835478635504</v>
      </c>
      <c r="G26" s="7">
        <v>0.17500527584329401</v>
      </c>
      <c r="H26" s="9">
        <f t="shared" si="0"/>
        <v>0.1034463693703507</v>
      </c>
      <c r="I26" s="9">
        <f t="shared" si="1"/>
        <v>6.9187597200030301E-2</v>
      </c>
    </row>
    <row r="27" spans="1:9" x14ac:dyDescent="0.3">
      <c r="A27" s="3" t="s">
        <v>7</v>
      </c>
      <c r="B27" s="2">
        <v>44228</v>
      </c>
      <c r="C27" s="7">
        <v>0.48112209372652798</v>
      </c>
      <c r="D27" s="7">
        <v>5.4336096011835498E-2</v>
      </c>
      <c r="E27" s="7">
        <v>4.85913215848792E-2</v>
      </c>
      <c r="F27" s="7">
        <v>0.71988924927250997</v>
      </c>
      <c r="G27" s="7">
        <v>0.177183333130776</v>
      </c>
      <c r="H27" s="9">
        <f t="shared" si="0"/>
        <v>0.1029274175967147</v>
      </c>
      <c r="I27" s="9">
        <f t="shared" si="1"/>
        <v>7.0181241602055508E-2</v>
      </c>
    </row>
    <row r="28" spans="1:9" x14ac:dyDescent="0.3">
      <c r="A28" s="3" t="s">
        <v>7</v>
      </c>
      <c r="B28" s="2">
        <v>44256</v>
      </c>
      <c r="C28" s="7">
        <v>0.60807910395611298</v>
      </c>
      <c r="D28" s="7">
        <v>5.5120831257597799E-2</v>
      </c>
      <c r="E28" s="7">
        <v>5.0224206649030503E-2</v>
      </c>
      <c r="F28" s="7">
        <v>0.73511500047529199</v>
      </c>
      <c r="G28" s="7">
        <v>0.15953996161808001</v>
      </c>
      <c r="H28" s="9">
        <f t="shared" si="0"/>
        <v>0.1053450379066283</v>
      </c>
      <c r="I28" s="9">
        <f t="shared" si="1"/>
        <v>6.9752381560229448E-2</v>
      </c>
    </row>
    <row r="29" spans="1:9" x14ac:dyDescent="0.3">
      <c r="A29" s="3" t="s">
        <v>7</v>
      </c>
      <c r="B29" s="2">
        <v>44287</v>
      </c>
      <c r="C29" s="7">
        <v>0.71821099598777305</v>
      </c>
      <c r="D29" s="7">
        <v>8.0354223140519307E-2</v>
      </c>
      <c r="E29" s="7">
        <v>4.2700852719260503E-2</v>
      </c>
      <c r="F29" s="7">
        <v>0.74433204667054698</v>
      </c>
      <c r="G29" s="7">
        <v>0.13261287746967301</v>
      </c>
      <c r="H29" s="9">
        <f t="shared" si="0"/>
        <v>0.12305507585977982</v>
      </c>
      <c r="I29" s="9">
        <f t="shared" si="1"/>
        <v>9.7436111260744376E-2</v>
      </c>
    </row>
    <row r="30" spans="1:9" x14ac:dyDescent="0.3">
      <c r="A30" s="3" t="s">
        <v>7</v>
      </c>
      <c r="B30" s="2">
        <v>44317</v>
      </c>
      <c r="C30" s="7">
        <v>0.97285028681399899</v>
      </c>
      <c r="D30" s="7">
        <v>0.13881623479277799</v>
      </c>
      <c r="E30" s="7">
        <v>3.05943444330882E-2</v>
      </c>
      <c r="F30" s="7">
        <v>0.73020266670269696</v>
      </c>
      <c r="G30" s="7">
        <v>0.100386754071437</v>
      </c>
      <c r="H30" s="9">
        <f t="shared" si="0"/>
        <v>0.16941057922586619</v>
      </c>
      <c r="I30" s="9">
        <f t="shared" si="1"/>
        <v>0.15973902817751406</v>
      </c>
    </row>
    <row r="31" spans="1:9" x14ac:dyDescent="0.3">
      <c r="A31" s="3" t="s">
        <v>7</v>
      </c>
      <c r="B31" s="2">
        <v>44348</v>
      </c>
      <c r="C31" s="7">
        <v>0.91998744425677204</v>
      </c>
      <c r="D31" s="7">
        <v>0.13602779775250701</v>
      </c>
      <c r="E31" s="7">
        <v>3.2111324336759603E-2</v>
      </c>
      <c r="F31" s="7">
        <v>0.73140050001303303</v>
      </c>
      <c r="G31" s="7">
        <v>0.1004603778977</v>
      </c>
      <c r="H31" s="9">
        <f t="shared" si="0"/>
        <v>0.16813912208926662</v>
      </c>
      <c r="I31" s="9">
        <f t="shared" si="1"/>
        <v>0.15681733937307449</v>
      </c>
    </row>
    <row r="32" spans="1:9" x14ac:dyDescent="0.3">
      <c r="A32" s="3" t="s">
        <v>7</v>
      </c>
      <c r="B32" s="2">
        <v>44378</v>
      </c>
      <c r="C32" s="7">
        <v>0.95333461787901097</v>
      </c>
      <c r="D32" s="7">
        <v>0.13780030144074101</v>
      </c>
      <c r="E32" s="7">
        <v>2.97387887777225E-2</v>
      </c>
      <c r="F32" s="7">
        <v>0.736773896620878</v>
      </c>
      <c r="G32" s="7">
        <v>9.5687013160658405E-2</v>
      </c>
      <c r="H32" s="9">
        <f t="shared" si="0"/>
        <v>0.16753909021846353</v>
      </c>
      <c r="I32" s="9">
        <f t="shared" si="1"/>
        <v>0.15756273366646034</v>
      </c>
    </row>
    <row r="33" spans="1:9" x14ac:dyDescent="0.3">
      <c r="A33" s="3" t="s">
        <v>7</v>
      </c>
      <c r="B33" s="2">
        <v>44409</v>
      </c>
      <c r="C33" s="7">
        <v>0.96253687782802</v>
      </c>
      <c r="D33" s="7">
        <v>0.14495801100625999</v>
      </c>
      <c r="E33" s="7">
        <v>3.2371014854224903E-2</v>
      </c>
      <c r="F33" s="7">
        <v>0.73349093596761095</v>
      </c>
      <c r="G33" s="7">
        <v>8.9180038171903994E-2</v>
      </c>
      <c r="H33" s="9">
        <f t="shared" si="0"/>
        <v>0.17732902586048488</v>
      </c>
      <c r="I33" s="9">
        <f t="shared" si="1"/>
        <v>0.16501586290884551</v>
      </c>
    </row>
    <row r="34" spans="1:9" x14ac:dyDescent="0.3">
      <c r="A34" s="3" t="s">
        <v>7</v>
      </c>
      <c r="B34" s="2">
        <v>44440</v>
      </c>
      <c r="C34" s="7">
        <v>0.96030750270248799</v>
      </c>
      <c r="D34" s="7">
        <v>0.15011419331256501</v>
      </c>
      <c r="E34" s="7">
        <v>3.1980076706383198E-2</v>
      </c>
      <c r="F34" s="7">
        <v>0.72950872014361601</v>
      </c>
      <c r="G34" s="7">
        <v>8.8397009837434801E-2</v>
      </c>
      <c r="H34" s="9">
        <f t="shared" si="0"/>
        <v>0.18209427001894821</v>
      </c>
      <c r="I34" s="9">
        <f t="shared" si="1"/>
        <v>0.17065743856392054</v>
      </c>
    </row>
    <row r="35" spans="1:9" x14ac:dyDescent="0.3">
      <c r="A35" s="3" t="s">
        <v>8</v>
      </c>
      <c r="B35" s="2">
        <v>43466</v>
      </c>
      <c r="C35" s="7">
        <v>0.88966620935329499</v>
      </c>
      <c r="D35" s="7">
        <v>1.2754974083377699E-2</v>
      </c>
      <c r="E35" s="7">
        <v>2.91030093482062E-3</v>
      </c>
      <c r="F35" s="7">
        <v>0.65906044205666003</v>
      </c>
      <c r="G35" s="7">
        <v>0.32527428292514099</v>
      </c>
      <c r="H35" s="9">
        <f t="shared" si="0"/>
        <v>1.5665275018198321E-2</v>
      </c>
      <c r="I35" s="9">
        <f t="shared" si="1"/>
        <v>1.898583119253543E-2</v>
      </c>
    </row>
    <row r="36" spans="1:9" x14ac:dyDescent="0.3">
      <c r="A36" s="3" t="s">
        <v>8</v>
      </c>
      <c r="B36" s="2">
        <v>43497</v>
      </c>
      <c r="C36" s="7">
        <v>0.87495333940171605</v>
      </c>
      <c r="D36" s="7">
        <v>1.6599947597968401E-2</v>
      </c>
      <c r="E36" s="7">
        <v>3.6309680757117498E-3</v>
      </c>
      <c r="F36" s="7">
        <v>0.67161198227455399</v>
      </c>
      <c r="G36" s="7">
        <v>0.308157102051766</v>
      </c>
      <c r="H36" s="9">
        <f t="shared" si="0"/>
        <v>2.0230915673680152E-2</v>
      </c>
      <c r="I36" s="9">
        <f t="shared" si="1"/>
        <v>2.4120400820490297E-2</v>
      </c>
    </row>
    <row r="37" spans="1:9" x14ac:dyDescent="0.3">
      <c r="A37" s="3" t="s">
        <v>8</v>
      </c>
      <c r="B37" s="2">
        <v>43525</v>
      </c>
      <c r="C37" s="7">
        <v>1.1074997476977999</v>
      </c>
      <c r="D37" s="7">
        <v>1.16477254713161E-2</v>
      </c>
      <c r="E37" s="7">
        <v>2.9499428288981199E-3</v>
      </c>
      <c r="F37" s="7">
        <v>0.64978948707213802</v>
      </c>
      <c r="G37" s="7">
        <v>0.33561284462764801</v>
      </c>
      <c r="H37" s="9">
        <f t="shared" si="0"/>
        <v>1.4597668300214219E-2</v>
      </c>
      <c r="I37" s="9">
        <f t="shared" si="1"/>
        <v>1.7609722057406751E-2</v>
      </c>
    </row>
    <row r="38" spans="1:9" x14ac:dyDescent="0.3">
      <c r="A38" s="3" t="s">
        <v>8</v>
      </c>
      <c r="B38" s="2">
        <v>43556</v>
      </c>
      <c r="C38" s="7">
        <v>1.04460586596991</v>
      </c>
      <c r="D38" s="7">
        <v>1.21884563114757E-2</v>
      </c>
      <c r="E38" s="7">
        <v>4.08959839301231E-3</v>
      </c>
      <c r="F38" s="7">
        <v>0.64281553938638103</v>
      </c>
      <c r="G38" s="7">
        <v>0.34090640590913102</v>
      </c>
      <c r="H38" s="9">
        <f t="shared" si="0"/>
        <v>1.627805470448801E-2</v>
      </c>
      <c r="I38" s="9">
        <f t="shared" si="1"/>
        <v>1.8608216730784718E-2</v>
      </c>
    </row>
    <row r="39" spans="1:9" x14ac:dyDescent="0.3">
      <c r="A39" s="3" t="s">
        <v>8</v>
      </c>
      <c r="B39" s="2">
        <v>43586</v>
      </c>
      <c r="C39" s="7">
        <v>1.0680692955969699</v>
      </c>
      <c r="D39" s="7">
        <v>1.07955584051589E-2</v>
      </c>
      <c r="E39" s="7">
        <v>4.64444038551717E-3</v>
      </c>
      <c r="F39" s="7">
        <v>0.64823192092241699</v>
      </c>
      <c r="G39" s="7">
        <v>0.33632808028690703</v>
      </c>
      <c r="H39" s="9">
        <f t="shared" si="0"/>
        <v>1.543999879067607E-2</v>
      </c>
      <c r="I39" s="9">
        <f t="shared" si="1"/>
        <v>1.6381044408305869E-2</v>
      </c>
    </row>
    <row r="40" spans="1:9" x14ac:dyDescent="0.3">
      <c r="A40" s="3" t="s">
        <v>8</v>
      </c>
      <c r="B40" s="2">
        <v>43617</v>
      </c>
      <c r="C40" s="7">
        <v>1.0029320515775799</v>
      </c>
      <c r="D40" s="7">
        <v>1.04140274945301E-2</v>
      </c>
      <c r="E40" s="7">
        <v>2.7848264741172101E-3</v>
      </c>
      <c r="F40" s="7">
        <v>0.66345327227585804</v>
      </c>
      <c r="G40" s="7">
        <v>0.32334787375549501</v>
      </c>
      <c r="H40" s="9">
        <f t="shared" si="0"/>
        <v>1.319885396864731E-2</v>
      </c>
      <c r="I40" s="9">
        <f t="shared" si="1"/>
        <v>1.5454122047587929E-2</v>
      </c>
    </row>
    <row r="41" spans="1:9" x14ac:dyDescent="0.3">
      <c r="A41" s="3" t="s">
        <v>8</v>
      </c>
      <c r="B41" s="2">
        <v>43647</v>
      </c>
      <c r="C41" s="7">
        <v>1.0359226668850501</v>
      </c>
      <c r="D41" s="7">
        <v>1.20323573454756E-2</v>
      </c>
      <c r="E41" s="7">
        <v>1.9487547759641801E-3</v>
      </c>
      <c r="F41" s="7">
        <v>0.66858270756623905</v>
      </c>
      <c r="G41" s="7">
        <v>0.31743618031232201</v>
      </c>
      <c r="H41" s="9">
        <f t="shared" si="0"/>
        <v>1.3981112121439781E-2</v>
      </c>
      <c r="I41" s="9">
        <f t="shared" si="1"/>
        <v>1.7678652686061783E-2</v>
      </c>
    </row>
    <row r="42" spans="1:9" x14ac:dyDescent="0.3">
      <c r="A42" s="3" t="s">
        <v>8</v>
      </c>
      <c r="B42" s="2">
        <v>43678</v>
      </c>
      <c r="C42" s="7">
        <v>0.99849470947005303</v>
      </c>
      <c r="D42" s="7">
        <v>1.2641924819785599E-2</v>
      </c>
      <c r="E42" s="7">
        <v>1.9207586001970501E-3</v>
      </c>
      <c r="F42" s="7">
        <v>0.68021691416352403</v>
      </c>
      <c r="G42" s="7">
        <v>0.30522040241649401</v>
      </c>
      <c r="H42" s="9">
        <f t="shared" si="0"/>
        <v>1.4562683419982649E-2</v>
      </c>
      <c r="I42" s="9">
        <f t="shared" si="1"/>
        <v>1.8246032392884189E-2</v>
      </c>
    </row>
    <row r="43" spans="1:9" x14ac:dyDescent="0.3">
      <c r="A43" s="3" t="s">
        <v>8</v>
      </c>
      <c r="B43" s="2">
        <v>43709</v>
      </c>
      <c r="C43" s="7">
        <v>0.97250688618275005</v>
      </c>
      <c r="D43" s="7">
        <v>1.1575610358367501E-2</v>
      </c>
      <c r="E43" s="7">
        <v>2.5464769229396802E-3</v>
      </c>
      <c r="F43" s="7">
        <v>0.66779437181755696</v>
      </c>
      <c r="G43" s="7">
        <v>0.318083540901136</v>
      </c>
      <c r="H43" s="9">
        <f t="shared" si="0"/>
        <v>1.4122087281307181E-2</v>
      </c>
      <c r="I43" s="9">
        <f t="shared" si="1"/>
        <v>1.7038742749999763E-2</v>
      </c>
    </row>
    <row r="44" spans="1:9" x14ac:dyDescent="0.3">
      <c r="A44" s="3" t="s">
        <v>8</v>
      </c>
      <c r="B44" s="2">
        <v>43739</v>
      </c>
      <c r="C44" s="7">
        <v>1.03115555257334</v>
      </c>
      <c r="D44" s="7">
        <v>1.2751441156449101E-2</v>
      </c>
      <c r="E44" s="7">
        <v>1.9064250227561E-3</v>
      </c>
      <c r="F44" s="7">
        <v>0.65543447433741298</v>
      </c>
      <c r="G44" s="7">
        <v>0.32990765948338202</v>
      </c>
      <c r="H44" s="9">
        <f t="shared" si="0"/>
        <v>1.4657866179205201E-2</v>
      </c>
      <c r="I44" s="9">
        <f t="shared" si="1"/>
        <v>1.908367246415902E-2</v>
      </c>
    </row>
    <row r="45" spans="1:9" x14ac:dyDescent="0.3">
      <c r="A45" s="3" t="s">
        <v>8</v>
      </c>
      <c r="B45" s="2">
        <v>43770</v>
      </c>
      <c r="C45" s="7">
        <v>0.98573334675770796</v>
      </c>
      <c r="D45" s="7">
        <v>1.18873473044716E-2</v>
      </c>
      <c r="E45" s="7">
        <v>1.8247533855223199E-3</v>
      </c>
      <c r="F45" s="7">
        <v>0.709479042243781</v>
      </c>
      <c r="G45" s="7">
        <v>0.27680885706622499</v>
      </c>
      <c r="H45" s="9">
        <f t="shared" si="0"/>
        <v>1.3712100689993921E-2</v>
      </c>
      <c r="I45" s="9">
        <f t="shared" si="1"/>
        <v>1.6478931478795283E-2</v>
      </c>
    </row>
    <row r="46" spans="1:9" x14ac:dyDescent="0.3">
      <c r="A46" s="3" t="s">
        <v>8</v>
      </c>
      <c r="B46" s="2">
        <v>43800</v>
      </c>
      <c r="C46" s="7">
        <v>0.98846032853381904</v>
      </c>
      <c r="D46" s="7">
        <v>1.1632791578386901E-2</v>
      </c>
      <c r="E46" s="7">
        <v>1.0770389889532099E-3</v>
      </c>
      <c r="F46" s="7">
        <v>0.75356403397511595</v>
      </c>
      <c r="G46" s="7">
        <v>0.233726135457544</v>
      </c>
      <c r="H46" s="9">
        <f t="shared" si="0"/>
        <v>1.2709830567340111E-2</v>
      </c>
      <c r="I46" s="9">
        <f t="shared" si="1"/>
        <v>1.5202352113748454E-2</v>
      </c>
    </row>
    <row r="47" spans="1:9" x14ac:dyDescent="0.3">
      <c r="A47" s="3" t="s">
        <v>8</v>
      </c>
      <c r="B47" s="2">
        <v>43831</v>
      </c>
      <c r="C47" s="7">
        <v>0.92374148666033296</v>
      </c>
      <c r="D47" s="7">
        <v>1.2889988314881499E-2</v>
      </c>
      <c r="E47" s="7">
        <v>1.3549439068605801E-3</v>
      </c>
      <c r="F47" s="7">
        <v>0.65594611142247705</v>
      </c>
      <c r="G47" s="7">
        <v>0.329808956355781</v>
      </c>
      <c r="H47" s="9">
        <f t="shared" si="0"/>
        <v>1.424493222174208E-2</v>
      </c>
      <c r="I47" s="9">
        <f t="shared" si="1"/>
        <v>1.9272267630205956E-2</v>
      </c>
    </row>
    <row r="48" spans="1:9" x14ac:dyDescent="0.3">
      <c r="A48" s="3" t="s">
        <v>8</v>
      </c>
      <c r="B48" s="2">
        <v>43862</v>
      </c>
      <c r="C48" s="7">
        <v>0.90639826824508596</v>
      </c>
      <c r="D48" s="7">
        <v>1.52210397049028E-2</v>
      </c>
      <c r="E48" s="7">
        <v>2.17853997654449E-3</v>
      </c>
      <c r="F48" s="7">
        <v>0.67680088855756804</v>
      </c>
      <c r="G48" s="7">
        <v>0.30579953176098501</v>
      </c>
      <c r="H48" s="9">
        <f t="shared" si="0"/>
        <v>1.7399579681447289E-2</v>
      </c>
      <c r="I48" s="9">
        <f t="shared" si="1"/>
        <v>2.1995025133263908E-2</v>
      </c>
    </row>
    <row r="49" spans="1:9" x14ac:dyDescent="0.3">
      <c r="A49" s="3" t="s">
        <v>8</v>
      </c>
      <c r="B49" s="2">
        <v>43891</v>
      </c>
      <c r="C49" s="7">
        <v>0.93748684995396303</v>
      </c>
      <c r="D49" s="7">
        <v>1.0690586054079E-2</v>
      </c>
      <c r="E49" s="7">
        <v>2.7208588802739801E-3</v>
      </c>
      <c r="F49" s="7">
        <v>0.64009263292874197</v>
      </c>
      <c r="G49" s="7">
        <v>0.346495922136905</v>
      </c>
      <c r="H49" s="9">
        <f t="shared" si="0"/>
        <v>1.341144493435298E-2</v>
      </c>
      <c r="I49" s="9">
        <f t="shared" si="1"/>
        <v>1.6427261401712946E-2</v>
      </c>
    </row>
    <row r="50" spans="1:9" x14ac:dyDescent="0.3">
      <c r="A50" s="3" t="s">
        <v>8</v>
      </c>
      <c r="B50" s="2">
        <v>43922</v>
      </c>
      <c r="C50" s="7">
        <v>0.53353033527748095</v>
      </c>
      <c r="D50" s="7">
        <v>6.6370410185089997E-3</v>
      </c>
      <c r="E50" s="7">
        <v>1.75486695805937E-3</v>
      </c>
      <c r="F50" s="7">
        <v>0.63044759761869096</v>
      </c>
      <c r="G50" s="7">
        <v>0.36116049440474002</v>
      </c>
      <c r="H50" s="9">
        <f t="shared" si="0"/>
        <v>8.3919079765683701E-3</v>
      </c>
      <c r="I50" s="9">
        <f t="shared" si="1"/>
        <v>1.0417832444848179E-2</v>
      </c>
    </row>
    <row r="51" spans="1:9" x14ac:dyDescent="0.3">
      <c r="A51" s="3" t="s">
        <v>8</v>
      </c>
      <c r="B51" s="2">
        <v>43952</v>
      </c>
      <c r="C51" s="7">
        <v>0.65153659552319498</v>
      </c>
      <c r="D51" s="7">
        <v>6.41716650252417E-3</v>
      </c>
      <c r="E51" s="7">
        <v>2.30043251002735E-3</v>
      </c>
      <c r="F51" s="7">
        <v>0.68842657014989705</v>
      </c>
      <c r="G51" s="7">
        <v>0.30285583083755202</v>
      </c>
      <c r="H51" s="9">
        <f t="shared" si="0"/>
        <v>8.7175990125515201E-3</v>
      </c>
      <c r="I51" s="9">
        <f t="shared" si="1"/>
        <v>9.2354095806352534E-3</v>
      </c>
    </row>
    <row r="52" spans="1:9" x14ac:dyDescent="0.3">
      <c r="A52" s="3" t="s">
        <v>8</v>
      </c>
      <c r="B52" s="2">
        <v>43983</v>
      </c>
      <c r="C52" s="7">
        <v>0.78340992279005595</v>
      </c>
      <c r="D52" s="7">
        <v>7.0501890925428702E-3</v>
      </c>
      <c r="E52" s="7">
        <v>2.5357423107895301E-3</v>
      </c>
      <c r="F52" s="7">
        <v>0.70633100606862598</v>
      </c>
      <c r="G52" s="7">
        <v>0.284083062528042</v>
      </c>
      <c r="H52" s="9">
        <f t="shared" si="0"/>
        <v>9.5859314033324011E-3</v>
      </c>
      <c r="I52" s="9">
        <f t="shared" si="1"/>
        <v>9.8827795579193457E-3</v>
      </c>
    </row>
    <row r="53" spans="1:9" x14ac:dyDescent="0.3">
      <c r="A53" s="3" t="s">
        <v>8</v>
      </c>
      <c r="B53" s="2">
        <v>44013</v>
      </c>
      <c r="C53" s="7">
        <v>0.89910196626394401</v>
      </c>
      <c r="D53" s="7">
        <v>1.12089845041944E-2</v>
      </c>
      <c r="E53" s="7">
        <v>1.52863180921443E-3</v>
      </c>
      <c r="F53" s="7">
        <v>0.71776553314868297</v>
      </c>
      <c r="G53" s="7">
        <v>0.26949685053790901</v>
      </c>
      <c r="H53" s="9">
        <f t="shared" si="0"/>
        <v>1.273761631340883E-2</v>
      </c>
      <c r="I53" s="9">
        <f t="shared" si="1"/>
        <v>1.5376373566917859E-2</v>
      </c>
    </row>
    <row r="54" spans="1:9" x14ac:dyDescent="0.3">
      <c r="A54" s="3" t="s">
        <v>8</v>
      </c>
      <c r="B54" s="2">
        <v>44044</v>
      </c>
      <c r="C54" s="7">
        <v>0.89535439068159395</v>
      </c>
      <c r="D54" s="7">
        <v>9.4255090294178296E-3</v>
      </c>
      <c r="E54" s="7">
        <v>1.60308480956225E-3</v>
      </c>
      <c r="F54" s="7">
        <v>0.73622693674576301</v>
      </c>
      <c r="G54" s="7">
        <v>0.25274446941525602</v>
      </c>
      <c r="H54" s="9">
        <f t="shared" si="0"/>
        <v>1.102859383898008E-2</v>
      </c>
      <c r="I54" s="9">
        <f t="shared" si="1"/>
        <v>1.2640619745596172E-2</v>
      </c>
    </row>
    <row r="55" spans="1:9" x14ac:dyDescent="0.3">
      <c r="A55" s="3" t="s">
        <v>8</v>
      </c>
      <c r="B55" s="2">
        <v>44075</v>
      </c>
      <c r="C55" s="7">
        <v>0.88005354560638804</v>
      </c>
      <c r="D55" s="7">
        <v>1.02176516184646E-2</v>
      </c>
      <c r="E55" s="7">
        <v>1.8575589355978299E-3</v>
      </c>
      <c r="F55" s="7">
        <v>0.72858507945555395</v>
      </c>
      <c r="G55" s="7">
        <v>0.25933970999038403</v>
      </c>
      <c r="H55" s="9">
        <f t="shared" si="0"/>
        <v>1.2075210554062431E-2</v>
      </c>
      <c r="I55" s="9">
        <f t="shared" si="1"/>
        <v>1.3830013329283325E-2</v>
      </c>
    </row>
    <row r="56" spans="1:9" x14ac:dyDescent="0.3">
      <c r="A56" s="3" t="s">
        <v>8</v>
      </c>
      <c r="B56" s="2">
        <v>44105</v>
      </c>
      <c r="C56" s="7">
        <v>0.90520346249075201</v>
      </c>
      <c r="D56" s="7">
        <v>9.6169801853118308E-3</v>
      </c>
      <c r="E56" s="7">
        <v>1.6672944722359499E-3</v>
      </c>
      <c r="F56" s="7">
        <v>0.72656861772249903</v>
      </c>
      <c r="G56" s="7">
        <v>0.26214710761995302</v>
      </c>
      <c r="H56" s="9">
        <f t="shared" si="0"/>
        <v>1.1284274657547781E-2</v>
      </c>
      <c r="I56" s="9">
        <f t="shared" si="1"/>
        <v>1.3063254989832225E-2</v>
      </c>
    </row>
    <row r="57" spans="1:9" x14ac:dyDescent="0.3">
      <c r="A57" s="3" t="s">
        <v>8</v>
      </c>
      <c r="B57" s="2">
        <v>44136</v>
      </c>
      <c r="C57" s="7">
        <v>0.74261086177828195</v>
      </c>
      <c r="D57" s="7">
        <v>8.1383932168097202E-3</v>
      </c>
      <c r="E57" s="7">
        <v>2.4062261796263E-3</v>
      </c>
      <c r="F57" s="7">
        <v>0.68870367813198596</v>
      </c>
      <c r="G57" s="7">
        <v>0.30075170247157801</v>
      </c>
      <c r="H57" s="9">
        <f t="shared" si="0"/>
        <v>1.0544619396436021E-2</v>
      </c>
      <c r="I57" s="9">
        <f t="shared" si="1"/>
        <v>1.1678963643881581E-2</v>
      </c>
    </row>
    <row r="58" spans="1:9" x14ac:dyDescent="0.3">
      <c r="A58" s="3" t="s">
        <v>8</v>
      </c>
      <c r="B58" s="2">
        <v>44166</v>
      </c>
      <c r="C58" s="7">
        <v>0.87200089751021403</v>
      </c>
      <c r="D58" s="7">
        <v>1.03202902079316E-2</v>
      </c>
      <c r="E58" s="7">
        <v>1.5605302812377101E-3</v>
      </c>
      <c r="F58" s="7">
        <v>0.75336874274493604</v>
      </c>
      <c r="G58" s="7">
        <v>0.23475043676589399</v>
      </c>
      <c r="H58" s="9">
        <f t="shared" si="0"/>
        <v>1.1880820489169309E-2</v>
      </c>
      <c r="I58" s="9">
        <f t="shared" si="1"/>
        <v>1.3513733682972156E-2</v>
      </c>
    </row>
    <row r="59" spans="1:9" x14ac:dyDescent="0.3">
      <c r="A59" s="3" t="s">
        <v>8</v>
      </c>
      <c r="B59" s="2">
        <v>44197</v>
      </c>
      <c r="C59" s="7">
        <v>0.59789082438326802</v>
      </c>
      <c r="D59" s="7">
        <v>8.5079199136037197E-3</v>
      </c>
      <c r="E59" s="7">
        <v>2.7569133442511E-3</v>
      </c>
      <c r="F59" s="7">
        <v>0.65623856421714899</v>
      </c>
      <c r="G59" s="7">
        <v>0.33249660252499702</v>
      </c>
      <c r="H59" s="9">
        <f t="shared" si="0"/>
        <v>1.1264833257854819E-2</v>
      </c>
      <c r="I59" s="9">
        <f t="shared" si="1"/>
        <v>1.2798743756770663E-2</v>
      </c>
    </row>
    <row r="60" spans="1:9" x14ac:dyDescent="0.3">
      <c r="A60" s="3" t="s">
        <v>8</v>
      </c>
      <c r="B60" s="2">
        <v>44228</v>
      </c>
      <c r="C60" s="7">
        <v>0.60686071578593803</v>
      </c>
      <c r="D60" s="7">
        <v>8.6349301094165495E-3</v>
      </c>
      <c r="E60" s="7">
        <v>2.8355921519147998E-3</v>
      </c>
      <c r="F60" s="7">
        <v>0.67848210489196603</v>
      </c>
      <c r="G60" s="7">
        <v>0.31004737284670297</v>
      </c>
      <c r="H60" s="9">
        <f t="shared" si="0"/>
        <v>1.1470522261331349E-2</v>
      </c>
      <c r="I60" s="9">
        <f t="shared" si="1"/>
        <v>1.2566898606143821E-2</v>
      </c>
    </row>
    <row r="61" spans="1:9" x14ac:dyDescent="0.3">
      <c r="A61" s="3" t="s">
        <v>8</v>
      </c>
      <c r="B61" s="2">
        <v>44256</v>
      </c>
      <c r="C61" s="7">
        <v>0.76925228341604202</v>
      </c>
      <c r="D61" s="7">
        <v>8.1209013794006895E-3</v>
      </c>
      <c r="E61" s="7">
        <v>2.6649132015519601E-3</v>
      </c>
      <c r="F61" s="7">
        <v>0.67944023152442601</v>
      </c>
      <c r="G61" s="7">
        <v>0.30977395389462198</v>
      </c>
      <c r="H61" s="9">
        <f t="shared" si="0"/>
        <v>1.078581458095265E-2</v>
      </c>
      <c r="I61" s="9">
        <f t="shared" si="1"/>
        <v>1.1811169932051131E-2</v>
      </c>
    </row>
    <row r="62" spans="1:9" x14ac:dyDescent="0.3">
      <c r="A62" s="3" t="s">
        <v>8</v>
      </c>
      <c r="B62" s="2">
        <v>44287</v>
      </c>
      <c r="C62" s="7">
        <v>0.86541435102861697</v>
      </c>
      <c r="D62" s="7">
        <v>9.2074936128933495E-3</v>
      </c>
      <c r="E62" s="7">
        <v>2.1005308258457999E-3</v>
      </c>
      <c r="F62" s="7">
        <v>0.70372315961140197</v>
      </c>
      <c r="G62" s="7">
        <v>0.28496881594985901</v>
      </c>
      <c r="H62" s="9">
        <f t="shared" si="0"/>
        <v>1.1308024438739149E-2</v>
      </c>
      <c r="I62" s="9">
        <f t="shared" si="1"/>
        <v>1.2914991901739113E-2</v>
      </c>
    </row>
    <row r="63" spans="1:9" x14ac:dyDescent="0.3">
      <c r="A63" s="3" t="s">
        <v>8</v>
      </c>
      <c r="B63" s="2">
        <v>44317</v>
      </c>
      <c r="C63" s="7">
        <v>0.94426134412583396</v>
      </c>
      <c r="D63" s="7">
        <v>1.12402888707021E-2</v>
      </c>
      <c r="E63" s="7">
        <v>2.6180925395640998E-3</v>
      </c>
      <c r="F63" s="7">
        <v>0.73464887488803898</v>
      </c>
      <c r="G63" s="7">
        <v>0.251492743701695</v>
      </c>
      <c r="H63" s="9">
        <f t="shared" si="0"/>
        <v>1.3858381410266199E-2</v>
      </c>
      <c r="I63" s="9">
        <f t="shared" si="1"/>
        <v>1.5069650313806929E-2</v>
      </c>
    </row>
    <row r="64" spans="1:9" x14ac:dyDescent="0.3">
      <c r="A64" s="3" t="s">
        <v>8</v>
      </c>
      <c r="B64" s="2">
        <v>44348</v>
      </c>
      <c r="C64" s="7">
        <v>0.89237710832022998</v>
      </c>
      <c r="D64" s="7">
        <v>1.0633749244501599E-2</v>
      </c>
      <c r="E64" s="7">
        <v>2.1635967733019202E-3</v>
      </c>
      <c r="F64" s="7">
        <v>0.74012105225788505</v>
      </c>
      <c r="G64" s="7">
        <v>0.24708160172431101</v>
      </c>
      <c r="H64" s="9">
        <f t="shared" si="0"/>
        <v>1.279734601780352E-2</v>
      </c>
      <c r="I64" s="9">
        <f t="shared" si="1"/>
        <v>1.4164077569962494E-2</v>
      </c>
    </row>
    <row r="65" spans="1:9" x14ac:dyDescent="0.3">
      <c r="A65" s="3" t="s">
        <v>8</v>
      </c>
      <c r="B65" s="2">
        <v>44378</v>
      </c>
      <c r="C65" s="7">
        <v>0.97140858018682497</v>
      </c>
      <c r="D65" s="7">
        <v>1.06434432360939E-2</v>
      </c>
      <c r="E65" s="7">
        <v>2.7030247453860901E-3</v>
      </c>
      <c r="F65" s="7">
        <v>0.73577818000114803</v>
      </c>
      <c r="G65" s="7">
        <v>0.25087535201737199</v>
      </c>
      <c r="H65" s="9">
        <f t="shared" si="0"/>
        <v>1.334646798147999E-2</v>
      </c>
      <c r="I65" s="9">
        <f t="shared" si="1"/>
        <v>1.4259291136198768E-2</v>
      </c>
    </row>
    <row r="66" spans="1:9" x14ac:dyDescent="0.3">
      <c r="A66" s="3" t="s">
        <v>8</v>
      </c>
      <c r="B66" s="2">
        <v>44409</v>
      </c>
      <c r="C66" s="7">
        <v>0.90425081459021495</v>
      </c>
      <c r="D66" s="7">
        <v>1.3443404684088899E-2</v>
      </c>
      <c r="E66" s="7">
        <v>2.6525655925527798E-3</v>
      </c>
      <c r="F66" s="7">
        <v>0.75991217887818396</v>
      </c>
      <c r="G66" s="7">
        <v>0.22399185084517401</v>
      </c>
      <c r="H66" s="9">
        <f t="shared" si="0"/>
        <v>1.6095970276641679E-2</v>
      </c>
      <c r="I66" s="9">
        <f t="shared" si="1"/>
        <v>1.7383212806410669E-2</v>
      </c>
    </row>
    <row r="67" spans="1:9" x14ac:dyDescent="0.3">
      <c r="A67" s="3" t="s">
        <v>8</v>
      </c>
      <c r="B67" s="2">
        <v>44440</v>
      </c>
      <c r="C67" s="7">
        <v>0.87174262723308404</v>
      </c>
      <c r="D67" s="7">
        <v>1.29648808057699E-2</v>
      </c>
      <c r="E67" s="7">
        <v>1.87349714886559E-3</v>
      </c>
      <c r="F67" s="7">
        <v>0.74959390627235301</v>
      </c>
      <c r="G67" s="7">
        <v>0.235567715773012</v>
      </c>
      <c r="H67" s="9">
        <f t="shared" ref="H67:H130" si="2">D67+E67</f>
        <v>1.483837795463549E-2</v>
      </c>
      <c r="I67" s="9">
        <f t="shared" ref="I67:I130" si="3">D67/(D67+F67)</f>
        <v>1.7001811565829705E-2</v>
      </c>
    </row>
    <row r="68" spans="1:9" x14ac:dyDescent="0.3">
      <c r="A68" s="3" t="s">
        <v>9</v>
      </c>
      <c r="B68" s="2">
        <v>43466</v>
      </c>
      <c r="C68" s="7">
        <v>0.86200694593859495</v>
      </c>
      <c r="D68" s="7">
        <v>0.107032224687862</v>
      </c>
      <c r="E68" s="7">
        <v>8.8914474278730601E-3</v>
      </c>
      <c r="F68" s="7">
        <v>0.81653188961443202</v>
      </c>
      <c r="G68" s="7">
        <v>6.7544438269832696E-2</v>
      </c>
      <c r="H68" s="9">
        <f>D68+E68</f>
        <v>0.11592367211573507</v>
      </c>
      <c r="I68" s="9">
        <f t="shared" si="3"/>
        <v>0.11589041088795382</v>
      </c>
    </row>
    <row r="69" spans="1:9" x14ac:dyDescent="0.3">
      <c r="A69" s="3" t="s">
        <v>9</v>
      </c>
      <c r="B69" s="2">
        <v>43497</v>
      </c>
      <c r="C69" s="7">
        <v>0.88661771828274905</v>
      </c>
      <c r="D69" s="7">
        <v>0.101882298819107</v>
      </c>
      <c r="E69" s="7">
        <v>7.6857457928694497E-3</v>
      </c>
      <c r="F69" s="7">
        <v>0.82142792801569897</v>
      </c>
      <c r="G69" s="7">
        <v>6.9004027372324597E-2</v>
      </c>
      <c r="H69" s="9">
        <f t="shared" si="2"/>
        <v>0.10956804461197645</v>
      </c>
      <c r="I69" s="9">
        <f t="shared" si="3"/>
        <v>0.11034460125971859</v>
      </c>
    </row>
    <row r="70" spans="1:9" x14ac:dyDescent="0.3">
      <c r="A70" s="3" t="s">
        <v>9</v>
      </c>
      <c r="B70" s="2">
        <v>43525</v>
      </c>
      <c r="C70" s="7">
        <v>1.0407369944381799</v>
      </c>
      <c r="D70" s="7">
        <v>0.102632235440066</v>
      </c>
      <c r="E70" s="7">
        <v>8.5429164187248302E-3</v>
      </c>
      <c r="F70" s="7">
        <v>0.82294485864700495</v>
      </c>
      <c r="G70" s="7">
        <v>6.5879989494204899E-2</v>
      </c>
      <c r="H70" s="9">
        <f t="shared" si="2"/>
        <v>0.11117515185879083</v>
      </c>
      <c r="I70" s="9">
        <f t="shared" si="3"/>
        <v>0.11088458875626754</v>
      </c>
    </row>
    <row r="71" spans="1:9" x14ac:dyDescent="0.3">
      <c r="A71" s="3" t="s">
        <v>9</v>
      </c>
      <c r="B71" s="2">
        <v>43556</v>
      </c>
      <c r="C71" s="7">
        <v>1.0100771971525999</v>
      </c>
      <c r="D71" s="7">
        <v>0.104376568234218</v>
      </c>
      <c r="E71" s="7">
        <v>9.61137605737062E-3</v>
      </c>
      <c r="F71" s="7">
        <v>0.81584448460752601</v>
      </c>
      <c r="G71" s="7">
        <v>7.0167571100885201E-2</v>
      </c>
      <c r="H71" s="9">
        <f t="shared" si="2"/>
        <v>0.11398794429158862</v>
      </c>
      <c r="I71" s="9">
        <f t="shared" si="3"/>
        <v>0.113425538257239</v>
      </c>
    </row>
    <row r="72" spans="1:9" x14ac:dyDescent="0.3">
      <c r="A72" s="3" t="s">
        <v>9</v>
      </c>
      <c r="B72" s="2">
        <v>43586</v>
      </c>
      <c r="C72" s="7">
        <v>1.03165125540216</v>
      </c>
      <c r="D72" s="7">
        <v>0.10490289610407</v>
      </c>
      <c r="E72" s="7">
        <v>1.1011659122396E-2</v>
      </c>
      <c r="F72" s="7">
        <v>0.81913989521141395</v>
      </c>
      <c r="G72" s="7">
        <v>6.4945549562120106E-2</v>
      </c>
      <c r="H72" s="9">
        <f t="shared" si="2"/>
        <v>0.115914555226466</v>
      </c>
      <c r="I72" s="9">
        <f t="shared" si="3"/>
        <v>0.11352601534256693</v>
      </c>
    </row>
    <row r="73" spans="1:9" x14ac:dyDescent="0.3">
      <c r="A73" s="3" t="s">
        <v>9</v>
      </c>
      <c r="B73" s="2">
        <v>43617</v>
      </c>
      <c r="C73" s="7">
        <v>1.00208112686314</v>
      </c>
      <c r="D73" s="7">
        <v>0.104311387309834</v>
      </c>
      <c r="E73" s="7">
        <v>8.3785907671902905E-3</v>
      </c>
      <c r="F73" s="7">
        <v>0.82489629887926297</v>
      </c>
      <c r="G73" s="7">
        <v>6.2413723043711997E-2</v>
      </c>
      <c r="H73" s="9">
        <f t="shared" si="2"/>
        <v>0.11268997807702429</v>
      </c>
      <c r="I73" s="9">
        <f t="shared" si="3"/>
        <v>0.11225842065258838</v>
      </c>
    </row>
    <row r="74" spans="1:9" x14ac:dyDescent="0.3">
      <c r="A74" s="3" t="s">
        <v>9</v>
      </c>
      <c r="B74" s="2">
        <v>43647</v>
      </c>
      <c r="C74" s="7">
        <v>1.01614525271102</v>
      </c>
      <c r="D74" s="7">
        <v>0.106300401751747</v>
      </c>
      <c r="E74" s="7">
        <v>1.03054114604034E-2</v>
      </c>
      <c r="F74" s="7">
        <v>0.815478908275314</v>
      </c>
      <c r="G74" s="7">
        <v>6.7915278512535995E-2</v>
      </c>
      <c r="H74" s="9">
        <f t="shared" si="2"/>
        <v>0.1166058132121504</v>
      </c>
      <c r="I74" s="9">
        <f t="shared" si="3"/>
        <v>0.11532088060061393</v>
      </c>
    </row>
    <row r="75" spans="1:9" x14ac:dyDescent="0.3">
      <c r="A75" s="3" t="s">
        <v>9</v>
      </c>
      <c r="B75" s="2">
        <v>43678</v>
      </c>
      <c r="C75" s="7">
        <v>1.0288966905625101</v>
      </c>
      <c r="D75" s="7">
        <v>0.103024892002422</v>
      </c>
      <c r="E75" s="7">
        <v>8.8120596441629093E-3</v>
      </c>
      <c r="F75" s="7">
        <v>0.83056030022688898</v>
      </c>
      <c r="G75" s="7">
        <v>5.7602748126526999E-2</v>
      </c>
      <c r="H75" s="9">
        <f t="shared" si="2"/>
        <v>0.11183695164658491</v>
      </c>
      <c r="I75" s="9">
        <f t="shared" si="3"/>
        <v>0.11035403395421101</v>
      </c>
    </row>
    <row r="76" spans="1:9" x14ac:dyDescent="0.3">
      <c r="A76" s="3" t="s">
        <v>9</v>
      </c>
      <c r="B76" s="2">
        <v>43709</v>
      </c>
      <c r="C76" s="7">
        <v>0.94393334540973906</v>
      </c>
      <c r="D76" s="7">
        <v>0.104386793883901</v>
      </c>
      <c r="E76" s="7">
        <v>6.1943612180185197E-3</v>
      </c>
      <c r="F76" s="7">
        <v>0.83125619602176803</v>
      </c>
      <c r="G76" s="7">
        <v>5.8162648876312097E-2</v>
      </c>
      <c r="H76" s="9">
        <f t="shared" si="2"/>
        <v>0.11058115510191951</v>
      </c>
      <c r="I76" s="9">
        <f t="shared" si="3"/>
        <v>0.11156690640564219</v>
      </c>
    </row>
    <row r="77" spans="1:9" x14ac:dyDescent="0.3">
      <c r="A77" s="3" t="s">
        <v>9</v>
      </c>
      <c r="B77" s="2">
        <v>43739</v>
      </c>
      <c r="C77" s="7">
        <v>1.01178755773331</v>
      </c>
      <c r="D77" s="7">
        <v>0.104383888982872</v>
      </c>
      <c r="E77" s="7">
        <v>7.5370956658378004E-3</v>
      </c>
      <c r="F77" s="7">
        <v>0.81426329701536304</v>
      </c>
      <c r="G77" s="7">
        <v>7.3815718335927497E-2</v>
      </c>
      <c r="H77" s="9">
        <f t="shared" si="2"/>
        <v>0.1119209846487098</v>
      </c>
      <c r="I77" s="9">
        <f t="shared" si="3"/>
        <v>0.11362783294159304</v>
      </c>
    </row>
    <row r="78" spans="1:9" x14ac:dyDescent="0.3">
      <c r="A78" s="3" t="s">
        <v>9</v>
      </c>
      <c r="B78" s="2">
        <v>43770</v>
      </c>
      <c r="C78" s="7">
        <v>1.0392047553489201</v>
      </c>
      <c r="D78" s="7">
        <v>0.10920949458807699</v>
      </c>
      <c r="E78" s="7">
        <v>6.6333094946687899E-3</v>
      </c>
      <c r="F78" s="7">
        <v>0.81501028967044298</v>
      </c>
      <c r="G78" s="7">
        <v>6.9146906246810996E-2</v>
      </c>
      <c r="H78" s="9">
        <f t="shared" si="2"/>
        <v>0.11584280408274579</v>
      </c>
      <c r="I78" s="9">
        <f t="shared" si="3"/>
        <v>0.11816398701710679</v>
      </c>
    </row>
    <row r="79" spans="1:9" x14ac:dyDescent="0.3">
      <c r="A79" s="3" t="s">
        <v>9</v>
      </c>
      <c r="B79" s="2">
        <v>43800</v>
      </c>
      <c r="C79" s="7">
        <v>1.1268611601570699</v>
      </c>
      <c r="D79" s="7">
        <v>0.12048751452586901</v>
      </c>
      <c r="E79" s="7">
        <v>4.6836457504864397E-3</v>
      </c>
      <c r="F79" s="7">
        <v>0.82184630410278403</v>
      </c>
      <c r="G79" s="7">
        <v>5.2982535620861401E-2</v>
      </c>
      <c r="H79" s="9">
        <f t="shared" si="2"/>
        <v>0.12517116027635544</v>
      </c>
      <c r="I79" s="9">
        <f t="shared" si="3"/>
        <v>0.1278607560760267</v>
      </c>
    </row>
    <row r="80" spans="1:9" x14ac:dyDescent="0.3">
      <c r="A80" s="3" t="s">
        <v>9</v>
      </c>
      <c r="B80" s="2">
        <v>43831</v>
      </c>
      <c r="C80" s="7">
        <v>0.94040592758553598</v>
      </c>
      <c r="D80" s="7">
        <v>0.102613871656466</v>
      </c>
      <c r="E80" s="7">
        <v>7.3451664153182401E-3</v>
      </c>
      <c r="F80" s="7">
        <v>0.82163540643129496</v>
      </c>
      <c r="G80" s="7">
        <v>6.8405555496920706E-2</v>
      </c>
      <c r="H80" s="9">
        <f t="shared" si="2"/>
        <v>0.10995903807178424</v>
      </c>
      <c r="I80" s="9">
        <f t="shared" si="3"/>
        <v>0.11102402142933827</v>
      </c>
    </row>
    <row r="81" spans="1:9" x14ac:dyDescent="0.3">
      <c r="A81" s="3" t="s">
        <v>9</v>
      </c>
      <c r="B81" s="2">
        <v>43862</v>
      </c>
      <c r="C81" s="7">
        <v>0.938020989764491</v>
      </c>
      <c r="D81" s="7">
        <v>0.104488472942543</v>
      </c>
      <c r="E81" s="7">
        <v>7.3602597560920701E-3</v>
      </c>
      <c r="F81" s="7">
        <v>0.81888078619722504</v>
      </c>
      <c r="G81" s="7">
        <v>6.9270481104139997E-2</v>
      </c>
      <c r="H81" s="9">
        <f t="shared" si="2"/>
        <v>0.11184873269863507</v>
      </c>
      <c r="I81" s="9">
        <f t="shared" si="3"/>
        <v>0.11316000820721155</v>
      </c>
    </row>
    <row r="82" spans="1:9" x14ac:dyDescent="0.3">
      <c r="A82" s="3" t="s">
        <v>9</v>
      </c>
      <c r="B82" s="2">
        <v>43891</v>
      </c>
      <c r="C82" s="7">
        <v>0.96090205083130997</v>
      </c>
      <c r="D82" s="7">
        <v>8.6535545377434395E-2</v>
      </c>
      <c r="E82" s="7">
        <v>6.4662607948096796E-3</v>
      </c>
      <c r="F82" s="7">
        <v>0.84014762730175097</v>
      </c>
      <c r="G82" s="7">
        <v>6.6850566526005406E-2</v>
      </c>
      <c r="H82" s="9">
        <f t="shared" si="2"/>
        <v>9.3001806172244073E-2</v>
      </c>
      <c r="I82" s="9">
        <f t="shared" si="3"/>
        <v>9.3382018718702595E-2</v>
      </c>
    </row>
    <row r="83" spans="1:9" x14ac:dyDescent="0.3">
      <c r="A83" s="3" t="s">
        <v>9</v>
      </c>
      <c r="B83" s="2">
        <v>43922</v>
      </c>
      <c r="C83" s="7">
        <v>0.70887527172468101</v>
      </c>
      <c r="D83" s="7">
        <v>5.2578862555396802E-2</v>
      </c>
      <c r="E83" s="7">
        <v>5.2302506582959903E-3</v>
      </c>
      <c r="F83" s="7">
        <v>0.854260525049096</v>
      </c>
      <c r="G83" s="7">
        <v>8.7930361737210805E-2</v>
      </c>
      <c r="H83" s="9">
        <f t="shared" si="2"/>
        <v>5.7809113213692795E-2</v>
      </c>
      <c r="I83" s="9">
        <f t="shared" si="3"/>
        <v>5.7980347208218583E-2</v>
      </c>
    </row>
    <row r="84" spans="1:9" x14ac:dyDescent="0.3">
      <c r="A84" s="3" t="s">
        <v>9</v>
      </c>
      <c r="B84" s="2">
        <v>43952</v>
      </c>
      <c r="C84" s="7">
        <v>0.87982461551576796</v>
      </c>
      <c r="D84" s="7">
        <v>5.2527950755724702E-2</v>
      </c>
      <c r="E84" s="7">
        <v>6.13231330754918E-3</v>
      </c>
      <c r="F84" s="7">
        <v>0.84287548615592001</v>
      </c>
      <c r="G84" s="7">
        <v>9.8464249780806298E-2</v>
      </c>
      <c r="H84" s="9">
        <f t="shared" si="2"/>
        <v>5.8660264063273883E-2</v>
      </c>
      <c r="I84" s="9">
        <f t="shared" si="3"/>
        <v>5.8664003945417043E-2</v>
      </c>
    </row>
    <row r="85" spans="1:9" x14ac:dyDescent="0.3">
      <c r="A85" s="3" t="s">
        <v>9</v>
      </c>
      <c r="B85" s="2">
        <v>43983</v>
      </c>
      <c r="C85" s="7">
        <v>1.0246586724181099</v>
      </c>
      <c r="D85" s="7">
        <v>6.7682828449052504E-2</v>
      </c>
      <c r="E85" s="7">
        <v>6.0678612158343503E-3</v>
      </c>
      <c r="F85" s="7">
        <v>0.83152514385318399</v>
      </c>
      <c r="G85" s="7">
        <v>9.4724166481928704E-2</v>
      </c>
      <c r="H85" s="9">
        <f t="shared" si="2"/>
        <v>7.3750689664886848E-2</v>
      </c>
      <c r="I85" s="9">
        <f t="shared" si="3"/>
        <v>7.5269382093849313E-2</v>
      </c>
    </row>
    <row r="86" spans="1:9" x14ac:dyDescent="0.3">
      <c r="A86" s="3" t="s">
        <v>9</v>
      </c>
      <c r="B86" s="2">
        <v>44013</v>
      </c>
      <c r="C86" s="7">
        <v>1.14295044772879</v>
      </c>
      <c r="D86" s="7">
        <v>8.3120459659156196E-2</v>
      </c>
      <c r="E86" s="7">
        <v>8.5024445241199606E-3</v>
      </c>
      <c r="F86" s="7">
        <v>0.81412783435186098</v>
      </c>
      <c r="G86" s="7">
        <v>9.4249261464863093E-2</v>
      </c>
      <c r="H86" s="9">
        <f t="shared" si="2"/>
        <v>9.1622904183276149E-2</v>
      </c>
      <c r="I86" s="9">
        <f t="shared" si="3"/>
        <v>9.2639306437216337E-2</v>
      </c>
    </row>
    <row r="87" spans="1:9" x14ac:dyDescent="0.3">
      <c r="A87" s="3" t="s">
        <v>9</v>
      </c>
      <c r="B87" s="2">
        <v>44044</v>
      </c>
      <c r="C87" s="7">
        <v>1.1427782580660699</v>
      </c>
      <c r="D87" s="7">
        <v>9.1509054902510101E-2</v>
      </c>
      <c r="E87" s="7">
        <v>8.2905597801898306E-3</v>
      </c>
      <c r="F87" s="7">
        <v>0.81643454519113701</v>
      </c>
      <c r="G87" s="7">
        <v>8.3765840126162602E-2</v>
      </c>
      <c r="H87" s="9">
        <f t="shared" si="2"/>
        <v>9.9799614682699933E-2</v>
      </c>
      <c r="I87" s="9">
        <f t="shared" si="3"/>
        <v>0.10078715780701761</v>
      </c>
    </row>
    <row r="88" spans="1:9" x14ac:dyDescent="0.3">
      <c r="A88" s="3" t="s">
        <v>9</v>
      </c>
      <c r="B88" s="2">
        <v>44075</v>
      </c>
      <c r="C88" s="7">
        <v>1.09604699505444</v>
      </c>
      <c r="D88" s="7">
        <v>8.9836981226781701E-2</v>
      </c>
      <c r="E88" s="7">
        <v>6.86213011439677E-3</v>
      </c>
      <c r="F88" s="7">
        <v>0.82170241371721997</v>
      </c>
      <c r="G88" s="7">
        <v>8.1598474941601995E-2</v>
      </c>
      <c r="H88" s="9">
        <f t="shared" si="2"/>
        <v>9.6699111341178465E-2</v>
      </c>
      <c r="I88" s="9">
        <f t="shared" si="3"/>
        <v>9.8555237135198773E-2</v>
      </c>
    </row>
    <row r="89" spans="1:9" x14ac:dyDescent="0.3">
      <c r="A89" s="3" t="s">
        <v>9</v>
      </c>
      <c r="B89" s="2">
        <v>44105</v>
      </c>
      <c r="C89" s="7">
        <v>1.14246540752587</v>
      </c>
      <c r="D89" s="7">
        <v>8.6779348777152807E-2</v>
      </c>
      <c r="E89" s="7">
        <v>4.4638703803912697E-3</v>
      </c>
      <c r="F89" s="7">
        <v>0.82472379270118501</v>
      </c>
      <c r="G89" s="7">
        <v>8.4032988141271095E-2</v>
      </c>
      <c r="H89" s="9">
        <f t="shared" si="2"/>
        <v>9.1243219157544075E-2</v>
      </c>
      <c r="I89" s="9">
        <f t="shared" si="3"/>
        <v>9.5204662308029084E-2</v>
      </c>
    </row>
    <row r="90" spans="1:9" x14ac:dyDescent="0.3">
      <c r="A90" s="3" t="s">
        <v>9</v>
      </c>
      <c r="B90" s="2">
        <v>44136</v>
      </c>
      <c r="C90" s="7">
        <v>0.98680179891952302</v>
      </c>
      <c r="D90" s="7">
        <v>7.2081394173640095E-2</v>
      </c>
      <c r="E90" s="7">
        <v>6.6318178715941397E-3</v>
      </c>
      <c r="F90" s="7">
        <v>0.81377549872685595</v>
      </c>
      <c r="G90" s="7">
        <v>0.10751128922791001</v>
      </c>
      <c r="H90" s="9">
        <f t="shared" si="2"/>
        <v>7.8713212045234238E-2</v>
      </c>
      <c r="I90" s="9">
        <f t="shared" si="3"/>
        <v>8.1369118140097424E-2</v>
      </c>
    </row>
    <row r="91" spans="1:9" x14ac:dyDescent="0.3">
      <c r="A91" s="3" t="s">
        <v>9</v>
      </c>
      <c r="B91" s="2">
        <v>44166</v>
      </c>
      <c r="C91" s="7">
        <v>1.2379938489415201</v>
      </c>
      <c r="D91" s="7">
        <v>9.9611002077392694E-2</v>
      </c>
      <c r="E91" s="7">
        <v>4.4098861257514102E-3</v>
      </c>
      <c r="F91" s="7">
        <v>0.81725568778809099</v>
      </c>
      <c r="G91" s="7">
        <v>7.8723424008765294E-2</v>
      </c>
      <c r="H91" s="9">
        <f t="shared" si="2"/>
        <v>0.1040208882031441</v>
      </c>
      <c r="I91" s="9">
        <f t="shared" si="3"/>
        <v>0.1086428410786817</v>
      </c>
    </row>
    <row r="92" spans="1:9" x14ac:dyDescent="0.3">
      <c r="A92" s="3" t="s">
        <v>9</v>
      </c>
      <c r="B92" s="2">
        <v>44197</v>
      </c>
      <c r="C92" s="7">
        <v>0.85093771201563995</v>
      </c>
      <c r="D92" s="7">
        <v>6.1717451370438201E-2</v>
      </c>
      <c r="E92" s="7">
        <v>6.1741136607403697E-3</v>
      </c>
      <c r="F92" s="7">
        <v>0.81710254926100601</v>
      </c>
      <c r="G92" s="7">
        <v>0.115005885707816</v>
      </c>
      <c r="H92" s="9">
        <f t="shared" si="2"/>
        <v>6.7891565031178575E-2</v>
      </c>
      <c r="I92" s="9">
        <f t="shared" si="3"/>
        <v>7.0227636291952125E-2</v>
      </c>
    </row>
    <row r="93" spans="1:9" x14ac:dyDescent="0.3">
      <c r="A93" s="3" t="s">
        <v>9</v>
      </c>
      <c r="B93" s="2">
        <v>44228</v>
      </c>
      <c r="C93" s="7">
        <v>0.85141292389101497</v>
      </c>
      <c r="D93" s="7">
        <v>6.1805569161089799E-2</v>
      </c>
      <c r="E93" s="7">
        <v>6.7472546577391698E-3</v>
      </c>
      <c r="F93" s="7">
        <v>0.82374205887387597</v>
      </c>
      <c r="G93" s="7">
        <v>0.107705117307295</v>
      </c>
      <c r="H93" s="9">
        <f t="shared" si="2"/>
        <v>6.8552823818828962E-2</v>
      </c>
      <c r="I93" s="9">
        <f t="shared" si="3"/>
        <v>6.9793613809611396E-2</v>
      </c>
    </row>
    <row r="94" spans="1:9" x14ac:dyDescent="0.3">
      <c r="A94" s="3" t="s">
        <v>9</v>
      </c>
      <c r="B94" s="2">
        <v>44256</v>
      </c>
      <c r="C94" s="7">
        <v>1.04473648547453</v>
      </c>
      <c r="D94" s="7">
        <v>6.0373661299617701E-2</v>
      </c>
      <c r="E94" s="7">
        <v>5.8056139980636303E-3</v>
      </c>
      <c r="F94" s="7">
        <v>0.80724722232947799</v>
      </c>
      <c r="G94" s="7">
        <v>0.12657350237284101</v>
      </c>
      <c r="H94" s="9">
        <f t="shared" si="2"/>
        <v>6.6179275297681334E-2</v>
      </c>
      <c r="I94" s="9">
        <f t="shared" si="3"/>
        <v>6.9585302104631208E-2</v>
      </c>
    </row>
    <row r="95" spans="1:9" x14ac:dyDescent="0.3">
      <c r="A95" s="3" t="s">
        <v>9</v>
      </c>
      <c r="B95" s="2">
        <v>44287</v>
      </c>
      <c r="C95" s="7">
        <v>1.16521739648074</v>
      </c>
      <c r="D95" s="7">
        <v>8.0598662168096399E-2</v>
      </c>
      <c r="E95" s="7">
        <v>5.2869810703574599E-3</v>
      </c>
      <c r="F95" s="7">
        <v>0.80872819537118101</v>
      </c>
      <c r="G95" s="7">
        <v>0.105386161390366</v>
      </c>
      <c r="H95" s="9">
        <f t="shared" si="2"/>
        <v>8.5885643238453865E-2</v>
      </c>
      <c r="I95" s="9">
        <f t="shared" si="3"/>
        <v>9.0628840774143307E-2</v>
      </c>
    </row>
    <row r="96" spans="1:9" x14ac:dyDescent="0.3">
      <c r="A96" s="3" t="s">
        <v>9</v>
      </c>
      <c r="B96" s="2">
        <v>44317</v>
      </c>
      <c r="C96" s="7">
        <v>1.23646307751152</v>
      </c>
      <c r="D96" s="7">
        <v>8.7196075813873702E-2</v>
      </c>
      <c r="E96" s="7">
        <v>5.7626195856350102E-3</v>
      </c>
      <c r="F96" s="7">
        <v>0.81191073616445897</v>
      </c>
      <c r="G96" s="7">
        <v>9.51305684360325E-2</v>
      </c>
      <c r="H96" s="9">
        <f t="shared" si="2"/>
        <v>9.2958695399508712E-2</v>
      </c>
      <c r="I96" s="9">
        <f t="shared" si="3"/>
        <v>9.6980775423126275E-2</v>
      </c>
    </row>
    <row r="97" spans="1:9" x14ac:dyDescent="0.3">
      <c r="A97" s="3" t="s">
        <v>9</v>
      </c>
      <c r="B97" s="2">
        <v>44348</v>
      </c>
      <c r="C97" s="7">
        <v>1.2033904051014099</v>
      </c>
      <c r="D97" s="7">
        <v>9.0697842396316994E-2</v>
      </c>
      <c r="E97" s="7">
        <v>7.3968550910690602E-3</v>
      </c>
      <c r="F97" s="7">
        <v>0.80353423612406805</v>
      </c>
      <c r="G97" s="7">
        <v>9.8371066388545605E-2</v>
      </c>
      <c r="H97" s="9">
        <f t="shared" si="2"/>
        <v>9.8094697487386057E-2</v>
      </c>
      <c r="I97" s="9">
        <f t="shared" si="3"/>
        <v>0.10142539568295014</v>
      </c>
    </row>
    <row r="98" spans="1:9" x14ac:dyDescent="0.3">
      <c r="A98" s="3" t="s">
        <v>9</v>
      </c>
      <c r="B98" s="2">
        <v>44378</v>
      </c>
      <c r="C98" s="7">
        <v>1.2592285587643199</v>
      </c>
      <c r="D98" s="7">
        <v>8.9928129267952905E-2</v>
      </c>
      <c r="E98" s="7">
        <v>8.8136649366397299E-3</v>
      </c>
      <c r="F98" s="7">
        <v>0.80102693958501403</v>
      </c>
      <c r="G98" s="7">
        <v>0.10023126621039299</v>
      </c>
      <c r="H98" s="9">
        <f t="shared" si="2"/>
        <v>9.8741794204592642E-2</v>
      </c>
      <c r="I98" s="9">
        <f t="shared" si="3"/>
        <v>0.10093452791477818</v>
      </c>
    </row>
    <row r="99" spans="1:9" x14ac:dyDescent="0.3">
      <c r="A99" s="3" t="s">
        <v>9</v>
      </c>
      <c r="B99" s="2">
        <v>44409</v>
      </c>
      <c r="C99" s="7">
        <v>1.2356542711114999</v>
      </c>
      <c r="D99" s="7">
        <v>9.2456824109824906E-2</v>
      </c>
      <c r="E99" s="7">
        <v>8.3228347973838494E-3</v>
      </c>
      <c r="F99" s="7">
        <v>0.80243812753654398</v>
      </c>
      <c r="G99" s="7">
        <v>9.6782213556247207E-2</v>
      </c>
      <c r="H99" s="9">
        <f t="shared" si="2"/>
        <v>0.10077965890720876</v>
      </c>
      <c r="I99" s="9">
        <f t="shared" si="3"/>
        <v>0.103315840523772</v>
      </c>
    </row>
    <row r="100" spans="1:9" x14ac:dyDescent="0.3">
      <c r="A100" s="3" t="s">
        <v>9</v>
      </c>
      <c r="B100" s="2">
        <v>44440</v>
      </c>
      <c r="C100" s="7">
        <v>1.21875994654814</v>
      </c>
      <c r="D100" s="7">
        <v>9.6973007496813701E-2</v>
      </c>
      <c r="E100" s="7">
        <v>8.7496524707023106E-3</v>
      </c>
      <c r="F100" s="7">
        <v>0.80108097875163198</v>
      </c>
      <c r="G100" s="7">
        <v>9.3196361280852402E-2</v>
      </c>
      <c r="H100" s="9">
        <f t="shared" si="2"/>
        <v>0.10572265996751601</v>
      </c>
      <c r="I100" s="9">
        <f t="shared" si="3"/>
        <v>0.10798126725310946</v>
      </c>
    </row>
    <row r="101" spans="1:9" x14ac:dyDescent="0.3">
      <c r="A101" s="3" t="s">
        <v>10</v>
      </c>
      <c r="B101" s="2">
        <v>43466</v>
      </c>
      <c r="C101" s="7">
        <v>0.90764452194687395</v>
      </c>
      <c r="D101" s="7">
        <v>9.9807429277700296E-2</v>
      </c>
      <c r="E101" s="7">
        <v>1.91295989586753E-3</v>
      </c>
      <c r="F101" s="7">
        <v>0.650070459489278</v>
      </c>
      <c r="G101" s="7">
        <v>0.24820915133715499</v>
      </c>
      <c r="H101" s="9">
        <f t="shared" si="2"/>
        <v>0.10172038917356782</v>
      </c>
      <c r="I101" s="9">
        <f t="shared" si="3"/>
        <v>0.13309824275764862</v>
      </c>
    </row>
    <row r="102" spans="1:9" x14ac:dyDescent="0.3">
      <c r="A102" s="3" t="s">
        <v>10</v>
      </c>
      <c r="B102" s="2">
        <v>43497</v>
      </c>
      <c r="C102" s="7">
        <v>0.89157755461868005</v>
      </c>
      <c r="D102" s="7">
        <v>9.3519895218414098E-2</v>
      </c>
      <c r="E102" s="7">
        <v>2.38947783285256E-3</v>
      </c>
      <c r="F102" s="7">
        <v>0.64846779216078199</v>
      </c>
      <c r="G102" s="7">
        <v>0.255622834787951</v>
      </c>
      <c r="H102" s="9">
        <f t="shared" si="2"/>
        <v>9.5909373051266664E-2</v>
      </c>
      <c r="I102" s="9">
        <f t="shared" si="3"/>
        <v>0.12603968611492652</v>
      </c>
    </row>
    <row r="103" spans="1:9" x14ac:dyDescent="0.3">
      <c r="A103" s="3" t="s">
        <v>10</v>
      </c>
      <c r="B103" s="2">
        <v>43525</v>
      </c>
      <c r="C103" s="7">
        <v>1.0910072720550701</v>
      </c>
      <c r="D103" s="7">
        <v>9.5804272755225003E-2</v>
      </c>
      <c r="E103" s="7">
        <v>3.1522856086437599E-3</v>
      </c>
      <c r="F103" s="7">
        <v>0.64686601121019305</v>
      </c>
      <c r="G103" s="7">
        <v>0.25417743042593799</v>
      </c>
      <c r="H103" s="9">
        <f t="shared" si="2"/>
        <v>9.8956558363868768E-2</v>
      </c>
      <c r="I103" s="9">
        <f t="shared" si="3"/>
        <v>0.12899973894698885</v>
      </c>
    </row>
    <row r="104" spans="1:9" x14ac:dyDescent="0.3">
      <c r="A104" s="3" t="s">
        <v>10</v>
      </c>
      <c r="B104" s="2">
        <v>43556</v>
      </c>
      <c r="C104" s="7">
        <v>1.06415734727064</v>
      </c>
      <c r="D104" s="7">
        <v>8.9001045757226199E-2</v>
      </c>
      <c r="E104" s="7">
        <v>1.81986598436535E-3</v>
      </c>
      <c r="F104" s="7">
        <v>0.62624588786219304</v>
      </c>
      <c r="G104" s="7">
        <v>0.282933200396215</v>
      </c>
      <c r="H104" s="9">
        <f t="shared" si="2"/>
        <v>9.0820911741591542E-2</v>
      </c>
      <c r="I104" s="9">
        <f t="shared" si="3"/>
        <v>0.12443401233032533</v>
      </c>
    </row>
    <row r="105" spans="1:9" x14ac:dyDescent="0.3">
      <c r="A105" s="3" t="s">
        <v>10</v>
      </c>
      <c r="B105" s="2">
        <v>43586</v>
      </c>
      <c r="C105" s="7">
        <v>1.0109649139687999</v>
      </c>
      <c r="D105" s="7">
        <v>9.9721324647284601E-2</v>
      </c>
      <c r="E105" s="7">
        <v>2.77720024081788E-3</v>
      </c>
      <c r="F105" s="7">
        <v>0.67994525960696495</v>
      </c>
      <c r="G105" s="7">
        <v>0.21755621550493201</v>
      </c>
      <c r="H105" s="9">
        <f t="shared" si="2"/>
        <v>0.10249852488810249</v>
      </c>
      <c r="I105" s="9">
        <f t="shared" si="3"/>
        <v>0.12790252482433626</v>
      </c>
    </row>
    <row r="106" spans="1:9" x14ac:dyDescent="0.3">
      <c r="A106" s="3" t="s">
        <v>10</v>
      </c>
      <c r="B106" s="2">
        <v>43617</v>
      </c>
      <c r="C106" s="7">
        <v>0.98297738790891498</v>
      </c>
      <c r="D106" s="7">
        <v>9.9171331602959906E-2</v>
      </c>
      <c r="E106" s="7">
        <v>3.3672516710206899E-3</v>
      </c>
      <c r="F106" s="7">
        <v>0.67115778828446804</v>
      </c>
      <c r="G106" s="7">
        <v>0.226303628441552</v>
      </c>
      <c r="H106" s="9">
        <f t="shared" si="2"/>
        <v>0.10253858327398059</v>
      </c>
      <c r="I106" s="9">
        <f t="shared" si="3"/>
        <v>0.12873891047693006</v>
      </c>
    </row>
    <row r="107" spans="1:9" x14ac:dyDescent="0.3">
      <c r="A107" s="3" t="s">
        <v>10</v>
      </c>
      <c r="B107" s="2">
        <v>43647</v>
      </c>
      <c r="C107" s="7">
        <v>1.0032044069052199</v>
      </c>
      <c r="D107" s="7">
        <v>9.8833936860194094E-2</v>
      </c>
      <c r="E107" s="7">
        <v>1.6552677668349399E-3</v>
      </c>
      <c r="F107" s="7">
        <v>0.67649056437816202</v>
      </c>
      <c r="G107" s="7">
        <v>0.223020230994809</v>
      </c>
      <c r="H107" s="9">
        <f t="shared" si="2"/>
        <v>0.10048920462702904</v>
      </c>
      <c r="I107" s="9">
        <f t="shared" si="3"/>
        <v>0.12747428554409868</v>
      </c>
    </row>
    <row r="108" spans="1:9" x14ac:dyDescent="0.3">
      <c r="A108" s="3" t="s">
        <v>10</v>
      </c>
      <c r="B108" s="2">
        <v>43678</v>
      </c>
      <c r="C108" s="7">
        <v>0.98293503606764299</v>
      </c>
      <c r="D108" s="7">
        <v>9.7799904398058801E-2</v>
      </c>
      <c r="E108" s="7">
        <v>1.3938857936603799E-3</v>
      </c>
      <c r="F108" s="7">
        <v>0.67932149851650703</v>
      </c>
      <c r="G108" s="7">
        <v>0.22148471129177399</v>
      </c>
      <c r="H108" s="9">
        <f t="shared" si="2"/>
        <v>9.9193790191719186E-2</v>
      </c>
      <c r="I108" s="9">
        <f t="shared" si="3"/>
        <v>0.12584893947234471</v>
      </c>
    </row>
    <row r="109" spans="1:9" x14ac:dyDescent="0.3">
      <c r="A109" s="3" t="s">
        <v>10</v>
      </c>
      <c r="B109" s="2">
        <v>43709</v>
      </c>
      <c r="C109" s="7">
        <v>0.94809771560509104</v>
      </c>
      <c r="D109" s="7">
        <v>9.3718541615548295E-2</v>
      </c>
      <c r="E109" s="7">
        <v>1.5848933649656601E-3</v>
      </c>
      <c r="F109" s="7">
        <v>0.67099387899829899</v>
      </c>
      <c r="G109" s="7">
        <v>0.23370268602118699</v>
      </c>
      <c r="H109" s="9">
        <f t="shared" si="2"/>
        <v>9.5303434980513954E-2</v>
      </c>
      <c r="I109" s="9">
        <f t="shared" si="3"/>
        <v>0.12255396811826187</v>
      </c>
    </row>
    <row r="110" spans="1:9" x14ac:dyDescent="0.3">
      <c r="A110" s="3" t="s">
        <v>10</v>
      </c>
      <c r="B110" s="2">
        <v>43739</v>
      </c>
      <c r="C110" s="7">
        <v>1.0017710575546299</v>
      </c>
      <c r="D110" s="7">
        <v>9.6385294708446104E-2</v>
      </c>
      <c r="E110" s="7">
        <v>1.3264832361677399E-3</v>
      </c>
      <c r="F110" s="7">
        <v>0.66510504667750103</v>
      </c>
      <c r="G110" s="7">
        <v>0.237183175377885</v>
      </c>
      <c r="H110" s="9">
        <f t="shared" si="2"/>
        <v>9.7711777944613845E-2</v>
      </c>
      <c r="I110" s="9">
        <f t="shared" si="3"/>
        <v>0.12657454660950848</v>
      </c>
    </row>
    <row r="111" spans="1:9" x14ac:dyDescent="0.3">
      <c r="A111" s="3" t="s">
        <v>10</v>
      </c>
      <c r="B111" s="2">
        <v>43770</v>
      </c>
      <c r="C111" s="7">
        <v>1.00477084393978</v>
      </c>
      <c r="D111" s="7">
        <v>0.106035758302631</v>
      </c>
      <c r="E111" s="7">
        <v>1.0300974119968999E-3</v>
      </c>
      <c r="F111" s="7">
        <v>0.68430837404855305</v>
      </c>
      <c r="G111" s="7">
        <v>0.208625770236819</v>
      </c>
      <c r="H111" s="9">
        <f t="shared" si="2"/>
        <v>0.1070658557146279</v>
      </c>
      <c r="I111" s="9">
        <f t="shared" si="3"/>
        <v>0.13416403559192203</v>
      </c>
    </row>
    <row r="112" spans="1:9" x14ac:dyDescent="0.3">
      <c r="A112" s="3" t="s">
        <v>10</v>
      </c>
      <c r="B112" s="2">
        <v>43800</v>
      </c>
      <c r="C112" s="7">
        <v>1.1108919421586501</v>
      </c>
      <c r="D112" s="7">
        <v>0.127090026235954</v>
      </c>
      <c r="E112" s="7">
        <v>1.1490677305115199E-3</v>
      </c>
      <c r="F112" s="7">
        <v>0.70919167396178395</v>
      </c>
      <c r="G112" s="7">
        <v>0.16256923207175</v>
      </c>
      <c r="H112" s="9">
        <f t="shared" si="2"/>
        <v>0.12823909396646552</v>
      </c>
      <c r="I112" s="9">
        <f t="shared" si="3"/>
        <v>0.15197035425491637</v>
      </c>
    </row>
    <row r="113" spans="1:9" x14ac:dyDescent="0.3">
      <c r="A113" s="3" t="s">
        <v>10</v>
      </c>
      <c r="B113" s="2">
        <v>43831</v>
      </c>
      <c r="C113" s="7">
        <v>0.88724004010326496</v>
      </c>
      <c r="D113" s="7">
        <v>9.2355638490011702E-2</v>
      </c>
      <c r="E113" s="7">
        <v>3.1099831857581799E-3</v>
      </c>
      <c r="F113" s="7">
        <v>0.67907243369316295</v>
      </c>
      <c r="G113" s="7">
        <v>0.225461944631067</v>
      </c>
      <c r="H113" s="9">
        <f t="shared" si="2"/>
        <v>9.5465621675769885E-2</v>
      </c>
      <c r="I113" s="9">
        <f t="shared" si="3"/>
        <v>0.11972034959609555</v>
      </c>
    </row>
    <row r="114" spans="1:9" x14ac:dyDescent="0.3">
      <c r="A114" s="3" t="s">
        <v>10</v>
      </c>
      <c r="B114" s="2">
        <v>43862</v>
      </c>
      <c r="C114" s="7">
        <v>0.88191368189058295</v>
      </c>
      <c r="D114" s="7">
        <v>9.5549606936671805E-2</v>
      </c>
      <c r="E114" s="7">
        <v>1.9905941697792701E-3</v>
      </c>
      <c r="F114" s="7">
        <v>0.69854158467634697</v>
      </c>
      <c r="G114" s="7">
        <v>0.20391821421720199</v>
      </c>
      <c r="H114" s="9">
        <f t="shared" si="2"/>
        <v>9.7540201106451077E-2</v>
      </c>
      <c r="I114" s="9">
        <f t="shared" si="3"/>
        <v>0.12032573581704657</v>
      </c>
    </row>
    <row r="115" spans="1:9" x14ac:dyDescent="0.3">
      <c r="A115" s="3" t="s">
        <v>10</v>
      </c>
      <c r="B115" s="2">
        <v>43891</v>
      </c>
      <c r="C115" s="7">
        <v>0.89879436704072502</v>
      </c>
      <c r="D115" s="7">
        <v>8.0134730171278701E-2</v>
      </c>
      <c r="E115" s="7">
        <v>2.0288948488780198E-3</v>
      </c>
      <c r="F115" s="7">
        <v>0.68566232409153605</v>
      </c>
      <c r="G115" s="7">
        <v>0.232174050888307</v>
      </c>
      <c r="H115" s="9">
        <f t="shared" si="2"/>
        <v>8.2163625020156728E-2</v>
      </c>
      <c r="I115" s="9">
        <f t="shared" si="3"/>
        <v>0.1046422544004422</v>
      </c>
    </row>
    <row r="116" spans="1:9" x14ac:dyDescent="0.3">
      <c r="A116" s="3" t="s">
        <v>10</v>
      </c>
      <c r="B116" s="2">
        <v>43922</v>
      </c>
      <c r="C116" s="7">
        <v>0.62681398939447497</v>
      </c>
      <c r="D116" s="7">
        <v>5.88227773849729E-2</v>
      </c>
      <c r="E116" s="7">
        <v>2.6342065552390301E-3</v>
      </c>
      <c r="F116" s="7">
        <v>0.61387791621306198</v>
      </c>
      <c r="G116" s="7">
        <v>0.32466509984672598</v>
      </c>
      <c r="H116" s="9">
        <f t="shared" si="2"/>
        <v>6.1456983940211929E-2</v>
      </c>
      <c r="I116" s="9">
        <f t="shared" si="3"/>
        <v>8.7442718499888786E-2</v>
      </c>
    </row>
    <row r="117" spans="1:9" x14ac:dyDescent="0.3">
      <c r="A117" s="3" t="s">
        <v>10</v>
      </c>
      <c r="B117" s="2">
        <v>43952</v>
      </c>
      <c r="C117" s="7">
        <v>0.77614243495860702</v>
      </c>
      <c r="D117" s="7">
        <v>5.9376056119582098E-2</v>
      </c>
      <c r="E117" s="7">
        <v>2.4176464187997001E-3</v>
      </c>
      <c r="F117" s="7">
        <v>0.64026244507907604</v>
      </c>
      <c r="G117" s="7">
        <v>0.29794385238254301</v>
      </c>
      <c r="H117" s="9">
        <f t="shared" si="2"/>
        <v>6.1793702538381796E-2</v>
      </c>
      <c r="I117" s="9">
        <f t="shared" si="3"/>
        <v>8.4866764790468022E-2</v>
      </c>
    </row>
    <row r="118" spans="1:9" x14ac:dyDescent="0.3">
      <c r="A118" s="3" t="s">
        <v>10</v>
      </c>
      <c r="B118" s="2">
        <v>43983</v>
      </c>
      <c r="C118" s="7">
        <v>0.96749567663771197</v>
      </c>
      <c r="D118" s="7">
        <v>6.3843372143328705E-2</v>
      </c>
      <c r="E118" s="7">
        <v>2.1189193517529301E-3</v>
      </c>
      <c r="F118" s="7">
        <v>0.60065162018212004</v>
      </c>
      <c r="G118" s="7">
        <v>0.33338608832279798</v>
      </c>
      <c r="H118" s="9">
        <f t="shared" si="2"/>
        <v>6.5962291495081635E-2</v>
      </c>
      <c r="I118" s="9">
        <f t="shared" si="3"/>
        <v>9.6078033515202527E-2</v>
      </c>
    </row>
    <row r="119" spans="1:9" x14ac:dyDescent="0.3">
      <c r="A119" s="3" t="s">
        <v>10</v>
      </c>
      <c r="B119" s="2">
        <v>44013</v>
      </c>
      <c r="C119" s="7">
        <v>1.0536639398029699</v>
      </c>
      <c r="D119" s="7">
        <v>7.9098306695792694E-2</v>
      </c>
      <c r="E119" s="7">
        <v>2.1404508594362001E-3</v>
      </c>
      <c r="F119" s="7">
        <v>0.644427408237218</v>
      </c>
      <c r="G119" s="7">
        <v>0.27433383420755297</v>
      </c>
      <c r="H119" s="9">
        <f t="shared" si="2"/>
        <v>8.1238757555228899E-2</v>
      </c>
      <c r="I119" s="9">
        <f t="shared" si="3"/>
        <v>0.10932342149458531</v>
      </c>
    </row>
    <row r="120" spans="1:9" x14ac:dyDescent="0.3">
      <c r="A120" s="3" t="s">
        <v>10</v>
      </c>
      <c r="B120" s="2">
        <v>44044</v>
      </c>
      <c r="C120" s="7">
        <v>1.0349866342792899</v>
      </c>
      <c r="D120" s="7">
        <v>8.5331150855088994E-2</v>
      </c>
      <c r="E120" s="7">
        <v>2.38003758745953E-3</v>
      </c>
      <c r="F120" s="7">
        <v>0.66223533808012003</v>
      </c>
      <c r="G120" s="7">
        <v>0.25005347347733098</v>
      </c>
      <c r="H120" s="9">
        <f t="shared" si="2"/>
        <v>8.7711188442548521E-2</v>
      </c>
      <c r="I120" s="9">
        <f t="shared" si="3"/>
        <v>0.11414523272254995</v>
      </c>
    </row>
    <row r="121" spans="1:9" x14ac:dyDescent="0.3">
      <c r="A121" s="3" t="s">
        <v>10</v>
      </c>
      <c r="B121" s="2">
        <v>44075</v>
      </c>
      <c r="C121" s="7">
        <v>1.03881740113413</v>
      </c>
      <c r="D121" s="7">
        <v>8.3515714767144006E-2</v>
      </c>
      <c r="E121" s="7">
        <v>2.9322532042943099E-3</v>
      </c>
      <c r="F121" s="7">
        <v>0.62435235570431102</v>
      </c>
      <c r="G121" s="7">
        <v>0.28919967632425098</v>
      </c>
      <c r="H121" s="9">
        <f t="shared" si="2"/>
        <v>8.6447967971438319E-2</v>
      </c>
      <c r="I121" s="9">
        <f t="shared" si="3"/>
        <v>0.11798203401309057</v>
      </c>
    </row>
    <row r="122" spans="1:9" x14ac:dyDescent="0.3">
      <c r="A122" s="3" t="s">
        <v>10</v>
      </c>
      <c r="B122" s="2">
        <v>44105</v>
      </c>
      <c r="C122" s="7">
        <v>1.0092054772138801</v>
      </c>
      <c r="D122" s="7">
        <v>9.1778872483958995E-2</v>
      </c>
      <c r="E122" s="7">
        <v>1.7089438779349399E-3</v>
      </c>
      <c r="F122" s="7">
        <v>0.723644785593482</v>
      </c>
      <c r="G122" s="7">
        <v>0.18286739804462401</v>
      </c>
      <c r="H122" s="9">
        <f t="shared" si="2"/>
        <v>9.3487816361893933E-2</v>
      </c>
      <c r="I122" s="9">
        <f t="shared" si="3"/>
        <v>0.11255360520241704</v>
      </c>
    </row>
    <row r="123" spans="1:9" x14ac:dyDescent="0.3">
      <c r="A123" s="3" t="s">
        <v>10</v>
      </c>
      <c r="B123" s="2">
        <v>44136</v>
      </c>
      <c r="C123" s="7">
        <v>0.87088754492673304</v>
      </c>
      <c r="D123" s="7">
        <v>7.7993798210188106E-2</v>
      </c>
      <c r="E123" s="7">
        <v>1.9482203824731899E-3</v>
      </c>
      <c r="F123" s="7">
        <v>0.73042918908893895</v>
      </c>
      <c r="G123" s="7">
        <v>0.18962879231839999</v>
      </c>
      <c r="H123" s="9">
        <f t="shared" si="2"/>
        <v>7.9942018592661299E-2</v>
      </c>
      <c r="I123" s="9">
        <f t="shared" si="3"/>
        <v>9.6476472633167942E-2</v>
      </c>
    </row>
    <row r="124" spans="1:9" x14ac:dyDescent="0.3">
      <c r="A124" s="3" t="s">
        <v>10</v>
      </c>
      <c r="B124" s="2">
        <v>44166</v>
      </c>
      <c r="C124" s="7">
        <v>0.99734573156199702</v>
      </c>
      <c r="D124" s="7">
        <v>0.100419554815668</v>
      </c>
      <c r="E124" s="7">
        <v>1.8577050596291301E-3</v>
      </c>
      <c r="F124" s="7">
        <v>0.74199984496187499</v>
      </c>
      <c r="G124" s="7">
        <v>0.155722895162828</v>
      </c>
      <c r="H124" s="9">
        <f t="shared" si="2"/>
        <v>0.10227725987529714</v>
      </c>
      <c r="I124" s="9">
        <f t="shared" si="3"/>
        <v>0.11920375390474829</v>
      </c>
    </row>
    <row r="125" spans="1:9" x14ac:dyDescent="0.3">
      <c r="A125" s="3" t="s">
        <v>10</v>
      </c>
      <c r="B125" s="2">
        <v>44197</v>
      </c>
      <c r="C125" s="7">
        <v>0.72833177649027603</v>
      </c>
      <c r="D125" s="7">
        <v>5.9736549207034098E-2</v>
      </c>
      <c r="E125" s="7">
        <v>3.7688383412775302E-3</v>
      </c>
      <c r="F125" s="7">
        <v>0.69521953207890796</v>
      </c>
      <c r="G125" s="7">
        <v>0.241275080372781</v>
      </c>
      <c r="H125" s="9">
        <f t="shared" si="2"/>
        <v>6.3505387548311629E-2</v>
      </c>
      <c r="I125" s="9">
        <f t="shared" si="3"/>
        <v>7.9125860017291105E-2</v>
      </c>
    </row>
    <row r="126" spans="1:9" x14ac:dyDescent="0.3">
      <c r="A126" s="3" t="s">
        <v>10</v>
      </c>
      <c r="B126" s="2">
        <v>44228</v>
      </c>
      <c r="C126" s="7">
        <v>0.75430976918660597</v>
      </c>
      <c r="D126" s="7">
        <v>6.1123805180817302E-2</v>
      </c>
      <c r="E126" s="7">
        <v>3.2991166397300302E-3</v>
      </c>
      <c r="F126" s="7">
        <v>0.61176357131369496</v>
      </c>
      <c r="G126" s="7">
        <v>0.32381350686575799</v>
      </c>
      <c r="H126" s="9">
        <f t="shared" si="2"/>
        <v>6.4422921820547333E-2</v>
      </c>
      <c r="I126" s="9">
        <f t="shared" si="3"/>
        <v>9.0838091656956207E-2</v>
      </c>
    </row>
    <row r="127" spans="1:9" x14ac:dyDescent="0.3">
      <c r="A127" s="3" t="s">
        <v>10</v>
      </c>
      <c r="B127" s="2">
        <v>44256</v>
      </c>
      <c r="C127" s="7">
        <v>0.94839804800991601</v>
      </c>
      <c r="D127" s="7">
        <v>6.2667763090878403E-2</v>
      </c>
      <c r="E127" s="7">
        <v>2.5938709747386798E-3</v>
      </c>
      <c r="F127" s="7">
        <v>0.62854958466571098</v>
      </c>
      <c r="G127" s="7">
        <v>0.306188781268671</v>
      </c>
      <c r="H127" s="9">
        <f t="shared" si="2"/>
        <v>6.526163406561708E-2</v>
      </c>
      <c r="I127" s="9">
        <f t="shared" si="3"/>
        <v>9.0662891049063651E-2</v>
      </c>
    </row>
    <row r="128" spans="1:9" x14ac:dyDescent="0.3">
      <c r="A128" s="3" t="s">
        <v>10</v>
      </c>
      <c r="B128" s="2">
        <v>44287</v>
      </c>
      <c r="C128" s="7">
        <v>1.0288280325958701</v>
      </c>
      <c r="D128" s="7">
        <v>8.3260770032447307E-2</v>
      </c>
      <c r="E128" s="7">
        <v>2.0956715042838E-3</v>
      </c>
      <c r="F128" s="7">
        <v>0.64699001552538504</v>
      </c>
      <c r="G128" s="7">
        <v>0.26765354293788401</v>
      </c>
      <c r="H128" s="9">
        <f t="shared" si="2"/>
        <v>8.5356441536731109E-2</v>
      </c>
      <c r="I128" s="9">
        <f t="shared" si="3"/>
        <v>0.11401667985724262</v>
      </c>
    </row>
    <row r="129" spans="1:9" x14ac:dyDescent="0.3">
      <c r="A129" s="3" t="s">
        <v>10</v>
      </c>
      <c r="B129" s="2">
        <v>44317</v>
      </c>
      <c r="C129" s="7">
        <v>1.09340288607225</v>
      </c>
      <c r="D129" s="7">
        <v>8.4182147913097097E-2</v>
      </c>
      <c r="E129" s="7">
        <v>2.88378367631982E-3</v>
      </c>
      <c r="F129" s="7">
        <v>0.662569434828574</v>
      </c>
      <c r="G129" s="7">
        <v>0.250364633582009</v>
      </c>
      <c r="H129" s="9">
        <f t="shared" si="2"/>
        <v>8.7065931589416917E-2</v>
      </c>
      <c r="I129" s="9">
        <f t="shared" si="3"/>
        <v>0.11273112753778897</v>
      </c>
    </row>
    <row r="130" spans="1:9" x14ac:dyDescent="0.3">
      <c r="A130" s="3" t="s">
        <v>10</v>
      </c>
      <c r="B130" s="2">
        <v>44348</v>
      </c>
      <c r="C130" s="7">
        <v>1.09935043076108</v>
      </c>
      <c r="D130" s="7">
        <v>7.8392383569004201E-2</v>
      </c>
      <c r="E130" s="7">
        <v>2.9995651000004602E-3</v>
      </c>
      <c r="F130" s="7">
        <v>0.63496935228748996</v>
      </c>
      <c r="G130" s="7">
        <v>0.28363869904350603</v>
      </c>
      <c r="H130" s="9">
        <f t="shared" si="2"/>
        <v>8.1391948669004663E-2</v>
      </c>
      <c r="I130" s="9">
        <f t="shared" si="3"/>
        <v>0.10989148930855223</v>
      </c>
    </row>
    <row r="131" spans="1:9" x14ac:dyDescent="0.3">
      <c r="A131" s="3" t="s">
        <v>10</v>
      </c>
      <c r="B131" s="2">
        <v>44378</v>
      </c>
      <c r="C131" s="7">
        <v>1.04384703181579</v>
      </c>
      <c r="D131" s="7">
        <v>8.2588522404754894E-2</v>
      </c>
      <c r="E131" s="7">
        <v>3.14422795746925E-3</v>
      </c>
      <c r="F131" s="7">
        <v>0.66631130871455202</v>
      </c>
      <c r="G131" s="7">
        <v>0.24795594092322401</v>
      </c>
      <c r="H131" s="9">
        <f t="shared" ref="H131:H194" si="4">D131+E131</f>
        <v>8.573275036222415E-2</v>
      </c>
      <c r="I131" s="9">
        <f t="shared" ref="I131:I194" si="5">D131/(D131+F131)</f>
        <v>0.1102797984095122</v>
      </c>
    </row>
    <row r="132" spans="1:9" x14ac:dyDescent="0.3">
      <c r="A132" s="3" t="s">
        <v>10</v>
      </c>
      <c r="B132" s="2">
        <v>44409</v>
      </c>
      <c r="C132" s="7">
        <v>1.0544797803628001</v>
      </c>
      <c r="D132" s="7">
        <v>8.2131850239104895E-2</v>
      </c>
      <c r="E132" s="7">
        <v>2.0668854505188402E-3</v>
      </c>
      <c r="F132" s="7">
        <v>0.67647829993891995</v>
      </c>
      <c r="G132" s="7">
        <v>0.239322964371456</v>
      </c>
      <c r="H132" s="9">
        <f t="shared" si="4"/>
        <v>8.419873568962373E-2</v>
      </c>
      <c r="I132" s="9">
        <f t="shared" si="5"/>
        <v>0.10826621581563445</v>
      </c>
    </row>
    <row r="133" spans="1:9" x14ac:dyDescent="0.3">
      <c r="A133" s="3" t="s">
        <v>10</v>
      </c>
      <c r="B133" s="2">
        <v>44440</v>
      </c>
      <c r="C133" s="7">
        <v>1.0428549459024501</v>
      </c>
      <c r="D133" s="7">
        <v>7.9323411244566197E-2</v>
      </c>
      <c r="E133" s="7">
        <v>2.2944755447521399E-3</v>
      </c>
      <c r="F133" s="7">
        <v>0.66530271918777495</v>
      </c>
      <c r="G133" s="7">
        <v>0.25307939402290702</v>
      </c>
      <c r="H133" s="9">
        <f t="shared" si="4"/>
        <v>8.1617886789318334E-2</v>
      </c>
      <c r="I133" s="9">
        <f t="shared" si="5"/>
        <v>0.10652783726312402</v>
      </c>
    </row>
    <row r="134" spans="1:9" x14ac:dyDescent="0.3">
      <c r="A134" s="3" t="s">
        <v>11</v>
      </c>
      <c r="B134" s="2">
        <v>43466</v>
      </c>
      <c r="C134" s="7">
        <v>0.85607234136819399</v>
      </c>
      <c r="D134" s="7">
        <v>4.8708359636938897E-2</v>
      </c>
      <c r="E134" s="7">
        <v>6.8032297480861504E-3</v>
      </c>
      <c r="F134" s="7">
        <v>0.83086584326022705</v>
      </c>
      <c r="G134" s="7">
        <v>0.113622567354748</v>
      </c>
      <c r="H134" s="9">
        <f t="shared" si="4"/>
        <v>5.5511589385025047E-2</v>
      </c>
      <c r="I134" s="9">
        <f t="shared" si="5"/>
        <v>5.5377203511087464E-2</v>
      </c>
    </row>
    <row r="135" spans="1:9" x14ac:dyDescent="0.3">
      <c r="A135" s="3" t="s">
        <v>11</v>
      </c>
      <c r="B135" s="2">
        <v>43497</v>
      </c>
      <c r="C135" s="7">
        <v>0.89564338345113303</v>
      </c>
      <c r="D135" s="7">
        <v>5.0420957141555402E-2</v>
      </c>
      <c r="E135" s="7">
        <v>7.1577056774032198E-3</v>
      </c>
      <c r="F135" s="7">
        <v>0.828563617276875</v>
      </c>
      <c r="G135" s="7">
        <v>0.113857719904167</v>
      </c>
      <c r="H135" s="9">
        <f t="shared" si="4"/>
        <v>5.7578662818958619E-2</v>
      </c>
      <c r="I135" s="9">
        <f t="shared" si="5"/>
        <v>5.7362732645127278E-2</v>
      </c>
    </row>
    <row r="136" spans="1:9" x14ac:dyDescent="0.3">
      <c r="A136" s="3" t="s">
        <v>11</v>
      </c>
      <c r="B136" s="2">
        <v>43525</v>
      </c>
      <c r="C136" s="7">
        <v>1.03258866093048</v>
      </c>
      <c r="D136" s="7">
        <v>5.1564364889176602E-2</v>
      </c>
      <c r="E136" s="7">
        <v>5.8194712082627401E-3</v>
      </c>
      <c r="F136" s="7">
        <v>0.84369836765184503</v>
      </c>
      <c r="G136" s="7">
        <v>9.8917796250715298E-2</v>
      </c>
      <c r="H136" s="9">
        <f t="shared" si="4"/>
        <v>5.7383836097439342E-2</v>
      </c>
      <c r="I136" s="9">
        <f t="shared" si="5"/>
        <v>5.7596907605906494E-2</v>
      </c>
    </row>
    <row r="137" spans="1:9" x14ac:dyDescent="0.3">
      <c r="A137" s="3" t="s">
        <v>11</v>
      </c>
      <c r="B137" s="2">
        <v>43556</v>
      </c>
      <c r="C137" s="7">
        <v>1.0030142637761901</v>
      </c>
      <c r="D137" s="7">
        <v>5.1090836307687598E-2</v>
      </c>
      <c r="E137" s="7">
        <v>9.1815959137457499E-3</v>
      </c>
      <c r="F137" s="7">
        <v>0.83880712902898003</v>
      </c>
      <c r="G137" s="7">
        <v>0.100920438749587</v>
      </c>
      <c r="H137" s="9">
        <f t="shared" si="4"/>
        <v>6.0272432221433345E-2</v>
      </c>
      <c r="I137" s="9">
        <f t="shared" si="5"/>
        <v>5.7412016093731408E-2</v>
      </c>
    </row>
    <row r="138" spans="1:9" x14ac:dyDescent="0.3">
      <c r="A138" s="3" t="s">
        <v>11</v>
      </c>
      <c r="B138" s="2">
        <v>43586</v>
      </c>
      <c r="C138" s="7">
        <v>1.01888088331562</v>
      </c>
      <c r="D138" s="7">
        <v>5.28277351978595E-2</v>
      </c>
      <c r="E138" s="7">
        <v>6.3850388537510698E-3</v>
      </c>
      <c r="F138" s="7">
        <v>0.841165957025796</v>
      </c>
      <c r="G138" s="7">
        <v>9.9621268922593903E-2</v>
      </c>
      <c r="H138" s="9">
        <f t="shared" si="4"/>
        <v>5.9212774051610573E-2</v>
      </c>
      <c r="I138" s="9">
        <f t="shared" si="5"/>
        <v>5.9091843328848995E-2</v>
      </c>
    </row>
    <row r="139" spans="1:9" x14ac:dyDescent="0.3">
      <c r="A139" s="3" t="s">
        <v>11</v>
      </c>
      <c r="B139" s="2">
        <v>43617</v>
      </c>
      <c r="C139" s="7">
        <v>0.97507009244991405</v>
      </c>
      <c r="D139" s="7">
        <v>5.3897012692749699E-2</v>
      </c>
      <c r="E139" s="7">
        <v>7.1495172549865902E-3</v>
      </c>
      <c r="F139" s="7">
        <v>0.84219534690230202</v>
      </c>
      <c r="G139" s="7">
        <v>9.6758123149961101E-2</v>
      </c>
      <c r="H139" s="9">
        <f t="shared" si="4"/>
        <v>6.1046529947736287E-2</v>
      </c>
      <c r="I139" s="9">
        <f t="shared" si="5"/>
        <v>6.0146716033943205E-2</v>
      </c>
    </row>
    <row r="140" spans="1:9" x14ac:dyDescent="0.3">
      <c r="A140" s="3" t="s">
        <v>11</v>
      </c>
      <c r="B140" s="2">
        <v>43647</v>
      </c>
      <c r="C140" s="7">
        <v>1.02715814550535</v>
      </c>
      <c r="D140" s="7">
        <v>5.5520837118143998E-2</v>
      </c>
      <c r="E140" s="7">
        <v>8.4303147295524197E-3</v>
      </c>
      <c r="F140" s="7">
        <v>0.83567324291162304</v>
      </c>
      <c r="G140" s="7">
        <v>0.10037560524068</v>
      </c>
      <c r="H140" s="9">
        <f t="shared" si="4"/>
        <v>6.3951151847696425E-2</v>
      </c>
      <c r="I140" s="9">
        <f t="shared" si="5"/>
        <v>6.2299378286141134E-2</v>
      </c>
    </row>
    <row r="141" spans="1:9" x14ac:dyDescent="0.3">
      <c r="A141" s="3" t="s">
        <v>11</v>
      </c>
      <c r="B141" s="2">
        <v>43678</v>
      </c>
      <c r="C141" s="7">
        <v>1.03460158868804</v>
      </c>
      <c r="D141" s="7">
        <v>5.5319501155878498E-2</v>
      </c>
      <c r="E141" s="7">
        <v>9.3315427780616203E-3</v>
      </c>
      <c r="F141" s="7">
        <v>0.83723728397388097</v>
      </c>
      <c r="G141" s="7">
        <v>9.8111672092178706E-2</v>
      </c>
      <c r="H141" s="9">
        <f t="shared" si="4"/>
        <v>6.4651043933940111E-2</v>
      </c>
      <c r="I141" s="9">
        <f t="shared" si="5"/>
        <v>6.1978690966800705E-2</v>
      </c>
    </row>
    <row r="142" spans="1:9" x14ac:dyDescent="0.3">
      <c r="A142" s="3" t="s">
        <v>11</v>
      </c>
      <c r="B142" s="2">
        <v>43709</v>
      </c>
      <c r="C142" s="7">
        <v>0.95493423659788701</v>
      </c>
      <c r="D142" s="7">
        <v>5.31130055644322E-2</v>
      </c>
      <c r="E142" s="7">
        <v>6.1058614497930203E-3</v>
      </c>
      <c r="F142" s="7">
        <v>0.837840106478425</v>
      </c>
      <c r="G142" s="7">
        <v>0.10294102650735</v>
      </c>
      <c r="H142" s="9">
        <f t="shared" si="4"/>
        <v>5.921886701422522E-2</v>
      </c>
      <c r="I142" s="9">
        <f t="shared" si="5"/>
        <v>5.9613693298236466E-2</v>
      </c>
    </row>
    <row r="143" spans="1:9" x14ac:dyDescent="0.3">
      <c r="A143" s="3" t="s">
        <v>11</v>
      </c>
      <c r="B143" s="2">
        <v>43739</v>
      </c>
      <c r="C143" s="7">
        <v>1.0094742130447301</v>
      </c>
      <c r="D143" s="7">
        <v>5.3213283661387403E-2</v>
      </c>
      <c r="E143" s="7">
        <v>4.1608881712637599E-3</v>
      </c>
      <c r="F143" s="7">
        <v>0.83984799742710703</v>
      </c>
      <c r="G143" s="7">
        <v>0.10277783074024199</v>
      </c>
      <c r="H143" s="9">
        <f t="shared" si="4"/>
        <v>5.7374171832651165E-2</v>
      </c>
      <c r="I143" s="9">
        <f t="shared" si="5"/>
        <v>5.9585254436883867E-2</v>
      </c>
    </row>
    <row r="144" spans="1:9" x14ac:dyDescent="0.3">
      <c r="A144" s="3" t="s">
        <v>11</v>
      </c>
      <c r="B144" s="2">
        <v>43770</v>
      </c>
      <c r="C144" s="7">
        <v>1.0320361896932999</v>
      </c>
      <c r="D144" s="7">
        <v>5.7065175493412799E-2</v>
      </c>
      <c r="E144" s="7">
        <v>3.6119478444582901E-3</v>
      </c>
      <c r="F144" s="7">
        <v>0.85562514395620903</v>
      </c>
      <c r="G144" s="7">
        <v>8.3697732705919403E-2</v>
      </c>
      <c r="H144" s="9">
        <f t="shared" si="4"/>
        <v>6.0677123337871092E-2</v>
      </c>
      <c r="I144" s="9">
        <f t="shared" si="5"/>
        <v>6.2524138009730085E-2</v>
      </c>
    </row>
    <row r="145" spans="1:9" x14ac:dyDescent="0.3">
      <c r="A145" s="3" t="s">
        <v>11</v>
      </c>
      <c r="B145" s="2">
        <v>43800</v>
      </c>
      <c r="C145" s="7">
        <v>1.1605260011791501</v>
      </c>
      <c r="D145" s="7">
        <v>7.2211607195899405E-2</v>
      </c>
      <c r="E145" s="7">
        <v>2.4588469433174001E-3</v>
      </c>
      <c r="F145" s="7">
        <v>0.85132547288397697</v>
      </c>
      <c r="G145" s="7">
        <v>7.4004072976806001E-2</v>
      </c>
      <c r="H145" s="9">
        <f t="shared" si="4"/>
        <v>7.4670454139216802E-2</v>
      </c>
      <c r="I145" s="9">
        <f t="shared" si="5"/>
        <v>7.8190263015377626E-2</v>
      </c>
    </row>
    <row r="146" spans="1:9" x14ac:dyDescent="0.3">
      <c r="A146" s="3" t="s">
        <v>11</v>
      </c>
      <c r="B146" s="2">
        <v>43831</v>
      </c>
      <c r="C146" s="7">
        <v>0.93079838082211197</v>
      </c>
      <c r="D146" s="7">
        <v>4.71156748868235E-2</v>
      </c>
      <c r="E146" s="7">
        <v>6.8977622598558799E-3</v>
      </c>
      <c r="F146" s="7">
        <v>0.84281588948398101</v>
      </c>
      <c r="G146" s="7">
        <v>0.10317067336933999</v>
      </c>
      <c r="H146" s="9">
        <f t="shared" si="4"/>
        <v>5.4013437146679381E-2</v>
      </c>
      <c r="I146" s="9">
        <f t="shared" si="5"/>
        <v>5.2943031546627987E-2</v>
      </c>
    </row>
    <row r="147" spans="1:9" x14ac:dyDescent="0.3">
      <c r="A147" s="3" t="s">
        <v>11</v>
      </c>
      <c r="B147" s="2">
        <v>43862</v>
      </c>
      <c r="C147" s="7">
        <v>0.92761692282111796</v>
      </c>
      <c r="D147" s="7">
        <v>4.9186269681151702E-2</v>
      </c>
      <c r="E147" s="7">
        <v>4.6795986030539203E-3</v>
      </c>
      <c r="F147" s="7">
        <v>0.85042964840236301</v>
      </c>
      <c r="G147" s="7">
        <v>9.5704483313431801E-2</v>
      </c>
      <c r="H147" s="9">
        <f t="shared" si="4"/>
        <v>5.3865868284205622E-2</v>
      </c>
      <c r="I147" s="9">
        <f t="shared" si="5"/>
        <v>5.4674743623851212E-2</v>
      </c>
    </row>
    <row r="148" spans="1:9" x14ac:dyDescent="0.3">
      <c r="A148" s="3" t="s">
        <v>11</v>
      </c>
      <c r="B148" s="2">
        <v>43891</v>
      </c>
      <c r="C148" s="7">
        <v>0.94632424819316696</v>
      </c>
      <c r="D148" s="7">
        <v>4.3188514178720799E-2</v>
      </c>
      <c r="E148" s="7">
        <v>3.0169697843361598E-3</v>
      </c>
      <c r="F148" s="7">
        <v>0.865076912447028</v>
      </c>
      <c r="G148" s="7">
        <v>8.8717603589914498E-2</v>
      </c>
      <c r="H148" s="9">
        <f t="shared" si="4"/>
        <v>4.6205483963056959E-2</v>
      </c>
      <c r="I148" s="9">
        <f t="shared" si="5"/>
        <v>4.7550542949948316E-2</v>
      </c>
    </row>
    <row r="149" spans="1:9" x14ac:dyDescent="0.3">
      <c r="A149" s="3" t="s">
        <v>11</v>
      </c>
      <c r="B149" s="2">
        <v>43922</v>
      </c>
      <c r="C149" s="7">
        <v>0.66533946354998197</v>
      </c>
      <c r="D149" s="7">
        <v>3.1822391827614899E-2</v>
      </c>
      <c r="E149" s="7">
        <v>2.2094205399901101E-3</v>
      </c>
      <c r="F149" s="7">
        <v>0.87456649081139903</v>
      </c>
      <c r="G149" s="7">
        <v>9.1401696820996095E-2</v>
      </c>
      <c r="H149" s="9">
        <f t="shared" si="4"/>
        <v>3.403181236760501E-2</v>
      </c>
      <c r="I149" s="9">
        <f t="shared" si="5"/>
        <v>3.5108982951072613E-2</v>
      </c>
    </row>
    <row r="150" spans="1:9" x14ac:dyDescent="0.3">
      <c r="A150" s="3" t="s">
        <v>11</v>
      </c>
      <c r="B150" s="2">
        <v>43952</v>
      </c>
      <c r="C150" s="7">
        <v>0.81039302416327996</v>
      </c>
      <c r="D150" s="7">
        <v>3.0283900962773301E-2</v>
      </c>
      <c r="E150" s="7">
        <v>2.09691576174584E-3</v>
      </c>
      <c r="F150" s="7">
        <v>0.87119170332854301</v>
      </c>
      <c r="G150" s="7">
        <v>9.6427479946937802E-2</v>
      </c>
      <c r="H150" s="9">
        <f t="shared" si="4"/>
        <v>3.2380816724519139E-2</v>
      </c>
      <c r="I150" s="9">
        <f t="shared" si="5"/>
        <v>3.3593699949962162E-2</v>
      </c>
    </row>
    <row r="151" spans="1:9" x14ac:dyDescent="0.3">
      <c r="A151" s="3" t="s">
        <v>11</v>
      </c>
      <c r="B151" s="2">
        <v>43983</v>
      </c>
      <c r="C151" s="7">
        <v>0.96183816048939597</v>
      </c>
      <c r="D151" s="7">
        <v>4.1271135207698997E-2</v>
      </c>
      <c r="E151" s="7">
        <v>2.04547142346901E-3</v>
      </c>
      <c r="F151" s="7">
        <v>0.83135019061642501</v>
      </c>
      <c r="G151" s="7">
        <v>0.125333202752407</v>
      </c>
      <c r="H151" s="9">
        <f t="shared" si="4"/>
        <v>4.3316606631168007E-2</v>
      </c>
      <c r="I151" s="9">
        <f t="shared" si="5"/>
        <v>4.7295583990823939E-2</v>
      </c>
    </row>
    <row r="152" spans="1:9" x14ac:dyDescent="0.3">
      <c r="A152" s="3" t="s">
        <v>11</v>
      </c>
      <c r="B152" s="2">
        <v>44013</v>
      </c>
      <c r="C152" s="7">
        <v>1.0743679430576201</v>
      </c>
      <c r="D152" s="7">
        <v>4.8508800486109699E-2</v>
      </c>
      <c r="E152" s="7">
        <v>3.2816153394657301E-3</v>
      </c>
      <c r="F152" s="7">
        <v>0.84034690468367201</v>
      </c>
      <c r="G152" s="7">
        <v>0.107862679490752</v>
      </c>
      <c r="H152" s="9">
        <f t="shared" si="4"/>
        <v>5.1790415825575427E-2</v>
      </c>
      <c r="I152" s="9">
        <f t="shared" si="5"/>
        <v>5.4574437902543425E-2</v>
      </c>
    </row>
    <row r="153" spans="1:9" x14ac:dyDescent="0.3">
      <c r="A153" s="3" t="s">
        <v>11</v>
      </c>
      <c r="B153" s="2">
        <v>44044</v>
      </c>
      <c r="C153" s="7">
        <v>1.08943051555684</v>
      </c>
      <c r="D153" s="7">
        <v>5.0062632095600697E-2</v>
      </c>
      <c r="E153" s="7">
        <v>5.0991656933146896E-3</v>
      </c>
      <c r="F153" s="7">
        <v>0.84500317403616299</v>
      </c>
      <c r="G153" s="7">
        <v>9.9835028174921597E-2</v>
      </c>
      <c r="H153" s="9">
        <f t="shared" si="4"/>
        <v>5.516179778891539E-2</v>
      </c>
      <c r="I153" s="9">
        <f t="shared" si="5"/>
        <v>5.5931789319444654E-2</v>
      </c>
    </row>
    <row r="154" spans="1:9" x14ac:dyDescent="0.3">
      <c r="A154" s="3" t="s">
        <v>11</v>
      </c>
      <c r="B154" s="2">
        <v>44075</v>
      </c>
      <c r="C154" s="7">
        <v>1.04526330635012</v>
      </c>
      <c r="D154" s="7">
        <v>5.0341906810109201E-2</v>
      </c>
      <c r="E154" s="7">
        <v>2.7306286984650902E-3</v>
      </c>
      <c r="F154" s="7">
        <v>0.83881057061055997</v>
      </c>
      <c r="G154" s="7">
        <v>0.108116893880866</v>
      </c>
      <c r="H154" s="9">
        <f t="shared" si="4"/>
        <v>5.3072535508574291E-2</v>
      </c>
      <c r="I154" s="9">
        <f t="shared" si="5"/>
        <v>5.6617855866684851E-2</v>
      </c>
    </row>
    <row r="155" spans="1:9" x14ac:dyDescent="0.3">
      <c r="A155" s="3" t="s">
        <v>11</v>
      </c>
      <c r="B155" s="2">
        <v>44105</v>
      </c>
      <c r="C155" s="7">
        <v>1.06776537613954</v>
      </c>
      <c r="D155" s="7">
        <v>5.2168819970751401E-2</v>
      </c>
      <c r="E155" s="7">
        <v>1.86362902670332E-3</v>
      </c>
      <c r="F155" s="7">
        <v>0.83665885230632697</v>
      </c>
      <c r="G155" s="7">
        <v>0.10930869869621899</v>
      </c>
      <c r="H155" s="9">
        <f t="shared" si="4"/>
        <v>5.403244899745472E-2</v>
      </c>
      <c r="I155" s="9">
        <f t="shared" si="5"/>
        <v>5.8693964643450676E-2</v>
      </c>
    </row>
    <row r="156" spans="1:9" x14ac:dyDescent="0.3">
      <c r="A156" s="3" t="s">
        <v>11</v>
      </c>
      <c r="B156" s="2">
        <v>44136</v>
      </c>
      <c r="C156" s="7">
        <v>0.92835641809234304</v>
      </c>
      <c r="D156" s="7">
        <v>3.8260698593837503E-2</v>
      </c>
      <c r="E156" s="7">
        <v>2.2506200626063099E-3</v>
      </c>
      <c r="F156" s="7">
        <v>0.84615226874629201</v>
      </c>
      <c r="G156" s="7">
        <v>0.113336412597264</v>
      </c>
      <c r="H156" s="9">
        <f t="shared" si="4"/>
        <v>4.0511318656443814E-2</v>
      </c>
      <c r="I156" s="9">
        <f t="shared" si="5"/>
        <v>4.3261123487262389E-2</v>
      </c>
    </row>
    <row r="157" spans="1:9" x14ac:dyDescent="0.3">
      <c r="A157" s="3" t="s">
        <v>11</v>
      </c>
      <c r="B157" s="2">
        <v>44166</v>
      </c>
      <c r="C157" s="7">
        <v>1.2163791353615301</v>
      </c>
      <c r="D157" s="7">
        <v>6.9167303645650394E-2</v>
      </c>
      <c r="E157" s="7">
        <v>1.6388596483088E-3</v>
      </c>
      <c r="F157" s="7">
        <v>0.85179780090897705</v>
      </c>
      <c r="G157" s="7">
        <v>7.7396035797063806E-2</v>
      </c>
      <c r="H157" s="9">
        <f t="shared" si="4"/>
        <v>7.0806163293959196E-2</v>
      </c>
      <c r="I157" s="9">
        <f t="shared" si="5"/>
        <v>7.5103066667329632E-2</v>
      </c>
    </row>
    <row r="158" spans="1:9" x14ac:dyDescent="0.3">
      <c r="A158" s="3" t="s">
        <v>11</v>
      </c>
      <c r="B158" s="2">
        <v>44197</v>
      </c>
      <c r="C158" s="7">
        <v>0.76915781567348396</v>
      </c>
      <c r="D158" s="7">
        <v>3.15537239646533E-2</v>
      </c>
      <c r="E158" s="7">
        <v>2.0419745993227999E-3</v>
      </c>
      <c r="F158" s="7">
        <v>0.83693803419724799</v>
      </c>
      <c r="G158" s="7">
        <v>0.12946626723877599</v>
      </c>
      <c r="H158" s="9">
        <f t="shared" si="4"/>
        <v>3.3595698563976102E-2</v>
      </c>
      <c r="I158" s="9">
        <f t="shared" si="5"/>
        <v>3.6331633165332999E-2</v>
      </c>
    </row>
    <row r="159" spans="1:9" x14ac:dyDescent="0.3">
      <c r="A159" s="3" t="s">
        <v>11</v>
      </c>
      <c r="B159" s="2">
        <v>44228</v>
      </c>
      <c r="C159" s="7">
        <v>0.77926257550726097</v>
      </c>
      <c r="D159" s="7">
        <v>2.9708661109782899E-2</v>
      </c>
      <c r="E159" s="7">
        <v>3.2888313806314498E-3</v>
      </c>
      <c r="F159" s="7">
        <v>0.83711428833845603</v>
      </c>
      <c r="G159" s="7">
        <v>0.129888219171129</v>
      </c>
      <c r="H159" s="9">
        <f t="shared" si="4"/>
        <v>3.2997492490414351E-2</v>
      </c>
      <c r="I159" s="9">
        <f t="shared" si="5"/>
        <v>3.4273044026687842E-2</v>
      </c>
    </row>
    <row r="160" spans="1:9" x14ac:dyDescent="0.3">
      <c r="A160" s="3" t="s">
        <v>11</v>
      </c>
      <c r="B160" s="2">
        <v>44256</v>
      </c>
      <c r="C160" s="7">
        <v>0.96933784706322101</v>
      </c>
      <c r="D160" s="7">
        <v>2.94282004477005E-2</v>
      </c>
      <c r="E160" s="7">
        <v>2.93394185706806E-3</v>
      </c>
      <c r="F160" s="7">
        <v>0.84311247698945502</v>
      </c>
      <c r="G160" s="7">
        <v>0.124525380705777</v>
      </c>
      <c r="H160" s="9">
        <f t="shared" si="4"/>
        <v>3.2362142304768561E-2</v>
      </c>
      <c r="I160" s="9">
        <f t="shared" si="5"/>
        <v>3.3727024090312467E-2</v>
      </c>
    </row>
    <row r="161" spans="1:9" x14ac:dyDescent="0.3">
      <c r="A161" s="3" t="s">
        <v>11</v>
      </c>
      <c r="B161" s="2">
        <v>44287</v>
      </c>
      <c r="C161" s="7">
        <v>1.04463431954818</v>
      </c>
      <c r="D161" s="7">
        <v>4.3460564489016001E-2</v>
      </c>
      <c r="E161" s="7">
        <v>4.0836327306116001E-3</v>
      </c>
      <c r="F161" s="7">
        <v>0.85995586846081096</v>
      </c>
      <c r="G161" s="7">
        <v>9.2499934319561605E-2</v>
      </c>
      <c r="H161" s="9">
        <f t="shared" si="4"/>
        <v>4.7544197219627604E-2</v>
      </c>
      <c r="I161" s="9">
        <f t="shared" si="5"/>
        <v>4.8106900543206821E-2</v>
      </c>
    </row>
    <row r="162" spans="1:9" x14ac:dyDescent="0.3">
      <c r="A162" s="3" t="s">
        <v>11</v>
      </c>
      <c r="B162" s="2">
        <v>44317</v>
      </c>
      <c r="C162" s="7">
        <v>1.1227961774711599</v>
      </c>
      <c r="D162" s="7">
        <v>4.61287610164429E-2</v>
      </c>
      <c r="E162" s="7">
        <v>3.9882856229221499E-3</v>
      </c>
      <c r="F162" s="7">
        <v>0.84924059984845401</v>
      </c>
      <c r="G162" s="7">
        <v>0.100642353512181</v>
      </c>
      <c r="H162" s="9">
        <f t="shared" si="4"/>
        <v>5.0117046639365052E-2</v>
      </c>
      <c r="I162" s="9">
        <f t="shared" si="5"/>
        <v>5.1519253430655762E-2</v>
      </c>
    </row>
    <row r="163" spans="1:9" x14ac:dyDescent="0.3">
      <c r="A163" s="3" t="s">
        <v>11</v>
      </c>
      <c r="B163" s="2">
        <v>44348</v>
      </c>
      <c r="C163" s="7">
        <v>1.1187132681878</v>
      </c>
      <c r="D163" s="7">
        <v>4.3192441297257703E-2</v>
      </c>
      <c r="E163" s="7">
        <v>4.7319349572456501E-3</v>
      </c>
      <c r="F163" s="7">
        <v>0.85603677641252796</v>
      </c>
      <c r="G163" s="7">
        <v>9.6038847332969204E-2</v>
      </c>
      <c r="H163" s="9">
        <f t="shared" si="4"/>
        <v>4.7924376254503354E-2</v>
      </c>
      <c r="I163" s="9">
        <f t="shared" si="5"/>
        <v>4.8032737867729616E-2</v>
      </c>
    </row>
    <row r="164" spans="1:9" x14ac:dyDescent="0.3">
      <c r="A164" s="3" t="s">
        <v>11</v>
      </c>
      <c r="B164" s="2">
        <v>44378</v>
      </c>
      <c r="C164" s="7">
        <v>1.1609624147422299</v>
      </c>
      <c r="D164" s="7">
        <v>4.3895427293107601E-2</v>
      </c>
      <c r="E164" s="7">
        <v>4.4943441192478797E-3</v>
      </c>
      <c r="F164" s="7">
        <v>0.85753879607333405</v>
      </c>
      <c r="G164" s="7">
        <v>9.4071432514310799E-2</v>
      </c>
      <c r="H164" s="9">
        <f t="shared" si="4"/>
        <v>4.8389771412355481E-2</v>
      </c>
      <c r="I164" s="9">
        <f t="shared" si="5"/>
        <v>4.8695097385118569E-2</v>
      </c>
    </row>
    <row r="165" spans="1:9" x14ac:dyDescent="0.3">
      <c r="A165" s="3" t="s">
        <v>11</v>
      </c>
      <c r="B165" s="2">
        <v>44409</v>
      </c>
      <c r="C165" s="7">
        <v>1.1455272948484201</v>
      </c>
      <c r="D165" s="7">
        <v>4.3335698029597303E-2</v>
      </c>
      <c r="E165" s="7">
        <v>6.9659771323519097E-3</v>
      </c>
      <c r="F165" s="7">
        <v>0.84733568167444395</v>
      </c>
      <c r="G165" s="7">
        <v>0.10236264316360701</v>
      </c>
      <c r="H165" s="9">
        <f t="shared" si="4"/>
        <v>5.0301675161949215E-2</v>
      </c>
      <c r="I165" s="9">
        <f t="shared" si="5"/>
        <v>4.8655092121627622E-2</v>
      </c>
    </row>
    <row r="166" spans="1:9" x14ac:dyDescent="0.3">
      <c r="A166" s="3" t="s">
        <v>11</v>
      </c>
      <c r="B166" s="2">
        <v>44440</v>
      </c>
      <c r="C166" s="7">
        <v>1.10376111627757</v>
      </c>
      <c r="D166" s="7">
        <v>4.4546290125591498E-2</v>
      </c>
      <c r="E166" s="7">
        <v>4.0890492541724903E-3</v>
      </c>
      <c r="F166" s="7">
        <v>0.84822678258971496</v>
      </c>
      <c r="G166" s="7">
        <v>0.103137878030521</v>
      </c>
      <c r="H166" s="9">
        <f t="shared" si="4"/>
        <v>4.8635339379763991E-2</v>
      </c>
      <c r="I166" s="9">
        <f t="shared" si="5"/>
        <v>4.989654312725527E-2</v>
      </c>
    </row>
    <row r="167" spans="1:9" x14ac:dyDescent="0.3">
      <c r="A167" s="3" t="s">
        <v>12</v>
      </c>
      <c r="B167" s="2">
        <v>43466</v>
      </c>
      <c r="C167" s="7">
        <v>0.87303285988948298</v>
      </c>
      <c r="D167" s="7">
        <v>8.6210116485006205E-2</v>
      </c>
      <c r="E167" s="7">
        <v>3.0920490330201E-2</v>
      </c>
      <c r="F167" s="7">
        <v>0.69560522957731097</v>
      </c>
      <c r="G167" s="7">
        <v>0.18726416360748199</v>
      </c>
      <c r="H167" s="9">
        <f t="shared" si="4"/>
        <v>0.11713060681520721</v>
      </c>
      <c r="I167" s="9">
        <f t="shared" si="5"/>
        <v>0.11026915360412297</v>
      </c>
    </row>
    <row r="168" spans="1:9" x14ac:dyDescent="0.3">
      <c r="A168" s="3" t="s">
        <v>12</v>
      </c>
      <c r="B168" s="2">
        <v>43497</v>
      </c>
      <c r="C168" s="7">
        <v>0.86803287105607596</v>
      </c>
      <c r="D168" s="7">
        <v>9.0357437981177499E-2</v>
      </c>
      <c r="E168" s="7">
        <v>2.8392287684384999E-2</v>
      </c>
      <c r="F168" s="7">
        <v>0.71584147403865295</v>
      </c>
      <c r="G168" s="7">
        <v>0.165408800295784</v>
      </c>
      <c r="H168" s="9">
        <f t="shared" si="4"/>
        <v>0.11874972566556249</v>
      </c>
      <c r="I168" s="9">
        <f t="shared" si="5"/>
        <v>0.112078342743974</v>
      </c>
    </row>
    <row r="169" spans="1:9" x14ac:dyDescent="0.3">
      <c r="A169" s="3" t="s">
        <v>12</v>
      </c>
      <c r="B169" s="2">
        <v>43525</v>
      </c>
      <c r="C169" s="7">
        <v>1.03097469242336</v>
      </c>
      <c r="D169" s="7">
        <v>8.8508932030919196E-2</v>
      </c>
      <c r="E169" s="7">
        <v>2.95843200558128E-2</v>
      </c>
      <c r="F169" s="7">
        <v>0.72599088742641604</v>
      </c>
      <c r="G169" s="7">
        <v>0.15591586048685199</v>
      </c>
      <c r="H169" s="9">
        <f t="shared" si="4"/>
        <v>0.11809325208673199</v>
      </c>
      <c r="I169" s="9">
        <f t="shared" si="5"/>
        <v>0.10866660730494543</v>
      </c>
    </row>
    <row r="170" spans="1:9" x14ac:dyDescent="0.3">
      <c r="A170" s="3" t="s">
        <v>12</v>
      </c>
      <c r="B170" s="2">
        <v>43556</v>
      </c>
      <c r="C170" s="7">
        <v>0.99333818620731495</v>
      </c>
      <c r="D170" s="7">
        <v>9.3808223627532897E-2</v>
      </c>
      <c r="E170" s="7">
        <v>2.7002619591632498E-2</v>
      </c>
      <c r="F170" s="7">
        <v>0.71830448443647799</v>
      </c>
      <c r="G170" s="7">
        <v>0.16088467234435699</v>
      </c>
      <c r="H170" s="9">
        <f t="shared" si="4"/>
        <v>0.1208108432191654</v>
      </c>
      <c r="I170" s="9">
        <f t="shared" si="5"/>
        <v>0.11551133567551428</v>
      </c>
    </row>
    <row r="171" spans="1:9" x14ac:dyDescent="0.3">
      <c r="A171" s="3" t="s">
        <v>12</v>
      </c>
      <c r="B171" s="2">
        <v>43586</v>
      </c>
      <c r="C171" s="7">
        <v>1.0175192974249201</v>
      </c>
      <c r="D171" s="7">
        <v>9.7215105627902795E-2</v>
      </c>
      <c r="E171" s="7">
        <v>2.5896864353192099E-2</v>
      </c>
      <c r="F171" s="7">
        <v>0.72411745969361196</v>
      </c>
      <c r="G171" s="7">
        <v>0.15277057032529301</v>
      </c>
      <c r="H171" s="9">
        <f t="shared" si="4"/>
        <v>0.12311196998109489</v>
      </c>
      <c r="I171" s="9">
        <f t="shared" si="5"/>
        <v>0.11836265811504436</v>
      </c>
    </row>
    <row r="172" spans="1:9" x14ac:dyDescent="0.3">
      <c r="A172" s="3" t="s">
        <v>12</v>
      </c>
      <c r="B172" s="2">
        <v>43617</v>
      </c>
      <c r="C172" s="7">
        <v>0.97791126634477699</v>
      </c>
      <c r="D172" s="7">
        <v>9.4245357152011794E-2</v>
      </c>
      <c r="E172" s="7">
        <v>2.6048170337369898E-2</v>
      </c>
      <c r="F172" s="7">
        <v>0.72496415395505598</v>
      </c>
      <c r="G172" s="7">
        <v>0.154742318555563</v>
      </c>
      <c r="H172" s="9">
        <f t="shared" si="4"/>
        <v>0.12029352748938169</v>
      </c>
      <c r="I172" s="9">
        <f t="shared" si="5"/>
        <v>0.11504426630087583</v>
      </c>
    </row>
    <row r="173" spans="1:9" x14ac:dyDescent="0.3">
      <c r="A173" s="3" t="s">
        <v>12</v>
      </c>
      <c r="B173" s="2">
        <v>43647</v>
      </c>
      <c r="C173" s="7">
        <v>1.0106945549194</v>
      </c>
      <c r="D173" s="7">
        <v>9.1467630110833406E-2</v>
      </c>
      <c r="E173" s="7">
        <v>2.7793188419130099E-2</v>
      </c>
      <c r="F173" s="7">
        <v>0.72318960793987797</v>
      </c>
      <c r="G173" s="7">
        <v>0.157549573530158</v>
      </c>
      <c r="H173" s="9">
        <f t="shared" si="4"/>
        <v>0.11926081852996351</v>
      </c>
      <c r="I173" s="9">
        <f t="shared" si="5"/>
        <v>0.11227744116003259</v>
      </c>
    </row>
    <row r="174" spans="1:9" x14ac:dyDescent="0.3">
      <c r="A174" s="3" t="s">
        <v>12</v>
      </c>
      <c r="B174" s="2">
        <v>43678</v>
      </c>
      <c r="C174" s="7">
        <v>1.0106225962106901</v>
      </c>
      <c r="D174" s="7">
        <v>9.1127280995843093E-2</v>
      </c>
      <c r="E174" s="7">
        <v>3.1715770938840697E-2</v>
      </c>
      <c r="F174" s="7">
        <v>0.718510512411344</v>
      </c>
      <c r="G174" s="7">
        <v>0.15864643565397199</v>
      </c>
      <c r="H174" s="9">
        <f t="shared" si="4"/>
        <v>0.12284305193468378</v>
      </c>
      <c r="I174" s="9">
        <f t="shared" si="5"/>
        <v>0.1125531462808245</v>
      </c>
    </row>
    <row r="175" spans="1:9" x14ac:dyDescent="0.3">
      <c r="A175" s="3" t="s">
        <v>12</v>
      </c>
      <c r="B175" s="2">
        <v>43709</v>
      </c>
      <c r="C175" s="7">
        <v>0.95587269575129197</v>
      </c>
      <c r="D175" s="7">
        <v>9.0543474937387902E-2</v>
      </c>
      <c r="E175" s="7">
        <v>2.8752570884178399E-2</v>
      </c>
      <c r="F175" s="7">
        <v>0.72089589858476</v>
      </c>
      <c r="G175" s="7">
        <v>0.159808055593674</v>
      </c>
      <c r="H175" s="9">
        <f t="shared" si="4"/>
        <v>0.1192960458215663</v>
      </c>
      <c r="I175" s="9">
        <f t="shared" si="5"/>
        <v>0.11158378295641894</v>
      </c>
    </row>
    <row r="176" spans="1:9" x14ac:dyDescent="0.3">
      <c r="A176" s="3" t="s">
        <v>12</v>
      </c>
      <c r="B176" s="2">
        <v>43739</v>
      </c>
      <c r="C176" s="7">
        <v>1.0182729979029901</v>
      </c>
      <c r="D176" s="7">
        <v>9.5156677720390201E-2</v>
      </c>
      <c r="E176" s="7">
        <v>2.7731697785211101E-2</v>
      </c>
      <c r="F176" s="7">
        <v>0.72157596104624599</v>
      </c>
      <c r="G176" s="7">
        <v>0.15553566344815201</v>
      </c>
      <c r="H176" s="9">
        <f t="shared" si="4"/>
        <v>0.1228883755056013</v>
      </c>
      <c r="I176" s="9">
        <f t="shared" si="5"/>
        <v>0.1165089690355563</v>
      </c>
    </row>
    <row r="177" spans="1:9" x14ac:dyDescent="0.3">
      <c r="A177" s="3" t="s">
        <v>12</v>
      </c>
      <c r="B177" s="2">
        <v>43770</v>
      </c>
      <c r="C177" s="7">
        <v>1.0697066065005401</v>
      </c>
      <c r="D177" s="7">
        <v>0.103502318622878</v>
      </c>
      <c r="E177" s="7">
        <v>2.4353480078199902E-2</v>
      </c>
      <c r="F177" s="7">
        <v>0.71216078056135701</v>
      </c>
      <c r="G177" s="7">
        <v>0.159983420737565</v>
      </c>
      <c r="H177" s="9">
        <f t="shared" si="4"/>
        <v>0.12785579870107788</v>
      </c>
      <c r="I177" s="9">
        <f t="shared" si="5"/>
        <v>0.1268934670777595</v>
      </c>
    </row>
    <row r="178" spans="1:9" x14ac:dyDescent="0.3">
      <c r="A178" s="3" t="s">
        <v>12</v>
      </c>
      <c r="B178" s="2">
        <v>43800</v>
      </c>
      <c r="C178" s="7">
        <v>1.17402137536917</v>
      </c>
      <c r="D178" s="7">
        <v>0.112142203817369</v>
      </c>
      <c r="E178" s="7">
        <v>2.2501353250963901E-2</v>
      </c>
      <c r="F178" s="7">
        <v>0.733416326801416</v>
      </c>
      <c r="G178" s="7">
        <v>0.131940116130251</v>
      </c>
      <c r="H178" s="9">
        <f t="shared" si="4"/>
        <v>0.13464355706833289</v>
      </c>
      <c r="I178" s="9">
        <f t="shared" si="5"/>
        <v>0.13262500436877225</v>
      </c>
    </row>
    <row r="179" spans="1:9" x14ac:dyDescent="0.3">
      <c r="A179" s="3" t="s">
        <v>12</v>
      </c>
      <c r="B179" s="2">
        <v>43831</v>
      </c>
      <c r="C179" s="7">
        <v>0.91693729706618399</v>
      </c>
      <c r="D179" s="7">
        <v>8.2937785913163004E-2</v>
      </c>
      <c r="E179" s="7">
        <v>3.01692466177775E-2</v>
      </c>
      <c r="F179" s="7">
        <v>0.71781022690033003</v>
      </c>
      <c r="G179" s="7">
        <v>0.16908274056872999</v>
      </c>
      <c r="H179" s="9">
        <f t="shared" si="4"/>
        <v>0.11310703253094051</v>
      </c>
      <c r="I179" s="9">
        <f t="shared" si="5"/>
        <v>0.10357538774495907</v>
      </c>
    </row>
    <row r="180" spans="1:9" x14ac:dyDescent="0.3">
      <c r="A180" s="3" t="s">
        <v>12</v>
      </c>
      <c r="B180" s="2">
        <v>43862</v>
      </c>
      <c r="C180" s="7">
        <v>0.91821102574788505</v>
      </c>
      <c r="D180" s="7">
        <v>8.8155357173949705E-2</v>
      </c>
      <c r="E180" s="7">
        <v>2.7404967054484301E-2</v>
      </c>
      <c r="F180" s="7">
        <v>0.72864800469825997</v>
      </c>
      <c r="G180" s="7">
        <v>0.15579167107330599</v>
      </c>
      <c r="H180" s="9">
        <f t="shared" si="4"/>
        <v>0.11556032422843401</v>
      </c>
      <c r="I180" s="9">
        <f t="shared" si="5"/>
        <v>0.10792727024517532</v>
      </c>
    </row>
    <row r="181" spans="1:9" x14ac:dyDescent="0.3">
      <c r="A181" s="3" t="s">
        <v>12</v>
      </c>
      <c r="B181" s="2">
        <v>43891</v>
      </c>
      <c r="C181" s="7">
        <v>0.85287306550913899</v>
      </c>
      <c r="D181" s="7">
        <v>5.5119232290242799E-2</v>
      </c>
      <c r="E181" s="7">
        <v>3.9251929811286203E-2</v>
      </c>
      <c r="F181" s="7">
        <v>0.73238926550955896</v>
      </c>
      <c r="G181" s="7">
        <v>0.173239572388911</v>
      </c>
      <c r="H181" s="9">
        <f t="shared" si="4"/>
        <v>9.4371162101529002E-2</v>
      </c>
      <c r="I181" s="9">
        <f t="shared" si="5"/>
        <v>6.9991920651318554E-2</v>
      </c>
    </row>
    <row r="182" spans="1:9" x14ac:dyDescent="0.3">
      <c r="A182" s="3" t="s">
        <v>12</v>
      </c>
      <c r="B182" s="2">
        <v>43922</v>
      </c>
      <c r="C182" s="7">
        <v>0.52595056709201904</v>
      </c>
      <c r="D182" s="7">
        <v>8.2806717588673091E-3</v>
      </c>
      <c r="E182" s="7">
        <v>3.4502723671195501E-2</v>
      </c>
      <c r="F182" s="7">
        <v>0.70657861099564001</v>
      </c>
      <c r="G182" s="7">
        <v>0.250637993574297</v>
      </c>
      <c r="H182" s="9">
        <f t="shared" si="4"/>
        <v>4.2783395430062807E-2</v>
      </c>
      <c r="I182" s="9">
        <f t="shared" si="5"/>
        <v>1.1583638848417959E-2</v>
      </c>
    </row>
    <row r="183" spans="1:9" x14ac:dyDescent="0.3">
      <c r="A183" s="3" t="s">
        <v>12</v>
      </c>
      <c r="B183" s="2">
        <v>43952</v>
      </c>
      <c r="C183" s="7">
        <v>0.62503705005148602</v>
      </c>
      <c r="D183" s="7">
        <v>8.9468647094087007E-3</v>
      </c>
      <c r="E183" s="7">
        <v>2.8063812447703299E-2</v>
      </c>
      <c r="F183" s="7">
        <v>0.72498456828552404</v>
      </c>
      <c r="G183" s="7">
        <v>0.238004754557364</v>
      </c>
      <c r="H183" s="9">
        <f t="shared" si="4"/>
        <v>3.7010677157111996E-2</v>
      </c>
      <c r="I183" s="9">
        <f t="shared" si="5"/>
        <v>1.2190327743423508E-2</v>
      </c>
    </row>
    <row r="184" spans="1:9" x14ac:dyDescent="0.3">
      <c r="A184" s="3" t="s">
        <v>12</v>
      </c>
      <c r="B184" s="2">
        <v>43983</v>
      </c>
      <c r="C184" s="7">
        <v>0.74803248178464299</v>
      </c>
      <c r="D184" s="7">
        <v>2.4811947495991402E-2</v>
      </c>
      <c r="E184" s="7">
        <v>2.5741125518830101E-2</v>
      </c>
      <c r="F184" s="7">
        <v>0.73476940935398705</v>
      </c>
      <c r="G184" s="7">
        <v>0.214677517631191</v>
      </c>
      <c r="H184" s="9">
        <f t="shared" si="4"/>
        <v>5.0553073014821502E-2</v>
      </c>
      <c r="I184" s="9">
        <f t="shared" si="5"/>
        <v>3.2665292890925839E-2</v>
      </c>
    </row>
    <row r="185" spans="1:9" x14ac:dyDescent="0.3">
      <c r="A185" s="3" t="s">
        <v>12</v>
      </c>
      <c r="B185" s="2">
        <v>44013</v>
      </c>
      <c r="C185" s="7">
        <v>0.91526412423165404</v>
      </c>
      <c r="D185" s="7">
        <v>4.9971110516235602E-2</v>
      </c>
      <c r="E185" s="7">
        <v>3.3572024232184902E-2</v>
      </c>
      <c r="F185" s="7">
        <v>0.72848260495901795</v>
      </c>
      <c r="G185" s="7">
        <v>0.18797426029256201</v>
      </c>
      <c r="H185" s="9">
        <f t="shared" si="4"/>
        <v>8.3543134748420511E-2</v>
      </c>
      <c r="I185" s="9">
        <f t="shared" si="5"/>
        <v>6.4192783106864298E-2</v>
      </c>
    </row>
    <row r="186" spans="1:9" x14ac:dyDescent="0.3">
      <c r="A186" s="3" t="s">
        <v>12</v>
      </c>
      <c r="B186" s="2">
        <v>44044</v>
      </c>
      <c r="C186" s="7">
        <v>0.95222431609095104</v>
      </c>
      <c r="D186" s="7">
        <v>5.8621494655208897E-2</v>
      </c>
      <c r="E186" s="7">
        <v>3.6436162130276999E-2</v>
      </c>
      <c r="F186" s="7">
        <v>0.72678292952089296</v>
      </c>
      <c r="G186" s="7">
        <v>0.17815941369362101</v>
      </c>
      <c r="H186" s="9">
        <f t="shared" si="4"/>
        <v>9.5057656785485889E-2</v>
      </c>
      <c r="I186" s="9">
        <f t="shared" si="5"/>
        <v>7.4638610186979162E-2</v>
      </c>
    </row>
    <row r="187" spans="1:9" x14ac:dyDescent="0.3">
      <c r="A187" s="3" t="s">
        <v>12</v>
      </c>
      <c r="B187" s="2">
        <v>44075</v>
      </c>
      <c r="C187" s="7">
        <v>0.92060938918188095</v>
      </c>
      <c r="D187" s="7">
        <v>5.3873027132856799E-2</v>
      </c>
      <c r="E187" s="7">
        <v>3.5424657843230498E-2</v>
      </c>
      <c r="F187" s="7">
        <v>0.72310122608573701</v>
      </c>
      <c r="G187" s="7">
        <v>0.18760108893817601</v>
      </c>
      <c r="H187" s="9">
        <f t="shared" si="4"/>
        <v>8.9297684976087296E-2</v>
      </c>
      <c r="I187" s="9">
        <f t="shared" si="5"/>
        <v>6.9336952813673441E-2</v>
      </c>
    </row>
    <row r="188" spans="1:9" x14ac:dyDescent="0.3">
      <c r="A188" s="3" t="s">
        <v>12</v>
      </c>
      <c r="B188" s="2">
        <v>44105</v>
      </c>
      <c r="C188" s="7">
        <v>0.98317891920668099</v>
      </c>
      <c r="D188" s="7">
        <v>5.69030548588777E-2</v>
      </c>
      <c r="E188" s="7">
        <v>4.1356111199790699E-2</v>
      </c>
      <c r="F188" s="7">
        <v>0.70809346235150294</v>
      </c>
      <c r="G188" s="7">
        <v>0.193647371589828</v>
      </c>
      <c r="H188" s="9">
        <f t="shared" si="4"/>
        <v>9.8259166058668398E-2</v>
      </c>
      <c r="I188" s="9">
        <f t="shared" si="5"/>
        <v>7.4383416889764575E-2</v>
      </c>
    </row>
    <row r="189" spans="1:9" x14ac:dyDescent="0.3">
      <c r="A189" s="3" t="s">
        <v>12</v>
      </c>
      <c r="B189" s="2">
        <v>44136</v>
      </c>
      <c r="C189" s="7">
        <v>0.78909975713303404</v>
      </c>
      <c r="D189" s="7">
        <v>2.39509008216191E-2</v>
      </c>
      <c r="E189" s="7">
        <v>3.4053218410182197E-2</v>
      </c>
      <c r="F189" s="7">
        <v>0.67386482596519803</v>
      </c>
      <c r="G189" s="7">
        <v>0.26813105480300098</v>
      </c>
      <c r="H189" s="9">
        <f t="shared" si="4"/>
        <v>5.8004119231801293E-2</v>
      </c>
      <c r="I189" s="9">
        <f t="shared" si="5"/>
        <v>3.4322672737549388E-2</v>
      </c>
    </row>
    <row r="190" spans="1:9" x14ac:dyDescent="0.3">
      <c r="A190" s="3" t="s">
        <v>12</v>
      </c>
      <c r="B190" s="2">
        <v>44166</v>
      </c>
      <c r="C190" s="7">
        <v>1.00766820238734</v>
      </c>
      <c r="D190" s="7">
        <v>6.0060172548748403E-2</v>
      </c>
      <c r="E190" s="7">
        <v>2.6871366179617901E-2</v>
      </c>
      <c r="F190" s="7">
        <v>0.73766256896659199</v>
      </c>
      <c r="G190" s="7">
        <v>0.175405892305041</v>
      </c>
      <c r="H190" s="9">
        <f t="shared" si="4"/>
        <v>8.69315387283663E-2</v>
      </c>
      <c r="I190" s="9">
        <f t="shared" si="5"/>
        <v>7.5289532845282975E-2</v>
      </c>
    </row>
    <row r="191" spans="1:9" x14ac:dyDescent="0.3">
      <c r="A191" s="3" t="s">
        <v>12</v>
      </c>
      <c r="B191" s="2">
        <v>44197</v>
      </c>
      <c r="C191" s="7">
        <v>0.64540160016528103</v>
      </c>
      <c r="D191" s="7">
        <v>1.37140867841575E-2</v>
      </c>
      <c r="E191" s="7">
        <v>4.9641131093225398E-2</v>
      </c>
      <c r="F191" s="7">
        <v>0.66121144157567202</v>
      </c>
      <c r="G191" s="7">
        <v>0.27543334054694502</v>
      </c>
      <c r="H191" s="9">
        <f t="shared" si="4"/>
        <v>6.3355217877382894E-2</v>
      </c>
      <c r="I191" s="9">
        <f t="shared" si="5"/>
        <v>2.0319407412970125E-2</v>
      </c>
    </row>
    <row r="192" spans="1:9" x14ac:dyDescent="0.3">
      <c r="A192" s="3" t="s">
        <v>12</v>
      </c>
      <c r="B192" s="2">
        <v>44228</v>
      </c>
      <c r="C192" s="7">
        <v>0.65407596679361801</v>
      </c>
      <c r="D192" s="7">
        <v>1.43533750582486E-2</v>
      </c>
      <c r="E192" s="7">
        <v>4.3460719703097901E-2</v>
      </c>
      <c r="F192" s="7">
        <v>0.675217024309273</v>
      </c>
      <c r="G192" s="7">
        <v>0.26696888092937998</v>
      </c>
      <c r="H192" s="9">
        <f t="shared" si="4"/>
        <v>5.7814094761346503E-2</v>
      </c>
      <c r="I192" s="9">
        <f t="shared" si="5"/>
        <v>2.0814952427502118E-2</v>
      </c>
    </row>
    <row r="193" spans="1:9" x14ac:dyDescent="0.3">
      <c r="A193" s="3" t="s">
        <v>12</v>
      </c>
      <c r="B193" s="2">
        <v>44256</v>
      </c>
      <c r="C193" s="7">
        <v>0.77398863021768305</v>
      </c>
      <c r="D193" s="7">
        <v>1.59835082465676E-2</v>
      </c>
      <c r="E193" s="7">
        <v>3.8118620500854697E-2</v>
      </c>
      <c r="F193" s="7">
        <v>0.69830885966701794</v>
      </c>
      <c r="G193" s="7">
        <v>0.24758901158555999</v>
      </c>
      <c r="H193" s="9">
        <f t="shared" si="4"/>
        <v>5.4102128747422297E-2</v>
      </c>
      <c r="I193" s="9">
        <f t="shared" si="5"/>
        <v>2.2376703104437023E-2</v>
      </c>
    </row>
    <row r="194" spans="1:9" x14ac:dyDescent="0.3">
      <c r="A194" s="3" t="s">
        <v>12</v>
      </c>
      <c r="B194" s="2">
        <v>44287</v>
      </c>
      <c r="C194" s="7">
        <v>0.92330677423524699</v>
      </c>
      <c r="D194" s="7">
        <v>4.35778563455207E-2</v>
      </c>
      <c r="E194" s="7">
        <v>4.35888567865855E-2</v>
      </c>
      <c r="F194" s="7">
        <v>0.70763943800725604</v>
      </c>
      <c r="G194" s="7">
        <v>0.20519384886063799</v>
      </c>
      <c r="H194" s="9">
        <f t="shared" si="4"/>
        <v>8.7166713132106194E-2</v>
      </c>
      <c r="I194" s="9">
        <f t="shared" si="5"/>
        <v>5.80096553595267E-2</v>
      </c>
    </row>
    <row r="195" spans="1:9" x14ac:dyDescent="0.3">
      <c r="A195" s="3" t="s">
        <v>12</v>
      </c>
      <c r="B195" s="2">
        <v>44317</v>
      </c>
      <c r="C195" s="7">
        <v>1.08039583349734</v>
      </c>
      <c r="D195" s="7">
        <v>5.6930473511893703E-2</v>
      </c>
      <c r="E195" s="7">
        <v>5.8268213743327898E-2</v>
      </c>
      <c r="F195" s="7">
        <v>0.68373107063826699</v>
      </c>
      <c r="G195" s="7">
        <v>0.201070242106511</v>
      </c>
      <c r="H195" s="9">
        <f t="shared" ref="H195:H258" si="6">D195+E195</f>
        <v>0.1151986872552216</v>
      </c>
      <c r="I195" s="9">
        <f t="shared" ref="I195:I258" si="7">D195/(D195+F195)</f>
        <v>7.686435722434605E-2</v>
      </c>
    </row>
    <row r="196" spans="1:9" x14ac:dyDescent="0.3">
      <c r="A196" s="3" t="s">
        <v>12</v>
      </c>
      <c r="B196" s="2">
        <v>44348</v>
      </c>
      <c r="C196" s="7">
        <v>1.1031208670159001</v>
      </c>
      <c r="D196" s="7">
        <v>5.6883558736431798E-2</v>
      </c>
      <c r="E196" s="7">
        <v>6.74006440329524E-2</v>
      </c>
      <c r="F196" s="7">
        <v>0.65567943151421804</v>
      </c>
      <c r="G196" s="7">
        <v>0.22003636571639801</v>
      </c>
      <c r="H196" s="9">
        <f t="shared" si="6"/>
        <v>0.12428420276938421</v>
      </c>
      <c r="I196" s="9">
        <f t="shared" si="7"/>
        <v>7.9829516147649687E-2</v>
      </c>
    </row>
    <row r="197" spans="1:9" x14ac:dyDescent="0.3">
      <c r="A197" s="3" t="s">
        <v>12</v>
      </c>
      <c r="B197" s="2">
        <v>44378</v>
      </c>
      <c r="C197" s="7">
        <v>1.13751267233243</v>
      </c>
      <c r="D197" s="7">
        <v>6.1739947121430702E-2</v>
      </c>
      <c r="E197" s="7">
        <v>6.0173504445074202E-2</v>
      </c>
      <c r="F197" s="7">
        <v>0.67805445854292901</v>
      </c>
      <c r="G197" s="7">
        <v>0.20003208989056601</v>
      </c>
      <c r="H197" s="9">
        <f t="shared" si="6"/>
        <v>0.1219134515665049</v>
      </c>
      <c r="I197" s="9">
        <f t="shared" si="7"/>
        <v>8.3455547444950193E-2</v>
      </c>
    </row>
    <row r="198" spans="1:9" x14ac:dyDescent="0.3">
      <c r="A198" s="3" t="s">
        <v>12</v>
      </c>
      <c r="B198" s="2">
        <v>44409</v>
      </c>
      <c r="C198" s="7">
        <v>1.10493287198356</v>
      </c>
      <c r="D198" s="7">
        <v>6.9353501542502097E-2</v>
      </c>
      <c r="E198" s="7">
        <v>5.2814690291058203E-2</v>
      </c>
      <c r="F198" s="7">
        <v>0.687007045209999</v>
      </c>
      <c r="G198" s="7">
        <v>0.19082476295643999</v>
      </c>
      <c r="H198" s="9">
        <f t="shared" si="6"/>
        <v>0.1221681918335603</v>
      </c>
      <c r="I198" s="9">
        <f t="shared" si="7"/>
        <v>9.1693705918794027E-2</v>
      </c>
    </row>
    <row r="199" spans="1:9" x14ac:dyDescent="0.3">
      <c r="A199" s="3" t="s">
        <v>12</v>
      </c>
      <c r="B199" s="2">
        <v>44440</v>
      </c>
      <c r="C199" s="7">
        <v>1.08887181409996</v>
      </c>
      <c r="D199" s="7">
        <v>6.9040452922114498E-2</v>
      </c>
      <c r="E199" s="7">
        <v>5.0483200479919103E-2</v>
      </c>
      <c r="F199" s="7">
        <v>0.68839956926744394</v>
      </c>
      <c r="G199" s="7">
        <v>0.192076777330522</v>
      </c>
      <c r="H199" s="9">
        <f t="shared" si="6"/>
        <v>0.11952365340203361</v>
      </c>
      <c r="I199" s="9">
        <f t="shared" si="7"/>
        <v>9.1149729218871794E-2</v>
      </c>
    </row>
    <row r="200" spans="1:9" x14ac:dyDescent="0.3">
      <c r="A200" s="3" t="s">
        <v>13</v>
      </c>
      <c r="B200" s="2">
        <v>43466</v>
      </c>
      <c r="C200" s="7">
        <v>0.89102220079900196</v>
      </c>
      <c r="D200" s="7">
        <v>0.27105881630346401</v>
      </c>
      <c r="E200" s="7">
        <v>1.28346454180323E-2</v>
      </c>
      <c r="F200" s="7">
        <v>0.654445792097885</v>
      </c>
      <c r="G200" s="7">
        <v>6.1660746180618897E-2</v>
      </c>
      <c r="H200" s="9">
        <f t="shared" si="6"/>
        <v>0.28389346172149632</v>
      </c>
      <c r="I200" s="9">
        <f t="shared" si="7"/>
        <v>0.29287678726059702</v>
      </c>
    </row>
    <row r="201" spans="1:9" x14ac:dyDescent="0.3">
      <c r="A201" s="3" t="s">
        <v>13</v>
      </c>
      <c r="B201" s="2">
        <v>43497</v>
      </c>
      <c r="C201" s="7">
        <v>0.90489113786905195</v>
      </c>
      <c r="D201" s="7">
        <v>0.27178808247288</v>
      </c>
      <c r="E201" s="7">
        <v>1.1402886079165399E-2</v>
      </c>
      <c r="F201" s="7">
        <v>0.662206958073006</v>
      </c>
      <c r="G201" s="7">
        <v>5.4602073374948601E-2</v>
      </c>
      <c r="H201" s="9">
        <f t="shared" si="6"/>
        <v>0.2831909685520454</v>
      </c>
      <c r="I201" s="9">
        <f t="shared" si="7"/>
        <v>0.29099520947566249</v>
      </c>
    </row>
    <row r="202" spans="1:9" x14ac:dyDescent="0.3">
      <c r="A202" s="3" t="s">
        <v>13</v>
      </c>
      <c r="B202" s="2">
        <v>43525</v>
      </c>
      <c r="C202" s="7">
        <v>1.05054081341785</v>
      </c>
      <c r="D202" s="7">
        <v>0.26982629642849798</v>
      </c>
      <c r="E202" s="7">
        <v>1.18979079807408E-2</v>
      </c>
      <c r="F202" s="7">
        <v>0.66095462949458605</v>
      </c>
      <c r="G202" s="7">
        <v>5.7321166096175102E-2</v>
      </c>
      <c r="H202" s="9">
        <f t="shared" si="6"/>
        <v>0.28172420440923879</v>
      </c>
      <c r="I202" s="9">
        <f t="shared" si="7"/>
        <v>0.2898923784465211</v>
      </c>
    </row>
    <row r="203" spans="1:9" x14ac:dyDescent="0.3">
      <c r="A203" s="3" t="s">
        <v>13</v>
      </c>
      <c r="B203" s="2">
        <v>43556</v>
      </c>
      <c r="C203" s="7">
        <v>0.98862811195217204</v>
      </c>
      <c r="D203" s="7">
        <v>0.27252746342747303</v>
      </c>
      <c r="E203" s="7">
        <v>1.4815135415329301E-2</v>
      </c>
      <c r="F203" s="7">
        <v>0.65317302944590105</v>
      </c>
      <c r="G203" s="7">
        <v>5.94843717112968E-2</v>
      </c>
      <c r="H203" s="9">
        <f t="shared" si="6"/>
        <v>0.28734259884280233</v>
      </c>
      <c r="I203" s="9">
        <f t="shared" si="7"/>
        <v>0.29440133771728677</v>
      </c>
    </row>
    <row r="204" spans="1:9" x14ac:dyDescent="0.3">
      <c r="A204" s="3" t="s">
        <v>13</v>
      </c>
      <c r="B204" s="2">
        <v>43586</v>
      </c>
      <c r="C204" s="7">
        <v>1.0168152099227901</v>
      </c>
      <c r="D204" s="7">
        <v>0.27413393646235901</v>
      </c>
      <c r="E204" s="7">
        <v>1.2251367524380399E-2</v>
      </c>
      <c r="F204" s="7">
        <v>0.65720384295881196</v>
      </c>
      <c r="G204" s="7">
        <v>5.6410853054448998E-2</v>
      </c>
      <c r="H204" s="9">
        <f t="shared" si="6"/>
        <v>0.28638530398673939</v>
      </c>
      <c r="I204" s="9">
        <f t="shared" si="7"/>
        <v>0.29434426748234566</v>
      </c>
    </row>
    <row r="205" spans="1:9" x14ac:dyDescent="0.3">
      <c r="A205" s="3" t="s">
        <v>13</v>
      </c>
      <c r="B205" s="2">
        <v>43617</v>
      </c>
      <c r="C205" s="7">
        <v>0.98556872100045501</v>
      </c>
      <c r="D205" s="7">
        <v>0.280178762946027</v>
      </c>
      <c r="E205" s="7">
        <v>1.02499942669067E-2</v>
      </c>
      <c r="F205" s="7">
        <v>0.65399305173300504</v>
      </c>
      <c r="G205" s="7">
        <v>5.5578191054061199E-2</v>
      </c>
      <c r="H205" s="9">
        <f t="shared" si="6"/>
        <v>0.29042875721293371</v>
      </c>
      <c r="I205" s="9">
        <f t="shared" si="7"/>
        <v>0.2999220898591255</v>
      </c>
    </row>
    <row r="206" spans="1:9" x14ac:dyDescent="0.3">
      <c r="A206" s="3" t="s">
        <v>13</v>
      </c>
      <c r="B206" s="2">
        <v>43647</v>
      </c>
      <c r="C206" s="7">
        <v>1.0278665069392099</v>
      </c>
      <c r="D206" s="7">
        <v>0.278923946800538</v>
      </c>
      <c r="E206" s="7">
        <v>9.1469514186249701E-3</v>
      </c>
      <c r="F206" s="7">
        <v>0.65481771047424697</v>
      </c>
      <c r="G206" s="7">
        <v>5.7111391306590098E-2</v>
      </c>
      <c r="H206" s="9">
        <f t="shared" si="6"/>
        <v>0.28807089821916299</v>
      </c>
      <c r="I206" s="9">
        <f t="shared" si="7"/>
        <v>0.29871640043843006</v>
      </c>
    </row>
    <row r="207" spans="1:9" x14ac:dyDescent="0.3">
      <c r="A207" s="3" t="s">
        <v>13</v>
      </c>
      <c r="B207" s="2">
        <v>43678</v>
      </c>
      <c r="C207" s="7">
        <v>1.0091340792881001</v>
      </c>
      <c r="D207" s="7">
        <v>0.28205012260916001</v>
      </c>
      <c r="E207" s="7">
        <v>1.06722891113728E-2</v>
      </c>
      <c r="F207" s="7">
        <v>0.65349240652937901</v>
      </c>
      <c r="G207" s="7">
        <v>5.3785181750088701E-2</v>
      </c>
      <c r="H207" s="9">
        <f t="shared" si="6"/>
        <v>0.29272241172053282</v>
      </c>
      <c r="I207" s="9">
        <f t="shared" si="7"/>
        <v>0.3014829511480101</v>
      </c>
    </row>
    <row r="208" spans="1:9" x14ac:dyDescent="0.3">
      <c r="A208" s="3" t="s">
        <v>13</v>
      </c>
      <c r="B208" s="2">
        <v>43709</v>
      </c>
      <c r="C208" s="7">
        <v>0.95867954247337805</v>
      </c>
      <c r="D208" s="7">
        <v>0.27096302407381201</v>
      </c>
      <c r="E208" s="7">
        <v>1.3783265001469799E-2</v>
      </c>
      <c r="F208" s="7">
        <v>0.656235888717426</v>
      </c>
      <c r="G208" s="7">
        <v>5.9017822207291501E-2</v>
      </c>
      <c r="H208" s="9">
        <f t="shared" si="6"/>
        <v>0.28474628907528182</v>
      </c>
      <c r="I208" s="9">
        <f t="shared" si="7"/>
        <v>0.29223828925565215</v>
      </c>
    </row>
    <row r="209" spans="1:9" x14ac:dyDescent="0.3">
      <c r="A209" s="3" t="s">
        <v>13</v>
      </c>
      <c r="B209" s="2">
        <v>43739</v>
      </c>
      <c r="C209" s="7">
        <v>0.99055532442757799</v>
      </c>
      <c r="D209" s="7">
        <v>0.27260878033948899</v>
      </c>
      <c r="E209" s="7">
        <v>1.30064009524784E-2</v>
      </c>
      <c r="F209" s="7">
        <v>0.65294713232628199</v>
      </c>
      <c r="G209" s="7">
        <v>6.1437686381751497E-2</v>
      </c>
      <c r="H209" s="9">
        <f t="shared" si="6"/>
        <v>0.28561518129196739</v>
      </c>
      <c r="I209" s="9">
        <f t="shared" si="7"/>
        <v>0.2945351832439011</v>
      </c>
    </row>
    <row r="210" spans="1:9" x14ac:dyDescent="0.3">
      <c r="A210" s="3" t="s">
        <v>13</v>
      </c>
      <c r="B210" s="2">
        <v>43770</v>
      </c>
      <c r="C210" s="7">
        <v>1.02082233967893</v>
      </c>
      <c r="D210" s="7">
        <v>0.27680495312140202</v>
      </c>
      <c r="E210" s="7">
        <v>1.21934267759064E-2</v>
      </c>
      <c r="F210" s="7">
        <v>0.65686514710406796</v>
      </c>
      <c r="G210" s="7">
        <v>5.41364729986233E-2</v>
      </c>
      <c r="H210" s="9">
        <f t="shared" si="6"/>
        <v>0.28899837989730842</v>
      </c>
      <c r="I210" s="9">
        <f t="shared" si="7"/>
        <v>0.29646976277226506</v>
      </c>
    </row>
    <row r="211" spans="1:9" x14ac:dyDescent="0.3">
      <c r="A211" s="3" t="s">
        <v>13</v>
      </c>
      <c r="B211" s="2">
        <v>43800</v>
      </c>
      <c r="C211" s="7">
        <v>1.15547601223148</v>
      </c>
      <c r="D211" s="7">
        <v>0.30083415522483498</v>
      </c>
      <c r="E211" s="7">
        <v>9.0107658956711106E-3</v>
      </c>
      <c r="F211" s="7">
        <v>0.650518649549785</v>
      </c>
      <c r="G211" s="7">
        <v>3.9636429329708699E-2</v>
      </c>
      <c r="H211" s="9">
        <f t="shared" si="6"/>
        <v>0.3098449211205061</v>
      </c>
      <c r="I211" s="9">
        <f t="shared" si="7"/>
        <v>0.316217236881016</v>
      </c>
    </row>
    <row r="212" spans="1:9" x14ac:dyDescent="0.3">
      <c r="A212" s="3" t="s">
        <v>13</v>
      </c>
      <c r="B212" s="2">
        <v>43831</v>
      </c>
      <c r="C212" s="7">
        <v>0.94797684072093502</v>
      </c>
      <c r="D212" s="7">
        <v>0.26946825283958298</v>
      </c>
      <c r="E212" s="7">
        <v>9.9248100423372301E-3</v>
      </c>
      <c r="F212" s="7">
        <v>0.65806944353502805</v>
      </c>
      <c r="G212" s="7">
        <v>6.2537493583051801E-2</v>
      </c>
      <c r="H212" s="9">
        <f t="shared" si="6"/>
        <v>0.27939306288192023</v>
      </c>
      <c r="I212" s="9">
        <f t="shared" si="7"/>
        <v>0.29052000138951872</v>
      </c>
    </row>
    <row r="213" spans="1:9" x14ac:dyDescent="0.3">
      <c r="A213" s="3" t="s">
        <v>13</v>
      </c>
      <c r="B213" s="2">
        <v>43862</v>
      </c>
      <c r="C213" s="7">
        <v>0.93442426551878599</v>
      </c>
      <c r="D213" s="7">
        <v>0.26849702845096801</v>
      </c>
      <c r="E213" s="7">
        <v>1.3322317358692199E-2</v>
      </c>
      <c r="F213" s="7">
        <v>0.65673697708599499</v>
      </c>
      <c r="G213" s="7">
        <v>6.1443677104344702E-2</v>
      </c>
      <c r="H213" s="9">
        <f t="shared" si="6"/>
        <v>0.28181934580966023</v>
      </c>
      <c r="I213" s="9">
        <f t="shared" si="7"/>
        <v>0.29019364489867056</v>
      </c>
    </row>
    <row r="214" spans="1:9" x14ac:dyDescent="0.3">
      <c r="A214" s="3" t="s">
        <v>13</v>
      </c>
      <c r="B214" s="2">
        <v>43891</v>
      </c>
      <c r="C214" s="7">
        <v>0.91156768878398597</v>
      </c>
      <c r="D214" s="7">
        <v>0.24923585894307601</v>
      </c>
      <c r="E214" s="7">
        <v>1.2635621407505101E-2</v>
      </c>
      <c r="F214" s="7">
        <v>0.66226659431151003</v>
      </c>
      <c r="G214" s="7">
        <v>7.5861925337908906E-2</v>
      </c>
      <c r="H214" s="9">
        <f t="shared" si="6"/>
        <v>0.26187148035058111</v>
      </c>
      <c r="I214" s="9">
        <f t="shared" si="7"/>
        <v>0.27343410657114658</v>
      </c>
    </row>
    <row r="215" spans="1:9" x14ac:dyDescent="0.3">
      <c r="A215" s="3" t="s">
        <v>13</v>
      </c>
      <c r="B215" s="2">
        <v>43922</v>
      </c>
      <c r="C215" s="7">
        <v>0.60342150598542499</v>
      </c>
      <c r="D215" s="7">
        <v>0.20374143746638601</v>
      </c>
      <c r="E215" s="7">
        <v>2.6314586539379198E-2</v>
      </c>
      <c r="F215" s="7">
        <v>0.62580285832329996</v>
      </c>
      <c r="G215" s="7">
        <v>0.14414111767093499</v>
      </c>
      <c r="H215" s="9">
        <f t="shared" si="6"/>
        <v>0.23005602400576522</v>
      </c>
      <c r="I215" s="9">
        <f t="shared" si="7"/>
        <v>0.24560645947475782</v>
      </c>
    </row>
    <row r="216" spans="1:9" x14ac:dyDescent="0.3">
      <c r="A216" s="3" t="s">
        <v>13</v>
      </c>
      <c r="B216" s="2">
        <v>43952</v>
      </c>
      <c r="C216" s="7">
        <v>0.73445540450148705</v>
      </c>
      <c r="D216" s="7">
        <v>0.21774944563431201</v>
      </c>
      <c r="E216" s="7">
        <v>2.3451549994740899E-2</v>
      </c>
      <c r="F216" s="7">
        <v>0.61947171465141104</v>
      </c>
      <c r="G216" s="7">
        <v>0.13932728971953701</v>
      </c>
      <c r="H216" s="9">
        <f t="shared" si="6"/>
        <v>0.24120099562905289</v>
      </c>
      <c r="I216" s="9">
        <f t="shared" si="7"/>
        <v>0.26008593184625134</v>
      </c>
    </row>
    <row r="217" spans="1:9" x14ac:dyDescent="0.3">
      <c r="A217" s="3" t="s">
        <v>13</v>
      </c>
      <c r="B217" s="2">
        <v>43983</v>
      </c>
      <c r="C217" s="7">
        <v>0.96789957898077605</v>
      </c>
      <c r="D217" s="7">
        <v>0.236411968203525</v>
      </c>
      <c r="E217" s="7">
        <v>1.95903356117028E-2</v>
      </c>
      <c r="F217" s="7">
        <v>0.63274189529366098</v>
      </c>
      <c r="G217" s="7">
        <v>0.11125580089111101</v>
      </c>
      <c r="H217" s="9">
        <f t="shared" si="6"/>
        <v>0.25600230381522782</v>
      </c>
      <c r="I217" s="9">
        <f t="shared" si="7"/>
        <v>0.27200243608454078</v>
      </c>
    </row>
    <row r="218" spans="1:9" x14ac:dyDescent="0.3">
      <c r="A218" s="3" t="s">
        <v>13</v>
      </c>
      <c r="B218" s="2">
        <v>44013</v>
      </c>
      <c r="C218" s="7">
        <v>1.0646511353986201</v>
      </c>
      <c r="D218" s="7">
        <v>0.24007316141120899</v>
      </c>
      <c r="E218" s="7">
        <v>1.7206534035334699E-2</v>
      </c>
      <c r="F218" s="7">
        <v>0.63046075156966597</v>
      </c>
      <c r="G218" s="7">
        <v>0.11225955298379101</v>
      </c>
      <c r="H218" s="9">
        <f t="shared" si="6"/>
        <v>0.25727969544654367</v>
      </c>
      <c r="I218" s="9">
        <f t="shared" si="7"/>
        <v>0.27577692015369337</v>
      </c>
    </row>
    <row r="219" spans="1:9" x14ac:dyDescent="0.3">
      <c r="A219" s="3" t="s">
        <v>13</v>
      </c>
      <c r="B219" s="2">
        <v>44044</v>
      </c>
      <c r="C219" s="7">
        <v>1.0438790687438699</v>
      </c>
      <c r="D219" s="7">
        <v>0.24574355673429299</v>
      </c>
      <c r="E219" s="7">
        <v>1.5810735497206001E-2</v>
      </c>
      <c r="F219" s="7">
        <v>0.650135806360854</v>
      </c>
      <c r="G219" s="7">
        <v>8.8309901407647606E-2</v>
      </c>
      <c r="H219" s="9">
        <f t="shared" si="6"/>
        <v>0.26155429223149901</v>
      </c>
      <c r="I219" s="9">
        <f t="shared" si="7"/>
        <v>0.27430429459305872</v>
      </c>
    </row>
    <row r="220" spans="1:9" x14ac:dyDescent="0.3">
      <c r="A220" s="3" t="s">
        <v>13</v>
      </c>
      <c r="B220" s="2">
        <v>44075</v>
      </c>
      <c r="C220" s="7">
        <v>1.00423556251958</v>
      </c>
      <c r="D220" s="7">
        <v>0.237753256347563</v>
      </c>
      <c r="E220" s="7">
        <v>1.79252596386365E-2</v>
      </c>
      <c r="F220" s="7">
        <v>0.64725261974141901</v>
      </c>
      <c r="G220" s="7">
        <v>9.7068864272381594E-2</v>
      </c>
      <c r="H220" s="9">
        <f t="shared" si="6"/>
        <v>0.25567851598619951</v>
      </c>
      <c r="I220" s="9">
        <f t="shared" si="7"/>
        <v>0.26864596357059478</v>
      </c>
    </row>
    <row r="221" spans="1:9" x14ac:dyDescent="0.3">
      <c r="A221" s="3" t="s">
        <v>13</v>
      </c>
      <c r="B221" s="2">
        <v>44105</v>
      </c>
      <c r="C221" s="7">
        <v>1.01952183951144</v>
      </c>
      <c r="D221" s="7">
        <v>0.243036539419863</v>
      </c>
      <c r="E221" s="7">
        <v>1.8102614237270401E-2</v>
      </c>
      <c r="F221" s="7">
        <v>0.64566574848062297</v>
      </c>
      <c r="G221" s="7">
        <v>9.3195097862243795E-2</v>
      </c>
      <c r="H221" s="9">
        <f t="shared" si="6"/>
        <v>0.26113915365713342</v>
      </c>
      <c r="I221" s="9">
        <f t="shared" si="7"/>
        <v>0.2734735160792986</v>
      </c>
    </row>
    <row r="222" spans="1:9" x14ac:dyDescent="0.3">
      <c r="A222" s="3" t="s">
        <v>13</v>
      </c>
      <c r="B222" s="2">
        <v>44136</v>
      </c>
      <c r="C222" s="7">
        <v>0.84272015023059399</v>
      </c>
      <c r="D222" s="7">
        <v>0.21535469076323199</v>
      </c>
      <c r="E222" s="7">
        <v>2.44637736366322E-2</v>
      </c>
      <c r="F222" s="7">
        <v>0.61993068910928295</v>
      </c>
      <c r="G222" s="7">
        <v>0.14025084649085301</v>
      </c>
      <c r="H222" s="9">
        <f t="shared" si="6"/>
        <v>0.23981846439986421</v>
      </c>
      <c r="I222" s="9">
        <f t="shared" si="7"/>
        <v>0.25782169298366076</v>
      </c>
    </row>
    <row r="223" spans="1:9" x14ac:dyDescent="0.3">
      <c r="A223" s="3" t="s">
        <v>13</v>
      </c>
      <c r="B223" s="2">
        <v>44166</v>
      </c>
      <c r="C223" s="7">
        <v>1.16456838071836</v>
      </c>
      <c r="D223" s="7">
        <v>0.279999052377153</v>
      </c>
      <c r="E223" s="7">
        <v>1.2997597936594701E-2</v>
      </c>
      <c r="F223" s="7">
        <v>0.62760903585200301</v>
      </c>
      <c r="G223" s="7">
        <v>7.93943138342494E-2</v>
      </c>
      <c r="H223" s="9">
        <f t="shared" si="6"/>
        <v>0.29299665031374772</v>
      </c>
      <c r="I223" s="9">
        <f t="shared" si="7"/>
        <v>0.30850215639160095</v>
      </c>
    </row>
    <row r="224" spans="1:9" x14ac:dyDescent="0.3">
      <c r="A224" s="3" t="s">
        <v>13</v>
      </c>
      <c r="B224" s="2">
        <v>44197</v>
      </c>
      <c r="C224" s="7">
        <v>0.71967165124226995</v>
      </c>
      <c r="D224" s="7">
        <v>0.21206749484458901</v>
      </c>
      <c r="E224" s="7">
        <v>2.40670897792204E-2</v>
      </c>
      <c r="F224" s="7">
        <v>0.61187656536520596</v>
      </c>
      <c r="G224" s="7">
        <v>0.151988850010985</v>
      </c>
      <c r="H224" s="9">
        <f t="shared" si="6"/>
        <v>0.2361345846238094</v>
      </c>
      <c r="I224" s="9">
        <f t="shared" si="7"/>
        <v>0.25738093771874732</v>
      </c>
    </row>
    <row r="225" spans="1:9" x14ac:dyDescent="0.3">
      <c r="A225" s="3" t="s">
        <v>13</v>
      </c>
      <c r="B225" s="2">
        <v>44228</v>
      </c>
      <c r="C225" s="7">
        <v>0.74258784714691795</v>
      </c>
      <c r="D225" s="7">
        <v>0.21790898995432201</v>
      </c>
      <c r="E225" s="7">
        <v>2.53661038670209E-2</v>
      </c>
      <c r="F225" s="7">
        <v>0.62022916030113995</v>
      </c>
      <c r="G225" s="7">
        <v>0.13649574587751601</v>
      </c>
      <c r="H225" s="9">
        <f t="shared" si="6"/>
        <v>0.24327509382134291</v>
      </c>
      <c r="I225" s="9">
        <f t="shared" si="7"/>
        <v>0.25999173273272913</v>
      </c>
    </row>
    <row r="226" spans="1:9" x14ac:dyDescent="0.3">
      <c r="A226" s="3" t="s">
        <v>13</v>
      </c>
      <c r="B226" s="2">
        <v>44256</v>
      </c>
      <c r="C226" s="7">
        <v>0.90375957079685798</v>
      </c>
      <c r="D226" s="7">
        <v>0.21920856780558201</v>
      </c>
      <c r="E226" s="7">
        <v>2.0791295529549898E-2</v>
      </c>
      <c r="F226" s="7">
        <v>0.62299753277713499</v>
      </c>
      <c r="G226" s="7">
        <v>0.137002603887734</v>
      </c>
      <c r="H226" s="9">
        <f t="shared" si="6"/>
        <v>0.2399998633351319</v>
      </c>
      <c r="I226" s="9">
        <f t="shared" si="7"/>
        <v>0.26027900730464076</v>
      </c>
    </row>
    <row r="227" spans="1:9" x14ac:dyDescent="0.3">
      <c r="A227" s="3" t="s">
        <v>13</v>
      </c>
      <c r="B227" s="2">
        <v>44287</v>
      </c>
      <c r="C227" s="7">
        <v>1.06727464139089</v>
      </c>
      <c r="D227" s="7">
        <v>0.25060275696772799</v>
      </c>
      <c r="E227" s="7">
        <v>1.3684266007969801E-2</v>
      </c>
      <c r="F227" s="7">
        <v>0.635916637685915</v>
      </c>
      <c r="G227" s="7">
        <v>9.9796339338386997E-2</v>
      </c>
      <c r="H227" s="9">
        <f t="shared" si="6"/>
        <v>0.26428702297569778</v>
      </c>
      <c r="I227" s="9">
        <f t="shared" si="7"/>
        <v>0.28268164067142237</v>
      </c>
    </row>
    <row r="228" spans="1:9" x14ac:dyDescent="0.3">
      <c r="A228" s="3" t="s">
        <v>13</v>
      </c>
      <c r="B228" s="2">
        <v>44317</v>
      </c>
      <c r="C228" s="7">
        <v>1.15564898315929</v>
      </c>
      <c r="D228" s="7">
        <v>0.244665308526441</v>
      </c>
      <c r="E228" s="7">
        <v>1.5528758749918299E-2</v>
      </c>
      <c r="F228" s="7">
        <v>0.64737377728586498</v>
      </c>
      <c r="G228" s="7">
        <v>9.2432155437775998E-2</v>
      </c>
      <c r="H228" s="9">
        <f t="shared" si="6"/>
        <v>0.2601940672763593</v>
      </c>
      <c r="I228" s="9">
        <f t="shared" si="7"/>
        <v>0.27427644418029579</v>
      </c>
    </row>
    <row r="229" spans="1:9" x14ac:dyDescent="0.3">
      <c r="A229" s="3" t="s">
        <v>13</v>
      </c>
      <c r="B229" s="2">
        <v>44348</v>
      </c>
      <c r="C229" s="7">
        <v>1.0913637472575899</v>
      </c>
      <c r="D229" s="7">
        <v>0.246550565391086</v>
      </c>
      <c r="E229" s="7">
        <v>1.50735825612534E-2</v>
      </c>
      <c r="F229" s="7">
        <v>0.64358707698937101</v>
      </c>
      <c r="G229" s="7">
        <v>9.4788775058289296E-2</v>
      </c>
      <c r="H229" s="9">
        <f t="shared" si="6"/>
        <v>0.2616241479523394</v>
      </c>
      <c r="I229" s="9">
        <f t="shared" si="7"/>
        <v>0.27698027097443756</v>
      </c>
    </row>
    <row r="230" spans="1:9" x14ac:dyDescent="0.3">
      <c r="A230" s="3" t="s">
        <v>13</v>
      </c>
      <c r="B230" s="2">
        <v>44378</v>
      </c>
      <c r="C230" s="7">
        <v>1.1876575851756901</v>
      </c>
      <c r="D230" s="7">
        <v>0.243229986432725</v>
      </c>
      <c r="E230" s="7">
        <v>1.2452833584894501E-2</v>
      </c>
      <c r="F230" s="7">
        <v>0.65354399504152005</v>
      </c>
      <c r="G230" s="7">
        <v>9.0773184940860702E-2</v>
      </c>
      <c r="H230" s="9">
        <f t="shared" si="6"/>
        <v>0.25568282001761949</v>
      </c>
      <c r="I230" s="9">
        <f t="shared" si="7"/>
        <v>0.27122774685419493</v>
      </c>
    </row>
    <row r="231" spans="1:9" x14ac:dyDescent="0.3">
      <c r="A231" s="3" t="s">
        <v>13</v>
      </c>
      <c r="B231" s="2">
        <v>44409</v>
      </c>
      <c r="C231" s="7">
        <v>1.15069169976624</v>
      </c>
      <c r="D231" s="7">
        <v>0.25381641323741</v>
      </c>
      <c r="E231" s="7">
        <v>1.4055097499068201E-2</v>
      </c>
      <c r="F231" s="7">
        <v>0.64239742576292003</v>
      </c>
      <c r="G231" s="7">
        <v>8.9731063500601393E-2</v>
      </c>
      <c r="H231" s="9">
        <f t="shared" si="6"/>
        <v>0.26787151073647819</v>
      </c>
      <c r="I231" s="9">
        <f t="shared" si="7"/>
        <v>0.2832096562138855</v>
      </c>
    </row>
    <row r="232" spans="1:9" x14ac:dyDescent="0.3">
      <c r="A232" s="3" t="s">
        <v>13</v>
      </c>
      <c r="B232" s="2">
        <v>44440</v>
      </c>
      <c r="C232" s="7">
        <v>1.0928746961425999</v>
      </c>
      <c r="D232" s="7">
        <v>0.24809580644034199</v>
      </c>
      <c r="E232" s="7">
        <v>1.3012314852647699E-2</v>
      </c>
      <c r="F232" s="7">
        <v>0.65398556535259</v>
      </c>
      <c r="G232" s="7">
        <v>8.4906313354420601E-2</v>
      </c>
      <c r="H232" s="9">
        <f t="shared" si="6"/>
        <v>0.26110812129298966</v>
      </c>
      <c r="I232" s="9">
        <f t="shared" si="7"/>
        <v>0.27502597237679249</v>
      </c>
    </row>
    <row r="233" spans="1:9" x14ac:dyDescent="0.3">
      <c r="A233" s="3" t="s">
        <v>14</v>
      </c>
      <c r="B233" s="2">
        <v>43466</v>
      </c>
      <c r="C233" s="7">
        <v>0.79830658555213696</v>
      </c>
      <c r="D233" s="7">
        <v>0.10394928339317799</v>
      </c>
      <c r="E233" s="7">
        <v>1.95928797057504E-2</v>
      </c>
      <c r="F233" s="7">
        <v>0.75720184631121201</v>
      </c>
      <c r="G233" s="7">
        <v>0.11925599058986</v>
      </c>
      <c r="H233" s="9">
        <f t="shared" si="6"/>
        <v>0.12354216309892839</v>
      </c>
      <c r="I233" s="9">
        <f t="shared" si="7"/>
        <v>0.12070968707764569</v>
      </c>
    </row>
    <row r="234" spans="1:9" x14ac:dyDescent="0.3">
      <c r="A234" s="3" t="s">
        <v>14</v>
      </c>
      <c r="B234" s="2">
        <v>43497</v>
      </c>
      <c r="C234" s="7">
        <v>0.82438487795085702</v>
      </c>
      <c r="D234" s="7">
        <v>0.10921031130947199</v>
      </c>
      <c r="E234" s="7">
        <v>1.9663616623091101E-2</v>
      </c>
      <c r="F234" s="7">
        <v>0.75035573071819905</v>
      </c>
      <c r="G234" s="7">
        <v>0.120770341349238</v>
      </c>
      <c r="H234" s="9">
        <f t="shared" si="6"/>
        <v>0.12887392793256308</v>
      </c>
      <c r="I234" s="9">
        <f t="shared" si="7"/>
        <v>0.12705284523787214</v>
      </c>
    </row>
    <row r="235" spans="1:9" x14ac:dyDescent="0.3">
      <c r="A235" s="3" t="s">
        <v>14</v>
      </c>
      <c r="B235" s="2">
        <v>43525</v>
      </c>
      <c r="C235" s="7">
        <v>0.99198285263098895</v>
      </c>
      <c r="D235" s="7">
        <v>0.111775711833396</v>
      </c>
      <c r="E235" s="7">
        <v>1.7273261912145701E-2</v>
      </c>
      <c r="F235" s="7">
        <v>0.75460205107752198</v>
      </c>
      <c r="G235" s="7">
        <v>0.116348975176936</v>
      </c>
      <c r="H235" s="9">
        <f t="shared" si="6"/>
        <v>0.1290489737455417</v>
      </c>
      <c r="I235" s="9">
        <f t="shared" si="7"/>
        <v>0.12901498239964512</v>
      </c>
    </row>
    <row r="236" spans="1:9" x14ac:dyDescent="0.3">
      <c r="A236" s="3" t="s">
        <v>14</v>
      </c>
      <c r="B236" s="2">
        <v>43556</v>
      </c>
      <c r="C236" s="7">
        <v>1.0260031065686499</v>
      </c>
      <c r="D236" s="7">
        <v>0.118273818126511</v>
      </c>
      <c r="E236" s="7">
        <v>1.8278904304513399E-2</v>
      </c>
      <c r="F236" s="7">
        <v>0.74409643976617801</v>
      </c>
      <c r="G236" s="7">
        <v>0.119350837802799</v>
      </c>
      <c r="H236" s="9">
        <f t="shared" si="6"/>
        <v>0.1365527224310244</v>
      </c>
      <c r="I236" s="9">
        <f t="shared" si="7"/>
        <v>0.13714969532405727</v>
      </c>
    </row>
    <row r="237" spans="1:9" x14ac:dyDescent="0.3">
      <c r="A237" s="3" t="s">
        <v>14</v>
      </c>
      <c r="B237" s="2">
        <v>43586</v>
      </c>
      <c r="C237" s="7">
        <v>1.0400967810769599</v>
      </c>
      <c r="D237" s="7">
        <v>0.12395408223414001</v>
      </c>
      <c r="E237" s="7">
        <v>1.59719072092319E-2</v>
      </c>
      <c r="F237" s="7">
        <v>0.74645199442906696</v>
      </c>
      <c r="G237" s="7">
        <v>0.113622016127561</v>
      </c>
      <c r="H237" s="9">
        <f t="shared" si="6"/>
        <v>0.1399259894433719</v>
      </c>
      <c r="I237" s="9">
        <f t="shared" si="7"/>
        <v>0.14240948628177205</v>
      </c>
    </row>
    <row r="238" spans="1:9" x14ac:dyDescent="0.3">
      <c r="A238" s="3" t="s">
        <v>14</v>
      </c>
      <c r="B238" s="2">
        <v>43617</v>
      </c>
      <c r="C238" s="7">
        <v>0.96434501379010296</v>
      </c>
      <c r="D238" s="7">
        <v>0.124255951172152</v>
      </c>
      <c r="E238" s="7">
        <v>1.7034061378185798E-2</v>
      </c>
      <c r="F238" s="7">
        <v>0.74468991484828195</v>
      </c>
      <c r="G238" s="7">
        <v>0.114020072601381</v>
      </c>
      <c r="H238" s="9">
        <f t="shared" si="6"/>
        <v>0.1412900125503378</v>
      </c>
      <c r="I238" s="9">
        <f t="shared" si="7"/>
        <v>0.14299619346969772</v>
      </c>
    </row>
    <row r="239" spans="1:9" x14ac:dyDescent="0.3">
      <c r="A239" s="3" t="s">
        <v>14</v>
      </c>
      <c r="B239" s="2">
        <v>43647</v>
      </c>
      <c r="C239" s="7">
        <v>1.0697969401552301</v>
      </c>
      <c r="D239" s="7">
        <v>0.124597327768566</v>
      </c>
      <c r="E239" s="7">
        <v>1.88982109040065E-2</v>
      </c>
      <c r="F239" s="7">
        <v>0.73087594371033104</v>
      </c>
      <c r="G239" s="7">
        <v>0.12562851761709701</v>
      </c>
      <c r="H239" s="9">
        <f t="shared" si="6"/>
        <v>0.1434955386725725</v>
      </c>
      <c r="I239" s="9">
        <f t="shared" si="7"/>
        <v>0.1456472480468837</v>
      </c>
    </row>
    <row r="240" spans="1:9" x14ac:dyDescent="0.3">
      <c r="A240" s="3" t="s">
        <v>14</v>
      </c>
      <c r="B240" s="2">
        <v>43678</v>
      </c>
      <c r="C240" s="7">
        <v>1.15816932351822</v>
      </c>
      <c r="D240" s="7">
        <v>0.13502094383086599</v>
      </c>
      <c r="E240" s="7">
        <v>1.97931975329859E-2</v>
      </c>
      <c r="F240" s="7">
        <v>0.73036200624773895</v>
      </c>
      <c r="G240" s="7">
        <v>0.11482385238841</v>
      </c>
      <c r="H240" s="9">
        <f t="shared" si="6"/>
        <v>0.15481414136385188</v>
      </c>
      <c r="I240" s="9">
        <f t="shared" si="7"/>
        <v>0.15602450200642581</v>
      </c>
    </row>
    <row r="241" spans="1:9" x14ac:dyDescent="0.3">
      <c r="A241" s="3" t="s">
        <v>14</v>
      </c>
      <c r="B241" s="2">
        <v>43709</v>
      </c>
      <c r="C241" s="7">
        <v>0.98082404515722499</v>
      </c>
      <c r="D241" s="7">
        <v>0.130480529682377</v>
      </c>
      <c r="E241" s="7">
        <v>2.0642856951517002E-2</v>
      </c>
      <c r="F241" s="7">
        <v>0.73448678607894802</v>
      </c>
      <c r="G241" s="7">
        <v>0.11438982728715801</v>
      </c>
      <c r="H241" s="9">
        <f t="shared" si="6"/>
        <v>0.15112338663389399</v>
      </c>
      <c r="I241" s="9">
        <f t="shared" si="7"/>
        <v>0.15085024289909837</v>
      </c>
    </row>
    <row r="242" spans="1:9" x14ac:dyDescent="0.3">
      <c r="A242" s="3" t="s">
        <v>14</v>
      </c>
      <c r="B242" s="2">
        <v>43739</v>
      </c>
      <c r="C242" s="7">
        <v>1.0662622748672601</v>
      </c>
      <c r="D242" s="7">
        <v>0.13659244113805899</v>
      </c>
      <c r="E242" s="7">
        <v>1.9236624642979001E-2</v>
      </c>
      <c r="F242" s="7">
        <v>0.73115510942025796</v>
      </c>
      <c r="G242" s="7">
        <v>0.11301582479870401</v>
      </c>
      <c r="H242" s="9">
        <f t="shared" si="6"/>
        <v>0.155829065781038</v>
      </c>
      <c r="I242" s="9">
        <f t="shared" si="7"/>
        <v>0.15741034480612953</v>
      </c>
    </row>
    <row r="243" spans="1:9" x14ac:dyDescent="0.3">
      <c r="A243" s="3" t="s">
        <v>14</v>
      </c>
      <c r="B243" s="2">
        <v>43770</v>
      </c>
      <c r="C243" s="7">
        <v>1.0071052066471999</v>
      </c>
      <c r="D243" s="7">
        <v>0.13136353104981299</v>
      </c>
      <c r="E243" s="7">
        <v>1.6017235830562099E-2</v>
      </c>
      <c r="F243" s="7">
        <v>0.75669910774620897</v>
      </c>
      <c r="G243" s="7">
        <v>9.5920125373416001E-2</v>
      </c>
      <c r="H243" s="9">
        <f t="shared" si="6"/>
        <v>0.1473807668803751</v>
      </c>
      <c r="I243" s="9">
        <f t="shared" si="7"/>
        <v>0.14792147007547485</v>
      </c>
    </row>
    <row r="244" spans="1:9" x14ac:dyDescent="0.3">
      <c r="A244" s="3" t="s">
        <v>14</v>
      </c>
      <c r="B244" s="2">
        <v>43800</v>
      </c>
      <c r="C244" s="7">
        <v>1.07272299208518</v>
      </c>
      <c r="D244" s="7">
        <v>0.148633028555786</v>
      </c>
      <c r="E244" s="7">
        <v>1.1573714200977501E-2</v>
      </c>
      <c r="F244" s="7">
        <v>0.76366708012407303</v>
      </c>
      <c r="G244" s="7">
        <v>7.6126177119163502E-2</v>
      </c>
      <c r="H244" s="9">
        <f t="shared" si="6"/>
        <v>0.1602067427567635</v>
      </c>
      <c r="I244" s="9">
        <f t="shared" si="7"/>
        <v>0.16292120009813982</v>
      </c>
    </row>
    <row r="245" spans="1:9" x14ac:dyDescent="0.3">
      <c r="A245" s="3" t="s">
        <v>14</v>
      </c>
      <c r="B245" s="2">
        <v>43831</v>
      </c>
      <c r="C245" s="7">
        <v>0.86079174160155703</v>
      </c>
      <c r="D245" s="7">
        <v>0.11451630971400199</v>
      </c>
      <c r="E245" s="7">
        <v>2.0078167075092301E-2</v>
      </c>
      <c r="F245" s="7">
        <v>0.75167943681155802</v>
      </c>
      <c r="G245" s="7">
        <v>0.113726086399348</v>
      </c>
      <c r="H245" s="9">
        <f t="shared" si="6"/>
        <v>0.13459447678909431</v>
      </c>
      <c r="I245" s="9">
        <f t="shared" si="7"/>
        <v>0.13220604023206528</v>
      </c>
    </row>
    <row r="246" spans="1:9" x14ac:dyDescent="0.3">
      <c r="A246" s="3" t="s">
        <v>14</v>
      </c>
      <c r="B246" s="2">
        <v>43862</v>
      </c>
      <c r="C246" s="7">
        <v>0.86210000686044197</v>
      </c>
      <c r="D246" s="7">
        <v>0.112248940555098</v>
      </c>
      <c r="E246" s="7">
        <v>1.99469618612821E-2</v>
      </c>
      <c r="F246" s="7">
        <v>0.75293360031855505</v>
      </c>
      <c r="G246" s="7">
        <v>0.114870497265065</v>
      </c>
      <c r="H246" s="9">
        <f t="shared" si="6"/>
        <v>0.1321959024163801</v>
      </c>
      <c r="I246" s="9">
        <f t="shared" si="7"/>
        <v>0.12974018227615886</v>
      </c>
    </row>
    <row r="247" spans="1:9" x14ac:dyDescent="0.3">
      <c r="A247" s="3" t="s">
        <v>14</v>
      </c>
      <c r="B247" s="2">
        <v>43891</v>
      </c>
      <c r="C247" s="7">
        <v>0.832382830563973</v>
      </c>
      <c r="D247" s="7">
        <v>9.4643845338693494E-2</v>
      </c>
      <c r="E247" s="7">
        <v>1.22703243332554E-2</v>
      </c>
      <c r="F247" s="7">
        <v>0.79912270380920702</v>
      </c>
      <c r="G247" s="7">
        <v>9.3963126518843698E-2</v>
      </c>
      <c r="H247" s="9">
        <f t="shared" si="6"/>
        <v>0.10691416967194889</v>
      </c>
      <c r="I247" s="9">
        <f t="shared" si="7"/>
        <v>0.10589325079230709</v>
      </c>
    </row>
    <row r="248" spans="1:9" x14ac:dyDescent="0.3">
      <c r="A248" s="3" t="s">
        <v>14</v>
      </c>
      <c r="B248" s="2">
        <v>43922</v>
      </c>
      <c r="C248" s="7">
        <v>0.51815913099395805</v>
      </c>
      <c r="D248" s="7">
        <v>5.6694846904915303E-2</v>
      </c>
      <c r="E248" s="7">
        <v>1.3950657514908101E-2</v>
      </c>
      <c r="F248" s="7">
        <v>0.828547531686466</v>
      </c>
      <c r="G248" s="7">
        <v>0.10080696389370999</v>
      </c>
      <c r="H248" s="9">
        <f t="shared" si="6"/>
        <v>7.0645504419823396E-2</v>
      </c>
      <c r="I248" s="9">
        <f t="shared" si="7"/>
        <v>6.4044433791262331E-2</v>
      </c>
    </row>
    <row r="249" spans="1:9" x14ac:dyDescent="0.3">
      <c r="A249" s="3" t="s">
        <v>14</v>
      </c>
      <c r="B249" s="2">
        <v>43952</v>
      </c>
      <c r="C249" s="7">
        <v>0.64716259428115996</v>
      </c>
      <c r="D249" s="7">
        <v>5.2974584879079502E-2</v>
      </c>
      <c r="E249" s="7">
        <v>1.19616253357957E-2</v>
      </c>
      <c r="F249" s="7">
        <v>0.82188269654046797</v>
      </c>
      <c r="G249" s="7">
        <v>0.113181093244657</v>
      </c>
      <c r="H249" s="9">
        <f t="shared" si="6"/>
        <v>6.4936210214875195E-2</v>
      </c>
      <c r="I249" s="9">
        <f t="shared" si="7"/>
        <v>6.0552259213208691E-2</v>
      </c>
    </row>
    <row r="250" spans="1:9" x14ac:dyDescent="0.3">
      <c r="A250" s="3" t="s">
        <v>14</v>
      </c>
      <c r="B250" s="2">
        <v>43983</v>
      </c>
      <c r="C250" s="7">
        <v>0.79668020737369305</v>
      </c>
      <c r="D250" s="7">
        <v>7.1977190404475394E-2</v>
      </c>
      <c r="E250" s="7">
        <v>1.3517491705650499E-2</v>
      </c>
      <c r="F250" s="7">
        <v>0.79986221572307403</v>
      </c>
      <c r="G250" s="7">
        <v>0.1146431021668</v>
      </c>
      <c r="H250" s="9">
        <f t="shared" si="6"/>
        <v>8.5494682110125897E-2</v>
      </c>
      <c r="I250" s="9">
        <f t="shared" si="7"/>
        <v>8.2557854002237183E-2</v>
      </c>
    </row>
    <row r="251" spans="1:9" x14ac:dyDescent="0.3">
      <c r="A251" s="3" t="s">
        <v>14</v>
      </c>
      <c r="B251" s="2">
        <v>44013</v>
      </c>
      <c r="C251" s="7">
        <v>1.1083963985731</v>
      </c>
      <c r="D251" s="7">
        <v>0.103428150730249</v>
      </c>
      <c r="E251" s="7">
        <v>1.7987273965612699E-2</v>
      </c>
      <c r="F251" s="7">
        <v>0.73931437781338005</v>
      </c>
      <c r="G251" s="7">
        <v>0.139270197490758</v>
      </c>
      <c r="H251" s="9">
        <f t="shared" si="6"/>
        <v>0.1214154246958617</v>
      </c>
      <c r="I251" s="9">
        <f t="shared" si="7"/>
        <v>0.12272805421246102</v>
      </c>
    </row>
    <row r="252" spans="1:9" x14ac:dyDescent="0.3">
      <c r="A252" s="3" t="s">
        <v>14</v>
      </c>
      <c r="B252" s="2">
        <v>44044</v>
      </c>
      <c r="C252" s="7">
        <v>1.21797856751185</v>
      </c>
      <c r="D252" s="7">
        <v>0.116702684274529</v>
      </c>
      <c r="E252" s="7">
        <v>1.7011261749435E-2</v>
      </c>
      <c r="F252" s="7">
        <v>0.74492854463942504</v>
      </c>
      <c r="G252" s="7">
        <v>0.12135750933661101</v>
      </c>
      <c r="H252" s="9">
        <f t="shared" si="6"/>
        <v>0.133713946023964</v>
      </c>
      <c r="I252" s="9">
        <f t="shared" si="7"/>
        <v>0.13544388870587629</v>
      </c>
    </row>
    <row r="253" spans="1:9" x14ac:dyDescent="0.3">
      <c r="A253" s="3" t="s">
        <v>14</v>
      </c>
      <c r="B253" s="2">
        <v>44075</v>
      </c>
      <c r="C253" s="7">
        <v>1.1038226136634099</v>
      </c>
      <c r="D253" s="7">
        <v>0.111669028182678</v>
      </c>
      <c r="E253" s="7">
        <v>1.80473395360452E-2</v>
      </c>
      <c r="F253" s="7">
        <v>0.75186028958609796</v>
      </c>
      <c r="G253" s="7">
        <v>0.118423342695179</v>
      </c>
      <c r="H253" s="9">
        <f t="shared" si="6"/>
        <v>0.12971636771872319</v>
      </c>
      <c r="I253" s="9">
        <f t="shared" si="7"/>
        <v>0.12931700856574646</v>
      </c>
    </row>
    <row r="254" spans="1:9" x14ac:dyDescent="0.3">
      <c r="A254" s="3" t="s">
        <v>14</v>
      </c>
      <c r="B254" s="2">
        <v>44105</v>
      </c>
      <c r="C254" s="7">
        <v>1.0444797077669401</v>
      </c>
      <c r="D254" s="7">
        <v>0.104480963104502</v>
      </c>
      <c r="E254" s="7">
        <v>1.36160308669928E-2</v>
      </c>
      <c r="F254" s="7">
        <v>0.77522206481394496</v>
      </c>
      <c r="G254" s="7">
        <v>0.10668094121456</v>
      </c>
      <c r="H254" s="9">
        <f t="shared" si="6"/>
        <v>0.1180969939714948</v>
      </c>
      <c r="I254" s="9">
        <f t="shared" si="7"/>
        <v>0.11876844774733221</v>
      </c>
    </row>
    <row r="255" spans="1:9" x14ac:dyDescent="0.3">
      <c r="A255" s="3" t="s">
        <v>14</v>
      </c>
      <c r="B255" s="2">
        <v>44136</v>
      </c>
      <c r="C255" s="7">
        <v>0.76808346656572002</v>
      </c>
      <c r="D255" s="7">
        <v>6.5912148437174106E-2</v>
      </c>
      <c r="E255" s="7">
        <v>6.49516122950047E-3</v>
      </c>
      <c r="F255" s="7">
        <v>0.80243328006925396</v>
      </c>
      <c r="G255" s="7">
        <v>0.12515941026407201</v>
      </c>
      <c r="H255" s="9">
        <f t="shared" si="6"/>
        <v>7.240730966667458E-2</v>
      </c>
      <c r="I255" s="9">
        <f t="shared" si="7"/>
        <v>7.5905447617251071E-2</v>
      </c>
    </row>
    <row r="256" spans="1:9" x14ac:dyDescent="0.3">
      <c r="A256" s="3" t="s">
        <v>14</v>
      </c>
      <c r="B256" s="2">
        <v>44166</v>
      </c>
      <c r="C256" s="7">
        <v>1.04185633598573</v>
      </c>
      <c r="D256" s="7">
        <v>0.121556655796765</v>
      </c>
      <c r="E256" s="7">
        <v>5.6920851685179196E-3</v>
      </c>
      <c r="F256" s="7">
        <v>0.77633547276840797</v>
      </c>
      <c r="G256" s="7">
        <v>9.6415786266309006E-2</v>
      </c>
      <c r="H256" s="9">
        <f t="shared" si="6"/>
        <v>0.12724874096528291</v>
      </c>
      <c r="I256" s="9">
        <f t="shared" si="7"/>
        <v>0.13538002164136567</v>
      </c>
    </row>
    <row r="257" spans="1:9" x14ac:dyDescent="0.3">
      <c r="A257" s="3" t="s">
        <v>14</v>
      </c>
      <c r="B257" s="2">
        <v>44197</v>
      </c>
      <c r="C257" s="7">
        <v>0.61732219361190099</v>
      </c>
      <c r="D257" s="7">
        <v>5.3845664575563099E-2</v>
      </c>
      <c r="E257" s="7">
        <v>6.8435135884704502E-3</v>
      </c>
      <c r="F257" s="7">
        <v>0.80789857104985296</v>
      </c>
      <c r="G257" s="7">
        <v>0.13141225078611399</v>
      </c>
      <c r="H257" s="9">
        <f t="shared" si="6"/>
        <v>6.0689178164033547E-2</v>
      </c>
      <c r="I257" s="9">
        <f t="shared" si="7"/>
        <v>6.2484507989176492E-2</v>
      </c>
    </row>
    <row r="258" spans="1:9" x14ac:dyDescent="0.3">
      <c r="A258" s="3" t="s">
        <v>14</v>
      </c>
      <c r="B258" s="2">
        <v>44228</v>
      </c>
      <c r="C258" s="7">
        <v>0.64050481389415503</v>
      </c>
      <c r="D258" s="7">
        <v>5.3009877123944699E-2</v>
      </c>
      <c r="E258" s="7">
        <v>7.63645940634865E-3</v>
      </c>
      <c r="F258" s="7">
        <v>0.79740167617840896</v>
      </c>
      <c r="G258" s="7">
        <v>0.14195198729129799</v>
      </c>
      <c r="H258" s="9">
        <f t="shared" si="6"/>
        <v>6.0646336530293346E-2</v>
      </c>
      <c r="I258" s="9">
        <f t="shared" si="7"/>
        <v>6.2334380239890359E-2</v>
      </c>
    </row>
    <row r="259" spans="1:9" x14ac:dyDescent="0.3">
      <c r="A259" s="3" t="s">
        <v>14</v>
      </c>
      <c r="B259" s="2">
        <v>44256</v>
      </c>
      <c r="C259" s="7">
        <v>0.78470550330705202</v>
      </c>
      <c r="D259" s="7">
        <v>5.3457676507839599E-2</v>
      </c>
      <c r="E259" s="7">
        <v>9.5423860706685404E-3</v>
      </c>
      <c r="F259" s="7">
        <v>0.78874549952018502</v>
      </c>
      <c r="G259" s="7">
        <v>0.14825443790130699</v>
      </c>
      <c r="H259" s="9">
        <f t="shared" ref="H259:H322" si="8">D259+E259</f>
        <v>6.300006257850814E-2</v>
      </c>
      <c r="I259" s="9">
        <f t="shared" ref="I259:I322" si="9">D259/(D259+F259)</f>
        <v>6.3473610679023101E-2</v>
      </c>
    </row>
    <row r="260" spans="1:9" x14ac:dyDescent="0.3">
      <c r="A260" s="3" t="s">
        <v>14</v>
      </c>
      <c r="B260" s="2">
        <v>44287</v>
      </c>
      <c r="C260" s="7">
        <v>0.98747711225696999</v>
      </c>
      <c r="D260" s="7">
        <v>8.7063941680369406E-2</v>
      </c>
      <c r="E260" s="7">
        <v>9.4594927832576496E-3</v>
      </c>
      <c r="F260" s="7">
        <v>0.77664937109066401</v>
      </c>
      <c r="G260" s="7">
        <v>0.126827194445709</v>
      </c>
      <c r="H260" s="9">
        <f t="shared" si="8"/>
        <v>9.6523434463627059E-2</v>
      </c>
      <c r="I260" s="9">
        <f t="shared" si="9"/>
        <v>0.10080189849227167</v>
      </c>
    </row>
    <row r="261" spans="1:9" x14ac:dyDescent="0.3">
      <c r="A261" s="3" t="s">
        <v>14</v>
      </c>
      <c r="B261" s="2">
        <v>44317</v>
      </c>
      <c r="C261" s="7">
        <v>1.15652161741071</v>
      </c>
      <c r="D261" s="7">
        <v>9.9372276469052001E-2</v>
      </c>
      <c r="E261" s="7">
        <v>1.29051934406769E-2</v>
      </c>
      <c r="F261" s="7">
        <v>0.76041286522401597</v>
      </c>
      <c r="G261" s="7">
        <v>0.127309664866255</v>
      </c>
      <c r="H261" s="9">
        <f t="shared" si="8"/>
        <v>0.11227746990972889</v>
      </c>
      <c r="I261" s="9">
        <f t="shared" si="9"/>
        <v>0.11557803415091651</v>
      </c>
    </row>
    <row r="262" spans="1:9" x14ac:dyDescent="0.3">
      <c r="A262" s="3" t="s">
        <v>14</v>
      </c>
      <c r="B262" s="2">
        <v>44348</v>
      </c>
      <c r="C262" s="7">
        <v>1.2437498609386</v>
      </c>
      <c r="D262" s="7">
        <v>0.111191609253097</v>
      </c>
      <c r="E262" s="7">
        <v>1.75001270442205E-2</v>
      </c>
      <c r="F262" s="7">
        <v>0.73588593825779502</v>
      </c>
      <c r="G262" s="7">
        <v>0.135422325444888</v>
      </c>
      <c r="H262" s="9">
        <f t="shared" si="8"/>
        <v>0.1286917362973175</v>
      </c>
      <c r="I262" s="9">
        <f t="shared" si="9"/>
        <v>0.13126497046206653</v>
      </c>
    </row>
    <row r="263" spans="1:9" x14ac:dyDescent="0.3">
      <c r="A263" s="3" t="s">
        <v>14</v>
      </c>
      <c r="B263" s="2">
        <v>44378</v>
      </c>
      <c r="C263" s="7">
        <v>1.4063952014855901</v>
      </c>
      <c r="D263" s="7">
        <v>0.120521619098619</v>
      </c>
      <c r="E263" s="7">
        <v>1.8406199189954699E-2</v>
      </c>
      <c r="F263" s="7">
        <v>0.72480566004512803</v>
      </c>
      <c r="G263" s="7">
        <v>0.13626652166629799</v>
      </c>
      <c r="H263" s="9">
        <f t="shared" si="8"/>
        <v>0.1389278182885737</v>
      </c>
      <c r="I263" s="9">
        <f t="shared" si="9"/>
        <v>0.1425739143550393</v>
      </c>
    </row>
    <row r="264" spans="1:9" x14ac:dyDescent="0.3">
      <c r="A264" s="3" t="s">
        <v>14</v>
      </c>
      <c r="B264" s="2">
        <v>44409</v>
      </c>
      <c r="C264" s="7">
        <v>1.41572566976814</v>
      </c>
      <c r="D264" s="7">
        <v>0.127261547967607</v>
      </c>
      <c r="E264" s="7">
        <v>1.9801615302936702E-2</v>
      </c>
      <c r="F264" s="7">
        <v>0.72079842649310699</v>
      </c>
      <c r="G264" s="7">
        <v>0.13213841023634901</v>
      </c>
      <c r="H264" s="9">
        <f t="shared" si="8"/>
        <v>0.1470631632705437</v>
      </c>
      <c r="I264" s="9">
        <f t="shared" si="9"/>
        <v>0.15006196707789837</v>
      </c>
    </row>
    <row r="265" spans="1:9" x14ac:dyDescent="0.3">
      <c r="A265" s="3" t="s">
        <v>14</v>
      </c>
      <c r="B265" s="2">
        <v>44440</v>
      </c>
      <c r="C265" s="7">
        <v>1.21846427541466</v>
      </c>
      <c r="D265" s="7">
        <v>0.120660694019813</v>
      </c>
      <c r="E265" s="7">
        <v>1.79442940557142E-2</v>
      </c>
      <c r="F265" s="7">
        <v>0.740251026406201</v>
      </c>
      <c r="G265" s="7">
        <v>0.121143985518272</v>
      </c>
      <c r="H265" s="9">
        <f t="shared" si="8"/>
        <v>0.13860498807552721</v>
      </c>
      <c r="I265" s="9">
        <f t="shared" si="9"/>
        <v>0.14015454913322031</v>
      </c>
    </row>
    <row r="266" spans="1:9" x14ac:dyDescent="0.3">
      <c r="A266" s="3" t="s">
        <v>15</v>
      </c>
      <c r="B266" s="2">
        <v>43466</v>
      </c>
      <c r="C266" s="7">
        <v>0.85928709880284004</v>
      </c>
      <c r="D266" s="7">
        <v>5.9537311962768402E-2</v>
      </c>
      <c r="E266" s="7">
        <v>1.1348836993951899E-2</v>
      </c>
      <c r="F266" s="7">
        <v>0.77743969950436997</v>
      </c>
      <c r="G266" s="7">
        <v>0.15167415153891001</v>
      </c>
      <c r="H266" s="9">
        <f t="shared" si="8"/>
        <v>7.0886148956720296E-2</v>
      </c>
      <c r="I266" s="9">
        <f t="shared" si="9"/>
        <v>7.1133748175956885E-2</v>
      </c>
    </row>
    <row r="267" spans="1:9" x14ac:dyDescent="0.3">
      <c r="A267" s="3" t="s">
        <v>15</v>
      </c>
      <c r="B267" s="2">
        <v>43497</v>
      </c>
      <c r="C267" s="7">
        <v>0.85997759061916701</v>
      </c>
      <c r="D267" s="7">
        <v>6.6515470142354205E-2</v>
      </c>
      <c r="E267" s="7">
        <v>1.43216097402026E-2</v>
      </c>
      <c r="F267" s="7">
        <v>0.779981032150322</v>
      </c>
      <c r="G267" s="7">
        <v>0.139181887967121</v>
      </c>
      <c r="H267" s="9">
        <f t="shared" si="8"/>
        <v>8.0837079882556812E-2</v>
      </c>
      <c r="I267" s="9">
        <f t="shared" si="9"/>
        <v>7.8577371509748389E-2</v>
      </c>
    </row>
    <row r="268" spans="1:9" x14ac:dyDescent="0.3">
      <c r="A268" s="3" t="s">
        <v>15</v>
      </c>
      <c r="B268" s="2">
        <v>43525</v>
      </c>
      <c r="C268" s="7">
        <v>1.03932443786547</v>
      </c>
      <c r="D268" s="7">
        <v>6.4367630085753705E-2</v>
      </c>
      <c r="E268" s="7">
        <v>1.14812467246194E-2</v>
      </c>
      <c r="F268" s="7">
        <v>0.79868042136401796</v>
      </c>
      <c r="G268" s="7">
        <v>0.12547070182560899</v>
      </c>
      <c r="H268" s="9">
        <f t="shared" si="8"/>
        <v>7.5848876810373111E-2</v>
      </c>
      <c r="I268" s="9">
        <f t="shared" si="9"/>
        <v>7.4581745451631806E-2</v>
      </c>
    </row>
    <row r="269" spans="1:9" x14ac:dyDescent="0.3">
      <c r="A269" s="3" t="s">
        <v>15</v>
      </c>
      <c r="B269" s="2">
        <v>43556</v>
      </c>
      <c r="C269" s="7">
        <v>0.996596098834863</v>
      </c>
      <c r="D269" s="7">
        <v>6.8511834215772602E-2</v>
      </c>
      <c r="E269" s="7">
        <v>1.1870748356615101E-2</v>
      </c>
      <c r="F269" s="7">
        <v>0.79703830489424998</v>
      </c>
      <c r="G269" s="7">
        <v>0.122579112533362</v>
      </c>
      <c r="H269" s="9">
        <f t="shared" si="8"/>
        <v>8.0382582572387701E-2</v>
      </c>
      <c r="I269" s="9">
        <f t="shared" si="9"/>
        <v>7.9154090699145349E-2</v>
      </c>
    </row>
    <row r="270" spans="1:9" x14ac:dyDescent="0.3">
      <c r="A270" s="3" t="s">
        <v>15</v>
      </c>
      <c r="B270" s="2">
        <v>43586</v>
      </c>
      <c r="C270" s="7">
        <v>1.0251638867975901</v>
      </c>
      <c r="D270" s="7">
        <v>6.9987051678842199E-2</v>
      </c>
      <c r="E270" s="7">
        <v>9.9915121090975393E-3</v>
      </c>
      <c r="F270" s="7">
        <v>0.80869434743257895</v>
      </c>
      <c r="G270" s="7">
        <v>0.111327088779481</v>
      </c>
      <c r="H270" s="9">
        <f t="shared" si="8"/>
        <v>7.9978563787939744E-2</v>
      </c>
      <c r="I270" s="9">
        <f t="shared" si="9"/>
        <v>7.9650089042077807E-2</v>
      </c>
    </row>
    <row r="271" spans="1:9" x14ac:dyDescent="0.3">
      <c r="A271" s="3" t="s">
        <v>15</v>
      </c>
      <c r="B271" s="2">
        <v>43617</v>
      </c>
      <c r="C271" s="7">
        <v>1.0018288795683601</v>
      </c>
      <c r="D271" s="7">
        <v>7.06031261993086E-2</v>
      </c>
      <c r="E271" s="7">
        <v>1.00002762567867E-2</v>
      </c>
      <c r="F271" s="7">
        <v>0.80833640256893102</v>
      </c>
      <c r="G271" s="7">
        <v>0.11106019497497401</v>
      </c>
      <c r="H271" s="9">
        <f t="shared" si="8"/>
        <v>8.0603402456095305E-2</v>
      </c>
      <c r="I271" s="9">
        <f t="shared" si="9"/>
        <v>8.0327626518576292E-2</v>
      </c>
    </row>
    <row r="272" spans="1:9" x14ac:dyDescent="0.3">
      <c r="A272" s="3" t="s">
        <v>15</v>
      </c>
      <c r="B272" s="2">
        <v>43647</v>
      </c>
      <c r="C272" s="7">
        <v>1.0493524341907801</v>
      </c>
      <c r="D272" s="7">
        <v>7.12652189191149E-2</v>
      </c>
      <c r="E272" s="7">
        <v>1.0509370888397301E-2</v>
      </c>
      <c r="F272" s="7">
        <v>0.79718629893548099</v>
      </c>
      <c r="G272" s="7">
        <v>0.121039111257007</v>
      </c>
      <c r="H272" s="9">
        <f t="shared" si="8"/>
        <v>8.1774589807512205E-2</v>
      </c>
      <c r="I272" s="9">
        <f t="shared" si="9"/>
        <v>8.2060100597402347E-2</v>
      </c>
    </row>
    <row r="273" spans="1:9" x14ac:dyDescent="0.3">
      <c r="A273" s="3" t="s">
        <v>15</v>
      </c>
      <c r="B273" s="2">
        <v>43678</v>
      </c>
      <c r="C273" s="7">
        <v>1.0969842141086299</v>
      </c>
      <c r="D273" s="7">
        <v>7.74680864596375E-2</v>
      </c>
      <c r="E273" s="7">
        <v>1.1150464332583499E-2</v>
      </c>
      <c r="F273" s="7">
        <v>0.79770780424730103</v>
      </c>
      <c r="G273" s="7">
        <v>0.11367364496047801</v>
      </c>
      <c r="H273" s="9">
        <f t="shared" si="8"/>
        <v>8.8618550792221001E-2</v>
      </c>
      <c r="I273" s="9">
        <f t="shared" si="9"/>
        <v>8.8517162415273229E-2</v>
      </c>
    </row>
    <row r="274" spans="1:9" x14ac:dyDescent="0.3">
      <c r="A274" s="3" t="s">
        <v>15</v>
      </c>
      <c r="B274" s="2">
        <v>43709</v>
      </c>
      <c r="C274" s="7">
        <v>0.97064907292097302</v>
      </c>
      <c r="D274" s="7">
        <v>6.8671610321440896E-2</v>
      </c>
      <c r="E274" s="7">
        <v>1.2599054842104799E-2</v>
      </c>
      <c r="F274" s="7">
        <v>0.79628026851372502</v>
      </c>
      <c r="G274" s="7">
        <v>0.12244906632272901</v>
      </c>
      <c r="H274" s="9">
        <f t="shared" si="8"/>
        <v>8.1270665163545697E-2</v>
      </c>
      <c r="I274" s="9">
        <f t="shared" si="9"/>
        <v>7.9393561655616299E-2</v>
      </c>
    </row>
    <row r="275" spans="1:9" x14ac:dyDescent="0.3">
      <c r="A275" s="3" t="s">
        <v>15</v>
      </c>
      <c r="B275" s="2">
        <v>43739</v>
      </c>
      <c r="C275" s="7">
        <v>1.00604778164498</v>
      </c>
      <c r="D275" s="7">
        <v>6.7122670121013001E-2</v>
      </c>
      <c r="E275" s="7">
        <v>1.1923529438091499E-2</v>
      </c>
      <c r="F275" s="7">
        <v>0.79870593675568802</v>
      </c>
      <c r="G275" s="7">
        <v>0.122247863685207</v>
      </c>
      <c r="H275" s="9">
        <f t="shared" si="8"/>
        <v>7.9046199559104496E-2</v>
      </c>
      <c r="I275" s="9">
        <f t="shared" si="9"/>
        <v>7.7524200041327179E-2</v>
      </c>
    </row>
    <row r="276" spans="1:9" x14ac:dyDescent="0.3">
      <c r="A276" s="3" t="s">
        <v>15</v>
      </c>
      <c r="B276" s="2">
        <v>43770</v>
      </c>
      <c r="C276" s="7">
        <v>1.00895475324648</v>
      </c>
      <c r="D276" s="7">
        <v>7.1225297113234096E-2</v>
      </c>
      <c r="E276" s="7">
        <v>1.0571940762800301E-2</v>
      </c>
      <c r="F276" s="7">
        <v>0.79600810867777405</v>
      </c>
      <c r="G276" s="7">
        <v>0.122194653446191</v>
      </c>
      <c r="H276" s="9">
        <f t="shared" si="8"/>
        <v>8.1797237876034393E-2</v>
      </c>
      <c r="I276" s="9">
        <f t="shared" si="9"/>
        <v>8.2129328318792244E-2</v>
      </c>
    </row>
    <row r="277" spans="1:9" x14ac:dyDescent="0.3">
      <c r="A277" s="3" t="s">
        <v>15</v>
      </c>
      <c r="B277" s="2">
        <v>43800</v>
      </c>
      <c r="C277" s="7">
        <v>1.0858337513998599</v>
      </c>
      <c r="D277" s="7">
        <v>8.44635528366771E-2</v>
      </c>
      <c r="E277" s="7">
        <v>1.12079844893705E-2</v>
      </c>
      <c r="F277" s="7">
        <v>0.80336318764652004</v>
      </c>
      <c r="G277" s="7">
        <v>0.10096527502743299</v>
      </c>
      <c r="H277" s="9">
        <f t="shared" si="8"/>
        <v>9.5671537326047607E-2</v>
      </c>
      <c r="I277" s="9">
        <f t="shared" si="9"/>
        <v>9.5135175575707553E-2</v>
      </c>
    </row>
    <row r="278" spans="1:9" x14ac:dyDescent="0.3">
      <c r="A278" s="3" t="s">
        <v>15</v>
      </c>
      <c r="B278" s="2">
        <v>43831</v>
      </c>
      <c r="C278" s="7">
        <v>0.88679153543413403</v>
      </c>
      <c r="D278" s="7">
        <v>5.7357174158164402E-2</v>
      </c>
      <c r="E278" s="7">
        <v>1.0711334745636099E-2</v>
      </c>
      <c r="F278" s="7">
        <v>0.79510688788656803</v>
      </c>
      <c r="G278" s="7">
        <v>0.136824603209632</v>
      </c>
      <c r="H278" s="9">
        <f t="shared" si="8"/>
        <v>6.8068508903800506E-2</v>
      </c>
      <c r="I278" s="9">
        <f t="shared" si="9"/>
        <v>6.7283979128207078E-2</v>
      </c>
    </row>
    <row r="279" spans="1:9" x14ac:dyDescent="0.3">
      <c r="A279" s="3" t="s">
        <v>15</v>
      </c>
      <c r="B279" s="2">
        <v>43862</v>
      </c>
      <c r="C279" s="7">
        <v>0.904381330274317</v>
      </c>
      <c r="D279" s="7">
        <v>6.3465184277534101E-2</v>
      </c>
      <c r="E279" s="7">
        <v>1.01741782449406E-2</v>
      </c>
      <c r="F279" s="7">
        <v>0.80840064245030296</v>
      </c>
      <c r="G279" s="7">
        <v>0.117959995027222</v>
      </c>
      <c r="H279" s="9">
        <f t="shared" si="8"/>
        <v>7.3639362522474702E-2</v>
      </c>
      <c r="I279" s="9">
        <f t="shared" si="9"/>
        <v>7.2792375078769414E-2</v>
      </c>
    </row>
    <row r="280" spans="1:9" x14ac:dyDescent="0.3">
      <c r="A280" s="3" t="s">
        <v>15</v>
      </c>
      <c r="B280" s="2">
        <v>43891</v>
      </c>
      <c r="C280" s="7">
        <v>0.82638942399674498</v>
      </c>
      <c r="D280" s="7">
        <v>4.5443284752081398E-2</v>
      </c>
      <c r="E280" s="7">
        <v>6.8360977304497998E-3</v>
      </c>
      <c r="F280" s="7">
        <v>0.82804396991983797</v>
      </c>
      <c r="G280" s="7">
        <v>0.119676647597631</v>
      </c>
      <c r="H280" s="9">
        <f t="shared" si="8"/>
        <v>5.2279382482531195E-2</v>
      </c>
      <c r="I280" s="9">
        <f t="shared" si="9"/>
        <v>5.2025126307252E-2</v>
      </c>
    </row>
    <row r="281" spans="1:9" x14ac:dyDescent="0.3">
      <c r="A281" s="3" t="s">
        <v>15</v>
      </c>
      <c r="B281" s="2">
        <v>43922</v>
      </c>
      <c r="C281" s="7">
        <v>0.46308065534141901</v>
      </c>
      <c r="D281" s="7">
        <v>1.21053177915618E-2</v>
      </c>
      <c r="E281" s="7">
        <v>3.63334889025745E-3</v>
      </c>
      <c r="F281" s="7">
        <v>0.787578771793774</v>
      </c>
      <c r="G281" s="7">
        <v>0.196682561524407</v>
      </c>
      <c r="H281" s="9">
        <f t="shared" si="8"/>
        <v>1.5738666681819249E-2</v>
      </c>
      <c r="I281" s="9">
        <f t="shared" si="9"/>
        <v>1.5137624906153668E-2</v>
      </c>
    </row>
    <row r="282" spans="1:9" x14ac:dyDescent="0.3">
      <c r="A282" s="3" t="s">
        <v>15</v>
      </c>
      <c r="B282" s="2">
        <v>43952</v>
      </c>
      <c r="C282" s="7">
        <v>0.61651603304339098</v>
      </c>
      <c r="D282" s="7">
        <v>1.40327650262715E-2</v>
      </c>
      <c r="E282" s="7">
        <v>3.2425352648317498E-3</v>
      </c>
      <c r="F282" s="7">
        <v>0.77958755388341705</v>
      </c>
      <c r="G282" s="7">
        <v>0.20313714582548001</v>
      </c>
      <c r="H282" s="9">
        <f t="shared" si="8"/>
        <v>1.727530029110325E-2</v>
      </c>
      <c r="I282" s="9">
        <f t="shared" si="9"/>
        <v>1.7681962888186062E-2</v>
      </c>
    </row>
    <row r="283" spans="1:9" x14ac:dyDescent="0.3">
      <c r="A283" s="3" t="s">
        <v>15</v>
      </c>
      <c r="B283" s="2">
        <v>43983</v>
      </c>
      <c r="C283" s="7">
        <v>0.79022597599991895</v>
      </c>
      <c r="D283" s="7">
        <v>2.6874680580291702E-2</v>
      </c>
      <c r="E283" s="7">
        <v>4.31602564461656E-3</v>
      </c>
      <c r="F283" s="7">
        <v>0.77724023481001903</v>
      </c>
      <c r="G283" s="7">
        <v>0.19156905896507301</v>
      </c>
      <c r="H283" s="9">
        <f t="shared" si="8"/>
        <v>3.1190706224908261E-2</v>
      </c>
      <c r="I283" s="9">
        <f t="shared" si="9"/>
        <v>3.3421442714126191E-2</v>
      </c>
    </row>
    <row r="284" spans="1:9" x14ac:dyDescent="0.3">
      <c r="A284" s="3" t="s">
        <v>15</v>
      </c>
      <c r="B284" s="2">
        <v>44013</v>
      </c>
      <c r="C284" s="7">
        <v>1.02119980865537</v>
      </c>
      <c r="D284" s="7">
        <v>5.1029368753998799E-2</v>
      </c>
      <c r="E284" s="7">
        <v>6.2766678950520504E-3</v>
      </c>
      <c r="F284" s="7">
        <v>0.76983063032995402</v>
      </c>
      <c r="G284" s="7">
        <v>0.17286333302099499</v>
      </c>
      <c r="H284" s="9">
        <f t="shared" si="8"/>
        <v>5.7306036649050852E-2</v>
      </c>
      <c r="I284" s="9">
        <f t="shared" si="9"/>
        <v>6.2165739359873247E-2</v>
      </c>
    </row>
    <row r="285" spans="1:9" x14ac:dyDescent="0.3">
      <c r="A285" s="3" t="s">
        <v>15</v>
      </c>
      <c r="B285" s="2">
        <v>44044</v>
      </c>
      <c r="C285" s="7">
        <v>1.1170397841967401</v>
      </c>
      <c r="D285" s="7">
        <v>7.2133612575547096E-2</v>
      </c>
      <c r="E285" s="7">
        <v>8.64111539116145E-3</v>
      </c>
      <c r="F285" s="7">
        <v>0.769185088161085</v>
      </c>
      <c r="G285" s="7">
        <v>0.150040183872206</v>
      </c>
      <c r="H285" s="9">
        <f t="shared" si="8"/>
        <v>8.0774727966708551E-2</v>
      </c>
      <c r="I285" s="9">
        <f t="shared" si="9"/>
        <v>8.5738748600725487E-2</v>
      </c>
    </row>
    <row r="286" spans="1:9" x14ac:dyDescent="0.3">
      <c r="A286" s="3" t="s">
        <v>15</v>
      </c>
      <c r="B286" s="2">
        <v>44075</v>
      </c>
      <c r="C286" s="7">
        <v>1.04341003000746</v>
      </c>
      <c r="D286" s="7">
        <v>6.3522507641148807E-2</v>
      </c>
      <c r="E286" s="7">
        <v>7.2191182674567096E-3</v>
      </c>
      <c r="F286" s="7">
        <v>0.78444883782360597</v>
      </c>
      <c r="G286" s="7">
        <v>0.144809536267789</v>
      </c>
      <c r="H286" s="9">
        <f t="shared" si="8"/>
        <v>7.0741625908605513E-2</v>
      </c>
      <c r="I286" s="9">
        <f t="shared" si="9"/>
        <v>7.49111488034227E-2</v>
      </c>
    </row>
    <row r="287" spans="1:9" x14ac:dyDescent="0.3">
      <c r="A287" s="3" t="s">
        <v>15</v>
      </c>
      <c r="B287" s="2">
        <v>44105</v>
      </c>
      <c r="C287" s="7">
        <v>1.0084844848537799</v>
      </c>
      <c r="D287" s="7">
        <v>5.7210957883653803E-2</v>
      </c>
      <c r="E287" s="7">
        <v>6.4829796386231299E-3</v>
      </c>
      <c r="F287" s="7">
        <v>0.79456181280724902</v>
      </c>
      <c r="G287" s="7">
        <v>0.141744249670474</v>
      </c>
      <c r="H287" s="9">
        <f t="shared" si="8"/>
        <v>6.3693937522276936E-2</v>
      </c>
      <c r="I287" s="9">
        <f t="shared" si="9"/>
        <v>6.7166925091122584E-2</v>
      </c>
    </row>
    <row r="288" spans="1:9" x14ac:dyDescent="0.3">
      <c r="A288" s="3" t="s">
        <v>15</v>
      </c>
      <c r="B288" s="2">
        <v>44136</v>
      </c>
      <c r="C288" s="7">
        <v>0.73735000320301303</v>
      </c>
      <c r="D288" s="7">
        <v>2.6797720382554301E-2</v>
      </c>
      <c r="E288" s="7">
        <v>6.6866700929762999E-3</v>
      </c>
      <c r="F288" s="7">
        <v>0.77073017367577701</v>
      </c>
      <c r="G288" s="7">
        <v>0.19578543584869201</v>
      </c>
      <c r="H288" s="9">
        <f t="shared" si="8"/>
        <v>3.3484390475530604E-2</v>
      </c>
      <c r="I288" s="9">
        <f t="shared" si="9"/>
        <v>3.3600981962135998E-2</v>
      </c>
    </row>
    <row r="289" spans="1:9" x14ac:dyDescent="0.3">
      <c r="A289" s="3" t="s">
        <v>15</v>
      </c>
      <c r="B289" s="2">
        <v>44166</v>
      </c>
      <c r="C289" s="7">
        <v>1.02381923237048</v>
      </c>
      <c r="D289" s="7">
        <v>5.8514504580166299E-2</v>
      </c>
      <c r="E289" s="7">
        <v>6.29675076354708E-3</v>
      </c>
      <c r="F289" s="7">
        <v>0.80902754927032405</v>
      </c>
      <c r="G289" s="7">
        <v>0.12616119538596199</v>
      </c>
      <c r="H289" s="9">
        <f t="shared" si="8"/>
        <v>6.4811255343713375E-2</v>
      </c>
      <c r="I289" s="9">
        <f t="shared" si="9"/>
        <v>6.7448608768250581E-2</v>
      </c>
    </row>
    <row r="290" spans="1:9" x14ac:dyDescent="0.3">
      <c r="A290" s="3" t="s">
        <v>15</v>
      </c>
      <c r="B290" s="2">
        <v>44197</v>
      </c>
      <c r="C290" s="7">
        <v>0.59524349338664895</v>
      </c>
      <c r="D290" s="7">
        <v>1.45107747387128E-2</v>
      </c>
      <c r="E290" s="7">
        <v>7.2492737401860397E-3</v>
      </c>
      <c r="F290" s="7">
        <v>0.74563550235410703</v>
      </c>
      <c r="G290" s="7">
        <v>0.23260444916699399</v>
      </c>
      <c r="H290" s="9">
        <f t="shared" si="8"/>
        <v>2.1760048478898841E-2</v>
      </c>
      <c r="I290" s="9">
        <f t="shared" si="9"/>
        <v>1.908945051235306E-2</v>
      </c>
    </row>
    <row r="291" spans="1:9" x14ac:dyDescent="0.3">
      <c r="A291" s="3" t="s">
        <v>15</v>
      </c>
      <c r="B291" s="2">
        <v>44228</v>
      </c>
      <c r="C291" s="7">
        <v>0.61007216115777996</v>
      </c>
      <c r="D291" s="7">
        <v>1.4797000602786201E-2</v>
      </c>
      <c r="E291" s="7">
        <v>7.8317062733103803E-3</v>
      </c>
      <c r="F291" s="7">
        <v>0.75626463882015904</v>
      </c>
      <c r="G291" s="7">
        <v>0.22110665430374499</v>
      </c>
      <c r="H291" s="9">
        <f t="shared" si="8"/>
        <v>2.2628706876096583E-2</v>
      </c>
      <c r="I291" s="9">
        <f t="shared" si="9"/>
        <v>1.919042505325531E-2</v>
      </c>
    </row>
    <row r="292" spans="1:9" x14ac:dyDescent="0.3">
      <c r="A292" s="3" t="s">
        <v>15</v>
      </c>
      <c r="B292" s="2">
        <v>44256</v>
      </c>
      <c r="C292" s="7">
        <v>0.75855432792695898</v>
      </c>
      <c r="D292" s="7">
        <v>1.6572758158836898E-2</v>
      </c>
      <c r="E292" s="7">
        <v>7.2239150932310002E-3</v>
      </c>
      <c r="F292" s="7">
        <v>0.75846238119805298</v>
      </c>
      <c r="G292" s="7">
        <v>0.21774094554987899</v>
      </c>
      <c r="H292" s="9">
        <f t="shared" si="8"/>
        <v>2.3796673252067899E-2</v>
      </c>
      <c r="I292" s="9">
        <f t="shared" si="9"/>
        <v>2.1383234536422019E-2</v>
      </c>
    </row>
    <row r="293" spans="1:9" x14ac:dyDescent="0.3">
      <c r="A293" s="3" t="s">
        <v>15</v>
      </c>
      <c r="B293" s="2">
        <v>44287</v>
      </c>
      <c r="C293" s="7">
        <v>0.94016574756874605</v>
      </c>
      <c r="D293" s="7">
        <v>4.6546456933710303E-2</v>
      </c>
      <c r="E293" s="7">
        <v>5.7178640679158999E-3</v>
      </c>
      <c r="F293" s="7">
        <v>0.76924769408267402</v>
      </c>
      <c r="G293" s="7">
        <v>0.1784879849157</v>
      </c>
      <c r="H293" s="9">
        <f t="shared" si="8"/>
        <v>5.2264321001626202E-2</v>
      </c>
      <c r="I293" s="9">
        <f t="shared" si="9"/>
        <v>5.7056620074707388E-2</v>
      </c>
    </row>
    <row r="294" spans="1:9" x14ac:dyDescent="0.3">
      <c r="A294" s="3" t="s">
        <v>15</v>
      </c>
      <c r="B294" s="2">
        <v>44317</v>
      </c>
      <c r="C294" s="7">
        <v>1.0490793612068201</v>
      </c>
      <c r="D294" s="7">
        <v>5.7185731517994498E-2</v>
      </c>
      <c r="E294" s="7">
        <v>1.05603740402934E-2</v>
      </c>
      <c r="F294" s="7">
        <v>0.77792571281992995</v>
      </c>
      <c r="G294" s="7">
        <v>0.154328181621782</v>
      </c>
      <c r="H294" s="9">
        <f t="shared" si="8"/>
        <v>6.7746105558287903E-2</v>
      </c>
      <c r="I294" s="9">
        <f t="shared" si="9"/>
        <v>6.8476766670742123E-2</v>
      </c>
    </row>
    <row r="295" spans="1:9" x14ac:dyDescent="0.3">
      <c r="A295" s="3" t="s">
        <v>15</v>
      </c>
      <c r="B295" s="2">
        <v>44348</v>
      </c>
      <c r="C295" s="7">
        <v>1.0901398423211599</v>
      </c>
      <c r="D295" s="7">
        <v>6.4728953566796796E-2</v>
      </c>
      <c r="E295" s="7">
        <v>1.2308614439801401E-2</v>
      </c>
      <c r="F295" s="7">
        <v>0.77388195147176297</v>
      </c>
      <c r="G295" s="7">
        <v>0.149080480521639</v>
      </c>
      <c r="H295" s="9">
        <f t="shared" si="8"/>
        <v>7.7037568006598195E-2</v>
      </c>
      <c r="I295" s="9">
        <f t="shared" si="9"/>
        <v>7.7185919212224563E-2</v>
      </c>
    </row>
    <row r="296" spans="1:9" x14ac:dyDescent="0.3">
      <c r="A296" s="3" t="s">
        <v>15</v>
      </c>
      <c r="B296" s="2">
        <v>44378</v>
      </c>
      <c r="C296" s="7">
        <v>1.18811031865935</v>
      </c>
      <c r="D296" s="7">
        <v>7.3553720381705698E-2</v>
      </c>
      <c r="E296" s="7">
        <v>1.10110941710483E-2</v>
      </c>
      <c r="F296" s="7">
        <v>0.77482192765453295</v>
      </c>
      <c r="G296" s="7">
        <v>0.140613257792713</v>
      </c>
      <c r="H296" s="9">
        <f t="shared" si="8"/>
        <v>8.4564814552753997E-2</v>
      </c>
      <c r="I296" s="9">
        <f t="shared" si="9"/>
        <v>8.6699471574841605E-2</v>
      </c>
    </row>
    <row r="297" spans="1:9" x14ac:dyDescent="0.3">
      <c r="A297" s="3" t="s">
        <v>15</v>
      </c>
      <c r="B297" s="2">
        <v>44409</v>
      </c>
      <c r="C297" s="7">
        <v>1.1931379577713299</v>
      </c>
      <c r="D297" s="7">
        <v>7.97532296193737E-2</v>
      </c>
      <c r="E297" s="7">
        <v>1.02685840804099E-2</v>
      </c>
      <c r="F297" s="7">
        <v>0.77437252619517705</v>
      </c>
      <c r="G297" s="7">
        <v>0.13560566010503899</v>
      </c>
      <c r="H297" s="9">
        <f t="shared" si="8"/>
        <v>9.0021813699783598E-2</v>
      </c>
      <c r="I297" s="9">
        <f t="shared" si="9"/>
        <v>9.3374106888178016E-2</v>
      </c>
    </row>
    <row r="298" spans="1:9" x14ac:dyDescent="0.3">
      <c r="A298" s="3" t="s">
        <v>15</v>
      </c>
      <c r="B298" s="2">
        <v>44440</v>
      </c>
      <c r="C298" s="7">
        <v>1.09278569328083</v>
      </c>
      <c r="D298" s="7">
        <v>6.9049812081443507E-2</v>
      </c>
      <c r="E298" s="7">
        <v>1.08323571246117E-2</v>
      </c>
      <c r="F298" s="7">
        <v>0.78023853651882902</v>
      </c>
      <c r="G298" s="7">
        <v>0.139879294275116</v>
      </c>
      <c r="H298" s="9">
        <f t="shared" si="8"/>
        <v>7.9882169206055204E-2</v>
      </c>
      <c r="I298" s="9">
        <f t="shared" si="9"/>
        <v>8.1303143031746225E-2</v>
      </c>
    </row>
    <row r="299" spans="1:9" x14ac:dyDescent="0.3">
      <c r="A299" s="3" t="s">
        <v>16</v>
      </c>
      <c r="B299" s="2">
        <v>43466</v>
      </c>
      <c r="C299" s="7">
        <v>0.88252449482114503</v>
      </c>
      <c r="D299" s="7">
        <v>4.3861156039023297E-2</v>
      </c>
      <c r="E299" s="7">
        <v>5.5258704552676096E-3</v>
      </c>
      <c r="F299" s="7">
        <v>0.603801630990355</v>
      </c>
      <c r="G299" s="7">
        <v>0.346811342515354</v>
      </c>
      <c r="H299" s="9">
        <f t="shared" si="8"/>
        <v>4.9387026494290907E-2</v>
      </c>
      <c r="I299" s="9">
        <f t="shared" si="9"/>
        <v>6.7722211183693856E-2</v>
      </c>
    </row>
    <row r="300" spans="1:9" x14ac:dyDescent="0.3">
      <c r="A300" s="3" t="s">
        <v>16</v>
      </c>
      <c r="B300" s="2">
        <v>43497</v>
      </c>
      <c r="C300" s="7">
        <v>0.877245212576377</v>
      </c>
      <c r="D300" s="7">
        <v>4.5881854280563801E-2</v>
      </c>
      <c r="E300" s="7">
        <v>5.7940255848433599E-3</v>
      </c>
      <c r="F300" s="7">
        <v>0.61180301390589897</v>
      </c>
      <c r="G300" s="7">
        <v>0.33652110622869402</v>
      </c>
      <c r="H300" s="9">
        <f t="shared" si="8"/>
        <v>5.1675879865407164E-2</v>
      </c>
      <c r="I300" s="9">
        <f t="shared" si="9"/>
        <v>6.9762672823963562E-2</v>
      </c>
    </row>
    <row r="301" spans="1:9" x14ac:dyDescent="0.3">
      <c r="A301" s="3" t="s">
        <v>16</v>
      </c>
      <c r="B301" s="2">
        <v>43525</v>
      </c>
      <c r="C301" s="7">
        <v>1.01577979897854</v>
      </c>
      <c r="D301" s="7">
        <v>4.6426379783816703E-2</v>
      </c>
      <c r="E301" s="7">
        <v>5.0258962433064897E-3</v>
      </c>
      <c r="F301" s="7">
        <v>0.63041066219646202</v>
      </c>
      <c r="G301" s="7">
        <v>0.31813706177641499</v>
      </c>
      <c r="H301" s="9">
        <f t="shared" si="8"/>
        <v>5.1452276027123191E-2</v>
      </c>
      <c r="I301" s="9">
        <f t="shared" si="9"/>
        <v>6.8593142668408283E-2</v>
      </c>
    </row>
    <row r="302" spans="1:9" x14ac:dyDescent="0.3">
      <c r="A302" s="3" t="s">
        <v>16</v>
      </c>
      <c r="B302" s="2">
        <v>43556</v>
      </c>
      <c r="C302" s="7">
        <v>0.99759077254245598</v>
      </c>
      <c r="D302" s="7">
        <v>4.5866354192734403E-2</v>
      </c>
      <c r="E302" s="7">
        <v>5.1346637414524899E-3</v>
      </c>
      <c r="F302" s="7">
        <v>0.632307970114378</v>
      </c>
      <c r="G302" s="7">
        <v>0.31669101195143501</v>
      </c>
      <c r="H302" s="9">
        <f t="shared" si="8"/>
        <v>5.100101793418689E-2</v>
      </c>
      <c r="I302" s="9">
        <f t="shared" si="9"/>
        <v>6.763210069858637E-2</v>
      </c>
    </row>
    <row r="303" spans="1:9" x14ac:dyDescent="0.3">
      <c r="A303" s="3" t="s">
        <v>16</v>
      </c>
      <c r="B303" s="2">
        <v>43586</v>
      </c>
      <c r="C303" s="7">
        <v>1.0243543593805999</v>
      </c>
      <c r="D303" s="7">
        <v>4.8861513577322699E-2</v>
      </c>
      <c r="E303" s="7">
        <v>6.6279499067027504E-3</v>
      </c>
      <c r="F303" s="7">
        <v>0.62456165373439299</v>
      </c>
      <c r="G303" s="7">
        <v>0.31994888278158101</v>
      </c>
      <c r="H303" s="9">
        <f t="shared" si="8"/>
        <v>5.5489463484025447E-2</v>
      </c>
      <c r="I303" s="9">
        <f t="shared" si="9"/>
        <v>7.2556924010167834E-2</v>
      </c>
    </row>
    <row r="304" spans="1:9" x14ac:dyDescent="0.3">
      <c r="A304" s="3" t="s">
        <v>16</v>
      </c>
      <c r="B304" s="2">
        <v>43617</v>
      </c>
      <c r="C304" s="7">
        <v>0.97603260983724205</v>
      </c>
      <c r="D304" s="7">
        <v>4.9686490679056103E-2</v>
      </c>
      <c r="E304" s="7">
        <v>5.3457468678250897E-3</v>
      </c>
      <c r="F304" s="7">
        <v>0.63426555405075502</v>
      </c>
      <c r="G304" s="7">
        <v>0.31070220840236301</v>
      </c>
      <c r="H304" s="9">
        <f t="shared" si="8"/>
        <v>5.5032237546881191E-2</v>
      </c>
      <c r="I304" s="9">
        <f t="shared" si="9"/>
        <v>7.2646161469821016E-2</v>
      </c>
    </row>
    <row r="305" spans="1:9" x14ac:dyDescent="0.3">
      <c r="A305" s="3" t="s">
        <v>16</v>
      </c>
      <c r="B305" s="2">
        <v>43647</v>
      </c>
      <c r="C305" s="7">
        <v>1.0147202888668101</v>
      </c>
      <c r="D305" s="7">
        <v>5.0095487928467297E-2</v>
      </c>
      <c r="E305" s="7">
        <v>5.8659759552975596E-3</v>
      </c>
      <c r="F305" s="7">
        <v>0.63488884074917995</v>
      </c>
      <c r="G305" s="7">
        <v>0.309149695367055</v>
      </c>
      <c r="H305" s="9">
        <f t="shared" si="8"/>
        <v>5.5961463883764856E-2</v>
      </c>
      <c r="I305" s="9">
        <f t="shared" si="9"/>
        <v>7.3133772308595649E-2</v>
      </c>
    </row>
    <row r="306" spans="1:9" x14ac:dyDescent="0.3">
      <c r="A306" s="3" t="s">
        <v>16</v>
      </c>
      <c r="B306" s="2">
        <v>43678</v>
      </c>
      <c r="C306" s="7">
        <v>1.02650471221717</v>
      </c>
      <c r="D306" s="7">
        <v>5.1432744404526297E-2</v>
      </c>
      <c r="E306" s="7">
        <v>5.4865092486965699E-3</v>
      </c>
      <c r="F306" s="7">
        <v>0.63446537997136698</v>
      </c>
      <c r="G306" s="7">
        <v>0.30861536637540998</v>
      </c>
      <c r="H306" s="9">
        <f t="shared" si="8"/>
        <v>5.6919253653222868E-2</v>
      </c>
      <c r="I306" s="9">
        <f t="shared" si="9"/>
        <v>7.4985981994520765E-2</v>
      </c>
    </row>
    <row r="307" spans="1:9" x14ac:dyDescent="0.3">
      <c r="A307" s="3" t="s">
        <v>16</v>
      </c>
      <c r="B307" s="2">
        <v>43709</v>
      </c>
      <c r="C307" s="7">
        <v>0.966184233591592</v>
      </c>
      <c r="D307" s="7">
        <v>4.6747736938246499E-2</v>
      </c>
      <c r="E307" s="7">
        <v>5.2571138473553203E-3</v>
      </c>
      <c r="F307" s="7">
        <v>0.62035164223842898</v>
      </c>
      <c r="G307" s="7">
        <v>0.32764350697597</v>
      </c>
      <c r="H307" s="9">
        <f t="shared" si="8"/>
        <v>5.2004850785601818E-2</v>
      </c>
      <c r="I307" s="9">
        <f t="shared" si="9"/>
        <v>7.0076121185934676E-2</v>
      </c>
    </row>
    <row r="308" spans="1:9" x14ac:dyDescent="0.3">
      <c r="A308" s="3" t="s">
        <v>16</v>
      </c>
      <c r="B308" s="2">
        <v>43739</v>
      </c>
      <c r="C308" s="7">
        <v>1.0329927748824499</v>
      </c>
      <c r="D308" s="7">
        <v>4.7127806948075703E-2</v>
      </c>
      <c r="E308" s="7">
        <v>5.5261144847986504E-3</v>
      </c>
      <c r="F308" s="7">
        <v>0.61541117793115996</v>
      </c>
      <c r="G308" s="7">
        <v>0.33193490063596598</v>
      </c>
      <c r="H308" s="9">
        <f t="shared" si="8"/>
        <v>5.2653921432874354E-2</v>
      </c>
      <c r="I308" s="9">
        <f t="shared" si="9"/>
        <v>7.1132126597298909E-2</v>
      </c>
    </row>
    <row r="309" spans="1:9" x14ac:dyDescent="0.3">
      <c r="A309" s="3" t="s">
        <v>16</v>
      </c>
      <c r="B309" s="2">
        <v>43770</v>
      </c>
      <c r="C309" s="7">
        <v>1.06064044384019</v>
      </c>
      <c r="D309" s="7">
        <v>4.9366828728502503E-2</v>
      </c>
      <c r="E309" s="7">
        <v>5.31770248689779E-3</v>
      </c>
      <c r="F309" s="7">
        <v>0.613178908225123</v>
      </c>
      <c r="G309" s="7">
        <v>0.33213656055947699</v>
      </c>
      <c r="H309" s="9">
        <f t="shared" si="8"/>
        <v>5.4684531215400289E-2</v>
      </c>
      <c r="I309" s="9">
        <f t="shared" si="9"/>
        <v>7.4510823894951575E-2</v>
      </c>
    </row>
    <row r="310" spans="1:9" x14ac:dyDescent="0.3">
      <c r="A310" s="3" t="s">
        <v>16</v>
      </c>
      <c r="B310" s="2">
        <v>43800</v>
      </c>
      <c r="C310" s="7">
        <v>1.1254302984654301</v>
      </c>
      <c r="D310" s="7">
        <v>6.2976667642192105E-2</v>
      </c>
      <c r="E310" s="7">
        <v>4.3307002853513396E-3</v>
      </c>
      <c r="F310" s="7">
        <v>0.64559742812753296</v>
      </c>
      <c r="G310" s="7">
        <v>0.28709520394492399</v>
      </c>
      <c r="H310" s="9">
        <f t="shared" si="8"/>
        <v>6.7307367927543438E-2</v>
      </c>
      <c r="I310" s="9">
        <f t="shared" si="9"/>
        <v>8.8878027037921081E-2</v>
      </c>
    </row>
    <row r="311" spans="1:9" x14ac:dyDescent="0.3">
      <c r="A311" s="3" t="s">
        <v>16</v>
      </c>
      <c r="B311" s="2">
        <v>43831</v>
      </c>
      <c r="C311" s="7">
        <v>0.97208877246085901</v>
      </c>
      <c r="D311" s="7">
        <v>4.1721271701954901E-2</v>
      </c>
      <c r="E311" s="7">
        <v>5.4696401243507203E-3</v>
      </c>
      <c r="F311" s="7">
        <v>0.61220328470640395</v>
      </c>
      <c r="G311" s="7">
        <v>0.34060580346729102</v>
      </c>
      <c r="H311" s="9">
        <f t="shared" si="8"/>
        <v>4.7190911826305623E-2</v>
      </c>
      <c r="I311" s="9">
        <f t="shared" si="9"/>
        <v>6.3801353371872843E-2</v>
      </c>
    </row>
    <row r="312" spans="1:9" x14ac:dyDescent="0.3">
      <c r="A312" s="3" t="s">
        <v>16</v>
      </c>
      <c r="B312" s="2">
        <v>43862</v>
      </c>
      <c r="C312" s="7">
        <v>0.97474920468079396</v>
      </c>
      <c r="D312" s="7">
        <v>4.2108504133465299E-2</v>
      </c>
      <c r="E312" s="7">
        <v>5.4721402283547304E-3</v>
      </c>
      <c r="F312" s="7">
        <v>0.61303589735672204</v>
      </c>
      <c r="G312" s="7">
        <v>0.33938345828145799</v>
      </c>
      <c r="H312" s="9">
        <f t="shared" si="8"/>
        <v>4.7580644361820031E-2</v>
      </c>
      <c r="I312" s="9">
        <f t="shared" si="9"/>
        <v>6.4273622788633397E-2</v>
      </c>
    </row>
    <row r="313" spans="1:9" x14ac:dyDescent="0.3">
      <c r="A313" s="3" t="s">
        <v>16</v>
      </c>
      <c r="B313" s="2">
        <v>43891</v>
      </c>
      <c r="C313" s="7">
        <v>1.0401015877595099</v>
      </c>
      <c r="D313" s="7">
        <v>3.00685696658364E-2</v>
      </c>
      <c r="E313" s="7">
        <v>5.2283019763644904E-3</v>
      </c>
      <c r="F313" s="7">
        <v>0.58967013518604305</v>
      </c>
      <c r="G313" s="7">
        <v>0.37503299317175598</v>
      </c>
      <c r="H313" s="9">
        <f t="shared" si="8"/>
        <v>3.529687164220089E-2</v>
      </c>
      <c r="I313" s="9">
        <f t="shared" si="9"/>
        <v>4.8518140678373373E-2</v>
      </c>
    </row>
    <row r="314" spans="1:9" x14ac:dyDescent="0.3">
      <c r="A314" s="3" t="s">
        <v>16</v>
      </c>
      <c r="B314" s="2">
        <v>43922</v>
      </c>
      <c r="C314" s="7">
        <v>0.98719913242125101</v>
      </c>
      <c r="D314" s="7">
        <v>8.1828911828349497E-3</v>
      </c>
      <c r="E314" s="7">
        <v>7.7584703714299501E-3</v>
      </c>
      <c r="F314" s="7">
        <v>0.42800758265319599</v>
      </c>
      <c r="G314" s="7">
        <v>0.556051055792539</v>
      </c>
      <c r="H314" s="9">
        <f t="shared" si="8"/>
        <v>1.5941361554264899E-2</v>
      </c>
      <c r="I314" s="9">
        <f t="shared" si="9"/>
        <v>1.8759903468022535E-2</v>
      </c>
    </row>
    <row r="315" spans="1:9" x14ac:dyDescent="0.3">
      <c r="A315" s="3" t="s">
        <v>16</v>
      </c>
      <c r="B315" s="2">
        <v>43952</v>
      </c>
      <c r="C315" s="7">
        <v>1.23035083921273</v>
      </c>
      <c r="D315" s="7">
        <v>8.3082487200715396E-3</v>
      </c>
      <c r="E315" s="7">
        <v>4.6400920896941499E-3</v>
      </c>
      <c r="F315" s="7">
        <v>0.42227215722792799</v>
      </c>
      <c r="G315" s="7">
        <v>0.56477950196230597</v>
      </c>
      <c r="H315" s="9">
        <f t="shared" si="8"/>
        <v>1.2948340809765689E-2</v>
      </c>
      <c r="I315" s="9">
        <f t="shared" si="9"/>
        <v>1.9295463995347047E-2</v>
      </c>
    </row>
    <row r="316" spans="1:9" x14ac:dyDescent="0.3">
      <c r="A316" s="3" t="s">
        <v>16</v>
      </c>
      <c r="B316" s="2">
        <v>43983</v>
      </c>
      <c r="C316" s="7">
        <v>1.3271988624112601</v>
      </c>
      <c r="D316" s="7">
        <v>1.6709104108012501E-2</v>
      </c>
      <c r="E316" s="7">
        <v>3.8590018403068201E-3</v>
      </c>
      <c r="F316" s="7">
        <v>0.456460853948221</v>
      </c>
      <c r="G316" s="7">
        <v>0.52297104010345996</v>
      </c>
      <c r="H316" s="9">
        <f t="shared" si="8"/>
        <v>2.0568105948319322E-2</v>
      </c>
      <c r="I316" s="9">
        <f t="shared" si="9"/>
        <v>3.5313112811838153E-2</v>
      </c>
    </row>
    <row r="317" spans="1:9" x14ac:dyDescent="0.3">
      <c r="A317" s="3" t="s">
        <v>16</v>
      </c>
      <c r="B317" s="2">
        <v>44013</v>
      </c>
      <c r="C317" s="7">
        <v>1.4520519142677499</v>
      </c>
      <c r="D317" s="7">
        <v>2.61017776161542E-2</v>
      </c>
      <c r="E317" s="7">
        <v>4.8442145186229201E-3</v>
      </c>
      <c r="F317" s="7">
        <v>0.47603862337182201</v>
      </c>
      <c r="G317" s="7">
        <v>0.49301538449340099</v>
      </c>
      <c r="H317" s="9">
        <f t="shared" si="8"/>
        <v>3.0945992134777119E-2</v>
      </c>
      <c r="I317" s="9">
        <f t="shared" si="9"/>
        <v>5.1981034716183316E-2</v>
      </c>
    </row>
    <row r="318" spans="1:9" x14ac:dyDescent="0.3">
      <c r="A318" s="3" t="s">
        <v>16</v>
      </c>
      <c r="B318" s="2">
        <v>44044</v>
      </c>
      <c r="C318" s="7">
        <v>1.4269783672026499</v>
      </c>
      <c r="D318" s="7">
        <v>2.7735350248176398E-2</v>
      </c>
      <c r="E318" s="7">
        <v>4.1546161104783303E-3</v>
      </c>
      <c r="F318" s="7">
        <v>0.485635005295531</v>
      </c>
      <c r="G318" s="7">
        <v>0.48247502834581402</v>
      </c>
      <c r="H318" s="9">
        <f t="shared" si="8"/>
        <v>3.188996635865473E-2</v>
      </c>
      <c r="I318" s="9">
        <f t="shared" si="9"/>
        <v>5.4026006661023619E-2</v>
      </c>
    </row>
    <row r="319" spans="1:9" x14ac:dyDescent="0.3">
      <c r="A319" s="3" t="s">
        <v>16</v>
      </c>
      <c r="B319" s="2">
        <v>44075</v>
      </c>
      <c r="C319" s="7">
        <v>1.39250364968007</v>
      </c>
      <c r="D319" s="7">
        <v>2.68760488879905E-2</v>
      </c>
      <c r="E319" s="7">
        <v>4.3367662925161404E-3</v>
      </c>
      <c r="F319" s="7">
        <v>0.47639387443407899</v>
      </c>
      <c r="G319" s="7">
        <v>0.49239331038541501</v>
      </c>
      <c r="H319" s="9">
        <f t="shared" si="8"/>
        <v>3.1212815180506642E-2</v>
      </c>
      <c r="I319" s="9">
        <f t="shared" si="9"/>
        <v>5.3402851318001522E-2</v>
      </c>
    </row>
    <row r="320" spans="1:9" x14ac:dyDescent="0.3">
      <c r="A320" s="3" t="s">
        <v>16</v>
      </c>
      <c r="B320" s="2">
        <v>44105</v>
      </c>
      <c r="C320" s="7">
        <v>1.5128124581379401</v>
      </c>
      <c r="D320" s="7">
        <v>2.6335982702296298E-2</v>
      </c>
      <c r="E320" s="7">
        <v>4.2005141891658304E-3</v>
      </c>
      <c r="F320" s="7">
        <v>0.4588777862408</v>
      </c>
      <c r="G320" s="7">
        <v>0.51058571686773802</v>
      </c>
      <c r="H320" s="9">
        <f t="shared" si="8"/>
        <v>3.053649689146213E-2</v>
      </c>
      <c r="I320" s="9">
        <f t="shared" si="9"/>
        <v>5.4277072061788223E-2</v>
      </c>
    </row>
    <row r="321" spans="1:9" x14ac:dyDescent="0.3">
      <c r="A321" s="3" t="s">
        <v>16</v>
      </c>
      <c r="B321" s="2">
        <v>44136</v>
      </c>
      <c r="C321" s="7">
        <v>1.39323826918371</v>
      </c>
      <c r="D321" s="7">
        <v>1.2854079114882301E-2</v>
      </c>
      <c r="E321" s="7">
        <v>4.0032837386445204E-3</v>
      </c>
      <c r="F321" s="7">
        <v>0.40421735999483899</v>
      </c>
      <c r="G321" s="7">
        <v>0.578925277151634</v>
      </c>
      <c r="H321" s="9">
        <f t="shared" si="8"/>
        <v>1.6857362853526819E-2</v>
      </c>
      <c r="I321" s="9">
        <f t="shared" si="9"/>
        <v>3.0819849813548867E-2</v>
      </c>
    </row>
    <row r="322" spans="1:9" x14ac:dyDescent="0.3">
      <c r="A322" s="3" t="s">
        <v>16</v>
      </c>
      <c r="B322" s="2">
        <v>44166</v>
      </c>
      <c r="C322" s="7">
        <v>1.5496849431874</v>
      </c>
      <c r="D322" s="7">
        <v>3.65904984263948E-2</v>
      </c>
      <c r="E322" s="7">
        <v>3.6718631047631101E-3</v>
      </c>
      <c r="F322" s="7">
        <v>0.474229288457169</v>
      </c>
      <c r="G322" s="7">
        <v>0.48550835001167297</v>
      </c>
      <c r="H322" s="9">
        <f t="shared" si="8"/>
        <v>4.0262361531157913E-2</v>
      </c>
      <c r="I322" s="9">
        <f t="shared" si="9"/>
        <v>7.163093397307109E-2</v>
      </c>
    </row>
    <row r="323" spans="1:9" x14ac:dyDescent="0.3">
      <c r="A323" s="3" t="s">
        <v>16</v>
      </c>
      <c r="B323" s="2">
        <v>44197</v>
      </c>
      <c r="C323" s="7">
        <v>1.45159855551803</v>
      </c>
      <c r="D323" s="7">
        <v>9.4491906994925504E-3</v>
      </c>
      <c r="E323" s="7">
        <v>3.56471352348923E-3</v>
      </c>
      <c r="F323" s="7">
        <v>0.34410735650403002</v>
      </c>
      <c r="G323" s="7">
        <v>0.642878739272988</v>
      </c>
      <c r="H323" s="9">
        <f t="shared" ref="H323:H386" si="10">D323+E323</f>
        <v>1.301390422298178E-2</v>
      </c>
      <c r="I323" s="9">
        <f t="shared" ref="I323:I386" si="11">D323/(D323+F323)</f>
        <v>2.6726108664176945E-2</v>
      </c>
    </row>
    <row r="324" spans="1:9" x14ac:dyDescent="0.3">
      <c r="A324" s="3" t="s">
        <v>16</v>
      </c>
      <c r="B324" s="2">
        <v>44228</v>
      </c>
      <c r="C324" s="7">
        <v>1.3353398009444899</v>
      </c>
      <c r="D324" s="7">
        <v>8.0451313055259505E-3</v>
      </c>
      <c r="E324" s="7">
        <v>3.7320650574056099E-3</v>
      </c>
      <c r="F324" s="7">
        <v>0.368767353740175</v>
      </c>
      <c r="G324" s="7">
        <v>0.61945544989689405</v>
      </c>
      <c r="H324" s="9">
        <f t="shared" si="10"/>
        <v>1.177719636293156E-2</v>
      </c>
      <c r="I324" s="9">
        <f t="shared" si="11"/>
        <v>2.1350490296387636E-2</v>
      </c>
    </row>
    <row r="325" spans="1:9" x14ac:dyDescent="0.3">
      <c r="A325" s="3" t="s">
        <v>16</v>
      </c>
      <c r="B325" s="2">
        <v>44256</v>
      </c>
      <c r="C325" s="7">
        <v>1.50254285710796</v>
      </c>
      <c r="D325" s="7">
        <v>8.9941025707415308E-3</v>
      </c>
      <c r="E325" s="7">
        <v>6.1667370040614103E-3</v>
      </c>
      <c r="F325" s="7">
        <v>0.40659515521627498</v>
      </c>
      <c r="G325" s="7">
        <v>0.57824400520892105</v>
      </c>
      <c r="H325" s="9">
        <f t="shared" si="10"/>
        <v>1.516083957480294E-2</v>
      </c>
      <c r="I325" s="9">
        <f t="shared" si="11"/>
        <v>2.1641807150248524E-2</v>
      </c>
    </row>
    <row r="326" spans="1:9" x14ac:dyDescent="0.3">
      <c r="A326" s="3" t="s">
        <v>16</v>
      </c>
      <c r="B326" s="2">
        <v>44287</v>
      </c>
      <c r="C326" s="7">
        <v>1.5054408568487501</v>
      </c>
      <c r="D326" s="7">
        <v>2.29646728692024E-2</v>
      </c>
      <c r="E326" s="7">
        <v>4.4942442495064404E-3</v>
      </c>
      <c r="F326" s="7">
        <v>0.462203540846576</v>
      </c>
      <c r="G326" s="7">
        <v>0.51033754203471504</v>
      </c>
      <c r="H326" s="9">
        <f t="shared" si="10"/>
        <v>2.7458917118708841E-2</v>
      </c>
      <c r="I326" s="9">
        <f t="shared" si="11"/>
        <v>4.7333424202137819E-2</v>
      </c>
    </row>
    <row r="327" spans="1:9" x14ac:dyDescent="0.3">
      <c r="A327" s="3" t="s">
        <v>16</v>
      </c>
      <c r="B327" s="2">
        <v>44317</v>
      </c>
      <c r="C327" s="7">
        <v>1.54035922746886</v>
      </c>
      <c r="D327" s="7">
        <v>2.67268102386535E-2</v>
      </c>
      <c r="E327" s="7">
        <v>3.82684725564823E-3</v>
      </c>
      <c r="F327" s="7">
        <v>0.483013102198528</v>
      </c>
      <c r="G327" s="7">
        <v>0.48643324030717</v>
      </c>
      <c r="H327" s="9">
        <f t="shared" si="10"/>
        <v>3.0553657494301729E-2</v>
      </c>
      <c r="I327" s="9">
        <f t="shared" si="11"/>
        <v>5.2432249440438339E-2</v>
      </c>
    </row>
    <row r="328" spans="1:9" x14ac:dyDescent="0.3">
      <c r="A328" s="3" t="s">
        <v>16</v>
      </c>
      <c r="B328" s="2">
        <v>44348</v>
      </c>
      <c r="C328" s="7">
        <v>1.4993060186281699</v>
      </c>
      <c r="D328" s="7">
        <v>2.6725316171887101E-2</v>
      </c>
      <c r="E328" s="7">
        <v>8.1429451837519307E-3</v>
      </c>
      <c r="F328" s="7">
        <v>0.49682030243562703</v>
      </c>
      <c r="G328" s="7">
        <v>0.468311436208734</v>
      </c>
      <c r="H328" s="9">
        <f t="shared" si="10"/>
        <v>3.486826135563903E-2</v>
      </c>
      <c r="I328" s="9">
        <f t="shared" si="11"/>
        <v>5.104677648333495E-2</v>
      </c>
    </row>
    <row r="329" spans="1:9" x14ac:dyDescent="0.3">
      <c r="A329" s="3" t="s">
        <v>16</v>
      </c>
      <c r="B329" s="2">
        <v>44378</v>
      </c>
      <c r="C329" s="7">
        <v>1.56031406270676</v>
      </c>
      <c r="D329" s="7">
        <v>2.81741239913194E-2</v>
      </c>
      <c r="E329" s="7">
        <v>1.39005266899987E-2</v>
      </c>
      <c r="F329" s="7">
        <v>0.49442332890263901</v>
      </c>
      <c r="G329" s="7">
        <v>0.46350202041604299</v>
      </c>
      <c r="H329" s="9">
        <f t="shared" si="10"/>
        <v>4.2074650681318104E-2</v>
      </c>
      <c r="I329" s="9">
        <f t="shared" si="11"/>
        <v>5.391171318440445E-2</v>
      </c>
    </row>
    <row r="330" spans="1:9" x14ac:dyDescent="0.3">
      <c r="A330" s="3" t="s">
        <v>16</v>
      </c>
      <c r="B330" s="2">
        <v>44409</v>
      </c>
      <c r="C330" s="7">
        <v>1.5232764765173099</v>
      </c>
      <c r="D330" s="7">
        <v>3.0338704127101698E-2</v>
      </c>
      <c r="E330" s="7">
        <v>2.6050906333820099E-2</v>
      </c>
      <c r="F330" s="7">
        <v>0.48498136683705301</v>
      </c>
      <c r="G330" s="7">
        <v>0.45862902270202499</v>
      </c>
      <c r="H330" s="9">
        <f t="shared" si="10"/>
        <v>5.6389610460921794E-2</v>
      </c>
      <c r="I330" s="9">
        <f t="shared" si="11"/>
        <v>5.8873515386929379E-2</v>
      </c>
    </row>
    <row r="331" spans="1:9" x14ac:dyDescent="0.3">
      <c r="A331" s="3" t="s">
        <v>16</v>
      </c>
      <c r="B331" s="2">
        <v>44440</v>
      </c>
      <c r="C331" s="7">
        <v>1.4802063998983299</v>
      </c>
      <c r="D331" s="7">
        <v>2.8636532208813199E-2</v>
      </c>
      <c r="E331" s="7">
        <v>2.1254273914921601E-2</v>
      </c>
      <c r="F331" s="7">
        <v>0.485153370540718</v>
      </c>
      <c r="G331" s="7">
        <v>0.46495582333554702</v>
      </c>
      <c r="H331" s="9">
        <f t="shared" si="10"/>
        <v>4.9890806123734796E-2</v>
      </c>
      <c r="I331" s="9">
        <f t="shared" si="11"/>
        <v>5.5735879696283755E-2</v>
      </c>
    </row>
    <row r="332" spans="1:9" x14ac:dyDescent="0.3">
      <c r="A332" s="3" t="s">
        <v>17</v>
      </c>
      <c r="B332" s="2">
        <v>43466</v>
      </c>
      <c r="C332" s="7">
        <v>0.84193523552772698</v>
      </c>
      <c r="D332" s="7">
        <v>0.205574833498539</v>
      </c>
      <c r="E332" s="7">
        <v>2.95773048671789E-2</v>
      </c>
      <c r="F332" s="7">
        <v>0.635585539676773</v>
      </c>
      <c r="G332" s="7">
        <v>0.129262321957509</v>
      </c>
      <c r="H332" s="9">
        <f t="shared" si="10"/>
        <v>0.23515213836571791</v>
      </c>
      <c r="I332" s="9">
        <f t="shared" si="11"/>
        <v>0.24439433912288416</v>
      </c>
    </row>
    <row r="333" spans="1:9" x14ac:dyDescent="0.3">
      <c r="A333" s="3" t="s">
        <v>17</v>
      </c>
      <c r="B333" s="2">
        <v>43497</v>
      </c>
      <c r="C333" s="7">
        <v>0.88446868677088797</v>
      </c>
      <c r="D333" s="7">
        <v>0.21437278894148001</v>
      </c>
      <c r="E333" s="7">
        <v>2.5957362102521898E-2</v>
      </c>
      <c r="F333" s="7">
        <v>0.64389179541894304</v>
      </c>
      <c r="G333" s="7">
        <v>0.115778053537055</v>
      </c>
      <c r="H333" s="9">
        <f t="shared" si="10"/>
        <v>0.24033015104400191</v>
      </c>
      <c r="I333" s="9">
        <f t="shared" si="11"/>
        <v>0.24977471149089783</v>
      </c>
    </row>
    <row r="334" spans="1:9" x14ac:dyDescent="0.3">
      <c r="A334" s="3" t="s">
        <v>17</v>
      </c>
      <c r="B334" s="2">
        <v>43525</v>
      </c>
      <c r="C334" s="7">
        <v>1.0412365507017001</v>
      </c>
      <c r="D334" s="7">
        <v>0.21208604653545499</v>
      </c>
      <c r="E334" s="7">
        <v>2.7048421229141102E-2</v>
      </c>
      <c r="F334" s="7">
        <v>0.63202943109201404</v>
      </c>
      <c r="G334" s="7">
        <v>0.12883610114339</v>
      </c>
      <c r="H334" s="9">
        <f t="shared" si="10"/>
        <v>0.2391344677645961</v>
      </c>
      <c r="I334" s="9">
        <f t="shared" si="11"/>
        <v>0.25125240817945799</v>
      </c>
    </row>
    <row r="335" spans="1:9" x14ac:dyDescent="0.3">
      <c r="A335" s="3" t="s">
        <v>17</v>
      </c>
      <c r="B335" s="2">
        <v>43556</v>
      </c>
      <c r="C335" s="7">
        <v>1.0198419664954199</v>
      </c>
      <c r="D335" s="7">
        <v>0.217770364451737</v>
      </c>
      <c r="E335" s="7">
        <v>2.6690513723617901E-2</v>
      </c>
      <c r="F335" s="7">
        <v>0.63414228408162898</v>
      </c>
      <c r="G335" s="7">
        <v>0.121396837743017</v>
      </c>
      <c r="H335" s="9">
        <f t="shared" si="10"/>
        <v>0.24446087817535489</v>
      </c>
      <c r="I335" s="9">
        <f t="shared" si="11"/>
        <v>0.2556252273359782</v>
      </c>
    </row>
    <row r="336" spans="1:9" x14ac:dyDescent="0.3">
      <c r="A336" s="3" t="s">
        <v>17</v>
      </c>
      <c r="B336" s="2">
        <v>43586</v>
      </c>
      <c r="C336" s="7">
        <v>1.05312027864971</v>
      </c>
      <c r="D336" s="7">
        <v>0.22269026511035001</v>
      </c>
      <c r="E336" s="7">
        <v>2.1578360748973902E-2</v>
      </c>
      <c r="F336" s="7">
        <v>0.63347951074129305</v>
      </c>
      <c r="G336" s="7">
        <v>0.122251863399383</v>
      </c>
      <c r="H336" s="9">
        <f t="shared" si="10"/>
        <v>0.24426862585932391</v>
      </c>
      <c r="I336" s="9">
        <f t="shared" si="11"/>
        <v>0.26010059148471709</v>
      </c>
    </row>
    <row r="337" spans="1:9" x14ac:dyDescent="0.3">
      <c r="A337" s="3" t="s">
        <v>17</v>
      </c>
      <c r="B337" s="2">
        <v>43617</v>
      </c>
      <c r="C337" s="7">
        <v>0.98231424246681698</v>
      </c>
      <c r="D337" s="7">
        <v>0.22170809132789901</v>
      </c>
      <c r="E337" s="7">
        <v>2.23578636467263E-2</v>
      </c>
      <c r="F337" s="7">
        <v>0.64899253465323103</v>
      </c>
      <c r="G337" s="7">
        <v>0.106941510372144</v>
      </c>
      <c r="H337" s="9">
        <f t="shared" si="10"/>
        <v>0.2440659549746253</v>
      </c>
      <c r="I337" s="9">
        <f t="shared" si="11"/>
        <v>0.25463182718867589</v>
      </c>
    </row>
    <row r="338" spans="1:9" x14ac:dyDescent="0.3">
      <c r="A338" s="3" t="s">
        <v>17</v>
      </c>
      <c r="B338" s="2">
        <v>43647</v>
      </c>
      <c r="C338" s="7">
        <v>1.0303574104416799</v>
      </c>
      <c r="D338" s="7">
        <v>0.218250993016292</v>
      </c>
      <c r="E338" s="7">
        <v>2.4924237917921799E-2</v>
      </c>
      <c r="F338" s="7">
        <v>0.64472162047216697</v>
      </c>
      <c r="G338" s="7">
        <v>0.112103148593619</v>
      </c>
      <c r="H338" s="9">
        <f t="shared" si="10"/>
        <v>0.24317523093421381</v>
      </c>
      <c r="I338" s="9">
        <f t="shared" si="11"/>
        <v>0.25290604777600023</v>
      </c>
    </row>
    <row r="339" spans="1:9" x14ac:dyDescent="0.3">
      <c r="A339" s="3" t="s">
        <v>17</v>
      </c>
      <c r="B339" s="2">
        <v>43678</v>
      </c>
      <c r="C339" s="7">
        <v>1.0470690578962201</v>
      </c>
      <c r="D339" s="7">
        <v>0.22979320367548201</v>
      </c>
      <c r="E339" s="7">
        <v>2.1065334911057498E-2</v>
      </c>
      <c r="F339" s="7">
        <v>0.65428987138640304</v>
      </c>
      <c r="G339" s="7">
        <v>9.4851590027057495E-2</v>
      </c>
      <c r="H339" s="9">
        <f t="shared" si="10"/>
        <v>0.2508585385865395</v>
      </c>
      <c r="I339" s="9">
        <f t="shared" si="11"/>
        <v>0.25992263640992863</v>
      </c>
    </row>
    <row r="340" spans="1:9" x14ac:dyDescent="0.3">
      <c r="A340" s="3" t="s">
        <v>17</v>
      </c>
      <c r="B340" s="2">
        <v>43709</v>
      </c>
      <c r="C340" s="7">
        <v>0.94224606137280598</v>
      </c>
      <c r="D340" s="7">
        <v>0.21642240506303401</v>
      </c>
      <c r="E340" s="7">
        <v>2.2789238618490699E-2</v>
      </c>
      <c r="F340" s="7">
        <v>0.65133083433133498</v>
      </c>
      <c r="G340" s="7">
        <v>0.109457521987141</v>
      </c>
      <c r="H340" s="9">
        <f t="shared" si="10"/>
        <v>0.2392116436815247</v>
      </c>
      <c r="I340" s="9">
        <f t="shared" si="11"/>
        <v>0.24940547063135332</v>
      </c>
    </row>
    <row r="341" spans="1:9" x14ac:dyDescent="0.3">
      <c r="A341" s="3" t="s">
        <v>17</v>
      </c>
      <c r="B341" s="2">
        <v>43739</v>
      </c>
      <c r="C341" s="7">
        <v>1.0112729665971201</v>
      </c>
      <c r="D341" s="7">
        <v>0.21940958832059701</v>
      </c>
      <c r="E341" s="7">
        <v>2.38168488152831E-2</v>
      </c>
      <c r="F341" s="7">
        <v>0.64296356651254005</v>
      </c>
      <c r="G341" s="7">
        <v>0.113809996351579</v>
      </c>
      <c r="H341" s="9">
        <f t="shared" si="10"/>
        <v>0.2432264371358801</v>
      </c>
      <c r="I341" s="9">
        <f t="shared" si="11"/>
        <v>0.25442534602442624</v>
      </c>
    </row>
    <row r="342" spans="1:9" x14ac:dyDescent="0.3">
      <c r="A342" s="3" t="s">
        <v>17</v>
      </c>
      <c r="B342" s="2">
        <v>43770</v>
      </c>
      <c r="C342" s="7">
        <v>1.0068028620842</v>
      </c>
      <c r="D342" s="7">
        <v>0.22469888356468001</v>
      </c>
      <c r="E342" s="7">
        <v>2.0736600956201098E-2</v>
      </c>
      <c r="F342" s="7">
        <v>0.64648456954920097</v>
      </c>
      <c r="G342" s="7">
        <v>0.108079945929918</v>
      </c>
      <c r="H342" s="9">
        <f t="shared" si="10"/>
        <v>0.2454354845208811</v>
      </c>
      <c r="I342" s="9">
        <f t="shared" si="11"/>
        <v>0.25792372750140768</v>
      </c>
    </row>
    <row r="343" spans="1:9" x14ac:dyDescent="0.3">
      <c r="A343" s="3" t="s">
        <v>17</v>
      </c>
      <c r="B343" s="2">
        <v>43800</v>
      </c>
      <c r="C343" s="7">
        <v>1.1393346809957201</v>
      </c>
      <c r="D343" s="7">
        <v>0.24577461758375899</v>
      </c>
      <c r="E343" s="7">
        <v>1.8824975026295099E-2</v>
      </c>
      <c r="F343" s="7">
        <v>0.64521301916723395</v>
      </c>
      <c r="G343" s="7">
        <v>9.0187388222711398E-2</v>
      </c>
      <c r="H343" s="9">
        <f t="shared" si="10"/>
        <v>0.26459959261005406</v>
      </c>
      <c r="I343" s="9">
        <f t="shared" si="11"/>
        <v>0.27584514918745878</v>
      </c>
    </row>
    <row r="344" spans="1:9" x14ac:dyDescent="0.3">
      <c r="A344" s="3" t="s">
        <v>17</v>
      </c>
      <c r="B344" s="2">
        <v>43831</v>
      </c>
      <c r="C344" s="7">
        <v>0.88493477861273295</v>
      </c>
      <c r="D344" s="7">
        <v>0.20184706114120601</v>
      </c>
      <c r="E344" s="7">
        <v>2.53838630393423E-2</v>
      </c>
      <c r="F344" s="7">
        <v>0.64111825679151602</v>
      </c>
      <c r="G344" s="7">
        <v>0.13165081902793499</v>
      </c>
      <c r="H344" s="9">
        <f t="shared" si="10"/>
        <v>0.2272309241805483</v>
      </c>
      <c r="I344" s="9">
        <f t="shared" si="11"/>
        <v>0.23944883241010831</v>
      </c>
    </row>
    <row r="345" spans="1:9" x14ac:dyDescent="0.3">
      <c r="A345" s="3" t="s">
        <v>17</v>
      </c>
      <c r="B345" s="2">
        <v>43862</v>
      </c>
      <c r="C345" s="7">
        <v>0.90490337731903803</v>
      </c>
      <c r="D345" s="7">
        <v>0.20917507255373999</v>
      </c>
      <c r="E345" s="7">
        <v>2.71113971223562E-2</v>
      </c>
      <c r="F345" s="7">
        <v>0.64284748917333001</v>
      </c>
      <c r="G345" s="7">
        <v>0.12086604115057401</v>
      </c>
      <c r="H345" s="9">
        <f t="shared" si="10"/>
        <v>0.23628646967609618</v>
      </c>
      <c r="I345" s="9">
        <f t="shared" si="11"/>
        <v>0.24550414736639969</v>
      </c>
    </row>
    <row r="346" spans="1:9" x14ac:dyDescent="0.3">
      <c r="A346" s="3" t="s">
        <v>17</v>
      </c>
      <c r="B346" s="2">
        <v>43891</v>
      </c>
      <c r="C346" s="7">
        <v>0.76004924175619704</v>
      </c>
      <c r="D346" s="7">
        <v>0.166717942561906</v>
      </c>
      <c r="E346" s="7">
        <v>2.33527633703264E-2</v>
      </c>
      <c r="F346" s="7">
        <v>0.68600159273058503</v>
      </c>
      <c r="G346" s="7">
        <v>0.12392770133718201</v>
      </c>
      <c r="H346" s="9">
        <f t="shared" si="10"/>
        <v>0.19007070593223241</v>
      </c>
      <c r="I346" s="9">
        <f t="shared" si="11"/>
        <v>0.19551322053941234</v>
      </c>
    </row>
    <row r="347" spans="1:9" x14ac:dyDescent="0.3">
      <c r="A347" s="3" t="s">
        <v>17</v>
      </c>
      <c r="B347" s="2">
        <v>43922</v>
      </c>
      <c r="C347" s="7">
        <v>0.40328043591713097</v>
      </c>
      <c r="D347" s="7">
        <v>7.7775179771772299E-2</v>
      </c>
      <c r="E347" s="7">
        <v>2.5505016170166699E-2</v>
      </c>
      <c r="F347" s="7">
        <v>0.691784953666852</v>
      </c>
      <c r="G347" s="7">
        <v>0.20493485039120901</v>
      </c>
      <c r="H347" s="9">
        <f t="shared" si="10"/>
        <v>0.10328019594193899</v>
      </c>
      <c r="I347" s="9">
        <f t="shared" si="11"/>
        <v>0.10106446058250132</v>
      </c>
    </row>
    <row r="348" spans="1:9" x14ac:dyDescent="0.3">
      <c r="A348" s="3" t="s">
        <v>17</v>
      </c>
      <c r="B348" s="2">
        <v>43952</v>
      </c>
      <c r="C348" s="7">
        <v>0.50149551364590805</v>
      </c>
      <c r="D348" s="7">
        <v>7.9017673994719595E-2</v>
      </c>
      <c r="E348" s="7">
        <v>2.6014573296414701E-2</v>
      </c>
      <c r="F348" s="7">
        <v>0.68765876657017999</v>
      </c>
      <c r="G348" s="7">
        <v>0.20730898613868501</v>
      </c>
      <c r="H348" s="9">
        <f t="shared" si="10"/>
        <v>0.10503224729113429</v>
      </c>
      <c r="I348" s="9">
        <f t="shared" si="11"/>
        <v>0.10306521736405269</v>
      </c>
    </row>
    <row r="349" spans="1:9" x14ac:dyDescent="0.3">
      <c r="A349" s="3" t="s">
        <v>17</v>
      </c>
      <c r="B349" s="2">
        <v>43983</v>
      </c>
      <c r="C349" s="7">
        <v>0.63160491334278801</v>
      </c>
      <c r="D349" s="7">
        <v>0.114712358714729</v>
      </c>
      <c r="E349" s="7">
        <v>2.24105779209363E-2</v>
      </c>
      <c r="F349" s="7">
        <v>0.68066092123839705</v>
      </c>
      <c r="G349" s="7">
        <v>0.18221614212593801</v>
      </c>
      <c r="H349" s="9">
        <f t="shared" si="10"/>
        <v>0.1371229366356653</v>
      </c>
      <c r="I349" s="9">
        <f t="shared" si="11"/>
        <v>0.14422455670309842</v>
      </c>
    </row>
    <row r="350" spans="1:9" x14ac:dyDescent="0.3">
      <c r="A350" s="3" t="s">
        <v>17</v>
      </c>
      <c r="B350" s="2">
        <v>44013</v>
      </c>
      <c r="C350" s="7">
        <v>0.891913749898815</v>
      </c>
      <c r="D350" s="7">
        <v>0.18140217107293899</v>
      </c>
      <c r="E350" s="7">
        <v>2.0409672597128201E-2</v>
      </c>
      <c r="F350" s="7">
        <v>0.64774550958516197</v>
      </c>
      <c r="G350" s="7">
        <v>0.15044264674477101</v>
      </c>
      <c r="H350" s="9">
        <f t="shared" si="10"/>
        <v>0.20181184367006719</v>
      </c>
      <c r="I350" s="9">
        <f t="shared" si="11"/>
        <v>0.21878149731898022</v>
      </c>
    </row>
    <row r="351" spans="1:9" x14ac:dyDescent="0.3">
      <c r="A351" s="3" t="s">
        <v>17</v>
      </c>
      <c r="B351" s="2">
        <v>44044</v>
      </c>
      <c r="C351" s="7">
        <v>1.02581209645436</v>
      </c>
      <c r="D351" s="7">
        <v>0.214992996067811</v>
      </c>
      <c r="E351" s="7">
        <v>2.0259090847665299E-2</v>
      </c>
      <c r="F351" s="7">
        <v>0.64327264877395296</v>
      </c>
      <c r="G351" s="7">
        <v>0.121475264310571</v>
      </c>
      <c r="H351" s="9">
        <f t="shared" si="10"/>
        <v>0.23525208691547631</v>
      </c>
      <c r="I351" s="9">
        <f t="shared" si="11"/>
        <v>0.2504970312629124</v>
      </c>
    </row>
    <row r="352" spans="1:9" x14ac:dyDescent="0.3">
      <c r="A352" s="3" t="s">
        <v>17</v>
      </c>
      <c r="B352" s="2">
        <v>44075</v>
      </c>
      <c r="C352" s="7">
        <v>0.96003751615678601</v>
      </c>
      <c r="D352" s="7">
        <v>0.19898683378291099</v>
      </c>
      <c r="E352" s="7">
        <v>1.9714613070826899E-2</v>
      </c>
      <c r="F352" s="7">
        <v>0.64699896945033097</v>
      </c>
      <c r="G352" s="7">
        <v>0.13429958369593201</v>
      </c>
      <c r="H352" s="9">
        <f t="shared" si="10"/>
        <v>0.21870144685373788</v>
      </c>
      <c r="I352" s="9">
        <f t="shared" si="11"/>
        <v>0.23521297050424553</v>
      </c>
    </row>
    <row r="353" spans="1:9" x14ac:dyDescent="0.3">
      <c r="A353" s="3" t="s">
        <v>17</v>
      </c>
      <c r="B353" s="2">
        <v>44105</v>
      </c>
      <c r="C353" s="7">
        <v>0.97515523561807405</v>
      </c>
      <c r="D353" s="7">
        <v>0.18996146341973399</v>
      </c>
      <c r="E353" s="7">
        <v>2.01672198076005E-2</v>
      </c>
      <c r="F353" s="7">
        <v>0.63992555556767505</v>
      </c>
      <c r="G353" s="7">
        <v>0.14994576120499101</v>
      </c>
      <c r="H353" s="9">
        <f t="shared" si="10"/>
        <v>0.2101286832273345</v>
      </c>
      <c r="I353" s="9">
        <f t="shared" si="11"/>
        <v>0.22890039134666362</v>
      </c>
    </row>
    <row r="354" spans="1:9" x14ac:dyDescent="0.3">
      <c r="A354" s="3" t="s">
        <v>17</v>
      </c>
      <c r="B354" s="2">
        <v>44136</v>
      </c>
      <c r="C354" s="7">
        <v>0.63573009468029895</v>
      </c>
      <c r="D354" s="7">
        <v>0.108598011336507</v>
      </c>
      <c r="E354" s="7">
        <v>2.6260511265688902E-2</v>
      </c>
      <c r="F354" s="7">
        <v>0.65465827962010703</v>
      </c>
      <c r="G354" s="7">
        <v>0.210483197777697</v>
      </c>
      <c r="H354" s="9">
        <f t="shared" si="10"/>
        <v>0.13485852260219588</v>
      </c>
      <c r="I354" s="9">
        <f t="shared" si="11"/>
        <v>0.14228249753486807</v>
      </c>
    </row>
    <row r="355" spans="1:9" x14ac:dyDescent="0.3">
      <c r="A355" s="3" t="s">
        <v>17</v>
      </c>
      <c r="B355" s="2">
        <v>44166</v>
      </c>
      <c r="C355" s="7">
        <v>0.94695414218999596</v>
      </c>
      <c r="D355" s="7">
        <v>0.198191870655748</v>
      </c>
      <c r="E355" s="7">
        <v>1.9874888141401099E-2</v>
      </c>
      <c r="F355" s="7">
        <v>0.64659292352841402</v>
      </c>
      <c r="G355" s="7">
        <v>0.13534031767443699</v>
      </c>
      <c r="H355" s="9">
        <f t="shared" si="10"/>
        <v>0.2180667587971491</v>
      </c>
      <c r="I355" s="9">
        <f t="shared" si="11"/>
        <v>0.23460634237285105</v>
      </c>
    </row>
    <row r="356" spans="1:9" x14ac:dyDescent="0.3">
      <c r="A356" s="3" t="s">
        <v>17</v>
      </c>
      <c r="B356" s="2">
        <v>44197</v>
      </c>
      <c r="C356" s="7">
        <v>0.50679520360888297</v>
      </c>
      <c r="D356" s="7">
        <v>7.7944931232753006E-2</v>
      </c>
      <c r="E356" s="7">
        <v>2.9876137174236699E-2</v>
      </c>
      <c r="F356" s="7">
        <v>0.64157437228800496</v>
      </c>
      <c r="G356" s="7">
        <v>0.25060455930500503</v>
      </c>
      <c r="H356" s="9">
        <f t="shared" si="10"/>
        <v>0.10782106840698971</v>
      </c>
      <c r="I356" s="9">
        <f t="shared" si="11"/>
        <v>0.10832917317346763</v>
      </c>
    </row>
    <row r="357" spans="1:9" x14ac:dyDescent="0.3">
      <c r="A357" s="3" t="s">
        <v>17</v>
      </c>
      <c r="B357" s="2">
        <v>44228</v>
      </c>
      <c r="C357" s="7">
        <v>0.503441879534688</v>
      </c>
      <c r="D357" s="7">
        <v>8.35465897495139E-2</v>
      </c>
      <c r="E357" s="7">
        <v>2.7774721431227702E-2</v>
      </c>
      <c r="F357" s="7">
        <v>0.65814424066171895</v>
      </c>
      <c r="G357" s="7">
        <v>0.23053444815753901</v>
      </c>
      <c r="H357" s="9">
        <f t="shared" si="10"/>
        <v>0.11132131118074159</v>
      </c>
      <c r="I357" s="9">
        <f t="shared" si="11"/>
        <v>0.11264341734303393</v>
      </c>
    </row>
    <row r="358" spans="1:9" x14ac:dyDescent="0.3">
      <c r="A358" s="3" t="s">
        <v>17</v>
      </c>
      <c r="B358" s="2">
        <v>44256</v>
      </c>
      <c r="C358" s="7">
        <v>0.631331968108784</v>
      </c>
      <c r="D358" s="7">
        <v>8.4838372324081798E-2</v>
      </c>
      <c r="E358" s="7">
        <v>3.0273466026731699E-2</v>
      </c>
      <c r="F358" s="7">
        <v>0.65338342041029196</v>
      </c>
      <c r="G358" s="7">
        <v>0.231504741238894</v>
      </c>
      <c r="H358" s="9">
        <f t="shared" si="10"/>
        <v>0.1151118383508135</v>
      </c>
      <c r="I358" s="9">
        <f t="shared" si="11"/>
        <v>0.11492260613147229</v>
      </c>
    </row>
    <row r="359" spans="1:9" x14ac:dyDescent="0.3">
      <c r="A359" s="3" t="s">
        <v>17</v>
      </c>
      <c r="B359" s="2">
        <v>44287</v>
      </c>
      <c r="C359" s="7">
        <v>0.82643889230065803</v>
      </c>
      <c r="D359" s="7">
        <v>0.161266492671816</v>
      </c>
      <c r="E359" s="7">
        <v>2.5961452940643899E-2</v>
      </c>
      <c r="F359" s="7">
        <v>0.65147682445354904</v>
      </c>
      <c r="G359" s="7">
        <v>0.16129522993399101</v>
      </c>
      <c r="H359" s="9">
        <f t="shared" si="10"/>
        <v>0.1872279456124599</v>
      </c>
      <c r="I359" s="9">
        <f t="shared" si="11"/>
        <v>0.19842241612297473</v>
      </c>
    </row>
    <row r="360" spans="1:9" x14ac:dyDescent="0.3">
      <c r="A360" s="3" t="s">
        <v>17</v>
      </c>
      <c r="B360" s="2">
        <v>44317</v>
      </c>
      <c r="C360" s="7">
        <v>1.00612185693567</v>
      </c>
      <c r="D360" s="7">
        <v>0.19129750916581301</v>
      </c>
      <c r="E360" s="7">
        <v>2.6986774740491399E-2</v>
      </c>
      <c r="F360" s="7">
        <v>0.64084142701354196</v>
      </c>
      <c r="G360" s="7">
        <v>0.14087428908015401</v>
      </c>
      <c r="H360" s="9">
        <f t="shared" si="10"/>
        <v>0.21828428390630442</v>
      </c>
      <c r="I360" s="9">
        <f t="shared" si="11"/>
        <v>0.22988650193936092</v>
      </c>
    </row>
    <row r="361" spans="1:9" x14ac:dyDescent="0.3">
      <c r="A361" s="3" t="s">
        <v>17</v>
      </c>
      <c r="B361" s="2">
        <v>44348</v>
      </c>
      <c r="C361" s="7">
        <v>1.0476877015431201</v>
      </c>
      <c r="D361" s="7">
        <v>0.201553780077735</v>
      </c>
      <c r="E361" s="7">
        <v>3.0699493594596099E-2</v>
      </c>
      <c r="F361" s="7">
        <v>0.63620858772390199</v>
      </c>
      <c r="G361" s="7">
        <v>0.13153813860376701</v>
      </c>
      <c r="H361" s="9">
        <f t="shared" si="10"/>
        <v>0.23225327367233109</v>
      </c>
      <c r="I361" s="9">
        <f t="shared" si="11"/>
        <v>0.2405858604112644</v>
      </c>
    </row>
    <row r="362" spans="1:9" x14ac:dyDescent="0.3">
      <c r="A362" s="3" t="s">
        <v>17</v>
      </c>
      <c r="B362" s="2">
        <v>44378</v>
      </c>
      <c r="C362" s="7">
        <v>1.12840017003346</v>
      </c>
      <c r="D362" s="7">
        <v>0.21136274836202201</v>
      </c>
      <c r="E362" s="7">
        <v>2.8215625511268501E-2</v>
      </c>
      <c r="F362" s="7">
        <v>0.63554722434384103</v>
      </c>
      <c r="G362" s="7">
        <v>0.124874401782868</v>
      </c>
      <c r="H362" s="9">
        <f t="shared" si="10"/>
        <v>0.23957837387329051</v>
      </c>
      <c r="I362" s="9">
        <f t="shared" si="11"/>
        <v>0.24956932280147981</v>
      </c>
    </row>
    <row r="363" spans="1:9" x14ac:dyDescent="0.3">
      <c r="A363" s="3" t="s">
        <v>17</v>
      </c>
      <c r="B363" s="2">
        <v>44409</v>
      </c>
      <c r="C363" s="7">
        <v>1.17867847446067</v>
      </c>
      <c r="D363" s="7">
        <v>0.22545400776409699</v>
      </c>
      <c r="E363" s="7">
        <v>2.3975734900656701E-2</v>
      </c>
      <c r="F363" s="7">
        <v>0.63473322252200104</v>
      </c>
      <c r="G363" s="7">
        <v>0.115837034813245</v>
      </c>
      <c r="H363" s="9">
        <f t="shared" si="10"/>
        <v>0.24942974266475371</v>
      </c>
      <c r="I363" s="9">
        <f t="shared" si="11"/>
        <v>0.26209876155579648</v>
      </c>
    </row>
    <row r="364" spans="1:9" x14ac:dyDescent="0.3">
      <c r="A364" s="3" t="s">
        <v>17</v>
      </c>
      <c r="B364" s="2">
        <v>44440</v>
      </c>
      <c r="C364" s="7">
        <v>1.04296607154448</v>
      </c>
      <c r="D364" s="7">
        <v>0.21083226372757999</v>
      </c>
      <c r="E364" s="7">
        <v>2.6009936532495601E-2</v>
      </c>
      <c r="F364" s="7">
        <v>0.64066355987007695</v>
      </c>
      <c r="G364" s="7">
        <v>0.122494239869847</v>
      </c>
      <c r="H364" s="9">
        <f t="shared" si="10"/>
        <v>0.23684220026007557</v>
      </c>
      <c r="I364" s="9">
        <f t="shared" si="11"/>
        <v>0.24760222878932289</v>
      </c>
    </row>
    <row r="365" spans="1:9" x14ac:dyDescent="0.3">
      <c r="A365" s="3" t="s">
        <v>18</v>
      </c>
      <c r="B365" s="2">
        <v>43466</v>
      </c>
      <c r="C365" s="7">
        <v>0.93447504863294995</v>
      </c>
      <c r="D365" s="7">
        <v>0.10750784173651499</v>
      </c>
      <c r="E365" s="7">
        <v>6.3193627938740699E-2</v>
      </c>
      <c r="F365" s="7">
        <v>0.70863864078843697</v>
      </c>
      <c r="G365" s="7">
        <v>0.12065988953630701</v>
      </c>
      <c r="H365" s="9">
        <f t="shared" si="10"/>
        <v>0.17070146967525568</v>
      </c>
      <c r="I365" s="9">
        <f t="shared" si="11"/>
        <v>0.1317261595049859</v>
      </c>
    </row>
    <row r="366" spans="1:9" x14ac:dyDescent="0.3">
      <c r="A366" s="3" t="s">
        <v>18</v>
      </c>
      <c r="B366" s="2">
        <v>43497</v>
      </c>
      <c r="C366" s="7">
        <v>0.870463097762053</v>
      </c>
      <c r="D366" s="7">
        <v>0.12606065147991199</v>
      </c>
      <c r="E366" s="7">
        <v>2.18462750900324E-2</v>
      </c>
      <c r="F366" s="7">
        <v>0.76854253097043201</v>
      </c>
      <c r="G366" s="7">
        <v>8.3550542459622901E-2</v>
      </c>
      <c r="H366" s="9">
        <f t="shared" si="10"/>
        <v>0.14790692656994439</v>
      </c>
      <c r="I366" s="9">
        <f t="shared" si="11"/>
        <v>0.14091236645797328</v>
      </c>
    </row>
    <row r="367" spans="1:9" x14ac:dyDescent="0.3">
      <c r="A367" s="3" t="s">
        <v>18</v>
      </c>
      <c r="B367" s="2">
        <v>43525</v>
      </c>
      <c r="C367" s="7">
        <v>1.0397482208253399</v>
      </c>
      <c r="D367" s="7">
        <v>0.123680777245705</v>
      </c>
      <c r="E367" s="7">
        <v>1.8394182102074001E-2</v>
      </c>
      <c r="F367" s="7">
        <v>0.77919536435492698</v>
      </c>
      <c r="G367" s="7">
        <v>7.8729676297294396E-2</v>
      </c>
      <c r="H367" s="9">
        <f t="shared" si="10"/>
        <v>0.142074959347779</v>
      </c>
      <c r="I367" s="9">
        <f t="shared" si="11"/>
        <v>0.13698532007551104</v>
      </c>
    </row>
    <row r="368" spans="1:9" x14ac:dyDescent="0.3">
      <c r="A368" s="3" t="s">
        <v>18</v>
      </c>
      <c r="B368" s="2">
        <v>43556</v>
      </c>
      <c r="C368" s="7">
        <v>0.99413167538013603</v>
      </c>
      <c r="D368" s="7">
        <v>0.119711673697719</v>
      </c>
      <c r="E368" s="7">
        <v>3.2610000412228599E-2</v>
      </c>
      <c r="F368" s="7">
        <v>0.75516696157190599</v>
      </c>
      <c r="G368" s="7">
        <v>9.2511364318146105E-2</v>
      </c>
      <c r="H368" s="9">
        <f t="shared" si="10"/>
        <v>0.1523216741099476</v>
      </c>
      <c r="I368" s="9">
        <f t="shared" si="11"/>
        <v>0.1368323203604413</v>
      </c>
    </row>
    <row r="369" spans="1:9" x14ac:dyDescent="0.3">
      <c r="A369" s="3" t="s">
        <v>18</v>
      </c>
      <c r="B369" s="2">
        <v>43586</v>
      </c>
      <c r="C369" s="7">
        <v>1.0165497705805</v>
      </c>
      <c r="D369" s="7">
        <v>0.12774716667150199</v>
      </c>
      <c r="E369" s="7">
        <v>2.2322166347991799E-2</v>
      </c>
      <c r="F369" s="7">
        <v>0.77015154424744903</v>
      </c>
      <c r="G369" s="7">
        <v>7.9779122733056901E-2</v>
      </c>
      <c r="H369" s="9">
        <f t="shared" si="10"/>
        <v>0.15006933301949379</v>
      </c>
      <c r="I369" s="9">
        <f t="shared" si="11"/>
        <v>0.14227347151524433</v>
      </c>
    </row>
    <row r="370" spans="1:9" x14ac:dyDescent="0.3">
      <c r="A370" s="3" t="s">
        <v>18</v>
      </c>
      <c r="B370" s="2">
        <v>43617</v>
      </c>
      <c r="C370" s="7">
        <v>0.95223198348284099</v>
      </c>
      <c r="D370" s="7">
        <v>0.12570958695408899</v>
      </c>
      <c r="E370" s="7">
        <v>1.68750719483385E-2</v>
      </c>
      <c r="F370" s="7">
        <v>0.78551023395047403</v>
      </c>
      <c r="G370" s="7">
        <v>7.1905107147098704E-2</v>
      </c>
      <c r="H370" s="9">
        <f t="shared" si="10"/>
        <v>0.1425846589024275</v>
      </c>
      <c r="I370" s="9">
        <f t="shared" si="11"/>
        <v>0.13795747641803682</v>
      </c>
    </row>
    <row r="371" spans="1:9" x14ac:dyDescent="0.3">
      <c r="A371" s="3" t="s">
        <v>18</v>
      </c>
      <c r="B371" s="2">
        <v>43647</v>
      </c>
      <c r="C371" s="7">
        <v>0.97716678760359699</v>
      </c>
      <c r="D371" s="7">
        <v>0.125588999244137</v>
      </c>
      <c r="E371" s="7">
        <v>1.7196069521855199E-2</v>
      </c>
      <c r="F371" s="7">
        <v>0.77955529637029897</v>
      </c>
      <c r="G371" s="7">
        <v>7.7659634863709096E-2</v>
      </c>
      <c r="H371" s="9">
        <f t="shared" si="10"/>
        <v>0.1427850687659922</v>
      </c>
      <c r="I371" s="9">
        <f t="shared" si="11"/>
        <v>0.13875025214502826</v>
      </c>
    </row>
    <row r="372" spans="1:9" x14ac:dyDescent="0.3">
      <c r="A372" s="3" t="s">
        <v>18</v>
      </c>
      <c r="B372" s="2">
        <v>43678</v>
      </c>
      <c r="C372" s="7">
        <v>0.99835482959449295</v>
      </c>
      <c r="D372" s="7">
        <v>0.120744201715153</v>
      </c>
      <c r="E372" s="7">
        <v>2.6810535176658601E-2</v>
      </c>
      <c r="F372" s="7">
        <v>0.77142401567599195</v>
      </c>
      <c r="G372" s="7">
        <v>8.1021247432197102E-2</v>
      </c>
      <c r="H372" s="9">
        <f t="shared" si="10"/>
        <v>0.14755473689181159</v>
      </c>
      <c r="I372" s="9">
        <f t="shared" si="11"/>
        <v>0.13533793219873944</v>
      </c>
    </row>
    <row r="373" spans="1:9" x14ac:dyDescent="0.3">
      <c r="A373" s="3" t="s">
        <v>18</v>
      </c>
      <c r="B373" s="2">
        <v>43709</v>
      </c>
      <c r="C373" s="7">
        <v>0.97209076128465499</v>
      </c>
      <c r="D373" s="7">
        <v>0.11843081905556101</v>
      </c>
      <c r="E373" s="7">
        <v>3.1736729420710402E-2</v>
      </c>
      <c r="F373" s="7">
        <v>0.76415792514250103</v>
      </c>
      <c r="G373" s="7">
        <v>8.5674526381227703E-2</v>
      </c>
      <c r="H373" s="9">
        <f t="shared" si="10"/>
        <v>0.1501675484762714</v>
      </c>
      <c r="I373" s="9">
        <f t="shared" si="11"/>
        <v>0.13418573467438638</v>
      </c>
    </row>
    <row r="374" spans="1:9" x14ac:dyDescent="0.3">
      <c r="A374" s="3" t="s">
        <v>18</v>
      </c>
      <c r="B374" s="2">
        <v>43739</v>
      </c>
      <c r="C374" s="7">
        <v>1.05936828236542</v>
      </c>
      <c r="D374" s="7">
        <v>0.12262188440194099</v>
      </c>
      <c r="E374" s="7">
        <v>3.9886088028379701E-2</v>
      </c>
      <c r="F374" s="7">
        <v>0.74417589820403596</v>
      </c>
      <c r="G374" s="7">
        <v>9.3316129365643596E-2</v>
      </c>
      <c r="H374" s="9">
        <f t="shared" si="10"/>
        <v>0.1625079724303207</v>
      </c>
      <c r="I374" s="9">
        <f t="shared" si="11"/>
        <v>0.14146538773240219</v>
      </c>
    </row>
    <row r="375" spans="1:9" x14ac:dyDescent="0.3">
      <c r="A375" s="3" t="s">
        <v>18</v>
      </c>
      <c r="B375" s="2">
        <v>43770</v>
      </c>
      <c r="C375" s="7">
        <v>1.04495982396825</v>
      </c>
      <c r="D375" s="7">
        <v>0.12995013713217601</v>
      </c>
      <c r="E375" s="7">
        <v>1.9971435422863799E-2</v>
      </c>
      <c r="F375" s="7">
        <v>0.77411152332909905</v>
      </c>
      <c r="G375" s="7">
        <v>7.5966904115860906E-2</v>
      </c>
      <c r="H375" s="9">
        <f t="shared" si="10"/>
        <v>0.14992157255503982</v>
      </c>
      <c r="I375" s="9">
        <f t="shared" si="11"/>
        <v>0.14374034738501373</v>
      </c>
    </row>
    <row r="376" spans="1:9" x14ac:dyDescent="0.3">
      <c r="A376" s="3" t="s">
        <v>18</v>
      </c>
      <c r="B376" s="2">
        <v>43800</v>
      </c>
      <c r="C376" s="7">
        <v>1.14045971851976</v>
      </c>
      <c r="D376" s="7">
        <v>0.13568749470240599</v>
      </c>
      <c r="E376" s="7">
        <v>1.5931227060902602E-2</v>
      </c>
      <c r="F376" s="7">
        <v>0.78451022969685902</v>
      </c>
      <c r="G376" s="7">
        <v>6.3871048539832401E-2</v>
      </c>
      <c r="H376" s="9">
        <f t="shared" si="10"/>
        <v>0.15161872176330859</v>
      </c>
      <c r="I376" s="9">
        <f t="shared" si="11"/>
        <v>0.14745471663819557</v>
      </c>
    </row>
    <row r="377" spans="1:9" x14ac:dyDescent="0.3">
      <c r="A377" s="3" t="s">
        <v>18</v>
      </c>
      <c r="B377" s="2">
        <v>43831</v>
      </c>
      <c r="C377" s="7">
        <v>0.98512087002381599</v>
      </c>
      <c r="D377" s="7">
        <v>0.105092278964448</v>
      </c>
      <c r="E377" s="7">
        <v>5.8424967036935602E-2</v>
      </c>
      <c r="F377" s="7">
        <v>0.71789957009933802</v>
      </c>
      <c r="G377" s="7">
        <v>0.11858318389927899</v>
      </c>
      <c r="H377" s="9">
        <f t="shared" si="10"/>
        <v>0.16351724600138362</v>
      </c>
      <c r="I377" s="9">
        <f t="shared" si="11"/>
        <v>0.12769540680627425</v>
      </c>
    </row>
    <row r="378" spans="1:9" x14ac:dyDescent="0.3">
      <c r="A378" s="3" t="s">
        <v>18</v>
      </c>
      <c r="B378" s="2">
        <v>43862</v>
      </c>
      <c r="C378" s="7">
        <v>0.94181211248049501</v>
      </c>
      <c r="D378" s="7">
        <v>0.11810330840184299</v>
      </c>
      <c r="E378" s="7">
        <v>2.2369667658785099E-2</v>
      </c>
      <c r="F378" s="7">
        <v>0.77069395168372601</v>
      </c>
      <c r="G378" s="7">
        <v>8.8833072255646101E-2</v>
      </c>
      <c r="H378" s="9">
        <f t="shared" si="10"/>
        <v>0.14047297606062809</v>
      </c>
      <c r="I378" s="9">
        <f t="shared" si="11"/>
        <v>0.13287991953358699</v>
      </c>
    </row>
    <row r="379" spans="1:9" x14ac:dyDescent="0.3">
      <c r="A379" s="3" t="s">
        <v>18</v>
      </c>
      <c r="B379" s="2">
        <v>43891</v>
      </c>
      <c r="C379" s="7">
        <v>0.83045754446827602</v>
      </c>
      <c r="D379" s="7">
        <v>8.2888249768014996E-2</v>
      </c>
      <c r="E379" s="7">
        <v>2.18558290081367E-2</v>
      </c>
      <c r="F379" s="7">
        <v>0.79403519783214604</v>
      </c>
      <c r="G379" s="7">
        <v>0.101220723391702</v>
      </c>
      <c r="H379" s="9">
        <f t="shared" si="10"/>
        <v>0.10474407877615169</v>
      </c>
      <c r="I379" s="9">
        <f t="shared" si="11"/>
        <v>9.4521648377462963E-2</v>
      </c>
    </row>
    <row r="380" spans="1:9" x14ac:dyDescent="0.3">
      <c r="A380" s="3" t="s">
        <v>18</v>
      </c>
      <c r="B380" s="2">
        <v>43922</v>
      </c>
      <c r="C380" s="7">
        <v>0.46766898143348101</v>
      </c>
      <c r="D380" s="7">
        <v>2.37334251156519E-2</v>
      </c>
      <c r="E380" s="7">
        <v>3.0428457837886998E-2</v>
      </c>
      <c r="F380" s="7">
        <v>0.79083437122957301</v>
      </c>
      <c r="G380" s="7">
        <v>0.155003745816888</v>
      </c>
      <c r="H380" s="9">
        <f t="shared" si="10"/>
        <v>5.4161882953538895E-2</v>
      </c>
      <c r="I380" s="9">
        <f t="shared" si="11"/>
        <v>2.9136218276904911E-2</v>
      </c>
    </row>
    <row r="381" spans="1:9" x14ac:dyDescent="0.3">
      <c r="A381" s="3" t="s">
        <v>18</v>
      </c>
      <c r="B381" s="2">
        <v>43952</v>
      </c>
      <c r="C381" s="7">
        <v>0.57767818678730898</v>
      </c>
      <c r="D381" s="7">
        <v>2.6133834125646901E-2</v>
      </c>
      <c r="E381" s="7">
        <v>2.1403170138837E-2</v>
      </c>
      <c r="F381" s="7">
        <v>0.79941833124569095</v>
      </c>
      <c r="G381" s="7">
        <v>0.15304466448982601</v>
      </c>
      <c r="H381" s="9">
        <f t="shared" si="10"/>
        <v>4.7537004264483901E-2</v>
      </c>
      <c r="I381" s="9">
        <f t="shared" si="11"/>
        <v>3.1656187485004976E-2</v>
      </c>
    </row>
    <row r="382" spans="1:9" x14ac:dyDescent="0.3">
      <c r="A382" s="3" t="s">
        <v>18</v>
      </c>
      <c r="B382" s="2">
        <v>43983</v>
      </c>
      <c r="C382" s="7">
        <v>0.74009626808007001</v>
      </c>
      <c r="D382" s="7">
        <v>4.96029034487728E-2</v>
      </c>
      <c r="E382" s="7">
        <v>2.0308573101099101E-2</v>
      </c>
      <c r="F382" s="7">
        <v>0.77792930466329002</v>
      </c>
      <c r="G382" s="7">
        <v>0.152159218786838</v>
      </c>
      <c r="H382" s="9">
        <f t="shared" si="10"/>
        <v>6.9911476549871898E-2</v>
      </c>
      <c r="I382" s="9">
        <f t="shared" si="11"/>
        <v>5.9940752713344141E-2</v>
      </c>
    </row>
    <row r="383" spans="1:9" x14ac:dyDescent="0.3">
      <c r="A383" s="3" t="s">
        <v>18</v>
      </c>
      <c r="B383" s="2">
        <v>44013</v>
      </c>
      <c r="C383" s="7">
        <v>0.92791499143828704</v>
      </c>
      <c r="D383" s="7">
        <v>7.95594555748938E-2</v>
      </c>
      <c r="E383" s="7">
        <v>2.67201654015367E-2</v>
      </c>
      <c r="F383" s="7">
        <v>0.75694047211105098</v>
      </c>
      <c r="G383" s="7">
        <v>0.13677990691251901</v>
      </c>
      <c r="H383" s="9">
        <f t="shared" si="10"/>
        <v>0.1062796209764305</v>
      </c>
      <c r="I383" s="9">
        <f t="shared" si="11"/>
        <v>9.5109937181923537E-2</v>
      </c>
    </row>
    <row r="384" spans="1:9" x14ac:dyDescent="0.3">
      <c r="A384" s="3" t="s">
        <v>18</v>
      </c>
      <c r="B384" s="2">
        <v>44044</v>
      </c>
      <c r="C384" s="7">
        <v>1.0054213758680099</v>
      </c>
      <c r="D384" s="7">
        <v>9.1573075888233005E-2</v>
      </c>
      <c r="E384" s="7">
        <v>4.4786236277965401E-2</v>
      </c>
      <c r="F384" s="7">
        <v>0.72406498377547701</v>
      </c>
      <c r="G384" s="7">
        <v>0.13957570405832501</v>
      </c>
      <c r="H384" s="9">
        <f t="shared" si="10"/>
        <v>0.1363593121661984</v>
      </c>
      <c r="I384" s="9">
        <f t="shared" si="11"/>
        <v>0.11227170532722425</v>
      </c>
    </row>
    <row r="385" spans="1:9" x14ac:dyDescent="0.3">
      <c r="A385" s="3" t="s">
        <v>18</v>
      </c>
      <c r="B385" s="2">
        <v>44075</v>
      </c>
      <c r="C385" s="7">
        <v>1.0145690864682699</v>
      </c>
      <c r="D385" s="7">
        <v>8.4269855635048796E-2</v>
      </c>
      <c r="E385" s="7">
        <v>5.65367650604581E-2</v>
      </c>
      <c r="F385" s="7">
        <v>0.704167470259218</v>
      </c>
      <c r="G385" s="7">
        <v>0.155025909045275</v>
      </c>
      <c r="H385" s="9">
        <f t="shared" si="10"/>
        <v>0.1408066206955069</v>
      </c>
      <c r="I385" s="9">
        <f t="shared" si="11"/>
        <v>0.10688212349595153</v>
      </c>
    </row>
    <row r="386" spans="1:9" x14ac:dyDescent="0.3">
      <c r="A386" s="3" t="s">
        <v>18</v>
      </c>
      <c r="B386" s="2">
        <v>44105</v>
      </c>
      <c r="C386" s="7">
        <v>1.0902432736327801</v>
      </c>
      <c r="D386" s="7">
        <v>8.3945137932529904E-2</v>
      </c>
      <c r="E386" s="7">
        <v>6.3565471296542095E-2</v>
      </c>
      <c r="F386" s="7">
        <v>0.696414104706083</v>
      </c>
      <c r="G386" s="7">
        <v>0.156075286064845</v>
      </c>
      <c r="H386" s="9">
        <f t="shared" si="10"/>
        <v>0.147510609229072</v>
      </c>
      <c r="I386" s="9">
        <f t="shared" si="11"/>
        <v>0.10757242734601043</v>
      </c>
    </row>
    <row r="387" spans="1:9" x14ac:dyDescent="0.3">
      <c r="A387" s="3" t="s">
        <v>18</v>
      </c>
      <c r="B387" s="2">
        <v>44136</v>
      </c>
      <c r="C387" s="7">
        <v>0.73146310049369101</v>
      </c>
      <c r="D387" s="7">
        <v>4.6015765559392303E-2</v>
      </c>
      <c r="E387" s="7">
        <v>3.5447513224101203E-2</v>
      </c>
      <c r="F387" s="7">
        <v>0.75145884435504695</v>
      </c>
      <c r="G387" s="7">
        <v>0.16707787686146</v>
      </c>
      <c r="H387" s="9">
        <f t="shared" ref="H387:H450" si="12">D387+E387</f>
        <v>8.1463278783493506E-2</v>
      </c>
      <c r="I387" s="9">
        <f t="shared" ref="I387:I450" si="13">D387/(D387+F387)</f>
        <v>5.7701856569865359E-2</v>
      </c>
    </row>
    <row r="388" spans="1:9" x14ac:dyDescent="0.3">
      <c r="A388" s="3" t="s">
        <v>18</v>
      </c>
      <c r="B388" s="2">
        <v>44166</v>
      </c>
      <c r="C388" s="7">
        <v>0.98672396720964795</v>
      </c>
      <c r="D388" s="7">
        <v>8.7825411276141796E-2</v>
      </c>
      <c r="E388" s="7">
        <v>2.5697339163416402E-2</v>
      </c>
      <c r="F388" s="7">
        <v>0.77178160824853104</v>
      </c>
      <c r="G388" s="7">
        <v>0.114695641311911</v>
      </c>
      <c r="H388" s="9">
        <f t="shared" si="12"/>
        <v>0.1135227504395582</v>
      </c>
      <c r="I388" s="9">
        <f t="shared" si="13"/>
        <v>0.10216925790660204</v>
      </c>
    </row>
    <row r="389" spans="1:9" x14ac:dyDescent="0.3">
      <c r="A389" s="3" t="s">
        <v>18</v>
      </c>
      <c r="B389" s="2">
        <v>44197</v>
      </c>
      <c r="C389" s="7">
        <v>0.67649527087290395</v>
      </c>
      <c r="D389" s="7">
        <v>3.1010236704119402E-2</v>
      </c>
      <c r="E389" s="7">
        <v>8.7318670454320804E-2</v>
      </c>
      <c r="F389" s="7">
        <v>0.669084102805797</v>
      </c>
      <c r="G389" s="7">
        <v>0.21258699003576301</v>
      </c>
      <c r="H389" s="9">
        <f t="shared" si="12"/>
        <v>0.1183289071584402</v>
      </c>
      <c r="I389" s="9">
        <f t="shared" si="13"/>
        <v>4.4294368564424251E-2</v>
      </c>
    </row>
    <row r="390" spans="1:9" x14ac:dyDescent="0.3">
      <c r="A390" s="3" t="s">
        <v>18</v>
      </c>
      <c r="B390" s="2">
        <v>44228</v>
      </c>
      <c r="C390" s="7">
        <v>0.597093797436139</v>
      </c>
      <c r="D390" s="7">
        <v>3.2198110626326E-2</v>
      </c>
      <c r="E390" s="7">
        <v>3.2957282696956899E-2</v>
      </c>
      <c r="F390" s="7">
        <v>0.74923304769303101</v>
      </c>
      <c r="G390" s="7">
        <v>0.185611558983686</v>
      </c>
      <c r="H390" s="9">
        <f t="shared" si="12"/>
        <v>6.5155393323282906E-2</v>
      </c>
      <c r="I390" s="9">
        <f t="shared" si="13"/>
        <v>4.1204027102752415E-2</v>
      </c>
    </row>
    <row r="391" spans="1:9" x14ac:dyDescent="0.3">
      <c r="A391" s="3" t="s">
        <v>18</v>
      </c>
      <c r="B391" s="2">
        <v>44256</v>
      </c>
      <c r="C391" s="7">
        <v>0.73690403476281996</v>
      </c>
      <c r="D391" s="7">
        <v>3.41027090011191E-2</v>
      </c>
      <c r="E391" s="7">
        <v>2.68874869991843E-2</v>
      </c>
      <c r="F391" s="7">
        <v>0.74909320764154697</v>
      </c>
      <c r="G391" s="7">
        <v>0.18991659635815</v>
      </c>
      <c r="H391" s="9">
        <f t="shared" si="12"/>
        <v>6.09901960003034E-2</v>
      </c>
      <c r="I391" s="9">
        <f t="shared" si="13"/>
        <v>4.3543011750249577E-2</v>
      </c>
    </row>
    <row r="392" spans="1:9" x14ac:dyDescent="0.3">
      <c r="A392" s="3" t="s">
        <v>18</v>
      </c>
      <c r="B392" s="2">
        <v>44287</v>
      </c>
      <c r="C392" s="7">
        <v>0.95534741815752</v>
      </c>
      <c r="D392" s="7">
        <v>7.1788522115911496E-2</v>
      </c>
      <c r="E392" s="7">
        <v>4.8240698165446801E-2</v>
      </c>
      <c r="F392" s="7">
        <v>0.718759484152248</v>
      </c>
      <c r="G392" s="7">
        <v>0.16121129556639399</v>
      </c>
      <c r="H392" s="9">
        <f t="shared" si="12"/>
        <v>0.12002922028135829</v>
      </c>
      <c r="I392" s="9">
        <f t="shared" si="13"/>
        <v>9.0808555010839301E-2</v>
      </c>
    </row>
    <row r="393" spans="1:9" x14ac:dyDescent="0.3">
      <c r="A393" s="3" t="s">
        <v>18</v>
      </c>
      <c r="B393" s="2">
        <v>44317</v>
      </c>
      <c r="C393" s="7">
        <v>1.06345352902952</v>
      </c>
      <c r="D393" s="7">
        <v>8.69257993100995E-2</v>
      </c>
      <c r="E393" s="7">
        <v>4.2460329608576097E-2</v>
      </c>
      <c r="F393" s="7">
        <v>0.72831948134785696</v>
      </c>
      <c r="G393" s="7">
        <v>0.142294389733468</v>
      </c>
      <c r="H393" s="9">
        <f t="shared" si="12"/>
        <v>0.1293861289186756</v>
      </c>
      <c r="I393" s="9">
        <f t="shared" si="13"/>
        <v>0.10662533273414926</v>
      </c>
    </row>
    <row r="394" spans="1:9" x14ac:dyDescent="0.3">
      <c r="A394" s="3" t="s">
        <v>18</v>
      </c>
      <c r="B394" s="2">
        <v>44348</v>
      </c>
      <c r="C394" s="7">
        <v>1.0586358174370001</v>
      </c>
      <c r="D394" s="7">
        <v>8.9747494947238105E-2</v>
      </c>
      <c r="E394" s="7">
        <v>5.00198076071924E-2</v>
      </c>
      <c r="F394" s="7">
        <v>0.71282391524484101</v>
      </c>
      <c r="G394" s="7">
        <v>0.14740878220072801</v>
      </c>
      <c r="H394" s="9">
        <f t="shared" si="12"/>
        <v>0.13976730255443051</v>
      </c>
      <c r="I394" s="9">
        <f t="shared" si="13"/>
        <v>0.11182493396538866</v>
      </c>
    </row>
    <row r="395" spans="1:9" x14ac:dyDescent="0.3">
      <c r="A395" s="3" t="s">
        <v>18</v>
      </c>
      <c r="B395" s="2">
        <v>44378</v>
      </c>
      <c r="C395" s="7">
        <v>1.0908481804525201</v>
      </c>
      <c r="D395" s="7">
        <v>9.5331592520940103E-2</v>
      </c>
      <c r="E395" s="7">
        <v>4.6064156017457197E-2</v>
      </c>
      <c r="F395" s="7">
        <v>0.72211397434841695</v>
      </c>
      <c r="G395" s="7">
        <v>0.13649027711318601</v>
      </c>
      <c r="H395" s="9">
        <f t="shared" si="12"/>
        <v>0.14139574853839731</v>
      </c>
      <c r="I395" s="9">
        <f t="shared" si="13"/>
        <v>0.11662133404923811</v>
      </c>
    </row>
    <row r="396" spans="1:9" x14ac:dyDescent="0.3">
      <c r="A396" s="3" t="s">
        <v>18</v>
      </c>
      <c r="B396" s="2">
        <v>44409</v>
      </c>
      <c r="C396" s="7">
        <v>1.0860204844591701</v>
      </c>
      <c r="D396" s="7">
        <v>0.107581465883883</v>
      </c>
      <c r="E396" s="7">
        <v>4.4624462396780099E-2</v>
      </c>
      <c r="F396" s="7">
        <v>0.72078038050340998</v>
      </c>
      <c r="G396" s="7">
        <v>0.12701369121592701</v>
      </c>
      <c r="H396" s="9">
        <f t="shared" si="12"/>
        <v>0.15220592828066309</v>
      </c>
      <c r="I396" s="9">
        <f t="shared" si="13"/>
        <v>0.12987255068913964</v>
      </c>
    </row>
    <row r="397" spans="1:9" x14ac:dyDescent="0.3">
      <c r="A397" s="3" t="s">
        <v>18</v>
      </c>
      <c r="B397" s="2">
        <v>44440</v>
      </c>
      <c r="C397" s="7">
        <v>1.0919823378403</v>
      </c>
      <c r="D397" s="7">
        <v>0.101781718578366</v>
      </c>
      <c r="E397" s="7">
        <v>5.0731914627975001E-2</v>
      </c>
      <c r="F397" s="7">
        <v>0.71341366338938705</v>
      </c>
      <c r="G397" s="7">
        <v>0.13407270340427199</v>
      </c>
      <c r="H397" s="9">
        <f t="shared" si="12"/>
        <v>0.15251363320634101</v>
      </c>
      <c r="I397" s="9">
        <f t="shared" si="13"/>
        <v>0.12485561232287772</v>
      </c>
    </row>
    <row r="398" spans="1:9" x14ac:dyDescent="0.3">
      <c r="A398" s="3" t="s">
        <v>19</v>
      </c>
      <c r="B398" s="2">
        <v>43466</v>
      </c>
      <c r="C398" s="7">
        <v>0.88222330967779905</v>
      </c>
      <c r="D398" s="7">
        <v>0.19459614705421099</v>
      </c>
      <c r="E398" s="7">
        <v>1.00293066716609E-2</v>
      </c>
      <c r="F398" s="7">
        <v>0.71056530126287298</v>
      </c>
      <c r="G398" s="7">
        <v>8.4809245011255405E-2</v>
      </c>
      <c r="H398" s="9">
        <f t="shared" si="12"/>
        <v>0.2046254537258719</v>
      </c>
      <c r="I398" s="9">
        <f t="shared" si="13"/>
        <v>0.21498501445903681</v>
      </c>
    </row>
    <row r="399" spans="1:9" x14ac:dyDescent="0.3">
      <c r="A399" s="3" t="s">
        <v>19</v>
      </c>
      <c r="B399" s="2">
        <v>43497</v>
      </c>
      <c r="C399" s="7">
        <v>0.91780497064518196</v>
      </c>
      <c r="D399" s="7">
        <v>0.20010056355682501</v>
      </c>
      <c r="E399" s="7">
        <v>9.9931342225372897E-3</v>
      </c>
      <c r="F399" s="7">
        <v>0.70845544787427595</v>
      </c>
      <c r="G399" s="7">
        <v>8.1450854346361595E-2</v>
      </c>
      <c r="H399" s="9">
        <f t="shared" si="12"/>
        <v>0.21009369777936229</v>
      </c>
      <c r="I399" s="9">
        <f t="shared" si="13"/>
        <v>0.22024020648065387</v>
      </c>
    </row>
    <row r="400" spans="1:9" x14ac:dyDescent="0.3">
      <c r="A400" s="3" t="s">
        <v>19</v>
      </c>
      <c r="B400" s="2">
        <v>43525</v>
      </c>
      <c r="C400" s="7">
        <v>1.04311446818857</v>
      </c>
      <c r="D400" s="7">
        <v>0.195564943912693</v>
      </c>
      <c r="E400" s="7">
        <v>7.1616819623911403E-3</v>
      </c>
      <c r="F400" s="7">
        <v>0.71918592924451397</v>
      </c>
      <c r="G400" s="7">
        <v>7.8087444880401896E-2</v>
      </c>
      <c r="H400" s="9">
        <f t="shared" si="12"/>
        <v>0.20272662587508414</v>
      </c>
      <c r="I400" s="9">
        <f t="shared" si="13"/>
        <v>0.21379038780002746</v>
      </c>
    </row>
    <row r="401" spans="1:9" x14ac:dyDescent="0.3">
      <c r="A401" s="3" t="s">
        <v>19</v>
      </c>
      <c r="B401" s="2">
        <v>43556</v>
      </c>
      <c r="C401" s="7">
        <v>1.01115220723151</v>
      </c>
      <c r="D401" s="7">
        <v>0.198823610035642</v>
      </c>
      <c r="E401" s="7">
        <v>7.1403464989528397E-3</v>
      </c>
      <c r="F401" s="7">
        <v>0.71623108542277103</v>
      </c>
      <c r="G401" s="7">
        <v>7.7804958042633904E-2</v>
      </c>
      <c r="H401" s="9">
        <f t="shared" si="12"/>
        <v>0.20596395653459484</v>
      </c>
      <c r="I401" s="9">
        <f t="shared" si="13"/>
        <v>0.21728057461749622</v>
      </c>
    </row>
    <row r="402" spans="1:9" x14ac:dyDescent="0.3">
      <c r="A402" s="3" t="s">
        <v>19</v>
      </c>
      <c r="B402" s="2">
        <v>43586</v>
      </c>
      <c r="C402" s="7">
        <v>0.99804473747270195</v>
      </c>
      <c r="D402" s="7">
        <v>0.200348055938844</v>
      </c>
      <c r="E402" s="7">
        <v>8.2962292353403501E-3</v>
      </c>
      <c r="F402" s="7">
        <v>0.72179761650823704</v>
      </c>
      <c r="G402" s="7">
        <v>6.9558098317579004E-2</v>
      </c>
      <c r="H402" s="9">
        <f t="shared" si="12"/>
        <v>0.20864428517418435</v>
      </c>
      <c r="I402" s="9">
        <f t="shared" si="13"/>
        <v>0.21726291401138831</v>
      </c>
    </row>
    <row r="403" spans="1:9" x14ac:dyDescent="0.3">
      <c r="A403" s="3" t="s">
        <v>19</v>
      </c>
      <c r="B403" s="2">
        <v>43617</v>
      </c>
      <c r="C403" s="7">
        <v>0.99925732983212201</v>
      </c>
      <c r="D403" s="7">
        <v>0.202915229294969</v>
      </c>
      <c r="E403" s="7">
        <v>7.54191524519359E-3</v>
      </c>
      <c r="F403" s="7">
        <v>0.72966906254372699</v>
      </c>
      <c r="G403" s="7">
        <v>5.9873792916110398E-2</v>
      </c>
      <c r="H403" s="9">
        <f t="shared" si="12"/>
        <v>0.21045714454016259</v>
      </c>
      <c r="I403" s="9">
        <f t="shared" si="13"/>
        <v>0.21758379491348556</v>
      </c>
    </row>
    <row r="404" spans="1:9" x14ac:dyDescent="0.3">
      <c r="A404" s="3" t="s">
        <v>19</v>
      </c>
      <c r="B404" s="2">
        <v>43647</v>
      </c>
      <c r="C404" s="7">
        <v>0.98079780916852899</v>
      </c>
      <c r="D404" s="7">
        <v>0.211034385189655</v>
      </c>
      <c r="E404" s="7">
        <v>6.4843855142121603E-3</v>
      </c>
      <c r="F404" s="7">
        <v>0.71817514414098005</v>
      </c>
      <c r="G404" s="7">
        <v>6.4306085155152806E-2</v>
      </c>
      <c r="H404" s="9">
        <f t="shared" si="12"/>
        <v>0.21751877070386716</v>
      </c>
      <c r="I404" s="9">
        <f t="shared" si="13"/>
        <v>0.22711173156142259</v>
      </c>
    </row>
    <row r="405" spans="1:9" x14ac:dyDescent="0.3">
      <c r="A405" s="3" t="s">
        <v>19</v>
      </c>
      <c r="B405" s="2">
        <v>43678</v>
      </c>
      <c r="C405" s="7">
        <v>1.04155672091171</v>
      </c>
      <c r="D405" s="7">
        <v>0.206020677443842</v>
      </c>
      <c r="E405" s="7">
        <v>7.38631084272778E-3</v>
      </c>
      <c r="F405" s="7">
        <v>0.72554496848081795</v>
      </c>
      <c r="G405" s="7">
        <v>6.1048043232612398E-2</v>
      </c>
      <c r="H405" s="9">
        <f t="shared" si="12"/>
        <v>0.21340698828656979</v>
      </c>
      <c r="I405" s="9">
        <f t="shared" si="13"/>
        <v>0.22115529736967549</v>
      </c>
    </row>
    <row r="406" spans="1:9" x14ac:dyDescent="0.3">
      <c r="A406" s="3" t="s">
        <v>19</v>
      </c>
      <c r="B406" s="2">
        <v>43709</v>
      </c>
      <c r="C406" s="7">
        <v>0.96882918200621504</v>
      </c>
      <c r="D406" s="7">
        <v>0.21039411844219999</v>
      </c>
      <c r="E406" s="7">
        <v>7.4055766853380204E-3</v>
      </c>
      <c r="F406" s="7">
        <v>0.71715504153769405</v>
      </c>
      <c r="G406" s="7">
        <v>6.50452633347679E-2</v>
      </c>
      <c r="H406" s="9">
        <f t="shared" si="12"/>
        <v>0.21779969512753802</v>
      </c>
      <c r="I406" s="9">
        <f t="shared" si="13"/>
        <v>0.22682799739343257</v>
      </c>
    </row>
    <row r="407" spans="1:9" x14ac:dyDescent="0.3">
      <c r="A407" s="3" t="s">
        <v>19</v>
      </c>
      <c r="B407" s="2">
        <v>43739</v>
      </c>
      <c r="C407" s="7">
        <v>0.99890587240702999</v>
      </c>
      <c r="D407" s="7">
        <v>0.20657301891167501</v>
      </c>
      <c r="E407" s="7">
        <v>7.7101363499248003E-3</v>
      </c>
      <c r="F407" s="7">
        <v>0.71269881795164203</v>
      </c>
      <c r="G407" s="7">
        <v>7.30180267867587E-2</v>
      </c>
      <c r="H407" s="9">
        <f t="shared" si="12"/>
        <v>0.2142831552615998</v>
      </c>
      <c r="I407" s="9">
        <f t="shared" si="13"/>
        <v>0.22471374693314961</v>
      </c>
    </row>
    <row r="408" spans="1:9" x14ac:dyDescent="0.3">
      <c r="A408" s="3" t="s">
        <v>19</v>
      </c>
      <c r="B408" s="2">
        <v>43770</v>
      </c>
      <c r="C408" s="7">
        <v>1.04575730666045</v>
      </c>
      <c r="D408" s="7">
        <v>0.20825196769343901</v>
      </c>
      <c r="E408" s="7">
        <v>8.0572010539486805E-3</v>
      </c>
      <c r="F408" s="7">
        <v>0.71635208571047404</v>
      </c>
      <c r="G408" s="7">
        <v>6.7338745542137798E-2</v>
      </c>
      <c r="H408" s="9">
        <f t="shared" si="12"/>
        <v>0.2163091687473877</v>
      </c>
      <c r="I408" s="9">
        <f t="shared" si="13"/>
        <v>0.2252336737295961</v>
      </c>
    </row>
    <row r="409" spans="1:9" x14ac:dyDescent="0.3">
      <c r="A409" s="3" t="s">
        <v>19</v>
      </c>
      <c r="B409" s="2">
        <v>43800</v>
      </c>
      <c r="C409" s="7">
        <v>1.11255608579818</v>
      </c>
      <c r="D409" s="7">
        <v>0.23286099107170599</v>
      </c>
      <c r="E409" s="7">
        <v>6.8582280469682497E-3</v>
      </c>
      <c r="F409" s="7">
        <v>0.70232384958515104</v>
      </c>
      <c r="G409" s="7">
        <v>5.7956931296174401E-2</v>
      </c>
      <c r="H409" s="9">
        <f t="shared" si="12"/>
        <v>0.23971921911867425</v>
      </c>
      <c r="I409" s="9">
        <f t="shared" si="13"/>
        <v>0.2489999633742444</v>
      </c>
    </row>
    <row r="410" spans="1:9" x14ac:dyDescent="0.3">
      <c r="A410" s="3" t="s">
        <v>19</v>
      </c>
      <c r="B410" s="2">
        <v>43831</v>
      </c>
      <c r="C410" s="7">
        <v>0.96650998406219701</v>
      </c>
      <c r="D410" s="7">
        <v>0.19659476455024699</v>
      </c>
      <c r="E410" s="7">
        <v>1.0259246306494999E-2</v>
      </c>
      <c r="F410" s="7">
        <v>0.71682613555242303</v>
      </c>
      <c r="G410" s="7">
        <v>7.6319853590834194E-2</v>
      </c>
      <c r="H410" s="9">
        <f t="shared" si="12"/>
        <v>0.20685401085674199</v>
      </c>
      <c r="I410" s="9">
        <f t="shared" si="13"/>
        <v>0.21522910689710451</v>
      </c>
    </row>
    <row r="411" spans="1:9" x14ac:dyDescent="0.3">
      <c r="A411" s="3" t="s">
        <v>19</v>
      </c>
      <c r="B411" s="2">
        <v>43862</v>
      </c>
      <c r="C411" s="7">
        <v>0.95030789119471304</v>
      </c>
      <c r="D411" s="7">
        <v>0.19784209345668799</v>
      </c>
      <c r="E411" s="7">
        <v>1.0066902156923E-2</v>
      </c>
      <c r="F411" s="7">
        <v>0.72008543386531099</v>
      </c>
      <c r="G411" s="7">
        <v>7.2005570521077894E-2</v>
      </c>
      <c r="H411" s="9">
        <f t="shared" si="12"/>
        <v>0.20790899561361098</v>
      </c>
      <c r="I411" s="9">
        <f t="shared" si="13"/>
        <v>0.21553127841571651</v>
      </c>
    </row>
    <row r="412" spans="1:9" x14ac:dyDescent="0.3">
      <c r="A412" s="3" t="s">
        <v>19</v>
      </c>
      <c r="B412" s="2">
        <v>43891</v>
      </c>
      <c r="C412" s="7">
        <v>0.90886964330555997</v>
      </c>
      <c r="D412" s="7">
        <v>0.19774423634225999</v>
      </c>
      <c r="E412" s="7">
        <v>7.3196389742670297E-3</v>
      </c>
      <c r="F412" s="7">
        <v>0.710102005976321</v>
      </c>
      <c r="G412" s="7">
        <v>8.4834118707152295E-2</v>
      </c>
      <c r="H412" s="9">
        <f t="shared" si="12"/>
        <v>0.20506387531652701</v>
      </c>
      <c r="I412" s="9">
        <f t="shared" si="13"/>
        <v>0.21781688035325664</v>
      </c>
    </row>
    <row r="413" spans="1:9" x14ac:dyDescent="0.3">
      <c r="A413" s="3" t="s">
        <v>19</v>
      </c>
      <c r="B413" s="2">
        <v>43922</v>
      </c>
      <c r="C413" s="7">
        <v>0.57794760863141603</v>
      </c>
      <c r="D413" s="7">
        <v>0.18130310608088099</v>
      </c>
      <c r="E413" s="7">
        <v>1.04802027374345E-2</v>
      </c>
      <c r="F413" s="7">
        <v>0.66690911782634399</v>
      </c>
      <c r="G413" s="7">
        <v>0.14130757335534</v>
      </c>
      <c r="H413" s="9">
        <f t="shared" si="12"/>
        <v>0.19178330881831548</v>
      </c>
      <c r="I413" s="9">
        <f t="shared" si="13"/>
        <v>0.21374733936952953</v>
      </c>
    </row>
    <row r="414" spans="1:9" x14ac:dyDescent="0.3">
      <c r="A414" s="3" t="s">
        <v>19</v>
      </c>
      <c r="B414" s="2">
        <v>43952</v>
      </c>
      <c r="C414" s="7">
        <v>0.70647388255288102</v>
      </c>
      <c r="D414" s="7">
        <v>0.174960707419554</v>
      </c>
      <c r="E414" s="7">
        <v>1.3260024219196601E-2</v>
      </c>
      <c r="F414" s="7">
        <v>0.66973713802970702</v>
      </c>
      <c r="G414" s="7">
        <v>0.142042130331542</v>
      </c>
      <c r="H414" s="9">
        <f t="shared" si="12"/>
        <v>0.18822073163875058</v>
      </c>
      <c r="I414" s="9">
        <f t="shared" si="13"/>
        <v>0.20712815637229354</v>
      </c>
    </row>
    <row r="415" spans="1:9" x14ac:dyDescent="0.3">
      <c r="A415" s="3" t="s">
        <v>19</v>
      </c>
      <c r="B415" s="2">
        <v>43983</v>
      </c>
      <c r="C415" s="7">
        <v>0.88035735460592801</v>
      </c>
      <c r="D415" s="7">
        <v>0.19343827785360501</v>
      </c>
      <c r="E415" s="7">
        <v>1.17857605663889E-2</v>
      </c>
      <c r="F415" s="7">
        <v>0.68222099459056396</v>
      </c>
      <c r="G415" s="7">
        <v>0.11255496698944201</v>
      </c>
      <c r="H415" s="9">
        <f t="shared" si="12"/>
        <v>0.20522403841999393</v>
      </c>
      <c r="I415" s="9">
        <f t="shared" si="13"/>
        <v>0.22090587508275192</v>
      </c>
    </row>
    <row r="416" spans="1:9" x14ac:dyDescent="0.3">
      <c r="A416" s="3" t="s">
        <v>19</v>
      </c>
      <c r="B416" s="2">
        <v>44013</v>
      </c>
      <c r="C416" s="7">
        <v>1.02173325069565</v>
      </c>
      <c r="D416" s="7">
        <v>0.20861328702041201</v>
      </c>
      <c r="E416" s="7">
        <v>1.1808593803130801E-2</v>
      </c>
      <c r="F416" s="7">
        <v>0.68778842629565795</v>
      </c>
      <c r="G416" s="7">
        <v>9.1789692880799204E-2</v>
      </c>
      <c r="H416" s="9">
        <f t="shared" si="12"/>
        <v>0.2204218808235428</v>
      </c>
      <c r="I416" s="9">
        <f t="shared" si="13"/>
        <v>0.23272299006288855</v>
      </c>
    </row>
    <row r="417" spans="1:9" x14ac:dyDescent="0.3">
      <c r="A417" s="3" t="s">
        <v>19</v>
      </c>
      <c r="B417" s="2">
        <v>44044</v>
      </c>
      <c r="C417" s="7">
        <v>1.04290080626451</v>
      </c>
      <c r="D417" s="7">
        <v>0.20463819530133701</v>
      </c>
      <c r="E417" s="7">
        <v>8.2656692889198496E-3</v>
      </c>
      <c r="F417" s="7">
        <v>0.71001184412182305</v>
      </c>
      <c r="G417" s="7">
        <v>7.7084291287920201E-2</v>
      </c>
      <c r="H417" s="9">
        <f t="shared" si="12"/>
        <v>0.21290386459025684</v>
      </c>
      <c r="I417" s="9">
        <f t="shared" si="13"/>
        <v>0.22373387249881457</v>
      </c>
    </row>
    <row r="418" spans="1:9" x14ac:dyDescent="0.3">
      <c r="A418" s="3" t="s">
        <v>19</v>
      </c>
      <c r="B418" s="2">
        <v>44075</v>
      </c>
      <c r="C418" s="7">
        <v>1.02364220152223</v>
      </c>
      <c r="D418" s="7">
        <v>0.20132387159217199</v>
      </c>
      <c r="E418" s="7">
        <v>1.02483446037434E-2</v>
      </c>
      <c r="F418" s="7">
        <v>0.69940459176269698</v>
      </c>
      <c r="G418" s="7">
        <v>8.9023192041386895E-2</v>
      </c>
      <c r="H418" s="9">
        <f t="shared" si="12"/>
        <v>0.2115722161959154</v>
      </c>
      <c r="I418" s="9">
        <f t="shared" si="13"/>
        <v>0.22351227898618589</v>
      </c>
    </row>
    <row r="419" spans="1:9" x14ac:dyDescent="0.3">
      <c r="A419" s="3" t="s">
        <v>19</v>
      </c>
      <c r="B419" s="2">
        <v>44105</v>
      </c>
      <c r="C419" s="7">
        <v>1.0359033178789201</v>
      </c>
      <c r="D419" s="7">
        <v>0.198829355911913</v>
      </c>
      <c r="E419" s="7">
        <v>1.09693937826396E-2</v>
      </c>
      <c r="F419" s="7">
        <v>0.69723672397955305</v>
      </c>
      <c r="G419" s="7">
        <v>9.2964526325894206E-2</v>
      </c>
      <c r="H419" s="9">
        <f t="shared" si="12"/>
        <v>0.20979874969455259</v>
      </c>
      <c r="I419" s="9">
        <f t="shared" si="13"/>
        <v>0.22189139883076006</v>
      </c>
    </row>
    <row r="420" spans="1:9" x14ac:dyDescent="0.3">
      <c r="A420" s="3" t="s">
        <v>19</v>
      </c>
      <c r="B420" s="2">
        <v>44136</v>
      </c>
      <c r="C420" s="7">
        <v>0.81547341909298798</v>
      </c>
      <c r="D420" s="7">
        <v>0.203537705649527</v>
      </c>
      <c r="E420" s="7">
        <v>1.2799782653235199E-2</v>
      </c>
      <c r="F420" s="7">
        <v>0.66601472786854898</v>
      </c>
      <c r="G420" s="7">
        <v>0.117647783828688</v>
      </c>
      <c r="H420" s="9">
        <f t="shared" si="12"/>
        <v>0.2163374883027622</v>
      </c>
      <c r="I420" s="9">
        <f t="shared" si="13"/>
        <v>0.2340718026928458</v>
      </c>
    </row>
    <row r="421" spans="1:9" x14ac:dyDescent="0.3">
      <c r="A421" s="3" t="s">
        <v>19</v>
      </c>
      <c r="B421" s="2">
        <v>44166</v>
      </c>
      <c r="C421" s="7">
        <v>1.0977565955242301</v>
      </c>
      <c r="D421" s="7">
        <v>0.230201130519535</v>
      </c>
      <c r="E421" s="7">
        <v>5.3721699096919004E-3</v>
      </c>
      <c r="F421" s="7">
        <v>0.68785946247773599</v>
      </c>
      <c r="G421" s="7">
        <v>7.6567237093036894E-2</v>
      </c>
      <c r="H421" s="9">
        <f t="shared" si="12"/>
        <v>0.23557330042922689</v>
      </c>
      <c r="I421" s="9">
        <f t="shared" si="13"/>
        <v>0.25074720805516515</v>
      </c>
    </row>
    <row r="422" spans="1:9" x14ac:dyDescent="0.3">
      <c r="A422" s="3" t="s">
        <v>19</v>
      </c>
      <c r="B422" s="2">
        <v>44197</v>
      </c>
      <c r="C422" s="7">
        <v>0.64867966958581202</v>
      </c>
      <c r="D422" s="7">
        <v>0.18999056677779499</v>
      </c>
      <c r="E422" s="7">
        <v>6.8081183532265402E-3</v>
      </c>
      <c r="F422" s="7">
        <v>0.65960673194263197</v>
      </c>
      <c r="G422" s="7">
        <v>0.143594582926346</v>
      </c>
      <c r="H422" s="9">
        <f t="shared" si="12"/>
        <v>0.19679868513102153</v>
      </c>
      <c r="I422" s="9">
        <f t="shared" si="13"/>
        <v>0.22362425947438694</v>
      </c>
    </row>
    <row r="423" spans="1:9" x14ac:dyDescent="0.3">
      <c r="A423" s="3" t="s">
        <v>19</v>
      </c>
      <c r="B423" s="2">
        <v>44228</v>
      </c>
      <c r="C423" s="7">
        <v>0.68901110239158603</v>
      </c>
      <c r="D423" s="7">
        <v>0.18737680057557601</v>
      </c>
      <c r="E423" s="7">
        <v>5.6622653589341598E-3</v>
      </c>
      <c r="F423" s="7">
        <v>0.67159776235176005</v>
      </c>
      <c r="G423" s="7">
        <v>0.13536317171373</v>
      </c>
      <c r="H423" s="9">
        <f t="shared" si="12"/>
        <v>0.19303906593451017</v>
      </c>
      <c r="I423" s="9">
        <f t="shared" si="13"/>
        <v>0.218140104099249</v>
      </c>
    </row>
    <row r="424" spans="1:9" x14ac:dyDescent="0.3">
      <c r="A424" s="3" t="s">
        <v>19</v>
      </c>
      <c r="B424" s="2">
        <v>44256</v>
      </c>
      <c r="C424" s="7">
        <v>0.83027696311674704</v>
      </c>
      <c r="D424" s="7">
        <v>0.18681842370003099</v>
      </c>
      <c r="E424" s="7">
        <v>6.05935011323542E-3</v>
      </c>
      <c r="F424" s="7">
        <v>0.65827092584658098</v>
      </c>
      <c r="G424" s="7">
        <v>0.14885130034015201</v>
      </c>
      <c r="H424" s="9">
        <f t="shared" si="12"/>
        <v>0.1928777738132664</v>
      </c>
      <c r="I424" s="9">
        <f t="shared" si="13"/>
        <v>0.22106351689351966</v>
      </c>
    </row>
    <row r="425" spans="1:9" x14ac:dyDescent="0.3">
      <c r="A425" s="3" t="s">
        <v>19</v>
      </c>
      <c r="B425" s="2">
        <v>44287</v>
      </c>
      <c r="C425" s="7">
        <v>1.0500744273960201</v>
      </c>
      <c r="D425" s="7">
        <v>0.190177425902605</v>
      </c>
      <c r="E425" s="7">
        <v>4.4760617969009401E-3</v>
      </c>
      <c r="F425" s="7">
        <v>0.69959788441336901</v>
      </c>
      <c r="G425" s="7">
        <v>0.105748627887126</v>
      </c>
      <c r="H425" s="9">
        <f t="shared" si="12"/>
        <v>0.19465348769950594</v>
      </c>
      <c r="I425" s="9">
        <f t="shared" si="13"/>
        <v>0.21373646098931406</v>
      </c>
    </row>
    <row r="426" spans="1:9" x14ac:dyDescent="0.3">
      <c r="A426" s="3" t="s">
        <v>19</v>
      </c>
      <c r="B426" s="2">
        <v>44317</v>
      </c>
      <c r="C426" s="7">
        <v>1.1452172140476899</v>
      </c>
      <c r="D426" s="7">
        <v>0.18604025317575701</v>
      </c>
      <c r="E426" s="7">
        <v>5.6117658888180403E-3</v>
      </c>
      <c r="F426" s="7">
        <v>0.70058388811864303</v>
      </c>
      <c r="G426" s="7">
        <v>0.107764092816781</v>
      </c>
      <c r="H426" s="9">
        <f t="shared" si="12"/>
        <v>0.19165201906457505</v>
      </c>
      <c r="I426" s="9">
        <f t="shared" si="13"/>
        <v>0.20982989804919272</v>
      </c>
    </row>
    <row r="427" spans="1:9" x14ac:dyDescent="0.3">
      <c r="A427" s="3" t="s">
        <v>19</v>
      </c>
      <c r="B427" s="2">
        <v>44348</v>
      </c>
      <c r="C427" s="7">
        <v>1.08711980680816</v>
      </c>
      <c r="D427" s="7">
        <v>0.18852584805414699</v>
      </c>
      <c r="E427" s="7">
        <v>4.0506962560845697E-3</v>
      </c>
      <c r="F427" s="7">
        <v>0.70213136697336698</v>
      </c>
      <c r="G427" s="7">
        <v>0.105292088716402</v>
      </c>
      <c r="H427" s="9">
        <f t="shared" si="12"/>
        <v>0.19257654431023155</v>
      </c>
      <c r="I427" s="9">
        <f t="shared" si="13"/>
        <v>0.2116704887955386</v>
      </c>
    </row>
    <row r="428" spans="1:9" x14ac:dyDescent="0.3">
      <c r="A428" s="3" t="s">
        <v>19</v>
      </c>
      <c r="B428" s="2">
        <v>44378</v>
      </c>
      <c r="C428" s="7">
        <v>1.16102952978945</v>
      </c>
      <c r="D428" s="7">
        <v>0.191694707933067</v>
      </c>
      <c r="E428" s="7">
        <v>4.9405239188375699E-3</v>
      </c>
      <c r="F428" s="7">
        <v>0.70216606903645296</v>
      </c>
      <c r="G428" s="7">
        <v>0.101198699111642</v>
      </c>
      <c r="H428" s="9">
        <f t="shared" si="12"/>
        <v>0.19663523185190457</v>
      </c>
      <c r="I428" s="9">
        <f t="shared" si="13"/>
        <v>0.2144570081517333</v>
      </c>
    </row>
    <row r="429" spans="1:9" x14ac:dyDescent="0.3">
      <c r="A429" s="3" t="s">
        <v>19</v>
      </c>
      <c r="B429" s="2">
        <v>44409</v>
      </c>
      <c r="C429" s="7">
        <v>1.1248960490334501</v>
      </c>
      <c r="D429" s="7">
        <v>0.194611676362894</v>
      </c>
      <c r="E429" s="7">
        <v>4.7299530985878803E-3</v>
      </c>
      <c r="F429" s="7">
        <v>0.69670058942501101</v>
      </c>
      <c r="G429" s="7">
        <v>0.10395778111350699</v>
      </c>
      <c r="H429" s="9">
        <f t="shared" si="12"/>
        <v>0.19934162946148187</v>
      </c>
      <c r="I429" s="9">
        <f t="shared" si="13"/>
        <v>0.21834286796318297</v>
      </c>
    </row>
    <row r="430" spans="1:9" x14ac:dyDescent="0.3">
      <c r="A430" s="3" t="s">
        <v>19</v>
      </c>
      <c r="B430" s="2">
        <v>44440</v>
      </c>
      <c r="C430" s="7">
        <v>1.10647042176374</v>
      </c>
      <c r="D430" s="7">
        <v>0.18879189172402999</v>
      </c>
      <c r="E430" s="7">
        <v>4.7660328826355097E-3</v>
      </c>
      <c r="F430" s="7">
        <v>0.70027895334467305</v>
      </c>
      <c r="G430" s="7">
        <v>0.106163122048662</v>
      </c>
      <c r="H430" s="9">
        <f t="shared" si="12"/>
        <v>0.19355792460666549</v>
      </c>
      <c r="I430" s="9">
        <f t="shared" si="13"/>
        <v>0.21234741052546952</v>
      </c>
    </row>
    <row r="431" spans="1:9" x14ac:dyDescent="0.3">
      <c r="A431" s="3" t="s">
        <v>20</v>
      </c>
      <c r="B431" s="2">
        <v>43466</v>
      </c>
      <c r="C431" s="7">
        <v>0.87981573858930495</v>
      </c>
      <c r="D431" s="7">
        <v>0.20793461431601301</v>
      </c>
      <c r="E431" s="7">
        <v>1.7010907066998201E-2</v>
      </c>
      <c r="F431" s="7">
        <v>0.69783875112593297</v>
      </c>
      <c r="G431" s="7">
        <v>7.7215727491056305E-2</v>
      </c>
      <c r="H431" s="9">
        <f t="shared" si="12"/>
        <v>0.22494552138301122</v>
      </c>
      <c r="I431" s="9">
        <f t="shared" si="13"/>
        <v>0.22956582987462579</v>
      </c>
    </row>
    <row r="432" spans="1:9" x14ac:dyDescent="0.3">
      <c r="A432" s="3" t="s">
        <v>20</v>
      </c>
      <c r="B432" s="2">
        <v>43497</v>
      </c>
      <c r="C432" s="7">
        <v>0.89236965623391595</v>
      </c>
      <c r="D432" s="7">
        <v>0.21800954043096901</v>
      </c>
      <c r="E432" s="7">
        <v>1.53002451374744E-2</v>
      </c>
      <c r="F432" s="7">
        <v>0.69848035922623897</v>
      </c>
      <c r="G432" s="7">
        <v>6.8209855205318207E-2</v>
      </c>
      <c r="H432" s="9">
        <f t="shared" si="12"/>
        <v>0.23330978556844342</v>
      </c>
      <c r="I432" s="9">
        <f t="shared" si="13"/>
        <v>0.23787446049597544</v>
      </c>
    </row>
    <row r="433" spans="1:9" x14ac:dyDescent="0.3">
      <c r="A433" s="3" t="s">
        <v>20</v>
      </c>
      <c r="B433" s="2">
        <v>43525</v>
      </c>
      <c r="C433" s="7">
        <v>1.02697773597785</v>
      </c>
      <c r="D433" s="7">
        <v>0.21648955583453999</v>
      </c>
      <c r="E433" s="7">
        <v>1.4886342625045E-2</v>
      </c>
      <c r="F433" s="7">
        <v>0.70413736688114703</v>
      </c>
      <c r="G433" s="7">
        <v>6.4486734659267894E-2</v>
      </c>
      <c r="H433" s="9">
        <f t="shared" si="12"/>
        <v>0.23137589845958501</v>
      </c>
      <c r="I433" s="9">
        <f t="shared" si="13"/>
        <v>0.23515449145885717</v>
      </c>
    </row>
    <row r="434" spans="1:9" x14ac:dyDescent="0.3">
      <c r="A434" s="3" t="s">
        <v>20</v>
      </c>
      <c r="B434" s="2">
        <v>43556</v>
      </c>
      <c r="C434" s="7">
        <v>0.97300833793799602</v>
      </c>
      <c r="D434" s="7">
        <v>0.215466810029528</v>
      </c>
      <c r="E434" s="7">
        <v>1.45195348679436E-2</v>
      </c>
      <c r="F434" s="7">
        <v>0.69781450974321602</v>
      </c>
      <c r="G434" s="7">
        <v>7.2199145359311698E-2</v>
      </c>
      <c r="H434" s="9">
        <f t="shared" si="12"/>
        <v>0.22998634489747161</v>
      </c>
      <c r="I434" s="9">
        <f t="shared" si="13"/>
        <v>0.23592600151193674</v>
      </c>
    </row>
    <row r="435" spans="1:9" x14ac:dyDescent="0.3">
      <c r="A435" s="3" t="s">
        <v>20</v>
      </c>
      <c r="B435" s="2">
        <v>43586</v>
      </c>
      <c r="C435" s="7">
        <v>1.0255377856322001</v>
      </c>
      <c r="D435" s="7">
        <v>0.21910090400238699</v>
      </c>
      <c r="E435" s="7">
        <v>1.27435273550115E-2</v>
      </c>
      <c r="F435" s="7">
        <v>0.70779547236955198</v>
      </c>
      <c r="G435" s="7">
        <v>6.0360096273050397E-2</v>
      </c>
      <c r="H435" s="9">
        <f t="shared" si="12"/>
        <v>0.23184443135739849</v>
      </c>
      <c r="I435" s="9">
        <f t="shared" si="13"/>
        <v>0.23638122835261532</v>
      </c>
    </row>
    <row r="436" spans="1:9" x14ac:dyDescent="0.3">
      <c r="A436" s="3" t="s">
        <v>20</v>
      </c>
      <c r="B436" s="2">
        <v>43617</v>
      </c>
      <c r="C436" s="7">
        <v>0.99694716892686297</v>
      </c>
      <c r="D436" s="7">
        <v>0.22415365489341199</v>
      </c>
      <c r="E436" s="7">
        <v>1.0723793932080301E-2</v>
      </c>
      <c r="F436" s="7">
        <v>0.706777484745856</v>
      </c>
      <c r="G436" s="7">
        <v>5.83450664286514E-2</v>
      </c>
      <c r="H436" s="9">
        <f t="shared" si="12"/>
        <v>0.2348774488254923</v>
      </c>
      <c r="I436" s="9">
        <f t="shared" si="13"/>
        <v>0.24078435595168793</v>
      </c>
    </row>
    <row r="437" spans="1:9" x14ac:dyDescent="0.3">
      <c r="A437" s="3" t="s">
        <v>20</v>
      </c>
      <c r="B437" s="2">
        <v>43647</v>
      </c>
      <c r="C437" s="7">
        <v>0.97400724541948802</v>
      </c>
      <c r="D437" s="7">
        <v>0.210681443580686</v>
      </c>
      <c r="E437" s="7">
        <v>1.12911053825128E-2</v>
      </c>
      <c r="F437" s="7">
        <v>0.71669230453266697</v>
      </c>
      <c r="G437" s="7">
        <v>6.1335146504134901E-2</v>
      </c>
      <c r="H437" s="9">
        <f t="shared" si="12"/>
        <v>0.22197254896319879</v>
      </c>
      <c r="I437" s="9">
        <f t="shared" si="13"/>
        <v>0.22718072838410172</v>
      </c>
    </row>
    <row r="438" spans="1:9" x14ac:dyDescent="0.3">
      <c r="A438" s="3" t="s">
        <v>20</v>
      </c>
      <c r="B438" s="2">
        <v>43678</v>
      </c>
      <c r="C438" s="7">
        <v>0.97167432336869097</v>
      </c>
      <c r="D438" s="7">
        <v>0.21538258711361299</v>
      </c>
      <c r="E438" s="7">
        <v>1.17122629619376E-2</v>
      </c>
      <c r="F438" s="7">
        <v>0.71112696399055098</v>
      </c>
      <c r="G438" s="7">
        <v>6.1778185933898E-2</v>
      </c>
      <c r="H438" s="9">
        <f t="shared" si="12"/>
        <v>0.22709485007555058</v>
      </c>
      <c r="I438" s="9">
        <f t="shared" si="13"/>
        <v>0.23246666681086198</v>
      </c>
    </row>
    <row r="439" spans="1:9" x14ac:dyDescent="0.3">
      <c r="A439" s="3" t="s">
        <v>20</v>
      </c>
      <c r="B439" s="2">
        <v>43709</v>
      </c>
      <c r="C439" s="7">
        <v>0.93154567395134902</v>
      </c>
      <c r="D439" s="7">
        <v>0.20579739033460001</v>
      </c>
      <c r="E439" s="7">
        <v>1.08139001186047E-2</v>
      </c>
      <c r="F439" s="7">
        <v>0.71714513284653703</v>
      </c>
      <c r="G439" s="7">
        <v>6.6243576700257503E-2</v>
      </c>
      <c r="H439" s="9">
        <f t="shared" si="12"/>
        <v>0.21661129045320471</v>
      </c>
      <c r="I439" s="9">
        <f t="shared" si="13"/>
        <v>0.22297963867270004</v>
      </c>
    </row>
    <row r="440" spans="1:9" x14ac:dyDescent="0.3">
      <c r="A440" s="3" t="s">
        <v>20</v>
      </c>
      <c r="B440" s="2">
        <v>43739</v>
      </c>
      <c r="C440" s="7">
        <v>1.0174223127661901</v>
      </c>
      <c r="D440" s="7">
        <v>0.223933407253459</v>
      </c>
      <c r="E440" s="7">
        <v>1.13141927346718E-2</v>
      </c>
      <c r="F440" s="7">
        <v>0.70036044048570101</v>
      </c>
      <c r="G440" s="7">
        <v>6.4391959526167997E-2</v>
      </c>
      <c r="H440" s="9">
        <f t="shared" si="12"/>
        <v>0.2352475999881308</v>
      </c>
      <c r="I440" s="9">
        <f t="shared" si="13"/>
        <v>0.24227512473571505</v>
      </c>
    </row>
    <row r="441" spans="1:9" x14ac:dyDescent="0.3">
      <c r="A441" s="3" t="s">
        <v>20</v>
      </c>
      <c r="B441" s="2">
        <v>43770</v>
      </c>
      <c r="C441" s="7">
        <v>1.0727578604355701</v>
      </c>
      <c r="D441" s="7">
        <v>0.227065940657842</v>
      </c>
      <c r="E441" s="7">
        <v>1.1721352531671799E-2</v>
      </c>
      <c r="F441" s="7">
        <v>0.70319642104607305</v>
      </c>
      <c r="G441" s="7">
        <v>5.8016285764413998E-2</v>
      </c>
      <c r="H441" s="9">
        <f t="shared" si="12"/>
        <v>0.23878729318951381</v>
      </c>
      <c r="I441" s="9">
        <f t="shared" si="13"/>
        <v>0.24408806591071433</v>
      </c>
    </row>
    <row r="442" spans="1:9" x14ac:dyDescent="0.3">
      <c r="A442" s="3" t="s">
        <v>20</v>
      </c>
      <c r="B442" s="2">
        <v>43800</v>
      </c>
      <c r="C442" s="7">
        <v>1.2379361607605801</v>
      </c>
      <c r="D442" s="7">
        <v>0.25495784191693699</v>
      </c>
      <c r="E442" s="7">
        <v>8.4544992022399304E-3</v>
      </c>
      <c r="F442" s="7">
        <v>0.69113950193450702</v>
      </c>
      <c r="G442" s="7">
        <v>4.5448156946316001E-2</v>
      </c>
      <c r="H442" s="9">
        <f t="shared" si="12"/>
        <v>0.26341234111917694</v>
      </c>
      <c r="I442" s="9">
        <f t="shared" si="13"/>
        <v>0.26948373079564469</v>
      </c>
    </row>
    <row r="443" spans="1:9" x14ac:dyDescent="0.3">
      <c r="A443" s="3" t="s">
        <v>20</v>
      </c>
      <c r="B443" s="2">
        <v>43831</v>
      </c>
      <c r="C443" s="7">
        <v>0.899982132085968</v>
      </c>
      <c r="D443" s="7">
        <v>0.202970494185994</v>
      </c>
      <c r="E443" s="7">
        <v>1.10101517406953E-2</v>
      </c>
      <c r="F443" s="7">
        <v>0.71186854183019799</v>
      </c>
      <c r="G443" s="7">
        <v>7.4150812243112402E-2</v>
      </c>
      <c r="H443" s="9">
        <f t="shared" si="12"/>
        <v>0.21398064592668931</v>
      </c>
      <c r="I443" s="9">
        <f t="shared" si="13"/>
        <v>0.22186470646230882</v>
      </c>
    </row>
    <row r="444" spans="1:9" x14ac:dyDescent="0.3">
      <c r="A444" s="3" t="s">
        <v>20</v>
      </c>
      <c r="B444" s="2">
        <v>43862</v>
      </c>
      <c r="C444" s="7">
        <v>0.91015567456034496</v>
      </c>
      <c r="D444" s="7">
        <v>0.208139267792223</v>
      </c>
      <c r="E444" s="7">
        <v>1.0567903321929299E-2</v>
      </c>
      <c r="F444" s="7">
        <v>0.71715986753216798</v>
      </c>
      <c r="G444" s="7">
        <v>6.4132961353679893E-2</v>
      </c>
      <c r="H444" s="9">
        <f t="shared" si="12"/>
        <v>0.2187071711141523</v>
      </c>
      <c r="I444" s="9">
        <f t="shared" si="13"/>
        <v>0.22494268053028452</v>
      </c>
    </row>
    <row r="445" spans="1:9" x14ac:dyDescent="0.3">
      <c r="A445" s="3" t="s">
        <v>20</v>
      </c>
      <c r="B445" s="2">
        <v>43891</v>
      </c>
      <c r="C445" s="7">
        <v>0.75122222051673604</v>
      </c>
      <c r="D445" s="7">
        <v>0.16479850438351101</v>
      </c>
      <c r="E445" s="7">
        <v>1.44930733089062E-2</v>
      </c>
      <c r="F445" s="7">
        <v>0.74906083215319896</v>
      </c>
      <c r="G445" s="7">
        <v>7.1647590154384003E-2</v>
      </c>
      <c r="H445" s="9">
        <f t="shared" si="12"/>
        <v>0.17929157769241721</v>
      </c>
      <c r="I445" s="9">
        <f t="shared" si="13"/>
        <v>0.18033246233282971</v>
      </c>
    </row>
    <row r="446" spans="1:9" x14ac:dyDescent="0.3">
      <c r="A446" s="3" t="s">
        <v>20</v>
      </c>
      <c r="B446" s="2">
        <v>43922</v>
      </c>
      <c r="C446" s="7">
        <v>0.346858939998684</v>
      </c>
      <c r="D446" s="7">
        <v>7.4301388476728597E-2</v>
      </c>
      <c r="E446" s="7">
        <v>1.9206051501282899E-2</v>
      </c>
      <c r="F446" s="7">
        <v>0.75188072312116705</v>
      </c>
      <c r="G446" s="7">
        <v>0.154611836900821</v>
      </c>
      <c r="H446" s="9">
        <f t="shared" si="12"/>
        <v>9.3507439978011503E-2</v>
      </c>
      <c r="I446" s="9">
        <f t="shared" si="13"/>
        <v>8.9933426824050158E-2</v>
      </c>
    </row>
    <row r="447" spans="1:9" x14ac:dyDescent="0.3">
      <c r="A447" s="3" t="s">
        <v>20</v>
      </c>
      <c r="B447" s="2">
        <v>43952</v>
      </c>
      <c r="C447" s="7">
        <v>0.41547208878306302</v>
      </c>
      <c r="D447" s="7">
        <v>7.1097914754590597E-2</v>
      </c>
      <c r="E447" s="7">
        <v>1.68107618722175E-2</v>
      </c>
      <c r="F447" s="7">
        <v>0.75746722109069997</v>
      </c>
      <c r="G447" s="7">
        <v>0.15462410228249199</v>
      </c>
      <c r="H447" s="9">
        <f t="shared" si="12"/>
        <v>8.7908676626808097E-2</v>
      </c>
      <c r="I447" s="9">
        <f t="shared" si="13"/>
        <v>8.5808479839134796E-2</v>
      </c>
    </row>
    <row r="448" spans="1:9" x14ac:dyDescent="0.3">
      <c r="A448" s="3" t="s">
        <v>20</v>
      </c>
      <c r="B448" s="2">
        <v>43983</v>
      </c>
      <c r="C448" s="7">
        <v>0.57473869566031899</v>
      </c>
      <c r="D448" s="7">
        <v>0.112924840569168</v>
      </c>
      <c r="E448" s="7">
        <v>1.3914732383325201E-2</v>
      </c>
      <c r="F448" s="7">
        <v>0.74048533407787298</v>
      </c>
      <c r="G448" s="7">
        <v>0.13267509296963401</v>
      </c>
      <c r="H448" s="9">
        <f t="shared" si="12"/>
        <v>0.12683957295249321</v>
      </c>
      <c r="I448" s="9">
        <f t="shared" si="13"/>
        <v>0.13232188216630086</v>
      </c>
    </row>
    <row r="449" spans="1:9" x14ac:dyDescent="0.3">
      <c r="A449" s="3" t="s">
        <v>20</v>
      </c>
      <c r="B449" s="2">
        <v>44013</v>
      </c>
      <c r="C449" s="7">
        <v>0.78536893945156006</v>
      </c>
      <c r="D449" s="7">
        <v>0.16160203710643001</v>
      </c>
      <c r="E449" s="7">
        <v>1.41847796359578E-2</v>
      </c>
      <c r="F449" s="7">
        <v>0.71708847288597599</v>
      </c>
      <c r="G449" s="7">
        <v>0.107124710371635</v>
      </c>
      <c r="H449" s="9">
        <f t="shared" si="12"/>
        <v>0.1757868167423878</v>
      </c>
      <c r="I449" s="9">
        <f t="shared" si="13"/>
        <v>0.18391235055881805</v>
      </c>
    </row>
    <row r="450" spans="1:9" x14ac:dyDescent="0.3">
      <c r="A450" s="3" t="s">
        <v>20</v>
      </c>
      <c r="B450" s="2">
        <v>44044</v>
      </c>
      <c r="C450" s="7">
        <v>0.85870784426711</v>
      </c>
      <c r="D450" s="7">
        <v>0.19513254515893699</v>
      </c>
      <c r="E450" s="7">
        <v>1.12904235362983E-2</v>
      </c>
      <c r="F450" s="7">
        <v>0.70599283647929001</v>
      </c>
      <c r="G450" s="7">
        <v>8.7584194825474998E-2</v>
      </c>
      <c r="H450" s="9">
        <f t="shared" si="12"/>
        <v>0.2064229686952353</v>
      </c>
      <c r="I450" s="9">
        <f t="shared" si="13"/>
        <v>0.21654316828163261</v>
      </c>
    </row>
    <row r="451" spans="1:9" x14ac:dyDescent="0.3">
      <c r="A451" s="3" t="s">
        <v>20</v>
      </c>
      <c r="B451" s="2">
        <v>44075</v>
      </c>
      <c r="C451" s="7">
        <v>0.85061391253181895</v>
      </c>
      <c r="D451" s="7">
        <v>0.185668199162596</v>
      </c>
      <c r="E451" s="7">
        <v>1.24494707839422E-2</v>
      </c>
      <c r="F451" s="7">
        <v>0.70189035107084397</v>
      </c>
      <c r="G451" s="7">
        <v>9.9991978982617996E-2</v>
      </c>
      <c r="H451" s="9">
        <f t="shared" ref="H451:H514" si="14">D451+E451</f>
        <v>0.19811766994653821</v>
      </c>
      <c r="I451" s="9">
        <f t="shared" ref="I451:I514" si="15">D451/(D451+F451)</f>
        <v>0.20918980400083209</v>
      </c>
    </row>
    <row r="452" spans="1:9" x14ac:dyDescent="0.3">
      <c r="A452" s="3" t="s">
        <v>20</v>
      </c>
      <c r="B452" s="2">
        <v>44105</v>
      </c>
      <c r="C452" s="7">
        <v>0.93431065577143901</v>
      </c>
      <c r="D452" s="7">
        <v>0.19557681925513001</v>
      </c>
      <c r="E452" s="7">
        <v>1.52855877086654E-2</v>
      </c>
      <c r="F452" s="7">
        <v>0.696101701891092</v>
      </c>
      <c r="G452" s="7">
        <v>9.3035891145111793E-2</v>
      </c>
      <c r="H452" s="9">
        <f t="shared" si="14"/>
        <v>0.21086240696379541</v>
      </c>
      <c r="I452" s="9">
        <f t="shared" si="15"/>
        <v>0.21933557287409228</v>
      </c>
    </row>
    <row r="453" spans="1:9" x14ac:dyDescent="0.3">
      <c r="A453" s="3" t="s">
        <v>20</v>
      </c>
      <c r="B453" s="2">
        <v>44136</v>
      </c>
      <c r="C453" s="7">
        <v>0.56235550115297595</v>
      </c>
      <c r="D453" s="7">
        <v>0.119885608983662</v>
      </c>
      <c r="E453" s="7">
        <v>2.00800615378719E-2</v>
      </c>
      <c r="F453" s="7">
        <v>0.72642951938756395</v>
      </c>
      <c r="G453" s="7">
        <v>0.133604810090902</v>
      </c>
      <c r="H453" s="9">
        <f t="shared" si="14"/>
        <v>0.13996567052153391</v>
      </c>
      <c r="I453" s="9">
        <f t="shared" si="15"/>
        <v>0.14165599191684972</v>
      </c>
    </row>
    <row r="454" spans="1:9" x14ac:dyDescent="0.3">
      <c r="A454" s="3" t="s">
        <v>20</v>
      </c>
      <c r="B454" s="2">
        <v>44166</v>
      </c>
      <c r="C454" s="7">
        <v>0.96266862404257303</v>
      </c>
      <c r="D454" s="7">
        <v>0.21661915677730101</v>
      </c>
      <c r="E454" s="7">
        <v>1.26378100118292E-2</v>
      </c>
      <c r="F454" s="7">
        <v>0.69599321700828398</v>
      </c>
      <c r="G454" s="7">
        <v>7.4749816202584904E-2</v>
      </c>
      <c r="H454" s="9">
        <f t="shared" si="14"/>
        <v>0.22925696678913021</v>
      </c>
      <c r="I454" s="9">
        <f t="shared" si="15"/>
        <v>0.23736162581134901</v>
      </c>
    </row>
    <row r="455" spans="1:9" x14ac:dyDescent="0.3">
      <c r="A455" s="3" t="s">
        <v>20</v>
      </c>
      <c r="B455" s="2">
        <v>44197</v>
      </c>
      <c r="C455" s="7">
        <v>0.432939942286371</v>
      </c>
      <c r="D455" s="7">
        <v>7.1377126171070795E-2</v>
      </c>
      <c r="E455" s="7">
        <v>2.6424155347809002E-2</v>
      </c>
      <c r="F455" s="7">
        <v>0.71148618522200202</v>
      </c>
      <c r="G455" s="7">
        <v>0.19071253325911799</v>
      </c>
      <c r="H455" s="9">
        <f t="shared" si="14"/>
        <v>9.780128151887979E-2</v>
      </c>
      <c r="I455" s="9">
        <f t="shared" si="15"/>
        <v>9.1174442756881982E-2</v>
      </c>
    </row>
    <row r="456" spans="1:9" x14ac:dyDescent="0.3">
      <c r="A456" s="3" t="s">
        <v>20</v>
      </c>
      <c r="B456" s="2">
        <v>44228</v>
      </c>
      <c r="C456" s="7">
        <v>0.41544715005092803</v>
      </c>
      <c r="D456" s="7">
        <v>8.0375653940783998E-2</v>
      </c>
      <c r="E456" s="7">
        <v>2.1569965646919698E-2</v>
      </c>
      <c r="F456" s="7">
        <v>0.730983900882482</v>
      </c>
      <c r="G456" s="7">
        <v>0.16707047952981399</v>
      </c>
      <c r="H456" s="9">
        <f t="shared" si="14"/>
        <v>0.10194561958770369</v>
      </c>
      <c r="I456" s="9">
        <f t="shared" si="15"/>
        <v>9.906292896038156E-2</v>
      </c>
    </row>
    <row r="457" spans="1:9" x14ac:dyDescent="0.3">
      <c r="A457" s="3" t="s">
        <v>20</v>
      </c>
      <c r="B457" s="2">
        <v>44256</v>
      </c>
      <c r="C457" s="7">
        <v>0.52821651971349204</v>
      </c>
      <c r="D457" s="7">
        <v>8.0356602287421905E-2</v>
      </c>
      <c r="E457" s="7">
        <v>1.85801480309713E-2</v>
      </c>
      <c r="F457" s="7">
        <v>0.74883201235368702</v>
      </c>
      <c r="G457" s="7">
        <v>0.15223123732791999</v>
      </c>
      <c r="H457" s="9">
        <f t="shared" si="14"/>
        <v>9.8936750318393205E-2</v>
      </c>
      <c r="I457" s="9">
        <f t="shared" si="15"/>
        <v>9.6909919973035344E-2</v>
      </c>
    </row>
    <row r="458" spans="1:9" x14ac:dyDescent="0.3">
      <c r="A458" s="3" t="s">
        <v>20</v>
      </c>
      <c r="B458" s="2">
        <v>44287</v>
      </c>
      <c r="C458" s="7">
        <v>0.75637683364859698</v>
      </c>
      <c r="D458" s="7">
        <v>0.154489367851637</v>
      </c>
      <c r="E458" s="7">
        <v>1.57897099063758E-2</v>
      </c>
      <c r="F458" s="7">
        <v>0.71961319795665002</v>
      </c>
      <c r="G458" s="7">
        <v>0.11010772428533799</v>
      </c>
      <c r="H458" s="9">
        <f t="shared" si="14"/>
        <v>0.17027907775801279</v>
      </c>
      <c r="I458" s="9">
        <f t="shared" si="15"/>
        <v>0.17674054955871216</v>
      </c>
    </row>
    <row r="459" spans="1:9" x14ac:dyDescent="0.3">
      <c r="A459" s="3" t="s">
        <v>20</v>
      </c>
      <c r="B459" s="2">
        <v>44317</v>
      </c>
      <c r="C459" s="7">
        <v>0.91794835910670702</v>
      </c>
      <c r="D459" s="7">
        <v>0.19508908265983399</v>
      </c>
      <c r="E459" s="7">
        <v>1.33508602059382E-2</v>
      </c>
      <c r="F459" s="7">
        <v>0.699101703684887</v>
      </c>
      <c r="G459" s="7">
        <v>9.2458353449340502E-2</v>
      </c>
      <c r="H459" s="9">
        <f t="shared" si="14"/>
        <v>0.20843994286577219</v>
      </c>
      <c r="I459" s="9">
        <f t="shared" si="15"/>
        <v>0.21817389044827945</v>
      </c>
    </row>
    <row r="460" spans="1:9" x14ac:dyDescent="0.3">
      <c r="A460" s="3" t="s">
        <v>20</v>
      </c>
      <c r="B460" s="2">
        <v>44348</v>
      </c>
      <c r="C460" s="7">
        <v>0.95528623083045805</v>
      </c>
      <c r="D460" s="7">
        <v>0.197641040369469</v>
      </c>
      <c r="E460" s="7">
        <v>1.53945824990679E-2</v>
      </c>
      <c r="F460" s="7">
        <v>0.70065496207470601</v>
      </c>
      <c r="G460" s="7">
        <v>8.6309415056757002E-2</v>
      </c>
      <c r="H460" s="9">
        <f t="shared" si="14"/>
        <v>0.21303562286853689</v>
      </c>
      <c r="I460" s="9">
        <f t="shared" si="15"/>
        <v>0.22001772225603494</v>
      </c>
    </row>
    <row r="461" spans="1:9" x14ac:dyDescent="0.3">
      <c r="A461" s="3" t="s">
        <v>20</v>
      </c>
      <c r="B461" s="2">
        <v>44378</v>
      </c>
      <c r="C461" s="7">
        <v>0.97552601547322504</v>
      </c>
      <c r="D461" s="7">
        <v>0.20046691789319701</v>
      </c>
      <c r="E461" s="7">
        <v>1.43895570640671E-2</v>
      </c>
      <c r="F461" s="7">
        <v>0.70231631443688702</v>
      </c>
      <c r="G461" s="7">
        <v>8.2827210605848606E-2</v>
      </c>
      <c r="H461" s="9">
        <f t="shared" si="14"/>
        <v>0.21485647495726412</v>
      </c>
      <c r="I461" s="9">
        <f t="shared" si="15"/>
        <v>0.22205432125250241</v>
      </c>
    </row>
    <row r="462" spans="1:9" x14ac:dyDescent="0.3">
      <c r="A462" s="3" t="s">
        <v>20</v>
      </c>
      <c r="B462" s="2">
        <v>44409</v>
      </c>
      <c r="C462" s="7">
        <v>1.00461331745122</v>
      </c>
      <c r="D462" s="7">
        <v>0.20909614848316299</v>
      </c>
      <c r="E462" s="7">
        <v>1.25599036340945E-2</v>
      </c>
      <c r="F462" s="7">
        <v>0.69141088849638599</v>
      </c>
      <c r="G462" s="7">
        <v>8.6933059386356704E-2</v>
      </c>
      <c r="H462" s="9">
        <f t="shared" si="14"/>
        <v>0.2216560521172575</v>
      </c>
      <c r="I462" s="9">
        <f t="shared" si="15"/>
        <v>0.23219823932137879</v>
      </c>
    </row>
    <row r="463" spans="1:9" x14ac:dyDescent="0.3">
      <c r="A463" s="3" t="s">
        <v>20</v>
      </c>
      <c r="B463" s="2">
        <v>44440</v>
      </c>
      <c r="C463" s="7">
        <v>0.92308507079186997</v>
      </c>
      <c r="D463" s="7">
        <v>0.19842051180963899</v>
      </c>
      <c r="E463" s="7">
        <v>1.39199871582215E-2</v>
      </c>
      <c r="F463" s="7">
        <v>0.70117101614572197</v>
      </c>
      <c r="G463" s="7">
        <v>8.6488484886417402E-2</v>
      </c>
      <c r="H463" s="9">
        <f t="shared" si="14"/>
        <v>0.2123404989678605</v>
      </c>
      <c r="I463" s="9">
        <f t="shared" si="15"/>
        <v>0.2205673415584733</v>
      </c>
    </row>
    <row r="464" spans="1:9" x14ac:dyDescent="0.3">
      <c r="A464" s="3" t="s">
        <v>21</v>
      </c>
      <c r="B464" s="2">
        <v>43466</v>
      </c>
      <c r="C464" s="7">
        <v>0.84543815446595505</v>
      </c>
      <c r="D464" s="7">
        <v>0.16756171955351101</v>
      </c>
      <c r="E464" s="7">
        <v>1.24824102960017E-2</v>
      </c>
      <c r="F464" s="7">
        <v>0.74127135478120598</v>
      </c>
      <c r="G464" s="7">
        <v>7.8684515369281102E-2</v>
      </c>
      <c r="H464" s="9">
        <f t="shared" si="14"/>
        <v>0.18004412984951271</v>
      </c>
      <c r="I464" s="9">
        <f t="shared" si="15"/>
        <v>0.18437018225395169</v>
      </c>
    </row>
    <row r="465" spans="1:9" x14ac:dyDescent="0.3">
      <c r="A465" s="3" t="s">
        <v>21</v>
      </c>
      <c r="B465" s="2">
        <v>43497</v>
      </c>
      <c r="C465" s="7">
        <v>0.85452628403039799</v>
      </c>
      <c r="D465" s="7">
        <v>0.18508639495794099</v>
      </c>
      <c r="E465" s="7">
        <v>1.05520655049712E-2</v>
      </c>
      <c r="F465" s="7">
        <v>0.743534461318347</v>
      </c>
      <c r="G465" s="7">
        <v>6.0827078218741198E-2</v>
      </c>
      <c r="H465" s="9">
        <f t="shared" si="14"/>
        <v>0.19563846046291219</v>
      </c>
      <c r="I465" s="9">
        <f t="shared" si="15"/>
        <v>0.19931320054572751</v>
      </c>
    </row>
    <row r="466" spans="1:9" x14ac:dyDescent="0.3">
      <c r="A466" s="3" t="s">
        <v>21</v>
      </c>
      <c r="B466" s="2">
        <v>43525</v>
      </c>
      <c r="C466" s="7">
        <v>1.0081216253777501</v>
      </c>
      <c r="D466" s="7">
        <v>0.17945745104403901</v>
      </c>
      <c r="E466" s="7">
        <v>8.7314817742243506E-3</v>
      </c>
      <c r="F466" s="7">
        <v>0.747939002068573</v>
      </c>
      <c r="G466" s="7">
        <v>6.3872065113163901E-2</v>
      </c>
      <c r="H466" s="9">
        <f t="shared" si="14"/>
        <v>0.18818893281826338</v>
      </c>
      <c r="I466" s="9">
        <f t="shared" si="15"/>
        <v>0.19350672567457819</v>
      </c>
    </row>
    <row r="467" spans="1:9" x14ac:dyDescent="0.3">
      <c r="A467" s="3" t="s">
        <v>21</v>
      </c>
      <c r="B467" s="2">
        <v>43556</v>
      </c>
      <c r="C467" s="7">
        <v>0.97843245912105403</v>
      </c>
      <c r="D467" s="7">
        <v>0.176341311998617</v>
      </c>
      <c r="E467" s="7">
        <v>1.38261036965535E-2</v>
      </c>
      <c r="F467" s="7">
        <v>0.741337403420957</v>
      </c>
      <c r="G467" s="7">
        <v>6.8495180883872797E-2</v>
      </c>
      <c r="H467" s="9">
        <f t="shared" si="14"/>
        <v>0.19016741569517048</v>
      </c>
      <c r="I467" s="9">
        <f t="shared" si="15"/>
        <v>0.19216018529752166</v>
      </c>
    </row>
    <row r="468" spans="1:9" x14ac:dyDescent="0.3">
      <c r="A468" s="3" t="s">
        <v>21</v>
      </c>
      <c r="B468" s="2">
        <v>43586</v>
      </c>
      <c r="C468" s="7">
        <v>1.02196402064702</v>
      </c>
      <c r="D468" s="7">
        <v>0.18510389310251801</v>
      </c>
      <c r="E468" s="7">
        <v>7.5553463977880804E-3</v>
      </c>
      <c r="F468" s="7">
        <v>0.74791269772609403</v>
      </c>
      <c r="G468" s="7">
        <v>5.9428062773599299E-2</v>
      </c>
      <c r="H468" s="9">
        <f t="shared" si="14"/>
        <v>0.19265923950030608</v>
      </c>
      <c r="I468" s="9">
        <f t="shared" si="15"/>
        <v>0.19839292775933087</v>
      </c>
    </row>
    <row r="469" spans="1:9" x14ac:dyDescent="0.3">
      <c r="A469" s="3" t="s">
        <v>21</v>
      </c>
      <c r="B469" s="2">
        <v>43617</v>
      </c>
      <c r="C469" s="7">
        <v>0.966839583375383</v>
      </c>
      <c r="D469" s="7">
        <v>0.186460275011951</v>
      </c>
      <c r="E469" s="7">
        <v>7.8187309935181803E-3</v>
      </c>
      <c r="F469" s="7">
        <v>0.75110433469872595</v>
      </c>
      <c r="G469" s="7">
        <v>5.4616659295804899E-2</v>
      </c>
      <c r="H469" s="9">
        <f t="shared" si="14"/>
        <v>0.19427900600546918</v>
      </c>
      <c r="I469" s="9">
        <f t="shared" si="15"/>
        <v>0.19887725398411826</v>
      </c>
    </row>
    <row r="470" spans="1:9" x14ac:dyDescent="0.3">
      <c r="A470" s="3" t="s">
        <v>21</v>
      </c>
      <c r="B470" s="2">
        <v>43647</v>
      </c>
      <c r="C470" s="7">
        <v>0.97945089338359403</v>
      </c>
      <c r="D470" s="7">
        <v>0.177402063362642</v>
      </c>
      <c r="E470" s="7">
        <v>8.8689090906219608E-3</v>
      </c>
      <c r="F470" s="7">
        <v>0.75441218104890395</v>
      </c>
      <c r="G470" s="7">
        <v>5.9316846497832101E-2</v>
      </c>
      <c r="H470" s="9">
        <f t="shared" si="14"/>
        <v>0.18627097245326396</v>
      </c>
      <c r="I470" s="9">
        <f t="shared" si="15"/>
        <v>0.1903835066126017</v>
      </c>
    </row>
    <row r="471" spans="1:9" x14ac:dyDescent="0.3">
      <c r="A471" s="3" t="s">
        <v>21</v>
      </c>
      <c r="B471" s="2">
        <v>43678</v>
      </c>
      <c r="C471" s="7">
        <v>1.0064786573967199</v>
      </c>
      <c r="D471" s="7">
        <v>0.18319296782146099</v>
      </c>
      <c r="E471" s="7">
        <v>9.0558902862693004E-3</v>
      </c>
      <c r="F471" s="7">
        <v>0.74754790328696097</v>
      </c>
      <c r="G471" s="7">
        <v>6.0203238605307997E-2</v>
      </c>
      <c r="H471" s="9">
        <f t="shared" si="14"/>
        <v>0.19224885810773029</v>
      </c>
      <c r="I471" s="9">
        <f t="shared" si="15"/>
        <v>0.19682488811659896</v>
      </c>
    </row>
    <row r="472" spans="1:9" x14ac:dyDescent="0.3">
      <c r="A472" s="3" t="s">
        <v>21</v>
      </c>
      <c r="B472" s="2">
        <v>43709</v>
      </c>
      <c r="C472" s="7">
        <v>0.95813449032315001</v>
      </c>
      <c r="D472" s="7">
        <v>0.172855629894962</v>
      </c>
      <c r="E472" s="7">
        <v>1.7335607231083201E-2</v>
      </c>
      <c r="F472" s="7">
        <v>0.73034749914449204</v>
      </c>
      <c r="G472" s="7">
        <v>7.9461263729462606E-2</v>
      </c>
      <c r="H472" s="9">
        <f t="shared" si="14"/>
        <v>0.19019123712604522</v>
      </c>
      <c r="I472" s="9">
        <f t="shared" si="15"/>
        <v>0.19138068097570915</v>
      </c>
    </row>
    <row r="473" spans="1:9" x14ac:dyDescent="0.3">
      <c r="A473" s="3" t="s">
        <v>21</v>
      </c>
      <c r="B473" s="2">
        <v>43739</v>
      </c>
      <c r="C473" s="7">
        <v>1.01745694852368</v>
      </c>
      <c r="D473" s="7">
        <v>0.18743506855498299</v>
      </c>
      <c r="E473" s="7">
        <v>1.0188033411985899E-2</v>
      </c>
      <c r="F473" s="7">
        <v>0.73657334627573501</v>
      </c>
      <c r="G473" s="7">
        <v>6.5803551757295797E-2</v>
      </c>
      <c r="H473" s="9">
        <f t="shared" si="14"/>
        <v>0.19762310196696889</v>
      </c>
      <c r="I473" s="9">
        <f t="shared" si="15"/>
        <v>0.20284995844904924</v>
      </c>
    </row>
    <row r="474" spans="1:9" x14ac:dyDescent="0.3">
      <c r="A474" s="3" t="s">
        <v>21</v>
      </c>
      <c r="B474" s="2">
        <v>43770</v>
      </c>
      <c r="C474" s="7">
        <v>1.1064499586949701</v>
      </c>
      <c r="D474" s="7">
        <v>0.20751533466702901</v>
      </c>
      <c r="E474" s="7">
        <v>7.9038333375269498E-3</v>
      </c>
      <c r="F474" s="7">
        <v>0.72440878660946095</v>
      </c>
      <c r="G474" s="7">
        <v>6.0172045385982302E-2</v>
      </c>
      <c r="H474" s="9">
        <f t="shared" si="14"/>
        <v>0.21541916800455596</v>
      </c>
      <c r="I474" s="9">
        <f t="shared" si="15"/>
        <v>0.22267406747964394</v>
      </c>
    </row>
    <row r="475" spans="1:9" x14ac:dyDescent="0.3">
      <c r="A475" s="3" t="s">
        <v>21</v>
      </c>
      <c r="B475" s="2">
        <v>43800</v>
      </c>
      <c r="C475" s="7">
        <v>1.25670692466033</v>
      </c>
      <c r="D475" s="7">
        <v>0.22882439115311401</v>
      </c>
      <c r="E475" s="7">
        <v>5.4509803824010199E-3</v>
      </c>
      <c r="F475" s="7">
        <v>0.72088208403540599</v>
      </c>
      <c r="G475" s="7">
        <v>4.4842544429079097E-2</v>
      </c>
      <c r="H475" s="9">
        <f t="shared" si="14"/>
        <v>0.23427537153551503</v>
      </c>
      <c r="I475" s="9">
        <f t="shared" si="15"/>
        <v>0.24094222492027506</v>
      </c>
    </row>
    <row r="476" spans="1:9" x14ac:dyDescent="0.3">
      <c r="A476" s="3" t="s">
        <v>21</v>
      </c>
      <c r="B476" s="2">
        <v>43831</v>
      </c>
      <c r="C476" s="7">
        <v>0.89258133029490705</v>
      </c>
      <c r="D476" s="7">
        <v>0.167407450757038</v>
      </c>
      <c r="E476" s="7">
        <v>1.1106780792310001E-2</v>
      </c>
      <c r="F476" s="7">
        <v>0.74642908032191602</v>
      </c>
      <c r="G476" s="7">
        <v>7.5056688128735893E-2</v>
      </c>
      <c r="H476" s="9">
        <f t="shared" si="14"/>
        <v>0.17851423154934801</v>
      </c>
      <c r="I476" s="9">
        <f t="shared" si="15"/>
        <v>0.18319190037126484</v>
      </c>
    </row>
    <row r="477" spans="1:9" x14ac:dyDescent="0.3">
      <c r="A477" s="3" t="s">
        <v>21</v>
      </c>
      <c r="B477" s="2">
        <v>43862</v>
      </c>
      <c r="C477" s="7">
        <v>0.89733318025087005</v>
      </c>
      <c r="D477" s="7">
        <v>0.17707503922506199</v>
      </c>
      <c r="E477" s="7">
        <v>7.3926503580219096E-3</v>
      </c>
      <c r="F477" s="7">
        <v>0.76009188884955403</v>
      </c>
      <c r="G477" s="7">
        <v>5.54404215673623E-2</v>
      </c>
      <c r="H477" s="9">
        <f t="shared" si="14"/>
        <v>0.1844676895830839</v>
      </c>
      <c r="I477" s="9">
        <f t="shared" si="15"/>
        <v>0.18894717037108624</v>
      </c>
    </row>
    <row r="478" spans="1:9" x14ac:dyDescent="0.3">
      <c r="A478" s="3" t="s">
        <v>21</v>
      </c>
      <c r="B478" s="2">
        <v>43891</v>
      </c>
      <c r="C478" s="7">
        <v>0.75968711318972104</v>
      </c>
      <c r="D478" s="7">
        <v>0.124517128926398</v>
      </c>
      <c r="E478" s="7">
        <v>5.08475329316504E-3</v>
      </c>
      <c r="F478" s="7">
        <v>0.81092004187118705</v>
      </c>
      <c r="G478" s="7">
        <v>5.9478075909249799E-2</v>
      </c>
      <c r="H478" s="9">
        <f t="shared" si="14"/>
        <v>0.12960188221956304</v>
      </c>
      <c r="I478" s="9">
        <f t="shared" si="15"/>
        <v>0.1331111621534459</v>
      </c>
    </row>
    <row r="479" spans="1:9" x14ac:dyDescent="0.3">
      <c r="A479" s="3" t="s">
        <v>21</v>
      </c>
      <c r="B479" s="2">
        <v>43922</v>
      </c>
      <c r="C479" s="7">
        <v>0.39127218357294302</v>
      </c>
      <c r="D479" s="7">
        <v>2.1192916137283899E-2</v>
      </c>
      <c r="E479" s="7">
        <v>5.08878225895407E-3</v>
      </c>
      <c r="F479" s="7">
        <v>0.86479778544302</v>
      </c>
      <c r="G479" s="7">
        <v>0.108920516160742</v>
      </c>
      <c r="H479" s="9">
        <f t="shared" si="14"/>
        <v>2.6281698396237969E-2</v>
      </c>
      <c r="I479" s="9">
        <f t="shared" si="15"/>
        <v>2.3920020943202898E-2</v>
      </c>
    </row>
    <row r="480" spans="1:9" x14ac:dyDescent="0.3">
      <c r="A480" s="3" t="s">
        <v>21</v>
      </c>
      <c r="B480" s="2">
        <v>43952</v>
      </c>
      <c r="C480" s="7">
        <v>0.48790757255743</v>
      </c>
      <c r="D480" s="7">
        <v>2.0675901736886E-2</v>
      </c>
      <c r="E480" s="7">
        <v>4.6003834708413802E-3</v>
      </c>
      <c r="F480" s="7">
        <v>0.86115254534821795</v>
      </c>
      <c r="G480" s="7">
        <v>0.113571169444054</v>
      </c>
      <c r="H480" s="9">
        <f t="shared" si="14"/>
        <v>2.5276285207727379E-2</v>
      </c>
      <c r="I480" s="9">
        <f t="shared" si="15"/>
        <v>2.3446625934137731E-2</v>
      </c>
    </row>
    <row r="481" spans="1:9" x14ac:dyDescent="0.3">
      <c r="A481" s="3" t="s">
        <v>21</v>
      </c>
      <c r="B481" s="2">
        <v>43983</v>
      </c>
      <c r="C481" s="7">
        <v>0.56735523768051899</v>
      </c>
      <c r="D481" s="7">
        <v>4.0546018440973997E-2</v>
      </c>
      <c r="E481" s="7">
        <v>6.87384216012494E-3</v>
      </c>
      <c r="F481" s="7">
        <v>0.84394304618000504</v>
      </c>
      <c r="G481" s="7">
        <v>0.108637093218896</v>
      </c>
      <c r="H481" s="9">
        <f t="shared" si="14"/>
        <v>4.7419860601098936E-2</v>
      </c>
      <c r="I481" s="9">
        <f t="shared" si="15"/>
        <v>4.5841175502094829E-2</v>
      </c>
    </row>
    <row r="482" spans="1:9" x14ac:dyDescent="0.3">
      <c r="A482" s="3" t="s">
        <v>21</v>
      </c>
      <c r="B482" s="2">
        <v>44013</v>
      </c>
      <c r="C482" s="7">
        <v>0.79613858497398804</v>
      </c>
      <c r="D482" s="7">
        <v>0.103429147940873</v>
      </c>
      <c r="E482" s="7">
        <v>7.4384308395415103E-3</v>
      </c>
      <c r="F482" s="7">
        <v>0.79924005200602</v>
      </c>
      <c r="G482" s="7">
        <v>8.9892369213565498E-2</v>
      </c>
      <c r="H482" s="9">
        <f t="shared" si="14"/>
        <v>0.11086757878041452</v>
      </c>
      <c r="I482" s="9">
        <f t="shared" si="15"/>
        <v>0.1145814523714314</v>
      </c>
    </row>
    <row r="483" spans="1:9" x14ac:dyDescent="0.3">
      <c r="A483" s="3" t="s">
        <v>21</v>
      </c>
      <c r="B483" s="2">
        <v>44044</v>
      </c>
      <c r="C483" s="7">
        <v>0.913284340746782</v>
      </c>
      <c r="D483" s="7">
        <v>0.14214082793257099</v>
      </c>
      <c r="E483" s="7">
        <v>7.6239669271864798E-3</v>
      </c>
      <c r="F483" s="7">
        <v>0.76621045786624897</v>
      </c>
      <c r="G483" s="7">
        <v>8.40247472739937E-2</v>
      </c>
      <c r="H483" s="9">
        <f t="shared" si="14"/>
        <v>0.14976479485975747</v>
      </c>
      <c r="I483" s="9">
        <f t="shared" si="15"/>
        <v>0.15648222241197124</v>
      </c>
    </row>
    <row r="484" spans="1:9" x14ac:dyDescent="0.3">
      <c r="A484" s="3" t="s">
        <v>21</v>
      </c>
      <c r="B484" s="2">
        <v>44075</v>
      </c>
      <c r="C484" s="7">
        <v>0.86175194069374605</v>
      </c>
      <c r="D484" s="7">
        <v>0.12708537546516999</v>
      </c>
      <c r="E484" s="7">
        <v>1.14049298514983E-2</v>
      </c>
      <c r="F484" s="7">
        <v>0.76664557552966694</v>
      </c>
      <c r="G484" s="7">
        <v>9.4864119153665202E-2</v>
      </c>
      <c r="H484" s="9">
        <f t="shared" si="14"/>
        <v>0.13849030531666828</v>
      </c>
      <c r="I484" s="9">
        <f t="shared" si="15"/>
        <v>0.14219645780836807</v>
      </c>
    </row>
    <row r="485" spans="1:9" x14ac:dyDescent="0.3">
      <c r="A485" s="3" t="s">
        <v>21</v>
      </c>
      <c r="B485" s="2">
        <v>44105</v>
      </c>
      <c r="C485" s="7">
        <v>0.73861640234691905</v>
      </c>
      <c r="D485" s="7">
        <v>9.9870451299512303E-2</v>
      </c>
      <c r="E485" s="7">
        <v>8.71732693729327E-3</v>
      </c>
      <c r="F485" s="7">
        <v>0.78560683407898801</v>
      </c>
      <c r="G485" s="7">
        <v>0.105805387684206</v>
      </c>
      <c r="H485" s="9">
        <f t="shared" si="14"/>
        <v>0.10858777823680557</v>
      </c>
      <c r="I485" s="9">
        <f t="shared" si="15"/>
        <v>0.11278714084328242</v>
      </c>
    </row>
    <row r="486" spans="1:9" x14ac:dyDescent="0.3">
      <c r="A486" s="3" t="s">
        <v>21</v>
      </c>
      <c r="B486" s="2">
        <v>44136</v>
      </c>
      <c r="C486" s="7">
        <v>0.88194554159141902</v>
      </c>
      <c r="D486" s="7">
        <v>0.14697370432666601</v>
      </c>
      <c r="E486" s="7">
        <v>6.7567582634267204E-3</v>
      </c>
      <c r="F486" s="7">
        <v>0.75707404859262595</v>
      </c>
      <c r="G486" s="7">
        <v>8.9195488817281801E-2</v>
      </c>
      <c r="H486" s="9">
        <f t="shared" si="14"/>
        <v>0.15373046259009274</v>
      </c>
      <c r="I486" s="9">
        <f t="shared" si="15"/>
        <v>0.16257294357744723</v>
      </c>
    </row>
    <row r="487" spans="1:9" x14ac:dyDescent="0.3">
      <c r="A487" s="3" t="s">
        <v>21</v>
      </c>
      <c r="B487" s="2">
        <v>44166</v>
      </c>
      <c r="C487" s="7">
        <v>0.86445375640271904</v>
      </c>
      <c r="D487" s="7">
        <v>0.137093377327242</v>
      </c>
      <c r="E487" s="7">
        <v>5.7480052107173104E-3</v>
      </c>
      <c r="F487" s="7">
        <v>0.78125763662799497</v>
      </c>
      <c r="G487" s="7">
        <v>7.5900980834045298E-2</v>
      </c>
      <c r="H487" s="9">
        <f t="shared" si="14"/>
        <v>0.1428413825379593</v>
      </c>
      <c r="I487" s="9">
        <f t="shared" si="15"/>
        <v>0.1492821102650019</v>
      </c>
    </row>
    <row r="488" spans="1:9" x14ac:dyDescent="0.3">
      <c r="A488" s="3" t="s">
        <v>21</v>
      </c>
      <c r="B488" s="2">
        <v>44197</v>
      </c>
      <c r="C488" s="7">
        <v>0.460688970674897</v>
      </c>
      <c r="D488" s="7">
        <v>3.2133138425482002E-2</v>
      </c>
      <c r="E488" s="7">
        <v>1.26043305902672E-2</v>
      </c>
      <c r="F488" s="7">
        <v>0.80654228377640302</v>
      </c>
      <c r="G488" s="7">
        <v>0.14872024720784799</v>
      </c>
      <c r="H488" s="9">
        <f t="shared" si="14"/>
        <v>4.4737469015749202E-2</v>
      </c>
      <c r="I488" s="9">
        <f t="shared" si="15"/>
        <v>3.8314152978417608E-2</v>
      </c>
    </row>
    <row r="489" spans="1:9" x14ac:dyDescent="0.3">
      <c r="A489" s="3" t="s">
        <v>21</v>
      </c>
      <c r="B489" s="2">
        <v>44228</v>
      </c>
      <c r="C489" s="7">
        <v>0.46151302413380402</v>
      </c>
      <c r="D489" s="7">
        <v>3.2801532166634902E-2</v>
      </c>
      <c r="E489" s="7">
        <v>7.9551111465516501E-3</v>
      </c>
      <c r="F489" s="7">
        <v>0.82389411878875995</v>
      </c>
      <c r="G489" s="7">
        <v>0.135349237898053</v>
      </c>
      <c r="H489" s="9">
        <f t="shared" si="14"/>
        <v>4.0756643313186555E-2</v>
      </c>
      <c r="I489" s="9">
        <f t="shared" si="15"/>
        <v>3.8288430821440879E-2</v>
      </c>
    </row>
    <row r="490" spans="1:9" x14ac:dyDescent="0.3">
      <c r="A490" s="3" t="s">
        <v>21</v>
      </c>
      <c r="B490" s="2">
        <v>44256</v>
      </c>
      <c r="C490" s="7">
        <v>0.59949554686116102</v>
      </c>
      <c r="D490" s="7">
        <v>3.6631794764193801E-2</v>
      </c>
      <c r="E490" s="7">
        <v>7.5667230018029103E-3</v>
      </c>
      <c r="F490" s="7">
        <v>0.82753189607837796</v>
      </c>
      <c r="G490" s="7">
        <v>0.128269586155625</v>
      </c>
      <c r="H490" s="9">
        <f t="shared" si="14"/>
        <v>4.419851776599671E-2</v>
      </c>
      <c r="I490" s="9">
        <f t="shared" si="15"/>
        <v>4.2389879547562667E-2</v>
      </c>
    </row>
    <row r="491" spans="1:9" x14ac:dyDescent="0.3">
      <c r="A491" s="3" t="s">
        <v>21</v>
      </c>
      <c r="B491" s="2">
        <v>44287</v>
      </c>
      <c r="C491" s="7">
        <v>0.80670663041188995</v>
      </c>
      <c r="D491" s="7">
        <v>0.110105881123851</v>
      </c>
      <c r="E491" s="7">
        <v>7.9940567156593003E-3</v>
      </c>
      <c r="F491" s="7">
        <v>0.79070185322790698</v>
      </c>
      <c r="G491" s="7">
        <v>9.1198208932582306E-2</v>
      </c>
      <c r="H491" s="9">
        <f t="shared" si="14"/>
        <v>0.1180999378395103</v>
      </c>
      <c r="I491" s="9">
        <f t="shared" si="15"/>
        <v>0.12223016846440127</v>
      </c>
    </row>
    <row r="492" spans="1:9" x14ac:dyDescent="0.3">
      <c r="A492" s="3" t="s">
        <v>21</v>
      </c>
      <c r="B492" s="2">
        <v>44317</v>
      </c>
      <c r="C492" s="7">
        <v>0.95606459781085595</v>
      </c>
      <c r="D492" s="7">
        <v>0.13664046866944399</v>
      </c>
      <c r="E492" s="7">
        <v>9.5145309275180695E-3</v>
      </c>
      <c r="F492" s="7">
        <v>0.76193958606744505</v>
      </c>
      <c r="G492" s="7">
        <v>9.1905414335592406E-2</v>
      </c>
      <c r="H492" s="9">
        <f t="shared" si="14"/>
        <v>0.14615499959696204</v>
      </c>
      <c r="I492" s="9">
        <f t="shared" si="15"/>
        <v>0.15206265479535191</v>
      </c>
    </row>
    <row r="493" spans="1:9" x14ac:dyDescent="0.3">
      <c r="A493" s="3" t="s">
        <v>21</v>
      </c>
      <c r="B493" s="2">
        <v>44348</v>
      </c>
      <c r="C493" s="7">
        <v>0.98586555891852001</v>
      </c>
      <c r="D493" s="7">
        <v>0.14269810049578899</v>
      </c>
      <c r="E493" s="7">
        <v>1.10227160634617E-2</v>
      </c>
      <c r="F493" s="7">
        <v>0.76123410556045501</v>
      </c>
      <c r="G493" s="7">
        <v>8.5045077880294195E-2</v>
      </c>
      <c r="H493" s="9">
        <f t="shared" si="14"/>
        <v>0.15372081655925068</v>
      </c>
      <c r="I493" s="9">
        <f t="shared" si="15"/>
        <v>0.15786371980080782</v>
      </c>
    </row>
    <row r="494" spans="1:9" x14ac:dyDescent="0.3">
      <c r="A494" s="3" t="s">
        <v>21</v>
      </c>
      <c r="B494" s="2">
        <v>44378</v>
      </c>
      <c r="C494" s="7">
        <v>1.00880854734243</v>
      </c>
      <c r="D494" s="7">
        <v>0.14487115033032799</v>
      </c>
      <c r="E494" s="7">
        <v>1.0979985087343E-2</v>
      </c>
      <c r="F494" s="7">
        <v>0.75839516528916195</v>
      </c>
      <c r="G494" s="7">
        <v>8.5753699293167507E-2</v>
      </c>
      <c r="H494" s="9">
        <f t="shared" si="14"/>
        <v>0.15585113541767098</v>
      </c>
      <c r="I494" s="9">
        <f t="shared" si="15"/>
        <v>0.16038586607867752</v>
      </c>
    </row>
    <row r="495" spans="1:9" x14ac:dyDescent="0.3">
      <c r="A495" s="3" t="s">
        <v>21</v>
      </c>
      <c r="B495" s="2">
        <v>44409</v>
      </c>
      <c r="C495" s="7">
        <v>1.06897441043037</v>
      </c>
      <c r="D495" s="7">
        <v>0.16197757766466001</v>
      </c>
      <c r="E495" s="7">
        <v>1.81086663309994E-2</v>
      </c>
      <c r="F495" s="7">
        <v>0.73498372353984998</v>
      </c>
      <c r="G495" s="7">
        <v>8.4930032464490393E-2</v>
      </c>
      <c r="H495" s="9">
        <f t="shared" si="14"/>
        <v>0.1800862439956594</v>
      </c>
      <c r="I495" s="9">
        <f t="shared" si="15"/>
        <v>0.18058480053391804</v>
      </c>
    </row>
    <row r="496" spans="1:9" x14ac:dyDescent="0.3">
      <c r="A496" s="3" t="s">
        <v>21</v>
      </c>
      <c r="B496" s="2">
        <v>44440</v>
      </c>
      <c r="C496" s="7">
        <v>1.0192147531970699</v>
      </c>
      <c r="D496" s="7">
        <v>0.15651317104644</v>
      </c>
      <c r="E496" s="7">
        <v>1.3071357032357201E-2</v>
      </c>
      <c r="F496" s="7">
        <v>0.74755260060553996</v>
      </c>
      <c r="G496" s="7">
        <v>8.2862871315662806E-2</v>
      </c>
      <c r="H496" s="9">
        <f t="shared" si="14"/>
        <v>0.1695845280787972</v>
      </c>
      <c r="I496" s="9">
        <f t="shared" si="15"/>
        <v>0.17312144310081207</v>
      </c>
    </row>
    <row r="497" spans="1:9" x14ac:dyDescent="0.3">
      <c r="A497" s="3" t="s">
        <v>22</v>
      </c>
      <c r="B497" s="2">
        <v>43466</v>
      </c>
      <c r="C497" s="7">
        <v>0.87259769076929095</v>
      </c>
      <c r="D497" s="7">
        <v>8.4447932400126102E-2</v>
      </c>
      <c r="E497" s="7">
        <v>2.9518983929868099E-3</v>
      </c>
      <c r="F497" s="7">
        <v>0.84800138580249895</v>
      </c>
      <c r="G497" s="7">
        <v>6.4598783404388405E-2</v>
      </c>
      <c r="H497" s="9">
        <f t="shared" si="14"/>
        <v>8.7399830793112906E-2</v>
      </c>
      <c r="I497" s="9">
        <f t="shared" si="15"/>
        <v>9.0565707702920134E-2</v>
      </c>
    </row>
    <row r="498" spans="1:9" x14ac:dyDescent="0.3">
      <c r="A498" s="3" t="s">
        <v>22</v>
      </c>
      <c r="B498" s="2">
        <v>43497</v>
      </c>
      <c r="C498" s="7">
        <v>0.86455878910263595</v>
      </c>
      <c r="D498" s="7">
        <v>8.60456622473737E-2</v>
      </c>
      <c r="E498" s="7">
        <v>3.6959796626984398E-3</v>
      </c>
      <c r="F498" s="7">
        <v>0.85930737367657395</v>
      </c>
      <c r="G498" s="7">
        <v>5.0950984413353502E-2</v>
      </c>
      <c r="H498" s="9">
        <f t="shared" si="14"/>
        <v>8.974164191007214E-2</v>
      </c>
      <c r="I498" s="9">
        <f t="shared" si="15"/>
        <v>9.1019607466829938E-2</v>
      </c>
    </row>
    <row r="499" spans="1:9" x14ac:dyDescent="0.3">
      <c r="A499" s="3" t="s">
        <v>22</v>
      </c>
      <c r="B499" s="2">
        <v>43525</v>
      </c>
      <c r="C499" s="7">
        <v>1.0109814115666</v>
      </c>
      <c r="D499" s="7">
        <v>8.5175100239300805E-2</v>
      </c>
      <c r="E499" s="7">
        <v>2.5434418946711401E-3</v>
      </c>
      <c r="F499" s="7">
        <v>0.86492639084850997</v>
      </c>
      <c r="G499" s="7">
        <v>4.7355067017518501E-2</v>
      </c>
      <c r="H499" s="9">
        <f t="shared" si="14"/>
        <v>8.7718542133971941E-2</v>
      </c>
      <c r="I499" s="9">
        <f t="shared" si="15"/>
        <v>8.9648422866677416E-2</v>
      </c>
    </row>
    <row r="500" spans="1:9" x14ac:dyDescent="0.3">
      <c r="A500" s="3" t="s">
        <v>22</v>
      </c>
      <c r="B500" s="2">
        <v>43556</v>
      </c>
      <c r="C500" s="7">
        <v>0.99068128227023</v>
      </c>
      <c r="D500" s="7">
        <v>8.3398110572444006E-2</v>
      </c>
      <c r="E500" s="7">
        <v>2.6636359587100199E-3</v>
      </c>
      <c r="F500" s="7">
        <v>0.85771019557197004</v>
      </c>
      <c r="G500" s="7">
        <v>5.6228057896875502E-2</v>
      </c>
      <c r="H500" s="9">
        <f t="shared" si="14"/>
        <v>8.6061746531154032E-2</v>
      </c>
      <c r="I500" s="9">
        <f t="shared" si="15"/>
        <v>8.8616910538293001E-2</v>
      </c>
    </row>
    <row r="501" spans="1:9" x14ac:dyDescent="0.3">
      <c r="A501" s="3" t="s">
        <v>22</v>
      </c>
      <c r="B501" s="2">
        <v>43586</v>
      </c>
      <c r="C501" s="7">
        <v>1.01980199071446</v>
      </c>
      <c r="D501" s="7">
        <v>8.3341248102949697E-2</v>
      </c>
      <c r="E501" s="7">
        <v>2.9056817376197099E-3</v>
      </c>
      <c r="F501" s="7">
        <v>0.85576320387358396</v>
      </c>
      <c r="G501" s="7">
        <v>5.79898662858465E-2</v>
      </c>
      <c r="H501" s="9">
        <f t="shared" si="14"/>
        <v>8.6246929840569406E-2</v>
      </c>
      <c r="I501" s="9">
        <f t="shared" si="15"/>
        <v>8.8745450974640067E-2</v>
      </c>
    </row>
    <row r="502" spans="1:9" x14ac:dyDescent="0.3">
      <c r="A502" s="3" t="s">
        <v>22</v>
      </c>
      <c r="B502" s="2">
        <v>43617</v>
      </c>
      <c r="C502" s="7">
        <v>0.98619883540160702</v>
      </c>
      <c r="D502" s="7">
        <v>8.5879341958017399E-2</v>
      </c>
      <c r="E502" s="7">
        <v>2.8219977095161699E-3</v>
      </c>
      <c r="F502" s="7">
        <v>0.86282766784645204</v>
      </c>
      <c r="G502" s="7">
        <v>4.8470992486014601E-2</v>
      </c>
      <c r="H502" s="9">
        <f t="shared" si="14"/>
        <v>8.8701339667533574E-2</v>
      </c>
      <c r="I502" s="9">
        <f t="shared" si="15"/>
        <v>9.0522512293566074E-2</v>
      </c>
    </row>
    <row r="503" spans="1:9" x14ac:dyDescent="0.3">
      <c r="A503" s="3" t="s">
        <v>22</v>
      </c>
      <c r="B503" s="2">
        <v>43647</v>
      </c>
      <c r="C503" s="7">
        <v>1.03080501513342</v>
      </c>
      <c r="D503" s="7">
        <v>8.4421500602802596E-2</v>
      </c>
      <c r="E503" s="7">
        <v>3.1364813906524401E-3</v>
      </c>
      <c r="F503" s="7">
        <v>0.86905618437864196</v>
      </c>
      <c r="G503" s="7">
        <v>4.33858336279032E-2</v>
      </c>
      <c r="H503" s="9">
        <f t="shared" si="14"/>
        <v>8.7557981993455034E-2</v>
      </c>
      <c r="I503" s="9">
        <f t="shared" si="15"/>
        <v>8.8540614985074872E-2</v>
      </c>
    </row>
    <row r="504" spans="1:9" x14ac:dyDescent="0.3">
      <c r="A504" s="3" t="s">
        <v>22</v>
      </c>
      <c r="B504" s="2">
        <v>43678</v>
      </c>
      <c r="C504" s="7">
        <v>1.0215546414621</v>
      </c>
      <c r="D504" s="7">
        <v>8.3841271177677201E-2</v>
      </c>
      <c r="E504" s="7">
        <v>3.2528264722647298E-3</v>
      </c>
      <c r="F504" s="7">
        <v>0.868967957311646</v>
      </c>
      <c r="G504" s="7">
        <v>4.3937945038412203E-2</v>
      </c>
      <c r="H504" s="9">
        <f t="shared" si="14"/>
        <v>8.7094097649941929E-2</v>
      </c>
      <c r="I504" s="9">
        <f t="shared" si="15"/>
        <v>8.7993764828041526E-2</v>
      </c>
    </row>
    <row r="505" spans="1:9" x14ac:dyDescent="0.3">
      <c r="A505" s="3" t="s">
        <v>22</v>
      </c>
      <c r="B505" s="2">
        <v>43709</v>
      </c>
      <c r="C505" s="7">
        <v>0.98181978293043304</v>
      </c>
      <c r="D505" s="7">
        <v>8.5489308094947994E-2</v>
      </c>
      <c r="E505" s="7">
        <v>2.8045248401619201E-3</v>
      </c>
      <c r="F505" s="7">
        <v>0.85635143000468406</v>
      </c>
      <c r="G505" s="7">
        <v>5.5354737060205897E-2</v>
      </c>
      <c r="H505" s="9">
        <f t="shared" si="14"/>
        <v>8.8293832935109909E-2</v>
      </c>
      <c r="I505" s="9">
        <f t="shared" si="15"/>
        <v>9.0768326997026277E-2</v>
      </c>
    </row>
    <row r="506" spans="1:9" x14ac:dyDescent="0.3">
      <c r="A506" s="3" t="s">
        <v>22</v>
      </c>
      <c r="B506" s="2">
        <v>43739</v>
      </c>
      <c r="C506" s="7">
        <v>1.02116359412595</v>
      </c>
      <c r="D506" s="7">
        <v>9.0544662557929104E-2</v>
      </c>
      <c r="E506" s="7">
        <v>2.7093600053079798E-3</v>
      </c>
      <c r="F506" s="7">
        <v>0.85467360169751405</v>
      </c>
      <c r="G506" s="7">
        <v>5.2072375739249201E-2</v>
      </c>
      <c r="H506" s="9">
        <f t="shared" si="14"/>
        <v>9.3254022563237088E-2</v>
      </c>
      <c r="I506" s="9">
        <f t="shared" si="15"/>
        <v>9.5792332820877027E-2</v>
      </c>
    </row>
    <row r="507" spans="1:9" x14ac:dyDescent="0.3">
      <c r="A507" s="3" t="s">
        <v>22</v>
      </c>
      <c r="B507" s="2">
        <v>43770</v>
      </c>
      <c r="C507" s="7">
        <v>1.06610519872347</v>
      </c>
      <c r="D507" s="7">
        <v>9.4843854804684602E-2</v>
      </c>
      <c r="E507" s="7">
        <v>2.1247778832758899E-3</v>
      </c>
      <c r="F507" s="7">
        <v>0.85182659414747397</v>
      </c>
      <c r="G507" s="7">
        <v>5.1204773164566002E-2</v>
      </c>
      <c r="H507" s="9">
        <f t="shared" si="14"/>
        <v>9.6968632687960493E-2</v>
      </c>
      <c r="I507" s="9">
        <f t="shared" si="15"/>
        <v>0.10018677028491219</v>
      </c>
    </row>
    <row r="508" spans="1:9" x14ac:dyDescent="0.3">
      <c r="A508" s="3" t="s">
        <v>22</v>
      </c>
      <c r="B508" s="2">
        <v>43800</v>
      </c>
      <c r="C508" s="7">
        <v>1.1337317677998</v>
      </c>
      <c r="D508" s="7">
        <v>0.105722989381623</v>
      </c>
      <c r="E508" s="7">
        <v>1.9710692255039499E-3</v>
      </c>
      <c r="F508" s="7">
        <v>0.85368504341092599</v>
      </c>
      <c r="G508" s="7">
        <v>3.8620897981946199E-2</v>
      </c>
      <c r="H508" s="9">
        <f t="shared" si="14"/>
        <v>0.10769405860712696</v>
      </c>
      <c r="I508" s="9">
        <f t="shared" si="15"/>
        <v>0.11019606441473613</v>
      </c>
    </row>
    <row r="509" spans="1:9" x14ac:dyDescent="0.3">
      <c r="A509" s="3" t="s">
        <v>22</v>
      </c>
      <c r="B509" s="2">
        <v>43831</v>
      </c>
      <c r="C509" s="7">
        <v>0.91869482894487398</v>
      </c>
      <c r="D509" s="7">
        <v>8.34305760014626E-2</v>
      </c>
      <c r="E509" s="7">
        <v>1.93511649127631E-3</v>
      </c>
      <c r="F509" s="7">
        <v>0.85294727433580697</v>
      </c>
      <c r="G509" s="7">
        <v>6.1687033171453999E-2</v>
      </c>
      <c r="H509" s="9">
        <f t="shared" si="14"/>
        <v>8.5365692492738912E-2</v>
      </c>
      <c r="I509" s="9">
        <f t="shared" si="15"/>
        <v>8.9099262622895373E-2</v>
      </c>
    </row>
    <row r="510" spans="1:9" x14ac:dyDescent="0.3">
      <c r="A510" s="3" t="s">
        <v>22</v>
      </c>
      <c r="B510" s="2">
        <v>43862</v>
      </c>
      <c r="C510" s="7">
        <v>0.91682279061467398</v>
      </c>
      <c r="D510" s="7">
        <v>7.9081249364737302E-2</v>
      </c>
      <c r="E510" s="7">
        <v>2.1849884267910601E-3</v>
      </c>
      <c r="F510" s="7">
        <v>0.87069944101950802</v>
      </c>
      <c r="G510" s="7">
        <v>4.80343211889636E-2</v>
      </c>
      <c r="H510" s="9">
        <f t="shared" si="14"/>
        <v>8.1266237791528362E-2</v>
      </c>
      <c r="I510" s="9">
        <f t="shared" si="15"/>
        <v>8.3262641750217123E-2</v>
      </c>
    </row>
    <row r="511" spans="1:9" x14ac:dyDescent="0.3">
      <c r="A511" s="3" t="s">
        <v>22</v>
      </c>
      <c r="B511" s="2">
        <v>43891</v>
      </c>
      <c r="C511" s="7">
        <v>0.859865751003418</v>
      </c>
      <c r="D511" s="7">
        <v>6.6487478354354895E-2</v>
      </c>
      <c r="E511" s="7">
        <v>2.02397843376948E-3</v>
      </c>
      <c r="F511" s="7">
        <v>0.88281970045070002</v>
      </c>
      <c r="G511" s="7">
        <v>4.8668842761175703E-2</v>
      </c>
      <c r="H511" s="9">
        <f t="shared" si="14"/>
        <v>6.851145678812437E-2</v>
      </c>
      <c r="I511" s="9">
        <f t="shared" si="15"/>
        <v>7.0037896940847263E-2</v>
      </c>
    </row>
    <row r="512" spans="1:9" x14ac:dyDescent="0.3">
      <c r="A512" s="3" t="s">
        <v>22</v>
      </c>
      <c r="B512" s="2">
        <v>43922</v>
      </c>
      <c r="C512" s="7">
        <v>0.53598119703478397</v>
      </c>
      <c r="D512" s="7">
        <v>4.0504842804393801E-2</v>
      </c>
      <c r="E512" s="7">
        <v>2.7360797816624901E-3</v>
      </c>
      <c r="F512" s="7">
        <v>0.89402652105687097</v>
      </c>
      <c r="G512" s="7">
        <v>6.2732556357072602E-2</v>
      </c>
      <c r="H512" s="9">
        <f t="shared" si="14"/>
        <v>4.3240922586056288E-2</v>
      </c>
      <c r="I512" s="9">
        <f t="shared" si="15"/>
        <v>4.3342411363313987E-2</v>
      </c>
    </row>
    <row r="513" spans="1:9" x14ac:dyDescent="0.3">
      <c r="A513" s="3" t="s">
        <v>22</v>
      </c>
      <c r="B513" s="2">
        <v>43952</v>
      </c>
      <c r="C513" s="7">
        <v>0.66772414024049398</v>
      </c>
      <c r="D513" s="7">
        <v>4.0210395500985797E-2</v>
      </c>
      <c r="E513" s="7">
        <v>3.00973884526533E-3</v>
      </c>
      <c r="F513" s="7">
        <v>0.89145721270945499</v>
      </c>
      <c r="G513" s="7">
        <v>6.5322652944293694E-2</v>
      </c>
      <c r="H513" s="9">
        <f t="shared" si="14"/>
        <v>4.3220134346251125E-2</v>
      </c>
      <c r="I513" s="9">
        <f t="shared" si="15"/>
        <v>4.3159593772099089E-2</v>
      </c>
    </row>
    <row r="514" spans="1:9" x14ac:dyDescent="0.3">
      <c r="A514" s="3" t="s">
        <v>22</v>
      </c>
      <c r="B514" s="2">
        <v>43983</v>
      </c>
      <c r="C514" s="7">
        <v>0.79282922619227902</v>
      </c>
      <c r="D514" s="7">
        <v>6.0908105666377499E-2</v>
      </c>
      <c r="E514" s="7">
        <v>3.36975656209607E-3</v>
      </c>
      <c r="F514" s="7">
        <v>0.87513208388270003</v>
      </c>
      <c r="G514" s="7">
        <v>6.0590053888826899E-2</v>
      </c>
      <c r="H514" s="9">
        <f t="shared" si="14"/>
        <v>6.4277862228473565E-2</v>
      </c>
      <c r="I514" s="9">
        <f t="shared" si="15"/>
        <v>6.506996851889342E-2</v>
      </c>
    </row>
    <row r="515" spans="1:9" x14ac:dyDescent="0.3">
      <c r="A515" s="3" t="s">
        <v>22</v>
      </c>
      <c r="B515" s="2">
        <v>44013</v>
      </c>
      <c r="C515" s="7">
        <v>0.93957215856601195</v>
      </c>
      <c r="D515" s="7">
        <v>7.2622354018200705E-2</v>
      </c>
      <c r="E515" s="7">
        <v>3.5288718982046598E-3</v>
      </c>
      <c r="F515" s="7">
        <v>0.85692495155075499</v>
      </c>
      <c r="G515" s="7">
        <v>6.6923822532839405E-2</v>
      </c>
      <c r="H515" s="9">
        <f t="shared" ref="H515:H578" si="16">D515+E515</f>
        <v>7.6151225916405371E-2</v>
      </c>
      <c r="I515" s="9">
        <f t="shared" ref="I515:I578" si="17">D515/(D515+F515)</f>
        <v>7.8126582243977505E-2</v>
      </c>
    </row>
    <row r="516" spans="1:9" x14ac:dyDescent="0.3">
      <c r="A516" s="3" t="s">
        <v>22</v>
      </c>
      <c r="B516" s="2">
        <v>44044</v>
      </c>
      <c r="C516" s="7">
        <v>0.96185635651021195</v>
      </c>
      <c r="D516" s="7">
        <v>7.3446652722841899E-2</v>
      </c>
      <c r="E516" s="7">
        <v>3.42596888320439E-3</v>
      </c>
      <c r="F516" s="7">
        <v>0.86255191247259899</v>
      </c>
      <c r="G516" s="7">
        <v>6.0575465921354398E-2</v>
      </c>
      <c r="H516" s="9">
        <f t="shared" si="16"/>
        <v>7.6872621606046285E-2</v>
      </c>
      <c r="I516" s="9">
        <f t="shared" si="17"/>
        <v>7.846876635703591E-2</v>
      </c>
    </row>
    <row r="517" spans="1:9" x14ac:dyDescent="0.3">
      <c r="A517" s="3" t="s">
        <v>22</v>
      </c>
      <c r="B517" s="2">
        <v>44075</v>
      </c>
      <c r="C517" s="7">
        <v>0.94504015072825398</v>
      </c>
      <c r="D517" s="7">
        <v>7.2466926035334098E-2</v>
      </c>
      <c r="E517" s="7">
        <v>2.4564699784413399E-3</v>
      </c>
      <c r="F517" s="7">
        <v>0.85596064695023899</v>
      </c>
      <c r="G517" s="7">
        <v>6.9115957035984998E-2</v>
      </c>
      <c r="H517" s="9">
        <f t="shared" si="16"/>
        <v>7.4923396013775442E-2</v>
      </c>
      <c r="I517" s="9">
        <f t="shared" si="17"/>
        <v>7.8053397102694808E-2</v>
      </c>
    </row>
    <row r="518" spans="1:9" x14ac:dyDescent="0.3">
      <c r="A518" s="3" t="s">
        <v>22</v>
      </c>
      <c r="B518" s="2">
        <v>44105</v>
      </c>
      <c r="C518" s="7">
        <v>0.96394448693228196</v>
      </c>
      <c r="D518" s="7">
        <v>7.6498410982971707E-2</v>
      </c>
      <c r="E518" s="7">
        <v>2.4240971357301E-3</v>
      </c>
      <c r="F518" s="7">
        <v>0.85685084976984505</v>
      </c>
      <c r="G518" s="7">
        <v>6.42266421114535E-2</v>
      </c>
      <c r="H518" s="9">
        <f t="shared" si="16"/>
        <v>7.8922508118701801E-2</v>
      </c>
      <c r="I518" s="9">
        <f t="shared" si="17"/>
        <v>8.1961184520861943E-2</v>
      </c>
    </row>
    <row r="519" spans="1:9" x14ac:dyDescent="0.3">
      <c r="A519" s="3" t="s">
        <v>22</v>
      </c>
      <c r="B519" s="2">
        <v>44136</v>
      </c>
      <c r="C519" s="7">
        <v>0.785479419113427</v>
      </c>
      <c r="D519" s="7">
        <v>6.0926035196443101E-2</v>
      </c>
      <c r="E519" s="7">
        <v>3.7151218789601499E-3</v>
      </c>
      <c r="F519" s="7">
        <v>0.85863150478058903</v>
      </c>
      <c r="G519" s="7">
        <v>7.67273381440082E-2</v>
      </c>
      <c r="H519" s="9">
        <f t="shared" si="16"/>
        <v>6.4641157075403258E-2</v>
      </c>
      <c r="I519" s="9">
        <f t="shared" si="17"/>
        <v>6.6255816028613995E-2</v>
      </c>
    </row>
    <row r="520" spans="1:9" x14ac:dyDescent="0.3">
      <c r="A520" s="3" t="s">
        <v>22</v>
      </c>
      <c r="B520" s="2">
        <v>44166</v>
      </c>
      <c r="C520" s="7">
        <v>0.90283709488223496</v>
      </c>
      <c r="D520" s="7">
        <v>7.9939853380700795E-2</v>
      </c>
      <c r="E520" s="7">
        <v>3.56507025373074E-3</v>
      </c>
      <c r="F520" s="7">
        <v>0.86644652098832498</v>
      </c>
      <c r="G520" s="7">
        <v>5.0048555377244001E-2</v>
      </c>
      <c r="H520" s="9">
        <f t="shared" si="16"/>
        <v>8.350492363443153E-2</v>
      </c>
      <c r="I520" s="9">
        <f t="shared" si="17"/>
        <v>8.4468516819040482E-2</v>
      </c>
    </row>
    <row r="521" spans="1:9" x14ac:dyDescent="0.3">
      <c r="A521" s="3" t="s">
        <v>22</v>
      </c>
      <c r="B521" s="2">
        <v>44197</v>
      </c>
      <c r="C521" s="7">
        <v>0.59752248072146796</v>
      </c>
      <c r="D521" s="7">
        <v>5.0023326836814701E-2</v>
      </c>
      <c r="E521" s="7">
        <v>5.7901581204759002E-3</v>
      </c>
      <c r="F521" s="7">
        <v>0.86847168209507097</v>
      </c>
      <c r="G521" s="7">
        <v>7.5714832947638297E-2</v>
      </c>
      <c r="H521" s="9">
        <f t="shared" si="16"/>
        <v>5.5813484957290604E-2</v>
      </c>
      <c r="I521" s="9">
        <f t="shared" si="17"/>
        <v>5.4462273992089125E-2</v>
      </c>
    </row>
    <row r="522" spans="1:9" x14ac:dyDescent="0.3">
      <c r="A522" s="3" t="s">
        <v>22</v>
      </c>
      <c r="B522" s="2">
        <v>44228</v>
      </c>
      <c r="C522" s="7">
        <v>0.61523371809410399</v>
      </c>
      <c r="D522" s="7">
        <v>5.1223535984327703E-2</v>
      </c>
      <c r="E522" s="7">
        <v>5.4604698329096604E-3</v>
      </c>
      <c r="F522" s="7">
        <v>0.86075744806221699</v>
      </c>
      <c r="G522" s="7">
        <v>8.2558546120545306E-2</v>
      </c>
      <c r="H522" s="9">
        <f t="shared" si="16"/>
        <v>5.6684005817237364E-2</v>
      </c>
      <c r="I522" s="9">
        <f t="shared" si="17"/>
        <v>5.6167329012765263E-2</v>
      </c>
    </row>
    <row r="523" spans="1:9" x14ac:dyDescent="0.3">
      <c r="A523" s="3" t="s">
        <v>22</v>
      </c>
      <c r="B523" s="2">
        <v>44256</v>
      </c>
      <c r="C523" s="7">
        <v>0.78353276289931695</v>
      </c>
      <c r="D523" s="7">
        <v>5.1756528090016497E-2</v>
      </c>
      <c r="E523" s="7">
        <v>5.0703150926791002E-3</v>
      </c>
      <c r="F523" s="7">
        <v>0.84879627476090702</v>
      </c>
      <c r="G523" s="7">
        <v>9.4376882056397299E-2</v>
      </c>
      <c r="H523" s="9">
        <f t="shared" si="16"/>
        <v>5.6826843182695597E-2</v>
      </c>
      <c r="I523" s="9">
        <f t="shared" si="17"/>
        <v>5.7471952700794839E-2</v>
      </c>
    </row>
    <row r="524" spans="1:9" x14ac:dyDescent="0.3">
      <c r="A524" s="3" t="s">
        <v>22</v>
      </c>
      <c r="B524" s="2">
        <v>44287</v>
      </c>
      <c r="C524" s="7">
        <v>0.88657621945530196</v>
      </c>
      <c r="D524" s="7">
        <v>7.6355806737416196E-2</v>
      </c>
      <c r="E524" s="7">
        <v>3.60491218600042E-3</v>
      </c>
      <c r="F524" s="7">
        <v>0.84807850176384203</v>
      </c>
      <c r="G524" s="7">
        <v>7.1960779312741099E-2</v>
      </c>
      <c r="H524" s="9">
        <f t="shared" si="16"/>
        <v>7.9960718923416621E-2</v>
      </c>
      <c r="I524" s="9">
        <f t="shared" si="17"/>
        <v>8.2597331184309106E-2</v>
      </c>
    </row>
    <row r="525" spans="1:9" x14ac:dyDescent="0.3">
      <c r="A525" s="3" t="s">
        <v>22</v>
      </c>
      <c r="B525" s="2">
        <v>44317</v>
      </c>
      <c r="C525" s="7">
        <v>0.98161822675647703</v>
      </c>
      <c r="D525" s="7">
        <v>7.7564080602308502E-2</v>
      </c>
      <c r="E525" s="7">
        <v>2.5048768386222399E-3</v>
      </c>
      <c r="F525" s="7">
        <v>0.84616575150447504</v>
      </c>
      <c r="G525" s="7">
        <v>7.3765291054594603E-2</v>
      </c>
      <c r="H525" s="9">
        <f t="shared" si="16"/>
        <v>8.0068957440930746E-2</v>
      </c>
      <c r="I525" s="9">
        <f t="shared" si="17"/>
        <v>8.3968361642500322E-2</v>
      </c>
    </row>
    <row r="526" spans="1:9" x14ac:dyDescent="0.3">
      <c r="A526" s="3" t="s">
        <v>22</v>
      </c>
      <c r="B526" s="2">
        <v>44348</v>
      </c>
      <c r="C526" s="7">
        <v>0.95664247563835303</v>
      </c>
      <c r="D526" s="7">
        <v>7.8479789124711305E-2</v>
      </c>
      <c r="E526" s="7">
        <v>2.4425610720696998E-3</v>
      </c>
      <c r="F526" s="7">
        <v>0.85259271817690296</v>
      </c>
      <c r="G526" s="7">
        <v>6.6484931626315594E-2</v>
      </c>
      <c r="H526" s="9">
        <f t="shared" si="16"/>
        <v>8.0922350196780998E-2</v>
      </c>
      <c r="I526" s="9">
        <f t="shared" si="17"/>
        <v>8.4289664348652427E-2</v>
      </c>
    </row>
    <row r="527" spans="1:9" x14ac:dyDescent="0.3">
      <c r="A527" s="3" t="s">
        <v>22</v>
      </c>
      <c r="B527" s="2">
        <v>44378</v>
      </c>
      <c r="C527" s="7">
        <v>1.0171478783458301</v>
      </c>
      <c r="D527" s="7">
        <v>7.6464948161476004E-2</v>
      </c>
      <c r="E527" s="7">
        <v>2.5817858902480598E-3</v>
      </c>
      <c r="F527" s="7">
        <v>0.85003497121082705</v>
      </c>
      <c r="G527" s="7">
        <v>7.09182947374489E-2</v>
      </c>
      <c r="H527" s="9">
        <f t="shared" si="16"/>
        <v>7.9046734051724063E-2</v>
      </c>
      <c r="I527" s="9">
        <f t="shared" si="17"/>
        <v>8.2530981992184574E-2</v>
      </c>
    </row>
    <row r="528" spans="1:9" x14ac:dyDescent="0.3">
      <c r="A528" s="3" t="s">
        <v>22</v>
      </c>
      <c r="B528" s="2">
        <v>44409</v>
      </c>
      <c r="C528" s="7">
        <v>0.98862609189015305</v>
      </c>
      <c r="D528" s="7">
        <v>8.0906037686907406E-2</v>
      </c>
      <c r="E528" s="7">
        <v>3.3473750167826101E-3</v>
      </c>
      <c r="F528" s="7">
        <v>0.84936081865167901</v>
      </c>
      <c r="G528" s="7">
        <v>6.63857686446305E-2</v>
      </c>
      <c r="H528" s="9">
        <f t="shared" si="16"/>
        <v>8.4253412703690023E-2</v>
      </c>
      <c r="I528" s="9">
        <f t="shared" si="17"/>
        <v>8.6970783851575043E-2</v>
      </c>
    </row>
    <row r="529" spans="1:9" x14ac:dyDescent="0.3">
      <c r="A529" s="3" t="s">
        <v>22</v>
      </c>
      <c r="B529" s="2">
        <v>44440</v>
      </c>
      <c r="C529" s="7">
        <v>0.97873719531652603</v>
      </c>
      <c r="D529" s="7">
        <v>7.8939030955899506E-2</v>
      </c>
      <c r="E529" s="7">
        <v>2.4131128142306901E-3</v>
      </c>
      <c r="F529" s="7">
        <v>0.86119721791631598</v>
      </c>
      <c r="G529" s="7">
        <v>5.74506383135533E-2</v>
      </c>
      <c r="H529" s="9">
        <f t="shared" si="16"/>
        <v>8.1352143770130197E-2</v>
      </c>
      <c r="I529" s="9">
        <f t="shared" si="17"/>
        <v>8.3965522072566107E-2</v>
      </c>
    </row>
    <row r="530" spans="1:9" x14ac:dyDescent="0.3">
      <c r="A530" s="3" t="s">
        <v>23</v>
      </c>
      <c r="B530" s="2">
        <v>43466</v>
      </c>
      <c r="C530" s="7">
        <v>0.86041439803089903</v>
      </c>
      <c r="D530" s="7">
        <v>0.113936268271057</v>
      </c>
      <c r="E530" s="7">
        <v>1.9476933961577601E-2</v>
      </c>
      <c r="F530" s="7">
        <v>0.745329892621026</v>
      </c>
      <c r="G530" s="7">
        <v>0.12125690514633899</v>
      </c>
      <c r="H530" s="9">
        <f t="shared" si="16"/>
        <v>0.13341320223263461</v>
      </c>
      <c r="I530" s="9">
        <f t="shared" si="17"/>
        <v>0.13259717821631578</v>
      </c>
    </row>
    <row r="531" spans="1:9" x14ac:dyDescent="0.3">
      <c r="A531" s="3" t="s">
        <v>23</v>
      </c>
      <c r="B531" s="2">
        <v>43497</v>
      </c>
      <c r="C531" s="7">
        <v>0.89119509834548705</v>
      </c>
      <c r="D531" s="7">
        <v>0.116239261740007</v>
      </c>
      <c r="E531" s="7">
        <v>1.68834012857903E-2</v>
      </c>
      <c r="F531" s="7">
        <v>0.75791219532556497</v>
      </c>
      <c r="G531" s="7">
        <v>0.10896514164863801</v>
      </c>
      <c r="H531" s="9">
        <f t="shared" si="16"/>
        <v>0.13312266302579728</v>
      </c>
      <c r="I531" s="9">
        <f t="shared" si="17"/>
        <v>0.13297382370122576</v>
      </c>
    </row>
    <row r="532" spans="1:9" x14ac:dyDescent="0.3">
      <c r="A532" s="3" t="s">
        <v>23</v>
      </c>
      <c r="B532" s="2">
        <v>43525</v>
      </c>
      <c r="C532" s="7">
        <v>1.0489412257377999</v>
      </c>
      <c r="D532" s="7">
        <v>0.111589705068221</v>
      </c>
      <c r="E532" s="7">
        <v>1.53712285863853E-2</v>
      </c>
      <c r="F532" s="7">
        <v>0.75041223614366803</v>
      </c>
      <c r="G532" s="7">
        <v>0.122626830201726</v>
      </c>
      <c r="H532" s="9">
        <f t="shared" si="16"/>
        <v>0.12696093365460628</v>
      </c>
      <c r="I532" s="9">
        <f t="shared" si="17"/>
        <v>0.12945412270340942</v>
      </c>
    </row>
    <row r="533" spans="1:9" x14ac:dyDescent="0.3">
      <c r="A533" s="3" t="s">
        <v>23</v>
      </c>
      <c r="B533" s="2">
        <v>43556</v>
      </c>
      <c r="C533" s="7">
        <v>1.0028898493301801</v>
      </c>
      <c r="D533" s="7">
        <v>0.10447434938418899</v>
      </c>
      <c r="E533" s="7">
        <v>1.7130653765592901E-2</v>
      </c>
      <c r="F533" s="7">
        <v>0.73734738143582801</v>
      </c>
      <c r="G533" s="7">
        <v>0.14104761541439101</v>
      </c>
      <c r="H533" s="9">
        <f t="shared" si="16"/>
        <v>0.1216050031497819</v>
      </c>
      <c r="I533" s="9">
        <f t="shared" si="17"/>
        <v>0.12410507540880505</v>
      </c>
    </row>
    <row r="534" spans="1:9" x14ac:dyDescent="0.3">
      <c r="A534" s="3" t="s">
        <v>23</v>
      </c>
      <c r="B534" s="2">
        <v>43586</v>
      </c>
      <c r="C534" s="7">
        <v>1.06325209241945</v>
      </c>
      <c r="D534" s="7">
        <v>0.10398953408379701</v>
      </c>
      <c r="E534" s="7">
        <v>1.4874586095222801E-2</v>
      </c>
      <c r="F534" s="7">
        <v>0.72814326436658094</v>
      </c>
      <c r="G534" s="7">
        <v>0.15299261545439899</v>
      </c>
      <c r="H534" s="9">
        <f t="shared" si="16"/>
        <v>0.1188641201790198</v>
      </c>
      <c r="I534" s="9">
        <f t="shared" si="17"/>
        <v>0.12496747427507889</v>
      </c>
    </row>
    <row r="535" spans="1:9" x14ac:dyDescent="0.3">
      <c r="A535" s="3" t="s">
        <v>23</v>
      </c>
      <c r="B535" s="2">
        <v>43617</v>
      </c>
      <c r="C535" s="7">
        <v>0.98878217577683403</v>
      </c>
      <c r="D535" s="7">
        <v>0.10558561191712899</v>
      </c>
      <c r="E535" s="7">
        <v>1.79729511208549E-2</v>
      </c>
      <c r="F535" s="7">
        <v>0.74415144058124605</v>
      </c>
      <c r="G535" s="7">
        <v>0.13228999638076999</v>
      </c>
      <c r="H535" s="9">
        <f t="shared" si="16"/>
        <v>0.12355856303798389</v>
      </c>
      <c r="I535" s="9">
        <f t="shared" si="17"/>
        <v>0.12425680580444137</v>
      </c>
    </row>
    <row r="536" spans="1:9" x14ac:dyDescent="0.3">
      <c r="A536" s="3" t="s">
        <v>23</v>
      </c>
      <c r="B536" s="2">
        <v>43647</v>
      </c>
      <c r="C536" s="7">
        <v>0.99685643436757299</v>
      </c>
      <c r="D536" s="7">
        <v>0.105681183561219</v>
      </c>
      <c r="E536" s="7">
        <v>2.09296898906439E-2</v>
      </c>
      <c r="F536" s="7">
        <v>0.748846840127947</v>
      </c>
      <c r="G536" s="7">
        <v>0.12454228642019</v>
      </c>
      <c r="H536" s="9">
        <f t="shared" si="16"/>
        <v>0.12661087345186289</v>
      </c>
      <c r="I536" s="9">
        <f t="shared" si="17"/>
        <v>0.1236719927627095</v>
      </c>
    </row>
    <row r="537" spans="1:9" x14ac:dyDescent="0.3">
      <c r="A537" s="3" t="s">
        <v>23</v>
      </c>
      <c r="B537" s="2">
        <v>43678</v>
      </c>
      <c r="C537" s="7">
        <v>0.98173456455237995</v>
      </c>
      <c r="D537" s="7">
        <v>0.11367672347911401</v>
      </c>
      <c r="E537" s="7">
        <v>1.93098899951103E-2</v>
      </c>
      <c r="F537" s="7">
        <v>0.76044487544303796</v>
      </c>
      <c r="G537" s="7">
        <v>0.106568511082738</v>
      </c>
      <c r="H537" s="9">
        <f t="shared" si="16"/>
        <v>0.1329866134742243</v>
      </c>
      <c r="I537" s="9">
        <f t="shared" si="17"/>
        <v>0.13004680769733259</v>
      </c>
    </row>
    <row r="538" spans="1:9" x14ac:dyDescent="0.3">
      <c r="A538" s="3" t="s">
        <v>23</v>
      </c>
      <c r="B538" s="2">
        <v>43709</v>
      </c>
      <c r="C538" s="7">
        <v>0.97210332483165796</v>
      </c>
      <c r="D538" s="7">
        <v>0.113206367415569</v>
      </c>
      <c r="E538" s="7">
        <v>2.2731391639208599E-2</v>
      </c>
      <c r="F538" s="7">
        <v>0.75864718906745598</v>
      </c>
      <c r="G538" s="7">
        <v>0.10541505187776699</v>
      </c>
      <c r="H538" s="9">
        <f t="shared" si="16"/>
        <v>0.13593775905477759</v>
      </c>
      <c r="I538" s="9">
        <f t="shared" si="17"/>
        <v>0.1298456220930414</v>
      </c>
    </row>
    <row r="539" spans="1:9" x14ac:dyDescent="0.3">
      <c r="A539" s="3" t="s">
        <v>23</v>
      </c>
      <c r="B539" s="2">
        <v>43739</v>
      </c>
      <c r="C539" s="7">
        <v>1.01135048599751</v>
      </c>
      <c r="D539" s="7">
        <v>0.11575912715429</v>
      </c>
      <c r="E539" s="7">
        <v>1.8830522300199899E-2</v>
      </c>
      <c r="F539" s="7">
        <v>0.76700978686071397</v>
      </c>
      <c r="G539" s="7">
        <v>9.8400563684795994E-2</v>
      </c>
      <c r="H539" s="9">
        <f t="shared" si="16"/>
        <v>0.1345896494544899</v>
      </c>
      <c r="I539" s="9">
        <f t="shared" si="17"/>
        <v>0.13113185717856224</v>
      </c>
    </row>
    <row r="540" spans="1:9" x14ac:dyDescent="0.3">
      <c r="A540" s="3" t="s">
        <v>23</v>
      </c>
      <c r="B540" s="2">
        <v>43770</v>
      </c>
      <c r="C540" s="7">
        <v>1.05347601550725</v>
      </c>
      <c r="D540" s="7">
        <v>0.11568595306377601</v>
      </c>
      <c r="E540" s="7">
        <v>2.3949632166838201E-2</v>
      </c>
      <c r="F540" s="7">
        <v>0.76164849232556098</v>
      </c>
      <c r="G540" s="7">
        <v>9.8715922443824794E-2</v>
      </c>
      <c r="H540" s="9">
        <f t="shared" si="16"/>
        <v>0.1396355852306142</v>
      </c>
      <c r="I540" s="9">
        <f t="shared" si="17"/>
        <v>0.13186072161162868</v>
      </c>
    </row>
    <row r="541" spans="1:9" x14ac:dyDescent="0.3">
      <c r="A541" s="3" t="s">
        <v>23</v>
      </c>
      <c r="B541" s="2">
        <v>43800</v>
      </c>
      <c r="C541" s="7">
        <v>1.1290043351029699</v>
      </c>
      <c r="D541" s="7">
        <v>0.130801967941929</v>
      </c>
      <c r="E541" s="7">
        <v>1.51251430547813E-2</v>
      </c>
      <c r="F541" s="7">
        <v>0.78062370148139604</v>
      </c>
      <c r="G541" s="7">
        <v>7.3449187521893097E-2</v>
      </c>
      <c r="H541" s="9">
        <f t="shared" si="16"/>
        <v>0.1459271109967103</v>
      </c>
      <c r="I541" s="9">
        <f t="shared" si="17"/>
        <v>0.14351358792065808</v>
      </c>
    </row>
    <row r="542" spans="1:9" x14ac:dyDescent="0.3">
      <c r="A542" s="3" t="s">
        <v>23</v>
      </c>
      <c r="B542" s="2">
        <v>43831</v>
      </c>
      <c r="C542" s="7">
        <v>0.92659422767238397</v>
      </c>
      <c r="D542" s="7">
        <v>0.103505929022983</v>
      </c>
      <c r="E542" s="7">
        <v>2.2088010574433999E-2</v>
      </c>
      <c r="F542" s="7">
        <v>0.75605057157951205</v>
      </c>
      <c r="G542" s="7">
        <v>0.11835548882307199</v>
      </c>
      <c r="H542" s="9">
        <f t="shared" si="16"/>
        <v>0.12559393959741699</v>
      </c>
      <c r="I542" s="9">
        <f t="shared" si="17"/>
        <v>0.1204178305328758</v>
      </c>
    </row>
    <row r="543" spans="1:9" x14ac:dyDescent="0.3">
      <c r="A543" s="3" t="s">
        <v>23</v>
      </c>
      <c r="B543" s="2">
        <v>43862</v>
      </c>
      <c r="C543" s="7">
        <v>0.94945272021250204</v>
      </c>
      <c r="D543" s="7">
        <v>0.109453240644376</v>
      </c>
      <c r="E543" s="7">
        <v>1.6612062485077898E-2</v>
      </c>
      <c r="F543" s="7">
        <v>0.76491229483256695</v>
      </c>
      <c r="G543" s="7">
        <v>0.109022402037979</v>
      </c>
      <c r="H543" s="9">
        <f t="shared" si="16"/>
        <v>0.12606530312945391</v>
      </c>
      <c r="I543" s="9">
        <f t="shared" si="17"/>
        <v>0.12518018632181355</v>
      </c>
    </row>
    <row r="544" spans="1:9" x14ac:dyDescent="0.3">
      <c r="A544" s="3" t="s">
        <v>23</v>
      </c>
      <c r="B544" s="2">
        <v>43891</v>
      </c>
      <c r="C544" s="7">
        <v>0.88437003222405797</v>
      </c>
      <c r="D544" s="7">
        <v>7.55403082093766E-2</v>
      </c>
      <c r="E544" s="7">
        <v>2.42103077635329E-2</v>
      </c>
      <c r="F544" s="7">
        <v>0.79079509798106196</v>
      </c>
      <c r="G544" s="7">
        <v>0.109454286046029</v>
      </c>
      <c r="H544" s="9">
        <f t="shared" si="16"/>
        <v>9.9750615972909504E-2</v>
      </c>
      <c r="I544" s="9">
        <f t="shared" si="17"/>
        <v>8.7195222161763133E-2</v>
      </c>
    </row>
    <row r="545" spans="1:9" x14ac:dyDescent="0.3">
      <c r="A545" s="3" t="s">
        <v>23</v>
      </c>
      <c r="B545" s="2">
        <v>43922</v>
      </c>
      <c r="C545" s="7">
        <v>0.54268893937928198</v>
      </c>
      <c r="D545" s="7">
        <v>2.0084247936056E-2</v>
      </c>
      <c r="E545" s="7">
        <v>3.5144346385862002E-2</v>
      </c>
      <c r="F545" s="7">
        <v>0.78365712067823201</v>
      </c>
      <c r="G545" s="7">
        <v>0.16111428499985</v>
      </c>
      <c r="H545" s="9">
        <f t="shared" si="16"/>
        <v>5.5228594321917998E-2</v>
      </c>
      <c r="I545" s="9">
        <f t="shared" si="17"/>
        <v>2.4988446184725802E-2</v>
      </c>
    </row>
    <row r="546" spans="1:9" x14ac:dyDescent="0.3">
      <c r="A546" s="3" t="s">
        <v>23</v>
      </c>
      <c r="B546" s="2">
        <v>43952</v>
      </c>
      <c r="C546" s="7">
        <v>0.67520802469314101</v>
      </c>
      <c r="D546" s="7">
        <v>2.0051956081859099E-2</v>
      </c>
      <c r="E546" s="7">
        <v>2.9220806034531199E-2</v>
      </c>
      <c r="F546" s="7">
        <v>0.79107735037072102</v>
      </c>
      <c r="G546" s="7">
        <v>0.159649887512888</v>
      </c>
      <c r="H546" s="9">
        <f t="shared" si="16"/>
        <v>4.9272762116390298E-2</v>
      </c>
      <c r="I546" s="9">
        <f t="shared" si="17"/>
        <v>2.4721035132554872E-2</v>
      </c>
    </row>
    <row r="547" spans="1:9" x14ac:dyDescent="0.3">
      <c r="A547" s="3" t="s">
        <v>23</v>
      </c>
      <c r="B547" s="2">
        <v>43983</v>
      </c>
      <c r="C547" s="7">
        <v>0.81804604534256198</v>
      </c>
      <c r="D547" s="7">
        <v>4.1159905490981502E-2</v>
      </c>
      <c r="E547" s="7">
        <v>2.0501683913914801E-2</v>
      </c>
      <c r="F547" s="7">
        <v>0.78195175493348301</v>
      </c>
      <c r="G547" s="7">
        <v>0.15638665566161999</v>
      </c>
      <c r="H547" s="9">
        <f t="shared" si="16"/>
        <v>6.16615894048963E-2</v>
      </c>
      <c r="I547" s="9">
        <f t="shared" si="17"/>
        <v>5.0005251377141284E-2</v>
      </c>
    </row>
    <row r="548" spans="1:9" x14ac:dyDescent="0.3">
      <c r="A548" s="3" t="s">
        <v>23</v>
      </c>
      <c r="B548" s="2">
        <v>44013</v>
      </c>
      <c r="C548" s="7">
        <v>0.95603792853140401</v>
      </c>
      <c r="D548" s="7">
        <v>6.5166569356705603E-2</v>
      </c>
      <c r="E548" s="7">
        <v>1.85210282783092E-2</v>
      </c>
      <c r="F548" s="7">
        <v>0.76002218312231096</v>
      </c>
      <c r="G548" s="7">
        <v>0.156290219242674</v>
      </c>
      <c r="H548" s="9">
        <f t="shared" si="16"/>
        <v>8.3687597635014807E-2</v>
      </c>
      <c r="I548" s="9">
        <f t="shared" si="17"/>
        <v>7.8971713030422941E-2</v>
      </c>
    </row>
    <row r="549" spans="1:9" x14ac:dyDescent="0.3">
      <c r="A549" s="3" t="s">
        <v>23</v>
      </c>
      <c r="B549" s="2">
        <v>44044</v>
      </c>
      <c r="C549" s="7">
        <v>0.97431870342925397</v>
      </c>
      <c r="D549" s="7">
        <v>7.5808511103707302E-2</v>
      </c>
      <c r="E549" s="7">
        <v>1.90478653273684E-2</v>
      </c>
      <c r="F549" s="7">
        <v>0.76405782683342405</v>
      </c>
      <c r="G549" s="7">
        <v>0.14108579673550001</v>
      </c>
      <c r="H549" s="9">
        <f t="shared" si="16"/>
        <v>9.4856376431075695E-2</v>
      </c>
      <c r="I549" s="9">
        <f t="shared" si="17"/>
        <v>9.0262590223471953E-2</v>
      </c>
    </row>
    <row r="550" spans="1:9" x14ac:dyDescent="0.3">
      <c r="A550" s="3" t="s">
        <v>23</v>
      </c>
      <c r="B550" s="2">
        <v>44075</v>
      </c>
      <c r="C550" s="7">
        <v>0.96573494168334895</v>
      </c>
      <c r="D550" s="7">
        <v>7.3015669705421699E-2</v>
      </c>
      <c r="E550" s="7">
        <v>2.25658661708866E-2</v>
      </c>
      <c r="F550" s="7">
        <v>0.75601679414588896</v>
      </c>
      <c r="G550" s="7">
        <v>0.14840166997780199</v>
      </c>
      <c r="H550" s="9">
        <f t="shared" si="16"/>
        <v>9.5581535876308299E-2</v>
      </c>
      <c r="I550" s="9">
        <f t="shared" si="17"/>
        <v>8.8073354047227354E-2</v>
      </c>
    </row>
    <row r="551" spans="1:9" x14ac:dyDescent="0.3">
      <c r="A551" s="3" t="s">
        <v>23</v>
      </c>
      <c r="B551" s="2">
        <v>44105</v>
      </c>
      <c r="C551" s="7">
        <v>0.97740507437075697</v>
      </c>
      <c r="D551" s="7">
        <v>7.7832257640041494E-2</v>
      </c>
      <c r="E551" s="7">
        <v>1.9109991307720901E-2</v>
      </c>
      <c r="F551" s="7">
        <v>0.77211636851711696</v>
      </c>
      <c r="G551" s="7">
        <v>0.130941382535121</v>
      </c>
      <c r="H551" s="9">
        <f t="shared" si="16"/>
        <v>9.6942248947762391E-2</v>
      </c>
      <c r="I551" s="9">
        <f t="shared" si="17"/>
        <v>9.1572896578398649E-2</v>
      </c>
    </row>
    <row r="552" spans="1:9" x14ac:dyDescent="0.3">
      <c r="A552" s="3" t="s">
        <v>23</v>
      </c>
      <c r="B552" s="2">
        <v>44136</v>
      </c>
      <c r="C552" s="7">
        <v>0.78914964749595895</v>
      </c>
      <c r="D552" s="7">
        <v>4.1437266030969297E-2</v>
      </c>
      <c r="E552" s="7">
        <v>2.9209461400199602E-2</v>
      </c>
      <c r="F552" s="7">
        <v>0.76625791739715998</v>
      </c>
      <c r="G552" s="7">
        <v>0.16309535517167101</v>
      </c>
      <c r="H552" s="9">
        <f t="shared" si="16"/>
        <v>7.0646727431168899E-2</v>
      </c>
      <c r="I552" s="9">
        <f t="shared" si="17"/>
        <v>5.1303099091287926E-2</v>
      </c>
    </row>
    <row r="553" spans="1:9" x14ac:dyDescent="0.3">
      <c r="A553" s="3" t="s">
        <v>23</v>
      </c>
      <c r="B553" s="2">
        <v>44166</v>
      </c>
      <c r="C553" s="7">
        <v>1.01961860952379</v>
      </c>
      <c r="D553" s="7">
        <v>9.4726955865928997E-2</v>
      </c>
      <c r="E553" s="7">
        <v>1.41447361888696E-2</v>
      </c>
      <c r="F553" s="7">
        <v>0.79271931640745996</v>
      </c>
      <c r="G553" s="7">
        <v>9.8408991537741797E-2</v>
      </c>
      <c r="H553" s="9">
        <f t="shared" si="16"/>
        <v>0.1088716920547986</v>
      </c>
      <c r="I553" s="9">
        <f t="shared" si="17"/>
        <v>0.10674106007935</v>
      </c>
    </row>
    <row r="554" spans="1:9" x14ac:dyDescent="0.3">
      <c r="A554" s="3" t="s">
        <v>23</v>
      </c>
      <c r="B554" s="2">
        <v>44197</v>
      </c>
      <c r="C554" s="7">
        <v>0.63528944215114902</v>
      </c>
      <c r="D554" s="7">
        <v>2.7084102293703699E-2</v>
      </c>
      <c r="E554" s="7">
        <v>2.6636416180277799E-2</v>
      </c>
      <c r="F554" s="7">
        <v>0.76527043821018603</v>
      </c>
      <c r="G554" s="7">
        <v>0.18100904331583201</v>
      </c>
      <c r="H554" s="9">
        <f t="shared" si="16"/>
        <v>5.3720518473981502E-2</v>
      </c>
      <c r="I554" s="9">
        <f t="shared" si="17"/>
        <v>3.4181797300586986E-2</v>
      </c>
    </row>
    <row r="555" spans="1:9" x14ac:dyDescent="0.3">
      <c r="A555" s="3" t="s">
        <v>23</v>
      </c>
      <c r="B555" s="2">
        <v>44228</v>
      </c>
      <c r="C555" s="7">
        <v>0.65724934871219498</v>
      </c>
      <c r="D555" s="7">
        <v>2.7815544476184301E-2</v>
      </c>
      <c r="E555" s="7">
        <v>1.82175382889147E-2</v>
      </c>
      <c r="F555" s="7">
        <v>0.76039138663813399</v>
      </c>
      <c r="G555" s="7">
        <v>0.19357553059676699</v>
      </c>
      <c r="H555" s="9">
        <f t="shared" si="16"/>
        <v>4.6033082765099001E-2</v>
      </c>
      <c r="I555" s="9">
        <f t="shared" si="17"/>
        <v>3.5289647144894298E-2</v>
      </c>
    </row>
    <row r="556" spans="1:9" x14ac:dyDescent="0.3">
      <c r="A556" s="3" t="s">
        <v>23</v>
      </c>
      <c r="B556" s="2">
        <v>44256</v>
      </c>
      <c r="C556" s="7">
        <v>0.83715505267225498</v>
      </c>
      <c r="D556" s="7">
        <v>2.8128374699739701E-2</v>
      </c>
      <c r="E556" s="7">
        <v>1.9101242697224199E-2</v>
      </c>
      <c r="F556" s="7">
        <v>0.74756237836368999</v>
      </c>
      <c r="G556" s="7">
        <v>0.20520800423934599</v>
      </c>
      <c r="H556" s="9">
        <f t="shared" si="16"/>
        <v>4.7229617396963901E-2</v>
      </c>
      <c r="I556" s="9">
        <f t="shared" si="17"/>
        <v>3.6262356601071397E-2</v>
      </c>
    </row>
    <row r="557" spans="1:9" x14ac:dyDescent="0.3">
      <c r="A557" s="3" t="s">
        <v>23</v>
      </c>
      <c r="B557" s="2">
        <v>44287</v>
      </c>
      <c r="C557" s="7">
        <v>0.98909582684699304</v>
      </c>
      <c r="D557" s="7">
        <v>6.3458685666969494E-2</v>
      </c>
      <c r="E557" s="7">
        <v>1.91752071031078E-2</v>
      </c>
      <c r="F557" s="7">
        <v>0.75067553136519005</v>
      </c>
      <c r="G557" s="7">
        <v>0.16669057586473299</v>
      </c>
      <c r="H557" s="9">
        <f t="shared" si="16"/>
        <v>8.2633892770077294E-2</v>
      </c>
      <c r="I557" s="9">
        <f t="shared" si="17"/>
        <v>7.7946221076791791E-2</v>
      </c>
    </row>
    <row r="558" spans="1:9" x14ac:dyDescent="0.3">
      <c r="A558" s="3" t="s">
        <v>23</v>
      </c>
      <c r="B558" s="2">
        <v>44317</v>
      </c>
      <c r="C558" s="7">
        <v>1.07168911727984</v>
      </c>
      <c r="D558" s="7">
        <v>7.06750753356295E-2</v>
      </c>
      <c r="E558" s="7">
        <v>1.5578655521983301E-2</v>
      </c>
      <c r="F558" s="7">
        <v>0.76088254325539195</v>
      </c>
      <c r="G558" s="7">
        <v>0.15286372588699601</v>
      </c>
      <c r="H558" s="9">
        <f t="shared" si="16"/>
        <v>8.6253730857612801E-2</v>
      </c>
      <c r="I558" s="9">
        <f t="shared" si="17"/>
        <v>8.4991194543296081E-2</v>
      </c>
    </row>
    <row r="559" spans="1:9" x14ac:dyDescent="0.3">
      <c r="A559" s="3" t="s">
        <v>23</v>
      </c>
      <c r="B559" s="2">
        <v>44348</v>
      </c>
      <c r="C559" s="7">
        <v>1.0295678053225401</v>
      </c>
      <c r="D559" s="7">
        <v>7.2108155054265696E-2</v>
      </c>
      <c r="E559" s="7">
        <v>1.63543217357906E-2</v>
      </c>
      <c r="F559" s="7">
        <v>0.75209988672364103</v>
      </c>
      <c r="G559" s="7">
        <v>0.15943763648630299</v>
      </c>
      <c r="H559" s="9">
        <f t="shared" si="16"/>
        <v>8.8462476790056296E-2</v>
      </c>
      <c r="I559" s="9">
        <f t="shared" si="17"/>
        <v>8.7487808173674853E-2</v>
      </c>
    </row>
    <row r="560" spans="1:9" x14ac:dyDescent="0.3">
      <c r="A560" s="3" t="s">
        <v>23</v>
      </c>
      <c r="B560" s="2">
        <v>44378</v>
      </c>
      <c r="C560" s="7">
        <v>1.09333564729968</v>
      </c>
      <c r="D560" s="7">
        <v>7.4138224339852496E-2</v>
      </c>
      <c r="E560" s="7">
        <v>1.5911487491858601E-2</v>
      </c>
      <c r="F560" s="7">
        <v>0.749482567462469</v>
      </c>
      <c r="G560" s="7">
        <v>0.16046772070581999</v>
      </c>
      <c r="H560" s="9">
        <f t="shared" si="16"/>
        <v>9.0049711831711093E-2</v>
      </c>
      <c r="I560" s="9">
        <f t="shared" si="17"/>
        <v>9.001499850145421E-2</v>
      </c>
    </row>
    <row r="561" spans="1:9" x14ac:dyDescent="0.3">
      <c r="A561" s="3" t="s">
        <v>23</v>
      </c>
      <c r="B561" s="2">
        <v>44409</v>
      </c>
      <c r="C561" s="7">
        <v>1.0683757271083301</v>
      </c>
      <c r="D561" s="7">
        <v>8.25018812637901E-2</v>
      </c>
      <c r="E561" s="7">
        <v>1.6923218638444499E-2</v>
      </c>
      <c r="F561" s="7">
        <v>0.74593013703682098</v>
      </c>
      <c r="G561" s="7">
        <v>0.15464476306094399</v>
      </c>
      <c r="H561" s="9">
        <f t="shared" si="16"/>
        <v>9.9425099902234595E-2</v>
      </c>
      <c r="I561" s="9">
        <f t="shared" si="17"/>
        <v>9.9587992063644312E-2</v>
      </c>
    </row>
    <row r="562" spans="1:9" x14ac:dyDescent="0.3">
      <c r="A562" s="3" t="s">
        <v>23</v>
      </c>
      <c r="B562" s="2">
        <v>44440</v>
      </c>
      <c r="C562" s="7">
        <v>1.06286849901633</v>
      </c>
      <c r="D562" s="7">
        <v>8.1425811200250803E-2</v>
      </c>
      <c r="E562" s="7">
        <v>1.9323218282033702E-2</v>
      </c>
      <c r="F562" s="7">
        <v>0.74591259028025303</v>
      </c>
      <c r="G562" s="7">
        <v>0.15333838023746299</v>
      </c>
      <c r="H562" s="9">
        <f t="shared" si="16"/>
        <v>0.10074902948228451</v>
      </c>
      <c r="I562" s="9">
        <f t="shared" si="17"/>
        <v>9.8418991617627211E-2</v>
      </c>
    </row>
    <row r="563" spans="1:9" x14ac:dyDescent="0.3">
      <c r="A563" s="3" t="s">
        <v>24</v>
      </c>
      <c r="B563" s="2">
        <v>43466</v>
      </c>
      <c r="C563" s="7">
        <v>1.0548401769143201</v>
      </c>
      <c r="D563" s="7">
        <v>9.6087377326166706E-2</v>
      </c>
      <c r="E563" s="7">
        <v>1.46541392850984E-3</v>
      </c>
      <c r="F563" s="7">
        <v>0.38447762167555799</v>
      </c>
      <c r="G563" s="7">
        <v>0.51796958706976504</v>
      </c>
      <c r="H563" s="9">
        <f t="shared" si="16"/>
        <v>9.7552791254676544E-2</v>
      </c>
      <c r="I563" s="9">
        <f t="shared" si="17"/>
        <v>0.1999466826043689</v>
      </c>
    </row>
    <row r="564" spans="1:9" x14ac:dyDescent="0.3">
      <c r="A564" s="3" t="s">
        <v>24</v>
      </c>
      <c r="B564" s="2">
        <v>43497</v>
      </c>
      <c r="C564" s="7">
        <v>0.88013795215270196</v>
      </c>
      <c r="D564" s="7">
        <v>0.117737047490685</v>
      </c>
      <c r="E564" s="7">
        <v>2.6589389508458699E-3</v>
      </c>
      <c r="F564" s="7">
        <v>0.46470987924850798</v>
      </c>
      <c r="G564" s="7">
        <v>0.41489413430996103</v>
      </c>
      <c r="H564" s="9">
        <f t="shared" si="16"/>
        <v>0.12039598644153088</v>
      </c>
      <c r="I564" s="9">
        <f t="shared" si="17"/>
        <v>0.20214210443143962</v>
      </c>
    </row>
    <row r="565" spans="1:9" x14ac:dyDescent="0.3">
      <c r="A565" s="3" t="s">
        <v>24</v>
      </c>
      <c r="B565" s="2">
        <v>43525</v>
      </c>
      <c r="C565" s="7">
        <v>1.01035124657474</v>
      </c>
      <c r="D565" s="7">
        <v>0.12267212553663701</v>
      </c>
      <c r="E565" s="7">
        <v>2.4647897557422099E-3</v>
      </c>
      <c r="F565" s="7">
        <v>0.47349215257278998</v>
      </c>
      <c r="G565" s="7">
        <v>0.40137093213483099</v>
      </c>
      <c r="H565" s="9">
        <f t="shared" si="16"/>
        <v>0.12513691529237922</v>
      </c>
      <c r="I565" s="9">
        <f t="shared" si="17"/>
        <v>0.20576899697120116</v>
      </c>
    </row>
    <row r="566" spans="1:9" x14ac:dyDescent="0.3">
      <c r="A566" s="3" t="s">
        <v>24</v>
      </c>
      <c r="B566" s="2">
        <v>43556</v>
      </c>
      <c r="C566" s="7">
        <v>1.0229555271298101</v>
      </c>
      <c r="D566" s="7">
        <v>0.117720521670031</v>
      </c>
      <c r="E566" s="7">
        <v>2.3535584677412502E-3</v>
      </c>
      <c r="F566" s="7">
        <v>0.45405271525718799</v>
      </c>
      <c r="G566" s="7">
        <v>0.42587320460504002</v>
      </c>
      <c r="H566" s="9">
        <f t="shared" si="16"/>
        <v>0.12007408013777225</v>
      </c>
      <c r="I566" s="9">
        <f t="shared" si="17"/>
        <v>0.20588672933115201</v>
      </c>
    </row>
    <row r="567" spans="1:9" x14ac:dyDescent="0.3">
      <c r="A567" s="3" t="s">
        <v>24</v>
      </c>
      <c r="B567" s="2">
        <v>43586</v>
      </c>
      <c r="C567" s="7">
        <v>1.1050554021824901</v>
      </c>
      <c r="D567" s="7">
        <v>0.112888063469754</v>
      </c>
      <c r="E567" s="7">
        <v>2.0624527756800399E-3</v>
      </c>
      <c r="F567" s="7">
        <v>0.42251956507274302</v>
      </c>
      <c r="G567" s="7">
        <v>0.46252991868182303</v>
      </c>
      <c r="H567" s="9">
        <f t="shared" si="16"/>
        <v>0.11495051624543404</v>
      </c>
      <c r="I567" s="9">
        <f t="shared" si="17"/>
        <v>0.21084507850039666</v>
      </c>
    </row>
    <row r="568" spans="1:9" x14ac:dyDescent="0.3">
      <c r="A568" s="3" t="s">
        <v>24</v>
      </c>
      <c r="B568" s="2">
        <v>43617</v>
      </c>
      <c r="C568" s="7">
        <v>0.99006204913593499</v>
      </c>
      <c r="D568" s="7">
        <v>0.125286768761665</v>
      </c>
      <c r="E568" s="7">
        <v>2.0713542796282499E-3</v>
      </c>
      <c r="F568" s="7">
        <v>0.469273738291341</v>
      </c>
      <c r="G568" s="7">
        <v>0.40336813866736598</v>
      </c>
      <c r="H568" s="9">
        <f t="shared" si="16"/>
        <v>0.12735812304129326</v>
      </c>
      <c r="I568" s="9">
        <f t="shared" si="17"/>
        <v>0.21072164611581826</v>
      </c>
    </row>
    <row r="569" spans="1:9" x14ac:dyDescent="0.3">
      <c r="A569" s="3" t="s">
        <v>24</v>
      </c>
      <c r="B569" s="2">
        <v>43647</v>
      </c>
      <c r="C569" s="7">
        <v>1.0330518485672</v>
      </c>
      <c r="D569" s="7">
        <v>0.122738841438431</v>
      </c>
      <c r="E569" s="7">
        <v>4.5929390192459996E-3</v>
      </c>
      <c r="F569" s="7">
        <v>0.45991085460231101</v>
      </c>
      <c r="G569" s="7">
        <v>0.41275736494001303</v>
      </c>
      <c r="H569" s="9">
        <f t="shared" si="16"/>
        <v>0.12733178045767701</v>
      </c>
      <c r="I569" s="9">
        <f t="shared" si="17"/>
        <v>0.21065632106645507</v>
      </c>
    </row>
    <row r="570" spans="1:9" x14ac:dyDescent="0.3">
      <c r="A570" s="3" t="s">
        <v>24</v>
      </c>
      <c r="B570" s="2">
        <v>43678</v>
      </c>
      <c r="C570" s="7">
        <v>1.0134225741934699</v>
      </c>
      <c r="D570" s="7">
        <v>0.126631860110415</v>
      </c>
      <c r="E570" s="7">
        <v>7.9913901121736793E-3</v>
      </c>
      <c r="F570" s="7">
        <v>0.470130850649782</v>
      </c>
      <c r="G570" s="7">
        <v>0.39524589912762997</v>
      </c>
      <c r="H570" s="9">
        <f t="shared" si="16"/>
        <v>0.13462325022258867</v>
      </c>
      <c r="I570" s="9">
        <f t="shared" si="17"/>
        <v>0.21219801074551511</v>
      </c>
    </row>
    <row r="571" spans="1:9" x14ac:dyDescent="0.3">
      <c r="A571" s="3" t="s">
        <v>24</v>
      </c>
      <c r="B571" s="2">
        <v>43709</v>
      </c>
      <c r="C571" s="7">
        <v>0.97631659931099701</v>
      </c>
      <c r="D571" s="7">
        <v>0.11750224841196701</v>
      </c>
      <c r="E571" s="7">
        <v>7.8997705149394196E-3</v>
      </c>
      <c r="F571" s="7">
        <v>0.45934331845784299</v>
      </c>
      <c r="G571" s="7">
        <v>0.41525466261525201</v>
      </c>
      <c r="H571" s="9">
        <f t="shared" si="16"/>
        <v>0.12540201892690642</v>
      </c>
      <c r="I571" s="9">
        <f t="shared" si="17"/>
        <v>0.20369793088569654</v>
      </c>
    </row>
    <row r="572" spans="1:9" x14ac:dyDescent="0.3">
      <c r="A572" s="3" t="s">
        <v>24</v>
      </c>
      <c r="B572" s="2">
        <v>43739</v>
      </c>
      <c r="C572" s="7">
        <v>0.94962235443672904</v>
      </c>
      <c r="D572" s="7">
        <v>0.13014612407711301</v>
      </c>
      <c r="E572" s="7">
        <v>8.7618454982525493E-3</v>
      </c>
      <c r="F572" s="7">
        <v>0.48260911546122598</v>
      </c>
      <c r="G572" s="7">
        <v>0.37848291496340802</v>
      </c>
      <c r="H572" s="9">
        <f t="shared" si="16"/>
        <v>0.13890796957536555</v>
      </c>
      <c r="I572" s="9">
        <f t="shared" si="17"/>
        <v>0.21239495916047568</v>
      </c>
    </row>
    <row r="573" spans="1:9" x14ac:dyDescent="0.3">
      <c r="A573" s="3" t="s">
        <v>24</v>
      </c>
      <c r="B573" s="2">
        <v>43770</v>
      </c>
      <c r="C573" s="7">
        <v>0.91774166115991695</v>
      </c>
      <c r="D573" s="7">
        <v>0.146143867495443</v>
      </c>
      <c r="E573" s="7">
        <v>8.2564228497369295E-3</v>
      </c>
      <c r="F573" s="7">
        <v>0.50984725537528397</v>
      </c>
      <c r="G573" s="7">
        <v>0.33575245427953698</v>
      </c>
      <c r="H573" s="9">
        <f t="shared" si="16"/>
        <v>0.15440029034517994</v>
      </c>
      <c r="I573" s="9">
        <f t="shared" si="17"/>
        <v>0.22278330056646647</v>
      </c>
    </row>
    <row r="574" spans="1:9" x14ac:dyDescent="0.3">
      <c r="A574" s="3" t="s">
        <v>24</v>
      </c>
      <c r="B574" s="2">
        <v>43800</v>
      </c>
      <c r="C574" s="7">
        <v>1.04644260824168</v>
      </c>
      <c r="D574" s="7">
        <v>0.16784754316606901</v>
      </c>
      <c r="E574" s="7">
        <v>7.3474387092286302E-3</v>
      </c>
      <c r="F574" s="7">
        <v>0.50221031048768205</v>
      </c>
      <c r="G574" s="7">
        <v>0.32259470763701997</v>
      </c>
      <c r="H574" s="9">
        <f t="shared" si="16"/>
        <v>0.17519498187529764</v>
      </c>
      <c r="I574" s="9">
        <f t="shared" si="17"/>
        <v>0.25049709103596801</v>
      </c>
    </row>
    <row r="575" spans="1:9" x14ac:dyDescent="0.3">
      <c r="A575" s="3" t="s">
        <v>24</v>
      </c>
      <c r="B575" s="2">
        <v>43831</v>
      </c>
      <c r="C575" s="7">
        <v>1.0026640694225599</v>
      </c>
      <c r="D575" s="7">
        <v>9.5422828298732595E-2</v>
      </c>
      <c r="E575" s="7">
        <v>9.0437054079056303E-3</v>
      </c>
      <c r="F575" s="7">
        <v>0.40056273075210802</v>
      </c>
      <c r="G575" s="7">
        <v>0.49497073554125398</v>
      </c>
      <c r="H575" s="9">
        <f t="shared" si="16"/>
        <v>0.10446653370663822</v>
      </c>
      <c r="I575" s="9">
        <f t="shared" si="17"/>
        <v>0.19239033588264481</v>
      </c>
    </row>
    <row r="576" spans="1:9" x14ac:dyDescent="0.3">
      <c r="A576" s="3" t="s">
        <v>24</v>
      </c>
      <c r="B576" s="2">
        <v>43862</v>
      </c>
      <c r="C576" s="7">
        <v>0.90471334748226995</v>
      </c>
      <c r="D576" s="7">
        <v>0.109793509422523</v>
      </c>
      <c r="E576" s="7">
        <v>7.4288394601196303E-3</v>
      </c>
      <c r="F576" s="7">
        <v>0.452919923728554</v>
      </c>
      <c r="G576" s="7">
        <v>0.42985772738880301</v>
      </c>
      <c r="H576" s="9">
        <f t="shared" si="16"/>
        <v>0.11722234888264263</v>
      </c>
      <c r="I576" s="9">
        <f t="shared" si="17"/>
        <v>0.19511442761851697</v>
      </c>
    </row>
    <row r="577" spans="1:9" x14ac:dyDescent="0.3">
      <c r="A577" s="3" t="s">
        <v>24</v>
      </c>
      <c r="B577" s="2">
        <v>43891</v>
      </c>
      <c r="C577" s="7">
        <v>0.68893904749286905</v>
      </c>
      <c r="D577" s="7">
        <v>0.11267953417745399</v>
      </c>
      <c r="E577" s="7">
        <v>1.0533784454056699E-2</v>
      </c>
      <c r="F577" s="7">
        <v>0.53824213550420497</v>
      </c>
      <c r="G577" s="7">
        <v>0.33854454586428501</v>
      </c>
      <c r="H577" s="9">
        <f t="shared" si="16"/>
        <v>0.12321331863151069</v>
      </c>
      <c r="I577" s="9">
        <f t="shared" si="17"/>
        <v>0.17310767090080326</v>
      </c>
    </row>
    <row r="578" spans="1:9" x14ac:dyDescent="0.3">
      <c r="A578" s="3" t="s">
        <v>24</v>
      </c>
      <c r="B578" s="2">
        <v>43922</v>
      </c>
      <c r="C578" s="7">
        <v>0.421789370506234</v>
      </c>
      <c r="D578" s="7">
        <v>7.4625662066420795E-2</v>
      </c>
      <c r="E578" s="7">
        <v>1.8966822207506701E-2</v>
      </c>
      <c r="F578" s="7">
        <v>0.46110001109042797</v>
      </c>
      <c r="G578" s="7">
        <v>0.445307504635645</v>
      </c>
      <c r="H578" s="9">
        <f t="shared" si="16"/>
        <v>9.3592484273927495E-2</v>
      </c>
      <c r="I578" s="9">
        <f t="shared" si="17"/>
        <v>0.13929827485525795</v>
      </c>
    </row>
    <row r="579" spans="1:9" x14ac:dyDescent="0.3">
      <c r="A579" s="3" t="s">
        <v>24</v>
      </c>
      <c r="B579" s="2">
        <v>43952</v>
      </c>
      <c r="C579" s="7">
        <v>0.51356209671675601</v>
      </c>
      <c r="D579" s="7">
        <v>7.6135834540063299E-2</v>
      </c>
      <c r="E579" s="7">
        <v>1.6317821922461302E-2</v>
      </c>
      <c r="F579" s="7">
        <v>0.474036894898682</v>
      </c>
      <c r="G579" s="7">
        <v>0.43350944863879398</v>
      </c>
      <c r="H579" s="9">
        <f t="shared" ref="H579:H642" si="18">D579+E579</f>
        <v>9.2453656462524597E-2</v>
      </c>
      <c r="I579" s="9">
        <f t="shared" ref="I579:I642" si="19">D579/(D579+F579)</f>
        <v>0.1383853296722517</v>
      </c>
    </row>
    <row r="580" spans="1:9" x14ac:dyDescent="0.3">
      <c r="A580" s="3" t="s">
        <v>24</v>
      </c>
      <c r="B580" s="2">
        <v>43983</v>
      </c>
      <c r="C580" s="7">
        <v>0.61533150810164905</v>
      </c>
      <c r="D580" s="7">
        <v>0.103535996548657</v>
      </c>
      <c r="E580" s="7">
        <v>1.6710908950435002E-2</v>
      </c>
      <c r="F580" s="7">
        <v>0.54573935695020703</v>
      </c>
      <c r="G580" s="7">
        <v>0.33401373755070002</v>
      </c>
      <c r="H580" s="9">
        <f t="shared" si="18"/>
        <v>0.120246905499092</v>
      </c>
      <c r="I580" s="9">
        <f t="shared" si="19"/>
        <v>0.15946392542195606</v>
      </c>
    </row>
    <row r="581" spans="1:9" x14ac:dyDescent="0.3">
      <c r="A581" s="3" t="s">
        <v>24</v>
      </c>
      <c r="B581" s="2">
        <v>44013</v>
      </c>
      <c r="C581" s="7">
        <v>0.69172873534288004</v>
      </c>
      <c r="D581" s="7">
        <v>0.137977518377529</v>
      </c>
      <c r="E581" s="7">
        <v>1.38791490112744E-2</v>
      </c>
      <c r="F581" s="7">
        <v>0.58335699859906398</v>
      </c>
      <c r="G581" s="7">
        <v>0.26478633401213297</v>
      </c>
      <c r="H581" s="9">
        <f t="shared" si="18"/>
        <v>0.15185666738880341</v>
      </c>
      <c r="I581" s="9">
        <f t="shared" si="19"/>
        <v>0.19128090383896923</v>
      </c>
    </row>
    <row r="582" spans="1:9" x14ac:dyDescent="0.3">
      <c r="A582" s="3" t="s">
        <v>24</v>
      </c>
      <c r="B582" s="2">
        <v>44044</v>
      </c>
      <c r="C582" s="7">
        <v>0.69997541819672104</v>
      </c>
      <c r="D582" s="7">
        <v>0.14731968671499501</v>
      </c>
      <c r="E582" s="7">
        <v>1.2409888277218501E-2</v>
      </c>
      <c r="F582" s="7">
        <v>0.60002803400692395</v>
      </c>
      <c r="G582" s="7">
        <v>0.240242391000863</v>
      </c>
      <c r="H582" s="9">
        <f t="shared" si="18"/>
        <v>0.15972957499221352</v>
      </c>
      <c r="I582" s="9">
        <f t="shared" si="19"/>
        <v>0.1971233505237534</v>
      </c>
    </row>
    <row r="583" spans="1:9" x14ac:dyDescent="0.3">
      <c r="A583" s="3" t="s">
        <v>24</v>
      </c>
      <c r="B583" s="2">
        <v>44075</v>
      </c>
      <c r="C583" s="7">
        <v>0.65952590725423899</v>
      </c>
      <c r="D583" s="7">
        <v>0.14716068863217899</v>
      </c>
      <c r="E583" s="7">
        <v>1.4078086128305E-2</v>
      </c>
      <c r="F583" s="7">
        <v>0.60195865783900604</v>
      </c>
      <c r="G583" s="7">
        <v>0.23680256740051001</v>
      </c>
      <c r="H583" s="9">
        <f t="shared" si="18"/>
        <v>0.16123877476048398</v>
      </c>
      <c r="I583" s="9">
        <f t="shared" si="19"/>
        <v>0.19644491805664444</v>
      </c>
    </row>
    <row r="584" spans="1:9" x14ac:dyDescent="0.3">
      <c r="A584" s="3" t="s">
        <v>24</v>
      </c>
      <c r="B584" s="2">
        <v>44105</v>
      </c>
      <c r="C584" s="7">
        <v>0.71597054446643305</v>
      </c>
      <c r="D584" s="7">
        <v>0.14571584590270401</v>
      </c>
      <c r="E584" s="7">
        <v>1.5385043118184E-2</v>
      </c>
      <c r="F584" s="7">
        <v>0.59498411204253998</v>
      </c>
      <c r="G584" s="7">
        <v>0.24391499893657201</v>
      </c>
      <c r="H584" s="9">
        <f t="shared" si="18"/>
        <v>0.16110088902088801</v>
      </c>
      <c r="I584" s="9">
        <f t="shared" si="19"/>
        <v>0.19672722313489857</v>
      </c>
    </row>
    <row r="585" spans="1:9" x14ac:dyDescent="0.3">
      <c r="A585" s="3" t="s">
        <v>24</v>
      </c>
      <c r="B585" s="2">
        <v>44136</v>
      </c>
      <c r="C585" s="7">
        <v>0.58615216894026301</v>
      </c>
      <c r="D585" s="7">
        <v>0.10720354992847</v>
      </c>
      <c r="E585" s="7">
        <v>1.6319515515125602E-2</v>
      </c>
      <c r="F585" s="7">
        <v>0.54083467005729602</v>
      </c>
      <c r="G585" s="7">
        <v>0.335642264499109</v>
      </c>
      <c r="H585" s="9">
        <f t="shared" si="18"/>
        <v>0.12352306544359561</v>
      </c>
      <c r="I585" s="9">
        <f t="shared" si="19"/>
        <v>0.16542781987584729</v>
      </c>
    </row>
    <row r="586" spans="1:9" x14ac:dyDescent="0.3">
      <c r="A586" s="3" t="s">
        <v>24</v>
      </c>
      <c r="B586" s="2">
        <v>44166</v>
      </c>
      <c r="C586" s="7">
        <v>0.77054307978687597</v>
      </c>
      <c r="D586" s="7">
        <v>0.17887425382938599</v>
      </c>
      <c r="E586" s="7">
        <v>1.26843912709709E-2</v>
      </c>
      <c r="F586" s="7">
        <v>0.58491062353505396</v>
      </c>
      <c r="G586" s="7">
        <v>0.22353073136458901</v>
      </c>
      <c r="H586" s="9">
        <f t="shared" si="18"/>
        <v>0.19155864510035689</v>
      </c>
      <c r="I586" s="9">
        <f t="shared" si="19"/>
        <v>0.23419454761479405</v>
      </c>
    </row>
    <row r="587" spans="1:9" x14ac:dyDescent="0.3">
      <c r="A587" s="3" t="s">
        <v>24</v>
      </c>
      <c r="B587" s="2">
        <v>44197</v>
      </c>
      <c r="C587" s="7">
        <v>0.46221205536572302</v>
      </c>
      <c r="D587" s="7">
        <v>8.2889037433419299E-2</v>
      </c>
      <c r="E587" s="7">
        <v>1.9801910170677998E-2</v>
      </c>
      <c r="F587" s="7">
        <v>0.50649520356032596</v>
      </c>
      <c r="G587" s="7">
        <v>0.39081384883557702</v>
      </c>
      <c r="H587" s="9">
        <f t="shared" si="18"/>
        <v>0.1026909476040973</v>
      </c>
      <c r="I587" s="9">
        <f t="shared" si="19"/>
        <v>0.14063667072886488</v>
      </c>
    </row>
    <row r="588" spans="1:9" x14ac:dyDescent="0.3">
      <c r="A588" s="3" t="s">
        <v>24</v>
      </c>
      <c r="B588" s="2">
        <v>44228</v>
      </c>
      <c r="C588" s="7">
        <v>0.45877195999696402</v>
      </c>
      <c r="D588" s="7">
        <v>9.1635126743253997E-2</v>
      </c>
      <c r="E588" s="7">
        <v>1.6159368646153999E-2</v>
      </c>
      <c r="F588" s="7">
        <v>0.53338689703570497</v>
      </c>
      <c r="G588" s="7">
        <v>0.35881860757488698</v>
      </c>
      <c r="H588" s="9">
        <f t="shared" si="18"/>
        <v>0.107794495389408</v>
      </c>
      <c r="I588" s="9">
        <f t="shared" si="19"/>
        <v>0.14661103650270899</v>
      </c>
    </row>
    <row r="589" spans="1:9" x14ac:dyDescent="0.3">
      <c r="A589" s="3" t="s">
        <v>24</v>
      </c>
      <c r="B589" s="2">
        <v>44256</v>
      </c>
      <c r="C589" s="7">
        <v>0.56783686672691003</v>
      </c>
      <c r="D589" s="7">
        <v>9.0818675002972998E-2</v>
      </c>
      <c r="E589" s="7">
        <v>1.59742479172164E-2</v>
      </c>
      <c r="F589" s="7">
        <v>0.54507017288394199</v>
      </c>
      <c r="G589" s="7">
        <v>0.34813690419586801</v>
      </c>
      <c r="H589" s="9">
        <f t="shared" si="18"/>
        <v>0.1067929229201894</v>
      </c>
      <c r="I589" s="9">
        <f t="shared" si="19"/>
        <v>0.14282161938327306</v>
      </c>
    </row>
    <row r="590" spans="1:9" x14ac:dyDescent="0.3">
      <c r="A590" s="3" t="s">
        <v>24</v>
      </c>
      <c r="B590" s="2">
        <v>44287</v>
      </c>
      <c r="C590" s="7">
        <v>0.66675600071452301</v>
      </c>
      <c r="D590" s="7">
        <v>0.13713303812809699</v>
      </c>
      <c r="E590" s="7">
        <v>1.67689878402844E-2</v>
      </c>
      <c r="F590" s="7">
        <v>0.57710326845679505</v>
      </c>
      <c r="G590" s="7">
        <v>0.26899470557482302</v>
      </c>
      <c r="H590" s="9">
        <f t="shared" si="18"/>
        <v>0.1539020259683814</v>
      </c>
      <c r="I590" s="9">
        <f t="shared" si="19"/>
        <v>0.19199953413709273</v>
      </c>
    </row>
    <row r="591" spans="1:9" x14ac:dyDescent="0.3">
      <c r="A591" s="3" t="s">
        <v>24</v>
      </c>
      <c r="B591" s="2">
        <v>44317</v>
      </c>
      <c r="C591" s="7">
        <v>0.76206182721031201</v>
      </c>
      <c r="D591" s="7">
        <v>0.137077379070591</v>
      </c>
      <c r="E591" s="7">
        <v>1.35302442478103E-2</v>
      </c>
      <c r="F591" s="7">
        <v>0.58618390489569705</v>
      </c>
      <c r="G591" s="7">
        <v>0.26320847178590201</v>
      </c>
      <c r="H591" s="9">
        <f t="shared" si="18"/>
        <v>0.1506076233184013</v>
      </c>
      <c r="I591" s="9">
        <f t="shared" si="19"/>
        <v>0.18952677560573022</v>
      </c>
    </row>
    <row r="592" spans="1:9" x14ac:dyDescent="0.3">
      <c r="A592" s="3" t="s">
        <v>24</v>
      </c>
      <c r="B592" s="2">
        <v>44348</v>
      </c>
      <c r="C592" s="7">
        <v>0.725184554011713</v>
      </c>
      <c r="D592" s="7">
        <v>0.13479610076403001</v>
      </c>
      <c r="E592" s="7">
        <v>1.33992956977086E-2</v>
      </c>
      <c r="F592" s="7">
        <v>0.57986990577290898</v>
      </c>
      <c r="G592" s="7">
        <v>0.27193469776535301</v>
      </c>
      <c r="H592" s="9">
        <f t="shared" si="18"/>
        <v>0.1481953964617386</v>
      </c>
      <c r="I592" s="9">
        <f t="shared" si="19"/>
        <v>0.18861412118538032</v>
      </c>
    </row>
    <row r="593" spans="1:9" x14ac:dyDescent="0.3">
      <c r="A593" s="3" t="s">
        <v>24</v>
      </c>
      <c r="B593" s="2">
        <v>44378</v>
      </c>
      <c r="C593" s="7">
        <v>0.75933990708365695</v>
      </c>
      <c r="D593" s="7">
        <v>0.13271958350450699</v>
      </c>
      <c r="E593" s="7">
        <v>1.3750422536326299E-2</v>
      </c>
      <c r="F593" s="7">
        <v>0.57313986473641898</v>
      </c>
      <c r="G593" s="7">
        <v>0.28039012922274698</v>
      </c>
      <c r="H593" s="9">
        <f t="shared" si="18"/>
        <v>0.14647000604083329</v>
      </c>
      <c r="I593" s="9">
        <f t="shared" si="19"/>
        <v>0.1880255110776767</v>
      </c>
    </row>
    <row r="594" spans="1:9" x14ac:dyDescent="0.3">
      <c r="A594" s="3" t="s">
        <v>24</v>
      </c>
      <c r="B594" s="2">
        <v>44409</v>
      </c>
      <c r="C594" s="7">
        <v>0.75306812474390605</v>
      </c>
      <c r="D594" s="7">
        <v>0.13966447808267701</v>
      </c>
      <c r="E594" s="7">
        <v>1.2370742222095599E-2</v>
      </c>
      <c r="F594" s="7">
        <v>0.57230334307168096</v>
      </c>
      <c r="G594" s="7">
        <v>0.27566143662354697</v>
      </c>
      <c r="H594" s="9">
        <f t="shared" si="18"/>
        <v>0.15203522030477262</v>
      </c>
      <c r="I594" s="9">
        <f t="shared" si="19"/>
        <v>0.19616684059713577</v>
      </c>
    </row>
    <row r="595" spans="1:9" x14ac:dyDescent="0.3">
      <c r="A595" s="3" t="s">
        <v>24</v>
      </c>
      <c r="B595" s="2">
        <v>44440</v>
      </c>
      <c r="C595" s="7">
        <v>0.75587185816658697</v>
      </c>
      <c r="D595" s="7">
        <v>0.13064710520893899</v>
      </c>
      <c r="E595" s="7">
        <v>1.3233084858934501E-2</v>
      </c>
      <c r="F595" s="7">
        <v>0.57381262229566199</v>
      </c>
      <c r="G595" s="7">
        <v>0.28230718763646401</v>
      </c>
      <c r="H595" s="9">
        <f t="shared" si="18"/>
        <v>0.1438801900678735</v>
      </c>
      <c r="I595" s="9">
        <f t="shared" si="19"/>
        <v>0.1854571668301446</v>
      </c>
    </row>
    <row r="596" spans="1:9" x14ac:dyDescent="0.3">
      <c r="A596" s="3" t="s">
        <v>25</v>
      </c>
      <c r="B596" s="2">
        <v>43466</v>
      </c>
      <c r="C596" s="7">
        <v>0.846315309345956</v>
      </c>
      <c r="D596" s="7">
        <v>0.142870354783008</v>
      </c>
      <c r="E596" s="7">
        <v>2.0246179480504899E-2</v>
      </c>
      <c r="F596" s="7">
        <v>0.76842194842571199</v>
      </c>
      <c r="G596" s="7">
        <v>6.8461517310775294E-2</v>
      </c>
      <c r="H596" s="9">
        <f t="shared" si="18"/>
        <v>0.16311653426351289</v>
      </c>
      <c r="I596" s="9">
        <f t="shared" si="19"/>
        <v>0.15677774768858696</v>
      </c>
    </row>
    <row r="597" spans="1:9" x14ac:dyDescent="0.3">
      <c r="A597" s="3" t="s">
        <v>25</v>
      </c>
      <c r="B597" s="2">
        <v>43497</v>
      </c>
      <c r="C597" s="7">
        <v>0.85955701152260799</v>
      </c>
      <c r="D597" s="7">
        <v>0.15213943299737001</v>
      </c>
      <c r="E597" s="7">
        <v>1.8212708120645599E-2</v>
      </c>
      <c r="F597" s="7">
        <v>0.76805432929337702</v>
      </c>
      <c r="G597" s="7">
        <v>6.1593529588607303E-2</v>
      </c>
      <c r="H597" s="9">
        <f t="shared" si="18"/>
        <v>0.17035214111801561</v>
      </c>
      <c r="I597" s="9">
        <f t="shared" si="19"/>
        <v>0.16533412769353201</v>
      </c>
    </row>
    <row r="598" spans="1:9" x14ac:dyDescent="0.3">
      <c r="A598" s="3" t="s">
        <v>25</v>
      </c>
      <c r="B598" s="2">
        <v>43525</v>
      </c>
      <c r="C598" s="7">
        <v>1.0567801334075999</v>
      </c>
      <c r="D598" s="7">
        <v>0.146136983114136</v>
      </c>
      <c r="E598" s="7">
        <v>1.8199255488506601E-2</v>
      </c>
      <c r="F598" s="7">
        <v>0.76814651761531605</v>
      </c>
      <c r="G598" s="7">
        <v>6.7517243782041395E-2</v>
      </c>
      <c r="H598" s="9">
        <f t="shared" si="18"/>
        <v>0.1643362386026426</v>
      </c>
      <c r="I598" s="9">
        <f t="shared" si="19"/>
        <v>0.15983771226052101</v>
      </c>
    </row>
    <row r="599" spans="1:9" x14ac:dyDescent="0.3">
      <c r="A599" s="3" t="s">
        <v>25</v>
      </c>
      <c r="B599" s="2">
        <v>43556</v>
      </c>
      <c r="C599" s="7">
        <v>0.98264609749591603</v>
      </c>
      <c r="D599" s="7">
        <v>0.149263074988361</v>
      </c>
      <c r="E599" s="7">
        <v>1.85227939382272E-2</v>
      </c>
      <c r="F599" s="7">
        <v>0.77247677068723997</v>
      </c>
      <c r="G599" s="7">
        <v>5.9737360386171098E-2</v>
      </c>
      <c r="H599" s="9">
        <f t="shared" si="18"/>
        <v>0.1677858689265882</v>
      </c>
      <c r="I599" s="9">
        <f t="shared" si="19"/>
        <v>0.16193622928273946</v>
      </c>
    </row>
    <row r="600" spans="1:9" x14ac:dyDescent="0.3">
      <c r="A600" s="3" t="s">
        <v>25</v>
      </c>
      <c r="B600" s="2">
        <v>43586</v>
      </c>
      <c r="C600" s="7">
        <v>1.03516026328264</v>
      </c>
      <c r="D600" s="7">
        <v>0.14674145449960199</v>
      </c>
      <c r="E600" s="7">
        <v>1.7597043272405501E-2</v>
      </c>
      <c r="F600" s="7">
        <v>0.76519462365642599</v>
      </c>
      <c r="G600" s="7">
        <v>7.0466878571566902E-2</v>
      </c>
      <c r="H600" s="9">
        <f t="shared" si="18"/>
        <v>0.16433849777200749</v>
      </c>
      <c r="I600" s="9">
        <f t="shared" si="19"/>
        <v>0.16091199593322289</v>
      </c>
    </row>
    <row r="601" spans="1:9" x14ac:dyDescent="0.3">
      <c r="A601" s="3" t="s">
        <v>25</v>
      </c>
      <c r="B601" s="2">
        <v>43617</v>
      </c>
      <c r="C601" s="7">
        <v>0.97312927175001296</v>
      </c>
      <c r="D601" s="7">
        <v>0.15117745256316401</v>
      </c>
      <c r="E601" s="7">
        <v>2.04844200079566E-2</v>
      </c>
      <c r="F601" s="7">
        <v>0.76836192574124695</v>
      </c>
      <c r="G601" s="7">
        <v>5.9976201687632E-2</v>
      </c>
      <c r="H601" s="9">
        <f t="shared" si="18"/>
        <v>0.17166187257112062</v>
      </c>
      <c r="I601" s="9">
        <f t="shared" si="19"/>
        <v>0.1644056319175024</v>
      </c>
    </row>
    <row r="602" spans="1:9" x14ac:dyDescent="0.3">
      <c r="A602" s="3" t="s">
        <v>25</v>
      </c>
      <c r="B602" s="2">
        <v>43647</v>
      </c>
      <c r="C602" s="7">
        <v>0.99430562343129603</v>
      </c>
      <c r="D602" s="7">
        <v>0.15045593595875401</v>
      </c>
      <c r="E602" s="7">
        <v>2.1406801736338899E-2</v>
      </c>
      <c r="F602" s="7">
        <v>0.76504000058754096</v>
      </c>
      <c r="G602" s="7">
        <v>6.3097261717365904E-2</v>
      </c>
      <c r="H602" s="9">
        <f t="shared" si="18"/>
        <v>0.17186273769509292</v>
      </c>
      <c r="I602" s="9">
        <f t="shared" si="19"/>
        <v>0.16434364146535535</v>
      </c>
    </row>
    <row r="603" spans="1:9" x14ac:dyDescent="0.3">
      <c r="A603" s="3" t="s">
        <v>25</v>
      </c>
      <c r="B603" s="2">
        <v>43678</v>
      </c>
      <c r="C603" s="7">
        <v>0.99119915723694896</v>
      </c>
      <c r="D603" s="7">
        <v>0.15549775156387899</v>
      </c>
      <c r="E603" s="7">
        <v>1.8980853626479E-2</v>
      </c>
      <c r="F603" s="7">
        <v>0.76819410408190003</v>
      </c>
      <c r="G603" s="7">
        <v>5.73272907277418E-2</v>
      </c>
      <c r="H603" s="9">
        <f t="shared" si="18"/>
        <v>0.17447860519035799</v>
      </c>
      <c r="I603" s="9">
        <f t="shared" si="19"/>
        <v>0.16834375080114367</v>
      </c>
    </row>
    <row r="604" spans="1:9" x14ac:dyDescent="0.3">
      <c r="A604" s="3" t="s">
        <v>25</v>
      </c>
      <c r="B604" s="2">
        <v>43709</v>
      </c>
      <c r="C604" s="7">
        <v>0.96007963678590102</v>
      </c>
      <c r="D604" s="7">
        <v>0.15454157574657801</v>
      </c>
      <c r="E604" s="7">
        <v>1.7831341605975999E-2</v>
      </c>
      <c r="F604" s="7">
        <v>0.766900004288947</v>
      </c>
      <c r="G604" s="7">
        <v>6.0727078358499303E-2</v>
      </c>
      <c r="H604" s="9">
        <f t="shared" si="18"/>
        <v>0.172372917352554</v>
      </c>
      <c r="I604" s="9">
        <f t="shared" si="19"/>
        <v>0.16771717176103543</v>
      </c>
    </row>
    <row r="605" spans="1:9" x14ac:dyDescent="0.3">
      <c r="A605" s="3" t="s">
        <v>25</v>
      </c>
      <c r="B605" s="2">
        <v>43739</v>
      </c>
      <c r="C605" s="7">
        <v>1.02276220421163</v>
      </c>
      <c r="D605" s="7">
        <v>0.15623086992761201</v>
      </c>
      <c r="E605" s="7">
        <v>1.8401326095446001E-2</v>
      </c>
      <c r="F605" s="7">
        <v>0.76247464976868495</v>
      </c>
      <c r="G605" s="7">
        <v>6.2893154208257293E-2</v>
      </c>
      <c r="H605" s="9">
        <f t="shared" si="18"/>
        <v>0.17463219602305802</v>
      </c>
      <c r="I605" s="9">
        <f t="shared" si="19"/>
        <v>0.17005543841649973</v>
      </c>
    </row>
    <row r="606" spans="1:9" x14ac:dyDescent="0.3">
      <c r="A606" s="3" t="s">
        <v>25</v>
      </c>
      <c r="B606" s="2">
        <v>43770</v>
      </c>
      <c r="C606" s="7">
        <v>1.06234359877224</v>
      </c>
      <c r="D606" s="7">
        <v>0.15640678935528801</v>
      </c>
      <c r="E606" s="7">
        <v>2.3507074669580401E-2</v>
      </c>
      <c r="F606" s="7">
        <v>0.75283820264996704</v>
      </c>
      <c r="G606" s="7">
        <v>6.7247933325163697E-2</v>
      </c>
      <c r="H606" s="9">
        <f t="shared" si="18"/>
        <v>0.17991386402486842</v>
      </c>
      <c r="I606" s="9">
        <f t="shared" si="19"/>
        <v>0.17201831269958104</v>
      </c>
    </row>
    <row r="607" spans="1:9" x14ac:dyDescent="0.3">
      <c r="A607" s="3" t="s">
        <v>25</v>
      </c>
      <c r="B607" s="2">
        <v>43800</v>
      </c>
      <c r="C607" s="7">
        <v>1.2157216927572501</v>
      </c>
      <c r="D607" s="7">
        <v>0.18941904837748799</v>
      </c>
      <c r="E607" s="7">
        <v>1.9105445043978399E-2</v>
      </c>
      <c r="F607" s="7">
        <v>0.74001379522762301</v>
      </c>
      <c r="G607" s="7">
        <v>5.1461711350910502E-2</v>
      </c>
      <c r="H607" s="9">
        <f t="shared" si="18"/>
        <v>0.20852449342146639</v>
      </c>
      <c r="I607" s="9">
        <f t="shared" si="19"/>
        <v>0.20380068305178878</v>
      </c>
    </row>
    <row r="608" spans="1:9" x14ac:dyDescent="0.3">
      <c r="A608" s="3" t="s">
        <v>25</v>
      </c>
      <c r="B608" s="2">
        <v>43831</v>
      </c>
      <c r="C608" s="7">
        <v>0.90900753636147202</v>
      </c>
      <c r="D608" s="7">
        <v>0.13910187114506301</v>
      </c>
      <c r="E608" s="7">
        <v>2.01244234933825E-2</v>
      </c>
      <c r="F608" s="7">
        <v>0.76925696984083303</v>
      </c>
      <c r="G608" s="7">
        <v>7.1516735520721103E-2</v>
      </c>
      <c r="H608" s="9">
        <f t="shared" si="18"/>
        <v>0.15922629463844551</v>
      </c>
      <c r="I608" s="9">
        <f t="shared" si="19"/>
        <v>0.15313537433519933</v>
      </c>
    </row>
    <row r="609" spans="1:9" x14ac:dyDescent="0.3">
      <c r="A609" s="3" t="s">
        <v>25</v>
      </c>
      <c r="B609" s="2">
        <v>43862</v>
      </c>
      <c r="C609" s="7">
        <v>0.93018230363644605</v>
      </c>
      <c r="D609" s="7">
        <v>0.14780746714977799</v>
      </c>
      <c r="E609" s="7">
        <v>1.75453874761381E-2</v>
      </c>
      <c r="F609" s="7">
        <v>0.76992734967833698</v>
      </c>
      <c r="G609" s="7">
        <v>6.4719795695746901E-2</v>
      </c>
      <c r="H609" s="9">
        <f t="shared" si="18"/>
        <v>0.16535285462591609</v>
      </c>
      <c r="I609" s="9">
        <f t="shared" si="19"/>
        <v>0.16105683737774248</v>
      </c>
    </row>
    <row r="610" spans="1:9" x14ac:dyDescent="0.3">
      <c r="A610" s="3" t="s">
        <v>25</v>
      </c>
      <c r="B610" s="2">
        <v>43891</v>
      </c>
      <c r="C610" s="7">
        <v>0.83697815468793701</v>
      </c>
      <c r="D610" s="7">
        <v>0.10696165867537499</v>
      </c>
      <c r="E610" s="7">
        <v>2.3208864719148899E-2</v>
      </c>
      <c r="F610" s="7">
        <v>0.79984929146664696</v>
      </c>
      <c r="G610" s="7">
        <v>6.9980185138828893E-2</v>
      </c>
      <c r="H610" s="9">
        <f t="shared" si="18"/>
        <v>0.1301705233945239</v>
      </c>
      <c r="I610" s="9">
        <f t="shared" si="19"/>
        <v>0.11795364696315476</v>
      </c>
    </row>
    <row r="611" spans="1:9" x14ac:dyDescent="0.3">
      <c r="A611" s="3" t="s">
        <v>25</v>
      </c>
      <c r="B611" s="2">
        <v>43922</v>
      </c>
      <c r="C611" s="7">
        <v>0.50037875422895595</v>
      </c>
      <c r="D611" s="7">
        <v>4.1223746154027199E-2</v>
      </c>
      <c r="E611" s="7">
        <v>4.8400394936531997E-2</v>
      </c>
      <c r="F611" s="7">
        <v>0.79497264715182903</v>
      </c>
      <c r="G611" s="7">
        <v>0.11540321175761099</v>
      </c>
      <c r="H611" s="9">
        <f t="shared" si="18"/>
        <v>8.962414109055919E-2</v>
      </c>
      <c r="I611" s="9">
        <f t="shared" si="19"/>
        <v>4.9299119781001918E-2</v>
      </c>
    </row>
    <row r="612" spans="1:9" x14ac:dyDescent="0.3">
      <c r="A612" s="3" t="s">
        <v>25</v>
      </c>
      <c r="B612" s="2">
        <v>43952</v>
      </c>
      <c r="C612" s="7">
        <v>0.64700418013992</v>
      </c>
      <c r="D612" s="7">
        <v>3.652884086272E-2</v>
      </c>
      <c r="E612" s="7">
        <v>3.6477885913730503E-2</v>
      </c>
      <c r="F612" s="7">
        <v>0.76610607715622503</v>
      </c>
      <c r="G612" s="7">
        <v>0.16088719606732399</v>
      </c>
      <c r="H612" s="9">
        <f t="shared" si="18"/>
        <v>7.3006726776450509E-2</v>
      </c>
      <c r="I612" s="9">
        <f t="shared" si="19"/>
        <v>4.5511153380767555E-2</v>
      </c>
    </row>
    <row r="613" spans="1:9" x14ac:dyDescent="0.3">
      <c r="A613" s="3" t="s">
        <v>25</v>
      </c>
      <c r="B613" s="2">
        <v>43983</v>
      </c>
      <c r="C613" s="7">
        <v>0.84934492779430504</v>
      </c>
      <c r="D613" s="7">
        <v>6.2473079149869201E-2</v>
      </c>
      <c r="E613" s="7">
        <v>2.5856090060927501E-2</v>
      </c>
      <c r="F613" s="7">
        <v>0.71583238007245198</v>
      </c>
      <c r="G613" s="7">
        <v>0.19583845071675099</v>
      </c>
      <c r="H613" s="9">
        <f t="shared" si="18"/>
        <v>8.8329169210796699E-2</v>
      </c>
      <c r="I613" s="9">
        <f t="shared" si="19"/>
        <v>8.0268072656578787E-2</v>
      </c>
    </row>
    <row r="614" spans="1:9" x14ac:dyDescent="0.3">
      <c r="A614" s="3" t="s">
        <v>25</v>
      </c>
      <c r="B614" s="2">
        <v>44013</v>
      </c>
      <c r="C614" s="7">
        <v>1.03261924723998</v>
      </c>
      <c r="D614" s="7">
        <v>0.1061755104788</v>
      </c>
      <c r="E614" s="7">
        <v>2.07000570309093E-2</v>
      </c>
      <c r="F614" s="7">
        <v>0.69020308031015898</v>
      </c>
      <c r="G614" s="7">
        <v>0.182921352180131</v>
      </c>
      <c r="H614" s="9">
        <f t="shared" si="18"/>
        <v>0.1268755675097093</v>
      </c>
      <c r="I614" s="9">
        <f t="shared" si="19"/>
        <v>0.13332290911237793</v>
      </c>
    </row>
    <row r="615" spans="1:9" x14ac:dyDescent="0.3">
      <c r="A615" s="3" t="s">
        <v>25</v>
      </c>
      <c r="B615" s="2">
        <v>44044</v>
      </c>
      <c r="C615" s="7">
        <v>1.05222848115081</v>
      </c>
      <c r="D615" s="7">
        <v>0.119363183670547</v>
      </c>
      <c r="E615" s="7">
        <v>2.0301334513007901E-2</v>
      </c>
      <c r="F615" s="7">
        <v>0.69621510999416103</v>
      </c>
      <c r="G615" s="7">
        <v>0.16412037182228401</v>
      </c>
      <c r="H615" s="9">
        <f t="shared" si="18"/>
        <v>0.13966451818355491</v>
      </c>
      <c r="I615" s="9">
        <f t="shared" si="19"/>
        <v>0.14635404669023516</v>
      </c>
    </row>
    <row r="616" spans="1:9" x14ac:dyDescent="0.3">
      <c r="A616" s="3" t="s">
        <v>25</v>
      </c>
      <c r="B616" s="2">
        <v>44075</v>
      </c>
      <c r="C616" s="7">
        <v>0.99841514920081198</v>
      </c>
      <c r="D616" s="7">
        <v>0.11686666743523599</v>
      </c>
      <c r="E616" s="7">
        <v>1.8795673694864401E-2</v>
      </c>
      <c r="F616" s="7">
        <v>0.70684511127544702</v>
      </c>
      <c r="G616" s="7">
        <v>0.157492547594453</v>
      </c>
      <c r="H616" s="9">
        <f t="shared" si="18"/>
        <v>0.13566234113010039</v>
      </c>
      <c r="I616" s="9">
        <f t="shared" si="19"/>
        <v>0.14187810646360047</v>
      </c>
    </row>
    <row r="617" spans="1:9" x14ac:dyDescent="0.3">
      <c r="A617" s="3" t="s">
        <v>25</v>
      </c>
      <c r="B617" s="2">
        <v>44105</v>
      </c>
      <c r="C617" s="7">
        <v>1.06216085068944</v>
      </c>
      <c r="D617" s="7">
        <v>0.12518008106321199</v>
      </c>
      <c r="E617" s="7">
        <v>1.9985211801312699E-2</v>
      </c>
      <c r="F617" s="7">
        <v>0.71460499886227102</v>
      </c>
      <c r="G617" s="7">
        <v>0.14022970827320499</v>
      </c>
      <c r="H617" s="9">
        <f t="shared" si="18"/>
        <v>0.14516529286452468</v>
      </c>
      <c r="I617" s="9">
        <f t="shared" si="19"/>
        <v>0.14906204462970413</v>
      </c>
    </row>
    <row r="618" spans="1:9" x14ac:dyDescent="0.3">
      <c r="A618" s="3" t="s">
        <v>25</v>
      </c>
      <c r="B618" s="2">
        <v>44136</v>
      </c>
      <c r="C618" s="7">
        <v>0.80237365506460501</v>
      </c>
      <c r="D618" s="7">
        <v>6.2959175345578405E-2</v>
      </c>
      <c r="E618" s="7">
        <v>3.3512875338359997E-2</v>
      </c>
      <c r="F618" s="7">
        <v>0.72717241253355602</v>
      </c>
      <c r="G618" s="7">
        <v>0.17635553678250601</v>
      </c>
      <c r="H618" s="9">
        <f t="shared" si="18"/>
        <v>9.647205068393841E-2</v>
      </c>
      <c r="I618" s="9">
        <f t="shared" si="19"/>
        <v>7.9681886297664636E-2</v>
      </c>
    </row>
    <row r="619" spans="1:9" x14ac:dyDescent="0.3">
      <c r="A619" s="3" t="s">
        <v>25</v>
      </c>
      <c r="B619" s="2">
        <v>44166</v>
      </c>
      <c r="C619" s="7">
        <v>1.14189513450547</v>
      </c>
      <c r="D619" s="7">
        <v>0.146325366780438</v>
      </c>
      <c r="E619" s="7">
        <v>1.7838766045303898E-2</v>
      </c>
      <c r="F619" s="7">
        <v>0.72288160726880801</v>
      </c>
      <c r="G619" s="7">
        <v>0.11295425990544999</v>
      </c>
      <c r="H619" s="9">
        <f t="shared" si="18"/>
        <v>0.16416413282574191</v>
      </c>
      <c r="I619" s="9">
        <f t="shared" si="19"/>
        <v>0.16834352593695107</v>
      </c>
    </row>
    <row r="620" spans="1:9" x14ac:dyDescent="0.3">
      <c r="A620" s="3" t="s">
        <v>25</v>
      </c>
      <c r="B620" s="2">
        <v>44197</v>
      </c>
      <c r="C620" s="7">
        <v>0.62197665640801103</v>
      </c>
      <c r="D620" s="7">
        <v>4.2279630419573597E-2</v>
      </c>
      <c r="E620" s="7">
        <v>2.7281254266288201E-2</v>
      </c>
      <c r="F620" s="7">
        <v>0.74097787340561905</v>
      </c>
      <c r="G620" s="7">
        <v>0.18946124190851901</v>
      </c>
      <c r="H620" s="9">
        <f t="shared" si="18"/>
        <v>6.9560884685861801E-2</v>
      </c>
      <c r="I620" s="9">
        <f t="shared" si="19"/>
        <v>5.3979221664768831E-2</v>
      </c>
    </row>
    <row r="621" spans="1:9" x14ac:dyDescent="0.3">
      <c r="A621" s="3" t="s">
        <v>25</v>
      </c>
      <c r="B621" s="2">
        <v>44228</v>
      </c>
      <c r="C621" s="7">
        <v>0.66336547293360704</v>
      </c>
      <c r="D621" s="7">
        <v>4.4245856511677499E-2</v>
      </c>
      <c r="E621" s="7">
        <v>2.6703160795300999E-2</v>
      </c>
      <c r="F621" s="7">
        <v>0.73122436501455701</v>
      </c>
      <c r="G621" s="7">
        <v>0.19782661767846499</v>
      </c>
      <c r="H621" s="9">
        <f t="shared" si="18"/>
        <v>7.0949017306978501E-2</v>
      </c>
      <c r="I621" s="9">
        <f t="shared" si="19"/>
        <v>5.7056809253868489E-2</v>
      </c>
    </row>
    <row r="622" spans="1:9" x14ac:dyDescent="0.3">
      <c r="A622" s="3" t="s">
        <v>25</v>
      </c>
      <c r="B622" s="2">
        <v>44256</v>
      </c>
      <c r="C622" s="7">
        <v>0.822356115089941</v>
      </c>
      <c r="D622" s="7">
        <v>4.5202875615468603E-2</v>
      </c>
      <c r="E622" s="7">
        <v>2.6751260372766102E-2</v>
      </c>
      <c r="F622" s="7">
        <v>0.72029653917151804</v>
      </c>
      <c r="G622" s="7">
        <v>0.207749324840247</v>
      </c>
      <c r="H622" s="9">
        <f t="shared" si="18"/>
        <v>7.1954135988234705E-2</v>
      </c>
      <c r="I622" s="9">
        <f t="shared" si="19"/>
        <v>5.9050176580536087E-2</v>
      </c>
    </row>
    <row r="623" spans="1:9" x14ac:dyDescent="0.3">
      <c r="A623" s="3" t="s">
        <v>25</v>
      </c>
      <c r="B623" s="2">
        <v>44287</v>
      </c>
      <c r="C623" s="7">
        <v>1.0164739342945399</v>
      </c>
      <c r="D623" s="7">
        <v>9.5351732584535498E-2</v>
      </c>
      <c r="E623" s="7">
        <v>2.22759300465524E-2</v>
      </c>
      <c r="F623" s="7">
        <v>0.70176949890909501</v>
      </c>
      <c r="G623" s="7">
        <v>0.18060283845981701</v>
      </c>
      <c r="H623" s="9">
        <f t="shared" si="18"/>
        <v>0.1176276626310879</v>
      </c>
      <c r="I623" s="9">
        <f t="shared" si="19"/>
        <v>0.11962011400181533</v>
      </c>
    </row>
    <row r="624" spans="1:9" x14ac:dyDescent="0.3">
      <c r="A624" s="3" t="s">
        <v>25</v>
      </c>
      <c r="B624" s="2">
        <v>44317</v>
      </c>
      <c r="C624" s="7">
        <v>1.1114949532498299</v>
      </c>
      <c r="D624" s="7">
        <v>0.11528518675808901</v>
      </c>
      <c r="E624" s="7">
        <v>2.0016025993568599E-2</v>
      </c>
      <c r="F624" s="7">
        <v>0.70291143617117302</v>
      </c>
      <c r="G624" s="7">
        <v>0.16178735107716999</v>
      </c>
      <c r="H624" s="9">
        <f t="shared" si="18"/>
        <v>0.1353012127516576</v>
      </c>
      <c r="I624" s="9">
        <f t="shared" si="19"/>
        <v>0.14090156757840358</v>
      </c>
    </row>
    <row r="625" spans="1:9" x14ac:dyDescent="0.3">
      <c r="A625" s="3" t="s">
        <v>25</v>
      </c>
      <c r="B625" s="2">
        <v>44348</v>
      </c>
      <c r="C625" s="7">
        <v>1.03107648833927</v>
      </c>
      <c r="D625" s="7">
        <v>0.12143846653109699</v>
      </c>
      <c r="E625" s="7">
        <v>2.0806992133543999E-2</v>
      </c>
      <c r="F625" s="7">
        <v>0.72815371131558604</v>
      </c>
      <c r="G625" s="7">
        <v>0.12960083001977299</v>
      </c>
      <c r="H625" s="9">
        <f t="shared" si="18"/>
        <v>0.142245458664641</v>
      </c>
      <c r="I625" s="9">
        <f t="shared" si="19"/>
        <v>0.14293736418205549</v>
      </c>
    </row>
    <row r="626" spans="1:9" x14ac:dyDescent="0.3">
      <c r="A626" s="3" t="s">
        <v>25</v>
      </c>
      <c r="B626" s="2">
        <v>44378</v>
      </c>
      <c r="C626" s="7">
        <v>1.0741980323926701</v>
      </c>
      <c r="D626" s="7">
        <v>0.128565645371539</v>
      </c>
      <c r="E626" s="7">
        <v>1.9375084063955099E-2</v>
      </c>
      <c r="F626" s="7">
        <v>0.73291451366006599</v>
      </c>
      <c r="G626" s="7">
        <v>0.11914475690444</v>
      </c>
      <c r="H626" s="9">
        <f t="shared" si="18"/>
        <v>0.14794072943549411</v>
      </c>
      <c r="I626" s="9">
        <f t="shared" si="19"/>
        <v>0.14923808055667864</v>
      </c>
    </row>
    <row r="627" spans="1:9" x14ac:dyDescent="0.3">
      <c r="A627" s="3" t="s">
        <v>25</v>
      </c>
      <c r="B627" s="2">
        <v>44409</v>
      </c>
      <c r="C627" s="7">
        <v>1.06837735515411</v>
      </c>
      <c r="D627" s="7">
        <v>0.13719343591664701</v>
      </c>
      <c r="E627" s="7">
        <v>2.0305782709642301E-2</v>
      </c>
      <c r="F627" s="7">
        <v>0.73348254903168897</v>
      </c>
      <c r="G627" s="7">
        <v>0.109018232342022</v>
      </c>
      <c r="H627" s="9">
        <f t="shared" si="18"/>
        <v>0.15749921862628932</v>
      </c>
      <c r="I627" s="9">
        <f t="shared" si="19"/>
        <v>0.15757117261570935</v>
      </c>
    </row>
    <row r="628" spans="1:9" x14ac:dyDescent="0.3">
      <c r="A628" s="3" t="s">
        <v>25</v>
      </c>
      <c r="B628" s="2">
        <v>44440</v>
      </c>
      <c r="C628" s="7">
        <v>1.04078386446924</v>
      </c>
      <c r="D628" s="7">
        <v>0.13065837286385301</v>
      </c>
      <c r="E628" s="7">
        <v>1.75432830138058E-2</v>
      </c>
      <c r="F628" s="7">
        <v>0.72679662979182103</v>
      </c>
      <c r="G628" s="7">
        <v>0.12500171433051999</v>
      </c>
      <c r="H628" s="9">
        <f t="shared" si="18"/>
        <v>0.14820165587765882</v>
      </c>
      <c r="I628" s="9">
        <f t="shared" si="19"/>
        <v>0.15237927641588578</v>
      </c>
    </row>
    <row r="629" spans="1:9" x14ac:dyDescent="0.3">
      <c r="A629" s="3" t="s">
        <v>26</v>
      </c>
      <c r="B629" s="2">
        <v>43466</v>
      </c>
      <c r="C629" s="7">
        <v>0.84711746468013804</v>
      </c>
      <c r="D629" s="7">
        <v>0.114654372251122</v>
      </c>
      <c r="E629" s="7">
        <v>9.9299979306595298E-3</v>
      </c>
      <c r="F629" s="7">
        <v>0.79850480789568301</v>
      </c>
      <c r="G629" s="7">
        <v>7.6910821922535705E-2</v>
      </c>
      <c r="H629" s="9">
        <f t="shared" si="18"/>
        <v>0.12458437018178153</v>
      </c>
      <c r="I629" s="9">
        <f t="shared" si="19"/>
        <v>0.12555792543496028</v>
      </c>
    </row>
    <row r="630" spans="1:9" x14ac:dyDescent="0.3">
      <c r="A630" s="3" t="s">
        <v>26</v>
      </c>
      <c r="B630" s="2">
        <v>43497</v>
      </c>
      <c r="C630" s="7">
        <v>0.88831737595163995</v>
      </c>
      <c r="D630" s="7">
        <v>0.11843891904985999</v>
      </c>
      <c r="E630" s="7">
        <v>9.0708790759369603E-3</v>
      </c>
      <c r="F630" s="7">
        <v>0.80304695898398604</v>
      </c>
      <c r="G630" s="7">
        <v>6.9443242890216306E-2</v>
      </c>
      <c r="H630" s="9">
        <f t="shared" si="18"/>
        <v>0.12750979812579696</v>
      </c>
      <c r="I630" s="9">
        <f t="shared" si="19"/>
        <v>0.12853036804272083</v>
      </c>
    </row>
    <row r="631" spans="1:9" x14ac:dyDescent="0.3">
      <c r="A631" s="3" t="s">
        <v>26</v>
      </c>
      <c r="B631" s="2">
        <v>43525</v>
      </c>
      <c r="C631" s="7">
        <v>1.0394909572909801</v>
      </c>
      <c r="D631" s="7">
        <v>0.11581528564873</v>
      </c>
      <c r="E631" s="7">
        <v>7.4048648450916804E-3</v>
      </c>
      <c r="F631" s="7">
        <v>0.80957237437644403</v>
      </c>
      <c r="G631" s="7">
        <v>6.7207475129734004E-2</v>
      </c>
      <c r="H631" s="9">
        <f t="shared" si="18"/>
        <v>0.12322015049382168</v>
      </c>
      <c r="I631" s="9">
        <f t="shared" si="19"/>
        <v>0.12515326349346326</v>
      </c>
    </row>
    <row r="632" spans="1:9" x14ac:dyDescent="0.3">
      <c r="A632" s="3" t="s">
        <v>26</v>
      </c>
      <c r="B632" s="2">
        <v>43556</v>
      </c>
      <c r="C632" s="7">
        <v>0.99729122246827095</v>
      </c>
      <c r="D632" s="7">
        <v>0.11291576786843301</v>
      </c>
      <c r="E632" s="7">
        <v>8.9516698688776701E-3</v>
      </c>
      <c r="F632" s="7">
        <v>0.80629759998367401</v>
      </c>
      <c r="G632" s="7">
        <v>7.18349622790148E-2</v>
      </c>
      <c r="H632" s="9">
        <f t="shared" si="18"/>
        <v>0.12186743773731068</v>
      </c>
      <c r="I632" s="9">
        <f t="shared" si="19"/>
        <v>0.1228395624100629</v>
      </c>
    </row>
    <row r="633" spans="1:9" x14ac:dyDescent="0.3">
      <c r="A633" s="3" t="s">
        <v>26</v>
      </c>
      <c r="B633" s="2">
        <v>43586</v>
      </c>
      <c r="C633" s="7">
        <v>1.03895261518848</v>
      </c>
      <c r="D633" s="7">
        <v>0.117701835972638</v>
      </c>
      <c r="E633" s="7">
        <v>9.6367434134668004E-3</v>
      </c>
      <c r="F633" s="7">
        <v>0.80172117590319703</v>
      </c>
      <c r="G633" s="7">
        <v>7.0940244710697598E-2</v>
      </c>
      <c r="H633" s="9">
        <f t="shared" si="18"/>
        <v>0.12733857938610479</v>
      </c>
      <c r="I633" s="9">
        <f t="shared" si="19"/>
        <v>0.12801706554255055</v>
      </c>
    </row>
    <row r="634" spans="1:9" x14ac:dyDescent="0.3">
      <c r="A634" s="3" t="s">
        <v>26</v>
      </c>
      <c r="B634" s="2">
        <v>43617</v>
      </c>
      <c r="C634" s="7">
        <v>0.98609634732692297</v>
      </c>
      <c r="D634" s="7">
        <v>0.121900358025959</v>
      </c>
      <c r="E634" s="7">
        <v>1.0720837414984899E-2</v>
      </c>
      <c r="F634" s="7">
        <v>0.80257075535126399</v>
      </c>
      <c r="G634" s="7">
        <v>6.4808049207791998E-2</v>
      </c>
      <c r="H634" s="9">
        <f t="shared" si="18"/>
        <v>0.13262119544094389</v>
      </c>
      <c r="I634" s="9">
        <f t="shared" si="19"/>
        <v>0.13185956409242452</v>
      </c>
    </row>
    <row r="635" spans="1:9" x14ac:dyDescent="0.3">
      <c r="A635" s="3" t="s">
        <v>26</v>
      </c>
      <c r="B635" s="2">
        <v>43647</v>
      </c>
      <c r="C635" s="7">
        <v>1.0174081227054199</v>
      </c>
      <c r="D635" s="7">
        <v>0.11771578595615199</v>
      </c>
      <c r="E635" s="7">
        <v>7.6837250123242299E-3</v>
      </c>
      <c r="F635" s="7">
        <v>0.80603061097947404</v>
      </c>
      <c r="G635" s="7">
        <v>6.8569878052049393E-2</v>
      </c>
      <c r="H635" s="9">
        <f t="shared" si="18"/>
        <v>0.12539951096847624</v>
      </c>
      <c r="I635" s="9">
        <f t="shared" si="19"/>
        <v>0.12743301229282669</v>
      </c>
    </row>
    <row r="636" spans="1:9" x14ac:dyDescent="0.3">
      <c r="A636" s="3" t="s">
        <v>26</v>
      </c>
      <c r="B636" s="2">
        <v>43678</v>
      </c>
      <c r="C636" s="7">
        <v>1.0287211006196599</v>
      </c>
      <c r="D636" s="7">
        <v>0.114036703040198</v>
      </c>
      <c r="E636" s="7">
        <v>8.5663857404438201E-3</v>
      </c>
      <c r="F636" s="7">
        <v>0.81063377636823997</v>
      </c>
      <c r="G636" s="7">
        <v>6.6763134851118705E-2</v>
      </c>
      <c r="H636" s="9">
        <f t="shared" si="18"/>
        <v>0.12260308878064183</v>
      </c>
      <c r="I636" s="9">
        <f t="shared" si="19"/>
        <v>0.12332685597701085</v>
      </c>
    </row>
    <row r="637" spans="1:9" x14ac:dyDescent="0.3">
      <c r="A637" s="3" t="s">
        <v>26</v>
      </c>
      <c r="B637" s="2">
        <v>43709</v>
      </c>
      <c r="C637" s="7">
        <v>0.96973665964381195</v>
      </c>
      <c r="D637" s="7">
        <v>0.115929640683299</v>
      </c>
      <c r="E637" s="7">
        <v>6.8345747354414E-3</v>
      </c>
      <c r="F637" s="7">
        <v>0.80922088795964298</v>
      </c>
      <c r="G637" s="7">
        <v>6.8014896621616597E-2</v>
      </c>
      <c r="H637" s="9">
        <f t="shared" si="18"/>
        <v>0.1227642154187404</v>
      </c>
      <c r="I637" s="9">
        <f t="shared" si="19"/>
        <v>0.1253089492942846</v>
      </c>
    </row>
    <row r="638" spans="1:9" x14ac:dyDescent="0.3">
      <c r="A638" s="3" t="s">
        <v>26</v>
      </c>
      <c r="B638" s="2">
        <v>43739</v>
      </c>
      <c r="C638" s="7">
        <v>0.99817039053806</v>
      </c>
      <c r="D638" s="7">
        <v>0.11610863859722299</v>
      </c>
      <c r="E638" s="7">
        <v>8.4409675854765897E-3</v>
      </c>
      <c r="F638" s="7">
        <v>0.80616662209366896</v>
      </c>
      <c r="G638" s="7">
        <v>6.9283771723631996E-2</v>
      </c>
      <c r="H638" s="9">
        <f t="shared" si="18"/>
        <v>0.12454960618269958</v>
      </c>
      <c r="I638" s="9">
        <f t="shared" si="19"/>
        <v>0.12589369307189704</v>
      </c>
    </row>
    <row r="639" spans="1:9" x14ac:dyDescent="0.3">
      <c r="A639" s="3" t="s">
        <v>26</v>
      </c>
      <c r="B639" s="2">
        <v>43770</v>
      </c>
      <c r="C639" s="7">
        <v>1.0432654012526701</v>
      </c>
      <c r="D639" s="7">
        <v>0.12227101777711701</v>
      </c>
      <c r="E639" s="7">
        <v>6.2838503589710097E-3</v>
      </c>
      <c r="F639" s="7">
        <v>0.80413779874586599</v>
      </c>
      <c r="G639" s="7">
        <v>6.7307333118045307E-2</v>
      </c>
      <c r="H639" s="9">
        <f t="shared" si="18"/>
        <v>0.12855486813608802</v>
      </c>
      <c r="I639" s="9">
        <f t="shared" si="19"/>
        <v>0.13198386672962284</v>
      </c>
    </row>
    <row r="640" spans="1:9" x14ac:dyDescent="0.3">
      <c r="A640" s="3" t="s">
        <v>26</v>
      </c>
      <c r="B640" s="2">
        <v>43800</v>
      </c>
      <c r="C640" s="7">
        <v>1.1454323423339401</v>
      </c>
      <c r="D640" s="7">
        <v>0.14538480649115601</v>
      </c>
      <c r="E640" s="7">
        <v>5.7277763921676E-3</v>
      </c>
      <c r="F640" s="7">
        <v>0.79417976340945395</v>
      </c>
      <c r="G640" s="7">
        <v>5.4707653707221901E-2</v>
      </c>
      <c r="H640" s="9">
        <f t="shared" si="18"/>
        <v>0.1511125828833236</v>
      </c>
      <c r="I640" s="9">
        <f t="shared" si="19"/>
        <v>0.15473636527879639</v>
      </c>
    </row>
    <row r="641" spans="1:9" x14ac:dyDescent="0.3">
      <c r="A641" s="3" t="s">
        <v>26</v>
      </c>
      <c r="B641" s="2">
        <v>43831</v>
      </c>
      <c r="C641" s="7">
        <v>0.94635913179395104</v>
      </c>
      <c r="D641" s="7">
        <v>0.10747746735125201</v>
      </c>
      <c r="E641" s="7">
        <v>1.4343120007502401E-2</v>
      </c>
      <c r="F641" s="7">
        <v>0.79549284140752596</v>
      </c>
      <c r="G641" s="7">
        <v>8.2686571233720293E-2</v>
      </c>
      <c r="H641" s="9">
        <f t="shared" si="18"/>
        <v>0.12182058735875441</v>
      </c>
      <c r="I641" s="9">
        <f t="shared" si="19"/>
        <v>0.11902657962141681</v>
      </c>
    </row>
    <row r="642" spans="1:9" x14ac:dyDescent="0.3">
      <c r="A642" s="3" t="s">
        <v>26</v>
      </c>
      <c r="B642" s="2">
        <v>43862</v>
      </c>
      <c r="C642" s="7">
        <v>0.94207646756543295</v>
      </c>
      <c r="D642" s="7">
        <v>0.110901405366577</v>
      </c>
      <c r="E642" s="7">
        <v>1.1434635076713899E-2</v>
      </c>
      <c r="F642" s="7">
        <v>0.80146497873638101</v>
      </c>
      <c r="G642" s="7">
        <v>7.6198980820328402E-2</v>
      </c>
      <c r="H642" s="9">
        <f t="shared" si="18"/>
        <v>0.1223360404432909</v>
      </c>
      <c r="I642" s="9">
        <f t="shared" si="19"/>
        <v>0.12155358559775925</v>
      </c>
    </row>
    <row r="643" spans="1:9" x14ac:dyDescent="0.3">
      <c r="A643" s="3" t="s">
        <v>26</v>
      </c>
      <c r="B643" s="2">
        <v>43891</v>
      </c>
      <c r="C643" s="7">
        <v>0.89170747789118598</v>
      </c>
      <c r="D643" s="7">
        <v>8.93630005318308E-2</v>
      </c>
      <c r="E643" s="7">
        <v>7.0456675999436497E-3</v>
      </c>
      <c r="F643" s="7">
        <v>0.82859441262142397</v>
      </c>
      <c r="G643" s="7">
        <v>7.4996919246801297E-2</v>
      </c>
      <c r="H643" s="9">
        <f t="shared" ref="H643:H706" si="20">D643+E643</f>
        <v>9.6408668131774455E-2</v>
      </c>
      <c r="I643" s="9">
        <f t="shared" ref="I643:I706" si="21">D643/(D643+F643)</f>
        <v>9.7349832629884184E-2</v>
      </c>
    </row>
    <row r="644" spans="1:9" x14ac:dyDescent="0.3">
      <c r="A644" s="3" t="s">
        <v>26</v>
      </c>
      <c r="B644" s="2">
        <v>43922</v>
      </c>
      <c r="C644" s="7">
        <v>0.56884317165421905</v>
      </c>
      <c r="D644" s="7">
        <v>4.7161104322682001E-2</v>
      </c>
      <c r="E644" s="7">
        <v>8.3492045209245906E-3</v>
      </c>
      <c r="F644" s="7">
        <v>0.83571222883451901</v>
      </c>
      <c r="G644" s="7">
        <v>0.108777462321874</v>
      </c>
      <c r="H644" s="9">
        <f t="shared" si="20"/>
        <v>5.5510308843606596E-2</v>
      </c>
      <c r="I644" s="9">
        <f t="shared" si="21"/>
        <v>5.3417746976263787E-2</v>
      </c>
    </row>
    <row r="645" spans="1:9" x14ac:dyDescent="0.3">
      <c r="A645" s="3" t="s">
        <v>26</v>
      </c>
      <c r="B645" s="2">
        <v>43952</v>
      </c>
      <c r="C645" s="7">
        <v>0.72130373687808003</v>
      </c>
      <c r="D645" s="7">
        <v>4.6085889485959097E-2</v>
      </c>
      <c r="E645" s="7">
        <v>7.5031761428585898E-3</v>
      </c>
      <c r="F645" s="7">
        <v>0.83390632979950696</v>
      </c>
      <c r="G645" s="7">
        <v>0.11250460457167499</v>
      </c>
      <c r="H645" s="9">
        <f t="shared" si="20"/>
        <v>5.3589065628817684E-2</v>
      </c>
      <c r="I645" s="9">
        <f t="shared" si="21"/>
        <v>5.2370792009251856E-2</v>
      </c>
    </row>
    <row r="646" spans="1:9" x14ac:dyDescent="0.3">
      <c r="A646" s="3" t="s">
        <v>26</v>
      </c>
      <c r="B646" s="2">
        <v>43983</v>
      </c>
      <c r="C646" s="7">
        <v>0.91988536913573304</v>
      </c>
      <c r="D646" s="7">
        <v>6.61163598980085E-2</v>
      </c>
      <c r="E646" s="7">
        <v>6.4606180172803104E-3</v>
      </c>
      <c r="F646" s="7">
        <v>0.81692663047069003</v>
      </c>
      <c r="G646" s="7">
        <v>0.110496391614021</v>
      </c>
      <c r="H646" s="9">
        <f t="shared" si="20"/>
        <v>7.2576977915288804E-2</v>
      </c>
      <c r="I646" s="9">
        <f t="shared" si="21"/>
        <v>7.4873319440996663E-2</v>
      </c>
    </row>
    <row r="647" spans="1:9" x14ac:dyDescent="0.3">
      <c r="A647" s="3" t="s">
        <v>26</v>
      </c>
      <c r="B647" s="2">
        <v>44013</v>
      </c>
      <c r="C647" s="7">
        <v>1.07428673728</v>
      </c>
      <c r="D647" s="7">
        <v>8.9750769609074396E-2</v>
      </c>
      <c r="E647" s="7">
        <v>7.6323452795595097E-3</v>
      </c>
      <c r="F647" s="7">
        <v>0.78999291370229796</v>
      </c>
      <c r="G647" s="7">
        <v>0.112623971409068</v>
      </c>
      <c r="H647" s="9">
        <f t="shared" si="20"/>
        <v>9.7383114888633909E-2</v>
      </c>
      <c r="I647" s="9">
        <f t="shared" si="21"/>
        <v>0.10201922595369001</v>
      </c>
    </row>
    <row r="648" spans="1:9" x14ac:dyDescent="0.3">
      <c r="A648" s="3" t="s">
        <v>26</v>
      </c>
      <c r="B648" s="2">
        <v>44044</v>
      </c>
      <c r="C648" s="7">
        <v>1.11207840763017</v>
      </c>
      <c r="D648" s="7">
        <v>9.4765260801607701E-2</v>
      </c>
      <c r="E648" s="7">
        <v>6.1184772762672797E-3</v>
      </c>
      <c r="F648" s="7">
        <v>0.797215952783213</v>
      </c>
      <c r="G648" s="7">
        <v>0.101900309138912</v>
      </c>
      <c r="H648" s="9">
        <f t="shared" si="20"/>
        <v>0.10088373807787498</v>
      </c>
      <c r="I648" s="9">
        <f t="shared" si="21"/>
        <v>0.10624131916495373</v>
      </c>
    </row>
    <row r="649" spans="1:9" x14ac:dyDescent="0.3">
      <c r="A649" s="3" t="s">
        <v>26</v>
      </c>
      <c r="B649" s="2">
        <v>44075</v>
      </c>
      <c r="C649" s="7">
        <v>1.0317669731888901</v>
      </c>
      <c r="D649" s="7">
        <v>9.2046583727324605E-2</v>
      </c>
      <c r="E649" s="7">
        <v>6.17086539992947E-3</v>
      </c>
      <c r="F649" s="7">
        <v>0.79792085599478502</v>
      </c>
      <c r="G649" s="7">
        <v>0.103861694877961</v>
      </c>
      <c r="H649" s="9">
        <f t="shared" si="20"/>
        <v>9.8217449127254081E-2</v>
      </c>
      <c r="I649" s="9">
        <f t="shared" si="21"/>
        <v>0.10342691161382933</v>
      </c>
    </row>
    <row r="650" spans="1:9" x14ac:dyDescent="0.3">
      <c r="A650" s="3" t="s">
        <v>26</v>
      </c>
      <c r="B650" s="2">
        <v>44105</v>
      </c>
      <c r="C650" s="7">
        <v>1.0701101442165</v>
      </c>
      <c r="D650" s="7">
        <v>9.0952391231980206E-2</v>
      </c>
      <c r="E650" s="7">
        <v>7.3143504880768401E-3</v>
      </c>
      <c r="F650" s="7">
        <v>0.79625229537034803</v>
      </c>
      <c r="G650" s="7">
        <v>0.10548096290959499</v>
      </c>
      <c r="H650" s="9">
        <f t="shared" si="20"/>
        <v>9.8266741720057046E-2</v>
      </c>
      <c r="I650" s="9">
        <f t="shared" si="21"/>
        <v>0.10251567942037687</v>
      </c>
    </row>
    <row r="651" spans="1:9" x14ac:dyDescent="0.3">
      <c r="A651" s="3" t="s">
        <v>26</v>
      </c>
      <c r="B651" s="2">
        <v>44136</v>
      </c>
      <c r="C651" s="7">
        <v>0.83667267893906305</v>
      </c>
      <c r="D651" s="7">
        <v>6.7256741556626407E-2</v>
      </c>
      <c r="E651" s="7">
        <v>7.540922146897E-3</v>
      </c>
      <c r="F651" s="7">
        <v>0.80045138930815496</v>
      </c>
      <c r="G651" s="7">
        <v>0.124750946988322</v>
      </c>
      <c r="H651" s="9">
        <f t="shared" si="20"/>
        <v>7.4797663703523407E-2</v>
      </c>
      <c r="I651" s="9">
        <f t="shared" si="21"/>
        <v>7.7510788667609368E-2</v>
      </c>
    </row>
    <row r="652" spans="1:9" x14ac:dyDescent="0.3">
      <c r="A652" s="3" t="s">
        <v>26</v>
      </c>
      <c r="B652" s="2">
        <v>44166</v>
      </c>
      <c r="C652" s="7">
        <v>1.1589362129735701</v>
      </c>
      <c r="D652" s="7">
        <v>0.120116093072695</v>
      </c>
      <c r="E652" s="7">
        <v>6.3053303714687902E-3</v>
      </c>
      <c r="F652" s="7">
        <v>0.78748214066381494</v>
      </c>
      <c r="G652" s="7">
        <v>8.6096435892020706E-2</v>
      </c>
      <c r="H652" s="9">
        <f t="shared" si="20"/>
        <v>0.12642142344416379</v>
      </c>
      <c r="I652" s="9">
        <f t="shared" si="21"/>
        <v>0.13234500532045612</v>
      </c>
    </row>
    <row r="653" spans="1:9" x14ac:dyDescent="0.3">
      <c r="A653" s="3" t="s">
        <v>26</v>
      </c>
      <c r="B653" s="2">
        <v>44197</v>
      </c>
      <c r="C653" s="7">
        <v>0.73686601254510598</v>
      </c>
      <c r="D653" s="7">
        <v>5.7197283529863002E-2</v>
      </c>
      <c r="E653" s="7">
        <v>8.6444740238495708E-3</v>
      </c>
      <c r="F653" s="7">
        <v>0.78777187959702799</v>
      </c>
      <c r="G653" s="7">
        <v>0.14638636284925899</v>
      </c>
      <c r="H653" s="9">
        <f t="shared" si="20"/>
        <v>6.5841757553712577E-2</v>
      </c>
      <c r="I653" s="9">
        <f t="shared" si="21"/>
        <v>6.7691563226045859E-2</v>
      </c>
    </row>
    <row r="654" spans="1:9" x14ac:dyDescent="0.3">
      <c r="A654" s="3" t="s">
        <v>26</v>
      </c>
      <c r="B654" s="2">
        <v>44228</v>
      </c>
      <c r="C654" s="7">
        <v>0.72923582548035604</v>
      </c>
      <c r="D654" s="7">
        <v>5.6230436967929003E-2</v>
      </c>
      <c r="E654" s="7">
        <v>9.5718970058410197E-3</v>
      </c>
      <c r="F654" s="7">
        <v>0.78885003477117099</v>
      </c>
      <c r="G654" s="7">
        <v>0.14534763125505901</v>
      </c>
      <c r="H654" s="9">
        <f t="shared" si="20"/>
        <v>6.5802333973770027E-2</v>
      </c>
      <c r="I654" s="9">
        <f t="shared" si="21"/>
        <v>6.6538559164918104E-2</v>
      </c>
    </row>
    <row r="655" spans="1:9" x14ac:dyDescent="0.3">
      <c r="A655" s="3" t="s">
        <v>26</v>
      </c>
      <c r="B655" s="2">
        <v>44256</v>
      </c>
      <c r="C655" s="7">
        <v>0.89173121545532297</v>
      </c>
      <c r="D655" s="7">
        <v>5.5698022730175503E-2</v>
      </c>
      <c r="E655" s="7">
        <v>8.96905098373681E-3</v>
      </c>
      <c r="F655" s="7">
        <v>0.78977120098542597</v>
      </c>
      <c r="G655" s="7">
        <v>0.145561725300662</v>
      </c>
      <c r="H655" s="9">
        <f t="shared" si="20"/>
        <v>6.466707371391231E-2</v>
      </c>
      <c r="I655" s="9">
        <f t="shared" si="21"/>
        <v>6.5878237986473617E-2</v>
      </c>
    </row>
    <row r="656" spans="1:9" x14ac:dyDescent="0.3">
      <c r="A656" s="3" t="s">
        <v>26</v>
      </c>
      <c r="B656" s="2">
        <v>44287</v>
      </c>
      <c r="C656" s="7">
        <v>1.07203192995838</v>
      </c>
      <c r="D656" s="7">
        <v>8.6154445255696099E-2</v>
      </c>
      <c r="E656" s="7">
        <v>6.9131398616302199E-3</v>
      </c>
      <c r="F656" s="7">
        <v>0.79823872772295201</v>
      </c>
      <c r="G656" s="7">
        <v>0.108693687159722</v>
      </c>
      <c r="H656" s="9">
        <f t="shared" si="20"/>
        <v>9.3067585117326324E-2</v>
      </c>
      <c r="I656" s="9">
        <f t="shared" si="21"/>
        <v>9.7416452193459124E-2</v>
      </c>
    </row>
    <row r="657" spans="1:9" x14ac:dyDescent="0.3">
      <c r="A657" s="3" t="s">
        <v>26</v>
      </c>
      <c r="B657" s="2">
        <v>44317</v>
      </c>
      <c r="C657" s="7">
        <v>1.18574706691899</v>
      </c>
      <c r="D657" s="7">
        <v>9.1985525448430097E-2</v>
      </c>
      <c r="E657" s="7">
        <v>8.0072494020427595E-3</v>
      </c>
      <c r="F657" s="7">
        <v>0.79874978187337697</v>
      </c>
      <c r="G657" s="7">
        <v>0.10125744327614999</v>
      </c>
      <c r="H657" s="9">
        <f t="shared" si="20"/>
        <v>9.9992774850472851E-2</v>
      </c>
      <c r="I657" s="9">
        <f t="shared" si="21"/>
        <v>0.10326920319910182</v>
      </c>
    </row>
    <row r="658" spans="1:9" x14ac:dyDescent="0.3">
      <c r="A658" s="3" t="s">
        <v>26</v>
      </c>
      <c r="B658" s="2">
        <v>44348</v>
      </c>
      <c r="C658" s="7">
        <v>1.13519222018696</v>
      </c>
      <c r="D658" s="7">
        <v>9.3753895119073005E-2</v>
      </c>
      <c r="E658" s="7">
        <v>8.38470723978838E-3</v>
      </c>
      <c r="F658" s="7">
        <v>0.79809709818182994</v>
      </c>
      <c r="G658" s="7">
        <v>9.9764299459308897E-2</v>
      </c>
      <c r="H658" s="9">
        <f t="shared" si="20"/>
        <v>0.10213860235886138</v>
      </c>
      <c r="I658" s="9">
        <f t="shared" si="21"/>
        <v>0.10512282413015292</v>
      </c>
    </row>
    <row r="659" spans="1:9" x14ac:dyDescent="0.3">
      <c r="A659" s="3" t="s">
        <v>26</v>
      </c>
      <c r="B659" s="2">
        <v>44378</v>
      </c>
      <c r="C659" s="7">
        <v>1.15811342638462</v>
      </c>
      <c r="D659" s="7">
        <v>9.7192195836458994E-2</v>
      </c>
      <c r="E659" s="7">
        <v>7.3618244430614203E-3</v>
      </c>
      <c r="F659" s="7">
        <v>0.80533627294877197</v>
      </c>
      <c r="G659" s="7">
        <v>9.0109706771707404E-2</v>
      </c>
      <c r="H659" s="9">
        <f t="shared" si="20"/>
        <v>0.10455402027952042</v>
      </c>
      <c r="I659" s="9">
        <f t="shared" si="21"/>
        <v>0.10768878677841154</v>
      </c>
    </row>
    <row r="660" spans="1:9" x14ac:dyDescent="0.3">
      <c r="A660" s="3" t="s">
        <v>26</v>
      </c>
      <c r="B660" s="2">
        <v>44409</v>
      </c>
      <c r="C660" s="7">
        <v>1.1819301801151201</v>
      </c>
      <c r="D660" s="7">
        <v>0.10143828017366199</v>
      </c>
      <c r="E660" s="7">
        <v>8.0800189661213492E-3</v>
      </c>
      <c r="F660" s="7">
        <v>0.79288938662392205</v>
      </c>
      <c r="G660" s="7">
        <v>9.7592314236294705E-2</v>
      </c>
      <c r="H660" s="9">
        <f t="shared" si="20"/>
        <v>0.10951829913978334</v>
      </c>
      <c r="I660" s="9">
        <f t="shared" si="21"/>
        <v>0.11342406585373013</v>
      </c>
    </row>
    <row r="661" spans="1:9" x14ac:dyDescent="0.3">
      <c r="A661" s="3" t="s">
        <v>26</v>
      </c>
      <c r="B661" s="2">
        <v>44440</v>
      </c>
      <c r="C661" s="7">
        <v>1.1193162101407801</v>
      </c>
      <c r="D661" s="7">
        <v>9.7672781139232695E-2</v>
      </c>
      <c r="E661" s="7">
        <v>8.9616689350038494E-3</v>
      </c>
      <c r="F661" s="7">
        <v>0.802751240926451</v>
      </c>
      <c r="G661" s="7">
        <v>9.0614308999312304E-2</v>
      </c>
      <c r="H661" s="9">
        <f t="shared" si="20"/>
        <v>0.10663445007423654</v>
      </c>
      <c r="I661" s="9">
        <f t="shared" si="21"/>
        <v>0.10847420631355358</v>
      </c>
    </row>
    <row r="662" spans="1:9" x14ac:dyDescent="0.3">
      <c r="A662" s="3" t="s">
        <v>27</v>
      </c>
      <c r="B662" s="2">
        <v>43466</v>
      </c>
      <c r="C662" s="7">
        <v>0.84260182863826405</v>
      </c>
      <c r="D662" s="7">
        <v>0.20684133847031999</v>
      </c>
      <c r="E662" s="7">
        <v>1.5281829356953099E-2</v>
      </c>
      <c r="F662" s="7">
        <v>0.71743552947748201</v>
      </c>
      <c r="G662" s="7">
        <v>6.0441302695244101E-2</v>
      </c>
      <c r="H662" s="9">
        <f t="shared" si="20"/>
        <v>0.22212316782727309</v>
      </c>
      <c r="I662" s="9">
        <f t="shared" si="21"/>
        <v>0.22378720667279672</v>
      </c>
    </row>
    <row r="663" spans="1:9" x14ac:dyDescent="0.3">
      <c r="A663" s="3" t="s">
        <v>27</v>
      </c>
      <c r="B663" s="2">
        <v>43497</v>
      </c>
      <c r="C663" s="7">
        <v>0.86800292006699298</v>
      </c>
      <c r="D663" s="7">
        <v>0.20883520800083499</v>
      </c>
      <c r="E663" s="7">
        <v>1.50913054731848E-2</v>
      </c>
      <c r="F663" s="7">
        <v>0.71928887927424101</v>
      </c>
      <c r="G663" s="7">
        <v>5.6784607251738901E-2</v>
      </c>
      <c r="H663" s="9">
        <f t="shared" si="20"/>
        <v>0.22392651347401979</v>
      </c>
      <c r="I663" s="9">
        <f t="shared" si="21"/>
        <v>0.2250078527904219</v>
      </c>
    </row>
    <row r="664" spans="1:9" x14ac:dyDescent="0.3">
      <c r="A664" s="3" t="s">
        <v>27</v>
      </c>
      <c r="B664" s="2">
        <v>43525</v>
      </c>
      <c r="C664" s="7">
        <v>1.0280194985427</v>
      </c>
      <c r="D664" s="7">
        <v>0.20848016715914999</v>
      </c>
      <c r="E664" s="7">
        <v>1.38955722404638E-2</v>
      </c>
      <c r="F664" s="7">
        <v>0.722952139217518</v>
      </c>
      <c r="G664" s="7">
        <v>5.46721213828689E-2</v>
      </c>
      <c r="H664" s="9">
        <f t="shared" si="20"/>
        <v>0.2223757393996138</v>
      </c>
      <c r="I664" s="9">
        <f t="shared" si="21"/>
        <v>0.22382750279529315</v>
      </c>
    </row>
    <row r="665" spans="1:9" x14ac:dyDescent="0.3">
      <c r="A665" s="3" t="s">
        <v>27</v>
      </c>
      <c r="B665" s="2">
        <v>43556</v>
      </c>
      <c r="C665" s="7">
        <v>0.97966856208402997</v>
      </c>
      <c r="D665" s="7">
        <v>0.20735709833235899</v>
      </c>
      <c r="E665" s="7">
        <v>1.3877005866066499E-2</v>
      </c>
      <c r="F665" s="7">
        <v>0.72530719716546799</v>
      </c>
      <c r="G665" s="7">
        <v>5.3458698636106299E-2</v>
      </c>
      <c r="H665" s="9">
        <f t="shared" si="20"/>
        <v>0.22123410419842549</v>
      </c>
      <c r="I665" s="9">
        <f t="shared" si="21"/>
        <v>0.22232768996660074</v>
      </c>
    </row>
    <row r="666" spans="1:9" x14ac:dyDescent="0.3">
      <c r="A666" s="3" t="s">
        <v>27</v>
      </c>
      <c r="B666" s="2">
        <v>43586</v>
      </c>
      <c r="C666" s="7">
        <v>0.99925875387665397</v>
      </c>
      <c r="D666" s="7">
        <v>0.213025747021891</v>
      </c>
      <c r="E666" s="7">
        <v>1.48721853746079E-2</v>
      </c>
      <c r="F666" s="7">
        <v>0.71991018626275904</v>
      </c>
      <c r="G666" s="7">
        <v>5.2191881340742201E-2</v>
      </c>
      <c r="H666" s="9">
        <f t="shared" si="20"/>
        <v>0.22789793239649891</v>
      </c>
      <c r="I666" s="9">
        <f t="shared" si="21"/>
        <v>0.22833909534589045</v>
      </c>
    </row>
    <row r="667" spans="1:9" x14ac:dyDescent="0.3">
      <c r="A667" s="3" t="s">
        <v>27</v>
      </c>
      <c r="B667" s="2">
        <v>43617</v>
      </c>
      <c r="C667" s="7">
        <v>0.98808577789849505</v>
      </c>
      <c r="D667" s="7">
        <v>0.21279023471934</v>
      </c>
      <c r="E667" s="7">
        <v>1.6683798646066301E-2</v>
      </c>
      <c r="F667" s="7">
        <v>0.71869402392380899</v>
      </c>
      <c r="G667" s="7">
        <v>5.1831942710785499E-2</v>
      </c>
      <c r="H667" s="9">
        <f t="shared" si="20"/>
        <v>0.22947403336540631</v>
      </c>
      <c r="I667" s="9">
        <f t="shared" si="21"/>
        <v>0.22844211562877284</v>
      </c>
    </row>
    <row r="668" spans="1:9" x14ac:dyDescent="0.3">
      <c r="A668" s="3" t="s">
        <v>27</v>
      </c>
      <c r="B668" s="2">
        <v>43647</v>
      </c>
      <c r="C668" s="7">
        <v>0.99240673059487405</v>
      </c>
      <c r="D668" s="7">
        <v>0.211526139373579</v>
      </c>
      <c r="E668" s="7">
        <v>1.68014536457913E-2</v>
      </c>
      <c r="F668" s="7">
        <v>0.71695055264539798</v>
      </c>
      <c r="G668" s="7">
        <v>5.4721854335231898E-2</v>
      </c>
      <c r="H668" s="9">
        <f t="shared" si="20"/>
        <v>0.22832759301937031</v>
      </c>
      <c r="I668" s="9">
        <f t="shared" si="21"/>
        <v>0.22782062403054448</v>
      </c>
    </row>
    <row r="669" spans="1:9" x14ac:dyDescent="0.3">
      <c r="A669" s="3" t="s">
        <v>27</v>
      </c>
      <c r="B669" s="2">
        <v>43678</v>
      </c>
      <c r="C669" s="7">
        <v>1.0175552356564601</v>
      </c>
      <c r="D669" s="7">
        <v>0.20723982752537201</v>
      </c>
      <c r="E669" s="7">
        <v>1.5159404225136701E-2</v>
      </c>
      <c r="F669" s="7">
        <v>0.72135267300805594</v>
      </c>
      <c r="G669" s="7">
        <v>5.62480952414353E-2</v>
      </c>
      <c r="H669" s="9">
        <f t="shared" si="20"/>
        <v>0.22239923175050871</v>
      </c>
      <c r="I669" s="9">
        <f t="shared" si="21"/>
        <v>0.22317628820642377</v>
      </c>
    </row>
    <row r="670" spans="1:9" x14ac:dyDescent="0.3">
      <c r="A670" s="3" t="s">
        <v>27</v>
      </c>
      <c r="B670" s="2">
        <v>43709</v>
      </c>
      <c r="C670" s="7">
        <v>1.00452480562753</v>
      </c>
      <c r="D670" s="7">
        <v>0.211928692118343</v>
      </c>
      <c r="E670" s="7">
        <v>1.54374949291797E-2</v>
      </c>
      <c r="F670" s="7">
        <v>0.71896279641106497</v>
      </c>
      <c r="G670" s="7">
        <v>5.3671016541412299E-2</v>
      </c>
      <c r="H670" s="9">
        <f t="shared" si="20"/>
        <v>0.22736618704752271</v>
      </c>
      <c r="I670" s="9">
        <f t="shared" si="21"/>
        <v>0.22766207955466544</v>
      </c>
    </row>
    <row r="671" spans="1:9" x14ac:dyDescent="0.3">
      <c r="A671" s="3" t="s">
        <v>27</v>
      </c>
      <c r="B671" s="2">
        <v>43739</v>
      </c>
      <c r="C671" s="7">
        <v>1.0046552640778601</v>
      </c>
      <c r="D671" s="7">
        <v>0.213329480989953</v>
      </c>
      <c r="E671" s="7">
        <v>1.3399430028013399E-2</v>
      </c>
      <c r="F671" s="7">
        <v>0.72186511069535497</v>
      </c>
      <c r="G671" s="7">
        <v>5.1405978286678797E-2</v>
      </c>
      <c r="H671" s="9">
        <f t="shared" si="20"/>
        <v>0.22672891101796638</v>
      </c>
      <c r="I671" s="9">
        <f t="shared" si="21"/>
        <v>0.22811239808980649</v>
      </c>
    </row>
    <row r="672" spans="1:9" x14ac:dyDescent="0.3">
      <c r="A672" s="3" t="s">
        <v>27</v>
      </c>
      <c r="B672" s="2">
        <v>43770</v>
      </c>
      <c r="C672" s="7">
        <v>1.0501854293144599</v>
      </c>
      <c r="D672" s="7">
        <v>0.21719321319400001</v>
      </c>
      <c r="E672" s="7">
        <v>1.24469778027111E-2</v>
      </c>
      <c r="F672" s="7">
        <v>0.72119203324409198</v>
      </c>
      <c r="G672" s="7">
        <v>4.91677757591963E-2</v>
      </c>
      <c r="H672" s="9">
        <f t="shared" si="20"/>
        <v>0.2296401909967111</v>
      </c>
      <c r="I672" s="9">
        <f t="shared" si="21"/>
        <v>0.23145420712699674</v>
      </c>
    </row>
    <row r="673" spans="1:9" x14ac:dyDescent="0.3">
      <c r="A673" s="3" t="s">
        <v>27</v>
      </c>
      <c r="B673" s="2">
        <v>43800</v>
      </c>
      <c r="C673" s="7">
        <v>1.2250351936216799</v>
      </c>
      <c r="D673" s="7">
        <v>0.23294762510160699</v>
      </c>
      <c r="E673" s="7">
        <v>9.7498722850267294E-3</v>
      </c>
      <c r="F673" s="7">
        <v>0.71758152444127998</v>
      </c>
      <c r="G673" s="7">
        <v>3.9720978172086099E-2</v>
      </c>
      <c r="H673" s="9">
        <f t="shared" si="20"/>
        <v>0.24269749738663371</v>
      </c>
      <c r="I673" s="9">
        <f t="shared" si="21"/>
        <v>0.24507152170307706</v>
      </c>
    </row>
    <row r="674" spans="1:9" x14ac:dyDescent="0.3">
      <c r="A674" s="3" t="s">
        <v>27</v>
      </c>
      <c r="B674" s="2">
        <v>43831</v>
      </c>
      <c r="C674" s="7">
        <v>0.88269177997379999</v>
      </c>
      <c r="D674" s="7">
        <v>0.18866505591977001</v>
      </c>
      <c r="E674" s="7">
        <v>1.8716557671119901E-2</v>
      </c>
      <c r="F674" s="7">
        <v>0.72728434347528303</v>
      </c>
      <c r="G674" s="7">
        <v>6.5334042933827399E-2</v>
      </c>
      <c r="H674" s="9">
        <f t="shared" si="20"/>
        <v>0.20738161359088991</v>
      </c>
      <c r="I674" s="9">
        <f t="shared" si="21"/>
        <v>0.20597759662747259</v>
      </c>
    </row>
    <row r="675" spans="1:9" x14ac:dyDescent="0.3">
      <c r="A675" s="3" t="s">
        <v>27</v>
      </c>
      <c r="B675" s="2">
        <v>43862</v>
      </c>
      <c r="C675" s="7">
        <v>0.917621043803728</v>
      </c>
      <c r="D675" s="7">
        <v>0.19881945292825001</v>
      </c>
      <c r="E675" s="7">
        <v>1.68952455023164E-2</v>
      </c>
      <c r="F675" s="7">
        <v>0.72792230447026995</v>
      </c>
      <c r="G675" s="7">
        <v>5.6362997099164099E-2</v>
      </c>
      <c r="H675" s="9">
        <f t="shared" si="20"/>
        <v>0.2157146984305664</v>
      </c>
      <c r="I675" s="9">
        <f t="shared" si="21"/>
        <v>0.21453598193995391</v>
      </c>
    </row>
    <row r="676" spans="1:9" x14ac:dyDescent="0.3">
      <c r="A676" s="3" t="s">
        <v>27</v>
      </c>
      <c r="B676" s="2">
        <v>43891</v>
      </c>
      <c r="C676" s="7">
        <v>0.83661133780450403</v>
      </c>
      <c r="D676" s="7">
        <v>0.14426492063027299</v>
      </c>
      <c r="E676" s="7">
        <v>1.9851661048607E-2</v>
      </c>
      <c r="F676" s="7">
        <v>0.771412316899731</v>
      </c>
      <c r="G676" s="7">
        <v>6.4471101421389093E-2</v>
      </c>
      <c r="H676" s="9">
        <f t="shared" si="20"/>
        <v>0.16411658167887999</v>
      </c>
      <c r="I676" s="9">
        <f t="shared" si="21"/>
        <v>0.15754996926583081</v>
      </c>
    </row>
    <row r="677" spans="1:9" x14ac:dyDescent="0.3">
      <c r="A677" s="3" t="s">
        <v>27</v>
      </c>
      <c r="B677" s="2">
        <v>43922</v>
      </c>
      <c r="C677" s="7">
        <v>0.51245505545339298</v>
      </c>
      <c r="D677" s="7">
        <v>4.2430968802093197E-2</v>
      </c>
      <c r="E677" s="7">
        <v>4.7224855836856199E-2</v>
      </c>
      <c r="F677" s="7">
        <v>0.78105975274484196</v>
      </c>
      <c r="G677" s="7">
        <v>0.12928442261620901</v>
      </c>
      <c r="H677" s="9">
        <f t="shared" si="20"/>
        <v>8.9655824638949388E-2</v>
      </c>
      <c r="I677" s="9">
        <f t="shared" si="21"/>
        <v>5.1525739989378649E-2</v>
      </c>
    </row>
    <row r="678" spans="1:9" x14ac:dyDescent="0.3">
      <c r="A678" s="3" t="s">
        <v>27</v>
      </c>
      <c r="B678" s="2">
        <v>43952</v>
      </c>
      <c r="C678" s="7">
        <v>0.63159512388946404</v>
      </c>
      <c r="D678" s="7">
        <v>4.4708879372749498E-2</v>
      </c>
      <c r="E678" s="7">
        <v>4.3243147482447501E-2</v>
      </c>
      <c r="F678" s="7">
        <v>0.77658898539561805</v>
      </c>
      <c r="G678" s="7">
        <v>0.13545898774918499</v>
      </c>
      <c r="H678" s="9">
        <f t="shared" si="20"/>
        <v>8.7952026855196999E-2</v>
      </c>
      <c r="I678" s="9">
        <f t="shared" si="21"/>
        <v>5.4436863031853668E-2</v>
      </c>
    </row>
    <row r="679" spans="1:9" x14ac:dyDescent="0.3">
      <c r="A679" s="3" t="s">
        <v>27</v>
      </c>
      <c r="B679" s="2">
        <v>43983</v>
      </c>
      <c r="C679" s="7">
        <v>0.69782293414347396</v>
      </c>
      <c r="D679" s="7">
        <v>5.8621407035656499E-2</v>
      </c>
      <c r="E679" s="7">
        <v>3.8050236510703897E-2</v>
      </c>
      <c r="F679" s="7">
        <v>0.77315488757159001</v>
      </c>
      <c r="G679" s="7">
        <v>0.130173468882049</v>
      </c>
      <c r="H679" s="9">
        <f t="shared" si="20"/>
        <v>9.6671643546360403E-2</v>
      </c>
      <c r="I679" s="9">
        <f t="shared" si="21"/>
        <v>7.0477371639133729E-2</v>
      </c>
    </row>
    <row r="680" spans="1:9" x14ac:dyDescent="0.3">
      <c r="A680" s="3" t="s">
        <v>27</v>
      </c>
      <c r="B680" s="2">
        <v>44013</v>
      </c>
      <c r="C680" s="7">
        <v>0.97375433336823802</v>
      </c>
      <c r="D680" s="7">
        <v>0.14000452674984101</v>
      </c>
      <c r="E680" s="7">
        <v>3.00679318429357E-2</v>
      </c>
      <c r="F680" s="7">
        <v>0.73240365940498797</v>
      </c>
      <c r="G680" s="7">
        <v>9.7523882002235607E-2</v>
      </c>
      <c r="H680" s="9">
        <f t="shared" si="20"/>
        <v>0.1700724585927767</v>
      </c>
      <c r="I680" s="9">
        <f t="shared" si="21"/>
        <v>0.16048052846330579</v>
      </c>
    </row>
    <row r="681" spans="1:9" x14ac:dyDescent="0.3">
      <c r="A681" s="3" t="s">
        <v>27</v>
      </c>
      <c r="B681" s="2">
        <v>44044</v>
      </c>
      <c r="C681" s="7">
        <v>1.0274266698307899</v>
      </c>
      <c r="D681" s="7">
        <v>0.161223108467479</v>
      </c>
      <c r="E681" s="7">
        <v>2.8543973994902602E-2</v>
      </c>
      <c r="F681" s="7">
        <v>0.720847489136061</v>
      </c>
      <c r="G681" s="7">
        <v>8.9385428401557304E-2</v>
      </c>
      <c r="H681" s="9">
        <f t="shared" si="20"/>
        <v>0.18976708246238161</v>
      </c>
      <c r="I681" s="9">
        <f t="shared" si="21"/>
        <v>0.18277800995237706</v>
      </c>
    </row>
    <row r="682" spans="1:9" x14ac:dyDescent="0.3">
      <c r="A682" s="3" t="s">
        <v>27</v>
      </c>
      <c r="B682" s="2">
        <v>44075</v>
      </c>
      <c r="C682" s="7">
        <v>1.0168783833778201</v>
      </c>
      <c r="D682" s="7">
        <v>0.16528807904630699</v>
      </c>
      <c r="E682" s="7">
        <v>2.60649447916712E-2</v>
      </c>
      <c r="F682" s="7">
        <v>0.71925818973742695</v>
      </c>
      <c r="G682" s="7">
        <v>8.9388786424595204E-2</v>
      </c>
      <c r="H682" s="9">
        <f t="shared" si="20"/>
        <v>0.1913530238379782</v>
      </c>
      <c r="I682" s="9">
        <f t="shared" si="21"/>
        <v>0.18686199340773985</v>
      </c>
    </row>
    <row r="683" spans="1:9" x14ac:dyDescent="0.3">
      <c r="A683" s="3" t="s">
        <v>27</v>
      </c>
      <c r="B683" s="2">
        <v>44105</v>
      </c>
      <c r="C683" s="7">
        <v>1.0578285121472899</v>
      </c>
      <c r="D683" s="7">
        <v>0.17005063440957499</v>
      </c>
      <c r="E683" s="7">
        <v>2.8168287126012201E-2</v>
      </c>
      <c r="F683" s="7">
        <v>0.71163771439087398</v>
      </c>
      <c r="G683" s="7">
        <v>9.01433640735394E-2</v>
      </c>
      <c r="H683" s="9">
        <f t="shared" si="20"/>
        <v>0.19821892153558718</v>
      </c>
      <c r="I683" s="9">
        <f t="shared" si="21"/>
        <v>0.19286932240959243</v>
      </c>
    </row>
    <row r="684" spans="1:9" x14ac:dyDescent="0.3">
      <c r="A684" s="3" t="s">
        <v>27</v>
      </c>
      <c r="B684" s="2">
        <v>44136</v>
      </c>
      <c r="C684" s="7">
        <v>0.97308706614825602</v>
      </c>
      <c r="D684" s="7">
        <v>0.161471037065086</v>
      </c>
      <c r="E684" s="7">
        <v>2.8658024698578099E-2</v>
      </c>
      <c r="F684" s="7">
        <v>0.71471253276074798</v>
      </c>
      <c r="G684" s="7">
        <v>9.5158405475588403E-2</v>
      </c>
      <c r="H684" s="9">
        <f t="shared" si="20"/>
        <v>0.19012906176366409</v>
      </c>
      <c r="I684" s="9">
        <f t="shared" si="21"/>
        <v>0.18428904926530737</v>
      </c>
    </row>
    <row r="685" spans="1:9" x14ac:dyDescent="0.3">
      <c r="A685" s="3" t="s">
        <v>27</v>
      </c>
      <c r="B685" s="2">
        <v>44166</v>
      </c>
      <c r="C685" s="7">
        <v>1.13473397567732</v>
      </c>
      <c r="D685" s="7">
        <v>0.17763014768953</v>
      </c>
      <c r="E685" s="7">
        <v>2.7805412061405198E-2</v>
      </c>
      <c r="F685" s="7">
        <v>0.71150834877662195</v>
      </c>
      <c r="G685" s="7">
        <v>8.3056091472442695E-2</v>
      </c>
      <c r="H685" s="9">
        <f t="shared" si="20"/>
        <v>0.20543555975093519</v>
      </c>
      <c r="I685" s="9">
        <f t="shared" si="21"/>
        <v>0.19977781683676329</v>
      </c>
    </row>
    <row r="686" spans="1:9" x14ac:dyDescent="0.3">
      <c r="A686" s="3" t="s">
        <v>27</v>
      </c>
      <c r="B686" s="2">
        <v>44197</v>
      </c>
      <c r="C686" s="7">
        <v>0.62489806355164301</v>
      </c>
      <c r="D686" s="7">
        <v>5.6009156336661099E-2</v>
      </c>
      <c r="E686" s="7">
        <v>6.9472874982757005E-2</v>
      </c>
      <c r="F686" s="7">
        <v>0.69255330651788904</v>
      </c>
      <c r="G686" s="7">
        <v>0.181964662162693</v>
      </c>
      <c r="H686" s="9">
        <f t="shared" si="20"/>
        <v>0.1254820313194181</v>
      </c>
      <c r="I686" s="9">
        <f t="shared" si="21"/>
        <v>7.4822288207021664E-2</v>
      </c>
    </row>
    <row r="687" spans="1:9" x14ac:dyDescent="0.3">
      <c r="A687" s="3" t="s">
        <v>27</v>
      </c>
      <c r="B687" s="2">
        <v>44228</v>
      </c>
      <c r="C687" s="7">
        <v>0.65640558255416404</v>
      </c>
      <c r="D687" s="7">
        <v>6.79154972673639E-2</v>
      </c>
      <c r="E687" s="7">
        <v>6.5266788941948206E-2</v>
      </c>
      <c r="F687" s="7">
        <v>0.70690247740753898</v>
      </c>
      <c r="G687" s="7">
        <v>0.159915236383149</v>
      </c>
      <c r="H687" s="9">
        <f t="shared" si="20"/>
        <v>0.13318228620931211</v>
      </c>
      <c r="I687" s="9">
        <f t="shared" si="21"/>
        <v>8.7653486995909968E-2</v>
      </c>
    </row>
    <row r="688" spans="1:9" x14ac:dyDescent="0.3">
      <c r="A688" s="3" t="s">
        <v>27</v>
      </c>
      <c r="B688" s="2">
        <v>44256</v>
      </c>
      <c r="C688" s="7">
        <v>0.784511882336695</v>
      </c>
      <c r="D688" s="7">
        <v>6.4433860200712303E-2</v>
      </c>
      <c r="E688" s="7">
        <v>5.9838935181699499E-2</v>
      </c>
      <c r="F688" s="7">
        <v>0.72914187055829704</v>
      </c>
      <c r="G688" s="7">
        <v>0.146585334059291</v>
      </c>
      <c r="H688" s="9">
        <f t="shared" si="20"/>
        <v>0.1242727953824118</v>
      </c>
      <c r="I688" s="9">
        <f t="shared" si="21"/>
        <v>8.1194343152461379E-2</v>
      </c>
    </row>
    <row r="689" spans="1:9" x14ac:dyDescent="0.3">
      <c r="A689" s="3" t="s">
        <v>27</v>
      </c>
      <c r="B689" s="2">
        <v>44287</v>
      </c>
      <c r="C689" s="7">
        <v>0.91188394271977602</v>
      </c>
      <c r="D689" s="7">
        <v>0.104867247541751</v>
      </c>
      <c r="E689" s="7">
        <v>5.2512639837414402E-2</v>
      </c>
      <c r="F689" s="7">
        <v>0.72738695567053901</v>
      </c>
      <c r="G689" s="7">
        <v>0.115233156950296</v>
      </c>
      <c r="H689" s="9">
        <f t="shared" si="20"/>
        <v>0.15737988737916542</v>
      </c>
      <c r="I689" s="9">
        <f t="shared" si="21"/>
        <v>0.12600386653139153</v>
      </c>
    </row>
    <row r="690" spans="1:9" x14ac:dyDescent="0.3">
      <c r="A690" s="3" t="s">
        <v>27</v>
      </c>
      <c r="B690" s="2">
        <v>44317</v>
      </c>
      <c r="C690" s="7">
        <v>1.18785606905608</v>
      </c>
      <c r="D690" s="7">
        <v>0.17095820062565201</v>
      </c>
      <c r="E690" s="7">
        <v>4.4087412911384197E-2</v>
      </c>
      <c r="F690" s="7">
        <v>0.69133201964731905</v>
      </c>
      <c r="G690" s="7">
        <v>9.36223668156448E-2</v>
      </c>
      <c r="H690" s="9">
        <f t="shared" si="20"/>
        <v>0.21504561353703622</v>
      </c>
      <c r="I690" s="9">
        <f t="shared" si="21"/>
        <v>0.19826062804183561</v>
      </c>
    </row>
    <row r="691" spans="1:9" x14ac:dyDescent="0.3">
      <c r="A691" s="3" t="s">
        <v>27</v>
      </c>
      <c r="B691" s="2">
        <v>44348</v>
      </c>
      <c r="C691" s="7">
        <v>1.1023551085724299</v>
      </c>
      <c r="D691" s="7">
        <v>0.155746813853859</v>
      </c>
      <c r="E691" s="7">
        <v>4.6213928812983002E-2</v>
      </c>
      <c r="F691" s="7">
        <v>0.69883658064956999</v>
      </c>
      <c r="G691" s="7">
        <v>9.9202676683588301E-2</v>
      </c>
      <c r="H691" s="9">
        <f t="shared" si="20"/>
        <v>0.201960742666842</v>
      </c>
      <c r="I691" s="9">
        <f t="shared" si="21"/>
        <v>0.18224881837817417</v>
      </c>
    </row>
    <row r="692" spans="1:9" x14ac:dyDescent="0.3">
      <c r="A692" s="3" t="s">
        <v>27</v>
      </c>
      <c r="B692" s="2">
        <v>44378</v>
      </c>
      <c r="C692" s="7">
        <v>1.15531495144318</v>
      </c>
      <c r="D692" s="7">
        <v>0.15987477177734799</v>
      </c>
      <c r="E692" s="7">
        <v>5.2454688577889499E-2</v>
      </c>
      <c r="F692" s="7">
        <v>0.68765257563631899</v>
      </c>
      <c r="G692" s="7">
        <v>0.100017964008443</v>
      </c>
      <c r="H692" s="9">
        <f t="shared" si="20"/>
        <v>0.21232946035523748</v>
      </c>
      <c r="I692" s="9">
        <f t="shared" si="21"/>
        <v>0.18863671156479533</v>
      </c>
    </row>
    <row r="693" spans="1:9" x14ac:dyDescent="0.3">
      <c r="A693" s="3" t="s">
        <v>27</v>
      </c>
      <c r="B693" s="2">
        <v>44409</v>
      </c>
      <c r="C693" s="7">
        <v>1.17831944341907</v>
      </c>
      <c r="D693" s="7">
        <v>0.164568204825081</v>
      </c>
      <c r="E693" s="7">
        <v>4.93747918666552E-2</v>
      </c>
      <c r="F693" s="7">
        <v>0.68621197407929202</v>
      </c>
      <c r="G693" s="7">
        <v>9.9845029228971399E-2</v>
      </c>
      <c r="H693" s="9">
        <f t="shared" si="20"/>
        <v>0.21394299669173619</v>
      </c>
      <c r="I693" s="9">
        <f t="shared" si="21"/>
        <v>0.19343210961615309</v>
      </c>
    </row>
    <row r="694" spans="1:9" x14ac:dyDescent="0.3">
      <c r="A694" s="3" t="s">
        <v>27</v>
      </c>
      <c r="B694" s="2">
        <v>44440</v>
      </c>
      <c r="C694" s="7">
        <v>1.1447626195168501</v>
      </c>
      <c r="D694" s="7">
        <v>0.16959901989383799</v>
      </c>
      <c r="E694" s="7">
        <v>4.5923749336310903E-2</v>
      </c>
      <c r="F694" s="7">
        <v>0.69160865573595098</v>
      </c>
      <c r="G694" s="7">
        <v>9.2868575033900294E-2</v>
      </c>
      <c r="H694" s="9">
        <f t="shared" si="20"/>
        <v>0.2155227692301489</v>
      </c>
      <c r="I694" s="9">
        <f t="shared" si="21"/>
        <v>0.1969316167204532</v>
      </c>
    </row>
    <row r="695" spans="1:9" x14ac:dyDescent="0.3">
      <c r="A695" s="3" t="s">
        <v>28</v>
      </c>
      <c r="B695" s="2">
        <v>43466</v>
      </c>
      <c r="C695" s="7">
        <v>0.84287820613670295</v>
      </c>
      <c r="D695" s="7">
        <v>4.4922586912477198E-2</v>
      </c>
      <c r="E695" s="7">
        <v>4.2997308584587501E-3</v>
      </c>
      <c r="F695" s="7">
        <v>0.84020553633690298</v>
      </c>
      <c r="G695" s="7">
        <v>0.11057214589216099</v>
      </c>
      <c r="H695" s="9">
        <f t="shared" si="20"/>
        <v>4.9222317770935949E-2</v>
      </c>
      <c r="I695" s="9">
        <f t="shared" si="21"/>
        <v>5.0752637649295995E-2</v>
      </c>
    </row>
    <row r="696" spans="1:9" x14ac:dyDescent="0.3">
      <c r="A696" s="3" t="s">
        <v>28</v>
      </c>
      <c r="B696" s="2">
        <v>43497</v>
      </c>
      <c r="C696" s="7">
        <v>0.86576032583010298</v>
      </c>
      <c r="D696" s="7">
        <v>5.0284400776119197E-2</v>
      </c>
      <c r="E696" s="7">
        <v>3.9447152059931797E-3</v>
      </c>
      <c r="F696" s="7">
        <v>0.84560733838309798</v>
      </c>
      <c r="G696" s="7">
        <v>0.10016354563479</v>
      </c>
      <c r="H696" s="9">
        <f t="shared" si="20"/>
        <v>5.4229115982112379E-2</v>
      </c>
      <c r="I696" s="9">
        <f t="shared" si="21"/>
        <v>5.6127764749020301E-2</v>
      </c>
    </row>
    <row r="697" spans="1:9" x14ac:dyDescent="0.3">
      <c r="A697" s="3" t="s">
        <v>28</v>
      </c>
      <c r="B697" s="2">
        <v>43525</v>
      </c>
      <c r="C697" s="7">
        <v>1.00776341186782</v>
      </c>
      <c r="D697" s="7">
        <v>4.8605574555664499E-2</v>
      </c>
      <c r="E697" s="7">
        <v>4.6507465376946101E-3</v>
      </c>
      <c r="F697" s="7">
        <v>0.84928235605428104</v>
      </c>
      <c r="G697" s="7">
        <v>9.7461322852359797E-2</v>
      </c>
      <c r="H697" s="9">
        <f t="shared" si="20"/>
        <v>5.3256321093359107E-2</v>
      </c>
      <c r="I697" s="9">
        <f t="shared" si="21"/>
        <v>5.41332307726268E-2</v>
      </c>
    </row>
    <row r="698" spans="1:9" x14ac:dyDescent="0.3">
      <c r="A698" s="3" t="s">
        <v>28</v>
      </c>
      <c r="B698" s="2">
        <v>43556</v>
      </c>
      <c r="C698" s="7">
        <v>0.96758955403450897</v>
      </c>
      <c r="D698" s="7">
        <v>4.7125987395944403E-2</v>
      </c>
      <c r="E698" s="7">
        <v>5.9861952995147703E-3</v>
      </c>
      <c r="F698" s="7">
        <v>0.84466723494966001</v>
      </c>
      <c r="G698" s="7">
        <v>0.102220582354881</v>
      </c>
      <c r="H698" s="9">
        <f t="shared" si="20"/>
        <v>5.311218269545917E-2</v>
      </c>
      <c r="I698" s="9">
        <f t="shared" si="21"/>
        <v>5.2844074405491791E-2</v>
      </c>
    </row>
    <row r="699" spans="1:9" x14ac:dyDescent="0.3">
      <c r="A699" s="3" t="s">
        <v>28</v>
      </c>
      <c r="B699" s="2">
        <v>43586</v>
      </c>
      <c r="C699" s="7">
        <v>0.98882174855622096</v>
      </c>
      <c r="D699" s="7">
        <v>4.4710478348153303E-2</v>
      </c>
      <c r="E699" s="7">
        <v>4.3370291078132298E-3</v>
      </c>
      <c r="F699" s="7">
        <v>0.85175593338797395</v>
      </c>
      <c r="G699" s="7">
        <v>9.9196559156059697E-2</v>
      </c>
      <c r="H699" s="9">
        <f t="shared" si="20"/>
        <v>4.9047507455966532E-2</v>
      </c>
      <c r="I699" s="9">
        <f t="shared" si="21"/>
        <v>4.9874125525311619E-2</v>
      </c>
    </row>
    <row r="700" spans="1:9" x14ac:dyDescent="0.3">
      <c r="A700" s="3" t="s">
        <v>28</v>
      </c>
      <c r="B700" s="2">
        <v>43617</v>
      </c>
      <c r="C700" s="7">
        <v>0.96204661217222698</v>
      </c>
      <c r="D700" s="7">
        <v>4.3065617617585997E-2</v>
      </c>
      <c r="E700" s="7">
        <v>7.4802901001673498E-3</v>
      </c>
      <c r="F700" s="7">
        <v>0.85183809147659995</v>
      </c>
      <c r="G700" s="7">
        <v>9.7616000805646294E-2</v>
      </c>
      <c r="H700" s="9">
        <f t="shared" si="20"/>
        <v>5.0545907717753344E-2</v>
      </c>
      <c r="I700" s="9">
        <f t="shared" si="21"/>
        <v>4.812318596955717E-2</v>
      </c>
    </row>
    <row r="701" spans="1:9" x14ac:dyDescent="0.3">
      <c r="A701" s="3" t="s">
        <v>28</v>
      </c>
      <c r="B701" s="2">
        <v>43647</v>
      </c>
      <c r="C701" s="7">
        <v>0.976400190736045</v>
      </c>
      <c r="D701" s="7">
        <v>4.5681880612760302E-2</v>
      </c>
      <c r="E701" s="7">
        <v>1.4215752347314601E-2</v>
      </c>
      <c r="F701" s="7">
        <v>0.83285718931264896</v>
      </c>
      <c r="G701" s="7">
        <v>0.107245177727276</v>
      </c>
      <c r="H701" s="9">
        <f t="shared" si="20"/>
        <v>5.9897632960074901E-2</v>
      </c>
      <c r="I701" s="9">
        <f t="shared" si="21"/>
        <v>5.1997551590550022E-2</v>
      </c>
    </row>
    <row r="702" spans="1:9" x14ac:dyDescent="0.3">
      <c r="A702" s="3" t="s">
        <v>28</v>
      </c>
      <c r="B702" s="2">
        <v>43678</v>
      </c>
      <c r="C702" s="7">
        <v>1.1471312781862399</v>
      </c>
      <c r="D702" s="7">
        <v>6.4180147592562201E-2</v>
      </c>
      <c r="E702" s="7">
        <v>2.73764663136103E-2</v>
      </c>
      <c r="F702" s="7">
        <v>0.80109162720799698</v>
      </c>
      <c r="G702" s="7">
        <v>0.107351758885831</v>
      </c>
      <c r="H702" s="9">
        <f t="shared" si="20"/>
        <v>9.1556613906172507E-2</v>
      </c>
      <c r="I702" s="9">
        <f t="shared" si="21"/>
        <v>7.4173397840644237E-2</v>
      </c>
    </row>
    <row r="703" spans="1:9" x14ac:dyDescent="0.3">
      <c r="A703" s="3" t="s">
        <v>28</v>
      </c>
      <c r="B703" s="2">
        <v>43709</v>
      </c>
      <c r="C703" s="7">
        <v>0.94370275839152296</v>
      </c>
      <c r="D703" s="7">
        <v>4.6811515824985203E-2</v>
      </c>
      <c r="E703" s="7">
        <v>2.7421958026699702E-3</v>
      </c>
      <c r="F703" s="7">
        <v>0.85494080713727105</v>
      </c>
      <c r="G703" s="7">
        <v>9.5505481235073394E-2</v>
      </c>
      <c r="H703" s="9">
        <f t="shared" si="20"/>
        <v>4.9553711627655171E-2</v>
      </c>
      <c r="I703" s="9">
        <f t="shared" si="21"/>
        <v>5.1911721914072124E-2</v>
      </c>
    </row>
    <row r="704" spans="1:9" x14ac:dyDescent="0.3">
      <c r="A704" s="3" t="s">
        <v>28</v>
      </c>
      <c r="B704" s="2">
        <v>43739</v>
      </c>
      <c r="C704" s="7">
        <v>0.99423647967454898</v>
      </c>
      <c r="D704" s="7">
        <v>4.9267697242997802E-2</v>
      </c>
      <c r="E704" s="7">
        <v>4.3952656868673796E-3</v>
      </c>
      <c r="F704" s="7">
        <v>0.84554261990726298</v>
      </c>
      <c r="G704" s="7">
        <v>0.100794417162872</v>
      </c>
      <c r="H704" s="9">
        <f t="shared" si="20"/>
        <v>5.3662962929865179E-2</v>
      </c>
      <c r="I704" s="9">
        <f t="shared" si="21"/>
        <v>5.5059375488542263E-2</v>
      </c>
    </row>
    <row r="705" spans="1:9" x14ac:dyDescent="0.3">
      <c r="A705" s="3" t="s">
        <v>28</v>
      </c>
      <c r="B705" s="2">
        <v>43770</v>
      </c>
      <c r="C705" s="7">
        <v>1.0555967614289301</v>
      </c>
      <c r="D705" s="7">
        <v>4.9140278517330299E-2</v>
      </c>
      <c r="E705" s="7">
        <v>4.4182701993910204E-3</v>
      </c>
      <c r="F705" s="7">
        <v>0.845102298714418</v>
      </c>
      <c r="G705" s="7">
        <v>0.101339152568861</v>
      </c>
      <c r="H705" s="9">
        <f t="shared" si="20"/>
        <v>5.3558548716721319E-2</v>
      </c>
      <c r="I705" s="9">
        <f t="shared" si="21"/>
        <v>5.4951843905096574E-2</v>
      </c>
    </row>
    <row r="706" spans="1:9" x14ac:dyDescent="0.3">
      <c r="A706" s="3" t="s">
        <v>28</v>
      </c>
      <c r="B706" s="2">
        <v>43800</v>
      </c>
      <c r="C706" s="7">
        <v>1.2480726729851399</v>
      </c>
      <c r="D706" s="7">
        <v>4.7787886361584202E-2</v>
      </c>
      <c r="E706" s="7">
        <v>4.8269828832912696E-3</v>
      </c>
      <c r="F706" s="7">
        <v>0.85204283493594002</v>
      </c>
      <c r="G706" s="7">
        <v>9.5342295819184103E-2</v>
      </c>
      <c r="H706" s="9">
        <f t="shared" si="20"/>
        <v>5.2614869244875469E-2</v>
      </c>
      <c r="I706" s="9">
        <f t="shared" si="21"/>
        <v>5.3107640393379493E-2</v>
      </c>
    </row>
    <row r="707" spans="1:9" x14ac:dyDescent="0.3">
      <c r="A707" s="3" t="s">
        <v>28</v>
      </c>
      <c r="B707" s="2">
        <v>43831</v>
      </c>
      <c r="C707" s="7">
        <v>0.89585024016686499</v>
      </c>
      <c r="D707" s="7">
        <v>4.5507288822804602E-2</v>
      </c>
      <c r="E707" s="7">
        <v>4.4957880119520597E-3</v>
      </c>
      <c r="F707" s="7">
        <v>0.83957162164194798</v>
      </c>
      <c r="G707" s="7">
        <v>0.11042530152329499</v>
      </c>
      <c r="H707" s="9">
        <f t="shared" ref="H707:H770" si="22">D707+E707</f>
        <v>5.000307683475666E-2</v>
      </c>
      <c r="I707" s="9">
        <f t="shared" ref="I707:I770" si="23">D707/(D707+F707)</f>
        <v>5.1416080854201851E-2</v>
      </c>
    </row>
    <row r="708" spans="1:9" x14ac:dyDescent="0.3">
      <c r="A708" s="3" t="s">
        <v>28</v>
      </c>
      <c r="B708" s="2">
        <v>43862</v>
      </c>
      <c r="C708" s="7">
        <v>0.91674994459795101</v>
      </c>
      <c r="D708" s="7">
        <v>5.2414677547064498E-2</v>
      </c>
      <c r="E708" s="7">
        <v>3.55971396423875E-3</v>
      </c>
      <c r="F708" s="7">
        <v>0.84375491220411303</v>
      </c>
      <c r="G708" s="7">
        <v>0.100270696284584</v>
      </c>
      <c r="H708" s="9">
        <f t="shared" si="22"/>
        <v>5.5974391511303248E-2</v>
      </c>
      <c r="I708" s="9">
        <f t="shared" si="23"/>
        <v>5.8487453877583022E-2</v>
      </c>
    </row>
    <row r="709" spans="1:9" x14ac:dyDescent="0.3">
      <c r="A709" s="3" t="s">
        <v>28</v>
      </c>
      <c r="B709" s="2">
        <v>43891</v>
      </c>
      <c r="C709" s="7">
        <v>0.79538960549399296</v>
      </c>
      <c r="D709" s="7">
        <v>3.1767918918609098E-2</v>
      </c>
      <c r="E709" s="7">
        <v>2.39452824166653E-3</v>
      </c>
      <c r="F709" s="7">
        <v>0.86427178379000802</v>
      </c>
      <c r="G709" s="7">
        <v>0.101565769049716</v>
      </c>
      <c r="H709" s="9">
        <f t="shared" si="22"/>
        <v>3.4162447160275625E-2</v>
      </c>
      <c r="I709" s="9">
        <f t="shared" si="23"/>
        <v>3.5453695659443001E-2</v>
      </c>
    </row>
    <row r="710" spans="1:9" x14ac:dyDescent="0.3">
      <c r="A710" s="3" t="s">
        <v>28</v>
      </c>
      <c r="B710" s="2">
        <v>43922</v>
      </c>
      <c r="C710" s="7">
        <v>0.44237877350822902</v>
      </c>
      <c r="D710" s="7">
        <v>2.54222630883345E-3</v>
      </c>
      <c r="E710" s="7">
        <v>1.2009068687700299E-3</v>
      </c>
      <c r="F710" s="7">
        <v>0.814305014245151</v>
      </c>
      <c r="G710" s="7">
        <v>0.181951852577246</v>
      </c>
      <c r="H710" s="9">
        <f t="shared" si="22"/>
        <v>3.7431331776034797E-3</v>
      </c>
      <c r="I710" s="9">
        <f t="shared" si="23"/>
        <v>3.1122420235016233E-3</v>
      </c>
    </row>
    <row r="711" spans="1:9" x14ac:dyDescent="0.3">
      <c r="A711" s="3" t="s">
        <v>28</v>
      </c>
      <c r="B711" s="2">
        <v>43952</v>
      </c>
      <c r="C711" s="7">
        <v>0.53662112611868695</v>
      </c>
      <c r="D711" s="7">
        <v>2.5077171981931399E-3</v>
      </c>
      <c r="E711" s="7">
        <v>1.5097199719938299E-3</v>
      </c>
      <c r="F711" s="7">
        <v>0.80509121632592195</v>
      </c>
      <c r="G711" s="7">
        <v>0.190891346503891</v>
      </c>
      <c r="H711" s="9">
        <f t="shared" si="22"/>
        <v>4.01743717018697E-3</v>
      </c>
      <c r="I711" s="9">
        <f t="shared" si="23"/>
        <v>3.1051516960903204E-3</v>
      </c>
    </row>
    <row r="712" spans="1:9" x14ac:dyDescent="0.3">
      <c r="A712" s="3" t="s">
        <v>28</v>
      </c>
      <c r="B712" s="2">
        <v>43983</v>
      </c>
      <c r="C712" s="7">
        <v>0.60092600495009196</v>
      </c>
      <c r="D712" s="7">
        <v>3.3140141760984098E-3</v>
      </c>
      <c r="E712" s="7">
        <v>1.7637321452864201E-3</v>
      </c>
      <c r="F712" s="7">
        <v>0.80771668425215304</v>
      </c>
      <c r="G712" s="7">
        <v>0.18720556942646199</v>
      </c>
      <c r="H712" s="9">
        <f t="shared" si="22"/>
        <v>5.0777463213848295E-3</v>
      </c>
      <c r="I712" s="9">
        <f t="shared" si="23"/>
        <v>4.0861760011314625E-3</v>
      </c>
    </row>
    <row r="713" spans="1:9" x14ac:dyDescent="0.3">
      <c r="A713" s="3" t="s">
        <v>28</v>
      </c>
      <c r="B713" s="2">
        <v>44013</v>
      </c>
      <c r="C713" s="7">
        <v>0.824249342936897</v>
      </c>
      <c r="D713" s="7">
        <v>1.4626558395542701E-2</v>
      </c>
      <c r="E713" s="7">
        <v>2.6904376663904601E-3</v>
      </c>
      <c r="F713" s="7">
        <v>0.83460191681956097</v>
      </c>
      <c r="G713" s="7">
        <v>0.14808108711850601</v>
      </c>
      <c r="H713" s="9">
        <f t="shared" si="22"/>
        <v>1.7316996061933161E-2</v>
      </c>
      <c r="I713" s="9">
        <f t="shared" si="23"/>
        <v>1.722334898372066E-2</v>
      </c>
    </row>
    <row r="714" spans="1:9" x14ac:dyDescent="0.3">
      <c r="A714" s="3" t="s">
        <v>28</v>
      </c>
      <c r="B714" s="2">
        <v>44044</v>
      </c>
      <c r="C714" s="7">
        <v>0.95973422392476604</v>
      </c>
      <c r="D714" s="7">
        <v>3.3808813066572303E-2</v>
      </c>
      <c r="E714" s="7">
        <v>3.5407894423309899E-3</v>
      </c>
      <c r="F714" s="7">
        <v>0.83614233106935698</v>
      </c>
      <c r="G714" s="7">
        <v>0.12650806642174001</v>
      </c>
      <c r="H714" s="9">
        <f t="shared" si="22"/>
        <v>3.734960250890329E-2</v>
      </c>
      <c r="I714" s="9">
        <f t="shared" si="23"/>
        <v>3.8862887064942689E-2</v>
      </c>
    </row>
    <row r="715" spans="1:9" x14ac:dyDescent="0.3">
      <c r="A715" s="3" t="s">
        <v>28</v>
      </c>
      <c r="B715" s="2">
        <v>44075</v>
      </c>
      <c r="C715" s="7">
        <v>0.93314332392281096</v>
      </c>
      <c r="D715" s="7">
        <v>3.5711930630754202E-2</v>
      </c>
      <c r="E715" s="7">
        <v>3.39441735518712E-3</v>
      </c>
      <c r="F715" s="7">
        <v>0.83603905794019595</v>
      </c>
      <c r="G715" s="7">
        <v>0.124854594073863</v>
      </c>
      <c r="H715" s="9">
        <f t="shared" si="22"/>
        <v>3.9106347985941321E-2</v>
      </c>
      <c r="I715" s="9">
        <f t="shared" si="23"/>
        <v>4.0965747213314085E-2</v>
      </c>
    </row>
    <row r="716" spans="1:9" x14ac:dyDescent="0.3">
      <c r="A716" s="3" t="s">
        <v>28</v>
      </c>
      <c r="B716" s="2">
        <v>44105</v>
      </c>
      <c r="C716" s="7">
        <v>0.88540868254613403</v>
      </c>
      <c r="D716" s="7">
        <v>2.0864508013204601E-2</v>
      </c>
      <c r="E716" s="7">
        <v>3.4903583627261402E-3</v>
      </c>
      <c r="F716" s="7">
        <v>0.83053204372882306</v>
      </c>
      <c r="G716" s="7">
        <v>0.14511308989524599</v>
      </c>
      <c r="H716" s="9">
        <f t="shared" si="22"/>
        <v>2.4354866375930741E-2</v>
      </c>
      <c r="I716" s="9">
        <f t="shared" si="23"/>
        <v>2.4506216252008647E-2</v>
      </c>
    </row>
    <row r="717" spans="1:9" x14ac:dyDescent="0.3">
      <c r="A717" s="3" t="s">
        <v>28</v>
      </c>
      <c r="B717" s="2">
        <v>44136</v>
      </c>
      <c r="C717" s="7">
        <v>0.86818098177700798</v>
      </c>
      <c r="D717" s="7">
        <v>1.3387848782533801E-2</v>
      </c>
      <c r="E717" s="7">
        <v>2.64885739755769E-3</v>
      </c>
      <c r="F717" s="7">
        <v>0.81008650826338702</v>
      </c>
      <c r="G717" s="7">
        <v>0.173876785556522</v>
      </c>
      <c r="H717" s="9">
        <f t="shared" si="22"/>
        <v>1.6036706180091492E-2</v>
      </c>
      <c r="I717" s="9">
        <f t="shared" si="23"/>
        <v>1.6257760388022902E-2</v>
      </c>
    </row>
    <row r="718" spans="1:9" x14ac:dyDescent="0.3">
      <c r="A718" s="3" t="s">
        <v>28</v>
      </c>
      <c r="B718" s="2">
        <v>44166</v>
      </c>
      <c r="C718" s="7">
        <v>0.96570910497309304</v>
      </c>
      <c r="D718" s="7">
        <v>1.26937269453047E-2</v>
      </c>
      <c r="E718" s="7">
        <v>2.52767355427701E-3</v>
      </c>
      <c r="F718" s="7">
        <v>0.82514778526347399</v>
      </c>
      <c r="G718" s="7">
        <v>0.159630814236944</v>
      </c>
      <c r="H718" s="9">
        <f t="shared" si="22"/>
        <v>1.5221400499581709E-2</v>
      </c>
      <c r="I718" s="9">
        <f t="shared" si="23"/>
        <v>1.5150510878651231E-2</v>
      </c>
    </row>
    <row r="719" spans="1:9" x14ac:dyDescent="0.3">
      <c r="A719" s="3" t="s">
        <v>28</v>
      </c>
      <c r="B719" s="2">
        <v>44197</v>
      </c>
      <c r="C719" s="7">
        <v>0.54707020713699706</v>
      </c>
      <c r="D719" s="7">
        <v>4.3796138339823199E-3</v>
      </c>
      <c r="E719" s="7">
        <v>2.5257106125843799E-3</v>
      </c>
      <c r="F719" s="7">
        <v>0.76929614284538705</v>
      </c>
      <c r="G719" s="7">
        <v>0.22379853270804601</v>
      </c>
      <c r="H719" s="9">
        <f t="shared" si="22"/>
        <v>6.9053244465666994E-3</v>
      </c>
      <c r="I719" s="9">
        <f t="shared" si="23"/>
        <v>5.6607872176061237E-3</v>
      </c>
    </row>
    <row r="720" spans="1:9" x14ac:dyDescent="0.3">
      <c r="A720" s="3" t="s">
        <v>28</v>
      </c>
      <c r="B720" s="2">
        <v>44228</v>
      </c>
      <c r="C720" s="7">
        <v>0.54935419815049302</v>
      </c>
      <c r="D720" s="7">
        <v>4.7259045834513302E-3</v>
      </c>
      <c r="E720" s="7">
        <v>3.17236811589255E-3</v>
      </c>
      <c r="F720" s="7">
        <v>0.78287522471251303</v>
      </c>
      <c r="G720" s="7">
        <v>0.20922650258814299</v>
      </c>
      <c r="H720" s="9">
        <f t="shared" si="22"/>
        <v>7.8982726993438793E-3</v>
      </c>
      <c r="I720" s="9">
        <f t="shared" si="23"/>
        <v>6.0003781199194197E-3</v>
      </c>
    </row>
    <row r="721" spans="1:9" x14ac:dyDescent="0.3">
      <c r="A721" s="3" t="s">
        <v>28</v>
      </c>
      <c r="B721" s="2">
        <v>44256</v>
      </c>
      <c r="C721" s="7">
        <v>0.66694230391192</v>
      </c>
      <c r="D721" s="7">
        <v>5.6765914373699102E-3</v>
      </c>
      <c r="E721" s="7">
        <v>3.5299403276141598E-3</v>
      </c>
      <c r="F721" s="7">
        <v>0.80593589939816601</v>
      </c>
      <c r="G721" s="7">
        <v>0.18485756883685001</v>
      </c>
      <c r="H721" s="9">
        <f t="shared" si="22"/>
        <v>9.2065317649840696E-3</v>
      </c>
      <c r="I721" s="9">
        <f t="shared" si="23"/>
        <v>6.9942139893953495E-3</v>
      </c>
    </row>
    <row r="722" spans="1:9" x14ac:dyDescent="0.3">
      <c r="A722" s="3" t="s">
        <v>28</v>
      </c>
      <c r="B722" s="2">
        <v>44287</v>
      </c>
      <c r="C722" s="7">
        <v>0.75453505716240399</v>
      </c>
      <c r="D722" s="7">
        <v>1.0434833881562199E-2</v>
      </c>
      <c r="E722" s="7">
        <v>3.3374976353261398E-3</v>
      </c>
      <c r="F722" s="7">
        <v>0.83629543421097396</v>
      </c>
      <c r="G722" s="7">
        <v>0.149932234272138</v>
      </c>
      <c r="H722" s="9">
        <f t="shared" si="22"/>
        <v>1.377233151688834E-2</v>
      </c>
      <c r="I722" s="9">
        <f t="shared" si="23"/>
        <v>1.2323681194330251E-2</v>
      </c>
    </row>
    <row r="723" spans="1:9" x14ac:dyDescent="0.3">
      <c r="A723" s="3" t="s">
        <v>28</v>
      </c>
      <c r="B723" s="2">
        <v>44317</v>
      </c>
      <c r="C723" s="7">
        <v>1.0156658249278001</v>
      </c>
      <c r="D723" s="7">
        <v>3.2728545105378502E-2</v>
      </c>
      <c r="E723" s="7">
        <v>4.8334087709290801E-3</v>
      </c>
      <c r="F723" s="7">
        <v>0.83868501303375398</v>
      </c>
      <c r="G723" s="7">
        <v>0.123753033089939</v>
      </c>
      <c r="H723" s="9">
        <f t="shared" si="22"/>
        <v>3.7561953876307584E-2</v>
      </c>
      <c r="I723" s="9">
        <f t="shared" si="23"/>
        <v>3.7557993905062662E-2</v>
      </c>
    </row>
    <row r="724" spans="1:9" x14ac:dyDescent="0.3">
      <c r="A724" s="3" t="s">
        <v>28</v>
      </c>
      <c r="B724" s="2">
        <v>44348</v>
      </c>
      <c r="C724" s="7">
        <v>1.0201004911414999</v>
      </c>
      <c r="D724" s="7">
        <v>3.8727981106680402E-2</v>
      </c>
      <c r="E724" s="7">
        <v>5.7649744547542403E-3</v>
      </c>
      <c r="F724" s="7">
        <v>0.83005616408488103</v>
      </c>
      <c r="G724" s="7">
        <v>0.12545088035368401</v>
      </c>
      <c r="H724" s="9">
        <f t="shared" si="22"/>
        <v>4.4492955561434643E-2</v>
      </c>
      <c r="I724" s="9">
        <f t="shared" si="23"/>
        <v>4.4577219003163471E-2</v>
      </c>
    </row>
    <row r="725" spans="1:9" x14ac:dyDescent="0.3">
      <c r="A725" s="3" t="s">
        <v>28</v>
      </c>
      <c r="B725" s="2">
        <v>44378</v>
      </c>
      <c r="C725" s="7">
        <v>1.07457911459878</v>
      </c>
      <c r="D725" s="7">
        <v>4.53751562489422E-2</v>
      </c>
      <c r="E725" s="7">
        <v>7.4472532676505198E-3</v>
      </c>
      <c r="F725" s="7">
        <v>0.82414831104012898</v>
      </c>
      <c r="G725" s="7">
        <v>0.123029279443279</v>
      </c>
      <c r="H725" s="9">
        <f t="shared" si="22"/>
        <v>5.2822409516592721E-2</v>
      </c>
      <c r="I725" s="9">
        <f t="shared" si="23"/>
        <v>5.218393517360622E-2</v>
      </c>
    </row>
    <row r="726" spans="1:9" x14ac:dyDescent="0.3">
      <c r="A726" s="3" t="s">
        <v>28</v>
      </c>
      <c r="B726" s="2">
        <v>44409</v>
      </c>
      <c r="C726" s="7">
        <v>1.1516610433780501</v>
      </c>
      <c r="D726" s="7">
        <v>5.6889011928135599E-2</v>
      </c>
      <c r="E726" s="7">
        <v>1.04320854497915E-2</v>
      </c>
      <c r="F726" s="7">
        <v>0.80788100828158604</v>
      </c>
      <c r="G726" s="7">
        <v>0.12479789434048701</v>
      </c>
      <c r="H726" s="9">
        <f t="shared" si="22"/>
        <v>6.7321097377927103E-2</v>
      </c>
      <c r="I726" s="9">
        <f t="shared" si="23"/>
        <v>6.578513431159308E-2</v>
      </c>
    </row>
    <row r="727" spans="1:9" x14ac:dyDescent="0.3">
      <c r="A727" s="3" t="s">
        <v>28</v>
      </c>
      <c r="B727" s="2">
        <v>44440</v>
      </c>
      <c r="C727" s="7">
        <v>1.04580503776397</v>
      </c>
      <c r="D727" s="7">
        <v>4.9332752841211802E-2</v>
      </c>
      <c r="E727" s="7">
        <v>5.4565327819259702E-3</v>
      </c>
      <c r="F727" s="7">
        <v>0.824328552835216</v>
      </c>
      <c r="G727" s="7">
        <v>0.12088216154164701</v>
      </c>
      <c r="H727" s="9">
        <f t="shared" si="22"/>
        <v>5.4789285623137771E-2</v>
      </c>
      <c r="I727" s="9">
        <f t="shared" si="23"/>
        <v>5.6466679387862068E-2</v>
      </c>
    </row>
    <row r="728" spans="1:9" x14ac:dyDescent="0.3">
      <c r="A728" s="3" t="s">
        <v>29</v>
      </c>
      <c r="B728" s="2">
        <v>43466</v>
      </c>
      <c r="C728" s="7">
        <v>0.86767485690308799</v>
      </c>
      <c r="D728" s="7">
        <v>0.18707776069037901</v>
      </c>
      <c r="E728" s="7">
        <v>2.5819518837483998E-2</v>
      </c>
      <c r="F728" s="7">
        <v>0.68289614567757395</v>
      </c>
      <c r="G728" s="7">
        <v>0.10420657479456299</v>
      </c>
      <c r="H728" s="9">
        <f t="shared" si="22"/>
        <v>0.21289727952786303</v>
      </c>
      <c r="I728" s="9">
        <f t="shared" si="23"/>
        <v>0.21503835841629829</v>
      </c>
    </row>
    <row r="729" spans="1:9" x14ac:dyDescent="0.3">
      <c r="A729" s="3" t="s">
        <v>29</v>
      </c>
      <c r="B729" s="2">
        <v>43497</v>
      </c>
      <c r="C729" s="7">
        <v>0.85669378609035496</v>
      </c>
      <c r="D729" s="7">
        <v>0.197896225677652</v>
      </c>
      <c r="E729" s="7">
        <v>1.60909454272961E-2</v>
      </c>
      <c r="F729" s="7">
        <v>0.70012349143853303</v>
      </c>
      <c r="G729" s="7">
        <v>8.5889337456519096E-2</v>
      </c>
      <c r="H729" s="9">
        <f t="shared" si="22"/>
        <v>0.21398717110494811</v>
      </c>
      <c r="I729" s="9">
        <f t="shared" si="23"/>
        <v>0.22036957753350572</v>
      </c>
    </row>
    <row r="730" spans="1:9" x14ac:dyDescent="0.3">
      <c r="A730" s="3" t="s">
        <v>29</v>
      </c>
      <c r="B730" s="2">
        <v>43525</v>
      </c>
      <c r="C730" s="7">
        <v>1.0242985241350999</v>
      </c>
      <c r="D730" s="7">
        <v>0.20118507096072899</v>
      </c>
      <c r="E730" s="7">
        <v>1.78831959754353E-2</v>
      </c>
      <c r="F730" s="7">
        <v>0.69251079041814101</v>
      </c>
      <c r="G730" s="7">
        <v>8.8420942645694597E-2</v>
      </c>
      <c r="H730" s="9">
        <f t="shared" si="22"/>
        <v>0.2190682669361643</v>
      </c>
      <c r="I730" s="9">
        <f t="shared" si="23"/>
        <v>0.2251158136173122</v>
      </c>
    </row>
    <row r="731" spans="1:9" x14ac:dyDescent="0.3">
      <c r="A731" s="3" t="s">
        <v>29</v>
      </c>
      <c r="B731" s="2">
        <v>43556</v>
      </c>
      <c r="C731" s="7">
        <v>0.97608452403034796</v>
      </c>
      <c r="D731" s="7">
        <v>0.19064533434254899</v>
      </c>
      <c r="E731" s="7">
        <v>2.06561273732991E-2</v>
      </c>
      <c r="F731" s="7">
        <v>0.68636194372762704</v>
      </c>
      <c r="G731" s="7">
        <v>0.102336594556525</v>
      </c>
      <c r="H731" s="9">
        <f t="shared" si="22"/>
        <v>0.2113014617158481</v>
      </c>
      <c r="I731" s="9">
        <f t="shared" si="23"/>
        <v>0.21738170150886021</v>
      </c>
    </row>
    <row r="732" spans="1:9" x14ac:dyDescent="0.3">
      <c r="A732" s="3" t="s">
        <v>29</v>
      </c>
      <c r="B732" s="2">
        <v>43586</v>
      </c>
      <c r="C732" s="7">
        <v>1.0325065933322699</v>
      </c>
      <c r="D732" s="7">
        <v>0.20525208244780499</v>
      </c>
      <c r="E732" s="7">
        <v>1.4648129060623001E-2</v>
      </c>
      <c r="F732" s="7">
        <v>0.69774395770637299</v>
      </c>
      <c r="G732" s="7">
        <v>8.2355830785199105E-2</v>
      </c>
      <c r="H732" s="9">
        <f t="shared" si="22"/>
        <v>0.21990021150842798</v>
      </c>
      <c r="I732" s="9">
        <f t="shared" si="23"/>
        <v>0.22730119881008576</v>
      </c>
    </row>
    <row r="733" spans="1:9" x14ac:dyDescent="0.3">
      <c r="A733" s="3" t="s">
        <v>29</v>
      </c>
      <c r="B733" s="2">
        <v>43617</v>
      </c>
      <c r="C733" s="7">
        <v>0.94812571082673403</v>
      </c>
      <c r="D733" s="7">
        <v>0.20062385210509801</v>
      </c>
      <c r="E733" s="7">
        <v>1.4126329936405E-2</v>
      </c>
      <c r="F733" s="7">
        <v>0.69820406580457695</v>
      </c>
      <c r="G733" s="7">
        <v>8.7045752153919798E-2</v>
      </c>
      <c r="H733" s="9">
        <f t="shared" si="22"/>
        <v>0.21475018204150301</v>
      </c>
      <c r="I733" s="9">
        <f t="shared" si="23"/>
        <v>0.22320607549849059</v>
      </c>
    </row>
    <row r="734" spans="1:9" x14ac:dyDescent="0.3">
      <c r="A734" s="3" t="s">
        <v>29</v>
      </c>
      <c r="B734" s="2">
        <v>43647</v>
      </c>
      <c r="C734" s="7">
        <v>0.98011894075121597</v>
      </c>
      <c r="D734" s="7">
        <v>0.19919938938580101</v>
      </c>
      <c r="E734" s="7">
        <v>1.3139588652617299E-2</v>
      </c>
      <c r="F734" s="7">
        <v>0.697525485309889</v>
      </c>
      <c r="G734" s="7">
        <v>9.0135536651693202E-2</v>
      </c>
      <c r="H734" s="9">
        <f t="shared" si="22"/>
        <v>0.21233897803841831</v>
      </c>
      <c r="I734" s="9">
        <f t="shared" si="23"/>
        <v>0.22214103233547608</v>
      </c>
    </row>
    <row r="735" spans="1:9" x14ac:dyDescent="0.3">
      <c r="A735" s="3" t="s">
        <v>29</v>
      </c>
      <c r="B735" s="2">
        <v>43678</v>
      </c>
      <c r="C735" s="7">
        <v>1.0027997764354399</v>
      </c>
      <c r="D735" s="7">
        <v>0.203863336288721</v>
      </c>
      <c r="E735" s="7">
        <v>1.72504835017721E-2</v>
      </c>
      <c r="F735" s="7">
        <v>0.68859040200796096</v>
      </c>
      <c r="G735" s="7">
        <v>9.0295778201546495E-2</v>
      </c>
      <c r="H735" s="9">
        <f t="shared" si="22"/>
        <v>0.2211138197904931</v>
      </c>
      <c r="I735" s="9">
        <f t="shared" si="23"/>
        <v>0.22843014437679446</v>
      </c>
    </row>
    <row r="736" spans="1:9" x14ac:dyDescent="0.3">
      <c r="A736" s="3" t="s">
        <v>29</v>
      </c>
      <c r="B736" s="2">
        <v>43709</v>
      </c>
      <c r="C736" s="7">
        <v>0.97333688716217204</v>
      </c>
      <c r="D736" s="7">
        <v>0.19836154577163501</v>
      </c>
      <c r="E736" s="7">
        <v>1.38237807250104E-2</v>
      </c>
      <c r="F736" s="7">
        <v>0.69946896349241305</v>
      </c>
      <c r="G736" s="7">
        <v>8.8345710010941894E-2</v>
      </c>
      <c r="H736" s="9">
        <f t="shared" si="22"/>
        <v>0.2121853264966454</v>
      </c>
      <c r="I736" s="9">
        <f t="shared" si="23"/>
        <v>0.2209342896291551</v>
      </c>
    </row>
    <row r="737" spans="1:9" x14ac:dyDescent="0.3">
      <c r="A737" s="3" t="s">
        <v>29</v>
      </c>
      <c r="B737" s="2">
        <v>43739</v>
      </c>
      <c r="C737" s="7">
        <v>1.01928597847014</v>
      </c>
      <c r="D737" s="7">
        <v>0.202179351770605</v>
      </c>
      <c r="E737" s="7">
        <v>1.28635418483855E-2</v>
      </c>
      <c r="F737" s="7">
        <v>0.69756021385628197</v>
      </c>
      <c r="G737" s="7">
        <v>8.7396892524727002E-2</v>
      </c>
      <c r="H737" s="9">
        <f t="shared" si="22"/>
        <v>0.21504289361899051</v>
      </c>
      <c r="I737" s="9">
        <f t="shared" si="23"/>
        <v>0.22470874850294931</v>
      </c>
    </row>
    <row r="738" spans="1:9" x14ac:dyDescent="0.3">
      <c r="A738" s="3" t="s">
        <v>29</v>
      </c>
      <c r="B738" s="2">
        <v>43770</v>
      </c>
      <c r="C738" s="7">
        <v>1.0824148080946501</v>
      </c>
      <c r="D738" s="7">
        <v>0.214608884010241</v>
      </c>
      <c r="E738" s="7">
        <v>1.0084349065478899E-2</v>
      </c>
      <c r="F738" s="7">
        <v>0.69986047309974897</v>
      </c>
      <c r="G738" s="7">
        <v>7.5446293824530802E-2</v>
      </c>
      <c r="H738" s="9">
        <f t="shared" si="22"/>
        <v>0.22469323307571989</v>
      </c>
      <c r="I738" s="9">
        <f t="shared" si="23"/>
        <v>0.23468132894958055</v>
      </c>
    </row>
    <row r="739" spans="1:9" x14ac:dyDescent="0.3">
      <c r="A739" s="3" t="s">
        <v>29</v>
      </c>
      <c r="B739" s="2">
        <v>43800</v>
      </c>
      <c r="C739" s="7">
        <v>1.23665961376849</v>
      </c>
      <c r="D739" s="7">
        <v>0.236964056248475</v>
      </c>
      <c r="E739" s="7">
        <v>1.0372630651937E-2</v>
      </c>
      <c r="F739" s="7">
        <v>0.68757343976901897</v>
      </c>
      <c r="G739" s="7">
        <v>6.5089873330569106E-2</v>
      </c>
      <c r="H739" s="9">
        <f t="shared" si="22"/>
        <v>0.247336686900412</v>
      </c>
      <c r="I739" s="9">
        <f t="shared" si="23"/>
        <v>0.25630551196594326</v>
      </c>
    </row>
    <row r="740" spans="1:9" x14ac:dyDescent="0.3">
      <c r="A740" s="3" t="s">
        <v>29</v>
      </c>
      <c r="B740" s="2">
        <v>43831</v>
      </c>
      <c r="C740" s="7">
        <v>0.90340318390305496</v>
      </c>
      <c r="D740" s="7">
        <v>0.18307913658526101</v>
      </c>
      <c r="E740" s="7">
        <v>1.8601069535559799E-2</v>
      </c>
      <c r="F740" s="7">
        <v>0.70426098023523398</v>
      </c>
      <c r="G740" s="7">
        <v>9.4058813643944805E-2</v>
      </c>
      <c r="H740" s="9">
        <f t="shared" si="22"/>
        <v>0.2016802061208208</v>
      </c>
      <c r="I740" s="9">
        <f t="shared" si="23"/>
        <v>0.20632352027683329</v>
      </c>
    </row>
    <row r="741" spans="1:9" x14ac:dyDescent="0.3">
      <c r="A741" s="3" t="s">
        <v>29</v>
      </c>
      <c r="B741" s="2">
        <v>43862</v>
      </c>
      <c r="C741" s="7">
        <v>0.89545377914367097</v>
      </c>
      <c r="D741" s="7">
        <v>0.18966468422530799</v>
      </c>
      <c r="E741" s="7">
        <v>1.36213718758064E-2</v>
      </c>
      <c r="F741" s="7">
        <v>0.70870594114110597</v>
      </c>
      <c r="G741" s="7">
        <v>8.8008002757779299E-2</v>
      </c>
      <c r="H741" s="9">
        <f t="shared" si="22"/>
        <v>0.20328605610111439</v>
      </c>
      <c r="I741" s="9">
        <f t="shared" si="23"/>
        <v>0.21112075447474743</v>
      </c>
    </row>
    <row r="742" spans="1:9" x14ac:dyDescent="0.3">
      <c r="A742" s="3" t="s">
        <v>29</v>
      </c>
      <c r="B742" s="2">
        <v>43891</v>
      </c>
      <c r="C742" s="7">
        <v>0.75361551193640097</v>
      </c>
      <c r="D742" s="7">
        <v>0.14344000015928901</v>
      </c>
      <c r="E742" s="7">
        <v>1.4886361178677501E-2</v>
      </c>
      <c r="F742" s="7">
        <v>0.73980473606831598</v>
      </c>
      <c r="G742" s="7">
        <v>0.101868902593717</v>
      </c>
      <c r="H742" s="9">
        <f t="shared" si="22"/>
        <v>0.15832636133796651</v>
      </c>
      <c r="I742" s="9">
        <f t="shared" si="23"/>
        <v>0.16240119445481269</v>
      </c>
    </row>
    <row r="743" spans="1:9" x14ac:dyDescent="0.3">
      <c r="A743" s="3" t="s">
        <v>29</v>
      </c>
      <c r="B743" s="2">
        <v>43922</v>
      </c>
      <c r="C743" s="7">
        <v>0.34153513652855699</v>
      </c>
      <c r="D743" s="7">
        <v>4.8104590218748203E-2</v>
      </c>
      <c r="E743" s="7">
        <v>4.4010128201358398E-2</v>
      </c>
      <c r="F743" s="7">
        <v>0.69869576922620102</v>
      </c>
      <c r="G743" s="7">
        <v>0.20918951235369199</v>
      </c>
      <c r="H743" s="9">
        <f t="shared" si="22"/>
        <v>9.21147184201066E-2</v>
      </c>
      <c r="I743" s="9">
        <f t="shared" si="23"/>
        <v>6.4414256916669646E-2</v>
      </c>
    </row>
    <row r="744" spans="1:9" x14ac:dyDescent="0.3">
      <c r="A744" s="3" t="s">
        <v>29</v>
      </c>
      <c r="B744" s="2">
        <v>43952</v>
      </c>
      <c r="C744" s="7">
        <v>0.44406419593775698</v>
      </c>
      <c r="D744" s="7">
        <v>4.96148555734355E-2</v>
      </c>
      <c r="E744" s="7">
        <v>5.6346757184758199E-2</v>
      </c>
      <c r="F744" s="7">
        <v>0.69194047717976404</v>
      </c>
      <c r="G744" s="7">
        <v>0.202097910062043</v>
      </c>
      <c r="H744" s="9">
        <f t="shared" si="22"/>
        <v>0.1059616127581937</v>
      </c>
      <c r="I744" s="9">
        <f t="shared" si="23"/>
        <v>6.6906478022656271E-2</v>
      </c>
    </row>
    <row r="745" spans="1:9" x14ac:dyDescent="0.3">
      <c r="A745" s="3" t="s">
        <v>29</v>
      </c>
      <c r="B745" s="2">
        <v>43983</v>
      </c>
      <c r="C745" s="7">
        <v>0.63371479153732801</v>
      </c>
      <c r="D745" s="7">
        <v>8.5610192113069694E-2</v>
      </c>
      <c r="E745" s="7">
        <v>2.5780988678259099E-2</v>
      </c>
      <c r="F745" s="7">
        <v>0.73410015106180304</v>
      </c>
      <c r="G745" s="7">
        <v>0.15450866814686801</v>
      </c>
      <c r="H745" s="9">
        <f t="shared" si="22"/>
        <v>0.11139118079132879</v>
      </c>
      <c r="I745" s="9">
        <f t="shared" si="23"/>
        <v>0.10443956554395467</v>
      </c>
    </row>
    <row r="746" spans="1:9" x14ac:dyDescent="0.3">
      <c r="A746" s="3" t="s">
        <v>29</v>
      </c>
      <c r="B746" s="2">
        <v>44013</v>
      </c>
      <c r="C746" s="7">
        <v>0.895713467567816</v>
      </c>
      <c r="D746" s="7">
        <v>0.13786970616414901</v>
      </c>
      <c r="E746" s="7">
        <v>3.7938797778187601E-2</v>
      </c>
      <c r="F746" s="7">
        <v>0.68999828802510599</v>
      </c>
      <c r="G746" s="7">
        <v>0.13419320803255799</v>
      </c>
      <c r="H746" s="9">
        <f t="shared" si="22"/>
        <v>0.1758085039423366</v>
      </c>
      <c r="I746" s="9">
        <f t="shared" si="23"/>
        <v>0.16653585732489529</v>
      </c>
    </row>
    <row r="747" spans="1:9" x14ac:dyDescent="0.3">
      <c r="A747" s="3" t="s">
        <v>29</v>
      </c>
      <c r="B747" s="2">
        <v>44044</v>
      </c>
      <c r="C747" s="7">
        <v>1.03725556004585</v>
      </c>
      <c r="D747" s="7">
        <v>0.15420658469553999</v>
      </c>
      <c r="E747" s="7">
        <v>6.3026205576804203E-2</v>
      </c>
      <c r="F747" s="7">
        <v>0.64237680945144005</v>
      </c>
      <c r="G747" s="7">
        <v>0.14039040027621599</v>
      </c>
      <c r="H747" s="9">
        <f t="shared" si="22"/>
        <v>0.21723279027234421</v>
      </c>
      <c r="I747" s="9">
        <f t="shared" si="23"/>
        <v>0.19358498536198065</v>
      </c>
    </row>
    <row r="748" spans="1:9" x14ac:dyDescent="0.3">
      <c r="A748" s="3" t="s">
        <v>29</v>
      </c>
      <c r="B748" s="2">
        <v>44075</v>
      </c>
      <c r="C748" s="7">
        <v>0.93880927238367695</v>
      </c>
      <c r="D748" s="7">
        <v>0.164779109049843</v>
      </c>
      <c r="E748" s="7">
        <v>2.1116399675664099E-2</v>
      </c>
      <c r="F748" s="7">
        <v>0.70423109603521095</v>
      </c>
      <c r="G748" s="7">
        <v>0.109873395239281</v>
      </c>
      <c r="H748" s="9">
        <f t="shared" si="22"/>
        <v>0.18589550872550709</v>
      </c>
      <c r="I748" s="9">
        <f t="shared" si="23"/>
        <v>0.18961700114179364</v>
      </c>
    </row>
    <row r="749" spans="1:9" x14ac:dyDescent="0.3">
      <c r="A749" s="3" t="s">
        <v>29</v>
      </c>
      <c r="B749" s="2">
        <v>44105</v>
      </c>
      <c r="C749" s="7">
        <v>0.93131272571879897</v>
      </c>
      <c r="D749" s="7">
        <v>0.16066223444285099</v>
      </c>
      <c r="E749" s="7">
        <v>1.7156690019877501E-2</v>
      </c>
      <c r="F749" s="7">
        <v>0.71514636260169395</v>
      </c>
      <c r="G749" s="7">
        <v>0.10703471293557699</v>
      </c>
      <c r="H749" s="9">
        <f t="shared" si="22"/>
        <v>0.17781892446272848</v>
      </c>
      <c r="I749" s="9">
        <f t="shared" si="23"/>
        <v>0.18344445919463778</v>
      </c>
    </row>
    <row r="750" spans="1:9" x14ac:dyDescent="0.3">
      <c r="A750" s="3" t="s">
        <v>29</v>
      </c>
      <c r="B750" s="2">
        <v>44136</v>
      </c>
      <c r="C750" s="7">
        <v>0.60135427183332502</v>
      </c>
      <c r="D750" s="7">
        <v>9.9395375122772495E-2</v>
      </c>
      <c r="E750" s="7">
        <v>2.2099388861631201E-2</v>
      </c>
      <c r="F750" s="7">
        <v>0.70474793928206503</v>
      </c>
      <c r="G750" s="7">
        <v>0.17375729673353199</v>
      </c>
      <c r="H750" s="9">
        <f t="shared" si="22"/>
        <v>0.1214947639844037</v>
      </c>
      <c r="I750" s="9">
        <f t="shared" si="23"/>
        <v>0.12360405582223485</v>
      </c>
    </row>
    <row r="751" spans="1:9" x14ac:dyDescent="0.3">
      <c r="A751" s="3" t="s">
        <v>29</v>
      </c>
      <c r="B751" s="2">
        <v>44166</v>
      </c>
      <c r="C751" s="7">
        <v>1.11007884465449</v>
      </c>
      <c r="D751" s="7">
        <v>0.191046191498391</v>
      </c>
      <c r="E751" s="7">
        <v>3.7760323474911199E-2</v>
      </c>
      <c r="F751" s="7">
        <v>0.66406735421086804</v>
      </c>
      <c r="G751" s="7">
        <v>0.10712613081583</v>
      </c>
      <c r="H751" s="9">
        <f t="shared" si="22"/>
        <v>0.22880651497330221</v>
      </c>
      <c r="I751" s="9">
        <f t="shared" si="23"/>
        <v>0.22341616789607871</v>
      </c>
    </row>
    <row r="752" spans="1:9" x14ac:dyDescent="0.3">
      <c r="A752" s="3" t="s">
        <v>29</v>
      </c>
      <c r="B752" s="2">
        <v>44197</v>
      </c>
      <c r="C752" s="7">
        <v>0.60578254557947397</v>
      </c>
      <c r="D752" s="7">
        <v>5.6335746290485898E-2</v>
      </c>
      <c r="E752" s="7">
        <v>0.14356612935742399</v>
      </c>
      <c r="F752" s="7">
        <v>0.54456248492471404</v>
      </c>
      <c r="G752" s="7">
        <v>0.255535639427376</v>
      </c>
      <c r="H752" s="9">
        <f t="shared" si="22"/>
        <v>0.1999018756479099</v>
      </c>
      <c r="I752" s="9">
        <f t="shared" si="23"/>
        <v>9.3752558027268271E-2</v>
      </c>
    </row>
    <row r="753" spans="1:9" x14ac:dyDescent="0.3">
      <c r="A753" s="3" t="s">
        <v>29</v>
      </c>
      <c r="B753" s="2">
        <v>44228</v>
      </c>
      <c r="C753" s="7">
        <v>0.58384762005216195</v>
      </c>
      <c r="D753" s="7">
        <v>5.7539202189802803E-2</v>
      </c>
      <c r="E753" s="7">
        <v>0.13341299380028501</v>
      </c>
      <c r="F753" s="7">
        <v>0.56734160829670899</v>
      </c>
      <c r="G753" s="7">
        <v>0.24170619571320301</v>
      </c>
      <c r="H753" s="9">
        <f t="shared" si="22"/>
        <v>0.19095219599008781</v>
      </c>
      <c r="I753" s="9">
        <f t="shared" si="23"/>
        <v>9.2080283510394018E-2</v>
      </c>
    </row>
    <row r="754" spans="1:9" x14ac:dyDescent="0.3">
      <c r="A754" s="3" t="s">
        <v>29</v>
      </c>
      <c r="B754" s="2">
        <v>44256</v>
      </c>
      <c r="C754" s="7">
        <v>0.69277947572141996</v>
      </c>
      <c r="D754" s="7">
        <v>6.1237129655189397E-2</v>
      </c>
      <c r="E754" s="7">
        <v>0.10988038569382901</v>
      </c>
      <c r="F754" s="7">
        <v>0.60466509763790599</v>
      </c>
      <c r="G754" s="7">
        <v>0.224217387013075</v>
      </c>
      <c r="H754" s="9">
        <f t="shared" si="22"/>
        <v>0.1711175153490184</v>
      </c>
      <c r="I754" s="9">
        <f t="shared" si="23"/>
        <v>9.1961142560101419E-2</v>
      </c>
    </row>
    <row r="755" spans="1:9" x14ac:dyDescent="0.3">
      <c r="A755" s="3" t="s">
        <v>29</v>
      </c>
      <c r="B755" s="2">
        <v>44287</v>
      </c>
      <c r="C755" s="7">
        <v>0.99555305243027403</v>
      </c>
      <c r="D755" s="7">
        <v>0.122251080063685</v>
      </c>
      <c r="E755" s="7">
        <v>0.10576241531281901</v>
      </c>
      <c r="F755" s="7">
        <v>0.59464972760719004</v>
      </c>
      <c r="G755" s="7">
        <v>0.17733677701630601</v>
      </c>
      <c r="H755" s="9">
        <f t="shared" si="22"/>
        <v>0.22801349537650401</v>
      </c>
      <c r="I755" s="9">
        <f t="shared" si="23"/>
        <v>0.17052718975288106</v>
      </c>
    </row>
    <row r="756" spans="1:9" x14ac:dyDescent="0.3">
      <c r="A756" s="3" t="s">
        <v>29</v>
      </c>
      <c r="B756" s="2">
        <v>44317</v>
      </c>
      <c r="C756" s="7">
        <v>1.1303759767066199</v>
      </c>
      <c r="D756" s="7">
        <v>0.14639464637517899</v>
      </c>
      <c r="E756" s="7">
        <v>8.9845545757363698E-2</v>
      </c>
      <c r="F756" s="7">
        <v>0.60866604880319497</v>
      </c>
      <c r="G756" s="7">
        <v>0.15509375906426201</v>
      </c>
      <c r="H756" s="9">
        <f t="shared" si="22"/>
        <v>0.23624019213254269</v>
      </c>
      <c r="I756" s="9">
        <f t="shared" si="23"/>
        <v>0.1938846073037811</v>
      </c>
    </row>
    <row r="757" spans="1:9" x14ac:dyDescent="0.3">
      <c r="A757" s="3" t="s">
        <v>29</v>
      </c>
      <c r="B757" s="2">
        <v>44348</v>
      </c>
      <c r="C757" s="7">
        <v>1.1151970544313099</v>
      </c>
      <c r="D757" s="7">
        <v>0.151467627385797</v>
      </c>
      <c r="E757" s="7">
        <v>8.4177212362548298E-2</v>
      </c>
      <c r="F757" s="7">
        <v>0.60930387311627499</v>
      </c>
      <c r="G757" s="7">
        <v>0.155051287135379</v>
      </c>
      <c r="H757" s="9">
        <f t="shared" si="22"/>
        <v>0.2356448397483453</v>
      </c>
      <c r="I757" s="9">
        <f t="shared" si="23"/>
        <v>0.19909739952907776</v>
      </c>
    </row>
    <row r="758" spans="1:9" x14ac:dyDescent="0.3">
      <c r="A758" s="3" t="s">
        <v>29</v>
      </c>
      <c r="B758" s="2">
        <v>44378</v>
      </c>
      <c r="C758" s="7">
        <v>1.1774226437509401</v>
      </c>
      <c r="D758" s="7">
        <v>0.151202118895192</v>
      </c>
      <c r="E758" s="7">
        <v>9.4843868808877102E-2</v>
      </c>
      <c r="F758" s="7">
        <v>0.59655678274406798</v>
      </c>
      <c r="G758" s="7">
        <v>0.157397229551863</v>
      </c>
      <c r="H758" s="9">
        <f t="shared" si="22"/>
        <v>0.2460459877040691</v>
      </c>
      <c r="I758" s="9">
        <f t="shared" si="23"/>
        <v>0.2022070463671139</v>
      </c>
    </row>
    <row r="759" spans="1:9" x14ac:dyDescent="0.3">
      <c r="A759" s="3" t="s">
        <v>29</v>
      </c>
      <c r="B759" s="2">
        <v>44409</v>
      </c>
      <c r="C759" s="7">
        <v>1.09458488125761</v>
      </c>
      <c r="D759" s="7">
        <v>0.17334920844156801</v>
      </c>
      <c r="E759" s="7">
        <v>4.9735271249457202E-2</v>
      </c>
      <c r="F759" s="7">
        <v>0.66027509351244296</v>
      </c>
      <c r="G759" s="7">
        <v>0.116640426796532</v>
      </c>
      <c r="H759" s="9">
        <f t="shared" si="22"/>
        <v>0.22308447969102521</v>
      </c>
      <c r="I759" s="9">
        <f t="shared" si="23"/>
        <v>0.20794644306222645</v>
      </c>
    </row>
    <row r="760" spans="1:9" x14ac:dyDescent="0.3">
      <c r="A760" s="3" t="s">
        <v>29</v>
      </c>
      <c r="B760" s="2">
        <v>44440</v>
      </c>
      <c r="C760" s="7">
        <v>1.0553197669639101</v>
      </c>
      <c r="D760" s="7">
        <v>0.17702870824258601</v>
      </c>
      <c r="E760" s="7">
        <v>4.3846767085491498E-2</v>
      </c>
      <c r="F760" s="7">
        <v>0.66522365460822197</v>
      </c>
      <c r="G760" s="7">
        <v>0.1139008700637</v>
      </c>
      <c r="H760" s="9">
        <f t="shared" si="22"/>
        <v>0.2208754753280775</v>
      </c>
      <c r="I760" s="9">
        <f t="shared" si="23"/>
        <v>0.21018487575788961</v>
      </c>
    </row>
    <row r="761" spans="1:9" x14ac:dyDescent="0.3">
      <c r="A761" s="3" t="s">
        <v>30</v>
      </c>
      <c r="B761" s="2">
        <v>43466</v>
      </c>
      <c r="C761" s="7">
        <v>0.822938775113917</v>
      </c>
      <c r="D761" s="7">
        <v>0.100116330151917</v>
      </c>
      <c r="E761" s="7">
        <v>1.6499685500494601E-2</v>
      </c>
      <c r="F761" s="7">
        <v>0.78168317424955303</v>
      </c>
      <c r="G761" s="7">
        <v>0.101700810098036</v>
      </c>
      <c r="H761" s="9">
        <f t="shared" si="22"/>
        <v>0.1166160156524116</v>
      </c>
      <c r="I761" s="9">
        <f t="shared" si="23"/>
        <v>0.11353638741254672</v>
      </c>
    </row>
    <row r="762" spans="1:9" x14ac:dyDescent="0.3">
      <c r="A762" s="3" t="s">
        <v>30</v>
      </c>
      <c r="B762" s="2">
        <v>43497</v>
      </c>
      <c r="C762" s="7">
        <v>0.844777963745167</v>
      </c>
      <c r="D762" s="7">
        <v>0.104313382331207</v>
      </c>
      <c r="E762" s="7">
        <v>9.5882960102435001E-3</v>
      </c>
      <c r="F762" s="7">
        <v>0.79636288919793197</v>
      </c>
      <c r="G762" s="7">
        <v>8.9735432460617201E-2</v>
      </c>
      <c r="H762" s="9">
        <f t="shared" si="22"/>
        <v>0.1139016783414505</v>
      </c>
      <c r="I762" s="9">
        <f t="shared" si="23"/>
        <v>0.11581673196975327</v>
      </c>
    </row>
    <row r="763" spans="1:9" x14ac:dyDescent="0.3">
      <c r="A763" s="3" t="s">
        <v>30</v>
      </c>
      <c r="B763" s="2">
        <v>43525</v>
      </c>
      <c r="C763" s="7">
        <v>1.0064425848487899</v>
      </c>
      <c r="D763" s="7">
        <v>0.104463912005774</v>
      </c>
      <c r="E763" s="7">
        <v>7.7236448102756998E-3</v>
      </c>
      <c r="F763" s="7">
        <v>0.80081638960777102</v>
      </c>
      <c r="G763" s="7">
        <v>8.6996053576178997E-2</v>
      </c>
      <c r="H763" s="9">
        <f t="shared" si="22"/>
        <v>0.11218755681604969</v>
      </c>
      <c r="I763" s="9">
        <f t="shared" si="23"/>
        <v>0.11539399655507868</v>
      </c>
    </row>
    <row r="764" spans="1:9" x14ac:dyDescent="0.3">
      <c r="A764" s="3" t="s">
        <v>30</v>
      </c>
      <c r="B764" s="2">
        <v>43556</v>
      </c>
      <c r="C764" s="7">
        <v>0.96946723725044504</v>
      </c>
      <c r="D764" s="7">
        <v>0.10218405356941</v>
      </c>
      <c r="E764" s="7">
        <v>8.4789553022059198E-3</v>
      </c>
      <c r="F764" s="7">
        <v>0.79517972359760802</v>
      </c>
      <c r="G764" s="7">
        <v>9.4157267530776495E-2</v>
      </c>
      <c r="H764" s="9">
        <f t="shared" si="22"/>
        <v>0.11066300887161593</v>
      </c>
      <c r="I764" s="9">
        <f t="shared" si="23"/>
        <v>0.11387138211886107</v>
      </c>
    </row>
    <row r="765" spans="1:9" x14ac:dyDescent="0.3">
      <c r="A765" s="3" t="s">
        <v>30</v>
      </c>
      <c r="B765" s="2">
        <v>43586</v>
      </c>
      <c r="C765" s="7">
        <v>1.01242787794054</v>
      </c>
      <c r="D765" s="7">
        <v>0.10299465929472899</v>
      </c>
      <c r="E765" s="7">
        <v>6.9821050763877804E-3</v>
      </c>
      <c r="F765" s="7">
        <v>0.79350755443105503</v>
      </c>
      <c r="G765" s="7">
        <v>9.6515681197827996E-2</v>
      </c>
      <c r="H765" s="9">
        <f t="shared" si="22"/>
        <v>0.10997676437111678</v>
      </c>
      <c r="I765" s="9">
        <f t="shared" si="23"/>
        <v>0.11488500275609169</v>
      </c>
    </row>
    <row r="766" spans="1:9" x14ac:dyDescent="0.3">
      <c r="A766" s="3" t="s">
        <v>30</v>
      </c>
      <c r="B766" s="2">
        <v>43617</v>
      </c>
      <c r="C766" s="7">
        <v>0.997692630574462</v>
      </c>
      <c r="D766" s="7">
        <v>0.107694476114164</v>
      </c>
      <c r="E766" s="7">
        <v>6.8856292510244303E-3</v>
      </c>
      <c r="F766" s="7">
        <v>0.80239153930164198</v>
      </c>
      <c r="G766" s="7">
        <v>8.3028355333169199E-2</v>
      </c>
      <c r="H766" s="9">
        <f t="shared" si="22"/>
        <v>0.11458010536518842</v>
      </c>
      <c r="I766" s="9">
        <f t="shared" si="23"/>
        <v>0.11833439289247825</v>
      </c>
    </row>
    <row r="767" spans="1:9" x14ac:dyDescent="0.3">
      <c r="A767" s="3" t="s">
        <v>30</v>
      </c>
      <c r="B767" s="2">
        <v>43647</v>
      </c>
      <c r="C767" s="7">
        <v>0.98207695481821899</v>
      </c>
      <c r="D767" s="7">
        <v>0.102170410260691</v>
      </c>
      <c r="E767" s="7">
        <v>8.3904920011153902E-3</v>
      </c>
      <c r="F767" s="7">
        <v>0.80233218157055797</v>
      </c>
      <c r="G767" s="7">
        <v>8.7106916167635301E-2</v>
      </c>
      <c r="H767" s="9">
        <f t="shared" si="22"/>
        <v>0.11056090226180638</v>
      </c>
      <c r="I767" s="9">
        <f t="shared" si="23"/>
        <v>0.1129575649460966</v>
      </c>
    </row>
    <row r="768" spans="1:9" x14ac:dyDescent="0.3">
      <c r="A768" s="3" t="s">
        <v>30</v>
      </c>
      <c r="B768" s="2">
        <v>43678</v>
      </c>
      <c r="C768" s="7">
        <v>1.0118251473267199</v>
      </c>
      <c r="D768" s="7">
        <v>0.105508595253075</v>
      </c>
      <c r="E768" s="7">
        <v>7.7576273046271399E-3</v>
      </c>
      <c r="F768" s="7">
        <v>0.80345626007471505</v>
      </c>
      <c r="G768" s="7">
        <v>8.3277517367582599E-2</v>
      </c>
      <c r="H768" s="9">
        <f t="shared" si="22"/>
        <v>0.11326622255770215</v>
      </c>
      <c r="I768" s="9">
        <f t="shared" si="23"/>
        <v>0.11607554971421485</v>
      </c>
    </row>
    <row r="769" spans="1:9" x14ac:dyDescent="0.3">
      <c r="A769" s="3" t="s">
        <v>30</v>
      </c>
      <c r="B769" s="2">
        <v>43709</v>
      </c>
      <c r="C769" s="7">
        <v>0.96274945336309303</v>
      </c>
      <c r="D769" s="7">
        <v>0.104292239210567</v>
      </c>
      <c r="E769" s="7">
        <v>8.9223458159957292E-3</v>
      </c>
      <c r="F769" s="7">
        <v>0.80004175567631897</v>
      </c>
      <c r="G769" s="7">
        <v>8.6743659297118997E-2</v>
      </c>
      <c r="H769" s="9">
        <f t="shared" si="22"/>
        <v>0.11321458502656273</v>
      </c>
      <c r="I769" s="9">
        <f t="shared" si="23"/>
        <v>0.1153249129196032</v>
      </c>
    </row>
    <row r="770" spans="1:9" x14ac:dyDescent="0.3">
      <c r="A770" s="3" t="s">
        <v>30</v>
      </c>
      <c r="B770" s="2">
        <v>43739</v>
      </c>
      <c r="C770" s="7">
        <v>1.0188096507267601</v>
      </c>
      <c r="D770" s="7">
        <v>0.109409877088177</v>
      </c>
      <c r="E770" s="7">
        <v>9.6404148035152196E-3</v>
      </c>
      <c r="F770" s="7">
        <v>0.79483611878622495</v>
      </c>
      <c r="G770" s="7">
        <v>8.6113589322082906E-2</v>
      </c>
      <c r="H770" s="9">
        <f t="shared" si="22"/>
        <v>0.11905029189169222</v>
      </c>
      <c r="I770" s="9">
        <f t="shared" si="23"/>
        <v>0.12099569982875968</v>
      </c>
    </row>
    <row r="771" spans="1:9" x14ac:dyDescent="0.3">
      <c r="A771" s="3" t="s">
        <v>30</v>
      </c>
      <c r="B771" s="2">
        <v>43770</v>
      </c>
      <c r="C771" s="7">
        <v>1.0853708963503499</v>
      </c>
      <c r="D771" s="7">
        <v>0.120293668839003</v>
      </c>
      <c r="E771" s="7">
        <v>7.9875414613785004E-3</v>
      </c>
      <c r="F771" s="7">
        <v>0.79451330849670698</v>
      </c>
      <c r="G771" s="7">
        <v>7.7205481202911E-2</v>
      </c>
      <c r="H771" s="9">
        <f t="shared" ref="H771:H834" si="24">D771+E771</f>
        <v>0.1282812103003815</v>
      </c>
      <c r="I771" s="9">
        <f t="shared" ref="I771:I834" si="25">D771/(D771+F771)</f>
        <v>0.1314962301548542</v>
      </c>
    </row>
    <row r="772" spans="1:9" x14ac:dyDescent="0.3">
      <c r="A772" s="3" t="s">
        <v>30</v>
      </c>
      <c r="B772" s="2">
        <v>43800</v>
      </c>
      <c r="C772" s="7">
        <v>1.28542082794153</v>
      </c>
      <c r="D772" s="7">
        <v>0.139529639322128</v>
      </c>
      <c r="E772" s="7">
        <v>9.1085166279684208E-3</v>
      </c>
      <c r="F772" s="7">
        <v>0.79028684779888303</v>
      </c>
      <c r="G772" s="7">
        <v>6.10749962510201E-2</v>
      </c>
      <c r="H772" s="9">
        <f t="shared" si="24"/>
        <v>0.14863815595009641</v>
      </c>
      <c r="I772" s="9">
        <f t="shared" si="25"/>
        <v>0.15006148122212087</v>
      </c>
    </row>
    <row r="773" spans="1:9" x14ac:dyDescent="0.3">
      <c r="A773" s="3" t="s">
        <v>30</v>
      </c>
      <c r="B773" s="2">
        <v>43831</v>
      </c>
      <c r="C773" s="7">
        <v>0.88616387836336896</v>
      </c>
      <c r="D773" s="7">
        <v>9.7407075448838906E-2</v>
      </c>
      <c r="E773" s="7">
        <v>1.41153848396282E-2</v>
      </c>
      <c r="F773" s="7">
        <v>0.797218526305425</v>
      </c>
      <c r="G773" s="7">
        <v>9.1259013406108397E-2</v>
      </c>
      <c r="H773" s="9">
        <f t="shared" si="24"/>
        <v>0.1115224602884671</v>
      </c>
      <c r="I773" s="9">
        <f t="shared" si="25"/>
        <v>0.10888026819021743</v>
      </c>
    </row>
    <row r="774" spans="1:9" x14ac:dyDescent="0.3">
      <c r="A774" s="3" t="s">
        <v>30</v>
      </c>
      <c r="B774" s="2">
        <v>43862</v>
      </c>
      <c r="C774" s="7">
        <v>0.90068253267602305</v>
      </c>
      <c r="D774" s="7">
        <v>0.100730974047468</v>
      </c>
      <c r="E774" s="7">
        <v>9.1058134296801499E-3</v>
      </c>
      <c r="F774" s="7">
        <v>0.80262484988271698</v>
      </c>
      <c r="G774" s="7">
        <v>8.7538362640134995E-2</v>
      </c>
      <c r="H774" s="9">
        <f t="shared" si="24"/>
        <v>0.10983678747714815</v>
      </c>
      <c r="I774" s="9">
        <f t="shared" si="25"/>
        <v>0.1115075271328</v>
      </c>
    </row>
    <row r="775" spans="1:9" x14ac:dyDescent="0.3">
      <c r="A775" s="3" t="s">
        <v>30</v>
      </c>
      <c r="B775" s="2">
        <v>43891</v>
      </c>
      <c r="C775" s="7">
        <v>0.80044191702814205</v>
      </c>
      <c r="D775" s="7">
        <v>7.2026989527530297E-2</v>
      </c>
      <c r="E775" s="7">
        <v>7.5503856500672003E-3</v>
      </c>
      <c r="F775" s="7">
        <v>0.83777299656348703</v>
      </c>
      <c r="G775" s="7">
        <v>8.2649628258915198E-2</v>
      </c>
      <c r="H775" s="9">
        <f t="shared" si="24"/>
        <v>7.9577375177597498E-2</v>
      </c>
      <c r="I775" s="9">
        <f t="shared" si="25"/>
        <v>7.916793869935787E-2</v>
      </c>
    </row>
    <row r="776" spans="1:9" x14ac:dyDescent="0.3">
      <c r="A776" s="3" t="s">
        <v>30</v>
      </c>
      <c r="B776" s="2">
        <v>43922</v>
      </c>
      <c r="C776" s="7">
        <v>0.43050607476030101</v>
      </c>
      <c r="D776" s="7">
        <v>1.1875321820686201E-2</v>
      </c>
      <c r="E776" s="7">
        <v>8.3395685727480698E-3</v>
      </c>
      <c r="F776" s="7">
        <v>0.87725737786254399</v>
      </c>
      <c r="G776" s="7">
        <v>0.10252773174402199</v>
      </c>
      <c r="H776" s="9">
        <f t="shared" si="24"/>
        <v>2.0214890393434271E-2</v>
      </c>
      <c r="I776" s="9">
        <f t="shared" si="25"/>
        <v>1.3356073648980633E-2</v>
      </c>
    </row>
    <row r="777" spans="1:9" x14ac:dyDescent="0.3">
      <c r="A777" s="3" t="s">
        <v>30</v>
      </c>
      <c r="B777" s="2">
        <v>43952</v>
      </c>
      <c r="C777" s="7">
        <v>0.54022485087125005</v>
      </c>
      <c r="D777" s="7">
        <v>1.10957688033672E-2</v>
      </c>
      <c r="E777" s="7">
        <v>9.3786308348920901E-3</v>
      </c>
      <c r="F777" s="7">
        <v>0.85000120624472897</v>
      </c>
      <c r="G777" s="7">
        <v>0.129524394117012</v>
      </c>
      <c r="H777" s="9">
        <f t="shared" si="24"/>
        <v>2.047439963825929E-2</v>
      </c>
      <c r="I777" s="9">
        <f t="shared" si="25"/>
        <v>1.2885620464231048E-2</v>
      </c>
    </row>
    <row r="778" spans="1:9" x14ac:dyDescent="0.3">
      <c r="A778" s="3" t="s">
        <v>30</v>
      </c>
      <c r="B778" s="2">
        <v>43983</v>
      </c>
      <c r="C778" s="7">
        <v>0.63463803265188601</v>
      </c>
      <c r="D778" s="7">
        <v>1.6719557192460301E-2</v>
      </c>
      <c r="E778" s="7">
        <v>8.5778227093063902E-3</v>
      </c>
      <c r="F778" s="7">
        <v>0.83435200247614405</v>
      </c>
      <c r="G778" s="7">
        <v>0.140350617622089</v>
      </c>
      <c r="H778" s="9">
        <f t="shared" si="24"/>
        <v>2.5297379901766691E-2</v>
      </c>
      <c r="I778" s="9">
        <f t="shared" si="25"/>
        <v>1.9645301270519094E-2</v>
      </c>
    </row>
    <row r="779" spans="1:9" x14ac:dyDescent="0.3">
      <c r="A779" s="3" t="s">
        <v>30</v>
      </c>
      <c r="B779" s="2">
        <v>44013</v>
      </c>
      <c r="C779" s="7">
        <v>0.92122654707509999</v>
      </c>
      <c r="D779" s="7">
        <v>6.6573087584405402E-2</v>
      </c>
      <c r="E779" s="7">
        <v>8.1229814436102107E-3</v>
      </c>
      <c r="F779" s="7">
        <v>0.825266472014198</v>
      </c>
      <c r="G779" s="7">
        <v>0.100037458957786</v>
      </c>
      <c r="H779" s="9">
        <f t="shared" si="24"/>
        <v>7.4696069028015608E-2</v>
      </c>
      <c r="I779" s="9">
        <f t="shared" si="25"/>
        <v>7.4646932699832719E-2</v>
      </c>
    </row>
    <row r="780" spans="1:9" x14ac:dyDescent="0.3">
      <c r="A780" s="3" t="s">
        <v>30</v>
      </c>
      <c r="B780" s="2">
        <v>44044</v>
      </c>
      <c r="C780" s="7">
        <v>0.98163796821914895</v>
      </c>
      <c r="D780" s="7">
        <v>8.1357162525733898E-2</v>
      </c>
      <c r="E780" s="7">
        <v>7.0740660033891799E-3</v>
      </c>
      <c r="F780" s="7">
        <v>0.82618801656324403</v>
      </c>
      <c r="G780" s="7">
        <v>8.5380754907633097E-2</v>
      </c>
      <c r="H780" s="9">
        <f t="shared" si="24"/>
        <v>8.8431228529123079E-2</v>
      </c>
      <c r="I780" s="9">
        <f t="shared" si="25"/>
        <v>8.9645302956049805E-2</v>
      </c>
    </row>
    <row r="781" spans="1:9" x14ac:dyDescent="0.3">
      <c r="A781" s="3" t="s">
        <v>30</v>
      </c>
      <c r="B781" s="2">
        <v>44075</v>
      </c>
      <c r="C781" s="7">
        <v>0.93130022165029003</v>
      </c>
      <c r="D781" s="7">
        <v>7.7664848584142895E-2</v>
      </c>
      <c r="E781" s="7">
        <v>8.7714597601520495E-3</v>
      </c>
      <c r="F781" s="7">
        <v>0.83040079579427595</v>
      </c>
      <c r="G781" s="7">
        <v>8.3162895861429095E-2</v>
      </c>
      <c r="H781" s="9">
        <f t="shared" si="24"/>
        <v>8.6436308344294943E-2</v>
      </c>
      <c r="I781" s="9">
        <f t="shared" si="25"/>
        <v>8.552779093113401E-2</v>
      </c>
    </row>
    <row r="782" spans="1:9" x14ac:dyDescent="0.3">
      <c r="A782" s="3" t="s">
        <v>30</v>
      </c>
      <c r="B782" s="2">
        <v>44105</v>
      </c>
      <c r="C782" s="7">
        <v>0.92339714456438704</v>
      </c>
      <c r="D782" s="7">
        <v>6.7473794224890304E-2</v>
      </c>
      <c r="E782" s="7">
        <v>9.1461113565131907E-3</v>
      </c>
      <c r="F782" s="7">
        <v>0.83516269840326196</v>
      </c>
      <c r="G782" s="7">
        <v>8.8217396015334806E-2</v>
      </c>
      <c r="H782" s="9">
        <f t="shared" si="24"/>
        <v>7.6619905581403497E-2</v>
      </c>
      <c r="I782" s="9">
        <f t="shared" si="25"/>
        <v>7.4751901541705815E-2</v>
      </c>
    </row>
    <row r="783" spans="1:9" x14ac:dyDescent="0.3">
      <c r="A783" s="3" t="s">
        <v>30</v>
      </c>
      <c r="B783" s="2">
        <v>44136</v>
      </c>
      <c r="C783" s="7">
        <v>0.86135764774716495</v>
      </c>
      <c r="D783" s="7">
        <v>6.2013269636237101E-2</v>
      </c>
      <c r="E783" s="7">
        <v>1.10414801986949E-2</v>
      </c>
      <c r="F783" s="7">
        <v>0.82417956128557202</v>
      </c>
      <c r="G783" s="7">
        <v>0.102765688879496</v>
      </c>
      <c r="H783" s="9">
        <f t="shared" si="24"/>
        <v>7.3054749834932001E-2</v>
      </c>
      <c r="I783" s="9">
        <f t="shared" si="25"/>
        <v>6.9977173671932666E-2</v>
      </c>
    </row>
    <row r="784" spans="1:9" x14ac:dyDescent="0.3">
      <c r="A784" s="3" t="s">
        <v>30</v>
      </c>
      <c r="B784" s="2">
        <v>44166</v>
      </c>
      <c r="C784" s="7">
        <v>0.96044426536643601</v>
      </c>
      <c r="D784" s="7">
        <v>7.41911125351465E-2</v>
      </c>
      <c r="E784" s="7">
        <v>1.32374528455347E-2</v>
      </c>
      <c r="F784" s="7">
        <v>0.82272831721280204</v>
      </c>
      <c r="G784" s="7">
        <v>8.9843117406516598E-2</v>
      </c>
      <c r="H784" s="9">
        <f t="shared" si="24"/>
        <v>8.7428565380681195E-2</v>
      </c>
      <c r="I784" s="9">
        <f t="shared" si="25"/>
        <v>8.2717700246493275E-2</v>
      </c>
    </row>
    <row r="785" spans="1:9" x14ac:dyDescent="0.3">
      <c r="A785" s="3" t="s">
        <v>30</v>
      </c>
      <c r="B785" s="2">
        <v>44197</v>
      </c>
      <c r="C785" s="7">
        <v>0.54091604372396296</v>
      </c>
      <c r="D785" s="7">
        <v>1.50420623729258E-2</v>
      </c>
      <c r="E785" s="7">
        <v>2.52217803924225E-2</v>
      </c>
      <c r="F785" s="7">
        <v>0.803381296888106</v>
      </c>
      <c r="G785" s="7">
        <v>0.156354860346546</v>
      </c>
      <c r="H785" s="9">
        <f t="shared" si="24"/>
        <v>4.02638427653483E-2</v>
      </c>
      <c r="I785" s="9">
        <f t="shared" si="25"/>
        <v>1.8379317015716084E-2</v>
      </c>
    </row>
    <row r="786" spans="1:9" x14ac:dyDescent="0.3">
      <c r="A786" s="3" t="s">
        <v>30</v>
      </c>
      <c r="B786" s="2">
        <v>44228</v>
      </c>
      <c r="C786" s="7">
        <v>0.54754189249136598</v>
      </c>
      <c r="D786" s="7">
        <v>1.6531889882600698E-2</v>
      </c>
      <c r="E786" s="7">
        <v>1.61698700655485E-2</v>
      </c>
      <c r="F786" s="7">
        <v>0.82674159528083102</v>
      </c>
      <c r="G786" s="7">
        <v>0.14055664477101901</v>
      </c>
      <c r="H786" s="9">
        <f t="shared" si="24"/>
        <v>3.2701759948149195E-2</v>
      </c>
      <c r="I786" s="9">
        <f t="shared" si="25"/>
        <v>1.9604422732912935E-2</v>
      </c>
    </row>
    <row r="787" spans="1:9" x14ac:dyDescent="0.3">
      <c r="A787" s="3" t="s">
        <v>30</v>
      </c>
      <c r="B787" s="2">
        <v>44256</v>
      </c>
      <c r="C787" s="7">
        <v>0.68944325637315396</v>
      </c>
      <c r="D787" s="7">
        <v>1.7460566106912601E-2</v>
      </c>
      <c r="E787" s="7">
        <v>1.5653703905394899E-2</v>
      </c>
      <c r="F787" s="7">
        <v>0.82943465971983799</v>
      </c>
      <c r="G787" s="7">
        <v>0.137451070267854</v>
      </c>
      <c r="H787" s="9">
        <f t="shared" si="24"/>
        <v>3.3114270012307503E-2</v>
      </c>
      <c r="I787" s="9">
        <f t="shared" si="25"/>
        <v>2.061715023823326E-2</v>
      </c>
    </row>
    <row r="788" spans="1:9" x14ac:dyDescent="0.3">
      <c r="A788" s="3" t="s">
        <v>30</v>
      </c>
      <c r="B788" s="2">
        <v>44287</v>
      </c>
      <c r="C788" s="7">
        <v>0.82065822540601796</v>
      </c>
      <c r="D788" s="7">
        <v>3.74308622009039E-2</v>
      </c>
      <c r="E788" s="7">
        <v>1.3021929897838101E-2</v>
      </c>
      <c r="F788" s="7">
        <v>0.83832652135139996</v>
      </c>
      <c r="G788" s="7">
        <v>0.11122068654985801</v>
      </c>
      <c r="H788" s="9">
        <f t="shared" si="24"/>
        <v>5.0452792098741997E-2</v>
      </c>
      <c r="I788" s="9">
        <f t="shared" si="25"/>
        <v>4.274113230889863E-2</v>
      </c>
    </row>
    <row r="789" spans="1:9" x14ac:dyDescent="0.3">
      <c r="A789" s="3" t="s">
        <v>30</v>
      </c>
      <c r="B789" s="2">
        <v>44317</v>
      </c>
      <c r="C789" s="7">
        <v>1.05878696335109</v>
      </c>
      <c r="D789" s="7">
        <v>7.7945032778690096E-2</v>
      </c>
      <c r="E789" s="7">
        <v>8.8239742801898106E-3</v>
      </c>
      <c r="F789" s="7">
        <v>0.81668081384717695</v>
      </c>
      <c r="G789" s="7">
        <v>9.65501790939432E-2</v>
      </c>
      <c r="H789" s="9">
        <f t="shared" si="24"/>
        <v>8.676900705887991E-2</v>
      </c>
      <c r="I789" s="9">
        <f t="shared" si="25"/>
        <v>8.7125844924628854E-2</v>
      </c>
    </row>
    <row r="790" spans="1:9" x14ac:dyDescent="0.3">
      <c r="A790" s="3" t="s">
        <v>30</v>
      </c>
      <c r="B790" s="2">
        <v>44348</v>
      </c>
      <c r="C790" s="7">
        <v>1.0515590286771499</v>
      </c>
      <c r="D790" s="7">
        <v>8.0167507460711204E-2</v>
      </c>
      <c r="E790" s="7">
        <v>8.8466002737721695E-3</v>
      </c>
      <c r="F790" s="7">
        <v>0.80725214156123704</v>
      </c>
      <c r="G790" s="7">
        <v>0.10373375070428</v>
      </c>
      <c r="H790" s="9">
        <f t="shared" si="24"/>
        <v>8.9014107734483372E-2</v>
      </c>
      <c r="I790" s="9">
        <f t="shared" si="25"/>
        <v>9.0337764719393143E-2</v>
      </c>
    </row>
    <row r="791" spans="1:9" x14ac:dyDescent="0.3">
      <c r="A791" s="3" t="s">
        <v>30</v>
      </c>
      <c r="B791" s="2">
        <v>44378</v>
      </c>
      <c r="C791" s="7">
        <v>1.0741891934756</v>
      </c>
      <c r="D791" s="7">
        <v>8.7602394252717805E-2</v>
      </c>
      <c r="E791" s="7">
        <v>8.9810432264976602E-3</v>
      </c>
      <c r="F791" s="7">
        <v>0.80771313706937098</v>
      </c>
      <c r="G791" s="7">
        <v>9.5703425451413401E-2</v>
      </c>
      <c r="H791" s="9">
        <f t="shared" si="24"/>
        <v>9.6583437479215467E-2</v>
      </c>
      <c r="I791" s="9">
        <f t="shared" si="25"/>
        <v>9.7845274864558268E-2</v>
      </c>
    </row>
    <row r="792" spans="1:9" x14ac:dyDescent="0.3">
      <c r="A792" s="3" t="s">
        <v>30</v>
      </c>
      <c r="B792" s="2">
        <v>44409</v>
      </c>
      <c r="C792" s="7">
        <v>1.1062494036975301</v>
      </c>
      <c r="D792" s="7">
        <v>8.90315737715731E-2</v>
      </c>
      <c r="E792" s="7">
        <v>9.1142904649720493E-3</v>
      </c>
      <c r="F792" s="7">
        <v>0.79962897045041403</v>
      </c>
      <c r="G792" s="7">
        <v>0.102225165313041</v>
      </c>
      <c r="H792" s="9">
        <f t="shared" si="24"/>
        <v>9.8145864236545144E-2</v>
      </c>
      <c r="I792" s="9">
        <f t="shared" si="25"/>
        <v>0.10018625711521748</v>
      </c>
    </row>
    <row r="793" spans="1:9" x14ac:dyDescent="0.3">
      <c r="A793" s="3" t="s">
        <v>30</v>
      </c>
      <c r="B793" s="2">
        <v>44440</v>
      </c>
      <c r="C793" s="7">
        <v>1.0694654954135301</v>
      </c>
      <c r="D793" s="7">
        <v>9.1109535439497402E-2</v>
      </c>
      <c r="E793" s="7">
        <v>8.8550207349150905E-3</v>
      </c>
      <c r="F793" s="7">
        <v>0.80019213003439704</v>
      </c>
      <c r="G793" s="7">
        <v>9.98433137911902E-2</v>
      </c>
      <c r="H793" s="9">
        <f t="shared" si="24"/>
        <v>9.9964556174412494E-2</v>
      </c>
      <c r="I793" s="9">
        <f t="shared" si="25"/>
        <v>0.10222076202567798</v>
      </c>
    </row>
    <row r="794" spans="1:9" x14ac:dyDescent="0.3">
      <c r="A794" s="3" t="s">
        <v>31</v>
      </c>
      <c r="B794" s="2">
        <v>43466</v>
      </c>
      <c r="C794" s="7">
        <v>0.84193105346746999</v>
      </c>
      <c r="D794" s="7">
        <v>0.19490313438679099</v>
      </c>
      <c r="E794" s="7">
        <v>6.9890014480482199E-3</v>
      </c>
      <c r="F794" s="7">
        <v>0.70674013635972099</v>
      </c>
      <c r="G794" s="7">
        <v>9.1367727805440405E-2</v>
      </c>
      <c r="H794" s="9">
        <f t="shared" si="24"/>
        <v>0.20189213583483923</v>
      </c>
      <c r="I794" s="9">
        <f t="shared" si="25"/>
        <v>0.21616435314314686</v>
      </c>
    </row>
    <row r="795" spans="1:9" x14ac:dyDescent="0.3">
      <c r="A795" s="3" t="s">
        <v>31</v>
      </c>
      <c r="B795" s="2">
        <v>43497</v>
      </c>
      <c r="C795" s="7">
        <v>0.83364716405435701</v>
      </c>
      <c r="D795" s="7">
        <v>0.19871750830585799</v>
      </c>
      <c r="E795" s="7">
        <v>6.4972296222690403E-3</v>
      </c>
      <c r="F795" s="7">
        <v>0.70875827059226404</v>
      </c>
      <c r="G795" s="7">
        <v>8.6026991479608697E-2</v>
      </c>
      <c r="H795" s="9">
        <f t="shared" si="24"/>
        <v>0.20521473792812703</v>
      </c>
      <c r="I795" s="9">
        <f t="shared" si="25"/>
        <v>0.21897830545642261</v>
      </c>
    </row>
    <row r="796" spans="1:9" x14ac:dyDescent="0.3">
      <c r="A796" s="3" t="s">
        <v>31</v>
      </c>
      <c r="B796" s="2">
        <v>43525</v>
      </c>
      <c r="C796" s="7">
        <v>1.021300564973</v>
      </c>
      <c r="D796" s="7">
        <v>0.208765370293609</v>
      </c>
      <c r="E796" s="7">
        <v>6.89038752274775E-3</v>
      </c>
      <c r="F796" s="7">
        <v>0.70724530486566695</v>
      </c>
      <c r="G796" s="7">
        <v>7.7098937317976096E-2</v>
      </c>
      <c r="H796" s="9">
        <f t="shared" si="24"/>
        <v>0.21565575781635676</v>
      </c>
      <c r="I796" s="9">
        <f t="shared" si="25"/>
        <v>0.22790713684347497</v>
      </c>
    </row>
    <row r="797" spans="1:9" x14ac:dyDescent="0.3">
      <c r="A797" s="3" t="s">
        <v>31</v>
      </c>
      <c r="B797" s="2">
        <v>43556</v>
      </c>
      <c r="C797" s="7">
        <v>0.97095939216447003</v>
      </c>
      <c r="D797" s="7">
        <v>0.20216327573012199</v>
      </c>
      <c r="E797" s="7">
        <v>1.08580698286864E-2</v>
      </c>
      <c r="F797" s="7">
        <v>0.70949462125892404</v>
      </c>
      <c r="G797" s="7">
        <v>7.7484033182268E-2</v>
      </c>
      <c r="H797" s="9">
        <f t="shared" si="24"/>
        <v>0.21302134555880839</v>
      </c>
      <c r="I797" s="9">
        <f t="shared" si="25"/>
        <v>0.22175344106359565</v>
      </c>
    </row>
    <row r="798" spans="1:9" x14ac:dyDescent="0.3">
      <c r="A798" s="3" t="s">
        <v>31</v>
      </c>
      <c r="B798" s="2">
        <v>43586</v>
      </c>
      <c r="C798" s="7">
        <v>1.02950811777671</v>
      </c>
      <c r="D798" s="7">
        <v>0.19559449935277501</v>
      </c>
      <c r="E798" s="7">
        <v>7.79500412141105E-3</v>
      </c>
      <c r="F798" s="7">
        <v>0.72202703383158295</v>
      </c>
      <c r="G798" s="7">
        <v>7.4583462694231398E-2</v>
      </c>
      <c r="H798" s="9">
        <f t="shared" si="24"/>
        <v>0.20338950347418605</v>
      </c>
      <c r="I798" s="9">
        <f t="shared" si="25"/>
        <v>0.213153781029982</v>
      </c>
    </row>
    <row r="799" spans="1:9" x14ac:dyDescent="0.3">
      <c r="A799" s="3" t="s">
        <v>31</v>
      </c>
      <c r="B799" s="2">
        <v>43617</v>
      </c>
      <c r="C799" s="7">
        <v>1.0017399765030499</v>
      </c>
      <c r="D799" s="7">
        <v>0.198427851753331</v>
      </c>
      <c r="E799" s="7">
        <v>6.7686809716446996E-3</v>
      </c>
      <c r="F799" s="7">
        <v>0.71957396069361401</v>
      </c>
      <c r="G799" s="7">
        <v>7.52295065814097E-2</v>
      </c>
      <c r="H799" s="9">
        <f t="shared" si="24"/>
        <v>0.20519653272497571</v>
      </c>
      <c r="I799" s="9">
        <f t="shared" si="25"/>
        <v>0.21615191719983554</v>
      </c>
    </row>
    <row r="800" spans="1:9" x14ac:dyDescent="0.3">
      <c r="A800" s="3" t="s">
        <v>31</v>
      </c>
      <c r="B800" s="2">
        <v>43647</v>
      </c>
      <c r="C800" s="7">
        <v>1.0320396701014301</v>
      </c>
      <c r="D800" s="7">
        <v>0.197000319618963</v>
      </c>
      <c r="E800" s="7">
        <v>9.7912393105958392E-3</v>
      </c>
      <c r="F800" s="7">
        <v>0.71484112248799503</v>
      </c>
      <c r="G800" s="7">
        <v>7.8367318582446194E-2</v>
      </c>
      <c r="H800" s="9">
        <f t="shared" si="24"/>
        <v>0.20679155892955883</v>
      </c>
      <c r="I800" s="9">
        <f t="shared" si="25"/>
        <v>0.2160466836907102</v>
      </c>
    </row>
    <row r="801" spans="1:9" x14ac:dyDescent="0.3">
      <c r="A801" s="3" t="s">
        <v>31</v>
      </c>
      <c r="B801" s="2">
        <v>43678</v>
      </c>
      <c r="C801" s="7">
        <v>1.0786391102549</v>
      </c>
      <c r="D801" s="7">
        <v>0.19266201844741199</v>
      </c>
      <c r="E801" s="7">
        <v>9.9795226814860492E-3</v>
      </c>
      <c r="F801" s="7">
        <v>0.72162467949250197</v>
      </c>
      <c r="G801" s="7">
        <v>7.5733779378600194E-2</v>
      </c>
      <c r="H801" s="9">
        <f t="shared" si="24"/>
        <v>0.20264154112889804</v>
      </c>
      <c r="I801" s="9">
        <f t="shared" si="25"/>
        <v>0.21072385596500665</v>
      </c>
    </row>
    <row r="802" spans="1:9" x14ac:dyDescent="0.3">
      <c r="A802" s="3" t="s">
        <v>31</v>
      </c>
      <c r="B802" s="2">
        <v>43709</v>
      </c>
      <c r="C802" s="7">
        <v>0.951320320401429</v>
      </c>
      <c r="D802" s="7">
        <v>0.19804821184357199</v>
      </c>
      <c r="E802" s="7">
        <v>1.2811157478063301E-2</v>
      </c>
      <c r="F802" s="7">
        <v>0.70510078327744896</v>
      </c>
      <c r="G802" s="7">
        <v>8.4039847400915801E-2</v>
      </c>
      <c r="H802" s="9">
        <f t="shared" si="24"/>
        <v>0.21085936932163529</v>
      </c>
      <c r="I802" s="9">
        <f t="shared" si="25"/>
        <v>0.21928631146517941</v>
      </c>
    </row>
    <row r="803" spans="1:9" x14ac:dyDescent="0.3">
      <c r="A803" s="3" t="s">
        <v>31</v>
      </c>
      <c r="B803" s="2">
        <v>43739</v>
      </c>
      <c r="C803" s="7">
        <v>0.99001372610419602</v>
      </c>
      <c r="D803" s="7">
        <v>0.198240632665173</v>
      </c>
      <c r="E803" s="7">
        <v>1.1028275470405699E-2</v>
      </c>
      <c r="F803" s="7">
        <v>0.70688664137485602</v>
      </c>
      <c r="G803" s="7">
        <v>8.3844450489566E-2</v>
      </c>
      <c r="H803" s="9">
        <f t="shared" si="24"/>
        <v>0.20926890813557869</v>
      </c>
      <c r="I803" s="9">
        <f t="shared" si="25"/>
        <v>0.21901962116369267</v>
      </c>
    </row>
    <row r="804" spans="1:9" x14ac:dyDescent="0.3">
      <c r="A804" s="3" t="s">
        <v>31</v>
      </c>
      <c r="B804" s="2">
        <v>43770</v>
      </c>
      <c r="C804" s="7">
        <v>1.07655095897304</v>
      </c>
      <c r="D804" s="7">
        <v>0.20608981592523601</v>
      </c>
      <c r="E804" s="7">
        <v>9.0735460795731502E-3</v>
      </c>
      <c r="F804" s="7">
        <v>0.69966324393450197</v>
      </c>
      <c r="G804" s="7">
        <v>8.5173394060688704E-2</v>
      </c>
      <c r="H804" s="9">
        <f t="shared" si="24"/>
        <v>0.21516336200480915</v>
      </c>
      <c r="I804" s="9">
        <f t="shared" si="25"/>
        <v>0.22753421993092734</v>
      </c>
    </row>
    <row r="805" spans="1:9" x14ac:dyDescent="0.3">
      <c r="A805" s="3" t="s">
        <v>31</v>
      </c>
      <c r="B805" s="2">
        <v>43800</v>
      </c>
      <c r="C805" s="7">
        <v>1.17234994522595</v>
      </c>
      <c r="D805" s="7">
        <v>0.219175873853662</v>
      </c>
      <c r="E805" s="7">
        <v>7.5504427598272004E-3</v>
      </c>
      <c r="F805" s="7">
        <v>0.70842195038525602</v>
      </c>
      <c r="G805" s="7">
        <v>6.4851733001255102E-2</v>
      </c>
      <c r="H805" s="9">
        <f t="shared" si="24"/>
        <v>0.22672631661348919</v>
      </c>
      <c r="I805" s="9">
        <f t="shared" si="25"/>
        <v>0.23628329878144438</v>
      </c>
    </row>
    <row r="806" spans="1:9" x14ac:dyDescent="0.3">
      <c r="A806" s="3" t="s">
        <v>31</v>
      </c>
      <c r="B806" s="2">
        <v>43831</v>
      </c>
      <c r="C806" s="7">
        <v>0.90379400505371099</v>
      </c>
      <c r="D806" s="7">
        <v>0.20114525332699301</v>
      </c>
      <c r="E806" s="7">
        <v>1.2579940695356799E-2</v>
      </c>
      <c r="F806" s="7">
        <v>0.69336489084151698</v>
      </c>
      <c r="G806" s="7">
        <v>9.2909915136132906E-2</v>
      </c>
      <c r="H806" s="9">
        <f t="shared" si="24"/>
        <v>0.21372519402234982</v>
      </c>
      <c r="I806" s="9">
        <f t="shared" si="25"/>
        <v>0.22486637478434318</v>
      </c>
    </row>
    <row r="807" spans="1:9" x14ac:dyDescent="0.3">
      <c r="A807" s="3" t="s">
        <v>31</v>
      </c>
      <c r="B807" s="2">
        <v>43862</v>
      </c>
      <c r="C807" s="7">
        <v>0.93161804744872601</v>
      </c>
      <c r="D807" s="7">
        <v>0.20018054110785999</v>
      </c>
      <c r="E807" s="7">
        <v>1.39036760273787E-2</v>
      </c>
      <c r="F807" s="7">
        <v>0.69610662134214196</v>
      </c>
      <c r="G807" s="7">
        <v>8.9809161522619405E-2</v>
      </c>
      <c r="H807" s="9">
        <f t="shared" si="24"/>
        <v>0.21408421713523867</v>
      </c>
      <c r="I807" s="9">
        <f t="shared" si="25"/>
        <v>0.22334420205313021</v>
      </c>
    </row>
    <row r="808" spans="1:9" x14ac:dyDescent="0.3">
      <c r="A808" s="3" t="s">
        <v>31</v>
      </c>
      <c r="B808" s="2">
        <v>43891</v>
      </c>
      <c r="C808" s="7">
        <v>0.89150429889908001</v>
      </c>
      <c r="D808" s="7">
        <v>0.18473536711814101</v>
      </c>
      <c r="E808" s="7">
        <v>9.9742927400326194E-3</v>
      </c>
      <c r="F808" s="7">
        <v>0.71155223538149903</v>
      </c>
      <c r="G808" s="7">
        <v>9.3738104760327498E-2</v>
      </c>
      <c r="H808" s="9">
        <f t="shared" si="24"/>
        <v>0.19470965985817362</v>
      </c>
      <c r="I808" s="9">
        <f t="shared" si="25"/>
        <v>0.20611170633503792</v>
      </c>
    </row>
    <row r="809" spans="1:9" x14ac:dyDescent="0.3">
      <c r="A809" s="3" t="s">
        <v>31</v>
      </c>
      <c r="B809" s="2">
        <v>43922</v>
      </c>
      <c r="C809" s="7">
        <v>0.54310720170156301</v>
      </c>
      <c r="D809" s="7">
        <v>0.145749289301943</v>
      </c>
      <c r="E809" s="7">
        <v>1.9878698583131699E-2</v>
      </c>
      <c r="F809" s="7">
        <v>0.68897011832320598</v>
      </c>
      <c r="G809" s="7">
        <v>0.145401893791719</v>
      </c>
      <c r="H809" s="9">
        <f t="shared" si="24"/>
        <v>0.16562798788507471</v>
      </c>
      <c r="I809" s="9">
        <f t="shared" si="25"/>
        <v>0.17460872236888886</v>
      </c>
    </row>
    <row r="810" spans="1:9" x14ac:dyDescent="0.3">
      <c r="A810" s="3" t="s">
        <v>31</v>
      </c>
      <c r="B810" s="2">
        <v>43952</v>
      </c>
      <c r="C810" s="7">
        <v>0.68492255068903796</v>
      </c>
      <c r="D810" s="7">
        <v>0.140849121431431</v>
      </c>
      <c r="E810" s="7">
        <v>1.37693266127356E-2</v>
      </c>
      <c r="F810" s="7">
        <v>0.70442176116710997</v>
      </c>
      <c r="G810" s="7">
        <v>0.14095979078872301</v>
      </c>
      <c r="H810" s="9">
        <f t="shared" si="24"/>
        <v>0.15461844804416661</v>
      </c>
      <c r="I810" s="9">
        <f t="shared" si="25"/>
        <v>0.16663193342048063</v>
      </c>
    </row>
    <row r="811" spans="1:9" x14ac:dyDescent="0.3">
      <c r="A811" s="3" t="s">
        <v>31</v>
      </c>
      <c r="B811" s="2">
        <v>43983</v>
      </c>
      <c r="C811" s="7">
        <v>0.805719883475151</v>
      </c>
      <c r="D811" s="7">
        <v>0.161898751592364</v>
      </c>
      <c r="E811" s="7">
        <v>1.39249286579379E-2</v>
      </c>
      <c r="F811" s="7">
        <v>0.68937013841108297</v>
      </c>
      <c r="G811" s="7">
        <v>0.13480618133861499</v>
      </c>
      <c r="H811" s="9">
        <f t="shared" si="24"/>
        <v>0.1758236802503019</v>
      </c>
      <c r="I811" s="9">
        <f t="shared" si="25"/>
        <v>0.1901852088024836</v>
      </c>
    </row>
    <row r="812" spans="1:9" x14ac:dyDescent="0.3">
      <c r="A812" s="3" t="s">
        <v>31</v>
      </c>
      <c r="B812" s="2">
        <v>44013</v>
      </c>
      <c r="C812" s="7">
        <v>0.98524501862976099</v>
      </c>
      <c r="D812" s="7">
        <v>0.170103898249827</v>
      </c>
      <c r="E812" s="7">
        <v>1.2402207637911999E-2</v>
      </c>
      <c r="F812" s="7">
        <v>0.698460832275415</v>
      </c>
      <c r="G812" s="7">
        <v>0.119033061836847</v>
      </c>
      <c r="H812" s="9">
        <f t="shared" si="24"/>
        <v>0.182506105887739</v>
      </c>
      <c r="I812" s="9">
        <f t="shared" si="25"/>
        <v>0.19584481417632638</v>
      </c>
    </row>
    <row r="813" spans="1:9" x14ac:dyDescent="0.3">
      <c r="A813" s="3" t="s">
        <v>31</v>
      </c>
      <c r="B813" s="2">
        <v>44044</v>
      </c>
      <c r="C813" s="7">
        <v>1.00921383716736</v>
      </c>
      <c r="D813" s="7">
        <v>0.178418021655364</v>
      </c>
      <c r="E813" s="7">
        <v>1.07657309525124E-2</v>
      </c>
      <c r="F813" s="7">
        <v>0.70621706538315998</v>
      </c>
      <c r="G813" s="7">
        <v>0.104599182008964</v>
      </c>
      <c r="H813" s="9">
        <f t="shared" si="24"/>
        <v>0.1891837526078764</v>
      </c>
      <c r="I813" s="9">
        <f t="shared" si="25"/>
        <v>0.20168544552381548</v>
      </c>
    </row>
    <row r="814" spans="1:9" x14ac:dyDescent="0.3">
      <c r="A814" s="3" t="s">
        <v>31</v>
      </c>
      <c r="B814" s="2">
        <v>44075</v>
      </c>
      <c r="C814" s="7">
        <v>0.99958585585099202</v>
      </c>
      <c r="D814" s="7">
        <v>0.18051807829758901</v>
      </c>
      <c r="E814" s="7">
        <v>1.23453718071994E-2</v>
      </c>
      <c r="F814" s="7">
        <v>0.69690039053305797</v>
      </c>
      <c r="G814" s="7">
        <v>0.110236159362153</v>
      </c>
      <c r="H814" s="9">
        <f t="shared" si="24"/>
        <v>0.19286345010478842</v>
      </c>
      <c r="I814" s="9">
        <f t="shared" si="25"/>
        <v>0.20573772345841893</v>
      </c>
    </row>
    <row r="815" spans="1:9" x14ac:dyDescent="0.3">
      <c r="A815" s="3" t="s">
        <v>31</v>
      </c>
      <c r="B815" s="2">
        <v>44105</v>
      </c>
      <c r="C815" s="7">
        <v>1.0384577495677401</v>
      </c>
      <c r="D815" s="7">
        <v>0.18190463763800099</v>
      </c>
      <c r="E815" s="7">
        <v>1.02059111083652E-2</v>
      </c>
      <c r="F815" s="7">
        <v>0.699669195658152</v>
      </c>
      <c r="G815" s="7">
        <v>0.108220255595482</v>
      </c>
      <c r="H815" s="9">
        <f t="shared" si="24"/>
        <v>0.19211054874636618</v>
      </c>
      <c r="I815" s="9">
        <f t="shared" si="25"/>
        <v>0.20634078595308369</v>
      </c>
    </row>
    <row r="816" spans="1:9" x14ac:dyDescent="0.3">
      <c r="A816" s="3" t="s">
        <v>31</v>
      </c>
      <c r="B816" s="2">
        <v>44136</v>
      </c>
      <c r="C816" s="7">
        <v>0.83093211898636099</v>
      </c>
      <c r="D816" s="7">
        <v>0.16176917068548599</v>
      </c>
      <c r="E816" s="7">
        <v>1.4088125524074501E-2</v>
      </c>
      <c r="F816" s="7">
        <v>0.67534006406375602</v>
      </c>
      <c r="G816" s="7">
        <v>0.14880263972668401</v>
      </c>
      <c r="H816" s="9">
        <f t="shared" si="24"/>
        <v>0.1758572962095605</v>
      </c>
      <c r="I816" s="9">
        <f t="shared" si="25"/>
        <v>0.19324738513241263</v>
      </c>
    </row>
    <row r="817" spans="1:9" x14ac:dyDescent="0.3">
      <c r="A817" s="3" t="s">
        <v>31</v>
      </c>
      <c r="B817" s="2">
        <v>44166</v>
      </c>
      <c r="C817" s="7">
        <v>1.0982544366392799</v>
      </c>
      <c r="D817" s="7">
        <v>0.20376197572136701</v>
      </c>
      <c r="E817" s="7">
        <v>8.1832650046567198E-3</v>
      </c>
      <c r="F817" s="7">
        <v>0.704725202653395</v>
      </c>
      <c r="G817" s="7">
        <v>8.3329556620581099E-2</v>
      </c>
      <c r="H817" s="9">
        <f t="shared" si="24"/>
        <v>0.21194524072602372</v>
      </c>
      <c r="I817" s="9">
        <f t="shared" si="25"/>
        <v>0.22428712322158134</v>
      </c>
    </row>
    <row r="818" spans="1:9" x14ac:dyDescent="0.3">
      <c r="A818" s="3" t="s">
        <v>31</v>
      </c>
      <c r="B818" s="2">
        <v>44197</v>
      </c>
      <c r="C818" s="7">
        <v>0.64330355190571797</v>
      </c>
      <c r="D818" s="7">
        <v>0.15508027512464501</v>
      </c>
      <c r="E818" s="7">
        <v>1.80849031265643E-2</v>
      </c>
      <c r="F818" s="7">
        <v>0.69190451756053395</v>
      </c>
      <c r="G818" s="7">
        <v>0.13493030418825699</v>
      </c>
      <c r="H818" s="9">
        <f t="shared" si="24"/>
        <v>0.17316517825120931</v>
      </c>
      <c r="I818" s="9">
        <f t="shared" si="25"/>
        <v>0.18309688256975323</v>
      </c>
    </row>
    <row r="819" spans="1:9" x14ac:dyDescent="0.3">
      <c r="A819" s="3" t="s">
        <v>31</v>
      </c>
      <c r="B819" s="2">
        <v>44228</v>
      </c>
      <c r="C819" s="7">
        <v>0.67196336897613596</v>
      </c>
      <c r="D819" s="7">
        <v>0.151249459918012</v>
      </c>
      <c r="E819" s="7">
        <v>1.58757516791838E-2</v>
      </c>
      <c r="F819" s="7">
        <v>0.691935469277836</v>
      </c>
      <c r="G819" s="7">
        <v>0.14093931912496799</v>
      </c>
      <c r="H819" s="9">
        <f t="shared" si="24"/>
        <v>0.16712521159719579</v>
      </c>
      <c r="I819" s="9">
        <f t="shared" si="25"/>
        <v>0.17937875154179972</v>
      </c>
    </row>
    <row r="820" spans="1:9" x14ac:dyDescent="0.3">
      <c r="A820" s="3" t="s">
        <v>31</v>
      </c>
      <c r="B820" s="2">
        <v>44256</v>
      </c>
      <c r="C820" s="7">
        <v>0.840787668930151</v>
      </c>
      <c r="D820" s="7">
        <v>0.15227347045237599</v>
      </c>
      <c r="E820" s="7">
        <v>1.7841909386742499E-2</v>
      </c>
      <c r="F820" s="7">
        <v>0.68681241798053605</v>
      </c>
      <c r="G820" s="7">
        <v>0.143072202180345</v>
      </c>
      <c r="H820" s="9">
        <f t="shared" si="24"/>
        <v>0.17011537983911848</v>
      </c>
      <c r="I820" s="9">
        <f t="shared" si="25"/>
        <v>0.1814754276666051</v>
      </c>
    </row>
    <row r="821" spans="1:9" x14ac:dyDescent="0.3">
      <c r="A821" s="3" t="s">
        <v>31</v>
      </c>
      <c r="B821" s="2">
        <v>44287</v>
      </c>
      <c r="C821" s="7">
        <v>0.94910269117073598</v>
      </c>
      <c r="D821" s="7">
        <v>0.180431404804547</v>
      </c>
      <c r="E821" s="7">
        <v>1.14919327888521E-2</v>
      </c>
      <c r="F821" s="7">
        <v>0.708370432085629</v>
      </c>
      <c r="G821" s="7">
        <v>9.9706230320972103E-2</v>
      </c>
      <c r="H821" s="9">
        <f t="shared" si="24"/>
        <v>0.19192333759339911</v>
      </c>
      <c r="I821" s="9">
        <f t="shared" si="25"/>
        <v>0.20300521141569361</v>
      </c>
    </row>
    <row r="822" spans="1:9" x14ac:dyDescent="0.3">
      <c r="A822" s="3" t="s">
        <v>31</v>
      </c>
      <c r="B822" s="2">
        <v>44317</v>
      </c>
      <c r="C822" s="7">
        <v>1.05606738974243</v>
      </c>
      <c r="D822" s="7">
        <v>0.18369492259071399</v>
      </c>
      <c r="E822" s="7">
        <v>1.1187008660265599E-2</v>
      </c>
      <c r="F822" s="7">
        <v>0.70244181067731104</v>
      </c>
      <c r="G822" s="7">
        <v>0.10267625807170901</v>
      </c>
      <c r="H822" s="9">
        <f t="shared" si="24"/>
        <v>0.19488193125097958</v>
      </c>
      <c r="I822" s="9">
        <f t="shared" si="25"/>
        <v>0.20729862073684374</v>
      </c>
    </row>
    <row r="823" spans="1:9" x14ac:dyDescent="0.3">
      <c r="A823" s="3" t="s">
        <v>31</v>
      </c>
      <c r="B823" s="2">
        <v>44348</v>
      </c>
      <c r="C823" s="7">
        <v>1.0228604674553201</v>
      </c>
      <c r="D823" s="7">
        <v>0.18432898746850601</v>
      </c>
      <c r="E823" s="7">
        <v>1.08632814059783E-2</v>
      </c>
      <c r="F823" s="7">
        <v>0.70263408961831697</v>
      </c>
      <c r="G823" s="7">
        <v>0.102173641507199</v>
      </c>
      <c r="H823" s="9">
        <f t="shared" si="24"/>
        <v>0.19519226887448432</v>
      </c>
      <c r="I823" s="9">
        <f t="shared" si="25"/>
        <v>0.2078203616704356</v>
      </c>
    </row>
    <row r="824" spans="1:9" x14ac:dyDescent="0.3">
      <c r="A824" s="3" t="s">
        <v>31</v>
      </c>
      <c r="B824" s="2">
        <v>44378</v>
      </c>
      <c r="C824" s="7">
        <v>1.14134756546171</v>
      </c>
      <c r="D824" s="7">
        <v>0.177309164661168</v>
      </c>
      <c r="E824" s="7">
        <v>1.1339550663842599E-2</v>
      </c>
      <c r="F824" s="7">
        <v>0.72202974557182198</v>
      </c>
      <c r="G824" s="7">
        <v>8.93215391031668E-2</v>
      </c>
      <c r="H824" s="9">
        <f t="shared" si="24"/>
        <v>0.1886487153250106</v>
      </c>
      <c r="I824" s="9">
        <f t="shared" si="25"/>
        <v>0.19715500201724048</v>
      </c>
    </row>
    <row r="825" spans="1:9" x14ac:dyDescent="0.3">
      <c r="A825" s="3" t="s">
        <v>31</v>
      </c>
      <c r="B825" s="2">
        <v>44409</v>
      </c>
      <c r="C825" s="7">
        <v>1.1577433542753901</v>
      </c>
      <c r="D825" s="7">
        <v>0.178561467006386</v>
      </c>
      <c r="E825" s="7">
        <v>1.0321390673903899E-2</v>
      </c>
      <c r="F825" s="7">
        <v>0.724916483119046</v>
      </c>
      <c r="G825" s="7">
        <v>8.6200659200664095E-2</v>
      </c>
      <c r="H825" s="9">
        <f t="shared" si="24"/>
        <v>0.1888828576802899</v>
      </c>
      <c r="I825" s="9">
        <f t="shared" si="25"/>
        <v>0.19763788035070021</v>
      </c>
    </row>
    <row r="826" spans="1:9" x14ac:dyDescent="0.3">
      <c r="A826" s="3" t="s">
        <v>31</v>
      </c>
      <c r="B826" s="2">
        <v>44440</v>
      </c>
      <c r="C826" s="7">
        <v>1.0596547946533099</v>
      </c>
      <c r="D826" s="7">
        <v>0.18318899471118899</v>
      </c>
      <c r="E826" s="7">
        <v>1.10926453312684E-2</v>
      </c>
      <c r="F826" s="7">
        <v>0.70757074887002502</v>
      </c>
      <c r="G826" s="7">
        <v>9.8147611087517295E-2</v>
      </c>
      <c r="H826" s="9">
        <f t="shared" si="24"/>
        <v>0.1942816400424574</v>
      </c>
      <c r="I826" s="9">
        <f t="shared" si="25"/>
        <v>0.20565477507402302</v>
      </c>
    </row>
    <row r="827" spans="1:9" x14ac:dyDescent="0.3">
      <c r="A827" s="3" t="s">
        <v>32</v>
      </c>
      <c r="B827" s="2">
        <v>43466</v>
      </c>
      <c r="C827" s="7">
        <v>0.93251711906679902</v>
      </c>
      <c r="D827" s="7">
        <v>0.20777726507201599</v>
      </c>
      <c r="E827" s="7">
        <v>2.4781997721832399E-2</v>
      </c>
      <c r="F827" s="7">
        <v>0.56135608762114797</v>
      </c>
      <c r="G827" s="7">
        <v>0.206084649585003</v>
      </c>
      <c r="H827" s="9">
        <f t="shared" si="24"/>
        <v>0.23255926279384839</v>
      </c>
      <c r="I827" s="9">
        <f t="shared" si="25"/>
        <v>0.27014465611778782</v>
      </c>
    </row>
    <row r="828" spans="1:9" x14ac:dyDescent="0.3">
      <c r="A828" s="3" t="s">
        <v>32</v>
      </c>
      <c r="B828" s="2">
        <v>43497</v>
      </c>
      <c r="C828" s="7">
        <v>0.90189365570401103</v>
      </c>
      <c r="D828" s="7">
        <v>0.213817264495442</v>
      </c>
      <c r="E828" s="7">
        <v>2.4493370923712499E-2</v>
      </c>
      <c r="F828" s="7">
        <v>0.58941377306976905</v>
      </c>
      <c r="G828" s="7">
        <v>0.17227559151107699</v>
      </c>
      <c r="H828" s="9">
        <f t="shared" si="24"/>
        <v>0.23831063541915451</v>
      </c>
      <c r="I828" s="9">
        <f t="shared" si="25"/>
        <v>0.26619646713799083</v>
      </c>
    </row>
    <row r="829" spans="1:9" x14ac:dyDescent="0.3">
      <c r="A829" s="3" t="s">
        <v>32</v>
      </c>
      <c r="B829" s="2">
        <v>43525</v>
      </c>
      <c r="C829" s="7">
        <v>1.03940734226061</v>
      </c>
      <c r="D829" s="7">
        <v>0.215308700936018</v>
      </c>
      <c r="E829" s="7">
        <v>2.2859030757620299E-2</v>
      </c>
      <c r="F829" s="7">
        <v>0.59975915327374596</v>
      </c>
      <c r="G829" s="7">
        <v>0.16207311503261601</v>
      </c>
      <c r="H829" s="9">
        <f t="shared" si="24"/>
        <v>0.23816773169363831</v>
      </c>
      <c r="I829" s="9">
        <f t="shared" si="25"/>
        <v>0.26416046200811971</v>
      </c>
    </row>
    <row r="830" spans="1:9" x14ac:dyDescent="0.3">
      <c r="A830" s="3" t="s">
        <v>32</v>
      </c>
      <c r="B830" s="2">
        <v>43556</v>
      </c>
      <c r="C830" s="7">
        <v>0.96573224683655801</v>
      </c>
      <c r="D830" s="7">
        <v>0.21751382177877901</v>
      </c>
      <c r="E830" s="7">
        <v>2.44555127295061E-2</v>
      </c>
      <c r="F830" s="7">
        <v>0.58805295432844695</v>
      </c>
      <c r="G830" s="7">
        <v>0.16997771116326801</v>
      </c>
      <c r="H830" s="9">
        <f t="shared" si="24"/>
        <v>0.24196933450828512</v>
      </c>
      <c r="I830" s="9">
        <f t="shared" si="25"/>
        <v>0.27001339706421379</v>
      </c>
    </row>
    <row r="831" spans="1:9" x14ac:dyDescent="0.3">
      <c r="A831" s="3" t="s">
        <v>32</v>
      </c>
      <c r="B831" s="2">
        <v>43586</v>
      </c>
      <c r="C831" s="7">
        <v>1.01262395705859</v>
      </c>
      <c r="D831" s="7">
        <v>0.22158840864316601</v>
      </c>
      <c r="E831" s="7">
        <v>2.2754291416742001E-2</v>
      </c>
      <c r="F831" s="7">
        <v>0.59752169473555405</v>
      </c>
      <c r="G831" s="7">
        <v>0.15813560520453801</v>
      </c>
      <c r="H831" s="9">
        <f t="shared" si="24"/>
        <v>0.24434270005990802</v>
      </c>
      <c r="I831" s="9">
        <f t="shared" si="25"/>
        <v>0.27052334933868272</v>
      </c>
    </row>
    <row r="832" spans="1:9" x14ac:dyDescent="0.3">
      <c r="A832" s="3" t="s">
        <v>32</v>
      </c>
      <c r="B832" s="2">
        <v>43617</v>
      </c>
      <c r="C832" s="7">
        <v>0.95738949681113905</v>
      </c>
      <c r="D832" s="7">
        <v>0.214648793231909</v>
      </c>
      <c r="E832" s="7">
        <v>2.3066390549614301E-2</v>
      </c>
      <c r="F832" s="7">
        <v>0.59319976714077904</v>
      </c>
      <c r="G832" s="7">
        <v>0.169085049077699</v>
      </c>
      <c r="H832" s="9">
        <f t="shared" si="24"/>
        <v>0.23771518378152329</v>
      </c>
      <c r="I832" s="9">
        <f t="shared" si="25"/>
        <v>0.26570424676239346</v>
      </c>
    </row>
    <row r="833" spans="1:9" x14ac:dyDescent="0.3">
      <c r="A833" s="3" t="s">
        <v>32</v>
      </c>
      <c r="B833" s="2">
        <v>43647</v>
      </c>
      <c r="C833" s="7">
        <v>1.01698434253897</v>
      </c>
      <c r="D833" s="7">
        <v>0.210056270004533</v>
      </c>
      <c r="E833" s="7">
        <v>2.2401950037286199E-2</v>
      </c>
      <c r="F833" s="7">
        <v>0.58436540173336304</v>
      </c>
      <c r="G833" s="7">
        <v>0.183176378224818</v>
      </c>
      <c r="H833" s="9">
        <f t="shared" si="24"/>
        <v>0.23245822004181921</v>
      </c>
      <c r="I833" s="9">
        <f t="shared" si="25"/>
        <v>0.26441407312694382</v>
      </c>
    </row>
    <row r="834" spans="1:9" x14ac:dyDescent="0.3">
      <c r="A834" s="3" t="s">
        <v>32</v>
      </c>
      <c r="B834" s="2">
        <v>43678</v>
      </c>
      <c r="C834" s="7">
        <v>1.00749245930424</v>
      </c>
      <c r="D834" s="7">
        <v>0.21256406658393301</v>
      </c>
      <c r="E834" s="7">
        <v>2.4924154029170101E-2</v>
      </c>
      <c r="F834" s="7">
        <v>0.58883049412003197</v>
      </c>
      <c r="G834" s="7">
        <v>0.17368128526686499</v>
      </c>
      <c r="H834" s="9">
        <f t="shared" si="24"/>
        <v>0.2374882206131031</v>
      </c>
      <c r="I834" s="9">
        <f t="shared" si="25"/>
        <v>0.26524271190112825</v>
      </c>
    </row>
    <row r="835" spans="1:9" x14ac:dyDescent="0.3">
      <c r="A835" s="3" t="s">
        <v>32</v>
      </c>
      <c r="B835" s="2">
        <v>43709</v>
      </c>
      <c r="C835" s="7">
        <v>0.96796778621622404</v>
      </c>
      <c r="D835" s="7">
        <v>0.20529302697132601</v>
      </c>
      <c r="E835" s="7">
        <v>2.79460420001689E-2</v>
      </c>
      <c r="F835" s="7">
        <v>0.59176321001666199</v>
      </c>
      <c r="G835" s="7">
        <v>0.17499772101184399</v>
      </c>
      <c r="H835" s="9">
        <f t="shared" ref="H835:H898" si="26">D835+E835</f>
        <v>0.23323906897149491</v>
      </c>
      <c r="I835" s="9">
        <f t="shared" ref="I835:I898" si="27">D835/(D835+F835)</f>
        <v>0.25756404309326025</v>
      </c>
    </row>
    <row r="836" spans="1:9" x14ac:dyDescent="0.3">
      <c r="A836" s="3" t="s">
        <v>32</v>
      </c>
      <c r="B836" s="2">
        <v>43739</v>
      </c>
      <c r="C836" s="7">
        <v>1.00743799137277</v>
      </c>
      <c r="D836" s="7">
        <v>0.211037720066173</v>
      </c>
      <c r="E836" s="7">
        <v>2.5916677298971999E-2</v>
      </c>
      <c r="F836" s="7">
        <v>0.58444692043538704</v>
      </c>
      <c r="G836" s="7">
        <v>0.17859868219946701</v>
      </c>
      <c r="H836" s="9">
        <f t="shared" si="26"/>
        <v>0.23695439736514501</v>
      </c>
      <c r="I836" s="9">
        <f t="shared" si="27"/>
        <v>0.26529452527595232</v>
      </c>
    </row>
    <row r="837" spans="1:9" x14ac:dyDescent="0.3">
      <c r="A837" s="3" t="s">
        <v>32</v>
      </c>
      <c r="B837" s="2">
        <v>43770</v>
      </c>
      <c r="C837" s="7">
        <v>1.0940110075645699</v>
      </c>
      <c r="D837" s="7">
        <v>0.206885465934664</v>
      </c>
      <c r="E837" s="7">
        <v>2.62552250319016E-2</v>
      </c>
      <c r="F837" s="7">
        <v>0.56525998712820702</v>
      </c>
      <c r="G837" s="7">
        <v>0.201599321905227</v>
      </c>
      <c r="H837" s="9">
        <f t="shared" si="26"/>
        <v>0.23314069096656559</v>
      </c>
      <c r="I837" s="9">
        <f t="shared" si="27"/>
        <v>0.267935872851431</v>
      </c>
    </row>
    <row r="838" spans="1:9" x14ac:dyDescent="0.3">
      <c r="A838" s="3" t="s">
        <v>32</v>
      </c>
      <c r="B838" s="2">
        <v>43800</v>
      </c>
      <c r="C838" s="7">
        <v>1.0965425952655199</v>
      </c>
      <c r="D838" s="7">
        <v>0.232670354205191</v>
      </c>
      <c r="E838" s="7">
        <v>2.2427797562275701E-2</v>
      </c>
      <c r="F838" s="7">
        <v>0.584105087725871</v>
      </c>
      <c r="G838" s="7">
        <v>0.160796760506663</v>
      </c>
      <c r="H838" s="9">
        <f t="shared" si="26"/>
        <v>0.2550981517674667</v>
      </c>
      <c r="I838" s="9">
        <f t="shared" si="27"/>
        <v>0.28486453223311897</v>
      </c>
    </row>
    <row r="839" spans="1:9" x14ac:dyDescent="0.3">
      <c r="A839" s="3" t="s">
        <v>32</v>
      </c>
      <c r="B839" s="2">
        <v>43831</v>
      </c>
      <c r="C839" s="7">
        <v>0.94869739416673204</v>
      </c>
      <c r="D839" s="7">
        <v>0.203322341400411</v>
      </c>
      <c r="E839" s="7">
        <v>3.01742644439204E-2</v>
      </c>
      <c r="F839" s="7">
        <v>0.57551824813281105</v>
      </c>
      <c r="G839" s="7">
        <v>0.19098514602285699</v>
      </c>
      <c r="H839" s="9">
        <f t="shared" si="26"/>
        <v>0.23349660584433141</v>
      </c>
      <c r="I839" s="9">
        <f t="shared" si="27"/>
        <v>0.26105771082406865</v>
      </c>
    </row>
    <row r="840" spans="1:9" x14ac:dyDescent="0.3">
      <c r="A840" s="3" t="s">
        <v>32</v>
      </c>
      <c r="B840" s="2">
        <v>43862</v>
      </c>
      <c r="C840" s="7">
        <v>0.94471799105465404</v>
      </c>
      <c r="D840" s="7">
        <v>0.20887070911547001</v>
      </c>
      <c r="E840" s="7">
        <v>2.5517521376704599E-2</v>
      </c>
      <c r="F840" s="7">
        <v>0.59484614995137097</v>
      </c>
      <c r="G840" s="7">
        <v>0.170765619556455</v>
      </c>
      <c r="H840" s="9">
        <f t="shared" si="26"/>
        <v>0.23438823049217461</v>
      </c>
      <c r="I840" s="9">
        <f t="shared" si="27"/>
        <v>0.25988096026501206</v>
      </c>
    </row>
    <row r="841" spans="1:9" x14ac:dyDescent="0.3">
      <c r="A841" s="3" t="s">
        <v>32</v>
      </c>
      <c r="B841" s="2">
        <v>43891</v>
      </c>
      <c r="C841" s="7">
        <v>0.98718555150798004</v>
      </c>
      <c r="D841" s="7">
        <v>0.17932234818204501</v>
      </c>
      <c r="E841" s="7">
        <v>2.2036603089392801E-2</v>
      </c>
      <c r="F841" s="7">
        <v>0.56589504929859202</v>
      </c>
      <c r="G841" s="7">
        <v>0.23274599942996901</v>
      </c>
      <c r="H841" s="9">
        <f t="shared" si="26"/>
        <v>0.20135895127143782</v>
      </c>
      <c r="I841" s="9">
        <f t="shared" si="27"/>
        <v>0.24063092030363439</v>
      </c>
    </row>
    <row r="842" spans="1:9" x14ac:dyDescent="0.3">
      <c r="A842" s="3" t="s">
        <v>32</v>
      </c>
      <c r="B842" s="2">
        <v>43922</v>
      </c>
      <c r="C842" s="7">
        <v>0.71874821778072495</v>
      </c>
      <c r="D842" s="7">
        <v>0.12467967308429199</v>
      </c>
      <c r="E842" s="7">
        <v>2.66943797617788E-2</v>
      </c>
      <c r="F842" s="7">
        <v>0.48802660940242198</v>
      </c>
      <c r="G842" s="7">
        <v>0.36059933775150699</v>
      </c>
      <c r="H842" s="9">
        <f t="shared" si="26"/>
        <v>0.15137405284607081</v>
      </c>
      <c r="I842" s="9">
        <f t="shared" si="27"/>
        <v>0.20349011695827612</v>
      </c>
    </row>
    <row r="843" spans="1:9" x14ac:dyDescent="0.3">
      <c r="A843" s="3" t="s">
        <v>32</v>
      </c>
      <c r="B843" s="2">
        <v>43952</v>
      </c>
      <c r="C843" s="7">
        <v>0.89365186960328502</v>
      </c>
      <c r="D843" s="7">
        <v>0.13201073134792701</v>
      </c>
      <c r="E843" s="7">
        <v>2.6645680991912401E-2</v>
      </c>
      <c r="F843" s="7">
        <v>0.49349613474179699</v>
      </c>
      <c r="G843" s="7">
        <v>0.347847452918363</v>
      </c>
      <c r="H843" s="9">
        <f t="shared" si="26"/>
        <v>0.1586564123398394</v>
      </c>
      <c r="I843" s="9">
        <f t="shared" si="27"/>
        <v>0.21104601484740715</v>
      </c>
    </row>
    <row r="844" spans="1:9" x14ac:dyDescent="0.3">
      <c r="A844" s="3" t="s">
        <v>32</v>
      </c>
      <c r="B844" s="2">
        <v>43983</v>
      </c>
      <c r="C844" s="7">
        <v>1.0379905007460899</v>
      </c>
      <c r="D844" s="7">
        <v>0.159146277391604</v>
      </c>
      <c r="E844" s="7">
        <v>2.2614350085420301E-2</v>
      </c>
      <c r="F844" s="7">
        <v>0.52142436868938102</v>
      </c>
      <c r="G844" s="7">
        <v>0.29681500383359499</v>
      </c>
      <c r="H844" s="9">
        <f t="shared" si="26"/>
        <v>0.18176062747702432</v>
      </c>
      <c r="I844" s="9">
        <f t="shared" si="27"/>
        <v>0.23384240608676835</v>
      </c>
    </row>
    <row r="845" spans="1:9" x14ac:dyDescent="0.3">
      <c r="A845" s="3" t="s">
        <v>32</v>
      </c>
      <c r="B845" s="2">
        <v>44013</v>
      </c>
      <c r="C845" s="7">
        <v>1.11531961108731</v>
      </c>
      <c r="D845" s="7">
        <v>0.185383150107825</v>
      </c>
      <c r="E845" s="7">
        <v>2.3424430281865999E-2</v>
      </c>
      <c r="F845" s="7">
        <v>0.55105026792577405</v>
      </c>
      <c r="G845" s="7">
        <v>0.24014215168453501</v>
      </c>
      <c r="H845" s="9">
        <f t="shared" si="26"/>
        <v>0.20880758038969099</v>
      </c>
      <c r="I845" s="9">
        <f t="shared" si="27"/>
        <v>0.25173103985806233</v>
      </c>
    </row>
    <row r="846" spans="1:9" x14ac:dyDescent="0.3">
      <c r="A846" s="3" t="s">
        <v>32</v>
      </c>
      <c r="B846" s="2">
        <v>44044</v>
      </c>
      <c r="C846" s="7">
        <v>1.12513808653388</v>
      </c>
      <c r="D846" s="7">
        <v>0.18470605602522999</v>
      </c>
      <c r="E846" s="7">
        <v>2.20413028320353E-2</v>
      </c>
      <c r="F846" s="7">
        <v>0.56744190346720602</v>
      </c>
      <c r="G846" s="7">
        <v>0.22581073767552901</v>
      </c>
      <c r="H846" s="9">
        <f t="shared" si="26"/>
        <v>0.20674735885726531</v>
      </c>
      <c r="I846" s="9">
        <f t="shared" si="27"/>
        <v>0.24557143803178461</v>
      </c>
    </row>
    <row r="847" spans="1:9" x14ac:dyDescent="0.3">
      <c r="A847" s="3" t="s">
        <v>32</v>
      </c>
      <c r="B847" s="2">
        <v>44075</v>
      </c>
      <c r="C847" s="7">
        <v>1.1047404773747</v>
      </c>
      <c r="D847" s="7">
        <v>0.18714533627799801</v>
      </c>
      <c r="E847" s="7">
        <v>2.6310988317895401E-2</v>
      </c>
      <c r="F847" s="7">
        <v>0.57120194082233</v>
      </c>
      <c r="G847" s="7">
        <v>0.21534173458177699</v>
      </c>
      <c r="H847" s="9">
        <f t="shared" si="26"/>
        <v>0.21345632459589342</v>
      </c>
      <c r="I847" s="9">
        <f t="shared" si="27"/>
        <v>0.24678052117966398</v>
      </c>
    </row>
    <row r="848" spans="1:9" x14ac:dyDescent="0.3">
      <c r="A848" s="3" t="s">
        <v>32</v>
      </c>
      <c r="B848" s="2">
        <v>44105</v>
      </c>
      <c r="C848" s="7">
        <v>1.1415566926735801</v>
      </c>
      <c r="D848" s="7">
        <v>0.18476397608610301</v>
      </c>
      <c r="E848" s="7">
        <v>2.41627942107604E-2</v>
      </c>
      <c r="F848" s="7">
        <v>0.56224213520891198</v>
      </c>
      <c r="G848" s="7">
        <v>0.22883109449422401</v>
      </c>
      <c r="H848" s="9">
        <f t="shared" si="26"/>
        <v>0.20892677029686341</v>
      </c>
      <c r="I848" s="9">
        <f t="shared" si="27"/>
        <v>0.24733930993656114</v>
      </c>
    </row>
    <row r="849" spans="1:9" x14ac:dyDescent="0.3">
      <c r="A849" s="3" t="s">
        <v>32</v>
      </c>
      <c r="B849" s="2">
        <v>44136</v>
      </c>
      <c r="C849" s="7">
        <v>1.0039709528076901</v>
      </c>
      <c r="D849" s="7">
        <v>0.147825878021277</v>
      </c>
      <c r="E849" s="7">
        <v>1.66919084838924E-2</v>
      </c>
      <c r="F849" s="7">
        <v>0.49005948423504803</v>
      </c>
      <c r="G849" s="7">
        <v>0.34542272925978301</v>
      </c>
      <c r="H849" s="9">
        <f t="shared" si="26"/>
        <v>0.16451778650516941</v>
      </c>
      <c r="I849" s="9">
        <f t="shared" si="27"/>
        <v>0.23174364355750074</v>
      </c>
    </row>
    <row r="850" spans="1:9" x14ac:dyDescent="0.3">
      <c r="A850" s="3" t="s">
        <v>32</v>
      </c>
      <c r="B850" s="2">
        <v>44166</v>
      </c>
      <c r="C850" s="7">
        <v>1.15589891850742</v>
      </c>
      <c r="D850" s="7">
        <v>0.20852536833329399</v>
      </c>
      <c r="E850" s="7">
        <v>1.42015740901985E-2</v>
      </c>
      <c r="F850" s="7">
        <v>0.55422003505483997</v>
      </c>
      <c r="G850" s="7">
        <v>0.223053022521668</v>
      </c>
      <c r="H850" s="9">
        <f t="shared" si="26"/>
        <v>0.2227269424234925</v>
      </c>
      <c r="I850" s="9">
        <f t="shared" si="27"/>
        <v>0.27338790559342491</v>
      </c>
    </row>
    <row r="851" spans="1:9" x14ac:dyDescent="0.3">
      <c r="A851" s="3" t="s">
        <v>32</v>
      </c>
      <c r="B851" s="2">
        <v>44197</v>
      </c>
      <c r="C851" s="7">
        <v>0.86955781402565502</v>
      </c>
      <c r="D851" s="7">
        <v>0.13894977988835</v>
      </c>
      <c r="E851" s="7">
        <v>2.2661496252843801E-2</v>
      </c>
      <c r="F851" s="7">
        <v>0.49343637478284103</v>
      </c>
      <c r="G851" s="7">
        <v>0.344952349075966</v>
      </c>
      <c r="H851" s="9">
        <f t="shared" si="26"/>
        <v>0.1616112761411938</v>
      </c>
      <c r="I851" s="9">
        <f t="shared" si="27"/>
        <v>0.21972299498017453</v>
      </c>
    </row>
    <row r="852" spans="1:9" x14ac:dyDescent="0.3">
      <c r="A852" s="3" t="s">
        <v>32</v>
      </c>
      <c r="B852" s="2">
        <v>44228</v>
      </c>
      <c r="C852" s="7">
        <v>0.83031062496298502</v>
      </c>
      <c r="D852" s="7">
        <v>0.15526059636777201</v>
      </c>
      <c r="E852" s="7">
        <v>1.8944048551953901E-2</v>
      </c>
      <c r="F852" s="7">
        <v>0.51889314173272705</v>
      </c>
      <c r="G852" s="7">
        <v>0.30690221334754803</v>
      </c>
      <c r="H852" s="9">
        <f t="shared" si="26"/>
        <v>0.1742046449197259</v>
      </c>
      <c r="I852" s="9">
        <f t="shared" si="27"/>
        <v>0.23030443590691271</v>
      </c>
    </row>
    <row r="853" spans="1:9" x14ac:dyDescent="0.3">
      <c r="A853" s="3" t="s">
        <v>32</v>
      </c>
      <c r="B853" s="2">
        <v>44256</v>
      </c>
      <c r="C853" s="7">
        <v>0.98214003701539898</v>
      </c>
      <c r="D853" s="7">
        <v>0.15583143439741801</v>
      </c>
      <c r="E853" s="7">
        <v>1.8239098672943901E-2</v>
      </c>
      <c r="F853" s="7">
        <v>0.52991891200372299</v>
      </c>
      <c r="G853" s="7">
        <v>0.29601055492591499</v>
      </c>
      <c r="H853" s="9">
        <f t="shared" si="26"/>
        <v>0.17407053307036191</v>
      </c>
      <c r="I853" s="9">
        <f t="shared" si="27"/>
        <v>0.22724222483478243</v>
      </c>
    </row>
    <row r="854" spans="1:9" x14ac:dyDescent="0.3">
      <c r="A854" s="3" t="s">
        <v>32</v>
      </c>
      <c r="B854" s="2">
        <v>44287</v>
      </c>
      <c r="C854" s="7">
        <v>1.07870745422431</v>
      </c>
      <c r="D854" s="7">
        <v>0.18486494127457301</v>
      </c>
      <c r="E854" s="7">
        <v>1.8477951226096599E-2</v>
      </c>
      <c r="F854" s="7">
        <v>0.57124767602558302</v>
      </c>
      <c r="G854" s="7">
        <v>0.22540943147374801</v>
      </c>
      <c r="H854" s="9">
        <f t="shared" si="26"/>
        <v>0.20334289250066961</v>
      </c>
      <c r="I854" s="9">
        <f t="shared" si="27"/>
        <v>0.24449392464136951</v>
      </c>
    </row>
    <row r="855" spans="1:9" x14ac:dyDescent="0.3">
      <c r="A855" s="3" t="s">
        <v>32</v>
      </c>
      <c r="B855" s="2">
        <v>44317</v>
      </c>
      <c r="C855" s="7">
        <v>1.1711727131855501</v>
      </c>
      <c r="D855" s="7">
        <v>0.18989439125535901</v>
      </c>
      <c r="E855" s="7">
        <v>1.4972109856015299E-2</v>
      </c>
      <c r="F855" s="7">
        <v>0.57146976141588701</v>
      </c>
      <c r="G855" s="7">
        <v>0.22366373747273899</v>
      </c>
      <c r="H855" s="9">
        <f t="shared" si="26"/>
        <v>0.20486650111137431</v>
      </c>
      <c r="I855" s="9">
        <f t="shared" si="27"/>
        <v>0.24941335967698841</v>
      </c>
    </row>
    <row r="856" spans="1:9" x14ac:dyDescent="0.3">
      <c r="A856" s="3" t="s">
        <v>32</v>
      </c>
      <c r="B856" s="2">
        <v>44348</v>
      </c>
      <c r="C856" s="7">
        <v>1.1768215486003399</v>
      </c>
      <c r="D856" s="7">
        <v>0.179422088756026</v>
      </c>
      <c r="E856" s="7">
        <v>1.9763236850671599E-2</v>
      </c>
      <c r="F856" s="7">
        <v>0.56665471518386501</v>
      </c>
      <c r="G856" s="7">
        <v>0.234159959209437</v>
      </c>
      <c r="H856" s="9">
        <f t="shared" si="26"/>
        <v>0.19918532560669761</v>
      </c>
      <c r="I856" s="9">
        <f t="shared" si="27"/>
        <v>0.24048742409431809</v>
      </c>
    </row>
    <row r="857" spans="1:9" x14ac:dyDescent="0.3">
      <c r="A857" s="3" t="s">
        <v>32</v>
      </c>
      <c r="B857" s="2">
        <v>44378</v>
      </c>
      <c r="C857" s="7">
        <v>1.22074444321405</v>
      </c>
      <c r="D857" s="7">
        <v>0.182798061104439</v>
      </c>
      <c r="E857" s="7">
        <v>1.6117084652648599E-2</v>
      </c>
      <c r="F857" s="7">
        <v>0.57757514315579905</v>
      </c>
      <c r="G857" s="7">
        <v>0.22350971108711401</v>
      </c>
      <c r="H857" s="9">
        <f t="shared" si="26"/>
        <v>0.1989151457570876</v>
      </c>
      <c r="I857" s="9">
        <f t="shared" si="27"/>
        <v>0.24040571140625872</v>
      </c>
    </row>
    <row r="858" spans="1:9" x14ac:dyDescent="0.3">
      <c r="A858" s="3" t="s">
        <v>32</v>
      </c>
      <c r="B858" s="2">
        <v>44409</v>
      </c>
      <c r="C858" s="7">
        <v>1.14452626135337</v>
      </c>
      <c r="D858" s="7">
        <v>0.197111061674514</v>
      </c>
      <c r="E858" s="7">
        <v>1.66108360914612E-2</v>
      </c>
      <c r="F858" s="7">
        <v>0.58741794216236098</v>
      </c>
      <c r="G858" s="7">
        <v>0.19886016007166399</v>
      </c>
      <c r="H858" s="9">
        <f t="shared" si="26"/>
        <v>0.21372189776597519</v>
      </c>
      <c r="I858" s="9">
        <f t="shared" si="27"/>
        <v>0.25124764120957699</v>
      </c>
    </row>
    <row r="859" spans="1:9" x14ac:dyDescent="0.3">
      <c r="A859" s="3" t="s">
        <v>32</v>
      </c>
      <c r="B859" s="2">
        <v>44440</v>
      </c>
      <c r="C859" s="7">
        <v>1.1273758193183201</v>
      </c>
      <c r="D859" s="7">
        <v>0.19190564731732801</v>
      </c>
      <c r="E859" s="7">
        <v>1.5138255642986501E-2</v>
      </c>
      <c r="F859" s="7">
        <v>0.57607252485789995</v>
      </c>
      <c r="G859" s="7">
        <v>0.216883572181785</v>
      </c>
      <c r="H859" s="9">
        <f t="shared" si="26"/>
        <v>0.2070439029603145</v>
      </c>
      <c r="I859" s="9">
        <f t="shared" si="27"/>
        <v>0.24988424706625817</v>
      </c>
    </row>
    <row r="860" spans="1:9" x14ac:dyDescent="0.3">
      <c r="A860" s="3" t="s">
        <v>33</v>
      </c>
      <c r="B860" s="2">
        <v>43466</v>
      </c>
      <c r="C860" s="7">
        <v>0.84599457704064496</v>
      </c>
      <c r="D860" s="7">
        <v>0.16211272963038201</v>
      </c>
      <c r="E860" s="7">
        <v>1.9974920700989201E-2</v>
      </c>
      <c r="F860" s="7">
        <v>0.73070492342527005</v>
      </c>
      <c r="G860" s="7">
        <v>8.7207426243358602E-2</v>
      </c>
      <c r="H860" s="9">
        <f t="shared" si="26"/>
        <v>0.1820876503313712</v>
      </c>
      <c r="I860" s="9">
        <f t="shared" si="27"/>
        <v>0.18157428795852565</v>
      </c>
    </row>
    <row r="861" spans="1:9" x14ac:dyDescent="0.3">
      <c r="A861" s="3" t="s">
        <v>33</v>
      </c>
      <c r="B861" s="2">
        <v>43497</v>
      </c>
      <c r="C861" s="7">
        <v>0.87848156117118503</v>
      </c>
      <c r="D861" s="7">
        <v>0.165993631963647</v>
      </c>
      <c r="E861" s="7">
        <v>1.7840205494332802E-2</v>
      </c>
      <c r="F861" s="7">
        <v>0.74360572047727902</v>
      </c>
      <c r="G861" s="7">
        <v>7.2560442064741701E-2</v>
      </c>
      <c r="H861" s="9">
        <f t="shared" si="26"/>
        <v>0.18383383745797979</v>
      </c>
      <c r="I861" s="9">
        <f t="shared" si="27"/>
        <v>0.1824909302301064</v>
      </c>
    </row>
    <row r="862" spans="1:9" x14ac:dyDescent="0.3">
      <c r="A862" s="3" t="s">
        <v>33</v>
      </c>
      <c r="B862" s="2">
        <v>43525</v>
      </c>
      <c r="C862" s="7">
        <v>1.0250398031652701</v>
      </c>
      <c r="D862" s="7">
        <v>0.16932346719489799</v>
      </c>
      <c r="E862" s="7">
        <v>1.54359883273544E-2</v>
      </c>
      <c r="F862" s="7">
        <v>0.75094874988808002</v>
      </c>
      <c r="G862" s="7">
        <v>6.42917945896673E-2</v>
      </c>
      <c r="H862" s="9">
        <f t="shared" si="26"/>
        <v>0.1847594555222524</v>
      </c>
      <c r="I862" s="9">
        <f t="shared" si="27"/>
        <v>0.18399280566309939</v>
      </c>
    </row>
    <row r="863" spans="1:9" x14ac:dyDescent="0.3">
      <c r="A863" s="3" t="s">
        <v>33</v>
      </c>
      <c r="B863" s="2">
        <v>43556</v>
      </c>
      <c r="C863" s="7">
        <v>0.98158136764955595</v>
      </c>
      <c r="D863" s="7">
        <v>0.165003292031735</v>
      </c>
      <c r="E863" s="7">
        <v>1.9297133320850601E-2</v>
      </c>
      <c r="F863" s="7">
        <v>0.74207222493802605</v>
      </c>
      <c r="G863" s="7">
        <v>7.3627349709388501E-2</v>
      </c>
      <c r="H863" s="9">
        <f t="shared" si="26"/>
        <v>0.18430042535258559</v>
      </c>
      <c r="I863" s="9">
        <f t="shared" si="27"/>
        <v>0.18190689633312598</v>
      </c>
    </row>
    <row r="864" spans="1:9" x14ac:dyDescent="0.3">
      <c r="A864" s="3" t="s">
        <v>33</v>
      </c>
      <c r="B864" s="2">
        <v>43586</v>
      </c>
      <c r="C864" s="7">
        <v>1.03048327488596</v>
      </c>
      <c r="D864" s="7">
        <v>0.171470635450194</v>
      </c>
      <c r="E864" s="7">
        <v>2.1439686529137299E-2</v>
      </c>
      <c r="F864" s="7">
        <v>0.73298812685686798</v>
      </c>
      <c r="G864" s="7">
        <v>7.4101551163800294E-2</v>
      </c>
      <c r="H864" s="9">
        <f t="shared" si="26"/>
        <v>0.19291032197933131</v>
      </c>
      <c r="I864" s="9">
        <f t="shared" si="27"/>
        <v>0.18958369645600276</v>
      </c>
    </row>
    <row r="865" spans="1:9" x14ac:dyDescent="0.3">
      <c r="A865" s="3" t="s">
        <v>33</v>
      </c>
      <c r="B865" s="2">
        <v>43617</v>
      </c>
      <c r="C865" s="7">
        <v>0.95964143881179698</v>
      </c>
      <c r="D865" s="7">
        <v>0.17369284459897499</v>
      </c>
      <c r="E865" s="7">
        <v>2.0546188988084801E-2</v>
      </c>
      <c r="F865" s="7">
        <v>0.73535914651965195</v>
      </c>
      <c r="G865" s="7">
        <v>7.0401819893288406E-2</v>
      </c>
      <c r="H865" s="9">
        <f t="shared" si="26"/>
        <v>0.1942390335870598</v>
      </c>
      <c r="I865" s="9">
        <f t="shared" si="27"/>
        <v>0.1910703087347497</v>
      </c>
    </row>
    <row r="866" spans="1:9" x14ac:dyDescent="0.3">
      <c r="A866" s="3" t="s">
        <v>33</v>
      </c>
      <c r="B866" s="2">
        <v>43647</v>
      </c>
      <c r="C866" s="7">
        <v>0.98162968266191597</v>
      </c>
      <c r="D866" s="7">
        <v>0.176321305161389</v>
      </c>
      <c r="E866" s="7">
        <v>1.9757565061166101E-2</v>
      </c>
      <c r="F866" s="7">
        <v>0.73871966436077796</v>
      </c>
      <c r="G866" s="7">
        <v>6.5201465416667007E-2</v>
      </c>
      <c r="H866" s="9">
        <f t="shared" si="26"/>
        <v>0.1960788702225551</v>
      </c>
      <c r="I866" s="9">
        <f t="shared" si="27"/>
        <v>0.19269225207857493</v>
      </c>
    </row>
    <row r="867" spans="1:9" x14ac:dyDescent="0.3">
      <c r="A867" s="3" t="s">
        <v>33</v>
      </c>
      <c r="B867" s="2">
        <v>43678</v>
      </c>
      <c r="C867" s="7">
        <v>1.00933157713247</v>
      </c>
      <c r="D867" s="7">
        <v>0.17920814226093301</v>
      </c>
      <c r="E867" s="7">
        <v>1.6946932568755398E-2</v>
      </c>
      <c r="F867" s="7">
        <v>0.73820949693839</v>
      </c>
      <c r="G867" s="7">
        <v>6.5635428231921797E-2</v>
      </c>
      <c r="H867" s="9">
        <f t="shared" si="26"/>
        <v>0.19615507482968841</v>
      </c>
      <c r="I867" s="9">
        <f t="shared" si="27"/>
        <v>0.19533976087198091</v>
      </c>
    </row>
    <row r="868" spans="1:9" x14ac:dyDescent="0.3">
      <c r="A868" s="3" t="s">
        <v>33</v>
      </c>
      <c r="B868" s="2">
        <v>43709</v>
      </c>
      <c r="C868" s="7">
        <v>0.96677456964437203</v>
      </c>
      <c r="D868" s="7">
        <v>0.170768709879278</v>
      </c>
      <c r="E868" s="7">
        <v>1.5130147364433501E-2</v>
      </c>
      <c r="F868" s="7">
        <v>0.74264818304681202</v>
      </c>
      <c r="G868" s="7">
        <v>7.1452959709477404E-2</v>
      </c>
      <c r="H868" s="9">
        <f t="shared" si="26"/>
        <v>0.1858988572437115</v>
      </c>
      <c r="I868" s="9">
        <f t="shared" si="27"/>
        <v>0.18695593567601768</v>
      </c>
    </row>
    <row r="869" spans="1:9" x14ac:dyDescent="0.3">
      <c r="A869" s="3" t="s">
        <v>33</v>
      </c>
      <c r="B869" s="2">
        <v>43739</v>
      </c>
      <c r="C869" s="7">
        <v>1.0153787534338099</v>
      </c>
      <c r="D869" s="7">
        <v>0.172090512068447</v>
      </c>
      <c r="E869" s="7">
        <v>1.8595786188790799E-2</v>
      </c>
      <c r="F869" s="7">
        <v>0.73437507657206003</v>
      </c>
      <c r="G869" s="7">
        <v>7.4938625170701698E-2</v>
      </c>
      <c r="H869" s="9">
        <f t="shared" si="26"/>
        <v>0.19068629825723779</v>
      </c>
      <c r="I869" s="9">
        <f t="shared" si="27"/>
        <v>0.18984781576379944</v>
      </c>
    </row>
    <row r="870" spans="1:9" x14ac:dyDescent="0.3">
      <c r="A870" s="3" t="s">
        <v>33</v>
      </c>
      <c r="B870" s="2">
        <v>43770</v>
      </c>
      <c r="C870" s="7">
        <v>1.0710670246877001</v>
      </c>
      <c r="D870" s="7">
        <v>0.18459480776208101</v>
      </c>
      <c r="E870" s="7">
        <v>1.37243210426733E-2</v>
      </c>
      <c r="F870" s="7">
        <v>0.73344163501640003</v>
      </c>
      <c r="G870" s="7">
        <v>6.8239236178846099E-2</v>
      </c>
      <c r="H870" s="9">
        <f t="shared" si="26"/>
        <v>0.1983191288047543</v>
      </c>
      <c r="I870" s="9">
        <f t="shared" si="27"/>
        <v>0.20107568628037906</v>
      </c>
    </row>
    <row r="871" spans="1:9" x14ac:dyDescent="0.3">
      <c r="A871" s="3" t="s">
        <v>33</v>
      </c>
      <c r="B871" s="2">
        <v>43800</v>
      </c>
      <c r="C871" s="7">
        <v>1.2345963697153199</v>
      </c>
      <c r="D871" s="7">
        <v>0.21115921560258799</v>
      </c>
      <c r="E871" s="7">
        <v>1.2840226681598999E-2</v>
      </c>
      <c r="F871" s="7">
        <v>0.71766866621629799</v>
      </c>
      <c r="G871" s="7">
        <v>5.8331891499514503E-2</v>
      </c>
      <c r="H871" s="9">
        <f t="shared" si="26"/>
        <v>0.223999442284187</v>
      </c>
      <c r="I871" s="9">
        <f t="shared" si="27"/>
        <v>0.22733944548378915</v>
      </c>
    </row>
    <row r="872" spans="1:9" x14ac:dyDescent="0.3">
      <c r="A872" s="3" t="s">
        <v>33</v>
      </c>
      <c r="B872" s="2">
        <v>43831</v>
      </c>
      <c r="C872" s="7">
        <v>0.91766408447665204</v>
      </c>
      <c r="D872" s="7">
        <v>0.156714416020973</v>
      </c>
      <c r="E872" s="7">
        <v>1.79601333425921E-2</v>
      </c>
      <c r="F872" s="7">
        <v>0.74175178670083897</v>
      </c>
      <c r="G872" s="7">
        <v>8.3573663935595802E-2</v>
      </c>
      <c r="H872" s="9">
        <f t="shared" si="26"/>
        <v>0.17467454936356511</v>
      </c>
      <c r="I872" s="9">
        <f t="shared" si="27"/>
        <v>0.1744243862999216</v>
      </c>
    </row>
    <row r="873" spans="1:9" x14ac:dyDescent="0.3">
      <c r="A873" s="3" t="s">
        <v>33</v>
      </c>
      <c r="B873" s="2">
        <v>43862</v>
      </c>
      <c r="C873" s="7">
        <v>0.935355886195538</v>
      </c>
      <c r="D873" s="7">
        <v>0.165935877381478</v>
      </c>
      <c r="E873" s="7">
        <v>1.6772485393466801E-2</v>
      </c>
      <c r="F873" s="7">
        <v>0.74113552355071599</v>
      </c>
      <c r="G873" s="7">
        <v>7.6156113674339193E-2</v>
      </c>
      <c r="H873" s="9">
        <f t="shared" si="26"/>
        <v>0.18270836277494479</v>
      </c>
      <c r="I873" s="9">
        <f t="shared" si="27"/>
        <v>0.18293584960450335</v>
      </c>
    </row>
    <row r="874" spans="1:9" x14ac:dyDescent="0.3">
      <c r="A874" s="3" t="s">
        <v>33</v>
      </c>
      <c r="B874" s="2">
        <v>43891</v>
      </c>
      <c r="C874" s="7">
        <v>0.85402867498237101</v>
      </c>
      <c r="D874" s="7">
        <v>0.12760367233661499</v>
      </c>
      <c r="E874" s="7">
        <v>1.9243981680528901E-2</v>
      </c>
      <c r="F874" s="7">
        <v>0.77232944355608302</v>
      </c>
      <c r="G874" s="7">
        <v>8.0822902426773896E-2</v>
      </c>
      <c r="H874" s="9">
        <f t="shared" si="26"/>
        <v>0.14684765401714389</v>
      </c>
      <c r="I874" s="9">
        <f t="shared" si="27"/>
        <v>0.14179239554934836</v>
      </c>
    </row>
    <row r="875" spans="1:9" x14ac:dyDescent="0.3">
      <c r="A875" s="3" t="s">
        <v>33</v>
      </c>
      <c r="B875" s="2">
        <v>43922</v>
      </c>
      <c r="C875" s="7">
        <v>0.51173004981342296</v>
      </c>
      <c r="D875" s="7">
        <v>6.3496631579709806E-2</v>
      </c>
      <c r="E875" s="7">
        <v>2.28823873328022E-2</v>
      </c>
      <c r="F875" s="7">
        <v>0.80675282147443605</v>
      </c>
      <c r="G875" s="7">
        <v>0.106868159613052</v>
      </c>
      <c r="H875" s="9">
        <f t="shared" si="26"/>
        <v>8.6379018912512012E-2</v>
      </c>
      <c r="I875" s="9">
        <f t="shared" si="27"/>
        <v>7.2963713285734325E-2</v>
      </c>
    </row>
    <row r="876" spans="1:9" x14ac:dyDescent="0.3">
      <c r="A876" s="3" t="s">
        <v>33</v>
      </c>
      <c r="B876" s="2">
        <v>43952</v>
      </c>
      <c r="C876" s="7">
        <v>0.64596360771484995</v>
      </c>
      <c r="D876" s="7">
        <v>6.1784344874714701E-2</v>
      </c>
      <c r="E876" s="7">
        <v>2.8719505372215199E-2</v>
      </c>
      <c r="F876" s="7">
        <v>0.80187062542635001</v>
      </c>
      <c r="G876" s="7">
        <v>0.10762552432672</v>
      </c>
      <c r="H876" s="9">
        <f t="shared" si="26"/>
        <v>9.0503850246929904E-2</v>
      </c>
      <c r="I876" s="9">
        <f t="shared" si="27"/>
        <v>7.153822649011915E-2</v>
      </c>
    </row>
    <row r="877" spans="1:9" x14ac:dyDescent="0.3">
      <c r="A877" s="3" t="s">
        <v>33</v>
      </c>
      <c r="B877" s="2">
        <v>43983</v>
      </c>
      <c r="C877" s="7">
        <v>0.81430512752526696</v>
      </c>
      <c r="D877" s="7">
        <v>9.1850517200315104E-2</v>
      </c>
      <c r="E877" s="7">
        <v>3.07381904874361E-2</v>
      </c>
      <c r="F877" s="7">
        <v>0.77822685214877496</v>
      </c>
      <c r="G877" s="7">
        <v>9.9184440163474094E-2</v>
      </c>
      <c r="H877" s="9">
        <f t="shared" si="26"/>
        <v>0.12258870768775121</v>
      </c>
      <c r="I877" s="9">
        <f t="shared" si="27"/>
        <v>0.10556591911938706</v>
      </c>
    </row>
    <row r="878" spans="1:9" x14ac:dyDescent="0.3">
      <c r="A878" s="3" t="s">
        <v>33</v>
      </c>
      <c r="B878" s="2">
        <v>44013</v>
      </c>
      <c r="C878" s="7">
        <v>0.98725313818738103</v>
      </c>
      <c r="D878" s="7">
        <v>0.130517379935052</v>
      </c>
      <c r="E878" s="7">
        <v>2.2761330045047001E-2</v>
      </c>
      <c r="F878" s="7">
        <v>0.76576304517181704</v>
      </c>
      <c r="G878" s="7">
        <v>8.0958244848084102E-2</v>
      </c>
      <c r="H878" s="9">
        <f t="shared" si="26"/>
        <v>0.15327870998009899</v>
      </c>
      <c r="I878" s="9">
        <f t="shared" si="27"/>
        <v>0.14562114298043452</v>
      </c>
    </row>
    <row r="879" spans="1:9" x14ac:dyDescent="0.3">
      <c r="A879" s="3" t="s">
        <v>33</v>
      </c>
      <c r="B879" s="2">
        <v>44044</v>
      </c>
      <c r="C879" s="7">
        <v>1.0481777308079301</v>
      </c>
      <c r="D879" s="7">
        <v>0.14895557008743299</v>
      </c>
      <c r="E879" s="7">
        <v>1.8633052419723701E-2</v>
      </c>
      <c r="F879" s="7">
        <v>0.75826842285090101</v>
      </c>
      <c r="G879" s="7">
        <v>7.4142954641942704E-2</v>
      </c>
      <c r="H879" s="9">
        <f t="shared" si="26"/>
        <v>0.1675886225071567</v>
      </c>
      <c r="I879" s="9">
        <f t="shared" si="27"/>
        <v>0.16418830547568844</v>
      </c>
    </row>
    <row r="880" spans="1:9" x14ac:dyDescent="0.3">
      <c r="A880" s="3" t="s">
        <v>33</v>
      </c>
      <c r="B880" s="2">
        <v>44075</v>
      </c>
      <c r="C880" s="7">
        <v>1.0104725557663901</v>
      </c>
      <c r="D880" s="7">
        <v>0.14675384655881701</v>
      </c>
      <c r="E880" s="7">
        <v>2.0421238230235301E-2</v>
      </c>
      <c r="F880" s="7">
        <v>0.74855803803135701</v>
      </c>
      <c r="G880" s="7">
        <v>8.4266877179590305E-2</v>
      </c>
      <c r="H880" s="9">
        <f t="shared" si="26"/>
        <v>0.16717508478905233</v>
      </c>
      <c r="I880" s="9">
        <f t="shared" si="27"/>
        <v>0.16391365856378987</v>
      </c>
    </row>
    <row r="881" spans="1:9" x14ac:dyDescent="0.3">
      <c r="A881" s="3" t="s">
        <v>33</v>
      </c>
      <c r="B881" s="2">
        <v>44105</v>
      </c>
      <c r="C881" s="7">
        <v>1.08022396184332</v>
      </c>
      <c r="D881" s="7">
        <v>0.15071720501955099</v>
      </c>
      <c r="E881" s="7">
        <v>2.14186282032044E-2</v>
      </c>
      <c r="F881" s="7">
        <v>0.74565175718202303</v>
      </c>
      <c r="G881" s="7">
        <v>8.2212409595221594E-2</v>
      </c>
      <c r="H881" s="9">
        <f t="shared" si="26"/>
        <v>0.17213583322275539</v>
      </c>
      <c r="I881" s="9">
        <f t="shared" si="27"/>
        <v>0.16814192745961895</v>
      </c>
    </row>
    <row r="882" spans="1:9" x14ac:dyDescent="0.3">
      <c r="A882" s="3" t="s">
        <v>33</v>
      </c>
      <c r="B882" s="2">
        <v>44136</v>
      </c>
      <c r="C882" s="7">
        <v>0.77824838292451204</v>
      </c>
      <c r="D882" s="7">
        <v>0.10006627443447</v>
      </c>
      <c r="E882" s="7">
        <v>2.4590209245876599E-2</v>
      </c>
      <c r="F882" s="7">
        <v>0.76740886631254102</v>
      </c>
      <c r="G882" s="7">
        <v>0.107934650007112</v>
      </c>
      <c r="H882" s="9">
        <f t="shared" si="26"/>
        <v>0.1246564836803466</v>
      </c>
      <c r="I882" s="9">
        <f t="shared" si="27"/>
        <v>0.11535347785101908</v>
      </c>
    </row>
    <row r="883" spans="1:9" x14ac:dyDescent="0.3">
      <c r="A883" s="3" t="s">
        <v>33</v>
      </c>
      <c r="B883" s="2">
        <v>44166</v>
      </c>
      <c r="C883" s="7">
        <v>1.1658769511165801</v>
      </c>
      <c r="D883" s="7">
        <v>0.186395229612246</v>
      </c>
      <c r="E883" s="7">
        <v>1.474279469263E-2</v>
      </c>
      <c r="F883" s="7">
        <v>0.73298819917416802</v>
      </c>
      <c r="G883" s="7">
        <v>6.5873776520955593E-2</v>
      </c>
      <c r="H883" s="9">
        <f t="shared" si="26"/>
        <v>0.20113802430487601</v>
      </c>
      <c r="I883" s="9">
        <f t="shared" si="27"/>
        <v>0.20273938356523097</v>
      </c>
    </row>
    <row r="884" spans="1:9" x14ac:dyDescent="0.3">
      <c r="A884" s="3" t="s">
        <v>33</v>
      </c>
      <c r="B884" s="2">
        <v>44197</v>
      </c>
      <c r="C884" s="7">
        <v>0.67795720738959397</v>
      </c>
      <c r="D884" s="7">
        <v>8.3714747770655698E-2</v>
      </c>
      <c r="E884" s="7">
        <v>2.4431072325835999E-2</v>
      </c>
      <c r="F884" s="7">
        <v>0.76176057046859003</v>
      </c>
      <c r="G884" s="7">
        <v>0.13009360943491799</v>
      </c>
      <c r="H884" s="9">
        <f t="shared" si="26"/>
        <v>0.10814582009649169</v>
      </c>
      <c r="I884" s="9">
        <f t="shared" si="27"/>
        <v>9.9015010804805986E-2</v>
      </c>
    </row>
    <row r="885" spans="1:9" x14ac:dyDescent="0.3">
      <c r="A885" s="3" t="s">
        <v>33</v>
      </c>
      <c r="B885" s="2">
        <v>44228</v>
      </c>
      <c r="C885" s="7">
        <v>0.66610134983764202</v>
      </c>
      <c r="D885" s="7">
        <v>7.3782556036527294E-2</v>
      </c>
      <c r="E885" s="7">
        <v>3.5403077779887798E-2</v>
      </c>
      <c r="F885" s="7">
        <v>0.74687371015075898</v>
      </c>
      <c r="G885" s="7">
        <v>0.14394065603282599</v>
      </c>
      <c r="H885" s="9">
        <f t="shared" si="26"/>
        <v>0.10918563381641509</v>
      </c>
      <c r="I885" s="9">
        <f t="shared" si="27"/>
        <v>8.990677227058301E-2</v>
      </c>
    </row>
    <row r="886" spans="1:9" x14ac:dyDescent="0.3">
      <c r="A886" s="3" t="s">
        <v>33</v>
      </c>
      <c r="B886" s="2">
        <v>44256</v>
      </c>
      <c r="C886" s="7">
        <v>0.80332084363217104</v>
      </c>
      <c r="D886" s="7">
        <v>7.4977517937526106E-2</v>
      </c>
      <c r="E886" s="7">
        <v>3.4147757060685902E-2</v>
      </c>
      <c r="F886" s="7">
        <v>0.74515675737346598</v>
      </c>
      <c r="G886" s="7">
        <v>0.14571796762832201</v>
      </c>
      <c r="H886" s="9">
        <f t="shared" si="26"/>
        <v>0.10912527499821201</v>
      </c>
      <c r="I886" s="9">
        <f t="shared" si="27"/>
        <v>9.142102725690239E-2</v>
      </c>
    </row>
    <row r="887" spans="1:9" x14ac:dyDescent="0.3">
      <c r="A887" s="3" t="s">
        <v>33</v>
      </c>
      <c r="B887" s="2">
        <v>44287</v>
      </c>
      <c r="C887" s="7">
        <v>1.0153426322174</v>
      </c>
      <c r="D887" s="7">
        <v>0.127843683570564</v>
      </c>
      <c r="E887" s="7">
        <v>2.33116066176179E-2</v>
      </c>
      <c r="F887" s="7">
        <v>0.74400689987726398</v>
      </c>
      <c r="G887" s="7">
        <v>0.10483780993455399</v>
      </c>
      <c r="H887" s="9">
        <f t="shared" si="26"/>
        <v>0.15115529018818191</v>
      </c>
      <c r="I887" s="9">
        <f t="shared" si="27"/>
        <v>0.14663485463872977</v>
      </c>
    </row>
    <row r="888" spans="1:9" x14ac:dyDescent="0.3">
      <c r="A888" s="3" t="s">
        <v>33</v>
      </c>
      <c r="B888" s="2">
        <v>44317</v>
      </c>
      <c r="C888" s="7">
        <v>1.18181092858894</v>
      </c>
      <c r="D888" s="7">
        <v>0.13799049567972299</v>
      </c>
      <c r="E888" s="7">
        <v>2.4580372941627699E-2</v>
      </c>
      <c r="F888" s="7">
        <v>0.73435747693326903</v>
      </c>
      <c r="G888" s="7">
        <v>0.10307165444538</v>
      </c>
      <c r="H888" s="9">
        <f t="shared" si="26"/>
        <v>0.1625708686213507</v>
      </c>
      <c r="I888" s="9">
        <f t="shared" si="27"/>
        <v>0.15818285823074987</v>
      </c>
    </row>
    <row r="889" spans="1:9" x14ac:dyDescent="0.3">
      <c r="A889" s="3" t="s">
        <v>33</v>
      </c>
      <c r="B889" s="2">
        <v>44348</v>
      </c>
      <c r="C889" s="7">
        <v>1.12240204355525</v>
      </c>
      <c r="D889" s="7">
        <v>0.142464590892252</v>
      </c>
      <c r="E889" s="7">
        <v>2.2792527959671301E-2</v>
      </c>
      <c r="F889" s="7">
        <v>0.73588405827929604</v>
      </c>
      <c r="G889" s="7">
        <v>9.8858822868779797E-2</v>
      </c>
      <c r="H889" s="9">
        <f t="shared" si="26"/>
        <v>0.16525711885192329</v>
      </c>
      <c r="I889" s="9">
        <f t="shared" si="27"/>
        <v>0.16219594693590472</v>
      </c>
    </row>
    <row r="890" spans="1:9" x14ac:dyDescent="0.3">
      <c r="A890" s="3" t="s">
        <v>33</v>
      </c>
      <c r="B890" s="2">
        <v>44378</v>
      </c>
      <c r="C890" s="7">
        <v>1.20527739771803</v>
      </c>
      <c r="D890" s="7">
        <v>0.14319234850516999</v>
      </c>
      <c r="E890" s="7">
        <v>2.38076421246857E-2</v>
      </c>
      <c r="F890" s="7">
        <v>0.72565679662078098</v>
      </c>
      <c r="G890" s="7">
        <v>0.107343212749363</v>
      </c>
      <c r="H890" s="9">
        <f t="shared" si="26"/>
        <v>0.16699999062985568</v>
      </c>
      <c r="I890" s="9">
        <f t="shared" si="27"/>
        <v>0.16480691649228979</v>
      </c>
    </row>
    <row r="891" spans="1:9" x14ac:dyDescent="0.3">
      <c r="A891" s="3" t="s">
        <v>33</v>
      </c>
      <c r="B891" s="2">
        <v>44409</v>
      </c>
      <c r="C891" s="7">
        <v>1.20609925418631</v>
      </c>
      <c r="D891" s="7">
        <v>0.15702656378622701</v>
      </c>
      <c r="E891" s="7">
        <v>2.3364501642314399E-2</v>
      </c>
      <c r="F891" s="7">
        <v>0.72396819969529103</v>
      </c>
      <c r="G891" s="7">
        <v>9.5640734876167699E-2</v>
      </c>
      <c r="H891" s="9">
        <f t="shared" si="26"/>
        <v>0.18039106542854141</v>
      </c>
      <c r="I891" s="9">
        <f t="shared" si="27"/>
        <v>0.17823779470117268</v>
      </c>
    </row>
    <row r="892" spans="1:9" x14ac:dyDescent="0.3">
      <c r="A892" s="3" t="s">
        <v>33</v>
      </c>
      <c r="B892" s="2">
        <v>44440</v>
      </c>
      <c r="C892" s="7">
        <v>1.2093323028860701</v>
      </c>
      <c r="D892" s="7">
        <v>0.14917190883220699</v>
      </c>
      <c r="E892" s="7">
        <v>2.2890654073776301E-2</v>
      </c>
      <c r="F892" s="7">
        <v>0.73218980339886597</v>
      </c>
      <c r="G892" s="7">
        <v>9.5747633695150505E-2</v>
      </c>
      <c r="H892" s="9">
        <f t="shared" si="26"/>
        <v>0.17206256290598329</v>
      </c>
      <c r="I892" s="9">
        <f t="shared" si="27"/>
        <v>0.1692516327429226</v>
      </c>
    </row>
    <row r="893" spans="1:9" x14ac:dyDescent="0.3">
      <c r="A893" s="3" t="s">
        <v>34</v>
      </c>
      <c r="B893" s="2">
        <v>43466</v>
      </c>
      <c r="C893" s="7">
        <v>0.86814609201170601</v>
      </c>
      <c r="D893" s="7">
        <v>0.15365112226012001</v>
      </c>
      <c r="E893" s="7">
        <v>1.20367781288839E-2</v>
      </c>
      <c r="F893" s="7">
        <v>0.68779341744187295</v>
      </c>
      <c r="G893" s="7">
        <v>0.146518682169124</v>
      </c>
      <c r="H893" s="9">
        <f t="shared" si="26"/>
        <v>0.16568790038900391</v>
      </c>
      <c r="I893" s="9">
        <f t="shared" si="27"/>
        <v>0.18260398042934273</v>
      </c>
    </row>
    <row r="894" spans="1:9" x14ac:dyDescent="0.3">
      <c r="A894" s="3" t="s">
        <v>34</v>
      </c>
      <c r="B894" s="2">
        <v>43497</v>
      </c>
      <c r="C894" s="7">
        <v>0.87373116988986699</v>
      </c>
      <c r="D894" s="7">
        <v>0.162753843928891</v>
      </c>
      <c r="E894" s="7">
        <v>9.90494389120955E-3</v>
      </c>
      <c r="F894" s="7">
        <v>0.69979217609482303</v>
      </c>
      <c r="G894" s="7">
        <v>0.12754903608507701</v>
      </c>
      <c r="H894" s="9">
        <f t="shared" si="26"/>
        <v>0.17265878782010055</v>
      </c>
      <c r="I894" s="9">
        <f t="shared" si="27"/>
        <v>0.18869004105359666</v>
      </c>
    </row>
    <row r="895" spans="1:9" x14ac:dyDescent="0.3">
      <c r="A895" s="3" t="s">
        <v>34</v>
      </c>
      <c r="B895" s="2">
        <v>43525</v>
      </c>
      <c r="C895" s="7">
        <v>1.0535658434850299</v>
      </c>
      <c r="D895" s="7">
        <v>0.15723293791097401</v>
      </c>
      <c r="E895" s="7">
        <v>1.06829921097628E-2</v>
      </c>
      <c r="F895" s="7">
        <v>0.68879674001035995</v>
      </c>
      <c r="G895" s="7">
        <v>0.143287329968903</v>
      </c>
      <c r="H895" s="9">
        <f t="shared" si="26"/>
        <v>0.16791593002073682</v>
      </c>
      <c r="I895" s="9">
        <f t="shared" si="27"/>
        <v>0.18584801693634431</v>
      </c>
    </row>
    <row r="896" spans="1:9" x14ac:dyDescent="0.3">
      <c r="A896" s="3" t="s">
        <v>34</v>
      </c>
      <c r="B896" s="2">
        <v>43556</v>
      </c>
      <c r="C896" s="7">
        <v>1.0105381463171099</v>
      </c>
      <c r="D896" s="7">
        <v>0.15760892140984101</v>
      </c>
      <c r="E896" s="7">
        <v>1.08173003851573E-2</v>
      </c>
      <c r="F896" s="7">
        <v>0.684173206027895</v>
      </c>
      <c r="G896" s="7">
        <v>0.147400572177106</v>
      </c>
      <c r="H896" s="9">
        <f t="shared" si="26"/>
        <v>0.1684262217949983</v>
      </c>
      <c r="I896" s="9">
        <f t="shared" si="27"/>
        <v>0.18723243969265535</v>
      </c>
    </row>
    <row r="897" spans="1:9" x14ac:dyDescent="0.3">
      <c r="A897" s="3" t="s">
        <v>34</v>
      </c>
      <c r="B897" s="2">
        <v>43586</v>
      </c>
      <c r="C897" s="7">
        <v>0.99252326492394505</v>
      </c>
      <c r="D897" s="7">
        <v>0.17312970850826601</v>
      </c>
      <c r="E897" s="7">
        <v>1.02069491068854E-2</v>
      </c>
      <c r="F897" s="7">
        <v>0.69311603348666595</v>
      </c>
      <c r="G897" s="7">
        <v>0.12354730889818299</v>
      </c>
      <c r="H897" s="9">
        <f t="shared" si="26"/>
        <v>0.18333665761515142</v>
      </c>
      <c r="I897" s="9">
        <f t="shared" si="27"/>
        <v>0.19986211777451821</v>
      </c>
    </row>
    <row r="898" spans="1:9" x14ac:dyDescent="0.3">
      <c r="A898" s="3" t="s">
        <v>34</v>
      </c>
      <c r="B898" s="2">
        <v>43617</v>
      </c>
      <c r="C898" s="7">
        <v>0.98539367605728001</v>
      </c>
      <c r="D898" s="7">
        <v>0.170631925484407</v>
      </c>
      <c r="E898" s="7">
        <v>9.3164094141968898E-3</v>
      </c>
      <c r="F898" s="7">
        <v>0.67820106473984398</v>
      </c>
      <c r="G898" s="7">
        <v>0.141850600361551</v>
      </c>
      <c r="H898" s="9">
        <f t="shared" si="26"/>
        <v>0.1799483348986039</v>
      </c>
      <c r="I898" s="9">
        <f t="shared" si="27"/>
        <v>0.20101943191360672</v>
      </c>
    </row>
    <row r="899" spans="1:9" x14ac:dyDescent="0.3">
      <c r="A899" s="3" t="s">
        <v>34</v>
      </c>
      <c r="B899" s="2">
        <v>43647</v>
      </c>
      <c r="C899" s="7">
        <v>0.99690051075146702</v>
      </c>
      <c r="D899" s="7">
        <v>0.174546649958182</v>
      </c>
      <c r="E899" s="7">
        <v>1.17526306441563E-2</v>
      </c>
      <c r="F899" s="7">
        <v>0.68810031040807795</v>
      </c>
      <c r="G899" s="7">
        <v>0.12560040898958499</v>
      </c>
      <c r="H899" s="9">
        <f t="shared" ref="H899:H962" si="28">D899+E899</f>
        <v>0.1862992806023383</v>
      </c>
      <c r="I899" s="9">
        <f t="shared" ref="I899:I962" si="29">D899/(D899+F899)</f>
        <v>0.20233845127568006</v>
      </c>
    </row>
    <row r="900" spans="1:9" x14ac:dyDescent="0.3">
      <c r="A900" s="3" t="s">
        <v>34</v>
      </c>
      <c r="B900" s="2">
        <v>43678</v>
      </c>
      <c r="C900" s="7">
        <v>1.0330613788945799</v>
      </c>
      <c r="D900" s="7">
        <v>0.17076054664807999</v>
      </c>
      <c r="E900" s="7">
        <v>9.1152953478506292E-3</v>
      </c>
      <c r="F900" s="7">
        <v>0.70572785051635101</v>
      </c>
      <c r="G900" s="7">
        <v>0.11439630748771901</v>
      </c>
      <c r="H900" s="9">
        <f t="shared" si="28"/>
        <v>0.17987584199593062</v>
      </c>
      <c r="I900" s="9">
        <f t="shared" si="29"/>
        <v>0.19482351072816878</v>
      </c>
    </row>
    <row r="901" spans="1:9" x14ac:dyDescent="0.3">
      <c r="A901" s="3" t="s">
        <v>34</v>
      </c>
      <c r="B901" s="2">
        <v>43709</v>
      </c>
      <c r="C901" s="7">
        <v>0.97964340694844598</v>
      </c>
      <c r="D901" s="7">
        <v>0.15766249099455401</v>
      </c>
      <c r="E901" s="7">
        <v>1.18364989162098E-2</v>
      </c>
      <c r="F901" s="7">
        <v>0.68626549466369502</v>
      </c>
      <c r="G901" s="7">
        <v>0.144235515425541</v>
      </c>
      <c r="H901" s="9">
        <f t="shared" si="28"/>
        <v>0.16949898991076381</v>
      </c>
      <c r="I901" s="9">
        <f t="shared" si="29"/>
        <v>0.1868198396947105</v>
      </c>
    </row>
    <row r="902" spans="1:9" x14ac:dyDescent="0.3">
      <c r="A902" s="3" t="s">
        <v>34</v>
      </c>
      <c r="B902" s="2">
        <v>43739</v>
      </c>
      <c r="C902" s="7">
        <v>1.00684059183985</v>
      </c>
      <c r="D902" s="7">
        <v>0.16691990176884899</v>
      </c>
      <c r="E902" s="7">
        <v>1.38791499420026E-2</v>
      </c>
      <c r="F902" s="7">
        <v>0.70339000603841095</v>
      </c>
      <c r="G902" s="7">
        <v>0.115810942250737</v>
      </c>
      <c r="H902" s="9">
        <f t="shared" si="28"/>
        <v>0.18079905171085159</v>
      </c>
      <c r="I902" s="9">
        <f t="shared" si="29"/>
        <v>0.19179363611911829</v>
      </c>
    </row>
    <row r="903" spans="1:9" x14ac:dyDescent="0.3">
      <c r="A903" s="3" t="s">
        <v>34</v>
      </c>
      <c r="B903" s="2">
        <v>43770</v>
      </c>
      <c r="C903" s="7">
        <v>1.04495390709613</v>
      </c>
      <c r="D903" s="7">
        <v>0.17107641343014299</v>
      </c>
      <c r="E903" s="7">
        <v>1.06043675146562E-2</v>
      </c>
      <c r="F903" s="7">
        <v>0.71383453965369903</v>
      </c>
      <c r="G903" s="7">
        <v>0.104484679401501</v>
      </c>
      <c r="H903" s="9">
        <f t="shared" si="28"/>
        <v>0.1816807809447992</v>
      </c>
      <c r="I903" s="9">
        <f t="shared" si="29"/>
        <v>0.19332613392788928</v>
      </c>
    </row>
    <row r="904" spans="1:9" x14ac:dyDescent="0.3">
      <c r="A904" s="3" t="s">
        <v>34</v>
      </c>
      <c r="B904" s="2">
        <v>43800</v>
      </c>
      <c r="C904" s="7">
        <v>1.1547020117845901</v>
      </c>
      <c r="D904" s="7">
        <v>0.200552727259702</v>
      </c>
      <c r="E904" s="7">
        <v>9.7617732577854003E-3</v>
      </c>
      <c r="F904" s="7">
        <v>0.70424242596048503</v>
      </c>
      <c r="G904" s="7">
        <v>8.5443073522027096E-2</v>
      </c>
      <c r="H904" s="9">
        <f t="shared" si="28"/>
        <v>0.2103145005174874</v>
      </c>
      <c r="I904" s="9">
        <f t="shared" si="29"/>
        <v>0.22165539519738825</v>
      </c>
    </row>
    <row r="905" spans="1:9" x14ac:dyDescent="0.3">
      <c r="A905" s="3" t="s">
        <v>34</v>
      </c>
      <c r="B905" s="2">
        <v>43831</v>
      </c>
      <c r="C905" s="7">
        <v>0.94646855735873603</v>
      </c>
      <c r="D905" s="7">
        <v>0.154591110895336</v>
      </c>
      <c r="E905" s="7">
        <v>1.31524376889313E-2</v>
      </c>
      <c r="F905" s="7">
        <v>0.685029476330275</v>
      </c>
      <c r="G905" s="7">
        <v>0.14722697508545801</v>
      </c>
      <c r="H905" s="9">
        <f t="shared" si="28"/>
        <v>0.16774354858426729</v>
      </c>
      <c r="I905" s="9">
        <f t="shared" si="29"/>
        <v>0.18412020053743208</v>
      </c>
    </row>
    <row r="906" spans="1:9" x14ac:dyDescent="0.3">
      <c r="A906" s="3" t="s">
        <v>34</v>
      </c>
      <c r="B906" s="2">
        <v>43862</v>
      </c>
      <c r="C906" s="7">
        <v>0.92097232757888003</v>
      </c>
      <c r="D906" s="7">
        <v>0.17136782425491201</v>
      </c>
      <c r="E906" s="7">
        <v>1.6745202716469398E-2</v>
      </c>
      <c r="F906" s="7">
        <v>0.69742244350585003</v>
      </c>
      <c r="G906" s="7">
        <v>0.114464529522769</v>
      </c>
      <c r="H906" s="9">
        <f t="shared" si="28"/>
        <v>0.18811302697138141</v>
      </c>
      <c r="I906" s="9">
        <f t="shared" si="29"/>
        <v>0.19724878444667546</v>
      </c>
    </row>
    <row r="907" spans="1:9" x14ac:dyDescent="0.3">
      <c r="A907" s="3" t="s">
        <v>34</v>
      </c>
      <c r="B907" s="2">
        <v>43891</v>
      </c>
      <c r="C907" s="7">
        <v>0.82022335996863505</v>
      </c>
      <c r="D907" s="7">
        <v>0.13145677920639301</v>
      </c>
      <c r="E907" s="7">
        <v>9.4337706927904493E-3</v>
      </c>
      <c r="F907" s="7">
        <v>0.75182513273168405</v>
      </c>
      <c r="G907" s="7">
        <v>0.10728431736913301</v>
      </c>
      <c r="H907" s="9">
        <f t="shared" si="28"/>
        <v>0.14089054989918345</v>
      </c>
      <c r="I907" s="9">
        <f t="shared" si="29"/>
        <v>0.1488276590176669</v>
      </c>
    </row>
    <row r="908" spans="1:9" x14ac:dyDescent="0.3">
      <c r="A908" s="3" t="s">
        <v>34</v>
      </c>
      <c r="B908" s="2">
        <v>43922</v>
      </c>
      <c r="C908" s="7">
        <v>0.42539045218730498</v>
      </c>
      <c r="D908" s="7">
        <v>7.0001926616492502E-2</v>
      </c>
      <c r="E908" s="7">
        <v>9.5220735923188995E-3</v>
      </c>
      <c r="F908" s="7">
        <v>0.76562546720037905</v>
      </c>
      <c r="G908" s="7">
        <v>0.154850532590809</v>
      </c>
      <c r="H908" s="9">
        <f t="shared" si="28"/>
        <v>7.9524000208811396E-2</v>
      </c>
      <c r="I908" s="9">
        <f t="shared" si="29"/>
        <v>8.3771699126265697E-2</v>
      </c>
    </row>
    <row r="909" spans="1:9" x14ac:dyDescent="0.3">
      <c r="A909" s="3" t="s">
        <v>34</v>
      </c>
      <c r="B909" s="2">
        <v>43952</v>
      </c>
      <c r="C909" s="7">
        <v>0.52202764634993903</v>
      </c>
      <c r="D909" s="7">
        <v>7.4322404510294898E-2</v>
      </c>
      <c r="E909" s="7">
        <v>1.0331666503128801E-2</v>
      </c>
      <c r="F909" s="7">
        <v>0.78315586539444504</v>
      </c>
      <c r="G909" s="7">
        <v>0.13219006359213201</v>
      </c>
      <c r="H909" s="9">
        <f t="shared" si="28"/>
        <v>8.4654071013423704E-2</v>
      </c>
      <c r="I909" s="9">
        <f t="shared" si="29"/>
        <v>8.6675554493703511E-2</v>
      </c>
    </row>
    <row r="910" spans="1:9" x14ac:dyDescent="0.3">
      <c r="A910" s="3" t="s">
        <v>34</v>
      </c>
      <c r="B910" s="2">
        <v>43983</v>
      </c>
      <c r="C910" s="7">
        <v>0.73237971859317696</v>
      </c>
      <c r="D910" s="7">
        <v>0.100768530463475</v>
      </c>
      <c r="E910" s="7">
        <v>1.2579382066355701E-2</v>
      </c>
      <c r="F910" s="7">
        <v>0.779365321393374</v>
      </c>
      <c r="G910" s="7">
        <v>0.10728676607679601</v>
      </c>
      <c r="H910" s="9">
        <f t="shared" si="28"/>
        <v>0.1133479125298307</v>
      </c>
      <c r="I910" s="9">
        <f t="shared" si="29"/>
        <v>0.1144922789310741</v>
      </c>
    </row>
    <row r="911" spans="1:9" x14ac:dyDescent="0.3">
      <c r="A911" s="3" t="s">
        <v>34</v>
      </c>
      <c r="B911" s="2">
        <v>44013</v>
      </c>
      <c r="C911" s="7">
        <v>0.88010041077857004</v>
      </c>
      <c r="D911" s="7">
        <v>0.129429162262057</v>
      </c>
      <c r="E911" s="7">
        <v>2.3656491365227902E-2</v>
      </c>
      <c r="F911" s="7">
        <v>0.74313338260203399</v>
      </c>
      <c r="G911" s="7">
        <v>0.103780963770681</v>
      </c>
      <c r="H911" s="9">
        <f t="shared" si="28"/>
        <v>0.15308565362728491</v>
      </c>
      <c r="I911" s="9">
        <f t="shared" si="29"/>
        <v>0.14833224623710692</v>
      </c>
    </row>
    <row r="912" spans="1:9" x14ac:dyDescent="0.3">
      <c r="A912" s="3" t="s">
        <v>34</v>
      </c>
      <c r="B912" s="2">
        <v>44044</v>
      </c>
      <c r="C912" s="7">
        <v>0.89068621320548602</v>
      </c>
      <c r="D912" s="7">
        <v>0.15079409282407699</v>
      </c>
      <c r="E912" s="7">
        <v>1.35946259758917E-2</v>
      </c>
      <c r="F912" s="7">
        <v>0.74888892408509899</v>
      </c>
      <c r="G912" s="7">
        <v>8.6722357114932605E-2</v>
      </c>
      <c r="H912" s="9">
        <f t="shared" si="28"/>
        <v>0.16438871879996869</v>
      </c>
      <c r="I912" s="9">
        <f t="shared" si="29"/>
        <v>0.16760802414846498</v>
      </c>
    </row>
    <row r="913" spans="1:9" x14ac:dyDescent="0.3">
      <c r="A913" s="3" t="s">
        <v>34</v>
      </c>
      <c r="B913" s="2">
        <v>44075</v>
      </c>
      <c r="C913" s="7">
        <v>0.87865479643495703</v>
      </c>
      <c r="D913" s="7">
        <v>0.14535528603698</v>
      </c>
      <c r="E913" s="7">
        <v>1.40389707008608E-2</v>
      </c>
      <c r="F913" s="7">
        <v>0.75757510148361595</v>
      </c>
      <c r="G913" s="7">
        <v>8.3030641778543302E-2</v>
      </c>
      <c r="H913" s="9">
        <f t="shared" si="28"/>
        <v>0.1593942567378408</v>
      </c>
      <c r="I913" s="9">
        <f t="shared" si="29"/>
        <v>0.16098171912911108</v>
      </c>
    </row>
    <row r="914" spans="1:9" x14ac:dyDescent="0.3">
      <c r="A914" s="3" t="s">
        <v>34</v>
      </c>
      <c r="B914" s="2">
        <v>44105</v>
      </c>
      <c r="C914" s="7">
        <v>0.91178613636907302</v>
      </c>
      <c r="D914" s="7">
        <v>0.14742505052395899</v>
      </c>
      <c r="E914" s="7">
        <v>1.44942570027232E-2</v>
      </c>
      <c r="F914" s="7">
        <v>0.74462845080525597</v>
      </c>
      <c r="G914" s="7">
        <v>9.3452241668061306E-2</v>
      </c>
      <c r="H914" s="9">
        <f t="shared" si="28"/>
        <v>0.16191930752668218</v>
      </c>
      <c r="I914" s="9">
        <f t="shared" si="29"/>
        <v>0.16526480788908571</v>
      </c>
    </row>
    <row r="915" spans="1:9" x14ac:dyDescent="0.3">
      <c r="A915" s="3" t="s">
        <v>34</v>
      </c>
      <c r="B915" s="2">
        <v>44136</v>
      </c>
      <c r="C915" s="7">
        <v>0.65622863703616297</v>
      </c>
      <c r="D915" s="7">
        <v>0.112308424781078</v>
      </c>
      <c r="E915" s="7">
        <v>1.50946305690253E-2</v>
      </c>
      <c r="F915" s="7">
        <v>0.74533555380725203</v>
      </c>
      <c r="G915" s="7">
        <v>0.12726139084264501</v>
      </c>
      <c r="H915" s="9">
        <f t="shared" si="28"/>
        <v>0.12740305535010329</v>
      </c>
      <c r="I915" s="9">
        <f t="shared" si="29"/>
        <v>0.13094993678604971</v>
      </c>
    </row>
    <row r="916" spans="1:9" x14ac:dyDescent="0.3">
      <c r="A916" s="3" t="s">
        <v>34</v>
      </c>
      <c r="B916" s="2">
        <v>44166</v>
      </c>
      <c r="C916" s="7">
        <v>0.92612651791115597</v>
      </c>
      <c r="D916" s="7">
        <v>0.184314452120244</v>
      </c>
      <c r="E916" s="7">
        <v>9.4888162840351398E-3</v>
      </c>
      <c r="F916" s="7">
        <v>0.73547765354402495</v>
      </c>
      <c r="G916" s="7">
        <v>7.0719078051696596E-2</v>
      </c>
      <c r="H916" s="9">
        <f t="shared" si="28"/>
        <v>0.19380326840427914</v>
      </c>
      <c r="I916" s="9">
        <f t="shared" si="29"/>
        <v>0.20038707767244107</v>
      </c>
    </row>
    <row r="917" spans="1:9" x14ac:dyDescent="0.3">
      <c r="A917" s="3" t="s">
        <v>34</v>
      </c>
      <c r="B917" s="2">
        <v>44197</v>
      </c>
      <c r="C917" s="7">
        <v>0.49199654365694701</v>
      </c>
      <c r="D917" s="7">
        <v>9.2917488914679394E-2</v>
      </c>
      <c r="E917" s="7">
        <v>1.5791246377198701E-2</v>
      </c>
      <c r="F917" s="7">
        <v>0.75690034389904404</v>
      </c>
      <c r="G917" s="7">
        <v>0.134390920809078</v>
      </c>
      <c r="H917" s="9">
        <f t="shared" si="28"/>
        <v>0.10870873529187809</v>
      </c>
      <c r="I917" s="9">
        <f t="shared" si="29"/>
        <v>0.10933812556866704</v>
      </c>
    </row>
    <row r="918" spans="1:9" x14ac:dyDescent="0.3">
      <c r="A918" s="3" t="s">
        <v>34</v>
      </c>
      <c r="B918" s="2">
        <v>44228</v>
      </c>
      <c r="C918" s="7">
        <v>0.51557114761027101</v>
      </c>
      <c r="D918" s="7">
        <v>9.2264424688517796E-2</v>
      </c>
      <c r="E918" s="7">
        <v>2.17059985987605E-2</v>
      </c>
      <c r="F918" s="7">
        <v>0.75169489672499501</v>
      </c>
      <c r="G918" s="7">
        <v>0.134334679987727</v>
      </c>
      <c r="H918" s="9">
        <f t="shared" si="28"/>
        <v>0.1139704232872783</v>
      </c>
      <c r="I918" s="9">
        <f t="shared" si="29"/>
        <v>0.10932330782719231</v>
      </c>
    </row>
    <row r="919" spans="1:9" x14ac:dyDescent="0.3">
      <c r="A919" s="3" t="s">
        <v>34</v>
      </c>
      <c r="B919" s="2">
        <v>44256</v>
      </c>
      <c r="C919" s="7">
        <v>0.66331824079416601</v>
      </c>
      <c r="D919" s="7">
        <v>9.2795800522493394E-2</v>
      </c>
      <c r="E919" s="7">
        <v>1.51763130355499E-2</v>
      </c>
      <c r="F919" s="7">
        <v>0.75230880739470296</v>
      </c>
      <c r="G919" s="7">
        <v>0.139719079047254</v>
      </c>
      <c r="H919" s="9">
        <f t="shared" si="28"/>
        <v>0.10797211355804329</v>
      </c>
      <c r="I919" s="9">
        <f t="shared" si="29"/>
        <v>0.10980392208627687</v>
      </c>
    </row>
    <row r="920" spans="1:9" x14ac:dyDescent="0.3">
      <c r="A920" s="3" t="s">
        <v>34</v>
      </c>
      <c r="B920" s="2">
        <v>44287</v>
      </c>
      <c r="C920" s="7">
        <v>0.84627793055846301</v>
      </c>
      <c r="D920" s="7">
        <v>0.13353364132506701</v>
      </c>
      <c r="E920" s="7">
        <v>1.3033058315209199E-2</v>
      </c>
      <c r="F920" s="7">
        <v>0.75676317774902402</v>
      </c>
      <c r="G920" s="7">
        <v>9.6670122610700404E-2</v>
      </c>
      <c r="H920" s="9">
        <f t="shared" si="28"/>
        <v>0.14656669964027622</v>
      </c>
      <c r="I920" s="9">
        <f t="shared" si="29"/>
        <v>0.1499877776312197</v>
      </c>
    </row>
    <row r="921" spans="1:9" x14ac:dyDescent="0.3">
      <c r="A921" s="3" t="s">
        <v>34</v>
      </c>
      <c r="B921" s="2">
        <v>44317</v>
      </c>
      <c r="C921" s="7">
        <v>0.95006990046747397</v>
      </c>
      <c r="D921" s="7">
        <v>0.13490251943943099</v>
      </c>
      <c r="E921" s="7">
        <v>1.8011016869797399E-2</v>
      </c>
      <c r="F921" s="7">
        <v>0.740053048429827</v>
      </c>
      <c r="G921" s="7">
        <v>0.10703341526094499</v>
      </c>
      <c r="H921" s="9">
        <f t="shared" si="28"/>
        <v>0.15291353630922838</v>
      </c>
      <c r="I921" s="9">
        <f t="shared" si="29"/>
        <v>0.15418213723464078</v>
      </c>
    </row>
    <row r="922" spans="1:9" x14ac:dyDescent="0.3">
      <c r="A922" s="3" t="s">
        <v>34</v>
      </c>
      <c r="B922" s="2">
        <v>44348</v>
      </c>
      <c r="C922" s="7">
        <v>0.94935038563142604</v>
      </c>
      <c r="D922" s="7">
        <v>0.13610180548286499</v>
      </c>
      <c r="E922" s="7">
        <v>1.8393091575066901E-2</v>
      </c>
      <c r="F922" s="7">
        <v>0.73984911549742605</v>
      </c>
      <c r="G922" s="7">
        <v>0.105655987444642</v>
      </c>
      <c r="H922" s="9">
        <f t="shared" si="28"/>
        <v>0.1544948970579319</v>
      </c>
      <c r="I922" s="9">
        <f t="shared" si="29"/>
        <v>0.15537606299968407</v>
      </c>
    </row>
    <row r="923" spans="1:9" x14ac:dyDescent="0.3">
      <c r="A923" s="3" t="s">
        <v>34</v>
      </c>
      <c r="B923" s="2">
        <v>44378</v>
      </c>
      <c r="C923" s="7">
        <v>0.96977976860956505</v>
      </c>
      <c r="D923" s="7">
        <v>0.139255551879155</v>
      </c>
      <c r="E923" s="7">
        <v>1.5682963524274E-2</v>
      </c>
      <c r="F923" s="7">
        <v>0.73757413528901805</v>
      </c>
      <c r="G923" s="7">
        <v>0.10748734930755301</v>
      </c>
      <c r="H923" s="9">
        <f t="shared" si="28"/>
        <v>0.15493851540342901</v>
      </c>
      <c r="I923" s="9">
        <f t="shared" si="29"/>
        <v>0.15881710429866666</v>
      </c>
    </row>
    <row r="924" spans="1:9" x14ac:dyDescent="0.3">
      <c r="A924" s="3" t="s">
        <v>34</v>
      </c>
      <c r="B924" s="2">
        <v>44409</v>
      </c>
      <c r="C924" s="7">
        <v>0.99855406654858103</v>
      </c>
      <c r="D924" s="7">
        <v>0.150395479844456</v>
      </c>
      <c r="E924" s="7">
        <v>1.4350353094201299E-2</v>
      </c>
      <c r="F924" s="7">
        <v>0.71734878335621299</v>
      </c>
      <c r="G924" s="7">
        <v>0.11790538370513</v>
      </c>
      <c r="H924" s="9">
        <f t="shared" si="28"/>
        <v>0.1647458329386573</v>
      </c>
      <c r="I924" s="9">
        <f t="shared" si="29"/>
        <v>0.17331774604849967</v>
      </c>
    </row>
    <row r="925" spans="1:9" x14ac:dyDescent="0.3">
      <c r="A925" s="3" t="s">
        <v>34</v>
      </c>
      <c r="B925" s="2">
        <v>44440</v>
      </c>
      <c r="C925" s="7">
        <v>0.98305221827337197</v>
      </c>
      <c r="D925" s="7">
        <v>0.14156592303818399</v>
      </c>
      <c r="E925" s="7">
        <v>1.7082357971376898E-2</v>
      </c>
      <c r="F925" s="7">
        <v>0.70460562720264897</v>
      </c>
      <c r="G925" s="7">
        <v>0.13674609178778999</v>
      </c>
      <c r="H925" s="9">
        <f t="shared" si="28"/>
        <v>0.15864828100956088</v>
      </c>
      <c r="I925" s="9">
        <f t="shared" si="29"/>
        <v>0.16730168131733128</v>
      </c>
    </row>
    <row r="926" spans="1:9" x14ac:dyDescent="0.3">
      <c r="A926" s="3" t="s">
        <v>35</v>
      </c>
      <c r="B926" s="2">
        <v>43466</v>
      </c>
      <c r="C926" s="7">
        <v>0.90738019381711299</v>
      </c>
      <c r="D926" s="7">
        <v>6.67614724306822E-2</v>
      </c>
      <c r="E926" s="7">
        <v>0.25399748201002997</v>
      </c>
      <c r="F926" s="7">
        <v>0.25167851546544701</v>
      </c>
      <c r="G926" s="7">
        <v>0.42756253009384099</v>
      </c>
      <c r="H926" s="9">
        <f t="shared" si="28"/>
        <v>0.32075895444071217</v>
      </c>
      <c r="I926" s="9">
        <f t="shared" si="29"/>
        <v>0.20965166112385009</v>
      </c>
    </row>
    <row r="927" spans="1:9" x14ac:dyDescent="0.3">
      <c r="A927" s="3" t="s">
        <v>35</v>
      </c>
      <c r="B927" s="2">
        <v>43497</v>
      </c>
      <c r="C927" s="7">
        <v>0.90184979593327597</v>
      </c>
      <c r="D927" s="7">
        <v>7.4409460651234993E-2</v>
      </c>
      <c r="E927" s="7">
        <v>0.245101370207674</v>
      </c>
      <c r="F927" s="7">
        <v>0.26302324955863698</v>
      </c>
      <c r="G927" s="7">
        <v>0.41746591958245299</v>
      </c>
      <c r="H927" s="9">
        <f t="shared" si="28"/>
        <v>0.31951083085890897</v>
      </c>
      <c r="I927" s="9">
        <f t="shared" si="29"/>
        <v>0.22051644194469106</v>
      </c>
    </row>
    <row r="928" spans="1:9" x14ac:dyDescent="0.3">
      <c r="A928" s="3" t="s">
        <v>35</v>
      </c>
      <c r="B928" s="2">
        <v>43525</v>
      </c>
      <c r="C928" s="7">
        <v>1.10705314654055</v>
      </c>
      <c r="D928" s="7">
        <v>6.9715887042321303E-2</v>
      </c>
      <c r="E928" s="7">
        <v>0.238568618465369</v>
      </c>
      <c r="F928" s="7">
        <v>0.25555676120346998</v>
      </c>
      <c r="G928" s="7">
        <v>0.43615873328883997</v>
      </c>
      <c r="H928" s="9">
        <f t="shared" si="28"/>
        <v>0.30828450550769032</v>
      </c>
      <c r="I928" s="9">
        <f t="shared" si="29"/>
        <v>0.21433061592575317</v>
      </c>
    </row>
    <row r="929" spans="1:9" x14ac:dyDescent="0.3">
      <c r="A929" s="3" t="s">
        <v>35</v>
      </c>
      <c r="B929" s="2">
        <v>43556</v>
      </c>
      <c r="C929" s="7">
        <v>1.07345242687654</v>
      </c>
      <c r="D929" s="7">
        <v>6.4997743506230998E-2</v>
      </c>
      <c r="E929" s="7">
        <v>0.23487485980765199</v>
      </c>
      <c r="F929" s="7">
        <v>0.243753023076098</v>
      </c>
      <c r="G929" s="7">
        <v>0.45637437361001798</v>
      </c>
      <c r="H929" s="9">
        <f t="shared" si="28"/>
        <v>0.29987260331388299</v>
      </c>
      <c r="I929" s="9">
        <f t="shared" si="29"/>
        <v>0.21051848462018058</v>
      </c>
    </row>
    <row r="930" spans="1:9" x14ac:dyDescent="0.3">
      <c r="A930" s="3" t="s">
        <v>35</v>
      </c>
      <c r="B930" s="2">
        <v>43586</v>
      </c>
      <c r="C930" s="7">
        <v>1.1077770651638501</v>
      </c>
      <c r="D930" s="7">
        <v>6.9209079262948406E-2</v>
      </c>
      <c r="E930" s="7">
        <v>0.22439226807336199</v>
      </c>
      <c r="F930" s="7">
        <v>0.251075631238872</v>
      </c>
      <c r="G930" s="7">
        <v>0.45532302142481801</v>
      </c>
      <c r="H930" s="9">
        <f t="shared" si="28"/>
        <v>0.29360134733631038</v>
      </c>
      <c r="I930" s="9">
        <f t="shared" si="29"/>
        <v>0.21608611648839554</v>
      </c>
    </row>
    <row r="931" spans="1:9" x14ac:dyDescent="0.3">
      <c r="A931" s="3" t="s">
        <v>35</v>
      </c>
      <c r="B931" s="2">
        <v>43617</v>
      </c>
      <c r="C931" s="7">
        <v>1.0445183678477901</v>
      </c>
      <c r="D931" s="7">
        <v>6.8869120464469802E-2</v>
      </c>
      <c r="E931" s="7">
        <v>0.23152845270342701</v>
      </c>
      <c r="F931" s="7">
        <v>0.254194025624639</v>
      </c>
      <c r="G931" s="7">
        <v>0.445408401207464</v>
      </c>
      <c r="H931" s="9">
        <f t="shared" si="28"/>
        <v>0.30039757316789684</v>
      </c>
      <c r="I931" s="9">
        <f t="shared" si="29"/>
        <v>0.21317541569868201</v>
      </c>
    </row>
    <row r="932" spans="1:9" x14ac:dyDescent="0.3">
      <c r="A932" s="3" t="s">
        <v>35</v>
      </c>
      <c r="B932" s="2">
        <v>43647</v>
      </c>
      <c r="C932" s="7">
        <v>1.03734157683585</v>
      </c>
      <c r="D932" s="7">
        <v>6.9169377129484302E-2</v>
      </c>
      <c r="E932" s="7">
        <v>0.22994510860231099</v>
      </c>
      <c r="F932" s="7">
        <v>0.26313670009436801</v>
      </c>
      <c r="G932" s="7">
        <v>0.43774881417383699</v>
      </c>
      <c r="H932" s="9">
        <f t="shared" si="28"/>
        <v>0.29911448573179528</v>
      </c>
      <c r="I932" s="9">
        <f t="shared" si="29"/>
        <v>0.20814960023403223</v>
      </c>
    </row>
    <row r="933" spans="1:9" x14ac:dyDescent="0.3">
      <c r="A933" s="3" t="s">
        <v>35</v>
      </c>
      <c r="B933" s="2">
        <v>43678</v>
      </c>
      <c r="C933" s="7">
        <v>1.02299679153479</v>
      </c>
      <c r="D933" s="7">
        <v>7.0925335864329794E-2</v>
      </c>
      <c r="E933" s="7">
        <v>0.25263531616472501</v>
      </c>
      <c r="F933" s="7">
        <v>0.26708120084213899</v>
      </c>
      <c r="G933" s="7">
        <v>0.40935814712880603</v>
      </c>
      <c r="H933" s="9">
        <f t="shared" si="28"/>
        <v>0.32356065202905482</v>
      </c>
      <c r="I933" s="9">
        <f t="shared" si="29"/>
        <v>0.20983421372682706</v>
      </c>
    </row>
    <row r="934" spans="1:9" x14ac:dyDescent="0.3">
      <c r="A934" s="3" t="s">
        <v>35</v>
      </c>
      <c r="B934" s="2">
        <v>43709</v>
      </c>
      <c r="C934" s="7">
        <v>0.96304213306772002</v>
      </c>
      <c r="D934" s="7">
        <v>7.1113802666387393E-2</v>
      </c>
      <c r="E934" s="7">
        <v>0.25721915400909401</v>
      </c>
      <c r="F934" s="7">
        <v>0.26777402751141799</v>
      </c>
      <c r="G934" s="7">
        <v>0.403893015813101</v>
      </c>
      <c r="H934" s="9">
        <f t="shared" si="28"/>
        <v>0.3283329566754814</v>
      </c>
      <c r="I934" s="9">
        <f t="shared" si="29"/>
        <v>0.20984466343650016</v>
      </c>
    </row>
    <row r="935" spans="1:9" x14ac:dyDescent="0.3">
      <c r="A935" s="3" t="s">
        <v>35</v>
      </c>
      <c r="B935" s="2">
        <v>43739</v>
      </c>
      <c r="C935" s="7">
        <v>1.01669997147305</v>
      </c>
      <c r="D935" s="7">
        <v>7.7449035978760197E-2</v>
      </c>
      <c r="E935" s="7">
        <v>0.258801711546429</v>
      </c>
      <c r="F935" s="7">
        <v>0.277708434710427</v>
      </c>
      <c r="G935" s="7">
        <v>0.38604081776438398</v>
      </c>
      <c r="H935" s="9">
        <f t="shared" si="28"/>
        <v>0.33625074752518919</v>
      </c>
      <c r="I935" s="9">
        <f t="shared" si="29"/>
        <v>0.21806956736252639</v>
      </c>
    </row>
    <row r="936" spans="1:9" x14ac:dyDescent="0.3">
      <c r="A936" s="3" t="s">
        <v>35</v>
      </c>
      <c r="B936" s="2">
        <v>43770</v>
      </c>
      <c r="C936" s="7">
        <v>0.88592317571343204</v>
      </c>
      <c r="D936" s="7">
        <v>9.5706718382616601E-2</v>
      </c>
      <c r="E936" s="7">
        <v>0.22580245490827999</v>
      </c>
      <c r="F936" s="7">
        <v>0.32994234061366501</v>
      </c>
      <c r="G936" s="7">
        <v>0.34854848609543898</v>
      </c>
      <c r="H936" s="9">
        <f t="shared" si="28"/>
        <v>0.32150917329089657</v>
      </c>
      <c r="I936" s="9">
        <f t="shared" si="29"/>
        <v>0.22484888985377197</v>
      </c>
    </row>
    <row r="937" spans="1:9" x14ac:dyDescent="0.3">
      <c r="A937" s="3" t="s">
        <v>35</v>
      </c>
      <c r="B937" s="2">
        <v>43800</v>
      </c>
      <c r="C937" s="7">
        <v>0.93196535519603196</v>
      </c>
      <c r="D937" s="7">
        <v>0.10800647631954099</v>
      </c>
      <c r="E937" s="7">
        <v>0.21422246422529501</v>
      </c>
      <c r="F937" s="7">
        <v>0.35078888001480202</v>
      </c>
      <c r="G937" s="7">
        <v>0.32698217944036301</v>
      </c>
      <c r="H937" s="9">
        <f t="shared" si="28"/>
        <v>0.32222894054483597</v>
      </c>
      <c r="I937" s="9">
        <f t="shared" si="29"/>
        <v>0.23541318548314219</v>
      </c>
    </row>
    <row r="938" spans="1:9" x14ac:dyDescent="0.3">
      <c r="A938" s="3" t="s">
        <v>35</v>
      </c>
      <c r="B938" s="2">
        <v>43831</v>
      </c>
      <c r="C938" s="7">
        <v>0.87537928897792505</v>
      </c>
      <c r="D938" s="7">
        <v>7.1825298079013902E-2</v>
      </c>
      <c r="E938" s="7">
        <v>0.218734121533642</v>
      </c>
      <c r="F938" s="7">
        <v>0.28131644027885599</v>
      </c>
      <c r="G938" s="7">
        <v>0.42812414010848798</v>
      </c>
      <c r="H938" s="9">
        <f t="shared" si="28"/>
        <v>0.29055941961265591</v>
      </c>
      <c r="I938" s="9">
        <f t="shared" si="29"/>
        <v>0.20338943341278723</v>
      </c>
    </row>
    <row r="939" spans="1:9" x14ac:dyDescent="0.3">
      <c r="A939" s="3" t="s">
        <v>35</v>
      </c>
      <c r="B939" s="2">
        <v>43862</v>
      </c>
      <c r="C939" s="7">
        <v>0.88200500291666095</v>
      </c>
      <c r="D939" s="7">
        <v>7.6319414928908202E-2</v>
      </c>
      <c r="E939" s="7">
        <v>0.214484184389691</v>
      </c>
      <c r="F939" s="7">
        <v>0.28861936092007601</v>
      </c>
      <c r="G939" s="7">
        <v>0.42057703976132499</v>
      </c>
      <c r="H939" s="9">
        <f t="shared" si="28"/>
        <v>0.29080359931859923</v>
      </c>
      <c r="I939" s="9">
        <f t="shared" si="29"/>
        <v>0.20912936629263545</v>
      </c>
    </row>
    <row r="940" spans="1:9" x14ac:dyDescent="0.3">
      <c r="A940" s="3" t="s">
        <v>35</v>
      </c>
      <c r="B940" s="2">
        <v>43891</v>
      </c>
      <c r="C940" s="7">
        <v>0.93951294458923296</v>
      </c>
      <c r="D940" s="7">
        <v>4.67162676072694E-2</v>
      </c>
      <c r="E940" s="7">
        <v>0.29080315250924799</v>
      </c>
      <c r="F940" s="7">
        <v>0.245493540590871</v>
      </c>
      <c r="G940" s="7">
        <v>0.41698703929261099</v>
      </c>
      <c r="H940" s="9">
        <f t="shared" si="28"/>
        <v>0.33751942011651737</v>
      </c>
      <c r="I940" s="9">
        <f t="shared" si="29"/>
        <v>0.15987234615886756</v>
      </c>
    </row>
    <row r="941" spans="1:9" x14ac:dyDescent="0.3">
      <c r="A941" s="3" t="s">
        <v>35</v>
      </c>
      <c r="B941" s="2">
        <v>43922</v>
      </c>
      <c r="C941" s="7">
        <v>0.97827517364142103</v>
      </c>
      <c r="D941" s="7">
        <v>6.5012925407778701E-3</v>
      </c>
      <c r="E941" s="7">
        <v>0.38896223896079402</v>
      </c>
      <c r="F941" s="7">
        <v>0.13214674933641099</v>
      </c>
      <c r="G941" s="7">
        <v>0.472389719162018</v>
      </c>
      <c r="H941" s="9">
        <f t="shared" si="28"/>
        <v>0.39546353150157187</v>
      </c>
      <c r="I941" s="9">
        <f t="shared" si="29"/>
        <v>4.689061924535913E-2</v>
      </c>
    </row>
    <row r="942" spans="1:9" x14ac:dyDescent="0.3">
      <c r="A942" s="3" t="s">
        <v>35</v>
      </c>
      <c r="B942" s="2">
        <v>43952</v>
      </c>
      <c r="C942" s="7">
        <v>1.11055540673538</v>
      </c>
      <c r="D942" s="7">
        <v>7.0406631952006898E-3</v>
      </c>
      <c r="E942" s="7">
        <v>0.38840936002634702</v>
      </c>
      <c r="F942" s="7">
        <v>0.14115982763413501</v>
      </c>
      <c r="G942" s="7">
        <v>0.46339014914431698</v>
      </c>
      <c r="H942" s="9">
        <f t="shared" si="28"/>
        <v>0.39545002322154771</v>
      </c>
      <c r="I942" s="9">
        <f t="shared" si="29"/>
        <v>4.7507691477948998E-2</v>
      </c>
    </row>
    <row r="943" spans="1:9" x14ac:dyDescent="0.3">
      <c r="A943" s="3" t="s">
        <v>35</v>
      </c>
      <c r="B943" s="2">
        <v>43983</v>
      </c>
      <c r="C943" s="7">
        <v>1.1472660253354201</v>
      </c>
      <c r="D943" s="7">
        <v>1.6624283048217801E-2</v>
      </c>
      <c r="E943" s="7">
        <v>0.364798797770581</v>
      </c>
      <c r="F943" s="7">
        <v>0.164970566655297</v>
      </c>
      <c r="G943" s="7">
        <v>0.45360635252590498</v>
      </c>
      <c r="H943" s="9">
        <f t="shared" si="28"/>
        <v>0.38142308081879878</v>
      </c>
      <c r="I943" s="9">
        <f t="shared" si="29"/>
        <v>9.1546005161268817E-2</v>
      </c>
    </row>
    <row r="944" spans="1:9" x14ac:dyDescent="0.3">
      <c r="A944" s="3" t="s">
        <v>35</v>
      </c>
      <c r="B944" s="2">
        <v>44013</v>
      </c>
      <c r="C944" s="7">
        <v>1.29903535640426</v>
      </c>
      <c r="D944" s="7">
        <v>3.2360619814069097E-2</v>
      </c>
      <c r="E944" s="7">
        <v>0.33860984346570899</v>
      </c>
      <c r="F944" s="7">
        <v>0.18654323518164101</v>
      </c>
      <c r="G944" s="7">
        <v>0.44248630153858198</v>
      </c>
      <c r="H944" s="9">
        <f t="shared" si="28"/>
        <v>0.37097046327977812</v>
      </c>
      <c r="I944" s="9">
        <f t="shared" si="29"/>
        <v>0.14783028747804955</v>
      </c>
    </row>
    <row r="945" spans="1:9" x14ac:dyDescent="0.3">
      <c r="A945" s="3" t="s">
        <v>35</v>
      </c>
      <c r="B945" s="2">
        <v>44044</v>
      </c>
      <c r="C945" s="7">
        <v>1.2983935393044701</v>
      </c>
      <c r="D945" s="7">
        <v>4.1251271648805002E-2</v>
      </c>
      <c r="E945" s="7">
        <v>0.34143329727873301</v>
      </c>
      <c r="F945" s="7">
        <v>0.19894716318021399</v>
      </c>
      <c r="G945" s="7">
        <v>0.41836826789224701</v>
      </c>
      <c r="H945" s="9">
        <f t="shared" si="28"/>
        <v>0.38268456892753799</v>
      </c>
      <c r="I945" s="9">
        <f t="shared" si="29"/>
        <v>0.17173830328315418</v>
      </c>
    </row>
    <row r="946" spans="1:9" x14ac:dyDescent="0.3">
      <c r="A946" s="3" t="s">
        <v>35</v>
      </c>
      <c r="B946" s="2">
        <v>44075</v>
      </c>
      <c r="C946" s="7">
        <v>1.2209375538190099</v>
      </c>
      <c r="D946" s="7">
        <v>4.1236250953736099E-2</v>
      </c>
      <c r="E946" s="7">
        <v>0.338669408277809</v>
      </c>
      <c r="F946" s="7">
        <v>0.20357802444553999</v>
      </c>
      <c r="G946" s="7">
        <v>0.41651631632291503</v>
      </c>
      <c r="H946" s="9">
        <f t="shared" si="28"/>
        <v>0.37990565923154512</v>
      </c>
      <c r="I946" s="9">
        <f t="shared" si="29"/>
        <v>0.16843891511833806</v>
      </c>
    </row>
    <row r="947" spans="1:9" x14ac:dyDescent="0.3">
      <c r="A947" s="3" t="s">
        <v>35</v>
      </c>
      <c r="B947" s="2">
        <v>44105</v>
      </c>
      <c r="C947" s="7">
        <v>1.20205006907746</v>
      </c>
      <c r="D947" s="7">
        <v>4.1529377897779801E-2</v>
      </c>
      <c r="E947" s="7">
        <v>0.33455505311653599</v>
      </c>
      <c r="F947" s="7">
        <v>0.21355421637333399</v>
      </c>
      <c r="G947" s="7">
        <v>0.41036135261235002</v>
      </c>
      <c r="H947" s="9">
        <f t="shared" si="28"/>
        <v>0.37608443101431577</v>
      </c>
      <c r="I947" s="9">
        <f t="shared" si="29"/>
        <v>0.16280693400313542</v>
      </c>
    </row>
    <row r="948" spans="1:9" x14ac:dyDescent="0.3">
      <c r="A948" s="3" t="s">
        <v>35</v>
      </c>
      <c r="B948" s="2">
        <v>44136</v>
      </c>
      <c r="C948" s="7">
        <v>1.1669999373059901</v>
      </c>
      <c r="D948" s="7">
        <v>1.5777041337254601E-2</v>
      </c>
      <c r="E948" s="7">
        <v>0.37041651617178301</v>
      </c>
      <c r="F948" s="7">
        <v>0.160872444088032</v>
      </c>
      <c r="G948" s="7">
        <v>0.45293399840293103</v>
      </c>
      <c r="H948" s="9">
        <f t="shared" si="28"/>
        <v>0.38619355750903761</v>
      </c>
      <c r="I948" s="9">
        <f t="shared" si="29"/>
        <v>8.9312693435087617E-2</v>
      </c>
    </row>
    <row r="949" spans="1:9" x14ac:dyDescent="0.3">
      <c r="A949" s="3" t="s">
        <v>35</v>
      </c>
      <c r="B949" s="2">
        <v>44166</v>
      </c>
      <c r="C949" s="7">
        <v>1.2545889875893801</v>
      </c>
      <c r="D949" s="7">
        <v>4.3749188113994399E-2</v>
      </c>
      <c r="E949" s="7">
        <v>0.33785623806382598</v>
      </c>
      <c r="F949" s="7">
        <v>0.21708122186055401</v>
      </c>
      <c r="G949" s="7">
        <v>0.40131335196162599</v>
      </c>
      <c r="H949" s="9">
        <f t="shared" si="28"/>
        <v>0.38160542617782039</v>
      </c>
      <c r="I949" s="9">
        <f t="shared" si="29"/>
        <v>0.16773039661388947</v>
      </c>
    </row>
    <row r="950" spans="1:9" x14ac:dyDescent="0.3">
      <c r="A950" s="3" t="s">
        <v>35</v>
      </c>
      <c r="B950" s="2">
        <v>44197</v>
      </c>
      <c r="C950" s="7">
        <v>1.1323366187508701</v>
      </c>
      <c r="D950" s="7">
        <v>1.1305592212463E-2</v>
      </c>
      <c r="E950" s="7">
        <v>0.38928787027658102</v>
      </c>
      <c r="F950" s="7">
        <v>0.13925301801780801</v>
      </c>
      <c r="G950" s="7">
        <v>0.46015351949314798</v>
      </c>
      <c r="H950" s="9">
        <f t="shared" si="28"/>
        <v>0.40059346248904404</v>
      </c>
      <c r="I950" s="9">
        <f t="shared" si="29"/>
        <v>7.5090970852957045E-2</v>
      </c>
    </row>
    <row r="951" spans="1:9" x14ac:dyDescent="0.3">
      <c r="A951" s="3" t="s">
        <v>35</v>
      </c>
      <c r="B951" s="2">
        <v>44228</v>
      </c>
      <c r="C951" s="7">
        <v>1.04226637542548</v>
      </c>
      <c r="D951" s="7">
        <v>1.1218212650525E-2</v>
      </c>
      <c r="E951" s="7">
        <v>0.38111356889658299</v>
      </c>
      <c r="F951" s="7">
        <v>0.14955707258187501</v>
      </c>
      <c r="G951" s="7">
        <v>0.45811114587101798</v>
      </c>
      <c r="H951" s="9">
        <f t="shared" si="28"/>
        <v>0.39233178154710802</v>
      </c>
      <c r="I951" s="9">
        <f t="shared" si="29"/>
        <v>6.9775728491534753E-2</v>
      </c>
    </row>
    <row r="952" spans="1:9" x14ac:dyDescent="0.3">
      <c r="A952" s="3" t="s">
        <v>35</v>
      </c>
      <c r="B952" s="2">
        <v>44256</v>
      </c>
      <c r="C952" s="7">
        <v>1.3192996824909999</v>
      </c>
      <c r="D952" s="7">
        <v>1.1453908266662399E-2</v>
      </c>
      <c r="E952" s="7">
        <v>0.383128485794624</v>
      </c>
      <c r="F952" s="7">
        <v>0.14565205045330101</v>
      </c>
      <c r="G952" s="7">
        <v>0.45976555548541298</v>
      </c>
      <c r="H952" s="9">
        <f t="shared" si="28"/>
        <v>0.39458239406128637</v>
      </c>
      <c r="I952" s="9">
        <f t="shared" si="29"/>
        <v>7.2905625986336028E-2</v>
      </c>
    </row>
    <row r="953" spans="1:9" x14ac:dyDescent="0.3">
      <c r="A953" s="3" t="s">
        <v>35</v>
      </c>
      <c r="B953" s="2">
        <v>44287</v>
      </c>
      <c r="C953" s="7">
        <v>1.2696045305855199</v>
      </c>
      <c r="D953" s="7">
        <v>3.04934862167918E-2</v>
      </c>
      <c r="E953" s="7">
        <v>0.35460407322752402</v>
      </c>
      <c r="F953" s="7">
        <v>0.187190584904321</v>
      </c>
      <c r="G953" s="7">
        <v>0.42771185565136299</v>
      </c>
      <c r="H953" s="9">
        <f t="shared" si="28"/>
        <v>0.38509755944431584</v>
      </c>
      <c r="I953" s="9">
        <f t="shared" si="29"/>
        <v>0.14008138519159793</v>
      </c>
    </row>
    <row r="954" spans="1:9" x14ac:dyDescent="0.3">
      <c r="A954" s="3" t="s">
        <v>35</v>
      </c>
      <c r="B954" s="2">
        <v>44317</v>
      </c>
      <c r="C954" s="7">
        <v>1.31825956848834</v>
      </c>
      <c r="D954" s="7">
        <v>4.3615798454331903E-2</v>
      </c>
      <c r="E954" s="7">
        <v>0.33213646881514702</v>
      </c>
      <c r="F954" s="7">
        <v>0.21092818029169799</v>
      </c>
      <c r="G954" s="7">
        <v>0.41331955243882301</v>
      </c>
      <c r="H954" s="9">
        <f t="shared" si="28"/>
        <v>0.37575226726947891</v>
      </c>
      <c r="I954" s="9">
        <f t="shared" si="29"/>
        <v>0.17134877308509963</v>
      </c>
    </row>
    <row r="955" spans="1:9" x14ac:dyDescent="0.3">
      <c r="A955" s="3" t="s">
        <v>35</v>
      </c>
      <c r="B955" s="2">
        <v>44348</v>
      </c>
      <c r="C955" s="7">
        <v>1.24157571608927</v>
      </c>
      <c r="D955" s="7">
        <v>4.7031291270567897E-2</v>
      </c>
      <c r="E955" s="7">
        <v>0.31890862927321501</v>
      </c>
      <c r="F955" s="7">
        <v>0.21927995758187799</v>
      </c>
      <c r="G955" s="7">
        <v>0.41478012187433899</v>
      </c>
      <c r="H955" s="9">
        <f t="shared" si="28"/>
        <v>0.36593992054378288</v>
      </c>
      <c r="I955" s="9">
        <f t="shared" si="29"/>
        <v>0.17660272133914387</v>
      </c>
    </row>
    <row r="956" spans="1:9" x14ac:dyDescent="0.3">
      <c r="A956" s="3" t="s">
        <v>35</v>
      </c>
      <c r="B956" s="2">
        <v>44378</v>
      </c>
      <c r="C956" s="7">
        <v>1.2726263107579401</v>
      </c>
      <c r="D956" s="7">
        <v>4.9856613259838201E-2</v>
      </c>
      <c r="E956" s="7">
        <v>0.30677034891698701</v>
      </c>
      <c r="F956" s="7">
        <v>0.22812721651277701</v>
      </c>
      <c r="G956" s="7">
        <v>0.415245821310398</v>
      </c>
      <c r="H956" s="9">
        <f t="shared" si="28"/>
        <v>0.35662696217682521</v>
      </c>
      <c r="I956" s="9">
        <f t="shared" si="29"/>
        <v>0.17935076763500898</v>
      </c>
    </row>
    <row r="957" spans="1:9" x14ac:dyDescent="0.3">
      <c r="A957" s="3" t="s">
        <v>35</v>
      </c>
      <c r="B957" s="2">
        <v>44409</v>
      </c>
      <c r="C957" s="7">
        <v>1.2778431398238399</v>
      </c>
      <c r="D957" s="7">
        <v>5.5979553061176801E-2</v>
      </c>
      <c r="E957" s="7">
        <v>0.30362666223795098</v>
      </c>
      <c r="F957" s="7">
        <v>0.22766747280083099</v>
      </c>
      <c r="G957" s="7">
        <v>0.412726311900042</v>
      </c>
      <c r="H957" s="9">
        <f t="shared" si="28"/>
        <v>0.35960621529912778</v>
      </c>
      <c r="I957" s="9">
        <f t="shared" si="29"/>
        <v>0.19735639000992186</v>
      </c>
    </row>
    <row r="958" spans="1:9" x14ac:dyDescent="0.3">
      <c r="A958" s="3" t="s">
        <v>35</v>
      </c>
      <c r="B958" s="2">
        <v>44440</v>
      </c>
      <c r="C958" s="7">
        <v>1.2950714013751801</v>
      </c>
      <c r="D958" s="7">
        <v>5.4362936855111697E-2</v>
      </c>
      <c r="E958" s="7">
        <v>0.31081932136347201</v>
      </c>
      <c r="F958" s="7">
        <v>0.21922598307602501</v>
      </c>
      <c r="G958" s="7">
        <v>0.415591758705391</v>
      </c>
      <c r="H958" s="9">
        <f t="shared" si="28"/>
        <v>0.36518225821858369</v>
      </c>
      <c r="I958" s="9">
        <f t="shared" si="29"/>
        <v>0.19870299158604462</v>
      </c>
    </row>
    <row r="959" spans="1:9" x14ac:dyDescent="0.3">
      <c r="A959" s="3" t="s">
        <v>36</v>
      </c>
      <c r="B959" s="2">
        <v>43466</v>
      </c>
      <c r="C959" s="7">
        <v>0.91444174866747296</v>
      </c>
      <c r="D959" s="7">
        <v>7.1010048786308205E-2</v>
      </c>
      <c r="E959" s="7">
        <v>1.32931319001495E-2</v>
      </c>
      <c r="F959" s="7">
        <v>0.45057891122085197</v>
      </c>
      <c r="G959" s="7">
        <v>0.46511790809268999</v>
      </c>
      <c r="H959" s="9">
        <f t="shared" si="28"/>
        <v>8.4303180686457702E-2</v>
      </c>
      <c r="I959" s="9">
        <f t="shared" si="29"/>
        <v>0.13614177873959105</v>
      </c>
    </row>
    <row r="960" spans="1:9" x14ac:dyDescent="0.3">
      <c r="A960" s="3" t="s">
        <v>36</v>
      </c>
      <c r="B960" s="2">
        <v>43497</v>
      </c>
      <c r="C960" s="7">
        <v>0.87082932991501905</v>
      </c>
      <c r="D960" s="7">
        <v>7.4670346217216202E-2</v>
      </c>
      <c r="E960" s="7">
        <v>8.5728161101416896E-3</v>
      </c>
      <c r="F960" s="7">
        <v>0.475033529483878</v>
      </c>
      <c r="G960" s="7">
        <v>0.44172330818876399</v>
      </c>
      <c r="H960" s="9">
        <f t="shared" si="28"/>
        <v>8.3243162327357886E-2</v>
      </c>
      <c r="I960" s="9">
        <f t="shared" si="29"/>
        <v>0.13583740176832731</v>
      </c>
    </row>
    <row r="961" spans="1:9" x14ac:dyDescent="0.3">
      <c r="A961" s="3" t="s">
        <v>36</v>
      </c>
      <c r="B961" s="2">
        <v>43525</v>
      </c>
      <c r="C961" s="7">
        <v>1.0306095303979499</v>
      </c>
      <c r="D961" s="7">
        <v>7.4583388274826898E-2</v>
      </c>
      <c r="E961" s="7">
        <v>8.6700088027348299E-3</v>
      </c>
      <c r="F961" s="7">
        <v>0.48854836193802798</v>
      </c>
      <c r="G961" s="7">
        <v>0.428198240984411</v>
      </c>
      <c r="H961" s="9">
        <f t="shared" si="28"/>
        <v>8.3253397077561728E-2</v>
      </c>
      <c r="I961" s="9">
        <f t="shared" si="29"/>
        <v>0.13244394095455558</v>
      </c>
    </row>
    <row r="962" spans="1:9" x14ac:dyDescent="0.3">
      <c r="A962" s="3" t="s">
        <v>36</v>
      </c>
      <c r="B962" s="2">
        <v>43556</v>
      </c>
      <c r="C962" s="7">
        <v>0.96846391163829204</v>
      </c>
      <c r="D962" s="7">
        <v>7.22531507643287E-2</v>
      </c>
      <c r="E962" s="7">
        <v>1.12508979973641E-2</v>
      </c>
      <c r="F962" s="7">
        <v>0.48332833242656098</v>
      </c>
      <c r="G962" s="7">
        <v>0.43316761881174598</v>
      </c>
      <c r="H962" s="9">
        <f t="shared" si="28"/>
        <v>8.3504048761692803E-2</v>
      </c>
      <c r="I962" s="9">
        <f t="shared" si="29"/>
        <v>0.13004960199421114</v>
      </c>
    </row>
    <row r="963" spans="1:9" x14ac:dyDescent="0.3">
      <c r="A963" s="3" t="s">
        <v>36</v>
      </c>
      <c r="B963" s="2">
        <v>43586</v>
      </c>
      <c r="C963" s="7">
        <v>1.0051281176870599</v>
      </c>
      <c r="D963" s="7">
        <v>7.6893557694168599E-2</v>
      </c>
      <c r="E963" s="7">
        <v>1.04971672188256E-2</v>
      </c>
      <c r="F963" s="7">
        <v>0.49159765231181801</v>
      </c>
      <c r="G963" s="7">
        <v>0.421011622775188</v>
      </c>
      <c r="H963" s="9">
        <f t="shared" ref="H963:H1026" si="30">D963+E963</f>
        <v>8.7390724912994197E-2</v>
      </c>
      <c r="I963" s="9">
        <f t="shared" ref="I963:I1026" si="31">D963/(D963+F963)</f>
        <v>0.13525900900624102</v>
      </c>
    </row>
    <row r="964" spans="1:9" x14ac:dyDescent="0.3">
      <c r="A964" s="3" t="s">
        <v>36</v>
      </c>
      <c r="B964" s="2">
        <v>43617</v>
      </c>
      <c r="C964" s="7">
        <v>0.96344054926626999</v>
      </c>
      <c r="D964" s="7">
        <v>7.7481687158733603E-2</v>
      </c>
      <c r="E964" s="7">
        <v>1.08762871651603E-2</v>
      </c>
      <c r="F964" s="7">
        <v>0.49193533984420601</v>
      </c>
      <c r="G964" s="7">
        <v>0.41970668583190002</v>
      </c>
      <c r="H964" s="9">
        <f t="shared" si="30"/>
        <v>8.8357974323893904E-2</v>
      </c>
      <c r="I964" s="9">
        <f t="shared" si="31"/>
        <v>0.13607195339161082</v>
      </c>
    </row>
    <row r="965" spans="1:9" x14ac:dyDescent="0.3">
      <c r="A965" s="3" t="s">
        <v>36</v>
      </c>
      <c r="B965" s="2">
        <v>43647</v>
      </c>
      <c r="C965" s="7">
        <v>0.990966767863806</v>
      </c>
      <c r="D965" s="7">
        <v>7.5408651213221906E-2</v>
      </c>
      <c r="E965" s="7">
        <v>1.20981972678027E-2</v>
      </c>
      <c r="F965" s="7">
        <v>0.476093345837657</v>
      </c>
      <c r="G965" s="7">
        <v>0.43639980568131798</v>
      </c>
      <c r="H965" s="9">
        <f t="shared" si="30"/>
        <v>8.7506848481024607E-2</v>
      </c>
      <c r="I965" s="9">
        <f t="shared" si="31"/>
        <v>0.13673323327288889</v>
      </c>
    </row>
    <row r="966" spans="1:9" x14ac:dyDescent="0.3">
      <c r="A966" s="3" t="s">
        <v>36</v>
      </c>
      <c r="B966" s="2">
        <v>43678</v>
      </c>
      <c r="C966" s="7">
        <v>0.99844829827085402</v>
      </c>
      <c r="D966" s="7">
        <v>7.6171055533534607E-2</v>
      </c>
      <c r="E966" s="7">
        <v>1.08621542624045E-2</v>
      </c>
      <c r="F966" s="7">
        <v>0.48224800742514901</v>
      </c>
      <c r="G966" s="7">
        <v>0.43071878277891201</v>
      </c>
      <c r="H966" s="9">
        <f t="shared" si="30"/>
        <v>8.7033209795939107E-2</v>
      </c>
      <c r="I966" s="9">
        <f t="shared" si="31"/>
        <v>0.13640482674419438</v>
      </c>
    </row>
    <row r="967" spans="1:9" x14ac:dyDescent="0.3">
      <c r="A967" s="3" t="s">
        <v>36</v>
      </c>
      <c r="B967" s="2">
        <v>43709</v>
      </c>
      <c r="C967" s="7">
        <v>0.97148953333907995</v>
      </c>
      <c r="D967" s="7">
        <v>7.6652533882780496E-2</v>
      </c>
      <c r="E967" s="7">
        <v>1.0466485661951999E-2</v>
      </c>
      <c r="F967" s="7">
        <v>0.479744240218129</v>
      </c>
      <c r="G967" s="7">
        <v>0.433136740237139</v>
      </c>
      <c r="H967" s="9">
        <f t="shared" si="30"/>
        <v>8.7119019544732501E-2</v>
      </c>
      <c r="I967" s="9">
        <f t="shared" si="31"/>
        <v>0.13776595668917124</v>
      </c>
    </row>
    <row r="968" spans="1:9" x14ac:dyDescent="0.3">
      <c r="A968" s="3" t="s">
        <v>36</v>
      </c>
      <c r="B968" s="2">
        <v>43739</v>
      </c>
      <c r="C968" s="7">
        <v>1.0259984592916001</v>
      </c>
      <c r="D968" s="7">
        <v>8.0601681776942102E-2</v>
      </c>
      <c r="E968" s="7">
        <v>1.0084771707828399E-2</v>
      </c>
      <c r="F968" s="7">
        <v>0.47400144943164702</v>
      </c>
      <c r="G968" s="7">
        <v>0.43531209708358198</v>
      </c>
      <c r="H968" s="9">
        <f t="shared" si="30"/>
        <v>9.0686453484770502E-2</v>
      </c>
      <c r="I968" s="9">
        <f t="shared" si="31"/>
        <v>0.14533217942945115</v>
      </c>
    </row>
    <row r="969" spans="1:9" x14ac:dyDescent="0.3">
      <c r="A969" s="3" t="s">
        <v>36</v>
      </c>
      <c r="B969" s="2">
        <v>43770</v>
      </c>
      <c r="C969" s="7">
        <v>1.0810648208029701</v>
      </c>
      <c r="D969" s="7">
        <v>8.4804635051666397E-2</v>
      </c>
      <c r="E969" s="7">
        <v>6.8633820082859296E-3</v>
      </c>
      <c r="F969" s="7">
        <v>0.47443653357231602</v>
      </c>
      <c r="G969" s="7">
        <v>0.433895449367731</v>
      </c>
      <c r="H969" s="9">
        <f t="shared" si="30"/>
        <v>9.1668017059952325E-2</v>
      </c>
      <c r="I969" s="9">
        <f t="shared" si="31"/>
        <v>0.15164233216293591</v>
      </c>
    </row>
    <row r="970" spans="1:9" x14ac:dyDescent="0.3">
      <c r="A970" s="3" t="s">
        <v>36</v>
      </c>
      <c r="B970" s="2">
        <v>43800</v>
      </c>
      <c r="C970" s="7">
        <v>1.1791189328596301</v>
      </c>
      <c r="D970" s="7">
        <v>0.102747667416142</v>
      </c>
      <c r="E970" s="7">
        <v>5.8014935397494903E-3</v>
      </c>
      <c r="F970" s="7">
        <v>0.49096282132338698</v>
      </c>
      <c r="G970" s="7">
        <v>0.40048801772072201</v>
      </c>
      <c r="H970" s="9">
        <f t="shared" si="30"/>
        <v>0.10854916095589148</v>
      </c>
      <c r="I970" s="9">
        <f t="shared" si="31"/>
        <v>0.17306021935755148</v>
      </c>
    </row>
    <row r="971" spans="1:9" x14ac:dyDescent="0.3">
      <c r="A971" s="3" t="s">
        <v>36</v>
      </c>
      <c r="B971" s="2">
        <v>43831</v>
      </c>
      <c r="C971" s="7">
        <v>0.98039620817073703</v>
      </c>
      <c r="D971" s="7">
        <v>7.5321304748243098E-2</v>
      </c>
      <c r="E971" s="7">
        <v>1.10951375957917E-2</v>
      </c>
      <c r="F971" s="7">
        <v>0.44793866296462198</v>
      </c>
      <c r="G971" s="7">
        <v>0.46564489469134401</v>
      </c>
      <c r="H971" s="9">
        <f t="shared" si="30"/>
        <v>8.6416442344034797E-2</v>
      </c>
      <c r="I971" s="9">
        <f t="shared" si="31"/>
        <v>0.143946239719938</v>
      </c>
    </row>
    <row r="972" spans="1:9" x14ac:dyDescent="0.3">
      <c r="A972" s="3" t="s">
        <v>36</v>
      </c>
      <c r="B972" s="2">
        <v>43862</v>
      </c>
      <c r="C972" s="7">
        <v>0.944554205663656</v>
      </c>
      <c r="D972" s="7">
        <v>7.8465435693241006E-2</v>
      </c>
      <c r="E972" s="7">
        <v>6.9168499088718902E-3</v>
      </c>
      <c r="F972" s="7">
        <v>0.47179908336561999</v>
      </c>
      <c r="G972" s="7">
        <v>0.44281863103226698</v>
      </c>
      <c r="H972" s="9">
        <f t="shared" si="30"/>
        <v>8.538228560211289E-2</v>
      </c>
      <c r="I972" s="9">
        <f t="shared" si="31"/>
        <v>0.14259584795226035</v>
      </c>
    </row>
    <row r="973" spans="1:9" x14ac:dyDescent="0.3">
      <c r="A973" s="3" t="s">
        <v>36</v>
      </c>
      <c r="B973" s="2">
        <v>43891</v>
      </c>
      <c r="C973" s="7">
        <v>0.89197825976674705</v>
      </c>
      <c r="D973" s="7">
        <v>5.6025151390939699E-2</v>
      </c>
      <c r="E973" s="7">
        <v>5.1803411297529096E-3</v>
      </c>
      <c r="F973" s="7">
        <v>0.48505687789958002</v>
      </c>
      <c r="G973" s="7">
        <v>0.45373762957972702</v>
      </c>
      <c r="H973" s="9">
        <f t="shared" si="30"/>
        <v>6.1205492520692607E-2</v>
      </c>
      <c r="I973" s="9">
        <f t="shared" si="31"/>
        <v>0.10354280563411296</v>
      </c>
    </row>
    <row r="974" spans="1:9" x14ac:dyDescent="0.3">
      <c r="A974" s="3" t="s">
        <v>36</v>
      </c>
      <c r="B974" s="2">
        <v>43922</v>
      </c>
      <c r="C974" s="7">
        <v>0.63563434749071801</v>
      </c>
      <c r="D974" s="7">
        <v>1.7371310652377799E-2</v>
      </c>
      <c r="E974" s="7">
        <v>5.4325217970176603E-3</v>
      </c>
      <c r="F974" s="7">
        <v>0.40805326159403799</v>
      </c>
      <c r="G974" s="7">
        <v>0.56914290595656702</v>
      </c>
      <c r="H974" s="9">
        <f t="shared" si="30"/>
        <v>2.2803832449395458E-2</v>
      </c>
      <c r="I974" s="9">
        <f t="shared" si="31"/>
        <v>4.0832880340338995E-2</v>
      </c>
    </row>
    <row r="975" spans="1:9" x14ac:dyDescent="0.3">
      <c r="A975" s="3" t="s">
        <v>36</v>
      </c>
      <c r="B975" s="2">
        <v>43952</v>
      </c>
      <c r="C975" s="7">
        <v>0.80517733609407605</v>
      </c>
      <c r="D975" s="7">
        <v>1.6842194204565002E-2</v>
      </c>
      <c r="E975" s="7">
        <v>4.4401978151027898E-3</v>
      </c>
      <c r="F975" s="7">
        <v>0.39609340477865701</v>
      </c>
      <c r="G975" s="7">
        <v>0.58262420320167596</v>
      </c>
      <c r="H975" s="9">
        <f t="shared" si="30"/>
        <v>2.1282392019667792E-2</v>
      </c>
      <c r="I975" s="9">
        <f t="shared" si="31"/>
        <v>4.0786491273786536E-2</v>
      </c>
    </row>
    <row r="976" spans="1:9" x14ac:dyDescent="0.3">
      <c r="A976" s="3" t="s">
        <v>36</v>
      </c>
      <c r="B976" s="2">
        <v>43983</v>
      </c>
      <c r="C976" s="7">
        <v>0.89311492301920703</v>
      </c>
      <c r="D976" s="7">
        <v>2.9232131908123099E-2</v>
      </c>
      <c r="E976" s="7">
        <v>5.7205448959969504E-3</v>
      </c>
      <c r="F976" s="7">
        <v>0.43146521753235301</v>
      </c>
      <c r="G976" s="7">
        <v>0.53358210566352704</v>
      </c>
      <c r="H976" s="9">
        <f t="shared" si="30"/>
        <v>3.495267680412005E-2</v>
      </c>
      <c r="I976" s="9">
        <f t="shared" si="31"/>
        <v>6.3451921187794899E-2</v>
      </c>
    </row>
    <row r="977" spans="1:9" x14ac:dyDescent="0.3">
      <c r="A977" s="3" t="s">
        <v>36</v>
      </c>
      <c r="B977" s="2">
        <v>44013</v>
      </c>
      <c r="C977" s="7">
        <v>0.86152398787488604</v>
      </c>
      <c r="D977" s="7">
        <v>2.3156067747579501E-2</v>
      </c>
      <c r="E977" s="7">
        <v>8.8256495085736204E-3</v>
      </c>
      <c r="F977" s="7">
        <v>0.40572551980066102</v>
      </c>
      <c r="G977" s="7">
        <v>0.56229276294318598</v>
      </c>
      <c r="H977" s="9">
        <f t="shared" si="30"/>
        <v>3.1981717256153119E-2</v>
      </c>
      <c r="I977" s="9">
        <f t="shared" si="31"/>
        <v>5.3991750683339633E-2</v>
      </c>
    </row>
    <row r="978" spans="1:9" x14ac:dyDescent="0.3">
      <c r="A978" s="3" t="s">
        <v>36</v>
      </c>
      <c r="B978" s="2">
        <v>44044</v>
      </c>
      <c r="C978" s="7">
        <v>1.0189799199035601</v>
      </c>
      <c r="D978" s="7">
        <v>5.0408496553271703E-2</v>
      </c>
      <c r="E978" s="7">
        <v>8.5001577853856796E-3</v>
      </c>
      <c r="F978" s="7">
        <v>0.43483399881079698</v>
      </c>
      <c r="G978" s="7">
        <v>0.50625734685054602</v>
      </c>
      <c r="H978" s="9">
        <f t="shared" si="30"/>
        <v>5.8908654338657385E-2</v>
      </c>
      <c r="I978" s="9">
        <f t="shared" si="31"/>
        <v>0.10388310388077432</v>
      </c>
    </row>
    <row r="979" spans="1:9" x14ac:dyDescent="0.3">
      <c r="A979" s="3" t="s">
        <v>36</v>
      </c>
      <c r="B979" s="2">
        <v>44075</v>
      </c>
      <c r="C979" s="7">
        <v>0.99830267047350296</v>
      </c>
      <c r="D979" s="7">
        <v>5.4529793809240799E-2</v>
      </c>
      <c r="E979" s="7">
        <v>8.5846895124938698E-3</v>
      </c>
      <c r="F979" s="7">
        <v>0.44317675306131998</v>
      </c>
      <c r="G979" s="7">
        <v>0.49370876361694499</v>
      </c>
      <c r="H979" s="9">
        <f t="shared" si="30"/>
        <v>6.3114483321734666E-2</v>
      </c>
      <c r="I979" s="9">
        <f t="shared" si="31"/>
        <v>0.109562138879042</v>
      </c>
    </row>
    <row r="980" spans="1:9" x14ac:dyDescent="0.3">
      <c r="A980" s="3" t="s">
        <v>36</v>
      </c>
      <c r="B980" s="2">
        <v>44105</v>
      </c>
      <c r="C980" s="7">
        <v>1.0870195233554201</v>
      </c>
      <c r="D980" s="7">
        <v>5.6831280039019098E-2</v>
      </c>
      <c r="E980" s="7">
        <v>6.6910039971189803E-3</v>
      </c>
      <c r="F980" s="7">
        <v>0.43398275564177602</v>
      </c>
      <c r="G980" s="7">
        <v>0.50249496032208596</v>
      </c>
      <c r="H980" s="9">
        <f t="shared" si="30"/>
        <v>6.3522284036138077E-2</v>
      </c>
      <c r="I980" s="9">
        <f t="shared" si="31"/>
        <v>0.11578984280714373</v>
      </c>
    </row>
    <row r="981" spans="1:9" x14ac:dyDescent="0.3">
      <c r="A981" s="3" t="s">
        <v>36</v>
      </c>
      <c r="B981" s="2">
        <v>44136</v>
      </c>
      <c r="C981" s="7">
        <v>1.0303360083795201</v>
      </c>
      <c r="D981" s="7">
        <v>2.5610341781289001E-2</v>
      </c>
      <c r="E981" s="7">
        <v>6.6113158474513803E-3</v>
      </c>
      <c r="F981" s="7">
        <v>0.36414628181412301</v>
      </c>
      <c r="G981" s="7">
        <v>0.60363206055713703</v>
      </c>
      <c r="H981" s="9">
        <f t="shared" si="30"/>
        <v>3.222165762874038E-2</v>
      </c>
      <c r="I981" s="9">
        <f t="shared" si="31"/>
        <v>6.5708547926754124E-2</v>
      </c>
    </row>
    <row r="982" spans="1:9" x14ac:dyDescent="0.3">
      <c r="A982" s="3" t="s">
        <v>36</v>
      </c>
      <c r="B982" s="2">
        <v>44166</v>
      </c>
      <c r="C982" s="7">
        <v>1.2133273963845399</v>
      </c>
      <c r="D982" s="7">
        <v>6.0662777801277899E-2</v>
      </c>
      <c r="E982" s="7">
        <v>5.8701525950695301E-3</v>
      </c>
      <c r="F982" s="7">
        <v>0.42261706945479899</v>
      </c>
      <c r="G982" s="7">
        <v>0.51085000014885396</v>
      </c>
      <c r="H982" s="9">
        <f t="shared" si="30"/>
        <v>6.6532930396347431E-2</v>
      </c>
      <c r="I982" s="9">
        <f t="shared" si="31"/>
        <v>0.12552308594224154</v>
      </c>
    </row>
    <row r="983" spans="1:9" x14ac:dyDescent="0.3">
      <c r="A983" s="3" t="s">
        <v>36</v>
      </c>
      <c r="B983" s="2">
        <v>44197</v>
      </c>
      <c r="C983" s="7">
        <v>0.93048416248614296</v>
      </c>
      <c r="D983" s="7">
        <v>1.7383996054964101E-2</v>
      </c>
      <c r="E983" s="7">
        <v>7.7154468765691696E-3</v>
      </c>
      <c r="F983" s="7">
        <v>0.31810125651595</v>
      </c>
      <c r="G983" s="7">
        <v>0.65679930055251601</v>
      </c>
      <c r="H983" s="9">
        <f t="shared" si="30"/>
        <v>2.509944293153327E-2</v>
      </c>
      <c r="I983" s="9">
        <f t="shared" si="31"/>
        <v>5.1817467151673118E-2</v>
      </c>
    </row>
    <row r="984" spans="1:9" x14ac:dyDescent="0.3">
      <c r="A984" s="3" t="s">
        <v>36</v>
      </c>
      <c r="B984" s="2">
        <v>44228</v>
      </c>
      <c r="C984" s="7">
        <v>0.89579940349850296</v>
      </c>
      <c r="D984" s="7">
        <v>2.0951580915928601E-2</v>
      </c>
      <c r="E984" s="7">
        <v>5.4881895143525103E-3</v>
      </c>
      <c r="F984" s="7">
        <v>0.33679954292617797</v>
      </c>
      <c r="G984" s="7">
        <v>0.63676068664354102</v>
      </c>
      <c r="H984" s="9">
        <f t="shared" si="30"/>
        <v>2.6439770430281111E-2</v>
      </c>
      <c r="I984" s="9">
        <f t="shared" si="31"/>
        <v>5.8564682315786605E-2</v>
      </c>
    </row>
    <row r="985" spans="1:9" x14ac:dyDescent="0.3">
      <c r="A985" s="3" t="s">
        <v>36</v>
      </c>
      <c r="B985" s="2">
        <v>44256</v>
      </c>
      <c r="C985" s="7">
        <v>1.04895144724296</v>
      </c>
      <c r="D985" s="7">
        <v>2.02249528882282E-2</v>
      </c>
      <c r="E985" s="7">
        <v>5.80882082188068E-3</v>
      </c>
      <c r="F985" s="7">
        <v>0.35143627030910601</v>
      </c>
      <c r="G985" s="7">
        <v>0.62252995598078498</v>
      </c>
      <c r="H985" s="9">
        <f t="shared" si="30"/>
        <v>2.6033773710108881E-2</v>
      </c>
      <c r="I985" s="9">
        <f t="shared" si="31"/>
        <v>5.4417710608162438E-2</v>
      </c>
    </row>
    <row r="986" spans="1:9" x14ac:dyDescent="0.3">
      <c r="A986" s="3" t="s">
        <v>36</v>
      </c>
      <c r="B986" s="2">
        <v>44287</v>
      </c>
      <c r="C986" s="7">
        <v>1.0771712265553099</v>
      </c>
      <c r="D986" s="7">
        <v>4.2561087402916802E-2</v>
      </c>
      <c r="E986" s="7">
        <v>7.0851467209313299E-3</v>
      </c>
      <c r="F986" s="7">
        <v>0.40659964705085799</v>
      </c>
      <c r="G986" s="7">
        <v>0.54375411882529401</v>
      </c>
      <c r="H986" s="9">
        <f t="shared" si="30"/>
        <v>4.9646234123848131E-2</v>
      </c>
      <c r="I986" s="9">
        <f t="shared" si="31"/>
        <v>9.4756919156514019E-2</v>
      </c>
    </row>
    <row r="987" spans="1:9" x14ac:dyDescent="0.3">
      <c r="A987" s="3" t="s">
        <v>36</v>
      </c>
      <c r="B987" s="2">
        <v>44317</v>
      </c>
      <c r="C987" s="7">
        <v>1.1321657995058001</v>
      </c>
      <c r="D987" s="7">
        <v>5.6685944302954601E-2</v>
      </c>
      <c r="E987" s="7">
        <v>8.11977510323535E-3</v>
      </c>
      <c r="F987" s="7">
        <v>0.43231252421470201</v>
      </c>
      <c r="G987" s="7">
        <v>0.50288175637910904</v>
      </c>
      <c r="H987" s="9">
        <f t="shared" si="30"/>
        <v>6.4805719406189954E-2</v>
      </c>
      <c r="I987" s="9">
        <f t="shared" si="31"/>
        <v>0.11592253954248898</v>
      </c>
    </row>
    <row r="988" spans="1:9" x14ac:dyDescent="0.3">
      <c r="A988" s="3" t="s">
        <v>36</v>
      </c>
      <c r="B988" s="2">
        <v>44348</v>
      </c>
      <c r="C988" s="7">
        <v>1.1066042108661001</v>
      </c>
      <c r="D988" s="7">
        <v>5.8187080237903401E-2</v>
      </c>
      <c r="E988" s="7">
        <v>7.9994898565462005E-3</v>
      </c>
      <c r="F988" s="7">
        <v>0.43618424621767798</v>
      </c>
      <c r="G988" s="7">
        <v>0.49762918368787201</v>
      </c>
      <c r="H988" s="9">
        <f t="shared" si="30"/>
        <v>6.6186570094449601E-2</v>
      </c>
      <c r="I988" s="9">
        <f t="shared" si="31"/>
        <v>0.11769914055307056</v>
      </c>
    </row>
    <row r="989" spans="1:9" x14ac:dyDescent="0.3">
      <c r="A989" s="3" t="s">
        <v>36</v>
      </c>
      <c r="B989" s="2">
        <v>44378</v>
      </c>
      <c r="C989" s="7">
        <v>1.15299059974097</v>
      </c>
      <c r="D989" s="7">
        <v>6.0695285603132899E-2</v>
      </c>
      <c r="E989" s="7">
        <v>9.2939798733923506E-3</v>
      </c>
      <c r="F989" s="7">
        <v>0.43731251626828799</v>
      </c>
      <c r="G989" s="7">
        <v>0.492698218255187</v>
      </c>
      <c r="H989" s="9">
        <f t="shared" si="30"/>
        <v>6.9989265476525245E-2</v>
      </c>
      <c r="I989" s="9">
        <f t="shared" si="31"/>
        <v>0.12187617417849937</v>
      </c>
    </row>
    <row r="990" spans="1:9" x14ac:dyDescent="0.3">
      <c r="A990" s="3" t="s">
        <v>36</v>
      </c>
      <c r="B990" s="2">
        <v>44409</v>
      </c>
      <c r="C990" s="7">
        <v>1.16011661342253</v>
      </c>
      <c r="D990" s="7">
        <v>6.3172551128132901E-2</v>
      </c>
      <c r="E990" s="7">
        <v>9.2928523378785002E-3</v>
      </c>
      <c r="F990" s="7">
        <v>0.42884244418353101</v>
      </c>
      <c r="G990" s="7">
        <v>0.498692152350458</v>
      </c>
      <c r="H990" s="9">
        <f t="shared" si="30"/>
        <v>7.2465403466011408E-2</v>
      </c>
      <c r="I990" s="9">
        <f t="shared" si="31"/>
        <v>0.12839558088695371</v>
      </c>
    </row>
    <row r="991" spans="1:9" x14ac:dyDescent="0.3">
      <c r="A991" s="3" t="s">
        <v>36</v>
      </c>
      <c r="B991" s="2">
        <v>44440</v>
      </c>
      <c r="C991" s="7">
        <v>1.1286054697830199</v>
      </c>
      <c r="D991" s="7">
        <v>6.2603106669013905E-2</v>
      </c>
      <c r="E991" s="7">
        <v>8.5931702958702595E-3</v>
      </c>
      <c r="F991" s="7">
        <v>0.42708164196314302</v>
      </c>
      <c r="G991" s="7">
        <v>0.50172208107197303</v>
      </c>
      <c r="H991" s="9">
        <f t="shared" si="30"/>
        <v>7.1196276964884161E-2</v>
      </c>
      <c r="I991" s="9">
        <f t="shared" si="31"/>
        <v>0.12784369299612458</v>
      </c>
    </row>
    <row r="992" spans="1:9" x14ac:dyDescent="0.3">
      <c r="A992" s="3" t="s">
        <v>37</v>
      </c>
      <c r="B992" s="2">
        <v>43466</v>
      </c>
      <c r="C992" s="7">
        <v>0.81537230872313404</v>
      </c>
      <c r="D992" s="7">
        <v>0.21606160740273</v>
      </c>
      <c r="E992" s="7">
        <v>3.7181083897278602E-2</v>
      </c>
      <c r="F992" s="7">
        <v>0.65133590012655995</v>
      </c>
      <c r="G992" s="7">
        <v>9.5421408573431496E-2</v>
      </c>
      <c r="H992" s="9">
        <f t="shared" si="30"/>
        <v>0.25324269130000859</v>
      </c>
      <c r="I992" s="9">
        <f t="shared" si="31"/>
        <v>0.24909180107994963</v>
      </c>
    </row>
    <row r="993" spans="1:9" x14ac:dyDescent="0.3">
      <c r="A993" s="3" t="s">
        <v>37</v>
      </c>
      <c r="B993" s="2">
        <v>43497</v>
      </c>
      <c r="C993" s="7">
        <v>0.82852912115438204</v>
      </c>
      <c r="D993" s="7">
        <v>0.23411150158626401</v>
      </c>
      <c r="E993" s="7">
        <v>2.0017277859230999E-2</v>
      </c>
      <c r="F993" s="7">
        <v>0.67476092692395695</v>
      </c>
      <c r="G993" s="7">
        <v>7.1110293630548493E-2</v>
      </c>
      <c r="H993" s="9">
        <f t="shared" si="30"/>
        <v>0.254128779445495</v>
      </c>
      <c r="I993" s="9">
        <f t="shared" si="31"/>
        <v>0.25758455669076469</v>
      </c>
    </row>
    <row r="994" spans="1:9" x14ac:dyDescent="0.3">
      <c r="A994" s="3" t="s">
        <v>37</v>
      </c>
      <c r="B994" s="2">
        <v>43525</v>
      </c>
      <c r="C994" s="7">
        <v>1.0065531295058701</v>
      </c>
      <c r="D994" s="7">
        <v>0.23347126855643799</v>
      </c>
      <c r="E994" s="7">
        <v>1.9201205992230502E-2</v>
      </c>
      <c r="F994" s="7">
        <v>0.66834739754668704</v>
      </c>
      <c r="G994" s="7">
        <v>7.8980127904644606E-2</v>
      </c>
      <c r="H994" s="9">
        <f t="shared" si="30"/>
        <v>0.25267247454866848</v>
      </c>
      <c r="I994" s="9">
        <f t="shared" si="31"/>
        <v>0.25888937247805871</v>
      </c>
    </row>
    <row r="995" spans="1:9" x14ac:dyDescent="0.3">
      <c r="A995" s="3" t="s">
        <v>37</v>
      </c>
      <c r="B995" s="2">
        <v>43556</v>
      </c>
      <c r="C995" s="7">
        <v>0.98880539255748401</v>
      </c>
      <c r="D995" s="7">
        <v>0.23216508133555899</v>
      </c>
      <c r="E995" s="7">
        <v>2.53130953845749E-2</v>
      </c>
      <c r="F995" s="7">
        <v>0.65429787080579604</v>
      </c>
      <c r="G995" s="7">
        <v>8.8223952474070597E-2</v>
      </c>
      <c r="H995" s="9">
        <f t="shared" si="30"/>
        <v>0.2574781767201339</v>
      </c>
      <c r="I995" s="9">
        <f t="shared" si="31"/>
        <v>0.26190048977764613</v>
      </c>
    </row>
    <row r="996" spans="1:9" x14ac:dyDescent="0.3">
      <c r="A996" s="3" t="s">
        <v>37</v>
      </c>
      <c r="B996" s="2">
        <v>43586</v>
      </c>
      <c r="C996" s="7">
        <v>1.00930051567822</v>
      </c>
      <c r="D996" s="7">
        <v>0.23674349541293499</v>
      </c>
      <c r="E996" s="7">
        <v>1.6199340145601399E-2</v>
      </c>
      <c r="F996" s="7">
        <v>0.65839647233595</v>
      </c>
      <c r="G996" s="7">
        <v>8.8660692105513902E-2</v>
      </c>
      <c r="H996" s="9">
        <f t="shared" si="30"/>
        <v>0.25294283555853636</v>
      </c>
      <c r="I996" s="9">
        <f t="shared" si="31"/>
        <v>0.26447651087270974</v>
      </c>
    </row>
    <row r="997" spans="1:9" x14ac:dyDescent="0.3">
      <c r="A997" s="3" t="s">
        <v>37</v>
      </c>
      <c r="B997" s="2">
        <v>43617</v>
      </c>
      <c r="C997" s="7">
        <v>0.94847878009859599</v>
      </c>
      <c r="D997" s="7">
        <v>0.243538162998264</v>
      </c>
      <c r="E997" s="7">
        <v>1.43448749355156E-2</v>
      </c>
      <c r="F997" s="7">
        <v>0.67494498521870705</v>
      </c>
      <c r="G997" s="7">
        <v>6.7171976847513595E-2</v>
      </c>
      <c r="H997" s="9">
        <f t="shared" si="30"/>
        <v>0.25788303793377959</v>
      </c>
      <c r="I997" s="9">
        <f t="shared" si="31"/>
        <v>0.26515256536936871</v>
      </c>
    </row>
    <row r="998" spans="1:9" x14ac:dyDescent="0.3">
      <c r="A998" s="3" t="s">
        <v>37</v>
      </c>
      <c r="B998" s="2">
        <v>43647</v>
      </c>
      <c r="C998" s="7">
        <v>0.972961746680155</v>
      </c>
      <c r="D998" s="7">
        <v>0.23674742293655701</v>
      </c>
      <c r="E998" s="7">
        <v>1.7211189668999601E-2</v>
      </c>
      <c r="F998" s="7">
        <v>0.66763918082682505</v>
      </c>
      <c r="G998" s="7">
        <v>7.8402206567618205E-2</v>
      </c>
      <c r="H998" s="9">
        <f t="shared" si="30"/>
        <v>0.25395861260555663</v>
      </c>
      <c r="I998" s="9">
        <f t="shared" si="31"/>
        <v>0.26177679097787487</v>
      </c>
    </row>
    <row r="999" spans="1:9" x14ac:dyDescent="0.3">
      <c r="A999" s="3" t="s">
        <v>37</v>
      </c>
      <c r="B999" s="2">
        <v>43678</v>
      </c>
      <c r="C999" s="7">
        <v>0.98688676889959603</v>
      </c>
      <c r="D999" s="7">
        <v>0.24436724073427399</v>
      </c>
      <c r="E999" s="7">
        <v>2.04772043945399E-2</v>
      </c>
      <c r="F999" s="7">
        <v>0.66500204306744704</v>
      </c>
      <c r="G999" s="7">
        <v>7.0153511803739896E-2</v>
      </c>
      <c r="H999" s="9">
        <f t="shared" si="30"/>
        <v>0.26484444512881389</v>
      </c>
      <c r="I999" s="9">
        <f t="shared" si="31"/>
        <v>0.2687216789560663</v>
      </c>
    </row>
    <row r="1000" spans="1:9" x14ac:dyDescent="0.3">
      <c r="A1000" s="3" t="s">
        <v>37</v>
      </c>
      <c r="B1000" s="2">
        <v>43709</v>
      </c>
      <c r="C1000" s="7">
        <v>0.97586380664067196</v>
      </c>
      <c r="D1000" s="7">
        <v>0.23427666230851499</v>
      </c>
      <c r="E1000" s="7">
        <v>2.92843908312014E-2</v>
      </c>
      <c r="F1000" s="7">
        <v>0.64484196350016398</v>
      </c>
      <c r="G1000" s="7">
        <v>9.1596983360119802E-2</v>
      </c>
      <c r="H1000" s="9">
        <f t="shared" si="30"/>
        <v>0.26356105313971639</v>
      </c>
      <c r="I1000" s="9">
        <f t="shared" si="31"/>
        <v>0.26649038642880513</v>
      </c>
    </row>
    <row r="1001" spans="1:9" x14ac:dyDescent="0.3">
      <c r="A1001" s="3" t="s">
        <v>37</v>
      </c>
      <c r="B1001" s="2">
        <v>43739</v>
      </c>
      <c r="C1001" s="7">
        <v>1.0406138988606399</v>
      </c>
      <c r="D1001" s="7">
        <v>0.24289075782733499</v>
      </c>
      <c r="E1001" s="7">
        <v>1.93344362228468E-2</v>
      </c>
      <c r="F1001" s="7">
        <v>0.65165898923392496</v>
      </c>
      <c r="G1001" s="7">
        <v>8.6115816715893204E-2</v>
      </c>
      <c r="H1001" s="9">
        <f t="shared" si="30"/>
        <v>0.2622251940501818</v>
      </c>
      <c r="I1001" s="9">
        <f t="shared" si="31"/>
        <v>0.27152291823374858</v>
      </c>
    </row>
    <row r="1002" spans="1:9" x14ac:dyDescent="0.3">
      <c r="A1002" s="3" t="s">
        <v>37</v>
      </c>
      <c r="B1002" s="2">
        <v>43770</v>
      </c>
      <c r="C1002" s="7">
        <v>1.11966439368679</v>
      </c>
      <c r="D1002" s="7">
        <v>0.25410100266893598</v>
      </c>
      <c r="E1002" s="7">
        <v>1.70179429472333E-2</v>
      </c>
      <c r="F1002" s="7">
        <v>0.64715519714590397</v>
      </c>
      <c r="G1002" s="7">
        <v>8.17258572379259E-2</v>
      </c>
      <c r="H1002" s="9">
        <f t="shared" si="30"/>
        <v>0.27111894561616928</v>
      </c>
      <c r="I1002" s="9">
        <f t="shared" si="31"/>
        <v>0.28194092059631898</v>
      </c>
    </row>
    <row r="1003" spans="1:9" x14ac:dyDescent="0.3">
      <c r="A1003" s="3" t="s">
        <v>37</v>
      </c>
      <c r="B1003" s="2">
        <v>43800</v>
      </c>
      <c r="C1003" s="7">
        <v>1.30697013751446</v>
      </c>
      <c r="D1003" s="7">
        <v>0.277538068651699</v>
      </c>
      <c r="E1003" s="7">
        <v>1.5586821878318899E-2</v>
      </c>
      <c r="F1003" s="7">
        <v>0.64474269249568805</v>
      </c>
      <c r="G1003" s="7">
        <v>6.21324169742936E-2</v>
      </c>
      <c r="H1003" s="9">
        <f t="shared" si="30"/>
        <v>0.29312489053001789</v>
      </c>
      <c r="I1003" s="9">
        <f t="shared" si="31"/>
        <v>0.3009257921702938</v>
      </c>
    </row>
    <row r="1004" spans="1:9" x14ac:dyDescent="0.3">
      <c r="A1004" s="3" t="s">
        <v>37</v>
      </c>
      <c r="B1004" s="2">
        <v>43831</v>
      </c>
      <c r="C1004" s="7">
        <v>0.88989918397105505</v>
      </c>
      <c r="D1004" s="7">
        <v>0.22085306737767599</v>
      </c>
      <c r="E1004" s="7">
        <v>3.4154700711810003E-2</v>
      </c>
      <c r="F1004" s="7">
        <v>0.65099327188107203</v>
      </c>
      <c r="G1004" s="7">
        <v>9.3998960029441497E-2</v>
      </c>
      <c r="H1004" s="9">
        <f t="shared" si="30"/>
        <v>0.255007768089486</v>
      </c>
      <c r="I1004" s="9">
        <f t="shared" si="31"/>
        <v>0.25331650479308931</v>
      </c>
    </row>
    <row r="1005" spans="1:9" x14ac:dyDescent="0.3">
      <c r="A1005" s="3" t="s">
        <v>37</v>
      </c>
      <c r="B1005" s="2">
        <v>43862</v>
      </c>
      <c r="C1005" s="7">
        <v>0.90432684307577405</v>
      </c>
      <c r="D1005" s="7">
        <v>0.23884369429927699</v>
      </c>
      <c r="E1005" s="7">
        <v>1.8100527019513601E-2</v>
      </c>
      <c r="F1005" s="7">
        <v>0.66812746110031396</v>
      </c>
      <c r="G1005" s="7">
        <v>7.4928317580895007E-2</v>
      </c>
      <c r="H1005" s="9">
        <f t="shared" si="30"/>
        <v>0.25694422131879058</v>
      </c>
      <c r="I1005" s="9">
        <f t="shared" si="31"/>
        <v>0.26334210617100373</v>
      </c>
    </row>
    <row r="1006" spans="1:9" x14ac:dyDescent="0.3">
      <c r="A1006" s="3" t="s">
        <v>37</v>
      </c>
      <c r="B1006" s="2">
        <v>43891</v>
      </c>
      <c r="C1006" s="7">
        <v>0.75834595345145595</v>
      </c>
      <c r="D1006" s="7">
        <v>0.18437509094301199</v>
      </c>
      <c r="E1006" s="7">
        <v>1.45491474580394E-2</v>
      </c>
      <c r="F1006" s="7">
        <v>0.72226929821613195</v>
      </c>
      <c r="G1006" s="7">
        <v>7.8806463382816397E-2</v>
      </c>
      <c r="H1006" s="9">
        <f t="shared" si="30"/>
        <v>0.19892423840105139</v>
      </c>
      <c r="I1006" s="9">
        <f t="shared" si="31"/>
        <v>0.20335987642741427</v>
      </c>
    </row>
    <row r="1007" spans="1:9" x14ac:dyDescent="0.3">
      <c r="A1007" s="3" t="s">
        <v>37</v>
      </c>
      <c r="B1007" s="2">
        <v>43922</v>
      </c>
      <c r="C1007" s="7">
        <v>0.41939993405797599</v>
      </c>
      <c r="D1007" s="7">
        <v>7.4334611856665206E-2</v>
      </c>
      <c r="E1007" s="7">
        <v>2.2037800444862001E-2</v>
      </c>
      <c r="F1007" s="7">
        <v>0.77455080006305199</v>
      </c>
      <c r="G1007" s="7">
        <v>0.12907678763542099</v>
      </c>
      <c r="H1007" s="9">
        <f t="shared" si="30"/>
        <v>9.637241230152721E-2</v>
      </c>
      <c r="I1007" s="9">
        <f t="shared" si="31"/>
        <v>8.756730980752836E-2</v>
      </c>
    </row>
    <row r="1008" spans="1:9" x14ac:dyDescent="0.3">
      <c r="A1008" s="3" t="s">
        <v>37</v>
      </c>
      <c r="B1008" s="2">
        <v>43952</v>
      </c>
      <c r="C1008" s="7">
        <v>0.51249358720195404</v>
      </c>
      <c r="D1008" s="7">
        <v>7.84095351459696E-2</v>
      </c>
      <c r="E1008" s="7">
        <v>2.0754687946484E-2</v>
      </c>
      <c r="F1008" s="7">
        <v>0.76367311569140295</v>
      </c>
      <c r="G1008" s="7">
        <v>0.13716266121614301</v>
      </c>
      <c r="H1008" s="9">
        <f t="shared" si="30"/>
        <v>9.9164223092453596E-2</v>
      </c>
      <c r="I1008" s="9">
        <f t="shared" si="31"/>
        <v>9.3113823290384437E-2</v>
      </c>
    </row>
    <row r="1009" spans="1:9" x14ac:dyDescent="0.3">
      <c r="A1009" s="3" t="s">
        <v>37</v>
      </c>
      <c r="B1009" s="2">
        <v>43983</v>
      </c>
      <c r="C1009" s="7">
        <v>0.65224912844218097</v>
      </c>
      <c r="D1009" s="7">
        <v>0.12823000034631099</v>
      </c>
      <c r="E1009" s="7">
        <v>1.7869260030464702E-2</v>
      </c>
      <c r="F1009" s="7">
        <v>0.73835106650515103</v>
      </c>
      <c r="G1009" s="7">
        <v>0.115549673118073</v>
      </c>
      <c r="H1009" s="9">
        <f t="shared" si="30"/>
        <v>0.1460992603767757</v>
      </c>
      <c r="I1009" s="9">
        <f t="shared" si="31"/>
        <v>0.14797230778674572</v>
      </c>
    </row>
    <row r="1010" spans="1:9" x14ac:dyDescent="0.3">
      <c r="A1010" s="3" t="s">
        <v>37</v>
      </c>
      <c r="B1010" s="2">
        <v>44013</v>
      </c>
      <c r="C1010" s="7">
        <v>0.89957409824648005</v>
      </c>
      <c r="D1010" s="7">
        <v>0.19181590166691401</v>
      </c>
      <c r="E1010" s="7">
        <v>2.1856530331537699E-2</v>
      </c>
      <c r="F1010" s="7">
        <v>0.68737025585865696</v>
      </c>
      <c r="G1010" s="7">
        <v>9.8957312142891607E-2</v>
      </c>
      <c r="H1010" s="9">
        <f t="shared" si="30"/>
        <v>0.21367243199845171</v>
      </c>
      <c r="I1010" s="9">
        <f t="shared" si="31"/>
        <v>0.21817438778468834</v>
      </c>
    </row>
    <row r="1011" spans="1:9" x14ac:dyDescent="0.3">
      <c r="A1011" s="3" t="s">
        <v>37</v>
      </c>
      <c r="B1011" s="2">
        <v>44044</v>
      </c>
      <c r="C1011" s="7">
        <v>1.05077593144531</v>
      </c>
      <c r="D1011" s="7">
        <v>0.21894970834094701</v>
      </c>
      <c r="E1011" s="7">
        <v>2.66014745607112E-2</v>
      </c>
      <c r="F1011" s="7">
        <v>0.65971529993328104</v>
      </c>
      <c r="G1011" s="7">
        <v>9.4733517165060996E-2</v>
      </c>
      <c r="H1011" s="9">
        <f t="shared" si="30"/>
        <v>0.24555118290165823</v>
      </c>
      <c r="I1011" s="9">
        <f t="shared" si="31"/>
        <v>0.24918450863427766</v>
      </c>
    </row>
    <row r="1012" spans="1:9" x14ac:dyDescent="0.3">
      <c r="A1012" s="3" t="s">
        <v>37</v>
      </c>
      <c r="B1012" s="2">
        <v>44075</v>
      </c>
      <c r="C1012" s="7">
        <v>0.96082307416645296</v>
      </c>
      <c r="D1012" s="7">
        <v>0.20686355295012199</v>
      </c>
      <c r="E1012" s="7">
        <v>2.7113749342275201E-2</v>
      </c>
      <c r="F1012" s="7">
        <v>0.666685766878651</v>
      </c>
      <c r="G1012" s="7">
        <v>9.93369308289518E-2</v>
      </c>
      <c r="H1012" s="9">
        <f t="shared" si="30"/>
        <v>0.23397730229239719</v>
      </c>
      <c r="I1012" s="9">
        <f t="shared" si="31"/>
        <v>0.23680809801405367</v>
      </c>
    </row>
    <row r="1013" spans="1:9" x14ac:dyDescent="0.3">
      <c r="A1013" s="3" t="s">
        <v>37</v>
      </c>
      <c r="B1013" s="2">
        <v>44105</v>
      </c>
      <c r="C1013" s="7">
        <v>0.93105062974789699</v>
      </c>
      <c r="D1013" s="7">
        <v>0.18443032758872199</v>
      </c>
      <c r="E1013" s="7">
        <v>2.3812289337977102E-2</v>
      </c>
      <c r="F1013" s="7">
        <v>0.67911461314816302</v>
      </c>
      <c r="G1013" s="7">
        <v>0.112642769925138</v>
      </c>
      <c r="H1013" s="9">
        <f t="shared" si="30"/>
        <v>0.2082426169266991</v>
      </c>
      <c r="I1013" s="9">
        <f t="shared" si="31"/>
        <v>0.21357351411420797</v>
      </c>
    </row>
    <row r="1014" spans="1:9" x14ac:dyDescent="0.3">
      <c r="A1014" s="3" t="s">
        <v>37</v>
      </c>
      <c r="B1014" s="2">
        <v>44136</v>
      </c>
      <c r="C1014" s="7">
        <v>0.73080985316263103</v>
      </c>
      <c r="D1014" s="7">
        <v>0.11998471392323</v>
      </c>
      <c r="E1014" s="7">
        <v>3.2070533789824003E-2</v>
      </c>
      <c r="F1014" s="7">
        <v>0.67804675519921098</v>
      </c>
      <c r="G1014" s="7">
        <v>0.16989799708773501</v>
      </c>
      <c r="H1014" s="9">
        <f t="shared" si="30"/>
        <v>0.15205524771305401</v>
      </c>
      <c r="I1014" s="9">
        <f t="shared" si="31"/>
        <v>0.1503508552803961</v>
      </c>
    </row>
    <row r="1015" spans="1:9" x14ac:dyDescent="0.3">
      <c r="A1015" s="3" t="s">
        <v>37</v>
      </c>
      <c r="B1015" s="2">
        <v>44166</v>
      </c>
      <c r="C1015" s="7">
        <v>1.29564682282751</v>
      </c>
      <c r="D1015" s="7">
        <v>0.24434075314076401</v>
      </c>
      <c r="E1015" s="7">
        <v>2.1787048499625501E-2</v>
      </c>
      <c r="F1015" s="7">
        <v>0.64923484165302503</v>
      </c>
      <c r="G1015" s="7">
        <v>8.4637356706584801E-2</v>
      </c>
      <c r="H1015" s="9">
        <f t="shared" si="30"/>
        <v>0.26612780164038952</v>
      </c>
      <c r="I1015" s="9">
        <f t="shared" si="31"/>
        <v>0.27344161430141867</v>
      </c>
    </row>
    <row r="1016" spans="1:9" x14ac:dyDescent="0.3">
      <c r="A1016" s="3" t="s">
        <v>37</v>
      </c>
      <c r="B1016" s="2">
        <v>44197</v>
      </c>
      <c r="C1016" s="7">
        <v>0.55701474449847299</v>
      </c>
      <c r="D1016" s="7">
        <v>9.6858264231935706E-2</v>
      </c>
      <c r="E1016" s="7">
        <v>3.6035138740642403E-2</v>
      </c>
      <c r="F1016" s="7">
        <v>0.70180019054501397</v>
      </c>
      <c r="G1016" s="7">
        <v>0.16530640648240799</v>
      </c>
      <c r="H1016" s="9">
        <f t="shared" si="30"/>
        <v>0.13289340297257812</v>
      </c>
      <c r="I1016" s="9">
        <f t="shared" si="31"/>
        <v>0.12127620217704502</v>
      </c>
    </row>
    <row r="1017" spans="1:9" x14ac:dyDescent="0.3">
      <c r="A1017" s="3" t="s">
        <v>37</v>
      </c>
      <c r="B1017" s="2">
        <v>44228</v>
      </c>
      <c r="C1017" s="7">
        <v>0.54563200709298099</v>
      </c>
      <c r="D1017" s="7">
        <v>9.0254553504621401E-2</v>
      </c>
      <c r="E1017" s="7">
        <v>2.5309057909797001E-2</v>
      </c>
      <c r="F1017" s="7">
        <v>0.73142982965216596</v>
      </c>
      <c r="G1017" s="7">
        <v>0.153006558933416</v>
      </c>
      <c r="H1017" s="9">
        <f t="shared" si="30"/>
        <v>0.1155636114144184</v>
      </c>
      <c r="I1017" s="9">
        <f t="shared" si="31"/>
        <v>0.10984090163412505</v>
      </c>
    </row>
    <row r="1018" spans="1:9" x14ac:dyDescent="0.3">
      <c r="A1018" s="3" t="s">
        <v>37</v>
      </c>
      <c r="B1018" s="2">
        <v>44256</v>
      </c>
      <c r="C1018" s="7">
        <v>0.68755632373607301</v>
      </c>
      <c r="D1018" s="7">
        <v>9.2994267737761496E-2</v>
      </c>
      <c r="E1018" s="7">
        <v>3.6885798450980001E-2</v>
      </c>
      <c r="F1018" s="7">
        <v>0.71337082863046297</v>
      </c>
      <c r="G1018" s="7">
        <v>0.15674910518079599</v>
      </c>
      <c r="H1018" s="9">
        <f t="shared" si="30"/>
        <v>0.12988006618874148</v>
      </c>
      <c r="I1018" s="9">
        <f t="shared" si="31"/>
        <v>0.11532526414721689</v>
      </c>
    </row>
    <row r="1019" spans="1:9" x14ac:dyDescent="0.3">
      <c r="A1019" s="3" t="s">
        <v>37</v>
      </c>
      <c r="B1019" s="2">
        <v>44287</v>
      </c>
      <c r="C1019" s="7">
        <v>0.92210231951045096</v>
      </c>
      <c r="D1019" s="7">
        <v>0.173369638553937</v>
      </c>
      <c r="E1019" s="7">
        <v>2.77425209320999E-2</v>
      </c>
      <c r="F1019" s="7">
        <v>0.68104926808277799</v>
      </c>
      <c r="G1019" s="7">
        <v>0.11783857243118601</v>
      </c>
      <c r="H1019" s="9">
        <f t="shared" si="30"/>
        <v>0.20111215948603689</v>
      </c>
      <c r="I1019" s="9">
        <f t="shared" si="31"/>
        <v>0.20290941270995419</v>
      </c>
    </row>
    <row r="1020" spans="1:9" x14ac:dyDescent="0.3">
      <c r="A1020" s="3" t="s">
        <v>37</v>
      </c>
      <c r="B1020" s="2">
        <v>44317</v>
      </c>
      <c r="C1020" s="7">
        <v>1.1099336324851601</v>
      </c>
      <c r="D1020" s="7">
        <v>0.201814268736143</v>
      </c>
      <c r="E1020" s="7">
        <v>2.9724864431220299E-2</v>
      </c>
      <c r="F1020" s="7">
        <v>0.65126695159397296</v>
      </c>
      <c r="G1020" s="7">
        <v>0.117193915238664</v>
      </c>
      <c r="H1020" s="9">
        <f t="shared" si="30"/>
        <v>0.2315391331673633</v>
      </c>
      <c r="I1020" s="9">
        <f t="shared" si="31"/>
        <v>0.23657098987368066</v>
      </c>
    </row>
    <row r="1021" spans="1:9" x14ac:dyDescent="0.3">
      <c r="A1021" s="3" t="s">
        <v>37</v>
      </c>
      <c r="B1021" s="2">
        <v>44348</v>
      </c>
      <c r="C1021" s="7">
        <v>1.10854736223793</v>
      </c>
      <c r="D1021" s="7">
        <v>0.212824660846055</v>
      </c>
      <c r="E1021" s="7">
        <v>3.2686086634696E-2</v>
      </c>
      <c r="F1021" s="7">
        <v>0.65238717910296395</v>
      </c>
      <c r="G1021" s="7">
        <v>0.10210207341628499</v>
      </c>
      <c r="H1021" s="9">
        <f t="shared" si="30"/>
        <v>0.245510747480751</v>
      </c>
      <c r="I1021" s="9">
        <f t="shared" si="31"/>
        <v>0.24597982946996577</v>
      </c>
    </row>
    <row r="1022" spans="1:9" x14ac:dyDescent="0.3">
      <c r="A1022" s="3" t="s">
        <v>37</v>
      </c>
      <c r="B1022" s="2">
        <v>44378</v>
      </c>
      <c r="C1022" s="7">
        <v>1.2043828111894499</v>
      </c>
      <c r="D1022" s="7">
        <v>0.21820496721988999</v>
      </c>
      <c r="E1022" s="7">
        <v>3.3255529854636999E-2</v>
      </c>
      <c r="F1022" s="7">
        <v>0.64489360959123798</v>
      </c>
      <c r="G1022" s="7">
        <v>0.103645893334235</v>
      </c>
      <c r="H1022" s="9">
        <f t="shared" si="30"/>
        <v>0.251460497074527</v>
      </c>
      <c r="I1022" s="9">
        <f t="shared" si="31"/>
        <v>0.25281581163774741</v>
      </c>
    </row>
    <row r="1023" spans="1:9" x14ac:dyDescent="0.3">
      <c r="A1023" s="3" t="s">
        <v>37</v>
      </c>
      <c r="B1023" s="2">
        <v>44409</v>
      </c>
      <c r="C1023" s="7">
        <v>1.24325329113178</v>
      </c>
      <c r="D1023" s="7">
        <v>0.23152797087209201</v>
      </c>
      <c r="E1023" s="7">
        <v>3.4895833479087403E-2</v>
      </c>
      <c r="F1023" s="7">
        <v>0.63303716458057102</v>
      </c>
      <c r="G1023" s="7">
        <v>0.100539031068249</v>
      </c>
      <c r="H1023" s="9">
        <f t="shared" si="30"/>
        <v>0.26642380435117941</v>
      </c>
      <c r="I1023" s="9">
        <f t="shared" si="31"/>
        <v>0.26779702462888488</v>
      </c>
    </row>
    <row r="1024" spans="1:9" x14ac:dyDescent="0.3">
      <c r="A1024" s="3" t="s">
        <v>37</v>
      </c>
      <c r="B1024" s="2">
        <v>44440</v>
      </c>
      <c r="C1024" s="7">
        <v>1.1757937113305299</v>
      </c>
      <c r="D1024" s="7">
        <v>0.222126929956484</v>
      </c>
      <c r="E1024" s="7">
        <v>3.3293393954846401E-2</v>
      </c>
      <c r="F1024" s="7">
        <v>0.63583557293884896</v>
      </c>
      <c r="G1024" s="7">
        <v>0.108744103149821</v>
      </c>
      <c r="H1024" s="9">
        <f t="shared" si="30"/>
        <v>0.2554203239113304</v>
      </c>
      <c r="I1024" s="9">
        <f t="shared" si="31"/>
        <v>0.25890051046156543</v>
      </c>
    </row>
    <row r="1025" spans="1:9" x14ac:dyDescent="0.3">
      <c r="A1025" s="3" t="s">
        <v>38</v>
      </c>
      <c r="B1025" s="2">
        <v>43466</v>
      </c>
      <c r="C1025" s="7">
        <v>0.84453769053434602</v>
      </c>
      <c r="D1025" s="7">
        <v>0.135613442038405</v>
      </c>
      <c r="E1025" s="7">
        <v>0.168585348242656</v>
      </c>
      <c r="F1025" s="7">
        <v>0.47252236760559002</v>
      </c>
      <c r="G1025" s="7">
        <v>0.22327884211335</v>
      </c>
      <c r="H1025" s="9">
        <f t="shared" si="30"/>
        <v>0.304198790281061</v>
      </c>
      <c r="I1025" s="9">
        <f t="shared" si="31"/>
        <v>0.22299861295422418</v>
      </c>
    </row>
    <row r="1026" spans="1:9" x14ac:dyDescent="0.3">
      <c r="A1026" s="3" t="s">
        <v>38</v>
      </c>
      <c r="B1026" s="2">
        <v>43497</v>
      </c>
      <c r="C1026" s="7">
        <v>0.81664731729269302</v>
      </c>
      <c r="D1026" s="7">
        <v>0.144262677815231</v>
      </c>
      <c r="E1026" s="7">
        <v>0.15426123523207</v>
      </c>
      <c r="F1026" s="7">
        <v>0.49418626819170902</v>
      </c>
      <c r="G1026" s="7">
        <v>0.20728981876099101</v>
      </c>
      <c r="H1026" s="9">
        <f t="shared" si="30"/>
        <v>0.29852391304730097</v>
      </c>
      <c r="I1026" s="9">
        <f t="shared" si="31"/>
        <v>0.22595804835687339</v>
      </c>
    </row>
    <row r="1027" spans="1:9" x14ac:dyDescent="0.3">
      <c r="A1027" s="3" t="s">
        <v>38</v>
      </c>
      <c r="B1027" s="2">
        <v>43525</v>
      </c>
      <c r="C1027" s="7">
        <v>0.95371960163311198</v>
      </c>
      <c r="D1027" s="7">
        <v>0.13810338618113499</v>
      </c>
      <c r="E1027" s="7">
        <v>0.15848710246553899</v>
      </c>
      <c r="F1027" s="7">
        <v>0.49804975735885099</v>
      </c>
      <c r="G1027" s="7">
        <v>0.20535975399447601</v>
      </c>
      <c r="H1027" s="9">
        <f t="shared" ref="H1027:H1090" si="32">D1027+E1027</f>
        <v>0.29659048864667398</v>
      </c>
      <c r="I1027" s="9">
        <f t="shared" ref="I1027:I1090" si="33">D1027/(D1027+F1027)</f>
        <v>0.21709141514672775</v>
      </c>
    </row>
    <row r="1028" spans="1:9" x14ac:dyDescent="0.3">
      <c r="A1028" s="3" t="s">
        <v>38</v>
      </c>
      <c r="B1028" s="2">
        <v>43556</v>
      </c>
      <c r="C1028" s="7">
        <v>0.95713014420154996</v>
      </c>
      <c r="D1028" s="7">
        <v>0.125794074205477</v>
      </c>
      <c r="E1028" s="7">
        <v>0.204837698824931</v>
      </c>
      <c r="F1028" s="7">
        <v>0.46871463947505898</v>
      </c>
      <c r="G1028" s="7">
        <v>0.20065358749453199</v>
      </c>
      <c r="H1028" s="9">
        <f t="shared" si="32"/>
        <v>0.33063177303040803</v>
      </c>
      <c r="I1028" s="9">
        <f t="shared" si="33"/>
        <v>0.2115933228744456</v>
      </c>
    </row>
    <row r="1029" spans="1:9" x14ac:dyDescent="0.3">
      <c r="A1029" s="3" t="s">
        <v>38</v>
      </c>
      <c r="B1029" s="2">
        <v>43586</v>
      </c>
      <c r="C1029" s="7">
        <v>1.0132129414414099</v>
      </c>
      <c r="D1029" s="7">
        <v>0.12644020808188899</v>
      </c>
      <c r="E1029" s="7">
        <v>0.20890304839100701</v>
      </c>
      <c r="F1029" s="7">
        <v>0.46221321498116302</v>
      </c>
      <c r="G1029" s="7">
        <v>0.202443528545942</v>
      </c>
      <c r="H1029" s="9">
        <f t="shared" si="32"/>
        <v>0.33534325647289598</v>
      </c>
      <c r="I1029" s="9">
        <f t="shared" si="33"/>
        <v>0.21479567284932902</v>
      </c>
    </row>
    <row r="1030" spans="1:9" x14ac:dyDescent="0.3">
      <c r="A1030" s="3" t="s">
        <v>38</v>
      </c>
      <c r="B1030" s="2">
        <v>43617</v>
      </c>
      <c r="C1030" s="7">
        <v>1.0151310559075599</v>
      </c>
      <c r="D1030" s="7">
        <v>0.12216440549841</v>
      </c>
      <c r="E1030" s="7">
        <v>0.22952271670548499</v>
      </c>
      <c r="F1030" s="7">
        <v>0.45263048077353901</v>
      </c>
      <c r="G1030" s="7">
        <v>0.19568239702256601</v>
      </c>
      <c r="H1030" s="9">
        <f t="shared" si="32"/>
        <v>0.35168712220389498</v>
      </c>
      <c r="I1030" s="9">
        <f t="shared" si="33"/>
        <v>0.21253565126640869</v>
      </c>
    </row>
    <row r="1031" spans="1:9" x14ac:dyDescent="0.3">
      <c r="A1031" s="3" t="s">
        <v>38</v>
      </c>
      <c r="B1031" s="2">
        <v>43647</v>
      </c>
      <c r="C1031" s="7">
        <v>1.04068147259338</v>
      </c>
      <c r="D1031" s="7">
        <v>0.12444620166065901</v>
      </c>
      <c r="E1031" s="7">
        <v>0.236879377674997</v>
      </c>
      <c r="F1031" s="7">
        <v>0.446630857319257</v>
      </c>
      <c r="G1031" s="7">
        <v>0.19204356334508799</v>
      </c>
      <c r="H1031" s="9">
        <f t="shared" si="32"/>
        <v>0.36132557933565601</v>
      </c>
      <c r="I1031" s="9">
        <f t="shared" si="33"/>
        <v>0.21791490255789736</v>
      </c>
    </row>
    <row r="1032" spans="1:9" x14ac:dyDescent="0.3">
      <c r="A1032" s="3" t="s">
        <v>38</v>
      </c>
      <c r="B1032" s="2">
        <v>43678</v>
      </c>
      <c r="C1032" s="7">
        <v>0.98024486815885703</v>
      </c>
      <c r="D1032" s="7">
        <v>0.122546524848675</v>
      </c>
      <c r="E1032" s="7">
        <v>0.237184161249686</v>
      </c>
      <c r="F1032" s="7">
        <v>0.45476889821120597</v>
      </c>
      <c r="G1032" s="7">
        <v>0.18550041569043199</v>
      </c>
      <c r="H1032" s="9">
        <f t="shared" si="32"/>
        <v>0.35973068609836101</v>
      </c>
      <c r="I1032" s="9">
        <f t="shared" si="33"/>
        <v>0.21226961891846788</v>
      </c>
    </row>
    <row r="1033" spans="1:9" x14ac:dyDescent="0.3">
      <c r="A1033" s="3" t="s">
        <v>38</v>
      </c>
      <c r="B1033" s="2">
        <v>43709</v>
      </c>
      <c r="C1033" s="7">
        <v>0.98100046729337897</v>
      </c>
      <c r="D1033" s="7">
        <v>0.120450524706713</v>
      </c>
      <c r="E1033" s="7">
        <v>0.24823153434108999</v>
      </c>
      <c r="F1033" s="7">
        <v>0.44195860749920002</v>
      </c>
      <c r="G1033" s="7">
        <v>0.18935933345299699</v>
      </c>
      <c r="H1033" s="9">
        <f t="shared" si="32"/>
        <v>0.36868205904780299</v>
      </c>
      <c r="I1033" s="9">
        <f t="shared" si="33"/>
        <v>0.21416886357139173</v>
      </c>
    </row>
    <row r="1034" spans="1:9" x14ac:dyDescent="0.3">
      <c r="A1034" s="3" t="s">
        <v>38</v>
      </c>
      <c r="B1034" s="2">
        <v>43739</v>
      </c>
      <c r="C1034" s="7">
        <v>1.0418127790343099</v>
      </c>
      <c r="D1034" s="7">
        <v>0.12521267903016101</v>
      </c>
      <c r="E1034" s="7">
        <v>0.25353908234349498</v>
      </c>
      <c r="F1034" s="7">
        <v>0.43394648124857099</v>
      </c>
      <c r="G1034" s="7">
        <v>0.18730175737777299</v>
      </c>
      <c r="H1034" s="9">
        <f t="shared" si="32"/>
        <v>0.37875176137365596</v>
      </c>
      <c r="I1034" s="9">
        <f t="shared" si="33"/>
        <v>0.22393030093210753</v>
      </c>
    </row>
    <row r="1035" spans="1:9" x14ac:dyDescent="0.3">
      <c r="A1035" s="3" t="s">
        <v>38</v>
      </c>
      <c r="B1035" s="2">
        <v>43770</v>
      </c>
      <c r="C1035" s="7">
        <v>1.12553165924661</v>
      </c>
      <c r="D1035" s="7">
        <v>0.117327000240012</v>
      </c>
      <c r="E1035" s="7">
        <v>0.27874151266673702</v>
      </c>
      <c r="F1035" s="7">
        <v>0.41038985408741602</v>
      </c>
      <c r="G1035" s="7">
        <v>0.19354163300583499</v>
      </c>
      <c r="H1035" s="9">
        <f t="shared" si="32"/>
        <v>0.39606851290674905</v>
      </c>
      <c r="I1035" s="9">
        <f t="shared" si="33"/>
        <v>0.22232945428575437</v>
      </c>
    </row>
    <row r="1036" spans="1:9" x14ac:dyDescent="0.3">
      <c r="A1036" s="3" t="s">
        <v>38</v>
      </c>
      <c r="B1036" s="2">
        <v>43800</v>
      </c>
      <c r="C1036" s="7">
        <v>1.23035000266279</v>
      </c>
      <c r="D1036" s="7">
        <v>0.11400473547691301</v>
      </c>
      <c r="E1036" s="7">
        <v>0.29904576631664098</v>
      </c>
      <c r="F1036" s="7">
        <v>0.41517323215165403</v>
      </c>
      <c r="G1036" s="7">
        <v>0.17177626605479199</v>
      </c>
      <c r="H1036" s="9">
        <f t="shared" si="32"/>
        <v>0.41305050179355396</v>
      </c>
      <c r="I1036" s="9">
        <f t="shared" si="33"/>
        <v>0.21543741888538631</v>
      </c>
    </row>
    <row r="1037" spans="1:9" x14ac:dyDescent="0.3">
      <c r="A1037" s="3" t="s">
        <v>38</v>
      </c>
      <c r="B1037" s="2">
        <v>43831</v>
      </c>
      <c r="C1037" s="7">
        <v>0.98669332983832403</v>
      </c>
      <c r="D1037" s="7">
        <v>0.114600234350348</v>
      </c>
      <c r="E1037" s="7">
        <v>0.26643851953186098</v>
      </c>
      <c r="F1037" s="7">
        <v>0.41728674187968301</v>
      </c>
      <c r="G1037" s="7">
        <v>0.20167450423810701</v>
      </c>
      <c r="H1037" s="9">
        <f t="shared" si="32"/>
        <v>0.38103875388220898</v>
      </c>
      <c r="I1037" s="9">
        <f t="shared" si="33"/>
        <v>0.21545974891625391</v>
      </c>
    </row>
    <row r="1038" spans="1:9" x14ac:dyDescent="0.3">
      <c r="A1038" s="3" t="s">
        <v>38</v>
      </c>
      <c r="B1038" s="2">
        <v>43862</v>
      </c>
      <c r="C1038" s="7">
        <v>0.952997845519719</v>
      </c>
      <c r="D1038" s="7">
        <v>0.11972182384885</v>
      </c>
      <c r="E1038" s="7">
        <v>0.25709268480799402</v>
      </c>
      <c r="F1038" s="7">
        <v>0.43686378655695801</v>
      </c>
      <c r="G1038" s="7">
        <v>0.186321704786198</v>
      </c>
      <c r="H1038" s="9">
        <f t="shared" si="32"/>
        <v>0.37681450865684402</v>
      </c>
      <c r="I1038" s="9">
        <f t="shared" si="33"/>
        <v>0.21510046542805966</v>
      </c>
    </row>
    <row r="1039" spans="1:9" x14ac:dyDescent="0.3">
      <c r="A1039" s="3" t="s">
        <v>38</v>
      </c>
      <c r="B1039" s="2">
        <v>43891</v>
      </c>
      <c r="C1039" s="7">
        <v>0.90231908681099204</v>
      </c>
      <c r="D1039" s="7">
        <v>7.4382798138338702E-2</v>
      </c>
      <c r="E1039" s="7">
        <v>0.322177791918136</v>
      </c>
      <c r="F1039" s="7">
        <v>0.43544134488365799</v>
      </c>
      <c r="G1039" s="7">
        <v>0.167998065059867</v>
      </c>
      <c r="H1039" s="9">
        <f t="shared" si="32"/>
        <v>0.3965605900564747</v>
      </c>
      <c r="I1039" s="9">
        <f t="shared" si="33"/>
        <v>0.14589893232092266</v>
      </c>
    </row>
    <row r="1040" spans="1:9" x14ac:dyDescent="0.3">
      <c r="A1040" s="3" t="s">
        <v>38</v>
      </c>
      <c r="B1040" s="2">
        <v>43922</v>
      </c>
      <c r="C1040" s="7">
        <v>0.69162734104588097</v>
      </c>
      <c r="D1040" s="7">
        <v>1.4883570734073899E-2</v>
      </c>
      <c r="E1040" s="7">
        <v>0.46582989366351002</v>
      </c>
      <c r="F1040" s="7">
        <v>0.32227272215467301</v>
      </c>
      <c r="G1040" s="7">
        <v>0.19701381344774399</v>
      </c>
      <c r="H1040" s="9">
        <f t="shared" si="32"/>
        <v>0.48071346439758394</v>
      </c>
      <c r="I1040" s="9">
        <f t="shared" si="33"/>
        <v>4.4144425146426386E-2</v>
      </c>
    </row>
    <row r="1041" spans="1:9" x14ac:dyDescent="0.3">
      <c r="A1041" s="3" t="s">
        <v>38</v>
      </c>
      <c r="B1041" s="2">
        <v>43952</v>
      </c>
      <c r="C1041" s="7">
        <v>0.83874867632665895</v>
      </c>
      <c r="D1041" s="7">
        <v>1.4575979000722101E-2</v>
      </c>
      <c r="E1041" s="7">
        <v>0.464048141546482</v>
      </c>
      <c r="F1041" s="7">
        <v>0.32387414749964899</v>
      </c>
      <c r="G1041" s="7">
        <v>0.19750173195314699</v>
      </c>
      <c r="H1041" s="9">
        <f t="shared" si="32"/>
        <v>0.4786241205472041</v>
      </c>
      <c r="I1041" s="9">
        <f t="shared" si="33"/>
        <v>4.3066844593736969E-2</v>
      </c>
    </row>
    <row r="1042" spans="1:9" x14ac:dyDescent="0.3">
      <c r="A1042" s="3" t="s">
        <v>38</v>
      </c>
      <c r="B1042" s="2">
        <v>43983</v>
      </c>
      <c r="C1042" s="7">
        <v>0.92350751053687996</v>
      </c>
      <c r="D1042" s="7">
        <v>2.4913596006936399E-2</v>
      </c>
      <c r="E1042" s="7">
        <v>0.41646005952024001</v>
      </c>
      <c r="F1042" s="7">
        <v>0.35743376766329399</v>
      </c>
      <c r="G1042" s="7">
        <v>0.20119257680953001</v>
      </c>
      <c r="H1042" s="9">
        <f t="shared" si="32"/>
        <v>0.44137365552717639</v>
      </c>
      <c r="I1042" s="9">
        <f t="shared" si="33"/>
        <v>6.5159586214445703E-2</v>
      </c>
    </row>
    <row r="1043" spans="1:9" x14ac:dyDescent="0.3">
      <c r="A1043" s="3" t="s">
        <v>38</v>
      </c>
      <c r="B1043" s="2">
        <v>44013</v>
      </c>
      <c r="C1043" s="7">
        <v>1.01417005440429</v>
      </c>
      <c r="D1043" s="7">
        <v>4.6217027949681501E-2</v>
      </c>
      <c r="E1043" s="7">
        <v>0.35892781290276299</v>
      </c>
      <c r="F1043" s="7">
        <v>0.39726904827340698</v>
      </c>
      <c r="G1043" s="7">
        <v>0.19758611087414801</v>
      </c>
      <c r="H1043" s="9">
        <f t="shared" si="32"/>
        <v>0.40514484085244451</v>
      </c>
      <c r="I1043" s="9">
        <f t="shared" si="33"/>
        <v>0.10421303041413361</v>
      </c>
    </row>
    <row r="1044" spans="1:9" x14ac:dyDescent="0.3">
      <c r="A1044" s="3" t="s">
        <v>38</v>
      </c>
      <c r="B1044" s="2">
        <v>44044</v>
      </c>
      <c r="C1044" s="7">
        <v>1.0077832040180901</v>
      </c>
      <c r="D1044" s="7">
        <v>5.7814382928806002E-2</v>
      </c>
      <c r="E1044" s="7">
        <v>0.33816769333476898</v>
      </c>
      <c r="F1044" s="7">
        <v>0.40702030796185101</v>
      </c>
      <c r="G1044" s="7">
        <v>0.196997615774574</v>
      </c>
      <c r="H1044" s="9">
        <f t="shared" si="32"/>
        <v>0.39598207626357496</v>
      </c>
      <c r="I1044" s="9">
        <f t="shared" si="33"/>
        <v>0.12437622247605799</v>
      </c>
    </row>
    <row r="1045" spans="1:9" x14ac:dyDescent="0.3">
      <c r="A1045" s="3" t="s">
        <v>38</v>
      </c>
      <c r="B1045" s="2">
        <v>44075</v>
      </c>
      <c r="C1045" s="7">
        <v>1.0106499452136699</v>
      </c>
      <c r="D1045" s="7">
        <v>6.37922806401644E-2</v>
      </c>
      <c r="E1045" s="7">
        <v>0.336554567341116</v>
      </c>
      <c r="F1045" s="7">
        <v>0.40523971461646502</v>
      </c>
      <c r="G1045" s="7">
        <v>0.194413437402254</v>
      </c>
      <c r="H1045" s="9">
        <f t="shared" si="32"/>
        <v>0.4003468479812804</v>
      </c>
      <c r="I1045" s="9">
        <f t="shared" si="33"/>
        <v>0.13600837743544691</v>
      </c>
    </row>
    <row r="1046" spans="1:9" x14ac:dyDescent="0.3">
      <c r="A1046" s="3" t="s">
        <v>38</v>
      </c>
      <c r="B1046" s="2">
        <v>44105</v>
      </c>
      <c r="C1046" s="7">
        <v>1.0786885624712601</v>
      </c>
      <c r="D1046" s="7">
        <v>6.1646764482771198E-2</v>
      </c>
      <c r="E1046" s="7">
        <v>0.35667014813768499</v>
      </c>
      <c r="F1046" s="7">
        <v>0.38877624336571298</v>
      </c>
      <c r="G1046" s="7">
        <v>0.19290684401383101</v>
      </c>
      <c r="H1046" s="9">
        <f t="shared" si="32"/>
        <v>0.41831691262045617</v>
      </c>
      <c r="I1046" s="9">
        <f t="shared" si="33"/>
        <v>0.13686415526870307</v>
      </c>
    </row>
    <row r="1047" spans="1:9" x14ac:dyDescent="0.3">
      <c r="A1047" s="3" t="s">
        <v>38</v>
      </c>
      <c r="B1047" s="2">
        <v>44136</v>
      </c>
      <c r="C1047" s="7">
        <v>1.0977801684800099</v>
      </c>
      <c r="D1047" s="7">
        <v>2.9050724963641899E-2</v>
      </c>
      <c r="E1047" s="7">
        <v>0.47199982611812302</v>
      </c>
      <c r="F1047" s="7">
        <v>0.287305863353363</v>
      </c>
      <c r="G1047" s="7">
        <v>0.211643585564873</v>
      </c>
      <c r="H1047" s="9">
        <f t="shared" si="32"/>
        <v>0.50105055108176488</v>
      </c>
      <c r="I1047" s="9">
        <f t="shared" si="33"/>
        <v>9.1829049991308032E-2</v>
      </c>
    </row>
    <row r="1048" spans="1:9" x14ac:dyDescent="0.3">
      <c r="A1048" s="3" t="s">
        <v>38</v>
      </c>
      <c r="B1048" s="2">
        <v>44166</v>
      </c>
      <c r="C1048" s="7">
        <v>1.2021377198603</v>
      </c>
      <c r="D1048" s="7">
        <v>4.5808333253568201E-2</v>
      </c>
      <c r="E1048" s="7">
        <v>0.43697913596298799</v>
      </c>
      <c r="F1048" s="7">
        <v>0.34023565732566502</v>
      </c>
      <c r="G1048" s="7">
        <v>0.17697687345777899</v>
      </c>
      <c r="H1048" s="9">
        <f t="shared" si="32"/>
        <v>0.48278746921655619</v>
      </c>
      <c r="I1048" s="9">
        <f t="shared" si="33"/>
        <v>0.11866091526210745</v>
      </c>
    </row>
    <row r="1049" spans="1:9" x14ac:dyDescent="0.3">
      <c r="A1049" s="3" t="s">
        <v>38</v>
      </c>
      <c r="B1049" s="2">
        <v>44197</v>
      </c>
      <c r="C1049" s="7">
        <v>0.89334943367908504</v>
      </c>
      <c r="D1049" s="7">
        <v>2.0197125800958199E-2</v>
      </c>
      <c r="E1049" s="7">
        <v>0.48839597490424103</v>
      </c>
      <c r="F1049" s="7">
        <v>0.28361371298566501</v>
      </c>
      <c r="G1049" s="7">
        <v>0.20779318630913499</v>
      </c>
      <c r="H1049" s="9">
        <f t="shared" si="32"/>
        <v>0.50859310070519925</v>
      </c>
      <c r="I1049" s="9">
        <f t="shared" si="33"/>
        <v>6.6479279941501157E-2</v>
      </c>
    </row>
    <row r="1050" spans="1:9" x14ac:dyDescent="0.3">
      <c r="A1050" s="3" t="s">
        <v>38</v>
      </c>
      <c r="B1050" s="2">
        <v>44228</v>
      </c>
      <c r="C1050" s="7">
        <v>0.85858433800744405</v>
      </c>
      <c r="D1050" s="7">
        <v>2.2784609317202199E-2</v>
      </c>
      <c r="E1050" s="7">
        <v>0.478650404851647</v>
      </c>
      <c r="F1050" s="7">
        <v>0.30046397059133501</v>
      </c>
      <c r="G1050" s="7">
        <v>0.19810101523981499</v>
      </c>
      <c r="H1050" s="9">
        <f t="shared" si="32"/>
        <v>0.50143501416884917</v>
      </c>
      <c r="I1050" s="9">
        <f t="shared" si="33"/>
        <v>7.0486340028621544E-2</v>
      </c>
    </row>
    <row r="1051" spans="1:9" x14ac:dyDescent="0.3">
      <c r="A1051" s="3" t="s">
        <v>38</v>
      </c>
      <c r="B1051" s="2">
        <v>44256</v>
      </c>
      <c r="C1051" s="7">
        <v>1.0125202605875301</v>
      </c>
      <c r="D1051" s="7">
        <v>2.6405691530023999E-2</v>
      </c>
      <c r="E1051" s="7">
        <v>0.464937082592425</v>
      </c>
      <c r="F1051" s="7">
        <v>0.31210467357974903</v>
      </c>
      <c r="G1051" s="7">
        <v>0.196552552297802</v>
      </c>
      <c r="H1051" s="9">
        <f t="shared" si="32"/>
        <v>0.49134277412244898</v>
      </c>
      <c r="I1051" s="9">
        <f t="shared" si="33"/>
        <v>7.8005562758650226E-2</v>
      </c>
    </row>
    <row r="1052" spans="1:9" x14ac:dyDescent="0.3">
      <c r="A1052" s="3" t="s">
        <v>38</v>
      </c>
      <c r="B1052" s="2">
        <v>44287</v>
      </c>
      <c r="C1052" s="7">
        <v>1.0378944277454101</v>
      </c>
      <c r="D1052" s="7">
        <v>4.9293143347570602E-2</v>
      </c>
      <c r="E1052" s="7">
        <v>0.3979693262774</v>
      </c>
      <c r="F1052" s="7">
        <v>0.375466198896443</v>
      </c>
      <c r="G1052" s="7">
        <v>0.17727133147858601</v>
      </c>
      <c r="H1052" s="9">
        <f t="shared" si="32"/>
        <v>0.44726246962497063</v>
      </c>
      <c r="I1052" s="9">
        <f t="shared" si="33"/>
        <v>0.11604958018616791</v>
      </c>
    </row>
    <row r="1053" spans="1:9" x14ac:dyDescent="0.3">
      <c r="A1053" s="3" t="s">
        <v>38</v>
      </c>
      <c r="B1053" s="2">
        <v>44317</v>
      </c>
      <c r="C1053" s="7">
        <v>1.1621427781117299</v>
      </c>
      <c r="D1053" s="7">
        <v>6.3846689392935294E-2</v>
      </c>
      <c r="E1053" s="7">
        <v>0.38016553932670599</v>
      </c>
      <c r="F1053" s="7">
        <v>0.380385804371902</v>
      </c>
      <c r="G1053" s="7">
        <v>0.175601966908456</v>
      </c>
      <c r="H1053" s="9">
        <f t="shared" si="32"/>
        <v>0.4440122287196413</v>
      </c>
      <c r="I1053" s="9">
        <f t="shared" si="33"/>
        <v>0.14372359133803869</v>
      </c>
    </row>
    <row r="1054" spans="1:9" x14ac:dyDescent="0.3">
      <c r="A1054" s="3" t="s">
        <v>38</v>
      </c>
      <c r="B1054" s="2">
        <v>44348</v>
      </c>
      <c r="C1054" s="7">
        <v>1.2118388190687199</v>
      </c>
      <c r="D1054" s="7">
        <v>6.9432479611491696E-2</v>
      </c>
      <c r="E1054" s="7">
        <v>0.40119145848068399</v>
      </c>
      <c r="F1054" s="7">
        <v>0.36119626253359399</v>
      </c>
      <c r="G1054" s="7">
        <v>0.168179799374231</v>
      </c>
      <c r="H1054" s="9">
        <f t="shared" si="32"/>
        <v>0.47062393809217568</v>
      </c>
      <c r="I1054" s="9">
        <f t="shared" si="33"/>
        <v>0.16123512626126285</v>
      </c>
    </row>
    <row r="1055" spans="1:9" x14ac:dyDescent="0.3">
      <c r="A1055" s="3" t="s">
        <v>38</v>
      </c>
      <c r="B1055" s="2">
        <v>44378</v>
      </c>
      <c r="C1055" s="7">
        <v>1.2361450239554099</v>
      </c>
      <c r="D1055" s="7">
        <v>7.4782616039788294E-2</v>
      </c>
      <c r="E1055" s="7">
        <v>0.39144862067999298</v>
      </c>
      <c r="F1055" s="7">
        <v>0.37243326981438901</v>
      </c>
      <c r="G1055" s="7">
        <v>0.16133549346583001</v>
      </c>
      <c r="H1055" s="9">
        <f t="shared" si="32"/>
        <v>0.46623123671978128</v>
      </c>
      <c r="I1055" s="9">
        <f t="shared" si="33"/>
        <v>0.16721815661121772</v>
      </c>
    </row>
    <row r="1056" spans="1:9" x14ac:dyDescent="0.3">
      <c r="A1056" s="3" t="s">
        <v>38</v>
      </c>
      <c r="B1056" s="2">
        <v>44409</v>
      </c>
      <c r="C1056" s="7">
        <v>1.2126011075599099</v>
      </c>
      <c r="D1056" s="7">
        <v>8.2967226458259796E-2</v>
      </c>
      <c r="E1056" s="7">
        <v>0.38906066463901101</v>
      </c>
      <c r="F1056" s="7">
        <v>0.36686203294270497</v>
      </c>
      <c r="G1056" s="7">
        <v>0.161110075960024</v>
      </c>
      <c r="H1056" s="9">
        <f t="shared" si="32"/>
        <v>0.47202789109727084</v>
      </c>
      <c r="I1056" s="9">
        <f t="shared" si="33"/>
        <v>0.18444159583737799</v>
      </c>
    </row>
    <row r="1057" spans="1:9" x14ac:dyDescent="0.3">
      <c r="A1057" s="3" t="s">
        <v>38</v>
      </c>
      <c r="B1057" s="2">
        <v>44440</v>
      </c>
      <c r="C1057" s="7">
        <v>1.21136591668183</v>
      </c>
      <c r="D1057" s="7">
        <v>8.4853111967196804E-2</v>
      </c>
      <c r="E1057" s="7">
        <v>0.38794293826586201</v>
      </c>
      <c r="F1057" s="7">
        <v>0.36326590367974998</v>
      </c>
      <c r="G1057" s="7">
        <v>0.16393804608719001</v>
      </c>
      <c r="H1057" s="9">
        <f t="shared" si="32"/>
        <v>0.47279605023305882</v>
      </c>
      <c r="I1057" s="9">
        <f t="shared" si="33"/>
        <v>0.1893539640238093</v>
      </c>
    </row>
    <row r="1058" spans="1:9" x14ac:dyDescent="0.3">
      <c r="A1058" s="3" t="s">
        <v>39</v>
      </c>
      <c r="B1058" s="2">
        <v>43466</v>
      </c>
      <c r="C1058" s="7">
        <v>1.0631567132647499</v>
      </c>
      <c r="D1058" s="7">
        <v>4.5179266008914698E-2</v>
      </c>
      <c r="E1058" s="7">
        <v>1.06796788926849E-2</v>
      </c>
      <c r="F1058" s="7">
        <v>0.232390457900953</v>
      </c>
      <c r="G1058" s="7">
        <v>0.71175059719744804</v>
      </c>
      <c r="H1058" s="9">
        <f t="shared" si="32"/>
        <v>5.5858944901599594E-2</v>
      </c>
      <c r="I1058" s="9">
        <f t="shared" si="33"/>
        <v>0.16276726932792313</v>
      </c>
    </row>
    <row r="1059" spans="1:9" x14ac:dyDescent="0.3">
      <c r="A1059" s="3" t="s">
        <v>39</v>
      </c>
      <c r="B1059" s="2">
        <v>43497</v>
      </c>
      <c r="C1059" s="7">
        <v>0.91338249611851097</v>
      </c>
      <c r="D1059" s="7">
        <v>5.4135365218172402E-2</v>
      </c>
      <c r="E1059" s="7">
        <v>6.5717520258148096E-3</v>
      </c>
      <c r="F1059" s="7">
        <v>0.28192849797961</v>
      </c>
      <c r="G1059" s="7">
        <v>0.65736438477640302</v>
      </c>
      <c r="H1059" s="9">
        <f t="shared" si="32"/>
        <v>6.070711724398721E-2</v>
      </c>
      <c r="I1059" s="9">
        <f t="shared" si="33"/>
        <v>0.16108654082308255</v>
      </c>
    </row>
    <row r="1060" spans="1:9" x14ac:dyDescent="0.3">
      <c r="A1060" s="3" t="s">
        <v>39</v>
      </c>
      <c r="B1060" s="2">
        <v>43525</v>
      </c>
      <c r="C1060" s="7">
        <v>1.0346455594731701</v>
      </c>
      <c r="D1060" s="7">
        <v>5.5873165333627503E-2</v>
      </c>
      <c r="E1060" s="7">
        <v>7.0710165992166401E-3</v>
      </c>
      <c r="F1060" s="7">
        <v>0.28772819145357198</v>
      </c>
      <c r="G1060" s="7">
        <v>0.64932762661358301</v>
      </c>
      <c r="H1060" s="9">
        <f t="shared" si="32"/>
        <v>6.2944181932844137E-2</v>
      </c>
      <c r="I1060" s="9">
        <f t="shared" si="33"/>
        <v>0.16261043278775841</v>
      </c>
    </row>
    <row r="1061" spans="1:9" x14ac:dyDescent="0.3">
      <c r="A1061" s="3" t="s">
        <v>39</v>
      </c>
      <c r="B1061" s="2">
        <v>43556</v>
      </c>
      <c r="C1061" s="7">
        <v>1.0311258751555601</v>
      </c>
      <c r="D1061" s="7">
        <v>5.1964272380177E-2</v>
      </c>
      <c r="E1061" s="7">
        <v>8.9742308418649594E-3</v>
      </c>
      <c r="F1061" s="7">
        <v>0.29022841487622603</v>
      </c>
      <c r="G1061" s="7">
        <v>0.64883308190173195</v>
      </c>
      <c r="H1061" s="9">
        <f t="shared" si="32"/>
        <v>6.0938503222041959E-2</v>
      </c>
      <c r="I1061" s="9">
        <f t="shared" si="33"/>
        <v>0.15185675882442359</v>
      </c>
    </row>
    <row r="1062" spans="1:9" x14ac:dyDescent="0.3">
      <c r="A1062" s="3" t="s">
        <v>39</v>
      </c>
      <c r="B1062" s="2">
        <v>43586</v>
      </c>
      <c r="C1062" s="7">
        <v>1.0763839417491701</v>
      </c>
      <c r="D1062" s="7">
        <v>4.8940384445990602E-2</v>
      </c>
      <c r="E1062" s="7">
        <v>7.4299933985414899E-3</v>
      </c>
      <c r="F1062" s="7">
        <v>0.29294441763175999</v>
      </c>
      <c r="G1062" s="7">
        <v>0.65068520452370804</v>
      </c>
      <c r="H1062" s="9">
        <f t="shared" si="32"/>
        <v>5.6370377844532089E-2</v>
      </c>
      <c r="I1062" s="9">
        <f t="shared" si="33"/>
        <v>0.14314875697475637</v>
      </c>
    </row>
    <row r="1063" spans="1:9" x14ac:dyDescent="0.3">
      <c r="A1063" s="3" t="s">
        <v>39</v>
      </c>
      <c r="B1063" s="2">
        <v>43617</v>
      </c>
      <c r="C1063" s="7">
        <v>1.0277004679888599</v>
      </c>
      <c r="D1063" s="7">
        <v>4.9285043351584103E-2</v>
      </c>
      <c r="E1063" s="7">
        <v>7.47013742814939E-3</v>
      </c>
      <c r="F1063" s="7">
        <v>0.30888403221034499</v>
      </c>
      <c r="G1063" s="7">
        <v>0.63436078700992105</v>
      </c>
      <c r="H1063" s="9">
        <f t="shared" si="32"/>
        <v>5.6755180779733495E-2</v>
      </c>
      <c r="I1063" s="9">
        <f t="shared" si="33"/>
        <v>0.13760273210148341</v>
      </c>
    </row>
    <row r="1064" spans="1:9" x14ac:dyDescent="0.3">
      <c r="A1064" s="3" t="s">
        <v>39</v>
      </c>
      <c r="B1064" s="2">
        <v>43647</v>
      </c>
      <c r="C1064" s="7">
        <v>1.0909169608606499</v>
      </c>
      <c r="D1064" s="7">
        <v>4.7423074868234903E-2</v>
      </c>
      <c r="E1064" s="7">
        <v>6.7055564781304698E-3</v>
      </c>
      <c r="F1064" s="7">
        <v>0.30414603392908401</v>
      </c>
      <c r="G1064" s="7">
        <v>0.64172533472454996</v>
      </c>
      <c r="H1064" s="9">
        <f t="shared" si="32"/>
        <v>5.412863134636537E-2</v>
      </c>
      <c r="I1064" s="9">
        <f t="shared" si="33"/>
        <v>0.13488976614146866</v>
      </c>
    </row>
    <row r="1065" spans="1:9" x14ac:dyDescent="0.3">
      <c r="A1065" s="3" t="s">
        <v>39</v>
      </c>
      <c r="B1065" s="2">
        <v>43678</v>
      </c>
      <c r="C1065" s="7">
        <v>1.00213188544844</v>
      </c>
      <c r="D1065" s="7">
        <v>5.2587679485045502E-2</v>
      </c>
      <c r="E1065" s="7">
        <v>6.7996855972295399E-3</v>
      </c>
      <c r="F1065" s="7">
        <v>0.34654473226556798</v>
      </c>
      <c r="G1065" s="7">
        <v>0.59406790265215703</v>
      </c>
      <c r="H1065" s="9">
        <f t="shared" si="32"/>
        <v>5.9387365082275045E-2</v>
      </c>
      <c r="I1065" s="9">
        <f t="shared" si="33"/>
        <v>0.13175497137502182</v>
      </c>
    </row>
    <row r="1066" spans="1:9" x14ac:dyDescent="0.3">
      <c r="A1066" s="3" t="s">
        <v>39</v>
      </c>
      <c r="B1066" s="2">
        <v>43709</v>
      </c>
      <c r="C1066" s="7">
        <v>1.0605789367479499</v>
      </c>
      <c r="D1066" s="7">
        <v>4.4475448393566701E-2</v>
      </c>
      <c r="E1066" s="7">
        <v>7.2338964481758602E-3</v>
      </c>
      <c r="F1066" s="7">
        <v>0.30816009574791597</v>
      </c>
      <c r="G1066" s="7">
        <v>0.64013055941034203</v>
      </c>
      <c r="H1066" s="9">
        <f t="shared" si="32"/>
        <v>5.1709344841742562E-2</v>
      </c>
      <c r="I1066" s="9">
        <f t="shared" si="33"/>
        <v>0.12612298769213826</v>
      </c>
    </row>
    <row r="1067" spans="1:9" x14ac:dyDescent="0.3">
      <c r="A1067" s="3" t="s">
        <v>39</v>
      </c>
      <c r="B1067" s="2">
        <v>43739</v>
      </c>
      <c r="C1067" s="7">
        <v>0.93614271960417506</v>
      </c>
      <c r="D1067" s="7">
        <v>5.5231559438587798E-2</v>
      </c>
      <c r="E1067" s="7">
        <v>8.1927942005314194E-3</v>
      </c>
      <c r="F1067" s="7">
        <v>0.33820573059020698</v>
      </c>
      <c r="G1067" s="7">
        <v>0.598369915770674</v>
      </c>
      <c r="H1067" s="9">
        <f t="shared" si="32"/>
        <v>6.3424353639119219E-2</v>
      </c>
      <c r="I1067" s="9">
        <f t="shared" si="33"/>
        <v>0.14038211638389825</v>
      </c>
    </row>
    <row r="1068" spans="1:9" x14ac:dyDescent="0.3">
      <c r="A1068" s="3" t="s">
        <v>39</v>
      </c>
      <c r="B1068" s="2">
        <v>43770</v>
      </c>
      <c r="C1068" s="7">
        <v>0.88317827644789504</v>
      </c>
      <c r="D1068" s="7">
        <v>6.0376339031343401E-2</v>
      </c>
      <c r="E1068" s="7">
        <v>9.2389029662068994E-3</v>
      </c>
      <c r="F1068" s="7">
        <v>0.32940232677217002</v>
      </c>
      <c r="G1068" s="7">
        <v>0.60098243123027895</v>
      </c>
      <c r="H1068" s="9">
        <f t="shared" si="32"/>
        <v>6.9615241997550301E-2</v>
      </c>
      <c r="I1068" s="9">
        <f t="shared" si="33"/>
        <v>0.15489903457614837</v>
      </c>
    </row>
    <row r="1069" spans="1:9" x14ac:dyDescent="0.3">
      <c r="A1069" s="3" t="s">
        <v>39</v>
      </c>
      <c r="B1069" s="2">
        <v>43800</v>
      </c>
      <c r="C1069" s="7">
        <v>0.88065616714087702</v>
      </c>
      <c r="D1069" s="7">
        <v>7.5267048079830395E-2</v>
      </c>
      <c r="E1069" s="7">
        <v>7.9580345864149193E-3</v>
      </c>
      <c r="F1069" s="7">
        <v>0.37384741637379598</v>
      </c>
      <c r="G1069" s="7">
        <v>0.54292750095995901</v>
      </c>
      <c r="H1069" s="9">
        <f t="shared" si="32"/>
        <v>8.3225082666245315E-2</v>
      </c>
      <c r="I1069" s="9">
        <f t="shared" si="33"/>
        <v>0.16758989976285243</v>
      </c>
    </row>
    <row r="1070" spans="1:9" x14ac:dyDescent="0.3">
      <c r="A1070" s="3" t="s">
        <v>39</v>
      </c>
      <c r="B1070" s="2">
        <v>43831</v>
      </c>
      <c r="C1070" s="7">
        <v>1.08656956949192</v>
      </c>
      <c r="D1070" s="7">
        <v>4.4808918475671998E-2</v>
      </c>
      <c r="E1070" s="7">
        <v>6.69089292930367E-3</v>
      </c>
      <c r="F1070" s="7">
        <v>0.247967303862378</v>
      </c>
      <c r="G1070" s="7">
        <v>0.70053288473264597</v>
      </c>
      <c r="H1070" s="9">
        <f t="shared" si="32"/>
        <v>5.1499811404975671E-2</v>
      </c>
      <c r="I1070" s="9">
        <f t="shared" si="33"/>
        <v>0.15304835248517554</v>
      </c>
    </row>
    <row r="1071" spans="1:9" x14ac:dyDescent="0.3">
      <c r="A1071" s="3" t="s">
        <v>39</v>
      </c>
      <c r="B1071" s="2">
        <v>43862</v>
      </c>
      <c r="C1071" s="7">
        <v>0.88546357067865999</v>
      </c>
      <c r="D1071" s="7">
        <v>5.1899387159788798E-2</v>
      </c>
      <c r="E1071" s="7">
        <v>6.2017012094870401E-3</v>
      </c>
      <c r="F1071" s="7">
        <v>0.31300518488052398</v>
      </c>
      <c r="G1071" s="7">
        <v>0.62889372675020005</v>
      </c>
      <c r="H1071" s="9">
        <f t="shared" si="32"/>
        <v>5.8101088369275841E-2</v>
      </c>
      <c r="I1071" s="9">
        <f t="shared" si="33"/>
        <v>0.14222728662894149</v>
      </c>
    </row>
    <row r="1072" spans="1:9" x14ac:dyDescent="0.3">
      <c r="A1072" s="3" t="s">
        <v>39</v>
      </c>
      <c r="B1072" s="2">
        <v>43891</v>
      </c>
      <c r="C1072" s="7">
        <v>0.53616266802841395</v>
      </c>
      <c r="D1072" s="7">
        <v>7.04052872849696E-2</v>
      </c>
      <c r="E1072" s="7">
        <v>1.19414378634816E-2</v>
      </c>
      <c r="F1072" s="7">
        <v>0.44856183474515798</v>
      </c>
      <c r="G1072" s="7">
        <v>0.46909144010639098</v>
      </c>
      <c r="H1072" s="9">
        <f t="shared" si="32"/>
        <v>8.2346725148451205E-2</v>
      </c>
      <c r="I1072" s="9">
        <f t="shared" si="33"/>
        <v>0.13566425366129911</v>
      </c>
    </row>
    <row r="1073" spans="1:9" x14ac:dyDescent="0.3">
      <c r="A1073" s="3" t="s">
        <v>39</v>
      </c>
      <c r="B1073" s="2">
        <v>43922</v>
      </c>
      <c r="C1073" s="7">
        <v>0.28934881190856898</v>
      </c>
      <c r="D1073" s="7">
        <v>5.4071776061115198E-2</v>
      </c>
      <c r="E1073" s="7">
        <v>2.4046595789835298E-2</v>
      </c>
      <c r="F1073" s="7">
        <v>0.43809252953133598</v>
      </c>
      <c r="G1073" s="7">
        <v>0.48378909861771302</v>
      </c>
      <c r="H1073" s="9">
        <f t="shared" si="32"/>
        <v>7.8118371850950497E-2</v>
      </c>
      <c r="I1073" s="9">
        <f t="shared" si="33"/>
        <v>0.10986529385958897</v>
      </c>
    </row>
    <row r="1074" spans="1:9" x14ac:dyDescent="0.3">
      <c r="A1074" s="3" t="s">
        <v>39</v>
      </c>
      <c r="B1074" s="2">
        <v>43952</v>
      </c>
      <c r="C1074" s="7">
        <v>0.40743822276220798</v>
      </c>
      <c r="D1074" s="7">
        <v>4.6855907074160201E-2</v>
      </c>
      <c r="E1074" s="7">
        <v>1.8522237374260401E-2</v>
      </c>
      <c r="F1074" s="7">
        <v>0.40090119622426301</v>
      </c>
      <c r="G1074" s="7">
        <v>0.53372065932731705</v>
      </c>
      <c r="H1074" s="9">
        <f t="shared" si="32"/>
        <v>6.5378144448420605E-2</v>
      </c>
      <c r="I1074" s="9">
        <f t="shared" si="33"/>
        <v>0.10464581517299003</v>
      </c>
    </row>
    <row r="1075" spans="1:9" x14ac:dyDescent="0.3">
      <c r="A1075" s="3" t="s">
        <v>39</v>
      </c>
      <c r="B1075" s="2">
        <v>43983</v>
      </c>
      <c r="C1075" s="7">
        <v>0.48325920843630199</v>
      </c>
      <c r="D1075" s="7">
        <v>6.4711449397614196E-2</v>
      </c>
      <c r="E1075" s="7">
        <v>1.7247887731951E-2</v>
      </c>
      <c r="F1075" s="7">
        <v>0.39637398303260102</v>
      </c>
      <c r="G1075" s="7">
        <v>0.52166667983783299</v>
      </c>
      <c r="H1075" s="9">
        <f t="shared" si="32"/>
        <v>8.1959337129565199E-2</v>
      </c>
      <c r="I1075" s="9">
        <f t="shared" si="33"/>
        <v>0.14034589871240014</v>
      </c>
    </row>
    <row r="1076" spans="1:9" x14ac:dyDescent="0.3">
      <c r="A1076" s="3" t="s">
        <v>39</v>
      </c>
      <c r="B1076" s="2">
        <v>44013</v>
      </c>
      <c r="C1076" s="7">
        <v>0.73244769429760803</v>
      </c>
      <c r="D1076" s="7">
        <v>5.6905512328975297E-2</v>
      </c>
      <c r="E1076" s="7">
        <v>1.1867408166834501E-2</v>
      </c>
      <c r="F1076" s="7">
        <v>0.31658704755412098</v>
      </c>
      <c r="G1076" s="7">
        <v>0.61464003195007</v>
      </c>
      <c r="H1076" s="9">
        <f t="shared" si="32"/>
        <v>6.8772920495809797E-2</v>
      </c>
      <c r="I1076" s="9">
        <f t="shared" si="33"/>
        <v>0.15236049774803226</v>
      </c>
    </row>
    <row r="1077" spans="1:9" x14ac:dyDescent="0.3">
      <c r="A1077" s="3" t="s">
        <v>39</v>
      </c>
      <c r="B1077" s="2">
        <v>44044</v>
      </c>
      <c r="C1077" s="7">
        <v>0.65456746110125896</v>
      </c>
      <c r="D1077" s="7">
        <v>6.7270370724432496E-2</v>
      </c>
      <c r="E1077" s="7">
        <v>1.33396799829213E-2</v>
      </c>
      <c r="F1077" s="7">
        <v>0.38502266890736297</v>
      </c>
      <c r="G1077" s="7">
        <v>0.53436728038528403</v>
      </c>
      <c r="H1077" s="9">
        <f t="shared" si="32"/>
        <v>8.0610050707353803E-2</v>
      </c>
      <c r="I1077" s="9">
        <f t="shared" si="33"/>
        <v>0.14873182832792703</v>
      </c>
    </row>
    <row r="1078" spans="1:9" x14ac:dyDescent="0.3">
      <c r="A1078" s="3" t="s">
        <v>39</v>
      </c>
      <c r="B1078" s="2">
        <v>44075</v>
      </c>
      <c r="C1078" s="7">
        <v>0.53176649151866695</v>
      </c>
      <c r="D1078" s="7">
        <v>8.1275716087095995E-2</v>
      </c>
      <c r="E1078" s="7">
        <v>1.48944683263901E-2</v>
      </c>
      <c r="F1078" s="7">
        <v>0.477046916452525</v>
      </c>
      <c r="G1078" s="7">
        <v>0.42678289913398898</v>
      </c>
      <c r="H1078" s="9">
        <f t="shared" si="32"/>
        <v>9.6170184413486098E-2</v>
      </c>
      <c r="I1078" s="9">
        <f t="shared" si="33"/>
        <v>0.14557123668334959</v>
      </c>
    </row>
    <row r="1079" spans="1:9" x14ac:dyDescent="0.3">
      <c r="A1079" s="3" t="s">
        <v>39</v>
      </c>
      <c r="B1079" s="2">
        <v>44105</v>
      </c>
      <c r="C1079" s="7">
        <v>0.46101421692698302</v>
      </c>
      <c r="D1079" s="7">
        <v>9.9702839559851E-2</v>
      </c>
      <c r="E1079" s="7">
        <v>1.8543760658397399E-2</v>
      </c>
      <c r="F1079" s="7">
        <v>0.53017774784066196</v>
      </c>
      <c r="G1079" s="7">
        <v>0.35157565194108997</v>
      </c>
      <c r="H1079" s="9">
        <f t="shared" si="32"/>
        <v>0.1182466002182484</v>
      </c>
      <c r="I1079" s="9">
        <f t="shared" si="33"/>
        <v>0.15828847809283952</v>
      </c>
    </row>
    <row r="1080" spans="1:9" x14ac:dyDescent="0.3">
      <c r="A1080" s="3" t="s">
        <v>39</v>
      </c>
      <c r="B1080" s="2">
        <v>44136</v>
      </c>
      <c r="C1080" s="7">
        <v>0.353399848032727</v>
      </c>
      <c r="D1080" s="7">
        <v>7.8163979173264495E-2</v>
      </c>
      <c r="E1080" s="7">
        <v>2.6091814647209902E-2</v>
      </c>
      <c r="F1080" s="7">
        <v>0.50662848937121896</v>
      </c>
      <c r="G1080" s="7">
        <v>0.38911571680830698</v>
      </c>
      <c r="H1080" s="9">
        <f t="shared" si="32"/>
        <v>0.1042557938204744</v>
      </c>
      <c r="I1080" s="9">
        <f t="shared" si="33"/>
        <v>0.13366105649036553</v>
      </c>
    </row>
    <row r="1081" spans="1:9" x14ac:dyDescent="0.3">
      <c r="A1081" s="3" t="s">
        <v>39</v>
      </c>
      <c r="B1081" s="2">
        <v>44166</v>
      </c>
      <c r="C1081" s="7">
        <v>0.40794000973000499</v>
      </c>
      <c r="D1081" s="7">
        <v>0.111260630032657</v>
      </c>
      <c r="E1081" s="7">
        <v>2.24188293063401E-2</v>
      </c>
      <c r="F1081" s="7">
        <v>0.54017273254639797</v>
      </c>
      <c r="G1081" s="7">
        <v>0.32614780811460498</v>
      </c>
      <c r="H1081" s="9">
        <f t="shared" si="32"/>
        <v>0.13367945933899711</v>
      </c>
      <c r="I1081" s="9">
        <f t="shared" si="33"/>
        <v>0.1707935706457695</v>
      </c>
    </row>
    <row r="1082" spans="1:9" x14ac:dyDescent="0.3">
      <c r="A1082" s="3" t="s">
        <v>39</v>
      </c>
      <c r="B1082" s="2">
        <v>44197</v>
      </c>
      <c r="C1082" s="7">
        <v>0.308126116132525</v>
      </c>
      <c r="D1082" s="7">
        <v>6.4240424582936898E-2</v>
      </c>
      <c r="E1082" s="7">
        <v>2.6981404895625099E-2</v>
      </c>
      <c r="F1082" s="7">
        <v>0.48944295510017999</v>
      </c>
      <c r="G1082" s="7">
        <v>0.41933521542125801</v>
      </c>
      <c r="H1082" s="9">
        <f t="shared" si="32"/>
        <v>9.1221829478562E-2</v>
      </c>
      <c r="I1082" s="9">
        <f t="shared" si="33"/>
        <v>0.11602375462254776</v>
      </c>
    </row>
    <row r="1083" spans="1:9" x14ac:dyDescent="0.3">
      <c r="A1083" s="3" t="s">
        <v>39</v>
      </c>
      <c r="B1083" s="2">
        <v>44228</v>
      </c>
      <c r="C1083" s="7">
        <v>0.340919143454045</v>
      </c>
      <c r="D1083" s="7">
        <v>6.1184697300222801E-2</v>
      </c>
      <c r="E1083" s="7">
        <v>2.7193241620021701E-2</v>
      </c>
      <c r="F1083" s="7">
        <v>0.44291445921667399</v>
      </c>
      <c r="G1083" s="7">
        <v>0.46870760186308102</v>
      </c>
      <c r="H1083" s="9">
        <f t="shared" si="32"/>
        <v>8.8377938920244509E-2</v>
      </c>
      <c r="I1083" s="9">
        <f t="shared" si="33"/>
        <v>0.12137432985006781</v>
      </c>
    </row>
    <row r="1084" spans="1:9" x14ac:dyDescent="0.3">
      <c r="A1084" s="3" t="s">
        <v>39</v>
      </c>
      <c r="B1084" s="2">
        <v>44256</v>
      </c>
      <c r="C1084" s="7">
        <v>0.421670277986953</v>
      </c>
      <c r="D1084" s="7">
        <v>5.8692744464604103E-2</v>
      </c>
      <c r="E1084" s="7">
        <v>2.32350075789459E-2</v>
      </c>
      <c r="F1084" s="7">
        <v>0.44086631412820398</v>
      </c>
      <c r="G1084" s="7">
        <v>0.477205933828246</v>
      </c>
      <c r="H1084" s="9">
        <f t="shared" si="32"/>
        <v>8.1927752043550003E-2</v>
      </c>
      <c r="I1084" s="9">
        <f t="shared" si="33"/>
        <v>0.11748910054785877</v>
      </c>
    </row>
    <row r="1085" spans="1:9" x14ac:dyDescent="0.3">
      <c r="A1085" s="3" t="s">
        <v>39</v>
      </c>
      <c r="B1085" s="2">
        <v>44287</v>
      </c>
      <c r="C1085" s="7">
        <v>0.46719134572438198</v>
      </c>
      <c r="D1085" s="7">
        <v>8.8244190942094194E-2</v>
      </c>
      <c r="E1085" s="7">
        <v>1.88218279836526E-2</v>
      </c>
      <c r="F1085" s="7">
        <v>0.46286512117218298</v>
      </c>
      <c r="G1085" s="7">
        <v>0.43006885990207</v>
      </c>
      <c r="H1085" s="9">
        <f t="shared" si="32"/>
        <v>0.1070660189257468</v>
      </c>
      <c r="I1085" s="9">
        <f t="shared" si="33"/>
        <v>0.16012103044231635</v>
      </c>
    </row>
    <row r="1086" spans="1:9" x14ac:dyDescent="0.3">
      <c r="A1086" s="3" t="s">
        <v>39</v>
      </c>
      <c r="B1086" s="2">
        <v>44317</v>
      </c>
      <c r="C1086" s="7">
        <v>0.62902912273615597</v>
      </c>
      <c r="D1086" s="7">
        <v>7.32118046077877E-2</v>
      </c>
      <c r="E1086" s="7">
        <v>1.39931064711481E-2</v>
      </c>
      <c r="F1086" s="7">
        <v>0.39531667008391203</v>
      </c>
      <c r="G1086" s="7">
        <v>0.51747841883715195</v>
      </c>
      <c r="H1086" s="9">
        <f t="shared" si="32"/>
        <v>8.7204911078935798E-2</v>
      </c>
      <c r="I1086" s="9">
        <f t="shared" si="33"/>
        <v>0.15625902919979923</v>
      </c>
    </row>
    <row r="1087" spans="1:9" x14ac:dyDescent="0.3">
      <c r="A1087" s="3" t="s">
        <v>39</v>
      </c>
      <c r="B1087" s="2">
        <v>44348</v>
      </c>
      <c r="C1087" s="7">
        <v>0.61281258207302702</v>
      </c>
      <c r="D1087" s="7">
        <v>7.1860138372930205E-2</v>
      </c>
      <c r="E1087" s="7">
        <v>1.4148107493259199E-2</v>
      </c>
      <c r="F1087" s="7">
        <v>0.40443440432210798</v>
      </c>
      <c r="G1087" s="7">
        <v>0.50955734981170198</v>
      </c>
      <c r="H1087" s="9">
        <f t="shared" si="32"/>
        <v>8.6008245866189409E-2</v>
      </c>
      <c r="I1087" s="9">
        <f t="shared" si="33"/>
        <v>0.15087331877942764</v>
      </c>
    </row>
    <row r="1088" spans="1:9" x14ac:dyDescent="0.3">
      <c r="A1088" s="3" t="s">
        <v>39</v>
      </c>
      <c r="B1088" s="2">
        <v>44378</v>
      </c>
      <c r="C1088" s="7">
        <v>0.71178894442250695</v>
      </c>
      <c r="D1088" s="7">
        <v>6.96343794540564E-2</v>
      </c>
      <c r="E1088" s="7">
        <v>1.24232962190228E-2</v>
      </c>
      <c r="F1088" s="7">
        <v>0.39719003863261299</v>
      </c>
      <c r="G1088" s="7">
        <v>0.52075228569430798</v>
      </c>
      <c r="H1088" s="9">
        <f t="shared" si="32"/>
        <v>8.20576756730792E-2</v>
      </c>
      <c r="I1088" s="9">
        <f t="shared" si="33"/>
        <v>0.14916610347732123</v>
      </c>
    </row>
    <row r="1089" spans="1:9" x14ac:dyDescent="0.3">
      <c r="A1089" s="3" t="s">
        <v>39</v>
      </c>
      <c r="B1089" s="2">
        <v>44409</v>
      </c>
      <c r="C1089" s="7">
        <v>0.74754515732743698</v>
      </c>
      <c r="D1089" s="7">
        <v>6.5129115157782594E-2</v>
      </c>
      <c r="E1089" s="7">
        <v>1.0481583572579899E-2</v>
      </c>
      <c r="F1089" s="7">
        <v>0.41811870523404898</v>
      </c>
      <c r="G1089" s="7">
        <v>0.50627059603558799</v>
      </c>
      <c r="H1089" s="9">
        <f t="shared" si="32"/>
        <v>7.5610698730362497E-2</v>
      </c>
      <c r="I1089" s="9">
        <f t="shared" si="33"/>
        <v>0.13477373804805573</v>
      </c>
    </row>
    <row r="1090" spans="1:9" x14ac:dyDescent="0.3">
      <c r="A1090" s="3" t="s">
        <v>39</v>
      </c>
      <c r="B1090" s="2">
        <v>44440</v>
      </c>
      <c r="C1090" s="7">
        <v>0.75789880161517598</v>
      </c>
      <c r="D1090" s="7">
        <v>6.0592398631556001E-2</v>
      </c>
      <c r="E1090" s="7">
        <v>1.17864194814923E-2</v>
      </c>
      <c r="F1090" s="7">
        <v>0.39664626457104202</v>
      </c>
      <c r="G1090" s="7">
        <v>0.53097491731590996</v>
      </c>
      <c r="H1090" s="9">
        <f t="shared" si="32"/>
        <v>7.2378818113048304E-2</v>
      </c>
      <c r="I1090" s="9">
        <f t="shared" si="33"/>
        <v>0.13251809942569992</v>
      </c>
    </row>
    <row r="1091" spans="1:9" x14ac:dyDescent="0.3">
      <c r="A1091" s="3" t="s">
        <v>40</v>
      </c>
      <c r="B1091" s="2">
        <v>43466</v>
      </c>
      <c r="C1091" s="7">
        <v>0.86734187129963902</v>
      </c>
      <c r="D1091" s="7">
        <v>7.2148634061931796E-2</v>
      </c>
      <c r="E1091" s="7">
        <v>6.5913000468795405E-2</v>
      </c>
      <c r="F1091" s="7">
        <v>0.65579490147066299</v>
      </c>
      <c r="G1091" s="7">
        <v>0.20614346399861</v>
      </c>
      <c r="H1091" s="9">
        <f t="shared" ref="H1091:H1154" si="34">D1091+E1091</f>
        <v>0.1380616345307272</v>
      </c>
      <c r="I1091" s="9">
        <f t="shared" ref="I1091:I1154" si="35">D1091/(D1091+F1091)</f>
        <v>9.9112953876490911E-2</v>
      </c>
    </row>
    <row r="1092" spans="1:9" x14ac:dyDescent="0.3">
      <c r="A1092" s="3" t="s">
        <v>40</v>
      </c>
      <c r="B1092" s="2">
        <v>43497</v>
      </c>
      <c r="C1092" s="7">
        <v>0.86744584130347002</v>
      </c>
      <c r="D1092" s="7">
        <v>7.8891406234997102E-2</v>
      </c>
      <c r="E1092" s="7">
        <v>6.0414423824947203E-2</v>
      </c>
      <c r="F1092" s="7">
        <v>0.67644853337584498</v>
      </c>
      <c r="G1092" s="7">
        <v>0.184245636564211</v>
      </c>
      <c r="H1092" s="9">
        <f t="shared" si="34"/>
        <v>0.13930583005994429</v>
      </c>
      <c r="I1092" s="9">
        <f t="shared" si="35"/>
        <v>0.10444490235170494</v>
      </c>
    </row>
    <row r="1093" spans="1:9" x14ac:dyDescent="0.3">
      <c r="A1093" s="3" t="s">
        <v>40</v>
      </c>
      <c r="B1093" s="2">
        <v>43525</v>
      </c>
      <c r="C1093" s="7">
        <v>1.0183485839595601</v>
      </c>
      <c r="D1093" s="7">
        <v>7.8259701974078999E-2</v>
      </c>
      <c r="E1093" s="7">
        <v>5.7816434989898899E-2</v>
      </c>
      <c r="F1093" s="7">
        <v>0.680430677121313</v>
      </c>
      <c r="G1093" s="7">
        <v>0.18349318591470901</v>
      </c>
      <c r="H1093" s="9">
        <f t="shared" si="34"/>
        <v>0.13607613696397791</v>
      </c>
      <c r="I1093" s="9">
        <f t="shared" si="35"/>
        <v>0.10315104043811686</v>
      </c>
    </row>
    <row r="1094" spans="1:9" x14ac:dyDescent="0.3">
      <c r="A1094" s="3" t="s">
        <v>40</v>
      </c>
      <c r="B1094" s="2">
        <v>43556</v>
      </c>
      <c r="C1094" s="7">
        <v>0.97537827144060096</v>
      </c>
      <c r="D1094" s="7">
        <v>7.6220952155530194E-2</v>
      </c>
      <c r="E1094" s="7">
        <v>6.0470913313687098E-2</v>
      </c>
      <c r="F1094" s="7">
        <v>0.674433631224027</v>
      </c>
      <c r="G1094" s="7">
        <v>0.18887450330675601</v>
      </c>
      <c r="H1094" s="9">
        <f t="shared" si="34"/>
        <v>0.1366918654692173</v>
      </c>
      <c r="I1094" s="9">
        <f t="shared" si="35"/>
        <v>0.10153931494346212</v>
      </c>
    </row>
    <row r="1095" spans="1:9" x14ac:dyDescent="0.3">
      <c r="A1095" s="3" t="s">
        <v>40</v>
      </c>
      <c r="B1095" s="2">
        <v>43586</v>
      </c>
      <c r="C1095" s="7">
        <v>1.02550579615142</v>
      </c>
      <c r="D1095" s="7">
        <v>7.7639510006917406E-2</v>
      </c>
      <c r="E1095" s="7">
        <v>6.2153564812386201E-2</v>
      </c>
      <c r="F1095" s="7">
        <v>0.66847031157412895</v>
      </c>
      <c r="G1095" s="7">
        <v>0.19173661360656699</v>
      </c>
      <c r="H1095" s="9">
        <f t="shared" si="34"/>
        <v>0.13979307481930361</v>
      </c>
      <c r="I1095" s="9">
        <f t="shared" si="35"/>
        <v>0.10405909125066222</v>
      </c>
    </row>
    <row r="1096" spans="1:9" x14ac:dyDescent="0.3">
      <c r="A1096" s="3" t="s">
        <v>40</v>
      </c>
      <c r="B1096" s="2">
        <v>43617</v>
      </c>
      <c r="C1096" s="7">
        <v>0.98814855373742805</v>
      </c>
      <c r="D1096" s="7">
        <v>7.7295777851849601E-2</v>
      </c>
      <c r="E1096" s="7">
        <v>6.3318212078233099E-2</v>
      </c>
      <c r="F1096" s="7">
        <v>0.66719132151415295</v>
      </c>
      <c r="G1096" s="7">
        <v>0.19219468855576499</v>
      </c>
      <c r="H1096" s="9">
        <f t="shared" si="34"/>
        <v>0.1406139899300827</v>
      </c>
      <c r="I1096" s="9">
        <f t="shared" si="35"/>
        <v>0.10382420046992605</v>
      </c>
    </row>
    <row r="1097" spans="1:9" x14ac:dyDescent="0.3">
      <c r="A1097" s="3" t="s">
        <v>40</v>
      </c>
      <c r="B1097" s="2">
        <v>43647</v>
      </c>
      <c r="C1097" s="7">
        <v>1.01405451669271</v>
      </c>
      <c r="D1097" s="7">
        <v>7.4588395138921307E-2</v>
      </c>
      <c r="E1097" s="7">
        <v>6.6269530823173495E-2</v>
      </c>
      <c r="F1097" s="7">
        <v>0.664213600128989</v>
      </c>
      <c r="G1097" s="7">
        <v>0.19492847390891599</v>
      </c>
      <c r="H1097" s="9">
        <f t="shared" si="34"/>
        <v>0.14085792596209479</v>
      </c>
      <c r="I1097" s="9">
        <f t="shared" si="35"/>
        <v>0.10095857295549596</v>
      </c>
    </row>
    <row r="1098" spans="1:9" x14ac:dyDescent="0.3">
      <c r="A1098" s="3" t="s">
        <v>40</v>
      </c>
      <c r="B1098" s="2">
        <v>43678</v>
      </c>
      <c r="C1098" s="7">
        <v>0.999671043863542</v>
      </c>
      <c r="D1098" s="7">
        <v>7.5994655671560496E-2</v>
      </c>
      <c r="E1098" s="7">
        <v>6.1568318960428699E-2</v>
      </c>
      <c r="F1098" s="7">
        <v>0.67478966667142204</v>
      </c>
      <c r="G1098" s="7">
        <v>0.187647358696589</v>
      </c>
      <c r="H1098" s="9">
        <f t="shared" si="34"/>
        <v>0.13756297463198919</v>
      </c>
      <c r="I1098" s="9">
        <f t="shared" si="35"/>
        <v>0.10122035504737628</v>
      </c>
    </row>
    <row r="1099" spans="1:9" x14ac:dyDescent="0.3">
      <c r="A1099" s="3" t="s">
        <v>40</v>
      </c>
      <c r="B1099" s="2">
        <v>43709</v>
      </c>
      <c r="C1099" s="7">
        <v>0.95630409328616495</v>
      </c>
      <c r="D1099" s="7">
        <v>7.5852052601671896E-2</v>
      </c>
      <c r="E1099" s="7">
        <v>6.0963327869009001E-2</v>
      </c>
      <c r="F1099" s="7">
        <v>0.66916291267993699</v>
      </c>
      <c r="G1099" s="7">
        <v>0.194021706849382</v>
      </c>
      <c r="H1099" s="9">
        <f t="shared" si="34"/>
        <v>0.1368153804706809</v>
      </c>
      <c r="I1099" s="9">
        <f t="shared" si="35"/>
        <v>0.10181279052965131</v>
      </c>
    </row>
    <row r="1100" spans="1:9" x14ac:dyDescent="0.3">
      <c r="A1100" s="3" t="s">
        <v>40</v>
      </c>
      <c r="B1100" s="2">
        <v>43739</v>
      </c>
      <c r="C1100" s="7">
        <v>1.0142196432694399</v>
      </c>
      <c r="D1100" s="7">
        <v>7.6522795352915604E-2</v>
      </c>
      <c r="E1100" s="7">
        <v>5.8824837231508199E-2</v>
      </c>
      <c r="F1100" s="7">
        <v>0.66332648912092895</v>
      </c>
      <c r="G1100" s="7">
        <v>0.20132587829464699</v>
      </c>
      <c r="H1100" s="9">
        <f t="shared" si="34"/>
        <v>0.13534763258442381</v>
      </c>
      <c r="I1100" s="9">
        <f t="shared" si="35"/>
        <v>0.10343024850978398</v>
      </c>
    </row>
    <row r="1101" spans="1:9" x14ac:dyDescent="0.3">
      <c r="A1101" s="3" t="s">
        <v>40</v>
      </c>
      <c r="B1101" s="2">
        <v>43770</v>
      </c>
      <c r="C1101" s="7">
        <v>1.0850226654000601</v>
      </c>
      <c r="D1101" s="7">
        <v>8.0862859787982896E-2</v>
      </c>
      <c r="E1101" s="7">
        <v>5.7269971822291002E-2</v>
      </c>
      <c r="F1101" s="7">
        <v>0.64509503641661103</v>
      </c>
      <c r="G1101" s="7">
        <v>0.21677213197311501</v>
      </c>
      <c r="H1101" s="9">
        <f t="shared" si="34"/>
        <v>0.1381328316102739</v>
      </c>
      <c r="I1101" s="9">
        <f t="shared" si="35"/>
        <v>0.11138780941807351</v>
      </c>
    </row>
    <row r="1102" spans="1:9" x14ac:dyDescent="0.3">
      <c r="A1102" s="3" t="s">
        <v>40</v>
      </c>
      <c r="B1102" s="2">
        <v>43800</v>
      </c>
      <c r="C1102" s="7">
        <v>1.1885591195959599</v>
      </c>
      <c r="D1102" s="7">
        <v>9.1410419517357705E-2</v>
      </c>
      <c r="E1102" s="7">
        <v>4.9483453406122098E-2</v>
      </c>
      <c r="F1102" s="7">
        <v>0.67428324456041699</v>
      </c>
      <c r="G1102" s="7">
        <v>0.18482288251610299</v>
      </c>
      <c r="H1102" s="9">
        <f t="shared" si="34"/>
        <v>0.1408938729234798</v>
      </c>
      <c r="I1102" s="9">
        <f t="shared" si="35"/>
        <v>0.11938249433924109</v>
      </c>
    </row>
    <row r="1103" spans="1:9" x14ac:dyDescent="0.3">
      <c r="A1103" s="3" t="s">
        <v>40</v>
      </c>
      <c r="B1103" s="2">
        <v>43831</v>
      </c>
      <c r="C1103" s="7">
        <v>0.91397471021412202</v>
      </c>
      <c r="D1103" s="7">
        <v>7.1257323429636907E-2</v>
      </c>
      <c r="E1103" s="7">
        <v>6.2180311794368802E-2</v>
      </c>
      <c r="F1103" s="7">
        <v>0.66998645894818099</v>
      </c>
      <c r="G1103" s="7">
        <v>0.19657590582781301</v>
      </c>
      <c r="H1103" s="9">
        <f t="shared" si="34"/>
        <v>0.1334376352240057</v>
      </c>
      <c r="I1103" s="9">
        <f t="shared" si="35"/>
        <v>9.613210272206571E-2</v>
      </c>
    </row>
    <row r="1104" spans="1:9" x14ac:dyDescent="0.3">
      <c r="A1104" s="3" t="s">
        <v>40</v>
      </c>
      <c r="B1104" s="2">
        <v>43862</v>
      </c>
      <c r="C1104" s="7">
        <v>0.906645437444346</v>
      </c>
      <c r="D1104" s="7">
        <v>7.6269472875050495E-2</v>
      </c>
      <c r="E1104" s="7">
        <v>5.8396880258024801E-2</v>
      </c>
      <c r="F1104" s="7">
        <v>0.68262920608882105</v>
      </c>
      <c r="G1104" s="7">
        <v>0.18270444077810399</v>
      </c>
      <c r="H1104" s="9">
        <f t="shared" si="34"/>
        <v>0.13466635313307529</v>
      </c>
      <c r="I1104" s="9">
        <f t="shared" si="35"/>
        <v>0.10050020508558748</v>
      </c>
    </row>
    <row r="1105" spans="1:9" x14ac:dyDescent="0.3">
      <c r="A1105" s="3" t="s">
        <v>40</v>
      </c>
      <c r="B1105" s="2">
        <v>43891</v>
      </c>
      <c r="C1105" s="7">
        <v>0.83691660304410898</v>
      </c>
      <c r="D1105" s="7">
        <v>5.0390288041857897E-2</v>
      </c>
      <c r="E1105" s="7">
        <v>5.47475773593065E-2</v>
      </c>
      <c r="F1105" s="7">
        <v>0.70107815504925997</v>
      </c>
      <c r="G1105" s="7">
        <v>0.19378397954957499</v>
      </c>
      <c r="H1105" s="9">
        <f t="shared" si="34"/>
        <v>0.1051378654011644</v>
      </c>
      <c r="I1105" s="9">
        <f t="shared" si="35"/>
        <v>6.7055760631252376E-2</v>
      </c>
    </row>
    <row r="1106" spans="1:9" x14ac:dyDescent="0.3">
      <c r="A1106" s="3" t="s">
        <v>40</v>
      </c>
      <c r="B1106" s="2">
        <v>43922</v>
      </c>
      <c r="C1106" s="7">
        <v>0.61875167411816101</v>
      </c>
      <c r="D1106" s="7">
        <v>9.5630051327815404E-3</v>
      </c>
      <c r="E1106" s="7">
        <v>7.6244335984400793E-2</v>
      </c>
      <c r="F1106" s="7">
        <v>0.58906716809138604</v>
      </c>
      <c r="G1106" s="7">
        <v>0.32512549079143099</v>
      </c>
      <c r="H1106" s="9">
        <f t="shared" si="34"/>
        <v>8.5807341117182329E-2</v>
      </c>
      <c r="I1106" s="9">
        <f t="shared" si="35"/>
        <v>1.5974813099172844E-2</v>
      </c>
    </row>
    <row r="1107" spans="1:9" x14ac:dyDescent="0.3">
      <c r="A1107" s="3" t="s">
        <v>40</v>
      </c>
      <c r="B1107" s="2">
        <v>43952</v>
      </c>
      <c r="C1107" s="7">
        <v>0.754502745401465</v>
      </c>
      <c r="D1107" s="7">
        <v>9.7620306434213194E-3</v>
      </c>
      <c r="E1107" s="7">
        <v>7.4102587122620994E-2</v>
      </c>
      <c r="F1107" s="7">
        <v>0.58729662170754604</v>
      </c>
      <c r="G1107" s="7">
        <v>0.32883876052641098</v>
      </c>
      <c r="H1107" s="9">
        <f t="shared" si="34"/>
        <v>8.3864617766042315E-2</v>
      </c>
      <c r="I1107" s="9">
        <f t="shared" si="35"/>
        <v>1.6350203794857548E-2</v>
      </c>
    </row>
    <row r="1108" spans="1:9" x14ac:dyDescent="0.3">
      <c r="A1108" s="3" t="s">
        <v>40</v>
      </c>
      <c r="B1108" s="2">
        <v>43983</v>
      </c>
      <c r="C1108" s="7">
        <v>0.85413657446107705</v>
      </c>
      <c r="D1108" s="7">
        <v>2.0000733011870098E-2</v>
      </c>
      <c r="E1108" s="7">
        <v>6.8143655714189094E-2</v>
      </c>
      <c r="F1108" s="7">
        <v>0.62823609702032701</v>
      </c>
      <c r="G1108" s="7">
        <v>0.28361951425361398</v>
      </c>
      <c r="H1108" s="9">
        <f t="shared" si="34"/>
        <v>8.8144388726059189E-2</v>
      </c>
      <c r="I1108" s="9">
        <f t="shared" si="35"/>
        <v>3.0854052230998179E-2</v>
      </c>
    </row>
    <row r="1109" spans="1:9" x14ac:dyDescent="0.3">
      <c r="A1109" s="3" t="s">
        <v>40</v>
      </c>
      <c r="B1109" s="2">
        <v>44013</v>
      </c>
      <c r="C1109" s="7">
        <v>0.99325346674201098</v>
      </c>
      <c r="D1109" s="7">
        <v>4.3583849795610703E-2</v>
      </c>
      <c r="E1109" s="7">
        <v>6.2308451334732201E-2</v>
      </c>
      <c r="F1109" s="7">
        <v>0.65086738646388198</v>
      </c>
      <c r="G1109" s="7">
        <v>0.24324031240577501</v>
      </c>
      <c r="H1109" s="9">
        <f t="shared" si="34"/>
        <v>0.1058923011303429</v>
      </c>
      <c r="I1109" s="9">
        <f t="shared" si="35"/>
        <v>6.2760129898199082E-2</v>
      </c>
    </row>
    <row r="1110" spans="1:9" x14ac:dyDescent="0.3">
      <c r="A1110" s="3" t="s">
        <v>40</v>
      </c>
      <c r="B1110" s="2">
        <v>44044</v>
      </c>
      <c r="C1110" s="7">
        <v>1.00447993253031</v>
      </c>
      <c r="D1110" s="7">
        <v>5.0991393253149803E-2</v>
      </c>
      <c r="E1110" s="7">
        <v>6.0955247816137703E-2</v>
      </c>
      <c r="F1110" s="7">
        <v>0.65188215106366798</v>
      </c>
      <c r="G1110" s="7">
        <v>0.23617120786704399</v>
      </c>
      <c r="H1110" s="9">
        <f t="shared" si="34"/>
        <v>0.11194664106928751</v>
      </c>
      <c r="I1110" s="9">
        <f t="shared" si="35"/>
        <v>7.2547037323353297E-2</v>
      </c>
    </row>
    <row r="1111" spans="1:9" x14ac:dyDescent="0.3">
      <c r="A1111" s="3" t="s">
        <v>40</v>
      </c>
      <c r="B1111" s="2">
        <v>44075</v>
      </c>
      <c r="C1111" s="7">
        <v>0.96558068181284196</v>
      </c>
      <c r="D1111" s="7">
        <v>4.97729835737174E-2</v>
      </c>
      <c r="E1111" s="7">
        <v>5.8585022106967401E-2</v>
      </c>
      <c r="F1111" s="7">
        <v>0.65798512325648895</v>
      </c>
      <c r="G1111" s="7">
        <v>0.23365687106282601</v>
      </c>
      <c r="H1111" s="9">
        <f t="shared" si="34"/>
        <v>0.10835800568068479</v>
      </c>
      <c r="I1111" s="9">
        <f t="shared" si="35"/>
        <v>7.0324851235731747E-2</v>
      </c>
    </row>
    <row r="1112" spans="1:9" x14ac:dyDescent="0.3">
      <c r="A1112" s="3" t="s">
        <v>40</v>
      </c>
      <c r="B1112" s="2">
        <v>44105</v>
      </c>
      <c r="C1112" s="7">
        <v>1.0179975540613899</v>
      </c>
      <c r="D1112" s="7">
        <v>4.5859350590997001E-2</v>
      </c>
      <c r="E1112" s="7">
        <v>6.2584551652546297E-2</v>
      </c>
      <c r="F1112" s="7">
        <v>0.64246981024814098</v>
      </c>
      <c r="G1112" s="7">
        <v>0.24908628750831599</v>
      </c>
      <c r="H1112" s="9">
        <f t="shared" si="34"/>
        <v>0.10844390224354331</v>
      </c>
      <c r="I1112" s="9">
        <f t="shared" si="35"/>
        <v>6.6624157743208415E-2</v>
      </c>
    </row>
    <row r="1113" spans="1:9" x14ac:dyDescent="0.3">
      <c r="A1113" s="3" t="s">
        <v>40</v>
      </c>
      <c r="B1113" s="2">
        <v>44136</v>
      </c>
      <c r="C1113" s="7">
        <v>1.0558887843414899</v>
      </c>
      <c r="D1113" s="7">
        <v>1.6973114747886601E-2</v>
      </c>
      <c r="E1113" s="7">
        <v>0.10925062155688001</v>
      </c>
      <c r="F1113" s="7">
        <v>0.48576023725572398</v>
      </c>
      <c r="G1113" s="7">
        <v>0.388016026439509</v>
      </c>
      <c r="H1113" s="9">
        <f t="shared" si="34"/>
        <v>0.1262237363047666</v>
      </c>
      <c r="I1113" s="9">
        <f t="shared" si="35"/>
        <v>3.3761664469328267E-2</v>
      </c>
    </row>
    <row r="1114" spans="1:9" x14ac:dyDescent="0.3">
      <c r="A1114" s="3" t="s">
        <v>40</v>
      </c>
      <c r="B1114" s="2">
        <v>44166</v>
      </c>
      <c r="C1114" s="7">
        <v>1.30489470151793</v>
      </c>
      <c r="D1114" s="7">
        <v>3.8391107574401499E-2</v>
      </c>
      <c r="E1114" s="7">
        <v>0.116150490149503</v>
      </c>
      <c r="F1114" s="7">
        <v>0.54843162799786804</v>
      </c>
      <c r="G1114" s="7">
        <v>0.29702677427822699</v>
      </c>
      <c r="H1114" s="9">
        <f t="shared" si="34"/>
        <v>0.15454159772390449</v>
      </c>
      <c r="I1114" s="9">
        <f t="shared" si="35"/>
        <v>6.5421983926649496E-2</v>
      </c>
    </row>
    <row r="1115" spans="1:9" x14ac:dyDescent="0.3">
      <c r="A1115" s="3" t="s">
        <v>40</v>
      </c>
      <c r="B1115" s="2">
        <v>44197</v>
      </c>
      <c r="C1115" s="7">
        <v>0.97983120694831805</v>
      </c>
      <c r="D1115" s="7">
        <v>9.87769948783929E-3</v>
      </c>
      <c r="E1115" s="7">
        <v>0.17691518083265301</v>
      </c>
      <c r="F1115" s="7">
        <v>0.42787147150633598</v>
      </c>
      <c r="G1115" s="7">
        <v>0.38533564817317201</v>
      </c>
      <c r="H1115" s="9">
        <f t="shared" si="34"/>
        <v>0.18679288032049229</v>
      </c>
      <c r="I1115" s="9">
        <f t="shared" si="35"/>
        <v>2.2564747445222973E-2</v>
      </c>
    </row>
    <row r="1116" spans="1:9" x14ac:dyDescent="0.3">
      <c r="A1116" s="3" t="s">
        <v>40</v>
      </c>
      <c r="B1116" s="2">
        <v>44228</v>
      </c>
      <c r="C1116" s="7">
        <v>0.95504285225994701</v>
      </c>
      <c r="D1116" s="7">
        <v>1.1091313896391199E-2</v>
      </c>
      <c r="E1116" s="7">
        <v>0.170544504726829</v>
      </c>
      <c r="F1116" s="7">
        <v>0.44728973674261102</v>
      </c>
      <c r="G1116" s="7">
        <v>0.371074444634168</v>
      </c>
      <c r="H1116" s="9">
        <f t="shared" si="34"/>
        <v>0.1816358186232202</v>
      </c>
      <c r="I1116" s="9">
        <f t="shared" si="35"/>
        <v>2.419671118805947E-2</v>
      </c>
    </row>
    <row r="1117" spans="1:9" x14ac:dyDescent="0.3">
      <c r="A1117" s="3" t="s">
        <v>40</v>
      </c>
      <c r="B1117" s="2">
        <v>44256</v>
      </c>
      <c r="C1117" s="7">
        <v>1.13011590235427</v>
      </c>
      <c r="D1117" s="7">
        <v>1.21746855932477E-2</v>
      </c>
      <c r="E1117" s="7">
        <v>0.161290620751085</v>
      </c>
      <c r="F1117" s="7">
        <v>0.46247611907209601</v>
      </c>
      <c r="G1117" s="7">
        <v>0.36405857458357099</v>
      </c>
      <c r="H1117" s="9">
        <f t="shared" si="34"/>
        <v>0.17346530634433269</v>
      </c>
      <c r="I1117" s="9">
        <f t="shared" si="35"/>
        <v>2.564977341991774E-2</v>
      </c>
    </row>
    <row r="1118" spans="1:9" x14ac:dyDescent="0.3">
      <c r="A1118" s="3" t="s">
        <v>40</v>
      </c>
      <c r="B1118" s="2">
        <v>44287</v>
      </c>
      <c r="C1118" s="7">
        <v>1.2071411578697999</v>
      </c>
      <c r="D1118" s="7">
        <v>3.1988207724616601E-2</v>
      </c>
      <c r="E1118" s="7">
        <v>0.14052571911225101</v>
      </c>
      <c r="F1118" s="7">
        <v>0.52527802399038603</v>
      </c>
      <c r="G1118" s="7">
        <v>0.30220804917274602</v>
      </c>
      <c r="H1118" s="9">
        <f t="shared" si="34"/>
        <v>0.17251392683686761</v>
      </c>
      <c r="I1118" s="9">
        <f t="shared" si="35"/>
        <v>5.7402020621583297E-2</v>
      </c>
    </row>
    <row r="1119" spans="1:9" x14ac:dyDescent="0.3">
      <c r="A1119" s="3" t="s">
        <v>40</v>
      </c>
      <c r="B1119" s="2">
        <v>44317</v>
      </c>
      <c r="C1119" s="7">
        <v>1.2988901797790799</v>
      </c>
      <c r="D1119" s="7">
        <v>4.4483950426887298E-2</v>
      </c>
      <c r="E1119" s="7">
        <v>0.130417736385747</v>
      </c>
      <c r="F1119" s="7">
        <v>0.54362076926427505</v>
      </c>
      <c r="G1119" s="7">
        <v>0.28147754392308999</v>
      </c>
      <c r="H1119" s="9">
        <f t="shared" si="34"/>
        <v>0.17490168681263429</v>
      </c>
      <c r="I1119" s="9">
        <f t="shared" si="35"/>
        <v>7.5639505920387137E-2</v>
      </c>
    </row>
    <row r="1120" spans="1:9" x14ac:dyDescent="0.3">
      <c r="A1120" s="3" t="s">
        <v>40</v>
      </c>
      <c r="B1120" s="2">
        <v>44348</v>
      </c>
      <c r="C1120" s="7">
        <v>1.27379553011822</v>
      </c>
      <c r="D1120" s="7">
        <v>4.5564712938815199E-2</v>
      </c>
      <c r="E1120" s="7">
        <v>0.12838061238187001</v>
      </c>
      <c r="F1120" s="7">
        <v>0.54051871757755998</v>
      </c>
      <c r="G1120" s="7">
        <v>0.285535957101754</v>
      </c>
      <c r="H1120" s="9">
        <f t="shared" si="34"/>
        <v>0.17394532532068521</v>
      </c>
      <c r="I1120" s="9">
        <f t="shared" si="35"/>
        <v>7.7744414133444989E-2</v>
      </c>
    </row>
    <row r="1121" spans="1:9" x14ac:dyDescent="0.3">
      <c r="A1121" s="3" t="s">
        <v>40</v>
      </c>
      <c r="B1121" s="2">
        <v>44378</v>
      </c>
      <c r="C1121" s="7">
        <v>1.3289035481639799</v>
      </c>
      <c r="D1121" s="7">
        <v>5.02781226336785E-2</v>
      </c>
      <c r="E1121" s="7">
        <v>0.12835248562675799</v>
      </c>
      <c r="F1121" s="7">
        <v>0.54816460677385803</v>
      </c>
      <c r="G1121" s="7">
        <v>0.27320478496570499</v>
      </c>
      <c r="H1121" s="9">
        <f t="shared" si="34"/>
        <v>0.1786306082604365</v>
      </c>
      <c r="I1121" s="9">
        <f t="shared" si="35"/>
        <v>8.4014927683145682E-2</v>
      </c>
    </row>
    <row r="1122" spans="1:9" x14ac:dyDescent="0.3">
      <c r="A1122" s="3" t="s">
        <v>40</v>
      </c>
      <c r="B1122" s="2">
        <v>44409</v>
      </c>
      <c r="C1122" s="7">
        <v>1.31200082802301</v>
      </c>
      <c r="D1122" s="7">
        <v>5.8979440553073303E-2</v>
      </c>
      <c r="E1122" s="7">
        <v>0.120933376669753</v>
      </c>
      <c r="F1122" s="7">
        <v>0.550023639859057</v>
      </c>
      <c r="G1122" s="7">
        <v>0.27006354291811702</v>
      </c>
      <c r="H1122" s="9">
        <f t="shared" si="34"/>
        <v>0.17991281722282632</v>
      </c>
      <c r="I1122" s="9">
        <f t="shared" si="35"/>
        <v>9.6845882147525736E-2</v>
      </c>
    </row>
    <row r="1123" spans="1:9" x14ac:dyDescent="0.3">
      <c r="A1123" s="3" t="s">
        <v>40</v>
      </c>
      <c r="B1123" s="2">
        <v>44440</v>
      </c>
      <c r="C1123" s="7">
        <v>1.27735392280969</v>
      </c>
      <c r="D1123" s="7">
        <v>5.7755526039034999E-2</v>
      </c>
      <c r="E1123" s="7">
        <v>0.11927803923440999</v>
      </c>
      <c r="F1123" s="7">
        <v>0.55585791661944794</v>
      </c>
      <c r="G1123" s="7">
        <v>0.26710851810710601</v>
      </c>
      <c r="H1123" s="9">
        <f t="shared" si="34"/>
        <v>0.17703356527344499</v>
      </c>
      <c r="I1123" s="9">
        <f t="shared" si="35"/>
        <v>9.4123632280298367E-2</v>
      </c>
    </row>
    <row r="1124" spans="1:9" x14ac:dyDescent="0.3">
      <c r="A1124" s="3" t="s">
        <v>41</v>
      </c>
      <c r="B1124" s="2">
        <v>43466</v>
      </c>
      <c r="C1124" s="7">
        <v>0.88042336222464701</v>
      </c>
      <c r="D1124" s="7">
        <v>0.105023699908581</v>
      </c>
      <c r="E1124" s="7">
        <v>7.3222544872883297E-3</v>
      </c>
      <c r="F1124" s="7">
        <v>0.76027149742338496</v>
      </c>
      <c r="G1124" s="7">
        <v>0.12738254818074601</v>
      </c>
      <c r="H1124" s="9">
        <f t="shared" si="34"/>
        <v>0.11234595439586934</v>
      </c>
      <c r="I1124" s="9">
        <f t="shared" si="35"/>
        <v>0.12137326109333439</v>
      </c>
    </row>
    <row r="1125" spans="1:9" x14ac:dyDescent="0.3">
      <c r="A1125" s="3" t="s">
        <v>41</v>
      </c>
      <c r="B1125" s="2">
        <v>43497</v>
      </c>
      <c r="C1125" s="7">
        <v>0.912245200621982</v>
      </c>
      <c r="D1125" s="7">
        <v>0.101335641966213</v>
      </c>
      <c r="E1125" s="7">
        <v>7.8593322687679507E-3</v>
      </c>
      <c r="F1125" s="7">
        <v>0.77586856373619695</v>
      </c>
      <c r="G1125" s="7">
        <v>0.114936462028823</v>
      </c>
      <c r="H1125" s="9">
        <f t="shared" si="34"/>
        <v>0.10919497423498095</v>
      </c>
      <c r="I1125" s="9">
        <f t="shared" si="35"/>
        <v>0.11552115380599412</v>
      </c>
    </row>
    <row r="1126" spans="1:9" x14ac:dyDescent="0.3">
      <c r="A1126" s="3" t="s">
        <v>41</v>
      </c>
      <c r="B1126" s="2">
        <v>43525</v>
      </c>
      <c r="C1126" s="7">
        <v>1.0935251881097201</v>
      </c>
      <c r="D1126" s="7">
        <v>0.101250399172369</v>
      </c>
      <c r="E1126" s="7">
        <v>5.92286989470211E-3</v>
      </c>
      <c r="F1126" s="7">
        <v>0.77407644438783596</v>
      </c>
      <c r="G1126" s="7">
        <v>0.118750286545093</v>
      </c>
      <c r="H1126" s="9">
        <f t="shared" si="34"/>
        <v>0.10717326906707111</v>
      </c>
      <c r="I1126" s="9">
        <f t="shared" si="35"/>
        <v>0.11567153448711184</v>
      </c>
    </row>
    <row r="1127" spans="1:9" x14ac:dyDescent="0.3">
      <c r="A1127" s="3" t="s">
        <v>41</v>
      </c>
      <c r="B1127" s="2">
        <v>43556</v>
      </c>
      <c r="C1127" s="7">
        <v>0.99406885109620602</v>
      </c>
      <c r="D1127" s="7">
        <v>0.10673733947295</v>
      </c>
      <c r="E1127" s="7">
        <v>6.3228384799146001E-3</v>
      </c>
      <c r="F1127" s="7">
        <v>0.77879452588781795</v>
      </c>
      <c r="G1127" s="7">
        <v>0.10814529615931701</v>
      </c>
      <c r="H1127" s="9">
        <f t="shared" si="34"/>
        <v>0.1130601779528646</v>
      </c>
      <c r="I1127" s="9">
        <f t="shared" si="35"/>
        <v>0.12053472455162856</v>
      </c>
    </row>
    <row r="1128" spans="1:9" x14ac:dyDescent="0.3">
      <c r="A1128" s="3" t="s">
        <v>41</v>
      </c>
      <c r="B1128" s="2">
        <v>43586</v>
      </c>
      <c r="C1128" s="7">
        <v>1.05909506107141</v>
      </c>
      <c r="D1128" s="7">
        <v>0.106142272302573</v>
      </c>
      <c r="E1128" s="7">
        <v>5.7438420632323402E-3</v>
      </c>
      <c r="F1128" s="7">
        <v>0.78640044371072804</v>
      </c>
      <c r="G1128" s="7">
        <v>0.101713441923467</v>
      </c>
      <c r="H1128" s="9">
        <f t="shared" si="34"/>
        <v>0.11188611436580534</v>
      </c>
      <c r="I1128" s="9">
        <f t="shared" si="35"/>
        <v>0.11892122404704183</v>
      </c>
    </row>
    <row r="1129" spans="1:9" x14ac:dyDescent="0.3">
      <c r="A1129" s="3" t="s">
        <v>41</v>
      </c>
      <c r="B1129" s="2">
        <v>43617</v>
      </c>
      <c r="C1129" s="7">
        <v>0.997257179041668</v>
      </c>
      <c r="D1129" s="7">
        <v>0.111037918722977</v>
      </c>
      <c r="E1129" s="7">
        <v>5.85309539227887E-3</v>
      </c>
      <c r="F1129" s="7">
        <v>0.77930672500334097</v>
      </c>
      <c r="G1129" s="7">
        <v>0.103802260881403</v>
      </c>
      <c r="H1129" s="9">
        <f t="shared" si="34"/>
        <v>0.11689101411525586</v>
      </c>
      <c r="I1129" s="9">
        <f t="shared" si="35"/>
        <v>0.12471341239079642</v>
      </c>
    </row>
    <row r="1130" spans="1:9" x14ac:dyDescent="0.3">
      <c r="A1130" s="3" t="s">
        <v>41</v>
      </c>
      <c r="B1130" s="2">
        <v>43647</v>
      </c>
      <c r="C1130" s="7">
        <v>0.99882039336210704</v>
      </c>
      <c r="D1130" s="7">
        <v>0.11080491580877901</v>
      </c>
      <c r="E1130" s="7">
        <v>5.08083347201923E-3</v>
      </c>
      <c r="F1130" s="7">
        <v>0.771437110638996</v>
      </c>
      <c r="G1130" s="7">
        <v>0.112677140080205</v>
      </c>
      <c r="H1130" s="9">
        <f t="shared" si="34"/>
        <v>0.11588574928079824</v>
      </c>
      <c r="I1130" s="9">
        <f t="shared" si="35"/>
        <v>0.12559469225799591</v>
      </c>
    </row>
    <row r="1131" spans="1:9" x14ac:dyDescent="0.3">
      <c r="A1131" s="3" t="s">
        <v>41</v>
      </c>
      <c r="B1131" s="2">
        <v>43678</v>
      </c>
      <c r="C1131" s="7">
        <v>1.01120452327133</v>
      </c>
      <c r="D1131" s="7">
        <v>0.113998930049009</v>
      </c>
      <c r="E1131" s="7">
        <v>5.0326620721321902E-3</v>
      </c>
      <c r="F1131" s="7">
        <v>0.76419797401466705</v>
      </c>
      <c r="G1131" s="7">
        <v>0.116770433864192</v>
      </c>
      <c r="H1131" s="9">
        <f t="shared" si="34"/>
        <v>0.1190315921211412</v>
      </c>
      <c r="I1131" s="9">
        <f t="shared" si="35"/>
        <v>0.12981021627553269</v>
      </c>
    </row>
    <row r="1132" spans="1:9" x14ac:dyDescent="0.3">
      <c r="A1132" s="3" t="s">
        <v>41</v>
      </c>
      <c r="B1132" s="2">
        <v>43709</v>
      </c>
      <c r="C1132" s="7">
        <v>0.95310829898732397</v>
      </c>
      <c r="D1132" s="7">
        <v>0.112265573463049</v>
      </c>
      <c r="E1132" s="7">
        <v>7.18696297154558E-3</v>
      </c>
      <c r="F1132" s="7">
        <v>0.76613075891218396</v>
      </c>
      <c r="G1132" s="7">
        <v>0.114416704653222</v>
      </c>
      <c r="H1132" s="9">
        <f t="shared" si="34"/>
        <v>0.11945253643459458</v>
      </c>
      <c r="I1132" s="9">
        <f t="shared" si="35"/>
        <v>0.1278074251055632</v>
      </c>
    </row>
    <row r="1133" spans="1:9" x14ac:dyDescent="0.3">
      <c r="A1133" s="3" t="s">
        <v>41</v>
      </c>
      <c r="B1133" s="2">
        <v>43739</v>
      </c>
      <c r="C1133" s="7">
        <v>0.98514824513774801</v>
      </c>
      <c r="D1133" s="7">
        <v>0.116472988126605</v>
      </c>
      <c r="E1133" s="7">
        <v>8.0616980629860408E-3</v>
      </c>
      <c r="F1133" s="7">
        <v>0.76753379149635104</v>
      </c>
      <c r="G1133" s="7">
        <v>0.107931522314057</v>
      </c>
      <c r="H1133" s="9">
        <f t="shared" si="34"/>
        <v>0.12453468618959104</v>
      </c>
      <c r="I1133" s="9">
        <f t="shared" si="35"/>
        <v>0.13175576343009804</v>
      </c>
    </row>
    <row r="1134" spans="1:9" x14ac:dyDescent="0.3">
      <c r="A1134" s="3" t="s">
        <v>41</v>
      </c>
      <c r="B1134" s="2">
        <v>43770</v>
      </c>
      <c r="C1134" s="7">
        <v>1.0147472499881101</v>
      </c>
      <c r="D1134" s="7">
        <v>0.12821180257884601</v>
      </c>
      <c r="E1134" s="7">
        <v>7.2456214683776499E-3</v>
      </c>
      <c r="F1134" s="7">
        <v>0.76064111334553597</v>
      </c>
      <c r="G1134" s="7">
        <v>0.10390146260724099</v>
      </c>
      <c r="H1134" s="9">
        <f t="shared" si="34"/>
        <v>0.13545742404722366</v>
      </c>
      <c r="I1134" s="9">
        <f t="shared" si="35"/>
        <v>0.14424411540070087</v>
      </c>
    </row>
    <row r="1135" spans="1:9" x14ac:dyDescent="0.3">
      <c r="A1135" s="3" t="s">
        <v>41</v>
      </c>
      <c r="B1135" s="2">
        <v>43800</v>
      </c>
      <c r="C1135" s="7">
        <v>1.10035644708775</v>
      </c>
      <c r="D1135" s="7">
        <v>0.15533926429067099</v>
      </c>
      <c r="E1135" s="7">
        <v>7.0971526074964904E-3</v>
      </c>
      <c r="F1135" s="7">
        <v>0.75221748333528204</v>
      </c>
      <c r="G1135" s="7">
        <v>8.5346099766550595E-2</v>
      </c>
      <c r="H1135" s="9">
        <f t="shared" si="34"/>
        <v>0.16243641689816748</v>
      </c>
      <c r="I1135" s="9">
        <f t="shared" si="35"/>
        <v>0.17116203994628182</v>
      </c>
    </row>
    <row r="1136" spans="1:9" x14ac:dyDescent="0.3">
      <c r="A1136" s="3" t="s">
        <v>41</v>
      </c>
      <c r="B1136" s="2">
        <v>43831</v>
      </c>
      <c r="C1136" s="7">
        <v>0.92809198642443902</v>
      </c>
      <c r="D1136" s="7">
        <v>0.105918106589672</v>
      </c>
      <c r="E1136" s="7">
        <v>8.8284462629864401E-3</v>
      </c>
      <c r="F1136" s="7">
        <v>0.77304758329061296</v>
      </c>
      <c r="G1136" s="7">
        <v>0.11220586385673</v>
      </c>
      <c r="H1136" s="9">
        <f t="shared" si="34"/>
        <v>0.11474655285265845</v>
      </c>
      <c r="I1136" s="9">
        <f t="shared" si="35"/>
        <v>0.12050311839145625</v>
      </c>
    </row>
    <row r="1137" spans="1:9" x14ac:dyDescent="0.3">
      <c r="A1137" s="3" t="s">
        <v>41</v>
      </c>
      <c r="B1137" s="2">
        <v>43862</v>
      </c>
      <c r="C1137" s="7">
        <v>0.90742785360898404</v>
      </c>
      <c r="D1137" s="7">
        <v>0.11385555601437</v>
      </c>
      <c r="E1137" s="7">
        <v>9.5806924134780001E-3</v>
      </c>
      <c r="F1137" s="7">
        <v>0.77172141118509996</v>
      </c>
      <c r="G1137" s="7">
        <v>0.10484234038705199</v>
      </c>
      <c r="H1137" s="9">
        <f t="shared" si="34"/>
        <v>0.12343624842784801</v>
      </c>
      <c r="I1137" s="9">
        <f t="shared" si="35"/>
        <v>0.12856652807313229</v>
      </c>
    </row>
    <row r="1138" spans="1:9" x14ac:dyDescent="0.3">
      <c r="A1138" s="3" t="s">
        <v>41</v>
      </c>
      <c r="B1138" s="2">
        <v>43891</v>
      </c>
      <c r="C1138" s="7">
        <v>0.88286408093190205</v>
      </c>
      <c r="D1138" s="7">
        <v>9.9315165068045899E-2</v>
      </c>
      <c r="E1138" s="7">
        <v>8.5559510911318304E-3</v>
      </c>
      <c r="F1138" s="7">
        <v>0.77706154579394604</v>
      </c>
      <c r="G1138" s="7">
        <v>0.11506733804687599</v>
      </c>
      <c r="H1138" s="9">
        <f t="shared" si="34"/>
        <v>0.10787111615917773</v>
      </c>
      <c r="I1138" s="9">
        <f t="shared" si="35"/>
        <v>0.1133247424733148</v>
      </c>
    </row>
    <row r="1139" spans="1:9" x14ac:dyDescent="0.3">
      <c r="A1139" s="3" t="s">
        <v>41</v>
      </c>
      <c r="B1139" s="2">
        <v>43922</v>
      </c>
      <c r="C1139" s="7">
        <v>0.583097200665041</v>
      </c>
      <c r="D1139" s="7">
        <v>6.9816450921158305E-2</v>
      </c>
      <c r="E1139" s="7">
        <v>1.05838444715154E-2</v>
      </c>
      <c r="F1139" s="7">
        <v>0.77474002404218001</v>
      </c>
      <c r="G1139" s="7">
        <v>0.144859680565147</v>
      </c>
      <c r="H1139" s="9">
        <f t="shared" si="34"/>
        <v>8.040029539267371E-2</v>
      </c>
      <c r="I1139" s="9">
        <f t="shared" si="35"/>
        <v>8.2666408926873713E-2</v>
      </c>
    </row>
    <row r="1140" spans="1:9" x14ac:dyDescent="0.3">
      <c r="A1140" s="3" t="s">
        <v>41</v>
      </c>
      <c r="B1140" s="2">
        <v>43952</v>
      </c>
      <c r="C1140" s="7">
        <v>0.73532212012159504</v>
      </c>
      <c r="D1140" s="7">
        <v>7.2663876964037394E-2</v>
      </c>
      <c r="E1140" s="7">
        <v>1.2608324407215901E-2</v>
      </c>
      <c r="F1140" s="7">
        <v>0.75999269647890699</v>
      </c>
      <c r="G1140" s="7">
        <v>0.15473510214983999</v>
      </c>
      <c r="H1140" s="9">
        <f t="shared" si="34"/>
        <v>8.5272201371253298E-2</v>
      </c>
      <c r="I1140" s="9">
        <f t="shared" si="35"/>
        <v>8.7267523348287718E-2</v>
      </c>
    </row>
    <row r="1141" spans="1:9" x14ac:dyDescent="0.3">
      <c r="A1141" s="3" t="s">
        <v>41</v>
      </c>
      <c r="B1141" s="2">
        <v>43983</v>
      </c>
      <c r="C1141" s="7">
        <v>0.92800998573757798</v>
      </c>
      <c r="D1141" s="7">
        <v>8.5342259768431405E-2</v>
      </c>
      <c r="E1141" s="7">
        <v>1.11201625522271E-2</v>
      </c>
      <c r="F1141" s="7">
        <v>0.74298535962102497</v>
      </c>
      <c r="G1141" s="7">
        <v>0.16055221805831599</v>
      </c>
      <c r="H1141" s="9">
        <f t="shared" si="34"/>
        <v>9.6462422320658506E-2</v>
      </c>
      <c r="I1141" s="9">
        <f t="shared" si="35"/>
        <v>0.10302959574296879</v>
      </c>
    </row>
    <row r="1142" spans="1:9" x14ac:dyDescent="0.3">
      <c r="A1142" s="3" t="s">
        <v>41</v>
      </c>
      <c r="B1142" s="2">
        <v>44013</v>
      </c>
      <c r="C1142" s="7">
        <v>1.0719709159083699</v>
      </c>
      <c r="D1142" s="7">
        <v>9.9810604147510501E-2</v>
      </c>
      <c r="E1142" s="7">
        <v>9.5214863591840098E-3</v>
      </c>
      <c r="F1142" s="7">
        <v>0.71465781706482701</v>
      </c>
      <c r="G1142" s="7">
        <v>0.17601009242847901</v>
      </c>
      <c r="H1142" s="9">
        <f t="shared" si="34"/>
        <v>0.10933209050669451</v>
      </c>
      <c r="I1142" s="9">
        <f t="shared" si="35"/>
        <v>0.12254692944257096</v>
      </c>
    </row>
    <row r="1143" spans="1:9" x14ac:dyDescent="0.3">
      <c r="A1143" s="3" t="s">
        <v>41</v>
      </c>
      <c r="B1143" s="2">
        <v>44044</v>
      </c>
      <c r="C1143" s="7">
        <v>1.0542846704918301</v>
      </c>
      <c r="D1143" s="7">
        <v>0.106287708739068</v>
      </c>
      <c r="E1143" s="7">
        <v>1.0115778957331E-2</v>
      </c>
      <c r="F1143" s="7">
        <v>0.722399392692191</v>
      </c>
      <c r="G1143" s="7">
        <v>0.16119711961140901</v>
      </c>
      <c r="H1143" s="9">
        <f t="shared" si="34"/>
        <v>0.11640348769639899</v>
      </c>
      <c r="I1143" s="9">
        <f t="shared" si="35"/>
        <v>0.1282603633572843</v>
      </c>
    </row>
    <row r="1144" spans="1:9" x14ac:dyDescent="0.3">
      <c r="A1144" s="3" t="s">
        <v>41</v>
      </c>
      <c r="B1144" s="2">
        <v>44075</v>
      </c>
      <c r="C1144" s="7">
        <v>1.0326769341104101</v>
      </c>
      <c r="D1144" s="7">
        <v>0.100916569556254</v>
      </c>
      <c r="E1144" s="7">
        <v>1.1440375908986101E-2</v>
      </c>
      <c r="F1144" s="7">
        <v>0.72539216982102195</v>
      </c>
      <c r="G1144" s="7">
        <v>0.162250884713739</v>
      </c>
      <c r="H1144" s="9">
        <f t="shared" si="34"/>
        <v>0.1123569454652401</v>
      </c>
      <c r="I1144" s="9">
        <f t="shared" si="35"/>
        <v>0.12212937458740532</v>
      </c>
    </row>
    <row r="1145" spans="1:9" x14ac:dyDescent="0.3">
      <c r="A1145" s="3" t="s">
        <v>41</v>
      </c>
      <c r="B1145" s="2">
        <v>44105</v>
      </c>
      <c r="C1145" s="7">
        <v>1.07771209981062</v>
      </c>
      <c r="D1145" s="7">
        <v>0.110092200675041</v>
      </c>
      <c r="E1145" s="7">
        <v>1.20428673619246E-2</v>
      </c>
      <c r="F1145" s="7">
        <v>0.72648449250251901</v>
      </c>
      <c r="G1145" s="7">
        <v>0.15138043946051499</v>
      </c>
      <c r="H1145" s="9">
        <f t="shared" si="34"/>
        <v>0.1221350680369656</v>
      </c>
      <c r="I1145" s="9">
        <f t="shared" si="35"/>
        <v>0.13159845543494525</v>
      </c>
    </row>
    <row r="1146" spans="1:9" x14ac:dyDescent="0.3">
      <c r="A1146" s="3" t="s">
        <v>41</v>
      </c>
      <c r="B1146" s="2">
        <v>44136</v>
      </c>
      <c r="C1146" s="7">
        <v>0.88355983312099695</v>
      </c>
      <c r="D1146" s="7">
        <v>8.90037764660042E-2</v>
      </c>
      <c r="E1146" s="7">
        <v>1.30568632335826E-2</v>
      </c>
      <c r="F1146" s="7">
        <v>0.71371524845620105</v>
      </c>
      <c r="G1146" s="7">
        <v>0.184224111844212</v>
      </c>
      <c r="H1146" s="9">
        <f t="shared" si="34"/>
        <v>0.1020606396995868</v>
      </c>
      <c r="I1146" s="9">
        <f t="shared" si="35"/>
        <v>0.11087787096441362</v>
      </c>
    </row>
    <row r="1147" spans="1:9" x14ac:dyDescent="0.3">
      <c r="A1147" s="3" t="s">
        <v>41</v>
      </c>
      <c r="B1147" s="2">
        <v>44166</v>
      </c>
      <c r="C1147" s="7">
        <v>1.14599200164666</v>
      </c>
      <c r="D1147" s="7">
        <v>0.13963944313402099</v>
      </c>
      <c r="E1147" s="7">
        <v>1.26803817496382E-2</v>
      </c>
      <c r="F1147" s="7">
        <v>0.71365452231795201</v>
      </c>
      <c r="G1147" s="7">
        <v>0.13402565279838799</v>
      </c>
      <c r="H1147" s="9">
        <f t="shared" si="34"/>
        <v>0.15231982488365919</v>
      </c>
      <c r="I1147" s="9">
        <f t="shared" si="35"/>
        <v>0.16364752217608469</v>
      </c>
    </row>
    <row r="1148" spans="1:9" x14ac:dyDescent="0.3">
      <c r="A1148" s="3" t="s">
        <v>41</v>
      </c>
      <c r="B1148" s="2">
        <v>44197</v>
      </c>
      <c r="C1148" s="7">
        <v>0.72843213092924597</v>
      </c>
      <c r="D1148" s="7">
        <v>6.8680556398987305E-2</v>
      </c>
      <c r="E1148" s="7">
        <v>1.46603299649088E-2</v>
      </c>
      <c r="F1148" s="7">
        <v>0.70179304019453903</v>
      </c>
      <c r="G1148" s="7">
        <v>0.214866073441565</v>
      </c>
      <c r="H1148" s="9">
        <f t="shared" si="34"/>
        <v>8.3340886363896111E-2</v>
      </c>
      <c r="I1148" s="9">
        <f t="shared" si="35"/>
        <v>8.9140700865860636E-2</v>
      </c>
    </row>
    <row r="1149" spans="1:9" x14ac:dyDescent="0.3">
      <c r="A1149" s="3" t="s">
        <v>41</v>
      </c>
      <c r="B1149" s="2">
        <v>44228</v>
      </c>
      <c r="C1149" s="7">
        <v>0.75637148108435304</v>
      </c>
      <c r="D1149" s="7">
        <v>6.82563973774864E-2</v>
      </c>
      <c r="E1149" s="7">
        <v>1.5254024438339E-2</v>
      </c>
      <c r="F1149" s="7">
        <v>0.70984378948039195</v>
      </c>
      <c r="G1149" s="7">
        <v>0.206645788703783</v>
      </c>
      <c r="H1149" s="9">
        <f t="shared" si="34"/>
        <v>8.3510421815825395E-2</v>
      </c>
      <c r="I1149" s="9">
        <f t="shared" si="35"/>
        <v>8.7721862210468252E-2</v>
      </c>
    </row>
    <row r="1150" spans="1:9" x14ac:dyDescent="0.3">
      <c r="A1150" s="3" t="s">
        <v>41</v>
      </c>
      <c r="B1150" s="2">
        <v>44256</v>
      </c>
      <c r="C1150" s="7">
        <v>0.91713784278153898</v>
      </c>
      <c r="D1150" s="7">
        <v>6.7382852167916493E-2</v>
      </c>
      <c r="E1150" s="7">
        <v>1.43774304363952E-2</v>
      </c>
      <c r="F1150" s="7">
        <v>0.70334523145124705</v>
      </c>
      <c r="G1150" s="7">
        <v>0.21489448594444099</v>
      </c>
      <c r="H1150" s="9">
        <f t="shared" si="34"/>
        <v>8.1760282604311688E-2</v>
      </c>
      <c r="I1150" s="9">
        <f t="shared" si="35"/>
        <v>8.7427529371321158E-2</v>
      </c>
    </row>
    <row r="1151" spans="1:9" x14ac:dyDescent="0.3">
      <c r="A1151" s="3" t="s">
        <v>41</v>
      </c>
      <c r="B1151" s="2">
        <v>44287</v>
      </c>
      <c r="C1151" s="7">
        <v>1.0394087218594801</v>
      </c>
      <c r="D1151" s="7">
        <v>0.101092917699778</v>
      </c>
      <c r="E1151" s="7">
        <v>1.17962428679084E-2</v>
      </c>
      <c r="F1151" s="7">
        <v>0.72552493327545997</v>
      </c>
      <c r="G1151" s="7">
        <v>0.161585906156853</v>
      </c>
      <c r="H1151" s="9">
        <f t="shared" si="34"/>
        <v>0.1128891605676864</v>
      </c>
      <c r="I1151" s="9">
        <f t="shared" si="35"/>
        <v>0.1222970415900277</v>
      </c>
    </row>
    <row r="1152" spans="1:9" x14ac:dyDescent="0.3">
      <c r="A1152" s="3" t="s">
        <v>41</v>
      </c>
      <c r="B1152" s="2">
        <v>44317</v>
      </c>
      <c r="C1152" s="7">
        <v>1.1118206722178301</v>
      </c>
      <c r="D1152" s="7">
        <v>0.10933223028262901</v>
      </c>
      <c r="E1152" s="7">
        <v>1.12899993793037E-2</v>
      </c>
      <c r="F1152" s="7">
        <v>0.73363020969662796</v>
      </c>
      <c r="G1152" s="7">
        <v>0.14574756064144001</v>
      </c>
      <c r="H1152" s="9">
        <f t="shared" si="34"/>
        <v>0.1206222296619327</v>
      </c>
      <c r="I1152" s="9">
        <f t="shared" si="35"/>
        <v>0.1297000021558723</v>
      </c>
    </row>
    <row r="1153" spans="1:9" x14ac:dyDescent="0.3">
      <c r="A1153" s="3" t="s">
        <v>41</v>
      </c>
      <c r="B1153" s="2">
        <v>44348</v>
      </c>
      <c r="C1153" s="7">
        <v>1.0836301181878301</v>
      </c>
      <c r="D1153" s="7">
        <v>0.106264850365657</v>
      </c>
      <c r="E1153" s="7">
        <v>1.02384791161985E-2</v>
      </c>
      <c r="F1153" s="7">
        <v>0.72942986516919694</v>
      </c>
      <c r="G1153" s="7">
        <v>0.15406680534894701</v>
      </c>
      <c r="H1153" s="9">
        <f t="shared" si="34"/>
        <v>0.1165033294818555</v>
      </c>
      <c r="I1153" s="9">
        <f t="shared" si="35"/>
        <v>0.12715749949148153</v>
      </c>
    </row>
    <row r="1154" spans="1:9" x14ac:dyDescent="0.3">
      <c r="A1154" s="3" t="s">
        <v>41</v>
      </c>
      <c r="B1154" s="2">
        <v>44378</v>
      </c>
      <c r="C1154" s="7">
        <v>1.1374042448634001</v>
      </c>
      <c r="D1154" s="7">
        <v>0.105407926390091</v>
      </c>
      <c r="E1154" s="7">
        <v>1.15073222977017E-2</v>
      </c>
      <c r="F1154" s="7">
        <v>0.72473079405386098</v>
      </c>
      <c r="G1154" s="7">
        <v>0.158353957258347</v>
      </c>
      <c r="H1154" s="9">
        <f t="shared" si="34"/>
        <v>0.1169152486877927</v>
      </c>
      <c r="I1154" s="9">
        <f t="shared" si="35"/>
        <v>0.1269762797399929</v>
      </c>
    </row>
    <row r="1155" spans="1:9" x14ac:dyDescent="0.3">
      <c r="A1155" s="3" t="s">
        <v>41</v>
      </c>
      <c r="B1155" s="2">
        <v>44409</v>
      </c>
      <c r="C1155" s="7">
        <v>1.08476889537261</v>
      </c>
      <c r="D1155" s="7">
        <v>0.108811192161613</v>
      </c>
      <c r="E1155" s="7">
        <v>1.19941632312404E-2</v>
      </c>
      <c r="F1155" s="7">
        <v>0.71926229005049902</v>
      </c>
      <c r="G1155" s="7">
        <v>0.159932354556648</v>
      </c>
      <c r="H1155" s="9">
        <f t="shared" ref="H1155:H1218" si="36">D1155+E1155</f>
        <v>0.12080535539285341</v>
      </c>
      <c r="I1155" s="9">
        <f t="shared" ref="I1155:I1218" si="37">D1155/(D1155+F1155)</f>
        <v>0.13140282172897896</v>
      </c>
    </row>
    <row r="1156" spans="1:9" x14ac:dyDescent="0.3">
      <c r="A1156" s="3" t="s">
        <v>41</v>
      </c>
      <c r="B1156" s="2">
        <v>44440</v>
      </c>
      <c r="C1156" s="7">
        <v>1.0494587620914</v>
      </c>
      <c r="D1156" s="7">
        <v>0.106118130305943</v>
      </c>
      <c r="E1156" s="7">
        <v>1.24103879332088E-2</v>
      </c>
      <c r="F1156" s="7">
        <v>0.72499160030093202</v>
      </c>
      <c r="G1156" s="7">
        <v>0.15647988145991601</v>
      </c>
      <c r="H1156" s="9">
        <f t="shared" si="36"/>
        <v>0.11852851823915179</v>
      </c>
      <c r="I1156" s="9">
        <f t="shared" si="37"/>
        <v>0.12768245443168583</v>
      </c>
    </row>
    <row r="1157" spans="1:9" x14ac:dyDescent="0.3">
      <c r="A1157" s="3" t="s">
        <v>42</v>
      </c>
      <c r="B1157" s="2">
        <v>43466</v>
      </c>
      <c r="C1157" s="7">
        <v>0.84687887199594702</v>
      </c>
      <c r="D1157" s="7">
        <v>2.1606793825856702E-2</v>
      </c>
      <c r="E1157" s="7">
        <v>1.1063061988310699E-3</v>
      </c>
      <c r="F1157" s="7">
        <v>0.87549967237452597</v>
      </c>
      <c r="G1157" s="7">
        <v>0.101787227600786</v>
      </c>
      <c r="H1157" s="9">
        <f t="shared" si="36"/>
        <v>2.2713100024687773E-2</v>
      </c>
      <c r="I1157" s="9">
        <f t="shared" si="37"/>
        <v>2.4084982819676262E-2</v>
      </c>
    </row>
    <row r="1158" spans="1:9" x14ac:dyDescent="0.3">
      <c r="A1158" s="3" t="s">
        <v>42</v>
      </c>
      <c r="B1158" s="2">
        <v>43497</v>
      </c>
      <c r="C1158" s="7">
        <v>0.84946247066395097</v>
      </c>
      <c r="D1158" s="7">
        <v>2.2191038751644999E-2</v>
      </c>
      <c r="E1158" s="7">
        <v>1.02703190185629E-3</v>
      </c>
      <c r="F1158" s="7">
        <v>0.87478390408107098</v>
      </c>
      <c r="G1158" s="7">
        <v>0.10199802526542701</v>
      </c>
      <c r="H1158" s="9">
        <f t="shared" si="36"/>
        <v>2.3218070653501288E-2</v>
      </c>
      <c r="I1158" s="9">
        <f t="shared" si="37"/>
        <v>2.4739864729737032E-2</v>
      </c>
    </row>
    <row r="1159" spans="1:9" x14ac:dyDescent="0.3">
      <c r="A1159" s="3" t="s">
        <v>42</v>
      </c>
      <c r="B1159" s="2">
        <v>43525</v>
      </c>
      <c r="C1159" s="7">
        <v>1.0192158303193</v>
      </c>
      <c r="D1159" s="7">
        <v>2.3336500442675101E-2</v>
      </c>
      <c r="E1159" s="7">
        <v>8.3924751407491404E-4</v>
      </c>
      <c r="F1159" s="7">
        <v>0.88738641977507904</v>
      </c>
      <c r="G1159" s="7">
        <v>8.8437832268170799E-2</v>
      </c>
      <c r="H1159" s="9">
        <f t="shared" si="36"/>
        <v>2.4175747956750013E-2</v>
      </c>
      <c r="I1159" s="9">
        <f t="shared" si="37"/>
        <v>2.562414969977404E-2</v>
      </c>
    </row>
    <row r="1160" spans="1:9" x14ac:dyDescent="0.3">
      <c r="A1160" s="3" t="s">
        <v>42</v>
      </c>
      <c r="B1160" s="2">
        <v>43556</v>
      </c>
      <c r="C1160" s="7">
        <v>0.98198517597586898</v>
      </c>
      <c r="D1160" s="7">
        <v>2.13436107906812E-2</v>
      </c>
      <c r="E1160" s="7">
        <v>1.66577307452485E-3</v>
      </c>
      <c r="F1160" s="7">
        <v>0.87576877414839205</v>
      </c>
      <c r="G1160" s="7">
        <v>0.10122184198640199</v>
      </c>
      <c r="H1160" s="9">
        <f t="shared" si="36"/>
        <v>2.300938386520605E-2</v>
      </c>
      <c r="I1160" s="9">
        <f t="shared" si="37"/>
        <v>2.3791457067144087E-2</v>
      </c>
    </row>
    <row r="1161" spans="1:9" x14ac:dyDescent="0.3">
      <c r="A1161" s="3" t="s">
        <v>42</v>
      </c>
      <c r="B1161" s="2">
        <v>43586</v>
      </c>
      <c r="C1161" s="7">
        <v>1.0241106008662899</v>
      </c>
      <c r="D1161" s="7">
        <v>2.3495766035286501E-2</v>
      </c>
      <c r="E1161" s="7">
        <v>5.9239815659386304E-4</v>
      </c>
      <c r="F1161" s="7">
        <v>0.87644978912166704</v>
      </c>
      <c r="G1161" s="7">
        <v>9.9462046686452296E-2</v>
      </c>
      <c r="H1161" s="9">
        <f t="shared" si="36"/>
        <v>2.4088164191880364E-2</v>
      </c>
      <c r="I1161" s="9">
        <f t="shared" si="37"/>
        <v>2.610798608943489E-2</v>
      </c>
    </row>
    <row r="1162" spans="1:9" x14ac:dyDescent="0.3">
      <c r="A1162" s="3" t="s">
        <v>42</v>
      </c>
      <c r="B1162" s="2">
        <v>43617</v>
      </c>
      <c r="C1162" s="7">
        <v>0.99757892832637896</v>
      </c>
      <c r="D1162" s="7">
        <v>2.4166322580976E-2</v>
      </c>
      <c r="E1162" s="7">
        <v>5.5962933648689105E-4</v>
      </c>
      <c r="F1162" s="7">
        <v>0.87706485022001102</v>
      </c>
      <c r="G1162" s="7">
        <v>9.8209197862526104E-2</v>
      </c>
      <c r="H1162" s="9">
        <f t="shared" si="36"/>
        <v>2.472595191746289E-2</v>
      </c>
      <c r="I1162" s="9">
        <f t="shared" si="37"/>
        <v>2.6814787715196457E-2</v>
      </c>
    </row>
    <row r="1163" spans="1:9" x14ac:dyDescent="0.3">
      <c r="A1163" s="3" t="s">
        <v>42</v>
      </c>
      <c r="B1163" s="2">
        <v>43647</v>
      </c>
      <c r="C1163" s="7">
        <v>1.03313030457719</v>
      </c>
      <c r="D1163" s="7">
        <v>2.24674120687436E-2</v>
      </c>
      <c r="E1163" s="7">
        <v>1.3746683511099199E-3</v>
      </c>
      <c r="F1163" s="7">
        <v>0.86550322584947603</v>
      </c>
      <c r="G1163" s="7">
        <v>0.11065469373067</v>
      </c>
      <c r="H1163" s="9">
        <f t="shared" si="36"/>
        <v>2.3842080419853522E-2</v>
      </c>
      <c r="I1163" s="9">
        <f t="shared" si="37"/>
        <v>2.5301976337209479E-2</v>
      </c>
    </row>
    <row r="1164" spans="1:9" x14ac:dyDescent="0.3">
      <c r="A1164" s="3" t="s">
        <v>42</v>
      </c>
      <c r="B1164" s="2">
        <v>43678</v>
      </c>
      <c r="C1164" s="7">
        <v>1.0420423662889999</v>
      </c>
      <c r="D1164" s="7">
        <v>2.3854070775400801E-2</v>
      </c>
      <c r="E1164" s="7">
        <v>1.80263380081643E-3</v>
      </c>
      <c r="F1164" s="7">
        <v>0.86653517765019905</v>
      </c>
      <c r="G1164" s="7">
        <v>0.107808117773583</v>
      </c>
      <c r="H1164" s="9">
        <f t="shared" si="36"/>
        <v>2.5656704576217229E-2</v>
      </c>
      <c r="I1164" s="9">
        <f t="shared" si="37"/>
        <v>2.67906096323377E-2</v>
      </c>
    </row>
    <row r="1165" spans="1:9" x14ac:dyDescent="0.3">
      <c r="A1165" s="3" t="s">
        <v>42</v>
      </c>
      <c r="B1165" s="2">
        <v>43709</v>
      </c>
      <c r="C1165" s="7">
        <v>0.95859582683592504</v>
      </c>
      <c r="D1165" s="7">
        <v>2.2818446023389002E-2</v>
      </c>
      <c r="E1165" s="7">
        <v>1.3521966649608899E-3</v>
      </c>
      <c r="F1165" s="7">
        <v>0.86478851057391604</v>
      </c>
      <c r="G1165" s="7">
        <v>0.111040846737734</v>
      </c>
      <c r="H1165" s="9">
        <f t="shared" si="36"/>
        <v>2.417064268834989E-2</v>
      </c>
      <c r="I1165" s="9">
        <f t="shared" si="37"/>
        <v>2.5707826931488792E-2</v>
      </c>
    </row>
    <row r="1166" spans="1:9" x14ac:dyDescent="0.3">
      <c r="A1166" s="3" t="s">
        <v>42</v>
      </c>
      <c r="B1166" s="2">
        <v>43739</v>
      </c>
      <c r="C1166" s="7">
        <v>1.0205186736184599</v>
      </c>
      <c r="D1166" s="7">
        <v>2.3650031673431E-2</v>
      </c>
      <c r="E1166" s="7">
        <v>1.92735172922403E-3</v>
      </c>
      <c r="F1166" s="7">
        <v>0.87374006199426701</v>
      </c>
      <c r="G1166" s="7">
        <v>0.100682554603078</v>
      </c>
      <c r="H1166" s="9">
        <f t="shared" si="36"/>
        <v>2.557738340265503E-2</v>
      </c>
      <c r="I1166" s="9">
        <f t="shared" si="37"/>
        <v>2.6354237516453535E-2</v>
      </c>
    </row>
    <row r="1167" spans="1:9" x14ac:dyDescent="0.3">
      <c r="A1167" s="3" t="s">
        <v>42</v>
      </c>
      <c r="B1167" s="2">
        <v>43770</v>
      </c>
      <c r="C1167" s="7">
        <v>1.03970418377202</v>
      </c>
      <c r="D1167" s="7">
        <v>2.7012963361007999E-2</v>
      </c>
      <c r="E1167" s="7">
        <v>1.6598311836653499E-3</v>
      </c>
      <c r="F1167" s="7">
        <v>0.87851462740160602</v>
      </c>
      <c r="G1167" s="7">
        <v>9.2812578053720202E-2</v>
      </c>
      <c r="H1167" s="9">
        <f t="shared" si="36"/>
        <v>2.867279454467335E-2</v>
      </c>
      <c r="I1167" s="9">
        <f t="shared" si="37"/>
        <v>2.983118751606267E-2</v>
      </c>
    </row>
    <row r="1168" spans="1:9" x14ac:dyDescent="0.3">
      <c r="A1168" s="3" t="s">
        <v>42</v>
      </c>
      <c r="B1168" s="2">
        <v>43800</v>
      </c>
      <c r="C1168" s="7">
        <v>1.18677676675966</v>
      </c>
      <c r="D1168" s="7">
        <v>3.7807133005721298E-2</v>
      </c>
      <c r="E1168" s="7">
        <v>2.5569724384589499E-3</v>
      </c>
      <c r="F1168" s="7">
        <v>0.88572463642594901</v>
      </c>
      <c r="G1168" s="7">
        <v>7.39112581298704E-2</v>
      </c>
      <c r="H1168" s="9">
        <f t="shared" si="36"/>
        <v>4.0364105444180245E-2</v>
      </c>
      <c r="I1168" s="9">
        <f t="shared" si="37"/>
        <v>4.0937555433515113E-2</v>
      </c>
    </row>
    <row r="1169" spans="1:9" x14ac:dyDescent="0.3">
      <c r="A1169" s="3" t="s">
        <v>42</v>
      </c>
      <c r="B1169" s="2">
        <v>43831</v>
      </c>
      <c r="C1169" s="7">
        <v>0.92590669471741005</v>
      </c>
      <c r="D1169" s="7">
        <v>2.0034430089991399E-2</v>
      </c>
      <c r="E1169" s="7">
        <v>2.81084098243308E-3</v>
      </c>
      <c r="F1169" s="7">
        <v>0.85903034905740205</v>
      </c>
      <c r="G1169" s="7">
        <v>0.118124379870173</v>
      </c>
      <c r="H1169" s="9">
        <f t="shared" si="36"/>
        <v>2.284527107242448E-2</v>
      </c>
      <c r="I1169" s="9">
        <f t="shared" si="37"/>
        <v>2.2790618581514356E-2</v>
      </c>
    </row>
    <row r="1170" spans="1:9" x14ac:dyDescent="0.3">
      <c r="A1170" s="3" t="s">
        <v>42</v>
      </c>
      <c r="B1170" s="2">
        <v>43862</v>
      </c>
      <c r="C1170" s="7">
        <v>0.92865477504020399</v>
      </c>
      <c r="D1170" s="7">
        <v>2.0903756614737899E-2</v>
      </c>
      <c r="E1170" s="7">
        <v>1.5413074805655999E-3</v>
      </c>
      <c r="F1170" s="7">
        <v>0.86516648380480798</v>
      </c>
      <c r="G1170" s="7">
        <v>0.112388452099888</v>
      </c>
      <c r="H1170" s="9">
        <f t="shared" si="36"/>
        <v>2.2445064095303498E-2</v>
      </c>
      <c r="I1170" s="9">
        <f t="shared" si="37"/>
        <v>2.3591534464401116E-2</v>
      </c>
    </row>
    <row r="1171" spans="1:9" x14ac:dyDescent="0.3">
      <c r="A1171" s="3" t="s">
        <v>42</v>
      </c>
      <c r="B1171" s="2">
        <v>43891</v>
      </c>
      <c r="C1171" s="7">
        <v>0.91239603017137205</v>
      </c>
      <c r="D1171" s="7">
        <v>1.4601789791921499E-2</v>
      </c>
      <c r="E1171" s="7">
        <v>7.3158451625874503E-4</v>
      </c>
      <c r="F1171" s="7">
        <v>0.88439783626569901</v>
      </c>
      <c r="G1171" s="7">
        <v>0.100268789426121</v>
      </c>
      <c r="H1171" s="9">
        <f t="shared" si="36"/>
        <v>1.5333374308180244E-2</v>
      </c>
      <c r="I1171" s="9">
        <f t="shared" si="37"/>
        <v>1.624226458909073E-2</v>
      </c>
    </row>
    <row r="1172" spans="1:9" x14ac:dyDescent="0.3">
      <c r="A1172" s="3" t="s">
        <v>42</v>
      </c>
      <c r="B1172" s="2">
        <v>43922</v>
      </c>
      <c r="C1172" s="7">
        <v>0.64450627541676597</v>
      </c>
      <c r="D1172" s="7">
        <v>3.0301216977811E-3</v>
      </c>
      <c r="E1172" s="7">
        <v>1.46139660146276E-3</v>
      </c>
      <c r="F1172" s="7">
        <v>0.86772871476813596</v>
      </c>
      <c r="G1172" s="7">
        <v>0.127779766932621</v>
      </c>
      <c r="H1172" s="9">
        <f t="shared" si="36"/>
        <v>4.4915182992438605E-3</v>
      </c>
      <c r="I1172" s="9">
        <f t="shared" si="37"/>
        <v>3.4798632765866903E-3</v>
      </c>
    </row>
    <row r="1173" spans="1:9" x14ac:dyDescent="0.3">
      <c r="A1173" s="3" t="s">
        <v>42</v>
      </c>
      <c r="B1173" s="2">
        <v>43952</v>
      </c>
      <c r="C1173" s="7">
        <v>0.78702753170031203</v>
      </c>
      <c r="D1173" s="7">
        <v>2.8283487160059798E-3</v>
      </c>
      <c r="E1173" s="7">
        <v>2.3069457776306798E-3</v>
      </c>
      <c r="F1173" s="7">
        <v>0.86321513261767902</v>
      </c>
      <c r="G1173" s="7">
        <v>0.13164957288868501</v>
      </c>
      <c r="H1173" s="9">
        <f t="shared" si="36"/>
        <v>5.1352944936366596E-3</v>
      </c>
      <c r="I1173" s="9">
        <f t="shared" si="37"/>
        <v>3.2658276137017906E-3</v>
      </c>
    </row>
    <row r="1174" spans="1:9" x14ac:dyDescent="0.3">
      <c r="A1174" s="3" t="s">
        <v>42</v>
      </c>
      <c r="B1174" s="2">
        <v>43983</v>
      </c>
      <c r="C1174" s="7">
        <v>0.94562156694699995</v>
      </c>
      <c r="D1174" s="7">
        <v>9.6532593699014801E-3</v>
      </c>
      <c r="E1174" s="7">
        <v>1.78061869268317E-3</v>
      </c>
      <c r="F1174" s="7">
        <v>0.86172926488537605</v>
      </c>
      <c r="G1174" s="7">
        <v>0.12683685705203901</v>
      </c>
      <c r="H1174" s="9">
        <f t="shared" si="36"/>
        <v>1.1433878062584651E-2</v>
      </c>
      <c r="I1174" s="9">
        <f t="shared" si="37"/>
        <v>1.10780961302289E-2</v>
      </c>
    </row>
    <row r="1175" spans="1:9" x14ac:dyDescent="0.3">
      <c r="A1175" s="3" t="s">
        <v>42</v>
      </c>
      <c r="B1175" s="2">
        <v>44013</v>
      </c>
      <c r="C1175" s="7">
        <v>1.1050859281043</v>
      </c>
      <c r="D1175" s="7">
        <v>1.70392685708863E-2</v>
      </c>
      <c r="E1175" s="7">
        <v>1.34975189911595E-3</v>
      </c>
      <c r="F1175" s="7">
        <v>0.85976149313632799</v>
      </c>
      <c r="G1175" s="7">
        <v>0.12184948639366899</v>
      </c>
      <c r="H1175" s="9">
        <f t="shared" si="36"/>
        <v>1.8389020470002251E-2</v>
      </c>
      <c r="I1175" s="9">
        <f t="shared" si="37"/>
        <v>1.9433455483899475E-2</v>
      </c>
    </row>
    <row r="1176" spans="1:9" x14ac:dyDescent="0.3">
      <c r="A1176" s="3" t="s">
        <v>42</v>
      </c>
      <c r="B1176" s="2">
        <v>44044</v>
      </c>
      <c r="C1176" s="7">
        <v>1.1167948484721399</v>
      </c>
      <c r="D1176" s="7">
        <v>2.04404770779422E-2</v>
      </c>
      <c r="E1176" s="7">
        <v>1.2991542826569899E-3</v>
      </c>
      <c r="F1176" s="7">
        <v>0.87095512284535503</v>
      </c>
      <c r="G1176" s="7">
        <v>0.107305245794045</v>
      </c>
      <c r="H1176" s="9">
        <f t="shared" si="36"/>
        <v>2.1739631360599188E-2</v>
      </c>
      <c r="I1176" s="9">
        <f t="shared" si="37"/>
        <v>2.2930870513272739E-2</v>
      </c>
    </row>
    <row r="1177" spans="1:9" x14ac:dyDescent="0.3">
      <c r="A1177" s="3" t="s">
        <v>42</v>
      </c>
      <c r="B1177" s="2">
        <v>44075</v>
      </c>
      <c r="C1177" s="7">
        <v>1.04788656651374</v>
      </c>
      <c r="D1177" s="7">
        <v>1.7223120943294399E-2</v>
      </c>
      <c r="E1177" s="7">
        <v>1.0450082504779099E-3</v>
      </c>
      <c r="F1177" s="7">
        <v>0.86679238323334595</v>
      </c>
      <c r="G1177" s="7">
        <v>0.114939487572882</v>
      </c>
      <c r="H1177" s="9">
        <f t="shared" si="36"/>
        <v>1.8268129193772308E-2</v>
      </c>
      <c r="I1177" s="9">
        <f t="shared" si="37"/>
        <v>1.9482826785188312E-2</v>
      </c>
    </row>
    <row r="1178" spans="1:9" x14ac:dyDescent="0.3">
      <c r="A1178" s="3" t="s">
        <v>42</v>
      </c>
      <c r="B1178" s="2">
        <v>44105</v>
      </c>
      <c r="C1178" s="7">
        <v>1.1052546495058599</v>
      </c>
      <c r="D1178" s="7">
        <v>1.81196925869716E-2</v>
      </c>
      <c r="E1178" s="7">
        <v>1.67022944205488E-3</v>
      </c>
      <c r="F1178" s="7">
        <v>0.86292062067960396</v>
      </c>
      <c r="G1178" s="7">
        <v>0.117289457291369</v>
      </c>
      <c r="H1178" s="9">
        <f t="shared" si="36"/>
        <v>1.9789922029026481E-2</v>
      </c>
      <c r="I1178" s="9">
        <f t="shared" si="37"/>
        <v>2.0566246872166839E-2</v>
      </c>
    </row>
    <row r="1179" spans="1:9" x14ac:dyDescent="0.3">
      <c r="A1179" s="3" t="s">
        <v>42</v>
      </c>
      <c r="B1179" s="2">
        <v>44136</v>
      </c>
      <c r="C1179" s="7">
        <v>0.92928681028963001</v>
      </c>
      <c r="D1179" s="7">
        <v>8.95858640295699E-3</v>
      </c>
      <c r="E1179" s="7">
        <v>3.32472151854842E-3</v>
      </c>
      <c r="F1179" s="7">
        <v>0.84860980638467998</v>
      </c>
      <c r="G1179" s="7">
        <v>0.13910688569381399</v>
      </c>
      <c r="H1179" s="9">
        <f t="shared" si="36"/>
        <v>1.228330792150541E-2</v>
      </c>
      <c r="I1179" s="9">
        <f t="shared" si="37"/>
        <v>1.0446497886700263E-2</v>
      </c>
    </row>
    <row r="1180" spans="1:9" x14ac:dyDescent="0.3">
      <c r="A1180" s="3" t="s">
        <v>42</v>
      </c>
      <c r="B1180" s="2">
        <v>44166</v>
      </c>
      <c r="C1180" s="7">
        <v>1.2119268720590299</v>
      </c>
      <c r="D1180" s="7">
        <v>2.8488287610785101E-2</v>
      </c>
      <c r="E1180" s="7">
        <v>1.77528364883266E-3</v>
      </c>
      <c r="F1180" s="7">
        <v>0.88013130696016695</v>
      </c>
      <c r="G1180" s="7">
        <v>8.9605121780214902E-2</v>
      </c>
      <c r="H1180" s="9">
        <f t="shared" si="36"/>
        <v>3.0263571259617761E-2</v>
      </c>
      <c r="I1180" s="9">
        <f t="shared" si="37"/>
        <v>3.1353371400973586E-2</v>
      </c>
    </row>
    <row r="1181" spans="1:9" x14ac:dyDescent="0.3">
      <c r="A1181" s="3" t="s">
        <v>42</v>
      </c>
      <c r="B1181" s="2">
        <v>44197</v>
      </c>
      <c r="C1181" s="7">
        <v>0.74308265280215102</v>
      </c>
      <c r="D1181" s="7">
        <v>4.1975171924129098E-3</v>
      </c>
      <c r="E1181" s="7">
        <v>2.1647951083391898E-3</v>
      </c>
      <c r="F1181" s="7">
        <v>0.83736528586914805</v>
      </c>
      <c r="G1181" s="7">
        <v>0.15627240183009999</v>
      </c>
      <c r="H1181" s="9">
        <f t="shared" si="36"/>
        <v>6.3623123007520996E-3</v>
      </c>
      <c r="I1181" s="9">
        <f t="shared" si="37"/>
        <v>4.9877646411445042E-3</v>
      </c>
    </row>
    <row r="1182" spans="1:9" x14ac:dyDescent="0.3">
      <c r="A1182" s="3" t="s">
        <v>42</v>
      </c>
      <c r="B1182" s="2">
        <v>44228</v>
      </c>
      <c r="C1182" s="7">
        <v>0.76526129411278698</v>
      </c>
      <c r="D1182" s="7">
        <v>3.9906978447146902E-3</v>
      </c>
      <c r="E1182" s="7">
        <v>2.3085246291141099E-3</v>
      </c>
      <c r="F1182" s="7">
        <v>0.828702270687942</v>
      </c>
      <c r="G1182" s="7">
        <v>0.164998506838229</v>
      </c>
      <c r="H1182" s="9">
        <f t="shared" si="36"/>
        <v>6.2992224738288001E-3</v>
      </c>
      <c r="I1182" s="9">
        <f t="shared" si="37"/>
        <v>4.7925201671234988E-3</v>
      </c>
    </row>
    <row r="1183" spans="1:9" x14ac:dyDescent="0.3">
      <c r="A1183" s="3" t="s">
        <v>42</v>
      </c>
      <c r="B1183" s="2">
        <v>44256</v>
      </c>
      <c r="C1183" s="7">
        <v>0.93926016891601805</v>
      </c>
      <c r="D1183" s="7">
        <v>3.9215882848968901E-3</v>
      </c>
      <c r="E1183" s="7">
        <v>2.1058167008406398E-3</v>
      </c>
      <c r="F1183" s="7">
        <v>0.83649825036106396</v>
      </c>
      <c r="G1183" s="7">
        <v>0.15747434465319901</v>
      </c>
      <c r="H1183" s="9">
        <f t="shared" si="36"/>
        <v>6.0274049857375299E-3</v>
      </c>
      <c r="I1183" s="9">
        <f t="shared" si="37"/>
        <v>4.6662252657137917E-3</v>
      </c>
    </row>
    <row r="1184" spans="1:9" x14ac:dyDescent="0.3">
      <c r="A1184" s="3" t="s">
        <v>42</v>
      </c>
      <c r="B1184" s="2">
        <v>44287</v>
      </c>
      <c r="C1184" s="7">
        <v>1.10139261898704</v>
      </c>
      <c r="D1184" s="7">
        <v>1.50946111375088E-2</v>
      </c>
      <c r="E1184" s="7">
        <v>1.34685061507627E-3</v>
      </c>
      <c r="F1184" s="7">
        <v>0.86053908633822895</v>
      </c>
      <c r="G1184" s="7">
        <v>0.12301945190918601</v>
      </c>
      <c r="H1184" s="9">
        <f t="shared" si="36"/>
        <v>1.6441461752585072E-2</v>
      </c>
      <c r="I1184" s="9">
        <f t="shared" si="37"/>
        <v>1.7238499592949992E-2</v>
      </c>
    </row>
    <row r="1185" spans="1:9" x14ac:dyDescent="0.3">
      <c r="A1185" s="3" t="s">
        <v>42</v>
      </c>
      <c r="B1185" s="2">
        <v>44317</v>
      </c>
      <c r="C1185" s="7">
        <v>1.1777839534690699</v>
      </c>
      <c r="D1185" s="7">
        <v>1.9909935514765598E-2</v>
      </c>
      <c r="E1185" s="7">
        <v>1.8130915876240601E-3</v>
      </c>
      <c r="F1185" s="7">
        <v>0.86638964910385796</v>
      </c>
      <c r="G1185" s="7">
        <v>0.111887323793753</v>
      </c>
      <c r="H1185" s="9">
        <f t="shared" si="36"/>
        <v>2.1723027102389658E-2</v>
      </c>
      <c r="I1185" s="9">
        <f t="shared" si="37"/>
        <v>2.2464114685705153E-2</v>
      </c>
    </row>
    <row r="1186" spans="1:9" x14ac:dyDescent="0.3">
      <c r="A1186" s="3" t="s">
        <v>42</v>
      </c>
      <c r="B1186" s="2">
        <v>44348</v>
      </c>
      <c r="C1186" s="7">
        <v>1.1565020787093101</v>
      </c>
      <c r="D1186" s="7">
        <v>2.01301218496052E-2</v>
      </c>
      <c r="E1186" s="7">
        <v>1.77893322321328E-3</v>
      </c>
      <c r="F1186" s="7">
        <v>0.86868046864308002</v>
      </c>
      <c r="G1186" s="7">
        <v>0.109410476284101</v>
      </c>
      <c r="H1186" s="9">
        <f t="shared" si="36"/>
        <v>2.1909055072818481E-2</v>
      </c>
      <c r="I1186" s="9">
        <f t="shared" si="37"/>
        <v>2.2648382079298444E-2</v>
      </c>
    </row>
    <row r="1187" spans="1:9" x14ac:dyDescent="0.3">
      <c r="A1187" s="3" t="s">
        <v>42</v>
      </c>
      <c r="B1187" s="2">
        <v>44378</v>
      </c>
      <c r="C1187" s="7">
        <v>1.1955858018995</v>
      </c>
      <c r="D1187" s="7">
        <v>2.0154472156085401E-2</v>
      </c>
      <c r="E1187" s="7">
        <v>1.59749053502836E-3</v>
      </c>
      <c r="F1187" s="7">
        <v>0.86589758426305397</v>
      </c>
      <c r="G1187" s="7">
        <v>0.11235045304583299</v>
      </c>
      <c r="H1187" s="9">
        <f t="shared" si="36"/>
        <v>2.175196269111376E-2</v>
      </c>
      <c r="I1187" s="9">
        <f t="shared" si="37"/>
        <v>2.2746374786981476E-2</v>
      </c>
    </row>
    <row r="1188" spans="1:9" x14ac:dyDescent="0.3">
      <c r="A1188" s="3" t="s">
        <v>42</v>
      </c>
      <c r="B1188" s="2">
        <v>44409</v>
      </c>
      <c r="C1188" s="7">
        <v>1.19907383825151</v>
      </c>
      <c r="D1188" s="7">
        <v>2.2212322779753099E-2</v>
      </c>
      <c r="E1188" s="7">
        <v>1.23152032129467E-3</v>
      </c>
      <c r="F1188" s="7">
        <v>0.86545243344007505</v>
      </c>
      <c r="G1188" s="7">
        <v>0.11110372345887699</v>
      </c>
      <c r="H1188" s="9">
        <f t="shared" si="36"/>
        <v>2.344384310104777E-2</v>
      </c>
      <c r="I1188" s="9">
        <f t="shared" si="37"/>
        <v>2.5023323979140012E-2</v>
      </c>
    </row>
    <row r="1189" spans="1:9" x14ac:dyDescent="0.3">
      <c r="A1189" s="3" t="s">
        <v>42</v>
      </c>
      <c r="B1189" s="2">
        <v>44440</v>
      </c>
      <c r="C1189" s="7">
        <v>1.1487069166727</v>
      </c>
      <c r="D1189" s="7">
        <v>2.0518619705551501E-2</v>
      </c>
      <c r="E1189" s="7">
        <v>1.07931723057896E-3</v>
      </c>
      <c r="F1189" s="7">
        <v>0.86741955983233698</v>
      </c>
      <c r="G1189" s="7">
        <v>0.110982503231533</v>
      </c>
      <c r="H1189" s="9">
        <f t="shared" si="36"/>
        <v>2.1597936936130459E-2</v>
      </c>
      <c r="I1189" s="9">
        <f t="shared" si="37"/>
        <v>2.3108162458145509E-2</v>
      </c>
    </row>
    <row r="1190" spans="1:9" x14ac:dyDescent="0.3">
      <c r="A1190" s="3" t="s">
        <v>43</v>
      </c>
      <c r="B1190" s="2">
        <v>43466</v>
      </c>
      <c r="C1190" s="7">
        <v>0.89097938422805001</v>
      </c>
      <c r="D1190" s="7">
        <v>7.0011869321761594E-2</v>
      </c>
      <c r="E1190" s="7">
        <v>0.20866557323048199</v>
      </c>
      <c r="F1190" s="7">
        <v>0.28435973809751403</v>
      </c>
      <c r="G1190" s="7">
        <v>0.436962819350243</v>
      </c>
      <c r="H1190" s="9">
        <f t="shared" si="36"/>
        <v>0.27867744255224358</v>
      </c>
      <c r="I1190" s="9">
        <f t="shared" si="37"/>
        <v>0.19756624925914812</v>
      </c>
    </row>
    <row r="1191" spans="1:9" x14ac:dyDescent="0.3">
      <c r="A1191" s="3" t="s">
        <v>43</v>
      </c>
      <c r="B1191" s="2">
        <v>43497</v>
      </c>
      <c r="C1191" s="7">
        <v>0.84266580264352697</v>
      </c>
      <c r="D1191" s="7">
        <v>7.2884218871459197E-2</v>
      </c>
      <c r="E1191" s="7">
        <v>0.18855490080396101</v>
      </c>
      <c r="F1191" s="7">
        <v>0.30453796834706898</v>
      </c>
      <c r="G1191" s="7">
        <v>0.43402291197751097</v>
      </c>
      <c r="H1191" s="9">
        <f t="shared" si="36"/>
        <v>0.26143911967542022</v>
      </c>
      <c r="I1191" s="9">
        <f t="shared" si="37"/>
        <v>0.19311058369035178</v>
      </c>
    </row>
    <row r="1192" spans="1:9" x14ac:dyDescent="0.3">
      <c r="A1192" s="3" t="s">
        <v>43</v>
      </c>
      <c r="B1192" s="2">
        <v>43525</v>
      </c>
      <c r="C1192" s="7">
        <v>0.98352518225646701</v>
      </c>
      <c r="D1192" s="7">
        <v>7.6302084563999201E-2</v>
      </c>
      <c r="E1192" s="7">
        <v>0.17792696755964399</v>
      </c>
      <c r="F1192" s="7">
        <v>0.32135173762882302</v>
      </c>
      <c r="G1192" s="7">
        <v>0.42441921024753398</v>
      </c>
      <c r="H1192" s="9">
        <f t="shared" si="36"/>
        <v>0.25422905212364322</v>
      </c>
      <c r="I1192" s="9">
        <f t="shared" si="37"/>
        <v>0.19188067687426966</v>
      </c>
    </row>
    <row r="1193" spans="1:9" x14ac:dyDescent="0.3">
      <c r="A1193" s="3" t="s">
        <v>43</v>
      </c>
      <c r="B1193" s="2">
        <v>43556</v>
      </c>
      <c r="C1193" s="7">
        <v>0.94253018435783298</v>
      </c>
      <c r="D1193" s="7">
        <v>7.7988284361116697E-2</v>
      </c>
      <c r="E1193" s="7">
        <v>0.186824326856012</v>
      </c>
      <c r="F1193" s="7">
        <v>0.31933937536214502</v>
      </c>
      <c r="G1193" s="7">
        <v>0.41584801342072603</v>
      </c>
      <c r="H1193" s="9">
        <f t="shared" si="36"/>
        <v>0.26481261121712868</v>
      </c>
      <c r="I1193" s="9">
        <f t="shared" si="37"/>
        <v>0.19628204191833876</v>
      </c>
    </row>
    <row r="1194" spans="1:9" x14ac:dyDescent="0.3">
      <c r="A1194" s="3" t="s">
        <v>43</v>
      </c>
      <c r="B1194" s="2">
        <v>43586</v>
      </c>
      <c r="C1194" s="7">
        <v>0.98703332955777201</v>
      </c>
      <c r="D1194" s="7">
        <v>7.9614168099091095E-2</v>
      </c>
      <c r="E1194" s="7">
        <v>0.187043821820843</v>
      </c>
      <c r="F1194" s="7">
        <v>0.31462769236249599</v>
      </c>
      <c r="G1194" s="7">
        <v>0.41871431771757001</v>
      </c>
      <c r="H1194" s="9">
        <f t="shared" si="36"/>
        <v>0.26665798991993411</v>
      </c>
      <c r="I1194" s="9">
        <f t="shared" si="37"/>
        <v>0.20194245229534241</v>
      </c>
    </row>
    <row r="1195" spans="1:9" x14ac:dyDescent="0.3">
      <c r="A1195" s="3" t="s">
        <v>43</v>
      </c>
      <c r="B1195" s="2">
        <v>43617</v>
      </c>
      <c r="C1195" s="7">
        <v>0.95156887320013495</v>
      </c>
      <c r="D1195" s="7">
        <v>8.0502310330081595E-2</v>
      </c>
      <c r="E1195" s="7">
        <v>0.188445938200865</v>
      </c>
      <c r="F1195" s="7">
        <v>0.31262397259170199</v>
      </c>
      <c r="G1195" s="7">
        <v>0.418427778877352</v>
      </c>
      <c r="H1195" s="9">
        <f t="shared" si="36"/>
        <v>0.26894824853094657</v>
      </c>
      <c r="I1195" s="9">
        <f t="shared" si="37"/>
        <v>0.20477468393050266</v>
      </c>
    </row>
    <row r="1196" spans="1:9" x14ac:dyDescent="0.3">
      <c r="A1196" s="3" t="s">
        <v>43</v>
      </c>
      <c r="B1196" s="2">
        <v>43647</v>
      </c>
      <c r="C1196" s="7">
        <v>0.96712374141907997</v>
      </c>
      <c r="D1196" s="7">
        <v>8.0540399807260604E-2</v>
      </c>
      <c r="E1196" s="7">
        <v>0.19356685088171</v>
      </c>
      <c r="F1196" s="7">
        <v>0.32258979682482503</v>
      </c>
      <c r="G1196" s="7">
        <v>0.40330295248620401</v>
      </c>
      <c r="H1196" s="9">
        <f t="shared" si="36"/>
        <v>0.27410725068897057</v>
      </c>
      <c r="I1196" s="9">
        <f t="shared" si="37"/>
        <v>0.19978756362120231</v>
      </c>
    </row>
    <row r="1197" spans="1:9" x14ac:dyDescent="0.3">
      <c r="A1197" s="3" t="s">
        <v>43</v>
      </c>
      <c r="B1197" s="2">
        <v>43678</v>
      </c>
      <c r="C1197" s="7">
        <v>0.95609296244215003</v>
      </c>
      <c r="D1197" s="7">
        <v>8.3172828851771102E-2</v>
      </c>
      <c r="E1197" s="7">
        <v>0.18857835039947399</v>
      </c>
      <c r="F1197" s="7">
        <v>0.32214592548010701</v>
      </c>
      <c r="G1197" s="7">
        <v>0.40610289526864801</v>
      </c>
      <c r="H1197" s="9">
        <f t="shared" si="36"/>
        <v>0.27175117925124509</v>
      </c>
      <c r="I1197" s="9">
        <f t="shared" si="37"/>
        <v>0.20520350455747366</v>
      </c>
    </row>
    <row r="1198" spans="1:9" x14ac:dyDescent="0.3">
      <c r="A1198" s="3" t="s">
        <v>43</v>
      </c>
      <c r="B1198" s="2">
        <v>43709</v>
      </c>
      <c r="C1198" s="7">
        <v>0.92162406524382801</v>
      </c>
      <c r="D1198" s="7">
        <v>7.6668304086215E-2</v>
      </c>
      <c r="E1198" s="7">
        <v>0.19064360387756099</v>
      </c>
      <c r="F1198" s="7">
        <v>0.31613705744699699</v>
      </c>
      <c r="G1198" s="7">
        <v>0.41655103458922699</v>
      </c>
      <c r="H1198" s="9">
        <f t="shared" si="36"/>
        <v>0.26731190796377602</v>
      </c>
      <c r="I1198" s="9">
        <f t="shared" si="37"/>
        <v>0.19518140940582002</v>
      </c>
    </row>
    <row r="1199" spans="1:9" x14ac:dyDescent="0.3">
      <c r="A1199" s="3" t="s">
        <v>43</v>
      </c>
      <c r="B1199" s="2">
        <v>43739</v>
      </c>
      <c r="C1199" s="7">
        <v>0.99240205514723601</v>
      </c>
      <c r="D1199" s="7">
        <v>7.8335394494569499E-2</v>
      </c>
      <c r="E1199" s="7">
        <v>0.19162087807891701</v>
      </c>
      <c r="F1199" s="7">
        <v>0.30405618305017201</v>
      </c>
      <c r="G1199" s="7">
        <v>0.42598754437634201</v>
      </c>
      <c r="H1199" s="9">
        <f t="shared" si="36"/>
        <v>0.26995627257348653</v>
      </c>
      <c r="I1199" s="9">
        <f t="shared" si="37"/>
        <v>0.2048564850657672</v>
      </c>
    </row>
    <row r="1200" spans="1:9" x14ac:dyDescent="0.3">
      <c r="A1200" s="3" t="s">
        <v>43</v>
      </c>
      <c r="B1200" s="2">
        <v>43770</v>
      </c>
      <c r="C1200" s="7">
        <v>1.2397883649828401</v>
      </c>
      <c r="D1200" s="7">
        <v>7.5685114005635504E-2</v>
      </c>
      <c r="E1200" s="7">
        <v>0.234889874475918</v>
      </c>
      <c r="F1200" s="7">
        <v>0.26383566479777898</v>
      </c>
      <c r="G1200" s="7">
        <v>0.425589346720668</v>
      </c>
      <c r="H1200" s="9">
        <f t="shared" si="36"/>
        <v>0.31057498848155352</v>
      </c>
      <c r="I1200" s="9">
        <f t="shared" si="37"/>
        <v>0.22291747289333905</v>
      </c>
    </row>
    <row r="1201" spans="1:9" x14ac:dyDescent="0.3">
      <c r="A1201" s="3" t="s">
        <v>43</v>
      </c>
      <c r="B1201" s="2">
        <v>43800</v>
      </c>
      <c r="C1201" s="7">
        <v>1.32466605452108</v>
      </c>
      <c r="D1201" s="7">
        <v>9.83464776909376E-2</v>
      </c>
      <c r="E1201" s="7">
        <v>0.21842936533191001</v>
      </c>
      <c r="F1201" s="7">
        <v>0.28054044457007798</v>
      </c>
      <c r="G1201" s="7">
        <v>0.40268371240707401</v>
      </c>
      <c r="H1201" s="9">
        <f t="shared" si="36"/>
        <v>0.31677584302284761</v>
      </c>
      <c r="I1201" s="9">
        <f t="shared" si="37"/>
        <v>0.25956683092689753</v>
      </c>
    </row>
    <row r="1202" spans="1:9" x14ac:dyDescent="0.3">
      <c r="A1202" s="3" t="s">
        <v>43</v>
      </c>
      <c r="B1202" s="2">
        <v>43831</v>
      </c>
      <c r="C1202" s="7">
        <v>0.92566278891090004</v>
      </c>
      <c r="D1202" s="7">
        <v>7.0845118076955094E-2</v>
      </c>
      <c r="E1202" s="7">
        <v>0.19807443316296999</v>
      </c>
      <c r="F1202" s="7">
        <v>0.29271838265641498</v>
      </c>
      <c r="G1202" s="7">
        <v>0.43836206610366002</v>
      </c>
      <c r="H1202" s="9">
        <f t="shared" si="36"/>
        <v>0.26891955123992506</v>
      </c>
      <c r="I1202" s="9">
        <f t="shared" si="37"/>
        <v>0.19486312001630612</v>
      </c>
    </row>
    <row r="1203" spans="1:9" x14ac:dyDescent="0.3">
      <c r="A1203" s="3" t="s">
        <v>43</v>
      </c>
      <c r="B1203" s="2">
        <v>43862</v>
      </c>
      <c r="C1203" s="7">
        <v>0.89958091028866205</v>
      </c>
      <c r="D1203" s="7">
        <v>7.4740249906953493E-2</v>
      </c>
      <c r="E1203" s="7">
        <v>0.180189957011027</v>
      </c>
      <c r="F1203" s="7">
        <v>0.30556655278982903</v>
      </c>
      <c r="G1203" s="7">
        <v>0.43950324029219001</v>
      </c>
      <c r="H1203" s="9">
        <f t="shared" si="36"/>
        <v>0.25493020691798052</v>
      </c>
      <c r="I1203" s="9">
        <f t="shared" si="37"/>
        <v>0.19652619773552585</v>
      </c>
    </row>
    <row r="1204" spans="1:9" x14ac:dyDescent="0.3">
      <c r="A1204" s="3" t="s">
        <v>43</v>
      </c>
      <c r="B1204" s="2">
        <v>43891</v>
      </c>
      <c r="C1204" s="7">
        <v>1.09774419821035</v>
      </c>
      <c r="D1204" s="7">
        <v>4.0346277933687898E-2</v>
      </c>
      <c r="E1204" s="7">
        <v>0.25119138284595199</v>
      </c>
      <c r="F1204" s="7">
        <v>0.222172992111828</v>
      </c>
      <c r="G1204" s="7">
        <v>0.486289347108532</v>
      </c>
      <c r="H1204" s="9">
        <f t="shared" si="36"/>
        <v>0.29153766077963988</v>
      </c>
      <c r="I1204" s="9">
        <f t="shared" si="37"/>
        <v>0.1536888241640037</v>
      </c>
    </row>
    <row r="1205" spans="1:9" x14ac:dyDescent="0.3">
      <c r="A1205" s="3" t="s">
        <v>43</v>
      </c>
      <c r="B1205" s="2">
        <v>43922</v>
      </c>
      <c r="C1205" s="7">
        <v>1.49338401535753</v>
      </c>
      <c r="D1205" s="7">
        <v>7.8769570876210497E-3</v>
      </c>
      <c r="E1205" s="7">
        <v>0.35908950726570199</v>
      </c>
      <c r="F1205" s="7">
        <v>7.99423671588365E-2</v>
      </c>
      <c r="G1205" s="7">
        <v>0.55309116848784101</v>
      </c>
      <c r="H1205" s="9">
        <f t="shared" si="36"/>
        <v>0.36696646435332303</v>
      </c>
      <c r="I1205" s="9">
        <f t="shared" si="37"/>
        <v>8.9695031876071279E-2</v>
      </c>
    </row>
    <row r="1206" spans="1:9" x14ac:dyDescent="0.3">
      <c r="A1206" s="3" t="s">
        <v>43</v>
      </c>
      <c r="B1206" s="2">
        <v>43952</v>
      </c>
      <c r="C1206" s="7">
        <v>1.7402817637977701</v>
      </c>
      <c r="D1206" s="7">
        <v>9.5204389226605894E-3</v>
      </c>
      <c r="E1206" s="7">
        <v>0.359854495314476</v>
      </c>
      <c r="F1206" s="7">
        <v>9.0589781753654203E-2</v>
      </c>
      <c r="G1206" s="7">
        <v>0.54003528400920997</v>
      </c>
      <c r="H1206" s="9">
        <f t="shared" si="36"/>
        <v>0.36937493423713658</v>
      </c>
      <c r="I1206" s="9">
        <f t="shared" si="37"/>
        <v>9.5099569837558476E-2</v>
      </c>
    </row>
    <row r="1207" spans="1:9" x14ac:dyDescent="0.3">
      <c r="A1207" s="3" t="s">
        <v>43</v>
      </c>
      <c r="B1207" s="2">
        <v>43983</v>
      </c>
      <c r="C1207" s="7">
        <v>1.70356664977106</v>
      </c>
      <c r="D1207" s="7">
        <v>1.6973579365581401E-2</v>
      </c>
      <c r="E1207" s="7">
        <v>0.34307424631043398</v>
      </c>
      <c r="F1207" s="7">
        <v>0.127060313777796</v>
      </c>
      <c r="G1207" s="7">
        <v>0.51289186054618896</v>
      </c>
      <c r="H1207" s="9">
        <f t="shared" si="36"/>
        <v>0.3600478256760154</v>
      </c>
      <c r="I1207" s="9">
        <f t="shared" si="37"/>
        <v>0.11784434201667511</v>
      </c>
    </row>
    <row r="1208" spans="1:9" x14ac:dyDescent="0.3">
      <c r="A1208" s="3" t="s">
        <v>43</v>
      </c>
      <c r="B1208" s="2">
        <v>44013</v>
      </c>
      <c r="C1208" s="7">
        <v>1.5574707710867499</v>
      </c>
      <c r="D1208" s="7">
        <v>3.04138382841883E-2</v>
      </c>
      <c r="E1208" s="7">
        <v>0.30118040376163102</v>
      </c>
      <c r="F1208" s="7">
        <v>0.169969737470232</v>
      </c>
      <c r="G1208" s="7">
        <v>0.49843602048394903</v>
      </c>
      <c r="H1208" s="9">
        <f t="shared" si="36"/>
        <v>0.33159424204581933</v>
      </c>
      <c r="I1208" s="9">
        <f t="shared" si="37"/>
        <v>0.1517780994259825</v>
      </c>
    </row>
    <row r="1209" spans="1:9" x14ac:dyDescent="0.3">
      <c r="A1209" s="3" t="s">
        <v>43</v>
      </c>
      <c r="B1209" s="2">
        <v>44044</v>
      </c>
      <c r="C1209" s="7">
        <v>1.5682183819222699</v>
      </c>
      <c r="D1209" s="7">
        <v>3.6017076551160702E-2</v>
      </c>
      <c r="E1209" s="7">
        <v>0.29341233662782201</v>
      </c>
      <c r="F1209" s="7">
        <v>0.18038928038336399</v>
      </c>
      <c r="G1209" s="7">
        <v>0.49018130643765301</v>
      </c>
      <c r="H1209" s="9">
        <f t="shared" si="36"/>
        <v>0.32942941317898272</v>
      </c>
      <c r="I1209" s="9">
        <f t="shared" si="37"/>
        <v>0.16643261806795226</v>
      </c>
    </row>
    <row r="1210" spans="1:9" x14ac:dyDescent="0.3">
      <c r="A1210" s="3" t="s">
        <v>43</v>
      </c>
      <c r="B1210" s="2">
        <v>44075</v>
      </c>
      <c r="C1210" s="7">
        <v>1.5480161409077799</v>
      </c>
      <c r="D1210" s="7">
        <v>3.30479594757081E-2</v>
      </c>
      <c r="E1210" s="7">
        <v>0.30007628522419799</v>
      </c>
      <c r="F1210" s="7">
        <v>0.174933399917925</v>
      </c>
      <c r="G1210" s="7">
        <v>0.49194235538216902</v>
      </c>
      <c r="H1210" s="9">
        <f t="shared" si="36"/>
        <v>0.33312424469990609</v>
      </c>
      <c r="I1210" s="9">
        <f t="shared" si="37"/>
        <v>0.15889866078411541</v>
      </c>
    </row>
    <row r="1211" spans="1:9" x14ac:dyDescent="0.3">
      <c r="A1211" s="3" t="s">
        <v>43</v>
      </c>
      <c r="B1211" s="2">
        <v>44105</v>
      </c>
      <c r="C1211" s="7">
        <v>1.63052524822657</v>
      </c>
      <c r="D1211" s="7">
        <v>3.72971364618618E-2</v>
      </c>
      <c r="E1211" s="7">
        <v>0.28792514899900401</v>
      </c>
      <c r="F1211" s="7">
        <v>0.17815494156865</v>
      </c>
      <c r="G1211" s="7">
        <v>0.49662277297048402</v>
      </c>
      <c r="H1211" s="9">
        <f t="shared" si="36"/>
        <v>0.32522228546086579</v>
      </c>
      <c r="I1211" s="9">
        <f t="shared" si="37"/>
        <v>0.17311105468465182</v>
      </c>
    </row>
    <row r="1212" spans="1:9" x14ac:dyDescent="0.3">
      <c r="A1212" s="3" t="s">
        <v>43</v>
      </c>
      <c r="B1212" s="2">
        <v>44136</v>
      </c>
      <c r="C1212" s="7">
        <v>2.13677803971783</v>
      </c>
      <c r="D1212" s="7">
        <v>1.23677131298549E-2</v>
      </c>
      <c r="E1212" s="7">
        <v>0.37456386681562898</v>
      </c>
      <c r="F1212" s="7">
        <v>9.0862331784602499E-2</v>
      </c>
      <c r="G1212" s="7">
        <v>0.52220608826991399</v>
      </c>
      <c r="H1212" s="9">
        <f t="shared" si="36"/>
        <v>0.38693157994548388</v>
      </c>
      <c r="I1212" s="9">
        <f t="shared" si="37"/>
        <v>0.11980730164462806</v>
      </c>
    </row>
    <row r="1213" spans="1:9" x14ac:dyDescent="0.3">
      <c r="A1213" s="3" t="s">
        <v>43</v>
      </c>
      <c r="B1213" s="2">
        <v>44166</v>
      </c>
      <c r="C1213" s="7">
        <v>2.28855810092811</v>
      </c>
      <c r="D1213" s="7">
        <v>3.0310080871777199E-2</v>
      </c>
      <c r="E1213" s="7">
        <v>0.34988319482220398</v>
      </c>
      <c r="F1213" s="7">
        <v>0.12204818748815301</v>
      </c>
      <c r="G1213" s="7">
        <v>0.49775853681786603</v>
      </c>
      <c r="H1213" s="9">
        <f t="shared" si="36"/>
        <v>0.3801932756939812</v>
      </c>
      <c r="I1213" s="9">
        <f t="shared" si="37"/>
        <v>0.19893952063154757</v>
      </c>
    </row>
    <row r="1214" spans="1:9" x14ac:dyDescent="0.3">
      <c r="A1214" s="3" t="s">
        <v>43</v>
      </c>
      <c r="B1214" s="2">
        <v>44197</v>
      </c>
      <c r="C1214" s="7">
        <v>1.6821476310043399</v>
      </c>
      <c r="D1214" s="7">
        <v>9.1550552440183303E-3</v>
      </c>
      <c r="E1214" s="7">
        <v>0.35717128598233</v>
      </c>
      <c r="F1214" s="7">
        <v>8.6219224424828697E-2</v>
      </c>
      <c r="G1214" s="7">
        <v>0.54745443434882302</v>
      </c>
      <c r="H1214" s="9">
        <f t="shared" si="36"/>
        <v>0.36632634122634833</v>
      </c>
      <c r="I1214" s="9">
        <f t="shared" si="37"/>
        <v>9.5990819283836015E-2</v>
      </c>
    </row>
    <row r="1215" spans="1:9" x14ac:dyDescent="0.3">
      <c r="A1215" s="3" t="s">
        <v>43</v>
      </c>
      <c r="B1215" s="2">
        <v>44228</v>
      </c>
      <c r="C1215" s="7">
        <v>1.5625699970998299</v>
      </c>
      <c r="D1215" s="7">
        <v>1.04654942173552E-2</v>
      </c>
      <c r="E1215" s="7">
        <v>0.35059278456639997</v>
      </c>
      <c r="F1215" s="7">
        <v>9.8295182555931407E-2</v>
      </c>
      <c r="G1215" s="7">
        <v>0.54064653866031298</v>
      </c>
      <c r="H1215" s="9">
        <f t="shared" si="36"/>
        <v>0.36105827878375518</v>
      </c>
      <c r="I1215" s="9">
        <f t="shared" si="37"/>
        <v>9.622498248305951E-2</v>
      </c>
    </row>
    <row r="1216" spans="1:9" x14ac:dyDescent="0.3">
      <c r="A1216" s="3" t="s">
        <v>43</v>
      </c>
      <c r="B1216" s="2">
        <v>44256</v>
      </c>
      <c r="C1216" s="7">
        <v>1.7117171756726199</v>
      </c>
      <c r="D1216" s="7">
        <v>1.1470155538537599E-2</v>
      </c>
      <c r="E1216" s="7">
        <v>0.34161274218329901</v>
      </c>
      <c r="F1216" s="7">
        <v>0.111411505856626</v>
      </c>
      <c r="G1216" s="7">
        <v>0.53550559642153805</v>
      </c>
      <c r="H1216" s="9">
        <f t="shared" si="36"/>
        <v>0.3530828977218366</v>
      </c>
      <c r="I1216" s="9">
        <f t="shared" si="37"/>
        <v>9.3343102691717375E-2</v>
      </c>
    </row>
    <row r="1217" spans="1:9" x14ac:dyDescent="0.3">
      <c r="A1217" s="3" t="s">
        <v>43</v>
      </c>
      <c r="B1217" s="2">
        <v>44287</v>
      </c>
      <c r="C1217" s="7">
        <v>1.51552392399286</v>
      </c>
      <c r="D1217" s="7">
        <v>2.9900861961555E-2</v>
      </c>
      <c r="E1217" s="7">
        <v>0.29615368096661399</v>
      </c>
      <c r="F1217" s="7">
        <v>0.16767362285599299</v>
      </c>
      <c r="G1217" s="7">
        <v>0.50627183421583699</v>
      </c>
      <c r="H1217" s="9">
        <f t="shared" si="36"/>
        <v>0.32605454292816899</v>
      </c>
      <c r="I1217" s="9">
        <f t="shared" si="37"/>
        <v>0.15133969342836567</v>
      </c>
    </row>
    <row r="1218" spans="1:9" x14ac:dyDescent="0.3">
      <c r="A1218" s="3" t="s">
        <v>43</v>
      </c>
      <c r="B1218" s="2">
        <v>44317</v>
      </c>
      <c r="C1218" s="7">
        <v>1.5964114628339501</v>
      </c>
      <c r="D1218" s="7">
        <v>3.9294960898254398E-2</v>
      </c>
      <c r="E1218" s="7">
        <v>0.281542502751221</v>
      </c>
      <c r="F1218" s="7">
        <v>0.18658408013616301</v>
      </c>
      <c r="G1218" s="7">
        <v>0.49257845621436303</v>
      </c>
      <c r="H1218" s="9">
        <f t="shared" si="36"/>
        <v>0.32083746364947541</v>
      </c>
      <c r="I1218" s="9">
        <f t="shared" si="37"/>
        <v>0.17396461716103614</v>
      </c>
    </row>
    <row r="1219" spans="1:9" x14ac:dyDescent="0.3">
      <c r="A1219" s="3" t="s">
        <v>43</v>
      </c>
      <c r="B1219" s="2">
        <v>44348</v>
      </c>
      <c r="C1219" s="7">
        <v>1.4276849102345801</v>
      </c>
      <c r="D1219" s="7">
        <v>4.1450821913269202E-2</v>
      </c>
      <c r="E1219" s="7">
        <v>0.27081910606632398</v>
      </c>
      <c r="F1219" s="7">
        <v>0.195990089180756</v>
      </c>
      <c r="G1219" s="7">
        <v>0.49173998283965098</v>
      </c>
      <c r="H1219" s="9">
        <f t="shared" ref="H1219:H1282" si="38">D1219+E1219</f>
        <v>0.31226992797959319</v>
      </c>
      <c r="I1219" s="9">
        <f t="shared" ref="I1219:I1282" si="39">D1219/(D1219+F1219)</f>
        <v>0.17457320948728552</v>
      </c>
    </row>
    <row r="1220" spans="1:9" x14ac:dyDescent="0.3">
      <c r="A1220" s="3" t="s">
        <v>43</v>
      </c>
      <c r="B1220" s="2">
        <v>44378</v>
      </c>
      <c r="C1220" s="7">
        <v>1.4732250078048299</v>
      </c>
      <c r="D1220" s="7">
        <v>4.4742880264089797E-2</v>
      </c>
      <c r="E1220" s="7">
        <v>0.26134060854317398</v>
      </c>
      <c r="F1220" s="7">
        <v>0.20620711449846599</v>
      </c>
      <c r="G1220" s="7">
        <v>0.48770939669426999</v>
      </c>
      <c r="H1220" s="9">
        <f t="shared" si="38"/>
        <v>0.30608348880726377</v>
      </c>
      <c r="I1220" s="9">
        <f t="shared" si="39"/>
        <v>0.17829400756284006</v>
      </c>
    </row>
    <row r="1221" spans="1:9" x14ac:dyDescent="0.3">
      <c r="A1221" s="3" t="s">
        <v>43</v>
      </c>
      <c r="B1221" s="2">
        <v>44409</v>
      </c>
      <c r="C1221" s="7">
        <v>1.3718672826895899</v>
      </c>
      <c r="D1221" s="7">
        <v>5.2184010780539802E-2</v>
      </c>
      <c r="E1221" s="7">
        <v>0.24895817727012101</v>
      </c>
      <c r="F1221" s="7">
        <v>0.22157625669122399</v>
      </c>
      <c r="G1221" s="7">
        <v>0.477281555258115</v>
      </c>
      <c r="H1221" s="9">
        <f t="shared" si="38"/>
        <v>0.30114218805066084</v>
      </c>
      <c r="I1221" s="9">
        <f t="shared" si="39"/>
        <v>0.19061937388676087</v>
      </c>
    </row>
    <row r="1222" spans="1:9" x14ac:dyDescent="0.3">
      <c r="A1222" s="3" t="s">
        <v>43</v>
      </c>
      <c r="B1222" s="2">
        <v>44440</v>
      </c>
      <c r="C1222" s="7">
        <v>1.3220104096987999</v>
      </c>
      <c r="D1222" s="7">
        <v>4.7958582540594097E-2</v>
      </c>
      <c r="E1222" s="7">
        <v>0.25078890809783599</v>
      </c>
      <c r="F1222" s="7">
        <v>0.21974070346484401</v>
      </c>
      <c r="G1222" s="7">
        <v>0.48151180589672499</v>
      </c>
      <c r="H1222" s="9">
        <f t="shared" si="38"/>
        <v>0.29874749063843009</v>
      </c>
      <c r="I1222" s="9">
        <f t="shared" si="39"/>
        <v>0.17915095425252592</v>
      </c>
    </row>
    <row r="1223" spans="1:9" x14ac:dyDescent="0.3">
      <c r="A1223" s="3" t="s">
        <v>44</v>
      </c>
      <c r="B1223" s="2">
        <v>43466</v>
      </c>
      <c r="C1223" s="7">
        <v>0.84271921352947399</v>
      </c>
      <c r="D1223" s="7">
        <v>0.129079679991431</v>
      </c>
      <c r="E1223" s="7">
        <v>3.2427406653197197E-2</v>
      </c>
      <c r="F1223" s="7">
        <v>0.67676164757520496</v>
      </c>
      <c r="G1223" s="7">
        <v>0.161731265780167</v>
      </c>
      <c r="H1223" s="9">
        <f t="shared" si="38"/>
        <v>0.16150708664462821</v>
      </c>
      <c r="I1223" s="9">
        <f t="shared" si="39"/>
        <v>0.16018002003099951</v>
      </c>
    </row>
    <row r="1224" spans="1:9" x14ac:dyDescent="0.3">
      <c r="A1224" s="3" t="s">
        <v>44</v>
      </c>
      <c r="B1224" s="2">
        <v>43497</v>
      </c>
      <c r="C1224" s="7">
        <v>0.85547097573389996</v>
      </c>
      <c r="D1224" s="7">
        <v>0.13920804571376399</v>
      </c>
      <c r="E1224" s="7">
        <v>1.8750791873023299E-2</v>
      </c>
      <c r="F1224" s="7">
        <v>0.69221404838270395</v>
      </c>
      <c r="G1224" s="7">
        <v>0.149827114030508</v>
      </c>
      <c r="H1224" s="9">
        <f t="shared" si="38"/>
        <v>0.1579588375867873</v>
      </c>
      <c r="I1224" s="9">
        <f t="shared" si="39"/>
        <v>0.1674336617973157</v>
      </c>
    </row>
    <row r="1225" spans="1:9" x14ac:dyDescent="0.3">
      <c r="A1225" s="3" t="s">
        <v>44</v>
      </c>
      <c r="B1225" s="2">
        <v>43525</v>
      </c>
      <c r="C1225" s="7">
        <v>1.03150396250607</v>
      </c>
      <c r="D1225" s="7">
        <v>0.13145414124888899</v>
      </c>
      <c r="E1225" s="7">
        <v>1.7282640356067601E-2</v>
      </c>
      <c r="F1225" s="7">
        <v>0.69917438575694602</v>
      </c>
      <c r="G1225" s="7">
        <v>0.152088832638097</v>
      </c>
      <c r="H1225" s="9">
        <f t="shared" si="38"/>
        <v>0.1487367816049566</v>
      </c>
      <c r="I1225" s="9">
        <f t="shared" si="39"/>
        <v>0.15825864026454939</v>
      </c>
    </row>
    <row r="1226" spans="1:9" x14ac:dyDescent="0.3">
      <c r="A1226" s="3" t="s">
        <v>44</v>
      </c>
      <c r="B1226" s="2">
        <v>43556</v>
      </c>
      <c r="C1226" s="7">
        <v>0.97488909239451205</v>
      </c>
      <c r="D1226" s="7">
        <v>0.123051845113928</v>
      </c>
      <c r="E1226" s="7">
        <v>2.0653304604201599E-2</v>
      </c>
      <c r="F1226" s="7">
        <v>0.68860878579781004</v>
      </c>
      <c r="G1226" s="7">
        <v>0.16768606448406001</v>
      </c>
      <c r="H1226" s="9">
        <f t="shared" si="38"/>
        <v>0.14370514971812959</v>
      </c>
      <c r="I1226" s="9">
        <f t="shared" si="39"/>
        <v>0.15160504332420796</v>
      </c>
    </row>
    <row r="1227" spans="1:9" x14ac:dyDescent="0.3">
      <c r="A1227" s="3" t="s">
        <v>44</v>
      </c>
      <c r="B1227" s="2">
        <v>43586</v>
      </c>
      <c r="C1227" s="7">
        <v>1.03955261430664</v>
      </c>
      <c r="D1227" s="7">
        <v>0.135123673007645</v>
      </c>
      <c r="E1227" s="7">
        <v>1.6742822421101599E-2</v>
      </c>
      <c r="F1227" s="7">
        <v>0.68220491820248796</v>
      </c>
      <c r="G1227" s="7">
        <v>0.16592858636876601</v>
      </c>
      <c r="H1227" s="9">
        <f t="shared" si="38"/>
        <v>0.15186649542874658</v>
      </c>
      <c r="I1227" s="9">
        <f t="shared" si="39"/>
        <v>0.16532356075734669</v>
      </c>
    </row>
    <row r="1228" spans="1:9" x14ac:dyDescent="0.3">
      <c r="A1228" s="3" t="s">
        <v>44</v>
      </c>
      <c r="B1228" s="2">
        <v>43617</v>
      </c>
      <c r="C1228" s="7">
        <v>0.97781951793248101</v>
      </c>
      <c r="D1228" s="7">
        <v>0.129432095408267</v>
      </c>
      <c r="E1228" s="7">
        <v>1.53148506850776E-2</v>
      </c>
      <c r="F1228" s="7">
        <v>0.69695436815749101</v>
      </c>
      <c r="G1228" s="7">
        <v>0.158298685749164</v>
      </c>
      <c r="H1228" s="9">
        <f t="shared" si="38"/>
        <v>0.1447469460933446</v>
      </c>
      <c r="I1228" s="9">
        <f t="shared" si="39"/>
        <v>0.15662417175831159</v>
      </c>
    </row>
    <row r="1229" spans="1:9" x14ac:dyDescent="0.3">
      <c r="A1229" s="3" t="s">
        <v>44</v>
      </c>
      <c r="B1229" s="2">
        <v>43647</v>
      </c>
      <c r="C1229" s="7">
        <v>1.0134853045997501</v>
      </c>
      <c r="D1229" s="7">
        <v>0.12390256631331099</v>
      </c>
      <c r="E1229" s="7">
        <v>1.6203872776786001E-2</v>
      </c>
      <c r="F1229" s="7">
        <v>0.68866253165478197</v>
      </c>
      <c r="G1229" s="7">
        <v>0.17123102925512099</v>
      </c>
      <c r="H1229" s="9">
        <f t="shared" si="38"/>
        <v>0.14010643909009698</v>
      </c>
      <c r="I1229" s="9">
        <f t="shared" si="39"/>
        <v>0.15248324918599479</v>
      </c>
    </row>
    <row r="1230" spans="1:9" x14ac:dyDescent="0.3">
      <c r="A1230" s="3" t="s">
        <v>44</v>
      </c>
      <c r="B1230" s="2">
        <v>43678</v>
      </c>
      <c r="C1230" s="7">
        <v>1.0159166604266701</v>
      </c>
      <c r="D1230" s="7">
        <v>0.12616132885694101</v>
      </c>
      <c r="E1230" s="7">
        <v>2.1141849827514499E-2</v>
      </c>
      <c r="F1230" s="7">
        <v>0.69679199568607597</v>
      </c>
      <c r="G1230" s="7">
        <v>0.155904825629469</v>
      </c>
      <c r="H1230" s="9">
        <f t="shared" si="38"/>
        <v>0.1473031786844555</v>
      </c>
      <c r="I1230" s="9">
        <f t="shared" si="39"/>
        <v>0.15330314015925259</v>
      </c>
    </row>
    <row r="1231" spans="1:9" x14ac:dyDescent="0.3">
      <c r="A1231" s="3" t="s">
        <v>44</v>
      </c>
      <c r="B1231" s="2">
        <v>43709</v>
      </c>
      <c r="C1231" s="7">
        <v>0.96836524889914899</v>
      </c>
      <c r="D1231" s="7">
        <v>0.13169363090574901</v>
      </c>
      <c r="E1231" s="7">
        <v>2.5920191594202498E-2</v>
      </c>
      <c r="F1231" s="7">
        <v>0.69618880899715396</v>
      </c>
      <c r="G1231" s="7">
        <v>0.146197368502895</v>
      </c>
      <c r="H1231" s="9">
        <f t="shared" si="38"/>
        <v>0.15761382249995151</v>
      </c>
      <c r="I1231" s="9">
        <f t="shared" si="39"/>
        <v>0.15907286416317093</v>
      </c>
    </row>
    <row r="1232" spans="1:9" x14ac:dyDescent="0.3">
      <c r="A1232" s="3" t="s">
        <v>44</v>
      </c>
      <c r="B1232" s="2">
        <v>43739</v>
      </c>
      <c r="C1232" s="7">
        <v>1.02193088523003</v>
      </c>
      <c r="D1232" s="7">
        <v>0.14163047125872599</v>
      </c>
      <c r="E1232" s="7">
        <v>2.2571250053399401E-2</v>
      </c>
      <c r="F1232" s="7">
        <v>0.70511634325405304</v>
      </c>
      <c r="G1232" s="7">
        <v>0.13068193543382201</v>
      </c>
      <c r="H1232" s="9">
        <f t="shared" si="38"/>
        <v>0.1642017213121254</v>
      </c>
      <c r="I1232" s="9">
        <f t="shared" si="39"/>
        <v>0.16726425045982682</v>
      </c>
    </row>
    <row r="1233" spans="1:9" x14ac:dyDescent="0.3">
      <c r="A1233" s="3" t="s">
        <v>44</v>
      </c>
      <c r="B1233" s="2">
        <v>43770</v>
      </c>
      <c r="C1233" s="7">
        <v>1.0736655345764901</v>
      </c>
      <c r="D1233" s="7">
        <v>0.15251257071101501</v>
      </c>
      <c r="E1233" s="7">
        <v>1.7489535794259999E-2</v>
      </c>
      <c r="F1233" s="7">
        <v>0.69556543663359205</v>
      </c>
      <c r="G1233" s="7">
        <v>0.134432456861133</v>
      </c>
      <c r="H1233" s="9">
        <f t="shared" si="38"/>
        <v>0.170002106505275</v>
      </c>
      <c r="I1233" s="9">
        <f t="shared" si="39"/>
        <v>0.17983318679438792</v>
      </c>
    </row>
    <row r="1234" spans="1:9" x14ac:dyDescent="0.3">
      <c r="A1234" s="3" t="s">
        <v>44</v>
      </c>
      <c r="B1234" s="2">
        <v>43800</v>
      </c>
      <c r="C1234" s="7">
        <v>1.1846809898648401</v>
      </c>
      <c r="D1234" s="7">
        <v>0.16179892300107801</v>
      </c>
      <c r="E1234" s="7">
        <v>1.62328909003027E-2</v>
      </c>
      <c r="F1234" s="7">
        <v>0.70031105194316501</v>
      </c>
      <c r="G1234" s="7">
        <v>0.121657134155454</v>
      </c>
      <c r="H1234" s="9">
        <f t="shared" si="38"/>
        <v>0.1780318139013807</v>
      </c>
      <c r="I1234" s="9">
        <f t="shared" si="39"/>
        <v>0.18767782267168681</v>
      </c>
    </row>
    <row r="1235" spans="1:9" x14ac:dyDescent="0.3">
      <c r="A1235" s="3" t="s">
        <v>44</v>
      </c>
      <c r="B1235" s="2">
        <v>43831</v>
      </c>
      <c r="C1235" s="7">
        <v>0.91106911373743604</v>
      </c>
      <c r="D1235" s="7">
        <v>0.12712647143358999</v>
      </c>
      <c r="E1235" s="7">
        <v>3.0250362799076998E-2</v>
      </c>
      <c r="F1235" s="7">
        <v>0.68265806486534697</v>
      </c>
      <c r="G1235" s="7">
        <v>0.15996510090198501</v>
      </c>
      <c r="H1235" s="9">
        <f t="shared" si="38"/>
        <v>0.15737683423266699</v>
      </c>
      <c r="I1235" s="9">
        <f t="shared" si="39"/>
        <v>0.15698802055990418</v>
      </c>
    </row>
    <row r="1236" spans="1:9" x14ac:dyDescent="0.3">
      <c r="A1236" s="3" t="s">
        <v>44</v>
      </c>
      <c r="B1236" s="2">
        <v>43862</v>
      </c>
      <c r="C1236" s="7">
        <v>0.92131245791161798</v>
      </c>
      <c r="D1236" s="7">
        <v>0.138965724932372</v>
      </c>
      <c r="E1236" s="7">
        <v>1.86179451051088E-2</v>
      </c>
      <c r="F1236" s="7">
        <v>0.69952281172235597</v>
      </c>
      <c r="G1236" s="7">
        <v>0.142893518240163</v>
      </c>
      <c r="H1236" s="9">
        <f t="shared" si="38"/>
        <v>0.15758367003748081</v>
      </c>
      <c r="I1236" s="9">
        <f t="shared" si="39"/>
        <v>0.1657336014238143</v>
      </c>
    </row>
    <row r="1237" spans="1:9" x14ac:dyDescent="0.3">
      <c r="A1237" s="3" t="s">
        <v>44</v>
      </c>
      <c r="B1237" s="2">
        <v>43891</v>
      </c>
      <c r="C1237" s="7">
        <v>0.78717543402243095</v>
      </c>
      <c r="D1237" s="7">
        <v>9.8399591171052306E-2</v>
      </c>
      <c r="E1237" s="7">
        <v>1.4814068662702099E-2</v>
      </c>
      <c r="F1237" s="7">
        <v>0.75099921348822896</v>
      </c>
      <c r="G1237" s="7">
        <v>0.13578712667801701</v>
      </c>
      <c r="H1237" s="9">
        <f t="shared" si="38"/>
        <v>0.11321365983375441</v>
      </c>
      <c r="I1237" s="9">
        <f t="shared" si="39"/>
        <v>0.11584616158074681</v>
      </c>
    </row>
    <row r="1238" spans="1:9" x14ac:dyDescent="0.3">
      <c r="A1238" s="3" t="s">
        <v>44</v>
      </c>
      <c r="B1238" s="2">
        <v>43922</v>
      </c>
      <c r="C1238" s="7">
        <v>0.44822173703111601</v>
      </c>
      <c r="D1238" s="7">
        <v>1.8082737278571199E-2</v>
      </c>
      <c r="E1238" s="7">
        <v>2.47998237634681E-2</v>
      </c>
      <c r="F1238" s="7">
        <v>0.76149307906049002</v>
      </c>
      <c r="G1238" s="7">
        <v>0.19562435989747101</v>
      </c>
      <c r="H1238" s="9">
        <f t="shared" si="38"/>
        <v>4.2882561042039302E-2</v>
      </c>
      <c r="I1238" s="9">
        <f t="shared" si="39"/>
        <v>2.3195610868855462E-2</v>
      </c>
    </row>
    <row r="1239" spans="1:9" x14ac:dyDescent="0.3">
      <c r="A1239" s="3" t="s">
        <v>44</v>
      </c>
      <c r="B1239" s="2">
        <v>43952</v>
      </c>
      <c r="C1239" s="7">
        <v>0.54804376194225102</v>
      </c>
      <c r="D1239" s="7">
        <v>1.9148189103098699E-2</v>
      </c>
      <c r="E1239" s="7">
        <v>2.3155726238083301E-2</v>
      </c>
      <c r="F1239" s="7">
        <v>0.75578589259093099</v>
      </c>
      <c r="G1239" s="7">
        <v>0.20191019206788699</v>
      </c>
      <c r="H1239" s="9">
        <f t="shared" si="38"/>
        <v>4.2303915341181997E-2</v>
      </c>
      <c r="I1239" s="9">
        <f t="shared" si="39"/>
        <v>2.4709442461531915E-2</v>
      </c>
    </row>
    <row r="1240" spans="1:9" x14ac:dyDescent="0.3">
      <c r="A1240" s="3" t="s">
        <v>44</v>
      </c>
      <c r="B1240" s="2">
        <v>43983</v>
      </c>
      <c r="C1240" s="7">
        <v>0.73201839769574595</v>
      </c>
      <c r="D1240" s="7">
        <v>4.4333597769690598E-2</v>
      </c>
      <c r="E1240" s="7">
        <v>1.8415105690133899E-2</v>
      </c>
      <c r="F1240" s="7">
        <v>0.74060208929705096</v>
      </c>
      <c r="G1240" s="7">
        <v>0.19664920724312501</v>
      </c>
      <c r="H1240" s="9">
        <f t="shared" si="38"/>
        <v>6.2748703459824501E-2</v>
      </c>
      <c r="I1240" s="9">
        <f t="shared" si="39"/>
        <v>5.6480548024721161E-2</v>
      </c>
    </row>
    <row r="1241" spans="1:9" x14ac:dyDescent="0.3">
      <c r="A1241" s="3" t="s">
        <v>44</v>
      </c>
      <c r="B1241" s="2">
        <v>44013</v>
      </c>
      <c r="C1241" s="7">
        <v>1.0112571510031501</v>
      </c>
      <c r="D1241" s="7">
        <v>7.5063627202370295E-2</v>
      </c>
      <c r="E1241" s="7">
        <v>1.6411576261278701E-2</v>
      </c>
      <c r="F1241" s="7">
        <v>0.66758205246672397</v>
      </c>
      <c r="G1241" s="7">
        <v>0.24094274406962701</v>
      </c>
      <c r="H1241" s="9">
        <f t="shared" si="38"/>
        <v>9.1475203463648999E-2</v>
      </c>
      <c r="I1241" s="9">
        <f t="shared" si="39"/>
        <v>0.10107596294886804</v>
      </c>
    </row>
    <row r="1242" spans="1:9" x14ac:dyDescent="0.3">
      <c r="A1242" s="3" t="s">
        <v>44</v>
      </c>
      <c r="B1242" s="2">
        <v>44044</v>
      </c>
      <c r="C1242" s="7">
        <v>1.0225217793927199</v>
      </c>
      <c r="D1242" s="7">
        <v>9.9504167372163999E-2</v>
      </c>
      <c r="E1242" s="7">
        <v>1.51659453447801E-2</v>
      </c>
      <c r="F1242" s="7">
        <v>0.69331065425505201</v>
      </c>
      <c r="G1242" s="7">
        <v>0.192019233028004</v>
      </c>
      <c r="H1242" s="9">
        <f t="shared" si="38"/>
        <v>0.11467011271694411</v>
      </c>
      <c r="I1242" s="9">
        <f t="shared" si="39"/>
        <v>0.12550745099333066</v>
      </c>
    </row>
    <row r="1243" spans="1:9" x14ac:dyDescent="0.3">
      <c r="A1243" s="3" t="s">
        <v>44</v>
      </c>
      <c r="B1243" s="2">
        <v>44075</v>
      </c>
      <c r="C1243" s="7">
        <v>0.94356404589041998</v>
      </c>
      <c r="D1243" s="7">
        <v>9.4332948633143399E-2</v>
      </c>
      <c r="E1243" s="7">
        <v>1.7795047872032899E-2</v>
      </c>
      <c r="F1243" s="7">
        <v>0.71527409416213505</v>
      </c>
      <c r="G1243" s="7">
        <v>0.17259790933268801</v>
      </c>
      <c r="H1243" s="9">
        <f t="shared" si="38"/>
        <v>0.1121279965051763</v>
      </c>
      <c r="I1243" s="9">
        <f t="shared" si="39"/>
        <v>0.11651695655641293</v>
      </c>
    </row>
    <row r="1244" spans="1:9" x14ac:dyDescent="0.3">
      <c r="A1244" s="3" t="s">
        <v>44</v>
      </c>
      <c r="B1244" s="2">
        <v>44105</v>
      </c>
      <c r="C1244" s="7">
        <v>0.966645689389938</v>
      </c>
      <c r="D1244" s="7">
        <v>9.3266725239972204E-2</v>
      </c>
      <c r="E1244" s="7">
        <v>1.4294246038669399E-2</v>
      </c>
      <c r="F1244" s="7">
        <v>0.71736781409516304</v>
      </c>
      <c r="G1244" s="7">
        <v>0.17507121462619499</v>
      </c>
      <c r="H1244" s="9">
        <f t="shared" si="38"/>
        <v>0.1075609712786416</v>
      </c>
      <c r="I1244" s="9">
        <f t="shared" si="39"/>
        <v>0.115053974034301</v>
      </c>
    </row>
    <row r="1245" spans="1:9" x14ac:dyDescent="0.3">
      <c r="A1245" s="3" t="s">
        <v>44</v>
      </c>
      <c r="B1245" s="2">
        <v>44136</v>
      </c>
      <c r="C1245" s="7">
        <v>0.72868446364968398</v>
      </c>
      <c r="D1245" s="7">
        <v>5.1325238560124699E-2</v>
      </c>
      <c r="E1245" s="7">
        <v>2.3904543217216599E-2</v>
      </c>
      <c r="F1245" s="7">
        <v>0.69932451553202002</v>
      </c>
      <c r="G1245" s="7">
        <v>0.22544570269063899</v>
      </c>
      <c r="H1245" s="9">
        <f t="shared" si="38"/>
        <v>7.5229781777341298E-2</v>
      </c>
      <c r="I1245" s="9">
        <f t="shared" si="39"/>
        <v>6.8374416004703509E-2</v>
      </c>
    </row>
    <row r="1246" spans="1:9" x14ac:dyDescent="0.3">
      <c r="A1246" s="3" t="s">
        <v>44</v>
      </c>
      <c r="B1246" s="2">
        <v>44166</v>
      </c>
      <c r="C1246" s="7">
        <v>1.0121451289038299</v>
      </c>
      <c r="D1246" s="7">
        <v>0.100353257276821</v>
      </c>
      <c r="E1246" s="7">
        <v>1.3603236547959301E-2</v>
      </c>
      <c r="F1246" s="7">
        <v>0.73250278204465002</v>
      </c>
      <c r="G1246" s="7">
        <v>0.15354072413056999</v>
      </c>
      <c r="H1246" s="9">
        <f t="shared" si="38"/>
        <v>0.11395649382478029</v>
      </c>
      <c r="I1246" s="9">
        <f t="shared" si="39"/>
        <v>0.12049292139200785</v>
      </c>
    </row>
    <row r="1247" spans="1:9" x14ac:dyDescent="0.3">
      <c r="A1247" s="3" t="s">
        <v>44</v>
      </c>
      <c r="B1247" s="2">
        <v>44197</v>
      </c>
      <c r="C1247" s="7">
        <v>0.55541581279557495</v>
      </c>
      <c r="D1247" s="7">
        <v>2.5105376039247101E-2</v>
      </c>
      <c r="E1247" s="7">
        <v>2.5655271490017801E-2</v>
      </c>
      <c r="F1247" s="7">
        <v>0.71032976271468096</v>
      </c>
      <c r="G1247" s="7">
        <v>0.238909589756055</v>
      </c>
      <c r="H1247" s="9">
        <f t="shared" si="38"/>
        <v>5.0760647529264902E-2</v>
      </c>
      <c r="I1247" s="9">
        <f t="shared" si="39"/>
        <v>3.4136764367533434E-2</v>
      </c>
    </row>
    <row r="1248" spans="1:9" x14ac:dyDescent="0.3">
      <c r="A1248" s="3" t="s">
        <v>44</v>
      </c>
      <c r="B1248" s="2">
        <v>44228</v>
      </c>
      <c r="C1248" s="7">
        <v>0.56246243505304805</v>
      </c>
      <c r="D1248" s="7">
        <v>2.77216014844082E-2</v>
      </c>
      <c r="E1248" s="7">
        <v>1.96774764009384E-2</v>
      </c>
      <c r="F1248" s="7">
        <v>0.72080420386302801</v>
      </c>
      <c r="G1248" s="7">
        <v>0.23179671825162501</v>
      </c>
      <c r="H1248" s="9">
        <f t="shared" si="38"/>
        <v>4.7399077885346599E-2</v>
      </c>
      <c r="I1248" s="9">
        <f t="shared" si="39"/>
        <v>3.7034930908682463E-2</v>
      </c>
    </row>
    <row r="1249" spans="1:9" x14ac:dyDescent="0.3">
      <c r="A1249" s="3" t="s">
        <v>44</v>
      </c>
      <c r="B1249" s="2">
        <v>44256</v>
      </c>
      <c r="C1249" s="7">
        <v>0.725647023878908</v>
      </c>
      <c r="D1249" s="7">
        <v>2.9238417787471899E-2</v>
      </c>
      <c r="E1249" s="7">
        <v>1.8295049781766399E-2</v>
      </c>
      <c r="F1249" s="7">
        <v>0.700247189944188</v>
      </c>
      <c r="G1249" s="7">
        <v>0.25221934248657302</v>
      </c>
      <c r="H1249" s="9">
        <f t="shared" si="38"/>
        <v>4.7533467569238298E-2</v>
      </c>
      <c r="I1249" s="9">
        <f t="shared" si="39"/>
        <v>4.0080869968619315E-2</v>
      </c>
    </row>
    <row r="1250" spans="1:9" x14ac:dyDescent="0.3">
      <c r="A1250" s="3" t="s">
        <v>44</v>
      </c>
      <c r="B1250" s="2">
        <v>44287</v>
      </c>
      <c r="C1250" s="7">
        <v>0.95408747711253405</v>
      </c>
      <c r="D1250" s="7">
        <v>7.2568982208815497E-2</v>
      </c>
      <c r="E1250" s="7">
        <v>1.87756240518956E-2</v>
      </c>
      <c r="F1250" s="7">
        <v>0.67156776057188505</v>
      </c>
      <c r="G1250" s="7">
        <v>0.237087633167404</v>
      </c>
      <c r="H1250" s="9">
        <f t="shared" si="38"/>
        <v>9.13446062607111E-2</v>
      </c>
      <c r="I1250" s="9">
        <f t="shared" si="39"/>
        <v>9.7521030795548025E-2</v>
      </c>
    </row>
    <row r="1251" spans="1:9" x14ac:dyDescent="0.3">
      <c r="A1251" s="3" t="s">
        <v>44</v>
      </c>
      <c r="B1251" s="2">
        <v>44317</v>
      </c>
      <c r="C1251" s="7">
        <v>1.1321552458911199</v>
      </c>
      <c r="D1251" s="7">
        <v>8.9267487829703701E-2</v>
      </c>
      <c r="E1251" s="7">
        <v>2.20265269867637E-2</v>
      </c>
      <c r="F1251" s="7">
        <v>0.65221184154142597</v>
      </c>
      <c r="G1251" s="7">
        <v>0.236494143642107</v>
      </c>
      <c r="H1251" s="9">
        <f t="shared" si="38"/>
        <v>0.1112940148164674</v>
      </c>
      <c r="I1251" s="9">
        <f t="shared" si="39"/>
        <v>0.12039106728088303</v>
      </c>
    </row>
    <row r="1252" spans="1:9" x14ac:dyDescent="0.3">
      <c r="A1252" s="3" t="s">
        <v>44</v>
      </c>
      <c r="B1252" s="2">
        <v>44348</v>
      </c>
      <c r="C1252" s="7">
        <v>1.12291686977565</v>
      </c>
      <c r="D1252" s="7">
        <v>9.4205892911277594E-2</v>
      </c>
      <c r="E1252" s="7">
        <v>2.6495625594086299E-2</v>
      </c>
      <c r="F1252" s="7">
        <v>0.64426046824756</v>
      </c>
      <c r="G1252" s="7">
        <v>0.23503801324707699</v>
      </c>
      <c r="H1252" s="9">
        <f t="shared" si="38"/>
        <v>0.1207015185053639</v>
      </c>
      <c r="I1252" s="9">
        <f t="shared" si="39"/>
        <v>0.12756964686034594</v>
      </c>
    </row>
    <row r="1253" spans="1:9" x14ac:dyDescent="0.3">
      <c r="A1253" s="3" t="s">
        <v>44</v>
      </c>
      <c r="B1253" s="2">
        <v>44378</v>
      </c>
      <c r="C1253" s="7">
        <v>1.16725065379058</v>
      </c>
      <c r="D1253" s="7">
        <v>0.10819530133233</v>
      </c>
      <c r="E1253" s="7">
        <v>2.40751186168187E-2</v>
      </c>
      <c r="F1253" s="7">
        <v>0.66321435468585599</v>
      </c>
      <c r="G1253" s="7">
        <v>0.204515225364995</v>
      </c>
      <c r="H1253" s="9">
        <f t="shared" si="38"/>
        <v>0.1322704199491487</v>
      </c>
      <c r="I1253" s="9">
        <f t="shared" si="39"/>
        <v>0.14025660748247012</v>
      </c>
    </row>
    <row r="1254" spans="1:9" x14ac:dyDescent="0.3">
      <c r="A1254" s="3" t="s">
        <v>44</v>
      </c>
      <c r="B1254" s="2">
        <v>44409</v>
      </c>
      <c r="C1254" s="7">
        <v>1.1853479152061099</v>
      </c>
      <c r="D1254" s="7">
        <v>0.12391091754338</v>
      </c>
      <c r="E1254" s="7">
        <v>2.5047084444702002E-2</v>
      </c>
      <c r="F1254" s="7">
        <v>0.66377628607269601</v>
      </c>
      <c r="G1254" s="7">
        <v>0.18726571193922301</v>
      </c>
      <c r="H1254" s="9">
        <f t="shared" si="38"/>
        <v>0.14895800198808201</v>
      </c>
      <c r="I1254" s="9">
        <f t="shared" si="39"/>
        <v>0.15730980137107192</v>
      </c>
    </row>
    <row r="1255" spans="1:9" x14ac:dyDescent="0.3">
      <c r="A1255" s="3" t="s">
        <v>44</v>
      </c>
      <c r="B1255" s="2">
        <v>44440</v>
      </c>
      <c r="C1255" s="7">
        <v>1.15979431809178</v>
      </c>
      <c r="D1255" s="7">
        <v>0.124230910754007</v>
      </c>
      <c r="E1255" s="7">
        <v>2.87997858800919E-2</v>
      </c>
      <c r="F1255" s="7">
        <v>0.66359091241093904</v>
      </c>
      <c r="G1255" s="7">
        <v>0.183378390954962</v>
      </c>
      <c r="H1255" s="9">
        <f t="shared" si="38"/>
        <v>0.15303069663409891</v>
      </c>
      <c r="I1255" s="9">
        <f t="shared" si="39"/>
        <v>0.15768909555580665</v>
      </c>
    </row>
    <row r="1256" spans="1:9" x14ac:dyDescent="0.3">
      <c r="A1256" s="3" t="s">
        <v>45</v>
      </c>
      <c r="B1256" s="2">
        <v>43466</v>
      </c>
      <c r="C1256" s="7">
        <v>0.88663277139042995</v>
      </c>
      <c r="D1256" s="7">
        <v>8.3784188639129301E-2</v>
      </c>
      <c r="E1256" s="7">
        <v>3.9706648440796799E-3</v>
      </c>
      <c r="F1256" s="7">
        <v>0.83480858373505296</v>
      </c>
      <c r="G1256" s="7">
        <v>7.74365627817383E-2</v>
      </c>
      <c r="H1256" s="9">
        <f t="shared" si="38"/>
        <v>8.775485348320898E-2</v>
      </c>
      <c r="I1256" s="9">
        <f t="shared" si="39"/>
        <v>9.120928354637696E-2</v>
      </c>
    </row>
    <row r="1257" spans="1:9" x14ac:dyDescent="0.3">
      <c r="A1257" s="3" t="s">
        <v>45</v>
      </c>
      <c r="B1257" s="2">
        <v>43497</v>
      </c>
      <c r="C1257" s="7">
        <v>0.87350250033983601</v>
      </c>
      <c r="D1257" s="7">
        <v>8.5770418267888601E-2</v>
      </c>
      <c r="E1257" s="7">
        <v>3.2629871291632601E-3</v>
      </c>
      <c r="F1257" s="7">
        <v>0.83717107717912798</v>
      </c>
      <c r="G1257" s="7">
        <v>7.37955174238204E-2</v>
      </c>
      <c r="H1257" s="9">
        <f t="shared" si="38"/>
        <v>8.903340539705186E-2</v>
      </c>
      <c r="I1257" s="9">
        <f t="shared" si="39"/>
        <v>9.2931587420226072E-2</v>
      </c>
    </row>
    <row r="1258" spans="1:9" x14ac:dyDescent="0.3">
      <c r="A1258" s="3" t="s">
        <v>45</v>
      </c>
      <c r="B1258" s="2">
        <v>43525</v>
      </c>
      <c r="C1258" s="7">
        <v>1.0297329755176901</v>
      </c>
      <c r="D1258" s="7">
        <v>8.3337933296592906E-2</v>
      </c>
      <c r="E1258" s="7">
        <v>3.3451447466254598E-3</v>
      </c>
      <c r="F1258" s="7">
        <v>0.84842604528993304</v>
      </c>
      <c r="G1258" s="7">
        <v>6.4890876666848396E-2</v>
      </c>
      <c r="H1258" s="9">
        <f t="shared" si="38"/>
        <v>8.668307804321837E-2</v>
      </c>
      <c r="I1258" s="9">
        <f t="shared" si="39"/>
        <v>8.9441033579142529E-2</v>
      </c>
    </row>
    <row r="1259" spans="1:9" x14ac:dyDescent="0.3">
      <c r="A1259" s="3" t="s">
        <v>45</v>
      </c>
      <c r="B1259" s="2">
        <v>43556</v>
      </c>
      <c r="C1259" s="7">
        <v>1.01630323092446</v>
      </c>
      <c r="D1259" s="7">
        <v>8.3374779910702398E-2</v>
      </c>
      <c r="E1259" s="7">
        <v>2.7573401427696898E-3</v>
      </c>
      <c r="F1259" s="7">
        <v>0.84414901651708196</v>
      </c>
      <c r="G1259" s="7">
        <v>6.9718863429446304E-2</v>
      </c>
      <c r="H1259" s="9">
        <f t="shared" si="38"/>
        <v>8.6132120053472094E-2</v>
      </c>
      <c r="I1259" s="9">
        <f t="shared" si="39"/>
        <v>8.9889639739495181E-2</v>
      </c>
    </row>
    <row r="1260" spans="1:9" x14ac:dyDescent="0.3">
      <c r="A1260" s="3" t="s">
        <v>45</v>
      </c>
      <c r="B1260" s="2">
        <v>43586</v>
      </c>
      <c r="C1260" s="7">
        <v>1.02842599696535</v>
      </c>
      <c r="D1260" s="7">
        <v>8.3484032223402796E-2</v>
      </c>
      <c r="E1260" s="7">
        <v>3.7442867766705498E-3</v>
      </c>
      <c r="F1260" s="7">
        <v>0.84229940443697304</v>
      </c>
      <c r="G1260" s="7">
        <v>7.0472276562953795E-2</v>
      </c>
      <c r="H1260" s="9">
        <f t="shared" si="38"/>
        <v>8.7228319000073343E-2</v>
      </c>
      <c r="I1260" s="9">
        <f t="shared" si="39"/>
        <v>9.0176631939494239E-2</v>
      </c>
    </row>
    <row r="1261" spans="1:9" x14ac:dyDescent="0.3">
      <c r="A1261" s="3" t="s">
        <v>45</v>
      </c>
      <c r="B1261" s="2">
        <v>43617</v>
      </c>
      <c r="C1261" s="7">
        <v>0.98231797697970602</v>
      </c>
      <c r="D1261" s="7">
        <v>8.7491987575072594E-2</v>
      </c>
      <c r="E1261" s="7">
        <v>3.2966318785809701E-3</v>
      </c>
      <c r="F1261" s="7">
        <v>0.840289623128185</v>
      </c>
      <c r="G1261" s="7">
        <v>6.8921757418161395E-2</v>
      </c>
      <c r="H1261" s="9">
        <f t="shared" si="38"/>
        <v>9.078861945365356E-2</v>
      </c>
      <c r="I1261" s="9">
        <f t="shared" si="39"/>
        <v>9.4302351507865895E-2</v>
      </c>
    </row>
    <row r="1262" spans="1:9" x14ac:dyDescent="0.3">
      <c r="A1262" s="3" t="s">
        <v>45</v>
      </c>
      <c r="B1262" s="2">
        <v>43647</v>
      </c>
      <c r="C1262" s="7">
        <v>1.0288360914201</v>
      </c>
      <c r="D1262" s="7">
        <v>8.5132037714500494E-2</v>
      </c>
      <c r="E1262" s="7">
        <v>3.1318704089191999E-3</v>
      </c>
      <c r="F1262" s="7">
        <v>0.83987730926038795</v>
      </c>
      <c r="G1262" s="7">
        <v>7.1858782616192801E-2</v>
      </c>
      <c r="H1262" s="9">
        <f t="shared" si="38"/>
        <v>8.8263908123419693E-2</v>
      </c>
      <c r="I1262" s="9">
        <f t="shared" si="39"/>
        <v>9.2033705381370165E-2</v>
      </c>
    </row>
    <row r="1263" spans="1:9" x14ac:dyDescent="0.3">
      <c r="A1263" s="3" t="s">
        <v>45</v>
      </c>
      <c r="B1263" s="2">
        <v>43678</v>
      </c>
      <c r="C1263" s="7">
        <v>1.03335268093527</v>
      </c>
      <c r="D1263" s="7">
        <v>8.7038865810586202E-2</v>
      </c>
      <c r="E1263" s="7">
        <v>3.5702911735758301E-3</v>
      </c>
      <c r="F1263" s="7">
        <v>0.84076206834213096</v>
      </c>
      <c r="G1263" s="7">
        <v>6.8628774673707205E-2</v>
      </c>
      <c r="H1263" s="9">
        <f t="shared" si="38"/>
        <v>9.0609156984162026E-2</v>
      </c>
      <c r="I1263" s="9">
        <f t="shared" si="39"/>
        <v>9.3812004931932411E-2</v>
      </c>
    </row>
    <row r="1264" spans="1:9" x14ac:dyDescent="0.3">
      <c r="A1264" s="3" t="s">
        <v>45</v>
      </c>
      <c r="B1264" s="2">
        <v>43709</v>
      </c>
      <c r="C1264" s="7">
        <v>0.94150619156743098</v>
      </c>
      <c r="D1264" s="7">
        <v>8.4105039572135706E-2</v>
      </c>
      <c r="E1264" s="7">
        <v>3.6266269346179802E-3</v>
      </c>
      <c r="F1264" s="7">
        <v>0.83698494188480399</v>
      </c>
      <c r="G1264" s="7">
        <v>7.5283391608442801E-2</v>
      </c>
      <c r="H1264" s="9">
        <f t="shared" si="38"/>
        <v>8.7731666506753681E-2</v>
      </c>
      <c r="I1264" s="9">
        <f t="shared" si="39"/>
        <v>9.1310340211389604E-2</v>
      </c>
    </row>
    <row r="1265" spans="1:9" x14ac:dyDescent="0.3">
      <c r="A1265" s="3" t="s">
        <v>45</v>
      </c>
      <c r="B1265" s="2">
        <v>43739</v>
      </c>
      <c r="C1265" s="7">
        <v>0.99824556750862603</v>
      </c>
      <c r="D1265" s="7">
        <v>8.5744075971218803E-2</v>
      </c>
      <c r="E1265" s="7">
        <v>3.9238715057135698E-3</v>
      </c>
      <c r="F1265" s="7">
        <v>0.83534438672218103</v>
      </c>
      <c r="G1265" s="7">
        <v>7.4987665800886893E-2</v>
      </c>
      <c r="H1265" s="9">
        <f t="shared" si="38"/>
        <v>8.9667947476932366E-2</v>
      </c>
      <c r="I1265" s="9">
        <f t="shared" si="39"/>
        <v>9.3089946779368354E-2</v>
      </c>
    </row>
    <row r="1266" spans="1:9" x14ac:dyDescent="0.3">
      <c r="A1266" s="3" t="s">
        <v>45</v>
      </c>
      <c r="B1266" s="2">
        <v>43770</v>
      </c>
      <c r="C1266" s="7">
        <v>1.03038299504731</v>
      </c>
      <c r="D1266" s="7">
        <v>8.9602310593863796E-2</v>
      </c>
      <c r="E1266" s="7">
        <v>3.1423581902823299E-3</v>
      </c>
      <c r="F1266" s="7">
        <v>0.83304983824025702</v>
      </c>
      <c r="G1266" s="7">
        <v>7.4205492975596393E-2</v>
      </c>
      <c r="H1266" s="9">
        <f t="shared" si="38"/>
        <v>9.2744668784146125E-2</v>
      </c>
      <c r="I1266" s="9">
        <f t="shared" si="39"/>
        <v>9.7113858898054725E-2</v>
      </c>
    </row>
    <row r="1267" spans="1:9" x14ac:dyDescent="0.3">
      <c r="A1267" s="3" t="s">
        <v>45</v>
      </c>
      <c r="B1267" s="2">
        <v>43800</v>
      </c>
      <c r="C1267" s="7">
        <v>1.15076102140379</v>
      </c>
      <c r="D1267" s="7">
        <v>9.7614550758515606E-2</v>
      </c>
      <c r="E1267" s="7">
        <v>2.5894608624296802E-3</v>
      </c>
      <c r="F1267" s="7">
        <v>0.83861533056287696</v>
      </c>
      <c r="G1267" s="7">
        <v>6.1180657816177403E-2</v>
      </c>
      <c r="H1267" s="9">
        <f t="shared" si="38"/>
        <v>0.10020401162094529</v>
      </c>
      <c r="I1267" s="9">
        <f t="shared" si="39"/>
        <v>0.10426344288514128</v>
      </c>
    </row>
    <row r="1268" spans="1:9" x14ac:dyDescent="0.3">
      <c r="A1268" s="3" t="s">
        <v>45</v>
      </c>
      <c r="B1268" s="2">
        <v>43831</v>
      </c>
      <c r="C1268" s="7">
        <v>0.91364526237854304</v>
      </c>
      <c r="D1268" s="7">
        <v>8.4368333539264803E-2</v>
      </c>
      <c r="E1268" s="7">
        <v>3.2294853830059202E-3</v>
      </c>
      <c r="F1268" s="7">
        <v>0.82851867074638896</v>
      </c>
      <c r="G1268" s="7">
        <v>8.3883510331340103E-2</v>
      </c>
      <c r="H1268" s="9">
        <f t="shared" si="38"/>
        <v>8.7597818922270726E-2</v>
      </c>
      <c r="I1268" s="9">
        <f t="shared" si="39"/>
        <v>9.2419251389479637E-2</v>
      </c>
    </row>
    <row r="1269" spans="1:9" x14ac:dyDescent="0.3">
      <c r="A1269" s="3" t="s">
        <v>45</v>
      </c>
      <c r="B1269" s="2">
        <v>43862</v>
      </c>
      <c r="C1269" s="7">
        <v>0.92714256640951898</v>
      </c>
      <c r="D1269" s="7">
        <v>8.58708730381193E-2</v>
      </c>
      <c r="E1269" s="7">
        <v>2.56940135364799E-3</v>
      </c>
      <c r="F1269" s="7">
        <v>0.83905738190542001</v>
      </c>
      <c r="G1269" s="7">
        <v>7.2502343702812402E-2</v>
      </c>
      <c r="H1269" s="9">
        <f t="shared" si="38"/>
        <v>8.8440274391767285E-2</v>
      </c>
      <c r="I1269" s="9">
        <f t="shared" si="39"/>
        <v>9.2840577178995506E-2</v>
      </c>
    </row>
    <row r="1270" spans="1:9" x14ac:dyDescent="0.3">
      <c r="A1270" s="3" t="s">
        <v>45</v>
      </c>
      <c r="B1270" s="2">
        <v>43891</v>
      </c>
      <c r="C1270" s="7">
        <v>0.88330755139269901</v>
      </c>
      <c r="D1270" s="7">
        <v>7.4896200322894402E-2</v>
      </c>
      <c r="E1270" s="7">
        <v>1.7217626586552299E-3</v>
      </c>
      <c r="F1270" s="7">
        <v>0.84840061862824601</v>
      </c>
      <c r="G1270" s="7">
        <v>7.4981418390204599E-2</v>
      </c>
      <c r="H1270" s="9">
        <f t="shared" si="38"/>
        <v>7.6617962981549631E-2</v>
      </c>
      <c r="I1270" s="9">
        <f t="shared" si="39"/>
        <v>8.1118226322902359E-2</v>
      </c>
    </row>
    <row r="1271" spans="1:9" x14ac:dyDescent="0.3">
      <c r="A1271" s="3" t="s">
        <v>45</v>
      </c>
      <c r="B1271" s="2">
        <v>43922</v>
      </c>
      <c r="C1271" s="7">
        <v>0.58719055960670496</v>
      </c>
      <c r="D1271" s="7">
        <v>5.68141228014283E-2</v>
      </c>
      <c r="E1271" s="7">
        <v>1.88683784883435E-3</v>
      </c>
      <c r="F1271" s="7">
        <v>0.82287883957988295</v>
      </c>
      <c r="G1271" s="7">
        <v>0.118420199769854</v>
      </c>
      <c r="H1271" s="9">
        <f t="shared" si="38"/>
        <v>5.8700960650262653E-2</v>
      </c>
      <c r="I1271" s="9">
        <f t="shared" si="39"/>
        <v>6.4584036966299704E-2</v>
      </c>
    </row>
    <row r="1272" spans="1:9" x14ac:dyDescent="0.3">
      <c r="A1272" s="3" t="s">
        <v>45</v>
      </c>
      <c r="B1272" s="2">
        <v>43952</v>
      </c>
      <c r="C1272" s="7">
        <v>0.71765437014199596</v>
      </c>
      <c r="D1272" s="7">
        <v>5.5559101896828403E-2</v>
      </c>
      <c r="E1272" s="7">
        <v>2.1649538860939498E-3</v>
      </c>
      <c r="F1272" s="7">
        <v>0.82327091963223498</v>
      </c>
      <c r="G1272" s="7">
        <v>0.11900502458484299</v>
      </c>
      <c r="H1272" s="9">
        <f t="shared" si="38"/>
        <v>5.7724055782922355E-2</v>
      </c>
      <c r="I1272" s="9">
        <f t="shared" si="39"/>
        <v>6.3219394576623525E-2</v>
      </c>
    </row>
    <row r="1273" spans="1:9" x14ac:dyDescent="0.3">
      <c r="A1273" s="3" t="s">
        <v>45</v>
      </c>
      <c r="B1273" s="2">
        <v>43983</v>
      </c>
      <c r="C1273" s="7">
        <v>0.78864463441319299</v>
      </c>
      <c r="D1273" s="7">
        <v>5.6163206474328098E-2</v>
      </c>
      <c r="E1273" s="7">
        <v>2.6806882824820799E-3</v>
      </c>
      <c r="F1273" s="7">
        <v>0.82648078028265204</v>
      </c>
      <c r="G1273" s="7">
        <v>0.11467532496053801</v>
      </c>
      <c r="H1273" s="9">
        <f t="shared" si="38"/>
        <v>5.8843894756810178E-2</v>
      </c>
      <c r="I1273" s="9">
        <f t="shared" si="39"/>
        <v>6.3630645330382346E-2</v>
      </c>
    </row>
    <row r="1274" spans="1:9" x14ac:dyDescent="0.3">
      <c r="A1274" s="3" t="s">
        <v>45</v>
      </c>
      <c r="B1274" s="2">
        <v>44013</v>
      </c>
      <c r="C1274" s="7">
        <v>0.96851394549980896</v>
      </c>
      <c r="D1274" s="7">
        <v>6.6628851701245606E-2</v>
      </c>
      <c r="E1274" s="7">
        <v>2.4714914859209698E-3</v>
      </c>
      <c r="F1274" s="7">
        <v>0.83556187340147503</v>
      </c>
      <c r="G1274" s="7">
        <v>9.5337783411357999E-2</v>
      </c>
      <c r="H1274" s="9">
        <f t="shared" si="38"/>
        <v>6.9100343187166582E-2</v>
      </c>
      <c r="I1274" s="9">
        <f t="shared" si="39"/>
        <v>7.3852290704561896E-2</v>
      </c>
    </row>
    <row r="1275" spans="1:9" x14ac:dyDescent="0.3">
      <c r="A1275" s="3" t="s">
        <v>45</v>
      </c>
      <c r="B1275" s="2">
        <v>44044</v>
      </c>
      <c r="C1275" s="7">
        <v>1.0512903752473099</v>
      </c>
      <c r="D1275" s="7">
        <v>7.8172087385227296E-2</v>
      </c>
      <c r="E1275" s="7">
        <v>2.6695477981324299E-3</v>
      </c>
      <c r="F1275" s="7">
        <v>0.83407594764045601</v>
      </c>
      <c r="G1275" s="7">
        <v>8.5082417176184796E-2</v>
      </c>
      <c r="H1275" s="9">
        <f t="shared" si="38"/>
        <v>8.0841635183359725E-2</v>
      </c>
      <c r="I1275" s="9">
        <f t="shared" si="39"/>
        <v>8.5691702677141365E-2</v>
      </c>
    </row>
    <row r="1276" spans="1:9" x14ac:dyDescent="0.3">
      <c r="A1276" s="3" t="s">
        <v>45</v>
      </c>
      <c r="B1276" s="2">
        <v>44075</v>
      </c>
      <c r="C1276" s="7">
        <v>0.97374489955167598</v>
      </c>
      <c r="D1276" s="7">
        <v>7.3425189988442802E-2</v>
      </c>
      <c r="E1276" s="7">
        <v>2.7128461048260199E-3</v>
      </c>
      <c r="F1276" s="7">
        <v>0.82872495303274796</v>
      </c>
      <c r="G1276" s="7">
        <v>9.5137010873982797E-2</v>
      </c>
      <c r="H1276" s="9">
        <f t="shared" si="38"/>
        <v>7.6138036093268815E-2</v>
      </c>
      <c r="I1276" s="9">
        <f t="shared" si="39"/>
        <v>8.1389101976474559E-2</v>
      </c>
    </row>
    <row r="1277" spans="1:9" x14ac:dyDescent="0.3">
      <c r="A1277" s="3" t="s">
        <v>45</v>
      </c>
      <c r="B1277" s="2">
        <v>44105</v>
      </c>
      <c r="C1277" s="7">
        <v>0.91128893868674199</v>
      </c>
      <c r="D1277" s="7">
        <v>7.0150529376526993E-2</v>
      </c>
      <c r="E1277" s="7">
        <v>3.1816501252543202E-3</v>
      </c>
      <c r="F1277" s="7">
        <v>0.81584854363274195</v>
      </c>
      <c r="G1277" s="7">
        <v>0.110819276865476</v>
      </c>
      <c r="H1277" s="9">
        <f t="shared" si="38"/>
        <v>7.3332179501781308E-2</v>
      </c>
      <c r="I1277" s="9">
        <f t="shared" si="39"/>
        <v>7.9176752565059516E-2</v>
      </c>
    </row>
    <row r="1278" spans="1:9" x14ac:dyDescent="0.3">
      <c r="A1278" s="3" t="s">
        <v>45</v>
      </c>
      <c r="B1278" s="2">
        <v>44136</v>
      </c>
      <c r="C1278" s="7">
        <v>0.97720027116000396</v>
      </c>
      <c r="D1278" s="7">
        <v>7.3574782753725004E-2</v>
      </c>
      <c r="E1278" s="7">
        <v>2.96811694887656E-3</v>
      </c>
      <c r="F1278" s="7">
        <v>0.81416773094496497</v>
      </c>
      <c r="G1278" s="7">
        <v>0.109289369352433</v>
      </c>
      <c r="H1278" s="9">
        <f t="shared" si="38"/>
        <v>7.6542899702601558E-2</v>
      </c>
      <c r="I1278" s="9">
        <f t="shared" si="39"/>
        <v>8.2878516707714123E-2</v>
      </c>
    </row>
    <row r="1279" spans="1:9" x14ac:dyDescent="0.3">
      <c r="A1279" s="3" t="s">
        <v>45</v>
      </c>
      <c r="B1279" s="2">
        <v>44166</v>
      </c>
      <c r="C1279" s="7">
        <v>1.00528903557995</v>
      </c>
      <c r="D1279" s="7">
        <v>7.64550195769957E-2</v>
      </c>
      <c r="E1279" s="7">
        <v>2.8073570325005898E-3</v>
      </c>
      <c r="F1279" s="7">
        <v>0.835698674171655</v>
      </c>
      <c r="G1279" s="7">
        <v>8.5038949218848595E-2</v>
      </c>
      <c r="H1279" s="9">
        <f t="shared" si="38"/>
        <v>7.9262376609496296E-2</v>
      </c>
      <c r="I1279" s="9">
        <f t="shared" si="39"/>
        <v>8.381813295387841E-2</v>
      </c>
    </row>
    <row r="1280" spans="1:9" x14ac:dyDescent="0.3">
      <c r="A1280" s="3" t="s">
        <v>45</v>
      </c>
      <c r="B1280" s="2">
        <v>44197</v>
      </c>
      <c r="C1280" s="7">
        <v>0.64064576617063895</v>
      </c>
      <c r="D1280" s="7">
        <v>5.2858687316515302E-2</v>
      </c>
      <c r="E1280" s="7">
        <v>5.4103961797424497E-3</v>
      </c>
      <c r="F1280" s="7">
        <v>0.817987282569279</v>
      </c>
      <c r="G1280" s="7">
        <v>0.123743633934464</v>
      </c>
      <c r="H1280" s="9">
        <f t="shared" si="38"/>
        <v>5.8269083496257749E-2</v>
      </c>
      <c r="I1280" s="9">
        <f t="shared" si="39"/>
        <v>6.0698090298847415E-2</v>
      </c>
    </row>
    <row r="1281" spans="1:9" x14ac:dyDescent="0.3">
      <c r="A1281" s="3" t="s">
        <v>45</v>
      </c>
      <c r="B1281" s="2">
        <v>44228</v>
      </c>
      <c r="C1281" s="7">
        <v>0.64829776050060395</v>
      </c>
      <c r="D1281" s="7">
        <v>5.2656772521740801E-2</v>
      </c>
      <c r="E1281" s="7">
        <v>5.7868408403225699E-3</v>
      </c>
      <c r="F1281" s="7">
        <v>0.81138486207187099</v>
      </c>
      <c r="G1281" s="7">
        <v>0.13017152456606601</v>
      </c>
      <c r="H1281" s="9">
        <f t="shared" si="38"/>
        <v>5.8443613362063371E-2</v>
      </c>
      <c r="I1281" s="9">
        <f t="shared" si="39"/>
        <v>6.0942401862969335E-2</v>
      </c>
    </row>
    <row r="1282" spans="1:9" x14ac:dyDescent="0.3">
      <c r="A1282" s="3" t="s">
        <v>45</v>
      </c>
      <c r="B1282" s="2">
        <v>44256</v>
      </c>
      <c r="C1282" s="7">
        <v>0.82576043792236498</v>
      </c>
      <c r="D1282" s="7">
        <v>5.1697480886154799E-2</v>
      </c>
      <c r="E1282" s="7">
        <v>5.3720350184249003E-3</v>
      </c>
      <c r="F1282" s="7">
        <v>0.824358600904876</v>
      </c>
      <c r="G1282" s="7">
        <v>0.118571883190544</v>
      </c>
      <c r="H1282" s="9">
        <f t="shared" si="38"/>
        <v>5.7069515904579697E-2</v>
      </c>
      <c r="I1282" s="9">
        <f t="shared" si="39"/>
        <v>5.9011611197839285E-2</v>
      </c>
    </row>
    <row r="1283" spans="1:9" x14ac:dyDescent="0.3">
      <c r="A1283" s="3" t="s">
        <v>45</v>
      </c>
      <c r="B1283" s="2">
        <v>44287</v>
      </c>
      <c r="C1283" s="7">
        <v>0.98185925663238505</v>
      </c>
      <c r="D1283" s="7">
        <v>7.0402974891549605E-2</v>
      </c>
      <c r="E1283" s="7">
        <v>3.82334914616294E-3</v>
      </c>
      <c r="F1283" s="7">
        <v>0.83978920594726103</v>
      </c>
      <c r="G1283" s="7">
        <v>8.5984470015026807E-2</v>
      </c>
      <c r="H1283" s="9">
        <f t="shared" ref="H1283:H1346" si="40">D1283+E1283</f>
        <v>7.4226324037712552E-2</v>
      </c>
      <c r="I1283" s="9">
        <f t="shared" ref="I1283:I1346" si="41">D1283/(D1283+F1283)</f>
        <v>7.7349571193490105E-2</v>
      </c>
    </row>
    <row r="1284" spans="1:9" x14ac:dyDescent="0.3">
      <c r="A1284" s="3" t="s">
        <v>45</v>
      </c>
      <c r="B1284" s="2">
        <v>44317</v>
      </c>
      <c r="C1284" s="7">
        <v>1.0569724882796401</v>
      </c>
      <c r="D1284" s="7">
        <v>6.9530066972668503E-2</v>
      </c>
      <c r="E1284" s="7">
        <v>4.4355421133941897E-3</v>
      </c>
      <c r="F1284" s="7">
        <v>0.83624693212972701</v>
      </c>
      <c r="G1284" s="7">
        <v>8.9787458784210003E-2</v>
      </c>
      <c r="H1284" s="9">
        <f t="shared" si="40"/>
        <v>7.3965609086062686E-2</v>
      </c>
      <c r="I1284" s="9">
        <f t="shared" si="41"/>
        <v>7.6762897536116759E-2</v>
      </c>
    </row>
    <row r="1285" spans="1:9" x14ac:dyDescent="0.3">
      <c r="A1285" s="3" t="s">
        <v>45</v>
      </c>
      <c r="B1285" s="2">
        <v>44348</v>
      </c>
      <c r="C1285" s="7">
        <v>1.0434922436749201</v>
      </c>
      <c r="D1285" s="7">
        <v>7.3726156821875596E-2</v>
      </c>
      <c r="E1285" s="7">
        <v>6.3099470262237504E-3</v>
      </c>
      <c r="F1285" s="7">
        <v>0.82624177143138999</v>
      </c>
      <c r="G1285" s="7">
        <v>9.3722124720510294E-2</v>
      </c>
      <c r="H1285" s="9">
        <f t="shared" si="40"/>
        <v>8.0036103848099352E-2</v>
      </c>
      <c r="I1285" s="9">
        <f t="shared" si="41"/>
        <v>8.1920871297013448E-2</v>
      </c>
    </row>
    <row r="1286" spans="1:9" x14ac:dyDescent="0.3">
      <c r="A1286" s="3" t="s">
        <v>45</v>
      </c>
      <c r="B1286" s="2">
        <v>44378</v>
      </c>
      <c r="C1286" s="7">
        <v>1.1173644061177199</v>
      </c>
      <c r="D1286" s="7">
        <v>7.2255794299901005E-2</v>
      </c>
      <c r="E1286" s="7">
        <v>5.4394467027455299E-3</v>
      </c>
      <c r="F1286" s="7">
        <v>0.83508323706116805</v>
      </c>
      <c r="G1286" s="7">
        <v>8.7221521936185903E-2</v>
      </c>
      <c r="H1286" s="9">
        <f t="shared" si="40"/>
        <v>7.7695241002646534E-2</v>
      </c>
      <c r="I1286" s="9">
        <f t="shared" si="41"/>
        <v>7.9634835273770258E-2</v>
      </c>
    </row>
    <row r="1287" spans="1:9" x14ac:dyDescent="0.3">
      <c r="A1287" s="3" t="s">
        <v>45</v>
      </c>
      <c r="B1287" s="2">
        <v>44409</v>
      </c>
      <c r="C1287" s="7">
        <v>1.08503293233702</v>
      </c>
      <c r="D1287" s="7">
        <v>7.4655179768963603E-2</v>
      </c>
      <c r="E1287" s="7">
        <v>4.6665804334652099E-3</v>
      </c>
      <c r="F1287" s="7">
        <v>0.83700398384546704</v>
      </c>
      <c r="G1287" s="7">
        <v>8.3674255952103996E-2</v>
      </c>
      <c r="H1287" s="9">
        <f t="shared" si="40"/>
        <v>7.9321760202428815E-2</v>
      </c>
      <c r="I1287" s="9">
        <f t="shared" si="41"/>
        <v>8.1889353772280654E-2</v>
      </c>
    </row>
    <row r="1288" spans="1:9" x14ac:dyDescent="0.3">
      <c r="A1288" s="3" t="s">
        <v>45</v>
      </c>
      <c r="B1288" s="2">
        <v>44440</v>
      </c>
      <c r="C1288" s="7">
        <v>1.0417830070496701</v>
      </c>
      <c r="D1288" s="7">
        <v>7.4742875987395596E-2</v>
      </c>
      <c r="E1288" s="7">
        <v>3.9085254996235001E-3</v>
      </c>
      <c r="F1288" s="7">
        <v>0.83603619520324202</v>
      </c>
      <c r="G1288" s="7">
        <v>8.5312403309739104E-2</v>
      </c>
      <c r="H1288" s="9">
        <f t="shared" si="40"/>
        <v>7.8651401487019101E-2</v>
      </c>
      <c r="I1288" s="9">
        <f t="shared" si="41"/>
        <v>8.2064771086237401E-2</v>
      </c>
    </row>
    <row r="1289" spans="1:9" x14ac:dyDescent="0.3">
      <c r="A1289" s="3" t="s">
        <v>46</v>
      </c>
      <c r="B1289" s="2">
        <v>43466</v>
      </c>
      <c r="C1289" s="7">
        <v>0.89768502286805896</v>
      </c>
      <c r="D1289" s="7">
        <v>0.13006900195190799</v>
      </c>
      <c r="E1289" s="7">
        <v>7.0256605802222196E-3</v>
      </c>
      <c r="F1289" s="7">
        <v>0.50567086267976402</v>
      </c>
      <c r="G1289" s="7">
        <v>0.35723447478810499</v>
      </c>
      <c r="H1289" s="9">
        <f t="shared" si="40"/>
        <v>0.13709466253213021</v>
      </c>
      <c r="I1289" s="9">
        <f t="shared" si="41"/>
        <v>0.20459469224454871</v>
      </c>
    </row>
    <row r="1290" spans="1:9" x14ac:dyDescent="0.3">
      <c r="A1290" s="3" t="s">
        <v>46</v>
      </c>
      <c r="B1290" s="2">
        <v>43497</v>
      </c>
      <c r="C1290" s="7">
        <v>0.89166446773643204</v>
      </c>
      <c r="D1290" s="7">
        <v>0.13316207748184</v>
      </c>
      <c r="E1290" s="7">
        <v>5.9900377869210597E-3</v>
      </c>
      <c r="F1290" s="7">
        <v>0.52490410024091305</v>
      </c>
      <c r="G1290" s="7">
        <v>0.33594378449032603</v>
      </c>
      <c r="H1290" s="9">
        <f t="shared" si="40"/>
        <v>0.13915211526876106</v>
      </c>
      <c r="I1290" s="9">
        <f t="shared" si="41"/>
        <v>0.20235362641284679</v>
      </c>
    </row>
    <row r="1291" spans="1:9" x14ac:dyDescent="0.3">
      <c r="A1291" s="3" t="s">
        <v>46</v>
      </c>
      <c r="B1291" s="2">
        <v>43525</v>
      </c>
      <c r="C1291" s="7">
        <v>1.02548847497747</v>
      </c>
      <c r="D1291" s="7">
        <v>0.135910578317404</v>
      </c>
      <c r="E1291" s="7">
        <v>6.1691824501273803E-3</v>
      </c>
      <c r="F1291" s="7">
        <v>0.53837530069476802</v>
      </c>
      <c r="G1291" s="7">
        <v>0.319544938537701</v>
      </c>
      <c r="H1291" s="9">
        <f t="shared" si="40"/>
        <v>0.14207976076753137</v>
      </c>
      <c r="I1291" s="9">
        <f t="shared" si="41"/>
        <v>0.20156224911088577</v>
      </c>
    </row>
    <row r="1292" spans="1:9" x14ac:dyDescent="0.3">
      <c r="A1292" s="3" t="s">
        <v>46</v>
      </c>
      <c r="B1292" s="2">
        <v>43556</v>
      </c>
      <c r="C1292" s="7">
        <v>0.98751492199670199</v>
      </c>
      <c r="D1292" s="7">
        <v>0.13367964324895701</v>
      </c>
      <c r="E1292" s="7">
        <v>6.3111578965441796E-3</v>
      </c>
      <c r="F1292" s="7">
        <v>0.52118065279037096</v>
      </c>
      <c r="G1292" s="7">
        <v>0.33882854606412799</v>
      </c>
      <c r="H1292" s="9">
        <f t="shared" si="40"/>
        <v>0.13999080114550119</v>
      </c>
      <c r="I1292" s="9">
        <f t="shared" si="41"/>
        <v>0.20413459795542227</v>
      </c>
    </row>
    <row r="1293" spans="1:9" x14ac:dyDescent="0.3">
      <c r="A1293" s="3" t="s">
        <v>46</v>
      </c>
      <c r="B1293" s="2">
        <v>43586</v>
      </c>
      <c r="C1293" s="7">
        <v>1.0054787341059801</v>
      </c>
      <c r="D1293" s="7">
        <v>0.134588174049875</v>
      </c>
      <c r="E1293" s="7">
        <v>6.0621355987670704E-3</v>
      </c>
      <c r="F1293" s="7">
        <v>0.52921823927682099</v>
      </c>
      <c r="G1293" s="7">
        <v>0.33013145107453601</v>
      </c>
      <c r="H1293" s="9">
        <f t="shared" si="40"/>
        <v>0.14065030964864206</v>
      </c>
      <c r="I1293" s="9">
        <f t="shared" si="41"/>
        <v>0.20275214482394083</v>
      </c>
    </row>
    <row r="1294" spans="1:9" x14ac:dyDescent="0.3">
      <c r="A1294" s="3" t="s">
        <v>46</v>
      </c>
      <c r="B1294" s="2">
        <v>43617</v>
      </c>
      <c r="C1294" s="7">
        <v>0.96188539704217202</v>
      </c>
      <c r="D1294" s="7">
        <v>0.131637083752007</v>
      </c>
      <c r="E1294" s="7">
        <v>6.1285168272364604E-3</v>
      </c>
      <c r="F1294" s="7">
        <v>0.53653212913538295</v>
      </c>
      <c r="G1294" s="7">
        <v>0.32570227028537302</v>
      </c>
      <c r="H1294" s="9">
        <f t="shared" si="40"/>
        <v>0.13776560057924347</v>
      </c>
      <c r="I1294" s="9">
        <f t="shared" si="41"/>
        <v>0.19701159708205904</v>
      </c>
    </row>
    <row r="1295" spans="1:9" x14ac:dyDescent="0.3">
      <c r="A1295" s="3" t="s">
        <v>46</v>
      </c>
      <c r="B1295" s="2">
        <v>43647</v>
      </c>
      <c r="C1295" s="7">
        <v>1.0260514716628799</v>
      </c>
      <c r="D1295" s="7">
        <v>0.12869146757509001</v>
      </c>
      <c r="E1295" s="7">
        <v>5.2503341434132203E-3</v>
      </c>
      <c r="F1295" s="7">
        <v>0.53564681100736</v>
      </c>
      <c r="G1295" s="7">
        <v>0.33041138727413599</v>
      </c>
      <c r="H1295" s="9">
        <f t="shared" si="40"/>
        <v>0.13394180171850323</v>
      </c>
      <c r="I1295" s="9">
        <f t="shared" si="41"/>
        <v>0.19371376258747119</v>
      </c>
    </row>
    <row r="1296" spans="1:9" x14ac:dyDescent="0.3">
      <c r="A1296" s="3" t="s">
        <v>46</v>
      </c>
      <c r="B1296" s="2">
        <v>43678</v>
      </c>
      <c r="C1296" s="7">
        <v>0.99912320349148798</v>
      </c>
      <c r="D1296" s="7">
        <v>0.13548523874200299</v>
      </c>
      <c r="E1296" s="7">
        <v>5.0242102657079802E-3</v>
      </c>
      <c r="F1296" s="7">
        <v>0.53321425735391204</v>
      </c>
      <c r="G1296" s="7">
        <v>0.32627629363837801</v>
      </c>
      <c r="H1296" s="9">
        <f t="shared" si="40"/>
        <v>0.14050944900771098</v>
      </c>
      <c r="I1296" s="9">
        <f t="shared" si="41"/>
        <v>0.20261005060271445</v>
      </c>
    </row>
    <row r="1297" spans="1:9" x14ac:dyDescent="0.3">
      <c r="A1297" s="3" t="s">
        <v>46</v>
      </c>
      <c r="B1297" s="2">
        <v>43709</v>
      </c>
      <c r="C1297" s="7">
        <v>0.97007783250704804</v>
      </c>
      <c r="D1297" s="7">
        <v>0.12846438137628299</v>
      </c>
      <c r="E1297" s="7">
        <v>6.6068304366000696E-3</v>
      </c>
      <c r="F1297" s="7">
        <v>0.53827922291601404</v>
      </c>
      <c r="G1297" s="7">
        <v>0.326649565271103</v>
      </c>
      <c r="H1297" s="9">
        <f t="shared" si="40"/>
        <v>0.13507121181288306</v>
      </c>
      <c r="I1297" s="9">
        <f t="shared" si="41"/>
        <v>0.19267433620550314</v>
      </c>
    </row>
    <row r="1298" spans="1:9" x14ac:dyDescent="0.3">
      <c r="A1298" s="3" t="s">
        <v>46</v>
      </c>
      <c r="B1298" s="2">
        <v>43739</v>
      </c>
      <c r="C1298" s="7">
        <v>1.0266738315506301</v>
      </c>
      <c r="D1298" s="7">
        <v>0.133126063029121</v>
      </c>
      <c r="E1298" s="7">
        <v>5.9311975559644802E-3</v>
      </c>
      <c r="F1298" s="7">
        <v>0.51863027768675496</v>
      </c>
      <c r="G1298" s="7">
        <v>0.34231246172815899</v>
      </c>
      <c r="H1298" s="9">
        <f t="shared" si="40"/>
        <v>0.13905726058508547</v>
      </c>
      <c r="I1298" s="9">
        <f t="shared" si="41"/>
        <v>0.20425741141681572</v>
      </c>
    </row>
    <row r="1299" spans="1:9" x14ac:dyDescent="0.3">
      <c r="A1299" s="3" t="s">
        <v>46</v>
      </c>
      <c r="B1299" s="2">
        <v>43770</v>
      </c>
      <c r="C1299" s="7">
        <v>1.0650397029015599</v>
      </c>
      <c r="D1299" s="7">
        <v>0.13787993753921801</v>
      </c>
      <c r="E1299" s="7">
        <v>5.9901122365673201E-3</v>
      </c>
      <c r="F1299" s="7">
        <v>0.52976291770013795</v>
      </c>
      <c r="G1299" s="7">
        <v>0.32636703252407701</v>
      </c>
      <c r="H1299" s="9">
        <f t="shared" si="40"/>
        <v>0.14387004977578532</v>
      </c>
      <c r="I1299" s="9">
        <f t="shared" si="41"/>
        <v>0.20651750626431375</v>
      </c>
    </row>
    <row r="1300" spans="1:9" x14ac:dyDescent="0.3">
      <c r="A1300" s="3" t="s">
        <v>46</v>
      </c>
      <c r="B1300" s="2">
        <v>43800</v>
      </c>
      <c r="C1300" s="7">
        <v>1.1433169391595801</v>
      </c>
      <c r="D1300" s="7">
        <v>0.149050242082791</v>
      </c>
      <c r="E1300" s="7">
        <v>6.0754530552900804E-3</v>
      </c>
      <c r="F1300" s="7">
        <v>0.52033381933453304</v>
      </c>
      <c r="G1300" s="7">
        <v>0.32454048552738701</v>
      </c>
      <c r="H1300" s="9">
        <f t="shared" si="40"/>
        <v>0.15512569513808108</v>
      </c>
      <c r="I1300" s="9">
        <f t="shared" si="41"/>
        <v>0.22266774886632143</v>
      </c>
    </row>
    <row r="1301" spans="1:9" x14ac:dyDescent="0.3">
      <c r="A1301" s="3" t="s">
        <v>46</v>
      </c>
      <c r="B1301" s="2">
        <v>43831</v>
      </c>
      <c r="C1301" s="7">
        <v>0.91846065135645905</v>
      </c>
      <c r="D1301" s="7">
        <v>0.13094296597058699</v>
      </c>
      <c r="E1301" s="7">
        <v>6.5343417417913496E-3</v>
      </c>
      <c r="F1301" s="7">
        <v>0.52354302921097495</v>
      </c>
      <c r="G1301" s="7">
        <v>0.33897966307664701</v>
      </c>
      <c r="H1301" s="9">
        <f t="shared" si="40"/>
        <v>0.13747730771237834</v>
      </c>
      <c r="I1301" s="9">
        <f t="shared" si="41"/>
        <v>0.2000699280574551</v>
      </c>
    </row>
    <row r="1302" spans="1:9" x14ac:dyDescent="0.3">
      <c r="A1302" s="3" t="s">
        <v>46</v>
      </c>
      <c r="B1302" s="2">
        <v>43862</v>
      </c>
      <c r="C1302" s="7">
        <v>0.74347500689748702</v>
      </c>
      <c r="D1302" s="7">
        <v>0.163245468196835</v>
      </c>
      <c r="E1302" s="7">
        <v>7.0708184597462797E-3</v>
      </c>
      <c r="F1302" s="7">
        <v>0.64909973446315405</v>
      </c>
      <c r="G1302" s="7">
        <v>0.18058397888026501</v>
      </c>
      <c r="H1302" s="9">
        <f t="shared" si="40"/>
        <v>0.17031628665658127</v>
      </c>
      <c r="I1302" s="9">
        <f t="shared" si="41"/>
        <v>0.20095578537584119</v>
      </c>
    </row>
    <row r="1303" spans="1:9" x14ac:dyDescent="0.3">
      <c r="A1303" s="3" t="s">
        <v>46</v>
      </c>
      <c r="B1303" s="2">
        <v>43891</v>
      </c>
      <c r="C1303" s="7">
        <v>0.75262764165033802</v>
      </c>
      <c r="D1303" s="7">
        <v>0.15252622425460199</v>
      </c>
      <c r="E1303" s="7">
        <v>6.1248556249002897E-3</v>
      </c>
      <c r="F1303" s="7">
        <v>0.62786671592612597</v>
      </c>
      <c r="G1303" s="7">
        <v>0.213482204194371</v>
      </c>
      <c r="H1303" s="9">
        <f t="shared" si="40"/>
        <v>0.15865107987950228</v>
      </c>
      <c r="I1303" s="9">
        <f t="shared" si="41"/>
        <v>0.19544798062791174</v>
      </c>
    </row>
    <row r="1304" spans="1:9" x14ac:dyDescent="0.3">
      <c r="A1304" s="3" t="s">
        <v>46</v>
      </c>
      <c r="B1304" s="2">
        <v>43922</v>
      </c>
      <c r="C1304" s="7">
        <v>0.50079910718102305</v>
      </c>
      <c r="D1304" s="7">
        <v>0.13875799008762901</v>
      </c>
      <c r="E1304" s="7">
        <v>9.2670064164048997E-3</v>
      </c>
      <c r="F1304" s="7">
        <v>0.55324879175918096</v>
      </c>
      <c r="G1304" s="7">
        <v>0.29872621173678499</v>
      </c>
      <c r="H1304" s="9">
        <f t="shared" si="40"/>
        <v>0.14802499650403392</v>
      </c>
      <c r="I1304" s="9">
        <f t="shared" si="41"/>
        <v>0.20051536159416711</v>
      </c>
    </row>
    <row r="1305" spans="1:9" x14ac:dyDescent="0.3">
      <c r="A1305" s="3" t="s">
        <v>46</v>
      </c>
      <c r="B1305" s="2">
        <v>43952</v>
      </c>
      <c r="C1305" s="7">
        <v>0.61165304652589703</v>
      </c>
      <c r="D1305" s="7">
        <v>0.14357313630798399</v>
      </c>
      <c r="E1305" s="7">
        <v>1.1048313243793901E-2</v>
      </c>
      <c r="F1305" s="7">
        <v>0.55188602243131102</v>
      </c>
      <c r="G1305" s="7">
        <v>0.293492528016911</v>
      </c>
      <c r="H1305" s="9">
        <f t="shared" si="40"/>
        <v>0.1546214495517779</v>
      </c>
      <c r="I1305" s="9">
        <f t="shared" si="41"/>
        <v>0.20644366315952839</v>
      </c>
    </row>
    <row r="1306" spans="1:9" x14ac:dyDescent="0.3">
      <c r="A1306" s="3" t="s">
        <v>46</v>
      </c>
      <c r="B1306" s="2">
        <v>43983</v>
      </c>
      <c r="C1306" s="7">
        <v>0.72498394627041696</v>
      </c>
      <c r="D1306" s="7">
        <v>0.14739093752238799</v>
      </c>
      <c r="E1306" s="7">
        <v>9.6688664056479596E-3</v>
      </c>
      <c r="F1306" s="7">
        <v>0.59095045310389405</v>
      </c>
      <c r="G1306" s="7">
        <v>0.25198974296807097</v>
      </c>
      <c r="H1306" s="9">
        <f t="shared" si="40"/>
        <v>0.15705980392803595</v>
      </c>
      <c r="I1306" s="9">
        <f t="shared" si="41"/>
        <v>0.19962437348577577</v>
      </c>
    </row>
    <row r="1307" spans="1:9" x14ac:dyDescent="0.3">
      <c r="A1307" s="3" t="s">
        <v>46</v>
      </c>
      <c r="B1307" s="2">
        <v>44013</v>
      </c>
      <c r="C1307" s="7">
        <v>0.83142197571703202</v>
      </c>
      <c r="D1307" s="7">
        <v>0.149267903695738</v>
      </c>
      <c r="E1307" s="7">
        <v>9.2815472623330193E-3</v>
      </c>
      <c r="F1307" s="7">
        <v>0.59996884163157005</v>
      </c>
      <c r="G1307" s="7">
        <v>0.24148170741035899</v>
      </c>
      <c r="H1307" s="9">
        <f t="shared" si="40"/>
        <v>0.15854945095807102</v>
      </c>
      <c r="I1307" s="9">
        <f t="shared" si="41"/>
        <v>0.1992266191249463</v>
      </c>
    </row>
    <row r="1308" spans="1:9" x14ac:dyDescent="0.3">
      <c r="A1308" s="3" t="s">
        <v>46</v>
      </c>
      <c r="B1308" s="2">
        <v>44044</v>
      </c>
      <c r="C1308" s="7">
        <v>0.814804070688395</v>
      </c>
      <c r="D1308" s="7">
        <v>0.155498378677769</v>
      </c>
      <c r="E1308" s="7">
        <v>8.5280737312735094E-3</v>
      </c>
      <c r="F1308" s="7">
        <v>0.61012706095046598</v>
      </c>
      <c r="G1308" s="7">
        <v>0.22584648664049101</v>
      </c>
      <c r="H1308" s="9">
        <f t="shared" si="40"/>
        <v>0.16402645240904251</v>
      </c>
      <c r="I1308" s="9">
        <f t="shared" si="41"/>
        <v>0.20309980654936755</v>
      </c>
    </row>
    <row r="1309" spans="1:9" x14ac:dyDescent="0.3">
      <c r="A1309" s="3" t="s">
        <v>46</v>
      </c>
      <c r="B1309" s="2">
        <v>44075</v>
      </c>
      <c r="C1309" s="7">
        <v>0.80875657483026497</v>
      </c>
      <c r="D1309" s="7">
        <v>0.15593530013239401</v>
      </c>
      <c r="E1309" s="7">
        <v>7.5306322844253502E-3</v>
      </c>
      <c r="F1309" s="7">
        <v>0.61814651287672895</v>
      </c>
      <c r="G1309" s="7">
        <v>0.21838755470645199</v>
      </c>
      <c r="H1309" s="9">
        <f t="shared" si="40"/>
        <v>0.16346593241681937</v>
      </c>
      <c r="I1309" s="9">
        <f t="shared" si="41"/>
        <v>0.20144550293233182</v>
      </c>
    </row>
    <row r="1310" spans="1:9" x14ac:dyDescent="0.3">
      <c r="A1310" s="3" t="s">
        <v>46</v>
      </c>
      <c r="B1310" s="2">
        <v>44105</v>
      </c>
      <c r="C1310" s="7">
        <v>0.83212642235496004</v>
      </c>
      <c r="D1310" s="7">
        <v>0.160225327853522</v>
      </c>
      <c r="E1310" s="7">
        <v>6.8229001121613599E-3</v>
      </c>
      <c r="F1310" s="7">
        <v>0.62187522618742197</v>
      </c>
      <c r="G1310" s="7">
        <v>0.211076545846895</v>
      </c>
      <c r="H1310" s="9">
        <f t="shared" si="40"/>
        <v>0.16704822796568336</v>
      </c>
      <c r="I1310" s="9">
        <f t="shared" si="41"/>
        <v>0.20486538083328604</v>
      </c>
    </row>
    <row r="1311" spans="1:9" x14ac:dyDescent="0.3">
      <c r="A1311" s="3" t="s">
        <v>46</v>
      </c>
      <c r="B1311" s="2">
        <v>44136</v>
      </c>
      <c r="C1311" s="7">
        <v>0.77357777214592005</v>
      </c>
      <c r="D1311" s="7">
        <v>0.13053225380217001</v>
      </c>
      <c r="E1311" s="7">
        <v>7.5291827763325804E-3</v>
      </c>
      <c r="F1311" s="7">
        <v>0.51581331297322197</v>
      </c>
      <c r="G1311" s="7">
        <v>0.34612525044827602</v>
      </c>
      <c r="H1311" s="9">
        <f t="shared" si="40"/>
        <v>0.13806143657850259</v>
      </c>
      <c r="I1311" s="9">
        <f t="shared" si="41"/>
        <v>0.20195428036026208</v>
      </c>
    </row>
    <row r="1312" spans="1:9" x14ac:dyDescent="0.3">
      <c r="A1312" s="3" t="s">
        <v>46</v>
      </c>
      <c r="B1312" s="2">
        <v>44166</v>
      </c>
      <c r="C1312" s="7">
        <v>0.97564790484751396</v>
      </c>
      <c r="D1312" s="7">
        <v>0.16627466799912899</v>
      </c>
      <c r="E1312" s="7">
        <v>6.6205239887508396E-3</v>
      </c>
      <c r="F1312" s="7">
        <v>0.56703792249167095</v>
      </c>
      <c r="G1312" s="7">
        <v>0.26006688552044899</v>
      </c>
      <c r="H1312" s="9">
        <f t="shared" si="40"/>
        <v>0.17289519198787984</v>
      </c>
      <c r="I1312" s="9">
        <f t="shared" si="41"/>
        <v>0.2267445972635527</v>
      </c>
    </row>
    <row r="1313" spans="1:9" x14ac:dyDescent="0.3">
      <c r="A1313" s="3" t="s">
        <v>46</v>
      </c>
      <c r="B1313" s="2">
        <v>44197</v>
      </c>
      <c r="C1313" s="7">
        <v>0.63483182104616698</v>
      </c>
      <c r="D1313" s="7">
        <v>0.116546276598831</v>
      </c>
      <c r="E1313" s="7">
        <v>9.0977315256694502E-3</v>
      </c>
      <c r="F1313" s="7">
        <v>0.50701414510259502</v>
      </c>
      <c r="G1313" s="7">
        <v>0.36734184677290499</v>
      </c>
      <c r="H1313" s="9">
        <f t="shared" si="40"/>
        <v>0.12564400812450044</v>
      </c>
      <c r="I1313" s="9">
        <f t="shared" si="41"/>
        <v>0.18690454452004307</v>
      </c>
    </row>
    <row r="1314" spans="1:9" x14ac:dyDescent="0.3">
      <c r="A1314" s="3" t="s">
        <v>46</v>
      </c>
      <c r="B1314" s="2">
        <v>44228</v>
      </c>
      <c r="C1314" s="7">
        <v>0.65005763655714099</v>
      </c>
      <c r="D1314" s="7">
        <v>0.11880755017818501</v>
      </c>
      <c r="E1314" s="7">
        <v>9.7915011346444095E-3</v>
      </c>
      <c r="F1314" s="7">
        <v>0.50483356339394403</v>
      </c>
      <c r="G1314" s="7">
        <v>0.36656738529322702</v>
      </c>
      <c r="H1314" s="9">
        <f t="shared" si="40"/>
        <v>0.12859905131282942</v>
      </c>
      <c r="I1314" s="9">
        <f t="shared" si="41"/>
        <v>0.19050628252789811</v>
      </c>
    </row>
    <row r="1315" spans="1:9" x14ac:dyDescent="0.3">
      <c r="A1315" s="3" t="s">
        <v>46</v>
      </c>
      <c r="B1315" s="2">
        <v>44256</v>
      </c>
      <c r="C1315" s="7">
        <v>0.79722521728958995</v>
      </c>
      <c r="D1315" s="7">
        <v>0.115701617842809</v>
      </c>
      <c r="E1315" s="7">
        <v>9.3592805814630108E-3</v>
      </c>
      <c r="F1315" s="7">
        <v>0.50269829939990596</v>
      </c>
      <c r="G1315" s="7">
        <v>0.37224080217582201</v>
      </c>
      <c r="H1315" s="9">
        <f t="shared" si="40"/>
        <v>0.12506089842427201</v>
      </c>
      <c r="I1315" s="9">
        <f t="shared" si="41"/>
        <v>0.18709837213221592</v>
      </c>
    </row>
    <row r="1316" spans="1:9" x14ac:dyDescent="0.3">
      <c r="A1316" s="3" t="s">
        <v>46</v>
      </c>
      <c r="B1316" s="2">
        <v>44287</v>
      </c>
      <c r="C1316" s="7">
        <v>0.87820531739991403</v>
      </c>
      <c r="D1316" s="7">
        <v>0.13825184824322601</v>
      </c>
      <c r="E1316" s="7">
        <v>1.0859722334447401E-2</v>
      </c>
      <c r="F1316" s="7">
        <v>0.53706837630609205</v>
      </c>
      <c r="G1316" s="7">
        <v>0.31382005311623501</v>
      </c>
      <c r="H1316" s="9">
        <f t="shared" si="40"/>
        <v>0.14911157057767341</v>
      </c>
      <c r="I1316" s="9">
        <f t="shared" si="41"/>
        <v>0.20472043220013114</v>
      </c>
    </row>
    <row r="1317" spans="1:9" x14ac:dyDescent="0.3">
      <c r="A1317" s="3" t="s">
        <v>46</v>
      </c>
      <c r="B1317" s="2">
        <v>44317</v>
      </c>
      <c r="C1317" s="7">
        <v>0.93101978006247899</v>
      </c>
      <c r="D1317" s="7">
        <v>0.14463758866267401</v>
      </c>
      <c r="E1317" s="7">
        <v>8.4440384470917899E-3</v>
      </c>
      <c r="F1317" s="7">
        <v>0.57122383295100498</v>
      </c>
      <c r="G1317" s="7">
        <v>0.27569453993922999</v>
      </c>
      <c r="H1317" s="9">
        <f t="shared" si="40"/>
        <v>0.15308162710976581</v>
      </c>
      <c r="I1317" s="9">
        <f t="shared" si="41"/>
        <v>0.20204691061104418</v>
      </c>
    </row>
    <row r="1318" spans="1:9" x14ac:dyDescent="0.3">
      <c r="A1318" s="3" t="s">
        <v>46</v>
      </c>
      <c r="B1318" s="2">
        <v>44348</v>
      </c>
      <c r="C1318" s="7">
        <v>0.88759760557328804</v>
      </c>
      <c r="D1318" s="7">
        <v>0.14087568451461099</v>
      </c>
      <c r="E1318" s="7">
        <v>1.14286593305803E-2</v>
      </c>
      <c r="F1318" s="7">
        <v>0.56869275154818</v>
      </c>
      <c r="G1318" s="7">
        <v>0.27900290460662902</v>
      </c>
      <c r="H1318" s="9">
        <f t="shared" si="40"/>
        <v>0.15230434384519129</v>
      </c>
      <c r="I1318" s="9">
        <f t="shared" si="41"/>
        <v>0.19853713518641444</v>
      </c>
    </row>
    <row r="1319" spans="1:9" x14ac:dyDescent="0.3">
      <c r="A1319" s="3" t="s">
        <v>46</v>
      </c>
      <c r="B1319" s="2">
        <v>44378</v>
      </c>
      <c r="C1319" s="7">
        <v>0.90953870268999304</v>
      </c>
      <c r="D1319" s="7">
        <v>0.14331602840645699</v>
      </c>
      <c r="E1319" s="7">
        <v>9.6808782925914098E-3</v>
      </c>
      <c r="F1319" s="7">
        <v>0.57814742495858196</v>
      </c>
      <c r="G1319" s="7">
        <v>0.26885566834237001</v>
      </c>
      <c r="H1319" s="9">
        <f t="shared" si="40"/>
        <v>0.15299690669904839</v>
      </c>
      <c r="I1319" s="9">
        <f t="shared" si="41"/>
        <v>0.19864627617380276</v>
      </c>
    </row>
    <row r="1320" spans="1:9" x14ac:dyDescent="0.3">
      <c r="A1320" s="3" t="s">
        <v>46</v>
      </c>
      <c r="B1320" s="2">
        <v>44409</v>
      </c>
      <c r="C1320" s="7">
        <v>0.89207918445529599</v>
      </c>
      <c r="D1320" s="7">
        <v>0.14707712091825301</v>
      </c>
      <c r="E1320" s="7">
        <v>7.8843150544632302E-3</v>
      </c>
      <c r="F1320" s="7">
        <v>0.58213760339192</v>
      </c>
      <c r="G1320" s="7">
        <v>0.262900960635364</v>
      </c>
      <c r="H1320" s="9">
        <f t="shared" si="40"/>
        <v>0.15496143597271625</v>
      </c>
      <c r="I1320" s="9">
        <f t="shared" si="41"/>
        <v>0.20169247275881041</v>
      </c>
    </row>
    <row r="1321" spans="1:9" x14ac:dyDescent="0.3">
      <c r="A1321" s="3" t="s">
        <v>46</v>
      </c>
      <c r="B1321" s="2">
        <v>44440</v>
      </c>
      <c r="C1321" s="7">
        <v>0.87128053220325596</v>
      </c>
      <c r="D1321" s="7">
        <v>0.140537786648185</v>
      </c>
      <c r="E1321" s="7">
        <v>8.5498267812843306E-3</v>
      </c>
      <c r="F1321" s="7">
        <v>0.58928384806363199</v>
      </c>
      <c r="G1321" s="7">
        <v>0.26162853850689899</v>
      </c>
      <c r="H1321" s="9">
        <f t="shared" si="40"/>
        <v>0.14908761342946933</v>
      </c>
      <c r="I1321" s="9">
        <f t="shared" si="41"/>
        <v>0.19256456641447584</v>
      </c>
    </row>
    <row r="1322" spans="1:9" x14ac:dyDescent="0.3">
      <c r="A1322" s="3" t="s">
        <v>47</v>
      </c>
      <c r="B1322" s="2">
        <v>43466</v>
      </c>
      <c r="C1322" s="7">
        <v>0.80156574098301803</v>
      </c>
      <c r="D1322" s="7">
        <v>0.196260785601235</v>
      </c>
      <c r="E1322" s="7">
        <v>5.6971285103010201E-2</v>
      </c>
      <c r="F1322" s="7">
        <v>0.60463272839061299</v>
      </c>
      <c r="G1322" s="7">
        <v>0.14213520090514101</v>
      </c>
      <c r="H1322" s="9">
        <f t="shared" si="40"/>
        <v>0.25323207070424519</v>
      </c>
      <c r="I1322" s="9">
        <f t="shared" si="41"/>
        <v>0.24505228494487802</v>
      </c>
    </row>
    <row r="1323" spans="1:9" x14ac:dyDescent="0.3">
      <c r="A1323" s="3" t="s">
        <v>47</v>
      </c>
      <c r="B1323" s="2">
        <v>43497</v>
      </c>
      <c r="C1323" s="7">
        <v>0.81550550762000595</v>
      </c>
      <c r="D1323" s="7">
        <v>0.191582975339331</v>
      </c>
      <c r="E1323" s="7">
        <v>5.8856485411151002E-2</v>
      </c>
      <c r="F1323" s="7">
        <v>0.60322322343187396</v>
      </c>
      <c r="G1323" s="7">
        <v>0.146337315817644</v>
      </c>
      <c r="H1323" s="9">
        <f t="shared" si="40"/>
        <v>0.25043946075048201</v>
      </c>
      <c r="I1323" s="9">
        <f t="shared" si="41"/>
        <v>0.2410436350842812</v>
      </c>
    </row>
    <row r="1324" spans="1:9" x14ac:dyDescent="0.3">
      <c r="A1324" s="3" t="s">
        <v>47</v>
      </c>
      <c r="B1324" s="2">
        <v>43525</v>
      </c>
      <c r="C1324" s="7">
        <v>1.0097416061739399</v>
      </c>
      <c r="D1324" s="7">
        <v>0.19015249213511701</v>
      </c>
      <c r="E1324" s="7">
        <v>7.1505877172319099E-2</v>
      </c>
      <c r="F1324" s="7">
        <v>0.58296645697767402</v>
      </c>
      <c r="G1324" s="7">
        <v>0.15537517371489001</v>
      </c>
      <c r="H1324" s="9">
        <f t="shared" si="40"/>
        <v>0.26165836930743613</v>
      </c>
      <c r="I1324" s="9">
        <f t="shared" si="41"/>
        <v>0.24595502717056739</v>
      </c>
    </row>
    <row r="1325" spans="1:9" x14ac:dyDescent="0.3">
      <c r="A1325" s="3" t="s">
        <v>47</v>
      </c>
      <c r="B1325" s="2">
        <v>43556</v>
      </c>
      <c r="C1325" s="7">
        <v>0.98198267747287304</v>
      </c>
      <c r="D1325" s="7">
        <v>0.185501409894307</v>
      </c>
      <c r="E1325" s="7">
        <v>7.4250260566267101E-2</v>
      </c>
      <c r="F1325" s="7">
        <v>0.57960868798965204</v>
      </c>
      <c r="G1325" s="7">
        <v>0.160639641549774</v>
      </c>
      <c r="H1325" s="9">
        <f t="shared" si="40"/>
        <v>0.25975167046057412</v>
      </c>
      <c r="I1325" s="9">
        <f t="shared" si="41"/>
        <v>0.24245060992835205</v>
      </c>
    </row>
    <row r="1326" spans="1:9" x14ac:dyDescent="0.3">
      <c r="A1326" s="3" t="s">
        <v>47</v>
      </c>
      <c r="B1326" s="2">
        <v>43586</v>
      </c>
      <c r="C1326" s="7">
        <v>1.0144923708745099</v>
      </c>
      <c r="D1326" s="7">
        <v>0.19077503219252501</v>
      </c>
      <c r="E1326" s="7">
        <v>6.5820912859605701E-2</v>
      </c>
      <c r="F1326" s="7">
        <v>0.58819104965187596</v>
      </c>
      <c r="G1326" s="7">
        <v>0.15521300529599399</v>
      </c>
      <c r="H1326" s="9">
        <f t="shared" si="40"/>
        <v>0.25659594505213068</v>
      </c>
      <c r="I1326" s="9">
        <f t="shared" si="41"/>
        <v>0.24490800901217219</v>
      </c>
    </row>
    <row r="1327" spans="1:9" x14ac:dyDescent="0.3">
      <c r="A1327" s="3" t="s">
        <v>47</v>
      </c>
      <c r="B1327" s="2">
        <v>43617</v>
      </c>
      <c r="C1327" s="7">
        <v>0.98444630346954198</v>
      </c>
      <c r="D1327" s="7">
        <v>0.18890609078291801</v>
      </c>
      <c r="E1327" s="7">
        <v>6.90804730153501E-2</v>
      </c>
      <c r="F1327" s="7">
        <v>0.57675444970220002</v>
      </c>
      <c r="G1327" s="7">
        <v>0.165258986499532</v>
      </c>
      <c r="H1327" s="9">
        <f t="shared" si="40"/>
        <v>0.25798656379826812</v>
      </c>
      <c r="I1327" s="9">
        <f t="shared" si="41"/>
        <v>0.24672303298172871</v>
      </c>
    </row>
    <row r="1328" spans="1:9" x14ac:dyDescent="0.3">
      <c r="A1328" s="3" t="s">
        <v>47</v>
      </c>
      <c r="B1328" s="2">
        <v>43647</v>
      </c>
      <c r="C1328" s="7">
        <v>1.0109520988534699</v>
      </c>
      <c r="D1328" s="7">
        <v>0.19172865011645801</v>
      </c>
      <c r="E1328" s="7">
        <v>6.7495351789376101E-2</v>
      </c>
      <c r="F1328" s="7">
        <v>0.58340247196113904</v>
      </c>
      <c r="G1328" s="7">
        <v>0.15737352613302699</v>
      </c>
      <c r="H1328" s="9">
        <f t="shared" si="40"/>
        <v>0.25922400190583411</v>
      </c>
      <c r="I1328" s="9">
        <f t="shared" si="41"/>
        <v>0.24734995751759326</v>
      </c>
    </row>
    <row r="1329" spans="1:9" x14ac:dyDescent="0.3">
      <c r="A1329" s="3" t="s">
        <v>47</v>
      </c>
      <c r="B1329" s="2">
        <v>43678</v>
      </c>
      <c r="C1329" s="7">
        <v>1.0308036587385501</v>
      </c>
      <c r="D1329" s="7">
        <v>0.19471904161561901</v>
      </c>
      <c r="E1329" s="7">
        <v>6.5274800910679207E-2</v>
      </c>
      <c r="F1329" s="7">
        <v>0.59389134794258303</v>
      </c>
      <c r="G1329" s="7">
        <v>0.14611480953111899</v>
      </c>
      <c r="H1329" s="9">
        <f t="shared" si="40"/>
        <v>0.2599938425262982</v>
      </c>
      <c r="I1329" s="9">
        <f t="shared" si="41"/>
        <v>0.2469141215914048</v>
      </c>
    </row>
    <row r="1330" spans="1:9" x14ac:dyDescent="0.3">
      <c r="A1330" s="3" t="s">
        <v>47</v>
      </c>
      <c r="B1330" s="2">
        <v>43709</v>
      </c>
      <c r="C1330" s="7">
        <v>0.95768916925477698</v>
      </c>
      <c r="D1330" s="7">
        <v>0.19022295623277299</v>
      </c>
      <c r="E1330" s="7">
        <v>7.5990952222221506E-2</v>
      </c>
      <c r="F1330" s="7">
        <v>0.58829012508414003</v>
      </c>
      <c r="G1330" s="7">
        <v>0.14549596646086499</v>
      </c>
      <c r="H1330" s="9">
        <f t="shared" si="40"/>
        <v>0.26621390845499449</v>
      </c>
      <c r="I1330" s="9">
        <f t="shared" si="41"/>
        <v>0.24434137434273637</v>
      </c>
    </row>
    <row r="1331" spans="1:9" x14ac:dyDescent="0.3">
      <c r="A1331" s="3" t="s">
        <v>47</v>
      </c>
      <c r="B1331" s="2">
        <v>43739</v>
      </c>
      <c r="C1331" s="7">
        <v>1.01812507346282</v>
      </c>
      <c r="D1331" s="7">
        <v>0.19789228912043999</v>
      </c>
      <c r="E1331" s="7">
        <v>7.2329550663310802E-2</v>
      </c>
      <c r="F1331" s="7">
        <v>0.58556984592681804</v>
      </c>
      <c r="G1331" s="7">
        <v>0.14420831428943101</v>
      </c>
      <c r="H1331" s="9">
        <f t="shared" si="40"/>
        <v>0.27022183978375081</v>
      </c>
      <c r="I1331" s="9">
        <f t="shared" si="41"/>
        <v>0.25258692190466003</v>
      </c>
    </row>
    <row r="1332" spans="1:9" x14ac:dyDescent="0.3">
      <c r="A1332" s="3" t="s">
        <v>47</v>
      </c>
      <c r="B1332" s="2">
        <v>43770</v>
      </c>
      <c r="C1332" s="7">
        <v>1.1181611051323901</v>
      </c>
      <c r="D1332" s="7">
        <v>0.205558763951147</v>
      </c>
      <c r="E1332" s="7">
        <v>9.4704932064527597E-2</v>
      </c>
      <c r="F1332" s="7">
        <v>0.54288863982465496</v>
      </c>
      <c r="G1332" s="7">
        <v>0.156847664159671</v>
      </c>
      <c r="H1332" s="9">
        <f t="shared" si="40"/>
        <v>0.3002636960156746</v>
      </c>
      <c r="I1332" s="9">
        <f t="shared" si="41"/>
        <v>0.2746469062677413</v>
      </c>
    </row>
    <row r="1333" spans="1:9" x14ac:dyDescent="0.3">
      <c r="A1333" s="3" t="s">
        <v>47</v>
      </c>
      <c r="B1333" s="2">
        <v>43800</v>
      </c>
      <c r="C1333" s="7">
        <v>1.2565346879641099</v>
      </c>
      <c r="D1333" s="7">
        <v>0.242983751278778</v>
      </c>
      <c r="E1333" s="7">
        <v>7.4574142426956799E-2</v>
      </c>
      <c r="F1333" s="7">
        <v>0.55668004653138403</v>
      </c>
      <c r="G1333" s="7">
        <v>0.12576205976288099</v>
      </c>
      <c r="H1333" s="9">
        <f t="shared" si="40"/>
        <v>0.31755789370573478</v>
      </c>
      <c r="I1333" s="9">
        <f t="shared" si="41"/>
        <v>0.30385738599668566</v>
      </c>
    </row>
    <row r="1334" spans="1:9" x14ac:dyDescent="0.3">
      <c r="A1334" s="3" t="s">
        <v>47</v>
      </c>
      <c r="B1334" s="2">
        <v>43831</v>
      </c>
      <c r="C1334" s="7">
        <v>0.93536843030216499</v>
      </c>
      <c r="D1334" s="7">
        <v>0.18611560803229699</v>
      </c>
      <c r="E1334" s="7">
        <v>8.3165607377240297E-2</v>
      </c>
      <c r="F1334" s="7">
        <v>0.56723436876276401</v>
      </c>
      <c r="G1334" s="7">
        <v>0.16348441582769899</v>
      </c>
      <c r="H1334" s="9">
        <f t="shared" si="40"/>
        <v>0.26928121540953731</v>
      </c>
      <c r="I1334" s="9">
        <f t="shared" si="41"/>
        <v>0.2470506587443983</v>
      </c>
    </row>
    <row r="1335" spans="1:9" x14ac:dyDescent="0.3">
      <c r="A1335" s="3" t="s">
        <v>47</v>
      </c>
      <c r="B1335" s="2">
        <v>43862</v>
      </c>
      <c r="C1335" s="7">
        <v>0.92033461274483797</v>
      </c>
      <c r="D1335" s="7">
        <v>0.18729544010802701</v>
      </c>
      <c r="E1335" s="7">
        <v>7.9248568003541395E-2</v>
      </c>
      <c r="F1335" s="7">
        <v>0.56939439779920398</v>
      </c>
      <c r="G1335" s="7">
        <v>0.16406159408922799</v>
      </c>
      <c r="H1335" s="9">
        <f t="shared" si="40"/>
        <v>0.26654400811156842</v>
      </c>
      <c r="I1335" s="9">
        <f t="shared" si="41"/>
        <v>0.24751943362425483</v>
      </c>
    </row>
    <row r="1336" spans="1:9" x14ac:dyDescent="0.3">
      <c r="A1336" s="3" t="s">
        <v>47</v>
      </c>
      <c r="B1336" s="2">
        <v>43891</v>
      </c>
      <c r="C1336" s="7">
        <v>0.84070949055856004</v>
      </c>
      <c r="D1336" s="7">
        <v>0.13008832808982099</v>
      </c>
      <c r="E1336" s="7">
        <v>0.11098930006362499</v>
      </c>
      <c r="F1336" s="7">
        <v>0.55989773523075503</v>
      </c>
      <c r="G1336" s="7">
        <v>0.1990246366158</v>
      </c>
      <c r="H1336" s="9">
        <f t="shared" si="40"/>
        <v>0.24107762815344597</v>
      </c>
      <c r="I1336" s="9">
        <f t="shared" si="41"/>
        <v>0.18853761692485135</v>
      </c>
    </row>
    <row r="1337" spans="1:9" x14ac:dyDescent="0.3">
      <c r="A1337" s="3" t="s">
        <v>47</v>
      </c>
      <c r="B1337" s="2">
        <v>43922</v>
      </c>
      <c r="C1337" s="7">
        <v>0.50789538098831899</v>
      </c>
      <c r="D1337" s="7">
        <v>3.1359096286438001E-2</v>
      </c>
      <c r="E1337" s="7">
        <v>0.20813585188748501</v>
      </c>
      <c r="F1337" s="7">
        <v>0.42155190005325199</v>
      </c>
      <c r="G1337" s="7">
        <v>0.33895315177282498</v>
      </c>
      <c r="H1337" s="9">
        <f t="shared" si="40"/>
        <v>0.23949494817392303</v>
      </c>
      <c r="I1337" s="9">
        <f t="shared" si="41"/>
        <v>6.9238981918907108E-2</v>
      </c>
    </row>
    <row r="1338" spans="1:9" x14ac:dyDescent="0.3">
      <c r="A1338" s="3" t="s">
        <v>47</v>
      </c>
      <c r="B1338" s="2">
        <v>43952</v>
      </c>
      <c r="C1338" s="7">
        <v>0.64315657783939595</v>
      </c>
      <c r="D1338" s="7">
        <v>3.1663029632364503E-2</v>
      </c>
      <c r="E1338" s="7">
        <v>0.18409515962433701</v>
      </c>
      <c r="F1338" s="7">
        <v>0.44722778939466501</v>
      </c>
      <c r="G1338" s="7">
        <v>0.33701402134863301</v>
      </c>
      <c r="H1338" s="9">
        <f t="shared" si="40"/>
        <v>0.21575818925670151</v>
      </c>
      <c r="I1338" s="9">
        <f t="shared" si="41"/>
        <v>6.6117428804951431E-2</v>
      </c>
    </row>
    <row r="1339" spans="1:9" x14ac:dyDescent="0.3">
      <c r="A1339" s="3" t="s">
        <v>47</v>
      </c>
      <c r="B1339" s="2">
        <v>43983</v>
      </c>
      <c r="C1339" s="7">
        <v>0.823334762708685</v>
      </c>
      <c r="D1339" s="7">
        <v>7.3794179095618098E-2</v>
      </c>
      <c r="E1339" s="7">
        <v>0.14449608384437301</v>
      </c>
      <c r="F1339" s="7">
        <v>0.47244136112595397</v>
      </c>
      <c r="G1339" s="7">
        <v>0.30926837593405399</v>
      </c>
      <c r="H1339" s="9">
        <f t="shared" si="40"/>
        <v>0.2182902629399911</v>
      </c>
      <c r="I1339" s="9">
        <f t="shared" si="41"/>
        <v>0.13509589483262957</v>
      </c>
    </row>
    <row r="1340" spans="1:9" x14ac:dyDescent="0.3">
      <c r="A1340" s="3" t="s">
        <v>47</v>
      </c>
      <c r="B1340" s="2">
        <v>44013</v>
      </c>
      <c r="C1340" s="7">
        <v>1.01808554803102</v>
      </c>
      <c r="D1340" s="7">
        <v>0.13195087074192099</v>
      </c>
      <c r="E1340" s="7">
        <v>0.114036200039054</v>
      </c>
      <c r="F1340" s="7">
        <v>0.508951910123151</v>
      </c>
      <c r="G1340" s="7">
        <v>0.24506101909587399</v>
      </c>
      <c r="H1340" s="9">
        <f t="shared" si="40"/>
        <v>0.24598707078097498</v>
      </c>
      <c r="I1340" s="9">
        <f t="shared" si="41"/>
        <v>0.20588281823932411</v>
      </c>
    </row>
    <row r="1341" spans="1:9" x14ac:dyDescent="0.3">
      <c r="A1341" s="3" t="s">
        <v>47</v>
      </c>
      <c r="B1341" s="2">
        <v>44044</v>
      </c>
      <c r="C1341" s="7">
        <v>1.0743914916514199</v>
      </c>
      <c r="D1341" s="7">
        <v>0.15350948773550099</v>
      </c>
      <c r="E1341" s="7">
        <v>0.10662255485302401</v>
      </c>
      <c r="F1341" s="7">
        <v>0.52566346723095003</v>
      </c>
      <c r="G1341" s="7">
        <v>0.21420449018052401</v>
      </c>
      <c r="H1341" s="9">
        <f t="shared" si="40"/>
        <v>0.26013204258852501</v>
      </c>
      <c r="I1341" s="9">
        <f t="shared" si="41"/>
        <v>0.22602414688771563</v>
      </c>
    </row>
    <row r="1342" spans="1:9" x14ac:dyDescent="0.3">
      <c r="A1342" s="3" t="s">
        <v>47</v>
      </c>
      <c r="B1342" s="2">
        <v>44075</v>
      </c>
      <c r="C1342" s="7">
        <v>1.0353229961799999</v>
      </c>
      <c r="D1342" s="7">
        <v>0.14936697828571299</v>
      </c>
      <c r="E1342" s="7">
        <v>0.117063039531223</v>
      </c>
      <c r="F1342" s="7">
        <v>0.51983909138634699</v>
      </c>
      <c r="G1342" s="7">
        <v>0.213730890796718</v>
      </c>
      <c r="H1342" s="9">
        <f t="shared" si="40"/>
        <v>0.26643001781693598</v>
      </c>
      <c r="I1342" s="9">
        <f t="shared" si="41"/>
        <v>0.22320027425768763</v>
      </c>
    </row>
    <row r="1343" spans="1:9" x14ac:dyDescent="0.3">
      <c r="A1343" s="3" t="s">
        <v>47</v>
      </c>
      <c r="B1343" s="2">
        <v>44105</v>
      </c>
      <c r="C1343" s="7">
        <v>1.07993700269774</v>
      </c>
      <c r="D1343" s="7">
        <v>0.159480289641247</v>
      </c>
      <c r="E1343" s="7">
        <v>0.112370009930481</v>
      </c>
      <c r="F1343" s="7">
        <v>0.52338964339888205</v>
      </c>
      <c r="G1343" s="7">
        <v>0.20476005702938899</v>
      </c>
      <c r="H1343" s="9">
        <f t="shared" si="40"/>
        <v>0.27185029957172802</v>
      </c>
      <c r="I1343" s="9">
        <f t="shared" si="41"/>
        <v>0.23354416694148852</v>
      </c>
    </row>
    <row r="1344" spans="1:9" x14ac:dyDescent="0.3">
      <c r="A1344" s="3" t="s">
        <v>47</v>
      </c>
      <c r="B1344" s="2">
        <v>44136</v>
      </c>
      <c r="C1344" s="7">
        <v>0.87693902758522402</v>
      </c>
      <c r="D1344" s="7">
        <v>6.8290287614324194E-2</v>
      </c>
      <c r="E1344" s="7">
        <v>0.20287952767515899</v>
      </c>
      <c r="F1344" s="7">
        <v>0.413025929380756</v>
      </c>
      <c r="G1344" s="7">
        <v>0.31580425532976097</v>
      </c>
      <c r="H1344" s="9">
        <f t="shared" si="40"/>
        <v>0.2711698152894832</v>
      </c>
      <c r="I1344" s="9">
        <f t="shared" si="41"/>
        <v>0.14188237421267322</v>
      </c>
    </row>
    <row r="1345" spans="1:9" x14ac:dyDescent="0.3">
      <c r="A1345" s="3" t="s">
        <v>47</v>
      </c>
      <c r="B1345" s="2">
        <v>44166</v>
      </c>
      <c r="C1345" s="7">
        <v>1.16563789779161</v>
      </c>
      <c r="D1345" s="7">
        <v>0.17202850368025699</v>
      </c>
      <c r="E1345" s="7">
        <v>0.130168367004483</v>
      </c>
      <c r="F1345" s="7">
        <v>0.486936064472411</v>
      </c>
      <c r="G1345" s="7">
        <v>0.21086706484284901</v>
      </c>
      <c r="H1345" s="9">
        <f t="shared" si="40"/>
        <v>0.30219687068473999</v>
      </c>
      <c r="I1345" s="9">
        <f t="shared" si="41"/>
        <v>0.26105880648866947</v>
      </c>
    </row>
    <row r="1346" spans="1:9" x14ac:dyDescent="0.3">
      <c r="A1346" s="3" t="s">
        <v>47</v>
      </c>
      <c r="B1346" s="2">
        <v>44197</v>
      </c>
      <c r="C1346" s="7">
        <v>0.63058031221252298</v>
      </c>
      <c r="D1346" s="7">
        <v>3.8955647768881697E-2</v>
      </c>
      <c r="E1346" s="7">
        <v>0.20047530192226501</v>
      </c>
      <c r="F1346" s="7">
        <v>0.41455622288330202</v>
      </c>
      <c r="G1346" s="7">
        <v>0.34601282742555101</v>
      </c>
      <c r="H1346" s="9">
        <f t="shared" si="40"/>
        <v>0.2394309496911467</v>
      </c>
      <c r="I1346" s="9">
        <f t="shared" si="41"/>
        <v>8.5897746651836443E-2</v>
      </c>
    </row>
    <row r="1347" spans="1:9" x14ac:dyDescent="0.3">
      <c r="A1347" s="3" t="s">
        <v>47</v>
      </c>
      <c r="B1347" s="2">
        <v>44228</v>
      </c>
      <c r="C1347" s="7">
        <v>0.65629785941556096</v>
      </c>
      <c r="D1347" s="7">
        <v>4.0569041790778297E-2</v>
      </c>
      <c r="E1347" s="7">
        <v>0.190302495389579</v>
      </c>
      <c r="F1347" s="7">
        <v>0.41114430978896799</v>
      </c>
      <c r="G1347" s="7">
        <v>0.35798415303067399</v>
      </c>
      <c r="H1347" s="9">
        <f t="shared" ref="H1347:H1410" si="42">D1347+E1347</f>
        <v>0.2308715371803573</v>
      </c>
      <c r="I1347" s="9">
        <f t="shared" ref="I1347:I1410" si="43">D1347/(D1347+F1347)</f>
        <v>8.9811473689894172E-2</v>
      </c>
    </row>
    <row r="1348" spans="1:9" x14ac:dyDescent="0.3">
      <c r="A1348" s="3" t="s">
        <v>47</v>
      </c>
      <c r="B1348" s="2">
        <v>44256</v>
      </c>
      <c r="C1348" s="7">
        <v>0.80834942814566502</v>
      </c>
      <c r="D1348" s="7">
        <v>4.6299833630576097E-2</v>
      </c>
      <c r="E1348" s="7">
        <v>0.17338134813827399</v>
      </c>
      <c r="F1348" s="7">
        <v>0.42716632565639501</v>
      </c>
      <c r="G1348" s="7">
        <v>0.35315249257475401</v>
      </c>
      <c r="H1348" s="9">
        <f t="shared" si="42"/>
        <v>0.2196811817688501</v>
      </c>
      <c r="I1348" s="9">
        <f t="shared" si="43"/>
        <v>9.7789108518975376E-2</v>
      </c>
    </row>
    <row r="1349" spans="1:9" x14ac:dyDescent="0.3">
      <c r="A1349" s="3" t="s">
        <v>47</v>
      </c>
      <c r="B1349" s="2">
        <v>44287</v>
      </c>
      <c r="C1349" s="7">
        <v>1.0322418820911201</v>
      </c>
      <c r="D1349" s="7">
        <v>0.11834742130711801</v>
      </c>
      <c r="E1349" s="7">
        <v>0.127066446291035</v>
      </c>
      <c r="F1349" s="7">
        <v>0.47605708742845299</v>
      </c>
      <c r="G1349" s="7">
        <v>0.27852904497339398</v>
      </c>
      <c r="H1349" s="9">
        <f t="shared" si="42"/>
        <v>0.24541386759815301</v>
      </c>
      <c r="I1349" s="9">
        <f t="shared" si="43"/>
        <v>0.19910249597343901</v>
      </c>
    </row>
    <row r="1350" spans="1:9" x14ac:dyDescent="0.3">
      <c r="A1350" s="3" t="s">
        <v>47</v>
      </c>
      <c r="B1350" s="2">
        <v>44317</v>
      </c>
      <c r="C1350" s="7">
        <v>1.1667882325935499</v>
      </c>
      <c r="D1350" s="7">
        <v>0.143731542631092</v>
      </c>
      <c r="E1350" s="7">
        <v>0.110736056719669</v>
      </c>
      <c r="F1350" s="7">
        <v>0.50155497499607404</v>
      </c>
      <c r="G1350" s="7">
        <v>0.24397742565316499</v>
      </c>
      <c r="H1350" s="9">
        <f t="shared" si="42"/>
        <v>0.25446759935076102</v>
      </c>
      <c r="I1350" s="9">
        <f t="shared" si="43"/>
        <v>0.22274065659951892</v>
      </c>
    </row>
    <row r="1351" spans="1:9" x14ac:dyDescent="0.3">
      <c r="A1351" s="3" t="s">
        <v>47</v>
      </c>
      <c r="B1351" s="2">
        <v>44348</v>
      </c>
      <c r="C1351" s="7">
        <v>1.1514850669922501</v>
      </c>
      <c r="D1351" s="7">
        <v>0.15186560191142001</v>
      </c>
      <c r="E1351" s="7">
        <v>0.111304405987227</v>
      </c>
      <c r="F1351" s="7">
        <v>0.50556005105004798</v>
      </c>
      <c r="G1351" s="7">
        <v>0.23126994105130499</v>
      </c>
      <c r="H1351" s="9">
        <f t="shared" si="42"/>
        <v>0.26317000789864703</v>
      </c>
      <c r="I1351" s="9">
        <f t="shared" si="43"/>
        <v>0.23100041993694598</v>
      </c>
    </row>
    <row r="1352" spans="1:9" x14ac:dyDescent="0.3">
      <c r="A1352" s="3" t="s">
        <v>47</v>
      </c>
      <c r="B1352" s="2">
        <v>44378</v>
      </c>
      <c r="C1352" s="7">
        <v>1.22987854493027</v>
      </c>
      <c r="D1352" s="7">
        <v>0.150925811628316</v>
      </c>
      <c r="E1352" s="7">
        <v>0.11801501210061401</v>
      </c>
      <c r="F1352" s="7">
        <v>0.51016436335553506</v>
      </c>
      <c r="G1352" s="7">
        <v>0.22089481291553401</v>
      </c>
      <c r="H1352" s="9">
        <f t="shared" si="42"/>
        <v>0.26894082372893002</v>
      </c>
      <c r="I1352" s="9">
        <f t="shared" si="43"/>
        <v>0.22829837341328327</v>
      </c>
    </row>
    <row r="1353" spans="1:9" x14ac:dyDescent="0.3">
      <c r="A1353" s="3" t="s">
        <v>47</v>
      </c>
      <c r="B1353" s="2">
        <v>44409</v>
      </c>
      <c r="C1353" s="7">
        <v>1.2847009119207</v>
      </c>
      <c r="D1353" s="7">
        <v>0.15985971749297201</v>
      </c>
      <c r="E1353" s="7">
        <v>0.122251640489556</v>
      </c>
      <c r="F1353" s="7">
        <v>0.49981512283879698</v>
      </c>
      <c r="G1353" s="7">
        <v>0.21807351917867601</v>
      </c>
      <c r="H1353" s="9">
        <f t="shared" si="42"/>
        <v>0.28211135798252801</v>
      </c>
      <c r="I1353" s="9">
        <f t="shared" si="43"/>
        <v>0.24233108149550478</v>
      </c>
    </row>
    <row r="1354" spans="1:9" x14ac:dyDescent="0.3">
      <c r="A1354" s="3" t="s">
        <v>47</v>
      </c>
      <c r="B1354" s="2">
        <v>44440</v>
      </c>
      <c r="C1354" s="7">
        <v>1.17645044810226</v>
      </c>
      <c r="D1354" s="7">
        <v>0.152849580324524</v>
      </c>
      <c r="E1354" s="7">
        <v>0.12870213181573301</v>
      </c>
      <c r="F1354" s="7">
        <v>0.49935635502059</v>
      </c>
      <c r="G1354" s="7">
        <v>0.21909193283915299</v>
      </c>
      <c r="H1354" s="9">
        <f t="shared" si="42"/>
        <v>0.28155171214025698</v>
      </c>
      <c r="I1354" s="9">
        <f t="shared" si="43"/>
        <v>0.23435784932506606</v>
      </c>
    </row>
    <row r="1355" spans="1:9" x14ac:dyDescent="0.3">
      <c r="A1355" s="3" t="s">
        <v>48</v>
      </c>
      <c r="B1355" s="2">
        <v>43466</v>
      </c>
      <c r="C1355" s="7">
        <v>0.84149409970698397</v>
      </c>
      <c r="D1355" s="7">
        <v>0.116684888280102</v>
      </c>
      <c r="E1355" s="7">
        <v>7.8351342637426796E-2</v>
      </c>
      <c r="F1355" s="7">
        <v>0.65906882677078704</v>
      </c>
      <c r="G1355" s="7">
        <v>0.14589494231168401</v>
      </c>
      <c r="H1355" s="9">
        <f t="shared" si="42"/>
        <v>0.19503623091752881</v>
      </c>
      <c r="I1355" s="9">
        <f t="shared" si="43"/>
        <v>0.15041486236704329</v>
      </c>
    </row>
    <row r="1356" spans="1:9" x14ac:dyDescent="0.3">
      <c r="A1356" s="3" t="s">
        <v>48</v>
      </c>
      <c r="B1356" s="2">
        <v>43497</v>
      </c>
      <c r="C1356" s="7">
        <v>0.86123593181256497</v>
      </c>
      <c r="D1356" s="7">
        <v>0.124173401817681</v>
      </c>
      <c r="E1356" s="7">
        <v>7.5307678423559093E-2</v>
      </c>
      <c r="F1356" s="7">
        <v>0.66565279328895099</v>
      </c>
      <c r="G1356" s="7">
        <v>0.134866126469809</v>
      </c>
      <c r="H1356" s="9">
        <f t="shared" si="42"/>
        <v>0.19948108024124009</v>
      </c>
      <c r="I1356" s="9">
        <f t="shared" si="43"/>
        <v>0.15721610980617923</v>
      </c>
    </row>
    <row r="1357" spans="1:9" x14ac:dyDescent="0.3">
      <c r="A1357" s="3" t="s">
        <v>48</v>
      </c>
      <c r="B1357" s="2">
        <v>43525</v>
      </c>
      <c r="C1357" s="7">
        <v>1.0029991030193499</v>
      </c>
      <c r="D1357" s="7">
        <v>0.124797674198856</v>
      </c>
      <c r="E1357" s="7">
        <v>7.3659954700806607E-2</v>
      </c>
      <c r="F1357" s="7">
        <v>0.68038096719918495</v>
      </c>
      <c r="G1357" s="7">
        <v>0.121161403901153</v>
      </c>
      <c r="H1357" s="9">
        <f t="shared" si="42"/>
        <v>0.19845762889966262</v>
      </c>
      <c r="I1357" s="9">
        <f t="shared" si="43"/>
        <v>0.15499377129796732</v>
      </c>
    </row>
    <row r="1358" spans="1:9" x14ac:dyDescent="0.3">
      <c r="A1358" s="3" t="s">
        <v>48</v>
      </c>
      <c r="B1358" s="2">
        <v>43556</v>
      </c>
      <c r="C1358" s="7">
        <v>1.0369282160317801</v>
      </c>
      <c r="D1358" s="7">
        <v>0.108559324130903</v>
      </c>
      <c r="E1358" s="7">
        <v>0.120667495862132</v>
      </c>
      <c r="F1358" s="7">
        <v>0.61511536684019796</v>
      </c>
      <c r="G1358" s="7">
        <v>0.15565781316676799</v>
      </c>
      <c r="H1358" s="9">
        <f t="shared" si="42"/>
        <v>0.22922681999303501</v>
      </c>
      <c r="I1358" s="9">
        <f t="shared" si="43"/>
        <v>0.15001122118175358</v>
      </c>
    </row>
    <row r="1359" spans="1:9" x14ac:dyDescent="0.3">
      <c r="A1359" s="3" t="s">
        <v>48</v>
      </c>
      <c r="B1359" s="2">
        <v>43586</v>
      </c>
      <c r="C1359" s="7">
        <v>0.97419118482957801</v>
      </c>
      <c r="D1359" s="7">
        <v>0.12521608592856001</v>
      </c>
      <c r="E1359" s="7">
        <v>7.7267217381967193E-2</v>
      </c>
      <c r="F1359" s="7">
        <v>0.68160818193927997</v>
      </c>
      <c r="G1359" s="7">
        <v>0.115908514750193</v>
      </c>
      <c r="H1359" s="9">
        <f t="shared" si="42"/>
        <v>0.20248330331052722</v>
      </c>
      <c r="I1359" s="9">
        <f t="shared" si="43"/>
        <v>0.15519623159013698</v>
      </c>
    </row>
    <row r="1360" spans="1:9" x14ac:dyDescent="0.3">
      <c r="A1360" s="3" t="s">
        <v>48</v>
      </c>
      <c r="B1360" s="2">
        <v>43617</v>
      </c>
      <c r="C1360" s="7">
        <v>0.93872189436651798</v>
      </c>
      <c r="D1360" s="7">
        <v>0.124377230705047</v>
      </c>
      <c r="E1360" s="7">
        <v>8.23123043772237E-2</v>
      </c>
      <c r="F1360" s="7">
        <v>0.67422211884161598</v>
      </c>
      <c r="G1360" s="7">
        <v>0.119088346076112</v>
      </c>
      <c r="H1360" s="9">
        <f t="shared" si="42"/>
        <v>0.2066895350822707</v>
      </c>
      <c r="I1360" s="9">
        <f t="shared" si="43"/>
        <v>0.15574421739217745</v>
      </c>
    </row>
    <row r="1361" spans="1:9" x14ac:dyDescent="0.3">
      <c r="A1361" s="3" t="s">
        <v>48</v>
      </c>
      <c r="B1361" s="2">
        <v>43647</v>
      </c>
      <c r="C1361" s="7">
        <v>0.94586192100884603</v>
      </c>
      <c r="D1361" s="7">
        <v>0.11968282755918901</v>
      </c>
      <c r="E1361" s="7">
        <v>8.0605336994223606E-2</v>
      </c>
      <c r="F1361" s="7">
        <v>0.67712408421751102</v>
      </c>
      <c r="G1361" s="7">
        <v>0.122587751229076</v>
      </c>
      <c r="H1361" s="9">
        <f t="shared" si="42"/>
        <v>0.20028816455341261</v>
      </c>
      <c r="I1361" s="9">
        <f t="shared" si="43"/>
        <v>0.15020304893229811</v>
      </c>
    </row>
    <row r="1362" spans="1:9" x14ac:dyDescent="0.3">
      <c r="A1362" s="3" t="s">
        <v>48</v>
      </c>
      <c r="B1362" s="2">
        <v>43678</v>
      </c>
      <c r="C1362" s="7">
        <v>0.98645585150064496</v>
      </c>
      <c r="D1362" s="7">
        <v>0.114332277518673</v>
      </c>
      <c r="E1362" s="7">
        <v>0.100639576192201</v>
      </c>
      <c r="F1362" s="7">
        <v>0.64970402554366602</v>
      </c>
      <c r="G1362" s="7">
        <v>0.13532412074545999</v>
      </c>
      <c r="H1362" s="9">
        <f t="shared" si="42"/>
        <v>0.21497185371087402</v>
      </c>
      <c r="I1362" s="9">
        <f t="shared" si="43"/>
        <v>0.14964246732834163</v>
      </c>
    </row>
    <row r="1363" spans="1:9" x14ac:dyDescent="0.3">
      <c r="A1363" s="3" t="s">
        <v>48</v>
      </c>
      <c r="B1363" s="2">
        <v>43709</v>
      </c>
      <c r="C1363" s="7">
        <v>1.00676432165604</v>
      </c>
      <c r="D1363" s="7">
        <v>0.11186344780740699</v>
      </c>
      <c r="E1363" s="7">
        <v>0.118134023694835</v>
      </c>
      <c r="F1363" s="7">
        <v>0.61573185759176197</v>
      </c>
      <c r="G1363" s="7">
        <v>0.154270670905996</v>
      </c>
      <c r="H1363" s="9">
        <f t="shared" si="42"/>
        <v>0.22999747150224198</v>
      </c>
      <c r="I1363" s="9">
        <f t="shared" si="43"/>
        <v>0.15374404834296881</v>
      </c>
    </row>
    <row r="1364" spans="1:9" x14ac:dyDescent="0.3">
      <c r="A1364" s="3" t="s">
        <v>48</v>
      </c>
      <c r="B1364" s="2">
        <v>43739</v>
      </c>
      <c r="C1364" s="7">
        <v>1.1021935100356299</v>
      </c>
      <c r="D1364" s="7">
        <v>0.117035150183391</v>
      </c>
      <c r="E1364" s="7">
        <v>0.12502026802109301</v>
      </c>
      <c r="F1364" s="7">
        <v>0.59675584154447803</v>
      </c>
      <c r="G1364" s="7">
        <v>0.16118874025103899</v>
      </c>
      <c r="H1364" s="9">
        <f t="shared" si="42"/>
        <v>0.24205541820448401</v>
      </c>
      <c r="I1364" s="9">
        <f t="shared" si="43"/>
        <v>0.16396277277201943</v>
      </c>
    </row>
    <row r="1365" spans="1:9" x14ac:dyDescent="0.3">
      <c r="A1365" s="3" t="s">
        <v>48</v>
      </c>
      <c r="B1365" s="2">
        <v>43770</v>
      </c>
      <c r="C1365" s="7">
        <v>1.12285970560444</v>
      </c>
      <c r="D1365" s="7">
        <v>0.123794249851245</v>
      </c>
      <c r="E1365" s="7">
        <v>0.11611610339721699</v>
      </c>
      <c r="F1365" s="7">
        <v>0.60553461905847195</v>
      </c>
      <c r="G1365" s="7">
        <v>0.154555027693066</v>
      </c>
      <c r="H1365" s="9">
        <f t="shared" si="42"/>
        <v>0.23991035324846199</v>
      </c>
      <c r="I1365" s="9">
        <f t="shared" si="43"/>
        <v>0.16973721338674913</v>
      </c>
    </row>
    <row r="1366" spans="1:9" x14ac:dyDescent="0.3">
      <c r="A1366" s="3" t="s">
        <v>48</v>
      </c>
      <c r="B1366" s="2">
        <v>43800</v>
      </c>
      <c r="C1366" s="7">
        <v>1.1802942604276201</v>
      </c>
      <c r="D1366" s="7">
        <v>0.145935706257312</v>
      </c>
      <c r="E1366" s="7">
        <v>9.8448471774009394E-2</v>
      </c>
      <c r="F1366" s="7">
        <v>0.63045053108138505</v>
      </c>
      <c r="G1366" s="7">
        <v>0.125165290887294</v>
      </c>
      <c r="H1366" s="9">
        <f t="shared" si="42"/>
        <v>0.2443841780313214</v>
      </c>
      <c r="I1366" s="9">
        <f t="shared" si="43"/>
        <v>0.18796792013927446</v>
      </c>
    </row>
    <row r="1367" spans="1:9" x14ac:dyDescent="0.3">
      <c r="A1367" s="3" t="s">
        <v>48</v>
      </c>
      <c r="B1367" s="2">
        <v>43831</v>
      </c>
      <c r="C1367" s="7">
        <v>0.94332795447868001</v>
      </c>
      <c r="D1367" s="7">
        <v>0.107394847796607</v>
      </c>
      <c r="E1367" s="7">
        <v>0.113033137675446</v>
      </c>
      <c r="F1367" s="7">
        <v>0.62637982338244702</v>
      </c>
      <c r="G1367" s="7">
        <v>0.15319219114550001</v>
      </c>
      <c r="H1367" s="9">
        <f t="shared" si="42"/>
        <v>0.220427985472053</v>
      </c>
      <c r="I1367" s="9">
        <f t="shared" si="43"/>
        <v>0.14635943705176047</v>
      </c>
    </row>
    <row r="1368" spans="1:9" x14ac:dyDescent="0.3">
      <c r="A1368" s="3" t="s">
        <v>48</v>
      </c>
      <c r="B1368" s="2">
        <v>43862</v>
      </c>
      <c r="C1368" s="7">
        <v>0.98082043865539104</v>
      </c>
      <c r="D1368" s="7">
        <v>0.112248751689529</v>
      </c>
      <c r="E1368" s="7">
        <v>0.118575420182415</v>
      </c>
      <c r="F1368" s="7">
        <v>0.61777780379539804</v>
      </c>
      <c r="G1368" s="7">
        <v>0.151398024332658</v>
      </c>
      <c r="H1368" s="9">
        <f t="shared" si="42"/>
        <v>0.23082417187194398</v>
      </c>
      <c r="I1368" s="9">
        <f t="shared" si="43"/>
        <v>0.15375981989445126</v>
      </c>
    </row>
    <row r="1369" spans="1:9" x14ac:dyDescent="0.3">
      <c r="A1369" s="3" t="s">
        <v>48</v>
      </c>
      <c r="B1369" s="2">
        <v>43891</v>
      </c>
      <c r="C1369" s="7">
        <v>0.86572429670614504</v>
      </c>
      <c r="D1369" s="7">
        <v>8.0428645962122E-2</v>
      </c>
      <c r="E1369" s="7">
        <v>0.109995306227576</v>
      </c>
      <c r="F1369" s="7">
        <v>0.65695910228371901</v>
      </c>
      <c r="G1369" s="7">
        <v>0.152616945526583</v>
      </c>
      <c r="H1369" s="9">
        <f t="shared" si="42"/>
        <v>0.19042395218969799</v>
      </c>
      <c r="I1369" s="9">
        <f t="shared" si="43"/>
        <v>0.10907239258239959</v>
      </c>
    </row>
    <row r="1370" spans="1:9" x14ac:dyDescent="0.3">
      <c r="A1370" s="3" t="s">
        <v>48</v>
      </c>
      <c r="B1370" s="2">
        <v>43922</v>
      </c>
      <c r="C1370" s="7">
        <v>0.58015077168038298</v>
      </c>
      <c r="D1370" s="7">
        <v>2.15229305394091E-2</v>
      </c>
      <c r="E1370" s="7">
        <v>0.15047491830947701</v>
      </c>
      <c r="F1370" s="7">
        <v>0.59904424099827402</v>
      </c>
      <c r="G1370" s="7">
        <v>0.22895791015284001</v>
      </c>
      <c r="H1370" s="9">
        <f t="shared" si="42"/>
        <v>0.17199784884888611</v>
      </c>
      <c r="I1370" s="9">
        <f t="shared" si="43"/>
        <v>3.4682676632858504E-2</v>
      </c>
    </row>
    <row r="1371" spans="1:9" x14ac:dyDescent="0.3">
      <c r="A1371" s="3" t="s">
        <v>48</v>
      </c>
      <c r="B1371" s="2">
        <v>43952</v>
      </c>
      <c r="C1371" s="7">
        <v>0.699967495958565</v>
      </c>
      <c r="D1371" s="7">
        <v>2.2994092027328099E-2</v>
      </c>
      <c r="E1371" s="7">
        <v>0.126138485257521</v>
      </c>
      <c r="F1371" s="7">
        <v>0.61430688270858202</v>
      </c>
      <c r="G1371" s="7">
        <v>0.23656054000656901</v>
      </c>
      <c r="H1371" s="9">
        <f t="shared" si="42"/>
        <v>0.1491325772848491</v>
      </c>
      <c r="I1371" s="9">
        <f t="shared" si="43"/>
        <v>3.6080428147558657E-2</v>
      </c>
    </row>
    <row r="1372" spans="1:9" x14ac:dyDescent="0.3">
      <c r="A1372" s="3" t="s">
        <v>48</v>
      </c>
      <c r="B1372" s="2">
        <v>43983</v>
      </c>
      <c r="C1372" s="7">
        <v>0.86431627442873404</v>
      </c>
      <c r="D1372" s="7">
        <v>3.7758827596293301E-2</v>
      </c>
      <c r="E1372" s="7">
        <v>0.117122373495332</v>
      </c>
      <c r="F1372" s="7">
        <v>0.60640011966927398</v>
      </c>
      <c r="G1372" s="7">
        <v>0.23871867923910101</v>
      </c>
      <c r="H1372" s="9">
        <f t="shared" si="42"/>
        <v>0.15488120109162529</v>
      </c>
      <c r="I1372" s="9">
        <f t="shared" si="43"/>
        <v>5.8617252397996228E-2</v>
      </c>
    </row>
    <row r="1373" spans="1:9" x14ac:dyDescent="0.3">
      <c r="A1373" s="3" t="s">
        <v>48</v>
      </c>
      <c r="B1373" s="2">
        <v>44013</v>
      </c>
      <c r="C1373" s="7">
        <v>1.0253915921196799</v>
      </c>
      <c r="D1373" s="7">
        <v>6.5382680612697794E-2</v>
      </c>
      <c r="E1373" s="7">
        <v>0.11707114930681201</v>
      </c>
      <c r="F1373" s="7">
        <v>0.58979838600826395</v>
      </c>
      <c r="G1373" s="7">
        <v>0.22774778407222601</v>
      </c>
      <c r="H1373" s="9">
        <f t="shared" si="42"/>
        <v>0.18245382991950981</v>
      </c>
      <c r="I1373" s="9">
        <f t="shared" si="43"/>
        <v>9.9793299812375794E-2</v>
      </c>
    </row>
    <row r="1374" spans="1:9" x14ac:dyDescent="0.3">
      <c r="A1374" s="3" t="s">
        <v>48</v>
      </c>
      <c r="B1374" s="2">
        <v>44044</v>
      </c>
      <c r="C1374" s="7">
        <v>1.0490664145559701</v>
      </c>
      <c r="D1374" s="7">
        <v>7.8971998385032494E-2</v>
      </c>
      <c r="E1374" s="7">
        <v>0.112269150753369</v>
      </c>
      <c r="F1374" s="7">
        <v>0.59751870286741204</v>
      </c>
      <c r="G1374" s="7">
        <v>0.211240147994187</v>
      </c>
      <c r="H1374" s="9">
        <f t="shared" si="42"/>
        <v>0.19124114913840151</v>
      </c>
      <c r="I1374" s="9">
        <f t="shared" si="43"/>
        <v>0.11673774412393982</v>
      </c>
    </row>
    <row r="1375" spans="1:9" x14ac:dyDescent="0.3">
      <c r="A1375" s="3" t="s">
        <v>48</v>
      </c>
      <c r="B1375" s="2">
        <v>44075</v>
      </c>
      <c r="C1375" s="7">
        <v>1.03031677695401</v>
      </c>
      <c r="D1375" s="7">
        <v>7.8825559293128206E-2</v>
      </c>
      <c r="E1375" s="7">
        <v>0.11453137193826</v>
      </c>
      <c r="F1375" s="7">
        <v>0.59970012774617998</v>
      </c>
      <c r="G1375" s="7">
        <v>0.20694294102243199</v>
      </c>
      <c r="H1375" s="9">
        <f t="shared" si="42"/>
        <v>0.1933569312313882</v>
      </c>
      <c r="I1375" s="9">
        <f t="shared" si="43"/>
        <v>0.11617181309240796</v>
      </c>
    </row>
    <row r="1376" spans="1:9" x14ac:dyDescent="0.3">
      <c r="A1376" s="3" t="s">
        <v>48</v>
      </c>
      <c r="B1376" s="2">
        <v>44105</v>
      </c>
      <c r="C1376" s="7">
        <v>1.01950133658454</v>
      </c>
      <c r="D1376" s="7">
        <v>7.5622197243129297E-2</v>
      </c>
      <c r="E1376" s="7">
        <v>0.10907916636475599</v>
      </c>
      <c r="F1376" s="7">
        <v>0.61206703687866004</v>
      </c>
      <c r="G1376" s="7">
        <v>0.20323159951345399</v>
      </c>
      <c r="H1376" s="9">
        <f t="shared" si="42"/>
        <v>0.1847013636078853</v>
      </c>
      <c r="I1376" s="9">
        <f t="shared" si="43"/>
        <v>0.1099656552566252</v>
      </c>
    </row>
    <row r="1377" spans="1:9" x14ac:dyDescent="0.3">
      <c r="A1377" s="3" t="s">
        <v>48</v>
      </c>
      <c r="B1377" s="2">
        <v>44136</v>
      </c>
      <c r="C1377" s="7">
        <v>0.81386675683572696</v>
      </c>
      <c r="D1377" s="7">
        <v>4.02079201136838E-2</v>
      </c>
      <c r="E1377" s="7">
        <v>0.119748078500004</v>
      </c>
      <c r="F1377" s="7">
        <v>0.60057359392315801</v>
      </c>
      <c r="G1377" s="7">
        <v>0.23947040746315401</v>
      </c>
      <c r="H1377" s="9">
        <f t="shared" si="42"/>
        <v>0.15995599861368781</v>
      </c>
      <c r="I1377" s="9">
        <f t="shared" si="43"/>
        <v>6.2748252302690558E-2</v>
      </c>
    </row>
    <row r="1378" spans="1:9" x14ac:dyDescent="0.3">
      <c r="A1378" s="3" t="s">
        <v>48</v>
      </c>
      <c r="B1378" s="2">
        <v>44166</v>
      </c>
      <c r="C1378" s="7">
        <v>1.0462251766125199</v>
      </c>
      <c r="D1378" s="7">
        <v>8.9035373945064306E-2</v>
      </c>
      <c r="E1378" s="7">
        <v>0.100702153431625</v>
      </c>
      <c r="F1378" s="7">
        <v>0.63890023409391705</v>
      </c>
      <c r="G1378" s="7">
        <v>0.171362238529393</v>
      </c>
      <c r="H1378" s="9">
        <f t="shared" si="42"/>
        <v>0.18973752737668931</v>
      </c>
      <c r="I1378" s="9">
        <f t="shared" si="43"/>
        <v>0.12231215640751621</v>
      </c>
    </row>
    <row r="1379" spans="1:9" x14ac:dyDescent="0.3">
      <c r="A1379" s="3" t="s">
        <v>48</v>
      </c>
      <c r="B1379" s="2">
        <v>44197</v>
      </c>
      <c r="C1379" s="7">
        <v>0.676535966441419</v>
      </c>
      <c r="D1379" s="7">
        <v>2.73893259852666E-2</v>
      </c>
      <c r="E1379" s="7">
        <v>0.12997626791974601</v>
      </c>
      <c r="F1379" s="7">
        <v>0.58386920459882397</v>
      </c>
      <c r="G1379" s="7">
        <v>0.258765201496164</v>
      </c>
      <c r="H1379" s="9">
        <f t="shared" si="42"/>
        <v>0.15736559390501262</v>
      </c>
      <c r="I1379" s="9">
        <f t="shared" si="43"/>
        <v>4.4808087928187475E-2</v>
      </c>
    </row>
    <row r="1380" spans="1:9" x14ac:dyDescent="0.3">
      <c r="A1380" s="3" t="s">
        <v>48</v>
      </c>
      <c r="B1380" s="2">
        <v>44228</v>
      </c>
      <c r="C1380" s="7">
        <v>0.71288087675455403</v>
      </c>
      <c r="D1380" s="7">
        <v>2.98846681352819E-2</v>
      </c>
      <c r="E1380" s="7">
        <v>0.13609834222956799</v>
      </c>
      <c r="F1380" s="7">
        <v>0.57817859962572604</v>
      </c>
      <c r="G1380" s="7">
        <v>0.25583839000942399</v>
      </c>
      <c r="H1380" s="9">
        <f t="shared" si="42"/>
        <v>0.16598301036484989</v>
      </c>
      <c r="I1380" s="9">
        <f t="shared" si="43"/>
        <v>4.9147300486218015E-2</v>
      </c>
    </row>
    <row r="1381" spans="1:9" x14ac:dyDescent="0.3">
      <c r="A1381" s="3" t="s">
        <v>48</v>
      </c>
      <c r="B1381" s="2">
        <v>44256</v>
      </c>
      <c r="C1381" s="7">
        <v>0.87668499104407605</v>
      </c>
      <c r="D1381" s="7">
        <v>3.07320744535046E-2</v>
      </c>
      <c r="E1381" s="7">
        <v>0.13171314933011499</v>
      </c>
      <c r="F1381" s="7">
        <v>0.57842333492653497</v>
      </c>
      <c r="G1381" s="7">
        <v>0.259131441289846</v>
      </c>
      <c r="H1381" s="9">
        <f t="shared" si="42"/>
        <v>0.16244522378361959</v>
      </c>
      <c r="I1381" s="9">
        <f t="shared" si="43"/>
        <v>5.0450302140108698E-2</v>
      </c>
    </row>
    <row r="1382" spans="1:9" x14ac:dyDescent="0.3">
      <c r="A1382" s="3" t="s">
        <v>48</v>
      </c>
      <c r="B1382" s="2">
        <v>44287</v>
      </c>
      <c r="C1382" s="7">
        <v>1.00097121557649</v>
      </c>
      <c r="D1382" s="7">
        <v>6.4135639213201007E-2</v>
      </c>
      <c r="E1382" s="7">
        <v>0.107915658230591</v>
      </c>
      <c r="F1382" s="7">
        <v>0.60720186599500303</v>
      </c>
      <c r="G1382" s="7">
        <v>0.220746836561205</v>
      </c>
      <c r="H1382" s="9">
        <f t="shared" si="42"/>
        <v>0.172051297443792</v>
      </c>
      <c r="I1382" s="9">
        <f t="shared" si="43"/>
        <v>9.5534122130284407E-2</v>
      </c>
    </row>
    <row r="1383" spans="1:9" x14ac:dyDescent="0.3">
      <c r="A1383" s="3" t="s">
        <v>48</v>
      </c>
      <c r="B1383" s="2">
        <v>44317</v>
      </c>
      <c r="C1383" s="7">
        <v>1.09349611607737</v>
      </c>
      <c r="D1383" s="7">
        <v>8.2197804646765904E-2</v>
      </c>
      <c r="E1383" s="7">
        <v>0.10061440422211</v>
      </c>
      <c r="F1383" s="7">
        <v>0.61824148317276895</v>
      </c>
      <c r="G1383" s="7">
        <v>0.198946307958355</v>
      </c>
      <c r="H1383" s="9">
        <f t="shared" si="42"/>
        <v>0.18281220886887589</v>
      </c>
      <c r="I1383" s="9">
        <f t="shared" si="43"/>
        <v>0.11735179062077941</v>
      </c>
    </row>
    <row r="1384" spans="1:9" x14ac:dyDescent="0.3">
      <c r="A1384" s="3" t="s">
        <v>48</v>
      </c>
      <c r="B1384" s="2">
        <v>44348</v>
      </c>
      <c r="C1384" s="7">
        <v>1.0410711080169399</v>
      </c>
      <c r="D1384" s="7">
        <v>8.5945141971368405E-2</v>
      </c>
      <c r="E1384" s="7">
        <v>0.10152625866364599</v>
      </c>
      <c r="F1384" s="7">
        <v>0.62808369739377001</v>
      </c>
      <c r="G1384" s="7">
        <v>0.18444490197121599</v>
      </c>
      <c r="H1384" s="9">
        <f t="shared" si="42"/>
        <v>0.18747140063501438</v>
      </c>
      <c r="I1384" s="9">
        <f t="shared" si="43"/>
        <v>0.12036648554389549</v>
      </c>
    </row>
    <row r="1385" spans="1:9" x14ac:dyDescent="0.3">
      <c r="A1385" s="3" t="s">
        <v>48</v>
      </c>
      <c r="B1385" s="2">
        <v>44378</v>
      </c>
      <c r="C1385" s="7">
        <v>1.0860907206391499</v>
      </c>
      <c r="D1385" s="7">
        <v>8.9084388018684804E-2</v>
      </c>
      <c r="E1385" s="7">
        <v>0.102326007050779</v>
      </c>
      <c r="F1385" s="7">
        <v>0.62649720152720301</v>
      </c>
      <c r="G1385" s="7">
        <v>0.18209240340333299</v>
      </c>
      <c r="H1385" s="9">
        <f t="shared" si="42"/>
        <v>0.19141039506946381</v>
      </c>
      <c r="I1385" s="9">
        <f t="shared" si="43"/>
        <v>0.12449228616294931</v>
      </c>
    </row>
    <row r="1386" spans="1:9" x14ac:dyDescent="0.3">
      <c r="A1386" s="3" t="s">
        <v>48</v>
      </c>
      <c r="B1386" s="2">
        <v>44409</v>
      </c>
      <c r="C1386" s="7">
        <v>1.0836286559283399</v>
      </c>
      <c r="D1386" s="7">
        <v>9.8325567198825695E-2</v>
      </c>
      <c r="E1386" s="7">
        <v>0.10540095661367301</v>
      </c>
      <c r="F1386" s="7">
        <v>0.62010827450383399</v>
      </c>
      <c r="G1386" s="7">
        <v>0.17616520168366701</v>
      </c>
      <c r="H1386" s="9">
        <f t="shared" si="42"/>
        <v>0.2037265238124987</v>
      </c>
      <c r="I1386" s="9">
        <f t="shared" si="43"/>
        <v>0.13686099052043263</v>
      </c>
    </row>
    <row r="1387" spans="1:9" x14ac:dyDescent="0.3">
      <c r="A1387" s="3" t="s">
        <v>48</v>
      </c>
      <c r="B1387" s="2">
        <v>44440</v>
      </c>
      <c r="C1387" s="7">
        <v>1.06232947293294</v>
      </c>
      <c r="D1387" s="7">
        <v>0.102404113834693</v>
      </c>
      <c r="E1387" s="7">
        <v>9.5445410891694796E-2</v>
      </c>
      <c r="F1387" s="7">
        <v>0.62968230406873305</v>
      </c>
      <c r="G1387" s="7">
        <v>0.17246817120487901</v>
      </c>
      <c r="H1387" s="9">
        <f t="shared" si="42"/>
        <v>0.19784952472638778</v>
      </c>
      <c r="I1387" s="9">
        <f t="shared" si="43"/>
        <v>0.13987981654947426</v>
      </c>
    </row>
    <row r="1388" spans="1:9" x14ac:dyDescent="0.3">
      <c r="A1388" s="3" t="s">
        <v>49</v>
      </c>
      <c r="B1388" s="2">
        <v>43466</v>
      </c>
      <c r="C1388" s="7">
        <v>0.89740552500944704</v>
      </c>
      <c r="D1388" s="7">
        <v>0.17050072869278499</v>
      </c>
      <c r="E1388" s="7">
        <v>2.1806865060845899E-2</v>
      </c>
      <c r="F1388" s="7">
        <v>0.69437872617419305</v>
      </c>
      <c r="G1388" s="7">
        <v>0.113313680072177</v>
      </c>
      <c r="H1388" s="9">
        <f t="shared" si="42"/>
        <v>0.19230759375363088</v>
      </c>
      <c r="I1388" s="9">
        <f t="shared" si="43"/>
        <v>0.19713814189170292</v>
      </c>
    </row>
    <row r="1389" spans="1:9" x14ac:dyDescent="0.3">
      <c r="A1389" s="3" t="s">
        <v>49</v>
      </c>
      <c r="B1389" s="2">
        <v>43497</v>
      </c>
      <c r="C1389" s="7">
        <v>0.92929330380858799</v>
      </c>
      <c r="D1389" s="7">
        <v>0.18182355390009999</v>
      </c>
      <c r="E1389" s="7">
        <v>1.5810763425327199E-2</v>
      </c>
      <c r="F1389" s="7">
        <v>0.70322197173879397</v>
      </c>
      <c r="G1389" s="7">
        <v>9.9143710935778798E-2</v>
      </c>
      <c r="H1389" s="9">
        <f t="shared" si="42"/>
        <v>0.19763431732542719</v>
      </c>
      <c r="I1389" s="9">
        <f t="shared" si="43"/>
        <v>0.20543977528031201</v>
      </c>
    </row>
    <row r="1390" spans="1:9" x14ac:dyDescent="0.3">
      <c r="A1390" s="3" t="s">
        <v>49</v>
      </c>
      <c r="B1390" s="2">
        <v>43525</v>
      </c>
      <c r="C1390" s="7">
        <v>1.02232537481588</v>
      </c>
      <c r="D1390" s="7">
        <v>0.173671555871241</v>
      </c>
      <c r="E1390" s="7">
        <v>1.2484017519384299E-2</v>
      </c>
      <c r="F1390" s="7">
        <v>0.72068513095097497</v>
      </c>
      <c r="G1390" s="7">
        <v>9.3159295658400407E-2</v>
      </c>
      <c r="H1390" s="9">
        <f t="shared" si="42"/>
        <v>0.1861555733906253</v>
      </c>
      <c r="I1390" s="9">
        <f t="shared" si="43"/>
        <v>0.19418600926250376</v>
      </c>
    </row>
    <row r="1391" spans="1:9" x14ac:dyDescent="0.3">
      <c r="A1391" s="3" t="s">
        <v>49</v>
      </c>
      <c r="B1391" s="2">
        <v>43556</v>
      </c>
      <c r="C1391" s="7">
        <v>0.97057631141516798</v>
      </c>
      <c r="D1391" s="7">
        <v>0.170249325533878</v>
      </c>
      <c r="E1391" s="7">
        <v>1.45626645742662E-2</v>
      </c>
      <c r="F1391" s="7">
        <v>0.71453096069884203</v>
      </c>
      <c r="G1391" s="7">
        <v>0.10065704919301301</v>
      </c>
      <c r="H1391" s="9">
        <f t="shared" si="42"/>
        <v>0.1848119901081442</v>
      </c>
      <c r="I1391" s="9">
        <f t="shared" si="43"/>
        <v>0.19241989020661568</v>
      </c>
    </row>
    <row r="1392" spans="1:9" x14ac:dyDescent="0.3">
      <c r="A1392" s="3" t="s">
        <v>49</v>
      </c>
      <c r="B1392" s="2">
        <v>43586</v>
      </c>
      <c r="C1392" s="7">
        <v>1.04418965905107</v>
      </c>
      <c r="D1392" s="7">
        <v>0.17876315029105899</v>
      </c>
      <c r="E1392" s="7">
        <v>1.4487361605893499E-2</v>
      </c>
      <c r="F1392" s="7">
        <v>0.71183492271297699</v>
      </c>
      <c r="G1392" s="7">
        <v>9.4914565390071495E-2</v>
      </c>
      <c r="H1392" s="9">
        <f t="shared" si="42"/>
        <v>0.1932505118969525</v>
      </c>
      <c r="I1392" s="9">
        <f t="shared" si="43"/>
        <v>0.20072258823565733</v>
      </c>
    </row>
    <row r="1393" spans="1:9" x14ac:dyDescent="0.3">
      <c r="A1393" s="3" t="s">
        <v>49</v>
      </c>
      <c r="B1393" s="2">
        <v>43617</v>
      </c>
      <c r="C1393" s="7">
        <v>0.97843937347361198</v>
      </c>
      <c r="D1393" s="7">
        <v>0.18272750658886</v>
      </c>
      <c r="E1393" s="7">
        <v>9.7223074370795005E-3</v>
      </c>
      <c r="F1393" s="7">
        <v>0.72551039442046095</v>
      </c>
      <c r="G1393" s="7">
        <v>8.2039791553599195E-2</v>
      </c>
      <c r="H1393" s="9">
        <f t="shared" si="42"/>
        <v>0.1924498140259395</v>
      </c>
      <c r="I1393" s="9">
        <f t="shared" si="43"/>
        <v>0.20118903470753169</v>
      </c>
    </row>
    <row r="1394" spans="1:9" x14ac:dyDescent="0.3">
      <c r="A1394" s="3" t="s">
        <v>49</v>
      </c>
      <c r="B1394" s="2">
        <v>43647</v>
      </c>
      <c r="C1394" s="7">
        <v>0.97194953478928003</v>
      </c>
      <c r="D1394" s="7">
        <v>0.167403339814924</v>
      </c>
      <c r="E1394" s="7">
        <v>1.1295832064271301E-2</v>
      </c>
      <c r="F1394" s="7">
        <v>0.73607860580687401</v>
      </c>
      <c r="G1394" s="7">
        <v>8.5222222313930798E-2</v>
      </c>
      <c r="H1394" s="9">
        <f t="shared" si="42"/>
        <v>0.17869917187919529</v>
      </c>
      <c r="I1394" s="9">
        <f t="shared" si="43"/>
        <v>0.18528686779647047</v>
      </c>
    </row>
    <row r="1395" spans="1:9" x14ac:dyDescent="0.3">
      <c r="A1395" s="3" t="s">
        <v>49</v>
      </c>
      <c r="B1395" s="2">
        <v>43678</v>
      </c>
      <c r="C1395" s="7">
        <v>0.92808101506038998</v>
      </c>
      <c r="D1395" s="7">
        <v>0.172247937078846</v>
      </c>
      <c r="E1395" s="7">
        <v>1.09490669639003E-2</v>
      </c>
      <c r="F1395" s="7">
        <v>0.73883790975849895</v>
      </c>
      <c r="G1395" s="7">
        <v>7.7965086198754599E-2</v>
      </c>
      <c r="H1395" s="9">
        <f t="shared" si="42"/>
        <v>0.1831970040427463</v>
      </c>
      <c r="I1395" s="9">
        <f t="shared" si="43"/>
        <v>0.18905785626762922</v>
      </c>
    </row>
    <row r="1396" spans="1:9" x14ac:dyDescent="0.3">
      <c r="A1396" s="3" t="s">
        <v>49</v>
      </c>
      <c r="B1396" s="2">
        <v>43709</v>
      </c>
      <c r="C1396" s="7">
        <v>0.93848716157539602</v>
      </c>
      <c r="D1396" s="7">
        <v>0.16930836921842399</v>
      </c>
      <c r="E1396" s="7">
        <v>1.3234562342445201E-2</v>
      </c>
      <c r="F1396" s="7">
        <v>0.72884583384851798</v>
      </c>
      <c r="G1396" s="7">
        <v>8.8611234590612903E-2</v>
      </c>
      <c r="H1396" s="9">
        <f t="shared" si="42"/>
        <v>0.18254293156086918</v>
      </c>
      <c r="I1396" s="9">
        <f t="shared" si="43"/>
        <v>0.18850701654602731</v>
      </c>
    </row>
    <row r="1397" spans="1:9" x14ac:dyDescent="0.3">
      <c r="A1397" s="3" t="s">
        <v>49</v>
      </c>
      <c r="B1397" s="2">
        <v>43739</v>
      </c>
      <c r="C1397" s="7">
        <v>1.08543233740203</v>
      </c>
      <c r="D1397" s="7">
        <v>0.18048770040060999</v>
      </c>
      <c r="E1397" s="7">
        <v>2.6096821735391702E-2</v>
      </c>
      <c r="F1397" s="7">
        <v>0.69836217300040304</v>
      </c>
      <c r="G1397" s="7">
        <v>9.5053304863594701E-2</v>
      </c>
      <c r="H1397" s="9">
        <f t="shared" si="42"/>
        <v>0.2065845221360017</v>
      </c>
      <c r="I1397" s="9">
        <f t="shared" si="43"/>
        <v>0.20536806781589501</v>
      </c>
    </row>
    <row r="1398" spans="1:9" x14ac:dyDescent="0.3">
      <c r="A1398" s="3" t="s">
        <v>49</v>
      </c>
      <c r="B1398" s="2">
        <v>43770</v>
      </c>
      <c r="C1398" s="7">
        <v>1.0570929239045299</v>
      </c>
      <c r="D1398" s="7">
        <v>0.190136703839904</v>
      </c>
      <c r="E1398" s="7">
        <v>1.4601645853374E-2</v>
      </c>
      <c r="F1398" s="7">
        <v>0.71121261676352299</v>
      </c>
      <c r="G1398" s="7">
        <v>8.4049033543198995E-2</v>
      </c>
      <c r="H1398" s="9">
        <f t="shared" si="42"/>
        <v>0.204738349693278</v>
      </c>
      <c r="I1398" s="9">
        <f t="shared" si="43"/>
        <v>0.21094674339202146</v>
      </c>
    </row>
    <row r="1399" spans="1:9" x14ac:dyDescent="0.3">
      <c r="A1399" s="3" t="s">
        <v>49</v>
      </c>
      <c r="B1399" s="2">
        <v>43800</v>
      </c>
      <c r="C1399" s="7">
        <v>1.1767274796946099</v>
      </c>
      <c r="D1399" s="7">
        <v>0.20572159852240399</v>
      </c>
      <c r="E1399" s="7">
        <v>1.22815551730999E-2</v>
      </c>
      <c r="F1399" s="7">
        <v>0.724091663511231</v>
      </c>
      <c r="G1399" s="7">
        <v>5.7905182793264703E-2</v>
      </c>
      <c r="H1399" s="9">
        <f t="shared" si="42"/>
        <v>0.21800315369550388</v>
      </c>
      <c r="I1399" s="9">
        <f t="shared" si="43"/>
        <v>0.22125044557060988</v>
      </c>
    </row>
    <row r="1400" spans="1:9" x14ac:dyDescent="0.3">
      <c r="A1400" s="3" t="s">
        <v>49</v>
      </c>
      <c r="B1400" s="2">
        <v>43831</v>
      </c>
      <c r="C1400" s="7">
        <v>0.88646800144969695</v>
      </c>
      <c r="D1400" s="7">
        <v>0.173216369734457</v>
      </c>
      <c r="E1400" s="7">
        <v>1.9873426229458899E-2</v>
      </c>
      <c r="F1400" s="7">
        <v>0.71522752631820996</v>
      </c>
      <c r="G1400" s="7">
        <v>9.16826777178745E-2</v>
      </c>
      <c r="H1400" s="9">
        <f t="shared" si="42"/>
        <v>0.1930897959639159</v>
      </c>
      <c r="I1400" s="9">
        <f t="shared" si="43"/>
        <v>0.1949660192433679</v>
      </c>
    </row>
    <row r="1401" spans="1:9" x14ac:dyDescent="0.3">
      <c r="A1401" s="3" t="s">
        <v>49</v>
      </c>
      <c r="B1401" s="2">
        <v>43862</v>
      </c>
      <c r="C1401" s="7">
        <v>0.91491460194250196</v>
      </c>
      <c r="D1401" s="7">
        <v>0.18533972778933</v>
      </c>
      <c r="E1401" s="7">
        <v>1.4009485944450799E-2</v>
      </c>
      <c r="F1401" s="7">
        <v>0.72040456304926204</v>
      </c>
      <c r="G1401" s="7">
        <v>8.0246223216957902E-2</v>
      </c>
      <c r="H1401" s="9">
        <f t="shared" si="42"/>
        <v>0.19934921373378081</v>
      </c>
      <c r="I1401" s="9">
        <f t="shared" si="43"/>
        <v>0.20462698982925021</v>
      </c>
    </row>
    <row r="1402" spans="1:9" x14ac:dyDescent="0.3">
      <c r="A1402" s="3" t="s">
        <v>49</v>
      </c>
      <c r="B1402" s="2">
        <v>43891</v>
      </c>
      <c r="C1402" s="7">
        <v>0.75027069811876601</v>
      </c>
      <c r="D1402" s="7">
        <v>0.141284925446031</v>
      </c>
      <c r="E1402" s="7">
        <v>1.37909145548075E-2</v>
      </c>
      <c r="F1402" s="7">
        <v>0.76429363910209602</v>
      </c>
      <c r="G1402" s="7">
        <v>8.0630520897065502E-2</v>
      </c>
      <c r="H1402" s="9">
        <f t="shared" si="42"/>
        <v>0.15507584000083849</v>
      </c>
      <c r="I1402" s="9">
        <f t="shared" si="43"/>
        <v>0.15601619889990495</v>
      </c>
    </row>
    <row r="1403" spans="1:9" x14ac:dyDescent="0.3">
      <c r="A1403" s="3" t="s">
        <v>49</v>
      </c>
      <c r="B1403" s="2">
        <v>43922</v>
      </c>
      <c r="C1403" s="7">
        <v>0.33192937132114098</v>
      </c>
      <c r="D1403" s="7">
        <v>4.9951051377615303E-2</v>
      </c>
      <c r="E1403" s="7">
        <v>3.7376943437957499E-2</v>
      </c>
      <c r="F1403" s="7">
        <v>0.73753615142187001</v>
      </c>
      <c r="G1403" s="7">
        <v>0.175135853762557</v>
      </c>
      <c r="H1403" s="9">
        <f t="shared" si="42"/>
        <v>8.7327994815572796E-2</v>
      </c>
      <c r="I1403" s="9">
        <f t="shared" si="43"/>
        <v>6.3430937290207795E-2</v>
      </c>
    </row>
    <row r="1404" spans="1:9" x14ac:dyDescent="0.3">
      <c r="A1404" s="3" t="s">
        <v>49</v>
      </c>
      <c r="B1404" s="2">
        <v>43952</v>
      </c>
      <c r="C1404" s="7">
        <v>0.43653002585504402</v>
      </c>
      <c r="D1404" s="7">
        <v>4.63133151233057E-2</v>
      </c>
      <c r="E1404" s="7">
        <v>3.4297420672025798E-2</v>
      </c>
      <c r="F1404" s="7">
        <v>0.68816309277744703</v>
      </c>
      <c r="G1404" s="7">
        <v>0.23122617142722199</v>
      </c>
      <c r="H1404" s="9">
        <f t="shared" si="42"/>
        <v>8.0610735795331498E-2</v>
      </c>
      <c r="I1404" s="9">
        <f t="shared" si="43"/>
        <v>6.3056232474064514E-2</v>
      </c>
    </row>
    <row r="1405" spans="1:9" x14ac:dyDescent="0.3">
      <c r="A1405" s="3" t="s">
        <v>49</v>
      </c>
      <c r="B1405" s="2">
        <v>43983</v>
      </c>
      <c r="C1405" s="7">
        <v>0.57364927327618298</v>
      </c>
      <c r="D1405" s="7">
        <v>7.1482136124645407E-2</v>
      </c>
      <c r="E1405" s="7">
        <v>3.10941562360098E-2</v>
      </c>
      <c r="F1405" s="7">
        <v>0.70567248863835697</v>
      </c>
      <c r="G1405" s="7">
        <v>0.19175121900098799</v>
      </c>
      <c r="H1405" s="9">
        <f t="shared" si="42"/>
        <v>0.10257629236065521</v>
      </c>
      <c r="I1405" s="9">
        <f t="shared" si="43"/>
        <v>9.1979297101196927E-2</v>
      </c>
    </row>
    <row r="1406" spans="1:9" x14ac:dyDescent="0.3">
      <c r="A1406" s="3" t="s">
        <v>49</v>
      </c>
      <c r="B1406" s="2">
        <v>44013</v>
      </c>
      <c r="C1406" s="7">
        <v>0.74167531734532999</v>
      </c>
      <c r="D1406" s="7">
        <v>0.118535860215761</v>
      </c>
      <c r="E1406" s="7">
        <v>1.94864963869078E-2</v>
      </c>
      <c r="F1406" s="7">
        <v>0.720666679032126</v>
      </c>
      <c r="G1406" s="7">
        <v>0.14131096436520499</v>
      </c>
      <c r="H1406" s="9">
        <f t="shared" si="42"/>
        <v>0.13802235660266879</v>
      </c>
      <c r="I1406" s="9">
        <f t="shared" si="43"/>
        <v>0.14124821443223423</v>
      </c>
    </row>
    <row r="1407" spans="1:9" x14ac:dyDescent="0.3">
      <c r="A1407" s="3" t="s">
        <v>49</v>
      </c>
      <c r="B1407" s="2">
        <v>44044</v>
      </c>
      <c r="C1407" s="7">
        <v>0.82188479742367104</v>
      </c>
      <c r="D1407" s="7">
        <v>0.14550241559271901</v>
      </c>
      <c r="E1407" s="7">
        <v>1.9598700540079499E-2</v>
      </c>
      <c r="F1407" s="7">
        <v>0.71714754296495797</v>
      </c>
      <c r="G1407" s="7">
        <v>0.117751340902243</v>
      </c>
      <c r="H1407" s="9">
        <f t="shared" si="42"/>
        <v>0.16510111613279851</v>
      </c>
      <c r="I1407" s="9">
        <f t="shared" si="43"/>
        <v>0.1686691272042653</v>
      </c>
    </row>
    <row r="1408" spans="1:9" x14ac:dyDescent="0.3">
      <c r="A1408" s="3" t="s">
        <v>49</v>
      </c>
      <c r="B1408" s="2">
        <v>44075</v>
      </c>
      <c r="C1408" s="7">
        <v>0.84265661073494402</v>
      </c>
      <c r="D1408" s="7">
        <v>0.134680238442352</v>
      </c>
      <c r="E1408" s="7">
        <v>2.34427077436925E-2</v>
      </c>
      <c r="F1408" s="7">
        <v>0.71347649402870195</v>
      </c>
      <c r="G1408" s="7">
        <v>0.128400559785254</v>
      </c>
      <c r="H1408" s="9">
        <f t="shared" si="42"/>
        <v>0.1581229461860445</v>
      </c>
      <c r="I1408" s="9">
        <f t="shared" si="43"/>
        <v>0.15879168706233007</v>
      </c>
    </row>
    <row r="1409" spans="1:9" x14ac:dyDescent="0.3">
      <c r="A1409" s="3" t="s">
        <v>49</v>
      </c>
      <c r="B1409" s="2">
        <v>44105</v>
      </c>
      <c r="C1409" s="7">
        <v>0.89675782088495004</v>
      </c>
      <c r="D1409" s="7">
        <v>0.14284586543748101</v>
      </c>
      <c r="E1409" s="7">
        <v>3.2501870028764902E-2</v>
      </c>
      <c r="F1409" s="7">
        <v>0.69865747650062804</v>
      </c>
      <c r="G1409" s="7">
        <v>0.125994788033126</v>
      </c>
      <c r="H1409" s="9">
        <f t="shared" si="42"/>
        <v>0.17534773546624591</v>
      </c>
      <c r="I1409" s="9">
        <f t="shared" si="43"/>
        <v>0.16975079992966569</v>
      </c>
    </row>
    <row r="1410" spans="1:9" x14ac:dyDescent="0.3">
      <c r="A1410" s="3" t="s">
        <v>49</v>
      </c>
      <c r="B1410" s="2">
        <v>44136</v>
      </c>
      <c r="C1410" s="7">
        <v>0.57624710722758599</v>
      </c>
      <c r="D1410" s="7">
        <v>0.102096798549175</v>
      </c>
      <c r="E1410" s="7">
        <v>4.2730685208246799E-2</v>
      </c>
      <c r="F1410" s="7">
        <v>0.68126072542148097</v>
      </c>
      <c r="G1410" s="7">
        <v>0.17391179082109701</v>
      </c>
      <c r="H1410" s="9">
        <f t="shared" si="42"/>
        <v>0.1448274837574218</v>
      </c>
      <c r="I1410" s="9">
        <f t="shared" si="43"/>
        <v>0.13033231369460807</v>
      </c>
    </row>
    <row r="1411" spans="1:9" x14ac:dyDescent="0.3">
      <c r="A1411" s="3" t="s">
        <v>49</v>
      </c>
      <c r="B1411" s="2">
        <v>44166</v>
      </c>
      <c r="C1411" s="7">
        <v>0.90490289267815405</v>
      </c>
      <c r="D1411" s="7">
        <v>0.15136274293104299</v>
      </c>
      <c r="E1411" s="7">
        <v>2.8861084234173301E-2</v>
      </c>
      <c r="F1411" s="7">
        <v>0.71692525705426602</v>
      </c>
      <c r="G1411" s="7">
        <v>0.102850915780517</v>
      </c>
      <c r="H1411" s="9">
        <f t="shared" ref="H1411:H1474" si="44">D1411+E1411</f>
        <v>0.18022382716521629</v>
      </c>
      <c r="I1411" s="9">
        <f t="shared" ref="I1411:I1474" si="45">D1411/(D1411+F1411)</f>
        <v>0.17432320029023085</v>
      </c>
    </row>
    <row r="1412" spans="1:9" x14ac:dyDescent="0.3">
      <c r="A1412" s="3" t="s">
        <v>49</v>
      </c>
      <c r="B1412" s="2">
        <v>44197</v>
      </c>
      <c r="C1412" s="7">
        <v>0.43194324112221799</v>
      </c>
      <c r="D1412" s="7">
        <v>6.6719435481692901E-2</v>
      </c>
      <c r="E1412" s="7">
        <v>4.5551341350956502E-2</v>
      </c>
      <c r="F1412" s="7">
        <v>0.68467353131266195</v>
      </c>
      <c r="G1412" s="7">
        <v>0.203055691854689</v>
      </c>
      <c r="H1412" s="9">
        <f t="shared" si="44"/>
        <v>0.11227077683264941</v>
      </c>
      <c r="I1412" s="9">
        <f t="shared" si="45"/>
        <v>8.8794330570242108E-2</v>
      </c>
    </row>
    <row r="1413" spans="1:9" x14ac:dyDescent="0.3">
      <c r="A1413" s="3" t="s">
        <v>49</v>
      </c>
      <c r="B1413" s="2">
        <v>44228</v>
      </c>
      <c r="C1413" s="7">
        <v>0.44180103835183299</v>
      </c>
      <c r="D1413" s="7">
        <v>7.3391194840927598E-2</v>
      </c>
      <c r="E1413" s="7">
        <v>4.1267079721358298E-2</v>
      </c>
      <c r="F1413" s="7">
        <v>0.71424780851675196</v>
      </c>
      <c r="G1413" s="7">
        <v>0.17109391692096201</v>
      </c>
      <c r="H1413" s="9">
        <f t="shared" si="44"/>
        <v>0.11465827456228589</v>
      </c>
      <c r="I1413" s="9">
        <f t="shared" si="45"/>
        <v>9.3178720870936191E-2</v>
      </c>
    </row>
    <row r="1414" spans="1:9" x14ac:dyDescent="0.3">
      <c r="A1414" s="3" t="s">
        <v>49</v>
      </c>
      <c r="B1414" s="2">
        <v>44256</v>
      </c>
      <c r="C1414" s="7">
        <v>0.547294053723415</v>
      </c>
      <c r="D1414" s="7">
        <v>7.6425420916406694E-2</v>
      </c>
      <c r="E1414" s="7">
        <v>2.53694357369561E-2</v>
      </c>
      <c r="F1414" s="7">
        <v>0.72842788525203095</v>
      </c>
      <c r="G1414" s="7">
        <v>0.169777258094606</v>
      </c>
      <c r="H1414" s="9">
        <f t="shared" si="44"/>
        <v>0.1017948566533628</v>
      </c>
      <c r="I1414" s="9">
        <f t="shared" si="45"/>
        <v>9.4955714700652019E-2</v>
      </c>
    </row>
    <row r="1415" spans="1:9" x14ac:dyDescent="0.3">
      <c r="A1415" s="3" t="s">
        <v>49</v>
      </c>
      <c r="B1415" s="2">
        <v>44287</v>
      </c>
      <c r="C1415" s="7">
        <v>0.72429174207289804</v>
      </c>
      <c r="D1415" s="7">
        <v>0.11863940602577</v>
      </c>
      <c r="E1415" s="7">
        <v>1.4319025228720601E-2</v>
      </c>
      <c r="F1415" s="7">
        <v>0.746558236130477</v>
      </c>
      <c r="G1415" s="7">
        <v>0.120483332615032</v>
      </c>
      <c r="H1415" s="9">
        <f t="shared" si="44"/>
        <v>0.13295843125449061</v>
      </c>
      <c r="I1415" s="9">
        <f t="shared" si="45"/>
        <v>0.13712405148273019</v>
      </c>
    </row>
    <row r="1416" spans="1:9" x14ac:dyDescent="0.3">
      <c r="A1416" s="3" t="s">
        <v>49</v>
      </c>
      <c r="B1416" s="2">
        <v>44317</v>
      </c>
      <c r="C1416" s="7">
        <v>0.90580978458400097</v>
      </c>
      <c r="D1416" s="7">
        <v>0.13679523750978201</v>
      </c>
      <c r="E1416" s="7">
        <v>1.8278287816166701E-2</v>
      </c>
      <c r="F1416" s="7">
        <v>0.73612358052626703</v>
      </c>
      <c r="G1416" s="7">
        <v>0.108802894147784</v>
      </c>
      <c r="H1416" s="9">
        <f t="shared" si="44"/>
        <v>0.1550735253259487</v>
      </c>
      <c r="I1416" s="9">
        <f t="shared" si="45"/>
        <v>0.15671014839335581</v>
      </c>
    </row>
    <row r="1417" spans="1:9" x14ac:dyDescent="0.3">
      <c r="A1417" s="3" t="s">
        <v>49</v>
      </c>
      <c r="B1417" s="2">
        <v>44348</v>
      </c>
      <c r="C1417" s="7">
        <v>0.89590719191280599</v>
      </c>
      <c r="D1417" s="7">
        <v>0.15405426264682701</v>
      </c>
      <c r="E1417" s="7">
        <v>1.3444308751626799E-2</v>
      </c>
      <c r="F1417" s="7">
        <v>0.72335595177709699</v>
      </c>
      <c r="G1417" s="7">
        <v>0.109145476824449</v>
      </c>
      <c r="H1417" s="9">
        <f t="shared" si="44"/>
        <v>0.16749857139845381</v>
      </c>
      <c r="I1417" s="9">
        <f t="shared" si="45"/>
        <v>0.1755783784076112</v>
      </c>
    </row>
    <row r="1418" spans="1:9" x14ac:dyDescent="0.3">
      <c r="A1418" s="3" t="s">
        <v>49</v>
      </c>
      <c r="B1418" s="2">
        <v>44378</v>
      </c>
      <c r="C1418" s="7">
        <v>0.90592496080432805</v>
      </c>
      <c r="D1418" s="7">
        <v>0.145588599514996</v>
      </c>
      <c r="E1418" s="7">
        <v>1.3949886788690099E-2</v>
      </c>
      <c r="F1418" s="7">
        <v>0.732920470488857</v>
      </c>
      <c r="G1418" s="7">
        <v>0.107541043207457</v>
      </c>
      <c r="H1418" s="9">
        <f t="shared" si="44"/>
        <v>0.15953848630368611</v>
      </c>
      <c r="I1418" s="9">
        <f t="shared" si="45"/>
        <v>0.16572236358852557</v>
      </c>
    </row>
    <row r="1419" spans="1:9" x14ac:dyDescent="0.3">
      <c r="A1419" s="3" t="s">
        <v>49</v>
      </c>
      <c r="B1419" s="2">
        <v>44409</v>
      </c>
      <c r="C1419" s="7">
        <v>0.93781796030696796</v>
      </c>
      <c r="D1419" s="7">
        <v>0.162670484650911</v>
      </c>
      <c r="E1419" s="7">
        <v>1.34778034265285E-2</v>
      </c>
      <c r="F1419" s="7">
        <v>0.72881421353617104</v>
      </c>
      <c r="G1419" s="7">
        <v>9.50374983863886E-2</v>
      </c>
      <c r="H1419" s="9">
        <f t="shared" si="44"/>
        <v>0.17614828807743949</v>
      </c>
      <c r="I1419" s="9">
        <f t="shared" si="45"/>
        <v>0.18247142657828755</v>
      </c>
    </row>
    <row r="1420" spans="1:9" x14ac:dyDescent="0.3">
      <c r="A1420" s="3" t="s">
        <v>49</v>
      </c>
      <c r="B1420" s="2">
        <v>44440</v>
      </c>
      <c r="C1420" s="7">
        <v>0.90840795469204705</v>
      </c>
      <c r="D1420" s="7">
        <v>0.159688752980848</v>
      </c>
      <c r="E1420" s="7">
        <v>1.08710179827676E-2</v>
      </c>
      <c r="F1420" s="7">
        <v>0.73764999031777101</v>
      </c>
      <c r="G1420" s="7">
        <v>9.1790238718613207E-2</v>
      </c>
      <c r="H1420" s="9">
        <f t="shared" si="44"/>
        <v>0.1705597709636156</v>
      </c>
      <c r="I1420" s="9">
        <f t="shared" si="45"/>
        <v>0.17795816147849788</v>
      </c>
    </row>
    <row r="1421" spans="1:9" x14ac:dyDescent="0.3">
      <c r="A1421" s="3" t="s">
        <v>50</v>
      </c>
      <c r="B1421" s="2">
        <v>43466</v>
      </c>
      <c r="C1421" s="7">
        <v>0.92826150111814298</v>
      </c>
      <c r="D1421" s="7">
        <v>0.102382770804578</v>
      </c>
      <c r="E1421" s="7">
        <v>5.4549391019701804E-3</v>
      </c>
      <c r="F1421" s="7">
        <v>0.47092773283261902</v>
      </c>
      <c r="G1421" s="7">
        <v>0.42123455726083198</v>
      </c>
      <c r="H1421" s="9">
        <f t="shared" si="44"/>
        <v>0.10783770990654817</v>
      </c>
      <c r="I1421" s="9">
        <f t="shared" si="45"/>
        <v>0.17858171122810612</v>
      </c>
    </row>
    <row r="1422" spans="1:9" x14ac:dyDescent="0.3">
      <c r="A1422" s="3" t="s">
        <v>50</v>
      </c>
      <c r="B1422" s="2">
        <v>43497</v>
      </c>
      <c r="C1422" s="7">
        <v>0.93178610820155805</v>
      </c>
      <c r="D1422" s="7">
        <v>0.10540202347980999</v>
      </c>
      <c r="E1422" s="7">
        <v>4.9690503484368497E-3</v>
      </c>
      <c r="F1422" s="7">
        <v>0.48735899760948798</v>
      </c>
      <c r="G1422" s="7">
        <v>0.40226992856226501</v>
      </c>
      <c r="H1422" s="9">
        <f t="shared" si="44"/>
        <v>0.11037107382824685</v>
      </c>
      <c r="I1422" s="9">
        <f t="shared" si="45"/>
        <v>0.17781537538705913</v>
      </c>
    </row>
    <row r="1423" spans="1:9" x14ac:dyDescent="0.3">
      <c r="A1423" s="3" t="s">
        <v>50</v>
      </c>
      <c r="B1423" s="2">
        <v>43525</v>
      </c>
      <c r="C1423" s="7">
        <v>1.1019577229633499</v>
      </c>
      <c r="D1423" s="7">
        <v>0.10863715224685901</v>
      </c>
      <c r="E1423" s="7">
        <v>3.6730847994927802E-3</v>
      </c>
      <c r="F1423" s="7">
        <v>0.48879460719930801</v>
      </c>
      <c r="G1423" s="7">
        <v>0.39889515575434098</v>
      </c>
      <c r="H1423" s="9">
        <f t="shared" si="44"/>
        <v>0.11231023704635179</v>
      </c>
      <c r="I1423" s="9">
        <f t="shared" si="45"/>
        <v>0.1818402696695739</v>
      </c>
    </row>
    <row r="1424" spans="1:9" x14ac:dyDescent="0.3">
      <c r="A1424" s="3" t="s">
        <v>50</v>
      </c>
      <c r="B1424" s="2">
        <v>43556</v>
      </c>
      <c r="C1424" s="7">
        <v>1.0567576000827399</v>
      </c>
      <c r="D1424" s="7">
        <v>0.102294288903665</v>
      </c>
      <c r="E1424" s="7">
        <v>4.3820604295615002E-3</v>
      </c>
      <c r="F1424" s="7">
        <v>0.46585127707158402</v>
      </c>
      <c r="G1424" s="7">
        <v>0.42747237359519002</v>
      </c>
      <c r="H1424" s="9">
        <f t="shared" si="44"/>
        <v>0.10667634933322651</v>
      </c>
      <c r="I1424" s="9">
        <f t="shared" si="45"/>
        <v>0.18004943632372095</v>
      </c>
    </row>
    <row r="1425" spans="1:9" x14ac:dyDescent="0.3">
      <c r="A1425" s="3" t="s">
        <v>50</v>
      </c>
      <c r="B1425" s="2">
        <v>43586</v>
      </c>
      <c r="C1425" s="7">
        <v>1.0437088838130699</v>
      </c>
      <c r="D1425" s="7">
        <v>0.109302655187536</v>
      </c>
      <c r="E1425" s="7">
        <v>4.5199584298224304E-3</v>
      </c>
      <c r="F1425" s="7">
        <v>0.49304232712282098</v>
      </c>
      <c r="G1425" s="7">
        <v>0.39313505925982101</v>
      </c>
      <c r="H1425" s="9">
        <f t="shared" si="44"/>
        <v>0.11382261361735843</v>
      </c>
      <c r="I1425" s="9">
        <f t="shared" si="45"/>
        <v>0.18146188380003478</v>
      </c>
    </row>
    <row r="1426" spans="1:9" x14ac:dyDescent="0.3">
      <c r="A1426" s="3" t="s">
        <v>50</v>
      </c>
      <c r="B1426" s="2">
        <v>43617</v>
      </c>
      <c r="C1426" s="7">
        <v>1.0225128846579401</v>
      </c>
      <c r="D1426" s="7">
        <v>0.110629366765108</v>
      </c>
      <c r="E1426" s="7">
        <v>3.74603124307781E-3</v>
      </c>
      <c r="F1426" s="7">
        <v>0.50170979426859996</v>
      </c>
      <c r="G1426" s="7">
        <v>0.38391480772321501</v>
      </c>
      <c r="H1426" s="9">
        <f t="shared" si="44"/>
        <v>0.1143753980081858</v>
      </c>
      <c r="I1426" s="9">
        <f t="shared" si="45"/>
        <v>0.1806668163740357</v>
      </c>
    </row>
    <row r="1427" spans="1:9" x14ac:dyDescent="0.3">
      <c r="A1427" s="3" t="s">
        <v>50</v>
      </c>
      <c r="B1427" s="2">
        <v>43647</v>
      </c>
      <c r="C1427" s="7">
        <v>1.05230884141017</v>
      </c>
      <c r="D1427" s="7">
        <v>0.109422268010229</v>
      </c>
      <c r="E1427" s="7">
        <v>4.1114757858444198E-3</v>
      </c>
      <c r="F1427" s="7">
        <v>0.50918442424618604</v>
      </c>
      <c r="G1427" s="7">
        <v>0.37728183195774001</v>
      </c>
      <c r="H1427" s="9">
        <f t="shared" si="44"/>
        <v>0.11353374379607342</v>
      </c>
      <c r="I1427" s="9">
        <f t="shared" si="45"/>
        <v>0.17688503758519478</v>
      </c>
    </row>
    <row r="1428" spans="1:9" x14ac:dyDescent="0.3">
      <c r="A1428" s="3" t="s">
        <v>50</v>
      </c>
      <c r="B1428" s="2">
        <v>43678</v>
      </c>
      <c r="C1428" s="7">
        <v>1.01867116640324</v>
      </c>
      <c r="D1428" s="7">
        <v>0.113567671666118</v>
      </c>
      <c r="E1428" s="7">
        <v>4.31313997835211E-3</v>
      </c>
      <c r="F1428" s="7">
        <v>0.52040759067748898</v>
      </c>
      <c r="G1428" s="7">
        <v>0.36171159767804101</v>
      </c>
      <c r="H1428" s="9">
        <f t="shared" si="44"/>
        <v>0.11788081164447012</v>
      </c>
      <c r="I1428" s="9">
        <f t="shared" si="45"/>
        <v>0.179135809252705</v>
      </c>
    </row>
    <row r="1429" spans="1:9" x14ac:dyDescent="0.3">
      <c r="A1429" s="3" t="s">
        <v>50</v>
      </c>
      <c r="B1429" s="2">
        <v>43709</v>
      </c>
      <c r="C1429" s="7">
        <v>0.93812081480269705</v>
      </c>
      <c r="D1429" s="7">
        <v>0.11000339164426701</v>
      </c>
      <c r="E1429" s="7">
        <v>4.5950299375728098E-3</v>
      </c>
      <c r="F1429" s="7">
        <v>0.540143871666384</v>
      </c>
      <c r="G1429" s="7">
        <v>0.34525770675177597</v>
      </c>
      <c r="H1429" s="9">
        <f t="shared" si="44"/>
        <v>0.11459842158183982</v>
      </c>
      <c r="I1429" s="9">
        <f t="shared" si="45"/>
        <v>0.16919765390399805</v>
      </c>
    </row>
    <row r="1430" spans="1:9" x14ac:dyDescent="0.3">
      <c r="A1430" s="3" t="s">
        <v>50</v>
      </c>
      <c r="B1430" s="2">
        <v>43739</v>
      </c>
      <c r="C1430" s="7">
        <v>0.92046128201460697</v>
      </c>
      <c r="D1430" s="7">
        <v>0.122012623014203</v>
      </c>
      <c r="E1430" s="7">
        <v>5.2751963539735304E-3</v>
      </c>
      <c r="F1430" s="7">
        <v>0.56475647507594995</v>
      </c>
      <c r="G1430" s="7">
        <v>0.30795570555587398</v>
      </c>
      <c r="H1430" s="9">
        <f t="shared" si="44"/>
        <v>0.12728781936817654</v>
      </c>
      <c r="I1430" s="9">
        <f t="shared" si="45"/>
        <v>0.17766178378367611</v>
      </c>
    </row>
    <row r="1431" spans="1:9" x14ac:dyDescent="0.3">
      <c r="A1431" s="3" t="s">
        <v>50</v>
      </c>
      <c r="B1431" s="2">
        <v>43770</v>
      </c>
      <c r="C1431" s="7">
        <v>0.95029420852868896</v>
      </c>
      <c r="D1431" s="7">
        <v>0.136639833196565</v>
      </c>
      <c r="E1431" s="7">
        <v>5.0028642770751997E-3</v>
      </c>
      <c r="F1431" s="7">
        <v>0.55967909346647404</v>
      </c>
      <c r="G1431" s="7">
        <v>0.29867820905988601</v>
      </c>
      <c r="H1431" s="9">
        <f t="shared" si="44"/>
        <v>0.14164269747364019</v>
      </c>
      <c r="I1431" s="9">
        <f t="shared" si="45"/>
        <v>0.19623168057686219</v>
      </c>
    </row>
    <row r="1432" spans="1:9" x14ac:dyDescent="0.3">
      <c r="A1432" s="3" t="s">
        <v>50</v>
      </c>
      <c r="B1432" s="2">
        <v>43800</v>
      </c>
      <c r="C1432" s="7">
        <v>1.0351589860038</v>
      </c>
      <c r="D1432" s="7">
        <v>0.16765330278899199</v>
      </c>
      <c r="E1432" s="7">
        <v>4.3853685946901796E-3</v>
      </c>
      <c r="F1432" s="7">
        <v>0.58239630313800494</v>
      </c>
      <c r="G1432" s="7">
        <v>0.24556502547831199</v>
      </c>
      <c r="H1432" s="9">
        <f t="shared" si="44"/>
        <v>0.17203867138368217</v>
      </c>
      <c r="I1432" s="9">
        <f t="shared" si="45"/>
        <v>0.22352295296760658</v>
      </c>
    </row>
    <row r="1433" spans="1:9" x14ac:dyDescent="0.3">
      <c r="A1433" s="3" t="s">
        <v>50</v>
      </c>
      <c r="B1433" s="2">
        <v>43831</v>
      </c>
      <c r="C1433" s="7">
        <v>0.81979296252225298</v>
      </c>
      <c r="D1433" s="7">
        <v>0.113908286718254</v>
      </c>
      <c r="E1433" s="7">
        <v>5.9470747657937098E-3</v>
      </c>
      <c r="F1433" s="7">
        <v>0.57490288050767302</v>
      </c>
      <c r="G1433" s="7">
        <v>0.30524175800827902</v>
      </c>
      <c r="H1433" s="9">
        <f t="shared" si="44"/>
        <v>0.11985536148404771</v>
      </c>
      <c r="I1433" s="9">
        <f t="shared" si="45"/>
        <v>0.16536939605233283</v>
      </c>
    </row>
    <row r="1434" spans="1:9" x14ac:dyDescent="0.3">
      <c r="A1434" s="3" t="s">
        <v>50</v>
      </c>
      <c r="B1434" s="2">
        <v>43862</v>
      </c>
      <c r="C1434" s="7">
        <v>0.82058094378881596</v>
      </c>
      <c r="D1434" s="7">
        <v>0.12477495702250301</v>
      </c>
      <c r="E1434" s="7">
        <v>4.7251731550388299E-3</v>
      </c>
      <c r="F1434" s="7">
        <v>0.57261343159342204</v>
      </c>
      <c r="G1434" s="7">
        <v>0.29788643822903599</v>
      </c>
      <c r="H1434" s="9">
        <f t="shared" si="44"/>
        <v>0.12950013017754183</v>
      </c>
      <c r="I1434" s="9">
        <f t="shared" si="45"/>
        <v>0.17891745698568079</v>
      </c>
    </row>
    <row r="1435" spans="1:9" x14ac:dyDescent="0.3">
      <c r="A1435" s="3" t="s">
        <v>50</v>
      </c>
      <c r="B1435" s="2">
        <v>43891</v>
      </c>
      <c r="C1435" s="7">
        <v>0.81755193684008598</v>
      </c>
      <c r="D1435" s="7">
        <v>9.2580115505280197E-2</v>
      </c>
      <c r="E1435" s="7">
        <v>5.30711007857674E-3</v>
      </c>
      <c r="F1435" s="7">
        <v>0.53909884462757895</v>
      </c>
      <c r="G1435" s="7">
        <v>0.363013929788564</v>
      </c>
      <c r="H1435" s="9">
        <f t="shared" si="44"/>
        <v>9.7887225583856943E-2</v>
      </c>
      <c r="I1435" s="9">
        <f t="shared" si="45"/>
        <v>0.14656197427536308</v>
      </c>
    </row>
    <row r="1436" spans="1:9" x14ac:dyDescent="0.3">
      <c r="A1436" s="3" t="s">
        <v>50</v>
      </c>
      <c r="B1436" s="2">
        <v>43922</v>
      </c>
      <c r="C1436" s="7">
        <v>0.58439274094916505</v>
      </c>
      <c r="D1436" s="7">
        <v>4.9617772815764398E-2</v>
      </c>
      <c r="E1436" s="7">
        <v>3.43445134429324E-3</v>
      </c>
      <c r="F1436" s="7">
        <v>0.38115459453084499</v>
      </c>
      <c r="G1436" s="7">
        <v>0.56579318130909795</v>
      </c>
      <c r="H1436" s="9">
        <f t="shared" si="44"/>
        <v>5.3052224160057636E-2</v>
      </c>
      <c r="I1436" s="9">
        <f t="shared" si="45"/>
        <v>0.11518327677652729</v>
      </c>
    </row>
    <row r="1437" spans="1:9" x14ac:dyDescent="0.3">
      <c r="A1437" s="3" t="s">
        <v>50</v>
      </c>
      <c r="B1437" s="2">
        <v>43952</v>
      </c>
      <c r="C1437" s="7">
        <v>0.71618226801416995</v>
      </c>
      <c r="D1437" s="7">
        <v>4.6150720510708197E-2</v>
      </c>
      <c r="E1437" s="7">
        <v>4.9844330903647798E-3</v>
      </c>
      <c r="F1437" s="7">
        <v>0.42300126027176999</v>
      </c>
      <c r="G1437" s="7">
        <v>0.525863586127157</v>
      </c>
      <c r="H1437" s="9">
        <f t="shared" si="44"/>
        <v>5.1135153601072979E-2</v>
      </c>
      <c r="I1437" s="9">
        <f t="shared" si="45"/>
        <v>9.8370511904767879E-2</v>
      </c>
    </row>
    <row r="1438" spans="1:9" x14ac:dyDescent="0.3">
      <c r="A1438" s="3" t="s">
        <v>50</v>
      </c>
      <c r="B1438" s="2">
        <v>43983</v>
      </c>
      <c r="C1438" s="7">
        <v>0.64166213655183602</v>
      </c>
      <c r="D1438" s="7">
        <v>7.6918677901057997E-2</v>
      </c>
      <c r="E1438" s="7">
        <v>4.3382859580904298E-3</v>
      </c>
      <c r="F1438" s="7">
        <v>0.65274448101468496</v>
      </c>
      <c r="G1438" s="7">
        <v>0.26599855512616699</v>
      </c>
      <c r="H1438" s="9">
        <f t="shared" si="44"/>
        <v>8.1256963859148421E-2</v>
      </c>
      <c r="I1438" s="9">
        <f t="shared" si="45"/>
        <v>0.10541669393772983</v>
      </c>
    </row>
    <row r="1439" spans="1:9" x14ac:dyDescent="0.3">
      <c r="A1439" s="3" t="s">
        <v>50</v>
      </c>
      <c r="B1439" s="2">
        <v>44013</v>
      </c>
      <c r="C1439" s="7">
        <v>0.71872340839676097</v>
      </c>
      <c r="D1439" s="7">
        <v>0.103166187158084</v>
      </c>
      <c r="E1439" s="7">
        <v>5.3532923071083604E-3</v>
      </c>
      <c r="F1439" s="7">
        <v>0.66556153895119097</v>
      </c>
      <c r="G1439" s="7">
        <v>0.22591898158361701</v>
      </c>
      <c r="H1439" s="9">
        <f t="shared" si="44"/>
        <v>0.10851947946519236</v>
      </c>
      <c r="I1439" s="9">
        <f t="shared" si="45"/>
        <v>0.13420380669789825</v>
      </c>
    </row>
    <row r="1440" spans="1:9" x14ac:dyDescent="0.3">
      <c r="A1440" s="3" t="s">
        <v>50</v>
      </c>
      <c r="B1440" s="2">
        <v>44044</v>
      </c>
      <c r="C1440" s="7">
        <v>0.75316933048990498</v>
      </c>
      <c r="D1440" s="7">
        <v>0.120211260161099</v>
      </c>
      <c r="E1440" s="7">
        <v>4.2711259607684099E-3</v>
      </c>
      <c r="F1440" s="7">
        <v>0.66980333303198503</v>
      </c>
      <c r="G1440" s="7">
        <v>0.20571428084614701</v>
      </c>
      <c r="H1440" s="9">
        <f t="shared" si="44"/>
        <v>0.12448238612186741</v>
      </c>
      <c r="I1440" s="9">
        <f t="shared" si="45"/>
        <v>0.15216334128111314</v>
      </c>
    </row>
    <row r="1441" spans="1:9" x14ac:dyDescent="0.3">
      <c r="A1441" s="3" t="s">
        <v>50</v>
      </c>
      <c r="B1441" s="2">
        <v>44075</v>
      </c>
      <c r="C1441" s="7">
        <v>0.74110689808825803</v>
      </c>
      <c r="D1441" s="7">
        <v>0.112143253905146</v>
      </c>
      <c r="E1441" s="7">
        <v>4.4187183404811601E-3</v>
      </c>
      <c r="F1441" s="7">
        <v>0.68285194279586503</v>
      </c>
      <c r="G1441" s="7">
        <v>0.20058608495850799</v>
      </c>
      <c r="H1441" s="9">
        <f t="shared" si="44"/>
        <v>0.11656197224562716</v>
      </c>
      <c r="I1441" s="9">
        <f t="shared" si="45"/>
        <v>0.14106154901376322</v>
      </c>
    </row>
    <row r="1442" spans="1:9" x14ac:dyDescent="0.3">
      <c r="A1442" s="3" t="s">
        <v>50</v>
      </c>
      <c r="B1442" s="2">
        <v>44105</v>
      </c>
      <c r="C1442" s="7">
        <v>0.75416999524869399</v>
      </c>
      <c r="D1442" s="7">
        <v>0.121624550957803</v>
      </c>
      <c r="E1442" s="7">
        <v>4.7026449496447601E-3</v>
      </c>
      <c r="F1442" s="7">
        <v>0.67180602899821995</v>
      </c>
      <c r="G1442" s="7">
        <v>0.20186677509433201</v>
      </c>
      <c r="H1442" s="9">
        <f t="shared" si="44"/>
        <v>0.12632719590744776</v>
      </c>
      <c r="I1442" s="9">
        <f t="shared" si="45"/>
        <v>0.15328946732119175</v>
      </c>
    </row>
    <row r="1443" spans="1:9" x14ac:dyDescent="0.3">
      <c r="A1443" s="3" t="s">
        <v>50</v>
      </c>
      <c r="B1443" s="2">
        <v>44136</v>
      </c>
      <c r="C1443" s="7">
        <v>0.58387084304376502</v>
      </c>
      <c r="D1443" s="7">
        <v>8.5743465022123502E-2</v>
      </c>
      <c r="E1443" s="7">
        <v>5.2888300505878104E-3</v>
      </c>
      <c r="F1443" s="7">
        <v>0.61930915552035304</v>
      </c>
      <c r="G1443" s="7">
        <v>0.28965854940693597</v>
      </c>
      <c r="H1443" s="9">
        <f t="shared" si="44"/>
        <v>9.1032295072711308E-2</v>
      </c>
      <c r="I1443" s="9">
        <f t="shared" si="45"/>
        <v>0.1216128591312112</v>
      </c>
    </row>
    <row r="1444" spans="1:9" x14ac:dyDescent="0.3">
      <c r="A1444" s="3" t="s">
        <v>50</v>
      </c>
      <c r="B1444" s="2">
        <v>44166</v>
      </c>
      <c r="C1444" s="7">
        <v>0.72994765726892596</v>
      </c>
      <c r="D1444" s="7">
        <v>0.141015278356452</v>
      </c>
      <c r="E1444" s="7">
        <v>5.6496617826303098E-3</v>
      </c>
      <c r="F1444" s="7">
        <v>0.64263779371452701</v>
      </c>
      <c r="G1444" s="7">
        <v>0.210697266146391</v>
      </c>
      <c r="H1444" s="9">
        <f t="shared" si="44"/>
        <v>0.14666494013908232</v>
      </c>
      <c r="I1444" s="9">
        <f t="shared" si="45"/>
        <v>0.17994605442404188</v>
      </c>
    </row>
    <row r="1445" spans="1:9" x14ac:dyDescent="0.3">
      <c r="A1445" s="3" t="s">
        <v>50</v>
      </c>
      <c r="B1445" s="2">
        <v>44197</v>
      </c>
      <c r="C1445" s="7">
        <v>0.47925909424391</v>
      </c>
      <c r="D1445" s="7">
        <v>7.4327564289183704E-2</v>
      </c>
      <c r="E1445" s="7">
        <v>6.3806698713953598E-3</v>
      </c>
      <c r="F1445" s="7">
        <v>0.60062832088165796</v>
      </c>
      <c r="G1445" s="7">
        <v>0.318663444957763</v>
      </c>
      <c r="H1445" s="9">
        <f t="shared" si="44"/>
        <v>8.0708234160579068E-2</v>
      </c>
      <c r="I1445" s="9">
        <f t="shared" si="45"/>
        <v>0.11012210712166803</v>
      </c>
    </row>
    <row r="1446" spans="1:9" x14ac:dyDescent="0.3">
      <c r="A1446" s="3" t="s">
        <v>50</v>
      </c>
      <c r="B1446" s="2">
        <v>44228</v>
      </c>
      <c r="C1446" s="7">
        <v>0.49150648761608501</v>
      </c>
      <c r="D1446" s="7">
        <v>8.0784514197895105E-2</v>
      </c>
      <c r="E1446" s="7">
        <v>5.4619801116791503E-3</v>
      </c>
      <c r="F1446" s="7">
        <v>0.60963567640140504</v>
      </c>
      <c r="G1446" s="7">
        <v>0.30411782928902098</v>
      </c>
      <c r="H1446" s="9">
        <f t="shared" si="44"/>
        <v>8.6246494309574262E-2</v>
      </c>
      <c r="I1446" s="9">
        <f t="shared" si="45"/>
        <v>0.11700775165305108</v>
      </c>
    </row>
    <row r="1447" spans="1:9" x14ac:dyDescent="0.3">
      <c r="A1447" s="3" t="s">
        <v>50</v>
      </c>
      <c r="B1447" s="2">
        <v>44256</v>
      </c>
      <c r="C1447" s="7">
        <v>0.60048218451270197</v>
      </c>
      <c r="D1447" s="7">
        <v>7.8256129791178006E-2</v>
      </c>
      <c r="E1447" s="7">
        <v>5.08088168415303E-3</v>
      </c>
      <c r="F1447" s="7">
        <v>0.61907145873406999</v>
      </c>
      <c r="G1447" s="7">
        <v>0.297591529790599</v>
      </c>
      <c r="H1447" s="9">
        <f t="shared" si="44"/>
        <v>8.3337011475331041E-2</v>
      </c>
      <c r="I1447" s="9">
        <f t="shared" si="45"/>
        <v>0.11222290796880555</v>
      </c>
    </row>
    <row r="1448" spans="1:9" x14ac:dyDescent="0.3">
      <c r="A1448" s="3" t="s">
        <v>50</v>
      </c>
      <c r="B1448" s="2">
        <v>44287</v>
      </c>
      <c r="C1448" s="7">
        <v>0.70780386576293997</v>
      </c>
      <c r="D1448" s="7">
        <v>0.102005097233165</v>
      </c>
      <c r="E1448" s="7">
        <v>5.6209643907336303E-3</v>
      </c>
      <c r="F1448" s="7">
        <v>0.65500713168202296</v>
      </c>
      <c r="G1448" s="7">
        <v>0.237366806694078</v>
      </c>
      <c r="H1448" s="9">
        <f t="shared" si="44"/>
        <v>0.10762606162389864</v>
      </c>
      <c r="I1448" s="9">
        <f t="shared" si="45"/>
        <v>0.1347469609299973</v>
      </c>
    </row>
    <row r="1449" spans="1:9" x14ac:dyDescent="0.3">
      <c r="A1449" s="3" t="s">
        <v>50</v>
      </c>
      <c r="B1449" s="2">
        <v>44317</v>
      </c>
      <c r="C1449" s="7">
        <v>0.82303208538005501</v>
      </c>
      <c r="D1449" s="7">
        <v>0.111532836782719</v>
      </c>
      <c r="E1449" s="7">
        <v>4.48300432832316E-3</v>
      </c>
      <c r="F1449" s="7">
        <v>0.679769652985176</v>
      </c>
      <c r="G1449" s="7">
        <v>0.20421450590378201</v>
      </c>
      <c r="H1449" s="9">
        <f t="shared" si="44"/>
        <v>0.11601584111104216</v>
      </c>
      <c r="I1449" s="9">
        <f t="shared" si="45"/>
        <v>0.14094842140005631</v>
      </c>
    </row>
    <row r="1450" spans="1:9" x14ac:dyDescent="0.3">
      <c r="A1450" s="3" t="s">
        <v>50</v>
      </c>
      <c r="B1450" s="2">
        <v>44348</v>
      </c>
      <c r="C1450" s="7">
        <v>0.778013887032591</v>
      </c>
      <c r="D1450" s="7">
        <v>0.11322928010137299</v>
      </c>
      <c r="E1450" s="7">
        <v>4.9466658714466503E-3</v>
      </c>
      <c r="F1450" s="7">
        <v>0.67056485091887996</v>
      </c>
      <c r="G1450" s="7">
        <v>0.21125920310829999</v>
      </c>
      <c r="H1450" s="9">
        <f t="shared" si="44"/>
        <v>0.11817594597281965</v>
      </c>
      <c r="I1450" s="9">
        <f t="shared" si="45"/>
        <v>0.1444630364276703</v>
      </c>
    </row>
    <row r="1451" spans="1:9" x14ac:dyDescent="0.3">
      <c r="A1451" s="3" t="s">
        <v>50</v>
      </c>
      <c r="B1451" s="2">
        <v>44378</v>
      </c>
      <c r="C1451" s="7">
        <v>0.80756303043331501</v>
      </c>
      <c r="D1451" s="7">
        <v>0.11950240969515399</v>
      </c>
      <c r="E1451" s="7">
        <v>4.5118785744220104E-3</v>
      </c>
      <c r="F1451" s="7">
        <v>0.68023139703587798</v>
      </c>
      <c r="G1451" s="7">
        <v>0.19575431469454599</v>
      </c>
      <c r="H1451" s="9">
        <f t="shared" si="44"/>
        <v>0.124014288269576</v>
      </c>
      <c r="I1451" s="9">
        <f t="shared" si="45"/>
        <v>0.14942773293982464</v>
      </c>
    </row>
    <row r="1452" spans="1:9" x14ac:dyDescent="0.3">
      <c r="A1452" s="3" t="s">
        <v>50</v>
      </c>
      <c r="B1452" s="2">
        <v>44409</v>
      </c>
      <c r="C1452" s="7">
        <v>0.79115607302951196</v>
      </c>
      <c r="D1452" s="7">
        <v>0.12570398163673099</v>
      </c>
      <c r="E1452" s="7">
        <v>4.6637050138196101E-3</v>
      </c>
      <c r="F1452" s="7">
        <v>0.68002623895278302</v>
      </c>
      <c r="G1452" s="7">
        <v>0.18960607439666599</v>
      </c>
      <c r="H1452" s="9">
        <f t="shared" si="44"/>
        <v>0.1303676866505506</v>
      </c>
      <c r="I1452" s="9">
        <f t="shared" si="45"/>
        <v>0.15601249453540347</v>
      </c>
    </row>
    <row r="1453" spans="1:9" x14ac:dyDescent="0.3">
      <c r="A1453" s="3" t="s">
        <v>50</v>
      </c>
      <c r="B1453" s="2">
        <v>44440</v>
      </c>
      <c r="C1453" s="7">
        <v>0.74456762378362396</v>
      </c>
      <c r="D1453" s="7">
        <v>0.12209652341347001</v>
      </c>
      <c r="E1453" s="7">
        <v>4.5122774432093202E-3</v>
      </c>
      <c r="F1453" s="7">
        <v>0.68806415682048505</v>
      </c>
      <c r="G1453" s="7">
        <v>0.18532704232283501</v>
      </c>
      <c r="H1453" s="9">
        <f t="shared" si="44"/>
        <v>0.12660880085667933</v>
      </c>
      <c r="I1453" s="9">
        <f t="shared" si="45"/>
        <v>0.15070655290035978</v>
      </c>
    </row>
    <row r="1454" spans="1:9" x14ac:dyDescent="0.3">
      <c r="A1454" s="3" t="s">
        <v>51</v>
      </c>
      <c r="B1454" s="2">
        <v>43466</v>
      </c>
      <c r="C1454" s="7">
        <v>0.83837332797210595</v>
      </c>
      <c r="D1454" s="7">
        <v>0.17410114153202599</v>
      </c>
      <c r="E1454" s="7">
        <v>1.2415846433505901E-2</v>
      </c>
      <c r="F1454" s="7">
        <v>0.69570894533851402</v>
      </c>
      <c r="G1454" s="7">
        <v>0.117774066695954</v>
      </c>
      <c r="H1454" s="9">
        <f t="shared" si="44"/>
        <v>0.1865169879655319</v>
      </c>
      <c r="I1454" s="9">
        <f t="shared" si="45"/>
        <v>0.20015994774033782</v>
      </c>
    </row>
    <row r="1455" spans="1:9" x14ac:dyDescent="0.3">
      <c r="A1455" s="3" t="s">
        <v>51</v>
      </c>
      <c r="B1455" s="2">
        <v>43497</v>
      </c>
      <c r="C1455" s="7">
        <v>0.84259259294425004</v>
      </c>
      <c r="D1455" s="7">
        <v>0.17567439915292499</v>
      </c>
      <c r="E1455" s="7">
        <v>9.4430775841300996E-3</v>
      </c>
      <c r="F1455" s="7">
        <v>0.70214788628901803</v>
      </c>
      <c r="G1455" s="7">
        <v>0.11273463697392801</v>
      </c>
      <c r="H1455" s="9">
        <f t="shared" si="44"/>
        <v>0.18511747673705509</v>
      </c>
      <c r="I1455" s="9">
        <f t="shared" si="45"/>
        <v>0.20012524410277532</v>
      </c>
    </row>
    <row r="1456" spans="1:9" x14ac:dyDescent="0.3">
      <c r="A1456" s="3" t="s">
        <v>51</v>
      </c>
      <c r="B1456" s="2">
        <v>43525</v>
      </c>
      <c r="C1456" s="7">
        <v>1.0110275985388399</v>
      </c>
      <c r="D1456" s="7">
        <v>0.179521154389256</v>
      </c>
      <c r="E1456" s="7">
        <v>8.5464809948423703E-3</v>
      </c>
      <c r="F1456" s="7">
        <v>0.69631789734026095</v>
      </c>
      <c r="G1456" s="7">
        <v>0.11561446727564099</v>
      </c>
      <c r="H1456" s="9">
        <f t="shared" si="44"/>
        <v>0.18806763538409837</v>
      </c>
      <c r="I1456" s="9">
        <f t="shared" si="45"/>
        <v>0.20497048405726609</v>
      </c>
    </row>
    <row r="1457" spans="1:9" x14ac:dyDescent="0.3">
      <c r="A1457" s="3" t="s">
        <v>51</v>
      </c>
      <c r="B1457" s="2">
        <v>43556</v>
      </c>
      <c r="C1457" s="7">
        <v>0.97352696416439899</v>
      </c>
      <c r="D1457" s="7">
        <v>0.16687226656858201</v>
      </c>
      <c r="E1457" s="7">
        <v>9.0314518791749804E-3</v>
      </c>
      <c r="F1457" s="7">
        <v>0.69885796791445698</v>
      </c>
      <c r="G1457" s="7">
        <v>0.12523831363778601</v>
      </c>
      <c r="H1457" s="9">
        <f t="shared" si="44"/>
        <v>0.17590371844775698</v>
      </c>
      <c r="I1457" s="9">
        <f t="shared" si="45"/>
        <v>0.19275319253257672</v>
      </c>
    </row>
    <row r="1458" spans="1:9" x14ac:dyDescent="0.3">
      <c r="A1458" s="3" t="s">
        <v>51</v>
      </c>
      <c r="B1458" s="2">
        <v>43586</v>
      </c>
      <c r="C1458" s="7">
        <v>1.04887817724634</v>
      </c>
      <c r="D1458" s="7">
        <v>0.171885991441876</v>
      </c>
      <c r="E1458" s="7">
        <v>7.7128582098666496E-3</v>
      </c>
      <c r="F1458" s="7">
        <v>0.68212977101466699</v>
      </c>
      <c r="G1458" s="7">
        <v>0.13827137933359099</v>
      </c>
      <c r="H1458" s="9">
        <f t="shared" si="44"/>
        <v>0.17959884965174264</v>
      </c>
      <c r="I1458" s="9">
        <f t="shared" si="45"/>
        <v>0.20126793789783534</v>
      </c>
    </row>
    <row r="1459" spans="1:9" x14ac:dyDescent="0.3">
      <c r="A1459" s="3" t="s">
        <v>51</v>
      </c>
      <c r="B1459" s="2">
        <v>43617</v>
      </c>
      <c r="C1459" s="7">
        <v>0.99388622424337003</v>
      </c>
      <c r="D1459" s="7">
        <v>0.17485563927997499</v>
      </c>
      <c r="E1459" s="7">
        <v>1.03313924957053E-2</v>
      </c>
      <c r="F1459" s="7">
        <v>0.67825585305327996</v>
      </c>
      <c r="G1459" s="7">
        <v>0.136557115171039</v>
      </c>
      <c r="H1459" s="9">
        <f t="shared" si="44"/>
        <v>0.1851870317756803</v>
      </c>
      <c r="I1459" s="9">
        <f t="shared" si="45"/>
        <v>0.20496223629779717</v>
      </c>
    </row>
    <row r="1460" spans="1:9" x14ac:dyDescent="0.3">
      <c r="A1460" s="3" t="s">
        <v>51</v>
      </c>
      <c r="B1460" s="2">
        <v>43647</v>
      </c>
      <c r="C1460" s="7">
        <v>1.01664055412768</v>
      </c>
      <c r="D1460" s="7">
        <v>0.16927559501904699</v>
      </c>
      <c r="E1460" s="7">
        <v>9.6005686626000706E-3</v>
      </c>
      <c r="F1460" s="7">
        <v>0.70260738223727404</v>
      </c>
      <c r="G1460" s="7">
        <v>0.118516454081079</v>
      </c>
      <c r="H1460" s="9">
        <f t="shared" si="44"/>
        <v>0.17887616368164705</v>
      </c>
      <c r="I1460" s="9">
        <f t="shared" si="45"/>
        <v>0.19414944371517692</v>
      </c>
    </row>
    <row r="1461" spans="1:9" x14ac:dyDescent="0.3">
      <c r="A1461" s="3" t="s">
        <v>51</v>
      </c>
      <c r="B1461" s="2">
        <v>43678</v>
      </c>
      <c r="C1461" s="7">
        <v>1.0231945816944501</v>
      </c>
      <c r="D1461" s="7">
        <v>0.17751407017406201</v>
      </c>
      <c r="E1461" s="7">
        <v>9.8216532730806792E-3</v>
      </c>
      <c r="F1461" s="7">
        <v>0.71023920896048698</v>
      </c>
      <c r="G1461" s="7">
        <v>0.10242506759236999</v>
      </c>
      <c r="H1461" s="9">
        <f t="shared" si="44"/>
        <v>0.18733572344714269</v>
      </c>
      <c r="I1461" s="9">
        <f t="shared" si="45"/>
        <v>0.1999587884903298</v>
      </c>
    </row>
    <row r="1462" spans="1:9" x14ac:dyDescent="0.3">
      <c r="A1462" s="3" t="s">
        <v>51</v>
      </c>
      <c r="B1462" s="2">
        <v>43709</v>
      </c>
      <c r="C1462" s="7">
        <v>0.95763421062799503</v>
      </c>
      <c r="D1462" s="7">
        <v>0.17421136421571301</v>
      </c>
      <c r="E1462" s="7">
        <v>1.12423708447422E-2</v>
      </c>
      <c r="F1462" s="7">
        <v>0.71290175595275795</v>
      </c>
      <c r="G1462" s="7">
        <v>0.10164450898678699</v>
      </c>
      <c r="H1462" s="9">
        <f t="shared" si="44"/>
        <v>0.1854537350604552</v>
      </c>
      <c r="I1462" s="9">
        <f t="shared" si="45"/>
        <v>0.19638010108860599</v>
      </c>
    </row>
    <row r="1463" spans="1:9" x14ac:dyDescent="0.3">
      <c r="A1463" s="3" t="s">
        <v>51</v>
      </c>
      <c r="B1463" s="2">
        <v>43739</v>
      </c>
      <c r="C1463" s="7">
        <v>1.0090418508306001</v>
      </c>
      <c r="D1463" s="7">
        <v>0.17650463114166601</v>
      </c>
      <c r="E1463" s="7">
        <v>9.87520214408724E-3</v>
      </c>
      <c r="F1463" s="7">
        <v>0.70294731260326704</v>
      </c>
      <c r="G1463" s="7">
        <v>0.11067285411098</v>
      </c>
      <c r="H1463" s="9">
        <f t="shared" si="44"/>
        <v>0.18637983328575325</v>
      </c>
      <c r="I1463" s="9">
        <f t="shared" si="45"/>
        <v>0.2006984376998063</v>
      </c>
    </row>
    <row r="1464" spans="1:9" x14ac:dyDescent="0.3">
      <c r="A1464" s="3" t="s">
        <v>51</v>
      </c>
      <c r="B1464" s="2">
        <v>43770</v>
      </c>
      <c r="C1464" s="7">
        <v>1.0806093749508101</v>
      </c>
      <c r="D1464" s="7">
        <v>0.18890037643410601</v>
      </c>
      <c r="E1464" s="7">
        <v>1.1967469622409001E-2</v>
      </c>
      <c r="F1464" s="7">
        <v>0.69890877538737095</v>
      </c>
      <c r="G1464" s="7">
        <v>0.100223378556114</v>
      </c>
      <c r="H1464" s="9">
        <f t="shared" si="44"/>
        <v>0.200867846056515</v>
      </c>
      <c r="I1464" s="9">
        <f t="shared" si="45"/>
        <v>0.21277137777477043</v>
      </c>
    </row>
    <row r="1465" spans="1:9" x14ac:dyDescent="0.3">
      <c r="A1465" s="3" t="s">
        <v>51</v>
      </c>
      <c r="B1465" s="2">
        <v>43800</v>
      </c>
      <c r="C1465" s="7">
        <v>1.20459454265915</v>
      </c>
      <c r="D1465" s="7">
        <v>0.22035137114973599</v>
      </c>
      <c r="E1465" s="7">
        <v>1.0598863416907399E-2</v>
      </c>
      <c r="F1465" s="7">
        <v>0.688826151548946</v>
      </c>
      <c r="G1465" s="7">
        <v>8.0223613884411196E-2</v>
      </c>
      <c r="H1465" s="9">
        <f t="shared" si="44"/>
        <v>0.2309502345666434</v>
      </c>
      <c r="I1465" s="9">
        <f t="shared" si="45"/>
        <v>0.24236341709776787</v>
      </c>
    </row>
    <row r="1466" spans="1:9" x14ac:dyDescent="0.3">
      <c r="A1466" s="3" t="s">
        <v>51</v>
      </c>
      <c r="B1466" s="2">
        <v>43831</v>
      </c>
      <c r="C1466" s="7">
        <v>0.90906902454806904</v>
      </c>
      <c r="D1466" s="7">
        <v>0.164842615368647</v>
      </c>
      <c r="E1466" s="7">
        <v>1.40356274433264E-2</v>
      </c>
      <c r="F1466" s="7">
        <v>0.69335039587432701</v>
      </c>
      <c r="G1466" s="7">
        <v>0.12777136131370001</v>
      </c>
      <c r="H1466" s="9">
        <f t="shared" si="44"/>
        <v>0.1788782428119734</v>
      </c>
      <c r="I1466" s="9">
        <f t="shared" si="45"/>
        <v>0.1920810507765558</v>
      </c>
    </row>
    <row r="1467" spans="1:9" x14ac:dyDescent="0.3">
      <c r="A1467" s="3" t="s">
        <v>51</v>
      </c>
      <c r="B1467" s="2">
        <v>43862</v>
      </c>
      <c r="C1467" s="7">
        <v>0.912006233197724</v>
      </c>
      <c r="D1467" s="7">
        <v>0.17015315738980599</v>
      </c>
      <c r="E1467" s="7">
        <v>8.8308360794878103E-3</v>
      </c>
      <c r="F1467" s="7">
        <v>0.70199089745694998</v>
      </c>
      <c r="G1467" s="7">
        <v>0.11902510907375601</v>
      </c>
      <c r="H1467" s="9">
        <f t="shared" si="44"/>
        <v>0.17898399346929381</v>
      </c>
      <c r="I1467" s="9">
        <f t="shared" si="45"/>
        <v>0.19509753743572045</v>
      </c>
    </row>
    <row r="1468" spans="1:9" x14ac:dyDescent="0.3">
      <c r="A1468" s="3" t="s">
        <v>51</v>
      </c>
      <c r="B1468" s="2">
        <v>43891</v>
      </c>
      <c r="C1468" s="7">
        <v>0.81371750999574599</v>
      </c>
      <c r="D1468" s="7">
        <v>0.13425744421135799</v>
      </c>
      <c r="E1468" s="7">
        <v>7.07388247849371E-3</v>
      </c>
      <c r="F1468" s="7">
        <v>0.74497467590694499</v>
      </c>
      <c r="G1468" s="7">
        <v>0.113693997403203</v>
      </c>
      <c r="H1468" s="9">
        <f t="shared" si="44"/>
        <v>0.14133132668985171</v>
      </c>
      <c r="I1468" s="9">
        <f t="shared" si="45"/>
        <v>0.15269852083348967</v>
      </c>
    </row>
    <row r="1469" spans="1:9" x14ac:dyDescent="0.3">
      <c r="A1469" s="3" t="s">
        <v>51</v>
      </c>
      <c r="B1469" s="2">
        <v>43922</v>
      </c>
      <c r="C1469" s="7">
        <v>0.528414032799014</v>
      </c>
      <c r="D1469" s="7">
        <v>5.5309168998937203E-2</v>
      </c>
      <c r="E1469" s="7">
        <v>1.2536425155429401E-2</v>
      </c>
      <c r="F1469" s="7">
        <v>0.73967309203644105</v>
      </c>
      <c r="G1469" s="7">
        <v>0.19248131380919201</v>
      </c>
      <c r="H1469" s="9">
        <f t="shared" si="44"/>
        <v>6.7845594154366598E-2</v>
      </c>
      <c r="I1469" s="9">
        <f t="shared" si="45"/>
        <v>6.9572834149661408E-2</v>
      </c>
    </row>
    <row r="1470" spans="1:9" x14ac:dyDescent="0.3">
      <c r="A1470" s="3" t="s">
        <v>51</v>
      </c>
      <c r="B1470" s="2">
        <v>43952</v>
      </c>
      <c r="C1470" s="7">
        <v>0.65122391847554295</v>
      </c>
      <c r="D1470" s="7">
        <v>5.87300705463926E-2</v>
      </c>
      <c r="E1470" s="7">
        <v>1.14938499670924E-2</v>
      </c>
      <c r="F1470" s="7">
        <v>0.76425352477222896</v>
      </c>
      <c r="G1470" s="7">
        <v>0.16552255471428601</v>
      </c>
      <c r="H1470" s="9">
        <f t="shared" si="44"/>
        <v>7.0223920513485E-2</v>
      </c>
      <c r="I1470" s="9">
        <f t="shared" si="45"/>
        <v>7.1362383017677292E-2</v>
      </c>
    </row>
    <row r="1471" spans="1:9" x14ac:dyDescent="0.3">
      <c r="A1471" s="3" t="s">
        <v>51</v>
      </c>
      <c r="B1471" s="2">
        <v>43983</v>
      </c>
      <c r="C1471" s="7">
        <v>0.80970912215720103</v>
      </c>
      <c r="D1471" s="7">
        <v>9.37670637419145E-2</v>
      </c>
      <c r="E1471" s="7">
        <v>1.00844351408006E-2</v>
      </c>
      <c r="F1471" s="7">
        <v>0.72618283103275205</v>
      </c>
      <c r="G1471" s="7">
        <v>0.169965670084533</v>
      </c>
      <c r="H1471" s="9">
        <f t="shared" si="44"/>
        <v>0.1038514988827151</v>
      </c>
      <c r="I1471" s="9">
        <f t="shared" si="45"/>
        <v>0.11435706540054252</v>
      </c>
    </row>
    <row r="1472" spans="1:9" x14ac:dyDescent="0.3">
      <c r="A1472" s="3" t="s">
        <v>51</v>
      </c>
      <c r="B1472" s="2">
        <v>44013</v>
      </c>
      <c r="C1472" s="7">
        <v>0.999809201300493</v>
      </c>
      <c r="D1472" s="7">
        <v>0.13747966055503699</v>
      </c>
      <c r="E1472" s="7">
        <v>9.2433902195842299E-3</v>
      </c>
      <c r="F1472" s="7">
        <v>0.70526702159727195</v>
      </c>
      <c r="G1472" s="7">
        <v>0.148009927628107</v>
      </c>
      <c r="H1472" s="9">
        <f t="shared" si="44"/>
        <v>0.14672305077462122</v>
      </c>
      <c r="I1472" s="9">
        <f t="shared" si="45"/>
        <v>0.16313284106194842</v>
      </c>
    </row>
    <row r="1473" spans="1:9" x14ac:dyDescent="0.3">
      <c r="A1473" s="3" t="s">
        <v>51</v>
      </c>
      <c r="B1473" s="2">
        <v>44044</v>
      </c>
      <c r="C1473" s="7">
        <v>1.02468111628453</v>
      </c>
      <c r="D1473" s="7">
        <v>0.160253014773309</v>
      </c>
      <c r="E1473" s="7">
        <v>8.11905991858064E-3</v>
      </c>
      <c r="F1473" s="7">
        <v>0.71339322786471804</v>
      </c>
      <c r="G1473" s="7">
        <v>0.118234697443392</v>
      </c>
      <c r="H1473" s="9">
        <f t="shared" si="44"/>
        <v>0.16837207469188964</v>
      </c>
      <c r="I1473" s="9">
        <f t="shared" si="45"/>
        <v>0.18343009670529281</v>
      </c>
    </row>
    <row r="1474" spans="1:9" x14ac:dyDescent="0.3">
      <c r="A1474" s="3" t="s">
        <v>51</v>
      </c>
      <c r="B1474" s="2">
        <v>44075</v>
      </c>
      <c r="C1474" s="7">
        <v>1.0038954691523601</v>
      </c>
      <c r="D1474" s="7">
        <v>0.15808200610406101</v>
      </c>
      <c r="E1474" s="7">
        <v>1.0579820661364399E-2</v>
      </c>
      <c r="F1474" s="7">
        <v>0.71248534356543702</v>
      </c>
      <c r="G1474" s="7">
        <v>0.118852829669138</v>
      </c>
      <c r="H1474" s="9">
        <f t="shared" si="44"/>
        <v>0.1686618267654254</v>
      </c>
      <c r="I1474" s="9">
        <f t="shared" si="45"/>
        <v>0.1815850389565784</v>
      </c>
    </row>
    <row r="1475" spans="1:9" x14ac:dyDescent="0.3">
      <c r="A1475" s="3" t="s">
        <v>51</v>
      </c>
      <c r="B1475" s="2">
        <v>44105</v>
      </c>
      <c r="C1475" s="7">
        <v>1.0458318647790501</v>
      </c>
      <c r="D1475" s="7">
        <v>0.15973003260295399</v>
      </c>
      <c r="E1475" s="7">
        <v>9.3875111754470799E-3</v>
      </c>
      <c r="F1475" s="7">
        <v>0.71057144600605804</v>
      </c>
      <c r="G1475" s="7">
        <v>0.12031101021554</v>
      </c>
      <c r="H1475" s="9">
        <f t="shared" ref="H1475:H1538" si="46">D1475+E1475</f>
        <v>0.16911754377840107</v>
      </c>
      <c r="I1475" s="9">
        <f t="shared" ref="I1475:I1538" si="47">D1475/(D1475+F1475)</f>
        <v>0.18353413906437085</v>
      </c>
    </row>
    <row r="1476" spans="1:9" x14ac:dyDescent="0.3">
      <c r="A1476" s="3" t="s">
        <v>51</v>
      </c>
      <c r="B1476" s="2">
        <v>44136</v>
      </c>
      <c r="C1476" s="7">
        <v>0.81195806394541803</v>
      </c>
      <c r="D1476" s="7">
        <v>8.9096585370874198E-2</v>
      </c>
      <c r="E1476" s="7">
        <v>1.9594945243660199E-2</v>
      </c>
      <c r="F1476" s="7">
        <v>0.72049265754117797</v>
      </c>
      <c r="G1476" s="7">
        <v>0.17081581184428801</v>
      </c>
      <c r="H1476" s="9">
        <f t="shared" si="46"/>
        <v>0.1086915306145344</v>
      </c>
      <c r="I1476" s="9">
        <f t="shared" si="47"/>
        <v>0.11005159239813787</v>
      </c>
    </row>
    <row r="1477" spans="1:9" x14ac:dyDescent="0.3">
      <c r="A1477" s="3" t="s">
        <v>51</v>
      </c>
      <c r="B1477" s="2">
        <v>44166</v>
      </c>
      <c r="C1477" s="7">
        <v>1.13895204142946</v>
      </c>
      <c r="D1477" s="7">
        <v>0.19566370204787001</v>
      </c>
      <c r="E1477" s="7">
        <v>1.2848765559037899E-2</v>
      </c>
      <c r="F1477" s="7">
        <v>0.69784400742645403</v>
      </c>
      <c r="G1477" s="7">
        <v>9.3643524966638803E-2</v>
      </c>
      <c r="H1477" s="9">
        <f t="shared" si="46"/>
        <v>0.20851246760690792</v>
      </c>
      <c r="I1477" s="9">
        <f t="shared" si="47"/>
        <v>0.21898378712701264</v>
      </c>
    </row>
    <row r="1478" spans="1:9" x14ac:dyDescent="0.3">
      <c r="A1478" s="3" t="s">
        <v>51</v>
      </c>
      <c r="B1478" s="2">
        <v>44197</v>
      </c>
      <c r="C1478" s="7">
        <v>0.63599641540875995</v>
      </c>
      <c r="D1478" s="7">
        <v>7.4202594674963401E-2</v>
      </c>
      <c r="E1478" s="7">
        <v>1.86984003723667E-2</v>
      </c>
      <c r="F1478" s="7">
        <v>0.71308525105406595</v>
      </c>
      <c r="G1478" s="7">
        <v>0.19401375389860401</v>
      </c>
      <c r="H1478" s="9">
        <f t="shared" si="46"/>
        <v>9.2900995047330098E-2</v>
      </c>
      <c r="I1478" s="9">
        <f t="shared" si="47"/>
        <v>9.4250908454266466E-2</v>
      </c>
    </row>
    <row r="1479" spans="1:9" x14ac:dyDescent="0.3">
      <c r="A1479" s="3" t="s">
        <v>51</v>
      </c>
      <c r="B1479" s="2">
        <v>44228</v>
      </c>
      <c r="C1479" s="7">
        <v>0.64475132190746998</v>
      </c>
      <c r="D1479" s="7">
        <v>6.9515487509428001E-2</v>
      </c>
      <c r="E1479" s="7">
        <v>1.35831738019478E-2</v>
      </c>
      <c r="F1479" s="7">
        <v>0.73364511531796495</v>
      </c>
      <c r="G1479" s="7">
        <v>0.183256223370659</v>
      </c>
      <c r="H1479" s="9">
        <f t="shared" si="46"/>
        <v>8.3098661311375804E-2</v>
      </c>
      <c r="I1479" s="9">
        <f t="shared" si="47"/>
        <v>8.6552412138631199E-2</v>
      </c>
    </row>
    <row r="1480" spans="1:9" x14ac:dyDescent="0.3">
      <c r="A1480" s="3" t="s">
        <v>51</v>
      </c>
      <c r="B1480" s="2">
        <v>44256</v>
      </c>
      <c r="C1480" s="7">
        <v>0.80375900727116201</v>
      </c>
      <c r="D1480" s="7">
        <v>6.9799639353767207E-2</v>
      </c>
      <c r="E1480" s="7">
        <v>1.22640036050135E-2</v>
      </c>
      <c r="F1480" s="7">
        <v>0.73105749256446395</v>
      </c>
      <c r="G1480" s="7">
        <v>0.186878864476756</v>
      </c>
      <c r="H1480" s="9">
        <f t="shared" si="46"/>
        <v>8.2063642958780714E-2</v>
      </c>
      <c r="I1480" s="9">
        <f t="shared" si="47"/>
        <v>8.715616877454975E-2</v>
      </c>
    </row>
    <row r="1481" spans="1:9" x14ac:dyDescent="0.3">
      <c r="A1481" s="3" t="s">
        <v>51</v>
      </c>
      <c r="B1481" s="2">
        <v>44287</v>
      </c>
      <c r="C1481" s="7">
        <v>0.98975863694883104</v>
      </c>
      <c r="D1481" s="7">
        <v>0.13330361992810399</v>
      </c>
      <c r="E1481" s="7">
        <v>1.26344103198606E-2</v>
      </c>
      <c r="F1481" s="7">
        <v>0.70180497719312596</v>
      </c>
      <c r="G1481" s="7">
        <v>0.15225699255890901</v>
      </c>
      <c r="H1481" s="9">
        <f t="shared" si="46"/>
        <v>0.14593803024796459</v>
      </c>
      <c r="I1481" s="9">
        <f t="shared" si="47"/>
        <v>0.15962429363992375</v>
      </c>
    </row>
    <row r="1482" spans="1:9" x14ac:dyDescent="0.3">
      <c r="A1482" s="3" t="s">
        <v>51</v>
      </c>
      <c r="B1482" s="2">
        <v>44317</v>
      </c>
      <c r="C1482" s="7">
        <v>1.05250156533316</v>
      </c>
      <c r="D1482" s="7">
        <v>0.157516352710216</v>
      </c>
      <c r="E1482" s="7">
        <v>8.8857865914976093E-3</v>
      </c>
      <c r="F1482" s="7">
        <v>0.71468284832200402</v>
      </c>
      <c r="G1482" s="7">
        <v>0.11891501237628301</v>
      </c>
      <c r="H1482" s="9">
        <f t="shared" si="46"/>
        <v>0.1664021393017136</v>
      </c>
      <c r="I1482" s="9">
        <f t="shared" si="47"/>
        <v>0.18059676335841673</v>
      </c>
    </row>
    <row r="1483" spans="1:9" x14ac:dyDescent="0.3">
      <c r="A1483" s="3" t="s">
        <v>51</v>
      </c>
      <c r="B1483" s="2">
        <v>44348</v>
      </c>
      <c r="C1483" s="7">
        <v>1.0153597245171899</v>
      </c>
      <c r="D1483" s="7">
        <v>0.16094929722988599</v>
      </c>
      <c r="E1483" s="7">
        <v>9.2371483518880401E-3</v>
      </c>
      <c r="F1483" s="7">
        <v>0.72360978925314201</v>
      </c>
      <c r="G1483" s="7">
        <v>0.10620376516508399</v>
      </c>
      <c r="H1483" s="9">
        <f t="shared" si="46"/>
        <v>0.17018644558177404</v>
      </c>
      <c r="I1483" s="9">
        <f t="shared" si="47"/>
        <v>0.18195426364316039</v>
      </c>
    </row>
    <row r="1484" spans="1:9" x14ac:dyDescent="0.3">
      <c r="A1484" s="3" t="s">
        <v>51</v>
      </c>
      <c r="B1484" s="2">
        <v>44378</v>
      </c>
      <c r="C1484" s="7">
        <v>1.07789154592359</v>
      </c>
      <c r="D1484" s="7">
        <v>0.163341832901166</v>
      </c>
      <c r="E1484" s="7">
        <v>8.5313098083112902E-3</v>
      </c>
      <c r="F1484" s="7">
        <v>0.72754795450335397</v>
      </c>
      <c r="G1484" s="7">
        <v>0.10057890278716899</v>
      </c>
      <c r="H1484" s="9">
        <f t="shared" si="46"/>
        <v>0.17187314270947729</v>
      </c>
      <c r="I1484" s="9">
        <f t="shared" si="47"/>
        <v>0.1833468462771799</v>
      </c>
    </row>
    <row r="1485" spans="1:9" x14ac:dyDescent="0.3">
      <c r="A1485" s="3" t="s">
        <v>51</v>
      </c>
      <c r="B1485" s="2">
        <v>44409</v>
      </c>
      <c r="C1485" s="7">
        <v>1.0851623436749001</v>
      </c>
      <c r="D1485" s="7">
        <v>0.17395221248864301</v>
      </c>
      <c r="E1485" s="7">
        <v>8.9500390262160293E-3</v>
      </c>
      <c r="F1485" s="7">
        <v>0.71864547385875399</v>
      </c>
      <c r="G1485" s="7">
        <v>9.8452274626386602E-2</v>
      </c>
      <c r="H1485" s="9">
        <f t="shared" si="46"/>
        <v>0.18290225151485903</v>
      </c>
      <c r="I1485" s="9">
        <f t="shared" si="47"/>
        <v>0.19488310932159553</v>
      </c>
    </row>
    <row r="1486" spans="1:9" x14ac:dyDescent="0.3">
      <c r="A1486" s="3" t="s">
        <v>51</v>
      </c>
      <c r="B1486" s="2">
        <v>44440</v>
      </c>
      <c r="C1486" s="7">
        <v>1.05729363257158</v>
      </c>
      <c r="D1486" s="7">
        <v>0.16975000521330599</v>
      </c>
      <c r="E1486" s="7">
        <v>1.54764640943942E-2</v>
      </c>
      <c r="F1486" s="7">
        <v>0.70996124503186298</v>
      </c>
      <c r="G1486" s="7">
        <v>0.104812285660437</v>
      </c>
      <c r="H1486" s="9">
        <f t="shared" si="46"/>
        <v>0.1852264693077002</v>
      </c>
      <c r="I1486" s="9">
        <f t="shared" si="47"/>
        <v>0.19296104848721435</v>
      </c>
    </row>
    <row r="1487" spans="1:9" x14ac:dyDescent="0.3">
      <c r="A1487" s="3" t="s">
        <v>52</v>
      </c>
      <c r="B1487" s="2">
        <v>43466</v>
      </c>
      <c r="C1487" s="7">
        <v>0.872852449189782</v>
      </c>
      <c r="D1487" s="7">
        <v>5.9508581101081398E-2</v>
      </c>
      <c r="E1487" s="7">
        <v>2.6062517926456401E-3</v>
      </c>
      <c r="F1487" s="7">
        <v>0.81314722215267499</v>
      </c>
      <c r="G1487" s="7">
        <v>0.124737944953598</v>
      </c>
      <c r="H1487" s="9">
        <f t="shared" si="46"/>
        <v>6.2114832893727039E-2</v>
      </c>
      <c r="I1487" s="9">
        <f t="shared" si="47"/>
        <v>6.819250027238645E-2</v>
      </c>
    </row>
    <row r="1488" spans="1:9" x14ac:dyDescent="0.3">
      <c r="A1488" s="3" t="s">
        <v>52</v>
      </c>
      <c r="B1488" s="2">
        <v>43497</v>
      </c>
      <c r="C1488" s="7">
        <v>0.88054458066667796</v>
      </c>
      <c r="D1488" s="7">
        <v>6.0025135171500897E-2</v>
      </c>
      <c r="E1488" s="7">
        <v>1.2058502943295901E-3</v>
      </c>
      <c r="F1488" s="7">
        <v>0.82293554341821096</v>
      </c>
      <c r="G1488" s="7">
        <v>0.115833471115958</v>
      </c>
      <c r="H1488" s="9">
        <f t="shared" si="46"/>
        <v>6.1230985465830487E-2</v>
      </c>
      <c r="I1488" s="9">
        <f t="shared" si="47"/>
        <v>6.7981662861107961E-2</v>
      </c>
    </row>
    <row r="1489" spans="1:9" x14ac:dyDescent="0.3">
      <c r="A1489" s="3" t="s">
        <v>52</v>
      </c>
      <c r="B1489" s="2">
        <v>43525</v>
      </c>
      <c r="C1489" s="7">
        <v>1.0460414743851001</v>
      </c>
      <c r="D1489" s="7">
        <v>5.9692828413784697E-2</v>
      </c>
      <c r="E1489" s="7">
        <v>1.1844187758081499E-3</v>
      </c>
      <c r="F1489" s="7">
        <v>0.83161490717262099</v>
      </c>
      <c r="G1489" s="7">
        <v>0.107507845637786</v>
      </c>
      <c r="H1489" s="9">
        <f t="shared" si="46"/>
        <v>6.0877247189592851E-2</v>
      </c>
      <c r="I1489" s="9">
        <f t="shared" si="47"/>
        <v>6.6972187080270126E-2</v>
      </c>
    </row>
    <row r="1490" spans="1:9" x14ac:dyDescent="0.3">
      <c r="A1490" s="3" t="s">
        <v>52</v>
      </c>
      <c r="B1490" s="2">
        <v>43556</v>
      </c>
      <c r="C1490" s="7">
        <v>0.990172792725452</v>
      </c>
      <c r="D1490" s="7">
        <v>5.8149648531976399E-2</v>
      </c>
      <c r="E1490" s="7">
        <v>1.8174761533520599E-3</v>
      </c>
      <c r="F1490" s="7">
        <v>0.84125819363792398</v>
      </c>
      <c r="G1490" s="7">
        <v>9.8774681676747397E-2</v>
      </c>
      <c r="H1490" s="9">
        <f t="shared" si="46"/>
        <v>5.9967124685328457E-2</v>
      </c>
      <c r="I1490" s="9">
        <f t="shared" si="47"/>
        <v>6.4653259406417085E-2</v>
      </c>
    </row>
    <row r="1491" spans="1:9" x14ac:dyDescent="0.3">
      <c r="A1491" s="3" t="s">
        <v>52</v>
      </c>
      <c r="B1491" s="2">
        <v>43586</v>
      </c>
      <c r="C1491" s="7">
        <v>1.03153108757429</v>
      </c>
      <c r="D1491" s="7">
        <v>6.1813870973263803E-2</v>
      </c>
      <c r="E1491" s="7">
        <v>1.5236549033275999E-3</v>
      </c>
      <c r="F1491" s="7">
        <v>0.83579739088945804</v>
      </c>
      <c r="G1491" s="7">
        <v>0.10086508323395001</v>
      </c>
      <c r="H1491" s="9">
        <f t="shared" si="46"/>
        <v>6.3337525876591402E-2</v>
      </c>
      <c r="I1491" s="9">
        <f t="shared" si="47"/>
        <v>6.886485675880194E-2</v>
      </c>
    </row>
    <row r="1492" spans="1:9" x14ac:dyDescent="0.3">
      <c r="A1492" s="3" t="s">
        <v>52</v>
      </c>
      <c r="B1492" s="2">
        <v>43617</v>
      </c>
      <c r="C1492" s="7">
        <v>0.99797698130577694</v>
      </c>
      <c r="D1492" s="7">
        <v>6.0431064930573999E-2</v>
      </c>
      <c r="E1492" s="7">
        <v>1.7748847059538E-3</v>
      </c>
      <c r="F1492" s="7">
        <v>0.83933974181184401</v>
      </c>
      <c r="G1492" s="7">
        <v>9.8454308551627803E-2</v>
      </c>
      <c r="H1492" s="9">
        <f t="shared" si="46"/>
        <v>6.2205949636527799E-2</v>
      </c>
      <c r="I1492" s="9">
        <f t="shared" si="47"/>
        <v>6.7162731306389126E-2</v>
      </c>
    </row>
    <row r="1493" spans="1:9" x14ac:dyDescent="0.3">
      <c r="A1493" s="3" t="s">
        <v>52</v>
      </c>
      <c r="B1493" s="2">
        <v>43647</v>
      </c>
      <c r="C1493" s="7">
        <v>1.01865476449461</v>
      </c>
      <c r="D1493" s="7">
        <v>5.6590694450013801E-2</v>
      </c>
      <c r="E1493" s="7">
        <v>1.5356597645724199E-3</v>
      </c>
      <c r="F1493" s="7">
        <v>0.84209427169709306</v>
      </c>
      <c r="G1493" s="7">
        <v>9.9779374088321299E-2</v>
      </c>
      <c r="H1493" s="9">
        <f t="shared" si="46"/>
        <v>5.8126354214586222E-2</v>
      </c>
      <c r="I1493" s="9">
        <f t="shared" si="47"/>
        <v>6.2970558740548022E-2</v>
      </c>
    </row>
    <row r="1494" spans="1:9" x14ac:dyDescent="0.3">
      <c r="A1494" s="3" t="s">
        <v>52</v>
      </c>
      <c r="B1494" s="2">
        <v>43678</v>
      </c>
      <c r="C1494" s="7">
        <v>1.0229749138756501</v>
      </c>
      <c r="D1494" s="7">
        <v>5.6813520712087499E-2</v>
      </c>
      <c r="E1494" s="7">
        <v>2.1357702595134801E-3</v>
      </c>
      <c r="F1494" s="7">
        <v>0.846634314787862</v>
      </c>
      <c r="G1494" s="7">
        <v>9.44163942405368E-2</v>
      </c>
      <c r="H1494" s="9">
        <f t="shared" si="46"/>
        <v>5.8949290971600982E-2</v>
      </c>
      <c r="I1494" s="9">
        <f t="shared" si="47"/>
        <v>6.2885225333068701E-2</v>
      </c>
    </row>
    <row r="1495" spans="1:9" x14ac:dyDescent="0.3">
      <c r="A1495" s="3" t="s">
        <v>52</v>
      </c>
      <c r="B1495" s="2">
        <v>43709</v>
      </c>
      <c r="C1495" s="7">
        <v>0.961257275605229</v>
      </c>
      <c r="D1495" s="7">
        <v>6.3477270596439206E-2</v>
      </c>
      <c r="E1495" s="7">
        <v>3.4767871603562802E-3</v>
      </c>
      <c r="F1495" s="7">
        <v>0.83252942470180402</v>
      </c>
      <c r="G1495" s="7">
        <v>0.10051651754140099</v>
      </c>
      <c r="H1495" s="9">
        <f t="shared" si="46"/>
        <v>6.6954057756795485E-2</v>
      </c>
      <c r="I1495" s="9">
        <f t="shared" si="47"/>
        <v>7.0844638694703352E-2</v>
      </c>
    </row>
    <row r="1496" spans="1:9" x14ac:dyDescent="0.3">
      <c r="A1496" s="3" t="s">
        <v>52</v>
      </c>
      <c r="B1496" s="2">
        <v>43739</v>
      </c>
      <c r="C1496" s="7">
        <v>0.99792141476398999</v>
      </c>
      <c r="D1496" s="7">
        <v>6.4444018921139198E-2</v>
      </c>
      <c r="E1496" s="7">
        <v>2.09946753603022E-3</v>
      </c>
      <c r="F1496" s="7">
        <v>0.83112475007810205</v>
      </c>
      <c r="G1496" s="7">
        <v>0.102331763464729</v>
      </c>
      <c r="H1496" s="9">
        <f t="shared" si="46"/>
        <v>6.6543486457169412E-2</v>
      </c>
      <c r="I1496" s="9">
        <f t="shared" si="47"/>
        <v>7.1958760903590421E-2</v>
      </c>
    </row>
    <row r="1497" spans="1:9" x14ac:dyDescent="0.3">
      <c r="A1497" s="3" t="s">
        <v>52</v>
      </c>
      <c r="B1497" s="2">
        <v>43770</v>
      </c>
      <c r="C1497" s="7">
        <v>1.04698852299169</v>
      </c>
      <c r="D1497" s="7">
        <v>6.6305802357493906E-2</v>
      </c>
      <c r="E1497" s="7">
        <v>1.6962362634841399E-3</v>
      </c>
      <c r="F1497" s="7">
        <v>0.82984674893266497</v>
      </c>
      <c r="G1497" s="7">
        <v>0.102151212446358</v>
      </c>
      <c r="H1497" s="9">
        <f t="shared" si="46"/>
        <v>6.8002038620978048E-2</v>
      </c>
      <c r="I1497" s="9">
        <f t="shared" si="47"/>
        <v>7.3989414259922379E-2</v>
      </c>
    </row>
    <row r="1498" spans="1:9" x14ac:dyDescent="0.3">
      <c r="A1498" s="3" t="s">
        <v>52</v>
      </c>
      <c r="B1498" s="2">
        <v>43800</v>
      </c>
      <c r="C1498" s="7">
        <v>1.1330837424217599</v>
      </c>
      <c r="D1498" s="7">
        <v>7.3876938044775797E-2</v>
      </c>
      <c r="E1498" s="7">
        <v>1.2244795555756E-3</v>
      </c>
      <c r="F1498" s="7">
        <v>0.82557668531589601</v>
      </c>
      <c r="G1498" s="7">
        <v>9.9321897083752803E-2</v>
      </c>
      <c r="H1498" s="9">
        <f t="shared" si="46"/>
        <v>7.5101417600351397E-2</v>
      </c>
      <c r="I1498" s="9">
        <f t="shared" si="47"/>
        <v>8.2135349868007468E-2</v>
      </c>
    </row>
    <row r="1499" spans="1:9" x14ac:dyDescent="0.3">
      <c r="A1499" s="3" t="s">
        <v>52</v>
      </c>
      <c r="B1499" s="2">
        <v>43831</v>
      </c>
      <c r="C1499" s="7">
        <v>0.90440173830372905</v>
      </c>
      <c r="D1499" s="7">
        <v>5.7520536524146001E-2</v>
      </c>
      <c r="E1499" s="7">
        <v>4.4236648301061304E-3</v>
      </c>
      <c r="F1499" s="7">
        <v>0.8319867998471</v>
      </c>
      <c r="G1499" s="7">
        <v>0.10606899879864801</v>
      </c>
      <c r="H1499" s="9">
        <f t="shared" si="46"/>
        <v>6.1944201354252132E-2</v>
      </c>
      <c r="I1499" s="9">
        <f t="shared" si="47"/>
        <v>6.4665612268923603E-2</v>
      </c>
    </row>
    <row r="1500" spans="1:9" x14ac:dyDescent="0.3">
      <c r="A1500" s="3" t="s">
        <v>52</v>
      </c>
      <c r="B1500" s="2">
        <v>43862</v>
      </c>
      <c r="C1500" s="7">
        <v>0.92209496822445702</v>
      </c>
      <c r="D1500" s="7">
        <v>5.9315049771273401E-2</v>
      </c>
      <c r="E1500" s="7">
        <v>1.88804973420761E-3</v>
      </c>
      <c r="F1500" s="7">
        <v>0.83138886340020202</v>
      </c>
      <c r="G1500" s="7">
        <v>0.107408037094317</v>
      </c>
      <c r="H1500" s="9">
        <f t="shared" si="46"/>
        <v>6.1203099505481008E-2</v>
      </c>
      <c r="I1500" s="9">
        <f t="shared" si="47"/>
        <v>6.6593453665285809E-2</v>
      </c>
    </row>
    <row r="1501" spans="1:9" x14ac:dyDescent="0.3">
      <c r="A1501" s="3" t="s">
        <v>52</v>
      </c>
      <c r="B1501" s="2">
        <v>43891</v>
      </c>
      <c r="C1501" s="7">
        <v>0.88233589671205204</v>
      </c>
      <c r="D1501" s="7">
        <v>5.2336829721291202E-2</v>
      </c>
      <c r="E1501" s="7">
        <v>1.4841325780885501E-3</v>
      </c>
      <c r="F1501" s="7">
        <v>0.84337607718622598</v>
      </c>
      <c r="G1501" s="7">
        <v>0.102802960514394</v>
      </c>
      <c r="H1501" s="9">
        <f t="shared" si="46"/>
        <v>5.382096229937975E-2</v>
      </c>
      <c r="I1501" s="9">
        <f t="shared" si="47"/>
        <v>5.8430362360174196E-2</v>
      </c>
    </row>
    <row r="1502" spans="1:9" x14ac:dyDescent="0.3">
      <c r="A1502" s="3" t="s">
        <v>52</v>
      </c>
      <c r="B1502" s="2">
        <v>43922</v>
      </c>
      <c r="C1502" s="7">
        <v>0.57573133368065499</v>
      </c>
      <c r="D1502" s="7">
        <v>3.9716005417631303E-2</v>
      </c>
      <c r="E1502" s="7">
        <v>1.5676502955643799E-3</v>
      </c>
      <c r="F1502" s="7">
        <v>0.79524030979017402</v>
      </c>
      <c r="G1502" s="7">
        <v>0.16347603449663101</v>
      </c>
      <c r="H1502" s="9">
        <f t="shared" si="46"/>
        <v>4.1283655713195685E-2</v>
      </c>
      <c r="I1502" s="9">
        <f t="shared" si="47"/>
        <v>4.7566566890085399E-2</v>
      </c>
    </row>
    <row r="1503" spans="1:9" x14ac:dyDescent="0.3">
      <c r="A1503" s="3" t="s">
        <v>52</v>
      </c>
      <c r="B1503" s="2">
        <v>43952</v>
      </c>
      <c r="C1503" s="7">
        <v>0.72242985348753597</v>
      </c>
      <c r="D1503" s="7">
        <v>3.6005638252548398E-2</v>
      </c>
      <c r="E1503" s="7">
        <v>1.29035754858233E-3</v>
      </c>
      <c r="F1503" s="7">
        <v>0.79425177256871604</v>
      </c>
      <c r="G1503" s="7">
        <v>0.16845223163015399</v>
      </c>
      <c r="H1503" s="9">
        <f t="shared" si="46"/>
        <v>3.729599580113073E-2</v>
      </c>
      <c r="I1503" s="9">
        <f t="shared" si="47"/>
        <v>4.3366837541302709E-2</v>
      </c>
    </row>
    <row r="1504" spans="1:9" x14ac:dyDescent="0.3">
      <c r="A1504" s="3" t="s">
        <v>52</v>
      </c>
      <c r="B1504" s="2">
        <v>43983</v>
      </c>
      <c r="C1504" s="7">
        <v>0.84869221899643998</v>
      </c>
      <c r="D1504" s="7">
        <v>4.6015856745002498E-2</v>
      </c>
      <c r="E1504" s="7">
        <v>1.2710589201669099E-3</v>
      </c>
      <c r="F1504" s="7">
        <v>0.80274645337458705</v>
      </c>
      <c r="G1504" s="7">
        <v>0.14996663096024401</v>
      </c>
      <c r="H1504" s="9">
        <f t="shared" si="46"/>
        <v>4.7286915665169404E-2</v>
      </c>
      <c r="I1504" s="9">
        <f t="shared" si="47"/>
        <v>5.4215245182740172E-2</v>
      </c>
    </row>
    <row r="1505" spans="1:9" x14ac:dyDescent="0.3">
      <c r="A1505" s="3" t="s">
        <v>52</v>
      </c>
      <c r="B1505" s="2">
        <v>44013</v>
      </c>
      <c r="C1505" s="7">
        <v>1.01423360238927</v>
      </c>
      <c r="D1505" s="7">
        <v>5.20888009706841E-2</v>
      </c>
      <c r="E1505" s="7">
        <v>1.39846394414884E-3</v>
      </c>
      <c r="F1505" s="7">
        <v>0.81563624582016703</v>
      </c>
      <c r="G1505" s="7">
        <v>0.13087648926500101</v>
      </c>
      <c r="H1505" s="9">
        <f t="shared" si="46"/>
        <v>5.3487264914832938E-2</v>
      </c>
      <c r="I1505" s="9">
        <f t="shared" si="47"/>
        <v>6.0029154584538724E-2</v>
      </c>
    </row>
    <row r="1506" spans="1:9" x14ac:dyDescent="0.3">
      <c r="A1506" s="3" t="s">
        <v>52</v>
      </c>
      <c r="B1506" s="2">
        <v>44044</v>
      </c>
      <c r="C1506" s="7">
        <v>1.0556632324914199</v>
      </c>
      <c r="D1506" s="7">
        <v>5.2876923339478903E-2</v>
      </c>
      <c r="E1506" s="7">
        <v>2.3472831320573099E-3</v>
      </c>
      <c r="F1506" s="7">
        <v>0.82178580571232596</v>
      </c>
      <c r="G1506" s="7">
        <v>0.122989987816137</v>
      </c>
      <c r="H1506" s="9">
        <f t="shared" si="46"/>
        <v>5.5224206471536211E-2</v>
      </c>
      <c r="I1506" s="9">
        <f t="shared" si="47"/>
        <v>6.0454071704645694E-2</v>
      </c>
    </row>
    <row r="1507" spans="1:9" x14ac:dyDescent="0.3">
      <c r="A1507" s="3" t="s">
        <v>52</v>
      </c>
      <c r="B1507" s="2">
        <v>44075</v>
      </c>
      <c r="C1507" s="7">
        <v>1.0007458099150099</v>
      </c>
      <c r="D1507" s="7">
        <v>5.4583226424085099E-2</v>
      </c>
      <c r="E1507" s="7">
        <v>3.9270445726015697E-3</v>
      </c>
      <c r="F1507" s="7">
        <v>0.81727188530571604</v>
      </c>
      <c r="G1507" s="7">
        <v>0.124217843697597</v>
      </c>
      <c r="H1507" s="9">
        <f t="shared" si="46"/>
        <v>5.8510270996686667E-2</v>
      </c>
      <c r="I1507" s="9">
        <f t="shared" si="47"/>
        <v>6.2605845500853269E-2</v>
      </c>
    </row>
    <row r="1508" spans="1:9" x14ac:dyDescent="0.3">
      <c r="A1508" s="3" t="s">
        <v>52</v>
      </c>
      <c r="B1508" s="2">
        <v>44105</v>
      </c>
      <c r="C1508" s="7">
        <v>1.04865746718636</v>
      </c>
      <c r="D1508" s="7">
        <v>5.8881850597931301E-2</v>
      </c>
      <c r="E1508" s="7">
        <v>2.6044540115559901E-3</v>
      </c>
      <c r="F1508" s="7">
        <v>0.80913621450706297</v>
      </c>
      <c r="G1508" s="7">
        <v>0.12937748088345</v>
      </c>
      <c r="H1508" s="9">
        <f t="shared" si="46"/>
        <v>6.1486304609487293E-2</v>
      </c>
      <c r="I1508" s="9">
        <f t="shared" si="47"/>
        <v>6.7834821606862564E-2</v>
      </c>
    </row>
    <row r="1509" spans="1:9" x14ac:dyDescent="0.3">
      <c r="A1509" s="3" t="s">
        <v>52</v>
      </c>
      <c r="B1509" s="2">
        <v>44136</v>
      </c>
      <c r="C1509" s="7">
        <v>0.85534328548615901</v>
      </c>
      <c r="D1509" s="7">
        <v>4.31648930556148E-2</v>
      </c>
      <c r="E1509" s="7">
        <v>1.27851597344798E-3</v>
      </c>
      <c r="F1509" s="7">
        <v>0.759802716663731</v>
      </c>
      <c r="G1509" s="7">
        <v>0.19575387430720601</v>
      </c>
      <c r="H1509" s="9">
        <f t="shared" si="46"/>
        <v>4.4443409029062783E-2</v>
      </c>
      <c r="I1509" s="9">
        <f t="shared" si="47"/>
        <v>5.3756705168595591E-2</v>
      </c>
    </row>
    <row r="1510" spans="1:9" x14ac:dyDescent="0.3">
      <c r="A1510" s="3" t="s">
        <v>52</v>
      </c>
      <c r="B1510" s="2">
        <v>44166</v>
      </c>
      <c r="C1510" s="7">
        <v>1.0337481707432301</v>
      </c>
      <c r="D1510" s="7">
        <v>6.1805090384570403E-2</v>
      </c>
      <c r="E1510" s="7">
        <v>1.04713480863987E-3</v>
      </c>
      <c r="F1510" s="7">
        <v>0.79626542138433898</v>
      </c>
      <c r="G1510" s="7">
        <v>0.14088235342245001</v>
      </c>
      <c r="H1510" s="9">
        <f t="shared" si="46"/>
        <v>6.2852225193210279E-2</v>
      </c>
      <c r="I1510" s="9">
        <f t="shared" si="47"/>
        <v>7.2027985505712613E-2</v>
      </c>
    </row>
    <row r="1511" spans="1:9" x14ac:dyDescent="0.3">
      <c r="A1511" s="3" t="s">
        <v>52</v>
      </c>
      <c r="B1511" s="2">
        <v>44197</v>
      </c>
      <c r="C1511" s="7">
        <v>0.66846344145928105</v>
      </c>
      <c r="D1511" s="7">
        <v>3.99233528697178E-2</v>
      </c>
      <c r="E1511" s="7">
        <v>5.7319268696088702E-3</v>
      </c>
      <c r="F1511" s="7">
        <v>0.77611791410839703</v>
      </c>
      <c r="G1511" s="7">
        <v>0.17822680615227601</v>
      </c>
      <c r="H1511" s="9">
        <f t="shared" si="46"/>
        <v>4.5655279739326669E-2</v>
      </c>
      <c r="I1511" s="9">
        <f t="shared" si="47"/>
        <v>4.8923203378620911E-2</v>
      </c>
    </row>
    <row r="1512" spans="1:9" x14ac:dyDescent="0.3">
      <c r="A1512" s="3" t="s">
        <v>52</v>
      </c>
      <c r="B1512" s="2">
        <v>44228</v>
      </c>
      <c r="C1512" s="7">
        <v>0.67556108135733195</v>
      </c>
      <c r="D1512" s="7">
        <v>3.8919512485837401E-2</v>
      </c>
      <c r="E1512" s="7">
        <v>1.05127723473556E-3</v>
      </c>
      <c r="F1512" s="7">
        <v>0.79283631962397705</v>
      </c>
      <c r="G1512" s="7">
        <v>0.16719289065545001</v>
      </c>
      <c r="H1512" s="9">
        <f t="shared" si="46"/>
        <v>3.9970789720572962E-2</v>
      </c>
      <c r="I1512" s="9">
        <f t="shared" si="47"/>
        <v>4.679199229311682E-2</v>
      </c>
    </row>
    <row r="1513" spans="1:9" x14ac:dyDescent="0.3">
      <c r="A1513" s="3" t="s">
        <v>52</v>
      </c>
      <c r="B1513" s="2">
        <v>44256</v>
      </c>
      <c r="C1513" s="7">
        <v>0.84161939172531497</v>
      </c>
      <c r="D1513" s="7">
        <v>3.7674830300452697E-2</v>
      </c>
      <c r="E1513" s="7">
        <v>1.48228934500249E-3</v>
      </c>
      <c r="F1513" s="7">
        <v>0.79470007093367301</v>
      </c>
      <c r="G1513" s="7">
        <v>0.16614280942087201</v>
      </c>
      <c r="H1513" s="9">
        <f t="shared" si="46"/>
        <v>3.9157119645455186E-2</v>
      </c>
      <c r="I1513" s="9">
        <f t="shared" si="47"/>
        <v>4.5261852855719077E-2</v>
      </c>
    </row>
    <row r="1514" spans="1:9" x14ac:dyDescent="0.3">
      <c r="A1514" s="3" t="s">
        <v>52</v>
      </c>
      <c r="B1514" s="2">
        <v>44287</v>
      </c>
      <c r="C1514" s="7">
        <v>0.951594315634961</v>
      </c>
      <c r="D1514" s="7">
        <v>5.23659840414782E-2</v>
      </c>
      <c r="E1514" s="7">
        <v>3.1088559364046801E-3</v>
      </c>
      <c r="F1514" s="7">
        <v>0.81461570065664402</v>
      </c>
      <c r="G1514" s="7">
        <v>0.12990945936547299</v>
      </c>
      <c r="H1514" s="9">
        <f t="shared" si="46"/>
        <v>5.5474839977882884E-2</v>
      </c>
      <c r="I1514" s="9">
        <f t="shared" si="47"/>
        <v>6.0400334823349493E-2</v>
      </c>
    </row>
    <row r="1515" spans="1:9" x14ac:dyDescent="0.3">
      <c r="A1515" s="3" t="s">
        <v>52</v>
      </c>
      <c r="B1515" s="2">
        <v>44317</v>
      </c>
      <c r="C1515" s="7">
        <v>1.04692429995683</v>
      </c>
      <c r="D1515" s="7">
        <v>5.3966374793969499E-2</v>
      </c>
      <c r="E1515" s="7">
        <v>1.67651365939505E-3</v>
      </c>
      <c r="F1515" s="7">
        <v>0.82548105068769295</v>
      </c>
      <c r="G1515" s="7">
        <v>0.11887606085894201</v>
      </c>
      <c r="H1515" s="9">
        <f t="shared" si="46"/>
        <v>5.5642888453364549E-2</v>
      </c>
      <c r="I1515" s="9">
        <f t="shared" si="47"/>
        <v>6.1363957901648052E-2</v>
      </c>
    </row>
    <row r="1516" spans="1:9" x14ac:dyDescent="0.3">
      <c r="A1516" s="3" t="s">
        <v>52</v>
      </c>
      <c r="B1516" s="2">
        <v>44348</v>
      </c>
      <c r="C1516" s="7">
        <v>1.0226633486212</v>
      </c>
      <c r="D1516" s="7">
        <v>5.0586070766756502E-2</v>
      </c>
      <c r="E1516" s="7">
        <v>8.1470682297249397E-4</v>
      </c>
      <c r="F1516" s="7">
        <v>0.82940268822139895</v>
      </c>
      <c r="G1516" s="7">
        <v>0.11919653418887199</v>
      </c>
      <c r="H1516" s="9">
        <f t="shared" si="46"/>
        <v>5.1400777589728996E-2</v>
      </c>
      <c r="I1516" s="9">
        <f t="shared" si="47"/>
        <v>5.748490563097907E-2</v>
      </c>
    </row>
    <row r="1517" spans="1:9" x14ac:dyDescent="0.3">
      <c r="A1517" s="3" t="s">
        <v>52</v>
      </c>
      <c r="B1517" s="2">
        <v>44378</v>
      </c>
      <c r="C1517" s="7">
        <v>1.0849419080954299</v>
      </c>
      <c r="D1517" s="7">
        <v>4.9735375969855999E-2</v>
      </c>
      <c r="E1517" s="7">
        <v>7.8538725093033502E-4</v>
      </c>
      <c r="F1517" s="7">
        <v>0.83671016818084798</v>
      </c>
      <c r="G1517" s="7">
        <v>0.112769068598366</v>
      </c>
      <c r="H1517" s="9">
        <f t="shared" si="46"/>
        <v>5.0520763220786337E-2</v>
      </c>
      <c r="I1517" s="9">
        <f t="shared" si="47"/>
        <v>5.610652148689748E-2</v>
      </c>
    </row>
    <row r="1518" spans="1:9" x14ac:dyDescent="0.3">
      <c r="A1518" s="3" t="s">
        <v>52</v>
      </c>
      <c r="B1518" s="2">
        <v>44409</v>
      </c>
      <c r="C1518" s="7">
        <v>1.0780772755200301</v>
      </c>
      <c r="D1518" s="7">
        <v>5.0725092384783503E-2</v>
      </c>
      <c r="E1518" s="7">
        <v>1.0166311518907899E-3</v>
      </c>
      <c r="F1518" s="7">
        <v>0.83728451489623801</v>
      </c>
      <c r="G1518" s="7">
        <v>0.11097376156708701</v>
      </c>
      <c r="H1518" s="9">
        <f t="shared" si="46"/>
        <v>5.1741723536674292E-2</v>
      </c>
      <c r="I1518" s="9">
        <f t="shared" si="47"/>
        <v>5.712223377863853E-2</v>
      </c>
    </row>
    <row r="1519" spans="1:9" x14ac:dyDescent="0.3">
      <c r="A1519" s="3" t="s">
        <v>52</v>
      </c>
      <c r="B1519" s="2">
        <v>44440</v>
      </c>
      <c r="C1519" s="7">
        <v>1.01244778091845</v>
      </c>
      <c r="D1519" s="7">
        <v>5.3149638491196499E-2</v>
      </c>
      <c r="E1519" s="7">
        <v>1.5454204126832899E-3</v>
      </c>
      <c r="F1519" s="7">
        <v>0.84011534547814304</v>
      </c>
      <c r="G1519" s="7">
        <v>0.105189595617978</v>
      </c>
      <c r="H1519" s="9">
        <f t="shared" si="46"/>
        <v>5.4695058903879788E-2</v>
      </c>
      <c r="I1519" s="9">
        <f t="shared" si="47"/>
        <v>5.9500416388224626E-2</v>
      </c>
    </row>
    <row r="1520" spans="1:9" x14ac:dyDescent="0.3">
      <c r="A1520" s="3" t="s">
        <v>53</v>
      </c>
      <c r="B1520" s="2">
        <v>43466</v>
      </c>
      <c r="C1520" s="7">
        <v>0.88006680745244903</v>
      </c>
      <c r="D1520" s="7">
        <v>7.9059421653740303E-2</v>
      </c>
      <c r="E1520" s="7">
        <v>2.9099410944630399E-3</v>
      </c>
      <c r="F1520" s="7">
        <v>0.78842329470310302</v>
      </c>
      <c r="G1520" s="7">
        <v>0.12960734254869399</v>
      </c>
      <c r="H1520" s="9">
        <f t="shared" si="46"/>
        <v>8.1969362748203337E-2</v>
      </c>
      <c r="I1520" s="9">
        <f t="shared" si="47"/>
        <v>9.1136595765002909E-2</v>
      </c>
    </row>
    <row r="1521" spans="1:9" x14ac:dyDescent="0.3">
      <c r="A1521" s="3" t="s">
        <v>53</v>
      </c>
      <c r="B1521" s="2">
        <v>43497</v>
      </c>
      <c r="C1521" s="7">
        <v>0.89718703103445596</v>
      </c>
      <c r="D1521" s="7">
        <v>8.0379910067354093E-2</v>
      </c>
      <c r="E1521" s="7">
        <v>2.5700850354339602E-3</v>
      </c>
      <c r="F1521" s="7">
        <v>0.80010008553545597</v>
      </c>
      <c r="G1521" s="7">
        <v>0.116949919361756</v>
      </c>
      <c r="H1521" s="9">
        <f t="shared" si="46"/>
        <v>8.2949995102788054E-2</v>
      </c>
      <c r="I1521" s="9">
        <f t="shared" si="47"/>
        <v>9.1291012253291393E-2</v>
      </c>
    </row>
    <row r="1522" spans="1:9" x14ac:dyDescent="0.3">
      <c r="A1522" s="3" t="s">
        <v>53</v>
      </c>
      <c r="B1522" s="2">
        <v>43525</v>
      </c>
      <c r="C1522" s="7">
        <v>1.0553924454483199</v>
      </c>
      <c r="D1522" s="7">
        <v>7.9989646578992393E-2</v>
      </c>
      <c r="E1522" s="7">
        <v>2.0735231410219201E-3</v>
      </c>
      <c r="F1522" s="7">
        <v>0.80347041018231402</v>
      </c>
      <c r="G1522" s="7">
        <v>0.114466420097671</v>
      </c>
      <c r="H1522" s="9">
        <f t="shared" si="46"/>
        <v>8.2063169720014317E-2</v>
      </c>
      <c r="I1522" s="9">
        <f t="shared" si="47"/>
        <v>9.0541327779127906E-2</v>
      </c>
    </row>
    <row r="1523" spans="1:9" x14ac:dyDescent="0.3">
      <c r="A1523" s="3" t="s">
        <v>53</v>
      </c>
      <c r="B1523" s="2">
        <v>43556</v>
      </c>
      <c r="C1523" s="7">
        <v>1.0006723641113</v>
      </c>
      <c r="D1523" s="7">
        <v>8.0481351444027502E-2</v>
      </c>
      <c r="E1523" s="7">
        <v>2.99450116599925E-3</v>
      </c>
      <c r="F1523" s="7">
        <v>0.79959566581015795</v>
      </c>
      <c r="G1523" s="7">
        <v>0.116928481579815</v>
      </c>
      <c r="H1523" s="9">
        <f t="shared" si="46"/>
        <v>8.3475852610026754E-2</v>
      </c>
      <c r="I1523" s="9">
        <f t="shared" si="47"/>
        <v>9.1448077686572218E-2</v>
      </c>
    </row>
    <row r="1524" spans="1:9" x14ac:dyDescent="0.3">
      <c r="A1524" s="3" t="s">
        <v>53</v>
      </c>
      <c r="B1524" s="2">
        <v>43586</v>
      </c>
      <c r="C1524" s="7">
        <v>1.0406224363693899</v>
      </c>
      <c r="D1524" s="7">
        <v>8.2965264681217704E-2</v>
      </c>
      <c r="E1524" s="7">
        <v>2.5713115305838899E-3</v>
      </c>
      <c r="F1524" s="7">
        <v>0.79824567438095095</v>
      </c>
      <c r="G1524" s="7">
        <v>0.116217749407247</v>
      </c>
      <c r="H1524" s="9">
        <f t="shared" si="46"/>
        <v>8.5536576211801593E-2</v>
      </c>
      <c r="I1524" s="9">
        <f t="shared" si="47"/>
        <v>9.4149154309765754E-2</v>
      </c>
    </row>
    <row r="1525" spans="1:9" x14ac:dyDescent="0.3">
      <c r="A1525" s="3" t="s">
        <v>53</v>
      </c>
      <c r="B1525" s="2">
        <v>43617</v>
      </c>
      <c r="C1525" s="7">
        <v>0.98614015536912003</v>
      </c>
      <c r="D1525" s="7">
        <v>8.1976554316145797E-2</v>
      </c>
      <c r="E1525" s="7">
        <v>1.8415032283979999E-3</v>
      </c>
      <c r="F1525" s="7">
        <v>0.80188295533789999</v>
      </c>
      <c r="G1525" s="7">
        <v>0.114298987117556</v>
      </c>
      <c r="H1525" s="9">
        <f t="shared" si="46"/>
        <v>8.38180575445438E-2</v>
      </c>
      <c r="I1525" s="9">
        <f t="shared" si="47"/>
        <v>9.2748398835729551E-2</v>
      </c>
    </row>
    <row r="1526" spans="1:9" x14ac:dyDescent="0.3">
      <c r="A1526" s="3" t="s">
        <v>53</v>
      </c>
      <c r="B1526" s="2">
        <v>43647</v>
      </c>
      <c r="C1526" s="7">
        <v>1.00899058035878</v>
      </c>
      <c r="D1526" s="7">
        <v>8.1945692995596703E-2</v>
      </c>
      <c r="E1526" s="7">
        <v>2.66939397162021E-3</v>
      </c>
      <c r="F1526" s="7">
        <v>0.79911978272941897</v>
      </c>
      <c r="G1526" s="7">
        <v>0.11626513030336399</v>
      </c>
      <c r="H1526" s="9">
        <f t="shared" si="46"/>
        <v>8.461508696721691E-2</v>
      </c>
      <c r="I1526" s="9">
        <f t="shared" si="47"/>
        <v>9.3007495190030917E-2</v>
      </c>
    </row>
    <row r="1527" spans="1:9" x14ac:dyDescent="0.3">
      <c r="A1527" s="3" t="s">
        <v>53</v>
      </c>
      <c r="B1527" s="2">
        <v>43678</v>
      </c>
      <c r="C1527" s="7">
        <v>1.00187841930929</v>
      </c>
      <c r="D1527" s="7">
        <v>8.5177688289682807E-2</v>
      </c>
      <c r="E1527" s="7">
        <v>2.2586920620392401E-3</v>
      </c>
      <c r="F1527" s="7">
        <v>0.80318098969759699</v>
      </c>
      <c r="G1527" s="7">
        <v>0.109382629950681</v>
      </c>
      <c r="H1527" s="9">
        <f t="shared" si="46"/>
        <v>8.7436380351722048E-2</v>
      </c>
      <c r="I1527" s="9">
        <f t="shared" si="47"/>
        <v>9.5882091772510877E-2</v>
      </c>
    </row>
    <row r="1528" spans="1:9" x14ac:dyDescent="0.3">
      <c r="A1528" s="3" t="s">
        <v>53</v>
      </c>
      <c r="B1528" s="2">
        <v>43709</v>
      </c>
      <c r="C1528" s="7">
        <v>0.95730832259218301</v>
      </c>
      <c r="D1528" s="7">
        <v>8.1759036415234201E-2</v>
      </c>
      <c r="E1528" s="7">
        <v>3.07767275357286E-3</v>
      </c>
      <c r="F1528" s="7">
        <v>0.80341789407252395</v>
      </c>
      <c r="G1528" s="7">
        <v>0.111745396758669</v>
      </c>
      <c r="H1528" s="9">
        <f t="shared" si="46"/>
        <v>8.4836709168807062E-2</v>
      </c>
      <c r="I1528" s="9">
        <f t="shared" si="47"/>
        <v>9.2364626324120985E-2</v>
      </c>
    </row>
    <row r="1529" spans="1:9" x14ac:dyDescent="0.3">
      <c r="A1529" s="3" t="s">
        <v>53</v>
      </c>
      <c r="B1529" s="2">
        <v>43739</v>
      </c>
      <c r="C1529" s="7">
        <v>0.99157656512520398</v>
      </c>
      <c r="D1529" s="7">
        <v>8.5821063650088805E-2</v>
      </c>
      <c r="E1529" s="7">
        <v>2.3907289488832601E-3</v>
      </c>
      <c r="F1529" s="7">
        <v>0.80446224915002396</v>
      </c>
      <c r="G1529" s="7">
        <v>0.10732595825100399</v>
      </c>
      <c r="H1529" s="9">
        <f t="shared" si="46"/>
        <v>8.8211792598972064E-2</v>
      </c>
      <c r="I1529" s="9">
        <f t="shared" si="47"/>
        <v>9.6397475293752283E-2</v>
      </c>
    </row>
    <row r="1530" spans="1:9" x14ac:dyDescent="0.3">
      <c r="A1530" s="3" t="s">
        <v>53</v>
      </c>
      <c r="B1530" s="2">
        <v>43770</v>
      </c>
      <c r="C1530" s="7">
        <v>1.0412252090681899</v>
      </c>
      <c r="D1530" s="7">
        <v>9.64087948850747E-2</v>
      </c>
      <c r="E1530" s="7">
        <v>2.1798344338692199E-3</v>
      </c>
      <c r="F1530" s="7">
        <v>0.79990704211802399</v>
      </c>
      <c r="G1530" s="7">
        <v>0.101504328563032</v>
      </c>
      <c r="H1530" s="9">
        <f t="shared" si="46"/>
        <v>9.8588629318943924E-2</v>
      </c>
      <c r="I1530" s="9">
        <f t="shared" si="47"/>
        <v>0.10756118647576836</v>
      </c>
    </row>
    <row r="1531" spans="1:9" x14ac:dyDescent="0.3">
      <c r="A1531" s="3" t="s">
        <v>53</v>
      </c>
      <c r="B1531" s="2">
        <v>43800</v>
      </c>
      <c r="C1531" s="7">
        <v>1.1389396637613101</v>
      </c>
      <c r="D1531" s="7">
        <v>0.11312123861881999</v>
      </c>
      <c r="E1531" s="7">
        <v>1.83122036798931E-3</v>
      </c>
      <c r="F1531" s="7">
        <v>0.80124656419818097</v>
      </c>
      <c r="G1531" s="7">
        <v>8.3800976815010295E-2</v>
      </c>
      <c r="H1531" s="9">
        <f t="shared" si="46"/>
        <v>0.11495245898680931</v>
      </c>
      <c r="I1531" s="9">
        <f t="shared" si="47"/>
        <v>0.12371524704863189</v>
      </c>
    </row>
    <row r="1532" spans="1:9" x14ac:dyDescent="0.3">
      <c r="A1532" s="3" t="s">
        <v>53</v>
      </c>
      <c r="B1532" s="2">
        <v>43831</v>
      </c>
      <c r="C1532" s="7">
        <v>0.94167682456823398</v>
      </c>
      <c r="D1532" s="7">
        <v>7.6272414136142094E-2</v>
      </c>
      <c r="E1532" s="7">
        <v>3.3109784978165601E-3</v>
      </c>
      <c r="F1532" s="7">
        <v>0.79012409458948896</v>
      </c>
      <c r="G1532" s="7">
        <v>0.13029251277655199</v>
      </c>
      <c r="H1532" s="9">
        <f t="shared" si="46"/>
        <v>7.9583392633958652E-2</v>
      </c>
      <c r="I1532" s="9">
        <f t="shared" si="47"/>
        <v>8.803407373874346E-2</v>
      </c>
    </row>
    <row r="1533" spans="1:9" x14ac:dyDescent="0.3">
      <c r="A1533" s="3" t="s">
        <v>53</v>
      </c>
      <c r="B1533" s="2">
        <v>43862</v>
      </c>
      <c r="C1533" s="7">
        <v>0.93725791487361398</v>
      </c>
      <c r="D1533" s="7">
        <v>8.0509818721165097E-2</v>
      </c>
      <c r="E1533" s="7">
        <v>1.92715754409776E-3</v>
      </c>
      <c r="F1533" s="7">
        <v>0.79706292030551296</v>
      </c>
      <c r="G1533" s="7">
        <v>0.120500103429224</v>
      </c>
      <c r="H1533" s="9">
        <f t="shared" si="46"/>
        <v>8.2436976265262862E-2</v>
      </c>
      <c r="I1533" s="9">
        <f t="shared" si="47"/>
        <v>9.1741476393693691E-2</v>
      </c>
    </row>
    <row r="1534" spans="1:9" x14ac:dyDescent="0.3">
      <c r="A1534" s="3" t="s">
        <v>53</v>
      </c>
      <c r="B1534" s="2">
        <v>43891</v>
      </c>
      <c r="C1534" s="7">
        <v>0.90001838246442101</v>
      </c>
      <c r="D1534" s="7">
        <v>6.7514852901525493E-2</v>
      </c>
      <c r="E1534" s="7">
        <v>2.5026062625045798E-3</v>
      </c>
      <c r="F1534" s="7">
        <v>0.82853801667205096</v>
      </c>
      <c r="G1534" s="7">
        <v>0.101444524163919</v>
      </c>
      <c r="H1534" s="9">
        <f t="shared" si="46"/>
        <v>7.0017459164030071E-2</v>
      </c>
      <c r="I1534" s="9">
        <f t="shared" si="47"/>
        <v>7.5346952388708061E-2</v>
      </c>
    </row>
    <row r="1535" spans="1:9" x14ac:dyDescent="0.3">
      <c r="A1535" s="3" t="s">
        <v>53</v>
      </c>
      <c r="B1535" s="2">
        <v>43922</v>
      </c>
      <c r="C1535" s="7">
        <v>0.56983912182652696</v>
      </c>
      <c r="D1535" s="7">
        <v>3.2609215917218298E-2</v>
      </c>
      <c r="E1535" s="7">
        <v>3.6858605434195199E-3</v>
      </c>
      <c r="F1535" s="7">
        <v>0.81814988326932803</v>
      </c>
      <c r="G1535" s="7">
        <v>0.14555504027003399</v>
      </c>
      <c r="H1535" s="9">
        <f t="shared" si="46"/>
        <v>3.6295076460637815E-2</v>
      </c>
      <c r="I1535" s="9">
        <f t="shared" si="47"/>
        <v>3.8329552923263017E-2</v>
      </c>
    </row>
    <row r="1536" spans="1:9" x14ac:dyDescent="0.3">
      <c r="A1536" s="3" t="s">
        <v>53</v>
      </c>
      <c r="B1536" s="2">
        <v>43952</v>
      </c>
      <c r="C1536" s="7">
        <v>0.71694956002713806</v>
      </c>
      <c r="D1536" s="7">
        <v>3.2053133067535898E-2</v>
      </c>
      <c r="E1536" s="7">
        <v>2.8312842894476298E-3</v>
      </c>
      <c r="F1536" s="7">
        <v>0.81330074427976895</v>
      </c>
      <c r="G1536" s="7">
        <v>0.15181483836324799</v>
      </c>
      <c r="H1536" s="9">
        <f t="shared" si="46"/>
        <v>3.4884417356983527E-2</v>
      </c>
      <c r="I1536" s="9">
        <f t="shared" si="47"/>
        <v>3.7916822677998084E-2</v>
      </c>
    </row>
    <row r="1537" spans="1:9" x14ac:dyDescent="0.3">
      <c r="A1537" s="3" t="s">
        <v>53</v>
      </c>
      <c r="B1537" s="2">
        <v>43983</v>
      </c>
      <c r="C1537" s="7">
        <v>0.895428417798808</v>
      </c>
      <c r="D1537" s="7">
        <v>4.5468497701873598E-2</v>
      </c>
      <c r="E1537" s="7">
        <v>1.6052411567827501E-3</v>
      </c>
      <c r="F1537" s="7">
        <v>0.81548827520786005</v>
      </c>
      <c r="G1537" s="7">
        <v>0.137437985933483</v>
      </c>
      <c r="H1537" s="9">
        <f t="shared" si="46"/>
        <v>4.7073738858656344E-2</v>
      </c>
      <c r="I1537" s="9">
        <f t="shared" si="47"/>
        <v>5.2811591862162756E-2</v>
      </c>
    </row>
    <row r="1538" spans="1:9" x14ac:dyDescent="0.3">
      <c r="A1538" s="3" t="s">
        <v>53</v>
      </c>
      <c r="B1538" s="2">
        <v>44013</v>
      </c>
      <c r="C1538" s="7">
        <v>1.0498338931012099</v>
      </c>
      <c r="D1538" s="7">
        <v>6.4050056606568498E-2</v>
      </c>
      <c r="E1538" s="7">
        <v>2.80868058352229E-3</v>
      </c>
      <c r="F1538" s="7">
        <v>0.80920491798357597</v>
      </c>
      <c r="G1538" s="7">
        <v>0.12393634482633401</v>
      </c>
      <c r="H1538" s="9">
        <f t="shared" si="46"/>
        <v>6.6858737190090792E-2</v>
      </c>
      <c r="I1538" s="9">
        <f t="shared" si="47"/>
        <v>7.3346340382005729E-2</v>
      </c>
    </row>
    <row r="1539" spans="1:9" x14ac:dyDescent="0.3">
      <c r="A1539" s="3" t="s">
        <v>53</v>
      </c>
      <c r="B1539" s="2">
        <v>44044</v>
      </c>
      <c r="C1539" s="7">
        <v>1.0384107455554501</v>
      </c>
      <c r="D1539" s="7">
        <v>6.7775283878276305E-2</v>
      </c>
      <c r="E1539" s="7">
        <v>3.1817456662451798E-3</v>
      </c>
      <c r="F1539" s="7">
        <v>0.81279497134146195</v>
      </c>
      <c r="G1539" s="7">
        <v>0.116247999114016</v>
      </c>
      <c r="H1539" s="9">
        <f t="shared" ref="H1539:H1602" si="48">D1539+E1539</f>
        <v>7.0957029544521488E-2</v>
      </c>
      <c r="I1539" s="9">
        <f t="shared" ref="I1539:I1602" si="49">D1539/(D1539+F1539)</f>
        <v>7.6967491777659006E-2</v>
      </c>
    </row>
    <row r="1540" spans="1:9" x14ac:dyDescent="0.3">
      <c r="A1540" s="3" t="s">
        <v>53</v>
      </c>
      <c r="B1540" s="2">
        <v>44075</v>
      </c>
      <c r="C1540" s="7">
        <v>1.02597406062315</v>
      </c>
      <c r="D1540" s="7">
        <v>6.3614239904255701E-2</v>
      </c>
      <c r="E1540" s="7">
        <v>4.1797846736502699E-3</v>
      </c>
      <c r="F1540" s="7">
        <v>0.806974993264722</v>
      </c>
      <c r="G1540" s="7">
        <v>0.12523098215737299</v>
      </c>
      <c r="H1540" s="9">
        <f t="shared" si="48"/>
        <v>6.7794024577905967E-2</v>
      </c>
      <c r="I1540" s="9">
        <f t="shared" si="49"/>
        <v>7.3070326947069469E-2</v>
      </c>
    </row>
    <row r="1541" spans="1:9" x14ac:dyDescent="0.3">
      <c r="A1541" s="3" t="s">
        <v>53</v>
      </c>
      <c r="B1541" s="2">
        <v>44105</v>
      </c>
      <c r="C1541" s="7">
        <v>1.0391587503853399</v>
      </c>
      <c r="D1541" s="7">
        <v>6.7926643689373095E-2</v>
      </c>
      <c r="E1541" s="7">
        <v>4.3621996942645102E-3</v>
      </c>
      <c r="F1541" s="7">
        <v>0.80229656784995595</v>
      </c>
      <c r="G1541" s="7">
        <v>0.12541458876640699</v>
      </c>
      <c r="H1541" s="9">
        <f t="shared" si="48"/>
        <v>7.2288843383637599E-2</v>
      </c>
      <c r="I1541" s="9">
        <f t="shared" si="49"/>
        <v>7.8056575357508956E-2</v>
      </c>
    </row>
    <row r="1542" spans="1:9" x14ac:dyDescent="0.3">
      <c r="A1542" s="3" t="s">
        <v>53</v>
      </c>
      <c r="B1542" s="2">
        <v>44136</v>
      </c>
      <c r="C1542" s="7">
        <v>0.83691047070121205</v>
      </c>
      <c r="D1542" s="7">
        <v>5.37251620406025E-2</v>
      </c>
      <c r="E1542" s="7">
        <v>3.5558773488390798E-3</v>
      </c>
      <c r="F1542" s="7">
        <v>0.79151607067321705</v>
      </c>
      <c r="G1542" s="7">
        <v>0.15120288993734099</v>
      </c>
      <c r="H1542" s="9">
        <f t="shared" si="48"/>
        <v>5.7281039389441582E-2</v>
      </c>
      <c r="I1542" s="9">
        <f t="shared" si="49"/>
        <v>6.3561927602735255E-2</v>
      </c>
    </row>
    <row r="1543" spans="1:9" x14ac:dyDescent="0.3">
      <c r="A1543" s="3" t="s">
        <v>53</v>
      </c>
      <c r="B1543" s="2">
        <v>44166</v>
      </c>
      <c r="C1543" s="7">
        <v>1.0939031874971199</v>
      </c>
      <c r="D1543" s="7">
        <v>9.1111732770877404E-2</v>
      </c>
      <c r="E1543" s="7">
        <v>2.6959388285818699E-3</v>
      </c>
      <c r="F1543" s="7">
        <v>0.80459643334065201</v>
      </c>
      <c r="G1543" s="7">
        <v>0.101595895059889</v>
      </c>
      <c r="H1543" s="9">
        <f t="shared" si="48"/>
        <v>9.3807671599459269E-2</v>
      </c>
      <c r="I1543" s="9">
        <f t="shared" si="49"/>
        <v>0.10172033282493553</v>
      </c>
    </row>
    <row r="1544" spans="1:9" x14ac:dyDescent="0.3">
      <c r="A1544" s="3" t="s">
        <v>53</v>
      </c>
      <c r="B1544" s="2">
        <v>44197</v>
      </c>
      <c r="C1544" s="7">
        <v>0.68954292967369601</v>
      </c>
      <c r="D1544" s="7">
        <v>3.4484880681575798E-2</v>
      </c>
      <c r="E1544" s="7">
        <v>4.1112206292114603E-3</v>
      </c>
      <c r="F1544" s="7">
        <v>0.79032468171120995</v>
      </c>
      <c r="G1544" s="7">
        <v>0.17107921697800299</v>
      </c>
      <c r="H1544" s="9">
        <f t="shared" si="48"/>
        <v>3.8596101310787258E-2</v>
      </c>
      <c r="I1544" s="9">
        <f t="shared" si="49"/>
        <v>4.1809506404768881E-2</v>
      </c>
    </row>
    <row r="1545" spans="1:9" x14ac:dyDescent="0.3">
      <c r="A1545" s="3" t="s">
        <v>53</v>
      </c>
      <c r="B1545" s="2">
        <v>44228</v>
      </c>
      <c r="C1545" s="7">
        <v>0.71385603134562203</v>
      </c>
      <c r="D1545" s="7">
        <v>3.6192349850296998E-2</v>
      </c>
      <c r="E1545" s="7">
        <v>3.1956377907609501E-3</v>
      </c>
      <c r="F1545" s="7">
        <v>0.779924413618999</v>
      </c>
      <c r="G1545" s="7">
        <v>0.180687598739943</v>
      </c>
      <c r="H1545" s="9">
        <f t="shared" si="48"/>
        <v>3.9387987641057949E-2</v>
      </c>
      <c r="I1545" s="9">
        <f t="shared" si="49"/>
        <v>4.4347024188602681E-2</v>
      </c>
    </row>
    <row r="1546" spans="1:9" x14ac:dyDescent="0.3">
      <c r="A1546" s="3" t="s">
        <v>53</v>
      </c>
      <c r="B1546" s="2">
        <v>44256</v>
      </c>
      <c r="C1546" s="7">
        <v>0.87869394589109895</v>
      </c>
      <c r="D1546" s="7">
        <v>3.6579104865238098E-2</v>
      </c>
      <c r="E1546" s="7">
        <v>3.53185520322078E-3</v>
      </c>
      <c r="F1546" s="7">
        <v>0.78832997964120999</v>
      </c>
      <c r="G1546" s="7">
        <v>0.17155906029033099</v>
      </c>
      <c r="H1546" s="9">
        <f t="shared" si="48"/>
        <v>4.0110960068458879E-2</v>
      </c>
      <c r="I1546" s="9">
        <f t="shared" si="49"/>
        <v>4.4343195574241698E-2</v>
      </c>
    </row>
    <row r="1547" spans="1:9" x14ac:dyDescent="0.3">
      <c r="A1547" s="3" t="s">
        <v>53</v>
      </c>
      <c r="B1547" s="2">
        <v>44287</v>
      </c>
      <c r="C1547" s="7">
        <v>1.0374643175229299</v>
      </c>
      <c r="D1547" s="7">
        <v>6.1531235238553299E-2</v>
      </c>
      <c r="E1547" s="7">
        <v>3.6894541414569E-3</v>
      </c>
      <c r="F1547" s="7">
        <v>0.80405450701443504</v>
      </c>
      <c r="G1547" s="7">
        <v>0.130724803605555</v>
      </c>
      <c r="H1547" s="9">
        <f t="shared" si="48"/>
        <v>6.5220689380010202E-2</v>
      </c>
      <c r="I1547" s="9">
        <f t="shared" si="49"/>
        <v>7.1086239334761714E-2</v>
      </c>
    </row>
    <row r="1548" spans="1:9" x14ac:dyDescent="0.3">
      <c r="A1548" s="3" t="s">
        <v>53</v>
      </c>
      <c r="B1548" s="2">
        <v>44317</v>
      </c>
      <c r="C1548" s="7">
        <v>1.12803889764748</v>
      </c>
      <c r="D1548" s="7">
        <v>6.4978181642846397E-2</v>
      </c>
      <c r="E1548" s="7">
        <v>3.2480082031822199E-3</v>
      </c>
      <c r="F1548" s="7">
        <v>0.80731465398672997</v>
      </c>
      <c r="G1548" s="7">
        <v>0.124459156167241</v>
      </c>
      <c r="H1548" s="9">
        <f t="shared" si="48"/>
        <v>6.8226189846028615E-2</v>
      </c>
      <c r="I1548" s="9">
        <f t="shared" si="49"/>
        <v>7.4491247650737002E-2</v>
      </c>
    </row>
    <row r="1549" spans="1:9" x14ac:dyDescent="0.3">
      <c r="A1549" s="3" t="s">
        <v>53</v>
      </c>
      <c r="B1549" s="2">
        <v>44348</v>
      </c>
      <c r="C1549" s="7">
        <v>1.09579764695349</v>
      </c>
      <c r="D1549" s="7">
        <v>6.3838154788997306E-2</v>
      </c>
      <c r="E1549" s="7">
        <v>3.2986256834120898E-3</v>
      </c>
      <c r="F1549" s="7">
        <v>0.80544719786512897</v>
      </c>
      <c r="G1549" s="7">
        <v>0.12741602166246199</v>
      </c>
      <c r="H1549" s="9">
        <f t="shared" si="48"/>
        <v>6.7136780472409396E-2</v>
      </c>
      <c r="I1549" s="9">
        <f t="shared" si="49"/>
        <v>7.3437513463311982E-2</v>
      </c>
    </row>
    <row r="1550" spans="1:9" x14ac:dyDescent="0.3">
      <c r="A1550" s="3" t="s">
        <v>53</v>
      </c>
      <c r="B1550" s="2">
        <v>44378</v>
      </c>
      <c r="C1550" s="7">
        <v>1.1387599370341399</v>
      </c>
      <c r="D1550" s="7">
        <v>6.7734529797093102E-2</v>
      </c>
      <c r="E1550" s="7">
        <v>3.659161005087E-3</v>
      </c>
      <c r="F1550" s="7">
        <v>0.80574596968435697</v>
      </c>
      <c r="G1550" s="7">
        <v>0.12286033951346299</v>
      </c>
      <c r="H1550" s="9">
        <f t="shared" si="48"/>
        <v>7.1393690802180096E-2</v>
      </c>
      <c r="I1550" s="9">
        <f t="shared" si="49"/>
        <v>7.7545554637229272E-2</v>
      </c>
    </row>
    <row r="1551" spans="1:9" x14ac:dyDescent="0.3">
      <c r="A1551" s="3" t="s">
        <v>53</v>
      </c>
      <c r="B1551" s="2">
        <v>44409</v>
      </c>
      <c r="C1551" s="7">
        <v>1.1113896507599601</v>
      </c>
      <c r="D1551" s="7">
        <v>7.4575192463564394E-2</v>
      </c>
      <c r="E1551" s="7">
        <v>4.2281487498100397E-3</v>
      </c>
      <c r="F1551" s="7">
        <v>0.80003787340699695</v>
      </c>
      <c r="G1551" s="7">
        <v>0.121158785379628</v>
      </c>
      <c r="H1551" s="9">
        <f t="shared" si="48"/>
        <v>7.8803341213374428E-2</v>
      </c>
      <c r="I1551" s="9">
        <f t="shared" si="49"/>
        <v>8.52664971215982E-2</v>
      </c>
    </row>
    <row r="1552" spans="1:9" x14ac:dyDescent="0.3">
      <c r="A1552" s="3" t="s">
        <v>53</v>
      </c>
      <c r="B1552" s="2">
        <v>44440</v>
      </c>
      <c r="C1552" s="7">
        <v>1.0854527500051201</v>
      </c>
      <c r="D1552" s="7">
        <v>7.2585086732455298E-2</v>
      </c>
      <c r="E1552" s="7">
        <v>3.76310286668491E-3</v>
      </c>
      <c r="F1552" s="7">
        <v>0.80067929447929398</v>
      </c>
      <c r="G1552" s="7">
        <v>0.12297251592156599</v>
      </c>
      <c r="H1552" s="9">
        <f t="shared" si="48"/>
        <v>7.6348189599140207E-2</v>
      </c>
      <c r="I1552" s="9">
        <f t="shared" si="49"/>
        <v>8.3119257230823487E-2</v>
      </c>
    </row>
    <row r="1553" spans="1:9" x14ac:dyDescent="0.3">
      <c r="A1553" s="3" t="s">
        <v>54</v>
      </c>
      <c r="B1553" s="2">
        <v>43466</v>
      </c>
      <c r="C1553" s="7">
        <v>0.89874467883278397</v>
      </c>
      <c r="D1553" s="7">
        <v>0.16161040808904001</v>
      </c>
      <c r="E1553" s="7">
        <v>2.3660249091267301E-2</v>
      </c>
      <c r="F1553" s="7">
        <v>0.61307866246077203</v>
      </c>
      <c r="G1553" s="7">
        <v>0.201650680358921</v>
      </c>
      <c r="H1553" s="9">
        <f t="shared" si="48"/>
        <v>0.1852706571803073</v>
      </c>
      <c r="I1553" s="9">
        <f t="shared" si="49"/>
        <v>0.20861325431420108</v>
      </c>
    </row>
    <row r="1554" spans="1:9" x14ac:dyDescent="0.3">
      <c r="A1554" s="3" t="s">
        <v>54</v>
      </c>
      <c r="B1554" s="2">
        <v>43497</v>
      </c>
      <c r="C1554" s="7">
        <v>0.88386379101254497</v>
      </c>
      <c r="D1554" s="7">
        <v>0.16411042981462801</v>
      </c>
      <c r="E1554" s="7">
        <v>1.8846536070654001E-2</v>
      </c>
      <c r="F1554" s="7">
        <v>0.63394305212579705</v>
      </c>
      <c r="G1554" s="7">
        <v>0.183099981988921</v>
      </c>
      <c r="H1554" s="9">
        <f t="shared" si="48"/>
        <v>0.18295696588528201</v>
      </c>
      <c r="I1554" s="9">
        <f t="shared" si="49"/>
        <v>0.20563838580793123</v>
      </c>
    </row>
    <row r="1555" spans="1:9" x14ac:dyDescent="0.3">
      <c r="A1555" s="3" t="s">
        <v>54</v>
      </c>
      <c r="B1555" s="2">
        <v>43525</v>
      </c>
      <c r="C1555" s="7">
        <v>1.05757427481491</v>
      </c>
      <c r="D1555" s="7">
        <v>0.16641584438756099</v>
      </c>
      <c r="E1555" s="7">
        <v>1.57744970062626E-2</v>
      </c>
      <c r="F1555" s="7">
        <v>0.64705245597136096</v>
      </c>
      <c r="G1555" s="7">
        <v>0.170757202634816</v>
      </c>
      <c r="H1555" s="9">
        <f t="shared" si="48"/>
        <v>0.18219034139382359</v>
      </c>
      <c r="I1555" s="9">
        <f t="shared" si="49"/>
        <v>0.20457569682080332</v>
      </c>
    </row>
    <row r="1556" spans="1:9" x14ac:dyDescent="0.3">
      <c r="A1556" s="3" t="s">
        <v>54</v>
      </c>
      <c r="B1556" s="2">
        <v>43556</v>
      </c>
      <c r="C1556" s="7">
        <v>0.97895767639129005</v>
      </c>
      <c r="D1556" s="7">
        <v>0.16525562713042799</v>
      </c>
      <c r="E1556" s="7">
        <v>1.6667849819904101E-2</v>
      </c>
      <c r="F1556" s="7">
        <v>0.64526004499230405</v>
      </c>
      <c r="G1556" s="7">
        <v>0.172816478057365</v>
      </c>
      <c r="H1556" s="9">
        <f t="shared" si="48"/>
        <v>0.18192347695033209</v>
      </c>
      <c r="I1556" s="9">
        <f t="shared" si="49"/>
        <v>0.20388949012870441</v>
      </c>
    </row>
    <row r="1557" spans="1:9" x14ac:dyDescent="0.3">
      <c r="A1557" s="3" t="s">
        <v>54</v>
      </c>
      <c r="B1557" s="2">
        <v>43586</v>
      </c>
      <c r="C1557" s="7">
        <v>1.0068070004465901</v>
      </c>
      <c r="D1557" s="7">
        <v>0.168196306677797</v>
      </c>
      <c r="E1557" s="7">
        <v>1.8740938245774E-2</v>
      </c>
      <c r="F1557" s="7">
        <v>0.63921559500757597</v>
      </c>
      <c r="G1557" s="7">
        <v>0.17384716006885301</v>
      </c>
      <c r="H1557" s="9">
        <f t="shared" si="48"/>
        <v>0.186937244923571</v>
      </c>
      <c r="I1557" s="9">
        <f t="shared" si="49"/>
        <v>0.20831536707188478</v>
      </c>
    </row>
    <row r="1558" spans="1:9" x14ac:dyDescent="0.3">
      <c r="A1558" s="3" t="s">
        <v>54</v>
      </c>
      <c r="B1558" s="2">
        <v>43617</v>
      </c>
      <c r="C1558" s="7">
        <v>0.98385306729102295</v>
      </c>
      <c r="D1558" s="7">
        <v>0.17099237430109801</v>
      </c>
      <c r="E1558" s="7">
        <v>1.74540470714355E-2</v>
      </c>
      <c r="F1558" s="7">
        <v>0.64412924501776003</v>
      </c>
      <c r="G1558" s="7">
        <v>0.16742433360970699</v>
      </c>
      <c r="H1558" s="9">
        <f t="shared" si="48"/>
        <v>0.18844642137253351</v>
      </c>
      <c r="I1558" s="9">
        <f t="shared" si="49"/>
        <v>0.20977529027384251</v>
      </c>
    </row>
    <row r="1559" spans="1:9" x14ac:dyDescent="0.3">
      <c r="A1559" s="3" t="s">
        <v>54</v>
      </c>
      <c r="B1559" s="2">
        <v>43647</v>
      </c>
      <c r="C1559" s="7">
        <v>1.00093262092166</v>
      </c>
      <c r="D1559" s="7">
        <v>0.170176927404007</v>
      </c>
      <c r="E1559" s="7">
        <v>1.69224645509615E-2</v>
      </c>
      <c r="F1559" s="7">
        <v>0.64858116826844503</v>
      </c>
      <c r="G1559" s="7">
        <v>0.164319439776586</v>
      </c>
      <c r="H1559" s="9">
        <f t="shared" si="48"/>
        <v>0.1870993919549685</v>
      </c>
      <c r="I1559" s="9">
        <f t="shared" si="49"/>
        <v>0.20784762716054664</v>
      </c>
    </row>
    <row r="1560" spans="1:9" x14ac:dyDescent="0.3">
      <c r="A1560" s="3" t="s">
        <v>54</v>
      </c>
      <c r="B1560" s="2">
        <v>43678</v>
      </c>
      <c r="C1560" s="7">
        <v>0.98997171923527805</v>
      </c>
      <c r="D1560" s="7">
        <v>0.17385289462979001</v>
      </c>
      <c r="E1560" s="7">
        <v>1.55420095134722E-2</v>
      </c>
      <c r="F1560" s="7">
        <v>0.64543068595243602</v>
      </c>
      <c r="G1560" s="7">
        <v>0.16517440990430199</v>
      </c>
      <c r="H1560" s="9">
        <f t="shared" si="48"/>
        <v>0.18939490414326221</v>
      </c>
      <c r="I1560" s="9">
        <f t="shared" si="49"/>
        <v>0.21220112150452347</v>
      </c>
    </row>
    <row r="1561" spans="1:9" x14ac:dyDescent="0.3">
      <c r="A1561" s="3" t="s">
        <v>54</v>
      </c>
      <c r="B1561" s="2">
        <v>43709</v>
      </c>
      <c r="C1561" s="7">
        <v>0.96758052111392101</v>
      </c>
      <c r="D1561" s="7">
        <v>0.16485357167978401</v>
      </c>
      <c r="E1561" s="7">
        <v>1.44460164722451E-2</v>
      </c>
      <c r="F1561" s="7">
        <v>0.61879495034696697</v>
      </c>
      <c r="G1561" s="7">
        <v>0.201905461501003</v>
      </c>
      <c r="H1561" s="9">
        <f t="shared" si="48"/>
        <v>0.17929958815202912</v>
      </c>
      <c r="I1561" s="9">
        <f t="shared" si="49"/>
        <v>0.21036672314958632</v>
      </c>
    </row>
    <row r="1562" spans="1:9" x14ac:dyDescent="0.3">
      <c r="A1562" s="3" t="s">
        <v>54</v>
      </c>
      <c r="B1562" s="2">
        <v>43739</v>
      </c>
      <c r="C1562" s="7">
        <v>1.01184235185515</v>
      </c>
      <c r="D1562" s="7">
        <v>0.16669549539294601</v>
      </c>
      <c r="E1562" s="7">
        <v>1.5191675206909E-2</v>
      </c>
      <c r="F1562" s="7">
        <v>0.621501655268622</v>
      </c>
      <c r="G1562" s="7">
        <v>0.19661117413152299</v>
      </c>
      <c r="H1562" s="9">
        <f t="shared" si="48"/>
        <v>0.18188717059985501</v>
      </c>
      <c r="I1562" s="9">
        <f t="shared" si="49"/>
        <v>0.21148959400960946</v>
      </c>
    </row>
    <row r="1563" spans="1:9" x14ac:dyDescent="0.3">
      <c r="A1563" s="3" t="s">
        <v>54</v>
      </c>
      <c r="B1563" s="2">
        <v>43770</v>
      </c>
      <c r="C1563" s="7">
        <v>1.04378104739725</v>
      </c>
      <c r="D1563" s="7">
        <v>0.176525734435621</v>
      </c>
      <c r="E1563" s="7">
        <v>1.7539912273905701E-2</v>
      </c>
      <c r="F1563" s="7">
        <v>0.63170588862600596</v>
      </c>
      <c r="G1563" s="7">
        <v>0.17422846466446701</v>
      </c>
      <c r="H1563" s="9">
        <f t="shared" si="48"/>
        <v>0.1940656467095267</v>
      </c>
      <c r="I1563" s="9">
        <f t="shared" si="49"/>
        <v>0.21840983376390491</v>
      </c>
    </row>
    <row r="1564" spans="1:9" x14ac:dyDescent="0.3">
      <c r="A1564" s="3" t="s">
        <v>54</v>
      </c>
      <c r="B1564" s="2">
        <v>43800</v>
      </c>
      <c r="C1564" s="7">
        <v>1.1760912506876</v>
      </c>
      <c r="D1564" s="7">
        <v>0.20548112115009701</v>
      </c>
      <c r="E1564" s="7">
        <v>1.55002601733145E-2</v>
      </c>
      <c r="F1564" s="7">
        <v>0.62511828774044997</v>
      </c>
      <c r="G1564" s="7">
        <v>0.153900330936138</v>
      </c>
      <c r="H1564" s="9">
        <f t="shared" si="48"/>
        <v>0.2209813813234115</v>
      </c>
      <c r="I1564" s="9">
        <f t="shared" si="49"/>
        <v>0.24738895663863214</v>
      </c>
    </row>
    <row r="1565" spans="1:9" x14ac:dyDescent="0.3">
      <c r="A1565" s="3" t="s">
        <v>54</v>
      </c>
      <c r="B1565" s="2">
        <v>43831</v>
      </c>
      <c r="C1565" s="7">
        <v>0.99553002260228896</v>
      </c>
      <c r="D1565" s="7">
        <v>0.14388008970643301</v>
      </c>
      <c r="E1565" s="7">
        <v>1.5891507370552602E-2</v>
      </c>
      <c r="F1565" s="7">
        <v>0.57369255337182701</v>
      </c>
      <c r="G1565" s="7">
        <v>0.26653584955118698</v>
      </c>
      <c r="H1565" s="9">
        <f t="shared" si="48"/>
        <v>0.15977159707698563</v>
      </c>
      <c r="I1565" s="9">
        <f t="shared" si="49"/>
        <v>0.20050944123122197</v>
      </c>
    </row>
    <row r="1566" spans="1:9" x14ac:dyDescent="0.3">
      <c r="A1566" s="3" t="s">
        <v>54</v>
      </c>
      <c r="B1566" s="2">
        <v>43862</v>
      </c>
      <c r="C1566" s="7">
        <v>1.07161566938172</v>
      </c>
      <c r="D1566" s="7">
        <v>0.136665178079763</v>
      </c>
      <c r="E1566" s="7">
        <v>1.3262326817903399E-2</v>
      </c>
      <c r="F1566" s="7">
        <v>0.53564796299697703</v>
      </c>
      <c r="G1566" s="7">
        <v>0.31442453210535598</v>
      </c>
      <c r="H1566" s="9">
        <f t="shared" si="48"/>
        <v>0.1499275048976664</v>
      </c>
      <c r="I1566" s="9">
        <f t="shared" si="49"/>
        <v>0.20327607736610281</v>
      </c>
    </row>
    <row r="1567" spans="1:9" x14ac:dyDescent="0.3">
      <c r="A1567" s="3" t="s">
        <v>54</v>
      </c>
      <c r="B1567" s="2">
        <v>43891</v>
      </c>
      <c r="C1567" s="7">
        <v>0.89905319526134697</v>
      </c>
      <c r="D1567" s="7">
        <v>0.112155802152458</v>
      </c>
      <c r="E1567" s="7">
        <v>1.2447285594781801E-2</v>
      </c>
      <c r="F1567" s="7">
        <v>0.58787025679796001</v>
      </c>
      <c r="G1567" s="7">
        <v>0.2875266554548</v>
      </c>
      <c r="H1567" s="9">
        <f t="shared" si="48"/>
        <v>0.1246030877472398</v>
      </c>
      <c r="I1567" s="9">
        <f t="shared" si="49"/>
        <v>0.16021661010822721</v>
      </c>
    </row>
    <row r="1568" spans="1:9" x14ac:dyDescent="0.3">
      <c r="A1568" s="3" t="s">
        <v>54</v>
      </c>
      <c r="B1568" s="2">
        <v>43922</v>
      </c>
      <c r="C1568" s="7">
        <v>0.53308487276606897</v>
      </c>
      <c r="D1568" s="7">
        <v>5.5960398093414902E-2</v>
      </c>
      <c r="E1568" s="7">
        <v>1.70214071506673E-2</v>
      </c>
      <c r="F1568" s="7">
        <v>0.53399602168559601</v>
      </c>
      <c r="G1568" s="7">
        <v>0.393022173070321</v>
      </c>
      <c r="H1568" s="9">
        <f t="shared" si="48"/>
        <v>7.298180524408221E-2</v>
      </c>
      <c r="I1568" s="9">
        <f t="shared" si="49"/>
        <v>9.4855138815807538E-2</v>
      </c>
    </row>
    <row r="1569" spans="1:9" x14ac:dyDescent="0.3">
      <c r="A1569" s="3" t="s">
        <v>54</v>
      </c>
      <c r="B1569" s="2">
        <v>43952</v>
      </c>
      <c r="C1569" s="7">
        <v>0.61411690289000997</v>
      </c>
      <c r="D1569" s="7">
        <v>5.6576005162266803E-2</v>
      </c>
      <c r="E1569" s="7">
        <v>2.0781507466303299E-2</v>
      </c>
      <c r="F1569" s="7">
        <v>0.58407302340109701</v>
      </c>
      <c r="G1569" s="7">
        <v>0.338569463970333</v>
      </c>
      <c r="H1569" s="9">
        <f t="shared" si="48"/>
        <v>7.7357512628570102E-2</v>
      </c>
      <c r="I1569" s="9">
        <f t="shared" si="49"/>
        <v>8.8310451807188078E-2</v>
      </c>
    </row>
    <row r="1570" spans="1:9" x14ac:dyDescent="0.3">
      <c r="A1570" s="3" t="s">
        <v>54</v>
      </c>
      <c r="B1570" s="2">
        <v>43983</v>
      </c>
      <c r="C1570" s="7">
        <v>0.70861500279231304</v>
      </c>
      <c r="D1570" s="7">
        <v>7.7064133624241998E-2</v>
      </c>
      <c r="E1570" s="7">
        <v>2.61546820914293E-2</v>
      </c>
      <c r="F1570" s="7">
        <v>0.62562776836283596</v>
      </c>
      <c r="G1570" s="7">
        <v>0.271153415921492</v>
      </c>
      <c r="H1570" s="9">
        <f t="shared" si="48"/>
        <v>0.10321881571567129</v>
      </c>
      <c r="I1570" s="9">
        <f t="shared" si="49"/>
        <v>0.10966987581089152</v>
      </c>
    </row>
    <row r="1571" spans="1:9" x14ac:dyDescent="0.3">
      <c r="A1571" s="3" t="s">
        <v>54</v>
      </c>
      <c r="B1571" s="2">
        <v>44013</v>
      </c>
      <c r="C1571" s="7">
        <v>0.84491376437116406</v>
      </c>
      <c r="D1571" s="7">
        <v>0.10773281648110999</v>
      </c>
      <c r="E1571" s="7">
        <v>2.07039133999068E-2</v>
      </c>
      <c r="F1571" s="7">
        <v>0.64125737106061198</v>
      </c>
      <c r="G1571" s="7">
        <v>0.23030589905837101</v>
      </c>
      <c r="H1571" s="9">
        <f t="shared" si="48"/>
        <v>0.12843672988101679</v>
      </c>
      <c r="I1571" s="9">
        <f t="shared" si="49"/>
        <v>0.14383742040026234</v>
      </c>
    </row>
    <row r="1572" spans="1:9" x14ac:dyDescent="0.3">
      <c r="A1572" s="3" t="s">
        <v>54</v>
      </c>
      <c r="B1572" s="2">
        <v>44044</v>
      </c>
      <c r="C1572" s="7">
        <v>0.90111888129180195</v>
      </c>
      <c r="D1572" s="7">
        <v>0.130700351811919</v>
      </c>
      <c r="E1572" s="7">
        <v>1.8699937924480499E-2</v>
      </c>
      <c r="F1572" s="7">
        <v>0.62377754180255696</v>
      </c>
      <c r="G1572" s="7">
        <v>0.226822168461043</v>
      </c>
      <c r="H1572" s="9">
        <f t="shared" si="48"/>
        <v>0.14940028973639949</v>
      </c>
      <c r="I1572" s="9">
        <f t="shared" si="49"/>
        <v>0.17323284475012654</v>
      </c>
    </row>
    <row r="1573" spans="1:9" x14ac:dyDescent="0.3">
      <c r="A1573" s="3" t="s">
        <v>54</v>
      </c>
      <c r="B1573" s="2">
        <v>44075</v>
      </c>
      <c r="C1573" s="7">
        <v>0.86781214920971805</v>
      </c>
      <c r="D1573" s="7">
        <v>0.12515656857436999</v>
      </c>
      <c r="E1573" s="7">
        <v>1.8609708305579901E-2</v>
      </c>
      <c r="F1573" s="7">
        <v>0.64871743791362202</v>
      </c>
      <c r="G1573" s="7">
        <v>0.20751628520642801</v>
      </c>
      <c r="H1573" s="9">
        <f t="shared" si="48"/>
        <v>0.14376627687994989</v>
      </c>
      <c r="I1573" s="9">
        <f t="shared" si="49"/>
        <v>0.16172731933762402</v>
      </c>
    </row>
    <row r="1574" spans="1:9" x14ac:dyDescent="0.3">
      <c r="A1574" s="3" t="s">
        <v>54</v>
      </c>
      <c r="B1574" s="2">
        <v>44105</v>
      </c>
      <c r="C1574" s="7">
        <v>0.92131602523802003</v>
      </c>
      <c r="D1574" s="7">
        <v>0.129007448963597</v>
      </c>
      <c r="E1574" s="7">
        <v>1.8282581520811001E-2</v>
      </c>
      <c r="F1574" s="7">
        <v>0.635316397253751</v>
      </c>
      <c r="G1574" s="7">
        <v>0.217393572261841</v>
      </c>
      <c r="H1574" s="9">
        <f t="shared" si="48"/>
        <v>0.147290030484408</v>
      </c>
      <c r="I1574" s="9">
        <f t="shared" si="49"/>
        <v>0.16878637190512516</v>
      </c>
    </row>
    <row r="1575" spans="1:9" x14ac:dyDescent="0.3">
      <c r="A1575" s="3" t="s">
        <v>54</v>
      </c>
      <c r="B1575" s="2">
        <v>44136</v>
      </c>
      <c r="C1575" s="7">
        <v>0.71470309459740999</v>
      </c>
      <c r="D1575" s="7">
        <v>7.9484215321720397E-2</v>
      </c>
      <c r="E1575" s="7">
        <v>2.4659680083540799E-2</v>
      </c>
      <c r="F1575" s="7">
        <v>0.59750008037032598</v>
      </c>
      <c r="G1575" s="7">
        <v>0.29835602422441299</v>
      </c>
      <c r="H1575" s="9">
        <f t="shared" si="48"/>
        <v>0.1041438954052612</v>
      </c>
      <c r="I1575" s="9">
        <f t="shared" si="49"/>
        <v>0.11740924542491454</v>
      </c>
    </row>
    <row r="1576" spans="1:9" x14ac:dyDescent="0.3">
      <c r="A1576" s="3" t="s">
        <v>54</v>
      </c>
      <c r="B1576" s="2">
        <v>44166</v>
      </c>
      <c r="C1576" s="7">
        <v>0.90374911482161802</v>
      </c>
      <c r="D1576" s="7">
        <v>0.13809213963854899</v>
      </c>
      <c r="E1576" s="7">
        <v>1.9973212183301201E-2</v>
      </c>
      <c r="F1576" s="7">
        <v>0.61937058024592195</v>
      </c>
      <c r="G1576" s="7">
        <v>0.22256406793222799</v>
      </c>
      <c r="H1576" s="9">
        <f t="shared" si="48"/>
        <v>0.15806535182185019</v>
      </c>
      <c r="I1576" s="9">
        <f t="shared" si="49"/>
        <v>0.18230882657777658</v>
      </c>
    </row>
    <row r="1577" spans="1:9" x14ac:dyDescent="0.3">
      <c r="A1577" s="3" t="s">
        <v>54</v>
      </c>
      <c r="B1577" s="2">
        <v>44197</v>
      </c>
      <c r="C1577" s="7">
        <v>0.58509863564771802</v>
      </c>
      <c r="D1577" s="7">
        <v>6.2794192302456794E-2</v>
      </c>
      <c r="E1577" s="7">
        <v>2.8708379141623701E-2</v>
      </c>
      <c r="F1577" s="7">
        <v>0.57911464478232799</v>
      </c>
      <c r="G1577" s="7">
        <v>0.32938278377359198</v>
      </c>
      <c r="H1577" s="9">
        <f t="shared" si="48"/>
        <v>9.1502571444080499E-2</v>
      </c>
      <c r="I1577" s="9">
        <f t="shared" si="49"/>
        <v>9.7824159249209397E-2</v>
      </c>
    </row>
    <row r="1578" spans="1:9" x14ac:dyDescent="0.3">
      <c r="A1578" s="3" t="s">
        <v>54</v>
      </c>
      <c r="B1578" s="2">
        <v>44228</v>
      </c>
      <c r="C1578" s="7">
        <v>0.59144370382369305</v>
      </c>
      <c r="D1578" s="7">
        <v>6.36742559501631E-2</v>
      </c>
      <c r="E1578" s="7">
        <v>2.3217966601160399E-2</v>
      </c>
      <c r="F1578" s="7">
        <v>0.606167099465308</v>
      </c>
      <c r="G1578" s="7">
        <v>0.30694067798336899</v>
      </c>
      <c r="H1578" s="9">
        <f t="shared" si="48"/>
        <v>8.6892222551323506E-2</v>
      </c>
      <c r="I1578" s="9">
        <f t="shared" si="49"/>
        <v>9.5058711193890019E-2</v>
      </c>
    </row>
    <row r="1579" spans="1:9" x14ac:dyDescent="0.3">
      <c r="A1579" s="3" t="s">
        <v>54</v>
      </c>
      <c r="B1579" s="2">
        <v>44256</v>
      </c>
      <c r="C1579" s="7">
        <v>0.70445841582844504</v>
      </c>
      <c r="D1579" s="7">
        <v>6.8317834714528597E-2</v>
      </c>
      <c r="E1579" s="7">
        <v>2.1570196488499099E-2</v>
      </c>
      <c r="F1579" s="7">
        <v>0.61760124080336798</v>
      </c>
      <c r="G1579" s="7">
        <v>0.292510727993604</v>
      </c>
      <c r="H1579" s="9">
        <f t="shared" si="48"/>
        <v>8.9888031203027699E-2</v>
      </c>
      <c r="I1579" s="9">
        <f t="shared" si="49"/>
        <v>9.9600429778025745E-2</v>
      </c>
    </row>
    <row r="1580" spans="1:9" x14ac:dyDescent="0.3">
      <c r="A1580" s="3" t="s">
        <v>54</v>
      </c>
      <c r="B1580" s="2">
        <v>44287</v>
      </c>
      <c r="C1580" s="7">
        <v>0.82680269635441594</v>
      </c>
      <c r="D1580" s="7">
        <v>0.11624658912117</v>
      </c>
      <c r="E1580" s="7">
        <v>1.7791136289653901E-2</v>
      </c>
      <c r="F1580" s="7">
        <v>0.64690813306148598</v>
      </c>
      <c r="G1580" s="7">
        <v>0.21905414152769001</v>
      </c>
      <c r="H1580" s="9">
        <f t="shared" si="48"/>
        <v>0.1340377254108239</v>
      </c>
      <c r="I1580" s="9">
        <f t="shared" si="49"/>
        <v>0.15232375001061338</v>
      </c>
    </row>
    <row r="1581" spans="1:9" x14ac:dyDescent="0.3">
      <c r="A1581" s="3" t="s">
        <v>54</v>
      </c>
      <c r="B1581" s="2">
        <v>44317</v>
      </c>
      <c r="C1581" s="7">
        <v>0.92501085732112298</v>
      </c>
      <c r="D1581" s="7">
        <v>0.13267179626438899</v>
      </c>
      <c r="E1581" s="7">
        <v>1.7863801169689299E-2</v>
      </c>
      <c r="F1581" s="7">
        <v>0.646554313166533</v>
      </c>
      <c r="G1581" s="7">
        <v>0.20291008939938901</v>
      </c>
      <c r="H1581" s="9">
        <f t="shared" si="48"/>
        <v>0.15053559743407829</v>
      </c>
      <c r="I1581" s="9">
        <f t="shared" si="49"/>
        <v>0.17026097387994452</v>
      </c>
    </row>
    <row r="1582" spans="1:9" x14ac:dyDescent="0.3">
      <c r="A1582" s="3" t="s">
        <v>54</v>
      </c>
      <c r="B1582" s="2">
        <v>44348</v>
      </c>
      <c r="C1582" s="7">
        <v>0.90187733685099103</v>
      </c>
      <c r="D1582" s="7">
        <v>0.13035595114191401</v>
      </c>
      <c r="E1582" s="7">
        <v>2.20253025114584E-2</v>
      </c>
      <c r="F1582" s="7">
        <v>0.64143053822573004</v>
      </c>
      <c r="G1582" s="7">
        <v>0.206188208120898</v>
      </c>
      <c r="H1582" s="9">
        <f t="shared" si="48"/>
        <v>0.15238125365337241</v>
      </c>
      <c r="I1582" s="9">
        <f t="shared" si="49"/>
        <v>0.16890157179185647</v>
      </c>
    </row>
    <row r="1583" spans="1:9" x14ac:dyDescent="0.3">
      <c r="A1583" s="3" t="s">
        <v>54</v>
      </c>
      <c r="B1583" s="2">
        <v>44378</v>
      </c>
      <c r="C1583" s="7">
        <v>0.96881709382675996</v>
      </c>
      <c r="D1583" s="7">
        <v>0.13804571286766601</v>
      </c>
      <c r="E1583" s="7">
        <v>2.0627532935163399E-2</v>
      </c>
      <c r="F1583" s="7">
        <v>0.64781459647665296</v>
      </c>
      <c r="G1583" s="7">
        <v>0.193512157720517</v>
      </c>
      <c r="H1583" s="9">
        <f t="shared" si="48"/>
        <v>0.1586732458028294</v>
      </c>
      <c r="I1583" s="9">
        <f t="shared" si="49"/>
        <v>0.17566189719244657</v>
      </c>
    </row>
    <row r="1584" spans="1:9" x14ac:dyDescent="0.3">
      <c r="A1584" s="3" t="s">
        <v>54</v>
      </c>
      <c r="B1584" s="2">
        <v>44409</v>
      </c>
      <c r="C1584" s="7">
        <v>0.95292547787095505</v>
      </c>
      <c r="D1584" s="7">
        <v>0.14964537367791</v>
      </c>
      <c r="E1584" s="7">
        <v>1.8282803517867999E-2</v>
      </c>
      <c r="F1584" s="7">
        <v>0.64628274255011797</v>
      </c>
      <c r="G1584" s="7">
        <v>0.18578908025410401</v>
      </c>
      <c r="H1584" s="9">
        <f t="shared" si="48"/>
        <v>0.16792817719577802</v>
      </c>
      <c r="I1584" s="9">
        <f t="shared" si="49"/>
        <v>0.18801367941001049</v>
      </c>
    </row>
    <row r="1585" spans="1:9" x14ac:dyDescent="0.3">
      <c r="A1585" s="3" t="s">
        <v>54</v>
      </c>
      <c r="B1585" s="2">
        <v>44440</v>
      </c>
      <c r="C1585" s="7">
        <v>0.94040510986706605</v>
      </c>
      <c r="D1585" s="7">
        <v>0.141562109140496</v>
      </c>
      <c r="E1585" s="7">
        <v>1.78408355311124E-2</v>
      </c>
      <c r="F1585" s="7">
        <v>0.62797567738528104</v>
      </c>
      <c r="G1585" s="7">
        <v>0.21262137794311101</v>
      </c>
      <c r="H1585" s="9">
        <f t="shared" si="48"/>
        <v>0.1594029446716084</v>
      </c>
      <c r="I1585" s="9">
        <f t="shared" si="49"/>
        <v>0.18395732038007481</v>
      </c>
    </row>
    <row r="1586" spans="1:9" x14ac:dyDescent="0.3">
      <c r="A1586" s="3" t="s">
        <v>55</v>
      </c>
      <c r="B1586" s="2">
        <v>43466</v>
      </c>
      <c r="C1586" s="7">
        <v>0.86445020019741903</v>
      </c>
      <c r="D1586" s="7">
        <v>9.5989347769654607E-2</v>
      </c>
      <c r="E1586" s="7">
        <v>1.42225774486837E-2</v>
      </c>
      <c r="F1586" s="7">
        <v>0.81792385661726796</v>
      </c>
      <c r="G1586" s="7">
        <v>7.1864218164393798E-2</v>
      </c>
      <c r="H1586" s="9">
        <f t="shared" si="48"/>
        <v>0.11021192521833831</v>
      </c>
      <c r="I1586" s="9">
        <f t="shared" si="49"/>
        <v>0.10503114224511816</v>
      </c>
    </row>
    <row r="1587" spans="1:9" x14ac:dyDescent="0.3">
      <c r="A1587" s="3" t="s">
        <v>55</v>
      </c>
      <c r="B1587" s="2">
        <v>43497</v>
      </c>
      <c r="C1587" s="7">
        <v>0.87441130676853196</v>
      </c>
      <c r="D1587" s="7">
        <v>9.8957756134247898E-2</v>
      </c>
      <c r="E1587" s="7">
        <v>8.5687831467921496E-3</v>
      </c>
      <c r="F1587" s="7">
        <v>0.82831287079272298</v>
      </c>
      <c r="G1587" s="7">
        <v>6.4160589926237105E-2</v>
      </c>
      <c r="H1587" s="9">
        <f t="shared" si="48"/>
        <v>0.10752653928104004</v>
      </c>
      <c r="I1587" s="9">
        <f t="shared" si="49"/>
        <v>0.1067193905000525</v>
      </c>
    </row>
    <row r="1588" spans="1:9" x14ac:dyDescent="0.3">
      <c r="A1588" s="3" t="s">
        <v>55</v>
      </c>
      <c r="B1588" s="2">
        <v>43525</v>
      </c>
      <c r="C1588" s="7">
        <v>1.04411124751817</v>
      </c>
      <c r="D1588" s="7">
        <v>9.6758574383916801E-2</v>
      </c>
      <c r="E1588" s="7">
        <v>8.7723581923901603E-3</v>
      </c>
      <c r="F1588" s="7">
        <v>0.82603006053231398</v>
      </c>
      <c r="G1588" s="7">
        <v>6.8439006891379106E-2</v>
      </c>
      <c r="H1588" s="9">
        <f t="shared" si="48"/>
        <v>0.10553093257630697</v>
      </c>
      <c r="I1588" s="9">
        <f t="shared" si="49"/>
        <v>0.10485453626409301</v>
      </c>
    </row>
    <row r="1589" spans="1:9" x14ac:dyDescent="0.3">
      <c r="A1589" s="3" t="s">
        <v>55</v>
      </c>
      <c r="B1589" s="2">
        <v>43556</v>
      </c>
      <c r="C1589" s="7">
        <v>0.998980668489865</v>
      </c>
      <c r="D1589" s="7">
        <v>9.5789321688535004E-2</v>
      </c>
      <c r="E1589" s="7">
        <v>1.0923179378153699E-2</v>
      </c>
      <c r="F1589" s="7">
        <v>0.82097191249711299</v>
      </c>
      <c r="G1589" s="7">
        <v>7.2315586436197996E-2</v>
      </c>
      <c r="H1589" s="9">
        <f t="shared" si="48"/>
        <v>0.1067125010666887</v>
      </c>
      <c r="I1589" s="9">
        <f t="shared" si="49"/>
        <v>0.10448666252082957</v>
      </c>
    </row>
    <row r="1590" spans="1:9" x14ac:dyDescent="0.3">
      <c r="A1590" s="3" t="s">
        <v>55</v>
      </c>
      <c r="B1590" s="2">
        <v>43586</v>
      </c>
      <c r="C1590" s="7">
        <v>1.0188946991154599</v>
      </c>
      <c r="D1590" s="7">
        <v>9.5469084666134005E-2</v>
      </c>
      <c r="E1590" s="7">
        <v>9.2053111700051704E-3</v>
      </c>
      <c r="F1590" s="7">
        <v>0.83253244514962699</v>
      </c>
      <c r="G1590" s="7">
        <v>6.2793159014234198E-2</v>
      </c>
      <c r="H1590" s="9">
        <f t="shared" si="48"/>
        <v>0.10467439583613918</v>
      </c>
      <c r="I1590" s="9">
        <f t="shared" si="49"/>
        <v>0.10287599922931999</v>
      </c>
    </row>
    <row r="1591" spans="1:9" x14ac:dyDescent="0.3">
      <c r="A1591" s="3" t="s">
        <v>55</v>
      </c>
      <c r="B1591" s="2">
        <v>43617</v>
      </c>
      <c r="C1591" s="7">
        <v>0.96823889967931698</v>
      </c>
      <c r="D1591" s="7">
        <v>9.3161935956790495E-2</v>
      </c>
      <c r="E1591" s="7">
        <v>8.6805747018815407E-3</v>
      </c>
      <c r="F1591" s="7">
        <v>0.83458969749726697</v>
      </c>
      <c r="G1591" s="7">
        <v>6.3567791844061194E-2</v>
      </c>
      <c r="H1591" s="9">
        <f t="shared" si="48"/>
        <v>0.10184251065867203</v>
      </c>
      <c r="I1591" s="9">
        <f t="shared" si="49"/>
        <v>0.10041689240680157</v>
      </c>
    </row>
    <row r="1592" spans="1:9" x14ac:dyDescent="0.3">
      <c r="A1592" s="3" t="s">
        <v>55</v>
      </c>
      <c r="B1592" s="2">
        <v>43647</v>
      </c>
      <c r="C1592" s="7">
        <v>0.99854113120461396</v>
      </c>
      <c r="D1592" s="7">
        <v>9.4316416157930794E-2</v>
      </c>
      <c r="E1592" s="7">
        <v>7.9953805517103908E-3</v>
      </c>
      <c r="F1592" s="7">
        <v>0.83096942040336097</v>
      </c>
      <c r="G1592" s="7">
        <v>6.6718782886997702E-2</v>
      </c>
      <c r="H1592" s="9">
        <f t="shared" si="48"/>
        <v>0.10231179670964119</v>
      </c>
      <c r="I1592" s="9">
        <f t="shared" si="49"/>
        <v>0.10193219482148984</v>
      </c>
    </row>
    <row r="1593" spans="1:9" x14ac:dyDescent="0.3">
      <c r="A1593" s="3" t="s">
        <v>55</v>
      </c>
      <c r="B1593" s="2">
        <v>43678</v>
      </c>
      <c r="C1593" s="7">
        <v>0.99265172497621801</v>
      </c>
      <c r="D1593" s="7">
        <v>9.2964176148830097E-2</v>
      </c>
      <c r="E1593" s="7">
        <v>7.5069002605043901E-3</v>
      </c>
      <c r="F1593" s="7">
        <v>0.83468437774443505</v>
      </c>
      <c r="G1593" s="7">
        <v>6.4844545846230894E-2</v>
      </c>
      <c r="H1593" s="9">
        <f t="shared" si="48"/>
        <v>0.10047107640933449</v>
      </c>
      <c r="I1593" s="9">
        <f t="shared" si="49"/>
        <v>0.10021486667409446</v>
      </c>
    </row>
    <row r="1594" spans="1:9" x14ac:dyDescent="0.3">
      <c r="A1594" s="3" t="s">
        <v>55</v>
      </c>
      <c r="B1594" s="2">
        <v>43709</v>
      </c>
      <c r="C1594" s="7">
        <v>0.95013047016910901</v>
      </c>
      <c r="D1594" s="7">
        <v>9.4933660637034303E-2</v>
      </c>
      <c r="E1594" s="7">
        <v>8.7714554972119895E-3</v>
      </c>
      <c r="F1594" s="7">
        <v>0.83031154003911201</v>
      </c>
      <c r="G1594" s="7">
        <v>6.5983343826641297E-2</v>
      </c>
      <c r="H1594" s="9">
        <f t="shared" si="48"/>
        <v>0.10370511613424629</v>
      </c>
      <c r="I1594" s="9">
        <f t="shared" si="49"/>
        <v>0.10260378607493358</v>
      </c>
    </row>
    <row r="1595" spans="1:9" x14ac:dyDescent="0.3">
      <c r="A1595" s="3" t="s">
        <v>55</v>
      </c>
      <c r="B1595" s="2">
        <v>43739</v>
      </c>
      <c r="C1595" s="7">
        <v>1.0415514290010499</v>
      </c>
      <c r="D1595" s="7">
        <v>9.91851105805997E-2</v>
      </c>
      <c r="E1595" s="7">
        <v>1.1539949098498301E-2</v>
      </c>
      <c r="F1595" s="7">
        <v>0.81821160448996599</v>
      </c>
      <c r="G1595" s="7">
        <v>7.1063335830935895E-2</v>
      </c>
      <c r="H1595" s="9">
        <f t="shared" si="48"/>
        <v>0.110725059679098</v>
      </c>
      <c r="I1595" s="9">
        <f t="shared" si="49"/>
        <v>0.10811583358783929</v>
      </c>
    </row>
    <row r="1596" spans="1:9" x14ac:dyDescent="0.3">
      <c r="A1596" s="3" t="s">
        <v>55</v>
      </c>
      <c r="B1596" s="2">
        <v>43770</v>
      </c>
      <c r="C1596" s="7">
        <v>1.05304115921668</v>
      </c>
      <c r="D1596" s="7">
        <v>0.10151713312520801</v>
      </c>
      <c r="E1596" s="7">
        <v>7.6565108527127303E-3</v>
      </c>
      <c r="F1596" s="7">
        <v>0.83128739164452203</v>
      </c>
      <c r="G1596" s="7">
        <v>5.9538964377557298E-2</v>
      </c>
      <c r="H1596" s="9">
        <f t="shared" si="48"/>
        <v>0.10917364397792073</v>
      </c>
      <c r="I1596" s="9">
        <f t="shared" si="49"/>
        <v>0.10883001789712404</v>
      </c>
    </row>
    <row r="1597" spans="1:9" x14ac:dyDescent="0.3">
      <c r="A1597" s="3" t="s">
        <v>55</v>
      </c>
      <c r="B1597" s="2">
        <v>43800</v>
      </c>
      <c r="C1597" s="7">
        <v>1.1949970636635601</v>
      </c>
      <c r="D1597" s="7">
        <v>0.104276324503439</v>
      </c>
      <c r="E1597" s="7">
        <v>6.6571566569392504E-3</v>
      </c>
      <c r="F1597" s="7">
        <v>0.84297399612142498</v>
      </c>
      <c r="G1597" s="7">
        <v>4.6092522718197401E-2</v>
      </c>
      <c r="H1597" s="9">
        <f t="shared" si="48"/>
        <v>0.11093348116037825</v>
      </c>
      <c r="I1597" s="9">
        <f t="shared" si="49"/>
        <v>0.11008317678335752</v>
      </c>
    </row>
    <row r="1598" spans="1:9" x14ac:dyDescent="0.3">
      <c r="A1598" s="3" t="s">
        <v>55</v>
      </c>
      <c r="B1598" s="2">
        <v>43831</v>
      </c>
      <c r="C1598" s="7">
        <v>0.918803440451324</v>
      </c>
      <c r="D1598" s="7">
        <v>9.6131703318339201E-2</v>
      </c>
      <c r="E1598" s="7">
        <v>1.12868123416977E-2</v>
      </c>
      <c r="F1598" s="7">
        <v>0.82260079194855196</v>
      </c>
      <c r="G1598" s="7">
        <v>6.9980692391411498E-2</v>
      </c>
      <c r="H1598" s="9">
        <f t="shared" si="48"/>
        <v>0.10741851566003691</v>
      </c>
      <c r="I1598" s="9">
        <f t="shared" si="49"/>
        <v>0.10463514005827454</v>
      </c>
    </row>
    <row r="1599" spans="1:9" x14ac:dyDescent="0.3">
      <c r="A1599" s="3" t="s">
        <v>55</v>
      </c>
      <c r="B1599" s="2">
        <v>43862</v>
      </c>
      <c r="C1599" s="7">
        <v>0.93638095312527203</v>
      </c>
      <c r="D1599" s="7">
        <v>9.8054787409002295E-2</v>
      </c>
      <c r="E1599" s="7">
        <v>8.4921127523661499E-3</v>
      </c>
      <c r="F1599" s="7">
        <v>0.82850947386891005</v>
      </c>
      <c r="G1599" s="7">
        <v>6.4943625969721294E-2</v>
      </c>
      <c r="H1599" s="9">
        <f t="shared" si="48"/>
        <v>0.10654690016136845</v>
      </c>
      <c r="I1599" s="9">
        <f t="shared" si="49"/>
        <v>0.10582621357936434</v>
      </c>
    </row>
    <row r="1600" spans="1:9" x14ac:dyDescent="0.3">
      <c r="A1600" s="3" t="s">
        <v>55</v>
      </c>
      <c r="B1600" s="2">
        <v>43891</v>
      </c>
      <c r="C1600" s="7">
        <v>0.84893963694168495</v>
      </c>
      <c r="D1600" s="7">
        <v>8.2708460444978704E-2</v>
      </c>
      <c r="E1600" s="7">
        <v>5.7997550183929401E-3</v>
      </c>
      <c r="F1600" s="7">
        <v>0.84568329000787601</v>
      </c>
      <c r="G1600" s="7">
        <v>6.5808494528752606E-2</v>
      </c>
      <c r="H1600" s="9">
        <f t="shared" si="48"/>
        <v>8.8508215463371648E-2</v>
      </c>
      <c r="I1600" s="9">
        <f t="shared" si="49"/>
        <v>8.9087888172891275E-2</v>
      </c>
    </row>
    <row r="1601" spans="1:9" x14ac:dyDescent="0.3">
      <c r="A1601" s="3" t="s">
        <v>55</v>
      </c>
      <c r="B1601" s="2">
        <v>43922</v>
      </c>
      <c r="C1601" s="7">
        <v>0.51985465240997797</v>
      </c>
      <c r="D1601" s="7">
        <v>4.67342731382345E-2</v>
      </c>
      <c r="E1601" s="7">
        <v>6.8160524089278304E-3</v>
      </c>
      <c r="F1601" s="7">
        <v>0.83716916621052895</v>
      </c>
      <c r="G1601" s="7">
        <v>0.109280508242309</v>
      </c>
      <c r="H1601" s="9">
        <f t="shared" si="48"/>
        <v>5.3550325547162332E-2</v>
      </c>
      <c r="I1601" s="9">
        <f t="shared" si="49"/>
        <v>5.2872600170746104E-2</v>
      </c>
    </row>
    <row r="1602" spans="1:9" x14ac:dyDescent="0.3">
      <c r="A1602" s="3" t="s">
        <v>55</v>
      </c>
      <c r="B1602" s="2">
        <v>43952</v>
      </c>
      <c r="C1602" s="7">
        <v>0.63834444836238002</v>
      </c>
      <c r="D1602" s="7">
        <v>4.5042201366874902E-2</v>
      </c>
      <c r="E1602" s="7">
        <v>7.1749481216055299E-3</v>
      </c>
      <c r="F1602" s="7">
        <v>0.83822589401444902</v>
      </c>
      <c r="G1602" s="7">
        <v>0.10955695649706999</v>
      </c>
      <c r="H1602" s="9">
        <f t="shared" si="48"/>
        <v>5.2217149488480434E-2</v>
      </c>
      <c r="I1602" s="9">
        <f t="shared" si="49"/>
        <v>5.0994937553392905E-2</v>
      </c>
    </row>
    <row r="1603" spans="1:9" x14ac:dyDescent="0.3">
      <c r="A1603" s="3" t="s">
        <v>55</v>
      </c>
      <c r="B1603" s="2">
        <v>43983</v>
      </c>
      <c r="C1603" s="7">
        <v>0.79872007986399696</v>
      </c>
      <c r="D1603" s="7">
        <v>5.16409488337237E-2</v>
      </c>
      <c r="E1603" s="7">
        <v>8.2531964480330403E-3</v>
      </c>
      <c r="F1603" s="7">
        <v>0.84365893179161699</v>
      </c>
      <c r="G1603" s="7">
        <v>9.6446922926626405E-2</v>
      </c>
      <c r="H1603" s="9">
        <f t="shared" ref="H1603:H1666" si="50">D1603+E1603</f>
        <v>5.9894145281756739E-2</v>
      </c>
      <c r="I1603" s="9">
        <f t="shared" ref="I1603:I1666" si="51">D1603/(D1603+F1603)</f>
        <v>5.7680057767520318E-2</v>
      </c>
    </row>
    <row r="1604" spans="1:9" x14ac:dyDescent="0.3">
      <c r="A1604" s="3" t="s">
        <v>55</v>
      </c>
      <c r="B1604" s="2">
        <v>44013</v>
      </c>
      <c r="C1604" s="7">
        <v>0.96033993479105895</v>
      </c>
      <c r="D1604" s="7">
        <v>6.7296622621766999E-2</v>
      </c>
      <c r="E1604" s="7">
        <v>6.5522267687818598E-3</v>
      </c>
      <c r="F1604" s="7">
        <v>0.84388970500294003</v>
      </c>
      <c r="G1604" s="7">
        <v>8.2261445606510802E-2</v>
      </c>
      <c r="H1604" s="9">
        <f t="shared" si="50"/>
        <v>7.3848849390548865E-2</v>
      </c>
      <c r="I1604" s="9">
        <f t="shared" si="51"/>
        <v>7.3856049615227168E-2</v>
      </c>
    </row>
    <row r="1605" spans="1:9" x14ac:dyDescent="0.3">
      <c r="A1605" s="3" t="s">
        <v>55</v>
      </c>
      <c r="B1605" s="2">
        <v>44044</v>
      </c>
      <c r="C1605" s="7">
        <v>0.99262207877986197</v>
      </c>
      <c r="D1605" s="7">
        <v>7.4098268519642005E-2</v>
      </c>
      <c r="E1605" s="7">
        <v>6.8267985938043297E-3</v>
      </c>
      <c r="F1605" s="7">
        <v>0.84076269269039305</v>
      </c>
      <c r="G1605" s="7">
        <v>7.8312240196160399E-2</v>
      </c>
      <c r="H1605" s="9">
        <f t="shared" si="50"/>
        <v>8.0925067113446339E-2</v>
      </c>
      <c r="I1605" s="9">
        <f t="shared" si="51"/>
        <v>8.0994021672578964E-2</v>
      </c>
    </row>
    <row r="1606" spans="1:9" x14ac:dyDescent="0.3">
      <c r="A1606" s="3" t="s">
        <v>55</v>
      </c>
      <c r="B1606" s="2">
        <v>44075</v>
      </c>
      <c r="C1606" s="7">
        <v>0.96491805098716699</v>
      </c>
      <c r="D1606" s="7">
        <v>7.5713305915617604E-2</v>
      </c>
      <c r="E1606" s="7">
        <v>7.4104617751263799E-3</v>
      </c>
      <c r="F1606" s="7">
        <v>0.83569563294895999</v>
      </c>
      <c r="G1606" s="7">
        <v>8.1180599360295799E-2</v>
      </c>
      <c r="H1606" s="9">
        <f t="shared" si="50"/>
        <v>8.3123767690743977E-2</v>
      </c>
      <c r="I1606" s="9">
        <f t="shared" si="51"/>
        <v>8.3072814723476746E-2</v>
      </c>
    </row>
    <row r="1607" spans="1:9" x14ac:dyDescent="0.3">
      <c r="A1607" s="3" t="s">
        <v>55</v>
      </c>
      <c r="B1607" s="2">
        <v>44105</v>
      </c>
      <c r="C1607" s="7">
        <v>0.99770495849678698</v>
      </c>
      <c r="D1607" s="7">
        <v>7.3176863347003906E-2</v>
      </c>
      <c r="E1607" s="7">
        <v>8.5605767905970707E-3</v>
      </c>
      <c r="F1607" s="7">
        <v>0.83025452652613296</v>
      </c>
      <c r="G1607" s="7">
        <v>8.8008033336265903E-2</v>
      </c>
      <c r="H1607" s="9">
        <f t="shared" si="50"/>
        <v>8.1737440137600981E-2</v>
      </c>
      <c r="I1607" s="9">
        <f t="shared" si="51"/>
        <v>8.0998805407104205E-2</v>
      </c>
    </row>
    <row r="1608" spans="1:9" x14ac:dyDescent="0.3">
      <c r="A1608" s="3" t="s">
        <v>55</v>
      </c>
      <c r="B1608" s="2">
        <v>44136</v>
      </c>
      <c r="C1608" s="7">
        <v>0.77098041891381197</v>
      </c>
      <c r="D1608" s="7">
        <v>5.54951176961717E-2</v>
      </c>
      <c r="E1608" s="7">
        <v>8.0065714504459796E-3</v>
      </c>
      <c r="F1608" s="7">
        <v>0.82055341767096701</v>
      </c>
      <c r="G1608" s="7">
        <v>0.11594489318241601</v>
      </c>
      <c r="H1608" s="9">
        <f t="shared" si="50"/>
        <v>6.3501689146617676E-2</v>
      </c>
      <c r="I1608" s="9">
        <f t="shared" si="51"/>
        <v>6.3347081189873269E-2</v>
      </c>
    </row>
    <row r="1609" spans="1:9" x14ac:dyDescent="0.3">
      <c r="A1609" s="3" t="s">
        <v>55</v>
      </c>
      <c r="B1609" s="2">
        <v>44166</v>
      </c>
      <c r="C1609" s="7">
        <v>1.0738687985530899</v>
      </c>
      <c r="D1609" s="7">
        <v>7.2792419083738E-2</v>
      </c>
      <c r="E1609" s="7">
        <v>5.5001201725285703E-3</v>
      </c>
      <c r="F1609" s="7">
        <v>0.85103514447178796</v>
      </c>
      <c r="G1609" s="7">
        <v>7.0672316271944993E-2</v>
      </c>
      <c r="H1609" s="9">
        <f t="shared" si="50"/>
        <v>7.8292539256266572E-2</v>
      </c>
      <c r="I1609" s="9">
        <f t="shared" si="51"/>
        <v>7.879437890290103E-2</v>
      </c>
    </row>
    <row r="1610" spans="1:9" x14ac:dyDescent="0.3">
      <c r="A1610" s="3" t="s">
        <v>55</v>
      </c>
      <c r="B1610" s="2">
        <v>44197</v>
      </c>
      <c r="C1610" s="7">
        <v>0.64185606444522803</v>
      </c>
      <c r="D1610" s="7">
        <v>5.0643193844401302E-2</v>
      </c>
      <c r="E1610" s="7">
        <v>1.2975361736491E-2</v>
      </c>
      <c r="F1610" s="7">
        <v>0.81166915574204102</v>
      </c>
      <c r="G1610" s="7">
        <v>0.124712288677066</v>
      </c>
      <c r="H1610" s="9">
        <f t="shared" si="50"/>
        <v>6.36185555808923E-2</v>
      </c>
      <c r="I1610" s="9">
        <f t="shared" si="51"/>
        <v>5.872952401608228E-2</v>
      </c>
    </row>
    <row r="1611" spans="1:9" x14ac:dyDescent="0.3">
      <c r="A1611" s="3" t="s">
        <v>55</v>
      </c>
      <c r="B1611" s="2">
        <v>44228</v>
      </c>
      <c r="C1611" s="7">
        <v>0.63634830897313399</v>
      </c>
      <c r="D1611" s="7">
        <v>5.11488518957494E-2</v>
      </c>
      <c r="E1611" s="7">
        <v>1.12221394266227E-2</v>
      </c>
      <c r="F1611" s="7">
        <v>0.81419376446880798</v>
      </c>
      <c r="G1611" s="7">
        <v>0.12343524420882</v>
      </c>
      <c r="H1611" s="9">
        <f t="shared" si="50"/>
        <v>6.2370991322372102E-2</v>
      </c>
      <c r="I1611" s="9">
        <f t="shared" si="51"/>
        <v>5.9108208619880413E-2</v>
      </c>
    </row>
    <row r="1612" spans="1:9" x14ac:dyDescent="0.3">
      <c r="A1612" s="3" t="s">
        <v>55</v>
      </c>
      <c r="B1612" s="2">
        <v>44256</v>
      </c>
      <c r="C1612" s="7">
        <v>0.77659519479098604</v>
      </c>
      <c r="D1612" s="7">
        <v>5.1767643905964902E-2</v>
      </c>
      <c r="E1612" s="7">
        <v>1.02012015888054E-2</v>
      </c>
      <c r="F1612" s="7">
        <v>0.81494881672369601</v>
      </c>
      <c r="G1612" s="7">
        <v>0.123082337781533</v>
      </c>
      <c r="H1612" s="9">
        <f t="shared" si="50"/>
        <v>6.1968845494770303E-2</v>
      </c>
      <c r="I1612" s="9">
        <f t="shared" si="51"/>
        <v>5.972846514113303E-2</v>
      </c>
    </row>
    <row r="1613" spans="1:9" x14ac:dyDescent="0.3">
      <c r="A1613" s="3" t="s">
        <v>55</v>
      </c>
      <c r="B1613" s="2">
        <v>44287</v>
      </c>
      <c r="C1613" s="7">
        <v>0.94824541827444297</v>
      </c>
      <c r="D1613" s="7">
        <v>6.4139335408631995E-2</v>
      </c>
      <c r="E1613" s="7">
        <v>8.5331899868526205E-3</v>
      </c>
      <c r="F1613" s="7">
        <v>0.83596452364613605</v>
      </c>
      <c r="G1613" s="7">
        <v>9.1362950958379097E-2</v>
      </c>
      <c r="H1613" s="9">
        <f t="shared" si="50"/>
        <v>7.2672525395484619E-2</v>
      </c>
      <c r="I1613" s="9">
        <f t="shared" si="51"/>
        <v>7.1257705167475954E-2</v>
      </c>
    </row>
    <row r="1614" spans="1:9" x14ac:dyDescent="0.3">
      <c r="A1614" s="3" t="s">
        <v>55</v>
      </c>
      <c r="B1614" s="2">
        <v>44317</v>
      </c>
      <c r="C1614" s="7">
        <v>1.06737905344007</v>
      </c>
      <c r="D1614" s="7">
        <v>6.9936313904217506E-2</v>
      </c>
      <c r="E1614" s="7">
        <v>9.3510635203521205E-3</v>
      </c>
      <c r="F1614" s="7">
        <v>0.82889131596656396</v>
      </c>
      <c r="G1614" s="7">
        <v>9.1821306608866393E-2</v>
      </c>
      <c r="H1614" s="9">
        <f t="shared" si="50"/>
        <v>7.9287377424569622E-2</v>
      </c>
      <c r="I1614" s="9">
        <f t="shared" si="51"/>
        <v>7.7808371238289362E-2</v>
      </c>
    </row>
    <row r="1615" spans="1:9" x14ac:dyDescent="0.3">
      <c r="A1615" s="3" t="s">
        <v>55</v>
      </c>
      <c r="B1615" s="2">
        <v>44348</v>
      </c>
      <c r="C1615" s="7">
        <v>1.04622962180385</v>
      </c>
      <c r="D1615" s="7">
        <v>7.2413713989745804E-2</v>
      </c>
      <c r="E1615" s="7">
        <v>1.0629963052159E-2</v>
      </c>
      <c r="F1615" s="7">
        <v>0.82456604343047502</v>
      </c>
      <c r="G1615" s="7">
        <v>9.2390279527620203E-2</v>
      </c>
      <c r="H1615" s="9">
        <f t="shared" si="50"/>
        <v>8.3043677041904809E-2</v>
      </c>
      <c r="I1615" s="9">
        <f t="shared" si="51"/>
        <v>8.0730599983675128E-2</v>
      </c>
    </row>
    <row r="1616" spans="1:9" x14ac:dyDescent="0.3">
      <c r="A1616" s="3" t="s">
        <v>55</v>
      </c>
      <c r="B1616" s="2">
        <v>44378</v>
      </c>
      <c r="C1616" s="7">
        <v>1.09088107892071</v>
      </c>
      <c r="D1616" s="7">
        <v>7.5332386772689899E-2</v>
      </c>
      <c r="E1616" s="7">
        <v>8.9043364995575903E-3</v>
      </c>
      <c r="F1616" s="7">
        <v>0.82163718570030497</v>
      </c>
      <c r="G1616" s="7">
        <v>9.4126091027447498E-2</v>
      </c>
      <c r="H1616" s="9">
        <f t="shared" si="50"/>
        <v>8.4236723272247488E-2</v>
      </c>
      <c r="I1616" s="9">
        <f t="shared" si="51"/>
        <v>8.3985442856210082E-2</v>
      </c>
    </row>
    <row r="1617" spans="1:9" x14ac:dyDescent="0.3">
      <c r="A1617" s="3" t="s">
        <v>55</v>
      </c>
      <c r="B1617" s="2">
        <v>44409</v>
      </c>
      <c r="C1617" s="7">
        <v>1.0989034432351199</v>
      </c>
      <c r="D1617" s="7">
        <v>7.9786022599490997E-2</v>
      </c>
      <c r="E1617" s="7">
        <v>9.55392505411563E-3</v>
      </c>
      <c r="F1617" s="7">
        <v>0.81917864077542202</v>
      </c>
      <c r="G1617" s="7">
        <v>9.1481411570971505E-2</v>
      </c>
      <c r="H1617" s="9">
        <f t="shared" si="50"/>
        <v>8.933994765360663E-2</v>
      </c>
      <c r="I1617" s="9">
        <f t="shared" si="51"/>
        <v>8.8753235638825395E-2</v>
      </c>
    </row>
    <row r="1618" spans="1:9" x14ac:dyDescent="0.3">
      <c r="A1618" s="3" t="s">
        <v>55</v>
      </c>
      <c r="B1618" s="2">
        <v>44440</v>
      </c>
      <c r="C1618" s="7">
        <v>1.0698619407549099</v>
      </c>
      <c r="D1618" s="7">
        <v>8.2879563218861696E-2</v>
      </c>
      <c r="E1618" s="7">
        <v>1.0658937269882899E-2</v>
      </c>
      <c r="F1618" s="7">
        <v>0.81678071231449001</v>
      </c>
      <c r="G1618" s="7">
        <v>8.9680787196764894E-2</v>
      </c>
      <c r="H1618" s="9">
        <f t="shared" si="50"/>
        <v>9.3538500488744597E-2</v>
      </c>
      <c r="I1618" s="9">
        <f t="shared" si="51"/>
        <v>9.2123177462434522E-2</v>
      </c>
    </row>
    <row r="1619" spans="1:9" x14ac:dyDescent="0.3">
      <c r="A1619" s="3" t="s">
        <v>56</v>
      </c>
      <c r="B1619" s="2">
        <v>43466</v>
      </c>
      <c r="C1619" s="7">
        <v>0.90569692662272205</v>
      </c>
      <c r="D1619" s="7">
        <v>0.12631838996585101</v>
      </c>
      <c r="E1619" s="7">
        <v>0.11470536555015599</v>
      </c>
      <c r="F1619" s="7">
        <v>0.50720029407147105</v>
      </c>
      <c r="G1619" s="7">
        <v>0.25177595041252199</v>
      </c>
      <c r="H1619" s="9">
        <f t="shared" si="50"/>
        <v>0.24102375551600702</v>
      </c>
      <c r="I1619" s="9">
        <f t="shared" si="51"/>
        <v>0.19939173563255053</v>
      </c>
    </row>
    <row r="1620" spans="1:9" x14ac:dyDescent="0.3">
      <c r="A1620" s="3" t="s">
        <v>56</v>
      </c>
      <c r="B1620" s="2">
        <v>43497</v>
      </c>
      <c r="C1620" s="7">
        <v>0.910489292530406</v>
      </c>
      <c r="D1620" s="7">
        <v>0.12859898657119401</v>
      </c>
      <c r="E1620" s="7">
        <v>0.116558885852936</v>
      </c>
      <c r="F1620" s="7">
        <v>0.50749026379740603</v>
      </c>
      <c r="G1620" s="7">
        <v>0.24735186377846399</v>
      </c>
      <c r="H1620" s="9">
        <f t="shared" si="50"/>
        <v>0.24515787242413001</v>
      </c>
      <c r="I1620" s="9">
        <f t="shared" si="51"/>
        <v>0.20217129356717423</v>
      </c>
    </row>
    <row r="1621" spans="1:9" x14ac:dyDescent="0.3">
      <c r="A1621" s="3" t="s">
        <v>56</v>
      </c>
      <c r="B1621" s="2">
        <v>43525</v>
      </c>
      <c r="C1621" s="7">
        <v>1.0987378559854699</v>
      </c>
      <c r="D1621" s="7">
        <v>0.128677096131906</v>
      </c>
      <c r="E1621" s="7">
        <v>0.12032663925664</v>
      </c>
      <c r="F1621" s="7">
        <v>0.51664995382803702</v>
      </c>
      <c r="G1621" s="7">
        <v>0.234346310783417</v>
      </c>
      <c r="H1621" s="9">
        <f t="shared" si="50"/>
        <v>0.249003735388546</v>
      </c>
      <c r="I1621" s="9">
        <f t="shared" si="51"/>
        <v>0.19939826811830264</v>
      </c>
    </row>
    <row r="1622" spans="1:9" x14ac:dyDescent="0.3">
      <c r="A1622" s="3" t="s">
        <v>56</v>
      </c>
      <c r="B1622" s="2">
        <v>43556</v>
      </c>
      <c r="C1622" s="7">
        <v>1.0650631274237401</v>
      </c>
      <c r="D1622" s="7">
        <v>0.123765902660348</v>
      </c>
      <c r="E1622" s="7">
        <v>0.12839383729792</v>
      </c>
      <c r="F1622" s="7">
        <v>0.50935354564758195</v>
      </c>
      <c r="G1622" s="7">
        <v>0.23848671439415101</v>
      </c>
      <c r="H1622" s="9">
        <f t="shared" si="50"/>
        <v>0.25215973995826801</v>
      </c>
      <c r="I1622" s="9">
        <f t="shared" si="51"/>
        <v>0.19548586446226501</v>
      </c>
    </row>
    <row r="1623" spans="1:9" x14ac:dyDescent="0.3">
      <c r="A1623" s="3" t="s">
        <v>56</v>
      </c>
      <c r="B1623" s="2">
        <v>43586</v>
      </c>
      <c r="C1623" s="7">
        <v>1.06112157102046</v>
      </c>
      <c r="D1623" s="7">
        <v>0.12670830495068899</v>
      </c>
      <c r="E1623" s="7">
        <v>0.121196160585597</v>
      </c>
      <c r="F1623" s="7">
        <v>0.51958930262260095</v>
      </c>
      <c r="G1623" s="7">
        <v>0.23250623184111299</v>
      </c>
      <c r="H1623" s="9">
        <f t="shared" si="50"/>
        <v>0.24790446553628598</v>
      </c>
      <c r="I1623" s="9">
        <f t="shared" si="51"/>
        <v>0.19605256690714318</v>
      </c>
    </row>
    <row r="1624" spans="1:9" x14ac:dyDescent="0.3">
      <c r="A1624" s="3" t="s">
        <v>56</v>
      </c>
      <c r="B1624" s="2">
        <v>43617</v>
      </c>
      <c r="C1624" s="7">
        <v>1.0002337697343799</v>
      </c>
      <c r="D1624" s="7">
        <v>0.134063699096719</v>
      </c>
      <c r="E1624" s="7">
        <v>0.112808862500446</v>
      </c>
      <c r="F1624" s="7">
        <v>0.53758787999414703</v>
      </c>
      <c r="G1624" s="7">
        <v>0.21553955840868799</v>
      </c>
      <c r="H1624" s="9">
        <f t="shared" si="50"/>
        <v>0.246872561597165</v>
      </c>
      <c r="I1624" s="9">
        <f t="shared" si="51"/>
        <v>0.19960304311081187</v>
      </c>
    </row>
    <row r="1625" spans="1:9" x14ac:dyDescent="0.3">
      <c r="A1625" s="3" t="s">
        <v>56</v>
      </c>
      <c r="B1625" s="2">
        <v>43647</v>
      </c>
      <c r="C1625" s="7">
        <v>1.027304984216</v>
      </c>
      <c r="D1625" s="7">
        <v>0.13290159164361601</v>
      </c>
      <c r="E1625" s="7">
        <v>0.10399782076439899</v>
      </c>
      <c r="F1625" s="7">
        <v>0.54082585624688995</v>
      </c>
      <c r="G1625" s="7">
        <v>0.22227473134509501</v>
      </c>
      <c r="H1625" s="9">
        <f t="shared" si="50"/>
        <v>0.23689941240801499</v>
      </c>
      <c r="I1625" s="9">
        <f t="shared" si="51"/>
        <v>0.19726313965646111</v>
      </c>
    </row>
    <row r="1626" spans="1:9" x14ac:dyDescent="0.3">
      <c r="A1626" s="3" t="s">
        <v>56</v>
      </c>
      <c r="B1626" s="2">
        <v>43678</v>
      </c>
      <c r="C1626" s="7">
        <v>0.970384426954637</v>
      </c>
      <c r="D1626" s="7">
        <v>0.143645715514268</v>
      </c>
      <c r="E1626" s="7">
        <v>9.1876104723836297E-2</v>
      </c>
      <c r="F1626" s="7">
        <v>0.55491646472231804</v>
      </c>
      <c r="G1626" s="7">
        <v>0.20956171503957799</v>
      </c>
      <c r="H1626" s="9">
        <f t="shared" si="50"/>
        <v>0.23552182023810431</v>
      </c>
      <c r="I1626" s="9">
        <f t="shared" si="51"/>
        <v>0.20563053594687689</v>
      </c>
    </row>
    <row r="1627" spans="1:9" x14ac:dyDescent="0.3">
      <c r="A1627" s="3" t="s">
        <v>56</v>
      </c>
      <c r="B1627" s="2">
        <v>43709</v>
      </c>
      <c r="C1627" s="7">
        <v>0.95748993860419995</v>
      </c>
      <c r="D1627" s="7">
        <v>0.139516714479897</v>
      </c>
      <c r="E1627" s="7">
        <v>0.100565370547016</v>
      </c>
      <c r="F1627" s="7">
        <v>0.54712688153153799</v>
      </c>
      <c r="G1627" s="7">
        <v>0.21279103344154901</v>
      </c>
      <c r="H1627" s="9">
        <f t="shared" si="50"/>
        <v>0.240082085026913</v>
      </c>
      <c r="I1627" s="9">
        <f t="shared" si="51"/>
        <v>0.20318650795014997</v>
      </c>
    </row>
    <row r="1628" spans="1:9" x14ac:dyDescent="0.3">
      <c r="A1628" s="3" t="s">
        <v>56</v>
      </c>
      <c r="B1628" s="2">
        <v>43739</v>
      </c>
      <c r="C1628" s="7">
        <v>0.99628741239468899</v>
      </c>
      <c r="D1628" s="7">
        <v>0.143762433992492</v>
      </c>
      <c r="E1628" s="7">
        <v>9.61102240459418E-2</v>
      </c>
      <c r="F1628" s="7">
        <v>0.54011870521653405</v>
      </c>
      <c r="G1628" s="7">
        <v>0.22000863674503199</v>
      </c>
      <c r="H1628" s="9">
        <f t="shared" si="50"/>
        <v>0.2398726580384338</v>
      </c>
      <c r="I1628" s="9">
        <f t="shared" si="51"/>
        <v>0.21021552686592149</v>
      </c>
    </row>
    <row r="1629" spans="1:9" x14ac:dyDescent="0.3">
      <c r="A1629" s="3" t="s">
        <v>56</v>
      </c>
      <c r="B1629" s="2">
        <v>43770</v>
      </c>
      <c r="C1629" s="7">
        <v>0.97642185459236996</v>
      </c>
      <c r="D1629" s="7">
        <v>0.14643422067058401</v>
      </c>
      <c r="E1629" s="7">
        <v>9.9181920005219207E-2</v>
      </c>
      <c r="F1629" s="7">
        <v>0.56432111975647004</v>
      </c>
      <c r="G1629" s="7">
        <v>0.19006273956772701</v>
      </c>
      <c r="H1629" s="9">
        <f t="shared" si="50"/>
        <v>0.24561614067580323</v>
      </c>
      <c r="I1629" s="9">
        <f t="shared" si="51"/>
        <v>0.20602619824509472</v>
      </c>
    </row>
    <row r="1630" spans="1:9" x14ac:dyDescent="0.3">
      <c r="A1630" s="3" t="s">
        <v>56</v>
      </c>
      <c r="B1630" s="2">
        <v>43800</v>
      </c>
      <c r="C1630" s="7">
        <v>1.03076883992093</v>
      </c>
      <c r="D1630" s="7">
        <v>0.15308399973144701</v>
      </c>
      <c r="E1630" s="7">
        <v>9.7872599097493504E-2</v>
      </c>
      <c r="F1630" s="7">
        <v>0.560454083333079</v>
      </c>
      <c r="G1630" s="7">
        <v>0.188589317837981</v>
      </c>
      <c r="H1630" s="9">
        <f t="shared" si="50"/>
        <v>0.2509565988289405</v>
      </c>
      <c r="I1630" s="9">
        <f t="shared" si="51"/>
        <v>0.21454215740521793</v>
      </c>
    </row>
    <row r="1631" spans="1:9" x14ac:dyDescent="0.3">
      <c r="A1631" s="3" t="s">
        <v>56</v>
      </c>
      <c r="B1631" s="2">
        <v>43831</v>
      </c>
      <c r="C1631" s="7">
        <v>0.94466410461832895</v>
      </c>
      <c r="D1631" s="7">
        <v>0.13258113480897099</v>
      </c>
      <c r="E1631" s="7">
        <v>0.11343387373788499</v>
      </c>
      <c r="F1631" s="7">
        <v>0.51663422734168296</v>
      </c>
      <c r="G1631" s="7">
        <v>0.237350764111461</v>
      </c>
      <c r="H1631" s="9">
        <f t="shared" si="50"/>
        <v>0.24601500854685598</v>
      </c>
      <c r="I1631" s="9">
        <f t="shared" si="51"/>
        <v>0.20421749474591885</v>
      </c>
    </row>
    <row r="1632" spans="1:9" x14ac:dyDescent="0.3">
      <c r="A1632" s="3" t="s">
        <v>56</v>
      </c>
      <c r="B1632" s="2">
        <v>43862</v>
      </c>
      <c r="C1632" s="7">
        <v>0.92647360353527197</v>
      </c>
      <c r="D1632" s="7">
        <v>0.13194811523522801</v>
      </c>
      <c r="E1632" s="7">
        <v>0.101054020576111</v>
      </c>
      <c r="F1632" s="7">
        <v>0.53068344132964496</v>
      </c>
      <c r="G1632" s="7">
        <v>0.23631442285901599</v>
      </c>
      <c r="H1632" s="9">
        <f t="shared" si="50"/>
        <v>0.233002135811339</v>
      </c>
      <c r="I1632" s="9">
        <f t="shared" si="51"/>
        <v>0.19912742447591239</v>
      </c>
    </row>
    <row r="1633" spans="1:9" x14ac:dyDescent="0.3">
      <c r="A1633" s="3" t="s">
        <v>56</v>
      </c>
      <c r="B1633" s="2">
        <v>43891</v>
      </c>
      <c r="C1633" s="7">
        <v>0.82915334870513502</v>
      </c>
      <c r="D1633" s="7">
        <v>0.133712347369947</v>
      </c>
      <c r="E1633" s="7">
        <v>7.7071929446428794E-2</v>
      </c>
      <c r="F1633" s="7">
        <v>0.58873340386823803</v>
      </c>
      <c r="G1633" s="7">
        <v>0.20048231931538599</v>
      </c>
      <c r="H1633" s="9">
        <f t="shared" si="50"/>
        <v>0.21078427681637579</v>
      </c>
      <c r="I1633" s="9">
        <f t="shared" si="51"/>
        <v>0.18508288980976101</v>
      </c>
    </row>
    <row r="1634" spans="1:9" x14ac:dyDescent="0.3">
      <c r="A1634" s="3" t="s">
        <v>56</v>
      </c>
      <c r="B1634" s="2">
        <v>43922</v>
      </c>
      <c r="C1634" s="7">
        <v>0.56434413713961096</v>
      </c>
      <c r="D1634" s="7">
        <v>0.109304998281778</v>
      </c>
      <c r="E1634" s="7">
        <v>0.15295676618788501</v>
      </c>
      <c r="F1634" s="7">
        <v>0.50780667933051804</v>
      </c>
      <c r="G1634" s="7">
        <v>0.229931556199819</v>
      </c>
      <c r="H1634" s="9">
        <f t="shared" si="50"/>
        <v>0.26226176446966298</v>
      </c>
      <c r="I1634" s="9">
        <f t="shared" si="51"/>
        <v>0.17712352925275465</v>
      </c>
    </row>
    <row r="1635" spans="1:9" x14ac:dyDescent="0.3">
      <c r="A1635" s="3" t="s">
        <v>56</v>
      </c>
      <c r="B1635" s="2">
        <v>43952</v>
      </c>
      <c r="C1635" s="7">
        <v>0.62315738678385002</v>
      </c>
      <c r="D1635" s="7">
        <v>0.11845206984671</v>
      </c>
      <c r="E1635" s="7">
        <v>0.102244162987415</v>
      </c>
      <c r="F1635" s="7">
        <v>0.58723152912444698</v>
      </c>
      <c r="G1635" s="7">
        <v>0.19207223804142801</v>
      </c>
      <c r="H1635" s="9">
        <f t="shared" si="50"/>
        <v>0.22069623283412498</v>
      </c>
      <c r="I1635" s="9">
        <f t="shared" si="51"/>
        <v>0.16785436138717946</v>
      </c>
    </row>
    <row r="1636" spans="1:9" x14ac:dyDescent="0.3">
      <c r="A1636" s="3" t="s">
        <v>56</v>
      </c>
      <c r="B1636" s="2">
        <v>43983</v>
      </c>
      <c r="C1636" s="7">
        <v>0.79636094337334995</v>
      </c>
      <c r="D1636" s="7">
        <v>0.11195485678901</v>
      </c>
      <c r="E1636" s="7">
        <v>9.2913583648243495E-2</v>
      </c>
      <c r="F1636" s="7">
        <v>0.58805680175268105</v>
      </c>
      <c r="G1636" s="7">
        <v>0.20707475781006601</v>
      </c>
      <c r="H1636" s="9">
        <f t="shared" si="50"/>
        <v>0.2048684404372535</v>
      </c>
      <c r="I1636" s="9">
        <f t="shared" si="51"/>
        <v>0.15993284600751009</v>
      </c>
    </row>
    <row r="1637" spans="1:9" x14ac:dyDescent="0.3">
      <c r="A1637" s="3" t="s">
        <v>56</v>
      </c>
      <c r="B1637" s="2">
        <v>44013</v>
      </c>
      <c r="C1637" s="7">
        <v>0.88143420771213599</v>
      </c>
      <c r="D1637" s="7">
        <v>0.12707525005860901</v>
      </c>
      <c r="E1637" s="7">
        <v>7.0890304226037898E-2</v>
      </c>
      <c r="F1637" s="7">
        <v>0.58890289493846604</v>
      </c>
      <c r="G1637" s="7">
        <v>0.213131550776887</v>
      </c>
      <c r="H1637" s="9">
        <f t="shared" si="50"/>
        <v>0.19796555428464691</v>
      </c>
      <c r="I1637" s="9">
        <f t="shared" si="51"/>
        <v>0.17748481702486624</v>
      </c>
    </row>
    <row r="1638" spans="1:9" x14ac:dyDescent="0.3">
      <c r="A1638" s="3" t="s">
        <v>56</v>
      </c>
      <c r="B1638" s="2">
        <v>44044</v>
      </c>
      <c r="C1638" s="7">
        <v>0.87033403725527803</v>
      </c>
      <c r="D1638" s="7">
        <v>0.135122602936051</v>
      </c>
      <c r="E1638" s="7">
        <v>7.3832423640822195E-2</v>
      </c>
      <c r="F1638" s="7">
        <v>0.599903279646961</v>
      </c>
      <c r="G1638" s="7">
        <v>0.19114169377616599</v>
      </c>
      <c r="H1638" s="9">
        <f t="shared" si="50"/>
        <v>0.2089550265768732</v>
      </c>
      <c r="I1638" s="9">
        <f t="shared" si="51"/>
        <v>0.18383380250666284</v>
      </c>
    </row>
    <row r="1639" spans="1:9" x14ac:dyDescent="0.3">
      <c r="A1639" s="3" t="s">
        <v>56</v>
      </c>
      <c r="B1639" s="2">
        <v>44075</v>
      </c>
      <c r="C1639" s="7">
        <v>0.879150910505061</v>
      </c>
      <c r="D1639" s="7">
        <v>0.13044092736135299</v>
      </c>
      <c r="E1639" s="7">
        <v>7.4074069486698799E-2</v>
      </c>
      <c r="F1639" s="7">
        <v>0.58234136392541902</v>
      </c>
      <c r="G1639" s="7">
        <v>0.21314363922652901</v>
      </c>
      <c r="H1639" s="9">
        <f t="shared" si="50"/>
        <v>0.2045149968480518</v>
      </c>
      <c r="I1639" s="9">
        <f t="shared" si="51"/>
        <v>0.18300248049915846</v>
      </c>
    </row>
    <row r="1640" spans="1:9" x14ac:dyDescent="0.3">
      <c r="A1640" s="3" t="s">
        <v>56</v>
      </c>
      <c r="B1640" s="2">
        <v>44105</v>
      </c>
      <c r="C1640" s="7">
        <v>0.84554757628543997</v>
      </c>
      <c r="D1640" s="7">
        <v>0.13088536428915101</v>
      </c>
      <c r="E1640" s="7">
        <v>5.1234326669596403E-2</v>
      </c>
      <c r="F1640" s="7">
        <v>0.61868768348592895</v>
      </c>
      <c r="G1640" s="7">
        <v>0.19919262555532299</v>
      </c>
      <c r="H1640" s="9">
        <f t="shared" si="50"/>
        <v>0.18211969095874742</v>
      </c>
      <c r="I1640" s="9">
        <f t="shared" si="51"/>
        <v>0.17461322105650873</v>
      </c>
    </row>
    <row r="1641" spans="1:9" x14ac:dyDescent="0.3">
      <c r="A1641" s="3" t="s">
        <v>56</v>
      </c>
      <c r="B1641" s="2">
        <v>44136</v>
      </c>
      <c r="C1641" s="7">
        <v>0.70458496271749604</v>
      </c>
      <c r="D1641" s="7">
        <v>0.119879694670253</v>
      </c>
      <c r="E1641" s="7">
        <v>6.7031148055713002E-2</v>
      </c>
      <c r="F1641" s="7">
        <v>0.58386646570377798</v>
      </c>
      <c r="G1641" s="7">
        <v>0.22922269157025599</v>
      </c>
      <c r="H1641" s="9">
        <f t="shared" si="50"/>
        <v>0.186910842725966</v>
      </c>
      <c r="I1641" s="9">
        <f t="shared" si="51"/>
        <v>0.17034507812666241</v>
      </c>
    </row>
    <row r="1642" spans="1:9" x14ac:dyDescent="0.3">
      <c r="A1642" s="3" t="s">
        <v>56</v>
      </c>
      <c r="B1642" s="2">
        <v>44166</v>
      </c>
      <c r="C1642" s="7">
        <v>0.786525060524494</v>
      </c>
      <c r="D1642" s="7">
        <v>0.14163131345027699</v>
      </c>
      <c r="E1642" s="7">
        <v>6.0347658956155202E-2</v>
      </c>
      <c r="F1642" s="7">
        <v>0.61584214353045796</v>
      </c>
      <c r="G1642" s="7">
        <v>0.18217888406311</v>
      </c>
      <c r="H1642" s="9">
        <f t="shared" si="50"/>
        <v>0.2019789724064322</v>
      </c>
      <c r="I1642" s="9">
        <f t="shared" si="51"/>
        <v>0.18697858274112322</v>
      </c>
    </row>
    <row r="1643" spans="1:9" x14ac:dyDescent="0.3">
      <c r="A1643" s="3" t="s">
        <v>56</v>
      </c>
      <c r="B1643" s="2">
        <v>44197</v>
      </c>
      <c r="C1643" s="7">
        <v>0.60554005890253404</v>
      </c>
      <c r="D1643" s="7">
        <v>0.12018800016590001</v>
      </c>
      <c r="E1643" s="7">
        <v>6.7485992078841095E-2</v>
      </c>
      <c r="F1643" s="7">
        <v>0.56389267470793802</v>
      </c>
      <c r="G1643" s="7">
        <v>0.24843333304731999</v>
      </c>
      <c r="H1643" s="9">
        <f t="shared" si="50"/>
        <v>0.1876739922447411</v>
      </c>
      <c r="I1643" s="9">
        <f t="shared" si="51"/>
        <v>0.17569272832925115</v>
      </c>
    </row>
    <row r="1644" spans="1:9" x14ac:dyDescent="0.3">
      <c r="A1644" s="3" t="s">
        <v>56</v>
      </c>
      <c r="B1644" s="2">
        <v>44228</v>
      </c>
      <c r="C1644" s="7">
        <v>0.61164456331517902</v>
      </c>
      <c r="D1644" s="7">
        <v>0.11582891504506999</v>
      </c>
      <c r="E1644" s="7">
        <v>6.8170886858587298E-2</v>
      </c>
      <c r="F1644" s="7">
        <v>0.55809105787080204</v>
      </c>
      <c r="G1644" s="7">
        <v>0.25790914022554101</v>
      </c>
      <c r="H1644" s="9">
        <f t="shared" si="50"/>
        <v>0.18399980190365728</v>
      </c>
      <c r="I1644" s="9">
        <f t="shared" si="51"/>
        <v>0.17187339699090556</v>
      </c>
    </row>
    <row r="1645" spans="1:9" x14ac:dyDescent="0.3">
      <c r="A1645" s="3" t="s">
        <v>56</v>
      </c>
      <c r="B1645" s="2">
        <v>44256</v>
      </c>
      <c r="C1645" s="7">
        <v>0.746912793548279</v>
      </c>
      <c r="D1645" s="7">
        <v>0.115108883959906</v>
      </c>
      <c r="E1645" s="7">
        <v>6.6760589887207997E-2</v>
      </c>
      <c r="F1645" s="7">
        <v>0.56016983236321505</v>
      </c>
      <c r="G1645" s="7">
        <v>0.25796069378967101</v>
      </c>
      <c r="H1645" s="9">
        <f t="shared" si="50"/>
        <v>0.18186947384711399</v>
      </c>
      <c r="I1645" s="9">
        <f t="shared" si="51"/>
        <v>0.17046129424405901</v>
      </c>
    </row>
    <row r="1646" spans="1:9" x14ac:dyDescent="0.3">
      <c r="A1646" s="3" t="s">
        <v>56</v>
      </c>
      <c r="B1646" s="2">
        <v>44287</v>
      </c>
      <c r="C1646" s="7">
        <v>0.80682342854335698</v>
      </c>
      <c r="D1646" s="7">
        <v>0.122884853225552</v>
      </c>
      <c r="E1646" s="7">
        <v>6.09187547423597E-2</v>
      </c>
      <c r="F1646" s="7">
        <v>0.61200056103562195</v>
      </c>
      <c r="G1646" s="7">
        <v>0.20419583099646699</v>
      </c>
      <c r="H1646" s="9">
        <f t="shared" si="50"/>
        <v>0.1838036079679117</v>
      </c>
      <c r="I1646" s="9">
        <f t="shared" si="51"/>
        <v>0.16721634535241905</v>
      </c>
    </row>
    <row r="1647" spans="1:9" x14ac:dyDescent="0.3">
      <c r="A1647" s="3" t="s">
        <v>56</v>
      </c>
      <c r="B1647" s="2">
        <v>44317</v>
      </c>
      <c r="C1647" s="7">
        <v>0.89506022580153899</v>
      </c>
      <c r="D1647" s="7">
        <v>0.13012213150879701</v>
      </c>
      <c r="E1647" s="7">
        <v>6.1664284015989598E-2</v>
      </c>
      <c r="F1647" s="7">
        <v>0.618540070466152</v>
      </c>
      <c r="G1647" s="7">
        <v>0.18967351400906199</v>
      </c>
      <c r="H1647" s="9">
        <f t="shared" si="50"/>
        <v>0.19178641552478659</v>
      </c>
      <c r="I1647" s="9">
        <f t="shared" si="51"/>
        <v>0.17380619879772027</v>
      </c>
    </row>
    <row r="1648" spans="1:9" x14ac:dyDescent="0.3">
      <c r="A1648" s="3" t="s">
        <v>56</v>
      </c>
      <c r="B1648" s="2">
        <v>44348</v>
      </c>
      <c r="C1648" s="7">
        <v>0.82181163509904598</v>
      </c>
      <c r="D1648" s="7">
        <v>0.12919362896511799</v>
      </c>
      <c r="E1648" s="7">
        <v>6.5188337215348904E-2</v>
      </c>
      <c r="F1648" s="7">
        <v>0.61098435881749003</v>
      </c>
      <c r="G1648" s="7">
        <v>0.19463367500204301</v>
      </c>
      <c r="H1648" s="9">
        <f t="shared" si="50"/>
        <v>0.19438196618046688</v>
      </c>
      <c r="I1648" s="9">
        <f t="shared" si="51"/>
        <v>0.1745440030608725</v>
      </c>
    </row>
    <row r="1649" spans="1:9" x14ac:dyDescent="0.3">
      <c r="A1649" s="3" t="s">
        <v>56</v>
      </c>
      <c r="B1649" s="2">
        <v>44378</v>
      </c>
      <c r="C1649" s="7">
        <v>0.91409001431866199</v>
      </c>
      <c r="D1649" s="7">
        <v>0.12990243261229201</v>
      </c>
      <c r="E1649" s="7">
        <v>5.8811739067518E-2</v>
      </c>
      <c r="F1649" s="7">
        <v>0.62148700518728295</v>
      </c>
      <c r="G1649" s="7">
        <v>0.189798823132908</v>
      </c>
      <c r="H1649" s="9">
        <f t="shared" si="50"/>
        <v>0.18871417167981</v>
      </c>
      <c r="I1649" s="9">
        <f t="shared" si="51"/>
        <v>0.17288296331754147</v>
      </c>
    </row>
    <row r="1650" spans="1:9" x14ac:dyDescent="0.3">
      <c r="A1650" s="3" t="s">
        <v>56</v>
      </c>
      <c r="B1650" s="2">
        <v>44409</v>
      </c>
      <c r="C1650" s="7">
        <v>0.84699284051666401</v>
      </c>
      <c r="D1650" s="7">
        <v>0.13902362396702</v>
      </c>
      <c r="E1650" s="7">
        <v>6.1338398350698903E-2</v>
      </c>
      <c r="F1650" s="7">
        <v>0.62067159529431704</v>
      </c>
      <c r="G1650" s="7">
        <v>0.178966382387964</v>
      </c>
      <c r="H1650" s="9">
        <f t="shared" si="50"/>
        <v>0.20036202231771891</v>
      </c>
      <c r="I1650" s="9">
        <f t="shared" si="51"/>
        <v>0.18299920868554989</v>
      </c>
    </row>
    <row r="1651" spans="1:9" x14ac:dyDescent="0.3">
      <c r="A1651" s="3" t="s">
        <v>56</v>
      </c>
      <c r="B1651" s="2">
        <v>44440</v>
      </c>
      <c r="C1651" s="7">
        <v>0.89215995116372604</v>
      </c>
      <c r="D1651" s="7">
        <v>0.12523626325399401</v>
      </c>
      <c r="E1651" s="7">
        <v>7.7379884345638694E-2</v>
      </c>
      <c r="F1651" s="7">
        <v>0.59240535853975895</v>
      </c>
      <c r="G1651" s="7">
        <v>0.20497849386060801</v>
      </c>
      <c r="H1651" s="9">
        <f t="shared" si="50"/>
        <v>0.2026161475996327</v>
      </c>
      <c r="I1651" s="9">
        <f t="shared" si="51"/>
        <v>0.17451086928453874</v>
      </c>
    </row>
    <row r="1652" spans="1:9" x14ac:dyDescent="0.3">
      <c r="A1652" s="3" t="s">
        <v>57</v>
      </c>
      <c r="B1652" s="2">
        <v>43466</v>
      </c>
      <c r="C1652" s="7">
        <v>0.89225504127297295</v>
      </c>
      <c r="D1652" s="7">
        <v>0.122594531979208</v>
      </c>
      <c r="E1652" s="7">
        <v>0.16602742121534</v>
      </c>
      <c r="F1652" s="7">
        <v>0.46097048715130601</v>
      </c>
      <c r="G1652" s="7">
        <v>0.25040755965414502</v>
      </c>
      <c r="H1652" s="9">
        <f t="shared" si="50"/>
        <v>0.28862195319454798</v>
      </c>
      <c r="I1652" s="9">
        <f t="shared" si="51"/>
        <v>0.21007861670987138</v>
      </c>
    </row>
    <row r="1653" spans="1:9" x14ac:dyDescent="0.3">
      <c r="A1653" s="3" t="s">
        <v>57</v>
      </c>
      <c r="B1653" s="2">
        <v>43497</v>
      </c>
      <c r="C1653" s="7">
        <v>0.83641565841974697</v>
      </c>
      <c r="D1653" s="7">
        <v>0.12978318257763299</v>
      </c>
      <c r="E1653" s="7">
        <v>0.14910925968636199</v>
      </c>
      <c r="F1653" s="7">
        <v>0.49409334346757</v>
      </c>
      <c r="G1653" s="7">
        <v>0.22701421426843499</v>
      </c>
      <c r="H1653" s="9">
        <f t="shared" si="50"/>
        <v>0.27889244226399501</v>
      </c>
      <c r="I1653" s="9">
        <f t="shared" si="51"/>
        <v>0.20802703284949295</v>
      </c>
    </row>
    <row r="1654" spans="1:9" x14ac:dyDescent="0.3">
      <c r="A1654" s="3" t="s">
        <v>57</v>
      </c>
      <c r="B1654" s="2">
        <v>43525</v>
      </c>
      <c r="C1654" s="7">
        <v>1.00774754944286</v>
      </c>
      <c r="D1654" s="7">
        <v>0.12684481299258399</v>
      </c>
      <c r="E1654" s="7">
        <v>0.15398472496577401</v>
      </c>
      <c r="F1654" s="7">
        <v>0.48696893642842598</v>
      </c>
      <c r="G1654" s="7">
        <v>0.232201525613216</v>
      </c>
      <c r="H1654" s="9">
        <f t="shared" si="50"/>
        <v>0.28082953795835797</v>
      </c>
      <c r="I1654" s="9">
        <f t="shared" si="51"/>
        <v>0.20665032856014137</v>
      </c>
    </row>
    <row r="1655" spans="1:9" x14ac:dyDescent="0.3">
      <c r="A1655" s="3" t="s">
        <v>57</v>
      </c>
      <c r="B1655" s="2">
        <v>43556</v>
      </c>
      <c r="C1655" s="7">
        <v>0.97820424481170598</v>
      </c>
      <c r="D1655" s="7">
        <v>0.12706887582576101</v>
      </c>
      <c r="E1655" s="7">
        <v>0.15455404286657801</v>
      </c>
      <c r="F1655" s="7">
        <v>0.48063471129788099</v>
      </c>
      <c r="G1655" s="7">
        <v>0.23774237000977999</v>
      </c>
      <c r="H1655" s="9">
        <f t="shared" si="50"/>
        <v>0.28162291869233902</v>
      </c>
      <c r="I1655" s="9">
        <f t="shared" si="51"/>
        <v>0.20909680067415476</v>
      </c>
    </row>
    <row r="1656" spans="1:9" x14ac:dyDescent="0.3">
      <c r="A1656" s="3" t="s">
        <v>57</v>
      </c>
      <c r="B1656" s="2">
        <v>43586</v>
      </c>
      <c r="C1656" s="7">
        <v>1.02594050885195</v>
      </c>
      <c r="D1656" s="7">
        <v>0.130002478677752</v>
      </c>
      <c r="E1656" s="7">
        <v>0.148733966950793</v>
      </c>
      <c r="F1656" s="7">
        <v>0.480222429061895</v>
      </c>
      <c r="G1656" s="7">
        <v>0.24104112530956001</v>
      </c>
      <c r="H1656" s="9">
        <f t="shared" si="50"/>
        <v>0.27873644562854499</v>
      </c>
      <c r="I1656" s="9">
        <f t="shared" si="51"/>
        <v>0.21304026929890196</v>
      </c>
    </row>
    <row r="1657" spans="1:9" x14ac:dyDescent="0.3">
      <c r="A1657" s="3" t="s">
        <v>57</v>
      </c>
      <c r="B1657" s="2">
        <v>43617</v>
      </c>
      <c r="C1657" s="7">
        <v>1.0017013568559101</v>
      </c>
      <c r="D1657" s="7">
        <v>0.123980281206508</v>
      </c>
      <c r="E1657" s="7">
        <v>0.16068353705796101</v>
      </c>
      <c r="F1657" s="7">
        <v>0.468346861840921</v>
      </c>
      <c r="G1657" s="7">
        <v>0.24698931989461001</v>
      </c>
      <c r="H1657" s="9">
        <f t="shared" si="50"/>
        <v>0.28466381826446902</v>
      </c>
      <c r="I1657" s="9">
        <f t="shared" si="51"/>
        <v>0.20931048435269933</v>
      </c>
    </row>
    <row r="1658" spans="1:9" x14ac:dyDescent="0.3">
      <c r="A1658" s="3" t="s">
        <v>57</v>
      </c>
      <c r="B1658" s="2">
        <v>43647</v>
      </c>
      <c r="C1658" s="7">
        <v>0.98660841057150295</v>
      </c>
      <c r="D1658" s="7">
        <v>0.126644664731797</v>
      </c>
      <c r="E1658" s="7">
        <v>0.14427105206110299</v>
      </c>
      <c r="F1658" s="7">
        <v>0.48643550857082601</v>
      </c>
      <c r="G1658" s="7">
        <v>0.24264877463627399</v>
      </c>
      <c r="H1658" s="9">
        <f t="shared" si="50"/>
        <v>0.2709157167929</v>
      </c>
      <c r="I1658" s="9">
        <f t="shared" si="51"/>
        <v>0.20657113090049942</v>
      </c>
    </row>
    <row r="1659" spans="1:9" x14ac:dyDescent="0.3">
      <c r="A1659" s="3" t="s">
        <v>57</v>
      </c>
      <c r="B1659" s="2">
        <v>43678</v>
      </c>
      <c r="C1659" s="7">
        <v>0.956178141261669</v>
      </c>
      <c r="D1659" s="7">
        <v>0.14322977513038301</v>
      </c>
      <c r="E1659" s="7">
        <v>0.129711294067441</v>
      </c>
      <c r="F1659" s="7">
        <v>0.50775153799061801</v>
      </c>
      <c r="G1659" s="7">
        <v>0.21930739281155801</v>
      </c>
      <c r="H1659" s="9">
        <f t="shared" si="50"/>
        <v>0.27294106919782402</v>
      </c>
      <c r="I1659" s="9">
        <f t="shared" si="51"/>
        <v>0.22002133124789131</v>
      </c>
    </row>
    <row r="1660" spans="1:9" x14ac:dyDescent="0.3">
      <c r="A1660" s="3" t="s">
        <v>57</v>
      </c>
      <c r="B1660" s="2">
        <v>43709</v>
      </c>
      <c r="C1660" s="7">
        <v>0.97061508058245805</v>
      </c>
      <c r="D1660" s="7">
        <v>0.12832187154173699</v>
      </c>
      <c r="E1660" s="7">
        <v>0.14138212969653699</v>
      </c>
      <c r="F1660" s="7">
        <v>0.48807041480020702</v>
      </c>
      <c r="G1660" s="7">
        <v>0.242225583961519</v>
      </c>
      <c r="H1660" s="9">
        <f t="shared" si="50"/>
        <v>0.26970400123827398</v>
      </c>
      <c r="I1660" s="9">
        <f t="shared" si="51"/>
        <v>0.20818215020710101</v>
      </c>
    </row>
    <row r="1661" spans="1:9" x14ac:dyDescent="0.3">
      <c r="A1661" s="3" t="s">
        <v>57</v>
      </c>
      <c r="B1661" s="2">
        <v>43739</v>
      </c>
      <c r="C1661" s="7">
        <v>1.0094002685347401</v>
      </c>
      <c r="D1661" s="7">
        <v>0.133479899688633</v>
      </c>
      <c r="E1661" s="7">
        <v>0.14315058575130199</v>
      </c>
      <c r="F1661" s="7">
        <v>0.47477976983276798</v>
      </c>
      <c r="G1661" s="7">
        <v>0.248589744727298</v>
      </c>
      <c r="H1661" s="9">
        <f t="shared" si="50"/>
        <v>0.27663048543993496</v>
      </c>
      <c r="I1661" s="9">
        <f t="shared" si="51"/>
        <v>0.21944558611564605</v>
      </c>
    </row>
    <row r="1662" spans="1:9" x14ac:dyDescent="0.3">
      <c r="A1662" s="3" t="s">
        <v>57</v>
      </c>
      <c r="B1662" s="2">
        <v>43770</v>
      </c>
      <c r="C1662" s="7">
        <v>1.1452094683510201</v>
      </c>
      <c r="D1662" s="7">
        <v>0.13233844640592499</v>
      </c>
      <c r="E1662" s="7">
        <v>0.164544514785818</v>
      </c>
      <c r="F1662" s="7">
        <v>0.44933982273888501</v>
      </c>
      <c r="G1662" s="7">
        <v>0.25377721606937198</v>
      </c>
      <c r="H1662" s="9">
        <f t="shared" si="50"/>
        <v>0.29688296119174296</v>
      </c>
      <c r="I1662" s="9">
        <f t="shared" si="51"/>
        <v>0.22751141554676002</v>
      </c>
    </row>
    <row r="1663" spans="1:9" x14ac:dyDescent="0.3">
      <c r="A1663" s="3" t="s">
        <v>57</v>
      </c>
      <c r="B1663" s="2">
        <v>43800</v>
      </c>
      <c r="C1663" s="7">
        <v>1.1897242710434599</v>
      </c>
      <c r="D1663" s="7">
        <v>0.15176560887693299</v>
      </c>
      <c r="E1663" s="7">
        <v>0.154999675753417</v>
      </c>
      <c r="F1663" s="7">
        <v>0.46981637317861102</v>
      </c>
      <c r="G1663" s="7">
        <v>0.22341834219103801</v>
      </c>
      <c r="H1663" s="9">
        <f t="shared" si="50"/>
        <v>0.30676528463035002</v>
      </c>
      <c r="I1663" s="9">
        <f t="shared" si="51"/>
        <v>0.24416024475975134</v>
      </c>
    </row>
    <row r="1664" spans="1:9" x14ac:dyDescent="0.3">
      <c r="A1664" s="3" t="s">
        <v>57</v>
      </c>
      <c r="B1664" s="2">
        <v>43831</v>
      </c>
      <c r="C1664" s="7">
        <v>0.90499347389195794</v>
      </c>
      <c r="D1664" s="7">
        <v>0.12054303252179201</v>
      </c>
      <c r="E1664" s="7">
        <v>0.15158607953675399</v>
      </c>
      <c r="F1664" s="7">
        <v>0.47682200234182198</v>
      </c>
      <c r="G1664" s="7">
        <v>0.25104888559963301</v>
      </c>
      <c r="H1664" s="9">
        <f t="shared" si="50"/>
        <v>0.27212911205854601</v>
      </c>
      <c r="I1664" s="9">
        <f t="shared" si="51"/>
        <v>0.20179124235035534</v>
      </c>
    </row>
    <row r="1665" spans="1:9" x14ac:dyDescent="0.3">
      <c r="A1665" s="3" t="s">
        <v>57</v>
      </c>
      <c r="B1665" s="2">
        <v>43862</v>
      </c>
      <c r="C1665" s="7">
        <v>0.86828286148353295</v>
      </c>
      <c r="D1665" s="7">
        <v>0.125692928550907</v>
      </c>
      <c r="E1665" s="7">
        <v>0.13822103283849299</v>
      </c>
      <c r="F1665" s="7">
        <v>0.49736995030238101</v>
      </c>
      <c r="G1665" s="7">
        <v>0.238716088308219</v>
      </c>
      <c r="H1665" s="9">
        <f t="shared" si="50"/>
        <v>0.26391396138939999</v>
      </c>
      <c r="I1665" s="9">
        <f t="shared" si="51"/>
        <v>0.20173393860702746</v>
      </c>
    </row>
    <row r="1666" spans="1:9" x14ac:dyDescent="0.3">
      <c r="A1666" s="3" t="s">
        <v>57</v>
      </c>
      <c r="B1666" s="2">
        <v>43891</v>
      </c>
      <c r="C1666" s="7">
        <v>0.72721869190092803</v>
      </c>
      <c r="D1666" s="7">
        <v>9.5041456603340596E-2</v>
      </c>
      <c r="E1666" s="7">
        <v>0.10765960759441801</v>
      </c>
      <c r="F1666" s="7">
        <v>0.55445393911956597</v>
      </c>
      <c r="G1666" s="7">
        <v>0.24284499668267501</v>
      </c>
      <c r="H1666" s="9">
        <f t="shared" si="50"/>
        <v>0.2027010641977586</v>
      </c>
      <c r="I1666" s="9">
        <f t="shared" si="51"/>
        <v>0.14633122456173348</v>
      </c>
    </row>
    <row r="1667" spans="1:9" x14ac:dyDescent="0.3">
      <c r="A1667" s="3" t="s">
        <v>57</v>
      </c>
      <c r="B1667" s="2">
        <v>43922</v>
      </c>
      <c r="C1667" s="7">
        <v>0.62522921171124102</v>
      </c>
      <c r="D1667" s="7">
        <v>1.7054065940459301E-2</v>
      </c>
      <c r="E1667" s="7">
        <v>0.13880393967805901</v>
      </c>
      <c r="F1667" s="7">
        <v>0.34495634686481103</v>
      </c>
      <c r="G1667" s="7">
        <v>0.49918564751667099</v>
      </c>
      <c r="H1667" s="9">
        <f t="shared" ref="H1667:H1730" si="52">D1667+E1667</f>
        <v>0.15585800561851831</v>
      </c>
      <c r="I1667" s="9">
        <f t="shared" ref="I1667:I1730" si="53">D1667/(D1667+F1667)</f>
        <v>4.7109324310052048E-2</v>
      </c>
    </row>
    <row r="1668" spans="1:9" x14ac:dyDescent="0.3">
      <c r="A1668" s="3" t="s">
        <v>57</v>
      </c>
      <c r="B1668" s="2">
        <v>43952</v>
      </c>
      <c r="C1668" s="7">
        <v>0.63323179877726798</v>
      </c>
      <c r="D1668" s="7">
        <v>2.1529607763597001E-2</v>
      </c>
      <c r="E1668" s="7">
        <v>0.126404741656271</v>
      </c>
      <c r="F1668" s="7">
        <v>0.42646050826621501</v>
      </c>
      <c r="G1668" s="7">
        <v>0.425605142313917</v>
      </c>
      <c r="H1668" s="9">
        <f t="shared" si="52"/>
        <v>0.14793434941986799</v>
      </c>
      <c r="I1668" s="9">
        <f t="shared" si="53"/>
        <v>4.8058220467891502E-2</v>
      </c>
    </row>
    <row r="1669" spans="1:9" x14ac:dyDescent="0.3">
      <c r="A1669" s="3" t="s">
        <v>57</v>
      </c>
      <c r="B1669" s="2">
        <v>43983</v>
      </c>
      <c r="C1669" s="7">
        <v>0.72552840802351704</v>
      </c>
      <c r="D1669" s="7">
        <v>6.9247344326970703E-2</v>
      </c>
      <c r="E1669" s="7">
        <v>0.100967055829301</v>
      </c>
      <c r="F1669" s="7">
        <v>0.48876878567022702</v>
      </c>
      <c r="G1669" s="7">
        <v>0.34101681417350099</v>
      </c>
      <c r="H1669" s="9">
        <f t="shared" si="52"/>
        <v>0.17021440015627171</v>
      </c>
      <c r="I1669" s="9">
        <f t="shared" si="53"/>
        <v>0.12409559617446624</v>
      </c>
    </row>
    <row r="1670" spans="1:9" x14ac:dyDescent="0.3">
      <c r="A1670" s="3" t="s">
        <v>57</v>
      </c>
      <c r="B1670" s="2">
        <v>44013</v>
      </c>
      <c r="C1670" s="7">
        <v>0.82465420410231105</v>
      </c>
      <c r="D1670" s="7">
        <v>0.10123700219521201</v>
      </c>
      <c r="E1670" s="7">
        <v>9.2612947628308406E-2</v>
      </c>
      <c r="F1670" s="7">
        <v>0.52876308307022202</v>
      </c>
      <c r="G1670" s="7">
        <v>0.27738696710625799</v>
      </c>
      <c r="H1670" s="9">
        <f t="shared" si="52"/>
        <v>0.19384994982352041</v>
      </c>
      <c r="I1670" s="9">
        <f t="shared" si="53"/>
        <v>0.16069363252952329</v>
      </c>
    </row>
    <row r="1671" spans="1:9" x14ac:dyDescent="0.3">
      <c r="A1671" s="3" t="s">
        <v>57</v>
      </c>
      <c r="B1671" s="2">
        <v>44044</v>
      </c>
      <c r="C1671" s="7">
        <v>0.85140801882183503</v>
      </c>
      <c r="D1671" s="7">
        <v>0.117777995380294</v>
      </c>
      <c r="E1671" s="7">
        <v>8.9395567366597303E-2</v>
      </c>
      <c r="F1671" s="7">
        <v>0.533574455969693</v>
      </c>
      <c r="G1671" s="7">
        <v>0.25925198128341498</v>
      </c>
      <c r="H1671" s="9">
        <f t="shared" si="52"/>
        <v>0.2071735627468913</v>
      </c>
      <c r="I1671" s="9">
        <f t="shared" si="53"/>
        <v>0.18082068338913659</v>
      </c>
    </row>
    <row r="1672" spans="1:9" x14ac:dyDescent="0.3">
      <c r="A1672" s="3" t="s">
        <v>57</v>
      </c>
      <c r="B1672" s="2">
        <v>44075</v>
      </c>
      <c r="C1672" s="7">
        <v>0.77502980571371904</v>
      </c>
      <c r="D1672" s="7">
        <v>0.11654507312771099</v>
      </c>
      <c r="E1672" s="7">
        <v>7.4200163591834498E-2</v>
      </c>
      <c r="F1672" s="7">
        <v>0.56499343998672402</v>
      </c>
      <c r="G1672" s="7">
        <v>0.24426132329372999</v>
      </c>
      <c r="H1672" s="9">
        <f t="shared" si="52"/>
        <v>0.19074523671954549</v>
      </c>
      <c r="I1672" s="9">
        <f t="shared" si="53"/>
        <v>0.17100291602764092</v>
      </c>
    </row>
    <row r="1673" spans="1:9" x14ac:dyDescent="0.3">
      <c r="A1673" s="3" t="s">
        <v>57</v>
      </c>
      <c r="B1673" s="2">
        <v>44105</v>
      </c>
      <c r="C1673" s="7">
        <v>0.85301428243602195</v>
      </c>
      <c r="D1673" s="7">
        <v>0.124825220997431</v>
      </c>
      <c r="E1673" s="7">
        <v>8.1272642082631893E-2</v>
      </c>
      <c r="F1673" s="7">
        <v>0.54254593454401501</v>
      </c>
      <c r="G1673" s="7">
        <v>0.25135620237592199</v>
      </c>
      <c r="H1673" s="9">
        <f t="shared" si="52"/>
        <v>0.20609786308006289</v>
      </c>
      <c r="I1673" s="9">
        <f t="shared" si="53"/>
        <v>0.18704017990732436</v>
      </c>
    </row>
    <row r="1674" spans="1:9" x14ac:dyDescent="0.3">
      <c r="A1674" s="3" t="s">
        <v>57</v>
      </c>
      <c r="B1674" s="2">
        <v>44136</v>
      </c>
      <c r="C1674" s="7">
        <v>0.89832371907179898</v>
      </c>
      <c r="D1674" s="7">
        <v>3.6878222275696398E-2</v>
      </c>
      <c r="E1674" s="7">
        <v>0.212544261772108</v>
      </c>
      <c r="F1674" s="7">
        <v>0.36565637515419103</v>
      </c>
      <c r="G1674" s="7">
        <v>0.38492114079800499</v>
      </c>
      <c r="H1674" s="9">
        <f t="shared" si="52"/>
        <v>0.2494224840478044</v>
      </c>
      <c r="I1674" s="9">
        <f t="shared" si="53"/>
        <v>9.1615037592190487E-2</v>
      </c>
    </row>
    <row r="1675" spans="1:9" x14ac:dyDescent="0.3">
      <c r="A1675" s="3" t="s">
        <v>57</v>
      </c>
      <c r="B1675" s="2">
        <v>44166</v>
      </c>
      <c r="C1675" s="7">
        <v>1.05863199954471</v>
      </c>
      <c r="D1675" s="7">
        <v>0.106991454168094</v>
      </c>
      <c r="E1675" s="7">
        <v>0.17095443216916401</v>
      </c>
      <c r="F1675" s="7">
        <v>0.448422437885026</v>
      </c>
      <c r="G1675" s="7">
        <v>0.27363167577771502</v>
      </c>
      <c r="H1675" s="9">
        <f t="shared" si="52"/>
        <v>0.27794588633725803</v>
      </c>
      <c r="I1675" s="9">
        <f t="shared" si="53"/>
        <v>0.1926337380085936</v>
      </c>
    </row>
    <row r="1676" spans="1:9" x14ac:dyDescent="0.3">
      <c r="A1676" s="3" t="s">
        <v>57</v>
      </c>
      <c r="B1676" s="2">
        <v>44197</v>
      </c>
      <c r="C1676" s="7">
        <v>0.60894438758465896</v>
      </c>
      <c r="D1676" s="7">
        <v>2.4221604797613198E-2</v>
      </c>
      <c r="E1676" s="7">
        <v>0.15732531876050801</v>
      </c>
      <c r="F1676" s="7">
        <v>0.41833017677159801</v>
      </c>
      <c r="G1676" s="7">
        <v>0.40012289967028097</v>
      </c>
      <c r="H1676" s="9">
        <f t="shared" si="52"/>
        <v>0.18154692355812121</v>
      </c>
      <c r="I1676" s="9">
        <f t="shared" si="53"/>
        <v>5.4731685209192076E-2</v>
      </c>
    </row>
    <row r="1677" spans="1:9" x14ac:dyDescent="0.3">
      <c r="A1677" s="3" t="s">
        <v>57</v>
      </c>
      <c r="B1677" s="2">
        <v>44228</v>
      </c>
      <c r="C1677" s="7">
        <v>0.58699214350680895</v>
      </c>
      <c r="D1677" s="7">
        <v>2.6194748055647098E-2</v>
      </c>
      <c r="E1677" s="7">
        <v>0.14623705740843901</v>
      </c>
      <c r="F1677" s="7">
        <v>0.45037664370414798</v>
      </c>
      <c r="G1677" s="7">
        <v>0.37719155083176598</v>
      </c>
      <c r="H1677" s="9">
        <f t="shared" si="52"/>
        <v>0.1724318054640861</v>
      </c>
      <c r="I1677" s="9">
        <f t="shared" si="53"/>
        <v>5.4965003163366472E-2</v>
      </c>
    </row>
    <row r="1678" spans="1:9" x14ac:dyDescent="0.3">
      <c r="A1678" s="3" t="s">
        <v>57</v>
      </c>
      <c r="B1678" s="2">
        <v>44256</v>
      </c>
      <c r="C1678" s="7">
        <v>0.67025971995902001</v>
      </c>
      <c r="D1678" s="7">
        <v>3.0113321596218798E-2</v>
      </c>
      <c r="E1678" s="7">
        <v>0.111999590163783</v>
      </c>
      <c r="F1678" s="7">
        <v>0.49114425011044999</v>
      </c>
      <c r="G1678" s="7">
        <v>0.366742838129548</v>
      </c>
      <c r="H1678" s="9">
        <f t="shared" si="52"/>
        <v>0.14211291176000179</v>
      </c>
      <c r="I1678" s="9">
        <f t="shared" si="53"/>
        <v>5.777052119861522E-2</v>
      </c>
    </row>
    <row r="1679" spans="1:9" x14ac:dyDescent="0.3">
      <c r="A1679" s="3" t="s">
        <v>57</v>
      </c>
      <c r="B1679" s="2">
        <v>44287</v>
      </c>
      <c r="C1679" s="7">
        <v>0.712750547014116</v>
      </c>
      <c r="D1679" s="7">
        <v>0.101031776699429</v>
      </c>
      <c r="E1679" s="7">
        <v>4.1972308531475801E-2</v>
      </c>
      <c r="F1679" s="7">
        <v>0.59203194274743598</v>
      </c>
      <c r="G1679" s="7">
        <v>0.26496397202166</v>
      </c>
      <c r="H1679" s="9">
        <f t="shared" si="52"/>
        <v>0.1430040852309048</v>
      </c>
      <c r="I1679" s="9">
        <f t="shared" si="53"/>
        <v>0.14577559590056538</v>
      </c>
    </row>
    <row r="1680" spans="1:9" x14ac:dyDescent="0.3">
      <c r="A1680" s="3" t="s">
        <v>57</v>
      </c>
      <c r="B1680" s="2">
        <v>44317</v>
      </c>
      <c r="C1680" s="7">
        <v>0.77922126368604305</v>
      </c>
      <c r="D1680" s="7">
        <v>0.12951288732470501</v>
      </c>
      <c r="E1680" s="7">
        <v>2.8593765029367502E-2</v>
      </c>
      <c r="F1680" s="7">
        <v>0.62039170261181598</v>
      </c>
      <c r="G1680" s="7">
        <v>0.22150164503411099</v>
      </c>
      <c r="H1680" s="9">
        <f t="shared" si="52"/>
        <v>0.15810665235407251</v>
      </c>
      <c r="I1680" s="9">
        <f t="shared" si="53"/>
        <v>0.17270582026397277</v>
      </c>
    </row>
    <row r="1681" spans="1:9" x14ac:dyDescent="0.3">
      <c r="A1681" s="3" t="s">
        <v>57</v>
      </c>
      <c r="B1681" s="2">
        <v>44348</v>
      </c>
      <c r="C1681" s="7">
        <v>0.74450311815125503</v>
      </c>
      <c r="D1681" s="7">
        <v>0.127405782603672</v>
      </c>
      <c r="E1681" s="7">
        <v>3.9993707098982E-2</v>
      </c>
      <c r="F1681" s="7">
        <v>0.60613995296343004</v>
      </c>
      <c r="G1681" s="7">
        <v>0.22646055733391601</v>
      </c>
      <c r="H1681" s="9">
        <f t="shared" si="52"/>
        <v>0.167399489702654</v>
      </c>
      <c r="I1681" s="9">
        <f t="shared" si="53"/>
        <v>0.17368485211787779</v>
      </c>
    </row>
    <row r="1682" spans="1:9" x14ac:dyDescent="0.3">
      <c r="A1682" s="3" t="s">
        <v>57</v>
      </c>
      <c r="B1682" s="2">
        <v>44378</v>
      </c>
      <c r="C1682" s="7">
        <v>0.81521645527352404</v>
      </c>
      <c r="D1682" s="7">
        <v>0.13004303989611099</v>
      </c>
      <c r="E1682" s="7">
        <v>5.4571073969209002E-2</v>
      </c>
      <c r="F1682" s="7">
        <v>0.60229015171739897</v>
      </c>
      <c r="G1682" s="7">
        <v>0.213095734417281</v>
      </c>
      <c r="H1682" s="9">
        <f t="shared" si="52"/>
        <v>0.18461411386532001</v>
      </c>
      <c r="I1682" s="9">
        <f t="shared" si="53"/>
        <v>0.17757359817270363</v>
      </c>
    </row>
    <row r="1683" spans="1:9" x14ac:dyDescent="0.3">
      <c r="A1683" s="3" t="s">
        <v>57</v>
      </c>
      <c r="B1683" s="2">
        <v>44409</v>
      </c>
      <c r="C1683" s="7">
        <v>0.83202968515104503</v>
      </c>
      <c r="D1683" s="7">
        <v>0.138130314163773</v>
      </c>
      <c r="E1683" s="7">
        <v>6.4629648681811896E-2</v>
      </c>
      <c r="F1683" s="7">
        <v>0.58903879295527395</v>
      </c>
      <c r="G1683" s="7">
        <v>0.20820124419914099</v>
      </c>
      <c r="H1683" s="9">
        <f t="shared" si="52"/>
        <v>0.2027599628455849</v>
      </c>
      <c r="I1683" s="9">
        <f t="shared" si="53"/>
        <v>0.18995624650643925</v>
      </c>
    </row>
    <row r="1684" spans="1:9" x14ac:dyDescent="0.3">
      <c r="A1684" s="3" t="s">
        <v>57</v>
      </c>
      <c r="B1684" s="2">
        <v>44440</v>
      </c>
      <c r="C1684" s="7">
        <v>0.80347528664621803</v>
      </c>
      <c r="D1684" s="7">
        <v>0.12643004171979799</v>
      </c>
      <c r="E1684" s="7">
        <v>7.3969532190352405E-2</v>
      </c>
      <c r="F1684" s="7">
        <v>0.59113264200185101</v>
      </c>
      <c r="G1684" s="7">
        <v>0.20846778408799899</v>
      </c>
      <c r="H1684" s="9">
        <f t="shared" si="52"/>
        <v>0.2003995739101504</v>
      </c>
      <c r="I1684" s="9">
        <f t="shared" si="53"/>
        <v>0.17619372437828956</v>
      </c>
    </row>
    <row r="1685" spans="1:9" x14ac:dyDescent="0.3">
      <c r="A1685" s="3" t="s">
        <v>58</v>
      </c>
      <c r="B1685" s="2">
        <v>43466</v>
      </c>
      <c r="C1685" s="7">
        <v>0.87300023832110096</v>
      </c>
      <c r="D1685" s="7">
        <v>0.104899993322235</v>
      </c>
      <c r="E1685" s="7">
        <v>1.9829111149156899E-2</v>
      </c>
      <c r="F1685" s="7">
        <v>0.79403701632042201</v>
      </c>
      <c r="G1685" s="7">
        <v>8.1233879208186602E-2</v>
      </c>
      <c r="H1685" s="9">
        <f t="shared" si="52"/>
        <v>0.12472910447139191</v>
      </c>
      <c r="I1685" s="9">
        <f t="shared" si="53"/>
        <v>0.11669337472703963</v>
      </c>
    </row>
    <row r="1686" spans="1:9" x14ac:dyDescent="0.3">
      <c r="A1686" s="3" t="s">
        <v>58</v>
      </c>
      <c r="B1686" s="2">
        <v>43497</v>
      </c>
      <c r="C1686" s="7">
        <v>0.88235969721468499</v>
      </c>
      <c r="D1686" s="7">
        <v>0.105487814625325</v>
      </c>
      <c r="E1686" s="7">
        <v>1.8809317037367101E-2</v>
      </c>
      <c r="F1686" s="7">
        <v>0.799510231251776</v>
      </c>
      <c r="G1686" s="7">
        <v>7.6192637085532006E-2</v>
      </c>
      <c r="H1686" s="9">
        <f t="shared" si="52"/>
        <v>0.1242971316626921</v>
      </c>
      <c r="I1686" s="9">
        <f t="shared" si="53"/>
        <v>0.11656137281831244</v>
      </c>
    </row>
    <row r="1687" spans="1:9" x14ac:dyDescent="0.3">
      <c r="A1687" s="3" t="s">
        <v>58</v>
      </c>
      <c r="B1687" s="2">
        <v>43525</v>
      </c>
      <c r="C1687" s="7">
        <v>1.06474750936394</v>
      </c>
      <c r="D1687" s="7">
        <v>0.100801769606778</v>
      </c>
      <c r="E1687" s="7">
        <v>1.79669264502576E-2</v>
      </c>
      <c r="F1687" s="7">
        <v>0.806160122536563</v>
      </c>
      <c r="G1687" s="7">
        <v>7.5071181406401302E-2</v>
      </c>
      <c r="H1687" s="9">
        <f t="shared" si="52"/>
        <v>0.11876869605703561</v>
      </c>
      <c r="I1687" s="9">
        <f t="shared" si="53"/>
        <v>0.111142232634011</v>
      </c>
    </row>
    <row r="1688" spans="1:9" x14ac:dyDescent="0.3">
      <c r="A1688" s="3" t="s">
        <v>58</v>
      </c>
      <c r="B1688" s="2">
        <v>43556</v>
      </c>
      <c r="C1688" s="7">
        <v>1.0068622133379601</v>
      </c>
      <c r="D1688" s="7">
        <v>0.10025845875103701</v>
      </c>
      <c r="E1688" s="7">
        <v>1.8773516438271999E-2</v>
      </c>
      <c r="F1688" s="7">
        <v>0.79840407965253202</v>
      </c>
      <c r="G1688" s="7">
        <v>8.2563945158159194E-2</v>
      </c>
      <c r="H1688" s="9">
        <f t="shared" si="52"/>
        <v>0.119031975189309</v>
      </c>
      <c r="I1688" s="9">
        <f t="shared" si="53"/>
        <v>0.11156407935857809</v>
      </c>
    </row>
    <row r="1689" spans="1:9" x14ac:dyDescent="0.3">
      <c r="A1689" s="3" t="s">
        <v>58</v>
      </c>
      <c r="B1689" s="2">
        <v>43586</v>
      </c>
      <c r="C1689" s="7">
        <v>1.0280995165515401</v>
      </c>
      <c r="D1689" s="7">
        <v>9.9141840673345194E-2</v>
      </c>
      <c r="E1689" s="7">
        <v>1.7808219095936301E-2</v>
      </c>
      <c r="F1689" s="7">
        <v>0.801259665629664</v>
      </c>
      <c r="G1689" s="7">
        <v>8.1790274601054799E-2</v>
      </c>
      <c r="H1689" s="9">
        <f t="shared" si="52"/>
        <v>0.11695005976928149</v>
      </c>
      <c r="I1689" s="9">
        <f t="shared" si="53"/>
        <v>0.11010847936096334</v>
      </c>
    </row>
    <row r="1690" spans="1:9" x14ac:dyDescent="0.3">
      <c r="A1690" s="3" t="s">
        <v>58</v>
      </c>
      <c r="B1690" s="2">
        <v>43617</v>
      </c>
      <c r="C1690" s="7">
        <v>1.01794188215292</v>
      </c>
      <c r="D1690" s="7">
        <v>9.9370043947708098E-2</v>
      </c>
      <c r="E1690" s="7">
        <v>1.9340364461605201E-2</v>
      </c>
      <c r="F1690" s="7">
        <v>0.80267854266540095</v>
      </c>
      <c r="G1690" s="7">
        <v>7.8611048925286198E-2</v>
      </c>
      <c r="H1690" s="9">
        <f t="shared" si="52"/>
        <v>0.11871040840931329</v>
      </c>
      <c r="I1690" s="9">
        <f t="shared" si="53"/>
        <v>0.11016041200264988</v>
      </c>
    </row>
    <row r="1691" spans="1:9" x14ac:dyDescent="0.3">
      <c r="A1691" s="3" t="s">
        <v>58</v>
      </c>
      <c r="B1691" s="2">
        <v>43647</v>
      </c>
      <c r="C1691" s="7">
        <v>1.01727787408717</v>
      </c>
      <c r="D1691" s="7">
        <v>0.103549462917218</v>
      </c>
      <c r="E1691" s="7">
        <v>1.9512707601176502E-2</v>
      </c>
      <c r="F1691" s="7">
        <v>0.79637890924914301</v>
      </c>
      <c r="G1691" s="7">
        <v>8.0558920232462403E-2</v>
      </c>
      <c r="H1691" s="9">
        <f t="shared" si="52"/>
        <v>0.12306217051839451</v>
      </c>
      <c r="I1691" s="9">
        <f t="shared" si="53"/>
        <v>0.11506411634511265</v>
      </c>
    </row>
    <row r="1692" spans="1:9" x14ac:dyDescent="0.3">
      <c r="A1692" s="3" t="s">
        <v>58</v>
      </c>
      <c r="B1692" s="2">
        <v>43678</v>
      </c>
      <c r="C1692" s="7">
        <v>1.0275424807482201</v>
      </c>
      <c r="D1692" s="7">
        <v>0.102793216279047</v>
      </c>
      <c r="E1692" s="7">
        <v>1.6461311053485299E-2</v>
      </c>
      <c r="F1692" s="7">
        <v>0.80514477420600805</v>
      </c>
      <c r="G1692" s="7">
        <v>7.5600698461460003E-2</v>
      </c>
      <c r="H1692" s="9">
        <f t="shared" si="52"/>
        <v>0.11925452733253231</v>
      </c>
      <c r="I1692" s="9">
        <f t="shared" si="53"/>
        <v>0.11321611977502004</v>
      </c>
    </row>
    <row r="1693" spans="1:9" x14ac:dyDescent="0.3">
      <c r="A1693" s="3" t="s">
        <v>58</v>
      </c>
      <c r="B1693" s="2">
        <v>43709</v>
      </c>
      <c r="C1693" s="7">
        <v>0.95256483453649898</v>
      </c>
      <c r="D1693" s="7">
        <v>0.10329594608428901</v>
      </c>
      <c r="E1693" s="7">
        <v>1.8351687559761101E-2</v>
      </c>
      <c r="F1693" s="7">
        <v>0.80095040065098999</v>
      </c>
      <c r="G1693" s="7">
        <v>7.7401965704959302E-2</v>
      </c>
      <c r="H1693" s="9">
        <f t="shared" si="52"/>
        <v>0.12164763364405011</v>
      </c>
      <c r="I1693" s="9">
        <f t="shared" si="53"/>
        <v>0.11423429738724641</v>
      </c>
    </row>
    <row r="1694" spans="1:9" x14ac:dyDescent="0.3">
      <c r="A1694" s="3" t="s">
        <v>58</v>
      </c>
      <c r="B1694" s="2">
        <v>43739</v>
      </c>
      <c r="C1694" s="7">
        <v>0.98834526450973703</v>
      </c>
      <c r="D1694" s="7">
        <v>0.10561692027358401</v>
      </c>
      <c r="E1694" s="7">
        <v>1.7190947831456801E-2</v>
      </c>
      <c r="F1694" s="7">
        <v>0.79945788028905496</v>
      </c>
      <c r="G1694" s="7">
        <v>7.7734251605903804E-2</v>
      </c>
      <c r="H1694" s="9">
        <f t="shared" si="52"/>
        <v>0.12280786810504081</v>
      </c>
      <c r="I1694" s="9">
        <f t="shared" si="53"/>
        <v>0.1166941342394323</v>
      </c>
    </row>
    <row r="1695" spans="1:9" x14ac:dyDescent="0.3">
      <c r="A1695" s="3" t="s">
        <v>58</v>
      </c>
      <c r="B1695" s="2">
        <v>43770</v>
      </c>
      <c r="C1695" s="7">
        <v>1.0085758177377899</v>
      </c>
      <c r="D1695" s="7">
        <v>0.109880680033744</v>
      </c>
      <c r="E1695" s="7">
        <v>1.7974997166009001E-2</v>
      </c>
      <c r="F1695" s="7">
        <v>0.79817656726143105</v>
      </c>
      <c r="G1695" s="7">
        <v>7.3967755538816002E-2</v>
      </c>
      <c r="H1695" s="9">
        <f t="shared" si="52"/>
        <v>0.12785567719975299</v>
      </c>
      <c r="I1695" s="9">
        <f t="shared" si="53"/>
        <v>0.12100633562591452</v>
      </c>
    </row>
    <row r="1696" spans="1:9" x14ac:dyDescent="0.3">
      <c r="A1696" s="3" t="s">
        <v>58</v>
      </c>
      <c r="B1696" s="2">
        <v>43800</v>
      </c>
      <c r="C1696" s="7">
        <v>1.1326826714384399</v>
      </c>
      <c r="D1696" s="7">
        <v>0.12881484225126799</v>
      </c>
      <c r="E1696" s="7">
        <v>1.8225698298927801E-2</v>
      </c>
      <c r="F1696" s="7">
        <v>0.783843631123054</v>
      </c>
      <c r="G1696" s="7">
        <v>6.9115828326749798E-2</v>
      </c>
      <c r="H1696" s="9">
        <f t="shared" si="52"/>
        <v>0.1470405405501958</v>
      </c>
      <c r="I1696" s="9">
        <f t="shared" si="53"/>
        <v>0.14114243828253517</v>
      </c>
    </row>
    <row r="1697" spans="1:9" x14ac:dyDescent="0.3">
      <c r="A1697" s="3" t="s">
        <v>58</v>
      </c>
      <c r="B1697" s="2">
        <v>43831</v>
      </c>
      <c r="C1697" s="7">
        <v>0.91990842726334998</v>
      </c>
      <c r="D1697" s="7">
        <v>9.7340974031566899E-2</v>
      </c>
      <c r="E1697" s="7">
        <v>2.0694628870711902E-2</v>
      </c>
      <c r="F1697" s="7">
        <v>0.79497822902562398</v>
      </c>
      <c r="G1697" s="7">
        <v>8.6986168072096998E-2</v>
      </c>
      <c r="H1697" s="9">
        <f t="shared" si="52"/>
        <v>0.1180356029022788</v>
      </c>
      <c r="I1697" s="9">
        <f t="shared" si="53"/>
        <v>0.10908761539375733</v>
      </c>
    </row>
    <row r="1698" spans="1:9" x14ac:dyDescent="0.3">
      <c r="A1698" s="3" t="s">
        <v>58</v>
      </c>
      <c r="B1698" s="2">
        <v>43862</v>
      </c>
      <c r="C1698" s="7">
        <v>0.91064116041075904</v>
      </c>
      <c r="D1698" s="7">
        <v>9.8853209096173095E-2</v>
      </c>
      <c r="E1698" s="7">
        <v>1.8896998601152199E-2</v>
      </c>
      <c r="F1698" s="7">
        <v>0.80006484736269801</v>
      </c>
      <c r="G1698" s="7">
        <v>8.2184944939976995E-2</v>
      </c>
      <c r="H1698" s="9">
        <f t="shared" si="52"/>
        <v>0.11775020769732529</v>
      </c>
      <c r="I1698" s="9">
        <f t="shared" si="53"/>
        <v>0.10996909939220473</v>
      </c>
    </row>
    <row r="1699" spans="1:9" x14ac:dyDescent="0.3">
      <c r="A1699" s="3" t="s">
        <v>58</v>
      </c>
      <c r="B1699" s="2">
        <v>43891</v>
      </c>
      <c r="C1699" s="7">
        <v>0.90898296263637801</v>
      </c>
      <c r="D1699" s="7">
        <v>7.9076831630289904E-2</v>
      </c>
      <c r="E1699" s="7">
        <v>2.0584032819940201E-2</v>
      </c>
      <c r="F1699" s="7">
        <v>0.809221785052887</v>
      </c>
      <c r="G1699" s="7">
        <v>9.1117350496883007E-2</v>
      </c>
      <c r="H1699" s="9">
        <f t="shared" si="52"/>
        <v>9.9660864450230105E-2</v>
      </c>
      <c r="I1699" s="9">
        <f t="shared" si="53"/>
        <v>8.9020550235184792E-2</v>
      </c>
    </row>
    <row r="1700" spans="1:9" x14ac:dyDescent="0.3">
      <c r="A1700" s="3" t="s">
        <v>58</v>
      </c>
      <c r="B1700" s="2">
        <v>43922</v>
      </c>
      <c r="C1700" s="7">
        <v>0.59511598623664197</v>
      </c>
      <c r="D1700" s="7">
        <v>4.8714691719028001E-2</v>
      </c>
      <c r="E1700" s="7">
        <v>1.9586311858009301E-2</v>
      </c>
      <c r="F1700" s="7">
        <v>0.778911456359763</v>
      </c>
      <c r="G1700" s="7">
        <v>0.1527875400632</v>
      </c>
      <c r="H1700" s="9">
        <f t="shared" si="52"/>
        <v>6.8301003577037306E-2</v>
      </c>
      <c r="I1700" s="9">
        <f t="shared" si="53"/>
        <v>5.8860745074466043E-2</v>
      </c>
    </row>
    <row r="1701" spans="1:9" x14ac:dyDescent="0.3">
      <c r="A1701" s="3" t="s">
        <v>58</v>
      </c>
      <c r="B1701" s="2">
        <v>43952</v>
      </c>
      <c r="C1701" s="7">
        <v>0.72938312877698797</v>
      </c>
      <c r="D1701" s="7">
        <v>4.7567252347698402E-2</v>
      </c>
      <c r="E1701" s="7">
        <v>1.9553872736760201E-2</v>
      </c>
      <c r="F1701" s="7">
        <v>0.79918205357751804</v>
      </c>
      <c r="G1701" s="7">
        <v>0.13369682133802399</v>
      </c>
      <c r="H1701" s="9">
        <f t="shared" si="52"/>
        <v>6.712112508445861E-2</v>
      </c>
      <c r="I1701" s="9">
        <f t="shared" si="53"/>
        <v>5.6176310998829998E-2</v>
      </c>
    </row>
    <row r="1702" spans="1:9" x14ac:dyDescent="0.3">
      <c r="A1702" s="3" t="s">
        <v>58</v>
      </c>
      <c r="B1702" s="2">
        <v>43983</v>
      </c>
      <c r="C1702" s="7">
        <v>0.86567274158664798</v>
      </c>
      <c r="D1702" s="7">
        <v>6.1955292790752799E-2</v>
      </c>
      <c r="E1702" s="7">
        <v>1.72543083412861E-2</v>
      </c>
      <c r="F1702" s="7">
        <v>0.80871087021047905</v>
      </c>
      <c r="G1702" s="7">
        <v>0.112079528657482</v>
      </c>
      <c r="H1702" s="9">
        <f t="shared" si="52"/>
        <v>7.9209601132038898E-2</v>
      </c>
      <c r="I1702" s="9">
        <f t="shared" si="53"/>
        <v>7.1158493833261713E-2</v>
      </c>
    </row>
    <row r="1703" spans="1:9" x14ac:dyDescent="0.3">
      <c r="A1703" s="3" t="s">
        <v>58</v>
      </c>
      <c r="B1703" s="2">
        <v>44013</v>
      </c>
      <c r="C1703" s="7">
        <v>1.02822188604005</v>
      </c>
      <c r="D1703" s="7">
        <v>7.8401591404617901E-2</v>
      </c>
      <c r="E1703" s="7">
        <v>1.54014378382074E-2</v>
      </c>
      <c r="F1703" s="7">
        <v>0.80252330329878496</v>
      </c>
      <c r="G1703" s="7">
        <v>0.10367366745839</v>
      </c>
      <c r="H1703" s="9">
        <f t="shared" si="52"/>
        <v>9.3803029242825298E-2</v>
      </c>
      <c r="I1703" s="9">
        <f t="shared" si="53"/>
        <v>8.8999177882258404E-2</v>
      </c>
    </row>
    <row r="1704" spans="1:9" x14ac:dyDescent="0.3">
      <c r="A1704" s="3" t="s">
        <v>58</v>
      </c>
      <c r="B1704" s="2">
        <v>44044</v>
      </c>
      <c r="C1704" s="7">
        <v>1.03416159401246</v>
      </c>
      <c r="D1704" s="7">
        <v>8.9872352574588005E-2</v>
      </c>
      <c r="E1704" s="7">
        <v>1.4016646949789E-2</v>
      </c>
      <c r="F1704" s="7">
        <v>0.80161118134537801</v>
      </c>
      <c r="G1704" s="7">
        <v>9.4499819130245494E-2</v>
      </c>
      <c r="H1704" s="9">
        <f t="shared" si="52"/>
        <v>0.10388899952437701</v>
      </c>
      <c r="I1704" s="9">
        <f t="shared" si="53"/>
        <v>0.10081212849709953</v>
      </c>
    </row>
    <row r="1705" spans="1:9" x14ac:dyDescent="0.3">
      <c r="A1705" s="3" t="s">
        <v>58</v>
      </c>
      <c r="B1705" s="2">
        <v>44075</v>
      </c>
      <c r="C1705" s="7">
        <v>1.00750004103069</v>
      </c>
      <c r="D1705" s="7">
        <v>8.5850468000083793E-2</v>
      </c>
      <c r="E1705" s="7">
        <v>1.45741103578069E-2</v>
      </c>
      <c r="F1705" s="7">
        <v>0.80438655294987205</v>
      </c>
      <c r="G1705" s="7">
        <v>9.5188868692237597E-2</v>
      </c>
      <c r="H1705" s="9">
        <f t="shared" si="52"/>
        <v>0.10042457835789069</v>
      </c>
      <c r="I1705" s="9">
        <f t="shared" si="53"/>
        <v>9.6435517710187241E-2</v>
      </c>
    </row>
    <row r="1706" spans="1:9" x14ac:dyDescent="0.3">
      <c r="A1706" s="3" t="s">
        <v>58</v>
      </c>
      <c r="B1706" s="2">
        <v>44105</v>
      </c>
      <c r="C1706" s="7">
        <v>1.01814790543419</v>
      </c>
      <c r="D1706" s="7">
        <v>9.1548446829603794E-2</v>
      </c>
      <c r="E1706" s="7">
        <v>1.32874809652264E-2</v>
      </c>
      <c r="F1706" s="7">
        <v>0.79441183787519998</v>
      </c>
      <c r="G1706" s="7">
        <v>0.10075223432997001</v>
      </c>
      <c r="H1706" s="9">
        <f t="shared" si="52"/>
        <v>0.1048359277948302</v>
      </c>
      <c r="I1706" s="9">
        <f t="shared" si="53"/>
        <v>0.10333245000943483</v>
      </c>
    </row>
    <row r="1707" spans="1:9" x14ac:dyDescent="0.3">
      <c r="A1707" s="3" t="s">
        <v>58</v>
      </c>
      <c r="B1707" s="2">
        <v>44136</v>
      </c>
      <c r="C1707" s="7">
        <v>0.82369143599795003</v>
      </c>
      <c r="D1707" s="7">
        <v>6.46421100963782E-2</v>
      </c>
      <c r="E1707" s="7">
        <v>1.5673336174581502E-2</v>
      </c>
      <c r="F1707" s="7">
        <v>0.80573677953039602</v>
      </c>
      <c r="G1707" s="7">
        <v>0.113947774198645</v>
      </c>
      <c r="H1707" s="9">
        <f t="shared" si="52"/>
        <v>8.0315446270959698E-2</v>
      </c>
      <c r="I1707" s="9">
        <f t="shared" si="53"/>
        <v>7.4268931458226523E-2</v>
      </c>
    </row>
    <row r="1708" spans="1:9" x14ac:dyDescent="0.3">
      <c r="A1708" s="3" t="s">
        <v>58</v>
      </c>
      <c r="B1708" s="2">
        <v>44166</v>
      </c>
      <c r="C1708" s="7">
        <v>0.99256760342434203</v>
      </c>
      <c r="D1708" s="7">
        <v>9.8651736172863699E-2</v>
      </c>
      <c r="E1708" s="7">
        <v>1.16745614356036E-2</v>
      </c>
      <c r="F1708" s="7">
        <v>0.80367649377085004</v>
      </c>
      <c r="G1708" s="7">
        <v>8.5997208620682303E-2</v>
      </c>
      <c r="H1708" s="9">
        <f t="shared" si="52"/>
        <v>0.11032629760846729</v>
      </c>
      <c r="I1708" s="9">
        <f t="shared" si="53"/>
        <v>0.10933021144536006</v>
      </c>
    </row>
    <row r="1709" spans="1:9" x14ac:dyDescent="0.3">
      <c r="A1709" s="3" t="s">
        <v>58</v>
      </c>
      <c r="B1709" s="2">
        <v>44197</v>
      </c>
      <c r="C1709" s="7">
        <v>0.63785501903080699</v>
      </c>
      <c r="D1709" s="7">
        <v>5.4206181772765101E-2</v>
      </c>
      <c r="E1709" s="7">
        <v>1.0745380441356299E-2</v>
      </c>
      <c r="F1709" s="7">
        <v>0.81595666353849905</v>
      </c>
      <c r="G1709" s="7">
        <v>0.11909177424738</v>
      </c>
      <c r="H1709" s="9">
        <f t="shared" si="52"/>
        <v>6.4951562214121406E-2</v>
      </c>
      <c r="I1709" s="9">
        <f t="shared" si="53"/>
        <v>6.2294295906618627E-2</v>
      </c>
    </row>
    <row r="1710" spans="1:9" x14ac:dyDescent="0.3">
      <c r="A1710" s="3" t="s">
        <v>58</v>
      </c>
      <c r="B1710" s="2">
        <v>44228</v>
      </c>
      <c r="C1710" s="7">
        <v>0.648991936677768</v>
      </c>
      <c r="D1710" s="7">
        <v>5.3738247473686503E-2</v>
      </c>
      <c r="E1710" s="7">
        <v>1.4792318001531199E-2</v>
      </c>
      <c r="F1710" s="7">
        <v>0.80951833214837998</v>
      </c>
      <c r="G1710" s="7">
        <v>0.121951102376403</v>
      </c>
      <c r="H1710" s="9">
        <f t="shared" si="52"/>
        <v>6.85305654752177E-2</v>
      </c>
      <c r="I1710" s="9">
        <f t="shared" si="53"/>
        <v>6.2250608616517114E-2</v>
      </c>
    </row>
    <row r="1711" spans="1:9" x14ac:dyDescent="0.3">
      <c r="A1711" s="3" t="s">
        <v>58</v>
      </c>
      <c r="B1711" s="2">
        <v>44256</v>
      </c>
      <c r="C1711" s="7">
        <v>0.84205601990897305</v>
      </c>
      <c r="D1711" s="7">
        <v>5.3423751249523803E-2</v>
      </c>
      <c r="E1711" s="7">
        <v>1.37486791491868E-2</v>
      </c>
      <c r="F1711" s="7">
        <v>0.80724821639133604</v>
      </c>
      <c r="G1711" s="7">
        <v>0.125579353209954</v>
      </c>
      <c r="H1711" s="9">
        <f t="shared" si="52"/>
        <v>6.7172430398710598E-2</v>
      </c>
      <c r="I1711" s="9">
        <f t="shared" si="53"/>
        <v>6.2072140441567628E-2</v>
      </c>
    </row>
    <row r="1712" spans="1:9" x14ac:dyDescent="0.3">
      <c r="A1712" s="3" t="s">
        <v>58</v>
      </c>
      <c r="B1712" s="2">
        <v>44287</v>
      </c>
      <c r="C1712" s="7">
        <v>0.97886508359365199</v>
      </c>
      <c r="D1712" s="7">
        <v>8.1132893120275107E-2</v>
      </c>
      <c r="E1712" s="7">
        <v>1.0758342422507099E-2</v>
      </c>
      <c r="F1712" s="7">
        <v>0.80688944540040997</v>
      </c>
      <c r="G1712" s="7">
        <v>0.101219319056808</v>
      </c>
      <c r="H1712" s="9">
        <f t="shared" si="52"/>
        <v>9.189123554278221E-2</v>
      </c>
      <c r="I1712" s="9">
        <f t="shared" si="53"/>
        <v>9.1363572289668515E-2</v>
      </c>
    </row>
    <row r="1713" spans="1:9" x14ac:dyDescent="0.3">
      <c r="A1713" s="3" t="s">
        <v>58</v>
      </c>
      <c r="B1713" s="2">
        <v>44317</v>
      </c>
      <c r="C1713" s="7">
        <v>1.07284112574131</v>
      </c>
      <c r="D1713" s="7">
        <v>8.2108074444738194E-2</v>
      </c>
      <c r="E1713" s="7">
        <v>9.3399172895056396E-3</v>
      </c>
      <c r="F1713" s="7">
        <v>0.81447023442259603</v>
      </c>
      <c r="G1713" s="7">
        <v>9.4081773843160299E-2</v>
      </c>
      <c r="H1713" s="9">
        <f t="shared" si="52"/>
        <v>9.1447991734243839E-2</v>
      </c>
      <c r="I1713" s="9">
        <f t="shared" si="53"/>
        <v>9.1579367504961179E-2</v>
      </c>
    </row>
    <row r="1714" spans="1:9" x14ac:dyDescent="0.3">
      <c r="A1714" s="3" t="s">
        <v>58</v>
      </c>
      <c r="B1714" s="2">
        <v>44348</v>
      </c>
      <c r="C1714" s="7">
        <v>1.0749899190261001</v>
      </c>
      <c r="D1714" s="7">
        <v>8.2924502903931899E-2</v>
      </c>
      <c r="E1714" s="7">
        <v>1.1115779860904E-2</v>
      </c>
      <c r="F1714" s="7">
        <v>0.80185662171404304</v>
      </c>
      <c r="G1714" s="7">
        <v>0.104103095521121</v>
      </c>
      <c r="H1714" s="9">
        <f t="shared" si="52"/>
        <v>9.4040282764835892E-2</v>
      </c>
      <c r="I1714" s="9">
        <f t="shared" si="53"/>
        <v>9.3723182600370797E-2</v>
      </c>
    </row>
    <row r="1715" spans="1:9" x14ac:dyDescent="0.3">
      <c r="A1715" s="3" t="s">
        <v>58</v>
      </c>
      <c r="B1715" s="2">
        <v>44378</v>
      </c>
      <c r="C1715" s="7">
        <v>1.0942699881011699</v>
      </c>
      <c r="D1715" s="7">
        <v>8.5733964996214995E-2</v>
      </c>
      <c r="E1715" s="7">
        <v>1.05236402544135E-2</v>
      </c>
      <c r="F1715" s="7">
        <v>0.80915192049172202</v>
      </c>
      <c r="G1715" s="7">
        <v>9.4590474257649396E-2</v>
      </c>
      <c r="H1715" s="9">
        <f t="shared" si="52"/>
        <v>9.62576052506285E-2</v>
      </c>
      <c r="I1715" s="9">
        <f t="shared" si="53"/>
        <v>9.5804354931208355E-2</v>
      </c>
    </row>
    <row r="1716" spans="1:9" x14ac:dyDescent="0.3">
      <c r="A1716" s="3" t="s">
        <v>58</v>
      </c>
      <c r="B1716" s="2">
        <v>44409</v>
      </c>
      <c r="C1716" s="7">
        <v>1.0951683923650799</v>
      </c>
      <c r="D1716" s="7">
        <v>9.1514217421419505E-2</v>
      </c>
      <c r="E1716" s="7">
        <v>9.0696515033116404E-3</v>
      </c>
      <c r="F1716" s="7">
        <v>0.80569789454048801</v>
      </c>
      <c r="G1716" s="7">
        <v>9.3718236534781299E-2</v>
      </c>
      <c r="H1716" s="9">
        <f t="shared" si="52"/>
        <v>0.10058386892473115</v>
      </c>
      <c r="I1716" s="9">
        <f t="shared" si="53"/>
        <v>0.10199841955020875</v>
      </c>
    </row>
    <row r="1717" spans="1:9" x14ac:dyDescent="0.3">
      <c r="A1717" s="3" t="s">
        <v>58</v>
      </c>
      <c r="B1717" s="2">
        <v>44440</v>
      </c>
      <c r="C1717" s="7">
        <v>1.05268106908571</v>
      </c>
      <c r="D1717" s="7">
        <v>8.7877049937242394E-2</v>
      </c>
      <c r="E1717" s="7">
        <v>1.0091076903747101E-2</v>
      </c>
      <c r="F1717" s="7">
        <v>0.82020587646683296</v>
      </c>
      <c r="G1717" s="7">
        <v>8.1825996692177994E-2</v>
      </c>
      <c r="H1717" s="9">
        <f t="shared" si="52"/>
        <v>9.7968126840989489E-2</v>
      </c>
      <c r="I1717" s="9">
        <f t="shared" si="53"/>
        <v>9.6772053941403133E-2</v>
      </c>
    </row>
    <row r="1718" spans="1:9" x14ac:dyDescent="0.3">
      <c r="A1718" s="3" t="s">
        <v>59</v>
      </c>
      <c r="B1718" s="2">
        <v>43466</v>
      </c>
      <c r="C1718" s="7">
        <v>0.86935039107076595</v>
      </c>
      <c r="D1718" s="7">
        <v>6.20731265453974E-2</v>
      </c>
      <c r="E1718" s="7">
        <v>1.11116483646589E-2</v>
      </c>
      <c r="F1718" s="7">
        <v>0.79492017635458501</v>
      </c>
      <c r="G1718" s="7">
        <v>0.13189504873535901</v>
      </c>
      <c r="H1718" s="9">
        <f t="shared" si="52"/>
        <v>7.3184774910056302E-2</v>
      </c>
      <c r="I1718" s="9">
        <f t="shared" si="53"/>
        <v>7.243128544336104E-2</v>
      </c>
    </row>
    <row r="1719" spans="1:9" x14ac:dyDescent="0.3">
      <c r="A1719" s="3" t="s">
        <v>59</v>
      </c>
      <c r="B1719" s="2">
        <v>43497</v>
      </c>
      <c r="C1719" s="7">
        <v>0.86860711082362196</v>
      </c>
      <c r="D1719" s="7">
        <v>6.3206168379910402E-2</v>
      </c>
      <c r="E1719" s="7">
        <v>1.0305456206024801E-2</v>
      </c>
      <c r="F1719" s="7">
        <v>0.80414715066045495</v>
      </c>
      <c r="G1719" s="7">
        <v>0.12234122475361001</v>
      </c>
      <c r="H1719" s="9">
        <f t="shared" si="52"/>
        <v>7.3511624585935201E-2</v>
      </c>
      <c r="I1719" s="9">
        <f t="shared" si="53"/>
        <v>7.2872458077224325E-2</v>
      </c>
    </row>
    <row r="1720" spans="1:9" x14ac:dyDescent="0.3">
      <c r="A1720" s="3" t="s">
        <v>59</v>
      </c>
      <c r="B1720" s="2">
        <v>43525</v>
      </c>
      <c r="C1720" s="7">
        <v>1.0592627056791399</v>
      </c>
      <c r="D1720" s="7">
        <v>5.9833313423492102E-2</v>
      </c>
      <c r="E1720" s="7">
        <v>1.00595481772216E-2</v>
      </c>
      <c r="F1720" s="7">
        <v>0.79917993873392001</v>
      </c>
      <c r="G1720" s="7">
        <v>0.13092719966536601</v>
      </c>
      <c r="H1720" s="9">
        <f t="shared" si="52"/>
        <v>6.9892861600713702E-2</v>
      </c>
      <c r="I1720" s="9">
        <f t="shared" si="53"/>
        <v>6.9653539422378771E-2</v>
      </c>
    </row>
    <row r="1721" spans="1:9" x14ac:dyDescent="0.3">
      <c r="A1721" s="3" t="s">
        <v>59</v>
      </c>
      <c r="B1721" s="2">
        <v>43556</v>
      </c>
      <c r="C1721" s="7">
        <v>0.98347013105978998</v>
      </c>
      <c r="D1721" s="7">
        <v>6.17541600876262E-2</v>
      </c>
      <c r="E1721" s="7">
        <v>8.9359209730933906E-3</v>
      </c>
      <c r="F1721" s="7">
        <v>0.79577632090930395</v>
      </c>
      <c r="G1721" s="7">
        <v>0.133533598029977</v>
      </c>
      <c r="H1721" s="9">
        <f t="shared" si="52"/>
        <v>7.0690081060719584E-2</v>
      </c>
      <c r="I1721" s="9">
        <f t="shared" si="53"/>
        <v>7.2013953388377891E-2</v>
      </c>
    </row>
    <row r="1722" spans="1:9" x14ac:dyDescent="0.3">
      <c r="A1722" s="3" t="s">
        <v>59</v>
      </c>
      <c r="B1722" s="2">
        <v>43586</v>
      </c>
      <c r="C1722" s="7">
        <v>1.0195293146097599</v>
      </c>
      <c r="D1722" s="7">
        <v>6.9648126019630496E-2</v>
      </c>
      <c r="E1722" s="7">
        <v>8.3871923969585493E-3</v>
      </c>
      <c r="F1722" s="7">
        <v>0.80592898811713898</v>
      </c>
      <c r="G1722" s="7">
        <v>0.116035693466272</v>
      </c>
      <c r="H1722" s="9">
        <f t="shared" si="52"/>
        <v>7.8035318416589047E-2</v>
      </c>
      <c r="I1722" s="9">
        <f t="shared" si="53"/>
        <v>7.9545393426935909E-2</v>
      </c>
    </row>
    <row r="1723" spans="1:9" x14ac:dyDescent="0.3">
      <c r="A1723" s="3" t="s">
        <v>59</v>
      </c>
      <c r="B1723" s="2">
        <v>43617</v>
      </c>
      <c r="C1723" s="7">
        <v>0.97458655869432298</v>
      </c>
      <c r="D1723" s="7">
        <v>6.9308548209460197E-2</v>
      </c>
      <c r="E1723" s="7">
        <v>7.8820115730545998E-3</v>
      </c>
      <c r="F1723" s="7">
        <v>0.80480527766253096</v>
      </c>
      <c r="G1723" s="7">
        <v>0.118004162554954</v>
      </c>
      <c r="H1723" s="9">
        <f t="shared" si="52"/>
        <v>7.7190559782514795E-2</v>
      </c>
      <c r="I1723" s="9">
        <f t="shared" si="53"/>
        <v>7.9290072022736802E-2</v>
      </c>
    </row>
    <row r="1724" spans="1:9" x14ac:dyDescent="0.3">
      <c r="A1724" s="3" t="s">
        <v>59</v>
      </c>
      <c r="B1724" s="2">
        <v>43647</v>
      </c>
      <c r="C1724" s="7">
        <v>1.00057930305395</v>
      </c>
      <c r="D1724" s="7">
        <v>7.3904534072708902E-2</v>
      </c>
      <c r="E1724" s="7">
        <v>8.2685778254561696E-3</v>
      </c>
      <c r="F1724" s="7">
        <v>0.79777667309783096</v>
      </c>
      <c r="G1724" s="7">
        <v>0.12005021500400399</v>
      </c>
      <c r="H1724" s="9">
        <f t="shared" si="52"/>
        <v>8.2173111898165077E-2</v>
      </c>
      <c r="I1724" s="9">
        <f t="shared" si="53"/>
        <v>8.4783902032948E-2</v>
      </c>
    </row>
    <row r="1725" spans="1:9" x14ac:dyDescent="0.3">
      <c r="A1725" s="3" t="s">
        <v>59</v>
      </c>
      <c r="B1725" s="2">
        <v>43678</v>
      </c>
      <c r="C1725" s="7">
        <v>1.02034998325475</v>
      </c>
      <c r="D1725" s="7">
        <v>6.8639600383120197E-2</v>
      </c>
      <c r="E1725" s="7">
        <v>8.5782837497365896E-3</v>
      </c>
      <c r="F1725" s="7">
        <v>0.79153085903448905</v>
      </c>
      <c r="G1725" s="7">
        <v>0.13125125683265401</v>
      </c>
      <c r="H1725" s="9">
        <f t="shared" si="52"/>
        <v>7.7217884132856782E-2</v>
      </c>
      <c r="I1725" s="9">
        <f t="shared" si="53"/>
        <v>7.9797672230680447E-2</v>
      </c>
    </row>
    <row r="1726" spans="1:9" x14ac:dyDescent="0.3">
      <c r="A1726" s="3" t="s">
        <v>59</v>
      </c>
      <c r="B1726" s="2">
        <v>43709</v>
      </c>
      <c r="C1726" s="7">
        <v>0.96497620238853499</v>
      </c>
      <c r="D1726" s="7">
        <v>7.1082661193605998E-2</v>
      </c>
      <c r="E1726" s="7">
        <v>8.3291806853923803E-3</v>
      </c>
      <c r="F1726" s="7">
        <v>0.798211890986951</v>
      </c>
      <c r="G1726" s="7">
        <v>0.12237626713405</v>
      </c>
      <c r="H1726" s="9">
        <f t="shared" si="52"/>
        <v>7.9411841878998385E-2</v>
      </c>
      <c r="I1726" s="9">
        <f t="shared" si="53"/>
        <v>8.1770512670648554E-2</v>
      </c>
    </row>
    <row r="1727" spans="1:9" x14ac:dyDescent="0.3">
      <c r="A1727" s="3" t="s">
        <v>59</v>
      </c>
      <c r="B1727" s="2">
        <v>43739</v>
      </c>
      <c r="C1727" s="7">
        <v>0.99343971994653302</v>
      </c>
      <c r="D1727" s="7">
        <v>6.6759185485727804E-2</v>
      </c>
      <c r="E1727" s="7">
        <v>8.2039916385796205E-3</v>
      </c>
      <c r="F1727" s="7">
        <v>0.80547939565201598</v>
      </c>
      <c r="G1727" s="7">
        <v>0.119557427223676</v>
      </c>
      <c r="H1727" s="9">
        <f t="shared" si="52"/>
        <v>7.4963177124307417E-2</v>
      </c>
      <c r="I1727" s="9">
        <f t="shared" si="53"/>
        <v>7.653775805083908E-2</v>
      </c>
    </row>
    <row r="1728" spans="1:9" x14ac:dyDescent="0.3">
      <c r="A1728" s="3" t="s">
        <v>59</v>
      </c>
      <c r="B1728" s="2">
        <v>43770</v>
      </c>
      <c r="C1728" s="7">
        <v>1.05386481277458</v>
      </c>
      <c r="D1728" s="7">
        <v>7.1336710065426204E-2</v>
      </c>
      <c r="E1728" s="7">
        <v>1.01979838861018E-2</v>
      </c>
      <c r="F1728" s="7">
        <v>0.78654386096070705</v>
      </c>
      <c r="G1728" s="7">
        <v>0.13192144508776499</v>
      </c>
      <c r="H1728" s="9">
        <f t="shared" si="52"/>
        <v>8.1534693951528001E-2</v>
      </c>
      <c r="I1728" s="9">
        <f t="shared" si="53"/>
        <v>8.3154593395323675E-2</v>
      </c>
    </row>
    <row r="1729" spans="1:9" x14ac:dyDescent="0.3">
      <c r="A1729" s="3" t="s">
        <v>59</v>
      </c>
      <c r="B1729" s="2">
        <v>43800</v>
      </c>
      <c r="C1729" s="7">
        <v>1.1919837666442501</v>
      </c>
      <c r="D1729" s="7">
        <v>8.9183876535785397E-2</v>
      </c>
      <c r="E1729" s="7">
        <v>9.0990149676907096E-3</v>
      </c>
      <c r="F1729" s="7">
        <v>0.78259510566181401</v>
      </c>
      <c r="G1729" s="7">
        <v>0.119122002834709</v>
      </c>
      <c r="H1729" s="9">
        <f t="shared" si="52"/>
        <v>9.8282891503476105E-2</v>
      </c>
      <c r="I1729" s="9">
        <f t="shared" si="53"/>
        <v>0.10230101706623936</v>
      </c>
    </row>
    <row r="1730" spans="1:9" x14ac:dyDescent="0.3">
      <c r="A1730" s="3" t="s">
        <v>59</v>
      </c>
      <c r="B1730" s="2">
        <v>43831</v>
      </c>
      <c r="C1730" s="7">
        <v>0.92427302043467696</v>
      </c>
      <c r="D1730" s="7">
        <v>5.7961752949167999E-2</v>
      </c>
      <c r="E1730" s="7">
        <v>8.8139516133815803E-3</v>
      </c>
      <c r="F1730" s="7">
        <v>0.77945882899735297</v>
      </c>
      <c r="G1730" s="7">
        <v>0.153765466440098</v>
      </c>
      <c r="H1730" s="9">
        <f t="shared" si="52"/>
        <v>6.6775704562549582E-2</v>
      </c>
      <c r="I1730" s="9">
        <f t="shared" si="53"/>
        <v>6.9214626674735255E-2</v>
      </c>
    </row>
    <row r="1731" spans="1:9" x14ac:dyDescent="0.3">
      <c r="A1731" s="3" t="s">
        <v>59</v>
      </c>
      <c r="B1731" s="2">
        <v>43862</v>
      </c>
      <c r="C1731" s="7">
        <v>0.92641262163256299</v>
      </c>
      <c r="D1731" s="7">
        <v>6.0333222112081801E-2</v>
      </c>
      <c r="E1731" s="7">
        <v>8.5596464803426708E-3</v>
      </c>
      <c r="F1731" s="7">
        <v>0.78721567093042499</v>
      </c>
      <c r="G1731" s="7">
        <v>0.14389146047715101</v>
      </c>
      <c r="H1731" s="9">
        <f t="shared" ref="H1731:H1794" si="54">D1731+E1731</f>
        <v>6.8892868592424467E-2</v>
      </c>
      <c r="I1731" s="9">
        <f t="shared" ref="I1731:I1794" si="55">D1731/(D1731+F1731)</f>
        <v>7.118553585209618E-2</v>
      </c>
    </row>
    <row r="1732" spans="1:9" x14ac:dyDescent="0.3">
      <c r="A1732" s="3" t="s">
        <v>59</v>
      </c>
      <c r="B1732" s="2">
        <v>43891</v>
      </c>
      <c r="C1732" s="7">
        <v>0.89037580798072502</v>
      </c>
      <c r="D1732" s="7">
        <v>4.2278353102846097E-2</v>
      </c>
      <c r="E1732" s="7">
        <v>4.72397860176638E-3</v>
      </c>
      <c r="F1732" s="7">
        <v>0.80404732484530494</v>
      </c>
      <c r="G1732" s="7">
        <v>0.14895034345008301</v>
      </c>
      <c r="H1732" s="9">
        <f t="shared" si="54"/>
        <v>4.7002331704612474E-2</v>
      </c>
      <c r="I1732" s="9">
        <f t="shared" si="55"/>
        <v>4.995518179874512E-2</v>
      </c>
    </row>
    <row r="1733" spans="1:9" x14ac:dyDescent="0.3">
      <c r="A1733" s="3" t="s">
        <v>59</v>
      </c>
      <c r="B1733" s="2">
        <v>43922</v>
      </c>
      <c r="C1733" s="7">
        <v>0.60144595662149503</v>
      </c>
      <c r="D1733" s="7">
        <v>1.24639423844652E-2</v>
      </c>
      <c r="E1733" s="7">
        <v>3.28197443284734E-3</v>
      </c>
      <c r="F1733" s="7">
        <v>0.74650730876860605</v>
      </c>
      <c r="G1733" s="7">
        <v>0.23774677441408201</v>
      </c>
      <c r="H1733" s="9">
        <f t="shared" si="54"/>
        <v>1.5745916817312539E-2</v>
      </c>
      <c r="I1733" s="9">
        <f t="shared" si="55"/>
        <v>1.642215349465383E-2</v>
      </c>
    </row>
    <row r="1734" spans="1:9" x14ac:dyDescent="0.3">
      <c r="A1734" s="3" t="s">
        <v>59</v>
      </c>
      <c r="B1734" s="2">
        <v>43952</v>
      </c>
      <c r="C1734" s="7">
        <v>0.77496052272744298</v>
      </c>
      <c r="D1734" s="7">
        <v>1.26865548540192E-2</v>
      </c>
      <c r="E1734" s="7">
        <v>3.9591880679413103E-3</v>
      </c>
      <c r="F1734" s="7">
        <v>0.73675943621560203</v>
      </c>
      <c r="G1734" s="7">
        <v>0.246594820862438</v>
      </c>
      <c r="H1734" s="9">
        <f t="shared" si="54"/>
        <v>1.664574292196051E-2</v>
      </c>
      <c r="I1734" s="9">
        <f t="shared" si="55"/>
        <v>1.6927910757001646E-2</v>
      </c>
    </row>
    <row r="1735" spans="1:9" x14ac:dyDescent="0.3">
      <c r="A1735" s="3" t="s">
        <v>59</v>
      </c>
      <c r="B1735" s="2">
        <v>43983</v>
      </c>
      <c r="C1735" s="7">
        <v>0.93077864851156</v>
      </c>
      <c r="D1735" s="7">
        <v>3.0807201790623798E-2</v>
      </c>
      <c r="E1735" s="7">
        <v>3.9690965140763198E-3</v>
      </c>
      <c r="F1735" s="7">
        <v>0.73160038491274704</v>
      </c>
      <c r="G1735" s="7">
        <v>0.23362331678255299</v>
      </c>
      <c r="H1735" s="9">
        <f t="shared" si="54"/>
        <v>3.4776298304700116E-2</v>
      </c>
      <c r="I1735" s="9">
        <f t="shared" si="55"/>
        <v>4.0407784927525815E-2</v>
      </c>
    </row>
    <row r="1736" spans="1:9" x14ac:dyDescent="0.3">
      <c r="A1736" s="3" t="s">
        <v>59</v>
      </c>
      <c r="B1736" s="2">
        <v>44013</v>
      </c>
      <c r="C1736" s="7">
        <v>1.05769270809778</v>
      </c>
      <c r="D1736" s="7">
        <v>4.4592927780372098E-2</v>
      </c>
      <c r="E1736" s="7">
        <v>2.99138552180802E-3</v>
      </c>
      <c r="F1736" s="7">
        <v>0.76442706562728602</v>
      </c>
      <c r="G1736" s="7">
        <v>0.18798862107053399</v>
      </c>
      <c r="H1736" s="9">
        <f t="shared" si="54"/>
        <v>4.7584313302180117E-2</v>
      </c>
      <c r="I1736" s="9">
        <f t="shared" si="55"/>
        <v>5.5119685723146412E-2</v>
      </c>
    </row>
    <row r="1737" spans="1:9" x14ac:dyDescent="0.3">
      <c r="A1737" s="3" t="s">
        <v>59</v>
      </c>
      <c r="B1737" s="2">
        <v>44044</v>
      </c>
      <c r="C1737" s="7">
        <v>1.07901538529323</v>
      </c>
      <c r="D1737" s="7">
        <v>4.9386111173300003E-2</v>
      </c>
      <c r="E1737" s="7">
        <v>3.61133107537973E-3</v>
      </c>
      <c r="F1737" s="7">
        <v>0.758588015648478</v>
      </c>
      <c r="G1737" s="7">
        <v>0.188414542102842</v>
      </c>
      <c r="H1737" s="9">
        <f t="shared" si="54"/>
        <v>5.2997442248679735E-2</v>
      </c>
      <c r="I1737" s="9">
        <f t="shared" si="55"/>
        <v>6.1123381967147485E-2</v>
      </c>
    </row>
    <row r="1738" spans="1:9" x14ac:dyDescent="0.3">
      <c r="A1738" s="3" t="s">
        <v>59</v>
      </c>
      <c r="B1738" s="2">
        <v>44075</v>
      </c>
      <c r="C1738" s="7">
        <v>1.04440371117084</v>
      </c>
      <c r="D1738" s="7">
        <v>4.8488851404825201E-2</v>
      </c>
      <c r="E1738" s="7">
        <v>3.2089854806921598E-3</v>
      </c>
      <c r="F1738" s="7">
        <v>0.75195845045145604</v>
      </c>
      <c r="G1738" s="7">
        <v>0.196343712663026</v>
      </c>
      <c r="H1738" s="9">
        <f t="shared" si="54"/>
        <v>5.1697836885517358E-2</v>
      </c>
      <c r="I1738" s="9">
        <f t="shared" si="55"/>
        <v>6.057719389193629E-2</v>
      </c>
    </row>
    <row r="1739" spans="1:9" x14ac:dyDescent="0.3">
      <c r="A1739" s="3" t="s">
        <v>59</v>
      </c>
      <c r="B1739" s="2">
        <v>44105</v>
      </c>
      <c r="C1739" s="7">
        <v>1.1110753747061</v>
      </c>
      <c r="D1739" s="7">
        <v>5.1170926606103298E-2</v>
      </c>
      <c r="E1739" s="7">
        <v>3.8696039411238899E-3</v>
      </c>
      <c r="F1739" s="7">
        <v>0.74812610897093601</v>
      </c>
      <c r="G1739" s="7">
        <v>0.196833360481837</v>
      </c>
      <c r="H1739" s="9">
        <f t="shared" si="54"/>
        <v>5.5040530547227184E-2</v>
      </c>
      <c r="I1739" s="9">
        <f t="shared" si="55"/>
        <v>6.4019912909049251E-2</v>
      </c>
    </row>
    <row r="1740" spans="1:9" x14ac:dyDescent="0.3">
      <c r="A1740" s="3" t="s">
        <v>59</v>
      </c>
      <c r="B1740" s="2">
        <v>44136</v>
      </c>
      <c r="C1740" s="7">
        <v>0.91743325182922497</v>
      </c>
      <c r="D1740" s="7">
        <v>2.5753016347898401E-2</v>
      </c>
      <c r="E1740" s="7">
        <v>5.6231336038484398E-3</v>
      </c>
      <c r="F1740" s="7">
        <v>0.69378016881843696</v>
      </c>
      <c r="G1740" s="7">
        <v>0.27484368122981601</v>
      </c>
      <c r="H1740" s="9">
        <f t="shared" si="54"/>
        <v>3.137614995174684E-2</v>
      </c>
      <c r="I1740" s="9">
        <f t="shared" si="55"/>
        <v>3.579128368060612E-2</v>
      </c>
    </row>
    <row r="1741" spans="1:9" x14ac:dyDescent="0.3">
      <c r="A1741" s="3" t="s">
        <v>59</v>
      </c>
      <c r="B1741" s="2">
        <v>44166</v>
      </c>
      <c r="C1741" s="7">
        <v>1.16428397413082</v>
      </c>
      <c r="D1741" s="7">
        <v>6.7837775848172105E-2</v>
      </c>
      <c r="E1741" s="7">
        <v>4.31422039675846E-3</v>
      </c>
      <c r="F1741" s="7">
        <v>0.72978709735178104</v>
      </c>
      <c r="G1741" s="7">
        <v>0.19806090640328899</v>
      </c>
      <c r="H1741" s="9">
        <f t="shared" si="54"/>
        <v>7.2151996244930572E-2</v>
      </c>
      <c r="I1741" s="9">
        <f t="shared" si="55"/>
        <v>8.5049724660687887E-2</v>
      </c>
    </row>
    <row r="1742" spans="1:9" x14ac:dyDescent="0.3">
      <c r="A1742" s="3" t="s">
        <v>59</v>
      </c>
      <c r="B1742" s="2">
        <v>44197</v>
      </c>
      <c r="C1742" s="7">
        <v>0.81282215578328199</v>
      </c>
      <c r="D1742" s="7">
        <v>1.45744639370458E-2</v>
      </c>
      <c r="E1742" s="7">
        <v>3.9914750810600801E-3</v>
      </c>
      <c r="F1742" s="7">
        <v>0.64038276455841503</v>
      </c>
      <c r="G1742" s="7">
        <v>0.34105129642347898</v>
      </c>
      <c r="H1742" s="9">
        <f t="shared" si="54"/>
        <v>1.8565939018105881E-2</v>
      </c>
      <c r="I1742" s="9">
        <f t="shared" si="55"/>
        <v>2.2252543071439371E-2</v>
      </c>
    </row>
    <row r="1743" spans="1:9" x14ac:dyDescent="0.3">
      <c r="A1743" s="3" t="s">
        <v>59</v>
      </c>
      <c r="B1743" s="2">
        <v>44228</v>
      </c>
      <c r="C1743" s="7">
        <v>0.81253381637870103</v>
      </c>
      <c r="D1743" s="7">
        <v>1.5401599939149699E-2</v>
      </c>
      <c r="E1743" s="7">
        <v>4.5398311844252401E-3</v>
      </c>
      <c r="F1743" s="7">
        <v>0.66380537954025398</v>
      </c>
      <c r="G1743" s="7">
        <v>0.31625318933617103</v>
      </c>
      <c r="H1743" s="9">
        <f t="shared" si="54"/>
        <v>1.9941431123574938E-2</v>
      </c>
      <c r="I1743" s="9">
        <f t="shared" si="55"/>
        <v>2.2675856409712789E-2</v>
      </c>
    </row>
    <row r="1744" spans="1:9" x14ac:dyDescent="0.3">
      <c r="A1744" s="3" t="s">
        <v>59</v>
      </c>
      <c r="B1744" s="2">
        <v>44256</v>
      </c>
      <c r="C1744" s="7">
        <v>0.99048562572260901</v>
      </c>
      <c r="D1744" s="7">
        <v>1.6308802390528E-2</v>
      </c>
      <c r="E1744" s="7">
        <v>4.21876512717528E-3</v>
      </c>
      <c r="F1744" s="7">
        <v>0.68722484930304095</v>
      </c>
      <c r="G1744" s="7">
        <v>0.29224758317925598</v>
      </c>
      <c r="H1744" s="9">
        <f t="shared" si="54"/>
        <v>2.052756751770328E-2</v>
      </c>
      <c r="I1744" s="9">
        <f t="shared" si="55"/>
        <v>2.3181268374681045E-2</v>
      </c>
    </row>
    <row r="1745" spans="1:9" x14ac:dyDescent="0.3">
      <c r="A1745" s="3" t="s">
        <v>59</v>
      </c>
      <c r="B1745" s="2">
        <v>44287</v>
      </c>
      <c r="C1745" s="7">
        <v>1.1046022500752599</v>
      </c>
      <c r="D1745" s="7">
        <v>4.5576888294811498E-2</v>
      </c>
      <c r="E1745" s="7">
        <v>3.8412606704788799E-3</v>
      </c>
      <c r="F1745" s="7">
        <v>0.72040427644055105</v>
      </c>
      <c r="G1745" s="7">
        <v>0.230177574594158</v>
      </c>
      <c r="H1745" s="9">
        <f t="shared" si="54"/>
        <v>4.9418148965290377E-2</v>
      </c>
      <c r="I1745" s="9">
        <f t="shared" si="55"/>
        <v>5.9501317255702721E-2</v>
      </c>
    </row>
    <row r="1746" spans="1:9" x14ac:dyDescent="0.3">
      <c r="A1746" s="3" t="s">
        <v>59</v>
      </c>
      <c r="B1746" s="2">
        <v>44317</v>
      </c>
      <c r="C1746" s="7">
        <v>1.1728624917497501</v>
      </c>
      <c r="D1746" s="7">
        <v>4.5677378637381701E-2</v>
      </c>
      <c r="E1746" s="7">
        <v>4.0876618723763997E-3</v>
      </c>
      <c r="F1746" s="7">
        <v>0.74109823476798997</v>
      </c>
      <c r="G1746" s="7">
        <v>0.209136724722252</v>
      </c>
      <c r="H1746" s="9">
        <f t="shared" si="54"/>
        <v>4.97650405097581E-2</v>
      </c>
      <c r="I1746" s="9">
        <f t="shared" si="55"/>
        <v>5.8056424041510381E-2</v>
      </c>
    </row>
    <row r="1747" spans="1:9" x14ac:dyDescent="0.3">
      <c r="A1747" s="3" t="s">
        <v>59</v>
      </c>
      <c r="B1747" s="2">
        <v>44348</v>
      </c>
      <c r="C1747" s="7">
        <v>1.12017510122034</v>
      </c>
      <c r="D1747" s="7">
        <v>4.5158586237214499E-2</v>
      </c>
      <c r="E1747" s="7">
        <v>4.3844465555691898E-3</v>
      </c>
      <c r="F1747" s="7">
        <v>0.76194515916904104</v>
      </c>
      <c r="G1747" s="7">
        <v>0.18851180803817599</v>
      </c>
      <c r="H1747" s="9">
        <f t="shared" si="54"/>
        <v>4.9543032792783687E-2</v>
      </c>
      <c r="I1747" s="9">
        <f t="shared" si="55"/>
        <v>5.5951402151508955E-2</v>
      </c>
    </row>
    <row r="1748" spans="1:9" x14ac:dyDescent="0.3">
      <c r="A1748" s="3" t="s">
        <v>59</v>
      </c>
      <c r="B1748" s="2">
        <v>44378</v>
      </c>
      <c r="C1748" s="7">
        <v>1.18443795669254</v>
      </c>
      <c r="D1748" s="7">
        <v>4.8830850173508702E-2</v>
      </c>
      <c r="E1748" s="7">
        <v>3.4323046096826201E-3</v>
      </c>
      <c r="F1748" s="7">
        <v>0.75443493435622699</v>
      </c>
      <c r="G1748" s="7">
        <v>0.19330191086058099</v>
      </c>
      <c r="H1748" s="9">
        <f t="shared" si="54"/>
        <v>5.2263154783191323E-2</v>
      </c>
      <c r="I1748" s="9">
        <f t="shared" si="55"/>
        <v>6.0790402272762376E-2</v>
      </c>
    </row>
    <row r="1749" spans="1:9" x14ac:dyDescent="0.3">
      <c r="A1749" s="3" t="s">
        <v>59</v>
      </c>
      <c r="B1749" s="2">
        <v>44409</v>
      </c>
      <c r="C1749" s="7">
        <v>1.14141826410791</v>
      </c>
      <c r="D1749" s="7">
        <v>4.9242430364233598E-2</v>
      </c>
      <c r="E1749" s="7">
        <v>4.2869828529947104E-3</v>
      </c>
      <c r="F1749" s="7">
        <v>0.75904216983664996</v>
      </c>
      <c r="G1749" s="7">
        <v>0.187428416946122</v>
      </c>
      <c r="H1749" s="9">
        <f t="shared" si="54"/>
        <v>5.352941321722831E-2</v>
      </c>
      <c r="I1749" s="9">
        <f t="shared" si="55"/>
        <v>6.0922143452931482E-2</v>
      </c>
    </row>
    <row r="1750" spans="1:9" x14ac:dyDescent="0.3">
      <c r="A1750" s="3" t="s">
        <v>59</v>
      </c>
      <c r="B1750" s="2">
        <v>44440</v>
      </c>
      <c r="C1750" s="7">
        <v>1.11344375174859</v>
      </c>
      <c r="D1750" s="7">
        <v>4.6692754869568698E-2</v>
      </c>
      <c r="E1750" s="7">
        <v>3.9039761830271802E-3</v>
      </c>
      <c r="F1750" s="7">
        <v>0.767401542377523</v>
      </c>
      <c r="G1750" s="7">
        <v>0.18200172656988101</v>
      </c>
      <c r="H1750" s="9">
        <f t="shared" si="54"/>
        <v>5.0596731052595878E-2</v>
      </c>
      <c r="I1750" s="9">
        <f t="shared" si="55"/>
        <v>5.7355462416900628E-2</v>
      </c>
    </row>
    <row r="1751" spans="1:9" x14ac:dyDescent="0.3">
      <c r="A1751" s="3" t="s">
        <v>60</v>
      </c>
      <c r="B1751" s="2">
        <v>43466</v>
      </c>
      <c r="C1751" s="7">
        <v>0.84687131351262201</v>
      </c>
      <c r="D1751" s="7">
        <v>9.6203755905424904E-2</v>
      </c>
      <c r="E1751" s="7">
        <v>4.2441646454223901E-2</v>
      </c>
      <c r="F1751" s="7">
        <v>0.71173985588747801</v>
      </c>
      <c r="G1751" s="7">
        <v>0.14961474175287301</v>
      </c>
      <c r="H1751" s="9">
        <f t="shared" si="54"/>
        <v>0.13864540235964881</v>
      </c>
      <c r="I1751" s="9">
        <f t="shared" si="55"/>
        <v>0.1190723640873151</v>
      </c>
    </row>
    <row r="1752" spans="1:9" x14ac:dyDescent="0.3">
      <c r="A1752" s="3" t="s">
        <v>60</v>
      </c>
      <c r="B1752" s="2">
        <v>43497</v>
      </c>
      <c r="C1752" s="7">
        <v>0.858327601672907</v>
      </c>
      <c r="D1752" s="7">
        <v>9.6072514351530997E-2</v>
      </c>
      <c r="E1752" s="7">
        <v>4.32792764802023E-2</v>
      </c>
      <c r="F1752" s="7">
        <v>0.72008165718283401</v>
      </c>
      <c r="G1752" s="7">
        <v>0.140566551985432</v>
      </c>
      <c r="H1752" s="9">
        <f t="shared" si="54"/>
        <v>0.1393517908317333</v>
      </c>
      <c r="I1752" s="9">
        <f t="shared" si="55"/>
        <v>0.11771368413263789</v>
      </c>
    </row>
    <row r="1753" spans="1:9" x14ac:dyDescent="0.3">
      <c r="A1753" s="3" t="s">
        <v>60</v>
      </c>
      <c r="B1753" s="2">
        <v>43525</v>
      </c>
      <c r="C1753" s="7">
        <v>1.0175341938896501</v>
      </c>
      <c r="D1753" s="7">
        <v>9.6692985531250705E-2</v>
      </c>
      <c r="E1753" s="7">
        <v>4.2670080645645703E-2</v>
      </c>
      <c r="F1753" s="7">
        <v>0.71955761710100996</v>
      </c>
      <c r="G1753" s="7">
        <v>0.14107931672209301</v>
      </c>
      <c r="H1753" s="9">
        <f t="shared" si="54"/>
        <v>0.13936306617689642</v>
      </c>
      <c r="I1753" s="9">
        <f t="shared" si="55"/>
        <v>0.11845992544377094</v>
      </c>
    </row>
    <row r="1754" spans="1:9" x14ac:dyDescent="0.3">
      <c r="A1754" s="3" t="s">
        <v>60</v>
      </c>
      <c r="B1754" s="2">
        <v>43556</v>
      </c>
      <c r="C1754" s="7">
        <v>0.98192191356070602</v>
      </c>
      <c r="D1754" s="7">
        <v>9.5916103204214898E-2</v>
      </c>
      <c r="E1754" s="7">
        <v>4.5338114383214001E-2</v>
      </c>
      <c r="F1754" s="7">
        <v>0.71699136437810895</v>
      </c>
      <c r="G1754" s="7">
        <v>0.14175441803446201</v>
      </c>
      <c r="H1754" s="9">
        <f t="shared" si="54"/>
        <v>0.1412542175874289</v>
      </c>
      <c r="I1754" s="9">
        <f t="shared" si="55"/>
        <v>0.11799141603346311</v>
      </c>
    </row>
    <row r="1755" spans="1:9" x14ac:dyDescent="0.3">
      <c r="A1755" s="3" t="s">
        <v>60</v>
      </c>
      <c r="B1755" s="2">
        <v>43586</v>
      </c>
      <c r="C1755" s="7">
        <v>0.99630589737865505</v>
      </c>
      <c r="D1755" s="7">
        <v>9.8263666370592695E-2</v>
      </c>
      <c r="E1755" s="7">
        <v>4.4206448916493897E-2</v>
      </c>
      <c r="F1755" s="7">
        <v>0.71184364955017798</v>
      </c>
      <c r="G1755" s="7">
        <v>0.14568623516273599</v>
      </c>
      <c r="H1755" s="9">
        <f t="shared" si="54"/>
        <v>0.14247011528708659</v>
      </c>
      <c r="I1755" s="9">
        <f t="shared" si="55"/>
        <v>0.12129709785290099</v>
      </c>
    </row>
    <row r="1756" spans="1:9" x14ac:dyDescent="0.3">
      <c r="A1756" s="3" t="s">
        <v>60</v>
      </c>
      <c r="B1756" s="2">
        <v>43617</v>
      </c>
      <c r="C1756" s="7">
        <v>0.94164967891836404</v>
      </c>
      <c r="D1756" s="7">
        <v>0.10455263264168201</v>
      </c>
      <c r="E1756" s="7">
        <v>3.7606770827043799E-2</v>
      </c>
      <c r="F1756" s="7">
        <v>0.73482359881822801</v>
      </c>
      <c r="G1756" s="7">
        <v>0.123016997713047</v>
      </c>
      <c r="H1756" s="9">
        <f t="shared" si="54"/>
        <v>0.1421594034687258</v>
      </c>
      <c r="I1756" s="9">
        <f t="shared" si="55"/>
        <v>0.12455991571245201</v>
      </c>
    </row>
    <row r="1757" spans="1:9" x14ac:dyDescent="0.3">
      <c r="A1757" s="3" t="s">
        <v>60</v>
      </c>
      <c r="B1757" s="2">
        <v>43647</v>
      </c>
      <c r="C1757" s="7">
        <v>0.97397892100026895</v>
      </c>
      <c r="D1757" s="7">
        <v>0.100708308953546</v>
      </c>
      <c r="E1757" s="7">
        <v>3.6480987504162198E-2</v>
      </c>
      <c r="F1757" s="7">
        <v>0.73225070004809401</v>
      </c>
      <c r="G1757" s="7">
        <v>0.130560003494198</v>
      </c>
      <c r="H1757" s="9">
        <f t="shared" si="54"/>
        <v>0.13718929645770819</v>
      </c>
      <c r="I1757" s="9">
        <f t="shared" si="55"/>
        <v>0.12090427964066564</v>
      </c>
    </row>
    <row r="1758" spans="1:9" x14ac:dyDescent="0.3">
      <c r="A1758" s="3" t="s">
        <v>60</v>
      </c>
      <c r="B1758" s="2">
        <v>43678</v>
      </c>
      <c r="C1758" s="7">
        <v>0.99970437356498798</v>
      </c>
      <c r="D1758" s="7">
        <v>0.100318429560666</v>
      </c>
      <c r="E1758" s="7">
        <v>3.4567526481428398E-2</v>
      </c>
      <c r="F1758" s="7">
        <v>0.73661600501147595</v>
      </c>
      <c r="G1758" s="7">
        <v>0.128498038946429</v>
      </c>
      <c r="H1758" s="9">
        <f t="shared" si="54"/>
        <v>0.13488595604209441</v>
      </c>
      <c r="I1758" s="9">
        <f t="shared" si="55"/>
        <v>0.11986414397198371</v>
      </c>
    </row>
    <row r="1759" spans="1:9" x14ac:dyDescent="0.3">
      <c r="A1759" s="3" t="s">
        <v>60</v>
      </c>
      <c r="B1759" s="2">
        <v>43709</v>
      </c>
      <c r="C1759" s="7">
        <v>0.95974520863725499</v>
      </c>
      <c r="D1759" s="7">
        <v>9.9239398093240005E-2</v>
      </c>
      <c r="E1759" s="7">
        <v>4.39074755477038E-2</v>
      </c>
      <c r="F1759" s="7">
        <v>0.70647059295807002</v>
      </c>
      <c r="G1759" s="7">
        <v>0.15038253340098601</v>
      </c>
      <c r="H1759" s="9">
        <f t="shared" si="54"/>
        <v>0.14314687364094381</v>
      </c>
      <c r="I1759" s="9">
        <f t="shared" si="55"/>
        <v>0.12317012224677767</v>
      </c>
    </row>
    <row r="1760" spans="1:9" x14ac:dyDescent="0.3">
      <c r="A1760" s="3" t="s">
        <v>60</v>
      </c>
      <c r="B1760" s="2">
        <v>43739</v>
      </c>
      <c r="C1760" s="7">
        <v>1.03579197817173</v>
      </c>
      <c r="D1760" s="7">
        <v>9.5597001100072895E-2</v>
      </c>
      <c r="E1760" s="7">
        <v>5.5307152048569001E-2</v>
      </c>
      <c r="F1760" s="7">
        <v>0.69841416456371996</v>
      </c>
      <c r="G1760" s="7">
        <v>0.15068168228763801</v>
      </c>
      <c r="H1760" s="9">
        <f t="shared" si="54"/>
        <v>0.15090415314864189</v>
      </c>
      <c r="I1760" s="9">
        <f t="shared" si="55"/>
        <v>0.12039755262150988</v>
      </c>
    </row>
    <row r="1761" spans="1:9" x14ac:dyDescent="0.3">
      <c r="A1761" s="3" t="s">
        <v>60</v>
      </c>
      <c r="B1761" s="2">
        <v>43770</v>
      </c>
      <c r="C1761" s="7">
        <v>1.11520862299507</v>
      </c>
      <c r="D1761" s="7">
        <v>9.8141509613352093E-2</v>
      </c>
      <c r="E1761" s="7">
        <v>6.8248930007325098E-2</v>
      </c>
      <c r="F1761" s="7">
        <v>0.67576418403193494</v>
      </c>
      <c r="G1761" s="7">
        <v>0.15784537634738799</v>
      </c>
      <c r="H1761" s="9">
        <f t="shared" si="54"/>
        <v>0.16639043962067718</v>
      </c>
      <c r="I1761" s="9">
        <f t="shared" si="55"/>
        <v>0.12681326732599851</v>
      </c>
    </row>
    <row r="1762" spans="1:9" x14ac:dyDescent="0.3">
      <c r="A1762" s="3" t="s">
        <v>60</v>
      </c>
      <c r="B1762" s="2">
        <v>43800</v>
      </c>
      <c r="C1762" s="7">
        <v>1.27296029669778</v>
      </c>
      <c r="D1762" s="7">
        <v>0.12779254710602</v>
      </c>
      <c r="E1762" s="7">
        <v>5.9775187751931698E-2</v>
      </c>
      <c r="F1762" s="7">
        <v>0.68341329898484604</v>
      </c>
      <c r="G1762" s="7">
        <v>0.12901896615720199</v>
      </c>
      <c r="H1762" s="9">
        <f t="shared" si="54"/>
        <v>0.1875677348579517</v>
      </c>
      <c r="I1762" s="9">
        <f t="shared" si="55"/>
        <v>0.1575340559018919</v>
      </c>
    </row>
    <row r="1763" spans="1:9" x14ac:dyDescent="0.3">
      <c r="A1763" s="3" t="s">
        <v>60</v>
      </c>
      <c r="B1763" s="2">
        <v>43831</v>
      </c>
      <c r="C1763" s="7">
        <v>1.1241565333550401</v>
      </c>
      <c r="D1763" s="7">
        <v>7.2679487379505803E-2</v>
      </c>
      <c r="E1763" s="7">
        <v>0.13046069893714901</v>
      </c>
      <c r="F1763" s="7">
        <v>0.57624899352689396</v>
      </c>
      <c r="G1763" s="7">
        <v>0.220610820156451</v>
      </c>
      <c r="H1763" s="9">
        <f t="shared" si="54"/>
        <v>0.20314018631665481</v>
      </c>
      <c r="I1763" s="9">
        <f t="shared" si="55"/>
        <v>0.11199922567428344</v>
      </c>
    </row>
    <row r="1764" spans="1:9" x14ac:dyDescent="0.3">
      <c r="A1764" s="3" t="s">
        <v>60</v>
      </c>
      <c r="B1764" s="2">
        <v>43862</v>
      </c>
      <c r="C1764" s="7">
        <v>1.1212147821014899</v>
      </c>
      <c r="D1764" s="7">
        <v>7.5466024794044406E-2</v>
      </c>
      <c r="E1764" s="7">
        <v>0.122716552701956</v>
      </c>
      <c r="F1764" s="7">
        <v>0.59772771642394096</v>
      </c>
      <c r="G1764" s="7">
        <v>0.204089706080058</v>
      </c>
      <c r="H1764" s="9">
        <f t="shared" si="54"/>
        <v>0.19818257749600041</v>
      </c>
      <c r="I1764" s="9">
        <f t="shared" si="55"/>
        <v>0.11210149496860507</v>
      </c>
    </row>
    <row r="1765" spans="1:9" x14ac:dyDescent="0.3">
      <c r="A1765" s="3" t="s">
        <v>60</v>
      </c>
      <c r="B1765" s="2">
        <v>43891</v>
      </c>
      <c r="C1765" s="7">
        <v>0.98760726995940495</v>
      </c>
      <c r="D1765" s="7">
        <v>6.1850100377963901E-2</v>
      </c>
      <c r="E1765" s="7">
        <v>7.3413362612576097E-2</v>
      </c>
      <c r="F1765" s="7">
        <v>0.703241267073211</v>
      </c>
      <c r="G1765" s="7">
        <v>0.16149526993624899</v>
      </c>
      <c r="H1765" s="9">
        <f t="shared" si="54"/>
        <v>0.13526346299053998</v>
      </c>
      <c r="I1765" s="9">
        <f t="shared" si="55"/>
        <v>8.0840149306626349E-2</v>
      </c>
    </row>
    <row r="1766" spans="1:9" x14ac:dyDescent="0.3">
      <c r="A1766" s="3" t="s">
        <v>60</v>
      </c>
      <c r="B1766" s="2">
        <v>43922</v>
      </c>
      <c r="C1766" s="7">
        <v>0.68145104820970304</v>
      </c>
      <c r="D1766" s="7">
        <v>1.9716816424548599E-2</v>
      </c>
      <c r="E1766" s="7">
        <v>4.9979653893104201E-2</v>
      </c>
      <c r="F1766" s="7">
        <v>0.749767995251446</v>
      </c>
      <c r="G1766" s="7">
        <v>0.18053553443090101</v>
      </c>
      <c r="H1766" s="9">
        <f t="shared" si="54"/>
        <v>6.9696470317652803E-2</v>
      </c>
      <c r="I1766" s="9">
        <f t="shared" si="55"/>
        <v>2.5623399091664879E-2</v>
      </c>
    </row>
    <row r="1767" spans="1:9" x14ac:dyDescent="0.3">
      <c r="A1767" s="3" t="s">
        <v>60</v>
      </c>
      <c r="B1767" s="2">
        <v>43952</v>
      </c>
      <c r="C1767" s="7">
        <v>0.836667286213855</v>
      </c>
      <c r="D1767" s="7">
        <v>2.1408429773110599E-2</v>
      </c>
      <c r="E1767" s="7">
        <v>5.8819993539702402E-2</v>
      </c>
      <c r="F1767" s="7">
        <v>0.74618899152343199</v>
      </c>
      <c r="G1767" s="7">
        <v>0.17358258516375499</v>
      </c>
      <c r="H1767" s="9">
        <f t="shared" si="54"/>
        <v>8.0228423312813005E-2</v>
      </c>
      <c r="I1767" s="9">
        <f t="shared" si="55"/>
        <v>2.789017938198619E-2</v>
      </c>
    </row>
    <row r="1768" spans="1:9" x14ac:dyDescent="0.3">
      <c r="A1768" s="3" t="s">
        <v>60</v>
      </c>
      <c r="B1768" s="2">
        <v>43983</v>
      </c>
      <c r="C1768" s="7">
        <v>1.0204095478684401</v>
      </c>
      <c r="D1768" s="7">
        <v>4.7667370191361698E-2</v>
      </c>
      <c r="E1768" s="7">
        <v>8.7816085107084302E-2</v>
      </c>
      <c r="F1768" s="7">
        <v>0.67940027502406097</v>
      </c>
      <c r="G1768" s="7">
        <v>0.18511626967749301</v>
      </c>
      <c r="H1768" s="9">
        <f t="shared" si="54"/>
        <v>0.13548345529844599</v>
      </c>
      <c r="I1768" s="9">
        <f t="shared" si="55"/>
        <v>6.5561121451413712E-2</v>
      </c>
    </row>
    <row r="1769" spans="1:9" x14ac:dyDescent="0.3">
      <c r="A1769" s="3" t="s">
        <v>60</v>
      </c>
      <c r="B1769" s="2">
        <v>44013</v>
      </c>
      <c r="C1769" s="7">
        <v>1.2034565505478301</v>
      </c>
      <c r="D1769" s="7">
        <v>6.66074682871933E-2</v>
      </c>
      <c r="E1769" s="7">
        <v>9.1585338058802798E-2</v>
      </c>
      <c r="F1769" s="7">
        <v>0.65649923262452603</v>
      </c>
      <c r="G1769" s="7">
        <v>0.185307961029478</v>
      </c>
      <c r="H1769" s="9">
        <f t="shared" si="54"/>
        <v>0.15819280634599608</v>
      </c>
      <c r="I1769" s="9">
        <f t="shared" si="55"/>
        <v>9.2112918056508356E-2</v>
      </c>
    </row>
    <row r="1770" spans="1:9" x14ac:dyDescent="0.3">
      <c r="A1770" s="3" t="s">
        <v>60</v>
      </c>
      <c r="B1770" s="2">
        <v>44044</v>
      </c>
      <c r="C1770" s="7">
        <v>1.17297250917208</v>
      </c>
      <c r="D1770" s="7">
        <v>7.7751607207110898E-2</v>
      </c>
      <c r="E1770" s="7">
        <v>6.9863916696908002E-2</v>
      </c>
      <c r="F1770" s="7">
        <v>0.68942927937276599</v>
      </c>
      <c r="G1770" s="7">
        <v>0.16295519672321501</v>
      </c>
      <c r="H1770" s="9">
        <f t="shared" si="54"/>
        <v>0.14761552390401889</v>
      </c>
      <c r="I1770" s="9">
        <f t="shared" si="55"/>
        <v>0.1013471641006734</v>
      </c>
    </row>
    <row r="1771" spans="1:9" x14ac:dyDescent="0.3">
      <c r="A1771" s="3" t="s">
        <v>60</v>
      </c>
      <c r="B1771" s="2">
        <v>44075</v>
      </c>
      <c r="C1771" s="7">
        <v>1.15059897570435</v>
      </c>
      <c r="D1771" s="7">
        <v>6.4794779716099593E-2</v>
      </c>
      <c r="E1771" s="7">
        <v>8.2366741167049701E-2</v>
      </c>
      <c r="F1771" s="7">
        <v>0.66295522585160405</v>
      </c>
      <c r="G1771" s="7">
        <v>0.18988325326524699</v>
      </c>
      <c r="H1771" s="9">
        <f t="shared" si="54"/>
        <v>0.14716152088314929</v>
      </c>
      <c r="I1771" s="9">
        <f t="shared" si="55"/>
        <v>8.9034392607876989E-2</v>
      </c>
    </row>
    <row r="1772" spans="1:9" x14ac:dyDescent="0.3">
      <c r="A1772" s="3" t="s">
        <v>60</v>
      </c>
      <c r="B1772" s="2">
        <v>44105</v>
      </c>
      <c r="C1772" s="7">
        <v>1.18599574952586</v>
      </c>
      <c r="D1772" s="7">
        <v>6.54817916490021E-2</v>
      </c>
      <c r="E1772" s="7">
        <v>7.4857497895838496E-2</v>
      </c>
      <c r="F1772" s="7">
        <v>0.67845945692345799</v>
      </c>
      <c r="G1772" s="7">
        <v>0.18120125353170199</v>
      </c>
      <c r="H1772" s="9">
        <f t="shared" si="54"/>
        <v>0.1403392895448406</v>
      </c>
      <c r="I1772" s="9">
        <f t="shared" si="55"/>
        <v>8.8020111500275486E-2</v>
      </c>
    </row>
    <row r="1773" spans="1:9" x14ac:dyDescent="0.3">
      <c r="A1773" s="3" t="s">
        <v>60</v>
      </c>
      <c r="B1773" s="2">
        <v>44136</v>
      </c>
      <c r="C1773" s="7">
        <v>1.02781982680925</v>
      </c>
      <c r="D1773" s="7">
        <v>3.6669531617411398E-2</v>
      </c>
      <c r="E1773" s="7">
        <v>8.6119648401662793E-2</v>
      </c>
      <c r="F1773" s="7">
        <v>0.66690335833460601</v>
      </c>
      <c r="G1773" s="7">
        <v>0.21030746164632</v>
      </c>
      <c r="H1773" s="9">
        <f t="shared" si="54"/>
        <v>0.12278918001907418</v>
      </c>
      <c r="I1773" s="9">
        <f t="shared" si="55"/>
        <v>5.2119022977011244E-2</v>
      </c>
    </row>
    <row r="1774" spans="1:9" x14ac:dyDescent="0.3">
      <c r="A1774" s="3" t="s">
        <v>60</v>
      </c>
      <c r="B1774" s="2">
        <v>44166</v>
      </c>
      <c r="C1774" s="7">
        <v>1.2705206122005499</v>
      </c>
      <c r="D1774" s="7">
        <v>9.5014819264192502E-2</v>
      </c>
      <c r="E1774" s="7">
        <v>6.5578924155560298E-2</v>
      </c>
      <c r="F1774" s="7">
        <v>0.69340593435487596</v>
      </c>
      <c r="G1774" s="7">
        <v>0.14600032222537099</v>
      </c>
      <c r="H1774" s="9">
        <f t="shared" si="54"/>
        <v>0.1605937434197528</v>
      </c>
      <c r="I1774" s="9">
        <f t="shared" si="55"/>
        <v>0.12051283382387933</v>
      </c>
    </row>
    <row r="1775" spans="1:9" x14ac:dyDescent="0.3">
      <c r="A1775" s="3" t="s">
        <v>60</v>
      </c>
      <c r="B1775" s="2">
        <v>44197</v>
      </c>
      <c r="C1775" s="7">
        <v>0.87318520290271595</v>
      </c>
      <c r="D1775" s="7">
        <v>2.2508629688003001E-2</v>
      </c>
      <c r="E1775" s="7">
        <v>0.109073950523022</v>
      </c>
      <c r="F1775" s="7">
        <v>0.63656386496321105</v>
      </c>
      <c r="G1775" s="7">
        <v>0.231853554825764</v>
      </c>
      <c r="H1775" s="9">
        <f t="shared" si="54"/>
        <v>0.13158258021102501</v>
      </c>
      <c r="I1775" s="9">
        <f t="shared" si="55"/>
        <v>3.4151978531458412E-2</v>
      </c>
    </row>
    <row r="1776" spans="1:9" x14ac:dyDescent="0.3">
      <c r="A1776" s="3" t="s">
        <v>60</v>
      </c>
      <c r="B1776" s="2">
        <v>44228</v>
      </c>
      <c r="C1776" s="7">
        <v>0.87703575323837701</v>
      </c>
      <c r="D1776" s="7">
        <v>2.3092446534810799E-2</v>
      </c>
      <c r="E1776" s="7">
        <v>0.109583248579186</v>
      </c>
      <c r="F1776" s="7">
        <v>0.64328365094092499</v>
      </c>
      <c r="G1776" s="7">
        <v>0.22404065394507899</v>
      </c>
      <c r="H1776" s="9">
        <f t="shared" si="54"/>
        <v>0.13267569511399679</v>
      </c>
      <c r="I1776" s="9">
        <f t="shared" si="55"/>
        <v>3.4653773780731451E-2</v>
      </c>
    </row>
    <row r="1777" spans="1:9" x14ac:dyDescent="0.3">
      <c r="A1777" s="3" t="s">
        <v>60</v>
      </c>
      <c r="B1777" s="2">
        <v>44256</v>
      </c>
      <c r="C1777" s="7">
        <v>1.05162941991143</v>
      </c>
      <c r="D1777" s="7">
        <v>2.6837679801065301E-2</v>
      </c>
      <c r="E1777" s="7">
        <v>9.0164840504522906E-2</v>
      </c>
      <c r="F1777" s="7">
        <v>0.66485025103654205</v>
      </c>
      <c r="G1777" s="7">
        <v>0.21814722865787001</v>
      </c>
      <c r="H1777" s="9">
        <f t="shared" si="54"/>
        <v>0.11700252030558821</v>
      </c>
      <c r="I1777" s="9">
        <f t="shared" si="55"/>
        <v>3.8800271921133431E-2</v>
      </c>
    </row>
    <row r="1778" spans="1:9" x14ac:dyDescent="0.3">
      <c r="A1778" s="3" t="s">
        <v>60</v>
      </c>
      <c r="B1778" s="2">
        <v>44287</v>
      </c>
      <c r="C1778" s="7">
        <v>1.1320142962829201</v>
      </c>
      <c r="D1778" s="7">
        <v>6.1377617674768799E-2</v>
      </c>
      <c r="E1778" s="7">
        <v>6.8808193258726794E-2</v>
      </c>
      <c r="F1778" s="7">
        <v>0.69182886646362396</v>
      </c>
      <c r="G1778" s="7">
        <v>0.177985322602881</v>
      </c>
      <c r="H1778" s="9">
        <f t="shared" si="54"/>
        <v>0.1301858109334956</v>
      </c>
      <c r="I1778" s="9">
        <f t="shared" si="55"/>
        <v>8.1488435067018611E-2</v>
      </c>
    </row>
    <row r="1779" spans="1:9" x14ac:dyDescent="0.3">
      <c r="A1779" s="3" t="s">
        <v>60</v>
      </c>
      <c r="B1779" s="2">
        <v>44317</v>
      </c>
      <c r="C1779" s="7">
        <v>1.2174482137854601</v>
      </c>
      <c r="D1779" s="7">
        <v>6.84293496936835E-2</v>
      </c>
      <c r="E1779" s="7">
        <v>7.0651159422062099E-2</v>
      </c>
      <c r="F1779" s="7">
        <v>0.69303694419052198</v>
      </c>
      <c r="G1779" s="7">
        <v>0.16788254669373201</v>
      </c>
      <c r="H1779" s="9">
        <f t="shared" si="54"/>
        <v>0.1390805091157456</v>
      </c>
      <c r="I1779" s="9">
        <f t="shared" si="55"/>
        <v>8.9865237953775268E-2</v>
      </c>
    </row>
    <row r="1780" spans="1:9" x14ac:dyDescent="0.3">
      <c r="A1780" s="3" t="s">
        <v>60</v>
      </c>
      <c r="B1780" s="2">
        <v>44348</v>
      </c>
      <c r="C1780" s="7">
        <v>1.17688424714725</v>
      </c>
      <c r="D1780" s="7">
        <v>6.9648806117184506E-2</v>
      </c>
      <c r="E1780" s="7">
        <v>6.8596197740574294E-2</v>
      </c>
      <c r="F1780" s="7">
        <v>0.69286962792399698</v>
      </c>
      <c r="G1780" s="7">
        <v>0.16888536821824399</v>
      </c>
      <c r="H1780" s="9">
        <f t="shared" si="54"/>
        <v>0.13824500385775879</v>
      </c>
      <c r="I1780" s="9">
        <f t="shared" si="55"/>
        <v>9.1340488318506635E-2</v>
      </c>
    </row>
    <row r="1781" spans="1:9" x14ac:dyDescent="0.3">
      <c r="A1781" s="3" t="s">
        <v>60</v>
      </c>
      <c r="B1781" s="2">
        <v>44378</v>
      </c>
      <c r="C1781" s="7">
        <v>1.22358360310368</v>
      </c>
      <c r="D1781" s="7">
        <v>7.0712975277489307E-2</v>
      </c>
      <c r="E1781" s="7">
        <v>7.2794750905618197E-2</v>
      </c>
      <c r="F1781" s="7">
        <v>0.68841220712963302</v>
      </c>
      <c r="G1781" s="7">
        <v>0.168080066687259</v>
      </c>
      <c r="H1781" s="9">
        <f t="shared" si="54"/>
        <v>0.1435077261831075</v>
      </c>
      <c r="I1781" s="9">
        <f t="shared" si="55"/>
        <v>9.315061193631384E-2</v>
      </c>
    </row>
    <row r="1782" spans="1:9" x14ac:dyDescent="0.3">
      <c r="A1782" s="3" t="s">
        <v>60</v>
      </c>
      <c r="B1782" s="2">
        <v>44409</v>
      </c>
      <c r="C1782" s="7">
        <v>1.4237082172944899</v>
      </c>
      <c r="D1782" s="7">
        <v>6.7216543613497395E-2</v>
      </c>
      <c r="E1782" s="7">
        <v>0.126549748095479</v>
      </c>
      <c r="F1782" s="7">
        <v>0.59887107792371197</v>
      </c>
      <c r="G1782" s="7">
        <v>0.20736263036731201</v>
      </c>
      <c r="H1782" s="9">
        <f t="shared" si="54"/>
        <v>0.19376629170897641</v>
      </c>
      <c r="I1782" s="9">
        <f t="shared" si="55"/>
        <v>0.10091246472704869</v>
      </c>
    </row>
    <row r="1783" spans="1:9" x14ac:dyDescent="0.3">
      <c r="A1783" s="3" t="s">
        <v>60</v>
      </c>
      <c r="B1783" s="2">
        <v>44440</v>
      </c>
      <c r="C1783" s="7">
        <v>1.6265857552470899</v>
      </c>
      <c r="D1783" s="7">
        <v>5.9005792453749498E-2</v>
      </c>
      <c r="E1783" s="7">
        <v>0.175049300353189</v>
      </c>
      <c r="F1783" s="7">
        <v>0.50966553523910496</v>
      </c>
      <c r="G1783" s="7">
        <v>0.256279371953956</v>
      </c>
      <c r="H1783" s="9">
        <f t="shared" si="54"/>
        <v>0.23405509280693848</v>
      </c>
      <c r="I1783" s="9">
        <f t="shared" si="55"/>
        <v>0.10376080097644587</v>
      </c>
    </row>
    <row r="1784" spans="1:9" x14ac:dyDescent="0.3">
      <c r="A1784" s="3" t="s">
        <v>61</v>
      </c>
      <c r="B1784" s="2">
        <v>43466</v>
      </c>
      <c r="C1784" s="7">
        <v>0.86041016131506298</v>
      </c>
      <c r="D1784" s="7">
        <v>0.13415663357865301</v>
      </c>
      <c r="E1784" s="7">
        <v>1.07944732395774E-2</v>
      </c>
      <c r="F1784" s="7">
        <v>0.736078561687177</v>
      </c>
      <c r="G1784" s="7">
        <v>0.118970331494593</v>
      </c>
      <c r="H1784" s="9">
        <f t="shared" si="54"/>
        <v>0.14495110681823042</v>
      </c>
      <c r="I1784" s="9">
        <f t="shared" si="55"/>
        <v>0.15416135121686533</v>
      </c>
    </row>
    <row r="1785" spans="1:9" x14ac:dyDescent="0.3">
      <c r="A1785" s="3" t="s">
        <v>61</v>
      </c>
      <c r="B1785" s="2">
        <v>43497</v>
      </c>
      <c r="C1785" s="7">
        <v>0.88667100669559795</v>
      </c>
      <c r="D1785" s="7">
        <v>0.14264930021064001</v>
      </c>
      <c r="E1785" s="7">
        <v>1.19093702466241E-2</v>
      </c>
      <c r="F1785" s="7">
        <v>0.74193669971126996</v>
      </c>
      <c r="G1785" s="7">
        <v>0.10350462983146599</v>
      </c>
      <c r="H1785" s="9">
        <f t="shared" si="54"/>
        <v>0.15455867045726412</v>
      </c>
      <c r="I1785" s="9">
        <f t="shared" si="55"/>
        <v>0.16126108735977382</v>
      </c>
    </row>
    <row r="1786" spans="1:9" x14ac:dyDescent="0.3">
      <c r="A1786" s="3" t="s">
        <v>61</v>
      </c>
      <c r="B1786" s="2">
        <v>43525</v>
      </c>
      <c r="C1786" s="7">
        <v>1.0190669274902899</v>
      </c>
      <c r="D1786" s="7">
        <v>0.137194032208245</v>
      </c>
      <c r="E1786" s="7">
        <v>9.2712364920939597E-3</v>
      </c>
      <c r="F1786" s="7">
        <v>0.74973153851747898</v>
      </c>
      <c r="G1786" s="7">
        <v>0.103803192782181</v>
      </c>
      <c r="H1786" s="9">
        <f t="shared" si="54"/>
        <v>0.14646526870033896</v>
      </c>
      <c r="I1786" s="9">
        <f t="shared" si="55"/>
        <v>0.1546849439643356</v>
      </c>
    </row>
    <row r="1787" spans="1:9" x14ac:dyDescent="0.3">
      <c r="A1787" s="3" t="s">
        <v>61</v>
      </c>
      <c r="B1787" s="2">
        <v>43556</v>
      </c>
      <c r="C1787" s="7">
        <v>0.98714387752267196</v>
      </c>
      <c r="D1787" s="7">
        <v>0.13157632752867299</v>
      </c>
      <c r="E1787" s="7">
        <v>9.7518808821022394E-3</v>
      </c>
      <c r="F1787" s="7">
        <v>0.75941140464633705</v>
      </c>
      <c r="G1787" s="7">
        <v>9.9260386942887899E-2</v>
      </c>
      <c r="H1787" s="9">
        <f t="shared" si="54"/>
        <v>0.14132820841077523</v>
      </c>
      <c r="I1787" s="9">
        <f t="shared" si="55"/>
        <v>0.14767467920964419</v>
      </c>
    </row>
    <row r="1788" spans="1:9" x14ac:dyDescent="0.3">
      <c r="A1788" s="3" t="s">
        <v>61</v>
      </c>
      <c r="B1788" s="2">
        <v>43586</v>
      </c>
      <c r="C1788" s="7">
        <v>1.0205099069457</v>
      </c>
      <c r="D1788" s="7">
        <v>0.13349799698189299</v>
      </c>
      <c r="E1788" s="7">
        <v>9.9131171468782205E-3</v>
      </c>
      <c r="F1788" s="7">
        <v>0.75651870342569605</v>
      </c>
      <c r="G1788" s="7">
        <v>0.10007018244553301</v>
      </c>
      <c r="H1788" s="9">
        <f t="shared" si="54"/>
        <v>0.14341111412877122</v>
      </c>
      <c r="I1788" s="9">
        <f t="shared" si="55"/>
        <v>0.1499949348374662</v>
      </c>
    </row>
    <row r="1789" spans="1:9" x14ac:dyDescent="0.3">
      <c r="A1789" s="3" t="s">
        <v>61</v>
      </c>
      <c r="B1789" s="2">
        <v>43617</v>
      </c>
      <c r="C1789" s="7">
        <v>0.97411079962122804</v>
      </c>
      <c r="D1789" s="7">
        <v>0.138717071231203</v>
      </c>
      <c r="E1789" s="7">
        <v>8.1366839365265408E-3</v>
      </c>
      <c r="F1789" s="7">
        <v>0.74801801690624703</v>
      </c>
      <c r="G1789" s="7">
        <v>0.105128227926023</v>
      </c>
      <c r="H1789" s="9">
        <f t="shared" si="54"/>
        <v>0.14685375516772953</v>
      </c>
      <c r="I1789" s="9">
        <f t="shared" si="55"/>
        <v>0.15643575300778093</v>
      </c>
    </row>
    <row r="1790" spans="1:9" x14ac:dyDescent="0.3">
      <c r="A1790" s="3" t="s">
        <v>61</v>
      </c>
      <c r="B1790" s="2">
        <v>43647</v>
      </c>
      <c r="C1790" s="7">
        <v>1.0074029663278601</v>
      </c>
      <c r="D1790" s="7">
        <v>0.13320184514764499</v>
      </c>
      <c r="E1790" s="7">
        <v>8.21144382595714E-3</v>
      </c>
      <c r="F1790" s="7">
        <v>0.75542416505765797</v>
      </c>
      <c r="G1790" s="7">
        <v>0.10316254596874</v>
      </c>
      <c r="H1790" s="9">
        <f t="shared" si="54"/>
        <v>0.14141328897360214</v>
      </c>
      <c r="I1790" s="9">
        <f t="shared" si="55"/>
        <v>0.14989640593219955</v>
      </c>
    </row>
    <row r="1791" spans="1:9" x14ac:dyDescent="0.3">
      <c r="A1791" s="3" t="s">
        <v>61</v>
      </c>
      <c r="B1791" s="2">
        <v>43678</v>
      </c>
      <c r="C1791" s="7">
        <v>1.02872005950874</v>
      </c>
      <c r="D1791" s="7">
        <v>0.134098531615675</v>
      </c>
      <c r="E1791" s="7">
        <v>1.0477414885795599E-2</v>
      </c>
      <c r="F1791" s="7">
        <v>0.76224075859262996</v>
      </c>
      <c r="G1791" s="7">
        <v>9.3183294905899605E-2</v>
      </c>
      <c r="H1791" s="9">
        <f t="shared" si="54"/>
        <v>0.1445759465014706</v>
      </c>
      <c r="I1791" s="9">
        <f t="shared" si="55"/>
        <v>0.14960688779414227</v>
      </c>
    </row>
    <row r="1792" spans="1:9" x14ac:dyDescent="0.3">
      <c r="A1792" s="3" t="s">
        <v>61</v>
      </c>
      <c r="B1792" s="2">
        <v>43709</v>
      </c>
      <c r="C1792" s="7">
        <v>0.949997886944143</v>
      </c>
      <c r="D1792" s="7">
        <v>0.133297959567725</v>
      </c>
      <c r="E1792" s="7">
        <v>1.2418905284996199E-2</v>
      </c>
      <c r="F1792" s="7">
        <v>0.74808661969966095</v>
      </c>
      <c r="G1792" s="7">
        <v>0.106196515447617</v>
      </c>
      <c r="H1792" s="9">
        <f t="shared" si="54"/>
        <v>0.1457168648527212</v>
      </c>
      <c r="I1792" s="9">
        <f t="shared" si="55"/>
        <v>0.15123699994674666</v>
      </c>
    </row>
    <row r="1793" spans="1:9" x14ac:dyDescent="0.3">
      <c r="A1793" s="3" t="s">
        <v>61</v>
      </c>
      <c r="B1793" s="2">
        <v>43739</v>
      </c>
      <c r="C1793" s="7">
        <v>1.02308305779182</v>
      </c>
      <c r="D1793" s="7">
        <v>0.141689552550088</v>
      </c>
      <c r="E1793" s="7">
        <v>1.0038628123291701E-2</v>
      </c>
      <c r="F1793" s="7">
        <v>0.75591858585333604</v>
      </c>
      <c r="G1793" s="7">
        <v>9.2353233473283503E-2</v>
      </c>
      <c r="H1793" s="9">
        <f t="shared" si="54"/>
        <v>0.1517281806733797</v>
      </c>
      <c r="I1793" s="9">
        <f t="shared" si="55"/>
        <v>0.15785234835561013</v>
      </c>
    </row>
    <row r="1794" spans="1:9" x14ac:dyDescent="0.3">
      <c r="A1794" s="3" t="s">
        <v>61</v>
      </c>
      <c r="B1794" s="2">
        <v>43770</v>
      </c>
      <c r="C1794" s="7">
        <v>1.0749796723348299</v>
      </c>
      <c r="D1794" s="7">
        <v>0.14780883652272001</v>
      </c>
      <c r="E1794" s="7">
        <v>8.7475697497827205E-3</v>
      </c>
      <c r="F1794" s="7">
        <v>0.75301028790269398</v>
      </c>
      <c r="G1794" s="7">
        <v>9.0433305824803897E-2</v>
      </c>
      <c r="H1794" s="9">
        <f t="shared" si="54"/>
        <v>0.15655640627250272</v>
      </c>
      <c r="I1794" s="9">
        <f t="shared" si="55"/>
        <v>0.16408270263689131</v>
      </c>
    </row>
    <row r="1795" spans="1:9" x14ac:dyDescent="0.3">
      <c r="A1795" s="3" t="s">
        <v>61</v>
      </c>
      <c r="B1795" s="2">
        <v>43800</v>
      </c>
      <c r="C1795" s="7">
        <v>1.1679036775020499</v>
      </c>
      <c r="D1795" s="7">
        <v>0.16456216508493601</v>
      </c>
      <c r="E1795" s="7">
        <v>7.6608407153020601E-3</v>
      </c>
      <c r="F1795" s="7">
        <v>0.74473717719896304</v>
      </c>
      <c r="G1795" s="7">
        <v>8.3039817000799099E-2</v>
      </c>
      <c r="H1795" s="9">
        <f t="shared" ref="H1795:H1858" si="56">D1795+E1795</f>
        <v>0.17222300580023808</v>
      </c>
      <c r="I1795" s="9">
        <f t="shared" ref="I1795:I1858" si="57">D1795/(D1795+F1795)</f>
        <v>0.18097688784377988</v>
      </c>
    </row>
    <row r="1796" spans="1:9" x14ac:dyDescent="0.3">
      <c r="A1796" s="3" t="s">
        <v>61</v>
      </c>
      <c r="B1796" s="2">
        <v>43831</v>
      </c>
      <c r="C1796" s="7">
        <v>0.92100241585979203</v>
      </c>
      <c r="D1796" s="7">
        <v>0.13014652169038601</v>
      </c>
      <c r="E1796" s="7">
        <v>1.2967468932973E-2</v>
      </c>
      <c r="F1796" s="7">
        <v>0.73905023548314197</v>
      </c>
      <c r="G1796" s="7">
        <v>0.117835773893498</v>
      </c>
      <c r="H1796" s="9">
        <f t="shared" si="56"/>
        <v>0.143113990623359</v>
      </c>
      <c r="I1796" s="9">
        <f t="shared" si="57"/>
        <v>0.14973194574908352</v>
      </c>
    </row>
    <row r="1797" spans="1:9" x14ac:dyDescent="0.3">
      <c r="A1797" s="3" t="s">
        <v>61</v>
      </c>
      <c r="B1797" s="2">
        <v>43862</v>
      </c>
      <c r="C1797" s="7">
        <v>0.92080640295680405</v>
      </c>
      <c r="D1797" s="7">
        <v>0.135647484789814</v>
      </c>
      <c r="E1797" s="7">
        <v>1.21208663805423E-2</v>
      </c>
      <c r="F1797" s="7">
        <v>0.76414853782445302</v>
      </c>
      <c r="G1797" s="7">
        <v>8.8083111005190701E-2</v>
      </c>
      <c r="H1797" s="9">
        <f t="shared" si="56"/>
        <v>0.1477683511703563</v>
      </c>
      <c r="I1797" s="9">
        <f t="shared" si="57"/>
        <v>0.15075359457102716</v>
      </c>
    </row>
    <row r="1798" spans="1:9" x14ac:dyDescent="0.3">
      <c r="A1798" s="3" t="s">
        <v>61</v>
      </c>
      <c r="B1798" s="2">
        <v>43891</v>
      </c>
      <c r="C1798" s="7">
        <v>0.87948894294485302</v>
      </c>
      <c r="D1798" s="7">
        <v>0.10955270985684699</v>
      </c>
      <c r="E1798" s="7">
        <v>1.1438272805510699E-2</v>
      </c>
      <c r="F1798" s="7">
        <v>0.77860066217486701</v>
      </c>
      <c r="G1798" s="7">
        <v>0.10040835516277601</v>
      </c>
      <c r="H1798" s="9">
        <f t="shared" si="56"/>
        <v>0.12099098266235769</v>
      </c>
      <c r="I1798" s="9">
        <f t="shared" si="57"/>
        <v>0.12334886440417085</v>
      </c>
    </row>
    <row r="1799" spans="1:9" x14ac:dyDescent="0.3">
      <c r="A1799" s="3" t="s">
        <v>61</v>
      </c>
      <c r="B1799" s="2">
        <v>43922</v>
      </c>
      <c r="C1799" s="7">
        <v>0.57856587951590599</v>
      </c>
      <c r="D1799" s="7">
        <v>7.21564511424551E-2</v>
      </c>
      <c r="E1799" s="7">
        <v>2.0485785741395899E-2</v>
      </c>
      <c r="F1799" s="7">
        <v>0.73747058540800403</v>
      </c>
      <c r="G1799" s="7">
        <v>0.16988717770814399</v>
      </c>
      <c r="H1799" s="9">
        <f t="shared" si="56"/>
        <v>9.2642236883850995E-2</v>
      </c>
      <c r="I1799" s="9">
        <f t="shared" si="57"/>
        <v>8.9123075051802614E-2</v>
      </c>
    </row>
    <row r="1800" spans="1:9" x14ac:dyDescent="0.3">
      <c r="A1800" s="3" t="s">
        <v>61</v>
      </c>
      <c r="B1800" s="2">
        <v>43952</v>
      </c>
      <c r="C1800" s="7">
        <v>0.71107245432025801</v>
      </c>
      <c r="D1800" s="7">
        <v>6.6575730373735695E-2</v>
      </c>
      <c r="E1800" s="7">
        <v>2.1160400776024602E-2</v>
      </c>
      <c r="F1800" s="7">
        <v>0.724717506695991</v>
      </c>
      <c r="G1800" s="7">
        <v>0.187546362154249</v>
      </c>
      <c r="H1800" s="9">
        <f t="shared" si="56"/>
        <v>8.7736131149760296E-2</v>
      </c>
      <c r="I1800" s="9">
        <f t="shared" si="57"/>
        <v>8.4135346107942557E-2</v>
      </c>
    </row>
    <row r="1801" spans="1:9" x14ac:dyDescent="0.3">
      <c r="A1801" s="3" t="s">
        <v>61</v>
      </c>
      <c r="B1801" s="2">
        <v>43983</v>
      </c>
      <c r="C1801" s="7">
        <v>0.80523294592721095</v>
      </c>
      <c r="D1801" s="7">
        <v>7.2596582085724407E-2</v>
      </c>
      <c r="E1801" s="7">
        <v>2.1285348274688601E-2</v>
      </c>
      <c r="F1801" s="7">
        <v>0.72591763475319604</v>
      </c>
      <c r="G1801" s="7">
        <v>0.18020043488639101</v>
      </c>
      <c r="H1801" s="9">
        <f t="shared" si="56"/>
        <v>9.3881930360413007E-2</v>
      </c>
      <c r="I1801" s="9">
        <f t="shared" si="57"/>
        <v>9.0914576791271948E-2</v>
      </c>
    </row>
    <row r="1802" spans="1:9" x14ac:dyDescent="0.3">
      <c r="A1802" s="3" t="s">
        <v>61</v>
      </c>
      <c r="B1802" s="2">
        <v>44013</v>
      </c>
      <c r="C1802" s="7">
        <v>1.0245414464246301</v>
      </c>
      <c r="D1802" s="7">
        <v>9.6907986034150906E-2</v>
      </c>
      <c r="E1802" s="7">
        <v>1.51576712285498E-2</v>
      </c>
      <c r="F1802" s="7">
        <v>0.75082445272996601</v>
      </c>
      <c r="G1802" s="7">
        <v>0.13710989000733301</v>
      </c>
      <c r="H1802" s="9">
        <f t="shared" si="56"/>
        <v>0.11206565726270071</v>
      </c>
      <c r="I1802" s="9">
        <f t="shared" si="57"/>
        <v>0.11431435391976986</v>
      </c>
    </row>
    <row r="1803" spans="1:9" x14ac:dyDescent="0.3">
      <c r="A1803" s="3" t="s">
        <v>61</v>
      </c>
      <c r="B1803" s="2">
        <v>44044</v>
      </c>
      <c r="C1803" s="7">
        <v>1.1218742941192701</v>
      </c>
      <c r="D1803" s="7">
        <v>0.11339074937488899</v>
      </c>
      <c r="E1803" s="7">
        <v>1.4204428740064501E-2</v>
      </c>
      <c r="F1803" s="7">
        <v>0.75648749365428303</v>
      </c>
      <c r="G1803" s="7">
        <v>0.11591732823076401</v>
      </c>
      <c r="H1803" s="9">
        <f t="shared" si="56"/>
        <v>0.12759517811495349</v>
      </c>
      <c r="I1803" s="9">
        <f t="shared" si="57"/>
        <v>0.13035243757796383</v>
      </c>
    </row>
    <row r="1804" spans="1:9" x14ac:dyDescent="0.3">
      <c r="A1804" s="3" t="s">
        <v>61</v>
      </c>
      <c r="B1804" s="2">
        <v>44075</v>
      </c>
      <c r="C1804" s="7">
        <v>1.0664447502297101</v>
      </c>
      <c r="D1804" s="7">
        <v>0.10982182023331701</v>
      </c>
      <c r="E1804" s="7">
        <v>1.33821794319304E-2</v>
      </c>
      <c r="F1804" s="7">
        <v>0.75532358573957703</v>
      </c>
      <c r="G1804" s="7">
        <v>0.12147241459517601</v>
      </c>
      <c r="H1804" s="9">
        <f t="shared" si="56"/>
        <v>0.12320399966524741</v>
      </c>
      <c r="I1804" s="9">
        <f t="shared" si="57"/>
        <v>0.12694030330059666</v>
      </c>
    </row>
    <row r="1805" spans="1:9" x14ac:dyDescent="0.3">
      <c r="A1805" s="3" t="s">
        <v>61</v>
      </c>
      <c r="B1805" s="2">
        <v>44105</v>
      </c>
      <c r="C1805" s="7">
        <v>0.95234463045782503</v>
      </c>
      <c r="D1805" s="7">
        <v>9.8261245602809799E-2</v>
      </c>
      <c r="E1805" s="7">
        <v>1.9221443714407298E-2</v>
      </c>
      <c r="F1805" s="7">
        <v>0.73814580015752596</v>
      </c>
      <c r="G1805" s="7">
        <v>0.14437151052525701</v>
      </c>
      <c r="H1805" s="9">
        <f t="shared" si="56"/>
        <v>0.1174826893172171</v>
      </c>
      <c r="I1805" s="9">
        <f t="shared" si="57"/>
        <v>0.11748017439700717</v>
      </c>
    </row>
    <row r="1806" spans="1:9" x14ac:dyDescent="0.3">
      <c r="A1806" s="3" t="s">
        <v>61</v>
      </c>
      <c r="B1806" s="2">
        <v>44136</v>
      </c>
      <c r="C1806" s="7">
        <v>1.01307126390908</v>
      </c>
      <c r="D1806" s="7">
        <v>0.114512794308316</v>
      </c>
      <c r="E1806" s="7">
        <v>2.0231597630961499E-2</v>
      </c>
      <c r="F1806" s="7">
        <v>0.71837572998783705</v>
      </c>
      <c r="G1806" s="7">
        <v>0.14687987807288599</v>
      </c>
      <c r="H1806" s="9">
        <f t="shared" si="56"/>
        <v>0.13474439193927751</v>
      </c>
      <c r="I1806" s="9">
        <f t="shared" si="57"/>
        <v>0.13748874065120184</v>
      </c>
    </row>
    <row r="1807" spans="1:9" x14ac:dyDescent="0.3">
      <c r="A1807" s="3" t="s">
        <v>61</v>
      </c>
      <c r="B1807" s="2">
        <v>44166</v>
      </c>
      <c r="C1807" s="7">
        <v>1.0257982297313599</v>
      </c>
      <c r="D1807" s="7">
        <v>0.11892581491585601</v>
      </c>
      <c r="E1807" s="7">
        <v>9.6303572478249801E-3</v>
      </c>
      <c r="F1807" s="7">
        <v>0.74218288605876803</v>
      </c>
      <c r="G1807" s="7">
        <v>0.12926094177755099</v>
      </c>
      <c r="H1807" s="9">
        <f t="shared" si="56"/>
        <v>0.12855617216368098</v>
      </c>
      <c r="I1807" s="9">
        <f t="shared" si="57"/>
        <v>0.13810778451228381</v>
      </c>
    </row>
    <row r="1808" spans="1:9" x14ac:dyDescent="0.3">
      <c r="A1808" s="3" t="s">
        <v>61</v>
      </c>
      <c r="B1808" s="2">
        <v>44197</v>
      </c>
      <c r="C1808" s="7">
        <v>0.65703430461589596</v>
      </c>
      <c r="D1808" s="7">
        <v>7.1150224508687104E-2</v>
      </c>
      <c r="E1808" s="7">
        <v>1.14357269958053E-2</v>
      </c>
      <c r="F1808" s="7">
        <v>0.71607793243011297</v>
      </c>
      <c r="G1808" s="7">
        <v>0.201336116065395</v>
      </c>
      <c r="H1808" s="9">
        <f t="shared" si="56"/>
        <v>8.2585951504492411E-2</v>
      </c>
      <c r="I1808" s="9">
        <f t="shared" si="57"/>
        <v>9.0380690631494259E-2</v>
      </c>
    </row>
    <row r="1809" spans="1:9" x14ac:dyDescent="0.3">
      <c r="A1809" s="3" t="s">
        <v>61</v>
      </c>
      <c r="B1809" s="2">
        <v>44228</v>
      </c>
      <c r="C1809" s="7">
        <v>0.65613161156260003</v>
      </c>
      <c r="D1809" s="7">
        <v>7.4212221203661596E-2</v>
      </c>
      <c r="E1809" s="7">
        <v>1.0131617197731899E-2</v>
      </c>
      <c r="F1809" s="7">
        <v>0.72660205148838897</v>
      </c>
      <c r="G1809" s="7">
        <v>0.189054110110217</v>
      </c>
      <c r="H1809" s="9">
        <f t="shared" si="56"/>
        <v>8.4343838401393492E-2</v>
      </c>
      <c r="I1809" s="9">
        <f t="shared" si="57"/>
        <v>9.2670952222400724E-2</v>
      </c>
    </row>
    <row r="1810" spans="1:9" x14ac:dyDescent="0.3">
      <c r="A1810" s="3" t="s">
        <v>61</v>
      </c>
      <c r="B1810" s="2">
        <v>44256</v>
      </c>
      <c r="C1810" s="7">
        <v>0.83637673023039705</v>
      </c>
      <c r="D1810" s="7">
        <v>7.4894257184165203E-2</v>
      </c>
      <c r="E1810" s="7">
        <v>7.8705204270104103E-3</v>
      </c>
      <c r="F1810" s="7">
        <v>0.743786262793808</v>
      </c>
      <c r="G1810" s="7">
        <v>0.17344895959501599</v>
      </c>
      <c r="H1810" s="9">
        <f t="shared" si="56"/>
        <v>8.2764777611175608E-2</v>
      </c>
      <c r="I1810" s="9">
        <f t="shared" si="57"/>
        <v>9.1481665138655369E-2</v>
      </c>
    </row>
    <row r="1811" spans="1:9" x14ac:dyDescent="0.3">
      <c r="A1811" s="3" t="s">
        <v>61</v>
      </c>
      <c r="B1811" s="2">
        <v>44287</v>
      </c>
      <c r="C1811" s="7">
        <v>1.02610239785848</v>
      </c>
      <c r="D1811" s="7">
        <v>0.101924829759831</v>
      </c>
      <c r="E1811" s="7">
        <v>6.7965719846198496E-3</v>
      </c>
      <c r="F1811" s="7">
        <v>0.76339538361145998</v>
      </c>
      <c r="G1811" s="7">
        <v>0.127883214644089</v>
      </c>
      <c r="H1811" s="9">
        <f t="shared" si="56"/>
        <v>0.10872140174445084</v>
      </c>
      <c r="I1811" s="9">
        <f t="shared" si="57"/>
        <v>0.11778856911562421</v>
      </c>
    </row>
    <row r="1812" spans="1:9" x14ac:dyDescent="0.3">
      <c r="A1812" s="3" t="s">
        <v>61</v>
      </c>
      <c r="B1812" s="2">
        <v>44317</v>
      </c>
      <c r="C1812" s="7">
        <v>1.1510996609329001</v>
      </c>
      <c r="D1812" s="7">
        <v>0.109261041867223</v>
      </c>
      <c r="E1812" s="7">
        <v>8.3226166822127808E-3</v>
      </c>
      <c r="F1812" s="7">
        <v>0.74911130786051805</v>
      </c>
      <c r="G1812" s="7">
        <v>0.133305033590046</v>
      </c>
      <c r="H1812" s="9">
        <f t="shared" si="56"/>
        <v>0.11758365854943578</v>
      </c>
      <c r="I1812" s="9">
        <f t="shared" si="57"/>
        <v>0.12728863167817378</v>
      </c>
    </row>
    <row r="1813" spans="1:9" x14ac:dyDescent="0.3">
      <c r="A1813" s="3" t="s">
        <v>61</v>
      </c>
      <c r="B1813" s="2">
        <v>44348</v>
      </c>
      <c r="C1813" s="7">
        <v>1.1510231400350499</v>
      </c>
      <c r="D1813" s="7">
        <v>0.11161589758915</v>
      </c>
      <c r="E1813" s="7">
        <v>7.7851163363164702E-3</v>
      </c>
      <c r="F1813" s="7">
        <v>0.74857301069360205</v>
      </c>
      <c r="G1813" s="7">
        <v>0.132025975380931</v>
      </c>
      <c r="H1813" s="9">
        <f t="shared" si="56"/>
        <v>0.11940101392546647</v>
      </c>
      <c r="I1813" s="9">
        <f t="shared" si="57"/>
        <v>0.12975742481029623</v>
      </c>
    </row>
    <row r="1814" spans="1:9" x14ac:dyDescent="0.3">
      <c r="A1814" s="3" t="s">
        <v>61</v>
      </c>
      <c r="B1814" s="2">
        <v>44378</v>
      </c>
      <c r="C1814" s="7">
        <v>1.2181454584445499</v>
      </c>
      <c r="D1814" s="7">
        <v>0.11113473345355</v>
      </c>
      <c r="E1814" s="7">
        <v>7.8668703458423597E-3</v>
      </c>
      <c r="F1814" s="7">
        <v>0.76083934519835605</v>
      </c>
      <c r="G1814" s="7">
        <v>0.12015905100225099</v>
      </c>
      <c r="H1814" s="9">
        <f t="shared" si="56"/>
        <v>0.11900160379939237</v>
      </c>
      <c r="I1814" s="9">
        <f t="shared" si="57"/>
        <v>0.12745187749774295</v>
      </c>
    </row>
    <row r="1815" spans="1:9" x14ac:dyDescent="0.3">
      <c r="A1815" s="3" t="s">
        <v>61</v>
      </c>
      <c r="B1815" s="2">
        <v>44409</v>
      </c>
      <c r="C1815" s="7">
        <v>1.2159468500451001</v>
      </c>
      <c r="D1815" s="7">
        <v>0.118409965603928</v>
      </c>
      <c r="E1815" s="7">
        <v>8.6940478810574092E-3</v>
      </c>
      <c r="F1815" s="7">
        <v>0.75253864143784099</v>
      </c>
      <c r="G1815" s="7">
        <v>0.12035734507717399</v>
      </c>
      <c r="H1815" s="9">
        <f t="shared" si="56"/>
        <v>0.1271040134849854</v>
      </c>
      <c r="I1815" s="9">
        <f t="shared" si="57"/>
        <v>0.13595516962374485</v>
      </c>
    </row>
    <row r="1816" spans="1:9" x14ac:dyDescent="0.3">
      <c r="A1816" s="3" t="s">
        <v>61</v>
      </c>
      <c r="B1816" s="2">
        <v>44440</v>
      </c>
      <c r="C1816" s="7">
        <v>1.1762946026825301</v>
      </c>
      <c r="D1816" s="7">
        <v>0.11875752487689201</v>
      </c>
      <c r="E1816" s="7">
        <v>1.17902081348775E-2</v>
      </c>
      <c r="F1816" s="7">
        <v>0.74043039599958005</v>
      </c>
      <c r="G1816" s="7">
        <v>0.12902187098865101</v>
      </c>
      <c r="H1816" s="9">
        <f t="shared" si="56"/>
        <v>0.1305477330117695</v>
      </c>
      <c r="I1816" s="9">
        <f t="shared" si="57"/>
        <v>0.13822066394479271</v>
      </c>
    </row>
    <row r="1817" spans="1:9" x14ac:dyDescent="0.3">
      <c r="A1817" s="3" t="s">
        <v>62</v>
      </c>
      <c r="B1817" s="2">
        <v>43466</v>
      </c>
      <c r="C1817" s="7">
        <v>0.85047664861486305</v>
      </c>
      <c r="D1817" s="7">
        <v>9.9925773429588693E-2</v>
      </c>
      <c r="E1817" s="7">
        <v>4.4142680185867499E-2</v>
      </c>
      <c r="F1817" s="7">
        <v>0.709709648449102</v>
      </c>
      <c r="G1817" s="7">
        <v>0.14622189793544199</v>
      </c>
      <c r="H1817" s="9">
        <f t="shared" si="56"/>
        <v>0.1440684536154562</v>
      </c>
      <c r="I1817" s="9">
        <f t="shared" si="57"/>
        <v>0.12342070360226996</v>
      </c>
    </row>
    <row r="1818" spans="1:9" x14ac:dyDescent="0.3">
      <c r="A1818" s="3" t="s">
        <v>62</v>
      </c>
      <c r="B1818" s="2">
        <v>43497</v>
      </c>
      <c r="C1818" s="7">
        <v>0.85880868399046195</v>
      </c>
      <c r="D1818" s="7">
        <v>0.10232388850891901</v>
      </c>
      <c r="E1818" s="7">
        <v>4.1021551668392303E-2</v>
      </c>
      <c r="F1818" s="7">
        <v>0.71337137843921306</v>
      </c>
      <c r="G1818" s="7">
        <v>0.14328318138347601</v>
      </c>
      <c r="H1818" s="9">
        <f t="shared" si="56"/>
        <v>0.14334544017731132</v>
      </c>
      <c r="I1818" s="9">
        <f t="shared" si="57"/>
        <v>0.12544376883754249</v>
      </c>
    </row>
    <row r="1819" spans="1:9" x14ac:dyDescent="0.3">
      <c r="A1819" s="3" t="s">
        <v>62</v>
      </c>
      <c r="B1819" s="2">
        <v>43525</v>
      </c>
      <c r="C1819" s="7">
        <v>1.05444197664104</v>
      </c>
      <c r="D1819" s="7">
        <v>9.9211658174295503E-2</v>
      </c>
      <c r="E1819" s="7">
        <v>4.2583276319638402E-2</v>
      </c>
      <c r="F1819" s="7">
        <v>0.720487995235923</v>
      </c>
      <c r="G1819" s="7">
        <v>0.13771707027014299</v>
      </c>
      <c r="H1819" s="9">
        <f t="shared" si="56"/>
        <v>0.14179493449393391</v>
      </c>
      <c r="I1819" s="9">
        <f t="shared" si="57"/>
        <v>0.12103415898926219</v>
      </c>
    </row>
    <row r="1820" spans="1:9" x14ac:dyDescent="0.3">
      <c r="A1820" s="3" t="s">
        <v>62</v>
      </c>
      <c r="B1820" s="2">
        <v>43556</v>
      </c>
      <c r="C1820" s="7">
        <v>0.98806073569785602</v>
      </c>
      <c r="D1820" s="7">
        <v>9.9989664374546997E-2</v>
      </c>
      <c r="E1820" s="7">
        <v>4.2676903658238702E-2</v>
      </c>
      <c r="F1820" s="7">
        <v>0.72282323815329297</v>
      </c>
      <c r="G1820" s="7">
        <v>0.13451019381392201</v>
      </c>
      <c r="H1820" s="9">
        <f t="shared" si="56"/>
        <v>0.14266656803278571</v>
      </c>
      <c r="I1820" s="9">
        <f t="shared" si="57"/>
        <v>0.12152175065237729</v>
      </c>
    </row>
    <row r="1821" spans="1:9" x14ac:dyDescent="0.3">
      <c r="A1821" s="3" t="s">
        <v>62</v>
      </c>
      <c r="B1821" s="2">
        <v>43586</v>
      </c>
      <c r="C1821" s="7">
        <v>1.0308960396195801</v>
      </c>
      <c r="D1821" s="7">
        <v>0.10191919097571001</v>
      </c>
      <c r="E1821" s="7">
        <v>4.4263073959926902E-2</v>
      </c>
      <c r="F1821" s="7">
        <v>0.71725684761091502</v>
      </c>
      <c r="G1821" s="7">
        <v>0.13656088745344799</v>
      </c>
      <c r="H1821" s="9">
        <f t="shared" si="56"/>
        <v>0.14618226493563691</v>
      </c>
      <c r="I1821" s="9">
        <f t="shared" si="57"/>
        <v>0.12441671408206406</v>
      </c>
    </row>
    <row r="1822" spans="1:9" x14ac:dyDescent="0.3">
      <c r="A1822" s="3" t="s">
        <v>62</v>
      </c>
      <c r="B1822" s="2">
        <v>43617</v>
      </c>
      <c r="C1822" s="7">
        <v>0.99955986941185004</v>
      </c>
      <c r="D1822" s="7">
        <v>0.10334626635401099</v>
      </c>
      <c r="E1822" s="7">
        <v>4.3396783961240297E-2</v>
      </c>
      <c r="F1822" s="7">
        <v>0.72307463806692196</v>
      </c>
      <c r="G1822" s="7">
        <v>0.13018231161782701</v>
      </c>
      <c r="H1822" s="9">
        <f t="shared" si="56"/>
        <v>0.14674305031525128</v>
      </c>
      <c r="I1822" s="9">
        <f t="shared" si="57"/>
        <v>0.12505282211662466</v>
      </c>
    </row>
    <row r="1823" spans="1:9" x14ac:dyDescent="0.3">
      <c r="A1823" s="3" t="s">
        <v>62</v>
      </c>
      <c r="B1823" s="2">
        <v>43647</v>
      </c>
      <c r="C1823" s="7">
        <v>1.0362971803899499</v>
      </c>
      <c r="D1823" s="7">
        <v>0.103715855812063</v>
      </c>
      <c r="E1823" s="7">
        <v>4.2966590977748402E-2</v>
      </c>
      <c r="F1823" s="7">
        <v>0.719736547748553</v>
      </c>
      <c r="G1823" s="7">
        <v>0.13358100546163601</v>
      </c>
      <c r="H1823" s="9">
        <f t="shared" si="56"/>
        <v>0.1466824467898114</v>
      </c>
      <c r="I1823" s="9">
        <f t="shared" si="57"/>
        <v>0.12595245986725481</v>
      </c>
    </row>
    <row r="1824" spans="1:9" x14ac:dyDescent="0.3">
      <c r="A1824" s="3" t="s">
        <v>62</v>
      </c>
      <c r="B1824" s="2">
        <v>43678</v>
      </c>
      <c r="C1824" s="7">
        <v>1.0339271402363099</v>
      </c>
      <c r="D1824" s="7">
        <v>0.10109165036746</v>
      </c>
      <c r="E1824" s="7">
        <v>3.6856340500834597E-2</v>
      </c>
      <c r="F1824" s="7">
        <v>0.73810291024685604</v>
      </c>
      <c r="G1824" s="7">
        <v>0.12394909888485001</v>
      </c>
      <c r="H1824" s="9">
        <f t="shared" si="56"/>
        <v>0.1379479908682946</v>
      </c>
      <c r="I1824" s="9">
        <f t="shared" si="57"/>
        <v>0.12046270925952834</v>
      </c>
    </row>
    <row r="1825" spans="1:9" x14ac:dyDescent="0.3">
      <c r="A1825" s="3" t="s">
        <v>62</v>
      </c>
      <c r="B1825" s="2">
        <v>43709</v>
      </c>
      <c r="C1825" s="7">
        <v>0.93594439236775395</v>
      </c>
      <c r="D1825" s="7">
        <v>0.102778576778305</v>
      </c>
      <c r="E1825" s="7">
        <v>3.7388034694157302E-2</v>
      </c>
      <c r="F1825" s="7">
        <v>0.72150932667302203</v>
      </c>
      <c r="G1825" s="7">
        <v>0.13832406185451601</v>
      </c>
      <c r="H1825" s="9">
        <f t="shared" si="56"/>
        <v>0.14016661147246229</v>
      </c>
      <c r="I1825" s="9">
        <f t="shared" si="57"/>
        <v>0.12468771693478323</v>
      </c>
    </row>
    <row r="1826" spans="1:9" x14ac:dyDescent="0.3">
      <c r="A1826" s="3" t="s">
        <v>62</v>
      </c>
      <c r="B1826" s="2">
        <v>43739</v>
      </c>
      <c r="C1826" s="7">
        <v>1.0173138230455701</v>
      </c>
      <c r="D1826" s="7">
        <v>9.9569765121654802E-2</v>
      </c>
      <c r="E1826" s="7">
        <v>3.8167729008821302E-2</v>
      </c>
      <c r="F1826" s="7">
        <v>0.71549793532094197</v>
      </c>
      <c r="G1826" s="7">
        <v>0.146764570548582</v>
      </c>
      <c r="H1826" s="9">
        <f t="shared" si="56"/>
        <v>0.13773749413047609</v>
      </c>
      <c r="I1826" s="9">
        <f t="shared" si="57"/>
        <v>0.12216134324496797</v>
      </c>
    </row>
    <row r="1827" spans="1:9" x14ac:dyDescent="0.3">
      <c r="A1827" s="3" t="s">
        <v>62</v>
      </c>
      <c r="B1827" s="2">
        <v>43770</v>
      </c>
      <c r="C1827" s="7">
        <v>1.0654193660783899</v>
      </c>
      <c r="D1827" s="7">
        <v>0.100754678813362</v>
      </c>
      <c r="E1827" s="7">
        <v>3.44751863276525E-2</v>
      </c>
      <c r="F1827" s="7">
        <v>0.71672746745512295</v>
      </c>
      <c r="G1827" s="7">
        <v>0.14804266740386299</v>
      </c>
      <c r="H1827" s="9">
        <f t="shared" si="56"/>
        <v>0.13522986514101451</v>
      </c>
      <c r="I1827" s="9">
        <f t="shared" si="57"/>
        <v>0.12325000524264812</v>
      </c>
    </row>
    <row r="1828" spans="1:9" x14ac:dyDescent="0.3">
      <c r="A1828" s="3" t="s">
        <v>62</v>
      </c>
      <c r="B1828" s="2">
        <v>43800</v>
      </c>
      <c r="C1828" s="7">
        <v>1.1288541439063799</v>
      </c>
      <c r="D1828" s="7">
        <v>0.11860339334622499</v>
      </c>
      <c r="E1828" s="7">
        <v>2.5972330480287999E-2</v>
      </c>
      <c r="F1828" s="7">
        <v>0.72682324358345596</v>
      </c>
      <c r="G1828" s="7">
        <v>0.128601032590032</v>
      </c>
      <c r="H1828" s="9">
        <f t="shared" si="56"/>
        <v>0.14457572382651299</v>
      </c>
      <c r="I1828" s="9">
        <f t="shared" si="57"/>
        <v>0.1402882144534203</v>
      </c>
    </row>
    <row r="1829" spans="1:9" x14ac:dyDescent="0.3">
      <c r="A1829" s="3" t="s">
        <v>62</v>
      </c>
      <c r="B1829" s="2">
        <v>43831</v>
      </c>
      <c r="C1829" s="7">
        <v>0.90956579904401802</v>
      </c>
      <c r="D1829" s="7">
        <v>9.0923365383714996E-2</v>
      </c>
      <c r="E1829" s="7">
        <v>3.8452076816532003E-2</v>
      </c>
      <c r="F1829" s="7">
        <v>0.71701923660054501</v>
      </c>
      <c r="G1829" s="7">
        <v>0.153605321199208</v>
      </c>
      <c r="H1829" s="9">
        <f t="shared" si="56"/>
        <v>0.12937544220024699</v>
      </c>
      <c r="I1829" s="9">
        <f t="shared" si="57"/>
        <v>0.11253691185538738</v>
      </c>
    </row>
    <row r="1830" spans="1:9" x14ac:dyDescent="0.3">
      <c r="A1830" s="3" t="s">
        <v>62</v>
      </c>
      <c r="B1830" s="2">
        <v>43862</v>
      </c>
      <c r="C1830" s="7">
        <v>0.89839337215251103</v>
      </c>
      <c r="D1830" s="7">
        <v>9.4614120474600993E-2</v>
      </c>
      <c r="E1830" s="7">
        <v>3.3167153511888703E-2</v>
      </c>
      <c r="F1830" s="7">
        <v>0.73379037604471398</v>
      </c>
      <c r="G1830" s="7">
        <v>0.13842834996879599</v>
      </c>
      <c r="H1830" s="9">
        <f t="shared" si="56"/>
        <v>0.1277812739864897</v>
      </c>
      <c r="I1830" s="9">
        <f t="shared" si="57"/>
        <v>0.11421246609855285</v>
      </c>
    </row>
    <row r="1831" spans="1:9" x14ac:dyDescent="0.3">
      <c r="A1831" s="3" t="s">
        <v>62</v>
      </c>
      <c r="B1831" s="2">
        <v>43891</v>
      </c>
      <c r="C1831" s="7">
        <v>0.81128195968003103</v>
      </c>
      <c r="D1831" s="7">
        <v>7.9285316784201101E-2</v>
      </c>
      <c r="E1831" s="7">
        <v>2.00578686231184E-2</v>
      </c>
      <c r="F1831" s="7">
        <v>0.75804704865533201</v>
      </c>
      <c r="G1831" s="7">
        <v>0.142609765937349</v>
      </c>
      <c r="H1831" s="9">
        <f t="shared" si="56"/>
        <v>9.9343185407319498E-2</v>
      </c>
      <c r="I1831" s="9">
        <f t="shared" si="57"/>
        <v>9.4687987777210297E-2</v>
      </c>
    </row>
    <row r="1832" spans="1:9" x14ac:dyDescent="0.3">
      <c r="A1832" s="3" t="s">
        <v>62</v>
      </c>
      <c r="B1832" s="2">
        <v>43922</v>
      </c>
      <c r="C1832" s="7">
        <v>0.46597878028841799</v>
      </c>
      <c r="D1832" s="7">
        <v>4.2960297373292003E-2</v>
      </c>
      <c r="E1832" s="7">
        <v>7.1950924805945097E-3</v>
      </c>
      <c r="F1832" s="7">
        <v>0.70861389599230395</v>
      </c>
      <c r="G1832" s="7">
        <v>0.24123071415381001</v>
      </c>
      <c r="H1832" s="9">
        <f t="shared" si="56"/>
        <v>5.0155389853886512E-2</v>
      </c>
      <c r="I1832" s="9">
        <f t="shared" si="57"/>
        <v>5.7160421090182892E-2</v>
      </c>
    </row>
    <row r="1833" spans="1:9" x14ac:dyDescent="0.3">
      <c r="A1833" s="3" t="s">
        <v>62</v>
      </c>
      <c r="B1833" s="2">
        <v>43952</v>
      </c>
      <c r="C1833" s="7">
        <v>0.60742363988240999</v>
      </c>
      <c r="D1833" s="7">
        <v>4.2962366964772999E-2</v>
      </c>
      <c r="E1833" s="7">
        <v>5.0345921221047899E-3</v>
      </c>
      <c r="F1833" s="7">
        <v>0.70103274408604499</v>
      </c>
      <c r="G1833" s="7">
        <v>0.250970296827077</v>
      </c>
      <c r="H1833" s="9">
        <f t="shared" si="56"/>
        <v>4.7996959086877788E-2</v>
      </c>
      <c r="I1833" s="9">
        <f t="shared" si="57"/>
        <v>5.7745496343508222E-2</v>
      </c>
    </row>
    <row r="1834" spans="1:9" x14ac:dyDescent="0.3">
      <c r="A1834" s="3" t="s">
        <v>62</v>
      </c>
      <c r="B1834" s="2">
        <v>43983</v>
      </c>
      <c r="C1834" s="7">
        <v>0.778704146009079</v>
      </c>
      <c r="D1834" s="7">
        <v>6.0664492648794303E-2</v>
      </c>
      <c r="E1834" s="7">
        <v>8.2331156945357094E-3</v>
      </c>
      <c r="F1834" s="7">
        <v>0.74267534595745799</v>
      </c>
      <c r="G1834" s="7">
        <v>0.18842704569921201</v>
      </c>
      <c r="H1834" s="9">
        <f t="shared" si="56"/>
        <v>6.8897608343330016E-2</v>
      </c>
      <c r="I1834" s="9">
        <f t="shared" si="57"/>
        <v>7.5515354440834973E-2</v>
      </c>
    </row>
    <row r="1835" spans="1:9" x14ac:dyDescent="0.3">
      <c r="A1835" s="3" t="s">
        <v>62</v>
      </c>
      <c r="B1835" s="2">
        <v>44013</v>
      </c>
      <c r="C1835" s="7">
        <v>0.87937650442897097</v>
      </c>
      <c r="D1835" s="7">
        <v>8.5991942828426704E-2</v>
      </c>
      <c r="E1835" s="7">
        <v>1.4676573174061999E-2</v>
      </c>
      <c r="F1835" s="7">
        <v>0.74576746515980696</v>
      </c>
      <c r="G1835" s="7">
        <v>0.15356401883770401</v>
      </c>
      <c r="H1835" s="9">
        <f t="shared" si="56"/>
        <v>0.1006685160024887</v>
      </c>
      <c r="I1835" s="9">
        <f t="shared" si="57"/>
        <v>0.10338559684754797</v>
      </c>
    </row>
    <row r="1836" spans="1:9" x14ac:dyDescent="0.3">
      <c r="A1836" s="3" t="s">
        <v>62</v>
      </c>
      <c r="B1836" s="2">
        <v>44044</v>
      </c>
      <c r="C1836" s="7">
        <v>0.90394586845834202</v>
      </c>
      <c r="D1836" s="7">
        <v>9.1740756758509096E-2</v>
      </c>
      <c r="E1836" s="7">
        <v>1.8021978169183401E-2</v>
      </c>
      <c r="F1836" s="7">
        <v>0.74350002769558199</v>
      </c>
      <c r="G1836" s="7">
        <v>0.146737237376725</v>
      </c>
      <c r="H1836" s="9">
        <f t="shared" si="56"/>
        <v>0.10976273492769249</v>
      </c>
      <c r="I1836" s="9">
        <f t="shared" si="57"/>
        <v>0.10983749652319763</v>
      </c>
    </row>
    <row r="1837" spans="1:9" x14ac:dyDescent="0.3">
      <c r="A1837" s="3" t="s">
        <v>62</v>
      </c>
      <c r="B1837" s="2">
        <v>44075</v>
      </c>
      <c r="C1837" s="7">
        <v>0.90147678051672298</v>
      </c>
      <c r="D1837" s="7">
        <v>8.8070768245196496E-2</v>
      </c>
      <c r="E1837" s="7">
        <v>1.6817427542610602E-2</v>
      </c>
      <c r="F1837" s="7">
        <v>0.74188529576724604</v>
      </c>
      <c r="G1837" s="7">
        <v>0.15322650844494701</v>
      </c>
      <c r="H1837" s="9">
        <f t="shared" si="56"/>
        <v>0.1048881957878071</v>
      </c>
      <c r="I1837" s="9">
        <f t="shared" si="57"/>
        <v>0.10611497651986088</v>
      </c>
    </row>
    <row r="1838" spans="1:9" x14ac:dyDescent="0.3">
      <c r="A1838" s="3" t="s">
        <v>62</v>
      </c>
      <c r="B1838" s="2">
        <v>44105</v>
      </c>
      <c r="C1838" s="7">
        <v>0.94041426693829799</v>
      </c>
      <c r="D1838" s="7">
        <v>9.0085382975349099E-2</v>
      </c>
      <c r="E1838" s="7">
        <v>1.3841148142568401E-2</v>
      </c>
      <c r="F1838" s="7">
        <v>0.72899320834033299</v>
      </c>
      <c r="G1838" s="7">
        <v>0.16708026054174999</v>
      </c>
      <c r="H1838" s="9">
        <f t="shared" si="56"/>
        <v>0.1039265311179175</v>
      </c>
      <c r="I1838" s="9">
        <f t="shared" si="57"/>
        <v>0.10998380855083195</v>
      </c>
    </row>
    <row r="1839" spans="1:9" x14ac:dyDescent="0.3">
      <c r="A1839" s="3" t="s">
        <v>62</v>
      </c>
      <c r="B1839" s="2">
        <v>44136</v>
      </c>
      <c r="C1839" s="7">
        <v>0.77481117149373302</v>
      </c>
      <c r="D1839" s="7">
        <v>6.2394015269157499E-2</v>
      </c>
      <c r="E1839" s="7">
        <v>1.41871881267761E-2</v>
      </c>
      <c r="F1839" s="7">
        <v>0.66956068652507195</v>
      </c>
      <c r="G1839" s="7">
        <v>0.253858110078994</v>
      </c>
      <c r="H1839" s="9">
        <f t="shared" si="56"/>
        <v>7.6581203395933606E-2</v>
      </c>
      <c r="I1839" s="9">
        <f t="shared" si="57"/>
        <v>8.5243000852664785E-2</v>
      </c>
    </row>
    <row r="1840" spans="1:9" x14ac:dyDescent="0.3">
      <c r="A1840" s="3" t="s">
        <v>62</v>
      </c>
      <c r="B1840" s="2">
        <v>44166</v>
      </c>
      <c r="C1840" s="7">
        <v>1.03061644337224</v>
      </c>
      <c r="D1840" s="7">
        <v>0.105815349917412</v>
      </c>
      <c r="E1840" s="7">
        <v>9.3734571245203194E-3</v>
      </c>
      <c r="F1840" s="7">
        <v>0.70985286891751398</v>
      </c>
      <c r="G1840" s="7">
        <v>0.174958324040554</v>
      </c>
      <c r="H1840" s="9">
        <f t="shared" si="56"/>
        <v>0.11518880704193232</v>
      </c>
      <c r="I1840" s="9">
        <f t="shared" si="57"/>
        <v>0.12972842078922139</v>
      </c>
    </row>
    <row r="1841" spans="1:9" x14ac:dyDescent="0.3">
      <c r="A1841" s="3" t="s">
        <v>62</v>
      </c>
      <c r="B1841" s="2">
        <v>44197</v>
      </c>
      <c r="C1841" s="7">
        <v>0.578086061551773</v>
      </c>
      <c r="D1841" s="7">
        <v>5.0137198148489E-2</v>
      </c>
      <c r="E1841" s="7">
        <v>1.11281666080383E-2</v>
      </c>
      <c r="F1841" s="7">
        <v>0.674824882311576</v>
      </c>
      <c r="G1841" s="7">
        <v>0.263909752931896</v>
      </c>
      <c r="H1841" s="9">
        <f t="shared" si="56"/>
        <v>6.1265364756527302E-2</v>
      </c>
      <c r="I1841" s="9">
        <f t="shared" si="57"/>
        <v>6.9158373244393209E-2</v>
      </c>
    </row>
    <row r="1842" spans="1:9" x14ac:dyDescent="0.3">
      <c r="A1842" s="3" t="s">
        <v>62</v>
      </c>
      <c r="B1842" s="2">
        <v>44228</v>
      </c>
      <c r="C1842" s="7">
        <v>0.59913932658522495</v>
      </c>
      <c r="D1842" s="7">
        <v>5.28231160843117E-2</v>
      </c>
      <c r="E1842" s="7">
        <v>1.1072617082402401E-2</v>
      </c>
      <c r="F1842" s="7">
        <v>0.668823080246845</v>
      </c>
      <c r="G1842" s="7">
        <v>0.26728118658644101</v>
      </c>
      <c r="H1842" s="9">
        <f t="shared" si="56"/>
        <v>6.3895733166714097E-2</v>
      </c>
      <c r="I1842" s="9">
        <f t="shared" si="57"/>
        <v>7.3198080101944674E-2</v>
      </c>
    </row>
    <row r="1843" spans="1:9" x14ac:dyDescent="0.3">
      <c r="A1843" s="3" t="s">
        <v>62</v>
      </c>
      <c r="B1843" s="2">
        <v>44256</v>
      </c>
      <c r="C1843" s="7">
        <v>0.71794699145200702</v>
      </c>
      <c r="D1843" s="7">
        <v>5.2357718132634901E-2</v>
      </c>
      <c r="E1843" s="7">
        <v>1.40491531497717E-2</v>
      </c>
      <c r="F1843" s="7">
        <v>0.68457618006697496</v>
      </c>
      <c r="G1843" s="7">
        <v>0.24901694865061799</v>
      </c>
      <c r="H1843" s="9">
        <f t="shared" si="56"/>
        <v>6.6406871282406604E-2</v>
      </c>
      <c r="I1843" s="9">
        <f t="shared" si="57"/>
        <v>7.1048052288745459E-2</v>
      </c>
    </row>
    <row r="1844" spans="1:9" x14ac:dyDescent="0.3">
      <c r="A1844" s="3" t="s">
        <v>62</v>
      </c>
      <c r="B1844" s="2">
        <v>44287</v>
      </c>
      <c r="C1844" s="7">
        <v>0.87553289215278896</v>
      </c>
      <c r="D1844" s="7">
        <v>8.3633029824467603E-2</v>
      </c>
      <c r="E1844" s="7">
        <v>1.9045963857522E-2</v>
      </c>
      <c r="F1844" s="7">
        <v>0.74252348600419704</v>
      </c>
      <c r="G1844" s="7">
        <v>0.154797520313814</v>
      </c>
      <c r="H1844" s="9">
        <f t="shared" si="56"/>
        <v>0.1026789936819896</v>
      </c>
      <c r="I1844" s="9">
        <f t="shared" si="57"/>
        <v>0.1012314594415329</v>
      </c>
    </row>
    <row r="1845" spans="1:9" x14ac:dyDescent="0.3">
      <c r="A1845" s="3" t="s">
        <v>62</v>
      </c>
      <c r="B1845" s="2">
        <v>44317</v>
      </c>
      <c r="C1845" s="7">
        <v>0.99159060441541402</v>
      </c>
      <c r="D1845" s="7">
        <v>8.5667268558023799E-2</v>
      </c>
      <c r="E1845" s="7">
        <v>2.5768438603704098E-2</v>
      </c>
      <c r="F1845" s="7">
        <v>0.73930042359572701</v>
      </c>
      <c r="G1845" s="7">
        <v>0.14926386924254501</v>
      </c>
      <c r="H1845" s="9">
        <f t="shared" si="56"/>
        <v>0.1114357071617279</v>
      </c>
      <c r="I1845" s="9">
        <f t="shared" si="57"/>
        <v>0.1038431800091122</v>
      </c>
    </row>
    <row r="1846" spans="1:9" x14ac:dyDescent="0.3">
      <c r="A1846" s="3" t="s">
        <v>62</v>
      </c>
      <c r="B1846" s="2">
        <v>44348</v>
      </c>
      <c r="C1846" s="7">
        <v>0.953471916633442</v>
      </c>
      <c r="D1846" s="7">
        <v>8.90057824049202E-2</v>
      </c>
      <c r="E1846" s="7">
        <v>2.9206903034660801E-2</v>
      </c>
      <c r="F1846" s="7">
        <v>0.72198526390398698</v>
      </c>
      <c r="G1846" s="7">
        <v>0.15980205065643199</v>
      </c>
      <c r="H1846" s="9">
        <f t="shared" si="56"/>
        <v>0.11821268543958099</v>
      </c>
      <c r="I1846" s="9">
        <f t="shared" si="57"/>
        <v>0.10974940205568906</v>
      </c>
    </row>
    <row r="1847" spans="1:9" x14ac:dyDescent="0.3">
      <c r="A1847" s="3" t="s">
        <v>62</v>
      </c>
      <c r="B1847" s="2">
        <v>44378</v>
      </c>
      <c r="C1847" s="7">
        <v>1.04067916135542</v>
      </c>
      <c r="D1847" s="7">
        <v>8.9689064257692699E-2</v>
      </c>
      <c r="E1847" s="7">
        <v>3.1051464823298201E-2</v>
      </c>
      <c r="F1847" s="7">
        <v>0.72122648932894595</v>
      </c>
      <c r="G1847" s="7">
        <v>0.15803298159006299</v>
      </c>
      <c r="H1847" s="9">
        <f t="shared" si="56"/>
        <v>0.12074052908099089</v>
      </c>
      <c r="I1847" s="9">
        <f t="shared" si="57"/>
        <v>0.11060222468418873</v>
      </c>
    </row>
    <row r="1848" spans="1:9" x14ac:dyDescent="0.3">
      <c r="A1848" s="3" t="s">
        <v>62</v>
      </c>
      <c r="B1848" s="2">
        <v>44409</v>
      </c>
      <c r="C1848" s="7">
        <v>1.0033574827168501</v>
      </c>
      <c r="D1848" s="7">
        <v>9.3083898542373103E-2</v>
      </c>
      <c r="E1848" s="7">
        <v>3.54263564048461E-2</v>
      </c>
      <c r="F1848" s="7">
        <v>0.70782352866423004</v>
      </c>
      <c r="G1848" s="7">
        <v>0.163666216388551</v>
      </c>
      <c r="H1848" s="9">
        <f t="shared" si="56"/>
        <v>0.12851025494721921</v>
      </c>
      <c r="I1848" s="9">
        <f t="shared" si="57"/>
        <v>0.1162230432386302</v>
      </c>
    </row>
    <row r="1849" spans="1:9" x14ac:dyDescent="0.3">
      <c r="A1849" s="3" t="s">
        <v>62</v>
      </c>
      <c r="B1849" s="2">
        <v>44440</v>
      </c>
      <c r="C1849" s="7">
        <v>0.99025208369809703</v>
      </c>
      <c r="D1849" s="7">
        <v>8.8208803862802193E-2</v>
      </c>
      <c r="E1849" s="7">
        <v>3.7682555798109599E-2</v>
      </c>
      <c r="F1849" s="7">
        <v>0.717581540802124</v>
      </c>
      <c r="G1849" s="7">
        <v>0.156527099536964</v>
      </c>
      <c r="H1849" s="9">
        <f t="shared" si="56"/>
        <v>0.12589135966091181</v>
      </c>
      <c r="I1849" s="9">
        <f t="shared" si="57"/>
        <v>0.10946867810817748</v>
      </c>
    </row>
    <row r="1850" spans="1:9" x14ac:dyDescent="0.3">
      <c r="A1850" s="3" t="s">
        <v>63</v>
      </c>
      <c r="B1850" s="2">
        <v>43466</v>
      </c>
      <c r="C1850" s="7">
        <v>0.82820879703261097</v>
      </c>
      <c r="D1850" s="7">
        <v>0.247903591949485</v>
      </c>
      <c r="E1850" s="7">
        <v>4.8659793223088397E-3</v>
      </c>
      <c r="F1850" s="7">
        <v>0.67785310384319097</v>
      </c>
      <c r="G1850" s="7">
        <v>6.9377324885014496E-2</v>
      </c>
      <c r="H1850" s="9">
        <f t="shared" si="56"/>
        <v>0.25276957127179384</v>
      </c>
      <c r="I1850" s="9">
        <f t="shared" si="57"/>
        <v>0.26778482194743231</v>
      </c>
    </row>
    <row r="1851" spans="1:9" x14ac:dyDescent="0.3">
      <c r="A1851" s="3" t="s">
        <v>63</v>
      </c>
      <c r="B1851" s="2">
        <v>43497</v>
      </c>
      <c r="C1851" s="7">
        <v>0.86291714675746201</v>
      </c>
      <c r="D1851" s="7">
        <v>0.24063027724314501</v>
      </c>
      <c r="E1851" s="7">
        <v>7.2358809830050802E-3</v>
      </c>
      <c r="F1851" s="7">
        <v>0.68232333553464797</v>
      </c>
      <c r="G1851" s="7">
        <v>6.9810506239201195E-2</v>
      </c>
      <c r="H1851" s="9">
        <f t="shared" si="56"/>
        <v>0.2478661582261501</v>
      </c>
      <c r="I1851" s="9">
        <f t="shared" si="57"/>
        <v>0.26071762861291092</v>
      </c>
    </row>
    <row r="1852" spans="1:9" x14ac:dyDescent="0.3">
      <c r="A1852" s="3" t="s">
        <v>63</v>
      </c>
      <c r="B1852" s="2">
        <v>43525</v>
      </c>
      <c r="C1852" s="7">
        <v>1.0066680873239</v>
      </c>
      <c r="D1852" s="7">
        <v>0.24381680866892699</v>
      </c>
      <c r="E1852" s="7">
        <v>6.3484706565833998E-3</v>
      </c>
      <c r="F1852" s="7">
        <v>0.68821682300383102</v>
      </c>
      <c r="G1852" s="7">
        <v>6.1617897670658499E-2</v>
      </c>
      <c r="H1852" s="9">
        <f t="shared" si="56"/>
        <v>0.25016527932551041</v>
      </c>
      <c r="I1852" s="9">
        <f t="shared" si="57"/>
        <v>0.26159657804551456</v>
      </c>
    </row>
    <row r="1853" spans="1:9" x14ac:dyDescent="0.3">
      <c r="A1853" s="3" t="s">
        <v>63</v>
      </c>
      <c r="B1853" s="2">
        <v>43556</v>
      </c>
      <c r="C1853" s="7">
        <v>0.97625144819186205</v>
      </c>
      <c r="D1853" s="7">
        <v>0.24411385688524501</v>
      </c>
      <c r="E1853" s="7">
        <v>8.0112458540610807E-3</v>
      </c>
      <c r="F1853" s="7">
        <v>0.68034840785971895</v>
      </c>
      <c r="G1853" s="7">
        <v>6.7526489400974901E-2</v>
      </c>
      <c r="H1853" s="9">
        <f t="shared" si="56"/>
        <v>0.25212510273930611</v>
      </c>
      <c r="I1853" s="9">
        <f t="shared" si="57"/>
        <v>0.26406037995784493</v>
      </c>
    </row>
    <row r="1854" spans="1:9" x14ac:dyDescent="0.3">
      <c r="A1854" s="3" t="s">
        <v>63</v>
      </c>
      <c r="B1854" s="2">
        <v>43586</v>
      </c>
      <c r="C1854" s="7">
        <v>1.01953798754269</v>
      </c>
      <c r="D1854" s="7">
        <v>0.24672675313936401</v>
      </c>
      <c r="E1854" s="7">
        <v>8.5333539214442096E-3</v>
      </c>
      <c r="F1854" s="7">
        <v>0.68355397232554505</v>
      </c>
      <c r="G1854" s="7">
        <v>6.1185920613646597E-2</v>
      </c>
      <c r="H1854" s="9">
        <f t="shared" si="56"/>
        <v>0.25526010706080821</v>
      </c>
      <c r="I1854" s="9">
        <f t="shared" si="57"/>
        <v>0.26521752669449533</v>
      </c>
    </row>
    <row r="1855" spans="1:9" x14ac:dyDescent="0.3">
      <c r="A1855" s="3" t="s">
        <v>63</v>
      </c>
      <c r="B1855" s="2">
        <v>43617</v>
      </c>
      <c r="C1855" s="7">
        <v>0.96881254463827704</v>
      </c>
      <c r="D1855" s="7">
        <v>0.243629811263427</v>
      </c>
      <c r="E1855" s="7">
        <v>8.3068507326858002E-3</v>
      </c>
      <c r="F1855" s="7">
        <v>0.68441113760165195</v>
      </c>
      <c r="G1855" s="7">
        <v>6.3652200402235001E-2</v>
      </c>
      <c r="H1855" s="9">
        <f t="shared" si="56"/>
        <v>0.25193666199611281</v>
      </c>
      <c r="I1855" s="9">
        <f t="shared" si="57"/>
        <v>0.26252054024271998</v>
      </c>
    </row>
    <row r="1856" spans="1:9" x14ac:dyDescent="0.3">
      <c r="A1856" s="3" t="s">
        <v>63</v>
      </c>
      <c r="B1856" s="2">
        <v>43647</v>
      </c>
      <c r="C1856" s="7">
        <v>1.02262802853697</v>
      </c>
      <c r="D1856" s="7">
        <v>0.245733640452903</v>
      </c>
      <c r="E1856" s="7">
        <v>9.0700656107484696E-3</v>
      </c>
      <c r="F1856" s="7">
        <v>0.68161201945042005</v>
      </c>
      <c r="G1856" s="7">
        <v>6.3584274485928696E-2</v>
      </c>
      <c r="H1856" s="9">
        <f t="shared" si="56"/>
        <v>0.25480370606365149</v>
      </c>
      <c r="I1856" s="9">
        <f t="shared" si="57"/>
        <v>0.26498602525246201</v>
      </c>
    </row>
    <row r="1857" spans="1:9" x14ac:dyDescent="0.3">
      <c r="A1857" s="3" t="s">
        <v>63</v>
      </c>
      <c r="B1857" s="2">
        <v>43678</v>
      </c>
      <c r="C1857" s="7">
        <v>1.0147433624362101</v>
      </c>
      <c r="D1857" s="7">
        <v>0.244875457954771</v>
      </c>
      <c r="E1857" s="7">
        <v>6.7304225713403403E-3</v>
      </c>
      <c r="F1857" s="7">
        <v>0.69013589781273899</v>
      </c>
      <c r="G1857" s="7">
        <v>5.8258221661149703E-2</v>
      </c>
      <c r="H1857" s="9">
        <f t="shared" si="56"/>
        <v>0.25160588052611133</v>
      </c>
      <c r="I1857" s="9">
        <f t="shared" si="57"/>
        <v>0.26189570473586754</v>
      </c>
    </row>
    <row r="1858" spans="1:9" x14ac:dyDescent="0.3">
      <c r="A1858" s="3" t="s">
        <v>63</v>
      </c>
      <c r="B1858" s="2">
        <v>43709</v>
      </c>
      <c r="C1858" s="7">
        <v>0.94692543660911199</v>
      </c>
      <c r="D1858" s="7">
        <v>0.24800142578322101</v>
      </c>
      <c r="E1858" s="7">
        <v>5.69739170086969E-3</v>
      </c>
      <c r="F1858" s="7">
        <v>0.68675746200716203</v>
      </c>
      <c r="G1858" s="7">
        <v>5.9543720508746997E-2</v>
      </c>
      <c r="H1858" s="9">
        <f t="shared" si="56"/>
        <v>0.25369881748409068</v>
      </c>
      <c r="I1858" s="9">
        <f t="shared" si="57"/>
        <v>0.26531058332000007</v>
      </c>
    </row>
    <row r="1859" spans="1:9" x14ac:dyDescent="0.3">
      <c r="A1859" s="3" t="s">
        <v>63</v>
      </c>
      <c r="B1859" s="2">
        <v>43739</v>
      </c>
      <c r="C1859" s="7">
        <v>0.99143250802835803</v>
      </c>
      <c r="D1859" s="7">
        <v>0.24978625582024</v>
      </c>
      <c r="E1859" s="7">
        <v>6.4171703392476897E-3</v>
      </c>
      <c r="F1859" s="7">
        <v>0.67871380644805102</v>
      </c>
      <c r="G1859" s="7">
        <v>6.5082767392460703E-2</v>
      </c>
      <c r="H1859" s="9">
        <f t="shared" ref="H1859:H1922" si="58">D1859+E1859</f>
        <v>0.25620342615948771</v>
      </c>
      <c r="I1859" s="9">
        <f t="shared" ref="I1859:I1922" si="59">D1859/(D1859+F1859)</f>
        <v>0.2690212590939644</v>
      </c>
    </row>
    <row r="1860" spans="1:9" x14ac:dyDescent="0.3">
      <c r="A1860" s="3" t="s">
        <v>63</v>
      </c>
      <c r="B1860" s="2">
        <v>43770</v>
      </c>
      <c r="C1860" s="7">
        <v>1.08374599502101</v>
      </c>
      <c r="D1860" s="7">
        <v>0.26112732271713701</v>
      </c>
      <c r="E1860" s="7">
        <v>6.6053866942759496E-3</v>
      </c>
      <c r="F1860" s="7">
        <v>0.663305990492571</v>
      </c>
      <c r="G1860" s="7">
        <v>6.8961300096016406E-2</v>
      </c>
      <c r="H1860" s="9">
        <f t="shared" si="58"/>
        <v>0.26773270941141297</v>
      </c>
      <c r="I1860" s="9">
        <f t="shared" si="59"/>
        <v>0.28247286092544804</v>
      </c>
    </row>
    <row r="1861" spans="1:9" x14ac:dyDescent="0.3">
      <c r="A1861" s="3" t="s">
        <v>63</v>
      </c>
      <c r="B1861" s="2">
        <v>43800</v>
      </c>
      <c r="C1861" s="7">
        <v>1.2781286578815401</v>
      </c>
      <c r="D1861" s="7">
        <v>0.286623905355058</v>
      </c>
      <c r="E1861" s="7">
        <v>5.35591062513429E-3</v>
      </c>
      <c r="F1861" s="7">
        <v>0.65742001888712598</v>
      </c>
      <c r="G1861" s="7">
        <v>5.0600165132682097E-2</v>
      </c>
      <c r="H1861" s="9">
        <f t="shared" si="58"/>
        <v>0.29197981598019229</v>
      </c>
      <c r="I1861" s="9">
        <f t="shared" si="59"/>
        <v>0.30361289130179053</v>
      </c>
    </row>
    <row r="1862" spans="1:9" x14ac:dyDescent="0.3">
      <c r="A1862" s="3" t="s">
        <v>63</v>
      </c>
      <c r="B1862" s="2">
        <v>43831</v>
      </c>
      <c r="C1862" s="7">
        <v>0.89434757098577</v>
      </c>
      <c r="D1862" s="7">
        <v>0.24653355615768299</v>
      </c>
      <c r="E1862" s="7">
        <v>7.7644565323237496E-3</v>
      </c>
      <c r="F1862" s="7">
        <v>0.680697508814195</v>
      </c>
      <c r="G1862" s="7">
        <v>6.5004478495798296E-2</v>
      </c>
      <c r="H1862" s="9">
        <f t="shared" si="58"/>
        <v>0.25429801269000674</v>
      </c>
      <c r="I1862" s="9">
        <f t="shared" si="59"/>
        <v>0.26588146738284713</v>
      </c>
    </row>
    <row r="1863" spans="1:9" x14ac:dyDescent="0.3">
      <c r="A1863" s="3" t="s">
        <v>63</v>
      </c>
      <c r="B1863" s="2">
        <v>43862</v>
      </c>
      <c r="C1863" s="7">
        <v>0.91383353008916002</v>
      </c>
      <c r="D1863" s="7">
        <v>0.250247876899027</v>
      </c>
      <c r="E1863" s="7">
        <v>8.1423677693704694E-3</v>
      </c>
      <c r="F1863" s="7">
        <v>0.68200806083785503</v>
      </c>
      <c r="G1863" s="7">
        <v>5.9601694493747602E-2</v>
      </c>
      <c r="H1863" s="9">
        <f t="shared" si="58"/>
        <v>0.2583902446683975</v>
      </c>
      <c r="I1863" s="9">
        <f t="shared" si="59"/>
        <v>0.26843259106133627</v>
      </c>
    </row>
    <row r="1864" spans="1:9" x14ac:dyDescent="0.3">
      <c r="A1864" s="3" t="s">
        <v>63</v>
      </c>
      <c r="B1864" s="2">
        <v>43891</v>
      </c>
      <c r="C1864" s="7">
        <v>0.83547370940854104</v>
      </c>
      <c r="D1864" s="7">
        <v>0.211258035240803</v>
      </c>
      <c r="E1864" s="7">
        <v>4.1313488520966102E-3</v>
      </c>
      <c r="F1864" s="7">
        <v>0.69968926149911903</v>
      </c>
      <c r="G1864" s="7">
        <v>8.4921354407982305E-2</v>
      </c>
      <c r="H1864" s="9">
        <f t="shared" si="58"/>
        <v>0.21538938409289962</v>
      </c>
      <c r="I1864" s="9">
        <f t="shared" si="59"/>
        <v>0.23191027186407881</v>
      </c>
    </row>
    <row r="1865" spans="1:9" x14ac:dyDescent="0.3">
      <c r="A1865" s="3" t="s">
        <v>63</v>
      </c>
      <c r="B1865" s="2">
        <v>43922</v>
      </c>
      <c r="C1865" s="7">
        <v>0.52149773390281795</v>
      </c>
      <c r="D1865" s="7">
        <v>0.15905483683827701</v>
      </c>
      <c r="E1865" s="7">
        <v>2.15303744835321E-3</v>
      </c>
      <c r="F1865" s="7">
        <v>0.70234787384041097</v>
      </c>
      <c r="G1865" s="7">
        <v>0.136444251872959</v>
      </c>
      <c r="H1865" s="9">
        <f t="shared" si="58"/>
        <v>0.16120787428663022</v>
      </c>
      <c r="I1865" s="9">
        <f t="shared" si="59"/>
        <v>0.18464631567383827</v>
      </c>
    </row>
    <row r="1866" spans="1:9" x14ac:dyDescent="0.3">
      <c r="A1866" s="3" t="s">
        <v>63</v>
      </c>
      <c r="B1866" s="2">
        <v>43952</v>
      </c>
      <c r="C1866" s="7">
        <v>0.64937814127983795</v>
      </c>
      <c r="D1866" s="7">
        <v>0.15625082867875401</v>
      </c>
      <c r="E1866" s="7">
        <v>2.9700007532539401E-3</v>
      </c>
      <c r="F1866" s="7">
        <v>0.71496050961510105</v>
      </c>
      <c r="G1866" s="7">
        <v>0.12581866095289099</v>
      </c>
      <c r="H1866" s="9">
        <f t="shared" si="58"/>
        <v>0.15922082943200794</v>
      </c>
      <c r="I1866" s="9">
        <f t="shared" si="59"/>
        <v>0.17934893843869076</v>
      </c>
    </row>
    <row r="1867" spans="1:9" x14ac:dyDescent="0.3">
      <c r="A1867" s="3" t="s">
        <v>63</v>
      </c>
      <c r="B1867" s="2">
        <v>43983</v>
      </c>
      <c r="C1867" s="7">
        <v>0.79982283315550995</v>
      </c>
      <c r="D1867" s="7">
        <v>0.19846794729086001</v>
      </c>
      <c r="E1867" s="7">
        <v>3.2682582988010798E-3</v>
      </c>
      <c r="F1867" s="7">
        <v>0.69849328346753403</v>
      </c>
      <c r="G1867" s="7">
        <v>9.9770510942804896E-2</v>
      </c>
      <c r="H1867" s="9">
        <f t="shared" si="58"/>
        <v>0.2017362055896611</v>
      </c>
      <c r="I1867" s="9">
        <f t="shared" si="59"/>
        <v>0.22126702970545606</v>
      </c>
    </row>
    <row r="1868" spans="1:9" x14ac:dyDescent="0.3">
      <c r="A1868" s="3" t="s">
        <v>63</v>
      </c>
      <c r="B1868" s="2">
        <v>44013</v>
      </c>
      <c r="C1868" s="7">
        <v>0.95750549759310899</v>
      </c>
      <c r="D1868" s="7">
        <v>0.21389598226784101</v>
      </c>
      <c r="E1868" s="7">
        <v>7.1933884414035398E-3</v>
      </c>
      <c r="F1868" s="7">
        <v>0.67722386293427095</v>
      </c>
      <c r="G1868" s="7">
        <v>0.10168676635648501</v>
      </c>
      <c r="H1868" s="9">
        <f t="shared" si="58"/>
        <v>0.22108937070924456</v>
      </c>
      <c r="I1868" s="9">
        <f t="shared" si="59"/>
        <v>0.24003054518365929</v>
      </c>
    </row>
    <row r="1869" spans="1:9" x14ac:dyDescent="0.3">
      <c r="A1869" s="3" t="s">
        <v>63</v>
      </c>
      <c r="B1869" s="2">
        <v>44044</v>
      </c>
      <c r="C1869" s="7">
        <v>0.99935371977249399</v>
      </c>
      <c r="D1869" s="7">
        <v>0.22544353357089</v>
      </c>
      <c r="E1869" s="7">
        <v>5.2517388630711698E-3</v>
      </c>
      <c r="F1869" s="7">
        <v>0.68159666662270002</v>
      </c>
      <c r="G1869" s="7">
        <v>8.7708060943338897E-2</v>
      </c>
      <c r="H1869" s="9">
        <f t="shared" si="58"/>
        <v>0.23069527243396118</v>
      </c>
      <c r="I1869" s="9">
        <f t="shared" si="59"/>
        <v>0.248548557740631</v>
      </c>
    </row>
    <row r="1870" spans="1:9" x14ac:dyDescent="0.3">
      <c r="A1870" s="3" t="s">
        <v>63</v>
      </c>
      <c r="B1870" s="2">
        <v>44075</v>
      </c>
      <c r="C1870" s="7">
        <v>0.94406819583770796</v>
      </c>
      <c r="D1870" s="7">
        <v>0.215457526482599</v>
      </c>
      <c r="E1870" s="7">
        <v>5.4172042628015697E-3</v>
      </c>
      <c r="F1870" s="7">
        <v>0.69057412704094701</v>
      </c>
      <c r="G1870" s="7">
        <v>8.8551142213651998E-2</v>
      </c>
      <c r="H1870" s="9">
        <f t="shared" si="58"/>
        <v>0.22087473074540057</v>
      </c>
      <c r="I1870" s="9">
        <f t="shared" si="59"/>
        <v>0.23780353108491004</v>
      </c>
    </row>
    <row r="1871" spans="1:9" x14ac:dyDescent="0.3">
      <c r="A1871" s="3" t="s">
        <v>63</v>
      </c>
      <c r="B1871" s="2">
        <v>44105</v>
      </c>
      <c r="C1871" s="7">
        <v>1.01447501709006</v>
      </c>
      <c r="D1871" s="7">
        <v>0.230953075138841</v>
      </c>
      <c r="E1871" s="7">
        <v>4.0264712848956698E-3</v>
      </c>
      <c r="F1871" s="7">
        <v>0.67895247213038001</v>
      </c>
      <c r="G1871" s="7">
        <v>8.6067981445883707E-2</v>
      </c>
      <c r="H1871" s="9">
        <f t="shared" si="58"/>
        <v>0.23497954642373667</v>
      </c>
      <c r="I1871" s="9">
        <f t="shared" si="59"/>
        <v>0.25382093320781468</v>
      </c>
    </row>
    <row r="1872" spans="1:9" x14ac:dyDescent="0.3">
      <c r="A1872" s="3" t="s">
        <v>63</v>
      </c>
      <c r="B1872" s="2">
        <v>44136</v>
      </c>
      <c r="C1872" s="7">
        <v>0.75795058908438595</v>
      </c>
      <c r="D1872" s="7">
        <v>0.18487560089951999</v>
      </c>
      <c r="E1872" s="7">
        <v>5.0239492337826102E-3</v>
      </c>
      <c r="F1872" s="7">
        <v>0.68374216462408699</v>
      </c>
      <c r="G1872" s="7">
        <v>0.12635828524261</v>
      </c>
      <c r="H1872" s="9">
        <f t="shared" si="58"/>
        <v>0.18989955013330259</v>
      </c>
      <c r="I1872" s="9">
        <f t="shared" si="59"/>
        <v>0.21283884377851298</v>
      </c>
    </row>
    <row r="1873" spans="1:9" x14ac:dyDescent="0.3">
      <c r="A1873" s="3" t="s">
        <v>63</v>
      </c>
      <c r="B1873" s="2">
        <v>44166</v>
      </c>
      <c r="C1873" s="7">
        <v>1.2217812203834899</v>
      </c>
      <c r="D1873" s="7">
        <v>0.271471650888438</v>
      </c>
      <c r="E1873" s="7">
        <v>3.7015409210747101E-3</v>
      </c>
      <c r="F1873" s="7">
        <v>0.65942798035259897</v>
      </c>
      <c r="G1873" s="7">
        <v>6.5398827837887599E-2</v>
      </c>
      <c r="H1873" s="9">
        <f t="shared" si="58"/>
        <v>0.27517319180951272</v>
      </c>
      <c r="I1873" s="9">
        <f t="shared" si="59"/>
        <v>0.29162290087764159</v>
      </c>
    </row>
    <row r="1874" spans="1:9" x14ac:dyDescent="0.3">
      <c r="A1874" s="3" t="s">
        <v>63</v>
      </c>
      <c r="B1874" s="2">
        <v>44197</v>
      </c>
      <c r="C1874" s="7">
        <v>0.60729935828620096</v>
      </c>
      <c r="D1874" s="7">
        <v>0.17291520760655599</v>
      </c>
      <c r="E1874" s="7">
        <v>6.93907112682054E-3</v>
      </c>
      <c r="F1874" s="7">
        <v>0.69616751997651904</v>
      </c>
      <c r="G1874" s="7">
        <v>0.12397820129010501</v>
      </c>
      <c r="H1874" s="9">
        <f t="shared" si="58"/>
        <v>0.17985427873337653</v>
      </c>
      <c r="I1874" s="9">
        <f t="shared" si="59"/>
        <v>0.19896288594692746</v>
      </c>
    </row>
    <row r="1875" spans="1:9" x14ac:dyDescent="0.3">
      <c r="A1875" s="3" t="s">
        <v>63</v>
      </c>
      <c r="B1875" s="2">
        <v>44228</v>
      </c>
      <c r="C1875" s="7">
        <v>0.60872029338112599</v>
      </c>
      <c r="D1875" s="7">
        <v>0.16622012448610399</v>
      </c>
      <c r="E1875" s="7">
        <v>3.1754380964584199E-3</v>
      </c>
      <c r="F1875" s="7">
        <v>0.70334470176382402</v>
      </c>
      <c r="G1875" s="7">
        <v>0.12725973565361301</v>
      </c>
      <c r="H1875" s="9">
        <f t="shared" si="58"/>
        <v>0.16939556258256241</v>
      </c>
      <c r="I1875" s="9">
        <f t="shared" si="59"/>
        <v>0.1911532291421473</v>
      </c>
    </row>
    <row r="1876" spans="1:9" x14ac:dyDescent="0.3">
      <c r="A1876" s="3" t="s">
        <v>63</v>
      </c>
      <c r="B1876" s="2">
        <v>44256</v>
      </c>
      <c r="C1876" s="7">
        <v>0.76170807944363195</v>
      </c>
      <c r="D1876" s="7">
        <v>0.171246934728257</v>
      </c>
      <c r="E1876" s="7">
        <v>7.4305813587540199E-3</v>
      </c>
      <c r="F1876" s="7">
        <v>0.69384913384799696</v>
      </c>
      <c r="G1876" s="7">
        <v>0.127473350064992</v>
      </c>
      <c r="H1876" s="9">
        <f t="shared" si="58"/>
        <v>0.17867751608701102</v>
      </c>
      <c r="I1876" s="9">
        <f t="shared" si="59"/>
        <v>0.1979513500854182</v>
      </c>
    </row>
    <row r="1877" spans="1:9" x14ac:dyDescent="0.3">
      <c r="A1877" s="3" t="s">
        <v>63</v>
      </c>
      <c r="B1877" s="2">
        <v>44287</v>
      </c>
      <c r="C1877" s="7">
        <v>0.94257639109159397</v>
      </c>
      <c r="D1877" s="7">
        <v>0.21897418413080699</v>
      </c>
      <c r="E1877" s="7">
        <v>5.5966375723549896E-3</v>
      </c>
      <c r="F1877" s="7">
        <v>0.68440706942231599</v>
      </c>
      <c r="G1877" s="7">
        <v>9.1022108874522403E-2</v>
      </c>
      <c r="H1877" s="9">
        <f t="shared" si="58"/>
        <v>0.22457082170316198</v>
      </c>
      <c r="I1877" s="9">
        <f t="shared" si="59"/>
        <v>0.24239398733320108</v>
      </c>
    </row>
    <row r="1878" spans="1:9" x14ac:dyDescent="0.3">
      <c r="A1878" s="3" t="s">
        <v>63</v>
      </c>
      <c r="B1878" s="2">
        <v>44317</v>
      </c>
      <c r="C1878" s="7">
        <v>1.0557531414513801</v>
      </c>
      <c r="D1878" s="7">
        <v>0.227126446158851</v>
      </c>
      <c r="E1878" s="7">
        <v>3.7098580879621102E-3</v>
      </c>
      <c r="F1878" s="7">
        <v>0.68471287203820097</v>
      </c>
      <c r="G1878" s="7">
        <v>8.4450823714986106E-2</v>
      </c>
      <c r="H1878" s="9">
        <f t="shared" si="58"/>
        <v>0.23083630424681312</v>
      </c>
      <c r="I1878" s="9">
        <f t="shared" si="59"/>
        <v>0.24908604139591192</v>
      </c>
    </row>
    <row r="1879" spans="1:9" x14ac:dyDescent="0.3">
      <c r="A1879" s="3" t="s">
        <v>63</v>
      </c>
      <c r="B1879" s="2">
        <v>44348</v>
      </c>
      <c r="C1879" s="7">
        <v>1.01007937263627</v>
      </c>
      <c r="D1879" s="7">
        <v>0.21954267918218301</v>
      </c>
      <c r="E1879" s="7">
        <v>7.3079312218833599E-3</v>
      </c>
      <c r="F1879" s="7">
        <v>0.67784908561395796</v>
      </c>
      <c r="G1879" s="7">
        <v>9.5300303981976101E-2</v>
      </c>
      <c r="H1879" s="9">
        <f t="shared" si="58"/>
        <v>0.22685061040406637</v>
      </c>
      <c r="I1879" s="9">
        <f t="shared" si="59"/>
        <v>0.2446453018566046</v>
      </c>
    </row>
    <row r="1880" spans="1:9" x14ac:dyDescent="0.3">
      <c r="A1880" s="3" t="s">
        <v>63</v>
      </c>
      <c r="B1880" s="2">
        <v>44378</v>
      </c>
      <c r="C1880" s="7">
        <v>1.0854554531402201</v>
      </c>
      <c r="D1880" s="7">
        <v>0.23029625041434401</v>
      </c>
      <c r="E1880" s="7">
        <v>7.0611176677837497E-3</v>
      </c>
      <c r="F1880" s="7">
        <v>0.679717196301451</v>
      </c>
      <c r="G1880" s="7">
        <v>8.2925435616421003E-2</v>
      </c>
      <c r="H1880" s="9">
        <f t="shared" si="58"/>
        <v>0.23735736808212776</v>
      </c>
      <c r="I1880" s="9">
        <f t="shared" si="59"/>
        <v>0.25306906315008276</v>
      </c>
    </row>
    <row r="1881" spans="1:9" x14ac:dyDescent="0.3">
      <c r="A1881" s="3" t="s">
        <v>63</v>
      </c>
      <c r="B1881" s="2">
        <v>44409</v>
      </c>
      <c r="C1881" s="7">
        <v>1.10546956453708</v>
      </c>
      <c r="D1881" s="7">
        <v>0.23761978147162499</v>
      </c>
      <c r="E1881" s="7">
        <v>6.7511141938751398E-3</v>
      </c>
      <c r="F1881" s="7">
        <v>0.67452518415901597</v>
      </c>
      <c r="G1881" s="7">
        <v>8.1103920175483998E-2</v>
      </c>
      <c r="H1881" s="9">
        <f t="shared" si="58"/>
        <v>0.24437089566550013</v>
      </c>
      <c r="I1881" s="9">
        <f t="shared" si="59"/>
        <v>0.26050659755309713</v>
      </c>
    </row>
    <row r="1882" spans="1:9" x14ac:dyDescent="0.3">
      <c r="A1882" s="3" t="s">
        <v>63</v>
      </c>
      <c r="B1882" s="2">
        <v>44440</v>
      </c>
      <c r="C1882" s="7">
        <v>1.0095300902364399</v>
      </c>
      <c r="D1882" s="7">
        <v>0.22403918316872901</v>
      </c>
      <c r="E1882" s="7">
        <v>7.3483742448085696E-3</v>
      </c>
      <c r="F1882" s="7">
        <v>0.67511486601458404</v>
      </c>
      <c r="G1882" s="7">
        <v>9.3497576571878502E-2</v>
      </c>
      <c r="H1882" s="9">
        <f t="shared" si="58"/>
        <v>0.23138755741353759</v>
      </c>
      <c r="I1882" s="9">
        <f t="shared" si="59"/>
        <v>0.24916662875757514</v>
      </c>
    </row>
    <row r="1883" spans="1:9" x14ac:dyDescent="0.3">
      <c r="A1883" s="3" t="s">
        <v>64</v>
      </c>
      <c r="B1883" s="2">
        <v>43466</v>
      </c>
      <c r="C1883" s="7">
        <v>0.88628213203490203</v>
      </c>
      <c r="D1883" s="7">
        <v>0.107789092748106</v>
      </c>
      <c r="E1883" s="7">
        <v>1.0297786136512801E-2</v>
      </c>
      <c r="F1883" s="7">
        <v>0.71696349002608795</v>
      </c>
      <c r="G1883" s="7">
        <v>0.164949631089293</v>
      </c>
      <c r="H1883" s="9">
        <f t="shared" si="58"/>
        <v>0.1180868788846188</v>
      </c>
      <c r="I1883" s="9">
        <f t="shared" si="59"/>
        <v>0.13069264043470985</v>
      </c>
    </row>
    <row r="1884" spans="1:9" x14ac:dyDescent="0.3">
      <c r="A1884" s="3" t="s">
        <v>64</v>
      </c>
      <c r="B1884" s="2">
        <v>43497</v>
      </c>
      <c r="C1884" s="7">
        <v>0.89327308730408395</v>
      </c>
      <c r="D1884" s="7">
        <v>0.10876833372583</v>
      </c>
      <c r="E1884" s="7">
        <v>9.8686668200592895E-3</v>
      </c>
      <c r="F1884" s="7">
        <v>0.733636196421381</v>
      </c>
      <c r="G1884" s="7">
        <v>0.14772680303273</v>
      </c>
      <c r="H1884" s="9">
        <f t="shared" si="58"/>
        <v>0.1186370005458893</v>
      </c>
      <c r="I1884" s="9">
        <f t="shared" si="59"/>
        <v>0.12911651093189472</v>
      </c>
    </row>
    <row r="1885" spans="1:9" x14ac:dyDescent="0.3">
      <c r="A1885" s="3" t="s">
        <v>64</v>
      </c>
      <c r="B1885" s="2">
        <v>43525</v>
      </c>
      <c r="C1885" s="7">
        <v>1.0289464970451301</v>
      </c>
      <c r="D1885" s="7">
        <v>0.11329594497244801</v>
      </c>
      <c r="E1885" s="7">
        <v>1.0889222569438599E-2</v>
      </c>
      <c r="F1885" s="7">
        <v>0.74265912724786798</v>
      </c>
      <c r="G1885" s="7">
        <v>0.133155705210245</v>
      </c>
      <c r="H1885" s="9">
        <f t="shared" si="58"/>
        <v>0.1241851675418866</v>
      </c>
      <c r="I1885" s="9">
        <f t="shared" si="59"/>
        <v>0.13236202301899153</v>
      </c>
    </row>
    <row r="1886" spans="1:9" x14ac:dyDescent="0.3">
      <c r="A1886" s="3" t="s">
        <v>64</v>
      </c>
      <c r="B1886" s="2">
        <v>43556</v>
      </c>
      <c r="C1886" s="7">
        <v>1.01354229761796</v>
      </c>
      <c r="D1886" s="7">
        <v>0.10977020216819</v>
      </c>
      <c r="E1886" s="7">
        <v>9.4069790079142398E-3</v>
      </c>
      <c r="F1886" s="7">
        <v>0.72878690049940997</v>
      </c>
      <c r="G1886" s="7">
        <v>0.15203591832448601</v>
      </c>
      <c r="H1886" s="9">
        <f t="shared" si="58"/>
        <v>0.11917718117610424</v>
      </c>
      <c r="I1886" s="9">
        <f t="shared" si="59"/>
        <v>0.13090366990988614</v>
      </c>
    </row>
    <row r="1887" spans="1:9" x14ac:dyDescent="0.3">
      <c r="A1887" s="3" t="s">
        <v>64</v>
      </c>
      <c r="B1887" s="2">
        <v>43586</v>
      </c>
      <c r="C1887" s="7">
        <v>1.02832102046573</v>
      </c>
      <c r="D1887" s="7">
        <v>0.113162939141342</v>
      </c>
      <c r="E1887" s="7">
        <v>1.24115084626043E-2</v>
      </c>
      <c r="F1887" s="7">
        <v>0.733617950824627</v>
      </c>
      <c r="G1887" s="7">
        <v>0.14080760157142699</v>
      </c>
      <c r="H1887" s="9">
        <f t="shared" si="58"/>
        <v>0.12557444760394629</v>
      </c>
      <c r="I1887" s="9">
        <f t="shared" si="59"/>
        <v>0.13363898557735504</v>
      </c>
    </row>
    <row r="1888" spans="1:9" x14ac:dyDescent="0.3">
      <c r="A1888" s="3" t="s">
        <v>64</v>
      </c>
      <c r="B1888" s="2">
        <v>43617</v>
      </c>
      <c r="C1888" s="7">
        <v>0.99762279476997295</v>
      </c>
      <c r="D1888" s="7">
        <v>0.112311048144938</v>
      </c>
      <c r="E1888" s="7">
        <v>1.17492416520719E-2</v>
      </c>
      <c r="F1888" s="7">
        <v>0.73238774794211403</v>
      </c>
      <c r="G1888" s="7">
        <v>0.14355196226087699</v>
      </c>
      <c r="H1888" s="9">
        <f t="shared" si="58"/>
        <v>0.12406028979700991</v>
      </c>
      <c r="I1888" s="9">
        <f t="shared" si="59"/>
        <v>0.13295987713632729</v>
      </c>
    </row>
    <row r="1889" spans="1:9" x14ac:dyDescent="0.3">
      <c r="A1889" s="3" t="s">
        <v>64</v>
      </c>
      <c r="B1889" s="2">
        <v>43647</v>
      </c>
      <c r="C1889" s="7">
        <v>1.0138939091947501</v>
      </c>
      <c r="D1889" s="7">
        <v>0.11087390836097701</v>
      </c>
      <c r="E1889" s="7">
        <v>1.1183260495280199E-2</v>
      </c>
      <c r="F1889" s="7">
        <v>0.733593715050743</v>
      </c>
      <c r="G1889" s="7">
        <v>0.144349116093001</v>
      </c>
      <c r="H1889" s="9">
        <f t="shared" si="58"/>
        <v>0.1220571688562572</v>
      </c>
      <c r="I1889" s="9">
        <f t="shared" si="59"/>
        <v>0.13129444550288041</v>
      </c>
    </row>
    <row r="1890" spans="1:9" x14ac:dyDescent="0.3">
      <c r="A1890" s="3" t="s">
        <v>64</v>
      </c>
      <c r="B1890" s="2">
        <v>43678</v>
      </c>
      <c r="C1890" s="7">
        <v>1.05078685634532</v>
      </c>
      <c r="D1890" s="7">
        <v>0.11062093467706099</v>
      </c>
      <c r="E1890" s="7">
        <v>1.0559320306706499E-2</v>
      </c>
      <c r="F1890" s="7">
        <v>0.74230955439357604</v>
      </c>
      <c r="G1890" s="7">
        <v>0.13651019062265701</v>
      </c>
      <c r="H1890" s="9">
        <f t="shared" si="58"/>
        <v>0.1211802549837675</v>
      </c>
      <c r="I1890" s="9">
        <f t="shared" si="59"/>
        <v>0.12969513470856792</v>
      </c>
    </row>
    <row r="1891" spans="1:9" x14ac:dyDescent="0.3">
      <c r="A1891" s="3" t="s">
        <v>64</v>
      </c>
      <c r="B1891" s="2">
        <v>43709</v>
      </c>
      <c r="C1891" s="7">
        <v>0.949010133288124</v>
      </c>
      <c r="D1891" s="7">
        <v>0.108841209124187</v>
      </c>
      <c r="E1891" s="7">
        <v>1.3507924318047201E-2</v>
      </c>
      <c r="F1891" s="7">
        <v>0.74114636737286599</v>
      </c>
      <c r="G1891" s="7">
        <v>0.13650449918489899</v>
      </c>
      <c r="H1891" s="9">
        <f t="shared" si="58"/>
        <v>0.12234913344223421</v>
      </c>
      <c r="I1891" s="9">
        <f t="shared" si="59"/>
        <v>0.12805035289191002</v>
      </c>
    </row>
    <row r="1892" spans="1:9" x14ac:dyDescent="0.3">
      <c r="A1892" s="3" t="s">
        <v>64</v>
      </c>
      <c r="B1892" s="2">
        <v>43739</v>
      </c>
      <c r="C1892" s="7">
        <v>1.0308303424292899</v>
      </c>
      <c r="D1892" s="7">
        <v>0.10599922360236599</v>
      </c>
      <c r="E1892" s="7">
        <v>1.12375063368971E-2</v>
      </c>
      <c r="F1892" s="7">
        <v>0.740263576469815</v>
      </c>
      <c r="G1892" s="7">
        <v>0.14249969359092199</v>
      </c>
      <c r="H1892" s="9">
        <f t="shared" si="58"/>
        <v>0.1172367299392631</v>
      </c>
      <c r="I1892" s="9">
        <f t="shared" si="59"/>
        <v>0.12525568132419965</v>
      </c>
    </row>
    <row r="1893" spans="1:9" x14ac:dyDescent="0.3">
      <c r="A1893" s="3" t="s">
        <v>64</v>
      </c>
      <c r="B1893" s="2">
        <v>43770</v>
      </c>
      <c r="C1893" s="7">
        <v>1.0243875750807501</v>
      </c>
      <c r="D1893" s="7">
        <v>0.114076570864081</v>
      </c>
      <c r="E1893" s="7">
        <v>9.8508642725296802E-3</v>
      </c>
      <c r="F1893" s="7">
        <v>0.74221626224012205</v>
      </c>
      <c r="G1893" s="7">
        <v>0.133856302623268</v>
      </c>
      <c r="H1893" s="9">
        <f t="shared" si="58"/>
        <v>0.12392743513661068</v>
      </c>
      <c r="I1893" s="9">
        <f t="shared" si="59"/>
        <v>0.13322144767991878</v>
      </c>
    </row>
    <row r="1894" spans="1:9" x14ac:dyDescent="0.3">
      <c r="A1894" s="3" t="s">
        <v>64</v>
      </c>
      <c r="B1894" s="2">
        <v>43800</v>
      </c>
      <c r="C1894" s="7">
        <v>1.0831033544239901</v>
      </c>
      <c r="D1894" s="7">
        <v>0.13589741345004999</v>
      </c>
      <c r="E1894" s="7">
        <v>1.05035934465558E-2</v>
      </c>
      <c r="F1894" s="7">
        <v>0.74783179477539796</v>
      </c>
      <c r="G1894" s="7">
        <v>0.105767198327997</v>
      </c>
      <c r="H1894" s="9">
        <f t="shared" si="58"/>
        <v>0.14640100689660579</v>
      </c>
      <c r="I1894" s="9">
        <f t="shared" si="59"/>
        <v>0.15377721159962071</v>
      </c>
    </row>
    <row r="1895" spans="1:9" x14ac:dyDescent="0.3">
      <c r="A1895" s="3" t="s">
        <v>64</v>
      </c>
      <c r="B1895" s="2">
        <v>43831</v>
      </c>
      <c r="C1895" s="7">
        <v>0.95149504434037702</v>
      </c>
      <c r="D1895" s="7">
        <v>0.100661368481825</v>
      </c>
      <c r="E1895" s="7">
        <v>1.24292930878725E-2</v>
      </c>
      <c r="F1895" s="7">
        <v>0.71940054305687495</v>
      </c>
      <c r="G1895" s="7">
        <v>0.167508795373428</v>
      </c>
      <c r="H1895" s="9">
        <f t="shared" si="58"/>
        <v>0.11309066156969749</v>
      </c>
      <c r="I1895" s="9">
        <f t="shared" si="59"/>
        <v>0.12274849869926513</v>
      </c>
    </row>
    <row r="1896" spans="1:9" x14ac:dyDescent="0.3">
      <c r="A1896" s="3" t="s">
        <v>64</v>
      </c>
      <c r="B1896" s="2">
        <v>43862</v>
      </c>
      <c r="C1896" s="7">
        <v>0.94447192733130303</v>
      </c>
      <c r="D1896" s="7">
        <v>0.102341482196036</v>
      </c>
      <c r="E1896" s="7">
        <v>9.4383524137894807E-3</v>
      </c>
      <c r="F1896" s="7">
        <v>0.76517905390622099</v>
      </c>
      <c r="G1896" s="7">
        <v>0.123041111483953</v>
      </c>
      <c r="H1896" s="9">
        <f t="shared" si="58"/>
        <v>0.11177983460982549</v>
      </c>
      <c r="I1896" s="9">
        <f t="shared" si="59"/>
        <v>0.11797009746403599</v>
      </c>
    </row>
    <row r="1897" spans="1:9" x14ac:dyDescent="0.3">
      <c r="A1897" s="3" t="s">
        <v>64</v>
      </c>
      <c r="B1897" s="2">
        <v>43891</v>
      </c>
      <c r="C1897" s="7">
        <v>0.94041513546542199</v>
      </c>
      <c r="D1897" s="7">
        <v>9.5272438489542297E-2</v>
      </c>
      <c r="E1897" s="7">
        <v>1.02066130966081E-2</v>
      </c>
      <c r="F1897" s="7">
        <v>0.73569727548238195</v>
      </c>
      <c r="G1897" s="7">
        <v>0.15882367293146701</v>
      </c>
      <c r="H1897" s="9">
        <f t="shared" si="58"/>
        <v>0.1054790515861504</v>
      </c>
      <c r="I1897" s="9">
        <f t="shared" si="59"/>
        <v>0.11465211894926082</v>
      </c>
    </row>
    <row r="1898" spans="1:9" x14ac:dyDescent="0.3">
      <c r="A1898" s="3" t="s">
        <v>64</v>
      </c>
      <c r="B1898" s="2">
        <v>43922</v>
      </c>
      <c r="C1898" s="7">
        <v>0.65336815103371004</v>
      </c>
      <c r="D1898" s="7">
        <v>9.0498328782180795E-2</v>
      </c>
      <c r="E1898" s="7">
        <v>1.2263561586122299E-2</v>
      </c>
      <c r="F1898" s="7">
        <v>0.67415193399436402</v>
      </c>
      <c r="G1898" s="7">
        <v>0.22308617563733299</v>
      </c>
      <c r="H1898" s="9">
        <f t="shared" si="58"/>
        <v>0.10276189036830309</v>
      </c>
      <c r="I1898" s="9">
        <f t="shared" si="59"/>
        <v>0.11835257658000348</v>
      </c>
    </row>
    <row r="1899" spans="1:9" x14ac:dyDescent="0.3">
      <c r="A1899" s="3" t="s">
        <v>64</v>
      </c>
      <c r="B1899" s="2">
        <v>43952</v>
      </c>
      <c r="C1899" s="7">
        <v>0.80654905832216295</v>
      </c>
      <c r="D1899" s="7">
        <v>8.5112181960545902E-2</v>
      </c>
      <c r="E1899" s="7">
        <v>1.384870272821E-2</v>
      </c>
      <c r="F1899" s="7">
        <v>0.68800658807367598</v>
      </c>
      <c r="G1899" s="7">
        <v>0.21303252723756799</v>
      </c>
      <c r="H1899" s="9">
        <f t="shared" si="58"/>
        <v>9.8960884688755898E-2</v>
      </c>
      <c r="I1899" s="9">
        <f t="shared" si="59"/>
        <v>0.11008940056749422</v>
      </c>
    </row>
    <row r="1900" spans="1:9" x14ac:dyDescent="0.3">
      <c r="A1900" s="3" t="s">
        <v>64</v>
      </c>
      <c r="B1900" s="2">
        <v>43983</v>
      </c>
      <c r="C1900" s="7">
        <v>0.97739097607337599</v>
      </c>
      <c r="D1900" s="7">
        <v>8.4676207157492606E-2</v>
      </c>
      <c r="E1900" s="7">
        <v>1.40424846074033E-2</v>
      </c>
      <c r="F1900" s="7">
        <v>0.70888747791467899</v>
      </c>
      <c r="G1900" s="7">
        <v>0.19239383032042501</v>
      </c>
      <c r="H1900" s="9">
        <f t="shared" si="58"/>
        <v>9.8718691764895908E-2</v>
      </c>
      <c r="I1900" s="9">
        <f t="shared" si="59"/>
        <v>0.10670373247963284</v>
      </c>
    </row>
    <row r="1901" spans="1:9" x14ac:dyDescent="0.3">
      <c r="A1901" s="3" t="s">
        <v>64</v>
      </c>
      <c r="B1901" s="2">
        <v>44013</v>
      </c>
      <c r="C1901" s="7">
        <v>1.07760412539075</v>
      </c>
      <c r="D1901" s="7">
        <v>9.4233781513558296E-2</v>
      </c>
      <c r="E1901" s="7">
        <v>1.57580023615441E-2</v>
      </c>
      <c r="F1901" s="7">
        <v>0.71548011473103601</v>
      </c>
      <c r="G1901" s="7">
        <v>0.17452810139386199</v>
      </c>
      <c r="H1901" s="9">
        <f t="shared" si="58"/>
        <v>0.10999178387510239</v>
      </c>
      <c r="I1901" s="9">
        <f t="shared" si="59"/>
        <v>0.1163791086587609</v>
      </c>
    </row>
    <row r="1902" spans="1:9" x14ac:dyDescent="0.3">
      <c r="A1902" s="3" t="s">
        <v>64</v>
      </c>
      <c r="B1902" s="2">
        <v>44044</v>
      </c>
      <c r="C1902" s="7">
        <v>1.08916739629153</v>
      </c>
      <c r="D1902" s="7">
        <v>9.9360603161023395E-2</v>
      </c>
      <c r="E1902" s="7">
        <v>1.3550234919307401E-2</v>
      </c>
      <c r="F1902" s="7">
        <v>0.72610673195238695</v>
      </c>
      <c r="G1902" s="7">
        <v>0.16098242996728199</v>
      </c>
      <c r="H1902" s="9">
        <f t="shared" si="58"/>
        <v>0.1129108380803308</v>
      </c>
      <c r="I1902" s="9">
        <f t="shared" si="59"/>
        <v>0.12036890974901183</v>
      </c>
    </row>
    <row r="1903" spans="1:9" x14ac:dyDescent="0.3">
      <c r="A1903" s="3" t="s">
        <v>64</v>
      </c>
      <c r="B1903" s="2">
        <v>44075</v>
      </c>
      <c r="C1903" s="7">
        <v>1.08865784767611</v>
      </c>
      <c r="D1903" s="7">
        <v>9.4159366116159604E-2</v>
      </c>
      <c r="E1903" s="7">
        <v>1.2380292735559999E-2</v>
      </c>
      <c r="F1903" s="7">
        <v>0.70685348984343899</v>
      </c>
      <c r="G1903" s="7">
        <v>0.186606851304841</v>
      </c>
      <c r="H1903" s="9">
        <f t="shared" si="58"/>
        <v>0.10653965885171961</v>
      </c>
      <c r="I1903" s="9">
        <f t="shared" si="59"/>
        <v>0.11755038064071821</v>
      </c>
    </row>
    <row r="1904" spans="1:9" x14ac:dyDescent="0.3">
      <c r="A1904" s="3" t="s">
        <v>64</v>
      </c>
      <c r="B1904" s="2">
        <v>44105</v>
      </c>
      <c r="C1904" s="7">
        <v>1.11660056875665</v>
      </c>
      <c r="D1904" s="7">
        <v>9.7040875527560799E-2</v>
      </c>
      <c r="E1904" s="7">
        <v>1.32187166670607E-2</v>
      </c>
      <c r="F1904" s="7">
        <v>0.70434660664271498</v>
      </c>
      <c r="G1904" s="7">
        <v>0.18539380116266399</v>
      </c>
      <c r="H1904" s="9">
        <f t="shared" si="58"/>
        <v>0.1102595921946215</v>
      </c>
      <c r="I1904" s="9">
        <f t="shared" si="59"/>
        <v>0.12109107976675623</v>
      </c>
    </row>
    <row r="1905" spans="1:9" x14ac:dyDescent="0.3">
      <c r="A1905" s="3" t="s">
        <v>64</v>
      </c>
      <c r="B1905" s="2">
        <v>44136</v>
      </c>
      <c r="C1905" s="7">
        <v>0.90833858506777398</v>
      </c>
      <c r="D1905" s="7">
        <v>8.6685809403941202E-2</v>
      </c>
      <c r="E1905" s="7">
        <v>1.7726369907571898E-2</v>
      </c>
      <c r="F1905" s="7">
        <v>0.65936167034594895</v>
      </c>
      <c r="G1905" s="7">
        <v>0.23622615034253799</v>
      </c>
      <c r="H1905" s="9">
        <f t="shared" si="58"/>
        <v>0.1044121793115131</v>
      </c>
      <c r="I1905" s="9">
        <f t="shared" si="59"/>
        <v>0.11619342167472012</v>
      </c>
    </row>
    <row r="1906" spans="1:9" x14ac:dyDescent="0.3">
      <c r="A1906" s="3" t="s">
        <v>64</v>
      </c>
      <c r="B1906" s="2">
        <v>44166</v>
      </c>
      <c r="C1906" s="7">
        <v>1.1197927409439099</v>
      </c>
      <c r="D1906" s="7">
        <v>0.122408359621548</v>
      </c>
      <c r="E1906" s="7">
        <v>8.4623480344170592E-3</v>
      </c>
      <c r="F1906" s="7">
        <v>0.72559280248980296</v>
      </c>
      <c r="G1906" s="7">
        <v>0.14353648985423201</v>
      </c>
      <c r="H1906" s="9">
        <f t="shared" si="58"/>
        <v>0.13087070765596506</v>
      </c>
      <c r="I1906" s="9">
        <f t="shared" si="59"/>
        <v>0.14434928286746213</v>
      </c>
    </row>
    <row r="1907" spans="1:9" x14ac:dyDescent="0.3">
      <c r="A1907" s="3" t="s">
        <v>64</v>
      </c>
      <c r="B1907" s="2">
        <v>44197</v>
      </c>
      <c r="C1907" s="7">
        <v>0.79162591340032096</v>
      </c>
      <c r="D1907" s="7">
        <v>8.0520441277940294E-2</v>
      </c>
      <c r="E1907" s="7">
        <v>7.8057765190415697E-3</v>
      </c>
      <c r="F1907" s="7">
        <v>0.65290505177579605</v>
      </c>
      <c r="G1907" s="7">
        <v>0.25876873042722198</v>
      </c>
      <c r="H1907" s="9">
        <f t="shared" si="58"/>
        <v>8.8326217796981868E-2</v>
      </c>
      <c r="I1907" s="9">
        <f t="shared" si="59"/>
        <v>0.10978680457735432</v>
      </c>
    </row>
    <row r="1908" spans="1:9" x14ac:dyDescent="0.3">
      <c r="A1908" s="3" t="s">
        <v>64</v>
      </c>
      <c r="B1908" s="2">
        <v>44228</v>
      </c>
      <c r="C1908" s="7">
        <v>0.78477072072313803</v>
      </c>
      <c r="D1908" s="7">
        <v>7.8792513697468897E-2</v>
      </c>
      <c r="E1908" s="7">
        <v>9.6843352835283801E-3</v>
      </c>
      <c r="F1908" s="7">
        <v>0.66051776374006299</v>
      </c>
      <c r="G1908" s="7">
        <v>0.25100538727894001</v>
      </c>
      <c r="H1908" s="9">
        <f t="shared" si="58"/>
        <v>8.847684898099728E-2</v>
      </c>
      <c r="I1908" s="9">
        <f t="shared" si="59"/>
        <v>0.10657570454798186</v>
      </c>
    </row>
    <row r="1909" spans="1:9" x14ac:dyDescent="0.3">
      <c r="A1909" s="3" t="s">
        <v>64</v>
      </c>
      <c r="B1909" s="2">
        <v>44256</v>
      </c>
      <c r="C1909" s="7">
        <v>0.97493199537905195</v>
      </c>
      <c r="D1909" s="7">
        <v>7.6808696348642194E-2</v>
      </c>
      <c r="E1909" s="7">
        <v>1.17536466106298E-2</v>
      </c>
      <c r="F1909" s="7">
        <v>0.66162087960516702</v>
      </c>
      <c r="G1909" s="7">
        <v>0.24981677743556099</v>
      </c>
      <c r="H1909" s="9">
        <f t="shared" si="58"/>
        <v>8.8562342959271997E-2</v>
      </c>
      <c r="I1909" s="9">
        <f t="shared" si="59"/>
        <v>0.1040162783965289</v>
      </c>
    </row>
    <row r="1910" spans="1:9" x14ac:dyDescent="0.3">
      <c r="A1910" s="3" t="s">
        <v>64</v>
      </c>
      <c r="B1910" s="2">
        <v>44287</v>
      </c>
      <c r="C1910" s="7">
        <v>1.07789962725591</v>
      </c>
      <c r="D1910" s="7">
        <v>9.1341175934512006E-2</v>
      </c>
      <c r="E1910" s="7">
        <v>9.8090782370601308E-3</v>
      </c>
      <c r="F1910" s="7">
        <v>0.72120585753187905</v>
      </c>
      <c r="G1910" s="7">
        <v>0.17764388829654901</v>
      </c>
      <c r="H1910" s="9">
        <f t="shared" si="58"/>
        <v>0.10115025417157214</v>
      </c>
      <c r="I1910" s="9">
        <f t="shared" si="59"/>
        <v>0.11241340152931603</v>
      </c>
    </row>
    <row r="1911" spans="1:9" x14ac:dyDescent="0.3">
      <c r="A1911" s="3" t="s">
        <v>64</v>
      </c>
      <c r="B1911" s="2">
        <v>44317</v>
      </c>
      <c r="C1911" s="7">
        <v>1.1789195438778399</v>
      </c>
      <c r="D1911" s="7">
        <v>9.0456208080970907E-2</v>
      </c>
      <c r="E1911" s="7">
        <v>1.3496615082045599E-2</v>
      </c>
      <c r="F1911" s="7">
        <v>0.72522943096209802</v>
      </c>
      <c r="G1911" s="7">
        <v>0.17081774587488599</v>
      </c>
      <c r="H1911" s="9">
        <f t="shared" si="58"/>
        <v>0.1039528231630165</v>
      </c>
      <c r="I1911" s="9">
        <f t="shared" si="59"/>
        <v>0.11089591841667172</v>
      </c>
    </row>
    <row r="1912" spans="1:9" x14ac:dyDescent="0.3">
      <c r="A1912" s="3" t="s">
        <v>64</v>
      </c>
      <c r="B1912" s="2">
        <v>44348</v>
      </c>
      <c r="C1912" s="7">
        <v>1.1522454473285</v>
      </c>
      <c r="D1912" s="7">
        <v>9.1286317072063902E-2</v>
      </c>
      <c r="E1912" s="7">
        <v>1.2447793135765099E-2</v>
      </c>
      <c r="F1912" s="7">
        <v>0.73186731532737304</v>
      </c>
      <c r="G1912" s="7">
        <v>0.164398574464798</v>
      </c>
      <c r="H1912" s="9">
        <f t="shared" si="58"/>
        <v>0.10373411020782899</v>
      </c>
      <c r="I1912" s="9">
        <f t="shared" si="59"/>
        <v>0.11089827400259473</v>
      </c>
    </row>
    <row r="1913" spans="1:9" x14ac:dyDescent="0.3">
      <c r="A1913" s="3" t="s">
        <v>64</v>
      </c>
      <c r="B1913" s="2">
        <v>44378</v>
      </c>
      <c r="C1913" s="7">
        <v>1.1475511926958499</v>
      </c>
      <c r="D1913" s="7">
        <v>9.3885330899726102E-2</v>
      </c>
      <c r="E1913" s="7">
        <v>1.00128817534902E-2</v>
      </c>
      <c r="F1913" s="7">
        <v>0.73179649820386905</v>
      </c>
      <c r="G1913" s="7">
        <v>0.16430528914291501</v>
      </c>
      <c r="H1913" s="9">
        <f t="shared" si="58"/>
        <v>0.1038982126532163</v>
      </c>
      <c r="I1913" s="9">
        <f t="shared" si="59"/>
        <v>0.11370642733127978</v>
      </c>
    </row>
    <row r="1914" spans="1:9" x14ac:dyDescent="0.3">
      <c r="A1914" s="3" t="s">
        <v>64</v>
      </c>
      <c r="B1914" s="2">
        <v>44409</v>
      </c>
      <c r="C1914" s="7">
        <v>1.18724542882647</v>
      </c>
      <c r="D1914" s="7">
        <v>9.3552077251510601E-2</v>
      </c>
      <c r="E1914" s="7">
        <v>1.0437029430803201E-2</v>
      </c>
      <c r="F1914" s="7">
        <v>0.71462447642402105</v>
      </c>
      <c r="G1914" s="7">
        <v>0.181386416893665</v>
      </c>
      <c r="H1914" s="9">
        <f t="shared" si="58"/>
        <v>0.1039891066823138</v>
      </c>
      <c r="I1914" s="9">
        <f t="shared" si="59"/>
        <v>0.11575698011287529</v>
      </c>
    </row>
    <row r="1915" spans="1:9" x14ac:dyDescent="0.3">
      <c r="A1915" s="3" t="s">
        <v>64</v>
      </c>
      <c r="B1915" s="2">
        <v>44440</v>
      </c>
      <c r="C1915" s="7">
        <v>1.13580525445271</v>
      </c>
      <c r="D1915" s="7">
        <v>9.3867266008355293E-2</v>
      </c>
      <c r="E1915" s="7">
        <v>1.3562747080802099E-2</v>
      </c>
      <c r="F1915" s="7">
        <v>0.71267202594374202</v>
      </c>
      <c r="G1915" s="7">
        <v>0.17989796096710101</v>
      </c>
      <c r="H1915" s="9">
        <f t="shared" si="58"/>
        <v>0.10743001308915739</v>
      </c>
      <c r="I1915" s="9">
        <f t="shared" si="59"/>
        <v>0.11638275648191278</v>
      </c>
    </row>
    <row r="1916" spans="1:9" x14ac:dyDescent="0.3">
      <c r="A1916" s="3" t="s">
        <v>65</v>
      </c>
      <c r="B1916" s="2">
        <v>43466</v>
      </c>
      <c r="C1916" s="7">
        <v>0.87412757533553398</v>
      </c>
      <c r="D1916" s="7">
        <v>0.17901458414881399</v>
      </c>
      <c r="E1916" s="7">
        <v>2.7252941609893399E-2</v>
      </c>
      <c r="F1916" s="7">
        <v>0.71569541990111796</v>
      </c>
      <c r="G1916" s="7">
        <v>7.8037054340174605E-2</v>
      </c>
      <c r="H1916" s="9">
        <f t="shared" si="58"/>
        <v>0.20626752575870738</v>
      </c>
      <c r="I1916" s="9">
        <f t="shared" si="59"/>
        <v>0.20008112498854272</v>
      </c>
    </row>
    <row r="1917" spans="1:9" x14ac:dyDescent="0.3">
      <c r="A1917" s="3" t="s">
        <v>65</v>
      </c>
      <c r="B1917" s="2">
        <v>43497</v>
      </c>
      <c r="C1917" s="7">
        <v>0.88299670505369598</v>
      </c>
      <c r="D1917" s="7">
        <v>0.17605607815278701</v>
      </c>
      <c r="E1917" s="7">
        <v>2.32569085039716E-2</v>
      </c>
      <c r="F1917" s="7">
        <v>0.72330155701108201</v>
      </c>
      <c r="G1917" s="7">
        <v>7.7385456332159194E-2</v>
      </c>
      <c r="H1917" s="9">
        <f t="shared" si="58"/>
        <v>0.19931298665675862</v>
      </c>
      <c r="I1917" s="9">
        <f t="shared" si="59"/>
        <v>0.19575758437933138</v>
      </c>
    </row>
    <row r="1918" spans="1:9" x14ac:dyDescent="0.3">
      <c r="A1918" s="3" t="s">
        <v>65</v>
      </c>
      <c r="B1918" s="2">
        <v>43525</v>
      </c>
      <c r="C1918" s="7">
        <v>1.0600807662248299</v>
      </c>
      <c r="D1918" s="7">
        <v>0.17806113832630599</v>
      </c>
      <c r="E1918" s="7">
        <v>2.4100714677447201E-2</v>
      </c>
      <c r="F1918" s="7">
        <v>0.71737081468689801</v>
      </c>
      <c r="G1918" s="7">
        <v>8.0467332309348702E-2</v>
      </c>
      <c r="H1918" s="9">
        <f t="shared" si="58"/>
        <v>0.20216185300375319</v>
      </c>
      <c r="I1918" s="9">
        <f t="shared" si="59"/>
        <v>0.19885501933130179</v>
      </c>
    </row>
    <row r="1919" spans="1:9" x14ac:dyDescent="0.3">
      <c r="A1919" s="3" t="s">
        <v>65</v>
      </c>
      <c r="B1919" s="2">
        <v>43556</v>
      </c>
      <c r="C1919" s="7">
        <v>0.99272192597406805</v>
      </c>
      <c r="D1919" s="7">
        <v>0.177942633131176</v>
      </c>
      <c r="E1919" s="7">
        <v>2.2536664813390801E-2</v>
      </c>
      <c r="F1919" s="7">
        <v>0.717078209505292</v>
      </c>
      <c r="G1919" s="7">
        <v>8.2442492550141203E-2</v>
      </c>
      <c r="H1919" s="9">
        <f t="shared" si="58"/>
        <v>0.20047929794456681</v>
      </c>
      <c r="I1919" s="9">
        <f t="shared" si="59"/>
        <v>0.19881395455217488</v>
      </c>
    </row>
    <row r="1920" spans="1:9" x14ac:dyDescent="0.3">
      <c r="A1920" s="3" t="s">
        <v>65</v>
      </c>
      <c r="B1920" s="2">
        <v>43586</v>
      </c>
      <c r="C1920" s="7">
        <v>1.01622896269649</v>
      </c>
      <c r="D1920" s="7">
        <v>0.17543667702201801</v>
      </c>
      <c r="E1920" s="7">
        <v>2.1489670538590001E-2</v>
      </c>
      <c r="F1920" s="7">
        <v>0.72195804216395199</v>
      </c>
      <c r="G1920" s="7">
        <v>8.1115610275440606E-2</v>
      </c>
      <c r="H1920" s="9">
        <f t="shared" si="58"/>
        <v>0.19692634756060801</v>
      </c>
      <c r="I1920" s="9">
        <f t="shared" si="59"/>
        <v>0.19549555315096712</v>
      </c>
    </row>
    <row r="1921" spans="1:9" x14ac:dyDescent="0.3">
      <c r="A1921" s="3" t="s">
        <v>65</v>
      </c>
      <c r="B1921" s="2">
        <v>43617</v>
      </c>
      <c r="C1921" s="7">
        <v>0.94963236724271605</v>
      </c>
      <c r="D1921" s="7">
        <v>0.18636665650217599</v>
      </c>
      <c r="E1921" s="7">
        <v>2.1680178560692698E-2</v>
      </c>
      <c r="F1921" s="7">
        <v>0.71661841786939695</v>
      </c>
      <c r="G1921" s="7">
        <v>7.5334747067734895E-2</v>
      </c>
      <c r="H1921" s="9">
        <f t="shared" si="58"/>
        <v>0.2080468350628687</v>
      </c>
      <c r="I1921" s="9">
        <f t="shared" si="59"/>
        <v>0.20638952048224801</v>
      </c>
    </row>
    <row r="1922" spans="1:9" x14ac:dyDescent="0.3">
      <c r="A1922" s="3" t="s">
        <v>65</v>
      </c>
      <c r="B1922" s="2">
        <v>43647</v>
      </c>
      <c r="C1922" s="7">
        <v>1.0233786091377099</v>
      </c>
      <c r="D1922" s="7">
        <v>0.18607086163119599</v>
      </c>
      <c r="E1922" s="7">
        <v>2.0979727624227701E-2</v>
      </c>
      <c r="F1922" s="7">
        <v>0.718484024953287</v>
      </c>
      <c r="G1922" s="7">
        <v>7.4465385791288904E-2</v>
      </c>
      <c r="H1922" s="9">
        <f t="shared" si="58"/>
        <v>0.20705058925542369</v>
      </c>
      <c r="I1922" s="9">
        <f t="shared" si="59"/>
        <v>0.20570433523805576</v>
      </c>
    </row>
    <row r="1923" spans="1:9" x14ac:dyDescent="0.3">
      <c r="A1923" s="3" t="s">
        <v>65</v>
      </c>
      <c r="B1923" s="2">
        <v>43678</v>
      </c>
      <c r="C1923" s="7">
        <v>1.0132670636072001</v>
      </c>
      <c r="D1923" s="7">
        <v>0.18080223011122601</v>
      </c>
      <c r="E1923" s="7">
        <v>2.08853209224409E-2</v>
      </c>
      <c r="F1923" s="7">
        <v>0.72489138345606896</v>
      </c>
      <c r="G1923" s="7">
        <v>7.3421065510263894E-2</v>
      </c>
      <c r="H1923" s="9">
        <f t="shared" ref="H1923:H1986" si="60">D1923+E1923</f>
        <v>0.20168755103366692</v>
      </c>
      <c r="I1923" s="9">
        <f t="shared" ref="I1923:I1986" si="61">D1923/(D1923+F1923)</f>
        <v>0.19962846971956927</v>
      </c>
    </row>
    <row r="1924" spans="1:9" x14ac:dyDescent="0.3">
      <c r="A1924" s="3" t="s">
        <v>65</v>
      </c>
      <c r="B1924" s="2">
        <v>43709</v>
      </c>
      <c r="C1924" s="7">
        <v>0.95760879578232005</v>
      </c>
      <c r="D1924" s="7">
        <v>0.183625489305314</v>
      </c>
      <c r="E1924" s="7">
        <v>1.7589871939068899E-2</v>
      </c>
      <c r="F1924" s="7">
        <v>0.73096874596337902</v>
      </c>
      <c r="G1924" s="7">
        <v>6.7815892792238305E-2</v>
      </c>
      <c r="H1924" s="9">
        <f t="shared" si="60"/>
        <v>0.20121536124438288</v>
      </c>
      <c r="I1924" s="9">
        <f t="shared" si="61"/>
        <v>0.20077262924292083</v>
      </c>
    </row>
    <row r="1925" spans="1:9" x14ac:dyDescent="0.3">
      <c r="A1925" s="3" t="s">
        <v>65</v>
      </c>
      <c r="B1925" s="2">
        <v>43739</v>
      </c>
      <c r="C1925" s="7">
        <v>1.02229041496674</v>
      </c>
      <c r="D1925" s="7">
        <v>0.17846760800429001</v>
      </c>
      <c r="E1925" s="7">
        <v>2.1213334267314001E-2</v>
      </c>
      <c r="F1925" s="7">
        <v>0.72547962443555603</v>
      </c>
      <c r="G1925" s="7">
        <v>7.4839433292840304E-2</v>
      </c>
      <c r="H1925" s="9">
        <f t="shared" si="60"/>
        <v>0.19968094227160402</v>
      </c>
      <c r="I1925" s="9">
        <f t="shared" si="61"/>
        <v>0.19743144466805621</v>
      </c>
    </row>
    <row r="1926" spans="1:9" x14ac:dyDescent="0.3">
      <c r="A1926" s="3" t="s">
        <v>65</v>
      </c>
      <c r="B1926" s="2">
        <v>43770</v>
      </c>
      <c r="C1926" s="7">
        <v>1.0599979930037899</v>
      </c>
      <c r="D1926" s="7">
        <v>0.184948732824812</v>
      </c>
      <c r="E1926" s="7">
        <v>1.95835522745712E-2</v>
      </c>
      <c r="F1926" s="7">
        <v>0.72402346419879404</v>
      </c>
      <c r="G1926" s="7">
        <v>7.1444250701823406E-2</v>
      </c>
      <c r="H1926" s="9">
        <f t="shared" si="60"/>
        <v>0.2045322850993832</v>
      </c>
      <c r="I1926" s="9">
        <f t="shared" si="61"/>
        <v>0.20347017590903155</v>
      </c>
    </row>
    <row r="1927" spans="1:9" x14ac:dyDescent="0.3">
      <c r="A1927" s="3" t="s">
        <v>65</v>
      </c>
      <c r="B1927" s="2">
        <v>43800</v>
      </c>
      <c r="C1927" s="7">
        <v>1.14766882097489</v>
      </c>
      <c r="D1927" s="7">
        <v>0.207996809071292</v>
      </c>
      <c r="E1927" s="7">
        <v>1.5607463601567499E-2</v>
      </c>
      <c r="F1927" s="7">
        <v>0.70962349489237797</v>
      </c>
      <c r="G1927" s="7">
        <v>6.6772232434762394E-2</v>
      </c>
      <c r="H1927" s="9">
        <f t="shared" si="60"/>
        <v>0.22360427267285951</v>
      </c>
      <c r="I1927" s="9">
        <f t="shared" si="61"/>
        <v>0.22666979814292221</v>
      </c>
    </row>
    <row r="1928" spans="1:9" x14ac:dyDescent="0.3">
      <c r="A1928" s="3" t="s">
        <v>65</v>
      </c>
      <c r="B1928" s="2">
        <v>43831</v>
      </c>
      <c r="C1928" s="7">
        <v>0.90739788347573602</v>
      </c>
      <c r="D1928" s="7">
        <v>0.17701692571160299</v>
      </c>
      <c r="E1928" s="7">
        <v>2.3166295613526899E-2</v>
      </c>
      <c r="F1928" s="7">
        <v>0.72685891481853204</v>
      </c>
      <c r="G1928" s="7">
        <v>7.2957863856337901E-2</v>
      </c>
      <c r="H1928" s="9">
        <f t="shared" si="60"/>
        <v>0.20018322132512989</v>
      </c>
      <c r="I1928" s="9">
        <f t="shared" si="61"/>
        <v>0.19584208115107959</v>
      </c>
    </row>
    <row r="1929" spans="1:9" x14ac:dyDescent="0.3">
      <c r="A1929" s="3" t="s">
        <v>65</v>
      </c>
      <c r="B1929" s="2">
        <v>43862</v>
      </c>
      <c r="C1929" s="7">
        <v>0.93542435186224804</v>
      </c>
      <c r="D1929" s="7">
        <v>0.17933774398207</v>
      </c>
      <c r="E1929" s="7">
        <v>2.3929122356616799E-2</v>
      </c>
      <c r="F1929" s="7">
        <v>0.72130781237986497</v>
      </c>
      <c r="G1929" s="7">
        <v>7.5425321281448396E-2</v>
      </c>
      <c r="H1929" s="9">
        <f t="shared" si="60"/>
        <v>0.20326686633868679</v>
      </c>
      <c r="I1929" s="9">
        <f t="shared" si="61"/>
        <v>0.19912133326509304</v>
      </c>
    </row>
    <row r="1930" spans="1:9" x14ac:dyDescent="0.3">
      <c r="A1930" s="3" t="s">
        <v>65</v>
      </c>
      <c r="B1930" s="2">
        <v>43891</v>
      </c>
      <c r="C1930" s="7">
        <v>0.856298512340681</v>
      </c>
      <c r="D1930" s="7">
        <v>0.182846427787272</v>
      </c>
      <c r="E1930" s="7">
        <v>2.2533957963420701E-2</v>
      </c>
      <c r="F1930" s="7">
        <v>0.71754378905123095</v>
      </c>
      <c r="G1930" s="7">
        <v>7.7075825198076903E-2</v>
      </c>
      <c r="H1930" s="9">
        <f t="shared" si="60"/>
        <v>0.2053803857506927</v>
      </c>
      <c r="I1930" s="9">
        <f t="shared" si="61"/>
        <v>0.20307464959947244</v>
      </c>
    </row>
    <row r="1931" spans="1:9" x14ac:dyDescent="0.3">
      <c r="A1931" s="3" t="s">
        <v>65</v>
      </c>
      <c r="B1931" s="2">
        <v>43922</v>
      </c>
      <c r="C1931" s="7">
        <v>0.49230160936141698</v>
      </c>
      <c r="D1931" s="7">
        <v>0.161450373715291</v>
      </c>
      <c r="E1931" s="7">
        <v>3.88346676678532E-2</v>
      </c>
      <c r="F1931" s="7">
        <v>0.66943838268648903</v>
      </c>
      <c r="G1931" s="7">
        <v>0.13027657593036701</v>
      </c>
      <c r="H1931" s="9">
        <f t="shared" si="60"/>
        <v>0.20028504138314421</v>
      </c>
      <c r="I1931" s="9">
        <f t="shared" si="61"/>
        <v>0.19431045669033092</v>
      </c>
    </row>
    <row r="1932" spans="1:9" x14ac:dyDescent="0.3">
      <c r="A1932" s="3" t="s">
        <v>65</v>
      </c>
      <c r="B1932" s="2">
        <v>43952</v>
      </c>
      <c r="C1932" s="7">
        <v>0.64015898065063703</v>
      </c>
      <c r="D1932" s="7">
        <v>0.150850944003282</v>
      </c>
      <c r="E1932" s="7">
        <v>4.2036327242178498E-2</v>
      </c>
      <c r="F1932" s="7">
        <v>0.66199330424026104</v>
      </c>
      <c r="G1932" s="7">
        <v>0.14511942451427901</v>
      </c>
      <c r="H1932" s="9">
        <f t="shared" si="60"/>
        <v>0.19288727124546051</v>
      </c>
      <c r="I1932" s="9">
        <f t="shared" si="61"/>
        <v>0.18558407016996481</v>
      </c>
    </row>
    <row r="1933" spans="1:9" x14ac:dyDescent="0.3">
      <c r="A1933" s="3" t="s">
        <v>65</v>
      </c>
      <c r="B1933" s="2">
        <v>43983</v>
      </c>
      <c r="C1933" s="7">
        <v>0.92431974351270896</v>
      </c>
      <c r="D1933" s="7">
        <v>0.15350714565889501</v>
      </c>
      <c r="E1933" s="7">
        <v>3.05409679713824E-2</v>
      </c>
      <c r="F1933" s="7">
        <v>0.70097445107747203</v>
      </c>
      <c r="G1933" s="7">
        <v>0.114977435292251</v>
      </c>
      <c r="H1933" s="9">
        <f t="shared" si="60"/>
        <v>0.1840481136302774</v>
      </c>
      <c r="I1933" s="9">
        <f t="shared" si="61"/>
        <v>0.17964944622002962</v>
      </c>
    </row>
    <row r="1934" spans="1:9" x14ac:dyDescent="0.3">
      <c r="A1934" s="3" t="s">
        <v>65</v>
      </c>
      <c r="B1934" s="2">
        <v>44013</v>
      </c>
      <c r="C1934" s="7">
        <v>1.08317894506696</v>
      </c>
      <c r="D1934" s="7">
        <v>0.168010239449328</v>
      </c>
      <c r="E1934" s="7">
        <v>2.4398948018431201E-2</v>
      </c>
      <c r="F1934" s="7">
        <v>0.70768444826369903</v>
      </c>
      <c r="G1934" s="7">
        <v>9.9906364268541603E-2</v>
      </c>
      <c r="H1934" s="9">
        <f t="shared" si="60"/>
        <v>0.1924091874677592</v>
      </c>
      <c r="I1934" s="9">
        <f t="shared" si="61"/>
        <v>0.19185937953798168</v>
      </c>
    </row>
    <row r="1935" spans="1:9" x14ac:dyDescent="0.3">
      <c r="A1935" s="3" t="s">
        <v>65</v>
      </c>
      <c r="B1935" s="2">
        <v>44044</v>
      </c>
      <c r="C1935" s="7">
        <v>1.09934696935418</v>
      </c>
      <c r="D1935" s="7">
        <v>0.17580400491616399</v>
      </c>
      <c r="E1935" s="7">
        <v>2.26185489194855E-2</v>
      </c>
      <c r="F1935" s="7">
        <v>0.70471713499827704</v>
      </c>
      <c r="G1935" s="7">
        <v>9.6860311166074103E-2</v>
      </c>
      <c r="H1935" s="9">
        <f t="shared" si="60"/>
        <v>0.1984225538356495</v>
      </c>
      <c r="I1935" s="9">
        <f t="shared" si="61"/>
        <v>0.19965903934259502</v>
      </c>
    </row>
    <row r="1936" spans="1:9" x14ac:dyDescent="0.3">
      <c r="A1936" s="3" t="s">
        <v>65</v>
      </c>
      <c r="B1936" s="2">
        <v>44075</v>
      </c>
      <c r="C1936" s="7">
        <v>1.0165669591342801</v>
      </c>
      <c r="D1936" s="7">
        <v>0.16701783691451599</v>
      </c>
      <c r="E1936" s="7">
        <v>2.4396451397823302E-2</v>
      </c>
      <c r="F1936" s="7">
        <v>0.70739333588161202</v>
      </c>
      <c r="G1936" s="7">
        <v>0.10119237580604901</v>
      </c>
      <c r="H1936" s="9">
        <f t="shared" si="60"/>
        <v>0.19141428831233931</v>
      </c>
      <c r="I1936" s="9">
        <f t="shared" si="61"/>
        <v>0.19100606455020305</v>
      </c>
    </row>
    <row r="1937" spans="1:9" x14ac:dyDescent="0.3">
      <c r="A1937" s="3" t="s">
        <v>65</v>
      </c>
      <c r="B1937" s="2">
        <v>44105</v>
      </c>
      <c r="C1937" s="7">
        <v>1.06488404372949</v>
      </c>
      <c r="D1937" s="7">
        <v>0.17223125009243501</v>
      </c>
      <c r="E1937" s="7">
        <v>2.46346940857942E-2</v>
      </c>
      <c r="F1937" s="7">
        <v>0.69840309814590895</v>
      </c>
      <c r="G1937" s="7">
        <v>0.104730957675862</v>
      </c>
      <c r="H1937" s="9">
        <f t="shared" si="60"/>
        <v>0.1968659441782292</v>
      </c>
      <c r="I1937" s="9">
        <f t="shared" si="61"/>
        <v>0.19782271448505401</v>
      </c>
    </row>
    <row r="1938" spans="1:9" x14ac:dyDescent="0.3">
      <c r="A1938" s="3" t="s">
        <v>65</v>
      </c>
      <c r="B1938" s="2">
        <v>44136</v>
      </c>
      <c r="C1938" s="7">
        <v>0.80869193126899797</v>
      </c>
      <c r="D1938" s="7">
        <v>0.162127275341093</v>
      </c>
      <c r="E1938" s="7">
        <v>3.6366899579711197E-2</v>
      </c>
      <c r="F1938" s="7">
        <v>0.64962085178054796</v>
      </c>
      <c r="G1938" s="7">
        <v>0.151884973298648</v>
      </c>
      <c r="H1938" s="9">
        <f t="shared" si="60"/>
        <v>0.19849417492080421</v>
      </c>
      <c r="I1938" s="9">
        <f t="shared" si="61"/>
        <v>0.19972608488297522</v>
      </c>
    </row>
    <row r="1939" spans="1:9" x14ac:dyDescent="0.3">
      <c r="A1939" s="3" t="s">
        <v>65</v>
      </c>
      <c r="B1939" s="2">
        <v>44166</v>
      </c>
      <c r="C1939" s="7">
        <v>1.1827969322296099</v>
      </c>
      <c r="D1939" s="7">
        <v>0.201742398038741</v>
      </c>
      <c r="E1939" s="7">
        <v>1.8343150840385701E-2</v>
      </c>
      <c r="F1939" s="7">
        <v>0.68853046293017905</v>
      </c>
      <c r="G1939" s="7">
        <v>9.1383988190693599E-2</v>
      </c>
      <c r="H1939" s="9">
        <f t="shared" si="60"/>
        <v>0.22008554887912671</v>
      </c>
      <c r="I1939" s="9">
        <f t="shared" si="61"/>
        <v>0.22660737722497409</v>
      </c>
    </row>
    <row r="1940" spans="1:9" x14ac:dyDescent="0.3">
      <c r="A1940" s="3" t="s">
        <v>65</v>
      </c>
      <c r="B1940" s="2">
        <v>44197</v>
      </c>
      <c r="C1940" s="7">
        <v>0.61372407709325105</v>
      </c>
      <c r="D1940" s="7">
        <v>0.155716342489152</v>
      </c>
      <c r="E1940" s="7">
        <v>3.68726346471012E-2</v>
      </c>
      <c r="F1940" s="7">
        <v>0.63239865696881803</v>
      </c>
      <c r="G1940" s="7">
        <v>0.175012365894929</v>
      </c>
      <c r="H1940" s="9">
        <f t="shared" si="60"/>
        <v>0.1925889771362532</v>
      </c>
      <c r="I1940" s="9">
        <f t="shared" si="61"/>
        <v>0.19758073707041066</v>
      </c>
    </row>
    <row r="1941" spans="1:9" x14ac:dyDescent="0.3">
      <c r="A1941" s="3" t="s">
        <v>65</v>
      </c>
      <c r="B1941" s="2">
        <v>44228</v>
      </c>
      <c r="C1941" s="7">
        <v>0.64734982590506596</v>
      </c>
      <c r="D1941" s="7">
        <v>0.156616994313238</v>
      </c>
      <c r="E1941" s="7">
        <v>3.5820909174838003E-2</v>
      </c>
      <c r="F1941" s="7">
        <v>0.64956421312580803</v>
      </c>
      <c r="G1941" s="7">
        <v>0.15799788338611601</v>
      </c>
      <c r="H1941" s="9">
        <f t="shared" si="60"/>
        <v>0.19243790348807599</v>
      </c>
      <c r="I1941" s="9">
        <f t="shared" si="61"/>
        <v>0.19427021228980898</v>
      </c>
    </row>
    <row r="1942" spans="1:9" x14ac:dyDescent="0.3">
      <c r="A1942" s="3" t="s">
        <v>65</v>
      </c>
      <c r="B1942" s="2">
        <v>44256</v>
      </c>
      <c r="C1942" s="7">
        <v>0.80425794782504201</v>
      </c>
      <c r="D1942" s="7">
        <v>0.15891158269230299</v>
      </c>
      <c r="E1942" s="7">
        <v>3.1043810225219001E-2</v>
      </c>
      <c r="F1942" s="7">
        <v>0.65382260058422303</v>
      </c>
      <c r="G1942" s="7">
        <v>0.15622200649825499</v>
      </c>
      <c r="H1942" s="9">
        <f t="shared" si="60"/>
        <v>0.189955392917522</v>
      </c>
      <c r="I1942" s="9">
        <f t="shared" si="61"/>
        <v>0.19552713047167927</v>
      </c>
    </row>
    <row r="1943" spans="1:9" x14ac:dyDescent="0.3">
      <c r="A1943" s="3" t="s">
        <v>65</v>
      </c>
      <c r="B1943" s="2">
        <v>44287</v>
      </c>
      <c r="C1943" s="7">
        <v>1.01527201792796</v>
      </c>
      <c r="D1943" s="7">
        <v>0.16483411830231101</v>
      </c>
      <c r="E1943" s="7">
        <v>2.2814076208990699E-2</v>
      </c>
      <c r="F1943" s="7">
        <v>0.69010871805763796</v>
      </c>
      <c r="G1943" s="7">
        <v>0.12224308743106101</v>
      </c>
      <c r="H1943" s="9">
        <f t="shared" si="60"/>
        <v>0.18764819451130171</v>
      </c>
      <c r="I1943" s="9">
        <f t="shared" si="61"/>
        <v>0.19280133278163686</v>
      </c>
    </row>
    <row r="1944" spans="1:9" x14ac:dyDescent="0.3">
      <c r="A1944" s="3" t="s">
        <v>65</v>
      </c>
      <c r="B1944" s="2">
        <v>44317</v>
      </c>
      <c r="C1944" s="7">
        <v>1.13408914824074</v>
      </c>
      <c r="D1944" s="7">
        <v>0.169425622612701</v>
      </c>
      <c r="E1944" s="7">
        <v>2.13826894754101E-2</v>
      </c>
      <c r="F1944" s="7">
        <v>0.69957251131698905</v>
      </c>
      <c r="G1944" s="7">
        <v>0.1096191765949</v>
      </c>
      <c r="H1944" s="9">
        <f t="shared" si="60"/>
        <v>0.19080831208811111</v>
      </c>
      <c r="I1944" s="9">
        <f t="shared" si="61"/>
        <v>0.194966612697478</v>
      </c>
    </row>
    <row r="1945" spans="1:9" x14ac:dyDescent="0.3">
      <c r="A1945" s="3" t="s">
        <v>65</v>
      </c>
      <c r="B1945" s="2">
        <v>44348</v>
      </c>
      <c r="C1945" s="7">
        <v>1.0602689177665501</v>
      </c>
      <c r="D1945" s="7">
        <v>0.166350753170176</v>
      </c>
      <c r="E1945" s="7">
        <v>2.2300549571491898E-2</v>
      </c>
      <c r="F1945" s="7">
        <v>0.70426740601682303</v>
      </c>
      <c r="G1945" s="7">
        <v>0.107081291241509</v>
      </c>
      <c r="H1945" s="9">
        <f t="shared" si="60"/>
        <v>0.18865130274166791</v>
      </c>
      <c r="I1945" s="9">
        <f t="shared" si="61"/>
        <v>0.19107200029633856</v>
      </c>
    </row>
    <row r="1946" spans="1:9" x14ac:dyDescent="0.3">
      <c r="A1946" s="3" t="s">
        <v>65</v>
      </c>
      <c r="B1946" s="2">
        <v>44378</v>
      </c>
      <c r="C1946" s="7">
        <v>1.08037874212991</v>
      </c>
      <c r="D1946" s="7">
        <v>0.172822058974653</v>
      </c>
      <c r="E1946" s="7">
        <v>2.1251645536837699E-2</v>
      </c>
      <c r="F1946" s="7">
        <v>0.70318677989563405</v>
      </c>
      <c r="G1946" s="7">
        <v>0.102739515592875</v>
      </c>
      <c r="H1946" s="9">
        <f t="shared" si="60"/>
        <v>0.1940737045114907</v>
      </c>
      <c r="I1946" s="9">
        <f t="shared" si="61"/>
        <v>0.19728346485353582</v>
      </c>
    </row>
    <row r="1947" spans="1:9" x14ac:dyDescent="0.3">
      <c r="A1947" s="3" t="s">
        <v>65</v>
      </c>
      <c r="B1947" s="2">
        <v>44409</v>
      </c>
      <c r="C1947" s="7">
        <v>1.10525246975573</v>
      </c>
      <c r="D1947" s="7">
        <v>0.170134296532716</v>
      </c>
      <c r="E1947" s="7">
        <v>1.9159419717944898E-2</v>
      </c>
      <c r="F1947" s="7">
        <v>0.71022202320744199</v>
      </c>
      <c r="G1947" s="7">
        <v>0.10048426054189701</v>
      </c>
      <c r="H1947" s="9">
        <f t="shared" si="60"/>
        <v>0.18929371625066091</v>
      </c>
      <c r="I1947" s="9">
        <f t="shared" si="61"/>
        <v>0.19325617675230872</v>
      </c>
    </row>
    <row r="1948" spans="1:9" x14ac:dyDescent="0.3">
      <c r="A1948" s="3" t="s">
        <v>65</v>
      </c>
      <c r="B1948" s="2">
        <v>44440</v>
      </c>
      <c r="C1948" s="7">
        <v>1.0297811689618199</v>
      </c>
      <c r="D1948" s="7">
        <v>0.17819323066196799</v>
      </c>
      <c r="E1948" s="7">
        <v>1.8820623037063298E-2</v>
      </c>
      <c r="F1948" s="7">
        <v>0.711148925022279</v>
      </c>
      <c r="G1948" s="7">
        <v>9.1837221278689499E-2</v>
      </c>
      <c r="H1948" s="9">
        <f t="shared" si="60"/>
        <v>0.19701385369903129</v>
      </c>
      <c r="I1948" s="9">
        <f t="shared" si="61"/>
        <v>0.200365213234347</v>
      </c>
    </row>
    <row r="1949" spans="1:9" x14ac:dyDescent="0.3">
      <c r="A1949" s="3" t="s">
        <v>66</v>
      </c>
      <c r="B1949" s="2">
        <v>43466</v>
      </c>
      <c r="C1949" s="7">
        <v>0.85746965501643402</v>
      </c>
      <c r="D1949" s="7">
        <v>7.6770288587375501E-2</v>
      </c>
      <c r="E1949" s="7">
        <v>7.3454312631856004E-3</v>
      </c>
      <c r="F1949" s="7">
        <v>0.80709067880847696</v>
      </c>
      <c r="G1949" s="7">
        <v>0.108793601340962</v>
      </c>
      <c r="H1949" s="9">
        <f t="shared" si="60"/>
        <v>8.4115719850561099E-2</v>
      </c>
      <c r="I1949" s="9">
        <f t="shared" si="61"/>
        <v>8.6857878579666481E-2</v>
      </c>
    </row>
    <row r="1950" spans="1:9" x14ac:dyDescent="0.3">
      <c r="A1950" s="3" t="s">
        <v>66</v>
      </c>
      <c r="B1950" s="2">
        <v>43497</v>
      </c>
      <c r="C1950" s="7">
        <v>0.87156639692200699</v>
      </c>
      <c r="D1950" s="7">
        <v>7.7414805338914802E-2</v>
      </c>
      <c r="E1950" s="7">
        <v>7.5479785284257098E-3</v>
      </c>
      <c r="F1950" s="7">
        <v>0.81288204206283499</v>
      </c>
      <c r="G1950" s="7">
        <v>0.102155174069824</v>
      </c>
      <c r="H1950" s="9">
        <f t="shared" si="60"/>
        <v>8.4962783867340519E-2</v>
      </c>
      <c r="I1950" s="9">
        <f t="shared" si="61"/>
        <v>8.6953925047407343E-2</v>
      </c>
    </row>
    <row r="1951" spans="1:9" x14ac:dyDescent="0.3">
      <c r="A1951" s="3" t="s">
        <v>66</v>
      </c>
      <c r="B1951" s="2">
        <v>43525</v>
      </c>
      <c r="C1951" s="7">
        <v>1.0310735605118699</v>
      </c>
      <c r="D1951" s="7">
        <v>7.9893202475791597E-2</v>
      </c>
      <c r="E1951" s="7">
        <v>6.0650573895923996E-3</v>
      </c>
      <c r="F1951" s="7">
        <v>0.81700379123120503</v>
      </c>
      <c r="G1951" s="7">
        <v>9.7037948903410803E-2</v>
      </c>
      <c r="H1951" s="9">
        <f t="shared" si="60"/>
        <v>8.5958259865383996E-2</v>
      </c>
      <c r="I1951" s="9">
        <f t="shared" si="61"/>
        <v>8.9077344484768742E-2</v>
      </c>
    </row>
    <row r="1952" spans="1:9" x14ac:dyDescent="0.3">
      <c r="A1952" s="3" t="s">
        <v>66</v>
      </c>
      <c r="B1952" s="2">
        <v>43556</v>
      </c>
      <c r="C1952" s="7">
        <v>0.99833637322277702</v>
      </c>
      <c r="D1952" s="7">
        <v>7.8855633309192402E-2</v>
      </c>
      <c r="E1952" s="7">
        <v>7.3906931575586201E-3</v>
      </c>
      <c r="F1952" s="7">
        <v>0.80536547405654502</v>
      </c>
      <c r="G1952" s="7">
        <v>0.108388199476705</v>
      </c>
      <c r="H1952" s="9">
        <f t="shared" si="60"/>
        <v>8.6246326466751025E-2</v>
      </c>
      <c r="I1952" s="9">
        <f t="shared" si="61"/>
        <v>8.9180899044717793E-2</v>
      </c>
    </row>
    <row r="1953" spans="1:9" x14ac:dyDescent="0.3">
      <c r="A1953" s="3" t="s">
        <v>66</v>
      </c>
      <c r="B1953" s="2">
        <v>43586</v>
      </c>
      <c r="C1953" s="7">
        <v>1.02674057233392</v>
      </c>
      <c r="D1953" s="7">
        <v>8.1865401397526794E-2</v>
      </c>
      <c r="E1953" s="7">
        <v>7.2980756867964403E-3</v>
      </c>
      <c r="F1953" s="7">
        <v>0.80765188155932499</v>
      </c>
      <c r="G1953" s="7">
        <v>0.103184641356351</v>
      </c>
      <c r="H1953" s="9">
        <f t="shared" si="60"/>
        <v>8.9163477084323234E-2</v>
      </c>
      <c r="I1953" s="9">
        <f t="shared" si="61"/>
        <v>9.2033514093618651E-2</v>
      </c>
    </row>
    <row r="1954" spans="1:9" x14ac:dyDescent="0.3">
      <c r="A1954" s="3" t="s">
        <v>66</v>
      </c>
      <c r="B1954" s="2">
        <v>43617</v>
      </c>
      <c r="C1954" s="7">
        <v>1.0236798968927601</v>
      </c>
      <c r="D1954" s="7">
        <v>8.1861331587423203E-2</v>
      </c>
      <c r="E1954" s="7">
        <v>8.0861661761261906E-3</v>
      </c>
      <c r="F1954" s="7">
        <v>0.80629005325375003</v>
      </c>
      <c r="G1954" s="7">
        <v>0.1037624489827</v>
      </c>
      <c r="H1954" s="9">
        <f t="shared" si="60"/>
        <v>8.9947497763549392E-2</v>
      </c>
      <c r="I1954" s="9">
        <f t="shared" si="61"/>
        <v>9.2170471143342675E-2</v>
      </c>
    </row>
    <row r="1955" spans="1:9" x14ac:dyDescent="0.3">
      <c r="A1955" s="3" t="s">
        <v>66</v>
      </c>
      <c r="B1955" s="2">
        <v>43647</v>
      </c>
      <c r="C1955" s="7">
        <v>1.03870900417365</v>
      </c>
      <c r="D1955" s="7">
        <v>7.9710354674030107E-2</v>
      </c>
      <c r="E1955" s="7">
        <v>6.2285906853545301E-3</v>
      </c>
      <c r="F1955" s="7">
        <v>0.81071159667510995</v>
      </c>
      <c r="G1955" s="7">
        <v>0.103349457965506</v>
      </c>
      <c r="H1955" s="9">
        <f t="shared" si="60"/>
        <v>8.5938945359384636E-2</v>
      </c>
      <c r="I1955" s="9">
        <f t="shared" si="61"/>
        <v>8.9519754710960825E-2</v>
      </c>
    </row>
    <row r="1956" spans="1:9" x14ac:dyDescent="0.3">
      <c r="A1956" s="3" t="s">
        <v>66</v>
      </c>
      <c r="B1956" s="2">
        <v>43678</v>
      </c>
      <c r="C1956" s="7">
        <v>1.0308781486165901</v>
      </c>
      <c r="D1956" s="7">
        <v>8.4613490621554599E-2</v>
      </c>
      <c r="E1956" s="7">
        <v>6.0226200376484696E-3</v>
      </c>
      <c r="F1956" s="7">
        <v>0.82261316033869003</v>
      </c>
      <c r="G1956" s="7">
        <v>8.6750729002106702E-2</v>
      </c>
      <c r="H1956" s="9">
        <f t="shared" si="60"/>
        <v>9.0636110659203073E-2</v>
      </c>
      <c r="I1956" s="9">
        <f t="shared" si="61"/>
        <v>9.3266098975373274E-2</v>
      </c>
    </row>
    <row r="1957" spans="1:9" x14ac:dyDescent="0.3">
      <c r="A1957" s="3" t="s">
        <v>66</v>
      </c>
      <c r="B1957" s="2">
        <v>43709</v>
      </c>
      <c r="C1957" s="7">
        <v>0.95500183968491903</v>
      </c>
      <c r="D1957" s="7">
        <v>7.8445977383754903E-2</v>
      </c>
      <c r="E1957" s="7">
        <v>7.3283759779961101E-3</v>
      </c>
      <c r="F1957" s="7">
        <v>0.82471307830111595</v>
      </c>
      <c r="G1957" s="7">
        <v>8.9512568337133197E-2</v>
      </c>
      <c r="H1957" s="9">
        <f t="shared" si="60"/>
        <v>8.5774353361751016E-2</v>
      </c>
      <c r="I1957" s="9">
        <f t="shared" si="61"/>
        <v>8.685732251698329E-2</v>
      </c>
    </row>
    <row r="1958" spans="1:9" x14ac:dyDescent="0.3">
      <c r="A1958" s="3" t="s">
        <v>66</v>
      </c>
      <c r="B1958" s="2">
        <v>43739</v>
      </c>
      <c r="C1958" s="7">
        <v>0.99255991987319703</v>
      </c>
      <c r="D1958" s="7">
        <v>7.9969079787790304E-2</v>
      </c>
      <c r="E1958" s="7">
        <v>5.2476873046577504E-3</v>
      </c>
      <c r="F1958" s="7">
        <v>0.830059268727807</v>
      </c>
      <c r="G1958" s="7">
        <v>8.4723964179744496E-2</v>
      </c>
      <c r="H1958" s="9">
        <f t="shared" si="60"/>
        <v>8.5216767092448048E-2</v>
      </c>
      <c r="I1958" s="9">
        <f t="shared" si="61"/>
        <v>8.7875372144431266E-2</v>
      </c>
    </row>
    <row r="1959" spans="1:9" x14ac:dyDescent="0.3">
      <c r="A1959" s="3" t="s">
        <v>66</v>
      </c>
      <c r="B1959" s="2">
        <v>43770</v>
      </c>
      <c r="C1959" s="7">
        <v>1.0255794979534001</v>
      </c>
      <c r="D1959" s="7">
        <v>8.2704330018045405E-2</v>
      </c>
      <c r="E1959" s="7">
        <v>7.0295713179167902E-3</v>
      </c>
      <c r="F1959" s="7">
        <v>0.83896421986943803</v>
      </c>
      <c r="G1959" s="7">
        <v>7.1301878794599996E-2</v>
      </c>
      <c r="H1959" s="9">
        <f t="shared" si="60"/>
        <v>8.9733901335962193E-2</v>
      </c>
      <c r="I1959" s="9">
        <f t="shared" si="61"/>
        <v>8.9733266940856204E-2</v>
      </c>
    </row>
    <row r="1960" spans="1:9" x14ac:dyDescent="0.3">
      <c r="A1960" s="3" t="s">
        <v>66</v>
      </c>
      <c r="B1960" s="2">
        <v>43800</v>
      </c>
      <c r="C1960" s="7">
        <v>1.1484051347984801</v>
      </c>
      <c r="D1960" s="7">
        <v>9.88854369411412E-2</v>
      </c>
      <c r="E1960" s="7">
        <v>6.4080405141511403E-3</v>
      </c>
      <c r="F1960" s="7">
        <v>0.84534827325204298</v>
      </c>
      <c r="G1960" s="7">
        <v>4.9358249292664899E-2</v>
      </c>
      <c r="H1960" s="9">
        <f t="shared" si="60"/>
        <v>0.10529347745529234</v>
      </c>
      <c r="I1960" s="9">
        <f t="shared" si="61"/>
        <v>0.10472559481159582</v>
      </c>
    </row>
    <row r="1961" spans="1:9" x14ac:dyDescent="0.3">
      <c r="A1961" s="3" t="s">
        <v>66</v>
      </c>
      <c r="B1961" s="2">
        <v>43831</v>
      </c>
      <c r="C1961" s="7">
        <v>0.91510353864541805</v>
      </c>
      <c r="D1961" s="7">
        <v>6.7907080819523999E-2</v>
      </c>
      <c r="E1961" s="7">
        <v>1.04100277476342E-2</v>
      </c>
      <c r="F1961" s="7">
        <v>0.819552747133522</v>
      </c>
      <c r="G1961" s="7">
        <v>0.10213014429932001</v>
      </c>
      <c r="H1961" s="9">
        <f t="shared" si="60"/>
        <v>7.8317108567158206E-2</v>
      </c>
      <c r="I1961" s="9">
        <f t="shared" si="61"/>
        <v>7.6518484195677694E-2</v>
      </c>
    </row>
    <row r="1962" spans="1:9" x14ac:dyDescent="0.3">
      <c r="A1962" s="3" t="s">
        <v>66</v>
      </c>
      <c r="B1962" s="2">
        <v>43862</v>
      </c>
      <c r="C1962" s="7">
        <v>0.91896654200630501</v>
      </c>
      <c r="D1962" s="7">
        <v>7.1363393646201298E-2</v>
      </c>
      <c r="E1962" s="7">
        <v>1.01020454837826E-2</v>
      </c>
      <c r="F1962" s="7">
        <v>0.82581559245734204</v>
      </c>
      <c r="G1962" s="7">
        <v>9.2718968412673602E-2</v>
      </c>
      <c r="H1962" s="9">
        <f t="shared" si="60"/>
        <v>8.1465439129983899E-2</v>
      </c>
      <c r="I1962" s="9">
        <f t="shared" si="61"/>
        <v>7.9541980754735661E-2</v>
      </c>
    </row>
    <row r="1963" spans="1:9" x14ac:dyDescent="0.3">
      <c r="A1963" s="3" t="s">
        <v>66</v>
      </c>
      <c r="B1963" s="2">
        <v>43891</v>
      </c>
      <c r="C1963" s="7">
        <v>0.90013579166868996</v>
      </c>
      <c r="D1963" s="7">
        <v>5.2755852043260602E-2</v>
      </c>
      <c r="E1963" s="7">
        <v>7.4832180690652603E-3</v>
      </c>
      <c r="F1963" s="7">
        <v>0.87115676915836304</v>
      </c>
      <c r="G1963" s="7">
        <v>6.8604160729311095E-2</v>
      </c>
      <c r="H1963" s="9">
        <f t="shared" si="60"/>
        <v>6.0239070112325863E-2</v>
      </c>
      <c r="I1963" s="9">
        <f t="shared" si="61"/>
        <v>5.7100477721201942E-2</v>
      </c>
    </row>
    <row r="1964" spans="1:9" x14ac:dyDescent="0.3">
      <c r="A1964" s="3" t="s">
        <v>66</v>
      </c>
      <c r="B1964" s="2">
        <v>43922</v>
      </c>
      <c r="C1964" s="7">
        <v>0.64701338663161001</v>
      </c>
      <c r="D1964" s="7">
        <v>2.0148548732321199E-2</v>
      </c>
      <c r="E1964" s="7">
        <v>8.2376734714923305E-3</v>
      </c>
      <c r="F1964" s="7">
        <v>0.91200125780628805</v>
      </c>
      <c r="G1964" s="7">
        <v>5.9612519989898603E-2</v>
      </c>
      <c r="H1964" s="9">
        <f t="shared" si="60"/>
        <v>2.8386222203813531E-2</v>
      </c>
      <c r="I1964" s="9">
        <f t="shared" si="61"/>
        <v>2.1615140174882023E-2</v>
      </c>
    </row>
    <row r="1965" spans="1:9" x14ac:dyDescent="0.3">
      <c r="A1965" s="3" t="s">
        <v>66</v>
      </c>
      <c r="B1965" s="2">
        <v>43952</v>
      </c>
      <c r="C1965" s="7">
        <v>0.79473269397340296</v>
      </c>
      <c r="D1965" s="7">
        <v>2.06637285565766E-2</v>
      </c>
      <c r="E1965" s="7">
        <v>1.23025620980245E-2</v>
      </c>
      <c r="F1965" s="7">
        <v>0.89306222699818905</v>
      </c>
      <c r="G1965" s="7">
        <v>7.3971482347209599E-2</v>
      </c>
      <c r="H1965" s="9">
        <f t="shared" si="60"/>
        <v>3.2966290654601098E-2</v>
      </c>
      <c r="I1965" s="9">
        <f t="shared" si="61"/>
        <v>2.2614798705188021E-2</v>
      </c>
    </row>
    <row r="1966" spans="1:9" x14ac:dyDescent="0.3">
      <c r="A1966" s="3" t="s">
        <v>66</v>
      </c>
      <c r="B1966" s="2">
        <v>43983</v>
      </c>
      <c r="C1966" s="7">
        <v>0.90458049722217804</v>
      </c>
      <c r="D1966" s="7">
        <v>3.7891587481740298E-2</v>
      </c>
      <c r="E1966" s="7">
        <v>8.0400215719720301E-3</v>
      </c>
      <c r="F1966" s="7">
        <v>0.87568791734446805</v>
      </c>
      <c r="G1966" s="7">
        <v>7.83804736018196E-2</v>
      </c>
      <c r="H1966" s="9">
        <f t="shared" si="60"/>
        <v>4.5931609053712324E-2</v>
      </c>
      <c r="I1966" s="9">
        <f t="shared" si="61"/>
        <v>4.147596052841452E-2</v>
      </c>
    </row>
    <row r="1967" spans="1:9" x14ac:dyDescent="0.3">
      <c r="A1967" s="3" t="s">
        <v>66</v>
      </c>
      <c r="B1967" s="2">
        <v>44013</v>
      </c>
      <c r="C1967" s="7">
        <v>1.0110768314616401</v>
      </c>
      <c r="D1967" s="7">
        <v>5.9208796077922399E-2</v>
      </c>
      <c r="E1967" s="7">
        <v>1.03007557613623E-2</v>
      </c>
      <c r="F1967" s="7">
        <v>0.85809200850773304</v>
      </c>
      <c r="G1967" s="7">
        <v>7.2398439652981997E-2</v>
      </c>
      <c r="H1967" s="9">
        <f t="shared" si="60"/>
        <v>6.95095518392847E-2</v>
      </c>
      <c r="I1967" s="9">
        <f t="shared" si="61"/>
        <v>6.4546761304397848E-2</v>
      </c>
    </row>
    <row r="1968" spans="1:9" x14ac:dyDescent="0.3">
      <c r="A1968" s="3" t="s">
        <v>66</v>
      </c>
      <c r="B1968" s="2">
        <v>44044</v>
      </c>
      <c r="C1968" s="7">
        <v>1.0260845676077599</v>
      </c>
      <c r="D1968" s="7">
        <v>6.8438804255023605E-2</v>
      </c>
      <c r="E1968" s="7">
        <v>1.0199653618418099E-2</v>
      </c>
      <c r="F1968" s="7">
        <v>0.85169316479023605</v>
      </c>
      <c r="G1968" s="7">
        <v>6.9668377336322695E-2</v>
      </c>
      <c r="H1968" s="9">
        <f t="shared" si="60"/>
        <v>7.8638457873441703E-2</v>
      </c>
      <c r="I1968" s="9">
        <f t="shared" si="61"/>
        <v>7.4379335309951861E-2</v>
      </c>
    </row>
    <row r="1969" spans="1:9" x14ac:dyDescent="0.3">
      <c r="A1969" s="3" t="s">
        <v>66</v>
      </c>
      <c r="B1969" s="2">
        <v>44075</v>
      </c>
      <c r="C1969" s="7">
        <v>0.98743064491886101</v>
      </c>
      <c r="D1969" s="7">
        <v>6.2182125492104501E-2</v>
      </c>
      <c r="E1969" s="7">
        <v>1.1395591965236601E-2</v>
      </c>
      <c r="F1969" s="7">
        <v>0.85087187380004103</v>
      </c>
      <c r="G1969" s="7">
        <v>7.5550408742618105E-2</v>
      </c>
      <c r="H1969" s="9">
        <f t="shared" si="60"/>
        <v>7.3577717457341096E-2</v>
      </c>
      <c r="I1969" s="9">
        <f t="shared" si="61"/>
        <v>6.8103447923465454E-2</v>
      </c>
    </row>
    <row r="1970" spans="1:9" x14ac:dyDescent="0.3">
      <c r="A1970" s="3" t="s">
        <v>66</v>
      </c>
      <c r="B1970" s="2">
        <v>44105</v>
      </c>
      <c r="C1970" s="7">
        <v>1.03023294818125</v>
      </c>
      <c r="D1970" s="7">
        <v>5.8362154145251401E-2</v>
      </c>
      <c r="E1970" s="7">
        <v>1.07945962090671E-2</v>
      </c>
      <c r="F1970" s="7">
        <v>0.85380472412617803</v>
      </c>
      <c r="G1970" s="7">
        <v>7.7038525519503104E-2</v>
      </c>
      <c r="H1970" s="9">
        <f t="shared" si="60"/>
        <v>6.9156750354318508E-2</v>
      </c>
      <c r="I1970" s="9">
        <f t="shared" si="61"/>
        <v>6.3981882630784179E-2</v>
      </c>
    </row>
    <row r="1971" spans="1:9" x14ac:dyDescent="0.3">
      <c r="A1971" s="3" t="s">
        <v>66</v>
      </c>
      <c r="B1971" s="2">
        <v>44136</v>
      </c>
      <c r="C1971" s="7">
        <v>0.90484203669462104</v>
      </c>
      <c r="D1971" s="7">
        <v>4.0452616048071301E-2</v>
      </c>
      <c r="E1971" s="7">
        <v>1.9064337696095401E-2</v>
      </c>
      <c r="F1971" s="7">
        <v>0.84649363791266197</v>
      </c>
      <c r="G1971" s="7">
        <v>9.3989408343171099E-2</v>
      </c>
      <c r="H1971" s="9">
        <f t="shared" si="60"/>
        <v>5.9516953744166698E-2</v>
      </c>
      <c r="I1971" s="9">
        <f t="shared" si="61"/>
        <v>4.5608869610110798E-2</v>
      </c>
    </row>
    <row r="1972" spans="1:9" x14ac:dyDescent="0.3">
      <c r="A1972" s="3" t="s">
        <v>66</v>
      </c>
      <c r="B1972" s="2">
        <v>44166</v>
      </c>
      <c r="C1972" s="7">
        <v>1.17394868270038</v>
      </c>
      <c r="D1972" s="7">
        <v>8.1363272533360301E-2</v>
      </c>
      <c r="E1972" s="7">
        <v>1.5768649693839901E-2</v>
      </c>
      <c r="F1972" s="7">
        <v>0.84125329252914505</v>
      </c>
      <c r="G1972" s="7">
        <v>6.1614785243655198E-2</v>
      </c>
      <c r="H1972" s="9">
        <f t="shared" si="60"/>
        <v>9.7131922227200199E-2</v>
      </c>
      <c r="I1972" s="9">
        <f t="shared" si="61"/>
        <v>8.8187526231818858E-2</v>
      </c>
    </row>
    <row r="1973" spans="1:9" x14ac:dyDescent="0.3">
      <c r="A1973" s="3" t="s">
        <v>66</v>
      </c>
      <c r="B1973" s="2">
        <v>44197</v>
      </c>
      <c r="C1973" s="7">
        <v>0.760727451489009</v>
      </c>
      <c r="D1973" s="7">
        <v>3.0932777598816501E-2</v>
      </c>
      <c r="E1973" s="7">
        <v>1.9999871218713199E-2</v>
      </c>
      <c r="F1973" s="7">
        <v>0.85310132894032698</v>
      </c>
      <c r="G1973" s="7">
        <v>9.5966022242143095E-2</v>
      </c>
      <c r="H1973" s="9">
        <f t="shared" si="60"/>
        <v>5.0932648817529701E-2</v>
      </c>
      <c r="I1973" s="9">
        <f t="shared" si="61"/>
        <v>3.4990479858196345E-2</v>
      </c>
    </row>
    <row r="1974" spans="1:9" x14ac:dyDescent="0.3">
      <c r="A1974" s="3" t="s">
        <v>66</v>
      </c>
      <c r="B1974" s="2">
        <v>44228</v>
      </c>
      <c r="C1974" s="7">
        <v>0.77022318637843301</v>
      </c>
      <c r="D1974" s="7">
        <v>3.2800512684241299E-2</v>
      </c>
      <c r="E1974" s="7">
        <v>1.1767007167759301E-2</v>
      </c>
      <c r="F1974" s="7">
        <v>0.87139240113746796</v>
      </c>
      <c r="G1974" s="7">
        <v>8.4040079010531496E-2</v>
      </c>
      <c r="H1974" s="9">
        <f t="shared" si="60"/>
        <v>4.4567519852000602E-2</v>
      </c>
      <c r="I1974" s="9">
        <f t="shared" si="61"/>
        <v>3.6276011659508507E-2</v>
      </c>
    </row>
    <row r="1975" spans="1:9" x14ac:dyDescent="0.3">
      <c r="A1975" s="3" t="s">
        <v>66</v>
      </c>
      <c r="B1975" s="2">
        <v>44256</v>
      </c>
      <c r="C1975" s="7">
        <v>0.94422879513149505</v>
      </c>
      <c r="D1975" s="7">
        <v>3.1929979654726701E-2</v>
      </c>
      <c r="E1975" s="7">
        <v>1.18420430231335E-2</v>
      </c>
      <c r="F1975" s="7">
        <v>0.85768007826527104</v>
      </c>
      <c r="G1975" s="7">
        <v>9.8547899056869004E-2</v>
      </c>
      <c r="H1975" s="9">
        <f t="shared" si="60"/>
        <v>4.3772022677860199E-2</v>
      </c>
      <c r="I1975" s="9">
        <f t="shared" si="61"/>
        <v>3.5892107300790156E-2</v>
      </c>
    </row>
    <row r="1976" spans="1:9" x14ac:dyDescent="0.3">
      <c r="A1976" s="3" t="s">
        <v>66</v>
      </c>
      <c r="B1976" s="2">
        <v>44287</v>
      </c>
      <c r="C1976" s="7">
        <v>1.04163052795836</v>
      </c>
      <c r="D1976" s="7">
        <v>5.5477373135366201E-2</v>
      </c>
      <c r="E1976" s="7">
        <v>1.404787083291E-2</v>
      </c>
      <c r="F1976" s="7">
        <v>0.85709457912787501</v>
      </c>
      <c r="G1976" s="7">
        <v>7.3380176903849001E-2</v>
      </c>
      <c r="H1976" s="9">
        <f t="shared" si="60"/>
        <v>6.9525243968276196E-2</v>
      </c>
      <c r="I1976" s="9">
        <f t="shared" si="61"/>
        <v>6.079232766005848E-2</v>
      </c>
    </row>
    <row r="1977" spans="1:9" x14ac:dyDescent="0.3">
      <c r="A1977" s="3" t="s">
        <v>66</v>
      </c>
      <c r="B1977" s="2">
        <v>44317</v>
      </c>
      <c r="C1977" s="7">
        <v>1.09943982614758</v>
      </c>
      <c r="D1977" s="7">
        <v>6.0339386091793901E-2</v>
      </c>
      <c r="E1977" s="7">
        <v>1.11380341607989E-2</v>
      </c>
      <c r="F1977" s="7">
        <v>0.85815021605299002</v>
      </c>
      <c r="G1977" s="7">
        <v>7.0372363694417503E-2</v>
      </c>
      <c r="H1977" s="9">
        <f t="shared" si="60"/>
        <v>7.1477420252592794E-2</v>
      </c>
      <c r="I1977" s="9">
        <f t="shared" si="61"/>
        <v>6.5694141720161192E-2</v>
      </c>
    </row>
    <row r="1978" spans="1:9" x14ac:dyDescent="0.3">
      <c r="A1978" s="3" t="s">
        <v>66</v>
      </c>
      <c r="B1978" s="2">
        <v>44348</v>
      </c>
      <c r="C1978" s="7">
        <v>1.0644850143914499</v>
      </c>
      <c r="D1978" s="7">
        <v>6.1967225369576197E-2</v>
      </c>
      <c r="E1978" s="7">
        <v>1.2021290248140099E-2</v>
      </c>
      <c r="F1978" s="7">
        <v>0.85268026296149901</v>
      </c>
      <c r="G1978" s="7">
        <v>7.3331221420784798E-2</v>
      </c>
      <c r="H1978" s="9">
        <f t="shared" si="60"/>
        <v>7.3988515617716299E-2</v>
      </c>
      <c r="I1978" s="9">
        <f t="shared" si="61"/>
        <v>6.7749844787356919E-2</v>
      </c>
    </row>
    <row r="1979" spans="1:9" x14ac:dyDescent="0.3">
      <c r="A1979" s="3" t="s">
        <v>66</v>
      </c>
      <c r="B1979" s="2">
        <v>44378</v>
      </c>
      <c r="C1979" s="7">
        <v>1.1197945801501801</v>
      </c>
      <c r="D1979" s="7">
        <v>6.4914309929382796E-2</v>
      </c>
      <c r="E1979" s="7">
        <v>1.20482446504533E-2</v>
      </c>
      <c r="F1979" s="7">
        <v>0.84432750108712395</v>
      </c>
      <c r="G1979" s="7">
        <v>7.8709944333040197E-2</v>
      </c>
      <c r="H1979" s="9">
        <f t="shared" si="60"/>
        <v>7.6962554579836098E-2</v>
      </c>
      <c r="I1979" s="9">
        <f t="shared" si="61"/>
        <v>7.1393890099279989E-2</v>
      </c>
    </row>
    <row r="1980" spans="1:9" x14ac:dyDescent="0.3">
      <c r="A1980" s="3" t="s">
        <v>66</v>
      </c>
      <c r="B1980" s="2">
        <v>44409</v>
      </c>
      <c r="C1980" s="7">
        <v>1.09501921824231</v>
      </c>
      <c r="D1980" s="7">
        <v>6.8833544239460004E-2</v>
      </c>
      <c r="E1980" s="7">
        <v>1.2889365169857199E-2</v>
      </c>
      <c r="F1980" s="7">
        <v>0.84698666389585897</v>
      </c>
      <c r="G1980" s="7">
        <v>7.1290426694824202E-2</v>
      </c>
      <c r="H1980" s="9">
        <f t="shared" si="60"/>
        <v>8.1722909409317201E-2</v>
      </c>
      <c r="I1980" s="9">
        <f t="shared" si="61"/>
        <v>7.5160543115346243E-2</v>
      </c>
    </row>
    <row r="1981" spans="1:9" x14ac:dyDescent="0.3">
      <c r="A1981" s="3" t="s">
        <v>66</v>
      </c>
      <c r="B1981" s="2">
        <v>44440</v>
      </c>
      <c r="C1981" s="7">
        <v>1.0780982250903799</v>
      </c>
      <c r="D1981" s="7">
        <v>6.4170767630599604E-2</v>
      </c>
      <c r="E1981" s="7">
        <v>9.8171769029824895E-3</v>
      </c>
      <c r="F1981" s="7">
        <v>0.85577980936175302</v>
      </c>
      <c r="G1981" s="7">
        <v>7.0232246104665094E-2</v>
      </c>
      <c r="H1981" s="9">
        <f t="shared" si="60"/>
        <v>7.3987944533582095E-2</v>
      </c>
      <c r="I1981" s="9">
        <f t="shared" si="61"/>
        <v>6.9754581643284352E-2</v>
      </c>
    </row>
    <row r="1982" spans="1:9" x14ac:dyDescent="0.3">
      <c r="A1982" s="3" t="s">
        <v>67</v>
      </c>
      <c r="B1982" s="2">
        <v>43466</v>
      </c>
      <c r="C1982" s="7">
        <v>0.87509277990108703</v>
      </c>
      <c r="D1982" s="7">
        <v>0.192537173840749</v>
      </c>
      <c r="E1982" s="7">
        <v>2.8592975562867801E-2</v>
      </c>
      <c r="F1982" s="7">
        <v>0.57933089153784001</v>
      </c>
      <c r="G1982" s="7">
        <v>0.19953895905854299</v>
      </c>
      <c r="H1982" s="9">
        <f t="shared" si="60"/>
        <v>0.2211301494036168</v>
      </c>
      <c r="I1982" s="9">
        <f t="shared" si="61"/>
        <v>0.24944311402015654</v>
      </c>
    </row>
    <row r="1983" spans="1:9" x14ac:dyDescent="0.3">
      <c r="A1983" s="3" t="s">
        <v>67</v>
      </c>
      <c r="B1983" s="2">
        <v>43497</v>
      </c>
      <c r="C1983" s="7">
        <v>0.857573320286529</v>
      </c>
      <c r="D1983" s="7">
        <v>0.19971445920546901</v>
      </c>
      <c r="E1983" s="7">
        <v>2.3396038213213E-2</v>
      </c>
      <c r="F1983" s="7">
        <v>0.59259453557789998</v>
      </c>
      <c r="G1983" s="7">
        <v>0.18429496700341799</v>
      </c>
      <c r="H1983" s="9">
        <f t="shared" si="60"/>
        <v>0.22311049741868202</v>
      </c>
      <c r="I1983" s="9">
        <f t="shared" si="61"/>
        <v>0.2520663787996934</v>
      </c>
    </row>
    <row r="1984" spans="1:9" x14ac:dyDescent="0.3">
      <c r="A1984" s="3" t="s">
        <v>67</v>
      </c>
      <c r="B1984" s="2">
        <v>43525</v>
      </c>
      <c r="C1984" s="7">
        <v>1.03493370567901</v>
      </c>
      <c r="D1984" s="7">
        <v>0.19549200898277799</v>
      </c>
      <c r="E1984" s="7">
        <v>1.9708242684187801E-2</v>
      </c>
      <c r="F1984" s="7">
        <v>0.61325718002447405</v>
      </c>
      <c r="G1984" s="7">
        <v>0.17154256830855999</v>
      </c>
      <c r="H1984" s="9">
        <f t="shared" si="60"/>
        <v>0.2152002516669658</v>
      </c>
      <c r="I1984" s="9">
        <f t="shared" si="61"/>
        <v>0.24172142815097775</v>
      </c>
    </row>
    <row r="1985" spans="1:9" x14ac:dyDescent="0.3">
      <c r="A1985" s="3" t="s">
        <v>67</v>
      </c>
      <c r="B1985" s="2">
        <v>43556</v>
      </c>
      <c r="C1985" s="7">
        <v>0.99897918658626095</v>
      </c>
      <c r="D1985" s="7">
        <v>0.195743969571471</v>
      </c>
      <c r="E1985" s="7">
        <v>2.3719986023374599E-2</v>
      </c>
      <c r="F1985" s="7">
        <v>0.60157598643237098</v>
      </c>
      <c r="G1985" s="7">
        <v>0.178960057972783</v>
      </c>
      <c r="H1985" s="9">
        <f t="shared" si="60"/>
        <v>0.21946395559484561</v>
      </c>
      <c r="I1985" s="9">
        <f t="shared" si="61"/>
        <v>0.24550240853438238</v>
      </c>
    </row>
    <row r="1986" spans="1:9" x14ac:dyDescent="0.3">
      <c r="A1986" s="3" t="s">
        <v>67</v>
      </c>
      <c r="B1986" s="2">
        <v>43586</v>
      </c>
      <c r="C1986" s="7">
        <v>1.0354698277054799</v>
      </c>
      <c r="D1986" s="7">
        <v>0.19223776021442099</v>
      </c>
      <c r="E1986" s="7">
        <v>2.24723858200482E-2</v>
      </c>
      <c r="F1986" s="7">
        <v>0.60257770102413999</v>
      </c>
      <c r="G1986" s="7">
        <v>0.18271215294139101</v>
      </c>
      <c r="H1986" s="9">
        <f t="shared" si="60"/>
        <v>0.2147101460344692</v>
      </c>
      <c r="I1986" s="9">
        <f t="shared" si="61"/>
        <v>0.24186464605866737</v>
      </c>
    </row>
    <row r="1987" spans="1:9" x14ac:dyDescent="0.3">
      <c r="A1987" s="3" t="s">
        <v>67</v>
      </c>
      <c r="B1987" s="2">
        <v>43617</v>
      </c>
      <c r="C1987" s="7">
        <v>0.98952319857285498</v>
      </c>
      <c r="D1987" s="7">
        <v>0.201979862691165</v>
      </c>
      <c r="E1987" s="7">
        <v>2.1735666257581599E-2</v>
      </c>
      <c r="F1987" s="7">
        <v>0.61719102969188999</v>
      </c>
      <c r="G1987" s="7">
        <v>0.15909344135936401</v>
      </c>
      <c r="H1987" s="9">
        <f t="shared" ref="H1987:H2047" si="62">D1987+E1987</f>
        <v>0.22371552894874661</v>
      </c>
      <c r="I1987" s="9">
        <f t="shared" ref="I1987:I2047" si="63">D1987/(D1987+F1987)</f>
        <v>0.24656621050533689</v>
      </c>
    </row>
    <row r="1988" spans="1:9" x14ac:dyDescent="0.3">
      <c r="A1988" s="3" t="s">
        <v>67</v>
      </c>
      <c r="B1988" s="2">
        <v>43647</v>
      </c>
      <c r="C1988" s="7">
        <v>1.0464571164141301</v>
      </c>
      <c r="D1988" s="7">
        <v>0.19697181115957199</v>
      </c>
      <c r="E1988" s="7">
        <v>2.4107598886160399E-2</v>
      </c>
      <c r="F1988" s="7">
        <v>0.60604856976577903</v>
      </c>
      <c r="G1988" s="7">
        <v>0.17287202018848799</v>
      </c>
      <c r="H1988" s="9">
        <f t="shared" si="62"/>
        <v>0.22107941004573239</v>
      </c>
      <c r="I1988" s="9">
        <f t="shared" si="63"/>
        <v>0.24528868237764259</v>
      </c>
    </row>
    <row r="1989" spans="1:9" x14ac:dyDescent="0.3">
      <c r="A1989" s="3" t="s">
        <v>67</v>
      </c>
      <c r="B1989" s="2">
        <v>43678</v>
      </c>
      <c r="C1989" s="7">
        <v>1.0633498063998299</v>
      </c>
      <c r="D1989" s="7">
        <v>0.20260984970499399</v>
      </c>
      <c r="E1989" s="7">
        <v>2.157661178528E-2</v>
      </c>
      <c r="F1989" s="7">
        <v>0.59973994723289603</v>
      </c>
      <c r="G1989" s="7">
        <v>0.17607359127682901</v>
      </c>
      <c r="H1989" s="9">
        <f t="shared" si="62"/>
        <v>0.22418646149027399</v>
      </c>
      <c r="I1989" s="9">
        <f t="shared" si="63"/>
        <v>0.25252059697433693</v>
      </c>
    </row>
    <row r="1990" spans="1:9" x14ac:dyDescent="0.3">
      <c r="A1990" s="3" t="s">
        <v>67</v>
      </c>
      <c r="B1990" s="2">
        <v>43709</v>
      </c>
      <c r="C1990" s="7">
        <v>0.97190258493153503</v>
      </c>
      <c r="D1990" s="7">
        <v>0.19015045699395799</v>
      </c>
      <c r="E1990" s="7">
        <v>2.5446881103814999E-2</v>
      </c>
      <c r="F1990" s="7">
        <v>0.59560429088062805</v>
      </c>
      <c r="G1990" s="7">
        <v>0.18879837102159799</v>
      </c>
      <c r="H1990" s="9">
        <f t="shared" si="62"/>
        <v>0.21559733809777298</v>
      </c>
      <c r="I1990" s="9">
        <f t="shared" si="63"/>
        <v>0.24199721033605234</v>
      </c>
    </row>
    <row r="1991" spans="1:9" x14ac:dyDescent="0.3">
      <c r="A1991" s="3" t="s">
        <v>67</v>
      </c>
      <c r="B1991" s="2">
        <v>43739</v>
      </c>
      <c r="C1991" s="7">
        <v>0.98161995654179302</v>
      </c>
      <c r="D1991" s="7">
        <v>0.19294356068562701</v>
      </c>
      <c r="E1991" s="7">
        <v>2.5431839579560599E-2</v>
      </c>
      <c r="F1991" s="7">
        <v>0.61030378932126395</v>
      </c>
      <c r="G1991" s="7">
        <v>0.17132081041354899</v>
      </c>
      <c r="H1991" s="9">
        <f t="shared" si="62"/>
        <v>0.21837540026518762</v>
      </c>
      <c r="I1991" s="9">
        <f t="shared" si="63"/>
        <v>0.24020441609172041</v>
      </c>
    </row>
    <row r="1992" spans="1:9" x14ac:dyDescent="0.3">
      <c r="A1992" s="3" t="s">
        <v>67</v>
      </c>
      <c r="B1992" s="2">
        <v>43770</v>
      </c>
      <c r="C1992" s="7">
        <v>1.0142037923823799</v>
      </c>
      <c r="D1992" s="7">
        <v>0.20256862502451201</v>
      </c>
      <c r="E1992" s="7">
        <v>2.5116699853356302E-2</v>
      </c>
      <c r="F1992" s="7">
        <v>0.60462720117841895</v>
      </c>
      <c r="G1992" s="7">
        <v>0.167687473943713</v>
      </c>
      <c r="H1992" s="9">
        <f t="shared" si="62"/>
        <v>0.2276853248778683</v>
      </c>
      <c r="I1992" s="9">
        <f t="shared" si="63"/>
        <v>0.25095350898604096</v>
      </c>
    </row>
    <row r="1993" spans="1:9" x14ac:dyDescent="0.3">
      <c r="A1993" s="3" t="s">
        <v>67</v>
      </c>
      <c r="B1993" s="2">
        <v>43800</v>
      </c>
      <c r="C1993" s="7">
        <v>1.1308947245991099</v>
      </c>
      <c r="D1993" s="7">
        <v>0.23256490055314499</v>
      </c>
      <c r="E1993" s="7">
        <v>1.6944689820279201E-2</v>
      </c>
      <c r="F1993" s="7">
        <v>0.615182467959144</v>
      </c>
      <c r="G1993" s="7">
        <v>0.13530794166743201</v>
      </c>
      <c r="H1993" s="9">
        <f t="shared" si="62"/>
        <v>0.24950959037342418</v>
      </c>
      <c r="I1993" s="9">
        <f t="shared" si="63"/>
        <v>0.27433278968623981</v>
      </c>
    </row>
    <row r="1994" spans="1:9" x14ac:dyDescent="0.3">
      <c r="A1994" s="3" t="s">
        <v>67</v>
      </c>
      <c r="B1994" s="2">
        <v>43831</v>
      </c>
      <c r="C1994" s="7">
        <v>0.93882088567592803</v>
      </c>
      <c r="D1994" s="7">
        <v>0.189909909678461</v>
      </c>
      <c r="E1994" s="7">
        <v>3.2910780776302703E-2</v>
      </c>
      <c r="F1994" s="7">
        <v>0.59039890516717497</v>
      </c>
      <c r="G1994" s="7">
        <v>0.18678040437806201</v>
      </c>
      <c r="H1994" s="9">
        <f t="shared" si="62"/>
        <v>0.22282069045476371</v>
      </c>
      <c r="I1994" s="9">
        <f t="shared" si="63"/>
        <v>0.24337788586436743</v>
      </c>
    </row>
    <row r="1995" spans="1:9" x14ac:dyDescent="0.3">
      <c r="A1995" s="3" t="s">
        <v>67</v>
      </c>
      <c r="B1995" s="2">
        <v>43862</v>
      </c>
      <c r="C1995" s="7">
        <v>0.92564849112621905</v>
      </c>
      <c r="D1995" s="7">
        <v>0.19529216024864299</v>
      </c>
      <c r="E1995" s="7">
        <v>2.5487879828670498E-2</v>
      </c>
      <c r="F1995" s="7">
        <v>0.605783428383871</v>
      </c>
      <c r="G1995" s="7">
        <v>0.173436531538816</v>
      </c>
      <c r="H1995" s="9">
        <f t="shared" si="62"/>
        <v>0.2207800400773135</v>
      </c>
      <c r="I1995" s="9">
        <f t="shared" si="63"/>
        <v>0.24378743157311644</v>
      </c>
    </row>
    <row r="1996" spans="1:9" x14ac:dyDescent="0.3">
      <c r="A1996" s="3" t="s">
        <v>67</v>
      </c>
      <c r="B1996" s="2">
        <v>43891</v>
      </c>
      <c r="C1996" s="7">
        <v>0.88635194746472001</v>
      </c>
      <c r="D1996" s="7">
        <v>0.177904692673656</v>
      </c>
      <c r="E1996" s="7">
        <v>1.69525168448224E-2</v>
      </c>
      <c r="F1996" s="7">
        <v>0.63341217533819905</v>
      </c>
      <c r="G1996" s="7">
        <v>0.171730615143323</v>
      </c>
      <c r="H1996" s="9">
        <f t="shared" si="62"/>
        <v>0.1948572095184784</v>
      </c>
      <c r="I1996" s="9">
        <f t="shared" si="63"/>
        <v>0.21927892749181255</v>
      </c>
    </row>
    <row r="1997" spans="1:9" x14ac:dyDescent="0.3">
      <c r="A1997" s="3" t="s">
        <v>67</v>
      </c>
      <c r="B1997" s="2">
        <v>43922</v>
      </c>
      <c r="C1997" s="7">
        <v>0.56081387992464304</v>
      </c>
      <c r="D1997" s="7">
        <v>0.14296282494162599</v>
      </c>
      <c r="E1997" s="7">
        <v>2.06244864034003E-2</v>
      </c>
      <c r="F1997" s="7">
        <v>0.58091330184399503</v>
      </c>
      <c r="G1997" s="7">
        <v>0.25549938681098</v>
      </c>
      <c r="H1997" s="9">
        <f t="shared" si="62"/>
        <v>0.1635873113450263</v>
      </c>
      <c r="I1997" s="9">
        <f t="shared" si="63"/>
        <v>0.19749625612942065</v>
      </c>
    </row>
    <row r="1998" spans="1:9" x14ac:dyDescent="0.3">
      <c r="A1998" s="3" t="s">
        <v>67</v>
      </c>
      <c r="B1998" s="2">
        <v>43952</v>
      </c>
      <c r="C1998" s="7">
        <v>0.69349863133338296</v>
      </c>
      <c r="D1998" s="7">
        <v>0.13513340390622999</v>
      </c>
      <c r="E1998" s="7">
        <v>2.2211759905310501E-2</v>
      </c>
      <c r="F1998" s="7">
        <v>0.59078905358788103</v>
      </c>
      <c r="G1998" s="7">
        <v>0.25186578260057901</v>
      </c>
      <c r="H1998" s="9">
        <f t="shared" si="62"/>
        <v>0.15734516381154048</v>
      </c>
      <c r="I1998" s="9">
        <f t="shared" si="63"/>
        <v>0.18615404787545956</v>
      </c>
    </row>
    <row r="1999" spans="1:9" x14ac:dyDescent="0.3">
      <c r="A1999" s="3" t="s">
        <v>67</v>
      </c>
      <c r="B1999" s="2">
        <v>43983</v>
      </c>
      <c r="C1999" s="7">
        <v>0.82052553820138296</v>
      </c>
      <c r="D1999" s="7">
        <v>0.14647783588711499</v>
      </c>
      <c r="E1999" s="7">
        <v>1.96214583651198E-2</v>
      </c>
      <c r="F1999" s="7">
        <v>0.59179696515733304</v>
      </c>
      <c r="G1999" s="7">
        <v>0.24210374059043199</v>
      </c>
      <c r="H1999" s="9">
        <f t="shared" si="62"/>
        <v>0.1660992942522348</v>
      </c>
      <c r="I1999" s="9">
        <f t="shared" si="63"/>
        <v>0.1984055742927846</v>
      </c>
    </row>
    <row r="2000" spans="1:9" x14ac:dyDescent="0.3">
      <c r="A2000" s="3" t="s">
        <v>67</v>
      </c>
      <c r="B2000" s="2">
        <v>44013</v>
      </c>
      <c r="C2000" s="7">
        <v>1.02256493585661</v>
      </c>
      <c r="D2000" s="7">
        <v>0.17732666862381999</v>
      </c>
      <c r="E2000" s="7">
        <v>1.6321951259763101E-2</v>
      </c>
      <c r="F2000" s="7">
        <v>0.59814665473282702</v>
      </c>
      <c r="G2000" s="7">
        <v>0.208204725383589</v>
      </c>
      <c r="H2000" s="9">
        <f t="shared" si="62"/>
        <v>0.19364861988358309</v>
      </c>
      <c r="I2000" s="9">
        <f t="shared" si="63"/>
        <v>0.22866894744523134</v>
      </c>
    </row>
    <row r="2001" spans="1:9" x14ac:dyDescent="0.3">
      <c r="A2001" s="3" t="s">
        <v>67</v>
      </c>
      <c r="B2001" s="2">
        <v>44044</v>
      </c>
      <c r="C2001" s="7">
        <v>1.0485005621557499</v>
      </c>
      <c r="D2001" s="7">
        <v>0.18975453391279901</v>
      </c>
      <c r="E2001" s="7">
        <v>1.36843689280593E-2</v>
      </c>
      <c r="F2001" s="7">
        <v>0.59862921048496998</v>
      </c>
      <c r="G2001" s="7">
        <v>0.197931886674172</v>
      </c>
      <c r="H2001" s="9">
        <f t="shared" si="62"/>
        <v>0.2034389028408583</v>
      </c>
      <c r="I2001" s="9">
        <f t="shared" si="63"/>
        <v>0.24068803455320961</v>
      </c>
    </row>
    <row r="2002" spans="1:9" x14ac:dyDescent="0.3">
      <c r="A2002" s="3" t="s">
        <v>67</v>
      </c>
      <c r="B2002" s="2">
        <v>44075</v>
      </c>
      <c r="C2002" s="7">
        <v>1.03431930114729</v>
      </c>
      <c r="D2002" s="7">
        <v>0.17495901485931201</v>
      </c>
      <c r="E2002" s="7">
        <v>1.20438163318647E-2</v>
      </c>
      <c r="F2002" s="7">
        <v>0.60099907717082601</v>
      </c>
      <c r="G2002" s="7">
        <v>0.21199809163799699</v>
      </c>
      <c r="H2002" s="9">
        <f t="shared" si="62"/>
        <v>0.18700283119117669</v>
      </c>
      <c r="I2002" s="9">
        <f t="shared" si="63"/>
        <v>0.22547482480860145</v>
      </c>
    </row>
    <row r="2003" spans="1:9" x14ac:dyDescent="0.3">
      <c r="A2003" s="3" t="s">
        <v>67</v>
      </c>
      <c r="B2003" s="2">
        <v>44105</v>
      </c>
      <c r="C2003" s="7">
        <v>1.05140332784017</v>
      </c>
      <c r="D2003" s="7">
        <v>0.176191796619067</v>
      </c>
      <c r="E2003" s="7">
        <v>2.0628151634814001E-2</v>
      </c>
      <c r="F2003" s="7">
        <v>0.58353356231835296</v>
      </c>
      <c r="G2003" s="7">
        <v>0.21964648942776599</v>
      </c>
      <c r="H2003" s="9">
        <f t="shared" si="62"/>
        <v>0.19681994825388099</v>
      </c>
      <c r="I2003" s="9">
        <f t="shared" si="63"/>
        <v>0.23191511846530352</v>
      </c>
    </row>
    <row r="2004" spans="1:9" x14ac:dyDescent="0.3">
      <c r="A2004" s="3" t="s">
        <v>67</v>
      </c>
      <c r="B2004" s="2">
        <v>44136</v>
      </c>
      <c r="C2004" s="7">
        <v>0.84739269860025201</v>
      </c>
      <c r="D2004" s="7">
        <v>0.14599778292229401</v>
      </c>
      <c r="E2004" s="7">
        <v>2.78036475816048E-2</v>
      </c>
      <c r="F2004" s="7">
        <v>0.567975882507469</v>
      </c>
      <c r="G2004" s="7">
        <v>0.25822268698863199</v>
      </c>
      <c r="H2004" s="9">
        <f t="shared" si="62"/>
        <v>0.17380143050389882</v>
      </c>
      <c r="I2004" s="9">
        <f t="shared" si="63"/>
        <v>0.20448622966284533</v>
      </c>
    </row>
    <row r="2005" spans="1:9" x14ac:dyDescent="0.3">
      <c r="A2005" s="3" t="s">
        <v>67</v>
      </c>
      <c r="B2005" s="2">
        <v>44166</v>
      </c>
      <c r="C2005" s="7">
        <v>1.06956648511576</v>
      </c>
      <c r="D2005" s="7">
        <v>0.20368894700893</v>
      </c>
      <c r="E2005" s="7">
        <v>1.9793047469126E-2</v>
      </c>
      <c r="F2005" s="7">
        <v>0.59061260142254901</v>
      </c>
      <c r="G2005" s="7">
        <v>0.18590540409939499</v>
      </c>
      <c r="H2005" s="9">
        <f t="shared" si="62"/>
        <v>0.223481994478056</v>
      </c>
      <c r="I2005" s="9">
        <f t="shared" si="63"/>
        <v>0.25643780678906908</v>
      </c>
    </row>
    <row r="2006" spans="1:9" x14ac:dyDescent="0.3">
      <c r="A2006" s="3" t="s">
        <v>67</v>
      </c>
      <c r="B2006" s="2">
        <v>44197</v>
      </c>
      <c r="C2006" s="7">
        <v>0.675809731009135</v>
      </c>
      <c r="D2006" s="7">
        <v>0.12766281491228201</v>
      </c>
      <c r="E2006" s="7">
        <v>2.3950031685488999E-2</v>
      </c>
      <c r="F2006" s="7">
        <v>0.54990575254791096</v>
      </c>
      <c r="G2006" s="7">
        <v>0.29848140085431801</v>
      </c>
      <c r="H2006" s="9">
        <f t="shared" si="62"/>
        <v>0.15161284659777102</v>
      </c>
      <c r="I2006" s="9">
        <f t="shared" si="63"/>
        <v>0.1884131304833325</v>
      </c>
    </row>
    <row r="2007" spans="1:9" x14ac:dyDescent="0.3">
      <c r="A2007" s="3" t="s">
        <v>67</v>
      </c>
      <c r="B2007" s="2">
        <v>44228</v>
      </c>
      <c r="C2007" s="7">
        <v>0.67262176818104502</v>
      </c>
      <c r="D2007" s="7">
        <v>0.135799334903969</v>
      </c>
      <c r="E2007" s="7">
        <v>2.5579809640299399E-2</v>
      </c>
      <c r="F2007" s="7">
        <v>0.57274045952805097</v>
      </c>
      <c r="G2007" s="7">
        <v>0.26588039592768098</v>
      </c>
      <c r="H2007" s="9">
        <f t="shared" si="62"/>
        <v>0.16137914454426841</v>
      </c>
      <c r="I2007" s="9">
        <f t="shared" si="63"/>
        <v>0.19166084385257223</v>
      </c>
    </row>
    <row r="2008" spans="1:9" x14ac:dyDescent="0.3">
      <c r="A2008" s="3" t="s">
        <v>67</v>
      </c>
      <c r="B2008" s="2">
        <v>44256</v>
      </c>
      <c r="C2008" s="7">
        <v>0.87936579040828999</v>
      </c>
      <c r="D2008" s="7">
        <v>0.128883921075651</v>
      </c>
      <c r="E2008" s="7">
        <v>3.8599968733196599E-2</v>
      </c>
      <c r="F2008" s="7">
        <v>0.55805222950653799</v>
      </c>
      <c r="G2008" s="7">
        <v>0.27446388068461502</v>
      </c>
      <c r="H2008" s="9">
        <f t="shared" si="62"/>
        <v>0.1674838898088476</v>
      </c>
      <c r="I2008" s="9">
        <f t="shared" si="63"/>
        <v>0.18762139824264584</v>
      </c>
    </row>
    <row r="2009" spans="1:9" x14ac:dyDescent="0.3">
      <c r="A2009" s="3" t="s">
        <v>67</v>
      </c>
      <c r="B2009" s="2">
        <v>44287</v>
      </c>
      <c r="C2009" s="7">
        <v>0.99144021294727502</v>
      </c>
      <c r="D2009" s="7">
        <v>0.163967954210685</v>
      </c>
      <c r="E2009" s="7">
        <v>2.4677384243762399E-2</v>
      </c>
      <c r="F2009" s="7">
        <v>0.59803255726943905</v>
      </c>
      <c r="G2009" s="7">
        <v>0.21332210427611401</v>
      </c>
      <c r="H2009" s="9">
        <f t="shared" si="62"/>
        <v>0.18864533845444739</v>
      </c>
      <c r="I2009" s="9">
        <f t="shared" si="63"/>
        <v>0.21518089783455732</v>
      </c>
    </row>
    <row r="2010" spans="1:9" x14ac:dyDescent="0.3">
      <c r="A2010" s="3" t="s">
        <v>67</v>
      </c>
      <c r="B2010" s="2">
        <v>44317</v>
      </c>
      <c r="C2010" s="7">
        <v>1.07670629177678</v>
      </c>
      <c r="D2010" s="7">
        <v>0.17441308689871199</v>
      </c>
      <c r="E2010" s="7">
        <v>2.7193986059093699E-2</v>
      </c>
      <c r="F2010" s="7">
        <v>0.60198333288461003</v>
      </c>
      <c r="G2010" s="7">
        <v>0.19640959415758399</v>
      </c>
      <c r="H2010" s="9">
        <f t="shared" si="62"/>
        <v>0.20160707295780569</v>
      </c>
      <c r="I2010" s="9">
        <f t="shared" si="63"/>
        <v>0.22464437297043113</v>
      </c>
    </row>
    <row r="2011" spans="1:9" x14ac:dyDescent="0.3">
      <c r="A2011" s="3" t="s">
        <v>67</v>
      </c>
      <c r="B2011" s="2">
        <v>44348</v>
      </c>
      <c r="C2011" s="7">
        <v>1.07685507188208</v>
      </c>
      <c r="D2011" s="7">
        <v>0.17914596706543101</v>
      </c>
      <c r="E2011" s="7">
        <v>2.6266767029557998E-2</v>
      </c>
      <c r="F2011" s="7">
        <v>0.59880468225572003</v>
      </c>
      <c r="G2011" s="7">
        <v>0.19578258364929199</v>
      </c>
      <c r="H2011" s="9">
        <f t="shared" si="62"/>
        <v>0.205412734094989</v>
      </c>
      <c r="I2011" s="9">
        <f t="shared" si="63"/>
        <v>0.23027934641067002</v>
      </c>
    </row>
    <row r="2012" spans="1:9" x14ac:dyDescent="0.3">
      <c r="A2012" s="3" t="s">
        <v>67</v>
      </c>
      <c r="B2012" s="2">
        <v>44378</v>
      </c>
      <c r="C2012" s="7">
        <v>1.14807390295282</v>
      </c>
      <c r="D2012" s="7">
        <v>0.17811439428063</v>
      </c>
      <c r="E2012" s="7">
        <v>2.96319594394975E-2</v>
      </c>
      <c r="F2012" s="7">
        <v>0.58948143155182897</v>
      </c>
      <c r="G2012" s="7">
        <v>0.20277221472804399</v>
      </c>
      <c r="H2012" s="9">
        <f t="shared" si="62"/>
        <v>0.20774635372012751</v>
      </c>
      <c r="I2012" s="9">
        <f t="shared" si="63"/>
        <v>0.23204190055028587</v>
      </c>
    </row>
    <row r="2013" spans="1:9" x14ac:dyDescent="0.3">
      <c r="A2013" s="3" t="s">
        <v>67</v>
      </c>
      <c r="B2013" s="2">
        <v>44409</v>
      </c>
      <c r="C2013" s="7">
        <v>1.1259640728322899</v>
      </c>
      <c r="D2013" s="7">
        <v>0.18538736359347199</v>
      </c>
      <c r="E2013" s="7">
        <v>3.07870703868924E-2</v>
      </c>
      <c r="F2013" s="7">
        <v>0.58249478949793099</v>
      </c>
      <c r="G2013" s="7">
        <v>0.201330776521705</v>
      </c>
      <c r="H2013" s="9">
        <f t="shared" si="62"/>
        <v>0.2161744339803644</v>
      </c>
      <c r="I2013" s="9">
        <f t="shared" si="63"/>
        <v>0.24142684244857671</v>
      </c>
    </row>
    <row r="2014" spans="1:9" x14ac:dyDescent="0.3">
      <c r="A2014" s="3" t="s">
        <v>67</v>
      </c>
      <c r="B2014" s="2">
        <v>44440</v>
      </c>
      <c r="C2014" s="7">
        <v>1.1064791850367299</v>
      </c>
      <c r="D2014" s="7">
        <v>0.17383026343545999</v>
      </c>
      <c r="E2014" s="7">
        <v>4.0985929075523599E-2</v>
      </c>
      <c r="F2014" s="7">
        <v>0.58354423840004699</v>
      </c>
      <c r="G2014" s="7">
        <v>0.20163956908896999</v>
      </c>
      <c r="H2014" s="9">
        <f t="shared" si="62"/>
        <v>0.21481619251098358</v>
      </c>
      <c r="I2014" s="9">
        <f t="shared" si="63"/>
        <v>0.22951692064385595</v>
      </c>
    </row>
    <row r="2015" spans="1:9" x14ac:dyDescent="0.3">
      <c r="A2015" s="3" t="s">
        <v>68</v>
      </c>
      <c r="B2015" s="2">
        <v>43466</v>
      </c>
      <c r="C2015" s="7">
        <v>0.84903134710501005</v>
      </c>
      <c r="D2015" s="7">
        <v>0.19492803308287099</v>
      </c>
      <c r="E2015" s="7">
        <v>8.0910180463721698E-2</v>
      </c>
      <c r="F2015" s="7">
        <v>0.57501656501796194</v>
      </c>
      <c r="G2015" s="7">
        <v>0.14914522143544601</v>
      </c>
      <c r="H2015" s="9">
        <f t="shared" si="62"/>
        <v>0.27583821354659266</v>
      </c>
      <c r="I2015" s="9">
        <f t="shared" si="63"/>
        <v>0.25317150553908163</v>
      </c>
    </row>
    <row r="2016" spans="1:9" x14ac:dyDescent="0.3">
      <c r="A2016" s="3" t="s">
        <v>68</v>
      </c>
      <c r="B2016" s="2">
        <v>43497</v>
      </c>
      <c r="C2016" s="7">
        <v>0.89667668188848204</v>
      </c>
      <c r="D2016" s="7">
        <v>0.21047934850484701</v>
      </c>
      <c r="E2016" s="7">
        <v>8.2742728934689702E-2</v>
      </c>
      <c r="F2016" s="7">
        <v>0.56546548905837901</v>
      </c>
      <c r="G2016" s="7">
        <v>0.141312433502084</v>
      </c>
      <c r="H2016" s="9">
        <f t="shared" si="62"/>
        <v>0.29322207743953671</v>
      </c>
      <c r="I2016" s="9">
        <f t="shared" si="63"/>
        <v>0.27125555621432507</v>
      </c>
    </row>
    <row r="2017" spans="1:9" x14ac:dyDescent="0.3">
      <c r="A2017" s="3" t="s">
        <v>68</v>
      </c>
      <c r="B2017" s="2">
        <v>43525</v>
      </c>
      <c r="C2017" s="7">
        <v>1.03281623992704</v>
      </c>
      <c r="D2017" s="7">
        <v>0.19730600850299401</v>
      </c>
      <c r="E2017" s="7">
        <v>8.6738278729105903E-2</v>
      </c>
      <c r="F2017" s="7">
        <v>0.57369789148598305</v>
      </c>
      <c r="G2017" s="7">
        <v>0.142257821281917</v>
      </c>
      <c r="H2017" s="9">
        <f t="shared" si="62"/>
        <v>0.2840442872320999</v>
      </c>
      <c r="I2017" s="9">
        <f t="shared" si="63"/>
        <v>0.25590792537601287</v>
      </c>
    </row>
    <row r="2018" spans="1:9" x14ac:dyDescent="0.3">
      <c r="A2018" s="3" t="s">
        <v>68</v>
      </c>
      <c r="B2018" s="2">
        <v>43556</v>
      </c>
      <c r="C2018" s="7">
        <v>0.998225216298401</v>
      </c>
      <c r="D2018" s="7">
        <v>0.20573928042331299</v>
      </c>
      <c r="E2018" s="7">
        <v>8.3124430482294204E-2</v>
      </c>
      <c r="F2018" s="7">
        <v>0.57152370903849503</v>
      </c>
      <c r="G2018" s="7">
        <v>0.13961258005589799</v>
      </c>
      <c r="H2018" s="9">
        <f t="shared" si="62"/>
        <v>0.2888637109056072</v>
      </c>
      <c r="I2018" s="9">
        <f t="shared" si="63"/>
        <v>0.26469712724359984</v>
      </c>
    </row>
    <row r="2019" spans="1:9" x14ac:dyDescent="0.3">
      <c r="A2019" s="3" t="s">
        <v>68</v>
      </c>
      <c r="B2019" s="2">
        <v>43586</v>
      </c>
      <c r="C2019" s="7">
        <v>1.01596127638564</v>
      </c>
      <c r="D2019" s="7">
        <v>0.207714577637228</v>
      </c>
      <c r="E2019" s="7">
        <v>7.5420241482968095E-2</v>
      </c>
      <c r="F2019" s="7">
        <v>0.58529799848465502</v>
      </c>
      <c r="G2019" s="7">
        <v>0.131567182395149</v>
      </c>
      <c r="H2019" s="9">
        <f t="shared" si="62"/>
        <v>0.28313481912019611</v>
      </c>
      <c r="I2019" s="9">
        <f t="shared" si="63"/>
        <v>0.2619310007074882</v>
      </c>
    </row>
    <row r="2020" spans="1:9" x14ac:dyDescent="0.3">
      <c r="A2020" s="3" t="s">
        <v>68</v>
      </c>
      <c r="B2020" s="2">
        <v>43617</v>
      </c>
      <c r="C2020" s="7">
        <v>0.95348162979852003</v>
      </c>
      <c r="D2020" s="7">
        <v>0.203455238660189</v>
      </c>
      <c r="E2020" s="7">
        <v>8.0276405483976299E-2</v>
      </c>
      <c r="F2020" s="7">
        <v>0.58493617849147606</v>
      </c>
      <c r="G2020" s="7">
        <v>0.13133217736436001</v>
      </c>
      <c r="H2020" s="9">
        <f t="shared" si="62"/>
        <v>0.2837316441441653</v>
      </c>
      <c r="I2020" s="9">
        <f t="shared" si="63"/>
        <v>0.25806374122544479</v>
      </c>
    </row>
    <row r="2021" spans="1:9" x14ac:dyDescent="0.3">
      <c r="A2021" s="3" t="s">
        <v>68</v>
      </c>
      <c r="B2021" s="2">
        <v>43647</v>
      </c>
      <c r="C2021" s="7">
        <v>1.02559879951776</v>
      </c>
      <c r="D2021" s="7">
        <v>0.19759007800181</v>
      </c>
      <c r="E2021" s="7">
        <v>9.2817020386369603E-2</v>
      </c>
      <c r="F2021" s="7">
        <v>0.56204207009020402</v>
      </c>
      <c r="G2021" s="7">
        <v>0.14755083152161599</v>
      </c>
      <c r="H2021" s="9">
        <f t="shared" si="62"/>
        <v>0.29040709838817957</v>
      </c>
      <c r="I2021" s="9">
        <f t="shared" si="63"/>
        <v>0.260112843430997</v>
      </c>
    </row>
    <row r="2022" spans="1:9" x14ac:dyDescent="0.3">
      <c r="A2022" s="3" t="s">
        <v>68</v>
      </c>
      <c r="B2022" s="2">
        <v>43678</v>
      </c>
      <c r="C2022" s="7">
        <v>1.01786058250168</v>
      </c>
      <c r="D2022" s="7">
        <v>0.21773549017733199</v>
      </c>
      <c r="E2022" s="7">
        <v>6.9865438390540005E-2</v>
      </c>
      <c r="F2022" s="7">
        <v>0.59684215958129005</v>
      </c>
      <c r="G2022" s="7">
        <v>0.115556911850838</v>
      </c>
      <c r="H2022" s="9">
        <f t="shared" si="62"/>
        <v>0.28760092856787201</v>
      </c>
      <c r="I2022" s="9">
        <f t="shared" si="63"/>
        <v>0.26729863045205327</v>
      </c>
    </row>
    <row r="2023" spans="1:9" x14ac:dyDescent="0.3">
      <c r="A2023" s="3" t="s">
        <v>68</v>
      </c>
      <c r="B2023" s="2">
        <v>43709</v>
      </c>
      <c r="C2023" s="7">
        <v>0.91721925070949395</v>
      </c>
      <c r="D2023" s="7">
        <v>0.20640008025437501</v>
      </c>
      <c r="E2023" s="7">
        <v>6.9926242419192403E-2</v>
      </c>
      <c r="F2023" s="7">
        <v>0.59913759651319498</v>
      </c>
      <c r="G2023" s="7">
        <v>0.124536080813237</v>
      </c>
      <c r="H2023" s="9">
        <f t="shared" si="62"/>
        <v>0.27632632267356738</v>
      </c>
      <c r="I2023" s="9">
        <f t="shared" si="63"/>
        <v>0.25622647606330368</v>
      </c>
    </row>
    <row r="2024" spans="1:9" x14ac:dyDescent="0.3">
      <c r="A2024" s="3" t="s">
        <v>68</v>
      </c>
      <c r="B2024" s="2">
        <v>43739</v>
      </c>
      <c r="C2024" s="7">
        <v>1.01935161741236</v>
      </c>
      <c r="D2024" s="7">
        <v>0.217612553033773</v>
      </c>
      <c r="E2024" s="7">
        <v>6.8520925881939004E-2</v>
      </c>
      <c r="F2024" s="7">
        <v>0.59219851511617505</v>
      </c>
      <c r="G2024" s="7">
        <v>0.121668005968113</v>
      </c>
      <c r="H2024" s="9">
        <f t="shared" si="62"/>
        <v>0.286133478915712</v>
      </c>
      <c r="I2024" s="9">
        <f t="shared" si="63"/>
        <v>0.26872015164094909</v>
      </c>
    </row>
    <row r="2025" spans="1:9" x14ac:dyDescent="0.3">
      <c r="A2025" s="3" t="s">
        <v>68</v>
      </c>
      <c r="B2025" s="2">
        <v>43770</v>
      </c>
      <c r="C2025" s="7">
        <v>1.0865578055970799</v>
      </c>
      <c r="D2025" s="7">
        <v>0.227795810592374</v>
      </c>
      <c r="E2025" s="7">
        <v>6.5743811009188302E-2</v>
      </c>
      <c r="F2025" s="7">
        <v>0.58417641140244703</v>
      </c>
      <c r="G2025" s="7">
        <v>0.12228396699599001</v>
      </c>
      <c r="H2025" s="9">
        <f t="shared" si="62"/>
        <v>0.29353962160156233</v>
      </c>
      <c r="I2025" s="9">
        <f t="shared" si="63"/>
        <v>0.28054630986357432</v>
      </c>
    </row>
    <row r="2026" spans="1:9" x14ac:dyDescent="0.3">
      <c r="A2026" s="3" t="s">
        <v>68</v>
      </c>
      <c r="B2026" s="2">
        <v>43800</v>
      </c>
      <c r="C2026" s="7">
        <v>1.1872195528585301</v>
      </c>
      <c r="D2026" s="7">
        <v>0.246356948750309</v>
      </c>
      <c r="E2026" s="7">
        <v>4.6973184493346899E-2</v>
      </c>
      <c r="F2026" s="7">
        <v>0.608387645232352</v>
      </c>
      <c r="G2026" s="7">
        <v>9.8282221523992394E-2</v>
      </c>
      <c r="H2026" s="9">
        <f t="shared" si="62"/>
        <v>0.29333013324365592</v>
      </c>
      <c r="I2026" s="9">
        <f t="shared" si="63"/>
        <v>0.28822288024357662</v>
      </c>
    </row>
    <row r="2027" spans="1:9" x14ac:dyDescent="0.3">
      <c r="A2027" s="3" t="s">
        <v>68</v>
      </c>
      <c r="B2027" s="2">
        <v>43831</v>
      </c>
      <c r="C2027" s="7">
        <v>0.86562867354207595</v>
      </c>
      <c r="D2027" s="7">
        <v>0.201752860710808</v>
      </c>
      <c r="E2027" s="7">
        <v>7.8053525695856996E-2</v>
      </c>
      <c r="F2027" s="7">
        <v>0.57702019636143198</v>
      </c>
      <c r="G2027" s="7">
        <v>0.14317341723190299</v>
      </c>
      <c r="H2027" s="9">
        <f t="shared" si="62"/>
        <v>0.279806386406665</v>
      </c>
      <c r="I2027" s="9">
        <f t="shared" si="63"/>
        <v>0.25906502398694714</v>
      </c>
    </row>
    <row r="2028" spans="1:9" x14ac:dyDescent="0.3">
      <c r="A2028" s="3" t="s">
        <v>68</v>
      </c>
      <c r="B2028" s="2">
        <v>43862</v>
      </c>
      <c r="C2028" s="7">
        <v>0.90029391980546003</v>
      </c>
      <c r="D2028" s="7">
        <v>0.21372082611034099</v>
      </c>
      <c r="E2028" s="7">
        <v>7.2879909716410299E-2</v>
      </c>
      <c r="F2028" s="7">
        <v>0.58656262546236504</v>
      </c>
      <c r="G2028" s="7">
        <v>0.12683663871088399</v>
      </c>
      <c r="H2028" s="9">
        <f t="shared" si="62"/>
        <v>0.28660073582675127</v>
      </c>
      <c r="I2028" s="9">
        <f t="shared" si="63"/>
        <v>0.26705641068841268</v>
      </c>
    </row>
    <row r="2029" spans="1:9" x14ac:dyDescent="0.3">
      <c r="A2029" s="3" t="s">
        <v>68</v>
      </c>
      <c r="B2029" s="2">
        <v>43891</v>
      </c>
      <c r="C2029" s="7">
        <v>0.70697280996353196</v>
      </c>
      <c r="D2029" s="7">
        <v>0.19356864995374101</v>
      </c>
      <c r="E2029" s="7">
        <v>5.2217118303207903E-2</v>
      </c>
      <c r="F2029" s="7">
        <v>0.62698302735922595</v>
      </c>
      <c r="G2029" s="7">
        <v>0.12723120438382499</v>
      </c>
      <c r="H2029" s="9">
        <f t="shared" si="62"/>
        <v>0.24578576825694892</v>
      </c>
      <c r="I2029" s="9">
        <f t="shared" si="63"/>
        <v>0.2359006206502603</v>
      </c>
    </row>
    <row r="2030" spans="1:9" x14ac:dyDescent="0.3">
      <c r="A2030" s="3" t="s">
        <v>68</v>
      </c>
      <c r="B2030" s="2">
        <v>43922</v>
      </c>
      <c r="C2030" s="7">
        <v>0.34827839029507002</v>
      </c>
      <c r="D2030" s="7">
        <v>0.13677901598404599</v>
      </c>
      <c r="E2030" s="7">
        <v>3.73443241261898E-2</v>
      </c>
      <c r="F2030" s="7">
        <v>0.60638684503067397</v>
      </c>
      <c r="G2030" s="7">
        <v>0.21948981485909</v>
      </c>
      <c r="H2030" s="9">
        <f t="shared" si="62"/>
        <v>0.17412334011023578</v>
      </c>
      <c r="I2030" s="9">
        <f t="shared" si="63"/>
        <v>0.18404911091756515</v>
      </c>
    </row>
    <row r="2031" spans="1:9" x14ac:dyDescent="0.3">
      <c r="A2031" s="3" t="s">
        <v>68</v>
      </c>
      <c r="B2031" s="2">
        <v>43952</v>
      </c>
      <c r="C2031" s="7">
        <v>0.43399028931608402</v>
      </c>
      <c r="D2031" s="7">
        <v>0.12907003691459501</v>
      </c>
      <c r="E2031" s="7">
        <v>3.8888700888810003E-2</v>
      </c>
      <c r="F2031" s="7">
        <v>0.62714162806038798</v>
      </c>
      <c r="G2031" s="7">
        <v>0.20489963413620699</v>
      </c>
      <c r="H2031" s="9">
        <f t="shared" si="62"/>
        <v>0.16795873780340501</v>
      </c>
      <c r="I2031" s="9">
        <f t="shared" si="63"/>
        <v>0.17067977511146287</v>
      </c>
    </row>
    <row r="2032" spans="1:9" x14ac:dyDescent="0.3">
      <c r="A2032" s="3" t="s">
        <v>68</v>
      </c>
      <c r="B2032" s="2">
        <v>43983</v>
      </c>
      <c r="C2032" s="7">
        <v>0.55882495384591202</v>
      </c>
      <c r="D2032" s="7">
        <v>0.139225393148357</v>
      </c>
      <c r="E2032" s="7">
        <v>3.7336522370271803E-2</v>
      </c>
      <c r="F2032" s="7">
        <v>0.66074174344104297</v>
      </c>
      <c r="G2032" s="7">
        <v>0.16269634104032801</v>
      </c>
      <c r="H2032" s="9">
        <f t="shared" si="62"/>
        <v>0.17656191551862879</v>
      </c>
      <c r="I2032" s="9">
        <f t="shared" si="63"/>
        <v>0.17403889082485818</v>
      </c>
    </row>
    <row r="2033" spans="1:9" x14ac:dyDescent="0.3">
      <c r="A2033" s="3" t="s">
        <v>68</v>
      </c>
      <c r="B2033" s="2">
        <v>44013</v>
      </c>
      <c r="C2033" s="7">
        <v>0.82527998315736095</v>
      </c>
      <c r="D2033" s="7">
        <v>0.19211604538827601</v>
      </c>
      <c r="E2033" s="7">
        <v>4.83156812197598E-2</v>
      </c>
      <c r="F2033" s="7">
        <v>0.62943030019811896</v>
      </c>
      <c r="G2033" s="7">
        <v>0.13013797319384601</v>
      </c>
      <c r="H2033" s="9">
        <f t="shared" si="62"/>
        <v>0.2404317266080358</v>
      </c>
      <c r="I2033" s="9">
        <f t="shared" si="63"/>
        <v>0.23384687476291965</v>
      </c>
    </row>
    <row r="2034" spans="1:9" x14ac:dyDescent="0.3">
      <c r="A2034" s="3" t="s">
        <v>68</v>
      </c>
      <c r="B2034" s="2">
        <v>44044</v>
      </c>
      <c r="C2034" s="7">
        <v>0.97196706081650996</v>
      </c>
      <c r="D2034" s="7">
        <v>0.231635089731034</v>
      </c>
      <c r="E2034" s="7">
        <v>4.1787108721920603E-2</v>
      </c>
      <c r="F2034" s="7">
        <v>0.61512035279017896</v>
      </c>
      <c r="G2034" s="7">
        <v>0.111457448756866</v>
      </c>
      <c r="H2034" s="9">
        <f t="shared" si="62"/>
        <v>0.27342219845295462</v>
      </c>
      <c r="I2034" s="9">
        <f t="shared" si="63"/>
        <v>0.2735560683747611</v>
      </c>
    </row>
    <row r="2035" spans="1:9" x14ac:dyDescent="0.3">
      <c r="A2035" s="3" t="s">
        <v>68</v>
      </c>
      <c r="B2035" s="2">
        <v>44075</v>
      </c>
      <c r="C2035" s="7">
        <v>0.901952702398364</v>
      </c>
      <c r="D2035" s="7">
        <v>0.22560810667745901</v>
      </c>
      <c r="E2035" s="7">
        <v>4.07736016443664E-2</v>
      </c>
      <c r="F2035" s="7">
        <v>0.61737896125981195</v>
      </c>
      <c r="G2035" s="7">
        <v>0.116239330418362</v>
      </c>
      <c r="H2035" s="9">
        <f t="shared" si="62"/>
        <v>0.26638170832182539</v>
      </c>
      <c r="I2035" s="9">
        <f t="shared" si="63"/>
        <v>0.26762938040023071</v>
      </c>
    </row>
    <row r="2036" spans="1:9" x14ac:dyDescent="0.3">
      <c r="A2036" s="3" t="s">
        <v>68</v>
      </c>
      <c r="B2036" s="2">
        <v>44105</v>
      </c>
      <c r="C2036" s="7">
        <v>0.91420928664912604</v>
      </c>
      <c r="D2036" s="7">
        <v>0.21226137901533901</v>
      </c>
      <c r="E2036" s="7">
        <v>3.6086955183835402E-2</v>
      </c>
      <c r="F2036" s="7">
        <v>0.63108642956507299</v>
      </c>
      <c r="G2036" s="7">
        <v>0.12056523623575199</v>
      </c>
      <c r="H2036" s="9">
        <f t="shared" si="62"/>
        <v>0.2483483341991744</v>
      </c>
      <c r="I2036" s="9">
        <f t="shared" si="63"/>
        <v>0.25168901472885036</v>
      </c>
    </row>
    <row r="2037" spans="1:9" x14ac:dyDescent="0.3">
      <c r="A2037" s="3" t="s">
        <v>68</v>
      </c>
      <c r="B2037" s="2">
        <v>44136</v>
      </c>
      <c r="C2037" s="7">
        <v>0.59231292586575501</v>
      </c>
      <c r="D2037" s="7">
        <v>0.15632097387404201</v>
      </c>
      <c r="E2037" s="7">
        <v>4.6947750170067498E-2</v>
      </c>
      <c r="F2037" s="7">
        <v>0.60309225347148698</v>
      </c>
      <c r="G2037" s="7">
        <v>0.19363902248440301</v>
      </c>
      <c r="H2037" s="9">
        <f t="shared" si="62"/>
        <v>0.20326872404410951</v>
      </c>
      <c r="I2037" s="9">
        <f t="shared" si="63"/>
        <v>0.20584441809164961</v>
      </c>
    </row>
    <row r="2038" spans="1:9" x14ac:dyDescent="0.3">
      <c r="A2038" s="3" t="s">
        <v>68</v>
      </c>
      <c r="B2038" s="2">
        <v>44166</v>
      </c>
      <c r="C2038" s="7">
        <v>0.95656465986708505</v>
      </c>
      <c r="D2038" s="7">
        <v>0.21791055734793399</v>
      </c>
      <c r="E2038" s="7">
        <v>2.4904417659790901E-2</v>
      </c>
      <c r="F2038" s="7">
        <v>0.63824953458564704</v>
      </c>
      <c r="G2038" s="7">
        <v>0.118935490406628</v>
      </c>
      <c r="H2038" s="9">
        <f t="shared" si="62"/>
        <v>0.24281497500772489</v>
      </c>
      <c r="I2038" s="9">
        <f t="shared" si="63"/>
        <v>0.25452080679887495</v>
      </c>
    </row>
    <row r="2039" spans="1:9" x14ac:dyDescent="0.3">
      <c r="A2039" s="3" t="s">
        <v>68</v>
      </c>
      <c r="B2039" s="2">
        <v>44197</v>
      </c>
      <c r="C2039" s="7">
        <v>0.44772838551073502</v>
      </c>
      <c r="D2039" s="7">
        <v>0.14116942231822499</v>
      </c>
      <c r="E2039" s="7">
        <v>2.9982659168227201E-2</v>
      </c>
      <c r="F2039" s="7">
        <v>0.60470677701618702</v>
      </c>
      <c r="G2039" s="7">
        <v>0.224141141497361</v>
      </c>
      <c r="H2039" s="9">
        <f t="shared" si="62"/>
        <v>0.1711520814864522</v>
      </c>
      <c r="I2039" s="9">
        <f t="shared" si="63"/>
        <v>0.189266559844916</v>
      </c>
    </row>
    <row r="2040" spans="1:9" x14ac:dyDescent="0.3">
      <c r="A2040" s="3" t="s">
        <v>68</v>
      </c>
      <c r="B2040" s="2">
        <v>44228</v>
      </c>
      <c r="C2040" s="7">
        <v>0.43903153619660701</v>
      </c>
      <c r="D2040" s="7">
        <v>0.14386815227051</v>
      </c>
      <c r="E2040" s="7">
        <v>3.5222354980099603E-2</v>
      </c>
      <c r="F2040" s="7">
        <v>0.61514585140345601</v>
      </c>
      <c r="G2040" s="7">
        <v>0.205763641345935</v>
      </c>
      <c r="H2040" s="9">
        <f t="shared" si="62"/>
        <v>0.1790905072506096</v>
      </c>
      <c r="I2040" s="9">
        <f t="shared" si="63"/>
        <v>0.18954611057783394</v>
      </c>
    </row>
    <row r="2041" spans="1:9" x14ac:dyDescent="0.3">
      <c r="A2041" s="3" t="s">
        <v>68</v>
      </c>
      <c r="B2041" s="2">
        <v>44256</v>
      </c>
      <c r="C2041" s="7">
        <v>0.55798470530725897</v>
      </c>
      <c r="D2041" s="7">
        <v>0.139298062185709</v>
      </c>
      <c r="E2041" s="7">
        <v>4.5991111764152298E-2</v>
      </c>
      <c r="F2041" s="7">
        <v>0.61523066723953201</v>
      </c>
      <c r="G2041" s="7">
        <v>0.19948015881060699</v>
      </c>
      <c r="H2041" s="9">
        <f t="shared" si="62"/>
        <v>0.1852891739498613</v>
      </c>
      <c r="I2041" s="9">
        <f t="shared" si="63"/>
        <v>0.18461598180869629</v>
      </c>
    </row>
    <row r="2042" spans="1:9" x14ac:dyDescent="0.3">
      <c r="A2042" s="3" t="s">
        <v>68</v>
      </c>
      <c r="B2042" s="2">
        <v>44287</v>
      </c>
      <c r="C2042" s="7">
        <v>0.76158827639016202</v>
      </c>
      <c r="D2042" s="7">
        <v>0.171441541179156</v>
      </c>
      <c r="E2042" s="7">
        <v>5.5211720463530803E-2</v>
      </c>
      <c r="F2042" s="7">
        <v>0.61091573402410304</v>
      </c>
      <c r="G2042" s="7">
        <v>0.162431004333211</v>
      </c>
      <c r="H2042" s="9">
        <f t="shared" si="62"/>
        <v>0.22665326164268679</v>
      </c>
      <c r="I2042" s="9">
        <f t="shared" si="63"/>
        <v>0.21913459056748072</v>
      </c>
    </row>
    <row r="2043" spans="1:9" x14ac:dyDescent="0.3">
      <c r="A2043" s="3" t="s">
        <v>68</v>
      </c>
      <c r="B2043" s="2">
        <v>44317</v>
      </c>
      <c r="C2043" s="7">
        <v>0.98364194321305198</v>
      </c>
      <c r="D2043" s="7">
        <v>0.201315491309012</v>
      </c>
      <c r="E2043" s="7">
        <v>5.6296233364500903E-2</v>
      </c>
      <c r="F2043" s="7">
        <v>0.60217057942342</v>
      </c>
      <c r="G2043" s="7">
        <v>0.14021769590306701</v>
      </c>
      <c r="H2043" s="9">
        <f t="shared" si="62"/>
        <v>0.2576117246735129</v>
      </c>
      <c r="I2043" s="9">
        <f t="shared" si="63"/>
        <v>0.2505525592067816</v>
      </c>
    </row>
    <row r="2044" spans="1:9" x14ac:dyDescent="0.3">
      <c r="A2044" s="3" t="s">
        <v>68</v>
      </c>
      <c r="B2044" s="2">
        <v>44348</v>
      </c>
      <c r="C2044" s="7">
        <v>1.0645603874323399</v>
      </c>
      <c r="D2044" s="7">
        <v>0.219638127920567</v>
      </c>
      <c r="E2044" s="7">
        <v>6.0757498331404002E-2</v>
      </c>
      <c r="F2044" s="7">
        <v>0.57915489829460498</v>
      </c>
      <c r="G2044" s="7">
        <v>0.14044947545342501</v>
      </c>
      <c r="H2044" s="9">
        <f t="shared" si="62"/>
        <v>0.28039562625197101</v>
      </c>
      <c r="I2044" s="9">
        <f t="shared" si="63"/>
        <v>0.27496250056319693</v>
      </c>
    </row>
    <row r="2045" spans="1:9" x14ac:dyDescent="0.3">
      <c r="A2045" s="3" t="s">
        <v>68</v>
      </c>
      <c r="B2045" s="2">
        <v>44378</v>
      </c>
      <c r="C2045" s="7">
        <v>1.16923043500975</v>
      </c>
      <c r="D2045" s="7">
        <v>0.22375046143432201</v>
      </c>
      <c r="E2045" s="7">
        <v>6.6194621519167801E-2</v>
      </c>
      <c r="F2045" s="7">
        <v>0.56908822072419596</v>
      </c>
      <c r="G2045" s="7">
        <v>0.14096669632231501</v>
      </c>
      <c r="H2045" s="9">
        <f t="shared" si="62"/>
        <v>0.28994508295348981</v>
      </c>
      <c r="I2045" s="9">
        <f t="shared" si="63"/>
        <v>0.28221436020901158</v>
      </c>
    </row>
    <row r="2046" spans="1:9" x14ac:dyDescent="0.3">
      <c r="A2046" s="3" t="s">
        <v>68</v>
      </c>
      <c r="B2046" s="2">
        <v>44409</v>
      </c>
      <c r="C2046" s="7">
        <v>1.22420730837978</v>
      </c>
      <c r="D2046" s="7">
        <v>0.23483639673698301</v>
      </c>
      <c r="E2046" s="7">
        <v>6.7756040028155606E-2</v>
      </c>
      <c r="F2046" s="7">
        <v>0.55936168219704396</v>
      </c>
      <c r="G2046" s="7">
        <v>0.13804588103781801</v>
      </c>
      <c r="H2046" s="9">
        <f t="shared" si="62"/>
        <v>0.30259243676513858</v>
      </c>
      <c r="I2046" s="9">
        <f t="shared" si="63"/>
        <v>0.2956899581678421</v>
      </c>
    </row>
    <row r="2047" spans="1:9" x14ac:dyDescent="0.3">
      <c r="A2047" s="3" t="s">
        <v>68</v>
      </c>
      <c r="B2047" s="2">
        <v>44440</v>
      </c>
      <c r="C2047" s="7">
        <v>1.0926755798322501</v>
      </c>
      <c r="D2047" s="7">
        <v>0.22874075085972601</v>
      </c>
      <c r="E2047" s="7">
        <v>6.4948025837492707E-2</v>
      </c>
      <c r="F2047" s="7">
        <v>0.56681000105439105</v>
      </c>
      <c r="G2047" s="7">
        <v>0.13950122224839001</v>
      </c>
      <c r="H2047" s="9">
        <f t="shared" si="62"/>
        <v>0.29368877669721871</v>
      </c>
      <c r="I2047" s="9">
        <f t="shared" si="63"/>
        <v>0.28752502629074189</v>
      </c>
    </row>
  </sheetData>
  <autoFilter ref="A1:G2047" xr:uid="{00000000-0009-0000-0000-00000C000000}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840B-269E-40A6-91E6-E8126752A307}">
  <sheetPr>
    <tabColor rgb="FFC00000"/>
  </sheetPr>
  <dimension ref="A1:AH66"/>
  <sheetViews>
    <sheetView topLeftCell="A16" workbookViewId="0">
      <selection activeCell="C3" sqref="C3"/>
    </sheetView>
  </sheetViews>
  <sheetFormatPr defaultRowHeight="14.4" x14ac:dyDescent="0.3"/>
  <cols>
    <col min="2" max="2" width="19" bestFit="1" customWidth="1"/>
  </cols>
  <sheetData>
    <row r="1" spans="1:34" x14ac:dyDescent="0.3">
      <c r="A1" t="s">
        <v>285</v>
      </c>
    </row>
    <row r="3" spans="1:34" x14ac:dyDescent="0.3">
      <c r="B3" s="59" t="s">
        <v>74</v>
      </c>
      <c r="C3" t="s">
        <v>284</v>
      </c>
    </row>
    <row r="4" spans="1:34" x14ac:dyDescent="0.3">
      <c r="A4" s="58" t="s">
        <v>283</v>
      </c>
      <c r="B4" s="2">
        <v>43466</v>
      </c>
      <c r="C4" s="2">
        <v>43497</v>
      </c>
      <c r="D4" s="2">
        <v>43525</v>
      </c>
      <c r="E4" s="2">
        <v>43556</v>
      </c>
      <c r="F4" s="2">
        <v>43586</v>
      </c>
      <c r="G4" s="2">
        <v>43617</v>
      </c>
      <c r="H4" s="2">
        <v>43647</v>
      </c>
      <c r="I4" s="2">
        <v>43678</v>
      </c>
      <c r="J4" s="2">
        <v>43709</v>
      </c>
      <c r="K4" s="2">
        <v>43739</v>
      </c>
      <c r="L4" s="2">
        <v>43770</v>
      </c>
      <c r="M4" s="2">
        <v>43800</v>
      </c>
      <c r="N4" s="2">
        <v>43831</v>
      </c>
      <c r="O4" s="2">
        <v>43862</v>
      </c>
      <c r="P4" s="2">
        <v>43891</v>
      </c>
      <c r="Q4" s="2">
        <v>43922</v>
      </c>
      <c r="R4" s="2">
        <v>43952</v>
      </c>
      <c r="S4" s="2">
        <v>43983</v>
      </c>
      <c r="T4" s="2">
        <v>44013</v>
      </c>
      <c r="U4" s="2">
        <v>44044</v>
      </c>
      <c r="V4" s="2">
        <v>44075</v>
      </c>
      <c r="W4" s="2">
        <v>44105</v>
      </c>
      <c r="X4" s="2">
        <v>44136</v>
      </c>
      <c r="Y4" s="2">
        <v>44166</v>
      </c>
      <c r="Z4" s="2">
        <v>44197</v>
      </c>
      <c r="AA4" s="2">
        <v>44228</v>
      </c>
      <c r="AB4" s="2">
        <v>44256</v>
      </c>
      <c r="AC4" s="2">
        <v>44287</v>
      </c>
      <c r="AD4" s="2">
        <v>44317</v>
      </c>
      <c r="AE4" s="2">
        <v>44348</v>
      </c>
      <c r="AF4" s="2">
        <v>44378</v>
      </c>
      <c r="AG4" s="2">
        <v>44409</v>
      </c>
      <c r="AH4" s="2">
        <v>44440</v>
      </c>
    </row>
    <row r="5" spans="1:34" x14ac:dyDescent="0.3">
      <c r="A5" t="s">
        <v>7</v>
      </c>
      <c r="B5" s="60">
        <f>(AVERAGEIFS('city centre offline'!$I$2:$I$2047,'city centre offline'!$A$2:$A$2047,$A5,'city centre offline'!$B$2:$B$2047,B$4)*AVERAGEIFS('all sales summary'!$I$2:$I$2047,'all sales summary'!$A$2:$A$2047,$A5,'all sales summary'!$B$2:$B$2047,B$4))/((AVERAGEIFS('overall city offline'!$I$2:$I$2047,'overall city offline'!$A$2:$A$2047,$A5,'overall city offline'!$B$2:$B$2047,B$4)*(1-AVERAGEIFS('all sales summary'!$I$2:$I$2047,'all sales summary'!$A$2:$A$2047,$A5,'all sales summary'!$B$2:$B$2047,B$4)))+(AVERAGEIFS('city centre offline'!$I$2:$I$2047,'city centre offline'!$A$2:$A$2047,$A5,'city centre offline'!$B$2:$B$2047,B$4)*AVERAGEIFS('all sales summary'!$I$2:$I$2047,'all sales summary'!$A$2:$A$2047,$A5,'all sales summary'!$B$2:$B$2047,B$4)))</f>
        <v>0.32969774272067842</v>
      </c>
      <c r="C5" s="60">
        <f>(AVERAGEIFS('city centre offline'!$I$2:$I$2047,'city centre offline'!$A$2:$A$2047,$A5,'city centre offline'!$B$2:$B$2047,C$4)*AVERAGEIFS('all sales summary'!$I$2:$I$2047,'all sales summary'!$A$2:$A$2047,$A5,'all sales summary'!$B$2:$B$2047,C$4))/((AVERAGEIFS('overall city offline'!$I$2:$I$2047,'overall city offline'!$A$2:$A$2047,$A5,'overall city offline'!$B$2:$B$2047,C$4)*(1-AVERAGEIFS('all sales summary'!$I$2:$I$2047,'all sales summary'!$A$2:$A$2047,$A5,'all sales summary'!$B$2:$B$2047,C$4)))+(AVERAGEIFS('city centre offline'!$I$2:$I$2047,'city centre offline'!$A$2:$A$2047,$A5,'city centre offline'!$B$2:$B$2047,C$4)*AVERAGEIFS('all sales summary'!$I$2:$I$2047,'all sales summary'!$A$2:$A$2047,$A5,'all sales summary'!$B$2:$B$2047,C$4)))</f>
        <v>0.33237584386594521</v>
      </c>
      <c r="D5" s="60">
        <f>(AVERAGEIFS('city centre offline'!$I$2:$I$2047,'city centre offline'!$A$2:$A$2047,$A5,'city centre offline'!$B$2:$B$2047,D$4)*AVERAGEIFS('all sales summary'!$I$2:$I$2047,'all sales summary'!$A$2:$A$2047,$A5,'all sales summary'!$B$2:$B$2047,D$4))/((AVERAGEIFS('overall city offline'!$I$2:$I$2047,'overall city offline'!$A$2:$A$2047,$A5,'overall city offline'!$B$2:$B$2047,D$4)*(1-AVERAGEIFS('all sales summary'!$I$2:$I$2047,'all sales summary'!$A$2:$A$2047,$A5,'all sales summary'!$B$2:$B$2047,D$4)))+(AVERAGEIFS('city centre offline'!$I$2:$I$2047,'city centre offline'!$A$2:$A$2047,$A5,'city centre offline'!$B$2:$B$2047,D$4)*AVERAGEIFS('all sales summary'!$I$2:$I$2047,'all sales summary'!$A$2:$A$2047,$A5,'all sales summary'!$B$2:$B$2047,D$4)))</f>
        <v>0.32921032082300294</v>
      </c>
      <c r="E5" s="60">
        <f>(AVERAGEIFS('city centre offline'!$I$2:$I$2047,'city centre offline'!$A$2:$A$2047,$A5,'city centre offline'!$B$2:$B$2047,E$4)*AVERAGEIFS('all sales summary'!$I$2:$I$2047,'all sales summary'!$A$2:$A$2047,$A5,'all sales summary'!$B$2:$B$2047,E$4))/((AVERAGEIFS('overall city offline'!$I$2:$I$2047,'overall city offline'!$A$2:$A$2047,$A5,'overall city offline'!$B$2:$B$2047,E$4)*(1-AVERAGEIFS('all sales summary'!$I$2:$I$2047,'all sales summary'!$A$2:$A$2047,$A5,'all sales summary'!$B$2:$B$2047,E$4)))+(AVERAGEIFS('city centre offline'!$I$2:$I$2047,'city centre offline'!$A$2:$A$2047,$A5,'city centre offline'!$B$2:$B$2047,E$4)*AVERAGEIFS('all sales summary'!$I$2:$I$2047,'all sales summary'!$A$2:$A$2047,$A5,'all sales summary'!$B$2:$B$2047,E$4)))</f>
        <v>0.33582508444553616</v>
      </c>
      <c r="F5" s="60">
        <f>(AVERAGEIFS('city centre offline'!$I$2:$I$2047,'city centre offline'!$A$2:$A$2047,$A5,'city centre offline'!$B$2:$B$2047,F$4)*AVERAGEIFS('all sales summary'!$I$2:$I$2047,'all sales summary'!$A$2:$A$2047,$A5,'all sales summary'!$B$2:$B$2047,F$4))/((AVERAGEIFS('overall city offline'!$I$2:$I$2047,'overall city offline'!$A$2:$A$2047,$A5,'overall city offline'!$B$2:$B$2047,F$4)*(1-AVERAGEIFS('all sales summary'!$I$2:$I$2047,'all sales summary'!$A$2:$A$2047,$A5,'all sales summary'!$B$2:$B$2047,F$4)))+(AVERAGEIFS('city centre offline'!$I$2:$I$2047,'city centre offline'!$A$2:$A$2047,$A5,'city centre offline'!$B$2:$B$2047,F$4)*AVERAGEIFS('all sales summary'!$I$2:$I$2047,'all sales summary'!$A$2:$A$2047,$A5,'all sales summary'!$B$2:$B$2047,F$4)))</f>
        <v>0.34361625615792357</v>
      </c>
      <c r="G5" s="60">
        <f>(AVERAGEIFS('city centre offline'!$I$2:$I$2047,'city centre offline'!$A$2:$A$2047,$A5,'city centre offline'!$B$2:$B$2047,G$4)*AVERAGEIFS('all sales summary'!$I$2:$I$2047,'all sales summary'!$A$2:$A$2047,$A5,'all sales summary'!$B$2:$B$2047,G$4))/((AVERAGEIFS('overall city offline'!$I$2:$I$2047,'overall city offline'!$A$2:$A$2047,$A5,'overall city offline'!$B$2:$B$2047,G$4)*(1-AVERAGEIFS('all sales summary'!$I$2:$I$2047,'all sales summary'!$A$2:$A$2047,$A5,'all sales summary'!$B$2:$B$2047,G$4)))+(AVERAGEIFS('city centre offline'!$I$2:$I$2047,'city centre offline'!$A$2:$A$2047,$A5,'city centre offline'!$B$2:$B$2047,G$4)*AVERAGEIFS('all sales summary'!$I$2:$I$2047,'all sales summary'!$A$2:$A$2047,$A5,'all sales summary'!$B$2:$B$2047,G$4)))</f>
        <v>0.33960197251367336</v>
      </c>
      <c r="H5" s="60">
        <f>(AVERAGEIFS('city centre offline'!$I$2:$I$2047,'city centre offline'!$A$2:$A$2047,$A5,'city centre offline'!$B$2:$B$2047,H$4)*AVERAGEIFS('all sales summary'!$I$2:$I$2047,'all sales summary'!$A$2:$A$2047,$A5,'all sales summary'!$B$2:$B$2047,H$4))/((AVERAGEIFS('overall city offline'!$I$2:$I$2047,'overall city offline'!$A$2:$A$2047,$A5,'overall city offline'!$B$2:$B$2047,H$4)*(1-AVERAGEIFS('all sales summary'!$I$2:$I$2047,'all sales summary'!$A$2:$A$2047,$A5,'all sales summary'!$B$2:$B$2047,H$4)))+(AVERAGEIFS('city centre offline'!$I$2:$I$2047,'city centre offline'!$A$2:$A$2047,$A5,'city centre offline'!$B$2:$B$2047,H$4)*AVERAGEIFS('all sales summary'!$I$2:$I$2047,'all sales summary'!$A$2:$A$2047,$A5,'all sales summary'!$B$2:$B$2047,H$4)))</f>
        <v>0.34508036140603815</v>
      </c>
      <c r="I5" s="60">
        <f>(AVERAGEIFS('city centre offline'!$I$2:$I$2047,'city centre offline'!$A$2:$A$2047,$A5,'city centre offline'!$B$2:$B$2047,I$4)*AVERAGEIFS('all sales summary'!$I$2:$I$2047,'all sales summary'!$A$2:$A$2047,$A5,'all sales summary'!$B$2:$B$2047,I$4))/((AVERAGEIFS('overall city offline'!$I$2:$I$2047,'overall city offline'!$A$2:$A$2047,$A5,'overall city offline'!$B$2:$B$2047,I$4)*(1-AVERAGEIFS('all sales summary'!$I$2:$I$2047,'all sales summary'!$A$2:$A$2047,$A5,'all sales summary'!$B$2:$B$2047,I$4)))+(AVERAGEIFS('city centre offline'!$I$2:$I$2047,'city centre offline'!$A$2:$A$2047,$A5,'city centre offline'!$B$2:$B$2047,I$4)*AVERAGEIFS('all sales summary'!$I$2:$I$2047,'all sales summary'!$A$2:$A$2047,$A5,'all sales summary'!$B$2:$B$2047,I$4)))</f>
        <v>0.33465240553326026</v>
      </c>
      <c r="J5" s="60">
        <f>(AVERAGEIFS('city centre offline'!$I$2:$I$2047,'city centre offline'!$A$2:$A$2047,$A5,'city centre offline'!$B$2:$B$2047,J$4)*AVERAGEIFS('all sales summary'!$I$2:$I$2047,'all sales summary'!$A$2:$A$2047,$A5,'all sales summary'!$B$2:$B$2047,J$4))/((AVERAGEIFS('overall city offline'!$I$2:$I$2047,'overall city offline'!$A$2:$A$2047,$A5,'overall city offline'!$B$2:$B$2047,J$4)*(1-AVERAGEIFS('all sales summary'!$I$2:$I$2047,'all sales summary'!$A$2:$A$2047,$A5,'all sales summary'!$B$2:$B$2047,J$4)))+(AVERAGEIFS('city centre offline'!$I$2:$I$2047,'city centre offline'!$A$2:$A$2047,$A5,'city centre offline'!$B$2:$B$2047,J$4)*AVERAGEIFS('all sales summary'!$I$2:$I$2047,'all sales summary'!$A$2:$A$2047,$A5,'all sales summary'!$B$2:$B$2047,J$4)))</f>
        <v>0.33648266326894716</v>
      </c>
      <c r="K5" s="60">
        <f>(AVERAGEIFS('city centre offline'!$I$2:$I$2047,'city centre offline'!$A$2:$A$2047,$A5,'city centre offline'!$B$2:$B$2047,K$4)*AVERAGEIFS('all sales summary'!$I$2:$I$2047,'all sales summary'!$A$2:$A$2047,$A5,'all sales summary'!$B$2:$B$2047,K$4))/((AVERAGEIFS('overall city offline'!$I$2:$I$2047,'overall city offline'!$A$2:$A$2047,$A5,'overall city offline'!$B$2:$B$2047,K$4)*(1-AVERAGEIFS('all sales summary'!$I$2:$I$2047,'all sales summary'!$A$2:$A$2047,$A5,'all sales summary'!$B$2:$B$2047,K$4)))+(AVERAGEIFS('city centre offline'!$I$2:$I$2047,'city centre offline'!$A$2:$A$2047,$A5,'city centre offline'!$B$2:$B$2047,K$4)*AVERAGEIFS('all sales summary'!$I$2:$I$2047,'all sales summary'!$A$2:$A$2047,$A5,'all sales summary'!$B$2:$B$2047,K$4)))</f>
        <v>0.33708525889412533</v>
      </c>
      <c r="L5" s="60">
        <f>(AVERAGEIFS('city centre offline'!$I$2:$I$2047,'city centre offline'!$A$2:$A$2047,$A5,'city centre offline'!$B$2:$B$2047,L$4)*AVERAGEIFS('all sales summary'!$I$2:$I$2047,'all sales summary'!$A$2:$A$2047,$A5,'all sales summary'!$B$2:$B$2047,L$4))/((AVERAGEIFS('overall city offline'!$I$2:$I$2047,'overall city offline'!$A$2:$A$2047,$A5,'overall city offline'!$B$2:$B$2047,L$4)*(1-AVERAGEIFS('all sales summary'!$I$2:$I$2047,'all sales summary'!$A$2:$A$2047,$A5,'all sales summary'!$B$2:$B$2047,L$4)))+(AVERAGEIFS('city centre offline'!$I$2:$I$2047,'city centre offline'!$A$2:$A$2047,$A5,'city centre offline'!$B$2:$B$2047,L$4)*AVERAGEIFS('all sales summary'!$I$2:$I$2047,'all sales summary'!$A$2:$A$2047,$A5,'all sales summary'!$B$2:$B$2047,L$4)))</f>
        <v>0.34100314257082315</v>
      </c>
      <c r="M5" s="60">
        <f>(AVERAGEIFS('city centre offline'!$I$2:$I$2047,'city centre offline'!$A$2:$A$2047,$A5,'city centre offline'!$B$2:$B$2047,M$4)*AVERAGEIFS('all sales summary'!$I$2:$I$2047,'all sales summary'!$A$2:$A$2047,$A5,'all sales summary'!$B$2:$B$2047,M$4))/((AVERAGEIFS('overall city offline'!$I$2:$I$2047,'overall city offline'!$A$2:$A$2047,$A5,'overall city offline'!$B$2:$B$2047,M$4)*(1-AVERAGEIFS('all sales summary'!$I$2:$I$2047,'all sales summary'!$A$2:$A$2047,$A5,'all sales summary'!$B$2:$B$2047,M$4)))+(AVERAGEIFS('city centre offline'!$I$2:$I$2047,'city centre offline'!$A$2:$A$2047,$A5,'city centre offline'!$B$2:$B$2047,M$4)*AVERAGEIFS('all sales summary'!$I$2:$I$2047,'all sales summary'!$A$2:$A$2047,$A5,'all sales summary'!$B$2:$B$2047,M$4)))</f>
        <v>0.34569257986942625</v>
      </c>
      <c r="N5" s="60">
        <f>(AVERAGEIFS('city centre offline'!$I$2:$I$2047,'city centre offline'!$A$2:$A$2047,$A5,'city centre offline'!$B$2:$B$2047,N$4)*AVERAGEIFS('all sales summary'!$I$2:$I$2047,'all sales summary'!$A$2:$A$2047,$A5,'all sales summary'!$B$2:$B$2047,N$4))/((AVERAGEIFS('overall city offline'!$I$2:$I$2047,'overall city offline'!$A$2:$A$2047,$A5,'overall city offline'!$B$2:$B$2047,N$4)*(1-AVERAGEIFS('all sales summary'!$I$2:$I$2047,'all sales summary'!$A$2:$A$2047,$A5,'all sales summary'!$B$2:$B$2047,N$4)))+(AVERAGEIFS('city centre offline'!$I$2:$I$2047,'city centre offline'!$A$2:$A$2047,$A5,'city centre offline'!$B$2:$B$2047,N$4)*AVERAGEIFS('all sales summary'!$I$2:$I$2047,'all sales summary'!$A$2:$A$2047,$A5,'all sales summary'!$B$2:$B$2047,N$4)))</f>
        <v>0.33829775887275348</v>
      </c>
      <c r="O5" s="60">
        <f>(AVERAGEIFS('city centre offline'!$I$2:$I$2047,'city centre offline'!$A$2:$A$2047,$A5,'city centre offline'!$B$2:$B$2047,O$4)*AVERAGEIFS('all sales summary'!$I$2:$I$2047,'all sales summary'!$A$2:$A$2047,$A5,'all sales summary'!$B$2:$B$2047,O$4))/((AVERAGEIFS('overall city offline'!$I$2:$I$2047,'overall city offline'!$A$2:$A$2047,$A5,'overall city offline'!$B$2:$B$2047,O$4)*(1-AVERAGEIFS('all sales summary'!$I$2:$I$2047,'all sales summary'!$A$2:$A$2047,$A5,'all sales summary'!$B$2:$B$2047,O$4)))+(AVERAGEIFS('city centre offline'!$I$2:$I$2047,'city centre offline'!$A$2:$A$2047,$A5,'city centre offline'!$B$2:$B$2047,O$4)*AVERAGEIFS('all sales summary'!$I$2:$I$2047,'all sales summary'!$A$2:$A$2047,$A5,'all sales summary'!$B$2:$B$2047,O$4)))</f>
        <v>0.33356407384178816</v>
      </c>
      <c r="P5" s="60">
        <f>(AVERAGEIFS('city centre offline'!$I$2:$I$2047,'city centre offline'!$A$2:$A$2047,$A5,'city centre offline'!$B$2:$B$2047,P$4)*AVERAGEIFS('all sales summary'!$I$2:$I$2047,'all sales summary'!$A$2:$A$2047,$A5,'all sales summary'!$B$2:$B$2047,P$4))/((AVERAGEIFS('overall city offline'!$I$2:$I$2047,'overall city offline'!$A$2:$A$2047,$A5,'overall city offline'!$B$2:$B$2047,P$4)*(1-AVERAGEIFS('all sales summary'!$I$2:$I$2047,'all sales summary'!$A$2:$A$2047,$A5,'all sales summary'!$B$2:$B$2047,P$4)))+(AVERAGEIFS('city centre offline'!$I$2:$I$2047,'city centre offline'!$A$2:$A$2047,$A5,'city centre offline'!$B$2:$B$2047,P$4)*AVERAGEIFS('all sales summary'!$I$2:$I$2047,'all sales summary'!$A$2:$A$2047,$A5,'all sales summary'!$B$2:$B$2047,P$4)))</f>
        <v>0.33244386510045221</v>
      </c>
      <c r="Q5" s="60">
        <f>(AVERAGEIFS('city centre offline'!$I$2:$I$2047,'city centre offline'!$A$2:$A$2047,$A5,'city centre offline'!$B$2:$B$2047,Q$4)*AVERAGEIFS('all sales summary'!$I$2:$I$2047,'all sales summary'!$A$2:$A$2047,$A5,'all sales summary'!$B$2:$B$2047,Q$4))/((AVERAGEIFS('overall city offline'!$I$2:$I$2047,'overall city offline'!$A$2:$A$2047,$A5,'overall city offline'!$B$2:$B$2047,Q$4)*(1-AVERAGEIFS('all sales summary'!$I$2:$I$2047,'all sales summary'!$A$2:$A$2047,$A5,'all sales summary'!$B$2:$B$2047,Q$4)))+(AVERAGEIFS('city centre offline'!$I$2:$I$2047,'city centre offline'!$A$2:$A$2047,$A5,'city centre offline'!$B$2:$B$2047,Q$4)*AVERAGEIFS('all sales summary'!$I$2:$I$2047,'all sales summary'!$A$2:$A$2047,$A5,'all sales summary'!$B$2:$B$2047,Q$4)))</f>
        <v>0.17676011347418302</v>
      </c>
      <c r="R5" s="60">
        <f>(AVERAGEIFS('city centre offline'!$I$2:$I$2047,'city centre offline'!$A$2:$A$2047,$A5,'city centre offline'!$B$2:$B$2047,R$4)*AVERAGEIFS('all sales summary'!$I$2:$I$2047,'all sales summary'!$A$2:$A$2047,$A5,'all sales summary'!$B$2:$B$2047,R$4))/((AVERAGEIFS('overall city offline'!$I$2:$I$2047,'overall city offline'!$A$2:$A$2047,$A5,'overall city offline'!$B$2:$B$2047,R$4)*(1-AVERAGEIFS('all sales summary'!$I$2:$I$2047,'all sales summary'!$A$2:$A$2047,$A5,'all sales summary'!$B$2:$B$2047,R$4)))+(AVERAGEIFS('city centre offline'!$I$2:$I$2047,'city centre offline'!$A$2:$A$2047,$A5,'city centre offline'!$B$2:$B$2047,R$4)*AVERAGEIFS('all sales summary'!$I$2:$I$2047,'all sales summary'!$A$2:$A$2047,$A5,'all sales summary'!$B$2:$B$2047,R$4)))</f>
        <v>0.18394837133987421</v>
      </c>
      <c r="S5" s="60">
        <f>(AVERAGEIFS('city centre offline'!$I$2:$I$2047,'city centre offline'!$A$2:$A$2047,$A5,'city centre offline'!$B$2:$B$2047,S$4)*AVERAGEIFS('all sales summary'!$I$2:$I$2047,'all sales summary'!$A$2:$A$2047,$A5,'all sales summary'!$B$2:$B$2047,S$4))/((AVERAGEIFS('overall city offline'!$I$2:$I$2047,'overall city offline'!$A$2:$A$2047,$A5,'overall city offline'!$B$2:$B$2047,S$4)*(1-AVERAGEIFS('all sales summary'!$I$2:$I$2047,'all sales summary'!$A$2:$A$2047,$A5,'all sales summary'!$B$2:$B$2047,S$4)))+(AVERAGEIFS('city centre offline'!$I$2:$I$2047,'city centre offline'!$A$2:$A$2047,$A5,'city centre offline'!$B$2:$B$2047,S$4)*AVERAGEIFS('all sales summary'!$I$2:$I$2047,'all sales summary'!$A$2:$A$2047,$A5,'all sales summary'!$B$2:$B$2047,S$4)))</f>
        <v>0.22433446483973085</v>
      </c>
      <c r="T5" s="60">
        <f>(AVERAGEIFS('city centre offline'!$I$2:$I$2047,'city centre offline'!$A$2:$A$2047,$A5,'city centre offline'!$B$2:$B$2047,T$4)*AVERAGEIFS('all sales summary'!$I$2:$I$2047,'all sales summary'!$A$2:$A$2047,$A5,'all sales summary'!$B$2:$B$2047,T$4))/((AVERAGEIFS('overall city offline'!$I$2:$I$2047,'overall city offline'!$A$2:$A$2047,$A5,'overall city offline'!$B$2:$B$2047,T$4)*(1-AVERAGEIFS('all sales summary'!$I$2:$I$2047,'all sales summary'!$A$2:$A$2047,$A5,'all sales summary'!$B$2:$B$2047,T$4)))+(AVERAGEIFS('city centre offline'!$I$2:$I$2047,'city centre offline'!$A$2:$A$2047,$A5,'city centre offline'!$B$2:$B$2047,T$4)*AVERAGEIFS('all sales summary'!$I$2:$I$2047,'all sales summary'!$A$2:$A$2047,$A5,'all sales summary'!$B$2:$B$2047,T$4)))</f>
        <v>0.31906603888443053</v>
      </c>
      <c r="U5" s="60">
        <f>(AVERAGEIFS('city centre offline'!$I$2:$I$2047,'city centre offline'!$A$2:$A$2047,$A5,'city centre offline'!$B$2:$B$2047,U$4)*AVERAGEIFS('all sales summary'!$I$2:$I$2047,'all sales summary'!$A$2:$A$2047,$A5,'all sales summary'!$B$2:$B$2047,U$4))/((AVERAGEIFS('overall city offline'!$I$2:$I$2047,'overall city offline'!$A$2:$A$2047,$A5,'overall city offline'!$B$2:$B$2047,U$4)*(1-AVERAGEIFS('all sales summary'!$I$2:$I$2047,'all sales summary'!$A$2:$A$2047,$A5,'all sales summary'!$B$2:$B$2047,U$4)))+(AVERAGEIFS('city centre offline'!$I$2:$I$2047,'city centre offline'!$A$2:$A$2047,$A5,'city centre offline'!$B$2:$B$2047,U$4)*AVERAGEIFS('all sales summary'!$I$2:$I$2047,'all sales summary'!$A$2:$A$2047,$A5,'all sales summary'!$B$2:$B$2047,U$4)))</f>
        <v>0.31175034580172051</v>
      </c>
      <c r="V5" s="60">
        <f>(AVERAGEIFS('city centre offline'!$I$2:$I$2047,'city centre offline'!$A$2:$A$2047,$A5,'city centre offline'!$B$2:$B$2047,V$4)*AVERAGEIFS('all sales summary'!$I$2:$I$2047,'all sales summary'!$A$2:$A$2047,$A5,'all sales summary'!$B$2:$B$2047,V$4))/((AVERAGEIFS('overall city offline'!$I$2:$I$2047,'overall city offline'!$A$2:$A$2047,$A5,'overall city offline'!$B$2:$B$2047,V$4)*(1-AVERAGEIFS('all sales summary'!$I$2:$I$2047,'all sales summary'!$A$2:$A$2047,$A5,'all sales summary'!$B$2:$B$2047,V$4)))+(AVERAGEIFS('city centre offline'!$I$2:$I$2047,'city centre offline'!$A$2:$A$2047,$A5,'city centre offline'!$B$2:$B$2047,V$4)*AVERAGEIFS('all sales summary'!$I$2:$I$2047,'all sales summary'!$A$2:$A$2047,$A5,'all sales summary'!$B$2:$B$2047,V$4)))</f>
        <v>0.32515794016501193</v>
      </c>
      <c r="W5" s="60">
        <f>(AVERAGEIFS('city centre offline'!$I$2:$I$2047,'city centre offline'!$A$2:$A$2047,$A5,'city centre offline'!$B$2:$B$2047,W$4)*AVERAGEIFS('all sales summary'!$I$2:$I$2047,'all sales summary'!$A$2:$A$2047,$A5,'all sales summary'!$B$2:$B$2047,W$4))/((AVERAGEIFS('overall city offline'!$I$2:$I$2047,'overall city offline'!$A$2:$A$2047,$A5,'overall city offline'!$B$2:$B$2047,W$4)*(1-AVERAGEIFS('all sales summary'!$I$2:$I$2047,'all sales summary'!$A$2:$A$2047,$A5,'all sales summary'!$B$2:$B$2047,W$4)))+(AVERAGEIFS('city centre offline'!$I$2:$I$2047,'city centre offline'!$A$2:$A$2047,$A5,'city centre offline'!$B$2:$B$2047,W$4)*AVERAGEIFS('all sales summary'!$I$2:$I$2047,'all sales summary'!$A$2:$A$2047,$A5,'all sales summary'!$B$2:$B$2047,W$4)))</f>
        <v>0.33355339036356951</v>
      </c>
      <c r="X5" s="60">
        <f>(AVERAGEIFS('city centre offline'!$I$2:$I$2047,'city centre offline'!$A$2:$A$2047,$A5,'city centre offline'!$B$2:$B$2047,X$4)*AVERAGEIFS('all sales summary'!$I$2:$I$2047,'all sales summary'!$A$2:$A$2047,$A5,'all sales summary'!$B$2:$B$2047,X$4))/((AVERAGEIFS('overall city offline'!$I$2:$I$2047,'overall city offline'!$A$2:$A$2047,$A5,'overall city offline'!$B$2:$B$2047,X$4)*(1-AVERAGEIFS('all sales summary'!$I$2:$I$2047,'all sales summary'!$A$2:$A$2047,$A5,'all sales summary'!$B$2:$B$2047,X$4)))+(AVERAGEIFS('city centre offline'!$I$2:$I$2047,'city centre offline'!$A$2:$A$2047,$A5,'city centre offline'!$B$2:$B$2047,X$4)*AVERAGEIFS('all sales summary'!$I$2:$I$2047,'all sales summary'!$A$2:$A$2047,$A5,'all sales summary'!$B$2:$B$2047,X$4)))</f>
        <v>0.33352178960950252</v>
      </c>
      <c r="Y5" s="60">
        <f>(AVERAGEIFS('city centre offline'!$I$2:$I$2047,'city centre offline'!$A$2:$A$2047,$A5,'city centre offline'!$B$2:$B$2047,Y$4)*AVERAGEIFS('all sales summary'!$I$2:$I$2047,'all sales summary'!$A$2:$A$2047,$A5,'all sales summary'!$B$2:$B$2047,Y$4))/((AVERAGEIFS('overall city offline'!$I$2:$I$2047,'overall city offline'!$A$2:$A$2047,$A5,'overall city offline'!$B$2:$B$2047,Y$4)*(1-AVERAGEIFS('all sales summary'!$I$2:$I$2047,'all sales summary'!$A$2:$A$2047,$A5,'all sales summary'!$B$2:$B$2047,Y$4)))+(AVERAGEIFS('city centre offline'!$I$2:$I$2047,'city centre offline'!$A$2:$A$2047,$A5,'city centre offline'!$B$2:$B$2047,Y$4)*AVERAGEIFS('all sales summary'!$I$2:$I$2047,'all sales summary'!$A$2:$A$2047,$A5,'all sales summary'!$B$2:$B$2047,Y$4)))</f>
        <v>0.34300255575712701</v>
      </c>
      <c r="Z5" s="60">
        <f>(AVERAGEIFS('city centre offline'!$I$2:$I$2047,'city centre offline'!$A$2:$A$2047,$A5,'city centre offline'!$B$2:$B$2047,Z$4)*AVERAGEIFS('all sales summary'!$I$2:$I$2047,'all sales summary'!$A$2:$A$2047,$A5,'all sales summary'!$B$2:$B$2047,Z$4))/((AVERAGEIFS('overall city offline'!$I$2:$I$2047,'overall city offline'!$A$2:$A$2047,$A5,'overall city offline'!$B$2:$B$2047,Z$4)*(1-AVERAGEIFS('all sales summary'!$I$2:$I$2047,'all sales summary'!$A$2:$A$2047,$A5,'all sales summary'!$B$2:$B$2047,Z$4)))+(AVERAGEIFS('city centre offline'!$I$2:$I$2047,'city centre offline'!$A$2:$A$2047,$A5,'city centre offline'!$B$2:$B$2047,Z$4)*AVERAGEIFS('all sales summary'!$I$2:$I$2047,'all sales summary'!$A$2:$A$2047,$A5,'all sales summary'!$B$2:$B$2047,Z$4)))</f>
        <v>0.23706047890564666</v>
      </c>
      <c r="AA5" s="60">
        <f>(AVERAGEIFS('city centre offline'!$I$2:$I$2047,'city centre offline'!$A$2:$A$2047,$A5,'city centre offline'!$B$2:$B$2047,AA$4)*AVERAGEIFS('all sales summary'!$I$2:$I$2047,'all sales summary'!$A$2:$A$2047,$A5,'all sales summary'!$B$2:$B$2047,AA$4))/((AVERAGEIFS('overall city offline'!$I$2:$I$2047,'overall city offline'!$A$2:$A$2047,$A5,'overall city offline'!$B$2:$B$2047,AA$4)*(1-AVERAGEIFS('all sales summary'!$I$2:$I$2047,'all sales summary'!$A$2:$A$2047,$A5,'all sales summary'!$B$2:$B$2047,AA$4)))+(AVERAGEIFS('city centre offline'!$I$2:$I$2047,'city centre offline'!$A$2:$A$2047,$A5,'city centre offline'!$B$2:$B$2047,AA$4)*AVERAGEIFS('all sales summary'!$I$2:$I$2047,'all sales summary'!$A$2:$A$2047,$A5,'all sales summary'!$B$2:$B$2047,AA$4)))</f>
        <v>0.23958489242069883</v>
      </c>
      <c r="AB5" s="60">
        <f>(AVERAGEIFS('city centre offline'!$I$2:$I$2047,'city centre offline'!$A$2:$A$2047,$A5,'city centre offline'!$B$2:$B$2047,AB$4)*AVERAGEIFS('all sales summary'!$I$2:$I$2047,'all sales summary'!$A$2:$A$2047,$A5,'all sales summary'!$B$2:$B$2047,AB$4))/((AVERAGEIFS('overall city offline'!$I$2:$I$2047,'overall city offline'!$A$2:$A$2047,$A5,'overall city offline'!$B$2:$B$2047,AB$4)*(1-AVERAGEIFS('all sales summary'!$I$2:$I$2047,'all sales summary'!$A$2:$A$2047,$A5,'all sales summary'!$B$2:$B$2047,AB$4)))+(AVERAGEIFS('city centre offline'!$I$2:$I$2047,'city centre offline'!$A$2:$A$2047,$A5,'city centre offline'!$B$2:$B$2047,AB$4)*AVERAGEIFS('all sales summary'!$I$2:$I$2047,'all sales summary'!$A$2:$A$2047,$A5,'all sales summary'!$B$2:$B$2047,AB$4)))</f>
        <v>0.22767388823382353</v>
      </c>
      <c r="AC5" s="60">
        <f>(AVERAGEIFS('city centre offline'!$I$2:$I$2047,'city centre offline'!$A$2:$A$2047,$A5,'city centre offline'!$B$2:$B$2047,AC$4)*AVERAGEIFS('all sales summary'!$I$2:$I$2047,'all sales summary'!$A$2:$A$2047,$A5,'all sales summary'!$B$2:$B$2047,AC$4))/((AVERAGEIFS('overall city offline'!$I$2:$I$2047,'overall city offline'!$A$2:$A$2047,$A5,'overall city offline'!$B$2:$B$2047,AC$4)*(1-AVERAGEIFS('all sales summary'!$I$2:$I$2047,'all sales summary'!$A$2:$A$2047,$A5,'all sales summary'!$B$2:$B$2047,AC$4)))+(AVERAGEIFS('city centre offline'!$I$2:$I$2047,'city centre offline'!$A$2:$A$2047,$A5,'city centre offline'!$B$2:$B$2047,AC$4)*AVERAGEIFS('all sales summary'!$I$2:$I$2047,'all sales summary'!$A$2:$A$2047,$A5,'all sales summary'!$B$2:$B$2047,AC$4)))</f>
        <v>0.28753382340997813</v>
      </c>
      <c r="AD5" s="60">
        <f>(AVERAGEIFS('city centre offline'!$I$2:$I$2047,'city centre offline'!$A$2:$A$2047,$A5,'city centre offline'!$B$2:$B$2047,AD$4)*AVERAGEIFS('all sales summary'!$I$2:$I$2047,'all sales summary'!$A$2:$A$2047,$A5,'all sales summary'!$B$2:$B$2047,AD$4))/((AVERAGEIFS('overall city offline'!$I$2:$I$2047,'overall city offline'!$A$2:$A$2047,$A5,'overall city offline'!$B$2:$B$2047,AD$4)*(1-AVERAGEIFS('all sales summary'!$I$2:$I$2047,'all sales summary'!$A$2:$A$2047,$A5,'all sales summary'!$B$2:$B$2047,AD$4)))+(AVERAGEIFS('city centre offline'!$I$2:$I$2047,'city centre offline'!$A$2:$A$2047,$A5,'city centre offline'!$B$2:$B$2047,AD$4)*AVERAGEIFS('all sales summary'!$I$2:$I$2047,'all sales summary'!$A$2:$A$2047,$A5,'all sales summary'!$B$2:$B$2047,AD$4)))</f>
        <v>0.32724584979602206</v>
      </c>
      <c r="AE5" s="60">
        <f>(AVERAGEIFS('city centre offline'!$I$2:$I$2047,'city centre offline'!$A$2:$A$2047,$A5,'city centre offline'!$B$2:$B$2047,AE$4)*AVERAGEIFS('all sales summary'!$I$2:$I$2047,'all sales summary'!$A$2:$A$2047,$A5,'all sales summary'!$B$2:$B$2047,AE$4))/((AVERAGEIFS('overall city offline'!$I$2:$I$2047,'overall city offline'!$A$2:$A$2047,$A5,'overall city offline'!$B$2:$B$2047,AE$4)*(1-AVERAGEIFS('all sales summary'!$I$2:$I$2047,'all sales summary'!$A$2:$A$2047,$A5,'all sales summary'!$B$2:$B$2047,AE$4)))+(AVERAGEIFS('city centre offline'!$I$2:$I$2047,'city centre offline'!$A$2:$A$2047,$A5,'city centre offline'!$B$2:$B$2047,AE$4)*AVERAGEIFS('all sales summary'!$I$2:$I$2047,'all sales summary'!$A$2:$A$2047,$A5,'all sales summary'!$B$2:$B$2047,AE$4)))</f>
        <v>0.31633508604338673</v>
      </c>
      <c r="AF5" s="60">
        <f>(AVERAGEIFS('city centre offline'!$I$2:$I$2047,'city centre offline'!$A$2:$A$2047,$A5,'city centre offline'!$B$2:$B$2047,AF$4)*AVERAGEIFS('all sales summary'!$I$2:$I$2047,'all sales summary'!$A$2:$A$2047,$A5,'all sales summary'!$B$2:$B$2047,AF$4))/((AVERAGEIFS('overall city offline'!$I$2:$I$2047,'overall city offline'!$A$2:$A$2047,$A5,'overall city offline'!$B$2:$B$2047,AF$4)*(1-AVERAGEIFS('all sales summary'!$I$2:$I$2047,'all sales summary'!$A$2:$A$2047,$A5,'all sales summary'!$B$2:$B$2047,AF$4)))+(AVERAGEIFS('city centre offline'!$I$2:$I$2047,'city centre offline'!$A$2:$A$2047,$A5,'city centre offline'!$B$2:$B$2047,AF$4)*AVERAGEIFS('all sales summary'!$I$2:$I$2047,'all sales summary'!$A$2:$A$2047,$A5,'all sales summary'!$B$2:$B$2047,AF$4)))</f>
        <v>0.31677701317094237</v>
      </c>
      <c r="AG5" s="60">
        <f>(AVERAGEIFS('city centre offline'!$I$2:$I$2047,'city centre offline'!$A$2:$A$2047,$A5,'city centre offline'!$B$2:$B$2047,AG$4)*AVERAGEIFS('all sales summary'!$I$2:$I$2047,'all sales summary'!$A$2:$A$2047,$A5,'all sales summary'!$B$2:$B$2047,AG$4))/((AVERAGEIFS('overall city offline'!$I$2:$I$2047,'overall city offline'!$A$2:$A$2047,$A5,'overall city offline'!$B$2:$B$2047,AG$4)*(1-AVERAGEIFS('all sales summary'!$I$2:$I$2047,'all sales summary'!$A$2:$A$2047,$A5,'all sales summary'!$B$2:$B$2047,AG$4)))+(AVERAGEIFS('city centre offline'!$I$2:$I$2047,'city centre offline'!$A$2:$A$2047,$A5,'city centre offline'!$B$2:$B$2047,AG$4)*AVERAGEIFS('all sales summary'!$I$2:$I$2047,'all sales summary'!$A$2:$A$2047,$A5,'all sales summary'!$B$2:$B$2047,AG$4)))</f>
        <v>0.31905345186626871</v>
      </c>
      <c r="AH5" s="60">
        <f>(AVERAGEIFS('city centre offline'!$I$2:$I$2047,'city centre offline'!$A$2:$A$2047,$A5,'city centre offline'!$B$2:$B$2047,AH$4)*AVERAGEIFS('all sales summary'!$I$2:$I$2047,'all sales summary'!$A$2:$A$2047,$A5,'all sales summary'!$B$2:$B$2047,AH$4))/((AVERAGEIFS('overall city offline'!$I$2:$I$2047,'overall city offline'!$A$2:$A$2047,$A5,'overall city offline'!$B$2:$B$2047,AH$4)*(1-AVERAGEIFS('all sales summary'!$I$2:$I$2047,'all sales summary'!$A$2:$A$2047,$A5,'all sales summary'!$B$2:$B$2047,AH$4)))+(AVERAGEIFS('city centre offline'!$I$2:$I$2047,'city centre offline'!$A$2:$A$2047,$A5,'city centre offline'!$B$2:$B$2047,AH$4)*AVERAGEIFS('all sales summary'!$I$2:$I$2047,'all sales summary'!$A$2:$A$2047,$A5,'all sales summary'!$B$2:$B$2047,AH$4)))</f>
        <v>0.32268202685547043</v>
      </c>
    </row>
    <row r="6" spans="1:34" x14ac:dyDescent="0.3">
      <c r="A6" t="s">
        <v>8</v>
      </c>
      <c r="B6" s="60">
        <f>(AVERAGEIFS('city centre offline'!I3:I2048,'city centre offline'!$A$2:$A$2047,$A6,'city centre offline'!$B$2:$B$2047,B$4)*AVERAGEIFS('all sales summary'!$I$2:$I$2047,'all sales summary'!$A$2:$A$2047,$A6,'all sales summary'!B3:B2048,B$4))/((AVERAGEIFS('overall city offline'!I3:I2048,'overall city offline'!$A$2:$A$2047,$A6,'overall city offline'!$B$2:$B$2047,B$4)*(1-AVERAGEIFS('all sales summary'!$I$2:$I$2047,'all sales summary'!$A$2:$A$2047,$A6,'all sales summary'!B3:B2048,B$4)))+(AVERAGEIFS('city centre offline'!I3:I2048,'city centre offline'!$A$2:$A$2047,$A6,'city centre offline'!$B$2:$B$2047,B$4)*AVERAGEIFS('all sales summary'!$I$2:$I$2047,'all sales summary'!$A$2:$A$2047,$A6,'all sales summary'!B3:B2048,B$4)))</f>
        <v>1.9250072923482917E-3</v>
      </c>
      <c r="C6" s="60">
        <f>(AVERAGEIFS('city centre offline'!$I$2:$I$2047,'city centre offline'!$A$2:$A$2047,$A6,'city centre offline'!$B$2:$B$2047,C$4)*AVERAGEIFS('all sales summary'!$I$2:$I$2047,'all sales summary'!$A$2:$A$2047,$A6,'all sales summary'!$B$2:$B$2047,C$4))/((AVERAGEIFS('overall city offline'!$I$2:$I$2047,'overall city offline'!$A$2:$A$2047,$A6,'overall city offline'!$B$2:$B$2047,C$4)*(1-AVERAGEIFS('all sales summary'!$I$2:$I$2047,'all sales summary'!$A$2:$A$2047,$A6,'all sales summary'!$B$2:$B$2047,C$4)))+(AVERAGEIFS('city centre offline'!$I$2:$I$2047,'city centre offline'!$A$2:$A$2047,$A6,'city centre offline'!$B$2:$B$2047,C$4)*AVERAGEIFS('all sales summary'!$I$2:$I$2047,'all sales summary'!$A$2:$A$2047,$A6,'all sales summary'!$B$2:$B$2047,C$4)))</f>
        <v>2.7486512342963614E-3</v>
      </c>
      <c r="D6" s="60">
        <f>(AVERAGEIFS('city centre offline'!$I$2:$I$2047,'city centre offline'!$A$2:$A$2047,$A6,'city centre offline'!$B$2:$B$2047,D$4)*AVERAGEIFS('all sales summary'!$I$2:$I$2047,'all sales summary'!$A$2:$A$2047,$A6,'all sales summary'!$B$2:$B$2047,D$4))/((AVERAGEIFS('overall city offline'!$I$2:$I$2047,'overall city offline'!$A$2:$A$2047,$A6,'overall city offline'!$B$2:$B$2047,D$4)*(1-AVERAGEIFS('all sales summary'!$I$2:$I$2047,'all sales summary'!$A$2:$A$2047,$A6,'all sales summary'!$B$2:$B$2047,D$4)))+(AVERAGEIFS('city centre offline'!$I$2:$I$2047,'city centre offline'!$A$2:$A$2047,$A6,'city centre offline'!$B$2:$B$2047,D$4)*AVERAGEIFS('all sales summary'!$I$2:$I$2047,'all sales summary'!$A$2:$A$2047,$A6,'all sales summary'!$B$2:$B$2047,D$4)))</f>
        <v>1.8883324480894474E-3</v>
      </c>
      <c r="E6" s="60">
        <f>(AVERAGEIFS('city centre offline'!$I$2:$I$2047,'city centre offline'!$A$2:$A$2047,$A6,'city centre offline'!$B$2:$B$2047,E$4)*AVERAGEIFS('all sales summary'!$I$2:$I$2047,'all sales summary'!$A$2:$A$2047,$A6,'all sales summary'!$B$2:$B$2047,E$4))/((AVERAGEIFS('overall city offline'!$I$2:$I$2047,'overall city offline'!$A$2:$A$2047,$A6,'overall city offline'!$B$2:$B$2047,E$4)*(1-AVERAGEIFS('all sales summary'!$I$2:$I$2047,'all sales summary'!$A$2:$A$2047,$A6,'all sales summary'!$B$2:$B$2047,E$4)))+(AVERAGEIFS('city centre offline'!$I$2:$I$2047,'city centre offline'!$A$2:$A$2047,$A6,'city centre offline'!$B$2:$B$2047,E$4)*AVERAGEIFS('all sales summary'!$I$2:$I$2047,'all sales summary'!$A$2:$A$2047,$A6,'all sales summary'!$B$2:$B$2047,E$4)))</f>
        <v>2.3121546586352148E-3</v>
      </c>
      <c r="F6" s="60">
        <f>(AVERAGEIFS('city centre offline'!$I$2:$I$2047,'city centre offline'!$A$2:$A$2047,$A6,'city centre offline'!$B$2:$B$2047,F$4)*AVERAGEIFS('all sales summary'!$I$2:$I$2047,'all sales summary'!$A$2:$A$2047,$A6,'all sales summary'!$B$2:$B$2047,F$4))/((AVERAGEIFS('overall city offline'!$I$2:$I$2047,'overall city offline'!$A$2:$A$2047,$A6,'overall city offline'!$B$2:$B$2047,F$4)*(1-AVERAGEIFS('all sales summary'!$I$2:$I$2047,'all sales summary'!$A$2:$A$2047,$A6,'all sales summary'!$B$2:$B$2047,F$4)))+(AVERAGEIFS('city centre offline'!$I$2:$I$2047,'city centre offline'!$A$2:$A$2047,$A6,'city centre offline'!$B$2:$B$2047,F$4)*AVERAGEIFS('all sales summary'!$I$2:$I$2047,'all sales summary'!$A$2:$A$2047,$A6,'all sales summary'!$B$2:$B$2047,F$4)))</f>
        <v>1.9041735555149636E-3</v>
      </c>
      <c r="G6" s="60">
        <f>(AVERAGEIFS('city centre offline'!$I$2:$I$2047,'city centre offline'!$A$2:$A$2047,$A6,'city centre offline'!$B$2:$B$2047,G$4)*AVERAGEIFS('all sales summary'!$I$2:$I$2047,'all sales summary'!$A$2:$A$2047,$A6,'all sales summary'!$B$2:$B$2047,G$4))/((AVERAGEIFS('overall city offline'!$I$2:$I$2047,'overall city offline'!$A$2:$A$2047,$A6,'overall city offline'!$B$2:$B$2047,G$4)*(1-AVERAGEIFS('all sales summary'!$I$2:$I$2047,'all sales summary'!$A$2:$A$2047,$A6,'all sales summary'!$B$2:$B$2047,G$4)))+(AVERAGEIFS('city centre offline'!$I$2:$I$2047,'city centre offline'!$A$2:$A$2047,$A6,'city centre offline'!$B$2:$B$2047,G$4)*AVERAGEIFS('all sales summary'!$I$2:$I$2047,'all sales summary'!$A$2:$A$2047,$A6,'all sales summary'!$B$2:$B$2047,G$4)))</f>
        <v>2.9484616162347176E-3</v>
      </c>
      <c r="H6" s="60">
        <f>(AVERAGEIFS('city centre offline'!$I$2:$I$2047,'city centre offline'!$A$2:$A$2047,$A6,'city centre offline'!$B$2:$B$2047,H$4)*AVERAGEIFS('all sales summary'!$I$2:$I$2047,'all sales summary'!$A$2:$A$2047,$A6,'all sales summary'!$B$2:$B$2047,H$4))/((AVERAGEIFS('overall city offline'!$I$2:$I$2047,'overall city offline'!$A$2:$A$2047,$A6,'overall city offline'!$B$2:$B$2047,H$4)*(1-AVERAGEIFS('all sales summary'!$I$2:$I$2047,'all sales summary'!$A$2:$A$2047,$A6,'all sales summary'!$B$2:$B$2047,H$4)))+(AVERAGEIFS('city centre offline'!$I$2:$I$2047,'city centre offline'!$A$2:$A$2047,$A6,'city centre offline'!$B$2:$B$2047,H$4)*AVERAGEIFS('all sales summary'!$I$2:$I$2047,'all sales summary'!$A$2:$A$2047,$A6,'all sales summary'!$B$2:$B$2047,H$4)))</f>
        <v>2.2921801809224272E-3</v>
      </c>
      <c r="I6" s="60">
        <f>(AVERAGEIFS('city centre offline'!$I$2:$I$2047,'city centre offline'!$A$2:$A$2047,$A6,'city centre offline'!$B$2:$B$2047,I$4)*AVERAGEIFS('all sales summary'!$I$2:$I$2047,'all sales summary'!$A$2:$A$2047,$A6,'all sales summary'!$B$2:$B$2047,I$4))/((AVERAGEIFS('overall city offline'!$I$2:$I$2047,'overall city offline'!$A$2:$A$2047,$A6,'overall city offline'!$B$2:$B$2047,I$4)*(1-AVERAGEIFS('all sales summary'!$I$2:$I$2047,'all sales summary'!$A$2:$A$2047,$A6,'all sales summary'!$B$2:$B$2047,I$4)))+(AVERAGEIFS('city centre offline'!$I$2:$I$2047,'city centre offline'!$A$2:$A$2047,$A6,'city centre offline'!$B$2:$B$2047,I$4)*AVERAGEIFS('all sales summary'!$I$2:$I$2047,'all sales summary'!$A$2:$A$2047,$A6,'all sales summary'!$B$2:$B$2047,I$4)))</f>
        <v>2.8666659161680819E-3</v>
      </c>
      <c r="J6" s="60">
        <f>(AVERAGEIFS('city centre offline'!$I$2:$I$2047,'city centre offline'!$A$2:$A$2047,$A6,'city centre offline'!$B$2:$B$2047,J$4)*AVERAGEIFS('all sales summary'!$I$2:$I$2047,'all sales summary'!$A$2:$A$2047,$A6,'all sales summary'!$B$2:$B$2047,J$4))/((AVERAGEIFS('overall city offline'!$I$2:$I$2047,'overall city offline'!$A$2:$A$2047,$A6,'overall city offline'!$B$2:$B$2047,J$4)*(1-AVERAGEIFS('all sales summary'!$I$2:$I$2047,'all sales summary'!$A$2:$A$2047,$A6,'all sales summary'!$B$2:$B$2047,J$4)))+(AVERAGEIFS('city centre offline'!$I$2:$I$2047,'city centre offline'!$A$2:$A$2047,$A6,'city centre offline'!$B$2:$B$2047,J$4)*AVERAGEIFS('all sales summary'!$I$2:$I$2047,'all sales summary'!$A$2:$A$2047,$A6,'all sales summary'!$B$2:$B$2047,J$4)))</f>
        <v>3.7068977629601089E-3</v>
      </c>
      <c r="K6" s="60">
        <f>(AVERAGEIFS('city centre offline'!$I$2:$I$2047,'city centre offline'!$A$2:$A$2047,$A6,'city centre offline'!$B$2:$B$2047,K$4)*AVERAGEIFS('all sales summary'!$I$2:$I$2047,'all sales summary'!$A$2:$A$2047,$A6,'all sales summary'!$B$2:$B$2047,K$4))/((AVERAGEIFS('overall city offline'!$I$2:$I$2047,'overall city offline'!$A$2:$A$2047,$A6,'overall city offline'!$B$2:$B$2047,K$4)*(1-AVERAGEIFS('all sales summary'!$I$2:$I$2047,'all sales summary'!$A$2:$A$2047,$A6,'all sales summary'!$B$2:$B$2047,K$4)))+(AVERAGEIFS('city centre offline'!$I$2:$I$2047,'city centre offline'!$A$2:$A$2047,$A6,'city centre offline'!$B$2:$B$2047,K$4)*AVERAGEIFS('all sales summary'!$I$2:$I$2047,'all sales summary'!$A$2:$A$2047,$A6,'all sales summary'!$B$2:$B$2047,K$4)))</f>
        <v>2.688408625105213E-3</v>
      </c>
      <c r="L6" s="60">
        <f>(AVERAGEIFS('city centre offline'!$I$2:$I$2047,'city centre offline'!$A$2:$A$2047,$A6,'city centre offline'!$B$2:$B$2047,L$4)*AVERAGEIFS('all sales summary'!$I$2:$I$2047,'all sales summary'!$A$2:$A$2047,$A6,'all sales summary'!$B$2:$B$2047,L$4))/((AVERAGEIFS('overall city offline'!$I$2:$I$2047,'overall city offline'!$A$2:$A$2047,$A6,'overall city offline'!$B$2:$B$2047,L$4)*(1-AVERAGEIFS('all sales summary'!$I$2:$I$2047,'all sales summary'!$A$2:$A$2047,$A6,'all sales summary'!$B$2:$B$2047,L$4)))+(AVERAGEIFS('city centre offline'!$I$2:$I$2047,'city centre offline'!$A$2:$A$2047,$A6,'city centre offline'!$B$2:$B$2047,L$4)*AVERAGEIFS('all sales summary'!$I$2:$I$2047,'all sales summary'!$A$2:$A$2047,$A6,'all sales summary'!$B$2:$B$2047,L$4)))</f>
        <v>2.8367583500441009E-3</v>
      </c>
      <c r="M6" s="60">
        <f>(AVERAGEIFS('city centre offline'!$I$2:$I$2047,'city centre offline'!$A$2:$A$2047,$A6,'city centre offline'!$B$2:$B$2047,M$4)*AVERAGEIFS('all sales summary'!$I$2:$I$2047,'all sales summary'!$A$2:$A$2047,$A6,'all sales summary'!$B$2:$B$2047,M$4))/((AVERAGEIFS('overall city offline'!$I$2:$I$2047,'overall city offline'!$A$2:$A$2047,$A6,'overall city offline'!$B$2:$B$2047,M$4)*(1-AVERAGEIFS('all sales summary'!$I$2:$I$2047,'all sales summary'!$A$2:$A$2047,$A6,'all sales summary'!$B$2:$B$2047,M$4)))+(AVERAGEIFS('city centre offline'!$I$2:$I$2047,'city centre offline'!$A$2:$A$2047,$A6,'city centre offline'!$B$2:$B$2047,M$4)*AVERAGEIFS('all sales summary'!$I$2:$I$2047,'all sales summary'!$A$2:$A$2047,$A6,'all sales summary'!$B$2:$B$2047,M$4)))</f>
        <v>1.7813179648829981E-3</v>
      </c>
      <c r="N6" s="60">
        <f>(AVERAGEIFS('city centre offline'!$I$2:$I$2047,'city centre offline'!$A$2:$A$2047,$A6,'city centre offline'!$B$2:$B$2047,N$4)*AVERAGEIFS('all sales summary'!$I$2:$I$2047,'all sales summary'!$A$2:$A$2047,$A6,'all sales summary'!$B$2:$B$2047,N$4))/((AVERAGEIFS('overall city offline'!$I$2:$I$2047,'overall city offline'!$A$2:$A$2047,$A6,'overall city offline'!$B$2:$B$2047,N$4)*(1-AVERAGEIFS('all sales summary'!$I$2:$I$2047,'all sales summary'!$A$2:$A$2047,$A6,'all sales summary'!$B$2:$B$2047,N$4)))+(AVERAGEIFS('city centre offline'!$I$2:$I$2047,'city centre offline'!$A$2:$A$2047,$A6,'city centre offline'!$B$2:$B$2047,N$4)*AVERAGEIFS('all sales summary'!$I$2:$I$2047,'all sales summary'!$A$2:$A$2047,$A6,'all sales summary'!$B$2:$B$2047,N$4)))</f>
        <v>4.6237149355111461E-3</v>
      </c>
      <c r="O6" s="60">
        <f>(AVERAGEIFS('city centre offline'!$I$2:$I$2047,'city centre offline'!$A$2:$A$2047,$A6,'city centre offline'!$B$2:$B$2047,O$4)*AVERAGEIFS('all sales summary'!$I$2:$I$2047,'all sales summary'!$A$2:$A$2047,$A6,'all sales summary'!$B$2:$B$2047,O$4))/((AVERAGEIFS('overall city offline'!$I$2:$I$2047,'overall city offline'!$A$2:$A$2047,$A6,'overall city offline'!$B$2:$B$2047,O$4)*(1-AVERAGEIFS('all sales summary'!$I$2:$I$2047,'all sales summary'!$A$2:$A$2047,$A6,'all sales summary'!$B$2:$B$2047,O$4)))+(AVERAGEIFS('city centre offline'!$I$2:$I$2047,'city centre offline'!$A$2:$A$2047,$A6,'city centre offline'!$B$2:$B$2047,O$4)*AVERAGEIFS('all sales summary'!$I$2:$I$2047,'all sales summary'!$A$2:$A$2047,$A6,'all sales summary'!$B$2:$B$2047,O$4)))</f>
        <v>3.0038782688320588E-3</v>
      </c>
      <c r="P6" s="60">
        <f>(AVERAGEIFS('city centre offline'!$I$2:$I$2047,'city centre offline'!$A$2:$A$2047,$A6,'city centre offline'!$B$2:$B$2047,P$4)*AVERAGEIFS('all sales summary'!$I$2:$I$2047,'all sales summary'!$A$2:$A$2047,$A6,'all sales summary'!$B$2:$B$2047,P$4))/((AVERAGEIFS('overall city offline'!$I$2:$I$2047,'overall city offline'!$A$2:$A$2047,$A6,'overall city offline'!$B$2:$B$2047,P$4)*(1-AVERAGEIFS('all sales summary'!$I$2:$I$2047,'all sales summary'!$A$2:$A$2047,$A6,'all sales summary'!$B$2:$B$2047,P$4)))+(AVERAGEIFS('city centre offline'!$I$2:$I$2047,'city centre offline'!$A$2:$A$2047,$A6,'city centre offline'!$B$2:$B$2047,P$4)*AVERAGEIFS('all sales summary'!$I$2:$I$2047,'all sales summary'!$A$2:$A$2047,$A6,'all sales summary'!$B$2:$B$2047,P$4)))</f>
        <v>2.4815033654560477E-3</v>
      </c>
      <c r="Q6" s="60">
        <f>(AVERAGEIFS('city centre offline'!$I$2:$I$2047,'city centre offline'!$A$2:$A$2047,$A6,'city centre offline'!$B$2:$B$2047,Q$4)*AVERAGEIFS('all sales summary'!$I$2:$I$2047,'all sales summary'!$A$2:$A$2047,$A6,'all sales summary'!$B$2:$B$2047,Q$4))/((AVERAGEIFS('overall city offline'!$I$2:$I$2047,'overall city offline'!$A$2:$A$2047,$A6,'overall city offline'!$B$2:$B$2047,Q$4)*(1-AVERAGEIFS('all sales summary'!$I$2:$I$2047,'all sales summary'!$A$2:$A$2047,$A6,'all sales summary'!$B$2:$B$2047,Q$4)))+(AVERAGEIFS('city centre offline'!$I$2:$I$2047,'city centre offline'!$A$2:$A$2047,$A6,'city centre offline'!$B$2:$B$2047,Q$4)*AVERAGEIFS('all sales summary'!$I$2:$I$2047,'all sales summary'!$A$2:$A$2047,$A6,'all sales summary'!$B$2:$B$2047,Q$4)))</f>
        <v>0</v>
      </c>
      <c r="R6" s="60">
        <f>(AVERAGEIFS('city centre offline'!$I$2:$I$2047,'city centre offline'!$A$2:$A$2047,$A6,'city centre offline'!$B$2:$B$2047,R$4)*AVERAGEIFS('all sales summary'!$I$2:$I$2047,'all sales summary'!$A$2:$A$2047,$A6,'all sales summary'!$B$2:$B$2047,R$4))/((AVERAGEIFS('overall city offline'!$I$2:$I$2047,'overall city offline'!$A$2:$A$2047,$A6,'overall city offline'!$B$2:$B$2047,R$4)*(1-AVERAGEIFS('all sales summary'!$I$2:$I$2047,'all sales summary'!$A$2:$A$2047,$A6,'all sales summary'!$B$2:$B$2047,R$4)))+(AVERAGEIFS('city centre offline'!$I$2:$I$2047,'city centre offline'!$A$2:$A$2047,$A6,'city centre offline'!$B$2:$B$2047,R$4)*AVERAGEIFS('all sales summary'!$I$2:$I$2047,'all sales summary'!$A$2:$A$2047,$A6,'all sales summary'!$B$2:$B$2047,R$4)))</f>
        <v>1.5611127461423195E-3</v>
      </c>
      <c r="S6" s="60">
        <f>(AVERAGEIFS('city centre offline'!$I$2:$I$2047,'city centre offline'!$A$2:$A$2047,$A6,'city centre offline'!$B$2:$B$2047,S$4)*AVERAGEIFS('all sales summary'!$I$2:$I$2047,'all sales summary'!$A$2:$A$2047,$A6,'all sales summary'!$B$2:$B$2047,S$4))/((AVERAGEIFS('overall city offline'!$I$2:$I$2047,'overall city offline'!$A$2:$A$2047,$A6,'overall city offline'!$B$2:$B$2047,S$4)*(1-AVERAGEIFS('all sales summary'!$I$2:$I$2047,'all sales summary'!$A$2:$A$2047,$A6,'all sales summary'!$B$2:$B$2047,S$4)))+(AVERAGEIFS('city centre offline'!$I$2:$I$2047,'city centre offline'!$A$2:$A$2047,$A6,'city centre offline'!$B$2:$B$2047,S$4)*AVERAGEIFS('all sales summary'!$I$2:$I$2047,'all sales summary'!$A$2:$A$2047,$A6,'all sales summary'!$B$2:$B$2047,S$4)))</f>
        <v>2.8761181107396735E-3</v>
      </c>
      <c r="T6" s="60">
        <f>(AVERAGEIFS('city centre offline'!$I$2:$I$2047,'city centre offline'!$A$2:$A$2047,$A6,'city centre offline'!$B$2:$B$2047,T$4)*AVERAGEIFS('all sales summary'!$I$2:$I$2047,'all sales summary'!$A$2:$A$2047,$A6,'all sales summary'!$B$2:$B$2047,T$4))/((AVERAGEIFS('overall city offline'!$I$2:$I$2047,'overall city offline'!$A$2:$A$2047,$A6,'overall city offline'!$B$2:$B$2047,T$4)*(1-AVERAGEIFS('all sales summary'!$I$2:$I$2047,'all sales summary'!$A$2:$A$2047,$A6,'all sales summary'!$B$2:$B$2047,T$4)))+(AVERAGEIFS('city centre offline'!$I$2:$I$2047,'city centre offline'!$A$2:$A$2047,$A6,'city centre offline'!$B$2:$B$2047,T$4)*AVERAGEIFS('all sales summary'!$I$2:$I$2047,'all sales summary'!$A$2:$A$2047,$A6,'all sales summary'!$B$2:$B$2047,T$4)))</f>
        <v>1.6939946182962587E-3</v>
      </c>
      <c r="U6" s="60">
        <f>(AVERAGEIFS('city centre offline'!$I$2:$I$2047,'city centre offline'!$A$2:$A$2047,$A6,'city centre offline'!$B$2:$B$2047,U$4)*AVERAGEIFS('all sales summary'!$I$2:$I$2047,'all sales summary'!$A$2:$A$2047,$A6,'all sales summary'!$B$2:$B$2047,U$4))/((AVERAGEIFS('overall city offline'!$I$2:$I$2047,'overall city offline'!$A$2:$A$2047,$A6,'overall city offline'!$B$2:$B$2047,U$4)*(1-AVERAGEIFS('all sales summary'!$I$2:$I$2047,'all sales summary'!$A$2:$A$2047,$A6,'all sales summary'!$B$2:$B$2047,U$4)))+(AVERAGEIFS('city centre offline'!$I$2:$I$2047,'city centre offline'!$A$2:$A$2047,$A6,'city centre offline'!$B$2:$B$2047,U$4)*AVERAGEIFS('all sales summary'!$I$2:$I$2047,'all sales summary'!$A$2:$A$2047,$A6,'all sales summary'!$B$2:$B$2047,U$4)))</f>
        <v>4.0121435914114295E-3</v>
      </c>
      <c r="V6" s="60">
        <f>(AVERAGEIFS('city centre offline'!$I$2:$I$2047,'city centre offline'!$A$2:$A$2047,$A6,'city centre offline'!$B$2:$B$2047,V$4)*AVERAGEIFS('all sales summary'!$I$2:$I$2047,'all sales summary'!$A$2:$A$2047,$A6,'all sales summary'!$B$2:$B$2047,V$4))/((AVERAGEIFS('overall city offline'!$I$2:$I$2047,'overall city offline'!$A$2:$A$2047,$A6,'overall city offline'!$B$2:$B$2047,V$4)*(1-AVERAGEIFS('all sales summary'!$I$2:$I$2047,'all sales summary'!$A$2:$A$2047,$A6,'all sales summary'!$B$2:$B$2047,V$4)))+(AVERAGEIFS('city centre offline'!$I$2:$I$2047,'city centre offline'!$A$2:$A$2047,$A6,'city centre offline'!$B$2:$B$2047,V$4)*AVERAGEIFS('all sales summary'!$I$2:$I$2047,'all sales summary'!$A$2:$A$2047,$A6,'all sales summary'!$B$2:$B$2047,V$4)))</f>
        <v>3.6528423781887545E-3</v>
      </c>
      <c r="W6" s="60">
        <f>(AVERAGEIFS('city centre offline'!$I$2:$I$2047,'city centre offline'!$A$2:$A$2047,$A6,'city centre offline'!$B$2:$B$2047,W$4)*AVERAGEIFS('all sales summary'!$I$2:$I$2047,'all sales summary'!$A$2:$A$2047,$A6,'all sales summary'!$B$2:$B$2047,W$4))/((AVERAGEIFS('overall city offline'!$I$2:$I$2047,'overall city offline'!$A$2:$A$2047,$A6,'overall city offline'!$B$2:$B$2047,W$4)*(1-AVERAGEIFS('all sales summary'!$I$2:$I$2047,'all sales summary'!$A$2:$A$2047,$A6,'all sales summary'!$B$2:$B$2047,W$4)))+(AVERAGEIFS('city centre offline'!$I$2:$I$2047,'city centre offline'!$A$2:$A$2047,$A6,'city centre offline'!$B$2:$B$2047,W$4)*AVERAGEIFS('all sales summary'!$I$2:$I$2047,'all sales summary'!$A$2:$A$2047,$A6,'all sales summary'!$B$2:$B$2047,W$4)))</f>
        <v>2.8902229675227447E-3</v>
      </c>
      <c r="X6" s="60">
        <f>(AVERAGEIFS('city centre offline'!$I$2:$I$2047,'city centre offline'!$A$2:$A$2047,$A6,'city centre offline'!$B$2:$B$2047,X$4)*AVERAGEIFS('all sales summary'!$I$2:$I$2047,'all sales summary'!$A$2:$A$2047,$A6,'all sales summary'!$B$2:$B$2047,X$4))/((AVERAGEIFS('overall city offline'!$I$2:$I$2047,'overall city offline'!$A$2:$A$2047,$A6,'overall city offline'!$B$2:$B$2047,X$4)*(1-AVERAGEIFS('all sales summary'!$I$2:$I$2047,'all sales summary'!$A$2:$A$2047,$A6,'all sales summary'!$B$2:$B$2047,X$4)))+(AVERAGEIFS('city centre offline'!$I$2:$I$2047,'city centre offline'!$A$2:$A$2047,$A6,'city centre offline'!$B$2:$B$2047,X$4)*AVERAGEIFS('all sales summary'!$I$2:$I$2047,'all sales summary'!$A$2:$A$2047,$A6,'all sales summary'!$B$2:$B$2047,X$4)))</f>
        <v>3.2322872319821157E-3</v>
      </c>
      <c r="Y6" s="60">
        <f>(AVERAGEIFS('city centre offline'!$I$2:$I$2047,'city centre offline'!$A$2:$A$2047,$A6,'city centre offline'!$B$2:$B$2047,Y$4)*AVERAGEIFS('all sales summary'!$I$2:$I$2047,'all sales summary'!$A$2:$A$2047,$A6,'all sales summary'!$B$2:$B$2047,Y$4))/((AVERAGEIFS('overall city offline'!$I$2:$I$2047,'overall city offline'!$A$2:$A$2047,$A6,'overall city offline'!$B$2:$B$2047,Y$4)*(1-AVERAGEIFS('all sales summary'!$I$2:$I$2047,'all sales summary'!$A$2:$A$2047,$A6,'all sales summary'!$B$2:$B$2047,Y$4)))+(AVERAGEIFS('city centre offline'!$I$2:$I$2047,'city centre offline'!$A$2:$A$2047,$A6,'city centre offline'!$B$2:$B$2047,Y$4)*AVERAGEIFS('all sales summary'!$I$2:$I$2047,'all sales summary'!$A$2:$A$2047,$A6,'all sales summary'!$B$2:$B$2047,Y$4)))</f>
        <v>2.5560985200711447E-3</v>
      </c>
      <c r="Z6" s="60">
        <f>(AVERAGEIFS('city centre offline'!$I$2:$I$2047,'city centre offline'!$A$2:$A$2047,$A6,'city centre offline'!$B$2:$B$2047,Z$4)*AVERAGEIFS('all sales summary'!$I$2:$I$2047,'all sales summary'!$A$2:$A$2047,$A6,'all sales summary'!$B$2:$B$2047,Z$4))/((AVERAGEIFS('overall city offline'!$I$2:$I$2047,'overall city offline'!$A$2:$A$2047,$A6,'overall city offline'!$B$2:$B$2047,Z$4)*(1-AVERAGEIFS('all sales summary'!$I$2:$I$2047,'all sales summary'!$A$2:$A$2047,$A6,'all sales summary'!$B$2:$B$2047,Z$4)))+(AVERAGEIFS('city centre offline'!$I$2:$I$2047,'city centre offline'!$A$2:$A$2047,$A6,'city centre offline'!$B$2:$B$2047,Z$4)*AVERAGEIFS('all sales summary'!$I$2:$I$2047,'all sales summary'!$A$2:$A$2047,$A6,'all sales summary'!$B$2:$B$2047,Z$4)))</f>
        <v>0</v>
      </c>
      <c r="AA6" s="60">
        <f>(AVERAGEIFS('city centre offline'!$I$2:$I$2047,'city centre offline'!$A$2:$A$2047,$A6,'city centre offline'!$B$2:$B$2047,AA$4)*AVERAGEIFS('all sales summary'!$I$2:$I$2047,'all sales summary'!$A$2:$A$2047,$A6,'all sales summary'!$B$2:$B$2047,AA$4))/((AVERAGEIFS('overall city offline'!$I$2:$I$2047,'overall city offline'!$A$2:$A$2047,$A6,'overall city offline'!$B$2:$B$2047,AA$4)*(1-AVERAGEIFS('all sales summary'!$I$2:$I$2047,'all sales summary'!$A$2:$A$2047,$A6,'all sales summary'!$B$2:$B$2047,AA$4)))+(AVERAGEIFS('city centre offline'!$I$2:$I$2047,'city centre offline'!$A$2:$A$2047,$A6,'city centre offline'!$B$2:$B$2047,AA$4)*AVERAGEIFS('all sales summary'!$I$2:$I$2047,'all sales summary'!$A$2:$A$2047,$A6,'all sales summary'!$B$2:$B$2047,AA$4)))</f>
        <v>0</v>
      </c>
      <c r="AB6" s="60">
        <f>(AVERAGEIFS('city centre offline'!$I$2:$I$2047,'city centre offline'!$A$2:$A$2047,$A6,'city centre offline'!$B$2:$B$2047,AB$4)*AVERAGEIFS('all sales summary'!$I$2:$I$2047,'all sales summary'!$A$2:$A$2047,$A6,'all sales summary'!$B$2:$B$2047,AB$4))/((AVERAGEIFS('overall city offline'!$I$2:$I$2047,'overall city offline'!$A$2:$A$2047,$A6,'overall city offline'!$B$2:$B$2047,AB$4)*(1-AVERAGEIFS('all sales summary'!$I$2:$I$2047,'all sales summary'!$A$2:$A$2047,$A6,'all sales summary'!$B$2:$B$2047,AB$4)))+(AVERAGEIFS('city centre offline'!$I$2:$I$2047,'city centre offline'!$A$2:$A$2047,$A6,'city centre offline'!$B$2:$B$2047,AB$4)*AVERAGEIFS('all sales summary'!$I$2:$I$2047,'all sales summary'!$A$2:$A$2047,$A6,'all sales summary'!$B$2:$B$2047,AB$4)))</f>
        <v>0</v>
      </c>
      <c r="AC6" s="60">
        <f>(AVERAGEIFS('city centre offline'!$I$2:$I$2047,'city centre offline'!$A$2:$A$2047,$A6,'city centre offline'!$B$2:$B$2047,AC$4)*AVERAGEIFS('all sales summary'!$I$2:$I$2047,'all sales summary'!$A$2:$A$2047,$A6,'all sales summary'!$B$2:$B$2047,AC$4))/((AVERAGEIFS('overall city offline'!$I$2:$I$2047,'overall city offline'!$A$2:$A$2047,$A6,'overall city offline'!$B$2:$B$2047,AC$4)*(1-AVERAGEIFS('all sales summary'!$I$2:$I$2047,'all sales summary'!$A$2:$A$2047,$A6,'all sales summary'!$B$2:$B$2047,AC$4)))+(AVERAGEIFS('city centre offline'!$I$2:$I$2047,'city centre offline'!$A$2:$A$2047,$A6,'city centre offline'!$B$2:$B$2047,AC$4)*AVERAGEIFS('all sales summary'!$I$2:$I$2047,'all sales summary'!$A$2:$A$2047,$A6,'all sales summary'!$B$2:$B$2047,AC$4)))</f>
        <v>1.8655047000582831E-3</v>
      </c>
      <c r="AD6" s="60">
        <f>(AVERAGEIFS('city centre offline'!$I$2:$I$2047,'city centre offline'!$A$2:$A$2047,$A6,'city centre offline'!$B$2:$B$2047,AD$4)*AVERAGEIFS('all sales summary'!$I$2:$I$2047,'all sales summary'!$A$2:$A$2047,$A6,'all sales summary'!$B$2:$B$2047,AD$4))/((AVERAGEIFS('overall city offline'!$I$2:$I$2047,'overall city offline'!$A$2:$A$2047,$A6,'overall city offline'!$B$2:$B$2047,AD$4)*(1-AVERAGEIFS('all sales summary'!$I$2:$I$2047,'all sales summary'!$A$2:$A$2047,$A6,'all sales summary'!$B$2:$B$2047,AD$4)))+(AVERAGEIFS('city centre offline'!$I$2:$I$2047,'city centre offline'!$A$2:$A$2047,$A6,'city centre offline'!$B$2:$B$2047,AD$4)*AVERAGEIFS('all sales summary'!$I$2:$I$2047,'all sales summary'!$A$2:$A$2047,$A6,'all sales summary'!$B$2:$B$2047,AD$4)))</f>
        <v>1.6979183235397682E-3</v>
      </c>
      <c r="AE6" s="60">
        <f>(AVERAGEIFS('city centre offline'!$I$2:$I$2047,'city centre offline'!$A$2:$A$2047,$A6,'city centre offline'!$B$2:$B$2047,AE$4)*AVERAGEIFS('all sales summary'!$I$2:$I$2047,'all sales summary'!$A$2:$A$2047,$A6,'all sales summary'!$B$2:$B$2047,AE$4))/((AVERAGEIFS('overall city offline'!$I$2:$I$2047,'overall city offline'!$A$2:$A$2047,$A6,'overall city offline'!$B$2:$B$2047,AE$4)*(1-AVERAGEIFS('all sales summary'!$I$2:$I$2047,'all sales summary'!$A$2:$A$2047,$A6,'all sales summary'!$B$2:$B$2047,AE$4)))+(AVERAGEIFS('city centre offline'!$I$2:$I$2047,'city centre offline'!$A$2:$A$2047,$A6,'city centre offline'!$B$2:$B$2047,AE$4)*AVERAGEIFS('all sales summary'!$I$2:$I$2047,'all sales summary'!$A$2:$A$2047,$A6,'all sales summary'!$B$2:$B$2047,AE$4)))</f>
        <v>2.6165677960468957E-3</v>
      </c>
      <c r="AF6" s="60">
        <f>(AVERAGEIFS('city centre offline'!$I$2:$I$2047,'city centre offline'!$A$2:$A$2047,$A6,'city centre offline'!$B$2:$B$2047,AF$4)*AVERAGEIFS('all sales summary'!$I$2:$I$2047,'all sales summary'!$A$2:$A$2047,$A6,'all sales summary'!$B$2:$B$2047,AF$4))/((AVERAGEIFS('overall city offline'!$I$2:$I$2047,'overall city offline'!$A$2:$A$2047,$A6,'overall city offline'!$B$2:$B$2047,AF$4)*(1-AVERAGEIFS('all sales summary'!$I$2:$I$2047,'all sales summary'!$A$2:$A$2047,$A6,'all sales summary'!$B$2:$B$2047,AF$4)))+(AVERAGEIFS('city centre offline'!$I$2:$I$2047,'city centre offline'!$A$2:$A$2047,$A6,'city centre offline'!$B$2:$B$2047,AF$4)*AVERAGEIFS('all sales summary'!$I$2:$I$2047,'all sales summary'!$A$2:$A$2047,$A6,'all sales summary'!$B$2:$B$2047,AF$4)))</f>
        <v>2.9673786219930783E-3</v>
      </c>
      <c r="AG6" s="60">
        <f>(AVERAGEIFS('city centre offline'!$I$2:$I$2047,'city centre offline'!$A$2:$A$2047,$A6,'city centre offline'!$B$2:$B$2047,AG$4)*AVERAGEIFS('all sales summary'!$I$2:$I$2047,'all sales summary'!$A$2:$A$2047,$A6,'all sales summary'!$B$2:$B$2047,AG$4))/((AVERAGEIFS('overall city offline'!$I$2:$I$2047,'overall city offline'!$A$2:$A$2047,$A6,'overall city offline'!$B$2:$B$2047,AG$4)*(1-AVERAGEIFS('all sales summary'!$I$2:$I$2047,'all sales summary'!$A$2:$A$2047,$A6,'all sales summary'!$B$2:$B$2047,AG$4)))+(AVERAGEIFS('city centre offline'!$I$2:$I$2047,'city centre offline'!$A$2:$A$2047,$A6,'city centre offline'!$B$2:$B$2047,AG$4)*AVERAGEIFS('all sales summary'!$I$2:$I$2047,'all sales summary'!$A$2:$A$2047,$A6,'all sales summary'!$B$2:$B$2047,AG$4)))</f>
        <v>3.9445384599765326E-3</v>
      </c>
      <c r="AH6" s="60">
        <f>(AVERAGEIFS('city centre offline'!$I$2:$I$2047,'city centre offline'!$A$2:$A$2047,$A6,'city centre offline'!$B$2:$B$2047,AH$4)*AVERAGEIFS('all sales summary'!$I$2:$I$2047,'all sales summary'!$A$2:$A$2047,$A6,'all sales summary'!$B$2:$B$2047,AH$4))/((AVERAGEIFS('overall city offline'!$I$2:$I$2047,'overall city offline'!$A$2:$A$2047,$A6,'overall city offline'!$B$2:$B$2047,AH$4)*(1-AVERAGEIFS('all sales summary'!$I$2:$I$2047,'all sales summary'!$A$2:$A$2047,$A6,'all sales summary'!$B$2:$B$2047,AH$4)))+(AVERAGEIFS('city centre offline'!$I$2:$I$2047,'city centre offline'!$A$2:$A$2047,$A6,'city centre offline'!$B$2:$B$2047,AH$4)*AVERAGEIFS('all sales summary'!$I$2:$I$2047,'all sales summary'!$A$2:$A$2047,$A6,'all sales summary'!$B$2:$B$2047,AH$4)))</f>
        <v>2.5996803938686153E-3</v>
      </c>
    </row>
    <row r="7" spans="1:34" x14ac:dyDescent="0.3">
      <c r="A7" t="s">
        <v>9</v>
      </c>
      <c r="B7" s="60">
        <f>(AVERAGEIFS('city centre offline'!I4:I2049,'city centre offline'!$A$2:$A$2047,$A7,'city centre offline'!$B$2:$B$2047,B$4)*AVERAGEIFS('all sales summary'!$I$2:$I$2047,'all sales summary'!$A$2:$A$2047,$A7,'all sales summary'!B4:B2049,B$4))/((AVERAGEIFS('overall city offline'!I4:I2049,'overall city offline'!$A$2:$A$2047,$A7,'overall city offline'!$B$2:$B$2047,B$4)*(1-AVERAGEIFS('all sales summary'!$I$2:$I$2047,'all sales summary'!$A$2:$A$2047,$A7,'all sales summary'!B4:B2049,B$4)))+(AVERAGEIFS('city centre offline'!I4:I2049,'city centre offline'!$A$2:$A$2047,$A7,'city centre offline'!$B$2:$B$2047,B$4)*AVERAGEIFS('all sales summary'!$I$2:$I$2047,'all sales summary'!$A$2:$A$2047,$A7,'all sales summary'!B4:B2049,B$4)))</f>
        <v>0.28268512669979434</v>
      </c>
      <c r="C7" s="60">
        <f>(AVERAGEIFS('city centre offline'!$I$2:$I$2047,'city centre offline'!$A$2:$A$2047,$A7,'city centre offline'!$B$2:$B$2047,C$4)*AVERAGEIFS('all sales summary'!$I$2:$I$2047,'all sales summary'!$A$2:$A$2047,$A7,'all sales summary'!$B$2:$B$2047,C$4))/((AVERAGEIFS('overall city offline'!$I$2:$I$2047,'overall city offline'!$A$2:$A$2047,$A7,'overall city offline'!$B$2:$B$2047,C$4)*(1-AVERAGEIFS('all sales summary'!$I$2:$I$2047,'all sales summary'!$A$2:$A$2047,$A7,'all sales summary'!$B$2:$B$2047,C$4)))+(AVERAGEIFS('city centre offline'!$I$2:$I$2047,'city centre offline'!$A$2:$A$2047,$A7,'city centre offline'!$B$2:$B$2047,C$4)*AVERAGEIFS('all sales summary'!$I$2:$I$2047,'all sales summary'!$A$2:$A$2047,$A7,'all sales summary'!$B$2:$B$2047,C$4)))</f>
        <v>0.30715218676091099</v>
      </c>
      <c r="D7" s="60">
        <f>(AVERAGEIFS('city centre offline'!$I$2:$I$2047,'city centre offline'!$A$2:$A$2047,$A7,'city centre offline'!$B$2:$B$2047,D$4)*AVERAGEIFS('all sales summary'!$I$2:$I$2047,'all sales summary'!$A$2:$A$2047,$A7,'all sales summary'!$B$2:$B$2047,D$4))/((AVERAGEIFS('overall city offline'!$I$2:$I$2047,'overall city offline'!$A$2:$A$2047,$A7,'overall city offline'!$B$2:$B$2047,D$4)*(1-AVERAGEIFS('all sales summary'!$I$2:$I$2047,'all sales summary'!$A$2:$A$2047,$A7,'all sales summary'!$B$2:$B$2047,D$4)))+(AVERAGEIFS('city centre offline'!$I$2:$I$2047,'city centre offline'!$A$2:$A$2047,$A7,'city centre offline'!$B$2:$B$2047,D$4)*AVERAGEIFS('all sales summary'!$I$2:$I$2047,'all sales summary'!$A$2:$A$2047,$A7,'all sales summary'!$B$2:$B$2047,D$4)))</f>
        <v>0.29901235003453186</v>
      </c>
      <c r="E7" s="60">
        <f>(AVERAGEIFS('city centre offline'!$I$2:$I$2047,'city centre offline'!$A$2:$A$2047,$A7,'city centre offline'!$B$2:$B$2047,E$4)*AVERAGEIFS('all sales summary'!$I$2:$I$2047,'all sales summary'!$A$2:$A$2047,$A7,'all sales summary'!$B$2:$B$2047,E$4))/((AVERAGEIFS('overall city offline'!$I$2:$I$2047,'overall city offline'!$A$2:$A$2047,$A7,'overall city offline'!$B$2:$B$2047,E$4)*(1-AVERAGEIFS('all sales summary'!$I$2:$I$2047,'all sales summary'!$A$2:$A$2047,$A7,'all sales summary'!$B$2:$B$2047,E$4)))+(AVERAGEIFS('city centre offline'!$I$2:$I$2047,'city centre offline'!$A$2:$A$2047,$A7,'city centre offline'!$B$2:$B$2047,E$4)*AVERAGEIFS('all sales summary'!$I$2:$I$2047,'all sales summary'!$A$2:$A$2047,$A7,'all sales summary'!$B$2:$B$2047,E$4)))</f>
        <v>0.27190864345656662</v>
      </c>
      <c r="F7" s="60">
        <f>(AVERAGEIFS('city centre offline'!$I$2:$I$2047,'city centre offline'!$A$2:$A$2047,$A7,'city centre offline'!$B$2:$B$2047,F$4)*AVERAGEIFS('all sales summary'!$I$2:$I$2047,'all sales summary'!$A$2:$A$2047,$A7,'all sales summary'!$B$2:$B$2047,F$4))/((AVERAGEIFS('overall city offline'!$I$2:$I$2047,'overall city offline'!$A$2:$A$2047,$A7,'overall city offline'!$B$2:$B$2047,F$4)*(1-AVERAGEIFS('all sales summary'!$I$2:$I$2047,'all sales summary'!$A$2:$A$2047,$A7,'all sales summary'!$B$2:$B$2047,F$4)))+(AVERAGEIFS('city centre offline'!$I$2:$I$2047,'city centre offline'!$A$2:$A$2047,$A7,'city centre offline'!$B$2:$B$2047,F$4)*AVERAGEIFS('all sales summary'!$I$2:$I$2047,'all sales summary'!$A$2:$A$2047,$A7,'all sales summary'!$B$2:$B$2047,F$4)))</f>
        <v>0.28765735382594937</v>
      </c>
      <c r="G7" s="60">
        <f>(AVERAGEIFS('city centre offline'!$I$2:$I$2047,'city centre offline'!$A$2:$A$2047,$A7,'city centre offline'!$B$2:$B$2047,G$4)*AVERAGEIFS('all sales summary'!$I$2:$I$2047,'all sales summary'!$A$2:$A$2047,$A7,'all sales summary'!$B$2:$B$2047,G$4))/((AVERAGEIFS('overall city offline'!$I$2:$I$2047,'overall city offline'!$A$2:$A$2047,$A7,'overall city offline'!$B$2:$B$2047,G$4)*(1-AVERAGEIFS('all sales summary'!$I$2:$I$2047,'all sales summary'!$A$2:$A$2047,$A7,'all sales summary'!$B$2:$B$2047,G$4)))+(AVERAGEIFS('city centre offline'!$I$2:$I$2047,'city centre offline'!$A$2:$A$2047,$A7,'city centre offline'!$B$2:$B$2047,G$4)*AVERAGEIFS('all sales summary'!$I$2:$I$2047,'all sales summary'!$A$2:$A$2047,$A7,'all sales summary'!$B$2:$B$2047,G$4)))</f>
        <v>0.29295284055859877</v>
      </c>
      <c r="H7" s="60">
        <f>(AVERAGEIFS('city centre offline'!$I$2:$I$2047,'city centre offline'!$A$2:$A$2047,$A7,'city centre offline'!$B$2:$B$2047,H$4)*AVERAGEIFS('all sales summary'!$I$2:$I$2047,'all sales summary'!$A$2:$A$2047,$A7,'all sales summary'!$B$2:$B$2047,H$4))/((AVERAGEIFS('overall city offline'!$I$2:$I$2047,'overall city offline'!$A$2:$A$2047,$A7,'overall city offline'!$B$2:$B$2047,H$4)*(1-AVERAGEIFS('all sales summary'!$I$2:$I$2047,'all sales summary'!$A$2:$A$2047,$A7,'all sales summary'!$B$2:$B$2047,H$4)))+(AVERAGEIFS('city centre offline'!$I$2:$I$2047,'city centre offline'!$A$2:$A$2047,$A7,'city centre offline'!$B$2:$B$2047,H$4)*AVERAGEIFS('all sales summary'!$I$2:$I$2047,'all sales summary'!$A$2:$A$2047,$A7,'all sales summary'!$B$2:$B$2047,H$4)))</f>
        <v>0.28600174785390231</v>
      </c>
      <c r="I7" s="60">
        <f>(AVERAGEIFS('city centre offline'!$I$2:$I$2047,'city centre offline'!$A$2:$A$2047,$A7,'city centre offline'!$B$2:$B$2047,I$4)*AVERAGEIFS('all sales summary'!$I$2:$I$2047,'all sales summary'!$A$2:$A$2047,$A7,'all sales summary'!$B$2:$B$2047,I$4))/((AVERAGEIFS('overall city offline'!$I$2:$I$2047,'overall city offline'!$A$2:$A$2047,$A7,'overall city offline'!$B$2:$B$2047,I$4)*(1-AVERAGEIFS('all sales summary'!$I$2:$I$2047,'all sales summary'!$A$2:$A$2047,$A7,'all sales summary'!$B$2:$B$2047,I$4)))+(AVERAGEIFS('city centre offline'!$I$2:$I$2047,'city centre offline'!$A$2:$A$2047,$A7,'city centre offline'!$B$2:$B$2047,I$4)*AVERAGEIFS('all sales summary'!$I$2:$I$2047,'all sales summary'!$A$2:$A$2047,$A7,'all sales summary'!$B$2:$B$2047,I$4)))</f>
        <v>0.28627046879719764</v>
      </c>
      <c r="J7" s="60">
        <f>(AVERAGEIFS('city centre offline'!$I$2:$I$2047,'city centre offline'!$A$2:$A$2047,$A7,'city centre offline'!$B$2:$B$2047,J$4)*AVERAGEIFS('all sales summary'!$I$2:$I$2047,'all sales summary'!$A$2:$A$2047,$A7,'all sales summary'!$B$2:$B$2047,J$4))/((AVERAGEIFS('overall city offline'!$I$2:$I$2047,'overall city offline'!$A$2:$A$2047,$A7,'overall city offline'!$B$2:$B$2047,J$4)*(1-AVERAGEIFS('all sales summary'!$I$2:$I$2047,'all sales summary'!$A$2:$A$2047,$A7,'all sales summary'!$B$2:$B$2047,J$4)))+(AVERAGEIFS('city centre offline'!$I$2:$I$2047,'city centre offline'!$A$2:$A$2047,$A7,'city centre offline'!$B$2:$B$2047,J$4)*AVERAGEIFS('all sales summary'!$I$2:$I$2047,'all sales summary'!$A$2:$A$2047,$A7,'all sales summary'!$B$2:$B$2047,J$4)))</f>
        <v>0.29277371889241155</v>
      </c>
      <c r="K7" s="60">
        <f>(AVERAGEIFS('city centre offline'!$I$2:$I$2047,'city centre offline'!$A$2:$A$2047,$A7,'city centre offline'!$B$2:$B$2047,K$4)*AVERAGEIFS('all sales summary'!$I$2:$I$2047,'all sales summary'!$A$2:$A$2047,$A7,'all sales summary'!$B$2:$B$2047,K$4))/((AVERAGEIFS('overall city offline'!$I$2:$I$2047,'overall city offline'!$A$2:$A$2047,$A7,'overall city offline'!$B$2:$B$2047,K$4)*(1-AVERAGEIFS('all sales summary'!$I$2:$I$2047,'all sales summary'!$A$2:$A$2047,$A7,'all sales summary'!$B$2:$B$2047,K$4)))+(AVERAGEIFS('city centre offline'!$I$2:$I$2047,'city centre offline'!$A$2:$A$2047,$A7,'city centre offline'!$B$2:$B$2047,K$4)*AVERAGEIFS('all sales summary'!$I$2:$I$2047,'all sales summary'!$A$2:$A$2047,$A7,'all sales summary'!$B$2:$B$2047,K$4)))</f>
        <v>0.30728842939798762</v>
      </c>
      <c r="L7" s="60">
        <f>(AVERAGEIFS('city centre offline'!$I$2:$I$2047,'city centre offline'!$A$2:$A$2047,$A7,'city centre offline'!$B$2:$B$2047,L$4)*AVERAGEIFS('all sales summary'!$I$2:$I$2047,'all sales summary'!$A$2:$A$2047,$A7,'all sales summary'!$B$2:$B$2047,L$4))/((AVERAGEIFS('overall city offline'!$I$2:$I$2047,'overall city offline'!$A$2:$A$2047,$A7,'overall city offline'!$B$2:$B$2047,L$4)*(1-AVERAGEIFS('all sales summary'!$I$2:$I$2047,'all sales summary'!$A$2:$A$2047,$A7,'all sales summary'!$B$2:$B$2047,L$4)))+(AVERAGEIFS('city centre offline'!$I$2:$I$2047,'city centre offline'!$A$2:$A$2047,$A7,'city centre offline'!$B$2:$B$2047,L$4)*AVERAGEIFS('all sales summary'!$I$2:$I$2047,'all sales summary'!$A$2:$A$2047,$A7,'all sales summary'!$B$2:$B$2047,L$4)))</f>
        <v>0.30788664308319752</v>
      </c>
      <c r="M7" s="60">
        <f>(AVERAGEIFS('city centre offline'!$I$2:$I$2047,'city centre offline'!$A$2:$A$2047,$A7,'city centre offline'!$B$2:$B$2047,M$4)*AVERAGEIFS('all sales summary'!$I$2:$I$2047,'all sales summary'!$A$2:$A$2047,$A7,'all sales summary'!$B$2:$B$2047,M$4))/((AVERAGEIFS('overall city offline'!$I$2:$I$2047,'overall city offline'!$A$2:$A$2047,$A7,'overall city offline'!$B$2:$B$2047,M$4)*(1-AVERAGEIFS('all sales summary'!$I$2:$I$2047,'all sales summary'!$A$2:$A$2047,$A7,'all sales summary'!$B$2:$B$2047,M$4)))+(AVERAGEIFS('city centre offline'!$I$2:$I$2047,'city centre offline'!$A$2:$A$2047,$A7,'city centre offline'!$B$2:$B$2047,M$4)*AVERAGEIFS('all sales summary'!$I$2:$I$2047,'all sales summary'!$A$2:$A$2047,$A7,'all sales summary'!$B$2:$B$2047,M$4)))</f>
        <v>0.31993087334187914</v>
      </c>
      <c r="N7" s="60">
        <f>(AVERAGEIFS('city centre offline'!$I$2:$I$2047,'city centre offline'!$A$2:$A$2047,$A7,'city centre offline'!$B$2:$B$2047,N$4)*AVERAGEIFS('all sales summary'!$I$2:$I$2047,'all sales summary'!$A$2:$A$2047,$A7,'all sales summary'!$B$2:$B$2047,N$4))/((AVERAGEIFS('overall city offline'!$I$2:$I$2047,'overall city offline'!$A$2:$A$2047,$A7,'overall city offline'!$B$2:$B$2047,N$4)*(1-AVERAGEIFS('all sales summary'!$I$2:$I$2047,'all sales summary'!$A$2:$A$2047,$A7,'all sales summary'!$B$2:$B$2047,N$4)))+(AVERAGEIFS('city centre offline'!$I$2:$I$2047,'city centre offline'!$A$2:$A$2047,$A7,'city centre offline'!$B$2:$B$2047,N$4)*AVERAGEIFS('all sales summary'!$I$2:$I$2047,'all sales summary'!$A$2:$A$2047,$A7,'all sales summary'!$B$2:$B$2047,N$4)))</f>
        <v>0.31986287251165779</v>
      </c>
      <c r="O7" s="60">
        <f>(AVERAGEIFS('city centre offline'!$I$2:$I$2047,'city centre offline'!$A$2:$A$2047,$A7,'city centre offline'!$B$2:$B$2047,O$4)*AVERAGEIFS('all sales summary'!$I$2:$I$2047,'all sales summary'!$A$2:$A$2047,$A7,'all sales summary'!$B$2:$B$2047,O$4))/((AVERAGEIFS('overall city offline'!$I$2:$I$2047,'overall city offline'!$A$2:$A$2047,$A7,'overall city offline'!$B$2:$B$2047,O$4)*(1-AVERAGEIFS('all sales summary'!$I$2:$I$2047,'all sales summary'!$A$2:$A$2047,$A7,'all sales summary'!$B$2:$B$2047,O$4)))+(AVERAGEIFS('city centre offline'!$I$2:$I$2047,'city centre offline'!$A$2:$A$2047,$A7,'city centre offline'!$B$2:$B$2047,O$4)*AVERAGEIFS('all sales summary'!$I$2:$I$2047,'all sales summary'!$A$2:$A$2047,$A7,'all sales summary'!$B$2:$B$2047,O$4)))</f>
        <v>0.30984333515702955</v>
      </c>
      <c r="P7" s="60">
        <f>(AVERAGEIFS('city centre offline'!$I$2:$I$2047,'city centre offline'!$A$2:$A$2047,$A7,'city centre offline'!$B$2:$B$2047,P$4)*AVERAGEIFS('all sales summary'!$I$2:$I$2047,'all sales summary'!$A$2:$A$2047,$A7,'all sales summary'!$B$2:$B$2047,P$4))/((AVERAGEIFS('overall city offline'!$I$2:$I$2047,'overall city offline'!$A$2:$A$2047,$A7,'overall city offline'!$B$2:$B$2047,P$4)*(1-AVERAGEIFS('all sales summary'!$I$2:$I$2047,'all sales summary'!$A$2:$A$2047,$A7,'all sales summary'!$B$2:$B$2047,P$4)))+(AVERAGEIFS('city centre offline'!$I$2:$I$2047,'city centre offline'!$A$2:$A$2047,$A7,'city centre offline'!$B$2:$B$2047,P$4)*AVERAGEIFS('all sales summary'!$I$2:$I$2047,'all sales summary'!$A$2:$A$2047,$A7,'all sales summary'!$B$2:$B$2047,P$4)))</f>
        <v>0.31821438846577643</v>
      </c>
      <c r="Q7" s="60">
        <f>(AVERAGEIFS('city centre offline'!$I$2:$I$2047,'city centre offline'!$A$2:$A$2047,$A7,'city centre offline'!$B$2:$B$2047,Q$4)*AVERAGEIFS('all sales summary'!$I$2:$I$2047,'all sales summary'!$A$2:$A$2047,$A7,'all sales summary'!$B$2:$B$2047,Q$4))/((AVERAGEIFS('overall city offline'!$I$2:$I$2047,'overall city offline'!$A$2:$A$2047,$A7,'overall city offline'!$B$2:$B$2047,Q$4)*(1-AVERAGEIFS('all sales summary'!$I$2:$I$2047,'all sales summary'!$A$2:$A$2047,$A7,'all sales summary'!$B$2:$B$2047,Q$4)))+(AVERAGEIFS('city centre offline'!$I$2:$I$2047,'city centre offline'!$A$2:$A$2047,$A7,'city centre offline'!$B$2:$B$2047,Q$4)*AVERAGEIFS('all sales summary'!$I$2:$I$2047,'all sales summary'!$A$2:$A$2047,$A7,'all sales summary'!$B$2:$B$2047,Q$4)))</f>
        <v>0.36449894950611117</v>
      </c>
      <c r="R7" s="60">
        <f>(AVERAGEIFS('city centre offline'!$I$2:$I$2047,'city centre offline'!$A$2:$A$2047,$A7,'city centre offline'!$B$2:$B$2047,R$4)*AVERAGEIFS('all sales summary'!$I$2:$I$2047,'all sales summary'!$A$2:$A$2047,$A7,'all sales summary'!$B$2:$B$2047,R$4))/((AVERAGEIFS('overall city offline'!$I$2:$I$2047,'overall city offline'!$A$2:$A$2047,$A7,'overall city offline'!$B$2:$B$2047,R$4)*(1-AVERAGEIFS('all sales summary'!$I$2:$I$2047,'all sales summary'!$A$2:$A$2047,$A7,'all sales summary'!$B$2:$B$2047,R$4)))+(AVERAGEIFS('city centre offline'!$I$2:$I$2047,'city centre offline'!$A$2:$A$2047,$A7,'city centre offline'!$B$2:$B$2047,R$4)*AVERAGEIFS('all sales summary'!$I$2:$I$2047,'all sales summary'!$A$2:$A$2047,$A7,'all sales summary'!$B$2:$B$2047,R$4)))</f>
        <v>0.25945293727960389</v>
      </c>
      <c r="S7" s="60">
        <f>(AVERAGEIFS('city centre offline'!$I$2:$I$2047,'city centre offline'!$A$2:$A$2047,$A7,'city centre offline'!$B$2:$B$2047,S$4)*AVERAGEIFS('all sales summary'!$I$2:$I$2047,'all sales summary'!$A$2:$A$2047,$A7,'all sales summary'!$B$2:$B$2047,S$4))/((AVERAGEIFS('overall city offline'!$I$2:$I$2047,'overall city offline'!$A$2:$A$2047,$A7,'overall city offline'!$B$2:$B$2047,S$4)*(1-AVERAGEIFS('all sales summary'!$I$2:$I$2047,'all sales summary'!$A$2:$A$2047,$A7,'all sales summary'!$B$2:$B$2047,S$4)))+(AVERAGEIFS('city centre offline'!$I$2:$I$2047,'city centre offline'!$A$2:$A$2047,$A7,'city centre offline'!$B$2:$B$2047,S$4)*AVERAGEIFS('all sales summary'!$I$2:$I$2047,'all sales summary'!$A$2:$A$2047,$A7,'all sales summary'!$B$2:$B$2047,S$4)))</f>
        <v>0.26880061293318114</v>
      </c>
      <c r="T7" s="60">
        <f>(AVERAGEIFS('city centre offline'!$I$2:$I$2047,'city centre offline'!$A$2:$A$2047,$A7,'city centre offline'!$B$2:$B$2047,T$4)*AVERAGEIFS('all sales summary'!$I$2:$I$2047,'all sales summary'!$A$2:$A$2047,$A7,'all sales summary'!$B$2:$B$2047,T$4))/((AVERAGEIFS('overall city offline'!$I$2:$I$2047,'overall city offline'!$A$2:$A$2047,$A7,'overall city offline'!$B$2:$B$2047,T$4)*(1-AVERAGEIFS('all sales summary'!$I$2:$I$2047,'all sales summary'!$A$2:$A$2047,$A7,'all sales summary'!$B$2:$B$2047,T$4)))+(AVERAGEIFS('city centre offline'!$I$2:$I$2047,'city centre offline'!$A$2:$A$2047,$A7,'city centre offline'!$B$2:$B$2047,T$4)*AVERAGEIFS('all sales summary'!$I$2:$I$2047,'all sales summary'!$A$2:$A$2047,$A7,'all sales summary'!$B$2:$B$2047,T$4)))</f>
        <v>0.28105465414971104</v>
      </c>
      <c r="U7" s="60">
        <f>(AVERAGEIFS('city centre offline'!$I$2:$I$2047,'city centre offline'!$A$2:$A$2047,$A7,'city centre offline'!$B$2:$B$2047,U$4)*AVERAGEIFS('all sales summary'!$I$2:$I$2047,'all sales summary'!$A$2:$A$2047,$A7,'all sales summary'!$B$2:$B$2047,U$4))/((AVERAGEIFS('overall city offline'!$I$2:$I$2047,'overall city offline'!$A$2:$A$2047,$A7,'overall city offline'!$B$2:$B$2047,U$4)*(1-AVERAGEIFS('all sales summary'!$I$2:$I$2047,'all sales summary'!$A$2:$A$2047,$A7,'all sales summary'!$B$2:$B$2047,U$4)))+(AVERAGEIFS('city centre offline'!$I$2:$I$2047,'city centre offline'!$A$2:$A$2047,$A7,'city centre offline'!$B$2:$B$2047,U$4)*AVERAGEIFS('all sales summary'!$I$2:$I$2047,'all sales summary'!$A$2:$A$2047,$A7,'all sales summary'!$B$2:$B$2047,U$4)))</f>
        <v>0.27123270436808405</v>
      </c>
      <c r="V7" s="60">
        <f>(AVERAGEIFS('city centre offline'!$I$2:$I$2047,'city centre offline'!$A$2:$A$2047,$A7,'city centre offline'!$B$2:$B$2047,V$4)*AVERAGEIFS('all sales summary'!$I$2:$I$2047,'all sales summary'!$A$2:$A$2047,$A7,'all sales summary'!$B$2:$B$2047,V$4))/((AVERAGEIFS('overall city offline'!$I$2:$I$2047,'overall city offline'!$A$2:$A$2047,$A7,'overall city offline'!$B$2:$B$2047,V$4)*(1-AVERAGEIFS('all sales summary'!$I$2:$I$2047,'all sales summary'!$A$2:$A$2047,$A7,'all sales summary'!$B$2:$B$2047,V$4)))+(AVERAGEIFS('city centre offline'!$I$2:$I$2047,'city centre offline'!$A$2:$A$2047,$A7,'city centre offline'!$B$2:$B$2047,V$4)*AVERAGEIFS('all sales summary'!$I$2:$I$2047,'all sales summary'!$A$2:$A$2047,$A7,'all sales summary'!$B$2:$B$2047,V$4)))</f>
        <v>0.28440425444294914</v>
      </c>
      <c r="W7" s="60">
        <f>(AVERAGEIFS('city centre offline'!$I$2:$I$2047,'city centre offline'!$A$2:$A$2047,$A7,'city centre offline'!$B$2:$B$2047,W$4)*AVERAGEIFS('all sales summary'!$I$2:$I$2047,'all sales summary'!$A$2:$A$2047,$A7,'all sales summary'!$B$2:$B$2047,W$4))/((AVERAGEIFS('overall city offline'!$I$2:$I$2047,'overall city offline'!$A$2:$A$2047,$A7,'overall city offline'!$B$2:$B$2047,W$4)*(1-AVERAGEIFS('all sales summary'!$I$2:$I$2047,'all sales summary'!$A$2:$A$2047,$A7,'all sales summary'!$B$2:$B$2047,W$4)))+(AVERAGEIFS('city centre offline'!$I$2:$I$2047,'city centre offline'!$A$2:$A$2047,$A7,'city centre offline'!$B$2:$B$2047,W$4)*AVERAGEIFS('all sales summary'!$I$2:$I$2047,'all sales summary'!$A$2:$A$2047,$A7,'all sales summary'!$B$2:$B$2047,W$4)))</f>
        <v>0.28345150592001378</v>
      </c>
      <c r="X7" s="60">
        <f>(AVERAGEIFS('city centre offline'!$I$2:$I$2047,'city centre offline'!$A$2:$A$2047,$A7,'city centre offline'!$B$2:$B$2047,X$4)*AVERAGEIFS('all sales summary'!$I$2:$I$2047,'all sales summary'!$A$2:$A$2047,$A7,'all sales summary'!$B$2:$B$2047,X$4))/((AVERAGEIFS('overall city offline'!$I$2:$I$2047,'overall city offline'!$A$2:$A$2047,$A7,'overall city offline'!$B$2:$B$2047,X$4)*(1-AVERAGEIFS('all sales summary'!$I$2:$I$2047,'all sales summary'!$A$2:$A$2047,$A7,'all sales summary'!$B$2:$B$2047,X$4)))+(AVERAGEIFS('city centre offline'!$I$2:$I$2047,'city centre offline'!$A$2:$A$2047,$A7,'city centre offline'!$B$2:$B$2047,X$4)*AVERAGEIFS('all sales summary'!$I$2:$I$2047,'all sales summary'!$A$2:$A$2047,$A7,'all sales summary'!$B$2:$B$2047,X$4)))</f>
        <v>0.32734926022272282</v>
      </c>
      <c r="Y7" s="60">
        <f>(AVERAGEIFS('city centre offline'!$I$2:$I$2047,'city centre offline'!$A$2:$A$2047,$A7,'city centre offline'!$B$2:$B$2047,Y$4)*AVERAGEIFS('all sales summary'!$I$2:$I$2047,'all sales summary'!$A$2:$A$2047,$A7,'all sales summary'!$B$2:$B$2047,Y$4))/((AVERAGEIFS('overall city offline'!$I$2:$I$2047,'overall city offline'!$A$2:$A$2047,$A7,'overall city offline'!$B$2:$B$2047,Y$4)*(1-AVERAGEIFS('all sales summary'!$I$2:$I$2047,'all sales summary'!$A$2:$A$2047,$A7,'all sales summary'!$B$2:$B$2047,Y$4)))+(AVERAGEIFS('city centre offline'!$I$2:$I$2047,'city centre offline'!$A$2:$A$2047,$A7,'city centre offline'!$B$2:$B$2047,Y$4)*AVERAGEIFS('all sales summary'!$I$2:$I$2047,'all sales summary'!$A$2:$A$2047,$A7,'all sales summary'!$B$2:$B$2047,Y$4)))</f>
        <v>0.30827211964747364</v>
      </c>
      <c r="Z7" s="60">
        <f>(AVERAGEIFS('city centre offline'!$I$2:$I$2047,'city centre offline'!$A$2:$A$2047,$A7,'city centre offline'!$B$2:$B$2047,Z$4)*AVERAGEIFS('all sales summary'!$I$2:$I$2047,'all sales summary'!$A$2:$A$2047,$A7,'all sales summary'!$B$2:$B$2047,Z$4))/((AVERAGEIFS('overall city offline'!$I$2:$I$2047,'overall city offline'!$A$2:$A$2047,$A7,'overall city offline'!$B$2:$B$2047,Z$4)*(1-AVERAGEIFS('all sales summary'!$I$2:$I$2047,'all sales summary'!$A$2:$A$2047,$A7,'all sales summary'!$B$2:$B$2047,Z$4)))+(AVERAGEIFS('city centre offline'!$I$2:$I$2047,'city centre offline'!$A$2:$A$2047,$A7,'city centre offline'!$B$2:$B$2047,Z$4)*AVERAGEIFS('all sales summary'!$I$2:$I$2047,'all sales summary'!$A$2:$A$2047,$A7,'all sales summary'!$B$2:$B$2047,Z$4)))</f>
        <v>0.34740510901474153</v>
      </c>
      <c r="AA7" s="60">
        <f>(AVERAGEIFS('city centre offline'!$I$2:$I$2047,'city centre offline'!$A$2:$A$2047,$A7,'city centre offline'!$B$2:$B$2047,AA$4)*AVERAGEIFS('all sales summary'!$I$2:$I$2047,'all sales summary'!$A$2:$A$2047,$A7,'all sales summary'!$B$2:$B$2047,AA$4))/((AVERAGEIFS('overall city offline'!$I$2:$I$2047,'overall city offline'!$A$2:$A$2047,$A7,'overall city offline'!$B$2:$B$2047,AA$4)*(1-AVERAGEIFS('all sales summary'!$I$2:$I$2047,'all sales summary'!$A$2:$A$2047,$A7,'all sales summary'!$B$2:$B$2047,AA$4)))+(AVERAGEIFS('city centre offline'!$I$2:$I$2047,'city centre offline'!$A$2:$A$2047,$A7,'city centre offline'!$B$2:$B$2047,AA$4)*AVERAGEIFS('all sales summary'!$I$2:$I$2047,'all sales summary'!$A$2:$A$2047,$A7,'all sales summary'!$B$2:$B$2047,AA$4)))</f>
        <v>0.34970702461840336</v>
      </c>
      <c r="AB7" s="60">
        <f>(AVERAGEIFS('city centre offline'!$I$2:$I$2047,'city centre offline'!$A$2:$A$2047,$A7,'city centre offline'!$B$2:$B$2047,AB$4)*AVERAGEIFS('all sales summary'!$I$2:$I$2047,'all sales summary'!$A$2:$A$2047,$A7,'all sales summary'!$B$2:$B$2047,AB$4))/((AVERAGEIFS('overall city offline'!$I$2:$I$2047,'overall city offline'!$A$2:$A$2047,$A7,'overall city offline'!$B$2:$B$2047,AB$4)*(1-AVERAGEIFS('all sales summary'!$I$2:$I$2047,'all sales summary'!$A$2:$A$2047,$A7,'all sales summary'!$B$2:$B$2047,AB$4)))+(AVERAGEIFS('city centre offline'!$I$2:$I$2047,'city centre offline'!$A$2:$A$2047,$A7,'city centre offline'!$B$2:$B$2047,AB$4)*AVERAGEIFS('all sales summary'!$I$2:$I$2047,'all sales summary'!$A$2:$A$2047,$A7,'all sales summary'!$B$2:$B$2047,AB$4)))</f>
        <v>0.33583320628192032</v>
      </c>
      <c r="AC7" s="60">
        <f>(AVERAGEIFS('city centre offline'!$I$2:$I$2047,'city centre offline'!$A$2:$A$2047,$A7,'city centre offline'!$B$2:$B$2047,AC$4)*AVERAGEIFS('all sales summary'!$I$2:$I$2047,'all sales summary'!$A$2:$A$2047,$A7,'all sales summary'!$B$2:$B$2047,AC$4))/((AVERAGEIFS('overall city offline'!$I$2:$I$2047,'overall city offline'!$A$2:$A$2047,$A7,'overall city offline'!$B$2:$B$2047,AC$4)*(1-AVERAGEIFS('all sales summary'!$I$2:$I$2047,'all sales summary'!$A$2:$A$2047,$A7,'all sales summary'!$B$2:$B$2047,AC$4)))+(AVERAGEIFS('city centre offline'!$I$2:$I$2047,'city centre offline'!$A$2:$A$2047,$A7,'city centre offline'!$B$2:$B$2047,AC$4)*AVERAGEIFS('all sales summary'!$I$2:$I$2047,'all sales summary'!$A$2:$A$2047,$A7,'all sales summary'!$B$2:$B$2047,AC$4)))</f>
        <v>0.29324916581703386</v>
      </c>
      <c r="AD7" s="60">
        <f>(AVERAGEIFS('city centre offline'!$I$2:$I$2047,'city centre offline'!$A$2:$A$2047,$A7,'city centre offline'!$B$2:$B$2047,AD$4)*AVERAGEIFS('all sales summary'!$I$2:$I$2047,'all sales summary'!$A$2:$A$2047,$A7,'all sales summary'!$B$2:$B$2047,AD$4))/((AVERAGEIFS('overall city offline'!$I$2:$I$2047,'overall city offline'!$A$2:$A$2047,$A7,'overall city offline'!$B$2:$B$2047,AD$4)*(1-AVERAGEIFS('all sales summary'!$I$2:$I$2047,'all sales summary'!$A$2:$A$2047,$A7,'all sales summary'!$B$2:$B$2047,AD$4)))+(AVERAGEIFS('city centre offline'!$I$2:$I$2047,'city centre offline'!$A$2:$A$2047,$A7,'city centre offline'!$B$2:$B$2047,AD$4)*AVERAGEIFS('all sales summary'!$I$2:$I$2047,'all sales summary'!$A$2:$A$2047,$A7,'all sales summary'!$B$2:$B$2047,AD$4)))</f>
        <v>0.28247700201640225</v>
      </c>
      <c r="AE7" s="60">
        <f>(AVERAGEIFS('city centre offline'!$I$2:$I$2047,'city centre offline'!$A$2:$A$2047,$A7,'city centre offline'!$B$2:$B$2047,AE$4)*AVERAGEIFS('all sales summary'!$I$2:$I$2047,'all sales summary'!$A$2:$A$2047,$A7,'all sales summary'!$B$2:$B$2047,AE$4))/((AVERAGEIFS('overall city offline'!$I$2:$I$2047,'overall city offline'!$A$2:$A$2047,$A7,'overall city offline'!$B$2:$B$2047,AE$4)*(1-AVERAGEIFS('all sales summary'!$I$2:$I$2047,'all sales summary'!$A$2:$A$2047,$A7,'all sales summary'!$B$2:$B$2047,AE$4)))+(AVERAGEIFS('city centre offline'!$I$2:$I$2047,'city centre offline'!$A$2:$A$2047,$A7,'city centre offline'!$B$2:$B$2047,AE$4)*AVERAGEIFS('all sales summary'!$I$2:$I$2047,'all sales summary'!$A$2:$A$2047,$A7,'all sales summary'!$B$2:$B$2047,AE$4)))</f>
        <v>0.28405149701233035</v>
      </c>
      <c r="AF7" s="60">
        <f>(AVERAGEIFS('city centre offline'!$I$2:$I$2047,'city centre offline'!$A$2:$A$2047,$A7,'city centre offline'!$B$2:$B$2047,AF$4)*AVERAGEIFS('all sales summary'!$I$2:$I$2047,'all sales summary'!$A$2:$A$2047,$A7,'all sales summary'!$B$2:$B$2047,AF$4))/((AVERAGEIFS('overall city offline'!$I$2:$I$2047,'overall city offline'!$A$2:$A$2047,$A7,'overall city offline'!$B$2:$B$2047,AF$4)*(1-AVERAGEIFS('all sales summary'!$I$2:$I$2047,'all sales summary'!$A$2:$A$2047,$A7,'all sales summary'!$B$2:$B$2047,AF$4)))+(AVERAGEIFS('city centre offline'!$I$2:$I$2047,'city centre offline'!$A$2:$A$2047,$A7,'city centre offline'!$B$2:$B$2047,AF$4)*AVERAGEIFS('all sales summary'!$I$2:$I$2047,'all sales summary'!$A$2:$A$2047,$A7,'all sales summary'!$B$2:$B$2047,AF$4)))</f>
        <v>0.28059168206588087</v>
      </c>
      <c r="AG7" s="60">
        <f>(AVERAGEIFS('city centre offline'!$I$2:$I$2047,'city centre offline'!$A$2:$A$2047,$A7,'city centre offline'!$B$2:$B$2047,AG$4)*AVERAGEIFS('all sales summary'!$I$2:$I$2047,'all sales summary'!$A$2:$A$2047,$A7,'all sales summary'!$B$2:$B$2047,AG$4))/((AVERAGEIFS('overall city offline'!$I$2:$I$2047,'overall city offline'!$A$2:$A$2047,$A7,'overall city offline'!$B$2:$B$2047,AG$4)*(1-AVERAGEIFS('all sales summary'!$I$2:$I$2047,'all sales summary'!$A$2:$A$2047,$A7,'all sales summary'!$B$2:$B$2047,AG$4)))+(AVERAGEIFS('city centre offline'!$I$2:$I$2047,'city centre offline'!$A$2:$A$2047,$A7,'city centre offline'!$B$2:$B$2047,AG$4)*AVERAGEIFS('all sales summary'!$I$2:$I$2047,'all sales summary'!$A$2:$A$2047,$A7,'all sales summary'!$B$2:$B$2047,AG$4)))</f>
        <v>0.2785157205584774</v>
      </c>
      <c r="AH7" s="60">
        <f>(AVERAGEIFS('city centre offline'!$I$2:$I$2047,'city centre offline'!$A$2:$A$2047,$A7,'city centre offline'!$B$2:$B$2047,AH$4)*AVERAGEIFS('all sales summary'!$I$2:$I$2047,'all sales summary'!$A$2:$A$2047,$A7,'all sales summary'!$B$2:$B$2047,AH$4))/((AVERAGEIFS('overall city offline'!$I$2:$I$2047,'overall city offline'!$A$2:$A$2047,$A7,'overall city offline'!$B$2:$B$2047,AH$4)*(1-AVERAGEIFS('all sales summary'!$I$2:$I$2047,'all sales summary'!$A$2:$A$2047,$A7,'all sales summary'!$B$2:$B$2047,AH$4)))+(AVERAGEIFS('city centre offline'!$I$2:$I$2047,'city centre offline'!$A$2:$A$2047,$A7,'city centre offline'!$B$2:$B$2047,AH$4)*AVERAGEIFS('all sales summary'!$I$2:$I$2047,'all sales summary'!$A$2:$A$2047,$A7,'all sales summary'!$B$2:$B$2047,AH$4)))</f>
        <v>0.29883012916310137</v>
      </c>
    </row>
    <row r="8" spans="1:34" x14ac:dyDescent="0.3">
      <c r="A8" t="s">
        <v>10</v>
      </c>
      <c r="B8" s="60">
        <f>(AVERAGEIFS('city centre offline'!I5:I2050,'city centre offline'!$A$2:$A$2047,$A8,'city centre offline'!$B$2:$B$2047,B$4)*AVERAGEIFS('all sales summary'!$I$2:$I$2047,'all sales summary'!$A$2:$A$2047,$A8,'all sales summary'!B5:B2050,B$4))/((AVERAGEIFS('overall city offline'!I5:I2050,'overall city offline'!$A$2:$A$2047,$A8,'overall city offline'!$B$2:$B$2047,B$4)*(1-AVERAGEIFS('all sales summary'!$I$2:$I$2047,'all sales summary'!$A$2:$A$2047,$A8,'all sales summary'!B5:B2050,B$4)))+(AVERAGEIFS('city centre offline'!I5:I2050,'city centre offline'!$A$2:$A$2047,$A8,'city centre offline'!$B$2:$B$2047,B$4)*AVERAGEIFS('all sales summary'!$I$2:$I$2047,'all sales summary'!$A$2:$A$2047,$A8,'all sales summary'!B5:B2050,B$4)))</f>
        <v>0.2258197344923483</v>
      </c>
      <c r="C8" s="60">
        <f>(AVERAGEIFS('city centre offline'!$I$2:$I$2047,'city centre offline'!$A$2:$A$2047,$A8,'city centre offline'!$B$2:$B$2047,C$4)*AVERAGEIFS('all sales summary'!$I$2:$I$2047,'all sales summary'!$A$2:$A$2047,$A8,'all sales summary'!$B$2:$B$2047,C$4))/((AVERAGEIFS('overall city offline'!$I$2:$I$2047,'overall city offline'!$A$2:$A$2047,$A8,'overall city offline'!$B$2:$B$2047,C$4)*(1-AVERAGEIFS('all sales summary'!$I$2:$I$2047,'all sales summary'!$A$2:$A$2047,$A8,'all sales summary'!$B$2:$B$2047,C$4)))+(AVERAGEIFS('city centre offline'!$I$2:$I$2047,'city centre offline'!$A$2:$A$2047,$A8,'city centre offline'!$B$2:$B$2047,C$4)*AVERAGEIFS('all sales summary'!$I$2:$I$2047,'all sales summary'!$A$2:$A$2047,$A8,'all sales summary'!$B$2:$B$2047,C$4)))</f>
        <v>0.24691936542178264</v>
      </c>
      <c r="D8" s="60">
        <f>(AVERAGEIFS('city centre offline'!$I$2:$I$2047,'city centre offline'!$A$2:$A$2047,$A8,'city centre offline'!$B$2:$B$2047,D$4)*AVERAGEIFS('all sales summary'!$I$2:$I$2047,'all sales summary'!$A$2:$A$2047,$A8,'all sales summary'!$B$2:$B$2047,D$4))/((AVERAGEIFS('overall city offline'!$I$2:$I$2047,'overall city offline'!$A$2:$A$2047,$A8,'overall city offline'!$B$2:$B$2047,D$4)*(1-AVERAGEIFS('all sales summary'!$I$2:$I$2047,'all sales summary'!$A$2:$A$2047,$A8,'all sales summary'!$B$2:$B$2047,D$4)))+(AVERAGEIFS('city centre offline'!$I$2:$I$2047,'city centre offline'!$A$2:$A$2047,$A8,'city centre offline'!$B$2:$B$2047,D$4)*AVERAGEIFS('all sales summary'!$I$2:$I$2047,'all sales summary'!$A$2:$A$2047,$A8,'all sales summary'!$B$2:$B$2047,D$4)))</f>
        <v>0.26611810394706459</v>
      </c>
      <c r="E8" s="60">
        <f>(AVERAGEIFS('city centre offline'!$I$2:$I$2047,'city centre offline'!$A$2:$A$2047,$A8,'city centre offline'!$B$2:$B$2047,E$4)*AVERAGEIFS('all sales summary'!$I$2:$I$2047,'all sales summary'!$A$2:$A$2047,$A8,'all sales summary'!$B$2:$B$2047,E$4))/((AVERAGEIFS('overall city offline'!$I$2:$I$2047,'overall city offline'!$A$2:$A$2047,$A8,'overall city offline'!$B$2:$B$2047,E$4)*(1-AVERAGEIFS('all sales summary'!$I$2:$I$2047,'all sales summary'!$A$2:$A$2047,$A8,'all sales summary'!$B$2:$B$2047,E$4)))+(AVERAGEIFS('city centre offline'!$I$2:$I$2047,'city centre offline'!$A$2:$A$2047,$A8,'city centre offline'!$B$2:$B$2047,E$4)*AVERAGEIFS('all sales summary'!$I$2:$I$2047,'all sales summary'!$A$2:$A$2047,$A8,'all sales summary'!$B$2:$B$2047,E$4)))</f>
        <v>0.25062600190942802</v>
      </c>
      <c r="F8" s="60">
        <f>(AVERAGEIFS('city centre offline'!$I$2:$I$2047,'city centre offline'!$A$2:$A$2047,$A8,'city centre offline'!$B$2:$B$2047,F$4)*AVERAGEIFS('all sales summary'!$I$2:$I$2047,'all sales summary'!$A$2:$A$2047,$A8,'all sales summary'!$B$2:$B$2047,F$4))/((AVERAGEIFS('overall city offline'!$I$2:$I$2047,'overall city offline'!$A$2:$A$2047,$A8,'overall city offline'!$B$2:$B$2047,F$4)*(1-AVERAGEIFS('all sales summary'!$I$2:$I$2047,'all sales summary'!$A$2:$A$2047,$A8,'all sales summary'!$B$2:$B$2047,F$4)))+(AVERAGEIFS('city centre offline'!$I$2:$I$2047,'city centre offline'!$A$2:$A$2047,$A8,'city centre offline'!$B$2:$B$2047,F$4)*AVERAGEIFS('all sales summary'!$I$2:$I$2047,'all sales summary'!$A$2:$A$2047,$A8,'all sales summary'!$B$2:$B$2047,F$4)))</f>
        <v>0.25174583793989314</v>
      </c>
      <c r="G8" s="60">
        <f>(AVERAGEIFS('city centre offline'!$I$2:$I$2047,'city centre offline'!$A$2:$A$2047,$A8,'city centre offline'!$B$2:$B$2047,G$4)*AVERAGEIFS('all sales summary'!$I$2:$I$2047,'all sales summary'!$A$2:$A$2047,$A8,'all sales summary'!$B$2:$B$2047,G$4))/((AVERAGEIFS('overall city offline'!$I$2:$I$2047,'overall city offline'!$A$2:$A$2047,$A8,'overall city offline'!$B$2:$B$2047,G$4)*(1-AVERAGEIFS('all sales summary'!$I$2:$I$2047,'all sales summary'!$A$2:$A$2047,$A8,'all sales summary'!$B$2:$B$2047,G$4)))+(AVERAGEIFS('city centre offline'!$I$2:$I$2047,'city centre offline'!$A$2:$A$2047,$A8,'city centre offline'!$B$2:$B$2047,G$4)*AVERAGEIFS('all sales summary'!$I$2:$I$2047,'all sales summary'!$A$2:$A$2047,$A8,'all sales summary'!$B$2:$B$2047,G$4)))</f>
        <v>0.26717885148847448</v>
      </c>
      <c r="H8" s="60">
        <f>(AVERAGEIFS('city centre offline'!$I$2:$I$2047,'city centre offline'!$A$2:$A$2047,$A8,'city centre offline'!$B$2:$B$2047,H$4)*AVERAGEIFS('all sales summary'!$I$2:$I$2047,'all sales summary'!$A$2:$A$2047,$A8,'all sales summary'!$B$2:$B$2047,H$4))/((AVERAGEIFS('overall city offline'!$I$2:$I$2047,'overall city offline'!$A$2:$A$2047,$A8,'overall city offline'!$B$2:$B$2047,H$4)*(1-AVERAGEIFS('all sales summary'!$I$2:$I$2047,'all sales summary'!$A$2:$A$2047,$A8,'all sales summary'!$B$2:$B$2047,H$4)))+(AVERAGEIFS('city centre offline'!$I$2:$I$2047,'city centre offline'!$A$2:$A$2047,$A8,'city centre offline'!$B$2:$B$2047,H$4)*AVERAGEIFS('all sales summary'!$I$2:$I$2047,'all sales summary'!$A$2:$A$2047,$A8,'all sales summary'!$B$2:$B$2047,H$4)))</f>
        <v>0.25473905457372448</v>
      </c>
      <c r="I8" s="60">
        <f>(AVERAGEIFS('city centre offline'!$I$2:$I$2047,'city centre offline'!$A$2:$A$2047,$A8,'city centre offline'!$B$2:$B$2047,I$4)*AVERAGEIFS('all sales summary'!$I$2:$I$2047,'all sales summary'!$A$2:$A$2047,$A8,'all sales summary'!$B$2:$B$2047,I$4))/((AVERAGEIFS('overall city offline'!$I$2:$I$2047,'overall city offline'!$A$2:$A$2047,$A8,'overall city offline'!$B$2:$B$2047,I$4)*(1-AVERAGEIFS('all sales summary'!$I$2:$I$2047,'all sales summary'!$A$2:$A$2047,$A8,'all sales summary'!$B$2:$B$2047,I$4)))+(AVERAGEIFS('city centre offline'!$I$2:$I$2047,'city centre offline'!$A$2:$A$2047,$A8,'city centre offline'!$B$2:$B$2047,I$4)*AVERAGEIFS('all sales summary'!$I$2:$I$2047,'all sales summary'!$A$2:$A$2047,$A8,'all sales summary'!$B$2:$B$2047,I$4)))</f>
        <v>0.24140482517307191</v>
      </c>
      <c r="J8" s="60">
        <f>(AVERAGEIFS('city centre offline'!$I$2:$I$2047,'city centre offline'!$A$2:$A$2047,$A8,'city centre offline'!$B$2:$B$2047,J$4)*AVERAGEIFS('all sales summary'!$I$2:$I$2047,'all sales summary'!$A$2:$A$2047,$A8,'all sales summary'!$B$2:$B$2047,J$4))/((AVERAGEIFS('overall city offline'!$I$2:$I$2047,'overall city offline'!$A$2:$A$2047,$A8,'overall city offline'!$B$2:$B$2047,J$4)*(1-AVERAGEIFS('all sales summary'!$I$2:$I$2047,'all sales summary'!$A$2:$A$2047,$A8,'all sales summary'!$B$2:$B$2047,J$4)))+(AVERAGEIFS('city centre offline'!$I$2:$I$2047,'city centre offline'!$A$2:$A$2047,$A8,'city centre offline'!$B$2:$B$2047,J$4)*AVERAGEIFS('all sales summary'!$I$2:$I$2047,'all sales summary'!$A$2:$A$2047,$A8,'all sales summary'!$B$2:$B$2047,J$4)))</f>
        <v>0.25256166598000873</v>
      </c>
      <c r="K8" s="60">
        <f>(AVERAGEIFS('city centre offline'!$I$2:$I$2047,'city centre offline'!$A$2:$A$2047,$A8,'city centre offline'!$B$2:$B$2047,K$4)*AVERAGEIFS('all sales summary'!$I$2:$I$2047,'all sales summary'!$A$2:$A$2047,$A8,'all sales summary'!$B$2:$B$2047,K$4))/((AVERAGEIFS('overall city offline'!$I$2:$I$2047,'overall city offline'!$A$2:$A$2047,$A8,'overall city offline'!$B$2:$B$2047,K$4)*(1-AVERAGEIFS('all sales summary'!$I$2:$I$2047,'all sales summary'!$A$2:$A$2047,$A8,'all sales summary'!$B$2:$B$2047,K$4)))+(AVERAGEIFS('city centre offline'!$I$2:$I$2047,'city centre offline'!$A$2:$A$2047,$A8,'city centre offline'!$B$2:$B$2047,K$4)*AVERAGEIFS('all sales summary'!$I$2:$I$2047,'all sales summary'!$A$2:$A$2047,$A8,'all sales summary'!$B$2:$B$2047,K$4)))</f>
        <v>0.26010354189417006</v>
      </c>
      <c r="L8" s="60">
        <f>(AVERAGEIFS('city centre offline'!$I$2:$I$2047,'city centre offline'!$A$2:$A$2047,$A8,'city centre offline'!$B$2:$B$2047,L$4)*AVERAGEIFS('all sales summary'!$I$2:$I$2047,'all sales summary'!$A$2:$A$2047,$A8,'all sales summary'!$B$2:$B$2047,L$4))/((AVERAGEIFS('overall city offline'!$I$2:$I$2047,'overall city offline'!$A$2:$A$2047,$A8,'overall city offline'!$B$2:$B$2047,L$4)*(1-AVERAGEIFS('all sales summary'!$I$2:$I$2047,'all sales summary'!$A$2:$A$2047,$A8,'all sales summary'!$B$2:$B$2047,L$4)))+(AVERAGEIFS('city centre offline'!$I$2:$I$2047,'city centre offline'!$A$2:$A$2047,$A8,'city centre offline'!$B$2:$B$2047,L$4)*AVERAGEIFS('all sales summary'!$I$2:$I$2047,'all sales summary'!$A$2:$A$2047,$A8,'all sales summary'!$B$2:$B$2047,L$4)))</f>
        <v>0.25946882543113481</v>
      </c>
      <c r="M8" s="60">
        <f>(AVERAGEIFS('city centre offline'!$I$2:$I$2047,'city centre offline'!$A$2:$A$2047,$A8,'city centre offline'!$B$2:$B$2047,M$4)*AVERAGEIFS('all sales summary'!$I$2:$I$2047,'all sales summary'!$A$2:$A$2047,$A8,'all sales summary'!$B$2:$B$2047,M$4))/((AVERAGEIFS('overall city offline'!$I$2:$I$2047,'overall city offline'!$A$2:$A$2047,$A8,'overall city offline'!$B$2:$B$2047,M$4)*(1-AVERAGEIFS('all sales summary'!$I$2:$I$2047,'all sales summary'!$A$2:$A$2047,$A8,'all sales summary'!$B$2:$B$2047,M$4)))+(AVERAGEIFS('city centre offline'!$I$2:$I$2047,'city centre offline'!$A$2:$A$2047,$A8,'city centre offline'!$B$2:$B$2047,M$4)*AVERAGEIFS('all sales summary'!$I$2:$I$2047,'all sales summary'!$A$2:$A$2047,$A8,'all sales summary'!$B$2:$B$2047,M$4)))</f>
        <v>0.28715920267050354</v>
      </c>
      <c r="N8" s="60">
        <f>(AVERAGEIFS('city centre offline'!$I$2:$I$2047,'city centre offline'!$A$2:$A$2047,$A8,'city centre offline'!$B$2:$B$2047,N$4)*AVERAGEIFS('all sales summary'!$I$2:$I$2047,'all sales summary'!$A$2:$A$2047,$A8,'all sales summary'!$B$2:$B$2047,N$4))/((AVERAGEIFS('overall city offline'!$I$2:$I$2047,'overall city offline'!$A$2:$A$2047,$A8,'overall city offline'!$B$2:$B$2047,N$4)*(1-AVERAGEIFS('all sales summary'!$I$2:$I$2047,'all sales summary'!$A$2:$A$2047,$A8,'all sales summary'!$B$2:$B$2047,N$4)))+(AVERAGEIFS('city centre offline'!$I$2:$I$2047,'city centre offline'!$A$2:$A$2047,$A8,'city centre offline'!$B$2:$B$2047,N$4)*AVERAGEIFS('all sales summary'!$I$2:$I$2047,'all sales summary'!$A$2:$A$2047,$A8,'all sales summary'!$B$2:$B$2047,N$4)))</f>
        <v>0.24289017302326046</v>
      </c>
      <c r="O8" s="60">
        <f>(AVERAGEIFS('city centre offline'!$I$2:$I$2047,'city centre offline'!$A$2:$A$2047,$A8,'city centre offline'!$B$2:$B$2047,O$4)*AVERAGEIFS('all sales summary'!$I$2:$I$2047,'all sales summary'!$A$2:$A$2047,$A8,'all sales summary'!$B$2:$B$2047,O$4))/((AVERAGEIFS('overall city offline'!$I$2:$I$2047,'overall city offline'!$A$2:$A$2047,$A8,'overall city offline'!$B$2:$B$2047,O$4)*(1-AVERAGEIFS('all sales summary'!$I$2:$I$2047,'all sales summary'!$A$2:$A$2047,$A8,'all sales summary'!$B$2:$B$2047,O$4)))+(AVERAGEIFS('city centre offline'!$I$2:$I$2047,'city centre offline'!$A$2:$A$2047,$A8,'city centre offline'!$B$2:$B$2047,O$4)*AVERAGEIFS('all sales summary'!$I$2:$I$2047,'all sales summary'!$A$2:$A$2047,$A8,'all sales summary'!$B$2:$B$2047,O$4)))</f>
        <v>0.25130215442026249</v>
      </c>
      <c r="P8" s="60">
        <f>(AVERAGEIFS('city centre offline'!$I$2:$I$2047,'city centre offline'!$A$2:$A$2047,$A8,'city centre offline'!$B$2:$B$2047,P$4)*AVERAGEIFS('all sales summary'!$I$2:$I$2047,'all sales summary'!$A$2:$A$2047,$A8,'all sales summary'!$B$2:$B$2047,P$4))/((AVERAGEIFS('overall city offline'!$I$2:$I$2047,'overall city offline'!$A$2:$A$2047,$A8,'overall city offline'!$B$2:$B$2047,P$4)*(1-AVERAGEIFS('all sales summary'!$I$2:$I$2047,'all sales summary'!$A$2:$A$2047,$A8,'all sales summary'!$B$2:$B$2047,P$4)))+(AVERAGEIFS('city centre offline'!$I$2:$I$2047,'city centre offline'!$A$2:$A$2047,$A8,'city centre offline'!$B$2:$B$2047,P$4)*AVERAGEIFS('all sales summary'!$I$2:$I$2047,'all sales summary'!$A$2:$A$2047,$A8,'all sales summary'!$B$2:$B$2047,P$4)))</f>
        <v>0.23070877245274185</v>
      </c>
      <c r="Q8" s="60">
        <f>(AVERAGEIFS('city centre offline'!$I$2:$I$2047,'city centre offline'!$A$2:$A$2047,$A8,'city centre offline'!$B$2:$B$2047,Q$4)*AVERAGEIFS('all sales summary'!$I$2:$I$2047,'all sales summary'!$A$2:$A$2047,$A8,'all sales summary'!$B$2:$B$2047,Q$4))/((AVERAGEIFS('overall city offline'!$I$2:$I$2047,'overall city offline'!$A$2:$A$2047,$A8,'overall city offline'!$B$2:$B$2047,Q$4)*(1-AVERAGEIFS('all sales summary'!$I$2:$I$2047,'all sales summary'!$A$2:$A$2047,$A8,'all sales summary'!$B$2:$B$2047,Q$4)))+(AVERAGEIFS('city centre offline'!$I$2:$I$2047,'city centre offline'!$A$2:$A$2047,$A8,'city centre offline'!$B$2:$B$2047,Q$4)*AVERAGEIFS('all sales summary'!$I$2:$I$2047,'all sales summary'!$A$2:$A$2047,$A8,'all sales summary'!$B$2:$B$2047,Q$4)))</f>
        <v>0</v>
      </c>
      <c r="R8" s="60">
        <f>(AVERAGEIFS('city centre offline'!$I$2:$I$2047,'city centre offline'!$A$2:$A$2047,$A8,'city centre offline'!$B$2:$B$2047,R$4)*AVERAGEIFS('all sales summary'!$I$2:$I$2047,'all sales summary'!$A$2:$A$2047,$A8,'all sales summary'!$B$2:$B$2047,R$4))/((AVERAGEIFS('overall city offline'!$I$2:$I$2047,'overall city offline'!$A$2:$A$2047,$A8,'overall city offline'!$B$2:$B$2047,R$4)*(1-AVERAGEIFS('all sales summary'!$I$2:$I$2047,'all sales summary'!$A$2:$A$2047,$A8,'all sales summary'!$B$2:$B$2047,R$4)))+(AVERAGEIFS('city centre offline'!$I$2:$I$2047,'city centre offline'!$A$2:$A$2047,$A8,'city centre offline'!$B$2:$B$2047,R$4)*AVERAGEIFS('all sales summary'!$I$2:$I$2047,'all sales summary'!$A$2:$A$2047,$A8,'all sales summary'!$B$2:$B$2047,R$4)))</f>
        <v>1.1052205312839255E-2</v>
      </c>
      <c r="S8" s="60">
        <f>(AVERAGEIFS('city centre offline'!$I$2:$I$2047,'city centre offline'!$A$2:$A$2047,$A8,'city centre offline'!$B$2:$B$2047,S$4)*AVERAGEIFS('all sales summary'!$I$2:$I$2047,'all sales summary'!$A$2:$A$2047,$A8,'all sales summary'!$B$2:$B$2047,S$4))/((AVERAGEIFS('overall city offline'!$I$2:$I$2047,'overall city offline'!$A$2:$A$2047,$A8,'overall city offline'!$B$2:$B$2047,S$4)*(1-AVERAGEIFS('all sales summary'!$I$2:$I$2047,'all sales summary'!$A$2:$A$2047,$A8,'all sales summary'!$B$2:$B$2047,S$4)))+(AVERAGEIFS('city centre offline'!$I$2:$I$2047,'city centre offline'!$A$2:$A$2047,$A8,'city centre offline'!$B$2:$B$2047,S$4)*AVERAGEIFS('all sales summary'!$I$2:$I$2047,'all sales summary'!$A$2:$A$2047,$A8,'all sales summary'!$B$2:$B$2047,S$4)))</f>
        <v>0.21982662254489482</v>
      </c>
      <c r="T8" s="60">
        <f>(AVERAGEIFS('city centre offline'!$I$2:$I$2047,'city centre offline'!$A$2:$A$2047,$A8,'city centre offline'!$B$2:$B$2047,T$4)*AVERAGEIFS('all sales summary'!$I$2:$I$2047,'all sales summary'!$A$2:$A$2047,$A8,'all sales summary'!$B$2:$B$2047,T$4))/((AVERAGEIFS('overall city offline'!$I$2:$I$2047,'overall city offline'!$A$2:$A$2047,$A8,'overall city offline'!$B$2:$B$2047,T$4)*(1-AVERAGEIFS('all sales summary'!$I$2:$I$2047,'all sales summary'!$A$2:$A$2047,$A8,'all sales summary'!$B$2:$B$2047,T$4)))+(AVERAGEIFS('city centre offline'!$I$2:$I$2047,'city centre offline'!$A$2:$A$2047,$A8,'city centre offline'!$B$2:$B$2047,T$4)*AVERAGEIFS('all sales summary'!$I$2:$I$2047,'all sales summary'!$A$2:$A$2047,$A8,'all sales summary'!$B$2:$B$2047,T$4)))</f>
        <v>0.24148776974002403</v>
      </c>
      <c r="U8" s="60">
        <f>(AVERAGEIFS('city centre offline'!$I$2:$I$2047,'city centre offline'!$A$2:$A$2047,$A8,'city centre offline'!$B$2:$B$2047,U$4)*AVERAGEIFS('all sales summary'!$I$2:$I$2047,'all sales summary'!$A$2:$A$2047,$A8,'all sales summary'!$B$2:$B$2047,U$4))/((AVERAGEIFS('overall city offline'!$I$2:$I$2047,'overall city offline'!$A$2:$A$2047,$A8,'overall city offline'!$B$2:$B$2047,U$4)*(1-AVERAGEIFS('all sales summary'!$I$2:$I$2047,'all sales summary'!$A$2:$A$2047,$A8,'all sales summary'!$B$2:$B$2047,U$4)))+(AVERAGEIFS('city centre offline'!$I$2:$I$2047,'city centre offline'!$A$2:$A$2047,$A8,'city centre offline'!$B$2:$B$2047,U$4)*AVERAGEIFS('all sales summary'!$I$2:$I$2047,'all sales summary'!$A$2:$A$2047,$A8,'all sales summary'!$B$2:$B$2047,U$4)))</f>
        <v>0.23734742846536042</v>
      </c>
      <c r="V8" s="60">
        <f>(AVERAGEIFS('city centre offline'!$I$2:$I$2047,'city centre offline'!$A$2:$A$2047,$A8,'city centre offline'!$B$2:$B$2047,V$4)*AVERAGEIFS('all sales summary'!$I$2:$I$2047,'all sales summary'!$A$2:$A$2047,$A8,'all sales summary'!$B$2:$B$2047,V$4))/((AVERAGEIFS('overall city offline'!$I$2:$I$2047,'overall city offline'!$A$2:$A$2047,$A8,'overall city offline'!$B$2:$B$2047,V$4)*(1-AVERAGEIFS('all sales summary'!$I$2:$I$2047,'all sales summary'!$A$2:$A$2047,$A8,'all sales summary'!$B$2:$B$2047,V$4)))+(AVERAGEIFS('city centre offline'!$I$2:$I$2047,'city centre offline'!$A$2:$A$2047,$A8,'city centre offline'!$B$2:$B$2047,V$4)*AVERAGEIFS('all sales summary'!$I$2:$I$2047,'all sales summary'!$A$2:$A$2047,$A8,'all sales summary'!$B$2:$B$2047,V$4)))</f>
        <v>0.25103113250457149</v>
      </c>
      <c r="W8" s="60">
        <f>(AVERAGEIFS('city centre offline'!$I$2:$I$2047,'city centre offline'!$A$2:$A$2047,$A8,'city centre offline'!$B$2:$B$2047,W$4)*AVERAGEIFS('all sales summary'!$I$2:$I$2047,'all sales summary'!$A$2:$A$2047,$A8,'all sales summary'!$B$2:$B$2047,W$4))/((AVERAGEIFS('overall city offline'!$I$2:$I$2047,'overall city offline'!$A$2:$A$2047,$A8,'overall city offline'!$B$2:$B$2047,W$4)*(1-AVERAGEIFS('all sales summary'!$I$2:$I$2047,'all sales summary'!$A$2:$A$2047,$A8,'all sales summary'!$B$2:$B$2047,W$4)))+(AVERAGEIFS('city centre offline'!$I$2:$I$2047,'city centre offline'!$A$2:$A$2047,$A8,'city centre offline'!$B$2:$B$2047,W$4)*AVERAGEIFS('all sales summary'!$I$2:$I$2047,'all sales summary'!$A$2:$A$2047,$A8,'all sales summary'!$B$2:$B$2047,W$4)))</f>
        <v>0.25033202488826006</v>
      </c>
      <c r="X8" s="60">
        <f>(AVERAGEIFS('city centre offline'!$I$2:$I$2047,'city centre offline'!$A$2:$A$2047,$A8,'city centre offline'!$B$2:$B$2047,X$4)*AVERAGEIFS('all sales summary'!$I$2:$I$2047,'all sales summary'!$A$2:$A$2047,$A8,'all sales summary'!$B$2:$B$2047,X$4))/((AVERAGEIFS('overall city offline'!$I$2:$I$2047,'overall city offline'!$A$2:$A$2047,$A8,'overall city offline'!$B$2:$B$2047,X$4)*(1-AVERAGEIFS('all sales summary'!$I$2:$I$2047,'all sales summary'!$A$2:$A$2047,$A8,'all sales summary'!$B$2:$B$2047,X$4)))+(AVERAGEIFS('city centre offline'!$I$2:$I$2047,'city centre offline'!$A$2:$A$2047,$A8,'city centre offline'!$B$2:$B$2047,X$4)*AVERAGEIFS('all sales summary'!$I$2:$I$2047,'all sales summary'!$A$2:$A$2047,$A8,'all sales summary'!$B$2:$B$2047,X$4)))</f>
        <v>0.21430650202305548</v>
      </c>
      <c r="Y8" s="60">
        <f>(AVERAGEIFS('city centre offline'!$I$2:$I$2047,'city centre offline'!$A$2:$A$2047,$A8,'city centre offline'!$B$2:$B$2047,Y$4)*AVERAGEIFS('all sales summary'!$I$2:$I$2047,'all sales summary'!$A$2:$A$2047,$A8,'all sales summary'!$B$2:$B$2047,Y$4))/((AVERAGEIFS('overall city offline'!$I$2:$I$2047,'overall city offline'!$A$2:$A$2047,$A8,'overall city offline'!$B$2:$B$2047,Y$4)*(1-AVERAGEIFS('all sales summary'!$I$2:$I$2047,'all sales summary'!$A$2:$A$2047,$A8,'all sales summary'!$B$2:$B$2047,Y$4)))+(AVERAGEIFS('city centre offline'!$I$2:$I$2047,'city centre offline'!$A$2:$A$2047,$A8,'city centre offline'!$B$2:$B$2047,Y$4)*AVERAGEIFS('all sales summary'!$I$2:$I$2047,'all sales summary'!$A$2:$A$2047,$A8,'all sales summary'!$B$2:$B$2047,Y$4)))</f>
        <v>0.26488581975749409</v>
      </c>
      <c r="Z8" s="60">
        <f>(AVERAGEIFS('city centre offline'!$I$2:$I$2047,'city centre offline'!$A$2:$A$2047,$A8,'city centre offline'!$B$2:$B$2047,Z$4)*AVERAGEIFS('all sales summary'!$I$2:$I$2047,'all sales summary'!$A$2:$A$2047,$A8,'all sales summary'!$B$2:$B$2047,Z$4))/((AVERAGEIFS('overall city offline'!$I$2:$I$2047,'overall city offline'!$A$2:$A$2047,$A8,'overall city offline'!$B$2:$B$2047,Z$4)*(1-AVERAGEIFS('all sales summary'!$I$2:$I$2047,'all sales summary'!$A$2:$A$2047,$A8,'all sales summary'!$B$2:$B$2047,Z$4)))+(AVERAGEIFS('city centre offline'!$I$2:$I$2047,'city centre offline'!$A$2:$A$2047,$A8,'city centre offline'!$B$2:$B$2047,Z$4)*AVERAGEIFS('all sales summary'!$I$2:$I$2047,'all sales summary'!$A$2:$A$2047,$A8,'all sales summary'!$B$2:$B$2047,Z$4)))</f>
        <v>1.708688656305879E-2</v>
      </c>
      <c r="AA8" s="60">
        <f>(AVERAGEIFS('city centre offline'!$I$2:$I$2047,'city centre offline'!$A$2:$A$2047,$A8,'city centre offline'!$B$2:$B$2047,AA$4)*AVERAGEIFS('all sales summary'!$I$2:$I$2047,'all sales summary'!$A$2:$A$2047,$A8,'all sales summary'!$B$2:$B$2047,AA$4))/((AVERAGEIFS('overall city offline'!$I$2:$I$2047,'overall city offline'!$A$2:$A$2047,$A8,'overall city offline'!$B$2:$B$2047,AA$4)*(1-AVERAGEIFS('all sales summary'!$I$2:$I$2047,'all sales summary'!$A$2:$A$2047,$A8,'all sales summary'!$B$2:$B$2047,AA$4)))+(AVERAGEIFS('city centre offline'!$I$2:$I$2047,'city centre offline'!$A$2:$A$2047,$A8,'city centre offline'!$B$2:$B$2047,AA$4)*AVERAGEIFS('all sales summary'!$I$2:$I$2047,'all sales summary'!$A$2:$A$2047,$A8,'all sales summary'!$B$2:$B$2047,AA$4)))</f>
        <v>4.1283284819936067E-2</v>
      </c>
      <c r="AB8" s="60">
        <f>(AVERAGEIFS('city centre offline'!$I$2:$I$2047,'city centre offline'!$A$2:$A$2047,$A8,'city centre offline'!$B$2:$B$2047,AB$4)*AVERAGEIFS('all sales summary'!$I$2:$I$2047,'all sales summary'!$A$2:$A$2047,$A8,'all sales summary'!$B$2:$B$2047,AB$4))/((AVERAGEIFS('overall city offline'!$I$2:$I$2047,'overall city offline'!$A$2:$A$2047,$A8,'overall city offline'!$B$2:$B$2047,AB$4)*(1-AVERAGEIFS('all sales summary'!$I$2:$I$2047,'all sales summary'!$A$2:$A$2047,$A8,'all sales summary'!$B$2:$B$2047,AB$4)))+(AVERAGEIFS('city centre offline'!$I$2:$I$2047,'city centre offline'!$A$2:$A$2047,$A8,'city centre offline'!$B$2:$B$2047,AB$4)*AVERAGEIFS('all sales summary'!$I$2:$I$2047,'all sales summary'!$A$2:$A$2047,$A8,'all sales summary'!$B$2:$B$2047,AB$4)))</f>
        <v>8.5703112891186553E-2</v>
      </c>
      <c r="AC8" s="60">
        <f>(AVERAGEIFS('city centre offline'!$I$2:$I$2047,'city centre offline'!$A$2:$A$2047,$A8,'city centre offline'!$B$2:$B$2047,AC$4)*AVERAGEIFS('all sales summary'!$I$2:$I$2047,'all sales summary'!$A$2:$A$2047,$A8,'all sales summary'!$B$2:$B$2047,AC$4))/((AVERAGEIFS('overall city offline'!$I$2:$I$2047,'overall city offline'!$A$2:$A$2047,$A8,'overall city offline'!$B$2:$B$2047,AC$4)*(1-AVERAGEIFS('all sales summary'!$I$2:$I$2047,'all sales summary'!$A$2:$A$2047,$A8,'all sales summary'!$B$2:$B$2047,AC$4)))+(AVERAGEIFS('city centre offline'!$I$2:$I$2047,'city centre offline'!$A$2:$A$2047,$A8,'city centre offline'!$B$2:$B$2047,AC$4)*AVERAGEIFS('all sales summary'!$I$2:$I$2047,'all sales summary'!$A$2:$A$2047,$A8,'all sales summary'!$B$2:$B$2047,AC$4)))</f>
        <v>0.25594896150704205</v>
      </c>
      <c r="AD8" s="60">
        <f>(AVERAGEIFS('city centre offline'!$I$2:$I$2047,'city centre offline'!$A$2:$A$2047,$A8,'city centre offline'!$B$2:$B$2047,AD$4)*AVERAGEIFS('all sales summary'!$I$2:$I$2047,'all sales summary'!$A$2:$A$2047,$A8,'all sales summary'!$B$2:$B$2047,AD$4))/((AVERAGEIFS('overall city offline'!$I$2:$I$2047,'overall city offline'!$A$2:$A$2047,$A8,'overall city offline'!$B$2:$B$2047,AD$4)*(1-AVERAGEIFS('all sales summary'!$I$2:$I$2047,'all sales summary'!$A$2:$A$2047,$A8,'all sales summary'!$B$2:$B$2047,AD$4)))+(AVERAGEIFS('city centre offline'!$I$2:$I$2047,'city centre offline'!$A$2:$A$2047,$A8,'city centre offline'!$B$2:$B$2047,AD$4)*AVERAGEIFS('all sales summary'!$I$2:$I$2047,'all sales summary'!$A$2:$A$2047,$A8,'all sales summary'!$B$2:$B$2047,AD$4)))</f>
        <v>0.2524298570046562</v>
      </c>
      <c r="AE8" s="60">
        <f>(AVERAGEIFS('city centre offline'!$I$2:$I$2047,'city centre offline'!$A$2:$A$2047,$A8,'city centre offline'!$B$2:$B$2047,AE$4)*AVERAGEIFS('all sales summary'!$I$2:$I$2047,'all sales summary'!$A$2:$A$2047,$A8,'all sales summary'!$B$2:$B$2047,AE$4))/((AVERAGEIFS('overall city offline'!$I$2:$I$2047,'overall city offline'!$A$2:$A$2047,$A8,'overall city offline'!$B$2:$B$2047,AE$4)*(1-AVERAGEIFS('all sales summary'!$I$2:$I$2047,'all sales summary'!$A$2:$A$2047,$A8,'all sales summary'!$B$2:$B$2047,AE$4)))+(AVERAGEIFS('city centre offline'!$I$2:$I$2047,'city centre offline'!$A$2:$A$2047,$A8,'city centre offline'!$B$2:$B$2047,AE$4)*AVERAGEIFS('all sales summary'!$I$2:$I$2047,'all sales summary'!$A$2:$A$2047,$A8,'all sales summary'!$B$2:$B$2047,AE$4)))</f>
        <v>0.25017090894003613</v>
      </c>
      <c r="AF8" s="60">
        <f>(AVERAGEIFS('city centre offline'!$I$2:$I$2047,'city centre offline'!$A$2:$A$2047,$A8,'city centre offline'!$B$2:$B$2047,AF$4)*AVERAGEIFS('all sales summary'!$I$2:$I$2047,'all sales summary'!$A$2:$A$2047,$A8,'all sales summary'!$B$2:$B$2047,AF$4))/((AVERAGEIFS('overall city offline'!$I$2:$I$2047,'overall city offline'!$A$2:$A$2047,$A8,'overall city offline'!$B$2:$B$2047,AF$4)*(1-AVERAGEIFS('all sales summary'!$I$2:$I$2047,'all sales summary'!$A$2:$A$2047,$A8,'all sales summary'!$B$2:$B$2047,AF$4)))+(AVERAGEIFS('city centre offline'!$I$2:$I$2047,'city centre offline'!$A$2:$A$2047,$A8,'city centre offline'!$B$2:$B$2047,AF$4)*AVERAGEIFS('all sales summary'!$I$2:$I$2047,'all sales summary'!$A$2:$A$2047,$A8,'all sales summary'!$B$2:$B$2047,AF$4)))</f>
        <v>0.24136275163816148</v>
      </c>
      <c r="AG8" s="60">
        <f>(AVERAGEIFS('city centre offline'!$I$2:$I$2047,'city centre offline'!$A$2:$A$2047,$A8,'city centre offline'!$B$2:$B$2047,AG$4)*AVERAGEIFS('all sales summary'!$I$2:$I$2047,'all sales summary'!$A$2:$A$2047,$A8,'all sales summary'!$B$2:$B$2047,AG$4))/((AVERAGEIFS('overall city offline'!$I$2:$I$2047,'overall city offline'!$A$2:$A$2047,$A8,'overall city offline'!$B$2:$B$2047,AG$4)*(1-AVERAGEIFS('all sales summary'!$I$2:$I$2047,'all sales summary'!$A$2:$A$2047,$A8,'all sales summary'!$B$2:$B$2047,AG$4)))+(AVERAGEIFS('city centre offline'!$I$2:$I$2047,'city centre offline'!$A$2:$A$2047,$A8,'city centre offline'!$B$2:$B$2047,AG$4)*AVERAGEIFS('all sales summary'!$I$2:$I$2047,'all sales summary'!$A$2:$A$2047,$A8,'all sales summary'!$B$2:$B$2047,AG$4)))</f>
        <v>0.23072370136236958</v>
      </c>
      <c r="AH8" s="60">
        <f>(AVERAGEIFS('city centre offline'!$I$2:$I$2047,'city centre offline'!$A$2:$A$2047,$A8,'city centre offline'!$B$2:$B$2047,AH$4)*AVERAGEIFS('all sales summary'!$I$2:$I$2047,'all sales summary'!$A$2:$A$2047,$A8,'all sales summary'!$B$2:$B$2047,AH$4))/((AVERAGEIFS('overall city offline'!$I$2:$I$2047,'overall city offline'!$A$2:$A$2047,$A8,'overall city offline'!$B$2:$B$2047,AH$4)*(1-AVERAGEIFS('all sales summary'!$I$2:$I$2047,'all sales summary'!$A$2:$A$2047,$A8,'all sales summary'!$B$2:$B$2047,AH$4)))+(AVERAGEIFS('city centre offline'!$I$2:$I$2047,'city centre offline'!$A$2:$A$2047,$A8,'city centre offline'!$B$2:$B$2047,AH$4)*AVERAGEIFS('all sales summary'!$I$2:$I$2047,'all sales summary'!$A$2:$A$2047,$A8,'all sales summary'!$B$2:$B$2047,AH$4)))</f>
        <v>0.23058261846244943</v>
      </c>
    </row>
    <row r="9" spans="1:34" x14ac:dyDescent="0.3">
      <c r="A9" t="s">
        <v>11</v>
      </c>
      <c r="B9" s="60">
        <f>(AVERAGEIFS('city centre offline'!I6:I2051,'city centre offline'!$A$2:$A$2047,$A9,'city centre offline'!$B$2:$B$2047,B$4)*AVERAGEIFS('all sales summary'!$I$2:$I$2047,'all sales summary'!$A$2:$A$2047,$A9,'all sales summary'!B6:B2051,B$4))/((AVERAGEIFS('overall city offline'!I6:I2051,'overall city offline'!$A$2:$A$2047,$A9,'overall city offline'!$B$2:$B$2047,B$4)*(1-AVERAGEIFS('all sales summary'!$I$2:$I$2047,'all sales summary'!$A$2:$A$2047,$A9,'all sales summary'!B6:B2051,B$4)))+(AVERAGEIFS('city centre offline'!I6:I2051,'city centre offline'!$A$2:$A$2047,$A9,'city centre offline'!$B$2:$B$2047,B$4)*AVERAGEIFS('all sales summary'!$I$2:$I$2047,'all sales summary'!$A$2:$A$2047,$A9,'all sales summary'!B6:B2051,B$4)))</f>
        <v>0.22094537064422834</v>
      </c>
      <c r="C9" s="60">
        <f>(AVERAGEIFS('city centre offline'!$I$2:$I$2047,'city centre offline'!$A$2:$A$2047,$A9,'city centre offline'!$B$2:$B$2047,C$4)*AVERAGEIFS('all sales summary'!$I$2:$I$2047,'all sales summary'!$A$2:$A$2047,$A9,'all sales summary'!$B$2:$B$2047,C$4))/((AVERAGEIFS('overall city offline'!$I$2:$I$2047,'overall city offline'!$A$2:$A$2047,$A9,'overall city offline'!$B$2:$B$2047,C$4)*(1-AVERAGEIFS('all sales summary'!$I$2:$I$2047,'all sales summary'!$A$2:$A$2047,$A9,'all sales summary'!$B$2:$B$2047,C$4)))+(AVERAGEIFS('city centre offline'!$I$2:$I$2047,'city centre offline'!$A$2:$A$2047,$A9,'city centre offline'!$B$2:$B$2047,C$4)*AVERAGEIFS('all sales summary'!$I$2:$I$2047,'all sales summary'!$A$2:$A$2047,$A9,'all sales summary'!$B$2:$B$2047,C$4)))</f>
        <v>0.25205469841531897</v>
      </c>
      <c r="D9" s="60">
        <f>(AVERAGEIFS('city centre offline'!$I$2:$I$2047,'city centre offline'!$A$2:$A$2047,$A9,'city centre offline'!$B$2:$B$2047,D$4)*AVERAGEIFS('all sales summary'!$I$2:$I$2047,'all sales summary'!$A$2:$A$2047,$A9,'all sales summary'!$B$2:$B$2047,D$4))/((AVERAGEIFS('overall city offline'!$I$2:$I$2047,'overall city offline'!$A$2:$A$2047,$A9,'overall city offline'!$B$2:$B$2047,D$4)*(1-AVERAGEIFS('all sales summary'!$I$2:$I$2047,'all sales summary'!$A$2:$A$2047,$A9,'all sales summary'!$B$2:$B$2047,D$4)))+(AVERAGEIFS('city centre offline'!$I$2:$I$2047,'city centre offline'!$A$2:$A$2047,$A9,'city centre offline'!$B$2:$B$2047,D$4)*AVERAGEIFS('all sales summary'!$I$2:$I$2047,'all sales summary'!$A$2:$A$2047,$A9,'all sales summary'!$B$2:$B$2047,D$4)))</f>
        <v>0.26139589809497049</v>
      </c>
      <c r="E9" s="60">
        <f>(AVERAGEIFS('city centre offline'!$I$2:$I$2047,'city centre offline'!$A$2:$A$2047,$A9,'city centre offline'!$B$2:$B$2047,E$4)*AVERAGEIFS('all sales summary'!$I$2:$I$2047,'all sales summary'!$A$2:$A$2047,$A9,'all sales summary'!$B$2:$B$2047,E$4))/((AVERAGEIFS('overall city offline'!$I$2:$I$2047,'overall city offline'!$A$2:$A$2047,$A9,'overall city offline'!$B$2:$B$2047,E$4)*(1-AVERAGEIFS('all sales summary'!$I$2:$I$2047,'all sales summary'!$A$2:$A$2047,$A9,'all sales summary'!$B$2:$B$2047,E$4)))+(AVERAGEIFS('city centre offline'!$I$2:$I$2047,'city centre offline'!$A$2:$A$2047,$A9,'city centre offline'!$B$2:$B$2047,E$4)*AVERAGEIFS('all sales summary'!$I$2:$I$2047,'all sales summary'!$A$2:$A$2047,$A9,'all sales summary'!$B$2:$B$2047,E$4)))</f>
        <v>0.26000026424083794</v>
      </c>
      <c r="F9" s="60">
        <f>(AVERAGEIFS('city centre offline'!$I$2:$I$2047,'city centre offline'!$A$2:$A$2047,$A9,'city centre offline'!$B$2:$B$2047,F$4)*AVERAGEIFS('all sales summary'!$I$2:$I$2047,'all sales summary'!$A$2:$A$2047,$A9,'all sales summary'!$B$2:$B$2047,F$4))/((AVERAGEIFS('overall city offline'!$I$2:$I$2047,'overall city offline'!$A$2:$A$2047,$A9,'overall city offline'!$B$2:$B$2047,F$4)*(1-AVERAGEIFS('all sales summary'!$I$2:$I$2047,'all sales summary'!$A$2:$A$2047,$A9,'all sales summary'!$B$2:$B$2047,F$4)))+(AVERAGEIFS('city centre offline'!$I$2:$I$2047,'city centre offline'!$A$2:$A$2047,$A9,'city centre offline'!$B$2:$B$2047,F$4)*AVERAGEIFS('all sales summary'!$I$2:$I$2047,'all sales summary'!$A$2:$A$2047,$A9,'all sales summary'!$B$2:$B$2047,F$4)))</f>
        <v>0.260904925229624</v>
      </c>
      <c r="G9" s="60">
        <f>(AVERAGEIFS('city centre offline'!$I$2:$I$2047,'city centre offline'!$A$2:$A$2047,$A9,'city centre offline'!$B$2:$B$2047,G$4)*AVERAGEIFS('all sales summary'!$I$2:$I$2047,'all sales summary'!$A$2:$A$2047,$A9,'all sales summary'!$B$2:$B$2047,G$4))/((AVERAGEIFS('overall city offline'!$I$2:$I$2047,'overall city offline'!$A$2:$A$2047,$A9,'overall city offline'!$B$2:$B$2047,G$4)*(1-AVERAGEIFS('all sales summary'!$I$2:$I$2047,'all sales summary'!$A$2:$A$2047,$A9,'all sales summary'!$B$2:$B$2047,G$4)))+(AVERAGEIFS('city centre offline'!$I$2:$I$2047,'city centre offline'!$A$2:$A$2047,$A9,'city centre offline'!$B$2:$B$2047,G$4)*AVERAGEIFS('all sales summary'!$I$2:$I$2047,'all sales summary'!$A$2:$A$2047,$A9,'all sales summary'!$B$2:$B$2047,G$4)))</f>
        <v>0.26267995744312911</v>
      </c>
      <c r="H9" s="60">
        <f>(AVERAGEIFS('city centre offline'!$I$2:$I$2047,'city centre offline'!$A$2:$A$2047,$A9,'city centre offline'!$B$2:$B$2047,H$4)*AVERAGEIFS('all sales summary'!$I$2:$I$2047,'all sales summary'!$A$2:$A$2047,$A9,'all sales summary'!$B$2:$B$2047,H$4))/((AVERAGEIFS('overall city offline'!$I$2:$I$2047,'overall city offline'!$A$2:$A$2047,$A9,'overall city offline'!$B$2:$B$2047,H$4)*(1-AVERAGEIFS('all sales summary'!$I$2:$I$2047,'all sales summary'!$A$2:$A$2047,$A9,'all sales summary'!$B$2:$B$2047,H$4)))+(AVERAGEIFS('city centre offline'!$I$2:$I$2047,'city centre offline'!$A$2:$A$2047,$A9,'city centre offline'!$B$2:$B$2047,H$4)*AVERAGEIFS('all sales summary'!$I$2:$I$2047,'all sales summary'!$A$2:$A$2047,$A9,'all sales summary'!$B$2:$B$2047,H$4)))</f>
        <v>0.26886547914312187</v>
      </c>
      <c r="I9" s="60">
        <f>(AVERAGEIFS('city centre offline'!$I$2:$I$2047,'city centre offline'!$A$2:$A$2047,$A9,'city centre offline'!$B$2:$B$2047,I$4)*AVERAGEIFS('all sales summary'!$I$2:$I$2047,'all sales summary'!$A$2:$A$2047,$A9,'all sales summary'!$B$2:$B$2047,I$4))/((AVERAGEIFS('overall city offline'!$I$2:$I$2047,'overall city offline'!$A$2:$A$2047,$A9,'overall city offline'!$B$2:$B$2047,I$4)*(1-AVERAGEIFS('all sales summary'!$I$2:$I$2047,'all sales summary'!$A$2:$A$2047,$A9,'all sales summary'!$B$2:$B$2047,I$4)))+(AVERAGEIFS('city centre offline'!$I$2:$I$2047,'city centre offline'!$A$2:$A$2047,$A9,'city centre offline'!$B$2:$B$2047,I$4)*AVERAGEIFS('all sales summary'!$I$2:$I$2047,'all sales summary'!$A$2:$A$2047,$A9,'all sales summary'!$B$2:$B$2047,I$4)))</f>
        <v>0.27276788709750394</v>
      </c>
      <c r="J9" s="60">
        <f>(AVERAGEIFS('city centre offline'!$I$2:$I$2047,'city centre offline'!$A$2:$A$2047,$A9,'city centre offline'!$B$2:$B$2047,J$4)*AVERAGEIFS('all sales summary'!$I$2:$I$2047,'all sales summary'!$A$2:$A$2047,$A9,'all sales summary'!$B$2:$B$2047,J$4))/((AVERAGEIFS('overall city offline'!$I$2:$I$2047,'overall city offline'!$A$2:$A$2047,$A9,'overall city offline'!$B$2:$B$2047,J$4)*(1-AVERAGEIFS('all sales summary'!$I$2:$I$2047,'all sales summary'!$A$2:$A$2047,$A9,'all sales summary'!$B$2:$B$2047,J$4)))+(AVERAGEIFS('city centre offline'!$I$2:$I$2047,'city centre offline'!$A$2:$A$2047,$A9,'city centre offline'!$B$2:$B$2047,J$4)*AVERAGEIFS('all sales summary'!$I$2:$I$2047,'all sales summary'!$A$2:$A$2047,$A9,'all sales summary'!$B$2:$B$2047,J$4)))</f>
        <v>0.26452935451516923</v>
      </c>
      <c r="K9" s="60">
        <f>(AVERAGEIFS('city centre offline'!$I$2:$I$2047,'city centre offline'!$A$2:$A$2047,$A9,'city centre offline'!$B$2:$B$2047,K$4)*AVERAGEIFS('all sales summary'!$I$2:$I$2047,'all sales summary'!$A$2:$A$2047,$A9,'all sales summary'!$B$2:$B$2047,K$4))/((AVERAGEIFS('overall city offline'!$I$2:$I$2047,'overall city offline'!$A$2:$A$2047,$A9,'overall city offline'!$B$2:$B$2047,K$4)*(1-AVERAGEIFS('all sales summary'!$I$2:$I$2047,'all sales summary'!$A$2:$A$2047,$A9,'all sales summary'!$B$2:$B$2047,K$4)))+(AVERAGEIFS('city centre offline'!$I$2:$I$2047,'city centre offline'!$A$2:$A$2047,$A9,'city centre offline'!$B$2:$B$2047,K$4)*AVERAGEIFS('all sales summary'!$I$2:$I$2047,'all sales summary'!$A$2:$A$2047,$A9,'all sales summary'!$B$2:$B$2047,K$4)))</f>
        <v>0.26272340324770427</v>
      </c>
      <c r="L9" s="60">
        <f>(AVERAGEIFS('city centre offline'!$I$2:$I$2047,'city centre offline'!$A$2:$A$2047,$A9,'city centre offline'!$B$2:$B$2047,L$4)*AVERAGEIFS('all sales summary'!$I$2:$I$2047,'all sales summary'!$A$2:$A$2047,$A9,'all sales summary'!$B$2:$B$2047,L$4))/((AVERAGEIFS('overall city offline'!$I$2:$I$2047,'overall city offline'!$A$2:$A$2047,$A9,'overall city offline'!$B$2:$B$2047,L$4)*(1-AVERAGEIFS('all sales summary'!$I$2:$I$2047,'all sales summary'!$A$2:$A$2047,$A9,'all sales summary'!$B$2:$B$2047,L$4)))+(AVERAGEIFS('city centre offline'!$I$2:$I$2047,'city centre offline'!$A$2:$A$2047,$A9,'city centre offline'!$B$2:$B$2047,L$4)*AVERAGEIFS('all sales summary'!$I$2:$I$2047,'all sales summary'!$A$2:$A$2047,$A9,'all sales summary'!$B$2:$B$2047,L$4)))</f>
        <v>0.26970447104620132</v>
      </c>
      <c r="M9" s="60">
        <f>(AVERAGEIFS('city centre offline'!$I$2:$I$2047,'city centre offline'!$A$2:$A$2047,$A9,'city centre offline'!$B$2:$B$2047,M$4)*AVERAGEIFS('all sales summary'!$I$2:$I$2047,'all sales summary'!$A$2:$A$2047,$A9,'all sales summary'!$B$2:$B$2047,M$4))/((AVERAGEIFS('overall city offline'!$I$2:$I$2047,'overall city offline'!$A$2:$A$2047,$A9,'overall city offline'!$B$2:$B$2047,M$4)*(1-AVERAGEIFS('all sales summary'!$I$2:$I$2047,'all sales summary'!$A$2:$A$2047,$A9,'all sales summary'!$B$2:$B$2047,M$4)))+(AVERAGEIFS('city centre offline'!$I$2:$I$2047,'city centre offline'!$A$2:$A$2047,$A9,'city centre offline'!$B$2:$B$2047,M$4)*AVERAGEIFS('all sales summary'!$I$2:$I$2047,'all sales summary'!$A$2:$A$2047,$A9,'all sales summary'!$B$2:$B$2047,M$4)))</f>
        <v>0.29584383651850865</v>
      </c>
      <c r="N9" s="60">
        <f>(AVERAGEIFS('city centre offline'!$I$2:$I$2047,'city centre offline'!$A$2:$A$2047,$A9,'city centre offline'!$B$2:$B$2047,N$4)*AVERAGEIFS('all sales summary'!$I$2:$I$2047,'all sales summary'!$A$2:$A$2047,$A9,'all sales summary'!$B$2:$B$2047,N$4))/((AVERAGEIFS('overall city offline'!$I$2:$I$2047,'overall city offline'!$A$2:$A$2047,$A9,'overall city offline'!$B$2:$B$2047,N$4)*(1-AVERAGEIFS('all sales summary'!$I$2:$I$2047,'all sales summary'!$A$2:$A$2047,$A9,'all sales summary'!$B$2:$B$2047,N$4)))+(AVERAGEIFS('city centre offline'!$I$2:$I$2047,'city centre offline'!$A$2:$A$2047,$A9,'city centre offline'!$B$2:$B$2047,N$4)*AVERAGEIFS('all sales summary'!$I$2:$I$2047,'all sales summary'!$A$2:$A$2047,$A9,'all sales summary'!$B$2:$B$2047,N$4)))</f>
        <v>0.25311231022900171</v>
      </c>
      <c r="O9" s="60">
        <f>(AVERAGEIFS('city centre offline'!$I$2:$I$2047,'city centre offline'!$A$2:$A$2047,$A9,'city centre offline'!$B$2:$B$2047,O$4)*AVERAGEIFS('all sales summary'!$I$2:$I$2047,'all sales summary'!$A$2:$A$2047,$A9,'all sales summary'!$B$2:$B$2047,O$4))/((AVERAGEIFS('overall city offline'!$I$2:$I$2047,'overall city offline'!$A$2:$A$2047,$A9,'overall city offline'!$B$2:$B$2047,O$4)*(1-AVERAGEIFS('all sales summary'!$I$2:$I$2047,'all sales summary'!$A$2:$A$2047,$A9,'all sales summary'!$B$2:$B$2047,O$4)))+(AVERAGEIFS('city centre offline'!$I$2:$I$2047,'city centre offline'!$A$2:$A$2047,$A9,'city centre offline'!$B$2:$B$2047,O$4)*AVERAGEIFS('all sales summary'!$I$2:$I$2047,'all sales summary'!$A$2:$A$2047,$A9,'all sales summary'!$B$2:$B$2047,O$4)))</f>
        <v>0.25033525261328105</v>
      </c>
      <c r="P9" s="60">
        <f>(AVERAGEIFS('city centre offline'!$I$2:$I$2047,'city centre offline'!$A$2:$A$2047,$A9,'city centre offline'!$B$2:$B$2047,P$4)*AVERAGEIFS('all sales summary'!$I$2:$I$2047,'all sales summary'!$A$2:$A$2047,$A9,'all sales summary'!$B$2:$B$2047,P$4))/((AVERAGEIFS('overall city offline'!$I$2:$I$2047,'overall city offline'!$A$2:$A$2047,$A9,'overall city offline'!$B$2:$B$2047,P$4)*(1-AVERAGEIFS('all sales summary'!$I$2:$I$2047,'all sales summary'!$A$2:$A$2047,$A9,'all sales summary'!$B$2:$B$2047,P$4)))+(AVERAGEIFS('city centre offline'!$I$2:$I$2047,'city centre offline'!$A$2:$A$2047,$A9,'city centre offline'!$B$2:$B$2047,P$4)*AVERAGEIFS('all sales summary'!$I$2:$I$2047,'all sales summary'!$A$2:$A$2047,$A9,'all sales summary'!$B$2:$B$2047,P$4)))</f>
        <v>0.21372347796251154</v>
      </c>
      <c r="Q9" s="60">
        <f>(AVERAGEIFS('city centre offline'!$I$2:$I$2047,'city centre offline'!$A$2:$A$2047,$A9,'city centre offline'!$B$2:$B$2047,Q$4)*AVERAGEIFS('all sales summary'!$I$2:$I$2047,'all sales summary'!$A$2:$A$2047,$A9,'all sales summary'!$B$2:$B$2047,Q$4))/((AVERAGEIFS('overall city offline'!$I$2:$I$2047,'overall city offline'!$A$2:$A$2047,$A9,'overall city offline'!$B$2:$B$2047,Q$4)*(1-AVERAGEIFS('all sales summary'!$I$2:$I$2047,'all sales summary'!$A$2:$A$2047,$A9,'all sales summary'!$B$2:$B$2047,Q$4)))+(AVERAGEIFS('city centre offline'!$I$2:$I$2047,'city centre offline'!$A$2:$A$2047,$A9,'city centre offline'!$B$2:$B$2047,Q$4)*AVERAGEIFS('all sales summary'!$I$2:$I$2047,'all sales summary'!$A$2:$A$2047,$A9,'all sales summary'!$B$2:$B$2047,Q$4)))</f>
        <v>0</v>
      </c>
      <c r="R9" s="60">
        <f>(AVERAGEIFS('city centre offline'!$I$2:$I$2047,'city centre offline'!$A$2:$A$2047,$A9,'city centre offline'!$B$2:$B$2047,R$4)*AVERAGEIFS('all sales summary'!$I$2:$I$2047,'all sales summary'!$A$2:$A$2047,$A9,'all sales summary'!$B$2:$B$2047,R$4))/((AVERAGEIFS('overall city offline'!$I$2:$I$2047,'overall city offline'!$A$2:$A$2047,$A9,'overall city offline'!$B$2:$B$2047,R$4)*(1-AVERAGEIFS('all sales summary'!$I$2:$I$2047,'all sales summary'!$A$2:$A$2047,$A9,'all sales summary'!$B$2:$B$2047,R$4)))+(AVERAGEIFS('city centre offline'!$I$2:$I$2047,'city centre offline'!$A$2:$A$2047,$A9,'city centre offline'!$B$2:$B$2047,R$4)*AVERAGEIFS('all sales summary'!$I$2:$I$2047,'all sales summary'!$A$2:$A$2047,$A9,'all sales summary'!$B$2:$B$2047,R$4)))</f>
        <v>1.594346139753969E-3</v>
      </c>
      <c r="S9" s="60">
        <f>(AVERAGEIFS('city centre offline'!$I$2:$I$2047,'city centre offline'!$A$2:$A$2047,$A9,'city centre offline'!$B$2:$B$2047,S$4)*AVERAGEIFS('all sales summary'!$I$2:$I$2047,'all sales summary'!$A$2:$A$2047,$A9,'all sales summary'!$B$2:$B$2047,S$4))/((AVERAGEIFS('overall city offline'!$I$2:$I$2047,'overall city offline'!$A$2:$A$2047,$A9,'overall city offline'!$B$2:$B$2047,S$4)*(1-AVERAGEIFS('all sales summary'!$I$2:$I$2047,'all sales summary'!$A$2:$A$2047,$A9,'all sales summary'!$B$2:$B$2047,S$4)))+(AVERAGEIFS('city centre offline'!$I$2:$I$2047,'city centre offline'!$A$2:$A$2047,$A9,'city centre offline'!$B$2:$B$2047,S$4)*AVERAGEIFS('all sales summary'!$I$2:$I$2047,'all sales summary'!$A$2:$A$2047,$A9,'all sales summary'!$B$2:$B$2047,S$4)))</f>
        <v>0.23078308519225918</v>
      </c>
      <c r="T9" s="60">
        <f>(AVERAGEIFS('city centre offline'!$I$2:$I$2047,'city centre offline'!$A$2:$A$2047,$A9,'city centre offline'!$B$2:$B$2047,T$4)*AVERAGEIFS('all sales summary'!$I$2:$I$2047,'all sales summary'!$A$2:$A$2047,$A9,'all sales summary'!$B$2:$B$2047,T$4))/((AVERAGEIFS('overall city offline'!$I$2:$I$2047,'overall city offline'!$A$2:$A$2047,$A9,'overall city offline'!$B$2:$B$2047,T$4)*(1-AVERAGEIFS('all sales summary'!$I$2:$I$2047,'all sales summary'!$A$2:$A$2047,$A9,'all sales summary'!$B$2:$B$2047,T$4)))+(AVERAGEIFS('city centre offline'!$I$2:$I$2047,'city centre offline'!$A$2:$A$2047,$A9,'city centre offline'!$B$2:$B$2047,T$4)*AVERAGEIFS('all sales summary'!$I$2:$I$2047,'all sales summary'!$A$2:$A$2047,$A9,'all sales summary'!$B$2:$B$2047,T$4)))</f>
        <v>0.25743443275494876</v>
      </c>
      <c r="U9" s="60">
        <f>(AVERAGEIFS('city centre offline'!$I$2:$I$2047,'city centre offline'!$A$2:$A$2047,$A9,'city centre offline'!$B$2:$B$2047,U$4)*AVERAGEIFS('all sales summary'!$I$2:$I$2047,'all sales summary'!$A$2:$A$2047,$A9,'all sales summary'!$B$2:$B$2047,U$4))/((AVERAGEIFS('overall city offline'!$I$2:$I$2047,'overall city offline'!$A$2:$A$2047,$A9,'overall city offline'!$B$2:$B$2047,U$4)*(1-AVERAGEIFS('all sales summary'!$I$2:$I$2047,'all sales summary'!$A$2:$A$2047,$A9,'all sales summary'!$B$2:$B$2047,U$4)))+(AVERAGEIFS('city centre offline'!$I$2:$I$2047,'city centre offline'!$A$2:$A$2047,$A9,'city centre offline'!$B$2:$B$2047,U$4)*AVERAGEIFS('all sales summary'!$I$2:$I$2047,'all sales summary'!$A$2:$A$2047,$A9,'all sales summary'!$B$2:$B$2047,U$4)))</f>
        <v>0.25852135670394133</v>
      </c>
      <c r="V9" s="60">
        <f>(AVERAGEIFS('city centre offline'!$I$2:$I$2047,'city centre offline'!$A$2:$A$2047,$A9,'city centre offline'!$B$2:$B$2047,V$4)*AVERAGEIFS('all sales summary'!$I$2:$I$2047,'all sales summary'!$A$2:$A$2047,$A9,'all sales summary'!$B$2:$B$2047,V$4))/((AVERAGEIFS('overall city offline'!$I$2:$I$2047,'overall city offline'!$A$2:$A$2047,$A9,'overall city offline'!$B$2:$B$2047,V$4)*(1-AVERAGEIFS('all sales summary'!$I$2:$I$2047,'all sales summary'!$A$2:$A$2047,$A9,'all sales summary'!$B$2:$B$2047,V$4)))+(AVERAGEIFS('city centre offline'!$I$2:$I$2047,'city centre offline'!$A$2:$A$2047,$A9,'city centre offline'!$B$2:$B$2047,V$4)*AVERAGEIFS('all sales summary'!$I$2:$I$2047,'all sales summary'!$A$2:$A$2047,$A9,'all sales summary'!$B$2:$B$2047,V$4)))</f>
        <v>0.26000825236873365</v>
      </c>
      <c r="W9" s="60">
        <f>(AVERAGEIFS('city centre offline'!$I$2:$I$2047,'city centre offline'!$A$2:$A$2047,$A9,'city centre offline'!$B$2:$B$2047,W$4)*AVERAGEIFS('all sales summary'!$I$2:$I$2047,'all sales summary'!$A$2:$A$2047,$A9,'all sales summary'!$B$2:$B$2047,W$4))/((AVERAGEIFS('overall city offline'!$I$2:$I$2047,'overall city offline'!$A$2:$A$2047,$A9,'overall city offline'!$B$2:$B$2047,W$4)*(1-AVERAGEIFS('all sales summary'!$I$2:$I$2047,'all sales summary'!$A$2:$A$2047,$A9,'all sales summary'!$B$2:$B$2047,W$4)))+(AVERAGEIFS('city centre offline'!$I$2:$I$2047,'city centre offline'!$A$2:$A$2047,$A9,'city centre offline'!$B$2:$B$2047,W$4)*AVERAGEIFS('all sales summary'!$I$2:$I$2047,'all sales summary'!$A$2:$A$2047,$A9,'all sales summary'!$B$2:$B$2047,W$4)))</f>
        <v>0.26743771652522524</v>
      </c>
      <c r="X9" s="60">
        <f>(AVERAGEIFS('city centre offline'!$I$2:$I$2047,'city centre offline'!$A$2:$A$2047,$A9,'city centre offline'!$B$2:$B$2047,X$4)*AVERAGEIFS('all sales summary'!$I$2:$I$2047,'all sales summary'!$A$2:$A$2047,$A9,'all sales summary'!$B$2:$B$2047,X$4))/((AVERAGEIFS('overall city offline'!$I$2:$I$2047,'overall city offline'!$A$2:$A$2047,$A9,'overall city offline'!$B$2:$B$2047,X$4)*(1-AVERAGEIFS('all sales summary'!$I$2:$I$2047,'all sales summary'!$A$2:$A$2047,$A9,'all sales summary'!$B$2:$B$2047,X$4)))+(AVERAGEIFS('city centre offline'!$I$2:$I$2047,'city centre offline'!$A$2:$A$2047,$A9,'city centre offline'!$B$2:$B$2047,X$4)*AVERAGEIFS('all sales summary'!$I$2:$I$2047,'all sales summary'!$A$2:$A$2047,$A9,'all sales summary'!$B$2:$B$2047,X$4)))</f>
        <v>0.18197743678131834</v>
      </c>
      <c r="Y9" s="60">
        <f>(AVERAGEIFS('city centre offline'!$I$2:$I$2047,'city centre offline'!$A$2:$A$2047,$A9,'city centre offline'!$B$2:$B$2047,Y$4)*AVERAGEIFS('all sales summary'!$I$2:$I$2047,'all sales summary'!$A$2:$A$2047,$A9,'all sales summary'!$B$2:$B$2047,Y$4))/((AVERAGEIFS('overall city offline'!$I$2:$I$2047,'overall city offline'!$A$2:$A$2047,$A9,'overall city offline'!$B$2:$B$2047,Y$4)*(1-AVERAGEIFS('all sales summary'!$I$2:$I$2047,'all sales summary'!$A$2:$A$2047,$A9,'all sales summary'!$B$2:$B$2047,Y$4)))+(AVERAGEIFS('city centre offline'!$I$2:$I$2047,'city centre offline'!$A$2:$A$2047,$A9,'city centre offline'!$B$2:$B$2047,Y$4)*AVERAGEIFS('all sales summary'!$I$2:$I$2047,'all sales summary'!$A$2:$A$2047,$A9,'all sales summary'!$B$2:$B$2047,Y$4)))</f>
        <v>0.29170944134635601</v>
      </c>
      <c r="Z9" s="60">
        <f>(AVERAGEIFS('city centre offline'!$I$2:$I$2047,'city centre offline'!$A$2:$A$2047,$A9,'city centre offline'!$B$2:$B$2047,Z$4)*AVERAGEIFS('all sales summary'!$I$2:$I$2047,'all sales summary'!$A$2:$A$2047,$A9,'all sales summary'!$B$2:$B$2047,Z$4))/((AVERAGEIFS('overall city offline'!$I$2:$I$2047,'overall city offline'!$A$2:$A$2047,$A9,'overall city offline'!$B$2:$B$2047,Z$4)*(1-AVERAGEIFS('all sales summary'!$I$2:$I$2047,'all sales summary'!$A$2:$A$2047,$A9,'all sales summary'!$B$2:$B$2047,Z$4)))+(AVERAGEIFS('city centre offline'!$I$2:$I$2047,'city centre offline'!$A$2:$A$2047,$A9,'city centre offline'!$B$2:$B$2047,Z$4)*AVERAGEIFS('all sales summary'!$I$2:$I$2047,'all sales summary'!$A$2:$A$2047,$A9,'all sales summary'!$B$2:$B$2047,Z$4)))</f>
        <v>0.11771772106660676</v>
      </c>
      <c r="AA9" s="60">
        <f>(AVERAGEIFS('city centre offline'!$I$2:$I$2047,'city centre offline'!$A$2:$A$2047,$A9,'city centre offline'!$B$2:$B$2047,AA$4)*AVERAGEIFS('all sales summary'!$I$2:$I$2047,'all sales summary'!$A$2:$A$2047,$A9,'all sales summary'!$B$2:$B$2047,AA$4))/((AVERAGEIFS('overall city offline'!$I$2:$I$2047,'overall city offline'!$A$2:$A$2047,$A9,'overall city offline'!$B$2:$B$2047,AA$4)*(1-AVERAGEIFS('all sales summary'!$I$2:$I$2047,'all sales summary'!$A$2:$A$2047,$A9,'all sales summary'!$B$2:$B$2047,AA$4)))+(AVERAGEIFS('city centre offline'!$I$2:$I$2047,'city centre offline'!$A$2:$A$2047,$A9,'city centre offline'!$B$2:$B$2047,AA$4)*AVERAGEIFS('all sales summary'!$I$2:$I$2047,'all sales summary'!$A$2:$A$2047,$A9,'all sales summary'!$B$2:$B$2047,AA$4)))</f>
        <v>1.5389752528533864E-2</v>
      </c>
      <c r="AB9" s="60">
        <f>(AVERAGEIFS('city centre offline'!$I$2:$I$2047,'city centre offline'!$A$2:$A$2047,$A9,'city centre offline'!$B$2:$B$2047,AB$4)*AVERAGEIFS('all sales summary'!$I$2:$I$2047,'all sales summary'!$A$2:$A$2047,$A9,'all sales summary'!$B$2:$B$2047,AB$4))/((AVERAGEIFS('overall city offline'!$I$2:$I$2047,'overall city offline'!$A$2:$A$2047,$A9,'overall city offline'!$B$2:$B$2047,AB$4)*(1-AVERAGEIFS('all sales summary'!$I$2:$I$2047,'all sales summary'!$A$2:$A$2047,$A9,'all sales summary'!$B$2:$B$2047,AB$4)))+(AVERAGEIFS('city centre offline'!$I$2:$I$2047,'city centre offline'!$A$2:$A$2047,$A9,'city centre offline'!$B$2:$B$2047,AB$4)*AVERAGEIFS('all sales summary'!$I$2:$I$2047,'all sales summary'!$A$2:$A$2047,$A9,'all sales summary'!$B$2:$B$2047,AB$4)))</f>
        <v>1.8273493846821382E-2</v>
      </c>
      <c r="AC9" s="60">
        <f>(AVERAGEIFS('city centre offline'!$I$2:$I$2047,'city centre offline'!$A$2:$A$2047,$A9,'city centre offline'!$B$2:$B$2047,AC$4)*AVERAGEIFS('all sales summary'!$I$2:$I$2047,'all sales summary'!$A$2:$A$2047,$A9,'all sales summary'!$B$2:$B$2047,AC$4))/((AVERAGEIFS('overall city offline'!$I$2:$I$2047,'overall city offline'!$A$2:$A$2047,$A9,'overall city offline'!$B$2:$B$2047,AC$4)*(1-AVERAGEIFS('all sales summary'!$I$2:$I$2047,'all sales summary'!$A$2:$A$2047,$A9,'all sales summary'!$B$2:$B$2047,AC$4)))+(AVERAGEIFS('city centre offline'!$I$2:$I$2047,'city centre offline'!$A$2:$A$2047,$A9,'city centre offline'!$B$2:$B$2047,AC$4)*AVERAGEIFS('all sales summary'!$I$2:$I$2047,'all sales summary'!$A$2:$A$2047,$A9,'all sales summary'!$B$2:$B$2047,AC$4)))</f>
        <v>0.24111742343760964</v>
      </c>
      <c r="AD9" s="60">
        <f>(AVERAGEIFS('city centre offline'!$I$2:$I$2047,'city centre offline'!$A$2:$A$2047,$A9,'city centre offline'!$B$2:$B$2047,AD$4)*AVERAGEIFS('all sales summary'!$I$2:$I$2047,'all sales summary'!$A$2:$A$2047,$A9,'all sales summary'!$B$2:$B$2047,AD$4))/((AVERAGEIFS('overall city offline'!$I$2:$I$2047,'overall city offline'!$A$2:$A$2047,$A9,'overall city offline'!$B$2:$B$2047,AD$4)*(1-AVERAGEIFS('all sales summary'!$I$2:$I$2047,'all sales summary'!$A$2:$A$2047,$A9,'all sales summary'!$B$2:$B$2047,AD$4)))+(AVERAGEIFS('city centre offline'!$I$2:$I$2047,'city centre offline'!$A$2:$A$2047,$A9,'city centre offline'!$B$2:$B$2047,AD$4)*AVERAGEIFS('all sales summary'!$I$2:$I$2047,'all sales summary'!$A$2:$A$2047,$A9,'all sales summary'!$B$2:$B$2047,AD$4)))</f>
        <v>0.24860010704546306</v>
      </c>
      <c r="AE9" s="60">
        <f>(AVERAGEIFS('city centre offline'!$I$2:$I$2047,'city centre offline'!$A$2:$A$2047,$A9,'city centre offline'!$B$2:$B$2047,AE$4)*AVERAGEIFS('all sales summary'!$I$2:$I$2047,'all sales summary'!$A$2:$A$2047,$A9,'all sales summary'!$B$2:$B$2047,AE$4))/((AVERAGEIFS('overall city offline'!$I$2:$I$2047,'overall city offline'!$A$2:$A$2047,$A9,'overall city offline'!$B$2:$B$2047,AE$4)*(1-AVERAGEIFS('all sales summary'!$I$2:$I$2047,'all sales summary'!$A$2:$A$2047,$A9,'all sales summary'!$B$2:$B$2047,AE$4)))+(AVERAGEIFS('city centre offline'!$I$2:$I$2047,'city centre offline'!$A$2:$A$2047,$A9,'city centre offline'!$B$2:$B$2047,AE$4)*AVERAGEIFS('all sales summary'!$I$2:$I$2047,'all sales summary'!$A$2:$A$2047,$A9,'all sales summary'!$B$2:$B$2047,AE$4)))</f>
        <v>0.22868889182711144</v>
      </c>
      <c r="AF9" s="60">
        <f>(AVERAGEIFS('city centre offline'!$I$2:$I$2047,'city centre offline'!$A$2:$A$2047,$A9,'city centre offline'!$B$2:$B$2047,AF$4)*AVERAGEIFS('all sales summary'!$I$2:$I$2047,'all sales summary'!$A$2:$A$2047,$A9,'all sales summary'!$B$2:$B$2047,AF$4))/((AVERAGEIFS('overall city offline'!$I$2:$I$2047,'overall city offline'!$A$2:$A$2047,$A9,'overall city offline'!$B$2:$B$2047,AF$4)*(1-AVERAGEIFS('all sales summary'!$I$2:$I$2047,'all sales summary'!$A$2:$A$2047,$A9,'all sales summary'!$B$2:$B$2047,AF$4)))+(AVERAGEIFS('city centre offline'!$I$2:$I$2047,'city centre offline'!$A$2:$A$2047,$A9,'city centre offline'!$B$2:$B$2047,AF$4)*AVERAGEIFS('all sales summary'!$I$2:$I$2047,'all sales summary'!$A$2:$A$2047,$A9,'all sales summary'!$B$2:$B$2047,AF$4)))</f>
        <v>0.2425915563974271</v>
      </c>
      <c r="AG9" s="60">
        <f>(AVERAGEIFS('city centre offline'!$I$2:$I$2047,'city centre offline'!$A$2:$A$2047,$A9,'city centre offline'!$B$2:$B$2047,AG$4)*AVERAGEIFS('all sales summary'!$I$2:$I$2047,'all sales summary'!$A$2:$A$2047,$A9,'all sales summary'!$B$2:$B$2047,AG$4))/((AVERAGEIFS('overall city offline'!$I$2:$I$2047,'overall city offline'!$A$2:$A$2047,$A9,'overall city offline'!$B$2:$B$2047,AG$4)*(1-AVERAGEIFS('all sales summary'!$I$2:$I$2047,'all sales summary'!$A$2:$A$2047,$A9,'all sales summary'!$B$2:$B$2047,AG$4)))+(AVERAGEIFS('city centre offline'!$I$2:$I$2047,'city centre offline'!$A$2:$A$2047,$A9,'city centre offline'!$B$2:$B$2047,AG$4)*AVERAGEIFS('all sales summary'!$I$2:$I$2047,'all sales summary'!$A$2:$A$2047,$A9,'all sales summary'!$B$2:$B$2047,AG$4)))</f>
        <v>0.23875586985672162</v>
      </c>
      <c r="AH9" s="60">
        <f>(AVERAGEIFS('city centre offline'!$I$2:$I$2047,'city centre offline'!$A$2:$A$2047,$A9,'city centre offline'!$B$2:$B$2047,AH$4)*AVERAGEIFS('all sales summary'!$I$2:$I$2047,'all sales summary'!$A$2:$A$2047,$A9,'all sales summary'!$B$2:$B$2047,AH$4))/((AVERAGEIFS('overall city offline'!$I$2:$I$2047,'overall city offline'!$A$2:$A$2047,$A9,'overall city offline'!$B$2:$B$2047,AH$4)*(1-AVERAGEIFS('all sales summary'!$I$2:$I$2047,'all sales summary'!$A$2:$A$2047,$A9,'all sales summary'!$B$2:$B$2047,AH$4)))+(AVERAGEIFS('city centre offline'!$I$2:$I$2047,'city centre offline'!$A$2:$A$2047,$A9,'city centre offline'!$B$2:$B$2047,AH$4)*AVERAGEIFS('all sales summary'!$I$2:$I$2047,'all sales summary'!$A$2:$A$2047,$A9,'all sales summary'!$B$2:$B$2047,AH$4)))</f>
        <v>0.23596390268840783</v>
      </c>
    </row>
    <row r="10" spans="1:34" x14ac:dyDescent="0.3">
      <c r="A10" t="s">
        <v>12</v>
      </c>
      <c r="B10" s="60">
        <f>(AVERAGEIFS('city centre offline'!I7:I2052,'city centre offline'!$A$2:$A$2047,$A10,'city centre offline'!$B$2:$B$2047,B$4)*AVERAGEIFS('all sales summary'!$I$2:$I$2047,'all sales summary'!$A$2:$A$2047,$A10,'all sales summary'!B7:B2052,B$4))/((AVERAGEIFS('overall city offline'!I7:I2052,'overall city offline'!$A$2:$A$2047,$A10,'overall city offline'!$B$2:$B$2047,B$4)*(1-AVERAGEIFS('all sales summary'!$I$2:$I$2047,'all sales summary'!$A$2:$A$2047,$A10,'all sales summary'!B7:B2052,B$4)))+(AVERAGEIFS('city centre offline'!I7:I2052,'city centre offline'!$A$2:$A$2047,$A10,'city centre offline'!$B$2:$B$2047,B$4)*AVERAGEIFS('all sales summary'!$I$2:$I$2047,'all sales summary'!$A$2:$A$2047,$A10,'all sales summary'!B7:B2052,B$4)))</f>
        <v>0.17282335983740257</v>
      </c>
      <c r="C10" s="60">
        <f>(AVERAGEIFS('city centre offline'!$I$2:$I$2047,'city centre offline'!$A$2:$A$2047,$A10,'city centre offline'!$B$2:$B$2047,C$4)*AVERAGEIFS('all sales summary'!$I$2:$I$2047,'all sales summary'!$A$2:$A$2047,$A10,'all sales summary'!$B$2:$B$2047,C$4))/((AVERAGEIFS('overall city offline'!$I$2:$I$2047,'overall city offline'!$A$2:$A$2047,$A10,'overall city offline'!$B$2:$B$2047,C$4)*(1-AVERAGEIFS('all sales summary'!$I$2:$I$2047,'all sales summary'!$A$2:$A$2047,$A10,'all sales summary'!$B$2:$B$2047,C$4)))+(AVERAGEIFS('city centre offline'!$I$2:$I$2047,'city centre offline'!$A$2:$A$2047,$A10,'city centre offline'!$B$2:$B$2047,C$4)*AVERAGEIFS('all sales summary'!$I$2:$I$2047,'all sales summary'!$A$2:$A$2047,$A10,'all sales summary'!$B$2:$B$2047,C$4)))</f>
        <v>0.21813265040080376</v>
      </c>
      <c r="D10" s="60">
        <f>(AVERAGEIFS('city centre offline'!$I$2:$I$2047,'city centre offline'!$A$2:$A$2047,$A10,'city centre offline'!$B$2:$B$2047,D$4)*AVERAGEIFS('all sales summary'!$I$2:$I$2047,'all sales summary'!$A$2:$A$2047,$A10,'all sales summary'!$B$2:$B$2047,D$4))/((AVERAGEIFS('overall city offline'!$I$2:$I$2047,'overall city offline'!$A$2:$A$2047,$A10,'overall city offline'!$B$2:$B$2047,D$4)*(1-AVERAGEIFS('all sales summary'!$I$2:$I$2047,'all sales summary'!$A$2:$A$2047,$A10,'all sales summary'!$B$2:$B$2047,D$4)))+(AVERAGEIFS('city centre offline'!$I$2:$I$2047,'city centre offline'!$A$2:$A$2047,$A10,'city centre offline'!$B$2:$B$2047,D$4)*AVERAGEIFS('all sales summary'!$I$2:$I$2047,'all sales summary'!$A$2:$A$2047,$A10,'all sales summary'!$B$2:$B$2047,D$4)))</f>
        <v>0.20962364876983081</v>
      </c>
      <c r="E10" s="60">
        <f>(AVERAGEIFS('city centre offline'!$I$2:$I$2047,'city centre offline'!$A$2:$A$2047,$A10,'city centre offline'!$B$2:$B$2047,E$4)*AVERAGEIFS('all sales summary'!$I$2:$I$2047,'all sales summary'!$A$2:$A$2047,$A10,'all sales summary'!$B$2:$B$2047,E$4))/((AVERAGEIFS('overall city offline'!$I$2:$I$2047,'overall city offline'!$A$2:$A$2047,$A10,'overall city offline'!$B$2:$B$2047,E$4)*(1-AVERAGEIFS('all sales summary'!$I$2:$I$2047,'all sales summary'!$A$2:$A$2047,$A10,'all sales summary'!$B$2:$B$2047,E$4)))+(AVERAGEIFS('city centre offline'!$I$2:$I$2047,'city centre offline'!$A$2:$A$2047,$A10,'city centre offline'!$B$2:$B$2047,E$4)*AVERAGEIFS('all sales summary'!$I$2:$I$2047,'all sales summary'!$A$2:$A$2047,$A10,'all sales summary'!$B$2:$B$2047,E$4)))</f>
        <v>0.25762661912722801</v>
      </c>
      <c r="F10" s="60">
        <f>(AVERAGEIFS('city centre offline'!$I$2:$I$2047,'city centre offline'!$A$2:$A$2047,$A10,'city centre offline'!$B$2:$B$2047,F$4)*AVERAGEIFS('all sales summary'!$I$2:$I$2047,'all sales summary'!$A$2:$A$2047,$A10,'all sales summary'!$B$2:$B$2047,F$4))/((AVERAGEIFS('overall city offline'!$I$2:$I$2047,'overall city offline'!$A$2:$A$2047,$A10,'overall city offline'!$B$2:$B$2047,F$4)*(1-AVERAGEIFS('all sales summary'!$I$2:$I$2047,'all sales summary'!$A$2:$A$2047,$A10,'all sales summary'!$B$2:$B$2047,F$4)))+(AVERAGEIFS('city centre offline'!$I$2:$I$2047,'city centre offline'!$A$2:$A$2047,$A10,'city centre offline'!$B$2:$B$2047,F$4)*AVERAGEIFS('all sales summary'!$I$2:$I$2047,'all sales summary'!$A$2:$A$2047,$A10,'all sales summary'!$B$2:$B$2047,F$4)))</f>
        <v>0.25981318225299116</v>
      </c>
      <c r="G10" s="60">
        <f>(AVERAGEIFS('city centre offline'!$I$2:$I$2047,'city centre offline'!$A$2:$A$2047,$A10,'city centre offline'!$B$2:$B$2047,G$4)*AVERAGEIFS('all sales summary'!$I$2:$I$2047,'all sales summary'!$A$2:$A$2047,$A10,'all sales summary'!$B$2:$B$2047,G$4))/((AVERAGEIFS('overall city offline'!$I$2:$I$2047,'overall city offline'!$A$2:$A$2047,$A10,'overall city offline'!$B$2:$B$2047,G$4)*(1-AVERAGEIFS('all sales summary'!$I$2:$I$2047,'all sales summary'!$A$2:$A$2047,$A10,'all sales summary'!$B$2:$B$2047,G$4)))+(AVERAGEIFS('city centre offline'!$I$2:$I$2047,'city centre offline'!$A$2:$A$2047,$A10,'city centre offline'!$B$2:$B$2047,G$4)*AVERAGEIFS('all sales summary'!$I$2:$I$2047,'all sales summary'!$A$2:$A$2047,$A10,'all sales summary'!$B$2:$B$2047,G$4)))</f>
        <v>0.2459677015273686</v>
      </c>
      <c r="H10" s="60">
        <f>(AVERAGEIFS('city centre offline'!$I$2:$I$2047,'city centre offline'!$A$2:$A$2047,$A10,'city centre offline'!$B$2:$B$2047,H$4)*AVERAGEIFS('all sales summary'!$I$2:$I$2047,'all sales summary'!$A$2:$A$2047,$A10,'all sales summary'!$B$2:$B$2047,H$4))/((AVERAGEIFS('overall city offline'!$I$2:$I$2047,'overall city offline'!$A$2:$A$2047,$A10,'overall city offline'!$B$2:$B$2047,H$4)*(1-AVERAGEIFS('all sales summary'!$I$2:$I$2047,'all sales summary'!$A$2:$A$2047,$A10,'all sales summary'!$B$2:$B$2047,H$4)))+(AVERAGEIFS('city centre offline'!$I$2:$I$2047,'city centre offline'!$A$2:$A$2047,$A10,'city centre offline'!$B$2:$B$2047,H$4)*AVERAGEIFS('all sales summary'!$I$2:$I$2047,'all sales summary'!$A$2:$A$2047,$A10,'all sales summary'!$B$2:$B$2047,H$4)))</f>
        <v>0.23535080397554206</v>
      </c>
      <c r="I10" s="60">
        <f>(AVERAGEIFS('city centre offline'!$I$2:$I$2047,'city centre offline'!$A$2:$A$2047,$A10,'city centre offline'!$B$2:$B$2047,I$4)*AVERAGEIFS('all sales summary'!$I$2:$I$2047,'all sales summary'!$A$2:$A$2047,$A10,'all sales summary'!$B$2:$B$2047,I$4))/((AVERAGEIFS('overall city offline'!$I$2:$I$2047,'overall city offline'!$A$2:$A$2047,$A10,'overall city offline'!$B$2:$B$2047,I$4)*(1-AVERAGEIFS('all sales summary'!$I$2:$I$2047,'all sales summary'!$A$2:$A$2047,$A10,'all sales summary'!$B$2:$B$2047,I$4)))+(AVERAGEIFS('city centre offline'!$I$2:$I$2047,'city centre offline'!$A$2:$A$2047,$A10,'city centre offline'!$B$2:$B$2047,I$4)*AVERAGEIFS('all sales summary'!$I$2:$I$2047,'all sales summary'!$A$2:$A$2047,$A10,'all sales summary'!$B$2:$B$2047,I$4)))</f>
        <v>0.22986682812423376</v>
      </c>
      <c r="J10" s="60">
        <f>(AVERAGEIFS('city centre offline'!$I$2:$I$2047,'city centre offline'!$A$2:$A$2047,$A10,'city centre offline'!$B$2:$B$2047,J$4)*AVERAGEIFS('all sales summary'!$I$2:$I$2047,'all sales summary'!$A$2:$A$2047,$A10,'all sales summary'!$B$2:$B$2047,J$4))/((AVERAGEIFS('overall city offline'!$I$2:$I$2047,'overall city offline'!$A$2:$A$2047,$A10,'overall city offline'!$B$2:$B$2047,J$4)*(1-AVERAGEIFS('all sales summary'!$I$2:$I$2047,'all sales summary'!$A$2:$A$2047,$A10,'all sales summary'!$B$2:$B$2047,J$4)))+(AVERAGEIFS('city centre offline'!$I$2:$I$2047,'city centre offline'!$A$2:$A$2047,$A10,'city centre offline'!$B$2:$B$2047,J$4)*AVERAGEIFS('all sales summary'!$I$2:$I$2047,'all sales summary'!$A$2:$A$2047,$A10,'all sales summary'!$B$2:$B$2047,J$4)))</f>
        <v>0.23629112608319577</v>
      </c>
      <c r="K10" s="60">
        <f>(AVERAGEIFS('city centre offline'!$I$2:$I$2047,'city centre offline'!$A$2:$A$2047,$A10,'city centre offline'!$B$2:$B$2047,K$4)*AVERAGEIFS('all sales summary'!$I$2:$I$2047,'all sales summary'!$A$2:$A$2047,$A10,'all sales summary'!$B$2:$B$2047,K$4))/((AVERAGEIFS('overall city offline'!$I$2:$I$2047,'overall city offline'!$A$2:$A$2047,$A10,'overall city offline'!$B$2:$B$2047,K$4)*(1-AVERAGEIFS('all sales summary'!$I$2:$I$2047,'all sales summary'!$A$2:$A$2047,$A10,'all sales summary'!$B$2:$B$2047,K$4)))+(AVERAGEIFS('city centre offline'!$I$2:$I$2047,'city centre offline'!$A$2:$A$2047,$A10,'city centre offline'!$B$2:$B$2047,K$4)*AVERAGEIFS('all sales summary'!$I$2:$I$2047,'all sales summary'!$A$2:$A$2047,$A10,'all sales summary'!$B$2:$B$2047,K$4)))</f>
        <v>0.24612195009296539</v>
      </c>
      <c r="L10" s="60">
        <f>(AVERAGEIFS('city centre offline'!$I$2:$I$2047,'city centre offline'!$A$2:$A$2047,$A10,'city centre offline'!$B$2:$B$2047,L$4)*AVERAGEIFS('all sales summary'!$I$2:$I$2047,'all sales summary'!$A$2:$A$2047,$A10,'all sales summary'!$B$2:$B$2047,L$4))/((AVERAGEIFS('overall city offline'!$I$2:$I$2047,'overall city offline'!$A$2:$A$2047,$A10,'overall city offline'!$B$2:$B$2047,L$4)*(1-AVERAGEIFS('all sales summary'!$I$2:$I$2047,'all sales summary'!$A$2:$A$2047,$A10,'all sales summary'!$B$2:$B$2047,L$4)))+(AVERAGEIFS('city centre offline'!$I$2:$I$2047,'city centre offline'!$A$2:$A$2047,$A10,'city centre offline'!$B$2:$B$2047,L$4)*AVERAGEIFS('all sales summary'!$I$2:$I$2047,'all sales summary'!$A$2:$A$2047,$A10,'all sales summary'!$B$2:$B$2047,L$4)))</f>
        <v>0.25287738177798463</v>
      </c>
      <c r="M10" s="60">
        <f>(AVERAGEIFS('city centre offline'!$I$2:$I$2047,'city centre offline'!$A$2:$A$2047,$A10,'city centre offline'!$B$2:$B$2047,M$4)*AVERAGEIFS('all sales summary'!$I$2:$I$2047,'all sales summary'!$A$2:$A$2047,$A10,'all sales summary'!$B$2:$B$2047,M$4))/((AVERAGEIFS('overall city offline'!$I$2:$I$2047,'overall city offline'!$A$2:$A$2047,$A10,'overall city offline'!$B$2:$B$2047,M$4)*(1-AVERAGEIFS('all sales summary'!$I$2:$I$2047,'all sales summary'!$A$2:$A$2047,$A10,'all sales summary'!$B$2:$B$2047,M$4)))+(AVERAGEIFS('city centre offline'!$I$2:$I$2047,'city centre offline'!$A$2:$A$2047,$A10,'city centre offline'!$B$2:$B$2047,M$4)*AVERAGEIFS('all sales summary'!$I$2:$I$2047,'all sales summary'!$A$2:$A$2047,$A10,'all sales summary'!$B$2:$B$2047,M$4)))</f>
        <v>0.2360265056629357</v>
      </c>
      <c r="N10" s="60">
        <f>(AVERAGEIFS('city centre offline'!$I$2:$I$2047,'city centre offline'!$A$2:$A$2047,$A10,'city centre offline'!$B$2:$B$2047,N$4)*AVERAGEIFS('all sales summary'!$I$2:$I$2047,'all sales summary'!$A$2:$A$2047,$A10,'all sales summary'!$B$2:$B$2047,N$4))/((AVERAGEIFS('overall city offline'!$I$2:$I$2047,'overall city offline'!$A$2:$A$2047,$A10,'overall city offline'!$B$2:$B$2047,N$4)*(1-AVERAGEIFS('all sales summary'!$I$2:$I$2047,'all sales summary'!$A$2:$A$2047,$A10,'all sales summary'!$B$2:$B$2047,N$4)))+(AVERAGEIFS('city centre offline'!$I$2:$I$2047,'city centre offline'!$A$2:$A$2047,$A10,'city centre offline'!$B$2:$B$2047,N$4)*AVERAGEIFS('all sales summary'!$I$2:$I$2047,'all sales summary'!$A$2:$A$2047,$A10,'all sales summary'!$B$2:$B$2047,N$4)))</f>
        <v>0.22467960901818401</v>
      </c>
      <c r="O10" s="60">
        <f>(AVERAGEIFS('city centre offline'!$I$2:$I$2047,'city centre offline'!$A$2:$A$2047,$A10,'city centre offline'!$B$2:$B$2047,O$4)*AVERAGEIFS('all sales summary'!$I$2:$I$2047,'all sales summary'!$A$2:$A$2047,$A10,'all sales summary'!$B$2:$B$2047,O$4))/((AVERAGEIFS('overall city offline'!$I$2:$I$2047,'overall city offline'!$A$2:$A$2047,$A10,'overall city offline'!$B$2:$B$2047,O$4)*(1-AVERAGEIFS('all sales summary'!$I$2:$I$2047,'all sales summary'!$A$2:$A$2047,$A10,'all sales summary'!$B$2:$B$2047,O$4)))+(AVERAGEIFS('city centre offline'!$I$2:$I$2047,'city centre offline'!$A$2:$A$2047,$A10,'city centre offline'!$B$2:$B$2047,O$4)*AVERAGEIFS('all sales summary'!$I$2:$I$2047,'all sales summary'!$A$2:$A$2047,$A10,'all sales summary'!$B$2:$B$2047,O$4)))</f>
        <v>0.225382330668734</v>
      </c>
      <c r="P10" s="60">
        <f>(AVERAGEIFS('city centre offline'!$I$2:$I$2047,'city centre offline'!$A$2:$A$2047,$A10,'city centre offline'!$B$2:$B$2047,P$4)*AVERAGEIFS('all sales summary'!$I$2:$I$2047,'all sales summary'!$A$2:$A$2047,$A10,'all sales summary'!$B$2:$B$2047,P$4))/((AVERAGEIFS('overall city offline'!$I$2:$I$2047,'overall city offline'!$A$2:$A$2047,$A10,'overall city offline'!$B$2:$B$2047,P$4)*(1-AVERAGEIFS('all sales summary'!$I$2:$I$2047,'all sales summary'!$A$2:$A$2047,$A10,'all sales summary'!$B$2:$B$2047,P$4)))+(AVERAGEIFS('city centre offline'!$I$2:$I$2047,'city centre offline'!$A$2:$A$2047,$A10,'city centre offline'!$B$2:$B$2047,P$4)*AVERAGEIFS('all sales summary'!$I$2:$I$2047,'all sales summary'!$A$2:$A$2047,$A10,'all sales summary'!$B$2:$B$2047,P$4)))</f>
        <v>0.20405909182302318</v>
      </c>
      <c r="Q10" s="60">
        <f>(AVERAGEIFS('city centre offline'!$I$2:$I$2047,'city centre offline'!$A$2:$A$2047,$A10,'city centre offline'!$B$2:$B$2047,Q$4)*AVERAGEIFS('all sales summary'!$I$2:$I$2047,'all sales summary'!$A$2:$A$2047,$A10,'all sales summary'!$B$2:$B$2047,Q$4))/((AVERAGEIFS('overall city offline'!$I$2:$I$2047,'overall city offline'!$A$2:$A$2047,$A10,'overall city offline'!$B$2:$B$2047,Q$4)*(1-AVERAGEIFS('all sales summary'!$I$2:$I$2047,'all sales summary'!$A$2:$A$2047,$A10,'all sales summary'!$B$2:$B$2047,Q$4)))+(AVERAGEIFS('city centre offline'!$I$2:$I$2047,'city centre offline'!$A$2:$A$2047,$A10,'city centre offline'!$B$2:$B$2047,Q$4)*AVERAGEIFS('all sales summary'!$I$2:$I$2047,'all sales summary'!$A$2:$A$2047,$A10,'all sales summary'!$B$2:$B$2047,Q$4)))</f>
        <v>7.4524550884254664E-2</v>
      </c>
      <c r="R10" s="60">
        <f>(AVERAGEIFS('city centre offline'!$I$2:$I$2047,'city centre offline'!$A$2:$A$2047,$A10,'city centre offline'!$B$2:$B$2047,R$4)*AVERAGEIFS('all sales summary'!$I$2:$I$2047,'all sales summary'!$A$2:$A$2047,$A10,'all sales summary'!$B$2:$B$2047,R$4))/((AVERAGEIFS('overall city offline'!$I$2:$I$2047,'overall city offline'!$A$2:$A$2047,$A10,'overall city offline'!$B$2:$B$2047,R$4)*(1-AVERAGEIFS('all sales summary'!$I$2:$I$2047,'all sales summary'!$A$2:$A$2047,$A10,'all sales summary'!$B$2:$B$2047,R$4)))+(AVERAGEIFS('city centre offline'!$I$2:$I$2047,'city centre offline'!$A$2:$A$2047,$A10,'city centre offline'!$B$2:$B$2047,R$4)*AVERAGEIFS('all sales summary'!$I$2:$I$2047,'all sales summary'!$A$2:$A$2047,$A10,'all sales summary'!$B$2:$B$2047,R$4)))</f>
        <v>8.2681762810040624E-2</v>
      </c>
      <c r="S10" s="60">
        <f>(AVERAGEIFS('city centre offline'!$I$2:$I$2047,'city centre offline'!$A$2:$A$2047,$A10,'city centre offline'!$B$2:$B$2047,S$4)*AVERAGEIFS('all sales summary'!$I$2:$I$2047,'all sales summary'!$A$2:$A$2047,$A10,'all sales summary'!$B$2:$B$2047,S$4))/((AVERAGEIFS('overall city offline'!$I$2:$I$2047,'overall city offline'!$A$2:$A$2047,$A10,'overall city offline'!$B$2:$B$2047,S$4)*(1-AVERAGEIFS('all sales summary'!$I$2:$I$2047,'all sales summary'!$A$2:$A$2047,$A10,'all sales summary'!$B$2:$B$2047,S$4)))+(AVERAGEIFS('city centre offline'!$I$2:$I$2047,'city centre offline'!$A$2:$A$2047,$A10,'city centre offline'!$B$2:$B$2047,S$4)*AVERAGEIFS('all sales summary'!$I$2:$I$2047,'all sales summary'!$A$2:$A$2047,$A10,'all sales summary'!$B$2:$B$2047,S$4)))</f>
        <v>0.15917769886644748</v>
      </c>
      <c r="T10" s="60">
        <f>(AVERAGEIFS('city centre offline'!$I$2:$I$2047,'city centre offline'!$A$2:$A$2047,$A10,'city centre offline'!$B$2:$B$2047,T$4)*AVERAGEIFS('all sales summary'!$I$2:$I$2047,'all sales summary'!$A$2:$A$2047,$A10,'all sales summary'!$B$2:$B$2047,T$4))/((AVERAGEIFS('overall city offline'!$I$2:$I$2047,'overall city offline'!$A$2:$A$2047,$A10,'overall city offline'!$B$2:$B$2047,T$4)*(1-AVERAGEIFS('all sales summary'!$I$2:$I$2047,'all sales summary'!$A$2:$A$2047,$A10,'all sales summary'!$B$2:$B$2047,T$4)))+(AVERAGEIFS('city centre offline'!$I$2:$I$2047,'city centre offline'!$A$2:$A$2047,$A10,'city centre offline'!$B$2:$B$2047,T$4)*AVERAGEIFS('all sales summary'!$I$2:$I$2047,'all sales summary'!$A$2:$A$2047,$A10,'all sales summary'!$B$2:$B$2047,T$4)))</f>
        <v>0.18833090644688566</v>
      </c>
      <c r="U10" s="60">
        <f>(AVERAGEIFS('city centre offline'!$I$2:$I$2047,'city centre offline'!$A$2:$A$2047,$A10,'city centre offline'!$B$2:$B$2047,U$4)*AVERAGEIFS('all sales summary'!$I$2:$I$2047,'all sales summary'!$A$2:$A$2047,$A10,'all sales summary'!$B$2:$B$2047,U$4))/((AVERAGEIFS('overall city offline'!$I$2:$I$2047,'overall city offline'!$A$2:$A$2047,$A10,'overall city offline'!$B$2:$B$2047,U$4)*(1-AVERAGEIFS('all sales summary'!$I$2:$I$2047,'all sales summary'!$A$2:$A$2047,$A10,'all sales summary'!$B$2:$B$2047,U$4)))+(AVERAGEIFS('city centre offline'!$I$2:$I$2047,'city centre offline'!$A$2:$A$2047,$A10,'city centre offline'!$B$2:$B$2047,U$4)*AVERAGEIFS('all sales summary'!$I$2:$I$2047,'all sales summary'!$A$2:$A$2047,$A10,'all sales summary'!$B$2:$B$2047,U$4)))</f>
        <v>0.18777494349034249</v>
      </c>
      <c r="V10" s="60">
        <f>(AVERAGEIFS('city centre offline'!$I$2:$I$2047,'city centre offline'!$A$2:$A$2047,$A10,'city centre offline'!$B$2:$B$2047,V$4)*AVERAGEIFS('all sales summary'!$I$2:$I$2047,'all sales summary'!$A$2:$A$2047,$A10,'all sales summary'!$B$2:$B$2047,V$4))/((AVERAGEIFS('overall city offline'!$I$2:$I$2047,'overall city offline'!$A$2:$A$2047,$A10,'overall city offline'!$B$2:$B$2047,V$4)*(1-AVERAGEIFS('all sales summary'!$I$2:$I$2047,'all sales summary'!$A$2:$A$2047,$A10,'all sales summary'!$B$2:$B$2047,V$4)))+(AVERAGEIFS('city centre offline'!$I$2:$I$2047,'city centre offline'!$A$2:$A$2047,$A10,'city centre offline'!$B$2:$B$2047,V$4)*AVERAGEIFS('all sales summary'!$I$2:$I$2047,'all sales summary'!$A$2:$A$2047,$A10,'all sales summary'!$B$2:$B$2047,V$4)))</f>
        <v>0.18848479671725893</v>
      </c>
      <c r="W10" s="60">
        <f>(AVERAGEIFS('city centre offline'!$I$2:$I$2047,'city centre offline'!$A$2:$A$2047,$A10,'city centre offline'!$B$2:$B$2047,W$4)*AVERAGEIFS('all sales summary'!$I$2:$I$2047,'all sales summary'!$A$2:$A$2047,$A10,'all sales summary'!$B$2:$B$2047,W$4))/((AVERAGEIFS('overall city offline'!$I$2:$I$2047,'overall city offline'!$A$2:$A$2047,$A10,'overall city offline'!$B$2:$B$2047,W$4)*(1-AVERAGEIFS('all sales summary'!$I$2:$I$2047,'all sales summary'!$A$2:$A$2047,$A10,'all sales summary'!$B$2:$B$2047,W$4)))+(AVERAGEIFS('city centre offline'!$I$2:$I$2047,'city centre offline'!$A$2:$A$2047,$A10,'city centre offline'!$B$2:$B$2047,W$4)*AVERAGEIFS('all sales summary'!$I$2:$I$2047,'all sales summary'!$A$2:$A$2047,$A10,'all sales summary'!$B$2:$B$2047,W$4)))</f>
        <v>0.2009554433164448</v>
      </c>
      <c r="X10" s="60">
        <f>(AVERAGEIFS('city centre offline'!$I$2:$I$2047,'city centre offline'!$A$2:$A$2047,$A10,'city centre offline'!$B$2:$B$2047,X$4)*AVERAGEIFS('all sales summary'!$I$2:$I$2047,'all sales summary'!$A$2:$A$2047,$A10,'all sales summary'!$B$2:$B$2047,X$4))/((AVERAGEIFS('overall city offline'!$I$2:$I$2047,'overall city offline'!$A$2:$A$2047,$A10,'overall city offline'!$B$2:$B$2047,X$4)*(1-AVERAGEIFS('all sales summary'!$I$2:$I$2047,'all sales summary'!$A$2:$A$2047,$A10,'all sales summary'!$B$2:$B$2047,X$4)))+(AVERAGEIFS('city centre offline'!$I$2:$I$2047,'city centre offline'!$A$2:$A$2047,$A10,'city centre offline'!$B$2:$B$2047,X$4)*AVERAGEIFS('all sales summary'!$I$2:$I$2047,'all sales summary'!$A$2:$A$2047,$A10,'all sales summary'!$B$2:$B$2047,X$4)))</f>
        <v>0.16552160854159698</v>
      </c>
      <c r="Y10" s="60">
        <f>(AVERAGEIFS('city centre offline'!$I$2:$I$2047,'city centre offline'!$A$2:$A$2047,$A10,'city centre offline'!$B$2:$B$2047,Y$4)*AVERAGEIFS('all sales summary'!$I$2:$I$2047,'all sales summary'!$A$2:$A$2047,$A10,'all sales summary'!$B$2:$B$2047,Y$4))/((AVERAGEIFS('overall city offline'!$I$2:$I$2047,'overall city offline'!$A$2:$A$2047,$A10,'overall city offline'!$B$2:$B$2047,Y$4)*(1-AVERAGEIFS('all sales summary'!$I$2:$I$2047,'all sales summary'!$A$2:$A$2047,$A10,'all sales summary'!$B$2:$B$2047,Y$4)))+(AVERAGEIFS('city centre offline'!$I$2:$I$2047,'city centre offline'!$A$2:$A$2047,$A10,'city centre offline'!$B$2:$B$2047,Y$4)*AVERAGEIFS('all sales summary'!$I$2:$I$2047,'all sales summary'!$A$2:$A$2047,$A10,'all sales summary'!$B$2:$B$2047,Y$4)))</f>
        <v>0.19004338233211787</v>
      </c>
      <c r="Z10" s="60">
        <f>(AVERAGEIFS('city centre offline'!$I$2:$I$2047,'city centre offline'!$A$2:$A$2047,$A10,'city centre offline'!$B$2:$B$2047,Z$4)*AVERAGEIFS('all sales summary'!$I$2:$I$2047,'all sales summary'!$A$2:$A$2047,$A10,'all sales summary'!$B$2:$B$2047,Z$4))/((AVERAGEIFS('overall city offline'!$I$2:$I$2047,'overall city offline'!$A$2:$A$2047,$A10,'overall city offline'!$B$2:$B$2047,Z$4)*(1-AVERAGEIFS('all sales summary'!$I$2:$I$2047,'all sales summary'!$A$2:$A$2047,$A10,'all sales summary'!$B$2:$B$2047,Z$4)))+(AVERAGEIFS('city centre offline'!$I$2:$I$2047,'city centre offline'!$A$2:$A$2047,$A10,'city centre offline'!$B$2:$B$2047,Z$4)*AVERAGEIFS('all sales summary'!$I$2:$I$2047,'all sales summary'!$A$2:$A$2047,$A10,'all sales summary'!$B$2:$B$2047,Z$4)))</f>
        <v>9.4825575150637956E-2</v>
      </c>
      <c r="AA10" s="60">
        <f>(AVERAGEIFS('city centre offline'!$I$2:$I$2047,'city centre offline'!$A$2:$A$2047,$A10,'city centre offline'!$B$2:$B$2047,AA$4)*AVERAGEIFS('all sales summary'!$I$2:$I$2047,'all sales summary'!$A$2:$A$2047,$A10,'all sales summary'!$B$2:$B$2047,AA$4))/((AVERAGEIFS('overall city offline'!$I$2:$I$2047,'overall city offline'!$A$2:$A$2047,$A10,'overall city offline'!$B$2:$B$2047,AA$4)*(1-AVERAGEIFS('all sales summary'!$I$2:$I$2047,'all sales summary'!$A$2:$A$2047,$A10,'all sales summary'!$B$2:$B$2047,AA$4)))+(AVERAGEIFS('city centre offline'!$I$2:$I$2047,'city centre offline'!$A$2:$A$2047,$A10,'city centre offline'!$B$2:$B$2047,AA$4)*AVERAGEIFS('all sales summary'!$I$2:$I$2047,'all sales summary'!$A$2:$A$2047,$A10,'all sales summary'!$B$2:$B$2047,AA$4)))</f>
        <v>9.418185481660124E-2</v>
      </c>
      <c r="AB10" s="60">
        <f>(AVERAGEIFS('city centre offline'!$I$2:$I$2047,'city centre offline'!$A$2:$A$2047,$A10,'city centre offline'!$B$2:$B$2047,AB$4)*AVERAGEIFS('all sales summary'!$I$2:$I$2047,'all sales summary'!$A$2:$A$2047,$A10,'all sales summary'!$B$2:$B$2047,AB$4))/((AVERAGEIFS('overall city offline'!$I$2:$I$2047,'overall city offline'!$A$2:$A$2047,$A10,'overall city offline'!$B$2:$B$2047,AB$4)*(1-AVERAGEIFS('all sales summary'!$I$2:$I$2047,'all sales summary'!$A$2:$A$2047,$A10,'all sales summary'!$B$2:$B$2047,AB$4)))+(AVERAGEIFS('city centre offline'!$I$2:$I$2047,'city centre offline'!$A$2:$A$2047,$A10,'city centre offline'!$B$2:$B$2047,AB$4)*AVERAGEIFS('all sales summary'!$I$2:$I$2047,'all sales summary'!$A$2:$A$2047,$A10,'all sales summary'!$B$2:$B$2047,AB$4)))</f>
        <v>8.658934964960098E-2</v>
      </c>
      <c r="AC10" s="60">
        <f>(AVERAGEIFS('city centre offline'!$I$2:$I$2047,'city centre offline'!$A$2:$A$2047,$A10,'city centre offline'!$B$2:$B$2047,AC$4)*AVERAGEIFS('all sales summary'!$I$2:$I$2047,'all sales summary'!$A$2:$A$2047,$A10,'all sales summary'!$B$2:$B$2047,AC$4))/((AVERAGEIFS('overall city offline'!$I$2:$I$2047,'overall city offline'!$A$2:$A$2047,$A10,'overall city offline'!$B$2:$B$2047,AC$4)*(1-AVERAGEIFS('all sales summary'!$I$2:$I$2047,'all sales summary'!$A$2:$A$2047,$A10,'all sales summary'!$B$2:$B$2047,AC$4)))+(AVERAGEIFS('city centre offline'!$I$2:$I$2047,'city centre offline'!$A$2:$A$2047,$A10,'city centre offline'!$B$2:$B$2047,AC$4)*AVERAGEIFS('all sales summary'!$I$2:$I$2047,'all sales summary'!$A$2:$A$2047,$A10,'all sales summary'!$B$2:$B$2047,AC$4)))</f>
        <v>0.18775389452431868</v>
      </c>
      <c r="AD10" s="60">
        <f>(AVERAGEIFS('city centre offline'!$I$2:$I$2047,'city centre offline'!$A$2:$A$2047,$A10,'city centre offline'!$B$2:$B$2047,AD$4)*AVERAGEIFS('all sales summary'!$I$2:$I$2047,'all sales summary'!$A$2:$A$2047,$A10,'all sales summary'!$B$2:$B$2047,AD$4))/((AVERAGEIFS('overall city offline'!$I$2:$I$2047,'overall city offline'!$A$2:$A$2047,$A10,'overall city offline'!$B$2:$B$2047,AD$4)*(1-AVERAGEIFS('all sales summary'!$I$2:$I$2047,'all sales summary'!$A$2:$A$2047,$A10,'all sales summary'!$B$2:$B$2047,AD$4)))+(AVERAGEIFS('city centre offline'!$I$2:$I$2047,'city centre offline'!$A$2:$A$2047,$A10,'city centre offline'!$B$2:$B$2047,AD$4)*AVERAGEIFS('all sales summary'!$I$2:$I$2047,'all sales summary'!$A$2:$A$2047,$A10,'all sales summary'!$B$2:$B$2047,AD$4)))</f>
        <v>0.19742790728361018</v>
      </c>
      <c r="AE10" s="60">
        <f>(AVERAGEIFS('city centre offline'!$I$2:$I$2047,'city centre offline'!$A$2:$A$2047,$A10,'city centre offline'!$B$2:$B$2047,AE$4)*AVERAGEIFS('all sales summary'!$I$2:$I$2047,'all sales summary'!$A$2:$A$2047,$A10,'all sales summary'!$B$2:$B$2047,AE$4))/((AVERAGEIFS('overall city offline'!$I$2:$I$2047,'overall city offline'!$A$2:$A$2047,$A10,'overall city offline'!$B$2:$B$2047,AE$4)*(1-AVERAGEIFS('all sales summary'!$I$2:$I$2047,'all sales summary'!$A$2:$A$2047,$A10,'all sales summary'!$B$2:$B$2047,AE$4)))+(AVERAGEIFS('city centre offline'!$I$2:$I$2047,'city centre offline'!$A$2:$A$2047,$A10,'city centre offline'!$B$2:$B$2047,AE$4)*AVERAGEIFS('all sales summary'!$I$2:$I$2047,'all sales summary'!$A$2:$A$2047,$A10,'all sales summary'!$B$2:$B$2047,AE$4)))</f>
        <v>0.1991191063316512</v>
      </c>
      <c r="AF10" s="60">
        <f>(AVERAGEIFS('city centre offline'!$I$2:$I$2047,'city centre offline'!$A$2:$A$2047,$A10,'city centre offline'!$B$2:$B$2047,AF$4)*AVERAGEIFS('all sales summary'!$I$2:$I$2047,'all sales summary'!$A$2:$A$2047,$A10,'all sales summary'!$B$2:$B$2047,AF$4))/((AVERAGEIFS('overall city offline'!$I$2:$I$2047,'overall city offline'!$A$2:$A$2047,$A10,'overall city offline'!$B$2:$B$2047,AF$4)*(1-AVERAGEIFS('all sales summary'!$I$2:$I$2047,'all sales summary'!$A$2:$A$2047,$A10,'all sales summary'!$B$2:$B$2047,AF$4)))+(AVERAGEIFS('city centre offline'!$I$2:$I$2047,'city centre offline'!$A$2:$A$2047,$A10,'city centre offline'!$B$2:$B$2047,AF$4)*AVERAGEIFS('all sales summary'!$I$2:$I$2047,'all sales summary'!$A$2:$A$2047,$A10,'all sales summary'!$B$2:$B$2047,AF$4)))</f>
        <v>0.1962471671409938</v>
      </c>
      <c r="AG10" s="60">
        <f>(AVERAGEIFS('city centre offline'!$I$2:$I$2047,'city centre offline'!$A$2:$A$2047,$A10,'city centre offline'!$B$2:$B$2047,AG$4)*AVERAGEIFS('all sales summary'!$I$2:$I$2047,'all sales summary'!$A$2:$A$2047,$A10,'all sales summary'!$B$2:$B$2047,AG$4))/((AVERAGEIFS('overall city offline'!$I$2:$I$2047,'overall city offline'!$A$2:$A$2047,$A10,'overall city offline'!$B$2:$B$2047,AG$4)*(1-AVERAGEIFS('all sales summary'!$I$2:$I$2047,'all sales summary'!$A$2:$A$2047,$A10,'all sales summary'!$B$2:$B$2047,AG$4)))+(AVERAGEIFS('city centre offline'!$I$2:$I$2047,'city centre offline'!$A$2:$A$2047,$A10,'city centre offline'!$B$2:$B$2047,AG$4)*AVERAGEIFS('all sales summary'!$I$2:$I$2047,'all sales summary'!$A$2:$A$2047,$A10,'all sales summary'!$B$2:$B$2047,AG$4)))</f>
        <v>0.20311364929676029</v>
      </c>
      <c r="AH10" s="60">
        <f>(AVERAGEIFS('city centre offline'!$I$2:$I$2047,'city centre offline'!$A$2:$A$2047,$A10,'city centre offline'!$B$2:$B$2047,AH$4)*AVERAGEIFS('all sales summary'!$I$2:$I$2047,'all sales summary'!$A$2:$A$2047,$A10,'all sales summary'!$B$2:$B$2047,AH$4))/((AVERAGEIFS('overall city offline'!$I$2:$I$2047,'overall city offline'!$A$2:$A$2047,$A10,'overall city offline'!$B$2:$B$2047,AH$4)*(1-AVERAGEIFS('all sales summary'!$I$2:$I$2047,'all sales summary'!$A$2:$A$2047,$A10,'all sales summary'!$B$2:$B$2047,AH$4)))+(AVERAGEIFS('city centre offline'!$I$2:$I$2047,'city centre offline'!$A$2:$A$2047,$A10,'city centre offline'!$B$2:$B$2047,AH$4)*AVERAGEIFS('all sales summary'!$I$2:$I$2047,'all sales summary'!$A$2:$A$2047,$A10,'all sales summary'!$B$2:$B$2047,AH$4)))</f>
        <v>0.21067851382257921</v>
      </c>
    </row>
    <row r="11" spans="1:34" x14ac:dyDescent="0.3">
      <c r="A11" t="s">
        <v>13</v>
      </c>
      <c r="B11" s="60">
        <f>(AVERAGEIFS('city centre offline'!I8:I2053,'city centre offline'!$A$2:$A$2047,$A11,'city centre offline'!$B$2:$B$2047,B$4)*AVERAGEIFS('all sales summary'!$I$2:$I$2047,'all sales summary'!$A$2:$A$2047,$A11,'all sales summary'!B8:B2053,B$4))/((AVERAGEIFS('overall city offline'!I8:I2053,'overall city offline'!$A$2:$A$2047,$A11,'overall city offline'!$B$2:$B$2047,B$4)*(1-AVERAGEIFS('all sales summary'!$I$2:$I$2047,'all sales summary'!$A$2:$A$2047,$A11,'all sales summary'!B8:B2053,B$4)))+(AVERAGEIFS('city centre offline'!I8:I2053,'city centre offline'!$A$2:$A$2047,$A11,'city centre offline'!$B$2:$B$2047,B$4)*AVERAGEIFS('all sales summary'!$I$2:$I$2047,'all sales summary'!$A$2:$A$2047,$A11,'all sales summary'!B8:B2053,B$4)))</f>
        <v>0.4727464257697383</v>
      </c>
      <c r="C11" s="60">
        <f>(AVERAGEIFS('city centre offline'!$I$2:$I$2047,'city centre offline'!$A$2:$A$2047,$A11,'city centre offline'!$B$2:$B$2047,C$4)*AVERAGEIFS('all sales summary'!$I$2:$I$2047,'all sales summary'!$A$2:$A$2047,$A11,'all sales summary'!$B$2:$B$2047,C$4))/((AVERAGEIFS('overall city offline'!$I$2:$I$2047,'overall city offline'!$A$2:$A$2047,$A11,'overall city offline'!$B$2:$B$2047,C$4)*(1-AVERAGEIFS('all sales summary'!$I$2:$I$2047,'all sales summary'!$A$2:$A$2047,$A11,'all sales summary'!$B$2:$B$2047,C$4)))+(AVERAGEIFS('city centre offline'!$I$2:$I$2047,'city centre offline'!$A$2:$A$2047,$A11,'city centre offline'!$B$2:$B$2047,C$4)*AVERAGEIFS('all sales summary'!$I$2:$I$2047,'all sales summary'!$A$2:$A$2047,$A11,'all sales summary'!$B$2:$B$2047,C$4)))</f>
        <v>0.492682495164946</v>
      </c>
      <c r="D11" s="60">
        <f>(AVERAGEIFS('city centre offline'!$I$2:$I$2047,'city centre offline'!$A$2:$A$2047,$A11,'city centre offline'!$B$2:$B$2047,D$4)*AVERAGEIFS('all sales summary'!$I$2:$I$2047,'all sales summary'!$A$2:$A$2047,$A11,'all sales summary'!$B$2:$B$2047,D$4))/((AVERAGEIFS('overall city offline'!$I$2:$I$2047,'overall city offline'!$A$2:$A$2047,$A11,'overall city offline'!$B$2:$B$2047,D$4)*(1-AVERAGEIFS('all sales summary'!$I$2:$I$2047,'all sales summary'!$A$2:$A$2047,$A11,'all sales summary'!$B$2:$B$2047,D$4)))+(AVERAGEIFS('city centre offline'!$I$2:$I$2047,'city centre offline'!$A$2:$A$2047,$A11,'city centre offline'!$B$2:$B$2047,D$4)*AVERAGEIFS('all sales summary'!$I$2:$I$2047,'all sales summary'!$A$2:$A$2047,$A11,'all sales summary'!$B$2:$B$2047,D$4)))</f>
        <v>0.49223107204784683</v>
      </c>
      <c r="E11" s="60">
        <f>(AVERAGEIFS('city centre offline'!$I$2:$I$2047,'city centre offline'!$A$2:$A$2047,$A11,'city centre offline'!$B$2:$B$2047,E$4)*AVERAGEIFS('all sales summary'!$I$2:$I$2047,'all sales summary'!$A$2:$A$2047,$A11,'all sales summary'!$B$2:$B$2047,E$4))/((AVERAGEIFS('overall city offline'!$I$2:$I$2047,'overall city offline'!$A$2:$A$2047,$A11,'overall city offline'!$B$2:$B$2047,E$4)*(1-AVERAGEIFS('all sales summary'!$I$2:$I$2047,'all sales summary'!$A$2:$A$2047,$A11,'all sales summary'!$B$2:$B$2047,E$4)))+(AVERAGEIFS('city centre offline'!$I$2:$I$2047,'city centre offline'!$A$2:$A$2047,$A11,'city centre offline'!$B$2:$B$2047,E$4)*AVERAGEIFS('all sales summary'!$I$2:$I$2047,'all sales summary'!$A$2:$A$2047,$A11,'all sales summary'!$B$2:$B$2047,E$4)))</f>
        <v>0.49143808688614021</v>
      </c>
      <c r="F11" s="60">
        <f>(AVERAGEIFS('city centre offline'!$I$2:$I$2047,'city centre offline'!$A$2:$A$2047,$A11,'city centre offline'!$B$2:$B$2047,F$4)*AVERAGEIFS('all sales summary'!$I$2:$I$2047,'all sales summary'!$A$2:$A$2047,$A11,'all sales summary'!$B$2:$B$2047,F$4))/((AVERAGEIFS('overall city offline'!$I$2:$I$2047,'overall city offline'!$A$2:$A$2047,$A11,'overall city offline'!$B$2:$B$2047,F$4)*(1-AVERAGEIFS('all sales summary'!$I$2:$I$2047,'all sales summary'!$A$2:$A$2047,$A11,'all sales summary'!$B$2:$B$2047,F$4)))+(AVERAGEIFS('city centre offline'!$I$2:$I$2047,'city centre offline'!$A$2:$A$2047,$A11,'city centre offline'!$B$2:$B$2047,F$4)*AVERAGEIFS('all sales summary'!$I$2:$I$2047,'all sales summary'!$A$2:$A$2047,$A11,'all sales summary'!$B$2:$B$2047,F$4)))</f>
        <v>0.48469319454586929</v>
      </c>
      <c r="G11" s="60">
        <f>(AVERAGEIFS('city centre offline'!$I$2:$I$2047,'city centre offline'!$A$2:$A$2047,$A11,'city centre offline'!$B$2:$B$2047,G$4)*AVERAGEIFS('all sales summary'!$I$2:$I$2047,'all sales summary'!$A$2:$A$2047,$A11,'all sales summary'!$B$2:$B$2047,G$4))/((AVERAGEIFS('overall city offline'!$I$2:$I$2047,'overall city offline'!$A$2:$A$2047,$A11,'overall city offline'!$B$2:$B$2047,G$4)*(1-AVERAGEIFS('all sales summary'!$I$2:$I$2047,'all sales summary'!$A$2:$A$2047,$A11,'all sales summary'!$B$2:$B$2047,G$4)))+(AVERAGEIFS('city centre offline'!$I$2:$I$2047,'city centre offline'!$A$2:$A$2047,$A11,'city centre offline'!$B$2:$B$2047,G$4)*AVERAGEIFS('all sales summary'!$I$2:$I$2047,'all sales summary'!$A$2:$A$2047,$A11,'all sales summary'!$B$2:$B$2047,G$4)))</f>
        <v>0.48724097404411221</v>
      </c>
      <c r="H11" s="60">
        <f>(AVERAGEIFS('city centre offline'!$I$2:$I$2047,'city centre offline'!$A$2:$A$2047,$A11,'city centre offline'!$B$2:$B$2047,H$4)*AVERAGEIFS('all sales summary'!$I$2:$I$2047,'all sales summary'!$A$2:$A$2047,$A11,'all sales summary'!$B$2:$B$2047,H$4))/((AVERAGEIFS('overall city offline'!$I$2:$I$2047,'overall city offline'!$A$2:$A$2047,$A11,'overall city offline'!$B$2:$B$2047,H$4)*(1-AVERAGEIFS('all sales summary'!$I$2:$I$2047,'all sales summary'!$A$2:$A$2047,$A11,'all sales summary'!$B$2:$B$2047,H$4)))+(AVERAGEIFS('city centre offline'!$I$2:$I$2047,'city centre offline'!$A$2:$A$2047,$A11,'city centre offline'!$B$2:$B$2047,H$4)*AVERAGEIFS('all sales summary'!$I$2:$I$2047,'all sales summary'!$A$2:$A$2047,$A11,'all sales summary'!$B$2:$B$2047,H$4)))</f>
        <v>0.49216520308335798</v>
      </c>
      <c r="I11" s="60">
        <f>(AVERAGEIFS('city centre offline'!$I$2:$I$2047,'city centre offline'!$A$2:$A$2047,$A11,'city centre offline'!$B$2:$B$2047,I$4)*AVERAGEIFS('all sales summary'!$I$2:$I$2047,'all sales summary'!$A$2:$A$2047,$A11,'all sales summary'!$B$2:$B$2047,I$4))/((AVERAGEIFS('overall city offline'!$I$2:$I$2047,'overall city offline'!$A$2:$A$2047,$A11,'overall city offline'!$B$2:$B$2047,I$4)*(1-AVERAGEIFS('all sales summary'!$I$2:$I$2047,'all sales summary'!$A$2:$A$2047,$A11,'all sales summary'!$B$2:$B$2047,I$4)))+(AVERAGEIFS('city centre offline'!$I$2:$I$2047,'city centre offline'!$A$2:$A$2047,$A11,'city centre offline'!$B$2:$B$2047,I$4)*AVERAGEIFS('all sales summary'!$I$2:$I$2047,'all sales summary'!$A$2:$A$2047,$A11,'all sales summary'!$B$2:$B$2047,I$4)))</f>
        <v>0.48890107583741133</v>
      </c>
      <c r="J11" s="60">
        <f>(AVERAGEIFS('city centre offline'!$I$2:$I$2047,'city centre offline'!$A$2:$A$2047,$A11,'city centre offline'!$B$2:$B$2047,J$4)*AVERAGEIFS('all sales summary'!$I$2:$I$2047,'all sales summary'!$A$2:$A$2047,$A11,'all sales summary'!$B$2:$B$2047,J$4))/((AVERAGEIFS('overall city offline'!$I$2:$I$2047,'overall city offline'!$A$2:$A$2047,$A11,'overall city offline'!$B$2:$B$2047,J$4)*(1-AVERAGEIFS('all sales summary'!$I$2:$I$2047,'all sales summary'!$A$2:$A$2047,$A11,'all sales summary'!$B$2:$B$2047,J$4)))+(AVERAGEIFS('city centre offline'!$I$2:$I$2047,'city centre offline'!$A$2:$A$2047,$A11,'city centre offline'!$B$2:$B$2047,J$4)*AVERAGEIFS('all sales summary'!$I$2:$I$2047,'all sales summary'!$A$2:$A$2047,$A11,'all sales summary'!$B$2:$B$2047,J$4)))</f>
        <v>0.48923503800201634</v>
      </c>
      <c r="K11" s="60">
        <f>(AVERAGEIFS('city centre offline'!$I$2:$I$2047,'city centre offline'!$A$2:$A$2047,$A11,'city centre offline'!$B$2:$B$2047,K$4)*AVERAGEIFS('all sales summary'!$I$2:$I$2047,'all sales summary'!$A$2:$A$2047,$A11,'all sales summary'!$B$2:$B$2047,K$4))/((AVERAGEIFS('overall city offline'!$I$2:$I$2047,'overall city offline'!$A$2:$A$2047,$A11,'overall city offline'!$B$2:$B$2047,K$4)*(1-AVERAGEIFS('all sales summary'!$I$2:$I$2047,'all sales summary'!$A$2:$A$2047,$A11,'all sales summary'!$B$2:$B$2047,K$4)))+(AVERAGEIFS('city centre offline'!$I$2:$I$2047,'city centre offline'!$A$2:$A$2047,$A11,'city centre offline'!$B$2:$B$2047,K$4)*AVERAGEIFS('all sales summary'!$I$2:$I$2047,'all sales summary'!$A$2:$A$2047,$A11,'all sales summary'!$B$2:$B$2047,K$4)))</f>
        <v>0.49137111577411213</v>
      </c>
      <c r="L11" s="60">
        <f>(AVERAGEIFS('city centre offline'!$I$2:$I$2047,'city centre offline'!$A$2:$A$2047,$A11,'city centre offline'!$B$2:$B$2047,L$4)*AVERAGEIFS('all sales summary'!$I$2:$I$2047,'all sales summary'!$A$2:$A$2047,$A11,'all sales summary'!$B$2:$B$2047,L$4))/((AVERAGEIFS('overall city offline'!$I$2:$I$2047,'overall city offline'!$A$2:$A$2047,$A11,'overall city offline'!$B$2:$B$2047,L$4)*(1-AVERAGEIFS('all sales summary'!$I$2:$I$2047,'all sales summary'!$A$2:$A$2047,$A11,'all sales summary'!$B$2:$B$2047,L$4)))+(AVERAGEIFS('city centre offline'!$I$2:$I$2047,'city centre offline'!$A$2:$A$2047,$A11,'city centre offline'!$B$2:$B$2047,L$4)*AVERAGEIFS('all sales summary'!$I$2:$I$2047,'all sales summary'!$A$2:$A$2047,$A11,'all sales summary'!$B$2:$B$2047,L$4)))</f>
        <v>0.48931671381798197</v>
      </c>
      <c r="M11" s="60">
        <f>(AVERAGEIFS('city centre offline'!$I$2:$I$2047,'city centre offline'!$A$2:$A$2047,$A11,'city centre offline'!$B$2:$B$2047,M$4)*AVERAGEIFS('all sales summary'!$I$2:$I$2047,'all sales summary'!$A$2:$A$2047,$A11,'all sales summary'!$B$2:$B$2047,M$4))/((AVERAGEIFS('overall city offline'!$I$2:$I$2047,'overall city offline'!$A$2:$A$2047,$A11,'overall city offline'!$B$2:$B$2047,M$4)*(1-AVERAGEIFS('all sales summary'!$I$2:$I$2047,'all sales summary'!$A$2:$A$2047,$A11,'all sales summary'!$B$2:$B$2047,M$4)))+(AVERAGEIFS('city centre offline'!$I$2:$I$2047,'city centre offline'!$A$2:$A$2047,$A11,'city centre offline'!$B$2:$B$2047,M$4)*AVERAGEIFS('all sales summary'!$I$2:$I$2047,'all sales summary'!$A$2:$A$2047,$A11,'all sales summary'!$B$2:$B$2047,M$4)))</f>
        <v>0.4922319485495516</v>
      </c>
      <c r="N11" s="60">
        <f>(AVERAGEIFS('city centre offline'!$I$2:$I$2047,'city centre offline'!$A$2:$A$2047,$A11,'city centre offline'!$B$2:$B$2047,N$4)*AVERAGEIFS('all sales summary'!$I$2:$I$2047,'all sales summary'!$A$2:$A$2047,$A11,'all sales summary'!$B$2:$B$2047,N$4))/((AVERAGEIFS('overall city offline'!$I$2:$I$2047,'overall city offline'!$A$2:$A$2047,$A11,'overall city offline'!$B$2:$B$2047,N$4)*(1-AVERAGEIFS('all sales summary'!$I$2:$I$2047,'all sales summary'!$A$2:$A$2047,$A11,'all sales summary'!$B$2:$B$2047,N$4)))+(AVERAGEIFS('city centre offline'!$I$2:$I$2047,'city centre offline'!$A$2:$A$2047,$A11,'city centre offline'!$B$2:$B$2047,N$4)*AVERAGEIFS('all sales summary'!$I$2:$I$2047,'all sales summary'!$A$2:$A$2047,$A11,'all sales summary'!$B$2:$B$2047,N$4)))</f>
        <v>0.48989214234610395</v>
      </c>
      <c r="O11" s="60">
        <f>(AVERAGEIFS('city centre offline'!$I$2:$I$2047,'city centre offline'!$A$2:$A$2047,$A11,'city centre offline'!$B$2:$B$2047,O$4)*AVERAGEIFS('all sales summary'!$I$2:$I$2047,'all sales summary'!$A$2:$A$2047,$A11,'all sales summary'!$B$2:$B$2047,O$4))/((AVERAGEIFS('overall city offline'!$I$2:$I$2047,'overall city offline'!$A$2:$A$2047,$A11,'overall city offline'!$B$2:$B$2047,O$4)*(1-AVERAGEIFS('all sales summary'!$I$2:$I$2047,'all sales summary'!$A$2:$A$2047,$A11,'all sales summary'!$B$2:$B$2047,O$4)))+(AVERAGEIFS('city centre offline'!$I$2:$I$2047,'city centre offline'!$A$2:$A$2047,$A11,'city centre offline'!$B$2:$B$2047,O$4)*AVERAGEIFS('all sales summary'!$I$2:$I$2047,'all sales summary'!$A$2:$A$2047,$A11,'all sales summary'!$B$2:$B$2047,O$4)))</f>
        <v>0.49000962512453194</v>
      </c>
      <c r="P11" s="60">
        <f>(AVERAGEIFS('city centre offline'!$I$2:$I$2047,'city centre offline'!$A$2:$A$2047,$A11,'city centre offline'!$B$2:$B$2047,P$4)*AVERAGEIFS('all sales summary'!$I$2:$I$2047,'all sales summary'!$A$2:$A$2047,$A11,'all sales summary'!$B$2:$B$2047,P$4))/((AVERAGEIFS('overall city offline'!$I$2:$I$2047,'overall city offline'!$A$2:$A$2047,$A11,'overall city offline'!$B$2:$B$2047,P$4)*(1-AVERAGEIFS('all sales summary'!$I$2:$I$2047,'all sales summary'!$A$2:$A$2047,$A11,'all sales summary'!$B$2:$B$2047,P$4)))+(AVERAGEIFS('city centre offline'!$I$2:$I$2047,'city centre offline'!$A$2:$A$2047,$A11,'city centre offline'!$B$2:$B$2047,P$4)*AVERAGEIFS('all sales summary'!$I$2:$I$2047,'all sales summary'!$A$2:$A$2047,$A11,'all sales summary'!$B$2:$B$2047,P$4)))</f>
        <v>0.48858250083119209</v>
      </c>
      <c r="Q11" s="60">
        <f>(AVERAGEIFS('city centre offline'!$I$2:$I$2047,'city centre offline'!$A$2:$A$2047,$A11,'city centre offline'!$B$2:$B$2047,Q$4)*AVERAGEIFS('all sales summary'!$I$2:$I$2047,'all sales summary'!$A$2:$A$2047,$A11,'all sales summary'!$B$2:$B$2047,Q$4))/((AVERAGEIFS('overall city offline'!$I$2:$I$2047,'overall city offline'!$A$2:$A$2047,$A11,'overall city offline'!$B$2:$B$2047,Q$4)*(1-AVERAGEIFS('all sales summary'!$I$2:$I$2047,'all sales summary'!$A$2:$A$2047,$A11,'all sales summary'!$B$2:$B$2047,Q$4)))+(AVERAGEIFS('city centre offline'!$I$2:$I$2047,'city centre offline'!$A$2:$A$2047,$A11,'city centre offline'!$B$2:$B$2047,Q$4)*AVERAGEIFS('all sales summary'!$I$2:$I$2047,'all sales summary'!$A$2:$A$2047,$A11,'all sales summary'!$B$2:$B$2047,Q$4)))</f>
        <v>0.49962170856730714</v>
      </c>
      <c r="R11" s="60">
        <f>(AVERAGEIFS('city centre offline'!$I$2:$I$2047,'city centre offline'!$A$2:$A$2047,$A11,'city centre offline'!$B$2:$B$2047,R$4)*AVERAGEIFS('all sales summary'!$I$2:$I$2047,'all sales summary'!$A$2:$A$2047,$A11,'all sales summary'!$B$2:$B$2047,R$4))/((AVERAGEIFS('overall city offline'!$I$2:$I$2047,'overall city offline'!$A$2:$A$2047,$A11,'overall city offline'!$B$2:$B$2047,R$4)*(1-AVERAGEIFS('all sales summary'!$I$2:$I$2047,'all sales summary'!$A$2:$A$2047,$A11,'all sales summary'!$B$2:$B$2047,R$4)))+(AVERAGEIFS('city centre offline'!$I$2:$I$2047,'city centre offline'!$A$2:$A$2047,$A11,'city centre offline'!$B$2:$B$2047,R$4)*AVERAGEIFS('all sales summary'!$I$2:$I$2047,'all sales summary'!$A$2:$A$2047,$A11,'all sales summary'!$B$2:$B$2047,R$4)))</f>
        <v>0.48145951184368563</v>
      </c>
      <c r="S11" s="60">
        <f>(AVERAGEIFS('city centre offline'!$I$2:$I$2047,'city centre offline'!$A$2:$A$2047,$A11,'city centre offline'!$B$2:$B$2047,S$4)*AVERAGEIFS('all sales summary'!$I$2:$I$2047,'all sales summary'!$A$2:$A$2047,$A11,'all sales summary'!$B$2:$B$2047,S$4))/((AVERAGEIFS('overall city offline'!$I$2:$I$2047,'overall city offline'!$A$2:$A$2047,$A11,'overall city offline'!$B$2:$B$2047,S$4)*(1-AVERAGEIFS('all sales summary'!$I$2:$I$2047,'all sales summary'!$A$2:$A$2047,$A11,'all sales summary'!$B$2:$B$2047,S$4)))+(AVERAGEIFS('city centre offline'!$I$2:$I$2047,'city centre offline'!$A$2:$A$2047,$A11,'city centre offline'!$B$2:$B$2047,S$4)*AVERAGEIFS('all sales summary'!$I$2:$I$2047,'all sales summary'!$A$2:$A$2047,$A11,'all sales summary'!$B$2:$B$2047,S$4)))</f>
        <v>0.48957670613830451</v>
      </c>
      <c r="T11" s="60">
        <f>(AVERAGEIFS('city centre offline'!$I$2:$I$2047,'city centre offline'!$A$2:$A$2047,$A11,'city centre offline'!$B$2:$B$2047,T$4)*AVERAGEIFS('all sales summary'!$I$2:$I$2047,'all sales summary'!$A$2:$A$2047,$A11,'all sales summary'!$B$2:$B$2047,T$4))/((AVERAGEIFS('overall city offline'!$I$2:$I$2047,'overall city offline'!$A$2:$A$2047,$A11,'overall city offline'!$B$2:$B$2047,T$4)*(1-AVERAGEIFS('all sales summary'!$I$2:$I$2047,'all sales summary'!$A$2:$A$2047,$A11,'all sales summary'!$B$2:$B$2047,T$4)))+(AVERAGEIFS('city centre offline'!$I$2:$I$2047,'city centre offline'!$A$2:$A$2047,$A11,'city centre offline'!$B$2:$B$2047,T$4)*AVERAGEIFS('all sales summary'!$I$2:$I$2047,'all sales summary'!$A$2:$A$2047,$A11,'all sales summary'!$B$2:$B$2047,T$4)))</f>
        <v>0.48740605082013638</v>
      </c>
      <c r="U11" s="60">
        <f>(AVERAGEIFS('city centre offline'!$I$2:$I$2047,'city centre offline'!$A$2:$A$2047,$A11,'city centre offline'!$B$2:$B$2047,U$4)*AVERAGEIFS('all sales summary'!$I$2:$I$2047,'all sales summary'!$A$2:$A$2047,$A11,'all sales summary'!$B$2:$B$2047,U$4))/((AVERAGEIFS('overall city offline'!$I$2:$I$2047,'overall city offline'!$A$2:$A$2047,$A11,'overall city offline'!$B$2:$B$2047,U$4)*(1-AVERAGEIFS('all sales summary'!$I$2:$I$2047,'all sales summary'!$A$2:$A$2047,$A11,'all sales summary'!$B$2:$B$2047,U$4)))+(AVERAGEIFS('city centre offline'!$I$2:$I$2047,'city centre offline'!$A$2:$A$2047,$A11,'city centre offline'!$B$2:$B$2047,U$4)*AVERAGEIFS('all sales summary'!$I$2:$I$2047,'all sales summary'!$A$2:$A$2047,$A11,'all sales summary'!$B$2:$B$2047,U$4)))</f>
        <v>0.48516768636763519</v>
      </c>
      <c r="V11" s="60">
        <f>(AVERAGEIFS('city centre offline'!$I$2:$I$2047,'city centre offline'!$A$2:$A$2047,$A11,'city centre offline'!$B$2:$B$2047,V$4)*AVERAGEIFS('all sales summary'!$I$2:$I$2047,'all sales summary'!$A$2:$A$2047,$A11,'all sales summary'!$B$2:$B$2047,V$4))/((AVERAGEIFS('overall city offline'!$I$2:$I$2047,'overall city offline'!$A$2:$A$2047,$A11,'overall city offline'!$B$2:$B$2047,V$4)*(1-AVERAGEIFS('all sales summary'!$I$2:$I$2047,'all sales summary'!$A$2:$A$2047,$A11,'all sales summary'!$B$2:$B$2047,V$4)))+(AVERAGEIFS('city centre offline'!$I$2:$I$2047,'city centre offline'!$A$2:$A$2047,$A11,'city centre offline'!$B$2:$B$2047,V$4)*AVERAGEIFS('all sales summary'!$I$2:$I$2047,'all sales summary'!$A$2:$A$2047,$A11,'all sales summary'!$B$2:$B$2047,V$4)))</f>
        <v>0.48796714589673135</v>
      </c>
      <c r="W11" s="60">
        <f>(AVERAGEIFS('city centre offline'!$I$2:$I$2047,'city centre offline'!$A$2:$A$2047,$A11,'city centre offline'!$B$2:$B$2047,W$4)*AVERAGEIFS('all sales summary'!$I$2:$I$2047,'all sales summary'!$A$2:$A$2047,$A11,'all sales summary'!$B$2:$B$2047,W$4))/((AVERAGEIFS('overall city offline'!$I$2:$I$2047,'overall city offline'!$A$2:$A$2047,$A11,'overall city offline'!$B$2:$B$2047,W$4)*(1-AVERAGEIFS('all sales summary'!$I$2:$I$2047,'all sales summary'!$A$2:$A$2047,$A11,'all sales summary'!$B$2:$B$2047,W$4)))+(AVERAGEIFS('city centre offline'!$I$2:$I$2047,'city centre offline'!$A$2:$A$2047,$A11,'city centre offline'!$B$2:$B$2047,W$4)*AVERAGEIFS('all sales summary'!$I$2:$I$2047,'all sales summary'!$A$2:$A$2047,$A11,'all sales summary'!$B$2:$B$2047,W$4)))</f>
        <v>0.48821553957100927</v>
      </c>
      <c r="X11" s="60">
        <f>(AVERAGEIFS('city centre offline'!$I$2:$I$2047,'city centre offline'!$A$2:$A$2047,$A11,'city centre offline'!$B$2:$B$2047,X$4)*AVERAGEIFS('all sales summary'!$I$2:$I$2047,'all sales summary'!$A$2:$A$2047,$A11,'all sales summary'!$B$2:$B$2047,X$4))/((AVERAGEIFS('overall city offline'!$I$2:$I$2047,'overall city offline'!$A$2:$A$2047,$A11,'overall city offline'!$B$2:$B$2047,X$4)*(1-AVERAGEIFS('all sales summary'!$I$2:$I$2047,'all sales summary'!$A$2:$A$2047,$A11,'all sales summary'!$B$2:$B$2047,X$4)))+(AVERAGEIFS('city centre offline'!$I$2:$I$2047,'city centre offline'!$A$2:$A$2047,$A11,'city centre offline'!$B$2:$B$2047,X$4)*AVERAGEIFS('all sales summary'!$I$2:$I$2047,'all sales summary'!$A$2:$A$2047,$A11,'all sales summary'!$B$2:$B$2047,X$4)))</f>
        <v>0.48306618790545564</v>
      </c>
      <c r="Y11" s="60">
        <f>(AVERAGEIFS('city centre offline'!$I$2:$I$2047,'city centre offline'!$A$2:$A$2047,$A11,'city centre offline'!$B$2:$B$2047,Y$4)*AVERAGEIFS('all sales summary'!$I$2:$I$2047,'all sales summary'!$A$2:$A$2047,$A11,'all sales summary'!$B$2:$B$2047,Y$4))/((AVERAGEIFS('overall city offline'!$I$2:$I$2047,'overall city offline'!$A$2:$A$2047,$A11,'overall city offline'!$B$2:$B$2047,Y$4)*(1-AVERAGEIFS('all sales summary'!$I$2:$I$2047,'all sales summary'!$A$2:$A$2047,$A11,'all sales summary'!$B$2:$B$2047,Y$4)))+(AVERAGEIFS('city centre offline'!$I$2:$I$2047,'city centre offline'!$A$2:$A$2047,$A11,'city centre offline'!$B$2:$B$2047,Y$4)*AVERAGEIFS('all sales summary'!$I$2:$I$2047,'all sales summary'!$A$2:$A$2047,$A11,'all sales summary'!$B$2:$B$2047,Y$4)))</f>
        <v>0.49370937295889977</v>
      </c>
      <c r="Z11" s="60">
        <f>(AVERAGEIFS('city centre offline'!$I$2:$I$2047,'city centre offline'!$A$2:$A$2047,$A11,'city centre offline'!$B$2:$B$2047,Z$4)*AVERAGEIFS('all sales summary'!$I$2:$I$2047,'all sales summary'!$A$2:$A$2047,$A11,'all sales summary'!$B$2:$B$2047,Z$4))/((AVERAGEIFS('overall city offline'!$I$2:$I$2047,'overall city offline'!$A$2:$A$2047,$A11,'overall city offline'!$B$2:$B$2047,Z$4)*(1-AVERAGEIFS('all sales summary'!$I$2:$I$2047,'all sales summary'!$A$2:$A$2047,$A11,'all sales summary'!$B$2:$B$2047,Z$4)))+(AVERAGEIFS('city centre offline'!$I$2:$I$2047,'city centre offline'!$A$2:$A$2047,$A11,'city centre offline'!$B$2:$B$2047,Z$4)*AVERAGEIFS('all sales summary'!$I$2:$I$2047,'all sales summary'!$A$2:$A$2047,$A11,'all sales summary'!$B$2:$B$2047,Z$4)))</f>
        <v>0.48515047345109741</v>
      </c>
      <c r="AA11" s="60">
        <f>(AVERAGEIFS('city centre offline'!$I$2:$I$2047,'city centre offline'!$A$2:$A$2047,$A11,'city centre offline'!$B$2:$B$2047,AA$4)*AVERAGEIFS('all sales summary'!$I$2:$I$2047,'all sales summary'!$A$2:$A$2047,$A11,'all sales summary'!$B$2:$B$2047,AA$4))/((AVERAGEIFS('overall city offline'!$I$2:$I$2047,'overall city offline'!$A$2:$A$2047,$A11,'overall city offline'!$B$2:$B$2047,AA$4)*(1-AVERAGEIFS('all sales summary'!$I$2:$I$2047,'all sales summary'!$A$2:$A$2047,$A11,'all sales summary'!$B$2:$B$2047,AA$4)))+(AVERAGEIFS('city centre offline'!$I$2:$I$2047,'city centre offline'!$A$2:$A$2047,$A11,'city centre offline'!$B$2:$B$2047,AA$4)*AVERAGEIFS('all sales summary'!$I$2:$I$2047,'all sales summary'!$A$2:$A$2047,$A11,'all sales summary'!$B$2:$B$2047,AA$4)))</f>
        <v>0.48349139790042972</v>
      </c>
      <c r="AB11" s="60">
        <f>(AVERAGEIFS('city centre offline'!$I$2:$I$2047,'city centre offline'!$A$2:$A$2047,$A11,'city centre offline'!$B$2:$B$2047,AB$4)*AVERAGEIFS('all sales summary'!$I$2:$I$2047,'all sales summary'!$A$2:$A$2047,$A11,'all sales summary'!$B$2:$B$2047,AB$4))/((AVERAGEIFS('overall city offline'!$I$2:$I$2047,'overall city offline'!$A$2:$A$2047,$A11,'overall city offline'!$B$2:$B$2047,AB$4)*(1-AVERAGEIFS('all sales summary'!$I$2:$I$2047,'all sales summary'!$A$2:$A$2047,$A11,'all sales summary'!$B$2:$B$2047,AB$4)))+(AVERAGEIFS('city centre offline'!$I$2:$I$2047,'city centre offline'!$A$2:$A$2047,$A11,'city centre offline'!$B$2:$B$2047,AB$4)*AVERAGEIFS('all sales summary'!$I$2:$I$2047,'all sales summary'!$A$2:$A$2047,$A11,'all sales summary'!$B$2:$B$2047,AB$4)))</f>
        <v>0.47511055220860088</v>
      </c>
      <c r="AC11" s="60">
        <f>(AVERAGEIFS('city centre offline'!$I$2:$I$2047,'city centre offline'!$A$2:$A$2047,$A11,'city centre offline'!$B$2:$B$2047,AC$4)*AVERAGEIFS('all sales summary'!$I$2:$I$2047,'all sales summary'!$A$2:$A$2047,$A11,'all sales summary'!$B$2:$B$2047,AC$4))/((AVERAGEIFS('overall city offline'!$I$2:$I$2047,'overall city offline'!$A$2:$A$2047,$A11,'overall city offline'!$B$2:$B$2047,AC$4)*(1-AVERAGEIFS('all sales summary'!$I$2:$I$2047,'all sales summary'!$A$2:$A$2047,$A11,'all sales summary'!$B$2:$B$2047,AC$4)))+(AVERAGEIFS('city centre offline'!$I$2:$I$2047,'city centre offline'!$A$2:$A$2047,$A11,'city centre offline'!$B$2:$B$2047,AC$4)*AVERAGEIFS('all sales summary'!$I$2:$I$2047,'all sales summary'!$A$2:$A$2047,$A11,'all sales summary'!$B$2:$B$2047,AC$4)))</f>
        <v>0.48476106975113958</v>
      </c>
      <c r="AD11" s="60">
        <f>(AVERAGEIFS('city centre offline'!$I$2:$I$2047,'city centre offline'!$A$2:$A$2047,$A11,'city centre offline'!$B$2:$B$2047,AD$4)*AVERAGEIFS('all sales summary'!$I$2:$I$2047,'all sales summary'!$A$2:$A$2047,$A11,'all sales summary'!$B$2:$B$2047,AD$4))/((AVERAGEIFS('overall city offline'!$I$2:$I$2047,'overall city offline'!$A$2:$A$2047,$A11,'overall city offline'!$B$2:$B$2047,AD$4)*(1-AVERAGEIFS('all sales summary'!$I$2:$I$2047,'all sales summary'!$A$2:$A$2047,$A11,'all sales summary'!$B$2:$B$2047,AD$4)))+(AVERAGEIFS('city centre offline'!$I$2:$I$2047,'city centre offline'!$A$2:$A$2047,$A11,'city centre offline'!$B$2:$B$2047,AD$4)*AVERAGEIFS('all sales summary'!$I$2:$I$2047,'all sales summary'!$A$2:$A$2047,$A11,'all sales summary'!$B$2:$B$2047,AD$4)))</f>
        <v>0.48353750810535345</v>
      </c>
      <c r="AE11" s="60">
        <f>(AVERAGEIFS('city centre offline'!$I$2:$I$2047,'city centre offline'!$A$2:$A$2047,$A11,'city centre offline'!$B$2:$B$2047,AE$4)*AVERAGEIFS('all sales summary'!$I$2:$I$2047,'all sales summary'!$A$2:$A$2047,$A11,'all sales summary'!$B$2:$B$2047,AE$4))/((AVERAGEIFS('overall city offline'!$I$2:$I$2047,'overall city offline'!$A$2:$A$2047,$A11,'overall city offline'!$B$2:$B$2047,AE$4)*(1-AVERAGEIFS('all sales summary'!$I$2:$I$2047,'all sales summary'!$A$2:$A$2047,$A11,'all sales summary'!$B$2:$B$2047,AE$4)))+(AVERAGEIFS('city centre offline'!$I$2:$I$2047,'city centre offline'!$A$2:$A$2047,$A11,'city centre offline'!$B$2:$B$2047,AE$4)*AVERAGEIFS('all sales summary'!$I$2:$I$2047,'all sales summary'!$A$2:$A$2047,$A11,'all sales summary'!$B$2:$B$2047,AE$4)))</f>
        <v>0.48467889515209472</v>
      </c>
      <c r="AF11" s="60">
        <f>(AVERAGEIFS('city centre offline'!$I$2:$I$2047,'city centre offline'!$A$2:$A$2047,$A11,'city centre offline'!$B$2:$B$2047,AF$4)*AVERAGEIFS('all sales summary'!$I$2:$I$2047,'all sales summary'!$A$2:$A$2047,$A11,'all sales summary'!$B$2:$B$2047,AF$4))/((AVERAGEIFS('overall city offline'!$I$2:$I$2047,'overall city offline'!$A$2:$A$2047,$A11,'overall city offline'!$B$2:$B$2047,AF$4)*(1-AVERAGEIFS('all sales summary'!$I$2:$I$2047,'all sales summary'!$A$2:$A$2047,$A11,'all sales summary'!$B$2:$B$2047,AF$4)))+(AVERAGEIFS('city centre offline'!$I$2:$I$2047,'city centre offline'!$A$2:$A$2047,$A11,'city centre offline'!$B$2:$B$2047,AF$4)*AVERAGEIFS('all sales summary'!$I$2:$I$2047,'all sales summary'!$A$2:$A$2047,$A11,'all sales summary'!$B$2:$B$2047,AF$4)))</f>
        <v>0.48532072077791161</v>
      </c>
      <c r="AG11" s="60">
        <f>(AVERAGEIFS('city centre offline'!$I$2:$I$2047,'city centre offline'!$A$2:$A$2047,$A11,'city centre offline'!$B$2:$B$2047,AG$4)*AVERAGEIFS('all sales summary'!$I$2:$I$2047,'all sales summary'!$A$2:$A$2047,$A11,'all sales summary'!$B$2:$B$2047,AG$4))/((AVERAGEIFS('overall city offline'!$I$2:$I$2047,'overall city offline'!$A$2:$A$2047,$A11,'overall city offline'!$B$2:$B$2047,AG$4)*(1-AVERAGEIFS('all sales summary'!$I$2:$I$2047,'all sales summary'!$A$2:$A$2047,$A11,'all sales summary'!$B$2:$B$2047,AG$4)))+(AVERAGEIFS('city centre offline'!$I$2:$I$2047,'city centre offline'!$A$2:$A$2047,$A11,'city centre offline'!$B$2:$B$2047,AG$4)*AVERAGEIFS('all sales summary'!$I$2:$I$2047,'all sales summary'!$A$2:$A$2047,$A11,'all sales summary'!$B$2:$B$2047,AG$4)))</f>
        <v>0.48525730534898281</v>
      </c>
      <c r="AH11" s="60">
        <f>(AVERAGEIFS('city centre offline'!$I$2:$I$2047,'city centre offline'!$A$2:$A$2047,$A11,'city centre offline'!$B$2:$B$2047,AH$4)*AVERAGEIFS('all sales summary'!$I$2:$I$2047,'all sales summary'!$A$2:$A$2047,$A11,'all sales summary'!$B$2:$B$2047,AH$4))/((AVERAGEIFS('overall city offline'!$I$2:$I$2047,'overall city offline'!$A$2:$A$2047,$A11,'overall city offline'!$B$2:$B$2047,AH$4)*(1-AVERAGEIFS('all sales summary'!$I$2:$I$2047,'all sales summary'!$A$2:$A$2047,$A11,'all sales summary'!$B$2:$B$2047,AH$4)))+(AVERAGEIFS('city centre offline'!$I$2:$I$2047,'city centre offline'!$A$2:$A$2047,$A11,'city centre offline'!$B$2:$B$2047,AH$4)*AVERAGEIFS('all sales summary'!$I$2:$I$2047,'all sales summary'!$A$2:$A$2047,$A11,'all sales summary'!$B$2:$B$2047,AH$4)))</f>
        <v>0.48784093012603374</v>
      </c>
    </row>
    <row r="12" spans="1:34" x14ac:dyDescent="0.3">
      <c r="A12" t="s">
        <v>14</v>
      </c>
      <c r="B12" s="60">
        <f>(AVERAGEIFS('city centre offline'!I9:I2054,'city centre offline'!$A$2:$A$2047,$A12,'city centre offline'!$B$2:$B$2047,B$4)*AVERAGEIFS('all sales summary'!$I$2:$I$2047,'all sales summary'!$A$2:$A$2047,$A12,'all sales summary'!B9:B2054,B$4))/((AVERAGEIFS('overall city offline'!I9:I2054,'overall city offline'!$A$2:$A$2047,$A12,'overall city offline'!$B$2:$B$2047,B$4)*(1-AVERAGEIFS('all sales summary'!$I$2:$I$2047,'all sales summary'!$A$2:$A$2047,$A12,'all sales summary'!B9:B2054,B$4)))+(AVERAGEIFS('city centre offline'!I9:I2054,'city centre offline'!$A$2:$A$2047,$A12,'city centre offline'!$B$2:$B$2047,B$4)*AVERAGEIFS('all sales summary'!$I$2:$I$2047,'all sales summary'!$A$2:$A$2047,$A12,'all sales summary'!B9:B2054,B$4)))</f>
        <v>0.18964946518915216</v>
      </c>
      <c r="C12" s="60">
        <f>(AVERAGEIFS('city centre offline'!$I$2:$I$2047,'city centre offline'!$A$2:$A$2047,$A12,'city centre offline'!$B$2:$B$2047,C$4)*AVERAGEIFS('all sales summary'!$I$2:$I$2047,'all sales summary'!$A$2:$A$2047,$A12,'all sales summary'!$B$2:$B$2047,C$4))/((AVERAGEIFS('overall city offline'!$I$2:$I$2047,'overall city offline'!$A$2:$A$2047,$A12,'overall city offline'!$B$2:$B$2047,C$4)*(1-AVERAGEIFS('all sales summary'!$I$2:$I$2047,'all sales summary'!$A$2:$A$2047,$A12,'all sales summary'!$B$2:$B$2047,C$4)))+(AVERAGEIFS('city centre offline'!$I$2:$I$2047,'city centre offline'!$A$2:$A$2047,$A12,'city centre offline'!$B$2:$B$2047,C$4)*AVERAGEIFS('all sales summary'!$I$2:$I$2047,'all sales summary'!$A$2:$A$2047,$A12,'all sales summary'!$B$2:$B$2047,C$4)))</f>
        <v>0.38536333212375901</v>
      </c>
      <c r="D12" s="60">
        <f>(AVERAGEIFS('city centre offline'!$I$2:$I$2047,'city centre offline'!$A$2:$A$2047,$A12,'city centre offline'!$B$2:$B$2047,D$4)*AVERAGEIFS('all sales summary'!$I$2:$I$2047,'all sales summary'!$A$2:$A$2047,$A12,'all sales summary'!$B$2:$B$2047,D$4))/((AVERAGEIFS('overall city offline'!$I$2:$I$2047,'overall city offline'!$A$2:$A$2047,$A12,'overall city offline'!$B$2:$B$2047,D$4)*(1-AVERAGEIFS('all sales summary'!$I$2:$I$2047,'all sales summary'!$A$2:$A$2047,$A12,'all sales summary'!$B$2:$B$2047,D$4)))+(AVERAGEIFS('city centre offline'!$I$2:$I$2047,'city centre offline'!$A$2:$A$2047,$A12,'city centre offline'!$B$2:$B$2047,D$4)*AVERAGEIFS('all sales summary'!$I$2:$I$2047,'all sales summary'!$A$2:$A$2047,$A12,'all sales summary'!$B$2:$B$2047,D$4)))</f>
        <v>0.38791491093465996</v>
      </c>
      <c r="E12" s="60">
        <f>(AVERAGEIFS('city centre offline'!$I$2:$I$2047,'city centre offline'!$A$2:$A$2047,$A12,'city centre offline'!$B$2:$B$2047,E$4)*AVERAGEIFS('all sales summary'!$I$2:$I$2047,'all sales summary'!$A$2:$A$2047,$A12,'all sales summary'!$B$2:$B$2047,E$4))/((AVERAGEIFS('overall city offline'!$I$2:$I$2047,'overall city offline'!$A$2:$A$2047,$A12,'overall city offline'!$B$2:$B$2047,E$4)*(1-AVERAGEIFS('all sales summary'!$I$2:$I$2047,'all sales summary'!$A$2:$A$2047,$A12,'all sales summary'!$B$2:$B$2047,E$4)))+(AVERAGEIFS('city centre offline'!$I$2:$I$2047,'city centre offline'!$A$2:$A$2047,$A12,'city centre offline'!$B$2:$B$2047,E$4)*AVERAGEIFS('all sales summary'!$I$2:$I$2047,'all sales summary'!$A$2:$A$2047,$A12,'all sales summary'!$B$2:$B$2047,E$4)))</f>
        <v>0.39082037033598077</v>
      </c>
      <c r="F12" s="60">
        <f>(AVERAGEIFS('city centre offline'!$I$2:$I$2047,'city centre offline'!$A$2:$A$2047,$A12,'city centre offline'!$B$2:$B$2047,F$4)*AVERAGEIFS('all sales summary'!$I$2:$I$2047,'all sales summary'!$A$2:$A$2047,$A12,'all sales summary'!$B$2:$B$2047,F$4))/((AVERAGEIFS('overall city offline'!$I$2:$I$2047,'overall city offline'!$A$2:$A$2047,$A12,'overall city offline'!$B$2:$B$2047,F$4)*(1-AVERAGEIFS('all sales summary'!$I$2:$I$2047,'all sales summary'!$A$2:$A$2047,$A12,'all sales summary'!$B$2:$B$2047,F$4)))+(AVERAGEIFS('city centre offline'!$I$2:$I$2047,'city centre offline'!$A$2:$A$2047,$A12,'city centre offline'!$B$2:$B$2047,F$4)*AVERAGEIFS('all sales summary'!$I$2:$I$2047,'all sales summary'!$A$2:$A$2047,$A12,'all sales summary'!$B$2:$B$2047,F$4)))</f>
        <v>0.39500155403016096</v>
      </c>
      <c r="G12" s="60">
        <f>(AVERAGEIFS('city centre offline'!$I$2:$I$2047,'city centre offline'!$A$2:$A$2047,$A12,'city centre offline'!$B$2:$B$2047,G$4)*AVERAGEIFS('all sales summary'!$I$2:$I$2047,'all sales summary'!$A$2:$A$2047,$A12,'all sales summary'!$B$2:$B$2047,G$4))/((AVERAGEIFS('overall city offline'!$I$2:$I$2047,'overall city offline'!$A$2:$A$2047,$A12,'overall city offline'!$B$2:$B$2047,G$4)*(1-AVERAGEIFS('all sales summary'!$I$2:$I$2047,'all sales summary'!$A$2:$A$2047,$A12,'all sales summary'!$B$2:$B$2047,G$4)))+(AVERAGEIFS('city centre offline'!$I$2:$I$2047,'city centre offline'!$A$2:$A$2047,$A12,'city centre offline'!$B$2:$B$2047,G$4)*AVERAGEIFS('all sales summary'!$I$2:$I$2047,'all sales summary'!$A$2:$A$2047,$A12,'all sales summary'!$B$2:$B$2047,G$4)))</f>
        <v>0.39587029926069361</v>
      </c>
      <c r="H12" s="60">
        <f>(AVERAGEIFS('city centre offline'!$I$2:$I$2047,'city centre offline'!$A$2:$A$2047,$A12,'city centre offline'!$B$2:$B$2047,H$4)*AVERAGEIFS('all sales summary'!$I$2:$I$2047,'all sales summary'!$A$2:$A$2047,$A12,'all sales summary'!$B$2:$B$2047,H$4))/((AVERAGEIFS('overall city offline'!$I$2:$I$2047,'overall city offline'!$A$2:$A$2047,$A12,'overall city offline'!$B$2:$B$2047,H$4)*(1-AVERAGEIFS('all sales summary'!$I$2:$I$2047,'all sales summary'!$A$2:$A$2047,$A12,'all sales summary'!$B$2:$B$2047,H$4)))+(AVERAGEIFS('city centre offline'!$I$2:$I$2047,'city centre offline'!$A$2:$A$2047,$A12,'city centre offline'!$B$2:$B$2047,H$4)*AVERAGEIFS('all sales summary'!$I$2:$I$2047,'all sales summary'!$A$2:$A$2047,$A12,'all sales summary'!$B$2:$B$2047,H$4)))</f>
        <v>0.39612187062985349</v>
      </c>
      <c r="I12" s="60">
        <f>(AVERAGEIFS('city centre offline'!$I$2:$I$2047,'city centre offline'!$A$2:$A$2047,$A12,'city centre offline'!$B$2:$B$2047,I$4)*AVERAGEIFS('all sales summary'!$I$2:$I$2047,'all sales summary'!$A$2:$A$2047,$A12,'all sales summary'!$B$2:$B$2047,I$4))/((AVERAGEIFS('overall city offline'!$I$2:$I$2047,'overall city offline'!$A$2:$A$2047,$A12,'overall city offline'!$B$2:$B$2047,I$4)*(1-AVERAGEIFS('all sales summary'!$I$2:$I$2047,'all sales summary'!$A$2:$A$2047,$A12,'all sales summary'!$B$2:$B$2047,I$4)))+(AVERAGEIFS('city centre offline'!$I$2:$I$2047,'city centre offline'!$A$2:$A$2047,$A12,'city centre offline'!$B$2:$B$2047,I$4)*AVERAGEIFS('all sales summary'!$I$2:$I$2047,'all sales summary'!$A$2:$A$2047,$A12,'all sales summary'!$B$2:$B$2047,I$4)))</f>
        <v>0.38963507768764144</v>
      </c>
      <c r="J12" s="60">
        <f>(AVERAGEIFS('city centre offline'!$I$2:$I$2047,'city centre offline'!$A$2:$A$2047,$A12,'city centre offline'!$B$2:$B$2047,J$4)*AVERAGEIFS('all sales summary'!$I$2:$I$2047,'all sales summary'!$A$2:$A$2047,$A12,'all sales summary'!$B$2:$B$2047,J$4))/((AVERAGEIFS('overall city offline'!$I$2:$I$2047,'overall city offline'!$A$2:$A$2047,$A12,'overall city offline'!$B$2:$B$2047,J$4)*(1-AVERAGEIFS('all sales summary'!$I$2:$I$2047,'all sales summary'!$A$2:$A$2047,$A12,'all sales summary'!$B$2:$B$2047,J$4)))+(AVERAGEIFS('city centre offline'!$I$2:$I$2047,'city centre offline'!$A$2:$A$2047,$A12,'city centre offline'!$B$2:$B$2047,J$4)*AVERAGEIFS('all sales summary'!$I$2:$I$2047,'all sales summary'!$A$2:$A$2047,$A12,'all sales summary'!$B$2:$B$2047,J$4)))</f>
        <v>0.39386828889630721</v>
      </c>
      <c r="K12" s="60">
        <f>(AVERAGEIFS('city centre offline'!$I$2:$I$2047,'city centre offline'!$A$2:$A$2047,$A12,'city centre offline'!$B$2:$B$2047,K$4)*AVERAGEIFS('all sales summary'!$I$2:$I$2047,'all sales summary'!$A$2:$A$2047,$A12,'all sales summary'!$B$2:$B$2047,K$4))/((AVERAGEIFS('overall city offline'!$I$2:$I$2047,'overall city offline'!$A$2:$A$2047,$A12,'overall city offline'!$B$2:$B$2047,K$4)*(1-AVERAGEIFS('all sales summary'!$I$2:$I$2047,'all sales summary'!$A$2:$A$2047,$A12,'all sales summary'!$B$2:$B$2047,K$4)))+(AVERAGEIFS('city centre offline'!$I$2:$I$2047,'city centre offline'!$A$2:$A$2047,$A12,'city centre offline'!$B$2:$B$2047,K$4)*AVERAGEIFS('all sales summary'!$I$2:$I$2047,'all sales summary'!$A$2:$A$2047,$A12,'all sales summary'!$B$2:$B$2047,K$4)))</f>
        <v>0.39795231661147801</v>
      </c>
      <c r="L12" s="60">
        <f>(AVERAGEIFS('city centre offline'!$I$2:$I$2047,'city centre offline'!$A$2:$A$2047,$A12,'city centre offline'!$B$2:$B$2047,L$4)*AVERAGEIFS('all sales summary'!$I$2:$I$2047,'all sales summary'!$A$2:$A$2047,$A12,'all sales summary'!$B$2:$B$2047,L$4))/((AVERAGEIFS('overall city offline'!$I$2:$I$2047,'overall city offline'!$A$2:$A$2047,$A12,'overall city offline'!$B$2:$B$2047,L$4)*(1-AVERAGEIFS('all sales summary'!$I$2:$I$2047,'all sales summary'!$A$2:$A$2047,$A12,'all sales summary'!$B$2:$B$2047,L$4)))+(AVERAGEIFS('city centre offline'!$I$2:$I$2047,'city centre offline'!$A$2:$A$2047,$A12,'city centre offline'!$B$2:$B$2047,L$4)*AVERAGEIFS('all sales summary'!$I$2:$I$2047,'all sales summary'!$A$2:$A$2047,$A12,'all sales summary'!$B$2:$B$2047,L$4)))</f>
        <v>0.39673382010100744</v>
      </c>
      <c r="M12" s="60">
        <f>(AVERAGEIFS('city centre offline'!$I$2:$I$2047,'city centre offline'!$A$2:$A$2047,$A12,'city centre offline'!$B$2:$B$2047,M$4)*AVERAGEIFS('all sales summary'!$I$2:$I$2047,'all sales summary'!$A$2:$A$2047,$A12,'all sales summary'!$B$2:$B$2047,M$4))/((AVERAGEIFS('overall city offline'!$I$2:$I$2047,'overall city offline'!$A$2:$A$2047,$A12,'overall city offline'!$B$2:$B$2047,M$4)*(1-AVERAGEIFS('all sales summary'!$I$2:$I$2047,'all sales summary'!$A$2:$A$2047,$A12,'all sales summary'!$B$2:$B$2047,M$4)))+(AVERAGEIFS('city centre offline'!$I$2:$I$2047,'city centre offline'!$A$2:$A$2047,$A12,'city centre offline'!$B$2:$B$2047,M$4)*AVERAGEIFS('all sales summary'!$I$2:$I$2047,'all sales summary'!$A$2:$A$2047,$A12,'all sales summary'!$B$2:$B$2047,M$4)))</f>
        <v>0.40336460399968954</v>
      </c>
      <c r="N12" s="60">
        <f>(AVERAGEIFS('city centre offline'!$I$2:$I$2047,'city centre offline'!$A$2:$A$2047,$A12,'city centre offline'!$B$2:$B$2047,N$4)*AVERAGEIFS('all sales summary'!$I$2:$I$2047,'all sales summary'!$A$2:$A$2047,$A12,'all sales summary'!$B$2:$B$2047,N$4))/((AVERAGEIFS('overall city offline'!$I$2:$I$2047,'overall city offline'!$A$2:$A$2047,$A12,'overall city offline'!$B$2:$B$2047,N$4)*(1-AVERAGEIFS('all sales summary'!$I$2:$I$2047,'all sales summary'!$A$2:$A$2047,$A12,'all sales summary'!$B$2:$B$2047,N$4)))+(AVERAGEIFS('city centre offline'!$I$2:$I$2047,'city centre offline'!$A$2:$A$2047,$A12,'city centre offline'!$B$2:$B$2047,N$4)*AVERAGEIFS('all sales summary'!$I$2:$I$2047,'all sales summary'!$A$2:$A$2047,$A12,'all sales summary'!$B$2:$B$2047,N$4)))</f>
        <v>0.40288800869710972</v>
      </c>
      <c r="O12" s="60">
        <f>(AVERAGEIFS('city centre offline'!$I$2:$I$2047,'city centre offline'!$A$2:$A$2047,$A12,'city centre offline'!$B$2:$B$2047,O$4)*AVERAGEIFS('all sales summary'!$I$2:$I$2047,'all sales summary'!$A$2:$A$2047,$A12,'all sales summary'!$B$2:$B$2047,O$4))/((AVERAGEIFS('overall city offline'!$I$2:$I$2047,'overall city offline'!$A$2:$A$2047,$A12,'overall city offline'!$B$2:$B$2047,O$4)*(1-AVERAGEIFS('all sales summary'!$I$2:$I$2047,'all sales summary'!$A$2:$A$2047,$A12,'all sales summary'!$B$2:$B$2047,O$4)))+(AVERAGEIFS('city centre offline'!$I$2:$I$2047,'city centre offline'!$A$2:$A$2047,$A12,'city centre offline'!$B$2:$B$2047,O$4)*AVERAGEIFS('all sales summary'!$I$2:$I$2047,'all sales summary'!$A$2:$A$2047,$A12,'all sales summary'!$B$2:$B$2047,O$4)))</f>
        <v>0.39069458294377318</v>
      </c>
      <c r="P12" s="60">
        <f>(AVERAGEIFS('city centre offline'!$I$2:$I$2047,'city centre offline'!$A$2:$A$2047,$A12,'city centre offline'!$B$2:$B$2047,P$4)*AVERAGEIFS('all sales summary'!$I$2:$I$2047,'all sales summary'!$A$2:$A$2047,$A12,'all sales summary'!$B$2:$B$2047,P$4))/((AVERAGEIFS('overall city offline'!$I$2:$I$2047,'overall city offline'!$A$2:$A$2047,$A12,'overall city offline'!$B$2:$B$2047,P$4)*(1-AVERAGEIFS('all sales summary'!$I$2:$I$2047,'all sales summary'!$A$2:$A$2047,$A12,'all sales summary'!$B$2:$B$2047,P$4)))+(AVERAGEIFS('city centre offline'!$I$2:$I$2047,'city centre offline'!$A$2:$A$2047,$A12,'city centre offline'!$B$2:$B$2047,P$4)*AVERAGEIFS('all sales summary'!$I$2:$I$2047,'all sales summary'!$A$2:$A$2047,$A12,'all sales summary'!$B$2:$B$2047,P$4)))</f>
        <v>0.4023100995831928</v>
      </c>
      <c r="Q12" s="60">
        <f>(AVERAGEIFS('city centre offline'!$I$2:$I$2047,'city centre offline'!$A$2:$A$2047,$A12,'city centre offline'!$B$2:$B$2047,Q$4)*AVERAGEIFS('all sales summary'!$I$2:$I$2047,'all sales summary'!$A$2:$A$2047,$A12,'all sales summary'!$B$2:$B$2047,Q$4))/((AVERAGEIFS('overall city offline'!$I$2:$I$2047,'overall city offline'!$A$2:$A$2047,$A12,'overall city offline'!$B$2:$B$2047,Q$4)*(1-AVERAGEIFS('all sales summary'!$I$2:$I$2047,'all sales summary'!$A$2:$A$2047,$A12,'all sales summary'!$B$2:$B$2047,Q$4)))+(AVERAGEIFS('city centre offline'!$I$2:$I$2047,'city centre offline'!$A$2:$A$2047,$A12,'city centre offline'!$B$2:$B$2047,Q$4)*AVERAGEIFS('all sales summary'!$I$2:$I$2047,'all sales summary'!$A$2:$A$2047,$A12,'all sales summary'!$B$2:$B$2047,Q$4)))</f>
        <v>0.42502012860740873</v>
      </c>
      <c r="R12" s="60">
        <f>(AVERAGEIFS('city centre offline'!$I$2:$I$2047,'city centre offline'!$A$2:$A$2047,$A12,'city centre offline'!$B$2:$B$2047,R$4)*AVERAGEIFS('all sales summary'!$I$2:$I$2047,'all sales summary'!$A$2:$A$2047,$A12,'all sales summary'!$B$2:$B$2047,R$4))/((AVERAGEIFS('overall city offline'!$I$2:$I$2047,'overall city offline'!$A$2:$A$2047,$A12,'overall city offline'!$B$2:$B$2047,R$4)*(1-AVERAGEIFS('all sales summary'!$I$2:$I$2047,'all sales summary'!$A$2:$A$2047,$A12,'all sales summary'!$B$2:$B$2047,R$4)))+(AVERAGEIFS('city centre offline'!$I$2:$I$2047,'city centre offline'!$A$2:$A$2047,$A12,'city centre offline'!$B$2:$B$2047,R$4)*AVERAGEIFS('all sales summary'!$I$2:$I$2047,'all sales summary'!$A$2:$A$2047,$A12,'all sales summary'!$B$2:$B$2047,R$4)))</f>
        <v>0.38987605873323083</v>
      </c>
      <c r="S12" s="60">
        <f>(AVERAGEIFS('city centre offline'!$I$2:$I$2047,'city centre offline'!$A$2:$A$2047,$A12,'city centre offline'!$B$2:$B$2047,S$4)*AVERAGEIFS('all sales summary'!$I$2:$I$2047,'all sales summary'!$A$2:$A$2047,$A12,'all sales summary'!$B$2:$B$2047,S$4))/((AVERAGEIFS('overall city offline'!$I$2:$I$2047,'overall city offline'!$A$2:$A$2047,$A12,'overall city offline'!$B$2:$B$2047,S$4)*(1-AVERAGEIFS('all sales summary'!$I$2:$I$2047,'all sales summary'!$A$2:$A$2047,$A12,'all sales summary'!$B$2:$B$2047,S$4)))+(AVERAGEIFS('city centre offline'!$I$2:$I$2047,'city centre offline'!$A$2:$A$2047,$A12,'city centre offline'!$B$2:$B$2047,S$4)*AVERAGEIFS('all sales summary'!$I$2:$I$2047,'all sales summary'!$A$2:$A$2047,$A12,'all sales summary'!$B$2:$B$2047,S$4)))</f>
        <v>0.37205182566477013</v>
      </c>
      <c r="T12" s="60">
        <f>(AVERAGEIFS('city centre offline'!$I$2:$I$2047,'city centre offline'!$A$2:$A$2047,$A12,'city centre offline'!$B$2:$B$2047,T$4)*AVERAGEIFS('all sales summary'!$I$2:$I$2047,'all sales summary'!$A$2:$A$2047,$A12,'all sales summary'!$B$2:$B$2047,T$4))/((AVERAGEIFS('overall city offline'!$I$2:$I$2047,'overall city offline'!$A$2:$A$2047,$A12,'overall city offline'!$B$2:$B$2047,T$4)*(1-AVERAGEIFS('all sales summary'!$I$2:$I$2047,'all sales summary'!$A$2:$A$2047,$A12,'all sales summary'!$B$2:$B$2047,T$4)))+(AVERAGEIFS('city centre offline'!$I$2:$I$2047,'city centre offline'!$A$2:$A$2047,$A12,'city centre offline'!$B$2:$B$2047,T$4)*AVERAGEIFS('all sales summary'!$I$2:$I$2047,'all sales summary'!$A$2:$A$2047,$A12,'all sales summary'!$B$2:$B$2047,T$4)))</f>
        <v>0.39847202447539248</v>
      </c>
      <c r="U12" s="60">
        <f>(AVERAGEIFS('city centre offline'!$I$2:$I$2047,'city centre offline'!$A$2:$A$2047,$A12,'city centre offline'!$B$2:$B$2047,U$4)*AVERAGEIFS('all sales summary'!$I$2:$I$2047,'all sales summary'!$A$2:$A$2047,$A12,'all sales summary'!$B$2:$B$2047,U$4))/((AVERAGEIFS('overall city offline'!$I$2:$I$2047,'overall city offline'!$A$2:$A$2047,$A12,'overall city offline'!$B$2:$B$2047,U$4)*(1-AVERAGEIFS('all sales summary'!$I$2:$I$2047,'all sales summary'!$A$2:$A$2047,$A12,'all sales summary'!$B$2:$B$2047,U$4)))+(AVERAGEIFS('city centre offline'!$I$2:$I$2047,'city centre offline'!$A$2:$A$2047,$A12,'city centre offline'!$B$2:$B$2047,U$4)*AVERAGEIFS('all sales summary'!$I$2:$I$2047,'all sales summary'!$A$2:$A$2047,$A12,'all sales summary'!$B$2:$B$2047,U$4)))</f>
        <v>0.37856520402814586</v>
      </c>
      <c r="V12" s="60">
        <f>(AVERAGEIFS('city centre offline'!$I$2:$I$2047,'city centre offline'!$A$2:$A$2047,$A12,'city centre offline'!$B$2:$B$2047,V$4)*AVERAGEIFS('all sales summary'!$I$2:$I$2047,'all sales summary'!$A$2:$A$2047,$A12,'all sales summary'!$B$2:$B$2047,V$4))/((AVERAGEIFS('overall city offline'!$I$2:$I$2047,'overall city offline'!$A$2:$A$2047,$A12,'overall city offline'!$B$2:$B$2047,V$4)*(1-AVERAGEIFS('all sales summary'!$I$2:$I$2047,'all sales summary'!$A$2:$A$2047,$A12,'all sales summary'!$B$2:$B$2047,V$4)))+(AVERAGEIFS('city centre offline'!$I$2:$I$2047,'city centre offline'!$A$2:$A$2047,$A12,'city centre offline'!$B$2:$B$2047,V$4)*AVERAGEIFS('all sales summary'!$I$2:$I$2047,'all sales summary'!$A$2:$A$2047,$A12,'all sales summary'!$B$2:$B$2047,V$4)))</f>
        <v>0.38911551664506266</v>
      </c>
      <c r="W12" s="60">
        <f>(AVERAGEIFS('city centre offline'!$I$2:$I$2047,'city centre offline'!$A$2:$A$2047,$A12,'city centre offline'!$B$2:$B$2047,W$4)*AVERAGEIFS('all sales summary'!$I$2:$I$2047,'all sales summary'!$A$2:$A$2047,$A12,'all sales summary'!$B$2:$B$2047,W$4))/((AVERAGEIFS('overall city offline'!$I$2:$I$2047,'overall city offline'!$A$2:$A$2047,$A12,'overall city offline'!$B$2:$B$2047,W$4)*(1-AVERAGEIFS('all sales summary'!$I$2:$I$2047,'all sales summary'!$A$2:$A$2047,$A12,'all sales summary'!$B$2:$B$2047,W$4)))+(AVERAGEIFS('city centre offline'!$I$2:$I$2047,'city centre offline'!$A$2:$A$2047,$A12,'city centre offline'!$B$2:$B$2047,W$4)*AVERAGEIFS('all sales summary'!$I$2:$I$2047,'all sales summary'!$A$2:$A$2047,$A12,'all sales summary'!$B$2:$B$2047,W$4)))</f>
        <v>0.38613974487579522</v>
      </c>
      <c r="X12" s="60">
        <f>(AVERAGEIFS('city centre offline'!$I$2:$I$2047,'city centre offline'!$A$2:$A$2047,$A12,'city centre offline'!$B$2:$B$2047,X$4)*AVERAGEIFS('all sales summary'!$I$2:$I$2047,'all sales summary'!$A$2:$A$2047,$A12,'all sales summary'!$B$2:$B$2047,X$4))/((AVERAGEIFS('overall city offline'!$I$2:$I$2047,'overall city offline'!$A$2:$A$2047,$A12,'overall city offline'!$B$2:$B$2047,X$4)*(1-AVERAGEIFS('all sales summary'!$I$2:$I$2047,'all sales summary'!$A$2:$A$2047,$A12,'all sales summary'!$B$2:$B$2047,X$4)))+(AVERAGEIFS('city centre offline'!$I$2:$I$2047,'city centre offline'!$A$2:$A$2047,$A12,'city centre offline'!$B$2:$B$2047,X$4)*AVERAGEIFS('all sales summary'!$I$2:$I$2047,'all sales summary'!$A$2:$A$2047,$A12,'all sales summary'!$B$2:$B$2047,X$4)))</f>
        <v>0.39451779121533725</v>
      </c>
      <c r="Y12" s="60">
        <f>(AVERAGEIFS('city centre offline'!$I$2:$I$2047,'city centre offline'!$A$2:$A$2047,$A12,'city centre offline'!$B$2:$B$2047,Y$4)*AVERAGEIFS('all sales summary'!$I$2:$I$2047,'all sales summary'!$A$2:$A$2047,$A12,'all sales summary'!$B$2:$B$2047,Y$4))/((AVERAGEIFS('overall city offline'!$I$2:$I$2047,'overall city offline'!$A$2:$A$2047,$A12,'overall city offline'!$B$2:$B$2047,Y$4)*(1-AVERAGEIFS('all sales summary'!$I$2:$I$2047,'all sales summary'!$A$2:$A$2047,$A12,'all sales summary'!$B$2:$B$2047,Y$4)))+(AVERAGEIFS('city centre offline'!$I$2:$I$2047,'city centre offline'!$A$2:$A$2047,$A12,'city centre offline'!$B$2:$B$2047,Y$4)*AVERAGEIFS('all sales summary'!$I$2:$I$2047,'all sales summary'!$A$2:$A$2047,$A12,'all sales summary'!$B$2:$B$2047,Y$4)))</f>
        <v>0.3905802365921095</v>
      </c>
      <c r="Z12" s="60">
        <f>(AVERAGEIFS('city centre offline'!$I$2:$I$2047,'city centre offline'!$A$2:$A$2047,$A12,'city centre offline'!$B$2:$B$2047,Z$4)*AVERAGEIFS('all sales summary'!$I$2:$I$2047,'all sales summary'!$A$2:$A$2047,$A12,'all sales summary'!$B$2:$B$2047,Z$4))/((AVERAGEIFS('overall city offline'!$I$2:$I$2047,'overall city offline'!$A$2:$A$2047,$A12,'overall city offline'!$B$2:$B$2047,Z$4)*(1-AVERAGEIFS('all sales summary'!$I$2:$I$2047,'all sales summary'!$A$2:$A$2047,$A12,'all sales summary'!$B$2:$B$2047,Z$4)))+(AVERAGEIFS('city centre offline'!$I$2:$I$2047,'city centre offline'!$A$2:$A$2047,$A12,'city centre offline'!$B$2:$B$2047,Z$4)*AVERAGEIFS('all sales summary'!$I$2:$I$2047,'all sales summary'!$A$2:$A$2047,$A12,'all sales summary'!$B$2:$B$2047,Z$4)))</f>
        <v>0.323149492979316</v>
      </c>
      <c r="AA12" s="60">
        <f>(AVERAGEIFS('city centre offline'!$I$2:$I$2047,'city centre offline'!$A$2:$A$2047,$A12,'city centre offline'!$B$2:$B$2047,AA$4)*AVERAGEIFS('all sales summary'!$I$2:$I$2047,'all sales summary'!$A$2:$A$2047,$A12,'all sales summary'!$B$2:$B$2047,AA$4))/((AVERAGEIFS('overall city offline'!$I$2:$I$2047,'overall city offline'!$A$2:$A$2047,$A12,'overall city offline'!$B$2:$B$2047,AA$4)*(1-AVERAGEIFS('all sales summary'!$I$2:$I$2047,'all sales summary'!$A$2:$A$2047,$A12,'all sales summary'!$B$2:$B$2047,AA$4)))+(AVERAGEIFS('city centre offline'!$I$2:$I$2047,'city centre offline'!$A$2:$A$2047,$A12,'city centre offline'!$B$2:$B$2047,AA$4)*AVERAGEIFS('all sales summary'!$I$2:$I$2047,'all sales summary'!$A$2:$A$2047,$A12,'all sales summary'!$B$2:$B$2047,AA$4)))</f>
        <v>0.35067539121682756</v>
      </c>
      <c r="AB12" s="60">
        <f>(AVERAGEIFS('city centre offline'!$I$2:$I$2047,'city centre offline'!$A$2:$A$2047,$A12,'city centre offline'!$B$2:$B$2047,AB$4)*AVERAGEIFS('all sales summary'!$I$2:$I$2047,'all sales summary'!$A$2:$A$2047,$A12,'all sales summary'!$B$2:$B$2047,AB$4))/((AVERAGEIFS('overall city offline'!$I$2:$I$2047,'overall city offline'!$A$2:$A$2047,$A12,'overall city offline'!$B$2:$B$2047,AB$4)*(1-AVERAGEIFS('all sales summary'!$I$2:$I$2047,'all sales summary'!$A$2:$A$2047,$A12,'all sales summary'!$B$2:$B$2047,AB$4)))+(AVERAGEIFS('city centre offline'!$I$2:$I$2047,'city centre offline'!$A$2:$A$2047,$A12,'city centre offline'!$B$2:$B$2047,AB$4)*AVERAGEIFS('all sales summary'!$I$2:$I$2047,'all sales summary'!$A$2:$A$2047,$A12,'all sales summary'!$B$2:$B$2047,AB$4)))</f>
        <v>0.38006174835119133</v>
      </c>
      <c r="AC12" s="60">
        <f>(AVERAGEIFS('city centre offline'!$I$2:$I$2047,'city centre offline'!$A$2:$A$2047,$A12,'city centre offline'!$B$2:$B$2047,AC$4)*AVERAGEIFS('all sales summary'!$I$2:$I$2047,'all sales summary'!$A$2:$A$2047,$A12,'all sales summary'!$B$2:$B$2047,AC$4))/((AVERAGEIFS('overall city offline'!$I$2:$I$2047,'overall city offline'!$A$2:$A$2047,$A12,'overall city offline'!$B$2:$B$2047,AC$4)*(1-AVERAGEIFS('all sales summary'!$I$2:$I$2047,'all sales summary'!$A$2:$A$2047,$A12,'all sales summary'!$B$2:$B$2047,AC$4)))+(AVERAGEIFS('city centre offline'!$I$2:$I$2047,'city centre offline'!$A$2:$A$2047,$A12,'city centre offline'!$B$2:$B$2047,AC$4)*AVERAGEIFS('all sales summary'!$I$2:$I$2047,'all sales summary'!$A$2:$A$2047,$A12,'all sales summary'!$B$2:$B$2047,AC$4)))</f>
        <v>0.3819712795300787</v>
      </c>
      <c r="AD12" s="60">
        <f>(AVERAGEIFS('city centre offline'!$I$2:$I$2047,'city centre offline'!$A$2:$A$2047,$A12,'city centre offline'!$B$2:$B$2047,AD$4)*AVERAGEIFS('all sales summary'!$I$2:$I$2047,'all sales summary'!$A$2:$A$2047,$A12,'all sales summary'!$B$2:$B$2047,AD$4))/((AVERAGEIFS('overall city offline'!$I$2:$I$2047,'overall city offline'!$A$2:$A$2047,$A12,'overall city offline'!$B$2:$B$2047,AD$4)*(1-AVERAGEIFS('all sales summary'!$I$2:$I$2047,'all sales summary'!$A$2:$A$2047,$A12,'all sales summary'!$B$2:$B$2047,AD$4)))+(AVERAGEIFS('city centre offline'!$I$2:$I$2047,'city centre offline'!$A$2:$A$2047,$A12,'city centre offline'!$B$2:$B$2047,AD$4)*AVERAGEIFS('all sales summary'!$I$2:$I$2047,'all sales summary'!$A$2:$A$2047,$A12,'all sales summary'!$B$2:$B$2047,AD$4)))</f>
        <v>0.37845432563652348</v>
      </c>
      <c r="AE12" s="60">
        <f>(AVERAGEIFS('city centre offline'!$I$2:$I$2047,'city centre offline'!$A$2:$A$2047,$A12,'city centre offline'!$B$2:$B$2047,AE$4)*AVERAGEIFS('all sales summary'!$I$2:$I$2047,'all sales summary'!$A$2:$A$2047,$A12,'all sales summary'!$B$2:$B$2047,AE$4))/((AVERAGEIFS('overall city offline'!$I$2:$I$2047,'overall city offline'!$A$2:$A$2047,$A12,'overall city offline'!$B$2:$B$2047,AE$4)*(1-AVERAGEIFS('all sales summary'!$I$2:$I$2047,'all sales summary'!$A$2:$A$2047,$A12,'all sales summary'!$B$2:$B$2047,AE$4)))+(AVERAGEIFS('city centre offline'!$I$2:$I$2047,'city centre offline'!$A$2:$A$2047,$A12,'city centre offline'!$B$2:$B$2047,AE$4)*AVERAGEIFS('all sales summary'!$I$2:$I$2047,'all sales summary'!$A$2:$A$2047,$A12,'all sales summary'!$B$2:$B$2047,AE$4)))</f>
        <v>0.37900376274063424</v>
      </c>
      <c r="AF12" s="60">
        <f>(AVERAGEIFS('city centre offline'!$I$2:$I$2047,'city centre offline'!$A$2:$A$2047,$A12,'city centre offline'!$B$2:$B$2047,AF$4)*AVERAGEIFS('all sales summary'!$I$2:$I$2047,'all sales summary'!$A$2:$A$2047,$A12,'all sales summary'!$B$2:$B$2047,AF$4))/((AVERAGEIFS('overall city offline'!$I$2:$I$2047,'overall city offline'!$A$2:$A$2047,$A12,'overall city offline'!$B$2:$B$2047,AF$4)*(1-AVERAGEIFS('all sales summary'!$I$2:$I$2047,'all sales summary'!$A$2:$A$2047,$A12,'all sales summary'!$B$2:$B$2047,AF$4)))+(AVERAGEIFS('city centre offline'!$I$2:$I$2047,'city centre offline'!$A$2:$A$2047,$A12,'city centre offline'!$B$2:$B$2047,AF$4)*AVERAGEIFS('all sales summary'!$I$2:$I$2047,'all sales summary'!$A$2:$A$2047,$A12,'all sales summary'!$B$2:$B$2047,AF$4)))</f>
        <v>0.38936922623364767</v>
      </c>
      <c r="AG12" s="60">
        <f>(AVERAGEIFS('city centre offline'!$I$2:$I$2047,'city centre offline'!$A$2:$A$2047,$A12,'city centre offline'!$B$2:$B$2047,AG$4)*AVERAGEIFS('all sales summary'!$I$2:$I$2047,'all sales summary'!$A$2:$A$2047,$A12,'all sales summary'!$B$2:$B$2047,AG$4))/((AVERAGEIFS('overall city offline'!$I$2:$I$2047,'overall city offline'!$A$2:$A$2047,$A12,'overall city offline'!$B$2:$B$2047,AG$4)*(1-AVERAGEIFS('all sales summary'!$I$2:$I$2047,'all sales summary'!$A$2:$A$2047,$A12,'all sales summary'!$B$2:$B$2047,AG$4)))+(AVERAGEIFS('city centre offline'!$I$2:$I$2047,'city centre offline'!$A$2:$A$2047,$A12,'city centre offline'!$B$2:$B$2047,AG$4)*AVERAGEIFS('all sales summary'!$I$2:$I$2047,'all sales summary'!$A$2:$A$2047,$A12,'all sales summary'!$B$2:$B$2047,AG$4)))</f>
        <v>0.37109673768372736</v>
      </c>
      <c r="AH12" s="60">
        <f>(AVERAGEIFS('city centre offline'!$I$2:$I$2047,'city centre offline'!$A$2:$A$2047,$A12,'city centre offline'!$B$2:$B$2047,AH$4)*AVERAGEIFS('all sales summary'!$I$2:$I$2047,'all sales summary'!$A$2:$A$2047,$A12,'all sales summary'!$B$2:$B$2047,AH$4))/((AVERAGEIFS('overall city offline'!$I$2:$I$2047,'overall city offline'!$A$2:$A$2047,$A12,'overall city offline'!$B$2:$B$2047,AH$4)*(1-AVERAGEIFS('all sales summary'!$I$2:$I$2047,'all sales summary'!$A$2:$A$2047,$A12,'all sales summary'!$B$2:$B$2047,AH$4)))+(AVERAGEIFS('city centre offline'!$I$2:$I$2047,'city centre offline'!$A$2:$A$2047,$A12,'city centre offline'!$B$2:$B$2047,AH$4)*AVERAGEIFS('all sales summary'!$I$2:$I$2047,'all sales summary'!$A$2:$A$2047,$A12,'all sales summary'!$B$2:$B$2047,AH$4)))</f>
        <v>0.38057211474788666</v>
      </c>
    </row>
    <row r="13" spans="1:34" x14ac:dyDescent="0.3">
      <c r="A13" t="s">
        <v>15</v>
      </c>
      <c r="B13" s="60">
        <f>(AVERAGEIFS('city centre offline'!I10:I2055,'city centre offline'!$A$2:$A$2047,$A13,'city centre offline'!$B$2:$B$2047,B$4)*AVERAGEIFS('all sales summary'!$I$2:$I$2047,'all sales summary'!$A$2:$A$2047,$A13,'all sales summary'!B10:B2055,B$4))/((AVERAGEIFS('overall city offline'!I10:I2055,'overall city offline'!$A$2:$A$2047,$A13,'overall city offline'!$B$2:$B$2047,B$4)*(1-AVERAGEIFS('all sales summary'!$I$2:$I$2047,'all sales summary'!$A$2:$A$2047,$A13,'all sales summary'!B10:B2055,B$4)))+(AVERAGEIFS('city centre offline'!I10:I2055,'city centre offline'!$A$2:$A$2047,$A13,'city centre offline'!$B$2:$B$2047,B$4)*AVERAGEIFS('all sales summary'!$I$2:$I$2047,'all sales summary'!$A$2:$A$2047,$A13,'all sales summary'!B10:B2055,B$4)))</f>
        <v>4.6170085861523345E-2</v>
      </c>
      <c r="C13" s="60">
        <f>(AVERAGEIFS('city centre offline'!$I$2:$I$2047,'city centre offline'!$A$2:$A$2047,$A13,'city centre offline'!$B$2:$B$2047,C$4)*AVERAGEIFS('all sales summary'!$I$2:$I$2047,'all sales summary'!$A$2:$A$2047,$A13,'all sales summary'!$B$2:$B$2047,C$4))/((AVERAGEIFS('overall city offline'!$I$2:$I$2047,'overall city offline'!$A$2:$A$2047,$A13,'overall city offline'!$B$2:$B$2047,C$4)*(1-AVERAGEIFS('all sales summary'!$I$2:$I$2047,'all sales summary'!$A$2:$A$2047,$A13,'all sales summary'!$B$2:$B$2047,C$4)))+(AVERAGEIFS('city centre offline'!$I$2:$I$2047,'city centre offline'!$A$2:$A$2047,$A13,'city centre offline'!$B$2:$B$2047,C$4)*AVERAGEIFS('all sales summary'!$I$2:$I$2047,'all sales summary'!$A$2:$A$2047,$A13,'all sales summary'!$B$2:$B$2047,C$4)))</f>
        <v>0.18144710701673808</v>
      </c>
      <c r="D13" s="60">
        <f>(AVERAGEIFS('city centre offline'!$I$2:$I$2047,'city centre offline'!$A$2:$A$2047,$A13,'city centre offline'!$B$2:$B$2047,D$4)*AVERAGEIFS('all sales summary'!$I$2:$I$2047,'all sales summary'!$A$2:$A$2047,$A13,'all sales summary'!$B$2:$B$2047,D$4))/((AVERAGEIFS('overall city offline'!$I$2:$I$2047,'overall city offline'!$A$2:$A$2047,$A13,'overall city offline'!$B$2:$B$2047,D$4)*(1-AVERAGEIFS('all sales summary'!$I$2:$I$2047,'all sales summary'!$A$2:$A$2047,$A13,'all sales summary'!$B$2:$B$2047,D$4)))+(AVERAGEIFS('city centre offline'!$I$2:$I$2047,'city centre offline'!$A$2:$A$2047,$A13,'city centre offline'!$B$2:$B$2047,D$4)*AVERAGEIFS('all sales summary'!$I$2:$I$2047,'all sales summary'!$A$2:$A$2047,$A13,'all sales summary'!$B$2:$B$2047,D$4)))</f>
        <v>0.17057226772024403</v>
      </c>
      <c r="E13" s="60">
        <f>(AVERAGEIFS('city centre offline'!$I$2:$I$2047,'city centre offline'!$A$2:$A$2047,$A13,'city centre offline'!$B$2:$B$2047,E$4)*AVERAGEIFS('all sales summary'!$I$2:$I$2047,'all sales summary'!$A$2:$A$2047,$A13,'all sales summary'!$B$2:$B$2047,E$4))/((AVERAGEIFS('overall city offline'!$I$2:$I$2047,'overall city offline'!$A$2:$A$2047,$A13,'overall city offline'!$B$2:$B$2047,E$4)*(1-AVERAGEIFS('all sales summary'!$I$2:$I$2047,'all sales summary'!$A$2:$A$2047,$A13,'all sales summary'!$B$2:$B$2047,E$4)))+(AVERAGEIFS('city centre offline'!$I$2:$I$2047,'city centre offline'!$A$2:$A$2047,$A13,'city centre offline'!$B$2:$B$2047,E$4)*AVERAGEIFS('all sales summary'!$I$2:$I$2047,'all sales summary'!$A$2:$A$2047,$A13,'all sales summary'!$B$2:$B$2047,E$4)))</f>
        <v>0.17825256406875242</v>
      </c>
      <c r="F13" s="60">
        <f>(AVERAGEIFS('city centre offline'!$I$2:$I$2047,'city centre offline'!$A$2:$A$2047,$A13,'city centre offline'!$B$2:$B$2047,F$4)*AVERAGEIFS('all sales summary'!$I$2:$I$2047,'all sales summary'!$A$2:$A$2047,$A13,'all sales summary'!$B$2:$B$2047,F$4))/((AVERAGEIFS('overall city offline'!$I$2:$I$2047,'overall city offline'!$A$2:$A$2047,$A13,'overall city offline'!$B$2:$B$2047,F$4)*(1-AVERAGEIFS('all sales summary'!$I$2:$I$2047,'all sales summary'!$A$2:$A$2047,$A13,'all sales summary'!$B$2:$B$2047,F$4)))+(AVERAGEIFS('city centre offline'!$I$2:$I$2047,'city centre offline'!$A$2:$A$2047,$A13,'city centre offline'!$B$2:$B$2047,F$4)*AVERAGEIFS('all sales summary'!$I$2:$I$2047,'all sales summary'!$A$2:$A$2047,$A13,'all sales summary'!$B$2:$B$2047,F$4)))</f>
        <v>0.17509179761215607</v>
      </c>
      <c r="G13" s="60">
        <f>(AVERAGEIFS('city centre offline'!$I$2:$I$2047,'city centre offline'!$A$2:$A$2047,$A13,'city centre offline'!$B$2:$B$2047,G$4)*AVERAGEIFS('all sales summary'!$I$2:$I$2047,'all sales summary'!$A$2:$A$2047,$A13,'all sales summary'!$B$2:$B$2047,G$4))/((AVERAGEIFS('overall city offline'!$I$2:$I$2047,'overall city offline'!$A$2:$A$2047,$A13,'overall city offline'!$B$2:$B$2047,G$4)*(1-AVERAGEIFS('all sales summary'!$I$2:$I$2047,'all sales summary'!$A$2:$A$2047,$A13,'all sales summary'!$B$2:$B$2047,G$4)))+(AVERAGEIFS('city centre offline'!$I$2:$I$2047,'city centre offline'!$A$2:$A$2047,$A13,'city centre offline'!$B$2:$B$2047,G$4)*AVERAGEIFS('all sales summary'!$I$2:$I$2047,'all sales summary'!$A$2:$A$2047,$A13,'all sales summary'!$B$2:$B$2047,G$4)))</f>
        <v>0.1795136611924156</v>
      </c>
      <c r="H13" s="60">
        <f>(AVERAGEIFS('city centre offline'!$I$2:$I$2047,'city centre offline'!$A$2:$A$2047,$A13,'city centre offline'!$B$2:$B$2047,H$4)*AVERAGEIFS('all sales summary'!$I$2:$I$2047,'all sales summary'!$A$2:$A$2047,$A13,'all sales summary'!$B$2:$B$2047,H$4))/((AVERAGEIFS('overall city offline'!$I$2:$I$2047,'overall city offline'!$A$2:$A$2047,$A13,'overall city offline'!$B$2:$B$2047,H$4)*(1-AVERAGEIFS('all sales summary'!$I$2:$I$2047,'all sales summary'!$A$2:$A$2047,$A13,'all sales summary'!$B$2:$B$2047,H$4)))+(AVERAGEIFS('city centre offline'!$I$2:$I$2047,'city centre offline'!$A$2:$A$2047,$A13,'city centre offline'!$B$2:$B$2047,H$4)*AVERAGEIFS('all sales summary'!$I$2:$I$2047,'all sales summary'!$A$2:$A$2047,$A13,'all sales summary'!$B$2:$B$2047,H$4)))</f>
        <v>0.16908559876202289</v>
      </c>
      <c r="I13" s="60">
        <f>(AVERAGEIFS('city centre offline'!$I$2:$I$2047,'city centre offline'!$A$2:$A$2047,$A13,'city centre offline'!$B$2:$B$2047,I$4)*AVERAGEIFS('all sales summary'!$I$2:$I$2047,'all sales summary'!$A$2:$A$2047,$A13,'all sales summary'!$B$2:$B$2047,I$4))/((AVERAGEIFS('overall city offline'!$I$2:$I$2047,'overall city offline'!$A$2:$A$2047,$A13,'overall city offline'!$B$2:$B$2047,I$4)*(1-AVERAGEIFS('all sales summary'!$I$2:$I$2047,'all sales summary'!$A$2:$A$2047,$A13,'all sales summary'!$B$2:$B$2047,I$4)))+(AVERAGEIFS('city centre offline'!$I$2:$I$2047,'city centre offline'!$A$2:$A$2047,$A13,'city centre offline'!$B$2:$B$2047,I$4)*AVERAGEIFS('all sales summary'!$I$2:$I$2047,'all sales summary'!$A$2:$A$2047,$A13,'all sales summary'!$B$2:$B$2047,I$4)))</f>
        <v>0.17587347275238652</v>
      </c>
      <c r="J13" s="60">
        <f>(AVERAGEIFS('city centre offline'!$I$2:$I$2047,'city centre offline'!$A$2:$A$2047,$A13,'city centre offline'!$B$2:$B$2047,J$4)*AVERAGEIFS('all sales summary'!$I$2:$I$2047,'all sales summary'!$A$2:$A$2047,$A13,'all sales summary'!$B$2:$B$2047,J$4))/((AVERAGEIFS('overall city offline'!$I$2:$I$2047,'overall city offline'!$A$2:$A$2047,$A13,'overall city offline'!$B$2:$B$2047,J$4)*(1-AVERAGEIFS('all sales summary'!$I$2:$I$2047,'all sales summary'!$A$2:$A$2047,$A13,'all sales summary'!$B$2:$B$2047,J$4)))+(AVERAGEIFS('city centre offline'!$I$2:$I$2047,'city centre offline'!$A$2:$A$2047,$A13,'city centre offline'!$B$2:$B$2047,J$4)*AVERAGEIFS('all sales summary'!$I$2:$I$2047,'all sales summary'!$A$2:$A$2047,$A13,'all sales summary'!$B$2:$B$2047,J$4)))</f>
        <v>0.17583832522024545</v>
      </c>
      <c r="K13" s="60">
        <f>(AVERAGEIFS('city centre offline'!$I$2:$I$2047,'city centre offline'!$A$2:$A$2047,$A13,'city centre offline'!$B$2:$B$2047,K$4)*AVERAGEIFS('all sales summary'!$I$2:$I$2047,'all sales summary'!$A$2:$A$2047,$A13,'all sales summary'!$B$2:$B$2047,K$4))/((AVERAGEIFS('overall city offline'!$I$2:$I$2047,'overall city offline'!$A$2:$A$2047,$A13,'overall city offline'!$B$2:$B$2047,K$4)*(1-AVERAGEIFS('all sales summary'!$I$2:$I$2047,'all sales summary'!$A$2:$A$2047,$A13,'all sales summary'!$B$2:$B$2047,K$4)))+(AVERAGEIFS('city centre offline'!$I$2:$I$2047,'city centre offline'!$A$2:$A$2047,$A13,'city centre offline'!$B$2:$B$2047,K$4)*AVERAGEIFS('all sales summary'!$I$2:$I$2047,'all sales summary'!$A$2:$A$2047,$A13,'all sales summary'!$B$2:$B$2047,K$4)))</f>
        <v>0.16929880588260288</v>
      </c>
      <c r="L13" s="60">
        <f>(AVERAGEIFS('city centre offline'!$I$2:$I$2047,'city centre offline'!$A$2:$A$2047,$A13,'city centre offline'!$B$2:$B$2047,L$4)*AVERAGEIFS('all sales summary'!$I$2:$I$2047,'all sales summary'!$A$2:$A$2047,$A13,'all sales summary'!$B$2:$B$2047,L$4))/((AVERAGEIFS('overall city offline'!$I$2:$I$2047,'overall city offline'!$A$2:$A$2047,$A13,'overall city offline'!$B$2:$B$2047,L$4)*(1-AVERAGEIFS('all sales summary'!$I$2:$I$2047,'all sales summary'!$A$2:$A$2047,$A13,'all sales summary'!$B$2:$B$2047,L$4)))+(AVERAGEIFS('city centre offline'!$I$2:$I$2047,'city centre offline'!$A$2:$A$2047,$A13,'city centre offline'!$B$2:$B$2047,L$4)*AVERAGEIFS('all sales summary'!$I$2:$I$2047,'all sales summary'!$A$2:$A$2047,$A13,'all sales summary'!$B$2:$B$2047,L$4)))</f>
        <v>0.16929473475048404</v>
      </c>
      <c r="M13" s="60">
        <f>(AVERAGEIFS('city centre offline'!$I$2:$I$2047,'city centre offline'!$A$2:$A$2047,$A13,'city centre offline'!$B$2:$B$2047,M$4)*AVERAGEIFS('all sales summary'!$I$2:$I$2047,'all sales summary'!$A$2:$A$2047,$A13,'all sales summary'!$B$2:$B$2047,M$4))/((AVERAGEIFS('overall city offline'!$I$2:$I$2047,'overall city offline'!$A$2:$A$2047,$A13,'overall city offline'!$B$2:$B$2047,M$4)*(1-AVERAGEIFS('all sales summary'!$I$2:$I$2047,'all sales summary'!$A$2:$A$2047,$A13,'all sales summary'!$B$2:$B$2047,M$4)))+(AVERAGEIFS('city centre offline'!$I$2:$I$2047,'city centre offline'!$A$2:$A$2047,$A13,'city centre offline'!$B$2:$B$2047,M$4)*AVERAGEIFS('all sales summary'!$I$2:$I$2047,'all sales summary'!$A$2:$A$2047,$A13,'all sales summary'!$B$2:$B$2047,M$4)))</f>
        <v>0.18524985738707986</v>
      </c>
      <c r="N13" s="60">
        <f>(AVERAGEIFS('city centre offline'!$I$2:$I$2047,'city centre offline'!$A$2:$A$2047,$A13,'city centre offline'!$B$2:$B$2047,N$4)*AVERAGEIFS('all sales summary'!$I$2:$I$2047,'all sales summary'!$A$2:$A$2047,$A13,'all sales summary'!$B$2:$B$2047,N$4))/((AVERAGEIFS('overall city offline'!$I$2:$I$2047,'overall city offline'!$A$2:$A$2047,$A13,'overall city offline'!$B$2:$B$2047,N$4)*(1-AVERAGEIFS('all sales summary'!$I$2:$I$2047,'all sales summary'!$A$2:$A$2047,$A13,'all sales summary'!$B$2:$B$2047,N$4)))+(AVERAGEIFS('city centre offline'!$I$2:$I$2047,'city centre offline'!$A$2:$A$2047,$A13,'city centre offline'!$B$2:$B$2047,N$4)*AVERAGEIFS('all sales summary'!$I$2:$I$2047,'all sales summary'!$A$2:$A$2047,$A13,'all sales summary'!$B$2:$B$2047,N$4)))</f>
        <v>0.16224238848143022</v>
      </c>
      <c r="O13" s="60">
        <f>(AVERAGEIFS('city centre offline'!$I$2:$I$2047,'city centre offline'!$A$2:$A$2047,$A13,'city centre offline'!$B$2:$B$2047,O$4)*AVERAGEIFS('all sales summary'!$I$2:$I$2047,'all sales summary'!$A$2:$A$2047,$A13,'all sales summary'!$B$2:$B$2047,O$4))/((AVERAGEIFS('overall city offline'!$I$2:$I$2047,'overall city offline'!$A$2:$A$2047,$A13,'overall city offline'!$B$2:$B$2047,O$4)*(1-AVERAGEIFS('all sales summary'!$I$2:$I$2047,'all sales summary'!$A$2:$A$2047,$A13,'all sales summary'!$B$2:$B$2047,O$4)))+(AVERAGEIFS('city centre offline'!$I$2:$I$2047,'city centre offline'!$A$2:$A$2047,$A13,'city centre offline'!$B$2:$B$2047,O$4)*AVERAGEIFS('all sales summary'!$I$2:$I$2047,'all sales summary'!$A$2:$A$2047,$A13,'all sales summary'!$B$2:$B$2047,O$4)))</f>
        <v>0.15768345389819133</v>
      </c>
      <c r="P13" s="60">
        <f>(AVERAGEIFS('city centre offline'!$I$2:$I$2047,'city centre offline'!$A$2:$A$2047,$A13,'city centre offline'!$B$2:$B$2047,P$4)*AVERAGEIFS('all sales summary'!$I$2:$I$2047,'all sales summary'!$A$2:$A$2047,$A13,'all sales summary'!$B$2:$B$2047,P$4))/((AVERAGEIFS('overall city offline'!$I$2:$I$2047,'overall city offline'!$A$2:$A$2047,$A13,'overall city offline'!$B$2:$B$2047,P$4)*(1-AVERAGEIFS('all sales summary'!$I$2:$I$2047,'all sales summary'!$A$2:$A$2047,$A13,'all sales summary'!$B$2:$B$2047,P$4)))+(AVERAGEIFS('city centre offline'!$I$2:$I$2047,'city centre offline'!$A$2:$A$2047,$A13,'city centre offline'!$B$2:$B$2047,P$4)*AVERAGEIFS('all sales summary'!$I$2:$I$2047,'all sales summary'!$A$2:$A$2047,$A13,'all sales summary'!$B$2:$B$2047,P$4)))</f>
        <v>0.17936756983354493</v>
      </c>
      <c r="Q13" s="60">
        <f>(AVERAGEIFS('city centre offline'!$I$2:$I$2047,'city centre offline'!$A$2:$A$2047,$A13,'city centre offline'!$B$2:$B$2047,Q$4)*AVERAGEIFS('all sales summary'!$I$2:$I$2047,'all sales summary'!$A$2:$A$2047,$A13,'all sales summary'!$B$2:$B$2047,Q$4))/((AVERAGEIFS('overall city offline'!$I$2:$I$2047,'overall city offline'!$A$2:$A$2047,$A13,'overall city offline'!$B$2:$B$2047,Q$4)*(1-AVERAGEIFS('all sales summary'!$I$2:$I$2047,'all sales summary'!$A$2:$A$2047,$A13,'all sales summary'!$B$2:$B$2047,Q$4)))+(AVERAGEIFS('city centre offline'!$I$2:$I$2047,'city centre offline'!$A$2:$A$2047,$A13,'city centre offline'!$B$2:$B$2047,Q$4)*AVERAGEIFS('all sales summary'!$I$2:$I$2047,'all sales summary'!$A$2:$A$2047,$A13,'all sales summary'!$B$2:$B$2047,Q$4)))</f>
        <v>0</v>
      </c>
      <c r="R13" s="60">
        <f>(AVERAGEIFS('city centre offline'!$I$2:$I$2047,'city centre offline'!$A$2:$A$2047,$A13,'city centre offline'!$B$2:$B$2047,R$4)*AVERAGEIFS('all sales summary'!$I$2:$I$2047,'all sales summary'!$A$2:$A$2047,$A13,'all sales summary'!$B$2:$B$2047,R$4))/((AVERAGEIFS('overall city offline'!$I$2:$I$2047,'overall city offline'!$A$2:$A$2047,$A13,'overall city offline'!$B$2:$B$2047,R$4)*(1-AVERAGEIFS('all sales summary'!$I$2:$I$2047,'all sales summary'!$A$2:$A$2047,$A13,'all sales summary'!$B$2:$B$2047,R$4)))+(AVERAGEIFS('city centre offline'!$I$2:$I$2047,'city centre offline'!$A$2:$A$2047,$A13,'city centre offline'!$B$2:$B$2047,R$4)*AVERAGEIFS('all sales summary'!$I$2:$I$2047,'all sales summary'!$A$2:$A$2047,$A13,'all sales summary'!$B$2:$B$2047,R$4)))</f>
        <v>2.6723923053579235E-5</v>
      </c>
      <c r="S13" s="60">
        <f>(AVERAGEIFS('city centre offline'!$I$2:$I$2047,'city centre offline'!$A$2:$A$2047,$A13,'city centre offline'!$B$2:$B$2047,S$4)*AVERAGEIFS('all sales summary'!$I$2:$I$2047,'all sales summary'!$A$2:$A$2047,$A13,'all sales summary'!$B$2:$B$2047,S$4))/((AVERAGEIFS('overall city offline'!$I$2:$I$2047,'overall city offline'!$A$2:$A$2047,$A13,'overall city offline'!$B$2:$B$2047,S$4)*(1-AVERAGEIFS('all sales summary'!$I$2:$I$2047,'all sales summary'!$A$2:$A$2047,$A13,'all sales summary'!$B$2:$B$2047,S$4)))+(AVERAGEIFS('city centre offline'!$I$2:$I$2047,'city centre offline'!$A$2:$A$2047,$A13,'city centre offline'!$B$2:$B$2047,S$4)*AVERAGEIFS('all sales summary'!$I$2:$I$2047,'all sales summary'!$A$2:$A$2047,$A13,'all sales summary'!$B$2:$B$2047,S$4)))</f>
        <v>0.1588039151118327</v>
      </c>
      <c r="T13" s="60">
        <f>(AVERAGEIFS('city centre offline'!$I$2:$I$2047,'city centre offline'!$A$2:$A$2047,$A13,'city centre offline'!$B$2:$B$2047,T$4)*AVERAGEIFS('all sales summary'!$I$2:$I$2047,'all sales summary'!$A$2:$A$2047,$A13,'all sales summary'!$B$2:$B$2047,T$4))/((AVERAGEIFS('overall city offline'!$I$2:$I$2047,'overall city offline'!$A$2:$A$2047,$A13,'overall city offline'!$B$2:$B$2047,T$4)*(1-AVERAGEIFS('all sales summary'!$I$2:$I$2047,'all sales summary'!$A$2:$A$2047,$A13,'all sales summary'!$B$2:$B$2047,T$4)))+(AVERAGEIFS('city centre offline'!$I$2:$I$2047,'city centre offline'!$A$2:$A$2047,$A13,'city centre offline'!$B$2:$B$2047,T$4)*AVERAGEIFS('all sales summary'!$I$2:$I$2047,'all sales summary'!$A$2:$A$2047,$A13,'all sales summary'!$B$2:$B$2047,T$4)))</f>
        <v>0.17887974303987389</v>
      </c>
      <c r="U13" s="60">
        <f>(AVERAGEIFS('city centre offline'!$I$2:$I$2047,'city centre offline'!$A$2:$A$2047,$A13,'city centre offline'!$B$2:$B$2047,U$4)*AVERAGEIFS('all sales summary'!$I$2:$I$2047,'all sales summary'!$A$2:$A$2047,$A13,'all sales summary'!$B$2:$B$2047,U$4))/((AVERAGEIFS('overall city offline'!$I$2:$I$2047,'overall city offline'!$A$2:$A$2047,$A13,'overall city offline'!$B$2:$B$2047,U$4)*(1-AVERAGEIFS('all sales summary'!$I$2:$I$2047,'all sales summary'!$A$2:$A$2047,$A13,'all sales summary'!$B$2:$B$2047,U$4)))+(AVERAGEIFS('city centre offline'!$I$2:$I$2047,'city centre offline'!$A$2:$A$2047,$A13,'city centre offline'!$B$2:$B$2047,U$4)*AVERAGEIFS('all sales summary'!$I$2:$I$2047,'all sales summary'!$A$2:$A$2047,$A13,'all sales summary'!$B$2:$B$2047,U$4)))</f>
        <v>0.19128187570752686</v>
      </c>
      <c r="V13" s="60">
        <f>(AVERAGEIFS('city centre offline'!$I$2:$I$2047,'city centre offline'!$A$2:$A$2047,$A13,'city centre offline'!$B$2:$B$2047,V$4)*AVERAGEIFS('all sales summary'!$I$2:$I$2047,'all sales summary'!$A$2:$A$2047,$A13,'all sales summary'!$B$2:$B$2047,V$4))/((AVERAGEIFS('overall city offline'!$I$2:$I$2047,'overall city offline'!$A$2:$A$2047,$A13,'overall city offline'!$B$2:$B$2047,V$4)*(1-AVERAGEIFS('all sales summary'!$I$2:$I$2047,'all sales summary'!$A$2:$A$2047,$A13,'all sales summary'!$B$2:$B$2047,V$4)))+(AVERAGEIFS('city centre offline'!$I$2:$I$2047,'city centre offline'!$A$2:$A$2047,$A13,'city centre offline'!$B$2:$B$2047,V$4)*AVERAGEIFS('all sales summary'!$I$2:$I$2047,'all sales summary'!$A$2:$A$2047,$A13,'all sales summary'!$B$2:$B$2047,V$4)))</f>
        <v>0.18826543524453818</v>
      </c>
      <c r="W13" s="60">
        <f>(AVERAGEIFS('city centre offline'!$I$2:$I$2047,'city centre offline'!$A$2:$A$2047,$A13,'city centre offline'!$B$2:$B$2047,W$4)*AVERAGEIFS('all sales summary'!$I$2:$I$2047,'all sales summary'!$A$2:$A$2047,$A13,'all sales summary'!$B$2:$B$2047,W$4))/((AVERAGEIFS('overall city offline'!$I$2:$I$2047,'overall city offline'!$A$2:$A$2047,$A13,'overall city offline'!$B$2:$B$2047,W$4)*(1-AVERAGEIFS('all sales summary'!$I$2:$I$2047,'all sales summary'!$A$2:$A$2047,$A13,'all sales summary'!$B$2:$B$2047,W$4)))+(AVERAGEIFS('city centre offline'!$I$2:$I$2047,'city centre offline'!$A$2:$A$2047,$A13,'city centre offline'!$B$2:$B$2047,W$4)*AVERAGEIFS('all sales summary'!$I$2:$I$2047,'all sales summary'!$A$2:$A$2047,$A13,'all sales summary'!$B$2:$B$2047,W$4)))</f>
        <v>0.17563781797013592</v>
      </c>
      <c r="X13" s="60">
        <f>(AVERAGEIFS('city centre offline'!$I$2:$I$2047,'city centre offline'!$A$2:$A$2047,$A13,'city centre offline'!$B$2:$B$2047,X$4)*AVERAGEIFS('all sales summary'!$I$2:$I$2047,'all sales summary'!$A$2:$A$2047,$A13,'all sales summary'!$B$2:$B$2047,X$4))/((AVERAGEIFS('overall city offline'!$I$2:$I$2047,'overall city offline'!$A$2:$A$2047,$A13,'overall city offline'!$B$2:$B$2047,X$4)*(1-AVERAGEIFS('all sales summary'!$I$2:$I$2047,'all sales summary'!$A$2:$A$2047,$A13,'all sales summary'!$B$2:$B$2047,X$4)))+(AVERAGEIFS('city centre offline'!$I$2:$I$2047,'city centre offline'!$A$2:$A$2047,$A13,'city centre offline'!$B$2:$B$2047,X$4)*AVERAGEIFS('all sales summary'!$I$2:$I$2047,'all sales summary'!$A$2:$A$2047,$A13,'all sales summary'!$B$2:$B$2047,X$4)))</f>
        <v>0.17134368036101669</v>
      </c>
      <c r="Y13" s="60">
        <f>(AVERAGEIFS('city centre offline'!$I$2:$I$2047,'city centre offline'!$A$2:$A$2047,$A13,'city centre offline'!$B$2:$B$2047,Y$4)*AVERAGEIFS('all sales summary'!$I$2:$I$2047,'all sales summary'!$A$2:$A$2047,$A13,'all sales summary'!$B$2:$B$2047,Y$4))/((AVERAGEIFS('overall city offline'!$I$2:$I$2047,'overall city offline'!$A$2:$A$2047,$A13,'overall city offline'!$B$2:$B$2047,Y$4)*(1-AVERAGEIFS('all sales summary'!$I$2:$I$2047,'all sales summary'!$A$2:$A$2047,$A13,'all sales summary'!$B$2:$B$2047,Y$4)))+(AVERAGEIFS('city centre offline'!$I$2:$I$2047,'city centre offline'!$A$2:$A$2047,$A13,'city centre offline'!$B$2:$B$2047,Y$4)*AVERAGEIFS('all sales summary'!$I$2:$I$2047,'all sales summary'!$A$2:$A$2047,$A13,'all sales summary'!$B$2:$B$2047,Y$4)))</f>
        <v>0.17140737434476655</v>
      </c>
      <c r="Z13" s="60">
        <f>(AVERAGEIFS('city centre offline'!$I$2:$I$2047,'city centre offline'!$A$2:$A$2047,$A13,'city centre offline'!$B$2:$B$2047,Z$4)*AVERAGEIFS('all sales summary'!$I$2:$I$2047,'all sales summary'!$A$2:$A$2047,$A13,'all sales summary'!$B$2:$B$2047,Z$4))/((AVERAGEIFS('overall city offline'!$I$2:$I$2047,'overall city offline'!$A$2:$A$2047,$A13,'overall city offline'!$B$2:$B$2047,Z$4)*(1-AVERAGEIFS('all sales summary'!$I$2:$I$2047,'all sales summary'!$A$2:$A$2047,$A13,'all sales summary'!$B$2:$B$2047,Z$4)))+(AVERAGEIFS('city centre offline'!$I$2:$I$2047,'city centre offline'!$A$2:$A$2047,$A13,'city centre offline'!$B$2:$B$2047,Z$4)*AVERAGEIFS('all sales summary'!$I$2:$I$2047,'all sales summary'!$A$2:$A$2047,$A13,'all sales summary'!$B$2:$B$2047,Z$4)))</f>
        <v>1.1768916776635661E-2</v>
      </c>
      <c r="AA13" s="60">
        <f>(AVERAGEIFS('city centre offline'!$I$2:$I$2047,'city centre offline'!$A$2:$A$2047,$A13,'city centre offline'!$B$2:$B$2047,AA$4)*AVERAGEIFS('all sales summary'!$I$2:$I$2047,'all sales summary'!$A$2:$A$2047,$A13,'all sales summary'!$B$2:$B$2047,AA$4))/((AVERAGEIFS('overall city offline'!$I$2:$I$2047,'overall city offline'!$A$2:$A$2047,$A13,'overall city offline'!$B$2:$B$2047,AA$4)*(1-AVERAGEIFS('all sales summary'!$I$2:$I$2047,'all sales summary'!$A$2:$A$2047,$A13,'all sales summary'!$B$2:$B$2047,AA$4)))+(AVERAGEIFS('city centre offline'!$I$2:$I$2047,'city centre offline'!$A$2:$A$2047,$A13,'city centre offline'!$B$2:$B$2047,AA$4)*AVERAGEIFS('all sales summary'!$I$2:$I$2047,'all sales summary'!$A$2:$A$2047,$A13,'all sales summary'!$B$2:$B$2047,AA$4)))</f>
        <v>2.4272934418738672E-2</v>
      </c>
      <c r="AB13" s="60">
        <f>(AVERAGEIFS('city centre offline'!$I$2:$I$2047,'city centre offline'!$A$2:$A$2047,$A13,'city centre offline'!$B$2:$B$2047,AB$4)*AVERAGEIFS('all sales summary'!$I$2:$I$2047,'all sales summary'!$A$2:$A$2047,$A13,'all sales summary'!$B$2:$B$2047,AB$4))/((AVERAGEIFS('overall city offline'!$I$2:$I$2047,'overall city offline'!$A$2:$A$2047,$A13,'overall city offline'!$B$2:$B$2047,AB$4)*(1-AVERAGEIFS('all sales summary'!$I$2:$I$2047,'all sales summary'!$A$2:$A$2047,$A13,'all sales summary'!$B$2:$B$2047,AB$4)))+(AVERAGEIFS('city centre offline'!$I$2:$I$2047,'city centre offline'!$A$2:$A$2047,$A13,'city centre offline'!$B$2:$B$2047,AB$4)*AVERAGEIFS('all sales summary'!$I$2:$I$2047,'all sales summary'!$A$2:$A$2047,$A13,'all sales summary'!$B$2:$B$2047,AB$4)))</f>
        <v>9.0798297293003746E-2</v>
      </c>
      <c r="AC13" s="60">
        <f>(AVERAGEIFS('city centre offline'!$I$2:$I$2047,'city centre offline'!$A$2:$A$2047,$A13,'city centre offline'!$B$2:$B$2047,AC$4)*AVERAGEIFS('all sales summary'!$I$2:$I$2047,'all sales summary'!$A$2:$A$2047,$A13,'all sales summary'!$B$2:$B$2047,AC$4))/((AVERAGEIFS('overall city offline'!$I$2:$I$2047,'overall city offline'!$A$2:$A$2047,$A13,'overall city offline'!$B$2:$B$2047,AC$4)*(1-AVERAGEIFS('all sales summary'!$I$2:$I$2047,'all sales summary'!$A$2:$A$2047,$A13,'all sales summary'!$B$2:$B$2047,AC$4)))+(AVERAGEIFS('city centre offline'!$I$2:$I$2047,'city centre offline'!$A$2:$A$2047,$A13,'city centre offline'!$B$2:$B$2047,AC$4)*AVERAGEIFS('all sales summary'!$I$2:$I$2047,'all sales summary'!$A$2:$A$2047,$A13,'all sales summary'!$B$2:$B$2047,AC$4)))</f>
        <v>0.20089730525190655</v>
      </c>
      <c r="AD13" s="60">
        <f>(AVERAGEIFS('city centre offline'!$I$2:$I$2047,'city centre offline'!$A$2:$A$2047,$A13,'city centre offline'!$B$2:$B$2047,AD$4)*AVERAGEIFS('all sales summary'!$I$2:$I$2047,'all sales summary'!$A$2:$A$2047,$A13,'all sales summary'!$B$2:$B$2047,AD$4))/((AVERAGEIFS('overall city offline'!$I$2:$I$2047,'overall city offline'!$A$2:$A$2047,$A13,'overall city offline'!$B$2:$B$2047,AD$4)*(1-AVERAGEIFS('all sales summary'!$I$2:$I$2047,'all sales summary'!$A$2:$A$2047,$A13,'all sales summary'!$B$2:$B$2047,AD$4)))+(AVERAGEIFS('city centre offline'!$I$2:$I$2047,'city centre offline'!$A$2:$A$2047,$A13,'city centre offline'!$B$2:$B$2047,AD$4)*AVERAGEIFS('all sales summary'!$I$2:$I$2047,'all sales summary'!$A$2:$A$2047,$A13,'all sales summary'!$B$2:$B$2047,AD$4)))</f>
        <v>0.17316749552703095</v>
      </c>
      <c r="AE13" s="60">
        <f>(AVERAGEIFS('city centre offline'!$I$2:$I$2047,'city centre offline'!$A$2:$A$2047,$A13,'city centre offline'!$B$2:$B$2047,AE$4)*AVERAGEIFS('all sales summary'!$I$2:$I$2047,'all sales summary'!$A$2:$A$2047,$A13,'all sales summary'!$B$2:$B$2047,AE$4))/((AVERAGEIFS('overall city offline'!$I$2:$I$2047,'overall city offline'!$A$2:$A$2047,$A13,'overall city offline'!$B$2:$B$2047,AE$4)*(1-AVERAGEIFS('all sales summary'!$I$2:$I$2047,'all sales summary'!$A$2:$A$2047,$A13,'all sales summary'!$B$2:$B$2047,AE$4)))+(AVERAGEIFS('city centre offline'!$I$2:$I$2047,'city centre offline'!$A$2:$A$2047,$A13,'city centre offline'!$B$2:$B$2047,AE$4)*AVERAGEIFS('all sales summary'!$I$2:$I$2047,'all sales summary'!$A$2:$A$2047,$A13,'all sales summary'!$B$2:$B$2047,AE$4)))</f>
        <v>0.16997903310583831</v>
      </c>
      <c r="AF13" s="60">
        <f>(AVERAGEIFS('city centre offline'!$I$2:$I$2047,'city centre offline'!$A$2:$A$2047,$A13,'city centre offline'!$B$2:$B$2047,AF$4)*AVERAGEIFS('all sales summary'!$I$2:$I$2047,'all sales summary'!$A$2:$A$2047,$A13,'all sales summary'!$B$2:$B$2047,AF$4))/((AVERAGEIFS('overall city offline'!$I$2:$I$2047,'overall city offline'!$A$2:$A$2047,$A13,'overall city offline'!$B$2:$B$2047,AF$4)*(1-AVERAGEIFS('all sales summary'!$I$2:$I$2047,'all sales summary'!$A$2:$A$2047,$A13,'all sales summary'!$B$2:$B$2047,AF$4)))+(AVERAGEIFS('city centre offline'!$I$2:$I$2047,'city centre offline'!$A$2:$A$2047,$A13,'city centre offline'!$B$2:$B$2047,AF$4)*AVERAGEIFS('all sales summary'!$I$2:$I$2047,'all sales summary'!$A$2:$A$2047,$A13,'all sales summary'!$B$2:$B$2047,AF$4)))</f>
        <v>0.18092266937755438</v>
      </c>
      <c r="AG13" s="60">
        <f>(AVERAGEIFS('city centre offline'!$I$2:$I$2047,'city centre offline'!$A$2:$A$2047,$A13,'city centre offline'!$B$2:$B$2047,AG$4)*AVERAGEIFS('all sales summary'!$I$2:$I$2047,'all sales summary'!$A$2:$A$2047,$A13,'all sales summary'!$B$2:$B$2047,AG$4))/((AVERAGEIFS('overall city offline'!$I$2:$I$2047,'overall city offline'!$A$2:$A$2047,$A13,'overall city offline'!$B$2:$B$2047,AG$4)*(1-AVERAGEIFS('all sales summary'!$I$2:$I$2047,'all sales summary'!$A$2:$A$2047,$A13,'all sales summary'!$B$2:$B$2047,AG$4)))+(AVERAGEIFS('city centre offline'!$I$2:$I$2047,'city centre offline'!$A$2:$A$2047,$A13,'city centre offline'!$B$2:$B$2047,AG$4)*AVERAGEIFS('all sales summary'!$I$2:$I$2047,'all sales summary'!$A$2:$A$2047,$A13,'all sales summary'!$B$2:$B$2047,AG$4)))</f>
        <v>0.18453534461825608</v>
      </c>
      <c r="AH13" s="60">
        <f>(AVERAGEIFS('city centre offline'!$I$2:$I$2047,'city centre offline'!$A$2:$A$2047,$A13,'city centre offline'!$B$2:$B$2047,AH$4)*AVERAGEIFS('all sales summary'!$I$2:$I$2047,'all sales summary'!$A$2:$A$2047,$A13,'all sales summary'!$B$2:$B$2047,AH$4))/((AVERAGEIFS('overall city offline'!$I$2:$I$2047,'overall city offline'!$A$2:$A$2047,$A13,'overall city offline'!$B$2:$B$2047,AH$4)*(1-AVERAGEIFS('all sales summary'!$I$2:$I$2047,'all sales summary'!$A$2:$A$2047,$A13,'all sales summary'!$B$2:$B$2047,AH$4)))+(AVERAGEIFS('city centre offline'!$I$2:$I$2047,'city centre offline'!$A$2:$A$2047,$A13,'city centre offline'!$B$2:$B$2047,AH$4)*AVERAGEIFS('all sales summary'!$I$2:$I$2047,'all sales summary'!$A$2:$A$2047,$A13,'all sales summary'!$B$2:$B$2047,AH$4)))</f>
        <v>0.17048089610107725</v>
      </c>
    </row>
    <row r="14" spans="1:34" x14ac:dyDescent="0.3">
      <c r="A14" t="s">
        <v>16</v>
      </c>
      <c r="B14" s="60">
        <f>(AVERAGEIFS('city centre offline'!I11:I2056,'city centre offline'!$A$2:$A$2047,$A14,'city centre offline'!$B$2:$B$2047,B$4)*AVERAGEIFS('all sales summary'!$I$2:$I$2047,'all sales summary'!$A$2:$A$2047,$A14,'all sales summary'!B11:B2056,B$4))/((AVERAGEIFS('overall city offline'!I11:I2056,'overall city offline'!$A$2:$A$2047,$A14,'overall city offline'!$B$2:$B$2047,B$4)*(1-AVERAGEIFS('all sales summary'!$I$2:$I$2047,'all sales summary'!$A$2:$A$2047,$A14,'all sales summary'!B11:B2056,B$4)))+(AVERAGEIFS('city centre offline'!I11:I2056,'city centre offline'!$A$2:$A$2047,$A14,'city centre offline'!$B$2:$B$2047,B$4)*AVERAGEIFS('all sales summary'!$I$2:$I$2047,'all sales summary'!$A$2:$A$2047,$A14,'all sales summary'!B11:B2056,B$4)))</f>
        <v>0.12883272819057318</v>
      </c>
      <c r="C14" s="60">
        <f>(AVERAGEIFS('city centre offline'!$I$2:$I$2047,'city centre offline'!$A$2:$A$2047,$A14,'city centre offline'!$B$2:$B$2047,C$4)*AVERAGEIFS('all sales summary'!$I$2:$I$2047,'all sales summary'!$A$2:$A$2047,$A14,'all sales summary'!$B$2:$B$2047,C$4))/((AVERAGEIFS('overall city offline'!$I$2:$I$2047,'overall city offline'!$A$2:$A$2047,$A14,'overall city offline'!$B$2:$B$2047,C$4)*(1-AVERAGEIFS('all sales summary'!$I$2:$I$2047,'all sales summary'!$A$2:$A$2047,$A14,'all sales summary'!$B$2:$B$2047,C$4)))+(AVERAGEIFS('city centre offline'!$I$2:$I$2047,'city centre offline'!$A$2:$A$2047,$A14,'city centre offline'!$B$2:$B$2047,C$4)*AVERAGEIFS('all sales summary'!$I$2:$I$2047,'all sales summary'!$A$2:$A$2047,$A14,'all sales summary'!$B$2:$B$2047,C$4)))</f>
        <v>0.2828673826449013</v>
      </c>
      <c r="D14" s="60">
        <f>(AVERAGEIFS('city centre offline'!$I$2:$I$2047,'city centre offline'!$A$2:$A$2047,$A14,'city centre offline'!$B$2:$B$2047,D$4)*AVERAGEIFS('all sales summary'!$I$2:$I$2047,'all sales summary'!$A$2:$A$2047,$A14,'all sales summary'!$B$2:$B$2047,D$4))/((AVERAGEIFS('overall city offline'!$I$2:$I$2047,'overall city offline'!$A$2:$A$2047,$A14,'overall city offline'!$B$2:$B$2047,D$4)*(1-AVERAGEIFS('all sales summary'!$I$2:$I$2047,'all sales summary'!$A$2:$A$2047,$A14,'all sales summary'!$B$2:$B$2047,D$4)))+(AVERAGEIFS('city centre offline'!$I$2:$I$2047,'city centre offline'!$A$2:$A$2047,$A14,'city centre offline'!$B$2:$B$2047,D$4)*AVERAGEIFS('all sales summary'!$I$2:$I$2047,'all sales summary'!$A$2:$A$2047,$A14,'all sales summary'!$B$2:$B$2047,D$4)))</f>
        <v>0.27628456296634263</v>
      </c>
      <c r="E14" s="60">
        <f>(AVERAGEIFS('city centre offline'!$I$2:$I$2047,'city centre offline'!$A$2:$A$2047,$A14,'city centre offline'!$B$2:$B$2047,E$4)*AVERAGEIFS('all sales summary'!$I$2:$I$2047,'all sales summary'!$A$2:$A$2047,$A14,'all sales summary'!$B$2:$B$2047,E$4))/((AVERAGEIFS('overall city offline'!$I$2:$I$2047,'overall city offline'!$A$2:$A$2047,$A14,'overall city offline'!$B$2:$B$2047,E$4)*(1-AVERAGEIFS('all sales summary'!$I$2:$I$2047,'all sales summary'!$A$2:$A$2047,$A14,'all sales summary'!$B$2:$B$2047,E$4)))+(AVERAGEIFS('city centre offline'!$I$2:$I$2047,'city centre offline'!$A$2:$A$2047,$A14,'city centre offline'!$B$2:$B$2047,E$4)*AVERAGEIFS('all sales summary'!$I$2:$I$2047,'all sales summary'!$A$2:$A$2047,$A14,'all sales summary'!$B$2:$B$2047,E$4)))</f>
        <v>0.2791111047605106</v>
      </c>
      <c r="F14" s="60">
        <f>(AVERAGEIFS('city centre offline'!$I$2:$I$2047,'city centre offline'!$A$2:$A$2047,$A14,'city centre offline'!$B$2:$B$2047,F$4)*AVERAGEIFS('all sales summary'!$I$2:$I$2047,'all sales summary'!$A$2:$A$2047,$A14,'all sales summary'!$B$2:$B$2047,F$4))/((AVERAGEIFS('overall city offline'!$I$2:$I$2047,'overall city offline'!$A$2:$A$2047,$A14,'overall city offline'!$B$2:$B$2047,F$4)*(1-AVERAGEIFS('all sales summary'!$I$2:$I$2047,'all sales summary'!$A$2:$A$2047,$A14,'all sales summary'!$B$2:$B$2047,F$4)))+(AVERAGEIFS('city centre offline'!$I$2:$I$2047,'city centre offline'!$A$2:$A$2047,$A14,'city centre offline'!$B$2:$B$2047,F$4)*AVERAGEIFS('all sales summary'!$I$2:$I$2047,'all sales summary'!$A$2:$A$2047,$A14,'all sales summary'!$B$2:$B$2047,F$4)))</f>
        <v>0.2755634346276209</v>
      </c>
      <c r="G14" s="60">
        <f>(AVERAGEIFS('city centre offline'!$I$2:$I$2047,'city centre offline'!$A$2:$A$2047,$A14,'city centre offline'!$B$2:$B$2047,G$4)*AVERAGEIFS('all sales summary'!$I$2:$I$2047,'all sales summary'!$A$2:$A$2047,$A14,'all sales summary'!$B$2:$B$2047,G$4))/((AVERAGEIFS('overall city offline'!$I$2:$I$2047,'overall city offline'!$A$2:$A$2047,$A14,'overall city offline'!$B$2:$B$2047,G$4)*(1-AVERAGEIFS('all sales summary'!$I$2:$I$2047,'all sales summary'!$A$2:$A$2047,$A14,'all sales summary'!$B$2:$B$2047,G$4)))+(AVERAGEIFS('city centre offline'!$I$2:$I$2047,'city centre offline'!$A$2:$A$2047,$A14,'city centre offline'!$B$2:$B$2047,G$4)*AVERAGEIFS('all sales summary'!$I$2:$I$2047,'all sales summary'!$A$2:$A$2047,$A14,'all sales summary'!$B$2:$B$2047,G$4)))</f>
        <v>0.29230573391120307</v>
      </c>
      <c r="H14" s="60">
        <f>(AVERAGEIFS('city centre offline'!$I$2:$I$2047,'city centre offline'!$A$2:$A$2047,$A14,'city centre offline'!$B$2:$B$2047,H$4)*AVERAGEIFS('all sales summary'!$I$2:$I$2047,'all sales summary'!$A$2:$A$2047,$A14,'all sales summary'!$B$2:$B$2047,H$4))/((AVERAGEIFS('overall city offline'!$I$2:$I$2047,'overall city offline'!$A$2:$A$2047,$A14,'overall city offline'!$B$2:$B$2047,H$4)*(1-AVERAGEIFS('all sales summary'!$I$2:$I$2047,'all sales summary'!$A$2:$A$2047,$A14,'all sales summary'!$B$2:$B$2047,H$4)))+(AVERAGEIFS('city centre offline'!$I$2:$I$2047,'city centre offline'!$A$2:$A$2047,$A14,'city centre offline'!$B$2:$B$2047,H$4)*AVERAGEIFS('all sales summary'!$I$2:$I$2047,'all sales summary'!$A$2:$A$2047,$A14,'all sales summary'!$B$2:$B$2047,H$4)))</f>
        <v>0.28664983366826308</v>
      </c>
      <c r="I14" s="60">
        <f>(AVERAGEIFS('city centre offline'!$I$2:$I$2047,'city centre offline'!$A$2:$A$2047,$A14,'city centre offline'!$B$2:$B$2047,I$4)*AVERAGEIFS('all sales summary'!$I$2:$I$2047,'all sales summary'!$A$2:$A$2047,$A14,'all sales summary'!$B$2:$B$2047,I$4))/((AVERAGEIFS('overall city offline'!$I$2:$I$2047,'overall city offline'!$A$2:$A$2047,$A14,'overall city offline'!$B$2:$B$2047,I$4)*(1-AVERAGEIFS('all sales summary'!$I$2:$I$2047,'all sales summary'!$A$2:$A$2047,$A14,'all sales summary'!$B$2:$B$2047,I$4)))+(AVERAGEIFS('city centre offline'!$I$2:$I$2047,'city centre offline'!$A$2:$A$2047,$A14,'city centre offline'!$B$2:$B$2047,I$4)*AVERAGEIFS('all sales summary'!$I$2:$I$2047,'all sales summary'!$A$2:$A$2047,$A14,'all sales summary'!$B$2:$B$2047,I$4)))</f>
        <v>0.28421971245629685</v>
      </c>
      <c r="J14" s="60">
        <f>(AVERAGEIFS('city centre offline'!$I$2:$I$2047,'city centre offline'!$A$2:$A$2047,$A14,'city centre offline'!$B$2:$B$2047,J$4)*AVERAGEIFS('all sales summary'!$I$2:$I$2047,'all sales summary'!$A$2:$A$2047,$A14,'all sales summary'!$B$2:$B$2047,J$4))/((AVERAGEIFS('overall city offline'!$I$2:$I$2047,'overall city offline'!$A$2:$A$2047,$A14,'overall city offline'!$B$2:$B$2047,J$4)*(1-AVERAGEIFS('all sales summary'!$I$2:$I$2047,'all sales summary'!$A$2:$A$2047,$A14,'all sales summary'!$B$2:$B$2047,J$4)))+(AVERAGEIFS('city centre offline'!$I$2:$I$2047,'city centre offline'!$A$2:$A$2047,$A14,'city centre offline'!$B$2:$B$2047,J$4)*AVERAGEIFS('all sales summary'!$I$2:$I$2047,'all sales summary'!$A$2:$A$2047,$A14,'all sales summary'!$B$2:$B$2047,J$4)))</f>
        <v>0.29518853536689688</v>
      </c>
      <c r="K14" s="60">
        <f>(AVERAGEIFS('city centre offline'!$I$2:$I$2047,'city centre offline'!$A$2:$A$2047,$A14,'city centre offline'!$B$2:$B$2047,K$4)*AVERAGEIFS('all sales summary'!$I$2:$I$2047,'all sales summary'!$A$2:$A$2047,$A14,'all sales summary'!$B$2:$B$2047,K$4))/((AVERAGEIFS('overall city offline'!$I$2:$I$2047,'overall city offline'!$A$2:$A$2047,$A14,'overall city offline'!$B$2:$B$2047,K$4)*(1-AVERAGEIFS('all sales summary'!$I$2:$I$2047,'all sales summary'!$A$2:$A$2047,$A14,'all sales summary'!$B$2:$B$2047,K$4)))+(AVERAGEIFS('city centre offline'!$I$2:$I$2047,'city centre offline'!$A$2:$A$2047,$A14,'city centre offline'!$B$2:$B$2047,K$4)*AVERAGEIFS('all sales summary'!$I$2:$I$2047,'all sales summary'!$A$2:$A$2047,$A14,'all sales summary'!$B$2:$B$2047,K$4)))</f>
        <v>0.29199345581541086</v>
      </c>
      <c r="L14" s="60">
        <f>(AVERAGEIFS('city centre offline'!$I$2:$I$2047,'city centre offline'!$A$2:$A$2047,$A14,'city centre offline'!$B$2:$B$2047,L$4)*AVERAGEIFS('all sales summary'!$I$2:$I$2047,'all sales summary'!$A$2:$A$2047,$A14,'all sales summary'!$B$2:$B$2047,L$4))/((AVERAGEIFS('overall city offline'!$I$2:$I$2047,'overall city offline'!$A$2:$A$2047,$A14,'overall city offline'!$B$2:$B$2047,L$4)*(1-AVERAGEIFS('all sales summary'!$I$2:$I$2047,'all sales summary'!$A$2:$A$2047,$A14,'all sales summary'!$B$2:$B$2047,L$4)))+(AVERAGEIFS('city centre offline'!$I$2:$I$2047,'city centre offline'!$A$2:$A$2047,$A14,'city centre offline'!$B$2:$B$2047,L$4)*AVERAGEIFS('all sales summary'!$I$2:$I$2047,'all sales summary'!$A$2:$A$2047,$A14,'all sales summary'!$B$2:$B$2047,L$4)))</f>
        <v>0.29290511106850592</v>
      </c>
      <c r="M14" s="60">
        <f>(AVERAGEIFS('city centre offline'!$I$2:$I$2047,'city centre offline'!$A$2:$A$2047,$A14,'city centre offline'!$B$2:$B$2047,M$4)*AVERAGEIFS('all sales summary'!$I$2:$I$2047,'all sales summary'!$A$2:$A$2047,$A14,'all sales summary'!$B$2:$B$2047,M$4))/((AVERAGEIFS('overall city offline'!$I$2:$I$2047,'overall city offline'!$A$2:$A$2047,$A14,'overall city offline'!$B$2:$B$2047,M$4)*(1-AVERAGEIFS('all sales summary'!$I$2:$I$2047,'all sales summary'!$A$2:$A$2047,$A14,'all sales summary'!$B$2:$B$2047,M$4)))+(AVERAGEIFS('city centre offline'!$I$2:$I$2047,'city centre offline'!$A$2:$A$2047,$A14,'city centre offline'!$B$2:$B$2047,M$4)*AVERAGEIFS('all sales summary'!$I$2:$I$2047,'all sales summary'!$A$2:$A$2047,$A14,'all sales summary'!$B$2:$B$2047,M$4)))</f>
        <v>0.30604040511220693</v>
      </c>
      <c r="N14" s="60">
        <f>(AVERAGEIFS('city centre offline'!$I$2:$I$2047,'city centre offline'!$A$2:$A$2047,$A14,'city centre offline'!$B$2:$B$2047,N$4)*AVERAGEIFS('all sales summary'!$I$2:$I$2047,'all sales summary'!$A$2:$A$2047,$A14,'all sales summary'!$B$2:$B$2047,N$4))/((AVERAGEIFS('overall city offline'!$I$2:$I$2047,'overall city offline'!$A$2:$A$2047,$A14,'overall city offline'!$B$2:$B$2047,N$4)*(1-AVERAGEIFS('all sales summary'!$I$2:$I$2047,'all sales summary'!$A$2:$A$2047,$A14,'all sales summary'!$B$2:$B$2047,N$4)))+(AVERAGEIFS('city centre offline'!$I$2:$I$2047,'city centre offline'!$A$2:$A$2047,$A14,'city centre offline'!$B$2:$B$2047,N$4)*AVERAGEIFS('all sales summary'!$I$2:$I$2047,'all sales summary'!$A$2:$A$2047,$A14,'all sales summary'!$B$2:$B$2047,N$4)))</f>
        <v>0.29008748236621462</v>
      </c>
      <c r="O14" s="60">
        <f>(AVERAGEIFS('city centre offline'!$I$2:$I$2047,'city centre offline'!$A$2:$A$2047,$A14,'city centre offline'!$B$2:$B$2047,O$4)*AVERAGEIFS('all sales summary'!$I$2:$I$2047,'all sales summary'!$A$2:$A$2047,$A14,'all sales summary'!$B$2:$B$2047,O$4))/((AVERAGEIFS('overall city offline'!$I$2:$I$2047,'overall city offline'!$A$2:$A$2047,$A14,'overall city offline'!$B$2:$B$2047,O$4)*(1-AVERAGEIFS('all sales summary'!$I$2:$I$2047,'all sales summary'!$A$2:$A$2047,$A14,'all sales summary'!$B$2:$B$2047,O$4)))+(AVERAGEIFS('city centre offline'!$I$2:$I$2047,'city centre offline'!$A$2:$A$2047,$A14,'city centre offline'!$B$2:$B$2047,O$4)*AVERAGEIFS('all sales summary'!$I$2:$I$2047,'all sales summary'!$A$2:$A$2047,$A14,'all sales summary'!$B$2:$B$2047,O$4)))</f>
        <v>0.2823820710574112</v>
      </c>
      <c r="P14" s="60">
        <f>(AVERAGEIFS('city centre offline'!$I$2:$I$2047,'city centre offline'!$A$2:$A$2047,$A14,'city centre offline'!$B$2:$B$2047,P$4)*AVERAGEIFS('all sales summary'!$I$2:$I$2047,'all sales summary'!$A$2:$A$2047,$A14,'all sales summary'!$B$2:$B$2047,P$4))/((AVERAGEIFS('overall city offline'!$I$2:$I$2047,'overall city offline'!$A$2:$A$2047,$A14,'overall city offline'!$B$2:$B$2047,P$4)*(1-AVERAGEIFS('all sales summary'!$I$2:$I$2047,'all sales summary'!$A$2:$A$2047,$A14,'all sales summary'!$B$2:$B$2047,P$4)))+(AVERAGEIFS('city centre offline'!$I$2:$I$2047,'city centre offline'!$A$2:$A$2047,$A14,'city centre offline'!$B$2:$B$2047,P$4)*AVERAGEIFS('all sales summary'!$I$2:$I$2047,'all sales summary'!$A$2:$A$2047,$A14,'all sales summary'!$B$2:$B$2047,P$4)))</f>
        <v>0.27888623373158467</v>
      </c>
      <c r="Q14" s="60">
        <f>(AVERAGEIFS('city centre offline'!$I$2:$I$2047,'city centre offline'!$A$2:$A$2047,$A14,'city centre offline'!$B$2:$B$2047,Q$4)*AVERAGEIFS('all sales summary'!$I$2:$I$2047,'all sales summary'!$A$2:$A$2047,$A14,'all sales summary'!$B$2:$B$2047,Q$4))/((AVERAGEIFS('overall city offline'!$I$2:$I$2047,'overall city offline'!$A$2:$A$2047,$A14,'overall city offline'!$B$2:$B$2047,Q$4)*(1-AVERAGEIFS('all sales summary'!$I$2:$I$2047,'all sales summary'!$A$2:$A$2047,$A14,'all sales summary'!$B$2:$B$2047,Q$4)))+(AVERAGEIFS('city centre offline'!$I$2:$I$2047,'city centre offline'!$A$2:$A$2047,$A14,'city centre offline'!$B$2:$B$2047,Q$4)*AVERAGEIFS('all sales summary'!$I$2:$I$2047,'all sales summary'!$A$2:$A$2047,$A14,'all sales summary'!$B$2:$B$2047,Q$4)))</f>
        <v>0.35666641130011595</v>
      </c>
      <c r="R14" s="60">
        <f>(AVERAGEIFS('city centre offline'!$I$2:$I$2047,'city centre offline'!$A$2:$A$2047,$A14,'city centre offline'!$B$2:$B$2047,R$4)*AVERAGEIFS('all sales summary'!$I$2:$I$2047,'all sales summary'!$A$2:$A$2047,$A14,'all sales summary'!$B$2:$B$2047,R$4))/((AVERAGEIFS('overall city offline'!$I$2:$I$2047,'overall city offline'!$A$2:$A$2047,$A14,'overall city offline'!$B$2:$B$2047,R$4)*(1-AVERAGEIFS('all sales summary'!$I$2:$I$2047,'all sales summary'!$A$2:$A$2047,$A14,'all sales summary'!$B$2:$B$2047,R$4)))+(AVERAGEIFS('city centre offline'!$I$2:$I$2047,'city centre offline'!$A$2:$A$2047,$A14,'city centre offline'!$B$2:$B$2047,R$4)*AVERAGEIFS('all sales summary'!$I$2:$I$2047,'all sales summary'!$A$2:$A$2047,$A14,'all sales summary'!$B$2:$B$2047,R$4)))</f>
        <v>0.24613271139922457</v>
      </c>
      <c r="S14" s="60">
        <f>(AVERAGEIFS('city centre offline'!$I$2:$I$2047,'city centre offline'!$A$2:$A$2047,$A14,'city centre offline'!$B$2:$B$2047,S$4)*AVERAGEIFS('all sales summary'!$I$2:$I$2047,'all sales summary'!$A$2:$A$2047,$A14,'all sales summary'!$B$2:$B$2047,S$4))/((AVERAGEIFS('overall city offline'!$I$2:$I$2047,'overall city offline'!$A$2:$A$2047,$A14,'overall city offline'!$B$2:$B$2047,S$4)*(1-AVERAGEIFS('all sales summary'!$I$2:$I$2047,'all sales summary'!$A$2:$A$2047,$A14,'all sales summary'!$B$2:$B$2047,S$4)))+(AVERAGEIFS('city centre offline'!$I$2:$I$2047,'city centre offline'!$A$2:$A$2047,$A14,'city centre offline'!$B$2:$B$2047,S$4)*AVERAGEIFS('all sales summary'!$I$2:$I$2047,'all sales summary'!$A$2:$A$2047,$A14,'all sales summary'!$B$2:$B$2047,S$4)))</f>
        <v>0.23840409866042195</v>
      </c>
      <c r="T14" s="60">
        <f>(AVERAGEIFS('city centre offline'!$I$2:$I$2047,'city centre offline'!$A$2:$A$2047,$A14,'city centre offline'!$B$2:$B$2047,T$4)*AVERAGEIFS('all sales summary'!$I$2:$I$2047,'all sales summary'!$A$2:$A$2047,$A14,'all sales summary'!$B$2:$B$2047,T$4))/((AVERAGEIFS('overall city offline'!$I$2:$I$2047,'overall city offline'!$A$2:$A$2047,$A14,'overall city offline'!$B$2:$B$2047,T$4)*(1-AVERAGEIFS('all sales summary'!$I$2:$I$2047,'all sales summary'!$A$2:$A$2047,$A14,'all sales summary'!$B$2:$B$2047,T$4)))+(AVERAGEIFS('city centre offline'!$I$2:$I$2047,'city centre offline'!$A$2:$A$2047,$A14,'city centre offline'!$B$2:$B$2047,T$4)*AVERAGEIFS('all sales summary'!$I$2:$I$2047,'all sales summary'!$A$2:$A$2047,$A14,'all sales summary'!$B$2:$B$2047,T$4)))</f>
        <v>0.24163769462819892</v>
      </c>
      <c r="U14" s="60">
        <f>(AVERAGEIFS('city centre offline'!$I$2:$I$2047,'city centre offline'!$A$2:$A$2047,$A14,'city centre offline'!$B$2:$B$2047,U$4)*AVERAGEIFS('all sales summary'!$I$2:$I$2047,'all sales summary'!$A$2:$A$2047,$A14,'all sales summary'!$B$2:$B$2047,U$4))/((AVERAGEIFS('overall city offline'!$I$2:$I$2047,'overall city offline'!$A$2:$A$2047,$A14,'overall city offline'!$B$2:$B$2047,U$4)*(1-AVERAGEIFS('all sales summary'!$I$2:$I$2047,'all sales summary'!$A$2:$A$2047,$A14,'all sales summary'!$B$2:$B$2047,U$4)))+(AVERAGEIFS('city centre offline'!$I$2:$I$2047,'city centre offline'!$A$2:$A$2047,$A14,'city centre offline'!$B$2:$B$2047,U$4)*AVERAGEIFS('all sales summary'!$I$2:$I$2047,'all sales summary'!$A$2:$A$2047,$A14,'all sales summary'!$B$2:$B$2047,U$4)))</f>
        <v>0.25502382959438846</v>
      </c>
      <c r="V14" s="60">
        <f>(AVERAGEIFS('city centre offline'!$I$2:$I$2047,'city centre offline'!$A$2:$A$2047,$A14,'city centre offline'!$B$2:$B$2047,V$4)*AVERAGEIFS('all sales summary'!$I$2:$I$2047,'all sales summary'!$A$2:$A$2047,$A14,'all sales summary'!$B$2:$B$2047,V$4))/((AVERAGEIFS('overall city offline'!$I$2:$I$2047,'overall city offline'!$A$2:$A$2047,$A14,'overall city offline'!$B$2:$B$2047,V$4)*(1-AVERAGEIFS('all sales summary'!$I$2:$I$2047,'all sales summary'!$A$2:$A$2047,$A14,'all sales summary'!$B$2:$B$2047,V$4)))+(AVERAGEIFS('city centre offline'!$I$2:$I$2047,'city centre offline'!$A$2:$A$2047,$A14,'city centre offline'!$B$2:$B$2047,V$4)*AVERAGEIFS('all sales summary'!$I$2:$I$2047,'all sales summary'!$A$2:$A$2047,$A14,'all sales summary'!$B$2:$B$2047,V$4)))</f>
        <v>0.24946705300418107</v>
      </c>
      <c r="W14" s="60">
        <f>(AVERAGEIFS('city centre offline'!$I$2:$I$2047,'city centre offline'!$A$2:$A$2047,$A14,'city centre offline'!$B$2:$B$2047,W$4)*AVERAGEIFS('all sales summary'!$I$2:$I$2047,'all sales summary'!$A$2:$A$2047,$A14,'all sales summary'!$B$2:$B$2047,W$4))/((AVERAGEIFS('overall city offline'!$I$2:$I$2047,'overall city offline'!$A$2:$A$2047,$A14,'overall city offline'!$B$2:$B$2047,W$4)*(1-AVERAGEIFS('all sales summary'!$I$2:$I$2047,'all sales summary'!$A$2:$A$2047,$A14,'all sales summary'!$B$2:$B$2047,W$4)))+(AVERAGEIFS('city centre offline'!$I$2:$I$2047,'city centre offline'!$A$2:$A$2047,$A14,'city centre offline'!$B$2:$B$2047,W$4)*AVERAGEIFS('all sales summary'!$I$2:$I$2047,'all sales summary'!$A$2:$A$2047,$A14,'all sales summary'!$B$2:$B$2047,W$4)))</f>
        <v>0.27254511311099039</v>
      </c>
      <c r="X14" s="60">
        <f>(AVERAGEIFS('city centre offline'!$I$2:$I$2047,'city centre offline'!$A$2:$A$2047,$A14,'city centre offline'!$B$2:$B$2047,X$4)*AVERAGEIFS('all sales summary'!$I$2:$I$2047,'all sales summary'!$A$2:$A$2047,$A14,'all sales summary'!$B$2:$B$2047,X$4))/((AVERAGEIFS('overall city offline'!$I$2:$I$2047,'overall city offline'!$A$2:$A$2047,$A14,'overall city offline'!$B$2:$B$2047,X$4)*(1-AVERAGEIFS('all sales summary'!$I$2:$I$2047,'all sales summary'!$A$2:$A$2047,$A14,'all sales summary'!$B$2:$B$2047,X$4)))+(AVERAGEIFS('city centre offline'!$I$2:$I$2047,'city centre offline'!$A$2:$A$2047,$A14,'city centre offline'!$B$2:$B$2047,X$4)*AVERAGEIFS('all sales summary'!$I$2:$I$2047,'all sales summary'!$A$2:$A$2047,$A14,'all sales summary'!$B$2:$B$2047,X$4)))</f>
        <v>0.29388947504751239</v>
      </c>
      <c r="Y14" s="60">
        <f>(AVERAGEIFS('city centre offline'!$I$2:$I$2047,'city centre offline'!$A$2:$A$2047,$A14,'city centre offline'!$B$2:$B$2047,Y$4)*AVERAGEIFS('all sales summary'!$I$2:$I$2047,'all sales summary'!$A$2:$A$2047,$A14,'all sales summary'!$B$2:$B$2047,Y$4))/((AVERAGEIFS('overall city offline'!$I$2:$I$2047,'overall city offline'!$A$2:$A$2047,$A14,'overall city offline'!$B$2:$B$2047,Y$4)*(1-AVERAGEIFS('all sales summary'!$I$2:$I$2047,'all sales summary'!$A$2:$A$2047,$A14,'all sales summary'!$B$2:$B$2047,Y$4)))+(AVERAGEIFS('city centre offline'!$I$2:$I$2047,'city centre offline'!$A$2:$A$2047,$A14,'city centre offline'!$B$2:$B$2047,Y$4)*AVERAGEIFS('all sales summary'!$I$2:$I$2047,'all sales summary'!$A$2:$A$2047,$A14,'all sales summary'!$B$2:$B$2047,Y$4)))</f>
        <v>0.27596578446742653</v>
      </c>
      <c r="Z14" s="60">
        <f>(AVERAGEIFS('city centre offline'!$I$2:$I$2047,'city centre offline'!$A$2:$A$2047,$A14,'city centre offline'!$B$2:$B$2047,Z$4)*AVERAGEIFS('all sales summary'!$I$2:$I$2047,'all sales summary'!$A$2:$A$2047,$A14,'all sales summary'!$B$2:$B$2047,Z$4))/((AVERAGEIFS('overall city offline'!$I$2:$I$2047,'overall city offline'!$A$2:$A$2047,$A14,'overall city offline'!$B$2:$B$2047,Z$4)*(1-AVERAGEIFS('all sales summary'!$I$2:$I$2047,'all sales summary'!$A$2:$A$2047,$A14,'all sales summary'!$B$2:$B$2047,Z$4)))+(AVERAGEIFS('city centre offline'!$I$2:$I$2047,'city centre offline'!$A$2:$A$2047,$A14,'city centre offline'!$B$2:$B$2047,Z$4)*AVERAGEIFS('all sales summary'!$I$2:$I$2047,'all sales summary'!$A$2:$A$2047,$A14,'all sales summary'!$B$2:$B$2047,Z$4)))</f>
        <v>0.25488125716766064</v>
      </c>
      <c r="AA14" s="60">
        <f>(AVERAGEIFS('city centre offline'!$I$2:$I$2047,'city centre offline'!$A$2:$A$2047,$A14,'city centre offline'!$B$2:$B$2047,AA$4)*AVERAGEIFS('all sales summary'!$I$2:$I$2047,'all sales summary'!$A$2:$A$2047,$A14,'all sales summary'!$B$2:$B$2047,AA$4))/((AVERAGEIFS('overall city offline'!$I$2:$I$2047,'overall city offline'!$A$2:$A$2047,$A14,'overall city offline'!$B$2:$B$2047,AA$4)*(1-AVERAGEIFS('all sales summary'!$I$2:$I$2047,'all sales summary'!$A$2:$A$2047,$A14,'all sales summary'!$B$2:$B$2047,AA$4)))+(AVERAGEIFS('city centre offline'!$I$2:$I$2047,'city centre offline'!$A$2:$A$2047,$A14,'city centre offline'!$B$2:$B$2047,AA$4)*AVERAGEIFS('all sales summary'!$I$2:$I$2047,'all sales summary'!$A$2:$A$2047,$A14,'all sales summary'!$B$2:$B$2047,AA$4)))</f>
        <v>0.21926214108335912</v>
      </c>
      <c r="AB14" s="60">
        <f>(AVERAGEIFS('city centre offline'!$I$2:$I$2047,'city centre offline'!$A$2:$A$2047,$A14,'city centre offline'!$B$2:$B$2047,AB$4)*AVERAGEIFS('all sales summary'!$I$2:$I$2047,'all sales summary'!$A$2:$A$2047,$A14,'all sales summary'!$B$2:$B$2047,AB$4))/((AVERAGEIFS('overall city offline'!$I$2:$I$2047,'overall city offline'!$A$2:$A$2047,$A14,'overall city offline'!$B$2:$B$2047,AB$4)*(1-AVERAGEIFS('all sales summary'!$I$2:$I$2047,'all sales summary'!$A$2:$A$2047,$A14,'all sales summary'!$B$2:$B$2047,AB$4)))+(AVERAGEIFS('city centre offline'!$I$2:$I$2047,'city centre offline'!$A$2:$A$2047,$A14,'city centre offline'!$B$2:$B$2047,AB$4)*AVERAGEIFS('all sales summary'!$I$2:$I$2047,'all sales summary'!$A$2:$A$2047,$A14,'all sales summary'!$B$2:$B$2047,AB$4)))</f>
        <v>0.22686040821049644</v>
      </c>
      <c r="AC14" s="60">
        <f>(AVERAGEIFS('city centre offline'!$I$2:$I$2047,'city centre offline'!$A$2:$A$2047,$A14,'city centre offline'!$B$2:$B$2047,AC$4)*AVERAGEIFS('all sales summary'!$I$2:$I$2047,'all sales summary'!$A$2:$A$2047,$A14,'all sales summary'!$B$2:$B$2047,AC$4))/((AVERAGEIFS('overall city offline'!$I$2:$I$2047,'overall city offline'!$A$2:$A$2047,$A14,'overall city offline'!$B$2:$B$2047,AC$4)*(1-AVERAGEIFS('all sales summary'!$I$2:$I$2047,'all sales summary'!$A$2:$A$2047,$A14,'all sales summary'!$B$2:$B$2047,AC$4)))+(AVERAGEIFS('city centre offline'!$I$2:$I$2047,'city centre offline'!$A$2:$A$2047,$A14,'city centre offline'!$B$2:$B$2047,AC$4)*AVERAGEIFS('all sales summary'!$I$2:$I$2047,'all sales summary'!$A$2:$A$2047,$A14,'all sales summary'!$B$2:$B$2047,AC$4)))</f>
        <v>0.26266035924165448</v>
      </c>
      <c r="AD14" s="60">
        <f>(AVERAGEIFS('city centre offline'!$I$2:$I$2047,'city centre offline'!$A$2:$A$2047,$A14,'city centre offline'!$B$2:$B$2047,AD$4)*AVERAGEIFS('all sales summary'!$I$2:$I$2047,'all sales summary'!$A$2:$A$2047,$A14,'all sales summary'!$B$2:$B$2047,AD$4))/((AVERAGEIFS('overall city offline'!$I$2:$I$2047,'overall city offline'!$A$2:$A$2047,$A14,'overall city offline'!$B$2:$B$2047,AD$4)*(1-AVERAGEIFS('all sales summary'!$I$2:$I$2047,'all sales summary'!$A$2:$A$2047,$A14,'all sales summary'!$B$2:$B$2047,AD$4)))+(AVERAGEIFS('city centre offline'!$I$2:$I$2047,'city centre offline'!$A$2:$A$2047,$A14,'city centre offline'!$B$2:$B$2047,AD$4)*AVERAGEIFS('all sales summary'!$I$2:$I$2047,'all sales summary'!$A$2:$A$2047,$A14,'all sales summary'!$B$2:$B$2047,AD$4)))</f>
        <v>0.24410810345195694</v>
      </c>
      <c r="AE14" s="60">
        <f>(AVERAGEIFS('city centre offline'!$I$2:$I$2047,'city centre offline'!$A$2:$A$2047,$A14,'city centre offline'!$B$2:$B$2047,AE$4)*AVERAGEIFS('all sales summary'!$I$2:$I$2047,'all sales summary'!$A$2:$A$2047,$A14,'all sales summary'!$B$2:$B$2047,AE$4))/((AVERAGEIFS('overall city offline'!$I$2:$I$2047,'overall city offline'!$A$2:$A$2047,$A14,'overall city offline'!$B$2:$B$2047,AE$4)*(1-AVERAGEIFS('all sales summary'!$I$2:$I$2047,'all sales summary'!$A$2:$A$2047,$A14,'all sales summary'!$B$2:$B$2047,AE$4)))+(AVERAGEIFS('city centre offline'!$I$2:$I$2047,'city centre offline'!$A$2:$A$2047,$A14,'city centre offline'!$B$2:$B$2047,AE$4)*AVERAGEIFS('all sales summary'!$I$2:$I$2047,'all sales summary'!$A$2:$A$2047,$A14,'all sales summary'!$B$2:$B$2047,AE$4)))</f>
        <v>0.24607533599857206</v>
      </c>
      <c r="AF14" s="60">
        <f>(AVERAGEIFS('city centre offline'!$I$2:$I$2047,'city centre offline'!$A$2:$A$2047,$A14,'city centre offline'!$B$2:$B$2047,AF$4)*AVERAGEIFS('all sales summary'!$I$2:$I$2047,'all sales summary'!$A$2:$A$2047,$A14,'all sales summary'!$B$2:$B$2047,AF$4))/((AVERAGEIFS('overall city offline'!$I$2:$I$2047,'overall city offline'!$A$2:$A$2047,$A14,'overall city offline'!$B$2:$B$2047,AF$4)*(1-AVERAGEIFS('all sales summary'!$I$2:$I$2047,'all sales summary'!$A$2:$A$2047,$A14,'all sales summary'!$B$2:$B$2047,AF$4)))+(AVERAGEIFS('city centre offline'!$I$2:$I$2047,'city centre offline'!$A$2:$A$2047,$A14,'city centre offline'!$B$2:$B$2047,AF$4)*AVERAGEIFS('all sales summary'!$I$2:$I$2047,'all sales summary'!$A$2:$A$2047,$A14,'all sales summary'!$B$2:$B$2047,AF$4)))</f>
        <v>0.24015313666770585</v>
      </c>
      <c r="AG14" s="60">
        <f>(AVERAGEIFS('city centre offline'!$I$2:$I$2047,'city centre offline'!$A$2:$A$2047,$A14,'city centre offline'!$B$2:$B$2047,AG$4)*AVERAGEIFS('all sales summary'!$I$2:$I$2047,'all sales summary'!$A$2:$A$2047,$A14,'all sales summary'!$B$2:$B$2047,AG$4))/((AVERAGEIFS('overall city offline'!$I$2:$I$2047,'overall city offline'!$A$2:$A$2047,$A14,'overall city offline'!$B$2:$B$2047,AG$4)*(1-AVERAGEIFS('all sales summary'!$I$2:$I$2047,'all sales summary'!$A$2:$A$2047,$A14,'all sales summary'!$B$2:$B$2047,AG$4)))+(AVERAGEIFS('city centre offline'!$I$2:$I$2047,'city centre offline'!$A$2:$A$2047,$A14,'city centre offline'!$B$2:$B$2047,AG$4)*AVERAGEIFS('all sales summary'!$I$2:$I$2047,'all sales summary'!$A$2:$A$2047,$A14,'all sales summary'!$B$2:$B$2047,AG$4)))</f>
        <v>0.26042380563916084</v>
      </c>
      <c r="AH14" s="60">
        <f>(AVERAGEIFS('city centre offline'!$I$2:$I$2047,'city centre offline'!$A$2:$A$2047,$A14,'city centre offline'!$B$2:$B$2047,AH$4)*AVERAGEIFS('all sales summary'!$I$2:$I$2047,'all sales summary'!$A$2:$A$2047,$A14,'all sales summary'!$B$2:$B$2047,AH$4))/((AVERAGEIFS('overall city offline'!$I$2:$I$2047,'overall city offline'!$A$2:$A$2047,$A14,'overall city offline'!$B$2:$B$2047,AH$4)*(1-AVERAGEIFS('all sales summary'!$I$2:$I$2047,'all sales summary'!$A$2:$A$2047,$A14,'all sales summary'!$B$2:$B$2047,AH$4)))+(AVERAGEIFS('city centre offline'!$I$2:$I$2047,'city centre offline'!$A$2:$A$2047,$A14,'city centre offline'!$B$2:$B$2047,AH$4)*AVERAGEIFS('all sales summary'!$I$2:$I$2047,'all sales summary'!$A$2:$A$2047,$A14,'all sales summary'!$B$2:$B$2047,AH$4)))</f>
        <v>0.25842997533009643</v>
      </c>
    </row>
    <row r="15" spans="1:34" x14ac:dyDescent="0.3">
      <c r="A15" t="s">
        <v>17</v>
      </c>
      <c r="B15" s="60">
        <f>(AVERAGEIFS('city centre offline'!I12:I2057,'city centre offline'!$A$2:$A$2047,$A15,'city centre offline'!$B$2:$B$2047,B$4)*AVERAGEIFS('all sales summary'!$I$2:$I$2047,'all sales summary'!$A$2:$A$2047,$A15,'all sales summary'!B12:B2057,B$4))/((AVERAGEIFS('overall city offline'!I12:I2057,'overall city offline'!$A$2:$A$2047,$A15,'overall city offline'!$B$2:$B$2047,B$4)*(1-AVERAGEIFS('all sales summary'!$I$2:$I$2047,'all sales summary'!$A$2:$A$2047,$A15,'all sales summary'!B12:B2057,B$4)))+(AVERAGEIFS('city centre offline'!I12:I2057,'city centre offline'!$A$2:$A$2047,$A15,'city centre offline'!$B$2:$B$2047,B$4)*AVERAGEIFS('all sales summary'!$I$2:$I$2047,'all sales summary'!$A$2:$A$2047,$A15,'all sales summary'!B12:B2057,B$4)))</f>
        <v>0.37658304128228615</v>
      </c>
      <c r="C15" s="60">
        <f>(AVERAGEIFS('city centre offline'!$I$2:$I$2047,'city centre offline'!$A$2:$A$2047,$A15,'city centre offline'!$B$2:$B$2047,C$4)*AVERAGEIFS('all sales summary'!$I$2:$I$2047,'all sales summary'!$A$2:$A$2047,$A15,'all sales summary'!$B$2:$B$2047,C$4))/((AVERAGEIFS('overall city offline'!$I$2:$I$2047,'overall city offline'!$A$2:$A$2047,$A15,'overall city offline'!$B$2:$B$2047,C$4)*(1-AVERAGEIFS('all sales summary'!$I$2:$I$2047,'all sales summary'!$A$2:$A$2047,$A15,'all sales summary'!$B$2:$B$2047,C$4)))+(AVERAGEIFS('city centre offline'!$I$2:$I$2047,'city centre offline'!$A$2:$A$2047,$A15,'city centre offline'!$B$2:$B$2047,C$4)*AVERAGEIFS('all sales summary'!$I$2:$I$2047,'all sales summary'!$A$2:$A$2047,$A15,'all sales summary'!$B$2:$B$2047,C$4)))</f>
        <v>0.41206507014547289</v>
      </c>
      <c r="D15" s="60">
        <f>(AVERAGEIFS('city centre offline'!$I$2:$I$2047,'city centre offline'!$A$2:$A$2047,$A15,'city centre offline'!$B$2:$B$2047,D$4)*AVERAGEIFS('all sales summary'!$I$2:$I$2047,'all sales summary'!$A$2:$A$2047,$A15,'all sales summary'!$B$2:$B$2047,D$4))/((AVERAGEIFS('overall city offline'!$I$2:$I$2047,'overall city offline'!$A$2:$A$2047,$A15,'overall city offline'!$B$2:$B$2047,D$4)*(1-AVERAGEIFS('all sales summary'!$I$2:$I$2047,'all sales summary'!$A$2:$A$2047,$A15,'all sales summary'!$B$2:$B$2047,D$4)))+(AVERAGEIFS('city centre offline'!$I$2:$I$2047,'city centre offline'!$A$2:$A$2047,$A15,'city centre offline'!$B$2:$B$2047,D$4)*AVERAGEIFS('all sales summary'!$I$2:$I$2047,'all sales summary'!$A$2:$A$2047,$A15,'all sales summary'!$B$2:$B$2047,D$4)))</f>
        <v>0.40969285843847447</v>
      </c>
      <c r="E15" s="60">
        <f>(AVERAGEIFS('city centre offline'!$I$2:$I$2047,'city centre offline'!$A$2:$A$2047,$A15,'city centre offline'!$B$2:$B$2047,E$4)*AVERAGEIFS('all sales summary'!$I$2:$I$2047,'all sales summary'!$A$2:$A$2047,$A15,'all sales summary'!$B$2:$B$2047,E$4))/((AVERAGEIFS('overall city offline'!$I$2:$I$2047,'overall city offline'!$A$2:$A$2047,$A15,'overall city offline'!$B$2:$B$2047,E$4)*(1-AVERAGEIFS('all sales summary'!$I$2:$I$2047,'all sales summary'!$A$2:$A$2047,$A15,'all sales summary'!$B$2:$B$2047,E$4)))+(AVERAGEIFS('city centre offline'!$I$2:$I$2047,'city centre offline'!$A$2:$A$2047,$A15,'city centre offline'!$B$2:$B$2047,E$4)*AVERAGEIFS('all sales summary'!$I$2:$I$2047,'all sales summary'!$A$2:$A$2047,$A15,'all sales summary'!$B$2:$B$2047,E$4)))</f>
        <v>0.41780574313245195</v>
      </c>
      <c r="F15" s="60">
        <f>(AVERAGEIFS('city centre offline'!$I$2:$I$2047,'city centre offline'!$A$2:$A$2047,$A15,'city centre offline'!$B$2:$B$2047,F$4)*AVERAGEIFS('all sales summary'!$I$2:$I$2047,'all sales summary'!$A$2:$A$2047,$A15,'all sales summary'!$B$2:$B$2047,F$4))/((AVERAGEIFS('overall city offline'!$I$2:$I$2047,'overall city offline'!$A$2:$A$2047,$A15,'overall city offline'!$B$2:$B$2047,F$4)*(1-AVERAGEIFS('all sales summary'!$I$2:$I$2047,'all sales summary'!$A$2:$A$2047,$A15,'all sales summary'!$B$2:$B$2047,F$4)))+(AVERAGEIFS('city centre offline'!$I$2:$I$2047,'city centre offline'!$A$2:$A$2047,$A15,'city centre offline'!$B$2:$B$2047,F$4)*AVERAGEIFS('all sales summary'!$I$2:$I$2047,'all sales summary'!$A$2:$A$2047,$A15,'all sales summary'!$B$2:$B$2047,F$4)))</f>
        <v>0.41231942421419332</v>
      </c>
      <c r="G15" s="60">
        <f>(AVERAGEIFS('city centre offline'!$I$2:$I$2047,'city centre offline'!$A$2:$A$2047,$A15,'city centre offline'!$B$2:$B$2047,G$4)*AVERAGEIFS('all sales summary'!$I$2:$I$2047,'all sales summary'!$A$2:$A$2047,$A15,'all sales summary'!$B$2:$B$2047,G$4))/((AVERAGEIFS('overall city offline'!$I$2:$I$2047,'overall city offline'!$A$2:$A$2047,$A15,'overall city offline'!$B$2:$B$2047,G$4)*(1-AVERAGEIFS('all sales summary'!$I$2:$I$2047,'all sales summary'!$A$2:$A$2047,$A15,'all sales summary'!$B$2:$B$2047,G$4)))+(AVERAGEIFS('city centre offline'!$I$2:$I$2047,'city centre offline'!$A$2:$A$2047,$A15,'city centre offline'!$B$2:$B$2047,G$4)*AVERAGEIFS('all sales summary'!$I$2:$I$2047,'all sales summary'!$A$2:$A$2047,$A15,'all sales summary'!$B$2:$B$2047,G$4)))</f>
        <v>0.41178128901543692</v>
      </c>
      <c r="H15" s="60">
        <f>(AVERAGEIFS('city centre offline'!$I$2:$I$2047,'city centre offline'!$A$2:$A$2047,$A15,'city centre offline'!$B$2:$B$2047,H$4)*AVERAGEIFS('all sales summary'!$I$2:$I$2047,'all sales summary'!$A$2:$A$2047,$A15,'all sales summary'!$B$2:$B$2047,H$4))/((AVERAGEIFS('overall city offline'!$I$2:$I$2047,'overall city offline'!$A$2:$A$2047,$A15,'overall city offline'!$B$2:$B$2047,H$4)*(1-AVERAGEIFS('all sales summary'!$I$2:$I$2047,'all sales summary'!$A$2:$A$2047,$A15,'all sales summary'!$B$2:$B$2047,H$4)))+(AVERAGEIFS('city centre offline'!$I$2:$I$2047,'city centre offline'!$A$2:$A$2047,$A15,'city centre offline'!$B$2:$B$2047,H$4)*AVERAGEIFS('all sales summary'!$I$2:$I$2047,'all sales summary'!$A$2:$A$2047,$A15,'all sales summary'!$B$2:$B$2047,H$4)))</f>
        <v>0.40554898591615851</v>
      </c>
      <c r="I15" s="60">
        <f>(AVERAGEIFS('city centre offline'!$I$2:$I$2047,'city centre offline'!$A$2:$A$2047,$A15,'city centre offline'!$B$2:$B$2047,I$4)*AVERAGEIFS('all sales summary'!$I$2:$I$2047,'all sales summary'!$A$2:$A$2047,$A15,'all sales summary'!$B$2:$B$2047,I$4))/((AVERAGEIFS('overall city offline'!$I$2:$I$2047,'overall city offline'!$A$2:$A$2047,$A15,'overall city offline'!$B$2:$B$2047,I$4)*(1-AVERAGEIFS('all sales summary'!$I$2:$I$2047,'all sales summary'!$A$2:$A$2047,$A15,'all sales summary'!$B$2:$B$2047,I$4)))+(AVERAGEIFS('city centre offline'!$I$2:$I$2047,'city centre offline'!$A$2:$A$2047,$A15,'city centre offline'!$B$2:$B$2047,I$4)*AVERAGEIFS('all sales summary'!$I$2:$I$2047,'all sales summary'!$A$2:$A$2047,$A15,'all sales summary'!$B$2:$B$2047,I$4)))</f>
        <v>0.41169283367878118</v>
      </c>
      <c r="J15" s="60">
        <f>(AVERAGEIFS('city centre offline'!$I$2:$I$2047,'city centre offline'!$A$2:$A$2047,$A15,'city centre offline'!$B$2:$B$2047,J$4)*AVERAGEIFS('all sales summary'!$I$2:$I$2047,'all sales summary'!$A$2:$A$2047,$A15,'all sales summary'!$B$2:$B$2047,J$4))/((AVERAGEIFS('overall city offline'!$I$2:$I$2047,'overall city offline'!$A$2:$A$2047,$A15,'overall city offline'!$B$2:$B$2047,J$4)*(1-AVERAGEIFS('all sales summary'!$I$2:$I$2047,'all sales summary'!$A$2:$A$2047,$A15,'all sales summary'!$B$2:$B$2047,J$4)))+(AVERAGEIFS('city centre offline'!$I$2:$I$2047,'city centre offline'!$A$2:$A$2047,$A15,'city centre offline'!$B$2:$B$2047,J$4)*AVERAGEIFS('all sales summary'!$I$2:$I$2047,'all sales summary'!$A$2:$A$2047,$A15,'all sales summary'!$B$2:$B$2047,J$4)))</f>
        <v>0.40509661208675835</v>
      </c>
      <c r="K15" s="60">
        <f>(AVERAGEIFS('city centre offline'!$I$2:$I$2047,'city centre offline'!$A$2:$A$2047,$A15,'city centre offline'!$B$2:$B$2047,K$4)*AVERAGEIFS('all sales summary'!$I$2:$I$2047,'all sales summary'!$A$2:$A$2047,$A15,'all sales summary'!$B$2:$B$2047,K$4))/((AVERAGEIFS('overall city offline'!$I$2:$I$2047,'overall city offline'!$A$2:$A$2047,$A15,'overall city offline'!$B$2:$B$2047,K$4)*(1-AVERAGEIFS('all sales summary'!$I$2:$I$2047,'all sales summary'!$A$2:$A$2047,$A15,'all sales summary'!$B$2:$B$2047,K$4)))+(AVERAGEIFS('city centre offline'!$I$2:$I$2047,'city centre offline'!$A$2:$A$2047,$A15,'city centre offline'!$B$2:$B$2047,K$4)*AVERAGEIFS('all sales summary'!$I$2:$I$2047,'all sales summary'!$A$2:$A$2047,$A15,'all sales summary'!$B$2:$B$2047,K$4)))</f>
        <v>0.40856864768124745</v>
      </c>
      <c r="L15" s="60">
        <f>(AVERAGEIFS('city centre offline'!$I$2:$I$2047,'city centre offline'!$A$2:$A$2047,$A15,'city centre offline'!$B$2:$B$2047,L$4)*AVERAGEIFS('all sales summary'!$I$2:$I$2047,'all sales summary'!$A$2:$A$2047,$A15,'all sales summary'!$B$2:$B$2047,L$4))/((AVERAGEIFS('overall city offline'!$I$2:$I$2047,'overall city offline'!$A$2:$A$2047,$A15,'overall city offline'!$B$2:$B$2047,L$4)*(1-AVERAGEIFS('all sales summary'!$I$2:$I$2047,'all sales summary'!$A$2:$A$2047,$A15,'all sales summary'!$B$2:$B$2047,L$4)))+(AVERAGEIFS('city centre offline'!$I$2:$I$2047,'city centre offline'!$A$2:$A$2047,$A15,'city centre offline'!$B$2:$B$2047,L$4)*AVERAGEIFS('all sales summary'!$I$2:$I$2047,'all sales summary'!$A$2:$A$2047,$A15,'all sales summary'!$B$2:$B$2047,L$4)))</f>
        <v>0.40651676628843886</v>
      </c>
      <c r="M15" s="60">
        <f>(AVERAGEIFS('city centre offline'!$I$2:$I$2047,'city centre offline'!$A$2:$A$2047,$A15,'city centre offline'!$B$2:$B$2047,M$4)*AVERAGEIFS('all sales summary'!$I$2:$I$2047,'all sales summary'!$A$2:$A$2047,$A15,'all sales summary'!$B$2:$B$2047,M$4))/((AVERAGEIFS('overall city offline'!$I$2:$I$2047,'overall city offline'!$A$2:$A$2047,$A15,'overall city offline'!$B$2:$B$2047,M$4)*(1-AVERAGEIFS('all sales summary'!$I$2:$I$2047,'all sales summary'!$A$2:$A$2047,$A15,'all sales summary'!$B$2:$B$2047,M$4)))+(AVERAGEIFS('city centre offline'!$I$2:$I$2047,'city centre offline'!$A$2:$A$2047,$A15,'city centre offline'!$B$2:$B$2047,M$4)*AVERAGEIFS('all sales summary'!$I$2:$I$2047,'all sales summary'!$A$2:$A$2047,$A15,'all sales summary'!$B$2:$B$2047,M$4)))</f>
        <v>0.41469429135734814</v>
      </c>
      <c r="N15" s="60">
        <f>(AVERAGEIFS('city centre offline'!$I$2:$I$2047,'city centre offline'!$A$2:$A$2047,$A15,'city centre offline'!$B$2:$B$2047,N$4)*AVERAGEIFS('all sales summary'!$I$2:$I$2047,'all sales summary'!$A$2:$A$2047,$A15,'all sales summary'!$B$2:$B$2047,N$4))/((AVERAGEIFS('overall city offline'!$I$2:$I$2047,'overall city offline'!$A$2:$A$2047,$A15,'overall city offline'!$B$2:$B$2047,N$4)*(1-AVERAGEIFS('all sales summary'!$I$2:$I$2047,'all sales summary'!$A$2:$A$2047,$A15,'all sales summary'!$B$2:$B$2047,N$4)))+(AVERAGEIFS('city centre offline'!$I$2:$I$2047,'city centre offline'!$A$2:$A$2047,$A15,'city centre offline'!$B$2:$B$2047,N$4)*AVERAGEIFS('all sales summary'!$I$2:$I$2047,'all sales summary'!$A$2:$A$2047,$A15,'all sales summary'!$B$2:$B$2047,N$4)))</f>
        <v>0.40125704996040057</v>
      </c>
      <c r="O15" s="60">
        <f>(AVERAGEIFS('city centre offline'!$I$2:$I$2047,'city centre offline'!$A$2:$A$2047,$A15,'city centre offline'!$B$2:$B$2047,O$4)*AVERAGEIFS('all sales summary'!$I$2:$I$2047,'all sales summary'!$A$2:$A$2047,$A15,'all sales summary'!$B$2:$B$2047,O$4))/((AVERAGEIFS('overall city offline'!$I$2:$I$2047,'overall city offline'!$A$2:$A$2047,$A15,'overall city offline'!$B$2:$B$2047,O$4)*(1-AVERAGEIFS('all sales summary'!$I$2:$I$2047,'all sales summary'!$A$2:$A$2047,$A15,'all sales summary'!$B$2:$B$2047,O$4)))+(AVERAGEIFS('city centre offline'!$I$2:$I$2047,'city centre offline'!$A$2:$A$2047,$A15,'city centre offline'!$B$2:$B$2047,O$4)*AVERAGEIFS('all sales summary'!$I$2:$I$2047,'all sales summary'!$A$2:$A$2047,$A15,'all sales summary'!$B$2:$B$2047,O$4)))</f>
        <v>0.40150632105969064</v>
      </c>
      <c r="P15" s="60">
        <f>(AVERAGEIFS('city centre offline'!$I$2:$I$2047,'city centre offline'!$A$2:$A$2047,$A15,'city centre offline'!$B$2:$B$2047,P$4)*AVERAGEIFS('all sales summary'!$I$2:$I$2047,'all sales summary'!$A$2:$A$2047,$A15,'all sales summary'!$B$2:$B$2047,P$4))/((AVERAGEIFS('overall city offline'!$I$2:$I$2047,'overall city offline'!$A$2:$A$2047,$A15,'overall city offline'!$B$2:$B$2047,P$4)*(1-AVERAGEIFS('all sales summary'!$I$2:$I$2047,'all sales summary'!$A$2:$A$2047,$A15,'all sales summary'!$B$2:$B$2047,P$4)))+(AVERAGEIFS('city centre offline'!$I$2:$I$2047,'city centre offline'!$A$2:$A$2047,$A15,'city centre offline'!$B$2:$B$2047,P$4)*AVERAGEIFS('all sales summary'!$I$2:$I$2047,'all sales summary'!$A$2:$A$2047,$A15,'all sales summary'!$B$2:$B$2047,P$4)))</f>
        <v>0.38207285857688844</v>
      </c>
      <c r="Q15" s="60">
        <f>(AVERAGEIFS('city centre offline'!$I$2:$I$2047,'city centre offline'!$A$2:$A$2047,$A15,'city centre offline'!$B$2:$B$2047,Q$4)*AVERAGEIFS('all sales summary'!$I$2:$I$2047,'all sales summary'!$A$2:$A$2047,$A15,'all sales summary'!$B$2:$B$2047,Q$4))/((AVERAGEIFS('overall city offline'!$I$2:$I$2047,'overall city offline'!$A$2:$A$2047,$A15,'overall city offline'!$B$2:$B$2047,Q$4)*(1-AVERAGEIFS('all sales summary'!$I$2:$I$2047,'all sales summary'!$A$2:$A$2047,$A15,'all sales summary'!$B$2:$B$2047,Q$4)))+(AVERAGEIFS('city centre offline'!$I$2:$I$2047,'city centre offline'!$A$2:$A$2047,$A15,'city centre offline'!$B$2:$B$2047,Q$4)*AVERAGEIFS('all sales summary'!$I$2:$I$2047,'all sales summary'!$A$2:$A$2047,$A15,'all sales summary'!$B$2:$B$2047,Q$4)))</f>
        <v>0.23866295945895635</v>
      </c>
      <c r="R15" s="60">
        <f>(AVERAGEIFS('city centre offline'!$I$2:$I$2047,'city centre offline'!$A$2:$A$2047,$A15,'city centre offline'!$B$2:$B$2047,R$4)*AVERAGEIFS('all sales summary'!$I$2:$I$2047,'all sales summary'!$A$2:$A$2047,$A15,'all sales summary'!$B$2:$B$2047,R$4))/((AVERAGEIFS('overall city offline'!$I$2:$I$2047,'overall city offline'!$A$2:$A$2047,$A15,'overall city offline'!$B$2:$B$2047,R$4)*(1-AVERAGEIFS('all sales summary'!$I$2:$I$2047,'all sales summary'!$A$2:$A$2047,$A15,'all sales summary'!$B$2:$B$2047,R$4)))+(AVERAGEIFS('city centre offline'!$I$2:$I$2047,'city centre offline'!$A$2:$A$2047,$A15,'city centre offline'!$B$2:$B$2047,R$4)*AVERAGEIFS('all sales summary'!$I$2:$I$2047,'all sales summary'!$A$2:$A$2047,$A15,'all sales summary'!$B$2:$B$2047,R$4)))</f>
        <v>0.21707428733085155</v>
      </c>
      <c r="S15" s="60">
        <f>(AVERAGEIFS('city centre offline'!$I$2:$I$2047,'city centre offline'!$A$2:$A$2047,$A15,'city centre offline'!$B$2:$B$2047,S$4)*AVERAGEIFS('all sales summary'!$I$2:$I$2047,'all sales summary'!$A$2:$A$2047,$A15,'all sales summary'!$B$2:$B$2047,S$4))/((AVERAGEIFS('overall city offline'!$I$2:$I$2047,'overall city offline'!$A$2:$A$2047,$A15,'overall city offline'!$B$2:$B$2047,S$4)*(1-AVERAGEIFS('all sales summary'!$I$2:$I$2047,'all sales summary'!$A$2:$A$2047,$A15,'all sales summary'!$B$2:$B$2047,S$4)))+(AVERAGEIFS('city centre offline'!$I$2:$I$2047,'city centre offline'!$A$2:$A$2047,$A15,'city centre offline'!$B$2:$B$2047,S$4)*AVERAGEIFS('all sales summary'!$I$2:$I$2047,'all sales summary'!$A$2:$A$2047,$A15,'all sales summary'!$B$2:$B$2047,S$4)))</f>
        <v>0.34601786560057418</v>
      </c>
      <c r="T15" s="60">
        <f>(AVERAGEIFS('city centre offline'!$I$2:$I$2047,'city centre offline'!$A$2:$A$2047,$A15,'city centre offline'!$B$2:$B$2047,T$4)*AVERAGEIFS('all sales summary'!$I$2:$I$2047,'all sales summary'!$A$2:$A$2047,$A15,'all sales summary'!$B$2:$B$2047,T$4))/((AVERAGEIFS('overall city offline'!$I$2:$I$2047,'overall city offline'!$A$2:$A$2047,$A15,'overall city offline'!$B$2:$B$2047,T$4)*(1-AVERAGEIFS('all sales summary'!$I$2:$I$2047,'all sales summary'!$A$2:$A$2047,$A15,'all sales summary'!$B$2:$B$2047,T$4)))+(AVERAGEIFS('city centre offline'!$I$2:$I$2047,'city centre offline'!$A$2:$A$2047,$A15,'city centre offline'!$B$2:$B$2047,T$4)*AVERAGEIFS('all sales summary'!$I$2:$I$2047,'all sales summary'!$A$2:$A$2047,$A15,'all sales summary'!$B$2:$B$2047,T$4)))</f>
        <v>0.40068770916345492</v>
      </c>
      <c r="U15" s="60">
        <f>(AVERAGEIFS('city centre offline'!$I$2:$I$2047,'city centre offline'!$A$2:$A$2047,$A15,'city centre offline'!$B$2:$B$2047,U$4)*AVERAGEIFS('all sales summary'!$I$2:$I$2047,'all sales summary'!$A$2:$A$2047,$A15,'all sales summary'!$B$2:$B$2047,U$4))/((AVERAGEIFS('overall city offline'!$I$2:$I$2047,'overall city offline'!$A$2:$A$2047,$A15,'overall city offline'!$B$2:$B$2047,U$4)*(1-AVERAGEIFS('all sales summary'!$I$2:$I$2047,'all sales summary'!$A$2:$A$2047,$A15,'all sales summary'!$B$2:$B$2047,U$4)))+(AVERAGEIFS('city centre offline'!$I$2:$I$2047,'city centre offline'!$A$2:$A$2047,$A15,'city centre offline'!$B$2:$B$2047,U$4)*AVERAGEIFS('all sales summary'!$I$2:$I$2047,'all sales summary'!$A$2:$A$2047,$A15,'all sales summary'!$B$2:$B$2047,U$4)))</f>
        <v>0.41108777971566685</v>
      </c>
      <c r="V15" s="60">
        <f>(AVERAGEIFS('city centre offline'!$I$2:$I$2047,'city centre offline'!$A$2:$A$2047,$A15,'city centre offline'!$B$2:$B$2047,V$4)*AVERAGEIFS('all sales summary'!$I$2:$I$2047,'all sales summary'!$A$2:$A$2047,$A15,'all sales summary'!$B$2:$B$2047,V$4))/((AVERAGEIFS('overall city offline'!$I$2:$I$2047,'overall city offline'!$A$2:$A$2047,$A15,'overall city offline'!$B$2:$B$2047,V$4)*(1-AVERAGEIFS('all sales summary'!$I$2:$I$2047,'all sales summary'!$A$2:$A$2047,$A15,'all sales summary'!$B$2:$B$2047,V$4)))+(AVERAGEIFS('city centre offline'!$I$2:$I$2047,'city centre offline'!$A$2:$A$2047,$A15,'city centre offline'!$B$2:$B$2047,V$4)*AVERAGEIFS('all sales summary'!$I$2:$I$2047,'all sales summary'!$A$2:$A$2047,$A15,'all sales summary'!$B$2:$B$2047,V$4)))</f>
        <v>0.40565927434056825</v>
      </c>
      <c r="W15" s="60">
        <f>(AVERAGEIFS('city centre offline'!$I$2:$I$2047,'city centre offline'!$A$2:$A$2047,$A15,'city centre offline'!$B$2:$B$2047,W$4)*AVERAGEIFS('all sales summary'!$I$2:$I$2047,'all sales summary'!$A$2:$A$2047,$A15,'all sales summary'!$B$2:$B$2047,W$4))/((AVERAGEIFS('overall city offline'!$I$2:$I$2047,'overall city offline'!$A$2:$A$2047,$A15,'overall city offline'!$B$2:$B$2047,W$4)*(1-AVERAGEIFS('all sales summary'!$I$2:$I$2047,'all sales summary'!$A$2:$A$2047,$A15,'all sales summary'!$B$2:$B$2047,W$4)))+(AVERAGEIFS('city centre offline'!$I$2:$I$2047,'city centre offline'!$A$2:$A$2047,$A15,'city centre offline'!$B$2:$B$2047,W$4)*AVERAGEIFS('all sales summary'!$I$2:$I$2047,'all sales summary'!$A$2:$A$2047,$A15,'all sales summary'!$B$2:$B$2047,W$4)))</f>
        <v>0.40309297083237905</v>
      </c>
      <c r="X15" s="60">
        <f>(AVERAGEIFS('city centre offline'!$I$2:$I$2047,'city centre offline'!$A$2:$A$2047,$A15,'city centre offline'!$B$2:$B$2047,X$4)*AVERAGEIFS('all sales summary'!$I$2:$I$2047,'all sales summary'!$A$2:$A$2047,$A15,'all sales summary'!$B$2:$B$2047,X$4))/((AVERAGEIFS('overall city offline'!$I$2:$I$2047,'overall city offline'!$A$2:$A$2047,$A15,'overall city offline'!$B$2:$B$2047,X$4)*(1-AVERAGEIFS('all sales summary'!$I$2:$I$2047,'all sales summary'!$A$2:$A$2047,$A15,'all sales summary'!$B$2:$B$2047,X$4)))+(AVERAGEIFS('city centre offline'!$I$2:$I$2047,'city centre offline'!$A$2:$A$2047,$A15,'city centre offline'!$B$2:$B$2047,X$4)*AVERAGEIFS('all sales summary'!$I$2:$I$2047,'all sales summary'!$A$2:$A$2047,$A15,'all sales summary'!$B$2:$B$2047,X$4)))</f>
        <v>0.31713942134986156</v>
      </c>
      <c r="Y15" s="60">
        <f>(AVERAGEIFS('city centre offline'!$I$2:$I$2047,'city centre offline'!$A$2:$A$2047,$A15,'city centre offline'!$B$2:$B$2047,Y$4)*AVERAGEIFS('all sales summary'!$I$2:$I$2047,'all sales summary'!$A$2:$A$2047,$A15,'all sales summary'!$B$2:$B$2047,Y$4))/((AVERAGEIFS('overall city offline'!$I$2:$I$2047,'overall city offline'!$A$2:$A$2047,$A15,'overall city offline'!$B$2:$B$2047,Y$4)*(1-AVERAGEIFS('all sales summary'!$I$2:$I$2047,'all sales summary'!$A$2:$A$2047,$A15,'all sales summary'!$B$2:$B$2047,Y$4)))+(AVERAGEIFS('city centre offline'!$I$2:$I$2047,'city centre offline'!$A$2:$A$2047,$A15,'city centre offline'!$B$2:$B$2047,Y$4)*AVERAGEIFS('all sales summary'!$I$2:$I$2047,'all sales summary'!$A$2:$A$2047,$A15,'all sales summary'!$B$2:$B$2047,Y$4)))</f>
        <v>0.40207545289802765</v>
      </c>
      <c r="Z15" s="60">
        <f>(AVERAGEIFS('city centre offline'!$I$2:$I$2047,'city centre offline'!$A$2:$A$2047,$A15,'city centre offline'!$B$2:$B$2047,Z$4)*AVERAGEIFS('all sales summary'!$I$2:$I$2047,'all sales summary'!$A$2:$A$2047,$A15,'all sales summary'!$B$2:$B$2047,Z$4))/((AVERAGEIFS('overall city offline'!$I$2:$I$2047,'overall city offline'!$A$2:$A$2047,$A15,'overall city offline'!$B$2:$B$2047,Z$4)*(1-AVERAGEIFS('all sales summary'!$I$2:$I$2047,'all sales summary'!$A$2:$A$2047,$A15,'all sales summary'!$B$2:$B$2047,Z$4)))+(AVERAGEIFS('city centre offline'!$I$2:$I$2047,'city centre offline'!$A$2:$A$2047,$A15,'city centre offline'!$B$2:$B$2047,Z$4)*AVERAGEIFS('all sales summary'!$I$2:$I$2047,'all sales summary'!$A$2:$A$2047,$A15,'all sales summary'!$B$2:$B$2047,Z$4)))</f>
        <v>0.25338752503304435</v>
      </c>
      <c r="AA15" s="60">
        <f>(AVERAGEIFS('city centre offline'!$I$2:$I$2047,'city centre offline'!$A$2:$A$2047,$A15,'city centre offline'!$B$2:$B$2047,AA$4)*AVERAGEIFS('all sales summary'!$I$2:$I$2047,'all sales summary'!$A$2:$A$2047,$A15,'all sales summary'!$B$2:$B$2047,AA$4))/((AVERAGEIFS('overall city offline'!$I$2:$I$2047,'overall city offline'!$A$2:$A$2047,$A15,'overall city offline'!$B$2:$B$2047,AA$4)*(1-AVERAGEIFS('all sales summary'!$I$2:$I$2047,'all sales summary'!$A$2:$A$2047,$A15,'all sales summary'!$B$2:$B$2047,AA$4)))+(AVERAGEIFS('city centre offline'!$I$2:$I$2047,'city centre offline'!$A$2:$A$2047,$A15,'city centre offline'!$B$2:$B$2047,AA$4)*AVERAGEIFS('all sales summary'!$I$2:$I$2047,'all sales summary'!$A$2:$A$2047,$A15,'all sales summary'!$B$2:$B$2047,AA$4)))</f>
        <v>0.25172591187568633</v>
      </c>
      <c r="AB15" s="60">
        <f>(AVERAGEIFS('city centre offline'!$I$2:$I$2047,'city centre offline'!$A$2:$A$2047,$A15,'city centre offline'!$B$2:$B$2047,AB$4)*AVERAGEIFS('all sales summary'!$I$2:$I$2047,'all sales summary'!$A$2:$A$2047,$A15,'all sales summary'!$B$2:$B$2047,AB$4))/((AVERAGEIFS('overall city offline'!$I$2:$I$2047,'overall city offline'!$A$2:$A$2047,$A15,'overall city offline'!$B$2:$B$2047,AB$4)*(1-AVERAGEIFS('all sales summary'!$I$2:$I$2047,'all sales summary'!$A$2:$A$2047,$A15,'all sales summary'!$B$2:$B$2047,AB$4)))+(AVERAGEIFS('city centre offline'!$I$2:$I$2047,'city centre offline'!$A$2:$A$2047,$A15,'city centre offline'!$B$2:$B$2047,AB$4)*AVERAGEIFS('all sales summary'!$I$2:$I$2047,'all sales summary'!$A$2:$A$2047,$A15,'all sales summary'!$B$2:$B$2047,AB$4)))</f>
        <v>0.22867408112358859</v>
      </c>
      <c r="AC15" s="60">
        <f>(AVERAGEIFS('city centre offline'!$I$2:$I$2047,'city centre offline'!$A$2:$A$2047,$A15,'city centre offline'!$B$2:$B$2047,AC$4)*AVERAGEIFS('all sales summary'!$I$2:$I$2047,'all sales summary'!$A$2:$A$2047,$A15,'all sales summary'!$B$2:$B$2047,AC$4))/((AVERAGEIFS('overall city offline'!$I$2:$I$2047,'overall city offline'!$A$2:$A$2047,$A15,'overall city offline'!$B$2:$B$2047,AC$4)*(1-AVERAGEIFS('all sales summary'!$I$2:$I$2047,'all sales summary'!$A$2:$A$2047,$A15,'all sales summary'!$B$2:$B$2047,AC$4)))+(AVERAGEIFS('city centre offline'!$I$2:$I$2047,'city centre offline'!$A$2:$A$2047,$A15,'city centre offline'!$B$2:$B$2047,AC$4)*AVERAGEIFS('all sales summary'!$I$2:$I$2047,'all sales summary'!$A$2:$A$2047,$A15,'all sales summary'!$B$2:$B$2047,AC$4)))</f>
        <v>0.38650984199343569</v>
      </c>
      <c r="AD15" s="60">
        <f>(AVERAGEIFS('city centre offline'!$I$2:$I$2047,'city centre offline'!$A$2:$A$2047,$A15,'city centre offline'!$B$2:$B$2047,AD$4)*AVERAGEIFS('all sales summary'!$I$2:$I$2047,'all sales summary'!$A$2:$A$2047,$A15,'all sales summary'!$B$2:$B$2047,AD$4))/((AVERAGEIFS('overall city offline'!$I$2:$I$2047,'overall city offline'!$A$2:$A$2047,$A15,'overall city offline'!$B$2:$B$2047,AD$4)*(1-AVERAGEIFS('all sales summary'!$I$2:$I$2047,'all sales summary'!$A$2:$A$2047,$A15,'all sales summary'!$B$2:$B$2047,AD$4)))+(AVERAGEIFS('city centre offline'!$I$2:$I$2047,'city centre offline'!$A$2:$A$2047,$A15,'city centre offline'!$B$2:$B$2047,AD$4)*AVERAGEIFS('all sales summary'!$I$2:$I$2047,'all sales summary'!$A$2:$A$2047,$A15,'all sales summary'!$B$2:$B$2047,AD$4)))</f>
        <v>0.40138662650468782</v>
      </c>
      <c r="AE15" s="60">
        <f>(AVERAGEIFS('city centre offline'!$I$2:$I$2047,'city centre offline'!$A$2:$A$2047,$A15,'city centre offline'!$B$2:$B$2047,AE$4)*AVERAGEIFS('all sales summary'!$I$2:$I$2047,'all sales summary'!$A$2:$A$2047,$A15,'all sales summary'!$B$2:$B$2047,AE$4))/((AVERAGEIFS('overall city offline'!$I$2:$I$2047,'overall city offline'!$A$2:$A$2047,$A15,'overall city offline'!$B$2:$B$2047,AE$4)*(1-AVERAGEIFS('all sales summary'!$I$2:$I$2047,'all sales summary'!$A$2:$A$2047,$A15,'all sales summary'!$B$2:$B$2047,AE$4)))+(AVERAGEIFS('city centre offline'!$I$2:$I$2047,'city centre offline'!$A$2:$A$2047,$A15,'city centre offline'!$B$2:$B$2047,AE$4)*AVERAGEIFS('all sales summary'!$I$2:$I$2047,'all sales summary'!$A$2:$A$2047,$A15,'all sales summary'!$B$2:$B$2047,AE$4)))</f>
        <v>0.40571516417319331</v>
      </c>
      <c r="AF15" s="60">
        <f>(AVERAGEIFS('city centre offline'!$I$2:$I$2047,'city centre offline'!$A$2:$A$2047,$A15,'city centre offline'!$B$2:$B$2047,AF$4)*AVERAGEIFS('all sales summary'!$I$2:$I$2047,'all sales summary'!$A$2:$A$2047,$A15,'all sales summary'!$B$2:$B$2047,AF$4))/((AVERAGEIFS('overall city offline'!$I$2:$I$2047,'overall city offline'!$A$2:$A$2047,$A15,'overall city offline'!$B$2:$B$2047,AF$4)*(1-AVERAGEIFS('all sales summary'!$I$2:$I$2047,'all sales summary'!$A$2:$A$2047,$A15,'all sales summary'!$B$2:$B$2047,AF$4)))+(AVERAGEIFS('city centre offline'!$I$2:$I$2047,'city centre offline'!$A$2:$A$2047,$A15,'city centre offline'!$B$2:$B$2047,AF$4)*AVERAGEIFS('all sales summary'!$I$2:$I$2047,'all sales summary'!$A$2:$A$2047,$A15,'all sales summary'!$B$2:$B$2047,AF$4)))</f>
        <v>0.40447829618855474</v>
      </c>
      <c r="AG15" s="60">
        <f>(AVERAGEIFS('city centre offline'!$I$2:$I$2047,'city centre offline'!$A$2:$A$2047,$A15,'city centre offline'!$B$2:$B$2047,AG$4)*AVERAGEIFS('all sales summary'!$I$2:$I$2047,'all sales summary'!$A$2:$A$2047,$A15,'all sales summary'!$B$2:$B$2047,AG$4))/((AVERAGEIFS('overall city offline'!$I$2:$I$2047,'overall city offline'!$A$2:$A$2047,$A15,'overall city offline'!$B$2:$B$2047,AG$4)*(1-AVERAGEIFS('all sales summary'!$I$2:$I$2047,'all sales summary'!$A$2:$A$2047,$A15,'all sales summary'!$B$2:$B$2047,AG$4)))+(AVERAGEIFS('city centre offline'!$I$2:$I$2047,'city centre offline'!$A$2:$A$2047,$A15,'city centre offline'!$B$2:$B$2047,AG$4)*AVERAGEIFS('all sales summary'!$I$2:$I$2047,'all sales summary'!$A$2:$A$2047,$A15,'all sales summary'!$B$2:$B$2047,AG$4)))</f>
        <v>0.41212147747460631</v>
      </c>
      <c r="AH15" s="60">
        <f>(AVERAGEIFS('city centre offline'!$I$2:$I$2047,'city centre offline'!$A$2:$A$2047,$A15,'city centre offline'!$B$2:$B$2047,AH$4)*AVERAGEIFS('all sales summary'!$I$2:$I$2047,'all sales summary'!$A$2:$A$2047,$A15,'all sales summary'!$B$2:$B$2047,AH$4))/((AVERAGEIFS('overall city offline'!$I$2:$I$2047,'overall city offline'!$A$2:$A$2047,$A15,'overall city offline'!$B$2:$B$2047,AH$4)*(1-AVERAGEIFS('all sales summary'!$I$2:$I$2047,'all sales summary'!$A$2:$A$2047,$A15,'all sales summary'!$B$2:$B$2047,AH$4)))+(AVERAGEIFS('city centre offline'!$I$2:$I$2047,'city centre offline'!$A$2:$A$2047,$A15,'city centre offline'!$B$2:$B$2047,AH$4)*AVERAGEIFS('all sales summary'!$I$2:$I$2047,'all sales summary'!$A$2:$A$2047,$A15,'all sales summary'!$B$2:$B$2047,AH$4)))</f>
        <v>0.40540483197020499</v>
      </c>
    </row>
    <row r="16" spans="1:34" x14ac:dyDescent="0.3">
      <c r="A16" t="s">
        <v>18</v>
      </c>
      <c r="B16" s="60">
        <f>(AVERAGEIFS('city centre offline'!I13:I2058,'city centre offline'!$A$2:$A$2047,$A16,'city centre offline'!$B$2:$B$2047,B$4)*AVERAGEIFS('all sales summary'!$I$2:$I$2047,'all sales summary'!$A$2:$A$2047,$A16,'all sales summary'!B13:B2058,B$4))/((AVERAGEIFS('overall city offline'!I13:I2058,'overall city offline'!$A$2:$A$2047,$A16,'overall city offline'!$B$2:$B$2047,B$4)*(1-AVERAGEIFS('all sales summary'!$I$2:$I$2047,'all sales summary'!$A$2:$A$2047,$A16,'all sales summary'!B13:B2058,B$4)))+(AVERAGEIFS('city centre offline'!I13:I2058,'city centre offline'!$A$2:$A$2047,$A16,'city centre offline'!$B$2:$B$2047,B$4)*AVERAGEIFS('all sales summary'!$I$2:$I$2047,'all sales summary'!$A$2:$A$2047,$A16,'all sales summary'!B13:B2058,B$4)))</f>
        <v>0.12221271745879883</v>
      </c>
      <c r="C16" s="60">
        <f>(AVERAGEIFS('city centre offline'!$I$2:$I$2047,'city centre offline'!$A$2:$A$2047,$A16,'city centre offline'!$B$2:$B$2047,C$4)*AVERAGEIFS('all sales summary'!$I$2:$I$2047,'all sales summary'!$A$2:$A$2047,$A16,'all sales summary'!$B$2:$B$2047,C$4))/((AVERAGEIFS('overall city offline'!$I$2:$I$2047,'overall city offline'!$A$2:$A$2047,$A16,'overall city offline'!$B$2:$B$2047,C$4)*(1-AVERAGEIFS('all sales summary'!$I$2:$I$2047,'all sales summary'!$A$2:$A$2047,$A16,'all sales summary'!$B$2:$B$2047,C$4)))+(AVERAGEIFS('city centre offline'!$I$2:$I$2047,'city centre offline'!$A$2:$A$2047,$A16,'city centre offline'!$B$2:$B$2047,C$4)*AVERAGEIFS('all sales summary'!$I$2:$I$2047,'all sales summary'!$A$2:$A$2047,$A16,'all sales summary'!$B$2:$B$2047,C$4)))</f>
        <v>0.283926189978008</v>
      </c>
      <c r="D16" s="60">
        <f>(AVERAGEIFS('city centre offline'!$I$2:$I$2047,'city centre offline'!$A$2:$A$2047,$A16,'city centre offline'!$B$2:$B$2047,D$4)*AVERAGEIFS('all sales summary'!$I$2:$I$2047,'all sales summary'!$A$2:$A$2047,$A16,'all sales summary'!$B$2:$B$2047,D$4))/((AVERAGEIFS('overall city offline'!$I$2:$I$2047,'overall city offline'!$A$2:$A$2047,$A16,'overall city offline'!$B$2:$B$2047,D$4)*(1-AVERAGEIFS('all sales summary'!$I$2:$I$2047,'all sales summary'!$A$2:$A$2047,$A16,'all sales summary'!$B$2:$B$2047,D$4)))+(AVERAGEIFS('city centre offline'!$I$2:$I$2047,'city centre offline'!$A$2:$A$2047,$A16,'city centre offline'!$B$2:$B$2047,D$4)*AVERAGEIFS('all sales summary'!$I$2:$I$2047,'all sales summary'!$A$2:$A$2047,$A16,'all sales summary'!$B$2:$B$2047,D$4)))</f>
        <v>0.27915764168252782</v>
      </c>
      <c r="E16" s="60">
        <f>(AVERAGEIFS('city centre offline'!$I$2:$I$2047,'city centre offline'!$A$2:$A$2047,$A16,'city centre offline'!$B$2:$B$2047,E$4)*AVERAGEIFS('all sales summary'!$I$2:$I$2047,'all sales summary'!$A$2:$A$2047,$A16,'all sales summary'!$B$2:$B$2047,E$4))/((AVERAGEIFS('overall city offline'!$I$2:$I$2047,'overall city offline'!$A$2:$A$2047,$A16,'overall city offline'!$B$2:$B$2047,E$4)*(1-AVERAGEIFS('all sales summary'!$I$2:$I$2047,'all sales summary'!$A$2:$A$2047,$A16,'all sales summary'!$B$2:$B$2047,E$4)))+(AVERAGEIFS('city centre offline'!$I$2:$I$2047,'city centre offline'!$A$2:$A$2047,$A16,'city centre offline'!$B$2:$B$2047,E$4)*AVERAGEIFS('all sales summary'!$I$2:$I$2047,'all sales summary'!$A$2:$A$2047,$A16,'all sales summary'!$B$2:$B$2047,E$4)))</f>
        <v>0.28745659941432172</v>
      </c>
      <c r="F16" s="60">
        <f>(AVERAGEIFS('city centre offline'!$I$2:$I$2047,'city centre offline'!$A$2:$A$2047,$A16,'city centre offline'!$B$2:$B$2047,F$4)*AVERAGEIFS('all sales summary'!$I$2:$I$2047,'all sales summary'!$A$2:$A$2047,$A16,'all sales summary'!$B$2:$B$2047,F$4))/((AVERAGEIFS('overall city offline'!$I$2:$I$2047,'overall city offline'!$A$2:$A$2047,$A16,'overall city offline'!$B$2:$B$2047,F$4)*(1-AVERAGEIFS('all sales summary'!$I$2:$I$2047,'all sales summary'!$A$2:$A$2047,$A16,'all sales summary'!$B$2:$B$2047,F$4)))+(AVERAGEIFS('city centre offline'!$I$2:$I$2047,'city centre offline'!$A$2:$A$2047,$A16,'city centre offline'!$B$2:$B$2047,F$4)*AVERAGEIFS('all sales summary'!$I$2:$I$2047,'all sales summary'!$A$2:$A$2047,$A16,'all sales summary'!$B$2:$B$2047,F$4)))</f>
        <v>0.28865580853230582</v>
      </c>
      <c r="G16" s="60">
        <f>(AVERAGEIFS('city centre offline'!$I$2:$I$2047,'city centre offline'!$A$2:$A$2047,$A16,'city centre offline'!$B$2:$B$2047,G$4)*AVERAGEIFS('all sales summary'!$I$2:$I$2047,'all sales summary'!$A$2:$A$2047,$A16,'all sales summary'!$B$2:$B$2047,G$4))/((AVERAGEIFS('overall city offline'!$I$2:$I$2047,'overall city offline'!$A$2:$A$2047,$A16,'overall city offline'!$B$2:$B$2047,G$4)*(1-AVERAGEIFS('all sales summary'!$I$2:$I$2047,'all sales summary'!$A$2:$A$2047,$A16,'all sales summary'!$B$2:$B$2047,G$4)))+(AVERAGEIFS('city centre offline'!$I$2:$I$2047,'city centre offline'!$A$2:$A$2047,$A16,'city centre offline'!$B$2:$B$2047,G$4)*AVERAGEIFS('all sales summary'!$I$2:$I$2047,'all sales summary'!$A$2:$A$2047,$A16,'all sales summary'!$B$2:$B$2047,G$4)))</f>
        <v>0.28608947654882511</v>
      </c>
      <c r="H16" s="60">
        <f>(AVERAGEIFS('city centre offline'!$I$2:$I$2047,'city centre offline'!$A$2:$A$2047,$A16,'city centre offline'!$B$2:$B$2047,H$4)*AVERAGEIFS('all sales summary'!$I$2:$I$2047,'all sales summary'!$A$2:$A$2047,$A16,'all sales summary'!$B$2:$B$2047,H$4))/((AVERAGEIFS('overall city offline'!$I$2:$I$2047,'overall city offline'!$A$2:$A$2047,$A16,'overall city offline'!$B$2:$B$2047,H$4)*(1-AVERAGEIFS('all sales summary'!$I$2:$I$2047,'all sales summary'!$A$2:$A$2047,$A16,'all sales summary'!$B$2:$B$2047,H$4)))+(AVERAGEIFS('city centre offline'!$I$2:$I$2047,'city centre offline'!$A$2:$A$2047,$A16,'city centre offline'!$B$2:$B$2047,H$4)*AVERAGEIFS('all sales summary'!$I$2:$I$2047,'all sales summary'!$A$2:$A$2047,$A16,'all sales summary'!$B$2:$B$2047,H$4)))</f>
        <v>0.27800990561957067</v>
      </c>
      <c r="I16" s="60">
        <f>(AVERAGEIFS('city centre offline'!$I$2:$I$2047,'city centre offline'!$A$2:$A$2047,$A16,'city centre offline'!$B$2:$B$2047,I$4)*AVERAGEIFS('all sales summary'!$I$2:$I$2047,'all sales summary'!$A$2:$A$2047,$A16,'all sales summary'!$B$2:$B$2047,I$4))/((AVERAGEIFS('overall city offline'!$I$2:$I$2047,'overall city offline'!$A$2:$A$2047,$A16,'overall city offline'!$B$2:$B$2047,I$4)*(1-AVERAGEIFS('all sales summary'!$I$2:$I$2047,'all sales summary'!$A$2:$A$2047,$A16,'all sales summary'!$B$2:$B$2047,I$4)))+(AVERAGEIFS('city centre offline'!$I$2:$I$2047,'city centre offline'!$A$2:$A$2047,$A16,'city centre offline'!$B$2:$B$2047,I$4)*AVERAGEIFS('all sales summary'!$I$2:$I$2047,'all sales summary'!$A$2:$A$2047,$A16,'all sales summary'!$B$2:$B$2047,I$4)))</f>
        <v>0.27442506145336748</v>
      </c>
      <c r="J16" s="60">
        <f>(AVERAGEIFS('city centre offline'!$I$2:$I$2047,'city centre offline'!$A$2:$A$2047,$A16,'city centre offline'!$B$2:$B$2047,J$4)*AVERAGEIFS('all sales summary'!$I$2:$I$2047,'all sales summary'!$A$2:$A$2047,$A16,'all sales summary'!$B$2:$B$2047,J$4))/((AVERAGEIFS('overall city offline'!$I$2:$I$2047,'overall city offline'!$A$2:$A$2047,$A16,'overall city offline'!$B$2:$B$2047,J$4)*(1-AVERAGEIFS('all sales summary'!$I$2:$I$2047,'all sales summary'!$A$2:$A$2047,$A16,'all sales summary'!$B$2:$B$2047,J$4)))+(AVERAGEIFS('city centre offline'!$I$2:$I$2047,'city centre offline'!$A$2:$A$2047,$A16,'city centre offline'!$B$2:$B$2047,J$4)*AVERAGEIFS('all sales summary'!$I$2:$I$2047,'all sales summary'!$A$2:$A$2047,$A16,'all sales summary'!$B$2:$B$2047,J$4)))</f>
        <v>0.28145958864516785</v>
      </c>
      <c r="K16" s="60">
        <f>(AVERAGEIFS('city centre offline'!$I$2:$I$2047,'city centre offline'!$A$2:$A$2047,$A16,'city centre offline'!$B$2:$B$2047,K$4)*AVERAGEIFS('all sales summary'!$I$2:$I$2047,'all sales summary'!$A$2:$A$2047,$A16,'all sales summary'!$B$2:$B$2047,K$4))/((AVERAGEIFS('overall city offline'!$I$2:$I$2047,'overall city offline'!$A$2:$A$2047,$A16,'overall city offline'!$B$2:$B$2047,K$4)*(1-AVERAGEIFS('all sales summary'!$I$2:$I$2047,'all sales summary'!$A$2:$A$2047,$A16,'all sales summary'!$B$2:$B$2047,K$4)))+(AVERAGEIFS('city centre offline'!$I$2:$I$2047,'city centre offline'!$A$2:$A$2047,$A16,'city centre offline'!$B$2:$B$2047,K$4)*AVERAGEIFS('all sales summary'!$I$2:$I$2047,'all sales summary'!$A$2:$A$2047,$A16,'all sales summary'!$B$2:$B$2047,K$4)))</f>
        <v>0.2905296772835152</v>
      </c>
      <c r="L16" s="60">
        <f>(AVERAGEIFS('city centre offline'!$I$2:$I$2047,'city centre offline'!$A$2:$A$2047,$A16,'city centre offline'!$B$2:$B$2047,L$4)*AVERAGEIFS('all sales summary'!$I$2:$I$2047,'all sales summary'!$A$2:$A$2047,$A16,'all sales summary'!$B$2:$B$2047,L$4))/((AVERAGEIFS('overall city offline'!$I$2:$I$2047,'overall city offline'!$A$2:$A$2047,$A16,'overall city offline'!$B$2:$B$2047,L$4)*(1-AVERAGEIFS('all sales summary'!$I$2:$I$2047,'all sales summary'!$A$2:$A$2047,$A16,'all sales summary'!$B$2:$B$2047,L$4)))+(AVERAGEIFS('city centre offline'!$I$2:$I$2047,'city centre offline'!$A$2:$A$2047,$A16,'city centre offline'!$B$2:$B$2047,L$4)*AVERAGEIFS('all sales summary'!$I$2:$I$2047,'all sales summary'!$A$2:$A$2047,$A16,'all sales summary'!$B$2:$B$2047,L$4)))</f>
        <v>0.28923474895566315</v>
      </c>
      <c r="M16" s="60">
        <f>(AVERAGEIFS('city centre offline'!$I$2:$I$2047,'city centre offline'!$A$2:$A$2047,$A16,'city centre offline'!$B$2:$B$2047,M$4)*AVERAGEIFS('all sales summary'!$I$2:$I$2047,'all sales summary'!$A$2:$A$2047,$A16,'all sales summary'!$B$2:$B$2047,M$4))/((AVERAGEIFS('overall city offline'!$I$2:$I$2047,'overall city offline'!$A$2:$A$2047,$A16,'overall city offline'!$B$2:$B$2047,M$4)*(1-AVERAGEIFS('all sales summary'!$I$2:$I$2047,'all sales summary'!$A$2:$A$2047,$A16,'all sales summary'!$B$2:$B$2047,M$4)))+(AVERAGEIFS('city centre offline'!$I$2:$I$2047,'city centre offline'!$A$2:$A$2047,$A16,'city centre offline'!$B$2:$B$2047,M$4)*AVERAGEIFS('all sales summary'!$I$2:$I$2047,'all sales summary'!$A$2:$A$2047,$A16,'all sales summary'!$B$2:$B$2047,M$4)))</f>
        <v>0.28225285875122846</v>
      </c>
      <c r="N16" s="60">
        <f>(AVERAGEIFS('city centre offline'!$I$2:$I$2047,'city centre offline'!$A$2:$A$2047,$A16,'city centre offline'!$B$2:$B$2047,N$4)*AVERAGEIFS('all sales summary'!$I$2:$I$2047,'all sales summary'!$A$2:$A$2047,$A16,'all sales summary'!$B$2:$B$2047,N$4))/((AVERAGEIFS('overall city offline'!$I$2:$I$2047,'overall city offline'!$A$2:$A$2047,$A16,'overall city offline'!$B$2:$B$2047,N$4)*(1-AVERAGEIFS('all sales summary'!$I$2:$I$2047,'all sales summary'!$A$2:$A$2047,$A16,'all sales summary'!$B$2:$B$2047,N$4)))+(AVERAGEIFS('city centre offline'!$I$2:$I$2047,'city centre offline'!$A$2:$A$2047,$A16,'city centre offline'!$B$2:$B$2047,N$4)*AVERAGEIFS('all sales summary'!$I$2:$I$2047,'all sales summary'!$A$2:$A$2047,$A16,'all sales summary'!$B$2:$B$2047,N$4)))</f>
        <v>0.27614168065096911</v>
      </c>
      <c r="O16" s="60">
        <f>(AVERAGEIFS('city centre offline'!$I$2:$I$2047,'city centre offline'!$A$2:$A$2047,$A16,'city centre offline'!$B$2:$B$2047,O$4)*AVERAGEIFS('all sales summary'!$I$2:$I$2047,'all sales summary'!$A$2:$A$2047,$A16,'all sales summary'!$B$2:$B$2047,O$4))/((AVERAGEIFS('overall city offline'!$I$2:$I$2047,'overall city offline'!$A$2:$A$2047,$A16,'overall city offline'!$B$2:$B$2047,O$4)*(1-AVERAGEIFS('all sales summary'!$I$2:$I$2047,'all sales summary'!$A$2:$A$2047,$A16,'all sales summary'!$B$2:$B$2047,O$4)))+(AVERAGEIFS('city centre offline'!$I$2:$I$2047,'city centre offline'!$A$2:$A$2047,$A16,'city centre offline'!$B$2:$B$2047,O$4)*AVERAGEIFS('all sales summary'!$I$2:$I$2047,'all sales summary'!$A$2:$A$2047,$A16,'all sales summary'!$B$2:$B$2047,O$4)))</f>
        <v>0.27597404481704413</v>
      </c>
      <c r="P16" s="60">
        <f>(AVERAGEIFS('city centre offline'!$I$2:$I$2047,'city centre offline'!$A$2:$A$2047,$A16,'city centre offline'!$B$2:$B$2047,P$4)*AVERAGEIFS('all sales summary'!$I$2:$I$2047,'all sales summary'!$A$2:$A$2047,$A16,'all sales summary'!$B$2:$B$2047,P$4))/((AVERAGEIFS('overall city offline'!$I$2:$I$2047,'overall city offline'!$A$2:$A$2047,$A16,'overall city offline'!$B$2:$B$2047,P$4)*(1-AVERAGEIFS('all sales summary'!$I$2:$I$2047,'all sales summary'!$A$2:$A$2047,$A16,'all sales summary'!$B$2:$B$2047,P$4)))+(AVERAGEIFS('city centre offline'!$I$2:$I$2047,'city centre offline'!$A$2:$A$2047,$A16,'city centre offline'!$B$2:$B$2047,P$4)*AVERAGEIFS('all sales summary'!$I$2:$I$2047,'all sales summary'!$A$2:$A$2047,$A16,'all sales summary'!$B$2:$B$2047,P$4)))</f>
        <v>0.25458360729086904</v>
      </c>
      <c r="Q16" s="60">
        <f>(AVERAGEIFS('city centre offline'!$I$2:$I$2047,'city centre offline'!$A$2:$A$2047,$A16,'city centre offline'!$B$2:$B$2047,Q$4)*AVERAGEIFS('all sales summary'!$I$2:$I$2047,'all sales summary'!$A$2:$A$2047,$A16,'all sales summary'!$B$2:$B$2047,Q$4))/((AVERAGEIFS('overall city offline'!$I$2:$I$2047,'overall city offline'!$A$2:$A$2047,$A16,'overall city offline'!$B$2:$B$2047,Q$4)*(1-AVERAGEIFS('all sales summary'!$I$2:$I$2047,'all sales summary'!$A$2:$A$2047,$A16,'all sales summary'!$B$2:$B$2047,Q$4)))+(AVERAGEIFS('city centre offline'!$I$2:$I$2047,'city centre offline'!$A$2:$A$2047,$A16,'city centre offline'!$B$2:$B$2047,Q$4)*AVERAGEIFS('all sales summary'!$I$2:$I$2047,'all sales summary'!$A$2:$A$2047,$A16,'all sales summary'!$B$2:$B$2047,Q$4)))</f>
        <v>9.6922277631217219E-2</v>
      </c>
      <c r="R16" s="60">
        <f>(AVERAGEIFS('city centre offline'!$I$2:$I$2047,'city centre offline'!$A$2:$A$2047,$A16,'city centre offline'!$B$2:$B$2047,R$4)*AVERAGEIFS('all sales summary'!$I$2:$I$2047,'all sales summary'!$A$2:$A$2047,$A16,'all sales summary'!$B$2:$B$2047,R$4))/((AVERAGEIFS('overall city offline'!$I$2:$I$2047,'overall city offline'!$A$2:$A$2047,$A16,'overall city offline'!$B$2:$B$2047,R$4)*(1-AVERAGEIFS('all sales summary'!$I$2:$I$2047,'all sales summary'!$A$2:$A$2047,$A16,'all sales summary'!$B$2:$B$2047,R$4)))+(AVERAGEIFS('city centre offline'!$I$2:$I$2047,'city centre offline'!$A$2:$A$2047,$A16,'city centre offline'!$B$2:$B$2047,R$4)*AVERAGEIFS('all sales summary'!$I$2:$I$2047,'all sales summary'!$A$2:$A$2047,$A16,'all sales summary'!$B$2:$B$2047,R$4)))</f>
        <v>8.5260488213445881E-2</v>
      </c>
      <c r="S16" s="60">
        <f>(AVERAGEIFS('city centre offline'!$I$2:$I$2047,'city centre offline'!$A$2:$A$2047,$A16,'city centre offline'!$B$2:$B$2047,S$4)*AVERAGEIFS('all sales summary'!$I$2:$I$2047,'all sales summary'!$A$2:$A$2047,$A16,'all sales summary'!$B$2:$B$2047,S$4))/((AVERAGEIFS('overall city offline'!$I$2:$I$2047,'overall city offline'!$A$2:$A$2047,$A16,'overall city offline'!$B$2:$B$2047,S$4)*(1-AVERAGEIFS('all sales summary'!$I$2:$I$2047,'all sales summary'!$A$2:$A$2047,$A16,'all sales summary'!$B$2:$B$2047,S$4)))+(AVERAGEIFS('city centre offline'!$I$2:$I$2047,'city centre offline'!$A$2:$A$2047,$A16,'city centre offline'!$B$2:$B$2047,S$4)*AVERAGEIFS('all sales summary'!$I$2:$I$2047,'all sales summary'!$A$2:$A$2047,$A16,'all sales summary'!$B$2:$B$2047,S$4)))</f>
        <v>0.25054278380250555</v>
      </c>
      <c r="T16" s="60">
        <f>(AVERAGEIFS('city centre offline'!$I$2:$I$2047,'city centre offline'!$A$2:$A$2047,$A16,'city centre offline'!$B$2:$B$2047,T$4)*AVERAGEIFS('all sales summary'!$I$2:$I$2047,'all sales summary'!$A$2:$A$2047,$A16,'all sales summary'!$B$2:$B$2047,T$4))/((AVERAGEIFS('overall city offline'!$I$2:$I$2047,'overall city offline'!$A$2:$A$2047,$A16,'overall city offline'!$B$2:$B$2047,T$4)*(1-AVERAGEIFS('all sales summary'!$I$2:$I$2047,'all sales summary'!$A$2:$A$2047,$A16,'all sales summary'!$B$2:$B$2047,T$4)))+(AVERAGEIFS('city centre offline'!$I$2:$I$2047,'city centre offline'!$A$2:$A$2047,$A16,'city centre offline'!$B$2:$B$2047,T$4)*AVERAGEIFS('all sales summary'!$I$2:$I$2047,'all sales summary'!$A$2:$A$2047,$A16,'all sales summary'!$B$2:$B$2047,T$4)))</f>
        <v>0.27860268463016546</v>
      </c>
      <c r="U16" s="60">
        <f>(AVERAGEIFS('city centre offline'!$I$2:$I$2047,'city centre offline'!$A$2:$A$2047,$A16,'city centre offline'!$B$2:$B$2047,U$4)*AVERAGEIFS('all sales summary'!$I$2:$I$2047,'all sales summary'!$A$2:$A$2047,$A16,'all sales summary'!$B$2:$B$2047,U$4))/((AVERAGEIFS('overall city offline'!$I$2:$I$2047,'overall city offline'!$A$2:$A$2047,$A16,'overall city offline'!$B$2:$B$2047,U$4)*(1-AVERAGEIFS('all sales summary'!$I$2:$I$2047,'all sales summary'!$A$2:$A$2047,$A16,'all sales summary'!$B$2:$B$2047,U$4)))+(AVERAGEIFS('city centre offline'!$I$2:$I$2047,'city centre offline'!$A$2:$A$2047,$A16,'city centre offline'!$B$2:$B$2047,U$4)*AVERAGEIFS('all sales summary'!$I$2:$I$2047,'all sales summary'!$A$2:$A$2047,$A16,'all sales summary'!$B$2:$B$2047,U$4)))</f>
        <v>0.27236834984877539</v>
      </c>
      <c r="V16" s="60">
        <f>(AVERAGEIFS('city centre offline'!$I$2:$I$2047,'city centre offline'!$A$2:$A$2047,$A16,'city centre offline'!$B$2:$B$2047,V$4)*AVERAGEIFS('all sales summary'!$I$2:$I$2047,'all sales summary'!$A$2:$A$2047,$A16,'all sales summary'!$B$2:$B$2047,V$4))/((AVERAGEIFS('overall city offline'!$I$2:$I$2047,'overall city offline'!$A$2:$A$2047,$A16,'overall city offline'!$B$2:$B$2047,V$4)*(1-AVERAGEIFS('all sales summary'!$I$2:$I$2047,'all sales summary'!$A$2:$A$2047,$A16,'all sales summary'!$B$2:$B$2047,V$4)))+(AVERAGEIFS('city centre offline'!$I$2:$I$2047,'city centre offline'!$A$2:$A$2047,$A16,'city centre offline'!$B$2:$B$2047,V$4)*AVERAGEIFS('all sales summary'!$I$2:$I$2047,'all sales summary'!$A$2:$A$2047,$A16,'all sales summary'!$B$2:$B$2047,V$4)))</f>
        <v>0.27641766220679309</v>
      </c>
      <c r="W16" s="60">
        <f>(AVERAGEIFS('city centre offline'!$I$2:$I$2047,'city centre offline'!$A$2:$A$2047,$A16,'city centre offline'!$B$2:$B$2047,W$4)*AVERAGEIFS('all sales summary'!$I$2:$I$2047,'all sales summary'!$A$2:$A$2047,$A16,'all sales summary'!$B$2:$B$2047,W$4))/((AVERAGEIFS('overall city offline'!$I$2:$I$2047,'overall city offline'!$A$2:$A$2047,$A16,'overall city offline'!$B$2:$B$2047,W$4)*(1-AVERAGEIFS('all sales summary'!$I$2:$I$2047,'all sales summary'!$A$2:$A$2047,$A16,'all sales summary'!$B$2:$B$2047,W$4)))+(AVERAGEIFS('city centre offline'!$I$2:$I$2047,'city centre offline'!$A$2:$A$2047,$A16,'city centre offline'!$B$2:$B$2047,W$4)*AVERAGEIFS('all sales summary'!$I$2:$I$2047,'all sales summary'!$A$2:$A$2047,$A16,'all sales summary'!$B$2:$B$2047,W$4)))</f>
        <v>0.28253340685191625</v>
      </c>
      <c r="X16" s="60">
        <f>(AVERAGEIFS('city centre offline'!$I$2:$I$2047,'city centre offline'!$A$2:$A$2047,$A16,'city centre offline'!$B$2:$B$2047,X$4)*AVERAGEIFS('all sales summary'!$I$2:$I$2047,'all sales summary'!$A$2:$A$2047,$A16,'all sales summary'!$B$2:$B$2047,X$4))/((AVERAGEIFS('overall city offline'!$I$2:$I$2047,'overall city offline'!$A$2:$A$2047,$A16,'overall city offline'!$B$2:$B$2047,X$4)*(1-AVERAGEIFS('all sales summary'!$I$2:$I$2047,'all sales summary'!$A$2:$A$2047,$A16,'all sales summary'!$B$2:$B$2047,X$4)))+(AVERAGEIFS('city centre offline'!$I$2:$I$2047,'city centre offline'!$A$2:$A$2047,$A16,'city centre offline'!$B$2:$B$2047,X$4)*AVERAGEIFS('all sales summary'!$I$2:$I$2047,'all sales summary'!$A$2:$A$2047,$A16,'all sales summary'!$B$2:$B$2047,X$4)))</f>
        <v>0.21735620781053239</v>
      </c>
      <c r="Y16" s="60">
        <f>(AVERAGEIFS('city centre offline'!$I$2:$I$2047,'city centre offline'!$A$2:$A$2047,$A16,'city centre offline'!$B$2:$B$2047,Y$4)*AVERAGEIFS('all sales summary'!$I$2:$I$2047,'all sales summary'!$A$2:$A$2047,$A16,'all sales summary'!$B$2:$B$2047,Y$4))/((AVERAGEIFS('overall city offline'!$I$2:$I$2047,'overall city offline'!$A$2:$A$2047,$A16,'overall city offline'!$B$2:$B$2047,Y$4)*(1-AVERAGEIFS('all sales summary'!$I$2:$I$2047,'all sales summary'!$A$2:$A$2047,$A16,'all sales summary'!$B$2:$B$2047,Y$4)))+(AVERAGEIFS('city centre offline'!$I$2:$I$2047,'city centre offline'!$A$2:$A$2047,$A16,'city centre offline'!$B$2:$B$2047,Y$4)*AVERAGEIFS('all sales summary'!$I$2:$I$2047,'all sales summary'!$A$2:$A$2047,$A16,'all sales summary'!$B$2:$B$2047,Y$4)))</f>
        <v>0.26784035555973529</v>
      </c>
      <c r="Z16" s="60">
        <f>(AVERAGEIFS('city centre offline'!$I$2:$I$2047,'city centre offline'!$A$2:$A$2047,$A16,'city centre offline'!$B$2:$B$2047,Z$4)*AVERAGEIFS('all sales summary'!$I$2:$I$2047,'all sales summary'!$A$2:$A$2047,$A16,'all sales summary'!$B$2:$B$2047,Z$4))/((AVERAGEIFS('overall city offline'!$I$2:$I$2047,'overall city offline'!$A$2:$A$2047,$A16,'overall city offline'!$B$2:$B$2047,Z$4)*(1-AVERAGEIFS('all sales summary'!$I$2:$I$2047,'all sales summary'!$A$2:$A$2047,$A16,'all sales summary'!$B$2:$B$2047,Z$4)))+(AVERAGEIFS('city centre offline'!$I$2:$I$2047,'city centre offline'!$A$2:$A$2047,$A16,'city centre offline'!$B$2:$B$2047,Z$4)*AVERAGEIFS('all sales summary'!$I$2:$I$2047,'all sales summary'!$A$2:$A$2047,$A16,'all sales summary'!$B$2:$B$2047,Z$4)))</f>
        <v>0.18101233461710453</v>
      </c>
      <c r="AA16" s="60">
        <f>(AVERAGEIFS('city centre offline'!$I$2:$I$2047,'city centre offline'!$A$2:$A$2047,$A16,'city centre offline'!$B$2:$B$2047,AA$4)*AVERAGEIFS('all sales summary'!$I$2:$I$2047,'all sales summary'!$A$2:$A$2047,$A16,'all sales summary'!$B$2:$B$2047,AA$4))/((AVERAGEIFS('overall city offline'!$I$2:$I$2047,'overall city offline'!$A$2:$A$2047,$A16,'overall city offline'!$B$2:$B$2047,AA$4)*(1-AVERAGEIFS('all sales summary'!$I$2:$I$2047,'all sales summary'!$A$2:$A$2047,$A16,'all sales summary'!$B$2:$B$2047,AA$4)))+(AVERAGEIFS('city centre offline'!$I$2:$I$2047,'city centre offline'!$A$2:$A$2047,$A16,'city centre offline'!$B$2:$B$2047,AA$4)*AVERAGEIFS('all sales summary'!$I$2:$I$2047,'all sales summary'!$A$2:$A$2047,$A16,'all sales summary'!$B$2:$B$2047,AA$4)))</f>
        <v>0.10750127239326031</v>
      </c>
      <c r="AB16" s="60">
        <f>(AVERAGEIFS('city centre offline'!$I$2:$I$2047,'city centre offline'!$A$2:$A$2047,$A16,'city centre offline'!$B$2:$B$2047,AB$4)*AVERAGEIFS('all sales summary'!$I$2:$I$2047,'all sales summary'!$A$2:$A$2047,$A16,'all sales summary'!$B$2:$B$2047,AB$4))/((AVERAGEIFS('overall city offline'!$I$2:$I$2047,'overall city offline'!$A$2:$A$2047,$A16,'overall city offline'!$B$2:$B$2047,AB$4)*(1-AVERAGEIFS('all sales summary'!$I$2:$I$2047,'all sales summary'!$A$2:$A$2047,$A16,'all sales summary'!$B$2:$B$2047,AB$4)))+(AVERAGEIFS('city centre offline'!$I$2:$I$2047,'city centre offline'!$A$2:$A$2047,$A16,'city centre offline'!$B$2:$B$2047,AB$4)*AVERAGEIFS('all sales summary'!$I$2:$I$2047,'all sales summary'!$A$2:$A$2047,$A16,'all sales summary'!$B$2:$B$2047,AB$4)))</f>
        <v>0.10621903187277723</v>
      </c>
      <c r="AC16" s="60">
        <f>(AVERAGEIFS('city centre offline'!$I$2:$I$2047,'city centre offline'!$A$2:$A$2047,$A16,'city centre offline'!$B$2:$B$2047,AC$4)*AVERAGEIFS('all sales summary'!$I$2:$I$2047,'all sales summary'!$A$2:$A$2047,$A16,'all sales summary'!$B$2:$B$2047,AC$4))/((AVERAGEIFS('overall city offline'!$I$2:$I$2047,'overall city offline'!$A$2:$A$2047,$A16,'overall city offline'!$B$2:$B$2047,AC$4)*(1-AVERAGEIFS('all sales summary'!$I$2:$I$2047,'all sales summary'!$A$2:$A$2047,$A16,'all sales summary'!$B$2:$B$2047,AC$4)))+(AVERAGEIFS('city centre offline'!$I$2:$I$2047,'city centre offline'!$A$2:$A$2047,$A16,'city centre offline'!$B$2:$B$2047,AC$4)*AVERAGEIFS('all sales summary'!$I$2:$I$2047,'all sales summary'!$A$2:$A$2047,$A16,'all sales summary'!$B$2:$B$2047,AC$4)))</f>
        <v>0.28163897627330065</v>
      </c>
      <c r="AD16" s="60">
        <f>(AVERAGEIFS('city centre offline'!$I$2:$I$2047,'city centre offline'!$A$2:$A$2047,$A16,'city centre offline'!$B$2:$B$2047,AD$4)*AVERAGEIFS('all sales summary'!$I$2:$I$2047,'all sales summary'!$A$2:$A$2047,$A16,'all sales summary'!$B$2:$B$2047,AD$4))/((AVERAGEIFS('overall city offline'!$I$2:$I$2047,'overall city offline'!$A$2:$A$2047,$A16,'overall city offline'!$B$2:$B$2047,AD$4)*(1-AVERAGEIFS('all sales summary'!$I$2:$I$2047,'all sales summary'!$A$2:$A$2047,$A16,'all sales summary'!$B$2:$B$2047,AD$4)))+(AVERAGEIFS('city centre offline'!$I$2:$I$2047,'city centre offline'!$A$2:$A$2047,$A16,'city centre offline'!$B$2:$B$2047,AD$4)*AVERAGEIFS('all sales summary'!$I$2:$I$2047,'all sales summary'!$A$2:$A$2047,$A16,'all sales summary'!$B$2:$B$2047,AD$4)))</f>
        <v>0.27762593040627426</v>
      </c>
      <c r="AE16" s="60">
        <f>(AVERAGEIFS('city centre offline'!$I$2:$I$2047,'city centre offline'!$A$2:$A$2047,$A16,'city centre offline'!$B$2:$B$2047,AE$4)*AVERAGEIFS('all sales summary'!$I$2:$I$2047,'all sales summary'!$A$2:$A$2047,$A16,'all sales summary'!$B$2:$B$2047,AE$4))/((AVERAGEIFS('overall city offline'!$I$2:$I$2047,'overall city offline'!$A$2:$A$2047,$A16,'overall city offline'!$B$2:$B$2047,AE$4)*(1-AVERAGEIFS('all sales summary'!$I$2:$I$2047,'all sales summary'!$A$2:$A$2047,$A16,'all sales summary'!$B$2:$B$2047,AE$4)))+(AVERAGEIFS('city centre offline'!$I$2:$I$2047,'city centre offline'!$A$2:$A$2047,$A16,'city centre offline'!$B$2:$B$2047,AE$4)*AVERAGEIFS('all sales summary'!$I$2:$I$2047,'all sales summary'!$A$2:$A$2047,$A16,'all sales summary'!$B$2:$B$2047,AE$4)))</f>
        <v>0.27715879858982967</v>
      </c>
      <c r="AF16" s="60">
        <f>(AVERAGEIFS('city centre offline'!$I$2:$I$2047,'city centre offline'!$A$2:$A$2047,$A16,'city centre offline'!$B$2:$B$2047,AF$4)*AVERAGEIFS('all sales summary'!$I$2:$I$2047,'all sales summary'!$A$2:$A$2047,$A16,'all sales summary'!$B$2:$B$2047,AF$4))/((AVERAGEIFS('overall city offline'!$I$2:$I$2047,'overall city offline'!$A$2:$A$2047,$A16,'overall city offline'!$B$2:$B$2047,AF$4)*(1-AVERAGEIFS('all sales summary'!$I$2:$I$2047,'all sales summary'!$A$2:$A$2047,$A16,'all sales summary'!$B$2:$B$2047,AF$4)))+(AVERAGEIFS('city centre offline'!$I$2:$I$2047,'city centre offline'!$A$2:$A$2047,$A16,'city centre offline'!$B$2:$B$2047,AF$4)*AVERAGEIFS('all sales summary'!$I$2:$I$2047,'all sales summary'!$A$2:$A$2047,$A16,'all sales summary'!$B$2:$B$2047,AF$4)))</f>
        <v>0.27065035056344378</v>
      </c>
      <c r="AG16" s="60">
        <f>(AVERAGEIFS('city centre offline'!$I$2:$I$2047,'city centre offline'!$A$2:$A$2047,$A16,'city centre offline'!$B$2:$B$2047,AG$4)*AVERAGEIFS('all sales summary'!$I$2:$I$2047,'all sales summary'!$A$2:$A$2047,$A16,'all sales summary'!$B$2:$B$2047,AG$4))/((AVERAGEIFS('overall city offline'!$I$2:$I$2047,'overall city offline'!$A$2:$A$2047,$A16,'overall city offline'!$B$2:$B$2047,AG$4)*(1-AVERAGEIFS('all sales summary'!$I$2:$I$2047,'all sales summary'!$A$2:$A$2047,$A16,'all sales summary'!$B$2:$B$2047,AG$4)))+(AVERAGEIFS('city centre offline'!$I$2:$I$2047,'city centre offline'!$A$2:$A$2047,$A16,'city centre offline'!$B$2:$B$2047,AG$4)*AVERAGEIFS('all sales summary'!$I$2:$I$2047,'all sales summary'!$A$2:$A$2047,$A16,'all sales summary'!$B$2:$B$2047,AG$4)))</f>
        <v>0.27346811890963524</v>
      </c>
      <c r="AH16" s="60">
        <f>(AVERAGEIFS('city centre offline'!$I$2:$I$2047,'city centre offline'!$A$2:$A$2047,$A16,'city centre offline'!$B$2:$B$2047,AH$4)*AVERAGEIFS('all sales summary'!$I$2:$I$2047,'all sales summary'!$A$2:$A$2047,$A16,'all sales summary'!$B$2:$B$2047,AH$4))/((AVERAGEIFS('overall city offline'!$I$2:$I$2047,'overall city offline'!$A$2:$A$2047,$A16,'overall city offline'!$B$2:$B$2047,AH$4)*(1-AVERAGEIFS('all sales summary'!$I$2:$I$2047,'all sales summary'!$A$2:$A$2047,$A16,'all sales summary'!$B$2:$B$2047,AH$4)))+(AVERAGEIFS('city centre offline'!$I$2:$I$2047,'city centre offline'!$A$2:$A$2047,$A16,'city centre offline'!$B$2:$B$2047,AH$4)*AVERAGEIFS('all sales summary'!$I$2:$I$2047,'all sales summary'!$A$2:$A$2047,$A16,'all sales summary'!$B$2:$B$2047,AH$4)))</f>
        <v>0.27317800257700636</v>
      </c>
    </row>
    <row r="17" spans="1:34" x14ac:dyDescent="0.3">
      <c r="A17" t="s">
        <v>19</v>
      </c>
      <c r="B17" s="60">
        <f>(AVERAGEIFS('city centre offline'!I14:I2059,'city centre offline'!$A$2:$A$2047,$A17,'city centre offline'!$B$2:$B$2047,B$4)*AVERAGEIFS('all sales summary'!$I$2:$I$2047,'all sales summary'!$A$2:$A$2047,$A17,'all sales summary'!B14:B2059,B$4))/((AVERAGEIFS('overall city offline'!I14:I2059,'overall city offline'!$A$2:$A$2047,$A17,'overall city offline'!$B$2:$B$2047,B$4)*(1-AVERAGEIFS('all sales summary'!$I$2:$I$2047,'all sales summary'!$A$2:$A$2047,$A17,'all sales summary'!B14:B2059,B$4)))+(AVERAGEIFS('city centre offline'!I14:I2059,'city centre offline'!$A$2:$A$2047,$A17,'city centre offline'!$B$2:$B$2047,B$4)*AVERAGEIFS('all sales summary'!$I$2:$I$2047,'all sales summary'!$A$2:$A$2047,$A17,'all sales summary'!B14:B2059,B$4)))</f>
        <v>0.25521424666582332</v>
      </c>
      <c r="C17" s="60">
        <f>(AVERAGEIFS('city centre offline'!$I$2:$I$2047,'city centre offline'!$A$2:$A$2047,$A17,'city centre offline'!$B$2:$B$2047,C$4)*AVERAGEIFS('all sales summary'!$I$2:$I$2047,'all sales summary'!$A$2:$A$2047,$A17,'all sales summary'!$B$2:$B$2047,C$4))/((AVERAGEIFS('overall city offline'!$I$2:$I$2047,'overall city offline'!$A$2:$A$2047,$A17,'overall city offline'!$B$2:$B$2047,C$4)*(1-AVERAGEIFS('all sales summary'!$I$2:$I$2047,'all sales summary'!$A$2:$A$2047,$A17,'all sales summary'!$B$2:$B$2047,C$4)))+(AVERAGEIFS('city centre offline'!$I$2:$I$2047,'city centre offline'!$A$2:$A$2047,$A17,'city centre offline'!$B$2:$B$2047,C$4)*AVERAGEIFS('all sales summary'!$I$2:$I$2047,'all sales summary'!$A$2:$A$2047,$A17,'all sales summary'!$B$2:$B$2047,C$4)))</f>
        <v>0.27332540147850609</v>
      </c>
      <c r="D17" s="60">
        <f>(AVERAGEIFS('city centre offline'!$I$2:$I$2047,'city centre offline'!$A$2:$A$2047,$A17,'city centre offline'!$B$2:$B$2047,D$4)*AVERAGEIFS('all sales summary'!$I$2:$I$2047,'all sales summary'!$A$2:$A$2047,$A17,'all sales summary'!$B$2:$B$2047,D$4))/((AVERAGEIFS('overall city offline'!$I$2:$I$2047,'overall city offline'!$A$2:$A$2047,$A17,'overall city offline'!$B$2:$B$2047,D$4)*(1-AVERAGEIFS('all sales summary'!$I$2:$I$2047,'all sales summary'!$A$2:$A$2047,$A17,'all sales summary'!$B$2:$B$2047,D$4)))+(AVERAGEIFS('city centre offline'!$I$2:$I$2047,'city centre offline'!$A$2:$A$2047,$A17,'city centre offline'!$B$2:$B$2047,D$4)*AVERAGEIFS('all sales summary'!$I$2:$I$2047,'all sales summary'!$A$2:$A$2047,$A17,'all sales summary'!$B$2:$B$2047,D$4)))</f>
        <v>0.27374269571180088</v>
      </c>
      <c r="E17" s="60">
        <f>(AVERAGEIFS('city centre offline'!$I$2:$I$2047,'city centre offline'!$A$2:$A$2047,$A17,'city centre offline'!$B$2:$B$2047,E$4)*AVERAGEIFS('all sales summary'!$I$2:$I$2047,'all sales summary'!$A$2:$A$2047,$A17,'all sales summary'!$B$2:$B$2047,E$4))/((AVERAGEIFS('overall city offline'!$I$2:$I$2047,'overall city offline'!$A$2:$A$2047,$A17,'overall city offline'!$B$2:$B$2047,E$4)*(1-AVERAGEIFS('all sales summary'!$I$2:$I$2047,'all sales summary'!$A$2:$A$2047,$A17,'all sales summary'!$B$2:$B$2047,E$4)))+(AVERAGEIFS('city centre offline'!$I$2:$I$2047,'city centre offline'!$A$2:$A$2047,$A17,'city centre offline'!$B$2:$B$2047,E$4)*AVERAGEIFS('all sales summary'!$I$2:$I$2047,'all sales summary'!$A$2:$A$2047,$A17,'all sales summary'!$B$2:$B$2047,E$4)))</f>
        <v>0.2807595508430123</v>
      </c>
      <c r="F17" s="60">
        <f>(AVERAGEIFS('city centre offline'!$I$2:$I$2047,'city centre offline'!$A$2:$A$2047,$A17,'city centre offline'!$B$2:$B$2047,F$4)*AVERAGEIFS('all sales summary'!$I$2:$I$2047,'all sales summary'!$A$2:$A$2047,$A17,'all sales summary'!$B$2:$B$2047,F$4))/((AVERAGEIFS('overall city offline'!$I$2:$I$2047,'overall city offline'!$A$2:$A$2047,$A17,'overall city offline'!$B$2:$B$2047,F$4)*(1-AVERAGEIFS('all sales summary'!$I$2:$I$2047,'all sales summary'!$A$2:$A$2047,$A17,'all sales summary'!$B$2:$B$2047,F$4)))+(AVERAGEIFS('city centre offline'!$I$2:$I$2047,'city centre offline'!$A$2:$A$2047,$A17,'city centre offline'!$B$2:$B$2047,F$4)*AVERAGEIFS('all sales summary'!$I$2:$I$2047,'all sales summary'!$A$2:$A$2047,$A17,'all sales summary'!$B$2:$B$2047,F$4)))</f>
        <v>0.28191372869027742</v>
      </c>
      <c r="G17" s="60">
        <f>(AVERAGEIFS('city centre offline'!$I$2:$I$2047,'city centre offline'!$A$2:$A$2047,$A17,'city centre offline'!$B$2:$B$2047,G$4)*AVERAGEIFS('all sales summary'!$I$2:$I$2047,'all sales summary'!$A$2:$A$2047,$A17,'all sales summary'!$B$2:$B$2047,G$4))/((AVERAGEIFS('overall city offline'!$I$2:$I$2047,'overall city offline'!$A$2:$A$2047,$A17,'overall city offline'!$B$2:$B$2047,G$4)*(1-AVERAGEIFS('all sales summary'!$I$2:$I$2047,'all sales summary'!$A$2:$A$2047,$A17,'all sales summary'!$B$2:$B$2047,G$4)))+(AVERAGEIFS('city centre offline'!$I$2:$I$2047,'city centre offline'!$A$2:$A$2047,$A17,'city centre offline'!$B$2:$B$2047,G$4)*AVERAGEIFS('all sales summary'!$I$2:$I$2047,'all sales summary'!$A$2:$A$2047,$A17,'all sales summary'!$B$2:$B$2047,G$4)))</f>
        <v>0.28130101868365709</v>
      </c>
      <c r="H17" s="60">
        <f>(AVERAGEIFS('city centre offline'!$I$2:$I$2047,'city centre offline'!$A$2:$A$2047,$A17,'city centre offline'!$B$2:$B$2047,H$4)*AVERAGEIFS('all sales summary'!$I$2:$I$2047,'all sales summary'!$A$2:$A$2047,$A17,'all sales summary'!$B$2:$B$2047,H$4))/((AVERAGEIFS('overall city offline'!$I$2:$I$2047,'overall city offline'!$A$2:$A$2047,$A17,'overall city offline'!$B$2:$B$2047,H$4)*(1-AVERAGEIFS('all sales summary'!$I$2:$I$2047,'all sales summary'!$A$2:$A$2047,$A17,'all sales summary'!$B$2:$B$2047,H$4)))+(AVERAGEIFS('city centre offline'!$I$2:$I$2047,'city centre offline'!$A$2:$A$2047,$A17,'city centre offline'!$B$2:$B$2047,H$4)*AVERAGEIFS('all sales summary'!$I$2:$I$2047,'all sales summary'!$A$2:$A$2047,$A17,'all sales summary'!$B$2:$B$2047,H$4)))</f>
        <v>0.29775960338235596</v>
      </c>
      <c r="I17" s="60">
        <f>(AVERAGEIFS('city centre offline'!$I$2:$I$2047,'city centre offline'!$A$2:$A$2047,$A17,'city centre offline'!$B$2:$B$2047,I$4)*AVERAGEIFS('all sales summary'!$I$2:$I$2047,'all sales summary'!$A$2:$A$2047,$A17,'all sales summary'!$B$2:$B$2047,I$4))/((AVERAGEIFS('overall city offline'!$I$2:$I$2047,'overall city offline'!$A$2:$A$2047,$A17,'overall city offline'!$B$2:$B$2047,I$4)*(1-AVERAGEIFS('all sales summary'!$I$2:$I$2047,'all sales summary'!$A$2:$A$2047,$A17,'all sales summary'!$B$2:$B$2047,I$4)))+(AVERAGEIFS('city centre offline'!$I$2:$I$2047,'city centre offline'!$A$2:$A$2047,$A17,'city centre offline'!$B$2:$B$2047,I$4)*AVERAGEIFS('all sales summary'!$I$2:$I$2047,'all sales summary'!$A$2:$A$2047,$A17,'all sales summary'!$B$2:$B$2047,I$4)))</f>
        <v>0.28254716560381088</v>
      </c>
      <c r="J17" s="60">
        <f>(AVERAGEIFS('city centre offline'!$I$2:$I$2047,'city centre offline'!$A$2:$A$2047,$A17,'city centre offline'!$B$2:$B$2047,J$4)*AVERAGEIFS('all sales summary'!$I$2:$I$2047,'all sales summary'!$A$2:$A$2047,$A17,'all sales summary'!$B$2:$B$2047,J$4))/((AVERAGEIFS('overall city offline'!$I$2:$I$2047,'overall city offline'!$A$2:$A$2047,$A17,'overall city offline'!$B$2:$B$2047,J$4)*(1-AVERAGEIFS('all sales summary'!$I$2:$I$2047,'all sales summary'!$A$2:$A$2047,$A17,'all sales summary'!$B$2:$B$2047,J$4)))+(AVERAGEIFS('city centre offline'!$I$2:$I$2047,'city centre offline'!$A$2:$A$2047,$A17,'city centre offline'!$B$2:$B$2047,J$4)*AVERAGEIFS('all sales summary'!$I$2:$I$2047,'all sales summary'!$A$2:$A$2047,$A17,'all sales summary'!$B$2:$B$2047,J$4)))</f>
        <v>0.27927604987142846</v>
      </c>
      <c r="K17" s="60">
        <f>(AVERAGEIFS('city centre offline'!$I$2:$I$2047,'city centre offline'!$A$2:$A$2047,$A17,'city centre offline'!$B$2:$B$2047,K$4)*AVERAGEIFS('all sales summary'!$I$2:$I$2047,'all sales summary'!$A$2:$A$2047,$A17,'all sales summary'!$B$2:$B$2047,K$4))/((AVERAGEIFS('overall city offline'!$I$2:$I$2047,'overall city offline'!$A$2:$A$2047,$A17,'overall city offline'!$B$2:$B$2047,K$4)*(1-AVERAGEIFS('all sales summary'!$I$2:$I$2047,'all sales summary'!$A$2:$A$2047,$A17,'all sales summary'!$B$2:$B$2047,K$4)))+(AVERAGEIFS('city centre offline'!$I$2:$I$2047,'city centre offline'!$A$2:$A$2047,$A17,'city centre offline'!$B$2:$B$2047,K$4)*AVERAGEIFS('all sales summary'!$I$2:$I$2047,'all sales summary'!$A$2:$A$2047,$A17,'all sales summary'!$B$2:$B$2047,K$4)))</f>
        <v>0.26889017665033782</v>
      </c>
      <c r="L17" s="60">
        <f>(AVERAGEIFS('city centre offline'!$I$2:$I$2047,'city centre offline'!$A$2:$A$2047,$A17,'city centre offline'!$B$2:$B$2047,L$4)*AVERAGEIFS('all sales summary'!$I$2:$I$2047,'all sales summary'!$A$2:$A$2047,$A17,'all sales summary'!$B$2:$B$2047,L$4))/((AVERAGEIFS('overall city offline'!$I$2:$I$2047,'overall city offline'!$A$2:$A$2047,$A17,'overall city offline'!$B$2:$B$2047,L$4)*(1-AVERAGEIFS('all sales summary'!$I$2:$I$2047,'all sales summary'!$A$2:$A$2047,$A17,'all sales summary'!$B$2:$B$2047,L$4)))+(AVERAGEIFS('city centre offline'!$I$2:$I$2047,'city centre offline'!$A$2:$A$2047,$A17,'city centre offline'!$B$2:$B$2047,L$4)*AVERAGEIFS('all sales summary'!$I$2:$I$2047,'all sales summary'!$A$2:$A$2047,$A17,'all sales summary'!$B$2:$B$2047,L$4)))</f>
        <v>0.2532259620204953</v>
      </c>
      <c r="M17" s="60">
        <f>(AVERAGEIFS('city centre offline'!$I$2:$I$2047,'city centre offline'!$A$2:$A$2047,$A17,'city centre offline'!$B$2:$B$2047,M$4)*AVERAGEIFS('all sales summary'!$I$2:$I$2047,'all sales summary'!$A$2:$A$2047,$A17,'all sales summary'!$B$2:$B$2047,M$4))/((AVERAGEIFS('overall city offline'!$I$2:$I$2047,'overall city offline'!$A$2:$A$2047,$A17,'overall city offline'!$B$2:$B$2047,M$4)*(1-AVERAGEIFS('all sales summary'!$I$2:$I$2047,'all sales summary'!$A$2:$A$2047,$A17,'all sales summary'!$B$2:$B$2047,M$4)))+(AVERAGEIFS('city centre offline'!$I$2:$I$2047,'city centre offline'!$A$2:$A$2047,$A17,'city centre offline'!$B$2:$B$2047,M$4)*AVERAGEIFS('all sales summary'!$I$2:$I$2047,'all sales summary'!$A$2:$A$2047,$A17,'all sales summary'!$B$2:$B$2047,M$4)))</f>
        <v>0.30932795363336285</v>
      </c>
      <c r="N17" s="60">
        <f>(AVERAGEIFS('city centre offline'!$I$2:$I$2047,'city centre offline'!$A$2:$A$2047,$A17,'city centre offline'!$B$2:$B$2047,N$4)*AVERAGEIFS('all sales summary'!$I$2:$I$2047,'all sales summary'!$A$2:$A$2047,$A17,'all sales summary'!$B$2:$B$2047,N$4))/((AVERAGEIFS('overall city offline'!$I$2:$I$2047,'overall city offline'!$A$2:$A$2047,$A17,'overall city offline'!$B$2:$B$2047,N$4)*(1-AVERAGEIFS('all sales summary'!$I$2:$I$2047,'all sales summary'!$A$2:$A$2047,$A17,'all sales summary'!$B$2:$B$2047,N$4)))+(AVERAGEIFS('city centre offline'!$I$2:$I$2047,'city centre offline'!$A$2:$A$2047,$A17,'city centre offline'!$B$2:$B$2047,N$4)*AVERAGEIFS('all sales summary'!$I$2:$I$2047,'all sales summary'!$A$2:$A$2047,$A17,'all sales summary'!$B$2:$B$2047,N$4)))</f>
        <v>0.24787015582878066</v>
      </c>
      <c r="O17" s="60">
        <f>(AVERAGEIFS('city centre offline'!$I$2:$I$2047,'city centre offline'!$A$2:$A$2047,$A17,'city centre offline'!$B$2:$B$2047,O$4)*AVERAGEIFS('all sales summary'!$I$2:$I$2047,'all sales summary'!$A$2:$A$2047,$A17,'all sales summary'!$B$2:$B$2047,O$4))/((AVERAGEIFS('overall city offline'!$I$2:$I$2047,'overall city offline'!$A$2:$A$2047,$A17,'overall city offline'!$B$2:$B$2047,O$4)*(1-AVERAGEIFS('all sales summary'!$I$2:$I$2047,'all sales summary'!$A$2:$A$2047,$A17,'all sales summary'!$B$2:$B$2047,O$4)))+(AVERAGEIFS('city centre offline'!$I$2:$I$2047,'city centre offline'!$A$2:$A$2047,$A17,'city centre offline'!$B$2:$B$2047,O$4)*AVERAGEIFS('all sales summary'!$I$2:$I$2047,'all sales summary'!$A$2:$A$2047,$A17,'all sales summary'!$B$2:$B$2047,O$4)))</f>
        <v>0.27522216446845094</v>
      </c>
      <c r="P17" s="60">
        <f>(AVERAGEIFS('city centre offline'!$I$2:$I$2047,'city centre offline'!$A$2:$A$2047,$A17,'city centre offline'!$B$2:$B$2047,P$4)*AVERAGEIFS('all sales summary'!$I$2:$I$2047,'all sales summary'!$A$2:$A$2047,$A17,'all sales summary'!$B$2:$B$2047,P$4))/((AVERAGEIFS('overall city offline'!$I$2:$I$2047,'overall city offline'!$A$2:$A$2047,$A17,'overall city offline'!$B$2:$B$2047,P$4)*(1-AVERAGEIFS('all sales summary'!$I$2:$I$2047,'all sales summary'!$A$2:$A$2047,$A17,'all sales summary'!$B$2:$B$2047,P$4)))+(AVERAGEIFS('city centre offline'!$I$2:$I$2047,'city centre offline'!$A$2:$A$2047,$A17,'city centre offline'!$B$2:$B$2047,P$4)*AVERAGEIFS('all sales summary'!$I$2:$I$2047,'all sales summary'!$A$2:$A$2047,$A17,'all sales summary'!$B$2:$B$2047,P$4)))</f>
        <v>0.32191264188938273</v>
      </c>
      <c r="Q17" s="60">
        <f>(AVERAGEIFS('city centre offline'!$I$2:$I$2047,'city centre offline'!$A$2:$A$2047,$A17,'city centre offline'!$B$2:$B$2047,Q$4)*AVERAGEIFS('all sales summary'!$I$2:$I$2047,'all sales summary'!$A$2:$A$2047,$A17,'all sales summary'!$B$2:$B$2047,Q$4))/((AVERAGEIFS('overall city offline'!$I$2:$I$2047,'overall city offline'!$A$2:$A$2047,$A17,'overall city offline'!$B$2:$B$2047,Q$4)*(1-AVERAGEIFS('all sales summary'!$I$2:$I$2047,'all sales summary'!$A$2:$A$2047,$A17,'all sales summary'!$B$2:$B$2047,Q$4)))+(AVERAGEIFS('city centre offline'!$I$2:$I$2047,'city centre offline'!$A$2:$A$2047,$A17,'city centre offline'!$B$2:$B$2047,Q$4)*AVERAGEIFS('all sales summary'!$I$2:$I$2047,'all sales summary'!$A$2:$A$2047,$A17,'all sales summary'!$B$2:$B$2047,Q$4)))</f>
        <v>0.49080902229533285</v>
      </c>
      <c r="R17" s="60">
        <f>(AVERAGEIFS('city centre offline'!$I$2:$I$2047,'city centre offline'!$A$2:$A$2047,$A17,'city centre offline'!$B$2:$B$2047,R$4)*AVERAGEIFS('all sales summary'!$I$2:$I$2047,'all sales summary'!$A$2:$A$2047,$A17,'all sales summary'!$B$2:$B$2047,R$4))/((AVERAGEIFS('overall city offline'!$I$2:$I$2047,'overall city offline'!$A$2:$A$2047,$A17,'overall city offline'!$B$2:$B$2047,R$4)*(1-AVERAGEIFS('all sales summary'!$I$2:$I$2047,'all sales summary'!$A$2:$A$2047,$A17,'all sales summary'!$B$2:$B$2047,R$4)))+(AVERAGEIFS('city centre offline'!$I$2:$I$2047,'city centre offline'!$A$2:$A$2047,$A17,'city centre offline'!$B$2:$B$2047,R$4)*AVERAGEIFS('all sales summary'!$I$2:$I$2047,'all sales summary'!$A$2:$A$2047,$A17,'all sales summary'!$B$2:$B$2047,R$4)))</f>
        <v>0.46452250751281554</v>
      </c>
      <c r="S17" s="60">
        <f>(AVERAGEIFS('city centre offline'!$I$2:$I$2047,'city centre offline'!$A$2:$A$2047,$A17,'city centre offline'!$B$2:$B$2047,S$4)*AVERAGEIFS('all sales summary'!$I$2:$I$2047,'all sales summary'!$A$2:$A$2047,$A17,'all sales summary'!$B$2:$B$2047,S$4))/((AVERAGEIFS('overall city offline'!$I$2:$I$2047,'overall city offline'!$A$2:$A$2047,$A17,'overall city offline'!$B$2:$B$2047,S$4)*(1-AVERAGEIFS('all sales summary'!$I$2:$I$2047,'all sales summary'!$A$2:$A$2047,$A17,'all sales summary'!$B$2:$B$2047,S$4)))+(AVERAGEIFS('city centre offline'!$I$2:$I$2047,'city centre offline'!$A$2:$A$2047,$A17,'city centre offline'!$B$2:$B$2047,S$4)*AVERAGEIFS('all sales summary'!$I$2:$I$2047,'all sales summary'!$A$2:$A$2047,$A17,'all sales summary'!$B$2:$B$2047,S$4)))</f>
        <v>0.33039133321326908</v>
      </c>
      <c r="T17" s="60">
        <f>(AVERAGEIFS('city centre offline'!$I$2:$I$2047,'city centre offline'!$A$2:$A$2047,$A17,'city centre offline'!$B$2:$B$2047,T$4)*AVERAGEIFS('all sales summary'!$I$2:$I$2047,'all sales summary'!$A$2:$A$2047,$A17,'all sales summary'!$B$2:$B$2047,T$4))/((AVERAGEIFS('overall city offline'!$I$2:$I$2047,'overall city offline'!$A$2:$A$2047,$A17,'overall city offline'!$B$2:$B$2047,T$4)*(1-AVERAGEIFS('all sales summary'!$I$2:$I$2047,'all sales summary'!$A$2:$A$2047,$A17,'all sales summary'!$B$2:$B$2047,T$4)))+(AVERAGEIFS('city centre offline'!$I$2:$I$2047,'city centre offline'!$A$2:$A$2047,$A17,'city centre offline'!$B$2:$B$2047,T$4)*AVERAGEIFS('all sales summary'!$I$2:$I$2047,'all sales summary'!$A$2:$A$2047,$A17,'all sales summary'!$B$2:$B$2047,T$4)))</f>
        <v>0.31049266607292736</v>
      </c>
      <c r="U17" s="60">
        <f>(AVERAGEIFS('city centre offline'!$I$2:$I$2047,'city centre offline'!$A$2:$A$2047,$A17,'city centre offline'!$B$2:$B$2047,U$4)*AVERAGEIFS('all sales summary'!$I$2:$I$2047,'all sales summary'!$A$2:$A$2047,$A17,'all sales summary'!$B$2:$B$2047,U$4))/((AVERAGEIFS('overall city offline'!$I$2:$I$2047,'overall city offline'!$A$2:$A$2047,$A17,'overall city offline'!$B$2:$B$2047,U$4)*(1-AVERAGEIFS('all sales summary'!$I$2:$I$2047,'all sales summary'!$A$2:$A$2047,$A17,'all sales summary'!$B$2:$B$2047,U$4)))+(AVERAGEIFS('city centre offline'!$I$2:$I$2047,'city centre offline'!$A$2:$A$2047,$A17,'city centre offline'!$B$2:$B$2047,U$4)*AVERAGEIFS('all sales summary'!$I$2:$I$2047,'all sales summary'!$A$2:$A$2047,$A17,'all sales summary'!$B$2:$B$2047,U$4)))</f>
        <v>0.30162276383645387</v>
      </c>
      <c r="V17" s="60">
        <f>(AVERAGEIFS('city centre offline'!$I$2:$I$2047,'city centre offline'!$A$2:$A$2047,$A17,'city centre offline'!$B$2:$B$2047,V$4)*AVERAGEIFS('all sales summary'!$I$2:$I$2047,'all sales summary'!$A$2:$A$2047,$A17,'all sales summary'!$B$2:$B$2047,V$4))/((AVERAGEIFS('overall city offline'!$I$2:$I$2047,'overall city offline'!$A$2:$A$2047,$A17,'overall city offline'!$B$2:$B$2047,V$4)*(1-AVERAGEIFS('all sales summary'!$I$2:$I$2047,'all sales summary'!$A$2:$A$2047,$A17,'all sales summary'!$B$2:$B$2047,V$4)))+(AVERAGEIFS('city centre offline'!$I$2:$I$2047,'city centre offline'!$A$2:$A$2047,$A17,'city centre offline'!$B$2:$B$2047,V$4)*AVERAGEIFS('all sales summary'!$I$2:$I$2047,'all sales summary'!$A$2:$A$2047,$A17,'all sales summary'!$B$2:$B$2047,V$4)))</f>
        <v>0.29391500466880283</v>
      </c>
      <c r="W17" s="60">
        <f>(AVERAGEIFS('city centre offline'!$I$2:$I$2047,'city centre offline'!$A$2:$A$2047,$A17,'city centre offline'!$B$2:$B$2047,W$4)*AVERAGEIFS('all sales summary'!$I$2:$I$2047,'all sales summary'!$A$2:$A$2047,$A17,'all sales summary'!$B$2:$B$2047,W$4))/((AVERAGEIFS('overall city offline'!$I$2:$I$2047,'overall city offline'!$A$2:$A$2047,$A17,'overall city offline'!$B$2:$B$2047,W$4)*(1-AVERAGEIFS('all sales summary'!$I$2:$I$2047,'all sales summary'!$A$2:$A$2047,$A17,'all sales summary'!$B$2:$B$2047,W$4)))+(AVERAGEIFS('city centre offline'!$I$2:$I$2047,'city centre offline'!$A$2:$A$2047,$A17,'city centre offline'!$B$2:$B$2047,W$4)*AVERAGEIFS('all sales summary'!$I$2:$I$2047,'all sales summary'!$A$2:$A$2047,$A17,'all sales summary'!$B$2:$B$2047,W$4)))</f>
        <v>0.29182308013575636</v>
      </c>
      <c r="X17" s="60">
        <f>(AVERAGEIFS('city centre offline'!$I$2:$I$2047,'city centre offline'!$A$2:$A$2047,$A17,'city centre offline'!$B$2:$B$2047,X$4)*AVERAGEIFS('all sales summary'!$I$2:$I$2047,'all sales summary'!$A$2:$A$2047,$A17,'all sales summary'!$B$2:$B$2047,X$4))/((AVERAGEIFS('overall city offline'!$I$2:$I$2047,'overall city offline'!$A$2:$A$2047,$A17,'overall city offline'!$B$2:$B$2047,X$4)*(1-AVERAGEIFS('all sales summary'!$I$2:$I$2047,'all sales summary'!$A$2:$A$2047,$A17,'all sales summary'!$B$2:$B$2047,X$4)))+(AVERAGEIFS('city centre offline'!$I$2:$I$2047,'city centre offline'!$A$2:$A$2047,$A17,'city centre offline'!$B$2:$B$2047,X$4)*AVERAGEIFS('all sales summary'!$I$2:$I$2047,'all sales summary'!$A$2:$A$2047,$A17,'all sales summary'!$B$2:$B$2047,X$4)))</f>
        <v>0.3621595340103676</v>
      </c>
      <c r="Y17" s="60">
        <f>(AVERAGEIFS('city centre offline'!$I$2:$I$2047,'city centre offline'!$A$2:$A$2047,$A17,'city centre offline'!$B$2:$B$2047,Y$4)*AVERAGEIFS('all sales summary'!$I$2:$I$2047,'all sales summary'!$A$2:$A$2047,$A17,'all sales summary'!$B$2:$B$2047,Y$4))/((AVERAGEIFS('overall city offline'!$I$2:$I$2047,'overall city offline'!$A$2:$A$2047,$A17,'overall city offline'!$B$2:$B$2047,Y$4)*(1-AVERAGEIFS('all sales summary'!$I$2:$I$2047,'all sales summary'!$A$2:$A$2047,$A17,'all sales summary'!$B$2:$B$2047,Y$4)))+(AVERAGEIFS('city centre offline'!$I$2:$I$2047,'city centre offline'!$A$2:$A$2047,$A17,'city centre offline'!$B$2:$B$2047,Y$4)*AVERAGEIFS('all sales summary'!$I$2:$I$2047,'all sales summary'!$A$2:$A$2047,$A17,'all sales summary'!$B$2:$B$2047,Y$4)))</f>
        <v>0.31510235142798765</v>
      </c>
      <c r="Z17" s="60">
        <f>(AVERAGEIFS('city centre offline'!$I$2:$I$2047,'city centre offline'!$A$2:$A$2047,$A17,'city centre offline'!$B$2:$B$2047,Z$4)*AVERAGEIFS('all sales summary'!$I$2:$I$2047,'all sales summary'!$A$2:$A$2047,$A17,'all sales summary'!$B$2:$B$2047,Z$4))/((AVERAGEIFS('overall city offline'!$I$2:$I$2047,'overall city offline'!$A$2:$A$2047,$A17,'overall city offline'!$B$2:$B$2047,Z$4)*(1-AVERAGEIFS('all sales summary'!$I$2:$I$2047,'all sales summary'!$A$2:$A$2047,$A17,'all sales summary'!$B$2:$B$2047,Z$4)))+(AVERAGEIFS('city centre offline'!$I$2:$I$2047,'city centre offline'!$A$2:$A$2047,$A17,'city centre offline'!$B$2:$B$2047,Z$4)*AVERAGEIFS('all sales summary'!$I$2:$I$2047,'all sales summary'!$A$2:$A$2047,$A17,'all sales summary'!$B$2:$B$2047,Z$4)))</f>
        <v>0.47067446990363432</v>
      </c>
      <c r="AA17" s="60">
        <f>(AVERAGEIFS('city centre offline'!$I$2:$I$2047,'city centre offline'!$A$2:$A$2047,$A17,'city centre offline'!$B$2:$B$2047,AA$4)*AVERAGEIFS('all sales summary'!$I$2:$I$2047,'all sales summary'!$A$2:$A$2047,$A17,'all sales summary'!$B$2:$B$2047,AA$4))/((AVERAGEIFS('overall city offline'!$I$2:$I$2047,'overall city offline'!$A$2:$A$2047,$A17,'overall city offline'!$B$2:$B$2047,AA$4)*(1-AVERAGEIFS('all sales summary'!$I$2:$I$2047,'all sales summary'!$A$2:$A$2047,$A17,'all sales summary'!$B$2:$B$2047,AA$4)))+(AVERAGEIFS('city centre offline'!$I$2:$I$2047,'city centre offline'!$A$2:$A$2047,$A17,'city centre offline'!$B$2:$B$2047,AA$4)*AVERAGEIFS('all sales summary'!$I$2:$I$2047,'all sales summary'!$A$2:$A$2047,$A17,'all sales summary'!$B$2:$B$2047,AA$4)))</f>
        <v>0.44966487526557786</v>
      </c>
      <c r="AB17" s="60">
        <f>(AVERAGEIFS('city centre offline'!$I$2:$I$2047,'city centre offline'!$A$2:$A$2047,$A17,'city centre offline'!$B$2:$B$2047,AB$4)*AVERAGEIFS('all sales summary'!$I$2:$I$2047,'all sales summary'!$A$2:$A$2047,$A17,'all sales summary'!$B$2:$B$2047,AB$4))/((AVERAGEIFS('overall city offline'!$I$2:$I$2047,'overall city offline'!$A$2:$A$2047,$A17,'overall city offline'!$B$2:$B$2047,AB$4)*(1-AVERAGEIFS('all sales summary'!$I$2:$I$2047,'all sales summary'!$A$2:$A$2047,$A17,'all sales summary'!$B$2:$B$2047,AB$4)))+(AVERAGEIFS('city centre offline'!$I$2:$I$2047,'city centre offline'!$A$2:$A$2047,$A17,'city centre offline'!$B$2:$B$2047,AB$4)*AVERAGEIFS('all sales summary'!$I$2:$I$2047,'all sales summary'!$A$2:$A$2047,$A17,'all sales summary'!$B$2:$B$2047,AB$4)))</f>
        <v>0.46161689110876591</v>
      </c>
      <c r="AC17" s="60">
        <f>(AVERAGEIFS('city centre offline'!$I$2:$I$2047,'city centre offline'!$A$2:$A$2047,$A17,'city centre offline'!$B$2:$B$2047,AC$4)*AVERAGEIFS('all sales summary'!$I$2:$I$2047,'all sales summary'!$A$2:$A$2047,$A17,'all sales summary'!$B$2:$B$2047,AC$4))/((AVERAGEIFS('overall city offline'!$I$2:$I$2047,'overall city offline'!$A$2:$A$2047,$A17,'overall city offline'!$B$2:$B$2047,AC$4)*(1-AVERAGEIFS('all sales summary'!$I$2:$I$2047,'all sales summary'!$A$2:$A$2047,$A17,'all sales summary'!$B$2:$B$2047,AC$4)))+(AVERAGEIFS('city centre offline'!$I$2:$I$2047,'city centre offline'!$A$2:$A$2047,$A17,'city centre offline'!$B$2:$B$2047,AC$4)*AVERAGEIFS('all sales summary'!$I$2:$I$2047,'all sales summary'!$A$2:$A$2047,$A17,'all sales summary'!$B$2:$B$2047,AC$4)))</f>
        <v>0.31708116700474193</v>
      </c>
      <c r="AD17" s="60">
        <f>(AVERAGEIFS('city centre offline'!$I$2:$I$2047,'city centre offline'!$A$2:$A$2047,$A17,'city centre offline'!$B$2:$B$2047,AD$4)*AVERAGEIFS('all sales summary'!$I$2:$I$2047,'all sales summary'!$A$2:$A$2047,$A17,'all sales summary'!$B$2:$B$2047,AD$4))/((AVERAGEIFS('overall city offline'!$I$2:$I$2047,'overall city offline'!$A$2:$A$2047,$A17,'overall city offline'!$B$2:$B$2047,AD$4)*(1-AVERAGEIFS('all sales summary'!$I$2:$I$2047,'all sales summary'!$A$2:$A$2047,$A17,'all sales summary'!$B$2:$B$2047,AD$4)))+(AVERAGEIFS('city centre offline'!$I$2:$I$2047,'city centre offline'!$A$2:$A$2047,$A17,'city centre offline'!$B$2:$B$2047,AD$4)*AVERAGEIFS('all sales summary'!$I$2:$I$2047,'all sales summary'!$A$2:$A$2047,$A17,'all sales summary'!$B$2:$B$2047,AD$4)))</f>
        <v>0.27733316181601697</v>
      </c>
      <c r="AE17" s="60">
        <f>(AVERAGEIFS('city centre offline'!$I$2:$I$2047,'city centre offline'!$A$2:$A$2047,$A17,'city centre offline'!$B$2:$B$2047,AE$4)*AVERAGEIFS('all sales summary'!$I$2:$I$2047,'all sales summary'!$A$2:$A$2047,$A17,'all sales summary'!$B$2:$B$2047,AE$4))/((AVERAGEIFS('overall city offline'!$I$2:$I$2047,'overall city offline'!$A$2:$A$2047,$A17,'overall city offline'!$B$2:$B$2047,AE$4)*(1-AVERAGEIFS('all sales summary'!$I$2:$I$2047,'all sales summary'!$A$2:$A$2047,$A17,'all sales summary'!$B$2:$B$2047,AE$4)))+(AVERAGEIFS('city centre offline'!$I$2:$I$2047,'city centre offline'!$A$2:$A$2047,$A17,'city centre offline'!$B$2:$B$2047,AE$4)*AVERAGEIFS('all sales summary'!$I$2:$I$2047,'all sales summary'!$A$2:$A$2047,$A17,'all sales summary'!$B$2:$B$2047,AE$4)))</f>
        <v>0.29600864115059544</v>
      </c>
      <c r="AF17" s="60">
        <f>(AVERAGEIFS('city centre offline'!$I$2:$I$2047,'city centre offline'!$A$2:$A$2047,$A17,'city centre offline'!$B$2:$B$2047,AF$4)*AVERAGEIFS('all sales summary'!$I$2:$I$2047,'all sales summary'!$A$2:$A$2047,$A17,'all sales summary'!$B$2:$B$2047,AF$4))/((AVERAGEIFS('overall city offline'!$I$2:$I$2047,'overall city offline'!$A$2:$A$2047,$A17,'overall city offline'!$B$2:$B$2047,AF$4)*(1-AVERAGEIFS('all sales summary'!$I$2:$I$2047,'all sales summary'!$A$2:$A$2047,$A17,'all sales summary'!$B$2:$B$2047,AF$4)))+(AVERAGEIFS('city centre offline'!$I$2:$I$2047,'city centre offline'!$A$2:$A$2047,$A17,'city centre offline'!$B$2:$B$2047,AF$4)*AVERAGEIFS('all sales summary'!$I$2:$I$2047,'all sales summary'!$A$2:$A$2047,$A17,'all sales summary'!$B$2:$B$2047,AF$4)))</f>
        <v>0.28662895900364366</v>
      </c>
      <c r="AG17" s="60">
        <f>(AVERAGEIFS('city centre offline'!$I$2:$I$2047,'city centre offline'!$A$2:$A$2047,$A17,'city centre offline'!$B$2:$B$2047,AG$4)*AVERAGEIFS('all sales summary'!$I$2:$I$2047,'all sales summary'!$A$2:$A$2047,$A17,'all sales summary'!$B$2:$B$2047,AG$4))/((AVERAGEIFS('overall city offline'!$I$2:$I$2047,'overall city offline'!$A$2:$A$2047,$A17,'overall city offline'!$B$2:$B$2047,AG$4)*(1-AVERAGEIFS('all sales summary'!$I$2:$I$2047,'all sales summary'!$A$2:$A$2047,$A17,'all sales summary'!$B$2:$B$2047,AG$4)))+(AVERAGEIFS('city centre offline'!$I$2:$I$2047,'city centre offline'!$A$2:$A$2047,$A17,'city centre offline'!$B$2:$B$2047,AG$4)*AVERAGEIFS('all sales summary'!$I$2:$I$2047,'all sales summary'!$A$2:$A$2047,$A17,'all sales summary'!$B$2:$B$2047,AG$4)))</f>
        <v>0.27500853730909075</v>
      </c>
      <c r="AH17" s="60">
        <f>(AVERAGEIFS('city centre offline'!$I$2:$I$2047,'city centre offline'!$A$2:$A$2047,$A17,'city centre offline'!$B$2:$B$2047,AH$4)*AVERAGEIFS('all sales summary'!$I$2:$I$2047,'all sales summary'!$A$2:$A$2047,$A17,'all sales summary'!$B$2:$B$2047,AH$4))/((AVERAGEIFS('overall city offline'!$I$2:$I$2047,'overall city offline'!$A$2:$A$2047,$A17,'overall city offline'!$B$2:$B$2047,AH$4)*(1-AVERAGEIFS('all sales summary'!$I$2:$I$2047,'all sales summary'!$A$2:$A$2047,$A17,'all sales summary'!$B$2:$B$2047,AH$4)))+(AVERAGEIFS('city centre offline'!$I$2:$I$2047,'city centre offline'!$A$2:$A$2047,$A17,'city centre offline'!$B$2:$B$2047,AH$4)*AVERAGEIFS('all sales summary'!$I$2:$I$2047,'all sales summary'!$A$2:$A$2047,$A17,'all sales summary'!$B$2:$B$2047,AH$4)))</f>
        <v>0.29014137943703955</v>
      </c>
    </row>
    <row r="18" spans="1:34" x14ac:dyDescent="0.3">
      <c r="A18" t="s">
        <v>20</v>
      </c>
      <c r="B18" s="60">
        <f>(AVERAGEIFS('city centre offline'!I15:I2060,'city centre offline'!$A$2:$A$2047,$A18,'city centre offline'!$B$2:$B$2047,B$4)*AVERAGEIFS('all sales summary'!$I$2:$I$2047,'all sales summary'!$A$2:$A$2047,$A18,'all sales summary'!B15:B2060,B$4))/((AVERAGEIFS('overall city offline'!I15:I2060,'overall city offline'!$A$2:$A$2047,$A18,'overall city offline'!$B$2:$B$2047,B$4)*(1-AVERAGEIFS('all sales summary'!$I$2:$I$2047,'all sales summary'!$A$2:$A$2047,$A18,'all sales summary'!B15:B2060,B$4)))+(AVERAGEIFS('city centre offline'!I15:I2060,'city centre offline'!$A$2:$A$2047,$A18,'city centre offline'!$B$2:$B$2047,B$4)*AVERAGEIFS('all sales summary'!$I$2:$I$2047,'all sales summary'!$A$2:$A$2047,$A18,'all sales summary'!B15:B2060,B$4)))</f>
        <v>0.35045848230761878</v>
      </c>
      <c r="C18" s="60">
        <f>(AVERAGEIFS('city centre offline'!$I$2:$I$2047,'city centre offline'!$A$2:$A$2047,$A18,'city centre offline'!$B$2:$B$2047,C$4)*AVERAGEIFS('all sales summary'!$I$2:$I$2047,'all sales summary'!$A$2:$A$2047,$A18,'all sales summary'!$B$2:$B$2047,C$4))/((AVERAGEIFS('overall city offline'!$I$2:$I$2047,'overall city offline'!$A$2:$A$2047,$A18,'overall city offline'!$B$2:$B$2047,C$4)*(1-AVERAGEIFS('all sales summary'!$I$2:$I$2047,'all sales summary'!$A$2:$A$2047,$A18,'all sales summary'!$B$2:$B$2047,C$4)))+(AVERAGEIFS('city centre offline'!$I$2:$I$2047,'city centre offline'!$A$2:$A$2047,$A18,'city centre offline'!$B$2:$B$2047,C$4)*AVERAGEIFS('all sales summary'!$I$2:$I$2047,'all sales summary'!$A$2:$A$2047,$A18,'all sales summary'!$B$2:$B$2047,C$4)))</f>
        <v>0.39096104716139635</v>
      </c>
      <c r="D18" s="60">
        <f>(AVERAGEIFS('city centre offline'!$I$2:$I$2047,'city centre offline'!$A$2:$A$2047,$A18,'city centre offline'!$B$2:$B$2047,D$4)*AVERAGEIFS('all sales summary'!$I$2:$I$2047,'all sales summary'!$A$2:$A$2047,$A18,'all sales summary'!$B$2:$B$2047,D$4))/((AVERAGEIFS('overall city offline'!$I$2:$I$2047,'overall city offline'!$A$2:$A$2047,$A18,'overall city offline'!$B$2:$B$2047,D$4)*(1-AVERAGEIFS('all sales summary'!$I$2:$I$2047,'all sales summary'!$A$2:$A$2047,$A18,'all sales summary'!$B$2:$B$2047,D$4)))+(AVERAGEIFS('city centre offline'!$I$2:$I$2047,'city centre offline'!$A$2:$A$2047,$A18,'city centre offline'!$B$2:$B$2047,D$4)*AVERAGEIFS('all sales summary'!$I$2:$I$2047,'all sales summary'!$A$2:$A$2047,$A18,'all sales summary'!$B$2:$B$2047,D$4)))</f>
        <v>0.3842329659145387</v>
      </c>
      <c r="E18" s="60">
        <f>(AVERAGEIFS('city centre offline'!$I$2:$I$2047,'city centre offline'!$A$2:$A$2047,$A18,'city centre offline'!$B$2:$B$2047,E$4)*AVERAGEIFS('all sales summary'!$I$2:$I$2047,'all sales summary'!$A$2:$A$2047,$A18,'all sales summary'!$B$2:$B$2047,E$4))/((AVERAGEIFS('overall city offline'!$I$2:$I$2047,'overall city offline'!$A$2:$A$2047,$A18,'overall city offline'!$B$2:$B$2047,E$4)*(1-AVERAGEIFS('all sales summary'!$I$2:$I$2047,'all sales summary'!$A$2:$A$2047,$A18,'all sales summary'!$B$2:$B$2047,E$4)))+(AVERAGEIFS('city centre offline'!$I$2:$I$2047,'city centre offline'!$A$2:$A$2047,$A18,'city centre offline'!$B$2:$B$2047,E$4)*AVERAGEIFS('all sales summary'!$I$2:$I$2047,'all sales summary'!$A$2:$A$2047,$A18,'all sales summary'!$B$2:$B$2047,E$4)))</f>
        <v>0.38250111959992805</v>
      </c>
      <c r="F18" s="60">
        <f>(AVERAGEIFS('city centre offline'!$I$2:$I$2047,'city centre offline'!$A$2:$A$2047,$A18,'city centre offline'!$B$2:$B$2047,F$4)*AVERAGEIFS('all sales summary'!$I$2:$I$2047,'all sales summary'!$A$2:$A$2047,$A18,'all sales summary'!$B$2:$B$2047,F$4))/((AVERAGEIFS('overall city offline'!$I$2:$I$2047,'overall city offline'!$A$2:$A$2047,$A18,'overall city offline'!$B$2:$B$2047,F$4)*(1-AVERAGEIFS('all sales summary'!$I$2:$I$2047,'all sales summary'!$A$2:$A$2047,$A18,'all sales summary'!$B$2:$B$2047,F$4)))+(AVERAGEIFS('city centre offline'!$I$2:$I$2047,'city centre offline'!$A$2:$A$2047,$A18,'city centre offline'!$B$2:$B$2047,F$4)*AVERAGEIFS('all sales summary'!$I$2:$I$2047,'all sales summary'!$A$2:$A$2047,$A18,'all sales summary'!$B$2:$B$2047,F$4)))</f>
        <v>0.38475287214625636</v>
      </c>
      <c r="G18" s="60">
        <f>(AVERAGEIFS('city centre offline'!$I$2:$I$2047,'city centre offline'!$A$2:$A$2047,$A18,'city centre offline'!$B$2:$B$2047,G$4)*AVERAGEIFS('all sales summary'!$I$2:$I$2047,'all sales summary'!$A$2:$A$2047,$A18,'all sales summary'!$B$2:$B$2047,G$4))/((AVERAGEIFS('overall city offline'!$I$2:$I$2047,'overall city offline'!$A$2:$A$2047,$A18,'overall city offline'!$B$2:$B$2047,G$4)*(1-AVERAGEIFS('all sales summary'!$I$2:$I$2047,'all sales summary'!$A$2:$A$2047,$A18,'all sales summary'!$B$2:$B$2047,G$4)))+(AVERAGEIFS('city centre offline'!$I$2:$I$2047,'city centre offline'!$A$2:$A$2047,$A18,'city centre offline'!$B$2:$B$2047,G$4)*AVERAGEIFS('all sales summary'!$I$2:$I$2047,'all sales summary'!$A$2:$A$2047,$A18,'all sales summary'!$B$2:$B$2047,G$4)))</f>
        <v>0.38318322333092825</v>
      </c>
      <c r="H18" s="60">
        <f>(AVERAGEIFS('city centre offline'!$I$2:$I$2047,'city centre offline'!$A$2:$A$2047,$A18,'city centre offline'!$B$2:$B$2047,H$4)*AVERAGEIFS('all sales summary'!$I$2:$I$2047,'all sales summary'!$A$2:$A$2047,$A18,'all sales summary'!$B$2:$B$2047,H$4))/((AVERAGEIFS('overall city offline'!$I$2:$I$2047,'overall city offline'!$A$2:$A$2047,$A18,'overall city offline'!$B$2:$B$2047,H$4)*(1-AVERAGEIFS('all sales summary'!$I$2:$I$2047,'all sales summary'!$A$2:$A$2047,$A18,'all sales summary'!$B$2:$B$2047,H$4)))+(AVERAGEIFS('city centre offline'!$I$2:$I$2047,'city centre offline'!$A$2:$A$2047,$A18,'city centre offline'!$B$2:$B$2047,H$4)*AVERAGEIFS('all sales summary'!$I$2:$I$2047,'all sales summary'!$A$2:$A$2047,$A18,'all sales summary'!$B$2:$B$2047,H$4)))</f>
        <v>0.37295693159477361</v>
      </c>
      <c r="I18" s="60">
        <f>(AVERAGEIFS('city centre offline'!$I$2:$I$2047,'city centre offline'!$A$2:$A$2047,$A18,'city centre offline'!$B$2:$B$2047,I$4)*AVERAGEIFS('all sales summary'!$I$2:$I$2047,'all sales summary'!$A$2:$A$2047,$A18,'all sales summary'!$B$2:$B$2047,I$4))/((AVERAGEIFS('overall city offline'!$I$2:$I$2047,'overall city offline'!$A$2:$A$2047,$A18,'overall city offline'!$B$2:$B$2047,I$4)*(1-AVERAGEIFS('all sales summary'!$I$2:$I$2047,'all sales summary'!$A$2:$A$2047,$A18,'all sales summary'!$B$2:$B$2047,I$4)))+(AVERAGEIFS('city centre offline'!$I$2:$I$2047,'city centre offline'!$A$2:$A$2047,$A18,'city centre offline'!$B$2:$B$2047,I$4)*AVERAGEIFS('all sales summary'!$I$2:$I$2047,'all sales summary'!$A$2:$A$2047,$A18,'all sales summary'!$B$2:$B$2047,I$4)))</f>
        <v>0.37713809016932204</v>
      </c>
      <c r="J18" s="60">
        <f>(AVERAGEIFS('city centre offline'!$I$2:$I$2047,'city centre offline'!$A$2:$A$2047,$A18,'city centre offline'!$B$2:$B$2047,J$4)*AVERAGEIFS('all sales summary'!$I$2:$I$2047,'all sales summary'!$A$2:$A$2047,$A18,'all sales summary'!$B$2:$B$2047,J$4))/((AVERAGEIFS('overall city offline'!$I$2:$I$2047,'overall city offline'!$A$2:$A$2047,$A18,'overall city offline'!$B$2:$B$2047,J$4)*(1-AVERAGEIFS('all sales summary'!$I$2:$I$2047,'all sales summary'!$A$2:$A$2047,$A18,'all sales summary'!$B$2:$B$2047,J$4)))+(AVERAGEIFS('city centre offline'!$I$2:$I$2047,'city centre offline'!$A$2:$A$2047,$A18,'city centre offline'!$B$2:$B$2047,J$4)*AVERAGEIFS('all sales summary'!$I$2:$I$2047,'all sales summary'!$A$2:$A$2047,$A18,'all sales summary'!$B$2:$B$2047,J$4)))</f>
        <v>0.37481790952908423</v>
      </c>
      <c r="K18" s="60">
        <f>(AVERAGEIFS('city centre offline'!$I$2:$I$2047,'city centre offline'!$A$2:$A$2047,$A18,'city centre offline'!$B$2:$B$2047,K$4)*AVERAGEIFS('all sales summary'!$I$2:$I$2047,'all sales summary'!$A$2:$A$2047,$A18,'all sales summary'!$B$2:$B$2047,K$4))/((AVERAGEIFS('overall city offline'!$I$2:$I$2047,'overall city offline'!$A$2:$A$2047,$A18,'overall city offline'!$B$2:$B$2047,K$4)*(1-AVERAGEIFS('all sales summary'!$I$2:$I$2047,'all sales summary'!$A$2:$A$2047,$A18,'all sales summary'!$B$2:$B$2047,K$4)))+(AVERAGEIFS('city centre offline'!$I$2:$I$2047,'city centre offline'!$A$2:$A$2047,$A18,'city centre offline'!$B$2:$B$2047,K$4)*AVERAGEIFS('all sales summary'!$I$2:$I$2047,'all sales summary'!$A$2:$A$2047,$A18,'all sales summary'!$B$2:$B$2047,K$4)))</f>
        <v>0.37831756738164912</v>
      </c>
      <c r="L18" s="60">
        <f>(AVERAGEIFS('city centre offline'!$I$2:$I$2047,'city centre offline'!$A$2:$A$2047,$A18,'city centre offline'!$B$2:$B$2047,L$4)*AVERAGEIFS('all sales summary'!$I$2:$I$2047,'all sales summary'!$A$2:$A$2047,$A18,'all sales summary'!$B$2:$B$2047,L$4))/((AVERAGEIFS('overall city offline'!$I$2:$I$2047,'overall city offline'!$A$2:$A$2047,$A18,'overall city offline'!$B$2:$B$2047,L$4)*(1-AVERAGEIFS('all sales summary'!$I$2:$I$2047,'all sales summary'!$A$2:$A$2047,$A18,'all sales summary'!$B$2:$B$2047,L$4)))+(AVERAGEIFS('city centre offline'!$I$2:$I$2047,'city centre offline'!$A$2:$A$2047,$A18,'city centre offline'!$B$2:$B$2047,L$4)*AVERAGEIFS('all sales summary'!$I$2:$I$2047,'all sales summary'!$A$2:$A$2047,$A18,'all sales summary'!$B$2:$B$2047,L$4)))</f>
        <v>0.38450551207154238</v>
      </c>
      <c r="M18" s="60">
        <f>(AVERAGEIFS('city centre offline'!$I$2:$I$2047,'city centre offline'!$A$2:$A$2047,$A18,'city centre offline'!$B$2:$B$2047,M$4)*AVERAGEIFS('all sales summary'!$I$2:$I$2047,'all sales summary'!$A$2:$A$2047,$A18,'all sales summary'!$B$2:$B$2047,M$4))/((AVERAGEIFS('overall city offline'!$I$2:$I$2047,'overall city offline'!$A$2:$A$2047,$A18,'overall city offline'!$B$2:$B$2047,M$4)*(1-AVERAGEIFS('all sales summary'!$I$2:$I$2047,'all sales summary'!$A$2:$A$2047,$A18,'all sales summary'!$B$2:$B$2047,M$4)))+(AVERAGEIFS('city centre offline'!$I$2:$I$2047,'city centre offline'!$A$2:$A$2047,$A18,'city centre offline'!$B$2:$B$2047,M$4)*AVERAGEIFS('all sales summary'!$I$2:$I$2047,'all sales summary'!$A$2:$A$2047,$A18,'all sales summary'!$B$2:$B$2047,M$4)))</f>
        <v>0.39351734856009812</v>
      </c>
      <c r="N18" s="60">
        <f>(AVERAGEIFS('city centre offline'!$I$2:$I$2047,'city centre offline'!$A$2:$A$2047,$A18,'city centre offline'!$B$2:$B$2047,N$4)*AVERAGEIFS('all sales summary'!$I$2:$I$2047,'all sales summary'!$A$2:$A$2047,$A18,'all sales summary'!$B$2:$B$2047,N$4))/((AVERAGEIFS('overall city offline'!$I$2:$I$2047,'overall city offline'!$A$2:$A$2047,$A18,'overall city offline'!$B$2:$B$2047,N$4)*(1-AVERAGEIFS('all sales summary'!$I$2:$I$2047,'all sales summary'!$A$2:$A$2047,$A18,'all sales summary'!$B$2:$B$2047,N$4)))+(AVERAGEIFS('city centre offline'!$I$2:$I$2047,'city centre offline'!$A$2:$A$2047,$A18,'city centre offline'!$B$2:$B$2047,N$4)*AVERAGEIFS('all sales summary'!$I$2:$I$2047,'all sales summary'!$A$2:$A$2047,$A18,'all sales summary'!$B$2:$B$2047,N$4)))</f>
        <v>0.37981239527180866</v>
      </c>
      <c r="O18" s="60">
        <f>(AVERAGEIFS('city centre offline'!$I$2:$I$2047,'city centre offline'!$A$2:$A$2047,$A18,'city centre offline'!$B$2:$B$2047,O$4)*AVERAGEIFS('all sales summary'!$I$2:$I$2047,'all sales summary'!$A$2:$A$2047,$A18,'all sales summary'!$B$2:$B$2047,O$4))/((AVERAGEIFS('overall city offline'!$I$2:$I$2047,'overall city offline'!$A$2:$A$2047,$A18,'overall city offline'!$B$2:$B$2047,O$4)*(1-AVERAGEIFS('all sales summary'!$I$2:$I$2047,'all sales summary'!$A$2:$A$2047,$A18,'all sales summary'!$B$2:$B$2047,O$4)))+(AVERAGEIFS('city centre offline'!$I$2:$I$2047,'city centre offline'!$A$2:$A$2047,$A18,'city centre offline'!$B$2:$B$2047,O$4)*AVERAGEIFS('all sales summary'!$I$2:$I$2047,'all sales summary'!$A$2:$A$2047,$A18,'all sales summary'!$B$2:$B$2047,O$4)))</f>
        <v>0.371847326764985</v>
      </c>
      <c r="P18" s="60">
        <f>(AVERAGEIFS('city centre offline'!$I$2:$I$2047,'city centre offline'!$A$2:$A$2047,$A18,'city centre offline'!$B$2:$B$2047,P$4)*AVERAGEIFS('all sales summary'!$I$2:$I$2047,'all sales summary'!$A$2:$A$2047,$A18,'all sales summary'!$B$2:$B$2047,P$4))/((AVERAGEIFS('overall city offline'!$I$2:$I$2047,'overall city offline'!$A$2:$A$2047,$A18,'overall city offline'!$B$2:$B$2047,P$4)*(1-AVERAGEIFS('all sales summary'!$I$2:$I$2047,'all sales summary'!$A$2:$A$2047,$A18,'all sales summary'!$B$2:$B$2047,P$4)))+(AVERAGEIFS('city centre offline'!$I$2:$I$2047,'city centre offline'!$A$2:$A$2047,$A18,'city centre offline'!$B$2:$B$2047,P$4)*AVERAGEIFS('all sales summary'!$I$2:$I$2047,'all sales summary'!$A$2:$A$2047,$A18,'all sales summary'!$B$2:$B$2047,P$4)))</f>
        <v>0.36793026325865713</v>
      </c>
      <c r="Q18" s="60">
        <f>(AVERAGEIFS('city centre offline'!$I$2:$I$2047,'city centre offline'!$A$2:$A$2047,$A18,'city centre offline'!$B$2:$B$2047,Q$4)*AVERAGEIFS('all sales summary'!$I$2:$I$2047,'all sales summary'!$A$2:$A$2047,$A18,'all sales summary'!$B$2:$B$2047,Q$4))/((AVERAGEIFS('overall city offline'!$I$2:$I$2047,'overall city offline'!$A$2:$A$2047,$A18,'overall city offline'!$B$2:$B$2047,Q$4)*(1-AVERAGEIFS('all sales summary'!$I$2:$I$2047,'all sales summary'!$A$2:$A$2047,$A18,'all sales summary'!$B$2:$B$2047,Q$4)))+(AVERAGEIFS('city centre offline'!$I$2:$I$2047,'city centre offline'!$A$2:$A$2047,$A18,'city centre offline'!$B$2:$B$2047,Q$4)*AVERAGEIFS('all sales summary'!$I$2:$I$2047,'all sales summary'!$A$2:$A$2047,$A18,'all sales summary'!$B$2:$B$2047,Q$4)))</f>
        <v>0.32876944765721267</v>
      </c>
      <c r="R18" s="60">
        <f>(AVERAGEIFS('city centre offline'!$I$2:$I$2047,'city centre offline'!$A$2:$A$2047,$A18,'city centre offline'!$B$2:$B$2047,R$4)*AVERAGEIFS('all sales summary'!$I$2:$I$2047,'all sales summary'!$A$2:$A$2047,$A18,'all sales summary'!$B$2:$B$2047,R$4))/((AVERAGEIFS('overall city offline'!$I$2:$I$2047,'overall city offline'!$A$2:$A$2047,$A18,'overall city offline'!$B$2:$B$2047,R$4)*(1-AVERAGEIFS('all sales summary'!$I$2:$I$2047,'all sales summary'!$A$2:$A$2047,$A18,'all sales summary'!$B$2:$B$2047,R$4)))+(AVERAGEIFS('city centre offline'!$I$2:$I$2047,'city centre offline'!$A$2:$A$2047,$A18,'city centre offline'!$B$2:$B$2047,R$4)*AVERAGEIFS('all sales summary'!$I$2:$I$2047,'all sales summary'!$A$2:$A$2047,$A18,'all sales summary'!$B$2:$B$2047,R$4)))</f>
        <v>0.32253889811864117</v>
      </c>
      <c r="S18" s="60">
        <f>(AVERAGEIFS('city centre offline'!$I$2:$I$2047,'city centre offline'!$A$2:$A$2047,$A18,'city centre offline'!$B$2:$B$2047,S$4)*AVERAGEIFS('all sales summary'!$I$2:$I$2047,'all sales summary'!$A$2:$A$2047,$A18,'all sales summary'!$B$2:$B$2047,S$4))/((AVERAGEIFS('overall city offline'!$I$2:$I$2047,'overall city offline'!$A$2:$A$2047,$A18,'overall city offline'!$B$2:$B$2047,S$4)*(1-AVERAGEIFS('all sales summary'!$I$2:$I$2047,'all sales summary'!$A$2:$A$2047,$A18,'all sales summary'!$B$2:$B$2047,S$4)))+(AVERAGEIFS('city centre offline'!$I$2:$I$2047,'city centre offline'!$A$2:$A$2047,$A18,'city centre offline'!$B$2:$B$2047,S$4)*AVERAGEIFS('all sales summary'!$I$2:$I$2047,'all sales summary'!$A$2:$A$2047,$A18,'all sales summary'!$B$2:$B$2047,S$4)))</f>
        <v>0.31365172959983834</v>
      </c>
      <c r="T18" s="60">
        <f>(AVERAGEIFS('city centre offline'!$I$2:$I$2047,'city centre offline'!$A$2:$A$2047,$A18,'city centre offline'!$B$2:$B$2047,T$4)*AVERAGEIFS('all sales summary'!$I$2:$I$2047,'all sales summary'!$A$2:$A$2047,$A18,'all sales summary'!$B$2:$B$2047,T$4))/((AVERAGEIFS('overall city offline'!$I$2:$I$2047,'overall city offline'!$A$2:$A$2047,$A18,'overall city offline'!$B$2:$B$2047,T$4)*(1-AVERAGEIFS('all sales summary'!$I$2:$I$2047,'all sales summary'!$A$2:$A$2047,$A18,'all sales summary'!$B$2:$B$2047,T$4)))+(AVERAGEIFS('city centre offline'!$I$2:$I$2047,'city centre offline'!$A$2:$A$2047,$A18,'city centre offline'!$B$2:$B$2047,T$4)*AVERAGEIFS('all sales summary'!$I$2:$I$2047,'all sales summary'!$A$2:$A$2047,$A18,'all sales summary'!$B$2:$B$2047,T$4)))</f>
        <v>0.34120417579756224</v>
      </c>
      <c r="U18" s="60">
        <f>(AVERAGEIFS('city centre offline'!$I$2:$I$2047,'city centre offline'!$A$2:$A$2047,$A18,'city centre offline'!$B$2:$B$2047,U$4)*AVERAGEIFS('all sales summary'!$I$2:$I$2047,'all sales summary'!$A$2:$A$2047,$A18,'all sales summary'!$B$2:$B$2047,U$4))/((AVERAGEIFS('overall city offline'!$I$2:$I$2047,'overall city offline'!$A$2:$A$2047,$A18,'overall city offline'!$B$2:$B$2047,U$4)*(1-AVERAGEIFS('all sales summary'!$I$2:$I$2047,'all sales summary'!$A$2:$A$2047,$A18,'all sales summary'!$B$2:$B$2047,U$4)))+(AVERAGEIFS('city centre offline'!$I$2:$I$2047,'city centre offline'!$A$2:$A$2047,$A18,'city centre offline'!$B$2:$B$2047,U$4)*AVERAGEIFS('all sales summary'!$I$2:$I$2047,'all sales summary'!$A$2:$A$2047,$A18,'all sales summary'!$B$2:$B$2047,U$4)))</f>
        <v>0.36397297549688978</v>
      </c>
      <c r="V18" s="60">
        <f>(AVERAGEIFS('city centre offline'!$I$2:$I$2047,'city centre offline'!$A$2:$A$2047,$A18,'city centre offline'!$B$2:$B$2047,V$4)*AVERAGEIFS('all sales summary'!$I$2:$I$2047,'all sales summary'!$A$2:$A$2047,$A18,'all sales summary'!$B$2:$B$2047,V$4))/((AVERAGEIFS('overall city offline'!$I$2:$I$2047,'overall city offline'!$A$2:$A$2047,$A18,'overall city offline'!$B$2:$B$2047,V$4)*(1-AVERAGEIFS('all sales summary'!$I$2:$I$2047,'all sales summary'!$A$2:$A$2047,$A18,'all sales summary'!$B$2:$B$2047,V$4)))+(AVERAGEIFS('city centre offline'!$I$2:$I$2047,'city centre offline'!$A$2:$A$2047,$A18,'city centre offline'!$B$2:$B$2047,V$4)*AVERAGEIFS('all sales summary'!$I$2:$I$2047,'all sales summary'!$A$2:$A$2047,$A18,'all sales summary'!$B$2:$B$2047,V$4)))</f>
        <v>0.3651686627824951</v>
      </c>
      <c r="W18" s="60">
        <f>(AVERAGEIFS('city centre offline'!$I$2:$I$2047,'city centre offline'!$A$2:$A$2047,$A18,'city centre offline'!$B$2:$B$2047,W$4)*AVERAGEIFS('all sales summary'!$I$2:$I$2047,'all sales summary'!$A$2:$A$2047,$A18,'all sales summary'!$B$2:$B$2047,W$4))/((AVERAGEIFS('overall city offline'!$I$2:$I$2047,'overall city offline'!$A$2:$A$2047,$A18,'overall city offline'!$B$2:$B$2047,W$4)*(1-AVERAGEIFS('all sales summary'!$I$2:$I$2047,'all sales summary'!$A$2:$A$2047,$A18,'all sales summary'!$B$2:$B$2047,W$4)))+(AVERAGEIFS('city centre offline'!$I$2:$I$2047,'city centre offline'!$A$2:$A$2047,$A18,'city centre offline'!$B$2:$B$2047,W$4)*AVERAGEIFS('all sales summary'!$I$2:$I$2047,'all sales summary'!$A$2:$A$2047,$A18,'all sales summary'!$B$2:$B$2047,W$4)))</f>
        <v>0.36678018981935984</v>
      </c>
      <c r="X18" s="60">
        <f>(AVERAGEIFS('city centre offline'!$I$2:$I$2047,'city centre offline'!$A$2:$A$2047,$A18,'city centre offline'!$B$2:$B$2047,X$4)*AVERAGEIFS('all sales summary'!$I$2:$I$2047,'all sales summary'!$A$2:$A$2047,$A18,'all sales summary'!$B$2:$B$2047,X$4))/((AVERAGEIFS('overall city offline'!$I$2:$I$2047,'overall city offline'!$A$2:$A$2047,$A18,'overall city offline'!$B$2:$B$2047,X$4)*(1-AVERAGEIFS('all sales summary'!$I$2:$I$2047,'all sales summary'!$A$2:$A$2047,$A18,'all sales summary'!$B$2:$B$2047,X$4)))+(AVERAGEIFS('city centre offline'!$I$2:$I$2047,'city centre offline'!$A$2:$A$2047,$A18,'city centre offline'!$B$2:$B$2047,X$4)*AVERAGEIFS('all sales summary'!$I$2:$I$2047,'all sales summary'!$A$2:$A$2047,$A18,'all sales summary'!$B$2:$B$2047,X$4)))</f>
        <v>0.35047586454604518</v>
      </c>
      <c r="Y18" s="60">
        <f>(AVERAGEIFS('city centre offline'!$I$2:$I$2047,'city centre offline'!$A$2:$A$2047,$A18,'city centre offline'!$B$2:$B$2047,Y$4)*AVERAGEIFS('all sales summary'!$I$2:$I$2047,'all sales summary'!$A$2:$A$2047,$A18,'all sales summary'!$B$2:$B$2047,Y$4))/((AVERAGEIFS('overall city offline'!$I$2:$I$2047,'overall city offline'!$A$2:$A$2047,$A18,'overall city offline'!$B$2:$B$2047,Y$4)*(1-AVERAGEIFS('all sales summary'!$I$2:$I$2047,'all sales summary'!$A$2:$A$2047,$A18,'all sales summary'!$B$2:$B$2047,Y$4)))+(AVERAGEIFS('city centre offline'!$I$2:$I$2047,'city centre offline'!$A$2:$A$2047,$A18,'city centre offline'!$B$2:$B$2047,Y$4)*AVERAGEIFS('all sales summary'!$I$2:$I$2047,'all sales summary'!$A$2:$A$2047,$A18,'all sales summary'!$B$2:$B$2047,Y$4)))</f>
        <v>0.37537492267551631</v>
      </c>
      <c r="Z18" s="60">
        <f>(AVERAGEIFS('city centre offline'!$I$2:$I$2047,'city centre offline'!$A$2:$A$2047,$A18,'city centre offline'!$B$2:$B$2047,Z$4)*AVERAGEIFS('all sales summary'!$I$2:$I$2047,'all sales summary'!$A$2:$A$2047,$A18,'all sales summary'!$B$2:$B$2047,Z$4))/((AVERAGEIFS('overall city offline'!$I$2:$I$2047,'overall city offline'!$A$2:$A$2047,$A18,'overall city offline'!$B$2:$B$2047,Z$4)*(1-AVERAGEIFS('all sales summary'!$I$2:$I$2047,'all sales summary'!$A$2:$A$2047,$A18,'all sales summary'!$B$2:$B$2047,Z$4)))+(AVERAGEIFS('city centre offline'!$I$2:$I$2047,'city centre offline'!$A$2:$A$2047,$A18,'city centre offline'!$B$2:$B$2047,Z$4)*AVERAGEIFS('all sales summary'!$I$2:$I$2047,'all sales summary'!$A$2:$A$2047,$A18,'all sales summary'!$B$2:$B$2047,Z$4)))</f>
        <v>0.33992375763726834</v>
      </c>
      <c r="AA18" s="60">
        <f>(AVERAGEIFS('city centre offline'!$I$2:$I$2047,'city centre offline'!$A$2:$A$2047,$A18,'city centre offline'!$B$2:$B$2047,AA$4)*AVERAGEIFS('all sales summary'!$I$2:$I$2047,'all sales summary'!$A$2:$A$2047,$A18,'all sales summary'!$B$2:$B$2047,AA$4))/((AVERAGEIFS('overall city offline'!$I$2:$I$2047,'overall city offline'!$A$2:$A$2047,$A18,'overall city offline'!$B$2:$B$2047,AA$4)*(1-AVERAGEIFS('all sales summary'!$I$2:$I$2047,'all sales summary'!$A$2:$A$2047,$A18,'all sales summary'!$B$2:$B$2047,AA$4)))+(AVERAGEIFS('city centre offline'!$I$2:$I$2047,'city centre offline'!$A$2:$A$2047,$A18,'city centre offline'!$B$2:$B$2047,AA$4)*AVERAGEIFS('all sales summary'!$I$2:$I$2047,'all sales summary'!$A$2:$A$2047,$A18,'all sales summary'!$B$2:$B$2047,AA$4)))</f>
        <v>0.34905203727427325</v>
      </c>
      <c r="AB18" s="60">
        <f>(AVERAGEIFS('city centre offline'!$I$2:$I$2047,'city centre offline'!$A$2:$A$2047,$A18,'city centre offline'!$B$2:$B$2047,AB$4)*AVERAGEIFS('all sales summary'!$I$2:$I$2047,'all sales summary'!$A$2:$A$2047,$A18,'all sales summary'!$B$2:$B$2047,AB$4))/((AVERAGEIFS('overall city offline'!$I$2:$I$2047,'overall city offline'!$A$2:$A$2047,$A18,'overall city offline'!$B$2:$B$2047,AB$4)*(1-AVERAGEIFS('all sales summary'!$I$2:$I$2047,'all sales summary'!$A$2:$A$2047,$A18,'all sales summary'!$B$2:$B$2047,AB$4)))+(AVERAGEIFS('city centre offline'!$I$2:$I$2047,'city centre offline'!$A$2:$A$2047,$A18,'city centre offline'!$B$2:$B$2047,AB$4)*AVERAGEIFS('all sales summary'!$I$2:$I$2047,'all sales summary'!$A$2:$A$2047,$A18,'all sales summary'!$B$2:$B$2047,AB$4)))</f>
        <v>0.3424360338273737</v>
      </c>
      <c r="AC18" s="60">
        <f>(AVERAGEIFS('city centre offline'!$I$2:$I$2047,'city centre offline'!$A$2:$A$2047,$A18,'city centre offline'!$B$2:$B$2047,AC$4)*AVERAGEIFS('all sales summary'!$I$2:$I$2047,'all sales summary'!$A$2:$A$2047,$A18,'all sales summary'!$B$2:$B$2047,AC$4))/((AVERAGEIFS('overall city offline'!$I$2:$I$2047,'overall city offline'!$A$2:$A$2047,$A18,'overall city offline'!$B$2:$B$2047,AC$4)*(1-AVERAGEIFS('all sales summary'!$I$2:$I$2047,'all sales summary'!$A$2:$A$2047,$A18,'all sales summary'!$B$2:$B$2047,AC$4)))+(AVERAGEIFS('city centre offline'!$I$2:$I$2047,'city centre offline'!$A$2:$A$2047,$A18,'city centre offline'!$B$2:$B$2047,AC$4)*AVERAGEIFS('all sales summary'!$I$2:$I$2047,'all sales summary'!$A$2:$A$2047,$A18,'all sales summary'!$B$2:$B$2047,AC$4)))</f>
        <v>0.3454278934380246</v>
      </c>
      <c r="AD18" s="60">
        <f>(AVERAGEIFS('city centre offline'!$I$2:$I$2047,'city centre offline'!$A$2:$A$2047,$A18,'city centre offline'!$B$2:$B$2047,AD$4)*AVERAGEIFS('all sales summary'!$I$2:$I$2047,'all sales summary'!$A$2:$A$2047,$A18,'all sales summary'!$B$2:$B$2047,AD$4))/((AVERAGEIFS('overall city offline'!$I$2:$I$2047,'overall city offline'!$A$2:$A$2047,$A18,'overall city offline'!$B$2:$B$2047,AD$4)*(1-AVERAGEIFS('all sales summary'!$I$2:$I$2047,'all sales summary'!$A$2:$A$2047,$A18,'all sales summary'!$B$2:$B$2047,AD$4)))+(AVERAGEIFS('city centre offline'!$I$2:$I$2047,'city centre offline'!$A$2:$A$2047,$A18,'city centre offline'!$B$2:$B$2047,AD$4)*AVERAGEIFS('all sales summary'!$I$2:$I$2047,'all sales summary'!$A$2:$A$2047,$A18,'all sales summary'!$B$2:$B$2047,AD$4)))</f>
        <v>0.36934191290384633</v>
      </c>
      <c r="AE18" s="60">
        <f>(AVERAGEIFS('city centre offline'!$I$2:$I$2047,'city centre offline'!$A$2:$A$2047,$A18,'city centre offline'!$B$2:$B$2047,AE$4)*AVERAGEIFS('all sales summary'!$I$2:$I$2047,'all sales summary'!$A$2:$A$2047,$A18,'all sales summary'!$B$2:$B$2047,AE$4))/((AVERAGEIFS('overall city offline'!$I$2:$I$2047,'overall city offline'!$A$2:$A$2047,$A18,'overall city offline'!$B$2:$B$2047,AE$4)*(1-AVERAGEIFS('all sales summary'!$I$2:$I$2047,'all sales summary'!$A$2:$A$2047,$A18,'all sales summary'!$B$2:$B$2047,AE$4)))+(AVERAGEIFS('city centre offline'!$I$2:$I$2047,'city centre offline'!$A$2:$A$2047,$A18,'city centre offline'!$B$2:$B$2047,AE$4)*AVERAGEIFS('all sales summary'!$I$2:$I$2047,'all sales summary'!$A$2:$A$2047,$A18,'all sales summary'!$B$2:$B$2047,AE$4)))</f>
        <v>0.37430442627240784</v>
      </c>
      <c r="AF18" s="60">
        <f>(AVERAGEIFS('city centre offline'!$I$2:$I$2047,'city centre offline'!$A$2:$A$2047,$A18,'city centre offline'!$B$2:$B$2047,AF$4)*AVERAGEIFS('all sales summary'!$I$2:$I$2047,'all sales summary'!$A$2:$A$2047,$A18,'all sales summary'!$B$2:$B$2047,AF$4))/((AVERAGEIFS('overall city offline'!$I$2:$I$2047,'overall city offline'!$A$2:$A$2047,$A18,'overall city offline'!$B$2:$B$2047,AF$4)*(1-AVERAGEIFS('all sales summary'!$I$2:$I$2047,'all sales summary'!$A$2:$A$2047,$A18,'all sales summary'!$B$2:$B$2047,AF$4)))+(AVERAGEIFS('city centre offline'!$I$2:$I$2047,'city centre offline'!$A$2:$A$2047,$A18,'city centre offline'!$B$2:$B$2047,AF$4)*AVERAGEIFS('all sales summary'!$I$2:$I$2047,'all sales summary'!$A$2:$A$2047,$A18,'all sales summary'!$B$2:$B$2047,AF$4)))</f>
        <v>0.37531475157930805</v>
      </c>
      <c r="AG18" s="60">
        <f>(AVERAGEIFS('city centre offline'!$I$2:$I$2047,'city centre offline'!$A$2:$A$2047,$A18,'city centre offline'!$B$2:$B$2047,AG$4)*AVERAGEIFS('all sales summary'!$I$2:$I$2047,'all sales summary'!$A$2:$A$2047,$A18,'all sales summary'!$B$2:$B$2047,AG$4))/((AVERAGEIFS('overall city offline'!$I$2:$I$2047,'overall city offline'!$A$2:$A$2047,$A18,'overall city offline'!$B$2:$B$2047,AG$4)*(1-AVERAGEIFS('all sales summary'!$I$2:$I$2047,'all sales summary'!$A$2:$A$2047,$A18,'all sales summary'!$B$2:$B$2047,AG$4)))+(AVERAGEIFS('city centre offline'!$I$2:$I$2047,'city centre offline'!$A$2:$A$2047,$A18,'city centre offline'!$B$2:$B$2047,AG$4)*AVERAGEIFS('all sales summary'!$I$2:$I$2047,'all sales summary'!$A$2:$A$2047,$A18,'all sales summary'!$B$2:$B$2047,AG$4)))</f>
        <v>0.37350340971595186</v>
      </c>
      <c r="AH18" s="60">
        <f>(AVERAGEIFS('city centre offline'!$I$2:$I$2047,'city centre offline'!$A$2:$A$2047,$A18,'city centre offline'!$B$2:$B$2047,AH$4)*AVERAGEIFS('all sales summary'!$I$2:$I$2047,'all sales summary'!$A$2:$A$2047,$A18,'all sales summary'!$B$2:$B$2047,AH$4))/((AVERAGEIFS('overall city offline'!$I$2:$I$2047,'overall city offline'!$A$2:$A$2047,$A18,'overall city offline'!$B$2:$B$2047,AH$4)*(1-AVERAGEIFS('all sales summary'!$I$2:$I$2047,'all sales summary'!$A$2:$A$2047,$A18,'all sales summary'!$B$2:$B$2047,AH$4)))+(AVERAGEIFS('city centre offline'!$I$2:$I$2047,'city centre offline'!$A$2:$A$2047,$A18,'city centre offline'!$B$2:$B$2047,AH$4)*AVERAGEIFS('all sales summary'!$I$2:$I$2047,'all sales summary'!$A$2:$A$2047,$A18,'all sales summary'!$B$2:$B$2047,AH$4)))</f>
        <v>0.36981438031249786</v>
      </c>
    </row>
    <row r="19" spans="1:34" x14ac:dyDescent="0.3">
      <c r="A19" t="s">
        <v>21</v>
      </c>
      <c r="B19" s="60">
        <f>(AVERAGEIFS('city centre offline'!I16:I2061,'city centre offline'!$A$2:$A$2047,$A19,'city centre offline'!$B$2:$B$2047,B$4)*AVERAGEIFS('all sales summary'!$I$2:$I$2047,'all sales summary'!$A$2:$A$2047,$A19,'all sales summary'!B16:B2061,B$4))/((AVERAGEIFS('overall city offline'!I16:I2061,'overall city offline'!$A$2:$A$2047,$A19,'overall city offline'!$B$2:$B$2047,B$4)*(1-AVERAGEIFS('all sales summary'!$I$2:$I$2047,'all sales summary'!$A$2:$A$2047,$A19,'all sales summary'!B16:B2061,B$4)))+(AVERAGEIFS('city centre offline'!I16:I2061,'city centre offline'!$A$2:$A$2047,$A19,'city centre offline'!$B$2:$B$2047,B$4)*AVERAGEIFS('all sales summary'!$I$2:$I$2047,'all sales summary'!$A$2:$A$2047,$A19,'all sales summary'!B16:B2061,B$4)))</f>
        <v>0.41604789739379322</v>
      </c>
      <c r="C19" s="60">
        <f>(AVERAGEIFS('city centre offline'!$I$2:$I$2047,'city centre offline'!$A$2:$A$2047,$A19,'city centre offline'!$B$2:$B$2047,C$4)*AVERAGEIFS('all sales summary'!$I$2:$I$2047,'all sales summary'!$A$2:$A$2047,$A19,'all sales summary'!$B$2:$B$2047,C$4))/((AVERAGEIFS('overall city offline'!$I$2:$I$2047,'overall city offline'!$A$2:$A$2047,$A19,'overall city offline'!$B$2:$B$2047,C$4)*(1-AVERAGEIFS('all sales summary'!$I$2:$I$2047,'all sales summary'!$A$2:$A$2047,$A19,'all sales summary'!$B$2:$B$2047,C$4)))+(AVERAGEIFS('city centre offline'!$I$2:$I$2047,'city centre offline'!$A$2:$A$2047,$A19,'city centre offline'!$B$2:$B$2047,C$4)*AVERAGEIFS('all sales summary'!$I$2:$I$2047,'all sales summary'!$A$2:$A$2047,$A19,'all sales summary'!$B$2:$B$2047,C$4)))</f>
        <v>0.40061916159160837</v>
      </c>
      <c r="D19" s="60">
        <f>(AVERAGEIFS('city centre offline'!$I$2:$I$2047,'city centre offline'!$A$2:$A$2047,$A19,'city centre offline'!$B$2:$B$2047,D$4)*AVERAGEIFS('all sales summary'!$I$2:$I$2047,'all sales summary'!$A$2:$A$2047,$A19,'all sales summary'!$B$2:$B$2047,D$4))/((AVERAGEIFS('overall city offline'!$I$2:$I$2047,'overall city offline'!$A$2:$A$2047,$A19,'overall city offline'!$B$2:$B$2047,D$4)*(1-AVERAGEIFS('all sales summary'!$I$2:$I$2047,'all sales summary'!$A$2:$A$2047,$A19,'all sales summary'!$B$2:$B$2047,D$4)))+(AVERAGEIFS('city centre offline'!$I$2:$I$2047,'city centre offline'!$A$2:$A$2047,$A19,'city centre offline'!$B$2:$B$2047,D$4)*AVERAGEIFS('all sales summary'!$I$2:$I$2047,'all sales summary'!$A$2:$A$2047,$A19,'all sales summary'!$B$2:$B$2047,D$4)))</f>
        <v>0.3964651291711429</v>
      </c>
      <c r="E19" s="60">
        <f>(AVERAGEIFS('city centre offline'!$I$2:$I$2047,'city centre offline'!$A$2:$A$2047,$A19,'city centre offline'!$B$2:$B$2047,E$4)*AVERAGEIFS('all sales summary'!$I$2:$I$2047,'all sales summary'!$A$2:$A$2047,$A19,'all sales summary'!$B$2:$B$2047,E$4))/((AVERAGEIFS('overall city offline'!$I$2:$I$2047,'overall city offline'!$A$2:$A$2047,$A19,'overall city offline'!$B$2:$B$2047,E$4)*(1-AVERAGEIFS('all sales summary'!$I$2:$I$2047,'all sales summary'!$A$2:$A$2047,$A19,'all sales summary'!$B$2:$B$2047,E$4)))+(AVERAGEIFS('city centre offline'!$I$2:$I$2047,'city centre offline'!$A$2:$A$2047,$A19,'city centre offline'!$B$2:$B$2047,E$4)*AVERAGEIFS('all sales summary'!$I$2:$I$2047,'all sales summary'!$A$2:$A$2047,$A19,'all sales summary'!$B$2:$B$2047,E$4)))</f>
        <v>0.39806446961132996</v>
      </c>
      <c r="F19" s="60">
        <f>(AVERAGEIFS('city centre offline'!$I$2:$I$2047,'city centre offline'!$A$2:$A$2047,$A19,'city centre offline'!$B$2:$B$2047,F$4)*AVERAGEIFS('all sales summary'!$I$2:$I$2047,'all sales summary'!$A$2:$A$2047,$A19,'all sales summary'!$B$2:$B$2047,F$4))/((AVERAGEIFS('overall city offline'!$I$2:$I$2047,'overall city offline'!$A$2:$A$2047,$A19,'overall city offline'!$B$2:$B$2047,F$4)*(1-AVERAGEIFS('all sales summary'!$I$2:$I$2047,'all sales summary'!$A$2:$A$2047,$A19,'all sales summary'!$B$2:$B$2047,F$4)))+(AVERAGEIFS('city centre offline'!$I$2:$I$2047,'city centre offline'!$A$2:$A$2047,$A19,'city centre offline'!$B$2:$B$2047,F$4)*AVERAGEIFS('all sales summary'!$I$2:$I$2047,'all sales summary'!$A$2:$A$2047,$A19,'all sales summary'!$B$2:$B$2047,F$4)))</f>
        <v>0.40100824608558694</v>
      </c>
      <c r="G19" s="60">
        <f>(AVERAGEIFS('city centre offline'!$I$2:$I$2047,'city centre offline'!$A$2:$A$2047,$A19,'city centre offline'!$B$2:$B$2047,G$4)*AVERAGEIFS('all sales summary'!$I$2:$I$2047,'all sales summary'!$A$2:$A$2047,$A19,'all sales summary'!$B$2:$B$2047,G$4))/((AVERAGEIFS('overall city offline'!$I$2:$I$2047,'overall city offline'!$A$2:$A$2047,$A19,'overall city offline'!$B$2:$B$2047,G$4)*(1-AVERAGEIFS('all sales summary'!$I$2:$I$2047,'all sales summary'!$A$2:$A$2047,$A19,'all sales summary'!$B$2:$B$2047,G$4)))+(AVERAGEIFS('city centre offline'!$I$2:$I$2047,'city centre offline'!$A$2:$A$2047,$A19,'city centre offline'!$B$2:$B$2047,G$4)*AVERAGEIFS('all sales summary'!$I$2:$I$2047,'all sales summary'!$A$2:$A$2047,$A19,'all sales summary'!$B$2:$B$2047,G$4)))</f>
        <v>0.40055191597856676</v>
      </c>
      <c r="H19" s="60">
        <f>(AVERAGEIFS('city centre offline'!$I$2:$I$2047,'city centre offline'!$A$2:$A$2047,$A19,'city centre offline'!$B$2:$B$2047,H$4)*AVERAGEIFS('all sales summary'!$I$2:$I$2047,'all sales summary'!$A$2:$A$2047,$A19,'all sales summary'!$B$2:$B$2047,H$4))/((AVERAGEIFS('overall city offline'!$I$2:$I$2047,'overall city offline'!$A$2:$A$2047,$A19,'overall city offline'!$B$2:$B$2047,H$4)*(1-AVERAGEIFS('all sales summary'!$I$2:$I$2047,'all sales summary'!$A$2:$A$2047,$A19,'all sales summary'!$B$2:$B$2047,H$4)))+(AVERAGEIFS('city centre offline'!$I$2:$I$2047,'city centre offline'!$A$2:$A$2047,$A19,'city centre offline'!$B$2:$B$2047,H$4)*AVERAGEIFS('all sales summary'!$I$2:$I$2047,'all sales summary'!$A$2:$A$2047,$A19,'all sales summary'!$B$2:$B$2047,H$4)))</f>
        <v>0.39641924057885963</v>
      </c>
      <c r="I19" s="60">
        <f>(AVERAGEIFS('city centre offline'!$I$2:$I$2047,'city centre offline'!$A$2:$A$2047,$A19,'city centre offline'!$B$2:$B$2047,I$4)*AVERAGEIFS('all sales summary'!$I$2:$I$2047,'all sales summary'!$A$2:$A$2047,$A19,'all sales summary'!$B$2:$B$2047,I$4))/((AVERAGEIFS('overall city offline'!$I$2:$I$2047,'overall city offline'!$A$2:$A$2047,$A19,'overall city offline'!$B$2:$B$2047,I$4)*(1-AVERAGEIFS('all sales summary'!$I$2:$I$2047,'all sales summary'!$A$2:$A$2047,$A19,'all sales summary'!$B$2:$B$2047,I$4)))+(AVERAGEIFS('city centre offline'!$I$2:$I$2047,'city centre offline'!$A$2:$A$2047,$A19,'city centre offline'!$B$2:$B$2047,I$4)*AVERAGEIFS('all sales summary'!$I$2:$I$2047,'all sales summary'!$A$2:$A$2047,$A19,'all sales summary'!$B$2:$B$2047,I$4)))</f>
        <v>0.38928281242276186</v>
      </c>
      <c r="J19" s="60">
        <f>(AVERAGEIFS('city centre offline'!$I$2:$I$2047,'city centre offline'!$A$2:$A$2047,$A19,'city centre offline'!$B$2:$B$2047,J$4)*AVERAGEIFS('all sales summary'!$I$2:$I$2047,'all sales summary'!$A$2:$A$2047,$A19,'all sales summary'!$B$2:$B$2047,J$4))/((AVERAGEIFS('overall city offline'!$I$2:$I$2047,'overall city offline'!$A$2:$A$2047,$A19,'overall city offline'!$B$2:$B$2047,J$4)*(1-AVERAGEIFS('all sales summary'!$I$2:$I$2047,'all sales summary'!$A$2:$A$2047,$A19,'all sales summary'!$B$2:$B$2047,J$4)))+(AVERAGEIFS('city centre offline'!$I$2:$I$2047,'city centre offline'!$A$2:$A$2047,$A19,'city centre offline'!$B$2:$B$2047,J$4)*AVERAGEIFS('all sales summary'!$I$2:$I$2047,'all sales summary'!$A$2:$A$2047,$A19,'all sales summary'!$B$2:$B$2047,J$4)))</f>
        <v>0.3948195540591074</v>
      </c>
      <c r="K19" s="60">
        <f>(AVERAGEIFS('city centre offline'!$I$2:$I$2047,'city centre offline'!$A$2:$A$2047,$A19,'city centre offline'!$B$2:$B$2047,K$4)*AVERAGEIFS('all sales summary'!$I$2:$I$2047,'all sales summary'!$A$2:$A$2047,$A19,'all sales summary'!$B$2:$B$2047,K$4))/((AVERAGEIFS('overall city offline'!$I$2:$I$2047,'overall city offline'!$A$2:$A$2047,$A19,'overall city offline'!$B$2:$B$2047,K$4)*(1-AVERAGEIFS('all sales summary'!$I$2:$I$2047,'all sales summary'!$A$2:$A$2047,$A19,'all sales summary'!$B$2:$B$2047,K$4)))+(AVERAGEIFS('city centre offline'!$I$2:$I$2047,'city centre offline'!$A$2:$A$2047,$A19,'city centre offline'!$B$2:$B$2047,K$4)*AVERAGEIFS('all sales summary'!$I$2:$I$2047,'all sales summary'!$A$2:$A$2047,$A19,'all sales summary'!$B$2:$B$2047,K$4)))</f>
        <v>0.40148441914650157</v>
      </c>
      <c r="L19" s="60">
        <f>(AVERAGEIFS('city centre offline'!$I$2:$I$2047,'city centre offline'!$A$2:$A$2047,$A19,'city centre offline'!$B$2:$B$2047,L$4)*AVERAGEIFS('all sales summary'!$I$2:$I$2047,'all sales summary'!$A$2:$A$2047,$A19,'all sales summary'!$B$2:$B$2047,L$4))/((AVERAGEIFS('overall city offline'!$I$2:$I$2047,'overall city offline'!$A$2:$A$2047,$A19,'overall city offline'!$B$2:$B$2047,L$4)*(1-AVERAGEIFS('all sales summary'!$I$2:$I$2047,'all sales summary'!$A$2:$A$2047,$A19,'all sales summary'!$B$2:$B$2047,L$4)))+(AVERAGEIFS('city centre offline'!$I$2:$I$2047,'city centre offline'!$A$2:$A$2047,$A19,'city centre offline'!$B$2:$B$2047,L$4)*AVERAGEIFS('all sales summary'!$I$2:$I$2047,'all sales summary'!$A$2:$A$2047,$A19,'all sales summary'!$B$2:$B$2047,L$4)))</f>
        <v>0.4066889050149578</v>
      </c>
      <c r="M19" s="60">
        <f>(AVERAGEIFS('city centre offline'!$I$2:$I$2047,'city centre offline'!$A$2:$A$2047,$A19,'city centre offline'!$B$2:$B$2047,M$4)*AVERAGEIFS('all sales summary'!$I$2:$I$2047,'all sales summary'!$A$2:$A$2047,$A19,'all sales summary'!$B$2:$B$2047,M$4))/((AVERAGEIFS('overall city offline'!$I$2:$I$2047,'overall city offline'!$A$2:$A$2047,$A19,'overall city offline'!$B$2:$B$2047,M$4)*(1-AVERAGEIFS('all sales summary'!$I$2:$I$2047,'all sales summary'!$A$2:$A$2047,$A19,'all sales summary'!$B$2:$B$2047,M$4)))+(AVERAGEIFS('city centre offline'!$I$2:$I$2047,'city centre offline'!$A$2:$A$2047,$A19,'city centre offline'!$B$2:$B$2047,M$4)*AVERAGEIFS('all sales summary'!$I$2:$I$2047,'all sales summary'!$A$2:$A$2047,$A19,'all sales summary'!$B$2:$B$2047,M$4)))</f>
        <v>0.41356875530026899</v>
      </c>
      <c r="N19" s="60">
        <f>(AVERAGEIFS('city centre offline'!$I$2:$I$2047,'city centre offline'!$A$2:$A$2047,$A19,'city centre offline'!$B$2:$B$2047,N$4)*AVERAGEIFS('all sales summary'!$I$2:$I$2047,'all sales summary'!$A$2:$A$2047,$A19,'all sales summary'!$B$2:$B$2047,N$4))/((AVERAGEIFS('overall city offline'!$I$2:$I$2047,'overall city offline'!$A$2:$A$2047,$A19,'overall city offline'!$B$2:$B$2047,N$4)*(1-AVERAGEIFS('all sales summary'!$I$2:$I$2047,'all sales summary'!$A$2:$A$2047,$A19,'all sales summary'!$B$2:$B$2047,N$4)))+(AVERAGEIFS('city centre offline'!$I$2:$I$2047,'city centre offline'!$A$2:$A$2047,$A19,'city centre offline'!$B$2:$B$2047,N$4)*AVERAGEIFS('all sales summary'!$I$2:$I$2047,'all sales summary'!$A$2:$A$2047,$A19,'all sales summary'!$B$2:$B$2047,N$4)))</f>
        <v>0.3892219913342202</v>
      </c>
      <c r="O19" s="60">
        <f>(AVERAGEIFS('city centre offline'!$I$2:$I$2047,'city centre offline'!$A$2:$A$2047,$A19,'city centre offline'!$B$2:$B$2047,O$4)*AVERAGEIFS('all sales summary'!$I$2:$I$2047,'all sales summary'!$A$2:$A$2047,$A19,'all sales summary'!$B$2:$B$2047,O$4))/((AVERAGEIFS('overall city offline'!$I$2:$I$2047,'overall city offline'!$A$2:$A$2047,$A19,'overall city offline'!$B$2:$B$2047,O$4)*(1-AVERAGEIFS('all sales summary'!$I$2:$I$2047,'all sales summary'!$A$2:$A$2047,$A19,'all sales summary'!$B$2:$B$2047,O$4)))+(AVERAGEIFS('city centre offline'!$I$2:$I$2047,'city centre offline'!$A$2:$A$2047,$A19,'city centre offline'!$B$2:$B$2047,O$4)*AVERAGEIFS('all sales summary'!$I$2:$I$2047,'all sales summary'!$A$2:$A$2047,$A19,'all sales summary'!$B$2:$B$2047,O$4)))</f>
        <v>0.39182863552333613</v>
      </c>
      <c r="P19" s="60">
        <f>(AVERAGEIFS('city centre offline'!$I$2:$I$2047,'city centre offline'!$A$2:$A$2047,$A19,'city centre offline'!$B$2:$B$2047,P$4)*AVERAGEIFS('all sales summary'!$I$2:$I$2047,'all sales summary'!$A$2:$A$2047,$A19,'all sales summary'!$B$2:$B$2047,P$4))/((AVERAGEIFS('overall city offline'!$I$2:$I$2047,'overall city offline'!$A$2:$A$2047,$A19,'overall city offline'!$B$2:$B$2047,P$4)*(1-AVERAGEIFS('all sales summary'!$I$2:$I$2047,'all sales summary'!$A$2:$A$2047,$A19,'all sales summary'!$B$2:$B$2047,P$4)))+(AVERAGEIFS('city centre offline'!$I$2:$I$2047,'city centre offline'!$A$2:$A$2047,$A19,'city centre offline'!$B$2:$B$2047,P$4)*AVERAGEIFS('all sales summary'!$I$2:$I$2047,'all sales summary'!$A$2:$A$2047,$A19,'all sales summary'!$B$2:$B$2047,P$4)))</f>
        <v>0.37095870160024369</v>
      </c>
      <c r="Q19" s="60">
        <f>(AVERAGEIFS('city centre offline'!$I$2:$I$2047,'city centre offline'!$A$2:$A$2047,$A19,'city centre offline'!$B$2:$B$2047,Q$4)*AVERAGEIFS('all sales summary'!$I$2:$I$2047,'all sales summary'!$A$2:$A$2047,$A19,'all sales summary'!$B$2:$B$2047,Q$4))/((AVERAGEIFS('overall city offline'!$I$2:$I$2047,'overall city offline'!$A$2:$A$2047,$A19,'overall city offline'!$B$2:$B$2047,Q$4)*(1-AVERAGEIFS('all sales summary'!$I$2:$I$2047,'all sales summary'!$A$2:$A$2047,$A19,'all sales summary'!$B$2:$B$2047,Q$4)))+(AVERAGEIFS('city centre offline'!$I$2:$I$2047,'city centre offline'!$A$2:$A$2047,$A19,'city centre offline'!$B$2:$B$2047,Q$4)*AVERAGEIFS('all sales summary'!$I$2:$I$2047,'all sales summary'!$A$2:$A$2047,$A19,'all sales summary'!$B$2:$B$2047,Q$4)))</f>
        <v>0.15100219440034596</v>
      </c>
      <c r="R19" s="60">
        <f>(AVERAGEIFS('city centre offline'!$I$2:$I$2047,'city centre offline'!$A$2:$A$2047,$A19,'city centre offline'!$B$2:$B$2047,R$4)*AVERAGEIFS('all sales summary'!$I$2:$I$2047,'all sales summary'!$A$2:$A$2047,$A19,'all sales summary'!$B$2:$B$2047,R$4))/((AVERAGEIFS('overall city offline'!$I$2:$I$2047,'overall city offline'!$A$2:$A$2047,$A19,'overall city offline'!$B$2:$B$2047,R$4)*(1-AVERAGEIFS('all sales summary'!$I$2:$I$2047,'all sales summary'!$A$2:$A$2047,$A19,'all sales summary'!$B$2:$B$2047,R$4)))+(AVERAGEIFS('city centre offline'!$I$2:$I$2047,'city centre offline'!$A$2:$A$2047,$A19,'city centre offline'!$B$2:$B$2047,R$4)*AVERAGEIFS('all sales summary'!$I$2:$I$2047,'all sales summary'!$A$2:$A$2047,$A19,'all sales summary'!$B$2:$B$2047,R$4)))</f>
        <v>0.13446935017073022</v>
      </c>
      <c r="S19" s="60">
        <f>(AVERAGEIFS('city centre offline'!$I$2:$I$2047,'city centre offline'!$A$2:$A$2047,$A19,'city centre offline'!$B$2:$B$2047,S$4)*AVERAGEIFS('all sales summary'!$I$2:$I$2047,'all sales summary'!$A$2:$A$2047,$A19,'all sales summary'!$B$2:$B$2047,S$4))/((AVERAGEIFS('overall city offline'!$I$2:$I$2047,'overall city offline'!$A$2:$A$2047,$A19,'overall city offline'!$B$2:$B$2047,S$4)*(1-AVERAGEIFS('all sales summary'!$I$2:$I$2047,'all sales summary'!$A$2:$A$2047,$A19,'all sales summary'!$B$2:$B$2047,S$4)))+(AVERAGEIFS('city centre offline'!$I$2:$I$2047,'city centre offline'!$A$2:$A$2047,$A19,'city centre offline'!$B$2:$B$2047,S$4)*AVERAGEIFS('all sales summary'!$I$2:$I$2047,'all sales summary'!$A$2:$A$2047,$A19,'all sales summary'!$B$2:$B$2047,S$4)))</f>
        <v>0.28089042562110639</v>
      </c>
      <c r="T19" s="60">
        <f>(AVERAGEIFS('city centre offline'!$I$2:$I$2047,'city centre offline'!$A$2:$A$2047,$A19,'city centre offline'!$B$2:$B$2047,T$4)*AVERAGEIFS('all sales summary'!$I$2:$I$2047,'all sales summary'!$A$2:$A$2047,$A19,'all sales summary'!$B$2:$B$2047,T$4))/((AVERAGEIFS('overall city offline'!$I$2:$I$2047,'overall city offline'!$A$2:$A$2047,$A19,'overall city offline'!$B$2:$B$2047,T$4)*(1-AVERAGEIFS('all sales summary'!$I$2:$I$2047,'all sales summary'!$A$2:$A$2047,$A19,'all sales summary'!$B$2:$B$2047,T$4)))+(AVERAGEIFS('city centre offline'!$I$2:$I$2047,'city centre offline'!$A$2:$A$2047,$A19,'city centre offline'!$B$2:$B$2047,T$4)*AVERAGEIFS('all sales summary'!$I$2:$I$2047,'all sales summary'!$A$2:$A$2047,$A19,'all sales summary'!$B$2:$B$2047,T$4)))</f>
        <v>0.36940623352653085</v>
      </c>
      <c r="U19" s="60">
        <f>(AVERAGEIFS('city centre offline'!$I$2:$I$2047,'city centre offline'!$A$2:$A$2047,$A19,'city centre offline'!$B$2:$B$2047,U$4)*AVERAGEIFS('all sales summary'!$I$2:$I$2047,'all sales summary'!$A$2:$A$2047,$A19,'all sales summary'!$B$2:$B$2047,U$4))/((AVERAGEIFS('overall city offline'!$I$2:$I$2047,'overall city offline'!$A$2:$A$2047,$A19,'overall city offline'!$B$2:$B$2047,U$4)*(1-AVERAGEIFS('all sales summary'!$I$2:$I$2047,'all sales summary'!$A$2:$A$2047,$A19,'all sales summary'!$B$2:$B$2047,U$4)))+(AVERAGEIFS('city centre offline'!$I$2:$I$2047,'city centre offline'!$A$2:$A$2047,$A19,'city centre offline'!$B$2:$B$2047,U$4)*AVERAGEIFS('all sales summary'!$I$2:$I$2047,'all sales summary'!$A$2:$A$2047,$A19,'all sales summary'!$B$2:$B$2047,U$4)))</f>
        <v>0.37953407999881456</v>
      </c>
      <c r="V19" s="60">
        <f>(AVERAGEIFS('city centre offline'!$I$2:$I$2047,'city centre offline'!$A$2:$A$2047,$A19,'city centre offline'!$B$2:$B$2047,V$4)*AVERAGEIFS('all sales summary'!$I$2:$I$2047,'all sales summary'!$A$2:$A$2047,$A19,'all sales summary'!$B$2:$B$2047,V$4))/((AVERAGEIFS('overall city offline'!$I$2:$I$2047,'overall city offline'!$A$2:$A$2047,$A19,'overall city offline'!$B$2:$B$2047,V$4)*(1-AVERAGEIFS('all sales summary'!$I$2:$I$2047,'all sales summary'!$A$2:$A$2047,$A19,'all sales summary'!$B$2:$B$2047,V$4)))+(AVERAGEIFS('city centre offline'!$I$2:$I$2047,'city centre offline'!$A$2:$A$2047,$A19,'city centre offline'!$B$2:$B$2047,V$4)*AVERAGEIFS('all sales summary'!$I$2:$I$2047,'all sales summary'!$A$2:$A$2047,$A19,'all sales summary'!$B$2:$B$2047,V$4)))</f>
        <v>0.3716859127246771</v>
      </c>
      <c r="W19" s="60">
        <f>(AVERAGEIFS('city centre offline'!$I$2:$I$2047,'city centre offline'!$A$2:$A$2047,$A19,'city centre offline'!$B$2:$B$2047,W$4)*AVERAGEIFS('all sales summary'!$I$2:$I$2047,'all sales summary'!$A$2:$A$2047,$A19,'all sales summary'!$B$2:$B$2047,W$4))/((AVERAGEIFS('overall city offline'!$I$2:$I$2047,'overall city offline'!$A$2:$A$2047,$A19,'overall city offline'!$B$2:$B$2047,W$4)*(1-AVERAGEIFS('all sales summary'!$I$2:$I$2047,'all sales summary'!$A$2:$A$2047,$A19,'all sales summary'!$B$2:$B$2047,W$4)))+(AVERAGEIFS('city centre offline'!$I$2:$I$2047,'city centre offline'!$A$2:$A$2047,$A19,'city centre offline'!$B$2:$B$2047,W$4)*AVERAGEIFS('all sales summary'!$I$2:$I$2047,'all sales summary'!$A$2:$A$2047,$A19,'all sales summary'!$B$2:$B$2047,W$4)))</f>
        <v>0.36035245006367284</v>
      </c>
      <c r="X19" s="60">
        <f>(AVERAGEIFS('city centre offline'!$I$2:$I$2047,'city centre offline'!$A$2:$A$2047,$A19,'city centre offline'!$B$2:$B$2047,X$4)*AVERAGEIFS('all sales summary'!$I$2:$I$2047,'all sales summary'!$A$2:$A$2047,$A19,'all sales summary'!$B$2:$B$2047,X$4))/((AVERAGEIFS('overall city offline'!$I$2:$I$2047,'overall city offline'!$A$2:$A$2047,$A19,'overall city offline'!$B$2:$B$2047,X$4)*(1-AVERAGEIFS('all sales summary'!$I$2:$I$2047,'all sales summary'!$A$2:$A$2047,$A19,'all sales summary'!$B$2:$B$2047,X$4)))+(AVERAGEIFS('city centre offline'!$I$2:$I$2047,'city centre offline'!$A$2:$A$2047,$A19,'city centre offline'!$B$2:$B$2047,X$4)*AVERAGEIFS('all sales summary'!$I$2:$I$2047,'all sales summary'!$A$2:$A$2047,$A19,'all sales summary'!$B$2:$B$2047,X$4)))</f>
        <v>0.3925539997318056</v>
      </c>
      <c r="Y19" s="60">
        <f>(AVERAGEIFS('city centre offline'!$I$2:$I$2047,'city centre offline'!$A$2:$A$2047,$A19,'city centre offline'!$B$2:$B$2047,Y$4)*AVERAGEIFS('all sales summary'!$I$2:$I$2047,'all sales summary'!$A$2:$A$2047,$A19,'all sales summary'!$B$2:$B$2047,Y$4))/((AVERAGEIFS('overall city offline'!$I$2:$I$2047,'overall city offline'!$A$2:$A$2047,$A19,'overall city offline'!$B$2:$B$2047,Y$4)*(1-AVERAGEIFS('all sales summary'!$I$2:$I$2047,'all sales summary'!$A$2:$A$2047,$A19,'all sales summary'!$B$2:$B$2047,Y$4)))+(AVERAGEIFS('city centre offline'!$I$2:$I$2047,'city centre offline'!$A$2:$A$2047,$A19,'city centre offline'!$B$2:$B$2047,Y$4)*AVERAGEIFS('all sales summary'!$I$2:$I$2047,'all sales summary'!$A$2:$A$2047,$A19,'all sales summary'!$B$2:$B$2047,Y$4)))</f>
        <v>0.37867520133379828</v>
      </c>
      <c r="Z19" s="60">
        <f>(AVERAGEIFS('city centre offline'!$I$2:$I$2047,'city centre offline'!$A$2:$A$2047,$A19,'city centre offline'!$B$2:$B$2047,Z$4)*AVERAGEIFS('all sales summary'!$I$2:$I$2047,'all sales summary'!$A$2:$A$2047,$A19,'all sales summary'!$B$2:$B$2047,Z$4))/((AVERAGEIFS('overall city offline'!$I$2:$I$2047,'overall city offline'!$A$2:$A$2047,$A19,'overall city offline'!$B$2:$B$2047,Z$4)*(1-AVERAGEIFS('all sales summary'!$I$2:$I$2047,'all sales summary'!$A$2:$A$2047,$A19,'all sales summary'!$B$2:$B$2047,Z$4)))+(AVERAGEIFS('city centre offline'!$I$2:$I$2047,'city centre offline'!$A$2:$A$2047,$A19,'city centre offline'!$B$2:$B$2047,Z$4)*AVERAGEIFS('all sales summary'!$I$2:$I$2047,'all sales summary'!$A$2:$A$2047,$A19,'all sales summary'!$B$2:$B$2047,Z$4)))</f>
        <v>0.17260673788291739</v>
      </c>
      <c r="AA19" s="60">
        <f>(AVERAGEIFS('city centre offline'!$I$2:$I$2047,'city centre offline'!$A$2:$A$2047,$A19,'city centre offline'!$B$2:$B$2047,AA$4)*AVERAGEIFS('all sales summary'!$I$2:$I$2047,'all sales summary'!$A$2:$A$2047,$A19,'all sales summary'!$B$2:$B$2047,AA$4))/((AVERAGEIFS('overall city offline'!$I$2:$I$2047,'overall city offline'!$A$2:$A$2047,$A19,'overall city offline'!$B$2:$B$2047,AA$4)*(1-AVERAGEIFS('all sales summary'!$I$2:$I$2047,'all sales summary'!$A$2:$A$2047,$A19,'all sales summary'!$B$2:$B$2047,AA$4)))+(AVERAGEIFS('city centre offline'!$I$2:$I$2047,'city centre offline'!$A$2:$A$2047,$A19,'city centre offline'!$B$2:$B$2047,AA$4)*AVERAGEIFS('all sales summary'!$I$2:$I$2047,'all sales summary'!$A$2:$A$2047,$A19,'all sales summary'!$B$2:$B$2047,AA$4)))</f>
        <v>0.16271499243012946</v>
      </c>
      <c r="AB19" s="60">
        <f>(AVERAGEIFS('city centre offline'!$I$2:$I$2047,'city centre offline'!$A$2:$A$2047,$A19,'city centre offline'!$B$2:$B$2047,AB$4)*AVERAGEIFS('all sales summary'!$I$2:$I$2047,'all sales summary'!$A$2:$A$2047,$A19,'all sales summary'!$B$2:$B$2047,AB$4))/((AVERAGEIFS('overall city offline'!$I$2:$I$2047,'overall city offline'!$A$2:$A$2047,$A19,'overall city offline'!$B$2:$B$2047,AB$4)*(1-AVERAGEIFS('all sales summary'!$I$2:$I$2047,'all sales summary'!$A$2:$A$2047,$A19,'all sales summary'!$B$2:$B$2047,AB$4)))+(AVERAGEIFS('city centre offline'!$I$2:$I$2047,'city centre offline'!$A$2:$A$2047,$A19,'city centre offline'!$B$2:$B$2047,AB$4)*AVERAGEIFS('all sales summary'!$I$2:$I$2047,'all sales summary'!$A$2:$A$2047,$A19,'all sales summary'!$B$2:$B$2047,AB$4)))</f>
        <v>0.16927758261361184</v>
      </c>
      <c r="AC19" s="60">
        <f>(AVERAGEIFS('city centre offline'!$I$2:$I$2047,'city centre offline'!$A$2:$A$2047,$A19,'city centre offline'!$B$2:$B$2047,AC$4)*AVERAGEIFS('all sales summary'!$I$2:$I$2047,'all sales summary'!$A$2:$A$2047,$A19,'all sales summary'!$B$2:$B$2047,AC$4))/((AVERAGEIFS('overall city offline'!$I$2:$I$2047,'overall city offline'!$A$2:$A$2047,$A19,'overall city offline'!$B$2:$B$2047,AC$4)*(1-AVERAGEIFS('all sales summary'!$I$2:$I$2047,'all sales summary'!$A$2:$A$2047,$A19,'all sales summary'!$B$2:$B$2047,AC$4)))+(AVERAGEIFS('city centre offline'!$I$2:$I$2047,'city centre offline'!$A$2:$A$2047,$A19,'city centre offline'!$B$2:$B$2047,AC$4)*AVERAGEIFS('all sales summary'!$I$2:$I$2047,'all sales summary'!$A$2:$A$2047,$A19,'all sales summary'!$B$2:$B$2047,AC$4)))</f>
        <v>0.3703224707025714</v>
      </c>
      <c r="AD19" s="60">
        <f>(AVERAGEIFS('city centre offline'!$I$2:$I$2047,'city centre offline'!$A$2:$A$2047,$A19,'city centre offline'!$B$2:$B$2047,AD$4)*AVERAGEIFS('all sales summary'!$I$2:$I$2047,'all sales summary'!$A$2:$A$2047,$A19,'all sales summary'!$B$2:$B$2047,AD$4))/((AVERAGEIFS('overall city offline'!$I$2:$I$2047,'overall city offline'!$A$2:$A$2047,$A19,'overall city offline'!$B$2:$B$2047,AD$4)*(1-AVERAGEIFS('all sales summary'!$I$2:$I$2047,'all sales summary'!$A$2:$A$2047,$A19,'all sales summary'!$B$2:$B$2047,AD$4)))+(AVERAGEIFS('city centre offline'!$I$2:$I$2047,'city centre offline'!$A$2:$A$2047,$A19,'city centre offline'!$B$2:$B$2047,AD$4)*AVERAGEIFS('all sales summary'!$I$2:$I$2047,'all sales summary'!$A$2:$A$2047,$A19,'all sales summary'!$B$2:$B$2047,AD$4)))</f>
        <v>0.37877441645839205</v>
      </c>
      <c r="AE19" s="60">
        <f>(AVERAGEIFS('city centre offline'!$I$2:$I$2047,'city centre offline'!$A$2:$A$2047,$A19,'city centre offline'!$B$2:$B$2047,AE$4)*AVERAGEIFS('all sales summary'!$I$2:$I$2047,'all sales summary'!$A$2:$A$2047,$A19,'all sales summary'!$B$2:$B$2047,AE$4))/((AVERAGEIFS('overall city offline'!$I$2:$I$2047,'overall city offline'!$A$2:$A$2047,$A19,'overall city offline'!$B$2:$B$2047,AE$4)*(1-AVERAGEIFS('all sales summary'!$I$2:$I$2047,'all sales summary'!$A$2:$A$2047,$A19,'all sales summary'!$B$2:$B$2047,AE$4)))+(AVERAGEIFS('city centre offline'!$I$2:$I$2047,'city centre offline'!$A$2:$A$2047,$A19,'city centre offline'!$B$2:$B$2047,AE$4)*AVERAGEIFS('all sales summary'!$I$2:$I$2047,'all sales summary'!$A$2:$A$2047,$A19,'all sales summary'!$B$2:$B$2047,AE$4)))</f>
        <v>0.38380893001947869</v>
      </c>
      <c r="AF19" s="60">
        <f>(AVERAGEIFS('city centre offline'!$I$2:$I$2047,'city centre offline'!$A$2:$A$2047,$A19,'city centre offline'!$B$2:$B$2047,AF$4)*AVERAGEIFS('all sales summary'!$I$2:$I$2047,'all sales summary'!$A$2:$A$2047,$A19,'all sales summary'!$B$2:$B$2047,AF$4))/((AVERAGEIFS('overall city offline'!$I$2:$I$2047,'overall city offline'!$A$2:$A$2047,$A19,'overall city offline'!$B$2:$B$2047,AF$4)*(1-AVERAGEIFS('all sales summary'!$I$2:$I$2047,'all sales summary'!$A$2:$A$2047,$A19,'all sales summary'!$B$2:$B$2047,AF$4)))+(AVERAGEIFS('city centre offline'!$I$2:$I$2047,'city centre offline'!$A$2:$A$2047,$A19,'city centre offline'!$B$2:$B$2047,AF$4)*AVERAGEIFS('all sales summary'!$I$2:$I$2047,'all sales summary'!$A$2:$A$2047,$A19,'all sales summary'!$B$2:$B$2047,AF$4)))</f>
        <v>0.37698950816111626</v>
      </c>
      <c r="AG19" s="60">
        <f>(AVERAGEIFS('city centre offline'!$I$2:$I$2047,'city centre offline'!$A$2:$A$2047,$A19,'city centre offline'!$B$2:$B$2047,AG$4)*AVERAGEIFS('all sales summary'!$I$2:$I$2047,'all sales summary'!$A$2:$A$2047,$A19,'all sales summary'!$B$2:$B$2047,AG$4))/((AVERAGEIFS('overall city offline'!$I$2:$I$2047,'overall city offline'!$A$2:$A$2047,$A19,'overall city offline'!$B$2:$B$2047,AG$4)*(1-AVERAGEIFS('all sales summary'!$I$2:$I$2047,'all sales summary'!$A$2:$A$2047,$A19,'all sales summary'!$B$2:$B$2047,AG$4)))+(AVERAGEIFS('city centre offline'!$I$2:$I$2047,'city centre offline'!$A$2:$A$2047,$A19,'city centre offline'!$B$2:$B$2047,AG$4)*AVERAGEIFS('all sales summary'!$I$2:$I$2047,'all sales summary'!$A$2:$A$2047,$A19,'all sales summary'!$B$2:$B$2047,AG$4)))</f>
        <v>0.38604209363216746</v>
      </c>
      <c r="AH19" s="60">
        <f>(AVERAGEIFS('city centre offline'!$I$2:$I$2047,'city centre offline'!$A$2:$A$2047,$A19,'city centre offline'!$B$2:$B$2047,AH$4)*AVERAGEIFS('all sales summary'!$I$2:$I$2047,'all sales summary'!$A$2:$A$2047,$A19,'all sales summary'!$B$2:$B$2047,AH$4))/((AVERAGEIFS('overall city offline'!$I$2:$I$2047,'overall city offline'!$A$2:$A$2047,$A19,'overall city offline'!$B$2:$B$2047,AH$4)*(1-AVERAGEIFS('all sales summary'!$I$2:$I$2047,'all sales summary'!$A$2:$A$2047,$A19,'all sales summary'!$B$2:$B$2047,AH$4)))+(AVERAGEIFS('city centre offline'!$I$2:$I$2047,'city centre offline'!$A$2:$A$2047,$A19,'city centre offline'!$B$2:$B$2047,AH$4)*AVERAGEIFS('all sales summary'!$I$2:$I$2047,'all sales summary'!$A$2:$A$2047,$A19,'all sales summary'!$B$2:$B$2047,AH$4)))</f>
        <v>0.38235039908087343</v>
      </c>
    </row>
    <row r="20" spans="1:34" x14ac:dyDescent="0.3">
      <c r="A20" t="s">
        <v>22</v>
      </c>
      <c r="B20" s="60">
        <f>(AVERAGEIFS('city centre offline'!I17:I2062,'city centre offline'!$A$2:$A$2047,$A20,'city centre offline'!$B$2:$B$2047,B$4)*AVERAGEIFS('all sales summary'!$I$2:$I$2047,'all sales summary'!$A$2:$A$2047,$A20,'all sales summary'!B17:B2062,B$4))/((AVERAGEIFS('overall city offline'!I17:I2062,'overall city offline'!$A$2:$A$2047,$A20,'overall city offline'!$B$2:$B$2047,B$4)*(1-AVERAGEIFS('all sales summary'!$I$2:$I$2047,'all sales summary'!$A$2:$A$2047,$A20,'all sales summary'!B17:B2062,B$4)))+(AVERAGEIFS('city centre offline'!I17:I2062,'city centre offline'!$A$2:$A$2047,$A20,'city centre offline'!$B$2:$B$2047,B$4)*AVERAGEIFS('all sales summary'!$I$2:$I$2047,'all sales summary'!$A$2:$A$2047,$A20,'all sales summary'!B17:B2062,B$4)))</f>
        <v>1.3480040123598465E-2</v>
      </c>
      <c r="C20" s="60">
        <f>(AVERAGEIFS('city centre offline'!$I$2:$I$2047,'city centre offline'!$A$2:$A$2047,$A20,'city centre offline'!$B$2:$B$2047,C$4)*AVERAGEIFS('all sales summary'!$I$2:$I$2047,'all sales summary'!$A$2:$A$2047,$A20,'all sales summary'!$B$2:$B$2047,C$4))/((AVERAGEIFS('overall city offline'!$I$2:$I$2047,'overall city offline'!$A$2:$A$2047,$A20,'overall city offline'!$B$2:$B$2047,C$4)*(1-AVERAGEIFS('all sales summary'!$I$2:$I$2047,'all sales summary'!$A$2:$A$2047,$A20,'all sales summary'!$B$2:$B$2047,C$4)))+(AVERAGEIFS('city centre offline'!$I$2:$I$2047,'city centre offline'!$A$2:$A$2047,$A20,'city centre offline'!$B$2:$B$2047,C$4)*AVERAGEIFS('all sales summary'!$I$2:$I$2047,'all sales summary'!$A$2:$A$2047,$A20,'all sales summary'!$B$2:$B$2047,C$4)))</f>
        <v>0.22540127403571567</v>
      </c>
      <c r="D20" s="60">
        <f>(AVERAGEIFS('city centre offline'!$I$2:$I$2047,'city centre offline'!$A$2:$A$2047,$A20,'city centre offline'!$B$2:$B$2047,D$4)*AVERAGEIFS('all sales summary'!$I$2:$I$2047,'all sales summary'!$A$2:$A$2047,$A20,'all sales summary'!$B$2:$B$2047,D$4))/((AVERAGEIFS('overall city offline'!$I$2:$I$2047,'overall city offline'!$A$2:$A$2047,$A20,'overall city offline'!$B$2:$B$2047,D$4)*(1-AVERAGEIFS('all sales summary'!$I$2:$I$2047,'all sales summary'!$A$2:$A$2047,$A20,'all sales summary'!$B$2:$B$2047,D$4)))+(AVERAGEIFS('city centre offline'!$I$2:$I$2047,'city centre offline'!$A$2:$A$2047,$A20,'city centre offline'!$B$2:$B$2047,D$4)*AVERAGEIFS('all sales summary'!$I$2:$I$2047,'all sales summary'!$A$2:$A$2047,$A20,'all sales summary'!$B$2:$B$2047,D$4)))</f>
        <v>0.22072267274247792</v>
      </c>
      <c r="E20" s="60">
        <f>(AVERAGEIFS('city centre offline'!$I$2:$I$2047,'city centre offline'!$A$2:$A$2047,$A20,'city centre offline'!$B$2:$B$2047,E$4)*AVERAGEIFS('all sales summary'!$I$2:$I$2047,'all sales summary'!$A$2:$A$2047,$A20,'all sales summary'!$B$2:$B$2047,E$4))/((AVERAGEIFS('overall city offline'!$I$2:$I$2047,'overall city offline'!$A$2:$A$2047,$A20,'overall city offline'!$B$2:$B$2047,E$4)*(1-AVERAGEIFS('all sales summary'!$I$2:$I$2047,'all sales summary'!$A$2:$A$2047,$A20,'all sales summary'!$B$2:$B$2047,E$4)))+(AVERAGEIFS('city centre offline'!$I$2:$I$2047,'city centre offline'!$A$2:$A$2047,$A20,'city centre offline'!$B$2:$B$2047,E$4)*AVERAGEIFS('all sales summary'!$I$2:$I$2047,'all sales summary'!$A$2:$A$2047,$A20,'all sales summary'!$B$2:$B$2047,E$4)))</f>
        <v>0.22429345469489062</v>
      </c>
      <c r="F20" s="60">
        <f>(AVERAGEIFS('city centre offline'!$I$2:$I$2047,'city centre offline'!$A$2:$A$2047,$A20,'city centre offline'!$B$2:$B$2047,F$4)*AVERAGEIFS('all sales summary'!$I$2:$I$2047,'all sales summary'!$A$2:$A$2047,$A20,'all sales summary'!$B$2:$B$2047,F$4))/((AVERAGEIFS('overall city offline'!$I$2:$I$2047,'overall city offline'!$A$2:$A$2047,$A20,'overall city offline'!$B$2:$B$2047,F$4)*(1-AVERAGEIFS('all sales summary'!$I$2:$I$2047,'all sales summary'!$A$2:$A$2047,$A20,'all sales summary'!$B$2:$B$2047,F$4)))+(AVERAGEIFS('city centre offline'!$I$2:$I$2047,'city centre offline'!$A$2:$A$2047,$A20,'city centre offline'!$B$2:$B$2047,F$4)*AVERAGEIFS('all sales summary'!$I$2:$I$2047,'all sales summary'!$A$2:$A$2047,$A20,'all sales summary'!$B$2:$B$2047,F$4)))</f>
        <v>0.22470367010597711</v>
      </c>
      <c r="G20" s="60">
        <f>(AVERAGEIFS('city centre offline'!$I$2:$I$2047,'city centre offline'!$A$2:$A$2047,$A20,'city centre offline'!$B$2:$B$2047,G$4)*AVERAGEIFS('all sales summary'!$I$2:$I$2047,'all sales summary'!$A$2:$A$2047,$A20,'all sales summary'!$B$2:$B$2047,G$4))/((AVERAGEIFS('overall city offline'!$I$2:$I$2047,'overall city offline'!$A$2:$A$2047,$A20,'overall city offline'!$B$2:$B$2047,G$4)*(1-AVERAGEIFS('all sales summary'!$I$2:$I$2047,'all sales summary'!$A$2:$A$2047,$A20,'all sales summary'!$B$2:$B$2047,G$4)))+(AVERAGEIFS('city centre offline'!$I$2:$I$2047,'city centre offline'!$A$2:$A$2047,$A20,'city centre offline'!$B$2:$B$2047,G$4)*AVERAGEIFS('all sales summary'!$I$2:$I$2047,'all sales summary'!$A$2:$A$2047,$A20,'all sales summary'!$B$2:$B$2047,G$4)))</f>
        <v>0.22454345103724135</v>
      </c>
      <c r="H20" s="60">
        <f>(AVERAGEIFS('city centre offline'!$I$2:$I$2047,'city centre offline'!$A$2:$A$2047,$A20,'city centre offline'!$B$2:$B$2047,H$4)*AVERAGEIFS('all sales summary'!$I$2:$I$2047,'all sales summary'!$A$2:$A$2047,$A20,'all sales summary'!$B$2:$B$2047,H$4))/((AVERAGEIFS('overall city offline'!$I$2:$I$2047,'overall city offline'!$A$2:$A$2047,$A20,'overall city offline'!$B$2:$B$2047,H$4)*(1-AVERAGEIFS('all sales summary'!$I$2:$I$2047,'all sales summary'!$A$2:$A$2047,$A20,'all sales summary'!$B$2:$B$2047,H$4)))+(AVERAGEIFS('city centre offline'!$I$2:$I$2047,'city centre offline'!$A$2:$A$2047,$A20,'city centre offline'!$B$2:$B$2047,H$4)*AVERAGEIFS('all sales summary'!$I$2:$I$2047,'all sales summary'!$A$2:$A$2047,$A20,'all sales summary'!$B$2:$B$2047,H$4)))</f>
        <v>0.22490570521237288</v>
      </c>
      <c r="I20" s="60">
        <f>(AVERAGEIFS('city centre offline'!$I$2:$I$2047,'city centre offline'!$A$2:$A$2047,$A20,'city centre offline'!$B$2:$B$2047,I$4)*AVERAGEIFS('all sales summary'!$I$2:$I$2047,'all sales summary'!$A$2:$A$2047,$A20,'all sales summary'!$B$2:$B$2047,I$4))/((AVERAGEIFS('overall city offline'!$I$2:$I$2047,'overall city offline'!$A$2:$A$2047,$A20,'overall city offline'!$B$2:$B$2047,I$4)*(1-AVERAGEIFS('all sales summary'!$I$2:$I$2047,'all sales summary'!$A$2:$A$2047,$A20,'all sales summary'!$B$2:$B$2047,I$4)))+(AVERAGEIFS('city centre offline'!$I$2:$I$2047,'city centre offline'!$A$2:$A$2047,$A20,'city centre offline'!$B$2:$B$2047,I$4)*AVERAGEIFS('all sales summary'!$I$2:$I$2047,'all sales summary'!$A$2:$A$2047,$A20,'all sales summary'!$B$2:$B$2047,I$4)))</f>
        <v>0.22623419026165745</v>
      </c>
      <c r="J20" s="60">
        <f>(AVERAGEIFS('city centre offline'!$I$2:$I$2047,'city centre offline'!$A$2:$A$2047,$A20,'city centre offline'!$B$2:$B$2047,J$4)*AVERAGEIFS('all sales summary'!$I$2:$I$2047,'all sales summary'!$A$2:$A$2047,$A20,'all sales summary'!$B$2:$B$2047,J$4))/((AVERAGEIFS('overall city offline'!$I$2:$I$2047,'overall city offline'!$A$2:$A$2047,$A20,'overall city offline'!$B$2:$B$2047,J$4)*(1-AVERAGEIFS('all sales summary'!$I$2:$I$2047,'all sales summary'!$A$2:$A$2047,$A20,'all sales summary'!$B$2:$B$2047,J$4)))+(AVERAGEIFS('city centre offline'!$I$2:$I$2047,'city centre offline'!$A$2:$A$2047,$A20,'city centre offline'!$B$2:$B$2047,J$4)*AVERAGEIFS('all sales summary'!$I$2:$I$2047,'all sales summary'!$A$2:$A$2047,$A20,'all sales summary'!$B$2:$B$2047,J$4)))</f>
        <v>0.2193608542504458</v>
      </c>
      <c r="K20" s="60">
        <f>(AVERAGEIFS('city centre offline'!$I$2:$I$2047,'city centre offline'!$A$2:$A$2047,$A20,'city centre offline'!$B$2:$B$2047,K$4)*AVERAGEIFS('all sales summary'!$I$2:$I$2047,'all sales summary'!$A$2:$A$2047,$A20,'all sales summary'!$B$2:$B$2047,K$4))/((AVERAGEIFS('overall city offline'!$I$2:$I$2047,'overall city offline'!$A$2:$A$2047,$A20,'overall city offline'!$B$2:$B$2047,K$4)*(1-AVERAGEIFS('all sales summary'!$I$2:$I$2047,'all sales summary'!$A$2:$A$2047,$A20,'all sales summary'!$B$2:$B$2047,K$4)))+(AVERAGEIFS('city centre offline'!$I$2:$I$2047,'city centre offline'!$A$2:$A$2047,$A20,'city centre offline'!$B$2:$B$2047,K$4)*AVERAGEIFS('all sales summary'!$I$2:$I$2047,'all sales summary'!$A$2:$A$2047,$A20,'all sales summary'!$B$2:$B$2047,K$4)))</f>
        <v>0.22005236947383935</v>
      </c>
      <c r="L20" s="60">
        <f>(AVERAGEIFS('city centre offline'!$I$2:$I$2047,'city centre offline'!$A$2:$A$2047,$A20,'city centre offline'!$B$2:$B$2047,L$4)*AVERAGEIFS('all sales summary'!$I$2:$I$2047,'all sales summary'!$A$2:$A$2047,$A20,'all sales summary'!$B$2:$B$2047,L$4))/((AVERAGEIFS('overall city offline'!$I$2:$I$2047,'overall city offline'!$A$2:$A$2047,$A20,'overall city offline'!$B$2:$B$2047,L$4)*(1-AVERAGEIFS('all sales summary'!$I$2:$I$2047,'all sales summary'!$A$2:$A$2047,$A20,'all sales summary'!$B$2:$B$2047,L$4)))+(AVERAGEIFS('city centre offline'!$I$2:$I$2047,'city centre offline'!$A$2:$A$2047,$A20,'city centre offline'!$B$2:$B$2047,L$4)*AVERAGEIFS('all sales summary'!$I$2:$I$2047,'all sales summary'!$A$2:$A$2047,$A20,'all sales summary'!$B$2:$B$2047,L$4)))</f>
        <v>0.22490527888007453</v>
      </c>
      <c r="M20" s="60">
        <f>(AVERAGEIFS('city centre offline'!$I$2:$I$2047,'city centre offline'!$A$2:$A$2047,$A20,'city centre offline'!$B$2:$B$2047,M$4)*AVERAGEIFS('all sales summary'!$I$2:$I$2047,'all sales summary'!$A$2:$A$2047,$A20,'all sales summary'!$B$2:$B$2047,M$4))/((AVERAGEIFS('overall city offline'!$I$2:$I$2047,'overall city offline'!$A$2:$A$2047,$A20,'overall city offline'!$B$2:$B$2047,M$4)*(1-AVERAGEIFS('all sales summary'!$I$2:$I$2047,'all sales summary'!$A$2:$A$2047,$A20,'all sales summary'!$B$2:$B$2047,M$4)))+(AVERAGEIFS('city centre offline'!$I$2:$I$2047,'city centre offline'!$A$2:$A$2047,$A20,'city centre offline'!$B$2:$B$2047,M$4)*AVERAGEIFS('all sales summary'!$I$2:$I$2047,'all sales summary'!$A$2:$A$2047,$A20,'all sales summary'!$B$2:$B$2047,M$4)))</f>
        <v>0.22293017624154465</v>
      </c>
      <c r="N20" s="60">
        <f>(AVERAGEIFS('city centre offline'!$I$2:$I$2047,'city centre offline'!$A$2:$A$2047,$A20,'city centre offline'!$B$2:$B$2047,N$4)*AVERAGEIFS('all sales summary'!$I$2:$I$2047,'all sales summary'!$A$2:$A$2047,$A20,'all sales summary'!$B$2:$B$2047,N$4))/((AVERAGEIFS('overall city offline'!$I$2:$I$2047,'overall city offline'!$A$2:$A$2047,$A20,'overall city offline'!$B$2:$B$2047,N$4)*(1-AVERAGEIFS('all sales summary'!$I$2:$I$2047,'all sales summary'!$A$2:$A$2047,$A20,'all sales summary'!$B$2:$B$2047,N$4)))+(AVERAGEIFS('city centre offline'!$I$2:$I$2047,'city centre offline'!$A$2:$A$2047,$A20,'city centre offline'!$B$2:$B$2047,N$4)*AVERAGEIFS('all sales summary'!$I$2:$I$2047,'all sales summary'!$A$2:$A$2047,$A20,'all sales summary'!$B$2:$B$2047,N$4)))</f>
        <v>0.20609461765430082</v>
      </c>
      <c r="O20" s="60">
        <f>(AVERAGEIFS('city centre offline'!$I$2:$I$2047,'city centre offline'!$A$2:$A$2047,$A20,'city centre offline'!$B$2:$B$2047,O$4)*AVERAGEIFS('all sales summary'!$I$2:$I$2047,'all sales summary'!$A$2:$A$2047,$A20,'all sales summary'!$B$2:$B$2047,O$4))/((AVERAGEIFS('overall city offline'!$I$2:$I$2047,'overall city offline'!$A$2:$A$2047,$A20,'overall city offline'!$B$2:$B$2047,O$4)*(1-AVERAGEIFS('all sales summary'!$I$2:$I$2047,'all sales summary'!$A$2:$A$2047,$A20,'all sales summary'!$B$2:$B$2047,O$4)))+(AVERAGEIFS('city centre offline'!$I$2:$I$2047,'city centre offline'!$A$2:$A$2047,$A20,'city centre offline'!$B$2:$B$2047,O$4)*AVERAGEIFS('all sales summary'!$I$2:$I$2047,'all sales summary'!$A$2:$A$2047,$A20,'all sales summary'!$B$2:$B$2047,O$4)))</f>
        <v>0.20138554006803344</v>
      </c>
      <c r="P20" s="60">
        <f>(AVERAGEIFS('city centre offline'!$I$2:$I$2047,'city centre offline'!$A$2:$A$2047,$A20,'city centre offline'!$B$2:$B$2047,P$4)*AVERAGEIFS('all sales summary'!$I$2:$I$2047,'all sales summary'!$A$2:$A$2047,$A20,'all sales summary'!$B$2:$B$2047,P$4))/((AVERAGEIFS('overall city offline'!$I$2:$I$2047,'overall city offline'!$A$2:$A$2047,$A20,'overall city offline'!$B$2:$B$2047,P$4)*(1-AVERAGEIFS('all sales summary'!$I$2:$I$2047,'all sales summary'!$A$2:$A$2047,$A20,'all sales summary'!$B$2:$B$2047,P$4)))+(AVERAGEIFS('city centre offline'!$I$2:$I$2047,'city centre offline'!$A$2:$A$2047,$A20,'city centre offline'!$B$2:$B$2047,P$4)*AVERAGEIFS('all sales summary'!$I$2:$I$2047,'all sales summary'!$A$2:$A$2047,$A20,'all sales summary'!$B$2:$B$2047,P$4)))</f>
        <v>0.17773750895134585</v>
      </c>
      <c r="Q20" s="60">
        <f>(AVERAGEIFS('city centre offline'!$I$2:$I$2047,'city centre offline'!$A$2:$A$2047,$A20,'city centre offline'!$B$2:$B$2047,Q$4)*AVERAGEIFS('all sales summary'!$I$2:$I$2047,'all sales summary'!$A$2:$A$2047,$A20,'all sales summary'!$B$2:$B$2047,Q$4))/((AVERAGEIFS('overall city offline'!$I$2:$I$2047,'overall city offline'!$A$2:$A$2047,$A20,'overall city offline'!$B$2:$B$2047,Q$4)*(1-AVERAGEIFS('all sales summary'!$I$2:$I$2047,'all sales summary'!$A$2:$A$2047,$A20,'all sales summary'!$B$2:$B$2047,Q$4)))+(AVERAGEIFS('city centre offline'!$I$2:$I$2047,'city centre offline'!$A$2:$A$2047,$A20,'city centre offline'!$B$2:$B$2047,Q$4)*AVERAGEIFS('all sales summary'!$I$2:$I$2047,'all sales summary'!$A$2:$A$2047,$A20,'all sales summary'!$B$2:$B$2047,Q$4)))</f>
        <v>7.2519262128730201E-3</v>
      </c>
      <c r="R20" s="60">
        <f>(AVERAGEIFS('city centre offline'!$I$2:$I$2047,'city centre offline'!$A$2:$A$2047,$A20,'city centre offline'!$B$2:$B$2047,R$4)*AVERAGEIFS('all sales summary'!$I$2:$I$2047,'all sales summary'!$A$2:$A$2047,$A20,'all sales summary'!$B$2:$B$2047,R$4))/((AVERAGEIFS('overall city offline'!$I$2:$I$2047,'overall city offline'!$A$2:$A$2047,$A20,'overall city offline'!$B$2:$B$2047,R$4)*(1-AVERAGEIFS('all sales summary'!$I$2:$I$2047,'all sales summary'!$A$2:$A$2047,$A20,'all sales summary'!$B$2:$B$2047,R$4)))+(AVERAGEIFS('city centre offline'!$I$2:$I$2047,'city centre offline'!$A$2:$A$2047,$A20,'city centre offline'!$B$2:$B$2047,R$4)*AVERAGEIFS('all sales summary'!$I$2:$I$2047,'all sales summary'!$A$2:$A$2047,$A20,'all sales summary'!$B$2:$B$2047,R$4)))</f>
        <v>1.5288075654968848E-2</v>
      </c>
      <c r="S20" s="60">
        <f>(AVERAGEIFS('city centre offline'!$I$2:$I$2047,'city centre offline'!$A$2:$A$2047,$A20,'city centre offline'!$B$2:$B$2047,S$4)*AVERAGEIFS('all sales summary'!$I$2:$I$2047,'all sales summary'!$A$2:$A$2047,$A20,'all sales summary'!$B$2:$B$2047,S$4))/((AVERAGEIFS('overall city offline'!$I$2:$I$2047,'overall city offline'!$A$2:$A$2047,$A20,'overall city offline'!$B$2:$B$2047,S$4)*(1-AVERAGEIFS('all sales summary'!$I$2:$I$2047,'all sales summary'!$A$2:$A$2047,$A20,'all sales summary'!$B$2:$B$2047,S$4)))+(AVERAGEIFS('city centre offline'!$I$2:$I$2047,'city centre offline'!$A$2:$A$2047,$A20,'city centre offline'!$B$2:$B$2047,S$4)*AVERAGEIFS('all sales summary'!$I$2:$I$2047,'all sales summary'!$A$2:$A$2047,$A20,'all sales summary'!$B$2:$B$2047,S$4)))</f>
        <v>0.22091673693385688</v>
      </c>
      <c r="T20" s="60">
        <f>(AVERAGEIFS('city centre offline'!$I$2:$I$2047,'city centre offline'!$A$2:$A$2047,$A20,'city centre offline'!$B$2:$B$2047,T$4)*AVERAGEIFS('all sales summary'!$I$2:$I$2047,'all sales summary'!$A$2:$A$2047,$A20,'all sales summary'!$B$2:$B$2047,T$4))/((AVERAGEIFS('overall city offline'!$I$2:$I$2047,'overall city offline'!$A$2:$A$2047,$A20,'overall city offline'!$B$2:$B$2047,T$4)*(1-AVERAGEIFS('all sales summary'!$I$2:$I$2047,'all sales summary'!$A$2:$A$2047,$A20,'all sales summary'!$B$2:$B$2047,T$4)))+(AVERAGEIFS('city centre offline'!$I$2:$I$2047,'city centre offline'!$A$2:$A$2047,$A20,'city centre offline'!$B$2:$B$2047,T$4)*AVERAGEIFS('all sales summary'!$I$2:$I$2047,'all sales summary'!$A$2:$A$2047,$A20,'all sales summary'!$B$2:$B$2047,T$4)))</f>
        <v>0.25466330112328567</v>
      </c>
      <c r="U20" s="60">
        <f>(AVERAGEIFS('city centre offline'!$I$2:$I$2047,'city centre offline'!$A$2:$A$2047,$A20,'city centre offline'!$B$2:$B$2047,U$4)*AVERAGEIFS('all sales summary'!$I$2:$I$2047,'all sales summary'!$A$2:$A$2047,$A20,'all sales summary'!$B$2:$B$2047,U$4))/((AVERAGEIFS('overall city offline'!$I$2:$I$2047,'overall city offline'!$A$2:$A$2047,$A20,'overall city offline'!$B$2:$B$2047,U$4)*(1-AVERAGEIFS('all sales summary'!$I$2:$I$2047,'all sales summary'!$A$2:$A$2047,$A20,'all sales summary'!$B$2:$B$2047,U$4)))+(AVERAGEIFS('city centre offline'!$I$2:$I$2047,'city centre offline'!$A$2:$A$2047,$A20,'city centre offline'!$B$2:$B$2047,U$4)*AVERAGEIFS('all sales summary'!$I$2:$I$2047,'all sales summary'!$A$2:$A$2047,$A20,'all sales summary'!$B$2:$B$2047,U$4)))</f>
        <v>0.24402952431889816</v>
      </c>
      <c r="V20" s="60">
        <f>(AVERAGEIFS('city centre offline'!$I$2:$I$2047,'city centre offline'!$A$2:$A$2047,$A20,'city centre offline'!$B$2:$B$2047,V$4)*AVERAGEIFS('all sales summary'!$I$2:$I$2047,'all sales summary'!$A$2:$A$2047,$A20,'all sales summary'!$B$2:$B$2047,V$4))/((AVERAGEIFS('overall city offline'!$I$2:$I$2047,'overall city offline'!$A$2:$A$2047,$A20,'overall city offline'!$B$2:$B$2047,V$4)*(1-AVERAGEIFS('all sales summary'!$I$2:$I$2047,'all sales summary'!$A$2:$A$2047,$A20,'all sales summary'!$B$2:$B$2047,V$4)))+(AVERAGEIFS('city centre offline'!$I$2:$I$2047,'city centre offline'!$A$2:$A$2047,$A20,'city centre offline'!$B$2:$B$2047,V$4)*AVERAGEIFS('all sales summary'!$I$2:$I$2047,'all sales summary'!$A$2:$A$2047,$A20,'all sales summary'!$B$2:$B$2047,V$4)))</f>
        <v>0.23096856272902574</v>
      </c>
      <c r="W20" s="60">
        <f>(AVERAGEIFS('city centre offline'!$I$2:$I$2047,'city centre offline'!$A$2:$A$2047,$A20,'city centre offline'!$B$2:$B$2047,W$4)*AVERAGEIFS('all sales summary'!$I$2:$I$2047,'all sales summary'!$A$2:$A$2047,$A20,'all sales summary'!$B$2:$B$2047,W$4))/((AVERAGEIFS('overall city offline'!$I$2:$I$2047,'overall city offline'!$A$2:$A$2047,$A20,'overall city offline'!$B$2:$B$2047,W$4)*(1-AVERAGEIFS('all sales summary'!$I$2:$I$2047,'all sales summary'!$A$2:$A$2047,$A20,'all sales summary'!$B$2:$B$2047,W$4)))+(AVERAGEIFS('city centre offline'!$I$2:$I$2047,'city centre offline'!$A$2:$A$2047,$A20,'city centre offline'!$B$2:$B$2047,W$4)*AVERAGEIFS('all sales summary'!$I$2:$I$2047,'all sales summary'!$A$2:$A$2047,$A20,'all sales summary'!$B$2:$B$2047,W$4)))</f>
        <v>0.22795605193043966</v>
      </c>
      <c r="X20" s="60">
        <f>(AVERAGEIFS('city centre offline'!$I$2:$I$2047,'city centre offline'!$A$2:$A$2047,$A20,'city centre offline'!$B$2:$B$2047,X$4)*AVERAGEIFS('all sales summary'!$I$2:$I$2047,'all sales summary'!$A$2:$A$2047,$A20,'all sales summary'!$B$2:$B$2047,X$4))/((AVERAGEIFS('overall city offline'!$I$2:$I$2047,'overall city offline'!$A$2:$A$2047,$A20,'overall city offline'!$B$2:$B$2047,X$4)*(1-AVERAGEIFS('all sales summary'!$I$2:$I$2047,'all sales summary'!$A$2:$A$2047,$A20,'all sales summary'!$B$2:$B$2047,X$4)))+(AVERAGEIFS('city centre offline'!$I$2:$I$2047,'city centre offline'!$A$2:$A$2047,$A20,'city centre offline'!$B$2:$B$2047,X$4)*AVERAGEIFS('all sales summary'!$I$2:$I$2047,'all sales summary'!$A$2:$A$2047,$A20,'all sales summary'!$B$2:$B$2047,X$4)))</f>
        <v>0.15265383979490366</v>
      </c>
      <c r="Y20" s="60">
        <f>(AVERAGEIFS('city centre offline'!$I$2:$I$2047,'city centre offline'!$A$2:$A$2047,$A20,'city centre offline'!$B$2:$B$2047,Y$4)*AVERAGEIFS('all sales summary'!$I$2:$I$2047,'all sales summary'!$A$2:$A$2047,$A20,'all sales summary'!$B$2:$B$2047,Y$4))/((AVERAGEIFS('overall city offline'!$I$2:$I$2047,'overall city offline'!$A$2:$A$2047,$A20,'overall city offline'!$B$2:$B$2047,Y$4)*(1-AVERAGEIFS('all sales summary'!$I$2:$I$2047,'all sales summary'!$A$2:$A$2047,$A20,'all sales summary'!$B$2:$B$2047,Y$4)))+(AVERAGEIFS('city centre offline'!$I$2:$I$2047,'city centre offline'!$A$2:$A$2047,$A20,'city centre offline'!$B$2:$B$2047,Y$4)*AVERAGEIFS('all sales summary'!$I$2:$I$2047,'all sales summary'!$A$2:$A$2047,$A20,'all sales summary'!$B$2:$B$2047,Y$4)))</f>
        <v>0.21212147070387014</v>
      </c>
      <c r="Z20" s="60">
        <f>(AVERAGEIFS('city centre offline'!$I$2:$I$2047,'city centre offline'!$A$2:$A$2047,$A20,'city centre offline'!$B$2:$B$2047,Z$4)*AVERAGEIFS('all sales summary'!$I$2:$I$2047,'all sales summary'!$A$2:$A$2047,$A20,'all sales summary'!$B$2:$B$2047,Z$4))/((AVERAGEIFS('overall city offline'!$I$2:$I$2047,'overall city offline'!$A$2:$A$2047,$A20,'overall city offline'!$B$2:$B$2047,Z$4)*(1-AVERAGEIFS('all sales summary'!$I$2:$I$2047,'all sales summary'!$A$2:$A$2047,$A20,'all sales summary'!$B$2:$B$2047,Z$4)))+(AVERAGEIFS('city centre offline'!$I$2:$I$2047,'city centre offline'!$A$2:$A$2047,$A20,'city centre offline'!$B$2:$B$2047,Z$4)*AVERAGEIFS('all sales summary'!$I$2:$I$2047,'all sales summary'!$A$2:$A$2047,$A20,'all sales summary'!$B$2:$B$2047,Z$4)))</f>
        <v>7.0429285983517201E-3</v>
      </c>
      <c r="AA20" s="60">
        <f>(AVERAGEIFS('city centre offline'!$I$2:$I$2047,'city centre offline'!$A$2:$A$2047,$A20,'city centre offline'!$B$2:$B$2047,AA$4)*AVERAGEIFS('all sales summary'!$I$2:$I$2047,'all sales summary'!$A$2:$A$2047,$A20,'all sales summary'!$B$2:$B$2047,AA$4))/((AVERAGEIFS('overall city offline'!$I$2:$I$2047,'overall city offline'!$A$2:$A$2047,$A20,'overall city offline'!$B$2:$B$2047,AA$4)*(1-AVERAGEIFS('all sales summary'!$I$2:$I$2047,'all sales summary'!$A$2:$A$2047,$A20,'all sales summary'!$B$2:$B$2047,AA$4)))+(AVERAGEIFS('city centre offline'!$I$2:$I$2047,'city centre offline'!$A$2:$A$2047,$A20,'city centre offline'!$B$2:$B$2047,AA$4)*AVERAGEIFS('all sales summary'!$I$2:$I$2047,'all sales summary'!$A$2:$A$2047,$A20,'all sales summary'!$B$2:$B$2047,AA$4)))</f>
        <v>2.8223726488922165E-3</v>
      </c>
      <c r="AB20" s="60">
        <f>(AVERAGEIFS('city centre offline'!$I$2:$I$2047,'city centre offline'!$A$2:$A$2047,$A20,'city centre offline'!$B$2:$B$2047,AB$4)*AVERAGEIFS('all sales summary'!$I$2:$I$2047,'all sales summary'!$A$2:$A$2047,$A20,'all sales summary'!$B$2:$B$2047,AB$4))/((AVERAGEIFS('overall city offline'!$I$2:$I$2047,'overall city offline'!$A$2:$A$2047,$A20,'overall city offline'!$B$2:$B$2047,AB$4)*(1-AVERAGEIFS('all sales summary'!$I$2:$I$2047,'all sales summary'!$A$2:$A$2047,$A20,'all sales summary'!$B$2:$B$2047,AB$4)))+(AVERAGEIFS('city centre offline'!$I$2:$I$2047,'city centre offline'!$A$2:$A$2047,$A20,'city centre offline'!$B$2:$B$2047,AB$4)*AVERAGEIFS('all sales summary'!$I$2:$I$2047,'all sales summary'!$A$2:$A$2047,$A20,'all sales summary'!$B$2:$B$2047,AB$4)))</f>
        <v>3.6975502004030591E-3</v>
      </c>
      <c r="AC20" s="60">
        <f>(AVERAGEIFS('city centre offline'!$I$2:$I$2047,'city centre offline'!$A$2:$A$2047,$A20,'city centre offline'!$B$2:$B$2047,AC$4)*AVERAGEIFS('all sales summary'!$I$2:$I$2047,'all sales summary'!$A$2:$A$2047,$A20,'all sales summary'!$B$2:$B$2047,AC$4))/((AVERAGEIFS('overall city offline'!$I$2:$I$2047,'overall city offline'!$A$2:$A$2047,$A20,'overall city offline'!$B$2:$B$2047,AC$4)*(1-AVERAGEIFS('all sales summary'!$I$2:$I$2047,'all sales summary'!$A$2:$A$2047,$A20,'all sales summary'!$B$2:$B$2047,AC$4)))+(AVERAGEIFS('city centre offline'!$I$2:$I$2047,'city centre offline'!$A$2:$A$2047,$A20,'city centre offline'!$B$2:$B$2047,AC$4)*AVERAGEIFS('all sales summary'!$I$2:$I$2047,'all sales summary'!$A$2:$A$2047,$A20,'all sales summary'!$B$2:$B$2047,AC$4)))</f>
        <v>0.24468658739869376</v>
      </c>
      <c r="AD20" s="60">
        <f>(AVERAGEIFS('city centre offline'!$I$2:$I$2047,'city centre offline'!$A$2:$A$2047,$A20,'city centre offline'!$B$2:$B$2047,AD$4)*AVERAGEIFS('all sales summary'!$I$2:$I$2047,'all sales summary'!$A$2:$A$2047,$A20,'all sales summary'!$B$2:$B$2047,AD$4))/((AVERAGEIFS('overall city offline'!$I$2:$I$2047,'overall city offline'!$A$2:$A$2047,$A20,'overall city offline'!$B$2:$B$2047,AD$4)*(1-AVERAGEIFS('all sales summary'!$I$2:$I$2047,'all sales summary'!$A$2:$A$2047,$A20,'all sales summary'!$B$2:$B$2047,AD$4)))+(AVERAGEIFS('city centre offline'!$I$2:$I$2047,'city centre offline'!$A$2:$A$2047,$A20,'city centre offline'!$B$2:$B$2047,AD$4)*AVERAGEIFS('all sales summary'!$I$2:$I$2047,'all sales summary'!$A$2:$A$2047,$A20,'all sales summary'!$B$2:$B$2047,AD$4)))</f>
        <v>0.22950567870565655</v>
      </c>
      <c r="AE20" s="60">
        <f>(AVERAGEIFS('city centre offline'!$I$2:$I$2047,'city centre offline'!$A$2:$A$2047,$A20,'city centre offline'!$B$2:$B$2047,AE$4)*AVERAGEIFS('all sales summary'!$I$2:$I$2047,'all sales summary'!$A$2:$A$2047,$A20,'all sales summary'!$B$2:$B$2047,AE$4))/((AVERAGEIFS('overall city offline'!$I$2:$I$2047,'overall city offline'!$A$2:$A$2047,$A20,'overall city offline'!$B$2:$B$2047,AE$4)*(1-AVERAGEIFS('all sales summary'!$I$2:$I$2047,'all sales summary'!$A$2:$A$2047,$A20,'all sales summary'!$B$2:$B$2047,AE$4)))+(AVERAGEIFS('city centre offline'!$I$2:$I$2047,'city centre offline'!$A$2:$A$2047,$A20,'city centre offline'!$B$2:$B$2047,AE$4)*AVERAGEIFS('all sales summary'!$I$2:$I$2047,'all sales summary'!$A$2:$A$2047,$A20,'all sales summary'!$B$2:$B$2047,AE$4)))</f>
        <v>0.22104791604536078</v>
      </c>
      <c r="AF20" s="60">
        <f>(AVERAGEIFS('city centre offline'!$I$2:$I$2047,'city centre offline'!$A$2:$A$2047,$A20,'city centre offline'!$B$2:$B$2047,AF$4)*AVERAGEIFS('all sales summary'!$I$2:$I$2047,'all sales summary'!$A$2:$A$2047,$A20,'all sales summary'!$B$2:$B$2047,AF$4))/((AVERAGEIFS('overall city offline'!$I$2:$I$2047,'overall city offline'!$A$2:$A$2047,$A20,'overall city offline'!$B$2:$B$2047,AF$4)*(1-AVERAGEIFS('all sales summary'!$I$2:$I$2047,'all sales summary'!$A$2:$A$2047,$A20,'all sales summary'!$B$2:$B$2047,AF$4)))+(AVERAGEIFS('city centre offline'!$I$2:$I$2047,'city centre offline'!$A$2:$A$2047,$A20,'city centre offline'!$B$2:$B$2047,AF$4)*AVERAGEIFS('all sales summary'!$I$2:$I$2047,'all sales summary'!$A$2:$A$2047,$A20,'all sales summary'!$B$2:$B$2047,AF$4)))</f>
        <v>0.22000259187987087</v>
      </c>
      <c r="AG20" s="60">
        <f>(AVERAGEIFS('city centre offline'!$I$2:$I$2047,'city centre offline'!$A$2:$A$2047,$A20,'city centre offline'!$B$2:$B$2047,AG$4)*AVERAGEIFS('all sales summary'!$I$2:$I$2047,'all sales summary'!$A$2:$A$2047,$A20,'all sales summary'!$B$2:$B$2047,AG$4))/((AVERAGEIFS('overall city offline'!$I$2:$I$2047,'overall city offline'!$A$2:$A$2047,$A20,'overall city offline'!$B$2:$B$2047,AG$4)*(1-AVERAGEIFS('all sales summary'!$I$2:$I$2047,'all sales summary'!$A$2:$A$2047,$A20,'all sales summary'!$B$2:$B$2047,AG$4)))+(AVERAGEIFS('city centre offline'!$I$2:$I$2047,'city centre offline'!$A$2:$A$2047,$A20,'city centre offline'!$B$2:$B$2047,AG$4)*AVERAGEIFS('all sales summary'!$I$2:$I$2047,'all sales summary'!$A$2:$A$2047,$A20,'all sales summary'!$B$2:$B$2047,AG$4)))</f>
        <v>0.22926643986484638</v>
      </c>
      <c r="AH20" s="60">
        <f>(AVERAGEIFS('city centre offline'!$I$2:$I$2047,'city centre offline'!$A$2:$A$2047,$A20,'city centre offline'!$B$2:$B$2047,AH$4)*AVERAGEIFS('all sales summary'!$I$2:$I$2047,'all sales summary'!$A$2:$A$2047,$A20,'all sales summary'!$B$2:$B$2047,AH$4))/((AVERAGEIFS('overall city offline'!$I$2:$I$2047,'overall city offline'!$A$2:$A$2047,$A20,'overall city offline'!$B$2:$B$2047,AH$4)*(1-AVERAGEIFS('all sales summary'!$I$2:$I$2047,'all sales summary'!$A$2:$A$2047,$A20,'all sales summary'!$B$2:$B$2047,AH$4)))+(AVERAGEIFS('city centre offline'!$I$2:$I$2047,'city centre offline'!$A$2:$A$2047,$A20,'city centre offline'!$B$2:$B$2047,AH$4)*AVERAGEIFS('all sales summary'!$I$2:$I$2047,'all sales summary'!$A$2:$A$2047,$A20,'all sales summary'!$B$2:$B$2047,AH$4)))</f>
        <v>0.22355536017850955</v>
      </c>
    </row>
    <row r="21" spans="1:34" x14ac:dyDescent="0.3">
      <c r="A21" t="s">
        <v>23</v>
      </c>
      <c r="B21" s="60">
        <f>(AVERAGEIFS('city centre offline'!I18:I2063,'city centre offline'!$A$2:$A$2047,$A21,'city centre offline'!$B$2:$B$2047,B$4)*AVERAGEIFS('all sales summary'!$I$2:$I$2047,'all sales summary'!$A$2:$A$2047,$A21,'all sales summary'!B18:B2063,B$4))/((AVERAGEIFS('overall city offline'!I18:I2063,'overall city offline'!$A$2:$A$2047,$A21,'overall city offline'!$B$2:$B$2047,B$4)*(1-AVERAGEIFS('all sales summary'!$I$2:$I$2047,'all sales summary'!$A$2:$A$2047,$A21,'all sales summary'!B18:B2063,B$4)))+(AVERAGEIFS('city centre offline'!I18:I2063,'city centre offline'!$A$2:$A$2047,$A21,'city centre offline'!$B$2:$B$2047,B$4)*AVERAGEIFS('all sales summary'!$I$2:$I$2047,'all sales summary'!$A$2:$A$2047,$A21,'all sales summary'!B18:B2063,B$4)))</f>
        <v>0.22617116905205395</v>
      </c>
      <c r="C21" s="60">
        <f>(AVERAGEIFS('city centre offline'!$I$2:$I$2047,'city centre offline'!$A$2:$A$2047,$A21,'city centre offline'!$B$2:$B$2047,C$4)*AVERAGEIFS('all sales summary'!$I$2:$I$2047,'all sales summary'!$A$2:$A$2047,$A21,'all sales summary'!$B$2:$B$2047,C$4))/((AVERAGEIFS('overall city offline'!$I$2:$I$2047,'overall city offline'!$A$2:$A$2047,$A21,'overall city offline'!$B$2:$B$2047,C$4)*(1-AVERAGEIFS('all sales summary'!$I$2:$I$2047,'all sales summary'!$A$2:$A$2047,$A21,'all sales summary'!$B$2:$B$2047,C$4)))+(AVERAGEIFS('city centre offline'!$I$2:$I$2047,'city centre offline'!$A$2:$A$2047,$A21,'city centre offline'!$B$2:$B$2047,C$4)*AVERAGEIFS('all sales summary'!$I$2:$I$2047,'all sales summary'!$A$2:$A$2047,$A21,'all sales summary'!$B$2:$B$2047,C$4)))</f>
        <v>0.33684568241342006</v>
      </c>
      <c r="D21" s="60">
        <f>(AVERAGEIFS('city centre offline'!$I$2:$I$2047,'city centre offline'!$A$2:$A$2047,$A21,'city centre offline'!$B$2:$B$2047,D$4)*AVERAGEIFS('all sales summary'!$I$2:$I$2047,'all sales summary'!$A$2:$A$2047,$A21,'all sales summary'!$B$2:$B$2047,D$4))/((AVERAGEIFS('overall city offline'!$I$2:$I$2047,'overall city offline'!$A$2:$A$2047,$A21,'overall city offline'!$B$2:$B$2047,D$4)*(1-AVERAGEIFS('all sales summary'!$I$2:$I$2047,'all sales summary'!$A$2:$A$2047,$A21,'all sales summary'!$B$2:$B$2047,D$4)))+(AVERAGEIFS('city centre offline'!$I$2:$I$2047,'city centre offline'!$A$2:$A$2047,$A21,'city centre offline'!$B$2:$B$2047,D$4)*AVERAGEIFS('all sales summary'!$I$2:$I$2047,'all sales summary'!$A$2:$A$2047,$A21,'all sales summary'!$B$2:$B$2047,D$4)))</f>
        <v>0.32974864909486745</v>
      </c>
      <c r="E21" s="60">
        <f>(AVERAGEIFS('city centre offline'!$I$2:$I$2047,'city centre offline'!$A$2:$A$2047,$A21,'city centre offline'!$B$2:$B$2047,E$4)*AVERAGEIFS('all sales summary'!$I$2:$I$2047,'all sales summary'!$A$2:$A$2047,$A21,'all sales summary'!$B$2:$B$2047,E$4))/((AVERAGEIFS('overall city offline'!$I$2:$I$2047,'overall city offline'!$A$2:$A$2047,$A21,'overall city offline'!$B$2:$B$2047,E$4)*(1-AVERAGEIFS('all sales summary'!$I$2:$I$2047,'all sales summary'!$A$2:$A$2047,$A21,'all sales summary'!$B$2:$B$2047,E$4)))+(AVERAGEIFS('city centre offline'!$I$2:$I$2047,'city centre offline'!$A$2:$A$2047,$A21,'city centre offline'!$B$2:$B$2047,E$4)*AVERAGEIFS('all sales summary'!$I$2:$I$2047,'all sales summary'!$A$2:$A$2047,$A21,'all sales summary'!$B$2:$B$2047,E$4)))</f>
        <v>0.32751506330129843</v>
      </c>
      <c r="F21" s="60">
        <f>(AVERAGEIFS('city centre offline'!$I$2:$I$2047,'city centre offline'!$A$2:$A$2047,$A21,'city centre offline'!$B$2:$B$2047,F$4)*AVERAGEIFS('all sales summary'!$I$2:$I$2047,'all sales summary'!$A$2:$A$2047,$A21,'all sales summary'!$B$2:$B$2047,F$4))/((AVERAGEIFS('overall city offline'!$I$2:$I$2047,'overall city offline'!$A$2:$A$2047,$A21,'overall city offline'!$B$2:$B$2047,F$4)*(1-AVERAGEIFS('all sales summary'!$I$2:$I$2047,'all sales summary'!$A$2:$A$2047,$A21,'all sales summary'!$B$2:$B$2047,F$4)))+(AVERAGEIFS('city centre offline'!$I$2:$I$2047,'city centre offline'!$A$2:$A$2047,$A21,'city centre offline'!$B$2:$B$2047,F$4)*AVERAGEIFS('all sales summary'!$I$2:$I$2047,'all sales summary'!$A$2:$A$2047,$A21,'all sales summary'!$B$2:$B$2047,F$4)))</f>
        <v>0.32297532092609865</v>
      </c>
      <c r="G21" s="60">
        <f>(AVERAGEIFS('city centre offline'!$I$2:$I$2047,'city centre offline'!$A$2:$A$2047,$A21,'city centre offline'!$B$2:$B$2047,G$4)*AVERAGEIFS('all sales summary'!$I$2:$I$2047,'all sales summary'!$A$2:$A$2047,$A21,'all sales summary'!$B$2:$B$2047,G$4))/((AVERAGEIFS('overall city offline'!$I$2:$I$2047,'overall city offline'!$A$2:$A$2047,$A21,'overall city offline'!$B$2:$B$2047,G$4)*(1-AVERAGEIFS('all sales summary'!$I$2:$I$2047,'all sales summary'!$A$2:$A$2047,$A21,'all sales summary'!$B$2:$B$2047,G$4)))+(AVERAGEIFS('city centre offline'!$I$2:$I$2047,'city centre offline'!$A$2:$A$2047,$A21,'city centre offline'!$B$2:$B$2047,G$4)*AVERAGEIFS('all sales summary'!$I$2:$I$2047,'all sales summary'!$A$2:$A$2047,$A21,'all sales summary'!$B$2:$B$2047,G$4)))</f>
        <v>0.32621038551874065</v>
      </c>
      <c r="H21" s="60">
        <f>(AVERAGEIFS('city centre offline'!$I$2:$I$2047,'city centre offline'!$A$2:$A$2047,$A21,'city centre offline'!$B$2:$B$2047,H$4)*AVERAGEIFS('all sales summary'!$I$2:$I$2047,'all sales summary'!$A$2:$A$2047,$A21,'all sales summary'!$B$2:$B$2047,H$4))/((AVERAGEIFS('overall city offline'!$I$2:$I$2047,'overall city offline'!$A$2:$A$2047,$A21,'overall city offline'!$B$2:$B$2047,H$4)*(1-AVERAGEIFS('all sales summary'!$I$2:$I$2047,'all sales summary'!$A$2:$A$2047,$A21,'all sales summary'!$B$2:$B$2047,H$4)))+(AVERAGEIFS('city centre offline'!$I$2:$I$2047,'city centre offline'!$A$2:$A$2047,$A21,'city centre offline'!$B$2:$B$2047,H$4)*AVERAGEIFS('all sales summary'!$I$2:$I$2047,'all sales summary'!$A$2:$A$2047,$A21,'all sales summary'!$B$2:$B$2047,H$4)))</f>
        <v>0.32229505357074711</v>
      </c>
      <c r="I21" s="60">
        <f>(AVERAGEIFS('city centre offline'!$I$2:$I$2047,'city centre offline'!$A$2:$A$2047,$A21,'city centre offline'!$B$2:$B$2047,I$4)*AVERAGEIFS('all sales summary'!$I$2:$I$2047,'all sales summary'!$A$2:$A$2047,$A21,'all sales summary'!$B$2:$B$2047,I$4))/((AVERAGEIFS('overall city offline'!$I$2:$I$2047,'overall city offline'!$A$2:$A$2047,$A21,'overall city offline'!$B$2:$B$2047,I$4)*(1-AVERAGEIFS('all sales summary'!$I$2:$I$2047,'all sales summary'!$A$2:$A$2047,$A21,'all sales summary'!$B$2:$B$2047,I$4)))+(AVERAGEIFS('city centre offline'!$I$2:$I$2047,'city centre offline'!$A$2:$A$2047,$A21,'city centre offline'!$B$2:$B$2047,I$4)*AVERAGEIFS('all sales summary'!$I$2:$I$2047,'all sales summary'!$A$2:$A$2047,$A21,'all sales summary'!$B$2:$B$2047,I$4)))</f>
        <v>0.32772019945273617</v>
      </c>
      <c r="J21" s="60">
        <f>(AVERAGEIFS('city centre offline'!$I$2:$I$2047,'city centre offline'!$A$2:$A$2047,$A21,'city centre offline'!$B$2:$B$2047,J$4)*AVERAGEIFS('all sales summary'!$I$2:$I$2047,'all sales summary'!$A$2:$A$2047,$A21,'all sales summary'!$B$2:$B$2047,J$4))/((AVERAGEIFS('overall city offline'!$I$2:$I$2047,'overall city offline'!$A$2:$A$2047,$A21,'overall city offline'!$B$2:$B$2047,J$4)*(1-AVERAGEIFS('all sales summary'!$I$2:$I$2047,'all sales summary'!$A$2:$A$2047,$A21,'all sales summary'!$B$2:$B$2047,J$4)))+(AVERAGEIFS('city centre offline'!$I$2:$I$2047,'city centre offline'!$A$2:$A$2047,$A21,'city centre offline'!$B$2:$B$2047,J$4)*AVERAGEIFS('all sales summary'!$I$2:$I$2047,'all sales summary'!$A$2:$A$2047,$A21,'all sales summary'!$B$2:$B$2047,J$4)))</f>
        <v>0.32635793335585617</v>
      </c>
      <c r="K21" s="60">
        <f>(AVERAGEIFS('city centre offline'!$I$2:$I$2047,'city centre offline'!$A$2:$A$2047,$A21,'city centre offline'!$B$2:$B$2047,K$4)*AVERAGEIFS('all sales summary'!$I$2:$I$2047,'all sales summary'!$A$2:$A$2047,$A21,'all sales summary'!$B$2:$B$2047,K$4))/((AVERAGEIFS('overall city offline'!$I$2:$I$2047,'overall city offline'!$A$2:$A$2047,$A21,'overall city offline'!$B$2:$B$2047,K$4)*(1-AVERAGEIFS('all sales summary'!$I$2:$I$2047,'all sales summary'!$A$2:$A$2047,$A21,'all sales summary'!$B$2:$B$2047,K$4)))+(AVERAGEIFS('city centre offline'!$I$2:$I$2047,'city centre offline'!$A$2:$A$2047,$A21,'city centre offline'!$B$2:$B$2047,K$4)*AVERAGEIFS('all sales summary'!$I$2:$I$2047,'all sales summary'!$A$2:$A$2047,$A21,'all sales summary'!$B$2:$B$2047,K$4)))</f>
        <v>0.33162245646351862</v>
      </c>
      <c r="L21" s="60">
        <f>(AVERAGEIFS('city centre offline'!$I$2:$I$2047,'city centre offline'!$A$2:$A$2047,$A21,'city centre offline'!$B$2:$B$2047,L$4)*AVERAGEIFS('all sales summary'!$I$2:$I$2047,'all sales summary'!$A$2:$A$2047,$A21,'all sales summary'!$B$2:$B$2047,L$4))/((AVERAGEIFS('overall city offline'!$I$2:$I$2047,'overall city offline'!$A$2:$A$2047,$A21,'overall city offline'!$B$2:$B$2047,L$4)*(1-AVERAGEIFS('all sales summary'!$I$2:$I$2047,'all sales summary'!$A$2:$A$2047,$A21,'all sales summary'!$B$2:$B$2047,L$4)))+(AVERAGEIFS('city centre offline'!$I$2:$I$2047,'city centre offline'!$A$2:$A$2047,$A21,'city centre offline'!$B$2:$B$2047,L$4)*AVERAGEIFS('all sales summary'!$I$2:$I$2047,'all sales summary'!$A$2:$A$2047,$A21,'all sales summary'!$B$2:$B$2047,L$4)))</f>
        <v>0.33378177975410078</v>
      </c>
      <c r="M21" s="60">
        <f>(AVERAGEIFS('city centre offline'!$I$2:$I$2047,'city centre offline'!$A$2:$A$2047,$A21,'city centre offline'!$B$2:$B$2047,M$4)*AVERAGEIFS('all sales summary'!$I$2:$I$2047,'all sales summary'!$A$2:$A$2047,$A21,'all sales summary'!$B$2:$B$2047,M$4))/((AVERAGEIFS('overall city offline'!$I$2:$I$2047,'overall city offline'!$A$2:$A$2047,$A21,'overall city offline'!$B$2:$B$2047,M$4)*(1-AVERAGEIFS('all sales summary'!$I$2:$I$2047,'all sales summary'!$A$2:$A$2047,$A21,'all sales summary'!$B$2:$B$2047,M$4)))+(AVERAGEIFS('city centre offline'!$I$2:$I$2047,'city centre offline'!$A$2:$A$2047,$A21,'city centre offline'!$B$2:$B$2047,M$4)*AVERAGEIFS('all sales summary'!$I$2:$I$2047,'all sales summary'!$A$2:$A$2047,$A21,'all sales summary'!$B$2:$B$2047,M$4)))</f>
        <v>0.34145833071652465</v>
      </c>
      <c r="N21" s="60">
        <f>(AVERAGEIFS('city centre offline'!$I$2:$I$2047,'city centre offline'!$A$2:$A$2047,$A21,'city centre offline'!$B$2:$B$2047,N$4)*AVERAGEIFS('all sales summary'!$I$2:$I$2047,'all sales summary'!$A$2:$A$2047,$A21,'all sales summary'!$B$2:$B$2047,N$4))/((AVERAGEIFS('overall city offline'!$I$2:$I$2047,'overall city offline'!$A$2:$A$2047,$A21,'overall city offline'!$B$2:$B$2047,N$4)*(1-AVERAGEIFS('all sales summary'!$I$2:$I$2047,'all sales summary'!$A$2:$A$2047,$A21,'all sales summary'!$B$2:$B$2047,N$4)))+(AVERAGEIFS('city centre offline'!$I$2:$I$2047,'city centre offline'!$A$2:$A$2047,$A21,'city centre offline'!$B$2:$B$2047,N$4)*AVERAGEIFS('all sales summary'!$I$2:$I$2047,'all sales summary'!$A$2:$A$2047,$A21,'all sales summary'!$B$2:$B$2047,N$4)))</f>
        <v>0.3228995599922449</v>
      </c>
      <c r="O21" s="60">
        <f>(AVERAGEIFS('city centre offline'!$I$2:$I$2047,'city centre offline'!$A$2:$A$2047,$A21,'city centre offline'!$B$2:$B$2047,O$4)*AVERAGEIFS('all sales summary'!$I$2:$I$2047,'all sales summary'!$A$2:$A$2047,$A21,'all sales summary'!$B$2:$B$2047,O$4))/((AVERAGEIFS('overall city offline'!$I$2:$I$2047,'overall city offline'!$A$2:$A$2047,$A21,'overall city offline'!$B$2:$B$2047,O$4)*(1-AVERAGEIFS('all sales summary'!$I$2:$I$2047,'all sales summary'!$A$2:$A$2047,$A21,'all sales summary'!$B$2:$B$2047,O$4)))+(AVERAGEIFS('city centre offline'!$I$2:$I$2047,'city centre offline'!$A$2:$A$2047,$A21,'city centre offline'!$B$2:$B$2047,O$4)*AVERAGEIFS('all sales summary'!$I$2:$I$2047,'all sales summary'!$A$2:$A$2047,$A21,'all sales summary'!$B$2:$B$2047,O$4)))</f>
        <v>0.32122811969811482</v>
      </c>
      <c r="P21" s="60">
        <f>(AVERAGEIFS('city centre offline'!$I$2:$I$2047,'city centre offline'!$A$2:$A$2047,$A21,'city centre offline'!$B$2:$B$2047,P$4)*AVERAGEIFS('all sales summary'!$I$2:$I$2047,'all sales summary'!$A$2:$A$2047,$A21,'all sales summary'!$B$2:$B$2047,P$4))/((AVERAGEIFS('overall city offline'!$I$2:$I$2047,'overall city offline'!$A$2:$A$2047,$A21,'overall city offline'!$B$2:$B$2047,P$4)*(1-AVERAGEIFS('all sales summary'!$I$2:$I$2047,'all sales summary'!$A$2:$A$2047,$A21,'all sales summary'!$B$2:$B$2047,P$4)))+(AVERAGEIFS('city centre offline'!$I$2:$I$2047,'city centre offline'!$A$2:$A$2047,$A21,'city centre offline'!$B$2:$B$2047,P$4)*AVERAGEIFS('all sales summary'!$I$2:$I$2047,'all sales summary'!$A$2:$A$2047,$A21,'all sales summary'!$B$2:$B$2047,P$4)))</f>
        <v>0.30729677225929142</v>
      </c>
      <c r="Q21" s="60">
        <f>(AVERAGEIFS('city centre offline'!$I$2:$I$2047,'city centre offline'!$A$2:$A$2047,$A21,'city centre offline'!$B$2:$B$2047,Q$4)*AVERAGEIFS('all sales summary'!$I$2:$I$2047,'all sales summary'!$A$2:$A$2047,$A21,'all sales summary'!$B$2:$B$2047,Q$4))/((AVERAGEIFS('overall city offline'!$I$2:$I$2047,'overall city offline'!$A$2:$A$2047,$A21,'overall city offline'!$B$2:$B$2047,Q$4)*(1-AVERAGEIFS('all sales summary'!$I$2:$I$2047,'all sales summary'!$A$2:$A$2047,$A21,'all sales summary'!$B$2:$B$2047,Q$4)))+(AVERAGEIFS('city centre offline'!$I$2:$I$2047,'city centre offline'!$A$2:$A$2047,$A21,'city centre offline'!$B$2:$B$2047,Q$4)*AVERAGEIFS('all sales summary'!$I$2:$I$2047,'all sales summary'!$A$2:$A$2047,$A21,'all sales summary'!$B$2:$B$2047,Q$4)))</f>
        <v>0.13697587891768709</v>
      </c>
      <c r="R21" s="60">
        <f>(AVERAGEIFS('city centre offline'!$I$2:$I$2047,'city centre offline'!$A$2:$A$2047,$A21,'city centre offline'!$B$2:$B$2047,R$4)*AVERAGEIFS('all sales summary'!$I$2:$I$2047,'all sales summary'!$A$2:$A$2047,$A21,'all sales summary'!$B$2:$B$2047,R$4))/((AVERAGEIFS('overall city offline'!$I$2:$I$2047,'overall city offline'!$A$2:$A$2047,$A21,'overall city offline'!$B$2:$B$2047,R$4)*(1-AVERAGEIFS('all sales summary'!$I$2:$I$2047,'all sales summary'!$A$2:$A$2047,$A21,'all sales summary'!$B$2:$B$2047,R$4)))+(AVERAGEIFS('city centre offline'!$I$2:$I$2047,'city centre offline'!$A$2:$A$2047,$A21,'city centre offline'!$B$2:$B$2047,R$4)*AVERAGEIFS('all sales summary'!$I$2:$I$2047,'all sales summary'!$A$2:$A$2047,$A21,'all sales summary'!$B$2:$B$2047,R$4)))</f>
        <v>0.1233805801729868</v>
      </c>
      <c r="S21" s="60">
        <f>(AVERAGEIFS('city centre offline'!$I$2:$I$2047,'city centre offline'!$A$2:$A$2047,$A21,'city centre offline'!$B$2:$B$2047,S$4)*AVERAGEIFS('all sales summary'!$I$2:$I$2047,'all sales summary'!$A$2:$A$2047,$A21,'all sales summary'!$B$2:$B$2047,S$4))/((AVERAGEIFS('overall city offline'!$I$2:$I$2047,'overall city offline'!$A$2:$A$2047,$A21,'overall city offline'!$B$2:$B$2047,S$4)*(1-AVERAGEIFS('all sales summary'!$I$2:$I$2047,'all sales summary'!$A$2:$A$2047,$A21,'all sales summary'!$B$2:$B$2047,S$4)))+(AVERAGEIFS('city centre offline'!$I$2:$I$2047,'city centre offline'!$A$2:$A$2047,$A21,'city centre offline'!$B$2:$B$2047,S$4)*AVERAGEIFS('all sales summary'!$I$2:$I$2047,'all sales summary'!$A$2:$A$2047,$A21,'all sales summary'!$B$2:$B$2047,S$4)))</f>
        <v>0.27131598723177158</v>
      </c>
      <c r="T21" s="60">
        <f>(AVERAGEIFS('city centre offline'!$I$2:$I$2047,'city centre offline'!$A$2:$A$2047,$A21,'city centre offline'!$B$2:$B$2047,T$4)*AVERAGEIFS('all sales summary'!$I$2:$I$2047,'all sales summary'!$A$2:$A$2047,$A21,'all sales summary'!$B$2:$B$2047,T$4))/((AVERAGEIFS('overall city offline'!$I$2:$I$2047,'overall city offline'!$A$2:$A$2047,$A21,'overall city offline'!$B$2:$B$2047,T$4)*(1-AVERAGEIFS('all sales summary'!$I$2:$I$2047,'all sales summary'!$A$2:$A$2047,$A21,'all sales summary'!$B$2:$B$2047,T$4)))+(AVERAGEIFS('city centre offline'!$I$2:$I$2047,'city centre offline'!$A$2:$A$2047,$A21,'city centre offline'!$B$2:$B$2047,T$4)*AVERAGEIFS('all sales summary'!$I$2:$I$2047,'all sales summary'!$A$2:$A$2047,$A21,'all sales summary'!$B$2:$B$2047,T$4)))</f>
        <v>0.29669164722836511</v>
      </c>
      <c r="U21" s="60">
        <f>(AVERAGEIFS('city centre offline'!$I$2:$I$2047,'city centre offline'!$A$2:$A$2047,$A21,'city centre offline'!$B$2:$B$2047,U$4)*AVERAGEIFS('all sales summary'!$I$2:$I$2047,'all sales summary'!$A$2:$A$2047,$A21,'all sales summary'!$B$2:$B$2047,U$4))/((AVERAGEIFS('overall city offline'!$I$2:$I$2047,'overall city offline'!$A$2:$A$2047,$A21,'overall city offline'!$B$2:$B$2047,U$4)*(1-AVERAGEIFS('all sales summary'!$I$2:$I$2047,'all sales summary'!$A$2:$A$2047,$A21,'all sales summary'!$B$2:$B$2047,U$4)))+(AVERAGEIFS('city centre offline'!$I$2:$I$2047,'city centre offline'!$A$2:$A$2047,$A21,'city centre offline'!$B$2:$B$2047,U$4)*AVERAGEIFS('all sales summary'!$I$2:$I$2047,'all sales summary'!$A$2:$A$2047,$A21,'all sales summary'!$B$2:$B$2047,U$4)))</f>
        <v>0.30824032148302849</v>
      </c>
      <c r="V21" s="60">
        <f>(AVERAGEIFS('city centre offline'!$I$2:$I$2047,'city centre offline'!$A$2:$A$2047,$A21,'city centre offline'!$B$2:$B$2047,V$4)*AVERAGEIFS('all sales summary'!$I$2:$I$2047,'all sales summary'!$A$2:$A$2047,$A21,'all sales summary'!$B$2:$B$2047,V$4))/((AVERAGEIFS('overall city offline'!$I$2:$I$2047,'overall city offline'!$A$2:$A$2047,$A21,'overall city offline'!$B$2:$B$2047,V$4)*(1-AVERAGEIFS('all sales summary'!$I$2:$I$2047,'all sales summary'!$A$2:$A$2047,$A21,'all sales summary'!$B$2:$B$2047,V$4)))+(AVERAGEIFS('city centre offline'!$I$2:$I$2047,'city centre offline'!$A$2:$A$2047,$A21,'city centre offline'!$B$2:$B$2047,V$4)*AVERAGEIFS('all sales summary'!$I$2:$I$2047,'all sales summary'!$A$2:$A$2047,$A21,'all sales summary'!$B$2:$B$2047,V$4)))</f>
        <v>0.30920039427737972</v>
      </c>
      <c r="W21" s="60">
        <f>(AVERAGEIFS('city centre offline'!$I$2:$I$2047,'city centre offline'!$A$2:$A$2047,$A21,'city centre offline'!$B$2:$B$2047,W$4)*AVERAGEIFS('all sales summary'!$I$2:$I$2047,'all sales summary'!$A$2:$A$2047,$A21,'all sales summary'!$B$2:$B$2047,W$4))/((AVERAGEIFS('overall city offline'!$I$2:$I$2047,'overall city offline'!$A$2:$A$2047,$A21,'overall city offline'!$B$2:$B$2047,W$4)*(1-AVERAGEIFS('all sales summary'!$I$2:$I$2047,'all sales summary'!$A$2:$A$2047,$A21,'all sales summary'!$B$2:$B$2047,W$4)))+(AVERAGEIFS('city centre offline'!$I$2:$I$2047,'city centre offline'!$A$2:$A$2047,$A21,'city centre offline'!$B$2:$B$2047,W$4)*AVERAGEIFS('all sales summary'!$I$2:$I$2047,'all sales summary'!$A$2:$A$2047,$A21,'all sales summary'!$B$2:$B$2047,W$4)))</f>
        <v>0.31382662631491404</v>
      </c>
      <c r="X21" s="60">
        <f>(AVERAGEIFS('city centre offline'!$I$2:$I$2047,'city centre offline'!$A$2:$A$2047,$A21,'city centre offline'!$B$2:$B$2047,X$4)*AVERAGEIFS('all sales summary'!$I$2:$I$2047,'all sales summary'!$A$2:$A$2047,$A21,'all sales summary'!$B$2:$B$2047,X$4))/((AVERAGEIFS('overall city offline'!$I$2:$I$2047,'overall city offline'!$A$2:$A$2047,$A21,'overall city offline'!$B$2:$B$2047,X$4)*(1-AVERAGEIFS('all sales summary'!$I$2:$I$2047,'all sales summary'!$A$2:$A$2047,$A21,'all sales summary'!$B$2:$B$2047,X$4)))+(AVERAGEIFS('city centre offline'!$I$2:$I$2047,'city centre offline'!$A$2:$A$2047,$A21,'city centre offline'!$B$2:$B$2047,X$4)*AVERAGEIFS('all sales summary'!$I$2:$I$2047,'all sales summary'!$A$2:$A$2047,$A21,'all sales summary'!$B$2:$B$2047,X$4)))</f>
        <v>0.24569304244708806</v>
      </c>
      <c r="Y21" s="60">
        <f>(AVERAGEIFS('city centre offline'!$I$2:$I$2047,'city centre offline'!$A$2:$A$2047,$A21,'city centre offline'!$B$2:$B$2047,Y$4)*AVERAGEIFS('all sales summary'!$I$2:$I$2047,'all sales summary'!$A$2:$A$2047,$A21,'all sales summary'!$B$2:$B$2047,Y$4))/((AVERAGEIFS('overall city offline'!$I$2:$I$2047,'overall city offline'!$A$2:$A$2047,$A21,'overall city offline'!$B$2:$B$2047,Y$4)*(1-AVERAGEIFS('all sales summary'!$I$2:$I$2047,'all sales summary'!$A$2:$A$2047,$A21,'all sales summary'!$B$2:$B$2047,Y$4)))+(AVERAGEIFS('city centre offline'!$I$2:$I$2047,'city centre offline'!$A$2:$A$2047,$A21,'city centre offline'!$B$2:$B$2047,Y$4)*AVERAGEIFS('all sales summary'!$I$2:$I$2047,'all sales summary'!$A$2:$A$2047,$A21,'all sales summary'!$B$2:$B$2047,Y$4)))</f>
        <v>0.32076220650604287</v>
      </c>
      <c r="Z21" s="60">
        <f>(AVERAGEIFS('city centre offline'!$I$2:$I$2047,'city centre offline'!$A$2:$A$2047,$A21,'city centre offline'!$B$2:$B$2047,Z$4)*AVERAGEIFS('all sales summary'!$I$2:$I$2047,'all sales summary'!$A$2:$A$2047,$A21,'all sales summary'!$B$2:$B$2047,Z$4))/((AVERAGEIFS('overall city offline'!$I$2:$I$2047,'overall city offline'!$A$2:$A$2047,$A21,'overall city offline'!$B$2:$B$2047,Z$4)*(1-AVERAGEIFS('all sales summary'!$I$2:$I$2047,'all sales summary'!$A$2:$A$2047,$A21,'all sales summary'!$B$2:$B$2047,Z$4)))+(AVERAGEIFS('city centre offline'!$I$2:$I$2047,'city centre offline'!$A$2:$A$2047,$A21,'city centre offline'!$B$2:$B$2047,Z$4)*AVERAGEIFS('all sales summary'!$I$2:$I$2047,'all sales summary'!$A$2:$A$2047,$A21,'all sales summary'!$B$2:$B$2047,Z$4)))</f>
        <v>0.13558938368644785</v>
      </c>
      <c r="AA21" s="60">
        <f>(AVERAGEIFS('city centre offline'!$I$2:$I$2047,'city centre offline'!$A$2:$A$2047,$A21,'city centre offline'!$B$2:$B$2047,AA$4)*AVERAGEIFS('all sales summary'!$I$2:$I$2047,'all sales summary'!$A$2:$A$2047,$A21,'all sales summary'!$B$2:$B$2047,AA$4))/((AVERAGEIFS('overall city offline'!$I$2:$I$2047,'overall city offline'!$A$2:$A$2047,$A21,'overall city offline'!$B$2:$B$2047,AA$4)*(1-AVERAGEIFS('all sales summary'!$I$2:$I$2047,'all sales summary'!$A$2:$A$2047,$A21,'all sales summary'!$B$2:$B$2047,AA$4)))+(AVERAGEIFS('city centre offline'!$I$2:$I$2047,'city centre offline'!$A$2:$A$2047,$A21,'city centre offline'!$B$2:$B$2047,AA$4)*AVERAGEIFS('all sales summary'!$I$2:$I$2047,'all sales summary'!$A$2:$A$2047,$A21,'all sales summary'!$B$2:$B$2047,AA$4)))</f>
        <v>0.13392881452036057</v>
      </c>
      <c r="AB21" s="60">
        <f>(AVERAGEIFS('city centre offline'!$I$2:$I$2047,'city centre offline'!$A$2:$A$2047,$A21,'city centre offline'!$B$2:$B$2047,AB$4)*AVERAGEIFS('all sales summary'!$I$2:$I$2047,'all sales summary'!$A$2:$A$2047,$A21,'all sales summary'!$B$2:$B$2047,AB$4))/((AVERAGEIFS('overall city offline'!$I$2:$I$2047,'overall city offline'!$A$2:$A$2047,$A21,'overall city offline'!$B$2:$B$2047,AB$4)*(1-AVERAGEIFS('all sales summary'!$I$2:$I$2047,'all sales summary'!$A$2:$A$2047,$A21,'all sales summary'!$B$2:$B$2047,AB$4)))+(AVERAGEIFS('city centre offline'!$I$2:$I$2047,'city centre offline'!$A$2:$A$2047,$A21,'city centre offline'!$B$2:$B$2047,AB$4)*AVERAGEIFS('all sales summary'!$I$2:$I$2047,'all sales summary'!$A$2:$A$2047,$A21,'all sales summary'!$B$2:$B$2047,AB$4)))</f>
        <v>0.13618360567152499</v>
      </c>
      <c r="AC21" s="60">
        <f>(AVERAGEIFS('city centre offline'!$I$2:$I$2047,'city centre offline'!$A$2:$A$2047,$A21,'city centre offline'!$B$2:$B$2047,AC$4)*AVERAGEIFS('all sales summary'!$I$2:$I$2047,'all sales summary'!$A$2:$A$2047,$A21,'all sales summary'!$B$2:$B$2047,AC$4))/((AVERAGEIFS('overall city offline'!$I$2:$I$2047,'overall city offline'!$A$2:$A$2047,$A21,'overall city offline'!$B$2:$B$2047,AC$4)*(1-AVERAGEIFS('all sales summary'!$I$2:$I$2047,'all sales summary'!$A$2:$A$2047,$A21,'all sales summary'!$B$2:$B$2047,AC$4)))+(AVERAGEIFS('city centre offline'!$I$2:$I$2047,'city centre offline'!$A$2:$A$2047,$A21,'city centre offline'!$B$2:$B$2047,AC$4)*AVERAGEIFS('all sales summary'!$I$2:$I$2047,'all sales summary'!$A$2:$A$2047,$A21,'all sales summary'!$B$2:$B$2047,AC$4)))</f>
        <v>0.30076567045954899</v>
      </c>
      <c r="AD21" s="60">
        <f>(AVERAGEIFS('city centre offline'!$I$2:$I$2047,'city centre offline'!$A$2:$A$2047,$A21,'city centre offline'!$B$2:$B$2047,AD$4)*AVERAGEIFS('all sales summary'!$I$2:$I$2047,'all sales summary'!$A$2:$A$2047,$A21,'all sales summary'!$B$2:$B$2047,AD$4))/((AVERAGEIFS('overall city offline'!$I$2:$I$2047,'overall city offline'!$A$2:$A$2047,$A21,'overall city offline'!$B$2:$B$2047,AD$4)*(1-AVERAGEIFS('all sales summary'!$I$2:$I$2047,'all sales summary'!$A$2:$A$2047,$A21,'all sales summary'!$B$2:$B$2047,AD$4)))+(AVERAGEIFS('city centre offline'!$I$2:$I$2047,'city centre offline'!$A$2:$A$2047,$A21,'city centre offline'!$B$2:$B$2047,AD$4)*AVERAGEIFS('all sales summary'!$I$2:$I$2047,'all sales summary'!$A$2:$A$2047,$A21,'all sales summary'!$B$2:$B$2047,AD$4)))</f>
        <v>0.30600836355832117</v>
      </c>
      <c r="AE21" s="60">
        <f>(AVERAGEIFS('city centre offline'!$I$2:$I$2047,'city centre offline'!$A$2:$A$2047,$A21,'city centre offline'!$B$2:$B$2047,AE$4)*AVERAGEIFS('all sales summary'!$I$2:$I$2047,'all sales summary'!$A$2:$A$2047,$A21,'all sales summary'!$B$2:$B$2047,AE$4))/((AVERAGEIFS('overall city offline'!$I$2:$I$2047,'overall city offline'!$A$2:$A$2047,$A21,'overall city offline'!$B$2:$B$2047,AE$4)*(1-AVERAGEIFS('all sales summary'!$I$2:$I$2047,'all sales summary'!$A$2:$A$2047,$A21,'all sales summary'!$B$2:$B$2047,AE$4)))+(AVERAGEIFS('city centre offline'!$I$2:$I$2047,'city centre offline'!$A$2:$A$2047,$A21,'city centre offline'!$B$2:$B$2047,AE$4)*AVERAGEIFS('all sales summary'!$I$2:$I$2047,'all sales summary'!$A$2:$A$2047,$A21,'all sales summary'!$B$2:$B$2047,AE$4)))</f>
        <v>0.30662640302889321</v>
      </c>
      <c r="AF21" s="60">
        <f>(AVERAGEIFS('city centre offline'!$I$2:$I$2047,'city centre offline'!$A$2:$A$2047,$A21,'city centre offline'!$B$2:$B$2047,AF$4)*AVERAGEIFS('all sales summary'!$I$2:$I$2047,'all sales summary'!$A$2:$A$2047,$A21,'all sales summary'!$B$2:$B$2047,AF$4))/((AVERAGEIFS('overall city offline'!$I$2:$I$2047,'overall city offline'!$A$2:$A$2047,$A21,'overall city offline'!$B$2:$B$2047,AF$4)*(1-AVERAGEIFS('all sales summary'!$I$2:$I$2047,'all sales summary'!$A$2:$A$2047,$A21,'all sales summary'!$B$2:$B$2047,AF$4)))+(AVERAGEIFS('city centre offline'!$I$2:$I$2047,'city centre offline'!$A$2:$A$2047,$A21,'city centre offline'!$B$2:$B$2047,AF$4)*AVERAGEIFS('all sales summary'!$I$2:$I$2047,'all sales summary'!$A$2:$A$2047,$A21,'all sales summary'!$B$2:$B$2047,AF$4)))</f>
        <v>0.29643892292828505</v>
      </c>
      <c r="AG21" s="60">
        <f>(AVERAGEIFS('city centre offline'!$I$2:$I$2047,'city centre offline'!$A$2:$A$2047,$A21,'city centre offline'!$B$2:$B$2047,AG$4)*AVERAGEIFS('all sales summary'!$I$2:$I$2047,'all sales summary'!$A$2:$A$2047,$A21,'all sales summary'!$B$2:$B$2047,AG$4))/((AVERAGEIFS('overall city offline'!$I$2:$I$2047,'overall city offline'!$A$2:$A$2047,$A21,'overall city offline'!$B$2:$B$2047,AG$4)*(1-AVERAGEIFS('all sales summary'!$I$2:$I$2047,'all sales summary'!$A$2:$A$2047,$A21,'all sales summary'!$B$2:$B$2047,AG$4)))+(AVERAGEIFS('city centre offline'!$I$2:$I$2047,'city centre offline'!$A$2:$A$2047,$A21,'city centre offline'!$B$2:$B$2047,AG$4)*AVERAGEIFS('all sales summary'!$I$2:$I$2047,'all sales summary'!$A$2:$A$2047,$A21,'all sales summary'!$B$2:$B$2047,AG$4)))</f>
        <v>0.31751578930266333</v>
      </c>
      <c r="AH21" s="60">
        <f>(AVERAGEIFS('city centre offline'!$I$2:$I$2047,'city centre offline'!$A$2:$A$2047,$A21,'city centre offline'!$B$2:$B$2047,AH$4)*AVERAGEIFS('all sales summary'!$I$2:$I$2047,'all sales summary'!$A$2:$A$2047,$A21,'all sales summary'!$B$2:$B$2047,AH$4))/((AVERAGEIFS('overall city offline'!$I$2:$I$2047,'overall city offline'!$A$2:$A$2047,$A21,'overall city offline'!$B$2:$B$2047,AH$4)*(1-AVERAGEIFS('all sales summary'!$I$2:$I$2047,'all sales summary'!$A$2:$A$2047,$A21,'all sales summary'!$B$2:$B$2047,AH$4)))+(AVERAGEIFS('city centre offline'!$I$2:$I$2047,'city centre offline'!$A$2:$A$2047,$A21,'city centre offline'!$B$2:$B$2047,AH$4)*AVERAGEIFS('all sales summary'!$I$2:$I$2047,'all sales summary'!$A$2:$A$2047,$A21,'all sales summary'!$B$2:$B$2047,AH$4)))</f>
        <v>0.31517994590817117</v>
      </c>
    </row>
    <row r="22" spans="1:34" x14ac:dyDescent="0.3">
      <c r="A22" t="s">
        <v>24</v>
      </c>
      <c r="B22" s="60">
        <f>(AVERAGEIFS('city centre offline'!I19:I2064,'city centre offline'!$A$2:$A$2047,$A22,'city centre offline'!$B$2:$B$2047,B$4)*AVERAGEIFS('all sales summary'!$I$2:$I$2047,'all sales summary'!$A$2:$A$2047,$A22,'all sales summary'!B19:B2064,B$4))/((AVERAGEIFS('overall city offline'!I19:I2064,'overall city offline'!$A$2:$A$2047,$A22,'overall city offline'!$B$2:$B$2047,B$4)*(1-AVERAGEIFS('all sales summary'!$I$2:$I$2047,'all sales summary'!$A$2:$A$2047,$A22,'all sales summary'!B19:B2064,B$4)))+(AVERAGEIFS('city centre offline'!I19:I2064,'city centre offline'!$A$2:$A$2047,$A22,'city centre offline'!$B$2:$B$2047,B$4)*AVERAGEIFS('all sales summary'!$I$2:$I$2047,'all sales summary'!$A$2:$A$2047,$A22,'all sales summary'!B19:B2064,B$4)))</f>
        <v>0.34621228212289679</v>
      </c>
      <c r="C22" s="60">
        <f>(AVERAGEIFS('city centre offline'!$I$2:$I$2047,'city centre offline'!$A$2:$A$2047,$A22,'city centre offline'!$B$2:$B$2047,C$4)*AVERAGEIFS('all sales summary'!$I$2:$I$2047,'all sales summary'!$A$2:$A$2047,$A22,'all sales summary'!$B$2:$B$2047,C$4))/((AVERAGEIFS('overall city offline'!$I$2:$I$2047,'overall city offline'!$A$2:$A$2047,$A22,'overall city offline'!$B$2:$B$2047,C$4)*(1-AVERAGEIFS('all sales summary'!$I$2:$I$2047,'all sales summary'!$A$2:$A$2047,$A22,'all sales summary'!$B$2:$B$2047,C$4)))+(AVERAGEIFS('city centre offline'!$I$2:$I$2047,'city centre offline'!$A$2:$A$2047,$A22,'city centre offline'!$B$2:$B$2047,C$4)*AVERAGEIFS('all sales summary'!$I$2:$I$2047,'all sales summary'!$A$2:$A$2047,$A22,'all sales summary'!$B$2:$B$2047,C$4)))</f>
        <v>0.42966621599638855</v>
      </c>
      <c r="D22" s="60">
        <f>(AVERAGEIFS('city centre offline'!$I$2:$I$2047,'city centre offline'!$A$2:$A$2047,$A22,'city centre offline'!$B$2:$B$2047,D$4)*AVERAGEIFS('all sales summary'!$I$2:$I$2047,'all sales summary'!$A$2:$A$2047,$A22,'all sales summary'!$B$2:$B$2047,D$4))/((AVERAGEIFS('overall city offline'!$I$2:$I$2047,'overall city offline'!$A$2:$A$2047,$A22,'overall city offline'!$B$2:$B$2047,D$4)*(1-AVERAGEIFS('all sales summary'!$I$2:$I$2047,'all sales summary'!$A$2:$A$2047,$A22,'all sales summary'!$B$2:$B$2047,D$4)))+(AVERAGEIFS('city centre offline'!$I$2:$I$2047,'city centre offline'!$A$2:$A$2047,$A22,'city centre offline'!$B$2:$B$2047,D$4)*AVERAGEIFS('all sales summary'!$I$2:$I$2047,'all sales summary'!$A$2:$A$2047,$A22,'all sales summary'!$B$2:$B$2047,D$4)))</f>
        <v>0.42572045841419032</v>
      </c>
      <c r="E22" s="60">
        <f>(AVERAGEIFS('city centre offline'!$I$2:$I$2047,'city centre offline'!$A$2:$A$2047,$A22,'city centre offline'!$B$2:$B$2047,E$4)*AVERAGEIFS('all sales summary'!$I$2:$I$2047,'all sales summary'!$A$2:$A$2047,$A22,'all sales summary'!$B$2:$B$2047,E$4))/((AVERAGEIFS('overall city offline'!$I$2:$I$2047,'overall city offline'!$A$2:$A$2047,$A22,'overall city offline'!$B$2:$B$2047,E$4)*(1-AVERAGEIFS('all sales summary'!$I$2:$I$2047,'all sales summary'!$A$2:$A$2047,$A22,'all sales summary'!$B$2:$B$2047,E$4)))+(AVERAGEIFS('city centre offline'!$I$2:$I$2047,'city centre offline'!$A$2:$A$2047,$A22,'city centre offline'!$B$2:$B$2047,E$4)*AVERAGEIFS('all sales summary'!$I$2:$I$2047,'all sales summary'!$A$2:$A$2047,$A22,'all sales summary'!$B$2:$B$2047,E$4)))</f>
        <v>0.43009118502718963</v>
      </c>
      <c r="F22" s="60">
        <f>(AVERAGEIFS('city centre offline'!$I$2:$I$2047,'city centre offline'!$A$2:$A$2047,$A22,'city centre offline'!$B$2:$B$2047,F$4)*AVERAGEIFS('all sales summary'!$I$2:$I$2047,'all sales summary'!$A$2:$A$2047,$A22,'all sales summary'!$B$2:$B$2047,F$4))/((AVERAGEIFS('overall city offline'!$I$2:$I$2047,'overall city offline'!$A$2:$A$2047,$A22,'overall city offline'!$B$2:$B$2047,F$4)*(1-AVERAGEIFS('all sales summary'!$I$2:$I$2047,'all sales summary'!$A$2:$A$2047,$A22,'all sales summary'!$B$2:$B$2047,F$4)))+(AVERAGEIFS('city centre offline'!$I$2:$I$2047,'city centre offline'!$A$2:$A$2047,$A22,'city centre offline'!$B$2:$B$2047,F$4)*AVERAGEIFS('all sales summary'!$I$2:$I$2047,'all sales summary'!$A$2:$A$2047,$A22,'all sales summary'!$B$2:$B$2047,F$4)))</f>
        <v>0.43115223344875597</v>
      </c>
      <c r="G22" s="60">
        <f>(AVERAGEIFS('city centre offline'!$I$2:$I$2047,'city centre offline'!$A$2:$A$2047,$A22,'city centre offline'!$B$2:$B$2047,G$4)*AVERAGEIFS('all sales summary'!$I$2:$I$2047,'all sales summary'!$A$2:$A$2047,$A22,'all sales summary'!$B$2:$B$2047,G$4))/((AVERAGEIFS('overall city offline'!$I$2:$I$2047,'overall city offline'!$A$2:$A$2047,$A22,'overall city offline'!$B$2:$B$2047,G$4)*(1-AVERAGEIFS('all sales summary'!$I$2:$I$2047,'all sales summary'!$A$2:$A$2047,$A22,'all sales summary'!$B$2:$B$2047,G$4)))+(AVERAGEIFS('city centre offline'!$I$2:$I$2047,'city centre offline'!$A$2:$A$2047,$A22,'city centre offline'!$B$2:$B$2047,G$4)*AVERAGEIFS('all sales summary'!$I$2:$I$2047,'all sales summary'!$A$2:$A$2047,$A22,'all sales summary'!$B$2:$B$2047,G$4)))</f>
        <v>0.43485018237439038</v>
      </c>
      <c r="H22" s="60">
        <f>(AVERAGEIFS('city centre offline'!$I$2:$I$2047,'city centre offline'!$A$2:$A$2047,$A22,'city centre offline'!$B$2:$B$2047,H$4)*AVERAGEIFS('all sales summary'!$I$2:$I$2047,'all sales summary'!$A$2:$A$2047,$A22,'all sales summary'!$B$2:$B$2047,H$4))/((AVERAGEIFS('overall city offline'!$I$2:$I$2047,'overall city offline'!$A$2:$A$2047,$A22,'overall city offline'!$B$2:$B$2047,H$4)*(1-AVERAGEIFS('all sales summary'!$I$2:$I$2047,'all sales summary'!$A$2:$A$2047,$A22,'all sales summary'!$B$2:$B$2047,H$4)))+(AVERAGEIFS('city centre offline'!$I$2:$I$2047,'city centre offline'!$A$2:$A$2047,$A22,'city centre offline'!$B$2:$B$2047,H$4)*AVERAGEIFS('all sales summary'!$I$2:$I$2047,'all sales summary'!$A$2:$A$2047,$A22,'all sales summary'!$B$2:$B$2047,H$4)))</f>
        <v>0.42924819037129053</v>
      </c>
      <c r="I22" s="60">
        <f>(AVERAGEIFS('city centre offline'!$I$2:$I$2047,'city centre offline'!$A$2:$A$2047,$A22,'city centre offline'!$B$2:$B$2047,I$4)*AVERAGEIFS('all sales summary'!$I$2:$I$2047,'all sales summary'!$A$2:$A$2047,$A22,'all sales summary'!$B$2:$B$2047,I$4))/((AVERAGEIFS('overall city offline'!$I$2:$I$2047,'overall city offline'!$A$2:$A$2047,$A22,'overall city offline'!$B$2:$B$2047,I$4)*(1-AVERAGEIFS('all sales summary'!$I$2:$I$2047,'all sales summary'!$A$2:$A$2047,$A22,'all sales summary'!$B$2:$B$2047,I$4)))+(AVERAGEIFS('city centre offline'!$I$2:$I$2047,'city centre offline'!$A$2:$A$2047,$A22,'city centre offline'!$B$2:$B$2047,I$4)*AVERAGEIFS('all sales summary'!$I$2:$I$2047,'all sales summary'!$A$2:$A$2047,$A22,'all sales summary'!$B$2:$B$2047,I$4)))</f>
        <v>0.43474923532029952</v>
      </c>
      <c r="J22" s="60">
        <f>(AVERAGEIFS('city centre offline'!$I$2:$I$2047,'city centre offline'!$A$2:$A$2047,$A22,'city centre offline'!$B$2:$B$2047,J$4)*AVERAGEIFS('all sales summary'!$I$2:$I$2047,'all sales summary'!$A$2:$A$2047,$A22,'all sales summary'!$B$2:$B$2047,J$4))/((AVERAGEIFS('overall city offline'!$I$2:$I$2047,'overall city offline'!$A$2:$A$2047,$A22,'overall city offline'!$B$2:$B$2047,J$4)*(1-AVERAGEIFS('all sales summary'!$I$2:$I$2047,'all sales summary'!$A$2:$A$2047,$A22,'all sales summary'!$B$2:$B$2047,J$4)))+(AVERAGEIFS('city centre offline'!$I$2:$I$2047,'city centre offline'!$A$2:$A$2047,$A22,'city centre offline'!$B$2:$B$2047,J$4)*AVERAGEIFS('all sales summary'!$I$2:$I$2047,'all sales summary'!$A$2:$A$2047,$A22,'all sales summary'!$B$2:$B$2047,J$4)))</f>
        <v>0.42805118300816086</v>
      </c>
      <c r="K22" s="60">
        <f>(AVERAGEIFS('city centre offline'!$I$2:$I$2047,'city centre offline'!$A$2:$A$2047,$A22,'city centre offline'!$B$2:$B$2047,K$4)*AVERAGEIFS('all sales summary'!$I$2:$I$2047,'all sales summary'!$A$2:$A$2047,$A22,'all sales summary'!$B$2:$B$2047,K$4))/((AVERAGEIFS('overall city offline'!$I$2:$I$2047,'overall city offline'!$A$2:$A$2047,$A22,'overall city offline'!$B$2:$B$2047,K$4)*(1-AVERAGEIFS('all sales summary'!$I$2:$I$2047,'all sales summary'!$A$2:$A$2047,$A22,'all sales summary'!$B$2:$B$2047,K$4)))+(AVERAGEIFS('city centre offline'!$I$2:$I$2047,'city centre offline'!$A$2:$A$2047,$A22,'city centre offline'!$B$2:$B$2047,K$4)*AVERAGEIFS('all sales summary'!$I$2:$I$2047,'all sales summary'!$A$2:$A$2047,$A22,'all sales summary'!$B$2:$B$2047,K$4)))</f>
        <v>0.42789511166647126</v>
      </c>
      <c r="L22" s="60">
        <f>(AVERAGEIFS('city centre offline'!$I$2:$I$2047,'city centre offline'!$A$2:$A$2047,$A22,'city centre offline'!$B$2:$B$2047,L$4)*AVERAGEIFS('all sales summary'!$I$2:$I$2047,'all sales summary'!$A$2:$A$2047,$A22,'all sales summary'!$B$2:$B$2047,L$4))/((AVERAGEIFS('overall city offline'!$I$2:$I$2047,'overall city offline'!$A$2:$A$2047,$A22,'overall city offline'!$B$2:$B$2047,L$4)*(1-AVERAGEIFS('all sales summary'!$I$2:$I$2047,'all sales summary'!$A$2:$A$2047,$A22,'all sales summary'!$B$2:$B$2047,L$4)))+(AVERAGEIFS('city centre offline'!$I$2:$I$2047,'city centre offline'!$A$2:$A$2047,$A22,'city centre offline'!$B$2:$B$2047,L$4)*AVERAGEIFS('all sales summary'!$I$2:$I$2047,'all sales summary'!$A$2:$A$2047,$A22,'all sales summary'!$B$2:$B$2047,L$4)))</f>
        <v>0.42911975950005021</v>
      </c>
      <c r="M22" s="60">
        <f>(AVERAGEIFS('city centre offline'!$I$2:$I$2047,'city centre offline'!$A$2:$A$2047,$A22,'city centre offline'!$B$2:$B$2047,M$4)*AVERAGEIFS('all sales summary'!$I$2:$I$2047,'all sales summary'!$A$2:$A$2047,$A22,'all sales summary'!$B$2:$B$2047,M$4))/((AVERAGEIFS('overall city offline'!$I$2:$I$2047,'overall city offline'!$A$2:$A$2047,$A22,'overall city offline'!$B$2:$B$2047,M$4)*(1-AVERAGEIFS('all sales summary'!$I$2:$I$2047,'all sales summary'!$A$2:$A$2047,$A22,'all sales summary'!$B$2:$B$2047,M$4)))+(AVERAGEIFS('city centre offline'!$I$2:$I$2047,'city centre offline'!$A$2:$A$2047,$A22,'city centre offline'!$B$2:$B$2047,M$4)*AVERAGEIFS('all sales summary'!$I$2:$I$2047,'all sales summary'!$A$2:$A$2047,$A22,'all sales summary'!$B$2:$B$2047,M$4)))</f>
        <v>0.43769374681811046</v>
      </c>
      <c r="N22" s="60">
        <f>(AVERAGEIFS('city centre offline'!$I$2:$I$2047,'city centre offline'!$A$2:$A$2047,$A22,'city centre offline'!$B$2:$B$2047,N$4)*AVERAGEIFS('all sales summary'!$I$2:$I$2047,'all sales summary'!$A$2:$A$2047,$A22,'all sales summary'!$B$2:$B$2047,N$4))/((AVERAGEIFS('overall city offline'!$I$2:$I$2047,'overall city offline'!$A$2:$A$2047,$A22,'overall city offline'!$B$2:$B$2047,N$4)*(1-AVERAGEIFS('all sales summary'!$I$2:$I$2047,'all sales summary'!$A$2:$A$2047,$A22,'all sales summary'!$B$2:$B$2047,N$4)))+(AVERAGEIFS('city centre offline'!$I$2:$I$2047,'city centre offline'!$A$2:$A$2047,$A22,'city centre offline'!$B$2:$B$2047,N$4)*AVERAGEIFS('all sales summary'!$I$2:$I$2047,'all sales summary'!$A$2:$A$2047,$A22,'all sales summary'!$B$2:$B$2047,N$4)))</f>
        <v>0.42721567111133391</v>
      </c>
      <c r="O22" s="60">
        <f>(AVERAGEIFS('city centre offline'!$I$2:$I$2047,'city centre offline'!$A$2:$A$2047,$A22,'city centre offline'!$B$2:$B$2047,O$4)*AVERAGEIFS('all sales summary'!$I$2:$I$2047,'all sales summary'!$A$2:$A$2047,$A22,'all sales summary'!$B$2:$B$2047,O$4))/((AVERAGEIFS('overall city offline'!$I$2:$I$2047,'overall city offline'!$A$2:$A$2047,$A22,'overall city offline'!$B$2:$B$2047,O$4)*(1-AVERAGEIFS('all sales summary'!$I$2:$I$2047,'all sales summary'!$A$2:$A$2047,$A22,'all sales summary'!$B$2:$B$2047,O$4)))+(AVERAGEIFS('city centre offline'!$I$2:$I$2047,'city centre offline'!$A$2:$A$2047,$A22,'city centre offline'!$B$2:$B$2047,O$4)*AVERAGEIFS('all sales summary'!$I$2:$I$2047,'all sales summary'!$A$2:$A$2047,$A22,'all sales summary'!$B$2:$B$2047,O$4)))</f>
        <v>0.4249096676048682</v>
      </c>
      <c r="P22" s="60">
        <f>(AVERAGEIFS('city centre offline'!$I$2:$I$2047,'city centre offline'!$A$2:$A$2047,$A22,'city centre offline'!$B$2:$B$2047,P$4)*AVERAGEIFS('all sales summary'!$I$2:$I$2047,'all sales summary'!$A$2:$A$2047,$A22,'all sales summary'!$B$2:$B$2047,P$4))/((AVERAGEIFS('overall city offline'!$I$2:$I$2047,'overall city offline'!$A$2:$A$2047,$A22,'overall city offline'!$B$2:$B$2047,P$4)*(1-AVERAGEIFS('all sales summary'!$I$2:$I$2047,'all sales summary'!$A$2:$A$2047,$A22,'all sales summary'!$B$2:$B$2047,P$4)))+(AVERAGEIFS('city centre offline'!$I$2:$I$2047,'city centre offline'!$A$2:$A$2047,$A22,'city centre offline'!$B$2:$B$2047,P$4)*AVERAGEIFS('all sales summary'!$I$2:$I$2047,'all sales summary'!$A$2:$A$2047,$A22,'all sales summary'!$B$2:$B$2047,P$4)))</f>
        <v>0.40593330188624982</v>
      </c>
      <c r="Q22" s="60">
        <f>(AVERAGEIFS('city centre offline'!$I$2:$I$2047,'city centre offline'!$A$2:$A$2047,$A22,'city centre offline'!$B$2:$B$2047,Q$4)*AVERAGEIFS('all sales summary'!$I$2:$I$2047,'all sales summary'!$A$2:$A$2047,$A22,'all sales summary'!$B$2:$B$2047,Q$4))/((AVERAGEIFS('overall city offline'!$I$2:$I$2047,'overall city offline'!$A$2:$A$2047,$A22,'overall city offline'!$B$2:$B$2047,Q$4)*(1-AVERAGEIFS('all sales summary'!$I$2:$I$2047,'all sales summary'!$A$2:$A$2047,$A22,'all sales summary'!$B$2:$B$2047,Q$4)))+(AVERAGEIFS('city centre offline'!$I$2:$I$2047,'city centre offline'!$A$2:$A$2047,$A22,'city centre offline'!$B$2:$B$2047,Q$4)*AVERAGEIFS('all sales summary'!$I$2:$I$2047,'all sales summary'!$A$2:$A$2047,$A22,'all sales summary'!$B$2:$B$2047,Q$4)))</f>
        <v>0.37319109305802667</v>
      </c>
      <c r="R22" s="60">
        <f>(AVERAGEIFS('city centre offline'!$I$2:$I$2047,'city centre offline'!$A$2:$A$2047,$A22,'city centre offline'!$B$2:$B$2047,R$4)*AVERAGEIFS('all sales summary'!$I$2:$I$2047,'all sales summary'!$A$2:$A$2047,$A22,'all sales summary'!$B$2:$B$2047,R$4))/((AVERAGEIFS('overall city offline'!$I$2:$I$2047,'overall city offline'!$A$2:$A$2047,$A22,'overall city offline'!$B$2:$B$2047,R$4)*(1-AVERAGEIFS('all sales summary'!$I$2:$I$2047,'all sales summary'!$A$2:$A$2047,$A22,'all sales summary'!$B$2:$B$2047,R$4)))+(AVERAGEIFS('city centre offline'!$I$2:$I$2047,'city centre offline'!$A$2:$A$2047,$A22,'city centre offline'!$B$2:$B$2047,R$4)*AVERAGEIFS('all sales summary'!$I$2:$I$2047,'all sales summary'!$A$2:$A$2047,$A22,'all sales summary'!$B$2:$B$2047,R$4)))</f>
        <v>0.33854934433791117</v>
      </c>
      <c r="S22" s="60">
        <f>(AVERAGEIFS('city centre offline'!$I$2:$I$2047,'city centre offline'!$A$2:$A$2047,$A22,'city centre offline'!$B$2:$B$2047,S$4)*AVERAGEIFS('all sales summary'!$I$2:$I$2047,'all sales summary'!$A$2:$A$2047,$A22,'all sales summary'!$B$2:$B$2047,S$4))/((AVERAGEIFS('overall city offline'!$I$2:$I$2047,'overall city offline'!$A$2:$A$2047,$A22,'overall city offline'!$B$2:$B$2047,S$4)*(1-AVERAGEIFS('all sales summary'!$I$2:$I$2047,'all sales summary'!$A$2:$A$2047,$A22,'all sales summary'!$B$2:$B$2047,S$4)))+(AVERAGEIFS('city centre offline'!$I$2:$I$2047,'city centre offline'!$A$2:$A$2047,$A22,'city centre offline'!$B$2:$B$2047,S$4)*AVERAGEIFS('all sales summary'!$I$2:$I$2047,'all sales summary'!$A$2:$A$2047,$A22,'all sales summary'!$B$2:$B$2047,S$4)))</f>
        <v>0.38480877699899524</v>
      </c>
      <c r="T22" s="60">
        <f>(AVERAGEIFS('city centre offline'!$I$2:$I$2047,'city centre offline'!$A$2:$A$2047,$A22,'city centre offline'!$B$2:$B$2047,T$4)*AVERAGEIFS('all sales summary'!$I$2:$I$2047,'all sales summary'!$A$2:$A$2047,$A22,'all sales summary'!$B$2:$B$2047,T$4))/((AVERAGEIFS('overall city offline'!$I$2:$I$2047,'overall city offline'!$A$2:$A$2047,$A22,'overall city offline'!$B$2:$B$2047,T$4)*(1-AVERAGEIFS('all sales summary'!$I$2:$I$2047,'all sales summary'!$A$2:$A$2047,$A22,'all sales summary'!$B$2:$B$2047,T$4)))+(AVERAGEIFS('city centre offline'!$I$2:$I$2047,'city centre offline'!$A$2:$A$2047,$A22,'city centre offline'!$B$2:$B$2047,T$4)*AVERAGEIFS('all sales summary'!$I$2:$I$2047,'all sales summary'!$A$2:$A$2047,$A22,'all sales summary'!$B$2:$B$2047,T$4)))</f>
        <v>0.41945807538069496</v>
      </c>
      <c r="U22" s="60">
        <f>(AVERAGEIFS('city centre offline'!$I$2:$I$2047,'city centre offline'!$A$2:$A$2047,$A22,'city centre offline'!$B$2:$B$2047,U$4)*AVERAGEIFS('all sales summary'!$I$2:$I$2047,'all sales summary'!$A$2:$A$2047,$A22,'all sales summary'!$B$2:$B$2047,U$4))/((AVERAGEIFS('overall city offline'!$I$2:$I$2047,'overall city offline'!$A$2:$A$2047,$A22,'overall city offline'!$B$2:$B$2047,U$4)*(1-AVERAGEIFS('all sales summary'!$I$2:$I$2047,'all sales summary'!$A$2:$A$2047,$A22,'all sales summary'!$B$2:$B$2047,U$4)))+(AVERAGEIFS('city centre offline'!$I$2:$I$2047,'city centre offline'!$A$2:$A$2047,$A22,'city centre offline'!$B$2:$B$2047,U$4)*AVERAGEIFS('all sales summary'!$I$2:$I$2047,'all sales summary'!$A$2:$A$2047,$A22,'all sales summary'!$B$2:$B$2047,U$4)))</f>
        <v>0.42201933216811366</v>
      </c>
      <c r="V22" s="60">
        <f>(AVERAGEIFS('city centre offline'!$I$2:$I$2047,'city centre offline'!$A$2:$A$2047,$A22,'city centre offline'!$B$2:$B$2047,V$4)*AVERAGEIFS('all sales summary'!$I$2:$I$2047,'all sales summary'!$A$2:$A$2047,$A22,'all sales summary'!$B$2:$B$2047,V$4))/((AVERAGEIFS('overall city offline'!$I$2:$I$2047,'overall city offline'!$A$2:$A$2047,$A22,'overall city offline'!$B$2:$B$2047,V$4)*(1-AVERAGEIFS('all sales summary'!$I$2:$I$2047,'all sales summary'!$A$2:$A$2047,$A22,'all sales summary'!$B$2:$B$2047,V$4)))+(AVERAGEIFS('city centre offline'!$I$2:$I$2047,'city centre offline'!$A$2:$A$2047,$A22,'city centre offline'!$B$2:$B$2047,V$4)*AVERAGEIFS('all sales summary'!$I$2:$I$2047,'all sales summary'!$A$2:$A$2047,$A22,'all sales summary'!$B$2:$B$2047,V$4)))</f>
        <v>0.41446623176868108</v>
      </c>
      <c r="W22" s="60">
        <f>(AVERAGEIFS('city centre offline'!$I$2:$I$2047,'city centre offline'!$A$2:$A$2047,$A22,'city centre offline'!$B$2:$B$2047,W$4)*AVERAGEIFS('all sales summary'!$I$2:$I$2047,'all sales summary'!$A$2:$A$2047,$A22,'all sales summary'!$B$2:$B$2047,W$4))/((AVERAGEIFS('overall city offline'!$I$2:$I$2047,'overall city offline'!$A$2:$A$2047,$A22,'overall city offline'!$B$2:$B$2047,W$4)*(1-AVERAGEIFS('all sales summary'!$I$2:$I$2047,'all sales summary'!$A$2:$A$2047,$A22,'all sales summary'!$B$2:$B$2047,W$4)))+(AVERAGEIFS('city centre offline'!$I$2:$I$2047,'city centre offline'!$A$2:$A$2047,$A22,'city centre offline'!$B$2:$B$2047,W$4)*AVERAGEIFS('all sales summary'!$I$2:$I$2047,'all sales summary'!$A$2:$A$2047,$A22,'all sales summary'!$B$2:$B$2047,W$4)))</f>
        <v>0.41023923335046864</v>
      </c>
      <c r="X22" s="60">
        <f>(AVERAGEIFS('city centre offline'!$I$2:$I$2047,'city centre offline'!$A$2:$A$2047,$A22,'city centre offline'!$B$2:$B$2047,X$4)*AVERAGEIFS('all sales summary'!$I$2:$I$2047,'all sales summary'!$A$2:$A$2047,$A22,'all sales summary'!$B$2:$B$2047,X$4))/((AVERAGEIFS('overall city offline'!$I$2:$I$2047,'overall city offline'!$A$2:$A$2047,$A22,'overall city offline'!$B$2:$B$2047,X$4)*(1-AVERAGEIFS('all sales summary'!$I$2:$I$2047,'all sales summary'!$A$2:$A$2047,$A22,'all sales summary'!$B$2:$B$2047,X$4)))+(AVERAGEIFS('city centre offline'!$I$2:$I$2047,'city centre offline'!$A$2:$A$2047,$A22,'city centre offline'!$B$2:$B$2047,X$4)*AVERAGEIFS('all sales summary'!$I$2:$I$2047,'all sales summary'!$A$2:$A$2047,$A22,'all sales summary'!$B$2:$B$2047,X$4)))</f>
        <v>0.40392487386371456</v>
      </c>
      <c r="Y22" s="60">
        <f>(AVERAGEIFS('city centre offline'!$I$2:$I$2047,'city centre offline'!$A$2:$A$2047,$A22,'city centre offline'!$B$2:$B$2047,Y$4)*AVERAGEIFS('all sales summary'!$I$2:$I$2047,'all sales summary'!$A$2:$A$2047,$A22,'all sales summary'!$B$2:$B$2047,Y$4))/((AVERAGEIFS('overall city offline'!$I$2:$I$2047,'overall city offline'!$A$2:$A$2047,$A22,'overall city offline'!$B$2:$B$2047,Y$4)*(1-AVERAGEIFS('all sales summary'!$I$2:$I$2047,'all sales summary'!$A$2:$A$2047,$A22,'all sales summary'!$B$2:$B$2047,Y$4)))+(AVERAGEIFS('city centre offline'!$I$2:$I$2047,'city centre offline'!$A$2:$A$2047,$A22,'city centre offline'!$B$2:$B$2047,Y$4)*AVERAGEIFS('all sales summary'!$I$2:$I$2047,'all sales summary'!$A$2:$A$2047,$A22,'all sales summary'!$B$2:$B$2047,Y$4)))</f>
        <v>0.42719965856178505</v>
      </c>
      <c r="Z22" s="60">
        <f>(AVERAGEIFS('city centre offline'!$I$2:$I$2047,'city centre offline'!$A$2:$A$2047,$A22,'city centre offline'!$B$2:$B$2047,Z$4)*AVERAGEIFS('all sales summary'!$I$2:$I$2047,'all sales summary'!$A$2:$A$2047,$A22,'all sales summary'!$B$2:$B$2047,Z$4))/((AVERAGEIFS('overall city offline'!$I$2:$I$2047,'overall city offline'!$A$2:$A$2047,$A22,'overall city offline'!$B$2:$B$2047,Z$4)*(1-AVERAGEIFS('all sales summary'!$I$2:$I$2047,'all sales summary'!$A$2:$A$2047,$A22,'all sales summary'!$B$2:$B$2047,Z$4)))+(AVERAGEIFS('city centre offline'!$I$2:$I$2047,'city centre offline'!$A$2:$A$2047,$A22,'city centre offline'!$B$2:$B$2047,Z$4)*AVERAGEIFS('all sales summary'!$I$2:$I$2047,'all sales summary'!$A$2:$A$2047,$A22,'all sales summary'!$B$2:$B$2047,Z$4)))</f>
        <v>0.34567691958605606</v>
      </c>
      <c r="AA22" s="60">
        <f>(AVERAGEIFS('city centre offline'!$I$2:$I$2047,'city centre offline'!$A$2:$A$2047,$A22,'city centre offline'!$B$2:$B$2047,AA$4)*AVERAGEIFS('all sales summary'!$I$2:$I$2047,'all sales summary'!$A$2:$A$2047,$A22,'all sales summary'!$B$2:$B$2047,AA$4))/((AVERAGEIFS('overall city offline'!$I$2:$I$2047,'overall city offline'!$A$2:$A$2047,$A22,'overall city offline'!$B$2:$B$2047,AA$4)*(1-AVERAGEIFS('all sales summary'!$I$2:$I$2047,'all sales summary'!$A$2:$A$2047,$A22,'all sales summary'!$B$2:$B$2047,AA$4)))+(AVERAGEIFS('city centre offline'!$I$2:$I$2047,'city centre offline'!$A$2:$A$2047,$A22,'city centre offline'!$B$2:$B$2047,AA$4)*AVERAGEIFS('all sales summary'!$I$2:$I$2047,'all sales summary'!$A$2:$A$2047,$A22,'all sales summary'!$B$2:$B$2047,AA$4)))</f>
        <v>0.35348785537368183</v>
      </c>
      <c r="AB22" s="60">
        <f>(AVERAGEIFS('city centre offline'!$I$2:$I$2047,'city centre offline'!$A$2:$A$2047,$A22,'city centre offline'!$B$2:$B$2047,AB$4)*AVERAGEIFS('all sales summary'!$I$2:$I$2047,'all sales summary'!$A$2:$A$2047,$A22,'all sales summary'!$B$2:$B$2047,AB$4))/((AVERAGEIFS('overall city offline'!$I$2:$I$2047,'overall city offline'!$A$2:$A$2047,$A22,'overall city offline'!$B$2:$B$2047,AB$4)*(1-AVERAGEIFS('all sales summary'!$I$2:$I$2047,'all sales summary'!$A$2:$A$2047,$A22,'all sales summary'!$B$2:$B$2047,AB$4)))+(AVERAGEIFS('city centre offline'!$I$2:$I$2047,'city centre offline'!$A$2:$A$2047,$A22,'city centre offline'!$B$2:$B$2047,AB$4)*AVERAGEIFS('all sales summary'!$I$2:$I$2047,'all sales summary'!$A$2:$A$2047,$A22,'all sales summary'!$B$2:$B$2047,AB$4)))</f>
        <v>0.3675007676440965</v>
      </c>
      <c r="AC22" s="60">
        <f>(AVERAGEIFS('city centre offline'!$I$2:$I$2047,'city centre offline'!$A$2:$A$2047,$A22,'city centre offline'!$B$2:$B$2047,AC$4)*AVERAGEIFS('all sales summary'!$I$2:$I$2047,'all sales summary'!$A$2:$A$2047,$A22,'all sales summary'!$B$2:$B$2047,AC$4))/((AVERAGEIFS('overall city offline'!$I$2:$I$2047,'overall city offline'!$A$2:$A$2047,$A22,'overall city offline'!$B$2:$B$2047,AC$4)*(1-AVERAGEIFS('all sales summary'!$I$2:$I$2047,'all sales summary'!$A$2:$A$2047,$A22,'all sales summary'!$B$2:$B$2047,AC$4)))+(AVERAGEIFS('city centre offline'!$I$2:$I$2047,'city centre offline'!$A$2:$A$2047,$A22,'city centre offline'!$B$2:$B$2047,AC$4)*AVERAGEIFS('all sales summary'!$I$2:$I$2047,'all sales summary'!$A$2:$A$2047,$A22,'all sales summary'!$B$2:$B$2047,AC$4)))</f>
        <v>0.4091021051382176</v>
      </c>
      <c r="AD22" s="60">
        <f>(AVERAGEIFS('city centre offline'!$I$2:$I$2047,'city centre offline'!$A$2:$A$2047,$A22,'city centre offline'!$B$2:$B$2047,AD$4)*AVERAGEIFS('all sales summary'!$I$2:$I$2047,'all sales summary'!$A$2:$A$2047,$A22,'all sales summary'!$B$2:$B$2047,AD$4))/((AVERAGEIFS('overall city offline'!$I$2:$I$2047,'overall city offline'!$A$2:$A$2047,$A22,'overall city offline'!$B$2:$B$2047,AD$4)*(1-AVERAGEIFS('all sales summary'!$I$2:$I$2047,'all sales summary'!$A$2:$A$2047,$A22,'all sales summary'!$B$2:$B$2047,AD$4)))+(AVERAGEIFS('city centre offline'!$I$2:$I$2047,'city centre offline'!$A$2:$A$2047,$A22,'city centre offline'!$B$2:$B$2047,AD$4)*AVERAGEIFS('all sales summary'!$I$2:$I$2047,'all sales summary'!$A$2:$A$2047,$A22,'all sales summary'!$B$2:$B$2047,AD$4)))</f>
        <v>0.41102906977307768</v>
      </c>
      <c r="AE22" s="60">
        <f>(AVERAGEIFS('city centre offline'!$I$2:$I$2047,'city centre offline'!$A$2:$A$2047,$A22,'city centre offline'!$B$2:$B$2047,AE$4)*AVERAGEIFS('all sales summary'!$I$2:$I$2047,'all sales summary'!$A$2:$A$2047,$A22,'all sales summary'!$B$2:$B$2047,AE$4))/((AVERAGEIFS('overall city offline'!$I$2:$I$2047,'overall city offline'!$A$2:$A$2047,$A22,'overall city offline'!$B$2:$B$2047,AE$4)*(1-AVERAGEIFS('all sales summary'!$I$2:$I$2047,'all sales summary'!$A$2:$A$2047,$A22,'all sales summary'!$B$2:$B$2047,AE$4)))+(AVERAGEIFS('city centre offline'!$I$2:$I$2047,'city centre offline'!$A$2:$A$2047,$A22,'city centre offline'!$B$2:$B$2047,AE$4)*AVERAGEIFS('all sales summary'!$I$2:$I$2047,'all sales summary'!$A$2:$A$2047,$A22,'all sales summary'!$B$2:$B$2047,AE$4)))</f>
        <v>0.41289216592670258</v>
      </c>
      <c r="AF22" s="60">
        <f>(AVERAGEIFS('city centre offline'!$I$2:$I$2047,'city centre offline'!$A$2:$A$2047,$A22,'city centre offline'!$B$2:$B$2047,AF$4)*AVERAGEIFS('all sales summary'!$I$2:$I$2047,'all sales summary'!$A$2:$A$2047,$A22,'all sales summary'!$B$2:$B$2047,AF$4))/((AVERAGEIFS('overall city offline'!$I$2:$I$2047,'overall city offline'!$A$2:$A$2047,$A22,'overall city offline'!$B$2:$B$2047,AF$4)*(1-AVERAGEIFS('all sales summary'!$I$2:$I$2047,'all sales summary'!$A$2:$A$2047,$A22,'all sales summary'!$B$2:$B$2047,AF$4)))+(AVERAGEIFS('city centre offline'!$I$2:$I$2047,'city centre offline'!$A$2:$A$2047,$A22,'city centre offline'!$B$2:$B$2047,AF$4)*AVERAGEIFS('all sales summary'!$I$2:$I$2047,'all sales summary'!$A$2:$A$2047,$A22,'all sales summary'!$B$2:$B$2047,AF$4)))</f>
        <v>0.41007310902413679</v>
      </c>
      <c r="AG22" s="60">
        <f>(AVERAGEIFS('city centre offline'!$I$2:$I$2047,'city centre offline'!$A$2:$A$2047,$A22,'city centre offline'!$B$2:$B$2047,AG$4)*AVERAGEIFS('all sales summary'!$I$2:$I$2047,'all sales summary'!$A$2:$A$2047,$A22,'all sales summary'!$B$2:$B$2047,AG$4))/((AVERAGEIFS('overall city offline'!$I$2:$I$2047,'overall city offline'!$A$2:$A$2047,$A22,'overall city offline'!$B$2:$B$2047,AG$4)*(1-AVERAGEIFS('all sales summary'!$I$2:$I$2047,'all sales summary'!$A$2:$A$2047,$A22,'all sales summary'!$B$2:$B$2047,AG$4)))+(AVERAGEIFS('city centre offline'!$I$2:$I$2047,'city centre offline'!$A$2:$A$2047,$A22,'city centre offline'!$B$2:$B$2047,AG$4)*AVERAGEIFS('all sales summary'!$I$2:$I$2047,'all sales summary'!$A$2:$A$2047,$A22,'all sales summary'!$B$2:$B$2047,AG$4)))</f>
        <v>0.41930105264152662</v>
      </c>
      <c r="AH22" s="60">
        <f>(AVERAGEIFS('city centre offline'!$I$2:$I$2047,'city centre offline'!$A$2:$A$2047,$A22,'city centre offline'!$B$2:$B$2047,AH$4)*AVERAGEIFS('all sales summary'!$I$2:$I$2047,'all sales summary'!$A$2:$A$2047,$A22,'all sales summary'!$B$2:$B$2047,AH$4))/((AVERAGEIFS('overall city offline'!$I$2:$I$2047,'overall city offline'!$A$2:$A$2047,$A22,'overall city offline'!$B$2:$B$2047,AH$4)*(1-AVERAGEIFS('all sales summary'!$I$2:$I$2047,'all sales summary'!$A$2:$A$2047,$A22,'all sales summary'!$B$2:$B$2047,AH$4)))+(AVERAGEIFS('city centre offline'!$I$2:$I$2047,'city centre offline'!$A$2:$A$2047,$A22,'city centre offline'!$B$2:$B$2047,AH$4)*AVERAGEIFS('all sales summary'!$I$2:$I$2047,'all sales summary'!$A$2:$A$2047,$A22,'all sales summary'!$B$2:$B$2047,AH$4)))</f>
        <v>0.4135635536548985</v>
      </c>
    </row>
    <row r="23" spans="1:34" x14ac:dyDescent="0.3">
      <c r="A23" t="s">
        <v>25</v>
      </c>
      <c r="B23" s="60">
        <f>(AVERAGEIFS('city centre offline'!I20:I2065,'city centre offline'!$A$2:$A$2047,$A23,'city centre offline'!$B$2:$B$2047,B$4)*AVERAGEIFS('all sales summary'!$I$2:$I$2047,'all sales summary'!$A$2:$A$2047,$A23,'all sales summary'!B20:B2065,B$4))/((AVERAGEIFS('overall city offline'!I20:I2065,'overall city offline'!$A$2:$A$2047,$A23,'overall city offline'!$B$2:$B$2047,B$4)*(1-AVERAGEIFS('all sales summary'!$I$2:$I$2047,'all sales summary'!$A$2:$A$2047,$A23,'all sales summary'!B20:B2065,B$4)))+(AVERAGEIFS('city centre offline'!I20:I2065,'city centre offline'!$A$2:$A$2047,$A23,'city centre offline'!$B$2:$B$2047,B$4)*AVERAGEIFS('all sales summary'!$I$2:$I$2047,'all sales summary'!$A$2:$A$2047,$A23,'all sales summary'!B20:B2065,B$4)))</f>
        <v>0.21346986907357252</v>
      </c>
      <c r="C23" s="60">
        <f>(AVERAGEIFS('city centre offline'!$I$2:$I$2047,'city centre offline'!$A$2:$A$2047,$A23,'city centre offline'!$B$2:$B$2047,C$4)*AVERAGEIFS('all sales summary'!$I$2:$I$2047,'all sales summary'!$A$2:$A$2047,$A23,'all sales summary'!$B$2:$B$2047,C$4))/((AVERAGEIFS('overall city offline'!$I$2:$I$2047,'overall city offline'!$A$2:$A$2047,$A23,'overall city offline'!$B$2:$B$2047,C$4)*(1-AVERAGEIFS('all sales summary'!$I$2:$I$2047,'all sales summary'!$A$2:$A$2047,$A23,'all sales summary'!$B$2:$B$2047,C$4)))+(AVERAGEIFS('city centre offline'!$I$2:$I$2047,'city centre offline'!$A$2:$A$2047,$A23,'city centre offline'!$B$2:$B$2047,C$4)*AVERAGEIFS('all sales summary'!$I$2:$I$2047,'all sales summary'!$A$2:$A$2047,$A23,'all sales summary'!$B$2:$B$2047,C$4)))</f>
        <v>0.44635344602983057</v>
      </c>
      <c r="D23" s="60">
        <f>(AVERAGEIFS('city centre offline'!$I$2:$I$2047,'city centre offline'!$A$2:$A$2047,$A23,'city centre offline'!$B$2:$B$2047,D$4)*AVERAGEIFS('all sales summary'!$I$2:$I$2047,'all sales summary'!$A$2:$A$2047,$A23,'all sales summary'!$B$2:$B$2047,D$4))/((AVERAGEIFS('overall city offline'!$I$2:$I$2047,'overall city offline'!$A$2:$A$2047,$A23,'overall city offline'!$B$2:$B$2047,D$4)*(1-AVERAGEIFS('all sales summary'!$I$2:$I$2047,'all sales summary'!$A$2:$A$2047,$A23,'all sales summary'!$B$2:$B$2047,D$4)))+(AVERAGEIFS('city centre offline'!$I$2:$I$2047,'city centre offline'!$A$2:$A$2047,$A23,'city centre offline'!$B$2:$B$2047,D$4)*AVERAGEIFS('all sales summary'!$I$2:$I$2047,'all sales summary'!$A$2:$A$2047,$A23,'all sales summary'!$B$2:$B$2047,D$4)))</f>
        <v>0.44518442666205937</v>
      </c>
      <c r="E23" s="60">
        <f>(AVERAGEIFS('city centre offline'!$I$2:$I$2047,'city centre offline'!$A$2:$A$2047,$A23,'city centre offline'!$B$2:$B$2047,E$4)*AVERAGEIFS('all sales summary'!$I$2:$I$2047,'all sales summary'!$A$2:$A$2047,$A23,'all sales summary'!$B$2:$B$2047,E$4))/((AVERAGEIFS('overall city offline'!$I$2:$I$2047,'overall city offline'!$A$2:$A$2047,$A23,'overall city offline'!$B$2:$B$2047,E$4)*(1-AVERAGEIFS('all sales summary'!$I$2:$I$2047,'all sales summary'!$A$2:$A$2047,$A23,'all sales summary'!$B$2:$B$2047,E$4)))+(AVERAGEIFS('city centre offline'!$I$2:$I$2047,'city centre offline'!$A$2:$A$2047,$A23,'city centre offline'!$B$2:$B$2047,E$4)*AVERAGEIFS('all sales summary'!$I$2:$I$2047,'all sales summary'!$A$2:$A$2047,$A23,'all sales summary'!$B$2:$B$2047,E$4)))</f>
        <v>0.44842670138994062</v>
      </c>
      <c r="F23" s="60">
        <f>(AVERAGEIFS('city centre offline'!$I$2:$I$2047,'city centre offline'!$A$2:$A$2047,$A23,'city centre offline'!$B$2:$B$2047,F$4)*AVERAGEIFS('all sales summary'!$I$2:$I$2047,'all sales summary'!$A$2:$A$2047,$A23,'all sales summary'!$B$2:$B$2047,F$4))/((AVERAGEIFS('overall city offline'!$I$2:$I$2047,'overall city offline'!$A$2:$A$2047,$A23,'overall city offline'!$B$2:$B$2047,F$4)*(1-AVERAGEIFS('all sales summary'!$I$2:$I$2047,'all sales summary'!$A$2:$A$2047,$A23,'all sales summary'!$B$2:$B$2047,F$4)))+(AVERAGEIFS('city centre offline'!$I$2:$I$2047,'city centre offline'!$A$2:$A$2047,$A23,'city centre offline'!$B$2:$B$2047,F$4)*AVERAGEIFS('all sales summary'!$I$2:$I$2047,'all sales summary'!$A$2:$A$2047,$A23,'all sales summary'!$B$2:$B$2047,F$4)))</f>
        <v>0.44734518867241968</v>
      </c>
      <c r="G23" s="60">
        <f>(AVERAGEIFS('city centre offline'!$I$2:$I$2047,'city centre offline'!$A$2:$A$2047,$A23,'city centre offline'!$B$2:$B$2047,G$4)*AVERAGEIFS('all sales summary'!$I$2:$I$2047,'all sales summary'!$A$2:$A$2047,$A23,'all sales summary'!$B$2:$B$2047,G$4))/((AVERAGEIFS('overall city offline'!$I$2:$I$2047,'overall city offline'!$A$2:$A$2047,$A23,'overall city offline'!$B$2:$B$2047,G$4)*(1-AVERAGEIFS('all sales summary'!$I$2:$I$2047,'all sales summary'!$A$2:$A$2047,$A23,'all sales summary'!$B$2:$B$2047,G$4)))+(AVERAGEIFS('city centre offline'!$I$2:$I$2047,'city centre offline'!$A$2:$A$2047,$A23,'city centre offline'!$B$2:$B$2047,G$4)*AVERAGEIFS('all sales summary'!$I$2:$I$2047,'all sales summary'!$A$2:$A$2047,$A23,'all sales summary'!$B$2:$B$2047,G$4)))</f>
        <v>0.45290641994606695</v>
      </c>
      <c r="H23" s="60">
        <f>(AVERAGEIFS('city centre offline'!$I$2:$I$2047,'city centre offline'!$A$2:$A$2047,$A23,'city centre offline'!$B$2:$B$2047,H$4)*AVERAGEIFS('all sales summary'!$I$2:$I$2047,'all sales summary'!$A$2:$A$2047,$A23,'all sales summary'!$B$2:$B$2047,H$4))/((AVERAGEIFS('overall city offline'!$I$2:$I$2047,'overall city offline'!$A$2:$A$2047,$A23,'overall city offline'!$B$2:$B$2047,H$4)*(1-AVERAGEIFS('all sales summary'!$I$2:$I$2047,'all sales summary'!$A$2:$A$2047,$A23,'all sales summary'!$B$2:$B$2047,H$4)))+(AVERAGEIFS('city centre offline'!$I$2:$I$2047,'city centre offline'!$A$2:$A$2047,$A23,'city centre offline'!$B$2:$B$2047,H$4)*AVERAGEIFS('all sales summary'!$I$2:$I$2047,'all sales summary'!$A$2:$A$2047,$A23,'all sales summary'!$B$2:$B$2047,H$4)))</f>
        <v>0.4525463872414236</v>
      </c>
      <c r="I23" s="60">
        <f>(AVERAGEIFS('city centre offline'!$I$2:$I$2047,'city centre offline'!$A$2:$A$2047,$A23,'city centre offline'!$B$2:$B$2047,I$4)*AVERAGEIFS('all sales summary'!$I$2:$I$2047,'all sales summary'!$A$2:$A$2047,$A23,'all sales summary'!$B$2:$B$2047,I$4))/((AVERAGEIFS('overall city offline'!$I$2:$I$2047,'overall city offline'!$A$2:$A$2047,$A23,'overall city offline'!$B$2:$B$2047,I$4)*(1-AVERAGEIFS('all sales summary'!$I$2:$I$2047,'all sales summary'!$A$2:$A$2047,$A23,'all sales summary'!$B$2:$B$2047,I$4)))+(AVERAGEIFS('city centre offline'!$I$2:$I$2047,'city centre offline'!$A$2:$A$2047,$A23,'city centre offline'!$B$2:$B$2047,I$4)*AVERAGEIFS('all sales summary'!$I$2:$I$2047,'all sales summary'!$A$2:$A$2047,$A23,'all sales summary'!$B$2:$B$2047,I$4)))</f>
        <v>0.44807990924606439</v>
      </c>
      <c r="J23" s="60">
        <f>(AVERAGEIFS('city centre offline'!$I$2:$I$2047,'city centre offline'!$A$2:$A$2047,$A23,'city centre offline'!$B$2:$B$2047,J$4)*AVERAGEIFS('all sales summary'!$I$2:$I$2047,'all sales summary'!$A$2:$A$2047,$A23,'all sales summary'!$B$2:$B$2047,J$4))/((AVERAGEIFS('overall city offline'!$I$2:$I$2047,'overall city offline'!$A$2:$A$2047,$A23,'overall city offline'!$B$2:$B$2047,J$4)*(1-AVERAGEIFS('all sales summary'!$I$2:$I$2047,'all sales summary'!$A$2:$A$2047,$A23,'all sales summary'!$B$2:$B$2047,J$4)))+(AVERAGEIFS('city centre offline'!$I$2:$I$2047,'city centre offline'!$A$2:$A$2047,$A23,'city centre offline'!$B$2:$B$2047,J$4)*AVERAGEIFS('all sales summary'!$I$2:$I$2047,'all sales summary'!$A$2:$A$2047,$A23,'all sales summary'!$B$2:$B$2047,J$4)))</f>
        <v>0.45397185500245713</v>
      </c>
      <c r="K23" s="60">
        <f>(AVERAGEIFS('city centre offline'!$I$2:$I$2047,'city centre offline'!$A$2:$A$2047,$A23,'city centre offline'!$B$2:$B$2047,K$4)*AVERAGEIFS('all sales summary'!$I$2:$I$2047,'all sales summary'!$A$2:$A$2047,$A23,'all sales summary'!$B$2:$B$2047,K$4))/((AVERAGEIFS('overall city offline'!$I$2:$I$2047,'overall city offline'!$A$2:$A$2047,$A23,'overall city offline'!$B$2:$B$2047,K$4)*(1-AVERAGEIFS('all sales summary'!$I$2:$I$2047,'all sales summary'!$A$2:$A$2047,$A23,'all sales summary'!$B$2:$B$2047,K$4)))+(AVERAGEIFS('city centre offline'!$I$2:$I$2047,'city centre offline'!$A$2:$A$2047,$A23,'city centre offline'!$B$2:$B$2047,K$4)*AVERAGEIFS('all sales summary'!$I$2:$I$2047,'all sales summary'!$A$2:$A$2047,$A23,'all sales summary'!$B$2:$B$2047,K$4)))</f>
        <v>0.45764126068083072</v>
      </c>
      <c r="L23" s="60">
        <f>(AVERAGEIFS('city centre offline'!$I$2:$I$2047,'city centre offline'!$A$2:$A$2047,$A23,'city centre offline'!$B$2:$B$2047,L$4)*AVERAGEIFS('all sales summary'!$I$2:$I$2047,'all sales summary'!$A$2:$A$2047,$A23,'all sales summary'!$B$2:$B$2047,L$4))/((AVERAGEIFS('overall city offline'!$I$2:$I$2047,'overall city offline'!$A$2:$A$2047,$A23,'overall city offline'!$B$2:$B$2047,L$4)*(1-AVERAGEIFS('all sales summary'!$I$2:$I$2047,'all sales summary'!$A$2:$A$2047,$A23,'all sales summary'!$B$2:$B$2047,L$4)))+(AVERAGEIFS('city centre offline'!$I$2:$I$2047,'city centre offline'!$A$2:$A$2047,$A23,'city centre offline'!$B$2:$B$2047,L$4)*AVERAGEIFS('all sales summary'!$I$2:$I$2047,'all sales summary'!$A$2:$A$2047,$A23,'all sales summary'!$B$2:$B$2047,L$4)))</f>
        <v>0.45676221521444871</v>
      </c>
      <c r="M23" s="60">
        <f>(AVERAGEIFS('city centre offline'!$I$2:$I$2047,'city centre offline'!$A$2:$A$2047,$A23,'city centre offline'!$B$2:$B$2047,M$4)*AVERAGEIFS('all sales summary'!$I$2:$I$2047,'all sales summary'!$A$2:$A$2047,$A23,'all sales summary'!$B$2:$B$2047,M$4))/((AVERAGEIFS('overall city offline'!$I$2:$I$2047,'overall city offline'!$A$2:$A$2047,$A23,'overall city offline'!$B$2:$B$2047,M$4)*(1-AVERAGEIFS('all sales summary'!$I$2:$I$2047,'all sales summary'!$A$2:$A$2047,$A23,'all sales summary'!$B$2:$B$2047,M$4)))+(AVERAGEIFS('city centre offline'!$I$2:$I$2047,'city centre offline'!$A$2:$A$2047,$A23,'city centre offline'!$B$2:$B$2047,M$4)*AVERAGEIFS('all sales summary'!$I$2:$I$2047,'all sales summary'!$A$2:$A$2047,$A23,'all sales summary'!$B$2:$B$2047,M$4)))</f>
        <v>0.45975397605310869</v>
      </c>
      <c r="N23" s="60">
        <f>(AVERAGEIFS('city centre offline'!$I$2:$I$2047,'city centre offline'!$A$2:$A$2047,$A23,'city centre offline'!$B$2:$B$2047,N$4)*AVERAGEIFS('all sales summary'!$I$2:$I$2047,'all sales summary'!$A$2:$A$2047,$A23,'all sales summary'!$B$2:$B$2047,N$4))/((AVERAGEIFS('overall city offline'!$I$2:$I$2047,'overall city offline'!$A$2:$A$2047,$A23,'overall city offline'!$B$2:$B$2047,N$4)*(1-AVERAGEIFS('all sales summary'!$I$2:$I$2047,'all sales summary'!$A$2:$A$2047,$A23,'all sales summary'!$B$2:$B$2047,N$4)))+(AVERAGEIFS('city centre offline'!$I$2:$I$2047,'city centre offline'!$A$2:$A$2047,$A23,'city centre offline'!$B$2:$B$2047,N$4)*AVERAGEIFS('all sales summary'!$I$2:$I$2047,'all sales summary'!$A$2:$A$2047,$A23,'all sales summary'!$B$2:$B$2047,N$4)))</f>
        <v>0.45614953595659052</v>
      </c>
      <c r="O23" s="60">
        <f>(AVERAGEIFS('city centre offline'!$I$2:$I$2047,'city centre offline'!$A$2:$A$2047,$A23,'city centre offline'!$B$2:$B$2047,O$4)*AVERAGEIFS('all sales summary'!$I$2:$I$2047,'all sales summary'!$A$2:$A$2047,$A23,'all sales summary'!$B$2:$B$2047,O$4))/((AVERAGEIFS('overall city offline'!$I$2:$I$2047,'overall city offline'!$A$2:$A$2047,$A23,'overall city offline'!$B$2:$B$2047,O$4)*(1-AVERAGEIFS('all sales summary'!$I$2:$I$2047,'all sales summary'!$A$2:$A$2047,$A23,'all sales summary'!$B$2:$B$2047,O$4)))+(AVERAGEIFS('city centre offline'!$I$2:$I$2047,'city centre offline'!$A$2:$A$2047,$A23,'city centre offline'!$B$2:$B$2047,O$4)*AVERAGEIFS('all sales summary'!$I$2:$I$2047,'all sales summary'!$A$2:$A$2047,$A23,'all sales summary'!$B$2:$B$2047,O$4)))</f>
        <v>0.45763321042896271</v>
      </c>
      <c r="P23" s="60">
        <f>(AVERAGEIFS('city centre offline'!$I$2:$I$2047,'city centre offline'!$A$2:$A$2047,$A23,'city centre offline'!$B$2:$B$2047,P$4)*AVERAGEIFS('all sales summary'!$I$2:$I$2047,'all sales summary'!$A$2:$A$2047,$A23,'all sales summary'!$B$2:$B$2047,P$4))/((AVERAGEIFS('overall city offline'!$I$2:$I$2047,'overall city offline'!$A$2:$A$2047,$A23,'overall city offline'!$B$2:$B$2047,P$4)*(1-AVERAGEIFS('all sales summary'!$I$2:$I$2047,'all sales summary'!$A$2:$A$2047,$A23,'all sales summary'!$B$2:$B$2047,P$4)))+(AVERAGEIFS('city centre offline'!$I$2:$I$2047,'city centre offline'!$A$2:$A$2047,$A23,'city centre offline'!$B$2:$B$2047,P$4)*AVERAGEIFS('all sales summary'!$I$2:$I$2047,'all sales summary'!$A$2:$A$2047,$A23,'all sales summary'!$B$2:$B$2047,P$4)))</f>
        <v>0.4539823491318245</v>
      </c>
      <c r="Q23" s="60">
        <f>(AVERAGEIFS('city centre offline'!$I$2:$I$2047,'city centre offline'!$A$2:$A$2047,$A23,'city centre offline'!$B$2:$B$2047,Q$4)*AVERAGEIFS('all sales summary'!$I$2:$I$2047,'all sales summary'!$A$2:$A$2047,$A23,'all sales summary'!$B$2:$B$2047,Q$4))/((AVERAGEIFS('overall city offline'!$I$2:$I$2047,'overall city offline'!$A$2:$A$2047,$A23,'overall city offline'!$B$2:$B$2047,Q$4)*(1-AVERAGEIFS('all sales summary'!$I$2:$I$2047,'all sales summary'!$A$2:$A$2047,$A23,'all sales summary'!$B$2:$B$2047,Q$4)))+(AVERAGEIFS('city centre offline'!$I$2:$I$2047,'city centre offline'!$A$2:$A$2047,$A23,'city centre offline'!$B$2:$B$2047,Q$4)*AVERAGEIFS('all sales summary'!$I$2:$I$2047,'all sales summary'!$A$2:$A$2047,$A23,'all sales summary'!$B$2:$B$2047,Q$4)))</f>
        <v>0.49789473177872623</v>
      </c>
      <c r="R23" s="60">
        <f>(AVERAGEIFS('city centre offline'!$I$2:$I$2047,'city centre offline'!$A$2:$A$2047,$A23,'city centre offline'!$B$2:$B$2047,R$4)*AVERAGEIFS('all sales summary'!$I$2:$I$2047,'all sales summary'!$A$2:$A$2047,$A23,'all sales summary'!$B$2:$B$2047,R$4))/((AVERAGEIFS('overall city offline'!$I$2:$I$2047,'overall city offline'!$A$2:$A$2047,$A23,'overall city offline'!$B$2:$B$2047,R$4)*(1-AVERAGEIFS('all sales summary'!$I$2:$I$2047,'all sales summary'!$A$2:$A$2047,$A23,'all sales summary'!$B$2:$B$2047,R$4)))+(AVERAGEIFS('city centre offline'!$I$2:$I$2047,'city centre offline'!$A$2:$A$2047,$A23,'city centre offline'!$B$2:$B$2047,R$4)*AVERAGEIFS('all sales summary'!$I$2:$I$2047,'all sales summary'!$A$2:$A$2047,$A23,'all sales summary'!$B$2:$B$2047,R$4)))</f>
        <v>0.4627651323975227</v>
      </c>
      <c r="S23" s="60">
        <f>(AVERAGEIFS('city centre offline'!$I$2:$I$2047,'city centre offline'!$A$2:$A$2047,$A23,'city centre offline'!$B$2:$B$2047,S$4)*AVERAGEIFS('all sales summary'!$I$2:$I$2047,'all sales summary'!$A$2:$A$2047,$A23,'all sales summary'!$B$2:$B$2047,S$4))/((AVERAGEIFS('overall city offline'!$I$2:$I$2047,'overall city offline'!$A$2:$A$2047,$A23,'overall city offline'!$B$2:$B$2047,S$4)*(1-AVERAGEIFS('all sales summary'!$I$2:$I$2047,'all sales summary'!$A$2:$A$2047,$A23,'all sales summary'!$B$2:$B$2047,S$4)))+(AVERAGEIFS('city centre offline'!$I$2:$I$2047,'city centre offline'!$A$2:$A$2047,$A23,'city centre offline'!$B$2:$B$2047,S$4)*AVERAGEIFS('all sales summary'!$I$2:$I$2047,'all sales summary'!$A$2:$A$2047,$A23,'all sales summary'!$B$2:$B$2047,S$4)))</f>
        <v>0.42586706208279373</v>
      </c>
      <c r="T23" s="60">
        <f>(AVERAGEIFS('city centre offline'!$I$2:$I$2047,'city centre offline'!$A$2:$A$2047,$A23,'city centre offline'!$B$2:$B$2047,T$4)*AVERAGEIFS('all sales summary'!$I$2:$I$2047,'all sales summary'!$A$2:$A$2047,$A23,'all sales summary'!$B$2:$B$2047,T$4))/((AVERAGEIFS('overall city offline'!$I$2:$I$2047,'overall city offline'!$A$2:$A$2047,$A23,'overall city offline'!$B$2:$B$2047,T$4)*(1-AVERAGEIFS('all sales summary'!$I$2:$I$2047,'all sales summary'!$A$2:$A$2047,$A23,'all sales summary'!$B$2:$B$2047,T$4)))+(AVERAGEIFS('city centre offline'!$I$2:$I$2047,'city centre offline'!$A$2:$A$2047,$A23,'city centre offline'!$B$2:$B$2047,T$4)*AVERAGEIFS('all sales summary'!$I$2:$I$2047,'all sales summary'!$A$2:$A$2047,$A23,'all sales summary'!$B$2:$B$2047,T$4)))</f>
        <v>0.44602749128920544</v>
      </c>
      <c r="U23" s="60">
        <f>(AVERAGEIFS('city centre offline'!$I$2:$I$2047,'city centre offline'!$A$2:$A$2047,$A23,'city centre offline'!$B$2:$B$2047,U$4)*AVERAGEIFS('all sales summary'!$I$2:$I$2047,'all sales summary'!$A$2:$A$2047,$A23,'all sales summary'!$B$2:$B$2047,U$4))/((AVERAGEIFS('overall city offline'!$I$2:$I$2047,'overall city offline'!$A$2:$A$2047,$A23,'overall city offline'!$B$2:$B$2047,U$4)*(1-AVERAGEIFS('all sales summary'!$I$2:$I$2047,'all sales summary'!$A$2:$A$2047,$A23,'all sales summary'!$B$2:$B$2047,U$4)))+(AVERAGEIFS('city centre offline'!$I$2:$I$2047,'city centre offline'!$A$2:$A$2047,$A23,'city centre offline'!$B$2:$B$2047,U$4)*AVERAGEIFS('all sales summary'!$I$2:$I$2047,'all sales summary'!$A$2:$A$2047,$A23,'all sales summary'!$B$2:$B$2047,U$4)))</f>
        <v>0.45056973624681418</v>
      </c>
      <c r="V23" s="60">
        <f>(AVERAGEIFS('city centre offline'!$I$2:$I$2047,'city centre offline'!$A$2:$A$2047,$A23,'city centre offline'!$B$2:$B$2047,V$4)*AVERAGEIFS('all sales summary'!$I$2:$I$2047,'all sales summary'!$A$2:$A$2047,$A23,'all sales summary'!$B$2:$B$2047,V$4))/((AVERAGEIFS('overall city offline'!$I$2:$I$2047,'overall city offline'!$A$2:$A$2047,$A23,'overall city offline'!$B$2:$B$2047,V$4)*(1-AVERAGEIFS('all sales summary'!$I$2:$I$2047,'all sales summary'!$A$2:$A$2047,$A23,'all sales summary'!$B$2:$B$2047,V$4)))+(AVERAGEIFS('city centre offline'!$I$2:$I$2047,'city centre offline'!$A$2:$A$2047,$A23,'city centre offline'!$B$2:$B$2047,V$4)*AVERAGEIFS('all sales summary'!$I$2:$I$2047,'all sales summary'!$A$2:$A$2047,$A23,'all sales summary'!$B$2:$B$2047,V$4)))</f>
        <v>0.45172087753497259</v>
      </c>
      <c r="W23" s="60">
        <f>(AVERAGEIFS('city centre offline'!$I$2:$I$2047,'city centre offline'!$A$2:$A$2047,$A23,'city centre offline'!$B$2:$B$2047,W$4)*AVERAGEIFS('all sales summary'!$I$2:$I$2047,'all sales summary'!$A$2:$A$2047,$A23,'all sales summary'!$B$2:$B$2047,W$4))/((AVERAGEIFS('overall city offline'!$I$2:$I$2047,'overall city offline'!$A$2:$A$2047,$A23,'overall city offline'!$B$2:$B$2047,W$4)*(1-AVERAGEIFS('all sales summary'!$I$2:$I$2047,'all sales summary'!$A$2:$A$2047,$A23,'all sales summary'!$B$2:$B$2047,W$4)))+(AVERAGEIFS('city centre offline'!$I$2:$I$2047,'city centre offline'!$A$2:$A$2047,$A23,'city centre offline'!$B$2:$B$2047,W$4)*AVERAGEIFS('all sales summary'!$I$2:$I$2047,'all sales summary'!$A$2:$A$2047,$A23,'all sales summary'!$B$2:$B$2047,W$4)))</f>
        <v>0.45293796121139518</v>
      </c>
      <c r="X23" s="60">
        <f>(AVERAGEIFS('city centre offline'!$I$2:$I$2047,'city centre offline'!$A$2:$A$2047,$A23,'city centre offline'!$B$2:$B$2047,X$4)*AVERAGEIFS('all sales summary'!$I$2:$I$2047,'all sales summary'!$A$2:$A$2047,$A23,'all sales summary'!$B$2:$B$2047,X$4))/((AVERAGEIFS('overall city offline'!$I$2:$I$2047,'overall city offline'!$A$2:$A$2047,$A23,'overall city offline'!$B$2:$B$2047,X$4)*(1-AVERAGEIFS('all sales summary'!$I$2:$I$2047,'all sales summary'!$A$2:$A$2047,$A23,'all sales summary'!$B$2:$B$2047,X$4)))+(AVERAGEIFS('city centre offline'!$I$2:$I$2047,'city centre offline'!$A$2:$A$2047,$A23,'city centre offline'!$B$2:$B$2047,X$4)*AVERAGEIFS('all sales summary'!$I$2:$I$2047,'all sales summary'!$A$2:$A$2047,$A23,'all sales summary'!$B$2:$B$2047,X$4)))</f>
        <v>0.45923292214150485</v>
      </c>
      <c r="Y23" s="60">
        <f>(AVERAGEIFS('city centre offline'!$I$2:$I$2047,'city centre offline'!$A$2:$A$2047,$A23,'city centre offline'!$B$2:$B$2047,Y$4)*AVERAGEIFS('all sales summary'!$I$2:$I$2047,'all sales summary'!$A$2:$A$2047,$A23,'all sales summary'!$B$2:$B$2047,Y$4))/((AVERAGEIFS('overall city offline'!$I$2:$I$2047,'overall city offline'!$A$2:$A$2047,$A23,'overall city offline'!$B$2:$B$2047,Y$4)*(1-AVERAGEIFS('all sales summary'!$I$2:$I$2047,'all sales summary'!$A$2:$A$2047,$A23,'all sales summary'!$B$2:$B$2047,Y$4)))+(AVERAGEIFS('city centre offline'!$I$2:$I$2047,'city centre offline'!$A$2:$A$2047,$A23,'city centre offline'!$B$2:$B$2047,Y$4)*AVERAGEIFS('all sales summary'!$I$2:$I$2047,'all sales summary'!$A$2:$A$2047,$A23,'all sales summary'!$B$2:$B$2047,Y$4)))</f>
        <v>0.45984313857125586</v>
      </c>
      <c r="Z23" s="60">
        <f>(AVERAGEIFS('city centre offline'!$I$2:$I$2047,'city centre offline'!$A$2:$A$2047,$A23,'city centre offline'!$B$2:$B$2047,Z$4)*AVERAGEIFS('all sales summary'!$I$2:$I$2047,'all sales summary'!$A$2:$A$2047,$A23,'all sales summary'!$B$2:$B$2047,Z$4))/((AVERAGEIFS('overall city offline'!$I$2:$I$2047,'overall city offline'!$A$2:$A$2047,$A23,'overall city offline'!$B$2:$B$2047,Z$4)*(1-AVERAGEIFS('all sales summary'!$I$2:$I$2047,'all sales summary'!$A$2:$A$2047,$A23,'all sales summary'!$B$2:$B$2047,Z$4)))+(AVERAGEIFS('city centre offline'!$I$2:$I$2047,'city centre offline'!$A$2:$A$2047,$A23,'city centre offline'!$B$2:$B$2047,Z$4)*AVERAGEIFS('all sales summary'!$I$2:$I$2047,'all sales summary'!$A$2:$A$2047,$A23,'all sales summary'!$B$2:$B$2047,Z$4)))</f>
        <v>0.45316138537375905</v>
      </c>
      <c r="AA23" s="60">
        <f>(AVERAGEIFS('city centre offline'!$I$2:$I$2047,'city centre offline'!$A$2:$A$2047,$A23,'city centre offline'!$B$2:$B$2047,AA$4)*AVERAGEIFS('all sales summary'!$I$2:$I$2047,'all sales summary'!$A$2:$A$2047,$A23,'all sales summary'!$B$2:$B$2047,AA$4))/((AVERAGEIFS('overall city offline'!$I$2:$I$2047,'overall city offline'!$A$2:$A$2047,$A23,'overall city offline'!$B$2:$B$2047,AA$4)*(1-AVERAGEIFS('all sales summary'!$I$2:$I$2047,'all sales summary'!$A$2:$A$2047,$A23,'all sales summary'!$B$2:$B$2047,AA$4)))+(AVERAGEIFS('city centre offline'!$I$2:$I$2047,'city centre offline'!$A$2:$A$2047,$A23,'city centre offline'!$B$2:$B$2047,AA$4)*AVERAGEIFS('all sales summary'!$I$2:$I$2047,'all sales summary'!$A$2:$A$2047,$A23,'all sales summary'!$B$2:$B$2047,AA$4)))</f>
        <v>0.45534970930708885</v>
      </c>
      <c r="AB23" s="60">
        <f>(AVERAGEIFS('city centre offline'!$I$2:$I$2047,'city centre offline'!$A$2:$A$2047,$A23,'city centre offline'!$B$2:$B$2047,AB$4)*AVERAGEIFS('all sales summary'!$I$2:$I$2047,'all sales summary'!$A$2:$A$2047,$A23,'all sales summary'!$B$2:$B$2047,AB$4))/((AVERAGEIFS('overall city offline'!$I$2:$I$2047,'overall city offline'!$A$2:$A$2047,$A23,'overall city offline'!$B$2:$B$2047,AB$4)*(1-AVERAGEIFS('all sales summary'!$I$2:$I$2047,'all sales summary'!$A$2:$A$2047,$A23,'all sales summary'!$B$2:$B$2047,AB$4)))+(AVERAGEIFS('city centre offline'!$I$2:$I$2047,'city centre offline'!$A$2:$A$2047,$A23,'city centre offline'!$B$2:$B$2047,AB$4)*AVERAGEIFS('all sales summary'!$I$2:$I$2047,'all sales summary'!$A$2:$A$2047,$A23,'all sales summary'!$B$2:$B$2047,AB$4)))</f>
        <v>0.44054907816442762</v>
      </c>
      <c r="AC23" s="60">
        <f>(AVERAGEIFS('city centre offline'!$I$2:$I$2047,'city centre offline'!$A$2:$A$2047,$A23,'city centre offline'!$B$2:$B$2047,AC$4)*AVERAGEIFS('all sales summary'!$I$2:$I$2047,'all sales summary'!$A$2:$A$2047,$A23,'all sales summary'!$B$2:$B$2047,AC$4))/((AVERAGEIFS('overall city offline'!$I$2:$I$2047,'overall city offline'!$A$2:$A$2047,$A23,'overall city offline'!$B$2:$B$2047,AC$4)*(1-AVERAGEIFS('all sales summary'!$I$2:$I$2047,'all sales summary'!$A$2:$A$2047,$A23,'all sales summary'!$B$2:$B$2047,AC$4)))+(AVERAGEIFS('city centre offline'!$I$2:$I$2047,'city centre offline'!$A$2:$A$2047,$A23,'city centre offline'!$B$2:$B$2047,AC$4)*AVERAGEIFS('all sales summary'!$I$2:$I$2047,'all sales summary'!$A$2:$A$2047,$A23,'all sales summary'!$B$2:$B$2047,AC$4)))</f>
        <v>0.45109909244871571</v>
      </c>
      <c r="AD23" s="60">
        <f>(AVERAGEIFS('city centre offline'!$I$2:$I$2047,'city centre offline'!$A$2:$A$2047,$A23,'city centre offline'!$B$2:$B$2047,AD$4)*AVERAGEIFS('all sales summary'!$I$2:$I$2047,'all sales summary'!$A$2:$A$2047,$A23,'all sales summary'!$B$2:$B$2047,AD$4))/((AVERAGEIFS('overall city offline'!$I$2:$I$2047,'overall city offline'!$A$2:$A$2047,$A23,'overall city offline'!$B$2:$B$2047,AD$4)*(1-AVERAGEIFS('all sales summary'!$I$2:$I$2047,'all sales summary'!$A$2:$A$2047,$A23,'all sales summary'!$B$2:$B$2047,AD$4)))+(AVERAGEIFS('city centre offline'!$I$2:$I$2047,'city centre offline'!$A$2:$A$2047,$A23,'city centre offline'!$B$2:$B$2047,AD$4)*AVERAGEIFS('all sales summary'!$I$2:$I$2047,'all sales summary'!$A$2:$A$2047,$A23,'all sales summary'!$B$2:$B$2047,AD$4)))</f>
        <v>0.44924660625571355</v>
      </c>
      <c r="AE23" s="60">
        <f>(AVERAGEIFS('city centre offline'!$I$2:$I$2047,'city centre offline'!$A$2:$A$2047,$A23,'city centre offline'!$B$2:$B$2047,AE$4)*AVERAGEIFS('all sales summary'!$I$2:$I$2047,'all sales summary'!$A$2:$A$2047,$A23,'all sales summary'!$B$2:$B$2047,AE$4))/((AVERAGEIFS('overall city offline'!$I$2:$I$2047,'overall city offline'!$A$2:$A$2047,$A23,'overall city offline'!$B$2:$B$2047,AE$4)*(1-AVERAGEIFS('all sales summary'!$I$2:$I$2047,'all sales summary'!$A$2:$A$2047,$A23,'all sales summary'!$B$2:$B$2047,AE$4)))+(AVERAGEIFS('city centre offline'!$I$2:$I$2047,'city centre offline'!$A$2:$A$2047,$A23,'city centre offline'!$B$2:$B$2047,AE$4)*AVERAGEIFS('all sales summary'!$I$2:$I$2047,'all sales summary'!$A$2:$A$2047,$A23,'all sales summary'!$B$2:$B$2047,AE$4)))</f>
        <v>0.44817870209303634</v>
      </c>
      <c r="AF23" s="60">
        <f>(AVERAGEIFS('city centre offline'!$I$2:$I$2047,'city centre offline'!$A$2:$A$2047,$A23,'city centre offline'!$B$2:$B$2047,AF$4)*AVERAGEIFS('all sales summary'!$I$2:$I$2047,'all sales summary'!$A$2:$A$2047,$A23,'all sales summary'!$B$2:$B$2047,AF$4))/((AVERAGEIFS('overall city offline'!$I$2:$I$2047,'overall city offline'!$A$2:$A$2047,$A23,'overall city offline'!$B$2:$B$2047,AF$4)*(1-AVERAGEIFS('all sales summary'!$I$2:$I$2047,'all sales summary'!$A$2:$A$2047,$A23,'all sales summary'!$B$2:$B$2047,AF$4)))+(AVERAGEIFS('city centre offline'!$I$2:$I$2047,'city centre offline'!$A$2:$A$2047,$A23,'city centre offline'!$B$2:$B$2047,AF$4)*AVERAGEIFS('all sales summary'!$I$2:$I$2047,'all sales summary'!$A$2:$A$2047,$A23,'all sales summary'!$B$2:$B$2047,AF$4)))</f>
        <v>0.44560204063354225</v>
      </c>
      <c r="AG23" s="60">
        <f>(AVERAGEIFS('city centre offline'!$I$2:$I$2047,'city centre offline'!$A$2:$A$2047,$A23,'city centre offline'!$B$2:$B$2047,AG$4)*AVERAGEIFS('all sales summary'!$I$2:$I$2047,'all sales summary'!$A$2:$A$2047,$A23,'all sales summary'!$B$2:$B$2047,AG$4))/((AVERAGEIFS('overall city offline'!$I$2:$I$2047,'overall city offline'!$A$2:$A$2047,$A23,'overall city offline'!$B$2:$B$2047,AG$4)*(1-AVERAGEIFS('all sales summary'!$I$2:$I$2047,'all sales summary'!$A$2:$A$2047,$A23,'all sales summary'!$B$2:$B$2047,AG$4)))+(AVERAGEIFS('city centre offline'!$I$2:$I$2047,'city centre offline'!$A$2:$A$2047,$A23,'city centre offline'!$B$2:$B$2047,AG$4)*AVERAGEIFS('all sales summary'!$I$2:$I$2047,'all sales summary'!$A$2:$A$2047,$A23,'all sales summary'!$B$2:$B$2047,AG$4)))</f>
        <v>0.44633702213740661</v>
      </c>
      <c r="AH23" s="60">
        <f>(AVERAGEIFS('city centre offline'!$I$2:$I$2047,'city centre offline'!$A$2:$A$2047,$A23,'city centre offline'!$B$2:$B$2047,AH$4)*AVERAGEIFS('all sales summary'!$I$2:$I$2047,'all sales summary'!$A$2:$A$2047,$A23,'all sales summary'!$B$2:$B$2047,AH$4))/((AVERAGEIFS('overall city offline'!$I$2:$I$2047,'overall city offline'!$A$2:$A$2047,$A23,'overall city offline'!$B$2:$B$2047,AH$4)*(1-AVERAGEIFS('all sales summary'!$I$2:$I$2047,'all sales summary'!$A$2:$A$2047,$A23,'all sales summary'!$B$2:$B$2047,AH$4)))+(AVERAGEIFS('city centre offline'!$I$2:$I$2047,'city centre offline'!$A$2:$A$2047,$A23,'city centre offline'!$B$2:$B$2047,AH$4)*AVERAGEIFS('all sales summary'!$I$2:$I$2047,'all sales summary'!$A$2:$A$2047,$A23,'all sales summary'!$B$2:$B$2047,AH$4)))</f>
        <v>0.44684923849213992</v>
      </c>
    </row>
    <row r="24" spans="1:34" x14ac:dyDescent="0.3">
      <c r="A24" t="s">
        <v>26</v>
      </c>
      <c r="B24" s="60">
        <f>(AVERAGEIFS('city centre offline'!I21:I2066,'city centre offline'!$A$2:$A$2047,$A24,'city centre offline'!$B$2:$B$2047,B$4)*AVERAGEIFS('all sales summary'!$I$2:$I$2047,'all sales summary'!$A$2:$A$2047,$A24,'all sales summary'!B21:B2066,B$4))/((AVERAGEIFS('overall city offline'!I21:I2066,'overall city offline'!$A$2:$A$2047,$A24,'overall city offline'!$B$2:$B$2047,B$4)*(1-AVERAGEIFS('all sales summary'!$I$2:$I$2047,'all sales summary'!$A$2:$A$2047,$A24,'all sales summary'!B21:B2066,B$4)))+(AVERAGEIFS('city centre offline'!I21:I2066,'city centre offline'!$A$2:$A$2047,$A24,'city centre offline'!$B$2:$B$2047,B$4)*AVERAGEIFS('all sales summary'!$I$2:$I$2047,'all sales summary'!$A$2:$A$2047,$A24,'all sales summary'!B21:B2066,B$4)))</f>
        <v>0.2907190309290415</v>
      </c>
      <c r="C24" s="60">
        <f>(AVERAGEIFS('city centre offline'!$I$2:$I$2047,'city centre offline'!$A$2:$A$2047,$A24,'city centre offline'!$B$2:$B$2047,C$4)*AVERAGEIFS('all sales summary'!$I$2:$I$2047,'all sales summary'!$A$2:$A$2047,$A24,'all sales summary'!$B$2:$B$2047,C$4))/((AVERAGEIFS('overall city offline'!$I$2:$I$2047,'overall city offline'!$A$2:$A$2047,$A24,'overall city offline'!$B$2:$B$2047,C$4)*(1-AVERAGEIFS('all sales summary'!$I$2:$I$2047,'all sales summary'!$A$2:$A$2047,$A24,'all sales summary'!$B$2:$B$2047,C$4)))+(AVERAGEIFS('city centre offline'!$I$2:$I$2047,'city centre offline'!$A$2:$A$2047,$A24,'city centre offline'!$B$2:$B$2047,C$4)*AVERAGEIFS('all sales summary'!$I$2:$I$2047,'all sales summary'!$A$2:$A$2047,$A24,'all sales summary'!$B$2:$B$2047,C$4)))</f>
        <v>0.33781210751030977</v>
      </c>
      <c r="D24" s="60">
        <f>(AVERAGEIFS('city centre offline'!$I$2:$I$2047,'city centre offline'!$A$2:$A$2047,$A24,'city centre offline'!$B$2:$B$2047,D$4)*AVERAGEIFS('all sales summary'!$I$2:$I$2047,'all sales summary'!$A$2:$A$2047,$A24,'all sales summary'!$B$2:$B$2047,D$4))/((AVERAGEIFS('overall city offline'!$I$2:$I$2047,'overall city offline'!$A$2:$A$2047,$A24,'overall city offline'!$B$2:$B$2047,D$4)*(1-AVERAGEIFS('all sales summary'!$I$2:$I$2047,'all sales summary'!$A$2:$A$2047,$A24,'all sales summary'!$B$2:$B$2047,D$4)))+(AVERAGEIFS('city centre offline'!$I$2:$I$2047,'city centre offline'!$A$2:$A$2047,$A24,'city centre offline'!$B$2:$B$2047,D$4)*AVERAGEIFS('all sales summary'!$I$2:$I$2047,'all sales summary'!$A$2:$A$2047,$A24,'all sales summary'!$B$2:$B$2047,D$4)))</f>
        <v>0.33665011876402029</v>
      </c>
      <c r="E24" s="60">
        <f>(AVERAGEIFS('city centre offline'!$I$2:$I$2047,'city centre offline'!$A$2:$A$2047,$A24,'city centre offline'!$B$2:$B$2047,E$4)*AVERAGEIFS('all sales summary'!$I$2:$I$2047,'all sales summary'!$A$2:$A$2047,$A24,'all sales summary'!$B$2:$B$2047,E$4))/((AVERAGEIFS('overall city offline'!$I$2:$I$2047,'overall city offline'!$A$2:$A$2047,$A24,'overall city offline'!$B$2:$B$2047,E$4)*(1-AVERAGEIFS('all sales summary'!$I$2:$I$2047,'all sales summary'!$A$2:$A$2047,$A24,'all sales summary'!$B$2:$B$2047,E$4)))+(AVERAGEIFS('city centre offline'!$I$2:$I$2047,'city centre offline'!$A$2:$A$2047,$A24,'city centre offline'!$B$2:$B$2047,E$4)*AVERAGEIFS('all sales summary'!$I$2:$I$2047,'all sales summary'!$A$2:$A$2047,$A24,'all sales summary'!$B$2:$B$2047,E$4)))</f>
        <v>0.33668973057923152</v>
      </c>
      <c r="F24" s="60">
        <f>(AVERAGEIFS('city centre offline'!$I$2:$I$2047,'city centre offline'!$A$2:$A$2047,$A24,'city centre offline'!$B$2:$B$2047,F$4)*AVERAGEIFS('all sales summary'!$I$2:$I$2047,'all sales summary'!$A$2:$A$2047,$A24,'all sales summary'!$B$2:$B$2047,F$4))/((AVERAGEIFS('overall city offline'!$I$2:$I$2047,'overall city offline'!$A$2:$A$2047,$A24,'overall city offline'!$B$2:$B$2047,F$4)*(1-AVERAGEIFS('all sales summary'!$I$2:$I$2047,'all sales summary'!$A$2:$A$2047,$A24,'all sales summary'!$B$2:$B$2047,F$4)))+(AVERAGEIFS('city centre offline'!$I$2:$I$2047,'city centre offline'!$A$2:$A$2047,$A24,'city centre offline'!$B$2:$B$2047,F$4)*AVERAGEIFS('all sales summary'!$I$2:$I$2047,'all sales summary'!$A$2:$A$2047,$A24,'all sales summary'!$B$2:$B$2047,F$4)))</f>
        <v>0.34211601021407012</v>
      </c>
      <c r="G24" s="60">
        <f>(AVERAGEIFS('city centre offline'!$I$2:$I$2047,'city centre offline'!$A$2:$A$2047,$A24,'city centre offline'!$B$2:$B$2047,G$4)*AVERAGEIFS('all sales summary'!$I$2:$I$2047,'all sales summary'!$A$2:$A$2047,$A24,'all sales summary'!$B$2:$B$2047,G$4))/((AVERAGEIFS('overall city offline'!$I$2:$I$2047,'overall city offline'!$A$2:$A$2047,$A24,'overall city offline'!$B$2:$B$2047,G$4)*(1-AVERAGEIFS('all sales summary'!$I$2:$I$2047,'all sales summary'!$A$2:$A$2047,$A24,'all sales summary'!$B$2:$B$2047,G$4)))+(AVERAGEIFS('city centre offline'!$I$2:$I$2047,'city centre offline'!$A$2:$A$2047,$A24,'city centre offline'!$B$2:$B$2047,G$4)*AVERAGEIFS('all sales summary'!$I$2:$I$2047,'all sales summary'!$A$2:$A$2047,$A24,'all sales summary'!$B$2:$B$2047,G$4)))</f>
        <v>0.34331597305616079</v>
      </c>
      <c r="H24" s="60">
        <f>(AVERAGEIFS('city centre offline'!$I$2:$I$2047,'city centre offline'!$A$2:$A$2047,$A24,'city centre offline'!$B$2:$B$2047,H$4)*AVERAGEIFS('all sales summary'!$I$2:$I$2047,'all sales summary'!$A$2:$A$2047,$A24,'all sales summary'!$B$2:$B$2047,H$4))/((AVERAGEIFS('overall city offline'!$I$2:$I$2047,'overall city offline'!$A$2:$A$2047,$A24,'overall city offline'!$B$2:$B$2047,H$4)*(1-AVERAGEIFS('all sales summary'!$I$2:$I$2047,'all sales summary'!$A$2:$A$2047,$A24,'all sales summary'!$B$2:$B$2047,H$4)))+(AVERAGEIFS('city centre offline'!$I$2:$I$2047,'city centre offline'!$A$2:$A$2047,$A24,'city centre offline'!$B$2:$B$2047,H$4)*AVERAGEIFS('all sales summary'!$I$2:$I$2047,'all sales summary'!$A$2:$A$2047,$A24,'all sales summary'!$B$2:$B$2047,H$4)))</f>
        <v>0.34261416600659167</v>
      </c>
      <c r="I24" s="60">
        <f>(AVERAGEIFS('city centre offline'!$I$2:$I$2047,'city centre offline'!$A$2:$A$2047,$A24,'city centre offline'!$B$2:$B$2047,I$4)*AVERAGEIFS('all sales summary'!$I$2:$I$2047,'all sales summary'!$A$2:$A$2047,$A24,'all sales summary'!$B$2:$B$2047,I$4))/((AVERAGEIFS('overall city offline'!$I$2:$I$2047,'overall city offline'!$A$2:$A$2047,$A24,'overall city offline'!$B$2:$B$2047,I$4)*(1-AVERAGEIFS('all sales summary'!$I$2:$I$2047,'all sales summary'!$A$2:$A$2047,$A24,'all sales summary'!$B$2:$B$2047,I$4)))+(AVERAGEIFS('city centre offline'!$I$2:$I$2047,'city centre offline'!$A$2:$A$2047,$A24,'city centre offline'!$B$2:$B$2047,I$4)*AVERAGEIFS('all sales summary'!$I$2:$I$2047,'all sales summary'!$A$2:$A$2047,$A24,'all sales summary'!$B$2:$B$2047,I$4)))</f>
        <v>0.33153571224274775</v>
      </c>
      <c r="J24" s="60">
        <f>(AVERAGEIFS('city centre offline'!$I$2:$I$2047,'city centre offline'!$A$2:$A$2047,$A24,'city centre offline'!$B$2:$B$2047,J$4)*AVERAGEIFS('all sales summary'!$I$2:$I$2047,'all sales summary'!$A$2:$A$2047,$A24,'all sales summary'!$B$2:$B$2047,J$4))/((AVERAGEIFS('overall city offline'!$I$2:$I$2047,'overall city offline'!$A$2:$A$2047,$A24,'overall city offline'!$B$2:$B$2047,J$4)*(1-AVERAGEIFS('all sales summary'!$I$2:$I$2047,'all sales summary'!$A$2:$A$2047,$A24,'all sales summary'!$B$2:$B$2047,J$4)))+(AVERAGEIFS('city centre offline'!$I$2:$I$2047,'city centre offline'!$A$2:$A$2047,$A24,'city centre offline'!$B$2:$B$2047,J$4)*AVERAGEIFS('all sales summary'!$I$2:$I$2047,'all sales summary'!$A$2:$A$2047,$A24,'all sales summary'!$B$2:$B$2047,J$4)))</f>
        <v>0.33139785245430287</v>
      </c>
      <c r="K24" s="60">
        <f>(AVERAGEIFS('city centre offline'!$I$2:$I$2047,'city centre offline'!$A$2:$A$2047,$A24,'city centre offline'!$B$2:$B$2047,K$4)*AVERAGEIFS('all sales summary'!$I$2:$I$2047,'all sales summary'!$A$2:$A$2047,$A24,'all sales summary'!$B$2:$B$2047,K$4))/((AVERAGEIFS('overall city offline'!$I$2:$I$2047,'overall city offline'!$A$2:$A$2047,$A24,'overall city offline'!$B$2:$B$2047,K$4)*(1-AVERAGEIFS('all sales summary'!$I$2:$I$2047,'all sales summary'!$A$2:$A$2047,$A24,'all sales summary'!$B$2:$B$2047,K$4)))+(AVERAGEIFS('city centre offline'!$I$2:$I$2047,'city centre offline'!$A$2:$A$2047,$A24,'city centre offline'!$B$2:$B$2047,K$4)*AVERAGEIFS('all sales summary'!$I$2:$I$2047,'all sales summary'!$A$2:$A$2047,$A24,'all sales summary'!$B$2:$B$2047,K$4)))</f>
        <v>0.33412308131363416</v>
      </c>
      <c r="L24" s="60">
        <f>(AVERAGEIFS('city centre offline'!$I$2:$I$2047,'city centre offline'!$A$2:$A$2047,$A24,'city centre offline'!$B$2:$B$2047,L$4)*AVERAGEIFS('all sales summary'!$I$2:$I$2047,'all sales summary'!$A$2:$A$2047,$A24,'all sales summary'!$B$2:$B$2047,L$4))/((AVERAGEIFS('overall city offline'!$I$2:$I$2047,'overall city offline'!$A$2:$A$2047,$A24,'overall city offline'!$B$2:$B$2047,L$4)*(1-AVERAGEIFS('all sales summary'!$I$2:$I$2047,'all sales summary'!$A$2:$A$2047,$A24,'all sales summary'!$B$2:$B$2047,L$4)))+(AVERAGEIFS('city centre offline'!$I$2:$I$2047,'city centre offline'!$A$2:$A$2047,$A24,'city centre offline'!$B$2:$B$2047,L$4)*AVERAGEIFS('all sales summary'!$I$2:$I$2047,'all sales summary'!$A$2:$A$2047,$A24,'all sales summary'!$B$2:$B$2047,L$4)))</f>
        <v>0.35046900471924769</v>
      </c>
      <c r="M24" s="60">
        <f>(AVERAGEIFS('city centre offline'!$I$2:$I$2047,'city centre offline'!$A$2:$A$2047,$A24,'city centre offline'!$B$2:$B$2047,M$4)*AVERAGEIFS('all sales summary'!$I$2:$I$2047,'all sales summary'!$A$2:$A$2047,$A24,'all sales summary'!$B$2:$B$2047,M$4))/((AVERAGEIFS('overall city offline'!$I$2:$I$2047,'overall city offline'!$A$2:$A$2047,$A24,'overall city offline'!$B$2:$B$2047,M$4)*(1-AVERAGEIFS('all sales summary'!$I$2:$I$2047,'all sales summary'!$A$2:$A$2047,$A24,'all sales summary'!$B$2:$B$2047,M$4)))+(AVERAGEIFS('city centre offline'!$I$2:$I$2047,'city centre offline'!$A$2:$A$2047,$A24,'city centre offline'!$B$2:$B$2047,M$4)*AVERAGEIFS('all sales summary'!$I$2:$I$2047,'all sales summary'!$A$2:$A$2047,$A24,'all sales summary'!$B$2:$B$2047,M$4)))</f>
        <v>0.36936744202104027</v>
      </c>
      <c r="N24" s="60">
        <f>(AVERAGEIFS('city centre offline'!$I$2:$I$2047,'city centre offline'!$A$2:$A$2047,$A24,'city centre offline'!$B$2:$B$2047,N$4)*AVERAGEIFS('all sales summary'!$I$2:$I$2047,'all sales summary'!$A$2:$A$2047,$A24,'all sales summary'!$B$2:$B$2047,N$4))/((AVERAGEIFS('overall city offline'!$I$2:$I$2047,'overall city offline'!$A$2:$A$2047,$A24,'overall city offline'!$B$2:$B$2047,N$4)*(1-AVERAGEIFS('all sales summary'!$I$2:$I$2047,'all sales summary'!$A$2:$A$2047,$A24,'all sales summary'!$B$2:$B$2047,N$4)))+(AVERAGEIFS('city centre offline'!$I$2:$I$2047,'city centre offline'!$A$2:$A$2047,$A24,'city centre offline'!$B$2:$B$2047,N$4)*AVERAGEIFS('all sales summary'!$I$2:$I$2047,'all sales summary'!$A$2:$A$2047,$A24,'all sales summary'!$B$2:$B$2047,N$4)))</f>
        <v>0.32487146640785669</v>
      </c>
      <c r="O24" s="60">
        <f>(AVERAGEIFS('city centre offline'!$I$2:$I$2047,'city centre offline'!$A$2:$A$2047,$A24,'city centre offline'!$B$2:$B$2047,O$4)*AVERAGEIFS('all sales summary'!$I$2:$I$2047,'all sales summary'!$A$2:$A$2047,$A24,'all sales summary'!$B$2:$B$2047,O$4))/((AVERAGEIFS('overall city offline'!$I$2:$I$2047,'overall city offline'!$A$2:$A$2047,$A24,'overall city offline'!$B$2:$B$2047,O$4)*(1-AVERAGEIFS('all sales summary'!$I$2:$I$2047,'all sales summary'!$A$2:$A$2047,$A24,'all sales summary'!$B$2:$B$2047,O$4)))+(AVERAGEIFS('city centre offline'!$I$2:$I$2047,'city centre offline'!$A$2:$A$2047,$A24,'city centre offline'!$B$2:$B$2047,O$4)*AVERAGEIFS('all sales summary'!$I$2:$I$2047,'all sales summary'!$A$2:$A$2047,$A24,'all sales summary'!$B$2:$B$2047,O$4)))</f>
        <v>0.34521676180947569</v>
      </c>
      <c r="P24" s="60">
        <f>(AVERAGEIFS('city centre offline'!$I$2:$I$2047,'city centre offline'!$A$2:$A$2047,$A24,'city centre offline'!$B$2:$B$2047,P$4)*AVERAGEIFS('all sales summary'!$I$2:$I$2047,'all sales summary'!$A$2:$A$2047,$A24,'all sales summary'!$B$2:$B$2047,P$4))/((AVERAGEIFS('overall city offline'!$I$2:$I$2047,'overall city offline'!$A$2:$A$2047,$A24,'overall city offline'!$B$2:$B$2047,P$4)*(1-AVERAGEIFS('all sales summary'!$I$2:$I$2047,'all sales summary'!$A$2:$A$2047,$A24,'all sales summary'!$B$2:$B$2047,P$4)))+(AVERAGEIFS('city centre offline'!$I$2:$I$2047,'city centre offline'!$A$2:$A$2047,$A24,'city centre offline'!$B$2:$B$2047,P$4)*AVERAGEIFS('all sales summary'!$I$2:$I$2047,'all sales summary'!$A$2:$A$2047,$A24,'all sales summary'!$B$2:$B$2047,P$4)))</f>
        <v>0.34165415716760805</v>
      </c>
      <c r="Q24" s="60">
        <f>(AVERAGEIFS('city centre offline'!$I$2:$I$2047,'city centre offline'!$A$2:$A$2047,$A24,'city centre offline'!$B$2:$B$2047,Q$4)*AVERAGEIFS('all sales summary'!$I$2:$I$2047,'all sales summary'!$A$2:$A$2047,$A24,'all sales summary'!$B$2:$B$2047,Q$4))/((AVERAGEIFS('overall city offline'!$I$2:$I$2047,'overall city offline'!$A$2:$A$2047,$A24,'overall city offline'!$B$2:$B$2047,Q$4)*(1-AVERAGEIFS('all sales summary'!$I$2:$I$2047,'all sales summary'!$A$2:$A$2047,$A24,'all sales summary'!$B$2:$B$2047,Q$4)))+(AVERAGEIFS('city centre offline'!$I$2:$I$2047,'city centre offline'!$A$2:$A$2047,$A24,'city centre offline'!$B$2:$B$2047,Q$4)*AVERAGEIFS('all sales summary'!$I$2:$I$2047,'all sales summary'!$A$2:$A$2047,$A24,'all sales summary'!$B$2:$B$2047,Q$4)))</f>
        <v>0.34402068013737436</v>
      </c>
      <c r="R24" s="60">
        <f>(AVERAGEIFS('city centre offline'!$I$2:$I$2047,'city centre offline'!$A$2:$A$2047,$A24,'city centre offline'!$B$2:$B$2047,R$4)*AVERAGEIFS('all sales summary'!$I$2:$I$2047,'all sales summary'!$A$2:$A$2047,$A24,'all sales summary'!$B$2:$B$2047,R$4))/((AVERAGEIFS('overall city offline'!$I$2:$I$2047,'overall city offline'!$A$2:$A$2047,$A24,'overall city offline'!$B$2:$B$2047,R$4)*(1-AVERAGEIFS('all sales summary'!$I$2:$I$2047,'all sales summary'!$A$2:$A$2047,$A24,'all sales summary'!$B$2:$B$2047,R$4)))+(AVERAGEIFS('city centre offline'!$I$2:$I$2047,'city centre offline'!$A$2:$A$2047,$A24,'city centre offline'!$B$2:$B$2047,R$4)*AVERAGEIFS('all sales summary'!$I$2:$I$2047,'all sales summary'!$A$2:$A$2047,$A24,'all sales summary'!$B$2:$B$2047,R$4)))</f>
        <v>0.2739591687258518</v>
      </c>
      <c r="S24" s="60">
        <f>(AVERAGEIFS('city centre offline'!$I$2:$I$2047,'city centre offline'!$A$2:$A$2047,$A24,'city centre offline'!$B$2:$B$2047,S$4)*AVERAGEIFS('all sales summary'!$I$2:$I$2047,'all sales summary'!$A$2:$A$2047,$A24,'all sales summary'!$B$2:$B$2047,S$4))/((AVERAGEIFS('overall city offline'!$I$2:$I$2047,'overall city offline'!$A$2:$A$2047,$A24,'overall city offline'!$B$2:$B$2047,S$4)*(1-AVERAGEIFS('all sales summary'!$I$2:$I$2047,'all sales summary'!$A$2:$A$2047,$A24,'all sales summary'!$B$2:$B$2047,S$4)))+(AVERAGEIFS('city centre offline'!$I$2:$I$2047,'city centre offline'!$A$2:$A$2047,$A24,'city centre offline'!$B$2:$B$2047,S$4)*AVERAGEIFS('all sales summary'!$I$2:$I$2047,'all sales summary'!$A$2:$A$2047,$A24,'all sales summary'!$B$2:$B$2047,S$4)))</f>
        <v>0.30839798556504033</v>
      </c>
      <c r="T24" s="60">
        <f>(AVERAGEIFS('city centre offline'!$I$2:$I$2047,'city centre offline'!$A$2:$A$2047,$A24,'city centre offline'!$B$2:$B$2047,T$4)*AVERAGEIFS('all sales summary'!$I$2:$I$2047,'all sales summary'!$A$2:$A$2047,$A24,'all sales summary'!$B$2:$B$2047,T$4))/((AVERAGEIFS('overall city offline'!$I$2:$I$2047,'overall city offline'!$A$2:$A$2047,$A24,'overall city offline'!$B$2:$B$2047,T$4)*(1-AVERAGEIFS('all sales summary'!$I$2:$I$2047,'all sales summary'!$A$2:$A$2047,$A24,'all sales summary'!$B$2:$B$2047,T$4)))+(AVERAGEIFS('city centre offline'!$I$2:$I$2047,'city centre offline'!$A$2:$A$2047,$A24,'city centre offline'!$B$2:$B$2047,T$4)*AVERAGEIFS('all sales summary'!$I$2:$I$2047,'all sales summary'!$A$2:$A$2047,$A24,'all sales summary'!$B$2:$B$2047,T$4)))</f>
        <v>0.31855686089931129</v>
      </c>
      <c r="U24" s="60">
        <f>(AVERAGEIFS('city centre offline'!$I$2:$I$2047,'city centre offline'!$A$2:$A$2047,$A24,'city centre offline'!$B$2:$B$2047,U$4)*AVERAGEIFS('all sales summary'!$I$2:$I$2047,'all sales summary'!$A$2:$A$2047,$A24,'all sales summary'!$B$2:$B$2047,U$4))/((AVERAGEIFS('overall city offline'!$I$2:$I$2047,'overall city offline'!$A$2:$A$2047,$A24,'overall city offline'!$B$2:$B$2047,U$4)*(1-AVERAGEIFS('all sales summary'!$I$2:$I$2047,'all sales summary'!$A$2:$A$2047,$A24,'all sales summary'!$B$2:$B$2047,U$4)))+(AVERAGEIFS('city centre offline'!$I$2:$I$2047,'city centre offline'!$A$2:$A$2047,$A24,'city centre offline'!$B$2:$B$2047,U$4)*AVERAGEIFS('all sales summary'!$I$2:$I$2047,'all sales summary'!$A$2:$A$2047,$A24,'all sales summary'!$B$2:$B$2047,U$4)))</f>
        <v>0.31118329019081525</v>
      </c>
      <c r="V24" s="60">
        <f>(AVERAGEIFS('city centre offline'!$I$2:$I$2047,'city centre offline'!$A$2:$A$2047,$A24,'city centre offline'!$B$2:$B$2047,V$4)*AVERAGEIFS('all sales summary'!$I$2:$I$2047,'all sales summary'!$A$2:$A$2047,$A24,'all sales summary'!$B$2:$B$2047,V$4))/((AVERAGEIFS('overall city offline'!$I$2:$I$2047,'overall city offline'!$A$2:$A$2047,$A24,'overall city offline'!$B$2:$B$2047,V$4)*(1-AVERAGEIFS('all sales summary'!$I$2:$I$2047,'all sales summary'!$A$2:$A$2047,$A24,'all sales summary'!$B$2:$B$2047,V$4)))+(AVERAGEIFS('city centre offline'!$I$2:$I$2047,'city centre offline'!$A$2:$A$2047,$A24,'city centre offline'!$B$2:$B$2047,V$4)*AVERAGEIFS('all sales summary'!$I$2:$I$2047,'all sales summary'!$A$2:$A$2047,$A24,'all sales summary'!$B$2:$B$2047,V$4)))</f>
        <v>0.31624868197255157</v>
      </c>
      <c r="W24" s="60">
        <f>(AVERAGEIFS('city centre offline'!$I$2:$I$2047,'city centre offline'!$A$2:$A$2047,$A24,'city centre offline'!$B$2:$B$2047,W$4)*AVERAGEIFS('all sales summary'!$I$2:$I$2047,'all sales summary'!$A$2:$A$2047,$A24,'all sales summary'!$B$2:$B$2047,W$4))/((AVERAGEIFS('overall city offline'!$I$2:$I$2047,'overall city offline'!$A$2:$A$2047,$A24,'overall city offline'!$B$2:$B$2047,W$4)*(1-AVERAGEIFS('all sales summary'!$I$2:$I$2047,'all sales summary'!$A$2:$A$2047,$A24,'all sales summary'!$B$2:$B$2047,W$4)))+(AVERAGEIFS('city centre offline'!$I$2:$I$2047,'city centre offline'!$A$2:$A$2047,$A24,'city centre offline'!$B$2:$B$2047,W$4)*AVERAGEIFS('all sales summary'!$I$2:$I$2047,'all sales summary'!$A$2:$A$2047,$A24,'all sales summary'!$B$2:$B$2047,W$4)))</f>
        <v>0.31857591241000255</v>
      </c>
      <c r="X24" s="60">
        <f>(AVERAGEIFS('city centre offline'!$I$2:$I$2047,'city centre offline'!$A$2:$A$2047,$A24,'city centre offline'!$B$2:$B$2047,X$4)*AVERAGEIFS('all sales summary'!$I$2:$I$2047,'all sales summary'!$A$2:$A$2047,$A24,'all sales summary'!$B$2:$B$2047,X$4))/((AVERAGEIFS('overall city offline'!$I$2:$I$2047,'overall city offline'!$A$2:$A$2047,$A24,'overall city offline'!$B$2:$B$2047,X$4)*(1-AVERAGEIFS('all sales summary'!$I$2:$I$2047,'all sales summary'!$A$2:$A$2047,$A24,'all sales summary'!$B$2:$B$2047,X$4)))+(AVERAGEIFS('city centre offline'!$I$2:$I$2047,'city centre offline'!$A$2:$A$2047,$A24,'city centre offline'!$B$2:$B$2047,X$4)*AVERAGEIFS('all sales summary'!$I$2:$I$2047,'all sales summary'!$A$2:$A$2047,$A24,'all sales summary'!$B$2:$B$2047,X$4)))</f>
        <v>0.33639128583183919</v>
      </c>
      <c r="Y24" s="60">
        <f>(AVERAGEIFS('city centre offline'!$I$2:$I$2047,'city centre offline'!$A$2:$A$2047,$A24,'city centre offline'!$B$2:$B$2047,Y$4)*AVERAGEIFS('all sales summary'!$I$2:$I$2047,'all sales summary'!$A$2:$A$2047,$A24,'all sales summary'!$B$2:$B$2047,Y$4))/((AVERAGEIFS('overall city offline'!$I$2:$I$2047,'overall city offline'!$A$2:$A$2047,$A24,'overall city offline'!$B$2:$B$2047,Y$4)*(1-AVERAGEIFS('all sales summary'!$I$2:$I$2047,'all sales summary'!$A$2:$A$2047,$A24,'all sales summary'!$B$2:$B$2047,Y$4)))+(AVERAGEIFS('city centre offline'!$I$2:$I$2047,'city centre offline'!$A$2:$A$2047,$A24,'city centre offline'!$B$2:$B$2047,Y$4)*AVERAGEIFS('all sales summary'!$I$2:$I$2047,'all sales summary'!$A$2:$A$2047,$A24,'all sales summary'!$B$2:$B$2047,Y$4)))</f>
        <v>0.35618079053831503</v>
      </c>
      <c r="Z24" s="60">
        <f>(AVERAGEIFS('city centre offline'!$I$2:$I$2047,'city centre offline'!$A$2:$A$2047,$A24,'city centre offline'!$B$2:$B$2047,Z$4)*AVERAGEIFS('all sales summary'!$I$2:$I$2047,'all sales summary'!$A$2:$A$2047,$A24,'all sales summary'!$B$2:$B$2047,Z$4))/((AVERAGEIFS('overall city offline'!$I$2:$I$2047,'overall city offline'!$A$2:$A$2047,$A24,'overall city offline'!$B$2:$B$2047,Z$4)*(1-AVERAGEIFS('all sales summary'!$I$2:$I$2047,'all sales summary'!$A$2:$A$2047,$A24,'all sales summary'!$B$2:$B$2047,Z$4)))+(AVERAGEIFS('city centre offline'!$I$2:$I$2047,'city centre offline'!$A$2:$A$2047,$A24,'city centre offline'!$B$2:$B$2047,Z$4)*AVERAGEIFS('all sales summary'!$I$2:$I$2047,'all sales summary'!$A$2:$A$2047,$A24,'all sales summary'!$B$2:$B$2047,Z$4)))</f>
        <v>0.30720357844738894</v>
      </c>
      <c r="AA24" s="60">
        <f>(AVERAGEIFS('city centre offline'!$I$2:$I$2047,'city centre offline'!$A$2:$A$2047,$A24,'city centre offline'!$B$2:$B$2047,AA$4)*AVERAGEIFS('all sales summary'!$I$2:$I$2047,'all sales summary'!$A$2:$A$2047,$A24,'all sales summary'!$B$2:$B$2047,AA$4))/((AVERAGEIFS('overall city offline'!$I$2:$I$2047,'overall city offline'!$A$2:$A$2047,$A24,'overall city offline'!$B$2:$B$2047,AA$4)*(1-AVERAGEIFS('all sales summary'!$I$2:$I$2047,'all sales summary'!$A$2:$A$2047,$A24,'all sales summary'!$B$2:$B$2047,AA$4)))+(AVERAGEIFS('city centre offline'!$I$2:$I$2047,'city centre offline'!$A$2:$A$2047,$A24,'city centre offline'!$B$2:$B$2047,AA$4)*AVERAGEIFS('all sales summary'!$I$2:$I$2047,'all sales summary'!$A$2:$A$2047,$A24,'all sales summary'!$B$2:$B$2047,AA$4)))</f>
        <v>0.31112813957533159</v>
      </c>
      <c r="AB24" s="60">
        <f>(AVERAGEIFS('city centre offline'!$I$2:$I$2047,'city centre offline'!$A$2:$A$2047,$A24,'city centre offline'!$B$2:$B$2047,AB$4)*AVERAGEIFS('all sales summary'!$I$2:$I$2047,'all sales summary'!$A$2:$A$2047,$A24,'all sales summary'!$B$2:$B$2047,AB$4))/((AVERAGEIFS('overall city offline'!$I$2:$I$2047,'overall city offline'!$A$2:$A$2047,$A24,'overall city offline'!$B$2:$B$2047,AB$4)*(1-AVERAGEIFS('all sales summary'!$I$2:$I$2047,'all sales summary'!$A$2:$A$2047,$A24,'all sales summary'!$B$2:$B$2047,AB$4)))+(AVERAGEIFS('city centre offline'!$I$2:$I$2047,'city centre offline'!$A$2:$A$2047,$A24,'city centre offline'!$B$2:$B$2047,AB$4)*AVERAGEIFS('all sales summary'!$I$2:$I$2047,'all sales summary'!$A$2:$A$2047,$A24,'all sales summary'!$B$2:$B$2047,AB$4)))</f>
        <v>0.3245121681289051</v>
      </c>
      <c r="AC24" s="60">
        <f>(AVERAGEIFS('city centre offline'!$I$2:$I$2047,'city centre offline'!$A$2:$A$2047,$A24,'city centre offline'!$B$2:$B$2047,AC$4)*AVERAGEIFS('all sales summary'!$I$2:$I$2047,'all sales summary'!$A$2:$A$2047,$A24,'all sales summary'!$B$2:$B$2047,AC$4))/((AVERAGEIFS('overall city offline'!$I$2:$I$2047,'overall city offline'!$A$2:$A$2047,$A24,'overall city offline'!$B$2:$B$2047,AC$4)*(1-AVERAGEIFS('all sales summary'!$I$2:$I$2047,'all sales summary'!$A$2:$A$2047,$A24,'all sales summary'!$B$2:$B$2047,AC$4)))+(AVERAGEIFS('city centre offline'!$I$2:$I$2047,'city centre offline'!$A$2:$A$2047,$A24,'city centre offline'!$B$2:$B$2047,AC$4)*AVERAGEIFS('all sales summary'!$I$2:$I$2047,'all sales summary'!$A$2:$A$2047,$A24,'all sales summary'!$B$2:$B$2047,AC$4)))</f>
        <v>0.32069673218594974</v>
      </c>
      <c r="AD24" s="60">
        <f>(AVERAGEIFS('city centre offline'!$I$2:$I$2047,'city centre offline'!$A$2:$A$2047,$A24,'city centre offline'!$B$2:$B$2047,AD$4)*AVERAGEIFS('all sales summary'!$I$2:$I$2047,'all sales summary'!$A$2:$A$2047,$A24,'all sales summary'!$B$2:$B$2047,AD$4))/((AVERAGEIFS('overall city offline'!$I$2:$I$2047,'overall city offline'!$A$2:$A$2047,$A24,'overall city offline'!$B$2:$B$2047,AD$4)*(1-AVERAGEIFS('all sales summary'!$I$2:$I$2047,'all sales summary'!$A$2:$A$2047,$A24,'all sales summary'!$B$2:$B$2047,AD$4)))+(AVERAGEIFS('city centre offline'!$I$2:$I$2047,'city centre offline'!$A$2:$A$2047,$A24,'city centre offline'!$B$2:$B$2047,AD$4)*AVERAGEIFS('all sales summary'!$I$2:$I$2047,'all sales summary'!$A$2:$A$2047,$A24,'all sales summary'!$B$2:$B$2047,AD$4)))</f>
        <v>0.30658233750210384</v>
      </c>
      <c r="AE24" s="60">
        <f>(AVERAGEIFS('city centre offline'!$I$2:$I$2047,'city centre offline'!$A$2:$A$2047,$A24,'city centre offline'!$B$2:$B$2047,AE$4)*AVERAGEIFS('all sales summary'!$I$2:$I$2047,'all sales summary'!$A$2:$A$2047,$A24,'all sales summary'!$B$2:$B$2047,AE$4))/((AVERAGEIFS('overall city offline'!$I$2:$I$2047,'overall city offline'!$A$2:$A$2047,$A24,'overall city offline'!$B$2:$B$2047,AE$4)*(1-AVERAGEIFS('all sales summary'!$I$2:$I$2047,'all sales summary'!$A$2:$A$2047,$A24,'all sales summary'!$B$2:$B$2047,AE$4)))+(AVERAGEIFS('city centre offline'!$I$2:$I$2047,'city centre offline'!$A$2:$A$2047,$A24,'city centre offline'!$B$2:$B$2047,AE$4)*AVERAGEIFS('all sales summary'!$I$2:$I$2047,'all sales summary'!$A$2:$A$2047,$A24,'all sales summary'!$B$2:$B$2047,AE$4)))</f>
        <v>0.31005705460985733</v>
      </c>
      <c r="AF24" s="60">
        <f>(AVERAGEIFS('city centre offline'!$I$2:$I$2047,'city centre offline'!$A$2:$A$2047,$A24,'city centre offline'!$B$2:$B$2047,AF$4)*AVERAGEIFS('all sales summary'!$I$2:$I$2047,'all sales summary'!$A$2:$A$2047,$A24,'all sales summary'!$B$2:$B$2047,AF$4))/((AVERAGEIFS('overall city offline'!$I$2:$I$2047,'overall city offline'!$A$2:$A$2047,$A24,'overall city offline'!$B$2:$B$2047,AF$4)*(1-AVERAGEIFS('all sales summary'!$I$2:$I$2047,'all sales summary'!$A$2:$A$2047,$A24,'all sales summary'!$B$2:$B$2047,AF$4)))+(AVERAGEIFS('city centre offline'!$I$2:$I$2047,'city centre offline'!$A$2:$A$2047,$A24,'city centre offline'!$B$2:$B$2047,AF$4)*AVERAGEIFS('all sales summary'!$I$2:$I$2047,'all sales summary'!$A$2:$A$2047,$A24,'all sales summary'!$B$2:$B$2047,AF$4)))</f>
        <v>0.31051030300523308</v>
      </c>
      <c r="AG24" s="60">
        <f>(AVERAGEIFS('city centre offline'!$I$2:$I$2047,'city centre offline'!$A$2:$A$2047,$A24,'city centre offline'!$B$2:$B$2047,AG$4)*AVERAGEIFS('all sales summary'!$I$2:$I$2047,'all sales summary'!$A$2:$A$2047,$A24,'all sales summary'!$B$2:$B$2047,AG$4))/((AVERAGEIFS('overall city offline'!$I$2:$I$2047,'overall city offline'!$A$2:$A$2047,$A24,'overall city offline'!$B$2:$B$2047,AG$4)*(1-AVERAGEIFS('all sales summary'!$I$2:$I$2047,'all sales summary'!$A$2:$A$2047,$A24,'all sales summary'!$B$2:$B$2047,AG$4)))+(AVERAGEIFS('city centre offline'!$I$2:$I$2047,'city centre offline'!$A$2:$A$2047,$A24,'city centre offline'!$B$2:$B$2047,AG$4)*AVERAGEIFS('all sales summary'!$I$2:$I$2047,'all sales summary'!$A$2:$A$2047,$A24,'all sales summary'!$B$2:$B$2047,AG$4)))</f>
        <v>0.31106387335950825</v>
      </c>
      <c r="AH24" s="60">
        <f>(AVERAGEIFS('city centre offline'!$I$2:$I$2047,'city centre offline'!$A$2:$A$2047,$A24,'city centre offline'!$B$2:$B$2047,AH$4)*AVERAGEIFS('all sales summary'!$I$2:$I$2047,'all sales summary'!$A$2:$A$2047,$A24,'all sales summary'!$B$2:$B$2047,AH$4))/((AVERAGEIFS('overall city offline'!$I$2:$I$2047,'overall city offline'!$A$2:$A$2047,$A24,'overall city offline'!$B$2:$B$2047,AH$4)*(1-AVERAGEIFS('all sales summary'!$I$2:$I$2047,'all sales summary'!$A$2:$A$2047,$A24,'all sales summary'!$B$2:$B$2047,AH$4)))+(AVERAGEIFS('city centre offline'!$I$2:$I$2047,'city centre offline'!$A$2:$A$2047,$A24,'city centre offline'!$B$2:$B$2047,AH$4)*AVERAGEIFS('all sales summary'!$I$2:$I$2047,'all sales summary'!$A$2:$A$2047,$A24,'all sales summary'!$B$2:$B$2047,AH$4)))</f>
        <v>0.31379484438005678</v>
      </c>
    </row>
    <row r="25" spans="1:34" x14ac:dyDescent="0.3">
      <c r="A25" t="s">
        <v>27</v>
      </c>
      <c r="B25" s="60">
        <f>(AVERAGEIFS('city centre offline'!I22:I2067,'city centre offline'!$A$2:$A$2047,$A25,'city centre offline'!$B$2:$B$2047,B$4)*AVERAGEIFS('all sales summary'!$I$2:$I$2047,'all sales summary'!$A$2:$A$2047,$A25,'all sales summary'!B22:B2067,B$4))/((AVERAGEIFS('overall city offline'!I22:I2067,'overall city offline'!$A$2:$A$2047,$A25,'overall city offline'!$B$2:$B$2047,B$4)*(1-AVERAGEIFS('all sales summary'!$I$2:$I$2047,'all sales summary'!$A$2:$A$2047,$A25,'all sales summary'!B22:B2067,B$4)))+(AVERAGEIFS('city centre offline'!I22:I2067,'city centre offline'!$A$2:$A$2047,$A25,'city centre offline'!$B$2:$B$2047,B$4)*AVERAGEIFS('all sales summary'!$I$2:$I$2047,'all sales summary'!$A$2:$A$2047,$A25,'all sales summary'!B22:B2067,B$4)))</f>
        <v>0.50960250111777927</v>
      </c>
      <c r="C25" s="60">
        <f>(AVERAGEIFS('city centre offline'!$I$2:$I$2047,'city centre offline'!$A$2:$A$2047,$A25,'city centre offline'!$B$2:$B$2047,C$4)*AVERAGEIFS('all sales summary'!$I$2:$I$2047,'all sales summary'!$A$2:$A$2047,$A25,'all sales summary'!$B$2:$B$2047,C$4))/((AVERAGEIFS('overall city offline'!$I$2:$I$2047,'overall city offline'!$A$2:$A$2047,$A25,'overall city offline'!$B$2:$B$2047,C$4)*(1-AVERAGEIFS('all sales summary'!$I$2:$I$2047,'all sales summary'!$A$2:$A$2047,$A25,'all sales summary'!$B$2:$B$2047,C$4)))+(AVERAGEIFS('city centre offline'!$I$2:$I$2047,'city centre offline'!$A$2:$A$2047,$A25,'city centre offline'!$B$2:$B$2047,C$4)*AVERAGEIFS('all sales summary'!$I$2:$I$2047,'all sales summary'!$A$2:$A$2047,$A25,'all sales summary'!$B$2:$B$2047,C$4)))</f>
        <v>0.47389686354022409</v>
      </c>
      <c r="D25" s="60">
        <f>(AVERAGEIFS('city centre offline'!$I$2:$I$2047,'city centre offline'!$A$2:$A$2047,$A25,'city centre offline'!$B$2:$B$2047,D$4)*AVERAGEIFS('all sales summary'!$I$2:$I$2047,'all sales summary'!$A$2:$A$2047,$A25,'all sales summary'!$B$2:$B$2047,D$4))/((AVERAGEIFS('overall city offline'!$I$2:$I$2047,'overall city offline'!$A$2:$A$2047,$A25,'overall city offline'!$B$2:$B$2047,D$4)*(1-AVERAGEIFS('all sales summary'!$I$2:$I$2047,'all sales summary'!$A$2:$A$2047,$A25,'all sales summary'!$B$2:$B$2047,D$4)))+(AVERAGEIFS('city centre offline'!$I$2:$I$2047,'city centre offline'!$A$2:$A$2047,$A25,'city centre offline'!$B$2:$B$2047,D$4)*AVERAGEIFS('all sales summary'!$I$2:$I$2047,'all sales summary'!$A$2:$A$2047,$A25,'all sales summary'!$B$2:$B$2047,D$4)))</f>
        <v>0.47537443443598321</v>
      </c>
      <c r="E25" s="60">
        <f>(AVERAGEIFS('city centre offline'!$I$2:$I$2047,'city centre offline'!$A$2:$A$2047,$A25,'city centre offline'!$B$2:$B$2047,E$4)*AVERAGEIFS('all sales summary'!$I$2:$I$2047,'all sales summary'!$A$2:$A$2047,$A25,'all sales summary'!$B$2:$B$2047,E$4))/((AVERAGEIFS('overall city offline'!$I$2:$I$2047,'overall city offline'!$A$2:$A$2047,$A25,'overall city offline'!$B$2:$B$2047,E$4)*(1-AVERAGEIFS('all sales summary'!$I$2:$I$2047,'all sales summary'!$A$2:$A$2047,$A25,'all sales summary'!$B$2:$B$2047,E$4)))+(AVERAGEIFS('city centre offline'!$I$2:$I$2047,'city centre offline'!$A$2:$A$2047,$A25,'city centre offline'!$B$2:$B$2047,E$4)*AVERAGEIFS('all sales summary'!$I$2:$I$2047,'all sales summary'!$A$2:$A$2047,$A25,'all sales summary'!$B$2:$B$2047,E$4)))</f>
        <v>0.4754788661412872</v>
      </c>
      <c r="F25" s="60">
        <f>(AVERAGEIFS('city centre offline'!$I$2:$I$2047,'city centre offline'!$A$2:$A$2047,$A25,'city centre offline'!$B$2:$B$2047,F$4)*AVERAGEIFS('all sales summary'!$I$2:$I$2047,'all sales summary'!$A$2:$A$2047,$A25,'all sales summary'!$B$2:$B$2047,F$4))/((AVERAGEIFS('overall city offline'!$I$2:$I$2047,'overall city offline'!$A$2:$A$2047,$A25,'overall city offline'!$B$2:$B$2047,F$4)*(1-AVERAGEIFS('all sales summary'!$I$2:$I$2047,'all sales summary'!$A$2:$A$2047,$A25,'all sales summary'!$B$2:$B$2047,F$4)))+(AVERAGEIFS('city centre offline'!$I$2:$I$2047,'city centre offline'!$A$2:$A$2047,$A25,'city centre offline'!$B$2:$B$2047,F$4)*AVERAGEIFS('all sales summary'!$I$2:$I$2047,'all sales summary'!$A$2:$A$2047,$A25,'all sales summary'!$B$2:$B$2047,F$4)))</f>
        <v>0.47715343874867389</v>
      </c>
      <c r="G25" s="60">
        <f>(AVERAGEIFS('city centre offline'!$I$2:$I$2047,'city centre offline'!$A$2:$A$2047,$A25,'city centre offline'!$B$2:$B$2047,G$4)*AVERAGEIFS('all sales summary'!$I$2:$I$2047,'all sales summary'!$A$2:$A$2047,$A25,'all sales summary'!$B$2:$B$2047,G$4))/((AVERAGEIFS('overall city offline'!$I$2:$I$2047,'overall city offline'!$A$2:$A$2047,$A25,'overall city offline'!$B$2:$B$2047,G$4)*(1-AVERAGEIFS('all sales summary'!$I$2:$I$2047,'all sales summary'!$A$2:$A$2047,$A25,'all sales summary'!$B$2:$B$2047,G$4)))+(AVERAGEIFS('city centre offline'!$I$2:$I$2047,'city centre offline'!$A$2:$A$2047,$A25,'city centre offline'!$B$2:$B$2047,G$4)*AVERAGEIFS('all sales summary'!$I$2:$I$2047,'all sales summary'!$A$2:$A$2047,$A25,'all sales summary'!$B$2:$B$2047,G$4)))</f>
        <v>0.47698803615467444</v>
      </c>
      <c r="H25" s="60">
        <f>(AVERAGEIFS('city centre offline'!$I$2:$I$2047,'city centre offline'!$A$2:$A$2047,$A25,'city centre offline'!$B$2:$B$2047,H$4)*AVERAGEIFS('all sales summary'!$I$2:$I$2047,'all sales summary'!$A$2:$A$2047,$A25,'all sales summary'!$B$2:$B$2047,H$4))/((AVERAGEIFS('overall city offline'!$I$2:$I$2047,'overall city offline'!$A$2:$A$2047,$A25,'overall city offline'!$B$2:$B$2047,H$4)*(1-AVERAGEIFS('all sales summary'!$I$2:$I$2047,'all sales summary'!$A$2:$A$2047,$A25,'all sales summary'!$B$2:$B$2047,H$4)))+(AVERAGEIFS('city centre offline'!$I$2:$I$2047,'city centre offline'!$A$2:$A$2047,$A25,'city centre offline'!$B$2:$B$2047,H$4)*AVERAGEIFS('all sales summary'!$I$2:$I$2047,'all sales summary'!$A$2:$A$2047,$A25,'all sales summary'!$B$2:$B$2047,H$4)))</f>
        <v>0.4769621446592231</v>
      </c>
      <c r="I25" s="60">
        <f>(AVERAGEIFS('city centre offline'!$I$2:$I$2047,'city centre offline'!$A$2:$A$2047,$A25,'city centre offline'!$B$2:$B$2047,I$4)*AVERAGEIFS('all sales summary'!$I$2:$I$2047,'all sales summary'!$A$2:$A$2047,$A25,'all sales summary'!$B$2:$B$2047,I$4))/((AVERAGEIFS('overall city offline'!$I$2:$I$2047,'overall city offline'!$A$2:$A$2047,$A25,'overall city offline'!$B$2:$B$2047,I$4)*(1-AVERAGEIFS('all sales summary'!$I$2:$I$2047,'all sales summary'!$A$2:$A$2047,$A25,'all sales summary'!$B$2:$B$2047,I$4)))+(AVERAGEIFS('city centre offline'!$I$2:$I$2047,'city centre offline'!$A$2:$A$2047,$A25,'city centre offline'!$B$2:$B$2047,I$4)*AVERAGEIFS('all sales summary'!$I$2:$I$2047,'all sales summary'!$A$2:$A$2047,$A25,'all sales summary'!$B$2:$B$2047,I$4)))</f>
        <v>0.47632541165292169</v>
      </c>
      <c r="J25" s="60">
        <f>(AVERAGEIFS('city centre offline'!$I$2:$I$2047,'city centre offline'!$A$2:$A$2047,$A25,'city centre offline'!$B$2:$B$2047,J$4)*AVERAGEIFS('all sales summary'!$I$2:$I$2047,'all sales summary'!$A$2:$A$2047,$A25,'all sales summary'!$B$2:$B$2047,J$4))/((AVERAGEIFS('overall city offline'!$I$2:$I$2047,'overall city offline'!$A$2:$A$2047,$A25,'overall city offline'!$B$2:$B$2047,J$4)*(1-AVERAGEIFS('all sales summary'!$I$2:$I$2047,'all sales summary'!$A$2:$A$2047,$A25,'all sales summary'!$B$2:$B$2047,J$4)))+(AVERAGEIFS('city centre offline'!$I$2:$I$2047,'city centre offline'!$A$2:$A$2047,$A25,'city centre offline'!$B$2:$B$2047,J$4)*AVERAGEIFS('all sales summary'!$I$2:$I$2047,'all sales summary'!$A$2:$A$2047,$A25,'all sales summary'!$B$2:$B$2047,J$4)))</f>
        <v>0.47895104152079299</v>
      </c>
      <c r="K25" s="60">
        <f>(AVERAGEIFS('city centre offline'!$I$2:$I$2047,'city centre offline'!$A$2:$A$2047,$A25,'city centre offline'!$B$2:$B$2047,K$4)*AVERAGEIFS('all sales summary'!$I$2:$I$2047,'all sales summary'!$A$2:$A$2047,$A25,'all sales summary'!$B$2:$B$2047,K$4))/((AVERAGEIFS('overall city offline'!$I$2:$I$2047,'overall city offline'!$A$2:$A$2047,$A25,'overall city offline'!$B$2:$B$2047,K$4)*(1-AVERAGEIFS('all sales summary'!$I$2:$I$2047,'all sales summary'!$A$2:$A$2047,$A25,'all sales summary'!$B$2:$B$2047,K$4)))+(AVERAGEIFS('city centre offline'!$I$2:$I$2047,'city centre offline'!$A$2:$A$2047,$A25,'city centre offline'!$B$2:$B$2047,K$4)*AVERAGEIFS('all sales summary'!$I$2:$I$2047,'all sales summary'!$A$2:$A$2047,$A25,'all sales summary'!$B$2:$B$2047,K$4)))</f>
        <v>0.47833346964683426</v>
      </c>
      <c r="L25" s="60">
        <f>(AVERAGEIFS('city centre offline'!$I$2:$I$2047,'city centre offline'!$A$2:$A$2047,$A25,'city centre offline'!$B$2:$B$2047,L$4)*AVERAGEIFS('all sales summary'!$I$2:$I$2047,'all sales summary'!$A$2:$A$2047,$A25,'all sales summary'!$B$2:$B$2047,L$4))/((AVERAGEIFS('overall city offline'!$I$2:$I$2047,'overall city offline'!$A$2:$A$2047,$A25,'overall city offline'!$B$2:$B$2047,L$4)*(1-AVERAGEIFS('all sales summary'!$I$2:$I$2047,'all sales summary'!$A$2:$A$2047,$A25,'all sales summary'!$B$2:$B$2047,L$4)))+(AVERAGEIFS('city centre offline'!$I$2:$I$2047,'city centre offline'!$A$2:$A$2047,$A25,'city centre offline'!$B$2:$B$2047,L$4)*AVERAGEIFS('all sales summary'!$I$2:$I$2047,'all sales summary'!$A$2:$A$2047,$A25,'all sales summary'!$B$2:$B$2047,L$4)))</f>
        <v>0.47954454099537747</v>
      </c>
      <c r="M25" s="60">
        <f>(AVERAGEIFS('city centre offline'!$I$2:$I$2047,'city centre offline'!$A$2:$A$2047,$A25,'city centre offline'!$B$2:$B$2047,M$4)*AVERAGEIFS('all sales summary'!$I$2:$I$2047,'all sales summary'!$A$2:$A$2047,$A25,'all sales summary'!$B$2:$B$2047,M$4))/((AVERAGEIFS('overall city offline'!$I$2:$I$2047,'overall city offline'!$A$2:$A$2047,$A25,'overall city offline'!$B$2:$B$2047,M$4)*(1-AVERAGEIFS('all sales summary'!$I$2:$I$2047,'all sales summary'!$A$2:$A$2047,$A25,'all sales summary'!$B$2:$B$2047,M$4)))+(AVERAGEIFS('city centre offline'!$I$2:$I$2047,'city centre offline'!$A$2:$A$2047,$A25,'city centre offline'!$B$2:$B$2047,M$4)*AVERAGEIFS('all sales summary'!$I$2:$I$2047,'all sales summary'!$A$2:$A$2047,$A25,'all sales summary'!$B$2:$B$2047,M$4)))</f>
        <v>0.48136226337478982</v>
      </c>
      <c r="N25" s="60">
        <f>(AVERAGEIFS('city centre offline'!$I$2:$I$2047,'city centre offline'!$A$2:$A$2047,$A25,'city centre offline'!$B$2:$B$2047,N$4)*AVERAGEIFS('all sales summary'!$I$2:$I$2047,'all sales summary'!$A$2:$A$2047,$A25,'all sales summary'!$B$2:$B$2047,N$4))/((AVERAGEIFS('overall city offline'!$I$2:$I$2047,'overall city offline'!$A$2:$A$2047,$A25,'overall city offline'!$B$2:$B$2047,N$4)*(1-AVERAGEIFS('all sales summary'!$I$2:$I$2047,'all sales summary'!$A$2:$A$2047,$A25,'all sales summary'!$B$2:$B$2047,N$4)))+(AVERAGEIFS('city centre offline'!$I$2:$I$2047,'city centre offline'!$A$2:$A$2047,$A25,'city centre offline'!$B$2:$B$2047,N$4)*AVERAGEIFS('all sales summary'!$I$2:$I$2047,'all sales summary'!$A$2:$A$2047,$A25,'all sales summary'!$B$2:$B$2047,N$4)))</f>
        <v>0.4763759356907783</v>
      </c>
      <c r="O25" s="60">
        <f>(AVERAGEIFS('city centre offline'!$I$2:$I$2047,'city centre offline'!$A$2:$A$2047,$A25,'city centre offline'!$B$2:$B$2047,O$4)*AVERAGEIFS('all sales summary'!$I$2:$I$2047,'all sales summary'!$A$2:$A$2047,$A25,'all sales summary'!$B$2:$B$2047,O$4))/((AVERAGEIFS('overall city offline'!$I$2:$I$2047,'overall city offline'!$A$2:$A$2047,$A25,'overall city offline'!$B$2:$B$2047,O$4)*(1-AVERAGEIFS('all sales summary'!$I$2:$I$2047,'all sales summary'!$A$2:$A$2047,$A25,'all sales summary'!$B$2:$B$2047,O$4)))+(AVERAGEIFS('city centre offline'!$I$2:$I$2047,'city centre offline'!$A$2:$A$2047,$A25,'city centre offline'!$B$2:$B$2047,O$4)*AVERAGEIFS('all sales summary'!$I$2:$I$2047,'all sales summary'!$A$2:$A$2047,$A25,'all sales summary'!$B$2:$B$2047,O$4)))</f>
        <v>0.47627420840425128</v>
      </c>
      <c r="P25" s="60">
        <f>(AVERAGEIFS('city centre offline'!$I$2:$I$2047,'city centre offline'!$A$2:$A$2047,$A25,'city centre offline'!$B$2:$B$2047,P$4)*AVERAGEIFS('all sales summary'!$I$2:$I$2047,'all sales summary'!$A$2:$A$2047,$A25,'all sales summary'!$B$2:$B$2047,P$4))/((AVERAGEIFS('overall city offline'!$I$2:$I$2047,'overall city offline'!$A$2:$A$2047,$A25,'overall city offline'!$B$2:$B$2047,P$4)*(1-AVERAGEIFS('all sales summary'!$I$2:$I$2047,'all sales summary'!$A$2:$A$2047,$A25,'all sales summary'!$B$2:$B$2047,P$4)))+(AVERAGEIFS('city centre offline'!$I$2:$I$2047,'city centre offline'!$A$2:$A$2047,$A25,'city centre offline'!$B$2:$B$2047,P$4)*AVERAGEIFS('all sales summary'!$I$2:$I$2047,'all sales summary'!$A$2:$A$2047,$A25,'all sales summary'!$B$2:$B$2047,P$4)))</f>
        <v>0.47748997545089067</v>
      </c>
      <c r="Q25" s="60">
        <f>(AVERAGEIFS('city centre offline'!$I$2:$I$2047,'city centre offline'!$A$2:$A$2047,$A25,'city centre offline'!$B$2:$B$2047,Q$4)*AVERAGEIFS('all sales summary'!$I$2:$I$2047,'all sales summary'!$A$2:$A$2047,$A25,'all sales summary'!$B$2:$B$2047,Q$4))/((AVERAGEIFS('overall city offline'!$I$2:$I$2047,'overall city offline'!$A$2:$A$2047,$A25,'overall city offline'!$B$2:$B$2047,Q$4)*(1-AVERAGEIFS('all sales summary'!$I$2:$I$2047,'all sales summary'!$A$2:$A$2047,$A25,'all sales summary'!$B$2:$B$2047,Q$4)))+(AVERAGEIFS('city centre offline'!$I$2:$I$2047,'city centre offline'!$A$2:$A$2047,$A25,'city centre offline'!$B$2:$B$2047,Q$4)*AVERAGEIFS('all sales summary'!$I$2:$I$2047,'all sales summary'!$A$2:$A$2047,$A25,'all sales summary'!$B$2:$B$2047,Q$4)))</f>
        <v>0.49402520040020903</v>
      </c>
      <c r="R25" s="60">
        <f>(AVERAGEIFS('city centre offline'!$I$2:$I$2047,'city centre offline'!$A$2:$A$2047,$A25,'city centre offline'!$B$2:$B$2047,R$4)*AVERAGEIFS('all sales summary'!$I$2:$I$2047,'all sales summary'!$A$2:$A$2047,$A25,'all sales summary'!$B$2:$B$2047,R$4))/((AVERAGEIFS('overall city offline'!$I$2:$I$2047,'overall city offline'!$A$2:$A$2047,$A25,'overall city offline'!$B$2:$B$2047,R$4)*(1-AVERAGEIFS('all sales summary'!$I$2:$I$2047,'all sales summary'!$A$2:$A$2047,$A25,'all sales summary'!$B$2:$B$2047,R$4)))+(AVERAGEIFS('city centre offline'!$I$2:$I$2047,'city centre offline'!$A$2:$A$2047,$A25,'city centre offline'!$B$2:$B$2047,R$4)*AVERAGEIFS('all sales summary'!$I$2:$I$2047,'all sales summary'!$A$2:$A$2047,$A25,'all sales summary'!$B$2:$B$2047,R$4)))</f>
        <v>0.4835707124474683</v>
      </c>
      <c r="S25" s="60">
        <f>(AVERAGEIFS('city centre offline'!$I$2:$I$2047,'city centre offline'!$A$2:$A$2047,$A25,'city centre offline'!$B$2:$B$2047,S$4)*AVERAGEIFS('all sales summary'!$I$2:$I$2047,'all sales summary'!$A$2:$A$2047,$A25,'all sales summary'!$B$2:$B$2047,S$4))/((AVERAGEIFS('overall city offline'!$I$2:$I$2047,'overall city offline'!$A$2:$A$2047,$A25,'overall city offline'!$B$2:$B$2047,S$4)*(1-AVERAGEIFS('all sales summary'!$I$2:$I$2047,'all sales summary'!$A$2:$A$2047,$A25,'all sales summary'!$B$2:$B$2047,S$4)))+(AVERAGEIFS('city centre offline'!$I$2:$I$2047,'city centre offline'!$A$2:$A$2047,$A25,'city centre offline'!$B$2:$B$2047,S$4)*AVERAGEIFS('all sales summary'!$I$2:$I$2047,'all sales summary'!$A$2:$A$2047,$A25,'all sales summary'!$B$2:$B$2047,S$4)))</f>
        <v>0.4485199150567763</v>
      </c>
      <c r="T25" s="60">
        <f>(AVERAGEIFS('city centre offline'!$I$2:$I$2047,'city centre offline'!$A$2:$A$2047,$A25,'city centre offline'!$B$2:$B$2047,T$4)*AVERAGEIFS('all sales summary'!$I$2:$I$2047,'all sales summary'!$A$2:$A$2047,$A25,'all sales summary'!$B$2:$B$2047,T$4))/((AVERAGEIFS('overall city offline'!$I$2:$I$2047,'overall city offline'!$A$2:$A$2047,$A25,'overall city offline'!$B$2:$B$2047,T$4)*(1-AVERAGEIFS('all sales summary'!$I$2:$I$2047,'all sales summary'!$A$2:$A$2047,$A25,'all sales summary'!$B$2:$B$2047,T$4)))+(AVERAGEIFS('city centre offline'!$I$2:$I$2047,'city centre offline'!$A$2:$A$2047,$A25,'city centre offline'!$B$2:$B$2047,T$4)*AVERAGEIFS('all sales summary'!$I$2:$I$2047,'all sales summary'!$A$2:$A$2047,$A25,'all sales summary'!$B$2:$B$2047,T$4)))</f>
        <v>0.47200084581243013</v>
      </c>
      <c r="U25" s="60">
        <f>(AVERAGEIFS('city centre offline'!$I$2:$I$2047,'city centre offline'!$A$2:$A$2047,$A25,'city centre offline'!$B$2:$B$2047,U$4)*AVERAGEIFS('all sales summary'!$I$2:$I$2047,'all sales summary'!$A$2:$A$2047,$A25,'all sales summary'!$B$2:$B$2047,U$4))/((AVERAGEIFS('overall city offline'!$I$2:$I$2047,'overall city offline'!$A$2:$A$2047,$A25,'overall city offline'!$B$2:$B$2047,U$4)*(1-AVERAGEIFS('all sales summary'!$I$2:$I$2047,'all sales summary'!$A$2:$A$2047,$A25,'all sales summary'!$B$2:$B$2047,U$4)))+(AVERAGEIFS('city centre offline'!$I$2:$I$2047,'city centre offline'!$A$2:$A$2047,$A25,'city centre offline'!$B$2:$B$2047,U$4)*AVERAGEIFS('all sales summary'!$I$2:$I$2047,'all sales summary'!$A$2:$A$2047,$A25,'all sales summary'!$B$2:$B$2047,U$4)))</f>
        <v>0.46607431574209618</v>
      </c>
      <c r="V25" s="60">
        <f>(AVERAGEIFS('city centre offline'!$I$2:$I$2047,'city centre offline'!$A$2:$A$2047,$A25,'city centre offline'!$B$2:$B$2047,V$4)*AVERAGEIFS('all sales summary'!$I$2:$I$2047,'all sales summary'!$A$2:$A$2047,$A25,'all sales summary'!$B$2:$B$2047,V$4))/((AVERAGEIFS('overall city offline'!$I$2:$I$2047,'overall city offline'!$A$2:$A$2047,$A25,'overall city offline'!$B$2:$B$2047,V$4)*(1-AVERAGEIFS('all sales summary'!$I$2:$I$2047,'all sales summary'!$A$2:$A$2047,$A25,'all sales summary'!$B$2:$B$2047,V$4)))+(AVERAGEIFS('city centre offline'!$I$2:$I$2047,'city centre offline'!$A$2:$A$2047,$A25,'city centre offline'!$B$2:$B$2047,V$4)*AVERAGEIFS('all sales summary'!$I$2:$I$2047,'all sales summary'!$A$2:$A$2047,$A25,'all sales summary'!$B$2:$B$2047,V$4)))</f>
        <v>0.46647074483894374</v>
      </c>
      <c r="W25" s="60">
        <f>(AVERAGEIFS('city centre offline'!$I$2:$I$2047,'city centre offline'!$A$2:$A$2047,$A25,'city centre offline'!$B$2:$B$2047,W$4)*AVERAGEIFS('all sales summary'!$I$2:$I$2047,'all sales summary'!$A$2:$A$2047,$A25,'all sales summary'!$B$2:$B$2047,W$4))/((AVERAGEIFS('overall city offline'!$I$2:$I$2047,'overall city offline'!$A$2:$A$2047,$A25,'overall city offline'!$B$2:$B$2047,W$4)*(1-AVERAGEIFS('all sales summary'!$I$2:$I$2047,'all sales summary'!$A$2:$A$2047,$A25,'all sales summary'!$B$2:$B$2047,W$4)))+(AVERAGEIFS('city centre offline'!$I$2:$I$2047,'city centre offline'!$A$2:$A$2047,$A25,'city centre offline'!$B$2:$B$2047,W$4)*AVERAGEIFS('all sales summary'!$I$2:$I$2047,'all sales summary'!$A$2:$A$2047,$A25,'all sales summary'!$B$2:$B$2047,W$4)))</f>
        <v>0.47128988346673129</v>
      </c>
      <c r="X25" s="60">
        <f>(AVERAGEIFS('city centre offline'!$I$2:$I$2047,'city centre offline'!$A$2:$A$2047,$A25,'city centre offline'!$B$2:$B$2047,X$4)*AVERAGEIFS('all sales summary'!$I$2:$I$2047,'all sales summary'!$A$2:$A$2047,$A25,'all sales summary'!$B$2:$B$2047,X$4))/((AVERAGEIFS('overall city offline'!$I$2:$I$2047,'overall city offline'!$A$2:$A$2047,$A25,'overall city offline'!$B$2:$B$2047,X$4)*(1-AVERAGEIFS('all sales summary'!$I$2:$I$2047,'all sales summary'!$A$2:$A$2047,$A25,'all sales summary'!$B$2:$B$2047,X$4)))+(AVERAGEIFS('city centre offline'!$I$2:$I$2047,'city centre offline'!$A$2:$A$2047,$A25,'city centre offline'!$B$2:$B$2047,X$4)*AVERAGEIFS('all sales summary'!$I$2:$I$2047,'all sales summary'!$A$2:$A$2047,$A25,'all sales summary'!$B$2:$B$2047,X$4)))</f>
        <v>0.4723338235628245</v>
      </c>
      <c r="Y25" s="60">
        <f>(AVERAGEIFS('city centre offline'!$I$2:$I$2047,'city centre offline'!$A$2:$A$2047,$A25,'city centre offline'!$B$2:$B$2047,Y$4)*AVERAGEIFS('all sales summary'!$I$2:$I$2047,'all sales summary'!$A$2:$A$2047,$A25,'all sales summary'!$B$2:$B$2047,Y$4))/((AVERAGEIFS('overall city offline'!$I$2:$I$2047,'overall city offline'!$A$2:$A$2047,$A25,'overall city offline'!$B$2:$B$2047,Y$4)*(1-AVERAGEIFS('all sales summary'!$I$2:$I$2047,'all sales summary'!$A$2:$A$2047,$A25,'all sales summary'!$B$2:$B$2047,Y$4)))+(AVERAGEIFS('city centre offline'!$I$2:$I$2047,'city centre offline'!$A$2:$A$2047,$A25,'city centre offline'!$B$2:$B$2047,Y$4)*AVERAGEIFS('all sales summary'!$I$2:$I$2047,'all sales summary'!$A$2:$A$2047,$A25,'all sales summary'!$B$2:$B$2047,Y$4)))</f>
        <v>0.47551564539578195</v>
      </c>
      <c r="Z25" s="60">
        <f>(AVERAGEIFS('city centre offline'!$I$2:$I$2047,'city centre offline'!$A$2:$A$2047,$A25,'city centre offline'!$B$2:$B$2047,Z$4)*AVERAGEIFS('all sales summary'!$I$2:$I$2047,'all sales summary'!$A$2:$A$2047,$A25,'all sales summary'!$B$2:$B$2047,Z$4))/((AVERAGEIFS('overall city offline'!$I$2:$I$2047,'overall city offline'!$A$2:$A$2047,$A25,'overall city offline'!$B$2:$B$2047,Z$4)*(1-AVERAGEIFS('all sales summary'!$I$2:$I$2047,'all sales summary'!$A$2:$A$2047,$A25,'all sales summary'!$B$2:$B$2047,Z$4)))+(AVERAGEIFS('city centre offline'!$I$2:$I$2047,'city centre offline'!$A$2:$A$2047,$A25,'city centre offline'!$B$2:$B$2047,Z$4)*AVERAGEIFS('all sales summary'!$I$2:$I$2047,'all sales summary'!$A$2:$A$2047,$A25,'all sales summary'!$B$2:$B$2047,Z$4)))</f>
        <v>0.35131701381185382</v>
      </c>
      <c r="AA25" s="60">
        <f>(AVERAGEIFS('city centre offline'!$I$2:$I$2047,'city centre offline'!$A$2:$A$2047,$A25,'city centre offline'!$B$2:$B$2047,AA$4)*AVERAGEIFS('all sales summary'!$I$2:$I$2047,'all sales summary'!$A$2:$A$2047,$A25,'all sales summary'!$B$2:$B$2047,AA$4))/((AVERAGEIFS('overall city offline'!$I$2:$I$2047,'overall city offline'!$A$2:$A$2047,$A25,'overall city offline'!$B$2:$B$2047,AA$4)*(1-AVERAGEIFS('all sales summary'!$I$2:$I$2047,'all sales summary'!$A$2:$A$2047,$A25,'all sales summary'!$B$2:$B$2047,AA$4)))+(AVERAGEIFS('city centre offline'!$I$2:$I$2047,'city centre offline'!$A$2:$A$2047,$A25,'city centre offline'!$B$2:$B$2047,AA$4)*AVERAGEIFS('all sales summary'!$I$2:$I$2047,'all sales summary'!$A$2:$A$2047,$A25,'all sales summary'!$B$2:$B$2047,AA$4)))</f>
        <v>0.36036029873551711</v>
      </c>
      <c r="AB25" s="60">
        <f>(AVERAGEIFS('city centre offline'!$I$2:$I$2047,'city centre offline'!$A$2:$A$2047,$A25,'city centre offline'!$B$2:$B$2047,AB$4)*AVERAGEIFS('all sales summary'!$I$2:$I$2047,'all sales summary'!$A$2:$A$2047,$A25,'all sales summary'!$B$2:$B$2047,AB$4))/((AVERAGEIFS('overall city offline'!$I$2:$I$2047,'overall city offline'!$A$2:$A$2047,$A25,'overall city offline'!$B$2:$B$2047,AB$4)*(1-AVERAGEIFS('all sales summary'!$I$2:$I$2047,'all sales summary'!$A$2:$A$2047,$A25,'all sales summary'!$B$2:$B$2047,AB$4)))+(AVERAGEIFS('city centre offline'!$I$2:$I$2047,'city centre offline'!$A$2:$A$2047,$A25,'city centre offline'!$B$2:$B$2047,AB$4)*AVERAGEIFS('all sales summary'!$I$2:$I$2047,'all sales summary'!$A$2:$A$2047,$A25,'all sales summary'!$B$2:$B$2047,AB$4)))</f>
        <v>0.37055518765023121</v>
      </c>
      <c r="AC25" s="60">
        <f>(AVERAGEIFS('city centre offline'!$I$2:$I$2047,'city centre offline'!$A$2:$A$2047,$A25,'city centre offline'!$B$2:$B$2047,AC$4)*AVERAGEIFS('all sales summary'!$I$2:$I$2047,'all sales summary'!$A$2:$A$2047,$A25,'all sales summary'!$B$2:$B$2047,AC$4))/((AVERAGEIFS('overall city offline'!$I$2:$I$2047,'overall city offline'!$A$2:$A$2047,$A25,'overall city offline'!$B$2:$B$2047,AC$4)*(1-AVERAGEIFS('all sales summary'!$I$2:$I$2047,'all sales summary'!$A$2:$A$2047,$A25,'all sales summary'!$B$2:$B$2047,AC$4)))+(AVERAGEIFS('city centre offline'!$I$2:$I$2047,'city centre offline'!$A$2:$A$2047,$A25,'city centre offline'!$B$2:$B$2047,AC$4)*AVERAGEIFS('all sales summary'!$I$2:$I$2047,'all sales summary'!$A$2:$A$2047,$A25,'all sales summary'!$B$2:$B$2047,AC$4)))</f>
        <v>0.45276990296399161</v>
      </c>
      <c r="AD25" s="60">
        <f>(AVERAGEIFS('city centre offline'!$I$2:$I$2047,'city centre offline'!$A$2:$A$2047,$A25,'city centre offline'!$B$2:$B$2047,AD$4)*AVERAGEIFS('all sales summary'!$I$2:$I$2047,'all sales summary'!$A$2:$A$2047,$A25,'all sales summary'!$B$2:$B$2047,AD$4))/((AVERAGEIFS('overall city offline'!$I$2:$I$2047,'overall city offline'!$A$2:$A$2047,$A25,'overall city offline'!$B$2:$B$2047,AD$4)*(1-AVERAGEIFS('all sales summary'!$I$2:$I$2047,'all sales summary'!$A$2:$A$2047,$A25,'all sales summary'!$B$2:$B$2047,AD$4)))+(AVERAGEIFS('city centre offline'!$I$2:$I$2047,'city centre offline'!$A$2:$A$2047,$A25,'city centre offline'!$B$2:$B$2047,AD$4)*AVERAGEIFS('all sales summary'!$I$2:$I$2047,'all sales summary'!$A$2:$A$2047,$A25,'all sales summary'!$B$2:$B$2047,AD$4)))</f>
        <v>0.46972828938094446</v>
      </c>
      <c r="AE25" s="60">
        <f>(AVERAGEIFS('city centre offline'!$I$2:$I$2047,'city centre offline'!$A$2:$A$2047,$A25,'city centre offline'!$B$2:$B$2047,AE$4)*AVERAGEIFS('all sales summary'!$I$2:$I$2047,'all sales summary'!$A$2:$A$2047,$A25,'all sales summary'!$B$2:$B$2047,AE$4))/((AVERAGEIFS('overall city offline'!$I$2:$I$2047,'overall city offline'!$A$2:$A$2047,$A25,'overall city offline'!$B$2:$B$2047,AE$4)*(1-AVERAGEIFS('all sales summary'!$I$2:$I$2047,'all sales summary'!$A$2:$A$2047,$A25,'all sales summary'!$B$2:$B$2047,AE$4)))+(AVERAGEIFS('city centre offline'!$I$2:$I$2047,'city centre offline'!$A$2:$A$2047,$A25,'city centre offline'!$B$2:$B$2047,AE$4)*AVERAGEIFS('all sales summary'!$I$2:$I$2047,'all sales summary'!$A$2:$A$2047,$A25,'all sales summary'!$B$2:$B$2047,AE$4)))</f>
        <v>0.46493538671708751</v>
      </c>
      <c r="AF25" s="60">
        <f>(AVERAGEIFS('city centre offline'!$I$2:$I$2047,'city centre offline'!$A$2:$A$2047,$A25,'city centre offline'!$B$2:$B$2047,AF$4)*AVERAGEIFS('all sales summary'!$I$2:$I$2047,'all sales summary'!$A$2:$A$2047,$A25,'all sales summary'!$B$2:$B$2047,AF$4))/((AVERAGEIFS('overall city offline'!$I$2:$I$2047,'overall city offline'!$A$2:$A$2047,$A25,'overall city offline'!$B$2:$B$2047,AF$4)*(1-AVERAGEIFS('all sales summary'!$I$2:$I$2047,'all sales summary'!$A$2:$A$2047,$A25,'all sales summary'!$B$2:$B$2047,AF$4)))+(AVERAGEIFS('city centre offline'!$I$2:$I$2047,'city centre offline'!$A$2:$A$2047,$A25,'city centre offline'!$B$2:$B$2047,AF$4)*AVERAGEIFS('all sales summary'!$I$2:$I$2047,'all sales summary'!$A$2:$A$2047,$A25,'all sales summary'!$B$2:$B$2047,AF$4)))</f>
        <v>0.46435193630453331</v>
      </c>
      <c r="AG25" s="60">
        <f>(AVERAGEIFS('city centre offline'!$I$2:$I$2047,'city centre offline'!$A$2:$A$2047,$A25,'city centre offline'!$B$2:$B$2047,AG$4)*AVERAGEIFS('all sales summary'!$I$2:$I$2047,'all sales summary'!$A$2:$A$2047,$A25,'all sales summary'!$B$2:$B$2047,AG$4))/((AVERAGEIFS('overall city offline'!$I$2:$I$2047,'overall city offline'!$A$2:$A$2047,$A25,'overall city offline'!$B$2:$B$2047,AG$4)*(1-AVERAGEIFS('all sales summary'!$I$2:$I$2047,'all sales summary'!$A$2:$A$2047,$A25,'all sales summary'!$B$2:$B$2047,AG$4)))+(AVERAGEIFS('city centre offline'!$I$2:$I$2047,'city centre offline'!$A$2:$A$2047,$A25,'city centre offline'!$B$2:$B$2047,AG$4)*AVERAGEIFS('all sales summary'!$I$2:$I$2047,'all sales summary'!$A$2:$A$2047,$A25,'all sales summary'!$B$2:$B$2047,AG$4)))</f>
        <v>0.46476716856981787</v>
      </c>
      <c r="AH25" s="60">
        <f>(AVERAGEIFS('city centre offline'!$I$2:$I$2047,'city centre offline'!$A$2:$A$2047,$A25,'city centre offline'!$B$2:$B$2047,AH$4)*AVERAGEIFS('all sales summary'!$I$2:$I$2047,'all sales summary'!$A$2:$A$2047,$A25,'all sales summary'!$B$2:$B$2047,AH$4))/((AVERAGEIFS('overall city offline'!$I$2:$I$2047,'overall city offline'!$A$2:$A$2047,$A25,'overall city offline'!$B$2:$B$2047,AH$4)*(1-AVERAGEIFS('all sales summary'!$I$2:$I$2047,'all sales summary'!$A$2:$A$2047,$A25,'all sales summary'!$B$2:$B$2047,AH$4)))+(AVERAGEIFS('city centre offline'!$I$2:$I$2047,'city centre offline'!$A$2:$A$2047,$A25,'city centre offline'!$B$2:$B$2047,AH$4)*AVERAGEIFS('all sales summary'!$I$2:$I$2047,'all sales summary'!$A$2:$A$2047,$A25,'all sales summary'!$B$2:$B$2047,AH$4)))</f>
        <v>0.46456499008244878</v>
      </c>
    </row>
    <row r="26" spans="1:34" x14ac:dyDescent="0.3">
      <c r="A26" t="s">
        <v>28</v>
      </c>
      <c r="B26" s="60">
        <f>(AVERAGEIFS('city centre offline'!I23:I2068,'city centre offline'!$A$2:$A$2047,$A26,'city centre offline'!$B$2:$B$2047,B$4)*AVERAGEIFS('all sales summary'!$I$2:$I$2047,'all sales summary'!$A$2:$A$2047,$A26,'all sales summary'!B23:B2068,B$4))/((AVERAGEIFS('overall city offline'!I23:I2068,'overall city offline'!$A$2:$A$2047,$A26,'overall city offline'!$B$2:$B$2047,B$4)*(1-AVERAGEIFS('all sales summary'!$I$2:$I$2047,'all sales summary'!$A$2:$A$2047,$A26,'all sales summary'!B23:B2068,B$4)))+(AVERAGEIFS('city centre offline'!I23:I2068,'city centre offline'!$A$2:$A$2047,$A26,'city centre offline'!$B$2:$B$2047,B$4)*AVERAGEIFS('all sales summary'!$I$2:$I$2047,'all sales summary'!$A$2:$A$2047,$A26,'all sales summary'!B23:B2068,B$4)))</f>
        <v>3.0282214321244671E-2</v>
      </c>
      <c r="C26" s="60">
        <f>(AVERAGEIFS('city centre offline'!$I$2:$I$2047,'city centre offline'!$A$2:$A$2047,$A26,'city centre offline'!$B$2:$B$2047,C$4)*AVERAGEIFS('all sales summary'!$I$2:$I$2047,'all sales summary'!$A$2:$A$2047,$A26,'all sales summary'!$B$2:$B$2047,C$4))/((AVERAGEIFS('overall city offline'!$I$2:$I$2047,'overall city offline'!$A$2:$A$2047,$A26,'overall city offline'!$B$2:$B$2047,C$4)*(1-AVERAGEIFS('all sales summary'!$I$2:$I$2047,'all sales summary'!$A$2:$A$2047,$A26,'all sales summary'!$B$2:$B$2047,C$4)))+(AVERAGEIFS('city centre offline'!$I$2:$I$2047,'city centre offline'!$A$2:$A$2047,$A26,'city centre offline'!$B$2:$B$2047,C$4)*AVERAGEIFS('all sales summary'!$I$2:$I$2047,'all sales summary'!$A$2:$A$2047,$A26,'all sales summary'!$B$2:$B$2047,C$4)))</f>
        <v>2.0045538066364145E-2</v>
      </c>
      <c r="D26" s="60">
        <f>(AVERAGEIFS('city centre offline'!$I$2:$I$2047,'city centre offline'!$A$2:$A$2047,$A26,'city centre offline'!$B$2:$B$2047,D$4)*AVERAGEIFS('all sales summary'!$I$2:$I$2047,'all sales summary'!$A$2:$A$2047,$A26,'all sales summary'!$B$2:$B$2047,D$4))/((AVERAGEIFS('overall city offline'!$I$2:$I$2047,'overall city offline'!$A$2:$A$2047,$A26,'overall city offline'!$B$2:$B$2047,D$4)*(1-AVERAGEIFS('all sales summary'!$I$2:$I$2047,'all sales summary'!$A$2:$A$2047,$A26,'all sales summary'!$B$2:$B$2047,D$4)))+(AVERAGEIFS('city centre offline'!$I$2:$I$2047,'city centre offline'!$A$2:$A$2047,$A26,'city centre offline'!$B$2:$B$2047,D$4)*AVERAGEIFS('all sales summary'!$I$2:$I$2047,'all sales summary'!$A$2:$A$2047,$A26,'all sales summary'!$B$2:$B$2047,D$4)))</f>
        <v>2.0031399822862325E-2</v>
      </c>
      <c r="E26" s="60">
        <f>(AVERAGEIFS('city centre offline'!$I$2:$I$2047,'city centre offline'!$A$2:$A$2047,$A26,'city centre offline'!$B$2:$B$2047,E$4)*AVERAGEIFS('all sales summary'!$I$2:$I$2047,'all sales summary'!$A$2:$A$2047,$A26,'all sales summary'!$B$2:$B$2047,E$4))/((AVERAGEIFS('overall city offline'!$I$2:$I$2047,'overall city offline'!$A$2:$A$2047,$A26,'overall city offline'!$B$2:$B$2047,E$4)*(1-AVERAGEIFS('all sales summary'!$I$2:$I$2047,'all sales summary'!$A$2:$A$2047,$A26,'all sales summary'!$B$2:$B$2047,E$4)))+(AVERAGEIFS('city centre offline'!$I$2:$I$2047,'city centre offline'!$A$2:$A$2047,$A26,'city centre offline'!$B$2:$B$2047,E$4)*AVERAGEIFS('all sales summary'!$I$2:$I$2047,'all sales summary'!$A$2:$A$2047,$A26,'all sales summary'!$B$2:$B$2047,E$4)))</f>
        <v>1.9435967846794081E-2</v>
      </c>
      <c r="F26" s="60">
        <f>(AVERAGEIFS('city centre offline'!$I$2:$I$2047,'city centre offline'!$A$2:$A$2047,$A26,'city centre offline'!$B$2:$B$2047,F$4)*AVERAGEIFS('all sales summary'!$I$2:$I$2047,'all sales summary'!$A$2:$A$2047,$A26,'all sales summary'!$B$2:$B$2047,F$4))/((AVERAGEIFS('overall city offline'!$I$2:$I$2047,'overall city offline'!$A$2:$A$2047,$A26,'overall city offline'!$B$2:$B$2047,F$4)*(1-AVERAGEIFS('all sales summary'!$I$2:$I$2047,'all sales summary'!$A$2:$A$2047,$A26,'all sales summary'!$B$2:$B$2047,F$4)))+(AVERAGEIFS('city centre offline'!$I$2:$I$2047,'city centre offline'!$A$2:$A$2047,$A26,'city centre offline'!$B$2:$B$2047,F$4)*AVERAGEIFS('all sales summary'!$I$2:$I$2047,'all sales summary'!$A$2:$A$2047,$A26,'all sales summary'!$B$2:$B$2047,F$4)))</f>
        <v>1.9366376848890643E-2</v>
      </c>
      <c r="G26" s="60">
        <f>(AVERAGEIFS('city centre offline'!$I$2:$I$2047,'city centre offline'!$A$2:$A$2047,$A26,'city centre offline'!$B$2:$B$2047,G$4)*AVERAGEIFS('all sales summary'!$I$2:$I$2047,'all sales summary'!$A$2:$A$2047,$A26,'all sales summary'!$B$2:$B$2047,G$4))/((AVERAGEIFS('overall city offline'!$I$2:$I$2047,'overall city offline'!$A$2:$A$2047,$A26,'overall city offline'!$B$2:$B$2047,G$4)*(1-AVERAGEIFS('all sales summary'!$I$2:$I$2047,'all sales summary'!$A$2:$A$2047,$A26,'all sales summary'!$B$2:$B$2047,G$4)))+(AVERAGEIFS('city centre offline'!$I$2:$I$2047,'city centre offline'!$A$2:$A$2047,$A26,'city centre offline'!$B$2:$B$2047,G$4)*AVERAGEIFS('all sales summary'!$I$2:$I$2047,'all sales summary'!$A$2:$A$2047,$A26,'all sales summary'!$B$2:$B$2047,G$4)))</f>
        <v>1.6456709295918383E-2</v>
      </c>
      <c r="H26" s="60">
        <f>(AVERAGEIFS('city centre offline'!$I$2:$I$2047,'city centre offline'!$A$2:$A$2047,$A26,'city centre offline'!$B$2:$B$2047,H$4)*AVERAGEIFS('all sales summary'!$I$2:$I$2047,'all sales summary'!$A$2:$A$2047,$A26,'all sales summary'!$B$2:$B$2047,H$4))/((AVERAGEIFS('overall city offline'!$I$2:$I$2047,'overall city offline'!$A$2:$A$2047,$A26,'overall city offline'!$B$2:$B$2047,H$4)*(1-AVERAGEIFS('all sales summary'!$I$2:$I$2047,'all sales summary'!$A$2:$A$2047,$A26,'all sales summary'!$B$2:$B$2047,H$4)))+(AVERAGEIFS('city centre offline'!$I$2:$I$2047,'city centre offline'!$A$2:$A$2047,$A26,'city centre offline'!$B$2:$B$2047,H$4)*AVERAGEIFS('all sales summary'!$I$2:$I$2047,'all sales summary'!$A$2:$A$2047,$A26,'all sales summary'!$B$2:$B$2047,H$4)))</f>
        <v>1.8539714080810538E-2</v>
      </c>
      <c r="I26" s="60">
        <f>(AVERAGEIFS('city centre offline'!$I$2:$I$2047,'city centre offline'!$A$2:$A$2047,$A26,'city centre offline'!$B$2:$B$2047,I$4)*AVERAGEIFS('all sales summary'!$I$2:$I$2047,'all sales summary'!$A$2:$A$2047,$A26,'all sales summary'!$B$2:$B$2047,I$4))/((AVERAGEIFS('overall city offline'!$I$2:$I$2047,'overall city offline'!$A$2:$A$2047,$A26,'overall city offline'!$B$2:$B$2047,I$4)*(1-AVERAGEIFS('all sales summary'!$I$2:$I$2047,'all sales summary'!$A$2:$A$2047,$A26,'all sales summary'!$B$2:$B$2047,I$4)))+(AVERAGEIFS('city centre offline'!$I$2:$I$2047,'city centre offline'!$A$2:$A$2047,$A26,'city centre offline'!$B$2:$B$2047,I$4)*AVERAGEIFS('all sales summary'!$I$2:$I$2047,'all sales summary'!$A$2:$A$2047,$A26,'all sales summary'!$B$2:$B$2047,I$4)))</f>
        <v>2.5300553409949928E-2</v>
      </c>
      <c r="J26" s="60">
        <f>(AVERAGEIFS('city centre offline'!$I$2:$I$2047,'city centre offline'!$A$2:$A$2047,$A26,'city centre offline'!$B$2:$B$2047,J$4)*AVERAGEIFS('all sales summary'!$I$2:$I$2047,'all sales summary'!$A$2:$A$2047,$A26,'all sales summary'!$B$2:$B$2047,J$4))/((AVERAGEIFS('overall city offline'!$I$2:$I$2047,'overall city offline'!$A$2:$A$2047,$A26,'overall city offline'!$B$2:$B$2047,J$4)*(1-AVERAGEIFS('all sales summary'!$I$2:$I$2047,'all sales summary'!$A$2:$A$2047,$A26,'all sales summary'!$B$2:$B$2047,J$4)))+(AVERAGEIFS('city centre offline'!$I$2:$I$2047,'city centre offline'!$A$2:$A$2047,$A26,'city centre offline'!$B$2:$B$2047,J$4)*AVERAGEIFS('all sales summary'!$I$2:$I$2047,'all sales summary'!$A$2:$A$2047,$A26,'all sales summary'!$B$2:$B$2047,J$4)))</f>
        <v>1.9502631232342374E-2</v>
      </c>
      <c r="K26" s="60">
        <f>(AVERAGEIFS('city centre offline'!$I$2:$I$2047,'city centre offline'!$A$2:$A$2047,$A26,'city centre offline'!$B$2:$B$2047,K$4)*AVERAGEIFS('all sales summary'!$I$2:$I$2047,'all sales summary'!$A$2:$A$2047,$A26,'all sales summary'!$B$2:$B$2047,K$4))/((AVERAGEIFS('overall city offline'!$I$2:$I$2047,'overall city offline'!$A$2:$A$2047,$A26,'overall city offline'!$B$2:$B$2047,K$4)*(1-AVERAGEIFS('all sales summary'!$I$2:$I$2047,'all sales summary'!$A$2:$A$2047,$A26,'all sales summary'!$B$2:$B$2047,K$4)))+(AVERAGEIFS('city centre offline'!$I$2:$I$2047,'city centre offline'!$A$2:$A$2047,$A26,'city centre offline'!$B$2:$B$2047,K$4)*AVERAGEIFS('all sales summary'!$I$2:$I$2047,'all sales summary'!$A$2:$A$2047,$A26,'all sales summary'!$B$2:$B$2047,K$4)))</f>
        <v>2.2074227902314808E-2</v>
      </c>
      <c r="L26" s="60">
        <f>(AVERAGEIFS('city centre offline'!$I$2:$I$2047,'city centre offline'!$A$2:$A$2047,$A26,'city centre offline'!$B$2:$B$2047,L$4)*AVERAGEIFS('all sales summary'!$I$2:$I$2047,'all sales summary'!$A$2:$A$2047,$A26,'all sales summary'!$B$2:$B$2047,L$4))/((AVERAGEIFS('overall city offline'!$I$2:$I$2047,'overall city offline'!$A$2:$A$2047,$A26,'overall city offline'!$B$2:$B$2047,L$4)*(1-AVERAGEIFS('all sales summary'!$I$2:$I$2047,'all sales summary'!$A$2:$A$2047,$A26,'all sales summary'!$B$2:$B$2047,L$4)))+(AVERAGEIFS('city centre offline'!$I$2:$I$2047,'city centre offline'!$A$2:$A$2047,$A26,'city centre offline'!$B$2:$B$2047,L$4)*AVERAGEIFS('all sales summary'!$I$2:$I$2047,'all sales summary'!$A$2:$A$2047,$A26,'all sales summary'!$B$2:$B$2047,L$4)))</f>
        <v>1.770754960046883E-2</v>
      </c>
      <c r="M26" s="60">
        <f>(AVERAGEIFS('city centre offline'!$I$2:$I$2047,'city centre offline'!$A$2:$A$2047,$A26,'city centre offline'!$B$2:$B$2047,M$4)*AVERAGEIFS('all sales summary'!$I$2:$I$2047,'all sales summary'!$A$2:$A$2047,$A26,'all sales summary'!$B$2:$B$2047,M$4))/((AVERAGEIFS('overall city offline'!$I$2:$I$2047,'overall city offline'!$A$2:$A$2047,$A26,'overall city offline'!$B$2:$B$2047,M$4)*(1-AVERAGEIFS('all sales summary'!$I$2:$I$2047,'all sales summary'!$A$2:$A$2047,$A26,'all sales summary'!$B$2:$B$2047,M$4)))+(AVERAGEIFS('city centre offline'!$I$2:$I$2047,'city centre offline'!$A$2:$A$2047,$A26,'city centre offline'!$B$2:$B$2047,M$4)*AVERAGEIFS('all sales summary'!$I$2:$I$2047,'all sales summary'!$A$2:$A$2047,$A26,'all sales summary'!$B$2:$B$2047,M$4)))</f>
        <v>1.6195153102899446E-2</v>
      </c>
      <c r="N26" s="60">
        <f>(AVERAGEIFS('city centre offline'!$I$2:$I$2047,'city centre offline'!$A$2:$A$2047,$A26,'city centre offline'!$B$2:$B$2047,N$4)*AVERAGEIFS('all sales summary'!$I$2:$I$2047,'all sales summary'!$A$2:$A$2047,$A26,'all sales summary'!$B$2:$B$2047,N$4))/((AVERAGEIFS('overall city offline'!$I$2:$I$2047,'overall city offline'!$A$2:$A$2047,$A26,'overall city offline'!$B$2:$B$2047,N$4)*(1-AVERAGEIFS('all sales summary'!$I$2:$I$2047,'all sales summary'!$A$2:$A$2047,$A26,'all sales summary'!$B$2:$B$2047,N$4)))+(AVERAGEIFS('city centre offline'!$I$2:$I$2047,'city centre offline'!$A$2:$A$2047,$A26,'city centre offline'!$B$2:$B$2047,N$4)*AVERAGEIFS('all sales summary'!$I$2:$I$2047,'all sales summary'!$A$2:$A$2047,$A26,'all sales summary'!$B$2:$B$2047,N$4)))</f>
        <v>1.6080924544329842E-2</v>
      </c>
      <c r="O26" s="60">
        <f>(AVERAGEIFS('city centre offline'!$I$2:$I$2047,'city centre offline'!$A$2:$A$2047,$A26,'city centre offline'!$B$2:$B$2047,O$4)*AVERAGEIFS('all sales summary'!$I$2:$I$2047,'all sales summary'!$A$2:$A$2047,$A26,'all sales summary'!$B$2:$B$2047,O$4))/((AVERAGEIFS('overall city offline'!$I$2:$I$2047,'overall city offline'!$A$2:$A$2047,$A26,'overall city offline'!$B$2:$B$2047,O$4)*(1-AVERAGEIFS('all sales summary'!$I$2:$I$2047,'all sales summary'!$A$2:$A$2047,$A26,'all sales summary'!$B$2:$B$2047,O$4)))+(AVERAGEIFS('city centre offline'!$I$2:$I$2047,'city centre offline'!$A$2:$A$2047,$A26,'city centre offline'!$B$2:$B$2047,O$4)*AVERAGEIFS('all sales summary'!$I$2:$I$2047,'all sales summary'!$A$2:$A$2047,$A26,'all sales summary'!$B$2:$B$2047,O$4)))</f>
        <v>1.83044826843251E-2</v>
      </c>
      <c r="P26" s="60">
        <f>(AVERAGEIFS('city centre offline'!$I$2:$I$2047,'city centre offline'!$A$2:$A$2047,$A26,'city centre offline'!$B$2:$B$2047,P$4)*AVERAGEIFS('all sales summary'!$I$2:$I$2047,'all sales summary'!$A$2:$A$2047,$A26,'all sales summary'!$B$2:$B$2047,P$4))/((AVERAGEIFS('overall city offline'!$I$2:$I$2047,'overall city offline'!$A$2:$A$2047,$A26,'overall city offline'!$B$2:$B$2047,P$4)*(1-AVERAGEIFS('all sales summary'!$I$2:$I$2047,'all sales summary'!$A$2:$A$2047,$A26,'all sales summary'!$B$2:$B$2047,P$4)))+(AVERAGEIFS('city centre offline'!$I$2:$I$2047,'city centre offline'!$A$2:$A$2047,$A26,'city centre offline'!$B$2:$B$2047,P$4)*AVERAGEIFS('all sales summary'!$I$2:$I$2047,'all sales summary'!$A$2:$A$2047,$A26,'all sales summary'!$B$2:$B$2047,P$4)))</f>
        <v>1.5318618179468651E-2</v>
      </c>
      <c r="Q26" s="60">
        <f>(AVERAGEIFS('city centre offline'!$I$2:$I$2047,'city centre offline'!$A$2:$A$2047,$A26,'city centre offline'!$B$2:$B$2047,Q$4)*AVERAGEIFS('all sales summary'!$I$2:$I$2047,'all sales summary'!$A$2:$A$2047,$A26,'all sales summary'!$B$2:$B$2047,Q$4))/((AVERAGEIFS('overall city offline'!$I$2:$I$2047,'overall city offline'!$A$2:$A$2047,$A26,'overall city offline'!$B$2:$B$2047,Q$4)*(1-AVERAGEIFS('all sales summary'!$I$2:$I$2047,'all sales summary'!$A$2:$A$2047,$A26,'all sales summary'!$B$2:$B$2047,Q$4)))+(AVERAGEIFS('city centre offline'!$I$2:$I$2047,'city centre offline'!$A$2:$A$2047,$A26,'city centre offline'!$B$2:$B$2047,Q$4)*AVERAGEIFS('all sales summary'!$I$2:$I$2047,'all sales summary'!$A$2:$A$2047,$A26,'all sales summary'!$B$2:$B$2047,Q$4)))</f>
        <v>3.7795850391595081E-4</v>
      </c>
      <c r="R26" s="60">
        <f>(AVERAGEIFS('city centre offline'!$I$2:$I$2047,'city centre offline'!$A$2:$A$2047,$A26,'city centre offline'!$B$2:$B$2047,R$4)*AVERAGEIFS('all sales summary'!$I$2:$I$2047,'all sales summary'!$A$2:$A$2047,$A26,'all sales summary'!$B$2:$B$2047,R$4))/((AVERAGEIFS('overall city offline'!$I$2:$I$2047,'overall city offline'!$A$2:$A$2047,$A26,'overall city offline'!$B$2:$B$2047,R$4)*(1-AVERAGEIFS('all sales summary'!$I$2:$I$2047,'all sales summary'!$A$2:$A$2047,$A26,'all sales summary'!$B$2:$B$2047,R$4)))+(AVERAGEIFS('city centre offline'!$I$2:$I$2047,'city centre offline'!$A$2:$A$2047,$A26,'city centre offline'!$B$2:$B$2047,R$4)*AVERAGEIFS('all sales summary'!$I$2:$I$2047,'all sales summary'!$A$2:$A$2047,$A26,'all sales summary'!$B$2:$B$2047,R$4)))</f>
        <v>1.7822391856881054E-4</v>
      </c>
      <c r="S26" s="60">
        <f>(AVERAGEIFS('city centre offline'!$I$2:$I$2047,'city centre offline'!$A$2:$A$2047,$A26,'city centre offline'!$B$2:$B$2047,S$4)*AVERAGEIFS('all sales summary'!$I$2:$I$2047,'all sales summary'!$A$2:$A$2047,$A26,'all sales summary'!$B$2:$B$2047,S$4))/((AVERAGEIFS('overall city offline'!$I$2:$I$2047,'overall city offline'!$A$2:$A$2047,$A26,'overall city offline'!$B$2:$B$2047,S$4)*(1-AVERAGEIFS('all sales summary'!$I$2:$I$2047,'all sales summary'!$A$2:$A$2047,$A26,'all sales summary'!$B$2:$B$2047,S$4)))+(AVERAGEIFS('city centre offline'!$I$2:$I$2047,'city centre offline'!$A$2:$A$2047,$A26,'city centre offline'!$B$2:$B$2047,S$4)*AVERAGEIFS('all sales summary'!$I$2:$I$2047,'all sales summary'!$A$2:$A$2047,$A26,'all sales summary'!$B$2:$B$2047,S$4)))</f>
        <v>4.1506136345182922E-4</v>
      </c>
      <c r="T26" s="60">
        <f>(AVERAGEIFS('city centre offline'!$I$2:$I$2047,'city centre offline'!$A$2:$A$2047,$A26,'city centre offline'!$B$2:$B$2047,T$4)*AVERAGEIFS('all sales summary'!$I$2:$I$2047,'all sales summary'!$A$2:$A$2047,$A26,'all sales summary'!$B$2:$B$2047,T$4))/((AVERAGEIFS('overall city offline'!$I$2:$I$2047,'overall city offline'!$A$2:$A$2047,$A26,'overall city offline'!$B$2:$B$2047,T$4)*(1-AVERAGEIFS('all sales summary'!$I$2:$I$2047,'all sales summary'!$A$2:$A$2047,$A26,'all sales summary'!$B$2:$B$2047,T$4)))+(AVERAGEIFS('city centre offline'!$I$2:$I$2047,'city centre offline'!$A$2:$A$2047,$A26,'city centre offline'!$B$2:$B$2047,T$4)*AVERAGEIFS('all sales summary'!$I$2:$I$2047,'all sales summary'!$A$2:$A$2047,$A26,'all sales summary'!$B$2:$B$2047,T$4)))</f>
        <v>6.8159298342565407E-3</v>
      </c>
      <c r="U26" s="60">
        <f>(AVERAGEIFS('city centre offline'!$I$2:$I$2047,'city centre offline'!$A$2:$A$2047,$A26,'city centre offline'!$B$2:$B$2047,U$4)*AVERAGEIFS('all sales summary'!$I$2:$I$2047,'all sales summary'!$A$2:$A$2047,$A26,'all sales summary'!$B$2:$B$2047,U$4))/((AVERAGEIFS('overall city offline'!$I$2:$I$2047,'overall city offline'!$A$2:$A$2047,$A26,'overall city offline'!$B$2:$B$2047,U$4)*(1-AVERAGEIFS('all sales summary'!$I$2:$I$2047,'all sales summary'!$A$2:$A$2047,$A26,'all sales summary'!$B$2:$B$2047,U$4)))+(AVERAGEIFS('city centre offline'!$I$2:$I$2047,'city centre offline'!$A$2:$A$2047,$A26,'city centre offline'!$B$2:$B$2047,U$4)*AVERAGEIFS('all sales summary'!$I$2:$I$2047,'all sales summary'!$A$2:$A$2047,$A26,'all sales summary'!$B$2:$B$2047,U$4)))</f>
        <v>1.4627217715960261E-2</v>
      </c>
      <c r="V26" s="60">
        <f>(AVERAGEIFS('city centre offline'!$I$2:$I$2047,'city centre offline'!$A$2:$A$2047,$A26,'city centre offline'!$B$2:$B$2047,V$4)*AVERAGEIFS('all sales summary'!$I$2:$I$2047,'all sales summary'!$A$2:$A$2047,$A26,'all sales summary'!$B$2:$B$2047,V$4))/((AVERAGEIFS('overall city offline'!$I$2:$I$2047,'overall city offline'!$A$2:$A$2047,$A26,'overall city offline'!$B$2:$B$2047,V$4)*(1-AVERAGEIFS('all sales summary'!$I$2:$I$2047,'all sales summary'!$A$2:$A$2047,$A26,'all sales summary'!$B$2:$B$2047,V$4)))+(AVERAGEIFS('city centre offline'!$I$2:$I$2047,'city centre offline'!$A$2:$A$2047,$A26,'city centre offline'!$B$2:$B$2047,V$4)*AVERAGEIFS('all sales summary'!$I$2:$I$2047,'all sales summary'!$A$2:$A$2047,$A26,'all sales summary'!$B$2:$B$2047,V$4)))</f>
        <v>1.6588784618248118E-2</v>
      </c>
      <c r="W26" s="60">
        <f>(AVERAGEIFS('city centre offline'!$I$2:$I$2047,'city centre offline'!$A$2:$A$2047,$A26,'city centre offline'!$B$2:$B$2047,W$4)*AVERAGEIFS('all sales summary'!$I$2:$I$2047,'all sales summary'!$A$2:$A$2047,$A26,'all sales summary'!$B$2:$B$2047,W$4))/((AVERAGEIFS('overall city offline'!$I$2:$I$2047,'overall city offline'!$A$2:$A$2047,$A26,'overall city offline'!$B$2:$B$2047,W$4)*(1-AVERAGEIFS('all sales summary'!$I$2:$I$2047,'all sales summary'!$A$2:$A$2047,$A26,'all sales summary'!$B$2:$B$2047,W$4)))+(AVERAGEIFS('city centre offline'!$I$2:$I$2047,'city centre offline'!$A$2:$A$2047,$A26,'city centre offline'!$B$2:$B$2047,W$4)*AVERAGEIFS('all sales summary'!$I$2:$I$2047,'all sales summary'!$A$2:$A$2047,$A26,'all sales summary'!$B$2:$B$2047,W$4)))</f>
        <v>1.4266917292927785E-2</v>
      </c>
      <c r="X26" s="60">
        <f>(AVERAGEIFS('city centre offline'!$I$2:$I$2047,'city centre offline'!$A$2:$A$2047,$A26,'city centre offline'!$B$2:$B$2047,X$4)*AVERAGEIFS('all sales summary'!$I$2:$I$2047,'all sales summary'!$A$2:$A$2047,$A26,'all sales summary'!$B$2:$B$2047,X$4))/((AVERAGEIFS('overall city offline'!$I$2:$I$2047,'overall city offline'!$A$2:$A$2047,$A26,'overall city offline'!$B$2:$B$2047,X$4)*(1-AVERAGEIFS('all sales summary'!$I$2:$I$2047,'all sales summary'!$A$2:$A$2047,$A26,'all sales summary'!$B$2:$B$2047,X$4)))+(AVERAGEIFS('city centre offline'!$I$2:$I$2047,'city centre offline'!$A$2:$A$2047,$A26,'city centre offline'!$B$2:$B$2047,X$4)*AVERAGEIFS('all sales summary'!$I$2:$I$2047,'all sales summary'!$A$2:$A$2047,$A26,'all sales summary'!$B$2:$B$2047,X$4)))</f>
        <v>9.7282485866190122E-3</v>
      </c>
      <c r="Y26" s="60">
        <f>(AVERAGEIFS('city centre offline'!$I$2:$I$2047,'city centre offline'!$A$2:$A$2047,$A26,'city centre offline'!$B$2:$B$2047,Y$4)*AVERAGEIFS('all sales summary'!$I$2:$I$2047,'all sales summary'!$A$2:$A$2047,$A26,'all sales summary'!$B$2:$B$2047,Y$4))/((AVERAGEIFS('overall city offline'!$I$2:$I$2047,'overall city offline'!$A$2:$A$2047,$A26,'overall city offline'!$B$2:$B$2047,Y$4)*(1-AVERAGEIFS('all sales summary'!$I$2:$I$2047,'all sales summary'!$A$2:$A$2047,$A26,'all sales summary'!$B$2:$B$2047,Y$4)))+(AVERAGEIFS('city centre offline'!$I$2:$I$2047,'city centre offline'!$A$2:$A$2047,$A26,'city centre offline'!$B$2:$B$2047,Y$4)*AVERAGEIFS('all sales summary'!$I$2:$I$2047,'all sales summary'!$A$2:$A$2047,$A26,'all sales summary'!$B$2:$B$2047,Y$4)))</f>
        <v>8.1376735411644256E-3</v>
      </c>
      <c r="Z26" s="60">
        <f>(AVERAGEIFS('city centre offline'!$I$2:$I$2047,'city centre offline'!$A$2:$A$2047,$A26,'city centre offline'!$B$2:$B$2047,Z$4)*AVERAGEIFS('all sales summary'!$I$2:$I$2047,'all sales summary'!$A$2:$A$2047,$A26,'all sales summary'!$B$2:$B$2047,Z$4))/((AVERAGEIFS('overall city offline'!$I$2:$I$2047,'overall city offline'!$A$2:$A$2047,$A26,'overall city offline'!$B$2:$B$2047,Z$4)*(1-AVERAGEIFS('all sales summary'!$I$2:$I$2047,'all sales summary'!$A$2:$A$2047,$A26,'all sales summary'!$B$2:$B$2047,Z$4)))+(AVERAGEIFS('city centre offline'!$I$2:$I$2047,'city centre offline'!$A$2:$A$2047,$A26,'city centre offline'!$B$2:$B$2047,Z$4)*AVERAGEIFS('all sales summary'!$I$2:$I$2047,'all sales summary'!$A$2:$A$2047,$A26,'all sales summary'!$B$2:$B$2047,Z$4)))</f>
        <v>4.216935693023133E-4</v>
      </c>
      <c r="AA26" s="60">
        <f>(AVERAGEIFS('city centre offline'!$I$2:$I$2047,'city centre offline'!$A$2:$A$2047,$A26,'city centre offline'!$B$2:$B$2047,AA$4)*AVERAGEIFS('all sales summary'!$I$2:$I$2047,'all sales summary'!$A$2:$A$2047,$A26,'all sales summary'!$B$2:$B$2047,AA$4))/((AVERAGEIFS('overall city offline'!$I$2:$I$2047,'overall city offline'!$A$2:$A$2047,$A26,'overall city offline'!$B$2:$B$2047,AA$4)*(1-AVERAGEIFS('all sales summary'!$I$2:$I$2047,'all sales summary'!$A$2:$A$2047,$A26,'all sales summary'!$B$2:$B$2047,AA$4)))+(AVERAGEIFS('city centre offline'!$I$2:$I$2047,'city centre offline'!$A$2:$A$2047,$A26,'city centre offline'!$B$2:$B$2047,AA$4)*AVERAGEIFS('all sales summary'!$I$2:$I$2047,'all sales summary'!$A$2:$A$2047,$A26,'all sales summary'!$B$2:$B$2047,AA$4)))</f>
        <v>8.7982481995690822E-4</v>
      </c>
      <c r="AB26" s="60">
        <f>(AVERAGEIFS('city centre offline'!$I$2:$I$2047,'city centre offline'!$A$2:$A$2047,$A26,'city centre offline'!$B$2:$B$2047,AB$4)*AVERAGEIFS('all sales summary'!$I$2:$I$2047,'all sales summary'!$A$2:$A$2047,$A26,'all sales summary'!$B$2:$B$2047,AB$4))/((AVERAGEIFS('overall city offline'!$I$2:$I$2047,'overall city offline'!$A$2:$A$2047,$A26,'overall city offline'!$B$2:$B$2047,AB$4)*(1-AVERAGEIFS('all sales summary'!$I$2:$I$2047,'all sales summary'!$A$2:$A$2047,$A26,'all sales summary'!$B$2:$B$2047,AB$4)))+(AVERAGEIFS('city centre offline'!$I$2:$I$2047,'city centre offline'!$A$2:$A$2047,$A26,'city centre offline'!$B$2:$B$2047,AB$4)*AVERAGEIFS('all sales summary'!$I$2:$I$2047,'all sales summary'!$A$2:$A$2047,$A26,'all sales summary'!$B$2:$B$2047,AB$4)))</f>
        <v>1.7501738666671584E-4</v>
      </c>
      <c r="AC26" s="60">
        <f>(AVERAGEIFS('city centre offline'!$I$2:$I$2047,'city centre offline'!$A$2:$A$2047,$A26,'city centre offline'!$B$2:$B$2047,AC$4)*AVERAGEIFS('all sales summary'!$I$2:$I$2047,'all sales summary'!$A$2:$A$2047,$A26,'all sales summary'!$B$2:$B$2047,AC$4))/((AVERAGEIFS('overall city offline'!$I$2:$I$2047,'overall city offline'!$A$2:$A$2047,$A26,'overall city offline'!$B$2:$B$2047,AC$4)*(1-AVERAGEIFS('all sales summary'!$I$2:$I$2047,'all sales summary'!$A$2:$A$2047,$A26,'all sales summary'!$B$2:$B$2047,AC$4)))+(AVERAGEIFS('city centre offline'!$I$2:$I$2047,'city centre offline'!$A$2:$A$2047,$A26,'city centre offline'!$B$2:$B$2047,AC$4)*AVERAGEIFS('all sales summary'!$I$2:$I$2047,'all sales summary'!$A$2:$A$2047,$A26,'all sales summary'!$B$2:$B$2047,AC$4)))</f>
        <v>6.0985293948246921E-3</v>
      </c>
      <c r="AD26" s="60">
        <f>(AVERAGEIFS('city centre offline'!$I$2:$I$2047,'city centre offline'!$A$2:$A$2047,$A26,'city centre offline'!$B$2:$B$2047,AD$4)*AVERAGEIFS('all sales summary'!$I$2:$I$2047,'all sales summary'!$A$2:$A$2047,$A26,'all sales summary'!$B$2:$B$2047,AD$4))/((AVERAGEIFS('overall city offline'!$I$2:$I$2047,'overall city offline'!$A$2:$A$2047,$A26,'overall city offline'!$B$2:$B$2047,AD$4)*(1-AVERAGEIFS('all sales summary'!$I$2:$I$2047,'all sales summary'!$A$2:$A$2047,$A26,'all sales summary'!$B$2:$B$2047,AD$4)))+(AVERAGEIFS('city centre offline'!$I$2:$I$2047,'city centre offline'!$A$2:$A$2047,$A26,'city centre offline'!$B$2:$B$2047,AD$4)*AVERAGEIFS('all sales summary'!$I$2:$I$2047,'all sales summary'!$A$2:$A$2047,$A26,'all sales summary'!$B$2:$B$2047,AD$4)))</f>
        <v>1.594257155692216E-2</v>
      </c>
      <c r="AE26" s="60">
        <f>(AVERAGEIFS('city centre offline'!$I$2:$I$2047,'city centre offline'!$A$2:$A$2047,$A26,'city centre offline'!$B$2:$B$2047,AE$4)*AVERAGEIFS('all sales summary'!$I$2:$I$2047,'all sales summary'!$A$2:$A$2047,$A26,'all sales summary'!$B$2:$B$2047,AE$4))/((AVERAGEIFS('overall city offline'!$I$2:$I$2047,'overall city offline'!$A$2:$A$2047,$A26,'overall city offline'!$B$2:$B$2047,AE$4)*(1-AVERAGEIFS('all sales summary'!$I$2:$I$2047,'all sales summary'!$A$2:$A$2047,$A26,'all sales summary'!$B$2:$B$2047,AE$4)))+(AVERAGEIFS('city centre offline'!$I$2:$I$2047,'city centre offline'!$A$2:$A$2047,$A26,'city centre offline'!$B$2:$B$2047,AE$4)*AVERAGEIFS('all sales summary'!$I$2:$I$2047,'all sales summary'!$A$2:$A$2047,$A26,'all sales summary'!$B$2:$B$2047,AE$4)))</f>
        <v>1.6963072073712764E-2</v>
      </c>
      <c r="AF26" s="60">
        <f>(AVERAGEIFS('city centre offline'!$I$2:$I$2047,'city centre offline'!$A$2:$A$2047,$A26,'city centre offline'!$B$2:$B$2047,AF$4)*AVERAGEIFS('all sales summary'!$I$2:$I$2047,'all sales summary'!$A$2:$A$2047,$A26,'all sales summary'!$B$2:$B$2047,AF$4))/((AVERAGEIFS('overall city offline'!$I$2:$I$2047,'overall city offline'!$A$2:$A$2047,$A26,'overall city offline'!$B$2:$B$2047,AF$4)*(1-AVERAGEIFS('all sales summary'!$I$2:$I$2047,'all sales summary'!$A$2:$A$2047,$A26,'all sales summary'!$B$2:$B$2047,AF$4)))+(AVERAGEIFS('city centre offline'!$I$2:$I$2047,'city centre offline'!$A$2:$A$2047,$A26,'city centre offline'!$B$2:$B$2047,AF$4)*AVERAGEIFS('all sales summary'!$I$2:$I$2047,'all sales summary'!$A$2:$A$2047,$A26,'all sales summary'!$B$2:$B$2047,AF$4)))</f>
        <v>2.136149471001151E-2</v>
      </c>
      <c r="AG26" s="60">
        <f>(AVERAGEIFS('city centre offline'!$I$2:$I$2047,'city centre offline'!$A$2:$A$2047,$A26,'city centre offline'!$B$2:$B$2047,AG$4)*AVERAGEIFS('all sales summary'!$I$2:$I$2047,'all sales summary'!$A$2:$A$2047,$A26,'all sales summary'!$B$2:$B$2047,AG$4))/((AVERAGEIFS('overall city offline'!$I$2:$I$2047,'overall city offline'!$A$2:$A$2047,$A26,'overall city offline'!$B$2:$B$2047,AG$4)*(1-AVERAGEIFS('all sales summary'!$I$2:$I$2047,'all sales summary'!$A$2:$A$2047,$A26,'all sales summary'!$B$2:$B$2047,AG$4)))+(AVERAGEIFS('city centre offline'!$I$2:$I$2047,'city centre offline'!$A$2:$A$2047,$A26,'city centre offline'!$B$2:$B$2047,AG$4)*AVERAGEIFS('all sales summary'!$I$2:$I$2047,'all sales summary'!$A$2:$A$2047,$A26,'all sales summary'!$B$2:$B$2047,AG$4)))</f>
        <v>2.8522670360531199E-2</v>
      </c>
      <c r="AH26" s="60">
        <f>(AVERAGEIFS('city centre offline'!$I$2:$I$2047,'city centre offline'!$A$2:$A$2047,$A26,'city centre offline'!$B$2:$B$2047,AH$4)*AVERAGEIFS('all sales summary'!$I$2:$I$2047,'all sales summary'!$A$2:$A$2047,$A26,'all sales summary'!$B$2:$B$2047,AH$4))/((AVERAGEIFS('overall city offline'!$I$2:$I$2047,'overall city offline'!$A$2:$A$2047,$A26,'overall city offline'!$B$2:$B$2047,AH$4)*(1-AVERAGEIFS('all sales summary'!$I$2:$I$2047,'all sales summary'!$A$2:$A$2047,$A26,'all sales summary'!$B$2:$B$2047,AH$4)))+(AVERAGEIFS('city centre offline'!$I$2:$I$2047,'city centre offline'!$A$2:$A$2047,$A26,'city centre offline'!$B$2:$B$2047,AH$4)*AVERAGEIFS('all sales summary'!$I$2:$I$2047,'all sales summary'!$A$2:$A$2047,$A26,'all sales summary'!$B$2:$B$2047,AH$4)))</f>
        <v>2.4590078429793619E-2</v>
      </c>
    </row>
    <row r="27" spans="1:34" x14ac:dyDescent="0.3">
      <c r="A27" t="s">
        <v>29</v>
      </c>
      <c r="B27" s="60">
        <f>(AVERAGEIFS('city centre offline'!I24:I2069,'city centre offline'!$A$2:$A$2047,$A27,'city centre offline'!$B$2:$B$2047,B$4)*AVERAGEIFS('all sales summary'!$I$2:$I$2047,'all sales summary'!$A$2:$A$2047,$A27,'all sales summary'!B24:B2069,B$4))/((AVERAGEIFS('overall city offline'!I24:I2069,'overall city offline'!$A$2:$A$2047,$A27,'overall city offline'!$B$2:$B$2047,B$4)*(1-AVERAGEIFS('all sales summary'!$I$2:$I$2047,'all sales summary'!$A$2:$A$2047,$A27,'all sales summary'!B24:B2069,B$4)))+(AVERAGEIFS('city centre offline'!I24:I2069,'city centre offline'!$A$2:$A$2047,$A27,'city centre offline'!$B$2:$B$2047,B$4)*AVERAGEIFS('all sales summary'!$I$2:$I$2047,'all sales summary'!$A$2:$A$2047,$A27,'all sales summary'!B24:B2069,B$4)))</f>
        <v>0.62642270060582828</v>
      </c>
      <c r="C27" s="60">
        <f>(AVERAGEIFS('city centre offline'!$I$2:$I$2047,'city centre offline'!$A$2:$A$2047,$A27,'city centre offline'!$B$2:$B$2047,C$4)*AVERAGEIFS('all sales summary'!$I$2:$I$2047,'all sales summary'!$A$2:$A$2047,$A27,'all sales summary'!$B$2:$B$2047,C$4))/((AVERAGEIFS('overall city offline'!$I$2:$I$2047,'overall city offline'!$A$2:$A$2047,$A27,'overall city offline'!$B$2:$B$2047,C$4)*(1-AVERAGEIFS('all sales summary'!$I$2:$I$2047,'all sales summary'!$A$2:$A$2047,$A27,'all sales summary'!$B$2:$B$2047,C$4)))+(AVERAGEIFS('city centre offline'!$I$2:$I$2047,'city centre offline'!$A$2:$A$2047,$A27,'city centre offline'!$B$2:$B$2047,C$4)*AVERAGEIFS('all sales summary'!$I$2:$I$2047,'all sales summary'!$A$2:$A$2047,$A27,'all sales summary'!$B$2:$B$2047,C$4)))</f>
        <v>0.41870727583382511</v>
      </c>
      <c r="D27" s="60">
        <f>(AVERAGEIFS('city centre offline'!$I$2:$I$2047,'city centre offline'!$A$2:$A$2047,$A27,'city centre offline'!$B$2:$B$2047,D$4)*AVERAGEIFS('all sales summary'!$I$2:$I$2047,'all sales summary'!$A$2:$A$2047,$A27,'all sales summary'!$B$2:$B$2047,D$4))/((AVERAGEIFS('overall city offline'!$I$2:$I$2047,'overall city offline'!$A$2:$A$2047,$A27,'overall city offline'!$B$2:$B$2047,D$4)*(1-AVERAGEIFS('all sales summary'!$I$2:$I$2047,'all sales summary'!$A$2:$A$2047,$A27,'all sales summary'!$B$2:$B$2047,D$4)))+(AVERAGEIFS('city centre offline'!$I$2:$I$2047,'city centre offline'!$A$2:$A$2047,$A27,'city centre offline'!$B$2:$B$2047,D$4)*AVERAGEIFS('all sales summary'!$I$2:$I$2047,'all sales summary'!$A$2:$A$2047,$A27,'all sales summary'!$B$2:$B$2047,D$4)))</f>
        <v>0.42327092807674666</v>
      </c>
      <c r="E27" s="60">
        <f>(AVERAGEIFS('city centre offline'!$I$2:$I$2047,'city centre offline'!$A$2:$A$2047,$A27,'city centre offline'!$B$2:$B$2047,E$4)*AVERAGEIFS('all sales summary'!$I$2:$I$2047,'all sales summary'!$A$2:$A$2047,$A27,'all sales summary'!$B$2:$B$2047,E$4))/((AVERAGEIFS('overall city offline'!$I$2:$I$2047,'overall city offline'!$A$2:$A$2047,$A27,'overall city offline'!$B$2:$B$2047,E$4)*(1-AVERAGEIFS('all sales summary'!$I$2:$I$2047,'all sales summary'!$A$2:$A$2047,$A27,'all sales summary'!$B$2:$B$2047,E$4)))+(AVERAGEIFS('city centre offline'!$I$2:$I$2047,'city centre offline'!$A$2:$A$2047,$A27,'city centre offline'!$B$2:$B$2047,E$4)*AVERAGEIFS('all sales summary'!$I$2:$I$2047,'all sales summary'!$A$2:$A$2047,$A27,'all sales summary'!$B$2:$B$2047,E$4)))</f>
        <v>0.42592149636485904</v>
      </c>
      <c r="F27" s="60">
        <f>(AVERAGEIFS('city centre offline'!$I$2:$I$2047,'city centre offline'!$A$2:$A$2047,$A27,'city centre offline'!$B$2:$B$2047,F$4)*AVERAGEIFS('all sales summary'!$I$2:$I$2047,'all sales summary'!$A$2:$A$2047,$A27,'all sales summary'!$B$2:$B$2047,F$4))/((AVERAGEIFS('overall city offline'!$I$2:$I$2047,'overall city offline'!$A$2:$A$2047,$A27,'overall city offline'!$B$2:$B$2047,F$4)*(1-AVERAGEIFS('all sales summary'!$I$2:$I$2047,'all sales summary'!$A$2:$A$2047,$A27,'all sales summary'!$B$2:$B$2047,F$4)))+(AVERAGEIFS('city centre offline'!$I$2:$I$2047,'city centre offline'!$A$2:$A$2047,$A27,'city centre offline'!$B$2:$B$2047,F$4)*AVERAGEIFS('all sales summary'!$I$2:$I$2047,'all sales summary'!$A$2:$A$2047,$A27,'all sales summary'!$B$2:$B$2047,F$4)))</f>
        <v>0.42564835842745563</v>
      </c>
      <c r="G27" s="60">
        <f>(AVERAGEIFS('city centre offline'!$I$2:$I$2047,'city centre offline'!$A$2:$A$2047,$A27,'city centre offline'!$B$2:$B$2047,G$4)*AVERAGEIFS('all sales summary'!$I$2:$I$2047,'all sales summary'!$A$2:$A$2047,$A27,'all sales summary'!$B$2:$B$2047,G$4))/((AVERAGEIFS('overall city offline'!$I$2:$I$2047,'overall city offline'!$A$2:$A$2047,$A27,'overall city offline'!$B$2:$B$2047,G$4)*(1-AVERAGEIFS('all sales summary'!$I$2:$I$2047,'all sales summary'!$A$2:$A$2047,$A27,'all sales summary'!$B$2:$B$2047,G$4)))+(AVERAGEIFS('city centre offline'!$I$2:$I$2047,'city centre offline'!$A$2:$A$2047,$A27,'city centre offline'!$B$2:$B$2047,G$4)*AVERAGEIFS('all sales summary'!$I$2:$I$2047,'all sales summary'!$A$2:$A$2047,$A27,'all sales summary'!$B$2:$B$2047,G$4)))</f>
        <v>0.42583209291929031</v>
      </c>
      <c r="H27" s="60">
        <f>(AVERAGEIFS('city centre offline'!$I$2:$I$2047,'city centre offline'!$A$2:$A$2047,$A27,'city centre offline'!$B$2:$B$2047,H$4)*AVERAGEIFS('all sales summary'!$I$2:$I$2047,'all sales summary'!$A$2:$A$2047,$A27,'all sales summary'!$B$2:$B$2047,H$4))/((AVERAGEIFS('overall city offline'!$I$2:$I$2047,'overall city offline'!$A$2:$A$2047,$A27,'overall city offline'!$B$2:$B$2047,H$4)*(1-AVERAGEIFS('all sales summary'!$I$2:$I$2047,'all sales summary'!$A$2:$A$2047,$A27,'all sales summary'!$B$2:$B$2047,H$4)))+(AVERAGEIFS('city centre offline'!$I$2:$I$2047,'city centre offline'!$A$2:$A$2047,$A27,'city centre offline'!$B$2:$B$2047,H$4)*AVERAGEIFS('all sales summary'!$I$2:$I$2047,'all sales summary'!$A$2:$A$2047,$A27,'all sales summary'!$B$2:$B$2047,H$4)))</f>
        <v>0.42015469285626339</v>
      </c>
      <c r="I27" s="60">
        <f>(AVERAGEIFS('city centre offline'!$I$2:$I$2047,'city centre offline'!$A$2:$A$2047,$A27,'city centre offline'!$B$2:$B$2047,I$4)*AVERAGEIFS('all sales summary'!$I$2:$I$2047,'all sales summary'!$A$2:$A$2047,$A27,'all sales summary'!$B$2:$B$2047,I$4))/((AVERAGEIFS('overall city offline'!$I$2:$I$2047,'overall city offline'!$A$2:$A$2047,$A27,'overall city offline'!$B$2:$B$2047,I$4)*(1-AVERAGEIFS('all sales summary'!$I$2:$I$2047,'all sales summary'!$A$2:$A$2047,$A27,'all sales summary'!$B$2:$B$2047,I$4)))+(AVERAGEIFS('city centre offline'!$I$2:$I$2047,'city centre offline'!$A$2:$A$2047,$A27,'city centre offline'!$B$2:$B$2047,I$4)*AVERAGEIFS('all sales summary'!$I$2:$I$2047,'all sales summary'!$A$2:$A$2047,$A27,'all sales summary'!$B$2:$B$2047,I$4)))</f>
        <v>0.42460200537903231</v>
      </c>
      <c r="J27" s="60">
        <f>(AVERAGEIFS('city centre offline'!$I$2:$I$2047,'city centre offline'!$A$2:$A$2047,$A27,'city centre offline'!$B$2:$B$2047,J$4)*AVERAGEIFS('all sales summary'!$I$2:$I$2047,'all sales summary'!$A$2:$A$2047,$A27,'all sales summary'!$B$2:$B$2047,J$4))/((AVERAGEIFS('overall city offline'!$I$2:$I$2047,'overall city offline'!$A$2:$A$2047,$A27,'overall city offline'!$B$2:$B$2047,J$4)*(1-AVERAGEIFS('all sales summary'!$I$2:$I$2047,'all sales summary'!$A$2:$A$2047,$A27,'all sales summary'!$B$2:$B$2047,J$4)))+(AVERAGEIFS('city centre offline'!$I$2:$I$2047,'city centre offline'!$A$2:$A$2047,$A27,'city centre offline'!$B$2:$B$2047,J$4)*AVERAGEIFS('all sales summary'!$I$2:$I$2047,'all sales summary'!$A$2:$A$2047,$A27,'all sales summary'!$B$2:$B$2047,J$4)))</f>
        <v>0.41813873176298605</v>
      </c>
      <c r="K27" s="60">
        <f>(AVERAGEIFS('city centre offline'!$I$2:$I$2047,'city centre offline'!$A$2:$A$2047,$A27,'city centre offline'!$B$2:$B$2047,K$4)*AVERAGEIFS('all sales summary'!$I$2:$I$2047,'all sales summary'!$A$2:$A$2047,$A27,'all sales summary'!$B$2:$B$2047,K$4))/((AVERAGEIFS('overall city offline'!$I$2:$I$2047,'overall city offline'!$A$2:$A$2047,$A27,'overall city offline'!$B$2:$B$2047,K$4)*(1-AVERAGEIFS('all sales summary'!$I$2:$I$2047,'all sales summary'!$A$2:$A$2047,$A27,'all sales summary'!$B$2:$B$2047,K$4)))+(AVERAGEIFS('city centre offline'!$I$2:$I$2047,'city centre offline'!$A$2:$A$2047,$A27,'city centre offline'!$B$2:$B$2047,K$4)*AVERAGEIFS('all sales summary'!$I$2:$I$2047,'all sales summary'!$A$2:$A$2047,$A27,'all sales summary'!$B$2:$B$2047,K$4)))</f>
        <v>0.42413209182114686</v>
      </c>
      <c r="L27" s="60">
        <f>(AVERAGEIFS('city centre offline'!$I$2:$I$2047,'city centre offline'!$A$2:$A$2047,$A27,'city centre offline'!$B$2:$B$2047,L$4)*AVERAGEIFS('all sales summary'!$I$2:$I$2047,'all sales summary'!$A$2:$A$2047,$A27,'all sales summary'!$B$2:$B$2047,L$4))/((AVERAGEIFS('overall city offline'!$I$2:$I$2047,'overall city offline'!$A$2:$A$2047,$A27,'overall city offline'!$B$2:$B$2047,L$4)*(1-AVERAGEIFS('all sales summary'!$I$2:$I$2047,'all sales summary'!$A$2:$A$2047,$A27,'all sales summary'!$B$2:$B$2047,L$4)))+(AVERAGEIFS('city centre offline'!$I$2:$I$2047,'city centre offline'!$A$2:$A$2047,$A27,'city centre offline'!$B$2:$B$2047,L$4)*AVERAGEIFS('all sales summary'!$I$2:$I$2047,'all sales summary'!$A$2:$A$2047,$A27,'all sales summary'!$B$2:$B$2047,L$4)))</f>
        <v>0.4254926775155059</v>
      </c>
      <c r="M27" s="60">
        <f>(AVERAGEIFS('city centre offline'!$I$2:$I$2047,'city centre offline'!$A$2:$A$2047,$A27,'city centre offline'!$B$2:$B$2047,M$4)*AVERAGEIFS('all sales summary'!$I$2:$I$2047,'all sales summary'!$A$2:$A$2047,$A27,'all sales summary'!$B$2:$B$2047,M$4))/((AVERAGEIFS('overall city offline'!$I$2:$I$2047,'overall city offline'!$A$2:$A$2047,$A27,'overall city offline'!$B$2:$B$2047,M$4)*(1-AVERAGEIFS('all sales summary'!$I$2:$I$2047,'all sales summary'!$A$2:$A$2047,$A27,'all sales summary'!$B$2:$B$2047,M$4)))+(AVERAGEIFS('city centre offline'!$I$2:$I$2047,'city centre offline'!$A$2:$A$2047,$A27,'city centre offline'!$B$2:$B$2047,M$4)*AVERAGEIFS('all sales summary'!$I$2:$I$2047,'all sales summary'!$A$2:$A$2047,$A27,'all sales summary'!$B$2:$B$2047,M$4)))</f>
        <v>0.43957726625977617</v>
      </c>
      <c r="N27" s="60">
        <f>(AVERAGEIFS('city centre offline'!$I$2:$I$2047,'city centre offline'!$A$2:$A$2047,$A27,'city centre offline'!$B$2:$B$2047,N$4)*AVERAGEIFS('all sales summary'!$I$2:$I$2047,'all sales summary'!$A$2:$A$2047,$A27,'all sales summary'!$B$2:$B$2047,N$4))/((AVERAGEIFS('overall city offline'!$I$2:$I$2047,'overall city offline'!$A$2:$A$2047,$A27,'overall city offline'!$B$2:$B$2047,N$4)*(1-AVERAGEIFS('all sales summary'!$I$2:$I$2047,'all sales summary'!$A$2:$A$2047,$A27,'all sales summary'!$B$2:$B$2047,N$4)))+(AVERAGEIFS('city centre offline'!$I$2:$I$2047,'city centre offline'!$A$2:$A$2047,$A27,'city centre offline'!$B$2:$B$2047,N$4)*AVERAGEIFS('all sales summary'!$I$2:$I$2047,'all sales summary'!$A$2:$A$2047,$A27,'all sales summary'!$B$2:$B$2047,N$4)))</f>
        <v>0.41243918123898499</v>
      </c>
      <c r="O27" s="60">
        <f>(AVERAGEIFS('city centre offline'!$I$2:$I$2047,'city centre offline'!$A$2:$A$2047,$A27,'city centre offline'!$B$2:$B$2047,O$4)*AVERAGEIFS('all sales summary'!$I$2:$I$2047,'all sales summary'!$A$2:$A$2047,$A27,'all sales summary'!$B$2:$B$2047,O$4))/((AVERAGEIFS('overall city offline'!$I$2:$I$2047,'overall city offline'!$A$2:$A$2047,$A27,'overall city offline'!$B$2:$B$2047,O$4)*(1-AVERAGEIFS('all sales summary'!$I$2:$I$2047,'all sales summary'!$A$2:$A$2047,$A27,'all sales summary'!$B$2:$B$2047,O$4)))+(AVERAGEIFS('city centre offline'!$I$2:$I$2047,'city centre offline'!$A$2:$A$2047,$A27,'city centre offline'!$B$2:$B$2047,O$4)*AVERAGEIFS('all sales summary'!$I$2:$I$2047,'all sales summary'!$A$2:$A$2047,$A27,'all sales summary'!$B$2:$B$2047,O$4)))</f>
        <v>0.41298657943555783</v>
      </c>
      <c r="P27" s="60">
        <f>(AVERAGEIFS('city centre offline'!$I$2:$I$2047,'city centre offline'!$A$2:$A$2047,$A27,'city centre offline'!$B$2:$B$2047,P$4)*AVERAGEIFS('all sales summary'!$I$2:$I$2047,'all sales summary'!$A$2:$A$2047,$A27,'all sales summary'!$B$2:$B$2047,P$4))/((AVERAGEIFS('overall city offline'!$I$2:$I$2047,'overall city offline'!$A$2:$A$2047,$A27,'overall city offline'!$B$2:$B$2047,P$4)*(1-AVERAGEIFS('all sales summary'!$I$2:$I$2047,'all sales summary'!$A$2:$A$2047,$A27,'all sales summary'!$B$2:$B$2047,P$4)))+(AVERAGEIFS('city centre offline'!$I$2:$I$2047,'city centre offline'!$A$2:$A$2047,$A27,'city centre offline'!$B$2:$B$2047,P$4)*AVERAGEIFS('all sales summary'!$I$2:$I$2047,'all sales summary'!$A$2:$A$2047,$A27,'all sales summary'!$B$2:$B$2047,P$4)))</f>
        <v>0.41106997689425245</v>
      </c>
      <c r="Q27" s="60">
        <f>(AVERAGEIFS('city centre offline'!$I$2:$I$2047,'city centre offline'!$A$2:$A$2047,$A27,'city centre offline'!$B$2:$B$2047,Q$4)*AVERAGEIFS('all sales summary'!$I$2:$I$2047,'all sales summary'!$A$2:$A$2047,$A27,'all sales summary'!$B$2:$B$2047,Q$4))/((AVERAGEIFS('overall city offline'!$I$2:$I$2047,'overall city offline'!$A$2:$A$2047,$A27,'overall city offline'!$B$2:$B$2047,Q$4)*(1-AVERAGEIFS('all sales summary'!$I$2:$I$2047,'all sales summary'!$A$2:$A$2047,$A27,'all sales summary'!$B$2:$B$2047,Q$4)))+(AVERAGEIFS('city centre offline'!$I$2:$I$2047,'city centre offline'!$A$2:$A$2047,$A27,'city centre offline'!$B$2:$B$2047,Q$4)*AVERAGEIFS('all sales summary'!$I$2:$I$2047,'all sales summary'!$A$2:$A$2047,$A27,'all sales summary'!$B$2:$B$2047,Q$4)))</f>
        <v>0.49961813824345563</v>
      </c>
      <c r="R27" s="60">
        <f>(AVERAGEIFS('city centre offline'!$I$2:$I$2047,'city centre offline'!$A$2:$A$2047,$A27,'city centre offline'!$B$2:$B$2047,R$4)*AVERAGEIFS('all sales summary'!$I$2:$I$2047,'all sales summary'!$A$2:$A$2047,$A27,'all sales summary'!$B$2:$B$2047,R$4))/((AVERAGEIFS('overall city offline'!$I$2:$I$2047,'overall city offline'!$A$2:$A$2047,$A27,'overall city offline'!$B$2:$B$2047,R$4)*(1-AVERAGEIFS('all sales summary'!$I$2:$I$2047,'all sales summary'!$A$2:$A$2047,$A27,'all sales summary'!$B$2:$B$2047,R$4)))+(AVERAGEIFS('city centre offline'!$I$2:$I$2047,'city centre offline'!$A$2:$A$2047,$A27,'city centre offline'!$B$2:$B$2047,R$4)*AVERAGEIFS('all sales summary'!$I$2:$I$2047,'all sales summary'!$A$2:$A$2047,$A27,'all sales summary'!$B$2:$B$2047,R$4)))</f>
        <v>0.33257118188752344</v>
      </c>
      <c r="S27" s="60">
        <f>(AVERAGEIFS('city centre offline'!$I$2:$I$2047,'city centre offline'!$A$2:$A$2047,$A27,'city centre offline'!$B$2:$B$2047,S$4)*AVERAGEIFS('all sales summary'!$I$2:$I$2047,'all sales summary'!$A$2:$A$2047,$A27,'all sales summary'!$B$2:$B$2047,S$4))/((AVERAGEIFS('overall city offline'!$I$2:$I$2047,'overall city offline'!$A$2:$A$2047,$A27,'overall city offline'!$B$2:$B$2047,S$4)*(1-AVERAGEIFS('all sales summary'!$I$2:$I$2047,'all sales summary'!$A$2:$A$2047,$A27,'all sales summary'!$B$2:$B$2047,S$4)))+(AVERAGEIFS('city centre offline'!$I$2:$I$2047,'city centre offline'!$A$2:$A$2047,$A27,'city centre offline'!$B$2:$B$2047,S$4)*AVERAGEIFS('all sales summary'!$I$2:$I$2047,'all sales summary'!$A$2:$A$2047,$A27,'all sales summary'!$B$2:$B$2047,S$4)))</f>
        <v>0.38064705368488883</v>
      </c>
      <c r="T27" s="60">
        <f>(AVERAGEIFS('city centre offline'!$I$2:$I$2047,'city centre offline'!$A$2:$A$2047,$A27,'city centre offline'!$B$2:$B$2047,T$4)*AVERAGEIFS('all sales summary'!$I$2:$I$2047,'all sales summary'!$A$2:$A$2047,$A27,'all sales summary'!$B$2:$B$2047,T$4))/((AVERAGEIFS('overall city offline'!$I$2:$I$2047,'overall city offline'!$A$2:$A$2047,$A27,'overall city offline'!$B$2:$B$2047,T$4)*(1-AVERAGEIFS('all sales summary'!$I$2:$I$2047,'all sales summary'!$A$2:$A$2047,$A27,'all sales summary'!$B$2:$B$2047,T$4)))+(AVERAGEIFS('city centre offline'!$I$2:$I$2047,'city centre offline'!$A$2:$A$2047,$A27,'city centre offline'!$B$2:$B$2047,T$4)*AVERAGEIFS('all sales summary'!$I$2:$I$2047,'all sales summary'!$A$2:$A$2047,$A27,'all sales summary'!$B$2:$B$2047,T$4)))</f>
        <v>0.40537658112578673</v>
      </c>
      <c r="U27" s="60">
        <f>(AVERAGEIFS('city centre offline'!$I$2:$I$2047,'city centre offline'!$A$2:$A$2047,$A27,'city centre offline'!$B$2:$B$2047,U$4)*AVERAGEIFS('all sales summary'!$I$2:$I$2047,'all sales summary'!$A$2:$A$2047,$A27,'all sales summary'!$B$2:$B$2047,U$4))/((AVERAGEIFS('overall city offline'!$I$2:$I$2047,'overall city offline'!$A$2:$A$2047,$A27,'overall city offline'!$B$2:$B$2047,U$4)*(1-AVERAGEIFS('all sales summary'!$I$2:$I$2047,'all sales summary'!$A$2:$A$2047,$A27,'all sales summary'!$B$2:$B$2047,U$4)))+(AVERAGEIFS('city centre offline'!$I$2:$I$2047,'city centre offline'!$A$2:$A$2047,$A27,'city centre offline'!$B$2:$B$2047,U$4)*AVERAGEIFS('all sales summary'!$I$2:$I$2047,'all sales summary'!$A$2:$A$2047,$A27,'all sales summary'!$B$2:$B$2047,U$4)))</f>
        <v>0.40989583785965139</v>
      </c>
      <c r="V27" s="60">
        <f>(AVERAGEIFS('city centre offline'!$I$2:$I$2047,'city centre offline'!$A$2:$A$2047,$A27,'city centre offline'!$B$2:$B$2047,V$4)*AVERAGEIFS('all sales summary'!$I$2:$I$2047,'all sales summary'!$A$2:$A$2047,$A27,'all sales summary'!$B$2:$B$2047,V$4))/((AVERAGEIFS('overall city offline'!$I$2:$I$2047,'overall city offline'!$A$2:$A$2047,$A27,'overall city offline'!$B$2:$B$2047,V$4)*(1-AVERAGEIFS('all sales summary'!$I$2:$I$2047,'all sales summary'!$A$2:$A$2047,$A27,'all sales summary'!$B$2:$B$2047,V$4)))+(AVERAGEIFS('city centre offline'!$I$2:$I$2047,'city centre offline'!$A$2:$A$2047,$A27,'city centre offline'!$B$2:$B$2047,V$4)*AVERAGEIFS('all sales summary'!$I$2:$I$2047,'all sales summary'!$A$2:$A$2047,$A27,'all sales summary'!$B$2:$B$2047,V$4)))</f>
        <v>0.41279127831547685</v>
      </c>
      <c r="W27" s="60">
        <f>(AVERAGEIFS('city centre offline'!$I$2:$I$2047,'city centre offline'!$A$2:$A$2047,$A27,'city centre offline'!$B$2:$B$2047,W$4)*AVERAGEIFS('all sales summary'!$I$2:$I$2047,'all sales summary'!$A$2:$A$2047,$A27,'all sales summary'!$B$2:$B$2047,W$4))/((AVERAGEIFS('overall city offline'!$I$2:$I$2047,'overall city offline'!$A$2:$A$2047,$A27,'overall city offline'!$B$2:$B$2047,W$4)*(1-AVERAGEIFS('all sales summary'!$I$2:$I$2047,'all sales summary'!$A$2:$A$2047,$A27,'all sales summary'!$B$2:$B$2047,W$4)))+(AVERAGEIFS('city centre offline'!$I$2:$I$2047,'city centre offline'!$A$2:$A$2047,$A27,'city centre offline'!$B$2:$B$2047,W$4)*AVERAGEIFS('all sales summary'!$I$2:$I$2047,'all sales summary'!$A$2:$A$2047,$A27,'all sales summary'!$B$2:$B$2047,W$4)))</f>
        <v>0.40673727079064287</v>
      </c>
      <c r="X27" s="60">
        <f>(AVERAGEIFS('city centre offline'!$I$2:$I$2047,'city centre offline'!$A$2:$A$2047,$A27,'city centre offline'!$B$2:$B$2047,X$4)*AVERAGEIFS('all sales summary'!$I$2:$I$2047,'all sales summary'!$A$2:$A$2047,$A27,'all sales summary'!$B$2:$B$2047,X$4))/((AVERAGEIFS('overall city offline'!$I$2:$I$2047,'overall city offline'!$A$2:$A$2047,$A27,'overall city offline'!$B$2:$B$2047,X$4)*(1-AVERAGEIFS('all sales summary'!$I$2:$I$2047,'all sales summary'!$A$2:$A$2047,$A27,'all sales summary'!$B$2:$B$2047,X$4)))+(AVERAGEIFS('city centre offline'!$I$2:$I$2047,'city centre offline'!$A$2:$A$2047,$A27,'city centre offline'!$B$2:$B$2047,X$4)*AVERAGEIFS('all sales summary'!$I$2:$I$2047,'all sales summary'!$A$2:$A$2047,$A27,'all sales summary'!$B$2:$B$2047,X$4)))</f>
        <v>0.40695347087796124</v>
      </c>
      <c r="Y27" s="60">
        <f>(AVERAGEIFS('city centre offline'!$I$2:$I$2047,'city centre offline'!$A$2:$A$2047,$A27,'city centre offline'!$B$2:$B$2047,Y$4)*AVERAGEIFS('all sales summary'!$I$2:$I$2047,'all sales summary'!$A$2:$A$2047,$A27,'all sales summary'!$B$2:$B$2047,Y$4))/((AVERAGEIFS('overall city offline'!$I$2:$I$2047,'overall city offline'!$A$2:$A$2047,$A27,'overall city offline'!$B$2:$B$2047,Y$4)*(1-AVERAGEIFS('all sales summary'!$I$2:$I$2047,'all sales summary'!$A$2:$A$2047,$A27,'all sales summary'!$B$2:$B$2047,Y$4)))+(AVERAGEIFS('city centre offline'!$I$2:$I$2047,'city centre offline'!$A$2:$A$2047,$A27,'city centre offline'!$B$2:$B$2047,Y$4)*AVERAGEIFS('all sales summary'!$I$2:$I$2047,'all sales summary'!$A$2:$A$2047,$A27,'all sales summary'!$B$2:$B$2047,Y$4)))</f>
        <v>0.41979791986397857</v>
      </c>
      <c r="Z27" s="60">
        <f>(AVERAGEIFS('city centre offline'!$I$2:$I$2047,'city centre offline'!$A$2:$A$2047,$A27,'city centre offline'!$B$2:$B$2047,Z$4)*AVERAGEIFS('all sales summary'!$I$2:$I$2047,'all sales summary'!$A$2:$A$2047,$A27,'all sales summary'!$B$2:$B$2047,Z$4))/((AVERAGEIFS('overall city offline'!$I$2:$I$2047,'overall city offline'!$A$2:$A$2047,$A27,'overall city offline'!$B$2:$B$2047,Z$4)*(1-AVERAGEIFS('all sales summary'!$I$2:$I$2047,'all sales summary'!$A$2:$A$2047,$A27,'all sales summary'!$B$2:$B$2047,Z$4)))+(AVERAGEIFS('city centre offline'!$I$2:$I$2047,'city centre offline'!$A$2:$A$2047,$A27,'city centre offline'!$B$2:$B$2047,Z$4)*AVERAGEIFS('all sales summary'!$I$2:$I$2047,'all sales summary'!$A$2:$A$2047,$A27,'all sales summary'!$B$2:$B$2047,Z$4)))</f>
        <v>0.38058320442152022</v>
      </c>
      <c r="AA27" s="60">
        <f>(AVERAGEIFS('city centre offline'!$I$2:$I$2047,'city centre offline'!$A$2:$A$2047,$A27,'city centre offline'!$B$2:$B$2047,AA$4)*AVERAGEIFS('all sales summary'!$I$2:$I$2047,'all sales summary'!$A$2:$A$2047,$A27,'all sales summary'!$B$2:$B$2047,AA$4))/((AVERAGEIFS('overall city offline'!$I$2:$I$2047,'overall city offline'!$A$2:$A$2047,$A27,'overall city offline'!$B$2:$B$2047,AA$4)*(1-AVERAGEIFS('all sales summary'!$I$2:$I$2047,'all sales summary'!$A$2:$A$2047,$A27,'all sales summary'!$B$2:$B$2047,AA$4)))+(AVERAGEIFS('city centre offline'!$I$2:$I$2047,'city centre offline'!$A$2:$A$2047,$A27,'city centre offline'!$B$2:$B$2047,AA$4)*AVERAGEIFS('all sales summary'!$I$2:$I$2047,'all sales summary'!$A$2:$A$2047,$A27,'all sales summary'!$B$2:$B$2047,AA$4)))</f>
        <v>0.37936834882473169</v>
      </c>
      <c r="AB27" s="60">
        <f>(AVERAGEIFS('city centre offline'!$I$2:$I$2047,'city centre offline'!$A$2:$A$2047,$A27,'city centre offline'!$B$2:$B$2047,AB$4)*AVERAGEIFS('all sales summary'!$I$2:$I$2047,'all sales summary'!$A$2:$A$2047,$A27,'all sales summary'!$B$2:$B$2047,AB$4))/((AVERAGEIFS('overall city offline'!$I$2:$I$2047,'overall city offline'!$A$2:$A$2047,$A27,'overall city offline'!$B$2:$B$2047,AB$4)*(1-AVERAGEIFS('all sales summary'!$I$2:$I$2047,'all sales summary'!$A$2:$A$2047,$A27,'all sales summary'!$B$2:$B$2047,AB$4)))+(AVERAGEIFS('city centre offline'!$I$2:$I$2047,'city centre offline'!$A$2:$A$2047,$A27,'city centre offline'!$B$2:$B$2047,AB$4)*AVERAGEIFS('all sales summary'!$I$2:$I$2047,'all sales summary'!$A$2:$A$2047,$A27,'all sales summary'!$B$2:$B$2047,AB$4)))</f>
        <v>0.37096602478711321</v>
      </c>
      <c r="AC27" s="60">
        <f>(AVERAGEIFS('city centre offline'!$I$2:$I$2047,'city centre offline'!$A$2:$A$2047,$A27,'city centre offline'!$B$2:$B$2047,AC$4)*AVERAGEIFS('all sales summary'!$I$2:$I$2047,'all sales summary'!$A$2:$A$2047,$A27,'all sales summary'!$B$2:$B$2047,AC$4))/((AVERAGEIFS('overall city offline'!$I$2:$I$2047,'overall city offline'!$A$2:$A$2047,$A27,'overall city offline'!$B$2:$B$2047,AC$4)*(1-AVERAGEIFS('all sales summary'!$I$2:$I$2047,'all sales summary'!$A$2:$A$2047,$A27,'all sales summary'!$B$2:$B$2047,AC$4)))+(AVERAGEIFS('city centre offline'!$I$2:$I$2047,'city centre offline'!$A$2:$A$2047,$A27,'city centre offline'!$B$2:$B$2047,AC$4)*AVERAGEIFS('all sales summary'!$I$2:$I$2047,'all sales summary'!$A$2:$A$2047,$A27,'all sales summary'!$B$2:$B$2047,AC$4)))</f>
        <v>0.41353037073294452</v>
      </c>
      <c r="AD27" s="60">
        <f>(AVERAGEIFS('city centre offline'!$I$2:$I$2047,'city centre offline'!$A$2:$A$2047,$A27,'city centre offline'!$B$2:$B$2047,AD$4)*AVERAGEIFS('all sales summary'!$I$2:$I$2047,'all sales summary'!$A$2:$A$2047,$A27,'all sales summary'!$B$2:$B$2047,AD$4))/((AVERAGEIFS('overall city offline'!$I$2:$I$2047,'overall city offline'!$A$2:$A$2047,$A27,'overall city offline'!$B$2:$B$2047,AD$4)*(1-AVERAGEIFS('all sales summary'!$I$2:$I$2047,'all sales summary'!$A$2:$A$2047,$A27,'all sales summary'!$B$2:$B$2047,AD$4)))+(AVERAGEIFS('city centre offline'!$I$2:$I$2047,'city centre offline'!$A$2:$A$2047,$A27,'city centre offline'!$B$2:$B$2047,AD$4)*AVERAGEIFS('all sales summary'!$I$2:$I$2047,'all sales summary'!$A$2:$A$2047,$A27,'all sales summary'!$B$2:$B$2047,AD$4)))</f>
        <v>0.40476111805373771</v>
      </c>
      <c r="AE27" s="60">
        <f>(AVERAGEIFS('city centre offline'!$I$2:$I$2047,'city centre offline'!$A$2:$A$2047,$A27,'city centre offline'!$B$2:$B$2047,AE$4)*AVERAGEIFS('all sales summary'!$I$2:$I$2047,'all sales summary'!$A$2:$A$2047,$A27,'all sales summary'!$B$2:$B$2047,AE$4))/((AVERAGEIFS('overall city offline'!$I$2:$I$2047,'overall city offline'!$A$2:$A$2047,$A27,'overall city offline'!$B$2:$B$2047,AE$4)*(1-AVERAGEIFS('all sales summary'!$I$2:$I$2047,'all sales summary'!$A$2:$A$2047,$A27,'all sales summary'!$B$2:$B$2047,AE$4)))+(AVERAGEIFS('city centre offline'!$I$2:$I$2047,'city centre offline'!$A$2:$A$2047,$A27,'city centre offline'!$B$2:$B$2047,AE$4)*AVERAGEIFS('all sales summary'!$I$2:$I$2047,'all sales summary'!$A$2:$A$2047,$A27,'all sales summary'!$B$2:$B$2047,AE$4)))</f>
        <v>0.41618679788694751</v>
      </c>
      <c r="AF27" s="60">
        <f>(AVERAGEIFS('city centre offline'!$I$2:$I$2047,'city centre offline'!$A$2:$A$2047,$A27,'city centre offline'!$B$2:$B$2047,AF$4)*AVERAGEIFS('all sales summary'!$I$2:$I$2047,'all sales summary'!$A$2:$A$2047,$A27,'all sales summary'!$B$2:$B$2047,AF$4))/((AVERAGEIFS('overall city offline'!$I$2:$I$2047,'overall city offline'!$A$2:$A$2047,$A27,'overall city offline'!$B$2:$B$2047,AF$4)*(1-AVERAGEIFS('all sales summary'!$I$2:$I$2047,'all sales summary'!$A$2:$A$2047,$A27,'all sales summary'!$B$2:$B$2047,AF$4)))+(AVERAGEIFS('city centre offline'!$I$2:$I$2047,'city centre offline'!$A$2:$A$2047,$A27,'city centre offline'!$B$2:$B$2047,AF$4)*AVERAGEIFS('all sales summary'!$I$2:$I$2047,'all sales summary'!$A$2:$A$2047,$A27,'all sales summary'!$B$2:$B$2047,AF$4)))</f>
        <v>0.4072350524507316</v>
      </c>
      <c r="AG27" s="60">
        <f>(AVERAGEIFS('city centre offline'!$I$2:$I$2047,'city centre offline'!$A$2:$A$2047,$A27,'city centre offline'!$B$2:$B$2047,AG$4)*AVERAGEIFS('all sales summary'!$I$2:$I$2047,'all sales summary'!$A$2:$A$2047,$A27,'all sales summary'!$B$2:$B$2047,AG$4))/((AVERAGEIFS('overall city offline'!$I$2:$I$2047,'overall city offline'!$A$2:$A$2047,$A27,'overall city offline'!$B$2:$B$2047,AG$4)*(1-AVERAGEIFS('all sales summary'!$I$2:$I$2047,'all sales summary'!$A$2:$A$2047,$A27,'all sales summary'!$B$2:$B$2047,AG$4)))+(AVERAGEIFS('city centre offline'!$I$2:$I$2047,'city centre offline'!$A$2:$A$2047,$A27,'city centre offline'!$B$2:$B$2047,AG$4)*AVERAGEIFS('all sales summary'!$I$2:$I$2047,'all sales summary'!$A$2:$A$2047,$A27,'all sales summary'!$B$2:$B$2047,AG$4)))</f>
        <v>0.41030300651200641</v>
      </c>
      <c r="AH27" s="60">
        <f>(AVERAGEIFS('city centre offline'!$I$2:$I$2047,'city centre offline'!$A$2:$A$2047,$A27,'city centre offline'!$B$2:$B$2047,AH$4)*AVERAGEIFS('all sales summary'!$I$2:$I$2047,'all sales summary'!$A$2:$A$2047,$A27,'all sales summary'!$B$2:$B$2047,AH$4))/((AVERAGEIFS('overall city offline'!$I$2:$I$2047,'overall city offline'!$A$2:$A$2047,$A27,'overall city offline'!$B$2:$B$2047,AH$4)*(1-AVERAGEIFS('all sales summary'!$I$2:$I$2047,'all sales summary'!$A$2:$A$2047,$A27,'all sales summary'!$B$2:$B$2047,AH$4)))+(AVERAGEIFS('city centre offline'!$I$2:$I$2047,'city centre offline'!$A$2:$A$2047,$A27,'city centre offline'!$B$2:$B$2047,AH$4)*AVERAGEIFS('all sales summary'!$I$2:$I$2047,'all sales summary'!$A$2:$A$2047,$A27,'all sales summary'!$B$2:$B$2047,AH$4)))</f>
        <v>0.41584701913385613</v>
      </c>
    </row>
    <row r="28" spans="1:34" x14ac:dyDescent="0.3">
      <c r="A28" t="s">
        <v>30</v>
      </c>
      <c r="B28" s="60">
        <f>(AVERAGEIFS('city centre offline'!I25:I2070,'city centre offline'!$A$2:$A$2047,$A28,'city centre offline'!$B$2:$B$2047,B$4)*AVERAGEIFS('all sales summary'!$I$2:$I$2047,'all sales summary'!$A$2:$A$2047,$A28,'all sales summary'!B25:B2070,B$4))/((AVERAGEIFS('overall city offline'!I25:I2070,'overall city offline'!$A$2:$A$2047,$A28,'overall city offline'!$B$2:$B$2047,B$4)*(1-AVERAGEIFS('all sales summary'!$I$2:$I$2047,'all sales summary'!$A$2:$A$2047,$A28,'all sales summary'!B25:B2070,B$4)))+(AVERAGEIFS('city centre offline'!I25:I2070,'city centre offline'!$A$2:$A$2047,$A28,'city centre offline'!$B$2:$B$2047,B$4)*AVERAGEIFS('all sales summary'!$I$2:$I$2047,'all sales summary'!$A$2:$A$2047,$A28,'all sales summary'!B25:B2070,B$4)))</f>
        <v>0.3132107504399137</v>
      </c>
      <c r="C28" s="60">
        <f>(AVERAGEIFS('city centre offline'!$I$2:$I$2047,'city centre offline'!$A$2:$A$2047,$A28,'city centre offline'!$B$2:$B$2047,C$4)*AVERAGEIFS('all sales summary'!$I$2:$I$2047,'all sales summary'!$A$2:$A$2047,$A28,'all sales summary'!$B$2:$B$2047,C$4))/((AVERAGEIFS('overall city offline'!$I$2:$I$2047,'overall city offline'!$A$2:$A$2047,$A28,'overall city offline'!$B$2:$B$2047,C$4)*(1-AVERAGEIFS('all sales summary'!$I$2:$I$2047,'all sales summary'!$A$2:$A$2047,$A28,'all sales summary'!$B$2:$B$2047,C$4)))+(AVERAGEIFS('city centre offline'!$I$2:$I$2047,'city centre offline'!$A$2:$A$2047,$A28,'city centre offline'!$B$2:$B$2047,C$4)*AVERAGEIFS('all sales summary'!$I$2:$I$2047,'all sales summary'!$A$2:$A$2047,$A28,'all sales summary'!$B$2:$B$2047,C$4)))</f>
        <v>0.23526768849572147</v>
      </c>
      <c r="D28" s="60">
        <f>(AVERAGEIFS('city centre offline'!$I$2:$I$2047,'city centre offline'!$A$2:$A$2047,$A28,'city centre offline'!$B$2:$B$2047,D$4)*AVERAGEIFS('all sales summary'!$I$2:$I$2047,'all sales summary'!$A$2:$A$2047,$A28,'all sales summary'!$B$2:$B$2047,D$4))/((AVERAGEIFS('overall city offline'!$I$2:$I$2047,'overall city offline'!$A$2:$A$2047,$A28,'overall city offline'!$B$2:$B$2047,D$4)*(1-AVERAGEIFS('all sales summary'!$I$2:$I$2047,'all sales summary'!$A$2:$A$2047,$A28,'all sales summary'!$B$2:$B$2047,D$4)))+(AVERAGEIFS('city centre offline'!$I$2:$I$2047,'city centre offline'!$A$2:$A$2047,$A28,'city centre offline'!$B$2:$B$2047,D$4)*AVERAGEIFS('all sales summary'!$I$2:$I$2047,'all sales summary'!$A$2:$A$2047,$A28,'all sales summary'!$B$2:$B$2047,D$4)))</f>
        <v>0.22758415743935989</v>
      </c>
      <c r="E28" s="60">
        <f>(AVERAGEIFS('city centre offline'!$I$2:$I$2047,'city centre offline'!$A$2:$A$2047,$A28,'city centre offline'!$B$2:$B$2047,E$4)*AVERAGEIFS('all sales summary'!$I$2:$I$2047,'all sales summary'!$A$2:$A$2047,$A28,'all sales summary'!$B$2:$B$2047,E$4))/((AVERAGEIFS('overall city offline'!$I$2:$I$2047,'overall city offline'!$A$2:$A$2047,$A28,'overall city offline'!$B$2:$B$2047,E$4)*(1-AVERAGEIFS('all sales summary'!$I$2:$I$2047,'all sales summary'!$A$2:$A$2047,$A28,'all sales summary'!$B$2:$B$2047,E$4)))+(AVERAGEIFS('city centre offline'!$I$2:$I$2047,'city centre offline'!$A$2:$A$2047,$A28,'city centre offline'!$B$2:$B$2047,E$4)*AVERAGEIFS('all sales summary'!$I$2:$I$2047,'all sales summary'!$A$2:$A$2047,$A28,'all sales summary'!$B$2:$B$2047,E$4)))</f>
        <v>0.23174064755967952</v>
      </c>
      <c r="F28" s="60">
        <f>(AVERAGEIFS('city centre offline'!$I$2:$I$2047,'city centre offline'!$A$2:$A$2047,$A28,'city centre offline'!$B$2:$B$2047,F$4)*AVERAGEIFS('all sales summary'!$I$2:$I$2047,'all sales summary'!$A$2:$A$2047,$A28,'all sales summary'!$B$2:$B$2047,F$4))/((AVERAGEIFS('overall city offline'!$I$2:$I$2047,'overall city offline'!$A$2:$A$2047,$A28,'overall city offline'!$B$2:$B$2047,F$4)*(1-AVERAGEIFS('all sales summary'!$I$2:$I$2047,'all sales summary'!$A$2:$A$2047,$A28,'all sales summary'!$B$2:$B$2047,F$4)))+(AVERAGEIFS('city centre offline'!$I$2:$I$2047,'city centre offline'!$A$2:$A$2047,$A28,'city centre offline'!$B$2:$B$2047,F$4)*AVERAGEIFS('all sales summary'!$I$2:$I$2047,'all sales summary'!$A$2:$A$2047,$A28,'all sales summary'!$B$2:$B$2047,F$4)))</f>
        <v>0.23210050443643523</v>
      </c>
      <c r="G28" s="60">
        <f>(AVERAGEIFS('city centre offline'!$I$2:$I$2047,'city centre offline'!$A$2:$A$2047,$A28,'city centre offline'!$B$2:$B$2047,G$4)*AVERAGEIFS('all sales summary'!$I$2:$I$2047,'all sales summary'!$A$2:$A$2047,$A28,'all sales summary'!$B$2:$B$2047,G$4))/((AVERAGEIFS('overall city offline'!$I$2:$I$2047,'overall city offline'!$A$2:$A$2047,$A28,'overall city offline'!$B$2:$B$2047,G$4)*(1-AVERAGEIFS('all sales summary'!$I$2:$I$2047,'all sales summary'!$A$2:$A$2047,$A28,'all sales summary'!$B$2:$B$2047,G$4)))+(AVERAGEIFS('city centre offline'!$I$2:$I$2047,'city centre offline'!$A$2:$A$2047,$A28,'city centre offline'!$B$2:$B$2047,G$4)*AVERAGEIFS('all sales summary'!$I$2:$I$2047,'all sales summary'!$A$2:$A$2047,$A28,'all sales summary'!$B$2:$B$2047,G$4)))</f>
        <v>0.23603801083754589</v>
      </c>
      <c r="H28" s="60">
        <f>(AVERAGEIFS('city centre offline'!$I$2:$I$2047,'city centre offline'!$A$2:$A$2047,$A28,'city centre offline'!$B$2:$B$2047,H$4)*AVERAGEIFS('all sales summary'!$I$2:$I$2047,'all sales summary'!$A$2:$A$2047,$A28,'all sales summary'!$B$2:$B$2047,H$4))/((AVERAGEIFS('overall city offline'!$I$2:$I$2047,'overall city offline'!$A$2:$A$2047,$A28,'overall city offline'!$B$2:$B$2047,H$4)*(1-AVERAGEIFS('all sales summary'!$I$2:$I$2047,'all sales summary'!$A$2:$A$2047,$A28,'all sales summary'!$B$2:$B$2047,H$4)))+(AVERAGEIFS('city centre offline'!$I$2:$I$2047,'city centre offline'!$A$2:$A$2047,$A28,'city centre offline'!$B$2:$B$2047,H$4)*AVERAGEIFS('all sales summary'!$I$2:$I$2047,'all sales summary'!$A$2:$A$2047,$A28,'all sales summary'!$B$2:$B$2047,H$4)))</f>
        <v>0.22428795767060836</v>
      </c>
      <c r="I28" s="60">
        <f>(AVERAGEIFS('city centre offline'!$I$2:$I$2047,'city centre offline'!$A$2:$A$2047,$A28,'city centre offline'!$B$2:$B$2047,I$4)*AVERAGEIFS('all sales summary'!$I$2:$I$2047,'all sales summary'!$A$2:$A$2047,$A28,'all sales summary'!$B$2:$B$2047,I$4))/((AVERAGEIFS('overall city offline'!$I$2:$I$2047,'overall city offline'!$A$2:$A$2047,$A28,'overall city offline'!$B$2:$B$2047,I$4)*(1-AVERAGEIFS('all sales summary'!$I$2:$I$2047,'all sales summary'!$A$2:$A$2047,$A28,'all sales summary'!$B$2:$B$2047,I$4)))+(AVERAGEIFS('city centre offline'!$I$2:$I$2047,'city centre offline'!$A$2:$A$2047,$A28,'city centre offline'!$B$2:$B$2047,I$4)*AVERAGEIFS('all sales summary'!$I$2:$I$2047,'all sales summary'!$A$2:$A$2047,$A28,'all sales summary'!$B$2:$B$2047,I$4)))</f>
        <v>0.22995269511846791</v>
      </c>
      <c r="J28" s="60">
        <f>(AVERAGEIFS('city centre offline'!$I$2:$I$2047,'city centre offline'!$A$2:$A$2047,$A28,'city centre offline'!$B$2:$B$2047,J$4)*AVERAGEIFS('all sales summary'!$I$2:$I$2047,'all sales summary'!$A$2:$A$2047,$A28,'all sales summary'!$B$2:$B$2047,J$4))/((AVERAGEIFS('overall city offline'!$I$2:$I$2047,'overall city offline'!$A$2:$A$2047,$A28,'overall city offline'!$B$2:$B$2047,J$4)*(1-AVERAGEIFS('all sales summary'!$I$2:$I$2047,'all sales summary'!$A$2:$A$2047,$A28,'all sales summary'!$B$2:$B$2047,J$4)))+(AVERAGEIFS('city centre offline'!$I$2:$I$2047,'city centre offline'!$A$2:$A$2047,$A28,'city centre offline'!$B$2:$B$2047,J$4)*AVERAGEIFS('all sales summary'!$I$2:$I$2047,'all sales summary'!$A$2:$A$2047,$A28,'all sales summary'!$B$2:$B$2047,J$4)))</f>
        <v>0.23131234219900185</v>
      </c>
      <c r="K28" s="60">
        <f>(AVERAGEIFS('city centre offline'!$I$2:$I$2047,'city centre offline'!$A$2:$A$2047,$A28,'city centre offline'!$B$2:$B$2047,K$4)*AVERAGEIFS('all sales summary'!$I$2:$I$2047,'all sales summary'!$A$2:$A$2047,$A28,'all sales summary'!$B$2:$B$2047,K$4))/((AVERAGEIFS('overall city offline'!$I$2:$I$2047,'overall city offline'!$A$2:$A$2047,$A28,'overall city offline'!$B$2:$B$2047,K$4)*(1-AVERAGEIFS('all sales summary'!$I$2:$I$2047,'all sales summary'!$A$2:$A$2047,$A28,'all sales summary'!$B$2:$B$2047,K$4)))+(AVERAGEIFS('city centre offline'!$I$2:$I$2047,'city centre offline'!$A$2:$A$2047,$A28,'city centre offline'!$B$2:$B$2047,K$4)*AVERAGEIFS('all sales summary'!$I$2:$I$2047,'all sales summary'!$A$2:$A$2047,$A28,'all sales summary'!$B$2:$B$2047,K$4)))</f>
        <v>0.23849731794836154</v>
      </c>
      <c r="L28" s="60">
        <f>(AVERAGEIFS('city centre offline'!$I$2:$I$2047,'city centre offline'!$A$2:$A$2047,$A28,'city centre offline'!$B$2:$B$2047,L$4)*AVERAGEIFS('all sales summary'!$I$2:$I$2047,'all sales summary'!$A$2:$A$2047,$A28,'all sales summary'!$B$2:$B$2047,L$4))/((AVERAGEIFS('overall city offline'!$I$2:$I$2047,'overall city offline'!$A$2:$A$2047,$A28,'overall city offline'!$B$2:$B$2047,L$4)*(1-AVERAGEIFS('all sales summary'!$I$2:$I$2047,'all sales summary'!$A$2:$A$2047,$A28,'all sales summary'!$B$2:$B$2047,L$4)))+(AVERAGEIFS('city centre offline'!$I$2:$I$2047,'city centre offline'!$A$2:$A$2047,$A28,'city centre offline'!$B$2:$B$2047,L$4)*AVERAGEIFS('all sales summary'!$I$2:$I$2047,'all sales summary'!$A$2:$A$2047,$A28,'all sales summary'!$B$2:$B$2047,L$4)))</f>
        <v>0.24420839124514374</v>
      </c>
      <c r="M28" s="60">
        <f>(AVERAGEIFS('city centre offline'!$I$2:$I$2047,'city centre offline'!$A$2:$A$2047,$A28,'city centre offline'!$B$2:$B$2047,M$4)*AVERAGEIFS('all sales summary'!$I$2:$I$2047,'all sales summary'!$A$2:$A$2047,$A28,'all sales summary'!$B$2:$B$2047,M$4))/((AVERAGEIFS('overall city offline'!$I$2:$I$2047,'overall city offline'!$A$2:$A$2047,$A28,'overall city offline'!$B$2:$B$2047,M$4)*(1-AVERAGEIFS('all sales summary'!$I$2:$I$2047,'all sales summary'!$A$2:$A$2047,$A28,'all sales summary'!$B$2:$B$2047,M$4)))+(AVERAGEIFS('city centre offline'!$I$2:$I$2047,'city centre offline'!$A$2:$A$2047,$A28,'city centre offline'!$B$2:$B$2047,M$4)*AVERAGEIFS('all sales summary'!$I$2:$I$2047,'all sales summary'!$A$2:$A$2047,$A28,'all sales summary'!$B$2:$B$2047,M$4)))</f>
        <v>0.24875652209876731</v>
      </c>
      <c r="N28" s="60">
        <f>(AVERAGEIFS('city centre offline'!$I$2:$I$2047,'city centre offline'!$A$2:$A$2047,$A28,'city centre offline'!$B$2:$B$2047,N$4)*AVERAGEIFS('all sales summary'!$I$2:$I$2047,'all sales summary'!$A$2:$A$2047,$A28,'all sales summary'!$B$2:$B$2047,N$4))/((AVERAGEIFS('overall city offline'!$I$2:$I$2047,'overall city offline'!$A$2:$A$2047,$A28,'overall city offline'!$B$2:$B$2047,N$4)*(1-AVERAGEIFS('all sales summary'!$I$2:$I$2047,'all sales summary'!$A$2:$A$2047,$A28,'all sales summary'!$B$2:$B$2047,N$4)))+(AVERAGEIFS('city centre offline'!$I$2:$I$2047,'city centre offline'!$A$2:$A$2047,$A28,'city centre offline'!$B$2:$B$2047,N$4)*AVERAGEIFS('all sales summary'!$I$2:$I$2047,'all sales summary'!$A$2:$A$2047,$A28,'all sales summary'!$B$2:$B$2047,N$4)))</f>
        <v>0.22901682560652561</v>
      </c>
      <c r="O28" s="60">
        <f>(AVERAGEIFS('city centre offline'!$I$2:$I$2047,'city centre offline'!$A$2:$A$2047,$A28,'city centre offline'!$B$2:$B$2047,O$4)*AVERAGEIFS('all sales summary'!$I$2:$I$2047,'all sales summary'!$A$2:$A$2047,$A28,'all sales summary'!$B$2:$B$2047,O$4))/((AVERAGEIFS('overall city offline'!$I$2:$I$2047,'overall city offline'!$A$2:$A$2047,$A28,'overall city offline'!$B$2:$B$2047,O$4)*(1-AVERAGEIFS('all sales summary'!$I$2:$I$2047,'all sales summary'!$A$2:$A$2047,$A28,'all sales summary'!$B$2:$B$2047,O$4)))+(AVERAGEIFS('city centre offline'!$I$2:$I$2047,'city centre offline'!$A$2:$A$2047,$A28,'city centre offline'!$B$2:$B$2047,O$4)*AVERAGEIFS('all sales summary'!$I$2:$I$2047,'all sales summary'!$A$2:$A$2047,$A28,'all sales summary'!$B$2:$B$2047,O$4)))</f>
        <v>0.22599142226379626</v>
      </c>
      <c r="P28" s="60">
        <f>(AVERAGEIFS('city centre offline'!$I$2:$I$2047,'city centre offline'!$A$2:$A$2047,$A28,'city centre offline'!$B$2:$B$2047,P$4)*AVERAGEIFS('all sales summary'!$I$2:$I$2047,'all sales summary'!$A$2:$A$2047,$A28,'all sales summary'!$B$2:$B$2047,P$4))/((AVERAGEIFS('overall city offline'!$I$2:$I$2047,'overall city offline'!$A$2:$A$2047,$A28,'overall city offline'!$B$2:$B$2047,P$4)*(1-AVERAGEIFS('all sales summary'!$I$2:$I$2047,'all sales summary'!$A$2:$A$2047,$A28,'all sales summary'!$B$2:$B$2047,P$4)))+(AVERAGEIFS('city centre offline'!$I$2:$I$2047,'city centre offline'!$A$2:$A$2047,$A28,'city centre offline'!$B$2:$B$2047,P$4)*AVERAGEIFS('all sales summary'!$I$2:$I$2047,'all sales summary'!$A$2:$A$2047,$A28,'all sales summary'!$B$2:$B$2047,P$4)))</f>
        <v>0.2174276176331448</v>
      </c>
      <c r="Q28" s="60">
        <f>(AVERAGEIFS('city centre offline'!$I$2:$I$2047,'city centre offline'!$A$2:$A$2047,$A28,'city centre offline'!$B$2:$B$2047,Q$4)*AVERAGEIFS('all sales summary'!$I$2:$I$2047,'all sales summary'!$A$2:$A$2047,$A28,'all sales summary'!$B$2:$B$2047,Q$4))/((AVERAGEIFS('overall city offline'!$I$2:$I$2047,'overall city offline'!$A$2:$A$2047,$A28,'overall city offline'!$B$2:$B$2047,Q$4)*(1-AVERAGEIFS('all sales summary'!$I$2:$I$2047,'all sales summary'!$A$2:$A$2047,$A28,'all sales summary'!$B$2:$B$2047,Q$4)))+(AVERAGEIFS('city centre offline'!$I$2:$I$2047,'city centre offline'!$A$2:$A$2047,$A28,'city centre offline'!$B$2:$B$2047,Q$4)*AVERAGEIFS('all sales summary'!$I$2:$I$2047,'all sales summary'!$A$2:$A$2047,$A28,'all sales summary'!$B$2:$B$2047,Q$4)))</f>
        <v>9.6100743317374865E-2</v>
      </c>
      <c r="R28" s="60">
        <f>(AVERAGEIFS('city centre offline'!$I$2:$I$2047,'city centre offline'!$A$2:$A$2047,$A28,'city centre offline'!$B$2:$B$2047,R$4)*AVERAGEIFS('all sales summary'!$I$2:$I$2047,'all sales summary'!$A$2:$A$2047,$A28,'all sales summary'!$B$2:$B$2047,R$4))/((AVERAGEIFS('overall city offline'!$I$2:$I$2047,'overall city offline'!$A$2:$A$2047,$A28,'overall city offline'!$B$2:$B$2047,R$4)*(1-AVERAGEIFS('all sales summary'!$I$2:$I$2047,'all sales summary'!$A$2:$A$2047,$A28,'all sales summary'!$B$2:$B$2047,R$4)))+(AVERAGEIFS('city centre offline'!$I$2:$I$2047,'city centre offline'!$A$2:$A$2047,$A28,'city centre offline'!$B$2:$B$2047,R$4)*AVERAGEIFS('all sales summary'!$I$2:$I$2047,'all sales summary'!$A$2:$A$2047,$A28,'all sales summary'!$B$2:$B$2047,R$4)))</f>
        <v>8.9745441245029228E-2</v>
      </c>
      <c r="S28" s="60">
        <f>(AVERAGEIFS('city centre offline'!$I$2:$I$2047,'city centre offline'!$A$2:$A$2047,$A28,'city centre offline'!$B$2:$B$2047,S$4)*AVERAGEIFS('all sales summary'!$I$2:$I$2047,'all sales summary'!$A$2:$A$2047,$A28,'all sales summary'!$B$2:$B$2047,S$4))/((AVERAGEIFS('overall city offline'!$I$2:$I$2047,'overall city offline'!$A$2:$A$2047,$A28,'overall city offline'!$B$2:$B$2047,S$4)*(1-AVERAGEIFS('all sales summary'!$I$2:$I$2047,'all sales summary'!$A$2:$A$2047,$A28,'all sales summary'!$B$2:$B$2047,S$4)))+(AVERAGEIFS('city centre offline'!$I$2:$I$2047,'city centre offline'!$A$2:$A$2047,$A28,'city centre offline'!$B$2:$B$2047,S$4)*AVERAGEIFS('all sales summary'!$I$2:$I$2047,'all sales summary'!$A$2:$A$2047,$A28,'all sales summary'!$B$2:$B$2047,S$4)))</f>
        <v>0.12185896408639113</v>
      </c>
      <c r="T28" s="60">
        <f>(AVERAGEIFS('city centre offline'!$I$2:$I$2047,'city centre offline'!$A$2:$A$2047,$A28,'city centre offline'!$B$2:$B$2047,T$4)*AVERAGEIFS('all sales summary'!$I$2:$I$2047,'all sales summary'!$A$2:$A$2047,$A28,'all sales summary'!$B$2:$B$2047,T$4))/((AVERAGEIFS('overall city offline'!$I$2:$I$2047,'overall city offline'!$A$2:$A$2047,$A28,'overall city offline'!$B$2:$B$2047,T$4)*(1-AVERAGEIFS('all sales summary'!$I$2:$I$2047,'all sales summary'!$A$2:$A$2047,$A28,'all sales summary'!$B$2:$B$2047,T$4)))+(AVERAGEIFS('city centre offline'!$I$2:$I$2047,'city centre offline'!$A$2:$A$2047,$A28,'city centre offline'!$B$2:$B$2047,T$4)*AVERAGEIFS('all sales summary'!$I$2:$I$2047,'all sales summary'!$A$2:$A$2047,$A28,'all sales summary'!$B$2:$B$2047,T$4)))</f>
        <v>0.21163262044082631</v>
      </c>
      <c r="U28" s="60">
        <f>(AVERAGEIFS('city centre offline'!$I$2:$I$2047,'city centre offline'!$A$2:$A$2047,$A28,'city centre offline'!$B$2:$B$2047,U$4)*AVERAGEIFS('all sales summary'!$I$2:$I$2047,'all sales summary'!$A$2:$A$2047,$A28,'all sales summary'!$B$2:$B$2047,U$4))/((AVERAGEIFS('overall city offline'!$I$2:$I$2047,'overall city offline'!$A$2:$A$2047,$A28,'overall city offline'!$B$2:$B$2047,U$4)*(1-AVERAGEIFS('all sales summary'!$I$2:$I$2047,'all sales summary'!$A$2:$A$2047,$A28,'all sales summary'!$B$2:$B$2047,U$4)))+(AVERAGEIFS('city centre offline'!$I$2:$I$2047,'city centre offline'!$A$2:$A$2047,$A28,'city centre offline'!$B$2:$B$2047,U$4)*AVERAGEIFS('all sales summary'!$I$2:$I$2047,'all sales summary'!$A$2:$A$2047,$A28,'all sales summary'!$B$2:$B$2047,U$4)))</f>
        <v>0.20967345803883064</v>
      </c>
      <c r="V28" s="60">
        <f>(AVERAGEIFS('city centre offline'!$I$2:$I$2047,'city centre offline'!$A$2:$A$2047,$A28,'city centre offline'!$B$2:$B$2047,V$4)*AVERAGEIFS('all sales summary'!$I$2:$I$2047,'all sales summary'!$A$2:$A$2047,$A28,'all sales summary'!$B$2:$B$2047,V$4))/((AVERAGEIFS('overall city offline'!$I$2:$I$2047,'overall city offline'!$A$2:$A$2047,$A28,'overall city offline'!$B$2:$B$2047,V$4)*(1-AVERAGEIFS('all sales summary'!$I$2:$I$2047,'all sales summary'!$A$2:$A$2047,$A28,'all sales summary'!$B$2:$B$2047,V$4)))+(AVERAGEIFS('city centre offline'!$I$2:$I$2047,'city centre offline'!$A$2:$A$2047,$A28,'city centre offline'!$B$2:$B$2047,V$4)*AVERAGEIFS('all sales summary'!$I$2:$I$2047,'all sales summary'!$A$2:$A$2047,$A28,'all sales summary'!$B$2:$B$2047,V$4)))</f>
        <v>0.21406268775318296</v>
      </c>
      <c r="W28" s="60">
        <f>(AVERAGEIFS('city centre offline'!$I$2:$I$2047,'city centre offline'!$A$2:$A$2047,$A28,'city centre offline'!$B$2:$B$2047,W$4)*AVERAGEIFS('all sales summary'!$I$2:$I$2047,'all sales summary'!$A$2:$A$2047,$A28,'all sales summary'!$B$2:$B$2047,W$4))/((AVERAGEIFS('overall city offline'!$I$2:$I$2047,'overall city offline'!$A$2:$A$2047,$A28,'overall city offline'!$B$2:$B$2047,W$4)*(1-AVERAGEIFS('all sales summary'!$I$2:$I$2047,'all sales summary'!$A$2:$A$2047,$A28,'all sales summary'!$B$2:$B$2047,W$4)))+(AVERAGEIFS('city centre offline'!$I$2:$I$2047,'city centre offline'!$A$2:$A$2047,$A28,'city centre offline'!$B$2:$B$2047,W$4)*AVERAGEIFS('all sales summary'!$I$2:$I$2047,'all sales summary'!$A$2:$A$2047,$A28,'all sales summary'!$B$2:$B$2047,W$4)))</f>
        <v>0.20338536193394102</v>
      </c>
      <c r="X28" s="60">
        <f>(AVERAGEIFS('city centre offline'!$I$2:$I$2047,'city centre offline'!$A$2:$A$2047,$A28,'city centre offline'!$B$2:$B$2047,X$4)*AVERAGEIFS('all sales summary'!$I$2:$I$2047,'all sales summary'!$A$2:$A$2047,$A28,'all sales summary'!$B$2:$B$2047,X$4))/((AVERAGEIFS('overall city offline'!$I$2:$I$2047,'overall city offline'!$A$2:$A$2047,$A28,'overall city offline'!$B$2:$B$2047,X$4)*(1-AVERAGEIFS('all sales summary'!$I$2:$I$2047,'all sales summary'!$A$2:$A$2047,$A28,'all sales summary'!$B$2:$B$2047,X$4)))+(AVERAGEIFS('city centre offline'!$I$2:$I$2047,'city centre offline'!$A$2:$A$2047,$A28,'city centre offline'!$B$2:$B$2047,X$4)*AVERAGEIFS('all sales summary'!$I$2:$I$2047,'all sales summary'!$A$2:$A$2047,$A28,'all sales summary'!$B$2:$B$2047,X$4)))</f>
        <v>0.20112806975087316</v>
      </c>
      <c r="Y28" s="60">
        <f>(AVERAGEIFS('city centre offline'!$I$2:$I$2047,'city centre offline'!$A$2:$A$2047,$A28,'city centre offline'!$B$2:$B$2047,Y$4)*AVERAGEIFS('all sales summary'!$I$2:$I$2047,'all sales summary'!$A$2:$A$2047,$A28,'all sales summary'!$B$2:$B$2047,Y$4))/((AVERAGEIFS('overall city offline'!$I$2:$I$2047,'overall city offline'!$A$2:$A$2047,$A28,'overall city offline'!$B$2:$B$2047,Y$4)*(1-AVERAGEIFS('all sales summary'!$I$2:$I$2047,'all sales summary'!$A$2:$A$2047,$A28,'all sales summary'!$B$2:$B$2047,Y$4)))+(AVERAGEIFS('city centre offline'!$I$2:$I$2047,'city centre offline'!$A$2:$A$2047,$A28,'city centre offline'!$B$2:$B$2047,Y$4)*AVERAGEIFS('all sales summary'!$I$2:$I$2047,'all sales summary'!$A$2:$A$2047,$A28,'all sales summary'!$B$2:$B$2047,Y$4)))</f>
        <v>0.21360358618377959</v>
      </c>
      <c r="Z28" s="60">
        <f>(AVERAGEIFS('city centre offline'!$I$2:$I$2047,'city centre offline'!$A$2:$A$2047,$A28,'city centre offline'!$B$2:$B$2047,Z$4)*AVERAGEIFS('all sales summary'!$I$2:$I$2047,'all sales summary'!$A$2:$A$2047,$A28,'all sales summary'!$B$2:$B$2047,Z$4))/((AVERAGEIFS('overall city offline'!$I$2:$I$2047,'overall city offline'!$A$2:$A$2047,$A28,'overall city offline'!$B$2:$B$2047,Z$4)*(1-AVERAGEIFS('all sales summary'!$I$2:$I$2047,'all sales summary'!$A$2:$A$2047,$A28,'all sales summary'!$B$2:$B$2047,Z$4)))+(AVERAGEIFS('city centre offline'!$I$2:$I$2047,'city centre offline'!$A$2:$A$2047,$A28,'city centre offline'!$B$2:$B$2047,Z$4)*AVERAGEIFS('all sales summary'!$I$2:$I$2047,'all sales summary'!$A$2:$A$2047,$A28,'all sales summary'!$B$2:$B$2047,Z$4)))</f>
        <v>9.9259513199935159E-2</v>
      </c>
      <c r="AA28" s="60">
        <f>(AVERAGEIFS('city centre offline'!$I$2:$I$2047,'city centre offline'!$A$2:$A$2047,$A28,'city centre offline'!$B$2:$B$2047,AA$4)*AVERAGEIFS('all sales summary'!$I$2:$I$2047,'all sales summary'!$A$2:$A$2047,$A28,'all sales summary'!$B$2:$B$2047,AA$4))/((AVERAGEIFS('overall city offline'!$I$2:$I$2047,'overall city offline'!$A$2:$A$2047,$A28,'overall city offline'!$B$2:$B$2047,AA$4)*(1-AVERAGEIFS('all sales summary'!$I$2:$I$2047,'all sales summary'!$A$2:$A$2047,$A28,'all sales summary'!$B$2:$B$2047,AA$4)))+(AVERAGEIFS('city centre offline'!$I$2:$I$2047,'city centre offline'!$A$2:$A$2047,$A28,'city centre offline'!$B$2:$B$2047,AA$4)*AVERAGEIFS('all sales summary'!$I$2:$I$2047,'all sales summary'!$A$2:$A$2047,$A28,'all sales summary'!$B$2:$B$2047,AA$4)))</f>
        <v>0.10535569767600586</v>
      </c>
      <c r="AB28" s="60">
        <f>(AVERAGEIFS('city centre offline'!$I$2:$I$2047,'city centre offline'!$A$2:$A$2047,$A28,'city centre offline'!$B$2:$B$2047,AB$4)*AVERAGEIFS('all sales summary'!$I$2:$I$2047,'all sales summary'!$A$2:$A$2047,$A28,'all sales summary'!$B$2:$B$2047,AB$4))/((AVERAGEIFS('overall city offline'!$I$2:$I$2047,'overall city offline'!$A$2:$A$2047,$A28,'overall city offline'!$B$2:$B$2047,AB$4)*(1-AVERAGEIFS('all sales summary'!$I$2:$I$2047,'all sales summary'!$A$2:$A$2047,$A28,'all sales summary'!$B$2:$B$2047,AB$4)))+(AVERAGEIFS('city centre offline'!$I$2:$I$2047,'city centre offline'!$A$2:$A$2047,$A28,'city centre offline'!$B$2:$B$2047,AB$4)*AVERAGEIFS('all sales summary'!$I$2:$I$2047,'all sales summary'!$A$2:$A$2047,$A28,'all sales summary'!$B$2:$B$2047,AB$4)))</f>
        <v>0.11016772957026076</v>
      </c>
      <c r="AC28" s="60">
        <f>(AVERAGEIFS('city centre offline'!$I$2:$I$2047,'city centre offline'!$A$2:$A$2047,$A28,'city centre offline'!$B$2:$B$2047,AC$4)*AVERAGEIFS('all sales summary'!$I$2:$I$2047,'all sales summary'!$A$2:$A$2047,$A28,'all sales summary'!$B$2:$B$2047,AC$4))/((AVERAGEIFS('overall city offline'!$I$2:$I$2047,'overall city offline'!$A$2:$A$2047,$A28,'overall city offline'!$B$2:$B$2047,AC$4)*(1-AVERAGEIFS('all sales summary'!$I$2:$I$2047,'all sales summary'!$A$2:$A$2047,$A28,'all sales summary'!$B$2:$B$2047,AC$4)))+(AVERAGEIFS('city centre offline'!$I$2:$I$2047,'city centre offline'!$A$2:$A$2047,$A28,'city centre offline'!$B$2:$B$2047,AC$4)*AVERAGEIFS('all sales summary'!$I$2:$I$2047,'all sales summary'!$A$2:$A$2047,$A28,'all sales summary'!$B$2:$B$2047,AC$4)))</f>
        <v>0.18273523245097004</v>
      </c>
      <c r="AD28" s="60">
        <f>(AVERAGEIFS('city centre offline'!$I$2:$I$2047,'city centre offline'!$A$2:$A$2047,$A28,'city centre offline'!$B$2:$B$2047,AD$4)*AVERAGEIFS('all sales summary'!$I$2:$I$2047,'all sales summary'!$A$2:$A$2047,$A28,'all sales summary'!$B$2:$B$2047,AD$4))/((AVERAGEIFS('overall city offline'!$I$2:$I$2047,'overall city offline'!$A$2:$A$2047,$A28,'overall city offline'!$B$2:$B$2047,AD$4)*(1-AVERAGEIFS('all sales summary'!$I$2:$I$2047,'all sales summary'!$A$2:$A$2047,$A28,'all sales summary'!$B$2:$B$2047,AD$4)))+(AVERAGEIFS('city centre offline'!$I$2:$I$2047,'city centre offline'!$A$2:$A$2047,$A28,'city centre offline'!$B$2:$B$2047,AD$4)*AVERAGEIFS('all sales summary'!$I$2:$I$2047,'all sales summary'!$A$2:$A$2047,$A28,'all sales summary'!$B$2:$B$2047,AD$4)))</f>
        <v>0.21359713555536658</v>
      </c>
      <c r="AE28" s="60">
        <f>(AVERAGEIFS('city centre offline'!$I$2:$I$2047,'city centre offline'!$A$2:$A$2047,$A28,'city centre offline'!$B$2:$B$2047,AE$4)*AVERAGEIFS('all sales summary'!$I$2:$I$2047,'all sales summary'!$A$2:$A$2047,$A28,'all sales summary'!$B$2:$B$2047,AE$4))/((AVERAGEIFS('overall city offline'!$I$2:$I$2047,'overall city offline'!$A$2:$A$2047,$A28,'overall city offline'!$B$2:$B$2047,AE$4)*(1-AVERAGEIFS('all sales summary'!$I$2:$I$2047,'all sales summary'!$A$2:$A$2047,$A28,'all sales summary'!$B$2:$B$2047,AE$4)))+(AVERAGEIFS('city centre offline'!$I$2:$I$2047,'city centre offline'!$A$2:$A$2047,$A28,'city centre offline'!$B$2:$B$2047,AE$4)*AVERAGEIFS('all sales summary'!$I$2:$I$2047,'all sales summary'!$A$2:$A$2047,$A28,'all sales summary'!$B$2:$B$2047,AE$4)))</f>
        <v>0.21114859760810439</v>
      </c>
      <c r="AF28" s="60">
        <f>(AVERAGEIFS('city centre offline'!$I$2:$I$2047,'city centre offline'!$A$2:$A$2047,$A28,'city centre offline'!$B$2:$B$2047,AF$4)*AVERAGEIFS('all sales summary'!$I$2:$I$2047,'all sales summary'!$A$2:$A$2047,$A28,'all sales summary'!$B$2:$B$2047,AF$4))/((AVERAGEIFS('overall city offline'!$I$2:$I$2047,'overall city offline'!$A$2:$A$2047,$A28,'overall city offline'!$B$2:$B$2047,AF$4)*(1-AVERAGEIFS('all sales summary'!$I$2:$I$2047,'all sales summary'!$A$2:$A$2047,$A28,'all sales summary'!$B$2:$B$2047,AF$4)))+(AVERAGEIFS('city centre offline'!$I$2:$I$2047,'city centre offline'!$A$2:$A$2047,$A28,'city centre offline'!$B$2:$B$2047,AF$4)*AVERAGEIFS('all sales summary'!$I$2:$I$2047,'all sales summary'!$A$2:$A$2047,$A28,'all sales summary'!$B$2:$B$2047,AF$4)))</f>
        <v>0.21566269713546712</v>
      </c>
      <c r="AG28" s="60">
        <f>(AVERAGEIFS('city centre offline'!$I$2:$I$2047,'city centre offline'!$A$2:$A$2047,$A28,'city centre offline'!$B$2:$B$2047,AG$4)*AVERAGEIFS('all sales summary'!$I$2:$I$2047,'all sales summary'!$A$2:$A$2047,$A28,'all sales summary'!$B$2:$B$2047,AG$4))/((AVERAGEIFS('overall city offline'!$I$2:$I$2047,'overall city offline'!$A$2:$A$2047,$A28,'overall city offline'!$B$2:$B$2047,AG$4)*(1-AVERAGEIFS('all sales summary'!$I$2:$I$2047,'all sales summary'!$A$2:$A$2047,$A28,'all sales summary'!$B$2:$B$2047,AG$4)))+(AVERAGEIFS('city centre offline'!$I$2:$I$2047,'city centre offline'!$A$2:$A$2047,$A28,'city centre offline'!$B$2:$B$2047,AG$4)*AVERAGEIFS('all sales summary'!$I$2:$I$2047,'all sales summary'!$A$2:$A$2047,$A28,'all sales summary'!$B$2:$B$2047,AG$4)))</f>
        <v>0.21830711191396984</v>
      </c>
      <c r="AH28" s="60">
        <f>(AVERAGEIFS('city centre offline'!$I$2:$I$2047,'city centre offline'!$A$2:$A$2047,$A28,'city centre offline'!$B$2:$B$2047,AH$4)*AVERAGEIFS('all sales summary'!$I$2:$I$2047,'all sales summary'!$A$2:$A$2047,$A28,'all sales summary'!$B$2:$B$2047,AH$4))/((AVERAGEIFS('overall city offline'!$I$2:$I$2047,'overall city offline'!$A$2:$A$2047,$A28,'overall city offline'!$B$2:$B$2047,AH$4)*(1-AVERAGEIFS('all sales summary'!$I$2:$I$2047,'all sales summary'!$A$2:$A$2047,$A28,'all sales summary'!$B$2:$B$2047,AH$4)))+(AVERAGEIFS('city centre offline'!$I$2:$I$2047,'city centre offline'!$A$2:$A$2047,$A28,'city centre offline'!$B$2:$B$2047,AH$4)*AVERAGEIFS('all sales summary'!$I$2:$I$2047,'all sales summary'!$A$2:$A$2047,$A28,'all sales summary'!$B$2:$B$2047,AH$4)))</f>
        <v>0.22249182440126067</v>
      </c>
    </row>
    <row r="29" spans="1:34" x14ac:dyDescent="0.3">
      <c r="A29" t="s">
        <v>31</v>
      </c>
      <c r="B29" s="60">
        <f>(AVERAGEIFS('city centre offline'!I26:I2071,'city centre offline'!$A$2:$A$2047,$A29,'city centre offline'!$B$2:$B$2047,B$4)*AVERAGEIFS('all sales summary'!$I$2:$I$2047,'all sales summary'!$A$2:$A$2047,$A29,'all sales summary'!B26:B2071,B$4))/((AVERAGEIFS('overall city offline'!I26:I2071,'overall city offline'!$A$2:$A$2047,$A29,'overall city offline'!$B$2:$B$2047,B$4)*(1-AVERAGEIFS('all sales summary'!$I$2:$I$2047,'all sales summary'!$A$2:$A$2047,$A29,'all sales summary'!B26:B2071,B$4)))+(AVERAGEIFS('city centre offline'!I26:I2071,'city centre offline'!$A$2:$A$2047,$A29,'city centre offline'!$B$2:$B$2047,B$4)*AVERAGEIFS('all sales summary'!$I$2:$I$2047,'all sales summary'!$A$2:$A$2047,$A29,'all sales summary'!B26:B2071,B$4)))</f>
        <v>0.5470571089453593</v>
      </c>
      <c r="C29" s="60">
        <f>(AVERAGEIFS('city centre offline'!$I$2:$I$2047,'city centre offline'!$A$2:$A$2047,$A29,'city centre offline'!$B$2:$B$2047,C$4)*AVERAGEIFS('all sales summary'!$I$2:$I$2047,'all sales summary'!$A$2:$A$2047,$A29,'all sales summary'!$B$2:$B$2047,C$4))/((AVERAGEIFS('overall city offline'!$I$2:$I$2047,'overall city offline'!$A$2:$A$2047,$A29,'overall city offline'!$B$2:$B$2047,C$4)*(1-AVERAGEIFS('all sales summary'!$I$2:$I$2047,'all sales summary'!$A$2:$A$2047,$A29,'all sales summary'!$B$2:$B$2047,C$4)))+(AVERAGEIFS('city centre offline'!$I$2:$I$2047,'city centre offline'!$A$2:$A$2047,$A29,'city centre offline'!$B$2:$B$2047,C$4)*AVERAGEIFS('all sales summary'!$I$2:$I$2047,'all sales summary'!$A$2:$A$2047,$A29,'all sales summary'!$B$2:$B$2047,C$4)))</f>
        <v>0.36126750693058646</v>
      </c>
      <c r="D29" s="60">
        <f>(AVERAGEIFS('city centre offline'!$I$2:$I$2047,'city centre offline'!$A$2:$A$2047,$A29,'city centre offline'!$B$2:$B$2047,D$4)*AVERAGEIFS('all sales summary'!$I$2:$I$2047,'all sales summary'!$A$2:$A$2047,$A29,'all sales summary'!$B$2:$B$2047,D$4))/((AVERAGEIFS('overall city offline'!$I$2:$I$2047,'overall city offline'!$A$2:$A$2047,$A29,'overall city offline'!$B$2:$B$2047,D$4)*(1-AVERAGEIFS('all sales summary'!$I$2:$I$2047,'all sales summary'!$A$2:$A$2047,$A29,'all sales summary'!$B$2:$B$2047,D$4)))+(AVERAGEIFS('city centre offline'!$I$2:$I$2047,'city centre offline'!$A$2:$A$2047,$A29,'city centre offline'!$B$2:$B$2047,D$4)*AVERAGEIFS('all sales summary'!$I$2:$I$2047,'all sales summary'!$A$2:$A$2047,$A29,'all sales summary'!$B$2:$B$2047,D$4)))</f>
        <v>0.359260946327425</v>
      </c>
      <c r="E29" s="60">
        <f>(AVERAGEIFS('city centre offline'!$I$2:$I$2047,'city centre offline'!$A$2:$A$2047,$A29,'city centre offline'!$B$2:$B$2047,E$4)*AVERAGEIFS('all sales summary'!$I$2:$I$2047,'all sales summary'!$A$2:$A$2047,$A29,'all sales summary'!$B$2:$B$2047,E$4))/((AVERAGEIFS('overall city offline'!$I$2:$I$2047,'overall city offline'!$A$2:$A$2047,$A29,'overall city offline'!$B$2:$B$2047,E$4)*(1-AVERAGEIFS('all sales summary'!$I$2:$I$2047,'all sales summary'!$A$2:$A$2047,$A29,'all sales summary'!$B$2:$B$2047,E$4)))+(AVERAGEIFS('city centre offline'!$I$2:$I$2047,'city centre offline'!$A$2:$A$2047,$A29,'city centre offline'!$B$2:$B$2047,E$4)*AVERAGEIFS('all sales summary'!$I$2:$I$2047,'all sales summary'!$A$2:$A$2047,$A29,'all sales summary'!$B$2:$B$2047,E$4)))</f>
        <v>0.35163405139903098</v>
      </c>
      <c r="F29" s="60">
        <f>(AVERAGEIFS('city centre offline'!$I$2:$I$2047,'city centre offline'!$A$2:$A$2047,$A29,'city centre offline'!$B$2:$B$2047,F$4)*AVERAGEIFS('all sales summary'!$I$2:$I$2047,'all sales summary'!$A$2:$A$2047,$A29,'all sales summary'!$B$2:$B$2047,F$4))/((AVERAGEIFS('overall city offline'!$I$2:$I$2047,'overall city offline'!$A$2:$A$2047,$A29,'overall city offline'!$B$2:$B$2047,F$4)*(1-AVERAGEIFS('all sales summary'!$I$2:$I$2047,'all sales summary'!$A$2:$A$2047,$A29,'all sales summary'!$B$2:$B$2047,F$4)))+(AVERAGEIFS('city centre offline'!$I$2:$I$2047,'city centre offline'!$A$2:$A$2047,$A29,'city centre offline'!$B$2:$B$2047,F$4)*AVERAGEIFS('all sales summary'!$I$2:$I$2047,'all sales summary'!$A$2:$A$2047,$A29,'all sales summary'!$B$2:$B$2047,F$4)))</f>
        <v>0.3533417025549645</v>
      </c>
      <c r="G29" s="60">
        <f>(AVERAGEIFS('city centre offline'!$I$2:$I$2047,'city centre offline'!$A$2:$A$2047,$A29,'city centre offline'!$B$2:$B$2047,G$4)*AVERAGEIFS('all sales summary'!$I$2:$I$2047,'all sales summary'!$A$2:$A$2047,$A29,'all sales summary'!$B$2:$B$2047,G$4))/((AVERAGEIFS('overall city offline'!$I$2:$I$2047,'overall city offline'!$A$2:$A$2047,$A29,'overall city offline'!$B$2:$B$2047,G$4)*(1-AVERAGEIFS('all sales summary'!$I$2:$I$2047,'all sales summary'!$A$2:$A$2047,$A29,'all sales summary'!$B$2:$B$2047,G$4)))+(AVERAGEIFS('city centre offline'!$I$2:$I$2047,'city centre offline'!$A$2:$A$2047,$A29,'city centre offline'!$B$2:$B$2047,G$4)*AVERAGEIFS('all sales summary'!$I$2:$I$2047,'all sales summary'!$A$2:$A$2047,$A29,'all sales summary'!$B$2:$B$2047,G$4)))</f>
        <v>0.36056255009792365</v>
      </c>
      <c r="H29" s="60">
        <f>(AVERAGEIFS('city centre offline'!$I$2:$I$2047,'city centre offline'!$A$2:$A$2047,$A29,'city centre offline'!$B$2:$B$2047,H$4)*AVERAGEIFS('all sales summary'!$I$2:$I$2047,'all sales summary'!$A$2:$A$2047,$A29,'all sales summary'!$B$2:$B$2047,H$4))/((AVERAGEIFS('overall city offline'!$I$2:$I$2047,'overall city offline'!$A$2:$A$2047,$A29,'overall city offline'!$B$2:$B$2047,H$4)*(1-AVERAGEIFS('all sales summary'!$I$2:$I$2047,'all sales summary'!$A$2:$A$2047,$A29,'all sales summary'!$B$2:$B$2047,H$4)))+(AVERAGEIFS('city centre offline'!$I$2:$I$2047,'city centre offline'!$A$2:$A$2047,$A29,'city centre offline'!$B$2:$B$2047,H$4)*AVERAGEIFS('all sales summary'!$I$2:$I$2047,'all sales summary'!$A$2:$A$2047,$A29,'all sales summary'!$B$2:$B$2047,H$4)))</f>
        <v>0.36173768013886021</v>
      </c>
      <c r="I29" s="60">
        <f>(AVERAGEIFS('city centre offline'!$I$2:$I$2047,'city centre offline'!$A$2:$A$2047,$A29,'city centre offline'!$B$2:$B$2047,I$4)*AVERAGEIFS('all sales summary'!$I$2:$I$2047,'all sales summary'!$A$2:$A$2047,$A29,'all sales summary'!$B$2:$B$2047,I$4))/((AVERAGEIFS('overall city offline'!$I$2:$I$2047,'overall city offline'!$A$2:$A$2047,$A29,'overall city offline'!$B$2:$B$2047,I$4)*(1-AVERAGEIFS('all sales summary'!$I$2:$I$2047,'all sales summary'!$A$2:$A$2047,$A29,'all sales summary'!$B$2:$B$2047,I$4)))+(AVERAGEIFS('city centre offline'!$I$2:$I$2047,'city centre offline'!$A$2:$A$2047,$A29,'city centre offline'!$B$2:$B$2047,I$4)*AVERAGEIFS('all sales summary'!$I$2:$I$2047,'all sales summary'!$A$2:$A$2047,$A29,'all sales summary'!$B$2:$B$2047,I$4)))</f>
        <v>0.37052961134639328</v>
      </c>
      <c r="J29" s="60">
        <f>(AVERAGEIFS('city centre offline'!$I$2:$I$2047,'city centre offline'!$A$2:$A$2047,$A29,'city centre offline'!$B$2:$B$2047,J$4)*AVERAGEIFS('all sales summary'!$I$2:$I$2047,'all sales summary'!$A$2:$A$2047,$A29,'all sales summary'!$B$2:$B$2047,J$4))/((AVERAGEIFS('overall city offline'!$I$2:$I$2047,'overall city offline'!$A$2:$A$2047,$A29,'overall city offline'!$B$2:$B$2047,J$4)*(1-AVERAGEIFS('all sales summary'!$I$2:$I$2047,'all sales summary'!$A$2:$A$2047,$A29,'all sales summary'!$B$2:$B$2047,J$4)))+(AVERAGEIFS('city centre offline'!$I$2:$I$2047,'city centre offline'!$A$2:$A$2047,$A29,'city centre offline'!$B$2:$B$2047,J$4)*AVERAGEIFS('all sales summary'!$I$2:$I$2047,'all sales summary'!$A$2:$A$2047,$A29,'all sales summary'!$B$2:$B$2047,J$4)))</f>
        <v>0.36304951742605834</v>
      </c>
      <c r="K29" s="60">
        <f>(AVERAGEIFS('city centre offline'!$I$2:$I$2047,'city centre offline'!$A$2:$A$2047,$A29,'city centre offline'!$B$2:$B$2047,K$4)*AVERAGEIFS('all sales summary'!$I$2:$I$2047,'all sales summary'!$A$2:$A$2047,$A29,'all sales summary'!$B$2:$B$2047,K$4))/((AVERAGEIFS('overall city offline'!$I$2:$I$2047,'overall city offline'!$A$2:$A$2047,$A29,'overall city offline'!$B$2:$B$2047,K$4)*(1-AVERAGEIFS('all sales summary'!$I$2:$I$2047,'all sales summary'!$A$2:$A$2047,$A29,'all sales summary'!$B$2:$B$2047,K$4)))+(AVERAGEIFS('city centre offline'!$I$2:$I$2047,'city centre offline'!$A$2:$A$2047,$A29,'city centre offline'!$B$2:$B$2047,K$4)*AVERAGEIFS('all sales summary'!$I$2:$I$2047,'all sales summary'!$A$2:$A$2047,$A29,'all sales summary'!$B$2:$B$2047,K$4)))</f>
        <v>0.35487007940620846</v>
      </c>
      <c r="L29" s="60">
        <f>(AVERAGEIFS('city centre offline'!$I$2:$I$2047,'city centre offline'!$A$2:$A$2047,$A29,'city centre offline'!$B$2:$B$2047,L$4)*AVERAGEIFS('all sales summary'!$I$2:$I$2047,'all sales summary'!$A$2:$A$2047,$A29,'all sales summary'!$B$2:$B$2047,L$4))/((AVERAGEIFS('overall city offline'!$I$2:$I$2047,'overall city offline'!$A$2:$A$2047,$A29,'overall city offline'!$B$2:$B$2047,L$4)*(1-AVERAGEIFS('all sales summary'!$I$2:$I$2047,'all sales summary'!$A$2:$A$2047,$A29,'all sales summary'!$B$2:$B$2047,L$4)))+(AVERAGEIFS('city centre offline'!$I$2:$I$2047,'city centre offline'!$A$2:$A$2047,$A29,'city centre offline'!$B$2:$B$2047,L$4)*AVERAGEIFS('all sales summary'!$I$2:$I$2047,'all sales summary'!$A$2:$A$2047,$A29,'all sales summary'!$B$2:$B$2047,L$4)))</f>
        <v>0.35209457539844152</v>
      </c>
      <c r="M29" s="60">
        <f>(AVERAGEIFS('city centre offline'!$I$2:$I$2047,'city centre offline'!$A$2:$A$2047,$A29,'city centre offline'!$B$2:$B$2047,M$4)*AVERAGEIFS('all sales summary'!$I$2:$I$2047,'all sales summary'!$A$2:$A$2047,$A29,'all sales summary'!$B$2:$B$2047,M$4))/((AVERAGEIFS('overall city offline'!$I$2:$I$2047,'overall city offline'!$A$2:$A$2047,$A29,'overall city offline'!$B$2:$B$2047,M$4)*(1-AVERAGEIFS('all sales summary'!$I$2:$I$2047,'all sales summary'!$A$2:$A$2047,$A29,'all sales summary'!$B$2:$B$2047,M$4)))+(AVERAGEIFS('city centre offline'!$I$2:$I$2047,'city centre offline'!$A$2:$A$2047,$A29,'city centre offline'!$B$2:$B$2047,M$4)*AVERAGEIFS('all sales summary'!$I$2:$I$2047,'all sales summary'!$A$2:$A$2047,$A29,'all sales summary'!$B$2:$B$2047,M$4)))</f>
        <v>0.36784594681213612</v>
      </c>
      <c r="N29" s="60">
        <f>(AVERAGEIFS('city centre offline'!$I$2:$I$2047,'city centre offline'!$A$2:$A$2047,$A29,'city centre offline'!$B$2:$B$2047,N$4)*AVERAGEIFS('all sales summary'!$I$2:$I$2047,'all sales summary'!$A$2:$A$2047,$A29,'all sales summary'!$B$2:$B$2047,N$4))/((AVERAGEIFS('overall city offline'!$I$2:$I$2047,'overall city offline'!$A$2:$A$2047,$A29,'overall city offline'!$B$2:$B$2047,N$4)*(1-AVERAGEIFS('all sales summary'!$I$2:$I$2047,'all sales summary'!$A$2:$A$2047,$A29,'all sales summary'!$B$2:$B$2047,N$4)))+(AVERAGEIFS('city centre offline'!$I$2:$I$2047,'city centre offline'!$A$2:$A$2047,$A29,'city centre offline'!$B$2:$B$2047,N$4)*AVERAGEIFS('all sales summary'!$I$2:$I$2047,'all sales summary'!$A$2:$A$2047,$A29,'all sales summary'!$B$2:$B$2047,N$4)))</f>
        <v>0.36457243245403459</v>
      </c>
      <c r="O29" s="60">
        <f>(AVERAGEIFS('city centre offline'!$I$2:$I$2047,'city centre offline'!$A$2:$A$2047,$A29,'city centre offline'!$B$2:$B$2047,O$4)*AVERAGEIFS('all sales summary'!$I$2:$I$2047,'all sales summary'!$A$2:$A$2047,$A29,'all sales summary'!$B$2:$B$2047,O$4))/((AVERAGEIFS('overall city offline'!$I$2:$I$2047,'overall city offline'!$A$2:$A$2047,$A29,'overall city offline'!$B$2:$B$2047,O$4)*(1-AVERAGEIFS('all sales summary'!$I$2:$I$2047,'all sales summary'!$A$2:$A$2047,$A29,'all sales summary'!$B$2:$B$2047,O$4)))+(AVERAGEIFS('city centre offline'!$I$2:$I$2047,'city centre offline'!$A$2:$A$2047,$A29,'city centre offline'!$B$2:$B$2047,O$4)*AVERAGEIFS('all sales summary'!$I$2:$I$2047,'all sales summary'!$A$2:$A$2047,$A29,'all sales summary'!$B$2:$B$2047,O$4)))</f>
        <v>0.36308293200155239</v>
      </c>
      <c r="P29" s="60">
        <f>(AVERAGEIFS('city centre offline'!$I$2:$I$2047,'city centre offline'!$A$2:$A$2047,$A29,'city centre offline'!$B$2:$B$2047,P$4)*AVERAGEIFS('all sales summary'!$I$2:$I$2047,'all sales summary'!$A$2:$A$2047,$A29,'all sales summary'!$B$2:$B$2047,P$4))/((AVERAGEIFS('overall city offline'!$I$2:$I$2047,'overall city offline'!$A$2:$A$2047,$A29,'overall city offline'!$B$2:$B$2047,P$4)*(1-AVERAGEIFS('all sales summary'!$I$2:$I$2047,'all sales summary'!$A$2:$A$2047,$A29,'all sales summary'!$B$2:$B$2047,P$4)))+(AVERAGEIFS('city centre offline'!$I$2:$I$2047,'city centre offline'!$A$2:$A$2047,$A29,'city centre offline'!$B$2:$B$2047,P$4)*AVERAGEIFS('all sales summary'!$I$2:$I$2047,'all sales summary'!$A$2:$A$2047,$A29,'all sales summary'!$B$2:$B$2047,P$4)))</f>
        <v>0.3792416052660732</v>
      </c>
      <c r="Q29" s="60">
        <f>(AVERAGEIFS('city centre offline'!$I$2:$I$2047,'city centre offline'!$A$2:$A$2047,$A29,'city centre offline'!$B$2:$B$2047,Q$4)*AVERAGEIFS('all sales summary'!$I$2:$I$2047,'all sales summary'!$A$2:$A$2047,$A29,'all sales summary'!$B$2:$B$2047,Q$4))/((AVERAGEIFS('overall city offline'!$I$2:$I$2047,'overall city offline'!$A$2:$A$2047,$A29,'overall city offline'!$B$2:$B$2047,Q$4)*(1-AVERAGEIFS('all sales summary'!$I$2:$I$2047,'all sales summary'!$A$2:$A$2047,$A29,'all sales summary'!$B$2:$B$2047,Q$4)))+(AVERAGEIFS('city centre offline'!$I$2:$I$2047,'city centre offline'!$A$2:$A$2047,$A29,'city centre offline'!$B$2:$B$2047,Q$4)*AVERAGEIFS('all sales summary'!$I$2:$I$2047,'all sales summary'!$A$2:$A$2047,$A29,'all sales summary'!$B$2:$B$2047,Q$4)))</f>
        <v>0.49584662328641715</v>
      </c>
      <c r="R29" s="60">
        <f>(AVERAGEIFS('city centre offline'!$I$2:$I$2047,'city centre offline'!$A$2:$A$2047,$A29,'city centre offline'!$B$2:$B$2047,R$4)*AVERAGEIFS('all sales summary'!$I$2:$I$2047,'all sales summary'!$A$2:$A$2047,$A29,'all sales summary'!$B$2:$B$2047,R$4))/((AVERAGEIFS('overall city offline'!$I$2:$I$2047,'overall city offline'!$A$2:$A$2047,$A29,'overall city offline'!$B$2:$B$2047,R$4)*(1-AVERAGEIFS('all sales summary'!$I$2:$I$2047,'all sales summary'!$A$2:$A$2047,$A29,'all sales summary'!$B$2:$B$2047,R$4)))+(AVERAGEIFS('city centre offline'!$I$2:$I$2047,'city centre offline'!$A$2:$A$2047,$A29,'city centre offline'!$B$2:$B$2047,R$4)*AVERAGEIFS('all sales summary'!$I$2:$I$2047,'all sales summary'!$A$2:$A$2047,$A29,'all sales summary'!$B$2:$B$2047,R$4)))</f>
        <v>0.39195256228522496</v>
      </c>
      <c r="S29" s="60">
        <f>(AVERAGEIFS('city centre offline'!$I$2:$I$2047,'city centre offline'!$A$2:$A$2047,$A29,'city centre offline'!$B$2:$B$2047,S$4)*AVERAGEIFS('all sales summary'!$I$2:$I$2047,'all sales summary'!$A$2:$A$2047,$A29,'all sales summary'!$B$2:$B$2047,S$4))/((AVERAGEIFS('overall city offline'!$I$2:$I$2047,'overall city offline'!$A$2:$A$2047,$A29,'overall city offline'!$B$2:$B$2047,S$4)*(1-AVERAGEIFS('all sales summary'!$I$2:$I$2047,'all sales summary'!$A$2:$A$2047,$A29,'all sales summary'!$B$2:$B$2047,S$4)))+(AVERAGEIFS('city centre offline'!$I$2:$I$2047,'city centre offline'!$A$2:$A$2047,$A29,'city centre offline'!$B$2:$B$2047,S$4)*AVERAGEIFS('all sales summary'!$I$2:$I$2047,'all sales summary'!$A$2:$A$2047,$A29,'all sales summary'!$B$2:$B$2047,S$4)))</f>
        <v>0.3695044197249906</v>
      </c>
      <c r="T29" s="60">
        <f>(AVERAGEIFS('city centre offline'!$I$2:$I$2047,'city centre offline'!$A$2:$A$2047,$A29,'city centre offline'!$B$2:$B$2047,T$4)*AVERAGEIFS('all sales summary'!$I$2:$I$2047,'all sales summary'!$A$2:$A$2047,$A29,'all sales summary'!$B$2:$B$2047,T$4))/((AVERAGEIFS('overall city offline'!$I$2:$I$2047,'overall city offline'!$A$2:$A$2047,$A29,'overall city offline'!$B$2:$B$2047,T$4)*(1-AVERAGEIFS('all sales summary'!$I$2:$I$2047,'all sales summary'!$A$2:$A$2047,$A29,'all sales summary'!$B$2:$B$2047,T$4)))+(AVERAGEIFS('city centre offline'!$I$2:$I$2047,'city centre offline'!$A$2:$A$2047,$A29,'city centre offline'!$B$2:$B$2047,T$4)*AVERAGEIFS('all sales summary'!$I$2:$I$2047,'all sales summary'!$A$2:$A$2047,$A29,'all sales summary'!$B$2:$B$2047,T$4)))</f>
        <v>0.36488148318761543</v>
      </c>
      <c r="U29" s="60">
        <f>(AVERAGEIFS('city centre offline'!$I$2:$I$2047,'city centre offline'!$A$2:$A$2047,$A29,'city centre offline'!$B$2:$B$2047,U$4)*AVERAGEIFS('all sales summary'!$I$2:$I$2047,'all sales summary'!$A$2:$A$2047,$A29,'all sales summary'!$B$2:$B$2047,U$4))/((AVERAGEIFS('overall city offline'!$I$2:$I$2047,'overall city offline'!$A$2:$A$2047,$A29,'overall city offline'!$B$2:$B$2047,U$4)*(1-AVERAGEIFS('all sales summary'!$I$2:$I$2047,'all sales summary'!$A$2:$A$2047,$A29,'all sales summary'!$B$2:$B$2047,U$4)))+(AVERAGEIFS('city centre offline'!$I$2:$I$2047,'city centre offline'!$A$2:$A$2047,$A29,'city centre offline'!$B$2:$B$2047,U$4)*AVERAGEIFS('all sales summary'!$I$2:$I$2047,'all sales summary'!$A$2:$A$2047,$A29,'all sales summary'!$B$2:$B$2047,U$4)))</f>
        <v>0.35060509007900842</v>
      </c>
      <c r="V29" s="60">
        <f>(AVERAGEIFS('city centre offline'!$I$2:$I$2047,'city centre offline'!$A$2:$A$2047,$A29,'city centre offline'!$B$2:$B$2047,V$4)*AVERAGEIFS('all sales summary'!$I$2:$I$2047,'all sales summary'!$A$2:$A$2047,$A29,'all sales summary'!$B$2:$B$2047,V$4))/((AVERAGEIFS('overall city offline'!$I$2:$I$2047,'overall city offline'!$A$2:$A$2047,$A29,'overall city offline'!$B$2:$B$2047,V$4)*(1-AVERAGEIFS('all sales summary'!$I$2:$I$2047,'all sales summary'!$A$2:$A$2047,$A29,'all sales summary'!$B$2:$B$2047,V$4)))+(AVERAGEIFS('city centre offline'!$I$2:$I$2047,'city centre offline'!$A$2:$A$2047,$A29,'city centre offline'!$B$2:$B$2047,V$4)*AVERAGEIFS('all sales summary'!$I$2:$I$2047,'all sales summary'!$A$2:$A$2047,$A29,'all sales summary'!$B$2:$B$2047,V$4)))</f>
        <v>0.36210358537420223</v>
      </c>
      <c r="W29" s="60">
        <f>(AVERAGEIFS('city centre offline'!$I$2:$I$2047,'city centre offline'!$A$2:$A$2047,$A29,'city centre offline'!$B$2:$B$2047,W$4)*AVERAGEIFS('all sales summary'!$I$2:$I$2047,'all sales summary'!$A$2:$A$2047,$A29,'all sales summary'!$B$2:$B$2047,W$4))/((AVERAGEIFS('overall city offline'!$I$2:$I$2047,'overall city offline'!$A$2:$A$2047,$A29,'overall city offline'!$B$2:$B$2047,W$4)*(1-AVERAGEIFS('all sales summary'!$I$2:$I$2047,'all sales summary'!$A$2:$A$2047,$A29,'all sales summary'!$B$2:$B$2047,W$4)))+(AVERAGEIFS('city centre offline'!$I$2:$I$2047,'city centre offline'!$A$2:$A$2047,$A29,'city centre offline'!$B$2:$B$2047,W$4)*AVERAGEIFS('all sales summary'!$I$2:$I$2047,'all sales summary'!$A$2:$A$2047,$A29,'all sales summary'!$B$2:$B$2047,W$4)))</f>
        <v>0.35582036291233005</v>
      </c>
      <c r="X29" s="60">
        <f>(AVERAGEIFS('city centre offline'!$I$2:$I$2047,'city centre offline'!$A$2:$A$2047,$A29,'city centre offline'!$B$2:$B$2047,X$4)*AVERAGEIFS('all sales summary'!$I$2:$I$2047,'all sales summary'!$A$2:$A$2047,$A29,'all sales summary'!$B$2:$B$2047,X$4))/((AVERAGEIFS('overall city offline'!$I$2:$I$2047,'overall city offline'!$A$2:$A$2047,$A29,'overall city offline'!$B$2:$B$2047,X$4)*(1-AVERAGEIFS('all sales summary'!$I$2:$I$2047,'all sales summary'!$A$2:$A$2047,$A29,'all sales summary'!$B$2:$B$2047,X$4)))+(AVERAGEIFS('city centre offline'!$I$2:$I$2047,'city centre offline'!$A$2:$A$2047,$A29,'city centre offline'!$B$2:$B$2047,X$4)*AVERAGEIFS('all sales summary'!$I$2:$I$2047,'all sales summary'!$A$2:$A$2047,$A29,'all sales summary'!$B$2:$B$2047,X$4)))</f>
        <v>0.39911796889340362</v>
      </c>
      <c r="Y29" s="60">
        <f>(AVERAGEIFS('city centre offline'!$I$2:$I$2047,'city centre offline'!$A$2:$A$2047,$A29,'city centre offline'!$B$2:$B$2047,Y$4)*AVERAGEIFS('all sales summary'!$I$2:$I$2047,'all sales summary'!$A$2:$A$2047,$A29,'all sales summary'!$B$2:$B$2047,Y$4))/((AVERAGEIFS('overall city offline'!$I$2:$I$2047,'overall city offline'!$A$2:$A$2047,$A29,'overall city offline'!$B$2:$B$2047,Y$4)*(1-AVERAGEIFS('all sales summary'!$I$2:$I$2047,'all sales summary'!$A$2:$A$2047,$A29,'all sales summary'!$B$2:$B$2047,Y$4)))+(AVERAGEIFS('city centre offline'!$I$2:$I$2047,'city centre offline'!$A$2:$A$2047,$A29,'city centre offline'!$B$2:$B$2047,Y$4)*AVERAGEIFS('all sales summary'!$I$2:$I$2047,'all sales summary'!$A$2:$A$2047,$A29,'all sales summary'!$B$2:$B$2047,Y$4)))</f>
        <v>0.37044102737687123</v>
      </c>
      <c r="Z29" s="60">
        <f>(AVERAGEIFS('city centre offline'!$I$2:$I$2047,'city centre offline'!$A$2:$A$2047,$A29,'city centre offline'!$B$2:$B$2047,Z$4)*AVERAGEIFS('all sales summary'!$I$2:$I$2047,'all sales summary'!$A$2:$A$2047,$A29,'all sales summary'!$B$2:$B$2047,Z$4))/((AVERAGEIFS('overall city offline'!$I$2:$I$2047,'overall city offline'!$A$2:$A$2047,$A29,'overall city offline'!$B$2:$B$2047,Z$4)*(1-AVERAGEIFS('all sales summary'!$I$2:$I$2047,'all sales summary'!$A$2:$A$2047,$A29,'all sales summary'!$B$2:$B$2047,Z$4)))+(AVERAGEIFS('city centre offline'!$I$2:$I$2047,'city centre offline'!$A$2:$A$2047,$A29,'city centre offline'!$B$2:$B$2047,Z$4)*AVERAGEIFS('all sales summary'!$I$2:$I$2047,'all sales summary'!$A$2:$A$2047,$A29,'all sales summary'!$B$2:$B$2047,Z$4)))</f>
        <v>0.49116861333268463</v>
      </c>
      <c r="AA29" s="60">
        <f>(AVERAGEIFS('city centre offline'!$I$2:$I$2047,'city centre offline'!$A$2:$A$2047,$A29,'city centre offline'!$B$2:$B$2047,AA$4)*AVERAGEIFS('all sales summary'!$I$2:$I$2047,'all sales summary'!$A$2:$A$2047,$A29,'all sales summary'!$B$2:$B$2047,AA$4))/((AVERAGEIFS('overall city offline'!$I$2:$I$2047,'overall city offline'!$A$2:$A$2047,$A29,'overall city offline'!$B$2:$B$2047,AA$4)*(1-AVERAGEIFS('all sales summary'!$I$2:$I$2047,'all sales summary'!$A$2:$A$2047,$A29,'all sales summary'!$B$2:$B$2047,AA$4)))+(AVERAGEIFS('city centre offline'!$I$2:$I$2047,'city centre offline'!$A$2:$A$2047,$A29,'city centre offline'!$B$2:$B$2047,AA$4)*AVERAGEIFS('all sales summary'!$I$2:$I$2047,'all sales summary'!$A$2:$A$2047,$A29,'all sales summary'!$B$2:$B$2047,AA$4)))</f>
        <v>0.49141316514276329</v>
      </c>
      <c r="AB29" s="60">
        <f>(AVERAGEIFS('city centre offline'!$I$2:$I$2047,'city centre offline'!$A$2:$A$2047,$A29,'city centre offline'!$B$2:$B$2047,AB$4)*AVERAGEIFS('all sales summary'!$I$2:$I$2047,'all sales summary'!$A$2:$A$2047,$A29,'all sales summary'!$B$2:$B$2047,AB$4))/((AVERAGEIFS('overall city offline'!$I$2:$I$2047,'overall city offline'!$A$2:$A$2047,$A29,'overall city offline'!$B$2:$B$2047,AB$4)*(1-AVERAGEIFS('all sales summary'!$I$2:$I$2047,'all sales summary'!$A$2:$A$2047,$A29,'all sales summary'!$B$2:$B$2047,AB$4)))+(AVERAGEIFS('city centre offline'!$I$2:$I$2047,'city centre offline'!$A$2:$A$2047,$A29,'city centre offline'!$B$2:$B$2047,AB$4)*AVERAGEIFS('all sales summary'!$I$2:$I$2047,'all sales summary'!$A$2:$A$2047,$A29,'all sales summary'!$B$2:$B$2047,AB$4)))</f>
        <v>0.49090107010600165</v>
      </c>
      <c r="AC29" s="60">
        <f>(AVERAGEIFS('city centre offline'!$I$2:$I$2047,'city centre offline'!$A$2:$A$2047,$A29,'city centre offline'!$B$2:$B$2047,AC$4)*AVERAGEIFS('all sales summary'!$I$2:$I$2047,'all sales summary'!$A$2:$A$2047,$A29,'all sales summary'!$B$2:$B$2047,AC$4))/((AVERAGEIFS('overall city offline'!$I$2:$I$2047,'overall city offline'!$A$2:$A$2047,$A29,'overall city offline'!$B$2:$B$2047,AC$4)*(1-AVERAGEIFS('all sales summary'!$I$2:$I$2047,'all sales summary'!$A$2:$A$2047,$A29,'all sales summary'!$B$2:$B$2047,AC$4)))+(AVERAGEIFS('city centre offline'!$I$2:$I$2047,'city centre offline'!$A$2:$A$2047,$A29,'city centre offline'!$B$2:$B$2047,AC$4)*AVERAGEIFS('all sales summary'!$I$2:$I$2047,'all sales summary'!$A$2:$A$2047,$A29,'all sales summary'!$B$2:$B$2047,AC$4)))</f>
        <v>0.38392869982595579</v>
      </c>
      <c r="AD29" s="60">
        <f>(AVERAGEIFS('city centre offline'!$I$2:$I$2047,'city centre offline'!$A$2:$A$2047,$A29,'city centre offline'!$B$2:$B$2047,AD$4)*AVERAGEIFS('all sales summary'!$I$2:$I$2047,'all sales summary'!$A$2:$A$2047,$A29,'all sales summary'!$B$2:$B$2047,AD$4))/((AVERAGEIFS('overall city offline'!$I$2:$I$2047,'overall city offline'!$A$2:$A$2047,$A29,'overall city offline'!$B$2:$B$2047,AD$4)*(1-AVERAGEIFS('all sales summary'!$I$2:$I$2047,'all sales summary'!$A$2:$A$2047,$A29,'all sales summary'!$B$2:$B$2047,AD$4)))+(AVERAGEIFS('city centre offline'!$I$2:$I$2047,'city centre offline'!$A$2:$A$2047,$A29,'city centre offline'!$B$2:$B$2047,AD$4)*AVERAGEIFS('all sales summary'!$I$2:$I$2047,'all sales summary'!$A$2:$A$2047,$A29,'all sales summary'!$B$2:$B$2047,AD$4)))</f>
        <v>0.36424503039356881</v>
      </c>
      <c r="AE29" s="60">
        <f>(AVERAGEIFS('city centre offline'!$I$2:$I$2047,'city centre offline'!$A$2:$A$2047,$A29,'city centre offline'!$B$2:$B$2047,AE$4)*AVERAGEIFS('all sales summary'!$I$2:$I$2047,'all sales summary'!$A$2:$A$2047,$A29,'all sales summary'!$B$2:$B$2047,AE$4))/((AVERAGEIFS('overall city offline'!$I$2:$I$2047,'overall city offline'!$A$2:$A$2047,$A29,'overall city offline'!$B$2:$B$2047,AE$4)*(1-AVERAGEIFS('all sales summary'!$I$2:$I$2047,'all sales summary'!$A$2:$A$2047,$A29,'all sales summary'!$B$2:$B$2047,AE$4)))+(AVERAGEIFS('city centre offline'!$I$2:$I$2047,'city centre offline'!$A$2:$A$2047,$A29,'city centre offline'!$B$2:$B$2047,AE$4)*AVERAGEIFS('all sales summary'!$I$2:$I$2047,'all sales summary'!$A$2:$A$2047,$A29,'all sales summary'!$B$2:$B$2047,AE$4)))</f>
        <v>0.36776163671514689</v>
      </c>
      <c r="AF29" s="60">
        <f>(AVERAGEIFS('city centre offline'!$I$2:$I$2047,'city centre offline'!$A$2:$A$2047,$A29,'city centre offline'!$B$2:$B$2047,AF$4)*AVERAGEIFS('all sales summary'!$I$2:$I$2047,'all sales summary'!$A$2:$A$2047,$A29,'all sales summary'!$B$2:$B$2047,AF$4))/((AVERAGEIFS('overall city offline'!$I$2:$I$2047,'overall city offline'!$A$2:$A$2047,$A29,'overall city offline'!$B$2:$B$2047,AF$4)*(1-AVERAGEIFS('all sales summary'!$I$2:$I$2047,'all sales summary'!$A$2:$A$2047,$A29,'all sales summary'!$B$2:$B$2047,AF$4)))+(AVERAGEIFS('city centre offline'!$I$2:$I$2047,'city centre offline'!$A$2:$A$2047,$A29,'city centre offline'!$B$2:$B$2047,AF$4)*AVERAGEIFS('all sales summary'!$I$2:$I$2047,'all sales summary'!$A$2:$A$2047,$A29,'all sales summary'!$B$2:$B$2047,AF$4)))</f>
        <v>0.36836015969852098</v>
      </c>
      <c r="AG29" s="60">
        <f>(AVERAGEIFS('city centre offline'!$I$2:$I$2047,'city centre offline'!$A$2:$A$2047,$A29,'city centre offline'!$B$2:$B$2047,AG$4)*AVERAGEIFS('all sales summary'!$I$2:$I$2047,'all sales summary'!$A$2:$A$2047,$A29,'all sales summary'!$B$2:$B$2047,AG$4))/((AVERAGEIFS('overall city offline'!$I$2:$I$2047,'overall city offline'!$A$2:$A$2047,$A29,'overall city offline'!$B$2:$B$2047,AG$4)*(1-AVERAGEIFS('all sales summary'!$I$2:$I$2047,'all sales summary'!$A$2:$A$2047,$A29,'all sales summary'!$B$2:$B$2047,AG$4)))+(AVERAGEIFS('city centre offline'!$I$2:$I$2047,'city centre offline'!$A$2:$A$2047,$A29,'city centre offline'!$B$2:$B$2047,AG$4)*AVERAGEIFS('all sales summary'!$I$2:$I$2047,'all sales summary'!$A$2:$A$2047,$A29,'all sales summary'!$B$2:$B$2047,AG$4)))</f>
        <v>0.36785140256535925</v>
      </c>
      <c r="AH29" s="60">
        <f>(AVERAGEIFS('city centre offline'!$I$2:$I$2047,'city centre offline'!$A$2:$A$2047,$A29,'city centre offline'!$B$2:$B$2047,AH$4)*AVERAGEIFS('all sales summary'!$I$2:$I$2047,'all sales summary'!$A$2:$A$2047,$A29,'all sales summary'!$B$2:$B$2047,AH$4))/((AVERAGEIFS('overall city offline'!$I$2:$I$2047,'overall city offline'!$A$2:$A$2047,$A29,'overall city offline'!$B$2:$B$2047,AH$4)*(1-AVERAGEIFS('all sales summary'!$I$2:$I$2047,'all sales summary'!$A$2:$A$2047,$A29,'all sales summary'!$B$2:$B$2047,AH$4)))+(AVERAGEIFS('city centre offline'!$I$2:$I$2047,'city centre offline'!$A$2:$A$2047,$A29,'city centre offline'!$B$2:$B$2047,AH$4)*AVERAGEIFS('all sales summary'!$I$2:$I$2047,'all sales summary'!$A$2:$A$2047,$A29,'all sales summary'!$B$2:$B$2047,AH$4)))</f>
        <v>0.36832612100604994</v>
      </c>
    </row>
    <row r="30" spans="1:34" x14ac:dyDescent="0.3">
      <c r="A30" t="s">
        <v>32</v>
      </c>
      <c r="B30" s="60">
        <f>(AVERAGEIFS('city centre offline'!I27:I2072,'city centre offline'!$A$2:$A$2047,$A30,'city centre offline'!$B$2:$B$2047,B$4)*AVERAGEIFS('all sales summary'!$I$2:$I$2047,'all sales summary'!$A$2:$A$2047,$A30,'all sales summary'!B27:B2072,B$4))/((AVERAGEIFS('overall city offline'!I27:I2072,'overall city offline'!$A$2:$A$2047,$A30,'overall city offline'!$B$2:$B$2047,B$4)*(1-AVERAGEIFS('all sales summary'!$I$2:$I$2047,'all sales summary'!$A$2:$A$2047,$A30,'all sales summary'!B27:B2072,B$4)))+(AVERAGEIFS('city centre offline'!I27:I2072,'city centre offline'!$A$2:$A$2047,$A30,'city centre offline'!$B$2:$B$2047,B$4)*AVERAGEIFS('all sales summary'!$I$2:$I$2047,'all sales summary'!$A$2:$A$2047,$A30,'all sales summary'!B27:B2072,B$4)))</f>
        <v>0.21496731781489065</v>
      </c>
      <c r="C30" s="60">
        <f>(AVERAGEIFS('city centre offline'!$I$2:$I$2047,'city centre offline'!$A$2:$A$2047,$A30,'city centre offline'!$B$2:$B$2047,C$4)*AVERAGEIFS('all sales summary'!$I$2:$I$2047,'all sales summary'!$A$2:$A$2047,$A30,'all sales summary'!$B$2:$B$2047,C$4))/((AVERAGEIFS('overall city offline'!$I$2:$I$2047,'overall city offline'!$A$2:$A$2047,$A30,'overall city offline'!$B$2:$B$2047,C$4)*(1-AVERAGEIFS('all sales summary'!$I$2:$I$2047,'all sales summary'!$A$2:$A$2047,$A30,'all sales summary'!$B$2:$B$2047,C$4)))+(AVERAGEIFS('city centre offline'!$I$2:$I$2047,'city centre offline'!$A$2:$A$2047,$A30,'city centre offline'!$B$2:$B$2047,C$4)*AVERAGEIFS('all sales summary'!$I$2:$I$2047,'all sales summary'!$A$2:$A$2047,$A30,'all sales summary'!$B$2:$B$2047,C$4)))</f>
        <v>0.44743345067071671</v>
      </c>
      <c r="D30" s="60">
        <f>(AVERAGEIFS('city centre offline'!$I$2:$I$2047,'city centre offline'!$A$2:$A$2047,$A30,'city centre offline'!$B$2:$B$2047,D$4)*AVERAGEIFS('all sales summary'!$I$2:$I$2047,'all sales summary'!$A$2:$A$2047,$A30,'all sales summary'!$B$2:$B$2047,D$4))/((AVERAGEIFS('overall city offline'!$I$2:$I$2047,'overall city offline'!$A$2:$A$2047,$A30,'overall city offline'!$B$2:$B$2047,D$4)*(1-AVERAGEIFS('all sales summary'!$I$2:$I$2047,'all sales summary'!$A$2:$A$2047,$A30,'all sales summary'!$B$2:$B$2047,D$4)))+(AVERAGEIFS('city centre offline'!$I$2:$I$2047,'city centre offline'!$A$2:$A$2047,$A30,'city centre offline'!$B$2:$B$2047,D$4)*AVERAGEIFS('all sales summary'!$I$2:$I$2047,'all sales summary'!$A$2:$A$2047,$A30,'all sales summary'!$B$2:$B$2047,D$4)))</f>
        <v>0.45013456717359052</v>
      </c>
      <c r="E30" s="60">
        <f>(AVERAGEIFS('city centre offline'!$I$2:$I$2047,'city centre offline'!$A$2:$A$2047,$A30,'city centre offline'!$B$2:$B$2047,E$4)*AVERAGEIFS('all sales summary'!$I$2:$I$2047,'all sales summary'!$A$2:$A$2047,$A30,'all sales summary'!$B$2:$B$2047,E$4))/((AVERAGEIFS('overall city offline'!$I$2:$I$2047,'overall city offline'!$A$2:$A$2047,$A30,'overall city offline'!$B$2:$B$2047,E$4)*(1-AVERAGEIFS('all sales summary'!$I$2:$I$2047,'all sales summary'!$A$2:$A$2047,$A30,'all sales summary'!$B$2:$B$2047,E$4)))+(AVERAGEIFS('city centre offline'!$I$2:$I$2047,'city centre offline'!$A$2:$A$2047,$A30,'city centre offline'!$B$2:$B$2047,E$4)*AVERAGEIFS('all sales summary'!$I$2:$I$2047,'all sales summary'!$A$2:$A$2047,$A30,'all sales summary'!$B$2:$B$2047,E$4)))</f>
        <v>0.44953283119844273</v>
      </c>
      <c r="F30" s="60">
        <f>(AVERAGEIFS('city centre offline'!$I$2:$I$2047,'city centre offline'!$A$2:$A$2047,$A30,'city centre offline'!$B$2:$B$2047,F$4)*AVERAGEIFS('all sales summary'!$I$2:$I$2047,'all sales summary'!$A$2:$A$2047,$A30,'all sales summary'!$B$2:$B$2047,F$4))/((AVERAGEIFS('overall city offline'!$I$2:$I$2047,'overall city offline'!$A$2:$A$2047,$A30,'overall city offline'!$B$2:$B$2047,F$4)*(1-AVERAGEIFS('all sales summary'!$I$2:$I$2047,'all sales summary'!$A$2:$A$2047,$A30,'all sales summary'!$B$2:$B$2047,F$4)))+(AVERAGEIFS('city centre offline'!$I$2:$I$2047,'city centre offline'!$A$2:$A$2047,$A30,'city centre offline'!$B$2:$B$2047,F$4)*AVERAGEIFS('all sales summary'!$I$2:$I$2047,'all sales summary'!$A$2:$A$2047,$A30,'all sales summary'!$B$2:$B$2047,F$4)))</f>
        <v>0.44623763726703725</v>
      </c>
      <c r="G30" s="60">
        <f>(AVERAGEIFS('city centre offline'!$I$2:$I$2047,'city centre offline'!$A$2:$A$2047,$A30,'city centre offline'!$B$2:$B$2047,G$4)*AVERAGEIFS('all sales summary'!$I$2:$I$2047,'all sales summary'!$A$2:$A$2047,$A30,'all sales summary'!$B$2:$B$2047,G$4))/((AVERAGEIFS('overall city offline'!$I$2:$I$2047,'overall city offline'!$A$2:$A$2047,$A30,'overall city offline'!$B$2:$B$2047,G$4)*(1-AVERAGEIFS('all sales summary'!$I$2:$I$2047,'all sales summary'!$A$2:$A$2047,$A30,'all sales summary'!$B$2:$B$2047,G$4)))+(AVERAGEIFS('city centre offline'!$I$2:$I$2047,'city centre offline'!$A$2:$A$2047,$A30,'city centre offline'!$B$2:$B$2047,G$4)*AVERAGEIFS('all sales summary'!$I$2:$I$2047,'all sales summary'!$A$2:$A$2047,$A30,'all sales summary'!$B$2:$B$2047,G$4)))</f>
        <v>0.44832854864329635</v>
      </c>
      <c r="H30" s="60">
        <f>(AVERAGEIFS('city centre offline'!$I$2:$I$2047,'city centre offline'!$A$2:$A$2047,$A30,'city centre offline'!$B$2:$B$2047,H$4)*AVERAGEIFS('all sales summary'!$I$2:$I$2047,'all sales summary'!$A$2:$A$2047,$A30,'all sales summary'!$B$2:$B$2047,H$4))/((AVERAGEIFS('overall city offline'!$I$2:$I$2047,'overall city offline'!$A$2:$A$2047,$A30,'overall city offline'!$B$2:$B$2047,H$4)*(1-AVERAGEIFS('all sales summary'!$I$2:$I$2047,'all sales summary'!$A$2:$A$2047,$A30,'all sales summary'!$B$2:$B$2047,H$4)))+(AVERAGEIFS('city centre offline'!$I$2:$I$2047,'city centre offline'!$A$2:$A$2047,$A30,'city centre offline'!$B$2:$B$2047,H$4)*AVERAGEIFS('all sales summary'!$I$2:$I$2047,'all sales summary'!$A$2:$A$2047,$A30,'all sales summary'!$B$2:$B$2047,H$4)))</f>
        <v>0.45256144825844402</v>
      </c>
      <c r="I30" s="60">
        <f>(AVERAGEIFS('city centre offline'!$I$2:$I$2047,'city centre offline'!$A$2:$A$2047,$A30,'city centre offline'!$B$2:$B$2047,I$4)*AVERAGEIFS('all sales summary'!$I$2:$I$2047,'all sales summary'!$A$2:$A$2047,$A30,'all sales summary'!$B$2:$B$2047,I$4))/((AVERAGEIFS('overall city offline'!$I$2:$I$2047,'overall city offline'!$A$2:$A$2047,$A30,'overall city offline'!$B$2:$B$2047,I$4)*(1-AVERAGEIFS('all sales summary'!$I$2:$I$2047,'all sales summary'!$A$2:$A$2047,$A30,'all sales summary'!$B$2:$B$2047,I$4)))+(AVERAGEIFS('city centre offline'!$I$2:$I$2047,'city centre offline'!$A$2:$A$2047,$A30,'city centre offline'!$B$2:$B$2047,I$4)*AVERAGEIFS('all sales summary'!$I$2:$I$2047,'all sales summary'!$A$2:$A$2047,$A30,'all sales summary'!$B$2:$B$2047,I$4)))</f>
        <v>0.4425668398332272</v>
      </c>
      <c r="J30" s="60">
        <f>(AVERAGEIFS('city centre offline'!$I$2:$I$2047,'city centre offline'!$A$2:$A$2047,$A30,'city centre offline'!$B$2:$B$2047,J$4)*AVERAGEIFS('all sales summary'!$I$2:$I$2047,'all sales summary'!$A$2:$A$2047,$A30,'all sales summary'!$B$2:$B$2047,J$4))/((AVERAGEIFS('overall city offline'!$I$2:$I$2047,'overall city offline'!$A$2:$A$2047,$A30,'overall city offline'!$B$2:$B$2047,J$4)*(1-AVERAGEIFS('all sales summary'!$I$2:$I$2047,'all sales summary'!$A$2:$A$2047,$A30,'all sales summary'!$B$2:$B$2047,J$4)))+(AVERAGEIFS('city centre offline'!$I$2:$I$2047,'city centre offline'!$A$2:$A$2047,$A30,'city centre offline'!$B$2:$B$2047,J$4)*AVERAGEIFS('all sales summary'!$I$2:$I$2047,'all sales summary'!$A$2:$A$2047,$A30,'all sales summary'!$B$2:$B$2047,J$4)))</f>
        <v>0.44267267172833213</v>
      </c>
      <c r="K30" s="60">
        <f>(AVERAGEIFS('city centre offline'!$I$2:$I$2047,'city centre offline'!$A$2:$A$2047,$A30,'city centre offline'!$B$2:$B$2047,K$4)*AVERAGEIFS('all sales summary'!$I$2:$I$2047,'all sales summary'!$A$2:$A$2047,$A30,'all sales summary'!$B$2:$B$2047,K$4))/((AVERAGEIFS('overall city offline'!$I$2:$I$2047,'overall city offline'!$A$2:$A$2047,$A30,'overall city offline'!$B$2:$B$2047,K$4)*(1-AVERAGEIFS('all sales summary'!$I$2:$I$2047,'all sales summary'!$A$2:$A$2047,$A30,'all sales summary'!$B$2:$B$2047,K$4)))+(AVERAGEIFS('city centre offline'!$I$2:$I$2047,'city centre offline'!$A$2:$A$2047,$A30,'city centre offline'!$B$2:$B$2047,K$4)*AVERAGEIFS('all sales summary'!$I$2:$I$2047,'all sales summary'!$A$2:$A$2047,$A30,'all sales summary'!$B$2:$B$2047,K$4)))</f>
        <v>0.45224301892945767</v>
      </c>
      <c r="L30" s="60">
        <f>(AVERAGEIFS('city centre offline'!$I$2:$I$2047,'city centre offline'!$A$2:$A$2047,$A30,'city centre offline'!$B$2:$B$2047,L$4)*AVERAGEIFS('all sales summary'!$I$2:$I$2047,'all sales summary'!$A$2:$A$2047,$A30,'all sales summary'!$B$2:$B$2047,L$4))/((AVERAGEIFS('overall city offline'!$I$2:$I$2047,'overall city offline'!$A$2:$A$2047,$A30,'overall city offline'!$B$2:$B$2047,L$4)*(1-AVERAGEIFS('all sales summary'!$I$2:$I$2047,'all sales summary'!$A$2:$A$2047,$A30,'all sales summary'!$B$2:$B$2047,L$4)))+(AVERAGEIFS('city centre offline'!$I$2:$I$2047,'city centre offline'!$A$2:$A$2047,$A30,'city centre offline'!$B$2:$B$2047,L$4)*AVERAGEIFS('all sales summary'!$I$2:$I$2047,'all sales summary'!$A$2:$A$2047,$A30,'all sales summary'!$B$2:$B$2047,L$4)))</f>
        <v>0.44879750283887099</v>
      </c>
      <c r="M30" s="60">
        <f>(AVERAGEIFS('city centre offline'!$I$2:$I$2047,'city centre offline'!$A$2:$A$2047,$A30,'city centre offline'!$B$2:$B$2047,M$4)*AVERAGEIFS('all sales summary'!$I$2:$I$2047,'all sales summary'!$A$2:$A$2047,$A30,'all sales summary'!$B$2:$B$2047,M$4))/((AVERAGEIFS('overall city offline'!$I$2:$I$2047,'overall city offline'!$A$2:$A$2047,$A30,'overall city offline'!$B$2:$B$2047,M$4)*(1-AVERAGEIFS('all sales summary'!$I$2:$I$2047,'all sales summary'!$A$2:$A$2047,$A30,'all sales summary'!$B$2:$B$2047,M$4)))+(AVERAGEIFS('city centre offline'!$I$2:$I$2047,'city centre offline'!$A$2:$A$2047,$A30,'city centre offline'!$B$2:$B$2047,M$4)*AVERAGEIFS('all sales summary'!$I$2:$I$2047,'all sales summary'!$A$2:$A$2047,$A30,'all sales summary'!$B$2:$B$2047,M$4)))</f>
        <v>0.46723909222924748</v>
      </c>
      <c r="N30" s="60">
        <f>(AVERAGEIFS('city centre offline'!$I$2:$I$2047,'city centre offline'!$A$2:$A$2047,$A30,'city centre offline'!$B$2:$B$2047,N$4)*AVERAGEIFS('all sales summary'!$I$2:$I$2047,'all sales summary'!$A$2:$A$2047,$A30,'all sales summary'!$B$2:$B$2047,N$4))/((AVERAGEIFS('overall city offline'!$I$2:$I$2047,'overall city offline'!$A$2:$A$2047,$A30,'overall city offline'!$B$2:$B$2047,N$4)*(1-AVERAGEIFS('all sales summary'!$I$2:$I$2047,'all sales summary'!$A$2:$A$2047,$A30,'all sales summary'!$B$2:$B$2047,N$4)))+(AVERAGEIFS('city centre offline'!$I$2:$I$2047,'city centre offline'!$A$2:$A$2047,$A30,'city centre offline'!$B$2:$B$2047,N$4)*AVERAGEIFS('all sales summary'!$I$2:$I$2047,'all sales summary'!$A$2:$A$2047,$A30,'all sales summary'!$B$2:$B$2047,N$4)))</f>
        <v>0.43159522558800012</v>
      </c>
      <c r="O30" s="60">
        <f>(AVERAGEIFS('city centre offline'!$I$2:$I$2047,'city centre offline'!$A$2:$A$2047,$A30,'city centre offline'!$B$2:$B$2047,O$4)*AVERAGEIFS('all sales summary'!$I$2:$I$2047,'all sales summary'!$A$2:$A$2047,$A30,'all sales summary'!$B$2:$B$2047,O$4))/((AVERAGEIFS('overall city offline'!$I$2:$I$2047,'overall city offline'!$A$2:$A$2047,$A30,'overall city offline'!$B$2:$B$2047,O$4)*(1-AVERAGEIFS('all sales summary'!$I$2:$I$2047,'all sales summary'!$A$2:$A$2047,$A30,'all sales summary'!$B$2:$B$2047,O$4)))+(AVERAGEIFS('city centre offline'!$I$2:$I$2047,'city centre offline'!$A$2:$A$2047,$A30,'city centre offline'!$B$2:$B$2047,O$4)*AVERAGEIFS('all sales summary'!$I$2:$I$2047,'all sales summary'!$A$2:$A$2047,$A30,'all sales summary'!$B$2:$B$2047,O$4)))</f>
        <v>0.44025116549435428</v>
      </c>
      <c r="P30" s="60">
        <f>(AVERAGEIFS('city centre offline'!$I$2:$I$2047,'city centre offline'!$A$2:$A$2047,$A30,'city centre offline'!$B$2:$B$2047,P$4)*AVERAGEIFS('all sales summary'!$I$2:$I$2047,'all sales summary'!$A$2:$A$2047,$A30,'all sales summary'!$B$2:$B$2047,P$4))/((AVERAGEIFS('overall city offline'!$I$2:$I$2047,'overall city offline'!$A$2:$A$2047,$A30,'overall city offline'!$B$2:$B$2047,P$4)*(1-AVERAGEIFS('all sales summary'!$I$2:$I$2047,'all sales summary'!$A$2:$A$2047,$A30,'all sales summary'!$B$2:$B$2047,P$4)))+(AVERAGEIFS('city centre offline'!$I$2:$I$2047,'city centre offline'!$A$2:$A$2047,$A30,'city centre offline'!$B$2:$B$2047,P$4)*AVERAGEIFS('all sales summary'!$I$2:$I$2047,'all sales summary'!$A$2:$A$2047,$A30,'all sales summary'!$B$2:$B$2047,P$4)))</f>
        <v>0.41943631667920589</v>
      </c>
      <c r="Q30" s="60">
        <f>(AVERAGEIFS('city centre offline'!$I$2:$I$2047,'city centre offline'!$A$2:$A$2047,$A30,'city centre offline'!$B$2:$B$2047,Q$4)*AVERAGEIFS('all sales summary'!$I$2:$I$2047,'all sales summary'!$A$2:$A$2047,$A30,'all sales summary'!$B$2:$B$2047,Q$4))/((AVERAGEIFS('overall city offline'!$I$2:$I$2047,'overall city offline'!$A$2:$A$2047,$A30,'overall city offline'!$B$2:$B$2047,Q$4)*(1-AVERAGEIFS('all sales summary'!$I$2:$I$2047,'all sales summary'!$A$2:$A$2047,$A30,'all sales summary'!$B$2:$B$2047,Q$4)))+(AVERAGEIFS('city centre offline'!$I$2:$I$2047,'city centre offline'!$A$2:$A$2047,$A30,'city centre offline'!$B$2:$B$2047,Q$4)*AVERAGEIFS('all sales summary'!$I$2:$I$2047,'all sales summary'!$A$2:$A$2047,$A30,'all sales summary'!$B$2:$B$2047,Q$4)))</f>
        <v>0.17429710338698565</v>
      </c>
      <c r="R30" s="60">
        <f>(AVERAGEIFS('city centre offline'!$I$2:$I$2047,'city centre offline'!$A$2:$A$2047,$A30,'city centre offline'!$B$2:$B$2047,R$4)*AVERAGEIFS('all sales summary'!$I$2:$I$2047,'all sales summary'!$A$2:$A$2047,$A30,'all sales summary'!$B$2:$B$2047,R$4))/((AVERAGEIFS('overall city offline'!$I$2:$I$2047,'overall city offline'!$A$2:$A$2047,$A30,'overall city offline'!$B$2:$B$2047,R$4)*(1-AVERAGEIFS('all sales summary'!$I$2:$I$2047,'all sales summary'!$A$2:$A$2047,$A30,'all sales summary'!$B$2:$B$2047,R$4)))+(AVERAGEIFS('city centre offline'!$I$2:$I$2047,'city centre offline'!$A$2:$A$2047,$A30,'city centre offline'!$B$2:$B$2047,R$4)*AVERAGEIFS('all sales summary'!$I$2:$I$2047,'all sales summary'!$A$2:$A$2047,$A30,'all sales summary'!$B$2:$B$2047,R$4)))</f>
        <v>0.24674387739903908</v>
      </c>
      <c r="S30" s="60">
        <f>(AVERAGEIFS('city centre offline'!$I$2:$I$2047,'city centre offline'!$A$2:$A$2047,$A30,'city centre offline'!$B$2:$B$2047,S$4)*AVERAGEIFS('all sales summary'!$I$2:$I$2047,'all sales summary'!$A$2:$A$2047,$A30,'all sales summary'!$B$2:$B$2047,S$4))/((AVERAGEIFS('overall city offline'!$I$2:$I$2047,'overall city offline'!$A$2:$A$2047,$A30,'overall city offline'!$B$2:$B$2047,S$4)*(1-AVERAGEIFS('all sales summary'!$I$2:$I$2047,'all sales summary'!$A$2:$A$2047,$A30,'all sales summary'!$B$2:$B$2047,S$4)))+(AVERAGEIFS('city centre offline'!$I$2:$I$2047,'city centre offline'!$A$2:$A$2047,$A30,'city centre offline'!$B$2:$B$2047,S$4)*AVERAGEIFS('all sales summary'!$I$2:$I$2047,'all sales summary'!$A$2:$A$2047,$A30,'all sales summary'!$B$2:$B$2047,S$4)))</f>
        <v>0.44412874350836939</v>
      </c>
      <c r="T30" s="60">
        <f>(AVERAGEIFS('city centre offline'!$I$2:$I$2047,'city centre offline'!$A$2:$A$2047,$A30,'city centre offline'!$B$2:$B$2047,T$4)*AVERAGEIFS('all sales summary'!$I$2:$I$2047,'all sales summary'!$A$2:$A$2047,$A30,'all sales summary'!$B$2:$B$2047,T$4))/((AVERAGEIFS('overall city offline'!$I$2:$I$2047,'overall city offline'!$A$2:$A$2047,$A30,'overall city offline'!$B$2:$B$2047,T$4)*(1-AVERAGEIFS('all sales summary'!$I$2:$I$2047,'all sales summary'!$A$2:$A$2047,$A30,'all sales summary'!$B$2:$B$2047,T$4)))+(AVERAGEIFS('city centre offline'!$I$2:$I$2047,'city centre offline'!$A$2:$A$2047,$A30,'city centre offline'!$B$2:$B$2047,T$4)*AVERAGEIFS('all sales summary'!$I$2:$I$2047,'all sales summary'!$A$2:$A$2047,$A30,'all sales summary'!$B$2:$B$2047,T$4)))</f>
        <v>0.44276345441192411</v>
      </c>
      <c r="U30" s="60">
        <f>(AVERAGEIFS('city centre offline'!$I$2:$I$2047,'city centre offline'!$A$2:$A$2047,$A30,'city centre offline'!$B$2:$B$2047,U$4)*AVERAGEIFS('all sales summary'!$I$2:$I$2047,'all sales summary'!$A$2:$A$2047,$A30,'all sales summary'!$B$2:$B$2047,U$4))/((AVERAGEIFS('overall city offline'!$I$2:$I$2047,'overall city offline'!$A$2:$A$2047,$A30,'overall city offline'!$B$2:$B$2047,U$4)*(1-AVERAGEIFS('all sales summary'!$I$2:$I$2047,'all sales summary'!$A$2:$A$2047,$A30,'all sales summary'!$B$2:$B$2047,U$4)))+(AVERAGEIFS('city centre offline'!$I$2:$I$2047,'city centre offline'!$A$2:$A$2047,$A30,'city centre offline'!$B$2:$B$2047,U$4)*AVERAGEIFS('all sales summary'!$I$2:$I$2047,'all sales summary'!$A$2:$A$2047,$A30,'all sales summary'!$B$2:$B$2047,U$4)))</f>
        <v>0.43980484517186763</v>
      </c>
      <c r="V30" s="60">
        <f>(AVERAGEIFS('city centre offline'!$I$2:$I$2047,'city centre offline'!$A$2:$A$2047,$A30,'city centre offline'!$B$2:$B$2047,V$4)*AVERAGEIFS('all sales summary'!$I$2:$I$2047,'all sales summary'!$A$2:$A$2047,$A30,'all sales summary'!$B$2:$B$2047,V$4))/((AVERAGEIFS('overall city offline'!$I$2:$I$2047,'overall city offline'!$A$2:$A$2047,$A30,'overall city offline'!$B$2:$B$2047,V$4)*(1-AVERAGEIFS('all sales summary'!$I$2:$I$2047,'all sales summary'!$A$2:$A$2047,$A30,'all sales summary'!$B$2:$B$2047,V$4)))+(AVERAGEIFS('city centre offline'!$I$2:$I$2047,'city centre offline'!$A$2:$A$2047,$A30,'city centre offline'!$B$2:$B$2047,V$4)*AVERAGEIFS('all sales summary'!$I$2:$I$2047,'all sales summary'!$A$2:$A$2047,$A30,'all sales summary'!$B$2:$B$2047,V$4)))</f>
        <v>0.44155873663942624</v>
      </c>
      <c r="W30" s="60">
        <f>(AVERAGEIFS('city centre offline'!$I$2:$I$2047,'city centre offline'!$A$2:$A$2047,$A30,'city centre offline'!$B$2:$B$2047,W$4)*AVERAGEIFS('all sales summary'!$I$2:$I$2047,'all sales summary'!$A$2:$A$2047,$A30,'all sales summary'!$B$2:$B$2047,W$4))/((AVERAGEIFS('overall city offline'!$I$2:$I$2047,'overall city offline'!$A$2:$A$2047,$A30,'overall city offline'!$B$2:$B$2047,W$4)*(1-AVERAGEIFS('all sales summary'!$I$2:$I$2047,'all sales summary'!$A$2:$A$2047,$A30,'all sales summary'!$B$2:$B$2047,W$4)))+(AVERAGEIFS('city centre offline'!$I$2:$I$2047,'city centre offline'!$A$2:$A$2047,$A30,'city centre offline'!$B$2:$B$2047,W$4)*AVERAGEIFS('all sales summary'!$I$2:$I$2047,'all sales summary'!$A$2:$A$2047,$A30,'all sales summary'!$B$2:$B$2047,W$4)))</f>
        <v>0.43015543767532338</v>
      </c>
      <c r="X30" s="60">
        <f>(AVERAGEIFS('city centre offline'!$I$2:$I$2047,'city centre offline'!$A$2:$A$2047,$A30,'city centre offline'!$B$2:$B$2047,X$4)*AVERAGEIFS('all sales summary'!$I$2:$I$2047,'all sales summary'!$A$2:$A$2047,$A30,'all sales summary'!$B$2:$B$2047,X$4))/((AVERAGEIFS('overall city offline'!$I$2:$I$2047,'overall city offline'!$A$2:$A$2047,$A30,'overall city offline'!$B$2:$B$2047,X$4)*(1-AVERAGEIFS('all sales summary'!$I$2:$I$2047,'all sales summary'!$A$2:$A$2047,$A30,'all sales summary'!$B$2:$B$2047,X$4)))+(AVERAGEIFS('city centre offline'!$I$2:$I$2047,'city centre offline'!$A$2:$A$2047,$A30,'city centre offline'!$B$2:$B$2047,X$4)*AVERAGEIFS('all sales summary'!$I$2:$I$2047,'all sales summary'!$A$2:$A$2047,$A30,'all sales summary'!$B$2:$B$2047,X$4)))</f>
        <v>0.38184082863299529</v>
      </c>
      <c r="Y30" s="60">
        <f>(AVERAGEIFS('city centre offline'!$I$2:$I$2047,'city centre offline'!$A$2:$A$2047,$A30,'city centre offline'!$B$2:$B$2047,Y$4)*AVERAGEIFS('all sales summary'!$I$2:$I$2047,'all sales summary'!$A$2:$A$2047,$A30,'all sales summary'!$B$2:$B$2047,Y$4))/((AVERAGEIFS('overall city offline'!$I$2:$I$2047,'overall city offline'!$A$2:$A$2047,$A30,'overall city offline'!$B$2:$B$2047,Y$4)*(1-AVERAGEIFS('all sales summary'!$I$2:$I$2047,'all sales summary'!$A$2:$A$2047,$A30,'all sales summary'!$B$2:$B$2047,Y$4)))+(AVERAGEIFS('city centre offline'!$I$2:$I$2047,'city centre offline'!$A$2:$A$2047,$A30,'city centre offline'!$B$2:$B$2047,Y$4)*AVERAGEIFS('all sales summary'!$I$2:$I$2047,'all sales summary'!$A$2:$A$2047,$A30,'all sales summary'!$B$2:$B$2047,Y$4)))</f>
        <v>0.45836540767025197</v>
      </c>
      <c r="Z30" s="60">
        <f>(AVERAGEIFS('city centre offline'!$I$2:$I$2047,'city centre offline'!$A$2:$A$2047,$A30,'city centre offline'!$B$2:$B$2047,Z$4)*AVERAGEIFS('all sales summary'!$I$2:$I$2047,'all sales summary'!$A$2:$A$2047,$A30,'all sales summary'!$B$2:$B$2047,Z$4))/((AVERAGEIFS('overall city offline'!$I$2:$I$2047,'overall city offline'!$A$2:$A$2047,$A30,'overall city offline'!$B$2:$B$2047,Z$4)*(1-AVERAGEIFS('all sales summary'!$I$2:$I$2047,'all sales summary'!$A$2:$A$2047,$A30,'all sales summary'!$B$2:$B$2047,Z$4)))+(AVERAGEIFS('city centre offline'!$I$2:$I$2047,'city centre offline'!$A$2:$A$2047,$A30,'city centre offline'!$B$2:$B$2047,Z$4)*AVERAGEIFS('all sales summary'!$I$2:$I$2047,'all sales summary'!$A$2:$A$2047,$A30,'all sales summary'!$B$2:$B$2047,Z$4)))</f>
        <v>0.37411397533691149</v>
      </c>
      <c r="AA30" s="60">
        <f>(AVERAGEIFS('city centre offline'!$I$2:$I$2047,'city centre offline'!$A$2:$A$2047,$A30,'city centre offline'!$B$2:$B$2047,AA$4)*AVERAGEIFS('all sales summary'!$I$2:$I$2047,'all sales summary'!$A$2:$A$2047,$A30,'all sales summary'!$B$2:$B$2047,AA$4))/((AVERAGEIFS('overall city offline'!$I$2:$I$2047,'overall city offline'!$A$2:$A$2047,$A30,'overall city offline'!$B$2:$B$2047,AA$4)*(1-AVERAGEIFS('all sales summary'!$I$2:$I$2047,'all sales summary'!$A$2:$A$2047,$A30,'all sales summary'!$B$2:$B$2047,AA$4)))+(AVERAGEIFS('city centre offline'!$I$2:$I$2047,'city centre offline'!$A$2:$A$2047,$A30,'city centre offline'!$B$2:$B$2047,AA$4)*AVERAGEIFS('all sales summary'!$I$2:$I$2047,'all sales summary'!$A$2:$A$2047,$A30,'all sales summary'!$B$2:$B$2047,AA$4)))</f>
        <v>0.19105584341675019</v>
      </c>
      <c r="AB30" s="60">
        <f>(AVERAGEIFS('city centre offline'!$I$2:$I$2047,'city centre offline'!$A$2:$A$2047,$A30,'city centre offline'!$B$2:$B$2047,AB$4)*AVERAGEIFS('all sales summary'!$I$2:$I$2047,'all sales summary'!$A$2:$A$2047,$A30,'all sales summary'!$B$2:$B$2047,AB$4))/((AVERAGEIFS('overall city offline'!$I$2:$I$2047,'overall city offline'!$A$2:$A$2047,$A30,'overall city offline'!$B$2:$B$2047,AB$4)*(1-AVERAGEIFS('all sales summary'!$I$2:$I$2047,'all sales summary'!$A$2:$A$2047,$A30,'all sales summary'!$B$2:$B$2047,AB$4)))+(AVERAGEIFS('city centre offline'!$I$2:$I$2047,'city centre offline'!$A$2:$A$2047,$A30,'city centre offline'!$B$2:$B$2047,AB$4)*AVERAGEIFS('all sales summary'!$I$2:$I$2047,'all sales summary'!$A$2:$A$2047,$A30,'all sales summary'!$B$2:$B$2047,AB$4)))</f>
        <v>0.19859323791384983</v>
      </c>
      <c r="AC30" s="60">
        <f>(AVERAGEIFS('city centre offline'!$I$2:$I$2047,'city centre offline'!$A$2:$A$2047,$A30,'city centre offline'!$B$2:$B$2047,AC$4)*AVERAGEIFS('all sales summary'!$I$2:$I$2047,'all sales summary'!$A$2:$A$2047,$A30,'all sales summary'!$B$2:$B$2047,AC$4))/((AVERAGEIFS('overall city offline'!$I$2:$I$2047,'overall city offline'!$A$2:$A$2047,$A30,'overall city offline'!$B$2:$B$2047,AC$4)*(1-AVERAGEIFS('all sales summary'!$I$2:$I$2047,'all sales summary'!$A$2:$A$2047,$A30,'all sales summary'!$B$2:$B$2047,AC$4)))+(AVERAGEIFS('city centre offline'!$I$2:$I$2047,'city centre offline'!$A$2:$A$2047,$A30,'city centre offline'!$B$2:$B$2047,AC$4)*AVERAGEIFS('all sales summary'!$I$2:$I$2047,'all sales summary'!$A$2:$A$2047,$A30,'all sales summary'!$B$2:$B$2047,AC$4)))</f>
        <v>0.43082333431791653</v>
      </c>
      <c r="AD30" s="60">
        <f>(AVERAGEIFS('city centre offline'!$I$2:$I$2047,'city centre offline'!$A$2:$A$2047,$A30,'city centre offline'!$B$2:$B$2047,AD$4)*AVERAGEIFS('all sales summary'!$I$2:$I$2047,'all sales summary'!$A$2:$A$2047,$A30,'all sales summary'!$B$2:$B$2047,AD$4))/((AVERAGEIFS('overall city offline'!$I$2:$I$2047,'overall city offline'!$A$2:$A$2047,$A30,'overall city offline'!$B$2:$B$2047,AD$4)*(1-AVERAGEIFS('all sales summary'!$I$2:$I$2047,'all sales summary'!$A$2:$A$2047,$A30,'all sales summary'!$B$2:$B$2047,AD$4)))+(AVERAGEIFS('city centre offline'!$I$2:$I$2047,'city centre offline'!$A$2:$A$2047,$A30,'city centre offline'!$B$2:$B$2047,AD$4)*AVERAGEIFS('all sales summary'!$I$2:$I$2047,'all sales summary'!$A$2:$A$2047,$A30,'all sales summary'!$B$2:$B$2047,AD$4)))</f>
        <v>0.42428274709066544</v>
      </c>
      <c r="AE30" s="60">
        <f>(AVERAGEIFS('city centre offline'!$I$2:$I$2047,'city centre offline'!$A$2:$A$2047,$A30,'city centre offline'!$B$2:$B$2047,AE$4)*AVERAGEIFS('all sales summary'!$I$2:$I$2047,'all sales summary'!$A$2:$A$2047,$A30,'all sales summary'!$B$2:$B$2047,AE$4))/((AVERAGEIFS('overall city offline'!$I$2:$I$2047,'overall city offline'!$A$2:$A$2047,$A30,'overall city offline'!$B$2:$B$2047,AE$4)*(1-AVERAGEIFS('all sales summary'!$I$2:$I$2047,'all sales summary'!$A$2:$A$2047,$A30,'all sales summary'!$B$2:$B$2047,AE$4)))+(AVERAGEIFS('city centre offline'!$I$2:$I$2047,'city centre offline'!$A$2:$A$2047,$A30,'city centre offline'!$B$2:$B$2047,AE$4)*AVERAGEIFS('all sales summary'!$I$2:$I$2047,'all sales summary'!$A$2:$A$2047,$A30,'all sales summary'!$B$2:$B$2047,AE$4)))</f>
        <v>0.42720702715174286</v>
      </c>
      <c r="AF30" s="60">
        <f>(AVERAGEIFS('city centre offline'!$I$2:$I$2047,'city centre offline'!$A$2:$A$2047,$A30,'city centre offline'!$B$2:$B$2047,AF$4)*AVERAGEIFS('all sales summary'!$I$2:$I$2047,'all sales summary'!$A$2:$A$2047,$A30,'all sales summary'!$B$2:$B$2047,AF$4))/((AVERAGEIFS('overall city offline'!$I$2:$I$2047,'overall city offline'!$A$2:$A$2047,$A30,'overall city offline'!$B$2:$B$2047,AF$4)*(1-AVERAGEIFS('all sales summary'!$I$2:$I$2047,'all sales summary'!$A$2:$A$2047,$A30,'all sales summary'!$B$2:$B$2047,AF$4)))+(AVERAGEIFS('city centre offline'!$I$2:$I$2047,'city centre offline'!$A$2:$A$2047,$A30,'city centre offline'!$B$2:$B$2047,AF$4)*AVERAGEIFS('all sales summary'!$I$2:$I$2047,'all sales summary'!$A$2:$A$2047,$A30,'all sales summary'!$B$2:$B$2047,AF$4)))</f>
        <v>0.4296993101883444</v>
      </c>
      <c r="AG30" s="60">
        <f>(AVERAGEIFS('city centre offline'!$I$2:$I$2047,'city centre offline'!$A$2:$A$2047,$A30,'city centre offline'!$B$2:$B$2047,AG$4)*AVERAGEIFS('all sales summary'!$I$2:$I$2047,'all sales summary'!$A$2:$A$2047,$A30,'all sales summary'!$B$2:$B$2047,AG$4))/((AVERAGEIFS('overall city offline'!$I$2:$I$2047,'overall city offline'!$A$2:$A$2047,$A30,'overall city offline'!$B$2:$B$2047,AG$4)*(1-AVERAGEIFS('all sales summary'!$I$2:$I$2047,'all sales summary'!$A$2:$A$2047,$A30,'all sales summary'!$B$2:$B$2047,AG$4)))+(AVERAGEIFS('city centre offline'!$I$2:$I$2047,'city centre offline'!$A$2:$A$2047,$A30,'city centre offline'!$B$2:$B$2047,AG$4)*AVERAGEIFS('all sales summary'!$I$2:$I$2047,'all sales summary'!$A$2:$A$2047,$A30,'all sales summary'!$B$2:$B$2047,AG$4)))</f>
        <v>0.42757155553859938</v>
      </c>
      <c r="AH30" s="60">
        <f>(AVERAGEIFS('city centre offline'!$I$2:$I$2047,'city centre offline'!$A$2:$A$2047,$A30,'city centre offline'!$B$2:$B$2047,AH$4)*AVERAGEIFS('all sales summary'!$I$2:$I$2047,'all sales summary'!$A$2:$A$2047,$A30,'all sales summary'!$B$2:$B$2047,AH$4))/((AVERAGEIFS('overall city offline'!$I$2:$I$2047,'overall city offline'!$A$2:$A$2047,$A30,'overall city offline'!$B$2:$B$2047,AH$4)*(1-AVERAGEIFS('all sales summary'!$I$2:$I$2047,'all sales summary'!$A$2:$A$2047,$A30,'all sales summary'!$B$2:$B$2047,AH$4)))+(AVERAGEIFS('city centre offline'!$I$2:$I$2047,'city centre offline'!$A$2:$A$2047,$A30,'city centre offline'!$B$2:$B$2047,AH$4)*AVERAGEIFS('all sales summary'!$I$2:$I$2047,'all sales summary'!$A$2:$A$2047,$A30,'all sales summary'!$B$2:$B$2047,AH$4)))</f>
        <v>0.43095992010377315</v>
      </c>
    </row>
    <row r="31" spans="1:34" x14ac:dyDescent="0.3">
      <c r="A31" t="s">
        <v>33</v>
      </c>
      <c r="B31" s="60">
        <f>(AVERAGEIFS('city centre offline'!I28:I2073,'city centre offline'!$A$2:$A$2047,$A31,'city centre offline'!$B$2:$B$2047,B$4)*AVERAGEIFS('all sales summary'!$I$2:$I$2047,'all sales summary'!$A$2:$A$2047,$A31,'all sales summary'!B28:B2073,B$4))/((AVERAGEIFS('overall city offline'!I28:I2073,'overall city offline'!$A$2:$A$2047,$A31,'overall city offline'!$B$2:$B$2047,B$4)*(1-AVERAGEIFS('all sales summary'!$I$2:$I$2047,'all sales summary'!$A$2:$A$2047,$A31,'all sales summary'!B28:B2073,B$4)))+(AVERAGEIFS('city centre offline'!I28:I2073,'city centre offline'!$A$2:$A$2047,$A31,'city centre offline'!$B$2:$B$2047,B$4)*AVERAGEIFS('all sales summary'!$I$2:$I$2047,'all sales summary'!$A$2:$A$2047,$A31,'all sales summary'!B28:B2073,B$4)))</f>
        <v>0.2011861774209811</v>
      </c>
      <c r="C31" s="60">
        <f>(AVERAGEIFS('city centre offline'!$I$2:$I$2047,'city centre offline'!$A$2:$A$2047,$A31,'city centre offline'!$B$2:$B$2047,C$4)*AVERAGEIFS('all sales summary'!$I$2:$I$2047,'all sales summary'!$A$2:$A$2047,$A31,'all sales summary'!$B$2:$B$2047,C$4))/((AVERAGEIFS('overall city offline'!$I$2:$I$2047,'overall city offline'!$A$2:$A$2047,$A31,'overall city offline'!$B$2:$B$2047,C$4)*(1-AVERAGEIFS('all sales summary'!$I$2:$I$2047,'all sales summary'!$A$2:$A$2047,$A31,'all sales summary'!$B$2:$B$2047,C$4)))+(AVERAGEIFS('city centre offline'!$I$2:$I$2047,'city centre offline'!$A$2:$A$2047,$A31,'city centre offline'!$B$2:$B$2047,C$4)*AVERAGEIFS('all sales summary'!$I$2:$I$2047,'all sales summary'!$A$2:$A$2047,$A31,'all sales summary'!$B$2:$B$2047,C$4)))</f>
        <v>0.39573392578296152</v>
      </c>
      <c r="D31" s="60">
        <f>(AVERAGEIFS('city centre offline'!$I$2:$I$2047,'city centre offline'!$A$2:$A$2047,$A31,'city centre offline'!$B$2:$B$2047,D$4)*AVERAGEIFS('all sales summary'!$I$2:$I$2047,'all sales summary'!$A$2:$A$2047,$A31,'all sales summary'!$B$2:$B$2047,D$4))/((AVERAGEIFS('overall city offline'!$I$2:$I$2047,'overall city offline'!$A$2:$A$2047,$A31,'overall city offline'!$B$2:$B$2047,D$4)*(1-AVERAGEIFS('all sales summary'!$I$2:$I$2047,'all sales summary'!$A$2:$A$2047,$A31,'all sales summary'!$B$2:$B$2047,D$4)))+(AVERAGEIFS('city centre offline'!$I$2:$I$2047,'city centre offline'!$A$2:$A$2047,$A31,'city centre offline'!$B$2:$B$2047,D$4)*AVERAGEIFS('all sales summary'!$I$2:$I$2047,'all sales summary'!$A$2:$A$2047,$A31,'all sales summary'!$B$2:$B$2047,D$4)))</f>
        <v>0.39846547740695226</v>
      </c>
      <c r="E31" s="60">
        <f>(AVERAGEIFS('city centre offline'!$I$2:$I$2047,'city centre offline'!$A$2:$A$2047,$A31,'city centre offline'!$B$2:$B$2047,E$4)*AVERAGEIFS('all sales summary'!$I$2:$I$2047,'all sales summary'!$A$2:$A$2047,$A31,'all sales summary'!$B$2:$B$2047,E$4))/((AVERAGEIFS('overall city offline'!$I$2:$I$2047,'overall city offline'!$A$2:$A$2047,$A31,'overall city offline'!$B$2:$B$2047,E$4)*(1-AVERAGEIFS('all sales summary'!$I$2:$I$2047,'all sales summary'!$A$2:$A$2047,$A31,'all sales summary'!$B$2:$B$2047,E$4)))+(AVERAGEIFS('city centre offline'!$I$2:$I$2047,'city centre offline'!$A$2:$A$2047,$A31,'city centre offline'!$B$2:$B$2047,E$4)*AVERAGEIFS('all sales summary'!$I$2:$I$2047,'all sales summary'!$A$2:$A$2047,$A31,'all sales summary'!$B$2:$B$2047,E$4)))</f>
        <v>0.39529712185312771</v>
      </c>
      <c r="F31" s="60">
        <f>(AVERAGEIFS('city centre offline'!$I$2:$I$2047,'city centre offline'!$A$2:$A$2047,$A31,'city centre offline'!$B$2:$B$2047,F$4)*AVERAGEIFS('all sales summary'!$I$2:$I$2047,'all sales summary'!$A$2:$A$2047,$A31,'all sales summary'!$B$2:$B$2047,F$4))/((AVERAGEIFS('overall city offline'!$I$2:$I$2047,'overall city offline'!$A$2:$A$2047,$A31,'overall city offline'!$B$2:$B$2047,F$4)*(1-AVERAGEIFS('all sales summary'!$I$2:$I$2047,'all sales summary'!$A$2:$A$2047,$A31,'all sales summary'!$B$2:$B$2047,F$4)))+(AVERAGEIFS('city centre offline'!$I$2:$I$2047,'city centre offline'!$A$2:$A$2047,$A31,'city centre offline'!$B$2:$B$2047,F$4)*AVERAGEIFS('all sales summary'!$I$2:$I$2047,'all sales summary'!$A$2:$A$2047,$A31,'all sales summary'!$B$2:$B$2047,F$4)))</f>
        <v>0.39131537331569249</v>
      </c>
      <c r="G31" s="60">
        <f>(AVERAGEIFS('city centre offline'!$I$2:$I$2047,'city centre offline'!$A$2:$A$2047,$A31,'city centre offline'!$B$2:$B$2047,G$4)*AVERAGEIFS('all sales summary'!$I$2:$I$2047,'all sales summary'!$A$2:$A$2047,$A31,'all sales summary'!$B$2:$B$2047,G$4))/((AVERAGEIFS('overall city offline'!$I$2:$I$2047,'overall city offline'!$A$2:$A$2047,$A31,'overall city offline'!$B$2:$B$2047,G$4)*(1-AVERAGEIFS('all sales summary'!$I$2:$I$2047,'all sales summary'!$A$2:$A$2047,$A31,'all sales summary'!$B$2:$B$2047,G$4)))+(AVERAGEIFS('city centre offline'!$I$2:$I$2047,'city centre offline'!$A$2:$A$2047,$A31,'city centre offline'!$B$2:$B$2047,G$4)*AVERAGEIFS('all sales summary'!$I$2:$I$2047,'all sales summary'!$A$2:$A$2047,$A31,'all sales summary'!$B$2:$B$2047,G$4)))</f>
        <v>0.39185987290767571</v>
      </c>
      <c r="H31" s="60">
        <f>(AVERAGEIFS('city centre offline'!$I$2:$I$2047,'city centre offline'!$A$2:$A$2047,$A31,'city centre offline'!$B$2:$B$2047,H$4)*AVERAGEIFS('all sales summary'!$I$2:$I$2047,'all sales summary'!$A$2:$A$2047,$A31,'all sales summary'!$B$2:$B$2047,H$4))/((AVERAGEIFS('overall city offline'!$I$2:$I$2047,'overall city offline'!$A$2:$A$2047,$A31,'overall city offline'!$B$2:$B$2047,H$4)*(1-AVERAGEIFS('all sales summary'!$I$2:$I$2047,'all sales summary'!$A$2:$A$2047,$A31,'all sales summary'!$B$2:$B$2047,H$4)))+(AVERAGEIFS('city centre offline'!$I$2:$I$2047,'city centre offline'!$A$2:$A$2047,$A31,'city centre offline'!$B$2:$B$2047,H$4)*AVERAGEIFS('all sales summary'!$I$2:$I$2047,'all sales summary'!$A$2:$A$2047,$A31,'all sales summary'!$B$2:$B$2047,H$4)))</f>
        <v>0.39167178706180183</v>
      </c>
      <c r="I31" s="60">
        <f>(AVERAGEIFS('city centre offline'!$I$2:$I$2047,'city centre offline'!$A$2:$A$2047,$A31,'city centre offline'!$B$2:$B$2047,I$4)*AVERAGEIFS('all sales summary'!$I$2:$I$2047,'all sales summary'!$A$2:$A$2047,$A31,'all sales summary'!$B$2:$B$2047,I$4))/((AVERAGEIFS('overall city offline'!$I$2:$I$2047,'overall city offline'!$A$2:$A$2047,$A31,'overall city offline'!$B$2:$B$2047,I$4)*(1-AVERAGEIFS('all sales summary'!$I$2:$I$2047,'all sales summary'!$A$2:$A$2047,$A31,'all sales summary'!$B$2:$B$2047,I$4)))+(AVERAGEIFS('city centre offline'!$I$2:$I$2047,'city centre offline'!$A$2:$A$2047,$A31,'city centre offline'!$B$2:$B$2047,I$4)*AVERAGEIFS('all sales summary'!$I$2:$I$2047,'all sales summary'!$A$2:$A$2047,$A31,'all sales summary'!$B$2:$B$2047,I$4)))</f>
        <v>0.39554221111581184</v>
      </c>
      <c r="J31" s="60">
        <f>(AVERAGEIFS('city centre offline'!$I$2:$I$2047,'city centre offline'!$A$2:$A$2047,$A31,'city centre offline'!$B$2:$B$2047,J$4)*AVERAGEIFS('all sales summary'!$I$2:$I$2047,'all sales summary'!$A$2:$A$2047,$A31,'all sales summary'!$B$2:$B$2047,J$4))/((AVERAGEIFS('overall city offline'!$I$2:$I$2047,'overall city offline'!$A$2:$A$2047,$A31,'overall city offline'!$B$2:$B$2047,J$4)*(1-AVERAGEIFS('all sales summary'!$I$2:$I$2047,'all sales summary'!$A$2:$A$2047,$A31,'all sales summary'!$B$2:$B$2047,J$4)))+(AVERAGEIFS('city centre offline'!$I$2:$I$2047,'city centre offline'!$A$2:$A$2047,$A31,'city centre offline'!$B$2:$B$2047,J$4)*AVERAGEIFS('all sales summary'!$I$2:$I$2047,'all sales summary'!$A$2:$A$2047,$A31,'all sales summary'!$B$2:$B$2047,J$4)))</f>
        <v>0.38975677529826797</v>
      </c>
      <c r="K31" s="60">
        <f>(AVERAGEIFS('city centre offline'!$I$2:$I$2047,'city centre offline'!$A$2:$A$2047,$A31,'city centre offline'!$B$2:$B$2047,K$4)*AVERAGEIFS('all sales summary'!$I$2:$I$2047,'all sales summary'!$A$2:$A$2047,$A31,'all sales summary'!$B$2:$B$2047,K$4))/((AVERAGEIFS('overall city offline'!$I$2:$I$2047,'overall city offline'!$A$2:$A$2047,$A31,'overall city offline'!$B$2:$B$2047,K$4)*(1-AVERAGEIFS('all sales summary'!$I$2:$I$2047,'all sales summary'!$A$2:$A$2047,$A31,'all sales summary'!$B$2:$B$2047,K$4)))+(AVERAGEIFS('city centre offline'!$I$2:$I$2047,'city centre offline'!$A$2:$A$2047,$A31,'city centre offline'!$B$2:$B$2047,K$4)*AVERAGEIFS('all sales summary'!$I$2:$I$2047,'all sales summary'!$A$2:$A$2047,$A31,'all sales summary'!$B$2:$B$2047,K$4)))</f>
        <v>0.39412316854333607</v>
      </c>
      <c r="L31" s="60">
        <f>(AVERAGEIFS('city centre offline'!$I$2:$I$2047,'city centre offline'!$A$2:$A$2047,$A31,'city centre offline'!$B$2:$B$2047,L$4)*AVERAGEIFS('all sales summary'!$I$2:$I$2047,'all sales summary'!$A$2:$A$2047,$A31,'all sales summary'!$B$2:$B$2047,L$4))/((AVERAGEIFS('overall city offline'!$I$2:$I$2047,'overall city offline'!$A$2:$A$2047,$A31,'overall city offline'!$B$2:$B$2047,L$4)*(1-AVERAGEIFS('all sales summary'!$I$2:$I$2047,'all sales summary'!$A$2:$A$2047,$A31,'all sales summary'!$B$2:$B$2047,L$4)))+(AVERAGEIFS('city centre offline'!$I$2:$I$2047,'city centre offline'!$A$2:$A$2047,$A31,'city centre offline'!$B$2:$B$2047,L$4)*AVERAGEIFS('all sales summary'!$I$2:$I$2047,'all sales summary'!$A$2:$A$2047,$A31,'all sales summary'!$B$2:$B$2047,L$4)))</f>
        <v>0.40042963583611929</v>
      </c>
      <c r="M31" s="60">
        <f>(AVERAGEIFS('city centre offline'!$I$2:$I$2047,'city centre offline'!$A$2:$A$2047,$A31,'city centre offline'!$B$2:$B$2047,M$4)*AVERAGEIFS('all sales summary'!$I$2:$I$2047,'all sales summary'!$A$2:$A$2047,$A31,'all sales summary'!$B$2:$B$2047,M$4))/((AVERAGEIFS('overall city offline'!$I$2:$I$2047,'overall city offline'!$A$2:$A$2047,$A31,'overall city offline'!$B$2:$B$2047,M$4)*(1-AVERAGEIFS('all sales summary'!$I$2:$I$2047,'all sales summary'!$A$2:$A$2047,$A31,'all sales summary'!$B$2:$B$2047,M$4)))+(AVERAGEIFS('city centre offline'!$I$2:$I$2047,'city centre offline'!$A$2:$A$2047,$A31,'city centre offline'!$B$2:$B$2047,M$4)*AVERAGEIFS('all sales summary'!$I$2:$I$2047,'all sales summary'!$A$2:$A$2047,$A31,'all sales summary'!$B$2:$B$2047,M$4)))</f>
        <v>0.41384226947473024</v>
      </c>
      <c r="N31" s="60">
        <f>(AVERAGEIFS('city centre offline'!$I$2:$I$2047,'city centre offline'!$A$2:$A$2047,$A31,'city centre offline'!$B$2:$B$2047,N$4)*AVERAGEIFS('all sales summary'!$I$2:$I$2047,'all sales summary'!$A$2:$A$2047,$A31,'all sales summary'!$B$2:$B$2047,N$4))/((AVERAGEIFS('overall city offline'!$I$2:$I$2047,'overall city offline'!$A$2:$A$2047,$A31,'overall city offline'!$B$2:$B$2047,N$4)*(1-AVERAGEIFS('all sales summary'!$I$2:$I$2047,'all sales summary'!$A$2:$A$2047,$A31,'all sales summary'!$B$2:$B$2047,N$4)))+(AVERAGEIFS('city centre offline'!$I$2:$I$2047,'city centre offline'!$A$2:$A$2047,$A31,'city centre offline'!$B$2:$B$2047,N$4)*AVERAGEIFS('all sales summary'!$I$2:$I$2047,'all sales summary'!$A$2:$A$2047,$A31,'all sales summary'!$B$2:$B$2047,N$4)))</f>
        <v>0.39244657668129251</v>
      </c>
      <c r="O31" s="60">
        <f>(AVERAGEIFS('city centre offline'!$I$2:$I$2047,'city centre offline'!$A$2:$A$2047,$A31,'city centre offline'!$B$2:$B$2047,O$4)*AVERAGEIFS('all sales summary'!$I$2:$I$2047,'all sales summary'!$A$2:$A$2047,$A31,'all sales summary'!$B$2:$B$2047,O$4))/((AVERAGEIFS('overall city offline'!$I$2:$I$2047,'overall city offline'!$A$2:$A$2047,$A31,'overall city offline'!$B$2:$B$2047,O$4)*(1-AVERAGEIFS('all sales summary'!$I$2:$I$2047,'all sales summary'!$A$2:$A$2047,$A31,'all sales summary'!$B$2:$B$2047,O$4)))+(AVERAGEIFS('city centre offline'!$I$2:$I$2047,'city centre offline'!$A$2:$A$2047,$A31,'city centre offline'!$B$2:$B$2047,O$4)*AVERAGEIFS('all sales summary'!$I$2:$I$2047,'all sales summary'!$A$2:$A$2047,$A31,'all sales summary'!$B$2:$B$2047,O$4)))</f>
        <v>0.39729546399514609</v>
      </c>
      <c r="P31" s="60">
        <f>(AVERAGEIFS('city centre offline'!$I$2:$I$2047,'city centre offline'!$A$2:$A$2047,$A31,'city centre offline'!$B$2:$B$2047,P$4)*AVERAGEIFS('all sales summary'!$I$2:$I$2047,'all sales summary'!$A$2:$A$2047,$A31,'all sales summary'!$B$2:$B$2047,P$4))/((AVERAGEIFS('overall city offline'!$I$2:$I$2047,'overall city offline'!$A$2:$A$2047,$A31,'overall city offline'!$B$2:$B$2047,P$4)*(1-AVERAGEIFS('all sales summary'!$I$2:$I$2047,'all sales summary'!$A$2:$A$2047,$A31,'all sales summary'!$B$2:$B$2047,P$4)))+(AVERAGEIFS('city centre offline'!$I$2:$I$2047,'city centre offline'!$A$2:$A$2047,$A31,'city centre offline'!$B$2:$B$2047,P$4)*AVERAGEIFS('all sales summary'!$I$2:$I$2047,'all sales summary'!$A$2:$A$2047,$A31,'all sales summary'!$B$2:$B$2047,P$4)))</f>
        <v>0.38516152384491198</v>
      </c>
      <c r="Q31" s="60">
        <f>(AVERAGEIFS('city centre offline'!$I$2:$I$2047,'city centre offline'!$A$2:$A$2047,$A31,'city centre offline'!$B$2:$B$2047,Q$4)*AVERAGEIFS('all sales summary'!$I$2:$I$2047,'all sales summary'!$A$2:$A$2047,$A31,'all sales summary'!$B$2:$B$2047,Q$4))/((AVERAGEIFS('overall city offline'!$I$2:$I$2047,'overall city offline'!$A$2:$A$2047,$A31,'overall city offline'!$B$2:$B$2047,Q$4)*(1-AVERAGEIFS('all sales summary'!$I$2:$I$2047,'all sales summary'!$A$2:$A$2047,$A31,'all sales summary'!$B$2:$B$2047,Q$4)))+(AVERAGEIFS('city centre offline'!$I$2:$I$2047,'city centre offline'!$A$2:$A$2047,$A31,'city centre offline'!$B$2:$B$2047,Q$4)*AVERAGEIFS('all sales summary'!$I$2:$I$2047,'all sales summary'!$A$2:$A$2047,$A31,'all sales summary'!$B$2:$B$2047,Q$4)))</f>
        <v>3.5236447364148778E-2</v>
      </c>
      <c r="R31" s="60">
        <f>(AVERAGEIFS('city centre offline'!$I$2:$I$2047,'city centre offline'!$A$2:$A$2047,$A31,'city centre offline'!$B$2:$B$2047,R$4)*AVERAGEIFS('all sales summary'!$I$2:$I$2047,'all sales summary'!$A$2:$A$2047,$A31,'all sales summary'!$B$2:$B$2047,R$4))/((AVERAGEIFS('overall city offline'!$I$2:$I$2047,'overall city offline'!$A$2:$A$2047,$A31,'overall city offline'!$B$2:$B$2047,R$4)*(1-AVERAGEIFS('all sales summary'!$I$2:$I$2047,'all sales summary'!$A$2:$A$2047,$A31,'all sales summary'!$B$2:$B$2047,R$4)))+(AVERAGEIFS('city centre offline'!$I$2:$I$2047,'city centre offline'!$A$2:$A$2047,$A31,'city centre offline'!$B$2:$B$2047,R$4)*AVERAGEIFS('all sales summary'!$I$2:$I$2047,'all sales summary'!$A$2:$A$2047,$A31,'all sales summary'!$B$2:$B$2047,R$4)))</f>
        <v>2.9703636358022017E-2</v>
      </c>
      <c r="S31" s="60">
        <f>(AVERAGEIFS('city centre offline'!$I$2:$I$2047,'city centre offline'!$A$2:$A$2047,$A31,'city centre offline'!$B$2:$B$2047,S$4)*AVERAGEIFS('all sales summary'!$I$2:$I$2047,'all sales summary'!$A$2:$A$2047,$A31,'all sales summary'!$B$2:$B$2047,S$4))/((AVERAGEIFS('overall city offline'!$I$2:$I$2047,'overall city offline'!$A$2:$A$2047,$A31,'overall city offline'!$B$2:$B$2047,S$4)*(1-AVERAGEIFS('all sales summary'!$I$2:$I$2047,'all sales summary'!$A$2:$A$2047,$A31,'all sales summary'!$B$2:$B$2047,S$4)))+(AVERAGEIFS('city centre offline'!$I$2:$I$2047,'city centre offline'!$A$2:$A$2047,$A31,'city centre offline'!$B$2:$B$2047,S$4)*AVERAGEIFS('all sales summary'!$I$2:$I$2047,'all sales summary'!$A$2:$A$2047,$A31,'all sales summary'!$B$2:$B$2047,S$4)))</f>
        <v>0.34949555767563761</v>
      </c>
      <c r="T31" s="60">
        <f>(AVERAGEIFS('city centre offline'!$I$2:$I$2047,'city centre offline'!$A$2:$A$2047,$A31,'city centre offline'!$B$2:$B$2047,T$4)*AVERAGEIFS('all sales summary'!$I$2:$I$2047,'all sales summary'!$A$2:$A$2047,$A31,'all sales summary'!$B$2:$B$2047,T$4))/((AVERAGEIFS('overall city offline'!$I$2:$I$2047,'overall city offline'!$A$2:$A$2047,$A31,'overall city offline'!$B$2:$B$2047,T$4)*(1-AVERAGEIFS('all sales summary'!$I$2:$I$2047,'all sales summary'!$A$2:$A$2047,$A31,'all sales summary'!$B$2:$B$2047,T$4)))+(AVERAGEIFS('city centre offline'!$I$2:$I$2047,'city centre offline'!$A$2:$A$2047,$A31,'city centre offline'!$B$2:$B$2047,T$4)*AVERAGEIFS('all sales summary'!$I$2:$I$2047,'all sales summary'!$A$2:$A$2047,$A31,'all sales summary'!$B$2:$B$2047,T$4)))</f>
        <v>0.38485481046957903</v>
      </c>
      <c r="U31" s="60">
        <f>(AVERAGEIFS('city centre offline'!$I$2:$I$2047,'city centre offline'!$A$2:$A$2047,$A31,'city centre offline'!$B$2:$B$2047,U$4)*AVERAGEIFS('all sales summary'!$I$2:$I$2047,'all sales summary'!$A$2:$A$2047,$A31,'all sales summary'!$B$2:$B$2047,U$4))/((AVERAGEIFS('overall city offline'!$I$2:$I$2047,'overall city offline'!$A$2:$A$2047,$A31,'overall city offline'!$B$2:$B$2047,U$4)*(1-AVERAGEIFS('all sales summary'!$I$2:$I$2047,'all sales summary'!$A$2:$A$2047,$A31,'all sales summary'!$B$2:$B$2047,U$4)))+(AVERAGEIFS('city centre offline'!$I$2:$I$2047,'city centre offline'!$A$2:$A$2047,$A31,'city centre offline'!$B$2:$B$2047,U$4)*AVERAGEIFS('all sales summary'!$I$2:$I$2047,'all sales summary'!$A$2:$A$2047,$A31,'all sales summary'!$B$2:$B$2047,U$4)))</f>
        <v>0.38748404225076077</v>
      </c>
      <c r="V31" s="60">
        <f>(AVERAGEIFS('city centre offline'!$I$2:$I$2047,'city centre offline'!$A$2:$A$2047,$A31,'city centre offline'!$B$2:$B$2047,V$4)*AVERAGEIFS('all sales summary'!$I$2:$I$2047,'all sales summary'!$A$2:$A$2047,$A31,'all sales summary'!$B$2:$B$2047,V$4))/((AVERAGEIFS('overall city offline'!$I$2:$I$2047,'overall city offline'!$A$2:$A$2047,$A31,'overall city offline'!$B$2:$B$2047,V$4)*(1-AVERAGEIFS('all sales summary'!$I$2:$I$2047,'all sales summary'!$A$2:$A$2047,$A31,'all sales summary'!$B$2:$B$2047,V$4)))+(AVERAGEIFS('city centre offline'!$I$2:$I$2047,'city centre offline'!$A$2:$A$2047,$A31,'city centre offline'!$B$2:$B$2047,V$4)*AVERAGEIFS('all sales summary'!$I$2:$I$2047,'all sales summary'!$A$2:$A$2047,$A31,'all sales summary'!$B$2:$B$2047,V$4)))</f>
        <v>0.39012855134958524</v>
      </c>
      <c r="W31" s="60">
        <f>(AVERAGEIFS('city centre offline'!$I$2:$I$2047,'city centre offline'!$A$2:$A$2047,$A31,'city centre offline'!$B$2:$B$2047,W$4)*AVERAGEIFS('all sales summary'!$I$2:$I$2047,'all sales summary'!$A$2:$A$2047,$A31,'all sales summary'!$B$2:$B$2047,W$4))/((AVERAGEIFS('overall city offline'!$I$2:$I$2047,'overall city offline'!$A$2:$A$2047,$A31,'overall city offline'!$B$2:$B$2047,W$4)*(1-AVERAGEIFS('all sales summary'!$I$2:$I$2047,'all sales summary'!$A$2:$A$2047,$A31,'all sales summary'!$B$2:$B$2047,W$4)))+(AVERAGEIFS('city centre offline'!$I$2:$I$2047,'city centre offline'!$A$2:$A$2047,$A31,'city centre offline'!$B$2:$B$2047,W$4)*AVERAGEIFS('all sales summary'!$I$2:$I$2047,'all sales summary'!$A$2:$A$2047,$A31,'all sales summary'!$B$2:$B$2047,W$4)))</f>
        <v>0.39930043284155103</v>
      </c>
      <c r="X31" s="60">
        <f>(AVERAGEIFS('city centre offline'!$I$2:$I$2047,'city centre offline'!$A$2:$A$2047,$A31,'city centre offline'!$B$2:$B$2047,X$4)*AVERAGEIFS('all sales summary'!$I$2:$I$2047,'all sales summary'!$A$2:$A$2047,$A31,'all sales summary'!$B$2:$B$2047,X$4))/((AVERAGEIFS('overall city offline'!$I$2:$I$2047,'overall city offline'!$A$2:$A$2047,$A31,'overall city offline'!$B$2:$B$2047,X$4)*(1-AVERAGEIFS('all sales summary'!$I$2:$I$2047,'all sales summary'!$A$2:$A$2047,$A31,'all sales summary'!$B$2:$B$2047,X$4)))+(AVERAGEIFS('city centre offline'!$I$2:$I$2047,'city centre offline'!$A$2:$A$2047,$A31,'city centre offline'!$B$2:$B$2047,X$4)*AVERAGEIFS('all sales summary'!$I$2:$I$2047,'all sales summary'!$A$2:$A$2047,$A31,'all sales summary'!$B$2:$B$2047,X$4)))</f>
        <v>0.36443313047407894</v>
      </c>
      <c r="Y31" s="60">
        <f>(AVERAGEIFS('city centre offline'!$I$2:$I$2047,'city centre offline'!$A$2:$A$2047,$A31,'city centre offline'!$B$2:$B$2047,Y$4)*AVERAGEIFS('all sales summary'!$I$2:$I$2047,'all sales summary'!$A$2:$A$2047,$A31,'all sales summary'!$B$2:$B$2047,Y$4))/((AVERAGEIFS('overall city offline'!$I$2:$I$2047,'overall city offline'!$A$2:$A$2047,$A31,'overall city offline'!$B$2:$B$2047,Y$4)*(1-AVERAGEIFS('all sales summary'!$I$2:$I$2047,'all sales summary'!$A$2:$A$2047,$A31,'all sales summary'!$B$2:$B$2047,Y$4)))+(AVERAGEIFS('city centre offline'!$I$2:$I$2047,'city centre offline'!$A$2:$A$2047,$A31,'city centre offline'!$B$2:$B$2047,Y$4)*AVERAGEIFS('all sales summary'!$I$2:$I$2047,'all sales summary'!$A$2:$A$2047,$A31,'all sales summary'!$B$2:$B$2047,Y$4)))</f>
        <v>0.4113286457112949</v>
      </c>
      <c r="Z31" s="60">
        <f>(AVERAGEIFS('city centre offline'!$I$2:$I$2047,'city centre offline'!$A$2:$A$2047,$A31,'city centre offline'!$B$2:$B$2047,Z$4)*AVERAGEIFS('all sales summary'!$I$2:$I$2047,'all sales summary'!$A$2:$A$2047,$A31,'all sales summary'!$B$2:$B$2047,Z$4))/((AVERAGEIFS('overall city offline'!$I$2:$I$2047,'overall city offline'!$A$2:$A$2047,$A31,'overall city offline'!$B$2:$B$2047,Z$4)*(1-AVERAGEIFS('all sales summary'!$I$2:$I$2047,'all sales summary'!$A$2:$A$2047,$A31,'all sales summary'!$B$2:$B$2047,Z$4)))+(AVERAGEIFS('city centre offline'!$I$2:$I$2047,'city centre offline'!$A$2:$A$2047,$A31,'city centre offline'!$B$2:$B$2047,Z$4)*AVERAGEIFS('all sales summary'!$I$2:$I$2047,'all sales summary'!$A$2:$A$2047,$A31,'all sales summary'!$B$2:$B$2047,Z$4)))</f>
        <v>0.33166431508155675</v>
      </c>
      <c r="AA31" s="60">
        <f>(AVERAGEIFS('city centre offline'!$I$2:$I$2047,'city centre offline'!$A$2:$A$2047,$A31,'city centre offline'!$B$2:$B$2047,AA$4)*AVERAGEIFS('all sales summary'!$I$2:$I$2047,'all sales summary'!$A$2:$A$2047,$A31,'all sales summary'!$B$2:$B$2047,AA$4))/((AVERAGEIFS('overall city offline'!$I$2:$I$2047,'overall city offline'!$A$2:$A$2047,$A31,'overall city offline'!$B$2:$B$2047,AA$4)*(1-AVERAGEIFS('all sales summary'!$I$2:$I$2047,'all sales summary'!$A$2:$A$2047,$A31,'all sales summary'!$B$2:$B$2047,AA$4)))+(AVERAGEIFS('city centre offline'!$I$2:$I$2047,'city centre offline'!$A$2:$A$2047,$A31,'city centre offline'!$B$2:$B$2047,AA$4)*AVERAGEIFS('all sales summary'!$I$2:$I$2047,'all sales summary'!$A$2:$A$2047,$A31,'all sales summary'!$B$2:$B$2047,AA$4)))</f>
        <v>0.3106266380662559</v>
      </c>
      <c r="AB31" s="60">
        <f>(AVERAGEIFS('city centre offline'!$I$2:$I$2047,'city centre offline'!$A$2:$A$2047,$A31,'city centre offline'!$B$2:$B$2047,AB$4)*AVERAGEIFS('all sales summary'!$I$2:$I$2047,'all sales summary'!$A$2:$A$2047,$A31,'all sales summary'!$B$2:$B$2047,AB$4))/((AVERAGEIFS('overall city offline'!$I$2:$I$2047,'overall city offline'!$A$2:$A$2047,$A31,'overall city offline'!$B$2:$B$2047,AB$4)*(1-AVERAGEIFS('all sales summary'!$I$2:$I$2047,'all sales summary'!$A$2:$A$2047,$A31,'all sales summary'!$B$2:$B$2047,AB$4)))+(AVERAGEIFS('city centre offline'!$I$2:$I$2047,'city centre offline'!$A$2:$A$2047,$A31,'city centre offline'!$B$2:$B$2047,AB$4)*AVERAGEIFS('all sales summary'!$I$2:$I$2047,'all sales summary'!$A$2:$A$2047,$A31,'all sales summary'!$B$2:$B$2047,AB$4)))</f>
        <v>9.4522566354872078E-2</v>
      </c>
      <c r="AC31" s="60">
        <f>(AVERAGEIFS('city centre offline'!$I$2:$I$2047,'city centre offline'!$A$2:$A$2047,$A31,'city centre offline'!$B$2:$B$2047,AC$4)*AVERAGEIFS('all sales summary'!$I$2:$I$2047,'all sales summary'!$A$2:$A$2047,$A31,'all sales summary'!$B$2:$B$2047,AC$4))/((AVERAGEIFS('overall city offline'!$I$2:$I$2047,'overall city offline'!$A$2:$A$2047,$A31,'overall city offline'!$B$2:$B$2047,AC$4)*(1-AVERAGEIFS('all sales summary'!$I$2:$I$2047,'all sales summary'!$A$2:$A$2047,$A31,'all sales summary'!$B$2:$B$2047,AC$4)))+(AVERAGEIFS('city centre offline'!$I$2:$I$2047,'city centre offline'!$A$2:$A$2047,$A31,'city centre offline'!$B$2:$B$2047,AC$4)*AVERAGEIFS('all sales summary'!$I$2:$I$2047,'all sales summary'!$A$2:$A$2047,$A31,'all sales summary'!$B$2:$B$2047,AC$4)))</f>
        <v>0.39258246300144489</v>
      </c>
      <c r="AD31" s="60">
        <f>(AVERAGEIFS('city centre offline'!$I$2:$I$2047,'city centre offline'!$A$2:$A$2047,$A31,'city centre offline'!$B$2:$B$2047,AD$4)*AVERAGEIFS('all sales summary'!$I$2:$I$2047,'all sales summary'!$A$2:$A$2047,$A31,'all sales summary'!$B$2:$B$2047,AD$4))/((AVERAGEIFS('overall city offline'!$I$2:$I$2047,'overall city offline'!$A$2:$A$2047,$A31,'overall city offline'!$B$2:$B$2047,AD$4)*(1-AVERAGEIFS('all sales summary'!$I$2:$I$2047,'all sales summary'!$A$2:$A$2047,$A31,'all sales summary'!$B$2:$B$2047,AD$4)))+(AVERAGEIFS('city centre offline'!$I$2:$I$2047,'city centre offline'!$A$2:$A$2047,$A31,'city centre offline'!$B$2:$B$2047,AD$4)*AVERAGEIFS('all sales summary'!$I$2:$I$2047,'all sales summary'!$A$2:$A$2047,$A31,'all sales summary'!$B$2:$B$2047,AD$4)))</f>
        <v>0.38122717099120201</v>
      </c>
      <c r="AE31" s="60">
        <f>(AVERAGEIFS('city centre offline'!$I$2:$I$2047,'city centre offline'!$A$2:$A$2047,$A31,'city centre offline'!$B$2:$B$2047,AE$4)*AVERAGEIFS('all sales summary'!$I$2:$I$2047,'all sales summary'!$A$2:$A$2047,$A31,'all sales summary'!$B$2:$B$2047,AE$4))/((AVERAGEIFS('overall city offline'!$I$2:$I$2047,'overall city offline'!$A$2:$A$2047,$A31,'overall city offline'!$B$2:$B$2047,AE$4)*(1-AVERAGEIFS('all sales summary'!$I$2:$I$2047,'all sales summary'!$A$2:$A$2047,$A31,'all sales summary'!$B$2:$B$2047,AE$4)))+(AVERAGEIFS('city centre offline'!$I$2:$I$2047,'city centre offline'!$A$2:$A$2047,$A31,'city centre offline'!$B$2:$B$2047,AE$4)*AVERAGEIFS('all sales summary'!$I$2:$I$2047,'all sales summary'!$A$2:$A$2047,$A31,'all sales summary'!$B$2:$B$2047,AE$4)))</f>
        <v>0.38129763313194343</v>
      </c>
      <c r="AF31" s="60">
        <f>(AVERAGEIFS('city centre offline'!$I$2:$I$2047,'city centre offline'!$A$2:$A$2047,$A31,'city centre offline'!$B$2:$B$2047,AF$4)*AVERAGEIFS('all sales summary'!$I$2:$I$2047,'all sales summary'!$A$2:$A$2047,$A31,'all sales summary'!$B$2:$B$2047,AF$4))/((AVERAGEIFS('overall city offline'!$I$2:$I$2047,'overall city offline'!$A$2:$A$2047,$A31,'overall city offline'!$B$2:$B$2047,AF$4)*(1-AVERAGEIFS('all sales summary'!$I$2:$I$2047,'all sales summary'!$A$2:$A$2047,$A31,'all sales summary'!$B$2:$B$2047,AF$4)))+(AVERAGEIFS('city centre offline'!$I$2:$I$2047,'city centre offline'!$A$2:$A$2047,$A31,'city centre offline'!$B$2:$B$2047,AF$4)*AVERAGEIFS('all sales summary'!$I$2:$I$2047,'all sales summary'!$A$2:$A$2047,$A31,'all sales summary'!$B$2:$B$2047,AF$4)))</f>
        <v>0.38351526719837781</v>
      </c>
      <c r="AG31" s="60">
        <f>(AVERAGEIFS('city centre offline'!$I$2:$I$2047,'city centre offline'!$A$2:$A$2047,$A31,'city centre offline'!$B$2:$B$2047,AG$4)*AVERAGEIFS('all sales summary'!$I$2:$I$2047,'all sales summary'!$A$2:$A$2047,$A31,'all sales summary'!$B$2:$B$2047,AG$4))/((AVERAGEIFS('overall city offline'!$I$2:$I$2047,'overall city offline'!$A$2:$A$2047,$A31,'overall city offline'!$B$2:$B$2047,AG$4)*(1-AVERAGEIFS('all sales summary'!$I$2:$I$2047,'all sales summary'!$A$2:$A$2047,$A31,'all sales summary'!$B$2:$B$2047,AG$4)))+(AVERAGEIFS('city centre offline'!$I$2:$I$2047,'city centre offline'!$A$2:$A$2047,$A31,'city centre offline'!$B$2:$B$2047,AG$4)*AVERAGEIFS('all sales summary'!$I$2:$I$2047,'all sales summary'!$A$2:$A$2047,$A31,'all sales summary'!$B$2:$B$2047,AG$4)))</f>
        <v>0.3871531895603747</v>
      </c>
      <c r="AH31" s="60">
        <f>(AVERAGEIFS('city centre offline'!$I$2:$I$2047,'city centre offline'!$A$2:$A$2047,$A31,'city centre offline'!$B$2:$B$2047,AH$4)*AVERAGEIFS('all sales summary'!$I$2:$I$2047,'all sales summary'!$A$2:$A$2047,$A31,'all sales summary'!$B$2:$B$2047,AH$4))/((AVERAGEIFS('overall city offline'!$I$2:$I$2047,'overall city offline'!$A$2:$A$2047,$A31,'overall city offline'!$B$2:$B$2047,AH$4)*(1-AVERAGEIFS('all sales summary'!$I$2:$I$2047,'all sales summary'!$A$2:$A$2047,$A31,'all sales summary'!$B$2:$B$2047,AH$4)))+(AVERAGEIFS('city centre offline'!$I$2:$I$2047,'city centre offline'!$A$2:$A$2047,$A31,'city centre offline'!$B$2:$B$2047,AH$4)*AVERAGEIFS('all sales summary'!$I$2:$I$2047,'all sales summary'!$A$2:$A$2047,$A31,'all sales summary'!$B$2:$B$2047,AH$4)))</f>
        <v>0.39275167110495796</v>
      </c>
    </row>
    <row r="32" spans="1:34" x14ac:dyDescent="0.3">
      <c r="A32" t="s">
        <v>34</v>
      </c>
      <c r="B32" s="60">
        <f>(AVERAGEIFS('city centre offline'!I29:I2074,'city centre offline'!$A$2:$A$2047,$A32,'city centre offline'!$B$2:$B$2047,B$4)*AVERAGEIFS('all sales summary'!$I$2:$I$2047,'all sales summary'!$A$2:$A$2047,$A32,'all sales summary'!B29:B2074,B$4))/((AVERAGEIFS('overall city offline'!I29:I2074,'overall city offline'!$A$2:$A$2047,$A32,'overall city offline'!$B$2:$B$2047,B$4)*(1-AVERAGEIFS('all sales summary'!$I$2:$I$2047,'all sales summary'!$A$2:$A$2047,$A32,'all sales summary'!B29:B2074,B$4)))+(AVERAGEIFS('city centre offline'!I29:I2074,'city centre offline'!$A$2:$A$2047,$A32,'city centre offline'!$B$2:$B$2047,B$4)*AVERAGEIFS('all sales summary'!$I$2:$I$2047,'all sales summary'!$A$2:$A$2047,$A32,'all sales summary'!B29:B2074,B$4)))</f>
        <v>0.5050504042368098</v>
      </c>
      <c r="C32" s="60">
        <f>(AVERAGEIFS('city centre offline'!$I$2:$I$2047,'city centre offline'!$A$2:$A$2047,$A32,'city centre offline'!$B$2:$B$2047,C$4)*AVERAGEIFS('all sales summary'!$I$2:$I$2047,'all sales summary'!$A$2:$A$2047,$A32,'all sales summary'!$B$2:$B$2047,C$4))/((AVERAGEIFS('overall city offline'!$I$2:$I$2047,'overall city offline'!$A$2:$A$2047,$A32,'overall city offline'!$B$2:$B$2047,C$4)*(1-AVERAGEIFS('all sales summary'!$I$2:$I$2047,'all sales summary'!$A$2:$A$2047,$A32,'all sales summary'!$B$2:$B$2047,C$4)))+(AVERAGEIFS('city centre offline'!$I$2:$I$2047,'city centre offline'!$A$2:$A$2047,$A32,'city centre offline'!$B$2:$B$2047,C$4)*AVERAGEIFS('all sales summary'!$I$2:$I$2047,'all sales summary'!$A$2:$A$2047,$A32,'all sales summary'!$B$2:$B$2047,C$4)))</f>
        <v>0.43108816414621387</v>
      </c>
      <c r="D32" s="60">
        <f>(AVERAGEIFS('city centre offline'!$I$2:$I$2047,'city centre offline'!$A$2:$A$2047,$A32,'city centre offline'!$B$2:$B$2047,D$4)*AVERAGEIFS('all sales summary'!$I$2:$I$2047,'all sales summary'!$A$2:$A$2047,$A32,'all sales summary'!$B$2:$B$2047,D$4))/((AVERAGEIFS('overall city offline'!$I$2:$I$2047,'overall city offline'!$A$2:$A$2047,$A32,'overall city offline'!$B$2:$B$2047,D$4)*(1-AVERAGEIFS('all sales summary'!$I$2:$I$2047,'all sales summary'!$A$2:$A$2047,$A32,'all sales summary'!$B$2:$B$2047,D$4)))+(AVERAGEIFS('city centre offline'!$I$2:$I$2047,'city centre offline'!$A$2:$A$2047,$A32,'city centre offline'!$B$2:$B$2047,D$4)*AVERAGEIFS('all sales summary'!$I$2:$I$2047,'all sales summary'!$A$2:$A$2047,$A32,'all sales summary'!$B$2:$B$2047,D$4)))</f>
        <v>0.42446325647631106</v>
      </c>
      <c r="E32" s="60">
        <f>(AVERAGEIFS('city centre offline'!$I$2:$I$2047,'city centre offline'!$A$2:$A$2047,$A32,'city centre offline'!$B$2:$B$2047,E$4)*AVERAGEIFS('all sales summary'!$I$2:$I$2047,'all sales summary'!$A$2:$A$2047,$A32,'all sales summary'!$B$2:$B$2047,E$4))/((AVERAGEIFS('overall city offline'!$I$2:$I$2047,'overall city offline'!$A$2:$A$2047,$A32,'overall city offline'!$B$2:$B$2047,E$4)*(1-AVERAGEIFS('all sales summary'!$I$2:$I$2047,'all sales summary'!$A$2:$A$2047,$A32,'all sales summary'!$B$2:$B$2047,E$4)))+(AVERAGEIFS('city centre offline'!$I$2:$I$2047,'city centre offline'!$A$2:$A$2047,$A32,'city centre offline'!$B$2:$B$2047,E$4)*AVERAGEIFS('all sales summary'!$I$2:$I$2047,'all sales summary'!$A$2:$A$2047,$A32,'all sales summary'!$B$2:$B$2047,E$4)))</f>
        <v>0.42180753844206031</v>
      </c>
      <c r="F32" s="60">
        <f>(AVERAGEIFS('city centre offline'!$I$2:$I$2047,'city centre offline'!$A$2:$A$2047,$A32,'city centre offline'!$B$2:$B$2047,F$4)*AVERAGEIFS('all sales summary'!$I$2:$I$2047,'all sales summary'!$A$2:$A$2047,$A32,'all sales summary'!$B$2:$B$2047,F$4))/((AVERAGEIFS('overall city offline'!$I$2:$I$2047,'overall city offline'!$A$2:$A$2047,$A32,'overall city offline'!$B$2:$B$2047,F$4)*(1-AVERAGEIFS('all sales summary'!$I$2:$I$2047,'all sales summary'!$A$2:$A$2047,$A32,'all sales summary'!$B$2:$B$2047,F$4)))+(AVERAGEIFS('city centre offline'!$I$2:$I$2047,'city centre offline'!$A$2:$A$2047,$A32,'city centre offline'!$B$2:$B$2047,F$4)*AVERAGEIFS('all sales summary'!$I$2:$I$2047,'all sales summary'!$A$2:$A$2047,$A32,'all sales summary'!$B$2:$B$2047,F$4)))</f>
        <v>0.42454563970661896</v>
      </c>
      <c r="G32" s="60">
        <f>(AVERAGEIFS('city centre offline'!$I$2:$I$2047,'city centre offline'!$A$2:$A$2047,$A32,'city centre offline'!$B$2:$B$2047,G$4)*AVERAGEIFS('all sales summary'!$I$2:$I$2047,'all sales summary'!$A$2:$A$2047,$A32,'all sales summary'!$B$2:$B$2047,G$4))/((AVERAGEIFS('overall city offline'!$I$2:$I$2047,'overall city offline'!$A$2:$A$2047,$A32,'overall city offline'!$B$2:$B$2047,G$4)*(1-AVERAGEIFS('all sales summary'!$I$2:$I$2047,'all sales summary'!$A$2:$A$2047,$A32,'all sales summary'!$B$2:$B$2047,G$4)))+(AVERAGEIFS('city centre offline'!$I$2:$I$2047,'city centre offline'!$A$2:$A$2047,$A32,'city centre offline'!$B$2:$B$2047,G$4)*AVERAGEIFS('all sales summary'!$I$2:$I$2047,'all sales summary'!$A$2:$A$2047,$A32,'all sales summary'!$B$2:$B$2047,G$4)))</f>
        <v>0.42673624816036537</v>
      </c>
      <c r="H32" s="60">
        <f>(AVERAGEIFS('city centre offline'!$I$2:$I$2047,'city centre offline'!$A$2:$A$2047,$A32,'city centre offline'!$B$2:$B$2047,H$4)*AVERAGEIFS('all sales summary'!$I$2:$I$2047,'all sales summary'!$A$2:$A$2047,$A32,'all sales summary'!$B$2:$B$2047,H$4))/((AVERAGEIFS('overall city offline'!$I$2:$I$2047,'overall city offline'!$A$2:$A$2047,$A32,'overall city offline'!$B$2:$B$2047,H$4)*(1-AVERAGEIFS('all sales summary'!$I$2:$I$2047,'all sales summary'!$A$2:$A$2047,$A32,'all sales summary'!$B$2:$B$2047,H$4)))+(AVERAGEIFS('city centre offline'!$I$2:$I$2047,'city centre offline'!$A$2:$A$2047,$A32,'city centre offline'!$B$2:$B$2047,H$4)*AVERAGEIFS('all sales summary'!$I$2:$I$2047,'all sales summary'!$A$2:$A$2047,$A32,'all sales summary'!$B$2:$B$2047,H$4)))</f>
        <v>0.42085983677008604</v>
      </c>
      <c r="I32" s="60">
        <f>(AVERAGEIFS('city centre offline'!$I$2:$I$2047,'city centre offline'!$A$2:$A$2047,$A32,'city centre offline'!$B$2:$B$2047,I$4)*AVERAGEIFS('all sales summary'!$I$2:$I$2047,'all sales summary'!$A$2:$A$2047,$A32,'all sales summary'!$B$2:$B$2047,I$4))/((AVERAGEIFS('overall city offline'!$I$2:$I$2047,'overall city offline'!$A$2:$A$2047,$A32,'overall city offline'!$B$2:$B$2047,I$4)*(1-AVERAGEIFS('all sales summary'!$I$2:$I$2047,'all sales summary'!$A$2:$A$2047,$A32,'all sales summary'!$B$2:$B$2047,I$4)))+(AVERAGEIFS('city centre offline'!$I$2:$I$2047,'city centre offline'!$A$2:$A$2047,$A32,'city centre offline'!$B$2:$B$2047,I$4)*AVERAGEIFS('all sales summary'!$I$2:$I$2047,'all sales summary'!$A$2:$A$2047,$A32,'all sales summary'!$B$2:$B$2047,I$4)))</f>
        <v>0.41104838297781882</v>
      </c>
      <c r="J32" s="60">
        <f>(AVERAGEIFS('city centre offline'!$I$2:$I$2047,'city centre offline'!$A$2:$A$2047,$A32,'city centre offline'!$B$2:$B$2047,J$4)*AVERAGEIFS('all sales summary'!$I$2:$I$2047,'all sales summary'!$A$2:$A$2047,$A32,'all sales summary'!$B$2:$B$2047,J$4))/((AVERAGEIFS('overall city offline'!$I$2:$I$2047,'overall city offline'!$A$2:$A$2047,$A32,'overall city offline'!$B$2:$B$2047,J$4)*(1-AVERAGEIFS('all sales summary'!$I$2:$I$2047,'all sales summary'!$A$2:$A$2047,$A32,'all sales summary'!$B$2:$B$2047,J$4)))+(AVERAGEIFS('city centre offline'!$I$2:$I$2047,'city centre offline'!$A$2:$A$2047,$A32,'city centre offline'!$B$2:$B$2047,J$4)*AVERAGEIFS('all sales summary'!$I$2:$I$2047,'all sales summary'!$A$2:$A$2047,$A32,'all sales summary'!$B$2:$B$2047,J$4)))</f>
        <v>0.41655613833522376</v>
      </c>
      <c r="K32" s="60">
        <f>(AVERAGEIFS('city centre offline'!$I$2:$I$2047,'city centre offline'!$A$2:$A$2047,$A32,'city centre offline'!$B$2:$B$2047,K$4)*AVERAGEIFS('all sales summary'!$I$2:$I$2047,'all sales summary'!$A$2:$A$2047,$A32,'all sales summary'!$B$2:$B$2047,K$4))/((AVERAGEIFS('overall city offline'!$I$2:$I$2047,'overall city offline'!$A$2:$A$2047,$A32,'overall city offline'!$B$2:$B$2047,K$4)*(1-AVERAGEIFS('all sales summary'!$I$2:$I$2047,'all sales summary'!$A$2:$A$2047,$A32,'all sales summary'!$B$2:$B$2047,K$4)))+(AVERAGEIFS('city centre offline'!$I$2:$I$2047,'city centre offline'!$A$2:$A$2047,$A32,'city centre offline'!$B$2:$B$2047,K$4)*AVERAGEIFS('all sales summary'!$I$2:$I$2047,'all sales summary'!$A$2:$A$2047,$A32,'all sales summary'!$B$2:$B$2047,K$4)))</f>
        <v>0.43360894771733344</v>
      </c>
      <c r="L32" s="60">
        <f>(AVERAGEIFS('city centre offline'!$I$2:$I$2047,'city centre offline'!$A$2:$A$2047,$A32,'city centre offline'!$B$2:$B$2047,L$4)*AVERAGEIFS('all sales summary'!$I$2:$I$2047,'all sales summary'!$A$2:$A$2047,$A32,'all sales summary'!$B$2:$B$2047,L$4))/((AVERAGEIFS('overall city offline'!$I$2:$I$2047,'overall city offline'!$A$2:$A$2047,$A32,'overall city offline'!$B$2:$B$2047,L$4)*(1-AVERAGEIFS('all sales summary'!$I$2:$I$2047,'all sales summary'!$A$2:$A$2047,$A32,'all sales summary'!$B$2:$B$2047,L$4)))+(AVERAGEIFS('city centre offline'!$I$2:$I$2047,'city centre offline'!$A$2:$A$2047,$A32,'city centre offline'!$B$2:$B$2047,L$4)*AVERAGEIFS('all sales summary'!$I$2:$I$2047,'all sales summary'!$A$2:$A$2047,$A32,'all sales summary'!$B$2:$B$2047,L$4)))</f>
        <v>0.4359465775302222</v>
      </c>
      <c r="M32" s="60">
        <f>(AVERAGEIFS('city centre offline'!$I$2:$I$2047,'city centre offline'!$A$2:$A$2047,$A32,'city centre offline'!$B$2:$B$2047,M$4)*AVERAGEIFS('all sales summary'!$I$2:$I$2047,'all sales summary'!$A$2:$A$2047,$A32,'all sales summary'!$B$2:$B$2047,M$4))/((AVERAGEIFS('overall city offline'!$I$2:$I$2047,'overall city offline'!$A$2:$A$2047,$A32,'overall city offline'!$B$2:$B$2047,M$4)*(1-AVERAGEIFS('all sales summary'!$I$2:$I$2047,'all sales summary'!$A$2:$A$2047,$A32,'all sales summary'!$B$2:$B$2047,M$4)))+(AVERAGEIFS('city centre offline'!$I$2:$I$2047,'city centre offline'!$A$2:$A$2047,$A32,'city centre offline'!$B$2:$B$2047,M$4)*AVERAGEIFS('all sales summary'!$I$2:$I$2047,'all sales summary'!$A$2:$A$2047,$A32,'all sales summary'!$B$2:$B$2047,M$4)))</f>
        <v>0.44311621380602606</v>
      </c>
      <c r="N32" s="60">
        <f>(AVERAGEIFS('city centre offline'!$I$2:$I$2047,'city centre offline'!$A$2:$A$2047,$A32,'city centre offline'!$B$2:$B$2047,N$4)*AVERAGEIFS('all sales summary'!$I$2:$I$2047,'all sales summary'!$A$2:$A$2047,$A32,'all sales summary'!$B$2:$B$2047,N$4))/((AVERAGEIFS('overall city offline'!$I$2:$I$2047,'overall city offline'!$A$2:$A$2047,$A32,'overall city offline'!$B$2:$B$2047,N$4)*(1-AVERAGEIFS('all sales summary'!$I$2:$I$2047,'all sales summary'!$A$2:$A$2047,$A32,'all sales summary'!$B$2:$B$2047,N$4)))+(AVERAGEIFS('city centre offline'!$I$2:$I$2047,'city centre offline'!$A$2:$A$2047,$A32,'city centre offline'!$B$2:$B$2047,N$4)*AVERAGEIFS('all sales summary'!$I$2:$I$2047,'all sales summary'!$A$2:$A$2047,$A32,'all sales summary'!$B$2:$B$2047,N$4)))</f>
        <v>0.43064618276633654</v>
      </c>
      <c r="O32" s="60">
        <f>(AVERAGEIFS('city centre offline'!$I$2:$I$2047,'city centre offline'!$A$2:$A$2047,$A32,'city centre offline'!$B$2:$B$2047,O$4)*AVERAGEIFS('all sales summary'!$I$2:$I$2047,'all sales summary'!$A$2:$A$2047,$A32,'all sales summary'!$B$2:$B$2047,O$4))/((AVERAGEIFS('overall city offline'!$I$2:$I$2047,'overall city offline'!$A$2:$A$2047,$A32,'overall city offline'!$B$2:$B$2047,O$4)*(1-AVERAGEIFS('all sales summary'!$I$2:$I$2047,'all sales summary'!$A$2:$A$2047,$A32,'all sales summary'!$B$2:$B$2047,O$4)))+(AVERAGEIFS('city centre offline'!$I$2:$I$2047,'city centre offline'!$A$2:$A$2047,$A32,'city centre offline'!$B$2:$B$2047,O$4)*AVERAGEIFS('all sales summary'!$I$2:$I$2047,'all sales summary'!$A$2:$A$2047,$A32,'all sales summary'!$B$2:$B$2047,O$4)))</f>
        <v>0.43991262034836376</v>
      </c>
      <c r="P32" s="60">
        <f>(AVERAGEIFS('city centre offline'!$I$2:$I$2047,'city centre offline'!$A$2:$A$2047,$A32,'city centre offline'!$B$2:$B$2047,P$4)*AVERAGEIFS('all sales summary'!$I$2:$I$2047,'all sales summary'!$A$2:$A$2047,$A32,'all sales summary'!$B$2:$B$2047,P$4))/((AVERAGEIFS('overall city offline'!$I$2:$I$2047,'overall city offline'!$A$2:$A$2047,$A32,'overall city offline'!$B$2:$B$2047,P$4)*(1-AVERAGEIFS('all sales summary'!$I$2:$I$2047,'all sales summary'!$A$2:$A$2047,$A32,'all sales summary'!$B$2:$B$2047,P$4)))+(AVERAGEIFS('city centre offline'!$I$2:$I$2047,'city centre offline'!$A$2:$A$2047,$A32,'city centre offline'!$B$2:$B$2047,P$4)*AVERAGEIFS('all sales summary'!$I$2:$I$2047,'all sales summary'!$A$2:$A$2047,$A32,'all sales summary'!$B$2:$B$2047,P$4)))</f>
        <v>0.43744358408014405</v>
      </c>
      <c r="Q32" s="60">
        <f>(AVERAGEIFS('city centre offline'!$I$2:$I$2047,'city centre offline'!$A$2:$A$2047,$A32,'city centre offline'!$B$2:$B$2047,Q$4)*AVERAGEIFS('all sales summary'!$I$2:$I$2047,'all sales summary'!$A$2:$A$2047,$A32,'all sales summary'!$B$2:$B$2047,Q$4))/((AVERAGEIFS('overall city offline'!$I$2:$I$2047,'overall city offline'!$A$2:$A$2047,$A32,'overall city offline'!$B$2:$B$2047,Q$4)*(1-AVERAGEIFS('all sales summary'!$I$2:$I$2047,'all sales summary'!$A$2:$A$2047,$A32,'all sales summary'!$B$2:$B$2047,Q$4)))+(AVERAGEIFS('city centre offline'!$I$2:$I$2047,'city centre offline'!$A$2:$A$2047,$A32,'city centre offline'!$B$2:$B$2047,Q$4)*AVERAGEIFS('all sales summary'!$I$2:$I$2047,'all sales summary'!$A$2:$A$2047,$A32,'all sales summary'!$B$2:$B$2047,Q$4)))</f>
        <v>0.49999999999999922</v>
      </c>
      <c r="R32" s="60">
        <f>(AVERAGEIFS('city centre offline'!$I$2:$I$2047,'city centre offline'!$A$2:$A$2047,$A32,'city centre offline'!$B$2:$B$2047,R$4)*AVERAGEIFS('all sales summary'!$I$2:$I$2047,'all sales summary'!$A$2:$A$2047,$A32,'all sales summary'!$B$2:$B$2047,R$4))/((AVERAGEIFS('overall city offline'!$I$2:$I$2047,'overall city offline'!$A$2:$A$2047,$A32,'overall city offline'!$B$2:$B$2047,R$4)*(1-AVERAGEIFS('all sales summary'!$I$2:$I$2047,'all sales summary'!$A$2:$A$2047,$A32,'all sales summary'!$B$2:$B$2047,R$4)))+(AVERAGEIFS('city centre offline'!$I$2:$I$2047,'city centre offline'!$A$2:$A$2047,$A32,'city centre offline'!$B$2:$B$2047,R$4)*AVERAGEIFS('all sales summary'!$I$2:$I$2047,'all sales summary'!$A$2:$A$2047,$A32,'all sales summary'!$B$2:$B$2047,R$4)))</f>
        <v>0.47407614932294867</v>
      </c>
      <c r="S32" s="60">
        <f>(AVERAGEIFS('city centre offline'!$I$2:$I$2047,'city centre offline'!$A$2:$A$2047,$A32,'city centre offline'!$B$2:$B$2047,S$4)*AVERAGEIFS('all sales summary'!$I$2:$I$2047,'all sales summary'!$A$2:$A$2047,$A32,'all sales summary'!$B$2:$B$2047,S$4))/((AVERAGEIFS('overall city offline'!$I$2:$I$2047,'overall city offline'!$A$2:$A$2047,$A32,'overall city offline'!$B$2:$B$2047,S$4)*(1-AVERAGEIFS('all sales summary'!$I$2:$I$2047,'all sales summary'!$A$2:$A$2047,$A32,'all sales summary'!$B$2:$B$2047,S$4)))+(AVERAGEIFS('city centre offline'!$I$2:$I$2047,'city centre offline'!$A$2:$A$2047,$A32,'city centre offline'!$B$2:$B$2047,S$4)*AVERAGEIFS('all sales summary'!$I$2:$I$2047,'all sales summary'!$A$2:$A$2047,$A32,'all sales summary'!$B$2:$B$2047,S$4)))</f>
        <v>0.41778284333131899</v>
      </c>
      <c r="T32" s="60">
        <f>(AVERAGEIFS('city centre offline'!$I$2:$I$2047,'city centre offline'!$A$2:$A$2047,$A32,'city centre offline'!$B$2:$B$2047,T$4)*AVERAGEIFS('all sales summary'!$I$2:$I$2047,'all sales summary'!$A$2:$A$2047,$A32,'all sales summary'!$B$2:$B$2047,T$4))/((AVERAGEIFS('overall city offline'!$I$2:$I$2047,'overall city offline'!$A$2:$A$2047,$A32,'overall city offline'!$B$2:$B$2047,T$4)*(1-AVERAGEIFS('all sales summary'!$I$2:$I$2047,'all sales summary'!$A$2:$A$2047,$A32,'all sales summary'!$B$2:$B$2047,T$4)))+(AVERAGEIFS('city centre offline'!$I$2:$I$2047,'city centre offline'!$A$2:$A$2047,$A32,'city centre offline'!$B$2:$B$2047,T$4)*AVERAGEIFS('all sales summary'!$I$2:$I$2047,'all sales summary'!$A$2:$A$2047,$A32,'all sales summary'!$B$2:$B$2047,T$4)))</f>
        <v>0.40303613484683842</v>
      </c>
      <c r="U32" s="60">
        <f>(AVERAGEIFS('city centre offline'!$I$2:$I$2047,'city centre offline'!$A$2:$A$2047,$A32,'city centre offline'!$B$2:$B$2047,U$4)*AVERAGEIFS('all sales summary'!$I$2:$I$2047,'all sales summary'!$A$2:$A$2047,$A32,'all sales summary'!$B$2:$B$2047,U$4))/((AVERAGEIFS('overall city offline'!$I$2:$I$2047,'overall city offline'!$A$2:$A$2047,$A32,'overall city offline'!$B$2:$B$2047,U$4)*(1-AVERAGEIFS('all sales summary'!$I$2:$I$2047,'all sales summary'!$A$2:$A$2047,$A32,'all sales summary'!$B$2:$B$2047,U$4)))+(AVERAGEIFS('city centre offline'!$I$2:$I$2047,'city centre offline'!$A$2:$A$2047,$A32,'city centre offline'!$B$2:$B$2047,U$4)*AVERAGEIFS('all sales summary'!$I$2:$I$2047,'all sales summary'!$A$2:$A$2047,$A32,'all sales summary'!$B$2:$B$2047,U$4)))</f>
        <v>0.39207247453769889</v>
      </c>
      <c r="V32" s="60">
        <f>(AVERAGEIFS('city centre offline'!$I$2:$I$2047,'city centre offline'!$A$2:$A$2047,$A32,'city centre offline'!$B$2:$B$2047,V$4)*AVERAGEIFS('all sales summary'!$I$2:$I$2047,'all sales summary'!$A$2:$A$2047,$A32,'all sales summary'!$B$2:$B$2047,V$4))/((AVERAGEIFS('overall city offline'!$I$2:$I$2047,'overall city offline'!$A$2:$A$2047,$A32,'overall city offline'!$B$2:$B$2047,V$4)*(1-AVERAGEIFS('all sales summary'!$I$2:$I$2047,'all sales summary'!$A$2:$A$2047,$A32,'all sales summary'!$B$2:$B$2047,V$4)))+(AVERAGEIFS('city centre offline'!$I$2:$I$2047,'city centre offline'!$A$2:$A$2047,$A32,'city centre offline'!$B$2:$B$2047,V$4)*AVERAGEIFS('all sales summary'!$I$2:$I$2047,'all sales summary'!$A$2:$A$2047,$A32,'all sales summary'!$B$2:$B$2047,V$4)))</f>
        <v>0.41174470082333281</v>
      </c>
      <c r="W32" s="60">
        <f>(AVERAGEIFS('city centre offline'!$I$2:$I$2047,'city centre offline'!$A$2:$A$2047,$A32,'city centre offline'!$B$2:$B$2047,W$4)*AVERAGEIFS('all sales summary'!$I$2:$I$2047,'all sales summary'!$A$2:$A$2047,$A32,'all sales summary'!$B$2:$B$2047,W$4))/((AVERAGEIFS('overall city offline'!$I$2:$I$2047,'overall city offline'!$A$2:$A$2047,$A32,'overall city offline'!$B$2:$B$2047,W$4)*(1-AVERAGEIFS('all sales summary'!$I$2:$I$2047,'all sales summary'!$A$2:$A$2047,$A32,'all sales summary'!$B$2:$B$2047,W$4)))+(AVERAGEIFS('city centre offline'!$I$2:$I$2047,'city centre offline'!$A$2:$A$2047,$A32,'city centre offline'!$B$2:$B$2047,W$4)*AVERAGEIFS('all sales summary'!$I$2:$I$2047,'all sales summary'!$A$2:$A$2047,$A32,'all sales summary'!$B$2:$B$2047,W$4)))</f>
        <v>0.41530876752446449</v>
      </c>
      <c r="X32" s="60">
        <f>(AVERAGEIFS('city centre offline'!$I$2:$I$2047,'city centre offline'!$A$2:$A$2047,$A32,'city centre offline'!$B$2:$B$2047,X$4)*AVERAGEIFS('all sales summary'!$I$2:$I$2047,'all sales summary'!$A$2:$A$2047,$A32,'all sales summary'!$B$2:$B$2047,X$4))/((AVERAGEIFS('overall city offline'!$I$2:$I$2047,'overall city offline'!$A$2:$A$2047,$A32,'overall city offline'!$B$2:$B$2047,X$4)*(1-AVERAGEIFS('all sales summary'!$I$2:$I$2047,'all sales summary'!$A$2:$A$2047,$A32,'all sales summary'!$B$2:$B$2047,X$4)))+(AVERAGEIFS('city centre offline'!$I$2:$I$2047,'city centre offline'!$A$2:$A$2047,$A32,'city centre offline'!$B$2:$B$2047,X$4)*AVERAGEIFS('all sales summary'!$I$2:$I$2047,'all sales summary'!$A$2:$A$2047,$A32,'all sales summary'!$B$2:$B$2047,X$4)))</f>
        <v>0.44681638122896883</v>
      </c>
      <c r="Y32" s="60">
        <f>(AVERAGEIFS('city centre offline'!$I$2:$I$2047,'city centre offline'!$A$2:$A$2047,$A32,'city centre offline'!$B$2:$B$2047,Y$4)*AVERAGEIFS('all sales summary'!$I$2:$I$2047,'all sales summary'!$A$2:$A$2047,$A32,'all sales summary'!$B$2:$B$2047,Y$4))/((AVERAGEIFS('overall city offline'!$I$2:$I$2047,'overall city offline'!$A$2:$A$2047,$A32,'overall city offline'!$B$2:$B$2047,Y$4)*(1-AVERAGEIFS('all sales summary'!$I$2:$I$2047,'all sales summary'!$A$2:$A$2047,$A32,'all sales summary'!$B$2:$B$2047,Y$4)))+(AVERAGEIFS('city centre offline'!$I$2:$I$2047,'city centre offline'!$A$2:$A$2047,$A32,'city centre offline'!$B$2:$B$2047,Y$4)*AVERAGEIFS('all sales summary'!$I$2:$I$2047,'all sales summary'!$A$2:$A$2047,$A32,'all sales summary'!$B$2:$B$2047,Y$4)))</f>
        <v>0.43829144585200802</v>
      </c>
      <c r="Z32" s="60">
        <f>(AVERAGEIFS('city centre offline'!$I$2:$I$2047,'city centre offline'!$A$2:$A$2047,$A32,'city centre offline'!$B$2:$B$2047,Z$4)*AVERAGEIFS('all sales summary'!$I$2:$I$2047,'all sales summary'!$A$2:$A$2047,$A32,'all sales summary'!$B$2:$B$2047,Z$4))/((AVERAGEIFS('overall city offline'!$I$2:$I$2047,'overall city offline'!$A$2:$A$2047,$A32,'overall city offline'!$B$2:$B$2047,Z$4)*(1-AVERAGEIFS('all sales summary'!$I$2:$I$2047,'all sales summary'!$A$2:$A$2047,$A32,'all sales summary'!$B$2:$B$2047,Z$4)))+(AVERAGEIFS('city centre offline'!$I$2:$I$2047,'city centre offline'!$A$2:$A$2047,$A32,'city centre offline'!$B$2:$B$2047,Z$4)*AVERAGEIFS('all sales summary'!$I$2:$I$2047,'all sales summary'!$A$2:$A$2047,$A32,'all sales summary'!$B$2:$B$2047,Z$4)))</f>
        <v>0.45768669975698001</v>
      </c>
      <c r="AA32" s="60">
        <f>(AVERAGEIFS('city centre offline'!$I$2:$I$2047,'city centre offline'!$A$2:$A$2047,$A32,'city centre offline'!$B$2:$B$2047,AA$4)*AVERAGEIFS('all sales summary'!$I$2:$I$2047,'all sales summary'!$A$2:$A$2047,$A32,'all sales summary'!$B$2:$B$2047,AA$4))/((AVERAGEIFS('overall city offline'!$I$2:$I$2047,'overall city offline'!$A$2:$A$2047,$A32,'overall city offline'!$B$2:$B$2047,AA$4)*(1-AVERAGEIFS('all sales summary'!$I$2:$I$2047,'all sales summary'!$A$2:$A$2047,$A32,'all sales summary'!$B$2:$B$2047,AA$4)))+(AVERAGEIFS('city centre offline'!$I$2:$I$2047,'city centre offline'!$A$2:$A$2047,$A32,'city centre offline'!$B$2:$B$2047,AA$4)*AVERAGEIFS('all sales summary'!$I$2:$I$2047,'all sales summary'!$A$2:$A$2047,$A32,'all sales summary'!$B$2:$B$2047,AA$4)))</f>
        <v>0.45779155019510276</v>
      </c>
      <c r="AB32" s="60">
        <f>(AVERAGEIFS('city centre offline'!$I$2:$I$2047,'city centre offline'!$A$2:$A$2047,$A32,'city centre offline'!$B$2:$B$2047,AB$4)*AVERAGEIFS('all sales summary'!$I$2:$I$2047,'all sales summary'!$A$2:$A$2047,$A32,'all sales summary'!$B$2:$B$2047,AB$4))/((AVERAGEIFS('overall city offline'!$I$2:$I$2047,'overall city offline'!$A$2:$A$2047,$A32,'overall city offline'!$B$2:$B$2047,AB$4)*(1-AVERAGEIFS('all sales summary'!$I$2:$I$2047,'all sales summary'!$A$2:$A$2047,$A32,'all sales summary'!$B$2:$B$2047,AB$4)))+(AVERAGEIFS('city centre offline'!$I$2:$I$2047,'city centre offline'!$A$2:$A$2047,$A32,'city centre offline'!$B$2:$B$2047,AB$4)*AVERAGEIFS('all sales summary'!$I$2:$I$2047,'all sales summary'!$A$2:$A$2047,$A32,'all sales summary'!$B$2:$B$2047,AB$4)))</f>
        <v>0.46815378993787743</v>
      </c>
      <c r="AC32" s="60">
        <f>(AVERAGEIFS('city centre offline'!$I$2:$I$2047,'city centre offline'!$A$2:$A$2047,$A32,'city centre offline'!$B$2:$B$2047,AC$4)*AVERAGEIFS('all sales summary'!$I$2:$I$2047,'all sales summary'!$A$2:$A$2047,$A32,'all sales summary'!$B$2:$B$2047,AC$4))/((AVERAGEIFS('overall city offline'!$I$2:$I$2047,'overall city offline'!$A$2:$A$2047,$A32,'overall city offline'!$B$2:$B$2047,AC$4)*(1-AVERAGEIFS('all sales summary'!$I$2:$I$2047,'all sales summary'!$A$2:$A$2047,$A32,'all sales summary'!$B$2:$B$2047,AC$4)))+(AVERAGEIFS('city centre offline'!$I$2:$I$2047,'city centre offline'!$A$2:$A$2047,$A32,'city centre offline'!$B$2:$B$2047,AC$4)*AVERAGEIFS('all sales summary'!$I$2:$I$2047,'all sales summary'!$A$2:$A$2047,$A32,'all sales summary'!$B$2:$B$2047,AC$4)))</f>
        <v>0.41514113137300085</v>
      </c>
      <c r="AD32" s="60">
        <f>(AVERAGEIFS('city centre offline'!$I$2:$I$2047,'city centre offline'!$A$2:$A$2047,$A32,'city centre offline'!$B$2:$B$2047,AD$4)*AVERAGEIFS('all sales summary'!$I$2:$I$2047,'all sales summary'!$A$2:$A$2047,$A32,'all sales summary'!$B$2:$B$2047,AD$4))/((AVERAGEIFS('overall city offline'!$I$2:$I$2047,'overall city offline'!$A$2:$A$2047,$A32,'overall city offline'!$B$2:$B$2047,AD$4)*(1-AVERAGEIFS('all sales summary'!$I$2:$I$2047,'all sales summary'!$A$2:$A$2047,$A32,'all sales summary'!$B$2:$B$2047,AD$4)))+(AVERAGEIFS('city centre offline'!$I$2:$I$2047,'city centre offline'!$A$2:$A$2047,$A32,'city centre offline'!$B$2:$B$2047,AD$4)*AVERAGEIFS('all sales summary'!$I$2:$I$2047,'all sales summary'!$A$2:$A$2047,$A32,'all sales summary'!$B$2:$B$2047,AD$4)))</f>
        <v>0.40513308860010699</v>
      </c>
      <c r="AE32" s="60">
        <f>(AVERAGEIFS('city centre offline'!$I$2:$I$2047,'city centre offline'!$A$2:$A$2047,$A32,'city centre offline'!$B$2:$B$2047,AE$4)*AVERAGEIFS('all sales summary'!$I$2:$I$2047,'all sales summary'!$A$2:$A$2047,$A32,'all sales summary'!$B$2:$B$2047,AE$4))/((AVERAGEIFS('overall city offline'!$I$2:$I$2047,'overall city offline'!$A$2:$A$2047,$A32,'overall city offline'!$B$2:$B$2047,AE$4)*(1-AVERAGEIFS('all sales summary'!$I$2:$I$2047,'all sales summary'!$A$2:$A$2047,$A32,'all sales summary'!$B$2:$B$2047,AE$4)))+(AVERAGEIFS('city centre offline'!$I$2:$I$2047,'city centre offline'!$A$2:$A$2047,$A32,'city centre offline'!$B$2:$B$2047,AE$4)*AVERAGEIFS('all sales summary'!$I$2:$I$2047,'all sales summary'!$A$2:$A$2047,$A32,'all sales summary'!$B$2:$B$2047,AE$4)))</f>
        <v>0.41492699502351776</v>
      </c>
      <c r="AF32" s="60">
        <f>(AVERAGEIFS('city centre offline'!$I$2:$I$2047,'city centre offline'!$A$2:$A$2047,$A32,'city centre offline'!$B$2:$B$2047,AF$4)*AVERAGEIFS('all sales summary'!$I$2:$I$2047,'all sales summary'!$A$2:$A$2047,$A32,'all sales summary'!$B$2:$B$2047,AF$4))/((AVERAGEIFS('overall city offline'!$I$2:$I$2047,'overall city offline'!$A$2:$A$2047,$A32,'overall city offline'!$B$2:$B$2047,AF$4)*(1-AVERAGEIFS('all sales summary'!$I$2:$I$2047,'all sales summary'!$A$2:$A$2047,$A32,'all sales summary'!$B$2:$B$2047,AF$4)))+(AVERAGEIFS('city centre offline'!$I$2:$I$2047,'city centre offline'!$A$2:$A$2047,$A32,'city centre offline'!$B$2:$B$2047,AF$4)*AVERAGEIFS('all sales summary'!$I$2:$I$2047,'all sales summary'!$A$2:$A$2047,$A32,'all sales summary'!$B$2:$B$2047,AF$4)))</f>
        <v>0.4140006522121214</v>
      </c>
      <c r="AG32" s="60">
        <f>(AVERAGEIFS('city centre offline'!$I$2:$I$2047,'city centre offline'!$A$2:$A$2047,$A32,'city centre offline'!$B$2:$B$2047,AG$4)*AVERAGEIFS('all sales summary'!$I$2:$I$2047,'all sales summary'!$A$2:$A$2047,$A32,'all sales summary'!$B$2:$B$2047,AG$4))/((AVERAGEIFS('overall city offline'!$I$2:$I$2047,'overall city offline'!$A$2:$A$2047,$A32,'overall city offline'!$B$2:$B$2047,AG$4)*(1-AVERAGEIFS('all sales summary'!$I$2:$I$2047,'all sales summary'!$A$2:$A$2047,$A32,'all sales summary'!$B$2:$B$2047,AG$4)))+(AVERAGEIFS('city centre offline'!$I$2:$I$2047,'city centre offline'!$A$2:$A$2047,$A32,'city centre offline'!$B$2:$B$2047,AG$4)*AVERAGEIFS('all sales summary'!$I$2:$I$2047,'all sales summary'!$A$2:$A$2047,$A32,'all sales summary'!$B$2:$B$2047,AG$4)))</f>
        <v>0.42547628150532368</v>
      </c>
      <c r="AH32" s="60">
        <f>(AVERAGEIFS('city centre offline'!$I$2:$I$2047,'city centre offline'!$A$2:$A$2047,$A32,'city centre offline'!$B$2:$B$2047,AH$4)*AVERAGEIFS('all sales summary'!$I$2:$I$2047,'all sales summary'!$A$2:$A$2047,$A32,'all sales summary'!$B$2:$B$2047,AH$4))/((AVERAGEIFS('overall city offline'!$I$2:$I$2047,'overall city offline'!$A$2:$A$2047,$A32,'overall city offline'!$B$2:$B$2047,AH$4)*(1-AVERAGEIFS('all sales summary'!$I$2:$I$2047,'all sales summary'!$A$2:$A$2047,$A32,'all sales summary'!$B$2:$B$2047,AH$4)))+(AVERAGEIFS('city centre offline'!$I$2:$I$2047,'city centre offline'!$A$2:$A$2047,$A32,'city centre offline'!$B$2:$B$2047,AH$4)*AVERAGEIFS('all sales summary'!$I$2:$I$2047,'all sales summary'!$A$2:$A$2047,$A32,'all sales summary'!$B$2:$B$2047,AH$4)))</f>
        <v>0.42868018949856845</v>
      </c>
    </row>
    <row r="33" spans="1:34" x14ac:dyDescent="0.3">
      <c r="A33" t="s">
        <v>35</v>
      </c>
      <c r="B33" s="60">
        <f>(AVERAGEIFS('city centre offline'!I30:I2075,'city centre offline'!$A$2:$A$2047,$A33,'city centre offline'!$B$2:$B$2047,B$4)*AVERAGEIFS('all sales summary'!$I$2:$I$2047,'all sales summary'!$A$2:$A$2047,$A33,'all sales summary'!B30:B2075,B$4))/((AVERAGEIFS('overall city offline'!I30:I2075,'overall city offline'!$A$2:$A$2047,$A33,'overall city offline'!$B$2:$B$2047,B$4)*(1-AVERAGEIFS('all sales summary'!$I$2:$I$2047,'all sales summary'!$A$2:$A$2047,$A33,'all sales summary'!B30:B2075,B$4)))+(AVERAGEIFS('city centre offline'!I30:I2075,'city centre offline'!$A$2:$A$2047,$A33,'city centre offline'!$B$2:$B$2047,B$4)*AVERAGEIFS('all sales summary'!$I$2:$I$2047,'all sales summary'!$A$2:$A$2047,$A33,'all sales summary'!B30:B2075,B$4)))</f>
        <v>0.38381518757010757</v>
      </c>
      <c r="C33" s="60">
        <f>(AVERAGEIFS('city centre offline'!$I$2:$I$2047,'city centre offline'!$A$2:$A$2047,$A33,'city centre offline'!$B$2:$B$2047,C$4)*AVERAGEIFS('all sales summary'!$I$2:$I$2047,'all sales summary'!$A$2:$A$2047,$A33,'all sales summary'!$B$2:$B$2047,C$4))/((AVERAGEIFS('overall city offline'!$I$2:$I$2047,'overall city offline'!$A$2:$A$2047,$A33,'overall city offline'!$B$2:$B$2047,C$4)*(1-AVERAGEIFS('all sales summary'!$I$2:$I$2047,'all sales summary'!$A$2:$A$2047,$A33,'all sales summary'!$B$2:$B$2047,C$4)))+(AVERAGEIFS('city centre offline'!$I$2:$I$2047,'city centre offline'!$A$2:$A$2047,$A33,'city centre offline'!$B$2:$B$2047,C$4)*AVERAGEIFS('all sales summary'!$I$2:$I$2047,'all sales summary'!$A$2:$A$2047,$A33,'all sales summary'!$B$2:$B$2047,C$4)))</f>
        <v>0.35134394188297946</v>
      </c>
      <c r="D33" s="60">
        <f>(AVERAGEIFS('city centre offline'!$I$2:$I$2047,'city centre offline'!$A$2:$A$2047,$A33,'city centre offline'!$B$2:$B$2047,D$4)*AVERAGEIFS('all sales summary'!$I$2:$I$2047,'all sales summary'!$A$2:$A$2047,$A33,'all sales summary'!$B$2:$B$2047,D$4))/((AVERAGEIFS('overall city offline'!$I$2:$I$2047,'overall city offline'!$A$2:$A$2047,$A33,'overall city offline'!$B$2:$B$2047,D$4)*(1-AVERAGEIFS('all sales summary'!$I$2:$I$2047,'all sales summary'!$A$2:$A$2047,$A33,'all sales summary'!$B$2:$B$2047,D$4)))+(AVERAGEIFS('city centre offline'!$I$2:$I$2047,'city centre offline'!$A$2:$A$2047,$A33,'city centre offline'!$B$2:$B$2047,D$4)*AVERAGEIFS('all sales summary'!$I$2:$I$2047,'all sales summary'!$A$2:$A$2047,$A33,'all sales summary'!$B$2:$B$2047,D$4)))</f>
        <v>0.3437940426903533</v>
      </c>
      <c r="E33" s="60">
        <f>(AVERAGEIFS('city centre offline'!$I$2:$I$2047,'city centre offline'!$A$2:$A$2047,$A33,'city centre offline'!$B$2:$B$2047,E$4)*AVERAGEIFS('all sales summary'!$I$2:$I$2047,'all sales summary'!$A$2:$A$2047,$A33,'all sales summary'!$B$2:$B$2047,E$4))/((AVERAGEIFS('overall city offline'!$I$2:$I$2047,'overall city offline'!$A$2:$A$2047,$A33,'overall city offline'!$B$2:$B$2047,E$4)*(1-AVERAGEIFS('all sales summary'!$I$2:$I$2047,'all sales summary'!$A$2:$A$2047,$A33,'all sales summary'!$B$2:$B$2047,E$4)))+(AVERAGEIFS('city centre offline'!$I$2:$I$2047,'city centre offline'!$A$2:$A$2047,$A33,'city centre offline'!$B$2:$B$2047,E$4)*AVERAGEIFS('all sales summary'!$I$2:$I$2047,'all sales summary'!$A$2:$A$2047,$A33,'all sales summary'!$B$2:$B$2047,E$4)))</f>
        <v>0.33961944658579574</v>
      </c>
      <c r="F33" s="60">
        <f>(AVERAGEIFS('city centre offline'!$I$2:$I$2047,'city centre offline'!$A$2:$A$2047,$A33,'city centre offline'!$B$2:$B$2047,F$4)*AVERAGEIFS('all sales summary'!$I$2:$I$2047,'all sales summary'!$A$2:$A$2047,$A33,'all sales summary'!$B$2:$B$2047,F$4))/((AVERAGEIFS('overall city offline'!$I$2:$I$2047,'overall city offline'!$A$2:$A$2047,$A33,'overall city offline'!$B$2:$B$2047,F$4)*(1-AVERAGEIFS('all sales summary'!$I$2:$I$2047,'all sales summary'!$A$2:$A$2047,$A33,'all sales summary'!$B$2:$B$2047,F$4)))+(AVERAGEIFS('city centre offline'!$I$2:$I$2047,'city centre offline'!$A$2:$A$2047,$A33,'city centre offline'!$B$2:$B$2047,F$4)*AVERAGEIFS('all sales summary'!$I$2:$I$2047,'all sales summary'!$A$2:$A$2047,$A33,'all sales summary'!$B$2:$B$2047,F$4)))</f>
        <v>0.34168153455046402</v>
      </c>
      <c r="G33" s="60">
        <f>(AVERAGEIFS('city centre offline'!$I$2:$I$2047,'city centre offline'!$A$2:$A$2047,$A33,'city centre offline'!$B$2:$B$2047,G$4)*AVERAGEIFS('all sales summary'!$I$2:$I$2047,'all sales summary'!$A$2:$A$2047,$A33,'all sales summary'!$B$2:$B$2047,G$4))/((AVERAGEIFS('overall city offline'!$I$2:$I$2047,'overall city offline'!$A$2:$A$2047,$A33,'overall city offline'!$B$2:$B$2047,G$4)*(1-AVERAGEIFS('all sales summary'!$I$2:$I$2047,'all sales summary'!$A$2:$A$2047,$A33,'all sales summary'!$B$2:$B$2047,G$4)))+(AVERAGEIFS('city centre offline'!$I$2:$I$2047,'city centre offline'!$A$2:$A$2047,$A33,'city centre offline'!$B$2:$B$2047,G$4)*AVERAGEIFS('all sales summary'!$I$2:$I$2047,'all sales summary'!$A$2:$A$2047,$A33,'all sales summary'!$B$2:$B$2047,G$4)))</f>
        <v>0.34452465762191814</v>
      </c>
      <c r="H33" s="60">
        <f>(AVERAGEIFS('city centre offline'!$I$2:$I$2047,'city centre offline'!$A$2:$A$2047,$A33,'city centre offline'!$B$2:$B$2047,H$4)*AVERAGEIFS('all sales summary'!$I$2:$I$2047,'all sales summary'!$A$2:$A$2047,$A33,'all sales summary'!$B$2:$B$2047,H$4))/((AVERAGEIFS('overall city offline'!$I$2:$I$2047,'overall city offline'!$A$2:$A$2047,$A33,'overall city offline'!$B$2:$B$2047,H$4)*(1-AVERAGEIFS('all sales summary'!$I$2:$I$2047,'all sales summary'!$A$2:$A$2047,$A33,'all sales summary'!$B$2:$B$2047,H$4)))+(AVERAGEIFS('city centre offline'!$I$2:$I$2047,'city centre offline'!$A$2:$A$2047,$A33,'city centre offline'!$B$2:$B$2047,H$4)*AVERAGEIFS('all sales summary'!$I$2:$I$2047,'all sales summary'!$A$2:$A$2047,$A33,'all sales summary'!$B$2:$B$2047,H$4)))</f>
        <v>0.33490462113893477</v>
      </c>
      <c r="I33" s="60">
        <f>(AVERAGEIFS('city centre offline'!$I$2:$I$2047,'city centre offline'!$A$2:$A$2047,$A33,'city centre offline'!$B$2:$B$2047,I$4)*AVERAGEIFS('all sales summary'!$I$2:$I$2047,'all sales summary'!$A$2:$A$2047,$A33,'all sales summary'!$B$2:$B$2047,I$4))/((AVERAGEIFS('overall city offline'!$I$2:$I$2047,'overall city offline'!$A$2:$A$2047,$A33,'overall city offline'!$B$2:$B$2047,I$4)*(1-AVERAGEIFS('all sales summary'!$I$2:$I$2047,'all sales summary'!$A$2:$A$2047,$A33,'all sales summary'!$B$2:$B$2047,I$4)))+(AVERAGEIFS('city centre offline'!$I$2:$I$2047,'city centre offline'!$A$2:$A$2047,$A33,'city centre offline'!$B$2:$B$2047,I$4)*AVERAGEIFS('all sales summary'!$I$2:$I$2047,'all sales summary'!$A$2:$A$2047,$A33,'all sales summary'!$B$2:$B$2047,I$4)))</f>
        <v>0.33375589183762266</v>
      </c>
      <c r="J33" s="60">
        <f>(AVERAGEIFS('city centre offline'!$I$2:$I$2047,'city centre offline'!$A$2:$A$2047,$A33,'city centre offline'!$B$2:$B$2047,J$4)*AVERAGEIFS('all sales summary'!$I$2:$I$2047,'all sales summary'!$A$2:$A$2047,$A33,'all sales summary'!$B$2:$B$2047,J$4))/((AVERAGEIFS('overall city offline'!$I$2:$I$2047,'overall city offline'!$A$2:$A$2047,$A33,'overall city offline'!$B$2:$B$2047,J$4)*(1-AVERAGEIFS('all sales summary'!$I$2:$I$2047,'all sales summary'!$A$2:$A$2047,$A33,'all sales summary'!$B$2:$B$2047,J$4)))+(AVERAGEIFS('city centre offline'!$I$2:$I$2047,'city centre offline'!$A$2:$A$2047,$A33,'city centre offline'!$B$2:$B$2047,J$4)*AVERAGEIFS('all sales summary'!$I$2:$I$2047,'all sales summary'!$A$2:$A$2047,$A33,'all sales summary'!$B$2:$B$2047,J$4)))</f>
        <v>0.34136274742747935</v>
      </c>
      <c r="K33" s="60">
        <f>(AVERAGEIFS('city centre offline'!$I$2:$I$2047,'city centre offline'!$A$2:$A$2047,$A33,'city centre offline'!$B$2:$B$2047,K$4)*AVERAGEIFS('all sales summary'!$I$2:$I$2047,'all sales summary'!$A$2:$A$2047,$A33,'all sales summary'!$B$2:$B$2047,K$4))/((AVERAGEIFS('overall city offline'!$I$2:$I$2047,'overall city offline'!$A$2:$A$2047,$A33,'overall city offline'!$B$2:$B$2047,K$4)*(1-AVERAGEIFS('all sales summary'!$I$2:$I$2047,'all sales summary'!$A$2:$A$2047,$A33,'all sales summary'!$B$2:$B$2047,K$4)))+(AVERAGEIFS('city centre offline'!$I$2:$I$2047,'city centre offline'!$A$2:$A$2047,$A33,'city centre offline'!$B$2:$B$2047,K$4)*AVERAGEIFS('all sales summary'!$I$2:$I$2047,'all sales summary'!$A$2:$A$2047,$A33,'all sales summary'!$B$2:$B$2047,K$4)))</f>
        <v>0.34489064814024656</v>
      </c>
      <c r="L33" s="60">
        <f>(AVERAGEIFS('city centre offline'!$I$2:$I$2047,'city centre offline'!$A$2:$A$2047,$A33,'city centre offline'!$B$2:$B$2047,L$4)*AVERAGEIFS('all sales summary'!$I$2:$I$2047,'all sales summary'!$A$2:$A$2047,$A33,'all sales summary'!$B$2:$B$2047,L$4))/((AVERAGEIFS('overall city offline'!$I$2:$I$2047,'overall city offline'!$A$2:$A$2047,$A33,'overall city offline'!$B$2:$B$2047,L$4)*(1-AVERAGEIFS('all sales summary'!$I$2:$I$2047,'all sales summary'!$A$2:$A$2047,$A33,'all sales summary'!$B$2:$B$2047,L$4)))+(AVERAGEIFS('city centre offline'!$I$2:$I$2047,'city centre offline'!$A$2:$A$2047,$A33,'city centre offline'!$B$2:$B$2047,L$4)*AVERAGEIFS('all sales summary'!$I$2:$I$2047,'all sales summary'!$A$2:$A$2047,$A33,'all sales summary'!$B$2:$B$2047,L$4)))</f>
        <v>0.35124719125389936</v>
      </c>
      <c r="M33" s="60">
        <f>(AVERAGEIFS('city centre offline'!$I$2:$I$2047,'city centre offline'!$A$2:$A$2047,$A33,'city centre offline'!$B$2:$B$2047,M$4)*AVERAGEIFS('all sales summary'!$I$2:$I$2047,'all sales summary'!$A$2:$A$2047,$A33,'all sales summary'!$B$2:$B$2047,M$4))/((AVERAGEIFS('overall city offline'!$I$2:$I$2047,'overall city offline'!$A$2:$A$2047,$A33,'overall city offline'!$B$2:$B$2047,M$4)*(1-AVERAGEIFS('all sales summary'!$I$2:$I$2047,'all sales summary'!$A$2:$A$2047,$A33,'all sales summary'!$B$2:$B$2047,M$4)))+(AVERAGEIFS('city centre offline'!$I$2:$I$2047,'city centre offline'!$A$2:$A$2047,$A33,'city centre offline'!$B$2:$B$2047,M$4)*AVERAGEIFS('all sales summary'!$I$2:$I$2047,'all sales summary'!$A$2:$A$2047,$A33,'all sales summary'!$B$2:$B$2047,M$4)))</f>
        <v>0.35398732825851881</v>
      </c>
      <c r="N33" s="60">
        <f>(AVERAGEIFS('city centre offline'!$I$2:$I$2047,'city centre offline'!$A$2:$A$2047,$A33,'city centre offline'!$B$2:$B$2047,N$4)*AVERAGEIFS('all sales summary'!$I$2:$I$2047,'all sales summary'!$A$2:$A$2047,$A33,'all sales summary'!$B$2:$B$2047,N$4))/((AVERAGEIFS('overall city offline'!$I$2:$I$2047,'overall city offline'!$A$2:$A$2047,$A33,'overall city offline'!$B$2:$B$2047,N$4)*(1-AVERAGEIFS('all sales summary'!$I$2:$I$2047,'all sales summary'!$A$2:$A$2047,$A33,'all sales summary'!$B$2:$B$2047,N$4)))+(AVERAGEIFS('city centre offline'!$I$2:$I$2047,'city centre offline'!$A$2:$A$2047,$A33,'city centre offline'!$B$2:$B$2047,N$4)*AVERAGEIFS('all sales summary'!$I$2:$I$2047,'all sales summary'!$A$2:$A$2047,$A33,'all sales summary'!$B$2:$B$2047,N$4)))</f>
        <v>0.33950277360589975</v>
      </c>
      <c r="O33" s="60">
        <f>(AVERAGEIFS('city centre offline'!$I$2:$I$2047,'city centre offline'!$A$2:$A$2047,$A33,'city centre offline'!$B$2:$B$2047,O$4)*AVERAGEIFS('all sales summary'!$I$2:$I$2047,'all sales summary'!$A$2:$A$2047,$A33,'all sales summary'!$B$2:$B$2047,O$4))/((AVERAGEIFS('overall city offline'!$I$2:$I$2047,'overall city offline'!$A$2:$A$2047,$A33,'overall city offline'!$B$2:$B$2047,O$4)*(1-AVERAGEIFS('all sales summary'!$I$2:$I$2047,'all sales summary'!$A$2:$A$2047,$A33,'all sales summary'!$B$2:$B$2047,O$4)))+(AVERAGEIFS('city centre offline'!$I$2:$I$2047,'city centre offline'!$A$2:$A$2047,$A33,'city centre offline'!$B$2:$B$2047,O$4)*AVERAGEIFS('all sales summary'!$I$2:$I$2047,'all sales summary'!$A$2:$A$2047,$A33,'all sales summary'!$B$2:$B$2047,O$4)))</f>
        <v>0.33694254133589002</v>
      </c>
      <c r="P33" s="60">
        <f>(AVERAGEIFS('city centre offline'!$I$2:$I$2047,'city centre offline'!$A$2:$A$2047,$A33,'city centre offline'!$B$2:$B$2047,P$4)*AVERAGEIFS('all sales summary'!$I$2:$I$2047,'all sales summary'!$A$2:$A$2047,$A33,'all sales summary'!$B$2:$B$2047,P$4))/((AVERAGEIFS('overall city offline'!$I$2:$I$2047,'overall city offline'!$A$2:$A$2047,$A33,'overall city offline'!$B$2:$B$2047,P$4)*(1-AVERAGEIFS('all sales summary'!$I$2:$I$2047,'all sales summary'!$A$2:$A$2047,$A33,'all sales summary'!$B$2:$B$2047,P$4)))+(AVERAGEIFS('city centre offline'!$I$2:$I$2047,'city centre offline'!$A$2:$A$2047,$A33,'city centre offline'!$B$2:$B$2047,P$4)*AVERAGEIFS('all sales summary'!$I$2:$I$2047,'all sales summary'!$A$2:$A$2047,$A33,'all sales summary'!$B$2:$B$2047,P$4)))</f>
        <v>0.33403710398857761</v>
      </c>
      <c r="Q33" s="60">
        <f>(AVERAGEIFS('city centre offline'!$I$2:$I$2047,'city centre offline'!$A$2:$A$2047,$A33,'city centre offline'!$B$2:$B$2047,Q$4)*AVERAGEIFS('all sales summary'!$I$2:$I$2047,'all sales summary'!$A$2:$A$2047,$A33,'all sales summary'!$B$2:$B$2047,Q$4))/((AVERAGEIFS('overall city offline'!$I$2:$I$2047,'overall city offline'!$A$2:$A$2047,$A33,'overall city offline'!$B$2:$B$2047,Q$4)*(1-AVERAGEIFS('all sales summary'!$I$2:$I$2047,'all sales summary'!$A$2:$A$2047,$A33,'all sales summary'!$B$2:$B$2047,Q$4)))+(AVERAGEIFS('city centre offline'!$I$2:$I$2047,'city centre offline'!$A$2:$A$2047,$A33,'city centre offline'!$B$2:$B$2047,Q$4)*AVERAGEIFS('all sales summary'!$I$2:$I$2047,'all sales summary'!$A$2:$A$2047,$A33,'all sales summary'!$B$2:$B$2047,Q$4)))</f>
        <v>0.15203922910663378</v>
      </c>
      <c r="R33" s="60">
        <f>(AVERAGEIFS('city centre offline'!$I$2:$I$2047,'city centre offline'!$A$2:$A$2047,$A33,'city centre offline'!$B$2:$B$2047,R$4)*AVERAGEIFS('all sales summary'!$I$2:$I$2047,'all sales summary'!$A$2:$A$2047,$A33,'all sales summary'!$B$2:$B$2047,R$4))/((AVERAGEIFS('overall city offline'!$I$2:$I$2047,'overall city offline'!$A$2:$A$2047,$A33,'overall city offline'!$B$2:$B$2047,R$4)*(1-AVERAGEIFS('all sales summary'!$I$2:$I$2047,'all sales summary'!$A$2:$A$2047,$A33,'all sales summary'!$B$2:$B$2047,R$4)))+(AVERAGEIFS('city centre offline'!$I$2:$I$2047,'city centre offline'!$A$2:$A$2047,$A33,'city centre offline'!$B$2:$B$2047,R$4)*AVERAGEIFS('all sales summary'!$I$2:$I$2047,'all sales summary'!$A$2:$A$2047,$A33,'all sales summary'!$B$2:$B$2047,R$4)))</f>
        <v>0.16007005530029134</v>
      </c>
      <c r="S33" s="60">
        <f>(AVERAGEIFS('city centre offline'!$I$2:$I$2047,'city centre offline'!$A$2:$A$2047,$A33,'city centre offline'!$B$2:$B$2047,S$4)*AVERAGEIFS('all sales summary'!$I$2:$I$2047,'all sales summary'!$A$2:$A$2047,$A33,'all sales summary'!$B$2:$B$2047,S$4))/((AVERAGEIFS('overall city offline'!$I$2:$I$2047,'overall city offline'!$A$2:$A$2047,$A33,'overall city offline'!$B$2:$B$2047,S$4)*(1-AVERAGEIFS('all sales summary'!$I$2:$I$2047,'all sales summary'!$A$2:$A$2047,$A33,'all sales summary'!$B$2:$B$2047,S$4)))+(AVERAGEIFS('city centre offline'!$I$2:$I$2047,'city centre offline'!$A$2:$A$2047,$A33,'city centre offline'!$B$2:$B$2047,S$4)*AVERAGEIFS('all sales summary'!$I$2:$I$2047,'all sales summary'!$A$2:$A$2047,$A33,'all sales summary'!$B$2:$B$2047,S$4)))</f>
        <v>0.27104528558168439</v>
      </c>
      <c r="T33" s="60">
        <f>(AVERAGEIFS('city centre offline'!$I$2:$I$2047,'city centre offline'!$A$2:$A$2047,$A33,'city centre offline'!$B$2:$B$2047,T$4)*AVERAGEIFS('all sales summary'!$I$2:$I$2047,'all sales summary'!$A$2:$A$2047,$A33,'all sales summary'!$B$2:$B$2047,T$4))/((AVERAGEIFS('overall city offline'!$I$2:$I$2047,'overall city offline'!$A$2:$A$2047,$A33,'overall city offline'!$B$2:$B$2047,T$4)*(1-AVERAGEIFS('all sales summary'!$I$2:$I$2047,'all sales summary'!$A$2:$A$2047,$A33,'all sales summary'!$B$2:$B$2047,T$4)))+(AVERAGEIFS('city centre offline'!$I$2:$I$2047,'city centre offline'!$A$2:$A$2047,$A33,'city centre offline'!$B$2:$B$2047,T$4)*AVERAGEIFS('all sales summary'!$I$2:$I$2047,'all sales summary'!$A$2:$A$2047,$A33,'all sales summary'!$B$2:$B$2047,T$4)))</f>
        <v>0.30308157110843198</v>
      </c>
      <c r="U33" s="60">
        <f>(AVERAGEIFS('city centre offline'!$I$2:$I$2047,'city centre offline'!$A$2:$A$2047,$A33,'city centre offline'!$B$2:$B$2047,U$4)*AVERAGEIFS('all sales summary'!$I$2:$I$2047,'all sales summary'!$A$2:$A$2047,$A33,'all sales summary'!$B$2:$B$2047,U$4))/((AVERAGEIFS('overall city offline'!$I$2:$I$2047,'overall city offline'!$A$2:$A$2047,$A33,'overall city offline'!$B$2:$B$2047,U$4)*(1-AVERAGEIFS('all sales summary'!$I$2:$I$2047,'all sales summary'!$A$2:$A$2047,$A33,'all sales summary'!$B$2:$B$2047,U$4)))+(AVERAGEIFS('city centre offline'!$I$2:$I$2047,'city centre offline'!$A$2:$A$2047,$A33,'city centre offline'!$B$2:$B$2047,U$4)*AVERAGEIFS('all sales summary'!$I$2:$I$2047,'all sales summary'!$A$2:$A$2047,$A33,'all sales summary'!$B$2:$B$2047,U$4)))</f>
        <v>0.3214115507886588</v>
      </c>
      <c r="V33" s="60">
        <f>(AVERAGEIFS('city centre offline'!$I$2:$I$2047,'city centre offline'!$A$2:$A$2047,$A33,'city centre offline'!$B$2:$B$2047,V$4)*AVERAGEIFS('all sales summary'!$I$2:$I$2047,'all sales summary'!$A$2:$A$2047,$A33,'all sales summary'!$B$2:$B$2047,V$4))/((AVERAGEIFS('overall city offline'!$I$2:$I$2047,'overall city offline'!$A$2:$A$2047,$A33,'overall city offline'!$B$2:$B$2047,V$4)*(1-AVERAGEIFS('all sales summary'!$I$2:$I$2047,'all sales summary'!$A$2:$A$2047,$A33,'all sales summary'!$B$2:$B$2047,V$4)))+(AVERAGEIFS('city centre offline'!$I$2:$I$2047,'city centre offline'!$A$2:$A$2047,$A33,'city centre offline'!$B$2:$B$2047,V$4)*AVERAGEIFS('all sales summary'!$I$2:$I$2047,'all sales summary'!$A$2:$A$2047,$A33,'all sales summary'!$B$2:$B$2047,V$4)))</f>
        <v>0.32548752727166552</v>
      </c>
      <c r="W33" s="60">
        <f>(AVERAGEIFS('city centre offline'!$I$2:$I$2047,'city centre offline'!$A$2:$A$2047,$A33,'city centre offline'!$B$2:$B$2047,W$4)*AVERAGEIFS('all sales summary'!$I$2:$I$2047,'all sales summary'!$A$2:$A$2047,$A33,'all sales summary'!$B$2:$B$2047,W$4))/((AVERAGEIFS('overall city offline'!$I$2:$I$2047,'overall city offline'!$A$2:$A$2047,$A33,'overall city offline'!$B$2:$B$2047,W$4)*(1-AVERAGEIFS('all sales summary'!$I$2:$I$2047,'all sales summary'!$A$2:$A$2047,$A33,'all sales summary'!$B$2:$B$2047,W$4)))+(AVERAGEIFS('city centre offline'!$I$2:$I$2047,'city centre offline'!$A$2:$A$2047,$A33,'city centre offline'!$B$2:$B$2047,W$4)*AVERAGEIFS('all sales summary'!$I$2:$I$2047,'all sales summary'!$A$2:$A$2047,$A33,'all sales summary'!$B$2:$B$2047,W$4)))</f>
        <v>0.32323776591799208</v>
      </c>
      <c r="X33" s="60">
        <f>(AVERAGEIFS('city centre offline'!$I$2:$I$2047,'city centre offline'!$A$2:$A$2047,$A33,'city centre offline'!$B$2:$B$2047,X$4)*AVERAGEIFS('all sales summary'!$I$2:$I$2047,'all sales summary'!$A$2:$A$2047,$A33,'all sales summary'!$B$2:$B$2047,X$4))/((AVERAGEIFS('overall city offline'!$I$2:$I$2047,'overall city offline'!$A$2:$A$2047,$A33,'overall city offline'!$B$2:$B$2047,X$4)*(1-AVERAGEIFS('all sales summary'!$I$2:$I$2047,'all sales summary'!$A$2:$A$2047,$A33,'all sales summary'!$B$2:$B$2047,X$4)))+(AVERAGEIFS('city centre offline'!$I$2:$I$2047,'city centre offline'!$A$2:$A$2047,$A33,'city centre offline'!$B$2:$B$2047,X$4)*AVERAGEIFS('all sales summary'!$I$2:$I$2047,'all sales summary'!$A$2:$A$2047,$A33,'all sales summary'!$B$2:$B$2047,X$4)))</f>
        <v>0.24565758588679523</v>
      </c>
      <c r="Y33" s="60">
        <f>(AVERAGEIFS('city centre offline'!$I$2:$I$2047,'city centre offline'!$A$2:$A$2047,$A33,'city centre offline'!$B$2:$B$2047,Y$4)*AVERAGEIFS('all sales summary'!$I$2:$I$2047,'all sales summary'!$A$2:$A$2047,$A33,'all sales summary'!$B$2:$B$2047,Y$4))/((AVERAGEIFS('overall city offline'!$I$2:$I$2047,'overall city offline'!$A$2:$A$2047,$A33,'overall city offline'!$B$2:$B$2047,Y$4)*(1-AVERAGEIFS('all sales summary'!$I$2:$I$2047,'all sales summary'!$A$2:$A$2047,$A33,'all sales summary'!$B$2:$B$2047,Y$4)))+(AVERAGEIFS('city centre offline'!$I$2:$I$2047,'city centre offline'!$A$2:$A$2047,$A33,'city centre offline'!$B$2:$B$2047,Y$4)*AVERAGEIFS('all sales summary'!$I$2:$I$2047,'all sales summary'!$A$2:$A$2047,$A33,'all sales summary'!$B$2:$B$2047,Y$4)))</f>
        <v>0.32300425690475121</v>
      </c>
      <c r="Z33" s="60">
        <f>(AVERAGEIFS('city centre offline'!$I$2:$I$2047,'city centre offline'!$A$2:$A$2047,$A33,'city centre offline'!$B$2:$B$2047,Z$4)*AVERAGEIFS('all sales summary'!$I$2:$I$2047,'all sales summary'!$A$2:$A$2047,$A33,'all sales summary'!$B$2:$B$2047,Z$4))/((AVERAGEIFS('overall city offline'!$I$2:$I$2047,'overall city offline'!$A$2:$A$2047,$A33,'overall city offline'!$B$2:$B$2047,Z$4)*(1-AVERAGEIFS('all sales summary'!$I$2:$I$2047,'all sales summary'!$A$2:$A$2047,$A33,'all sales summary'!$B$2:$B$2047,Z$4)))+(AVERAGEIFS('city centre offline'!$I$2:$I$2047,'city centre offline'!$A$2:$A$2047,$A33,'city centre offline'!$B$2:$B$2047,Z$4)*AVERAGEIFS('all sales summary'!$I$2:$I$2047,'all sales summary'!$A$2:$A$2047,$A33,'all sales summary'!$B$2:$B$2047,Z$4)))</f>
        <v>0.22538085632483107</v>
      </c>
      <c r="AA33" s="60">
        <f>(AVERAGEIFS('city centre offline'!$I$2:$I$2047,'city centre offline'!$A$2:$A$2047,$A33,'city centre offline'!$B$2:$B$2047,AA$4)*AVERAGEIFS('all sales summary'!$I$2:$I$2047,'all sales summary'!$A$2:$A$2047,$A33,'all sales summary'!$B$2:$B$2047,AA$4))/((AVERAGEIFS('overall city offline'!$I$2:$I$2047,'overall city offline'!$A$2:$A$2047,$A33,'overall city offline'!$B$2:$B$2047,AA$4)*(1-AVERAGEIFS('all sales summary'!$I$2:$I$2047,'all sales summary'!$A$2:$A$2047,$A33,'all sales summary'!$B$2:$B$2047,AA$4)))+(AVERAGEIFS('city centre offline'!$I$2:$I$2047,'city centre offline'!$A$2:$A$2047,$A33,'city centre offline'!$B$2:$B$2047,AA$4)*AVERAGEIFS('all sales summary'!$I$2:$I$2047,'all sales summary'!$A$2:$A$2047,$A33,'all sales summary'!$B$2:$B$2047,AA$4)))</f>
        <v>0.14299638514737487</v>
      </c>
      <c r="AB33" s="60">
        <f>(AVERAGEIFS('city centre offline'!$I$2:$I$2047,'city centre offline'!$A$2:$A$2047,$A33,'city centre offline'!$B$2:$B$2047,AB$4)*AVERAGEIFS('all sales summary'!$I$2:$I$2047,'all sales summary'!$A$2:$A$2047,$A33,'all sales summary'!$B$2:$B$2047,AB$4))/((AVERAGEIFS('overall city offline'!$I$2:$I$2047,'overall city offline'!$A$2:$A$2047,$A33,'overall city offline'!$B$2:$B$2047,AB$4)*(1-AVERAGEIFS('all sales summary'!$I$2:$I$2047,'all sales summary'!$A$2:$A$2047,$A33,'all sales summary'!$B$2:$B$2047,AB$4)))+(AVERAGEIFS('city centre offline'!$I$2:$I$2047,'city centre offline'!$A$2:$A$2047,$A33,'city centre offline'!$B$2:$B$2047,AB$4)*AVERAGEIFS('all sales summary'!$I$2:$I$2047,'all sales summary'!$A$2:$A$2047,$A33,'all sales summary'!$B$2:$B$2047,AB$4)))</f>
        <v>0.14254838162195674</v>
      </c>
      <c r="AC33" s="60">
        <f>(AVERAGEIFS('city centre offline'!$I$2:$I$2047,'city centre offline'!$A$2:$A$2047,$A33,'city centre offline'!$B$2:$B$2047,AC$4)*AVERAGEIFS('all sales summary'!$I$2:$I$2047,'all sales summary'!$A$2:$A$2047,$A33,'all sales summary'!$B$2:$B$2047,AC$4))/((AVERAGEIFS('overall city offline'!$I$2:$I$2047,'overall city offline'!$A$2:$A$2047,$A33,'overall city offline'!$B$2:$B$2047,AC$4)*(1-AVERAGEIFS('all sales summary'!$I$2:$I$2047,'all sales summary'!$A$2:$A$2047,$A33,'all sales summary'!$B$2:$B$2047,AC$4)))+(AVERAGEIFS('city centre offline'!$I$2:$I$2047,'city centre offline'!$A$2:$A$2047,$A33,'city centre offline'!$B$2:$B$2047,AC$4)*AVERAGEIFS('all sales summary'!$I$2:$I$2047,'all sales summary'!$A$2:$A$2047,$A33,'all sales summary'!$B$2:$B$2047,AC$4)))</f>
        <v>0.31953016439968929</v>
      </c>
      <c r="AD33" s="60">
        <f>(AVERAGEIFS('city centre offline'!$I$2:$I$2047,'city centre offline'!$A$2:$A$2047,$A33,'city centre offline'!$B$2:$B$2047,AD$4)*AVERAGEIFS('all sales summary'!$I$2:$I$2047,'all sales summary'!$A$2:$A$2047,$A33,'all sales summary'!$B$2:$B$2047,AD$4))/((AVERAGEIFS('overall city offline'!$I$2:$I$2047,'overall city offline'!$A$2:$A$2047,$A33,'overall city offline'!$B$2:$B$2047,AD$4)*(1-AVERAGEIFS('all sales summary'!$I$2:$I$2047,'all sales summary'!$A$2:$A$2047,$A33,'all sales summary'!$B$2:$B$2047,AD$4)))+(AVERAGEIFS('city centre offline'!$I$2:$I$2047,'city centre offline'!$A$2:$A$2047,$A33,'city centre offline'!$B$2:$B$2047,AD$4)*AVERAGEIFS('all sales summary'!$I$2:$I$2047,'all sales summary'!$A$2:$A$2047,$A33,'all sales summary'!$B$2:$B$2047,AD$4)))</f>
        <v>0.32221871567218646</v>
      </c>
      <c r="AE33" s="60">
        <f>(AVERAGEIFS('city centre offline'!$I$2:$I$2047,'city centre offline'!$A$2:$A$2047,$A33,'city centre offline'!$B$2:$B$2047,AE$4)*AVERAGEIFS('all sales summary'!$I$2:$I$2047,'all sales summary'!$A$2:$A$2047,$A33,'all sales summary'!$B$2:$B$2047,AE$4))/((AVERAGEIFS('overall city offline'!$I$2:$I$2047,'overall city offline'!$A$2:$A$2047,$A33,'overall city offline'!$B$2:$B$2047,AE$4)*(1-AVERAGEIFS('all sales summary'!$I$2:$I$2047,'all sales summary'!$A$2:$A$2047,$A33,'all sales summary'!$B$2:$B$2047,AE$4)))+(AVERAGEIFS('city centre offline'!$I$2:$I$2047,'city centre offline'!$A$2:$A$2047,$A33,'city centre offline'!$B$2:$B$2047,AE$4)*AVERAGEIFS('all sales summary'!$I$2:$I$2047,'all sales summary'!$A$2:$A$2047,$A33,'all sales summary'!$B$2:$B$2047,AE$4)))</f>
        <v>0.33652122243834293</v>
      </c>
      <c r="AF33" s="60">
        <f>(AVERAGEIFS('city centre offline'!$I$2:$I$2047,'city centre offline'!$A$2:$A$2047,$A33,'city centre offline'!$B$2:$B$2047,AF$4)*AVERAGEIFS('all sales summary'!$I$2:$I$2047,'all sales summary'!$A$2:$A$2047,$A33,'all sales summary'!$B$2:$B$2047,AF$4))/((AVERAGEIFS('overall city offline'!$I$2:$I$2047,'overall city offline'!$A$2:$A$2047,$A33,'overall city offline'!$B$2:$B$2047,AF$4)*(1-AVERAGEIFS('all sales summary'!$I$2:$I$2047,'all sales summary'!$A$2:$A$2047,$A33,'all sales summary'!$B$2:$B$2047,AF$4)))+(AVERAGEIFS('city centre offline'!$I$2:$I$2047,'city centre offline'!$A$2:$A$2047,$A33,'city centre offline'!$B$2:$B$2047,AF$4)*AVERAGEIFS('all sales summary'!$I$2:$I$2047,'all sales summary'!$A$2:$A$2047,$A33,'all sales summary'!$B$2:$B$2047,AF$4)))</f>
        <v>0.3263363368227053</v>
      </c>
      <c r="AG33" s="60">
        <f>(AVERAGEIFS('city centre offline'!$I$2:$I$2047,'city centre offline'!$A$2:$A$2047,$A33,'city centre offline'!$B$2:$B$2047,AG$4)*AVERAGEIFS('all sales summary'!$I$2:$I$2047,'all sales summary'!$A$2:$A$2047,$A33,'all sales summary'!$B$2:$B$2047,AG$4))/((AVERAGEIFS('overall city offline'!$I$2:$I$2047,'overall city offline'!$A$2:$A$2047,$A33,'overall city offline'!$B$2:$B$2047,AG$4)*(1-AVERAGEIFS('all sales summary'!$I$2:$I$2047,'all sales summary'!$A$2:$A$2047,$A33,'all sales summary'!$B$2:$B$2047,AG$4)))+(AVERAGEIFS('city centre offline'!$I$2:$I$2047,'city centre offline'!$A$2:$A$2047,$A33,'city centre offline'!$B$2:$B$2047,AG$4)*AVERAGEIFS('all sales summary'!$I$2:$I$2047,'all sales summary'!$A$2:$A$2047,$A33,'all sales summary'!$B$2:$B$2047,AG$4)))</f>
        <v>0.3264284295843668</v>
      </c>
      <c r="AH33" s="60">
        <f>(AVERAGEIFS('city centre offline'!$I$2:$I$2047,'city centre offline'!$A$2:$A$2047,$A33,'city centre offline'!$B$2:$B$2047,AH$4)*AVERAGEIFS('all sales summary'!$I$2:$I$2047,'all sales summary'!$A$2:$A$2047,$A33,'all sales summary'!$B$2:$B$2047,AH$4))/((AVERAGEIFS('overall city offline'!$I$2:$I$2047,'overall city offline'!$A$2:$A$2047,$A33,'overall city offline'!$B$2:$B$2047,AH$4)*(1-AVERAGEIFS('all sales summary'!$I$2:$I$2047,'all sales summary'!$A$2:$A$2047,$A33,'all sales summary'!$B$2:$B$2047,AH$4)))+(AVERAGEIFS('city centre offline'!$I$2:$I$2047,'city centre offline'!$A$2:$A$2047,$A33,'city centre offline'!$B$2:$B$2047,AH$4)*AVERAGEIFS('all sales summary'!$I$2:$I$2047,'all sales summary'!$A$2:$A$2047,$A33,'all sales summary'!$B$2:$B$2047,AH$4)))</f>
        <v>0.33301925850775321</v>
      </c>
    </row>
    <row r="34" spans="1:34" x14ac:dyDescent="0.3">
      <c r="A34" t="s">
        <v>36</v>
      </c>
      <c r="B34" s="60">
        <f>(AVERAGEIFS('city centre offline'!I31:I2076,'city centre offline'!$A$2:$A$2047,$A34,'city centre offline'!$B$2:$B$2047,B$4)*AVERAGEIFS('all sales summary'!$I$2:$I$2047,'all sales summary'!$A$2:$A$2047,$A34,'all sales summary'!B31:B2076,B$4))/((AVERAGEIFS('overall city offline'!I31:I2076,'overall city offline'!$A$2:$A$2047,$A34,'overall city offline'!$B$2:$B$2047,B$4)*(1-AVERAGEIFS('all sales summary'!$I$2:$I$2047,'all sales summary'!$A$2:$A$2047,$A34,'all sales summary'!B31:B2076,B$4)))+(AVERAGEIFS('city centre offline'!I31:I2076,'city centre offline'!$A$2:$A$2047,$A34,'city centre offline'!$B$2:$B$2047,B$4)*AVERAGEIFS('all sales summary'!$I$2:$I$2047,'all sales summary'!$A$2:$A$2047,$A34,'all sales summary'!B31:B2076,B$4)))</f>
        <v>0.33648794744270077</v>
      </c>
      <c r="C34" s="60">
        <f>(AVERAGEIFS('city centre offline'!$I$2:$I$2047,'city centre offline'!$A$2:$A$2047,$A34,'city centre offline'!$B$2:$B$2047,C$4)*AVERAGEIFS('all sales summary'!$I$2:$I$2047,'all sales summary'!$A$2:$A$2047,$A34,'all sales summary'!$B$2:$B$2047,C$4))/((AVERAGEIFS('overall city offline'!$I$2:$I$2047,'overall city offline'!$A$2:$A$2047,$A34,'overall city offline'!$B$2:$B$2047,C$4)*(1-AVERAGEIFS('all sales summary'!$I$2:$I$2047,'all sales summary'!$A$2:$A$2047,$A34,'all sales summary'!$B$2:$B$2047,C$4)))+(AVERAGEIFS('city centre offline'!$I$2:$I$2047,'city centre offline'!$A$2:$A$2047,$A34,'city centre offline'!$B$2:$B$2047,C$4)*AVERAGEIFS('all sales summary'!$I$2:$I$2047,'all sales summary'!$A$2:$A$2047,$A34,'all sales summary'!$B$2:$B$2047,C$4)))</f>
        <v>0.31031211349619076</v>
      </c>
      <c r="D34" s="60">
        <f>(AVERAGEIFS('city centre offline'!$I$2:$I$2047,'city centre offline'!$A$2:$A$2047,$A34,'city centre offline'!$B$2:$B$2047,D$4)*AVERAGEIFS('all sales summary'!$I$2:$I$2047,'all sales summary'!$A$2:$A$2047,$A34,'all sales summary'!$B$2:$B$2047,D$4))/((AVERAGEIFS('overall city offline'!$I$2:$I$2047,'overall city offline'!$A$2:$A$2047,$A34,'overall city offline'!$B$2:$B$2047,D$4)*(1-AVERAGEIFS('all sales summary'!$I$2:$I$2047,'all sales summary'!$A$2:$A$2047,$A34,'all sales summary'!$B$2:$B$2047,D$4)))+(AVERAGEIFS('city centre offline'!$I$2:$I$2047,'city centre offline'!$A$2:$A$2047,$A34,'city centre offline'!$B$2:$B$2047,D$4)*AVERAGEIFS('all sales summary'!$I$2:$I$2047,'all sales summary'!$A$2:$A$2047,$A34,'all sales summary'!$B$2:$B$2047,D$4)))</f>
        <v>0.29543454432894484</v>
      </c>
      <c r="E34" s="60">
        <f>(AVERAGEIFS('city centre offline'!$I$2:$I$2047,'city centre offline'!$A$2:$A$2047,$A34,'city centre offline'!$B$2:$B$2047,E$4)*AVERAGEIFS('all sales summary'!$I$2:$I$2047,'all sales summary'!$A$2:$A$2047,$A34,'all sales summary'!$B$2:$B$2047,E$4))/((AVERAGEIFS('overall city offline'!$I$2:$I$2047,'overall city offline'!$A$2:$A$2047,$A34,'overall city offline'!$B$2:$B$2047,E$4)*(1-AVERAGEIFS('all sales summary'!$I$2:$I$2047,'all sales summary'!$A$2:$A$2047,$A34,'all sales summary'!$B$2:$B$2047,E$4)))+(AVERAGEIFS('city centre offline'!$I$2:$I$2047,'city centre offline'!$A$2:$A$2047,$A34,'city centre offline'!$B$2:$B$2047,E$4)*AVERAGEIFS('all sales summary'!$I$2:$I$2047,'all sales summary'!$A$2:$A$2047,$A34,'all sales summary'!$B$2:$B$2047,E$4)))</f>
        <v>0.30538930539525905</v>
      </c>
      <c r="F34" s="60">
        <f>(AVERAGEIFS('city centre offline'!$I$2:$I$2047,'city centre offline'!$A$2:$A$2047,$A34,'city centre offline'!$B$2:$B$2047,F$4)*AVERAGEIFS('all sales summary'!$I$2:$I$2047,'all sales summary'!$A$2:$A$2047,$A34,'all sales summary'!$B$2:$B$2047,F$4))/((AVERAGEIFS('overall city offline'!$I$2:$I$2047,'overall city offline'!$A$2:$A$2047,$A34,'overall city offline'!$B$2:$B$2047,F$4)*(1-AVERAGEIFS('all sales summary'!$I$2:$I$2047,'all sales summary'!$A$2:$A$2047,$A34,'all sales summary'!$B$2:$B$2047,F$4)))+(AVERAGEIFS('city centre offline'!$I$2:$I$2047,'city centre offline'!$A$2:$A$2047,$A34,'city centre offline'!$B$2:$B$2047,F$4)*AVERAGEIFS('all sales summary'!$I$2:$I$2047,'all sales summary'!$A$2:$A$2047,$A34,'all sales summary'!$B$2:$B$2047,F$4)))</f>
        <v>0.30401746589906681</v>
      </c>
      <c r="G34" s="60">
        <f>(AVERAGEIFS('city centre offline'!$I$2:$I$2047,'city centre offline'!$A$2:$A$2047,$A34,'city centre offline'!$B$2:$B$2047,G$4)*AVERAGEIFS('all sales summary'!$I$2:$I$2047,'all sales summary'!$A$2:$A$2047,$A34,'all sales summary'!$B$2:$B$2047,G$4))/((AVERAGEIFS('overall city offline'!$I$2:$I$2047,'overall city offline'!$A$2:$A$2047,$A34,'overall city offline'!$B$2:$B$2047,G$4)*(1-AVERAGEIFS('all sales summary'!$I$2:$I$2047,'all sales summary'!$A$2:$A$2047,$A34,'all sales summary'!$B$2:$B$2047,G$4)))+(AVERAGEIFS('city centre offline'!$I$2:$I$2047,'city centre offline'!$A$2:$A$2047,$A34,'city centre offline'!$B$2:$B$2047,G$4)*AVERAGEIFS('all sales summary'!$I$2:$I$2047,'all sales summary'!$A$2:$A$2047,$A34,'all sales summary'!$B$2:$B$2047,G$4)))</f>
        <v>0.31489993116007475</v>
      </c>
      <c r="H34" s="60">
        <f>(AVERAGEIFS('city centre offline'!$I$2:$I$2047,'city centre offline'!$A$2:$A$2047,$A34,'city centre offline'!$B$2:$B$2047,H$4)*AVERAGEIFS('all sales summary'!$I$2:$I$2047,'all sales summary'!$A$2:$A$2047,$A34,'all sales summary'!$B$2:$B$2047,H$4))/((AVERAGEIFS('overall city offline'!$I$2:$I$2047,'overall city offline'!$A$2:$A$2047,$A34,'overall city offline'!$B$2:$B$2047,H$4)*(1-AVERAGEIFS('all sales summary'!$I$2:$I$2047,'all sales summary'!$A$2:$A$2047,$A34,'all sales summary'!$B$2:$B$2047,H$4)))+(AVERAGEIFS('city centre offline'!$I$2:$I$2047,'city centre offline'!$A$2:$A$2047,$A34,'city centre offline'!$B$2:$B$2047,H$4)*AVERAGEIFS('all sales summary'!$I$2:$I$2047,'all sales summary'!$A$2:$A$2047,$A34,'all sales summary'!$B$2:$B$2047,H$4)))</f>
        <v>0.30416834539355725</v>
      </c>
      <c r="I34" s="60">
        <f>(AVERAGEIFS('city centre offline'!$I$2:$I$2047,'city centre offline'!$A$2:$A$2047,$A34,'city centre offline'!$B$2:$B$2047,I$4)*AVERAGEIFS('all sales summary'!$I$2:$I$2047,'all sales summary'!$A$2:$A$2047,$A34,'all sales summary'!$B$2:$B$2047,I$4))/((AVERAGEIFS('overall city offline'!$I$2:$I$2047,'overall city offline'!$A$2:$A$2047,$A34,'overall city offline'!$B$2:$B$2047,I$4)*(1-AVERAGEIFS('all sales summary'!$I$2:$I$2047,'all sales summary'!$A$2:$A$2047,$A34,'all sales summary'!$B$2:$B$2047,I$4)))+(AVERAGEIFS('city centre offline'!$I$2:$I$2047,'city centre offline'!$A$2:$A$2047,$A34,'city centre offline'!$B$2:$B$2047,I$4)*AVERAGEIFS('all sales summary'!$I$2:$I$2047,'all sales summary'!$A$2:$A$2047,$A34,'all sales summary'!$B$2:$B$2047,I$4)))</f>
        <v>0.30598129183308503</v>
      </c>
      <c r="J34" s="60">
        <f>(AVERAGEIFS('city centre offline'!$I$2:$I$2047,'city centre offline'!$A$2:$A$2047,$A34,'city centre offline'!$B$2:$B$2047,J$4)*AVERAGEIFS('all sales summary'!$I$2:$I$2047,'all sales summary'!$A$2:$A$2047,$A34,'all sales summary'!$B$2:$B$2047,J$4))/((AVERAGEIFS('overall city offline'!$I$2:$I$2047,'overall city offline'!$A$2:$A$2047,$A34,'overall city offline'!$B$2:$B$2047,J$4)*(1-AVERAGEIFS('all sales summary'!$I$2:$I$2047,'all sales summary'!$A$2:$A$2047,$A34,'all sales summary'!$B$2:$B$2047,J$4)))+(AVERAGEIFS('city centre offline'!$I$2:$I$2047,'city centre offline'!$A$2:$A$2047,$A34,'city centre offline'!$B$2:$B$2047,J$4)*AVERAGEIFS('all sales summary'!$I$2:$I$2047,'all sales summary'!$A$2:$A$2047,$A34,'all sales summary'!$B$2:$B$2047,J$4)))</f>
        <v>0.31194569455487364</v>
      </c>
      <c r="K34" s="60">
        <f>(AVERAGEIFS('city centre offline'!$I$2:$I$2047,'city centre offline'!$A$2:$A$2047,$A34,'city centre offline'!$B$2:$B$2047,K$4)*AVERAGEIFS('all sales summary'!$I$2:$I$2047,'all sales summary'!$A$2:$A$2047,$A34,'all sales summary'!$B$2:$B$2047,K$4))/((AVERAGEIFS('overall city offline'!$I$2:$I$2047,'overall city offline'!$A$2:$A$2047,$A34,'overall city offline'!$B$2:$B$2047,K$4)*(1-AVERAGEIFS('all sales summary'!$I$2:$I$2047,'all sales summary'!$A$2:$A$2047,$A34,'all sales summary'!$B$2:$B$2047,K$4)))+(AVERAGEIFS('city centre offline'!$I$2:$I$2047,'city centre offline'!$A$2:$A$2047,$A34,'city centre offline'!$B$2:$B$2047,K$4)*AVERAGEIFS('all sales summary'!$I$2:$I$2047,'all sales summary'!$A$2:$A$2047,$A34,'all sales summary'!$B$2:$B$2047,K$4)))</f>
        <v>0.30192231393223695</v>
      </c>
      <c r="L34" s="60">
        <f>(AVERAGEIFS('city centre offline'!$I$2:$I$2047,'city centre offline'!$A$2:$A$2047,$A34,'city centre offline'!$B$2:$B$2047,L$4)*AVERAGEIFS('all sales summary'!$I$2:$I$2047,'all sales summary'!$A$2:$A$2047,$A34,'all sales summary'!$B$2:$B$2047,L$4))/((AVERAGEIFS('overall city offline'!$I$2:$I$2047,'overall city offline'!$A$2:$A$2047,$A34,'overall city offline'!$B$2:$B$2047,L$4)*(1-AVERAGEIFS('all sales summary'!$I$2:$I$2047,'all sales summary'!$A$2:$A$2047,$A34,'all sales summary'!$B$2:$B$2047,L$4)))+(AVERAGEIFS('city centre offline'!$I$2:$I$2047,'city centre offline'!$A$2:$A$2047,$A34,'city centre offline'!$B$2:$B$2047,L$4)*AVERAGEIFS('all sales summary'!$I$2:$I$2047,'all sales summary'!$A$2:$A$2047,$A34,'all sales summary'!$B$2:$B$2047,L$4)))</f>
        <v>0.31334490023533768</v>
      </c>
      <c r="M34" s="60">
        <f>(AVERAGEIFS('city centre offline'!$I$2:$I$2047,'city centre offline'!$A$2:$A$2047,$A34,'city centre offline'!$B$2:$B$2047,M$4)*AVERAGEIFS('all sales summary'!$I$2:$I$2047,'all sales summary'!$A$2:$A$2047,$A34,'all sales summary'!$B$2:$B$2047,M$4))/((AVERAGEIFS('overall city offline'!$I$2:$I$2047,'overall city offline'!$A$2:$A$2047,$A34,'overall city offline'!$B$2:$B$2047,M$4)*(1-AVERAGEIFS('all sales summary'!$I$2:$I$2047,'all sales summary'!$A$2:$A$2047,$A34,'all sales summary'!$B$2:$B$2047,M$4)))+(AVERAGEIFS('city centre offline'!$I$2:$I$2047,'city centre offline'!$A$2:$A$2047,$A34,'city centre offline'!$B$2:$B$2047,M$4)*AVERAGEIFS('all sales summary'!$I$2:$I$2047,'all sales summary'!$A$2:$A$2047,$A34,'all sales summary'!$B$2:$B$2047,M$4)))</f>
        <v>0.33128273373272482</v>
      </c>
      <c r="N34" s="60">
        <f>(AVERAGEIFS('city centre offline'!$I$2:$I$2047,'city centre offline'!$A$2:$A$2047,$A34,'city centre offline'!$B$2:$B$2047,N$4)*AVERAGEIFS('all sales summary'!$I$2:$I$2047,'all sales summary'!$A$2:$A$2047,$A34,'all sales summary'!$B$2:$B$2047,N$4))/((AVERAGEIFS('overall city offline'!$I$2:$I$2047,'overall city offline'!$A$2:$A$2047,$A34,'overall city offline'!$B$2:$B$2047,N$4)*(1-AVERAGEIFS('all sales summary'!$I$2:$I$2047,'all sales summary'!$A$2:$A$2047,$A34,'all sales summary'!$B$2:$B$2047,N$4)))+(AVERAGEIFS('city centre offline'!$I$2:$I$2047,'city centre offline'!$A$2:$A$2047,$A34,'city centre offline'!$B$2:$B$2047,N$4)*AVERAGEIFS('all sales summary'!$I$2:$I$2047,'all sales summary'!$A$2:$A$2047,$A34,'all sales summary'!$B$2:$B$2047,N$4)))</f>
        <v>0.3181411216357915</v>
      </c>
      <c r="O34" s="60">
        <f>(AVERAGEIFS('city centre offline'!$I$2:$I$2047,'city centre offline'!$A$2:$A$2047,$A34,'city centre offline'!$B$2:$B$2047,O$4)*AVERAGEIFS('all sales summary'!$I$2:$I$2047,'all sales summary'!$A$2:$A$2047,$A34,'all sales summary'!$B$2:$B$2047,O$4))/((AVERAGEIFS('overall city offline'!$I$2:$I$2047,'overall city offline'!$A$2:$A$2047,$A34,'overall city offline'!$B$2:$B$2047,O$4)*(1-AVERAGEIFS('all sales summary'!$I$2:$I$2047,'all sales summary'!$A$2:$A$2047,$A34,'all sales summary'!$B$2:$B$2047,O$4)))+(AVERAGEIFS('city centre offline'!$I$2:$I$2047,'city centre offline'!$A$2:$A$2047,$A34,'city centre offline'!$B$2:$B$2047,O$4)*AVERAGEIFS('all sales summary'!$I$2:$I$2047,'all sales summary'!$A$2:$A$2047,$A34,'all sales summary'!$B$2:$B$2047,O$4)))</f>
        <v>0.29816881776648263</v>
      </c>
      <c r="P34" s="60">
        <f>(AVERAGEIFS('city centre offline'!$I$2:$I$2047,'city centre offline'!$A$2:$A$2047,$A34,'city centre offline'!$B$2:$B$2047,P$4)*AVERAGEIFS('all sales summary'!$I$2:$I$2047,'all sales summary'!$A$2:$A$2047,$A34,'all sales summary'!$B$2:$B$2047,P$4))/((AVERAGEIFS('overall city offline'!$I$2:$I$2047,'overall city offline'!$A$2:$A$2047,$A34,'overall city offline'!$B$2:$B$2047,P$4)*(1-AVERAGEIFS('all sales summary'!$I$2:$I$2047,'all sales summary'!$A$2:$A$2047,$A34,'all sales summary'!$B$2:$B$2047,P$4)))+(AVERAGEIFS('city centre offline'!$I$2:$I$2047,'city centre offline'!$A$2:$A$2047,$A34,'city centre offline'!$B$2:$B$2047,P$4)*AVERAGEIFS('all sales summary'!$I$2:$I$2047,'all sales summary'!$A$2:$A$2047,$A34,'all sales summary'!$B$2:$B$2047,P$4)))</f>
        <v>0.27784660907195069</v>
      </c>
      <c r="Q34" s="60">
        <f>(AVERAGEIFS('city centre offline'!$I$2:$I$2047,'city centre offline'!$A$2:$A$2047,$A34,'city centre offline'!$B$2:$B$2047,Q$4)*AVERAGEIFS('all sales summary'!$I$2:$I$2047,'all sales summary'!$A$2:$A$2047,$A34,'all sales summary'!$B$2:$B$2047,Q$4))/((AVERAGEIFS('overall city offline'!$I$2:$I$2047,'overall city offline'!$A$2:$A$2047,$A34,'overall city offline'!$B$2:$B$2047,Q$4)*(1-AVERAGEIFS('all sales summary'!$I$2:$I$2047,'all sales summary'!$A$2:$A$2047,$A34,'all sales summary'!$B$2:$B$2047,Q$4)))+(AVERAGEIFS('city centre offline'!$I$2:$I$2047,'city centre offline'!$A$2:$A$2047,$A34,'city centre offline'!$B$2:$B$2047,Q$4)*AVERAGEIFS('all sales summary'!$I$2:$I$2047,'all sales summary'!$A$2:$A$2047,$A34,'all sales summary'!$B$2:$B$2047,Q$4)))</f>
        <v>0.16765768680368817</v>
      </c>
      <c r="R34" s="60">
        <f>(AVERAGEIFS('city centre offline'!$I$2:$I$2047,'city centre offline'!$A$2:$A$2047,$A34,'city centre offline'!$B$2:$B$2047,R$4)*AVERAGEIFS('all sales summary'!$I$2:$I$2047,'all sales summary'!$A$2:$A$2047,$A34,'all sales summary'!$B$2:$B$2047,R$4))/((AVERAGEIFS('overall city offline'!$I$2:$I$2047,'overall city offline'!$A$2:$A$2047,$A34,'overall city offline'!$B$2:$B$2047,R$4)*(1-AVERAGEIFS('all sales summary'!$I$2:$I$2047,'all sales summary'!$A$2:$A$2047,$A34,'all sales summary'!$B$2:$B$2047,R$4)))+(AVERAGEIFS('city centre offline'!$I$2:$I$2047,'city centre offline'!$A$2:$A$2047,$A34,'city centre offline'!$B$2:$B$2047,R$4)*AVERAGEIFS('all sales summary'!$I$2:$I$2047,'all sales summary'!$A$2:$A$2047,$A34,'all sales summary'!$B$2:$B$2047,R$4)))</f>
        <v>0.18400684781854282</v>
      </c>
      <c r="S34" s="60">
        <f>(AVERAGEIFS('city centre offline'!$I$2:$I$2047,'city centre offline'!$A$2:$A$2047,$A34,'city centre offline'!$B$2:$B$2047,S$4)*AVERAGEIFS('all sales summary'!$I$2:$I$2047,'all sales summary'!$A$2:$A$2047,$A34,'all sales summary'!$B$2:$B$2047,S$4))/((AVERAGEIFS('overall city offline'!$I$2:$I$2047,'overall city offline'!$A$2:$A$2047,$A34,'overall city offline'!$B$2:$B$2047,S$4)*(1-AVERAGEIFS('all sales summary'!$I$2:$I$2047,'all sales summary'!$A$2:$A$2047,$A34,'all sales summary'!$B$2:$B$2047,S$4)))+(AVERAGEIFS('city centre offline'!$I$2:$I$2047,'city centre offline'!$A$2:$A$2047,$A34,'city centre offline'!$B$2:$B$2047,S$4)*AVERAGEIFS('all sales summary'!$I$2:$I$2047,'all sales summary'!$A$2:$A$2047,$A34,'all sales summary'!$B$2:$B$2047,S$4)))</f>
        <v>0.25684046407048866</v>
      </c>
      <c r="T34" s="60">
        <f>(AVERAGEIFS('city centre offline'!$I$2:$I$2047,'city centre offline'!$A$2:$A$2047,$A34,'city centre offline'!$B$2:$B$2047,T$4)*AVERAGEIFS('all sales summary'!$I$2:$I$2047,'all sales summary'!$A$2:$A$2047,$A34,'all sales summary'!$B$2:$B$2047,T$4))/((AVERAGEIFS('overall city offline'!$I$2:$I$2047,'overall city offline'!$A$2:$A$2047,$A34,'overall city offline'!$B$2:$B$2047,T$4)*(1-AVERAGEIFS('all sales summary'!$I$2:$I$2047,'all sales summary'!$A$2:$A$2047,$A34,'all sales summary'!$B$2:$B$2047,T$4)))+(AVERAGEIFS('city centre offline'!$I$2:$I$2047,'city centre offline'!$A$2:$A$2047,$A34,'city centre offline'!$B$2:$B$2047,T$4)*AVERAGEIFS('all sales summary'!$I$2:$I$2047,'all sales summary'!$A$2:$A$2047,$A34,'all sales summary'!$B$2:$B$2047,T$4)))</f>
        <v>0.21676652112232397</v>
      </c>
      <c r="U34" s="60">
        <f>(AVERAGEIFS('city centre offline'!$I$2:$I$2047,'city centre offline'!$A$2:$A$2047,$A34,'city centre offline'!$B$2:$B$2047,U$4)*AVERAGEIFS('all sales summary'!$I$2:$I$2047,'all sales summary'!$A$2:$A$2047,$A34,'all sales summary'!$B$2:$B$2047,U$4))/((AVERAGEIFS('overall city offline'!$I$2:$I$2047,'overall city offline'!$A$2:$A$2047,$A34,'overall city offline'!$B$2:$B$2047,U$4)*(1-AVERAGEIFS('all sales summary'!$I$2:$I$2047,'all sales summary'!$A$2:$A$2047,$A34,'all sales summary'!$B$2:$B$2047,U$4)))+(AVERAGEIFS('city centre offline'!$I$2:$I$2047,'city centre offline'!$A$2:$A$2047,$A34,'city centre offline'!$B$2:$B$2047,U$4)*AVERAGEIFS('all sales summary'!$I$2:$I$2047,'all sales summary'!$A$2:$A$2047,$A34,'all sales summary'!$B$2:$B$2047,U$4)))</f>
        <v>0.26835685178795055</v>
      </c>
      <c r="V34" s="60">
        <f>(AVERAGEIFS('city centre offline'!$I$2:$I$2047,'city centre offline'!$A$2:$A$2047,$A34,'city centre offline'!$B$2:$B$2047,V$4)*AVERAGEIFS('all sales summary'!$I$2:$I$2047,'all sales summary'!$A$2:$A$2047,$A34,'all sales summary'!$B$2:$B$2047,V$4))/((AVERAGEIFS('overall city offline'!$I$2:$I$2047,'overall city offline'!$A$2:$A$2047,$A34,'overall city offline'!$B$2:$B$2047,V$4)*(1-AVERAGEIFS('all sales summary'!$I$2:$I$2047,'all sales summary'!$A$2:$A$2047,$A34,'all sales summary'!$B$2:$B$2047,V$4)))+(AVERAGEIFS('city centre offline'!$I$2:$I$2047,'city centre offline'!$A$2:$A$2047,$A34,'city centre offline'!$B$2:$B$2047,V$4)*AVERAGEIFS('all sales summary'!$I$2:$I$2047,'all sales summary'!$A$2:$A$2047,$A34,'all sales summary'!$B$2:$B$2047,V$4)))</f>
        <v>0.29050666813905279</v>
      </c>
      <c r="W34" s="60">
        <f>(AVERAGEIFS('city centre offline'!$I$2:$I$2047,'city centre offline'!$A$2:$A$2047,$A34,'city centre offline'!$B$2:$B$2047,W$4)*AVERAGEIFS('all sales summary'!$I$2:$I$2047,'all sales summary'!$A$2:$A$2047,$A34,'all sales summary'!$B$2:$B$2047,W$4))/((AVERAGEIFS('overall city offline'!$I$2:$I$2047,'overall city offline'!$A$2:$A$2047,$A34,'overall city offline'!$B$2:$B$2047,W$4)*(1-AVERAGEIFS('all sales summary'!$I$2:$I$2047,'all sales summary'!$A$2:$A$2047,$A34,'all sales summary'!$B$2:$B$2047,W$4)))+(AVERAGEIFS('city centre offline'!$I$2:$I$2047,'city centre offline'!$A$2:$A$2047,$A34,'city centre offline'!$B$2:$B$2047,W$4)*AVERAGEIFS('all sales summary'!$I$2:$I$2047,'all sales summary'!$A$2:$A$2047,$A34,'all sales summary'!$B$2:$B$2047,W$4)))</f>
        <v>0.29665292416135991</v>
      </c>
      <c r="X34" s="60">
        <f>(AVERAGEIFS('city centre offline'!$I$2:$I$2047,'city centre offline'!$A$2:$A$2047,$A34,'city centre offline'!$B$2:$B$2047,X$4)*AVERAGEIFS('all sales summary'!$I$2:$I$2047,'all sales summary'!$A$2:$A$2047,$A34,'all sales summary'!$B$2:$B$2047,X$4))/((AVERAGEIFS('overall city offline'!$I$2:$I$2047,'overall city offline'!$A$2:$A$2047,$A34,'overall city offline'!$B$2:$B$2047,X$4)*(1-AVERAGEIFS('all sales summary'!$I$2:$I$2047,'all sales summary'!$A$2:$A$2047,$A34,'all sales summary'!$B$2:$B$2047,X$4)))+(AVERAGEIFS('city centre offline'!$I$2:$I$2047,'city centre offline'!$A$2:$A$2047,$A34,'city centre offline'!$B$2:$B$2047,X$4)*AVERAGEIFS('all sales summary'!$I$2:$I$2047,'all sales summary'!$A$2:$A$2047,$A34,'all sales summary'!$B$2:$B$2047,X$4)))</f>
        <v>0.22420751382133927</v>
      </c>
      <c r="Y34" s="60">
        <f>(AVERAGEIFS('city centre offline'!$I$2:$I$2047,'city centre offline'!$A$2:$A$2047,$A34,'city centre offline'!$B$2:$B$2047,Y$4)*AVERAGEIFS('all sales summary'!$I$2:$I$2047,'all sales summary'!$A$2:$A$2047,$A34,'all sales summary'!$B$2:$B$2047,Y$4))/((AVERAGEIFS('overall city offline'!$I$2:$I$2047,'overall city offline'!$A$2:$A$2047,$A34,'overall city offline'!$B$2:$B$2047,Y$4)*(1-AVERAGEIFS('all sales summary'!$I$2:$I$2047,'all sales summary'!$A$2:$A$2047,$A34,'all sales summary'!$B$2:$B$2047,Y$4)))+(AVERAGEIFS('city centre offline'!$I$2:$I$2047,'city centre offline'!$A$2:$A$2047,$A34,'city centre offline'!$B$2:$B$2047,Y$4)*AVERAGEIFS('all sales summary'!$I$2:$I$2047,'all sales summary'!$A$2:$A$2047,$A34,'all sales summary'!$B$2:$B$2047,Y$4)))</f>
        <v>0.29947173939350419</v>
      </c>
      <c r="Z34" s="60">
        <f>(AVERAGEIFS('city centre offline'!$I$2:$I$2047,'city centre offline'!$A$2:$A$2047,$A34,'city centre offline'!$B$2:$B$2047,Z$4)*AVERAGEIFS('all sales summary'!$I$2:$I$2047,'all sales summary'!$A$2:$A$2047,$A34,'all sales summary'!$B$2:$B$2047,Z$4))/((AVERAGEIFS('overall city offline'!$I$2:$I$2047,'overall city offline'!$A$2:$A$2047,$A34,'overall city offline'!$B$2:$B$2047,Z$4)*(1-AVERAGEIFS('all sales summary'!$I$2:$I$2047,'all sales summary'!$A$2:$A$2047,$A34,'all sales summary'!$B$2:$B$2047,Z$4)))+(AVERAGEIFS('city centre offline'!$I$2:$I$2047,'city centre offline'!$A$2:$A$2047,$A34,'city centre offline'!$B$2:$B$2047,Z$4)*AVERAGEIFS('all sales summary'!$I$2:$I$2047,'all sales summary'!$A$2:$A$2047,$A34,'all sales summary'!$B$2:$B$2047,Z$4)))</f>
        <v>0.22191477242960186</v>
      </c>
      <c r="AA34" s="60">
        <f>(AVERAGEIFS('city centre offline'!$I$2:$I$2047,'city centre offline'!$A$2:$A$2047,$A34,'city centre offline'!$B$2:$B$2047,AA$4)*AVERAGEIFS('all sales summary'!$I$2:$I$2047,'all sales summary'!$A$2:$A$2047,$A34,'all sales summary'!$B$2:$B$2047,AA$4))/((AVERAGEIFS('overall city offline'!$I$2:$I$2047,'overall city offline'!$A$2:$A$2047,$A34,'overall city offline'!$B$2:$B$2047,AA$4)*(1-AVERAGEIFS('all sales summary'!$I$2:$I$2047,'all sales summary'!$A$2:$A$2047,$A34,'all sales summary'!$B$2:$B$2047,AA$4)))+(AVERAGEIFS('city centre offline'!$I$2:$I$2047,'city centre offline'!$A$2:$A$2047,$A34,'city centre offline'!$B$2:$B$2047,AA$4)*AVERAGEIFS('all sales summary'!$I$2:$I$2047,'all sales summary'!$A$2:$A$2047,$A34,'all sales summary'!$B$2:$B$2047,AA$4)))</f>
        <v>0.301482038405603</v>
      </c>
      <c r="AB34" s="60">
        <f>(AVERAGEIFS('city centre offline'!$I$2:$I$2047,'city centre offline'!$A$2:$A$2047,$A34,'city centre offline'!$B$2:$B$2047,AB$4)*AVERAGEIFS('all sales summary'!$I$2:$I$2047,'all sales summary'!$A$2:$A$2047,$A34,'all sales summary'!$B$2:$B$2047,AB$4))/((AVERAGEIFS('overall city offline'!$I$2:$I$2047,'overall city offline'!$A$2:$A$2047,$A34,'overall city offline'!$B$2:$B$2047,AB$4)*(1-AVERAGEIFS('all sales summary'!$I$2:$I$2047,'all sales summary'!$A$2:$A$2047,$A34,'all sales summary'!$B$2:$B$2047,AB$4)))+(AVERAGEIFS('city centre offline'!$I$2:$I$2047,'city centre offline'!$A$2:$A$2047,$A34,'city centre offline'!$B$2:$B$2047,AB$4)*AVERAGEIFS('all sales summary'!$I$2:$I$2047,'all sales summary'!$A$2:$A$2047,$A34,'all sales summary'!$B$2:$B$2047,AB$4)))</f>
        <v>0.24136226412440809</v>
      </c>
      <c r="AC34" s="60">
        <f>(AVERAGEIFS('city centre offline'!$I$2:$I$2047,'city centre offline'!$A$2:$A$2047,$A34,'city centre offline'!$B$2:$B$2047,AC$4)*AVERAGEIFS('all sales summary'!$I$2:$I$2047,'all sales summary'!$A$2:$A$2047,$A34,'all sales summary'!$B$2:$B$2047,AC$4))/((AVERAGEIFS('overall city offline'!$I$2:$I$2047,'overall city offline'!$A$2:$A$2047,$A34,'overall city offline'!$B$2:$B$2047,AC$4)*(1-AVERAGEIFS('all sales summary'!$I$2:$I$2047,'all sales summary'!$A$2:$A$2047,$A34,'all sales summary'!$B$2:$B$2047,AC$4)))+(AVERAGEIFS('city centre offline'!$I$2:$I$2047,'city centre offline'!$A$2:$A$2047,$A34,'city centre offline'!$B$2:$B$2047,AC$4)*AVERAGEIFS('all sales summary'!$I$2:$I$2047,'all sales summary'!$A$2:$A$2047,$A34,'all sales summary'!$B$2:$B$2047,AC$4)))</f>
        <v>0.2708413615607459</v>
      </c>
      <c r="AD34" s="60">
        <f>(AVERAGEIFS('city centre offline'!$I$2:$I$2047,'city centre offline'!$A$2:$A$2047,$A34,'city centre offline'!$B$2:$B$2047,AD$4)*AVERAGEIFS('all sales summary'!$I$2:$I$2047,'all sales summary'!$A$2:$A$2047,$A34,'all sales summary'!$B$2:$B$2047,AD$4))/((AVERAGEIFS('overall city offline'!$I$2:$I$2047,'overall city offline'!$A$2:$A$2047,$A34,'overall city offline'!$B$2:$B$2047,AD$4)*(1-AVERAGEIFS('all sales summary'!$I$2:$I$2047,'all sales summary'!$A$2:$A$2047,$A34,'all sales summary'!$B$2:$B$2047,AD$4)))+(AVERAGEIFS('city centre offline'!$I$2:$I$2047,'city centre offline'!$A$2:$A$2047,$A34,'city centre offline'!$B$2:$B$2047,AD$4)*AVERAGEIFS('all sales summary'!$I$2:$I$2047,'all sales summary'!$A$2:$A$2047,$A34,'all sales summary'!$B$2:$B$2047,AD$4)))</f>
        <v>0.29466503023728619</v>
      </c>
      <c r="AE34" s="60">
        <f>(AVERAGEIFS('city centre offline'!$I$2:$I$2047,'city centre offline'!$A$2:$A$2047,$A34,'city centre offline'!$B$2:$B$2047,AE$4)*AVERAGEIFS('all sales summary'!$I$2:$I$2047,'all sales summary'!$A$2:$A$2047,$A34,'all sales summary'!$B$2:$B$2047,AE$4))/((AVERAGEIFS('overall city offline'!$I$2:$I$2047,'overall city offline'!$A$2:$A$2047,$A34,'overall city offline'!$B$2:$B$2047,AE$4)*(1-AVERAGEIFS('all sales summary'!$I$2:$I$2047,'all sales summary'!$A$2:$A$2047,$A34,'all sales summary'!$B$2:$B$2047,AE$4)))+(AVERAGEIFS('city centre offline'!$I$2:$I$2047,'city centre offline'!$A$2:$A$2047,$A34,'city centre offline'!$B$2:$B$2047,AE$4)*AVERAGEIFS('all sales summary'!$I$2:$I$2047,'all sales summary'!$A$2:$A$2047,$A34,'all sales summary'!$B$2:$B$2047,AE$4)))</f>
        <v>0.30192506851491496</v>
      </c>
      <c r="AF34" s="60">
        <f>(AVERAGEIFS('city centre offline'!$I$2:$I$2047,'city centre offline'!$A$2:$A$2047,$A34,'city centre offline'!$B$2:$B$2047,AF$4)*AVERAGEIFS('all sales summary'!$I$2:$I$2047,'all sales summary'!$A$2:$A$2047,$A34,'all sales summary'!$B$2:$B$2047,AF$4))/((AVERAGEIFS('overall city offline'!$I$2:$I$2047,'overall city offline'!$A$2:$A$2047,$A34,'overall city offline'!$B$2:$B$2047,AF$4)*(1-AVERAGEIFS('all sales summary'!$I$2:$I$2047,'all sales summary'!$A$2:$A$2047,$A34,'all sales summary'!$B$2:$B$2047,AF$4)))+(AVERAGEIFS('city centre offline'!$I$2:$I$2047,'city centre offline'!$A$2:$A$2047,$A34,'city centre offline'!$B$2:$B$2047,AF$4)*AVERAGEIFS('all sales summary'!$I$2:$I$2047,'all sales summary'!$A$2:$A$2047,$A34,'all sales summary'!$B$2:$B$2047,AF$4)))</f>
        <v>0.296475653682304</v>
      </c>
      <c r="AG34" s="60">
        <f>(AVERAGEIFS('city centre offline'!$I$2:$I$2047,'city centre offline'!$A$2:$A$2047,$A34,'city centre offline'!$B$2:$B$2047,AG$4)*AVERAGEIFS('all sales summary'!$I$2:$I$2047,'all sales summary'!$A$2:$A$2047,$A34,'all sales summary'!$B$2:$B$2047,AG$4))/((AVERAGEIFS('overall city offline'!$I$2:$I$2047,'overall city offline'!$A$2:$A$2047,$A34,'overall city offline'!$B$2:$B$2047,AG$4)*(1-AVERAGEIFS('all sales summary'!$I$2:$I$2047,'all sales summary'!$A$2:$A$2047,$A34,'all sales summary'!$B$2:$B$2047,AG$4)))+(AVERAGEIFS('city centre offline'!$I$2:$I$2047,'city centre offline'!$A$2:$A$2047,$A34,'city centre offline'!$B$2:$B$2047,AG$4)*AVERAGEIFS('all sales summary'!$I$2:$I$2047,'all sales summary'!$A$2:$A$2047,$A34,'all sales summary'!$B$2:$B$2047,AG$4)))</f>
        <v>0.30542961192690027</v>
      </c>
      <c r="AH34" s="60">
        <f>(AVERAGEIFS('city centre offline'!$I$2:$I$2047,'city centre offline'!$A$2:$A$2047,$A34,'city centre offline'!$B$2:$B$2047,AH$4)*AVERAGEIFS('all sales summary'!$I$2:$I$2047,'all sales summary'!$A$2:$A$2047,$A34,'all sales summary'!$B$2:$B$2047,AH$4))/((AVERAGEIFS('overall city offline'!$I$2:$I$2047,'overall city offline'!$A$2:$A$2047,$A34,'overall city offline'!$B$2:$B$2047,AH$4)*(1-AVERAGEIFS('all sales summary'!$I$2:$I$2047,'all sales summary'!$A$2:$A$2047,$A34,'all sales summary'!$B$2:$B$2047,AH$4)))+(AVERAGEIFS('city centre offline'!$I$2:$I$2047,'city centre offline'!$A$2:$A$2047,$A34,'city centre offline'!$B$2:$B$2047,AH$4)*AVERAGEIFS('all sales summary'!$I$2:$I$2047,'all sales summary'!$A$2:$A$2047,$A34,'all sales summary'!$B$2:$B$2047,AH$4)))</f>
        <v>0.31139056110113006</v>
      </c>
    </row>
    <row r="35" spans="1:34" x14ac:dyDescent="0.3">
      <c r="A35" t="s">
        <v>37</v>
      </c>
      <c r="B35" s="60">
        <f>(AVERAGEIFS('city centre offline'!I32:I2077,'city centre offline'!$A$2:$A$2047,$A35,'city centre offline'!$B$2:$B$2047,B$4)*AVERAGEIFS('all sales summary'!$I$2:$I$2047,'all sales summary'!$A$2:$A$2047,$A35,'all sales summary'!B32:B2077,B$4))/((AVERAGEIFS('overall city offline'!I32:I2077,'overall city offline'!$A$2:$A$2047,$A35,'overall city offline'!$B$2:$B$2047,B$4)*(1-AVERAGEIFS('all sales summary'!$I$2:$I$2047,'all sales summary'!$A$2:$A$2047,$A35,'all sales summary'!B32:B2077,B$4)))+(AVERAGEIFS('city centre offline'!I32:I2077,'city centre offline'!$A$2:$A$2047,$A35,'city centre offline'!$B$2:$B$2047,B$4)*AVERAGEIFS('all sales summary'!$I$2:$I$2047,'all sales summary'!$A$2:$A$2047,$A35,'all sales summary'!B32:B2077,B$4)))</f>
        <v>0.42040991265423522</v>
      </c>
      <c r="C35" s="60">
        <f>(AVERAGEIFS('city centre offline'!$I$2:$I$2047,'city centre offline'!$A$2:$A$2047,$A35,'city centre offline'!$B$2:$B$2047,C$4)*AVERAGEIFS('all sales summary'!$I$2:$I$2047,'all sales summary'!$A$2:$A$2047,$A35,'all sales summary'!$B$2:$B$2047,C$4))/((AVERAGEIFS('overall city offline'!$I$2:$I$2047,'overall city offline'!$A$2:$A$2047,$A35,'overall city offline'!$B$2:$B$2047,C$4)*(1-AVERAGEIFS('all sales summary'!$I$2:$I$2047,'all sales summary'!$A$2:$A$2047,$A35,'all sales summary'!$B$2:$B$2047,C$4)))+(AVERAGEIFS('city centre offline'!$I$2:$I$2047,'city centre offline'!$A$2:$A$2047,$A35,'city centre offline'!$B$2:$B$2047,C$4)*AVERAGEIFS('all sales summary'!$I$2:$I$2047,'all sales summary'!$A$2:$A$2047,$A35,'all sales summary'!$B$2:$B$2047,C$4)))</f>
        <v>0.41727572095582882</v>
      </c>
      <c r="D35" s="60">
        <f>(AVERAGEIFS('city centre offline'!$I$2:$I$2047,'city centre offline'!$A$2:$A$2047,$A35,'city centre offline'!$B$2:$B$2047,D$4)*AVERAGEIFS('all sales summary'!$I$2:$I$2047,'all sales summary'!$A$2:$A$2047,$A35,'all sales summary'!$B$2:$B$2047,D$4))/((AVERAGEIFS('overall city offline'!$I$2:$I$2047,'overall city offline'!$A$2:$A$2047,$A35,'overall city offline'!$B$2:$B$2047,D$4)*(1-AVERAGEIFS('all sales summary'!$I$2:$I$2047,'all sales summary'!$A$2:$A$2047,$A35,'all sales summary'!$B$2:$B$2047,D$4)))+(AVERAGEIFS('city centre offline'!$I$2:$I$2047,'city centre offline'!$A$2:$A$2047,$A35,'city centre offline'!$B$2:$B$2047,D$4)*AVERAGEIFS('all sales summary'!$I$2:$I$2047,'all sales summary'!$A$2:$A$2047,$A35,'all sales summary'!$B$2:$B$2047,D$4)))</f>
        <v>0.41774122047735401</v>
      </c>
      <c r="E35" s="60">
        <f>(AVERAGEIFS('city centre offline'!$I$2:$I$2047,'city centre offline'!$A$2:$A$2047,$A35,'city centre offline'!$B$2:$B$2047,E$4)*AVERAGEIFS('all sales summary'!$I$2:$I$2047,'all sales summary'!$A$2:$A$2047,$A35,'all sales summary'!$B$2:$B$2047,E$4))/((AVERAGEIFS('overall city offline'!$I$2:$I$2047,'overall city offline'!$A$2:$A$2047,$A35,'overall city offline'!$B$2:$B$2047,E$4)*(1-AVERAGEIFS('all sales summary'!$I$2:$I$2047,'all sales summary'!$A$2:$A$2047,$A35,'all sales summary'!$B$2:$B$2047,E$4)))+(AVERAGEIFS('city centre offline'!$I$2:$I$2047,'city centre offline'!$A$2:$A$2047,$A35,'city centre offline'!$B$2:$B$2047,E$4)*AVERAGEIFS('all sales summary'!$I$2:$I$2047,'all sales summary'!$A$2:$A$2047,$A35,'all sales summary'!$B$2:$B$2047,E$4)))</f>
        <v>0.41846810698228404</v>
      </c>
      <c r="F35" s="60">
        <f>(AVERAGEIFS('city centre offline'!$I$2:$I$2047,'city centre offline'!$A$2:$A$2047,$A35,'city centre offline'!$B$2:$B$2047,F$4)*AVERAGEIFS('all sales summary'!$I$2:$I$2047,'all sales summary'!$A$2:$A$2047,$A35,'all sales summary'!$B$2:$B$2047,F$4))/((AVERAGEIFS('overall city offline'!$I$2:$I$2047,'overall city offline'!$A$2:$A$2047,$A35,'overall city offline'!$B$2:$B$2047,F$4)*(1-AVERAGEIFS('all sales summary'!$I$2:$I$2047,'all sales summary'!$A$2:$A$2047,$A35,'all sales summary'!$B$2:$B$2047,F$4)))+(AVERAGEIFS('city centre offline'!$I$2:$I$2047,'city centre offline'!$A$2:$A$2047,$A35,'city centre offline'!$B$2:$B$2047,F$4)*AVERAGEIFS('all sales summary'!$I$2:$I$2047,'all sales summary'!$A$2:$A$2047,$A35,'all sales summary'!$B$2:$B$2047,F$4)))</f>
        <v>0.41845042394311827</v>
      </c>
      <c r="G35" s="60">
        <f>(AVERAGEIFS('city centre offline'!$I$2:$I$2047,'city centre offline'!$A$2:$A$2047,$A35,'city centre offline'!$B$2:$B$2047,G$4)*AVERAGEIFS('all sales summary'!$I$2:$I$2047,'all sales summary'!$A$2:$A$2047,$A35,'all sales summary'!$B$2:$B$2047,G$4))/((AVERAGEIFS('overall city offline'!$I$2:$I$2047,'overall city offline'!$A$2:$A$2047,$A35,'overall city offline'!$B$2:$B$2047,G$4)*(1-AVERAGEIFS('all sales summary'!$I$2:$I$2047,'all sales summary'!$A$2:$A$2047,$A35,'all sales summary'!$B$2:$B$2047,G$4)))+(AVERAGEIFS('city centre offline'!$I$2:$I$2047,'city centre offline'!$A$2:$A$2047,$A35,'city centre offline'!$B$2:$B$2047,G$4)*AVERAGEIFS('all sales summary'!$I$2:$I$2047,'all sales summary'!$A$2:$A$2047,$A35,'all sales summary'!$B$2:$B$2047,G$4)))</f>
        <v>0.41571058914998332</v>
      </c>
      <c r="H35" s="60">
        <f>(AVERAGEIFS('city centre offline'!$I$2:$I$2047,'city centre offline'!$A$2:$A$2047,$A35,'city centre offline'!$B$2:$B$2047,H$4)*AVERAGEIFS('all sales summary'!$I$2:$I$2047,'all sales summary'!$A$2:$A$2047,$A35,'all sales summary'!$B$2:$B$2047,H$4))/((AVERAGEIFS('overall city offline'!$I$2:$I$2047,'overall city offline'!$A$2:$A$2047,$A35,'overall city offline'!$B$2:$B$2047,H$4)*(1-AVERAGEIFS('all sales summary'!$I$2:$I$2047,'all sales summary'!$A$2:$A$2047,$A35,'all sales summary'!$B$2:$B$2047,H$4)))+(AVERAGEIFS('city centre offline'!$I$2:$I$2047,'city centre offline'!$A$2:$A$2047,$A35,'city centre offline'!$B$2:$B$2047,H$4)*AVERAGEIFS('all sales summary'!$I$2:$I$2047,'all sales summary'!$A$2:$A$2047,$A35,'all sales summary'!$B$2:$B$2047,H$4)))</f>
        <v>0.41220684326461415</v>
      </c>
      <c r="I35" s="60">
        <f>(AVERAGEIFS('city centre offline'!$I$2:$I$2047,'city centre offline'!$A$2:$A$2047,$A35,'city centre offline'!$B$2:$B$2047,I$4)*AVERAGEIFS('all sales summary'!$I$2:$I$2047,'all sales summary'!$A$2:$A$2047,$A35,'all sales summary'!$B$2:$B$2047,I$4))/((AVERAGEIFS('overall city offline'!$I$2:$I$2047,'overall city offline'!$A$2:$A$2047,$A35,'overall city offline'!$B$2:$B$2047,I$4)*(1-AVERAGEIFS('all sales summary'!$I$2:$I$2047,'all sales summary'!$A$2:$A$2047,$A35,'all sales summary'!$B$2:$B$2047,I$4)))+(AVERAGEIFS('city centre offline'!$I$2:$I$2047,'city centre offline'!$A$2:$A$2047,$A35,'city centre offline'!$B$2:$B$2047,I$4)*AVERAGEIFS('all sales summary'!$I$2:$I$2047,'all sales summary'!$A$2:$A$2047,$A35,'all sales summary'!$B$2:$B$2047,I$4)))</f>
        <v>0.41565084624132936</v>
      </c>
      <c r="J35" s="60">
        <f>(AVERAGEIFS('city centre offline'!$I$2:$I$2047,'city centre offline'!$A$2:$A$2047,$A35,'city centre offline'!$B$2:$B$2047,J$4)*AVERAGEIFS('all sales summary'!$I$2:$I$2047,'all sales summary'!$A$2:$A$2047,$A35,'all sales summary'!$B$2:$B$2047,J$4))/((AVERAGEIFS('overall city offline'!$I$2:$I$2047,'overall city offline'!$A$2:$A$2047,$A35,'overall city offline'!$B$2:$B$2047,J$4)*(1-AVERAGEIFS('all sales summary'!$I$2:$I$2047,'all sales summary'!$A$2:$A$2047,$A35,'all sales summary'!$B$2:$B$2047,J$4)))+(AVERAGEIFS('city centre offline'!$I$2:$I$2047,'city centre offline'!$A$2:$A$2047,$A35,'city centre offline'!$B$2:$B$2047,J$4)*AVERAGEIFS('all sales summary'!$I$2:$I$2047,'all sales summary'!$A$2:$A$2047,$A35,'all sales summary'!$B$2:$B$2047,J$4)))</f>
        <v>0.41848193679616791</v>
      </c>
      <c r="K35" s="60">
        <f>(AVERAGEIFS('city centre offline'!$I$2:$I$2047,'city centre offline'!$A$2:$A$2047,$A35,'city centre offline'!$B$2:$B$2047,K$4)*AVERAGEIFS('all sales summary'!$I$2:$I$2047,'all sales summary'!$A$2:$A$2047,$A35,'all sales summary'!$B$2:$B$2047,K$4))/((AVERAGEIFS('overall city offline'!$I$2:$I$2047,'overall city offline'!$A$2:$A$2047,$A35,'overall city offline'!$B$2:$B$2047,K$4)*(1-AVERAGEIFS('all sales summary'!$I$2:$I$2047,'all sales summary'!$A$2:$A$2047,$A35,'all sales summary'!$B$2:$B$2047,K$4)))+(AVERAGEIFS('city centre offline'!$I$2:$I$2047,'city centre offline'!$A$2:$A$2047,$A35,'city centre offline'!$B$2:$B$2047,K$4)*AVERAGEIFS('all sales summary'!$I$2:$I$2047,'all sales summary'!$A$2:$A$2047,$A35,'all sales summary'!$B$2:$B$2047,K$4)))</f>
        <v>0.42368823797792443</v>
      </c>
      <c r="L35" s="60">
        <f>(AVERAGEIFS('city centre offline'!$I$2:$I$2047,'city centre offline'!$A$2:$A$2047,$A35,'city centre offline'!$B$2:$B$2047,L$4)*AVERAGEIFS('all sales summary'!$I$2:$I$2047,'all sales summary'!$A$2:$A$2047,$A35,'all sales summary'!$B$2:$B$2047,L$4))/((AVERAGEIFS('overall city offline'!$I$2:$I$2047,'overall city offline'!$A$2:$A$2047,$A35,'overall city offline'!$B$2:$B$2047,L$4)*(1-AVERAGEIFS('all sales summary'!$I$2:$I$2047,'all sales summary'!$A$2:$A$2047,$A35,'all sales summary'!$B$2:$B$2047,L$4)))+(AVERAGEIFS('city centre offline'!$I$2:$I$2047,'city centre offline'!$A$2:$A$2047,$A35,'city centre offline'!$B$2:$B$2047,L$4)*AVERAGEIFS('all sales summary'!$I$2:$I$2047,'all sales summary'!$A$2:$A$2047,$A35,'all sales summary'!$B$2:$B$2047,L$4)))</f>
        <v>0.428055914048317</v>
      </c>
      <c r="M35" s="60">
        <f>(AVERAGEIFS('city centre offline'!$I$2:$I$2047,'city centre offline'!$A$2:$A$2047,$A35,'city centre offline'!$B$2:$B$2047,M$4)*AVERAGEIFS('all sales summary'!$I$2:$I$2047,'all sales summary'!$A$2:$A$2047,$A35,'all sales summary'!$B$2:$B$2047,M$4))/((AVERAGEIFS('overall city offline'!$I$2:$I$2047,'overall city offline'!$A$2:$A$2047,$A35,'overall city offline'!$B$2:$B$2047,M$4)*(1-AVERAGEIFS('all sales summary'!$I$2:$I$2047,'all sales summary'!$A$2:$A$2047,$A35,'all sales summary'!$B$2:$B$2047,M$4)))+(AVERAGEIFS('city centre offline'!$I$2:$I$2047,'city centre offline'!$A$2:$A$2047,$A35,'city centre offline'!$B$2:$B$2047,M$4)*AVERAGEIFS('all sales summary'!$I$2:$I$2047,'all sales summary'!$A$2:$A$2047,$A35,'all sales summary'!$B$2:$B$2047,M$4)))</f>
        <v>0.4301749646694788</v>
      </c>
      <c r="N35" s="60">
        <f>(AVERAGEIFS('city centre offline'!$I$2:$I$2047,'city centre offline'!$A$2:$A$2047,$A35,'city centre offline'!$B$2:$B$2047,N$4)*AVERAGEIFS('all sales summary'!$I$2:$I$2047,'all sales summary'!$A$2:$A$2047,$A35,'all sales summary'!$B$2:$B$2047,N$4))/((AVERAGEIFS('overall city offline'!$I$2:$I$2047,'overall city offline'!$A$2:$A$2047,$A35,'overall city offline'!$B$2:$B$2047,N$4)*(1-AVERAGEIFS('all sales summary'!$I$2:$I$2047,'all sales summary'!$A$2:$A$2047,$A35,'all sales summary'!$B$2:$B$2047,N$4)))+(AVERAGEIFS('city centre offline'!$I$2:$I$2047,'city centre offline'!$A$2:$A$2047,$A35,'city centre offline'!$B$2:$B$2047,N$4)*AVERAGEIFS('all sales summary'!$I$2:$I$2047,'all sales summary'!$A$2:$A$2047,$A35,'all sales summary'!$B$2:$B$2047,N$4)))</f>
        <v>0.4154871746067329</v>
      </c>
      <c r="O35" s="60">
        <f>(AVERAGEIFS('city centre offline'!$I$2:$I$2047,'city centre offline'!$A$2:$A$2047,$A35,'city centre offline'!$B$2:$B$2047,O$4)*AVERAGEIFS('all sales summary'!$I$2:$I$2047,'all sales summary'!$A$2:$A$2047,$A35,'all sales summary'!$B$2:$B$2047,O$4))/((AVERAGEIFS('overall city offline'!$I$2:$I$2047,'overall city offline'!$A$2:$A$2047,$A35,'overall city offline'!$B$2:$B$2047,O$4)*(1-AVERAGEIFS('all sales summary'!$I$2:$I$2047,'all sales summary'!$A$2:$A$2047,$A35,'all sales summary'!$B$2:$B$2047,O$4)))+(AVERAGEIFS('city centre offline'!$I$2:$I$2047,'city centre offline'!$A$2:$A$2047,$A35,'city centre offline'!$B$2:$B$2047,O$4)*AVERAGEIFS('all sales summary'!$I$2:$I$2047,'all sales summary'!$A$2:$A$2047,$A35,'all sales summary'!$B$2:$B$2047,O$4)))</f>
        <v>0.41684962251310848</v>
      </c>
      <c r="P35" s="60">
        <f>(AVERAGEIFS('city centre offline'!$I$2:$I$2047,'city centre offline'!$A$2:$A$2047,$A35,'city centre offline'!$B$2:$B$2047,P$4)*AVERAGEIFS('all sales summary'!$I$2:$I$2047,'all sales summary'!$A$2:$A$2047,$A35,'all sales summary'!$B$2:$B$2047,P$4))/((AVERAGEIFS('overall city offline'!$I$2:$I$2047,'overall city offline'!$A$2:$A$2047,$A35,'overall city offline'!$B$2:$B$2047,P$4)*(1-AVERAGEIFS('all sales summary'!$I$2:$I$2047,'all sales summary'!$A$2:$A$2047,$A35,'all sales summary'!$B$2:$B$2047,P$4)))+(AVERAGEIFS('city centre offline'!$I$2:$I$2047,'city centre offline'!$A$2:$A$2047,$A35,'city centre offline'!$B$2:$B$2047,P$4)*AVERAGEIFS('all sales summary'!$I$2:$I$2047,'all sales summary'!$A$2:$A$2047,$A35,'all sales summary'!$B$2:$B$2047,P$4)))</f>
        <v>0.39197296780441426</v>
      </c>
      <c r="Q35" s="60">
        <f>(AVERAGEIFS('city centre offline'!$I$2:$I$2047,'city centre offline'!$A$2:$A$2047,$A35,'city centre offline'!$B$2:$B$2047,Q$4)*AVERAGEIFS('all sales summary'!$I$2:$I$2047,'all sales summary'!$A$2:$A$2047,$A35,'all sales summary'!$B$2:$B$2047,Q$4))/((AVERAGEIFS('overall city offline'!$I$2:$I$2047,'overall city offline'!$A$2:$A$2047,$A35,'overall city offline'!$B$2:$B$2047,Q$4)*(1-AVERAGEIFS('all sales summary'!$I$2:$I$2047,'all sales summary'!$A$2:$A$2047,$A35,'all sales summary'!$B$2:$B$2047,Q$4)))+(AVERAGEIFS('city centre offline'!$I$2:$I$2047,'city centre offline'!$A$2:$A$2047,$A35,'city centre offline'!$B$2:$B$2047,Q$4)*AVERAGEIFS('all sales summary'!$I$2:$I$2047,'all sales summary'!$A$2:$A$2047,$A35,'all sales summary'!$B$2:$B$2047,Q$4)))</f>
        <v>0.22640573939606193</v>
      </c>
      <c r="R35" s="60">
        <f>(AVERAGEIFS('city centre offline'!$I$2:$I$2047,'city centre offline'!$A$2:$A$2047,$A35,'city centre offline'!$B$2:$B$2047,R$4)*AVERAGEIFS('all sales summary'!$I$2:$I$2047,'all sales summary'!$A$2:$A$2047,$A35,'all sales summary'!$B$2:$B$2047,R$4))/((AVERAGEIFS('overall city offline'!$I$2:$I$2047,'overall city offline'!$A$2:$A$2047,$A35,'overall city offline'!$B$2:$B$2047,R$4)*(1-AVERAGEIFS('all sales summary'!$I$2:$I$2047,'all sales summary'!$A$2:$A$2047,$A35,'all sales summary'!$B$2:$B$2047,R$4)))+(AVERAGEIFS('city centre offline'!$I$2:$I$2047,'city centre offline'!$A$2:$A$2047,$A35,'city centre offline'!$B$2:$B$2047,R$4)*AVERAGEIFS('all sales summary'!$I$2:$I$2047,'all sales summary'!$A$2:$A$2047,$A35,'all sales summary'!$B$2:$B$2047,R$4)))</f>
        <v>0.21180985552375978</v>
      </c>
      <c r="S35" s="60">
        <f>(AVERAGEIFS('city centre offline'!$I$2:$I$2047,'city centre offline'!$A$2:$A$2047,$A35,'city centre offline'!$B$2:$B$2047,S$4)*AVERAGEIFS('all sales summary'!$I$2:$I$2047,'all sales summary'!$A$2:$A$2047,$A35,'all sales summary'!$B$2:$B$2047,S$4))/((AVERAGEIFS('overall city offline'!$I$2:$I$2047,'overall city offline'!$A$2:$A$2047,$A35,'overall city offline'!$B$2:$B$2047,S$4)*(1-AVERAGEIFS('all sales summary'!$I$2:$I$2047,'all sales summary'!$A$2:$A$2047,$A35,'all sales summary'!$B$2:$B$2047,S$4)))+(AVERAGEIFS('city centre offline'!$I$2:$I$2047,'city centre offline'!$A$2:$A$2047,$A35,'city centre offline'!$B$2:$B$2047,S$4)*AVERAGEIFS('all sales summary'!$I$2:$I$2047,'all sales summary'!$A$2:$A$2047,$A35,'all sales summary'!$B$2:$B$2047,S$4)))</f>
        <v>0.35750688163531263</v>
      </c>
      <c r="T35" s="60">
        <f>(AVERAGEIFS('city centre offline'!$I$2:$I$2047,'city centre offline'!$A$2:$A$2047,$A35,'city centre offline'!$B$2:$B$2047,T$4)*AVERAGEIFS('all sales summary'!$I$2:$I$2047,'all sales summary'!$A$2:$A$2047,$A35,'all sales summary'!$B$2:$B$2047,T$4))/((AVERAGEIFS('overall city offline'!$I$2:$I$2047,'overall city offline'!$A$2:$A$2047,$A35,'overall city offline'!$B$2:$B$2047,T$4)*(1-AVERAGEIFS('all sales summary'!$I$2:$I$2047,'all sales summary'!$A$2:$A$2047,$A35,'all sales summary'!$B$2:$B$2047,T$4)))+(AVERAGEIFS('city centre offline'!$I$2:$I$2047,'city centre offline'!$A$2:$A$2047,$A35,'city centre offline'!$B$2:$B$2047,T$4)*AVERAGEIFS('all sales summary'!$I$2:$I$2047,'all sales summary'!$A$2:$A$2047,$A35,'all sales summary'!$B$2:$B$2047,T$4)))</f>
        <v>0.3988631591048647</v>
      </c>
      <c r="U35" s="60">
        <f>(AVERAGEIFS('city centre offline'!$I$2:$I$2047,'city centre offline'!$A$2:$A$2047,$A35,'city centre offline'!$B$2:$B$2047,U$4)*AVERAGEIFS('all sales summary'!$I$2:$I$2047,'all sales summary'!$A$2:$A$2047,$A35,'all sales summary'!$B$2:$B$2047,U$4))/((AVERAGEIFS('overall city offline'!$I$2:$I$2047,'overall city offline'!$A$2:$A$2047,$A35,'overall city offline'!$B$2:$B$2047,U$4)*(1-AVERAGEIFS('all sales summary'!$I$2:$I$2047,'all sales summary'!$A$2:$A$2047,$A35,'all sales summary'!$B$2:$B$2047,U$4)))+(AVERAGEIFS('city centre offline'!$I$2:$I$2047,'city centre offline'!$A$2:$A$2047,$A35,'city centre offline'!$B$2:$B$2047,U$4)*AVERAGEIFS('all sales summary'!$I$2:$I$2047,'all sales summary'!$A$2:$A$2047,$A35,'all sales summary'!$B$2:$B$2047,U$4)))</f>
        <v>0.4039170829412293</v>
      </c>
      <c r="V35" s="60">
        <f>(AVERAGEIFS('city centre offline'!$I$2:$I$2047,'city centre offline'!$A$2:$A$2047,$A35,'city centre offline'!$B$2:$B$2047,V$4)*AVERAGEIFS('all sales summary'!$I$2:$I$2047,'all sales summary'!$A$2:$A$2047,$A35,'all sales summary'!$B$2:$B$2047,V$4))/((AVERAGEIFS('overall city offline'!$I$2:$I$2047,'overall city offline'!$A$2:$A$2047,$A35,'overall city offline'!$B$2:$B$2047,V$4)*(1-AVERAGEIFS('all sales summary'!$I$2:$I$2047,'all sales summary'!$A$2:$A$2047,$A35,'all sales summary'!$B$2:$B$2047,V$4)))+(AVERAGEIFS('city centre offline'!$I$2:$I$2047,'city centre offline'!$A$2:$A$2047,$A35,'city centre offline'!$B$2:$B$2047,V$4)*AVERAGEIFS('all sales summary'!$I$2:$I$2047,'all sales summary'!$A$2:$A$2047,$A35,'all sales summary'!$B$2:$B$2047,V$4)))</f>
        <v>0.40559033263325461</v>
      </c>
      <c r="W35" s="60">
        <f>(AVERAGEIFS('city centre offline'!$I$2:$I$2047,'city centre offline'!$A$2:$A$2047,$A35,'city centre offline'!$B$2:$B$2047,W$4)*AVERAGEIFS('all sales summary'!$I$2:$I$2047,'all sales summary'!$A$2:$A$2047,$A35,'all sales summary'!$B$2:$B$2047,W$4))/((AVERAGEIFS('overall city offline'!$I$2:$I$2047,'overall city offline'!$A$2:$A$2047,$A35,'overall city offline'!$B$2:$B$2047,W$4)*(1-AVERAGEIFS('all sales summary'!$I$2:$I$2047,'all sales summary'!$A$2:$A$2047,$A35,'all sales summary'!$B$2:$B$2047,W$4)))+(AVERAGEIFS('city centre offline'!$I$2:$I$2047,'city centre offline'!$A$2:$A$2047,$A35,'city centre offline'!$B$2:$B$2047,W$4)*AVERAGEIFS('all sales summary'!$I$2:$I$2047,'all sales summary'!$A$2:$A$2047,$A35,'all sales summary'!$B$2:$B$2047,W$4)))</f>
        <v>0.40796813052209241</v>
      </c>
      <c r="X35" s="60">
        <f>(AVERAGEIFS('city centre offline'!$I$2:$I$2047,'city centre offline'!$A$2:$A$2047,$A35,'city centre offline'!$B$2:$B$2047,X$4)*AVERAGEIFS('all sales summary'!$I$2:$I$2047,'all sales summary'!$A$2:$A$2047,$A35,'all sales summary'!$B$2:$B$2047,X$4))/((AVERAGEIFS('overall city offline'!$I$2:$I$2047,'overall city offline'!$A$2:$A$2047,$A35,'overall city offline'!$B$2:$B$2047,X$4)*(1-AVERAGEIFS('all sales summary'!$I$2:$I$2047,'all sales summary'!$A$2:$A$2047,$A35,'all sales summary'!$B$2:$B$2047,X$4)))+(AVERAGEIFS('city centre offline'!$I$2:$I$2047,'city centre offline'!$A$2:$A$2047,$A35,'city centre offline'!$B$2:$B$2047,X$4)*AVERAGEIFS('all sales summary'!$I$2:$I$2047,'all sales summary'!$A$2:$A$2047,$A35,'all sales summary'!$B$2:$B$2047,X$4)))</f>
        <v>0.38668209393246156</v>
      </c>
      <c r="Y35" s="60">
        <f>(AVERAGEIFS('city centre offline'!$I$2:$I$2047,'city centre offline'!$A$2:$A$2047,$A35,'city centre offline'!$B$2:$B$2047,Y$4)*AVERAGEIFS('all sales summary'!$I$2:$I$2047,'all sales summary'!$A$2:$A$2047,$A35,'all sales summary'!$B$2:$B$2047,Y$4))/((AVERAGEIFS('overall city offline'!$I$2:$I$2047,'overall city offline'!$A$2:$A$2047,$A35,'overall city offline'!$B$2:$B$2047,Y$4)*(1-AVERAGEIFS('all sales summary'!$I$2:$I$2047,'all sales summary'!$A$2:$A$2047,$A35,'all sales summary'!$B$2:$B$2047,Y$4)))+(AVERAGEIFS('city centre offline'!$I$2:$I$2047,'city centre offline'!$A$2:$A$2047,$A35,'city centre offline'!$B$2:$B$2047,Y$4)*AVERAGEIFS('all sales summary'!$I$2:$I$2047,'all sales summary'!$A$2:$A$2047,$A35,'all sales summary'!$B$2:$B$2047,Y$4)))</f>
        <v>0.42249832455579517</v>
      </c>
      <c r="Z35" s="60">
        <f>(AVERAGEIFS('city centre offline'!$I$2:$I$2047,'city centre offline'!$A$2:$A$2047,$A35,'city centre offline'!$B$2:$B$2047,Z$4)*AVERAGEIFS('all sales summary'!$I$2:$I$2047,'all sales summary'!$A$2:$A$2047,$A35,'all sales summary'!$B$2:$B$2047,Z$4))/((AVERAGEIFS('overall city offline'!$I$2:$I$2047,'overall city offline'!$A$2:$A$2047,$A35,'overall city offline'!$B$2:$B$2047,Z$4)*(1-AVERAGEIFS('all sales summary'!$I$2:$I$2047,'all sales summary'!$A$2:$A$2047,$A35,'all sales summary'!$B$2:$B$2047,Z$4)))+(AVERAGEIFS('city centre offline'!$I$2:$I$2047,'city centre offline'!$A$2:$A$2047,$A35,'city centre offline'!$B$2:$B$2047,Z$4)*AVERAGEIFS('all sales summary'!$I$2:$I$2047,'all sales summary'!$A$2:$A$2047,$A35,'all sales summary'!$B$2:$B$2047,Z$4)))</f>
        <v>0.34457412779486563</v>
      </c>
      <c r="AA35" s="60">
        <f>(AVERAGEIFS('city centre offline'!$I$2:$I$2047,'city centre offline'!$A$2:$A$2047,$A35,'city centre offline'!$B$2:$B$2047,AA$4)*AVERAGEIFS('all sales summary'!$I$2:$I$2047,'all sales summary'!$A$2:$A$2047,$A35,'all sales summary'!$B$2:$B$2047,AA$4))/((AVERAGEIFS('overall city offline'!$I$2:$I$2047,'overall city offline'!$A$2:$A$2047,$A35,'overall city offline'!$B$2:$B$2047,AA$4)*(1-AVERAGEIFS('all sales summary'!$I$2:$I$2047,'all sales summary'!$A$2:$A$2047,$A35,'all sales summary'!$B$2:$B$2047,AA$4)))+(AVERAGEIFS('city centre offline'!$I$2:$I$2047,'city centre offline'!$A$2:$A$2047,$A35,'city centre offline'!$B$2:$B$2047,AA$4)*AVERAGEIFS('all sales summary'!$I$2:$I$2047,'all sales summary'!$A$2:$A$2047,$A35,'all sales summary'!$B$2:$B$2047,AA$4)))</f>
        <v>0.25842311311469812</v>
      </c>
      <c r="AB35" s="60">
        <f>(AVERAGEIFS('city centre offline'!$I$2:$I$2047,'city centre offline'!$A$2:$A$2047,$A35,'city centre offline'!$B$2:$B$2047,AB$4)*AVERAGEIFS('all sales summary'!$I$2:$I$2047,'all sales summary'!$A$2:$A$2047,$A35,'all sales summary'!$B$2:$B$2047,AB$4))/((AVERAGEIFS('overall city offline'!$I$2:$I$2047,'overall city offline'!$A$2:$A$2047,$A35,'overall city offline'!$B$2:$B$2047,AB$4)*(1-AVERAGEIFS('all sales summary'!$I$2:$I$2047,'all sales summary'!$A$2:$A$2047,$A35,'all sales summary'!$B$2:$B$2047,AB$4)))+(AVERAGEIFS('city centre offline'!$I$2:$I$2047,'city centre offline'!$A$2:$A$2047,$A35,'city centre offline'!$B$2:$B$2047,AB$4)*AVERAGEIFS('all sales summary'!$I$2:$I$2047,'all sales summary'!$A$2:$A$2047,$A35,'all sales summary'!$B$2:$B$2047,AB$4)))</f>
        <v>0.26912288134162415</v>
      </c>
      <c r="AC35" s="60">
        <f>(AVERAGEIFS('city centre offline'!$I$2:$I$2047,'city centre offline'!$A$2:$A$2047,$A35,'city centre offline'!$B$2:$B$2047,AC$4)*AVERAGEIFS('all sales summary'!$I$2:$I$2047,'all sales summary'!$A$2:$A$2047,$A35,'all sales summary'!$B$2:$B$2047,AC$4))/((AVERAGEIFS('overall city offline'!$I$2:$I$2047,'overall city offline'!$A$2:$A$2047,$A35,'overall city offline'!$B$2:$B$2047,AC$4)*(1-AVERAGEIFS('all sales summary'!$I$2:$I$2047,'all sales summary'!$A$2:$A$2047,$A35,'all sales summary'!$B$2:$B$2047,AC$4)))+(AVERAGEIFS('city centre offline'!$I$2:$I$2047,'city centre offline'!$A$2:$A$2047,$A35,'city centre offline'!$B$2:$B$2047,AC$4)*AVERAGEIFS('all sales summary'!$I$2:$I$2047,'all sales summary'!$A$2:$A$2047,$A35,'all sales summary'!$B$2:$B$2047,AC$4)))</f>
        <v>0.40496428578623306</v>
      </c>
      <c r="AD35" s="60">
        <f>(AVERAGEIFS('city centre offline'!$I$2:$I$2047,'city centre offline'!$A$2:$A$2047,$A35,'city centre offline'!$B$2:$B$2047,AD$4)*AVERAGEIFS('all sales summary'!$I$2:$I$2047,'all sales summary'!$A$2:$A$2047,$A35,'all sales summary'!$B$2:$B$2047,AD$4))/((AVERAGEIFS('overall city offline'!$I$2:$I$2047,'overall city offline'!$A$2:$A$2047,$A35,'overall city offline'!$B$2:$B$2047,AD$4)*(1-AVERAGEIFS('all sales summary'!$I$2:$I$2047,'all sales summary'!$A$2:$A$2047,$A35,'all sales summary'!$B$2:$B$2047,AD$4)))+(AVERAGEIFS('city centre offline'!$I$2:$I$2047,'city centre offline'!$A$2:$A$2047,$A35,'city centre offline'!$B$2:$B$2047,AD$4)*AVERAGEIFS('all sales summary'!$I$2:$I$2047,'all sales summary'!$A$2:$A$2047,$A35,'all sales summary'!$B$2:$B$2047,AD$4)))</f>
        <v>0.41079097922142921</v>
      </c>
      <c r="AE35" s="60">
        <f>(AVERAGEIFS('city centre offline'!$I$2:$I$2047,'city centre offline'!$A$2:$A$2047,$A35,'city centre offline'!$B$2:$B$2047,AE$4)*AVERAGEIFS('all sales summary'!$I$2:$I$2047,'all sales summary'!$A$2:$A$2047,$A35,'all sales summary'!$B$2:$B$2047,AE$4))/((AVERAGEIFS('overall city offline'!$I$2:$I$2047,'overall city offline'!$A$2:$A$2047,$A35,'overall city offline'!$B$2:$B$2047,AE$4)*(1-AVERAGEIFS('all sales summary'!$I$2:$I$2047,'all sales summary'!$A$2:$A$2047,$A35,'all sales summary'!$B$2:$B$2047,AE$4)))+(AVERAGEIFS('city centre offline'!$I$2:$I$2047,'city centre offline'!$A$2:$A$2047,$A35,'city centre offline'!$B$2:$B$2047,AE$4)*AVERAGEIFS('all sales summary'!$I$2:$I$2047,'all sales summary'!$A$2:$A$2047,$A35,'all sales summary'!$B$2:$B$2047,AE$4)))</f>
        <v>0.41113383293287625</v>
      </c>
      <c r="AF35" s="60">
        <f>(AVERAGEIFS('city centre offline'!$I$2:$I$2047,'city centre offline'!$A$2:$A$2047,$A35,'city centre offline'!$B$2:$B$2047,AF$4)*AVERAGEIFS('all sales summary'!$I$2:$I$2047,'all sales summary'!$A$2:$A$2047,$A35,'all sales summary'!$B$2:$B$2047,AF$4))/((AVERAGEIFS('overall city offline'!$I$2:$I$2047,'overall city offline'!$A$2:$A$2047,$A35,'overall city offline'!$B$2:$B$2047,AF$4)*(1-AVERAGEIFS('all sales summary'!$I$2:$I$2047,'all sales summary'!$A$2:$A$2047,$A35,'all sales summary'!$B$2:$B$2047,AF$4)))+(AVERAGEIFS('city centre offline'!$I$2:$I$2047,'city centre offline'!$A$2:$A$2047,$A35,'city centre offline'!$B$2:$B$2047,AF$4)*AVERAGEIFS('all sales summary'!$I$2:$I$2047,'all sales summary'!$A$2:$A$2047,$A35,'all sales summary'!$B$2:$B$2047,AF$4)))</f>
        <v>0.40887273715977324</v>
      </c>
      <c r="AG35" s="60">
        <f>(AVERAGEIFS('city centre offline'!$I$2:$I$2047,'city centre offline'!$A$2:$A$2047,$A35,'city centre offline'!$B$2:$B$2047,AG$4)*AVERAGEIFS('all sales summary'!$I$2:$I$2047,'all sales summary'!$A$2:$A$2047,$A35,'all sales summary'!$B$2:$B$2047,AG$4))/((AVERAGEIFS('overall city offline'!$I$2:$I$2047,'overall city offline'!$A$2:$A$2047,$A35,'overall city offline'!$B$2:$B$2047,AG$4)*(1-AVERAGEIFS('all sales summary'!$I$2:$I$2047,'all sales summary'!$A$2:$A$2047,$A35,'all sales summary'!$B$2:$B$2047,AG$4)))+(AVERAGEIFS('city centre offline'!$I$2:$I$2047,'city centre offline'!$A$2:$A$2047,$A35,'city centre offline'!$B$2:$B$2047,AG$4)*AVERAGEIFS('all sales summary'!$I$2:$I$2047,'all sales summary'!$A$2:$A$2047,$A35,'all sales summary'!$B$2:$B$2047,AG$4)))</f>
        <v>0.41593137944211644</v>
      </c>
      <c r="AH35" s="60">
        <f>(AVERAGEIFS('city centre offline'!$I$2:$I$2047,'city centre offline'!$A$2:$A$2047,$A35,'city centre offline'!$B$2:$B$2047,AH$4)*AVERAGEIFS('all sales summary'!$I$2:$I$2047,'all sales summary'!$A$2:$A$2047,$A35,'all sales summary'!$B$2:$B$2047,AH$4))/((AVERAGEIFS('overall city offline'!$I$2:$I$2047,'overall city offline'!$A$2:$A$2047,$A35,'overall city offline'!$B$2:$B$2047,AH$4)*(1-AVERAGEIFS('all sales summary'!$I$2:$I$2047,'all sales summary'!$A$2:$A$2047,$A35,'all sales summary'!$B$2:$B$2047,AH$4)))+(AVERAGEIFS('city centre offline'!$I$2:$I$2047,'city centre offline'!$A$2:$A$2047,$A35,'city centre offline'!$B$2:$B$2047,AH$4)*AVERAGEIFS('all sales summary'!$I$2:$I$2047,'all sales summary'!$A$2:$A$2047,$A35,'all sales summary'!$B$2:$B$2047,AH$4)))</f>
        <v>0.4145691597946396</v>
      </c>
    </row>
    <row r="36" spans="1:34" x14ac:dyDescent="0.3">
      <c r="A36" t="s">
        <v>38</v>
      </c>
      <c r="B36" s="60">
        <f>(AVERAGEIFS('city centre offline'!I33:I2078,'city centre offline'!$A$2:$A$2047,$A36,'city centre offline'!$B$2:$B$2047,B$4)*AVERAGEIFS('all sales summary'!$I$2:$I$2047,'all sales summary'!$A$2:$A$2047,$A36,'all sales summary'!B33:B2078,B$4))/((AVERAGEIFS('overall city offline'!I33:I2078,'overall city offline'!$A$2:$A$2047,$A36,'overall city offline'!$B$2:$B$2047,B$4)*(1-AVERAGEIFS('all sales summary'!$I$2:$I$2047,'all sales summary'!$A$2:$A$2047,$A36,'all sales summary'!B33:B2078,B$4)))+(AVERAGEIFS('city centre offline'!I33:I2078,'city centre offline'!$A$2:$A$2047,$A36,'city centre offline'!$B$2:$B$2047,B$4)*AVERAGEIFS('all sales summary'!$I$2:$I$2047,'all sales summary'!$A$2:$A$2047,$A36,'all sales summary'!B33:B2078,B$4)))</f>
        <v>0.25008836553084896</v>
      </c>
      <c r="C36" s="60">
        <f>(AVERAGEIFS('city centre offline'!$I$2:$I$2047,'city centre offline'!$A$2:$A$2047,$A36,'city centre offline'!$B$2:$B$2047,C$4)*AVERAGEIFS('all sales summary'!$I$2:$I$2047,'all sales summary'!$A$2:$A$2047,$A36,'all sales summary'!$B$2:$B$2047,C$4))/((AVERAGEIFS('overall city offline'!$I$2:$I$2047,'overall city offline'!$A$2:$A$2047,$A36,'overall city offline'!$B$2:$B$2047,C$4)*(1-AVERAGEIFS('all sales summary'!$I$2:$I$2047,'all sales summary'!$A$2:$A$2047,$A36,'all sales summary'!$B$2:$B$2047,C$4)))+(AVERAGEIFS('city centre offline'!$I$2:$I$2047,'city centre offline'!$A$2:$A$2047,$A36,'city centre offline'!$B$2:$B$2047,C$4)*AVERAGEIFS('all sales summary'!$I$2:$I$2047,'all sales summary'!$A$2:$A$2047,$A36,'all sales summary'!$B$2:$B$2047,C$4)))</f>
        <v>0.27182572570428321</v>
      </c>
      <c r="D36" s="60">
        <f>(AVERAGEIFS('city centre offline'!$I$2:$I$2047,'city centre offline'!$A$2:$A$2047,$A36,'city centre offline'!$B$2:$B$2047,D$4)*AVERAGEIFS('all sales summary'!$I$2:$I$2047,'all sales summary'!$A$2:$A$2047,$A36,'all sales summary'!$B$2:$B$2047,D$4))/((AVERAGEIFS('overall city offline'!$I$2:$I$2047,'overall city offline'!$A$2:$A$2047,$A36,'overall city offline'!$B$2:$B$2047,D$4)*(1-AVERAGEIFS('all sales summary'!$I$2:$I$2047,'all sales summary'!$A$2:$A$2047,$A36,'all sales summary'!$B$2:$B$2047,D$4)))+(AVERAGEIFS('city centre offline'!$I$2:$I$2047,'city centre offline'!$A$2:$A$2047,$A36,'city centre offline'!$B$2:$B$2047,D$4)*AVERAGEIFS('all sales summary'!$I$2:$I$2047,'all sales summary'!$A$2:$A$2047,$A36,'all sales summary'!$B$2:$B$2047,D$4)))</f>
        <v>0.26651967204257093</v>
      </c>
      <c r="E36" s="60">
        <f>(AVERAGEIFS('city centre offline'!$I$2:$I$2047,'city centre offline'!$A$2:$A$2047,$A36,'city centre offline'!$B$2:$B$2047,E$4)*AVERAGEIFS('all sales summary'!$I$2:$I$2047,'all sales summary'!$A$2:$A$2047,$A36,'all sales summary'!$B$2:$B$2047,E$4))/((AVERAGEIFS('overall city offline'!$I$2:$I$2047,'overall city offline'!$A$2:$A$2047,$A36,'overall city offline'!$B$2:$B$2047,E$4)*(1-AVERAGEIFS('all sales summary'!$I$2:$I$2047,'all sales summary'!$A$2:$A$2047,$A36,'all sales summary'!$B$2:$B$2047,E$4)))+(AVERAGEIFS('city centre offline'!$I$2:$I$2047,'city centre offline'!$A$2:$A$2047,$A36,'city centre offline'!$B$2:$B$2047,E$4)*AVERAGEIFS('all sales summary'!$I$2:$I$2047,'all sales summary'!$A$2:$A$2047,$A36,'all sales summary'!$B$2:$B$2047,E$4)))</f>
        <v>0.26296015991945321</v>
      </c>
      <c r="F36" s="60">
        <f>(AVERAGEIFS('city centre offline'!$I$2:$I$2047,'city centre offline'!$A$2:$A$2047,$A36,'city centre offline'!$B$2:$B$2047,F$4)*AVERAGEIFS('all sales summary'!$I$2:$I$2047,'all sales summary'!$A$2:$A$2047,$A36,'all sales summary'!$B$2:$B$2047,F$4))/((AVERAGEIFS('overall city offline'!$I$2:$I$2047,'overall city offline'!$A$2:$A$2047,$A36,'overall city offline'!$B$2:$B$2047,F$4)*(1-AVERAGEIFS('all sales summary'!$I$2:$I$2047,'all sales summary'!$A$2:$A$2047,$A36,'all sales summary'!$B$2:$B$2047,F$4)))+(AVERAGEIFS('city centre offline'!$I$2:$I$2047,'city centre offline'!$A$2:$A$2047,$A36,'city centre offline'!$B$2:$B$2047,F$4)*AVERAGEIFS('all sales summary'!$I$2:$I$2047,'all sales summary'!$A$2:$A$2047,$A36,'all sales summary'!$B$2:$B$2047,F$4)))</f>
        <v>0.26565126722900556</v>
      </c>
      <c r="G36" s="60">
        <f>(AVERAGEIFS('city centre offline'!$I$2:$I$2047,'city centre offline'!$A$2:$A$2047,$A36,'city centre offline'!$B$2:$B$2047,G$4)*AVERAGEIFS('all sales summary'!$I$2:$I$2047,'all sales summary'!$A$2:$A$2047,$A36,'all sales summary'!$B$2:$B$2047,G$4))/((AVERAGEIFS('overall city offline'!$I$2:$I$2047,'overall city offline'!$A$2:$A$2047,$A36,'overall city offline'!$B$2:$B$2047,G$4)*(1-AVERAGEIFS('all sales summary'!$I$2:$I$2047,'all sales summary'!$A$2:$A$2047,$A36,'all sales summary'!$B$2:$B$2047,G$4)))+(AVERAGEIFS('city centre offline'!$I$2:$I$2047,'city centre offline'!$A$2:$A$2047,$A36,'city centre offline'!$B$2:$B$2047,G$4)*AVERAGEIFS('all sales summary'!$I$2:$I$2047,'all sales summary'!$A$2:$A$2047,$A36,'all sales summary'!$B$2:$B$2047,G$4)))</f>
        <v>0.26682059949703146</v>
      </c>
      <c r="H36" s="60">
        <f>(AVERAGEIFS('city centre offline'!$I$2:$I$2047,'city centre offline'!$A$2:$A$2047,$A36,'city centre offline'!$B$2:$B$2047,H$4)*AVERAGEIFS('all sales summary'!$I$2:$I$2047,'all sales summary'!$A$2:$A$2047,$A36,'all sales summary'!$B$2:$B$2047,H$4))/((AVERAGEIFS('overall city offline'!$I$2:$I$2047,'overall city offline'!$A$2:$A$2047,$A36,'overall city offline'!$B$2:$B$2047,H$4)*(1-AVERAGEIFS('all sales summary'!$I$2:$I$2047,'all sales summary'!$A$2:$A$2047,$A36,'all sales summary'!$B$2:$B$2047,H$4)))+(AVERAGEIFS('city centre offline'!$I$2:$I$2047,'city centre offline'!$A$2:$A$2047,$A36,'city centre offline'!$B$2:$B$2047,H$4)*AVERAGEIFS('all sales summary'!$I$2:$I$2047,'all sales summary'!$A$2:$A$2047,$A36,'all sales summary'!$B$2:$B$2047,H$4)))</f>
        <v>0.26137152356661991</v>
      </c>
      <c r="I36" s="60">
        <f>(AVERAGEIFS('city centre offline'!$I$2:$I$2047,'city centre offline'!$A$2:$A$2047,$A36,'city centre offline'!$B$2:$B$2047,I$4)*AVERAGEIFS('all sales summary'!$I$2:$I$2047,'all sales summary'!$A$2:$A$2047,$A36,'all sales summary'!$B$2:$B$2047,I$4))/((AVERAGEIFS('overall city offline'!$I$2:$I$2047,'overall city offline'!$A$2:$A$2047,$A36,'overall city offline'!$B$2:$B$2047,I$4)*(1-AVERAGEIFS('all sales summary'!$I$2:$I$2047,'all sales summary'!$A$2:$A$2047,$A36,'all sales summary'!$B$2:$B$2047,I$4)))+(AVERAGEIFS('city centre offline'!$I$2:$I$2047,'city centre offline'!$A$2:$A$2047,$A36,'city centre offline'!$B$2:$B$2047,I$4)*AVERAGEIFS('all sales summary'!$I$2:$I$2047,'all sales summary'!$A$2:$A$2047,$A36,'all sales summary'!$B$2:$B$2047,I$4)))</f>
        <v>0.24738390010702982</v>
      </c>
      <c r="J36" s="60">
        <f>(AVERAGEIFS('city centre offline'!$I$2:$I$2047,'city centre offline'!$A$2:$A$2047,$A36,'city centre offline'!$B$2:$B$2047,J$4)*AVERAGEIFS('all sales summary'!$I$2:$I$2047,'all sales summary'!$A$2:$A$2047,$A36,'all sales summary'!$B$2:$B$2047,J$4))/((AVERAGEIFS('overall city offline'!$I$2:$I$2047,'overall city offline'!$A$2:$A$2047,$A36,'overall city offline'!$B$2:$B$2047,J$4)*(1-AVERAGEIFS('all sales summary'!$I$2:$I$2047,'all sales summary'!$A$2:$A$2047,$A36,'all sales summary'!$B$2:$B$2047,J$4)))+(AVERAGEIFS('city centre offline'!$I$2:$I$2047,'city centre offline'!$A$2:$A$2047,$A36,'city centre offline'!$B$2:$B$2047,J$4)*AVERAGEIFS('all sales summary'!$I$2:$I$2047,'all sales summary'!$A$2:$A$2047,$A36,'all sales summary'!$B$2:$B$2047,J$4)))</f>
        <v>0.25891390499689015</v>
      </c>
      <c r="K36" s="60">
        <f>(AVERAGEIFS('city centre offline'!$I$2:$I$2047,'city centre offline'!$A$2:$A$2047,$A36,'city centre offline'!$B$2:$B$2047,K$4)*AVERAGEIFS('all sales summary'!$I$2:$I$2047,'all sales summary'!$A$2:$A$2047,$A36,'all sales summary'!$B$2:$B$2047,K$4))/((AVERAGEIFS('overall city offline'!$I$2:$I$2047,'overall city offline'!$A$2:$A$2047,$A36,'overall city offline'!$B$2:$B$2047,K$4)*(1-AVERAGEIFS('all sales summary'!$I$2:$I$2047,'all sales summary'!$A$2:$A$2047,$A36,'all sales summary'!$B$2:$B$2047,K$4)))+(AVERAGEIFS('city centre offline'!$I$2:$I$2047,'city centre offline'!$A$2:$A$2047,$A36,'city centre offline'!$B$2:$B$2047,K$4)*AVERAGEIFS('all sales summary'!$I$2:$I$2047,'all sales summary'!$A$2:$A$2047,$A36,'all sales summary'!$B$2:$B$2047,K$4)))</f>
        <v>0.26531131804840558</v>
      </c>
      <c r="L36" s="60">
        <f>(AVERAGEIFS('city centre offline'!$I$2:$I$2047,'city centre offline'!$A$2:$A$2047,$A36,'city centre offline'!$B$2:$B$2047,L$4)*AVERAGEIFS('all sales summary'!$I$2:$I$2047,'all sales summary'!$A$2:$A$2047,$A36,'all sales summary'!$B$2:$B$2047,L$4))/((AVERAGEIFS('overall city offline'!$I$2:$I$2047,'overall city offline'!$A$2:$A$2047,$A36,'overall city offline'!$B$2:$B$2047,L$4)*(1-AVERAGEIFS('all sales summary'!$I$2:$I$2047,'all sales summary'!$A$2:$A$2047,$A36,'all sales summary'!$B$2:$B$2047,L$4)))+(AVERAGEIFS('city centre offline'!$I$2:$I$2047,'city centre offline'!$A$2:$A$2047,$A36,'city centre offline'!$B$2:$B$2047,L$4)*AVERAGEIFS('all sales summary'!$I$2:$I$2047,'all sales summary'!$A$2:$A$2047,$A36,'all sales summary'!$B$2:$B$2047,L$4)))</f>
        <v>0.26740022440210021</v>
      </c>
      <c r="M36" s="60">
        <f>(AVERAGEIFS('city centre offline'!$I$2:$I$2047,'city centre offline'!$A$2:$A$2047,$A36,'city centre offline'!$B$2:$B$2047,M$4)*AVERAGEIFS('all sales summary'!$I$2:$I$2047,'all sales summary'!$A$2:$A$2047,$A36,'all sales summary'!$B$2:$B$2047,M$4))/((AVERAGEIFS('overall city offline'!$I$2:$I$2047,'overall city offline'!$A$2:$A$2047,$A36,'overall city offline'!$B$2:$B$2047,M$4)*(1-AVERAGEIFS('all sales summary'!$I$2:$I$2047,'all sales summary'!$A$2:$A$2047,$A36,'all sales summary'!$B$2:$B$2047,M$4)))+(AVERAGEIFS('city centre offline'!$I$2:$I$2047,'city centre offline'!$A$2:$A$2047,$A36,'city centre offline'!$B$2:$B$2047,M$4)*AVERAGEIFS('all sales summary'!$I$2:$I$2047,'all sales summary'!$A$2:$A$2047,$A36,'all sales summary'!$B$2:$B$2047,M$4)))</f>
        <v>0.25519726256258279</v>
      </c>
      <c r="N36" s="60">
        <f>(AVERAGEIFS('city centre offline'!$I$2:$I$2047,'city centre offline'!$A$2:$A$2047,$A36,'city centre offline'!$B$2:$B$2047,N$4)*AVERAGEIFS('all sales summary'!$I$2:$I$2047,'all sales summary'!$A$2:$A$2047,$A36,'all sales summary'!$B$2:$B$2047,N$4))/((AVERAGEIFS('overall city offline'!$I$2:$I$2047,'overall city offline'!$A$2:$A$2047,$A36,'overall city offline'!$B$2:$B$2047,N$4)*(1-AVERAGEIFS('all sales summary'!$I$2:$I$2047,'all sales summary'!$A$2:$A$2047,$A36,'all sales summary'!$B$2:$B$2047,N$4)))+(AVERAGEIFS('city centre offline'!$I$2:$I$2047,'city centre offline'!$A$2:$A$2047,$A36,'city centre offline'!$B$2:$B$2047,N$4)*AVERAGEIFS('all sales summary'!$I$2:$I$2047,'all sales summary'!$A$2:$A$2047,$A36,'all sales summary'!$B$2:$B$2047,N$4)))</f>
        <v>0.26585667865433205</v>
      </c>
      <c r="O36" s="60">
        <f>(AVERAGEIFS('city centre offline'!$I$2:$I$2047,'city centre offline'!$A$2:$A$2047,$A36,'city centre offline'!$B$2:$B$2047,O$4)*AVERAGEIFS('all sales summary'!$I$2:$I$2047,'all sales summary'!$A$2:$A$2047,$A36,'all sales summary'!$B$2:$B$2047,O$4))/((AVERAGEIFS('overall city offline'!$I$2:$I$2047,'overall city offline'!$A$2:$A$2047,$A36,'overall city offline'!$B$2:$B$2047,O$4)*(1-AVERAGEIFS('all sales summary'!$I$2:$I$2047,'all sales summary'!$A$2:$A$2047,$A36,'all sales summary'!$B$2:$B$2047,O$4)))+(AVERAGEIFS('city centre offline'!$I$2:$I$2047,'city centre offline'!$A$2:$A$2047,$A36,'city centre offline'!$B$2:$B$2047,O$4)*AVERAGEIFS('all sales summary'!$I$2:$I$2047,'all sales summary'!$A$2:$A$2047,$A36,'all sales summary'!$B$2:$B$2047,O$4)))</f>
        <v>0.24907869496413632</v>
      </c>
      <c r="P36" s="60">
        <f>(AVERAGEIFS('city centre offline'!$I$2:$I$2047,'city centre offline'!$A$2:$A$2047,$A36,'city centre offline'!$B$2:$B$2047,P$4)*AVERAGEIFS('all sales summary'!$I$2:$I$2047,'all sales summary'!$A$2:$A$2047,$A36,'all sales summary'!$B$2:$B$2047,P$4))/((AVERAGEIFS('overall city offline'!$I$2:$I$2047,'overall city offline'!$A$2:$A$2047,$A36,'overall city offline'!$B$2:$B$2047,P$4)*(1-AVERAGEIFS('all sales summary'!$I$2:$I$2047,'all sales summary'!$A$2:$A$2047,$A36,'all sales summary'!$B$2:$B$2047,P$4)))+(AVERAGEIFS('city centre offline'!$I$2:$I$2047,'city centre offline'!$A$2:$A$2047,$A36,'city centre offline'!$B$2:$B$2047,P$4)*AVERAGEIFS('all sales summary'!$I$2:$I$2047,'all sales summary'!$A$2:$A$2047,$A36,'all sales summary'!$B$2:$B$2047,P$4)))</f>
        <v>0.22290744072162058</v>
      </c>
      <c r="Q36" s="60">
        <f>(AVERAGEIFS('city centre offline'!$I$2:$I$2047,'city centre offline'!$A$2:$A$2047,$A36,'city centre offline'!$B$2:$B$2047,Q$4)*AVERAGEIFS('all sales summary'!$I$2:$I$2047,'all sales summary'!$A$2:$A$2047,$A36,'all sales summary'!$B$2:$B$2047,Q$4))/((AVERAGEIFS('overall city offline'!$I$2:$I$2047,'overall city offline'!$A$2:$A$2047,$A36,'overall city offline'!$B$2:$B$2047,Q$4)*(1-AVERAGEIFS('all sales summary'!$I$2:$I$2047,'all sales summary'!$A$2:$A$2047,$A36,'all sales summary'!$B$2:$B$2047,Q$4)))+(AVERAGEIFS('city centre offline'!$I$2:$I$2047,'city centre offline'!$A$2:$A$2047,$A36,'city centre offline'!$B$2:$B$2047,Q$4)*AVERAGEIFS('all sales summary'!$I$2:$I$2047,'all sales summary'!$A$2:$A$2047,$A36,'all sales summary'!$B$2:$B$2047,Q$4)))</f>
        <v>0.10287158522229305</v>
      </c>
      <c r="R36" s="60">
        <f>(AVERAGEIFS('city centre offline'!$I$2:$I$2047,'city centre offline'!$A$2:$A$2047,$A36,'city centre offline'!$B$2:$B$2047,R$4)*AVERAGEIFS('all sales summary'!$I$2:$I$2047,'all sales summary'!$A$2:$A$2047,$A36,'all sales summary'!$B$2:$B$2047,R$4))/((AVERAGEIFS('overall city offline'!$I$2:$I$2047,'overall city offline'!$A$2:$A$2047,$A36,'overall city offline'!$B$2:$B$2047,R$4)*(1-AVERAGEIFS('all sales summary'!$I$2:$I$2047,'all sales summary'!$A$2:$A$2047,$A36,'all sales summary'!$B$2:$B$2047,R$4)))+(AVERAGEIFS('city centre offline'!$I$2:$I$2047,'city centre offline'!$A$2:$A$2047,$A36,'city centre offline'!$B$2:$B$2047,R$4)*AVERAGEIFS('all sales summary'!$I$2:$I$2047,'all sales summary'!$A$2:$A$2047,$A36,'all sales summary'!$B$2:$B$2047,R$4)))</f>
        <v>0.10433510370814753</v>
      </c>
      <c r="S36" s="60">
        <f>(AVERAGEIFS('city centre offline'!$I$2:$I$2047,'city centre offline'!$A$2:$A$2047,$A36,'city centre offline'!$B$2:$B$2047,S$4)*AVERAGEIFS('all sales summary'!$I$2:$I$2047,'all sales summary'!$A$2:$A$2047,$A36,'all sales summary'!$B$2:$B$2047,S$4))/((AVERAGEIFS('overall city offline'!$I$2:$I$2047,'overall city offline'!$A$2:$A$2047,$A36,'overall city offline'!$B$2:$B$2047,S$4)*(1-AVERAGEIFS('all sales summary'!$I$2:$I$2047,'all sales summary'!$A$2:$A$2047,$A36,'all sales summary'!$B$2:$B$2047,S$4)))+(AVERAGEIFS('city centre offline'!$I$2:$I$2047,'city centre offline'!$A$2:$A$2047,$A36,'city centre offline'!$B$2:$B$2047,S$4)*AVERAGEIFS('all sales summary'!$I$2:$I$2047,'all sales summary'!$A$2:$A$2047,$A36,'all sales summary'!$B$2:$B$2047,S$4)))</f>
        <v>0.13513300959344238</v>
      </c>
      <c r="T36" s="60">
        <f>(AVERAGEIFS('city centre offline'!$I$2:$I$2047,'city centre offline'!$A$2:$A$2047,$A36,'city centre offline'!$B$2:$B$2047,T$4)*AVERAGEIFS('all sales summary'!$I$2:$I$2047,'all sales summary'!$A$2:$A$2047,$A36,'all sales summary'!$B$2:$B$2047,T$4))/((AVERAGEIFS('overall city offline'!$I$2:$I$2047,'overall city offline'!$A$2:$A$2047,$A36,'overall city offline'!$B$2:$B$2047,T$4)*(1-AVERAGEIFS('all sales summary'!$I$2:$I$2047,'all sales summary'!$A$2:$A$2047,$A36,'all sales summary'!$B$2:$B$2047,T$4)))+(AVERAGEIFS('city centre offline'!$I$2:$I$2047,'city centre offline'!$A$2:$A$2047,$A36,'city centre offline'!$B$2:$B$2047,T$4)*AVERAGEIFS('all sales summary'!$I$2:$I$2047,'all sales summary'!$A$2:$A$2047,$A36,'all sales summary'!$B$2:$B$2047,T$4)))</f>
        <v>0.16391182758159592</v>
      </c>
      <c r="U36" s="60">
        <f>(AVERAGEIFS('city centre offline'!$I$2:$I$2047,'city centre offline'!$A$2:$A$2047,$A36,'city centre offline'!$B$2:$B$2047,U$4)*AVERAGEIFS('all sales summary'!$I$2:$I$2047,'all sales summary'!$A$2:$A$2047,$A36,'all sales summary'!$B$2:$B$2047,U$4))/((AVERAGEIFS('overall city offline'!$I$2:$I$2047,'overall city offline'!$A$2:$A$2047,$A36,'overall city offline'!$B$2:$B$2047,U$4)*(1-AVERAGEIFS('all sales summary'!$I$2:$I$2047,'all sales summary'!$A$2:$A$2047,$A36,'all sales summary'!$B$2:$B$2047,U$4)))+(AVERAGEIFS('city centre offline'!$I$2:$I$2047,'city centre offline'!$A$2:$A$2047,$A36,'city centre offline'!$B$2:$B$2047,U$4)*AVERAGEIFS('all sales summary'!$I$2:$I$2047,'all sales summary'!$A$2:$A$2047,$A36,'all sales summary'!$B$2:$B$2047,U$4)))</f>
        <v>0.17376908161040464</v>
      </c>
      <c r="V36" s="60">
        <f>(AVERAGEIFS('city centre offline'!$I$2:$I$2047,'city centre offline'!$A$2:$A$2047,$A36,'city centre offline'!$B$2:$B$2047,V$4)*AVERAGEIFS('all sales summary'!$I$2:$I$2047,'all sales summary'!$A$2:$A$2047,$A36,'all sales summary'!$B$2:$B$2047,V$4))/((AVERAGEIFS('overall city offline'!$I$2:$I$2047,'overall city offline'!$A$2:$A$2047,$A36,'overall city offline'!$B$2:$B$2047,V$4)*(1-AVERAGEIFS('all sales summary'!$I$2:$I$2047,'all sales summary'!$A$2:$A$2047,$A36,'all sales summary'!$B$2:$B$2047,V$4)))+(AVERAGEIFS('city centre offline'!$I$2:$I$2047,'city centre offline'!$A$2:$A$2047,$A36,'city centre offline'!$B$2:$B$2047,V$4)*AVERAGEIFS('all sales summary'!$I$2:$I$2047,'all sales summary'!$A$2:$A$2047,$A36,'all sales summary'!$B$2:$B$2047,V$4)))</f>
        <v>0.19066163900239205</v>
      </c>
      <c r="W36" s="60">
        <f>(AVERAGEIFS('city centre offline'!$I$2:$I$2047,'city centre offline'!$A$2:$A$2047,$A36,'city centre offline'!$B$2:$B$2047,W$4)*AVERAGEIFS('all sales summary'!$I$2:$I$2047,'all sales summary'!$A$2:$A$2047,$A36,'all sales summary'!$B$2:$B$2047,W$4))/((AVERAGEIFS('overall city offline'!$I$2:$I$2047,'overall city offline'!$A$2:$A$2047,$A36,'overall city offline'!$B$2:$B$2047,W$4)*(1-AVERAGEIFS('all sales summary'!$I$2:$I$2047,'all sales summary'!$A$2:$A$2047,$A36,'all sales summary'!$B$2:$B$2047,W$4)))+(AVERAGEIFS('city centre offline'!$I$2:$I$2047,'city centre offline'!$A$2:$A$2047,$A36,'city centre offline'!$B$2:$B$2047,W$4)*AVERAGEIFS('all sales summary'!$I$2:$I$2047,'all sales summary'!$A$2:$A$2047,$A36,'all sales summary'!$B$2:$B$2047,W$4)))</f>
        <v>0.19612727563285082</v>
      </c>
      <c r="X36" s="60">
        <f>(AVERAGEIFS('city centre offline'!$I$2:$I$2047,'city centre offline'!$A$2:$A$2047,$A36,'city centre offline'!$B$2:$B$2047,X$4)*AVERAGEIFS('all sales summary'!$I$2:$I$2047,'all sales summary'!$A$2:$A$2047,$A36,'all sales summary'!$B$2:$B$2047,X$4))/((AVERAGEIFS('overall city offline'!$I$2:$I$2047,'overall city offline'!$A$2:$A$2047,$A36,'overall city offline'!$B$2:$B$2047,X$4)*(1-AVERAGEIFS('all sales summary'!$I$2:$I$2047,'all sales summary'!$A$2:$A$2047,$A36,'all sales summary'!$B$2:$B$2047,X$4)))+(AVERAGEIFS('city centre offline'!$I$2:$I$2047,'city centre offline'!$A$2:$A$2047,$A36,'city centre offline'!$B$2:$B$2047,X$4)*AVERAGEIFS('all sales summary'!$I$2:$I$2047,'all sales summary'!$A$2:$A$2047,$A36,'all sales summary'!$B$2:$B$2047,X$4)))</f>
        <v>0.1614983952455491</v>
      </c>
      <c r="Y36" s="60">
        <f>(AVERAGEIFS('city centre offline'!$I$2:$I$2047,'city centre offline'!$A$2:$A$2047,$A36,'city centre offline'!$B$2:$B$2047,Y$4)*AVERAGEIFS('all sales summary'!$I$2:$I$2047,'all sales summary'!$A$2:$A$2047,$A36,'all sales summary'!$B$2:$B$2047,Y$4))/((AVERAGEIFS('overall city offline'!$I$2:$I$2047,'overall city offline'!$A$2:$A$2047,$A36,'overall city offline'!$B$2:$B$2047,Y$4)*(1-AVERAGEIFS('all sales summary'!$I$2:$I$2047,'all sales summary'!$A$2:$A$2047,$A36,'all sales summary'!$B$2:$B$2047,Y$4)))+(AVERAGEIFS('city centre offline'!$I$2:$I$2047,'city centre offline'!$A$2:$A$2047,$A36,'city centre offline'!$B$2:$B$2047,Y$4)*AVERAGEIFS('all sales summary'!$I$2:$I$2047,'all sales summary'!$A$2:$A$2047,$A36,'all sales summary'!$B$2:$B$2047,Y$4)))</f>
        <v>0.18702446433540165</v>
      </c>
      <c r="Z36" s="60">
        <f>(AVERAGEIFS('city centre offline'!$I$2:$I$2047,'city centre offline'!$A$2:$A$2047,$A36,'city centre offline'!$B$2:$B$2047,Z$4)*AVERAGEIFS('all sales summary'!$I$2:$I$2047,'all sales summary'!$A$2:$A$2047,$A36,'all sales summary'!$B$2:$B$2047,Z$4))/((AVERAGEIFS('overall city offline'!$I$2:$I$2047,'overall city offline'!$A$2:$A$2047,$A36,'overall city offline'!$B$2:$B$2047,Z$4)*(1-AVERAGEIFS('all sales summary'!$I$2:$I$2047,'all sales summary'!$A$2:$A$2047,$A36,'all sales summary'!$B$2:$B$2047,Z$4)))+(AVERAGEIFS('city centre offline'!$I$2:$I$2047,'city centre offline'!$A$2:$A$2047,$A36,'city centre offline'!$B$2:$B$2047,Z$4)*AVERAGEIFS('all sales summary'!$I$2:$I$2047,'all sales summary'!$A$2:$A$2047,$A36,'all sales summary'!$B$2:$B$2047,Z$4)))</f>
        <v>0.11127998467475682</v>
      </c>
      <c r="AA36" s="60">
        <f>(AVERAGEIFS('city centre offline'!$I$2:$I$2047,'city centre offline'!$A$2:$A$2047,$A36,'city centre offline'!$B$2:$B$2047,AA$4)*AVERAGEIFS('all sales summary'!$I$2:$I$2047,'all sales summary'!$A$2:$A$2047,$A36,'all sales summary'!$B$2:$B$2047,AA$4))/((AVERAGEIFS('overall city offline'!$I$2:$I$2047,'overall city offline'!$A$2:$A$2047,$A36,'overall city offline'!$B$2:$B$2047,AA$4)*(1-AVERAGEIFS('all sales summary'!$I$2:$I$2047,'all sales summary'!$A$2:$A$2047,$A36,'all sales summary'!$B$2:$B$2047,AA$4)))+(AVERAGEIFS('city centre offline'!$I$2:$I$2047,'city centre offline'!$A$2:$A$2047,$A36,'city centre offline'!$B$2:$B$2047,AA$4)*AVERAGEIFS('all sales summary'!$I$2:$I$2047,'all sales summary'!$A$2:$A$2047,$A36,'all sales summary'!$B$2:$B$2047,AA$4)))</f>
        <v>0.11777192745866941</v>
      </c>
      <c r="AB36" s="60">
        <f>(AVERAGEIFS('city centre offline'!$I$2:$I$2047,'city centre offline'!$A$2:$A$2047,$A36,'city centre offline'!$B$2:$B$2047,AB$4)*AVERAGEIFS('all sales summary'!$I$2:$I$2047,'all sales summary'!$A$2:$A$2047,$A36,'all sales summary'!$B$2:$B$2047,AB$4))/((AVERAGEIFS('overall city offline'!$I$2:$I$2047,'overall city offline'!$A$2:$A$2047,$A36,'overall city offline'!$B$2:$B$2047,AB$4)*(1-AVERAGEIFS('all sales summary'!$I$2:$I$2047,'all sales summary'!$A$2:$A$2047,$A36,'all sales summary'!$B$2:$B$2047,AB$4)))+(AVERAGEIFS('city centre offline'!$I$2:$I$2047,'city centre offline'!$A$2:$A$2047,$A36,'city centre offline'!$B$2:$B$2047,AB$4)*AVERAGEIFS('all sales summary'!$I$2:$I$2047,'all sales summary'!$A$2:$A$2047,$A36,'all sales summary'!$B$2:$B$2047,AB$4)))</f>
        <v>0.12591548434104055</v>
      </c>
      <c r="AC36" s="60">
        <f>(AVERAGEIFS('city centre offline'!$I$2:$I$2047,'city centre offline'!$A$2:$A$2047,$A36,'city centre offline'!$B$2:$B$2047,AC$4)*AVERAGEIFS('all sales summary'!$I$2:$I$2047,'all sales summary'!$A$2:$A$2047,$A36,'all sales summary'!$B$2:$B$2047,AC$4))/((AVERAGEIFS('overall city offline'!$I$2:$I$2047,'overall city offline'!$A$2:$A$2047,$A36,'overall city offline'!$B$2:$B$2047,AC$4)*(1-AVERAGEIFS('all sales summary'!$I$2:$I$2047,'all sales summary'!$A$2:$A$2047,$A36,'all sales summary'!$B$2:$B$2047,AC$4)))+(AVERAGEIFS('city centre offline'!$I$2:$I$2047,'city centre offline'!$A$2:$A$2047,$A36,'city centre offline'!$B$2:$B$2047,AC$4)*AVERAGEIFS('all sales summary'!$I$2:$I$2047,'all sales summary'!$A$2:$A$2047,$A36,'all sales summary'!$B$2:$B$2047,AC$4)))</f>
        <v>0.18585811290677126</v>
      </c>
      <c r="AD36" s="60">
        <f>(AVERAGEIFS('city centre offline'!$I$2:$I$2047,'city centre offline'!$A$2:$A$2047,$A36,'city centre offline'!$B$2:$B$2047,AD$4)*AVERAGEIFS('all sales summary'!$I$2:$I$2047,'all sales summary'!$A$2:$A$2047,$A36,'all sales summary'!$B$2:$B$2047,AD$4))/((AVERAGEIFS('overall city offline'!$I$2:$I$2047,'overall city offline'!$A$2:$A$2047,$A36,'overall city offline'!$B$2:$B$2047,AD$4)*(1-AVERAGEIFS('all sales summary'!$I$2:$I$2047,'all sales summary'!$A$2:$A$2047,$A36,'all sales summary'!$B$2:$B$2047,AD$4)))+(AVERAGEIFS('city centre offline'!$I$2:$I$2047,'city centre offline'!$A$2:$A$2047,$A36,'city centre offline'!$B$2:$B$2047,AD$4)*AVERAGEIFS('all sales summary'!$I$2:$I$2047,'all sales summary'!$A$2:$A$2047,$A36,'all sales summary'!$B$2:$B$2047,AD$4)))</f>
        <v>0.19560018894613038</v>
      </c>
      <c r="AE36" s="60">
        <f>(AVERAGEIFS('city centre offline'!$I$2:$I$2047,'city centre offline'!$A$2:$A$2047,$A36,'city centre offline'!$B$2:$B$2047,AE$4)*AVERAGEIFS('all sales summary'!$I$2:$I$2047,'all sales summary'!$A$2:$A$2047,$A36,'all sales summary'!$B$2:$B$2047,AE$4))/((AVERAGEIFS('overall city offline'!$I$2:$I$2047,'overall city offline'!$A$2:$A$2047,$A36,'overall city offline'!$B$2:$B$2047,AE$4)*(1-AVERAGEIFS('all sales summary'!$I$2:$I$2047,'all sales summary'!$A$2:$A$2047,$A36,'all sales summary'!$B$2:$B$2047,AE$4)))+(AVERAGEIFS('city centre offline'!$I$2:$I$2047,'city centre offline'!$A$2:$A$2047,$A36,'city centre offline'!$B$2:$B$2047,AE$4)*AVERAGEIFS('all sales summary'!$I$2:$I$2047,'all sales summary'!$A$2:$A$2047,$A36,'all sales summary'!$B$2:$B$2047,AE$4)))</f>
        <v>0.20915112443879011</v>
      </c>
      <c r="AF36" s="60">
        <f>(AVERAGEIFS('city centre offline'!$I$2:$I$2047,'city centre offline'!$A$2:$A$2047,$A36,'city centre offline'!$B$2:$B$2047,AF$4)*AVERAGEIFS('all sales summary'!$I$2:$I$2047,'all sales summary'!$A$2:$A$2047,$A36,'all sales summary'!$B$2:$B$2047,AF$4))/((AVERAGEIFS('overall city offline'!$I$2:$I$2047,'overall city offline'!$A$2:$A$2047,$A36,'overall city offline'!$B$2:$B$2047,AF$4)*(1-AVERAGEIFS('all sales summary'!$I$2:$I$2047,'all sales summary'!$A$2:$A$2047,$A36,'all sales summary'!$B$2:$B$2047,AF$4)))+(AVERAGEIFS('city centre offline'!$I$2:$I$2047,'city centre offline'!$A$2:$A$2047,$A36,'city centre offline'!$B$2:$B$2047,AF$4)*AVERAGEIFS('all sales summary'!$I$2:$I$2047,'all sales summary'!$A$2:$A$2047,$A36,'all sales summary'!$B$2:$B$2047,AF$4)))</f>
        <v>0.20496308774523708</v>
      </c>
      <c r="AG36" s="60">
        <f>(AVERAGEIFS('city centre offline'!$I$2:$I$2047,'city centre offline'!$A$2:$A$2047,$A36,'city centre offline'!$B$2:$B$2047,AG$4)*AVERAGEIFS('all sales summary'!$I$2:$I$2047,'all sales summary'!$A$2:$A$2047,$A36,'all sales summary'!$B$2:$B$2047,AG$4))/((AVERAGEIFS('overall city offline'!$I$2:$I$2047,'overall city offline'!$A$2:$A$2047,$A36,'overall city offline'!$B$2:$B$2047,AG$4)*(1-AVERAGEIFS('all sales summary'!$I$2:$I$2047,'all sales summary'!$A$2:$A$2047,$A36,'all sales summary'!$B$2:$B$2047,AG$4)))+(AVERAGEIFS('city centre offline'!$I$2:$I$2047,'city centre offline'!$A$2:$A$2047,$A36,'city centre offline'!$B$2:$B$2047,AG$4)*AVERAGEIFS('all sales summary'!$I$2:$I$2047,'all sales summary'!$A$2:$A$2047,$A36,'all sales summary'!$B$2:$B$2047,AG$4)))</f>
        <v>0.2138313305558579</v>
      </c>
      <c r="AH36" s="60">
        <f>(AVERAGEIFS('city centre offline'!$I$2:$I$2047,'city centre offline'!$A$2:$A$2047,$A36,'city centre offline'!$B$2:$B$2047,AH$4)*AVERAGEIFS('all sales summary'!$I$2:$I$2047,'all sales summary'!$A$2:$A$2047,$A36,'all sales summary'!$B$2:$B$2047,AH$4))/((AVERAGEIFS('overall city offline'!$I$2:$I$2047,'overall city offline'!$A$2:$A$2047,$A36,'overall city offline'!$B$2:$B$2047,AH$4)*(1-AVERAGEIFS('all sales summary'!$I$2:$I$2047,'all sales summary'!$A$2:$A$2047,$A36,'all sales summary'!$B$2:$B$2047,AH$4)))+(AVERAGEIFS('city centre offline'!$I$2:$I$2047,'city centre offline'!$A$2:$A$2047,$A36,'city centre offline'!$B$2:$B$2047,AH$4)*AVERAGEIFS('all sales summary'!$I$2:$I$2047,'all sales summary'!$A$2:$A$2047,$A36,'all sales summary'!$B$2:$B$2047,AH$4)))</f>
        <v>0.22415747935277311</v>
      </c>
    </row>
    <row r="37" spans="1:34" x14ac:dyDescent="0.3">
      <c r="A37" t="s">
        <v>39</v>
      </c>
      <c r="B37" s="60">
        <f>(AVERAGEIFS('city centre offline'!I34:I2079,'city centre offline'!$A$2:$A$2047,$A37,'city centre offline'!$B$2:$B$2047,B$4)*AVERAGEIFS('all sales summary'!$I$2:$I$2047,'all sales summary'!$A$2:$A$2047,$A37,'all sales summary'!B34:B2079,B$4))/((AVERAGEIFS('overall city offline'!I34:I2079,'overall city offline'!$A$2:$A$2047,$A37,'overall city offline'!$B$2:$B$2047,B$4)*(1-AVERAGEIFS('all sales summary'!$I$2:$I$2047,'all sales summary'!$A$2:$A$2047,$A37,'all sales summary'!B34:B2079,B$4)))+(AVERAGEIFS('city centre offline'!I34:I2079,'city centre offline'!$A$2:$A$2047,$A37,'city centre offline'!$B$2:$B$2047,B$4)*AVERAGEIFS('all sales summary'!$I$2:$I$2047,'all sales summary'!$A$2:$A$2047,$A37,'all sales summary'!B34:B2079,B$4)))</f>
        <v>0.45291705954553146</v>
      </c>
      <c r="C37" s="60">
        <f>(AVERAGEIFS('city centre offline'!$I$2:$I$2047,'city centre offline'!$A$2:$A$2047,$A37,'city centre offline'!$B$2:$B$2047,C$4)*AVERAGEIFS('all sales summary'!$I$2:$I$2047,'all sales summary'!$A$2:$A$2047,$A37,'all sales summary'!$B$2:$B$2047,C$4))/((AVERAGEIFS('overall city offline'!$I$2:$I$2047,'overall city offline'!$A$2:$A$2047,$A37,'overall city offline'!$B$2:$B$2047,C$4)*(1-AVERAGEIFS('all sales summary'!$I$2:$I$2047,'all sales summary'!$A$2:$A$2047,$A37,'all sales summary'!$B$2:$B$2047,C$4)))+(AVERAGEIFS('city centre offline'!$I$2:$I$2047,'city centre offline'!$A$2:$A$2047,$A37,'city centre offline'!$B$2:$B$2047,C$4)*AVERAGEIFS('all sales summary'!$I$2:$I$2047,'all sales summary'!$A$2:$A$2047,$A37,'all sales summary'!$B$2:$B$2047,C$4)))</f>
        <v>0.43896709517360161</v>
      </c>
      <c r="D37" s="60">
        <f>(AVERAGEIFS('city centre offline'!$I$2:$I$2047,'city centre offline'!$A$2:$A$2047,$A37,'city centre offline'!$B$2:$B$2047,D$4)*AVERAGEIFS('all sales summary'!$I$2:$I$2047,'all sales summary'!$A$2:$A$2047,$A37,'all sales summary'!$B$2:$B$2047,D$4))/((AVERAGEIFS('overall city offline'!$I$2:$I$2047,'overall city offline'!$A$2:$A$2047,$A37,'overall city offline'!$B$2:$B$2047,D$4)*(1-AVERAGEIFS('all sales summary'!$I$2:$I$2047,'all sales summary'!$A$2:$A$2047,$A37,'all sales summary'!$B$2:$B$2047,D$4)))+(AVERAGEIFS('city centre offline'!$I$2:$I$2047,'city centre offline'!$A$2:$A$2047,$A37,'city centre offline'!$B$2:$B$2047,D$4)*AVERAGEIFS('all sales summary'!$I$2:$I$2047,'all sales summary'!$A$2:$A$2047,$A37,'all sales summary'!$B$2:$B$2047,D$4)))</f>
        <v>0.43687756469332129</v>
      </c>
      <c r="E37" s="60">
        <f>(AVERAGEIFS('city centre offline'!$I$2:$I$2047,'city centre offline'!$A$2:$A$2047,$A37,'city centre offline'!$B$2:$B$2047,E$4)*AVERAGEIFS('all sales summary'!$I$2:$I$2047,'all sales summary'!$A$2:$A$2047,$A37,'all sales summary'!$B$2:$B$2047,E$4))/((AVERAGEIFS('overall city offline'!$I$2:$I$2047,'overall city offline'!$A$2:$A$2047,$A37,'overall city offline'!$B$2:$B$2047,E$4)*(1-AVERAGEIFS('all sales summary'!$I$2:$I$2047,'all sales summary'!$A$2:$A$2047,$A37,'all sales summary'!$B$2:$B$2047,E$4)))+(AVERAGEIFS('city centre offline'!$I$2:$I$2047,'city centre offline'!$A$2:$A$2047,$A37,'city centre offline'!$B$2:$B$2047,E$4)*AVERAGEIFS('all sales summary'!$I$2:$I$2047,'all sales summary'!$A$2:$A$2047,$A37,'all sales summary'!$B$2:$B$2047,E$4)))</f>
        <v>0.42135057197916603</v>
      </c>
      <c r="F37" s="60">
        <f>(AVERAGEIFS('city centre offline'!$I$2:$I$2047,'city centre offline'!$A$2:$A$2047,$A37,'city centre offline'!$B$2:$B$2047,F$4)*AVERAGEIFS('all sales summary'!$I$2:$I$2047,'all sales summary'!$A$2:$A$2047,$A37,'all sales summary'!$B$2:$B$2047,F$4))/((AVERAGEIFS('overall city offline'!$I$2:$I$2047,'overall city offline'!$A$2:$A$2047,$A37,'overall city offline'!$B$2:$B$2047,F$4)*(1-AVERAGEIFS('all sales summary'!$I$2:$I$2047,'all sales summary'!$A$2:$A$2047,$A37,'all sales summary'!$B$2:$B$2047,F$4)))+(AVERAGEIFS('city centre offline'!$I$2:$I$2047,'city centre offline'!$A$2:$A$2047,$A37,'city centre offline'!$B$2:$B$2047,F$4)*AVERAGEIFS('all sales summary'!$I$2:$I$2047,'all sales summary'!$A$2:$A$2047,$A37,'all sales summary'!$B$2:$B$2047,F$4)))</f>
        <v>0.39273031397497693</v>
      </c>
      <c r="G37" s="60">
        <f>(AVERAGEIFS('city centre offline'!$I$2:$I$2047,'city centre offline'!$A$2:$A$2047,$A37,'city centre offline'!$B$2:$B$2047,G$4)*AVERAGEIFS('all sales summary'!$I$2:$I$2047,'all sales summary'!$A$2:$A$2047,$A37,'all sales summary'!$B$2:$B$2047,G$4))/((AVERAGEIFS('overall city offline'!$I$2:$I$2047,'overall city offline'!$A$2:$A$2047,$A37,'overall city offline'!$B$2:$B$2047,G$4)*(1-AVERAGEIFS('all sales summary'!$I$2:$I$2047,'all sales summary'!$A$2:$A$2047,$A37,'all sales summary'!$B$2:$B$2047,G$4)))+(AVERAGEIFS('city centre offline'!$I$2:$I$2047,'city centre offline'!$A$2:$A$2047,$A37,'city centre offline'!$B$2:$B$2047,G$4)*AVERAGEIFS('all sales summary'!$I$2:$I$2047,'all sales summary'!$A$2:$A$2047,$A37,'all sales summary'!$B$2:$B$2047,G$4)))</f>
        <v>0.38987600250852789</v>
      </c>
      <c r="H37" s="60">
        <f>(AVERAGEIFS('city centre offline'!$I$2:$I$2047,'city centre offline'!$A$2:$A$2047,$A37,'city centre offline'!$B$2:$B$2047,H$4)*AVERAGEIFS('all sales summary'!$I$2:$I$2047,'all sales summary'!$A$2:$A$2047,$A37,'all sales summary'!$B$2:$B$2047,H$4))/((AVERAGEIFS('overall city offline'!$I$2:$I$2047,'overall city offline'!$A$2:$A$2047,$A37,'overall city offline'!$B$2:$B$2047,H$4)*(1-AVERAGEIFS('all sales summary'!$I$2:$I$2047,'all sales summary'!$A$2:$A$2047,$A37,'all sales summary'!$B$2:$B$2047,H$4)))+(AVERAGEIFS('city centre offline'!$I$2:$I$2047,'city centre offline'!$A$2:$A$2047,$A37,'city centre offline'!$B$2:$B$2047,H$4)*AVERAGEIFS('all sales summary'!$I$2:$I$2047,'all sales summary'!$A$2:$A$2047,$A37,'all sales summary'!$B$2:$B$2047,H$4)))</f>
        <v>0.37049665429673617</v>
      </c>
      <c r="I37" s="60">
        <f>(AVERAGEIFS('city centre offline'!$I$2:$I$2047,'city centre offline'!$A$2:$A$2047,$A37,'city centre offline'!$B$2:$B$2047,I$4)*AVERAGEIFS('all sales summary'!$I$2:$I$2047,'all sales summary'!$A$2:$A$2047,$A37,'all sales summary'!$B$2:$B$2047,I$4))/((AVERAGEIFS('overall city offline'!$I$2:$I$2047,'overall city offline'!$A$2:$A$2047,$A37,'overall city offline'!$B$2:$B$2047,I$4)*(1-AVERAGEIFS('all sales summary'!$I$2:$I$2047,'all sales summary'!$A$2:$A$2047,$A37,'all sales summary'!$B$2:$B$2047,I$4)))+(AVERAGEIFS('city centre offline'!$I$2:$I$2047,'city centre offline'!$A$2:$A$2047,$A37,'city centre offline'!$B$2:$B$2047,I$4)*AVERAGEIFS('all sales summary'!$I$2:$I$2047,'all sales summary'!$A$2:$A$2047,$A37,'all sales summary'!$B$2:$B$2047,I$4)))</f>
        <v>0.37371680103624616</v>
      </c>
      <c r="J37" s="60">
        <f>(AVERAGEIFS('city centre offline'!$I$2:$I$2047,'city centre offline'!$A$2:$A$2047,$A37,'city centre offline'!$B$2:$B$2047,J$4)*AVERAGEIFS('all sales summary'!$I$2:$I$2047,'all sales summary'!$A$2:$A$2047,$A37,'all sales summary'!$B$2:$B$2047,J$4))/((AVERAGEIFS('overall city offline'!$I$2:$I$2047,'overall city offline'!$A$2:$A$2047,$A37,'overall city offline'!$B$2:$B$2047,J$4)*(1-AVERAGEIFS('all sales summary'!$I$2:$I$2047,'all sales summary'!$A$2:$A$2047,$A37,'all sales summary'!$B$2:$B$2047,J$4)))+(AVERAGEIFS('city centre offline'!$I$2:$I$2047,'city centre offline'!$A$2:$A$2047,$A37,'city centre offline'!$B$2:$B$2047,J$4)*AVERAGEIFS('all sales summary'!$I$2:$I$2047,'all sales summary'!$A$2:$A$2047,$A37,'all sales summary'!$B$2:$B$2047,J$4)))</f>
        <v>0.39125538706709068</v>
      </c>
      <c r="K37" s="60">
        <f>(AVERAGEIFS('city centre offline'!$I$2:$I$2047,'city centre offline'!$A$2:$A$2047,$A37,'city centre offline'!$B$2:$B$2047,K$4)*AVERAGEIFS('all sales summary'!$I$2:$I$2047,'all sales summary'!$A$2:$A$2047,$A37,'all sales summary'!$B$2:$B$2047,K$4))/((AVERAGEIFS('overall city offline'!$I$2:$I$2047,'overall city offline'!$A$2:$A$2047,$A37,'overall city offline'!$B$2:$B$2047,K$4)*(1-AVERAGEIFS('all sales summary'!$I$2:$I$2047,'all sales summary'!$A$2:$A$2047,$A37,'all sales summary'!$B$2:$B$2047,K$4)))+(AVERAGEIFS('city centre offline'!$I$2:$I$2047,'city centre offline'!$A$2:$A$2047,$A37,'city centre offline'!$B$2:$B$2047,K$4)*AVERAGEIFS('all sales summary'!$I$2:$I$2047,'all sales summary'!$A$2:$A$2047,$A37,'all sales summary'!$B$2:$B$2047,K$4)))</f>
        <v>0.4099893456327966</v>
      </c>
      <c r="L37" s="60">
        <f>(AVERAGEIFS('city centre offline'!$I$2:$I$2047,'city centre offline'!$A$2:$A$2047,$A37,'city centre offline'!$B$2:$B$2047,L$4)*AVERAGEIFS('all sales summary'!$I$2:$I$2047,'all sales summary'!$A$2:$A$2047,$A37,'all sales summary'!$B$2:$B$2047,L$4))/((AVERAGEIFS('overall city offline'!$I$2:$I$2047,'overall city offline'!$A$2:$A$2047,$A37,'overall city offline'!$B$2:$B$2047,L$4)*(1-AVERAGEIFS('all sales summary'!$I$2:$I$2047,'all sales summary'!$A$2:$A$2047,$A37,'all sales summary'!$B$2:$B$2047,L$4)))+(AVERAGEIFS('city centre offline'!$I$2:$I$2047,'city centre offline'!$A$2:$A$2047,$A37,'city centre offline'!$B$2:$B$2047,L$4)*AVERAGEIFS('all sales summary'!$I$2:$I$2047,'all sales summary'!$A$2:$A$2047,$A37,'all sales summary'!$B$2:$B$2047,L$4)))</f>
        <v>0.41796699900988954</v>
      </c>
      <c r="M37" s="60">
        <f>(AVERAGEIFS('city centre offline'!$I$2:$I$2047,'city centre offline'!$A$2:$A$2047,$A37,'city centre offline'!$B$2:$B$2047,M$4)*AVERAGEIFS('all sales summary'!$I$2:$I$2047,'all sales summary'!$A$2:$A$2047,$A37,'all sales summary'!$B$2:$B$2047,M$4))/((AVERAGEIFS('overall city offline'!$I$2:$I$2047,'overall city offline'!$A$2:$A$2047,$A37,'overall city offline'!$B$2:$B$2047,M$4)*(1-AVERAGEIFS('all sales summary'!$I$2:$I$2047,'all sales summary'!$A$2:$A$2047,$A37,'all sales summary'!$B$2:$B$2047,M$4)))+(AVERAGEIFS('city centre offline'!$I$2:$I$2047,'city centre offline'!$A$2:$A$2047,$A37,'city centre offline'!$B$2:$B$2047,M$4)*AVERAGEIFS('all sales summary'!$I$2:$I$2047,'all sales summary'!$A$2:$A$2047,$A37,'all sales summary'!$B$2:$B$2047,M$4)))</f>
        <v>0.41759689355940466</v>
      </c>
      <c r="N37" s="60">
        <f>(AVERAGEIFS('city centre offline'!$I$2:$I$2047,'city centre offline'!$A$2:$A$2047,$A37,'city centre offline'!$B$2:$B$2047,N$4)*AVERAGEIFS('all sales summary'!$I$2:$I$2047,'all sales summary'!$A$2:$A$2047,$A37,'all sales summary'!$B$2:$B$2047,N$4))/((AVERAGEIFS('overall city offline'!$I$2:$I$2047,'overall city offline'!$A$2:$A$2047,$A37,'overall city offline'!$B$2:$B$2047,N$4)*(1-AVERAGEIFS('all sales summary'!$I$2:$I$2047,'all sales summary'!$A$2:$A$2047,$A37,'all sales summary'!$B$2:$B$2047,N$4)))+(AVERAGEIFS('city centre offline'!$I$2:$I$2047,'city centre offline'!$A$2:$A$2047,$A37,'city centre offline'!$B$2:$B$2047,N$4)*AVERAGEIFS('all sales summary'!$I$2:$I$2047,'all sales summary'!$A$2:$A$2047,$A37,'all sales summary'!$B$2:$B$2047,N$4)))</f>
        <v>0.41019975902883576</v>
      </c>
      <c r="O37" s="60">
        <f>(AVERAGEIFS('city centre offline'!$I$2:$I$2047,'city centre offline'!$A$2:$A$2047,$A37,'city centre offline'!$B$2:$B$2047,O$4)*AVERAGEIFS('all sales summary'!$I$2:$I$2047,'all sales summary'!$A$2:$A$2047,$A37,'all sales summary'!$B$2:$B$2047,O$4))/((AVERAGEIFS('overall city offline'!$I$2:$I$2047,'overall city offline'!$A$2:$A$2047,$A37,'overall city offline'!$B$2:$B$2047,O$4)*(1-AVERAGEIFS('all sales summary'!$I$2:$I$2047,'all sales summary'!$A$2:$A$2047,$A37,'all sales summary'!$B$2:$B$2047,O$4)))+(AVERAGEIFS('city centre offline'!$I$2:$I$2047,'city centre offline'!$A$2:$A$2047,$A37,'city centre offline'!$B$2:$B$2047,O$4)*AVERAGEIFS('all sales summary'!$I$2:$I$2047,'all sales summary'!$A$2:$A$2047,$A37,'all sales summary'!$B$2:$B$2047,O$4)))</f>
        <v>0.40227637836103325</v>
      </c>
      <c r="P37" s="60">
        <f>(AVERAGEIFS('city centre offline'!$I$2:$I$2047,'city centre offline'!$A$2:$A$2047,$A37,'city centre offline'!$B$2:$B$2047,P$4)*AVERAGEIFS('all sales summary'!$I$2:$I$2047,'all sales summary'!$A$2:$A$2047,$A37,'all sales summary'!$B$2:$B$2047,P$4))/((AVERAGEIFS('overall city offline'!$I$2:$I$2047,'overall city offline'!$A$2:$A$2047,$A37,'overall city offline'!$B$2:$B$2047,P$4)*(1-AVERAGEIFS('all sales summary'!$I$2:$I$2047,'all sales summary'!$A$2:$A$2047,$A37,'all sales summary'!$B$2:$B$2047,P$4)))+(AVERAGEIFS('city centre offline'!$I$2:$I$2047,'city centre offline'!$A$2:$A$2047,$A37,'city centre offline'!$B$2:$B$2047,P$4)*AVERAGEIFS('all sales summary'!$I$2:$I$2047,'all sales summary'!$A$2:$A$2047,$A37,'all sales summary'!$B$2:$B$2047,P$4)))</f>
        <v>0.40197263942951955</v>
      </c>
      <c r="Q37" s="60">
        <f>(AVERAGEIFS('city centre offline'!$I$2:$I$2047,'city centre offline'!$A$2:$A$2047,$A37,'city centre offline'!$B$2:$B$2047,Q$4)*AVERAGEIFS('all sales summary'!$I$2:$I$2047,'all sales summary'!$A$2:$A$2047,$A37,'all sales summary'!$B$2:$B$2047,Q$4))/((AVERAGEIFS('overall city offline'!$I$2:$I$2047,'overall city offline'!$A$2:$A$2047,$A37,'overall city offline'!$B$2:$B$2047,Q$4)*(1-AVERAGEIFS('all sales summary'!$I$2:$I$2047,'all sales summary'!$A$2:$A$2047,$A37,'all sales summary'!$B$2:$B$2047,Q$4)))+(AVERAGEIFS('city centre offline'!$I$2:$I$2047,'city centre offline'!$A$2:$A$2047,$A37,'city centre offline'!$B$2:$B$2047,Q$4)*AVERAGEIFS('all sales summary'!$I$2:$I$2047,'all sales summary'!$A$2:$A$2047,$A37,'all sales summary'!$B$2:$B$2047,Q$4)))</f>
        <v>3.4250485215207363E-2</v>
      </c>
      <c r="R37" s="60">
        <f>(AVERAGEIFS('city centre offline'!$I$2:$I$2047,'city centre offline'!$A$2:$A$2047,$A37,'city centre offline'!$B$2:$B$2047,R$4)*AVERAGEIFS('all sales summary'!$I$2:$I$2047,'all sales summary'!$A$2:$A$2047,$A37,'all sales summary'!$B$2:$B$2047,R$4))/((AVERAGEIFS('overall city offline'!$I$2:$I$2047,'overall city offline'!$A$2:$A$2047,$A37,'overall city offline'!$B$2:$B$2047,R$4)*(1-AVERAGEIFS('all sales summary'!$I$2:$I$2047,'all sales summary'!$A$2:$A$2047,$A37,'all sales summary'!$B$2:$B$2047,R$4)))+(AVERAGEIFS('city centre offline'!$I$2:$I$2047,'city centre offline'!$A$2:$A$2047,$A37,'city centre offline'!$B$2:$B$2047,R$4)*AVERAGEIFS('all sales summary'!$I$2:$I$2047,'all sales summary'!$A$2:$A$2047,$A37,'all sales summary'!$B$2:$B$2047,R$4)))</f>
        <v>0.41917030322862198</v>
      </c>
      <c r="S37" s="60">
        <f>(AVERAGEIFS('city centre offline'!$I$2:$I$2047,'city centre offline'!$A$2:$A$2047,$A37,'city centre offline'!$B$2:$B$2047,S$4)*AVERAGEIFS('all sales summary'!$I$2:$I$2047,'all sales summary'!$A$2:$A$2047,$A37,'all sales summary'!$B$2:$B$2047,S$4))/((AVERAGEIFS('overall city offline'!$I$2:$I$2047,'overall city offline'!$A$2:$A$2047,$A37,'overall city offline'!$B$2:$B$2047,S$4)*(1-AVERAGEIFS('all sales summary'!$I$2:$I$2047,'all sales summary'!$A$2:$A$2047,$A37,'all sales summary'!$B$2:$B$2047,S$4)))+(AVERAGEIFS('city centre offline'!$I$2:$I$2047,'city centre offline'!$A$2:$A$2047,$A37,'city centre offline'!$B$2:$B$2047,S$4)*AVERAGEIFS('all sales summary'!$I$2:$I$2047,'all sales summary'!$A$2:$A$2047,$A37,'all sales summary'!$B$2:$B$2047,S$4)))</f>
        <v>0.40532226153072931</v>
      </c>
      <c r="T37" s="60">
        <f>(AVERAGEIFS('city centre offline'!$I$2:$I$2047,'city centre offline'!$A$2:$A$2047,$A37,'city centre offline'!$B$2:$B$2047,T$4)*AVERAGEIFS('all sales summary'!$I$2:$I$2047,'all sales summary'!$A$2:$A$2047,$A37,'all sales summary'!$B$2:$B$2047,T$4))/((AVERAGEIFS('overall city offline'!$I$2:$I$2047,'overall city offline'!$A$2:$A$2047,$A37,'overall city offline'!$B$2:$B$2047,T$4)*(1-AVERAGEIFS('all sales summary'!$I$2:$I$2047,'all sales summary'!$A$2:$A$2047,$A37,'all sales summary'!$B$2:$B$2047,T$4)))+(AVERAGEIFS('city centre offline'!$I$2:$I$2047,'city centre offline'!$A$2:$A$2047,$A37,'city centre offline'!$B$2:$B$2047,T$4)*AVERAGEIFS('all sales summary'!$I$2:$I$2047,'all sales summary'!$A$2:$A$2047,$A37,'all sales summary'!$B$2:$B$2047,T$4)))</f>
        <v>0.36864019678637716</v>
      </c>
      <c r="U37" s="60">
        <f>(AVERAGEIFS('city centre offline'!$I$2:$I$2047,'city centre offline'!$A$2:$A$2047,$A37,'city centre offline'!$B$2:$B$2047,U$4)*AVERAGEIFS('all sales summary'!$I$2:$I$2047,'all sales summary'!$A$2:$A$2047,$A37,'all sales summary'!$B$2:$B$2047,U$4))/((AVERAGEIFS('overall city offline'!$I$2:$I$2047,'overall city offline'!$A$2:$A$2047,$A37,'overall city offline'!$B$2:$B$2047,U$4)*(1-AVERAGEIFS('all sales summary'!$I$2:$I$2047,'all sales summary'!$A$2:$A$2047,$A37,'all sales summary'!$B$2:$B$2047,U$4)))+(AVERAGEIFS('city centre offline'!$I$2:$I$2047,'city centre offline'!$A$2:$A$2047,$A37,'city centre offline'!$B$2:$B$2047,U$4)*AVERAGEIFS('all sales summary'!$I$2:$I$2047,'all sales summary'!$A$2:$A$2047,$A37,'all sales summary'!$B$2:$B$2047,U$4)))</f>
        <v>0.39150463928144436</v>
      </c>
      <c r="V37" s="60">
        <f>(AVERAGEIFS('city centre offline'!$I$2:$I$2047,'city centre offline'!$A$2:$A$2047,$A37,'city centre offline'!$B$2:$B$2047,V$4)*AVERAGEIFS('all sales summary'!$I$2:$I$2047,'all sales summary'!$A$2:$A$2047,$A37,'all sales summary'!$B$2:$B$2047,V$4))/((AVERAGEIFS('overall city offline'!$I$2:$I$2047,'overall city offline'!$A$2:$A$2047,$A37,'overall city offline'!$B$2:$B$2047,V$4)*(1-AVERAGEIFS('all sales summary'!$I$2:$I$2047,'all sales summary'!$A$2:$A$2047,$A37,'all sales summary'!$B$2:$B$2047,V$4)))+(AVERAGEIFS('city centre offline'!$I$2:$I$2047,'city centre offline'!$A$2:$A$2047,$A37,'city centre offline'!$B$2:$B$2047,V$4)*AVERAGEIFS('all sales summary'!$I$2:$I$2047,'all sales summary'!$A$2:$A$2047,$A37,'all sales summary'!$B$2:$B$2047,V$4)))</f>
        <v>0.37617774251510189</v>
      </c>
      <c r="W37" s="60">
        <f>(AVERAGEIFS('city centre offline'!$I$2:$I$2047,'city centre offline'!$A$2:$A$2047,$A37,'city centre offline'!$B$2:$B$2047,W$4)*AVERAGEIFS('all sales summary'!$I$2:$I$2047,'all sales summary'!$A$2:$A$2047,$A37,'all sales summary'!$B$2:$B$2047,W$4))/((AVERAGEIFS('overall city offline'!$I$2:$I$2047,'overall city offline'!$A$2:$A$2047,$A37,'overall city offline'!$B$2:$B$2047,W$4)*(1-AVERAGEIFS('all sales summary'!$I$2:$I$2047,'all sales summary'!$A$2:$A$2047,$A37,'all sales summary'!$B$2:$B$2047,W$4)))+(AVERAGEIFS('city centre offline'!$I$2:$I$2047,'city centre offline'!$A$2:$A$2047,$A37,'city centre offline'!$B$2:$B$2047,W$4)*AVERAGEIFS('all sales summary'!$I$2:$I$2047,'all sales summary'!$A$2:$A$2047,$A37,'all sales summary'!$B$2:$B$2047,W$4)))</f>
        <v>0.42154355976893959</v>
      </c>
      <c r="X37" s="60">
        <f>(AVERAGEIFS('city centre offline'!$I$2:$I$2047,'city centre offline'!$A$2:$A$2047,$A37,'city centre offline'!$B$2:$B$2047,X$4)*AVERAGEIFS('all sales summary'!$I$2:$I$2047,'all sales summary'!$A$2:$A$2047,$A37,'all sales summary'!$B$2:$B$2047,X$4))/((AVERAGEIFS('overall city offline'!$I$2:$I$2047,'overall city offline'!$A$2:$A$2047,$A37,'overall city offline'!$B$2:$B$2047,X$4)*(1-AVERAGEIFS('all sales summary'!$I$2:$I$2047,'all sales summary'!$A$2:$A$2047,$A37,'all sales summary'!$B$2:$B$2047,X$4)))+(AVERAGEIFS('city centre offline'!$I$2:$I$2047,'city centre offline'!$A$2:$A$2047,$A37,'city centre offline'!$B$2:$B$2047,X$4)*AVERAGEIFS('all sales summary'!$I$2:$I$2047,'all sales summary'!$A$2:$A$2047,$A37,'all sales summary'!$B$2:$B$2047,X$4)))</f>
        <v>0.39860960346376206</v>
      </c>
      <c r="Y37" s="60">
        <f>(AVERAGEIFS('city centre offline'!$I$2:$I$2047,'city centre offline'!$A$2:$A$2047,$A37,'city centre offline'!$B$2:$B$2047,Y$4)*AVERAGEIFS('all sales summary'!$I$2:$I$2047,'all sales summary'!$A$2:$A$2047,$A37,'all sales summary'!$B$2:$B$2047,Y$4))/((AVERAGEIFS('overall city offline'!$I$2:$I$2047,'overall city offline'!$A$2:$A$2047,$A37,'overall city offline'!$B$2:$B$2047,Y$4)*(1-AVERAGEIFS('all sales summary'!$I$2:$I$2047,'all sales summary'!$A$2:$A$2047,$A37,'all sales summary'!$B$2:$B$2047,Y$4)))+(AVERAGEIFS('city centre offline'!$I$2:$I$2047,'city centre offline'!$A$2:$A$2047,$A37,'city centre offline'!$B$2:$B$2047,Y$4)*AVERAGEIFS('all sales summary'!$I$2:$I$2047,'all sales summary'!$A$2:$A$2047,$A37,'all sales summary'!$B$2:$B$2047,Y$4)))</f>
        <v>0.42373397538756535</v>
      </c>
      <c r="Z37" s="60">
        <f>(AVERAGEIFS('city centre offline'!$I$2:$I$2047,'city centre offline'!$A$2:$A$2047,$A37,'city centre offline'!$B$2:$B$2047,Z$4)*AVERAGEIFS('all sales summary'!$I$2:$I$2047,'all sales summary'!$A$2:$A$2047,$A37,'all sales summary'!$B$2:$B$2047,Z$4))/((AVERAGEIFS('overall city offline'!$I$2:$I$2047,'overall city offline'!$A$2:$A$2047,$A37,'overall city offline'!$B$2:$B$2047,Z$4)*(1-AVERAGEIFS('all sales summary'!$I$2:$I$2047,'all sales summary'!$A$2:$A$2047,$A37,'all sales summary'!$B$2:$B$2047,Z$4)))+(AVERAGEIFS('city centre offline'!$I$2:$I$2047,'city centre offline'!$A$2:$A$2047,$A37,'city centre offline'!$B$2:$B$2047,Z$4)*AVERAGEIFS('all sales summary'!$I$2:$I$2047,'all sales summary'!$A$2:$A$2047,$A37,'all sales summary'!$B$2:$B$2047,Z$4)))</f>
        <v>0.12498387200825746</v>
      </c>
      <c r="AA37" s="60">
        <f>(AVERAGEIFS('city centre offline'!$I$2:$I$2047,'city centre offline'!$A$2:$A$2047,$A37,'city centre offline'!$B$2:$B$2047,AA$4)*AVERAGEIFS('all sales summary'!$I$2:$I$2047,'all sales summary'!$A$2:$A$2047,$A37,'all sales summary'!$B$2:$B$2047,AA$4))/((AVERAGEIFS('overall city offline'!$I$2:$I$2047,'overall city offline'!$A$2:$A$2047,$A37,'overall city offline'!$B$2:$B$2047,AA$4)*(1-AVERAGEIFS('all sales summary'!$I$2:$I$2047,'all sales summary'!$A$2:$A$2047,$A37,'all sales summary'!$B$2:$B$2047,AA$4)))+(AVERAGEIFS('city centre offline'!$I$2:$I$2047,'city centre offline'!$A$2:$A$2047,$A37,'city centre offline'!$B$2:$B$2047,AA$4)*AVERAGEIFS('all sales summary'!$I$2:$I$2047,'all sales summary'!$A$2:$A$2047,$A37,'all sales summary'!$B$2:$B$2047,AA$4)))</f>
        <v>0.1001759514147062</v>
      </c>
      <c r="AB37" s="60">
        <f>(AVERAGEIFS('city centre offline'!$I$2:$I$2047,'city centre offline'!$A$2:$A$2047,$A37,'city centre offline'!$B$2:$B$2047,AB$4)*AVERAGEIFS('all sales summary'!$I$2:$I$2047,'all sales summary'!$A$2:$A$2047,$A37,'all sales summary'!$B$2:$B$2047,AB$4))/((AVERAGEIFS('overall city offline'!$I$2:$I$2047,'overall city offline'!$A$2:$A$2047,$A37,'overall city offline'!$B$2:$B$2047,AB$4)*(1-AVERAGEIFS('all sales summary'!$I$2:$I$2047,'all sales summary'!$A$2:$A$2047,$A37,'all sales summary'!$B$2:$B$2047,AB$4)))+(AVERAGEIFS('city centre offline'!$I$2:$I$2047,'city centre offline'!$A$2:$A$2047,$A37,'city centre offline'!$B$2:$B$2047,AB$4)*AVERAGEIFS('all sales summary'!$I$2:$I$2047,'all sales summary'!$A$2:$A$2047,$A37,'all sales summary'!$B$2:$B$2047,AB$4)))</f>
        <v>3.0846338433261226E-2</v>
      </c>
      <c r="AC37" s="60">
        <f>(AVERAGEIFS('city centre offline'!$I$2:$I$2047,'city centre offline'!$A$2:$A$2047,$A37,'city centre offline'!$B$2:$B$2047,AC$4)*AVERAGEIFS('all sales summary'!$I$2:$I$2047,'all sales summary'!$A$2:$A$2047,$A37,'all sales summary'!$B$2:$B$2047,AC$4))/((AVERAGEIFS('overall city offline'!$I$2:$I$2047,'overall city offline'!$A$2:$A$2047,$A37,'overall city offline'!$B$2:$B$2047,AC$4)*(1-AVERAGEIFS('all sales summary'!$I$2:$I$2047,'all sales summary'!$A$2:$A$2047,$A37,'all sales summary'!$B$2:$B$2047,AC$4)))+(AVERAGEIFS('city centre offline'!$I$2:$I$2047,'city centre offline'!$A$2:$A$2047,$A37,'city centre offline'!$B$2:$B$2047,AC$4)*AVERAGEIFS('all sales summary'!$I$2:$I$2047,'all sales summary'!$A$2:$A$2047,$A37,'all sales summary'!$B$2:$B$2047,AC$4)))</f>
        <v>0.42012344742807867</v>
      </c>
      <c r="AD37" s="60">
        <f>(AVERAGEIFS('city centre offline'!$I$2:$I$2047,'city centre offline'!$A$2:$A$2047,$A37,'city centre offline'!$B$2:$B$2047,AD$4)*AVERAGEIFS('all sales summary'!$I$2:$I$2047,'all sales summary'!$A$2:$A$2047,$A37,'all sales summary'!$B$2:$B$2047,AD$4))/((AVERAGEIFS('overall city offline'!$I$2:$I$2047,'overall city offline'!$A$2:$A$2047,$A37,'overall city offline'!$B$2:$B$2047,AD$4)*(1-AVERAGEIFS('all sales summary'!$I$2:$I$2047,'all sales summary'!$A$2:$A$2047,$A37,'all sales summary'!$B$2:$B$2047,AD$4)))+(AVERAGEIFS('city centre offline'!$I$2:$I$2047,'city centre offline'!$A$2:$A$2047,$A37,'city centre offline'!$B$2:$B$2047,AD$4)*AVERAGEIFS('all sales summary'!$I$2:$I$2047,'all sales summary'!$A$2:$A$2047,$A37,'all sales summary'!$B$2:$B$2047,AD$4)))</f>
        <v>0.3984843924771983</v>
      </c>
      <c r="AE37" s="60">
        <f>(AVERAGEIFS('city centre offline'!$I$2:$I$2047,'city centre offline'!$A$2:$A$2047,$A37,'city centre offline'!$B$2:$B$2047,AE$4)*AVERAGEIFS('all sales summary'!$I$2:$I$2047,'all sales summary'!$A$2:$A$2047,$A37,'all sales summary'!$B$2:$B$2047,AE$4))/((AVERAGEIFS('overall city offline'!$I$2:$I$2047,'overall city offline'!$A$2:$A$2047,$A37,'overall city offline'!$B$2:$B$2047,AE$4)*(1-AVERAGEIFS('all sales summary'!$I$2:$I$2047,'all sales summary'!$A$2:$A$2047,$A37,'all sales summary'!$B$2:$B$2047,AE$4)))+(AVERAGEIFS('city centre offline'!$I$2:$I$2047,'city centre offline'!$A$2:$A$2047,$A37,'city centre offline'!$B$2:$B$2047,AE$4)*AVERAGEIFS('all sales summary'!$I$2:$I$2047,'all sales summary'!$A$2:$A$2047,$A37,'all sales summary'!$B$2:$B$2047,AE$4)))</f>
        <v>0.40942131569959611</v>
      </c>
      <c r="AF37" s="60">
        <f>(AVERAGEIFS('city centre offline'!$I$2:$I$2047,'city centre offline'!$A$2:$A$2047,$A37,'city centre offline'!$B$2:$B$2047,AF$4)*AVERAGEIFS('all sales summary'!$I$2:$I$2047,'all sales summary'!$A$2:$A$2047,$A37,'all sales summary'!$B$2:$B$2047,AF$4))/((AVERAGEIFS('overall city offline'!$I$2:$I$2047,'overall city offline'!$A$2:$A$2047,$A37,'overall city offline'!$B$2:$B$2047,AF$4)*(1-AVERAGEIFS('all sales summary'!$I$2:$I$2047,'all sales summary'!$A$2:$A$2047,$A37,'all sales summary'!$B$2:$B$2047,AF$4)))+(AVERAGEIFS('city centre offline'!$I$2:$I$2047,'city centre offline'!$A$2:$A$2047,$A37,'city centre offline'!$B$2:$B$2047,AF$4)*AVERAGEIFS('all sales summary'!$I$2:$I$2047,'all sales summary'!$A$2:$A$2047,$A37,'all sales summary'!$B$2:$B$2047,AF$4)))</f>
        <v>0.37780619480195665</v>
      </c>
      <c r="AG37" s="60">
        <f>(AVERAGEIFS('city centre offline'!$I$2:$I$2047,'city centre offline'!$A$2:$A$2047,$A37,'city centre offline'!$B$2:$B$2047,AG$4)*AVERAGEIFS('all sales summary'!$I$2:$I$2047,'all sales summary'!$A$2:$A$2047,$A37,'all sales summary'!$B$2:$B$2047,AG$4))/((AVERAGEIFS('overall city offline'!$I$2:$I$2047,'overall city offline'!$A$2:$A$2047,$A37,'overall city offline'!$B$2:$B$2047,AG$4)*(1-AVERAGEIFS('all sales summary'!$I$2:$I$2047,'all sales summary'!$A$2:$A$2047,$A37,'all sales summary'!$B$2:$B$2047,AG$4)))+(AVERAGEIFS('city centre offline'!$I$2:$I$2047,'city centre offline'!$A$2:$A$2047,$A37,'city centre offline'!$B$2:$B$2047,AG$4)*AVERAGEIFS('all sales summary'!$I$2:$I$2047,'all sales summary'!$A$2:$A$2047,$A37,'all sales summary'!$B$2:$B$2047,AG$4)))</f>
        <v>0.3841634408772483</v>
      </c>
      <c r="AH37" s="60">
        <f>(AVERAGEIFS('city centre offline'!$I$2:$I$2047,'city centre offline'!$A$2:$A$2047,$A37,'city centre offline'!$B$2:$B$2047,AH$4)*AVERAGEIFS('all sales summary'!$I$2:$I$2047,'all sales summary'!$A$2:$A$2047,$A37,'all sales summary'!$B$2:$B$2047,AH$4))/((AVERAGEIFS('overall city offline'!$I$2:$I$2047,'overall city offline'!$A$2:$A$2047,$A37,'overall city offline'!$B$2:$B$2047,AH$4)*(1-AVERAGEIFS('all sales summary'!$I$2:$I$2047,'all sales summary'!$A$2:$A$2047,$A37,'all sales summary'!$B$2:$B$2047,AH$4)))+(AVERAGEIFS('city centre offline'!$I$2:$I$2047,'city centre offline'!$A$2:$A$2047,$A37,'city centre offline'!$B$2:$B$2047,AH$4)*AVERAGEIFS('all sales summary'!$I$2:$I$2047,'all sales summary'!$A$2:$A$2047,$A37,'all sales summary'!$B$2:$B$2047,AH$4)))</f>
        <v>0.39709095169611103</v>
      </c>
    </row>
    <row r="38" spans="1:34" x14ac:dyDescent="0.3">
      <c r="A38" t="s">
        <v>40</v>
      </c>
      <c r="B38" s="60">
        <f>(AVERAGEIFS('city centre offline'!I35:I2080,'city centre offline'!$A$2:$A$2047,$A38,'city centre offline'!$B$2:$B$2047,B$4)*AVERAGEIFS('all sales summary'!$I$2:$I$2047,'all sales summary'!$A$2:$A$2047,$A38,'all sales summary'!B35:B2080,B$4))/((AVERAGEIFS('overall city offline'!I35:I2080,'overall city offline'!$A$2:$A$2047,$A38,'overall city offline'!$B$2:$B$2047,B$4)*(1-AVERAGEIFS('all sales summary'!$I$2:$I$2047,'all sales summary'!$A$2:$A$2047,$A38,'all sales summary'!B35:B2080,B$4)))+(AVERAGEIFS('city centre offline'!I35:I2080,'city centre offline'!$A$2:$A$2047,$A38,'city centre offline'!$B$2:$B$2047,B$4)*AVERAGEIFS('all sales summary'!$I$2:$I$2047,'all sales summary'!$A$2:$A$2047,$A38,'all sales summary'!B35:B2080,B$4)))</f>
        <v>0.36731771951235953</v>
      </c>
      <c r="C38" s="60">
        <f>(AVERAGEIFS('city centre offline'!$I$2:$I$2047,'city centre offline'!$A$2:$A$2047,$A38,'city centre offline'!$B$2:$B$2047,C$4)*AVERAGEIFS('all sales summary'!$I$2:$I$2047,'all sales summary'!$A$2:$A$2047,$A38,'all sales summary'!$B$2:$B$2047,C$4))/((AVERAGEIFS('overall city offline'!$I$2:$I$2047,'overall city offline'!$A$2:$A$2047,$A38,'overall city offline'!$B$2:$B$2047,C$4)*(1-AVERAGEIFS('all sales summary'!$I$2:$I$2047,'all sales summary'!$A$2:$A$2047,$A38,'all sales summary'!$B$2:$B$2047,C$4)))+(AVERAGEIFS('city centre offline'!$I$2:$I$2047,'city centre offline'!$A$2:$A$2047,$A38,'city centre offline'!$B$2:$B$2047,C$4)*AVERAGEIFS('all sales summary'!$I$2:$I$2047,'all sales summary'!$A$2:$A$2047,$A38,'all sales summary'!$B$2:$B$2047,C$4)))</f>
        <v>0.20981164527597904</v>
      </c>
      <c r="D38" s="60">
        <f>(AVERAGEIFS('city centre offline'!$I$2:$I$2047,'city centre offline'!$A$2:$A$2047,$A38,'city centre offline'!$B$2:$B$2047,D$4)*AVERAGEIFS('all sales summary'!$I$2:$I$2047,'all sales summary'!$A$2:$A$2047,$A38,'all sales summary'!$B$2:$B$2047,D$4))/((AVERAGEIFS('overall city offline'!$I$2:$I$2047,'overall city offline'!$A$2:$A$2047,$A38,'overall city offline'!$B$2:$B$2047,D$4)*(1-AVERAGEIFS('all sales summary'!$I$2:$I$2047,'all sales summary'!$A$2:$A$2047,$A38,'all sales summary'!$B$2:$B$2047,D$4)))+(AVERAGEIFS('city centre offline'!$I$2:$I$2047,'city centre offline'!$A$2:$A$2047,$A38,'city centre offline'!$B$2:$B$2047,D$4)*AVERAGEIFS('all sales summary'!$I$2:$I$2047,'all sales summary'!$A$2:$A$2047,$A38,'all sales summary'!$B$2:$B$2047,D$4)))</f>
        <v>0.20529617415038462</v>
      </c>
      <c r="E38" s="60">
        <f>(AVERAGEIFS('city centre offline'!$I$2:$I$2047,'city centre offline'!$A$2:$A$2047,$A38,'city centre offline'!$B$2:$B$2047,E$4)*AVERAGEIFS('all sales summary'!$I$2:$I$2047,'all sales summary'!$A$2:$A$2047,$A38,'all sales summary'!$B$2:$B$2047,E$4))/((AVERAGEIFS('overall city offline'!$I$2:$I$2047,'overall city offline'!$A$2:$A$2047,$A38,'overall city offline'!$B$2:$B$2047,E$4)*(1-AVERAGEIFS('all sales summary'!$I$2:$I$2047,'all sales summary'!$A$2:$A$2047,$A38,'all sales summary'!$B$2:$B$2047,E$4)))+(AVERAGEIFS('city centre offline'!$I$2:$I$2047,'city centre offline'!$A$2:$A$2047,$A38,'city centre offline'!$B$2:$B$2047,E$4)*AVERAGEIFS('all sales summary'!$I$2:$I$2047,'all sales summary'!$A$2:$A$2047,$A38,'all sales summary'!$B$2:$B$2047,E$4)))</f>
        <v>0.20862669212657095</v>
      </c>
      <c r="F38" s="60">
        <f>(AVERAGEIFS('city centre offline'!$I$2:$I$2047,'city centre offline'!$A$2:$A$2047,$A38,'city centre offline'!$B$2:$B$2047,F$4)*AVERAGEIFS('all sales summary'!$I$2:$I$2047,'all sales summary'!$A$2:$A$2047,$A38,'all sales summary'!$B$2:$B$2047,F$4))/((AVERAGEIFS('overall city offline'!$I$2:$I$2047,'overall city offline'!$A$2:$A$2047,$A38,'overall city offline'!$B$2:$B$2047,F$4)*(1-AVERAGEIFS('all sales summary'!$I$2:$I$2047,'all sales summary'!$A$2:$A$2047,$A38,'all sales summary'!$B$2:$B$2047,F$4)))+(AVERAGEIFS('city centre offline'!$I$2:$I$2047,'city centre offline'!$A$2:$A$2047,$A38,'city centre offline'!$B$2:$B$2047,F$4)*AVERAGEIFS('all sales summary'!$I$2:$I$2047,'all sales summary'!$A$2:$A$2047,$A38,'all sales summary'!$B$2:$B$2047,F$4)))</f>
        <v>0.20915971840746506</v>
      </c>
      <c r="G38" s="60">
        <f>(AVERAGEIFS('city centre offline'!$I$2:$I$2047,'city centre offline'!$A$2:$A$2047,$A38,'city centre offline'!$B$2:$B$2047,G$4)*AVERAGEIFS('all sales summary'!$I$2:$I$2047,'all sales summary'!$A$2:$A$2047,$A38,'all sales summary'!$B$2:$B$2047,G$4))/((AVERAGEIFS('overall city offline'!$I$2:$I$2047,'overall city offline'!$A$2:$A$2047,$A38,'overall city offline'!$B$2:$B$2047,G$4)*(1-AVERAGEIFS('all sales summary'!$I$2:$I$2047,'all sales summary'!$A$2:$A$2047,$A38,'all sales summary'!$B$2:$B$2047,G$4)))+(AVERAGEIFS('city centre offline'!$I$2:$I$2047,'city centre offline'!$A$2:$A$2047,$A38,'city centre offline'!$B$2:$B$2047,G$4)*AVERAGEIFS('all sales summary'!$I$2:$I$2047,'all sales summary'!$A$2:$A$2047,$A38,'all sales summary'!$B$2:$B$2047,G$4)))</f>
        <v>0.20909663047395163</v>
      </c>
      <c r="H38" s="60">
        <f>(AVERAGEIFS('city centre offline'!$I$2:$I$2047,'city centre offline'!$A$2:$A$2047,$A38,'city centre offline'!$B$2:$B$2047,H$4)*AVERAGEIFS('all sales summary'!$I$2:$I$2047,'all sales summary'!$A$2:$A$2047,$A38,'all sales summary'!$B$2:$B$2047,H$4))/((AVERAGEIFS('overall city offline'!$I$2:$I$2047,'overall city offline'!$A$2:$A$2047,$A38,'overall city offline'!$B$2:$B$2047,H$4)*(1-AVERAGEIFS('all sales summary'!$I$2:$I$2047,'all sales summary'!$A$2:$A$2047,$A38,'all sales summary'!$B$2:$B$2047,H$4)))+(AVERAGEIFS('city centre offline'!$I$2:$I$2047,'city centre offline'!$A$2:$A$2047,$A38,'city centre offline'!$B$2:$B$2047,H$4)*AVERAGEIFS('all sales summary'!$I$2:$I$2047,'all sales summary'!$A$2:$A$2047,$A38,'all sales summary'!$B$2:$B$2047,H$4)))</f>
        <v>0.20342786085192269</v>
      </c>
      <c r="I38" s="60">
        <f>(AVERAGEIFS('city centre offline'!$I$2:$I$2047,'city centre offline'!$A$2:$A$2047,$A38,'city centre offline'!$B$2:$B$2047,I$4)*AVERAGEIFS('all sales summary'!$I$2:$I$2047,'all sales summary'!$A$2:$A$2047,$A38,'all sales summary'!$B$2:$B$2047,I$4))/((AVERAGEIFS('overall city offline'!$I$2:$I$2047,'overall city offline'!$A$2:$A$2047,$A38,'overall city offline'!$B$2:$B$2047,I$4)*(1-AVERAGEIFS('all sales summary'!$I$2:$I$2047,'all sales summary'!$A$2:$A$2047,$A38,'all sales summary'!$B$2:$B$2047,I$4)))+(AVERAGEIFS('city centre offline'!$I$2:$I$2047,'city centre offline'!$A$2:$A$2047,$A38,'city centre offline'!$B$2:$B$2047,I$4)*AVERAGEIFS('all sales summary'!$I$2:$I$2047,'all sales summary'!$A$2:$A$2047,$A38,'all sales summary'!$B$2:$B$2047,I$4)))</f>
        <v>0.19287575213295188</v>
      </c>
      <c r="J38" s="60">
        <f>(AVERAGEIFS('city centre offline'!$I$2:$I$2047,'city centre offline'!$A$2:$A$2047,$A38,'city centre offline'!$B$2:$B$2047,J$4)*AVERAGEIFS('all sales summary'!$I$2:$I$2047,'all sales summary'!$A$2:$A$2047,$A38,'all sales summary'!$B$2:$B$2047,J$4))/((AVERAGEIFS('overall city offline'!$I$2:$I$2047,'overall city offline'!$A$2:$A$2047,$A38,'overall city offline'!$B$2:$B$2047,J$4)*(1-AVERAGEIFS('all sales summary'!$I$2:$I$2047,'all sales summary'!$A$2:$A$2047,$A38,'all sales summary'!$B$2:$B$2047,J$4)))+(AVERAGEIFS('city centre offline'!$I$2:$I$2047,'city centre offline'!$A$2:$A$2047,$A38,'city centre offline'!$B$2:$B$2047,J$4)*AVERAGEIFS('all sales summary'!$I$2:$I$2047,'all sales summary'!$A$2:$A$2047,$A38,'all sales summary'!$B$2:$B$2047,J$4)))</f>
        <v>0.20920326182297733</v>
      </c>
      <c r="K38" s="60">
        <f>(AVERAGEIFS('city centre offline'!$I$2:$I$2047,'city centre offline'!$A$2:$A$2047,$A38,'city centre offline'!$B$2:$B$2047,K$4)*AVERAGEIFS('all sales summary'!$I$2:$I$2047,'all sales summary'!$A$2:$A$2047,$A38,'all sales summary'!$B$2:$B$2047,K$4))/((AVERAGEIFS('overall city offline'!$I$2:$I$2047,'overall city offline'!$A$2:$A$2047,$A38,'overall city offline'!$B$2:$B$2047,K$4)*(1-AVERAGEIFS('all sales summary'!$I$2:$I$2047,'all sales summary'!$A$2:$A$2047,$A38,'all sales summary'!$B$2:$B$2047,K$4)))+(AVERAGEIFS('city centre offline'!$I$2:$I$2047,'city centre offline'!$A$2:$A$2047,$A38,'city centre offline'!$B$2:$B$2047,K$4)*AVERAGEIFS('all sales summary'!$I$2:$I$2047,'all sales summary'!$A$2:$A$2047,$A38,'all sales summary'!$B$2:$B$2047,K$4)))</f>
        <v>0.20947268771850522</v>
      </c>
      <c r="L38" s="60">
        <f>(AVERAGEIFS('city centre offline'!$I$2:$I$2047,'city centre offline'!$A$2:$A$2047,$A38,'city centre offline'!$B$2:$B$2047,L$4)*AVERAGEIFS('all sales summary'!$I$2:$I$2047,'all sales summary'!$A$2:$A$2047,$A38,'all sales summary'!$B$2:$B$2047,L$4))/((AVERAGEIFS('overall city offline'!$I$2:$I$2047,'overall city offline'!$A$2:$A$2047,$A38,'overall city offline'!$B$2:$B$2047,L$4)*(1-AVERAGEIFS('all sales summary'!$I$2:$I$2047,'all sales summary'!$A$2:$A$2047,$A38,'all sales summary'!$B$2:$B$2047,L$4)))+(AVERAGEIFS('city centre offline'!$I$2:$I$2047,'city centre offline'!$A$2:$A$2047,$A38,'city centre offline'!$B$2:$B$2047,L$4)*AVERAGEIFS('all sales summary'!$I$2:$I$2047,'all sales summary'!$A$2:$A$2047,$A38,'all sales summary'!$B$2:$B$2047,L$4)))</f>
        <v>0.2204703260744369</v>
      </c>
      <c r="M38" s="60">
        <f>(AVERAGEIFS('city centre offline'!$I$2:$I$2047,'city centre offline'!$A$2:$A$2047,$A38,'city centre offline'!$B$2:$B$2047,M$4)*AVERAGEIFS('all sales summary'!$I$2:$I$2047,'all sales summary'!$A$2:$A$2047,$A38,'all sales summary'!$B$2:$B$2047,M$4))/((AVERAGEIFS('overall city offline'!$I$2:$I$2047,'overall city offline'!$A$2:$A$2047,$A38,'overall city offline'!$B$2:$B$2047,M$4)*(1-AVERAGEIFS('all sales summary'!$I$2:$I$2047,'all sales summary'!$A$2:$A$2047,$A38,'all sales summary'!$B$2:$B$2047,M$4)))+(AVERAGEIFS('city centre offline'!$I$2:$I$2047,'city centre offline'!$A$2:$A$2047,$A38,'city centre offline'!$B$2:$B$2047,M$4)*AVERAGEIFS('all sales summary'!$I$2:$I$2047,'all sales summary'!$A$2:$A$2047,$A38,'all sales summary'!$B$2:$B$2047,M$4)))</f>
        <v>0.21418949129862158</v>
      </c>
      <c r="N38" s="60">
        <f>(AVERAGEIFS('city centre offline'!$I$2:$I$2047,'city centre offline'!$A$2:$A$2047,$A38,'city centre offline'!$B$2:$B$2047,N$4)*AVERAGEIFS('all sales summary'!$I$2:$I$2047,'all sales summary'!$A$2:$A$2047,$A38,'all sales summary'!$B$2:$B$2047,N$4))/((AVERAGEIFS('overall city offline'!$I$2:$I$2047,'overall city offline'!$A$2:$A$2047,$A38,'overall city offline'!$B$2:$B$2047,N$4)*(1-AVERAGEIFS('all sales summary'!$I$2:$I$2047,'all sales summary'!$A$2:$A$2047,$A38,'all sales summary'!$B$2:$B$2047,N$4)))+(AVERAGEIFS('city centre offline'!$I$2:$I$2047,'city centre offline'!$A$2:$A$2047,$A38,'city centre offline'!$B$2:$B$2047,N$4)*AVERAGEIFS('all sales summary'!$I$2:$I$2047,'all sales summary'!$A$2:$A$2047,$A38,'all sales summary'!$B$2:$B$2047,N$4)))</f>
        <v>0.20938850789823588</v>
      </c>
      <c r="O38" s="60">
        <f>(AVERAGEIFS('city centre offline'!$I$2:$I$2047,'city centre offline'!$A$2:$A$2047,$A38,'city centre offline'!$B$2:$B$2047,O$4)*AVERAGEIFS('all sales summary'!$I$2:$I$2047,'all sales summary'!$A$2:$A$2047,$A38,'all sales summary'!$B$2:$B$2047,O$4))/((AVERAGEIFS('overall city offline'!$I$2:$I$2047,'overall city offline'!$A$2:$A$2047,$A38,'overall city offline'!$B$2:$B$2047,O$4)*(1-AVERAGEIFS('all sales summary'!$I$2:$I$2047,'all sales summary'!$A$2:$A$2047,$A38,'all sales summary'!$B$2:$B$2047,O$4)))+(AVERAGEIFS('city centre offline'!$I$2:$I$2047,'city centre offline'!$A$2:$A$2047,$A38,'city centre offline'!$B$2:$B$2047,O$4)*AVERAGEIFS('all sales summary'!$I$2:$I$2047,'all sales summary'!$A$2:$A$2047,$A38,'all sales summary'!$B$2:$B$2047,O$4)))</f>
        <v>0.2034235541306553</v>
      </c>
      <c r="P38" s="60">
        <f>(AVERAGEIFS('city centre offline'!$I$2:$I$2047,'city centre offline'!$A$2:$A$2047,$A38,'city centre offline'!$B$2:$B$2047,P$4)*AVERAGEIFS('all sales summary'!$I$2:$I$2047,'all sales summary'!$A$2:$A$2047,$A38,'all sales summary'!$B$2:$B$2047,P$4))/((AVERAGEIFS('overall city offline'!$I$2:$I$2047,'overall city offline'!$A$2:$A$2047,$A38,'overall city offline'!$B$2:$B$2047,P$4)*(1-AVERAGEIFS('all sales summary'!$I$2:$I$2047,'all sales summary'!$A$2:$A$2047,$A38,'all sales summary'!$B$2:$B$2047,P$4)))+(AVERAGEIFS('city centre offline'!$I$2:$I$2047,'city centre offline'!$A$2:$A$2047,$A38,'city centre offline'!$B$2:$B$2047,P$4)*AVERAGEIFS('all sales summary'!$I$2:$I$2047,'all sales summary'!$A$2:$A$2047,$A38,'all sales summary'!$B$2:$B$2047,P$4)))</f>
        <v>0.19098715429279267</v>
      </c>
      <c r="Q38" s="60">
        <f>(AVERAGEIFS('city centre offline'!$I$2:$I$2047,'city centre offline'!$A$2:$A$2047,$A38,'city centre offline'!$B$2:$B$2047,Q$4)*AVERAGEIFS('all sales summary'!$I$2:$I$2047,'all sales summary'!$A$2:$A$2047,$A38,'all sales summary'!$B$2:$B$2047,Q$4))/((AVERAGEIFS('overall city offline'!$I$2:$I$2047,'overall city offline'!$A$2:$A$2047,$A38,'overall city offline'!$B$2:$B$2047,Q$4)*(1-AVERAGEIFS('all sales summary'!$I$2:$I$2047,'all sales summary'!$A$2:$A$2047,$A38,'all sales summary'!$B$2:$B$2047,Q$4)))+(AVERAGEIFS('city centre offline'!$I$2:$I$2047,'city centre offline'!$A$2:$A$2047,$A38,'city centre offline'!$B$2:$B$2047,Q$4)*AVERAGEIFS('all sales summary'!$I$2:$I$2047,'all sales summary'!$A$2:$A$2047,$A38,'all sales summary'!$B$2:$B$2047,Q$4)))</f>
        <v>0.11592381135811385</v>
      </c>
      <c r="R38" s="60">
        <f>(AVERAGEIFS('city centre offline'!$I$2:$I$2047,'city centre offline'!$A$2:$A$2047,$A38,'city centre offline'!$B$2:$B$2047,R$4)*AVERAGEIFS('all sales summary'!$I$2:$I$2047,'all sales summary'!$A$2:$A$2047,$A38,'all sales summary'!$B$2:$B$2047,R$4))/((AVERAGEIFS('overall city offline'!$I$2:$I$2047,'overall city offline'!$A$2:$A$2047,$A38,'overall city offline'!$B$2:$B$2047,R$4)*(1-AVERAGEIFS('all sales summary'!$I$2:$I$2047,'all sales summary'!$A$2:$A$2047,$A38,'all sales summary'!$B$2:$B$2047,R$4)))+(AVERAGEIFS('city centre offline'!$I$2:$I$2047,'city centre offline'!$A$2:$A$2047,$A38,'city centre offline'!$B$2:$B$2047,R$4)*AVERAGEIFS('all sales summary'!$I$2:$I$2047,'all sales summary'!$A$2:$A$2047,$A38,'all sales summary'!$B$2:$B$2047,R$4)))</f>
        <v>0.10537814438220079</v>
      </c>
      <c r="S38" s="60">
        <f>(AVERAGEIFS('city centre offline'!$I$2:$I$2047,'city centre offline'!$A$2:$A$2047,$A38,'city centre offline'!$B$2:$B$2047,S$4)*AVERAGEIFS('all sales summary'!$I$2:$I$2047,'all sales summary'!$A$2:$A$2047,$A38,'all sales summary'!$B$2:$B$2047,S$4))/((AVERAGEIFS('overall city offline'!$I$2:$I$2047,'overall city offline'!$A$2:$A$2047,$A38,'overall city offline'!$B$2:$B$2047,S$4)*(1-AVERAGEIFS('all sales summary'!$I$2:$I$2047,'all sales summary'!$A$2:$A$2047,$A38,'all sales summary'!$B$2:$B$2047,S$4)))+(AVERAGEIFS('city centre offline'!$I$2:$I$2047,'city centre offline'!$A$2:$A$2047,$A38,'city centre offline'!$B$2:$B$2047,S$4)*AVERAGEIFS('all sales summary'!$I$2:$I$2047,'all sales summary'!$A$2:$A$2047,$A38,'all sales summary'!$B$2:$B$2047,S$4)))</f>
        <v>0.13518235260232037</v>
      </c>
      <c r="T38" s="60">
        <f>(AVERAGEIFS('city centre offline'!$I$2:$I$2047,'city centre offline'!$A$2:$A$2047,$A38,'city centre offline'!$B$2:$B$2047,T$4)*AVERAGEIFS('all sales summary'!$I$2:$I$2047,'all sales summary'!$A$2:$A$2047,$A38,'all sales summary'!$B$2:$B$2047,T$4))/((AVERAGEIFS('overall city offline'!$I$2:$I$2047,'overall city offline'!$A$2:$A$2047,$A38,'overall city offline'!$B$2:$B$2047,T$4)*(1-AVERAGEIFS('all sales summary'!$I$2:$I$2047,'all sales summary'!$A$2:$A$2047,$A38,'all sales summary'!$B$2:$B$2047,T$4)))+(AVERAGEIFS('city centre offline'!$I$2:$I$2047,'city centre offline'!$A$2:$A$2047,$A38,'city centre offline'!$B$2:$B$2047,T$4)*AVERAGEIFS('all sales summary'!$I$2:$I$2047,'all sales summary'!$A$2:$A$2047,$A38,'all sales summary'!$B$2:$B$2047,T$4)))</f>
        <v>0.16313237536519823</v>
      </c>
      <c r="U38" s="60">
        <f>(AVERAGEIFS('city centre offline'!$I$2:$I$2047,'city centre offline'!$A$2:$A$2047,$A38,'city centre offline'!$B$2:$B$2047,U$4)*AVERAGEIFS('all sales summary'!$I$2:$I$2047,'all sales summary'!$A$2:$A$2047,$A38,'all sales summary'!$B$2:$B$2047,U$4))/((AVERAGEIFS('overall city offline'!$I$2:$I$2047,'overall city offline'!$A$2:$A$2047,$A38,'overall city offline'!$B$2:$B$2047,U$4)*(1-AVERAGEIFS('all sales summary'!$I$2:$I$2047,'all sales summary'!$A$2:$A$2047,$A38,'all sales summary'!$B$2:$B$2047,U$4)))+(AVERAGEIFS('city centre offline'!$I$2:$I$2047,'city centre offline'!$A$2:$A$2047,$A38,'city centre offline'!$B$2:$B$2047,U$4)*AVERAGEIFS('all sales summary'!$I$2:$I$2047,'all sales summary'!$A$2:$A$2047,$A38,'all sales summary'!$B$2:$B$2047,U$4)))</f>
        <v>0.16215569307856539</v>
      </c>
      <c r="V38" s="60">
        <f>(AVERAGEIFS('city centre offline'!$I$2:$I$2047,'city centre offline'!$A$2:$A$2047,$A38,'city centre offline'!$B$2:$B$2047,V$4)*AVERAGEIFS('all sales summary'!$I$2:$I$2047,'all sales summary'!$A$2:$A$2047,$A38,'all sales summary'!$B$2:$B$2047,V$4))/((AVERAGEIFS('overall city offline'!$I$2:$I$2047,'overall city offline'!$A$2:$A$2047,$A38,'overall city offline'!$B$2:$B$2047,V$4)*(1-AVERAGEIFS('all sales summary'!$I$2:$I$2047,'all sales summary'!$A$2:$A$2047,$A38,'all sales summary'!$B$2:$B$2047,V$4)))+(AVERAGEIFS('city centre offline'!$I$2:$I$2047,'city centre offline'!$A$2:$A$2047,$A38,'city centre offline'!$B$2:$B$2047,V$4)*AVERAGEIFS('all sales summary'!$I$2:$I$2047,'all sales summary'!$A$2:$A$2047,$A38,'all sales summary'!$B$2:$B$2047,V$4)))</f>
        <v>0.17488030679235089</v>
      </c>
      <c r="W38" s="60">
        <f>(AVERAGEIFS('city centre offline'!$I$2:$I$2047,'city centre offline'!$A$2:$A$2047,$A38,'city centre offline'!$B$2:$B$2047,W$4)*AVERAGEIFS('all sales summary'!$I$2:$I$2047,'all sales summary'!$A$2:$A$2047,$A38,'all sales summary'!$B$2:$B$2047,W$4))/((AVERAGEIFS('overall city offline'!$I$2:$I$2047,'overall city offline'!$A$2:$A$2047,$A38,'overall city offline'!$B$2:$B$2047,W$4)*(1-AVERAGEIFS('all sales summary'!$I$2:$I$2047,'all sales summary'!$A$2:$A$2047,$A38,'all sales summary'!$B$2:$B$2047,W$4)))+(AVERAGEIFS('city centre offline'!$I$2:$I$2047,'city centre offline'!$A$2:$A$2047,$A38,'city centre offline'!$B$2:$B$2047,W$4)*AVERAGEIFS('all sales summary'!$I$2:$I$2047,'all sales summary'!$A$2:$A$2047,$A38,'all sales summary'!$B$2:$B$2047,W$4)))</f>
        <v>0.17638794652566631</v>
      </c>
      <c r="X38" s="60">
        <f>(AVERAGEIFS('city centre offline'!$I$2:$I$2047,'city centre offline'!$A$2:$A$2047,$A38,'city centre offline'!$B$2:$B$2047,X$4)*AVERAGEIFS('all sales summary'!$I$2:$I$2047,'all sales summary'!$A$2:$A$2047,$A38,'all sales summary'!$B$2:$B$2047,X$4))/((AVERAGEIFS('overall city offline'!$I$2:$I$2047,'overall city offline'!$A$2:$A$2047,$A38,'overall city offline'!$B$2:$B$2047,X$4)*(1-AVERAGEIFS('all sales summary'!$I$2:$I$2047,'all sales summary'!$A$2:$A$2047,$A38,'all sales summary'!$B$2:$B$2047,X$4)))+(AVERAGEIFS('city centre offline'!$I$2:$I$2047,'city centre offline'!$A$2:$A$2047,$A38,'city centre offline'!$B$2:$B$2047,X$4)*AVERAGEIFS('all sales summary'!$I$2:$I$2047,'all sales summary'!$A$2:$A$2047,$A38,'all sales summary'!$B$2:$B$2047,X$4)))</f>
        <v>0.14803800097358186</v>
      </c>
      <c r="Y38" s="60">
        <f>(AVERAGEIFS('city centre offline'!$I$2:$I$2047,'city centre offline'!$A$2:$A$2047,$A38,'city centre offline'!$B$2:$B$2047,Y$4)*AVERAGEIFS('all sales summary'!$I$2:$I$2047,'all sales summary'!$A$2:$A$2047,$A38,'all sales summary'!$B$2:$B$2047,Y$4))/((AVERAGEIFS('overall city offline'!$I$2:$I$2047,'overall city offline'!$A$2:$A$2047,$A38,'overall city offline'!$B$2:$B$2047,Y$4)*(1-AVERAGEIFS('all sales summary'!$I$2:$I$2047,'all sales summary'!$A$2:$A$2047,$A38,'all sales summary'!$B$2:$B$2047,Y$4)))+(AVERAGEIFS('city centre offline'!$I$2:$I$2047,'city centre offline'!$A$2:$A$2047,$A38,'city centre offline'!$B$2:$B$2047,Y$4)*AVERAGEIFS('all sales summary'!$I$2:$I$2047,'all sales summary'!$A$2:$A$2047,$A38,'all sales summary'!$B$2:$B$2047,Y$4)))</f>
        <v>0.17559721737008394</v>
      </c>
      <c r="Z38" s="60">
        <f>(AVERAGEIFS('city centre offline'!$I$2:$I$2047,'city centre offline'!$A$2:$A$2047,$A38,'city centre offline'!$B$2:$B$2047,Z$4)*AVERAGEIFS('all sales summary'!$I$2:$I$2047,'all sales summary'!$A$2:$A$2047,$A38,'all sales summary'!$B$2:$B$2047,Z$4))/((AVERAGEIFS('overall city offline'!$I$2:$I$2047,'overall city offline'!$A$2:$A$2047,$A38,'overall city offline'!$B$2:$B$2047,Z$4)*(1-AVERAGEIFS('all sales summary'!$I$2:$I$2047,'all sales summary'!$A$2:$A$2047,$A38,'all sales summary'!$B$2:$B$2047,Z$4)))+(AVERAGEIFS('city centre offline'!$I$2:$I$2047,'city centre offline'!$A$2:$A$2047,$A38,'city centre offline'!$B$2:$B$2047,Z$4)*AVERAGEIFS('all sales summary'!$I$2:$I$2047,'all sales summary'!$A$2:$A$2047,$A38,'all sales summary'!$B$2:$B$2047,Z$4)))</f>
        <v>0.1220736874729606</v>
      </c>
      <c r="AA38" s="60">
        <f>(AVERAGEIFS('city centre offline'!$I$2:$I$2047,'city centre offline'!$A$2:$A$2047,$A38,'city centre offline'!$B$2:$B$2047,AA$4)*AVERAGEIFS('all sales summary'!$I$2:$I$2047,'all sales summary'!$A$2:$A$2047,$A38,'all sales summary'!$B$2:$B$2047,AA$4))/((AVERAGEIFS('overall city offline'!$I$2:$I$2047,'overall city offline'!$A$2:$A$2047,$A38,'overall city offline'!$B$2:$B$2047,AA$4)*(1-AVERAGEIFS('all sales summary'!$I$2:$I$2047,'all sales summary'!$A$2:$A$2047,$A38,'all sales summary'!$B$2:$B$2047,AA$4)))+(AVERAGEIFS('city centre offline'!$I$2:$I$2047,'city centre offline'!$A$2:$A$2047,$A38,'city centre offline'!$B$2:$B$2047,AA$4)*AVERAGEIFS('all sales summary'!$I$2:$I$2047,'all sales summary'!$A$2:$A$2047,$A38,'all sales summary'!$B$2:$B$2047,AA$4)))</f>
        <v>0.12441401468261072</v>
      </c>
      <c r="AB38" s="60">
        <f>(AVERAGEIFS('city centre offline'!$I$2:$I$2047,'city centre offline'!$A$2:$A$2047,$A38,'city centre offline'!$B$2:$B$2047,AB$4)*AVERAGEIFS('all sales summary'!$I$2:$I$2047,'all sales summary'!$A$2:$A$2047,$A38,'all sales summary'!$B$2:$B$2047,AB$4))/((AVERAGEIFS('overall city offline'!$I$2:$I$2047,'overall city offline'!$A$2:$A$2047,$A38,'overall city offline'!$B$2:$B$2047,AB$4)*(1-AVERAGEIFS('all sales summary'!$I$2:$I$2047,'all sales summary'!$A$2:$A$2047,$A38,'all sales summary'!$B$2:$B$2047,AB$4)))+(AVERAGEIFS('city centre offline'!$I$2:$I$2047,'city centre offline'!$A$2:$A$2047,$A38,'city centre offline'!$B$2:$B$2047,AB$4)*AVERAGEIFS('all sales summary'!$I$2:$I$2047,'all sales summary'!$A$2:$A$2047,$A38,'all sales summary'!$B$2:$B$2047,AB$4)))</f>
        <v>0.13743450681613339</v>
      </c>
      <c r="AC38" s="60">
        <f>(AVERAGEIFS('city centre offline'!$I$2:$I$2047,'city centre offline'!$A$2:$A$2047,$A38,'city centre offline'!$B$2:$B$2047,AC$4)*AVERAGEIFS('all sales summary'!$I$2:$I$2047,'all sales summary'!$A$2:$A$2047,$A38,'all sales summary'!$B$2:$B$2047,AC$4))/((AVERAGEIFS('overall city offline'!$I$2:$I$2047,'overall city offline'!$A$2:$A$2047,$A38,'overall city offline'!$B$2:$B$2047,AC$4)*(1-AVERAGEIFS('all sales summary'!$I$2:$I$2047,'all sales summary'!$A$2:$A$2047,$A38,'all sales summary'!$B$2:$B$2047,AC$4)))+(AVERAGEIFS('city centre offline'!$I$2:$I$2047,'city centre offline'!$A$2:$A$2047,$A38,'city centre offline'!$B$2:$B$2047,AC$4)*AVERAGEIFS('all sales summary'!$I$2:$I$2047,'all sales summary'!$A$2:$A$2047,$A38,'all sales summary'!$B$2:$B$2047,AC$4)))</f>
        <v>0.18081617564029398</v>
      </c>
      <c r="AD38" s="60">
        <f>(AVERAGEIFS('city centre offline'!$I$2:$I$2047,'city centre offline'!$A$2:$A$2047,$A38,'city centre offline'!$B$2:$B$2047,AD$4)*AVERAGEIFS('all sales summary'!$I$2:$I$2047,'all sales summary'!$A$2:$A$2047,$A38,'all sales summary'!$B$2:$B$2047,AD$4))/((AVERAGEIFS('overall city offline'!$I$2:$I$2047,'overall city offline'!$A$2:$A$2047,$A38,'overall city offline'!$B$2:$B$2047,AD$4)*(1-AVERAGEIFS('all sales summary'!$I$2:$I$2047,'all sales summary'!$A$2:$A$2047,$A38,'all sales summary'!$B$2:$B$2047,AD$4)))+(AVERAGEIFS('city centre offline'!$I$2:$I$2047,'city centre offline'!$A$2:$A$2047,$A38,'city centre offline'!$B$2:$B$2047,AD$4)*AVERAGEIFS('all sales summary'!$I$2:$I$2047,'all sales summary'!$A$2:$A$2047,$A38,'all sales summary'!$B$2:$B$2047,AD$4)))</f>
        <v>0.18524816660279719</v>
      </c>
      <c r="AE38" s="60">
        <f>(AVERAGEIFS('city centre offline'!$I$2:$I$2047,'city centre offline'!$A$2:$A$2047,$A38,'city centre offline'!$B$2:$B$2047,AE$4)*AVERAGEIFS('all sales summary'!$I$2:$I$2047,'all sales summary'!$A$2:$A$2047,$A38,'all sales summary'!$B$2:$B$2047,AE$4))/((AVERAGEIFS('overall city offline'!$I$2:$I$2047,'overall city offline'!$A$2:$A$2047,$A38,'overall city offline'!$B$2:$B$2047,AE$4)*(1-AVERAGEIFS('all sales summary'!$I$2:$I$2047,'all sales summary'!$A$2:$A$2047,$A38,'all sales summary'!$B$2:$B$2047,AE$4)))+(AVERAGEIFS('city centre offline'!$I$2:$I$2047,'city centre offline'!$A$2:$A$2047,$A38,'city centre offline'!$B$2:$B$2047,AE$4)*AVERAGEIFS('all sales summary'!$I$2:$I$2047,'all sales summary'!$A$2:$A$2047,$A38,'all sales summary'!$B$2:$B$2047,AE$4)))</f>
        <v>0.1891364799770833</v>
      </c>
      <c r="AF38" s="60">
        <f>(AVERAGEIFS('city centre offline'!$I$2:$I$2047,'city centre offline'!$A$2:$A$2047,$A38,'city centre offline'!$B$2:$B$2047,AF$4)*AVERAGEIFS('all sales summary'!$I$2:$I$2047,'all sales summary'!$A$2:$A$2047,$A38,'all sales summary'!$B$2:$B$2047,AF$4))/((AVERAGEIFS('overall city offline'!$I$2:$I$2047,'overall city offline'!$A$2:$A$2047,$A38,'overall city offline'!$B$2:$B$2047,AF$4)*(1-AVERAGEIFS('all sales summary'!$I$2:$I$2047,'all sales summary'!$A$2:$A$2047,$A38,'all sales summary'!$B$2:$B$2047,AF$4)))+(AVERAGEIFS('city centre offline'!$I$2:$I$2047,'city centre offline'!$A$2:$A$2047,$A38,'city centre offline'!$B$2:$B$2047,AF$4)*AVERAGEIFS('all sales summary'!$I$2:$I$2047,'all sales summary'!$A$2:$A$2047,$A38,'all sales summary'!$B$2:$B$2047,AF$4)))</f>
        <v>0.17743298346572164</v>
      </c>
      <c r="AG38" s="60">
        <f>(AVERAGEIFS('city centre offline'!$I$2:$I$2047,'city centre offline'!$A$2:$A$2047,$A38,'city centre offline'!$B$2:$B$2047,AG$4)*AVERAGEIFS('all sales summary'!$I$2:$I$2047,'all sales summary'!$A$2:$A$2047,$A38,'all sales summary'!$B$2:$B$2047,AG$4))/((AVERAGEIFS('overall city offline'!$I$2:$I$2047,'overall city offline'!$A$2:$A$2047,$A38,'overall city offline'!$B$2:$B$2047,AG$4)*(1-AVERAGEIFS('all sales summary'!$I$2:$I$2047,'all sales summary'!$A$2:$A$2047,$A38,'all sales summary'!$B$2:$B$2047,AG$4)))+(AVERAGEIFS('city centre offline'!$I$2:$I$2047,'city centre offline'!$A$2:$A$2047,$A38,'city centre offline'!$B$2:$B$2047,AG$4)*AVERAGEIFS('all sales summary'!$I$2:$I$2047,'all sales summary'!$A$2:$A$2047,$A38,'all sales summary'!$B$2:$B$2047,AG$4)))</f>
        <v>0.18059968053877792</v>
      </c>
      <c r="AH38" s="60">
        <f>(AVERAGEIFS('city centre offline'!$I$2:$I$2047,'city centre offline'!$A$2:$A$2047,$A38,'city centre offline'!$B$2:$B$2047,AH$4)*AVERAGEIFS('all sales summary'!$I$2:$I$2047,'all sales summary'!$A$2:$A$2047,$A38,'all sales summary'!$B$2:$B$2047,AH$4))/((AVERAGEIFS('overall city offline'!$I$2:$I$2047,'overall city offline'!$A$2:$A$2047,$A38,'overall city offline'!$B$2:$B$2047,AH$4)*(1-AVERAGEIFS('all sales summary'!$I$2:$I$2047,'all sales summary'!$A$2:$A$2047,$A38,'all sales summary'!$B$2:$B$2047,AH$4)))+(AVERAGEIFS('city centre offline'!$I$2:$I$2047,'city centre offline'!$A$2:$A$2047,$A38,'city centre offline'!$B$2:$B$2047,AH$4)*AVERAGEIFS('all sales summary'!$I$2:$I$2047,'all sales summary'!$A$2:$A$2047,$A38,'all sales summary'!$B$2:$B$2047,AH$4)))</f>
        <v>0.19277997823512197</v>
      </c>
    </row>
    <row r="39" spans="1:34" x14ac:dyDescent="0.3">
      <c r="A39" t="s">
        <v>41</v>
      </c>
      <c r="B39" s="60">
        <f>(AVERAGEIFS('city centre offline'!I36:I2081,'city centre offline'!$A$2:$A$2047,$A39,'city centre offline'!$B$2:$B$2047,B$4)*AVERAGEIFS('all sales summary'!$I$2:$I$2047,'all sales summary'!$A$2:$A$2047,$A39,'all sales summary'!B36:B2081,B$4))/((AVERAGEIFS('overall city offline'!I36:I2081,'overall city offline'!$A$2:$A$2047,$A39,'overall city offline'!$B$2:$B$2047,B$4)*(1-AVERAGEIFS('all sales summary'!$I$2:$I$2047,'all sales summary'!$A$2:$A$2047,$A39,'all sales summary'!B36:B2081,B$4)))+(AVERAGEIFS('city centre offline'!I36:I2081,'city centre offline'!$A$2:$A$2047,$A39,'city centre offline'!$B$2:$B$2047,B$4)*AVERAGEIFS('all sales summary'!$I$2:$I$2047,'all sales summary'!$A$2:$A$2047,$A39,'all sales summary'!B36:B2081,B$4)))</f>
        <v>0.38803554026149806</v>
      </c>
      <c r="C39" s="60">
        <f>(AVERAGEIFS('city centre offline'!$I$2:$I$2047,'city centre offline'!$A$2:$A$2047,$A39,'city centre offline'!$B$2:$B$2047,C$4)*AVERAGEIFS('all sales summary'!$I$2:$I$2047,'all sales summary'!$A$2:$A$2047,$A39,'all sales summary'!$B$2:$B$2047,C$4))/((AVERAGEIFS('overall city offline'!$I$2:$I$2047,'overall city offline'!$A$2:$A$2047,$A39,'overall city offline'!$B$2:$B$2047,C$4)*(1-AVERAGEIFS('all sales summary'!$I$2:$I$2047,'all sales summary'!$A$2:$A$2047,$A39,'all sales summary'!$B$2:$B$2047,C$4)))+(AVERAGEIFS('city centre offline'!$I$2:$I$2047,'city centre offline'!$A$2:$A$2047,$A39,'city centre offline'!$B$2:$B$2047,C$4)*AVERAGEIFS('all sales summary'!$I$2:$I$2047,'all sales summary'!$A$2:$A$2047,$A39,'all sales summary'!$B$2:$B$2047,C$4)))</f>
        <v>0.42671783126213353</v>
      </c>
      <c r="D39" s="60">
        <f>(AVERAGEIFS('city centre offline'!$I$2:$I$2047,'city centre offline'!$A$2:$A$2047,$A39,'city centre offline'!$B$2:$B$2047,D$4)*AVERAGEIFS('all sales summary'!$I$2:$I$2047,'all sales summary'!$A$2:$A$2047,$A39,'all sales summary'!$B$2:$B$2047,D$4))/((AVERAGEIFS('overall city offline'!$I$2:$I$2047,'overall city offline'!$A$2:$A$2047,$A39,'overall city offline'!$B$2:$B$2047,D$4)*(1-AVERAGEIFS('all sales summary'!$I$2:$I$2047,'all sales summary'!$A$2:$A$2047,$A39,'all sales summary'!$B$2:$B$2047,D$4)))+(AVERAGEIFS('city centre offline'!$I$2:$I$2047,'city centre offline'!$A$2:$A$2047,$A39,'city centre offline'!$B$2:$B$2047,D$4)*AVERAGEIFS('all sales summary'!$I$2:$I$2047,'all sales summary'!$A$2:$A$2047,$A39,'all sales summary'!$B$2:$B$2047,D$4)))</f>
        <v>0.42379896976785453</v>
      </c>
      <c r="E39" s="60">
        <f>(AVERAGEIFS('city centre offline'!$I$2:$I$2047,'city centre offline'!$A$2:$A$2047,$A39,'city centre offline'!$B$2:$B$2047,E$4)*AVERAGEIFS('all sales summary'!$I$2:$I$2047,'all sales summary'!$A$2:$A$2047,$A39,'all sales summary'!$B$2:$B$2047,E$4))/((AVERAGEIFS('overall city offline'!$I$2:$I$2047,'overall city offline'!$A$2:$A$2047,$A39,'overall city offline'!$B$2:$B$2047,E$4)*(1-AVERAGEIFS('all sales summary'!$I$2:$I$2047,'all sales summary'!$A$2:$A$2047,$A39,'all sales summary'!$B$2:$B$2047,E$4)))+(AVERAGEIFS('city centre offline'!$I$2:$I$2047,'city centre offline'!$A$2:$A$2047,$A39,'city centre offline'!$B$2:$B$2047,E$4)*AVERAGEIFS('all sales summary'!$I$2:$I$2047,'all sales summary'!$A$2:$A$2047,$A39,'all sales summary'!$B$2:$B$2047,E$4)))</f>
        <v>0.42157840088133514</v>
      </c>
      <c r="F39" s="60">
        <f>(AVERAGEIFS('city centre offline'!$I$2:$I$2047,'city centre offline'!$A$2:$A$2047,$A39,'city centre offline'!$B$2:$B$2047,F$4)*AVERAGEIFS('all sales summary'!$I$2:$I$2047,'all sales summary'!$A$2:$A$2047,$A39,'all sales summary'!$B$2:$B$2047,F$4))/((AVERAGEIFS('overall city offline'!$I$2:$I$2047,'overall city offline'!$A$2:$A$2047,$A39,'overall city offline'!$B$2:$B$2047,F$4)*(1-AVERAGEIFS('all sales summary'!$I$2:$I$2047,'all sales summary'!$A$2:$A$2047,$A39,'all sales summary'!$B$2:$B$2047,F$4)))+(AVERAGEIFS('city centre offline'!$I$2:$I$2047,'city centre offline'!$A$2:$A$2047,$A39,'city centre offline'!$B$2:$B$2047,F$4)*AVERAGEIFS('all sales summary'!$I$2:$I$2047,'all sales summary'!$A$2:$A$2047,$A39,'all sales summary'!$B$2:$B$2047,F$4)))</f>
        <v>0.41572380705150075</v>
      </c>
      <c r="G39" s="60">
        <f>(AVERAGEIFS('city centre offline'!$I$2:$I$2047,'city centre offline'!$A$2:$A$2047,$A39,'city centre offline'!$B$2:$B$2047,G$4)*AVERAGEIFS('all sales summary'!$I$2:$I$2047,'all sales summary'!$A$2:$A$2047,$A39,'all sales summary'!$B$2:$B$2047,G$4))/((AVERAGEIFS('overall city offline'!$I$2:$I$2047,'overall city offline'!$A$2:$A$2047,$A39,'overall city offline'!$B$2:$B$2047,G$4)*(1-AVERAGEIFS('all sales summary'!$I$2:$I$2047,'all sales summary'!$A$2:$A$2047,$A39,'all sales summary'!$B$2:$B$2047,G$4)))+(AVERAGEIFS('city centre offline'!$I$2:$I$2047,'city centre offline'!$A$2:$A$2047,$A39,'city centre offline'!$B$2:$B$2047,G$4)*AVERAGEIFS('all sales summary'!$I$2:$I$2047,'all sales summary'!$A$2:$A$2047,$A39,'all sales summary'!$B$2:$B$2047,G$4)))</f>
        <v>0.42119674928433737</v>
      </c>
      <c r="H39" s="60">
        <f>(AVERAGEIFS('city centre offline'!$I$2:$I$2047,'city centre offline'!$A$2:$A$2047,$A39,'city centre offline'!$B$2:$B$2047,H$4)*AVERAGEIFS('all sales summary'!$I$2:$I$2047,'all sales summary'!$A$2:$A$2047,$A39,'all sales summary'!$B$2:$B$2047,H$4))/((AVERAGEIFS('overall city offline'!$I$2:$I$2047,'overall city offline'!$A$2:$A$2047,$A39,'overall city offline'!$B$2:$B$2047,H$4)*(1-AVERAGEIFS('all sales summary'!$I$2:$I$2047,'all sales summary'!$A$2:$A$2047,$A39,'all sales summary'!$B$2:$B$2047,H$4)))+(AVERAGEIFS('city centre offline'!$I$2:$I$2047,'city centre offline'!$A$2:$A$2047,$A39,'city centre offline'!$B$2:$B$2047,H$4)*AVERAGEIFS('all sales summary'!$I$2:$I$2047,'all sales summary'!$A$2:$A$2047,$A39,'all sales summary'!$B$2:$B$2047,H$4)))</f>
        <v>0.41665399526194835</v>
      </c>
      <c r="I39" s="60">
        <f>(AVERAGEIFS('city centre offline'!$I$2:$I$2047,'city centre offline'!$A$2:$A$2047,$A39,'city centre offline'!$B$2:$B$2047,I$4)*AVERAGEIFS('all sales summary'!$I$2:$I$2047,'all sales summary'!$A$2:$A$2047,$A39,'all sales summary'!$B$2:$B$2047,I$4))/((AVERAGEIFS('overall city offline'!$I$2:$I$2047,'overall city offline'!$A$2:$A$2047,$A39,'overall city offline'!$B$2:$B$2047,I$4)*(1-AVERAGEIFS('all sales summary'!$I$2:$I$2047,'all sales summary'!$A$2:$A$2047,$A39,'all sales summary'!$B$2:$B$2047,I$4)))+(AVERAGEIFS('city centre offline'!$I$2:$I$2047,'city centre offline'!$A$2:$A$2047,$A39,'city centre offline'!$B$2:$B$2047,I$4)*AVERAGEIFS('all sales summary'!$I$2:$I$2047,'all sales summary'!$A$2:$A$2047,$A39,'all sales summary'!$B$2:$B$2047,I$4)))</f>
        <v>0.41630852855306916</v>
      </c>
      <c r="J39" s="60">
        <f>(AVERAGEIFS('city centre offline'!$I$2:$I$2047,'city centre offline'!$A$2:$A$2047,$A39,'city centre offline'!$B$2:$B$2047,J$4)*AVERAGEIFS('all sales summary'!$I$2:$I$2047,'all sales summary'!$A$2:$A$2047,$A39,'all sales summary'!$B$2:$B$2047,J$4))/((AVERAGEIFS('overall city offline'!$I$2:$I$2047,'overall city offline'!$A$2:$A$2047,$A39,'overall city offline'!$B$2:$B$2047,J$4)*(1-AVERAGEIFS('all sales summary'!$I$2:$I$2047,'all sales summary'!$A$2:$A$2047,$A39,'all sales summary'!$B$2:$B$2047,J$4)))+(AVERAGEIFS('city centre offline'!$I$2:$I$2047,'city centre offline'!$A$2:$A$2047,$A39,'city centre offline'!$B$2:$B$2047,J$4)*AVERAGEIFS('all sales summary'!$I$2:$I$2047,'all sales summary'!$A$2:$A$2047,$A39,'all sales summary'!$B$2:$B$2047,J$4)))</f>
        <v>0.42523176257287865</v>
      </c>
      <c r="K39" s="60">
        <f>(AVERAGEIFS('city centre offline'!$I$2:$I$2047,'city centre offline'!$A$2:$A$2047,$A39,'city centre offline'!$B$2:$B$2047,K$4)*AVERAGEIFS('all sales summary'!$I$2:$I$2047,'all sales summary'!$A$2:$A$2047,$A39,'all sales summary'!$B$2:$B$2047,K$4))/((AVERAGEIFS('overall city offline'!$I$2:$I$2047,'overall city offline'!$A$2:$A$2047,$A39,'overall city offline'!$B$2:$B$2047,K$4)*(1-AVERAGEIFS('all sales summary'!$I$2:$I$2047,'all sales summary'!$A$2:$A$2047,$A39,'all sales summary'!$B$2:$B$2047,K$4)))+(AVERAGEIFS('city centre offline'!$I$2:$I$2047,'city centre offline'!$A$2:$A$2047,$A39,'city centre offline'!$B$2:$B$2047,K$4)*AVERAGEIFS('all sales summary'!$I$2:$I$2047,'all sales summary'!$A$2:$A$2047,$A39,'all sales summary'!$B$2:$B$2047,K$4)))</f>
        <v>0.42781602171374172</v>
      </c>
      <c r="L39" s="60">
        <f>(AVERAGEIFS('city centre offline'!$I$2:$I$2047,'city centre offline'!$A$2:$A$2047,$A39,'city centre offline'!$B$2:$B$2047,L$4)*AVERAGEIFS('all sales summary'!$I$2:$I$2047,'all sales summary'!$A$2:$A$2047,$A39,'all sales summary'!$B$2:$B$2047,L$4))/((AVERAGEIFS('overall city offline'!$I$2:$I$2047,'overall city offline'!$A$2:$A$2047,$A39,'overall city offline'!$B$2:$B$2047,L$4)*(1-AVERAGEIFS('all sales summary'!$I$2:$I$2047,'all sales summary'!$A$2:$A$2047,$A39,'all sales summary'!$B$2:$B$2047,L$4)))+(AVERAGEIFS('city centre offline'!$I$2:$I$2047,'city centre offline'!$A$2:$A$2047,$A39,'city centre offline'!$B$2:$B$2047,L$4)*AVERAGEIFS('all sales summary'!$I$2:$I$2047,'all sales summary'!$A$2:$A$2047,$A39,'all sales summary'!$B$2:$B$2047,L$4)))</f>
        <v>0.43140567409905373</v>
      </c>
      <c r="M39" s="60">
        <f>(AVERAGEIFS('city centre offline'!$I$2:$I$2047,'city centre offline'!$A$2:$A$2047,$A39,'city centre offline'!$B$2:$B$2047,M$4)*AVERAGEIFS('all sales summary'!$I$2:$I$2047,'all sales summary'!$A$2:$A$2047,$A39,'all sales summary'!$B$2:$B$2047,M$4))/((AVERAGEIFS('overall city offline'!$I$2:$I$2047,'overall city offline'!$A$2:$A$2047,$A39,'overall city offline'!$B$2:$B$2047,M$4)*(1-AVERAGEIFS('all sales summary'!$I$2:$I$2047,'all sales summary'!$A$2:$A$2047,$A39,'all sales summary'!$B$2:$B$2047,M$4)))+(AVERAGEIFS('city centre offline'!$I$2:$I$2047,'city centre offline'!$A$2:$A$2047,$A39,'city centre offline'!$B$2:$B$2047,M$4)*AVERAGEIFS('all sales summary'!$I$2:$I$2047,'all sales summary'!$A$2:$A$2047,$A39,'all sales summary'!$B$2:$B$2047,M$4)))</f>
        <v>0.44418832290734839</v>
      </c>
      <c r="N39" s="60">
        <f>(AVERAGEIFS('city centre offline'!$I$2:$I$2047,'city centre offline'!$A$2:$A$2047,$A39,'city centre offline'!$B$2:$B$2047,N$4)*AVERAGEIFS('all sales summary'!$I$2:$I$2047,'all sales summary'!$A$2:$A$2047,$A39,'all sales summary'!$B$2:$B$2047,N$4))/((AVERAGEIFS('overall city offline'!$I$2:$I$2047,'overall city offline'!$A$2:$A$2047,$A39,'overall city offline'!$B$2:$B$2047,N$4)*(1-AVERAGEIFS('all sales summary'!$I$2:$I$2047,'all sales summary'!$A$2:$A$2047,$A39,'all sales summary'!$B$2:$B$2047,N$4)))+(AVERAGEIFS('city centre offline'!$I$2:$I$2047,'city centre offline'!$A$2:$A$2047,$A39,'city centre offline'!$B$2:$B$2047,N$4)*AVERAGEIFS('all sales summary'!$I$2:$I$2047,'all sales summary'!$A$2:$A$2047,$A39,'all sales summary'!$B$2:$B$2047,N$4)))</f>
        <v>0.41989755410022855</v>
      </c>
      <c r="O39" s="60">
        <f>(AVERAGEIFS('city centre offline'!$I$2:$I$2047,'city centre offline'!$A$2:$A$2047,$A39,'city centre offline'!$B$2:$B$2047,O$4)*AVERAGEIFS('all sales summary'!$I$2:$I$2047,'all sales summary'!$A$2:$A$2047,$A39,'all sales summary'!$B$2:$B$2047,O$4))/((AVERAGEIFS('overall city offline'!$I$2:$I$2047,'overall city offline'!$A$2:$A$2047,$A39,'overall city offline'!$B$2:$B$2047,O$4)*(1-AVERAGEIFS('all sales summary'!$I$2:$I$2047,'all sales summary'!$A$2:$A$2047,$A39,'all sales summary'!$B$2:$B$2047,O$4)))+(AVERAGEIFS('city centre offline'!$I$2:$I$2047,'city centre offline'!$A$2:$A$2047,$A39,'city centre offline'!$B$2:$B$2047,O$4)*AVERAGEIFS('all sales summary'!$I$2:$I$2047,'all sales summary'!$A$2:$A$2047,$A39,'all sales summary'!$B$2:$B$2047,O$4)))</f>
        <v>0.42425470922287484</v>
      </c>
      <c r="P39" s="60">
        <f>(AVERAGEIFS('city centre offline'!$I$2:$I$2047,'city centre offline'!$A$2:$A$2047,$A39,'city centre offline'!$B$2:$B$2047,P$4)*AVERAGEIFS('all sales summary'!$I$2:$I$2047,'all sales summary'!$A$2:$A$2047,$A39,'all sales summary'!$B$2:$B$2047,P$4))/((AVERAGEIFS('overall city offline'!$I$2:$I$2047,'overall city offline'!$A$2:$A$2047,$A39,'overall city offline'!$B$2:$B$2047,P$4)*(1-AVERAGEIFS('all sales summary'!$I$2:$I$2047,'all sales summary'!$A$2:$A$2047,$A39,'all sales summary'!$B$2:$B$2047,P$4)))+(AVERAGEIFS('city centre offline'!$I$2:$I$2047,'city centre offline'!$A$2:$A$2047,$A39,'city centre offline'!$B$2:$B$2047,P$4)*AVERAGEIFS('all sales summary'!$I$2:$I$2047,'all sales summary'!$A$2:$A$2047,$A39,'all sales summary'!$B$2:$B$2047,P$4)))</f>
        <v>0.42915191507372369</v>
      </c>
      <c r="Q39" s="60">
        <f>(AVERAGEIFS('city centre offline'!$I$2:$I$2047,'city centre offline'!$A$2:$A$2047,$A39,'city centre offline'!$B$2:$B$2047,Q$4)*AVERAGEIFS('all sales summary'!$I$2:$I$2047,'all sales summary'!$A$2:$A$2047,$A39,'all sales summary'!$B$2:$B$2047,Q$4))/((AVERAGEIFS('overall city offline'!$I$2:$I$2047,'overall city offline'!$A$2:$A$2047,$A39,'overall city offline'!$B$2:$B$2047,Q$4)*(1-AVERAGEIFS('all sales summary'!$I$2:$I$2047,'all sales summary'!$A$2:$A$2047,$A39,'all sales summary'!$B$2:$B$2047,Q$4)))+(AVERAGEIFS('city centre offline'!$I$2:$I$2047,'city centre offline'!$A$2:$A$2047,$A39,'city centre offline'!$B$2:$B$2047,Q$4)*AVERAGEIFS('all sales summary'!$I$2:$I$2047,'all sales summary'!$A$2:$A$2047,$A39,'all sales summary'!$B$2:$B$2047,Q$4)))</f>
        <v>0.43324318045906146</v>
      </c>
      <c r="R39" s="60">
        <f>(AVERAGEIFS('city centre offline'!$I$2:$I$2047,'city centre offline'!$A$2:$A$2047,$A39,'city centre offline'!$B$2:$B$2047,R$4)*AVERAGEIFS('all sales summary'!$I$2:$I$2047,'all sales summary'!$A$2:$A$2047,$A39,'all sales summary'!$B$2:$B$2047,R$4))/((AVERAGEIFS('overall city offline'!$I$2:$I$2047,'overall city offline'!$A$2:$A$2047,$A39,'overall city offline'!$B$2:$B$2047,R$4)*(1-AVERAGEIFS('all sales summary'!$I$2:$I$2047,'all sales summary'!$A$2:$A$2047,$A39,'all sales summary'!$B$2:$B$2047,R$4)))+(AVERAGEIFS('city centre offline'!$I$2:$I$2047,'city centre offline'!$A$2:$A$2047,$A39,'city centre offline'!$B$2:$B$2047,R$4)*AVERAGEIFS('all sales summary'!$I$2:$I$2047,'all sales summary'!$A$2:$A$2047,$A39,'all sales summary'!$B$2:$B$2047,R$4)))</f>
        <v>0.37328087018945311</v>
      </c>
      <c r="S39" s="60">
        <f>(AVERAGEIFS('city centre offline'!$I$2:$I$2047,'city centre offline'!$A$2:$A$2047,$A39,'city centre offline'!$B$2:$B$2047,S$4)*AVERAGEIFS('all sales summary'!$I$2:$I$2047,'all sales summary'!$A$2:$A$2047,$A39,'all sales summary'!$B$2:$B$2047,S$4))/((AVERAGEIFS('overall city offline'!$I$2:$I$2047,'overall city offline'!$A$2:$A$2047,$A39,'overall city offline'!$B$2:$B$2047,S$4)*(1-AVERAGEIFS('all sales summary'!$I$2:$I$2047,'all sales summary'!$A$2:$A$2047,$A39,'all sales summary'!$B$2:$B$2047,S$4)))+(AVERAGEIFS('city centre offline'!$I$2:$I$2047,'city centre offline'!$A$2:$A$2047,$A39,'city centre offline'!$B$2:$B$2047,S$4)*AVERAGEIFS('all sales summary'!$I$2:$I$2047,'all sales summary'!$A$2:$A$2047,$A39,'all sales summary'!$B$2:$B$2047,S$4)))</f>
        <v>0.40069872300967641</v>
      </c>
      <c r="T39" s="60">
        <f>(AVERAGEIFS('city centre offline'!$I$2:$I$2047,'city centre offline'!$A$2:$A$2047,$A39,'city centre offline'!$B$2:$B$2047,T$4)*AVERAGEIFS('all sales summary'!$I$2:$I$2047,'all sales summary'!$A$2:$A$2047,$A39,'all sales summary'!$B$2:$B$2047,T$4))/((AVERAGEIFS('overall city offline'!$I$2:$I$2047,'overall city offline'!$A$2:$A$2047,$A39,'overall city offline'!$B$2:$B$2047,T$4)*(1-AVERAGEIFS('all sales summary'!$I$2:$I$2047,'all sales summary'!$A$2:$A$2047,$A39,'all sales summary'!$B$2:$B$2047,T$4)))+(AVERAGEIFS('city centre offline'!$I$2:$I$2047,'city centre offline'!$A$2:$A$2047,$A39,'city centre offline'!$B$2:$B$2047,T$4)*AVERAGEIFS('all sales summary'!$I$2:$I$2047,'all sales summary'!$A$2:$A$2047,$A39,'all sales summary'!$B$2:$B$2047,T$4)))</f>
        <v>0.42254978409390215</v>
      </c>
      <c r="U39" s="60">
        <f>(AVERAGEIFS('city centre offline'!$I$2:$I$2047,'city centre offline'!$A$2:$A$2047,$A39,'city centre offline'!$B$2:$B$2047,U$4)*AVERAGEIFS('all sales summary'!$I$2:$I$2047,'all sales summary'!$A$2:$A$2047,$A39,'all sales summary'!$B$2:$B$2047,U$4))/((AVERAGEIFS('overall city offline'!$I$2:$I$2047,'overall city offline'!$A$2:$A$2047,$A39,'overall city offline'!$B$2:$B$2047,U$4)*(1-AVERAGEIFS('all sales summary'!$I$2:$I$2047,'all sales summary'!$A$2:$A$2047,$A39,'all sales summary'!$B$2:$B$2047,U$4)))+(AVERAGEIFS('city centre offline'!$I$2:$I$2047,'city centre offline'!$A$2:$A$2047,$A39,'city centre offline'!$B$2:$B$2047,U$4)*AVERAGEIFS('all sales summary'!$I$2:$I$2047,'all sales summary'!$A$2:$A$2047,$A39,'all sales summary'!$B$2:$B$2047,U$4)))</f>
        <v>0.41756392297649225</v>
      </c>
      <c r="V39" s="60">
        <f>(AVERAGEIFS('city centre offline'!$I$2:$I$2047,'city centre offline'!$A$2:$A$2047,$A39,'city centre offline'!$B$2:$B$2047,V$4)*AVERAGEIFS('all sales summary'!$I$2:$I$2047,'all sales summary'!$A$2:$A$2047,$A39,'all sales summary'!$B$2:$B$2047,V$4))/((AVERAGEIFS('overall city offline'!$I$2:$I$2047,'overall city offline'!$A$2:$A$2047,$A39,'overall city offline'!$B$2:$B$2047,V$4)*(1-AVERAGEIFS('all sales summary'!$I$2:$I$2047,'all sales summary'!$A$2:$A$2047,$A39,'all sales summary'!$B$2:$B$2047,V$4)))+(AVERAGEIFS('city centre offline'!$I$2:$I$2047,'city centre offline'!$A$2:$A$2047,$A39,'city centre offline'!$B$2:$B$2047,V$4)*AVERAGEIFS('all sales summary'!$I$2:$I$2047,'all sales summary'!$A$2:$A$2047,$A39,'all sales summary'!$B$2:$B$2047,V$4)))</f>
        <v>0.41194316175516232</v>
      </c>
      <c r="W39" s="60">
        <f>(AVERAGEIFS('city centre offline'!$I$2:$I$2047,'city centre offline'!$A$2:$A$2047,$A39,'city centre offline'!$B$2:$B$2047,W$4)*AVERAGEIFS('all sales summary'!$I$2:$I$2047,'all sales summary'!$A$2:$A$2047,$A39,'all sales summary'!$B$2:$B$2047,W$4))/((AVERAGEIFS('overall city offline'!$I$2:$I$2047,'overall city offline'!$A$2:$A$2047,$A39,'overall city offline'!$B$2:$B$2047,W$4)*(1-AVERAGEIFS('all sales summary'!$I$2:$I$2047,'all sales summary'!$A$2:$A$2047,$A39,'all sales summary'!$B$2:$B$2047,W$4)))+(AVERAGEIFS('city centre offline'!$I$2:$I$2047,'city centre offline'!$A$2:$A$2047,$A39,'city centre offline'!$B$2:$B$2047,W$4)*AVERAGEIFS('all sales summary'!$I$2:$I$2047,'all sales summary'!$A$2:$A$2047,$A39,'all sales summary'!$B$2:$B$2047,W$4)))</f>
        <v>0.42356244911447299</v>
      </c>
      <c r="X39" s="60">
        <f>(AVERAGEIFS('city centre offline'!$I$2:$I$2047,'city centre offline'!$A$2:$A$2047,$A39,'city centre offline'!$B$2:$B$2047,X$4)*AVERAGEIFS('all sales summary'!$I$2:$I$2047,'all sales summary'!$A$2:$A$2047,$A39,'all sales summary'!$B$2:$B$2047,X$4))/((AVERAGEIFS('overall city offline'!$I$2:$I$2047,'overall city offline'!$A$2:$A$2047,$A39,'overall city offline'!$B$2:$B$2047,X$4)*(1-AVERAGEIFS('all sales summary'!$I$2:$I$2047,'all sales summary'!$A$2:$A$2047,$A39,'all sales summary'!$B$2:$B$2047,X$4)))+(AVERAGEIFS('city centre offline'!$I$2:$I$2047,'city centre offline'!$A$2:$A$2047,$A39,'city centre offline'!$B$2:$B$2047,X$4)*AVERAGEIFS('all sales summary'!$I$2:$I$2047,'all sales summary'!$A$2:$A$2047,$A39,'all sales summary'!$B$2:$B$2047,X$4)))</f>
        <v>0.42982207807869977</v>
      </c>
      <c r="Y39" s="60">
        <f>(AVERAGEIFS('city centre offline'!$I$2:$I$2047,'city centre offline'!$A$2:$A$2047,$A39,'city centre offline'!$B$2:$B$2047,Y$4)*AVERAGEIFS('all sales summary'!$I$2:$I$2047,'all sales summary'!$A$2:$A$2047,$A39,'all sales summary'!$B$2:$B$2047,Y$4))/((AVERAGEIFS('overall city offline'!$I$2:$I$2047,'overall city offline'!$A$2:$A$2047,$A39,'overall city offline'!$B$2:$B$2047,Y$4)*(1-AVERAGEIFS('all sales summary'!$I$2:$I$2047,'all sales summary'!$A$2:$A$2047,$A39,'all sales summary'!$B$2:$B$2047,Y$4)))+(AVERAGEIFS('city centre offline'!$I$2:$I$2047,'city centre offline'!$A$2:$A$2047,$A39,'city centre offline'!$B$2:$B$2047,Y$4)*AVERAGEIFS('all sales summary'!$I$2:$I$2047,'all sales summary'!$A$2:$A$2047,$A39,'all sales summary'!$B$2:$B$2047,Y$4)))</f>
        <v>0.4402182477493079</v>
      </c>
      <c r="Z39" s="60">
        <f>(AVERAGEIFS('city centre offline'!$I$2:$I$2047,'city centre offline'!$A$2:$A$2047,$A39,'city centre offline'!$B$2:$B$2047,Z$4)*AVERAGEIFS('all sales summary'!$I$2:$I$2047,'all sales summary'!$A$2:$A$2047,$A39,'all sales summary'!$B$2:$B$2047,Z$4))/((AVERAGEIFS('overall city offline'!$I$2:$I$2047,'overall city offline'!$A$2:$A$2047,$A39,'overall city offline'!$B$2:$B$2047,Z$4)*(1-AVERAGEIFS('all sales summary'!$I$2:$I$2047,'all sales summary'!$A$2:$A$2047,$A39,'all sales summary'!$B$2:$B$2047,Z$4)))+(AVERAGEIFS('city centre offline'!$I$2:$I$2047,'city centre offline'!$A$2:$A$2047,$A39,'city centre offline'!$B$2:$B$2047,Z$4)*AVERAGEIFS('all sales summary'!$I$2:$I$2047,'all sales summary'!$A$2:$A$2047,$A39,'all sales summary'!$B$2:$B$2047,Z$4)))</f>
        <v>0.43403166644404995</v>
      </c>
      <c r="AA39" s="60">
        <f>(AVERAGEIFS('city centre offline'!$I$2:$I$2047,'city centre offline'!$A$2:$A$2047,$A39,'city centre offline'!$B$2:$B$2047,AA$4)*AVERAGEIFS('all sales summary'!$I$2:$I$2047,'all sales summary'!$A$2:$A$2047,$A39,'all sales summary'!$B$2:$B$2047,AA$4))/((AVERAGEIFS('overall city offline'!$I$2:$I$2047,'overall city offline'!$A$2:$A$2047,$A39,'overall city offline'!$B$2:$B$2047,AA$4)*(1-AVERAGEIFS('all sales summary'!$I$2:$I$2047,'all sales summary'!$A$2:$A$2047,$A39,'all sales summary'!$B$2:$B$2047,AA$4)))+(AVERAGEIFS('city centre offline'!$I$2:$I$2047,'city centre offline'!$A$2:$A$2047,$A39,'city centre offline'!$B$2:$B$2047,AA$4)*AVERAGEIFS('all sales summary'!$I$2:$I$2047,'all sales summary'!$A$2:$A$2047,$A39,'all sales summary'!$B$2:$B$2047,AA$4)))</f>
        <v>0.43769024785164773</v>
      </c>
      <c r="AB39" s="60">
        <f>(AVERAGEIFS('city centre offline'!$I$2:$I$2047,'city centre offline'!$A$2:$A$2047,$A39,'city centre offline'!$B$2:$B$2047,AB$4)*AVERAGEIFS('all sales summary'!$I$2:$I$2047,'all sales summary'!$A$2:$A$2047,$A39,'all sales summary'!$B$2:$B$2047,AB$4))/((AVERAGEIFS('overall city offline'!$I$2:$I$2047,'overall city offline'!$A$2:$A$2047,$A39,'overall city offline'!$B$2:$B$2047,AB$4)*(1-AVERAGEIFS('all sales summary'!$I$2:$I$2047,'all sales summary'!$A$2:$A$2047,$A39,'all sales summary'!$B$2:$B$2047,AB$4)))+(AVERAGEIFS('city centre offline'!$I$2:$I$2047,'city centre offline'!$A$2:$A$2047,$A39,'city centre offline'!$B$2:$B$2047,AB$4)*AVERAGEIFS('all sales summary'!$I$2:$I$2047,'all sales summary'!$A$2:$A$2047,$A39,'all sales summary'!$B$2:$B$2047,AB$4)))</f>
        <v>0.40701905541186173</v>
      </c>
      <c r="AC39" s="60">
        <f>(AVERAGEIFS('city centre offline'!$I$2:$I$2047,'city centre offline'!$A$2:$A$2047,$A39,'city centre offline'!$B$2:$B$2047,AC$4)*AVERAGEIFS('all sales summary'!$I$2:$I$2047,'all sales summary'!$A$2:$A$2047,$A39,'all sales summary'!$B$2:$B$2047,AC$4))/((AVERAGEIFS('overall city offline'!$I$2:$I$2047,'overall city offline'!$A$2:$A$2047,$A39,'overall city offline'!$B$2:$B$2047,AC$4)*(1-AVERAGEIFS('all sales summary'!$I$2:$I$2047,'all sales summary'!$A$2:$A$2047,$A39,'all sales summary'!$B$2:$B$2047,AC$4)))+(AVERAGEIFS('city centre offline'!$I$2:$I$2047,'city centre offline'!$A$2:$A$2047,$A39,'city centre offline'!$B$2:$B$2047,AC$4)*AVERAGEIFS('all sales summary'!$I$2:$I$2047,'all sales summary'!$A$2:$A$2047,$A39,'all sales summary'!$B$2:$B$2047,AC$4)))</f>
        <v>0.41899357839499213</v>
      </c>
      <c r="AD39" s="60">
        <f>(AVERAGEIFS('city centre offline'!$I$2:$I$2047,'city centre offline'!$A$2:$A$2047,$A39,'city centre offline'!$B$2:$B$2047,AD$4)*AVERAGEIFS('all sales summary'!$I$2:$I$2047,'all sales summary'!$A$2:$A$2047,$A39,'all sales summary'!$B$2:$B$2047,AD$4))/((AVERAGEIFS('overall city offline'!$I$2:$I$2047,'overall city offline'!$A$2:$A$2047,$A39,'overall city offline'!$B$2:$B$2047,AD$4)*(1-AVERAGEIFS('all sales summary'!$I$2:$I$2047,'all sales summary'!$A$2:$A$2047,$A39,'all sales summary'!$B$2:$B$2047,AD$4)))+(AVERAGEIFS('city centre offline'!$I$2:$I$2047,'city centre offline'!$A$2:$A$2047,$A39,'city centre offline'!$B$2:$B$2047,AD$4)*AVERAGEIFS('all sales summary'!$I$2:$I$2047,'all sales summary'!$A$2:$A$2047,$A39,'all sales summary'!$B$2:$B$2047,AD$4)))</f>
        <v>0.42209475493096382</v>
      </c>
      <c r="AE39" s="60">
        <f>(AVERAGEIFS('city centre offline'!$I$2:$I$2047,'city centre offline'!$A$2:$A$2047,$A39,'city centre offline'!$B$2:$B$2047,AE$4)*AVERAGEIFS('all sales summary'!$I$2:$I$2047,'all sales summary'!$A$2:$A$2047,$A39,'all sales summary'!$B$2:$B$2047,AE$4))/((AVERAGEIFS('overall city offline'!$I$2:$I$2047,'overall city offline'!$A$2:$A$2047,$A39,'overall city offline'!$B$2:$B$2047,AE$4)*(1-AVERAGEIFS('all sales summary'!$I$2:$I$2047,'all sales summary'!$A$2:$A$2047,$A39,'all sales summary'!$B$2:$B$2047,AE$4)))+(AVERAGEIFS('city centre offline'!$I$2:$I$2047,'city centre offline'!$A$2:$A$2047,$A39,'city centre offline'!$B$2:$B$2047,AE$4)*AVERAGEIFS('all sales summary'!$I$2:$I$2047,'all sales summary'!$A$2:$A$2047,$A39,'all sales summary'!$B$2:$B$2047,AE$4)))</f>
        <v>0.41539970364704232</v>
      </c>
      <c r="AF39" s="60">
        <f>(AVERAGEIFS('city centre offline'!$I$2:$I$2047,'city centre offline'!$A$2:$A$2047,$A39,'city centre offline'!$B$2:$B$2047,AF$4)*AVERAGEIFS('all sales summary'!$I$2:$I$2047,'all sales summary'!$A$2:$A$2047,$A39,'all sales summary'!$B$2:$B$2047,AF$4))/((AVERAGEIFS('overall city offline'!$I$2:$I$2047,'overall city offline'!$A$2:$A$2047,$A39,'overall city offline'!$B$2:$B$2047,AF$4)*(1-AVERAGEIFS('all sales summary'!$I$2:$I$2047,'all sales summary'!$A$2:$A$2047,$A39,'all sales summary'!$B$2:$B$2047,AF$4)))+(AVERAGEIFS('city centre offline'!$I$2:$I$2047,'city centre offline'!$A$2:$A$2047,$A39,'city centre offline'!$B$2:$B$2047,AF$4)*AVERAGEIFS('all sales summary'!$I$2:$I$2047,'all sales summary'!$A$2:$A$2047,$A39,'all sales summary'!$B$2:$B$2047,AF$4)))</f>
        <v>0.42169458900794193</v>
      </c>
      <c r="AG39" s="60">
        <f>(AVERAGEIFS('city centre offline'!$I$2:$I$2047,'city centre offline'!$A$2:$A$2047,$A39,'city centre offline'!$B$2:$B$2047,AG$4)*AVERAGEIFS('all sales summary'!$I$2:$I$2047,'all sales summary'!$A$2:$A$2047,$A39,'all sales summary'!$B$2:$B$2047,AG$4))/((AVERAGEIFS('overall city offline'!$I$2:$I$2047,'overall city offline'!$A$2:$A$2047,$A39,'overall city offline'!$B$2:$B$2047,AG$4)*(1-AVERAGEIFS('all sales summary'!$I$2:$I$2047,'all sales summary'!$A$2:$A$2047,$A39,'all sales summary'!$B$2:$B$2047,AG$4)))+(AVERAGEIFS('city centre offline'!$I$2:$I$2047,'city centre offline'!$A$2:$A$2047,$A39,'city centre offline'!$B$2:$B$2047,AG$4)*AVERAGEIFS('all sales summary'!$I$2:$I$2047,'all sales summary'!$A$2:$A$2047,$A39,'all sales summary'!$B$2:$B$2047,AG$4)))</f>
        <v>0.41754014704983766</v>
      </c>
      <c r="AH39" s="60">
        <f>(AVERAGEIFS('city centre offline'!$I$2:$I$2047,'city centre offline'!$A$2:$A$2047,$A39,'city centre offline'!$B$2:$B$2047,AH$4)*AVERAGEIFS('all sales summary'!$I$2:$I$2047,'all sales summary'!$A$2:$A$2047,$A39,'all sales summary'!$B$2:$B$2047,AH$4))/((AVERAGEIFS('overall city offline'!$I$2:$I$2047,'overall city offline'!$A$2:$A$2047,$A39,'overall city offline'!$B$2:$B$2047,AH$4)*(1-AVERAGEIFS('all sales summary'!$I$2:$I$2047,'all sales summary'!$A$2:$A$2047,$A39,'all sales summary'!$B$2:$B$2047,AH$4)))+(AVERAGEIFS('city centre offline'!$I$2:$I$2047,'city centre offline'!$A$2:$A$2047,$A39,'city centre offline'!$B$2:$B$2047,AH$4)*AVERAGEIFS('all sales summary'!$I$2:$I$2047,'all sales summary'!$A$2:$A$2047,$A39,'all sales summary'!$B$2:$B$2047,AH$4)))</f>
        <v>0.42181495892713122</v>
      </c>
    </row>
    <row r="40" spans="1:34" x14ac:dyDescent="0.3">
      <c r="A40" t="s">
        <v>42</v>
      </c>
      <c r="B40" s="60">
        <f>(AVERAGEIFS('city centre offline'!I37:I2082,'city centre offline'!$A$2:$A$2047,$A40,'city centre offline'!$B$2:$B$2047,B$4)*AVERAGEIFS('all sales summary'!$I$2:$I$2047,'all sales summary'!$A$2:$A$2047,$A40,'all sales summary'!B37:B2082,B$4))/((AVERAGEIFS('overall city offline'!I37:I2082,'overall city offline'!$A$2:$A$2047,$A40,'overall city offline'!$B$2:$B$2047,B$4)*(1-AVERAGEIFS('all sales summary'!$I$2:$I$2047,'all sales summary'!$A$2:$A$2047,$A40,'all sales summary'!B37:B2082,B$4)))+(AVERAGEIFS('city centre offline'!I37:I2082,'city centre offline'!$A$2:$A$2047,$A40,'city centre offline'!$B$2:$B$2047,B$4)*AVERAGEIFS('all sales summary'!$I$2:$I$2047,'all sales summary'!$A$2:$A$2047,$A40,'all sales summary'!B37:B2082,B$4)))</f>
        <v>5.7843525335837892E-2</v>
      </c>
      <c r="C40" s="60">
        <f>(AVERAGEIFS('city centre offline'!$I$2:$I$2047,'city centre offline'!$A$2:$A$2047,$A40,'city centre offline'!$B$2:$B$2047,C$4)*AVERAGEIFS('all sales summary'!$I$2:$I$2047,'all sales summary'!$A$2:$A$2047,$A40,'all sales summary'!$B$2:$B$2047,C$4))/((AVERAGEIFS('overall city offline'!$I$2:$I$2047,'overall city offline'!$A$2:$A$2047,$A40,'overall city offline'!$B$2:$B$2047,C$4)*(1-AVERAGEIFS('all sales summary'!$I$2:$I$2047,'all sales summary'!$A$2:$A$2047,$A40,'all sales summary'!$B$2:$B$2047,C$4)))+(AVERAGEIFS('city centre offline'!$I$2:$I$2047,'city centre offline'!$A$2:$A$2047,$A40,'city centre offline'!$B$2:$B$2047,C$4)*AVERAGEIFS('all sales summary'!$I$2:$I$2047,'all sales summary'!$A$2:$A$2047,$A40,'all sales summary'!$B$2:$B$2047,C$4)))</f>
        <v>9.9011324392009173E-2</v>
      </c>
      <c r="D40" s="60">
        <f>(AVERAGEIFS('city centre offline'!$I$2:$I$2047,'city centre offline'!$A$2:$A$2047,$A40,'city centre offline'!$B$2:$B$2047,D$4)*AVERAGEIFS('all sales summary'!$I$2:$I$2047,'all sales summary'!$A$2:$A$2047,$A40,'all sales summary'!$B$2:$B$2047,D$4))/((AVERAGEIFS('overall city offline'!$I$2:$I$2047,'overall city offline'!$A$2:$A$2047,$A40,'overall city offline'!$B$2:$B$2047,D$4)*(1-AVERAGEIFS('all sales summary'!$I$2:$I$2047,'all sales summary'!$A$2:$A$2047,$A40,'all sales summary'!$B$2:$B$2047,D$4)))+(AVERAGEIFS('city centre offline'!$I$2:$I$2047,'city centre offline'!$A$2:$A$2047,$A40,'city centre offline'!$B$2:$B$2047,D$4)*AVERAGEIFS('all sales summary'!$I$2:$I$2047,'all sales summary'!$A$2:$A$2047,$A40,'all sales summary'!$B$2:$B$2047,D$4)))</f>
        <v>0.10029375220652509</v>
      </c>
      <c r="E40" s="60">
        <f>(AVERAGEIFS('city centre offline'!$I$2:$I$2047,'city centre offline'!$A$2:$A$2047,$A40,'city centre offline'!$B$2:$B$2047,E$4)*AVERAGEIFS('all sales summary'!$I$2:$I$2047,'all sales summary'!$A$2:$A$2047,$A40,'all sales summary'!$B$2:$B$2047,E$4))/((AVERAGEIFS('overall city offline'!$I$2:$I$2047,'overall city offline'!$A$2:$A$2047,$A40,'overall city offline'!$B$2:$B$2047,E$4)*(1-AVERAGEIFS('all sales summary'!$I$2:$I$2047,'all sales summary'!$A$2:$A$2047,$A40,'all sales summary'!$B$2:$B$2047,E$4)))+(AVERAGEIFS('city centre offline'!$I$2:$I$2047,'city centre offline'!$A$2:$A$2047,$A40,'city centre offline'!$B$2:$B$2047,E$4)*AVERAGEIFS('all sales summary'!$I$2:$I$2047,'all sales summary'!$A$2:$A$2047,$A40,'all sales summary'!$B$2:$B$2047,E$4)))</f>
        <v>9.6665921603629176E-2</v>
      </c>
      <c r="F40" s="60">
        <f>(AVERAGEIFS('city centre offline'!$I$2:$I$2047,'city centre offline'!$A$2:$A$2047,$A40,'city centre offline'!$B$2:$B$2047,F$4)*AVERAGEIFS('all sales summary'!$I$2:$I$2047,'all sales summary'!$A$2:$A$2047,$A40,'all sales summary'!$B$2:$B$2047,F$4))/((AVERAGEIFS('overall city offline'!$I$2:$I$2047,'overall city offline'!$A$2:$A$2047,$A40,'overall city offline'!$B$2:$B$2047,F$4)*(1-AVERAGEIFS('all sales summary'!$I$2:$I$2047,'all sales summary'!$A$2:$A$2047,$A40,'all sales summary'!$B$2:$B$2047,F$4)))+(AVERAGEIFS('city centre offline'!$I$2:$I$2047,'city centre offline'!$A$2:$A$2047,$A40,'city centre offline'!$B$2:$B$2047,F$4)*AVERAGEIFS('all sales summary'!$I$2:$I$2047,'all sales summary'!$A$2:$A$2047,$A40,'all sales summary'!$B$2:$B$2047,F$4)))</f>
        <v>0.10585808890685422</v>
      </c>
      <c r="G40" s="60">
        <f>(AVERAGEIFS('city centre offline'!$I$2:$I$2047,'city centre offline'!$A$2:$A$2047,$A40,'city centre offline'!$B$2:$B$2047,G$4)*AVERAGEIFS('all sales summary'!$I$2:$I$2047,'all sales summary'!$A$2:$A$2047,$A40,'all sales summary'!$B$2:$B$2047,G$4))/((AVERAGEIFS('overall city offline'!$I$2:$I$2047,'overall city offline'!$A$2:$A$2047,$A40,'overall city offline'!$B$2:$B$2047,G$4)*(1-AVERAGEIFS('all sales summary'!$I$2:$I$2047,'all sales summary'!$A$2:$A$2047,$A40,'all sales summary'!$B$2:$B$2047,G$4)))+(AVERAGEIFS('city centre offline'!$I$2:$I$2047,'city centre offline'!$A$2:$A$2047,$A40,'city centre offline'!$B$2:$B$2047,G$4)*AVERAGEIFS('all sales summary'!$I$2:$I$2047,'all sales summary'!$A$2:$A$2047,$A40,'all sales summary'!$B$2:$B$2047,G$4)))</f>
        <v>0.10802287392180106</v>
      </c>
      <c r="H40" s="60">
        <f>(AVERAGEIFS('city centre offline'!$I$2:$I$2047,'city centre offline'!$A$2:$A$2047,$A40,'city centre offline'!$B$2:$B$2047,H$4)*AVERAGEIFS('all sales summary'!$I$2:$I$2047,'all sales summary'!$A$2:$A$2047,$A40,'all sales summary'!$B$2:$B$2047,H$4))/((AVERAGEIFS('overall city offline'!$I$2:$I$2047,'overall city offline'!$A$2:$A$2047,$A40,'overall city offline'!$B$2:$B$2047,H$4)*(1-AVERAGEIFS('all sales summary'!$I$2:$I$2047,'all sales summary'!$A$2:$A$2047,$A40,'all sales summary'!$B$2:$B$2047,H$4)))+(AVERAGEIFS('city centre offline'!$I$2:$I$2047,'city centre offline'!$A$2:$A$2047,$A40,'city centre offline'!$B$2:$B$2047,H$4)*AVERAGEIFS('all sales summary'!$I$2:$I$2047,'all sales summary'!$A$2:$A$2047,$A40,'all sales summary'!$B$2:$B$2047,H$4)))</f>
        <v>0.10049389821578336</v>
      </c>
      <c r="I40" s="60">
        <f>(AVERAGEIFS('city centre offline'!$I$2:$I$2047,'city centre offline'!$A$2:$A$2047,$A40,'city centre offline'!$B$2:$B$2047,I$4)*AVERAGEIFS('all sales summary'!$I$2:$I$2047,'all sales summary'!$A$2:$A$2047,$A40,'all sales summary'!$B$2:$B$2047,I$4))/((AVERAGEIFS('overall city offline'!$I$2:$I$2047,'overall city offline'!$A$2:$A$2047,$A40,'overall city offline'!$B$2:$B$2047,I$4)*(1-AVERAGEIFS('all sales summary'!$I$2:$I$2047,'all sales summary'!$A$2:$A$2047,$A40,'all sales summary'!$B$2:$B$2047,I$4)))+(AVERAGEIFS('city centre offline'!$I$2:$I$2047,'city centre offline'!$A$2:$A$2047,$A40,'city centre offline'!$B$2:$B$2047,I$4)*AVERAGEIFS('all sales summary'!$I$2:$I$2047,'all sales summary'!$A$2:$A$2047,$A40,'all sales summary'!$B$2:$B$2047,I$4)))</f>
        <v>0.10716236470845503</v>
      </c>
      <c r="J40" s="60">
        <f>(AVERAGEIFS('city centre offline'!$I$2:$I$2047,'city centre offline'!$A$2:$A$2047,$A40,'city centre offline'!$B$2:$B$2047,J$4)*AVERAGEIFS('all sales summary'!$I$2:$I$2047,'all sales summary'!$A$2:$A$2047,$A40,'all sales summary'!$B$2:$B$2047,J$4))/((AVERAGEIFS('overall city offline'!$I$2:$I$2047,'overall city offline'!$A$2:$A$2047,$A40,'overall city offline'!$B$2:$B$2047,J$4)*(1-AVERAGEIFS('all sales summary'!$I$2:$I$2047,'all sales summary'!$A$2:$A$2047,$A40,'all sales summary'!$B$2:$B$2047,J$4)))+(AVERAGEIFS('city centre offline'!$I$2:$I$2047,'city centre offline'!$A$2:$A$2047,$A40,'city centre offline'!$B$2:$B$2047,J$4)*AVERAGEIFS('all sales summary'!$I$2:$I$2047,'all sales summary'!$A$2:$A$2047,$A40,'all sales summary'!$B$2:$B$2047,J$4)))</f>
        <v>0.10337984267528544</v>
      </c>
      <c r="K40" s="60">
        <f>(AVERAGEIFS('city centre offline'!$I$2:$I$2047,'city centre offline'!$A$2:$A$2047,$A40,'city centre offline'!$B$2:$B$2047,K$4)*AVERAGEIFS('all sales summary'!$I$2:$I$2047,'all sales summary'!$A$2:$A$2047,$A40,'all sales summary'!$B$2:$B$2047,K$4))/((AVERAGEIFS('overall city offline'!$I$2:$I$2047,'overall city offline'!$A$2:$A$2047,$A40,'overall city offline'!$B$2:$B$2047,K$4)*(1-AVERAGEIFS('all sales summary'!$I$2:$I$2047,'all sales summary'!$A$2:$A$2047,$A40,'all sales summary'!$B$2:$B$2047,K$4)))+(AVERAGEIFS('city centre offline'!$I$2:$I$2047,'city centre offline'!$A$2:$A$2047,$A40,'city centre offline'!$B$2:$B$2047,K$4)*AVERAGEIFS('all sales summary'!$I$2:$I$2047,'all sales summary'!$A$2:$A$2047,$A40,'all sales summary'!$B$2:$B$2047,K$4)))</f>
        <v>9.6332072067866537E-2</v>
      </c>
      <c r="L40" s="60">
        <f>(AVERAGEIFS('city centre offline'!$I$2:$I$2047,'city centre offline'!$A$2:$A$2047,$A40,'city centre offline'!$B$2:$B$2047,L$4)*AVERAGEIFS('all sales summary'!$I$2:$I$2047,'all sales summary'!$A$2:$A$2047,$A40,'all sales summary'!$B$2:$B$2047,L$4))/((AVERAGEIFS('overall city offline'!$I$2:$I$2047,'overall city offline'!$A$2:$A$2047,$A40,'overall city offline'!$B$2:$B$2047,L$4)*(1-AVERAGEIFS('all sales summary'!$I$2:$I$2047,'all sales summary'!$A$2:$A$2047,$A40,'all sales summary'!$B$2:$B$2047,L$4)))+(AVERAGEIFS('city centre offline'!$I$2:$I$2047,'city centre offline'!$A$2:$A$2047,$A40,'city centre offline'!$B$2:$B$2047,L$4)*AVERAGEIFS('all sales summary'!$I$2:$I$2047,'all sales summary'!$A$2:$A$2047,$A40,'all sales summary'!$B$2:$B$2047,L$4)))</f>
        <v>0.10653408768111183</v>
      </c>
      <c r="M40" s="60">
        <f>(AVERAGEIFS('city centre offline'!$I$2:$I$2047,'city centre offline'!$A$2:$A$2047,$A40,'city centre offline'!$B$2:$B$2047,M$4)*AVERAGEIFS('all sales summary'!$I$2:$I$2047,'all sales summary'!$A$2:$A$2047,$A40,'all sales summary'!$B$2:$B$2047,M$4))/((AVERAGEIFS('overall city offline'!$I$2:$I$2047,'overall city offline'!$A$2:$A$2047,$A40,'overall city offline'!$B$2:$B$2047,M$4)*(1-AVERAGEIFS('all sales summary'!$I$2:$I$2047,'all sales summary'!$A$2:$A$2047,$A40,'all sales summary'!$B$2:$B$2047,M$4)))+(AVERAGEIFS('city centre offline'!$I$2:$I$2047,'city centre offline'!$A$2:$A$2047,$A40,'city centre offline'!$B$2:$B$2047,M$4)*AVERAGEIFS('all sales summary'!$I$2:$I$2047,'all sales summary'!$A$2:$A$2047,$A40,'all sales summary'!$B$2:$B$2047,M$4)))</f>
        <v>0.12454944536691703</v>
      </c>
      <c r="N40" s="60">
        <f>(AVERAGEIFS('city centre offline'!$I$2:$I$2047,'city centre offline'!$A$2:$A$2047,$A40,'city centre offline'!$B$2:$B$2047,N$4)*AVERAGEIFS('all sales summary'!$I$2:$I$2047,'all sales summary'!$A$2:$A$2047,$A40,'all sales summary'!$B$2:$B$2047,N$4))/((AVERAGEIFS('overall city offline'!$I$2:$I$2047,'overall city offline'!$A$2:$A$2047,$A40,'overall city offline'!$B$2:$B$2047,N$4)*(1-AVERAGEIFS('all sales summary'!$I$2:$I$2047,'all sales summary'!$A$2:$A$2047,$A40,'all sales summary'!$B$2:$B$2047,N$4)))+(AVERAGEIFS('city centre offline'!$I$2:$I$2047,'city centre offline'!$A$2:$A$2047,$A40,'city centre offline'!$B$2:$B$2047,N$4)*AVERAGEIFS('all sales summary'!$I$2:$I$2047,'all sales summary'!$A$2:$A$2047,$A40,'all sales summary'!$B$2:$B$2047,N$4)))</f>
        <v>9.8941281227830941E-2</v>
      </c>
      <c r="O40" s="60">
        <f>(AVERAGEIFS('city centre offline'!$I$2:$I$2047,'city centre offline'!$A$2:$A$2047,$A40,'city centre offline'!$B$2:$B$2047,O$4)*AVERAGEIFS('all sales summary'!$I$2:$I$2047,'all sales summary'!$A$2:$A$2047,$A40,'all sales summary'!$B$2:$B$2047,O$4))/((AVERAGEIFS('overall city offline'!$I$2:$I$2047,'overall city offline'!$A$2:$A$2047,$A40,'overall city offline'!$B$2:$B$2047,O$4)*(1-AVERAGEIFS('all sales summary'!$I$2:$I$2047,'all sales summary'!$A$2:$A$2047,$A40,'all sales summary'!$B$2:$B$2047,O$4)))+(AVERAGEIFS('city centre offline'!$I$2:$I$2047,'city centre offline'!$A$2:$A$2047,$A40,'city centre offline'!$B$2:$B$2047,O$4)*AVERAGEIFS('all sales summary'!$I$2:$I$2047,'all sales summary'!$A$2:$A$2047,$A40,'all sales summary'!$B$2:$B$2047,O$4)))</f>
        <v>9.7945794988119214E-2</v>
      </c>
      <c r="P40" s="60">
        <f>(AVERAGEIFS('city centre offline'!$I$2:$I$2047,'city centre offline'!$A$2:$A$2047,$A40,'city centre offline'!$B$2:$B$2047,P$4)*AVERAGEIFS('all sales summary'!$I$2:$I$2047,'all sales summary'!$A$2:$A$2047,$A40,'all sales summary'!$B$2:$B$2047,P$4))/((AVERAGEIFS('overall city offline'!$I$2:$I$2047,'overall city offline'!$A$2:$A$2047,$A40,'overall city offline'!$B$2:$B$2047,P$4)*(1-AVERAGEIFS('all sales summary'!$I$2:$I$2047,'all sales summary'!$A$2:$A$2047,$A40,'all sales summary'!$B$2:$B$2047,P$4)))+(AVERAGEIFS('city centre offline'!$I$2:$I$2047,'city centre offline'!$A$2:$A$2047,$A40,'city centre offline'!$B$2:$B$2047,P$4)*AVERAGEIFS('all sales summary'!$I$2:$I$2047,'all sales summary'!$A$2:$A$2047,$A40,'all sales summary'!$B$2:$B$2047,P$4)))</f>
        <v>8.8538201993649007E-2</v>
      </c>
      <c r="Q40" s="60">
        <f>(AVERAGEIFS('city centre offline'!$I$2:$I$2047,'city centre offline'!$A$2:$A$2047,$A40,'city centre offline'!$B$2:$B$2047,Q$4)*AVERAGEIFS('all sales summary'!$I$2:$I$2047,'all sales summary'!$A$2:$A$2047,$A40,'all sales summary'!$B$2:$B$2047,Q$4))/((AVERAGEIFS('overall city offline'!$I$2:$I$2047,'overall city offline'!$A$2:$A$2047,$A40,'overall city offline'!$B$2:$B$2047,Q$4)*(1-AVERAGEIFS('all sales summary'!$I$2:$I$2047,'all sales summary'!$A$2:$A$2047,$A40,'all sales summary'!$B$2:$B$2047,Q$4)))+(AVERAGEIFS('city centre offline'!$I$2:$I$2047,'city centre offline'!$A$2:$A$2047,$A40,'city centre offline'!$B$2:$B$2047,Q$4)*AVERAGEIFS('all sales summary'!$I$2:$I$2047,'all sales summary'!$A$2:$A$2047,$A40,'all sales summary'!$B$2:$B$2047,Q$4)))</f>
        <v>0</v>
      </c>
      <c r="R40" s="60">
        <f>(AVERAGEIFS('city centre offline'!$I$2:$I$2047,'city centre offline'!$A$2:$A$2047,$A40,'city centre offline'!$B$2:$B$2047,R$4)*AVERAGEIFS('all sales summary'!$I$2:$I$2047,'all sales summary'!$A$2:$A$2047,$A40,'all sales summary'!$B$2:$B$2047,R$4))/((AVERAGEIFS('overall city offline'!$I$2:$I$2047,'overall city offline'!$A$2:$A$2047,$A40,'overall city offline'!$B$2:$B$2047,R$4)*(1-AVERAGEIFS('all sales summary'!$I$2:$I$2047,'all sales summary'!$A$2:$A$2047,$A40,'all sales summary'!$B$2:$B$2047,R$4)))+(AVERAGEIFS('city centre offline'!$I$2:$I$2047,'city centre offline'!$A$2:$A$2047,$A40,'city centre offline'!$B$2:$B$2047,R$4)*AVERAGEIFS('all sales summary'!$I$2:$I$2047,'all sales summary'!$A$2:$A$2047,$A40,'all sales summary'!$B$2:$B$2047,R$4)))</f>
        <v>3.9255017452367503E-5</v>
      </c>
      <c r="S40" s="60">
        <f>(AVERAGEIFS('city centre offline'!$I$2:$I$2047,'city centre offline'!$A$2:$A$2047,$A40,'city centre offline'!$B$2:$B$2047,S$4)*AVERAGEIFS('all sales summary'!$I$2:$I$2047,'all sales summary'!$A$2:$A$2047,$A40,'all sales summary'!$B$2:$B$2047,S$4))/((AVERAGEIFS('overall city offline'!$I$2:$I$2047,'overall city offline'!$A$2:$A$2047,$A40,'overall city offline'!$B$2:$B$2047,S$4)*(1-AVERAGEIFS('all sales summary'!$I$2:$I$2047,'all sales summary'!$A$2:$A$2047,$A40,'all sales summary'!$B$2:$B$2047,S$4)))+(AVERAGEIFS('city centre offline'!$I$2:$I$2047,'city centre offline'!$A$2:$A$2047,$A40,'city centre offline'!$B$2:$B$2047,S$4)*AVERAGEIFS('all sales summary'!$I$2:$I$2047,'all sales summary'!$A$2:$A$2047,$A40,'all sales summary'!$B$2:$B$2047,S$4)))</f>
        <v>8.8469020413041707E-2</v>
      </c>
      <c r="T40" s="60">
        <f>(AVERAGEIFS('city centre offline'!$I$2:$I$2047,'city centre offline'!$A$2:$A$2047,$A40,'city centre offline'!$B$2:$B$2047,T$4)*AVERAGEIFS('all sales summary'!$I$2:$I$2047,'all sales summary'!$A$2:$A$2047,$A40,'all sales summary'!$B$2:$B$2047,T$4))/((AVERAGEIFS('overall city offline'!$I$2:$I$2047,'overall city offline'!$A$2:$A$2047,$A40,'overall city offline'!$B$2:$B$2047,T$4)*(1-AVERAGEIFS('all sales summary'!$I$2:$I$2047,'all sales summary'!$A$2:$A$2047,$A40,'all sales summary'!$B$2:$B$2047,T$4)))+(AVERAGEIFS('city centre offline'!$I$2:$I$2047,'city centre offline'!$A$2:$A$2047,$A40,'city centre offline'!$B$2:$B$2047,T$4)*AVERAGEIFS('all sales summary'!$I$2:$I$2047,'all sales summary'!$A$2:$A$2047,$A40,'all sales summary'!$B$2:$B$2047,T$4)))</f>
        <v>9.8482643256086563E-2</v>
      </c>
      <c r="U40" s="60">
        <f>(AVERAGEIFS('city centre offline'!$I$2:$I$2047,'city centre offline'!$A$2:$A$2047,$A40,'city centre offline'!$B$2:$B$2047,U$4)*AVERAGEIFS('all sales summary'!$I$2:$I$2047,'all sales summary'!$A$2:$A$2047,$A40,'all sales summary'!$B$2:$B$2047,U$4))/((AVERAGEIFS('overall city offline'!$I$2:$I$2047,'overall city offline'!$A$2:$A$2047,$A40,'overall city offline'!$B$2:$B$2047,U$4)*(1-AVERAGEIFS('all sales summary'!$I$2:$I$2047,'all sales summary'!$A$2:$A$2047,$A40,'all sales summary'!$B$2:$B$2047,U$4)))+(AVERAGEIFS('city centre offline'!$I$2:$I$2047,'city centre offline'!$A$2:$A$2047,$A40,'city centre offline'!$B$2:$B$2047,U$4)*AVERAGEIFS('all sales summary'!$I$2:$I$2047,'all sales summary'!$A$2:$A$2047,$A40,'all sales summary'!$B$2:$B$2047,U$4)))</f>
        <v>0.10429835947199231</v>
      </c>
      <c r="V40" s="60">
        <f>(AVERAGEIFS('city centre offline'!$I$2:$I$2047,'city centre offline'!$A$2:$A$2047,$A40,'city centre offline'!$B$2:$B$2047,V$4)*AVERAGEIFS('all sales summary'!$I$2:$I$2047,'all sales summary'!$A$2:$A$2047,$A40,'all sales summary'!$B$2:$B$2047,V$4))/((AVERAGEIFS('overall city offline'!$I$2:$I$2047,'overall city offline'!$A$2:$A$2047,$A40,'overall city offline'!$B$2:$B$2047,V$4)*(1-AVERAGEIFS('all sales summary'!$I$2:$I$2047,'all sales summary'!$A$2:$A$2047,$A40,'all sales summary'!$B$2:$B$2047,V$4)))+(AVERAGEIFS('city centre offline'!$I$2:$I$2047,'city centre offline'!$A$2:$A$2047,$A40,'city centre offline'!$B$2:$B$2047,V$4)*AVERAGEIFS('all sales summary'!$I$2:$I$2047,'all sales summary'!$A$2:$A$2047,$A40,'all sales summary'!$B$2:$B$2047,V$4)))</f>
        <v>9.2087416113405485E-2</v>
      </c>
      <c r="W40" s="60">
        <f>(AVERAGEIFS('city centre offline'!$I$2:$I$2047,'city centre offline'!$A$2:$A$2047,$A40,'city centre offline'!$B$2:$B$2047,W$4)*AVERAGEIFS('all sales summary'!$I$2:$I$2047,'all sales summary'!$A$2:$A$2047,$A40,'all sales summary'!$B$2:$B$2047,W$4))/((AVERAGEIFS('overall city offline'!$I$2:$I$2047,'overall city offline'!$A$2:$A$2047,$A40,'overall city offline'!$B$2:$B$2047,W$4)*(1-AVERAGEIFS('all sales summary'!$I$2:$I$2047,'all sales summary'!$A$2:$A$2047,$A40,'all sales summary'!$B$2:$B$2047,W$4)))+(AVERAGEIFS('city centre offline'!$I$2:$I$2047,'city centre offline'!$A$2:$A$2047,$A40,'city centre offline'!$B$2:$B$2047,W$4)*AVERAGEIFS('all sales summary'!$I$2:$I$2047,'all sales summary'!$A$2:$A$2047,$A40,'all sales summary'!$B$2:$B$2047,W$4)))</f>
        <v>9.4046517946602126E-2</v>
      </c>
      <c r="X40" s="60">
        <f>(AVERAGEIFS('city centre offline'!$I$2:$I$2047,'city centre offline'!$A$2:$A$2047,$A40,'city centre offline'!$B$2:$B$2047,X$4)*AVERAGEIFS('all sales summary'!$I$2:$I$2047,'all sales summary'!$A$2:$A$2047,$A40,'all sales summary'!$B$2:$B$2047,X$4))/((AVERAGEIFS('overall city offline'!$I$2:$I$2047,'overall city offline'!$A$2:$A$2047,$A40,'overall city offline'!$B$2:$B$2047,X$4)*(1-AVERAGEIFS('all sales summary'!$I$2:$I$2047,'all sales summary'!$A$2:$A$2047,$A40,'all sales summary'!$B$2:$B$2047,X$4)))+(AVERAGEIFS('city centre offline'!$I$2:$I$2047,'city centre offline'!$A$2:$A$2047,$A40,'city centre offline'!$B$2:$B$2047,X$4)*AVERAGEIFS('all sales summary'!$I$2:$I$2047,'all sales summary'!$A$2:$A$2047,$A40,'all sales summary'!$B$2:$B$2047,X$4)))</f>
        <v>6.5825342422429087E-2</v>
      </c>
      <c r="Y40" s="60">
        <f>(AVERAGEIFS('city centre offline'!$I$2:$I$2047,'city centre offline'!$A$2:$A$2047,$A40,'city centre offline'!$B$2:$B$2047,Y$4)*AVERAGEIFS('all sales summary'!$I$2:$I$2047,'all sales summary'!$A$2:$A$2047,$A40,'all sales summary'!$B$2:$B$2047,Y$4))/((AVERAGEIFS('overall city offline'!$I$2:$I$2047,'overall city offline'!$A$2:$A$2047,$A40,'overall city offline'!$B$2:$B$2047,Y$4)*(1-AVERAGEIFS('all sales summary'!$I$2:$I$2047,'all sales summary'!$A$2:$A$2047,$A40,'all sales summary'!$B$2:$B$2047,Y$4)))+(AVERAGEIFS('city centre offline'!$I$2:$I$2047,'city centre offline'!$A$2:$A$2047,$A40,'city centre offline'!$B$2:$B$2047,Y$4)*AVERAGEIFS('all sales summary'!$I$2:$I$2047,'all sales summary'!$A$2:$A$2047,$A40,'all sales summary'!$B$2:$B$2047,Y$4)))</f>
        <v>0.12119708659317216</v>
      </c>
      <c r="Z40" s="60">
        <f>(AVERAGEIFS('city centre offline'!$I$2:$I$2047,'city centre offline'!$A$2:$A$2047,$A40,'city centre offline'!$B$2:$B$2047,Z$4)*AVERAGEIFS('all sales summary'!$I$2:$I$2047,'all sales summary'!$A$2:$A$2047,$A40,'all sales summary'!$B$2:$B$2047,Z$4))/((AVERAGEIFS('overall city offline'!$I$2:$I$2047,'overall city offline'!$A$2:$A$2047,$A40,'overall city offline'!$B$2:$B$2047,Z$4)*(1-AVERAGEIFS('all sales summary'!$I$2:$I$2047,'all sales summary'!$A$2:$A$2047,$A40,'all sales summary'!$B$2:$B$2047,Z$4)))+(AVERAGEIFS('city centre offline'!$I$2:$I$2047,'city centre offline'!$A$2:$A$2047,$A40,'city centre offline'!$B$2:$B$2047,Z$4)*AVERAGEIFS('all sales summary'!$I$2:$I$2047,'all sales summary'!$A$2:$A$2047,$A40,'all sales summary'!$B$2:$B$2047,Z$4)))</f>
        <v>3.9727669883020075E-4</v>
      </c>
      <c r="AA40" s="60">
        <f>(AVERAGEIFS('city centre offline'!$I$2:$I$2047,'city centre offline'!$A$2:$A$2047,$A40,'city centre offline'!$B$2:$B$2047,AA$4)*AVERAGEIFS('all sales summary'!$I$2:$I$2047,'all sales summary'!$A$2:$A$2047,$A40,'all sales summary'!$B$2:$B$2047,AA$4))/((AVERAGEIFS('overall city offline'!$I$2:$I$2047,'overall city offline'!$A$2:$A$2047,$A40,'overall city offline'!$B$2:$B$2047,AA$4)*(1-AVERAGEIFS('all sales summary'!$I$2:$I$2047,'all sales summary'!$A$2:$A$2047,$A40,'all sales summary'!$B$2:$B$2047,AA$4)))+(AVERAGEIFS('city centre offline'!$I$2:$I$2047,'city centre offline'!$A$2:$A$2047,$A40,'city centre offline'!$B$2:$B$2047,AA$4)*AVERAGEIFS('all sales summary'!$I$2:$I$2047,'all sales summary'!$A$2:$A$2047,$A40,'all sales summary'!$B$2:$B$2047,AA$4)))</f>
        <v>8.0950922835434013E-4</v>
      </c>
      <c r="AB40" s="60">
        <f>(AVERAGEIFS('city centre offline'!$I$2:$I$2047,'city centre offline'!$A$2:$A$2047,$A40,'city centre offline'!$B$2:$B$2047,AB$4)*AVERAGEIFS('all sales summary'!$I$2:$I$2047,'all sales summary'!$A$2:$A$2047,$A40,'all sales summary'!$B$2:$B$2047,AB$4))/((AVERAGEIFS('overall city offline'!$I$2:$I$2047,'overall city offline'!$A$2:$A$2047,$A40,'overall city offline'!$B$2:$B$2047,AB$4)*(1-AVERAGEIFS('all sales summary'!$I$2:$I$2047,'all sales summary'!$A$2:$A$2047,$A40,'all sales summary'!$B$2:$B$2047,AB$4)))+(AVERAGEIFS('city centre offline'!$I$2:$I$2047,'city centre offline'!$A$2:$A$2047,$A40,'city centre offline'!$B$2:$B$2047,AB$4)*AVERAGEIFS('all sales summary'!$I$2:$I$2047,'all sales summary'!$A$2:$A$2047,$A40,'all sales summary'!$B$2:$B$2047,AB$4)))</f>
        <v>5.7086834794992049E-4</v>
      </c>
      <c r="AC40" s="60">
        <f>(AVERAGEIFS('city centre offline'!$I$2:$I$2047,'city centre offline'!$A$2:$A$2047,$A40,'city centre offline'!$B$2:$B$2047,AC$4)*AVERAGEIFS('all sales summary'!$I$2:$I$2047,'all sales summary'!$A$2:$A$2047,$A40,'all sales summary'!$B$2:$B$2047,AC$4))/((AVERAGEIFS('overall city offline'!$I$2:$I$2047,'overall city offline'!$A$2:$A$2047,$A40,'overall city offline'!$B$2:$B$2047,AC$4)*(1-AVERAGEIFS('all sales summary'!$I$2:$I$2047,'all sales summary'!$A$2:$A$2047,$A40,'all sales summary'!$B$2:$B$2047,AC$4)))+(AVERAGEIFS('city centre offline'!$I$2:$I$2047,'city centre offline'!$A$2:$A$2047,$A40,'city centre offline'!$B$2:$B$2047,AC$4)*AVERAGEIFS('all sales summary'!$I$2:$I$2047,'all sales summary'!$A$2:$A$2047,$A40,'all sales summary'!$B$2:$B$2047,AC$4)))</f>
        <v>8.8164902986674593E-2</v>
      </c>
      <c r="AD40" s="60">
        <f>(AVERAGEIFS('city centre offline'!$I$2:$I$2047,'city centre offline'!$A$2:$A$2047,$A40,'city centre offline'!$B$2:$B$2047,AD$4)*AVERAGEIFS('all sales summary'!$I$2:$I$2047,'all sales summary'!$A$2:$A$2047,$A40,'all sales summary'!$B$2:$B$2047,AD$4))/((AVERAGEIFS('overall city offline'!$I$2:$I$2047,'overall city offline'!$A$2:$A$2047,$A40,'overall city offline'!$B$2:$B$2047,AD$4)*(1-AVERAGEIFS('all sales summary'!$I$2:$I$2047,'all sales summary'!$A$2:$A$2047,$A40,'all sales summary'!$B$2:$B$2047,AD$4)))+(AVERAGEIFS('city centre offline'!$I$2:$I$2047,'city centre offline'!$A$2:$A$2047,$A40,'city centre offline'!$B$2:$B$2047,AD$4)*AVERAGEIFS('all sales summary'!$I$2:$I$2047,'all sales summary'!$A$2:$A$2047,$A40,'all sales summary'!$B$2:$B$2047,AD$4)))</f>
        <v>9.6527622273826691E-2</v>
      </c>
      <c r="AE40" s="60">
        <f>(AVERAGEIFS('city centre offline'!$I$2:$I$2047,'city centre offline'!$A$2:$A$2047,$A40,'city centre offline'!$B$2:$B$2047,AE$4)*AVERAGEIFS('all sales summary'!$I$2:$I$2047,'all sales summary'!$A$2:$A$2047,$A40,'all sales summary'!$B$2:$B$2047,AE$4))/((AVERAGEIFS('overall city offline'!$I$2:$I$2047,'overall city offline'!$A$2:$A$2047,$A40,'overall city offline'!$B$2:$B$2047,AE$4)*(1-AVERAGEIFS('all sales summary'!$I$2:$I$2047,'all sales summary'!$A$2:$A$2047,$A40,'all sales summary'!$B$2:$B$2047,AE$4)))+(AVERAGEIFS('city centre offline'!$I$2:$I$2047,'city centre offline'!$A$2:$A$2047,$A40,'city centre offline'!$B$2:$B$2047,AE$4)*AVERAGEIFS('all sales summary'!$I$2:$I$2047,'all sales summary'!$A$2:$A$2047,$A40,'all sales summary'!$B$2:$B$2047,AE$4)))</f>
        <v>9.331406149384075E-2</v>
      </c>
      <c r="AF40" s="60">
        <f>(AVERAGEIFS('city centre offline'!$I$2:$I$2047,'city centre offline'!$A$2:$A$2047,$A40,'city centre offline'!$B$2:$B$2047,AF$4)*AVERAGEIFS('all sales summary'!$I$2:$I$2047,'all sales summary'!$A$2:$A$2047,$A40,'all sales summary'!$B$2:$B$2047,AF$4))/((AVERAGEIFS('overall city offline'!$I$2:$I$2047,'overall city offline'!$A$2:$A$2047,$A40,'overall city offline'!$B$2:$B$2047,AF$4)*(1-AVERAGEIFS('all sales summary'!$I$2:$I$2047,'all sales summary'!$A$2:$A$2047,$A40,'all sales summary'!$B$2:$B$2047,AF$4)))+(AVERAGEIFS('city centre offline'!$I$2:$I$2047,'city centre offline'!$A$2:$A$2047,$A40,'city centre offline'!$B$2:$B$2047,AF$4)*AVERAGEIFS('all sales summary'!$I$2:$I$2047,'all sales summary'!$A$2:$A$2047,$A40,'all sales summary'!$B$2:$B$2047,AF$4)))</f>
        <v>9.1753589546220357E-2</v>
      </c>
      <c r="AG40" s="60">
        <f>(AVERAGEIFS('city centre offline'!$I$2:$I$2047,'city centre offline'!$A$2:$A$2047,$A40,'city centre offline'!$B$2:$B$2047,AG$4)*AVERAGEIFS('all sales summary'!$I$2:$I$2047,'all sales summary'!$A$2:$A$2047,$A40,'all sales summary'!$B$2:$B$2047,AG$4))/((AVERAGEIFS('overall city offline'!$I$2:$I$2047,'overall city offline'!$A$2:$A$2047,$A40,'overall city offline'!$B$2:$B$2047,AG$4)*(1-AVERAGEIFS('all sales summary'!$I$2:$I$2047,'all sales summary'!$A$2:$A$2047,$A40,'all sales summary'!$B$2:$B$2047,AG$4)))+(AVERAGEIFS('city centre offline'!$I$2:$I$2047,'city centre offline'!$A$2:$A$2047,$A40,'city centre offline'!$B$2:$B$2047,AG$4)*AVERAGEIFS('all sales summary'!$I$2:$I$2047,'all sales summary'!$A$2:$A$2047,$A40,'all sales summary'!$B$2:$B$2047,AG$4)))</f>
        <v>9.0824128596524792E-2</v>
      </c>
      <c r="AH40" s="60">
        <f>(AVERAGEIFS('city centre offline'!$I$2:$I$2047,'city centre offline'!$A$2:$A$2047,$A40,'city centre offline'!$B$2:$B$2047,AH$4)*AVERAGEIFS('all sales summary'!$I$2:$I$2047,'all sales summary'!$A$2:$A$2047,$A40,'all sales summary'!$B$2:$B$2047,AH$4))/((AVERAGEIFS('overall city offline'!$I$2:$I$2047,'overall city offline'!$A$2:$A$2047,$A40,'overall city offline'!$B$2:$B$2047,AH$4)*(1-AVERAGEIFS('all sales summary'!$I$2:$I$2047,'all sales summary'!$A$2:$A$2047,$A40,'all sales summary'!$B$2:$B$2047,AH$4)))+(AVERAGEIFS('city centre offline'!$I$2:$I$2047,'city centre offline'!$A$2:$A$2047,$A40,'city centre offline'!$B$2:$B$2047,AH$4)*AVERAGEIFS('all sales summary'!$I$2:$I$2047,'all sales summary'!$A$2:$A$2047,$A40,'all sales summary'!$B$2:$B$2047,AH$4)))</f>
        <v>8.4914223503380099E-2</v>
      </c>
    </row>
    <row r="41" spans="1:34" x14ac:dyDescent="0.3">
      <c r="A41" t="s">
        <v>43</v>
      </c>
      <c r="B41" s="60">
        <f>(AVERAGEIFS('city centre offline'!I38:I2083,'city centre offline'!$A$2:$A$2047,$A41,'city centre offline'!$B$2:$B$2047,B$4)*AVERAGEIFS('all sales summary'!$I$2:$I$2047,'all sales summary'!$A$2:$A$2047,$A41,'all sales summary'!B38:B2083,B$4))/((AVERAGEIFS('overall city offline'!I38:I2083,'overall city offline'!$A$2:$A$2047,$A41,'overall city offline'!$B$2:$B$2047,B$4)*(1-AVERAGEIFS('all sales summary'!$I$2:$I$2047,'all sales summary'!$A$2:$A$2047,$A41,'all sales summary'!B38:B2083,B$4)))+(AVERAGEIFS('city centre offline'!I38:I2083,'city centre offline'!$A$2:$A$2047,$A41,'city centre offline'!$B$2:$B$2047,B$4)*AVERAGEIFS('all sales summary'!$I$2:$I$2047,'all sales summary'!$A$2:$A$2047,$A41,'all sales summary'!B38:B2083,B$4)))</f>
        <v>0.28210142224985779</v>
      </c>
      <c r="C41" s="60">
        <f>(AVERAGEIFS('city centre offline'!$I$2:$I$2047,'city centre offline'!$A$2:$A$2047,$A41,'city centre offline'!$B$2:$B$2047,C$4)*AVERAGEIFS('all sales summary'!$I$2:$I$2047,'all sales summary'!$A$2:$A$2047,$A41,'all sales summary'!$B$2:$B$2047,C$4))/((AVERAGEIFS('overall city offline'!$I$2:$I$2047,'overall city offline'!$A$2:$A$2047,$A41,'overall city offline'!$B$2:$B$2047,C$4)*(1-AVERAGEIFS('all sales summary'!$I$2:$I$2047,'all sales summary'!$A$2:$A$2047,$A41,'all sales summary'!$B$2:$B$2047,C$4)))+(AVERAGEIFS('city centre offline'!$I$2:$I$2047,'city centre offline'!$A$2:$A$2047,$A41,'city centre offline'!$B$2:$B$2047,C$4)*AVERAGEIFS('all sales summary'!$I$2:$I$2047,'all sales summary'!$A$2:$A$2047,$A41,'all sales summary'!$B$2:$B$2047,C$4)))</f>
        <v>0.35985588332431928</v>
      </c>
      <c r="D41" s="60">
        <f>(AVERAGEIFS('city centre offline'!$I$2:$I$2047,'city centre offline'!$A$2:$A$2047,$A41,'city centre offline'!$B$2:$B$2047,D$4)*AVERAGEIFS('all sales summary'!$I$2:$I$2047,'all sales summary'!$A$2:$A$2047,$A41,'all sales summary'!$B$2:$B$2047,D$4))/((AVERAGEIFS('overall city offline'!$I$2:$I$2047,'overall city offline'!$A$2:$A$2047,$A41,'overall city offline'!$B$2:$B$2047,D$4)*(1-AVERAGEIFS('all sales summary'!$I$2:$I$2047,'all sales summary'!$A$2:$A$2047,$A41,'all sales summary'!$B$2:$B$2047,D$4)))+(AVERAGEIFS('city centre offline'!$I$2:$I$2047,'city centre offline'!$A$2:$A$2047,$A41,'city centre offline'!$B$2:$B$2047,D$4)*AVERAGEIFS('all sales summary'!$I$2:$I$2047,'all sales summary'!$A$2:$A$2047,$A41,'all sales summary'!$B$2:$B$2047,D$4)))</f>
        <v>0.36223870547163495</v>
      </c>
      <c r="E41" s="60">
        <f>(AVERAGEIFS('city centre offline'!$I$2:$I$2047,'city centre offline'!$A$2:$A$2047,$A41,'city centre offline'!$B$2:$B$2047,E$4)*AVERAGEIFS('all sales summary'!$I$2:$I$2047,'all sales summary'!$A$2:$A$2047,$A41,'all sales summary'!$B$2:$B$2047,E$4))/((AVERAGEIFS('overall city offline'!$I$2:$I$2047,'overall city offline'!$A$2:$A$2047,$A41,'overall city offline'!$B$2:$B$2047,E$4)*(1-AVERAGEIFS('all sales summary'!$I$2:$I$2047,'all sales summary'!$A$2:$A$2047,$A41,'all sales summary'!$B$2:$B$2047,E$4)))+(AVERAGEIFS('city centre offline'!$I$2:$I$2047,'city centre offline'!$A$2:$A$2047,$A41,'city centre offline'!$B$2:$B$2047,E$4)*AVERAGEIFS('all sales summary'!$I$2:$I$2047,'all sales summary'!$A$2:$A$2047,$A41,'all sales summary'!$B$2:$B$2047,E$4)))</f>
        <v>0.37949327941582339</v>
      </c>
      <c r="F41" s="60">
        <f>(AVERAGEIFS('city centre offline'!$I$2:$I$2047,'city centre offline'!$A$2:$A$2047,$A41,'city centre offline'!$B$2:$B$2047,F$4)*AVERAGEIFS('all sales summary'!$I$2:$I$2047,'all sales summary'!$A$2:$A$2047,$A41,'all sales summary'!$B$2:$B$2047,F$4))/((AVERAGEIFS('overall city offline'!$I$2:$I$2047,'overall city offline'!$A$2:$A$2047,$A41,'overall city offline'!$B$2:$B$2047,F$4)*(1-AVERAGEIFS('all sales summary'!$I$2:$I$2047,'all sales summary'!$A$2:$A$2047,$A41,'all sales summary'!$B$2:$B$2047,F$4)))+(AVERAGEIFS('city centre offline'!$I$2:$I$2047,'city centre offline'!$A$2:$A$2047,$A41,'city centre offline'!$B$2:$B$2047,F$4)*AVERAGEIFS('all sales summary'!$I$2:$I$2047,'all sales summary'!$A$2:$A$2047,$A41,'all sales summary'!$B$2:$B$2047,F$4)))</f>
        <v>0.38809873044409288</v>
      </c>
      <c r="G41" s="60">
        <f>(AVERAGEIFS('city centre offline'!$I$2:$I$2047,'city centre offline'!$A$2:$A$2047,$A41,'city centre offline'!$B$2:$B$2047,G$4)*AVERAGEIFS('all sales summary'!$I$2:$I$2047,'all sales summary'!$A$2:$A$2047,$A41,'all sales summary'!$B$2:$B$2047,G$4))/((AVERAGEIFS('overall city offline'!$I$2:$I$2047,'overall city offline'!$A$2:$A$2047,$A41,'overall city offline'!$B$2:$B$2047,G$4)*(1-AVERAGEIFS('all sales summary'!$I$2:$I$2047,'all sales summary'!$A$2:$A$2047,$A41,'all sales summary'!$B$2:$B$2047,G$4)))+(AVERAGEIFS('city centre offline'!$I$2:$I$2047,'city centre offline'!$A$2:$A$2047,$A41,'city centre offline'!$B$2:$B$2047,G$4)*AVERAGEIFS('all sales summary'!$I$2:$I$2047,'all sales summary'!$A$2:$A$2047,$A41,'all sales summary'!$B$2:$B$2047,G$4)))</f>
        <v>0.39214390327632287</v>
      </c>
      <c r="H41" s="60">
        <f>(AVERAGEIFS('city centre offline'!$I$2:$I$2047,'city centre offline'!$A$2:$A$2047,$A41,'city centre offline'!$B$2:$B$2047,H$4)*AVERAGEIFS('all sales summary'!$I$2:$I$2047,'all sales summary'!$A$2:$A$2047,$A41,'all sales summary'!$B$2:$B$2047,H$4))/((AVERAGEIFS('overall city offline'!$I$2:$I$2047,'overall city offline'!$A$2:$A$2047,$A41,'overall city offline'!$B$2:$B$2047,H$4)*(1-AVERAGEIFS('all sales summary'!$I$2:$I$2047,'all sales summary'!$A$2:$A$2047,$A41,'all sales summary'!$B$2:$B$2047,H$4)))+(AVERAGEIFS('city centre offline'!$I$2:$I$2047,'city centre offline'!$A$2:$A$2047,$A41,'city centre offline'!$B$2:$B$2047,H$4)*AVERAGEIFS('all sales summary'!$I$2:$I$2047,'all sales summary'!$A$2:$A$2047,$A41,'all sales summary'!$B$2:$B$2047,H$4)))</f>
        <v>0.38430220202747184</v>
      </c>
      <c r="I41" s="60">
        <f>(AVERAGEIFS('city centre offline'!$I$2:$I$2047,'city centre offline'!$A$2:$A$2047,$A41,'city centre offline'!$B$2:$B$2047,I$4)*AVERAGEIFS('all sales summary'!$I$2:$I$2047,'all sales summary'!$A$2:$A$2047,$A41,'all sales summary'!$B$2:$B$2047,I$4))/((AVERAGEIFS('overall city offline'!$I$2:$I$2047,'overall city offline'!$A$2:$A$2047,$A41,'overall city offline'!$B$2:$B$2047,I$4)*(1-AVERAGEIFS('all sales summary'!$I$2:$I$2047,'all sales summary'!$A$2:$A$2047,$A41,'all sales summary'!$B$2:$B$2047,I$4)))+(AVERAGEIFS('city centre offline'!$I$2:$I$2047,'city centre offline'!$A$2:$A$2047,$A41,'city centre offline'!$B$2:$B$2047,I$4)*AVERAGEIFS('all sales summary'!$I$2:$I$2047,'all sales summary'!$A$2:$A$2047,$A41,'all sales summary'!$B$2:$B$2047,I$4)))</f>
        <v>0.3871529772542191</v>
      </c>
      <c r="J41" s="60">
        <f>(AVERAGEIFS('city centre offline'!$I$2:$I$2047,'city centre offline'!$A$2:$A$2047,$A41,'city centre offline'!$B$2:$B$2047,J$4)*AVERAGEIFS('all sales summary'!$I$2:$I$2047,'all sales summary'!$A$2:$A$2047,$A41,'all sales summary'!$B$2:$B$2047,J$4))/((AVERAGEIFS('overall city offline'!$I$2:$I$2047,'overall city offline'!$A$2:$A$2047,$A41,'overall city offline'!$B$2:$B$2047,J$4)*(1-AVERAGEIFS('all sales summary'!$I$2:$I$2047,'all sales summary'!$A$2:$A$2047,$A41,'all sales summary'!$B$2:$B$2047,J$4)))+(AVERAGEIFS('city centre offline'!$I$2:$I$2047,'city centre offline'!$A$2:$A$2047,$A41,'city centre offline'!$B$2:$B$2047,J$4)*AVERAGEIFS('all sales summary'!$I$2:$I$2047,'all sales summary'!$A$2:$A$2047,$A41,'all sales summary'!$B$2:$B$2047,J$4)))</f>
        <v>0.379809850112307</v>
      </c>
      <c r="K41" s="60">
        <f>(AVERAGEIFS('city centre offline'!$I$2:$I$2047,'city centre offline'!$A$2:$A$2047,$A41,'city centre offline'!$B$2:$B$2047,K$4)*AVERAGEIFS('all sales summary'!$I$2:$I$2047,'all sales summary'!$A$2:$A$2047,$A41,'all sales summary'!$B$2:$B$2047,K$4))/((AVERAGEIFS('overall city offline'!$I$2:$I$2047,'overall city offline'!$A$2:$A$2047,$A41,'overall city offline'!$B$2:$B$2047,K$4)*(1-AVERAGEIFS('all sales summary'!$I$2:$I$2047,'all sales summary'!$A$2:$A$2047,$A41,'all sales summary'!$B$2:$B$2047,K$4)))+(AVERAGEIFS('city centre offline'!$I$2:$I$2047,'city centre offline'!$A$2:$A$2047,$A41,'city centre offline'!$B$2:$B$2047,K$4)*AVERAGEIFS('all sales summary'!$I$2:$I$2047,'all sales summary'!$A$2:$A$2047,$A41,'all sales summary'!$B$2:$B$2047,K$4)))</f>
        <v>0.37479170613806834</v>
      </c>
      <c r="L41" s="60">
        <f>(AVERAGEIFS('city centre offline'!$I$2:$I$2047,'city centre offline'!$A$2:$A$2047,$A41,'city centre offline'!$B$2:$B$2047,L$4)*AVERAGEIFS('all sales summary'!$I$2:$I$2047,'all sales summary'!$A$2:$A$2047,$A41,'all sales summary'!$B$2:$B$2047,L$4))/((AVERAGEIFS('overall city offline'!$I$2:$I$2047,'overall city offline'!$A$2:$A$2047,$A41,'overall city offline'!$B$2:$B$2047,L$4)*(1-AVERAGEIFS('all sales summary'!$I$2:$I$2047,'all sales summary'!$A$2:$A$2047,$A41,'all sales summary'!$B$2:$B$2047,L$4)))+(AVERAGEIFS('city centre offline'!$I$2:$I$2047,'city centre offline'!$A$2:$A$2047,$A41,'city centre offline'!$B$2:$B$2047,L$4)*AVERAGEIFS('all sales summary'!$I$2:$I$2047,'all sales summary'!$A$2:$A$2047,$A41,'all sales summary'!$B$2:$B$2047,L$4)))</f>
        <v>0.39816871758868294</v>
      </c>
      <c r="M41" s="60">
        <f>(AVERAGEIFS('city centre offline'!$I$2:$I$2047,'city centre offline'!$A$2:$A$2047,$A41,'city centre offline'!$B$2:$B$2047,M$4)*AVERAGEIFS('all sales summary'!$I$2:$I$2047,'all sales summary'!$A$2:$A$2047,$A41,'all sales summary'!$B$2:$B$2047,M$4))/((AVERAGEIFS('overall city offline'!$I$2:$I$2047,'overall city offline'!$A$2:$A$2047,$A41,'overall city offline'!$B$2:$B$2047,M$4)*(1-AVERAGEIFS('all sales summary'!$I$2:$I$2047,'all sales summary'!$A$2:$A$2047,$A41,'all sales summary'!$B$2:$B$2047,M$4)))+(AVERAGEIFS('city centre offline'!$I$2:$I$2047,'city centre offline'!$A$2:$A$2047,$A41,'city centre offline'!$B$2:$B$2047,M$4)*AVERAGEIFS('all sales summary'!$I$2:$I$2047,'all sales summary'!$A$2:$A$2047,$A41,'all sales summary'!$B$2:$B$2047,M$4)))</f>
        <v>0.41065096082417885</v>
      </c>
      <c r="N41" s="60">
        <f>(AVERAGEIFS('city centre offline'!$I$2:$I$2047,'city centre offline'!$A$2:$A$2047,$A41,'city centre offline'!$B$2:$B$2047,N$4)*AVERAGEIFS('all sales summary'!$I$2:$I$2047,'all sales summary'!$A$2:$A$2047,$A41,'all sales summary'!$B$2:$B$2047,N$4))/((AVERAGEIFS('overall city offline'!$I$2:$I$2047,'overall city offline'!$A$2:$A$2047,$A41,'overall city offline'!$B$2:$B$2047,N$4)*(1-AVERAGEIFS('all sales summary'!$I$2:$I$2047,'all sales summary'!$A$2:$A$2047,$A41,'all sales summary'!$B$2:$B$2047,N$4)))+(AVERAGEIFS('city centre offline'!$I$2:$I$2047,'city centre offline'!$A$2:$A$2047,$A41,'city centre offline'!$B$2:$B$2047,N$4)*AVERAGEIFS('all sales summary'!$I$2:$I$2047,'all sales summary'!$A$2:$A$2047,$A41,'all sales summary'!$B$2:$B$2047,N$4)))</f>
        <v>0.38099520517810537</v>
      </c>
      <c r="O41" s="60">
        <f>(AVERAGEIFS('city centre offline'!$I$2:$I$2047,'city centre offline'!$A$2:$A$2047,$A41,'city centre offline'!$B$2:$B$2047,O$4)*AVERAGEIFS('all sales summary'!$I$2:$I$2047,'all sales summary'!$A$2:$A$2047,$A41,'all sales summary'!$B$2:$B$2047,O$4))/((AVERAGEIFS('overall city offline'!$I$2:$I$2047,'overall city offline'!$A$2:$A$2047,$A41,'overall city offline'!$B$2:$B$2047,O$4)*(1-AVERAGEIFS('all sales summary'!$I$2:$I$2047,'all sales summary'!$A$2:$A$2047,$A41,'all sales summary'!$B$2:$B$2047,O$4)))+(AVERAGEIFS('city centre offline'!$I$2:$I$2047,'city centre offline'!$A$2:$A$2047,$A41,'city centre offline'!$B$2:$B$2047,O$4)*AVERAGEIFS('all sales summary'!$I$2:$I$2047,'all sales summary'!$A$2:$A$2047,$A41,'all sales summary'!$B$2:$B$2047,O$4)))</f>
        <v>0.38139676023331776</v>
      </c>
      <c r="P41" s="60">
        <f>(AVERAGEIFS('city centre offline'!$I$2:$I$2047,'city centre offline'!$A$2:$A$2047,$A41,'city centre offline'!$B$2:$B$2047,P$4)*AVERAGEIFS('all sales summary'!$I$2:$I$2047,'all sales summary'!$A$2:$A$2047,$A41,'all sales summary'!$B$2:$B$2047,P$4))/((AVERAGEIFS('overall city offline'!$I$2:$I$2047,'overall city offline'!$A$2:$A$2047,$A41,'overall city offline'!$B$2:$B$2047,P$4)*(1-AVERAGEIFS('all sales summary'!$I$2:$I$2047,'all sales summary'!$A$2:$A$2047,$A41,'all sales summary'!$B$2:$B$2047,P$4)))+(AVERAGEIFS('city centre offline'!$I$2:$I$2047,'city centre offline'!$A$2:$A$2047,$A41,'city centre offline'!$B$2:$B$2047,P$4)*AVERAGEIFS('all sales summary'!$I$2:$I$2047,'all sales summary'!$A$2:$A$2047,$A41,'all sales summary'!$B$2:$B$2047,P$4)))</f>
        <v>0.38093971196081705</v>
      </c>
      <c r="Q41" s="60">
        <f>(AVERAGEIFS('city centre offline'!$I$2:$I$2047,'city centre offline'!$A$2:$A$2047,$A41,'city centre offline'!$B$2:$B$2047,Q$4)*AVERAGEIFS('all sales summary'!$I$2:$I$2047,'all sales summary'!$A$2:$A$2047,$A41,'all sales summary'!$B$2:$B$2047,Q$4))/((AVERAGEIFS('overall city offline'!$I$2:$I$2047,'overall city offline'!$A$2:$A$2047,$A41,'overall city offline'!$B$2:$B$2047,Q$4)*(1-AVERAGEIFS('all sales summary'!$I$2:$I$2047,'all sales summary'!$A$2:$A$2047,$A41,'all sales summary'!$B$2:$B$2047,Q$4)))+(AVERAGEIFS('city centre offline'!$I$2:$I$2047,'city centre offline'!$A$2:$A$2047,$A41,'city centre offline'!$B$2:$B$2047,Q$4)*AVERAGEIFS('all sales summary'!$I$2:$I$2047,'all sales summary'!$A$2:$A$2047,$A41,'all sales summary'!$B$2:$B$2047,Q$4)))</f>
        <v>0.37929000857331119</v>
      </c>
      <c r="R41" s="60">
        <f>(AVERAGEIFS('city centre offline'!$I$2:$I$2047,'city centre offline'!$A$2:$A$2047,$A41,'city centre offline'!$B$2:$B$2047,R$4)*AVERAGEIFS('all sales summary'!$I$2:$I$2047,'all sales summary'!$A$2:$A$2047,$A41,'all sales summary'!$B$2:$B$2047,R$4))/((AVERAGEIFS('overall city offline'!$I$2:$I$2047,'overall city offline'!$A$2:$A$2047,$A41,'overall city offline'!$B$2:$B$2047,R$4)*(1-AVERAGEIFS('all sales summary'!$I$2:$I$2047,'all sales summary'!$A$2:$A$2047,$A41,'all sales summary'!$B$2:$B$2047,R$4)))+(AVERAGEIFS('city centre offline'!$I$2:$I$2047,'city centre offline'!$A$2:$A$2047,$A41,'city centre offline'!$B$2:$B$2047,R$4)*AVERAGEIFS('all sales summary'!$I$2:$I$2047,'all sales summary'!$A$2:$A$2047,$A41,'all sales summary'!$B$2:$B$2047,R$4)))</f>
        <v>0.32762977984056701</v>
      </c>
      <c r="S41" s="60">
        <f>(AVERAGEIFS('city centre offline'!$I$2:$I$2047,'city centre offline'!$A$2:$A$2047,$A41,'city centre offline'!$B$2:$B$2047,S$4)*AVERAGEIFS('all sales summary'!$I$2:$I$2047,'all sales summary'!$A$2:$A$2047,$A41,'all sales summary'!$B$2:$B$2047,S$4))/((AVERAGEIFS('overall city offline'!$I$2:$I$2047,'overall city offline'!$A$2:$A$2047,$A41,'overall city offline'!$B$2:$B$2047,S$4)*(1-AVERAGEIFS('all sales summary'!$I$2:$I$2047,'all sales summary'!$A$2:$A$2047,$A41,'all sales summary'!$B$2:$B$2047,S$4)))+(AVERAGEIFS('city centre offline'!$I$2:$I$2047,'city centre offline'!$A$2:$A$2047,$A41,'city centre offline'!$B$2:$B$2047,S$4)*AVERAGEIFS('all sales summary'!$I$2:$I$2047,'all sales summary'!$A$2:$A$2047,$A41,'all sales summary'!$B$2:$B$2047,S$4)))</f>
        <v>0.33590193312492655</v>
      </c>
      <c r="T41" s="60">
        <f>(AVERAGEIFS('city centre offline'!$I$2:$I$2047,'city centre offline'!$A$2:$A$2047,$A41,'city centre offline'!$B$2:$B$2047,T$4)*AVERAGEIFS('all sales summary'!$I$2:$I$2047,'all sales summary'!$A$2:$A$2047,$A41,'all sales summary'!$B$2:$B$2047,T$4))/((AVERAGEIFS('overall city offline'!$I$2:$I$2047,'overall city offline'!$A$2:$A$2047,$A41,'overall city offline'!$B$2:$B$2047,T$4)*(1-AVERAGEIFS('all sales summary'!$I$2:$I$2047,'all sales summary'!$A$2:$A$2047,$A41,'all sales summary'!$B$2:$B$2047,T$4)))+(AVERAGEIFS('city centre offline'!$I$2:$I$2047,'city centre offline'!$A$2:$A$2047,$A41,'city centre offline'!$B$2:$B$2047,T$4)*AVERAGEIFS('all sales summary'!$I$2:$I$2047,'all sales summary'!$A$2:$A$2047,$A41,'all sales summary'!$B$2:$B$2047,T$4)))</f>
        <v>0.35548979166956057</v>
      </c>
      <c r="U41" s="60">
        <f>(AVERAGEIFS('city centre offline'!$I$2:$I$2047,'city centre offline'!$A$2:$A$2047,$A41,'city centre offline'!$B$2:$B$2047,U$4)*AVERAGEIFS('all sales summary'!$I$2:$I$2047,'all sales summary'!$A$2:$A$2047,$A41,'all sales summary'!$B$2:$B$2047,U$4))/((AVERAGEIFS('overall city offline'!$I$2:$I$2047,'overall city offline'!$A$2:$A$2047,$A41,'overall city offline'!$B$2:$B$2047,U$4)*(1-AVERAGEIFS('all sales summary'!$I$2:$I$2047,'all sales summary'!$A$2:$A$2047,$A41,'all sales summary'!$B$2:$B$2047,U$4)))+(AVERAGEIFS('city centre offline'!$I$2:$I$2047,'city centre offline'!$A$2:$A$2047,$A41,'city centre offline'!$B$2:$B$2047,U$4)*AVERAGEIFS('all sales summary'!$I$2:$I$2047,'all sales summary'!$A$2:$A$2047,$A41,'all sales summary'!$B$2:$B$2047,U$4)))</f>
        <v>0.37117402769156016</v>
      </c>
      <c r="V41" s="60">
        <f>(AVERAGEIFS('city centre offline'!$I$2:$I$2047,'city centre offline'!$A$2:$A$2047,$A41,'city centre offline'!$B$2:$B$2047,V$4)*AVERAGEIFS('all sales summary'!$I$2:$I$2047,'all sales summary'!$A$2:$A$2047,$A41,'all sales summary'!$B$2:$B$2047,V$4))/((AVERAGEIFS('overall city offline'!$I$2:$I$2047,'overall city offline'!$A$2:$A$2047,$A41,'overall city offline'!$B$2:$B$2047,V$4)*(1-AVERAGEIFS('all sales summary'!$I$2:$I$2047,'all sales summary'!$A$2:$A$2047,$A41,'all sales summary'!$B$2:$B$2047,V$4)))+(AVERAGEIFS('city centre offline'!$I$2:$I$2047,'city centre offline'!$A$2:$A$2047,$A41,'city centre offline'!$B$2:$B$2047,V$4)*AVERAGEIFS('all sales summary'!$I$2:$I$2047,'all sales summary'!$A$2:$A$2047,$A41,'all sales summary'!$B$2:$B$2047,V$4)))</f>
        <v>0.37075455581741451</v>
      </c>
      <c r="W41" s="60">
        <f>(AVERAGEIFS('city centre offline'!$I$2:$I$2047,'city centre offline'!$A$2:$A$2047,$A41,'city centre offline'!$B$2:$B$2047,W$4)*AVERAGEIFS('all sales summary'!$I$2:$I$2047,'all sales summary'!$A$2:$A$2047,$A41,'all sales summary'!$B$2:$B$2047,W$4))/((AVERAGEIFS('overall city offline'!$I$2:$I$2047,'overall city offline'!$A$2:$A$2047,$A41,'overall city offline'!$B$2:$B$2047,W$4)*(1-AVERAGEIFS('all sales summary'!$I$2:$I$2047,'all sales summary'!$A$2:$A$2047,$A41,'all sales summary'!$B$2:$B$2047,W$4)))+(AVERAGEIFS('city centre offline'!$I$2:$I$2047,'city centre offline'!$A$2:$A$2047,$A41,'city centre offline'!$B$2:$B$2047,W$4)*AVERAGEIFS('all sales summary'!$I$2:$I$2047,'all sales summary'!$A$2:$A$2047,$A41,'all sales summary'!$B$2:$B$2047,W$4)))</f>
        <v>0.377542722627495</v>
      </c>
      <c r="X41" s="60">
        <f>(AVERAGEIFS('city centre offline'!$I$2:$I$2047,'city centre offline'!$A$2:$A$2047,$A41,'city centre offline'!$B$2:$B$2047,X$4)*AVERAGEIFS('all sales summary'!$I$2:$I$2047,'all sales summary'!$A$2:$A$2047,$A41,'all sales summary'!$B$2:$B$2047,X$4))/((AVERAGEIFS('overall city offline'!$I$2:$I$2047,'overall city offline'!$A$2:$A$2047,$A41,'overall city offline'!$B$2:$B$2047,X$4)*(1-AVERAGEIFS('all sales summary'!$I$2:$I$2047,'all sales summary'!$A$2:$A$2047,$A41,'all sales summary'!$B$2:$B$2047,X$4)))+(AVERAGEIFS('city centre offline'!$I$2:$I$2047,'city centre offline'!$A$2:$A$2047,$A41,'city centre offline'!$B$2:$B$2047,X$4)*AVERAGEIFS('all sales summary'!$I$2:$I$2047,'all sales summary'!$A$2:$A$2047,$A41,'all sales summary'!$B$2:$B$2047,X$4)))</f>
        <v>0.36116187350044149</v>
      </c>
      <c r="Y41" s="60">
        <f>(AVERAGEIFS('city centre offline'!$I$2:$I$2047,'city centre offline'!$A$2:$A$2047,$A41,'city centre offline'!$B$2:$B$2047,Y$4)*AVERAGEIFS('all sales summary'!$I$2:$I$2047,'all sales summary'!$A$2:$A$2047,$A41,'all sales summary'!$B$2:$B$2047,Y$4))/((AVERAGEIFS('overall city offline'!$I$2:$I$2047,'overall city offline'!$A$2:$A$2047,$A41,'overall city offline'!$B$2:$B$2047,Y$4)*(1-AVERAGEIFS('all sales summary'!$I$2:$I$2047,'all sales summary'!$A$2:$A$2047,$A41,'all sales summary'!$B$2:$B$2047,Y$4)))+(AVERAGEIFS('city centre offline'!$I$2:$I$2047,'city centre offline'!$A$2:$A$2047,$A41,'city centre offline'!$B$2:$B$2047,Y$4)*AVERAGEIFS('all sales summary'!$I$2:$I$2047,'all sales summary'!$A$2:$A$2047,$A41,'all sales summary'!$B$2:$B$2047,Y$4)))</f>
        <v>0.39859884289731923</v>
      </c>
      <c r="Z41" s="60">
        <f>(AVERAGEIFS('city centre offline'!$I$2:$I$2047,'city centre offline'!$A$2:$A$2047,$A41,'city centre offline'!$B$2:$B$2047,Z$4)*AVERAGEIFS('all sales summary'!$I$2:$I$2047,'all sales summary'!$A$2:$A$2047,$A41,'all sales summary'!$B$2:$B$2047,Z$4))/((AVERAGEIFS('overall city offline'!$I$2:$I$2047,'overall city offline'!$A$2:$A$2047,$A41,'overall city offline'!$B$2:$B$2047,Z$4)*(1-AVERAGEIFS('all sales summary'!$I$2:$I$2047,'all sales summary'!$A$2:$A$2047,$A41,'all sales summary'!$B$2:$B$2047,Z$4)))+(AVERAGEIFS('city centre offline'!$I$2:$I$2047,'city centre offline'!$A$2:$A$2047,$A41,'city centre offline'!$B$2:$B$2047,Z$4)*AVERAGEIFS('all sales summary'!$I$2:$I$2047,'all sales summary'!$A$2:$A$2047,$A41,'all sales summary'!$B$2:$B$2047,Z$4)))</f>
        <v>0.35000856352565202</v>
      </c>
      <c r="AA41" s="60">
        <f>(AVERAGEIFS('city centre offline'!$I$2:$I$2047,'city centre offline'!$A$2:$A$2047,$A41,'city centre offline'!$B$2:$B$2047,AA$4)*AVERAGEIFS('all sales summary'!$I$2:$I$2047,'all sales summary'!$A$2:$A$2047,$A41,'all sales summary'!$B$2:$B$2047,AA$4))/((AVERAGEIFS('overall city offline'!$I$2:$I$2047,'overall city offline'!$A$2:$A$2047,$A41,'overall city offline'!$B$2:$B$2047,AA$4)*(1-AVERAGEIFS('all sales summary'!$I$2:$I$2047,'all sales summary'!$A$2:$A$2047,$A41,'all sales summary'!$B$2:$B$2047,AA$4)))+(AVERAGEIFS('city centre offline'!$I$2:$I$2047,'city centre offline'!$A$2:$A$2047,$A41,'city centre offline'!$B$2:$B$2047,AA$4)*AVERAGEIFS('all sales summary'!$I$2:$I$2047,'all sales summary'!$A$2:$A$2047,$A41,'all sales summary'!$B$2:$B$2047,AA$4)))</f>
        <v>0.34636208058841811</v>
      </c>
      <c r="AB41" s="60">
        <f>(AVERAGEIFS('city centre offline'!$I$2:$I$2047,'city centre offline'!$A$2:$A$2047,$A41,'city centre offline'!$B$2:$B$2047,AB$4)*AVERAGEIFS('all sales summary'!$I$2:$I$2047,'all sales summary'!$A$2:$A$2047,$A41,'all sales summary'!$B$2:$B$2047,AB$4))/((AVERAGEIFS('overall city offline'!$I$2:$I$2047,'overall city offline'!$A$2:$A$2047,$A41,'overall city offline'!$B$2:$B$2047,AB$4)*(1-AVERAGEIFS('all sales summary'!$I$2:$I$2047,'all sales summary'!$A$2:$A$2047,$A41,'all sales summary'!$B$2:$B$2047,AB$4)))+(AVERAGEIFS('city centre offline'!$I$2:$I$2047,'city centre offline'!$A$2:$A$2047,$A41,'city centre offline'!$B$2:$B$2047,AB$4)*AVERAGEIFS('all sales summary'!$I$2:$I$2047,'all sales summary'!$A$2:$A$2047,$A41,'all sales summary'!$B$2:$B$2047,AB$4)))</f>
        <v>0.34540642188214582</v>
      </c>
      <c r="AC41" s="60">
        <f>(AVERAGEIFS('city centre offline'!$I$2:$I$2047,'city centre offline'!$A$2:$A$2047,$A41,'city centre offline'!$B$2:$B$2047,AC$4)*AVERAGEIFS('all sales summary'!$I$2:$I$2047,'all sales summary'!$A$2:$A$2047,$A41,'all sales summary'!$B$2:$B$2047,AC$4))/((AVERAGEIFS('overall city offline'!$I$2:$I$2047,'overall city offline'!$A$2:$A$2047,$A41,'overall city offline'!$B$2:$B$2047,AC$4)*(1-AVERAGEIFS('all sales summary'!$I$2:$I$2047,'all sales summary'!$A$2:$A$2047,$A41,'all sales summary'!$B$2:$B$2047,AC$4)))+(AVERAGEIFS('city centre offline'!$I$2:$I$2047,'city centre offline'!$A$2:$A$2047,$A41,'city centre offline'!$B$2:$B$2047,AC$4)*AVERAGEIFS('all sales summary'!$I$2:$I$2047,'all sales summary'!$A$2:$A$2047,$A41,'all sales summary'!$B$2:$B$2047,AC$4)))</f>
        <v>0.36749258295979542</v>
      </c>
      <c r="AD41" s="60">
        <f>(AVERAGEIFS('city centre offline'!$I$2:$I$2047,'city centre offline'!$A$2:$A$2047,$A41,'city centre offline'!$B$2:$B$2047,AD$4)*AVERAGEIFS('all sales summary'!$I$2:$I$2047,'all sales summary'!$A$2:$A$2047,$A41,'all sales summary'!$B$2:$B$2047,AD$4))/((AVERAGEIFS('overall city offline'!$I$2:$I$2047,'overall city offline'!$A$2:$A$2047,$A41,'overall city offline'!$B$2:$B$2047,AD$4)*(1-AVERAGEIFS('all sales summary'!$I$2:$I$2047,'all sales summary'!$A$2:$A$2047,$A41,'all sales summary'!$B$2:$B$2047,AD$4)))+(AVERAGEIFS('city centre offline'!$I$2:$I$2047,'city centre offline'!$A$2:$A$2047,$A41,'city centre offline'!$B$2:$B$2047,AD$4)*AVERAGEIFS('all sales summary'!$I$2:$I$2047,'all sales summary'!$A$2:$A$2047,$A41,'all sales summary'!$B$2:$B$2047,AD$4)))</f>
        <v>0.38405264346577223</v>
      </c>
      <c r="AE41" s="60">
        <f>(AVERAGEIFS('city centre offline'!$I$2:$I$2047,'city centre offline'!$A$2:$A$2047,$A41,'city centre offline'!$B$2:$B$2047,AE$4)*AVERAGEIFS('all sales summary'!$I$2:$I$2047,'all sales summary'!$A$2:$A$2047,$A41,'all sales summary'!$B$2:$B$2047,AE$4))/((AVERAGEIFS('overall city offline'!$I$2:$I$2047,'overall city offline'!$A$2:$A$2047,$A41,'overall city offline'!$B$2:$B$2047,AE$4)*(1-AVERAGEIFS('all sales summary'!$I$2:$I$2047,'all sales summary'!$A$2:$A$2047,$A41,'all sales summary'!$B$2:$B$2047,AE$4)))+(AVERAGEIFS('city centre offline'!$I$2:$I$2047,'city centre offline'!$A$2:$A$2047,$A41,'city centre offline'!$B$2:$B$2047,AE$4)*AVERAGEIFS('all sales summary'!$I$2:$I$2047,'all sales summary'!$A$2:$A$2047,$A41,'all sales summary'!$B$2:$B$2047,AE$4)))</f>
        <v>0.38190365861780046</v>
      </c>
      <c r="AF41" s="60">
        <f>(AVERAGEIFS('city centre offline'!$I$2:$I$2047,'city centre offline'!$A$2:$A$2047,$A41,'city centre offline'!$B$2:$B$2047,AF$4)*AVERAGEIFS('all sales summary'!$I$2:$I$2047,'all sales summary'!$A$2:$A$2047,$A41,'all sales summary'!$B$2:$B$2047,AF$4))/((AVERAGEIFS('overall city offline'!$I$2:$I$2047,'overall city offline'!$A$2:$A$2047,$A41,'overall city offline'!$B$2:$B$2047,AF$4)*(1-AVERAGEIFS('all sales summary'!$I$2:$I$2047,'all sales summary'!$A$2:$A$2047,$A41,'all sales summary'!$B$2:$B$2047,AF$4)))+(AVERAGEIFS('city centre offline'!$I$2:$I$2047,'city centre offline'!$A$2:$A$2047,$A41,'city centre offline'!$B$2:$B$2047,AF$4)*AVERAGEIFS('all sales summary'!$I$2:$I$2047,'all sales summary'!$A$2:$A$2047,$A41,'all sales summary'!$B$2:$B$2047,AF$4)))</f>
        <v>0.38555497456408477</v>
      </c>
      <c r="AG41" s="60">
        <f>(AVERAGEIFS('city centre offline'!$I$2:$I$2047,'city centre offline'!$A$2:$A$2047,$A41,'city centre offline'!$B$2:$B$2047,AG$4)*AVERAGEIFS('all sales summary'!$I$2:$I$2047,'all sales summary'!$A$2:$A$2047,$A41,'all sales summary'!$B$2:$B$2047,AG$4))/((AVERAGEIFS('overall city offline'!$I$2:$I$2047,'overall city offline'!$A$2:$A$2047,$A41,'overall city offline'!$B$2:$B$2047,AG$4)*(1-AVERAGEIFS('all sales summary'!$I$2:$I$2047,'all sales summary'!$A$2:$A$2047,$A41,'all sales summary'!$B$2:$B$2047,AG$4)))+(AVERAGEIFS('city centre offline'!$I$2:$I$2047,'city centre offline'!$A$2:$A$2047,$A41,'city centre offline'!$B$2:$B$2047,AG$4)*AVERAGEIFS('all sales summary'!$I$2:$I$2047,'all sales summary'!$A$2:$A$2047,$A41,'all sales summary'!$B$2:$B$2047,AG$4)))</f>
        <v>0.39001510396160161</v>
      </c>
      <c r="AH41" s="60">
        <f>(AVERAGEIFS('city centre offline'!$I$2:$I$2047,'city centre offline'!$A$2:$A$2047,$A41,'city centre offline'!$B$2:$B$2047,AH$4)*AVERAGEIFS('all sales summary'!$I$2:$I$2047,'all sales summary'!$A$2:$A$2047,$A41,'all sales summary'!$B$2:$B$2047,AH$4))/((AVERAGEIFS('overall city offline'!$I$2:$I$2047,'overall city offline'!$A$2:$A$2047,$A41,'overall city offline'!$B$2:$B$2047,AH$4)*(1-AVERAGEIFS('all sales summary'!$I$2:$I$2047,'all sales summary'!$A$2:$A$2047,$A41,'all sales summary'!$B$2:$B$2047,AH$4)))+(AVERAGEIFS('city centre offline'!$I$2:$I$2047,'city centre offline'!$A$2:$A$2047,$A41,'city centre offline'!$B$2:$B$2047,AH$4)*AVERAGEIFS('all sales summary'!$I$2:$I$2047,'all sales summary'!$A$2:$A$2047,$A41,'all sales summary'!$B$2:$B$2047,AH$4)))</f>
        <v>0.38844501046809687</v>
      </c>
    </row>
    <row r="42" spans="1:34" x14ac:dyDescent="0.3">
      <c r="A42" t="s">
        <v>44</v>
      </c>
      <c r="B42" s="60">
        <f>(AVERAGEIFS('city centre offline'!I39:I2084,'city centre offline'!$A$2:$A$2047,$A42,'city centre offline'!$B$2:$B$2047,B$4)*AVERAGEIFS('all sales summary'!$I$2:$I$2047,'all sales summary'!$A$2:$A$2047,$A42,'all sales summary'!B39:B2084,B$4))/((AVERAGEIFS('overall city offline'!I39:I2084,'overall city offline'!$A$2:$A$2047,$A42,'overall city offline'!$B$2:$B$2047,B$4)*(1-AVERAGEIFS('all sales summary'!$I$2:$I$2047,'all sales summary'!$A$2:$A$2047,$A42,'all sales summary'!B39:B2084,B$4)))+(AVERAGEIFS('city centre offline'!I39:I2084,'city centre offline'!$A$2:$A$2047,$A42,'city centre offline'!$B$2:$B$2047,B$4)*AVERAGEIFS('all sales summary'!$I$2:$I$2047,'all sales summary'!$A$2:$A$2047,$A42,'all sales summary'!B39:B2084,B$4)))</f>
        <v>0.25531853569842045</v>
      </c>
      <c r="C42" s="60">
        <f>(AVERAGEIFS('city centre offline'!$I$2:$I$2047,'city centre offline'!$A$2:$A$2047,$A42,'city centre offline'!$B$2:$B$2047,C$4)*AVERAGEIFS('all sales summary'!$I$2:$I$2047,'all sales summary'!$A$2:$A$2047,$A42,'all sales summary'!$B$2:$B$2047,C$4))/((AVERAGEIFS('overall city offline'!$I$2:$I$2047,'overall city offline'!$A$2:$A$2047,$A42,'overall city offline'!$B$2:$B$2047,C$4)*(1-AVERAGEIFS('all sales summary'!$I$2:$I$2047,'all sales summary'!$A$2:$A$2047,$A42,'all sales summary'!$B$2:$B$2047,C$4)))+(AVERAGEIFS('city centre offline'!$I$2:$I$2047,'city centre offline'!$A$2:$A$2047,$A42,'city centre offline'!$B$2:$B$2047,C$4)*AVERAGEIFS('all sales summary'!$I$2:$I$2047,'all sales summary'!$A$2:$A$2047,$A42,'all sales summary'!$B$2:$B$2047,C$4)))</f>
        <v>0.25168423589882494</v>
      </c>
      <c r="D42" s="60">
        <f>(AVERAGEIFS('city centre offline'!$I$2:$I$2047,'city centre offline'!$A$2:$A$2047,$A42,'city centre offline'!$B$2:$B$2047,D$4)*AVERAGEIFS('all sales summary'!$I$2:$I$2047,'all sales summary'!$A$2:$A$2047,$A42,'all sales summary'!$B$2:$B$2047,D$4))/((AVERAGEIFS('overall city offline'!$I$2:$I$2047,'overall city offline'!$A$2:$A$2047,$A42,'overall city offline'!$B$2:$B$2047,D$4)*(1-AVERAGEIFS('all sales summary'!$I$2:$I$2047,'all sales summary'!$A$2:$A$2047,$A42,'all sales summary'!$B$2:$B$2047,D$4)))+(AVERAGEIFS('city centre offline'!$I$2:$I$2047,'city centre offline'!$A$2:$A$2047,$A42,'city centre offline'!$B$2:$B$2047,D$4)*AVERAGEIFS('all sales summary'!$I$2:$I$2047,'all sales summary'!$A$2:$A$2047,$A42,'all sales summary'!$B$2:$B$2047,D$4)))</f>
        <v>0.24249050568611918</v>
      </c>
      <c r="E42" s="60">
        <f>(AVERAGEIFS('city centre offline'!$I$2:$I$2047,'city centre offline'!$A$2:$A$2047,$A42,'city centre offline'!$B$2:$B$2047,E$4)*AVERAGEIFS('all sales summary'!$I$2:$I$2047,'all sales summary'!$A$2:$A$2047,$A42,'all sales summary'!$B$2:$B$2047,E$4))/((AVERAGEIFS('overall city offline'!$I$2:$I$2047,'overall city offline'!$A$2:$A$2047,$A42,'overall city offline'!$B$2:$B$2047,E$4)*(1-AVERAGEIFS('all sales summary'!$I$2:$I$2047,'all sales summary'!$A$2:$A$2047,$A42,'all sales summary'!$B$2:$B$2047,E$4)))+(AVERAGEIFS('city centre offline'!$I$2:$I$2047,'city centre offline'!$A$2:$A$2047,$A42,'city centre offline'!$B$2:$B$2047,E$4)*AVERAGEIFS('all sales summary'!$I$2:$I$2047,'all sales summary'!$A$2:$A$2047,$A42,'all sales summary'!$B$2:$B$2047,E$4)))</f>
        <v>0.2444970507514691</v>
      </c>
      <c r="F42" s="60">
        <f>(AVERAGEIFS('city centre offline'!$I$2:$I$2047,'city centre offline'!$A$2:$A$2047,$A42,'city centre offline'!$B$2:$B$2047,F$4)*AVERAGEIFS('all sales summary'!$I$2:$I$2047,'all sales summary'!$A$2:$A$2047,$A42,'all sales summary'!$B$2:$B$2047,F$4))/((AVERAGEIFS('overall city offline'!$I$2:$I$2047,'overall city offline'!$A$2:$A$2047,$A42,'overall city offline'!$B$2:$B$2047,F$4)*(1-AVERAGEIFS('all sales summary'!$I$2:$I$2047,'all sales summary'!$A$2:$A$2047,$A42,'all sales summary'!$B$2:$B$2047,F$4)))+(AVERAGEIFS('city centre offline'!$I$2:$I$2047,'city centre offline'!$A$2:$A$2047,$A42,'city centre offline'!$B$2:$B$2047,F$4)*AVERAGEIFS('all sales summary'!$I$2:$I$2047,'all sales summary'!$A$2:$A$2047,$A42,'all sales summary'!$B$2:$B$2047,F$4)))</f>
        <v>0.24457288895554677</v>
      </c>
      <c r="G42" s="60">
        <f>(AVERAGEIFS('city centre offline'!$I$2:$I$2047,'city centre offline'!$A$2:$A$2047,$A42,'city centre offline'!$B$2:$B$2047,G$4)*AVERAGEIFS('all sales summary'!$I$2:$I$2047,'all sales summary'!$A$2:$A$2047,$A42,'all sales summary'!$B$2:$B$2047,G$4))/((AVERAGEIFS('overall city offline'!$I$2:$I$2047,'overall city offline'!$A$2:$A$2047,$A42,'overall city offline'!$B$2:$B$2047,G$4)*(1-AVERAGEIFS('all sales summary'!$I$2:$I$2047,'all sales summary'!$A$2:$A$2047,$A42,'all sales summary'!$B$2:$B$2047,G$4)))+(AVERAGEIFS('city centre offline'!$I$2:$I$2047,'city centre offline'!$A$2:$A$2047,$A42,'city centre offline'!$B$2:$B$2047,G$4)*AVERAGEIFS('all sales summary'!$I$2:$I$2047,'all sales summary'!$A$2:$A$2047,$A42,'all sales summary'!$B$2:$B$2047,G$4)))</f>
        <v>0.24928232506205153</v>
      </c>
      <c r="H42" s="60">
        <f>(AVERAGEIFS('city centre offline'!$I$2:$I$2047,'city centre offline'!$A$2:$A$2047,$A42,'city centre offline'!$B$2:$B$2047,H$4)*AVERAGEIFS('all sales summary'!$I$2:$I$2047,'all sales summary'!$A$2:$A$2047,$A42,'all sales summary'!$B$2:$B$2047,H$4))/((AVERAGEIFS('overall city offline'!$I$2:$I$2047,'overall city offline'!$A$2:$A$2047,$A42,'overall city offline'!$B$2:$B$2047,H$4)*(1-AVERAGEIFS('all sales summary'!$I$2:$I$2047,'all sales summary'!$A$2:$A$2047,$A42,'all sales summary'!$B$2:$B$2047,H$4)))+(AVERAGEIFS('city centre offline'!$I$2:$I$2047,'city centre offline'!$A$2:$A$2047,$A42,'city centre offline'!$B$2:$B$2047,H$4)*AVERAGEIFS('all sales summary'!$I$2:$I$2047,'all sales summary'!$A$2:$A$2047,$A42,'all sales summary'!$B$2:$B$2047,H$4)))</f>
        <v>0.23697389374074324</v>
      </c>
      <c r="I42" s="60">
        <f>(AVERAGEIFS('city centre offline'!$I$2:$I$2047,'city centre offline'!$A$2:$A$2047,$A42,'city centre offline'!$B$2:$B$2047,I$4)*AVERAGEIFS('all sales summary'!$I$2:$I$2047,'all sales summary'!$A$2:$A$2047,$A42,'all sales summary'!$B$2:$B$2047,I$4))/((AVERAGEIFS('overall city offline'!$I$2:$I$2047,'overall city offline'!$A$2:$A$2047,$A42,'overall city offline'!$B$2:$B$2047,I$4)*(1-AVERAGEIFS('all sales summary'!$I$2:$I$2047,'all sales summary'!$A$2:$A$2047,$A42,'all sales summary'!$B$2:$B$2047,I$4)))+(AVERAGEIFS('city centre offline'!$I$2:$I$2047,'city centre offline'!$A$2:$A$2047,$A42,'city centre offline'!$B$2:$B$2047,I$4)*AVERAGEIFS('all sales summary'!$I$2:$I$2047,'all sales summary'!$A$2:$A$2047,$A42,'all sales summary'!$B$2:$B$2047,I$4)))</f>
        <v>0.2339449218163486</v>
      </c>
      <c r="J42" s="60">
        <f>(AVERAGEIFS('city centre offline'!$I$2:$I$2047,'city centre offline'!$A$2:$A$2047,$A42,'city centre offline'!$B$2:$B$2047,J$4)*AVERAGEIFS('all sales summary'!$I$2:$I$2047,'all sales summary'!$A$2:$A$2047,$A42,'all sales summary'!$B$2:$B$2047,J$4))/((AVERAGEIFS('overall city offline'!$I$2:$I$2047,'overall city offline'!$A$2:$A$2047,$A42,'overall city offline'!$B$2:$B$2047,J$4)*(1-AVERAGEIFS('all sales summary'!$I$2:$I$2047,'all sales summary'!$A$2:$A$2047,$A42,'all sales summary'!$B$2:$B$2047,J$4)))+(AVERAGEIFS('city centre offline'!$I$2:$I$2047,'city centre offline'!$A$2:$A$2047,$A42,'city centre offline'!$B$2:$B$2047,J$4)*AVERAGEIFS('all sales summary'!$I$2:$I$2047,'all sales summary'!$A$2:$A$2047,$A42,'all sales summary'!$B$2:$B$2047,J$4)))</f>
        <v>0.2438350736673856</v>
      </c>
      <c r="K42" s="60">
        <f>(AVERAGEIFS('city centre offline'!$I$2:$I$2047,'city centre offline'!$A$2:$A$2047,$A42,'city centre offline'!$B$2:$B$2047,K$4)*AVERAGEIFS('all sales summary'!$I$2:$I$2047,'all sales summary'!$A$2:$A$2047,$A42,'all sales summary'!$B$2:$B$2047,K$4))/((AVERAGEIFS('overall city offline'!$I$2:$I$2047,'overall city offline'!$A$2:$A$2047,$A42,'overall city offline'!$B$2:$B$2047,K$4)*(1-AVERAGEIFS('all sales summary'!$I$2:$I$2047,'all sales summary'!$A$2:$A$2047,$A42,'all sales summary'!$B$2:$B$2047,K$4)))+(AVERAGEIFS('city centre offline'!$I$2:$I$2047,'city centre offline'!$A$2:$A$2047,$A42,'city centre offline'!$B$2:$B$2047,K$4)*AVERAGEIFS('all sales summary'!$I$2:$I$2047,'all sales summary'!$A$2:$A$2047,$A42,'all sales summary'!$B$2:$B$2047,K$4)))</f>
        <v>0.24914996662381275</v>
      </c>
      <c r="L42" s="60">
        <f>(AVERAGEIFS('city centre offline'!$I$2:$I$2047,'city centre offline'!$A$2:$A$2047,$A42,'city centre offline'!$B$2:$B$2047,L$4)*AVERAGEIFS('all sales summary'!$I$2:$I$2047,'all sales summary'!$A$2:$A$2047,$A42,'all sales summary'!$B$2:$B$2047,L$4))/((AVERAGEIFS('overall city offline'!$I$2:$I$2047,'overall city offline'!$A$2:$A$2047,$A42,'overall city offline'!$B$2:$B$2047,L$4)*(1-AVERAGEIFS('all sales summary'!$I$2:$I$2047,'all sales summary'!$A$2:$A$2047,$A42,'all sales summary'!$B$2:$B$2047,L$4)))+(AVERAGEIFS('city centre offline'!$I$2:$I$2047,'city centre offline'!$A$2:$A$2047,$A42,'city centre offline'!$B$2:$B$2047,L$4)*AVERAGEIFS('all sales summary'!$I$2:$I$2047,'all sales summary'!$A$2:$A$2047,$A42,'all sales summary'!$B$2:$B$2047,L$4)))</f>
        <v>0.25074011122293388</v>
      </c>
      <c r="M42" s="60">
        <f>(AVERAGEIFS('city centre offline'!$I$2:$I$2047,'city centre offline'!$A$2:$A$2047,$A42,'city centre offline'!$B$2:$B$2047,M$4)*AVERAGEIFS('all sales summary'!$I$2:$I$2047,'all sales summary'!$A$2:$A$2047,$A42,'all sales summary'!$B$2:$B$2047,M$4))/((AVERAGEIFS('overall city offline'!$I$2:$I$2047,'overall city offline'!$A$2:$A$2047,$A42,'overall city offline'!$B$2:$B$2047,M$4)*(1-AVERAGEIFS('all sales summary'!$I$2:$I$2047,'all sales summary'!$A$2:$A$2047,$A42,'all sales summary'!$B$2:$B$2047,M$4)))+(AVERAGEIFS('city centre offline'!$I$2:$I$2047,'city centre offline'!$A$2:$A$2047,$A42,'city centre offline'!$B$2:$B$2047,M$4)*AVERAGEIFS('all sales summary'!$I$2:$I$2047,'all sales summary'!$A$2:$A$2047,$A42,'all sales summary'!$B$2:$B$2047,M$4)))</f>
        <v>0.24543686691278385</v>
      </c>
      <c r="N42" s="60">
        <f>(AVERAGEIFS('city centre offline'!$I$2:$I$2047,'city centre offline'!$A$2:$A$2047,$A42,'city centre offline'!$B$2:$B$2047,N$4)*AVERAGEIFS('all sales summary'!$I$2:$I$2047,'all sales summary'!$A$2:$A$2047,$A42,'all sales summary'!$B$2:$B$2047,N$4))/((AVERAGEIFS('overall city offline'!$I$2:$I$2047,'overall city offline'!$A$2:$A$2047,$A42,'overall city offline'!$B$2:$B$2047,N$4)*(1-AVERAGEIFS('all sales summary'!$I$2:$I$2047,'all sales summary'!$A$2:$A$2047,$A42,'all sales summary'!$B$2:$B$2047,N$4)))+(AVERAGEIFS('city centre offline'!$I$2:$I$2047,'city centre offline'!$A$2:$A$2047,$A42,'city centre offline'!$B$2:$B$2047,N$4)*AVERAGEIFS('all sales summary'!$I$2:$I$2047,'all sales summary'!$A$2:$A$2047,$A42,'all sales summary'!$B$2:$B$2047,N$4)))</f>
        <v>0.2421381041786021</v>
      </c>
      <c r="O42" s="60">
        <f>(AVERAGEIFS('city centre offline'!$I$2:$I$2047,'city centre offline'!$A$2:$A$2047,$A42,'city centre offline'!$B$2:$B$2047,O$4)*AVERAGEIFS('all sales summary'!$I$2:$I$2047,'all sales summary'!$A$2:$A$2047,$A42,'all sales summary'!$B$2:$B$2047,O$4))/((AVERAGEIFS('overall city offline'!$I$2:$I$2047,'overall city offline'!$A$2:$A$2047,$A42,'overall city offline'!$B$2:$B$2047,O$4)*(1-AVERAGEIFS('all sales summary'!$I$2:$I$2047,'all sales summary'!$A$2:$A$2047,$A42,'all sales summary'!$B$2:$B$2047,O$4)))+(AVERAGEIFS('city centre offline'!$I$2:$I$2047,'city centre offline'!$A$2:$A$2047,$A42,'city centre offline'!$B$2:$B$2047,O$4)*AVERAGEIFS('all sales summary'!$I$2:$I$2047,'all sales summary'!$A$2:$A$2047,$A42,'all sales summary'!$B$2:$B$2047,O$4)))</f>
        <v>0.25039771832039714</v>
      </c>
      <c r="P42" s="60">
        <f>(AVERAGEIFS('city centre offline'!$I$2:$I$2047,'city centre offline'!$A$2:$A$2047,$A42,'city centre offline'!$B$2:$B$2047,P$4)*AVERAGEIFS('all sales summary'!$I$2:$I$2047,'all sales summary'!$A$2:$A$2047,$A42,'all sales summary'!$B$2:$B$2047,P$4))/((AVERAGEIFS('overall city offline'!$I$2:$I$2047,'overall city offline'!$A$2:$A$2047,$A42,'overall city offline'!$B$2:$B$2047,P$4)*(1-AVERAGEIFS('all sales summary'!$I$2:$I$2047,'all sales summary'!$A$2:$A$2047,$A42,'all sales summary'!$B$2:$B$2047,P$4)))+(AVERAGEIFS('city centre offline'!$I$2:$I$2047,'city centre offline'!$A$2:$A$2047,$A42,'city centre offline'!$B$2:$B$2047,P$4)*AVERAGEIFS('all sales summary'!$I$2:$I$2047,'all sales summary'!$A$2:$A$2047,$A42,'all sales summary'!$B$2:$B$2047,P$4)))</f>
        <v>0.2399860155165989</v>
      </c>
      <c r="Q42" s="60">
        <f>(AVERAGEIFS('city centre offline'!$I$2:$I$2047,'city centre offline'!$A$2:$A$2047,$A42,'city centre offline'!$B$2:$B$2047,Q$4)*AVERAGEIFS('all sales summary'!$I$2:$I$2047,'all sales summary'!$A$2:$A$2047,$A42,'all sales summary'!$B$2:$B$2047,Q$4))/((AVERAGEIFS('overall city offline'!$I$2:$I$2047,'overall city offline'!$A$2:$A$2047,$A42,'overall city offline'!$B$2:$B$2047,Q$4)*(1-AVERAGEIFS('all sales summary'!$I$2:$I$2047,'all sales summary'!$A$2:$A$2047,$A42,'all sales summary'!$B$2:$B$2047,Q$4)))+(AVERAGEIFS('city centre offline'!$I$2:$I$2047,'city centre offline'!$A$2:$A$2047,$A42,'city centre offline'!$B$2:$B$2047,Q$4)*AVERAGEIFS('all sales summary'!$I$2:$I$2047,'all sales summary'!$A$2:$A$2047,$A42,'all sales summary'!$B$2:$B$2047,Q$4)))</f>
        <v>0.14830248654052566</v>
      </c>
      <c r="R42" s="60">
        <f>(AVERAGEIFS('city centre offline'!$I$2:$I$2047,'city centre offline'!$A$2:$A$2047,$A42,'city centre offline'!$B$2:$B$2047,R$4)*AVERAGEIFS('all sales summary'!$I$2:$I$2047,'all sales summary'!$A$2:$A$2047,$A42,'all sales summary'!$B$2:$B$2047,R$4))/((AVERAGEIFS('overall city offline'!$I$2:$I$2047,'overall city offline'!$A$2:$A$2047,$A42,'overall city offline'!$B$2:$B$2047,R$4)*(1-AVERAGEIFS('all sales summary'!$I$2:$I$2047,'all sales summary'!$A$2:$A$2047,$A42,'all sales summary'!$B$2:$B$2047,R$4)))+(AVERAGEIFS('city centre offline'!$I$2:$I$2047,'city centre offline'!$A$2:$A$2047,$A42,'city centre offline'!$B$2:$B$2047,R$4)*AVERAGEIFS('all sales summary'!$I$2:$I$2047,'all sales summary'!$A$2:$A$2047,$A42,'all sales summary'!$B$2:$B$2047,R$4)))</f>
        <v>0.14217497205310889</v>
      </c>
      <c r="S42" s="60">
        <f>(AVERAGEIFS('city centre offline'!$I$2:$I$2047,'city centre offline'!$A$2:$A$2047,$A42,'city centre offline'!$B$2:$B$2047,S$4)*AVERAGEIFS('all sales summary'!$I$2:$I$2047,'all sales summary'!$A$2:$A$2047,$A42,'all sales summary'!$B$2:$B$2047,S$4))/((AVERAGEIFS('overall city offline'!$I$2:$I$2047,'overall city offline'!$A$2:$A$2047,$A42,'overall city offline'!$B$2:$B$2047,S$4)*(1-AVERAGEIFS('all sales summary'!$I$2:$I$2047,'all sales summary'!$A$2:$A$2047,$A42,'all sales summary'!$B$2:$B$2047,S$4)))+(AVERAGEIFS('city centre offline'!$I$2:$I$2047,'city centre offline'!$A$2:$A$2047,$A42,'city centre offline'!$B$2:$B$2047,S$4)*AVERAGEIFS('all sales summary'!$I$2:$I$2047,'all sales summary'!$A$2:$A$2047,$A42,'all sales summary'!$B$2:$B$2047,S$4)))</f>
        <v>0.18656786960618849</v>
      </c>
      <c r="T42" s="60">
        <f>(AVERAGEIFS('city centre offline'!$I$2:$I$2047,'city centre offline'!$A$2:$A$2047,$A42,'city centre offline'!$B$2:$B$2047,T$4)*AVERAGEIFS('all sales summary'!$I$2:$I$2047,'all sales summary'!$A$2:$A$2047,$A42,'all sales summary'!$B$2:$B$2047,T$4))/((AVERAGEIFS('overall city offline'!$I$2:$I$2047,'overall city offline'!$A$2:$A$2047,$A42,'overall city offline'!$B$2:$B$2047,T$4)*(1-AVERAGEIFS('all sales summary'!$I$2:$I$2047,'all sales summary'!$A$2:$A$2047,$A42,'all sales summary'!$B$2:$B$2047,T$4)))+(AVERAGEIFS('city centre offline'!$I$2:$I$2047,'city centre offline'!$A$2:$A$2047,$A42,'city centre offline'!$B$2:$B$2047,T$4)*AVERAGEIFS('all sales summary'!$I$2:$I$2047,'all sales summary'!$A$2:$A$2047,$A42,'all sales summary'!$B$2:$B$2047,T$4)))</f>
        <v>0.20386593019896451</v>
      </c>
      <c r="U42" s="60">
        <f>(AVERAGEIFS('city centre offline'!$I$2:$I$2047,'city centre offline'!$A$2:$A$2047,$A42,'city centre offline'!$B$2:$B$2047,U$4)*AVERAGEIFS('all sales summary'!$I$2:$I$2047,'all sales summary'!$A$2:$A$2047,$A42,'all sales summary'!$B$2:$B$2047,U$4))/((AVERAGEIFS('overall city offline'!$I$2:$I$2047,'overall city offline'!$A$2:$A$2047,$A42,'overall city offline'!$B$2:$B$2047,U$4)*(1-AVERAGEIFS('all sales summary'!$I$2:$I$2047,'all sales summary'!$A$2:$A$2047,$A42,'all sales summary'!$B$2:$B$2047,U$4)))+(AVERAGEIFS('city centre offline'!$I$2:$I$2047,'city centre offline'!$A$2:$A$2047,$A42,'city centre offline'!$B$2:$B$2047,U$4)*AVERAGEIFS('all sales summary'!$I$2:$I$2047,'all sales summary'!$A$2:$A$2047,$A42,'all sales summary'!$B$2:$B$2047,U$4)))</f>
        <v>0.21274312818194269</v>
      </c>
      <c r="V42" s="60">
        <f>(AVERAGEIFS('city centre offline'!$I$2:$I$2047,'city centre offline'!$A$2:$A$2047,$A42,'city centre offline'!$B$2:$B$2047,V$4)*AVERAGEIFS('all sales summary'!$I$2:$I$2047,'all sales summary'!$A$2:$A$2047,$A42,'all sales summary'!$B$2:$B$2047,V$4))/((AVERAGEIFS('overall city offline'!$I$2:$I$2047,'overall city offline'!$A$2:$A$2047,$A42,'overall city offline'!$B$2:$B$2047,V$4)*(1-AVERAGEIFS('all sales summary'!$I$2:$I$2047,'all sales summary'!$A$2:$A$2047,$A42,'all sales summary'!$B$2:$B$2047,V$4)))+(AVERAGEIFS('city centre offline'!$I$2:$I$2047,'city centre offline'!$A$2:$A$2047,$A42,'city centre offline'!$B$2:$B$2047,V$4)*AVERAGEIFS('all sales summary'!$I$2:$I$2047,'all sales summary'!$A$2:$A$2047,$A42,'all sales summary'!$B$2:$B$2047,V$4)))</f>
        <v>0.21450131632341585</v>
      </c>
      <c r="W42" s="60">
        <f>(AVERAGEIFS('city centre offline'!$I$2:$I$2047,'city centre offline'!$A$2:$A$2047,$A42,'city centre offline'!$B$2:$B$2047,W$4)*AVERAGEIFS('all sales summary'!$I$2:$I$2047,'all sales summary'!$A$2:$A$2047,$A42,'all sales summary'!$B$2:$B$2047,W$4))/((AVERAGEIFS('overall city offline'!$I$2:$I$2047,'overall city offline'!$A$2:$A$2047,$A42,'overall city offline'!$B$2:$B$2047,W$4)*(1-AVERAGEIFS('all sales summary'!$I$2:$I$2047,'all sales summary'!$A$2:$A$2047,$A42,'all sales summary'!$B$2:$B$2047,W$4)))+(AVERAGEIFS('city centre offline'!$I$2:$I$2047,'city centre offline'!$A$2:$A$2047,$A42,'city centre offline'!$B$2:$B$2047,W$4)*AVERAGEIFS('all sales summary'!$I$2:$I$2047,'all sales summary'!$A$2:$A$2047,$A42,'all sales summary'!$B$2:$B$2047,W$4)))</f>
        <v>0.21225106555175641</v>
      </c>
      <c r="X42" s="60">
        <f>(AVERAGEIFS('city centre offline'!$I$2:$I$2047,'city centre offline'!$A$2:$A$2047,$A42,'city centre offline'!$B$2:$B$2047,X$4)*AVERAGEIFS('all sales summary'!$I$2:$I$2047,'all sales summary'!$A$2:$A$2047,$A42,'all sales summary'!$B$2:$B$2047,X$4))/((AVERAGEIFS('overall city offline'!$I$2:$I$2047,'overall city offline'!$A$2:$A$2047,$A42,'overall city offline'!$B$2:$B$2047,X$4)*(1-AVERAGEIFS('all sales summary'!$I$2:$I$2047,'all sales summary'!$A$2:$A$2047,$A42,'all sales summary'!$B$2:$B$2047,X$4)))+(AVERAGEIFS('city centre offline'!$I$2:$I$2047,'city centre offline'!$A$2:$A$2047,$A42,'city centre offline'!$B$2:$B$2047,X$4)*AVERAGEIFS('all sales summary'!$I$2:$I$2047,'all sales summary'!$A$2:$A$2047,$A42,'all sales summary'!$B$2:$B$2047,X$4)))</f>
        <v>0.19379576799659981</v>
      </c>
      <c r="Y42" s="60">
        <f>(AVERAGEIFS('city centre offline'!$I$2:$I$2047,'city centre offline'!$A$2:$A$2047,$A42,'city centre offline'!$B$2:$B$2047,Y$4)*AVERAGEIFS('all sales summary'!$I$2:$I$2047,'all sales summary'!$A$2:$A$2047,$A42,'all sales summary'!$B$2:$B$2047,Y$4))/((AVERAGEIFS('overall city offline'!$I$2:$I$2047,'overall city offline'!$A$2:$A$2047,$A42,'overall city offline'!$B$2:$B$2047,Y$4)*(1-AVERAGEIFS('all sales summary'!$I$2:$I$2047,'all sales summary'!$A$2:$A$2047,$A42,'all sales summary'!$B$2:$B$2047,Y$4)))+(AVERAGEIFS('city centre offline'!$I$2:$I$2047,'city centre offline'!$A$2:$A$2047,$A42,'city centre offline'!$B$2:$B$2047,Y$4)*AVERAGEIFS('all sales summary'!$I$2:$I$2047,'all sales summary'!$A$2:$A$2047,$A42,'all sales summary'!$B$2:$B$2047,Y$4)))</f>
        <v>0.22417077679106392</v>
      </c>
      <c r="Z42" s="60">
        <f>(AVERAGEIFS('city centre offline'!$I$2:$I$2047,'city centre offline'!$A$2:$A$2047,$A42,'city centre offline'!$B$2:$B$2047,Z$4)*AVERAGEIFS('all sales summary'!$I$2:$I$2047,'all sales summary'!$A$2:$A$2047,$A42,'all sales summary'!$B$2:$B$2047,Z$4))/((AVERAGEIFS('overall city offline'!$I$2:$I$2047,'overall city offline'!$A$2:$A$2047,$A42,'overall city offline'!$B$2:$B$2047,Z$4)*(1-AVERAGEIFS('all sales summary'!$I$2:$I$2047,'all sales summary'!$A$2:$A$2047,$A42,'all sales summary'!$B$2:$B$2047,Z$4)))+(AVERAGEIFS('city centre offline'!$I$2:$I$2047,'city centre offline'!$A$2:$A$2047,$A42,'city centre offline'!$B$2:$B$2047,Z$4)*AVERAGEIFS('all sales summary'!$I$2:$I$2047,'all sales summary'!$A$2:$A$2047,$A42,'all sales summary'!$B$2:$B$2047,Z$4)))</f>
        <v>0.13899027976886388</v>
      </c>
      <c r="AA42" s="60">
        <f>(AVERAGEIFS('city centre offline'!$I$2:$I$2047,'city centre offline'!$A$2:$A$2047,$A42,'city centre offline'!$B$2:$B$2047,AA$4)*AVERAGEIFS('all sales summary'!$I$2:$I$2047,'all sales summary'!$A$2:$A$2047,$A42,'all sales summary'!$B$2:$B$2047,AA$4))/((AVERAGEIFS('overall city offline'!$I$2:$I$2047,'overall city offline'!$A$2:$A$2047,$A42,'overall city offline'!$B$2:$B$2047,AA$4)*(1-AVERAGEIFS('all sales summary'!$I$2:$I$2047,'all sales summary'!$A$2:$A$2047,$A42,'all sales summary'!$B$2:$B$2047,AA$4)))+(AVERAGEIFS('city centre offline'!$I$2:$I$2047,'city centre offline'!$A$2:$A$2047,$A42,'city centre offline'!$B$2:$B$2047,AA$4)*AVERAGEIFS('all sales summary'!$I$2:$I$2047,'all sales summary'!$A$2:$A$2047,$A42,'all sales summary'!$B$2:$B$2047,AA$4)))</f>
        <v>0.13305505354259545</v>
      </c>
      <c r="AB42" s="60">
        <f>(AVERAGEIFS('city centre offline'!$I$2:$I$2047,'city centre offline'!$A$2:$A$2047,$A42,'city centre offline'!$B$2:$B$2047,AB$4)*AVERAGEIFS('all sales summary'!$I$2:$I$2047,'all sales summary'!$A$2:$A$2047,$A42,'all sales summary'!$B$2:$B$2047,AB$4))/((AVERAGEIFS('overall city offline'!$I$2:$I$2047,'overall city offline'!$A$2:$A$2047,$A42,'overall city offline'!$B$2:$B$2047,AB$4)*(1-AVERAGEIFS('all sales summary'!$I$2:$I$2047,'all sales summary'!$A$2:$A$2047,$A42,'all sales summary'!$B$2:$B$2047,AB$4)))+(AVERAGEIFS('city centre offline'!$I$2:$I$2047,'city centre offline'!$A$2:$A$2047,$A42,'city centre offline'!$B$2:$B$2047,AB$4)*AVERAGEIFS('all sales summary'!$I$2:$I$2047,'all sales summary'!$A$2:$A$2047,$A42,'all sales summary'!$B$2:$B$2047,AB$4)))</f>
        <v>0.12331283053584162</v>
      </c>
      <c r="AC42" s="60">
        <f>(AVERAGEIFS('city centre offline'!$I$2:$I$2047,'city centre offline'!$A$2:$A$2047,$A42,'city centre offline'!$B$2:$B$2047,AC$4)*AVERAGEIFS('all sales summary'!$I$2:$I$2047,'all sales summary'!$A$2:$A$2047,$A42,'all sales summary'!$B$2:$B$2047,AC$4))/((AVERAGEIFS('overall city offline'!$I$2:$I$2047,'overall city offline'!$A$2:$A$2047,$A42,'overall city offline'!$B$2:$B$2047,AC$4)*(1-AVERAGEIFS('all sales summary'!$I$2:$I$2047,'all sales summary'!$A$2:$A$2047,$A42,'all sales summary'!$B$2:$B$2047,AC$4)))+(AVERAGEIFS('city centre offline'!$I$2:$I$2047,'city centre offline'!$A$2:$A$2047,$A42,'city centre offline'!$B$2:$B$2047,AC$4)*AVERAGEIFS('all sales summary'!$I$2:$I$2047,'all sales summary'!$A$2:$A$2047,$A42,'all sales summary'!$B$2:$B$2047,AC$4)))</f>
        <v>0.22242781085117735</v>
      </c>
      <c r="AD42" s="60">
        <f>(AVERAGEIFS('city centre offline'!$I$2:$I$2047,'city centre offline'!$A$2:$A$2047,$A42,'city centre offline'!$B$2:$B$2047,AD$4)*AVERAGEIFS('all sales summary'!$I$2:$I$2047,'all sales summary'!$A$2:$A$2047,$A42,'all sales summary'!$B$2:$B$2047,AD$4))/((AVERAGEIFS('overall city offline'!$I$2:$I$2047,'overall city offline'!$A$2:$A$2047,$A42,'overall city offline'!$B$2:$B$2047,AD$4)*(1-AVERAGEIFS('all sales summary'!$I$2:$I$2047,'all sales summary'!$A$2:$A$2047,$A42,'all sales summary'!$B$2:$B$2047,AD$4)))+(AVERAGEIFS('city centre offline'!$I$2:$I$2047,'city centre offline'!$A$2:$A$2047,$A42,'city centre offline'!$B$2:$B$2047,AD$4)*AVERAGEIFS('all sales summary'!$I$2:$I$2047,'all sales summary'!$A$2:$A$2047,$A42,'all sales summary'!$B$2:$B$2047,AD$4)))</f>
        <v>0.2232916721545169</v>
      </c>
      <c r="AE42" s="60">
        <f>(AVERAGEIFS('city centre offline'!$I$2:$I$2047,'city centre offline'!$A$2:$A$2047,$A42,'city centre offline'!$B$2:$B$2047,AE$4)*AVERAGEIFS('all sales summary'!$I$2:$I$2047,'all sales summary'!$A$2:$A$2047,$A42,'all sales summary'!$B$2:$B$2047,AE$4))/((AVERAGEIFS('overall city offline'!$I$2:$I$2047,'overall city offline'!$A$2:$A$2047,$A42,'overall city offline'!$B$2:$B$2047,AE$4)*(1-AVERAGEIFS('all sales summary'!$I$2:$I$2047,'all sales summary'!$A$2:$A$2047,$A42,'all sales summary'!$B$2:$B$2047,AE$4)))+(AVERAGEIFS('city centre offline'!$I$2:$I$2047,'city centre offline'!$A$2:$A$2047,$A42,'city centre offline'!$B$2:$B$2047,AE$4)*AVERAGEIFS('all sales summary'!$I$2:$I$2047,'all sales summary'!$A$2:$A$2047,$A42,'all sales summary'!$B$2:$B$2047,AE$4)))</f>
        <v>0.22637584582256792</v>
      </c>
      <c r="AF42" s="60">
        <f>(AVERAGEIFS('city centre offline'!$I$2:$I$2047,'city centre offline'!$A$2:$A$2047,$A42,'city centre offline'!$B$2:$B$2047,AF$4)*AVERAGEIFS('all sales summary'!$I$2:$I$2047,'all sales summary'!$A$2:$A$2047,$A42,'all sales summary'!$B$2:$B$2047,AF$4))/((AVERAGEIFS('overall city offline'!$I$2:$I$2047,'overall city offline'!$A$2:$A$2047,$A42,'overall city offline'!$B$2:$B$2047,AF$4)*(1-AVERAGEIFS('all sales summary'!$I$2:$I$2047,'all sales summary'!$A$2:$A$2047,$A42,'all sales summary'!$B$2:$B$2047,AF$4)))+(AVERAGEIFS('city centre offline'!$I$2:$I$2047,'city centre offline'!$A$2:$A$2047,$A42,'city centre offline'!$B$2:$B$2047,AF$4)*AVERAGEIFS('all sales summary'!$I$2:$I$2047,'all sales summary'!$A$2:$A$2047,$A42,'all sales summary'!$B$2:$B$2047,AF$4)))</f>
        <v>0.21421088686665699</v>
      </c>
      <c r="AG42" s="60">
        <f>(AVERAGEIFS('city centre offline'!$I$2:$I$2047,'city centre offline'!$A$2:$A$2047,$A42,'city centre offline'!$B$2:$B$2047,AG$4)*AVERAGEIFS('all sales summary'!$I$2:$I$2047,'all sales summary'!$A$2:$A$2047,$A42,'all sales summary'!$B$2:$B$2047,AG$4))/((AVERAGEIFS('overall city offline'!$I$2:$I$2047,'overall city offline'!$A$2:$A$2047,$A42,'overall city offline'!$B$2:$B$2047,AG$4)*(1-AVERAGEIFS('all sales summary'!$I$2:$I$2047,'all sales summary'!$A$2:$A$2047,$A42,'all sales summary'!$B$2:$B$2047,AG$4)))+(AVERAGEIFS('city centre offline'!$I$2:$I$2047,'city centre offline'!$A$2:$A$2047,$A42,'city centre offline'!$B$2:$B$2047,AG$4)*AVERAGEIFS('all sales summary'!$I$2:$I$2047,'all sales summary'!$A$2:$A$2047,$A42,'all sales summary'!$B$2:$B$2047,AG$4)))</f>
        <v>0.2198813815273136</v>
      </c>
      <c r="AH42" s="60">
        <f>(AVERAGEIFS('city centre offline'!$I$2:$I$2047,'city centre offline'!$A$2:$A$2047,$A42,'city centre offline'!$B$2:$B$2047,AH$4)*AVERAGEIFS('all sales summary'!$I$2:$I$2047,'all sales summary'!$A$2:$A$2047,$A42,'all sales summary'!$B$2:$B$2047,AH$4))/((AVERAGEIFS('overall city offline'!$I$2:$I$2047,'overall city offline'!$A$2:$A$2047,$A42,'overall city offline'!$B$2:$B$2047,AH$4)*(1-AVERAGEIFS('all sales summary'!$I$2:$I$2047,'all sales summary'!$A$2:$A$2047,$A42,'all sales summary'!$B$2:$B$2047,AH$4)))+(AVERAGEIFS('city centre offline'!$I$2:$I$2047,'city centre offline'!$A$2:$A$2047,$A42,'city centre offline'!$B$2:$B$2047,AH$4)*AVERAGEIFS('all sales summary'!$I$2:$I$2047,'all sales summary'!$A$2:$A$2047,$A42,'all sales summary'!$B$2:$B$2047,AH$4)))</f>
        <v>0.22913066099016108</v>
      </c>
    </row>
    <row r="43" spans="1:34" x14ac:dyDescent="0.3">
      <c r="A43" t="s">
        <v>45</v>
      </c>
      <c r="B43" s="60">
        <f>(AVERAGEIFS('city centre offline'!I40:I2085,'city centre offline'!$A$2:$A$2047,$A43,'city centre offline'!$B$2:$B$2047,B$4)*AVERAGEIFS('all sales summary'!$I$2:$I$2047,'all sales summary'!$A$2:$A$2047,$A43,'all sales summary'!B40:B2085,B$4))/((AVERAGEIFS('overall city offline'!I40:I2085,'overall city offline'!$A$2:$A$2047,$A43,'overall city offline'!$B$2:$B$2047,B$4)*(1-AVERAGEIFS('all sales summary'!$I$2:$I$2047,'all sales summary'!$A$2:$A$2047,$A43,'all sales summary'!B40:B2085,B$4)))+(AVERAGEIFS('city centre offline'!I40:I2085,'city centre offline'!$A$2:$A$2047,$A43,'city centre offline'!$B$2:$B$2047,B$4)*AVERAGEIFS('all sales summary'!$I$2:$I$2047,'all sales summary'!$A$2:$A$2047,$A43,'all sales summary'!B40:B2085,B$4)))</f>
        <v>0.14625777982254989</v>
      </c>
      <c r="C43" s="60">
        <f>(AVERAGEIFS('city centre offline'!$I$2:$I$2047,'city centre offline'!$A$2:$A$2047,$A43,'city centre offline'!$B$2:$B$2047,C$4)*AVERAGEIFS('all sales summary'!$I$2:$I$2047,'all sales summary'!$A$2:$A$2047,$A43,'all sales summary'!$B$2:$B$2047,C$4))/((AVERAGEIFS('overall city offline'!$I$2:$I$2047,'overall city offline'!$A$2:$A$2047,$A43,'overall city offline'!$B$2:$B$2047,C$4)*(1-AVERAGEIFS('all sales summary'!$I$2:$I$2047,'all sales summary'!$A$2:$A$2047,$A43,'all sales summary'!$B$2:$B$2047,C$4)))+(AVERAGEIFS('city centre offline'!$I$2:$I$2047,'city centre offline'!$A$2:$A$2047,$A43,'city centre offline'!$B$2:$B$2047,C$4)*AVERAGEIFS('all sales summary'!$I$2:$I$2047,'all sales summary'!$A$2:$A$2047,$A43,'all sales summary'!$B$2:$B$2047,C$4)))</f>
        <v>0.1948089726840847</v>
      </c>
      <c r="D43" s="60">
        <f>(AVERAGEIFS('city centre offline'!$I$2:$I$2047,'city centre offline'!$A$2:$A$2047,$A43,'city centre offline'!$B$2:$B$2047,D$4)*AVERAGEIFS('all sales summary'!$I$2:$I$2047,'all sales summary'!$A$2:$A$2047,$A43,'all sales summary'!$B$2:$B$2047,D$4))/((AVERAGEIFS('overall city offline'!$I$2:$I$2047,'overall city offline'!$A$2:$A$2047,$A43,'overall city offline'!$B$2:$B$2047,D$4)*(1-AVERAGEIFS('all sales summary'!$I$2:$I$2047,'all sales summary'!$A$2:$A$2047,$A43,'all sales summary'!$B$2:$B$2047,D$4)))+(AVERAGEIFS('city centre offline'!$I$2:$I$2047,'city centre offline'!$A$2:$A$2047,$A43,'city centre offline'!$B$2:$B$2047,D$4)*AVERAGEIFS('all sales summary'!$I$2:$I$2047,'all sales summary'!$A$2:$A$2047,$A43,'all sales summary'!$B$2:$B$2047,D$4)))</f>
        <v>0.18754151027855148</v>
      </c>
      <c r="E43" s="60">
        <f>(AVERAGEIFS('city centre offline'!$I$2:$I$2047,'city centre offline'!$A$2:$A$2047,$A43,'city centre offline'!$B$2:$B$2047,E$4)*AVERAGEIFS('all sales summary'!$I$2:$I$2047,'all sales summary'!$A$2:$A$2047,$A43,'all sales summary'!$B$2:$B$2047,E$4))/((AVERAGEIFS('overall city offline'!$I$2:$I$2047,'overall city offline'!$A$2:$A$2047,$A43,'overall city offline'!$B$2:$B$2047,E$4)*(1-AVERAGEIFS('all sales summary'!$I$2:$I$2047,'all sales summary'!$A$2:$A$2047,$A43,'all sales summary'!$B$2:$B$2047,E$4)))+(AVERAGEIFS('city centre offline'!$I$2:$I$2047,'city centre offline'!$A$2:$A$2047,$A43,'city centre offline'!$B$2:$B$2047,E$4)*AVERAGEIFS('all sales summary'!$I$2:$I$2047,'all sales summary'!$A$2:$A$2047,$A43,'all sales summary'!$B$2:$B$2047,E$4)))</f>
        <v>0.18554138849133137</v>
      </c>
      <c r="F43" s="60">
        <f>(AVERAGEIFS('city centre offline'!$I$2:$I$2047,'city centre offline'!$A$2:$A$2047,$A43,'city centre offline'!$B$2:$B$2047,F$4)*AVERAGEIFS('all sales summary'!$I$2:$I$2047,'all sales summary'!$A$2:$A$2047,$A43,'all sales summary'!$B$2:$B$2047,F$4))/((AVERAGEIFS('overall city offline'!$I$2:$I$2047,'overall city offline'!$A$2:$A$2047,$A43,'overall city offline'!$B$2:$B$2047,F$4)*(1-AVERAGEIFS('all sales summary'!$I$2:$I$2047,'all sales summary'!$A$2:$A$2047,$A43,'all sales summary'!$B$2:$B$2047,F$4)))+(AVERAGEIFS('city centre offline'!$I$2:$I$2047,'city centre offline'!$A$2:$A$2047,$A43,'city centre offline'!$B$2:$B$2047,F$4)*AVERAGEIFS('all sales summary'!$I$2:$I$2047,'all sales summary'!$A$2:$A$2047,$A43,'all sales summary'!$B$2:$B$2047,F$4)))</f>
        <v>0.18857373365302879</v>
      </c>
      <c r="G43" s="60">
        <f>(AVERAGEIFS('city centre offline'!$I$2:$I$2047,'city centre offline'!$A$2:$A$2047,$A43,'city centre offline'!$B$2:$B$2047,G$4)*AVERAGEIFS('all sales summary'!$I$2:$I$2047,'all sales summary'!$A$2:$A$2047,$A43,'all sales summary'!$B$2:$B$2047,G$4))/((AVERAGEIFS('overall city offline'!$I$2:$I$2047,'overall city offline'!$A$2:$A$2047,$A43,'overall city offline'!$B$2:$B$2047,G$4)*(1-AVERAGEIFS('all sales summary'!$I$2:$I$2047,'all sales summary'!$A$2:$A$2047,$A43,'all sales summary'!$B$2:$B$2047,G$4)))+(AVERAGEIFS('city centre offline'!$I$2:$I$2047,'city centre offline'!$A$2:$A$2047,$A43,'city centre offline'!$B$2:$B$2047,G$4)*AVERAGEIFS('all sales summary'!$I$2:$I$2047,'all sales summary'!$A$2:$A$2047,$A43,'all sales summary'!$B$2:$B$2047,G$4)))</f>
        <v>0.20585367892143625</v>
      </c>
      <c r="H43" s="60">
        <f>(AVERAGEIFS('city centre offline'!$I$2:$I$2047,'city centre offline'!$A$2:$A$2047,$A43,'city centre offline'!$B$2:$B$2047,H$4)*AVERAGEIFS('all sales summary'!$I$2:$I$2047,'all sales summary'!$A$2:$A$2047,$A43,'all sales summary'!$B$2:$B$2047,H$4))/((AVERAGEIFS('overall city offline'!$I$2:$I$2047,'overall city offline'!$A$2:$A$2047,$A43,'overall city offline'!$B$2:$B$2047,H$4)*(1-AVERAGEIFS('all sales summary'!$I$2:$I$2047,'all sales summary'!$A$2:$A$2047,$A43,'all sales summary'!$B$2:$B$2047,H$4)))+(AVERAGEIFS('city centre offline'!$I$2:$I$2047,'city centre offline'!$A$2:$A$2047,$A43,'city centre offline'!$B$2:$B$2047,H$4)*AVERAGEIFS('all sales summary'!$I$2:$I$2047,'all sales summary'!$A$2:$A$2047,$A43,'all sales summary'!$B$2:$B$2047,H$4)))</f>
        <v>0.19844151191169368</v>
      </c>
      <c r="I43" s="60">
        <f>(AVERAGEIFS('city centre offline'!$I$2:$I$2047,'city centre offline'!$A$2:$A$2047,$A43,'city centre offline'!$B$2:$B$2047,I$4)*AVERAGEIFS('all sales summary'!$I$2:$I$2047,'all sales summary'!$A$2:$A$2047,$A43,'all sales summary'!$B$2:$B$2047,I$4))/((AVERAGEIFS('overall city offline'!$I$2:$I$2047,'overall city offline'!$A$2:$A$2047,$A43,'overall city offline'!$B$2:$B$2047,I$4)*(1-AVERAGEIFS('all sales summary'!$I$2:$I$2047,'all sales summary'!$A$2:$A$2047,$A43,'all sales summary'!$B$2:$B$2047,I$4)))+(AVERAGEIFS('city centre offline'!$I$2:$I$2047,'city centre offline'!$A$2:$A$2047,$A43,'city centre offline'!$B$2:$B$2047,I$4)*AVERAGEIFS('all sales summary'!$I$2:$I$2047,'all sales summary'!$A$2:$A$2047,$A43,'all sales summary'!$B$2:$B$2047,I$4)))</f>
        <v>0.19767461576757561</v>
      </c>
      <c r="J43" s="60">
        <f>(AVERAGEIFS('city centre offline'!$I$2:$I$2047,'city centre offline'!$A$2:$A$2047,$A43,'city centre offline'!$B$2:$B$2047,J$4)*AVERAGEIFS('all sales summary'!$I$2:$I$2047,'all sales summary'!$A$2:$A$2047,$A43,'all sales summary'!$B$2:$B$2047,J$4))/((AVERAGEIFS('overall city offline'!$I$2:$I$2047,'overall city offline'!$A$2:$A$2047,$A43,'overall city offline'!$B$2:$B$2047,J$4)*(1-AVERAGEIFS('all sales summary'!$I$2:$I$2047,'all sales summary'!$A$2:$A$2047,$A43,'all sales summary'!$B$2:$B$2047,J$4)))+(AVERAGEIFS('city centre offline'!$I$2:$I$2047,'city centre offline'!$A$2:$A$2047,$A43,'city centre offline'!$B$2:$B$2047,J$4)*AVERAGEIFS('all sales summary'!$I$2:$I$2047,'all sales summary'!$A$2:$A$2047,$A43,'all sales summary'!$B$2:$B$2047,J$4)))</f>
        <v>0.19123443058413042</v>
      </c>
      <c r="K43" s="60">
        <f>(AVERAGEIFS('city centre offline'!$I$2:$I$2047,'city centre offline'!$A$2:$A$2047,$A43,'city centre offline'!$B$2:$B$2047,K$4)*AVERAGEIFS('all sales summary'!$I$2:$I$2047,'all sales summary'!$A$2:$A$2047,$A43,'all sales summary'!$B$2:$B$2047,K$4))/((AVERAGEIFS('overall city offline'!$I$2:$I$2047,'overall city offline'!$A$2:$A$2047,$A43,'overall city offline'!$B$2:$B$2047,K$4)*(1-AVERAGEIFS('all sales summary'!$I$2:$I$2047,'all sales summary'!$A$2:$A$2047,$A43,'all sales summary'!$B$2:$B$2047,K$4)))+(AVERAGEIFS('city centre offline'!$I$2:$I$2047,'city centre offline'!$A$2:$A$2047,$A43,'city centre offline'!$B$2:$B$2047,K$4)*AVERAGEIFS('all sales summary'!$I$2:$I$2047,'all sales summary'!$A$2:$A$2047,$A43,'all sales summary'!$B$2:$B$2047,K$4)))</f>
        <v>0.19107810888610927</v>
      </c>
      <c r="L43" s="60">
        <f>(AVERAGEIFS('city centre offline'!$I$2:$I$2047,'city centre offline'!$A$2:$A$2047,$A43,'city centre offline'!$B$2:$B$2047,L$4)*AVERAGEIFS('all sales summary'!$I$2:$I$2047,'all sales summary'!$A$2:$A$2047,$A43,'all sales summary'!$B$2:$B$2047,L$4))/((AVERAGEIFS('overall city offline'!$I$2:$I$2047,'overall city offline'!$A$2:$A$2047,$A43,'overall city offline'!$B$2:$B$2047,L$4)*(1-AVERAGEIFS('all sales summary'!$I$2:$I$2047,'all sales summary'!$A$2:$A$2047,$A43,'all sales summary'!$B$2:$B$2047,L$4)))+(AVERAGEIFS('city centre offline'!$I$2:$I$2047,'city centre offline'!$A$2:$A$2047,$A43,'city centre offline'!$B$2:$B$2047,L$4)*AVERAGEIFS('all sales summary'!$I$2:$I$2047,'all sales summary'!$A$2:$A$2047,$A43,'all sales summary'!$B$2:$B$2047,L$4)))</f>
        <v>0.18668879459960386</v>
      </c>
      <c r="M43" s="60">
        <f>(AVERAGEIFS('city centre offline'!$I$2:$I$2047,'city centre offline'!$A$2:$A$2047,$A43,'city centre offline'!$B$2:$B$2047,M$4)*AVERAGEIFS('all sales summary'!$I$2:$I$2047,'all sales summary'!$A$2:$A$2047,$A43,'all sales summary'!$B$2:$B$2047,M$4))/((AVERAGEIFS('overall city offline'!$I$2:$I$2047,'overall city offline'!$A$2:$A$2047,$A43,'overall city offline'!$B$2:$B$2047,M$4)*(1-AVERAGEIFS('all sales summary'!$I$2:$I$2047,'all sales summary'!$A$2:$A$2047,$A43,'all sales summary'!$B$2:$B$2047,M$4)))+(AVERAGEIFS('city centre offline'!$I$2:$I$2047,'city centre offline'!$A$2:$A$2047,$A43,'city centre offline'!$B$2:$B$2047,M$4)*AVERAGEIFS('all sales summary'!$I$2:$I$2047,'all sales summary'!$A$2:$A$2047,$A43,'all sales summary'!$B$2:$B$2047,M$4)))</f>
        <v>0.19039594736546464</v>
      </c>
      <c r="N43" s="60">
        <f>(AVERAGEIFS('city centre offline'!$I$2:$I$2047,'city centre offline'!$A$2:$A$2047,$A43,'city centre offline'!$B$2:$B$2047,N$4)*AVERAGEIFS('all sales summary'!$I$2:$I$2047,'all sales summary'!$A$2:$A$2047,$A43,'all sales summary'!$B$2:$B$2047,N$4))/((AVERAGEIFS('overall city offline'!$I$2:$I$2047,'overall city offline'!$A$2:$A$2047,$A43,'overall city offline'!$B$2:$B$2047,N$4)*(1-AVERAGEIFS('all sales summary'!$I$2:$I$2047,'all sales summary'!$A$2:$A$2047,$A43,'all sales summary'!$B$2:$B$2047,N$4)))+(AVERAGEIFS('city centre offline'!$I$2:$I$2047,'city centre offline'!$A$2:$A$2047,$A43,'city centre offline'!$B$2:$B$2047,N$4)*AVERAGEIFS('all sales summary'!$I$2:$I$2047,'all sales summary'!$A$2:$A$2047,$A43,'all sales summary'!$B$2:$B$2047,N$4)))</f>
        <v>0.20013395907048964</v>
      </c>
      <c r="O43" s="60">
        <f>(AVERAGEIFS('city centre offline'!$I$2:$I$2047,'city centre offline'!$A$2:$A$2047,$A43,'city centre offline'!$B$2:$B$2047,O$4)*AVERAGEIFS('all sales summary'!$I$2:$I$2047,'all sales summary'!$A$2:$A$2047,$A43,'all sales summary'!$B$2:$B$2047,O$4))/((AVERAGEIFS('overall city offline'!$I$2:$I$2047,'overall city offline'!$A$2:$A$2047,$A43,'overall city offline'!$B$2:$B$2047,O$4)*(1-AVERAGEIFS('all sales summary'!$I$2:$I$2047,'all sales summary'!$A$2:$A$2047,$A43,'all sales summary'!$B$2:$B$2047,O$4)))+(AVERAGEIFS('city centre offline'!$I$2:$I$2047,'city centre offline'!$A$2:$A$2047,$A43,'city centre offline'!$B$2:$B$2047,O$4)*AVERAGEIFS('all sales summary'!$I$2:$I$2047,'all sales summary'!$A$2:$A$2047,$A43,'all sales summary'!$B$2:$B$2047,O$4)))</f>
        <v>0.19747201809796286</v>
      </c>
      <c r="P43" s="60">
        <f>(AVERAGEIFS('city centre offline'!$I$2:$I$2047,'city centre offline'!$A$2:$A$2047,$A43,'city centre offline'!$B$2:$B$2047,P$4)*AVERAGEIFS('all sales summary'!$I$2:$I$2047,'all sales summary'!$A$2:$A$2047,$A43,'all sales summary'!$B$2:$B$2047,P$4))/((AVERAGEIFS('overall city offline'!$I$2:$I$2047,'overall city offline'!$A$2:$A$2047,$A43,'overall city offline'!$B$2:$B$2047,P$4)*(1-AVERAGEIFS('all sales summary'!$I$2:$I$2047,'all sales summary'!$A$2:$A$2047,$A43,'all sales summary'!$B$2:$B$2047,P$4)))+(AVERAGEIFS('city centre offline'!$I$2:$I$2047,'city centre offline'!$A$2:$A$2047,$A43,'city centre offline'!$B$2:$B$2047,P$4)*AVERAGEIFS('all sales summary'!$I$2:$I$2047,'all sales summary'!$A$2:$A$2047,$A43,'all sales summary'!$B$2:$B$2047,P$4)))</f>
        <v>0.19946169950076253</v>
      </c>
      <c r="Q43" s="60">
        <f>(AVERAGEIFS('city centre offline'!$I$2:$I$2047,'city centre offline'!$A$2:$A$2047,$A43,'city centre offline'!$B$2:$B$2047,Q$4)*AVERAGEIFS('all sales summary'!$I$2:$I$2047,'all sales summary'!$A$2:$A$2047,$A43,'all sales summary'!$B$2:$B$2047,Q$4))/((AVERAGEIFS('overall city offline'!$I$2:$I$2047,'overall city offline'!$A$2:$A$2047,$A43,'overall city offline'!$B$2:$B$2047,Q$4)*(1-AVERAGEIFS('all sales summary'!$I$2:$I$2047,'all sales summary'!$A$2:$A$2047,$A43,'all sales summary'!$B$2:$B$2047,Q$4)))+(AVERAGEIFS('city centre offline'!$I$2:$I$2047,'city centre offline'!$A$2:$A$2047,$A43,'city centre offline'!$B$2:$B$2047,Q$4)*AVERAGEIFS('all sales summary'!$I$2:$I$2047,'all sales summary'!$A$2:$A$2047,$A43,'all sales summary'!$B$2:$B$2047,Q$4)))</f>
        <v>0.2239000575842624</v>
      </c>
      <c r="R43" s="60">
        <f>(AVERAGEIFS('city centre offline'!$I$2:$I$2047,'city centre offline'!$A$2:$A$2047,$A43,'city centre offline'!$B$2:$B$2047,R$4)*AVERAGEIFS('all sales summary'!$I$2:$I$2047,'all sales summary'!$A$2:$A$2047,$A43,'all sales summary'!$B$2:$B$2047,R$4))/((AVERAGEIFS('overall city offline'!$I$2:$I$2047,'overall city offline'!$A$2:$A$2047,$A43,'overall city offline'!$B$2:$B$2047,R$4)*(1-AVERAGEIFS('all sales summary'!$I$2:$I$2047,'all sales summary'!$A$2:$A$2047,$A43,'all sales summary'!$B$2:$B$2047,R$4)))+(AVERAGEIFS('city centre offline'!$I$2:$I$2047,'city centre offline'!$A$2:$A$2047,$A43,'city centre offline'!$B$2:$B$2047,R$4)*AVERAGEIFS('all sales summary'!$I$2:$I$2047,'all sales summary'!$A$2:$A$2047,$A43,'all sales summary'!$B$2:$B$2047,R$4)))</f>
        <v>0.22027323773132498</v>
      </c>
      <c r="S43" s="60">
        <f>(AVERAGEIFS('city centre offline'!$I$2:$I$2047,'city centre offline'!$A$2:$A$2047,$A43,'city centre offline'!$B$2:$B$2047,S$4)*AVERAGEIFS('all sales summary'!$I$2:$I$2047,'all sales summary'!$A$2:$A$2047,$A43,'all sales summary'!$B$2:$B$2047,S$4))/((AVERAGEIFS('overall city offline'!$I$2:$I$2047,'overall city offline'!$A$2:$A$2047,$A43,'overall city offline'!$B$2:$B$2047,S$4)*(1-AVERAGEIFS('all sales summary'!$I$2:$I$2047,'all sales summary'!$A$2:$A$2047,$A43,'all sales summary'!$B$2:$B$2047,S$4)))+(AVERAGEIFS('city centre offline'!$I$2:$I$2047,'city centre offline'!$A$2:$A$2047,$A43,'city centre offline'!$B$2:$B$2047,S$4)*AVERAGEIFS('all sales summary'!$I$2:$I$2047,'all sales summary'!$A$2:$A$2047,$A43,'all sales summary'!$B$2:$B$2047,S$4)))</f>
        <v>0.21520862463974655</v>
      </c>
      <c r="T43" s="60">
        <f>(AVERAGEIFS('city centre offline'!$I$2:$I$2047,'city centre offline'!$A$2:$A$2047,$A43,'city centre offline'!$B$2:$B$2047,T$4)*AVERAGEIFS('all sales summary'!$I$2:$I$2047,'all sales summary'!$A$2:$A$2047,$A43,'all sales summary'!$B$2:$B$2047,T$4))/((AVERAGEIFS('overall city offline'!$I$2:$I$2047,'overall city offline'!$A$2:$A$2047,$A43,'overall city offline'!$B$2:$B$2047,T$4)*(1-AVERAGEIFS('all sales summary'!$I$2:$I$2047,'all sales summary'!$A$2:$A$2047,$A43,'all sales summary'!$B$2:$B$2047,T$4)))+(AVERAGEIFS('city centre offline'!$I$2:$I$2047,'city centre offline'!$A$2:$A$2047,$A43,'city centre offline'!$B$2:$B$2047,T$4)*AVERAGEIFS('all sales summary'!$I$2:$I$2047,'all sales summary'!$A$2:$A$2047,$A43,'all sales summary'!$B$2:$B$2047,T$4)))</f>
        <v>0.18383972814277558</v>
      </c>
      <c r="U43" s="60">
        <f>(AVERAGEIFS('city centre offline'!$I$2:$I$2047,'city centre offline'!$A$2:$A$2047,$A43,'city centre offline'!$B$2:$B$2047,U$4)*AVERAGEIFS('all sales summary'!$I$2:$I$2047,'all sales summary'!$A$2:$A$2047,$A43,'all sales summary'!$B$2:$B$2047,U$4))/((AVERAGEIFS('overall city offline'!$I$2:$I$2047,'overall city offline'!$A$2:$A$2047,$A43,'overall city offline'!$B$2:$B$2047,U$4)*(1-AVERAGEIFS('all sales summary'!$I$2:$I$2047,'all sales summary'!$A$2:$A$2047,$A43,'all sales summary'!$B$2:$B$2047,U$4)))+(AVERAGEIFS('city centre offline'!$I$2:$I$2047,'city centre offline'!$A$2:$A$2047,$A43,'city centre offline'!$B$2:$B$2047,U$4)*AVERAGEIFS('all sales summary'!$I$2:$I$2047,'all sales summary'!$A$2:$A$2047,$A43,'all sales summary'!$B$2:$B$2047,U$4)))</f>
        <v>0.19156301351280197</v>
      </c>
      <c r="V43" s="60">
        <f>(AVERAGEIFS('city centre offline'!$I$2:$I$2047,'city centre offline'!$A$2:$A$2047,$A43,'city centre offline'!$B$2:$B$2047,V$4)*AVERAGEIFS('all sales summary'!$I$2:$I$2047,'all sales summary'!$A$2:$A$2047,$A43,'all sales summary'!$B$2:$B$2047,V$4))/((AVERAGEIFS('overall city offline'!$I$2:$I$2047,'overall city offline'!$A$2:$A$2047,$A43,'overall city offline'!$B$2:$B$2047,V$4)*(1-AVERAGEIFS('all sales summary'!$I$2:$I$2047,'all sales summary'!$A$2:$A$2047,$A43,'all sales summary'!$B$2:$B$2047,V$4)))+(AVERAGEIFS('city centre offline'!$I$2:$I$2047,'city centre offline'!$A$2:$A$2047,$A43,'city centre offline'!$B$2:$B$2047,V$4)*AVERAGEIFS('all sales summary'!$I$2:$I$2047,'all sales summary'!$A$2:$A$2047,$A43,'all sales summary'!$B$2:$B$2047,V$4)))</f>
        <v>0.19589539003200296</v>
      </c>
      <c r="W43" s="60">
        <f>(AVERAGEIFS('city centre offline'!$I$2:$I$2047,'city centre offline'!$A$2:$A$2047,$A43,'city centre offline'!$B$2:$B$2047,W$4)*AVERAGEIFS('all sales summary'!$I$2:$I$2047,'all sales summary'!$A$2:$A$2047,$A43,'all sales summary'!$B$2:$B$2047,W$4))/((AVERAGEIFS('overall city offline'!$I$2:$I$2047,'overall city offline'!$A$2:$A$2047,$A43,'overall city offline'!$B$2:$B$2047,W$4)*(1-AVERAGEIFS('all sales summary'!$I$2:$I$2047,'all sales summary'!$A$2:$A$2047,$A43,'all sales summary'!$B$2:$B$2047,W$4)))+(AVERAGEIFS('city centre offline'!$I$2:$I$2047,'city centre offline'!$A$2:$A$2047,$A43,'city centre offline'!$B$2:$B$2047,W$4)*AVERAGEIFS('all sales summary'!$I$2:$I$2047,'all sales summary'!$A$2:$A$2047,$A43,'all sales summary'!$B$2:$B$2047,W$4)))</f>
        <v>0.20566160902171698</v>
      </c>
      <c r="X43" s="60">
        <f>(AVERAGEIFS('city centre offline'!$I$2:$I$2047,'city centre offline'!$A$2:$A$2047,$A43,'city centre offline'!$B$2:$B$2047,X$4)*AVERAGEIFS('all sales summary'!$I$2:$I$2047,'all sales summary'!$A$2:$A$2047,$A43,'all sales summary'!$B$2:$B$2047,X$4))/((AVERAGEIFS('overall city offline'!$I$2:$I$2047,'overall city offline'!$A$2:$A$2047,$A43,'overall city offline'!$B$2:$B$2047,X$4)*(1-AVERAGEIFS('all sales summary'!$I$2:$I$2047,'all sales summary'!$A$2:$A$2047,$A43,'all sales summary'!$B$2:$B$2047,X$4)))+(AVERAGEIFS('city centre offline'!$I$2:$I$2047,'city centre offline'!$A$2:$A$2047,$A43,'city centre offline'!$B$2:$B$2047,X$4)*AVERAGEIFS('all sales summary'!$I$2:$I$2047,'all sales summary'!$A$2:$A$2047,$A43,'all sales summary'!$B$2:$B$2047,X$4)))</f>
        <v>0.17842731101750323</v>
      </c>
      <c r="Y43" s="60">
        <f>(AVERAGEIFS('city centre offline'!$I$2:$I$2047,'city centre offline'!$A$2:$A$2047,$A43,'city centre offline'!$B$2:$B$2047,Y$4)*AVERAGEIFS('all sales summary'!$I$2:$I$2047,'all sales summary'!$A$2:$A$2047,$A43,'all sales summary'!$B$2:$B$2047,Y$4))/((AVERAGEIFS('overall city offline'!$I$2:$I$2047,'overall city offline'!$A$2:$A$2047,$A43,'overall city offline'!$B$2:$B$2047,Y$4)*(1-AVERAGEIFS('all sales summary'!$I$2:$I$2047,'all sales summary'!$A$2:$A$2047,$A43,'all sales summary'!$B$2:$B$2047,Y$4)))+(AVERAGEIFS('city centre offline'!$I$2:$I$2047,'city centre offline'!$A$2:$A$2047,$A43,'city centre offline'!$B$2:$B$2047,Y$4)*AVERAGEIFS('all sales summary'!$I$2:$I$2047,'all sales summary'!$A$2:$A$2047,$A43,'all sales summary'!$B$2:$B$2047,Y$4)))</f>
        <v>0.18446709575908804</v>
      </c>
      <c r="Z43" s="60">
        <f>(AVERAGEIFS('city centre offline'!$I$2:$I$2047,'city centre offline'!$A$2:$A$2047,$A43,'city centre offline'!$B$2:$B$2047,Z$4)*AVERAGEIFS('all sales summary'!$I$2:$I$2047,'all sales summary'!$A$2:$A$2047,$A43,'all sales summary'!$B$2:$B$2047,Z$4))/((AVERAGEIFS('overall city offline'!$I$2:$I$2047,'overall city offline'!$A$2:$A$2047,$A43,'overall city offline'!$B$2:$B$2047,Z$4)*(1-AVERAGEIFS('all sales summary'!$I$2:$I$2047,'all sales summary'!$A$2:$A$2047,$A43,'all sales summary'!$B$2:$B$2047,Z$4)))+(AVERAGEIFS('city centre offline'!$I$2:$I$2047,'city centre offline'!$A$2:$A$2047,$A43,'city centre offline'!$B$2:$B$2047,Z$4)*AVERAGEIFS('all sales summary'!$I$2:$I$2047,'all sales summary'!$A$2:$A$2047,$A43,'all sales summary'!$B$2:$B$2047,Z$4)))</f>
        <v>0.20632700506756244</v>
      </c>
      <c r="AA43" s="60">
        <f>(AVERAGEIFS('city centre offline'!$I$2:$I$2047,'city centre offline'!$A$2:$A$2047,$A43,'city centre offline'!$B$2:$B$2047,AA$4)*AVERAGEIFS('all sales summary'!$I$2:$I$2047,'all sales summary'!$A$2:$A$2047,$A43,'all sales summary'!$B$2:$B$2047,AA$4))/((AVERAGEIFS('overall city offline'!$I$2:$I$2047,'overall city offline'!$A$2:$A$2047,$A43,'overall city offline'!$B$2:$B$2047,AA$4)*(1-AVERAGEIFS('all sales summary'!$I$2:$I$2047,'all sales summary'!$A$2:$A$2047,$A43,'all sales summary'!$B$2:$B$2047,AA$4)))+(AVERAGEIFS('city centre offline'!$I$2:$I$2047,'city centre offline'!$A$2:$A$2047,$A43,'city centre offline'!$B$2:$B$2047,AA$4)*AVERAGEIFS('all sales summary'!$I$2:$I$2047,'all sales summary'!$A$2:$A$2047,$A43,'all sales summary'!$B$2:$B$2047,AA$4)))</f>
        <v>0.21678210719528321</v>
      </c>
      <c r="AB43" s="60">
        <f>(AVERAGEIFS('city centre offline'!$I$2:$I$2047,'city centre offline'!$A$2:$A$2047,$A43,'city centre offline'!$B$2:$B$2047,AB$4)*AVERAGEIFS('all sales summary'!$I$2:$I$2047,'all sales summary'!$A$2:$A$2047,$A43,'all sales summary'!$B$2:$B$2047,AB$4))/((AVERAGEIFS('overall city offline'!$I$2:$I$2047,'overall city offline'!$A$2:$A$2047,$A43,'overall city offline'!$B$2:$B$2047,AB$4)*(1-AVERAGEIFS('all sales summary'!$I$2:$I$2047,'all sales summary'!$A$2:$A$2047,$A43,'all sales summary'!$B$2:$B$2047,AB$4)))+(AVERAGEIFS('city centre offline'!$I$2:$I$2047,'city centre offline'!$A$2:$A$2047,$A43,'city centre offline'!$B$2:$B$2047,AB$4)*AVERAGEIFS('all sales summary'!$I$2:$I$2047,'all sales summary'!$A$2:$A$2047,$A43,'all sales summary'!$B$2:$B$2047,AB$4)))</f>
        <v>0.18172433739446855</v>
      </c>
      <c r="AC43" s="60">
        <f>(AVERAGEIFS('city centre offline'!$I$2:$I$2047,'city centre offline'!$A$2:$A$2047,$A43,'city centre offline'!$B$2:$B$2047,AC$4)*AVERAGEIFS('all sales summary'!$I$2:$I$2047,'all sales summary'!$A$2:$A$2047,$A43,'all sales summary'!$B$2:$B$2047,AC$4))/((AVERAGEIFS('overall city offline'!$I$2:$I$2047,'overall city offline'!$A$2:$A$2047,$A43,'overall city offline'!$B$2:$B$2047,AC$4)*(1-AVERAGEIFS('all sales summary'!$I$2:$I$2047,'all sales summary'!$A$2:$A$2047,$A43,'all sales summary'!$B$2:$B$2047,AC$4)))+(AVERAGEIFS('city centre offline'!$I$2:$I$2047,'city centre offline'!$A$2:$A$2047,$A43,'city centre offline'!$B$2:$B$2047,AC$4)*AVERAGEIFS('all sales summary'!$I$2:$I$2047,'all sales summary'!$A$2:$A$2047,$A43,'all sales summary'!$B$2:$B$2047,AC$4)))</f>
        <v>0.20406471963745146</v>
      </c>
      <c r="AD43" s="60">
        <f>(AVERAGEIFS('city centre offline'!$I$2:$I$2047,'city centre offline'!$A$2:$A$2047,$A43,'city centre offline'!$B$2:$B$2047,AD$4)*AVERAGEIFS('all sales summary'!$I$2:$I$2047,'all sales summary'!$A$2:$A$2047,$A43,'all sales summary'!$B$2:$B$2047,AD$4))/((AVERAGEIFS('overall city offline'!$I$2:$I$2047,'overall city offline'!$A$2:$A$2047,$A43,'overall city offline'!$B$2:$B$2047,AD$4)*(1-AVERAGEIFS('all sales summary'!$I$2:$I$2047,'all sales summary'!$A$2:$A$2047,$A43,'all sales summary'!$B$2:$B$2047,AD$4)))+(AVERAGEIFS('city centre offline'!$I$2:$I$2047,'city centre offline'!$A$2:$A$2047,$A43,'city centre offline'!$B$2:$B$2047,AD$4)*AVERAGEIFS('all sales summary'!$I$2:$I$2047,'all sales summary'!$A$2:$A$2047,$A43,'all sales summary'!$B$2:$B$2047,AD$4)))</f>
        <v>0.18449286065329049</v>
      </c>
      <c r="AE43" s="60">
        <f>(AVERAGEIFS('city centre offline'!$I$2:$I$2047,'city centre offline'!$A$2:$A$2047,$A43,'city centre offline'!$B$2:$B$2047,AE$4)*AVERAGEIFS('all sales summary'!$I$2:$I$2047,'all sales summary'!$A$2:$A$2047,$A43,'all sales summary'!$B$2:$B$2047,AE$4))/((AVERAGEIFS('overall city offline'!$I$2:$I$2047,'overall city offline'!$A$2:$A$2047,$A43,'overall city offline'!$B$2:$B$2047,AE$4)*(1-AVERAGEIFS('all sales summary'!$I$2:$I$2047,'all sales summary'!$A$2:$A$2047,$A43,'all sales summary'!$B$2:$B$2047,AE$4)))+(AVERAGEIFS('city centre offline'!$I$2:$I$2047,'city centre offline'!$A$2:$A$2047,$A43,'city centre offline'!$B$2:$B$2047,AE$4)*AVERAGEIFS('all sales summary'!$I$2:$I$2047,'all sales summary'!$A$2:$A$2047,$A43,'all sales summary'!$B$2:$B$2047,AE$4)))</f>
        <v>0.19349324386502517</v>
      </c>
      <c r="AF43" s="60">
        <f>(AVERAGEIFS('city centre offline'!$I$2:$I$2047,'city centre offline'!$A$2:$A$2047,$A43,'city centre offline'!$B$2:$B$2047,AF$4)*AVERAGEIFS('all sales summary'!$I$2:$I$2047,'all sales summary'!$A$2:$A$2047,$A43,'all sales summary'!$B$2:$B$2047,AF$4))/((AVERAGEIFS('overall city offline'!$I$2:$I$2047,'overall city offline'!$A$2:$A$2047,$A43,'overall city offline'!$B$2:$B$2047,AF$4)*(1-AVERAGEIFS('all sales summary'!$I$2:$I$2047,'all sales summary'!$A$2:$A$2047,$A43,'all sales summary'!$B$2:$B$2047,AF$4)))+(AVERAGEIFS('city centre offline'!$I$2:$I$2047,'city centre offline'!$A$2:$A$2047,$A43,'city centre offline'!$B$2:$B$2047,AF$4)*AVERAGEIFS('all sales summary'!$I$2:$I$2047,'all sales summary'!$A$2:$A$2047,$A43,'all sales summary'!$B$2:$B$2047,AF$4)))</f>
        <v>0.18874226058932719</v>
      </c>
      <c r="AG43" s="60">
        <f>(AVERAGEIFS('city centre offline'!$I$2:$I$2047,'city centre offline'!$A$2:$A$2047,$A43,'city centre offline'!$B$2:$B$2047,AG$4)*AVERAGEIFS('all sales summary'!$I$2:$I$2047,'all sales summary'!$A$2:$A$2047,$A43,'all sales summary'!$B$2:$B$2047,AG$4))/((AVERAGEIFS('overall city offline'!$I$2:$I$2047,'overall city offline'!$A$2:$A$2047,$A43,'overall city offline'!$B$2:$B$2047,AG$4)*(1-AVERAGEIFS('all sales summary'!$I$2:$I$2047,'all sales summary'!$A$2:$A$2047,$A43,'all sales summary'!$B$2:$B$2047,AG$4)))+(AVERAGEIFS('city centre offline'!$I$2:$I$2047,'city centre offline'!$A$2:$A$2047,$A43,'city centre offline'!$B$2:$B$2047,AG$4)*AVERAGEIFS('all sales summary'!$I$2:$I$2047,'all sales summary'!$A$2:$A$2047,$A43,'all sales summary'!$B$2:$B$2047,AG$4)))</f>
        <v>0.17122726393421397</v>
      </c>
      <c r="AH43" s="60">
        <f>(AVERAGEIFS('city centre offline'!$I$2:$I$2047,'city centre offline'!$A$2:$A$2047,$A43,'city centre offline'!$B$2:$B$2047,AH$4)*AVERAGEIFS('all sales summary'!$I$2:$I$2047,'all sales summary'!$A$2:$A$2047,$A43,'all sales summary'!$B$2:$B$2047,AH$4))/((AVERAGEIFS('overall city offline'!$I$2:$I$2047,'overall city offline'!$A$2:$A$2047,$A43,'overall city offline'!$B$2:$B$2047,AH$4)*(1-AVERAGEIFS('all sales summary'!$I$2:$I$2047,'all sales summary'!$A$2:$A$2047,$A43,'all sales summary'!$B$2:$B$2047,AH$4)))+(AVERAGEIFS('city centre offline'!$I$2:$I$2047,'city centre offline'!$A$2:$A$2047,$A43,'city centre offline'!$B$2:$B$2047,AH$4)*AVERAGEIFS('all sales summary'!$I$2:$I$2047,'all sales summary'!$A$2:$A$2047,$A43,'all sales summary'!$B$2:$B$2047,AH$4)))</f>
        <v>0.1771197662493188</v>
      </c>
    </row>
    <row r="44" spans="1:34" x14ac:dyDescent="0.3">
      <c r="A44" t="s">
        <v>46</v>
      </c>
      <c r="B44" s="60">
        <f>(AVERAGEIFS('city centre offline'!I41:I2086,'city centre offline'!$A$2:$A$2047,$A44,'city centre offline'!$B$2:$B$2047,B$4)*AVERAGEIFS('all sales summary'!$I$2:$I$2047,'all sales summary'!$A$2:$A$2047,$A44,'all sales summary'!B41:B2086,B$4))/((AVERAGEIFS('overall city offline'!I41:I2086,'overall city offline'!$A$2:$A$2047,$A44,'overall city offline'!$B$2:$B$2047,B$4)*(1-AVERAGEIFS('all sales summary'!$I$2:$I$2047,'all sales summary'!$A$2:$A$2047,$A44,'all sales summary'!B41:B2086,B$4)))+(AVERAGEIFS('city centre offline'!I41:I2086,'city centre offline'!$A$2:$A$2047,$A44,'city centre offline'!$B$2:$B$2047,B$4)*AVERAGEIFS('all sales summary'!$I$2:$I$2047,'all sales summary'!$A$2:$A$2047,$A44,'all sales summary'!B41:B2086,B$4)))</f>
        <v>0.39405968794944901</v>
      </c>
      <c r="C44" s="60">
        <f>(AVERAGEIFS('city centre offline'!$I$2:$I$2047,'city centre offline'!$A$2:$A$2047,$A44,'city centre offline'!$B$2:$B$2047,C$4)*AVERAGEIFS('all sales summary'!$I$2:$I$2047,'all sales summary'!$A$2:$A$2047,$A44,'all sales summary'!$B$2:$B$2047,C$4))/((AVERAGEIFS('overall city offline'!$I$2:$I$2047,'overall city offline'!$A$2:$A$2047,$A44,'overall city offline'!$B$2:$B$2047,C$4)*(1-AVERAGEIFS('all sales summary'!$I$2:$I$2047,'all sales summary'!$A$2:$A$2047,$A44,'all sales summary'!$B$2:$B$2047,C$4)))+(AVERAGEIFS('city centre offline'!$I$2:$I$2047,'city centre offline'!$A$2:$A$2047,$A44,'city centre offline'!$B$2:$B$2047,C$4)*AVERAGEIFS('all sales summary'!$I$2:$I$2047,'all sales summary'!$A$2:$A$2047,$A44,'all sales summary'!$B$2:$B$2047,C$4)))</f>
        <v>0.36280174237504637</v>
      </c>
      <c r="D44" s="60">
        <f>(AVERAGEIFS('city centre offline'!$I$2:$I$2047,'city centre offline'!$A$2:$A$2047,$A44,'city centre offline'!$B$2:$B$2047,D$4)*AVERAGEIFS('all sales summary'!$I$2:$I$2047,'all sales summary'!$A$2:$A$2047,$A44,'all sales summary'!$B$2:$B$2047,D$4))/((AVERAGEIFS('overall city offline'!$I$2:$I$2047,'overall city offline'!$A$2:$A$2047,$A44,'overall city offline'!$B$2:$B$2047,D$4)*(1-AVERAGEIFS('all sales summary'!$I$2:$I$2047,'all sales summary'!$A$2:$A$2047,$A44,'all sales summary'!$B$2:$B$2047,D$4)))+(AVERAGEIFS('city centre offline'!$I$2:$I$2047,'city centre offline'!$A$2:$A$2047,$A44,'city centre offline'!$B$2:$B$2047,D$4)*AVERAGEIFS('all sales summary'!$I$2:$I$2047,'all sales summary'!$A$2:$A$2047,$A44,'all sales summary'!$B$2:$B$2047,D$4)))</f>
        <v>0.35036885932522915</v>
      </c>
      <c r="E44" s="60">
        <f>(AVERAGEIFS('city centre offline'!$I$2:$I$2047,'city centre offline'!$A$2:$A$2047,$A44,'city centre offline'!$B$2:$B$2047,E$4)*AVERAGEIFS('all sales summary'!$I$2:$I$2047,'all sales summary'!$A$2:$A$2047,$A44,'all sales summary'!$B$2:$B$2047,E$4))/((AVERAGEIFS('overall city offline'!$I$2:$I$2047,'overall city offline'!$A$2:$A$2047,$A44,'overall city offline'!$B$2:$B$2047,E$4)*(1-AVERAGEIFS('all sales summary'!$I$2:$I$2047,'all sales summary'!$A$2:$A$2047,$A44,'all sales summary'!$B$2:$B$2047,E$4)))+(AVERAGEIFS('city centre offline'!$I$2:$I$2047,'city centre offline'!$A$2:$A$2047,$A44,'city centre offline'!$B$2:$B$2047,E$4)*AVERAGEIFS('all sales summary'!$I$2:$I$2047,'all sales summary'!$A$2:$A$2047,$A44,'all sales summary'!$B$2:$B$2047,E$4)))</f>
        <v>0.34681321089130895</v>
      </c>
      <c r="F44" s="60">
        <f>(AVERAGEIFS('city centre offline'!$I$2:$I$2047,'city centre offline'!$A$2:$A$2047,$A44,'city centre offline'!$B$2:$B$2047,F$4)*AVERAGEIFS('all sales summary'!$I$2:$I$2047,'all sales summary'!$A$2:$A$2047,$A44,'all sales summary'!$B$2:$B$2047,F$4))/((AVERAGEIFS('overall city offline'!$I$2:$I$2047,'overall city offline'!$A$2:$A$2047,$A44,'overall city offline'!$B$2:$B$2047,F$4)*(1-AVERAGEIFS('all sales summary'!$I$2:$I$2047,'all sales summary'!$A$2:$A$2047,$A44,'all sales summary'!$B$2:$B$2047,F$4)))+(AVERAGEIFS('city centre offline'!$I$2:$I$2047,'city centre offline'!$A$2:$A$2047,$A44,'city centre offline'!$B$2:$B$2047,F$4)*AVERAGEIFS('all sales summary'!$I$2:$I$2047,'all sales summary'!$A$2:$A$2047,$A44,'all sales summary'!$B$2:$B$2047,F$4)))</f>
        <v>0.35027150796037804</v>
      </c>
      <c r="G44" s="60">
        <f>(AVERAGEIFS('city centre offline'!$I$2:$I$2047,'city centre offline'!$A$2:$A$2047,$A44,'city centre offline'!$B$2:$B$2047,G$4)*AVERAGEIFS('all sales summary'!$I$2:$I$2047,'all sales summary'!$A$2:$A$2047,$A44,'all sales summary'!$B$2:$B$2047,G$4))/((AVERAGEIFS('overall city offline'!$I$2:$I$2047,'overall city offline'!$A$2:$A$2047,$A44,'overall city offline'!$B$2:$B$2047,G$4)*(1-AVERAGEIFS('all sales summary'!$I$2:$I$2047,'all sales summary'!$A$2:$A$2047,$A44,'all sales summary'!$B$2:$B$2047,G$4)))+(AVERAGEIFS('city centre offline'!$I$2:$I$2047,'city centre offline'!$A$2:$A$2047,$A44,'city centre offline'!$B$2:$B$2047,G$4)*AVERAGEIFS('all sales summary'!$I$2:$I$2047,'all sales summary'!$A$2:$A$2047,$A44,'all sales summary'!$B$2:$B$2047,G$4)))</f>
        <v>0.33577678998688659</v>
      </c>
      <c r="H44" s="60">
        <f>(AVERAGEIFS('city centre offline'!$I$2:$I$2047,'city centre offline'!$A$2:$A$2047,$A44,'city centre offline'!$B$2:$B$2047,H$4)*AVERAGEIFS('all sales summary'!$I$2:$I$2047,'all sales summary'!$A$2:$A$2047,$A44,'all sales summary'!$B$2:$B$2047,H$4))/((AVERAGEIFS('overall city offline'!$I$2:$I$2047,'overall city offline'!$A$2:$A$2047,$A44,'overall city offline'!$B$2:$B$2047,H$4)*(1-AVERAGEIFS('all sales summary'!$I$2:$I$2047,'all sales summary'!$A$2:$A$2047,$A44,'all sales summary'!$B$2:$B$2047,H$4)))+(AVERAGEIFS('city centre offline'!$I$2:$I$2047,'city centre offline'!$A$2:$A$2047,$A44,'city centre offline'!$B$2:$B$2047,H$4)*AVERAGEIFS('all sales summary'!$I$2:$I$2047,'all sales summary'!$A$2:$A$2047,$A44,'all sales summary'!$B$2:$B$2047,H$4)))</f>
        <v>0.33544613424432429</v>
      </c>
      <c r="I44" s="60">
        <f>(AVERAGEIFS('city centre offline'!$I$2:$I$2047,'city centre offline'!$A$2:$A$2047,$A44,'city centre offline'!$B$2:$B$2047,I$4)*AVERAGEIFS('all sales summary'!$I$2:$I$2047,'all sales summary'!$A$2:$A$2047,$A44,'all sales summary'!$B$2:$B$2047,I$4))/((AVERAGEIFS('overall city offline'!$I$2:$I$2047,'overall city offline'!$A$2:$A$2047,$A44,'overall city offline'!$B$2:$B$2047,I$4)*(1-AVERAGEIFS('all sales summary'!$I$2:$I$2047,'all sales summary'!$A$2:$A$2047,$A44,'all sales summary'!$B$2:$B$2047,I$4)))+(AVERAGEIFS('city centre offline'!$I$2:$I$2047,'city centre offline'!$A$2:$A$2047,$A44,'city centre offline'!$B$2:$B$2047,I$4)*AVERAGEIFS('all sales summary'!$I$2:$I$2047,'all sales summary'!$A$2:$A$2047,$A44,'all sales summary'!$B$2:$B$2047,I$4)))</f>
        <v>0.34748332616898775</v>
      </c>
      <c r="J44" s="60">
        <f>(AVERAGEIFS('city centre offline'!$I$2:$I$2047,'city centre offline'!$A$2:$A$2047,$A44,'city centre offline'!$B$2:$B$2047,J$4)*AVERAGEIFS('all sales summary'!$I$2:$I$2047,'all sales summary'!$A$2:$A$2047,$A44,'all sales summary'!$B$2:$B$2047,J$4))/((AVERAGEIFS('overall city offline'!$I$2:$I$2047,'overall city offline'!$A$2:$A$2047,$A44,'overall city offline'!$B$2:$B$2047,J$4)*(1-AVERAGEIFS('all sales summary'!$I$2:$I$2047,'all sales summary'!$A$2:$A$2047,$A44,'all sales summary'!$B$2:$B$2047,J$4)))+(AVERAGEIFS('city centre offline'!$I$2:$I$2047,'city centre offline'!$A$2:$A$2047,$A44,'city centre offline'!$B$2:$B$2047,J$4)*AVERAGEIFS('all sales summary'!$I$2:$I$2047,'all sales summary'!$A$2:$A$2047,$A44,'all sales summary'!$B$2:$B$2047,J$4)))</f>
        <v>0.33920549120065957</v>
      </c>
      <c r="K44" s="60">
        <f>(AVERAGEIFS('city centre offline'!$I$2:$I$2047,'city centre offline'!$A$2:$A$2047,$A44,'city centre offline'!$B$2:$B$2047,K$4)*AVERAGEIFS('all sales summary'!$I$2:$I$2047,'all sales summary'!$A$2:$A$2047,$A44,'all sales summary'!$B$2:$B$2047,K$4))/((AVERAGEIFS('overall city offline'!$I$2:$I$2047,'overall city offline'!$A$2:$A$2047,$A44,'overall city offline'!$B$2:$B$2047,K$4)*(1-AVERAGEIFS('all sales summary'!$I$2:$I$2047,'all sales summary'!$A$2:$A$2047,$A44,'all sales summary'!$B$2:$B$2047,K$4)))+(AVERAGEIFS('city centre offline'!$I$2:$I$2047,'city centre offline'!$A$2:$A$2047,$A44,'city centre offline'!$B$2:$B$2047,K$4)*AVERAGEIFS('all sales summary'!$I$2:$I$2047,'all sales summary'!$A$2:$A$2047,$A44,'all sales summary'!$B$2:$B$2047,K$4)))</f>
        <v>0.34802649951402798</v>
      </c>
      <c r="L44" s="60">
        <f>(AVERAGEIFS('city centre offline'!$I$2:$I$2047,'city centre offline'!$A$2:$A$2047,$A44,'city centre offline'!$B$2:$B$2047,L$4)*AVERAGEIFS('all sales summary'!$I$2:$I$2047,'all sales summary'!$A$2:$A$2047,$A44,'all sales summary'!$B$2:$B$2047,L$4))/((AVERAGEIFS('overall city offline'!$I$2:$I$2047,'overall city offline'!$A$2:$A$2047,$A44,'overall city offline'!$B$2:$B$2047,L$4)*(1-AVERAGEIFS('all sales summary'!$I$2:$I$2047,'all sales summary'!$A$2:$A$2047,$A44,'all sales summary'!$B$2:$B$2047,L$4)))+(AVERAGEIFS('city centre offline'!$I$2:$I$2047,'city centre offline'!$A$2:$A$2047,$A44,'city centre offline'!$B$2:$B$2047,L$4)*AVERAGEIFS('all sales summary'!$I$2:$I$2047,'all sales summary'!$A$2:$A$2047,$A44,'all sales summary'!$B$2:$B$2047,L$4)))</f>
        <v>0.36034074133910732</v>
      </c>
      <c r="M44" s="60">
        <f>(AVERAGEIFS('city centre offline'!$I$2:$I$2047,'city centre offline'!$A$2:$A$2047,$A44,'city centre offline'!$B$2:$B$2047,M$4)*AVERAGEIFS('all sales summary'!$I$2:$I$2047,'all sales summary'!$A$2:$A$2047,$A44,'all sales summary'!$B$2:$B$2047,M$4))/((AVERAGEIFS('overall city offline'!$I$2:$I$2047,'overall city offline'!$A$2:$A$2047,$A44,'overall city offline'!$B$2:$B$2047,M$4)*(1-AVERAGEIFS('all sales summary'!$I$2:$I$2047,'all sales summary'!$A$2:$A$2047,$A44,'all sales summary'!$B$2:$B$2047,M$4)))+(AVERAGEIFS('city centre offline'!$I$2:$I$2047,'city centre offline'!$A$2:$A$2047,$A44,'city centre offline'!$B$2:$B$2047,M$4)*AVERAGEIFS('all sales summary'!$I$2:$I$2047,'all sales summary'!$A$2:$A$2047,$A44,'all sales summary'!$B$2:$B$2047,M$4)))</f>
        <v>0.35809980201866437</v>
      </c>
      <c r="N44" s="60">
        <f>(AVERAGEIFS('city centre offline'!$I$2:$I$2047,'city centre offline'!$A$2:$A$2047,$A44,'city centre offline'!$B$2:$B$2047,N$4)*AVERAGEIFS('all sales summary'!$I$2:$I$2047,'all sales summary'!$A$2:$A$2047,$A44,'all sales summary'!$B$2:$B$2047,N$4))/((AVERAGEIFS('overall city offline'!$I$2:$I$2047,'overall city offline'!$A$2:$A$2047,$A44,'overall city offline'!$B$2:$B$2047,N$4)*(1-AVERAGEIFS('all sales summary'!$I$2:$I$2047,'all sales summary'!$A$2:$A$2047,$A44,'all sales summary'!$B$2:$B$2047,N$4)))+(AVERAGEIFS('city centre offline'!$I$2:$I$2047,'city centre offline'!$A$2:$A$2047,$A44,'city centre offline'!$B$2:$B$2047,N$4)*AVERAGEIFS('all sales summary'!$I$2:$I$2047,'all sales summary'!$A$2:$A$2047,$A44,'all sales summary'!$B$2:$B$2047,N$4)))</f>
        <v>0.34599764600211391</v>
      </c>
      <c r="O44" s="60">
        <f>(AVERAGEIFS('city centre offline'!$I$2:$I$2047,'city centre offline'!$A$2:$A$2047,$A44,'city centre offline'!$B$2:$B$2047,O$4)*AVERAGEIFS('all sales summary'!$I$2:$I$2047,'all sales summary'!$A$2:$A$2047,$A44,'all sales summary'!$B$2:$B$2047,O$4))/((AVERAGEIFS('overall city offline'!$I$2:$I$2047,'overall city offline'!$A$2:$A$2047,$A44,'overall city offline'!$B$2:$B$2047,O$4)*(1-AVERAGEIFS('all sales summary'!$I$2:$I$2047,'all sales summary'!$A$2:$A$2047,$A44,'all sales summary'!$B$2:$B$2047,O$4)))+(AVERAGEIFS('city centre offline'!$I$2:$I$2047,'city centre offline'!$A$2:$A$2047,$A44,'city centre offline'!$B$2:$B$2047,O$4)*AVERAGEIFS('all sales summary'!$I$2:$I$2047,'all sales summary'!$A$2:$A$2047,$A44,'all sales summary'!$B$2:$B$2047,O$4)))</f>
        <v>0.3458935074122243</v>
      </c>
      <c r="P44" s="60">
        <f>(AVERAGEIFS('city centre offline'!$I$2:$I$2047,'city centre offline'!$A$2:$A$2047,$A44,'city centre offline'!$B$2:$B$2047,P$4)*AVERAGEIFS('all sales summary'!$I$2:$I$2047,'all sales summary'!$A$2:$A$2047,$A44,'all sales summary'!$B$2:$B$2047,P$4))/((AVERAGEIFS('overall city offline'!$I$2:$I$2047,'overall city offline'!$A$2:$A$2047,$A44,'overall city offline'!$B$2:$B$2047,P$4)*(1-AVERAGEIFS('all sales summary'!$I$2:$I$2047,'all sales summary'!$A$2:$A$2047,$A44,'all sales summary'!$B$2:$B$2047,P$4)))+(AVERAGEIFS('city centre offline'!$I$2:$I$2047,'city centre offline'!$A$2:$A$2047,$A44,'city centre offline'!$B$2:$B$2047,P$4)*AVERAGEIFS('all sales summary'!$I$2:$I$2047,'all sales summary'!$A$2:$A$2047,$A44,'all sales summary'!$B$2:$B$2047,P$4)))</f>
        <v>0.3295014589473016</v>
      </c>
      <c r="Q44" s="60">
        <f>(AVERAGEIFS('city centre offline'!$I$2:$I$2047,'city centre offline'!$A$2:$A$2047,$A44,'city centre offline'!$B$2:$B$2047,Q$4)*AVERAGEIFS('all sales summary'!$I$2:$I$2047,'all sales summary'!$A$2:$A$2047,$A44,'all sales summary'!$B$2:$B$2047,Q$4))/((AVERAGEIFS('overall city offline'!$I$2:$I$2047,'overall city offline'!$A$2:$A$2047,$A44,'overall city offline'!$B$2:$B$2047,Q$4)*(1-AVERAGEIFS('all sales summary'!$I$2:$I$2047,'all sales summary'!$A$2:$A$2047,$A44,'all sales summary'!$B$2:$B$2047,Q$4)))+(AVERAGEIFS('city centre offline'!$I$2:$I$2047,'city centre offline'!$A$2:$A$2047,$A44,'city centre offline'!$B$2:$B$2047,Q$4)*AVERAGEIFS('all sales summary'!$I$2:$I$2047,'all sales summary'!$A$2:$A$2047,$A44,'all sales summary'!$B$2:$B$2047,Q$4)))</f>
        <v>0.28581999438930888</v>
      </c>
      <c r="R44" s="60">
        <f>(AVERAGEIFS('city centre offline'!$I$2:$I$2047,'city centre offline'!$A$2:$A$2047,$A44,'city centre offline'!$B$2:$B$2047,R$4)*AVERAGEIFS('all sales summary'!$I$2:$I$2047,'all sales summary'!$A$2:$A$2047,$A44,'all sales summary'!$B$2:$B$2047,R$4))/((AVERAGEIFS('overall city offline'!$I$2:$I$2047,'overall city offline'!$A$2:$A$2047,$A44,'overall city offline'!$B$2:$B$2047,R$4)*(1-AVERAGEIFS('all sales summary'!$I$2:$I$2047,'all sales summary'!$A$2:$A$2047,$A44,'all sales summary'!$B$2:$B$2047,R$4)))+(AVERAGEIFS('city centre offline'!$I$2:$I$2047,'city centre offline'!$A$2:$A$2047,$A44,'city centre offline'!$B$2:$B$2047,R$4)*AVERAGEIFS('all sales summary'!$I$2:$I$2047,'all sales summary'!$A$2:$A$2047,$A44,'all sales summary'!$B$2:$B$2047,R$4)))</f>
        <v>0.19587291713817193</v>
      </c>
      <c r="S44" s="60">
        <f>(AVERAGEIFS('city centre offline'!$I$2:$I$2047,'city centre offline'!$A$2:$A$2047,$A44,'city centre offline'!$B$2:$B$2047,S$4)*AVERAGEIFS('all sales summary'!$I$2:$I$2047,'all sales summary'!$A$2:$A$2047,$A44,'all sales summary'!$B$2:$B$2047,S$4))/((AVERAGEIFS('overall city offline'!$I$2:$I$2047,'overall city offline'!$A$2:$A$2047,$A44,'overall city offline'!$B$2:$B$2047,S$4)*(1-AVERAGEIFS('all sales summary'!$I$2:$I$2047,'all sales summary'!$A$2:$A$2047,$A44,'all sales summary'!$B$2:$B$2047,S$4)))+(AVERAGEIFS('city centre offline'!$I$2:$I$2047,'city centre offline'!$A$2:$A$2047,$A44,'city centre offline'!$B$2:$B$2047,S$4)*AVERAGEIFS('all sales summary'!$I$2:$I$2047,'all sales summary'!$A$2:$A$2047,$A44,'all sales summary'!$B$2:$B$2047,S$4)))</f>
        <v>0.35897283703105243</v>
      </c>
      <c r="T44" s="60">
        <f>(AVERAGEIFS('city centre offline'!$I$2:$I$2047,'city centre offline'!$A$2:$A$2047,$A44,'city centre offline'!$B$2:$B$2047,T$4)*AVERAGEIFS('all sales summary'!$I$2:$I$2047,'all sales summary'!$A$2:$A$2047,$A44,'all sales summary'!$B$2:$B$2047,T$4))/((AVERAGEIFS('overall city offline'!$I$2:$I$2047,'overall city offline'!$A$2:$A$2047,$A44,'overall city offline'!$B$2:$B$2047,T$4)*(1-AVERAGEIFS('all sales summary'!$I$2:$I$2047,'all sales summary'!$A$2:$A$2047,$A44,'all sales summary'!$B$2:$B$2047,T$4)))+(AVERAGEIFS('city centre offline'!$I$2:$I$2047,'city centre offline'!$A$2:$A$2047,$A44,'city centre offline'!$B$2:$B$2047,T$4)*AVERAGEIFS('all sales summary'!$I$2:$I$2047,'all sales summary'!$A$2:$A$2047,$A44,'all sales summary'!$B$2:$B$2047,T$4)))</f>
        <v>0.35462942019003679</v>
      </c>
      <c r="U44" s="60">
        <f>(AVERAGEIFS('city centre offline'!$I$2:$I$2047,'city centre offline'!$A$2:$A$2047,$A44,'city centre offline'!$B$2:$B$2047,U$4)*AVERAGEIFS('all sales summary'!$I$2:$I$2047,'all sales summary'!$A$2:$A$2047,$A44,'all sales summary'!$B$2:$B$2047,U$4))/((AVERAGEIFS('overall city offline'!$I$2:$I$2047,'overall city offline'!$A$2:$A$2047,$A44,'overall city offline'!$B$2:$B$2047,U$4)*(1-AVERAGEIFS('all sales summary'!$I$2:$I$2047,'all sales summary'!$A$2:$A$2047,$A44,'all sales summary'!$B$2:$B$2047,U$4)))+(AVERAGEIFS('city centre offline'!$I$2:$I$2047,'city centre offline'!$A$2:$A$2047,$A44,'city centre offline'!$B$2:$B$2047,U$4)*AVERAGEIFS('all sales summary'!$I$2:$I$2047,'all sales summary'!$A$2:$A$2047,$A44,'all sales summary'!$B$2:$B$2047,U$4)))</f>
        <v>0.34290971627903755</v>
      </c>
      <c r="V44" s="60">
        <f>(AVERAGEIFS('city centre offline'!$I$2:$I$2047,'city centre offline'!$A$2:$A$2047,$A44,'city centre offline'!$B$2:$B$2047,V$4)*AVERAGEIFS('all sales summary'!$I$2:$I$2047,'all sales summary'!$A$2:$A$2047,$A44,'all sales summary'!$B$2:$B$2047,V$4))/((AVERAGEIFS('overall city offline'!$I$2:$I$2047,'overall city offline'!$A$2:$A$2047,$A44,'overall city offline'!$B$2:$B$2047,V$4)*(1-AVERAGEIFS('all sales summary'!$I$2:$I$2047,'all sales summary'!$A$2:$A$2047,$A44,'all sales summary'!$B$2:$B$2047,V$4)))+(AVERAGEIFS('city centre offline'!$I$2:$I$2047,'city centre offline'!$A$2:$A$2047,$A44,'city centre offline'!$B$2:$B$2047,V$4)*AVERAGEIFS('all sales summary'!$I$2:$I$2047,'all sales summary'!$A$2:$A$2047,$A44,'all sales summary'!$B$2:$B$2047,V$4)))</f>
        <v>0.35566526245665414</v>
      </c>
      <c r="W44" s="60">
        <f>(AVERAGEIFS('city centre offline'!$I$2:$I$2047,'city centre offline'!$A$2:$A$2047,$A44,'city centre offline'!$B$2:$B$2047,W$4)*AVERAGEIFS('all sales summary'!$I$2:$I$2047,'all sales summary'!$A$2:$A$2047,$A44,'all sales summary'!$B$2:$B$2047,W$4))/((AVERAGEIFS('overall city offline'!$I$2:$I$2047,'overall city offline'!$A$2:$A$2047,$A44,'overall city offline'!$B$2:$B$2047,W$4)*(1-AVERAGEIFS('all sales summary'!$I$2:$I$2047,'all sales summary'!$A$2:$A$2047,$A44,'all sales summary'!$B$2:$B$2047,W$4)))+(AVERAGEIFS('city centre offline'!$I$2:$I$2047,'city centre offline'!$A$2:$A$2047,$A44,'city centre offline'!$B$2:$B$2047,W$4)*AVERAGEIFS('all sales summary'!$I$2:$I$2047,'all sales summary'!$A$2:$A$2047,$A44,'all sales summary'!$B$2:$B$2047,W$4)))</f>
        <v>0.34985288312945823</v>
      </c>
      <c r="X44" s="60">
        <f>(AVERAGEIFS('city centre offline'!$I$2:$I$2047,'city centre offline'!$A$2:$A$2047,$A44,'city centre offline'!$B$2:$B$2047,X$4)*AVERAGEIFS('all sales summary'!$I$2:$I$2047,'all sales summary'!$A$2:$A$2047,$A44,'all sales summary'!$B$2:$B$2047,X$4))/((AVERAGEIFS('overall city offline'!$I$2:$I$2047,'overall city offline'!$A$2:$A$2047,$A44,'overall city offline'!$B$2:$B$2047,X$4)*(1-AVERAGEIFS('all sales summary'!$I$2:$I$2047,'all sales summary'!$A$2:$A$2047,$A44,'all sales summary'!$B$2:$B$2047,X$4)))+(AVERAGEIFS('city centre offline'!$I$2:$I$2047,'city centre offline'!$A$2:$A$2047,$A44,'city centre offline'!$B$2:$B$2047,X$4)*AVERAGEIFS('all sales summary'!$I$2:$I$2047,'all sales summary'!$A$2:$A$2047,$A44,'all sales summary'!$B$2:$B$2047,X$4)))</f>
        <v>0.35604899676374058</v>
      </c>
      <c r="Y44" s="60">
        <f>(AVERAGEIFS('city centre offline'!$I$2:$I$2047,'city centre offline'!$A$2:$A$2047,$A44,'city centre offline'!$B$2:$B$2047,Y$4)*AVERAGEIFS('all sales summary'!$I$2:$I$2047,'all sales summary'!$A$2:$A$2047,$A44,'all sales summary'!$B$2:$B$2047,Y$4))/((AVERAGEIFS('overall city offline'!$I$2:$I$2047,'overall city offline'!$A$2:$A$2047,$A44,'overall city offline'!$B$2:$B$2047,Y$4)*(1-AVERAGEIFS('all sales summary'!$I$2:$I$2047,'all sales summary'!$A$2:$A$2047,$A44,'all sales summary'!$B$2:$B$2047,Y$4)))+(AVERAGEIFS('city centre offline'!$I$2:$I$2047,'city centre offline'!$A$2:$A$2047,$A44,'city centre offline'!$B$2:$B$2047,Y$4)*AVERAGEIFS('all sales summary'!$I$2:$I$2047,'all sales summary'!$A$2:$A$2047,$A44,'all sales summary'!$B$2:$B$2047,Y$4)))</f>
        <v>0.37200411385725524</v>
      </c>
      <c r="Z44" s="60">
        <f>(AVERAGEIFS('city centre offline'!$I$2:$I$2047,'city centre offline'!$A$2:$A$2047,$A44,'city centre offline'!$B$2:$B$2047,Z$4)*AVERAGEIFS('all sales summary'!$I$2:$I$2047,'all sales summary'!$A$2:$A$2047,$A44,'all sales summary'!$B$2:$B$2047,Z$4))/((AVERAGEIFS('overall city offline'!$I$2:$I$2047,'overall city offline'!$A$2:$A$2047,$A44,'overall city offline'!$B$2:$B$2047,Z$4)*(1-AVERAGEIFS('all sales summary'!$I$2:$I$2047,'all sales summary'!$A$2:$A$2047,$A44,'all sales summary'!$B$2:$B$2047,Z$4)))+(AVERAGEIFS('city centre offline'!$I$2:$I$2047,'city centre offline'!$A$2:$A$2047,$A44,'city centre offline'!$B$2:$B$2047,Z$4)*AVERAGEIFS('all sales summary'!$I$2:$I$2047,'all sales summary'!$A$2:$A$2047,$A44,'all sales summary'!$B$2:$B$2047,Z$4)))</f>
        <v>0.20850264330880133</v>
      </c>
      <c r="AA44" s="60">
        <f>(AVERAGEIFS('city centre offline'!$I$2:$I$2047,'city centre offline'!$A$2:$A$2047,$A44,'city centre offline'!$B$2:$B$2047,AA$4)*AVERAGEIFS('all sales summary'!$I$2:$I$2047,'all sales summary'!$A$2:$A$2047,$A44,'all sales summary'!$B$2:$B$2047,AA$4))/((AVERAGEIFS('overall city offline'!$I$2:$I$2047,'overall city offline'!$A$2:$A$2047,$A44,'overall city offline'!$B$2:$B$2047,AA$4)*(1-AVERAGEIFS('all sales summary'!$I$2:$I$2047,'all sales summary'!$A$2:$A$2047,$A44,'all sales summary'!$B$2:$B$2047,AA$4)))+(AVERAGEIFS('city centre offline'!$I$2:$I$2047,'city centre offline'!$A$2:$A$2047,$A44,'city centre offline'!$B$2:$B$2047,AA$4)*AVERAGEIFS('all sales summary'!$I$2:$I$2047,'all sales summary'!$A$2:$A$2047,$A44,'all sales summary'!$B$2:$B$2047,AA$4)))</f>
        <v>0.179773178664978</v>
      </c>
      <c r="AB44" s="60">
        <f>(AVERAGEIFS('city centre offline'!$I$2:$I$2047,'city centre offline'!$A$2:$A$2047,$A44,'city centre offline'!$B$2:$B$2047,AB$4)*AVERAGEIFS('all sales summary'!$I$2:$I$2047,'all sales summary'!$A$2:$A$2047,$A44,'all sales summary'!$B$2:$B$2047,AB$4))/((AVERAGEIFS('overall city offline'!$I$2:$I$2047,'overall city offline'!$A$2:$A$2047,$A44,'overall city offline'!$B$2:$B$2047,AB$4)*(1-AVERAGEIFS('all sales summary'!$I$2:$I$2047,'all sales summary'!$A$2:$A$2047,$A44,'all sales summary'!$B$2:$B$2047,AB$4)))+(AVERAGEIFS('city centre offline'!$I$2:$I$2047,'city centre offline'!$A$2:$A$2047,$A44,'city centre offline'!$B$2:$B$2047,AB$4)*AVERAGEIFS('all sales summary'!$I$2:$I$2047,'all sales summary'!$A$2:$A$2047,$A44,'all sales summary'!$B$2:$B$2047,AB$4)))</f>
        <v>0.12946345049512589</v>
      </c>
      <c r="AC44" s="60">
        <f>(AVERAGEIFS('city centre offline'!$I$2:$I$2047,'city centre offline'!$A$2:$A$2047,$A44,'city centre offline'!$B$2:$B$2047,AC$4)*AVERAGEIFS('all sales summary'!$I$2:$I$2047,'all sales summary'!$A$2:$A$2047,$A44,'all sales summary'!$B$2:$B$2047,AC$4))/((AVERAGEIFS('overall city offline'!$I$2:$I$2047,'overall city offline'!$A$2:$A$2047,$A44,'overall city offline'!$B$2:$B$2047,AC$4)*(1-AVERAGEIFS('all sales summary'!$I$2:$I$2047,'all sales summary'!$A$2:$A$2047,$A44,'all sales summary'!$B$2:$B$2047,AC$4)))+(AVERAGEIFS('city centre offline'!$I$2:$I$2047,'city centre offline'!$A$2:$A$2047,$A44,'city centre offline'!$B$2:$B$2047,AC$4)*AVERAGEIFS('all sales summary'!$I$2:$I$2047,'all sales summary'!$A$2:$A$2047,$A44,'all sales summary'!$B$2:$B$2047,AC$4)))</f>
        <v>0.38498948490650881</v>
      </c>
      <c r="AD44" s="60">
        <f>(AVERAGEIFS('city centre offline'!$I$2:$I$2047,'city centre offline'!$A$2:$A$2047,$A44,'city centre offline'!$B$2:$B$2047,AD$4)*AVERAGEIFS('all sales summary'!$I$2:$I$2047,'all sales summary'!$A$2:$A$2047,$A44,'all sales summary'!$B$2:$B$2047,AD$4))/((AVERAGEIFS('overall city offline'!$I$2:$I$2047,'overall city offline'!$A$2:$A$2047,$A44,'overall city offline'!$B$2:$B$2047,AD$4)*(1-AVERAGEIFS('all sales summary'!$I$2:$I$2047,'all sales summary'!$A$2:$A$2047,$A44,'all sales summary'!$B$2:$B$2047,AD$4)))+(AVERAGEIFS('city centre offline'!$I$2:$I$2047,'city centre offline'!$A$2:$A$2047,$A44,'city centre offline'!$B$2:$B$2047,AD$4)*AVERAGEIFS('all sales summary'!$I$2:$I$2047,'all sales summary'!$A$2:$A$2047,$A44,'all sales summary'!$B$2:$B$2047,AD$4)))</f>
        <v>0.36659446015663832</v>
      </c>
      <c r="AE44" s="60">
        <f>(AVERAGEIFS('city centre offline'!$I$2:$I$2047,'city centre offline'!$A$2:$A$2047,$A44,'city centre offline'!$B$2:$B$2047,AE$4)*AVERAGEIFS('all sales summary'!$I$2:$I$2047,'all sales summary'!$A$2:$A$2047,$A44,'all sales summary'!$B$2:$B$2047,AE$4))/((AVERAGEIFS('overall city offline'!$I$2:$I$2047,'overall city offline'!$A$2:$A$2047,$A44,'overall city offline'!$B$2:$B$2047,AE$4)*(1-AVERAGEIFS('all sales summary'!$I$2:$I$2047,'all sales summary'!$A$2:$A$2047,$A44,'all sales summary'!$B$2:$B$2047,AE$4)))+(AVERAGEIFS('city centre offline'!$I$2:$I$2047,'city centre offline'!$A$2:$A$2047,$A44,'city centre offline'!$B$2:$B$2047,AE$4)*AVERAGEIFS('all sales summary'!$I$2:$I$2047,'all sales summary'!$A$2:$A$2047,$A44,'all sales summary'!$B$2:$B$2047,AE$4)))</f>
        <v>0.33947409426053016</v>
      </c>
      <c r="AF44" s="60">
        <f>(AVERAGEIFS('city centre offline'!$I$2:$I$2047,'city centre offline'!$A$2:$A$2047,$A44,'city centre offline'!$B$2:$B$2047,AF$4)*AVERAGEIFS('all sales summary'!$I$2:$I$2047,'all sales summary'!$A$2:$A$2047,$A44,'all sales summary'!$B$2:$B$2047,AF$4))/((AVERAGEIFS('overall city offline'!$I$2:$I$2047,'overall city offline'!$A$2:$A$2047,$A44,'overall city offline'!$B$2:$B$2047,AF$4)*(1-AVERAGEIFS('all sales summary'!$I$2:$I$2047,'all sales summary'!$A$2:$A$2047,$A44,'all sales summary'!$B$2:$B$2047,AF$4)))+(AVERAGEIFS('city centre offline'!$I$2:$I$2047,'city centre offline'!$A$2:$A$2047,$A44,'city centre offline'!$B$2:$B$2047,AF$4)*AVERAGEIFS('all sales summary'!$I$2:$I$2047,'all sales summary'!$A$2:$A$2047,$A44,'all sales summary'!$B$2:$B$2047,AF$4)))</f>
        <v>0.34338139438400478</v>
      </c>
      <c r="AG44" s="60">
        <f>(AVERAGEIFS('city centre offline'!$I$2:$I$2047,'city centre offline'!$A$2:$A$2047,$A44,'city centre offline'!$B$2:$B$2047,AG$4)*AVERAGEIFS('all sales summary'!$I$2:$I$2047,'all sales summary'!$A$2:$A$2047,$A44,'all sales summary'!$B$2:$B$2047,AG$4))/((AVERAGEIFS('overall city offline'!$I$2:$I$2047,'overall city offline'!$A$2:$A$2047,$A44,'overall city offline'!$B$2:$B$2047,AG$4)*(1-AVERAGEIFS('all sales summary'!$I$2:$I$2047,'all sales summary'!$A$2:$A$2047,$A44,'all sales summary'!$B$2:$B$2047,AG$4)))+(AVERAGEIFS('city centre offline'!$I$2:$I$2047,'city centre offline'!$A$2:$A$2047,$A44,'city centre offline'!$B$2:$B$2047,AG$4)*AVERAGEIFS('all sales summary'!$I$2:$I$2047,'all sales summary'!$A$2:$A$2047,$A44,'all sales summary'!$B$2:$B$2047,AG$4)))</f>
        <v>0.36837605905685455</v>
      </c>
      <c r="AH44" s="60">
        <f>(AVERAGEIFS('city centre offline'!$I$2:$I$2047,'city centre offline'!$A$2:$A$2047,$A44,'city centre offline'!$B$2:$B$2047,AH$4)*AVERAGEIFS('all sales summary'!$I$2:$I$2047,'all sales summary'!$A$2:$A$2047,$A44,'all sales summary'!$B$2:$B$2047,AH$4))/((AVERAGEIFS('overall city offline'!$I$2:$I$2047,'overall city offline'!$A$2:$A$2047,$A44,'overall city offline'!$B$2:$B$2047,AH$4)*(1-AVERAGEIFS('all sales summary'!$I$2:$I$2047,'all sales summary'!$A$2:$A$2047,$A44,'all sales summary'!$B$2:$B$2047,AH$4)))+(AVERAGEIFS('city centre offline'!$I$2:$I$2047,'city centre offline'!$A$2:$A$2047,$A44,'city centre offline'!$B$2:$B$2047,AH$4)*AVERAGEIFS('all sales summary'!$I$2:$I$2047,'all sales summary'!$A$2:$A$2047,$A44,'all sales summary'!$B$2:$B$2047,AH$4)))</f>
        <v>0.35316934529888544</v>
      </c>
    </row>
    <row r="45" spans="1:34" x14ac:dyDescent="0.3">
      <c r="A45" t="s">
        <v>47</v>
      </c>
      <c r="B45" s="60">
        <f>(AVERAGEIFS('city centre offline'!I42:I2087,'city centre offline'!$A$2:$A$2047,$A45,'city centre offline'!$B$2:$B$2047,B$4)*AVERAGEIFS('all sales summary'!$I$2:$I$2047,'all sales summary'!$A$2:$A$2047,$A45,'all sales summary'!B42:B2087,B$4))/((AVERAGEIFS('overall city offline'!I42:I2087,'overall city offline'!$A$2:$A$2047,$A45,'overall city offline'!$B$2:$B$2047,B$4)*(1-AVERAGEIFS('all sales summary'!$I$2:$I$2047,'all sales summary'!$A$2:$A$2047,$A45,'all sales summary'!B42:B2087,B$4)))+(AVERAGEIFS('city centre offline'!I42:I2087,'city centre offline'!$A$2:$A$2047,$A45,'city centre offline'!$B$2:$B$2047,B$4)*AVERAGEIFS('all sales summary'!$I$2:$I$2047,'all sales summary'!$A$2:$A$2047,$A45,'all sales summary'!B42:B2087,B$4)))</f>
        <v>0.25772582724940246</v>
      </c>
      <c r="C45" s="60">
        <f>(AVERAGEIFS('city centre offline'!$I$2:$I$2047,'city centre offline'!$A$2:$A$2047,$A45,'city centre offline'!$B$2:$B$2047,C$4)*AVERAGEIFS('all sales summary'!$I$2:$I$2047,'all sales summary'!$A$2:$A$2047,$A45,'all sales summary'!$B$2:$B$2047,C$4))/((AVERAGEIFS('overall city offline'!$I$2:$I$2047,'overall city offline'!$A$2:$A$2047,$A45,'overall city offline'!$B$2:$B$2047,C$4)*(1-AVERAGEIFS('all sales summary'!$I$2:$I$2047,'all sales summary'!$A$2:$A$2047,$A45,'all sales summary'!$B$2:$B$2047,C$4)))+(AVERAGEIFS('city centre offline'!$I$2:$I$2047,'city centre offline'!$A$2:$A$2047,$A45,'city centre offline'!$B$2:$B$2047,C$4)*AVERAGEIFS('all sales summary'!$I$2:$I$2047,'all sales summary'!$A$2:$A$2047,$A45,'all sales summary'!$B$2:$B$2047,C$4)))</f>
        <v>0.45806499044153959</v>
      </c>
      <c r="D45" s="60">
        <f>(AVERAGEIFS('city centre offline'!$I$2:$I$2047,'city centre offline'!$A$2:$A$2047,$A45,'city centre offline'!$B$2:$B$2047,D$4)*AVERAGEIFS('all sales summary'!$I$2:$I$2047,'all sales summary'!$A$2:$A$2047,$A45,'all sales summary'!$B$2:$B$2047,D$4))/((AVERAGEIFS('overall city offline'!$I$2:$I$2047,'overall city offline'!$A$2:$A$2047,$A45,'overall city offline'!$B$2:$B$2047,D$4)*(1-AVERAGEIFS('all sales summary'!$I$2:$I$2047,'all sales summary'!$A$2:$A$2047,$A45,'all sales summary'!$B$2:$B$2047,D$4)))+(AVERAGEIFS('city centre offline'!$I$2:$I$2047,'city centre offline'!$A$2:$A$2047,$A45,'city centre offline'!$B$2:$B$2047,D$4)*AVERAGEIFS('all sales summary'!$I$2:$I$2047,'all sales summary'!$A$2:$A$2047,$A45,'all sales summary'!$B$2:$B$2047,D$4)))</f>
        <v>0.45965004759091938</v>
      </c>
      <c r="E45" s="60">
        <f>(AVERAGEIFS('city centre offline'!$I$2:$I$2047,'city centre offline'!$A$2:$A$2047,$A45,'city centre offline'!$B$2:$B$2047,E$4)*AVERAGEIFS('all sales summary'!$I$2:$I$2047,'all sales summary'!$A$2:$A$2047,$A45,'all sales summary'!$B$2:$B$2047,E$4))/((AVERAGEIFS('overall city offline'!$I$2:$I$2047,'overall city offline'!$A$2:$A$2047,$A45,'overall city offline'!$B$2:$B$2047,E$4)*(1-AVERAGEIFS('all sales summary'!$I$2:$I$2047,'all sales summary'!$A$2:$A$2047,$A45,'all sales summary'!$B$2:$B$2047,E$4)))+(AVERAGEIFS('city centre offline'!$I$2:$I$2047,'city centre offline'!$A$2:$A$2047,$A45,'city centre offline'!$B$2:$B$2047,E$4)*AVERAGEIFS('all sales summary'!$I$2:$I$2047,'all sales summary'!$A$2:$A$2047,$A45,'all sales summary'!$B$2:$B$2047,E$4)))</f>
        <v>0.45652734282781676</v>
      </c>
      <c r="F45" s="60">
        <f>(AVERAGEIFS('city centre offline'!$I$2:$I$2047,'city centre offline'!$A$2:$A$2047,$A45,'city centre offline'!$B$2:$B$2047,F$4)*AVERAGEIFS('all sales summary'!$I$2:$I$2047,'all sales summary'!$A$2:$A$2047,$A45,'all sales summary'!$B$2:$B$2047,F$4))/((AVERAGEIFS('overall city offline'!$I$2:$I$2047,'overall city offline'!$A$2:$A$2047,$A45,'overall city offline'!$B$2:$B$2047,F$4)*(1-AVERAGEIFS('all sales summary'!$I$2:$I$2047,'all sales summary'!$A$2:$A$2047,$A45,'all sales summary'!$B$2:$B$2047,F$4)))+(AVERAGEIFS('city centre offline'!$I$2:$I$2047,'city centre offline'!$A$2:$A$2047,$A45,'city centre offline'!$B$2:$B$2047,F$4)*AVERAGEIFS('all sales summary'!$I$2:$I$2047,'all sales summary'!$A$2:$A$2047,$A45,'all sales summary'!$B$2:$B$2047,F$4)))</f>
        <v>0.45443749440331138</v>
      </c>
      <c r="G45" s="60">
        <f>(AVERAGEIFS('city centre offline'!$I$2:$I$2047,'city centre offline'!$A$2:$A$2047,$A45,'city centre offline'!$B$2:$B$2047,G$4)*AVERAGEIFS('all sales summary'!$I$2:$I$2047,'all sales summary'!$A$2:$A$2047,$A45,'all sales summary'!$B$2:$B$2047,G$4))/((AVERAGEIFS('overall city offline'!$I$2:$I$2047,'overall city offline'!$A$2:$A$2047,$A45,'overall city offline'!$B$2:$B$2047,G$4)*(1-AVERAGEIFS('all sales summary'!$I$2:$I$2047,'all sales summary'!$A$2:$A$2047,$A45,'all sales summary'!$B$2:$B$2047,G$4)))+(AVERAGEIFS('city centre offline'!$I$2:$I$2047,'city centre offline'!$A$2:$A$2047,$A45,'city centre offline'!$B$2:$B$2047,G$4)*AVERAGEIFS('all sales summary'!$I$2:$I$2047,'all sales summary'!$A$2:$A$2047,$A45,'all sales summary'!$B$2:$B$2047,G$4)))</f>
        <v>0.45474798479795497</v>
      </c>
      <c r="H45" s="60">
        <f>(AVERAGEIFS('city centre offline'!$I$2:$I$2047,'city centre offline'!$A$2:$A$2047,$A45,'city centre offline'!$B$2:$B$2047,H$4)*AVERAGEIFS('all sales summary'!$I$2:$I$2047,'all sales summary'!$A$2:$A$2047,$A45,'all sales summary'!$B$2:$B$2047,H$4))/((AVERAGEIFS('overall city offline'!$I$2:$I$2047,'overall city offline'!$A$2:$A$2047,$A45,'overall city offline'!$B$2:$B$2047,H$4)*(1-AVERAGEIFS('all sales summary'!$I$2:$I$2047,'all sales summary'!$A$2:$A$2047,$A45,'all sales summary'!$B$2:$B$2047,H$4)))+(AVERAGEIFS('city centre offline'!$I$2:$I$2047,'city centre offline'!$A$2:$A$2047,$A45,'city centre offline'!$B$2:$B$2047,H$4)*AVERAGEIFS('all sales summary'!$I$2:$I$2047,'all sales summary'!$A$2:$A$2047,$A45,'all sales summary'!$B$2:$B$2047,H$4)))</f>
        <v>0.45362693225260226</v>
      </c>
      <c r="I45" s="60">
        <f>(AVERAGEIFS('city centre offline'!$I$2:$I$2047,'city centre offline'!$A$2:$A$2047,$A45,'city centre offline'!$B$2:$B$2047,I$4)*AVERAGEIFS('all sales summary'!$I$2:$I$2047,'all sales summary'!$A$2:$A$2047,$A45,'all sales summary'!$B$2:$B$2047,I$4))/((AVERAGEIFS('overall city offline'!$I$2:$I$2047,'overall city offline'!$A$2:$A$2047,$A45,'overall city offline'!$B$2:$B$2047,I$4)*(1-AVERAGEIFS('all sales summary'!$I$2:$I$2047,'all sales summary'!$A$2:$A$2047,$A45,'all sales summary'!$B$2:$B$2047,I$4)))+(AVERAGEIFS('city centre offline'!$I$2:$I$2047,'city centre offline'!$A$2:$A$2047,$A45,'city centre offline'!$B$2:$B$2047,I$4)*AVERAGEIFS('all sales summary'!$I$2:$I$2047,'all sales summary'!$A$2:$A$2047,$A45,'all sales summary'!$B$2:$B$2047,I$4)))</f>
        <v>0.45357216960371888</v>
      </c>
      <c r="J45" s="60">
        <f>(AVERAGEIFS('city centre offline'!$I$2:$I$2047,'city centre offline'!$A$2:$A$2047,$A45,'city centre offline'!$B$2:$B$2047,J$4)*AVERAGEIFS('all sales summary'!$I$2:$I$2047,'all sales summary'!$A$2:$A$2047,$A45,'all sales summary'!$B$2:$B$2047,J$4))/((AVERAGEIFS('overall city offline'!$I$2:$I$2047,'overall city offline'!$A$2:$A$2047,$A45,'overall city offline'!$B$2:$B$2047,J$4)*(1-AVERAGEIFS('all sales summary'!$I$2:$I$2047,'all sales summary'!$A$2:$A$2047,$A45,'all sales summary'!$B$2:$B$2047,J$4)))+(AVERAGEIFS('city centre offline'!$I$2:$I$2047,'city centre offline'!$A$2:$A$2047,$A45,'city centre offline'!$B$2:$B$2047,J$4)*AVERAGEIFS('all sales summary'!$I$2:$I$2047,'all sales summary'!$A$2:$A$2047,$A45,'all sales summary'!$B$2:$B$2047,J$4)))</f>
        <v>0.45616251539545294</v>
      </c>
      <c r="K45" s="60">
        <f>(AVERAGEIFS('city centre offline'!$I$2:$I$2047,'city centre offline'!$A$2:$A$2047,$A45,'city centre offline'!$B$2:$B$2047,K$4)*AVERAGEIFS('all sales summary'!$I$2:$I$2047,'all sales summary'!$A$2:$A$2047,$A45,'all sales summary'!$B$2:$B$2047,K$4))/((AVERAGEIFS('overall city offline'!$I$2:$I$2047,'overall city offline'!$A$2:$A$2047,$A45,'overall city offline'!$B$2:$B$2047,K$4)*(1-AVERAGEIFS('all sales summary'!$I$2:$I$2047,'all sales summary'!$A$2:$A$2047,$A45,'all sales summary'!$B$2:$B$2047,K$4)))+(AVERAGEIFS('city centre offline'!$I$2:$I$2047,'city centre offline'!$A$2:$A$2047,$A45,'city centre offline'!$B$2:$B$2047,K$4)*AVERAGEIFS('all sales summary'!$I$2:$I$2047,'all sales summary'!$A$2:$A$2047,$A45,'all sales summary'!$B$2:$B$2047,K$4)))</f>
        <v>0.45724295612765015</v>
      </c>
      <c r="L45" s="60">
        <f>(AVERAGEIFS('city centre offline'!$I$2:$I$2047,'city centre offline'!$A$2:$A$2047,$A45,'city centre offline'!$B$2:$B$2047,L$4)*AVERAGEIFS('all sales summary'!$I$2:$I$2047,'all sales summary'!$A$2:$A$2047,$A45,'all sales summary'!$B$2:$B$2047,L$4))/((AVERAGEIFS('overall city offline'!$I$2:$I$2047,'overall city offline'!$A$2:$A$2047,$A45,'overall city offline'!$B$2:$B$2047,L$4)*(1-AVERAGEIFS('all sales summary'!$I$2:$I$2047,'all sales summary'!$A$2:$A$2047,$A45,'all sales summary'!$B$2:$B$2047,L$4)))+(AVERAGEIFS('city centre offline'!$I$2:$I$2047,'city centre offline'!$A$2:$A$2047,$A45,'city centre offline'!$B$2:$B$2047,L$4)*AVERAGEIFS('all sales summary'!$I$2:$I$2047,'all sales summary'!$A$2:$A$2047,$A45,'all sales summary'!$B$2:$B$2047,L$4)))</f>
        <v>0.46228546156123096</v>
      </c>
      <c r="M45" s="60">
        <f>(AVERAGEIFS('city centre offline'!$I$2:$I$2047,'city centre offline'!$A$2:$A$2047,$A45,'city centre offline'!$B$2:$B$2047,M$4)*AVERAGEIFS('all sales summary'!$I$2:$I$2047,'all sales summary'!$A$2:$A$2047,$A45,'all sales summary'!$B$2:$B$2047,M$4))/((AVERAGEIFS('overall city offline'!$I$2:$I$2047,'overall city offline'!$A$2:$A$2047,$A45,'overall city offline'!$B$2:$B$2047,M$4)*(1-AVERAGEIFS('all sales summary'!$I$2:$I$2047,'all sales summary'!$A$2:$A$2047,$A45,'all sales summary'!$B$2:$B$2047,M$4)))+(AVERAGEIFS('city centre offline'!$I$2:$I$2047,'city centre offline'!$A$2:$A$2047,$A45,'city centre offline'!$B$2:$B$2047,M$4)*AVERAGEIFS('all sales summary'!$I$2:$I$2047,'all sales summary'!$A$2:$A$2047,$A45,'all sales summary'!$B$2:$B$2047,M$4)))</f>
        <v>0.46813184953536063</v>
      </c>
      <c r="N45" s="60">
        <f>(AVERAGEIFS('city centre offline'!$I$2:$I$2047,'city centre offline'!$A$2:$A$2047,$A45,'city centre offline'!$B$2:$B$2047,N$4)*AVERAGEIFS('all sales summary'!$I$2:$I$2047,'all sales summary'!$A$2:$A$2047,$A45,'all sales summary'!$B$2:$B$2047,N$4))/((AVERAGEIFS('overall city offline'!$I$2:$I$2047,'overall city offline'!$A$2:$A$2047,$A45,'overall city offline'!$B$2:$B$2047,N$4)*(1-AVERAGEIFS('all sales summary'!$I$2:$I$2047,'all sales summary'!$A$2:$A$2047,$A45,'all sales summary'!$B$2:$B$2047,N$4)))+(AVERAGEIFS('city centre offline'!$I$2:$I$2047,'city centre offline'!$A$2:$A$2047,$A45,'city centre offline'!$B$2:$B$2047,N$4)*AVERAGEIFS('all sales summary'!$I$2:$I$2047,'all sales summary'!$A$2:$A$2047,$A45,'all sales summary'!$B$2:$B$2047,N$4)))</f>
        <v>0.45826473553044061</v>
      </c>
      <c r="O45" s="60">
        <f>(AVERAGEIFS('city centre offline'!$I$2:$I$2047,'city centre offline'!$A$2:$A$2047,$A45,'city centre offline'!$B$2:$B$2047,O$4)*AVERAGEIFS('all sales summary'!$I$2:$I$2047,'all sales summary'!$A$2:$A$2047,$A45,'all sales summary'!$B$2:$B$2047,O$4))/((AVERAGEIFS('overall city offline'!$I$2:$I$2047,'overall city offline'!$A$2:$A$2047,$A45,'overall city offline'!$B$2:$B$2047,O$4)*(1-AVERAGEIFS('all sales summary'!$I$2:$I$2047,'all sales summary'!$A$2:$A$2047,$A45,'all sales summary'!$B$2:$B$2047,O$4)))+(AVERAGEIFS('city centre offline'!$I$2:$I$2047,'city centre offline'!$A$2:$A$2047,$A45,'city centre offline'!$B$2:$B$2047,O$4)*AVERAGEIFS('all sales summary'!$I$2:$I$2047,'all sales summary'!$A$2:$A$2047,$A45,'all sales summary'!$B$2:$B$2047,O$4)))</f>
        <v>0.45552113033098457</v>
      </c>
      <c r="P45" s="60">
        <f>(AVERAGEIFS('city centre offline'!$I$2:$I$2047,'city centre offline'!$A$2:$A$2047,$A45,'city centre offline'!$B$2:$B$2047,P$4)*AVERAGEIFS('all sales summary'!$I$2:$I$2047,'all sales summary'!$A$2:$A$2047,$A45,'all sales summary'!$B$2:$B$2047,P$4))/((AVERAGEIFS('overall city offline'!$I$2:$I$2047,'overall city offline'!$A$2:$A$2047,$A45,'overall city offline'!$B$2:$B$2047,P$4)*(1-AVERAGEIFS('all sales summary'!$I$2:$I$2047,'all sales summary'!$A$2:$A$2047,$A45,'all sales summary'!$B$2:$B$2047,P$4)))+(AVERAGEIFS('city centre offline'!$I$2:$I$2047,'city centre offline'!$A$2:$A$2047,$A45,'city centre offline'!$B$2:$B$2047,P$4)*AVERAGEIFS('all sales summary'!$I$2:$I$2047,'all sales summary'!$A$2:$A$2047,$A45,'all sales summary'!$B$2:$B$2047,P$4)))</f>
        <v>0.4529619690189165</v>
      </c>
      <c r="Q45" s="60">
        <f>(AVERAGEIFS('city centre offline'!$I$2:$I$2047,'city centre offline'!$A$2:$A$2047,$A45,'city centre offline'!$B$2:$B$2047,Q$4)*AVERAGEIFS('all sales summary'!$I$2:$I$2047,'all sales summary'!$A$2:$A$2047,$A45,'all sales summary'!$B$2:$B$2047,Q$4))/((AVERAGEIFS('overall city offline'!$I$2:$I$2047,'overall city offline'!$A$2:$A$2047,$A45,'overall city offline'!$B$2:$B$2047,Q$4)*(1-AVERAGEIFS('all sales summary'!$I$2:$I$2047,'all sales summary'!$A$2:$A$2047,$A45,'all sales summary'!$B$2:$B$2047,Q$4)))+(AVERAGEIFS('city centre offline'!$I$2:$I$2047,'city centre offline'!$A$2:$A$2047,$A45,'city centre offline'!$B$2:$B$2047,Q$4)*AVERAGEIFS('all sales summary'!$I$2:$I$2047,'all sales summary'!$A$2:$A$2047,$A45,'all sales summary'!$B$2:$B$2047,Q$4)))</f>
        <v>0.42756325831475078</v>
      </c>
      <c r="R45" s="60">
        <f>(AVERAGEIFS('city centre offline'!$I$2:$I$2047,'city centre offline'!$A$2:$A$2047,$A45,'city centre offline'!$B$2:$B$2047,R$4)*AVERAGEIFS('all sales summary'!$I$2:$I$2047,'all sales summary'!$A$2:$A$2047,$A45,'all sales summary'!$B$2:$B$2047,R$4))/((AVERAGEIFS('overall city offline'!$I$2:$I$2047,'overall city offline'!$A$2:$A$2047,$A45,'overall city offline'!$B$2:$B$2047,R$4)*(1-AVERAGEIFS('all sales summary'!$I$2:$I$2047,'all sales summary'!$A$2:$A$2047,$A45,'all sales summary'!$B$2:$B$2047,R$4)))+(AVERAGEIFS('city centre offline'!$I$2:$I$2047,'city centre offline'!$A$2:$A$2047,$A45,'city centre offline'!$B$2:$B$2047,R$4)*AVERAGEIFS('all sales summary'!$I$2:$I$2047,'all sales summary'!$A$2:$A$2047,$A45,'all sales summary'!$B$2:$B$2047,R$4)))</f>
        <v>0.3981520310571916</v>
      </c>
      <c r="S45" s="60">
        <f>(AVERAGEIFS('city centre offline'!$I$2:$I$2047,'city centre offline'!$A$2:$A$2047,$A45,'city centre offline'!$B$2:$B$2047,S$4)*AVERAGEIFS('all sales summary'!$I$2:$I$2047,'all sales summary'!$A$2:$A$2047,$A45,'all sales summary'!$B$2:$B$2047,S$4))/((AVERAGEIFS('overall city offline'!$I$2:$I$2047,'overall city offline'!$A$2:$A$2047,$A45,'overall city offline'!$B$2:$B$2047,S$4)*(1-AVERAGEIFS('all sales summary'!$I$2:$I$2047,'all sales summary'!$A$2:$A$2047,$A45,'all sales summary'!$B$2:$B$2047,S$4)))+(AVERAGEIFS('city centre offline'!$I$2:$I$2047,'city centre offline'!$A$2:$A$2047,$A45,'city centre offline'!$B$2:$B$2047,S$4)*AVERAGEIFS('all sales summary'!$I$2:$I$2047,'all sales summary'!$A$2:$A$2047,$A45,'all sales summary'!$B$2:$B$2047,S$4)))</f>
        <v>0.425422269772534</v>
      </c>
      <c r="T45" s="60">
        <f>(AVERAGEIFS('city centre offline'!$I$2:$I$2047,'city centre offline'!$A$2:$A$2047,$A45,'city centre offline'!$B$2:$B$2047,T$4)*AVERAGEIFS('all sales summary'!$I$2:$I$2047,'all sales summary'!$A$2:$A$2047,$A45,'all sales summary'!$B$2:$B$2047,T$4))/((AVERAGEIFS('overall city offline'!$I$2:$I$2047,'overall city offline'!$A$2:$A$2047,$A45,'overall city offline'!$B$2:$B$2047,T$4)*(1-AVERAGEIFS('all sales summary'!$I$2:$I$2047,'all sales summary'!$A$2:$A$2047,$A45,'all sales summary'!$B$2:$B$2047,T$4)))+(AVERAGEIFS('city centre offline'!$I$2:$I$2047,'city centre offline'!$A$2:$A$2047,$A45,'city centre offline'!$B$2:$B$2047,T$4)*AVERAGEIFS('all sales summary'!$I$2:$I$2047,'all sales summary'!$A$2:$A$2047,$A45,'all sales summary'!$B$2:$B$2047,T$4)))</f>
        <v>0.44325543506182652</v>
      </c>
      <c r="U45" s="60">
        <f>(AVERAGEIFS('city centre offline'!$I$2:$I$2047,'city centre offline'!$A$2:$A$2047,$A45,'city centre offline'!$B$2:$B$2047,U$4)*AVERAGEIFS('all sales summary'!$I$2:$I$2047,'all sales summary'!$A$2:$A$2047,$A45,'all sales summary'!$B$2:$B$2047,U$4))/((AVERAGEIFS('overall city offline'!$I$2:$I$2047,'overall city offline'!$A$2:$A$2047,$A45,'overall city offline'!$B$2:$B$2047,U$4)*(1-AVERAGEIFS('all sales summary'!$I$2:$I$2047,'all sales summary'!$A$2:$A$2047,$A45,'all sales summary'!$B$2:$B$2047,U$4)))+(AVERAGEIFS('city centre offline'!$I$2:$I$2047,'city centre offline'!$A$2:$A$2047,$A45,'city centre offline'!$B$2:$B$2047,U$4)*AVERAGEIFS('all sales summary'!$I$2:$I$2047,'all sales summary'!$A$2:$A$2047,$A45,'all sales summary'!$B$2:$B$2047,U$4)))</f>
        <v>0.441477027051974</v>
      </c>
      <c r="V45" s="60">
        <f>(AVERAGEIFS('city centre offline'!$I$2:$I$2047,'city centre offline'!$A$2:$A$2047,$A45,'city centre offline'!$B$2:$B$2047,V$4)*AVERAGEIFS('all sales summary'!$I$2:$I$2047,'all sales summary'!$A$2:$A$2047,$A45,'all sales summary'!$B$2:$B$2047,V$4))/((AVERAGEIFS('overall city offline'!$I$2:$I$2047,'overall city offline'!$A$2:$A$2047,$A45,'overall city offline'!$B$2:$B$2047,V$4)*(1-AVERAGEIFS('all sales summary'!$I$2:$I$2047,'all sales summary'!$A$2:$A$2047,$A45,'all sales summary'!$B$2:$B$2047,V$4)))+(AVERAGEIFS('city centre offline'!$I$2:$I$2047,'city centre offline'!$A$2:$A$2047,$A45,'city centre offline'!$B$2:$B$2047,V$4)*AVERAGEIFS('all sales summary'!$I$2:$I$2047,'all sales summary'!$A$2:$A$2047,$A45,'all sales summary'!$B$2:$B$2047,V$4)))</f>
        <v>0.4464624248483407</v>
      </c>
      <c r="W45" s="60">
        <f>(AVERAGEIFS('city centre offline'!$I$2:$I$2047,'city centre offline'!$A$2:$A$2047,$A45,'city centre offline'!$B$2:$B$2047,W$4)*AVERAGEIFS('all sales summary'!$I$2:$I$2047,'all sales summary'!$A$2:$A$2047,$A45,'all sales summary'!$B$2:$B$2047,W$4))/((AVERAGEIFS('overall city offline'!$I$2:$I$2047,'overall city offline'!$A$2:$A$2047,$A45,'overall city offline'!$B$2:$B$2047,W$4)*(1-AVERAGEIFS('all sales summary'!$I$2:$I$2047,'all sales summary'!$A$2:$A$2047,$A45,'all sales summary'!$B$2:$B$2047,W$4)))+(AVERAGEIFS('city centre offline'!$I$2:$I$2047,'city centre offline'!$A$2:$A$2047,$A45,'city centre offline'!$B$2:$B$2047,W$4)*AVERAGEIFS('all sales summary'!$I$2:$I$2047,'all sales summary'!$A$2:$A$2047,$A45,'all sales summary'!$B$2:$B$2047,W$4)))</f>
        <v>0.45412368519435337</v>
      </c>
      <c r="X45" s="60">
        <f>(AVERAGEIFS('city centre offline'!$I$2:$I$2047,'city centre offline'!$A$2:$A$2047,$A45,'city centre offline'!$B$2:$B$2047,X$4)*AVERAGEIFS('all sales summary'!$I$2:$I$2047,'all sales summary'!$A$2:$A$2047,$A45,'all sales summary'!$B$2:$B$2047,X$4))/((AVERAGEIFS('overall city offline'!$I$2:$I$2047,'overall city offline'!$A$2:$A$2047,$A45,'overall city offline'!$B$2:$B$2047,X$4)*(1-AVERAGEIFS('all sales summary'!$I$2:$I$2047,'all sales summary'!$A$2:$A$2047,$A45,'all sales summary'!$B$2:$B$2047,X$4)))+(AVERAGEIFS('city centre offline'!$I$2:$I$2047,'city centre offline'!$A$2:$A$2047,$A45,'city centre offline'!$B$2:$B$2047,X$4)*AVERAGEIFS('all sales summary'!$I$2:$I$2047,'all sales summary'!$A$2:$A$2047,$A45,'all sales summary'!$B$2:$B$2047,X$4)))</f>
        <v>0.43733329887147443</v>
      </c>
      <c r="Y45" s="60">
        <f>(AVERAGEIFS('city centre offline'!$I$2:$I$2047,'city centre offline'!$A$2:$A$2047,$A45,'city centre offline'!$B$2:$B$2047,Y$4)*AVERAGEIFS('all sales summary'!$I$2:$I$2047,'all sales summary'!$A$2:$A$2047,$A45,'all sales summary'!$B$2:$B$2047,Y$4))/((AVERAGEIFS('overall city offline'!$I$2:$I$2047,'overall city offline'!$A$2:$A$2047,$A45,'overall city offline'!$B$2:$B$2047,Y$4)*(1-AVERAGEIFS('all sales summary'!$I$2:$I$2047,'all sales summary'!$A$2:$A$2047,$A45,'all sales summary'!$B$2:$B$2047,Y$4)))+(AVERAGEIFS('city centre offline'!$I$2:$I$2047,'city centre offline'!$A$2:$A$2047,$A45,'city centre offline'!$B$2:$B$2047,Y$4)*AVERAGEIFS('all sales summary'!$I$2:$I$2047,'all sales summary'!$A$2:$A$2047,$A45,'all sales summary'!$B$2:$B$2047,Y$4)))</f>
        <v>0.45654747996255252</v>
      </c>
      <c r="Z45" s="60">
        <f>(AVERAGEIFS('city centre offline'!$I$2:$I$2047,'city centre offline'!$A$2:$A$2047,$A45,'city centre offline'!$B$2:$B$2047,Z$4)*AVERAGEIFS('all sales summary'!$I$2:$I$2047,'all sales summary'!$A$2:$A$2047,$A45,'all sales summary'!$B$2:$B$2047,Z$4))/((AVERAGEIFS('overall city offline'!$I$2:$I$2047,'overall city offline'!$A$2:$A$2047,$A45,'overall city offline'!$B$2:$B$2047,Z$4)*(1-AVERAGEIFS('all sales summary'!$I$2:$I$2047,'all sales summary'!$A$2:$A$2047,$A45,'all sales summary'!$B$2:$B$2047,Z$4)))+(AVERAGEIFS('city centre offline'!$I$2:$I$2047,'city centre offline'!$A$2:$A$2047,$A45,'city centre offline'!$B$2:$B$2047,Z$4)*AVERAGEIFS('all sales summary'!$I$2:$I$2047,'all sales summary'!$A$2:$A$2047,$A45,'all sales summary'!$B$2:$B$2047,Z$4)))</f>
        <v>0.39712232218806132</v>
      </c>
      <c r="AA45" s="60">
        <f>(AVERAGEIFS('city centre offline'!$I$2:$I$2047,'city centre offline'!$A$2:$A$2047,$A45,'city centre offline'!$B$2:$B$2047,AA$4)*AVERAGEIFS('all sales summary'!$I$2:$I$2047,'all sales summary'!$A$2:$A$2047,$A45,'all sales summary'!$B$2:$B$2047,AA$4))/((AVERAGEIFS('overall city offline'!$I$2:$I$2047,'overall city offline'!$A$2:$A$2047,$A45,'overall city offline'!$B$2:$B$2047,AA$4)*(1-AVERAGEIFS('all sales summary'!$I$2:$I$2047,'all sales summary'!$A$2:$A$2047,$A45,'all sales summary'!$B$2:$B$2047,AA$4)))+(AVERAGEIFS('city centre offline'!$I$2:$I$2047,'city centre offline'!$A$2:$A$2047,$A45,'city centre offline'!$B$2:$B$2047,AA$4)*AVERAGEIFS('all sales summary'!$I$2:$I$2047,'all sales summary'!$A$2:$A$2047,$A45,'all sales summary'!$B$2:$B$2047,AA$4)))</f>
        <v>0.38950112344390647</v>
      </c>
      <c r="AB45" s="60">
        <f>(AVERAGEIFS('city centre offline'!$I$2:$I$2047,'city centre offline'!$A$2:$A$2047,$A45,'city centre offline'!$B$2:$B$2047,AB$4)*AVERAGEIFS('all sales summary'!$I$2:$I$2047,'all sales summary'!$A$2:$A$2047,$A45,'all sales summary'!$B$2:$B$2047,AB$4))/((AVERAGEIFS('overall city offline'!$I$2:$I$2047,'overall city offline'!$A$2:$A$2047,$A45,'overall city offline'!$B$2:$B$2047,AB$4)*(1-AVERAGEIFS('all sales summary'!$I$2:$I$2047,'all sales summary'!$A$2:$A$2047,$A45,'all sales summary'!$B$2:$B$2047,AB$4)))+(AVERAGEIFS('city centre offline'!$I$2:$I$2047,'city centre offline'!$A$2:$A$2047,$A45,'city centre offline'!$B$2:$B$2047,AB$4)*AVERAGEIFS('all sales summary'!$I$2:$I$2047,'all sales summary'!$A$2:$A$2047,$A45,'all sales summary'!$B$2:$B$2047,AB$4)))</f>
        <v>0.41942359245073219</v>
      </c>
      <c r="AC45" s="60">
        <f>(AVERAGEIFS('city centre offline'!$I$2:$I$2047,'city centre offline'!$A$2:$A$2047,$A45,'city centre offline'!$B$2:$B$2047,AC$4)*AVERAGEIFS('all sales summary'!$I$2:$I$2047,'all sales summary'!$A$2:$A$2047,$A45,'all sales summary'!$B$2:$B$2047,AC$4))/((AVERAGEIFS('overall city offline'!$I$2:$I$2047,'overall city offline'!$A$2:$A$2047,$A45,'overall city offline'!$B$2:$B$2047,AC$4)*(1-AVERAGEIFS('all sales summary'!$I$2:$I$2047,'all sales summary'!$A$2:$A$2047,$A45,'all sales summary'!$B$2:$B$2047,AC$4)))+(AVERAGEIFS('city centre offline'!$I$2:$I$2047,'city centre offline'!$A$2:$A$2047,$A45,'city centre offline'!$B$2:$B$2047,AC$4)*AVERAGEIFS('all sales summary'!$I$2:$I$2047,'all sales summary'!$A$2:$A$2047,$A45,'all sales summary'!$B$2:$B$2047,AC$4)))</f>
        <v>0.44808807306299908</v>
      </c>
      <c r="AD45" s="60">
        <f>(AVERAGEIFS('city centre offline'!$I$2:$I$2047,'city centre offline'!$A$2:$A$2047,$A45,'city centre offline'!$B$2:$B$2047,AD$4)*AVERAGEIFS('all sales summary'!$I$2:$I$2047,'all sales summary'!$A$2:$A$2047,$A45,'all sales summary'!$B$2:$B$2047,AD$4))/((AVERAGEIFS('overall city offline'!$I$2:$I$2047,'overall city offline'!$A$2:$A$2047,$A45,'overall city offline'!$B$2:$B$2047,AD$4)*(1-AVERAGEIFS('all sales summary'!$I$2:$I$2047,'all sales summary'!$A$2:$A$2047,$A45,'all sales summary'!$B$2:$B$2047,AD$4)))+(AVERAGEIFS('city centre offline'!$I$2:$I$2047,'city centre offline'!$A$2:$A$2047,$A45,'city centre offline'!$B$2:$B$2047,AD$4)*AVERAGEIFS('all sales summary'!$I$2:$I$2047,'all sales summary'!$A$2:$A$2047,$A45,'all sales summary'!$B$2:$B$2047,AD$4)))</f>
        <v>0.45196091771958341</v>
      </c>
      <c r="AE45" s="60">
        <f>(AVERAGEIFS('city centre offline'!$I$2:$I$2047,'city centre offline'!$A$2:$A$2047,$A45,'city centre offline'!$B$2:$B$2047,AE$4)*AVERAGEIFS('all sales summary'!$I$2:$I$2047,'all sales summary'!$A$2:$A$2047,$A45,'all sales summary'!$B$2:$B$2047,AE$4))/((AVERAGEIFS('overall city offline'!$I$2:$I$2047,'overall city offline'!$A$2:$A$2047,$A45,'overall city offline'!$B$2:$B$2047,AE$4)*(1-AVERAGEIFS('all sales summary'!$I$2:$I$2047,'all sales summary'!$A$2:$A$2047,$A45,'all sales summary'!$B$2:$B$2047,AE$4)))+(AVERAGEIFS('city centre offline'!$I$2:$I$2047,'city centre offline'!$A$2:$A$2047,$A45,'city centre offline'!$B$2:$B$2047,AE$4)*AVERAGEIFS('all sales summary'!$I$2:$I$2047,'all sales summary'!$A$2:$A$2047,$A45,'all sales summary'!$B$2:$B$2047,AE$4)))</f>
        <v>0.45302560436067901</v>
      </c>
      <c r="AF45" s="60">
        <f>(AVERAGEIFS('city centre offline'!$I$2:$I$2047,'city centre offline'!$A$2:$A$2047,$A45,'city centre offline'!$B$2:$B$2047,AF$4)*AVERAGEIFS('all sales summary'!$I$2:$I$2047,'all sales summary'!$A$2:$A$2047,$A45,'all sales summary'!$B$2:$B$2047,AF$4))/((AVERAGEIFS('overall city offline'!$I$2:$I$2047,'overall city offline'!$A$2:$A$2047,$A45,'overall city offline'!$B$2:$B$2047,AF$4)*(1-AVERAGEIFS('all sales summary'!$I$2:$I$2047,'all sales summary'!$A$2:$A$2047,$A45,'all sales summary'!$B$2:$B$2047,AF$4)))+(AVERAGEIFS('city centre offline'!$I$2:$I$2047,'city centre offline'!$A$2:$A$2047,$A45,'city centre offline'!$B$2:$B$2047,AF$4)*AVERAGEIFS('all sales summary'!$I$2:$I$2047,'all sales summary'!$A$2:$A$2047,$A45,'all sales summary'!$B$2:$B$2047,AF$4)))</f>
        <v>0.44963492699659996</v>
      </c>
      <c r="AG45" s="60">
        <f>(AVERAGEIFS('city centre offline'!$I$2:$I$2047,'city centre offline'!$A$2:$A$2047,$A45,'city centre offline'!$B$2:$B$2047,AG$4)*AVERAGEIFS('all sales summary'!$I$2:$I$2047,'all sales summary'!$A$2:$A$2047,$A45,'all sales summary'!$B$2:$B$2047,AG$4))/((AVERAGEIFS('overall city offline'!$I$2:$I$2047,'overall city offline'!$A$2:$A$2047,$A45,'overall city offline'!$B$2:$B$2047,AG$4)*(1-AVERAGEIFS('all sales summary'!$I$2:$I$2047,'all sales summary'!$A$2:$A$2047,$A45,'all sales summary'!$B$2:$B$2047,AG$4)))+(AVERAGEIFS('city centre offline'!$I$2:$I$2047,'city centre offline'!$A$2:$A$2047,$A45,'city centre offline'!$B$2:$B$2047,AG$4)*AVERAGEIFS('all sales summary'!$I$2:$I$2047,'all sales summary'!$A$2:$A$2047,$A45,'all sales summary'!$B$2:$B$2047,AG$4)))</f>
        <v>0.44940049253411651</v>
      </c>
      <c r="AH45" s="60">
        <f>(AVERAGEIFS('city centre offline'!$I$2:$I$2047,'city centre offline'!$A$2:$A$2047,$A45,'city centre offline'!$B$2:$B$2047,AH$4)*AVERAGEIFS('all sales summary'!$I$2:$I$2047,'all sales summary'!$A$2:$A$2047,$A45,'all sales summary'!$B$2:$B$2047,AH$4))/((AVERAGEIFS('overall city offline'!$I$2:$I$2047,'overall city offline'!$A$2:$A$2047,$A45,'overall city offline'!$B$2:$B$2047,AH$4)*(1-AVERAGEIFS('all sales summary'!$I$2:$I$2047,'all sales summary'!$A$2:$A$2047,$A45,'all sales summary'!$B$2:$B$2047,AH$4)))+(AVERAGEIFS('city centre offline'!$I$2:$I$2047,'city centre offline'!$A$2:$A$2047,$A45,'city centre offline'!$B$2:$B$2047,AH$4)*AVERAGEIFS('all sales summary'!$I$2:$I$2047,'all sales summary'!$A$2:$A$2047,$A45,'all sales summary'!$B$2:$B$2047,AH$4)))</f>
        <v>0.45373887205659902</v>
      </c>
    </row>
    <row r="46" spans="1:34" x14ac:dyDescent="0.3">
      <c r="A46" t="s">
        <v>48</v>
      </c>
      <c r="B46" s="60">
        <f>(AVERAGEIFS('city centre offline'!I43:I2088,'city centre offline'!$A$2:$A$2047,$A46,'city centre offline'!$B$2:$B$2047,B$4)*AVERAGEIFS('all sales summary'!$I$2:$I$2047,'all sales summary'!$A$2:$A$2047,$A46,'all sales summary'!B43:B2088,B$4))/((AVERAGEIFS('overall city offline'!I43:I2088,'overall city offline'!$A$2:$A$2047,$A46,'overall city offline'!$B$2:$B$2047,B$4)*(1-AVERAGEIFS('all sales summary'!$I$2:$I$2047,'all sales summary'!$A$2:$A$2047,$A46,'all sales summary'!B43:B2088,B$4)))+(AVERAGEIFS('city centre offline'!I43:I2088,'city centre offline'!$A$2:$A$2047,$A46,'city centre offline'!$B$2:$B$2047,B$4)*AVERAGEIFS('all sales summary'!$I$2:$I$2047,'all sales summary'!$A$2:$A$2047,$A46,'all sales summary'!B43:B2088,B$4)))</f>
        <v>7.887780850053186E-2</v>
      </c>
      <c r="C46" s="60">
        <f>(AVERAGEIFS('city centre offline'!$I$2:$I$2047,'city centre offline'!$A$2:$A$2047,$A46,'city centre offline'!$B$2:$B$2047,C$4)*AVERAGEIFS('all sales summary'!$I$2:$I$2047,'all sales summary'!$A$2:$A$2047,$A46,'all sales summary'!$B$2:$B$2047,C$4))/((AVERAGEIFS('overall city offline'!$I$2:$I$2047,'overall city offline'!$A$2:$A$2047,$A46,'overall city offline'!$B$2:$B$2047,C$4)*(1-AVERAGEIFS('all sales summary'!$I$2:$I$2047,'all sales summary'!$A$2:$A$2047,$A46,'all sales summary'!$B$2:$B$2047,C$4)))+(AVERAGEIFS('city centre offline'!$I$2:$I$2047,'city centre offline'!$A$2:$A$2047,$A46,'city centre offline'!$B$2:$B$2047,C$4)*AVERAGEIFS('all sales summary'!$I$2:$I$2047,'all sales summary'!$A$2:$A$2047,$A46,'all sales summary'!$B$2:$B$2047,C$4)))</f>
        <v>0.36260795629420872</v>
      </c>
      <c r="D46" s="60">
        <f>(AVERAGEIFS('city centre offline'!$I$2:$I$2047,'city centre offline'!$A$2:$A$2047,$A46,'city centre offline'!$B$2:$B$2047,D$4)*AVERAGEIFS('all sales summary'!$I$2:$I$2047,'all sales summary'!$A$2:$A$2047,$A46,'all sales summary'!$B$2:$B$2047,D$4))/((AVERAGEIFS('overall city offline'!$I$2:$I$2047,'overall city offline'!$A$2:$A$2047,$A46,'overall city offline'!$B$2:$B$2047,D$4)*(1-AVERAGEIFS('all sales summary'!$I$2:$I$2047,'all sales summary'!$A$2:$A$2047,$A46,'all sales summary'!$B$2:$B$2047,D$4)))+(AVERAGEIFS('city centre offline'!$I$2:$I$2047,'city centre offline'!$A$2:$A$2047,$A46,'city centre offline'!$B$2:$B$2047,D$4)*AVERAGEIFS('all sales summary'!$I$2:$I$2047,'all sales summary'!$A$2:$A$2047,$A46,'all sales summary'!$B$2:$B$2047,D$4)))</f>
        <v>0.36429603045940073</v>
      </c>
      <c r="E46" s="60">
        <f>(AVERAGEIFS('city centre offline'!$I$2:$I$2047,'city centre offline'!$A$2:$A$2047,$A46,'city centre offline'!$B$2:$B$2047,E$4)*AVERAGEIFS('all sales summary'!$I$2:$I$2047,'all sales summary'!$A$2:$A$2047,$A46,'all sales summary'!$B$2:$B$2047,E$4))/((AVERAGEIFS('overall city offline'!$I$2:$I$2047,'overall city offline'!$A$2:$A$2047,$A46,'overall city offline'!$B$2:$B$2047,E$4)*(1-AVERAGEIFS('all sales summary'!$I$2:$I$2047,'all sales summary'!$A$2:$A$2047,$A46,'all sales summary'!$B$2:$B$2047,E$4)))+(AVERAGEIFS('city centre offline'!$I$2:$I$2047,'city centre offline'!$A$2:$A$2047,$A46,'city centre offline'!$B$2:$B$2047,E$4)*AVERAGEIFS('all sales summary'!$I$2:$I$2047,'all sales summary'!$A$2:$A$2047,$A46,'all sales summary'!$B$2:$B$2047,E$4)))</f>
        <v>0.3687946789815385</v>
      </c>
      <c r="F46" s="60">
        <f>(AVERAGEIFS('city centre offline'!$I$2:$I$2047,'city centre offline'!$A$2:$A$2047,$A46,'city centre offline'!$B$2:$B$2047,F$4)*AVERAGEIFS('all sales summary'!$I$2:$I$2047,'all sales summary'!$A$2:$A$2047,$A46,'all sales summary'!$B$2:$B$2047,F$4))/((AVERAGEIFS('overall city offline'!$I$2:$I$2047,'overall city offline'!$A$2:$A$2047,$A46,'overall city offline'!$B$2:$B$2047,F$4)*(1-AVERAGEIFS('all sales summary'!$I$2:$I$2047,'all sales summary'!$A$2:$A$2047,$A46,'all sales summary'!$B$2:$B$2047,F$4)))+(AVERAGEIFS('city centre offline'!$I$2:$I$2047,'city centre offline'!$A$2:$A$2047,$A46,'city centre offline'!$B$2:$B$2047,F$4)*AVERAGEIFS('all sales summary'!$I$2:$I$2047,'all sales summary'!$A$2:$A$2047,$A46,'all sales summary'!$B$2:$B$2047,F$4)))</f>
        <v>0.36900443630244978</v>
      </c>
      <c r="G46" s="60">
        <f>(AVERAGEIFS('city centre offline'!$I$2:$I$2047,'city centre offline'!$A$2:$A$2047,$A46,'city centre offline'!$B$2:$B$2047,G$4)*AVERAGEIFS('all sales summary'!$I$2:$I$2047,'all sales summary'!$A$2:$A$2047,$A46,'all sales summary'!$B$2:$B$2047,G$4))/((AVERAGEIFS('overall city offline'!$I$2:$I$2047,'overall city offline'!$A$2:$A$2047,$A46,'overall city offline'!$B$2:$B$2047,G$4)*(1-AVERAGEIFS('all sales summary'!$I$2:$I$2047,'all sales summary'!$A$2:$A$2047,$A46,'all sales summary'!$B$2:$B$2047,G$4)))+(AVERAGEIFS('city centre offline'!$I$2:$I$2047,'city centre offline'!$A$2:$A$2047,$A46,'city centre offline'!$B$2:$B$2047,G$4)*AVERAGEIFS('all sales summary'!$I$2:$I$2047,'all sales summary'!$A$2:$A$2047,$A46,'all sales summary'!$B$2:$B$2047,G$4)))</f>
        <v>0.37149250526877786</v>
      </c>
      <c r="H46" s="60">
        <f>(AVERAGEIFS('city centre offline'!$I$2:$I$2047,'city centre offline'!$A$2:$A$2047,$A46,'city centre offline'!$B$2:$B$2047,H$4)*AVERAGEIFS('all sales summary'!$I$2:$I$2047,'all sales summary'!$A$2:$A$2047,$A46,'all sales summary'!$B$2:$B$2047,H$4))/((AVERAGEIFS('overall city offline'!$I$2:$I$2047,'overall city offline'!$A$2:$A$2047,$A46,'overall city offline'!$B$2:$B$2047,H$4)*(1-AVERAGEIFS('all sales summary'!$I$2:$I$2047,'all sales summary'!$A$2:$A$2047,$A46,'all sales summary'!$B$2:$B$2047,H$4)))+(AVERAGEIFS('city centre offline'!$I$2:$I$2047,'city centre offline'!$A$2:$A$2047,$A46,'city centre offline'!$B$2:$B$2047,H$4)*AVERAGEIFS('all sales summary'!$I$2:$I$2047,'all sales summary'!$A$2:$A$2047,$A46,'all sales summary'!$B$2:$B$2047,H$4)))</f>
        <v>0.36241444467542466</v>
      </c>
      <c r="I46" s="60">
        <f>(AVERAGEIFS('city centre offline'!$I$2:$I$2047,'city centre offline'!$A$2:$A$2047,$A46,'city centre offline'!$B$2:$B$2047,I$4)*AVERAGEIFS('all sales summary'!$I$2:$I$2047,'all sales summary'!$A$2:$A$2047,$A46,'all sales summary'!$B$2:$B$2047,I$4))/((AVERAGEIFS('overall city offline'!$I$2:$I$2047,'overall city offline'!$A$2:$A$2047,$A46,'overall city offline'!$B$2:$B$2047,I$4)*(1-AVERAGEIFS('all sales summary'!$I$2:$I$2047,'all sales summary'!$A$2:$A$2047,$A46,'all sales summary'!$B$2:$B$2047,I$4)))+(AVERAGEIFS('city centre offline'!$I$2:$I$2047,'city centre offline'!$A$2:$A$2047,$A46,'city centre offline'!$B$2:$B$2047,I$4)*AVERAGEIFS('all sales summary'!$I$2:$I$2047,'all sales summary'!$A$2:$A$2047,$A46,'all sales summary'!$B$2:$B$2047,I$4)))</f>
        <v>0.36049986633350706</v>
      </c>
      <c r="J46" s="60">
        <f>(AVERAGEIFS('city centre offline'!$I$2:$I$2047,'city centre offline'!$A$2:$A$2047,$A46,'city centre offline'!$B$2:$B$2047,J$4)*AVERAGEIFS('all sales summary'!$I$2:$I$2047,'all sales summary'!$A$2:$A$2047,$A46,'all sales summary'!$B$2:$B$2047,J$4))/((AVERAGEIFS('overall city offline'!$I$2:$I$2047,'overall city offline'!$A$2:$A$2047,$A46,'overall city offline'!$B$2:$B$2047,J$4)*(1-AVERAGEIFS('all sales summary'!$I$2:$I$2047,'all sales summary'!$A$2:$A$2047,$A46,'all sales summary'!$B$2:$B$2047,J$4)))+(AVERAGEIFS('city centre offline'!$I$2:$I$2047,'city centre offline'!$A$2:$A$2047,$A46,'city centre offline'!$B$2:$B$2047,J$4)*AVERAGEIFS('all sales summary'!$I$2:$I$2047,'all sales summary'!$A$2:$A$2047,$A46,'all sales summary'!$B$2:$B$2047,J$4)))</f>
        <v>0.36591360280207746</v>
      </c>
      <c r="K46" s="60">
        <f>(AVERAGEIFS('city centre offline'!$I$2:$I$2047,'city centre offline'!$A$2:$A$2047,$A46,'city centre offline'!$B$2:$B$2047,K$4)*AVERAGEIFS('all sales summary'!$I$2:$I$2047,'all sales summary'!$A$2:$A$2047,$A46,'all sales summary'!$B$2:$B$2047,K$4))/((AVERAGEIFS('overall city offline'!$I$2:$I$2047,'overall city offline'!$A$2:$A$2047,$A46,'overall city offline'!$B$2:$B$2047,K$4)*(1-AVERAGEIFS('all sales summary'!$I$2:$I$2047,'all sales summary'!$A$2:$A$2047,$A46,'all sales summary'!$B$2:$B$2047,K$4)))+(AVERAGEIFS('city centre offline'!$I$2:$I$2047,'city centre offline'!$A$2:$A$2047,$A46,'city centre offline'!$B$2:$B$2047,K$4)*AVERAGEIFS('all sales summary'!$I$2:$I$2047,'all sales summary'!$A$2:$A$2047,$A46,'all sales summary'!$B$2:$B$2047,K$4)))</f>
        <v>0.3775474705482656</v>
      </c>
      <c r="L46" s="60">
        <f>(AVERAGEIFS('city centre offline'!$I$2:$I$2047,'city centre offline'!$A$2:$A$2047,$A46,'city centre offline'!$B$2:$B$2047,L$4)*AVERAGEIFS('all sales summary'!$I$2:$I$2047,'all sales summary'!$A$2:$A$2047,$A46,'all sales summary'!$B$2:$B$2047,L$4))/((AVERAGEIFS('overall city offline'!$I$2:$I$2047,'overall city offline'!$A$2:$A$2047,$A46,'overall city offline'!$B$2:$B$2047,L$4)*(1-AVERAGEIFS('all sales summary'!$I$2:$I$2047,'all sales summary'!$A$2:$A$2047,$A46,'all sales summary'!$B$2:$B$2047,L$4)))+(AVERAGEIFS('city centre offline'!$I$2:$I$2047,'city centre offline'!$A$2:$A$2047,$A46,'city centre offline'!$B$2:$B$2047,L$4)*AVERAGEIFS('all sales summary'!$I$2:$I$2047,'all sales summary'!$A$2:$A$2047,$A46,'all sales summary'!$B$2:$B$2047,L$4)))</f>
        <v>0.37742234445472755</v>
      </c>
      <c r="M46" s="60">
        <f>(AVERAGEIFS('city centre offline'!$I$2:$I$2047,'city centre offline'!$A$2:$A$2047,$A46,'city centre offline'!$B$2:$B$2047,M$4)*AVERAGEIFS('all sales summary'!$I$2:$I$2047,'all sales summary'!$A$2:$A$2047,$A46,'all sales summary'!$B$2:$B$2047,M$4))/((AVERAGEIFS('overall city offline'!$I$2:$I$2047,'overall city offline'!$A$2:$A$2047,$A46,'overall city offline'!$B$2:$B$2047,M$4)*(1-AVERAGEIFS('all sales summary'!$I$2:$I$2047,'all sales summary'!$A$2:$A$2047,$A46,'all sales summary'!$B$2:$B$2047,M$4)))+(AVERAGEIFS('city centre offline'!$I$2:$I$2047,'city centre offline'!$A$2:$A$2047,$A46,'city centre offline'!$B$2:$B$2047,M$4)*AVERAGEIFS('all sales summary'!$I$2:$I$2047,'all sales summary'!$A$2:$A$2047,$A46,'all sales summary'!$B$2:$B$2047,M$4)))</f>
        <v>0.38755412898034708</v>
      </c>
      <c r="N46" s="60">
        <f>(AVERAGEIFS('city centre offline'!$I$2:$I$2047,'city centre offline'!$A$2:$A$2047,$A46,'city centre offline'!$B$2:$B$2047,N$4)*AVERAGEIFS('all sales summary'!$I$2:$I$2047,'all sales summary'!$A$2:$A$2047,$A46,'all sales summary'!$B$2:$B$2047,N$4))/((AVERAGEIFS('overall city offline'!$I$2:$I$2047,'overall city offline'!$A$2:$A$2047,$A46,'overall city offline'!$B$2:$B$2047,N$4)*(1-AVERAGEIFS('all sales summary'!$I$2:$I$2047,'all sales summary'!$A$2:$A$2047,$A46,'all sales summary'!$B$2:$B$2047,N$4)))+(AVERAGEIFS('city centre offline'!$I$2:$I$2047,'city centre offline'!$A$2:$A$2047,$A46,'city centre offline'!$B$2:$B$2047,N$4)*AVERAGEIFS('all sales summary'!$I$2:$I$2047,'all sales summary'!$A$2:$A$2047,$A46,'all sales summary'!$B$2:$B$2047,N$4)))</f>
        <v>0.3660368295606985</v>
      </c>
      <c r="O46" s="60">
        <f>(AVERAGEIFS('city centre offline'!$I$2:$I$2047,'city centre offline'!$A$2:$A$2047,$A46,'city centre offline'!$B$2:$B$2047,O$4)*AVERAGEIFS('all sales summary'!$I$2:$I$2047,'all sales summary'!$A$2:$A$2047,$A46,'all sales summary'!$B$2:$B$2047,O$4))/((AVERAGEIFS('overall city offline'!$I$2:$I$2047,'overall city offline'!$A$2:$A$2047,$A46,'overall city offline'!$B$2:$B$2047,O$4)*(1-AVERAGEIFS('all sales summary'!$I$2:$I$2047,'all sales summary'!$A$2:$A$2047,$A46,'all sales summary'!$B$2:$B$2047,O$4)))+(AVERAGEIFS('city centre offline'!$I$2:$I$2047,'city centre offline'!$A$2:$A$2047,$A46,'city centre offline'!$B$2:$B$2047,O$4)*AVERAGEIFS('all sales summary'!$I$2:$I$2047,'all sales summary'!$A$2:$A$2047,$A46,'all sales summary'!$B$2:$B$2047,O$4)))</f>
        <v>0.36672556339252482</v>
      </c>
      <c r="P46" s="60">
        <f>(AVERAGEIFS('city centre offline'!$I$2:$I$2047,'city centre offline'!$A$2:$A$2047,$A46,'city centre offline'!$B$2:$B$2047,P$4)*AVERAGEIFS('all sales summary'!$I$2:$I$2047,'all sales summary'!$A$2:$A$2047,$A46,'all sales summary'!$B$2:$B$2047,P$4))/((AVERAGEIFS('overall city offline'!$I$2:$I$2047,'overall city offline'!$A$2:$A$2047,$A46,'overall city offline'!$B$2:$B$2047,P$4)*(1-AVERAGEIFS('all sales summary'!$I$2:$I$2047,'all sales summary'!$A$2:$A$2047,$A46,'all sales summary'!$B$2:$B$2047,P$4)))+(AVERAGEIFS('city centre offline'!$I$2:$I$2047,'city centre offline'!$A$2:$A$2047,$A46,'city centre offline'!$B$2:$B$2047,P$4)*AVERAGEIFS('all sales summary'!$I$2:$I$2047,'all sales summary'!$A$2:$A$2047,$A46,'all sales summary'!$B$2:$B$2047,P$4)))</f>
        <v>0.34917615969961019</v>
      </c>
      <c r="Q46" s="60">
        <f>(AVERAGEIFS('city centre offline'!$I$2:$I$2047,'city centre offline'!$A$2:$A$2047,$A46,'city centre offline'!$B$2:$B$2047,Q$4)*AVERAGEIFS('all sales summary'!$I$2:$I$2047,'all sales summary'!$A$2:$A$2047,$A46,'all sales summary'!$B$2:$B$2047,Q$4))/((AVERAGEIFS('overall city offline'!$I$2:$I$2047,'overall city offline'!$A$2:$A$2047,$A46,'overall city offline'!$B$2:$B$2047,Q$4)*(1-AVERAGEIFS('all sales summary'!$I$2:$I$2047,'all sales summary'!$A$2:$A$2047,$A46,'all sales summary'!$B$2:$B$2047,Q$4)))+(AVERAGEIFS('city centre offline'!$I$2:$I$2047,'city centre offline'!$A$2:$A$2047,$A46,'city centre offline'!$B$2:$B$2047,Q$4)*AVERAGEIFS('all sales summary'!$I$2:$I$2047,'all sales summary'!$A$2:$A$2047,$A46,'all sales summary'!$B$2:$B$2047,Q$4)))</f>
        <v>0.19431011399380618</v>
      </c>
      <c r="R46" s="60">
        <f>(AVERAGEIFS('city centre offline'!$I$2:$I$2047,'city centre offline'!$A$2:$A$2047,$A46,'city centre offline'!$B$2:$B$2047,R$4)*AVERAGEIFS('all sales summary'!$I$2:$I$2047,'all sales summary'!$A$2:$A$2047,$A46,'all sales summary'!$B$2:$B$2047,R$4))/((AVERAGEIFS('overall city offline'!$I$2:$I$2047,'overall city offline'!$A$2:$A$2047,$A46,'overall city offline'!$B$2:$B$2047,R$4)*(1-AVERAGEIFS('all sales summary'!$I$2:$I$2047,'all sales summary'!$A$2:$A$2047,$A46,'all sales summary'!$B$2:$B$2047,R$4)))+(AVERAGEIFS('city centre offline'!$I$2:$I$2047,'city centre offline'!$A$2:$A$2047,$A46,'city centre offline'!$B$2:$B$2047,R$4)*AVERAGEIFS('all sales summary'!$I$2:$I$2047,'all sales summary'!$A$2:$A$2047,$A46,'all sales summary'!$B$2:$B$2047,R$4)))</f>
        <v>0.26089457670938176</v>
      </c>
      <c r="S46" s="60">
        <f>(AVERAGEIFS('city centre offline'!$I$2:$I$2047,'city centre offline'!$A$2:$A$2047,$A46,'city centre offline'!$B$2:$B$2047,S$4)*AVERAGEIFS('all sales summary'!$I$2:$I$2047,'all sales summary'!$A$2:$A$2047,$A46,'all sales summary'!$B$2:$B$2047,S$4))/((AVERAGEIFS('overall city offline'!$I$2:$I$2047,'overall city offline'!$A$2:$A$2047,$A46,'overall city offline'!$B$2:$B$2047,S$4)*(1-AVERAGEIFS('all sales summary'!$I$2:$I$2047,'all sales summary'!$A$2:$A$2047,$A46,'all sales summary'!$B$2:$B$2047,S$4)))+(AVERAGEIFS('city centre offline'!$I$2:$I$2047,'city centre offline'!$A$2:$A$2047,$A46,'city centre offline'!$B$2:$B$2047,S$4)*AVERAGEIFS('all sales summary'!$I$2:$I$2047,'all sales summary'!$A$2:$A$2047,$A46,'all sales summary'!$B$2:$B$2047,S$4)))</f>
        <v>0.28290857450814211</v>
      </c>
      <c r="T46" s="60">
        <f>(AVERAGEIFS('city centre offline'!$I$2:$I$2047,'city centre offline'!$A$2:$A$2047,$A46,'city centre offline'!$B$2:$B$2047,T$4)*AVERAGEIFS('all sales summary'!$I$2:$I$2047,'all sales summary'!$A$2:$A$2047,$A46,'all sales summary'!$B$2:$B$2047,T$4))/((AVERAGEIFS('overall city offline'!$I$2:$I$2047,'overall city offline'!$A$2:$A$2047,$A46,'overall city offline'!$B$2:$B$2047,T$4)*(1-AVERAGEIFS('all sales summary'!$I$2:$I$2047,'all sales summary'!$A$2:$A$2047,$A46,'all sales summary'!$B$2:$B$2047,T$4)))+(AVERAGEIFS('city centre offline'!$I$2:$I$2047,'city centre offline'!$A$2:$A$2047,$A46,'city centre offline'!$B$2:$B$2047,T$4)*AVERAGEIFS('all sales summary'!$I$2:$I$2047,'all sales summary'!$A$2:$A$2047,$A46,'all sales summary'!$B$2:$B$2047,T$4)))</f>
        <v>0.32566989745736252</v>
      </c>
      <c r="U46" s="60">
        <f>(AVERAGEIFS('city centre offline'!$I$2:$I$2047,'city centre offline'!$A$2:$A$2047,$A46,'city centre offline'!$B$2:$B$2047,U$4)*AVERAGEIFS('all sales summary'!$I$2:$I$2047,'all sales summary'!$A$2:$A$2047,$A46,'all sales summary'!$B$2:$B$2047,U$4))/((AVERAGEIFS('overall city offline'!$I$2:$I$2047,'overall city offline'!$A$2:$A$2047,$A46,'overall city offline'!$B$2:$B$2047,U$4)*(1-AVERAGEIFS('all sales summary'!$I$2:$I$2047,'all sales summary'!$A$2:$A$2047,$A46,'all sales summary'!$B$2:$B$2047,U$4)))+(AVERAGEIFS('city centre offline'!$I$2:$I$2047,'city centre offline'!$A$2:$A$2047,$A46,'city centre offline'!$B$2:$B$2047,U$4)*AVERAGEIFS('all sales summary'!$I$2:$I$2047,'all sales summary'!$A$2:$A$2047,$A46,'all sales summary'!$B$2:$B$2047,U$4)))</f>
        <v>0.34136727920815918</v>
      </c>
      <c r="V46" s="60">
        <f>(AVERAGEIFS('city centre offline'!$I$2:$I$2047,'city centre offline'!$A$2:$A$2047,$A46,'city centre offline'!$B$2:$B$2047,V$4)*AVERAGEIFS('all sales summary'!$I$2:$I$2047,'all sales summary'!$A$2:$A$2047,$A46,'all sales summary'!$B$2:$B$2047,V$4))/((AVERAGEIFS('overall city offline'!$I$2:$I$2047,'overall city offline'!$A$2:$A$2047,$A46,'overall city offline'!$B$2:$B$2047,V$4)*(1-AVERAGEIFS('all sales summary'!$I$2:$I$2047,'all sales summary'!$A$2:$A$2047,$A46,'all sales summary'!$B$2:$B$2047,V$4)))+(AVERAGEIFS('city centre offline'!$I$2:$I$2047,'city centre offline'!$A$2:$A$2047,$A46,'city centre offline'!$B$2:$B$2047,V$4)*AVERAGEIFS('all sales summary'!$I$2:$I$2047,'all sales summary'!$A$2:$A$2047,$A46,'all sales summary'!$B$2:$B$2047,V$4)))</f>
        <v>0.34837243302058823</v>
      </c>
      <c r="W46" s="60">
        <f>(AVERAGEIFS('city centre offline'!$I$2:$I$2047,'city centre offline'!$A$2:$A$2047,$A46,'city centre offline'!$B$2:$B$2047,W$4)*AVERAGEIFS('all sales summary'!$I$2:$I$2047,'all sales summary'!$A$2:$A$2047,$A46,'all sales summary'!$B$2:$B$2047,W$4))/((AVERAGEIFS('overall city offline'!$I$2:$I$2047,'overall city offline'!$A$2:$A$2047,$A46,'overall city offline'!$B$2:$B$2047,W$4)*(1-AVERAGEIFS('all sales summary'!$I$2:$I$2047,'all sales summary'!$A$2:$A$2047,$A46,'all sales summary'!$B$2:$B$2047,W$4)))+(AVERAGEIFS('city centre offline'!$I$2:$I$2047,'city centre offline'!$A$2:$A$2047,$A46,'city centre offline'!$B$2:$B$2047,W$4)*AVERAGEIFS('all sales summary'!$I$2:$I$2047,'all sales summary'!$A$2:$A$2047,$A46,'all sales summary'!$B$2:$B$2047,W$4)))</f>
        <v>0.34015088600348015</v>
      </c>
      <c r="X46" s="60">
        <f>(AVERAGEIFS('city centre offline'!$I$2:$I$2047,'city centre offline'!$A$2:$A$2047,$A46,'city centre offline'!$B$2:$B$2047,X$4)*AVERAGEIFS('all sales summary'!$I$2:$I$2047,'all sales summary'!$A$2:$A$2047,$A46,'all sales summary'!$B$2:$B$2047,X$4))/((AVERAGEIFS('overall city offline'!$I$2:$I$2047,'overall city offline'!$A$2:$A$2047,$A46,'overall city offline'!$B$2:$B$2047,X$4)*(1-AVERAGEIFS('all sales summary'!$I$2:$I$2047,'all sales summary'!$A$2:$A$2047,$A46,'all sales summary'!$B$2:$B$2047,X$4)))+(AVERAGEIFS('city centre offline'!$I$2:$I$2047,'city centre offline'!$A$2:$A$2047,$A46,'city centre offline'!$B$2:$B$2047,X$4)*AVERAGEIFS('all sales summary'!$I$2:$I$2047,'all sales summary'!$A$2:$A$2047,$A46,'all sales summary'!$B$2:$B$2047,X$4)))</f>
        <v>0.2979171311464574</v>
      </c>
      <c r="Y46" s="60">
        <f>(AVERAGEIFS('city centre offline'!$I$2:$I$2047,'city centre offline'!$A$2:$A$2047,$A46,'city centre offline'!$B$2:$B$2047,Y$4)*AVERAGEIFS('all sales summary'!$I$2:$I$2047,'all sales summary'!$A$2:$A$2047,$A46,'all sales summary'!$B$2:$B$2047,Y$4))/((AVERAGEIFS('overall city offline'!$I$2:$I$2047,'overall city offline'!$A$2:$A$2047,$A46,'overall city offline'!$B$2:$B$2047,Y$4)*(1-AVERAGEIFS('all sales summary'!$I$2:$I$2047,'all sales summary'!$A$2:$A$2047,$A46,'all sales summary'!$B$2:$B$2047,Y$4)))+(AVERAGEIFS('city centre offline'!$I$2:$I$2047,'city centre offline'!$A$2:$A$2047,$A46,'city centre offline'!$B$2:$B$2047,Y$4)*AVERAGEIFS('all sales summary'!$I$2:$I$2047,'all sales summary'!$A$2:$A$2047,$A46,'all sales summary'!$B$2:$B$2047,Y$4)))</f>
        <v>0.35550760540544435</v>
      </c>
      <c r="Z46" s="60">
        <f>(AVERAGEIFS('city centre offline'!$I$2:$I$2047,'city centre offline'!$A$2:$A$2047,$A46,'city centre offline'!$B$2:$B$2047,Z$4)*AVERAGEIFS('all sales summary'!$I$2:$I$2047,'all sales summary'!$A$2:$A$2047,$A46,'all sales summary'!$B$2:$B$2047,Z$4))/((AVERAGEIFS('overall city offline'!$I$2:$I$2047,'overall city offline'!$A$2:$A$2047,$A46,'overall city offline'!$B$2:$B$2047,Z$4)*(1-AVERAGEIFS('all sales summary'!$I$2:$I$2047,'all sales summary'!$A$2:$A$2047,$A46,'all sales summary'!$B$2:$B$2047,Z$4)))+(AVERAGEIFS('city centre offline'!$I$2:$I$2047,'city centre offline'!$A$2:$A$2047,$A46,'city centre offline'!$B$2:$B$2047,Z$4)*AVERAGEIFS('all sales summary'!$I$2:$I$2047,'all sales summary'!$A$2:$A$2047,$A46,'all sales summary'!$B$2:$B$2047,Z$4)))</f>
        <v>0.19152729122644305</v>
      </c>
      <c r="AA46" s="60">
        <f>(AVERAGEIFS('city centre offline'!$I$2:$I$2047,'city centre offline'!$A$2:$A$2047,$A46,'city centre offline'!$B$2:$B$2047,AA$4)*AVERAGEIFS('all sales summary'!$I$2:$I$2047,'all sales summary'!$A$2:$A$2047,$A46,'all sales summary'!$B$2:$B$2047,AA$4))/((AVERAGEIFS('overall city offline'!$I$2:$I$2047,'overall city offline'!$A$2:$A$2047,$A46,'overall city offline'!$B$2:$B$2047,AA$4)*(1-AVERAGEIFS('all sales summary'!$I$2:$I$2047,'all sales summary'!$A$2:$A$2047,$A46,'all sales summary'!$B$2:$B$2047,AA$4)))+(AVERAGEIFS('city centre offline'!$I$2:$I$2047,'city centre offline'!$A$2:$A$2047,$A46,'city centre offline'!$B$2:$B$2047,AA$4)*AVERAGEIFS('all sales summary'!$I$2:$I$2047,'all sales summary'!$A$2:$A$2047,$A46,'all sales summary'!$B$2:$B$2047,AA$4)))</f>
        <v>0.28279407930777528</v>
      </c>
      <c r="AB46" s="60">
        <f>(AVERAGEIFS('city centre offline'!$I$2:$I$2047,'city centre offline'!$A$2:$A$2047,$A46,'city centre offline'!$B$2:$B$2047,AB$4)*AVERAGEIFS('all sales summary'!$I$2:$I$2047,'all sales summary'!$A$2:$A$2047,$A46,'all sales summary'!$B$2:$B$2047,AB$4))/((AVERAGEIFS('overall city offline'!$I$2:$I$2047,'overall city offline'!$A$2:$A$2047,$A46,'overall city offline'!$B$2:$B$2047,AB$4)*(1-AVERAGEIFS('all sales summary'!$I$2:$I$2047,'all sales summary'!$A$2:$A$2047,$A46,'all sales summary'!$B$2:$B$2047,AB$4)))+(AVERAGEIFS('city centre offline'!$I$2:$I$2047,'city centre offline'!$A$2:$A$2047,$A46,'city centre offline'!$B$2:$B$2047,AB$4)*AVERAGEIFS('all sales summary'!$I$2:$I$2047,'all sales summary'!$A$2:$A$2047,$A46,'all sales summary'!$B$2:$B$2047,AB$4)))</f>
        <v>0.24738903088239506</v>
      </c>
      <c r="AC46" s="60">
        <f>(AVERAGEIFS('city centre offline'!$I$2:$I$2047,'city centre offline'!$A$2:$A$2047,$A46,'city centre offline'!$B$2:$B$2047,AC$4)*AVERAGEIFS('all sales summary'!$I$2:$I$2047,'all sales summary'!$A$2:$A$2047,$A46,'all sales summary'!$B$2:$B$2047,AC$4))/((AVERAGEIFS('overall city offline'!$I$2:$I$2047,'overall city offline'!$A$2:$A$2047,$A46,'overall city offline'!$B$2:$B$2047,AC$4)*(1-AVERAGEIFS('all sales summary'!$I$2:$I$2047,'all sales summary'!$A$2:$A$2047,$A46,'all sales summary'!$B$2:$B$2047,AC$4)))+(AVERAGEIFS('city centre offline'!$I$2:$I$2047,'city centre offline'!$A$2:$A$2047,$A46,'city centre offline'!$B$2:$B$2047,AC$4)*AVERAGEIFS('all sales summary'!$I$2:$I$2047,'all sales summary'!$A$2:$A$2047,$A46,'all sales summary'!$B$2:$B$2047,AC$4)))</f>
        <v>0.35490290462583313</v>
      </c>
      <c r="AD46" s="60">
        <f>(AVERAGEIFS('city centre offline'!$I$2:$I$2047,'city centre offline'!$A$2:$A$2047,$A46,'city centre offline'!$B$2:$B$2047,AD$4)*AVERAGEIFS('all sales summary'!$I$2:$I$2047,'all sales summary'!$A$2:$A$2047,$A46,'all sales summary'!$B$2:$B$2047,AD$4))/((AVERAGEIFS('overall city offline'!$I$2:$I$2047,'overall city offline'!$A$2:$A$2047,$A46,'overall city offline'!$B$2:$B$2047,AD$4)*(1-AVERAGEIFS('all sales summary'!$I$2:$I$2047,'all sales summary'!$A$2:$A$2047,$A46,'all sales summary'!$B$2:$B$2047,AD$4)))+(AVERAGEIFS('city centre offline'!$I$2:$I$2047,'city centre offline'!$A$2:$A$2047,$A46,'city centre offline'!$B$2:$B$2047,AD$4)*AVERAGEIFS('all sales summary'!$I$2:$I$2047,'all sales summary'!$A$2:$A$2047,$A46,'all sales summary'!$B$2:$B$2047,AD$4)))</f>
        <v>0.35549325851876351</v>
      </c>
      <c r="AE46" s="60">
        <f>(AVERAGEIFS('city centre offline'!$I$2:$I$2047,'city centre offline'!$A$2:$A$2047,$A46,'city centre offline'!$B$2:$B$2047,AE$4)*AVERAGEIFS('all sales summary'!$I$2:$I$2047,'all sales summary'!$A$2:$A$2047,$A46,'all sales summary'!$B$2:$B$2047,AE$4))/((AVERAGEIFS('overall city offline'!$I$2:$I$2047,'overall city offline'!$A$2:$A$2047,$A46,'overall city offline'!$B$2:$B$2047,AE$4)*(1-AVERAGEIFS('all sales summary'!$I$2:$I$2047,'all sales summary'!$A$2:$A$2047,$A46,'all sales summary'!$B$2:$B$2047,AE$4)))+(AVERAGEIFS('city centre offline'!$I$2:$I$2047,'city centre offline'!$A$2:$A$2047,$A46,'city centre offline'!$B$2:$B$2047,AE$4)*AVERAGEIFS('all sales summary'!$I$2:$I$2047,'all sales summary'!$A$2:$A$2047,$A46,'all sales summary'!$B$2:$B$2047,AE$4)))</f>
        <v>0.35774467545435951</v>
      </c>
      <c r="AF46" s="60">
        <f>(AVERAGEIFS('city centre offline'!$I$2:$I$2047,'city centre offline'!$A$2:$A$2047,$A46,'city centre offline'!$B$2:$B$2047,AF$4)*AVERAGEIFS('all sales summary'!$I$2:$I$2047,'all sales summary'!$A$2:$A$2047,$A46,'all sales summary'!$B$2:$B$2047,AF$4))/((AVERAGEIFS('overall city offline'!$I$2:$I$2047,'overall city offline'!$A$2:$A$2047,$A46,'overall city offline'!$B$2:$B$2047,AF$4)*(1-AVERAGEIFS('all sales summary'!$I$2:$I$2047,'all sales summary'!$A$2:$A$2047,$A46,'all sales summary'!$B$2:$B$2047,AF$4)))+(AVERAGEIFS('city centre offline'!$I$2:$I$2047,'city centre offline'!$A$2:$A$2047,$A46,'city centre offline'!$B$2:$B$2047,AF$4)*AVERAGEIFS('all sales summary'!$I$2:$I$2047,'all sales summary'!$A$2:$A$2047,$A46,'all sales summary'!$B$2:$B$2047,AF$4)))</f>
        <v>0.35344089617944824</v>
      </c>
      <c r="AG46" s="60">
        <f>(AVERAGEIFS('city centre offline'!$I$2:$I$2047,'city centre offline'!$A$2:$A$2047,$A46,'city centre offline'!$B$2:$B$2047,AG$4)*AVERAGEIFS('all sales summary'!$I$2:$I$2047,'all sales summary'!$A$2:$A$2047,$A46,'all sales summary'!$B$2:$B$2047,AG$4))/((AVERAGEIFS('overall city offline'!$I$2:$I$2047,'overall city offline'!$A$2:$A$2047,$A46,'overall city offline'!$B$2:$B$2047,AG$4)*(1-AVERAGEIFS('all sales summary'!$I$2:$I$2047,'all sales summary'!$A$2:$A$2047,$A46,'all sales summary'!$B$2:$B$2047,AG$4)))+(AVERAGEIFS('city centre offline'!$I$2:$I$2047,'city centre offline'!$A$2:$A$2047,$A46,'city centre offline'!$B$2:$B$2047,AG$4)*AVERAGEIFS('all sales summary'!$I$2:$I$2047,'all sales summary'!$A$2:$A$2047,$A46,'all sales summary'!$B$2:$B$2047,AG$4)))</f>
        <v>0.35745264993851072</v>
      </c>
      <c r="AH46" s="60">
        <f>(AVERAGEIFS('city centre offline'!$I$2:$I$2047,'city centre offline'!$A$2:$A$2047,$A46,'city centre offline'!$B$2:$B$2047,AH$4)*AVERAGEIFS('all sales summary'!$I$2:$I$2047,'all sales summary'!$A$2:$A$2047,$A46,'all sales summary'!$B$2:$B$2047,AH$4))/((AVERAGEIFS('overall city offline'!$I$2:$I$2047,'overall city offline'!$A$2:$A$2047,$A46,'overall city offline'!$B$2:$B$2047,AH$4)*(1-AVERAGEIFS('all sales summary'!$I$2:$I$2047,'all sales summary'!$A$2:$A$2047,$A46,'all sales summary'!$B$2:$B$2047,AH$4)))+(AVERAGEIFS('city centre offline'!$I$2:$I$2047,'city centre offline'!$A$2:$A$2047,$A46,'city centre offline'!$B$2:$B$2047,AH$4)*AVERAGEIFS('all sales summary'!$I$2:$I$2047,'all sales summary'!$A$2:$A$2047,$A46,'all sales summary'!$B$2:$B$2047,AH$4)))</f>
        <v>0.36324321915980412</v>
      </c>
    </row>
    <row r="47" spans="1:34" x14ac:dyDescent="0.3">
      <c r="A47" t="s">
        <v>49</v>
      </c>
      <c r="B47" s="60">
        <f>(AVERAGEIFS('city centre offline'!I44:I2089,'city centre offline'!$A$2:$A$2047,$A47,'city centre offline'!$B$2:$B$2047,B$4)*AVERAGEIFS('all sales summary'!$I$2:$I$2047,'all sales summary'!$A$2:$A$2047,$A47,'all sales summary'!B44:B2089,B$4))/((AVERAGEIFS('overall city offline'!I44:I2089,'overall city offline'!$A$2:$A$2047,$A47,'overall city offline'!$B$2:$B$2047,B$4)*(1-AVERAGEIFS('all sales summary'!$I$2:$I$2047,'all sales summary'!$A$2:$A$2047,$A47,'all sales summary'!B44:B2089,B$4)))+(AVERAGEIFS('city centre offline'!I44:I2089,'city centre offline'!$A$2:$A$2047,$A47,'city centre offline'!$B$2:$B$2047,B$4)*AVERAGEIFS('all sales summary'!$I$2:$I$2047,'all sales summary'!$A$2:$A$2047,$A47,'all sales summary'!B44:B2089,B$4)))</f>
        <v>0.20788244128678032</v>
      </c>
      <c r="C47" s="60">
        <f>(AVERAGEIFS('city centre offline'!$I$2:$I$2047,'city centre offline'!$A$2:$A$2047,$A47,'city centre offline'!$B$2:$B$2047,C$4)*AVERAGEIFS('all sales summary'!$I$2:$I$2047,'all sales summary'!$A$2:$A$2047,$A47,'all sales summary'!$B$2:$B$2047,C$4))/((AVERAGEIFS('overall city offline'!$I$2:$I$2047,'overall city offline'!$A$2:$A$2047,$A47,'overall city offline'!$B$2:$B$2047,C$4)*(1-AVERAGEIFS('all sales summary'!$I$2:$I$2047,'all sales summary'!$A$2:$A$2047,$A47,'all sales summary'!$B$2:$B$2047,C$4)))+(AVERAGEIFS('city centre offline'!$I$2:$I$2047,'city centre offline'!$A$2:$A$2047,$A47,'city centre offline'!$B$2:$B$2047,C$4)*AVERAGEIFS('all sales summary'!$I$2:$I$2047,'all sales summary'!$A$2:$A$2047,$A47,'all sales summary'!$B$2:$B$2047,C$4)))</f>
        <v>0.28356007510463571</v>
      </c>
      <c r="D47" s="60">
        <f>(AVERAGEIFS('city centre offline'!$I$2:$I$2047,'city centre offline'!$A$2:$A$2047,$A47,'city centre offline'!$B$2:$B$2047,D$4)*AVERAGEIFS('all sales summary'!$I$2:$I$2047,'all sales summary'!$A$2:$A$2047,$A47,'all sales summary'!$B$2:$B$2047,D$4))/((AVERAGEIFS('overall city offline'!$I$2:$I$2047,'overall city offline'!$A$2:$A$2047,$A47,'overall city offline'!$B$2:$B$2047,D$4)*(1-AVERAGEIFS('all sales summary'!$I$2:$I$2047,'all sales summary'!$A$2:$A$2047,$A47,'all sales summary'!$B$2:$B$2047,D$4)))+(AVERAGEIFS('city centre offline'!$I$2:$I$2047,'city centre offline'!$A$2:$A$2047,$A47,'city centre offline'!$B$2:$B$2047,D$4)*AVERAGEIFS('all sales summary'!$I$2:$I$2047,'all sales summary'!$A$2:$A$2047,$A47,'all sales summary'!$B$2:$B$2047,D$4)))</f>
        <v>0.27862519244355272</v>
      </c>
      <c r="E47" s="60">
        <f>(AVERAGEIFS('city centre offline'!$I$2:$I$2047,'city centre offline'!$A$2:$A$2047,$A47,'city centre offline'!$B$2:$B$2047,E$4)*AVERAGEIFS('all sales summary'!$I$2:$I$2047,'all sales summary'!$A$2:$A$2047,$A47,'all sales summary'!$B$2:$B$2047,E$4))/((AVERAGEIFS('overall city offline'!$I$2:$I$2047,'overall city offline'!$A$2:$A$2047,$A47,'overall city offline'!$B$2:$B$2047,E$4)*(1-AVERAGEIFS('all sales summary'!$I$2:$I$2047,'all sales summary'!$A$2:$A$2047,$A47,'all sales summary'!$B$2:$B$2047,E$4)))+(AVERAGEIFS('city centre offline'!$I$2:$I$2047,'city centre offline'!$A$2:$A$2047,$A47,'city centre offline'!$B$2:$B$2047,E$4)*AVERAGEIFS('all sales summary'!$I$2:$I$2047,'all sales summary'!$A$2:$A$2047,$A47,'all sales summary'!$B$2:$B$2047,E$4)))</f>
        <v>0.27584398995286341</v>
      </c>
      <c r="F47" s="60">
        <f>(AVERAGEIFS('city centre offline'!$I$2:$I$2047,'city centre offline'!$A$2:$A$2047,$A47,'city centre offline'!$B$2:$B$2047,F$4)*AVERAGEIFS('all sales summary'!$I$2:$I$2047,'all sales summary'!$A$2:$A$2047,$A47,'all sales summary'!$B$2:$B$2047,F$4))/((AVERAGEIFS('overall city offline'!$I$2:$I$2047,'overall city offline'!$A$2:$A$2047,$A47,'overall city offline'!$B$2:$B$2047,F$4)*(1-AVERAGEIFS('all sales summary'!$I$2:$I$2047,'all sales summary'!$A$2:$A$2047,$A47,'all sales summary'!$B$2:$B$2047,F$4)))+(AVERAGEIFS('city centre offline'!$I$2:$I$2047,'city centre offline'!$A$2:$A$2047,$A47,'city centre offline'!$B$2:$B$2047,F$4)*AVERAGEIFS('all sales summary'!$I$2:$I$2047,'all sales summary'!$A$2:$A$2047,$A47,'all sales summary'!$B$2:$B$2047,F$4)))</f>
        <v>0.27883340988663308</v>
      </c>
      <c r="G47" s="60">
        <f>(AVERAGEIFS('city centre offline'!$I$2:$I$2047,'city centre offline'!$A$2:$A$2047,$A47,'city centre offline'!$B$2:$B$2047,G$4)*AVERAGEIFS('all sales summary'!$I$2:$I$2047,'all sales summary'!$A$2:$A$2047,$A47,'all sales summary'!$B$2:$B$2047,G$4))/((AVERAGEIFS('overall city offline'!$I$2:$I$2047,'overall city offline'!$A$2:$A$2047,$A47,'overall city offline'!$B$2:$B$2047,G$4)*(1-AVERAGEIFS('all sales summary'!$I$2:$I$2047,'all sales summary'!$A$2:$A$2047,$A47,'all sales summary'!$B$2:$B$2047,G$4)))+(AVERAGEIFS('city centre offline'!$I$2:$I$2047,'city centre offline'!$A$2:$A$2047,$A47,'city centre offline'!$B$2:$B$2047,G$4)*AVERAGEIFS('all sales summary'!$I$2:$I$2047,'all sales summary'!$A$2:$A$2047,$A47,'all sales summary'!$B$2:$B$2047,G$4)))</f>
        <v>0.27888868416334339</v>
      </c>
      <c r="H47" s="60">
        <f>(AVERAGEIFS('city centre offline'!$I$2:$I$2047,'city centre offline'!$A$2:$A$2047,$A47,'city centre offline'!$B$2:$B$2047,H$4)*AVERAGEIFS('all sales summary'!$I$2:$I$2047,'all sales summary'!$A$2:$A$2047,$A47,'all sales summary'!$B$2:$B$2047,H$4))/((AVERAGEIFS('overall city offline'!$I$2:$I$2047,'overall city offline'!$A$2:$A$2047,$A47,'overall city offline'!$B$2:$B$2047,H$4)*(1-AVERAGEIFS('all sales summary'!$I$2:$I$2047,'all sales summary'!$A$2:$A$2047,$A47,'all sales summary'!$B$2:$B$2047,H$4)))+(AVERAGEIFS('city centre offline'!$I$2:$I$2047,'city centre offline'!$A$2:$A$2047,$A47,'city centre offline'!$B$2:$B$2047,H$4)*AVERAGEIFS('all sales summary'!$I$2:$I$2047,'all sales summary'!$A$2:$A$2047,$A47,'all sales summary'!$B$2:$B$2047,H$4)))</f>
        <v>0.2727982005938433</v>
      </c>
      <c r="I47" s="60">
        <f>(AVERAGEIFS('city centre offline'!$I$2:$I$2047,'city centre offline'!$A$2:$A$2047,$A47,'city centre offline'!$B$2:$B$2047,I$4)*AVERAGEIFS('all sales summary'!$I$2:$I$2047,'all sales summary'!$A$2:$A$2047,$A47,'all sales summary'!$B$2:$B$2047,I$4))/((AVERAGEIFS('overall city offline'!$I$2:$I$2047,'overall city offline'!$A$2:$A$2047,$A47,'overall city offline'!$B$2:$B$2047,I$4)*(1-AVERAGEIFS('all sales summary'!$I$2:$I$2047,'all sales summary'!$A$2:$A$2047,$A47,'all sales summary'!$B$2:$B$2047,I$4)))+(AVERAGEIFS('city centre offline'!$I$2:$I$2047,'city centre offline'!$A$2:$A$2047,$A47,'city centre offline'!$B$2:$B$2047,I$4)*AVERAGEIFS('all sales summary'!$I$2:$I$2047,'all sales summary'!$A$2:$A$2047,$A47,'all sales summary'!$B$2:$B$2047,I$4)))</f>
        <v>0.26710326490394426</v>
      </c>
      <c r="J47" s="60">
        <f>(AVERAGEIFS('city centre offline'!$I$2:$I$2047,'city centre offline'!$A$2:$A$2047,$A47,'city centre offline'!$B$2:$B$2047,J$4)*AVERAGEIFS('all sales summary'!$I$2:$I$2047,'all sales summary'!$A$2:$A$2047,$A47,'all sales summary'!$B$2:$B$2047,J$4))/((AVERAGEIFS('overall city offline'!$I$2:$I$2047,'overall city offline'!$A$2:$A$2047,$A47,'overall city offline'!$B$2:$B$2047,J$4)*(1-AVERAGEIFS('all sales summary'!$I$2:$I$2047,'all sales summary'!$A$2:$A$2047,$A47,'all sales summary'!$B$2:$B$2047,J$4)))+(AVERAGEIFS('city centre offline'!$I$2:$I$2047,'city centre offline'!$A$2:$A$2047,$A47,'city centre offline'!$B$2:$B$2047,J$4)*AVERAGEIFS('all sales summary'!$I$2:$I$2047,'all sales summary'!$A$2:$A$2047,$A47,'all sales summary'!$B$2:$B$2047,J$4)))</f>
        <v>0.27790125457917758</v>
      </c>
      <c r="K47" s="60">
        <f>(AVERAGEIFS('city centre offline'!$I$2:$I$2047,'city centre offline'!$A$2:$A$2047,$A47,'city centre offline'!$B$2:$B$2047,K$4)*AVERAGEIFS('all sales summary'!$I$2:$I$2047,'all sales summary'!$A$2:$A$2047,$A47,'all sales summary'!$B$2:$B$2047,K$4))/((AVERAGEIFS('overall city offline'!$I$2:$I$2047,'overall city offline'!$A$2:$A$2047,$A47,'overall city offline'!$B$2:$B$2047,K$4)*(1-AVERAGEIFS('all sales summary'!$I$2:$I$2047,'all sales summary'!$A$2:$A$2047,$A47,'all sales summary'!$B$2:$B$2047,K$4)))+(AVERAGEIFS('city centre offline'!$I$2:$I$2047,'city centre offline'!$A$2:$A$2047,$A47,'city centre offline'!$B$2:$B$2047,K$4)*AVERAGEIFS('all sales summary'!$I$2:$I$2047,'all sales summary'!$A$2:$A$2047,$A47,'all sales summary'!$B$2:$B$2047,K$4)))</f>
        <v>0.28284679576311683</v>
      </c>
      <c r="L47" s="60">
        <f>(AVERAGEIFS('city centre offline'!$I$2:$I$2047,'city centre offline'!$A$2:$A$2047,$A47,'city centre offline'!$B$2:$B$2047,L$4)*AVERAGEIFS('all sales summary'!$I$2:$I$2047,'all sales summary'!$A$2:$A$2047,$A47,'all sales summary'!$B$2:$B$2047,L$4))/((AVERAGEIFS('overall city offline'!$I$2:$I$2047,'overall city offline'!$A$2:$A$2047,$A47,'overall city offline'!$B$2:$B$2047,L$4)*(1-AVERAGEIFS('all sales summary'!$I$2:$I$2047,'all sales summary'!$A$2:$A$2047,$A47,'all sales summary'!$B$2:$B$2047,L$4)))+(AVERAGEIFS('city centre offline'!$I$2:$I$2047,'city centre offline'!$A$2:$A$2047,$A47,'city centre offline'!$B$2:$B$2047,L$4)*AVERAGEIFS('all sales summary'!$I$2:$I$2047,'all sales summary'!$A$2:$A$2047,$A47,'all sales summary'!$B$2:$B$2047,L$4)))</f>
        <v>0.28078708456959189</v>
      </c>
      <c r="M47" s="60">
        <f>(AVERAGEIFS('city centre offline'!$I$2:$I$2047,'city centre offline'!$A$2:$A$2047,$A47,'city centre offline'!$B$2:$B$2047,M$4)*AVERAGEIFS('all sales summary'!$I$2:$I$2047,'all sales summary'!$A$2:$A$2047,$A47,'all sales summary'!$B$2:$B$2047,M$4))/((AVERAGEIFS('overall city offline'!$I$2:$I$2047,'overall city offline'!$A$2:$A$2047,$A47,'overall city offline'!$B$2:$B$2047,M$4)*(1-AVERAGEIFS('all sales summary'!$I$2:$I$2047,'all sales summary'!$A$2:$A$2047,$A47,'all sales summary'!$B$2:$B$2047,M$4)))+(AVERAGEIFS('city centre offline'!$I$2:$I$2047,'city centre offline'!$A$2:$A$2047,$A47,'city centre offline'!$B$2:$B$2047,M$4)*AVERAGEIFS('all sales summary'!$I$2:$I$2047,'all sales summary'!$A$2:$A$2047,$A47,'all sales summary'!$B$2:$B$2047,M$4)))</f>
        <v>0.28494755444726688</v>
      </c>
      <c r="N47" s="60">
        <f>(AVERAGEIFS('city centre offline'!$I$2:$I$2047,'city centre offline'!$A$2:$A$2047,$A47,'city centre offline'!$B$2:$B$2047,N$4)*AVERAGEIFS('all sales summary'!$I$2:$I$2047,'all sales summary'!$A$2:$A$2047,$A47,'all sales summary'!$B$2:$B$2047,N$4))/((AVERAGEIFS('overall city offline'!$I$2:$I$2047,'overall city offline'!$A$2:$A$2047,$A47,'overall city offline'!$B$2:$B$2047,N$4)*(1-AVERAGEIFS('all sales summary'!$I$2:$I$2047,'all sales summary'!$A$2:$A$2047,$A47,'all sales summary'!$B$2:$B$2047,N$4)))+(AVERAGEIFS('city centre offline'!$I$2:$I$2047,'city centre offline'!$A$2:$A$2047,$A47,'city centre offline'!$B$2:$B$2047,N$4)*AVERAGEIFS('all sales summary'!$I$2:$I$2047,'all sales summary'!$A$2:$A$2047,$A47,'all sales summary'!$B$2:$B$2047,N$4)))</f>
        <v>0.28889018271356876</v>
      </c>
      <c r="O47" s="60">
        <f>(AVERAGEIFS('city centre offline'!$I$2:$I$2047,'city centre offline'!$A$2:$A$2047,$A47,'city centre offline'!$B$2:$B$2047,O$4)*AVERAGEIFS('all sales summary'!$I$2:$I$2047,'all sales summary'!$A$2:$A$2047,$A47,'all sales summary'!$B$2:$B$2047,O$4))/((AVERAGEIFS('overall city offline'!$I$2:$I$2047,'overall city offline'!$A$2:$A$2047,$A47,'overall city offline'!$B$2:$B$2047,O$4)*(1-AVERAGEIFS('all sales summary'!$I$2:$I$2047,'all sales summary'!$A$2:$A$2047,$A47,'all sales summary'!$B$2:$B$2047,O$4)))+(AVERAGEIFS('city centre offline'!$I$2:$I$2047,'city centre offline'!$A$2:$A$2047,$A47,'city centre offline'!$B$2:$B$2047,O$4)*AVERAGEIFS('all sales summary'!$I$2:$I$2047,'all sales summary'!$A$2:$A$2047,$A47,'all sales summary'!$B$2:$B$2047,O$4)))</f>
        <v>0.27746244734612197</v>
      </c>
      <c r="P47" s="60">
        <f>(AVERAGEIFS('city centre offline'!$I$2:$I$2047,'city centre offline'!$A$2:$A$2047,$A47,'city centre offline'!$B$2:$B$2047,P$4)*AVERAGEIFS('all sales summary'!$I$2:$I$2047,'all sales summary'!$A$2:$A$2047,$A47,'all sales summary'!$B$2:$B$2047,P$4))/((AVERAGEIFS('overall city offline'!$I$2:$I$2047,'overall city offline'!$A$2:$A$2047,$A47,'overall city offline'!$B$2:$B$2047,P$4)*(1-AVERAGEIFS('all sales summary'!$I$2:$I$2047,'all sales summary'!$A$2:$A$2047,$A47,'all sales summary'!$B$2:$B$2047,P$4)))+(AVERAGEIFS('city centre offline'!$I$2:$I$2047,'city centre offline'!$A$2:$A$2047,$A47,'city centre offline'!$B$2:$B$2047,P$4)*AVERAGEIFS('all sales summary'!$I$2:$I$2047,'all sales summary'!$A$2:$A$2047,$A47,'all sales summary'!$B$2:$B$2047,P$4)))</f>
        <v>0.2869990999270387</v>
      </c>
      <c r="Q47" s="60">
        <f>(AVERAGEIFS('city centre offline'!$I$2:$I$2047,'city centre offline'!$A$2:$A$2047,$A47,'city centre offline'!$B$2:$B$2047,Q$4)*AVERAGEIFS('all sales summary'!$I$2:$I$2047,'all sales summary'!$A$2:$A$2047,$A47,'all sales summary'!$B$2:$B$2047,Q$4))/((AVERAGEIFS('overall city offline'!$I$2:$I$2047,'overall city offline'!$A$2:$A$2047,$A47,'overall city offline'!$B$2:$B$2047,Q$4)*(1-AVERAGEIFS('all sales summary'!$I$2:$I$2047,'all sales summary'!$A$2:$A$2047,$A47,'all sales summary'!$B$2:$B$2047,Q$4)))+(AVERAGEIFS('city centre offline'!$I$2:$I$2047,'city centre offline'!$A$2:$A$2047,$A47,'city centre offline'!$B$2:$B$2047,Q$4)*AVERAGEIFS('all sales summary'!$I$2:$I$2047,'all sales summary'!$A$2:$A$2047,$A47,'all sales summary'!$B$2:$B$2047,Q$4)))</f>
        <v>0.37140337721349931</v>
      </c>
      <c r="R47" s="60">
        <f>(AVERAGEIFS('city centre offline'!$I$2:$I$2047,'city centre offline'!$A$2:$A$2047,$A47,'city centre offline'!$B$2:$B$2047,R$4)*AVERAGEIFS('all sales summary'!$I$2:$I$2047,'all sales summary'!$A$2:$A$2047,$A47,'all sales summary'!$B$2:$B$2047,R$4))/((AVERAGEIFS('overall city offline'!$I$2:$I$2047,'overall city offline'!$A$2:$A$2047,$A47,'overall city offline'!$B$2:$B$2047,R$4)*(1-AVERAGEIFS('all sales summary'!$I$2:$I$2047,'all sales summary'!$A$2:$A$2047,$A47,'all sales summary'!$B$2:$B$2047,R$4)))+(AVERAGEIFS('city centre offline'!$I$2:$I$2047,'city centre offline'!$A$2:$A$2047,$A47,'city centre offline'!$B$2:$B$2047,R$4)*AVERAGEIFS('all sales summary'!$I$2:$I$2047,'all sales summary'!$A$2:$A$2047,$A47,'all sales summary'!$B$2:$B$2047,R$4)))</f>
        <v>0.35012366279555895</v>
      </c>
      <c r="S47" s="60">
        <f>(AVERAGEIFS('city centre offline'!$I$2:$I$2047,'city centre offline'!$A$2:$A$2047,$A47,'city centre offline'!$B$2:$B$2047,S$4)*AVERAGEIFS('all sales summary'!$I$2:$I$2047,'all sales summary'!$A$2:$A$2047,$A47,'all sales summary'!$B$2:$B$2047,S$4))/((AVERAGEIFS('overall city offline'!$I$2:$I$2047,'overall city offline'!$A$2:$A$2047,$A47,'overall city offline'!$B$2:$B$2047,S$4)*(1-AVERAGEIFS('all sales summary'!$I$2:$I$2047,'all sales summary'!$A$2:$A$2047,$A47,'all sales summary'!$B$2:$B$2047,S$4)))+(AVERAGEIFS('city centre offline'!$I$2:$I$2047,'city centre offline'!$A$2:$A$2047,$A47,'city centre offline'!$B$2:$B$2047,S$4)*AVERAGEIFS('all sales summary'!$I$2:$I$2047,'all sales summary'!$A$2:$A$2047,$A47,'all sales summary'!$B$2:$B$2047,S$4)))</f>
        <v>0.22327231980652343</v>
      </c>
      <c r="T47" s="60">
        <f>(AVERAGEIFS('city centre offline'!$I$2:$I$2047,'city centre offline'!$A$2:$A$2047,$A47,'city centre offline'!$B$2:$B$2047,T$4)*AVERAGEIFS('all sales summary'!$I$2:$I$2047,'all sales summary'!$A$2:$A$2047,$A47,'all sales summary'!$B$2:$B$2047,T$4))/((AVERAGEIFS('overall city offline'!$I$2:$I$2047,'overall city offline'!$A$2:$A$2047,$A47,'overall city offline'!$B$2:$B$2047,T$4)*(1-AVERAGEIFS('all sales summary'!$I$2:$I$2047,'all sales summary'!$A$2:$A$2047,$A47,'all sales summary'!$B$2:$B$2047,T$4)))+(AVERAGEIFS('city centre offline'!$I$2:$I$2047,'city centre offline'!$A$2:$A$2047,$A47,'city centre offline'!$B$2:$B$2047,T$4)*AVERAGEIFS('all sales summary'!$I$2:$I$2047,'all sales summary'!$A$2:$A$2047,$A47,'all sales summary'!$B$2:$B$2047,T$4)))</f>
        <v>0.22883506533408776</v>
      </c>
      <c r="U47" s="60">
        <f>(AVERAGEIFS('city centre offline'!$I$2:$I$2047,'city centre offline'!$A$2:$A$2047,$A47,'city centre offline'!$B$2:$B$2047,U$4)*AVERAGEIFS('all sales summary'!$I$2:$I$2047,'all sales summary'!$A$2:$A$2047,$A47,'all sales summary'!$B$2:$B$2047,U$4))/((AVERAGEIFS('overall city offline'!$I$2:$I$2047,'overall city offline'!$A$2:$A$2047,$A47,'overall city offline'!$B$2:$B$2047,U$4)*(1-AVERAGEIFS('all sales summary'!$I$2:$I$2047,'all sales summary'!$A$2:$A$2047,$A47,'all sales summary'!$B$2:$B$2047,U$4)))+(AVERAGEIFS('city centre offline'!$I$2:$I$2047,'city centre offline'!$A$2:$A$2047,$A47,'city centre offline'!$B$2:$B$2047,U$4)*AVERAGEIFS('all sales summary'!$I$2:$I$2047,'all sales summary'!$A$2:$A$2047,$A47,'all sales summary'!$B$2:$B$2047,U$4)))</f>
        <v>0.25154193046504542</v>
      </c>
      <c r="V47" s="60">
        <f>(AVERAGEIFS('city centre offline'!$I$2:$I$2047,'city centre offline'!$A$2:$A$2047,$A47,'city centre offline'!$B$2:$B$2047,V$4)*AVERAGEIFS('all sales summary'!$I$2:$I$2047,'all sales summary'!$A$2:$A$2047,$A47,'all sales summary'!$B$2:$B$2047,V$4))/((AVERAGEIFS('overall city offline'!$I$2:$I$2047,'overall city offline'!$A$2:$A$2047,$A47,'overall city offline'!$B$2:$B$2047,V$4)*(1-AVERAGEIFS('all sales summary'!$I$2:$I$2047,'all sales summary'!$A$2:$A$2047,$A47,'all sales summary'!$B$2:$B$2047,V$4)))+(AVERAGEIFS('city centre offline'!$I$2:$I$2047,'city centre offline'!$A$2:$A$2047,$A47,'city centre offline'!$B$2:$B$2047,V$4)*AVERAGEIFS('all sales summary'!$I$2:$I$2047,'all sales summary'!$A$2:$A$2047,$A47,'all sales summary'!$B$2:$B$2047,V$4)))</f>
        <v>0.25784612308233545</v>
      </c>
      <c r="W47" s="60">
        <f>(AVERAGEIFS('city centre offline'!$I$2:$I$2047,'city centre offline'!$A$2:$A$2047,$A47,'city centre offline'!$B$2:$B$2047,W$4)*AVERAGEIFS('all sales summary'!$I$2:$I$2047,'all sales summary'!$A$2:$A$2047,$A47,'all sales summary'!$B$2:$B$2047,W$4))/((AVERAGEIFS('overall city offline'!$I$2:$I$2047,'overall city offline'!$A$2:$A$2047,$A47,'overall city offline'!$B$2:$B$2047,W$4)*(1-AVERAGEIFS('all sales summary'!$I$2:$I$2047,'all sales summary'!$A$2:$A$2047,$A47,'all sales summary'!$B$2:$B$2047,W$4)))+(AVERAGEIFS('city centre offline'!$I$2:$I$2047,'city centre offline'!$A$2:$A$2047,$A47,'city centre offline'!$B$2:$B$2047,W$4)*AVERAGEIFS('all sales summary'!$I$2:$I$2047,'all sales summary'!$A$2:$A$2047,$A47,'all sales summary'!$B$2:$B$2047,W$4)))</f>
        <v>0.25998334967916925</v>
      </c>
      <c r="X47" s="60">
        <f>(AVERAGEIFS('city centre offline'!$I$2:$I$2047,'city centre offline'!$A$2:$A$2047,$A47,'city centre offline'!$B$2:$B$2047,X$4)*AVERAGEIFS('all sales summary'!$I$2:$I$2047,'all sales summary'!$A$2:$A$2047,$A47,'all sales summary'!$B$2:$B$2047,X$4))/((AVERAGEIFS('overall city offline'!$I$2:$I$2047,'overall city offline'!$A$2:$A$2047,$A47,'overall city offline'!$B$2:$B$2047,X$4)*(1-AVERAGEIFS('all sales summary'!$I$2:$I$2047,'all sales summary'!$A$2:$A$2047,$A47,'all sales summary'!$B$2:$B$2047,X$4)))+(AVERAGEIFS('city centre offline'!$I$2:$I$2047,'city centre offline'!$A$2:$A$2047,$A47,'city centre offline'!$B$2:$B$2047,X$4)*AVERAGEIFS('all sales summary'!$I$2:$I$2047,'all sales summary'!$A$2:$A$2047,$A47,'all sales summary'!$B$2:$B$2047,X$4)))</f>
        <v>0.30371669655850525</v>
      </c>
      <c r="Y47" s="60">
        <f>(AVERAGEIFS('city centre offline'!$I$2:$I$2047,'city centre offline'!$A$2:$A$2047,$A47,'city centre offline'!$B$2:$B$2047,Y$4)*AVERAGEIFS('all sales summary'!$I$2:$I$2047,'all sales summary'!$A$2:$A$2047,$A47,'all sales summary'!$B$2:$B$2047,Y$4))/((AVERAGEIFS('overall city offline'!$I$2:$I$2047,'overall city offline'!$A$2:$A$2047,$A47,'overall city offline'!$B$2:$B$2047,Y$4)*(1-AVERAGEIFS('all sales summary'!$I$2:$I$2047,'all sales summary'!$A$2:$A$2047,$A47,'all sales summary'!$B$2:$B$2047,Y$4)))+(AVERAGEIFS('city centre offline'!$I$2:$I$2047,'city centre offline'!$A$2:$A$2047,$A47,'city centre offline'!$B$2:$B$2047,Y$4)*AVERAGEIFS('all sales summary'!$I$2:$I$2047,'all sales summary'!$A$2:$A$2047,$A47,'all sales summary'!$B$2:$B$2047,Y$4)))</f>
        <v>0.26996326570368739</v>
      </c>
      <c r="Z47" s="60">
        <f>(AVERAGEIFS('city centre offline'!$I$2:$I$2047,'city centre offline'!$A$2:$A$2047,$A47,'city centre offline'!$B$2:$B$2047,Z$4)*AVERAGEIFS('all sales summary'!$I$2:$I$2047,'all sales summary'!$A$2:$A$2047,$A47,'all sales summary'!$B$2:$B$2047,Z$4))/((AVERAGEIFS('overall city offline'!$I$2:$I$2047,'overall city offline'!$A$2:$A$2047,$A47,'overall city offline'!$B$2:$B$2047,Z$4)*(1-AVERAGEIFS('all sales summary'!$I$2:$I$2047,'all sales summary'!$A$2:$A$2047,$A47,'all sales summary'!$B$2:$B$2047,Z$4)))+(AVERAGEIFS('city centre offline'!$I$2:$I$2047,'city centre offline'!$A$2:$A$2047,$A47,'city centre offline'!$B$2:$B$2047,Z$4)*AVERAGEIFS('all sales summary'!$I$2:$I$2047,'all sales summary'!$A$2:$A$2047,$A47,'all sales summary'!$B$2:$B$2047,Z$4)))</f>
        <v>0.38002678611149343</v>
      </c>
      <c r="AA47" s="60">
        <f>(AVERAGEIFS('city centre offline'!$I$2:$I$2047,'city centre offline'!$A$2:$A$2047,$A47,'city centre offline'!$B$2:$B$2047,AA$4)*AVERAGEIFS('all sales summary'!$I$2:$I$2047,'all sales summary'!$A$2:$A$2047,$A47,'all sales summary'!$B$2:$B$2047,AA$4))/((AVERAGEIFS('overall city offline'!$I$2:$I$2047,'overall city offline'!$A$2:$A$2047,$A47,'overall city offline'!$B$2:$B$2047,AA$4)*(1-AVERAGEIFS('all sales summary'!$I$2:$I$2047,'all sales summary'!$A$2:$A$2047,$A47,'all sales summary'!$B$2:$B$2047,AA$4)))+(AVERAGEIFS('city centre offline'!$I$2:$I$2047,'city centre offline'!$A$2:$A$2047,$A47,'city centre offline'!$B$2:$B$2047,AA$4)*AVERAGEIFS('all sales summary'!$I$2:$I$2047,'all sales summary'!$A$2:$A$2047,$A47,'all sales summary'!$B$2:$B$2047,AA$4)))</f>
        <v>0.39703631316157662</v>
      </c>
      <c r="AB47" s="60">
        <f>(AVERAGEIFS('city centre offline'!$I$2:$I$2047,'city centre offline'!$A$2:$A$2047,$A47,'city centre offline'!$B$2:$B$2047,AB$4)*AVERAGEIFS('all sales summary'!$I$2:$I$2047,'all sales summary'!$A$2:$A$2047,$A47,'all sales summary'!$B$2:$B$2047,AB$4))/((AVERAGEIFS('overall city offline'!$I$2:$I$2047,'overall city offline'!$A$2:$A$2047,$A47,'overall city offline'!$B$2:$B$2047,AB$4)*(1-AVERAGEIFS('all sales summary'!$I$2:$I$2047,'all sales summary'!$A$2:$A$2047,$A47,'all sales summary'!$B$2:$B$2047,AB$4)))+(AVERAGEIFS('city centre offline'!$I$2:$I$2047,'city centre offline'!$A$2:$A$2047,$A47,'city centre offline'!$B$2:$B$2047,AB$4)*AVERAGEIFS('all sales summary'!$I$2:$I$2047,'all sales summary'!$A$2:$A$2047,$A47,'all sales summary'!$B$2:$B$2047,AB$4)))</f>
        <v>0.38896843188160402</v>
      </c>
      <c r="AC47" s="60">
        <f>(AVERAGEIFS('city centre offline'!$I$2:$I$2047,'city centre offline'!$A$2:$A$2047,$A47,'city centre offline'!$B$2:$B$2047,AC$4)*AVERAGEIFS('all sales summary'!$I$2:$I$2047,'all sales summary'!$A$2:$A$2047,$A47,'all sales summary'!$B$2:$B$2047,AC$4))/((AVERAGEIFS('overall city offline'!$I$2:$I$2047,'overall city offline'!$A$2:$A$2047,$A47,'overall city offline'!$B$2:$B$2047,AC$4)*(1-AVERAGEIFS('all sales summary'!$I$2:$I$2047,'all sales summary'!$A$2:$A$2047,$A47,'all sales summary'!$B$2:$B$2047,AC$4)))+(AVERAGEIFS('city centre offline'!$I$2:$I$2047,'city centre offline'!$A$2:$A$2047,$A47,'city centre offline'!$B$2:$B$2047,AC$4)*AVERAGEIFS('all sales summary'!$I$2:$I$2047,'all sales summary'!$A$2:$A$2047,$A47,'all sales summary'!$B$2:$B$2047,AC$4)))</f>
        <v>0.25823014774833836</v>
      </c>
      <c r="AD47" s="60">
        <f>(AVERAGEIFS('city centre offline'!$I$2:$I$2047,'city centre offline'!$A$2:$A$2047,$A47,'city centre offline'!$B$2:$B$2047,AD$4)*AVERAGEIFS('all sales summary'!$I$2:$I$2047,'all sales summary'!$A$2:$A$2047,$A47,'all sales summary'!$B$2:$B$2047,AD$4))/((AVERAGEIFS('overall city offline'!$I$2:$I$2047,'overall city offline'!$A$2:$A$2047,$A47,'overall city offline'!$B$2:$B$2047,AD$4)*(1-AVERAGEIFS('all sales summary'!$I$2:$I$2047,'all sales summary'!$A$2:$A$2047,$A47,'all sales summary'!$B$2:$B$2047,AD$4)))+(AVERAGEIFS('city centre offline'!$I$2:$I$2047,'city centre offline'!$A$2:$A$2047,$A47,'city centre offline'!$B$2:$B$2047,AD$4)*AVERAGEIFS('all sales summary'!$I$2:$I$2047,'all sales summary'!$A$2:$A$2047,$A47,'all sales summary'!$B$2:$B$2047,AD$4)))</f>
        <v>0.2511019473126373</v>
      </c>
      <c r="AE47" s="60">
        <f>(AVERAGEIFS('city centre offline'!$I$2:$I$2047,'city centre offline'!$A$2:$A$2047,$A47,'city centre offline'!$B$2:$B$2047,AE$4)*AVERAGEIFS('all sales summary'!$I$2:$I$2047,'all sales summary'!$A$2:$A$2047,$A47,'all sales summary'!$B$2:$B$2047,AE$4))/((AVERAGEIFS('overall city offline'!$I$2:$I$2047,'overall city offline'!$A$2:$A$2047,$A47,'overall city offline'!$B$2:$B$2047,AE$4)*(1-AVERAGEIFS('all sales summary'!$I$2:$I$2047,'all sales summary'!$A$2:$A$2047,$A47,'all sales summary'!$B$2:$B$2047,AE$4)))+(AVERAGEIFS('city centre offline'!$I$2:$I$2047,'city centre offline'!$A$2:$A$2047,$A47,'city centre offline'!$B$2:$B$2047,AE$4)*AVERAGEIFS('all sales summary'!$I$2:$I$2047,'all sales summary'!$A$2:$A$2047,$A47,'all sales summary'!$B$2:$B$2047,AE$4)))</f>
        <v>0.26946313571935254</v>
      </c>
      <c r="AF47" s="60">
        <f>(AVERAGEIFS('city centre offline'!$I$2:$I$2047,'city centre offline'!$A$2:$A$2047,$A47,'city centre offline'!$B$2:$B$2047,AF$4)*AVERAGEIFS('all sales summary'!$I$2:$I$2047,'all sales summary'!$A$2:$A$2047,$A47,'all sales summary'!$B$2:$B$2047,AF$4))/((AVERAGEIFS('overall city offline'!$I$2:$I$2047,'overall city offline'!$A$2:$A$2047,$A47,'overall city offline'!$B$2:$B$2047,AF$4)*(1-AVERAGEIFS('all sales summary'!$I$2:$I$2047,'all sales summary'!$A$2:$A$2047,$A47,'all sales summary'!$B$2:$B$2047,AF$4)))+(AVERAGEIFS('city centre offline'!$I$2:$I$2047,'city centre offline'!$A$2:$A$2047,$A47,'city centre offline'!$B$2:$B$2047,AF$4)*AVERAGEIFS('all sales summary'!$I$2:$I$2047,'all sales summary'!$A$2:$A$2047,$A47,'all sales summary'!$B$2:$B$2047,AF$4)))</f>
        <v>0.25006579941309176</v>
      </c>
      <c r="AG47" s="60">
        <f>(AVERAGEIFS('city centre offline'!$I$2:$I$2047,'city centre offline'!$A$2:$A$2047,$A47,'city centre offline'!$B$2:$B$2047,AG$4)*AVERAGEIFS('all sales summary'!$I$2:$I$2047,'all sales summary'!$A$2:$A$2047,$A47,'all sales summary'!$B$2:$B$2047,AG$4))/((AVERAGEIFS('overall city offline'!$I$2:$I$2047,'overall city offline'!$A$2:$A$2047,$A47,'overall city offline'!$B$2:$B$2047,AG$4)*(1-AVERAGEIFS('all sales summary'!$I$2:$I$2047,'all sales summary'!$A$2:$A$2047,$A47,'all sales summary'!$B$2:$B$2047,AG$4)))+(AVERAGEIFS('city centre offline'!$I$2:$I$2047,'city centre offline'!$A$2:$A$2047,$A47,'city centre offline'!$B$2:$B$2047,AG$4)*AVERAGEIFS('all sales summary'!$I$2:$I$2047,'all sales summary'!$A$2:$A$2047,$A47,'all sales summary'!$B$2:$B$2047,AG$4)))</f>
        <v>0.2574593969469185</v>
      </c>
      <c r="AH47" s="60">
        <f>(AVERAGEIFS('city centre offline'!$I$2:$I$2047,'city centre offline'!$A$2:$A$2047,$A47,'city centre offline'!$B$2:$B$2047,AH$4)*AVERAGEIFS('all sales summary'!$I$2:$I$2047,'all sales summary'!$A$2:$A$2047,$A47,'all sales summary'!$B$2:$B$2047,AH$4))/((AVERAGEIFS('overall city offline'!$I$2:$I$2047,'overall city offline'!$A$2:$A$2047,$A47,'overall city offline'!$B$2:$B$2047,AH$4)*(1-AVERAGEIFS('all sales summary'!$I$2:$I$2047,'all sales summary'!$A$2:$A$2047,$A47,'all sales summary'!$B$2:$B$2047,AH$4)))+(AVERAGEIFS('city centre offline'!$I$2:$I$2047,'city centre offline'!$A$2:$A$2047,$A47,'city centre offline'!$B$2:$B$2047,AH$4)*AVERAGEIFS('all sales summary'!$I$2:$I$2047,'all sales summary'!$A$2:$A$2047,$A47,'all sales summary'!$B$2:$B$2047,AH$4)))</f>
        <v>0.26910597377602574</v>
      </c>
    </row>
    <row r="48" spans="1:34" x14ac:dyDescent="0.3">
      <c r="A48" t="s">
        <v>50</v>
      </c>
      <c r="B48" s="60">
        <f>(AVERAGEIFS('city centre offline'!I45:I2090,'city centre offline'!$A$2:$A$2047,$A48,'city centre offline'!$B$2:$B$2047,B$4)*AVERAGEIFS('all sales summary'!$I$2:$I$2047,'all sales summary'!$A$2:$A$2047,$A48,'all sales summary'!B45:B2090,B$4))/((AVERAGEIFS('overall city offline'!I45:I2090,'overall city offline'!$A$2:$A$2047,$A48,'overall city offline'!$B$2:$B$2047,B$4)*(1-AVERAGEIFS('all sales summary'!$I$2:$I$2047,'all sales summary'!$A$2:$A$2047,$A48,'all sales summary'!B45:B2090,B$4)))+(AVERAGEIFS('city centre offline'!I45:I2090,'city centre offline'!$A$2:$A$2047,$A48,'city centre offline'!$B$2:$B$2047,B$4)*AVERAGEIFS('all sales summary'!$I$2:$I$2047,'all sales summary'!$A$2:$A$2047,$A48,'all sales summary'!B45:B2090,B$4)))</f>
        <v>0.39465420460287437</v>
      </c>
      <c r="C48" s="60">
        <f>(AVERAGEIFS('city centre offline'!$I$2:$I$2047,'city centre offline'!$A$2:$A$2047,$A48,'city centre offline'!$B$2:$B$2047,C$4)*AVERAGEIFS('all sales summary'!$I$2:$I$2047,'all sales summary'!$A$2:$A$2047,$A48,'all sales summary'!$B$2:$B$2047,C$4))/((AVERAGEIFS('overall city offline'!$I$2:$I$2047,'overall city offline'!$A$2:$A$2047,$A48,'overall city offline'!$B$2:$B$2047,C$4)*(1-AVERAGEIFS('all sales summary'!$I$2:$I$2047,'all sales summary'!$A$2:$A$2047,$A48,'all sales summary'!$B$2:$B$2047,C$4)))+(AVERAGEIFS('city centre offline'!$I$2:$I$2047,'city centre offline'!$A$2:$A$2047,$A48,'city centre offline'!$B$2:$B$2047,C$4)*AVERAGEIFS('all sales summary'!$I$2:$I$2047,'all sales summary'!$A$2:$A$2047,$A48,'all sales summary'!$B$2:$B$2047,C$4)))</f>
        <v>0.35717583978504991</v>
      </c>
      <c r="D48" s="60">
        <f>(AVERAGEIFS('city centre offline'!$I$2:$I$2047,'city centre offline'!$A$2:$A$2047,$A48,'city centre offline'!$B$2:$B$2047,D$4)*AVERAGEIFS('all sales summary'!$I$2:$I$2047,'all sales summary'!$A$2:$A$2047,$A48,'all sales summary'!$B$2:$B$2047,D$4))/((AVERAGEIFS('overall city offline'!$I$2:$I$2047,'overall city offline'!$A$2:$A$2047,$A48,'overall city offline'!$B$2:$B$2047,D$4)*(1-AVERAGEIFS('all sales summary'!$I$2:$I$2047,'all sales summary'!$A$2:$A$2047,$A48,'all sales summary'!$B$2:$B$2047,D$4)))+(AVERAGEIFS('city centre offline'!$I$2:$I$2047,'city centre offline'!$A$2:$A$2047,$A48,'city centre offline'!$B$2:$B$2047,D$4)*AVERAGEIFS('all sales summary'!$I$2:$I$2047,'all sales summary'!$A$2:$A$2047,$A48,'all sales summary'!$B$2:$B$2047,D$4)))</f>
        <v>0.36489621483799711</v>
      </c>
      <c r="E48" s="60">
        <f>(AVERAGEIFS('city centre offline'!$I$2:$I$2047,'city centre offline'!$A$2:$A$2047,$A48,'city centre offline'!$B$2:$B$2047,E$4)*AVERAGEIFS('all sales summary'!$I$2:$I$2047,'all sales summary'!$A$2:$A$2047,$A48,'all sales summary'!$B$2:$B$2047,E$4))/((AVERAGEIFS('overall city offline'!$I$2:$I$2047,'overall city offline'!$A$2:$A$2047,$A48,'overall city offline'!$B$2:$B$2047,E$4)*(1-AVERAGEIFS('all sales summary'!$I$2:$I$2047,'all sales summary'!$A$2:$A$2047,$A48,'all sales summary'!$B$2:$B$2047,E$4)))+(AVERAGEIFS('city centre offline'!$I$2:$I$2047,'city centre offline'!$A$2:$A$2047,$A48,'city centre offline'!$B$2:$B$2047,E$4)*AVERAGEIFS('all sales summary'!$I$2:$I$2047,'all sales summary'!$A$2:$A$2047,$A48,'all sales summary'!$B$2:$B$2047,E$4)))</f>
        <v>0.36467357718136567</v>
      </c>
      <c r="F48" s="60">
        <f>(AVERAGEIFS('city centre offline'!$I$2:$I$2047,'city centre offline'!$A$2:$A$2047,$A48,'city centre offline'!$B$2:$B$2047,F$4)*AVERAGEIFS('all sales summary'!$I$2:$I$2047,'all sales summary'!$A$2:$A$2047,$A48,'all sales summary'!$B$2:$B$2047,F$4))/((AVERAGEIFS('overall city offline'!$I$2:$I$2047,'overall city offline'!$A$2:$A$2047,$A48,'overall city offline'!$B$2:$B$2047,F$4)*(1-AVERAGEIFS('all sales summary'!$I$2:$I$2047,'all sales summary'!$A$2:$A$2047,$A48,'all sales summary'!$B$2:$B$2047,F$4)))+(AVERAGEIFS('city centre offline'!$I$2:$I$2047,'city centre offline'!$A$2:$A$2047,$A48,'city centre offline'!$B$2:$B$2047,F$4)*AVERAGEIFS('all sales summary'!$I$2:$I$2047,'all sales summary'!$A$2:$A$2047,$A48,'all sales summary'!$B$2:$B$2047,F$4)))</f>
        <v>0.36593968698743568</v>
      </c>
      <c r="G48" s="60">
        <f>(AVERAGEIFS('city centre offline'!$I$2:$I$2047,'city centre offline'!$A$2:$A$2047,$A48,'city centre offline'!$B$2:$B$2047,G$4)*AVERAGEIFS('all sales summary'!$I$2:$I$2047,'all sales summary'!$A$2:$A$2047,$A48,'all sales summary'!$B$2:$B$2047,G$4))/((AVERAGEIFS('overall city offline'!$I$2:$I$2047,'overall city offline'!$A$2:$A$2047,$A48,'overall city offline'!$B$2:$B$2047,G$4)*(1-AVERAGEIFS('all sales summary'!$I$2:$I$2047,'all sales summary'!$A$2:$A$2047,$A48,'all sales summary'!$B$2:$B$2047,G$4)))+(AVERAGEIFS('city centre offline'!$I$2:$I$2047,'city centre offline'!$A$2:$A$2047,$A48,'city centre offline'!$B$2:$B$2047,G$4)*AVERAGEIFS('all sales summary'!$I$2:$I$2047,'all sales summary'!$A$2:$A$2047,$A48,'all sales summary'!$B$2:$B$2047,G$4)))</f>
        <v>0.36358114979640654</v>
      </c>
      <c r="H48" s="60">
        <f>(AVERAGEIFS('city centre offline'!$I$2:$I$2047,'city centre offline'!$A$2:$A$2047,$A48,'city centre offline'!$B$2:$B$2047,H$4)*AVERAGEIFS('all sales summary'!$I$2:$I$2047,'all sales summary'!$A$2:$A$2047,$A48,'all sales summary'!$B$2:$B$2047,H$4))/((AVERAGEIFS('overall city offline'!$I$2:$I$2047,'overall city offline'!$A$2:$A$2047,$A48,'overall city offline'!$B$2:$B$2047,H$4)*(1-AVERAGEIFS('all sales summary'!$I$2:$I$2047,'all sales summary'!$A$2:$A$2047,$A48,'all sales summary'!$B$2:$B$2047,H$4)))+(AVERAGEIFS('city centre offline'!$I$2:$I$2047,'city centre offline'!$A$2:$A$2047,$A48,'city centre offline'!$B$2:$B$2047,H$4)*AVERAGEIFS('all sales summary'!$I$2:$I$2047,'all sales summary'!$A$2:$A$2047,$A48,'all sales summary'!$B$2:$B$2047,H$4)))</f>
        <v>0.35688599838094065</v>
      </c>
      <c r="I48" s="60">
        <f>(AVERAGEIFS('city centre offline'!$I$2:$I$2047,'city centre offline'!$A$2:$A$2047,$A48,'city centre offline'!$B$2:$B$2047,I$4)*AVERAGEIFS('all sales summary'!$I$2:$I$2047,'all sales summary'!$A$2:$A$2047,$A48,'all sales summary'!$B$2:$B$2047,I$4))/((AVERAGEIFS('overall city offline'!$I$2:$I$2047,'overall city offline'!$A$2:$A$2047,$A48,'overall city offline'!$B$2:$B$2047,I$4)*(1-AVERAGEIFS('all sales summary'!$I$2:$I$2047,'all sales summary'!$A$2:$A$2047,$A48,'all sales summary'!$B$2:$B$2047,I$4)))+(AVERAGEIFS('city centre offline'!$I$2:$I$2047,'city centre offline'!$A$2:$A$2047,$A48,'city centre offline'!$B$2:$B$2047,I$4)*AVERAGEIFS('all sales summary'!$I$2:$I$2047,'all sales summary'!$A$2:$A$2047,$A48,'all sales summary'!$B$2:$B$2047,I$4)))</f>
        <v>0.35601125427888475</v>
      </c>
      <c r="J48" s="60">
        <f>(AVERAGEIFS('city centre offline'!$I$2:$I$2047,'city centre offline'!$A$2:$A$2047,$A48,'city centre offline'!$B$2:$B$2047,J$4)*AVERAGEIFS('all sales summary'!$I$2:$I$2047,'all sales summary'!$A$2:$A$2047,$A48,'all sales summary'!$B$2:$B$2047,J$4))/((AVERAGEIFS('overall city offline'!$I$2:$I$2047,'overall city offline'!$A$2:$A$2047,$A48,'overall city offline'!$B$2:$B$2047,J$4)*(1-AVERAGEIFS('all sales summary'!$I$2:$I$2047,'all sales summary'!$A$2:$A$2047,$A48,'all sales summary'!$B$2:$B$2047,J$4)))+(AVERAGEIFS('city centre offline'!$I$2:$I$2047,'city centre offline'!$A$2:$A$2047,$A48,'city centre offline'!$B$2:$B$2047,J$4)*AVERAGEIFS('all sales summary'!$I$2:$I$2047,'all sales summary'!$A$2:$A$2047,$A48,'all sales summary'!$B$2:$B$2047,J$4)))</f>
        <v>0.36018762343920913</v>
      </c>
      <c r="K48" s="60">
        <f>(AVERAGEIFS('city centre offline'!$I$2:$I$2047,'city centre offline'!$A$2:$A$2047,$A48,'city centre offline'!$B$2:$B$2047,K$4)*AVERAGEIFS('all sales summary'!$I$2:$I$2047,'all sales summary'!$A$2:$A$2047,$A48,'all sales summary'!$B$2:$B$2047,K$4))/((AVERAGEIFS('overall city offline'!$I$2:$I$2047,'overall city offline'!$A$2:$A$2047,$A48,'overall city offline'!$B$2:$B$2047,K$4)*(1-AVERAGEIFS('all sales summary'!$I$2:$I$2047,'all sales summary'!$A$2:$A$2047,$A48,'all sales summary'!$B$2:$B$2047,K$4)))+(AVERAGEIFS('city centre offline'!$I$2:$I$2047,'city centre offline'!$A$2:$A$2047,$A48,'city centre offline'!$B$2:$B$2047,K$4)*AVERAGEIFS('all sales summary'!$I$2:$I$2047,'all sales summary'!$A$2:$A$2047,$A48,'all sales summary'!$B$2:$B$2047,K$4)))</f>
        <v>0.3678244443275957</v>
      </c>
      <c r="L48" s="60">
        <f>(AVERAGEIFS('city centre offline'!$I$2:$I$2047,'city centre offline'!$A$2:$A$2047,$A48,'city centre offline'!$B$2:$B$2047,L$4)*AVERAGEIFS('all sales summary'!$I$2:$I$2047,'all sales summary'!$A$2:$A$2047,$A48,'all sales summary'!$B$2:$B$2047,L$4))/((AVERAGEIFS('overall city offline'!$I$2:$I$2047,'overall city offline'!$A$2:$A$2047,$A48,'overall city offline'!$B$2:$B$2047,L$4)*(1-AVERAGEIFS('all sales summary'!$I$2:$I$2047,'all sales summary'!$A$2:$A$2047,$A48,'all sales summary'!$B$2:$B$2047,L$4)))+(AVERAGEIFS('city centre offline'!$I$2:$I$2047,'city centre offline'!$A$2:$A$2047,$A48,'city centre offline'!$B$2:$B$2047,L$4)*AVERAGEIFS('all sales summary'!$I$2:$I$2047,'all sales summary'!$A$2:$A$2047,$A48,'all sales summary'!$B$2:$B$2047,L$4)))</f>
        <v>0.37048677987290402</v>
      </c>
      <c r="M48" s="60">
        <f>(AVERAGEIFS('city centre offline'!$I$2:$I$2047,'city centre offline'!$A$2:$A$2047,$A48,'city centre offline'!$B$2:$B$2047,M$4)*AVERAGEIFS('all sales summary'!$I$2:$I$2047,'all sales summary'!$A$2:$A$2047,$A48,'all sales summary'!$B$2:$B$2047,M$4))/((AVERAGEIFS('overall city offline'!$I$2:$I$2047,'overall city offline'!$A$2:$A$2047,$A48,'overall city offline'!$B$2:$B$2047,M$4)*(1-AVERAGEIFS('all sales summary'!$I$2:$I$2047,'all sales summary'!$A$2:$A$2047,$A48,'all sales summary'!$B$2:$B$2047,M$4)))+(AVERAGEIFS('city centre offline'!$I$2:$I$2047,'city centre offline'!$A$2:$A$2047,$A48,'city centre offline'!$B$2:$B$2047,M$4)*AVERAGEIFS('all sales summary'!$I$2:$I$2047,'all sales summary'!$A$2:$A$2047,$A48,'all sales summary'!$B$2:$B$2047,M$4)))</f>
        <v>0.37470690957495389</v>
      </c>
      <c r="N48" s="60">
        <f>(AVERAGEIFS('city centre offline'!$I$2:$I$2047,'city centre offline'!$A$2:$A$2047,$A48,'city centre offline'!$B$2:$B$2047,N$4)*AVERAGEIFS('all sales summary'!$I$2:$I$2047,'all sales summary'!$A$2:$A$2047,$A48,'all sales summary'!$B$2:$B$2047,N$4))/((AVERAGEIFS('overall city offline'!$I$2:$I$2047,'overall city offline'!$A$2:$A$2047,$A48,'overall city offline'!$B$2:$B$2047,N$4)*(1-AVERAGEIFS('all sales summary'!$I$2:$I$2047,'all sales summary'!$A$2:$A$2047,$A48,'all sales summary'!$B$2:$B$2047,N$4)))+(AVERAGEIFS('city centre offline'!$I$2:$I$2047,'city centre offline'!$A$2:$A$2047,$A48,'city centre offline'!$B$2:$B$2047,N$4)*AVERAGEIFS('all sales summary'!$I$2:$I$2047,'all sales summary'!$A$2:$A$2047,$A48,'all sales summary'!$B$2:$B$2047,N$4)))</f>
        <v>0.35164985218750694</v>
      </c>
      <c r="O48" s="60">
        <f>(AVERAGEIFS('city centre offline'!$I$2:$I$2047,'city centre offline'!$A$2:$A$2047,$A48,'city centre offline'!$B$2:$B$2047,O$4)*AVERAGEIFS('all sales summary'!$I$2:$I$2047,'all sales summary'!$A$2:$A$2047,$A48,'all sales summary'!$B$2:$B$2047,O$4))/((AVERAGEIFS('overall city offline'!$I$2:$I$2047,'overall city offline'!$A$2:$A$2047,$A48,'overall city offline'!$B$2:$B$2047,O$4)*(1-AVERAGEIFS('all sales summary'!$I$2:$I$2047,'all sales summary'!$A$2:$A$2047,$A48,'all sales summary'!$B$2:$B$2047,O$4)))+(AVERAGEIFS('city centre offline'!$I$2:$I$2047,'city centre offline'!$A$2:$A$2047,$A48,'city centre offline'!$B$2:$B$2047,O$4)*AVERAGEIFS('all sales summary'!$I$2:$I$2047,'all sales summary'!$A$2:$A$2047,$A48,'all sales summary'!$B$2:$B$2047,O$4)))</f>
        <v>0.3621452214983939</v>
      </c>
      <c r="P48" s="60">
        <f>(AVERAGEIFS('city centre offline'!$I$2:$I$2047,'city centre offline'!$A$2:$A$2047,$A48,'city centre offline'!$B$2:$B$2047,P$4)*AVERAGEIFS('all sales summary'!$I$2:$I$2047,'all sales summary'!$A$2:$A$2047,$A48,'all sales summary'!$B$2:$B$2047,P$4))/((AVERAGEIFS('overall city offline'!$I$2:$I$2047,'overall city offline'!$A$2:$A$2047,$A48,'overall city offline'!$B$2:$B$2047,P$4)*(1-AVERAGEIFS('all sales summary'!$I$2:$I$2047,'all sales summary'!$A$2:$A$2047,$A48,'all sales summary'!$B$2:$B$2047,P$4)))+(AVERAGEIFS('city centre offline'!$I$2:$I$2047,'city centre offline'!$A$2:$A$2047,$A48,'city centre offline'!$B$2:$B$2047,P$4)*AVERAGEIFS('all sales summary'!$I$2:$I$2047,'all sales summary'!$A$2:$A$2047,$A48,'all sales summary'!$B$2:$B$2047,P$4)))</f>
        <v>0.34690894807564515</v>
      </c>
      <c r="Q48" s="60">
        <f>(AVERAGEIFS('city centre offline'!$I$2:$I$2047,'city centre offline'!$A$2:$A$2047,$A48,'city centre offline'!$B$2:$B$2047,Q$4)*AVERAGEIFS('all sales summary'!$I$2:$I$2047,'all sales summary'!$A$2:$A$2047,$A48,'all sales summary'!$B$2:$B$2047,Q$4))/((AVERAGEIFS('overall city offline'!$I$2:$I$2047,'overall city offline'!$A$2:$A$2047,$A48,'overall city offline'!$B$2:$B$2047,Q$4)*(1-AVERAGEIFS('all sales summary'!$I$2:$I$2047,'all sales summary'!$A$2:$A$2047,$A48,'all sales summary'!$B$2:$B$2047,Q$4)))+(AVERAGEIFS('city centre offline'!$I$2:$I$2047,'city centre offline'!$A$2:$A$2047,$A48,'city centre offline'!$B$2:$B$2047,Q$4)*AVERAGEIFS('all sales summary'!$I$2:$I$2047,'all sales summary'!$A$2:$A$2047,$A48,'all sales summary'!$B$2:$B$2047,Q$4)))</f>
        <v>0.16537669828936166</v>
      </c>
      <c r="R48" s="60">
        <f>(AVERAGEIFS('city centre offline'!$I$2:$I$2047,'city centre offline'!$A$2:$A$2047,$A48,'city centre offline'!$B$2:$B$2047,R$4)*AVERAGEIFS('all sales summary'!$I$2:$I$2047,'all sales summary'!$A$2:$A$2047,$A48,'all sales summary'!$B$2:$B$2047,R$4))/((AVERAGEIFS('overall city offline'!$I$2:$I$2047,'overall city offline'!$A$2:$A$2047,$A48,'overall city offline'!$B$2:$B$2047,R$4)*(1-AVERAGEIFS('all sales summary'!$I$2:$I$2047,'all sales summary'!$A$2:$A$2047,$A48,'all sales summary'!$B$2:$B$2047,R$4)))+(AVERAGEIFS('city centre offline'!$I$2:$I$2047,'city centre offline'!$A$2:$A$2047,$A48,'city centre offline'!$B$2:$B$2047,R$4)*AVERAGEIFS('all sales summary'!$I$2:$I$2047,'all sales summary'!$A$2:$A$2047,$A48,'all sales summary'!$B$2:$B$2047,R$4)))</f>
        <v>0.13407666419040951</v>
      </c>
      <c r="S48" s="60">
        <f>(AVERAGEIFS('city centre offline'!$I$2:$I$2047,'city centre offline'!$A$2:$A$2047,$A48,'city centre offline'!$B$2:$B$2047,S$4)*AVERAGEIFS('all sales summary'!$I$2:$I$2047,'all sales summary'!$A$2:$A$2047,$A48,'all sales summary'!$B$2:$B$2047,S$4))/((AVERAGEIFS('overall city offline'!$I$2:$I$2047,'overall city offline'!$A$2:$A$2047,$A48,'overall city offline'!$B$2:$B$2047,S$4)*(1-AVERAGEIFS('all sales summary'!$I$2:$I$2047,'all sales summary'!$A$2:$A$2047,$A48,'all sales summary'!$B$2:$B$2047,S$4)))+(AVERAGEIFS('city centre offline'!$I$2:$I$2047,'city centre offline'!$A$2:$A$2047,$A48,'city centre offline'!$B$2:$B$2047,S$4)*AVERAGEIFS('all sales summary'!$I$2:$I$2047,'all sales summary'!$A$2:$A$2047,$A48,'all sales summary'!$B$2:$B$2047,S$4)))</f>
        <v>0.30498357431480583</v>
      </c>
      <c r="T48" s="60">
        <f>(AVERAGEIFS('city centre offline'!$I$2:$I$2047,'city centre offline'!$A$2:$A$2047,$A48,'city centre offline'!$B$2:$B$2047,T$4)*AVERAGEIFS('all sales summary'!$I$2:$I$2047,'all sales summary'!$A$2:$A$2047,$A48,'all sales summary'!$B$2:$B$2047,T$4))/((AVERAGEIFS('overall city offline'!$I$2:$I$2047,'overall city offline'!$A$2:$A$2047,$A48,'overall city offline'!$B$2:$B$2047,T$4)*(1-AVERAGEIFS('all sales summary'!$I$2:$I$2047,'all sales summary'!$A$2:$A$2047,$A48,'all sales summary'!$B$2:$B$2047,T$4)))+(AVERAGEIFS('city centre offline'!$I$2:$I$2047,'city centre offline'!$A$2:$A$2047,$A48,'city centre offline'!$B$2:$B$2047,T$4)*AVERAGEIFS('all sales summary'!$I$2:$I$2047,'all sales summary'!$A$2:$A$2047,$A48,'all sales summary'!$B$2:$B$2047,T$4)))</f>
        <v>0.32810774329199732</v>
      </c>
      <c r="U48" s="60">
        <f>(AVERAGEIFS('city centre offline'!$I$2:$I$2047,'city centre offline'!$A$2:$A$2047,$A48,'city centre offline'!$B$2:$B$2047,U$4)*AVERAGEIFS('all sales summary'!$I$2:$I$2047,'all sales summary'!$A$2:$A$2047,$A48,'all sales summary'!$B$2:$B$2047,U$4))/((AVERAGEIFS('overall city offline'!$I$2:$I$2047,'overall city offline'!$A$2:$A$2047,$A48,'overall city offline'!$B$2:$B$2047,U$4)*(1-AVERAGEIFS('all sales summary'!$I$2:$I$2047,'all sales summary'!$A$2:$A$2047,$A48,'all sales summary'!$B$2:$B$2047,U$4)))+(AVERAGEIFS('city centre offline'!$I$2:$I$2047,'city centre offline'!$A$2:$A$2047,$A48,'city centre offline'!$B$2:$B$2047,U$4)*AVERAGEIFS('all sales summary'!$I$2:$I$2047,'all sales summary'!$A$2:$A$2047,$A48,'all sales summary'!$B$2:$B$2047,U$4)))</f>
        <v>0.33858625742246018</v>
      </c>
      <c r="V48" s="60">
        <f>(AVERAGEIFS('city centre offline'!$I$2:$I$2047,'city centre offline'!$A$2:$A$2047,$A48,'city centre offline'!$B$2:$B$2047,V$4)*AVERAGEIFS('all sales summary'!$I$2:$I$2047,'all sales summary'!$A$2:$A$2047,$A48,'all sales summary'!$B$2:$B$2047,V$4))/((AVERAGEIFS('overall city offline'!$I$2:$I$2047,'overall city offline'!$A$2:$A$2047,$A48,'overall city offline'!$B$2:$B$2047,V$4)*(1-AVERAGEIFS('all sales summary'!$I$2:$I$2047,'all sales summary'!$A$2:$A$2047,$A48,'all sales summary'!$B$2:$B$2047,V$4)))+(AVERAGEIFS('city centre offline'!$I$2:$I$2047,'city centre offline'!$A$2:$A$2047,$A48,'city centre offline'!$B$2:$B$2047,V$4)*AVERAGEIFS('all sales summary'!$I$2:$I$2047,'all sales summary'!$A$2:$A$2047,$A48,'all sales summary'!$B$2:$B$2047,V$4)))</f>
        <v>0.33175418056904787</v>
      </c>
      <c r="W48" s="60">
        <f>(AVERAGEIFS('city centre offline'!$I$2:$I$2047,'city centre offline'!$A$2:$A$2047,$A48,'city centre offline'!$B$2:$B$2047,W$4)*AVERAGEIFS('all sales summary'!$I$2:$I$2047,'all sales summary'!$A$2:$A$2047,$A48,'all sales summary'!$B$2:$B$2047,W$4))/((AVERAGEIFS('overall city offline'!$I$2:$I$2047,'overall city offline'!$A$2:$A$2047,$A48,'overall city offline'!$B$2:$B$2047,W$4)*(1-AVERAGEIFS('all sales summary'!$I$2:$I$2047,'all sales summary'!$A$2:$A$2047,$A48,'all sales summary'!$B$2:$B$2047,W$4)))+(AVERAGEIFS('city centre offline'!$I$2:$I$2047,'city centre offline'!$A$2:$A$2047,$A48,'city centre offline'!$B$2:$B$2047,W$4)*AVERAGEIFS('all sales summary'!$I$2:$I$2047,'all sales summary'!$A$2:$A$2047,$A48,'all sales summary'!$B$2:$B$2047,W$4)))</f>
        <v>0.3432077917409232</v>
      </c>
      <c r="X48" s="60">
        <f>(AVERAGEIFS('city centre offline'!$I$2:$I$2047,'city centre offline'!$A$2:$A$2047,$A48,'city centre offline'!$B$2:$B$2047,X$4)*AVERAGEIFS('all sales summary'!$I$2:$I$2047,'all sales summary'!$A$2:$A$2047,$A48,'all sales summary'!$B$2:$B$2047,X$4))/((AVERAGEIFS('overall city offline'!$I$2:$I$2047,'overall city offline'!$A$2:$A$2047,$A48,'overall city offline'!$B$2:$B$2047,X$4)*(1-AVERAGEIFS('all sales summary'!$I$2:$I$2047,'all sales summary'!$A$2:$A$2047,$A48,'all sales summary'!$B$2:$B$2047,X$4)))+(AVERAGEIFS('city centre offline'!$I$2:$I$2047,'city centre offline'!$A$2:$A$2047,$A48,'city centre offline'!$B$2:$B$2047,X$4)*AVERAGEIFS('all sales summary'!$I$2:$I$2047,'all sales summary'!$A$2:$A$2047,$A48,'all sales summary'!$B$2:$B$2047,X$4)))</f>
        <v>0.30312707218921708</v>
      </c>
      <c r="Y48" s="60">
        <f>(AVERAGEIFS('city centre offline'!$I$2:$I$2047,'city centre offline'!$A$2:$A$2047,$A48,'city centre offline'!$B$2:$B$2047,Y$4)*AVERAGEIFS('all sales summary'!$I$2:$I$2047,'all sales summary'!$A$2:$A$2047,$A48,'all sales summary'!$B$2:$B$2047,Y$4))/((AVERAGEIFS('overall city offline'!$I$2:$I$2047,'overall city offline'!$A$2:$A$2047,$A48,'overall city offline'!$B$2:$B$2047,Y$4)*(1-AVERAGEIFS('all sales summary'!$I$2:$I$2047,'all sales summary'!$A$2:$A$2047,$A48,'all sales summary'!$B$2:$B$2047,Y$4)))+(AVERAGEIFS('city centre offline'!$I$2:$I$2047,'city centre offline'!$A$2:$A$2047,$A48,'city centre offline'!$B$2:$B$2047,Y$4)*AVERAGEIFS('all sales summary'!$I$2:$I$2047,'all sales summary'!$A$2:$A$2047,$A48,'all sales summary'!$B$2:$B$2047,Y$4)))</f>
        <v>0.35379764415679138</v>
      </c>
      <c r="Z48" s="60">
        <f>(AVERAGEIFS('city centre offline'!$I$2:$I$2047,'city centre offline'!$A$2:$A$2047,$A48,'city centre offline'!$B$2:$B$2047,Z$4)*AVERAGEIFS('all sales summary'!$I$2:$I$2047,'all sales summary'!$A$2:$A$2047,$A48,'all sales summary'!$B$2:$B$2047,Z$4))/((AVERAGEIFS('overall city offline'!$I$2:$I$2047,'overall city offline'!$A$2:$A$2047,$A48,'overall city offline'!$B$2:$B$2047,Z$4)*(1-AVERAGEIFS('all sales summary'!$I$2:$I$2047,'all sales summary'!$A$2:$A$2047,$A48,'all sales summary'!$B$2:$B$2047,Z$4)))+(AVERAGEIFS('city centre offline'!$I$2:$I$2047,'city centre offline'!$A$2:$A$2047,$A48,'city centre offline'!$B$2:$B$2047,Z$4)*AVERAGEIFS('all sales summary'!$I$2:$I$2047,'all sales summary'!$A$2:$A$2047,$A48,'all sales summary'!$B$2:$B$2047,Z$4)))</f>
        <v>0.12233087903956597</v>
      </c>
      <c r="AA48" s="60">
        <f>(AVERAGEIFS('city centre offline'!$I$2:$I$2047,'city centre offline'!$A$2:$A$2047,$A48,'city centre offline'!$B$2:$B$2047,AA$4)*AVERAGEIFS('all sales summary'!$I$2:$I$2047,'all sales summary'!$A$2:$A$2047,$A48,'all sales summary'!$B$2:$B$2047,AA$4))/((AVERAGEIFS('overall city offline'!$I$2:$I$2047,'overall city offline'!$A$2:$A$2047,$A48,'overall city offline'!$B$2:$B$2047,AA$4)*(1-AVERAGEIFS('all sales summary'!$I$2:$I$2047,'all sales summary'!$A$2:$A$2047,$A48,'all sales summary'!$B$2:$B$2047,AA$4)))+(AVERAGEIFS('city centre offline'!$I$2:$I$2047,'city centre offline'!$A$2:$A$2047,$A48,'city centre offline'!$B$2:$B$2047,AA$4)*AVERAGEIFS('all sales summary'!$I$2:$I$2047,'all sales summary'!$A$2:$A$2047,$A48,'all sales summary'!$B$2:$B$2047,AA$4)))</f>
        <v>1.2520855561406072E-2</v>
      </c>
      <c r="AB48" s="60">
        <f>(AVERAGEIFS('city centre offline'!$I$2:$I$2047,'city centre offline'!$A$2:$A$2047,$A48,'city centre offline'!$B$2:$B$2047,AB$4)*AVERAGEIFS('all sales summary'!$I$2:$I$2047,'all sales summary'!$A$2:$A$2047,$A48,'all sales summary'!$B$2:$B$2047,AB$4))/((AVERAGEIFS('overall city offline'!$I$2:$I$2047,'overall city offline'!$A$2:$A$2047,$A48,'overall city offline'!$B$2:$B$2047,AB$4)*(1-AVERAGEIFS('all sales summary'!$I$2:$I$2047,'all sales summary'!$A$2:$A$2047,$A48,'all sales summary'!$B$2:$B$2047,AB$4)))+(AVERAGEIFS('city centre offline'!$I$2:$I$2047,'city centre offline'!$A$2:$A$2047,$A48,'city centre offline'!$B$2:$B$2047,AB$4)*AVERAGEIFS('all sales summary'!$I$2:$I$2047,'all sales summary'!$A$2:$A$2047,$A48,'all sales summary'!$B$2:$B$2047,AB$4)))</f>
        <v>5.315743250262071E-3</v>
      </c>
      <c r="AC48" s="60">
        <f>(AVERAGEIFS('city centre offline'!$I$2:$I$2047,'city centre offline'!$A$2:$A$2047,$A48,'city centre offline'!$B$2:$B$2047,AC$4)*AVERAGEIFS('all sales summary'!$I$2:$I$2047,'all sales summary'!$A$2:$A$2047,$A48,'all sales summary'!$B$2:$B$2047,AC$4))/((AVERAGEIFS('overall city offline'!$I$2:$I$2047,'overall city offline'!$A$2:$A$2047,$A48,'overall city offline'!$B$2:$B$2047,AC$4)*(1-AVERAGEIFS('all sales summary'!$I$2:$I$2047,'all sales summary'!$A$2:$A$2047,$A48,'all sales summary'!$B$2:$B$2047,AC$4)))+(AVERAGEIFS('city centre offline'!$I$2:$I$2047,'city centre offline'!$A$2:$A$2047,$A48,'city centre offline'!$B$2:$B$2047,AC$4)*AVERAGEIFS('all sales summary'!$I$2:$I$2047,'all sales summary'!$A$2:$A$2047,$A48,'all sales summary'!$B$2:$B$2047,AC$4)))</f>
        <v>0.3338773423381477</v>
      </c>
      <c r="AD48" s="60">
        <f>(AVERAGEIFS('city centre offline'!$I$2:$I$2047,'city centre offline'!$A$2:$A$2047,$A48,'city centre offline'!$B$2:$B$2047,AD$4)*AVERAGEIFS('all sales summary'!$I$2:$I$2047,'all sales summary'!$A$2:$A$2047,$A48,'all sales summary'!$B$2:$B$2047,AD$4))/((AVERAGEIFS('overall city offline'!$I$2:$I$2047,'overall city offline'!$A$2:$A$2047,$A48,'overall city offline'!$B$2:$B$2047,AD$4)*(1-AVERAGEIFS('all sales summary'!$I$2:$I$2047,'all sales summary'!$A$2:$A$2047,$A48,'all sales summary'!$B$2:$B$2047,AD$4)))+(AVERAGEIFS('city centre offline'!$I$2:$I$2047,'city centre offline'!$A$2:$A$2047,$A48,'city centre offline'!$B$2:$B$2047,AD$4)*AVERAGEIFS('all sales summary'!$I$2:$I$2047,'all sales summary'!$A$2:$A$2047,$A48,'all sales summary'!$B$2:$B$2047,AD$4)))</f>
        <v>0.3382568292369541</v>
      </c>
      <c r="AE48" s="60">
        <f>(AVERAGEIFS('city centre offline'!$I$2:$I$2047,'city centre offline'!$A$2:$A$2047,$A48,'city centre offline'!$B$2:$B$2047,AE$4)*AVERAGEIFS('all sales summary'!$I$2:$I$2047,'all sales summary'!$A$2:$A$2047,$A48,'all sales summary'!$B$2:$B$2047,AE$4))/((AVERAGEIFS('overall city offline'!$I$2:$I$2047,'overall city offline'!$A$2:$A$2047,$A48,'overall city offline'!$B$2:$B$2047,AE$4)*(1-AVERAGEIFS('all sales summary'!$I$2:$I$2047,'all sales summary'!$A$2:$A$2047,$A48,'all sales summary'!$B$2:$B$2047,AE$4)))+(AVERAGEIFS('city centre offline'!$I$2:$I$2047,'city centre offline'!$A$2:$A$2047,$A48,'city centre offline'!$B$2:$B$2047,AE$4)*AVERAGEIFS('all sales summary'!$I$2:$I$2047,'all sales summary'!$A$2:$A$2047,$A48,'all sales summary'!$B$2:$B$2047,AE$4)))</f>
        <v>0.33914430031663989</v>
      </c>
      <c r="AF48" s="60">
        <f>(AVERAGEIFS('city centre offline'!$I$2:$I$2047,'city centre offline'!$A$2:$A$2047,$A48,'city centre offline'!$B$2:$B$2047,AF$4)*AVERAGEIFS('all sales summary'!$I$2:$I$2047,'all sales summary'!$A$2:$A$2047,$A48,'all sales summary'!$B$2:$B$2047,AF$4))/((AVERAGEIFS('overall city offline'!$I$2:$I$2047,'overall city offline'!$A$2:$A$2047,$A48,'overall city offline'!$B$2:$B$2047,AF$4)*(1-AVERAGEIFS('all sales summary'!$I$2:$I$2047,'all sales summary'!$A$2:$A$2047,$A48,'all sales summary'!$B$2:$B$2047,AF$4)))+(AVERAGEIFS('city centre offline'!$I$2:$I$2047,'city centre offline'!$A$2:$A$2047,$A48,'city centre offline'!$B$2:$B$2047,AF$4)*AVERAGEIFS('all sales summary'!$I$2:$I$2047,'all sales summary'!$A$2:$A$2047,$A48,'all sales summary'!$B$2:$B$2047,AF$4)))</f>
        <v>0.33978199630385092</v>
      </c>
      <c r="AG48" s="60">
        <f>(AVERAGEIFS('city centre offline'!$I$2:$I$2047,'city centre offline'!$A$2:$A$2047,$A48,'city centre offline'!$B$2:$B$2047,AG$4)*AVERAGEIFS('all sales summary'!$I$2:$I$2047,'all sales summary'!$A$2:$A$2047,$A48,'all sales summary'!$B$2:$B$2047,AG$4))/((AVERAGEIFS('overall city offline'!$I$2:$I$2047,'overall city offline'!$A$2:$A$2047,$A48,'overall city offline'!$B$2:$B$2047,AG$4)*(1-AVERAGEIFS('all sales summary'!$I$2:$I$2047,'all sales summary'!$A$2:$A$2047,$A48,'all sales summary'!$B$2:$B$2047,AG$4)))+(AVERAGEIFS('city centre offline'!$I$2:$I$2047,'city centre offline'!$A$2:$A$2047,$A48,'city centre offline'!$B$2:$B$2047,AG$4)*AVERAGEIFS('all sales summary'!$I$2:$I$2047,'all sales summary'!$A$2:$A$2047,$A48,'all sales summary'!$B$2:$B$2047,AG$4)))</f>
        <v>0.33514320141314941</v>
      </c>
      <c r="AH48" s="60">
        <f>(AVERAGEIFS('city centre offline'!$I$2:$I$2047,'city centre offline'!$A$2:$A$2047,$A48,'city centre offline'!$B$2:$B$2047,AH$4)*AVERAGEIFS('all sales summary'!$I$2:$I$2047,'all sales summary'!$A$2:$A$2047,$A48,'all sales summary'!$B$2:$B$2047,AH$4))/((AVERAGEIFS('overall city offline'!$I$2:$I$2047,'overall city offline'!$A$2:$A$2047,$A48,'overall city offline'!$B$2:$B$2047,AH$4)*(1-AVERAGEIFS('all sales summary'!$I$2:$I$2047,'all sales summary'!$A$2:$A$2047,$A48,'all sales summary'!$B$2:$B$2047,AH$4)))+(AVERAGEIFS('city centre offline'!$I$2:$I$2047,'city centre offline'!$A$2:$A$2047,$A48,'city centre offline'!$B$2:$B$2047,AH$4)*AVERAGEIFS('all sales summary'!$I$2:$I$2047,'all sales summary'!$A$2:$A$2047,$A48,'all sales summary'!$B$2:$B$2047,AH$4)))</f>
        <v>0.344443347189757</v>
      </c>
    </row>
    <row r="49" spans="1:34" x14ac:dyDescent="0.3">
      <c r="A49" t="s">
        <v>51</v>
      </c>
      <c r="B49" s="60">
        <f>(AVERAGEIFS('city centre offline'!I46:I2091,'city centre offline'!$A$2:$A$2047,$A49,'city centre offline'!$B$2:$B$2047,B$4)*AVERAGEIFS('all sales summary'!$I$2:$I$2047,'all sales summary'!$A$2:$A$2047,$A49,'all sales summary'!B46:B2091,B$4))/((AVERAGEIFS('overall city offline'!I46:I2091,'overall city offline'!$A$2:$A$2047,$A49,'overall city offline'!$B$2:$B$2047,B$4)*(1-AVERAGEIFS('all sales summary'!$I$2:$I$2047,'all sales summary'!$A$2:$A$2047,$A49,'all sales summary'!B46:B2091,B$4)))+(AVERAGEIFS('city centre offline'!I46:I2091,'city centre offline'!$A$2:$A$2047,$A49,'city centre offline'!$B$2:$B$2047,B$4)*AVERAGEIFS('all sales summary'!$I$2:$I$2047,'all sales summary'!$A$2:$A$2047,$A49,'all sales summary'!B46:B2091,B$4)))</f>
        <v>0.25865381223348194</v>
      </c>
      <c r="C49" s="60">
        <f>(AVERAGEIFS('city centre offline'!$I$2:$I$2047,'city centre offline'!$A$2:$A$2047,$A49,'city centre offline'!$B$2:$B$2047,C$4)*AVERAGEIFS('all sales summary'!$I$2:$I$2047,'all sales summary'!$A$2:$A$2047,$A49,'all sales summary'!$B$2:$B$2047,C$4))/((AVERAGEIFS('overall city offline'!$I$2:$I$2047,'overall city offline'!$A$2:$A$2047,$A49,'overall city offline'!$B$2:$B$2047,C$4)*(1-AVERAGEIFS('all sales summary'!$I$2:$I$2047,'all sales summary'!$A$2:$A$2047,$A49,'all sales summary'!$B$2:$B$2047,C$4)))+(AVERAGEIFS('city centre offline'!$I$2:$I$2047,'city centre offline'!$A$2:$A$2047,$A49,'city centre offline'!$B$2:$B$2047,C$4)*AVERAGEIFS('all sales summary'!$I$2:$I$2047,'all sales summary'!$A$2:$A$2047,$A49,'all sales summary'!$B$2:$B$2047,C$4)))</f>
        <v>0.44418282021211536</v>
      </c>
      <c r="D49" s="60">
        <f>(AVERAGEIFS('city centre offline'!$I$2:$I$2047,'city centre offline'!$A$2:$A$2047,$A49,'city centre offline'!$B$2:$B$2047,D$4)*AVERAGEIFS('all sales summary'!$I$2:$I$2047,'all sales summary'!$A$2:$A$2047,$A49,'all sales summary'!$B$2:$B$2047,D$4))/((AVERAGEIFS('overall city offline'!$I$2:$I$2047,'overall city offline'!$A$2:$A$2047,$A49,'overall city offline'!$B$2:$B$2047,D$4)*(1-AVERAGEIFS('all sales summary'!$I$2:$I$2047,'all sales summary'!$A$2:$A$2047,$A49,'all sales summary'!$B$2:$B$2047,D$4)))+(AVERAGEIFS('city centre offline'!$I$2:$I$2047,'city centre offline'!$A$2:$A$2047,$A49,'city centre offline'!$B$2:$B$2047,D$4)*AVERAGEIFS('all sales summary'!$I$2:$I$2047,'all sales summary'!$A$2:$A$2047,$A49,'all sales summary'!$B$2:$B$2047,D$4)))</f>
        <v>0.43730586825167944</v>
      </c>
      <c r="E49" s="60">
        <f>(AVERAGEIFS('city centre offline'!$I$2:$I$2047,'city centre offline'!$A$2:$A$2047,$A49,'city centre offline'!$B$2:$B$2047,E$4)*AVERAGEIFS('all sales summary'!$I$2:$I$2047,'all sales summary'!$A$2:$A$2047,$A49,'all sales summary'!$B$2:$B$2047,E$4))/((AVERAGEIFS('overall city offline'!$I$2:$I$2047,'overall city offline'!$A$2:$A$2047,$A49,'overall city offline'!$B$2:$B$2047,E$4)*(1-AVERAGEIFS('all sales summary'!$I$2:$I$2047,'all sales summary'!$A$2:$A$2047,$A49,'all sales summary'!$B$2:$B$2047,E$4)))+(AVERAGEIFS('city centre offline'!$I$2:$I$2047,'city centre offline'!$A$2:$A$2047,$A49,'city centre offline'!$B$2:$B$2047,E$4)*AVERAGEIFS('all sales summary'!$I$2:$I$2047,'all sales summary'!$A$2:$A$2047,$A49,'all sales summary'!$B$2:$B$2047,E$4)))</f>
        <v>0.43278133484547737</v>
      </c>
      <c r="F49" s="60">
        <f>(AVERAGEIFS('city centre offline'!$I$2:$I$2047,'city centre offline'!$A$2:$A$2047,$A49,'city centre offline'!$B$2:$B$2047,F$4)*AVERAGEIFS('all sales summary'!$I$2:$I$2047,'all sales summary'!$A$2:$A$2047,$A49,'all sales summary'!$B$2:$B$2047,F$4))/((AVERAGEIFS('overall city offline'!$I$2:$I$2047,'overall city offline'!$A$2:$A$2047,$A49,'overall city offline'!$B$2:$B$2047,F$4)*(1-AVERAGEIFS('all sales summary'!$I$2:$I$2047,'all sales summary'!$A$2:$A$2047,$A49,'all sales summary'!$B$2:$B$2047,F$4)))+(AVERAGEIFS('city centre offline'!$I$2:$I$2047,'city centre offline'!$A$2:$A$2047,$A49,'city centre offline'!$B$2:$B$2047,F$4)*AVERAGEIFS('all sales summary'!$I$2:$I$2047,'all sales summary'!$A$2:$A$2047,$A49,'all sales summary'!$B$2:$B$2047,F$4)))</f>
        <v>0.43564796185148091</v>
      </c>
      <c r="G49" s="60">
        <f>(AVERAGEIFS('city centre offline'!$I$2:$I$2047,'city centre offline'!$A$2:$A$2047,$A49,'city centre offline'!$B$2:$B$2047,G$4)*AVERAGEIFS('all sales summary'!$I$2:$I$2047,'all sales summary'!$A$2:$A$2047,$A49,'all sales summary'!$B$2:$B$2047,G$4))/((AVERAGEIFS('overall city offline'!$I$2:$I$2047,'overall city offline'!$A$2:$A$2047,$A49,'overall city offline'!$B$2:$B$2047,G$4)*(1-AVERAGEIFS('all sales summary'!$I$2:$I$2047,'all sales summary'!$A$2:$A$2047,$A49,'all sales summary'!$B$2:$B$2047,G$4)))+(AVERAGEIFS('city centre offline'!$I$2:$I$2047,'city centre offline'!$A$2:$A$2047,$A49,'city centre offline'!$B$2:$B$2047,G$4)*AVERAGEIFS('all sales summary'!$I$2:$I$2047,'all sales summary'!$A$2:$A$2047,$A49,'all sales summary'!$B$2:$B$2047,G$4)))</f>
        <v>0.43752665786221412</v>
      </c>
      <c r="H49" s="60">
        <f>(AVERAGEIFS('city centre offline'!$I$2:$I$2047,'city centre offline'!$A$2:$A$2047,$A49,'city centre offline'!$B$2:$B$2047,H$4)*AVERAGEIFS('all sales summary'!$I$2:$I$2047,'all sales summary'!$A$2:$A$2047,$A49,'all sales summary'!$B$2:$B$2047,H$4))/((AVERAGEIFS('overall city offline'!$I$2:$I$2047,'overall city offline'!$A$2:$A$2047,$A49,'overall city offline'!$B$2:$B$2047,H$4)*(1-AVERAGEIFS('all sales summary'!$I$2:$I$2047,'all sales summary'!$A$2:$A$2047,$A49,'all sales summary'!$B$2:$B$2047,H$4)))+(AVERAGEIFS('city centre offline'!$I$2:$I$2047,'city centre offline'!$A$2:$A$2047,$A49,'city centre offline'!$B$2:$B$2047,H$4)*AVERAGEIFS('all sales summary'!$I$2:$I$2047,'all sales summary'!$A$2:$A$2047,$A49,'all sales summary'!$B$2:$B$2047,H$4)))</f>
        <v>0.43022854380323433</v>
      </c>
      <c r="I49" s="60">
        <f>(AVERAGEIFS('city centre offline'!$I$2:$I$2047,'city centre offline'!$A$2:$A$2047,$A49,'city centre offline'!$B$2:$B$2047,I$4)*AVERAGEIFS('all sales summary'!$I$2:$I$2047,'all sales summary'!$A$2:$A$2047,$A49,'all sales summary'!$B$2:$B$2047,I$4))/((AVERAGEIFS('overall city offline'!$I$2:$I$2047,'overall city offline'!$A$2:$A$2047,$A49,'overall city offline'!$B$2:$B$2047,I$4)*(1-AVERAGEIFS('all sales summary'!$I$2:$I$2047,'all sales summary'!$A$2:$A$2047,$A49,'all sales summary'!$B$2:$B$2047,I$4)))+(AVERAGEIFS('city centre offline'!$I$2:$I$2047,'city centre offline'!$A$2:$A$2047,$A49,'city centre offline'!$B$2:$B$2047,I$4)*AVERAGEIFS('all sales summary'!$I$2:$I$2047,'all sales summary'!$A$2:$A$2047,$A49,'all sales summary'!$B$2:$B$2047,I$4)))</f>
        <v>0.44092924606015227</v>
      </c>
      <c r="J49" s="60">
        <f>(AVERAGEIFS('city centre offline'!$I$2:$I$2047,'city centre offline'!$A$2:$A$2047,$A49,'city centre offline'!$B$2:$B$2047,J$4)*AVERAGEIFS('all sales summary'!$I$2:$I$2047,'all sales summary'!$A$2:$A$2047,$A49,'all sales summary'!$B$2:$B$2047,J$4))/((AVERAGEIFS('overall city offline'!$I$2:$I$2047,'overall city offline'!$A$2:$A$2047,$A49,'overall city offline'!$B$2:$B$2047,J$4)*(1-AVERAGEIFS('all sales summary'!$I$2:$I$2047,'all sales summary'!$A$2:$A$2047,$A49,'all sales summary'!$B$2:$B$2047,J$4)))+(AVERAGEIFS('city centre offline'!$I$2:$I$2047,'city centre offline'!$A$2:$A$2047,$A49,'city centre offline'!$B$2:$B$2047,J$4)*AVERAGEIFS('all sales summary'!$I$2:$I$2047,'all sales summary'!$A$2:$A$2047,$A49,'all sales summary'!$B$2:$B$2047,J$4)))</f>
        <v>0.44045016521089159</v>
      </c>
      <c r="K49" s="60">
        <f>(AVERAGEIFS('city centre offline'!$I$2:$I$2047,'city centre offline'!$A$2:$A$2047,$A49,'city centre offline'!$B$2:$B$2047,K$4)*AVERAGEIFS('all sales summary'!$I$2:$I$2047,'all sales summary'!$A$2:$A$2047,$A49,'all sales summary'!$B$2:$B$2047,K$4))/((AVERAGEIFS('overall city offline'!$I$2:$I$2047,'overall city offline'!$A$2:$A$2047,$A49,'overall city offline'!$B$2:$B$2047,K$4)*(1-AVERAGEIFS('all sales summary'!$I$2:$I$2047,'all sales summary'!$A$2:$A$2047,$A49,'all sales summary'!$B$2:$B$2047,K$4)))+(AVERAGEIFS('city centre offline'!$I$2:$I$2047,'city centre offline'!$A$2:$A$2047,$A49,'city centre offline'!$B$2:$B$2047,K$4)*AVERAGEIFS('all sales summary'!$I$2:$I$2047,'all sales summary'!$A$2:$A$2047,$A49,'all sales summary'!$B$2:$B$2047,K$4)))</f>
        <v>0.44616101912759354</v>
      </c>
      <c r="L49" s="60">
        <f>(AVERAGEIFS('city centre offline'!$I$2:$I$2047,'city centre offline'!$A$2:$A$2047,$A49,'city centre offline'!$B$2:$B$2047,L$4)*AVERAGEIFS('all sales summary'!$I$2:$I$2047,'all sales summary'!$A$2:$A$2047,$A49,'all sales summary'!$B$2:$B$2047,L$4))/((AVERAGEIFS('overall city offline'!$I$2:$I$2047,'overall city offline'!$A$2:$A$2047,$A49,'overall city offline'!$B$2:$B$2047,L$4)*(1-AVERAGEIFS('all sales summary'!$I$2:$I$2047,'all sales summary'!$A$2:$A$2047,$A49,'all sales summary'!$B$2:$B$2047,L$4)))+(AVERAGEIFS('city centre offline'!$I$2:$I$2047,'city centre offline'!$A$2:$A$2047,$A49,'city centre offline'!$B$2:$B$2047,L$4)*AVERAGEIFS('all sales summary'!$I$2:$I$2047,'all sales summary'!$A$2:$A$2047,$A49,'all sales summary'!$B$2:$B$2047,L$4)))</f>
        <v>0.44537456436505357</v>
      </c>
      <c r="M49" s="60">
        <f>(AVERAGEIFS('city centre offline'!$I$2:$I$2047,'city centre offline'!$A$2:$A$2047,$A49,'city centre offline'!$B$2:$B$2047,M$4)*AVERAGEIFS('all sales summary'!$I$2:$I$2047,'all sales summary'!$A$2:$A$2047,$A49,'all sales summary'!$B$2:$B$2047,M$4))/((AVERAGEIFS('overall city offline'!$I$2:$I$2047,'overall city offline'!$A$2:$A$2047,$A49,'overall city offline'!$B$2:$B$2047,M$4)*(1-AVERAGEIFS('all sales summary'!$I$2:$I$2047,'all sales summary'!$A$2:$A$2047,$A49,'all sales summary'!$B$2:$B$2047,M$4)))+(AVERAGEIFS('city centre offline'!$I$2:$I$2047,'city centre offline'!$A$2:$A$2047,$A49,'city centre offline'!$B$2:$B$2047,M$4)*AVERAGEIFS('all sales summary'!$I$2:$I$2047,'all sales summary'!$A$2:$A$2047,$A49,'all sales summary'!$B$2:$B$2047,M$4)))</f>
        <v>0.45464581938727411</v>
      </c>
      <c r="N49" s="60">
        <f>(AVERAGEIFS('city centre offline'!$I$2:$I$2047,'city centre offline'!$A$2:$A$2047,$A49,'city centre offline'!$B$2:$B$2047,N$4)*AVERAGEIFS('all sales summary'!$I$2:$I$2047,'all sales summary'!$A$2:$A$2047,$A49,'all sales summary'!$B$2:$B$2047,N$4))/((AVERAGEIFS('overall city offline'!$I$2:$I$2047,'overall city offline'!$A$2:$A$2047,$A49,'overall city offline'!$B$2:$B$2047,N$4)*(1-AVERAGEIFS('all sales summary'!$I$2:$I$2047,'all sales summary'!$A$2:$A$2047,$A49,'all sales summary'!$B$2:$B$2047,N$4)))+(AVERAGEIFS('city centre offline'!$I$2:$I$2047,'city centre offline'!$A$2:$A$2047,$A49,'city centre offline'!$B$2:$B$2047,N$4)*AVERAGEIFS('all sales summary'!$I$2:$I$2047,'all sales summary'!$A$2:$A$2047,$A49,'all sales summary'!$B$2:$B$2047,N$4)))</f>
        <v>0.43305356826382435</v>
      </c>
      <c r="O49" s="60">
        <f>(AVERAGEIFS('city centre offline'!$I$2:$I$2047,'city centre offline'!$A$2:$A$2047,$A49,'city centre offline'!$B$2:$B$2047,O$4)*AVERAGEIFS('all sales summary'!$I$2:$I$2047,'all sales summary'!$A$2:$A$2047,$A49,'all sales summary'!$B$2:$B$2047,O$4))/((AVERAGEIFS('overall city offline'!$I$2:$I$2047,'overall city offline'!$A$2:$A$2047,$A49,'overall city offline'!$B$2:$B$2047,O$4)*(1-AVERAGEIFS('all sales summary'!$I$2:$I$2047,'all sales summary'!$A$2:$A$2047,$A49,'all sales summary'!$B$2:$B$2047,O$4)))+(AVERAGEIFS('city centre offline'!$I$2:$I$2047,'city centre offline'!$A$2:$A$2047,$A49,'city centre offline'!$B$2:$B$2047,O$4)*AVERAGEIFS('all sales summary'!$I$2:$I$2047,'all sales summary'!$A$2:$A$2047,$A49,'all sales summary'!$B$2:$B$2047,O$4)))</f>
        <v>0.44249340668806386</v>
      </c>
      <c r="P49" s="60">
        <f>(AVERAGEIFS('city centre offline'!$I$2:$I$2047,'city centre offline'!$A$2:$A$2047,$A49,'city centre offline'!$B$2:$B$2047,P$4)*AVERAGEIFS('all sales summary'!$I$2:$I$2047,'all sales summary'!$A$2:$A$2047,$A49,'all sales summary'!$B$2:$B$2047,P$4))/((AVERAGEIFS('overall city offline'!$I$2:$I$2047,'overall city offline'!$A$2:$A$2047,$A49,'overall city offline'!$B$2:$B$2047,P$4)*(1-AVERAGEIFS('all sales summary'!$I$2:$I$2047,'all sales summary'!$A$2:$A$2047,$A49,'all sales summary'!$B$2:$B$2047,P$4)))+(AVERAGEIFS('city centre offline'!$I$2:$I$2047,'city centre offline'!$A$2:$A$2047,$A49,'city centre offline'!$B$2:$B$2047,P$4)*AVERAGEIFS('all sales summary'!$I$2:$I$2047,'all sales summary'!$A$2:$A$2047,$A49,'all sales summary'!$B$2:$B$2047,P$4)))</f>
        <v>0.43203626752823032</v>
      </c>
      <c r="Q49" s="60">
        <f>(AVERAGEIFS('city centre offline'!$I$2:$I$2047,'city centre offline'!$A$2:$A$2047,$A49,'city centre offline'!$B$2:$B$2047,Q$4)*AVERAGEIFS('all sales summary'!$I$2:$I$2047,'all sales summary'!$A$2:$A$2047,$A49,'all sales summary'!$B$2:$B$2047,Q$4))/((AVERAGEIFS('overall city offline'!$I$2:$I$2047,'overall city offline'!$A$2:$A$2047,$A49,'overall city offline'!$B$2:$B$2047,Q$4)*(1-AVERAGEIFS('all sales summary'!$I$2:$I$2047,'all sales summary'!$A$2:$A$2047,$A49,'all sales summary'!$B$2:$B$2047,Q$4)))+(AVERAGEIFS('city centre offline'!$I$2:$I$2047,'city centre offline'!$A$2:$A$2047,$A49,'city centre offline'!$B$2:$B$2047,Q$4)*AVERAGEIFS('all sales summary'!$I$2:$I$2047,'all sales summary'!$A$2:$A$2047,$A49,'all sales summary'!$B$2:$B$2047,Q$4)))</f>
        <v>0.41553673667415103</v>
      </c>
      <c r="R49" s="60">
        <f>(AVERAGEIFS('city centre offline'!$I$2:$I$2047,'city centre offline'!$A$2:$A$2047,$A49,'city centre offline'!$B$2:$B$2047,R$4)*AVERAGEIFS('all sales summary'!$I$2:$I$2047,'all sales summary'!$A$2:$A$2047,$A49,'all sales summary'!$B$2:$B$2047,R$4))/((AVERAGEIFS('overall city offline'!$I$2:$I$2047,'overall city offline'!$A$2:$A$2047,$A49,'overall city offline'!$B$2:$B$2047,R$4)*(1-AVERAGEIFS('all sales summary'!$I$2:$I$2047,'all sales summary'!$A$2:$A$2047,$A49,'all sales summary'!$B$2:$B$2047,R$4)))+(AVERAGEIFS('city centre offline'!$I$2:$I$2047,'city centre offline'!$A$2:$A$2047,$A49,'city centre offline'!$B$2:$B$2047,R$4)*AVERAGEIFS('all sales summary'!$I$2:$I$2047,'all sales summary'!$A$2:$A$2047,$A49,'all sales summary'!$B$2:$B$2047,R$4)))</f>
        <v>0.37422587955890324</v>
      </c>
      <c r="S49" s="60">
        <f>(AVERAGEIFS('city centre offline'!$I$2:$I$2047,'city centre offline'!$A$2:$A$2047,$A49,'city centre offline'!$B$2:$B$2047,S$4)*AVERAGEIFS('all sales summary'!$I$2:$I$2047,'all sales summary'!$A$2:$A$2047,$A49,'all sales summary'!$B$2:$B$2047,S$4))/((AVERAGEIFS('overall city offline'!$I$2:$I$2047,'overall city offline'!$A$2:$A$2047,$A49,'overall city offline'!$B$2:$B$2047,S$4)*(1-AVERAGEIFS('all sales summary'!$I$2:$I$2047,'all sales summary'!$A$2:$A$2047,$A49,'all sales summary'!$B$2:$B$2047,S$4)))+(AVERAGEIFS('city centre offline'!$I$2:$I$2047,'city centre offline'!$A$2:$A$2047,$A49,'city centre offline'!$B$2:$B$2047,S$4)*AVERAGEIFS('all sales summary'!$I$2:$I$2047,'all sales summary'!$A$2:$A$2047,$A49,'all sales summary'!$B$2:$B$2047,S$4)))</f>
        <v>0.39656000912582812</v>
      </c>
      <c r="T49" s="60">
        <f>(AVERAGEIFS('city centre offline'!$I$2:$I$2047,'city centre offline'!$A$2:$A$2047,$A49,'city centre offline'!$B$2:$B$2047,T$4)*AVERAGEIFS('all sales summary'!$I$2:$I$2047,'all sales summary'!$A$2:$A$2047,$A49,'all sales summary'!$B$2:$B$2047,T$4))/((AVERAGEIFS('overall city offline'!$I$2:$I$2047,'overall city offline'!$A$2:$A$2047,$A49,'overall city offline'!$B$2:$B$2047,T$4)*(1-AVERAGEIFS('all sales summary'!$I$2:$I$2047,'all sales summary'!$A$2:$A$2047,$A49,'all sales summary'!$B$2:$B$2047,T$4)))+(AVERAGEIFS('city centre offline'!$I$2:$I$2047,'city centre offline'!$A$2:$A$2047,$A49,'city centre offline'!$B$2:$B$2047,T$4)*AVERAGEIFS('all sales summary'!$I$2:$I$2047,'all sales summary'!$A$2:$A$2047,$A49,'all sales summary'!$B$2:$B$2047,T$4)))</f>
        <v>0.42933015053835205</v>
      </c>
      <c r="U49" s="60">
        <f>(AVERAGEIFS('city centre offline'!$I$2:$I$2047,'city centre offline'!$A$2:$A$2047,$A49,'city centre offline'!$B$2:$B$2047,U$4)*AVERAGEIFS('all sales summary'!$I$2:$I$2047,'all sales summary'!$A$2:$A$2047,$A49,'all sales summary'!$B$2:$B$2047,U$4))/((AVERAGEIFS('overall city offline'!$I$2:$I$2047,'overall city offline'!$A$2:$A$2047,$A49,'overall city offline'!$B$2:$B$2047,U$4)*(1-AVERAGEIFS('all sales summary'!$I$2:$I$2047,'all sales summary'!$A$2:$A$2047,$A49,'all sales summary'!$B$2:$B$2047,U$4)))+(AVERAGEIFS('city centre offline'!$I$2:$I$2047,'city centre offline'!$A$2:$A$2047,$A49,'city centre offline'!$B$2:$B$2047,U$4)*AVERAGEIFS('all sales summary'!$I$2:$I$2047,'all sales summary'!$A$2:$A$2047,$A49,'all sales summary'!$B$2:$B$2047,U$4)))</f>
        <v>0.42985104947643338</v>
      </c>
      <c r="V49" s="60">
        <f>(AVERAGEIFS('city centre offline'!$I$2:$I$2047,'city centre offline'!$A$2:$A$2047,$A49,'city centre offline'!$B$2:$B$2047,V$4)*AVERAGEIFS('all sales summary'!$I$2:$I$2047,'all sales summary'!$A$2:$A$2047,$A49,'all sales summary'!$B$2:$B$2047,V$4))/((AVERAGEIFS('overall city offline'!$I$2:$I$2047,'overall city offline'!$A$2:$A$2047,$A49,'overall city offline'!$B$2:$B$2047,V$4)*(1-AVERAGEIFS('all sales summary'!$I$2:$I$2047,'all sales summary'!$A$2:$A$2047,$A49,'all sales summary'!$B$2:$B$2047,V$4)))+(AVERAGEIFS('city centre offline'!$I$2:$I$2047,'city centre offline'!$A$2:$A$2047,$A49,'city centre offline'!$B$2:$B$2047,V$4)*AVERAGEIFS('all sales summary'!$I$2:$I$2047,'all sales summary'!$A$2:$A$2047,$A49,'all sales summary'!$B$2:$B$2047,V$4)))</f>
        <v>0.43598498852101913</v>
      </c>
      <c r="W49" s="60">
        <f>(AVERAGEIFS('city centre offline'!$I$2:$I$2047,'city centre offline'!$A$2:$A$2047,$A49,'city centre offline'!$B$2:$B$2047,W$4)*AVERAGEIFS('all sales summary'!$I$2:$I$2047,'all sales summary'!$A$2:$A$2047,$A49,'all sales summary'!$B$2:$B$2047,W$4))/((AVERAGEIFS('overall city offline'!$I$2:$I$2047,'overall city offline'!$A$2:$A$2047,$A49,'overall city offline'!$B$2:$B$2047,W$4)*(1-AVERAGEIFS('all sales summary'!$I$2:$I$2047,'all sales summary'!$A$2:$A$2047,$A49,'all sales summary'!$B$2:$B$2047,W$4)))+(AVERAGEIFS('city centre offline'!$I$2:$I$2047,'city centre offline'!$A$2:$A$2047,$A49,'city centre offline'!$B$2:$B$2047,W$4)*AVERAGEIFS('all sales summary'!$I$2:$I$2047,'all sales summary'!$A$2:$A$2047,$A49,'all sales summary'!$B$2:$B$2047,W$4)))</f>
        <v>0.4400102461342506</v>
      </c>
      <c r="X49" s="60">
        <f>(AVERAGEIFS('city centre offline'!$I$2:$I$2047,'city centre offline'!$A$2:$A$2047,$A49,'city centre offline'!$B$2:$B$2047,X$4)*AVERAGEIFS('all sales summary'!$I$2:$I$2047,'all sales summary'!$A$2:$A$2047,$A49,'all sales summary'!$B$2:$B$2047,X$4))/((AVERAGEIFS('overall city offline'!$I$2:$I$2047,'overall city offline'!$A$2:$A$2047,$A49,'overall city offline'!$B$2:$B$2047,X$4)*(1-AVERAGEIFS('all sales summary'!$I$2:$I$2047,'all sales summary'!$A$2:$A$2047,$A49,'all sales summary'!$B$2:$B$2047,X$4)))+(AVERAGEIFS('city centre offline'!$I$2:$I$2047,'city centre offline'!$A$2:$A$2047,$A49,'city centre offline'!$B$2:$B$2047,X$4)*AVERAGEIFS('all sales summary'!$I$2:$I$2047,'all sales summary'!$A$2:$A$2047,$A49,'all sales summary'!$B$2:$B$2047,X$4)))</f>
        <v>0.42468168996928612</v>
      </c>
      <c r="Y49" s="60">
        <f>(AVERAGEIFS('city centre offline'!$I$2:$I$2047,'city centre offline'!$A$2:$A$2047,$A49,'city centre offline'!$B$2:$B$2047,Y$4)*AVERAGEIFS('all sales summary'!$I$2:$I$2047,'all sales summary'!$A$2:$A$2047,$A49,'all sales summary'!$B$2:$B$2047,Y$4))/((AVERAGEIFS('overall city offline'!$I$2:$I$2047,'overall city offline'!$A$2:$A$2047,$A49,'overall city offline'!$B$2:$B$2047,Y$4)*(1-AVERAGEIFS('all sales summary'!$I$2:$I$2047,'all sales summary'!$A$2:$A$2047,$A49,'all sales summary'!$B$2:$B$2047,Y$4)))+(AVERAGEIFS('city centre offline'!$I$2:$I$2047,'city centre offline'!$A$2:$A$2047,$A49,'city centre offline'!$B$2:$B$2047,Y$4)*AVERAGEIFS('all sales summary'!$I$2:$I$2047,'all sales summary'!$A$2:$A$2047,$A49,'all sales summary'!$B$2:$B$2047,Y$4)))</f>
        <v>0.45094685159551751</v>
      </c>
      <c r="Z49" s="60">
        <f>(AVERAGEIFS('city centre offline'!$I$2:$I$2047,'city centre offline'!$A$2:$A$2047,$A49,'city centre offline'!$B$2:$B$2047,Z$4)*AVERAGEIFS('all sales summary'!$I$2:$I$2047,'all sales summary'!$A$2:$A$2047,$A49,'all sales summary'!$B$2:$B$2047,Z$4))/((AVERAGEIFS('overall city offline'!$I$2:$I$2047,'overall city offline'!$A$2:$A$2047,$A49,'overall city offline'!$B$2:$B$2047,Z$4)*(1-AVERAGEIFS('all sales summary'!$I$2:$I$2047,'all sales summary'!$A$2:$A$2047,$A49,'all sales summary'!$B$2:$B$2047,Z$4)))+(AVERAGEIFS('city centre offline'!$I$2:$I$2047,'city centre offline'!$A$2:$A$2047,$A49,'city centre offline'!$B$2:$B$2047,Z$4)*AVERAGEIFS('all sales summary'!$I$2:$I$2047,'all sales summary'!$A$2:$A$2047,$A49,'all sales summary'!$B$2:$B$2047,Z$4)))</f>
        <v>0.39332463803217865</v>
      </c>
      <c r="AA49" s="60">
        <f>(AVERAGEIFS('city centre offline'!$I$2:$I$2047,'city centre offline'!$A$2:$A$2047,$A49,'city centre offline'!$B$2:$B$2047,AA$4)*AVERAGEIFS('all sales summary'!$I$2:$I$2047,'all sales summary'!$A$2:$A$2047,$A49,'all sales summary'!$B$2:$B$2047,AA$4))/((AVERAGEIFS('overall city offline'!$I$2:$I$2047,'overall city offline'!$A$2:$A$2047,$A49,'overall city offline'!$B$2:$B$2047,AA$4)*(1-AVERAGEIFS('all sales summary'!$I$2:$I$2047,'all sales summary'!$A$2:$A$2047,$A49,'all sales summary'!$B$2:$B$2047,AA$4)))+(AVERAGEIFS('city centre offline'!$I$2:$I$2047,'city centre offline'!$A$2:$A$2047,$A49,'city centre offline'!$B$2:$B$2047,AA$4)*AVERAGEIFS('all sales summary'!$I$2:$I$2047,'all sales summary'!$A$2:$A$2047,$A49,'all sales summary'!$B$2:$B$2047,AA$4)))</f>
        <v>0.41406240299064506</v>
      </c>
      <c r="AB49" s="60">
        <f>(AVERAGEIFS('city centre offline'!$I$2:$I$2047,'city centre offline'!$A$2:$A$2047,$A49,'city centre offline'!$B$2:$B$2047,AB$4)*AVERAGEIFS('all sales summary'!$I$2:$I$2047,'all sales summary'!$A$2:$A$2047,$A49,'all sales summary'!$B$2:$B$2047,AB$4))/((AVERAGEIFS('overall city offline'!$I$2:$I$2047,'overall city offline'!$A$2:$A$2047,$A49,'overall city offline'!$B$2:$B$2047,AB$4)*(1-AVERAGEIFS('all sales summary'!$I$2:$I$2047,'all sales summary'!$A$2:$A$2047,$A49,'all sales summary'!$B$2:$B$2047,AB$4)))+(AVERAGEIFS('city centre offline'!$I$2:$I$2047,'city centre offline'!$A$2:$A$2047,$A49,'city centre offline'!$B$2:$B$2047,AB$4)*AVERAGEIFS('all sales summary'!$I$2:$I$2047,'all sales summary'!$A$2:$A$2047,$A49,'all sales summary'!$B$2:$B$2047,AB$4)))</f>
        <v>0.38394290849924151</v>
      </c>
      <c r="AC49" s="60">
        <f>(AVERAGEIFS('city centre offline'!$I$2:$I$2047,'city centre offline'!$A$2:$A$2047,$A49,'city centre offline'!$B$2:$B$2047,AC$4)*AVERAGEIFS('all sales summary'!$I$2:$I$2047,'all sales summary'!$A$2:$A$2047,$A49,'all sales summary'!$B$2:$B$2047,AC$4))/((AVERAGEIFS('overall city offline'!$I$2:$I$2047,'overall city offline'!$A$2:$A$2047,$A49,'overall city offline'!$B$2:$B$2047,AC$4)*(1-AVERAGEIFS('all sales summary'!$I$2:$I$2047,'all sales summary'!$A$2:$A$2047,$A49,'all sales summary'!$B$2:$B$2047,AC$4)))+(AVERAGEIFS('city centre offline'!$I$2:$I$2047,'city centre offline'!$A$2:$A$2047,$A49,'city centre offline'!$B$2:$B$2047,AC$4)*AVERAGEIFS('all sales summary'!$I$2:$I$2047,'all sales summary'!$A$2:$A$2047,$A49,'all sales summary'!$B$2:$B$2047,AC$4)))</f>
        <v>0.43044497538689991</v>
      </c>
      <c r="AD49" s="60">
        <f>(AVERAGEIFS('city centre offline'!$I$2:$I$2047,'city centre offline'!$A$2:$A$2047,$A49,'city centre offline'!$B$2:$B$2047,AD$4)*AVERAGEIFS('all sales summary'!$I$2:$I$2047,'all sales summary'!$A$2:$A$2047,$A49,'all sales summary'!$B$2:$B$2047,AD$4))/((AVERAGEIFS('overall city offline'!$I$2:$I$2047,'overall city offline'!$A$2:$A$2047,$A49,'overall city offline'!$B$2:$B$2047,AD$4)*(1-AVERAGEIFS('all sales summary'!$I$2:$I$2047,'all sales summary'!$A$2:$A$2047,$A49,'all sales summary'!$B$2:$B$2047,AD$4)))+(AVERAGEIFS('city centre offline'!$I$2:$I$2047,'city centre offline'!$A$2:$A$2047,$A49,'city centre offline'!$B$2:$B$2047,AD$4)*AVERAGEIFS('all sales summary'!$I$2:$I$2047,'all sales summary'!$A$2:$A$2047,$A49,'all sales summary'!$B$2:$B$2047,AD$4)))</f>
        <v>0.43208562976778636</v>
      </c>
      <c r="AE49" s="60">
        <f>(AVERAGEIFS('city centre offline'!$I$2:$I$2047,'city centre offline'!$A$2:$A$2047,$A49,'city centre offline'!$B$2:$B$2047,AE$4)*AVERAGEIFS('all sales summary'!$I$2:$I$2047,'all sales summary'!$A$2:$A$2047,$A49,'all sales summary'!$B$2:$B$2047,AE$4))/((AVERAGEIFS('overall city offline'!$I$2:$I$2047,'overall city offline'!$A$2:$A$2047,$A49,'overall city offline'!$B$2:$B$2047,AE$4)*(1-AVERAGEIFS('all sales summary'!$I$2:$I$2047,'all sales summary'!$A$2:$A$2047,$A49,'all sales summary'!$B$2:$B$2047,AE$4)))+(AVERAGEIFS('city centre offline'!$I$2:$I$2047,'city centre offline'!$A$2:$A$2047,$A49,'city centre offline'!$B$2:$B$2047,AE$4)*AVERAGEIFS('all sales summary'!$I$2:$I$2047,'all sales summary'!$A$2:$A$2047,$A49,'all sales summary'!$B$2:$B$2047,AE$4)))</f>
        <v>0.42852414458874805</v>
      </c>
      <c r="AF49" s="60">
        <f>(AVERAGEIFS('city centre offline'!$I$2:$I$2047,'city centre offline'!$A$2:$A$2047,$A49,'city centre offline'!$B$2:$B$2047,AF$4)*AVERAGEIFS('all sales summary'!$I$2:$I$2047,'all sales summary'!$A$2:$A$2047,$A49,'all sales summary'!$B$2:$B$2047,AF$4))/((AVERAGEIFS('overall city offline'!$I$2:$I$2047,'overall city offline'!$A$2:$A$2047,$A49,'overall city offline'!$B$2:$B$2047,AF$4)*(1-AVERAGEIFS('all sales summary'!$I$2:$I$2047,'all sales summary'!$A$2:$A$2047,$A49,'all sales summary'!$B$2:$B$2047,AF$4)))+(AVERAGEIFS('city centre offline'!$I$2:$I$2047,'city centre offline'!$A$2:$A$2047,$A49,'city centre offline'!$B$2:$B$2047,AF$4)*AVERAGEIFS('all sales summary'!$I$2:$I$2047,'all sales summary'!$A$2:$A$2047,$A49,'all sales summary'!$B$2:$B$2047,AF$4)))</f>
        <v>0.42856438329210078</v>
      </c>
      <c r="AG49" s="60">
        <f>(AVERAGEIFS('city centre offline'!$I$2:$I$2047,'city centre offline'!$A$2:$A$2047,$A49,'city centre offline'!$B$2:$B$2047,AG$4)*AVERAGEIFS('all sales summary'!$I$2:$I$2047,'all sales summary'!$A$2:$A$2047,$A49,'all sales summary'!$B$2:$B$2047,AG$4))/((AVERAGEIFS('overall city offline'!$I$2:$I$2047,'overall city offline'!$A$2:$A$2047,$A49,'overall city offline'!$B$2:$B$2047,AG$4)*(1-AVERAGEIFS('all sales summary'!$I$2:$I$2047,'all sales summary'!$A$2:$A$2047,$A49,'all sales summary'!$B$2:$B$2047,AG$4)))+(AVERAGEIFS('city centre offline'!$I$2:$I$2047,'city centre offline'!$A$2:$A$2047,$A49,'city centre offline'!$B$2:$B$2047,AG$4)*AVERAGEIFS('all sales summary'!$I$2:$I$2047,'all sales summary'!$A$2:$A$2047,$A49,'all sales summary'!$B$2:$B$2047,AG$4)))</f>
        <v>0.43533890383920792</v>
      </c>
      <c r="AH49" s="60">
        <f>(AVERAGEIFS('city centre offline'!$I$2:$I$2047,'city centre offline'!$A$2:$A$2047,$A49,'city centre offline'!$B$2:$B$2047,AH$4)*AVERAGEIFS('all sales summary'!$I$2:$I$2047,'all sales summary'!$A$2:$A$2047,$A49,'all sales summary'!$B$2:$B$2047,AH$4))/((AVERAGEIFS('overall city offline'!$I$2:$I$2047,'overall city offline'!$A$2:$A$2047,$A49,'overall city offline'!$B$2:$B$2047,AH$4)*(1-AVERAGEIFS('all sales summary'!$I$2:$I$2047,'all sales summary'!$A$2:$A$2047,$A49,'all sales summary'!$B$2:$B$2047,AH$4)))+(AVERAGEIFS('city centre offline'!$I$2:$I$2047,'city centre offline'!$A$2:$A$2047,$A49,'city centre offline'!$B$2:$B$2047,AH$4)*AVERAGEIFS('all sales summary'!$I$2:$I$2047,'all sales summary'!$A$2:$A$2047,$A49,'all sales summary'!$B$2:$B$2047,AH$4)))</f>
        <v>0.44150157081234426</v>
      </c>
    </row>
    <row r="50" spans="1:34" x14ac:dyDescent="0.3">
      <c r="A50" t="s">
        <v>52</v>
      </c>
      <c r="B50" s="60">
        <f>(AVERAGEIFS('city centre offline'!I47:I2092,'city centre offline'!$A$2:$A$2047,$A50,'city centre offline'!$B$2:$B$2047,B$4)*AVERAGEIFS('all sales summary'!$I$2:$I$2047,'all sales summary'!$A$2:$A$2047,$A50,'all sales summary'!B47:B2092,B$4))/((AVERAGEIFS('overall city offline'!I47:I2092,'overall city offline'!$A$2:$A$2047,$A50,'overall city offline'!$B$2:$B$2047,B$4)*(1-AVERAGEIFS('all sales summary'!$I$2:$I$2047,'all sales summary'!$A$2:$A$2047,$A50,'all sales summary'!B47:B2092,B$4)))+(AVERAGEIFS('city centre offline'!I47:I2092,'city centre offline'!$A$2:$A$2047,$A50,'city centre offline'!$B$2:$B$2047,B$4)*AVERAGEIFS('all sales summary'!$I$2:$I$2047,'all sales summary'!$A$2:$A$2047,$A50,'all sales summary'!B47:B2092,B$4)))</f>
        <v>0.25625983484325393</v>
      </c>
      <c r="C50" s="60">
        <f>(AVERAGEIFS('city centre offline'!$I$2:$I$2047,'city centre offline'!$A$2:$A$2047,$A50,'city centre offline'!$B$2:$B$2047,C$4)*AVERAGEIFS('all sales summary'!$I$2:$I$2047,'all sales summary'!$A$2:$A$2047,$A50,'all sales summary'!$B$2:$B$2047,C$4))/((AVERAGEIFS('overall city offline'!$I$2:$I$2047,'overall city offline'!$A$2:$A$2047,$A50,'overall city offline'!$B$2:$B$2047,C$4)*(1-AVERAGEIFS('all sales summary'!$I$2:$I$2047,'all sales summary'!$A$2:$A$2047,$A50,'all sales summary'!$B$2:$B$2047,C$4)))+(AVERAGEIFS('city centre offline'!$I$2:$I$2047,'city centre offline'!$A$2:$A$2047,$A50,'city centre offline'!$B$2:$B$2047,C$4)*AVERAGEIFS('all sales summary'!$I$2:$I$2047,'all sales summary'!$A$2:$A$2047,$A50,'all sales summary'!$B$2:$B$2047,C$4)))</f>
        <v>0.17919129200074516</v>
      </c>
      <c r="D50" s="60">
        <f>(AVERAGEIFS('city centre offline'!$I$2:$I$2047,'city centre offline'!$A$2:$A$2047,$A50,'city centre offline'!$B$2:$B$2047,D$4)*AVERAGEIFS('all sales summary'!$I$2:$I$2047,'all sales summary'!$A$2:$A$2047,$A50,'all sales summary'!$B$2:$B$2047,D$4))/((AVERAGEIFS('overall city offline'!$I$2:$I$2047,'overall city offline'!$A$2:$A$2047,$A50,'overall city offline'!$B$2:$B$2047,D$4)*(1-AVERAGEIFS('all sales summary'!$I$2:$I$2047,'all sales summary'!$A$2:$A$2047,$A50,'all sales summary'!$B$2:$B$2047,D$4)))+(AVERAGEIFS('city centre offline'!$I$2:$I$2047,'city centre offline'!$A$2:$A$2047,$A50,'city centre offline'!$B$2:$B$2047,D$4)*AVERAGEIFS('all sales summary'!$I$2:$I$2047,'all sales summary'!$A$2:$A$2047,$A50,'all sales summary'!$B$2:$B$2047,D$4)))</f>
        <v>0.17646547483197222</v>
      </c>
      <c r="E50" s="60">
        <f>(AVERAGEIFS('city centre offline'!$I$2:$I$2047,'city centre offline'!$A$2:$A$2047,$A50,'city centre offline'!$B$2:$B$2047,E$4)*AVERAGEIFS('all sales summary'!$I$2:$I$2047,'all sales summary'!$A$2:$A$2047,$A50,'all sales summary'!$B$2:$B$2047,E$4))/((AVERAGEIFS('overall city offline'!$I$2:$I$2047,'overall city offline'!$A$2:$A$2047,$A50,'overall city offline'!$B$2:$B$2047,E$4)*(1-AVERAGEIFS('all sales summary'!$I$2:$I$2047,'all sales summary'!$A$2:$A$2047,$A50,'all sales summary'!$B$2:$B$2047,E$4)))+(AVERAGEIFS('city centre offline'!$I$2:$I$2047,'city centre offline'!$A$2:$A$2047,$A50,'city centre offline'!$B$2:$B$2047,E$4)*AVERAGEIFS('all sales summary'!$I$2:$I$2047,'all sales summary'!$A$2:$A$2047,$A50,'all sales summary'!$B$2:$B$2047,E$4)))</f>
        <v>0.18188540377490497</v>
      </c>
      <c r="F50" s="60">
        <f>(AVERAGEIFS('city centre offline'!$I$2:$I$2047,'city centre offline'!$A$2:$A$2047,$A50,'city centre offline'!$B$2:$B$2047,F$4)*AVERAGEIFS('all sales summary'!$I$2:$I$2047,'all sales summary'!$A$2:$A$2047,$A50,'all sales summary'!$B$2:$B$2047,F$4))/((AVERAGEIFS('overall city offline'!$I$2:$I$2047,'overall city offline'!$A$2:$A$2047,$A50,'overall city offline'!$B$2:$B$2047,F$4)*(1-AVERAGEIFS('all sales summary'!$I$2:$I$2047,'all sales summary'!$A$2:$A$2047,$A50,'all sales summary'!$B$2:$B$2047,F$4)))+(AVERAGEIFS('city centre offline'!$I$2:$I$2047,'city centre offline'!$A$2:$A$2047,$A50,'city centre offline'!$B$2:$B$2047,F$4)*AVERAGEIFS('all sales summary'!$I$2:$I$2047,'all sales summary'!$A$2:$A$2047,$A50,'all sales summary'!$B$2:$B$2047,F$4)))</f>
        <v>0.19092881757683308</v>
      </c>
      <c r="G50" s="60">
        <f>(AVERAGEIFS('city centre offline'!$I$2:$I$2047,'city centre offline'!$A$2:$A$2047,$A50,'city centre offline'!$B$2:$B$2047,G$4)*AVERAGEIFS('all sales summary'!$I$2:$I$2047,'all sales summary'!$A$2:$A$2047,$A50,'all sales summary'!$B$2:$B$2047,G$4))/((AVERAGEIFS('overall city offline'!$I$2:$I$2047,'overall city offline'!$A$2:$A$2047,$A50,'overall city offline'!$B$2:$B$2047,G$4)*(1-AVERAGEIFS('all sales summary'!$I$2:$I$2047,'all sales summary'!$A$2:$A$2047,$A50,'all sales summary'!$B$2:$B$2047,G$4)))+(AVERAGEIFS('city centre offline'!$I$2:$I$2047,'city centre offline'!$A$2:$A$2047,$A50,'city centre offline'!$B$2:$B$2047,G$4)*AVERAGEIFS('all sales summary'!$I$2:$I$2047,'all sales summary'!$A$2:$A$2047,$A50,'all sales summary'!$B$2:$B$2047,G$4)))</f>
        <v>0.18515728126675626</v>
      </c>
      <c r="H50" s="60">
        <f>(AVERAGEIFS('city centre offline'!$I$2:$I$2047,'city centre offline'!$A$2:$A$2047,$A50,'city centre offline'!$B$2:$B$2047,H$4)*AVERAGEIFS('all sales summary'!$I$2:$I$2047,'all sales summary'!$A$2:$A$2047,$A50,'all sales summary'!$B$2:$B$2047,H$4))/((AVERAGEIFS('overall city offline'!$I$2:$I$2047,'overall city offline'!$A$2:$A$2047,$A50,'overall city offline'!$B$2:$B$2047,H$4)*(1-AVERAGEIFS('all sales summary'!$I$2:$I$2047,'all sales summary'!$A$2:$A$2047,$A50,'all sales summary'!$B$2:$B$2047,H$4)))+(AVERAGEIFS('city centre offline'!$I$2:$I$2047,'city centre offline'!$A$2:$A$2047,$A50,'city centre offline'!$B$2:$B$2047,H$4)*AVERAGEIFS('all sales summary'!$I$2:$I$2047,'all sales summary'!$A$2:$A$2047,$A50,'all sales summary'!$B$2:$B$2047,H$4)))</f>
        <v>0.17249233736109387</v>
      </c>
      <c r="I50" s="60">
        <f>(AVERAGEIFS('city centre offline'!$I$2:$I$2047,'city centre offline'!$A$2:$A$2047,$A50,'city centre offline'!$B$2:$B$2047,I$4)*AVERAGEIFS('all sales summary'!$I$2:$I$2047,'all sales summary'!$A$2:$A$2047,$A50,'all sales summary'!$B$2:$B$2047,I$4))/((AVERAGEIFS('overall city offline'!$I$2:$I$2047,'overall city offline'!$A$2:$A$2047,$A50,'overall city offline'!$B$2:$B$2047,I$4)*(1-AVERAGEIFS('all sales summary'!$I$2:$I$2047,'all sales summary'!$A$2:$A$2047,$A50,'all sales summary'!$B$2:$B$2047,I$4)))+(AVERAGEIFS('city centre offline'!$I$2:$I$2047,'city centre offline'!$A$2:$A$2047,$A50,'city centre offline'!$B$2:$B$2047,I$4)*AVERAGEIFS('all sales summary'!$I$2:$I$2047,'all sales summary'!$A$2:$A$2047,$A50,'all sales summary'!$B$2:$B$2047,I$4)))</f>
        <v>0.16678557711198699</v>
      </c>
      <c r="J50" s="60">
        <f>(AVERAGEIFS('city centre offline'!$I$2:$I$2047,'city centre offline'!$A$2:$A$2047,$A50,'city centre offline'!$B$2:$B$2047,J$4)*AVERAGEIFS('all sales summary'!$I$2:$I$2047,'all sales summary'!$A$2:$A$2047,$A50,'all sales summary'!$B$2:$B$2047,J$4))/((AVERAGEIFS('overall city offline'!$I$2:$I$2047,'overall city offline'!$A$2:$A$2047,$A50,'overall city offline'!$B$2:$B$2047,J$4)*(1-AVERAGEIFS('all sales summary'!$I$2:$I$2047,'all sales summary'!$A$2:$A$2047,$A50,'all sales summary'!$B$2:$B$2047,J$4)))+(AVERAGEIFS('city centre offline'!$I$2:$I$2047,'city centre offline'!$A$2:$A$2047,$A50,'city centre offline'!$B$2:$B$2047,J$4)*AVERAGEIFS('all sales summary'!$I$2:$I$2047,'all sales summary'!$A$2:$A$2047,$A50,'all sales summary'!$B$2:$B$2047,J$4)))</f>
        <v>0.1915908790679702</v>
      </c>
      <c r="K50" s="60">
        <f>(AVERAGEIFS('city centre offline'!$I$2:$I$2047,'city centre offline'!$A$2:$A$2047,$A50,'city centre offline'!$B$2:$B$2047,K$4)*AVERAGEIFS('all sales summary'!$I$2:$I$2047,'all sales summary'!$A$2:$A$2047,$A50,'all sales summary'!$B$2:$B$2047,K$4))/((AVERAGEIFS('overall city offline'!$I$2:$I$2047,'overall city offline'!$A$2:$A$2047,$A50,'overall city offline'!$B$2:$B$2047,K$4)*(1-AVERAGEIFS('all sales summary'!$I$2:$I$2047,'all sales summary'!$A$2:$A$2047,$A50,'all sales summary'!$B$2:$B$2047,K$4)))+(AVERAGEIFS('city centre offline'!$I$2:$I$2047,'city centre offline'!$A$2:$A$2047,$A50,'city centre offline'!$B$2:$B$2047,K$4)*AVERAGEIFS('all sales summary'!$I$2:$I$2047,'all sales summary'!$A$2:$A$2047,$A50,'all sales summary'!$B$2:$B$2047,K$4)))</f>
        <v>0.18971609389035166</v>
      </c>
      <c r="L50" s="60">
        <f>(AVERAGEIFS('city centre offline'!$I$2:$I$2047,'city centre offline'!$A$2:$A$2047,$A50,'city centre offline'!$B$2:$B$2047,L$4)*AVERAGEIFS('all sales summary'!$I$2:$I$2047,'all sales summary'!$A$2:$A$2047,$A50,'all sales summary'!$B$2:$B$2047,L$4))/((AVERAGEIFS('overall city offline'!$I$2:$I$2047,'overall city offline'!$A$2:$A$2047,$A50,'overall city offline'!$B$2:$B$2047,L$4)*(1-AVERAGEIFS('all sales summary'!$I$2:$I$2047,'all sales summary'!$A$2:$A$2047,$A50,'all sales summary'!$B$2:$B$2047,L$4)))+(AVERAGEIFS('city centre offline'!$I$2:$I$2047,'city centre offline'!$A$2:$A$2047,$A50,'city centre offline'!$B$2:$B$2047,L$4)*AVERAGEIFS('all sales summary'!$I$2:$I$2047,'all sales summary'!$A$2:$A$2047,$A50,'all sales summary'!$B$2:$B$2047,L$4)))</f>
        <v>0.19135860640360264</v>
      </c>
      <c r="M50" s="60">
        <f>(AVERAGEIFS('city centre offline'!$I$2:$I$2047,'city centre offline'!$A$2:$A$2047,$A50,'city centre offline'!$B$2:$B$2047,M$4)*AVERAGEIFS('all sales summary'!$I$2:$I$2047,'all sales summary'!$A$2:$A$2047,$A50,'all sales summary'!$B$2:$B$2047,M$4))/((AVERAGEIFS('overall city offline'!$I$2:$I$2047,'overall city offline'!$A$2:$A$2047,$A50,'overall city offline'!$B$2:$B$2047,M$4)*(1-AVERAGEIFS('all sales summary'!$I$2:$I$2047,'all sales summary'!$A$2:$A$2047,$A50,'all sales summary'!$B$2:$B$2047,M$4)))+(AVERAGEIFS('city centre offline'!$I$2:$I$2047,'city centre offline'!$A$2:$A$2047,$A50,'city centre offline'!$B$2:$B$2047,M$4)*AVERAGEIFS('all sales summary'!$I$2:$I$2047,'all sales summary'!$A$2:$A$2047,$A50,'all sales summary'!$B$2:$B$2047,M$4)))</f>
        <v>0.20158065155129035</v>
      </c>
      <c r="N50" s="60">
        <f>(AVERAGEIFS('city centre offline'!$I$2:$I$2047,'city centre offline'!$A$2:$A$2047,$A50,'city centre offline'!$B$2:$B$2047,N$4)*AVERAGEIFS('all sales summary'!$I$2:$I$2047,'all sales summary'!$A$2:$A$2047,$A50,'all sales summary'!$B$2:$B$2047,N$4))/((AVERAGEIFS('overall city offline'!$I$2:$I$2047,'overall city offline'!$A$2:$A$2047,$A50,'overall city offline'!$B$2:$B$2047,N$4)*(1-AVERAGEIFS('all sales summary'!$I$2:$I$2047,'all sales summary'!$A$2:$A$2047,$A50,'all sales summary'!$B$2:$B$2047,N$4)))+(AVERAGEIFS('city centre offline'!$I$2:$I$2047,'city centre offline'!$A$2:$A$2047,$A50,'city centre offline'!$B$2:$B$2047,N$4)*AVERAGEIFS('all sales summary'!$I$2:$I$2047,'all sales summary'!$A$2:$A$2047,$A50,'all sales summary'!$B$2:$B$2047,N$4)))</f>
        <v>0.17711303649608431</v>
      </c>
      <c r="O50" s="60">
        <f>(AVERAGEIFS('city centre offline'!$I$2:$I$2047,'city centre offline'!$A$2:$A$2047,$A50,'city centre offline'!$B$2:$B$2047,O$4)*AVERAGEIFS('all sales summary'!$I$2:$I$2047,'all sales summary'!$A$2:$A$2047,$A50,'all sales summary'!$B$2:$B$2047,O$4))/((AVERAGEIFS('overall city offline'!$I$2:$I$2047,'overall city offline'!$A$2:$A$2047,$A50,'overall city offline'!$B$2:$B$2047,O$4)*(1-AVERAGEIFS('all sales summary'!$I$2:$I$2047,'all sales summary'!$A$2:$A$2047,$A50,'all sales summary'!$B$2:$B$2047,O$4)))+(AVERAGEIFS('city centre offline'!$I$2:$I$2047,'city centre offline'!$A$2:$A$2047,$A50,'city centre offline'!$B$2:$B$2047,O$4)*AVERAGEIFS('all sales summary'!$I$2:$I$2047,'all sales summary'!$A$2:$A$2047,$A50,'all sales summary'!$B$2:$B$2047,O$4)))</f>
        <v>0.18397945929380105</v>
      </c>
      <c r="P50" s="60">
        <f>(AVERAGEIFS('city centre offline'!$I$2:$I$2047,'city centre offline'!$A$2:$A$2047,$A50,'city centre offline'!$B$2:$B$2047,P$4)*AVERAGEIFS('all sales summary'!$I$2:$I$2047,'all sales summary'!$A$2:$A$2047,$A50,'all sales summary'!$B$2:$B$2047,P$4))/((AVERAGEIFS('overall city offline'!$I$2:$I$2047,'overall city offline'!$A$2:$A$2047,$A50,'overall city offline'!$B$2:$B$2047,P$4)*(1-AVERAGEIFS('all sales summary'!$I$2:$I$2047,'all sales summary'!$A$2:$A$2047,$A50,'all sales summary'!$B$2:$B$2047,P$4)))+(AVERAGEIFS('city centre offline'!$I$2:$I$2047,'city centre offline'!$A$2:$A$2047,$A50,'city centre offline'!$B$2:$B$2047,P$4)*AVERAGEIFS('all sales summary'!$I$2:$I$2047,'all sales summary'!$A$2:$A$2047,$A50,'all sales summary'!$B$2:$B$2047,P$4)))</f>
        <v>0.17582026223092403</v>
      </c>
      <c r="Q50" s="60">
        <f>(AVERAGEIFS('city centre offline'!$I$2:$I$2047,'city centre offline'!$A$2:$A$2047,$A50,'city centre offline'!$B$2:$B$2047,Q$4)*AVERAGEIFS('all sales summary'!$I$2:$I$2047,'all sales summary'!$A$2:$A$2047,$A50,'all sales summary'!$B$2:$B$2047,Q$4))/((AVERAGEIFS('overall city offline'!$I$2:$I$2047,'overall city offline'!$A$2:$A$2047,$A50,'overall city offline'!$B$2:$B$2047,Q$4)*(1-AVERAGEIFS('all sales summary'!$I$2:$I$2047,'all sales summary'!$A$2:$A$2047,$A50,'all sales summary'!$B$2:$B$2047,Q$4)))+(AVERAGEIFS('city centre offline'!$I$2:$I$2047,'city centre offline'!$A$2:$A$2047,$A50,'city centre offline'!$B$2:$B$2047,Q$4)*AVERAGEIFS('all sales summary'!$I$2:$I$2047,'all sales summary'!$A$2:$A$2047,$A50,'all sales summary'!$B$2:$B$2047,Q$4)))</f>
        <v>7.5400148936693974E-3</v>
      </c>
      <c r="R50" s="60">
        <f>(AVERAGEIFS('city centre offline'!$I$2:$I$2047,'city centre offline'!$A$2:$A$2047,$A50,'city centre offline'!$B$2:$B$2047,R$4)*AVERAGEIFS('all sales summary'!$I$2:$I$2047,'all sales summary'!$A$2:$A$2047,$A50,'all sales summary'!$B$2:$B$2047,R$4))/((AVERAGEIFS('overall city offline'!$I$2:$I$2047,'overall city offline'!$A$2:$A$2047,$A50,'overall city offline'!$B$2:$B$2047,R$4)*(1-AVERAGEIFS('all sales summary'!$I$2:$I$2047,'all sales summary'!$A$2:$A$2047,$A50,'all sales summary'!$B$2:$B$2047,R$4)))+(AVERAGEIFS('city centre offline'!$I$2:$I$2047,'city centre offline'!$A$2:$A$2047,$A50,'city centre offline'!$B$2:$B$2047,R$4)*AVERAGEIFS('all sales summary'!$I$2:$I$2047,'all sales summary'!$A$2:$A$2047,$A50,'all sales summary'!$B$2:$B$2047,R$4)))</f>
        <v>4.673685751875439E-3</v>
      </c>
      <c r="S50" s="60">
        <f>(AVERAGEIFS('city centre offline'!$I$2:$I$2047,'city centre offline'!$A$2:$A$2047,$A50,'city centre offline'!$B$2:$B$2047,S$4)*AVERAGEIFS('all sales summary'!$I$2:$I$2047,'all sales summary'!$A$2:$A$2047,$A50,'all sales summary'!$B$2:$B$2047,S$4))/((AVERAGEIFS('overall city offline'!$I$2:$I$2047,'overall city offline'!$A$2:$A$2047,$A50,'overall city offline'!$B$2:$B$2047,S$4)*(1-AVERAGEIFS('all sales summary'!$I$2:$I$2047,'all sales summary'!$A$2:$A$2047,$A50,'all sales summary'!$B$2:$B$2047,S$4)))+(AVERAGEIFS('city centre offline'!$I$2:$I$2047,'city centre offline'!$A$2:$A$2047,$A50,'city centre offline'!$B$2:$B$2047,S$4)*AVERAGEIFS('all sales summary'!$I$2:$I$2047,'all sales summary'!$A$2:$A$2047,$A50,'all sales summary'!$B$2:$B$2047,S$4)))</f>
        <v>0.19125828270222767</v>
      </c>
      <c r="T50" s="60">
        <f>(AVERAGEIFS('city centre offline'!$I$2:$I$2047,'city centre offline'!$A$2:$A$2047,$A50,'city centre offline'!$B$2:$B$2047,T$4)*AVERAGEIFS('all sales summary'!$I$2:$I$2047,'all sales summary'!$A$2:$A$2047,$A50,'all sales summary'!$B$2:$B$2047,T$4))/((AVERAGEIFS('overall city offline'!$I$2:$I$2047,'overall city offline'!$A$2:$A$2047,$A50,'overall city offline'!$B$2:$B$2047,T$4)*(1-AVERAGEIFS('all sales summary'!$I$2:$I$2047,'all sales summary'!$A$2:$A$2047,$A50,'all sales summary'!$B$2:$B$2047,T$4)))+(AVERAGEIFS('city centre offline'!$I$2:$I$2047,'city centre offline'!$A$2:$A$2047,$A50,'city centre offline'!$B$2:$B$2047,T$4)*AVERAGEIFS('all sales summary'!$I$2:$I$2047,'all sales summary'!$A$2:$A$2047,$A50,'all sales summary'!$B$2:$B$2047,T$4)))</f>
        <v>0.20177905466357612</v>
      </c>
      <c r="U50" s="60">
        <f>(AVERAGEIFS('city centre offline'!$I$2:$I$2047,'city centre offline'!$A$2:$A$2047,$A50,'city centre offline'!$B$2:$B$2047,U$4)*AVERAGEIFS('all sales summary'!$I$2:$I$2047,'all sales summary'!$A$2:$A$2047,$A50,'all sales summary'!$B$2:$B$2047,U$4))/((AVERAGEIFS('overall city offline'!$I$2:$I$2047,'overall city offline'!$A$2:$A$2047,$A50,'overall city offline'!$B$2:$B$2047,U$4)*(1-AVERAGEIFS('all sales summary'!$I$2:$I$2047,'all sales summary'!$A$2:$A$2047,$A50,'all sales summary'!$B$2:$B$2047,U$4)))+(AVERAGEIFS('city centre offline'!$I$2:$I$2047,'city centre offline'!$A$2:$A$2047,$A50,'city centre offline'!$B$2:$B$2047,U$4)*AVERAGEIFS('all sales summary'!$I$2:$I$2047,'all sales summary'!$A$2:$A$2047,$A50,'all sales summary'!$B$2:$B$2047,U$4)))</f>
        <v>0.19015150259677679</v>
      </c>
      <c r="V50" s="60">
        <f>(AVERAGEIFS('city centre offline'!$I$2:$I$2047,'city centre offline'!$A$2:$A$2047,$A50,'city centre offline'!$B$2:$B$2047,V$4)*AVERAGEIFS('all sales summary'!$I$2:$I$2047,'all sales summary'!$A$2:$A$2047,$A50,'all sales summary'!$B$2:$B$2047,V$4))/((AVERAGEIFS('overall city offline'!$I$2:$I$2047,'overall city offline'!$A$2:$A$2047,$A50,'overall city offline'!$B$2:$B$2047,V$4)*(1-AVERAGEIFS('all sales summary'!$I$2:$I$2047,'all sales summary'!$A$2:$A$2047,$A50,'all sales summary'!$B$2:$B$2047,V$4)))+(AVERAGEIFS('city centre offline'!$I$2:$I$2047,'city centre offline'!$A$2:$A$2047,$A50,'city centre offline'!$B$2:$B$2047,V$4)*AVERAGEIFS('all sales summary'!$I$2:$I$2047,'all sales summary'!$A$2:$A$2047,$A50,'all sales summary'!$B$2:$B$2047,V$4)))</f>
        <v>0.20254965475050291</v>
      </c>
      <c r="W50" s="60">
        <f>(AVERAGEIFS('city centre offline'!$I$2:$I$2047,'city centre offline'!$A$2:$A$2047,$A50,'city centre offline'!$B$2:$B$2047,W$4)*AVERAGEIFS('all sales summary'!$I$2:$I$2047,'all sales summary'!$A$2:$A$2047,$A50,'all sales summary'!$B$2:$B$2047,W$4))/((AVERAGEIFS('overall city offline'!$I$2:$I$2047,'overall city offline'!$A$2:$A$2047,$A50,'overall city offline'!$B$2:$B$2047,W$4)*(1-AVERAGEIFS('all sales summary'!$I$2:$I$2047,'all sales summary'!$A$2:$A$2047,$A50,'all sales summary'!$B$2:$B$2047,W$4)))+(AVERAGEIFS('city centre offline'!$I$2:$I$2047,'city centre offline'!$A$2:$A$2047,$A50,'city centre offline'!$B$2:$B$2047,W$4)*AVERAGEIFS('all sales summary'!$I$2:$I$2047,'all sales summary'!$A$2:$A$2047,$A50,'all sales summary'!$B$2:$B$2047,W$4)))</f>
        <v>0.22461149213073103</v>
      </c>
      <c r="X50" s="60">
        <f>(AVERAGEIFS('city centre offline'!$I$2:$I$2047,'city centre offline'!$A$2:$A$2047,$A50,'city centre offline'!$B$2:$B$2047,X$4)*AVERAGEIFS('all sales summary'!$I$2:$I$2047,'all sales summary'!$A$2:$A$2047,$A50,'all sales summary'!$B$2:$B$2047,X$4))/((AVERAGEIFS('overall city offline'!$I$2:$I$2047,'overall city offline'!$A$2:$A$2047,$A50,'overall city offline'!$B$2:$B$2047,X$4)*(1-AVERAGEIFS('all sales summary'!$I$2:$I$2047,'all sales summary'!$A$2:$A$2047,$A50,'all sales summary'!$B$2:$B$2047,X$4)))+(AVERAGEIFS('city centre offline'!$I$2:$I$2047,'city centre offline'!$A$2:$A$2047,$A50,'city centre offline'!$B$2:$B$2047,X$4)*AVERAGEIFS('all sales summary'!$I$2:$I$2047,'all sales summary'!$A$2:$A$2047,$A50,'all sales summary'!$B$2:$B$2047,X$4)))</f>
        <v>0.17643062288123432</v>
      </c>
      <c r="Y50" s="60">
        <f>(AVERAGEIFS('city centre offline'!$I$2:$I$2047,'city centre offline'!$A$2:$A$2047,$A50,'city centre offline'!$B$2:$B$2047,Y$4)*AVERAGEIFS('all sales summary'!$I$2:$I$2047,'all sales summary'!$A$2:$A$2047,$A50,'all sales summary'!$B$2:$B$2047,Y$4))/((AVERAGEIFS('overall city offline'!$I$2:$I$2047,'overall city offline'!$A$2:$A$2047,$A50,'overall city offline'!$B$2:$B$2047,Y$4)*(1-AVERAGEIFS('all sales summary'!$I$2:$I$2047,'all sales summary'!$A$2:$A$2047,$A50,'all sales summary'!$B$2:$B$2047,Y$4)))+(AVERAGEIFS('city centre offline'!$I$2:$I$2047,'city centre offline'!$A$2:$A$2047,$A50,'city centre offline'!$B$2:$B$2047,Y$4)*AVERAGEIFS('all sales summary'!$I$2:$I$2047,'all sales summary'!$A$2:$A$2047,$A50,'all sales summary'!$B$2:$B$2047,Y$4)))</f>
        <v>0.21355307739749374</v>
      </c>
      <c r="Z50" s="60">
        <f>(AVERAGEIFS('city centre offline'!$I$2:$I$2047,'city centre offline'!$A$2:$A$2047,$A50,'city centre offline'!$B$2:$B$2047,Z$4)*AVERAGEIFS('all sales summary'!$I$2:$I$2047,'all sales summary'!$A$2:$A$2047,$A50,'all sales summary'!$B$2:$B$2047,Z$4))/((AVERAGEIFS('overall city offline'!$I$2:$I$2047,'overall city offline'!$A$2:$A$2047,$A50,'overall city offline'!$B$2:$B$2047,Z$4)*(1-AVERAGEIFS('all sales summary'!$I$2:$I$2047,'all sales summary'!$A$2:$A$2047,$A50,'all sales summary'!$B$2:$B$2047,Z$4)))+(AVERAGEIFS('city centre offline'!$I$2:$I$2047,'city centre offline'!$A$2:$A$2047,$A50,'city centre offline'!$B$2:$B$2047,Z$4)*AVERAGEIFS('all sales summary'!$I$2:$I$2047,'all sales summary'!$A$2:$A$2047,$A50,'all sales summary'!$B$2:$B$2047,Z$4)))</f>
        <v>4.1348892100863538E-2</v>
      </c>
      <c r="AA50" s="60">
        <f>(AVERAGEIFS('city centre offline'!$I$2:$I$2047,'city centre offline'!$A$2:$A$2047,$A50,'city centre offline'!$B$2:$B$2047,AA$4)*AVERAGEIFS('all sales summary'!$I$2:$I$2047,'all sales summary'!$A$2:$A$2047,$A50,'all sales summary'!$B$2:$B$2047,AA$4))/((AVERAGEIFS('overall city offline'!$I$2:$I$2047,'overall city offline'!$A$2:$A$2047,$A50,'overall city offline'!$B$2:$B$2047,AA$4)*(1-AVERAGEIFS('all sales summary'!$I$2:$I$2047,'all sales summary'!$A$2:$A$2047,$A50,'all sales summary'!$B$2:$B$2047,AA$4)))+(AVERAGEIFS('city centre offline'!$I$2:$I$2047,'city centre offline'!$A$2:$A$2047,$A50,'city centre offline'!$B$2:$B$2047,AA$4)*AVERAGEIFS('all sales summary'!$I$2:$I$2047,'all sales summary'!$A$2:$A$2047,$A50,'all sales summary'!$B$2:$B$2047,AA$4)))</f>
        <v>3.7823998005554818E-2</v>
      </c>
      <c r="AB50" s="60">
        <f>(AVERAGEIFS('city centre offline'!$I$2:$I$2047,'city centre offline'!$A$2:$A$2047,$A50,'city centre offline'!$B$2:$B$2047,AB$4)*AVERAGEIFS('all sales summary'!$I$2:$I$2047,'all sales summary'!$A$2:$A$2047,$A50,'all sales summary'!$B$2:$B$2047,AB$4))/((AVERAGEIFS('overall city offline'!$I$2:$I$2047,'overall city offline'!$A$2:$A$2047,$A50,'overall city offline'!$B$2:$B$2047,AB$4)*(1-AVERAGEIFS('all sales summary'!$I$2:$I$2047,'all sales summary'!$A$2:$A$2047,$A50,'all sales summary'!$B$2:$B$2047,AB$4)))+(AVERAGEIFS('city centre offline'!$I$2:$I$2047,'city centre offline'!$A$2:$A$2047,$A50,'city centre offline'!$B$2:$B$2047,AB$4)*AVERAGEIFS('all sales summary'!$I$2:$I$2047,'all sales summary'!$A$2:$A$2047,$A50,'all sales summary'!$B$2:$B$2047,AB$4)))</f>
        <v>3.3703692384749684E-2</v>
      </c>
      <c r="AC50" s="60">
        <f>(AVERAGEIFS('city centre offline'!$I$2:$I$2047,'city centre offline'!$A$2:$A$2047,$A50,'city centre offline'!$B$2:$B$2047,AC$4)*AVERAGEIFS('all sales summary'!$I$2:$I$2047,'all sales summary'!$A$2:$A$2047,$A50,'all sales summary'!$B$2:$B$2047,AC$4))/((AVERAGEIFS('overall city offline'!$I$2:$I$2047,'overall city offline'!$A$2:$A$2047,$A50,'overall city offline'!$B$2:$B$2047,AC$4)*(1-AVERAGEIFS('all sales summary'!$I$2:$I$2047,'all sales summary'!$A$2:$A$2047,$A50,'all sales summary'!$B$2:$B$2047,AC$4)))+(AVERAGEIFS('city centre offline'!$I$2:$I$2047,'city centre offline'!$A$2:$A$2047,$A50,'city centre offline'!$B$2:$B$2047,AC$4)*AVERAGEIFS('all sales summary'!$I$2:$I$2047,'all sales summary'!$A$2:$A$2047,$A50,'all sales summary'!$B$2:$B$2047,AC$4)))</f>
        <v>0.22552208455938019</v>
      </c>
      <c r="AD50" s="60">
        <f>(AVERAGEIFS('city centre offline'!$I$2:$I$2047,'city centre offline'!$A$2:$A$2047,$A50,'city centre offline'!$B$2:$B$2047,AD$4)*AVERAGEIFS('all sales summary'!$I$2:$I$2047,'all sales summary'!$A$2:$A$2047,$A50,'all sales summary'!$B$2:$B$2047,AD$4))/((AVERAGEIFS('overall city offline'!$I$2:$I$2047,'overall city offline'!$A$2:$A$2047,$A50,'overall city offline'!$B$2:$B$2047,AD$4)*(1-AVERAGEIFS('all sales summary'!$I$2:$I$2047,'all sales summary'!$A$2:$A$2047,$A50,'all sales summary'!$B$2:$B$2047,AD$4)))+(AVERAGEIFS('city centre offline'!$I$2:$I$2047,'city centre offline'!$A$2:$A$2047,$A50,'city centre offline'!$B$2:$B$2047,AD$4)*AVERAGEIFS('all sales summary'!$I$2:$I$2047,'all sales summary'!$A$2:$A$2047,$A50,'all sales summary'!$B$2:$B$2047,AD$4)))</f>
        <v>0.21061835536154322</v>
      </c>
      <c r="AE50" s="60">
        <f>(AVERAGEIFS('city centre offline'!$I$2:$I$2047,'city centre offline'!$A$2:$A$2047,$A50,'city centre offline'!$B$2:$B$2047,AE$4)*AVERAGEIFS('all sales summary'!$I$2:$I$2047,'all sales summary'!$A$2:$A$2047,$A50,'all sales summary'!$B$2:$B$2047,AE$4))/((AVERAGEIFS('overall city offline'!$I$2:$I$2047,'overall city offline'!$A$2:$A$2047,$A50,'overall city offline'!$B$2:$B$2047,AE$4)*(1-AVERAGEIFS('all sales summary'!$I$2:$I$2047,'all sales summary'!$A$2:$A$2047,$A50,'all sales summary'!$B$2:$B$2047,AE$4)))+(AVERAGEIFS('city centre offline'!$I$2:$I$2047,'city centre offline'!$A$2:$A$2047,$A50,'city centre offline'!$B$2:$B$2047,AE$4)*AVERAGEIFS('all sales summary'!$I$2:$I$2047,'all sales summary'!$A$2:$A$2047,$A50,'all sales summary'!$B$2:$B$2047,AE$4)))</f>
        <v>0.19023745365666439</v>
      </c>
      <c r="AF50" s="60">
        <f>(AVERAGEIFS('city centre offline'!$I$2:$I$2047,'city centre offline'!$A$2:$A$2047,$A50,'city centre offline'!$B$2:$B$2047,AF$4)*AVERAGEIFS('all sales summary'!$I$2:$I$2047,'all sales summary'!$A$2:$A$2047,$A50,'all sales summary'!$B$2:$B$2047,AF$4))/((AVERAGEIFS('overall city offline'!$I$2:$I$2047,'overall city offline'!$A$2:$A$2047,$A50,'overall city offline'!$B$2:$B$2047,AF$4)*(1-AVERAGEIFS('all sales summary'!$I$2:$I$2047,'all sales summary'!$A$2:$A$2047,$A50,'all sales summary'!$B$2:$B$2047,AF$4)))+(AVERAGEIFS('city centre offline'!$I$2:$I$2047,'city centre offline'!$A$2:$A$2047,$A50,'city centre offline'!$B$2:$B$2047,AF$4)*AVERAGEIFS('all sales summary'!$I$2:$I$2047,'all sales summary'!$A$2:$A$2047,$A50,'all sales summary'!$B$2:$B$2047,AF$4)))</f>
        <v>0.18454608317619242</v>
      </c>
      <c r="AG50" s="60">
        <f>(AVERAGEIFS('city centre offline'!$I$2:$I$2047,'city centre offline'!$A$2:$A$2047,$A50,'city centre offline'!$B$2:$B$2047,AG$4)*AVERAGEIFS('all sales summary'!$I$2:$I$2047,'all sales summary'!$A$2:$A$2047,$A50,'all sales summary'!$B$2:$B$2047,AG$4))/((AVERAGEIFS('overall city offline'!$I$2:$I$2047,'overall city offline'!$A$2:$A$2047,$A50,'overall city offline'!$B$2:$B$2047,AG$4)*(1-AVERAGEIFS('all sales summary'!$I$2:$I$2047,'all sales summary'!$A$2:$A$2047,$A50,'all sales summary'!$B$2:$B$2047,AG$4)))+(AVERAGEIFS('city centre offline'!$I$2:$I$2047,'city centre offline'!$A$2:$A$2047,$A50,'city centre offline'!$B$2:$B$2047,AG$4)*AVERAGEIFS('all sales summary'!$I$2:$I$2047,'all sales summary'!$A$2:$A$2047,$A50,'all sales summary'!$B$2:$B$2047,AG$4)))</f>
        <v>0.18547386446060476</v>
      </c>
      <c r="AH50" s="60">
        <f>(AVERAGEIFS('city centre offline'!$I$2:$I$2047,'city centre offline'!$A$2:$A$2047,$A50,'city centre offline'!$B$2:$B$2047,AH$4)*AVERAGEIFS('all sales summary'!$I$2:$I$2047,'all sales summary'!$A$2:$A$2047,$A50,'all sales summary'!$B$2:$B$2047,AH$4))/((AVERAGEIFS('overall city offline'!$I$2:$I$2047,'overall city offline'!$A$2:$A$2047,$A50,'overall city offline'!$B$2:$B$2047,AH$4)*(1-AVERAGEIFS('all sales summary'!$I$2:$I$2047,'all sales summary'!$A$2:$A$2047,$A50,'all sales summary'!$B$2:$B$2047,AH$4)))+(AVERAGEIFS('city centre offline'!$I$2:$I$2047,'city centre offline'!$A$2:$A$2047,$A50,'city centre offline'!$B$2:$B$2047,AH$4)*AVERAGEIFS('all sales summary'!$I$2:$I$2047,'all sales summary'!$A$2:$A$2047,$A50,'all sales summary'!$B$2:$B$2047,AH$4)))</f>
        <v>0.19977628479858386</v>
      </c>
    </row>
    <row r="51" spans="1:34" x14ac:dyDescent="0.3">
      <c r="A51" t="s">
        <v>53</v>
      </c>
      <c r="B51" s="60">
        <f>(AVERAGEIFS('city centre offline'!I48:I2093,'city centre offline'!$A$2:$A$2047,$A51,'city centre offline'!$B$2:$B$2047,B$4)*AVERAGEIFS('all sales summary'!$I$2:$I$2047,'all sales summary'!$A$2:$A$2047,$A51,'all sales summary'!B48:B2093,B$4))/((AVERAGEIFS('overall city offline'!I48:I2093,'overall city offline'!$A$2:$A$2047,$A51,'overall city offline'!$B$2:$B$2047,B$4)*(1-AVERAGEIFS('all sales summary'!$I$2:$I$2047,'all sales summary'!$A$2:$A$2047,$A51,'all sales summary'!B48:B2093,B$4)))+(AVERAGEIFS('city centre offline'!I48:I2093,'city centre offline'!$A$2:$A$2047,$A51,'city centre offline'!$B$2:$B$2047,B$4)*AVERAGEIFS('all sales summary'!$I$2:$I$2047,'all sales summary'!$A$2:$A$2047,$A51,'all sales summary'!B48:B2093,B$4)))</f>
        <v>0.18059515885826913</v>
      </c>
      <c r="C51" s="60">
        <f>(AVERAGEIFS('city centre offline'!$I$2:$I$2047,'city centre offline'!$A$2:$A$2047,$A51,'city centre offline'!$B$2:$B$2047,C$4)*AVERAGEIFS('all sales summary'!$I$2:$I$2047,'all sales summary'!$A$2:$A$2047,$A51,'all sales summary'!$B$2:$B$2047,C$4))/((AVERAGEIFS('overall city offline'!$I$2:$I$2047,'overall city offline'!$A$2:$A$2047,$A51,'overall city offline'!$B$2:$B$2047,C$4)*(1-AVERAGEIFS('all sales summary'!$I$2:$I$2047,'all sales summary'!$A$2:$A$2047,$A51,'all sales summary'!$B$2:$B$2047,C$4)))+(AVERAGEIFS('city centre offline'!$I$2:$I$2047,'city centre offline'!$A$2:$A$2047,$A51,'city centre offline'!$B$2:$B$2047,C$4)*AVERAGEIFS('all sales summary'!$I$2:$I$2047,'all sales summary'!$A$2:$A$2047,$A51,'all sales summary'!$B$2:$B$2047,C$4)))</f>
        <v>0.31725795326502332</v>
      </c>
      <c r="D51" s="60">
        <f>(AVERAGEIFS('city centre offline'!$I$2:$I$2047,'city centre offline'!$A$2:$A$2047,$A51,'city centre offline'!$B$2:$B$2047,D$4)*AVERAGEIFS('all sales summary'!$I$2:$I$2047,'all sales summary'!$A$2:$A$2047,$A51,'all sales summary'!$B$2:$B$2047,D$4))/((AVERAGEIFS('overall city offline'!$I$2:$I$2047,'overall city offline'!$A$2:$A$2047,$A51,'overall city offline'!$B$2:$B$2047,D$4)*(1-AVERAGEIFS('all sales summary'!$I$2:$I$2047,'all sales summary'!$A$2:$A$2047,$A51,'all sales summary'!$B$2:$B$2047,D$4)))+(AVERAGEIFS('city centre offline'!$I$2:$I$2047,'city centre offline'!$A$2:$A$2047,$A51,'city centre offline'!$B$2:$B$2047,D$4)*AVERAGEIFS('all sales summary'!$I$2:$I$2047,'all sales summary'!$A$2:$A$2047,$A51,'all sales summary'!$B$2:$B$2047,D$4)))</f>
        <v>0.31482420515700432</v>
      </c>
      <c r="E51" s="60">
        <f>(AVERAGEIFS('city centre offline'!$I$2:$I$2047,'city centre offline'!$A$2:$A$2047,$A51,'city centre offline'!$B$2:$B$2047,E$4)*AVERAGEIFS('all sales summary'!$I$2:$I$2047,'all sales summary'!$A$2:$A$2047,$A51,'all sales summary'!$B$2:$B$2047,E$4))/((AVERAGEIFS('overall city offline'!$I$2:$I$2047,'overall city offline'!$A$2:$A$2047,$A51,'overall city offline'!$B$2:$B$2047,E$4)*(1-AVERAGEIFS('all sales summary'!$I$2:$I$2047,'all sales summary'!$A$2:$A$2047,$A51,'all sales summary'!$B$2:$B$2047,E$4)))+(AVERAGEIFS('city centre offline'!$I$2:$I$2047,'city centre offline'!$A$2:$A$2047,$A51,'city centre offline'!$B$2:$B$2047,E$4)*AVERAGEIFS('all sales summary'!$I$2:$I$2047,'all sales summary'!$A$2:$A$2047,$A51,'all sales summary'!$B$2:$B$2047,E$4)))</f>
        <v>0.31399199592616117</v>
      </c>
      <c r="F51" s="60">
        <f>(AVERAGEIFS('city centre offline'!$I$2:$I$2047,'city centre offline'!$A$2:$A$2047,$A51,'city centre offline'!$B$2:$B$2047,F$4)*AVERAGEIFS('all sales summary'!$I$2:$I$2047,'all sales summary'!$A$2:$A$2047,$A51,'all sales summary'!$B$2:$B$2047,F$4))/((AVERAGEIFS('overall city offline'!$I$2:$I$2047,'overall city offline'!$A$2:$A$2047,$A51,'overall city offline'!$B$2:$B$2047,F$4)*(1-AVERAGEIFS('all sales summary'!$I$2:$I$2047,'all sales summary'!$A$2:$A$2047,$A51,'all sales summary'!$B$2:$B$2047,F$4)))+(AVERAGEIFS('city centre offline'!$I$2:$I$2047,'city centre offline'!$A$2:$A$2047,$A51,'city centre offline'!$B$2:$B$2047,F$4)*AVERAGEIFS('all sales summary'!$I$2:$I$2047,'all sales summary'!$A$2:$A$2047,$A51,'all sales summary'!$B$2:$B$2047,F$4)))</f>
        <v>0.31260348849079034</v>
      </c>
      <c r="G51" s="60">
        <f>(AVERAGEIFS('city centre offline'!$I$2:$I$2047,'city centre offline'!$A$2:$A$2047,$A51,'city centre offline'!$B$2:$B$2047,G$4)*AVERAGEIFS('all sales summary'!$I$2:$I$2047,'all sales summary'!$A$2:$A$2047,$A51,'all sales summary'!$B$2:$B$2047,G$4))/((AVERAGEIFS('overall city offline'!$I$2:$I$2047,'overall city offline'!$A$2:$A$2047,$A51,'overall city offline'!$B$2:$B$2047,G$4)*(1-AVERAGEIFS('all sales summary'!$I$2:$I$2047,'all sales summary'!$A$2:$A$2047,$A51,'all sales summary'!$B$2:$B$2047,G$4)))+(AVERAGEIFS('city centre offline'!$I$2:$I$2047,'city centre offline'!$A$2:$A$2047,$A51,'city centre offline'!$B$2:$B$2047,G$4)*AVERAGEIFS('all sales summary'!$I$2:$I$2047,'all sales summary'!$A$2:$A$2047,$A51,'all sales summary'!$B$2:$B$2047,G$4)))</f>
        <v>0.30988669276010783</v>
      </c>
      <c r="H51" s="60">
        <f>(AVERAGEIFS('city centre offline'!$I$2:$I$2047,'city centre offline'!$A$2:$A$2047,$A51,'city centre offline'!$B$2:$B$2047,H$4)*AVERAGEIFS('all sales summary'!$I$2:$I$2047,'all sales summary'!$A$2:$A$2047,$A51,'all sales summary'!$B$2:$B$2047,H$4))/((AVERAGEIFS('overall city offline'!$I$2:$I$2047,'overall city offline'!$A$2:$A$2047,$A51,'overall city offline'!$B$2:$B$2047,H$4)*(1-AVERAGEIFS('all sales summary'!$I$2:$I$2047,'all sales summary'!$A$2:$A$2047,$A51,'all sales summary'!$B$2:$B$2047,H$4)))+(AVERAGEIFS('city centre offline'!$I$2:$I$2047,'city centre offline'!$A$2:$A$2047,$A51,'city centre offline'!$B$2:$B$2047,H$4)*AVERAGEIFS('all sales summary'!$I$2:$I$2047,'all sales summary'!$A$2:$A$2047,$A51,'all sales summary'!$B$2:$B$2047,H$4)))</f>
        <v>0.31293730896946054</v>
      </c>
      <c r="I51" s="60">
        <f>(AVERAGEIFS('city centre offline'!$I$2:$I$2047,'city centre offline'!$A$2:$A$2047,$A51,'city centre offline'!$B$2:$B$2047,I$4)*AVERAGEIFS('all sales summary'!$I$2:$I$2047,'all sales summary'!$A$2:$A$2047,$A51,'all sales summary'!$B$2:$B$2047,I$4))/((AVERAGEIFS('overall city offline'!$I$2:$I$2047,'overall city offline'!$A$2:$A$2047,$A51,'overall city offline'!$B$2:$B$2047,I$4)*(1-AVERAGEIFS('all sales summary'!$I$2:$I$2047,'all sales summary'!$A$2:$A$2047,$A51,'all sales summary'!$B$2:$B$2047,I$4)))+(AVERAGEIFS('city centre offline'!$I$2:$I$2047,'city centre offline'!$A$2:$A$2047,$A51,'city centre offline'!$B$2:$B$2047,I$4)*AVERAGEIFS('all sales summary'!$I$2:$I$2047,'all sales summary'!$A$2:$A$2047,$A51,'all sales summary'!$B$2:$B$2047,I$4)))</f>
        <v>0.30041052358831882</v>
      </c>
      <c r="J51" s="60">
        <f>(AVERAGEIFS('city centre offline'!$I$2:$I$2047,'city centre offline'!$A$2:$A$2047,$A51,'city centre offline'!$B$2:$B$2047,J$4)*AVERAGEIFS('all sales summary'!$I$2:$I$2047,'all sales summary'!$A$2:$A$2047,$A51,'all sales summary'!$B$2:$B$2047,J$4))/((AVERAGEIFS('overall city offline'!$I$2:$I$2047,'overall city offline'!$A$2:$A$2047,$A51,'overall city offline'!$B$2:$B$2047,J$4)*(1-AVERAGEIFS('all sales summary'!$I$2:$I$2047,'all sales summary'!$A$2:$A$2047,$A51,'all sales summary'!$B$2:$B$2047,J$4)))+(AVERAGEIFS('city centre offline'!$I$2:$I$2047,'city centre offline'!$A$2:$A$2047,$A51,'city centre offline'!$B$2:$B$2047,J$4)*AVERAGEIFS('all sales summary'!$I$2:$I$2047,'all sales summary'!$A$2:$A$2047,$A51,'all sales summary'!$B$2:$B$2047,J$4)))</f>
        <v>0.3026494349648936</v>
      </c>
      <c r="K51" s="60">
        <f>(AVERAGEIFS('city centre offline'!$I$2:$I$2047,'city centre offline'!$A$2:$A$2047,$A51,'city centre offline'!$B$2:$B$2047,K$4)*AVERAGEIFS('all sales summary'!$I$2:$I$2047,'all sales summary'!$A$2:$A$2047,$A51,'all sales summary'!$B$2:$B$2047,K$4))/((AVERAGEIFS('overall city offline'!$I$2:$I$2047,'overall city offline'!$A$2:$A$2047,$A51,'overall city offline'!$B$2:$B$2047,K$4)*(1-AVERAGEIFS('all sales summary'!$I$2:$I$2047,'all sales summary'!$A$2:$A$2047,$A51,'all sales summary'!$B$2:$B$2047,K$4)))+(AVERAGEIFS('city centre offline'!$I$2:$I$2047,'city centre offline'!$A$2:$A$2047,$A51,'city centre offline'!$B$2:$B$2047,K$4)*AVERAGEIFS('all sales summary'!$I$2:$I$2047,'all sales summary'!$A$2:$A$2047,$A51,'all sales summary'!$B$2:$B$2047,K$4)))</f>
        <v>0.3152843070751673</v>
      </c>
      <c r="L51" s="60">
        <f>(AVERAGEIFS('city centre offline'!$I$2:$I$2047,'city centre offline'!$A$2:$A$2047,$A51,'city centre offline'!$B$2:$B$2047,L$4)*AVERAGEIFS('all sales summary'!$I$2:$I$2047,'all sales summary'!$A$2:$A$2047,$A51,'all sales summary'!$B$2:$B$2047,L$4))/((AVERAGEIFS('overall city offline'!$I$2:$I$2047,'overall city offline'!$A$2:$A$2047,$A51,'overall city offline'!$B$2:$B$2047,L$4)*(1-AVERAGEIFS('all sales summary'!$I$2:$I$2047,'all sales summary'!$A$2:$A$2047,$A51,'all sales summary'!$B$2:$B$2047,L$4)))+(AVERAGEIFS('city centre offline'!$I$2:$I$2047,'city centre offline'!$A$2:$A$2047,$A51,'city centre offline'!$B$2:$B$2047,L$4)*AVERAGEIFS('all sales summary'!$I$2:$I$2047,'all sales summary'!$A$2:$A$2047,$A51,'all sales summary'!$B$2:$B$2047,L$4)))</f>
        <v>0.32439709868921635</v>
      </c>
      <c r="M51" s="60">
        <f>(AVERAGEIFS('city centre offline'!$I$2:$I$2047,'city centre offline'!$A$2:$A$2047,$A51,'city centre offline'!$B$2:$B$2047,M$4)*AVERAGEIFS('all sales summary'!$I$2:$I$2047,'all sales summary'!$A$2:$A$2047,$A51,'all sales summary'!$B$2:$B$2047,M$4))/((AVERAGEIFS('overall city offline'!$I$2:$I$2047,'overall city offline'!$A$2:$A$2047,$A51,'overall city offline'!$B$2:$B$2047,M$4)*(1-AVERAGEIFS('all sales summary'!$I$2:$I$2047,'all sales summary'!$A$2:$A$2047,$A51,'all sales summary'!$B$2:$B$2047,M$4)))+(AVERAGEIFS('city centre offline'!$I$2:$I$2047,'city centre offline'!$A$2:$A$2047,$A51,'city centre offline'!$B$2:$B$2047,M$4)*AVERAGEIFS('all sales summary'!$I$2:$I$2047,'all sales summary'!$A$2:$A$2047,$A51,'all sales summary'!$B$2:$B$2047,M$4)))</f>
        <v>0.33052998341781992</v>
      </c>
      <c r="N51" s="60">
        <f>(AVERAGEIFS('city centre offline'!$I$2:$I$2047,'city centre offline'!$A$2:$A$2047,$A51,'city centre offline'!$B$2:$B$2047,N$4)*AVERAGEIFS('all sales summary'!$I$2:$I$2047,'all sales summary'!$A$2:$A$2047,$A51,'all sales summary'!$B$2:$B$2047,N$4))/((AVERAGEIFS('overall city offline'!$I$2:$I$2047,'overall city offline'!$A$2:$A$2047,$A51,'overall city offline'!$B$2:$B$2047,N$4)*(1-AVERAGEIFS('all sales summary'!$I$2:$I$2047,'all sales summary'!$A$2:$A$2047,$A51,'all sales summary'!$B$2:$B$2047,N$4)))+(AVERAGEIFS('city centre offline'!$I$2:$I$2047,'city centre offline'!$A$2:$A$2047,$A51,'city centre offline'!$B$2:$B$2047,N$4)*AVERAGEIFS('all sales summary'!$I$2:$I$2047,'all sales summary'!$A$2:$A$2047,$A51,'all sales summary'!$B$2:$B$2047,N$4)))</f>
        <v>0.31368570413041524</v>
      </c>
      <c r="O51" s="60">
        <f>(AVERAGEIFS('city centre offline'!$I$2:$I$2047,'city centre offline'!$A$2:$A$2047,$A51,'city centre offline'!$B$2:$B$2047,O$4)*AVERAGEIFS('all sales summary'!$I$2:$I$2047,'all sales summary'!$A$2:$A$2047,$A51,'all sales summary'!$B$2:$B$2047,O$4))/((AVERAGEIFS('overall city offline'!$I$2:$I$2047,'overall city offline'!$A$2:$A$2047,$A51,'overall city offline'!$B$2:$B$2047,O$4)*(1-AVERAGEIFS('all sales summary'!$I$2:$I$2047,'all sales summary'!$A$2:$A$2047,$A51,'all sales summary'!$B$2:$B$2047,O$4)))+(AVERAGEIFS('city centre offline'!$I$2:$I$2047,'city centre offline'!$A$2:$A$2047,$A51,'city centre offline'!$B$2:$B$2047,O$4)*AVERAGEIFS('all sales summary'!$I$2:$I$2047,'all sales summary'!$A$2:$A$2047,$A51,'all sales summary'!$B$2:$B$2047,O$4)))</f>
        <v>0.32201941561349468</v>
      </c>
      <c r="P51" s="60">
        <f>(AVERAGEIFS('city centre offline'!$I$2:$I$2047,'city centre offline'!$A$2:$A$2047,$A51,'city centre offline'!$B$2:$B$2047,P$4)*AVERAGEIFS('all sales summary'!$I$2:$I$2047,'all sales summary'!$A$2:$A$2047,$A51,'all sales summary'!$B$2:$B$2047,P$4))/((AVERAGEIFS('overall city offline'!$I$2:$I$2047,'overall city offline'!$A$2:$A$2047,$A51,'overall city offline'!$B$2:$B$2047,P$4)*(1-AVERAGEIFS('all sales summary'!$I$2:$I$2047,'all sales summary'!$A$2:$A$2047,$A51,'all sales summary'!$B$2:$B$2047,P$4)))+(AVERAGEIFS('city centre offline'!$I$2:$I$2047,'city centre offline'!$A$2:$A$2047,$A51,'city centre offline'!$B$2:$B$2047,P$4)*AVERAGEIFS('all sales summary'!$I$2:$I$2047,'all sales summary'!$A$2:$A$2047,$A51,'all sales summary'!$B$2:$B$2047,P$4)))</f>
        <v>0.34664188493011416</v>
      </c>
      <c r="Q51" s="60">
        <f>(AVERAGEIFS('city centre offline'!$I$2:$I$2047,'city centre offline'!$A$2:$A$2047,$A51,'city centre offline'!$B$2:$B$2047,Q$4)*AVERAGEIFS('all sales summary'!$I$2:$I$2047,'all sales summary'!$A$2:$A$2047,$A51,'all sales summary'!$B$2:$B$2047,Q$4))/((AVERAGEIFS('overall city offline'!$I$2:$I$2047,'overall city offline'!$A$2:$A$2047,$A51,'overall city offline'!$B$2:$B$2047,Q$4)*(1-AVERAGEIFS('all sales summary'!$I$2:$I$2047,'all sales summary'!$A$2:$A$2047,$A51,'all sales summary'!$B$2:$B$2047,Q$4)))+(AVERAGEIFS('city centre offline'!$I$2:$I$2047,'city centre offline'!$A$2:$A$2047,$A51,'city centre offline'!$B$2:$B$2047,Q$4)*AVERAGEIFS('all sales summary'!$I$2:$I$2047,'all sales summary'!$A$2:$A$2047,$A51,'all sales summary'!$B$2:$B$2047,Q$4)))</f>
        <v>0.21216735555943381</v>
      </c>
      <c r="R51" s="60">
        <f>(AVERAGEIFS('city centre offline'!$I$2:$I$2047,'city centre offline'!$A$2:$A$2047,$A51,'city centre offline'!$B$2:$B$2047,R$4)*AVERAGEIFS('all sales summary'!$I$2:$I$2047,'all sales summary'!$A$2:$A$2047,$A51,'all sales summary'!$B$2:$B$2047,R$4))/((AVERAGEIFS('overall city offline'!$I$2:$I$2047,'overall city offline'!$A$2:$A$2047,$A51,'overall city offline'!$B$2:$B$2047,R$4)*(1-AVERAGEIFS('all sales summary'!$I$2:$I$2047,'all sales summary'!$A$2:$A$2047,$A51,'all sales summary'!$B$2:$B$2047,R$4)))+(AVERAGEIFS('city centre offline'!$I$2:$I$2047,'city centre offline'!$A$2:$A$2047,$A51,'city centre offline'!$B$2:$B$2047,R$4)*AVERAGEIFS('all sales summary'!$I$2:$I$2047,'all sales summary'!$A$2:$A$2047,$A51,'all sales summary'!$B$2:$B$2047,R$4)))</f>
        <v>0.1889341166704902</v>
      </c>
      <c r="S51" s="60">
        <f>(AVERAGEIFS('city centre offline'!$I$2:$I$2047,'city centre offline'!$A$2:$A$2047,$A51,'city centre offline'!$B$2:$B$2047,S$4)*AVERAGEIFS('all sales summary'!$I$2:$I$2047,'all sales summary'!$A$2:$A$2047,$A51,'all sales summary'!$B$2:$B$2047,S$4))/((AVERAGEIFS('overall city offline'!$I$2:$I$2047,'overall city offline'!$A$2:$A$2047,$A51,'overall city offline'!$B$2:$B$2047,S$4)*(1-AVERAGEIFS('all sales summary'!$I$2:$I$2047,'all sales summary'!$A$2:$A$2047,$A51,'all sales summary'!$B$2:$B$2047,S$4)))+(AVERAGEIFS('city centre offline'!$I$2:$I$2047,'city centre offline'!$A$2:$A$2047,$A51,'city centre offline'!$B$2:$B$2047,S$4)*AVERAGEIFS('all sales summary'!$I$2:$I$2047,'all sales summary'!$A$2:$A$2047,$A51,'all sales summary'!$B$2:$B$2047,S$4)))</f>
        <v>0.24867755186795951</v>
      </c>
      <c r="T51" s="60">
        <f>(AVERAGEIFS('city centre offline'!$I$2:$I$2047,'city centre offline'!$A$2:$A$2047,$A51,'city centre offline'!$B$2:$B$2047,T$4)*AVERAGEIFS('all sales summary'!$I$2:$I$2047,'all sales summary'!$A$2:$A$2047,$A51,'all sales summary'!$B$2:$B$2047,T$4))/((AVERAGEIFS('overall city offline'!$I$2:$I$2047,'overall city offline'!$A$2:$A$2047,$A51,'overall city offline'!$B$2:$B$2047,T$4)*(1-AVERAGEIFS('all sales summary'!$I$2:$I$2047,'all sales summary'!$A$2:$A$2047,$A51,'all sales summary'!$B$2:$B$2047,T$4)))+(AVERAGEIFS('city centre offline'!$I$2:$I$2047,'city centre offline'!$A$2:$A$2047,$A51,'city centre offline'!$B$2:$B$2047,T$4)*AVERAGEIFS('all sales summary'!$I$2:$I$2047,'all sales summary'!$A$2:$A$2047,$A51,'all sales summary'!$B$2:$B$2047,T$4)))</f>
        <v>0.29214769366417848</v>
      </c>
      <c r="U51" s="60">
        <f>(AVERAGEIFS('city centre offline'!$I$2:$I$2047,'city centre offline'!$A$2:$A$2047,$A51,'city centre offline'!$B$2:$B$2047,U$4)*AVERAGEIFS('all sales summary'!$I$2:$I$2047,'all sales summary'!$A$2:$A$2047,$A51,'all sales summary'!$B$2:$B$2047,U$4))/((AVERAGEIFS('overall city offline'!$I$2:$I$2047,'overall city offline'!$A$2:$A$2047,$A51,'overall city offline'!$B$2:$B$2047,U$4)*(1-AVERAGEIFS('all sales summary'!$I$2:$I$2047,'all sales summary'!$A$2:$A$2047,$A51,'all sales summary'!$B$2:$B$2047,U$4)))+(AVERAGEIFS('city centre offline'!$I$2:$I$2047,'city centre offline'!$A$2:$A$2047,$A51,'city centre offline'!$B$2:$B$2047,U$4)*AVERAGEIFS('all sales summary'!$I$2:$I$2047,'all sales summary'!$A$2:$A$2047,$A51,'all sales summary'!$B$2:$B$2047,U$4)))</f>
        <v>0.27428772527967887</v>
      </c>
      <c r="V51" s="60">
        <f>(AVERAGEIFS('city centre offline'!$I$2:$I$2047,'city centre offline'!$A$2:$A$2047,$A51,'city centre offline'!$B$2:$B$2047,V$4)*AVERAGEIFS('all sales summary'!$I$2:$I$2047,'all sales summary'!$A$2:$A$2047,$A51,'all sales summary'!$B$2:$B$2047,V$4))/((AVERAGEIFS('overall city offline'!$I$2:$I$2047,'overall city offline'!$A$2:$A$2047,$A51,'overall city offline'!$B$2:$B$2047,V$4)*(1-AVERAGEIFS('all sales summary'!$I$2:$I$2047,'all sales summary'!$A$2:$A$2047,$A51,'all sales summary'!$B$2:$B$2047,V$4)))+(AVERAGEIFS('city centre offline'!$I$2:$I$2047,'city centre offline'!$A$2:$A$2047,$A51,'city centre offline'!$B$2:$B$2047,V$4)*AVERAGEIFS('all sales summary'!$I$2:$I$2047,'all sales summary'!$A$2:$A$2047,$A51,'all sales summary'!$B$2:$B$2047,V$4)))</f>
        <v>0.28433009780072477</v>
      </c>
      <c r="W51" s="60">
        <f>(AVERAGEIFS('city centre offline'!$I$2:$I$2047,'city centre offline'!$A$2:$A$2047,$A51,'city centre offline'!$B$2:$B$2047,W$4)*AVERAGEIFS('all sales summary'!$I$2:$I$2047,'all sales summary'!$A$2:$A$2047,$A51,'all sales summary'!$B$2:$B$2047,W$4))/((AVERAGEIFS('overall city offline'!$I$2:$I$2047,'overall city offline'!$A$2:$A$2047,$A51,'overall city offline'!$B$2:$B$2047,W$4)*(1-AVERAGEIFS('all sales summary'!$I$2:$I$2047,'all sales summary'!$A$2:$A$2047,$A51,'all sales summary'!$B$2:$B$2047,W$4)))+(AVERAGEIFS('city centre offline'!$I$2:$I$2047,'city centre offline'!$A$2:$A$2047,$A51,'city centre offline'!$B$2:$B$2047,W$4)*AVERAGEIFS('all sales summary'!$I$2:$I$2047,'all sales summary'!$A$2:$A$2047,$A51,'all sales summary'!$B$2:$B$2047,W$4)))</f>
        <v>0.2877242419279758</v>
      </c>
      <c r="X51" s="60">
        <f>(AVERAGEIFS('city centre offline'!$I$2:$I$2047,'city centre offline'!$A$2:$A$2047,$A51,'city centre offline'!$B$2:$B$2047,X$4)*AVERAGEIFS('all sales summary'!$I$2:$I$2047,'all sales summary'!$A$2:$A$2047,$A51,'all sales summary'!$B$2:$B$2047,X$4))/((AVERAGEIFS('overall city offline'!$I$2:$I$2047,'overall city offline'!$A$2:$A$2047,$A51,'overall city offline'!$B$2:$B$2047,X$4)*(1-AVERAGEIFS('all sales summary'!$I$2:$I$2047,'all sales summary'!$A$2:$A$2047,$A51,'all sales summary'!$B$2:$B$2047,X$4)))+(AVERAGEIFS('city centre offline'!$I$2:$I$2047,'city centre offline'!$A$2:$A$2047,$A51,'city centre offline'!$B$2:$B$2047,X$4)*AVERAGEIFS('all sales summary'!$I$2:$I$2047,'all sales summary'!$A$2:$A$2047,$A51,'all sales summary'!$B$2:$B$2047,X$4)))</f>
        <v>0.26127811585502847</v>
      </c>
      <c r="Y51" s="60">
        <f>(AVERAGEIFS('city centre offline'!$I$2:$I$2047,'city centre offline'!$A$2:$A$2047,$A51,'city centre offline'!$B$2:$B$2047,Y$4)*AVERAGEIFS('all sales summary'!$I$2:$I$2047,'all sales summary'!$A$2:$A$2047,$A51,'all sales summary'!$B$2:$B$2047,Y$4))/((AVERAGEIFS('overall city offline'!$I$2:$I$2047,'overall city offline'!$A$2:$A$2047,$A51,'overall city offline'!$B$2:$B$2047,Y$4)*(1-AVERAGEIFS('all sales summary'!$I$2:$I$2047,'all sales summary'!$A$2:$A$2047,$A51,'all sales summary'!$B$2:$B$2047,Y$4)))+(AVERAGEIFS('city centre offline'!$I$2:$I$2047,'city centre offline'!$A$2:$A$2047,$A51,'city centre offline'!$B$2:$B$2047,Y$4)*AVERAGEIFS('all sales summary'!$I$2:$I$2047,'all sales summary'!$A$2:$A$2047,$A51,'all sales summary'!$B$2:$B$2047,Y$4)))</f>
        <v>0.3142697007638251</v>
      </c>
      <c r="Z51" s="60">
        <f>(AVERAGEIFS('city centre offline'!$I$2:$I$2047,'city centre offline'!$A$2:$A$2047,$A51,'city centre offline'!$B$2:$B$2047,Z$4)*AVERAGEIFS('all sales summary'!$I$2:$I$2047,'all sales summary'!$A$2:$A$2047,$A51,'all sales summary'!$B$2:$B$2047,Z$4))/((AVERAGEIFS('overall city offline'!$I$2:$I$2047,'overall city offline'!$A$2:$A$2047,$A51,'overall city offline'!$B$2:$B$2047,Z$4)*(1-AVERAGEIFS('all sales summary'!$I$2:$I$2047,'all sales summary'!$A$2:$A$2047,$A51,'all sales summary'!$B$2:$B$2047,Z$4)))+(AVERAGEIFS('city centre offline'!$I$2:$I$2047,'city centre offline'!$A$2:$A$2047,$A51,'city centre offline'!$B$2:$B$2047,Z$4)*AVERAGEIFS('all sales summary'!$I$2:$I$2047,'all sales summary'!$A$2:$A$2047,$A51,'all sales summary'!$B$2:$B$2047,Z$4)))</f>
        <v>0.18634987425177432</v>
      </c>
      <c r="AA51" s="60">
        <f>(AVERAGEIFS('city centre offline'!$I$2:$I$2047,'city centre offline'!$A$2:$A$2047,$A51,'city centre offline'!$B$2:$B$2047,AA$4)*AVERAGEIFS('all sales summary'!$I$2:$I$2047,'all sales summary'!$A$2:$A$2047,$A51,'all sales summary'!$B$2:$B$2047,AA$4))/((AVERAGEIFS('overall city offline'!$I$2:$I$2047,'overall city offline'!$A$2:$A$2047,$A51,'overall city offline'!$B$2:$B$2047,AA$4)*(1-AVERAGEIFS('all sales summary'!$I$2:$I$2047,'all sales summary'!$A$2:$A$2047,$A51,'all sales summary'!$B$2:$B$2047,AA$4)))+(AVERAGEIFS('city centre offline'!$I$2:$I$2047,'city centre offline'!$A$2:$A$2047,$A51,'city centre offline'!$B$2:$B$2047,AA$4)*AVERAGEIFS('all sales summary'!$I$2:$I$2047,'all sales summary'!$A$2:$A$2047,$A51,'all sales summary'!$B$2:$B$2047,AA$4)))</f>
        <v>0.17657386368061032</v>
      </c>
      <c r="AB51" s="60">
        <f>(AVERAGEIFS('city centre offline'!$I$2:$I$2047,'city centre offline'!$A$2:$A$2047,$A51,'city centre offline'!$B$2:$B$2047,AB$4)*AVERAGEIFS('all sales summary'!$I$2:$I$2047,'all sales summary'!$A$2:$A$2047,$A51,'all sales summary'!$B$2:$B$2047,AB$4))/((AVERAGEIFS('overall city offline'!$I$2:$I$2047,'overall city offline'!$A$2:$A$2047,$A51,'overall city offline'!$B$2:$B$2047,AB$4)*(1-AVERAGEIFS('all sales summary'!$I$2:$I$2047,'all sales summary'!$A$2:$A$2047,$A51,'all sales summary'!$B$2:$B$2047,AB$4)))+(AVERAGEIFS('city centre offline'!$I$2:$I$2047,'city centre offline'!$A$2:$A$2047,$A51,'city centre offline'!$B$2:$B$2047,AB$4)*AVERAGEIFS('all sales summary'!$I$2:$I$2047,'all sales summary'!$A$2:$A$2047,$A51,'all sales summary'!$B$2:$B$2047,AB$4)))</f>
        <v>0.18062977548799994</v>
      </c>
      <c r="AC51" s="60">
        <f>(AVERAGEIFS('city centre offline'!$I$2:$I$2047,'city centre offline'!$A$2:$A$2047,$A51,'city centre offline'!$B$2:$B$2047,AC$4)*AVERAGEIFS('all sales summary'!$I$2:$I$2047,'all sales summary'!$A$2:$A$2047,$A51,'all sales summary'!$B$2:$B$2047,AC$4))/((AVERAGEIFS('overall city offline'!$I$2:$I$2047,'overall city offline'!$A$2:$A$2047,$A51,'overall city offline'!$B$2:$B$2047,AC$4)*(1-AVERAGEIFS('all sales summary'!$I$2:$I$2047,'all sales summary'!$A$2:$A$2047,$A51,'all sales summary'!$B$2:$B$2047,AC$4)))+(AVERAGEIFS('city centre offline'!$I$2:$I$2047,'city centre offline'!$A$2:$A$2047,$A51,'city centre offline'!$B$2:$B$2047,AC$4)*AVERAGEIFS('all sales summary'!$I$2:$I$2047,'all sales summary'!$A$2:$A$2047,$A51,'all sales summary'!$B$2:$B$2047,AC$4)))</f>
        <v>0.30146389231638926</v>
      </c>
      <c r="AD51" s="60">
        <f>(AVERAGEIFS('city centre offline'!$I$2:$I$2047,'city centre offline'!$A$2:$A$2047,$A51,'city centre offline'!$B$2:$B$2047,AD$4)*AVERAGEIFS('all sales summary'!$I$2:$I$2047,'all sales summary'!$A$2:$A$2047,$A51,'all sales summary'!$B$2:$B$2047,AD$4))/((AVERAGEIFS('overall city offline'!$I$2:$I$2047,'overall city offline'!$A$2:$A$2047,$A51,'overall city offline'!$B$2:$B$2047,AD$4)*(1-AVERAGEIFS('all sales summary'!$I$2:$I$2047,'all sales summary'!$A$2:$A$2047,$A51,'all sales summary'!$B$2:$B$2047,AD$4)))+(AVERAGEIFS('city centre offline'!$I$2:$I$2047,'city centre offline'!$A$2:$A$2047,$A51,'city centre offline'!$B$2:$B$2047,AD$4)*AVERAGEIFS('all sales summary'!$I$2:$I$2047,'all sales summary'!$A$2:$A$2047,$A51,'all sales summary'!$B$2:$B$2047,AD$4)))</f>
        <v>0.28129640358955621</v>
      </c>
      <c r="AE51" s="60">
        <f>(AVERAGEIFS('city centre offline'!$I$2:$I$2047,'city centre offline'!$A$2:$A$2047,$A51,'city centre offline'!$B$2:$B$2047,AE$4)*AVERAGEIFS('all sales summary'!$I$2:$I$2047,'all sales summary'!$A$2:$A$2047,$A51,'all sales summary'!$B$2:$B$2047,AE$4))/((AVERAGEIFS('overall city offline'!$I$2:$I$2047,'overall city offline'!$A$2:$A$2047,$A51,'overall city offline'!$B$2:$B$2047,AE$4)*(1-AVERAGEIFS('all sales summary'!$I$2:$I$2047,'all sales summary'!$A$2:$A$2047,$A51,'all sales summary'!$B$2:$B$2047,AE$4)))+(AVERAGEIFS('city centre offline'!$I$2:$I$2047,'city centre offline'!$A$2:$A$2047,$A51,'city centre offline'!$B$2:$B$2047,AE$4)*AVERAGEIFS('all sales summary'!$I$2:$I$2047,'all sales summary'!$A$2:$A$2047,$A51,'all sales summary'!$B$2:$B$2047,AE$4)))</f>
        <v>0.28024739476856647</v>
      </c>
      <c r="AF51" s="60">
        <f>(AVERAGEIFS('city centre offline'!$I$2:$I$2047,'city centre offline'!$A$2:$A$2047,$A51,'city centre offline'!$B$2:$B$2047,AF$4)*AVERAGEIFS('all sales summary'!$I$2:$I$2047,'all sales summary'!$A$2:$A$2047,$A51,'all sales summary'!$B$2:$B$2047,AF$4))/((AVERAGEIFS('overall city offline'!$I$2:$I$2047,'overall city offline'!$A$2:$A$2047,$A51,'overall city offline'!$B$2:$B$2047,AF$4)*(1-AVERAGEIFS('all sales summary'!$I$2:$I$2047,'all sales summary'!$A$2:$A$2047,$A51,'all sales summary'!$B$2:$B$2047,AF$4)))+(AVERAGEIFS('city centre offline'!$I$2:$I$2047,'city centre offline'!$A$2:$A$2047,$A51,'city centre offline'!$B$2:$B$2047,AF$4)*AVERAGEIFS('all sales summary'!$I$2:$I$2047,'all sales summary'!$A$2:$A$2047,$A51,'all sales summary'!$B$2:$B$2047,AF$4)))</f>
        <v>0.2822881629678059</v>
      </c>
      <c r="AG51" s="60">
        <f>(AVERAGEIFS('city centre offline'!$I$2:$I$2047,'city centre offline'!$A$2:$A$2047,$A51,'city centre offline'!$B$2:$B$2047,AG$4)*AVERAGEIFS('all sales summary'!$I$2:$I$2047,'all sales summary'!$A$2:$A$2047,$A51,'all sales summary'!$B$2:$B$2047,AG$4))/((AVERAGEIFS('overall city offline'!$I$2:$I$2047,'overall city offline'!$A$2:$A$2047,$A51,'overall city offline'!$B$2:$B$2047,AG$4)*(1-AVERAGEIFS('all sales summary'!$I$2:$I$2047,'all sales summary'!$A$2:$A$2047,$A51,'all sales summary'!$B$2:$B$2047,AG$4)))+(AVERAGEIFS('city centre offline'!$I$2:$I$2047,'city centre offline'!$A$2:$A$2047,$A51,'city centre offline'!$B$2:$B$2047,AG$4)*AVERAGEIFS('all sales summary'!$I$2:$I$2047,'all sales summary'!$A$2:$A$2047,$A51,'all sales summary'!$B$2:$B$2047,AG$4)))</f>
        <v>0.28531997765219369</v>
      </c>
      <c r="AH51" s="60">
        <f>(AVERAGEIFS('city centre offline'!$I$2:$I$2047,'city centre offline'!$A$2:$A$2047,$A51,'city centre offline'!$B$2:$B$2047,AH$4)*AVERAGEIFS('all sales summary'!$I$2:$I$2047,'all sales summary'!$A$2:$A$2047,$A51,'all sales summary'!$B$2:$B$2047,AH$4))/((AVERAGEIFS('overall city offline'!$I$2:$I$2047,'overall city offline'!$A$2:$A$2047,$A51,'overall city offline'!$B$2:$B$2047,AH$4)*(1-AVERAGEIFS('all sales summary'!$I$2:$I$2047,'all sales summary'!$A$2:$A$2047,$A51,'all sales summary'!$B$2:$B$2047,AH$4)))+(AVERAGEIFS('city centre offline'!$I$2:$I$2047,'city centre offline'!$A$2:$A$2047,$A51,'city centre offline'!$B$2:$B$2047,AH$4)*AVERAGEIFS('all sales summary'!$I$2:$I$2047,'all sales summary'!$A$2:$A$2047,$A51,'all sales summary'!$B$2:$B$2047,AH$4)))</f>
        <v>0.295279563748091</v>
      </c>
    </row>
    <row r="52" spans="1:34" x14ac:dyDescent="0.3">
      <c r="A52" t="s">
        <v>54</v>
      </c>
      <c r="B52" s="60">
        <f>(AVERAGEIFS('city centre offline'!I49:I2094,'city centre offline'!$A$2:$A$2047,$A52,'city centre offline'!$B$2:$B$2047,B$4)*AVERAGEIFS('all sales summary'!$I$2:$I$2047,'all sales summary'!$A$2:$A$2047,$A52,'all sales summary'!B49:B2094,B$4))/((AVERAGEIFS('overall city offline'!I49:I2094,'overall city offline'!$A$2:$A$2047,$A52,'overall city offline'!$B$2:$B$2047,B$4)*(1-AVERAGEIFS('all sales summary'!$I$2:$I$2047,'all sales summary'!$A$2:$A$2047,$A52,'all sales summary'!B49:B2094,B$4)))+(AVERAGEIFS('city centre offline'!I49:I2094,'city centre offline'!$A$2:$A$2047,$A52,'city centre offline'!$B$2:$B$2047,B$4)*AVERAGEIFS('all sales summary'!$I$2:$I$2047,'all sales summary'!$A$2:$A$2047,$A52,'all sales summary'!B49:B2094,B$4)))</f>
        <v>0.2793456182080809</v>
      </c>
      <c r="C52" s="60">
        <f>(AVERAGEIFS('city centre offline'!$I$2:$I$2047,'city centre offline'!$A$2:$A$2047,$A52,'city centre offline'!$B$2:$B$2047,C$4)*AVERAGEIFS('all sales summary'!$I$2:$I$2047,'all sales summary'!$A$2:$A$2047,$A52,'all sales summary'!$B$2:$B$2047,C$4))/((AVERAGEIFS('overall city offline'!$I$2:$I$2047,'overall city offline'!$A$2:$A$2047,$A52,'overall city offline'!$B$2:$B$2047,C$4)*(1-AVERAGEIFS('all sales summary'!$I$2:$I$2047,'all sales summary'!$A$2:$A$2047,$A52,'all sales summary'!$B$2:$B$2047,C$4)))+(AVERAGEIFS('city centre offline'!$I$2:$I$2047,'city centre offline'!$A$2:$A$2047,$A52,'city centre offline'!$B$2:$B$2047,C$4)*AVERAGEIFS('all sales summary'!$I$2:$I$2047,'all sales summary'!$A$2:$A$2047,$A52,'all sales summary'!$B$2:$B$2047,C$4)))</f>
        <v>0.42244402574535794</v>
      </c>
      <c r="D52" s="60">
        <f>(AVERAGEIFS('city centre offline'!$I$2:$I$2047,'city centre offline'!$A$2:$A$2047,$A52,'city centre offline'!$B$2:$B$2047,D$4)*AVERAGEIFS('all sales summary'!$I$2:$I$2047,'all sales summary'!$A$2:$A$2047,$A52,'all sales summary'!$B$2:$B$2047,D$4))/((AVERAGEIFS('overall city offline'!$I$2:$I$2047,'overall city offline'!$A$2:$A$2047,$A52,'overall city offline'!$B$2:$B$2047,D$4)*(1-AVERAGEIFS('all sales summary'!$I$2:$I$2047,'all sales summary'!$A$2:$A$2047,$A52,'all sales summary'!$B$2:$B$2047,D$4)))+(AVERAGEIFS('city centre offline'!$I$2:$I$2047,'city centre offline'!$A$2:$A$2047,$A52,'city centre offline'!$B$2:$B$2047,D$4)*AVERAGEIFS('all sales summary'!$I$2:$I$2047,'all sales summary'!$A$2:$A$2047,$A52,'all sales summary'!$B$2:$B$2047,D$4)))</f>
        <v>0.42913308190978683</v>
      </c>
      <c r="E52" s="60">
        <f>(AVERAGEIFS('city centre offline'!$I$2:$I$2047,'city centre offline'!$A$2:$A$2047,$A52,'city centre offline'!$B$2:$B$2047,E$4)*AVERAGEIFS('all sales summary'!$I$2:$I$2047,'all sales summary'!$A$2:$A$2047,$A52,'all sales summary'!$B$2:$B$2047,E$4))/((AVERAGEIFS('overall city offline'!$I$2:$I$2047,'overall city offline'!$A$2:$A$2047,$A52,'overall city offline'!$B$2:$B$2047,E$4)*(1-AVERAGEIFS('all sales summary'!$I$2:$I$2047,'all sales summary'!$A$2:$A$2047,$A52,'all sales summary'!$B$2:$B$2047,E$4)))+(AVERAGEIFS('city centre offline'!$I$2:$I$2047,'city centre offline'!$A$2:$A$2047,$A52,'city centre offline'!$B$2:$B$2047,E$4)*AVERAGEIFS('all sales summary'!$I$2:$I$2047,'all sales summary'!$A$2:$A$2047,$A52,'all sales summary'!$B$2:$B$2047,E$4)))</f>
        <v>0.42902639555420169</v>
      </c>
      <c r="F52" s="60">
        <f>(AVERAGEIFS('city centre offline'!$I$2:$I$2047,'city centre offline'!$A$2:$A$2047,$A52,'city centre offline'!$B$2:$B$2047,F$4)*AVERAGEIFS('all sales summary'!$I$2:$I$2047,'all sales summary'!$A$2:$A$2047,$A52,'all sales summary'!$B$2:$B$2047,F$4))/((AVERAGEIFS('overall city offline'!$I$2:$I$2047,'overall city offline'!$A$2:$A$2047,$A52,'overall city offline'!$B$2:$B$2047,F$4)*(1-AVERAGEIFS('all sales summary'!$I$2:$I$2047,'all sales summary'!$A$2:$A$2047,$A52,'all sales summary'!$B$2:$B$2047,F$4)))+(AVERAGEIFS('city centre offline'!$I$2:$I$2047,'city centre offline'!$A$2:$A$2047,$A52,'city centre offline'!$B$2:$B$2047,F$4)*AVERAGEIFS('all sales summary'!$I$2:$I$2047,'all sales summary'!$A$2:$A$2047,$A52,'all sales summary'!$B$2:$B$2047,F$4)))</f>
        <v>0.42981814905735727</v>
      </c>
      <c r="G52" s="60">
        <f>(AVERAGEIFS('city centre offline'!$I$2:$I$2047,'city centre offline'!$A$2:$A$2047,$A52,'city centre offline'!$B$2:$B$2047,G$4)*AVERAGEIFS('all sales summary'!$I$2:$I$2047,'all sales summary'!$A$2:$A$2047,$A52,'all sales summary'!$B$2:$B$2047,G$4))/((AVERAGEIFS('overall city offline'!$I$2:$I$2047,'overall city offline'!$A$2:$A$2047,$A52,'overall city offline'!$B$2:$B$2047,G$4)*(1-AVERAGEIFS('all sales summary'!$I$2:$I$2047,'all sales summary'!$A$2:$A$2047,$A52,'all sales summary'!$B$2:$B$2047,G$4)))+(AVERAGEIFS('city centre offline'!$I$2:$I$2047,'city centre offline'!$A$2:$A$2047,$A52,'city centre offline'!$B$2:$B$2047,G$4)*AVERAGEIFS('all sales summary'!$I$2:$I$2047,'all sales summary'!$A$2:$A$2047,$A52,'all sales summary'!$B$2:$B$2047,G$4)))</f>
        <v>0.43215977192165728</v>
      </c>
      <c r="H52" s="60">
        <f>(AVERAGEIFS('city centre offline'!$I$2:$I$2047,'city centre offline'!$A$2:$A$2047,$A52,'city centre offline'!$B$2:$B$2047,H$4)*AVERAGEIFS('all sales summary'!$I$2:$I$2047,'all sales summary'!$A$2:$A$2047,$A52,'all sales summary'!$B$2:$B$2047,H$4))/((AVERAGEIFS('overall city offline'!$I$2:$I$2047,'overall city offline'!$A$2:$A$2047,$A52,'overall city offline'!$B$2:$B$2047,H$4)*(1-AVERAGEIFS('all sales summary'!$I$2:$I$2047,'all sales summary'!$A$2:$A$2047,$A52,'all sales summary'!$B$2:$B$2047,H$4)))+(AVERAGEIFS('city centre offline'!$I$2:$I$2047,'city centre offline'!$A$2:$A$2047,$A52,'city centre offline'!$B$2:$B$2047,H$4)*AVERAGEIFS('all sales summary'!$I$2:$I$2047,'all sales summary'!$A$2:$A$2047,$A52,'all sales summary'!$B$2:$B$2047,H$4)))</f>
        <v>0.42684543906359856</v>
      </c>
      <c r="I52" s="60">
        <f>(AVERAGEIFS('city centre offline'!$I$2:$I$2047,'city centre offline'!$A$2:$A$2047,$A52,'city centre offline'!$B$2:$B$2047,I$4)*AVERAGEIFS('all sales summary'!$I$2:$I$2047,'all sales summary'!$A$2:$A$2047,$A52,'all sales summary'!$B$2:$B$2047,I$4))/((AVERAGEIFS('overall city offline'!$I$2:$I$2047,'overall city offline'!$A$2:$A$2047,$A52,'overall city offline'!$B$2:$B$2047,I$4)*(1-AVERAGEIFS('all sales summary'!$I$2:$I$2047,'all sales summary'!$A$2:$A$2047,$A52,'all sales summary'!$B$2:$B$2047,I$4)))+(AVERAGEIFS('city centre offline'!$I$2:$I$2047,'city centre offline'!$A$2:$A$2047,$A52,'city centre offline'!$B$2:$B$2047,I$4)*AVERAGEIFS('all sales summary'!$I$2:$I$2047,'all sales summary'!$A$2:$A$2047,$A52,'all sales summary'!$B$2:$B$2047,I$4)))</f>
        <v>0.42992855349483333</v>
      </c>
      <c r="J52" s="60">
        <f>(AVERAGEIFS('city centre offline'!$I$2:$I$2047,'city centre offline'!$A$2:$A$2047,$A52,'city centre offline'!$B$2:$B$2047,J$4)*AVERAGEIFS('all sales summary'!$I$2:$I$2047,'all sales summary'!$A$2:$A$2047,$A52,'all sales summary'!$B$2:$B$2047,J$4))/((AVERAGEIFS('overall city offline'!$I$2:$I$2047,'overall city offline'!$A$2:$A$2047,$A52,'overall city offline'!$B$2:$B$2047,J$4)*(1-AVERAGEIFS('all sales summary'!$I$2:$I$2047,'all sales summary'!$A$2:$A$2047,$A52,'all sales summary'!$B$2:$B$2047,J$4)))+(AVERAGEIFS('city centre offline'!$I$2:$I$2047,'city centre offline'!$A$2:$A$2047,$A52,'city centre offline'!$B$2:$B$2047,J$4)*AVERAGEIFS('all sales summary'!$I$2:$I$2047,'all sales summary'!$A$2:$A$2047,$A52,'all sales summary'!$B$2:$B$2047,J$4)))</f>
        <v>0.4288651380049498</v>
      </c>
      <c r="K52" s="60">
        <f>(AVERAGEIFS('city centre offline'!$I$2:$I$2047,'city centre offline'!$A$2:$A$2047,$A52,'city centre offline'!$B$2:$B$2047,K$4)*AVERAGEIFS('all sales summary'!$I$2:$I$2047,'all sales summary'!$A$2:$A$2047,$A52,'all sales summary'!$B$2:$B$2047,K$4))/((AVERAGEIFS('overall city offline'!$I$2:$I$2047,'overall city offline'!$A$2:$A$2047,$A52,'overall city offline'!$B$2:$B$2047,K$4)*(1-AVERAGEIFS('all sales summary'!$I$2:$I$2047,'all sales summary'!$A$2:$A$2047,$A52,'all sales summary'!$B$2:$B$2047,K$4)))+(AVERAGEIFS('city centre offline'!$I$2:$I$2047,'city centre offline'!$A$2:$A$2047,$A52,'city centre offline'!$B$2:$B$2047,K$4)*AVERAGEIFS('all sales summary'!$I$2:$I$2047,'all sales summary'!$A$2:$A$2047,$A52,'all sales summary'!$B$2:$B$2047,K$4)))</f>
        <v>0.43055698885824822</v>
      </c>
      <c r="L52" s="60">
        <f>(AVERAGEIFS('city centre offline'!$I$2:$I$2047,'city centre offline'!$A$2:$A$2047,$A52,'city centre offline'!$B$2:$B$2047,L$4)*AVERAGEIFS('all sales summary'!$I$2:$I$2047,'all sales summary'!$A$2:$A$2047,$A52,'all sales summary'!$B$2:$B$2047,L$4))/((AVERAGEIFS('overall city offline'!$I$2:$I$2047,'overall city offline'!$A$2:$A$2047,$A52,'overall city offline'!$B$2:$B$2047,L$4)*(1-AVERAGEIFS('all sales summary'!$I$2:$I$2047,'all sales summary'!$A$2:$A$2047,$A52,'all sales summary'!$B$2:$B$2047,L$4)))+(AVERAGEIFS('city centre offline'!$I$2:$I$2047,'city centre offline'!$A$2:$A$2047,$A52,'city centre offline'!$B$2:$B$2047,L$4)*AVERAGEIFS('all sales summary'!$I$2:$I$2047,'all sales summary'!$A$2:$A$2047,$A52,'all sales summary'!$B$2:$B$2047,L$4)))</f>
        <v>0.43360724357373193</v>
      </c>
      <c r="M52" s="60">
        <f>(AVERAGEIFS('city centre offline'!$I$2:$I$2047,'city centre offline'!$A$2:$A$2047,$A52,'city centre offline'!$B$2:$B$2047,M$4)*AVERAGEIFS('all sales summary'!$I$2:$I$2047,'all sales summary'!$A$2:$A$2047,$A52,'all sales summary'!$B$2:$B$2047,M$4))/((AVERAGEIFS('overall city offline'!$I$2:$I$2047,'overall city offline'!$A$2:$A$2047,$A52,'overall city offline'!$B$2:$B$2047,M$4)*(1-AVERAGEIFS('all sales summary'!$I$2:$I$2047,'all sales summary'!$A$2:$A$2047,$A52,'all sales summary'!$B$2:$B$2047,M$4)))+(AVERAGEIFS('city centre offline'!$I$2:$I$2047,'city centre offline'!$A$2:$A$2047,$A52,'city centre offline'!$B$2:$B$2047,M$4)*AVERAGEIFS('all sales summary'!$I$2:$I$2047,'all sales summary'!$A$2:$A$2047,$A52,'all sales summary'!$B$2:$B$2047,M$4)))</f>
        <v>0.43993357877316158</v>
      </c>
      <c r="N52" s="60">
        <f>(AVERAGEIFS('city centre offline'!$I$2:$I$2047,'city centre offline'!$A$2:$A$2047,$A52,'city centre offline'!$B$2:$B$2047,N$4)*AVERAGEIFS('all sales summary'!$I$2:$I$2047,'all sales summary'!$A$2:$A$2047,$A52,'all sales summary'!$B$2:$B$2047,N$4))/((AVERAGEIFS('overall city offline'!$I$2:$I$2047,'overall city offline'!$A$2:$A$2047,$A52,'overall city offline'!$B$2:$B$2047,N$4)*(1-AVERAGEIFS('all sales summary'!$I$2:$I$2047,'all sales summary'!$A$2:$A$2047,$A52,'all sales summary'!$B$2:$B$2047,N$4)))+(AVERAGEIFS('city centre offline'!$I$2:$I$2047,'city centre offline'!$A$2:$A$2047,$A52,'city centre offline'!$B$2:$B$2047,N$4)*AVERAGEIFS('all sales summary'!$I$2:$I$2047,'all sales summary'!$A$2:$A$2047,$A52,'all sales summary'!$B$2:$B$2047,N$4)))</f>
        <v>0.42242487714081528</v>
      </c>
      <c r="O52" s="60">
        <f>(AVERAGEIFS('city centre offline'!$I$2:$I$2047,'city centre offline'!$A$2:$A$2047,$A52,'city centre offline'!$B$2:$B$2047,O$4)*AVERAGEIFS('all sales summary'!$I$2:$I$2047,'all sales summary'!$A$2:$A$2047,$A52,'all sales summary'!$B$2:$B$2047,O$4))/((AVERAGEIFS('overall city offline'!$I$2:$I$2047,'overall city offline'!$A$2:$A$2047,$A52,'overall city offline'!$B$2:$B$2047,O$4)*(1-AVERAGEIFS('all sales summary'!$I$2:$I$2047,'all sales summary'!$A$2:$A$2047,$A52,'all sales summary'!$B$2:$B$2047,O$4)))+(AVERAGEIFS('city centre offline'!$I$2:$I$2047,'city centre offline'!$A$2:$A$2047,$A52,'city centre offline'!$B$2:$B$2047,O$4)*AVERAGEIFS('all sales summary'!$I$2:$I$2047,'all sales summary'!$A$2:$A$2047,$A52,'all sales summary'!$B$2:$B$2047,O$4)))</f>
        <v>0.41634196958638808</v>
      </c>
      <c r="P52" s="60">
        <f>(AVERAGEIFS('city centre offline'!$I$2:$I$2047,'city centre offline'!$A$2:$A$2047,$A52,'city centre offline'!$B$2:$B$2047,P$4)*AVERAGEIFS('all sales summary'!$I$2:$I$2047,'all sales summary'!$A$2:$A$2047,$A52,'all sales summary'!$B$2:$B$2047,P$4))/((AVERAGEIFS('overall city offline'!$I$2:$I$2047,'overall city offline'!$A$2:$A$2047,$A52,'overall city offline'!$B$2:$B$2047,P$4)*(1-AVERAGEIFS('all sales summary'!$I$2:$I$2047,'all sales summary'!$A$2:$A$2047,$A52,'all sales summary'!$B$2:$B$2047,P$4)))+(AVERAGEIFS('city centre offline'!$I$2:$I$2047,'city centre offline'!$A$2:$A$2047,$A52,'city centre offline'!$B$2:$B$2047,P$4)*AVERAGEIFS('all sales summary'!$I$2:$I$2047,'all sales summary'!$A$2:$A$2047,$A52,'all sales summary'!$B$2:$B$2047,P$4)))</f>
        <v>0.40655872868743237</v>
      </c>
      <c r="Q52" s="60">
        <f>(AVERAGEIFS('city centre offline'!$I$2:$I$2047,'city centre offline'!$A$2:$A$2047,$A52,'city centre offline'!$B$2:$B$2047,Q$4)*AVERAGEIFS('all sales summary'!$I$2:$I$2047,'all sales summary'!$A$2:$A$2047,$A52,'all sales summary'!$B$2:$B$2047,Q$4))/((AVERAGEIFS('overall city offline'!$I$2:$I$2047,'overall city offline'!$A$2:$A$2047,$A52,'overall city offline'!$B$2:$B$2047,Q$4)*(1-AVERAGEIFS('all sales summary'!$I$2:$I$2047,'all sales summary'!$A$2:$A$2047,$A52,'all sales summary'!$B$2:$B$2047,Q$4)))+(AVERAGEIFS('city centre offline'!$I$2:$I$2047,'city centre offline'!$A$2:$A$2047,$A52,'city centre offline'!$B$2:$B$2047,Q$4)*AVERAGEIFS('all sales summary'!$I$2:$I$2047,'all sales summary'!$A$2:$A$2047,$A52,'all sales summary'!$B$2:$B$2047,Q$4)))</f>
        <v>0.32032302331575468</v>
      </c>
      <c r="R52" s="60">
        <f>(AVERAGEIFS('city centre offline'!$I$2:$I$2047,'city centre offline'!$A$2:$A$2047,$A52,'city centre offline'!$B$2:$B$2047,R$4)*AVERAGEIFS('all sales summary'!$I$2:$I$2047,'all sales summary'!$A$2:$A$2047,$A52,'all sales summary'!$B$2:$B$2047,R$4))/((AVERAGEIFS('overall city offline'!$I$2:$I$2047,'overall city offline'!$A$2:$A$2047,$A52,'overall city offline'!$B$2:$B$2047,R$4)*(1-AVERAGEIFS('all sales summary'!$I$2:$I$2047,'all sales summary'!$A$2:$A$2047,$A52,'all sales summary'!$B$2:$B$2047,R$4)))+(AVERAGEIFS('city centre offline'!$I$2:$I$2047,'city centre offline'!$A$2:$A$2047,$A52,'city centre offline'!$B$2:$B$2047,R$4)*AVERAGEIFS('all sales summary'!$I$2:$I$2047,'all sales summary'!$A$2:$A$2047,$A52,'all sales summary'!$B$2:$B$2047,R$4)))</f>
        <v>0.28710702557516121</v>
      </c>
      <c r="S52" s="60">
        <f>(AVERAGEIFS('city centre offline'!$I$2:$I$2047,'city centre offline'!$A$2:$A$2047,$A52,'city centre offline'!$B$2:$B$2047,S$4)*AVERAGEIFS('all sales summary'!$I$2:$I$2047,'all sales summary'!$A$2:$A$2047,$A52,'all sales summary'!$B$2:$B$2047,S$4))/((AVERAGEIFS('overall city offline'!$I$2:$I$2047,'overall city offline'!$A$2:$A$2047,$A52,'overall city offline'!$B$2:$B$2047,S$4)*(1-AVERAGEIFS('all sales summary'!$I$2:$I$2047,'all sales summary'!$A$2:$A$2047,$A52,'all sales summary'!$B$2:$B$2047,S$4)))+(AVERAGEIFS('city centre offline'!$I$2:$I$2047,'city centre offline'!$A$2:$A$2047,$A52,'city centre offline'!$B$2:$B$2047,S$4)*AVERAGEIFS('all sales summary'!$I$2:$I$2047,'all sales summary'!$A$2:$A$2047,$A52,'all sales summary'!$B$2:$B$2047,S$4)))</f>
        <v>0.37036955205900196</v>
      </c>
      <c r="T52" s="60">
        <f>(AVERAGEIFS('city centre offline'!$I$2:$I$2047,'city centre offline'!$A$2:$A$2047,$A52,'city centre offline'!$B$2:$B$2047,T$4)*AVERAGEIFS('all sales summary'!$I$2:$I$2047,'all sales summary'!$A$2:$A$2047,$A52,'all sales summary'!$B$2:$B$2047,T$4))/((AVERAGEIFS('overall city offline'!$I$2:$I$2047,'overall city offline'!$A$2:$A$2047,$A52,'overall city offline'!$B$2:$B$2047,T$4)*(1-AVERAGEIFS('all sales summary'!$I$2:$I$2047,'all sales summary'!$A$2:$A$2047,$A52,'all sales summary'!$B$2:$B$2047,T$4)))+(AVERAGEIFS('city centre offline'!$I$2:$I$2047,'city centre offline'!$A$2:$A$2047,$A52,'city centre offline'!$B$2:$B$2047,T$4)*AVERAGEIFS('all sales summary'!$I$2:$I$2047,'all sales summary'!$A$2:$A$2047,$A52,'all sales summary'!$B$2:$B$2047,T$4)))</f>
        <v>0.39419945898479058</v>
      </c>
      <c r="U52" s="60">
        <f>(AVERAGEIFS('city centre offline'!$I$2:$I$2047,'city centre offline'!$A$2:$A$2047,$A52,'city centre offline'!$B$2:$B$2047,U$4)*AVERAGEIFS('all sales summary'!$I$2:$I$2047,'all sales summary'!$A$2:$A$2047,$A52,'all sales summary'!$B$2:$B$2047,U$4))/((AVERAGEIFS('overall city offline'!$I$2:$I$2047,'overall city offline'!$A$2:$A$2047,$A52,'overall city offline'!$B$2:$B$2047,U$4)*(1-AVERAGEIFS('all sales summary'!$I$2:$I$2047,'all sales summary'!$A$2:$A$2047,$A52,'all sales summary'!$B$2:$B$2047,U$4)))+(AVERAGEIFS('city centre offline'!$I$2:$I$2047,'city centre offline'!$A$2:$A$2047,$A52,'city centre offline'!$B$2:$B$2047,U$4)*AVERAGEIFS('all sales summary'!$I$2:$I$2047,'all sales summary'!$A$2:$A$2047,$A52,'all sales summary'!$B$2:$B$2047,U$4)))</f>
        <v>0.41108131498388883</v>
      </c>
      <c r="V52" s="60">
        <f>(AVERAGEIFS('city centre offline'!$I$2:$I$2047,'city centre offline'!$A$2:$A$2047,$A52,'city centre offline'!$B$2:$B$2047,V$4)*AVERAGEIFS('all sales summary'!$I$2:$I$2047,'all sales summary'!$A$2:$A$2047,$A52,'all sales summary'!$B$2:$B$2047,V$4))/((AVERAGEIFS('overall city offline'!$I$2:$I$2047,'overall city offline'!$A$2:$A$2047,$A52,'overall city offline'!$B$2:$B$2047,V$4)*(1-AVERAGEIFS('all sales summary'!$I$2:$I$2047,'all sales summary'!$A$2:$A$2047,$A52,'all sales summary'!$B$2:$B$2047,V$4)))+(AVERAGEIFS('city centre offline'!$I$2:$I$2047,'city centre offline'!$A$2:$A$2047,$A52,'city centre offline'!$B$2:$B$2047,V$4)*AVERAGEIFS('all sales summary'!$I$2:$I$2047,'all sales summary'!$A$2:$A$2047,$A52,'all sales summary'!$B$2:$B$2047,V$4)))</f>
        <v>0.41375768817791458</v>
      </c>
      <c r="W52" s="60">
        <f>(AVERAGEIFS('city centre offline'!$I$2:$I$2047,'city centre offline'!$A$2:$A$2047,$A52,'city centre offline'!$B$2:$B$2047,W$4)*AVERAGEIFS('all sales summary'!$I$2:$I$2047,'all sales summary'!$A$2:$A$2047,$A52,'all sales summary'!$B$2:$B$2047,W$4))/((AVERAGEIFS('overall city offline'!$I$2:$I$2047,'overall city offline'!$A$2:$A$2047,$A52,'overall city offline'!$B$2:$B$2047,W$4)*(1-AVERAGEIFS('all sales summary'!$I$2:$I$2047,'all sales summary'!$A$2:$A$2047,$A52,'all sales summary'!$B$2:$B$2047,W$4)))+(AVERAGEIFS('city centre offline'!$I$2:$I$2047,'city centre offline'!$A$2:$A$2047,$A52,'city centre offline'!$B$2:$B$2047,W$4)*AVERAGEIFS('all sales summary'!$I$2:$I$2047,'all sales summary'!$A$2:$A$2047,$A52,'all sales summary'!$B$2:$B$2047,W$4)))</f>
        <v>0.41294836483282304</v>
      </c>
      <c r="X52" s="60">
        <f>(AVERAGEIFS('city centre offline'!$I$2:$I$2047,'city centre offline'!$A$2:$A$2047,$A52,'city centre offline'!$B$2:$B$2047,X$4)*AVERAGEIFS('all sales summary'!$I$2:$I$2047,'all sales summary'!$A$2:$A$2047,$A52,'all sales summary'!$B$2:$B$2047,X$4))/((AVERAGEIFS('overall city offline'!$I$2:$I$2047,'overall city offline'!$A$2:$A$2047,$A52,'overall city offline'!$B$2:$B$2047,X$4)*(1-AVERAGEIFS('all sales summary'!$I$2:$I$2047,'all sales summary'!$A$2:$A$2047,$A52,'all sales summary'!$B$2:$B$2047,X$4)))+(AVERAGEIFS('city centre offline'!$I$2:$I$2047,'city centre offline'!$A$2:$A$2047,$A52,'city centre offline'!$B$2:$B$2047,X$4)*AVERAGEIFS('all sales summary'!$I$2:$I$2047,'all sales summary'!$A$2:$A$2047,$A52,'all sales summary'!$B$2:$B$2047,X$4)))</f>
        <v>0.37945553070221588</v>
      </c>
      <c r="Y52" s="60">
        <f>(AVERAGEIFS('city centre offline'!$I$2:$I$2047,'city centre offline'!$A$2:$A$2047,$A52,'city centre offline'!$B$2:$B$2047,Y$4)*AVERAGEIFS('all sales summary'!$I$2:$I$2047,'all sales summary'!$A$2:$A$2047,$A52,'all sales summary'!$B$2:$B$2047,Y$4))/((AVERAGEIFS('overall city offline'!$I$2:$I$2047,'overall city offline'!$A$2:$A$2047,$A52,'overall city offline'!$B$2:$B$2047,Y$4)*(1-AVERAGEIFS('all sales summary'!$I$2:$I$2047,'all sales summary'!$A$2:$A$2047,$A52,'all sales summary'!$B$2:$B$2047,Y$4)))+(AVERAGEIFS('city centre offline'!$I$2:$I$2047,'city centre offline'!$A$2:$A$2047,$A52,'city centre offline'!$B$2:$B$2047,Y$4)*AVERAGEIFS('all sales summary'!$I$2:$I$2047,'all sales summary'!$A$2:$A$2047,$A52,'all sales summary'!$B$2:$B$2047,Y$4)))</f>
        <v>0.4190719006972547</v>
      </c>
      <c r="Z52" s="60">
        <f>(AVERAGEIFS('city centre offline'!$I$2:$I$2047,'city centre offline'!$A$2:$A$2047,$A52,'city centre offline'!$B$2:$B$2047,Z$4)*AVERAGEIFS('all sales summary'!$I$2:$I$2047,'all sales summary'!$A$2:$A$2047,$A52,'all sales summary'!$B$2:$B$2047,Z$4))/((AVERAGEIFS('overall city offline'!$I$2:$I$2047,'overall city offline'!$A$2:$A$2047,$A52,'overall city offline'!$B$2:$B$2047,Z$4)*(1-AVERAGEIFS('all sales summary'!$I$2:$I$2047,'all sales summary'!$A$2:$A$2047,$A52,'all sales summary'!$B$2:$B$2047,Z$4)))+(AVERAGEIFS('city centre offline'!$I$2:$I$2047,'city centre offline'!$A$2:$A$2047,$A52,'city centre offline'!$B$2:$B$2047,Z$4)*AVERAGEIFS('all sales summary'!$I$2:$I$2047,'all sales summary'!$A$2:$A$2047,$A52,'all sales summary'!$B$2:$B$2047,Z$4)))</f>
        <v>0.32605381718600113</v>
      </c>
      <c r="AA52" s="60">
        <f>(AVERAGEIFS('city centre offline'!$I$2:$I$2047,'city centre offline'!$A$2:$A$2047,$A52,'city centre offline'!$B$2:$B$2047,AA$4)*AVERAGEIFS('all sales summary'!$I$2:$I$2047,'all sales summary'!$A$2:$A$2047,$A52,'all sales summary'!$B$2:$B$2047,AA$4))/((AVERAGEIFS('overall city offline'!$I$2:$I$2047,'overall city offline'!$A$2:$A$2047,$A52,'overall city offline'!$B$2:$B$2047,AA$4)*(1-AVERAGEIFS('all sales summary'!$I$2:$I$2047,'all sales summary'!$A$2:$A$2047,$A52,'all sales summary'!$B$2:$B$2047,AA$4)))+(AVERAGEIFS('city centre offline'!$I$2:$I$2047,'city centre offline'!$A$2:$A$2047,$A52,'city centre offline'!$B$2:$B$2047,AA$4)*AVERAGEIFS('all sales summary'!$I$2:$I$2047,'all sales summary'!$A$2:$A$2047,$A52,'all sales summary'!$B$2:$B$2047,AA$4)))</f>
        <v>0.30811534558919046</v>
      </c>
      <c r="AB52" s="60">
        <f>(AVERAGEIFS('city centre offline'!$I$2:$I$2047,'city centre offline'!$A$2:$A$2047,$A52,'city centre offline'!$B$2:$B$2047,AB$4)*AVERAGEIFS('all sales summary'!$I$2:$I$2047,'all sales summary'!$A$2:$A$2047,$A52,'all sales summary'!$B$2:$B$2047,AB$4))/((AVERAGEIFS('overall city offline'!$I$2:$I$2047,'overall city offline'!$A$2:$A$2047,$A52,'overall city offline'!$B$2:$B$2047,AB$4)*(1-AVERAGEIFS('all sales summary'!$I$2:$I$2047,'all sales summary'!$A$2:$A$2047,$A52,'all sales summary'!$B$2:$B$2047,AB$4)))+(AVERAGEIFS('city centre offline'!$I$2:$I$2047,'city centre offline'!$A$2:$A$2047,$A52,'city centre offline'!$B$2:$B$2047,AB$4)*AVERAGEIFS('all sales summary'!$I$2:$I$2047,'all sales summary'!$A$2:$A$2047,$A52,'all sales summary'!$B$2:$B$2047,AB$4)))</f>
        <v>0.31883251146259761</v>
      </c>
      <c r="AC52" s="60">
        <f>(AVERAGEIFS('city centre offline'!$I$2:$I$2047,'city centre offline'!$A$2:$A$2047,$A52,'city centre offline'!$B$2:$B$2047,AC$4)*AVERAGEIFS('all sales summary'!$I$2:$I$2047,'all sales summary'!$A$2:$A$2047,$A52,'all sales summary'!$B$2:$B$2047,AC$4))/((AVERAGEIFS('overall city offline'!$I$2:$I$2047,'overall city offline'!$A$2:$A$2047,$A52,'overall city offline'!$B$2:$B$2047,AC$4)*(1-AVERAGEIFS('all sales summary'!$I$2:$I$2047,'all sales summary'!$A$2:$A$2047,$A52,'all sales summary'!$B$2:$B$2047,AC$4)))+(AVERAGEIFS('city centre offline'!$I$2:$I$2047,'city centre offline'!$A$2:$A$2047,$A52,'city centre offline'!$B$2:$B$2047,AC$4)*AVERAGEIFS('all sales summary'!$I$2:$I$2047,'all sales summary'!$A$2:$A$2047,$A52,'all sales summary'!$B$2:$B$2047,AC$4)))</f>
        <v>0.41326163233613056</v>
      </c>
      <c r="AD52" s="60">
        <f>(AVERAGEIFS('city centre offline'!$I$2:$I$2047,'city centre offline'!$A$2:$A$2047,$A52,'city centre offline'!$B$2:$B$2047,AD$4)*AVERAGEIFS('all sales summary'!$I$2:$I$2047,'all sales summary'!$A$2:$A$2047,$A52,'all sales summary'!$B$2:$B$2047,AD$4))/((AVERAGEIFS('overall city offline'!$I$2:$I$2047,'overall city offline'!$A$2:$A$2047,$A52,'overall city offline'!$B$2:$B$2047,AD$4)*(1-AVERAGEIFS('all sales summary'!$I$2:$I$2047,'all sales summary'!$A$2:$A$2047,$A52,'all sales summary'!$B$2:$B$2047,AD$4)))+(AVERAGEIFS('city centre offline'!$I$2:$I$2047,'city centre offline'!$A$2:$A$2047,$A52,'city centre offline'!$B$2:$B$2047,AD$4)*AVERAGEIFS('all sales summary'!$I$2:$I$2047,'all sales summary'!$A$2:$A$2047,$A52,'all sales summary'!$B$2:$B$2047,AD$4)))</f>
        <v>0.41707296944353084</v>
      </c>
      <c r="AE52" s="60">
        <f>(AVERAGEIFS('city centre offline'!$I$2:$I$2047,'city centre offline'!$A$2:$A$2047,$A52,'city centre offline'!$B$2:$B$2047,AE$4)*AVERAGEIFS('all sales summary'!$I$2:$I$2047,'all sales summary'!$A$2:$A$2047,$A52,'all sales summary'!$B$2:$B$2047,AE$4))/((AVERAGEIFS('overall city offline'!$I$2:$I$2047,'overall city offline'!$A$2:$A$2047,$A52,'overall city offline'!$B$2:$B$2047,AE$4)*(1-AVERAGEIFS('all sales summary'!$I$2:$I$2047,'all sales summary'!$A$2:$A$2047,$A52,'all sales summary'!$B$2:$B$2047,AE$4)))+(AVERAGEIFS('city centre offline'!$I$2:$I$2047,'city centre offline'!$A$2:$A$2047,$A52,'city centre offline'!$B$2:$B$2047,AE$4)*AVERAGEIFS('all sales summary'!$I$2:$I$2047,'all sales summary'!$A$2:$A$2047,$A52,'all sales summary'!$B$2:$B$2047,AE$4)))</f>
        <v>0.41564232494879755</v>
      </c>
      <c r="AF52" s="60">
        <f>(AVERAGEIFS('city centre offline'!$I$2:$I$2047,'city centre offline'!$A$2:$A$2047,$A52,'city centre offline'!$B$2:$B$2047,AF$4)*AVERAGEIFS('all sales summary'!$I$2:$I$2047,'all sales summary'!$A$2:$A$2047,$A52,'all sales summary'!$B$2:$B$2047,AF$4))/((AVERAGEIFS('overall city offline'!$I$2:$I$2047,'overall city offline'!$A$2:$A$2047,$A52,'overall city offline'!$B$2:$B$2047,AF$4)*(1-AVERAGEIFS('all sales summary'!$I$2:$I$2047,'all sales summary'!$A$2:$A$2047,$A52,'all sales summary'!$B$2:$B$2047,AF$4)))+(AVERAGEIFS('city centre offline'!$I$2:$I$2047,'city centre offline'!$A$2:$A$2047,$A52,'city centre offline'!$B$2:$B$2047,AF$4)*AVERAGEIFS('all sales summary'!$I$2:$I$2047,'all sales summary'!$A$2:$A$2047,$A52,'all sales summary'!$B$2:$B$2047,AF$4)))</f>
        <v>0.41565580729717627</v>
      </c>
      <c r="AG52" s="60">
        <f>(AVERAGEIFS('city centre offline'!$I$2:$I$2047,'city centre offline'!$A$2:$A$2047,$A52,'city centre offline'!$B$2:$B$2047,AG$4)*AVERAGEIFS('all sales summary'!$I$2:$I$2047,'all sales summary'!$A$2:$A$2047,$A52,'all sales summary'!$B$2:$B$2047,AG$4))/((AVERAGEIFS('overall city offline'!$I$2:$I$2047,'overall city offline'!$A$2:$A$2047,$A52,'overall city offline'!$B$2:$B$2047,AG$4)*(1-AVERAGEIFS('all sales summary'!$I$2:$I$2047,'all sales summary'!$A$2:$A$2047,$A52,'all sales summary'!$B$2:$B$2047,AG$4)))+(AVERAGEIFS('city centre offline'!$I$2:$I$2047,'city centre offline'!$A$2:$A$2047,$A52,'city centre offline'!$B$2:$B$2047,AG$4)*AVERAGEIFS('all sales summary'!$I$2:$I$2047,'all sales summary'!$A$2:$A$2047,$A52,'all sales summary'!$B$2:$B$2047,AG$4)))</f>
        <v>0.42319737467617197</v>
      </c>
      <c r="AH52" s="60">
        <f>(AVERAGEIFS('city centre offline'!$I$2:$I$2047,'city centre offline'!$A$2:$A$2047,$A52,'city centre offline'!$B$2:$B$2047,AH$4)*AVERAGEIFS('all sales summary'!$I$2:$I$2047,'all sales summary'!$A$2:$A$2047,$A52,'all sales summary'!$B$2:$B$2047,AH$4))/((AVERAGEIFS('overall city offline'!$I$2:$I$2047,'overall city offline'!$A$2:$A$2047,$A52,'overall city offline'!$B$2:$B$2047,AH$4)*(1-AVERAGEIFS('all sales summary'!$I$2:$I$2047,'all sales summary'!$A$2:$A$2047,$A52,'all sales summary'!$B$2:$B$2047,AH$4)))+(AVERAGEIFS('city centre offline'!$I$2:$I$2047,'city centre offline'!$A$2:$A$2047,$A52,'city centre offline'!$B$2:$B$2047,AH$4)*AVERAGEIFS('all sales summary'!$I$2:$I$2047,'all sales summary'!$A$2:$A$2047,$A52,'all sales summary'!$B$2:$B$2047,AH$4)))</f>
        <v>0.41772144084809787</v>
      </c>
    </row>
    <row r="53" spans="1:34" x14ac:dyDescent="0.3">
      <c r="A53" t="s">
        <v>55</v>
      </c>
      <c r="B53" s="60">
        <f>(AVERAGEIFS('city centre offline'!I50:I2095,'city centre offline'!$A$2:$A$2047,$A53,'city centre offline'!$B$2:$B$2047,B$4)*AVERAGEIFS('all sales summary'!$I$2:$I$2047,'all sales summary'!$A$2:$A$2047,$A53,'all sales summary'!B50:B2095,B$4))/((AVERAGEIFS('overall city offline'!I50:I2095,'overall city offline'!$A$2:$A$2047,$A53,'overall city offline'!$B$2:$B$2047,B$4)*(1-AVERAGEIFS('all sales summary'!$I$2:$I$2047,'all sales summary'!$A$2:$A$2047,$A53,'all sales summary'!B50:B2095,B$4)))+(AVERAGEIFS('city centre offline'!I50:I2095,'city centre offline'!$A$2:$A$2047,$A53,'city centre offline'!$B$2:$B$2047,B$4)*AVERAGEIFS('all sales summary'!$I$2:$I$2047,'all sales summary'!$A$2:$A$2047,$A53,'all sales summary'!B50:B2095,B$4)))</f>
        <v>1.9409132437940967E-2</v>
      </c>
      <c r="C53" s="60">
        <f>(AVERAGEIFS('city centre offline'!$I$2:$I$2047,'city centre offline'!$A$2:$A$2047,$A53,'city centre offline'!$B$2:$B$2047,C$4)*AVERAGEIFS('all sales summary'!$I$2:$I$2047,'all sales summary'!$A$2:$A$2047,$A53,'all sales summary'!$B$2:$B$2047,C$4))/((AVERAGEIFS('overall city offline'!$I$2:$I$2047,'overall city offline'!$A$2:$A$2047,$A53,'overall city offline'!$B$2:$B$2047,C$4)*(1-AVERAGEIFS('all sales summary'!$I$2:$I$2047,'all sales summary'!$A$2:$A$2047,$A53,'all sales summary'!$B$2:$B$2047,C$4)))+(AVERAGEIFS('city centre offline'!$I$2:$I$2047,'city centre offline'!$A$2:$A$2047,$A53,'city centre offline'!$B$2:$B$2047,C$4)*AVERAGEIFS('all sales summary'!$I$2:$I$2047,'all sales summary'!$A$2:$A$2047,$A53,'all sales summary'!$B$2:$B$2047,C$4)))</f>
        <v>0.15100270588955347</v>
      </c>
      <c r="D53" s="60">
        <f>(AVERAGEIFS('city centre offline'!$I$2:$I$2047,'city centre offline'!$A$2:$A$2047,$A53,'city centre offline'!$B$2:$B$2047,D$4)*AVERAGEIFS('all sales summary'!$I$2:$I$2047,'all sales summary'!$A$2:$A$2047,$A53,'all sales summary'!$B$2:$B$2047,D$4))/((AVERAGEIFS('overall city offline'!$I$2:$I$2047,'overall city offline'!$A$2:$A$2047,$A53,'overall city offline'!$B$2:$B$2047,D$4)*(1-AVERAGEIFS('all sales summary'!$I$2:$I$2047,'all sales summary'!$A$2:$A$2047,$A53,'all sales summary'!$B$2:$B$2047,D$4)))+(AVERAGEIFS('city centre offline'!$I$2:$I$2047,'city centre offline'!$A$2:$A$2047,$A53,'city centre offline'!$B$2:$B$2047,D$4)*AVERAGEIFS('all sales summary'!$I$2:$I$2047,'all sales summary'!$A$2:$A$2047,$A53,'all sales summary'!$B$2:$B$2047,D$4)))</f>
        <v>0.1426524353760629</v>
      </c>
      <c r="E53" s="60">
        <f>(AVERAGEIFS('city centre offline'!$I$2:$I$2047,'city centre offline'!$A$2:$A$2047,$A53,'city centre offline'!$B$2:$B$2047,E$4)*AVERAGEIFS('all sales summary'!$I$2:$I$2047,'all sales summary'!$A$2:$A$2047,$A53,'all sales summary'!$B$2:$B$2047,E$4))/((AVERAGEIFS('overall city offline'!$I$2:$I$2047,'overall city offline'!$A$2:$A$2047,$A53,'overall city offline'!$B$2:$B$2047,E$4)*(1-AVERAGEIFS('all sales summary'!$I$2:$I$2047,'all sales summary'!$A$2:$A$2047,$A53,'all sales summary'!$B$2:$B$2047,E$4)))+(AVERAGEIFS('city centre offline'!$I$2:$I$2047,'city centre offline'!$A$2:$A$2047,$A53,'city centre offline'!$B$2:$B$2047,E$4)*AVERAGEIFS('all sales summary'!$I$2:$I$2047,'all sales summary'!$A$2:$A$2047,$A53,'all sales summary'!$B$2:$B$2047,E$4)))</f>
        <v>0.14006342685584555</v>
      </c>
      <c r="F53" s="60">
        <f>(AVERAGEIFS('city centre offline'!$I$2:$I$2047,'city centre offline'!$A$2:$A$2047,$A53,'city centre offline'!$B$2:$B$2047,F$4)*AVERAGEIFS('all sales summary'!$I$2:$I$2047,'all sales summary'!$A$2:$A$2047,$A53,'all sales summary'!$B$2:$B$2047,F$4))/((AVERAGEIFS('overall city offline'!$I$2:$I$2047,'overall city offline'!$A$2:$A$2047,$A53,'overall city offline'!$B$2:$B$2047,F$4)*(1-AVERAGEIFS('all sales summary'!$I$2:$I$2047,'all sales summary'!$A$2:$A$2047,$A53,'all sales summary'!$B$2:$B$2047,F$4)))+(AVERAGEIFS('city centre offline'!$I$2:$I$2047,'city centre offline'!$A$2:$A$2047,$A53,'city centre offline'!$B$2:$B$2047,F$4)*AVERAGEIFS('all sales summary'!$I$2:$I$2047,'all sales summary'!$A$2:$A$2047,$A53,'all sales summary'!$B$2:$B$2047,F$4)))</f>
        <v>0.13521990144228369</v>
      </c>
      <c r="G53" s="60">
        <f>(AVERAGEIFS('city centre offline'!$I$2:$I$2047,'city centre offline'!$A$2:$A$2047,$A53,'city centre offline'!$B$2:$B$2047,G$4)*AVERAGEIFS('all sales summary'!$I$2:$I$2047,'all sales summary'!$A$2:$A$2047,$A53,'all sales summary'!$B$2:$B$2047,G$4))/((AVERAGEIFS('overall city offline'!$I$2:$I$2047,'overall city offline'!$A$2:$A$2047,$A53,'overall city offline'!$B$2:$B$2047,G$4)*(1-AVERAGEIFS('all sales summary'!$I$2:$I$2047,'all sales summary'!$A$2:$A$2047,$A53,'all sales summary'!$B$2:$B$2047,G$4)))+(AVERAGEIFS('city centre offline'!$I$2:$I$2047,'city centre offline'!$A$2:$A$2047,$A53,'city centre offline'!$B$2:$B$2047,G$4)*AVERAGEIFS('all sales summary'!$I$2:$I$2047,'all sales summary'!$A$2:$A$2047,$A53,'all sales summary'!$B$2:$B$2047,G$4)))</f>
        <v>0.13256213562925284</v>
      </c>
      <c r="H53" s="60">
        <f>(AVERAGEIFS('city centre offline'!$I$2:$I$2047,'city centre offline'!$A$2:$A$2047,$A53,'city centre offline'!$B$2:$B$2047,H$4)*AVERAGEIFS('all sales summary'!$I$2:$I$2047,'all sales summary'!$A$2:$A$2047,$A53,'all sales summary'!$B$2:$B$2047,H$4))/((AVERAGEIFS('overall city offline'!$I$2:$I$2047,'overall city offline'!$A$2:$A$2047,$A53,'overall city offline'!$B$2:$B$2047,H$4)*(1-AVERAGEIFS('all sales summary'!$I$2:$I$2047,'all sales summary'!$A$2:$A$2047,$A53,'all sales summary'!$B$2:$B$2047,H$4)))+(AVERAGEIFS('city centre offline'!$I$2:$I$2047,'city centre offline'!$A$2:$A$2047,$A53,'city centre offline'!$B$2:$B$2047,H$4)*AVERAGEIFS('all sales summary'!$I$2:$I$2047,'all sales summary'!$A$2:$A$2047,$A53,'all sales summary'!$B$2:$B$2047,H$4)))</f>
        <v>0.13780152206048216</v>
      </c>
      <c r="I53" s="60">
        <f>(AVERAGEIFS('city centre offline'!$I$2:$I$2047,'city centre offline'!$A$2:$A$2047,$A53,'city centre offline'!$B$2:$B$2047,I$4)*AVERAGEIFS('all sales summary'!$I$2:$I$2047,'all sales summary'!$A$2:$A$2047,$A53,'all sales summary'!$B$2:$B$2047,I$4))/((AVERAGEIFS('overall city offline'!$I$2:$I$2047,'overall city offline'!$A$2:$A$2047,$A53,'overall city offline'!$B$2:$B$2047,I$4)*(1-AVERAGEIFS('all sales summary'!$I$2:$I$2047,'all sales summary'!$A$2:$A$2047,$A53,'all sales summary'!$B$2:$B$2047,I$4)))+(AVERAGEIFS('city centre offline'!$I$2:$I$2047,'city centre offline'!$A$2:$A$2047,$A53,'city centre offline'!$B$2:$B$2047,I$4)*AVERAGEIFS('all sales summary'!$I$2:$I$2047,'all sales summary'!$A$2:$A$2047,$A53,'all sales summary'!$B$2:$B$2047,I$4)))</f>
        <v>0.13593476080740721</v>
      </c>
      <c r="J53" s="60">
        <f>(AVERAGEIFS('city centre offline'!$I$2:$I$2047,'city centre offline'!$A$2:$A$2047,$A53,'city centre offline'!$B$2:$B$2047,J$4)*AVERAGEIFS('all sales summary'!$I$2:$I$2047,'all sales summary'!$A$2:$A$2047,$A53,'all sales summary'!$B$2:$B$2047,J$4))/((AVERAGEIFS('overall city offline'!$I$2:$I$2047,'overall city offline'!$A$2:$A$2047,$A53,'overall city offline'!$B$2:$B$2047,J$4)*(1-AVERAGEIFS('all sales summary'!$I$2:$I$2047,'all sales summary'!$A$2:$A$2047,$A53,'all sales summary'!$B$2:$B$2047,J$4)))+(AVERAGEIFS('city centre offline'!$I$2:$I$2047,'city centre offline'!$A$2:$A$2047,$A53,'city centre offline'!$B$2:$B$2047,J$4)*AVERAGEIFS('all sales summary'!$I$2:$I$2047,'all sales summary'!$A$2:$A$2047,$A53,'all sales summary'!$B$2:$B$2047,J$4)))</f>
        <v>0.14100820687702498</v>
      </c>
      <c r="K53" s="60">
        <f>(AVERAGEIFS('city centre offline'!$I$2:$I$2047,'city centre offline'!$A$2:$A$2047,$A53,'city centre offline'!$B$2:$B$2047,K$4)*AVERAGEIFS('all sales summary'!$I$2:$I$2047,'all sales summary'!$A$2:$A$2047,$A53,'all sales summary'!$B$2:$B$2047,K$4))/((AVERAGEIFS('overall city offline'!$I$2:$I$2047,'overall city offline'!$A$2:$A$2047,$A53,'overall city offline'!$B$2:$B$2047,K$4)*(1-AVERAGEIFS('all sales summary'!$I$2:$I$2047,'all sales summary'!$A$2:$A$2047,$A53,'all sales summary'!$B$2:$B$2047,K$4)))+(AVERAGEIFS('city centre offline'!$I$2:$I$2047,'city centre offline'!$A$2:$A$2047,$A53,'city centre offline'!$B$2:$B$2047,K$4)*AVERAGEIFS('all sales summary'!$I$2:$I$2047,'all sales summary'!$A$2:$A$2047,$A53,'all sales summary'!$B$2:$B$2047,K$4)))</f>
        <v>0.14426318997670168</v>
      </c>
      <c r="L53" s="60">
        <f>(AVERAGEIFS('city centre offline'!$I$2:$I$2047,'city centre offline'!$A$2:$A$2047,$A53,'city centre offline'!$B$2:$B$2047,L$4)*AVERAGEIFS('all sales summary'!$I$2:$I$2047,'all sales summary'!$A$2:$A$2047,$A53,'all sales summary'!$B$2:$B$2047,L$4))/((AVERAGEIFS('overall city offline'!$I$2:$I$2047,'overall city offline'!$A$2:$A$2047,$A53,'overall city offline'!$B$2:$B$2047,L$4)*(1-AVERAGEIFS('all sales summary'!$I$2:$I$2047,'all sales summary'!$A$2:$A$2047,$A53,'all sales summary'!$B$2:$B$2047,L$4)))+(AVERAGEIFS('city centre offline'!$I$2:$I$2047,'city centre offline'!$A$2:$A$2047,$A53,'city centre offline'!$B$2:$B$2047,L$4)*AVERAGEIFS('all sales summary'!$I$2:$I$2047,'all sales summary'!$A$2:$A$2047,$A53,'all sales summary'!$B$2:$B$2047,L$4)))</f>
        <v>0.14047458747885538</v>
      </c>
      <c r="M53" s="60">
        <f>(AVERAGEIFS('city centre offline'!$I$2:$I$2047,'city centre offline'!$A$2:$A$2047,$A53,'city centre offline'!$B$2:$B$2047,M$4)*AVERAGEIFS('all sales summary'!$I$2:$I$2047,'all sales summary'!$A$2:$A$2047,$A53,'all sales summary'!$B$2:$B$2047,M$4))/((AVERAGEIFS('overall city offline'!$I$2:$I$2047,'overall city offline'!$A$2:$A$2047,$A53,'overall city offline'!$B$2:$B$2047,M$4)*(1-AVERAGEIFS('all sales summary'!$I$2:$I$2047,'all sales summary'!$A$2:$A$2047,$A53,'all sales summary'!$B$2:$B$2047,M$4)))+(AVERAGEIFS('city centre offline'!$I$2:$I$2047,'city centre offline'!$A$2:$A$2047,$A53,'city centre offline'!$B$2:$B$2047,M$4)*AVERAGEIFS('all sales summary'!$I$2:$I$2047,'all sales summary'!$A$2:$A$2047,$A53,'all sales summary'!$B$2:$B$2047,M$4)))</f>
        <v>0.13349733073187434</v>
      </c>
      <c r="N53" s="60">
        <f>(AVERAGEIFS('city centre offline'!$I$2:$I$2047,'city centre offline'!$A$2:$A$2047,$A53,'city centre offline'!$B$2:$B$2047,N$4)*AVERAGEIFS('all sales summary'!$I$2:$I$2047,'all sales summary'!$A$2:$A$2047,$A53,'all sales summary'!$B$2:$B$2047,N$4))/((AVERAGEIFS('overall city offline'!$I$2:$I$2047,'overall city offline'!$A$2:$A$2047,$A53,'overall city offline'!$B$2:$B$2047,N$4)*(1-AVERAGEIFS('all sales summary'!$I$2:$I$2047,'all sales summary'!$A$2:$A$2047,$A53,'all sales summary'!$B$2:$B$2047,N$4)))+(AVERAGEIFS('city centre offline'!$I$2:$I$2047,'city centre offline'!$A$2:$A$2047,$A53,'city centre offline'!$B$2:$B$2047,N$4)*AVERAGEIFS('all sales summary'!$I$2:$I$2047,'all sales summary'!$A$2:$A$2047,$A53,'all sales summary'!$B$2:$B$2047,N$4)))</f>
        <v>0.15521498195999628</v>
      </c>
      <c r="O53" s="60">
        <f>(AVERAGEIFS('city centre offline'!$I$2:$I$2047,'city centre offline'!$A$2:$A$2047,$A53,'city centre offline'!$B$2:$B$2047,O$4)*AVERAGEIFS('all sales summary'!$I$2:$I$2047,'all sales summary'!$A$2:$A$2047,$A53,'all sales summary'!$B$2:$B$2047,O$4))/((AVERAGEIFS('overall city offline'!$I$2:$I$2047,'overall city offline'!$A$2:$A$2047,$A53,'overall city offline'!$B$2:$B$2047,O$4)*(1-AVERAGEIFS('all sales summary'!$I$2:$I$2047,'all sales summary'!$A$2:$A$2047,$A53,'all sales summary'!$B$2:$B$2047,O$4)))+(AVERAGEIFS('city centre offline'!$I$2:$I$2047,'city centre offline'!$A$2:$A$2047,$A53,'city centre offline'!$B$2:$B$2047,O$4)*AVERAGEIFS('all sales summary'!$I$2:$I$2047,'all sales summary'!$A$2:$A$2047,$A53,'all sales summary'!$B$2:$B$2047,O$4)))</f>
        <v>0.147026930402513</v>
      </c>
      <c r="P53" s="60">
        <f>(AVERAGEIFS('city centre offline'!$I$2:$I$2047,'city centre offline'!$A$2:$A$2047,$A53,'city centre offline'!$B$2:$B$2047,P$4)*AVERAGEIFS('all sales summary'!$I$2:$I$2047,'all sales summary'!$A$2:$A$2047,$A53,'all sales summary'!$B$2:$B$2047,P$4))/((AVERAGEIFS('overall city offline'!$I$2:$I$2047,'overall city offline'!$A$2:$A$2047,$A53,'overall city offline'!$B$2:$B$2047,P$4)*(1-AVERAGEIFS('all sales summary'!$I$2:$I$2047,'all sales summary'!$A$2:$A$2047,$A53,'all sales summary'!$B$2:$B$2047,P$4)))+(AVERAGEIFS('city centre offline'!$I$2:$I$2047,'city centre offline'!$A$2:$A$2047,$A53,'city centre offline'!$B$2:$B$2047,P$4)*AVERAGEIFS('all sales summary'!$I$2:$I$2047,'all sales summary'!$A$2:$A$2047,$A53,'all sales summary'!$B$2:$B$2047,P$4)))</f>
        <v>0.15320958337586707</v>
      </c>
      <c r="Q53" s="60">
        <f>(AVERAGEIFS('city centre offline'!$I$2:$I$2047,'city centre offline'!$A$2:$A$2047,$A53,'city centre offline'!$B$2:$B$2047,Q$4)*AVERAGEIFS('all sales summary'!$I$2:$I$2047,'all sales summary'!$A$2:$A$2047,$A53,'all sales summary'!$B$2:$B$2047,Q$4))/((AVERAGEIFS('overall city offline'!$I$2:$I$2047,'overall city offline'!$A$2:$A$2047,$A53,'overall city offline'!$B$2:$B$2047,Q$4)*(1-AVERAGEIFS('all sales summary'!$I$2:$I$2047,'all sales summary'!$A$2:$A$2047,$A53,'all sales summary'!$B$2:$B$2047,Q$4)))+(AVERAGEIFS('city centre offline'!$I$2:$I$2047,'city centre offline'!$A$2:$A$2047,$A53,'city centre offline'!$B$2:$B$2047,Q$4)*AVERAGEIFS('all sales summary'!$I$2:$I$2047,'all sales summary'!$A$2:$A$2047,$A53,'all sales summary'!$B$2:$B$2047,Q$4)))</f>
        <v>0.12385798820312956</v>
      </c>
      <c r="R53" s="60">
        <f>(AVERAGEIFS('city centre offline'!$I$2:$I$2047,'city centre offline'!$A$2:$A$2047,$A53,'city centre offline'!$B$2:$B$2047,R$4)*AVERAGEIFS('all sales summary'!$I$2:$I$2047,'all sales summary'!$A$2:$A$2047,$A53,'all sales summary'!$B$2:$B$2047,R$4))/((AVERAGEIFS('overall city offline'!$I$2:$I$2047,'overall city offline'!$A$2:$A$2047,$A53,'overall city offline'!$B$2:$B$2047,R$4)*(1-AVERAGEIFS('all sales summary'!$I$2:$I$2047,'all sales summary'!$A$2:$A$2047,$A53,'all sales summary'!$B$2:$B$2047,R$4)))+(AVERAGEIFS('city centre offline'!$I$2:$I$2047,'city centre offline'!$A$2:$A$2047,$A53,'city centre offline'!$B$2:$B$2047,R$4)*AVERAGEIFS('all sales summary'!$I$2:$I$2047,'all sales summary'!$A$2:$A$2047,$A53,'all sales summary'!$B$2:$B$2047,R$4)))</f>
        <v>0.12307796165452778</v>
      </c>
      <c r="S53" s="60">
        <f>(AVERAGEIFS('city centre offline'!$I$2:$I$2047,'city centre offline'!$A$2:$A$2047,$A53,'city centre offline'!$B$2:$B$2047,S$4)*AVERAGEIFS('all sales summary'!$I$2:$I$2047,'all sales summary'!$A$2:$A$2047,$A53,'all sales summary'!$B$2:$B$2047,S$4))/((AVERAGEIFS('overall city offline'!$I$2:$I$2047,'overall city offline'!$A$2:$A$2047,$A53,'overall city offline'!$B$2:$B$2047,S$4)*(1-AVERAGEIFS('all sales summary'!$I$2:$I$2047,'all sales summary'!$A$2:$A$2047,$A53,'all sales summary'!$B$2:$B$2047,S$4)))+(AVERAGEIFS('city centre offline'!$I$2:$I$2047,'city centre offline'!$A$2:$A$2047,$A53,'city centre offline'!$B$2:$B$2047,S$4)*AVERAGEIFS('all sales summary'!$I$2:$I$2047,'all sales summary'!$A$2:$A$2047,$A53,'all sales summary'!$B$2:$B$2047,S$4)))</f>
        <v>0.13960768444748303</v>
      </c>
      <c r="T53" s="60">
        <f>(AVERAGEIFS('city centre offline'!$I$2:$I$2047,'city centre offline'!$A$2:$A$2047,$A53,'city centre offline'!$B$2:$B$2047,T$4)*AVERAGEIFS('all sales summary'!$I$2:$I$2047,'all sales summary'!$A$2:$A$2047,$A53,'all sales summary'!$B$2:$B$2047,T$4))/((AVERAGEIFS('overall city offline'!$I$2:$I$2047,'overall city offline'!$A$2:$A$2047,$A53,'overall city offline'!$B$2:$B$2047,T$4)*(1-AVERAGEIFS('all sales summary'!$I$2:$I$2047,'all sales summary'!$A$2:$A$2047,$A53,'all sales summary'!$B$2:$B$2047,T$4)))+(AVERAGEIFS('city centre offline'!$I$2:$I$2047,'city centre offline'!$A$2:$A$2047,$A53,'city centre offline'!$B$2:$B$2047,T$4)*AVERAGEIFS('all sales summary'!$I$2:$I$2047,'all sales summary'!$A$2:$A$2047,$A53,'all sales summary'!$B$2:$B$2047,T$4)))</f>
        <v>0.13460590976502618</v>
      </c>
      <c r="U53" s="60">
        <f>(AVERAGEIFS('city centre offline'!$I$2:$I$2047,'city centre offline'!$A$2:$A$2047,$A53,'city centre offline'!$B$2:$B$2047,U$4)*AVERAGEIFS('all sales summary'!$I$2:$I$2047,'all sales summary'!$A$2:$A$2047,$A53,'all sales summary'!$B$2:$B$2047,U$4))/((AVERAGEIFS('overall city offline'!$I$2:$I$2047,'overall city offline'!$A$2:$A$2047,$A53,'overall city offline'!$B$2:$B$2047,U$4)*(1-AVERAGEIFS('all sales summary'!$I$2:$I$2047,'all sales summary'!$A$2:$A$2047,$A53,'all sales summary'!$B$2:$B$2047,U$4)))+(AVERAGEIFS('city centre offline'!$I$2:$I$2047,'city centre offline'!$A$2:$A$2047,$A53,'city centre offline'!$B$2:$B$2047,U$4)*AVERAGEIFS('all sales summary'!$I$2:$I$2047,'all sales summary'!$A$2:$A$2047,$A53,'all sales summary'!$B$2:$B$2047,U$4)))</f>
        <v>0.11675085755786212</v>
      </c>
      <c r="V53" s="60">
        <f>(AVERAGEIFS('city centre offline'!$I$2:$I$2047,'city centre offline'!$A$2:$A$2047,$A53,'city centre offline'!$B$2:$B$2047,V$4)*AVERAGEIFS('all sales summary'!$I$2:$I$2047,'all sales summary'!$A$2:$A$2047,$A53,'all sales summary'!$B$2:$B$2047,V$4))/((AVERAGEIFS('overall city offline'!$I$2:$I$2047,'overall city offline'!$A$2:$A$2047,$A53,'overall city offline'!$B$2:$B$2047,V$4)*(1-AVERAGEIFS('all sales summary'!$I$2:$I$2047,'all sales summary'!$A$2:$A$2047,$A53,'all sales summary'!$B$2:$B$2047,V$4)))+(AVERAGEIFS('city centre offline'!$I$2:$I$2047,'city centre offline'!$A$2:$A$2047,$A53,'city centre offline'!$B$2:$B$2047,V$4)*AVERAGEIFS('all sales summary'!$I$2:$I$2047,'all sales summary'!$A$2:$A$2047,$A53,'all sales summary'!$B$2:$B$2047,V$4)))</f>
        <v>0.12593460840615711</v>
      </c>
      <c r="W53" s="60">
        <f>(AVERAGEIFS('city centre offline'!$I$2:$I$2047,'city centre offline'!$A$2:$A$2047,$A53,'city centre offline'!$B$2:$B$2047,W$4)*AVERAGEIFS('all sales summary'!$I$2:$I$2047,'all sales summary'!$A$2:$A$2047,$A53,'all sales summary'!$B$2:$B$2047,W$4))/((AVERAGEIFS('overall city offline'!$I$2:$I$2047,'overall city offline'!$A$2:$A$2047,$A53,'overall city offline'!$B$2:$B$2047,W$4)*(1-AVERAGEIFS('all sales summary'!$I$2:$I$2047,'all sales summary'!$A$2:$A$2047,$A53,'all sales summary'!$B$2:$B$2047,W$4)))+(AVERAGEIFS('city centre offline'!$I$2:$I$2047,'city centre offline'!$A$2:$A$2047,$A53,'city centre offline'!$B$2:$B$2047,W$4)*AVERAGEIFS('all sales summary'!$I$2:$I$2047,'all sales summary'!$A$2:$A$2047,$A53,'all sales summary'!$B$2:$B$2047,W$4)))</f>
        <v>0.12294057897006563</v>
      </c>
      <c r="X53" s="60">
        <f>(AVERAGEIFS('city centre offline'!$I$2:$I$2047,'city centre offline'!$A$2:$A$2047,$A53,'city centre offline'!$B$2:$B$2047,X$4)*AVERAGEIFS('all sales summary'!$I$2:$I$2047,'all sales summary'!$A$2:$A$2047,$A53,'all sales summary'!$B$2:$B$2047,X$4))/((AVERAGEIFS('overall city offline'!$I$2:$I$2047,'overall city offline'!$A$2:$A$2047,$A53,'overall city offline'!$B$2:$B$2047,X$4)*(1-AVERAGEIFS('all sales summary'!$I$2:$I$2047,'all sales summary'!$A$2:$A$2047,$A53,'all sales summary'!$B$2:$B$2047,X$4)))+(AVERAGEIFS('city centre offline'!$I$2:$I$2047,'city centre offline'!$A$2:$A$2047,$A53,'city centre offline'!$B$2:$B$2047,X$4)*AVERAGEIFS('all sales summary'!$I$2:$I$2047,'all sales summary'!$A$2:$A$2047,$A53,'all sales summary'!$B$2:$B$2047,X$4)))</f>
        <v>0.12328361527919868</v>
      </c>
      <c r="Y53" s="60">
        <f>(AVERAGEIFS('city centre offline'!$I$2:$I$2047,'city centre offline'!$A$2:$A$2047,$A53,'city centre offline'!$B$2:$B$2047,Y$4)*AVERAGEIFS('all sales summary'!$I$2:$I$2047,'all sales summary'!$A$2:$A$2047,$A53,'all sales summary'!$B$2:$B$2047,Y$4))/((AVERAGEIFS('overall city offline'!$I$2:$I$2047,'overall city offline'!$A$2:$A$2047,$A53,'overall city offline'!$B$2:$B$2047,Y$4)*(1-AVERAGEIFS('all sales summary'!$I$2:$I$2047,'all sales summary'!$A$2:$A$2047,$A53,'all sales summary'!$B$2:$B$2047,Y$4)))+(AVERAGEIFS('city centre offline'!$I$2:$I$2047,'city centre offline'!$A$2:$A$2047,$A53,'city centre offline'!$B$2:$B$2047,Y$4)*AVERAGEIFS('all sales summary'!$I$2:$I$2047,'all sales summary'!$A$2:$A$2047,$A53,'all sales summary'!$B$2:$B$2047,Y$4)))</f>
        <v>0.11221759497379209</v>
      </c>
      <c r="Z53" s="60">
        <f>(AVERAGEIFS('city centre offline'!$I$2:$I$2047,'city centre offline'!$A$2:$A$2047,$A53,'city centre offline'!$B$2:$B$2047,Z$4)*AVERAGEIFS('all sales summary'!$I$2:$I$2047,'all sales summary'!$A$2:$A$2047,$A53,'all sales summary'!$B$2:$B$2047,Z$4))/((AVERAGEIFS('overall city offline'!$I$2:$I$2047,'overall city offline'!$A$2:$A$2047,$A53,'overall city offline'!$B$2:$B$2047,Z$4)*(1-AVERAGEIFS('all sales summary'!$I$2:$I$2047,'all sales summary'!$A$2:$A$2047,$A53,'all sales summary'!$B$2:$B$2047,Z$4)))+(AVERAGEIFS('city centre offline'!$I$2:$I$2047,'city centre offline'!$A$2:$A$2047,$A53,'city centre offline'!$B$2:$B$2047,Z$4)*AVERAGEIFS('all sales summary'!$I$2:$I$2047,'all sales summary'!$A$2:$A$2047,$A53,'all sales summary'!$B$2:$B$2047,Z$4)))</f>
        <v>0.13890192790746278</v>
      </c>
      <c r="AA53" s="60">
        <f>(AVERAGEIFS('city centre offline'!$I$2:$I$2047,'city centre offline'!$A$2:$A$2047,$A53,'city centre offline'!$B$2:$B$2047,AA$4)*AVERAGEIFS('all sales summary'!$I$2:$I$2047,'all sales summary'!$A$2:$A$2047,$A53,'all sales summary'!$B$2:$B$2047,AA$4))/((AVERAGEIFS('overall city offline'!$I$2:$I$2047,'overall city offline'!$A$2:$A$2047,$A53,'overall city offline'!$B$2:$B$2047,AA$4)*(1-AVERAGEIFS('all sales summary'!$I$2:$I$2047,'all sales summary'!$A$2:$A$2047,$A53,'all sales summary'!$B$2:$B$2047,AA$4)))+(AVERAGEIFS('city centre offline'!$I$2:$I$2047,'city centre offline'!$A$2:$A$2047,$A53,'city centre offline'!$B$2:$B$2047,AA$4)*AVERAGEIFS('all sales summary'!$I$2:$I$2047,'all sales summary'!$A$2:$A$2047,$A53,'all sales summary'!$B$2:$B$2047,AA$4)))</f>
        <v>0.17283586847341764</v>
      </c>
      <c r="AB53" s="60">
        <f>(AVERAGEIFS('city centre offline'!$I$2:$I$2047,'city centre offline'!$A$2:$A$2047,$A53,'city centre offline'!$B$2:$B$2047,AB$4)*AVERAGEIFS('all sales summary'!$I$2:$I$2047,'all sales summary'!$A$2:$A$2047,$A53,'all sales summary'!$B$2:$B$2047,AB$4))/((AVERAGEIFS('overall city offline'!$I$2:$I$2047,'overall city offline'!$A$2:$A$2047,$A53,'overall city offline'!$B$2:$B$2047,AB$4)*(1-AVERAGEIFS('all sales summary'!$I$2:$I$2047,'all sales summary'!$A$2:$A$2047,$A53,'all sales summary'!$B$2:$B$2047,AB$4)))+(AVERAGEIFS('city centre offline'!$I$2:$I$2047,'city centre offline'!$A$2:$A$2047,$A53,'city centre offline'!$B$2:$B$2047,AB$4)*AVERAGEIFS('all sales summary'!$I$2:$I$2047,'all sales summary'!$A$2:$A$2047,$A53,'all sales summary'!$B$2:$B$2047,AB$4)))</f>
        <v>0.15211413177192282</v>
      </c>
      <c r="AC53" s="60">
        <f>(AVERAGEIFS('city centre offline'!$I$2:$I$2047,'city centre offline'!$A$2:$A$2047,$A53,'city centre offline'!$B$2:$B$2047,AC$4)*AVERAGEIFS('all sales summary'!$I$2:$I$2047,'all sales summary'!$A$2:$A$2047,$A53,'all sales summary'!$B$2:$B$2047,AC$4))/((AVERAGEIFS('overall city offline'!$I$2:$I$2047,'overall city offline'!$A$2:$A$2047,$A53,'overall city offline'!$B$2:$B$2047,AC$4)*(1-AVERAGEIFS('all sales summary'!$I$2:$I$2047,'all sales summary'!$A$2:$A$2047,$A53,'all sales summary'!$B$2:$B$2047,AC$4)))+(AVERAGEIFS('city centre offline'!$I$2:$I$2047,'city centre offline'!$A$2:$A$2047,$A53,'city centre offline'!$B$2:$B$2047,AC$4)*AVERAGEIFS('all sales summary'!$I$2:$I$2047,'all sales summary'!$A$2:$A$2047,$A53,'all sales summary'!$B$2:$B$2047,AC$4)))</f>
        <v>0.1281034419079666</v>
      </c>
      <c r="AD53" s="60">
        <f>(AVERAGEIFS('city centre offline'!$I$2:$I$2047,'city centre offline'!$A$2:$A$2047,$A53,'city centre offline'!$B$2:$B$2047,AD$4)*AVERAGEIFS('all sales summary'!$I$2:$I$2047,'all sales summary'!$A$2:$A$2047,$A53,'all sales summary'!$B$2:$B$2047,AD$4))/((AVERAGEIFS('overall city offline'!$I$2:$I$2047,'overall city offline'!$A$2:$A$2047,$A53,'overall city offline'!$B$2:$B$2047,AD$4)*(1-AVERAGEIFS('all sales summary'!$I$2:$I$2047,'all sales summary'!$A$2:$A$2047,$A53,'all sales summary'!$B$2:$B$2047,AD$4)))+(AVERAGEIFS('city centre offline'!$I$2:$I$2047,'city centre offline'!$A$2:$A$2047,$A53,'city centre offline'!$B$2:$B$2047,AD$4)*AVERAGEIFS('all sales summary'!$I$2:$I$2047,'all sales summary'!$A$2:$A$2047,$A53,'all sales summary'!$B$2:$B$2047,AD$4)))</f>
        <v>0.11446697747016593</v>
      </c>
      <c r="AE53" s="60">
        <f>(AVERAGEIFS('city centre offline'!$I$2:$I$2047,'city centre offline'!$A$2:$A$2047,$A53,'city centre offline'!$B$2:$B$2047,AE$4)*AVERAGEIFS('all sales summary'!$I$2:$I$2047,'all sales summary'!$A$2:$A$2047,$A53,'all sales summary'!$B$2:$B$2047,AE$4))/((AVERAGEIFS('overall city offline'!$I$2:$I$2047,'overall city offline'!$A$2:$A$2047,$A53,'overall city offline'!$B$2:$B$2047,AE$4)*(1-AVERAGEIFS('all sales summary'!$I$2:$I$2047,'all sales summary'!$A$2:$A$2047,$A53,'all sales summary'!$B$2:$B$2047,AE$4)))+(AVERAGEIFS('city centre offline'!$I$2:$I$2047,'city centre offline'!$A$2:$A$2047,$A53,'city centre offline'!$B$2:$B$2047,AE$4)*AVERAGEIFS('all sales summary'!$I$2:$I$2047,'all sales summary'!$A$2:$A$2047,$A53,'all sales summary'!$B$2:$B$2047,AE$4)))</f>
        <v>0.1223572400826945</v>
      </c>
      <c r="AF53" s="60">
        <f>(AVERAGEIFS('city centre offline'!$I$2:$I$2047,'city centre offline'!$A$2:$A$2047,$A53,'city centre offline'!$B$2:$B$2047,AF$4)*AVERAGEIFS('all sales summary'!$I$2:$I$2047,'all sales summary'!$A$2:$A$2047,$A53,'all sales summary'!$B$2:$B$2047,AF$4))/((AVERAGEIFS('overall city offline'!$I$2:$I$2047,'overall city offline'!$A$2:$A$2047,$A53,'overall city offline'!$B$2:$B$2047,AF$4)*(1-AVERAGEIFS('all sales summary'!$I$2:$I$2047,'all sales summary'!$A$2:$A$2047,$A53,'all sales summary'!$B$2:$B$2047,AF$4)))+(AVERAGEIFS('city centre offline'!$I$2:$I$2047,'city centre offline'!$A$2:$A$2047,$A53,'city centre offline'!$B$2:$B$2047,AF$4)*AVERAGEIFS('all sales summary'!$I$2:$I$2047,'all sales summary'!$A$2:$A$2047,$A53,'all sales summary'!$B$2:$B$2047,AF$4)))</f>
        <v>0.11435854467967217</v>
      </c>
      <c r="AG53" s="60">
        <f>(AVERAGEIFS('city centre offline'!$I$2:$I$2047,'city centre offline'!$A$2:$A$2047,$A53,'city centre offline'!$B$2:$B$2047,AG$4)*AVERAGEIFS('all sales summary'!$I$2:$I$2047,'all sales summary'!$A$2:$A$2047,$A53,'all sales summary'!$B$2:$B$2047,AG$4))/((AVERAGEIFS('overall city offline'!$I$2:$I$2047,'overall city offline'!$A$2:$A$2047,$A53,'overall city offline'!$B$2:$B$2047,AG$4)*(1-AVERAGEIFS('all sales summary'!$I$2:$I$2047,'all sales summary'!$A$2:$A$2047,$A53,'all sales summary'!$B$2:$B$2047,AG$4)))+(AVERAGEIFS('city centre offline'!$I$2:$I$2047,'city centre offline'!$A$2:$A$2047,$A53,'city centre offline'!$B$2:$B$2047,AG$4)*AVERAGEIFS('all sales summary'!$I$2:$I$2047,'all sales summary'!$A$2:$A$2047,$A53,'all sales summary'!$B$2:$B$2047,AG$4)))</f>
        <v>0.11539641992555992</v>
      </c>
      <c r="AH53" s="60">
        <f>(AVERAGEIFS('city centre offline'!$I$2:$I$2047,'city centre offline'!$A$2:$A$2047,$A53,'city centre offline'!$B$2:$B$2047,AH$4)*AVERAGEIFS('all sales summary'!$I$2:$I$2047,'all sales summary'!$A$2:$A$2047,$A53,'all sales summary'!$B$2:$B$2047,AH$4))/((AVERAGEIFS('overall city offline'!$I$2:$I$2047,'overall city offline'!$A$2:$A$2047,$A53,'overall city offline'!$B$2:$B$2047,AH$4)*(1-AVERAGEIFS('all sales summary'!$I$2:$I$2047,'all sales summary'!$A$2:$A$2047,$A53,'all sales summary'!$B$2:$B$2047,AH$4)))+(AVERAGEIFS('city centre offline'!$I$2:$I$2047,'city centre offline'!$A$2:$A$2047,$A53,'city centre offline'!$B$2:$B$2047,AH$4)*AVERAGEIFS('all sales summary'!$I$2:$I$2047,'all sales summary'!$A$2:$A$2047,$A53,'all sales summary'!$B$2:$B$2047,AH$4)))</f>
        <v>0.11735005280424905</v>
      </c>
    </row>
    <row r="54" spans="1:34" x14ac:dyDescent="0.3">
      <c r="A54" t="s">
        <v>56</v>
      </c>
      <c r="B54" s="60">
        <f>(AVERAGEIFS('city centre offline'!I51:I2096,'city centre offline'!$A$2:$A$2047,$A54,'city centre offline'!$B$2:$B$2047,B$4)*AVERAGEIFS('all sales summary'!$I$2:$I$2047,'all sales summary'!$A$2:$A$2047,$A54,'all sales summary'!B51:B2096,B$4))/((AVERAGEIFS('overall city offline'!I51:I2096,'overall city offline'!$A$2:$A$2047,$A54,'overall city offline'!$B$2:$B$2047,B$4)*(1-AVERAGEIFS('all sales summary'!$I$2:$I$2047,'all sales summary'!$A$2:$A$2047,$A54,'all sales summary'!B51:B2096,B$4)))+(AVERAGEIFS('city centre offline'!I51:I2096,'city centre offline'!$A$2:$A$2047,$A54,'city centre offline'!$B$2:$B$2047,B$4)*AVERAGEIFS('all sales summary'!$I$2:$I$2047,'all sales summary'!$A$2:$A$2047,$A54,'all sales summary'!B51:B2096,B$4)))</f>
        <v>0.26155116967605591</v>
      </c>
      <c r="C54" s="60">
        <f>(AVERAGEIFS('city centre offline'!$I$2:$I$2047,'city centre offline'!$A$2:$A$2047,$A54,'city centre offline'!$B$2:$B$2047,C$4)*AVERAGEIFS('all sales summary'!$I$2:$I$2047,'all sales summary'!$A$2:$A$2047,$A54,'all sales summary'!$B$2:$B$2047,C$4))/((AVERAGEIFS('overall city offline'!$I$2:$I$2047,'overall city offline'!$A$2:$A$2047,$A54,'overall city offline'!$B$2:$B$2047,C$4)*(1-AVERAGEIFS('all sales summary'!$I$2:$I$2047,'all sales summary'!$A$2:$A$2047,$A54,'all sales summary'!$B$2:$B$2047,C$4)))+(AVERAGEIFS('city centre offline'!$I$2:$I$2047,'city centre offline'!$A$2:$A$2047,$A54,'city centre offline'!$B$2:$B$2047,C$4)*AVERAGEIFS('all sales summary'!$I$2:$I$2047,'all sales summary'!$A$2:$A$2047,$A54,'all sales summary'!$B$2:$B$2047,C$4)))</f>
        <v>0.32986065186415864</v>
      </c>
      <c r="D54" s="60">
        <f>(AVERAGEIFS('city centre offline'!$I$2:$I$2047,'city centre offline'!$A$2:$A$2047,$A54,'city centre offline'!$B$2:$B$2047,D$4)*AVERAGEIFS('all sales summary'!$I$2:$I$2047,'all sales summary'!$A$2:$A$2047,$A54,'all sales summary'!$B$2:$B$2047,D$4))/((AVERAGEIFS('overall city offline'!$I$2:$I$2047,'overall city offline'!$A$2:$A$2047,$A54,'overall city offline'!$B$2:$B$2047,D$4)*(1-AVERAGEIFS('all sales summary'!$I$2:$I$2047,'all sales summary'!$A$2:$A$2047,$A54,'all sales summary'!$B$2:$B$2047,D$4)))+(AVERAGEIFS('city centre offline'!$I$2:$I$2047,'city centre offline'!$A$2:$A$2047,$A54,'city centre offline'!$B$2:$B$2047,D$4)*AVERAGEIFS('all sales summary'!$I$2:$I$2047,'all sales summary'!$A$2:$A$2047,$A54,'all sales summary'!$B$2:$B$2047,D$4)))</f>
        <v>0.3264011629252016</v>
      </c>
      <c r="E54" s="60">
        <f>(AVERAGEIFS('city centre offline'!$I$2:$I$2047,'city centre offline'!$A$2:$A$2047,$A54,'city centre offline'!$B$2:$B$2047,E$4)*AVERAGEIFS('all sales summary'!$I$2:$I$2047,'all sales summary'!$A$2:$A$2047,$A54,'all sales summary'!$B$2:$B$2047,E$4))/((AVERAGEIFS('overall city offline'!$I$2:$I$2047,'overall city offline'!$A$2:$A$2047,$A54,'overall city offline'!$B$2:$B$2047,E$4)*(1-AVERAGEIFS('all sales summary'!$I$2:$I$2047,'all sales summary'!$A$2:$A$2047,$A54,'all sales summary'!$B$2:$B$2047,E$4)))+(AVERAGEIFS('city centre offline'!$I$2:$I$2047,'city centre offline'!$A$2:$A$2047,$A54,'city centre offline'!$B$2:$B$2047,E$4)*AVERAGEIFS('all sales summary'!$I$2:$I$2047,'all sales summary'!$A$2:$A$2047,$A54,'all sales summary'!$B$2:$B$2047,E$4)))</f>
        <v>0.32443721074790022</v>
      </c>
      <c r="F54" s="60">
        <f>(AVERAGEIFS('city centre offline'!$I$2:$I$2047,'city centre offline'!$A$2:$A$2047,$A54,'city centre offline'!$B$2:$B$2047,F$4)*AVERAGEIFS('all sales summary'!$I$2:$I$2047,'all sales summary'!$A$2:$A$2047,$A54,'all sales summary'!$B$2:$B$2047,F$4))/((AVERAGEIFS('overall city offline'!$I$2:$I$2047,'overall city offline'!$A$2:$A$2047,$A54,'overall city offline'!$B$2:$B$2047,F$4)*(1-AVERAGEIFS('all sales summary'!$I$2:$I$2047,'all sales summary'!$A$2:$A$2047,$A54,'all sales summary'!$B$2:$B$2047,F$4)))+(AVERAGEIFS('city centre offline'!$I$2:$I$2047,'city centre offline'!$A$2:$A$2047,$A54,'city centre offline'!$B$2:$B$2047,F$4)*AVERAGEIFS('all sales summary'!$I$2:$I$2047,'all sales summary'!$A$2:$A$2047,$A54,'all sales summary'!$B$2:$B$2047,F$4)))</f>
        <v>0.31895067028514712</v>
      </c>
      <c r="G54" s="60">
        <f>(AVERAGEIFS('city centre offline'!$I$2:$I$2047,'city centre offline'!$A$2:$A$2047,$A54,'city centre offline'!$B$2:$B$2047,G$4)*AVERAGEIFS('all sales summary'!$I$2:$I$2047,'all sales summary'!$A$2:$A$2047,$A54,'all sales summary'!$B$2:$B$2047,G$4))/((AVERAGEIFS('overall city offline'!$I$2:$I$2047,'overall city offline'!$A$2:$A$2047,$A54,'overall city offline'!$B$2:$B$2047,G$4)*(1-AVERAGEIFS('all sales summary'!$I$2:$I$2047,'all sales summary'!$A$2:$A$2047,$A54,'all sales summary'!$B$2:$B$2047,G$4)))+(AVERAGEIFS('city centre offline'!$I$2:$I$2047,'city centre offline'!$A$2:$A$2047,$A54,'city centre offline'!$B$2:$B$2047,G$4)*AVERAGEIFS('all sales summary'!$I$2:$I$2047,'all sales summary'!$A$2:$A$2047,$A54,'all sales summary'!$B$2:$B$2047,G$4)))</f>
        <v>0.3258425976003288</v>
      </c>
      <c r="H54" s="60">
        <f>(AVERAGEIFS('city centre offline'!$I$2:$I$2047,'city centre offline'!$A$2:$A$2047,$A54,'city centre offline'!$B$2:$B$2047,H$4)*AVERAGEIFS('all sales summary'!$I$2:$I$2047,'all sales summary'!$A$2:$A$2047,$A54,'all sales summary'!$B$2:$B$2047,H$4))/((AVERAGEIFS('overall city offline'!$I$2:$I$2047,'overall city offline'!$A$2:$A$2047,$A54,'overall city offline'!$B$2:$B$2047,H$4)*(1-AVERAGEIFS('all sales summary'!$I$2:$I$2047,'all sales summary'!$A$2:$A$2047,$A54,'all sales summary'!$B$2:$B$2047,H$4)))+(AVERAGEIFS('city centre offline'!$I$2:$I$2047,'city centre offline'!$A$2:$A$2047,$A54,'city centre offline'!$B$2:$B$2047,H$4)*AVERAGEIFS('all sales summary'!$I$2:$I$2047,'all sales summary'!$A$2:$A$2047,$A54,'all sales summary'!$B$2:$B$2047,H$4)))</f>
        <v>0.32125359454214841</v>
      </c>
      <c r="I54" s="60">
        <f>(AVERAGEIFS('city centre offline'!$I$2:$I$2047,'city centre offline'!$A$2:$A$2047,$A54,'city centre offline'!$B$2:$B$2047,I$4)*AVERAGEIFS('all sales summary'!$I$2:$I$2047,'all sales summary'!$A$2:$A$2047,$A54,'all sales summary'!$B$2:$B$2047,I$4))/((AVERAGEIFS('overall city offline'!$I$2:$I$2047,'overall city offline'!$A$2:$A$2047,$A54,'overall city offline'!$B$2:$B$2047,I$4)*(1-AVERAGEIFS('all sales summary'!$I$2:$I$2047,'all sales summary'!$A$2:$A$2047,$A54,'all sales summary'!$B$2:$B$2047,I$4)))+(AVERAGEIFS('city centre offline'!$I$2:$I$2047,'city centre offline'!$A$2:$A$2047,$A54,'city centre offline'!$B$2:$B$2047,I$4)*AVERAGEIFS('all sales summary'!$I$2:$I$2047,'all sales summary'!$A$2:$A$2047,$A54,'all sales summary'!$B$2:$B$2047,I$4)))</f>
        <v>0.32243877024668893</v>
      </c>
      <c r="J54" s="60">
        <f>(AVERAGEIFS('city centre offline'!$I$2:$I$2047,'city centre offline'!$A$2:$A$2047,$A54,'city centre offline'!$B$2:$B$2047,J$4)*AVERAGEIFS('all sales summary'!$I$2:$I$2047,'all sales summary'!$A$2:$A$2047,$A54,'all sales summary'!$B$2:$B$2047,J$4))/((AVERAGEIFS('overall city offline'!$I$2:$I$2047,'overall city offline'!$A$2:$A$2047,$A54,'overall city offline'!$B$2:$B$2047,J$4)*(1-AVERAGEIFS('all sales summary'!$I$2:$I$2047,'all sales summary'!$A$2:$A$2047,$A54,'all sales summary'!$B$2:$B$2047,J$4)))+(AVERAGEIFS('city centre offline'!$I$2:$I$2047,'city centre offline'!$A$2:$A$2047,$A54,'city centre offline'!$B$2:$B$2047,J$4)*AVERAGEIFS('all sales summary'!$I$2:$I$2047,'all sales summary'!$A$2:$A$2047,$A54,'all sales summary'!$B$2:$B$2047,J$4)))</f>
        <v>0.32243834135421984</v>
      </c>
      <c r="K54" s="60">
        <f>(AVERAGEIFS('city centre offline'!$I$2:$I$2047,'city centre offline'!$A$2:$A$2047,$A54,'city centre offline'!$B$2:$B$2047,K$4)*AVERAGEIFS('all sales summary'!$I$2:$I$2047,'all sales summary'!$A$2:$A$2047,$A54,'all sales summary'!$B$2:$B$2047,K$4))/((AVERAGEIFS('overall city offline'!$I$2:$I$2047,'overall city offline'!$A$2:$A$2047,$A54,'overall city offline'!$B$2:$B$2047,K$4)*(1-AVERAGEIFS('all sales summary'!$I$2:$I$2047,'all sales summary'!$A$2:$A$2047,$A54,'all sales summary'!$B$2:$B$2047,K$4)))+(AVERAGEIFS('city centre offline'!$I$2:$I$2047,'city centre offline'!$A$2:$A$2047,$A54,'city centre offline'!$B$2:$B$2047,K$4)*AVERAGEIFS('all sales summary'!$I$2:$I$2047,'all sales summary'!$A$2:$A$2047,$A54,'all sales summary'!$B$2:$B$2047,K$4)))</f>
        <v>0.33627025766703639</v>
      </c>
      <c r="L54" s="60">
        <f>(AVERAGEIFS('city centre offline'!$I$2:$I$2047,'city centre offline'!$A$2:$A$2047,$A54,'city centre offline'!$B$2:$B$2047,L$4)*AVERAGEIFS('all sales summary'!$I$2:$I$2047,'all sales summary'!$A$2:$A$2047,$A54,'all sales summary'!$B$2:$B$2047,L$4))/((AVERAGEIFS('overall city offline'!$I$2:$I$2047,'overall city offline'!$A$2:$A$2047,$A54,'overall city offline'!$B$2:$B$2047,L$4)*(1-AVERAGEIFS('all sales summary'!$I$2:$I$2047,'all sales summary'!$A$2:$A$2047,$A54,'all sales summary'!$B$2:$B$2047,L$4)))+(AVERAGEIFS('city centre offline'!$I$2:$I$2047,'city centre offline'!$A$2:$A$2047,$A54,'city centre offline'!$B$2:$B$2047,L$4)*AVERAGEIFS('all sales summary'!$I$2:$I$2047,'all sales summary'!$A$2:$A$2047,$A54,'all sales summary'!$B$2:$B$2047,L$4)))</f>
        <v>0.34073951097442101</v>
      </c>
      <c r="M54" s="60">
        <f>(AVERAGEIFS('city centre offline'!$I$2:$I$2047,'city centre offline'!$A$2:$A$2047,$A54,'city centre offline'!$B$2:$B$2047,M$4)*AVERAGEIFS('all sales summary'!$I$2:$I$2047,'all sales summary'!$A$2:$A$2047,$A54,'all sales summary'!$B$2:$B$2047,M$4))/((AVERAGEIFS('overall city offline'!$I$2:$I$2047,'overall city offline'!$A$2:$A$2047,$A54,'overall city offline'!$B$2:$B$2047,M$4)*(1-AVERAGEIFS('all sales summary'!$I$2:$I$2047,'all sales summary'!$A$2:$A$2047,$A54,'all sales summary'!$B$2:$B$2047,M$4)))+(AVERAGEIFS('city centre offline'!$I$2:$I$2047,'city centre offline'!$A$2:$A$2047,$A54,'city centre offline'!$B$2:$B$2047,M$4)*AVERAGEIFS('all sales summary'!$I$2:$I$2047,'all sales summary'!$A$2:$A$2047,$A54,'all sales summary'!$B$2:$B$2047,M$4)))</f>
        <v>0.3410953494354364</v>
      </c>
      <c r="N54" s="60">
        <f>(AVERAGEIFS('city centre offline'!$I$2:$I$2047,'city centre offline'!$A$2:$A$2047,$A54,'city centre offline'!$B$2:$B$2047,N$4)*AVERAGEIFS('all sales summary'!$I$2:$I$2047,'all sales summary'!$A$2:$A$2047,$A54,'all sales summary'!$B$2:$B$2047,N$4))/((AVERAGEIFS('overall city offline'!$I$2:$I$2047,'overall city offline'!$A$2:$A$2047,$A54,'overall city offline'!$B$2:$B$2047,N$4)*(1-AVERAGEIFS('all sales summary'!$I$2:$I$2047,'all sales summary'!$A$2:$A$2047,$A54,'all sales summary'!$B$2:$B$2047,N$4)))+(AVERAGEIFS('city centre offline'!$I$2:$I$2047,'city centre offline'!$A$2:$A$2047,$A54,'city centre offline'!$B$2:$B$2047,N$4)*AVERAGEIFS('all sales summary'!$I$2:$I$2047,'all sales summary'!$A$2:$A$2047,$A54,'all sales summary'!$B$2:$B$2047,N$4)))</f>
        <v>0.34320020989010119</v>
      </c>
      <c r="O54" s="60">
        <f>(AVERAGEIFS('city centre offline'!$I$2:$I$2047,'city centre offline'!$A$2:$A$2047,$A54,'city centre offline'!$B$2:$B$2047,O$4)*AVERAGEIFS('all sales summary'!$I$2:$I$2047,'all sales summary'!$A$2:$A$2047,$A54,'all sales summary'!$B$2:$B$2047,O$4))/((AVERAGEIFS('overall city offline'!$I$2:$I$2047,'overall city offline'!$A$2:$A$2047,$A54,'overall city offline'!$B$2:$B$2047,O$4)*(1-AVERAGEIFS('all sales summary'!$I$2:$I$2047,'all sales summary'!$A$2:$A$2047,$A54,'all sales summary'!$B$2:$B$2047,O$4)))+(AVERAGEIFS('city centre offline'!$I$2:$I$2047,'city centre offline'!$A$2:$A$2047,$A54,'city centre offline'!$B$2:$B$2047,O$4)*AVERAGEIFS('all sales summary'!$I$2:$I$2047,'all sales summary'!$A$2:$A$2047,$A54,'all sales summary'!$B$2:$B$2047,O$4)))</f>
        <v>0.34216971967719689</v>
      </c>
      <c r="P54" s="60">
        <f>(AVERAGEIFS('city centre offline'!$I$2:$I$2047,'city centre offline'!$A$2:$A$2047,$A54,'city centre offline'!$B$2:$B$2047,P$4)*AVERAGEIFS('all sales summary'!$I$2:$I$2047,'all sales summary'!$A$2:$A$2047,$A54,'all sales summary'!$B$2:$B$2047,P$4))/((AVERAGEIFS('overall city offline'!$I$2:$I$2047,'overall city offline'!$A$2:$A$2047,$A54,'overall city offline'!$B$2:$B$2047,P$4)*(1-AVERAGEIFS('all sales summary'!$I$2:$I$2047,'all sales summary'!$A$2:$A$2047,$A54,'all sales summary'!$B$2:$B$2047,P$4)))+(AVERAGEIFS('city centre offline'!$I$2:$I$2047,'city centre offline'!$A$2:$A$2047,$A54,'city centre offline'!$B$2:$B$2047,P$4)*AVERAGEIFS('all sales summary'!$I$2:$I$2047,'all sales summary'!$A$2:$A$2047,$A54,'all sales summary'!$B$2:$B$2047,P$4)))</f>
        <v>0.31323997806308945</v>
      </c>
      <c r="Q54" s="60">
        <f>(AVERAGEIFS('city centre offline'!$I$2:$I$2047,'city centre offline'!$A$2:$A$2047,$A54,'city centre offline'!$B$2:$B$2047,Q$4)*AVERAGEIFS('all sales summary'!$I$2:$I$2047,'all sales summary'!$A$2:$A$2047,$A54,'all sales summary'!$B$2:$B$2047,Q$4))/((AVERAGEIFS('overall city offline'!$I$2:$I$2047,'overall city offline'!$A$2:$A$2047,$A54,'overall city offline'!$B$2:$B$2047,Q$4)*(1-AVERAGEIFS('all sales summary'!$I$2:$I$2047,'all sales summary'!$A$2:$A$2047,$A54,'all sales summary'!$B$2:$B$2047,Q$4)))+(AVERAGEIFS('city centre offline'!$I$2:$I$2047,'city centre offline'!$A$2:$A$2047,$A54,'city centre offline'!$B$2:$B$2047,Q$4)*AVERAGEIFS('all sales summary'!$I$2:$I$2047,'all sales summary'!$A$2:$A$2047,$A54,'all sales summary'!$B$2:$B$2047,Q$4)))</f>
        <v>5.0716385718504335E-2</v>
      </c>
      <c r="R54" s="60">
        <f>(AVERAGEIFS('city centre offline'!$I$2:$I$2047,'city centre offline'!$A$2:$A$2047,$A54,'city centre offline'!$B$2:$B$2047,R$4)*AVERAGEIFS('all sales summary'!$I$2:$I$2047,'all sales summary'!$A$2:$A$2047,$A54,'all sales summary'!$B$2:$B$2047,R$4))/((AVERAGEIFS('overall city offline'!$I$2:$I$2047,'overall city offline'!$A$2:$A$2047,$A54,'overall city offline'!$B$2:$B$2047,R$4)*(1-AVERAGEIFS('all sales summary'!$I$2:$I$2047,'all sales summary'!$A$2:$A$2047,$A54,'all sales summary'!$B$2:$B$2047,R$4)))+(AVERAGEIFS('city centre offline'!$I$2:$I$2047,'city centre offline'!$A$2:$A$2047,$A54,'city centre offline'!$B$2:$B$2047,R$4)*AVERAGEIFS('all sales summary'!$I$2:$I$2047,'all sales summary'!$A$2:$A$2047,$A54,'all sales summary'!$B$2:$B$2047,R$4)))</f>
        <v>2.8494068162999091E-2</v>
      </c>
      <c r="S54" s="60">
        <f>(AVERAGEIFS('city centre offline'!$I$2:$I$2047,'city centre offline'!$A$2:$A$2047,$A54,'city centre offline'!$B$2:$B$2047,S$4)*AVERAGEIFS('all sales summary'!$I$2:$I$2047,'all sales summary'!$A$2:$A$2047,$A54,'all sales summary'!$B$2:$B$2047,S$4))/((AVERAGEIFS('overall city offline'!$I$2:$I$2047,'overall city offline'!$A$2:$A$2047,$A54,'overall city offline'!$B$2:$B$2047,S$4)*(1-AVERAGEIFS('all sales summary'!$I$2:$I$2047,'all sales summary'!$A$2:$A$2047,$A54,'all sales summary'!$B$2:$B$2047,S$4)))+(AVERAGEIFS('city centre offline'!$I$2:$I$2047,'city centre offline'!$A$2:$A$2047,$A54,'city centre offline'!$B$2:$B$2047,S$4)*AVERAGEIFS('all sales summary'!$I$2:$I$2047,'all sales summary'!$A$2:$A$2047,$A54,'all sales summary'!$B$2:$B$2047,S$4)))</f>
        <v>0.32436525756315004</v>
      </c>
      <c r="T54" s="60">
        <f>(AVERAGEIFS('city centre offline'!$I$2:$I$2047,'city centre offline'!$A$2:$A$2047,$A54,'city centre offline'!$B$2:$B$2047,T$4)*AVERAGEIFS('all sales summary'!$I$2:$I$2047,'all sales summary'!$A$2:$A$2047,$A54,'all sales summary'!$B$2:$B$2047,T$4))/((AVERAGEIFS('overall city offline'!$I$2:$I$2047,'overall city offline'!$A$2:$A$2047,$A54,'overall city offline'!$B$2:$B$2047,T$4)*(1-AVERAGEIFS('all sales summary'!$I$2:$I$2047,'all sales summary'!$A$2:$A$2047,$A54,'all sales summary'!$B$2:$B$2047,T$4)))+(AVERAGEIFS('city centre offline'!$I$2:$I$2047,'city centre offline'!$A$2:$A$2047,$A54,'city centre offline'!$B$2:$B$2047,T$4)*AVERAGEIFS('all sales summary'!$I$2:$I$2047,'all sales summary'!$A$2:$A$2047,$A54,'all sales summary'!$B$2:$B$2047,T$4)))</f>
        <v>0.35317165572186066</v>
      </c>
      <c r="U54" s="60">
        <f>(AVERAGEIFS('city centre offline'!$I$2:$I$2047,'city centre offline'!$A$2:$A$2047,$A54,'city centre offline'!$B$2:$B$2047,U$4)*AVERAGEIFS('all sales summary'!$I$2:$I$2047,'all sales summary'!$A$2:$A$2047,$A54,'all sales summary'!$B$2:$B$2047,U$4))/((AVERAGEIFS('overall city offline'!$I$2:$I$2047,'overall city offline'!$A$2:$A$2047,$A54,'overall city offline'!$B$2:$B$2047,U$4)*(1-AVERAGEIFS('all sales summary'!$I$2:$I$2047,'all sales summary'!$A$2:$A$2047,$A54,'all sales summary'!$B$2:$B$2047,U$4)))+(AVERAGEIFS('city centre offline'!$I$2:$I$2047,'city centre offline'!$A$2:$A$2047,$A54,'city centre offline'!$B$2:$B$2047,U$4)*AVERAGEIFS('all sales summary'!$I$2:$I$2047,'all sales summary'!$A$2:$A$2047,$A54,'all sales summary'!$B$2:$B$2047,U$4)))</f>
        <v>0.33339125865204994</v>
      </c>
      <c r="V54" s="60">
        <f>(AVERAGEIFS('city centre offline'!$I$2:$I$2047,'city centre offline'!$A$2:$A$2047,$A54,'city centre offline'!$B$2:$B$2047,V$4)*AVERAGEIFS('all sales summary'!$I$2:$I$2047,'all sales summary'!$A$2:$A$2047,$A54,'all sales summary'!$B$2:$B$2047,V$4))/((AVERAGEIFS('overall city offline'!$I$2:$I$2047,'overall city offline'!$A$2:$A$2047,$A54,'overall city offline'!$B$2:$B$2047,V$4)*(1-AVERAGEIFS('all sales summary'!$I$2:$I$2047,'all sales summary'!$A$2:$A$2047,$A54,'all sales summary'!$B$2:$B$2047,V$4)))+(AVERAGEIFS('city centre offline'!$I$2:$I$2047,'city centre offline'!$A$2:$A$2047,$A54,'city centre offline'!$B$2:$B$2047,V$4)*AVERAGEIFS('all sales summary'!$I$2:$I$2047,'all sales summary'!$A$2:$A$2047,$A54,'all sales summary'!$B$2:$B$2047,V$4)))</f>
        <v>0.34335670172990024</v>
      </c>
      <c r="W54" s="60">
        <f>(AVERAGEIFS('city centre offline'!$I$2:$I$2047,'city centre offline'!$A$2:$A$2047,$A54,'city centre offline'!$B$2:$B$2047,W$4)*AVERAGEIFS('all sales summary'!$I$2:$I$2047,'all sales summary'!$A$2:$A$2047,$A54,'all sales summary'!$B$2:$B$2047,W$4))/((AVERAGEIFS('overall city offline'!$I$2:$I$2047,'overall city offline'!$A$2:$A$2047,$A54,'overall city offline'!$B$2:$B$2047,W$4)*(1-AVERAGEIFS('all sales summary'!$I$2:$I$2047,'all sales summary'!$A$2:$A$2047,$A54,'all sales summary'!$B$2:$B$2047,W$4)))+(AVERAGEIFS('city centre offline'!$I$2:$I$2047,'city centre offline'!$A$2:$A$2047,$A54,'city centre offline'!$B$2:$B$2047,W$4)*AVERAGEIFS('all sales summary'!$I$2:$I$2047,'all sales summary'!$A$2:$A$2047,$A54,'all sales summary'!$B$2:$B$2047,W$4)))</f>
        <v>0.36435993504620584</v>
      </c>
      <c r="X54" s="60">
        <f>(AVERAGEIFS('city centre offline'!$I$2:$I$2047,'city centre offline'!$A$2:$A$2047,$A54,'city centre offline'!$B$2:$B$2047,X$4)*AVERAGEIFS('all sales summary'!$I$2:$I$2047,'all sales summary'!$A$2:$A$2047,$A54,'all sales summary'!$B$2:$B$2047,X$4))/((AVERAGEIFS('overall city offline'!$I$2:$I$2047,'overall city offline'!$A$2:$A$2047,$A54,'overall city offline'!$B$2:$B$2047,X$4)*(1-AVERAGEIFS('all sales summary'!$I$2:$I$2047,'all sales summary'!$A$2:$A$2047,$A54,'all sales summary'!$B$2:$B$2047,X$4)))+(AVERAGEIFS('city centre offline'!$I$2:$I$2047,'city centre offline'!$A$2:$A$2047,$A54,'city centre offline'!$B$2:$B$2047,X$4)*AVERAGEIFS('all sales summary'!$I$2:$I$2047,'all sales summary'!$A$2:$A$2047,$A54,'all sales summary'!$B$2:$B$2047,X$4)))</f>
        <v>0.35319036724773906</v>
      </c>
      <c r="Y54" s="60">
        <f>(AVERAGEIFS('city centre offline'!$I$2:$I$2047,'city centre offline'!$A$2:$A$2047,$A54,'city centre offline'!$B$2:$B$2047,Y$4)*AVERAGEIFS('all sales summary'!$I$2:$I$2047,'all sales summary'!$A$2:$A$2047,$A54,'all sales summary'!$B$2:$B$2047,Y$4))/((AVERAGEIFS('overall city offline'!$I$2:$I$2047,'overall city offline'!$A$2:$A$2047,$A54,'overall city offline'!$B$2:$B$2047,Y$4)*(1-AVERAGEIFS('all sales summary'!$I$2:$I$2047,'all sales summary'!$A$2:$A$2047,$A54,'all sales summary'!$B$2:$B$2047,Y$4)))+(AVERAGEIFS('city centre offline'!$I$2:$I$2047,'city centre offline'!$A$2:$A$2047,$A54,'city centre offline'!$B$2:$B$2047,Y$4)*AVERAGEIFS('all sales summary'!$I$2:$I$2047,'all sales summary'!$A$2:$A$2047,$A54,'all sales summary'!$B$2:$B$2047,Y$4)))</f>
        <v>0.36009702477310057</v>
      </c>
      <c r="Z54" s="60">
        <f>(AVERAGEIFS('city centre offline'!$I$2:$I$2047,'city centre offline'!$A$2:$A$2047,$A54,'city centre offline'!$B$2:$B$2047,Z$4)*AVERAGEIFS('all sales summary'!$I$2:$I$2047,'all sales summary'!$A$2:$A$2047,$A54,'all sales summary'!$B$2:$B$2047,Z$4))/((AVERAGEIFS('overall city offline'!$I$2:$I$2047,'overall city offline'!$A$2:$A$2047,$A54,'overall city offline'!$B$2:$B$2047,Z$4)*(1-AVERAGEIFS('all sales summary'!$I$2:$I$2047,'all sales summary'!$A$2:$A$2047,$A54,'all sales summary'!$B$2:$B$2047,Z$4)))+(AVERAGEIFS('city centre offline'!$I$2:$I$2047,'city centre offline'!$A$2:$A$2047,$A54,'city centre offline'!$B$2:$B$2047,Z$4)*AVERAGEIFS('all sales summary'!$I$2:$I$2047,'all sales summary'!$A$2:$A$2047,$A54,'all sales summary'!$B$2:$B$2047,Z$4)))</f>
        <v>0.37305470700080101</v>
      </c>
      <c r="AA54" s="60">
        <f>(AVERAGEIFS('city centre offline'!$I$2:$I$2047,'city centre offline'!$A$2:$A$2047,$A54,'city centre offline'!$B$2:$B$2047,AA$4)*AVERAGEIFS('all sales summary'!$I$2:$I$2047,'all sales summary'!$A$2:$A$2047,$A54,'all sales summary'!$B$2:$B$2047,AA$4))/((AVERAGEIFS('overall city offline'!$I$2:$I$2047,'overall city offline'!$A$2:$A$2047,$A54,'overall city offline'!$B$2:$B$2047,AA$4)*(1-AVERAGEIFS('all sales summary'!$I$2:$I$2047,'all sales summary'!$A$2:$A$2047,$A54,'all sales summary'!$B$2:$B$2047,AA$4)))+(AVERAGEIFS('city centre offline'!$I$2:$I$2047,'city centre offline'!$A$2:$A$2047,$A54,'city centre offline'!$B$2:$B$2047,AA$4)*AVERAGEIFS('all sales summary'!$I$2:$I$2047,'all sales summary'!$A$2:$A$2047,$A54,'all sales summary'!$B$2:$B$2047,AA$4)))</f>
        <v>0.30868646412750617</v>
      </c>
      <c r="AB54" s="60">
        <f>(AVERAGEIFS('city centre offline'!$I$2:$I$2047,'city centre offline'!$A$2:$A$2047,$A54,'city centre offline'!$B$2:$B$2047,AB$4)*AVERAGEIFS('all sales summary'!$I$2:$I$2047,'all sales summary'!$A$2:$A$2047,$A54,'all sales summary'!$B$2:$B$2047,AB$4))/((AVERAGEIFS('overall city offline'!$I$2:$I$2047,'overall city offline'!$A$2:$A$2047,$A54,'overall city offline'!$B$2:$B$2047,AB$4)*(1-AVERAGEIFS('all sales summary'!$I$2:$I$2047,'all sales summary'!$A$2:$A$2047,$A54,'all sales summary'!$B$2:$B$2047,AB$4)))+(AVERAGEIFS('city centre offline'!$I$2:$I$2047,'city centre offline'!$A$2:$A$2047,$A54,'city centre offline'!$B$2:$B$2047,AB$4)*AVERAGEIFS('all sales summary'!$I$2:$I$2047,'all sales summary'!$A$2:$A$2047,$A54,'all sales summary'!$B$2:$B$2047,AB$4)))</f>
        <v>0.36347592844986798</v>
      </c>
      <c r="AC54" s="60">
        <f>(AVERAGEIFS('city centre offline'!$I$2:$I$2047,'city centre offline'!$A$2:$A$2047,$A54,'city centre offline'!$B$2:$B$2047,AC$4)*AVERAGEIFS('all sales summary'!$I$2:$I$2047,'all sales summary'!$A$2:$A$2047,$A54,'all sales summary'!$B$2:$B$2047,AC$4))/((AVERAGEIFS('overall city offline'!$I$2:$I$2047,'overall city offline'!$A$2:$A$2047,$A54,'overall city offline'!$B$2:$B$2047,AC$4)*(1-AVERAGEIFS('all sales summary'!$I$2:$I$2047,'all sales summary'!$A$2:$A$2047,$A54,'all sales summary'!$B$2:$B$2047,AC$4)))+(AVERAGEIFS('city centre offline'!$I$2:$I$2047,'city centre offline'!$A$2:$A$2047,$A54,'city centre offline'!$B$2:$B$2047,AC$4)*AVERAGEIFS('all sales summary'!$I$2:$I$2047,'all sales summary'!$A$2:$A$2047,$A54,'all sales summary'!$B$2:$B$2047,AC$4)))</f>
        <v>0.35011657860253281</v>
      </c>
      <c r="AD54" s="60">
        <f>(AVERAGEIFS('city centre offline'!$I$2:$I$2047,'city centre offline'!$A$2:$A$2047,$A54,'city centre offline'!$B$2:$B$2047,AD$4)*AVERAGEIFS('all sales summary'!$I$2:$I$2047,'all sales summary'!$A$2:$A$2047,$A54,'all sales summary'!$B$2:$B$2047,AD$4))/((AVERAGEIFS('overall city offline'!$I$2:$I$2047,'overall city offline'!$A$2:$A$2047,$A54,'overall city offline'!$B$2:$B$2047,AD$4)*(1-AVERAGEIFS('all sales summary'!$I$2:$I$2047,'all sales summary'!$A$2:$A$2047,$A54,'all sales summary'!$B$2:$B$2047,AD$4)))+(AVERAGEIFS('city centre offline'!$I$2:$I$2047,'city centre offline'!$A$2:$A$2047,$A54,'city centre offline'!$B$2:$B$2047,AD$4)*AVERAGEIFS('all sales summary'!$I$2:$I$2047,'all sales summary'!$A$2:$A$2047,$A54,'all sales summary'!$B$2:$B$2047,AD$4)))</f>
        <v>0.3368778856708165</v>
      </c>
      <c r="AE54" s="60">
        <f>(AVERAGEIFS('city centre offline'!$I$2:$I$2047,'city centre offline'!$A$2:$A$2047,$A54,'city centre offline'!$B$2:$B$2047,AE$4)*AVERAGEIFS('all sales summary'!$I$2:$I$2047,'all sales summary'!$A$2:$A$2047,$A54,'all sales summary'!$B$2:$B$2047,AE$4))/((AVERAGEIFS('overall city offline'!$I$2:$I$2047,'overall city offline'!$A$2:$A$2047,$A54,'overall city offline'!$B$2:$B$2047,AE$4)*(1-AVERAGEIFS('all sales summary'!$I$2:$I$2047,'all sales summary'!$A$2:$A$2047,$A54,'all sales summary'!$B$2:$B$2047,AE$4)))+(AVERAGEIFS('city centre offline'!$I$2:$I$2047,'city centre offline'!$A$2:$A$2047,$A54,'city centre offline'!$B$2:$B$2047,AE$4)*AVERAGEIFS('all sales summary'!$I$2:$I$2047,'all sales summary'!$A$2:$A$2047,$A54,'all sales summary'!$B$2:$B$2047,AE$4)))</f>
        <v>0.3362891319347685</v>
      </c>
      <c r="AF54" s="60">
        <f>(AVERAGEIFS('city centre offline'!$I$2:$I$2047,'city centre offline'!$A$2:$A$2047,$A54,'city centre offline'!$B$2:$B$2047,AF$4)*AVERAGEIFS('all sales summary'!$I$2:$I$2047,'all sales summary'!$A$2:$A$2047,$A54,'all sales summary'!$B$2:$B$2047,AF$4))/((AVERAGEIFS('overall city offline'!$I$2:$I$2047,'overall city offline'!$A$2:$A$2047,$A54,'overall city offline'!$B$2:$B$2047,AF$4)*(1-AVERAGEIFS('all sales summary'!$I$2:$I$2047,'all sales summary'!$A$2:$A$2047,$A54,'all sales summary'!$B$2:$B$2047,AF$4)))+(AVERAGEIFS('city centre offline'!$I$2:$I$2047,'city centre offline'!$A$2:$A$2047,$A54,'city centre offline'!$B$2:$B$2047,AF$4)*AVERAGEIFS('all sales summary'!$I$2:$I$2047,'all sales summary'!$A$2:$A$2047,$A54,'all sales summary'!$B$2:$B$2047,AF$4)))</f>
        <v>0.33546335460301324</v>
      </c>
      <c r="AG54" s="60">
        <f>(AVERAGEIFS('city centre offline'!$I$2:$I$2047,'city centre offline'!$A$2:$A$2047,$A54,'city centre offline'!$B$2:$B$2047,AG$4)*AVERAGEIFS('all sales summary'!$I$2:$I$2047,'all sales summary'!$A$2:$A$2047,$A54,'all sales summary'!$B$2:$B$2047,AG$4))/((AVERAGEIFS('overall city offline'!$I$2:$I$2047,'overall city offline'!$A$2:$A$2047,$A54,'overall city offline'!$B$2:$B$2047,AG$4)*(1-AVERAGEIFS('all sales summary'!$I$2:$I$2047,'all sales summary'!$A$2:$A$2047,$A54,'all sales summary'!$B$2:$B$2047,AG$4)))+(AVERAGEIFS('city centre offline'!$I$2:$I$2047,'city centre offline'!$A$2:$A$2047,$A54,'city centre offline'!$B$2:$B$2047,AG$4)*AVERAGEIFS('all sales summary'!$I$2:$I$2047,'all sales summary'!$A$2:$A$2047,$A54,'all sales summary'!$B$2:$B$2047,AG$4)))</f>
        <v>0.32153014609685898</v>
      </c>
      <c r="AH54" s="60">
        <f>(AVERAGEIFS('city centre offline'!$I$2:$I$2047,'city centre offline'!$A$2:$A$2047,$A54,'city centre offline'!$B$2:$B$2047,AH$4)*AVERAGEIFS('all sales summary'!$I$2:$I$2047,'all sales summary'!$A$2:$A$2047,$A54,'all sales summary'!$B$2:$B$2047,AH$4))/((AVERAGEIFS('overall city offline'!$I$2:$I$2047,'overall city offline'!$A$2:$A$2047,$A54,'overall city offline'!$B$2:$B$2047,AH$4)*(1-AVERAGEIFS('all sales summary'!$I$2:$I$2047,'all sales summary'!$A$2:$A$2047,$A54,'all sales summary'!$B$2:$B$2047,AH$4)))+(AVERAGEIFS('city centre offline'!$I$2:$I$2047,'city centre offline'!$A$2:$A$2047,$A54,'city centre offline'!$B$2:$B$2047,AH$4)*AVERAGEIFS('all sales summary'!$I$2:$I$2047,'all sales summary'!$A$2:$A$2047,$A54,'all sales summary'!$B$2:$B$2047,AH$4)))</f>
        <v>0.3429835369221213</v>
      </c>
    </row>
    <row r="55" spans="1:34" x14ac:dyDescent="0.3">
      <c r="A55" t="s">
        <v>57</v>
      </c>
      <c r="B55" s="60">
        <f>(AVERAGEIFS('city centre offline'!I52:I2097,'city centre offline'!$A$2:$A$2047,$A55,'city centre offline'!$B$2:$B$2047,B$4)*AVERAGEIFS('all sales summary'!$I$2:$I$2047,'all sales summary'!$A$2:$A$2047,$A55,'all sales summary'!B52:B2097,B$4))/((AVERAGEIFS('overall city offline'!I52:I2097,'overall city offline'!$A$2:$A$2047,$A55,'overall city offline'!$B$2:$B$2047,B$4)*(1-AVERAGEIFS('all sales summary'!$I$2:$I$2047,'all sales summary'!$A$2:$A$2047,$A55,'all sales summary'!B52:B2097,B$4)))+(AVERAGEIFS('city centre offline'!I52:I2097,'city centre offline'!$A$2:$A$2047,$A55,'city centre offline'!$B$2:$B$2047,B$4)*AVERAGEIFS('all sales summary'!$I$2:$I$2047,'all sales summary'!$A$2:$A$2047,$A55,'all sales summary'!B52:B2097,B$4)))</f>
        <v>0.25452005196430516</v>
      </c>
      <c r="C55" s="60">
        <f>(AVERAGEIFS('city centre offline'!$I$2:$I$2047,'city centre offline'!$A$2:$A$2047,$A55,'city centre offline'!$B$2:$B$2047,C$4)*AVERAGEIFS('all sales summary'!$I$2:$I$2047,'all sales summary'!$A$2:$A$2047,$A55,'all sales summary'!$B$2:$B$2047,C$4))/((AVERAGEIFS('overall city offline'!$I$2:$I$2047,'overall city offline'!$A$2:$A$2047,$A55,'overall city offline'!$B$2:$B$2047,C$4)*(1-AVERAGEIFS('all sales summary'!$I$2:$I$2047,'all sales summary'!$A$2:$A$2047,$A55,'all sales summary'!$B$2:$B$2047,C$4)))+(AVERAGEIFS('city centre offline'!$I$2:$I$2047,'city centre offline'!$A$2:$A$2047,$A55,'city centre offline'!$B$2:$B$2047,C$4)*AVERAGEIFS('all sales summary'!$I$2:$I$2047,'all sales summary'!$A$2:$A$2047,$A55,'all sales summary'!$B$2:$B$2047,C$4)))</f>
        <v>0.36123699160229061</v>
      </c>
      <c r="D55" s="60">
        <f>(AVERAGEIFS('city centre offline'!$I$2:$I$2047,'city centre offline'!$A$2:$A$2047,$A55,'city centre offline'!$B$2:$B$2047,D$4)*AVERAGEIFS('all sales summary'!$I$2:$I$2047,'all sales summary'!$A$2:$A$2047,$A55,'all sales summary'!$B$2:$B$2047,D$4))/((AVERAGEIFS('overall city offline'!$I$2:$I$2047,'overall city offline'!$A$2:$A$2047,$A55,'overall city offline'!$B$2:$B$2047,D$4)*(1-AVERAGEIFS('all sales summary'!$I$2:$I$2047,'all sales summary'!$A$2:$A$2047,$A55,'all sales summary'!$B$2:$B$2047,D$4)))+(AVERAGEIFS('city centre offline'!$I$2:$I$2047,'city centre offline'!$A$2:$A$2047,$A55,'city centre offline'!$B$2:$B$2047,D$4)*AVERAGEIFS('all sales summary'!$I$2:$I$2047,'all sales summary'!$A$2:$A$2047,$A55,'all sales summary'!$B$2:$B$2047,D$4)))</f>
        <v>0.3647521396892513</v>
      </c>
      <c r="E55" s="60">
        <f>(AVERAGEIFS('city centre offline'!$I$2:$I$2047,'city centre offline'!$A$2:$A$2047,$A55,'city centre offline'!$B$2:$B$2047,E$4)*AVERAGEIFS('all sales summary'!$I$2:$I$2047,'all sales summary'!$A$2:$A$2047,$A55,'all sales summary'!$B$2:$B$2047,E$4))/((AVERAGEIFS('overall city offline'!$I$2:$I$2047,'overall city offline'!$A$2:$A$2047,$A55,'overall city offline'!$B$2:$B$2047,E$4)*(1-AVERAGEIFS('all sales summary'!$I$2:$I$2047,'all sales summary'!$A$2:$A$2047,$A55,'all sales summary'!$B$2:$B$2047,E$4)))+(AVERAGEIFS('city centre offline'!$I$2:$I$2047,'city centre offline'!$A$2:$A$2047,$A55,'city centre offline'!$B$2:$B$2047,E$4)*AVERAGEIFS('all sales summary'!$I$2:$I$2047,'all sales summary'!$A$2:$A$2047,$A55,'all sales summary'!$B$2:$B$2047,E$4)))</f>
        <v>0.37193400277349287</v>
      </c>
      <c r="F55" s="60">
        <f>(AVERAGEIFS('city centre offline'!$I$2:$I$2047,'city centre offline'!$A$2:$A$2047,$A55,'city centre offline'!$B$2:$B$2047,F$4)*AVERAGEIFS('all sales summary'!$I$2:$I$2047,'all sales summary'!$A$2:$A$2047,$A55,'all sales summary'!$B$2:$B$2047,F$4))/((AVERAGEIFS('overall city offline'!$I$2:$I$2047,'overall city offline'!$A$2:$A$2047,$A55,'overall city offline'!$B$2:$B$2047,F$4)*(1-AVERAGEIFS('all sales summary'!$I$2:$I$2047,'all sales summary'!$A$2:$A$2047,$A55,'all sales summary'!$B$2:$B$2047,F$4)))+(AVERAGEIFS('city centre offline'!$I$2:$I$2047,'city centre offline'!$A$2:$A$2047,$A55,'city centre offline'!$B$2:$B$2047,F$4)*AVERAGEIFS('all sales summary'!$I$2:$I$2047,'all sales summary'!$A$2:$A$2047,$A55,'all sales summary'!$B$2:$B$2047,F$4)))</f>
        <v>0.37741477204823537</v>
      </c>
      <c r="G55" s="60">
        <f>(AVERAGEIFS('city centre offline'!$I$2:$I$2047,'city centre offline'!$A$2:$A$2047,$A55,'city centre offline'!$B$2:$B$2047,G$4)*AVERAGEIFS('all sales summary'!$I$2:$I$2047,'all sales summary'!$A$2:$A$2047,$A55,'all sales summary'!$B$2:$B$2047,G$4))/((AVERAGEIFS('overall city offline'!$I$2:$I$2047,'overall city offline'!$A$2:$A$2047,$A55,'overall city offline'!$B$2:$B$2047,G$4)*(1-AVERAGEIFS('all sales summary'!$I$2:$I$2047,'all sales summary'!$A$2:$A$2047,$A55,'all sales summary'!$B$2:$B$2047,G$4)))+(AVERAGEIFS('city centre offline'!$I$2:$I$2047,'city centre offline'!$A$2:$A$2047,$A55,'city centre offline'!$B$2:$B$2047,G$4)*AVERAGEIFS('all sales summary'!$I$2:$I$2047,'all sales summary'!$A$2:$A$2047,$A55,'all sales summary'!$B$2:$B$2047,G$4)))</f>
        <v>0.3733815715566427</v>
      </c>
      <c r="H55" s="60">
        <f>(AVERAGEIFS('city centre offline'!$I$2:$I$2047,'city centre offline'!$A$2:$A$2047,$A55,'city centre offline'!$B$2:$B$2047,H$4)*AVERAGEIFS('all sales summary'!$I$2:$I$2047,'all sales summary'!$A$2:$A$2047,$A55,'all sales summary'!$B$2:$B$2047,H$4))/((AVERAGEIFS('overall city offline'!$I$2:$I$2047,'overall city offline'!$A$2:$A$2047,$A55,'overall city offline'!$B$2:$B$2047,H$4)*(1-AVERAGEIFS('all sales summary'!$I$2:$I$2047,'all sales summary'!$A$2:$A$2047,$A55,'all sales summary'!$B$2:$B$2047,H$4)))+(AVERAGEIFS('city centre offline'!$I$2:$I$2047,'city centre offline'!$A$2:$A$2047,$A55,'city centre offline'!$B$2:$B$2047,H$4)*AVERAGEIFS('all sales summary'!$I$2:$I$2047,'all sales summary'!$A$2:$A$2047,$A55,'all sales summary'!$B$2:$B$2047,H$4)))</f>
        <v>0.36938475595933412</v>
      </c>
      <c r="I55" s="60">
        <f>(AVERAGEIFS('city centre offline'!$I$2:$I$2047,'city centre offline'!$A$2:$A$2047,$A55,'city centre offline'!$B$2:$B$2047,I$4)*AVERAGEIFS('all sales summary'!$I$2:$I$2047,'all sales summary'!$A$2:$A$2047,$A55,'all sales summary'!$B$2:$B$2047,I$4))/((AVERAGEIFS('overall city offline'!$I$2:$I$2047,'overall city offline'!$A$2:$A$2047,$A55,'overall city offline'!$B$2:$B$2047,I$4)*(1-AVERAGEIFS('all sales summary'!$I$2:$I$2047,'all sales summary'!$A$2:$A$2047,$A55,'all sales summary'!$B$2:$B$2047,I$4)))+(AVERAGEIFS('city centre offline'!$I$2:$I$2047,'city centre offline'!$A$2:$A$2047,$A55,'city centre offline'!$B$2:$B$2047,I$4)*AVERAGEIFS('all sales summary'!$I$2:$I$2047,'all sales summary'!$A$2:$A$2047,$A55,'all sales summary'!$B$2:$B$2047,I$4)))</f>
        <v>0.36968480381918889</v>
      </c>
      <c r="J55" s="60">
        <f>(AVERAGEIFS('city centre offline'!$I$2:$I$2047,'city centre offline'!$A$2:$A$2047,$A55,'city centre offline'!$B$2:$B$2047,J$4)*AVERAGEIFS('all sales summary'!$I$2:$I$2047,'all sales summary'!$A$2:$A$2047,$A55,'all sales summary'!$B$2:$B$2047,J$4))/((AVERAGEIFS('overall city offline'!$I$2:$I$2047,'overall city offline'!$A$2:$A$2047,$A55,'overall city offline'!$B$2:$B$2047,J$4)*(1-AVERAGEIFS('all sales summary'!$I$2:$I$2047,'all sales summary'!$A$2:$A$2047,$A55,'all sales summary'!$B$2:$B$2047,J$4)))+(AVERAGEIFS('city centre offline'!$I$2:$I$2047,'city centre offline'!$A$2:$A$2047,$A55,'city centre offline'!$B$2:$B$2047,J$4)*AVERAGEIFS('all sales summary'!$I$2:$I$2047,'all sales summary'!$A$2:$A$2047,$A55,'all sales summary'!$B$2:$B$2047,J$4)))</f>
        <v>0.37482766885342933</v>
      </c>
      <c r="K55" s="60">
        <f>(AVERAGEIFS('city centre offline'!$I$2:$I$2047,'city centre offline'!$A$2:$A$2047,$A55,'city centre offline'!$B$2:$B$2047,K$4)*AVERAGEIFS('all sales summary'!$I$2:$I$2047,'all sales summary'!$A$2:$A$2047,$A55,'all sales summary'!$B$2:$B$2047,K$4))/((AVERAGEIFS('overall city offline'!$I$2:$I$2047,'overall city offline'!$A$2:$A$2047,$A55,'overall city offline'!$B$2:$B$2047,K$4)*(1-AVERAGEIFS('all sales summary'!$I$2:$I$2047,'all sales summary'!$A$2:$A$2047,$A55,'all sales summary'!$B$2:$B$2047,K$4)))+(AVERAGEIFS('city centre offline'!$I$2:$I$2047,'city centre offline'!$A$2:$A$2047,$A55,'city centre offline'!$B$2:$B$2047,K$4)*AVERAGEIFS('all sales summary'!$I$2:$I$2047,'all sales summary'!$A$2:$A$2047,$A55,'all sales summary'!$B$2:$B$2047,K$4)))</f>
        <v>0.38004130366353295</v>
      </c>
      <c r="L55" s="60">
        <f>(AVERAGEIFS('city centre offline'!$I$2:$I$2047,'city centre offline'!$A$2:$A$2047,$A55,'city centre offline'!$B$2:$B$2047,L$4)*AVERAGEIFS('all sales summary'!$I$2:$I$2047,'all sales summary'!$A$2:$A$2047,$A55,'all sales summary'!$B$2:$B$2047,L$4))/((AVERAGEIFS('overall city offline'!$I$2:$I$2047,'overall city offline'!$A$2:$A$2047,$A55,'overall city offline'!$B$2:$B$2047,L$4)*(1-AVERAGEIFS('all sales summary'!$I$2:$I$2047,'all sales summary'!$A$2:$A$2047,$A55,'all sales summary'!$B$2:$B$2047,L$4)))+(AVERAGEIFS('city centre offline'!$I$2:$I$2047,'city centre offline'!$A$2:$A$2047,$A55,'city centre offline'!$B$2:$B$2047,L$4)*AVERAGEIFS('all sales summary'!$I$2:$I$2047,'all sales summary'!$A$2:$A$2047,$A55,'all sales summary'!$B$2:$B$2047,L$4)))</f>
        <v>0.38474715207719368</v>
      </c>
      <c r="M55" s="60">
        <f>(AVERAGEIFS('city centre offline'!$I$2:$I$2047,'city centre offline'!$A$2:$A$2047,$A55,'city centre offline'!$B$2:$B$2047,M$4)*AVERAGEIFS('all sales summary'!$I$2:$I$2047,'all sales summary'!$A$2:$A$2047,$A55,'all sales summary'!$B$2:$B$2047,M$4))/((AVERAGEIFS('overall city offline'!$I$2:$I$2047,'overall city offline'!$A$2:$A$2047,$A55,'overall city offline'!$B$2:$B$2047,M$4)*(1-AVERAGEIFS('all sales summary'!$I$2:$I$2047,'all sales summary'!$A$2:$A$2047,$A55,'all sales summary'!$B$2:$B$2047,M$4)))+(AVERAGEIFS('city centre offline'!$I$2:$I$2047,'city centre offline'!$A$2:$A$2047,$A55,'city centre offline'!$B$2:$B$2047,M$4)*AVERAGEIFS('all sales summary'!$I$2:$I$2047,'all sales summary'!$A$2:$A$2047,$A55,'all sales summary'!$B$2:$B$2047,M$4)))</f>
        <v>0.38865894096751208</v>
      </c>
      <c r="N55" s="60">
        <f>(AVERAGEIFS('city centre offline'!$I$2:$I$2047,'city centre offline'!$A$2:$A$2047,$A55,'city centre offline'!$B$2:$B$2047,N$4)*AVERAGEIFS('all sales summary'!$I$2:$I$2047,'all sales summary'!$A$2:$A$2047,$A55,'all sales summary'!$B$2:$B$2047,N$4))/((AVERAGEIFS('overall city offline'!$I$2:$I$2047,'overall city offline'!$A$2:$A$2047,$A55,'overall city offline'!$B$2:$B$2047,N$4)*(1-AVERAGEIFS('all sales summary'!$I$2:$I$2047,'all sales summary'!$A$2:$A$2047,$A55,'all sales summary'!$B$2:$B$2047,N$4)))+(AVERAGEIFS('city centre offline'!$I$2:$I$2047,'city centre offline'!$A$2:$A$2047,$A55,'city centre offline'!$B$2:$B$2047,N$4)*AVERAGEIFS('all sales summary'!$I$2:$I$2047,'all sales summary'!$A$2:$A$2047,$A55,'all sales summary'!$B$2:$B$2047,N$4)))</f>
        <v>0.35104057959995327</v>
      </c>
      <c r="O55" s="60">
        <f>(AVERAGEIFS('city centre offline'!$I$2:$I$2047,'city centre offline'!$A$2:$A$2047,$A55,'city centre offline'!$B$2:$B$2047,O$4)*AVERAGEIFS('all sales summary'!$I$2:$I$2047,'all sales summary'!$A$2:$A$2047,$A55,'all sales summary'!$B$2:$B$2047,O$4))/((AVERAGEIFS('overall city offline'!$I$2:$I$2047,'overall city offline'!$A$2:$A$2047,$A55,'overall city offline'!$B$2:$B$2047,O$4)*(1-AVERAGEIFS('all sales summary'!$I$2:$I$2047,'all sales summary'!$A$2:$A$2047,$A55,'all sales summary'!$B$2:$B$2047,O$4)))+(AVERAGEIFS('city centre offline'!$I$2:$I$2047,'city centre offline'!$A$2:$A$2047,$A55,'city centre offline'!$B$2:$B$2047,O$4)*AVERAGEIFS('all sales summary'!$I$2:$I$2047,'all sales summary'!$A$2:$A$2047,$A55,'all sales summary'!$B$2:$B$2047,O$4)))</f>
        <v>0.35252697977975339</v>
      </c>
      <c r="P55" s="60">
        <f>(AVERAGEIFS('city centre offline'!$I$2:$I$2047,'city centre offline'!$A$2:$A$2047,$A55,'city centre offline'!$B$2:$B$2047,P$4)*AVERAGEIFS('all sales summary'!$I$2:$I$2047,'all sales summary'!$A$2:$A$2047,$A55,'all sales summary'!$B$2:$B$2047,P$4))/((AVERAGEIFS('overall city offline'!$I$2:$I$2047,'overall city offline'!$A$2:$A$2047,$A55,'overall city offline'!$B$2:$B$2047,P$4)*(1-AVERAGEIFS('all sales summary'!$I$2:$I$2047,'all sales summary'!$A$2:$A$2047,$A55,'all sales summary'!$B$2:$B$2047,P$4)))+(AVERAGEIFS('city centre offline'!$I$2:$I$2047,'city centre offline'!$A$2:$A$2047,$A55,'city centre offline'!$B$2:$B$2047,P$4)*AVERAGEIFS('all sales summary'!$I$2:$I$2047,'all sales summary'!$A$2:$A$2047,$A55,'all sales summary'!$B$2:$B$2047,P$4)))</f>
        <v>0.32961934890484201</v>
      </c>
      <c r="Q55" s="60">
        <f>(AVERAGEIFS('city centre offline'!$I$2:$I$2047,'city centre offline'!$A$2:$A$2047,$A55,'city centre offline'!$B$2:$B$2047,Q$4)*AVERAGEIFS('all sales summary'!$I$2:$I$2047,'all sales summary'!$A$2:$A$2047,$A55,'all sales summary'!$B$2:$B$2047,Q$4))/((AVERAGEIFS('overall city offline'!$I$2:$I$2047,'overall city offline'!$A$2:$A$2047,$A55,'overall city offline'!$B$2:$B$2047,Q$4)*(1-AVERAGEIFS('all sales summary'!$I$2:$I$2047,'all sales summary'!$A$2:$A$2047,$A55,'all sales summary'!$B$2:$B$2047,Q$4)))+(AVERAGEIFS('city centre offline'!$I$2:$I$2047,'city centre offline'!$A$2:$A$2047,$A55,'city centre offline'!$B$2:$B$2047,Q$4)*AVERAGEIFS('all sales summary'!$I$2:$I$2047,'all sales summary'!$A$2:$A$2047,$A55,'all sales summary'!$B$2:$B$2047,Q$4)))</f>
        <v>8.0993446487867868E-2</v>
      </c>
      <c r="R55" s="60">
        <f>(AVERAGEIFS('city centre offline'!$I$2:$I$2047,'city centre offline'!$A$2:$A$2047,$A55,'city centre offline'!$B$2:$B$2047,R$4)*AVERAGEIFS('all sales summary'!$I$2:$I$2047,'all sales summary'!$A$2:$A$2047,$A55,'all sales summary'!$B$2:$B$2047,R$4))/((AVERAGEIFS('overall city offline'!$I$2:$I$2047,'overall city offline'!$A$2:$A$2047,$A55,'overall city offline'!$B$2:$B$2047,R$4)*(1-AVERAGEIFS('all sales summary'!$I$2:$I$2047,'all sales summary'!$A$2:$A$2047,$A55,'all sales summary'!$B$2:$B$2047,R$4)))+(AVERAGEIFS('city centre offline'!$I$2:$I$2047,'city centre offline'!$A$2:$A$2047,$A55,'city centre offline'!$B$2:$B$2047,R$4)*AVERAGEIFS('all sales summary'!$I$2:$I$2047,'all sales summary'!$A$2:$A$2047,$A55,'all sales summary'!$B$2:$B$2047,R$4)))</f>
        <v>8.5858504447914666E-2</v>
      </c>
      <c r="S55" s="60">
        <f>(AVERAGEIFS('city centre offline'!$I$2:$I$2047,'city centre offline'!$A$2:$A$2047,$A55,'city centre offline'!$B$2:$B$2047,S$4)*AVERAGEIFS('all sales summary'!$I$2:$I$2047,'all sales summary'!$A$2:$A$2047,$A55,'all sales summary'!$B$2:$B$2047,S$4))/((AVERAGEIFS('overall city offline'!$I$2:$I$2047,'overall city offline'!$A$2:$A$2047,$A55,'overall city offline'!$B$2:$B$2047,S$4)*(1-AVERAGEIFS('all sales summary'!$I$2:$I$2047,'all sales summary'!$A$2:$A$2047,$A55,'all sales summary'!$B$2:$B$2047,S$4)))+(AVERAGEIFS('city centre offline'!$I$2:$I$2047,'city centre offline'!$A$2:$A$2047,$A55,'city centre offline'!$B$2:$B$2047,S$4)*AVERAGEIFS('all sales summary'!$I$2:$I$2047,'all sales summary'!$A$2:$A$2047,$A55,'all sales summary'!$B$2:$B$2047,S$4)))</f>
        <v>0.30664214736418055</v>
      </c>
      <c r="T55" s="60">
        <f>(AVERAGEIFS('city centre offline'!$I$2:$I$2047,'city centre offline'!$A$2:$A$2047,$A55,'city centre offline'!$B$2:$B$2047,T$4)*AVERAGEIFS('all sales summary'!$I$2:$I$2047,'all sales summary'!$A$2:$A$2047,$A55,'all sales summary'!$B$2:$B$2047,T$4))/((AVERAGEIFS('overall city offline'!$I$2:$I$2047,'overall city offline'!$A$2:$A$2047,$A55,'overall city offline'!$B$2:$B$2047,T$4)*(1-AVERAGEIFS('all sales summary'!$I$2:$I$2047,'all sales summary'!$A$2:$A$2047,$A55,'all sales summary'!$B$2:$B$2047,T$4)))+(AVERAGEIFS('city centre offline'!$I$2:$I$2047,'city centre offline'!$A$2:$A$2047,$A55,'city centre offline'!$B$2:$B$2047,T$4)*AVERAGEIFS('all sales summary'!$I$2:$I$2047,'all sales summary'!$A$2:$A$2047,$A55,'all sales summary'!$B$2:$B$2047,T$4)))</f>
        <v>0.3470345250739244</v>
      </c>
      <c r="U55" s="60">
        <f>(AVERAGEIFS('city centre offline'!$I$2:$I$2047,'city centre offline'!$A$2:$A$2047,$A55,'city centre offline'!$B$2:$B$2047,U$4)*AVERAGEIFS('all sales summary'!$I$2:$I$2047,'all sales summary'!$A$2:$A$2047,$A55,'all sales summary'!$B$2:$B$2047,U$4))/((AVERAGEIFS('overall city offline'!$I$2:$I$2047,'overall city offline'!$A$2:$A$2047,$A55,'overall city offline'!$B$2:$B$2047,U$4)*(1-AVERAGEIFS('all sales summary'!$I$2:$I$2047,'all sales summary'!$A$2:$A$2047,$A55,'all sales summary'!$B$2:$B$2047,U$4)))+(AVERAGEIFS('city centre offline'!$I$2:$I$2047,'city centre offline'!$A$2:$A$2047,$A55,'city centre offline'!$B$2:$B$2047,U$4)*AVERAGEIFS('all sales summary'!$I$2:$I$2047,'all sales summary'!$A$2:$A$2047,$A55,'all sales summary'!$B$2:$B$2047,U$4)))</f>
        <v>0.35174374041907147</v>
      </c>
      <c r="V55" s="60">
        <f>(AVERAGEIFS('city centre offline'!$I$2:$I$2047,'city centre offline'!$A$2:$A$2047,$A55,'city centre offline'!$B$2:$B$2047,V$4)*AVERAGEIFS('all sales summary'!$I$2:$I$2047,'all sales summary'!$A$2:$A$2047,$A55,'all sales summary'!$B$2:$B$2047,V$4))/((AVERAGEIFS('overall city offline'!$I$2:$I$2047,'overall city offline'!$A$2:$A$2047,$A55,'overall city offline'!$B$2:$B$2047,V$4)*(1-AVERAGEIFS('all sales summary'!$I$2:$I$2047,'all sales summary'!$A$2:$A$2047,$A55,'all sales summary'!$B$2:$B$2047,V$4)))+(AVERAGEIFS('city centre offline'!$I$2:$I$2047,'city centre offline'!$A$2:$A$2047,$A55,'city centre offline'!$B$2:$B$2047,V$4)*AVERAGEIFS('all sales summary'!$I$2:$I$2047,'all sales summary'!$A$2:$A$2047,$A55,'all sales summary'!$B$2:$B$2047,V$4)))</f>
        <v>0.3474293300129262</v>
      </c>
      <c r="W55" s="60">
        <f>(AVERAGEIFS('city centre offline'!$I$2:$I$2047,'city centre offline'!$A$2:$A$2047,$A55,'city centre offline'!$B$2:$B$2047,W$4)*AVERAGEIFS('all sales summary'!$I$2:$I$2047,'all sales summary'!$A$2:$A$2047,$A55,'all sales summary'!$B$2:$B$2047,W$4))/((AVERAGEIFS('overall city offline'!$I$2:$I$2047,'overall city offline'!$A$2:$A$2047,$A55,'overall city offline'!$B$2:$B$2047,W$4)*(1-AVERAGEIFS('all sales summary'!$I$2:$I$2047,'all sales summary'!$A$2:$A$2047,$A55,'all sales summary'!$B$2:$B$2047,W$4)))+(AVERAGEIFS('city centre offline'!$I$2:$I$2047,'city centre offline'!$A$2:$A$2047,$A55,'city centre offline'!$B$2:$B$2047,W$4)*AVERAGEIFS('all sales summary'!$I$2:$I$2047,'all sales summary'!$A$2:$A$2047,$A55,'all sales summary'!$B$2:$B$2047,W$4)))</f>
        <v>0.36322854524515502</v>
      </c>
      <c r="X55" s="60">
        <f>(AVERAGEIFS('city centre offline'!$I$2:$I$2047,'city centre offline'!$A$2:$A$2047,$A55,'city centre offline'!$B$2:$B$2047,X$4)*AVERAGEIFS('all sales summary'!$I$2:$I$2047,'all sales summary'!$A$2:$A$2047,$A55,'all sales summary'!$B$2:$B$2047,X$4))/((AVERAGEIFS('overall city offline'!$I$2:$I$2047,'overall city offline'!$A$2:$A$2047,$A55,'overall city offline'!$B$2:$B$2047,X$4)*(1-AVERAGEIFS('all sales summary'!$I$2:$I$2047,'all sales summary'!$A$2:$A$2047,$A55,'all sales summary'!$B$2:$B$2047,X$4)))+(AVERAGEIFS('city centre offline'!$I$2:$I$2047,'city centre offline'!$A$2:$A$2047,$A55,'city centre offline'!$B$2:$B$2047,X$4)*AVERAGEIFS('all sales summary'!$I$2:$I$2047,'all sales summary'!$A$2:$A$2047,$A55,'all sales summary'!$B$2:$B$2047,X$4)))</f>
        <v>0.24579605051543443</v>
      </c>
      <c r="Y55" s="60">
        <f>(AVERAGEIFS('city centre offline'!$I$2:$I$2047,'city centre offline'!$A$2:$A$2047,$A55,'city centre offline'!$B$2:$B$2047,Y$4)*AVERAGEIFS('all sales summary'!$I$2:$I$2047,'all sales summary'!$A$2:$A$2047,$A55,'all sales summary'!$B$2:$B$2047,Y$4))/((AVERAGEIFS('overall city offline'!$I$2:$I$2047,'overall city offline'!$A$2:$A$2047,$A55,'overall city offline'!$B$2:$B$2047,Y$4)*(1-AVERAGEIFS('all sales summary'!$I$2:$I$2047,'all sales summary'!$A$2:$A$2047,$A55,'all sales summary'!$B$2:$B$2047,Y$4)))+(AVERAGEIFS('city centre offline'!$I$2:$I$2047,'city centre offline'!$A$2:$A$2047,$A55,'city centre offline'!$B$2:$B$2047,Y$4)*AVERAGEIFS('all sales summary'!$I$2:$I$2047,'all sales summary'!$A$2:$A$2047,$A55,'all sales summary'!$B$2:$B$2047,Y$4)))</f>
        <v>0.36665223337517699</v>
      </c>
      <c r="Z55" s="60">
        <f>(AVERAGEIFS('city centre offline'!$I$2:$I$2047,'city centre offline'!$A$2:$A$2047,$A55,'city centre offline'!$B$2:$B$2047,Z$4)*AVERAGEIFS('all sales summary'!$I$2:$I$2047,'all sales summary'!$A$2:$A$2047,$A55,'all sales summary'!$B$2:$B$2047,Z$4))/((AVERAGEIFS('overall city offline'!$I$2:$I$2047,'overall city offline'!$A$2:$A$2047,$A55,'overall city offline'!$B$2:$B$2047,Z$4)*(1-AVERAGEIFS('all sales summary'!$I$2:$I$2047,'all sales summary'!$A$2:$A$2047,$A55,'all sales summary'!$B$2:$B$2047,Z$4)))+(AVERAGEIFS('city centre offline'!$I$2:$I$2047,'city centre offline'!$A$2:$A$2047,$A55,'city centre offline'!$B$2:$B$2047,Z$4)*AVERAGEIFS('all sales summary'!$I$2:$I$2047,'all sales summary'!$A$2:$A$2047,$A55,'all sales summary'!$B$2:$B$2047,Z$4)))</f>
        <v>7.6174264614895362E-2</v>
      </c>
      <c r="AA55" s="60">
        <f>(AVERAGEIFS('city centre offline'!$I$2:$I$2047,'city centre offline'!$A$2:$A$2047,$A55,'city centre offline'!$B$2:$B$2047,AA$4)*AVERAGEIFS('all sales summary'!$I$2:$I$2047,'all sales summary'!$A$2:$A$2047,$A55,'all sales summary'!$B$2:$B$2047,AA$4))/((AVERAGEIFS('overall city offline'!$I$2:$I$2047,'overall city offline'!$A$2:$A$2047,$A55,'overall city offline'!$B$2:$B$2047,AA$4)*(1-AVERAGEIFS('all sales summary'!$I$2:$I$2047,'all sales summary'!$A$2:$A$2047,$A55,'all sales summary'!$B$2:$B$2047,AA$4)))+(AVERAGEIFS('city centre offline'!$I$2:$I$2047,'city centre offline'!$A$2:$A$2047,$A55,'city centre offline'!$B$2:$B$2047,AA$4)*AVERAGEIFS('all sales summary'!$I$2:$I$2047,'all sales summary'!$A$2:$A$2047,$A55,'all sales summary'!$B$2:$B$2047,AA$4)))</f>
        <v>7.3400278275402284E-2</v>
      </c>
      <c r="AB55" s="60">
        <f>(AVERAGEIFS('city centre offline'!$I$2:$I$2047,'city centre offline'!$A$2:$A$2047,$A55,'city centre offline'!$B$2:$B$2047,AB$4)*AVERAGEIFS('all sales summary'!$I$2:$I$2047,'all sales summary'!$A$2:$A$2047,$A55,'all sales summary'!$B$2:$B$2047,AB$4))/((AVERAGEIFS('overall city offline'!$I$2:$I$2047,'overall city offline'!$A$2:$A$2047,$A55,'overall city offline'!$B$2:$B$2047,AB$4)*(1-AVERAGEIFS('all sales summary'!$I$2:$I$2047,'all sales summary'!$A$2:$A$2047,$A55,'all sales summary'!$B$2:$B$2047,AB$4)))+(AVERAGEIFS('city centre offline'!$I$2:$I$2047,'city centre offline'!$A$2:$A$2047,$A55,'city centre offline'!$B$2:$B$2047,AB$4)*AVERAGEIFS('all sales summary'!$I$2:$I$2047,'all sales summary'!$A$2:$A$2047,$A55,'all sales summary'!$B$2:$B$2047,AB$4)))</f>
        <v>7.0681867751583083E-2</v>
      </c>
      <c r="AC55" s="60">
        <f>(AVERAGEIFS('city centre offline'!$I$2:$I$2047,'city centre offline'!$A$2:$A$2047,$A55,'city centre offline'!$B$2:$B$2047,AC$4)*AVERAGEIFS('all sales summary'!$I$2:$I$2047,'all sales summary'!$A$2:$A$2047,$A55,'all sales summary'!$B$2:$B$2047,AC$4))/((AVERAGEIFS('overall city offline'!$I$2:$I$2047,'overall city offline'!$A$2:$A$2047,$A55,'overall city offline'!$B$2:$B$2047,AC$4)*(1-AVERAGEIFS('all sales summary'!$I$2:$I$2047,'all sales summary'!$A$2:$A$2047,$A55,'all sales summary'!$B$2:$B$2047,AC$4)))+(AVERAGEIFS('city centre offline'!$I$2:$I$2047,'city centre offline'!$A$2:$A$2047,$A55,'city centre offline'!$B$2:$B$2047,AC$4)*AVERAGEIFS('all sales summary'!$I$2:$I$2047,'all sales summary'!$A$2:$A$2047,$A55,'all sales summary'!$B$2:$B$2047,AC$4)))</f>
        <v>0.34283249192679371</v>
      </c>
      <c r="AD55" s="60">
        <f>(AVERAGEIFS('city centre offline'!$I$2:$I$2047,'city centre offline'!$A$2:$A$2047,$A55,'city centre offline'!$B$2:$B$2047,AD$4)*AVERAGEIFS('all sales summary'!$I$2:$I$2047,'all sales summary'!$A$2:$A$2047,$A55,'all sales summary'!$B$2:$B$2047,AD$4))/((AVERAGEIFS('overall city offline'!$I$2:$I$2047,'overall city offline'!$A$2:$A$2047,$A55,'overall city offline'!$B$2:$B$2047,AD$4)*(1-AVERAGEIFS('all sales summary'!$I$2:$I$2047,'all sales summary'!$A$2:$A$2047,$A55,'all sales summary'!$B$2:$B$2047,AD$4)))+(AVERAGEIFS('city centre offline'!$I$2:$I$2047,'city centre offline'!$A$2:$A$2047,$A55,'city centre offline'!$B$2:$B$2047,AD$4)*AVERAGEIFS('all sales summary'!$I$2:$I$2047,'all sales summary'!$A$2:$A$2047,$A55,'all sales summary'!$B$2:$B$2047,AD$4)))</f>
        <v>0.34763028628186776</v>
      </c>
      <c r="AE55" s="60">
        <f>(AVERAGEIFS('city centre offline'!$I$2:$I$2047,'city centre offline'!$A$2:$A$2047,$A55,'city centre offline'!$B$2:$B$2047,AE$4)*AVERAGEIFS('all sales summary'!$I$2:$I$2047,'all sales summary'!$A$2:$A$2047,$A55,'all sales summary'!$B$2:$B$2047,AE$4))/((AVERAGEIFS('overall city offline'!$I$2:$I$2047,'overall city offline'!$A$2:$A$2047,$A55,'overall city offline'!$B$2:$B$2047,AE$4)*(1-AVERAGEIFS('all sales summary'!$I$2:$I$2047,'all sales summary'!$A$2:$A$2047,$A55,'all sales summary'!$B$2:$B$2047,AE$4)))+(AVERAGEIFS('city centre offline'!$I$2:$I$2047,'city centre offline'!$A$2:$A$2047,$A55,'city centre offline'!$B$2:$B$2047,AE$4)*AVERAGEIFS('all sales summary'!$I$2:$I$2047,'all sales summary'!$A$2:$A$2047,$A55,'all sales summary'!$B$2:$B$2047,AE$4)))</f>
        <v>0.34275452899026626</v>
      </c>
      <c r="AF55" s="60">
        <f>(AVERAGEIFS('city centre offline'!$I$2:$I$2047,'city centre offline'!$A$2:$A$2047,$A55,'city centre offline'!$B$2:$B$2047,AF$4)*AVERAGEIFS('all sales summary'!$I$2:$I$2047,'all sales summary'!$A$2:$A$2047,$A55,'all sales summary'!$B$2:$B$2047,AF$4))/((AVERAGEIFS('overall city offline'!$I$2:$I$2047,'overall city offline'!$A$2:$A$2047,$A55,'overall city offline'!$B$2:$B$2047,AF$4)*(1-AVERAGEIFS('all sales summary'!$I$2:$I$2047,'all sales summary'!$A$2:$A$2047,$A55,'all sales summary'!$B$2:$B$2047,AF$4)))+(AVERAGEIFS('city centre offline'!$I$2:$I$2047,'city centre offline'!$A$2:$A$2047,$A55,'city centre offline'!$B$2:$B$2047,AF$4)*AVERAGEIFS('all sales summary'!$I$2:$I$2047,'all sales summary'!$A$2:$A$2047,$A55,'all sales summary'!$B$2:$B$2047,AF$4)))</f>
        <v>0.34357095765056306</v>
      </c>
      <c r="AG55" s="60">
        <f>(AVERAGEIFS('city centre offline'!$I$2:$I$2047,'city centre offline'!$A$2:$A$2047,$A55,'city centre offline'!$B$2:$B$2047,AG$4)*AVERAGEIFS('all sales summary'!$I$2:$I$2047,'all sales summary'!$A$2:$A$2047,$A55,'all sales summary'!$B$2:$B$2047,AG$4))/((AVERAGEIFS('overall city offline'!$I$2:$I$2047,'overall city offline'!$A$2:$A$2047,$A55,'overall city offline'!$B$2:$B$2047,AG$4)*(1-AVERAGEIFS('all sales summary'!$I$2:$I$2047,'all sales summary'!$A$2:$A$2047,$A55,'all sales summary'!$B$2:$B$2047,AG$4)))+(AVERAGEIFS('city centre offline'!$I$2:$I$2047,'city centre offline'!$A$2:$A$2047,$A55,'city centre offline'!$B$2:$B$2047,AG$4)*AVERAGEIFS('all sales summary'!$I$2:$I$2047,'all sales summary'!$A$2:$A$2047,$A55,'all sales summary'!$B$2:$B$2047,AG$4)))</f>
        <v>0.34980672276779268</v>
      </c>
      <c r="AH55" s="60">
        <f>(AVERAGEIFS('city centre offline'!$I$2:$I$2047,'city centre offline'!$A$2:$A$2047,$A55,'city centre offline'!$B$2:$B$2047,AH$4)*AVERAGEIFS('all sales summary'!$I$2:$I$2047,'all sales summary'!$A$2:$A$2047,$A55,'all sales summary'!$B$2:$B$2047,AH$4))/((AVERAGEIFS('overall city offline'!$I$2:$I$2047,'overall city offline'!$A$2:$A$2047,$A55,'overall city offline'!$B$2:$B$2047,AH$4)*(1-AVERAGEIFS('all sales summary'!$I$2:$I$2047,'all sales summary'!$A$2:$A$2047,$A55,'all sales summary'!$B$2:$B$2047,AH$4)))+(AVERAGEIFS('city centre offline'!$I$2:$I$2047,'city centre offline'!$A$2:$A$2047,$A55,'city centre offline'!$B$2:$B$2047,AH$4)*AVERAGEIFS('all sales summary'!$I$2:$I$2047,'all sales summary'!$A$2:$A$2047,$A55,'all sales summary'!$B$2:$B$2047,AH$4)))</f>
        <v>0.34576951743795981</v>
      </c>
    </row>
    <row r="56" spans="1:34" x14ac:dyDescent="0.3">
      <c r="A56" t="s">
        <v>58</v>
      </c>
      <c r="B56" s="60">
        <f>(AVERAGEIFS('city centre offline'!I53:I2098,'city centre offline'!$A$2:$A$2047,$A56,'city centre offline'!$B$2:$B$2047,B$4)*AVERAGEIFS('all sales summary'!$I$2:$I$2047,'all sales summary'!$A$2:$A$2047,$A56,'all sales summary'!B53:B2098,B$4))/((AVERAGEIFS('overall city offline'!I53:I2098,'overall city offline'!$A$2:$A$2047,$A56,'overall city offline'!$B$2:$B$2047,B$4)*(1-AVERAGEIFS('all sales summary'!$I$2:$I$2047,'all sales summary'!$A$2:$A$2047,$A56,'all sales summary'!B53:B2098,B$4)))+(AVERAGEIFS('city centre offline'!I53:I2098,'city centre offline'!$A$2:$A$2047,$A56,'city centre offline'!$B$2:$B$2047,B$4)*AVERAGEIFS('all sales summary'!$I$2:$I$2047,'all sales summary'!$A$2:$A$2047,$A56,'all sales summary'!B53:B2098,B$4)))</f>
        <v>0.25794037516133855</v>
      </c>
      <c r="C56" s="60">
        <f>(AVERAGEIFS('city centre offline'!$I$2:$I$2047,'city centre offline'!$A$2:$A$2047,$A56,'city centre offline'!$B$2:$B$2047,C$4)*AVERAGEIFS('all sales summary'!$I$2:$I$2047,'all sales summary'!$A$2:$A$2047,$A56,'all sales summary'!$B$2:$B$2047,C$4))/((AVERAGEIFS('overall city offline'!$I$2:$I$2047,'overall city offline'!$A$2:$A$2047,$A56,'overall city offline'!$B$2:$B$2047,C$4)*(1-AVERAGEIFS('all sales summary'!$I$2:$I$2047,'all sales summary'!$A$2:$A$2047,$A56,'all sales summary'!$B$2:$B$2047,C$4)))+(AVERAGEIFS('city centre offline'!$I$2:$I$2047,'city centre offline'!$A$2:$A$2047,$A56,'city centre offline'!$B$2:$B$2047,C$4)*AVERAGEIFS('all sales summary'!$I$2:$I$2047,'all sales summary'!$A$2:$A$2047,$A56,'all sales summary'!$B$2:$B$2047,C$4)))</f>
        <v>0.38543069856237466</v>
      </c>
      <c r="D56" s="60">
        <f>(AVERAGEIFS('city centre offline'!$I$2:$I$2047,'city centre offline'!$A$2:$A$2047,$A56,'city centre offline'!$B$2:$B$2047,D$4)*AVERAGEIFS('all sales summary'!$I$2:$I$2047,'all sales summary'!$A$2:$A$2047,$A56,'all sales summary'!$B$2:$B$2047,D$4))/((AVERAGEIFS('overall city offline'!$I$2:$I$2047,'overall city offline'!$A$2:$A$2047,$A56,'overall city offline'!$B$2:$B$2047,D$4)*(1-AVERAGEIFS('all sales summary'!$I$2:$I$2047,'all sales summary'!$A$2:$A$2047,$A56,'all sales summary'!$B$2:$B$2047,D$4)))+(AVERAGEIFS('city centre offline'!$I$2:$I$2047,'city centre offline'!$A$2:$A$2047,$A56,'city centre offline'!$B$2:$B$2047,D$4)*AVERAGEIFS('all sales summary'!$I$2:$I$2047,'all sales summary'!$A$2:$A$2047,$A56,'all sales summary'!$B$2:$B$2047,D$4)))</f>
        <v>0.39056543128708865</v>
      </c>
      <c r="E56" s="60">
        <f>(AVERAGEIFS('city centre offline'!$I$2:$I$2047,'city centre offline'!$A$2:$A$2047,$A56,'city centre offline'!$B$2:$B$2047,E$4)*AVERAGEIFS('all sales summary'!$I$2:$I$2047,'all sales summary'!$A$2:$A$2047,$A56,'all sales summary'!$B$2:$B$2047,E$4))/((AVERAGEIFS('overall city offline'!$I$2:$I$2047,'overall city offline'!$A$2:$A$2047,$A56,'overall city offline'!$B$2:$B$2047,E$4)*(1-AVERAGEIFS('all sales summary'!$I$2:$I$2047,'all sales summary'!$A$2:$A$2047,$A56,'all sales summary'!$B$2:$B$2047,E$4)))+(AVERAGEIFS('city centre offline'!$I$2:$I$2047,'city centre offline'!$A$2:$A$2047,$A56,'city centre offline'!$B$2:$B$2047,E$4)*AVERAGEIFS('all sales summary'!$I$2:$I$2047,'all sales summary'!$A$2:$A$2047,$A56,'all sales summary'!$B$2:$B$2047,E$4)))</f>
        <v>0.37693987005723645</v>
      </c>
      <c r="F56" s="60">
        <f>(AVERAGEIFS('city centre offline'!$I$2:$I$2047,'city centre offline'!$A$2:$A$2047,$A56,'city centre offline'!$B$2:$B$2047,F$4)*AVERAGEIFS('all sales summary'!$I$2:$I$2047,'all sales summary'!$A$2:$A$2047,$A56,'all sales summary'!$B$2:$B$2047,F$4))/((AVERAGEIFS('overall city offline'!$I$2:$I$2047,'overall city offline'!$A$2:$A$2047,$A56,'overall city offline'!$B$2:$B$2047,F$4)*(1-AVERAGEIFS('all sales summary'!$I$2:$I$2047,'all sales summary'!$A$2:$A$2047,$A56,'all sales summary'!$B$2:$B$2047,F$4)))+(AVERAGEIFS('city centre offline'!$I$2:$I$2047,'city centre offline'!$A$2:$A$2047,$A56,'city centre offline'!$B$2:$B$2047,F$4)*AVERAGEIFS('all sales summary'!$I$2:$I$2047,'all sales summary'!$A$2:$A$2047,$A56,'all sales summary'!$B$2:$B$2047,F$4)))</f>
        <v>0.38055037639737349</v>
      </c>
      <c r="G56" s="60">
        <f>(AVERAGEIFS('city centre offline'!$I$2:$I$2047,'city centre offline'!$A$2:$A$2047,$A56,'city centre offline'!$B$2:$B$2047,G$4)*AVERAGEIFS('all sales summary'!$I$2:$I$2047,'all sales summary'!$A$2:$A$2047,$A56,'all sales summary'!$B$2:$B$2047,G$4))/((AVERAGEIFS('overall city offline'!$I$2:$I$2047,'overall city offline'!$A$2:$A$2047,$A56,'overall city offline'!$B$2:$B$2047,G$4)*(1-AVERAGEIFS('all sales summary'!$I$2:$I$2047,'all sales summary'!$A$2:$A$2047,$A56,'all sales summary'!$B$2:$B$2047,G$4)))+(AVERAGEIFS('city centre offline'!$I$2:$I$2047,'city centre offline'!$A$2:$A$2047,$A56,'city centre offline'!$B$2:$B$2047,G$4)*AVERAGEIFS('all sales summary'!$I$2:$I$2047,'all sales summary'!$A$2:$A$2047,$A56,'all sales summary'!$B$2:$B$2047,G$4)))</f>
        <v>0.38691348044630541</v>
      </c>
      <c r="H56" s="60">
        <f>(AVERAGEIFS('city centre offline'!$I$2:$I$2047,'city centre offline'!$A$2:$A$2047,$A56,'city centre offline'!$B$2:$B$2047,H$4)*AVERAGEIFS('all sales summary'!$I$2:$I$2047,'all sales summary'!$A$2:$A$2047,$A56,'all sales summary'!$B$2:$B$2047,H$4))/((AVERAGEIFS('overall city offline'!$I$2:$I$2047,'overall city offline'!$A$2:$A$2047,$A56,'overall city offline'!$B$2:$B$2047,H$4)*(1-AVERAGEIFS('all sales summary'!$I$2:$I$2047,'all sales summary'!$A$2:$A$2047,$A56,'all sales summary'!$B$2:$B$2047,H$4)))+(AVERAGEIFS('city centre offline'!$I$2:$I$2047,'city centre offline'!$A$2:$A$2047,$A56,'city centre offline'!$B$2:$B$2047,H$4)*AVERAGEIFS('all sales summary'!$I$2:$I$2047,'all sales summary'!$A$2:$A$2047,$A56,'all sales summary'!$B$2:$B$2047,H$4)))</f>
        <v>0.36704610288876943</v>
      </c>
      <c r="I56" s="60">
        <f>(AVERAGEIFS('city centre offline'!$I$2:$I$2047,'city centre offline'!$A$2:$A$2047,$A56,'city centre offline'!$B$2:$B$2047,I$4)*AVERAGEIFS('all sales summary'!$I$2:$I$2047,'all sales summary'!$A$2:$A$2047,$A56,'all sales summary'!$B$2:$B$2047,I$4))/((AVERAGEIFS('overall city offline'!$I$2:$I$2047,'overall city offline'!$A$2:$A$2047,$A56,'overall city offline'!$B$2:$B$2047,I$4)*(1-AVERAGEIFS('all sales summary'!$I$2:$I$2047,'all sales summary'!$A$2:$A$2047,$A56,'all sales summary'!$B$2:$B$2047,I$4)))+(AVERAGEIFS('city centre offline'!$I$2:$I$2047,'city centre offline'!$A$2:$A$2047,$A56,'city centre offline'!$B$2:$B$2047,I$4)*AVERAGEIFS('all sales summary'!$I$2:$I$2047,'all sales summary'!$A$2:$A$2047,$A56,'all sales summary'!$B$2:$B$2047,I$4)))</f>
        <v>0.37115895339409821</v>
      </c>
      <c r="J56" s="60">
        <f>(AVERAGEIFS('city centre offline'!$I$2:$I$2047,'city centre offline'!$A$2:$A$2047,$A56,'city centre offline'!$B$2:$B$2047,J$4)*AVERAGEIFS('all sales summary'!$I$2:$I$2047,'all sales summary'!$A$2:$A$2047,$A56,'all sales summary'!$B$2:$B$2047,J$4))/((AVERAGEIFS('overall city offline'!$I$2:$I$2047,'overall city offline'!$A$2:$A$2047,$A56,'overall city offline'!$B$2:$B$2047,J$4)*(1-AVERAGEIFS('all sales summary'!$I$2:$I$2047,'all sales summary'!$A$2:$A$2047,$A56,'all sales summary'!$B$2:$B$2047,J$4)))+(AVERAGEIFS('city centre offline'!$I$2:$I$2047,'city centre offline'!$A$2:$A$2047,$A56,'city centre offline'!$B$2:$B$2047,J$4)*AVERAGEIFS('all sales summary'!$I$2:$I$2047,'all sales summary'!$A$2:$A$2047,$A56,'all sales summary'!$B$2:$B$2047,J$4)))</f>
        <v>0.37465955783698951</v>
      </c>
      <c r="K56" s="60">
        <f>(AVERAGEIFS('city centre offline'!$I$2:$I$2047,'city centre offline'!$A$2:$A$2047,$A56,'city centre offline'!$B$2:$B$2047,K$4)*AVERAGEIFS('all sales summary'!$I$2:$I$2047,'all sales summary'!$A$2:$A$2047,$A56,'all sales summary'!$B$2:$B$2047,K$4))/((AVERAGEIFS('overall city offline'!$I$2:$I$2047,'overall city offline'!$A$2:$A$2047,$A56,'overall city offline'!$B$2:$B$2047,K$4)*(1-AVERAGEIFS('all sales summary'!$I$2:$I$2047,'all sales summary'!$A$2:$A$2047,$A56,'all sales summary'!$B$2:$B$2047,K$4)))+(AVERAGEIFS('city centre offline'!$I$2:$I$2047,'city centre offline'!$A$2:$A$2047,$A56,'city centre offline'!$B$2:$B$2047,K$4)*AVERAGEIFS('all sales summary'!$I$2:$I$2047,'all sales summary'!$A$2:$A$2047,$A56,'all sales summary'!$B$2:$B$2047,K$4)))</f>
        <v>0.37900717706090015</v>
      </c>
      <c r="L56" s="60">
        <f>(AVERAGEIFS('city centre offline'!$I$2:$I$2047,'city centre offline'!$A$2:$A$2047,$A56,'city centre offline'!$B$2:$B$2047,L$4)*AVERAGEIFS('all sales summary'!$I$2:$I$2047,'all sales summary'!$A$2:$A$2047,$A56,'all sales summary'!$B$2:$B$2047,L$4))/((AVERAGEIFS('overall city offline'!$I$2:$I$2047,'overall city offline'!$A$2:$A$2047,$A56,'overall city offline'!$B$2:$B$2047,L$4)*(1-AVERAGEIFS('all sales summary'!$I$2:$I$2047,'all sales summary'!$A$2:$A$2047,$A56,'all sales summary'!$B$2:$B$2047,L$4)))+(AVERAGEIFS('city centre offline'!$I$2:$I$2047,'city centre offline'!$A$2:$A$2047,$A56,'city centre offline'!$B$2:$B$2047,L$4)*AVERAGEIFS('all sales summary'!$I$2:$I$2047,'all sales summary'!$A$2:$A$2047,$A56,'all sales summary'!$B$2:$B$2047,L$4)))</f>
        <v>0.38442399320452808</v>
      </c>
      <c r="M56" s="60">
        <f>(AVERAGEIFS('city centre offline'!$I$2:$I$2047,'city centre offline'!$A$2:$A$2047,$A56,'city centre offline'!$B$2:$B$2047,M$4)*AVERAGEIFS('all sales summary'!$I$2:$I$2047,'all sales summary'!$A$2:$A$2047,$A56,'all sales summary'!$B$2:$B$2047,M$4))/((AVERAGEIFS('overall city offline'!$I$2:$I$2047,'overall city offline'!$A$2:$A$2047,$A56,'overall city offline'!$B$2:$B$2047,M$4)*(1-AVERAGEIFS('all sales summary'!$I$2:$I$2047,'all sales summary'!$A$2:$A$2047,$A56,'all sales summary'!$B$2:$B$2047,M$4)))+(AVERAGEIFS('city centre offline'!$I$2:$I$2047,'city centre offline'!$A$2:$A$2047,$A56,'city centre offline'!$B$2:$B$2047,M$4)*AVERAGEIFS('all sales summary'!$I$2:$I$2047,'all sales summary'!$A$2:$A$2047,$A56,'all sales summary'!$B$2:$B$2047,M$4)))</f>
        <v>0.40015197342458753</v>
      </c>
      <c r="N56" s="60">
        <f>(AVERAGEIFS('city centre offline'!$I$2:$I$2047,'city centre offline'!$A$2:$A$2047,$A56,'city centre offline'!$B$2:$B$2047,N$4)*AVERAGEIFS('all sales summary'!$I$2:$I$2047,'all sales summary'!$A$2:$A$2047,$A56,'all sales summary'!$B$2:$B$2047,N$4))/((AVERAGEIFS('overall city offline'!$I$2:$I$2047,'overall city offline'!$A$2:$A$2047,$A56,'overall city offline'!$B$2:$B$2047,N$4)*(1-AVERAGEIFS('all sales summary'!$I$2:$I$2047,'all sales summary'!$A$2:$A$2047,$A56,'all sales summary'!$B$2:$B$2047,N$4)))+(AVERAGEIFS('city centre offline'!$I$2:$I$2047,'city centre offline'!$A$2:$A$2047,$A56,'city centre offline'!$B$2:$B$2047,N$4)*AVERAGEIFS('all sales summary'!$I$2:$I$2047,'all sales summary'!$A$2:$A$2047,$A56,'all sales summary'!$B$2:$B$2047,N$4)))</f>
        <v>0.37686985377915172</v>
      </c>
      <c r="O56" s="60">
        <f>(AVERAGEIFS('city centre offline'!$I$2:$I$2047,'city centre offline'!$A$2:$A$2047,$A56,'city centre offline'!$B$2:$B$2047,O$4)*AVERAGEIFS('all sales summary'!$I$2:$I$2047,'all sales summary'!$A$2:$A$2047,$A56,'all sales summary'!$B$2:$B$2047,O$4))/((AVERAGEIFS('overall city offline'!$I$2:$I$2047,'overall city offline'!$A$2:$A$2047,$A56,'overall city offline'!$B$2:$B$2047,O$4)*(1-AVERAGEIFS('all sales summary'!$I$2:$I$2047,'all sales summary'!$A$2:$A$2047,$A56,'all sales summary'!$B$2:$B$2047,O$4)))+(AVERAGEIFS('city centre offline'!$I$2:$I$2047,'city centre offline'!$A$2:$A$2047,$A56,'city centre offline'!$B$2:$B$2047,O$4)*AVERAGEIFS('all sales summary'!$I$2:$I$2047,'all sales summary'!$A$2:$A$2047,$A56,'all sales summary'!$B$2:$B$2047,O$4)))</f>
        <v>0.3724525352250887</v>
      </c>
      <c r="P56" s="60">
        <f>(AVERAGEIFS('city centre offline'!$I$2:$I$2047,'city centre offline'!$A$2:$A$2047,$A56,'city centre offline'!$B$2:$B$2047,P$4)*AVERAGEIFS('all sales summary'!$I$2:$I$2047,'all sales summary'!$A$2:$A$2047,$A56,'all sales summary'!$B$2:$B$2047,P$4))/((AVERAGEIFS('overall city offline'!$I$2:$I$2047,'overall city offline'!$A$2:$A$2047,$A56,'overall city offline'!$B$2:$B$2047,P$4)*(1-AVERAGEIFS('all sales summary'!$I$2:$I$2047,'all sales summary'!$A$2:$A$2047,$A56,'all sales summary'!$B$2:$B$2047,P$4)))+(AVERAGEIFS('city centre offline'!$I$2:$I$2047,'city centre offline'!$A$2:$A$2047,$A56,'city centre offline'!$B$2:$B$2047,P$4)*AVERAGEIFS('all sales summary'!$I$2:$I$2047,'all sales summary'!$A$2:$A$2047,$A56,'all sales summary'!$B$2:$B$2047,P$4)))</f>
        <v>0.38186832211514415</v>
      </c>
      <c r="Q56" s="60">
        <f>(AVERAGEIFS('city centre offline'!$I$2:$I$2047,'city centre offline'!$A$2:$A$2047,$A56,'city centre offline'!$B$2:$B$2047,Q$4)*AVERAGEIFS('all sales summary'!$I$2:$I$2047,'all sales summary'!$A$2:$A$2047,$A56,'all sales summary'!$B$2:$B$2047,Q$4))/((AVERAGEIFS('overall city offline'!$I$2:$I$2047,'overall city offline'!$A$2:$A$2047,$A56,'overall city offline'!$B$2:$B$2047,Q$4)*(1-AVERAGEIFS('all sales summary'!$I$2:$I$2047,'all sales summary'!$A$2:$A$2047,$A56,'all sales summary'!$B$2:$B$2047,Q$4)))+(AVERAGEIFS('city centre offline'!$I$2:$I$2047,'city centre offline'!$A$2:$A$2047,$A56,'city centre offline'!$B$2:$B$2047,Q$4)*AVERAGEIFS('all sales summary'!$I$2:$I$2047,'all sales summary'!$A$2:$A$2047,$A56,'all sales summary'!$B$2:$B$2047,Q$4)))</f>
        <v>0.42819905646308398</v>
      </c>
      <c r="R56" s="60">
        <f>(AVERAGEIFS('city centre offline'!$I$2:$I$2047,'city centre offline'!$A$2:$A$2047,$A56,'city centre offline'!$B$2:$B$2047,R$4)*AVERAGEIFS('all sales summary'!$I$2:$I$2047,'all sales summary'!$A$2:$A$2047,$A56,'all sales summary'!$B$2:$B$2047,R$4))/((AVERAGEIFS('overall city offline'!$I$2:$I$2047,'overall city offline'!$A$2:$A$2047,$A56,'overall city offline'!$B$2:$B$2047,R$4)*(1-AVERAGEIFS('all sales summary'!$I$2:$I$2047,'all sales summary'!$A$2:$A$2047,$A56,'all sales summary'!$B$2:$B$2047,R$4)))+(AVERAGEIFS('city centre offline'!$I$2:$I$2047,'city centre offline'!$A$2:$A$2047,$A56,'city centre offline'!$B$2:$B$2047,R$4)*AVERAGEIFS('all sales summary'!$I$2:$I$2047,'all sales summary'!$A$2:$A$2047,$A56,'all sales summary'!$B$2:$B$2047,R$4)))</f>
        <v>0.39645689459005096</v>
      </c>
      <c r="S56" s="60">
        <f>(AVERAGEIFS('city centre offline'!$I$2:$I$2047,'city centre offline'!$A$2:$A$2047,$A56,'city centre offline'!$B$2:$B$2047,S$4)*AVERAGEIFS('all sales summary'!$I$2:$I$2047,'all sales summary'!$A$2:$A$2047,$A56,'all sales summary'!$B$2:$B$2047,S$4))/((AVERAGEIFS('overall city offline'!$I$2:$I$2047,'overall city offline'!$A$2:$A$2047,$A56,'overall city offline'!$B$2:$B$2047,S$4)*(1-AVERAGEIFS('all sales summary'!$I$2:$I$2047,'all sales summary'!$A$2:$A$2047,$A56,'all sales summary'!$B$2:$B$2047,S$4)))+(AVERAGEIFS('city centre offline'!$I$2:$I$2047,'city centre offline'!$A$2:$A$2047,$A56,'city centre offline'!$B$2:$B$2047,S$4)*AVERAGEIFS('all sales summary'!$I$2:$I$2047,'all sales summary'!$A$2:$A$2047,$A56,'all sales summary'!$B$2:$B$2047,S$4)))</f>
        <v>0.3412820105256984</v>
      </c>
      <c r="T56" s="60">
        <f>(AVERAGEIFS('city centre offline'!$I$2:$I$2047,'city centre offline'!$A$2:$A$2047,$A56,'city centre offline'!$B$2:$B$2047,T$4)*AVERAGEIFS('all sales summary'!$I$2:$I$2047,'all sales summary'!$A$2:$A$2047,$A56,'all sales summary'!$B$2:$B$2047,T$4))/((AVERAGEIFS('overall city offline'!$I$2:$I$2047,'overall city offline'!$A$2:$A$2047,$A56,'overall city offline'!$B$2:$B$2047,T$4)*(1-AVERAGEIFS('all sales summary'!$I$2:$I$2047,'all sales summary'!$A$2:$A$2047,$A56,'all sales summary'!$B$2:$B$2047,T$4)))+(AVERAGEIFS('city centre offline'!$I$2:$I$2047,'city centre offline'!$A$2:$A$2047,$A56,'city centre offline'!$B$2:$B$2047,T$4)*AVERAGEIFS('all sales summary'!$I$2:$I$2047,'all sales summary'!$A$2:$A$2047,$A56,'all sales summary'!$B$2:$B$2047,T$4)))</f>
        <v>0.36649053389864633</v>
      </c>
      <c r="U56" s="60">
        <f>(AVERAGEIFS('city centre offline'!$I$2:$I$2047,'city centre offline'!$A$2:$A$2047,$A56,'city centre offline'!$B$2:$B$2047,U$4)*AVERAGEIFS('all sales summary'!$I$2:$I$2047,'all sales summary'!$A$2:$A$2047,$A56,'all sales summary'!$B$2:$B$2047,U$4))/((AVERAGEIFS('overall city offline'!$I$2:$I$2047,'overall city offline'!$A$2:$A$2047,$A56,'overall city offline'!$B$2:$B$2047,U$4)*(1-AVERAGEIFS('all sales summary'!$I$2:$I$2047,'all sales summary'!$A$2:$A$2047,$A56,'all sales summary'!$B$2:$B$2047,U$4)))+(AVERAGEIFS('city centre offline'!$I$2:$I$2047,'city centre offline'!$A$2:$A$2047,$A56,'city centre offline'!$B$2:$B$2047,U$4)*AVERAGEIFS('all sales summary'!$I$2:$I$2047,'all sales summary'!$A$2:$A$2047,$A56,'all sales summary'!$B$2:$B$2047,U$4)))</f>
        <v>0.36335913343732795</v>
      </c>
      <c r="V56" s="60">
        <f>(AVERAGEIFS('city centre offline'!$I$2:$I$2047,'city centre offline'!$A$2:$A$2047,$A56,'city centre offline'!$B$2:$B$2047,V$4)*AVERAGEIFS('all sales summary'!$I$2:$I$2047,'all sales summary'!$A$2:$A$2047,$A56,'all sales summary'!$B$2:$B$2047,V$4))/((AVERAGEIFS('overall city offline'!$I$2:$I$2047,'overall city offline'!$A$2:$A$2047,$A56,'overall city offline'!$B$2:$B$2047,V$4)*(1-AVERAGEIFS('all sales summary'!$I$2:$I$2047,'all sales summary'!$A$2:$A$2047,$A56,'all sales summary'!$B$2:$B$2047,V$4)))+(AVERAGEIFS('city centre offline'!$I$2:$I$2047,'city centre offline'!$A$2:$A$2047,$A56,'city centre offline'!$B$2:$B$2047,V$4)*AVERAGEIFS('all sales summary'!$I$2:$I$2047,'all sales summary'!$A$2:$A$2047,$A56,'all sales summary'!$B$2:$B$2047,V$4)))</f>
        <v>0.36484750115985665</v>
      </c>
      <c r="W56" s="60">
        <f>(AVERAGEIFS('city centre offline'!$I$2:$I$2047,'city centre offline'!$A$2:$A$2047,$A56,'city centre offline'!$B$2:$B$2047,W$4)*AVERAGEIFS('all sales summary'!$I$2:$I$2047,'all sales summary'!$A$2:$A$2047,$A56,'all sales summary'!$B$2:$B$2047,W$4))/((AVERAGEIFS('overall city offline'!$I$2:$I$2047,'overall city offline'!$A$2:$A$2047,$A56,'overall city offline'!$B$2:$B$2047,W$4)*(1-AVERAGEIFS('all sales summary'!$I$2:$I$2047,'all sales summary'!$A$2:$A$2047,$A56,'all sales summary'!$B$2:$B$2047,W$4)))+(AVERAGEIFS('city centre offline'!$I$2:$I$2047,'city centre offline'!$A$2:$A$2047,$A56,'city centre offline'!$B$2:$B$2047,W$4)*AVERAGEIFS('all sales summary'!$I$2:$I$2047,'all sales summary'!$A$2:$A$2047,$A56,'all sales summary'!$B$2:$B$2047,W$4)))</f>
        <v>0.39229839342823519</v>
      </c>
      <c r="X56" s="60">
        <f>(AVERAGEIFS('city centre offline'!$I$2:$I$2047,'city centre offline'!$A$2:$A$2047,$A56,'city centre offline'!$B$2:$B$2047,X$4)*AVERAGEIFS('all sales summary'!$I$2:$I$2047,'all sales summary'!$A$2:$A$2047,$A56,'all sales summary'!$B$2:$B$2047,X$4))/((AVERAGEIFS('overall city offline'!$I$2:$I$2047,'overall city offline'!$A$2:$A$2047,$A56,'overall city offline'!$B$2:$B$2047,X$4)*(1-AVERAGEIFS('all sales summary'!$I$2:$I$2047,'all sales summary'!$A$2:$A$2047,$A56,'all sales summary'!$B$2:$B$2047,X$4)))+(AVERAGEIFS('city centre offline'!$I$2:$I$2047,'city centre offline'!$A$2:$A$2047,$A56,'city centre offline'!$B$2:$B$2047,X$4)*AVERAGEIFS('all sales summary'!$I$2:$I$2047,'all sales summary'!$A$2:$A$2047,$A56,'all sales summary'!$B$2:$B$2047,X$4)))</f>
        <v>0.40206981113147933</v>
      </c>
      <c r="Y56" s="60">
        <f>(AVERAGEIFS('city centre offline'!$I$2:$I$2047,'city centre offline'!$A$2:$A$2047,$A56,'city centre offline'!$B$2:$B$2047,Y$4)*AVERAGEIFS('all sales summary'!$I$2:$I$2047,'all sales summary'!$A$2:$A$2047,$A56,'all sales summary'!$B$2:$B$2047,Y$4))/((AVERAGEIFS('overall city offline'!$I$2:$I$2047,'overall city offline'!$A$2:$A$2047,$A56,'overall city offline'!$B$2:$B$2047,Y$4)*(1-AVERAGEIFS('all sales summary'!$I$2:$I$2047,'all sales summary'!$A$2:$A$2047,$A56,'all sales summary'!$B$2:$B$2047,Y$4)))+(AVERAGEIFS('city centre offline'!$I$2:$I$2047,'city centre offline'!$A$2:$A$2047,$A56,'city centre offline'!$B$2:$B$2047,Y$4)*AVERAGEIFS('all sales summary'!$I$2:$I$2047,'all sales summary'!$A$2:$A$2047,$A56,'all sales summary'!$B$2:$B$2047,Y$4)))</f>
        <v>0.39814538482965106</v>
      </c>
      <c r="Z56" s="60">
        <f>(AVERAGEIFS('city centre offline'!$I$2:$I$2047,'city centre offline'!$A$2:$A$2047,$A56,'city centre offline'!$B$2:$B$2047,Z$4)*AVERAGEIFS('all sales summary'!$I$2:$I$2047,'all sales summary'!$A$2:$A$2047,$A56,'all sales summary'!$B$2:$B$2047,Z$4))/((AVERAGEIFS('overall city offline'!$I$2:$I$2047,'overall city offline'!$A$2:$A$2047,$A56,'overall city offline'!$B$2:$B$2047,Z$4)*(1-AVERAGEIFS('all sales summary'!$I$2:$I$2047,'all sales summary'!$A$2:$A$2047,$A56,'all sales summary'!$B$2:$B$2047,Z$4)))+(AVERAGEIFS('city centre offline'!$I$2:$I$2047,'city centre offline'!$A$2:$A$2047,$A56,'city centre offline'!$B$2:$B$2047,Z$4)*AVERAGEIFS('all sales summary'!$I$2:$I$2047,'all sales summary'!$A$2:$A$2047,$A56,'all sales summary'!$B$2:$B$2047,Z$4)))</f>
        <v>0.40438342295863361</v>
      </c>
      <c r="AA56" s="60">
        <f>(AVERAGEIFS('city centre offline'!$I$2:$I$2047,'city centre offline'!$A$2:$A$2047,$A56,'city centre offline'!$B$2:$B$2047,AA$4)*AVERAGEIFS('all sales summary'!$I$2:$I$2047,'all sales summary'!$A$2:$A$2047,$A56,'all sales summary'!$B$2:$B$2047,AA$4))/((AVERAGEIFS('overall city offline'!$I$2:$I$2047,'overall city offline'!$A$2:$A$2047,$A56,'overall city offline'!$B$2:$B$2047,AA$4)*(1-AVERAGEIFS('all sales summary'!$I$2:$I$2047,'all sales summary'!$A$2:$A$2047,$A56,'all sales summary'!$B$2:$B$2047,AA$4)))+(AVERAGEIFS('city centre offline'!$I$2:$I$2047,'city centre offline'!$A$2:$A$2047,$A56,'city centre offline'!$B$2:$B$2047,AA$4)*AVERAGEIFS('all sales summary'!$I$2:$I$2047,'all sales summary'!$A$2:$A$2047,$A56,'all sales summary'!$B$2:$B$2047,AA$4)))</f>
        <v>0.42095446840645701</v>
      </c>
      <c r="AB56" s="60">
        <f>(AVERAGEIFS('city centre offline'!$I$2:$I$2047,'city centre offline'!$A$2:$A$2047,$A56,'city centre offline'!$B$2:$B$2047,AB$4)*AVERAGEIFS('all sales summary'!$I$2:$I$2047,'all sales summary'!$A$2:$A$2047,$A56,'all sales summary'!$B$2:$B$2047,AB$4))/((AVERAGEIFS('overall city offline'!$I$2:$I$2047,'overall city offline'!$A$2:$A$2047,$A56,'overall city offline'!$B$2:$B$2047,AB$4)*(1-AVERAGEIFS('all sales summary'!$I$2:$I$2047,'all sales summary'!$A$2:$A$2047,$A56,'all sales summary'!$B$2:$B$2047,AB$4)))+(AVERAGEIFS('city centre offline'!$I$2:$I$2047,'city centre offline'!$A$2:$A$2047,$A56,'city centre offline'!$B$2:$B$2047,AB$4)*AVERAGEIFS('all sales summary'!$I$2:$I$2047,'all sales summary'!$A$2:$A$2047,$A56,'all sales summary'!$B$2:$B$2047,AB$4)))</f>
        <v>0.41145097893563942</v>
      </c>
      <c r="AC56" s="60">
        <f>(AVERAGEIFS('city centre offline'!$I$2:$I$2047,'city centre offline'!$A$2:$A$2047,$A56,'city centre offline'!$B$2:$B$2047,AC$4)*AVERAGEIFS('all sales summary'!$I$2:$I$2047,'all sales summary'!$A$2:$A$2047,$A56,'all sales summary'!$B$2:$B$2047,AC$4))/((AVERAGEIFS('overall city offline'!$I$2:$I$2047,'overall city offline'!$A$2:$A$2047,$A56,'overall city offline'!$B$2:$B$2047,AC$4)*(1-AVERAGEIFS('all sales summary'!$I$2:$I$2047,'all sales summary'!$A$2:$A$2047,$A56,'all sales summary'!$B$2:$B$2047,AC$4)))+(AVERAGEIFS('city centre offline'!$I$2:$I$2047,'city centre offline'!$A$2:$A$2047,$A56,'city centre offline'!$B$2:$B$2047,AC$4)*AVERAGEIFS('all sales summary'!$I$2:$I$2047,'all sales summary'!$A$2:$A$2047,$A56,'all sales summary'!$B$2:$B$2047,AC$4)))</f>
        <v>0.3854160585337239</v>
      </c>
      <c r="AD56" s="60">
        <f>(AVERAGEIFS('city centre offline'!$I$2:$I$2047,'city centre offline'!$A$2:$A$2047,$A56,'city centre offline'!$B$2:$B$2047,AD$4)*AVERAGEIFS('all sales summary'!$I$2:$I$2047,'all sales summary'!$A$2:$A$2047,$A56,'all sales summary'!$B$2:$B$2047,AD$4))/((AVERAGEIFS('overall city offline'!$I$2:$I$2047,'overall city offline'!$A$2:$A$2047,$A56,'overall city offline'!$B$2:$B$2047,AD$4)*(1-AVERAGEIFS('all sales summary'!$I$2:$I$2047,'all sales summary'!$A$2:$A$2047,$A56,'all sales summary'!$B$2:$B$2047,AD$4)))+(AVERAGEIFS('city centre offline'!$I$2:$I$2047,'city centre offline'!$A$2:$A$2047,$A56,'city centre offline'!$B$2:$B$2047,AD$4)*AVERAGEIFS('all sales summary'!$I$2:$I$2047,'all sales summary'!$A$2:$A$2047,$A56,'all sales summary'!$B$2:$B$2047,AD$4)))</f>
        <v>0.38326143132767732</v>
      </c>
      <c r="AE56" s="60">
        <f>(AVERAGEIFS('city centre offline'!$I$2:$I$2047,'city centre offline'!$A$2:$A$2047,$A56,'city centre offline'!$B$2:$B$2047,AE$4)*AVERAGEIFS('all sales summary'!$I$2:$I$2047,'all sales summary'!$A$2:$A$2047,$A56,'all sales summary'!$B$2:$B$2047,AE$4))/((AVERAGEIFS('overall city offline'!$I$2:$I$2047,'overall city offline'!$A$2:$A$2047,$A56,'overall city offline'!$B$2:$B$2047,AE$4)*(1-AVERAGEIFS('all sales summary'!$I$2:$I$2047,'all sales summary'!$A$2:$A$2047,$A56,'all sales summary'!$B$2:$B$2047,AE$4)))+(AVERAGEIFS('city centre offline'!$I$2:$I$2047,'city centre offline'!$A$2:$A$2047,$A56,'city centre offline'!$B$2:$B$2047,AE$4)*AVERAGEIFS('all sales summary'!$I$2:$I$2047,'all sales summary'!$A$2:$A$2047,$A56,'all sales summary'!$B$2:$B$2047,AE$4)))</f>
        <v>0.37189366649508043</v>
      </c>
      <c r="AF56" s="60">
        <f>(AVERAGEIFS('city centre offline'!$I$2:$I$2047,'city centre offline'!$A$2:$A$2047,$A56,'city centre offline'!$B$2:$B$2047,AF$4)*AVERAGEIFS('all sales summary'!$I$2:$I$2047,'all sales summary'!$A$2:$A$2047,$A56,'all sales summary'!$B$2:$B$2047,AF$4))/((AVERAGEIFS('overall city offline'!$I$2:$I$2047,'overall city offline'!$A$2:$A$2047,$A56,'overall city offline'!$B$2:$B$2047,AF$4)*(1-AVERAGEIFS('all sales summary'!$I$2:$I$2047,'all sales summary'!$A$2:$A$2047,$A56,'all sales summary'!$B$2:$B$2047,AF$4)))+(AVERAGEIFS('city centre offline'!$I$2:$I$2047,'city centre offline'!$A$2:$A$2047,$A56,'city centre offline'!$B$2:$B$2047,AF$4)*AVERAGEIFS('all sales summary'!$I$2:$I$2047,'all sales summary'!$A$2:$A$2047,$A56,'all sales summary'!$B$2:$B$2047,AF$4)))</f>
        <v>0.37608130110230609</v>
      </c>
      <c r="AG56" s="60">
        <f>(AVERAGEIFS('city centre offline'!$I$2:$I$2047,'city centre offline'!$A$2:$A$2047,$A56,'city centre offline'!$B$2:$B$2047,AG$4)*AVERAGEIFS('all sales summary'!$I$2:$I$2047,'all sales summary'!$A$2:$A$2047,$A56,'all sales summary'!$B$2:$B$2047,AG$4))/((AVERAGEIFS('overall city offline'!$I$2:$I$2047,'overall city offline'!$A$2:$A$2047,$A56,'overall city offline'!$B$2:$B$2047,AG$4)*(1-AVERAGEIFS('all sales summary'!$I$2:$I$2047,'all sales summary'!$A$2:$A$2047,$A56,'all sales summary'!$B$2:$B$2047,AG$4)))+(AVERAGEIFS('city centre offline'!$I$2:$I$2047,'city centre offline'!$A$2:$A$2047,$A56,'city centre offline'!$B$2:$B$2047,AG$4)*AVERAGEIFS('all sales summary'!$I$2:$I$2047,'all sales summary'!$A$2:$A$2047,$A56,'all sales summary'!$B$2:$B$2047,AG$4)))</f>
        <v>0.36464741190347794</v>
      </c>
      <c r="AH56" s="60">
        <f>(AVERAGEIFS('city centre offline'!$I$2:$I$2047,'city centre offline'!$A$2:$A$2047,$A56,'city centre offline'!$B$2:$B$2047,AH$4)*AVERAGEIFS('all sales summary'!$I$2:$I$2047,'all sales summary'!$A$2:$A$2047,$A56,'all sales summary'!$B$2:$B$2047,AH$4))/((AVERAGEIFS('overall city offline'!$I$2:$I$2047,'overall city offline'!$A$2:$A$2047,$A56,'overall city offline'!$B$2:$B$2047,AH$4)*(1-AVERAGEIFS('all sales summary'!$I$2:$I$2047,'all sales summary'!$A$2:$A$2047,$A56,'all sales summary'!$B$2:$B$2047,AH$4)))+(AVERAGEIFS('city centre offline'!$I$2:$I$2047,'city centre offline'!$A$2:$A$2047,$A56,'city centre offline'!$B$2:$B$2047,AH$4)*AVERAGEIFS('all sales summary'!$I$2:$I$2047,'all sales summary'!$A$2:$A$2047,$A56,'all sales summary'!$B$2:$B$2047,AH$4)))</f>
        <v>0.37636174387008914</v>
      </c>
    </row>
    <row r="57" spans="1:34" x14ac:dyDescent="0.3">
      <c r="A57" t="s">
        <v>59</v>
      </c>
      <c r="B57" s="60">
        <f>(AVERAGEIFS('city centre offline'!I54:I2099,'city centre offline'!$A$2:$A$2047,$A57,'city centre offline'!$B$2:$B$2047,B$4)*AVERAGEIFS('all sales summary'!$I$2:$I$2047,'all sales summary'!$A$2:$A$2047,$A57,'all sales summary'!B54:B2099,B$4))/((AVERAGEIFS('overall city offline'!I54:I2099,'overall city offline'!$A$2:$A$2047,$A57,'overall city offline'!$B$2:$B$2047,B$4)*(1-AVERAGEIFS('all sales summary'!$I$2:$I$2047,'all sales summary'!$A$2:$A$2047,$A57,'all sales summary'!B54:B2099,B$4)))+(AVERAGEIFS('city centre offline'!I54:I2099,'city centre offline'!$A$2:$A$2047,$A57,'city centre offline'!$B$2:$B$2047,B$4)*AVERAGEIFS('all sales summary'!$I$2:$I$2047,'all sales summary'!$A$2:$A$2047,$A57,'all sales summary'!B54:B2099,B$4)))</f>
        <v>0.21260273070915436</v>
      </c>
      <c r="C57" s="60">
        <f>(AVERAGEIFS('city centre offline'!$I$2:$I$2047,'city centre offline'!$A$2:$A$2047,$A57,'city centre offline'!$B$2:$B$2047,C$4)*AVERAGEIFS('all sales summary'!$I$2:$I$2047,'all sales summary'!$A$2:$A$2047,$A57,'all sales summary'!$B$2:$B$2047,C$4))/((AVERAGEIFS('overall city offline'!$I$2:$I$2047,'overall city offline'!$A$2:$A$2047,$A57,'overall city offline'!$B$2:$B$2047,C$4)*(1-AVERAGEIFS('all sales summary'!$I$2:$I$2047,'all sales summary'!$A$2:$A$2047,$A57,'all sales summary'!$B$2:$B$2047,C$4)))+(AVERAGEIFS('city centre offline'!$I$2:$I$2047,'city centre offline'!$A$2:$A$2047,$A57,'city centre offline'!$B$2:$B$2047,C$4)*AVERAGEIFS('all sales summary'!$I$2:$I$2047,'all sales summary'!$A$2:$A$2047,$A57,'all sales summary'!$B$2:$B$2047,C$4)))</f>
        <v>0.25264952806888963</v>
      </c>
      <c r="D57" s="60">
        <f>(AVERAGEIFS('city centre offline'!$I$2:$I$2047,'city centre offline'!$A$2:$A$2047,$A57,'city centre offline'!$B$2:$B$2047,D$4)*AVERAGEIFS('all sales summary'!$I$2:$I$2047,'all sales summary'!$A$2:$A$2047,$A57,'all sales summary'!$B$2:$B$2047,D$4))/((AVERAGEIFS('overall city offline'!$I$2:$I$2047,'overall city offline'!$A$2:$A$2047,$A57,'overall city offline'!$B$2:$B$2047,D$4)*(1-AVERAGEIFS('all sales summary'!$I$2:$I$2047,'all sales summary'!$A$2:$A$2047,$A57,'all sales summary'!$B$2:$B$2047,D$4)))+(AVERAGEIFS('city centre offline'!$I$2:$I$2047,'city centre offline'!$A$2:$A$2047,$A57,'city centre offline'!$B$2:$B$2047,D$4)*AVERAGEIFS('all sales summary'!$I$2:$I$2047,'all sales summary'!$A$2:$A$2047,$A57,'all sales summary'!$B$2:$B$2047,D$4)))</f>
        <v>0.24649544742023971</v>
      </c>
      <c r="E57" s="60">
        <f>(AVERAGEIFS('city centre offline'!$I$2:$I$2047,'city centre offline'!$A$2:$A$2047,$A57,'city centre offline'!$B$2:$B$2047,E$4)*AVERAGEIFS('all sales summary'!$I$2:$I$2047,'all sales summary'!$A$2:$A$2047,$A57,'all sales summary'!$B$2:$B$2047,E$4))/((AVERAGEIFS('overall city offline'!$I$2:$I$2047,'overall city offline'!$A$2:$A$2047,$A57,'overall city offline'!$B$2:$B$2047,E$4)*(1-AVERAGEIFS('all sales summary'!$I$2:$I$2047,'all sales summary'!$A$2:$A$2047,$A57,'all sales summary'!$B$2:$B$2047,E$4)))+(AVERAGEIFS('city centre offline'!$I$2:$I$2047,'city centre offline'!$A$2:$A$2047,$A57,'city centre offline'!$B$2:$B$2047,E$4)*AVERAGEIFS('all sales summary'!$I$2:$I$2047,'all sales summary'!$A$2:$A$2047,$A57,'all sales summary'!$B$2:$B$2047,E$4)))</f>
        <v>0.25134172322919673</v>
      </c>
      <c r="F57" s="60">
        <f>(AVERAGEIFS('city centre offline'!$I$2:$I$2047,'city centre offline'!$A$2:$A$2047,$A57,'city centre offline'!$B$2:$B$2047,F$4)*AVERAGEIFS('all sales summary'!$I$2:$I$2047,'all sales summary'!$A$2:$A$2047,$A57,'all sales summary'!$B$2:$B$2047,F$4))/((AVERAGEIFS('overall city offline'!$I$2:$I$2047,'overall city offline'!$A$2:$A$2047,$A57,'overall city offline'!$B$2:$B$2047,F$4)*(1-AVERAGEIFS('all sales summary'!$I$2:$I$2047,'all sales summary'!$A$2:$A$2047,$A57,'all sales summary'!$B$2:$B$2047,F$4)))+(AVERAGEIFS('city centre offline'!$I$2:$I$2047,'city centre offline'!$A$2:$A$2047,$A57,'city centre offline'!$B$2:$B$2047,F$4)*AVERAGEIFS('all sales summary'!$I$2:$I$2047,'all sales summary'!$A$2:$A$2047,$A57,'all sales summary'!$B$2:$B$2047,F$4)))</f>
        <v>0.26226635757417077</v>
      </c>
      <c r="G57" s="60">
        <f>(AVERAGEIFS('city centre offline'!$I$2:$I$2047,'city centre offline'!$A$2:$A$2047,$A57,'city centre offline'!$B$2:$B$2047,G$4)*AVERAGEIFS('all sales summary'!$I$2:$I$2047,'all sales summary'!$A$2:$A$2047,$A57,'all sales summary'!$B$2:$B$2047,G$4))/((AVERAGEIFS('overall city offline'!$I$2:$I$2047,'overall city offline'!$A$2:$A$2047,$A57,'overall city offline'!$B$2:$B$2047,G$4)*(1-AVERAGEIFS('all sales summary'!$I$2:$I$2047,'all sales summary'!$A$2:$A$2047,$A57,'all sales summary'!$B$2:$B$2047,G$4)))+(AVERAGEIFS('city centre offline'!$I$2:$I$2047,'city centre offline'!$A$2:$A$2047,$A57,'city centre offline'!$B$2:$B$2047,G$4)*AVERAGEIFS('all sales summary'!$I$2:$I$2047,'all sales summary'!$A$2:$A$2047,$A57,'all sales summary'!$B$2:$B$2047,G$4)))</f>
        <v>0.26107755378046316</v>
      </c>
      <c r="H57" s="60">
        <f>(AVERAGEIFS('city centre offline'!$I$2:$I$2047,'city centre offline'!$A$2:$A$2047,$A57,'city centre offline'!$B$2:$B$2047,H$4)*AVERAGEIFS('all sales summary'!$I$2:$I$2047,'all sales summary'!$A$2:$A$2047,$A57,'all sales summary'!$B$2:$B$2047,H$4))/((AVERAGEIFS('overall city offline'!$I$2:$I$2047,'overall city offline'!$A$2:$A$2047,$A57,'overall city offline'!$B$2:$B$2047,H$4)*(1-AVERAGEIFS('all sales summary'!$I$2:$I$2047,'all sales summary'!$A$2:$A$2047,$A57,'all sales summary'!$B$2:$B$2047,H$4)))+(AVERAGEIFS('city centre offline'!$I$2:$I$2047,'city centre offline'!$A$2:$A$2047,$A57,'city centre offline'!$B$2:$B$2047,H$4)*AVERAGEIFS('all sales summary'!$I$2:$I$2047,'all sales summary'!$A$2:$A$2047,$A57,'all sales summary'!$B$2:$B$2047,H$4)))</f>
        <v>0.25809262030755603</v>
      </c>
      <c r="I57" s="60">
        <f>(AVERAGEIFS('city centre offline'!$I$2:$I$2047,'city centre offline'!$A$2:$A$2047,$A57,'city centre offline'!$B$2:$B$2047,I$4)*AVERAGEIFS('all sales summary'!$I$2:$I$2047,'all sales summary'!$A$2:$A$2047,$A57,'all sales summary'!$B$2:$B$2047,I$4))/((AVERAGEIFS('overall city offline'!$I$2:$I$2047,'overall city offline'!$A$2:$A$2047,$A57,'overall city offline'!$B$2:$B$2047,I$4)*(1-AVERAGEIFS('all sales summary'!$I$2:$I$2047,'all sales summary'!$A$2:$A$2047,$A57,'all sales summary'!$B$2:$B$2047,I$4)))+(AVERAGEIFS('city centre offline'!$I$2:$I$2047,'city centre offline'!$A$2:$A$2047,$A57,'city centre offline'!$B$2:$B$2047,I$4)*AVERAGEIFS('all sales summary'!$I$2:$I$2047,'all sales summary'!$A$2:$A$2047,$A57,'all sales summary'!$B$2:$B$2047,I$4)))</f>
        <v>0.25043410636398822</v>
      </c>
      <c r="J57" s="60">
        <f>(AVERAGEIFS('city centre offline'!$I$2:$I$2047,'city centre offline'!$A$2:$A$2047,$A57,'city centre offline'!$B$2:$B$2047,J$4)*AVERAGEIFS('all sales summary'!$I$2:$I$2047,'all sales summary'!$A$2:$A$2047,$A57,'all sales summary'!$B$2:$B$2047,J$4))/((AVERAGEIFS('overall city offline'!$I$2:$I$2047,'overall city offline'!$A$2:$A$2047,$A57,'overall city offline'!$B$2:$B$2047,J$4)*(1-AVERAGEIFS('all sales summary'!$I$2:$I$2047,'all sales summary'!$A$2:$A$2047,$A57,'all sales summary'!$B$2:$B$2047,J$4)))+(AVERAGEIFS('city centre offline'!$I$2:$I$2047,'city centre offline'!$A$2:$A$2047,$A57,'city centre offline'!$B$2:$B$2047,J$4)*AVERAGEIFS('all sales summary'!$I$2:$I$2047,'all sales summary'!$A$2:$A$2047,$A57,'all sales summary'!$B$2:$B$2047,J$4)))</f>
        <v>0.2520363308683759</v>
      </c>
      <c r="K57" s="60">
        <f>(AVERAGEIFS('city centre offline'!$I$2:$I$2047,'city centre offline'!$A$2:$A$2047,$A57,'city centre offline'!$B$2:$B$2047,K$4)*AVERAGEIFS('all sales summary'!$I$2:$I$2047,'all sales summary'!$A$2:$A$2047,$A57,'all sales summary'!$B$2:$B$2047,K$4))/((AVERAGEIFS('overall city offline'!$I$2:$I$2047,'overall city offline'!$A$2:$A$2047,$A57,'overall city offline'!$B$2:$B$2047,K$4)*(1-AVERAGEIFS('all sales summary'!$I$2:$I$2047,'all sales summary'!$A$2:$A$2047,$A57,'all sales summary'!$B$2:$B$2047,K$4)))+(AVERAGEIFS('city centre offline'!$I$2:$I$2047,'city centre offline'!$A$2:$A$2047,$A57,'city centre offline'!$B$2:$B$2047,K$4)*AVERAGEIFS('all sales summary'!$I$2:$I$2047,'all sales summary'!$A$2:$A$2047,$A57,'all sales summary'!$B$2:$B$2047,K$4)))</f>
        <v>0.25579433399897344</v>
      </c>
      <c r="L57" s="60">
        <f>(AVERAGEIFS('city centre offline'!$I$2:$I$2047,'city centre offline'!$A$2:$A$2047,$A57,'city centre offline'!$B$2:$B$2047,L$4)*AVERAGEIFS('all sales summary'!$I$2:$I$2047,'all sales summary'!$A$2:$A$2047,$A57,'all sales summary'!$B$2:$B$2047,L$4))/((AVERAGEIFS('overall city offline'!$I$2:$I$2047,'overall city offline'!$A$2:$A$2047,$A57,'overall city offline'!$B$2:$B$2047,L$4)*(1-AVERAGEIFS('all sales summary'!$I$2:$I$2047,'all sales summary'!$A$2:$A$2047,$A57,'all sales summary'!$B$2:$B$2047,L$4)))+(AVERAGEIFS('city centre offline'!$I$2:$I$2047,'city centre offline'!$A$2:$A$2047,$A57,'city centre offline'!$B$2:$B$2047,L$4)*AVERAGEIFS('all sales summary'!$I$2:$I$2047,'all sales summary'!$A$2:$A$2047,$A57,'all sales summary'!$B$2:$B$2047,L$4)))</f>
        <v>0.26240509909698612</v>
      </c>
      <c r="M57" s="60">
        <f>(AVERAGEIFS('city centre offline'!$I$2:$I$2047,'city centre offline'!$A$2:$A$2047,$A57,'city centre offline'!$B$2:$B$2047,M$4)*AVERAGEIFS('all sales summary'!$I$2:$I$2047,'all sales summary'!$A$2:$A$2047,$A57,'all sales summary'!$B$2:$B$2047,M$4))/((AVERAGEIFS('overall city offline'!$I$2:$I$2047,'overall city offline'!$A$2:$A$2047,$A57,'overall city offline'!$B$2:$B$2047,M$4)*(1-AVERAGEIFS('all sales summary'!$I$2:$I$2047,'all sales summary'!$A$2:$A$2047,$A57,'all sales summary'!$B$2:$B$2047,M$4)))+(AVERAGEIFS('city centre offline'!$I$2:$I$2047,'city centre offline'!$A$2:$A$2047,$A57,'city centre offline'!$B$2:$B$2047,M$4)*AVERAGEIFS('all sales summary'!$I$2:$I$2047,'all sales summary'!$A$2:$A$2047,$A57,'all sales summary'!$B$2:$B$2047,M$4)))</f>
        <v>0.27781042688647928</v>
      </c>
      <c r="N57" s="60">
        <f>(AVERAGEIFS('city centre offline'!$I$2:$I$2047,'city centre offline'!$A$2:$A$2047,$A57,'city centre offline'!$B$2:$B$2047,N$4)*AVERAGEIFS('all sales summary'!$I$2:$I$2047,'all sales summary'!$A$2:$A$2047,$A57,'all sales summary'!$B$2:$B$2047,N$4))/((AVERAGEIFS('overall city offline'!$I$2:$I$2047,'overall city offline'!$A$2:$A$2047,$A57,'overall city offline'!$B$2:$B$2047,N$4)*(1-AVERAGEIFS('all sales summary'!$I$2:$I$2047,'all sales summary'!$A$2:$A$2047,$A57,'all sales summary'!$B$2:$B$2047,N$4)))+(AVERAGEIFS('city centre offline'!$I$2:$I$2047,'city centre offline'!$A$2:$A$2047,$A57,'city centre offline'!$B$2:$B$2047,N$4)*AVERAGEIFS('all sales summary'!$I$2:$I$2047,'all sales summary'!$A$2:$A$2047,$A57,'all sales summary'!$B$2:$B$2047,N$4)))</f>
        <v>0.24547730794412839</v>
      </c>
      <c r="O57" s="60">
        <f>(AVERAGEIFS('city centre offline'!$I$2:$I$2047,'city centre offline'!$A$2:$A$2047,$A57,'city centre offline'!$B$2:$B$2047,O$4)*AVERAGEIFS('all sales summary'!$I$2:$I$2047,'all sales summary'!$A$2:$A$2047,$A57,'all sales summary'!$B$2:$B$2047,O$4))/((AVERAGEIFS('overall city offline'!$I$2:$I$2047,'overall city offline'!$A$2:$A$2047,$A57,'overall city offline'!$B$2:$B$2047,O$4)*(1-AVERAGEIFS('all sales summary'!$I$2:$I$2047,'all sales summary'!$A$2:$A$2047,$A57,'all sales summary'!$B$2:$B$2047,O$4)))+(AVERAGEIFS('city centre offline'!$I$2:$I$2047,'city centre offline'!$A$2:$A$2047,$A57,'city centre offline'!$B$2:$B$2047,O$4)*AVERAGEIFS('all sales summary'!$I$2:$I$2047,'all sales summary'!$A$2:$A$2047,$A57,'all sales summary'!$B$2:$B$2047,O$4)))</f>
        <v>0.25627823684643153</v>
      </c>
      <c r="P57" s="60">
        <f>(AVERAGEIFS('city centre offline'!$I$2:$I$2047,'city centre offline'!$A$2:$A$2047,$A57,'city centre offline'!$B$2:$B$2047,P$4)*AVERAGEIFS('all sales summary'!$I$2:$I$2047,'all sales summary'!$A$2:$A$2047,$A57,'all sales summary'!$B$2:$B$2047,P$4))/((AVERAGEIFS('overall city offline'!$I$2:$I$2047,'overall city offline'!$A$2:$A$2047,$A57,'overall city offline'!$B$2:$B$2047,P$4)*(1-AVERAGEIFS('all sales summary'!$I$2:$I$2047,'all sales summary'!$A$2:$A$2047,$A57,'all sales summary'!$B$2:$B$2047,P$4)))+(AVERAGEIFS('city centre offline'!$I$2:$I$2047,'city centre offline'!$A$2:$A$2047,$A57,'city centre offline'!$B$2:$B$2047,P$4)*AVERAGEIFS('all sales summary'!$I$2:$I$2047,'all sales summary'!$A$2:$A$2047,$A57,'all sales summary'!$B$2:$B$2047,P$4)))</f>
        <v>0.23433144023927124</v>
      </c>
      <c r="Q57" s="60">
        <f>(AVERAGEIFS('city centre offline'!$I$2:$I$2047,'city centre offline'!$A$2:$A$2047,$A57,'city centre offline'!$B$2:$B$2047,Q$4)*AVERAGEIFS('all sales summary'!$I$2:$I$2047,'all sales summary'!$A$2:$A$2047,$A57,'all sales summary'!$B$2:$B$2047,Q$4))/((AVERAGEIFS('overall city offline'!$I$2:$I$2047,'overall city offline'!$A$2:$A$2047,$A57,'overall city offline'!$B$2:$B$2047,Q$4)*(1-AVERAGEIFS('all sales summary'!$I$2:$I$2047,'all sales summary'!$A$2:$A$2047,$A57,'all sales summary'!$B$2:$B$2047,Q$4)))+(AVERAGEIFS('city centre offline'!$I$2:$I$2047,'city centre offline'!$A$2:$A$2047,$A57,'city centre offline'!$B$2:$B$2047,Q$4)*AVERAGEIFS('all sales summary'!$I$2:$I$2047,'all sales summary'!$A$2:$A$2047,$A57,'all sales summary'!$B$2:$B$2047,Q$4)))</f>
        <v>0.13397850120847238</v>
      </c>
      <c r="R57" s="60">
        <f>(AVERAGEIFS('city centre offline'!$I$2:$I$2047,'city centre offline'!$A$2:$A$2047,$A57,'city centre offline'!$B$2:$B$2047,R$4)*AVERAGEIFS('all sales summary'!$I$2:$I$2047,'all sales summary'!$A$2:$A$2047,$A57,'all sales summary'!$B$2:$B$2047,R$4))/((AVERAGEIFS('overall city offline'!$I$2:$I$2047,'overall city offline'!$A$2:$A$2047,$A57,'overall city offline'!$B$2:$B$2047,R$4)*(1-AVERAGEIFS('all sales summary'!$I$2:$I$2047,'all sales summary'!$A$2:$A$2047,$A57,'all sales summary'!$B$2:$B$2047,R$4)))+(AVERAGEIFS('city centre offline'!$I$2:$I$2047,'city centre offline'!$A$2:$A$2047,$A57,'city centre offline'!$B$2:$B$2047,R$4)*AVERAGEIFS('all sales summary'!$I$2:$I$2047,'all sales summary'!$A$2:$A$2047,$A57,'all sales summary'!$B$2:$B$2047,R$4)))</f>
        <v>0.11000524150597346</v>
      </c>
      <c r="S57" s="60">
        <f>(AVERAGEIFS('city centre offline'!$I$2:$I$2047,'city centre offline'!$A$2:$A$2047,$A57,'city centre offline'!$B$2:$B$2047,S$4)*AVERAGEIFS('all sales summary'!$I$2:$I$2047,'all sales summary'!$A$2:$A$2047,$A57,'all sales summary'!$B$2:$B$2047,S$4))/((AVERAGEIFS('overall city offline'!$I$2:$I$2047,'overall city offline'!$A$2:$A$2047,$A57,'overall city offline'!$B$2:$B$2047,S$4)*(1-AVERAGEIFS('all sales summary'!$I$2:$I$2047,'all sales summary'!$A$2:$A$2047,$A57,'all sales summary'!$B$2:$B$2047,S$4)))+(AVERAGEIFS('city centre offline'!$I$2:$I$2047,'city centre offline'!$A$2:$A$2047,$A57,'city centre offline'!$B$2:$B$2047,S$4)*AVERAGEIFS('all sales summary'!$I$2:$I$2047,'all sales summary'!$A$2:$A$2047,$A57,'all sales summary'!$B$2:$B$2047,S$4)))</f>
        <v>0.22006223073766717</v>
      </c>
      <c r="T57" s="60">
        <f>(AVERAGEIFS('city centre offline'!$I$2:$I$2047,'city centre offline'!$A$2:$A$2047,$A57,'city centre offline'!$B$2:$B$2047,T$4)*AVERAGEIFS('all sales summary'!$I$2:$I$2047,'all sales summary'!$A$2:$A$2047,$A57,'all sales summary'!$B$2:$B$2047,T$4))/((AVERAGEIFS('overall city offline'!$I$2:$I$2047,'overall city offline'!$A$2:$A$2047,$A57,'overall city offline'!$B$2:$B$2047,T$4)*(1-AVERAGEIFS('all sales summary'!$I$2:$I$2047,'all sales summary'!$A$2:$A$2047,$A57,'all sales summary'!$B$2:$B$2047,T$4)))+(AVERAGEIFS('city centre offline'!$I$2:$I$2047,'city centre offline'!$A$2:$A$2047,$A57,'city centre offline'!$B$2:$B$2047,T$4)*AVERAGEIFS('all sales summary'!$I$2:$I$2047,'all sales summary'!$A$2:$A$2047,$A57,'all sales summary'!$B$2:$B$2047,T$4)))</f>
        <v>0.24483795496613611</v>
      </c>
      <c r="U57" s="60">
        <f>(AVERAGEIFS('city centre offline'!$I$2:$I$2047,'city centre offline'!$A$2:$A$2047,$A57,'city centre offline'!$B$2:$B$2047,U$4)*AVERAGEIFS('all sales summary'!$I$2:$I$2047,'all sales summary'!$A$2:$A$2047,$A57,'all sales summary'!$B$2:$B$2047,U$4))/((AVERAGEIFS('overall city offline'!$I$2:$I$2047,'overall city offline'!$A$2:$A$2047,$A57,'overall city offline'!$B$2:$B$2047,U$4)*(1-AVERAGEIFS('all sales summary'!$I$2:$I$2047,'all sales summary'!$A$2:$A$2047,$A57,'all sales summary'!$B$2:$B$2047,U$4)))+(AVERAGEIFS('city centre offline'!$I$2:$I$2047,'city centre offline'!$A$2:$A$2047,$A57,'city centre offline'!$B$2:$B$2047,U$4)*AVERAGEIFS('all sales summary'!$I$2:$I$2047,'all sales summary'!$A$2:$A$2047,$A57,'all sales summary'!$B$2:$B$2047,U$4)))</f>
        <v>0.23476256382352367</v>
      </c>
      <c r="V57" s="60">
        <f>(AVERAGEIFS('city centre offline'!$I$2:$I$2047,'city centre offline'!$A$2:$A$2047,$A57,'city centre offline'!$B$2:$B$2047,V$4)*AVERAGEIFS('all sales summary'!$I$2:$I$2047,'all sales summary'!$A$2:$A$2047,$A57,'all sales summary'!$B$2:$B$2047,V$4))/((AVERAGEIFS('overall city offline'!$I$2:$I$2047,'overall city offline'!$A$2:$A$2047,$A57,'overall city offline'!$B$2:$B$2047,V$4)*(1-AVERAGEIFS('all sales summary'!$I$2:$I$2047,'all sales summary'!$A$2:$A$2047,$A57,'all sales summary'!$B$2:$B$2047,V$4)))+(AVERAGEIFS('city centre offline'!$I$2:$I$2047,'city centre offline'!$A$2:$A$2047,$A57,'city centre offline'!$B$2:$B$2047,V$4)*AVERAGEIFS('all sales summary'!$I$2:$I$2047,'all sales summary'!$A$2:$A$2047,$A57,'all sales summary'!$B$2:$B$2047,V$4)))</f>
        <v>0.23071850893012613</v>
      </c>
      <c r="W57" s="60">
        <f>(AVERAGEIFS('city centre offline'!$I$2:$I$2047,'city centre offline'!$A$2:$A$2047,$A57,'city centre offline'!$B$2:$B$2047,W$4)*AVERAGEIFS('all sales summary'!$I$2:$I$2047,'all sales summary'!$A$2:$A$2047,$A57,'all sales summary'!$B$2:$B$2047,W$4))/((AVERAGEIFS('overall city offline'!$I$2:$I$2047,'overall city offline'!$A$2:$A$2047,$A57,'overall city offline'!$B$2:$B$2047,W$4)*(1-AVERAGEIFS('all sales summary'!$I$2:$I$2047,'all sales summary'!$A$2:$A$2047,$A57,'all sales summary'!$B$2:$B$2047,W$4)))+(AVERAGEIFS('city centre offline'!$I$2:$I$2047,'city centre offline'!$A$2:$A$2047,$A57,'city centre offline'!$B$2:$B$2047,W$4)*AVERAGEIFS('all sales summary'!$I$2:$I$2047,'all sales summary'!$A$2:$A$2047,$A57,'all sales summary'!$B$2:$B$2047,W$4)))</f>
        <v>0.24038464988046479</v>
      </c>
      <c r="X57" s="60">
        <f>(AVERAGEIFS('city centre offline'!$I$2:$I$2047,'city centre offline'!$A$2:$A$2047,$A57,'city centre offline'!$B$2:$B$2047,X$4)*AVERAGEIFS('all sales summary'!$I$2:$I$2047,'all sales summary'!$A$2:$A$2047,$A57,'all sales summary'!$B$2:$B$2047,X$4))/((AVERAGEIFS('overall city offline'!$I$2:$I$2047,'overall city offline'!$A$2:$A$2047,$A57,'overall city offline'!$B$2:$B$2047,X$4)*(1-AVERAGEIFS('all sales summary'!$I$2:$I$2047,'all sales summary'!$A$2:$A$2047,$A57,'all sales summary'!$B$2:$B$2047,X$4)))+(AVERAGEIFS('city centre offline'!$I$2:$I$2047,'city centre offline'!$A$2:$A$2047,$A57,'city centre offline'!$B$2:$B$2047,X$4)*AVERAGEIFS('all sales summary'!$I$2:$I$2047,'all sales summary'!$A$2:$A$2047,$A57,'all sales summary'!$B$2:$B$2047,X$4)))</f>
        <v>0.19629025021345758</v>
      </c>
      <c r="Y57" s="60">
        <f>(AVERAGEIFS('city centre offline'!$I$2:$I$2047,'city centre offline'!$A$2:$A$2047,$A57,'city centre offline'!$B$2:$B$2047,Y$4)*AVERAGEIFS('all sales summary'!$I$2:$I$2047,'all sales summary'!$A$2:$A$2047,$A57,'all sales summary'!$B$2:$B$2047,Y$4))/((AVERAGEIFS('overall city offline'!$I$2:$I$2047,'overall city offline'!$A$2:$A$2047,$A57,'overall city offline'!$B$2:$B$2047,Y$4)*(1-AVERAGEIFS('all sales summary'!$I$2:$I$2047,'all sales summary'!$A$2:$A$2047,$A57,'all sales summary'!$B$2:$B$2047,Y$4)))+(AVERAGEIFS('city centre offline'!$I$2:$I$2047,'city centre offline'!$A$2:$A$2047,$A57,'city centre offline'!$B$2:$B$2047,Y$4)*AVERAGEIFS('all sales summary'!$I$2:$I$2047,'all sales summary'!$A$2:$A$2047,$A57,'all sales summary'!$B$2:$B$2047,Y$4)))</f>
        <v>0.2549532144212962</v>
      </c>
      <c r="Z57" s="60">
        <f>(AVERAGEIFS('city centre offline'!$I$2:$I$2047,'city centre offline'!$A$2:$A$2047,$A57,'city centre offline'!$B$2:$B$2047,Z$4)*AVERAGEIFS('all sales summary'!$I$2:$I$2047,'all sales summary'!$A$2:$A$2047,$A57,'all sales summary'!$B$2:$B$2047,Z$4))/((AVERAGEIFS('overall city offline'!$I$2:$I$2047,'overall city offline'!$A$2:$A$2047,$A57,'overall city offline'!$B$2:$B$2047,Z$4)*(1-AVERAGEIFS('all sales summary'!$I$2:$I$2047,'all sales summary'!$A$2:$A$2047,$A57,'all sales summary'!$B$2:$B$2047,Z$4)))+(AVERAGEIFS('city centre offline'!$I$2:$I$2047,'city centre offline'!$A$2:$A$2047,$A57,'city centre offline'!$B$2:$B$2047,Z$4)*AVERAGEIFS('all sales summary'!$I$2:$I$2047,'all sales summary'!$A$2:$A$2047,$A57,'all sales summary'!$B$2:$B$2047,Z$4)))</f>
        <v>0.11156856536706407</v>
      </c>
      <c r="AA57" s="60">
        <f>(AVERAGEIFS('city centre offline'!$I$2:$I$2047,'city centre offline'!$A$2:$A$2047,$A57,'city centre offline'!$B$2:$B$2047,AA$4)*AVERAGEIFS('all sales summary'!$I$2:$I$2047,'all sales summary'!$A$2:$A$2047,$A57,'all sales summary'!$B$2:$B$2047,AA$4))/((AVERAGEIFS('overall city offline'!$I$2:$I$2047,'overall city offline'!$A$2:$A$2047,$A57,'overall city offline'!$B$2:$B$2047,AA$4)*(1-AVERAGEIFS('all sales summary'!$I$2:$I$2047,'all sales summary'!$A$2:$A$2047,$A57,'all sales summary'!$B$2:$B$2047,AA$4)))+(AVERAGEIFS('city centre offline'!$I$2:$I$2047,'city centre offline'!$A$2:$A$2047,$A57,'city centre offline'!$B$2:$B$2047,AA$4)*AVERAGEIFS('all sales summary'!$I$2:$I$2047,'all sales summary'!$A$2:$A$2047,$A57,'all sales summary'!$B$2:$B$2047,AA$4)))</f>
        <v>0.1095704467421118</v>
      </c>
      <c r="AB57" s="60">
        <f>(AVERAGEIFS('city centre offline'!$I$2:$I$2047,'city centre offline'!$A$2:$A$2047,$A57,'city centre offline'!$B$2:$B$2047,AB$4)*AVERAGEIFS('all sales summary'!$I$2:$I$2047,'all sales summary'!$A$2:$A$2047,$A57,'all sales summary'!$B$2:$B$2047,AB$4))/((AVERAGEIFS('overall city offline'!$I$2:$I$2047,'overall city offline'!$A$2:$A$2047,$A57,'overall city offline'!$B$2:$B$2047,AB$4)*(1-AVERAGEIFS('all sales summary'!$I$2:$I$2047,'all sales summary'!$A$2:$A$2047,$A57,'all sales summary'!$B$2:$B$2047,AB$4)))+(AVERAGEIFS('city centre offline'!$I$2:$I$2047,'city centre offline'!$A$2:$A$2047,$A57,'city centre offline'!$B$2:$B$2047,AB$4)*AVERAGEIFS('all sales summary'!$I$2:$I$2047,'all sales summary'!$A$2:$A$2047,$A57,'all sales summary'!$B$2:$B$2047,AB$4)))</f>
        <v>0.10291258222305409</v>
      </c>
      <c r="AC57" s="60">
        <f>(AVERAGEIFS('city centre offline'!$I$2:$I$2047,'city centre offline'!$A$2:$A$2047,$A57,'city centre offline'!$B$2:$B$2047,AC$4)*AVERAGEIFS('all sales summary'!$I$2:$I$2047,'all sales summary'!$A$2:$A$2047,$A57,'all sales summary'!$B$2:$B$2047,AC$4))/((AVERAGEIFS('overall city offline'!$I$2:$I$2047,'overall city offline'!$A$2:$A$2047,$A57,'overall city offline'!$B$2:$B$2047,AC$4)*(1-AVERAGEIFS('all sales summary'!$I$2:$I$2047,'all sales summary'!$A$2:$A$2047,$A57,'all sales summary'!$B$2:$B$2047,AC$4)))+(AVERAGEIFS('city centre offline'!$I$2:$I$2047,'city centre offline'!$A$2:$A$2047,$A57,'city centre offline'!$B$2:$B$2047,AC$4)*AVERAGEIFS('all sales summary'!$I$2:$I$2047,'all sales summary'!$A$2:$A$2047,$A57,'all sales summary'!$B$2:$B$2047,AC$4)))</f>
        <v>0.24779147581591177</v>
      </c>
      <c r="AD57" s="60">
        <f>(AVERAGEIFS('city centre offline'!$I$2:$I$2047,'city centre offline'!$A$2:$A$2047,$A57,'city centre offline'!$B$2:$B$2047,AD$4)*AVERAGEIFS('all sales summary'!$I$2:$I$2047,'all sales summary'!$A$2:$A$2047,$A57,'all sales summary'!$B$2:$B$2047,AD$4))/((AVERAGEIFS('overall city offline'!$I$2:$I$2047,'overall city offline'!$A$2:$A$2047,$A57,'overall city offline'!$B$2:$B$2047,AD$4)*(1-AVERAGEIFS('all sales summary'!$I$2:$I$2047,'all sales summary'!$A$2:$A$2047,$A57,'all sales summary'!$B$2:$B$2047,AD$4)))+(AVERAGEIFS('city centre offline'!$I$2:$I$2047,'city centre offline'!$A$2:$A$2047,$A57,'city centre offline'!$B$2:$B$2047,AD$4)*AVERAGEIFS('all sales summary'!$I$2:$I$2047,'all sales summary'!$A$2:$A$2047,$A57,'all sales summary'!$B$2:$B$2047,AD$4)))</f>
        <v>0.22939156488411794</v>
      </c>
      <c r="AE57" s="60">
        <f>(AVERAGEIFS('city centre offline'!$I$2:$I$2047,'city centre offline'!$A$2:$A$2047,$A57,'city centre offline'!$B$2:$B$2047,AE$4)*AVERAGEIFS('all sales summary'!$I$2:$I$2047,'all sales summary'!$A$2:$A$2047,$A57,'all sales summary'!$B$2:$B$2047,AE$4))/((AVERAGEIFS('overall city offline'!$I$2:$I$2047,'overall city offline'!$A$2:$A$2047,$A57,'overall city offline'!$B$2:$B$2047,AE$4)*(1-AVERAGEIFS('all sales summary'!$I$2:$I$2047,'all sales summary'!$A$2:$A$2047,$A57,'all sales summary'!$B$2:$B$2047,AE$4)))+(AVERAGEIFS('city centre offline'!$I$2:$I$2047,'city centre offline'!$A$2:$A$2047,$A57,'city centre offline'!$B$2:$B$2047,AE$4)*AVERAGEIFS('all sales summary'!$I$2:$I$2047,'all sales summary'!$A$2:$A$2047,$A57,'all sales summary'!$B$2:$B$2047,AE$4)))</f>
        <v>0.21333707733408458</v>
      </c>
      <c r="AF57" s="60">
        <f>(AVERAGEIFS('city centre offline'!$I$2:$I$2047,'city centre offline'!$A$2:$A$2047,$A57,'city centre offline'!$B$2:$B$2047,AF$4)*AVERAGEIFS('all sales summary'!$I$2:$I$2047,'all sales summary'!$A$2:$A$2047,$A57,'all sales summary'!$B$2:$B$2047,AF$4))/((AVERAGEIFS('overall city offline'!$I$2:$I$2047,'overall city offline'!$A$2:$A$2047,$A57,'overall city offline'!$B$2:$B$2047,AF$4)*(1-AVERAGEIFS('all sales summary'!$I$2:$I$2047,'all sales summary'!$A$2:$A$2047,$A57,'all sales summary'!$B$2:$B$2047,AF$4)))+(AVERAGEIFS('city centre offline'!$I$2:$I$2047,'city centre offline'!$A$2:$A$2047,$A57,'city centre offline'!$B$2:$B$2047,AF$4)*AVERAGEIFS('all sales summary'!$I$2:$I$2047,'all sales summary'!$A$2:$A$2047,$A57,'all sales summary'!$B$2:$B$2047,AF$4)))</f>
        <v>0.21262584336451079</v>
      </c>
      <c r="AG57" s="60">
        <f>(AVERAGEIFS('city centre offline'!$I$2:$I$2047,'city centre offline'!$A$2:$A$2047,$A57,'city centre offline'!$B$2:$B$2047,AG$4)*AVERAGEIFS('all sales summary'!$I$2:$I$2047,'all sales summary'!$A$2:$A$2047,$A57,'all sales summary'!$B$2:$B$2047,AG$4))/((AVERAGEIFS('overall city offline'!$I$2:$I$2047,'overall city offline'!$A$2:$A$2047,$A57,'overall city offline'!$B$2:$B$2047,AG$4)*(1-AVERAGEIFS('all sales summary'!$I$2:$I$2047,'all sales summary'!$A$2:$A$2047,$A57,'all sales summary'!$B$2:$B$2047,AG$4)))+(AVERAGEIFS('city centre offline'!$I$2:$I$2047,'city centre offline'!$A$2:$A$2047,$A57,'city centre offline'!$B$2:$B$2047,AG$4)*AVERAGEIFS('all sales summary'!$I$2:$I$2047,'all sales summary'!$A$2:$A$2047,$A57,'all sales summary'!$B$2:$B$2047,AG$4)))</f>
        <v>0.20747353696963575</v>
      </c>
      <c r="AH57" s="60">
        <f>(AVERAGEIFS('city centre offline'!$I$2:$I$2047,'city centre offline'!$A$2:$A$2047,$A57,'city centre offline'!$B$2:$B$2047,AH$4)*AVERAGEIFS('all sales summary'!$I$2:$I$2047,'all sales summary'!$A$2:$A$2047,$A57,'all sales summary'!$B$2:$B$2047,AH$4))/((AVERAGEIFS('overall city offline'!$I$2:$I$2047,'overall city offline'!$A$2:$A$2047,$A57,'overall city offline'!$B$2:$B$2047,AH$4)*(1-AVERAGEIFS('all sales summary'!$I$2:$I$2047,'all sales summary'!$A$2:$A$2047,$A57,'all sales summary'!$B$2:$B$2047,AH$4)))+(AVERAGEIFS('city centre offline'!$I$2:$I$2047,'city centre offline'!$A$2:$A$2047,$A57,'city centre offline'!$B$2:$B$2047,AH$4)*AVERAGEIFS('all sales summary'!$I$2:$I$2047,'all sales summary'!$A$2:$A$2047,$A57,'all sales summary'!$B$2:$B$2047,AH$4)))</f>
        <v>0.20157341766152062</v>
      </c>
    </row>
    <row r="58" spans="1:34" x14ac:dyDescent="0.3">
      <c r="A58" t="s">
        <v>60</v>
      </c>
      <c r="B58" s="60">
        <f>(AVERAGEIFS('city centre offline'!I55:I2100,'city centre offline'!$A$2:$A$2047,$A58,'city centre offline'!$B$2:$B$2047,B$4)*AVERAGEIFS('all sales summary'!$I$2:$I$2047,'all sales summary'!$A$2:$A$2047,$A58,'all sales summary'!B55:B2100,B$4))/((AVERAGEIFS('overall city offline'!I55:I2100,'overall city offline'!$A$2:$A$2047,$A58,'overall city offline'!$B$2:$B$2047,B$4)*(1-AVERAGEIFS('all sales summary'!$I$2:$I$2047,'all sales summary'!$A$2:$A$2047,$A58,'all sales summary'!B55:B2100,B$4)))+(AVERAGEIFS('city centre offline'!I55:I2100,'city centre offline'!$A$2:$A$2047,$A58,'city centre offline'!$B$2:$B$2047,B$4)*AVERAGEIFS('all sales summary'!$I$2:$I$2047,'all sales summary'!$A$2:$A$2047,$A58,'all sales summary'!B55:B2100,B$4)))</f>
        <v>0.26885123653578713</v>
      </c>
      <c r="C58" s="60">
        <f>(AVERAGEIFS('city centre offline'!$I$2:$I$2047,'city centre offline'!$A$2:$A$2047,$A58,'city centre offline'!$B$2:$B$2047,C$4)*AVERAGEIFS('all sales summary'!$I$2:$I$2047,'all sales summary'!$A$2:$A$2047,$A58,'all sales summary'!$B$2:$B$2047,C$4))/((AVERAGEIFS('overall city offline'!$I$2:$I$2047,'overall city offline'!$A$2:$A$2047,$A58,'overall city offline'!$B$2:$B$2047,C$4)*(1-AVERAGEIFS('all sales summary'!$I$2:$I$2047,'all sales summary'!$A$2:$A$2047,$A58,'all sales summary'!$B$2:$B$2047,C$4)))+(AVERAGEIFS('city centre offline'!$I$2:$I$2047,'city centre offline'!$A$2:$A$2047,$A58,'city centre offline'!$B$2:$B$2047,C$4)*AVERAGEIFS('all sales summary'!$I$2:$I$2047,'all sales summary'!$A$2:$A$2047,$A58,'all sales summary'!$B$2:$B$2047,C$4)))</f>
        <v>0.38075529582382822</v>
      </c>
      <c r="D58" s="60">
        <f>(AVERAGEIFS('city centre offline'!$I$2:$I$2047,'city centre offline'!$A$2:$A$2047,$A58,'city centre offline'!$B$2:$B$2047,D$4)*AVERAGEIFS('all sales summary'!$I$2:$I$2047,'all sales summary'!$A$2:$A$2047,$A58,'all sales summary'!$B$2:$B$2047,D$4))/((AVERAGEIFS('overall city offline'!$I$2:$I$2047,'overall city offline'!$A$2:$A$2047,$A58,'overall city offline'!$B$2:$B$2047,D$4)*(1-AVERAGEIFS('all sales summary'!$I$2:$I$2047,'all sales summary'!$A$2:$A$2047,$A58,'all sales summary'!$B$2:$B$2047,D$4)))+(AVERAGEIFS('city centre offline'!$I$2:$I$2047,'city centre offline'!$A$2:$A$2047,$A58,'city centre offline'!$B$2:$B$2047,D$4)*AVERAGEIFS('all sales summary'!$I$2:$I$2047,'all sales summary'!$A$2:$A$2047,$A58,'all sales summary'!$B$2:$B$2047,D$4)))</f>
        <v>0.37240658079121197</v>
      </c>
      <c r="E58" s="60">
        <f>(AVERAGEIFS('city centre offline'!$I$2:$I$2047,'city centre offline'!$A$2:$A$2047,$A58,'city centre offline'!$B$2:$B$2047,E$4)*AVERAGEIFS('all sales summary'!$I$2:$I$2047,'all sales summary'!$A$2:$A$2047,$A58,'all sales summary'!$B$2:$B$2047,E$4))/((AVERAGEIFS('overall city offline'!$I$2:$I$2047,'overall city offline'!$A$2:$A$2047,$A58,'overall city offline'!$B$2:$B$2047,E$4)*(1-AVERAGEIFS('all sales summary'!$I$2:$I$2047,'all sales summary'!$A$2:$A$2047,$A58,'all sales summary'!$B$2:$B$2047,E$4)))+(AVERAGEIFS('city centre offline'!$I$2:$I$2047,'city centre offline'!$A$2:$A$2047,$A58,'city centre offline'!$B$2:$B$2047,E$4)*AVERAGEIFS('all sales summary'!$I$2:$I$2047,'all sales summary'!$A$2:$A$2047,$A58,'all sales summary'!$B$2:$B$2047,E$4)))</f>
        <v>0.37080566787920727</v>
      </c>
      <c r="F58" s="60">
        <f>(AVERAGEIFS('city centre offline'!$I$2:$I$2047,'city centre offline'!$A$2:$A$2047,$A58,'city centre offline'!$B$2:$B$2047,F$4)*AVERAGEIFS('all sales summary'!$I$2:$I$2047,'all sales summary'!$A$2:$A$2047,$A58,'all sales summary'!$B$2:$B$2047,F$4))/((AVERAGEIFS('overall city offline'!$I$2:$I$2047,'overall city offline'!$A$2:$A$2047,$A58,'overall city offline'!$B$2:$B$2047,F$4)*(1-AVERAGEIFS('all sales summary'!$I$2:$I$2047,'all sales summary'!$A$2:$A$2047,$A58,'all sales summary'!$B$2:$B$2047,F$4)))+(AVERAGEIFS('city centre offline'!$I$2:$I$2047,'city centre offline'!$A$2:$A$2047,$A58,'city centre offline'!$B$2:$B$2047,F$4)*AVERAGEIFS('all sales summary'!$I$2:$I$2047,'all sales summary'!$A$2:$A$2047,$A58,'all sales summary'!$B$2:$B$2047,F$4)))</f>
        <v>0.37286487556763048</v>
      </c>
      <c r="G58" s="60">
        <f>(AVERAGEIFS('city centre offline'!$I$2:$I$2047,'city centre offline'!$A$2:$A$2047,$A58,'city centre offline'!$B$2:$B$2047,G$4)*AVERAGEIFS('all sales summary'!$I$2:$I$2047,'all sales summary'!$A$2:$A$2047,$A58,'all sales summary'!$B$2:$B$2047,G$4))/((AVERAGEIFS('overall city offline'!$I$2:$I$2047,'overall city offline'!$A$2:$A$2047,$A58,'overall city offline'!$B$2:$B$2047,G$4)*(1-AVERAGEIFS('all sales summary'!$I$2:$I$2047,'all sales summary'!$A$2:$A$2047,$A58,'all sales summary'!$B$2:$B$2047,G$4)))+(AVERAGEIFS('city centre offline'!$I$2:$I$2047,'city centre offline'!$A$2:$A$2047,$A58,'city centre offline'!$B$2:$B$2047,G$4)*AVERAGEIFS('all sales summary'!$I$2:$I$2047,'all sales summary'!$A$2:$A$2047,$A58,'all sales summary'!$B$2:$B$2047,G$4)))</f>
        <v>0.37005789114043031</v>
      </c>
      <c r="H58" s="60">
        <f>(AVERAGEIFS('city centre offline'!$I$2:$I$2047,'city centre offline'!$A$2:$A$2047,$A58,'city centre offline'!$B$2:$B$2047,H$4)*AVERAGEIFS('all sales summary'!$I$2:$I$2047,'all sales summary'!$A$2:$A$2047,$A58,'all sales summary'!$B$2:$B$2047,H$4))/((AVERAGEIFS('overall city offline'!$I$2:$I$2047,'overall city offline'!$A$2:$A$2047,$A58,'overall city offline'!$B$2:$B$2047,H$4)*(1-AVERAGEIFS('all sales summary'!$I$2:$I$2047,'all sales summary'!$A$2:$A$2047,$A58,'all sales summary'!$B$2:$B$2047,H$4)))+(AVERAGEIFS('city centre offline'!$I$2:$I$2047,'city centre offline'!$A$2:$A$2047,$A58,'city centre offline'!$B$2:$B$2047,H$4)*AVERAGEIFS('all sales summary'!$I$2:$I$2047,'all sales summary'!$A$2:$A$2047,$A58,'all sales summary'!$B$2:$B$2047,H$4)))</f>
        <v>0.36631175877714661</v>
      </c>
      <c r="I58" s="60">
        <f>(AVERAGEIFS('city centre offline'!$I$2:$I$2047,'city centre offline'!$A$2:$A$2047,$A58,'city centre offline'!$B$2:$B$2047,I$4)*AVERAGEIFS('all sales summary'!$I$2:$I$2047,'all sales summary'!$A$2:$A$2047,$A58,'all sales summary'!$B$2:$B$2047,I$4))/((AVERAGEIFS('overall city offline'!$I$2:$I$2047,'overall city offline'!$A$2:$A$2047,$A58,'overall city offline'!$B$2:$B$2047,I$4)*(1-AVERAGEIFS('all sales summary'!$I$2:$I$2047,'all sales summary'!$A$2:$A$2047,$A58,'all sales summary'!$B$2:$B$2047,I$4)))+(AVERAGEIFS('city centre offline'!$I$2:$I$2047,'city centre offline'!$A$2:$A$2047,$A58,'city centre offline'!$B$2:$B$2047,I$4)*AVERAGEIFS('all sales summary'!$I$2:$I$2047,'all sales summary'!$A$2:$A$2047,$A58,'all sales summary'!$B$2:$B$2047,I$4)))</f>
        <v>0.37206810990628891</v>
      </c>
      <c r="J58" s="60">
        <f>(AVERAGEIFS('city centre offline'!$I$2:$I$2047,'city centre offline'!$A$2:$A$2047,$A58,'city centre offline'!$B$2:$B$2047,J$4)*AVERAGEIFS('all sales summary'!$I$2:$I$2047,'all sales summary'!$A$2:$A$2047,$A58,'all sales summary'!$B$2:$B$2047,J$4))/((AVERAGEIFS('overall city offline'!$I$2:$I$2047,'overall city offline'!$A$2:$A$2047,$A58,'overall city offline'!$B$2:$B$2047,J$4)*(1-AVERAGEIFS('all sales summary'!$I$2:$I$2047,'all sales summary'!$A$2:$A$2047,$A58,'all sales summary'!$B$2:$B$2047,J$4)))+(AVERAGEIFS('city centre offline'!$I$2:$I$2047,'city centre offline'!$A$2:$A$2047,$A58,'city centre offline'!$B$2:$B$2047,J$4)*AVERAGEIFS('all sales summary'!$I$2:$I$2047,'all sales summary'!$A$2:$A$2047,$A58,'all sales summary'!$B$2:$B$2047,J$4)))</f>
        <v>0.37385375951452443</v>
      </c>
      <c r="K58" s="60">
        <f>(AVERAGEIFS('city centre offline'!$I$2:$I$2047,'city centre offline'!$A$2:$A$2047,$A58,'city centre offline'!$B$2:$B$2047,K$4)*AVERAGEIFS('all sales summary'!$I$2:$I$2047,'all sales summary'!$A$2:$A$2047,$A58,'all sales summary'!$B$2:$B$2047,K$4))/((AVERAGEIFS('overall city offline'!$I$2:$I$2047,'overall city offline'!$A$2:$A$2047,$A58,'overall city offline'!$B$2:$B$2047,K$4)*(1-AVERAGEIFS('all sales summary'!$I$2:$I$2047,'all sales summary'!$A$2:$A$2047,$A58,'all sales summary'!$B$2:$B$2047,K$4)))+(AVERAGEIFS('city centre offline'!$I$2:$I$2047,'city centre offline'!$A$2:$A$2047,$A58,'city centre offline'!$B$2:$B$2047,K$4)*AVERAGEIFS('all sales summary'!$I$2:$I$2047,'all sales summary'!$A$2:$A$2047,$A58,'all sales summary'!$B$2:$B$2047,K$4)))</f>
        <v>0.38040276688741492</v>
      </c>
      <c r="L58" s="60">
        <f>(AVERAGEIFS('city centre offline'!$I$2:$I$2047,'city centre offline'!$A$2:$A$2047,$A58,'city centre offline'!$B$2:$B$2047,L$4)*AVERAGEIFS('all sales summary'!$I$2:$I$2047,'all sales summary'!$A$2:$A$2047,$A58,'all sales summary'!$B$2:$B$2047,L$4))/((AVERAGEIFS('overall city offline'!$I$2:$I$2047,'overall city offline'!$A$2:$A$2047,$A58,'overall city offline'!$B$2:$B$2047,L$4)*(1-AVERAGEIFS('all sales summary'!$I$2:$I$2047,'all sales summary'!$A$2:$A$2047,$A58,'all sales summary'!$B$2:$B$2047,L$4)))+(AVERAGEIFS('city centre offline'!$I$2:$I$2047,'city centre offline'!$A$2:$A$2047,$A58,'city centre offline'!$B$2:$B$2047,L$4)*AVERAGEIFS('all sales summary'!$I$2:$I$2047,'all sales summary'!$A$2:$A$2047,$A58,'all sales summary'!$B$2:$B$2047,L$4)))</f>
        <v>0.37940009961843696</v>
      </c>
      <c r="M58" s="60">
        <f>(AVERAGEIFS('city centre offline'!$I$2:$I$2047,'city centre offline'!$A$2:$A$2047,$A58,'city centre offline'!$B$2:$B$2047,M$4)*AVERAGEIFS('all sales summary'!$I$2:$I$2047,'all sales summary'!$A$2:$A$2047,$A58,'all sales summary'!$B$2:$B$2047,M$4))/((AVERAGEIFS('overall city offline'!$I$2:$I$2047,'overall city offline'!$A$2:$A$2047,$A58,'overall city offline'!$B$2:$B$2047,M$4)*(1-AVERAGEIFS('all sales summary'!$I$2:$I$2047,'all sales summary'!$A$2:$A$2047,$A58,'all sales summary'!$B$2:$B$2047,M$4)))+(AVERAGEIFS('city centre offline'!$I$2:$I$2047,'city centre offline'!$A$2:$A$2047,$A58,'city centre offline'!$B$2:$B$2047,M$4)*AVERAGEIFS('all sales summary'!$I$2:$I$2047,'all sales summary'!$A$2:$A$2047,$A58,'all sales summary'!$B$2:$B$2047,M$4)))</f>
        <v>0.40411028193903376</v>
      </c>
      <c r="N58" s="60">
        <f>(AVERAGEIFS('city centre offline'!$I$2:$I$2047,'city centre offline'!$A$2:$A$2047,$A58,'city centre offline'!$B$2:$B$2047,N$4)*AVERAGEIFS('all sales summary'!$I$2:$I$2047,'all sales summary'!$A$2:$A$2047,$A58,'all sales summary'!$B$2:$B$2047,N$4))/((AVERAGEIFS('overall city offline'!$I$2:$I$2047,'overall city offline'!$A$2:$A$2047,$A58,'overall city offline'!$B$2:$B$2047,N$4)*(1-AVERAGEIFS('all sales summary'!$I$2:$I$2047,'all sales summary'!$A$2:$A$2047,$A58,'all sales summary'!$B$2:$B$2047,N$4)))+(AVERAGEIFS('city centre offline'!$I$2:$I$2047,'city centre offline'!$A$2:$A$2047,$A58,'city centre offline'!$B$2:$B$2047,N$4)*AVERAGEIFS('all sales summary'!$I$2:$I$2047,'all sales summary'!$A$2:$A$2047,$A58,'all sales summary'!$B$2:$B$2047,N$4)))</f>
        <v>0.37625418679743838</v>
      </c>
      <c r="O58" s="60">
        <f>(AVERAGEIFS('city centre offline'!$I$2:$I$2047,'city centre offline'!$A$2:$A$2047,$A58,'city centre offline'!$B$2:$B$2047,O$4)*AVERAGEIFS('all sales summary'!$I$2:$I$2047,'all sales summary'!$A$2:$A$2047,$A58,'all sales summary'!$B$2:$B$2047,O$4))/((AVERAGEIFS('overall city offline'!$I$2:$I$2047,'overall city offline'!$A$2:$A$2047,$A58,'overall city offline'!$B$2:$B$2047,O$4)*(1-AVERAGEIFS('all sales summary'!$I$2:$I$2047,'all sales summary'!$A$2:$A$2047,$A58,'all sales summary'!$B$2:$B$2047,O$4)))+(AVERAGEIFS('city centre offline'!$I$2:$I$2047,'city centre offline'!$A$2:$A$2047,$A58,'city centre offline'!$B$2:$B$2047,O$4)*AVERAGEIFS('all sales summary'!$I$2:$I$2047,'all sales summary'!$A$2:$A$2047,$A58,'all sales summary'!$B$2:$B$2047,O$4)))</f>
        <v>0.37344973488192673</v>
      </c>
      <c r="P58" s="60">
        <f>(AVERAGEIFS('city centre offline'!$I$2:$I$2047,'city centre offline'!$A$2:$A$2047,$A58,'city centre offline'!$B$2:$B$2047,P$4)*AVERAGEIFS('all sales summary'!$I$2:$I$2047,'all sales summary'!$A$2:$A$2047,$A58,'all sales summary'!$B$2:$B$2047,P$4))/((AVERAGEIFS('overall city offline'!$I$2:$I$2047,'overall city offline'!$A$2:$A$2047,$A58,'overall city offline'!$B$2:$B$2047,P$4)*(1-AVERAGEIFS('all sales summary'!$I$2:$I$2047,'all sales summary'!$A$2:$A$2047,$A58,'all sales summary'!$B$2:$B$2047,P$4)))+(AVERAGEIFS('city centre offline'!$I$2:$I$2047,'city centre offline'!$A$2:$A$2047,$A58,'city centre offline'!$B$2:$B$2047,P$4)*AVERAGEIFS('all sales summary'!$I$2:$I$2047,'all sales summary'!$A$2:$A$2047,$A58,'all sales summary'!$B$2:$B$2047,P$4)))</f>
        <v>0.37896537872031166</v>
      </c>
      <c r="Q58" s="60">
        <f>(AVERAGEIFS('city centre offline'!$I$2:$I$2047,'city centre offline'!$A$2:$A$2047,$A58,'city centre offline'!$B$2:$B$2047,Q$4)*AVERAGEIFS('all sales summary'!$I$2:$I$2047,'all sales summary'!$A$2:$A$2047,$A58,'all sales summary'!$B$2:$B$2047,Q$4))/((AVERAGEIFS('overall city offline'!$I$2:$I$2047,'overall city offline'!$A$2:$A$2047,$A58,'overall city offline'!$B$2:$B$2047,Q$4)*(1-AVERAGEIFS('all sales summary'!$I$2:$I$2047,'all sales summary'!$A$2:$A$2047,$A58,'all sales summary'!$B$2:$B$2047,Q$4)))+(AVERAGEIFS('city centre offline'!$I$2:$I$2047,'city centre offline'!$A$2:$A$2047,$A58,'city centre offline'!$B$2:$B$2047,Q$4)*AVERAGEIFS('all sales summary'!$I$2:$I$2047,'all sales summary'!$A$2:$A$2047,$A58,'all sales summary'!$B$2:$B$2047,Q$4)))</f>
        <v>0.49783128867500215</v>
      </c>
      <c r="R58" s="60">
        <f>(AVERAGEIFS('city centre offline'!$I$2:$I$2047,'city centre offline'!$A$2:$A$2047,$A58,'city centre offline'!$B$2:$B$2047,R$4)*AVERAGEIFS('all sales summary'!$I$2:$I$2047,'all sales summary'!$A$2:$A$2047,$A58,'all sales summary'!$B$2:$B$2047,R$4))/((AVERAGEIFS('overall city offline'!$I$2:$I$2047,'overall city offline'!$A$2:$A$2047,$A58,'overall city offline'!$B$2:$B$2047,R$4)*(1-AVERAGEIFS('all sales summary'!$I$2:$I$2047,'all sales summary'!$A$2:$A$2047,$A58,'all sales summary'!$B$2:$B$2047,R$4)))+(AVERAGEIFS('city centre offline'!$I$2:$I$2047,'city centre offline'!$A$2:$A$2047,$A58,'city centre offline'!$B$2:$B$2047,R$4)*AVERAGEIFS('all sales summary'!$I$2:$I$2047,'all sales summary'!$A$2:$A$2047,$A58,'all sales summary'!$B$2:$B$2047,R$4)))</f>
        <v>0.40638868478923035</v>
      </c>
      <c r="S58" s="60">
        <f>(AVERAGEIFS('city centre offline'!$I$2:$I$2047,'city centre offline'!$A$2:$A$2047,$A58,'city centre offline'!$B$2:$B$2047,S$4)*AVERAGEIFS('all sales summary'!$I$2:$I$2047,'all sales summary'!$A$2:$A$2047,$A58,'all sales summary'!$B$2:$B$2047,S$4))/((AVERAGEIFS('overall city offline'!$I$2:$I$2047,'overall city offline'!$A$2:$A$2047,$A58,'overall city offline'!$B$2:$B$2047,S$4)*(1-AVERAGEIFS('all sales summary'!$I$2:$I$2047,'all sales summary'!$A$2:$A$2047,$A58,'all sales summary'!$B$2:$B$2047,S$4)))+(AVERAGEIFS('city centre offline'!$I$2:$I$2047,'city centre offline'!$A$2:$A$2047,$A58,'city centre offline'!$B$2:$B$2047,S$4)*AVERAGEIFS('all sales summary'!$I$2:$I$2047,'all sales summary'!$A$2:$A$2047,$A58,'all sales summary'!$B$2:$B$2047,S$4)))</f>
        <v>0.36628687477263561</v>
      </c>
      <c r="T58" s="60">
        <f>(AVERAGEIFS('city centre offline'!$I$2:$I$2047,'city centre offline'!$A$2:$A$2047,$A58,'city centre offline'!$B$2:$B$2047,T$4)*AVERAGEIFS('all sales summary'!$I$2:$I$2047,'all sales summary'!$A$2:$A$2047,$A58,'all sales summary'!$B$2:$B$2047,T$4))/((AVERAGEIFS('overall city offline'!$I$2:$I$2047,'overall city offline'!$A$2:$A$2047,$A58,'overall city offline'!$B$2:$B$2047,T$4)*(1-AVERAGEIFS('all sales summary'!$I$2:$I$2047,'all sales summary'!$A$2:$A$2047,$A58,'all sales summary'!$B$2:$B$2047,T$4)))+(AVERAGEIFS('city centre offline'!$I$2:$I$2047,'city centre offline'!$A$2:$A$2047,$A58,'city centre offline'!$B$2:$B$2047,T$4)*AVERAGEIFS('all sales summary'!$I$2:$I$2047,'all sales summary'!$A$2:$A$2047,$A58,'all sales summary'!$B$2:$B$2047,T$4)))</f>
        <v>0.36647861529652931</v>
      </c>
      <c r="U58" s="60">
        <f>(AVERAGEIFS('city centre offline'!$I$2:$I$2047,'city centre offline'!$A$2:$A$2047,$A58,'city centre offline'!$B$2:$B$2047,U$4)*AVERAGEIFS('all sales summary'!$I$2:$I$2047,'all sales summary'!$A$2:$A$2047,$A58,'all sales summary'!$B$2:$B$2047,U$4))/((AVERAGEIFS('overall city offline'!$I$2:$I$2047,'overall city offline'!$A$2:$A$2047,$A58,'overall city offline'!$B$2:$B$2047,U$4)*(1-AVERAGEIFS('all sales summary'!$I$2:$I$2047,'all sales summary'!$A$2:$A$2047,$A58,'all sales summary'!$B$2:$B$2047,U$4)))+(AVERAGEIFS('city centre offline'!$I$2:$I$2047,'city centre offline'!$A$2:$A$2047,$A58,'city centre offline'!$B$2:$B$2047,U$4)*AVERAGEIFS('all sales summary'!$I$2:$I$2047,'all sales summary'!$A$2:$A$2047,$A58,'all sales summary'!$B$2:$B$2047,U$4)))</f>
        <v>0.36673032702358566</v>
      </c>
      <c r="V58" s="60">
        <f>(AVERAGEIFS('city centre offline'!$I$2:$I$2047,'city centre offline'!$A$2:$A$2047,$A58,'city centre offline'!$B$2:$B$2047,V$4)*AVERAGEIFS('all sales summary'!$I$2:$I$2047,'all sales summary'!$A$2:$A$2047,$A58,'all sales summary'!$B$2:$B$2047,V$4))/((AVERAGEIFS('overall city offline'!$I$2:$I$2047,'overall city offline'!$A$2:$A$2047,$A58,'overall city offline'!$B$2:$B$2047,V$4)*(1-AVERAGEIFS('all sales summary'!$I$2:$I$2047,'all sales summary'!$A$2:$A$2047,$A58,'all sales summary'!$B$2:$B$2047,V$4)))+(AVERAGEIFS('city centre offline'!$I$2:$I$2047,'city centre offline'!$A$2:$A$2047,$A58,'city centre offline'!$B$2:$B$2047,V$4)*AVERAGEIFS('all sales summary'!$I$2:$I$2047,'all sales summary'!$A$2:$A$2047,$A58,'all sales summary'!$B$2:$B$2047,V$4)))</f>
        <v>0.37565311200144785</v>
      </c>
      <c r="W58" s="60">
        <f>(AVERAGEIFS('city centre offline'!$I$2:$I$2047,'city centre offline'!$A$2:$A$2047,$A58,'city centre offline'!$B$2:$B$2047,W$4)*AVERAGEIFS('all sales summary'!$I$2:$I$2047,'all sales summary'!$A$2:$A$2047,$A58,'all sales summary'!$B$2:$B$2047,W$4))/((AVERAGEIFS('overall city offline'!$I$2:$I$2047,'overall city offline'!$A$2:$A$2047,$A58,'overall city offline'!$B$2:$B$2047,W$4)*(1-AVERAGEIFS('all sales summary'!$I$2:$I$2047,'all sales summary'!$A$2:$A$2047,$A58,'all sales summary'!$B$2:$B$2047,W$4)))+(AVERAGEIFS('city centre offline'!$I$2:$I$2047,'city centre offline'!$A$2:$A$2047,$A58,'city centre offline'!$B$2:$B$2047,W$4)*AVERAGEIFS('all sales summary'!$I$2:$I$2047,'all sales summary'!$A$2:$A$2047,$A58,'all sales summary'!$B$2:$B$2047,W$4)))</f>
        <v>0.37487505479513566</v>
      </c>
      <c r="X58" s="60">
        <f>(AVERAGEIFS('city centre offline'!$I$2:$I$2047,'city centre offline'!$A$2:$A$2047,$A58,'city centre offline'!$B$2:$B$2047,X$4)*AVERAGEIFS('all sales summary'!$I$2:$I$2047,'all sales summary'!$A$2:$A$2047,$A58,'all sales summary'!$B$2:$B$2047,X$4))/((AVERAGEIFS('overall city offline'!$I$2:$I$2047,'overall city offline'!$A$2:$A$2047,$A58,'overall city offline'!$B$2:$B$2047,X$4)*(1-AVERAGEIFS('all sales summary'!$I$2:$I$2047,'all sales summary'!$A$2:$A$2047,$A58,'all sales summary'!$B$2:$B$2047,X$4)))+(AVERAGEIFS('city centre offline'!$I$2:$I$2047,'city centre offline'!$A$2:$A$2047,$A58,'city centre offline'!$B$2:$B$2047,X$4)*AVERAGEIFS('all sales summary'!$I$2:$I$2047,'all sales summary'!$A$2:$A$2047,$A58,'all sales summary'!$B$2:$B$2047,X$4)))</f>
        <v>0.40230590542621514</v>
      </c>
      <c r="Y58" s="60">
        <f>(AVERAGEIFS('city centre offline'!$I$2:$I$2047,'city centre offline'!$A$2:$A$2047,$A58,'city centre offline'!$B$2:$B$2047,Y$4)*AVERAGEIFS('all sales summary'!$I$2:$I$2047,'all sales summary'!$A$2:$A$2047,$A58,'all sales summary'!$B$2:$B$2047,Y$4))/((AVERAGEIFS('overall city offline'!$I$2:$I$2047,'overall city offline'!$A$2:$A$2047,$A58,'overall city offline'!$B$2:$B$2047,Y$4)*(1-AVERAGEIFS('all sales summary'!$I$2:$I$2047,'all sales summary'!$A$2:$A$2047,$A58,'all sales summary'!$B$2:$B$2047,Y$4)))+(AVERAGEIFS('city centre offline'!$I$2:$I$2047,'city centre offline'!$A$2:$A$2047,$A58,'city centre offline'!$B$2:$B$2047,Y$4)*AVERAGEIFS('all sales summary'!$I$2:$I$2047,'all sales summary'!$A$2:$A$2047,$A58,'all sales summary'!$B$2:$B$2047,Y$4)))</f>
        <v>0.39451135787908687</v>
      </c>
      <c r="Z58" s="60">
        <f>(AVERAGEIFS('city centre offline'!$I$2:$I$2047,'city centre offline'!$A$2:$A$2047,$A58,'city centre offline'!$B$2:$B$2047,Z$4)*AVERAGEIFS('all sales summary'!$I$2:$I$2047,'all sales summary'!$A$2:$A$2047,$A58,'all sales summary'!$B$2:$B$2047,Z$4))/((AVERAGEIFS('overall city offline'!$I$2:$I$2047,'overall city offline'!$A$2:$A$2047,$A58,'overall city offline'!$B$2:$B$2047,Z$4)*(1-AVERAGEIFS('all sales summary'!$I$2:$I$2047,'all sales summary'!$A$2:$A$2047,$A58,'all sales summary'!$B$2:$B$2047,Z$4)))+(AVERAGEIFS('city centre offline'!$I$2:$I$2047,'city centre offline'!$A$2:$A$2047,$A58,'city centre offline'!$B$2:$B$2047,Z$4)*AVERAGEIFS('all sales summary'!$I$2:$I$2047,'all sales summary'!$A$2:$A$2047,$A58,'all sales summary'!$B$2:$B$2047,Z$4)))</f>
        <v>0.43306547894493369</v>
      </c>
      <c r="AA58" s="60">
        <f>(AVERAGEIFS('city centre offline'!$I$2:$I$2047,'city centre offline'!$A$2:$A$2047,$A58,'city centre offline'!$B$2:$B$2047,AA$4)*AVERAGEIFS('all sales summary'!$I$2:$I$2047,'all sales summary'!$A$2:$A$2047,$A58,'all sales summary'!$B$2:$B$2047,AA$4))/((AVERAGEIFS('overall city offline'!$I$2:$I$2047,'overall city offline'!$A$2:$A$2047,$A58,'overall city offline'!$B$2:$B$2047,AA$4)*(1-AVERAGEIFS('all sales summary'!$I$2:$I$2047,'all sales summary'!$A$2:$A$2047,$A58,'all sales summary'!$B$2:$B$2047,AA$4)))+(AVERAGEIFS('city centre offline'!$I$2:$I$2047,'city centre offline'!$A$2:$A$2047,$A58,'city centre offline'!$B$2:$B$2047,AA$4)*AVERAGEIFS('all sales summary'!$I$2:$I$2047,'all sales summary'!$A$2:$A$2047,$A58,'all sales summary'!$B$2:$B$2047,AA$4)))</f>
        <v>0.43335508367149977</v>
      </c>
      <c r="AB58" s="60">
        <f>(AVERAGEIFS('city centre offline'!$I$2:$I$2047,'city centre offline'!$A$2:$A$2047,$A58,'city centre offline'!$B$2:$B$2047,AB$4)*AVERAGEIFS('all sales summary'!$I$2:$I$2047,'all sales summary'!$A$2:$A$2047,$A58,'all sales summary'!$B$2:$B$2047,AB$4))/((AVERAGEIFS('overall city offline'!$I$2:$I$2047,'overall city offline'!$A$2:$A$2047,$A58,'overall city offline'!$B$2:$B$2047,AB$4)*(1-AVERAGEIFS('all sales summary'!$I$2:$I$2047,'all sales summary'!$A$2:$A$2047,$A58,'all sales summary'!$B$2:$B$2047,AB$4)))+(AVERAGEIFS('city centre offline'!$I$2:$I$2047,'city centre offline'!$A$2:$A$2047,$A58,'city centre offline'!$B$2:$B$2047,AB$4)*AVERAGEIFS('all sales summary'!$I$2:$I$2047,'all sales summary'!$A$2:$A$2047,$A58,'all sales summary'!$B$2:$B$2047,AB$4)))</f>
        <v>0.43203770063480573</v>
      </c>
      <c r="AC58" s="60">
        <f>(AVERAGEIFS('city centre offline'!$I$2:$I$2047,'city centre offline'!$A$2:$A$2047,$A58,'city centre offline'!$B$2:$B$2047,AC$4)*AVERAGEIFS('all sales summary'!$I$2:$I$2047,'all sales summary'!$A$2:$A$2047,$A58,'all sales summary'!$B$2:$B$2047,AC$4))/((AVERAGEIFS('overall city offline'!$I$2:$I$2047,'overall city offline'!$A$2:$A$2047,$A58,'overall city offline'!$B$2:$B$2047,AC$4)*(1-AVERAGEIFS('all sales summary'!$I$2:$I$2047,'all sales summary'!$A$2:$A$2047,$A58,'all sales summary'!$B$2:$B$2047,AC$4)))+(AVERAGEIFS('city centre offline'!$I$2:$I$2047,'city centre offline'!$A$2:$A$2047,$A58,'city centre offline'!$B$2:$B$2047,AC$4)*AVERAGEIFS('all sales summary'!$I$2:$I$2047,'all sales summary'!$A$2:$A$2047,$A58,'all sales summary'!$B$2:$B$2047,AC$4)))</f>
        <v>0.38250279121266506</v>
      </c>
      <c r="AD58" s="60">
        <f>(AVERAGEIFS('city centre offline'!$I$2:$I$2047,'city centre offline'!$A$2:$A$2047,$A58,'city centre offline'!$B$2:$B$2047,AD$4)*AVERAGEIFS('all sales summary'!$I$2:$I$2047,'all sales summary'!$A$2:$A$2047,$A58,'all sales summary'!$B$2:$B$2047,AD$4))/((AVERAGEIFS('overall city offline'!$I$2:$I$2047,'overall city offline'!$A$2:$A$2047,$A58,'overall city offline'!$B$2:$B$2047,AD$4)*(1-AVERAGEIFS('all sales summary'!$I$2:$I$2047,'all sales summary'!$A$2:$A$2047,$A58,'all sales summary'!$B$2:$B$2047,AD$4)))+(AVERAGEIFS('city centre offline'!$I$2:$I$2047,'city centre offline'!$A$2:$A$2047,$A58,'city centre offline'!$B$2:$B$2047,AD$4)*AVERAGEIFS('all sales summary'!$I$2:$I$2047,'all sales summary'!$A$2:$A$2047,$A58,'all sales summary'!$B$2:$B$2047,AD$4)))</f>
        <v>0.36331592452722405</v>
      </c>
      <c r="AE58" s="60">
        <f>(AVERAGEIFS('city centre offline'!$I$2:$I$2047,'city centre offline'!$A$2:$A$2047,$A58,'city centre offline'!$B$2:$B$2047,AE$4)*AVERAGEIFS('all sales summary'!$I$2:$I$2047,'all sales summary'!$A$2:$A$2047,$A58,'all sales summary'!$B$2:$B$2047,AE$4))/((AVERAGEIFS('overall city offline'!$I$2:$I$2047,'overall city offline'!$A$2:$A$2047,$A58,'overall city offline'!$B$2:$B$2047,AE$4)*(1-AVERAGEIFS('all sales summary'!$I$2:$I$2047,'all sales summary'!$A$2:$A$2047,$A58,'all sales summary'!$B$2:$B$2047,AE$4)))+(AVERAGEIFS('city centre offline'!$I$2:$I$2047,'city centre offline'!$A$2:$A$2047,$A58,'city centre offline'!$B$2:$B$2047,AE$4)*AVERAGEIFS('all sales summary'!$I$2:$I$2047,'all sales summary'!$A$2:$A$2047,$A58,'all sales summary'!$B$2:$B$2047,AE$4)))</f>
        <v>0.36277524127966232</v>
      </c>
      <c r="AF58" s="60">
        <f>(AVERAGEIFS('city centre offline'!$I$2:$I$2047,'city centre offline'!$A$2:$A$2047,$A58,'city centre offline'!$B$2:$B$2047,AF$4)*AVERAGEIFS('all sales summary'!$I$2:$I$2047,'all sales summary'!$A$2:$A$2047,$A58,'all sales summary'!$B$2:$B$2047,AF$4))/((AVERAGEIFS('overall city offline'!$I$2:$I$2047,'overall city offline'!$A$2:$A$2047,$A58,'overall city offline'!$B$2:$B$2047,AF$4)*(1-AVERAGEIFS('all sales summary'!$I$2:$I$2047,'all sales summary'!$A$2:$A$2047,$A58,'all sales summary'!$B$2:$B$2047,AF$4)))+(AVERAGEIFS('city centre offline'!$I$2:$I$2047,'city centre offline'!$A$2:$A$2047,$A58,'city centre offline'!$B$2:$B$2047,AF$4)*AVERAGEIFS('all sales summary'!$I$2:$I$2047,'all sales summary'!$A$2:$A$2047,$A58,'all sales summary'!$B$2:$B$2047,AF$4)))</f>
        <v>0.36997741218622299</v>
      </c>
      <c r="AG58" s="60">
        <f>(AVERAGEIFS('city centre offline'!$I$2:$I$2047,'city centre offline'!$A$2:$A$2047,$A58,'city centre offline'!$B$2:$B$2047,AG$4)*AVERAGEIFS('all sales summary'!$I$2:$I$2047,'all sales summary'!$A$2:$A$2047,$A58,'all sales summary'!$B$2:$B$2047,AG$4))/((AVERAGEIFS('overall city offline'!$I$2:$I$2047,'overall city offline'!$A$2:$A$2047,$A58,'overall city offline'!$B$2:$B$2047,AG$4)*(1-AVERAGEIFS('all sales summary'!$I$2:$I$2047,'all sales summary'!$A$2:$A$2047,$A58,'all sales summary'!$B$2:$B$2047,AG$4)))+(AVERAGEIFS('city centre offline'!$I$2:$I$2047,'city centre offline'!$A$2:$A$2047,$A58,'city centre offline'!$B$2:$B$2047,AG$4)*AVERAGEIFS('all sales summary'!$I$2:$I$2047,'all sales summary'!$A$2:$A$2047,$A58,'all sales summary'!$B$2:$B$2047,AG$4)))</f>
        <v>0.3732544049696801</v>
      </c>
      <c r="AH58" s="60">
        <f>(AVERAGEIFS('city centre offline'!$I$2:$I$2047,'city centre offline'!$A$2:$A$2047,$A58,'city centre offline'!$B$2:$B$2047,AH$4)*AVERAGEIFS('all sales summary'!$I$2:$I$2047,'all sales summary'!$A$2:$A$2047,$A58,'all sales summary'!$B$2:$B$2047,AH$4))/((AVERAGEIFS('overall city offline'!$I$2:$I$2047,'overall city offline'!$A$2:$A$2047,$A58,'overall city offline'!$B$2:$B$2047,AH$4)*(1-AVERAGEIFS('all sales summary'!$I$2:$I$2047,'all sales summary'!$A$2:$A$2047,$A58,'all sales summary'!$B$2:$B$2047,AH$4)))+(AVERAGEIFS('city centre offline'!$I$2:$I$2047,'city centre offline'!$A$2:$A$2047,$A58,'city centre offline'!$B$2:$B$2047,AH$4)*AVERAGEIFS('all sales summary'!$I$2:$I$2047,'all sales summary'!$A$2:$A$2047,$A58,'all sales summary'!$B$2:$B$2047,AH$4)))</f>
        <v>0.38132590004299605</v>
      </c>
    </row>
    <row r="59" spans="1:34" x14ac:dyDescent="0.3">
      <c r="A59" t="s">
        <v>61</v>
      </c>
      <c r="B59" s="60">
        <f>(AVERAGEIFS('city centre offline'!I56:I2101,'city centre offline'!$A$2:$A$2047,$A59,'city centre offline'!$B$2:$B$2047,B$4)*AVERAGEIFS('all sales summary'!$I$2:$I$2047,'all sales summary'!$A$2:$A$2047,$A59,'all sales summary'!B56:B2101,B$4))/((AVERAGEIFS('overall city offline'!I56:I2101,'overall city offline'!$A$2:$A$2047,$A59,'overall city offline'!$B$2:$B$2047,B$4)*(1-AVERAGEIFS('all sales summary'!$I$2:$I$2047,'all sales summary'!$A$2:$A$2047,$A59,'all sales summary'!B56:B2101,B$4)))+(AVERAGEIFS('city centre offline'!I56:I2101,'city centre offline'!$A$2:$A$2047,$A59,'city centre offline'!$B$2:$B$2047,B$4)*AVERAGEIFS('all sales summary'!$I$2:$I$2047,'all sales summary'!$A$2:$A$2047,$A59,'all sales summary'!B56:B2101,B$4)))</f>
        <v>0.35832781047474993</v>
      </c>
      <c r="C59" s="60">
        <f>(AVERAGEIFS('city centre offline'!$I$2:$I$2047,'city centre offline'!$A$2:$A$2047,$A59,'city centre offline'!$B$2:$B$2047,C$4)*AVERAGEIFS('all sales summary'!$I$2:$I$2047,'all sales summary'!$A$2:$A$2047,$A59,'all sales summary'!$B$2:$B$2047,C$4))/((AVERAGEIFS('overall city offline'!$I$2:$I$2047,'overall city offline'!$A$2:$A$2047,$A59,'overall city offline'!$B$2:$B$2047,C$4)*(1-AVERAGEIFS('all sales summary'!$I$2:$I$2047,'all sales summary'!$A$2:$A$2047,$A59,'all sales summary'!$B$2:$B$2047,C$4)))+(AVERAGEIFS('city centre offline'!$I$2:$I$2047,'city centre offline'!$A$2:$A$2047,$A59,'city centre offline'!$B$2:$B$2047,C$4)*AVERAGEIFS('all sales summary'!$I$2:$I$2047,'all sales summary'!$A$2:$A$2047,$A59,'all sales summary'!$B$2:$B$2047,C$4)))</f>
        <v>0.32699719664811244</v>
      </c>
      <c r="D59" s="60">
        <f>(AVERAGEIFS('city centre offline'!$I$2:$I$2047,'city centre offline'!$A$2:$A$2047,$A59,'city centre offline'!$B$2:$B$2047,D$4)*AVERAGEIFS('all sales summary'!$I$2:$I$2047,'all sales summary'!$A$2:$A$2047,$A59,'all sales summary'!$B$2:$B$2047,D$4))/((AVERAGEIFS('overall city offline'!$I$2:$I$2047,'overall city offline'!$A$2:$A$2047,$A59,'overall city offline'!$B$2:$B$2047,D$4)*(1-AVERAGEIFS('all sales summary'!$I$2:$I$2047,'all sales summary'!$A$2:$A$2047,$A59,'all sales summary'!$B$2:$B$2047,D$4)))+(AVERAGEIFS('city centre offline'!$I$2:$I$2047,'city centre offline'!$A$2:$A$2047,$A59,'city centre offline'!$B$2:$B$2047,D$4)*AVERAGEIFS('all sales summary'!$I$2:$I$2047,'all sales summary'!$A$2:$A$2047,$A59,'all sales summary'!$B$2:$B$2047,D$4)))</f>
        <v>0.32450049546718168</v>
      </c>
      <c r="E59" s="60">
        <f>(AVERAGEIFS('city centre offline'!$I$2:$I$2047,'city centre offline'!$A$2:$A$2047,$A59,'city centre offline'!$B$2:$B$2047,E$4)*AVERAGEIFS('all sales summary'!$I$2:$I$2047,'all sales summary'!$A$2:$A$2047,$A59,'all sales summary'!$B$2:$B$2047,E$4))/((AVERAGEIFS('overall city offline'!$I$2:$I$2047,'overall city offline'!$A$2:$A$2047,$A59,'overall city offline'!$B$2:$B$2047,E$4)*(1-AVERAGEIFS('all sales summary'!$I$2:$I$2047,'all sales summary'!$A$2:$A$2047,$A59,'all sales summary'!$B$2:$B$2047,E$4)))+(AVERAGEIFS('city centre offline'!$I$2:$I$2047,'city centre offline'!$A$2:$A$2047,$A59,'city centre offline'!$B$2:$B$2047,E$4)*AVERAGEIFS('all sales summary'!$I$2:$I$2047,'all sales summary'!$A$2:$A$2047,$A59,'all sales summary'!$B$2:$B$2047,E$4)))</f>
        <v>0.31385729690035563</v>
      </c>
      <c r="F59" s="60">
        <f>(AVERAGEIFS('city centre offline'!$I$2:$I$2047,'city centre offline'!$A$2:$A$2047,$A59,'city centre offline'!$B$2:$B$2047,F$4)*AVERAGEIFS('all sales summary'!$I$2:$I$2047,'all sales summary'!$A$2:$A$2047,$A59,'all sales summary'!$B$2:$B$2047,F$4))/((AVERAGEIFS('overall city offline'!$I$2:$I$2047,'overall city offline'!$A$2:$A$2047,$A59,'overall city offline'!$B$2:$B$2047,F$4)*(1-AVERAGEIFS('all sales summary'!$I$2:$I$2047,'all sales summary'!$A$2:$A$2047,$A59,'all sales summary'!$B$2:$B$2047,F$4)))+(AVERAGEIFS('city centre offline'!$I$2:$I$2047,'city centre offline'!$A$2:$A$2047,$A59,'city centre offline'!$B$2:$B$2047,F$4)*AVERAGEIFS('all sales summary'!$I$2:$I$2047,'all sales summary'!$A$2:$A$2047,$A59,'all sales summary'!$B$2:$B$2047,F$4)))</f>
        <v>0.31726270978451077</v>
      </c>
      <c r="G59" s="60">
        <f>(AVERAGEIFS('city centre offline'!$I$2:$I$2047,'city centre offline'!$A$2:$A$2047,$A59,'city centre offline'!$B$2:$B$2047,G$4)*AVERAGEIFS('all sales summary'!$I$2:$I$2047,'all sales summary'!$A$2:$A$2047,$A59,'all sales summary'!$B$2:$B$2047,G$4))/((AVERAGEIFS('overall city offline'!$I$2:$I$2047,'overall city offline'!$A$2:$A$2047,$A59,'overall city offline'!$B$2:$B$2047,G$4)*(1-AVERAGEIFS('all sales summary'!$I$2:$I$2047,'all sales summary'!$A$2:$A$2047,$A59,'all sales summary'!$B$2:$B$2047,G$4)))+(AVERAGEIFS('city centre offline'!$I$2:$I$2047,'city centre offline'!$A$2:$A$2047,$A59,'city centre offline'!$B$2:$B$2047,G$4)*AVERAGEIFS('all sales summary'!$I$2:$I$2047,'all sales summary'!$A$2:$A$2047,$A59,'all sales summary'!$B$2:$B$2047,G$4)))</f>
        <v>0.3232490595854442</v>
      </c>
      <c r="H59" s="60">
        <f>(AVERAGEIFS('city centre offline'!$I$2:$I$2047,'city centre offline'!$A$2:$A$2047,$A59,'city centre offline'!$B$2:$B$2047,H$4)*AVERAGEIFS('all sales summary'!$I$2:$I$2047,'all sales summary'!$A$2:$A$2047,$A59,'all sales summary'!$B$2:$B$2047,H$4))/((AVERAGEIFS('overall city offline'!$I$2:$I$2047,'overall city offline'!$A$2:$A$2047,$A59,'overall city offline'!$B$2:$B$2047,H$4)*(1-AVERAGEIFS('all sales summary'!$I$2:$I$2047,'all sales summary'!$A$2:$A$2047,$A59,'all sales summary'!$B$2:$B$2047,H$4)))+(AVERAGEIFS('city centre offline'!$I$2:$I$2047,'city centre offline'!$A$2:$A$2047,$A59,'city centre offline'!$B$2:$B$2047,H$4)*AVERAGEIFS('all sales summary'!$I$2:$I$2047,'all sales summary'!$A$2:$A$2047,$A59,'all sales summary'!$B$2:$B$2047,H$4)))</f>
        <v>0.31626678634874905</v>
      </c>
      <c r="I59" s="60">
        <f>(AVERAGEIFS('city centre offline'!$I$2:$I$2047,'city centre offline'!$A$2:$A$2047,$A59,'city centre offline'!$B$2:$B$2047,I$4)*AVERAGEIFS('all sales summary'!$I$2:$I$2047,'all sales summary'!$A$2:$A$2047,$A59,'all sales summary'!$B$2:$B$2047,I$4))/((AVERAGEIFS('overall city offline'!$I$2:$I$2047,'overall city offline'!$A$2:$A$2047,$A59,'overall city offline'!$B$2:$B$2047,I$4)*(1-AVERAGEIFS('all sales summary'!$I$2:$I$2047,'all sales summary'!$A$2:$A$2047,$A59,'all sales summary'!$B$2:$B$2047,I$4)))+(AVERAGEIFS('city centre offline'!$I$2:$I$2047,'city centre offline'!$A$2:$A$2047,$A59,'city centre offline'!$B$2:$B$2047,I$4)*AVERAGEIFS('all sales summary'!$I$2:$I$2047,'all sales summary'!$A$2:$A$2047,$A59,'all sales summary'!$B$2:$B$2047,I$4)))</f>
        <v>0.31078296974656638</v>
      </c>
      <c r="J59" s="60">
        <f>(AVERAGEIFS('city centre offline'!$I$2:$I$2047,'city centre offline'!$A$2:$A$2047,$A59,'city centre offline'!$B$2:$B$2047,J$4)*AVERAGEIFS('all sales summary'!$I$2:$I$2047,'all sales summary'!$A$2:$A$2047,$A59,'all sales summary'!$B$2:$B$2047,J$4))/((AVERAGEIFS('overall city offline'!$I$2:$I$2047,'overall city offline'!$A$2:$A$2047,$A59,'overall city offline'!$B$2:$B$2047,J$4)*(1-AVERAGEIFS('all sales summary'!$I$2:$I$2047,'all sales summary'!$A$2:$A$2047,$A59,'all sales summary'!$B$2:$B$2047,J$4)))+(AVERAGEIFS('city centre offline'!$I$2:$I$2047,'city centre offline'!$A$2:$A$2047,$A59,'city centre offline'!$B$2:$B$2047,J$4)*AVERAGEIFS('all sales summary'!$I$2:$I$2047,'all sales summary'!$A$2:$A$2047,$A59,'all sales summary'!$B$2:$B$2047,J$4)))</f>
        <v>0.31725819341090827</v>
      </c>
      <c r="K59" s="60">
        <f>(AVERAGEIFS('city centre offline'!$I$2:$I$2047,'city centre offline'!$A$2:$A$2047,$A59,'city centre offline'!$B$2:$B$2047,K$4)*AVERAGEIFS('all sales summary'!$I$2:$I$2047,'all sales summary'!$A$2:$A$2047,$A59,'all sales summary'!$B$2:$B$2047,K$4))/((AVERAGEIFS('overall city offline'!$I$2:$I$2047,'overall city offline'!$A$2:$A$2047,$A59,'overall city offline'!$B$2:$B$2047,K$4)*(1-AVERAGEIFS('all sales summary'!$I$2:$I$2047,'all sales summary'!$A$2:$A$2047,$A59,'all sales summary'!$B$2:$B$2047,K$4)))+(AVERAGEIFS('city centre offline'!$I$2:$I$2047,'city centre offline'!$A$2:$A$2047,$A59,'city centre offline'!$B$2:$B$2047,K$4)*AVERAGEIFS('all sales summary'!$I$2:$I$2047,'all sales summary'!$A$2:$A$2047,$A59,'all sales summary'!$B$2:$B$2047,K$4)))</f>
        <v>0.32009846489415855</v>
      </c>
      <c r="L59" s="60">
        <f>(AVERAGEIFS('city centre offline'!$I$2:$I$2047,'city centre offline'!$A$2:$A$2047,$A59,'city centre offline'!$B$2:$B$2047,L$4)*AVERAGEIFS('all sales summary'!$I$2:$I$2047,'all sales summary'!$A$2:$A$2047,$A59,'all sales summary'!$B$2:$B$2047,L$4))/((AVERAGEIFS('overall city offline'!$I$2:$I$2047,'overall city offline'!$A$2:$A$2047,$A59,'overall city offline'!$B$2:$B$2047,L$4)*(1-AVERAGEIFS('all sales summary'!$I$2:$I$2047,'all sales summary'!$A$2:$A$2047,$A59,'all sales summary'!$B$2:$B$2047,L$4)))+(AVERAGEIFS('city centre offline'!$I$2:$I$2047,'city centre offline'!$A$2:$A$2047,$A59,'city centre offline'!$B$2:$B$2047,L$4)*AVERAGEIFS('all sales summary'!$I$2:$I$2047,'all sales summary'!$A$2:$A$2047,$A59,'all sales summary'!$B$2:$B$2047,L$4)))</f>
        <v>0.33148073815398577</v>
      </c>
      <c r="M59" s="60">
        <f>(AVERAGEIFS('city centre offline'!$I$2:$I$2047,'city centre offline'!$A$2:$A$2047,$A59,'city centre offline'!$B$2:$B$2047,M$4)*AVERAGEIFS('all sales summary'!$I$2:$I$2047,'all sales summary'!$A$2:$A$2047,$A59,'all sales summary'!$B$2:$B$2047,M$4))/((AVERAGEIFS('overall city offline'!$I$2:$I$2047,'overall city offline'!$A$2:$A$2047,$A59,'overall city offline'!$B$2:$B$2047,M$4)*(1-AVERAGEIFS('all sales summary'!$I$2:$I$2047,'all sales summary'!$A$2:$A$2047,$A59,'all sales summary'!$B$2:$B$2047,M$4)))+(AVERAGEIFS('city centre offline'!$I$2:$I$2047,'city centre offline'!$A$2:$A$2047,$A59,'city centre offline'!$B$2:$B$2047,M$4)*AVERAGEIFS('all sales summary'!$I$2:$I$2047,'all sales summary'!$A$2:$A$2047,$A59,'all sales summary'!$B$2:$B$2047,M$4)))</f>
        <v>0.34084378622275174</v>
      </c>
      <c r="N59" s="60">
        <f>(AVERAGEIFS('city centre offline'!$I$2:$I$2047,'city centre offline'!$A$2:$A$2047,$A59,'city centre offline'!$B$2:$B$2047,N$4)*AVERAGEIFS('all sales summary'!$I$2:$I$2047,'all sales summary'!$A$2:$A$2047,$A59,'all sales summary'!$B$2:$B$2047,N$4))/((AVERAGEIFS('overall city offline'!$I$2:$I$2047,'overall city offline'!$A$2:$A$2047,$A59,'overall city offline'!$B$2:$B$2047,N$4)*(1-AVERAGEIFS('all sales summary'!$I$2:$I$2047,'all sales summary'!$A$2:$A$2047,$A59,'all sales summary'!$B$2:$B$2047,N$4)))+(AVERAGEIFS('city centre offline'!$I$2:$I$2047,'city centre offline'!$A$2:$A$2047,$A59,'city centre offline'!$B$2:$B$2047,N$4)*AVERAGEIFS('all sales summary'!$I$2:$I$2047,'all sales summary'!$A$2:$A$2047,$A59,'all sales summary'!$B$2:$B$2047,N$4)))</f>
        <v>0.31847500689662445</v>
      </c>
      <c r="O59" s="60">
        <f>(AVERAGEIFS('city centre offline'!$I$2:$I$2047,'city centre offline'!$A$2:$A$2047,$A59,'city centre offline'!$B$2:$B$2047,O$4)*AVERAGEIFS('all sales summary'!$I$2:$I$2047,'all sales summary'!$A$2:$A$2047,$A59,'all sales summary'!$B$2:$B$2047,O$4))/((AVERAGEIFS('overall city offline'!$I$2:$I$2047,'overall city offline'!$A$2:$A$2047,$A59,'overall city offline'!$B$2:$B$2047,O$4)*(1-AVERAGEIFS('all sales summary'!$I$2:$I$2047,'all sales summary'!$A$2:$A$2047,$A59,'all sales summary'!$B$2:$B$2047,O$4)))+(AVERAGEIFS('city centre offline'!$I$2:$I$2047,'city centre offline'!$A$2:$A$2047,$A59,'city centre offline'!$B$2:$B$2047,O$4)*AVERAGEIFS('all sales summary'!$I$2:$I$2047,'all sales summary'!$A$2:$A$2047,$A59,'all sales summary'!$B$2:$B$2047,O$4)))</f>
        <v>0.30712728661547078</v>
      </c>
      <c r="P59" s="60">
        <f>(AVERAGEIFS('city centre offline'!$I$2:$I$2047,'city centre offline'!$A$2:$A$2047,$A59,'city centre offline'!$B$2:$B$2047,P$4)*AVERAGEIFS('all sales summary'!$I$2:$I$2047,'all sales summary'!$A$2:$A$2047,$A59,'all sales summary'!$B$2:$B$2047,P$4))/((AVERAGEIFS('overall city offline'!$I$2:$I$2047,'overall city offline'!$A$2:$A$2047,$A59,'overall city offline'!$B$2:$B$2047,P$4)*(1-AVERAGEIFS('all sales summary'!$I$2:$I$2047,'all sales summary'!$A$2:$A$2047,$A59,'all sales summary'!$B$2:$B$2047,P$4)))+(AVERAGEIFS('city centre offline'!$I$2:$I$2047,'city centre offline'!$A$2:$A$2047,$A59,'city centre offline'!$B$2:$B$2047,P$4)*AVERAGEIFS('all sales summary'!$I$2:$I$2047,'all sales summary'!$A$2:$A$2047,$A59,'all sales summary'!$B$2:$B$2047,P$4)))</f>
        <v>0.2834248821629573</v>
      </c>
      <c r="Q59" s="60">
        <f>(AVERAGEIFS('city centre offline'!$I$2:$I$2047,'city centre offline'!$A$2:$A$2047,$A59,'city centre offline'!$B$2:$B$2047,Q$4)*AVERAGEIFS('all sales summary'!$I$2:$I$2047,'all sales summary'!$A$2:$A$2047,$A59,'all sales summary'!$B$2:$B$2047,Q$4))/((AVERAGEIFS('overall city offline'!$I$2:$I$2047,'overall city offline'!$A$2:$A$2047,$A59,'overall city offline'!$B$2:$B$2047,Q$4)*(1-AVERAGEIFS('all sales summary'!$I$2:$I$2047,'all sales summary'!$A$2:$A$2047,$A59,'all sales summary'!$B$2:$B$2047,Q$4)))+(AVERAGEIFS('city centre offline'!$I$2:$I$2047,'city centre offline'!$A$2:$A$2047,$A59,'city centre offline'!$B$2:$B$2047,Q$4)*AVERAGEIFS('all sales summary'!$I$2:$I$2047,'all sales summary'!$A$2:$A$2047,$A59,'all sales summary'!$B$2:$B$2047,Q$4)))</f>
        <v>0.15065693745051609</v>
      </c>
      <c r="R59" s="60">
        <f>(AVERAGEIFS('city centre offline'!$I$2:$I$2047,'city centre offline'!$A$2:$A$2047,$A59,'city centre offline'!$B$2:$B$2047,R$4)*AVERAGEIFS('all sales summary'!$I$2:$I$2047,'all sales summary'!$A$2:$A$2047,$A59,'all sales summary'!$B$2:$B$2047,R$4))/((AVERAGEIFS('overall city offline'!$I$2:$I$2047,'overall city offline'!$A$2:$A$2047,$A59,'overall city offline'!$B$2:$B$2047,R$4)*(1-AVERAGEIFS('all sales summary'!$I$2:$I$2047,'all sales summary'!$A$2:$A$2047,$A59,'all sales summary'!$B$2:$B$2047,R$4)))+(AVERAGEIFS('city centre offline'!$I$2:$I$2047,'city centre offline'!$A$2:$A$2047,$A59,'city centre offline'!$B$2:$B$2047,R$4)*AVERAGEIFS('all sales summary'!$I$2:$I$2047,'all sales summary'!$A$2:$A$2047,$A59,'all sales summary'!$B$2:$B$2047,R$4)))</f>
        <v>0.17144926069280267</v>
      </c>
      <c r="S59" s="60">
        <f>(AVERAGEIFS('city centre offline'!$I$2:$I$2047,'city centre offline'!$A$2:$A$2047,$A59,'city centre offline'!$B$2:$B$2047,S$4)*AVERAGEIFS('all sales summary'!$I$2:$I$2047,'all sales summary'!$A$2:$A$2047,$A59,'all sales summary'!$B$2:$B$2047,S$4))/((AVERAGEIFS('overall city offline'!$I$2:$I$2047,'overall city offline'!$A$2:$A$2047,$A59,'overall city offline'!$B$2:$B$2047,S$4)*(1-AVERAGEIFS('all sales summary'!$I$2:$I$2047,'all sales summary'!$A$2:$A$2047,$A59,'all sales summary'!$B$2:$B$2047,S$4)))+(AVERAGEIFS('city centre offline'!$I$2:$I$2047,'city centre offline'!$A$2:$A$2047,$A59,'city centre offline'!$B$2:$B$2047,S$4)*AVERAGEIFS('all sales summary'!$I$2:$I$2047,'all sales summary'!$A$2:$A$2047,$A59,'all sales summary'!$B$2:$B$2047,S$4)))</f>
        <v>0.24985369593023049</v>
      </c>
      <c r="T59" s="60">
        <f>(AVERAGEIFS('city centre offline'!$I$2:$I$2047,'city centre offline'!$A$2:$A$2047,$A59,'city centre offline'!$B$2:$B$2047,T$4)*AVERAGEIFS('all sales summary'!$I$2:$I$2047,'all sales summary'!$A$2:$A$2047,$A59,'all sales summary'!$B$2:$B$2047,T$4))/((AVERAGEIFS('overall city offline'!$I$2:$I$2047,'overall city offline'!$A$2:$A$2047,$A59,'overall city offline'!$B$2:$B$2047,T$4)*(1-AVERAGEIFS('all sales summary'!$I$2:$I$2047,'all sales summary'!$A$2:$A$2047,$A59,'all sales summary'!$B$2:$B$2047,T$4)))+(AVERAGEIFS('city centre offline'!$I$2:$I$2047,'city centre offline'!$A$2:$A$2047,$A59,'city centre offline'!$B$2:$B$2047,T$4)*AVERAGEIFS('all sales summary'!$I$2:$I$2047,'all sales summary'!$A$2:$A$2047,$A59,'all sales summary'!$B$2:$B$2047,T$4)))</f>
        <v>0.30369127818128122</v>
      </c>
      <c r="U59" s="60">
        <f>(AVERAGEIFS('city centre offline'!$I$2:$I$2047,'city centre offline'!$A$2:$A$2047,$A59,'city centre offline'!$B$2:$B$2047,U$4)*AVERAGEIFS('all sales summary'!$I$2:$I$2047,'all sales summary'!$A$2:$A$2047,$A59,'all sales summary'!$B$2:$B$2047,U$4))/((AVERAGEIFS('overall city offline'!$I$2:$I$2047,'overall city offline'!$A$2:$A$2047,$A59,'overall city offline'!$B$2:$B$2047,U$4)*(1-AVERAGEIFS('all sales summary'!$I$2:$I$2047,'all sales summary'!$A$2:$A$2047,$A59,'all sales summary'!$B$2:$B$2047,U$4)))+(AVERAGEIFS('city centre offline'!$I$2:$I$2047,'city centre offline'!$A$2:$A$2047,$A59,'city centre offline'!$B$2:$B$2047,U$4)*AVERAGEIFS('all sales summary'!$I$2:$I$2047,'all sales summary'!$A$2:$A$2047,$A59,'all sales summary'!$B$2:$B$2047,U$4)))</f>
        <v>0.2966812710808005</v>
      </c>
      <c r="V59" s="60">
        <f>(AVERAGEIFS('city centre offline'!$I$2:$I$2047,'city centre offline'!$A$2:$A$2047,$A59,'city centre offline'!$B$2:$B$2047,V$4)*AVERAGEIFS('all sales summary'!$I$2:$I$2047,'all sales summary'!$A$2:$A$2047,$A59,'all sales summary'!$B$2:$B$2047,V$4))/((AVERAGEIFS('overall city offline'!$I$2:$I$2047,'overall city offline'!$A$2:$A$2047,$A59,'overall city offline'!$B$2:$B$2047,V$4)*(1-AVERAGEIFS('all sales summary'!$I$2:$I$2047,'all sales summary'!$A$2:$A$2047,$A59,'all sales summary'!$B$2:$B$2047,V$4)))+(AVERAGEIFS('city centre offline'!$I$2:$I$2047,'city centre offline'!$A$2:$A$2047,$A59,'city centre offline'!$B$2:$B$2047,V$4)*AVERAGEIFS('all sales summary'!$I$2:$I$2047,'all sales summary'!$A$2:$A$2047,$A59,'all sales summary'!$B$2:$B$2047,V$4)))</f>
        <v>0.29748708348864811</v>
      </c>
      <c r="W59" s="60">
        <f>(AVERAGEIFS('city centre offline'!$I$2:$I$2047,'city centre offline'!$A$2:$A$2047,$A59,'city centre offline'!$B$2:$B$2047,W$4)*AVERAGEIFS('all sales summary'!$I$2:$I$2047,'all sales summary'!$A$2:$A$2047,$A59,'all sales summary'!$B$2:$B$2047,W$4))/((AVERAGEIFS('overall city offline'!$I$2:$I$2047,'overall city offline'!$A$2:$A$2047,$A59,'overall city offline'!$B$2:$B$2047,W$4)*(1-AVERAGEIFS('all sales summary'!$I$2:$I$2047,'all sales summary'!$A$2:$A$2047,$A59,'all sales summary'!$B$2:$B$2047,W$4)))+(AVERAGEIFS('city centre offline'!$I$2:$I$2047,'city centre offline'!$A$2:$A$2047,$A59,'city centre offline'!$B$2:$B$2047,W$4)*AVERAGEIFS('all sales summary'!$I$2:$I$2047,'all sales summary'!$A$2:$A$2047,$A59,'all sales summary'!$B$2:$B$2047,W$4)))</f>
        <v>0.29343407058781562</v>
      </c>
      <c r="X59" s="60">
        <f>(AVERAGEIFS('city centre offline'!$I$2:$I$2047,'city centre offline'!$A$2:$A$2047,$A59,'city centre offline'!$B$2:$B$2047,X$4)*AVERAGEIFS('all sales summary'!$I$2:$I$2047,'all sales summary'!$A$2:$A$2047,$A59,'all sales summary'!$B$2:$B$2047,X$4))/((AVERAGEIFS('overall city offline'!$I$2:$I$2047,'overall city offline'!$A$2:$A$2047,$A59,'overall city offline'!$B$2:$B$2047,X$4)*(1-AVERAGEIFS('all sales summary'!$I$2:$I$2047,'all sales summary'!$A$2:$A$2047,$A59,'all sales summary'!$B$2:$B$2047,X$4)))+(AVERAGEIFS('city centre offline'!$I$2:$I$2047,'city centre offline'!$A$2:$A$2047,$A59,'city centre offline'!$B$2:$B$2047,X$4)*AVERAGEIFS('all sales summary'!$I$2:$I$2047,'all sales summary'!$A$2:$A$2047,$A59,'all sales summary'!$B$2:$B$2047,X$4)))</f>
        <v>0.32411154996211616</v>
      </c>
      <c r="Y59" s="60">
        <f>(AVERAGEIFS('city centre offline'!$I$2:$I$2047,'city centre offline'!$A$2:$A$2047,$A59,'city centre offline'!$B$2:$B$2047,Y$4)*AVERAGEIFS('all sales summary'!$I$2:$I$2047,'all sales summary'!$A$2:$A$2047,$A59,'all sales summary'!$B$2:$B$2047,Y$4))/((AVERAGEIFS('overall city offline'!$I$2:$I$2047,'overall city offline'!$A$2:$A$2047,$A59,'overall city offline'!$B$2:$B$2047,Y$4)*(1-AVERAGEIFS('all sales summary'!$I$2:$I$2047,'all sales summary'!$A$2:$A$2047,$A59,'all sales summary'!$B$2:$B$2047,Y$4)))+(AVERAGEIFS('city centre offline'!$I$2:$I$2047,'city centre offline'!$A$2:$A$2047,$A59,'city centre offline'!$B$2:$B$2047,Y$4)*AVERAGEIFS('all sales summary'!$I$2:$I$2047,'all sales summary'!$A$2:$A$2047,$A59,'all sales summary'!$B$2:$B$2047,Y$4)))</f>
        <v>0.32354093104049397</v>
      </c>
      <c r="Z59" s="60">
        <f>(AVERAGEIFS('city centre offline'!$I$2:$I$2047,'city centre offline'!$A$2:$A$2047,$A59,'city centre offline'!$B$2:$B$2047,Z$4)*AVERAGEIFS('all sales summary'!$I$2:$I$2047,'all sales summary'!$A$2:$A$2047,$A59,'all sales summary'!$B$2:$B$2047,Z$4))/((AVERAGEIFS('overall city offline'!$I$2:$I$2047,'overall city offline'!$A$2:$A$2047,$A59,'overall city offline'!$B$2:$B$2047,Z$4)*(1-AVERAGEIFS('all sales summary'!$I$2:$I$2047,'all sales summary'!$A$2:$A$2047,$A59,'all sales summary'!$B$2:$B$2047,Z$4)))+(AVERAGEIFS('city centre offline'!$I$2:$I$2047,'city centre offline'!$A$2:$A$2047,$A59,'city centre offline'!$B$2:$B$2047,Z$4)*AVERAGEIFS('all sales summary'!$I$2:$I$2047,'all sales summary'!$A$2:$A$2047,$A59,'all sales summary'!$B$2:$B$2047,Z$4)))</f>
        <v>0.14955233442272189</v>
      </c>
      <c r="AA59" s="60">
        <f>(AVERAGEIFS('city centre offline'!$I$2:$I$2047,'city centre offline'!$A$2:$A$2047,$A59,'city centre offline'!$B$2:$B$2047,AA$4)*AVERAGEIFS('all sales summary'!$I$2:$I$2047,'all sales summary'!$A$2:$A$2047,$A59,'all sales summary'!$B$2:$B$2047,AA$4))/((AVERAGEIFS('overall city offline'!$I$2:$I$2047,'overall city offline'!$A$2:$A$2047,$A59,'overall city offline'!$B$2:$B$2047,AA$4)*(1-AVERAGEIFS('all sales summary'!$I$2:$I$2047,'all sales summary'!$A$2:$A$2047,$A59,'all sales summary'!$B$2:$B$2047,AA$4)))+(AVERAGEIFS('city centre offline'!$I$2:$I$2047,'city centre offline'!$A$2:$A$2047,$A59,'city centre offline'!$B$2:$B$2047,AA$4)*AVERAGEIFS('all sales summary'!$I$2:$I$2047,'all sales summary'!$A$2:$A$2047,$A59,'all sales summary'!$B$2:$B$2047,AA$4)))</f>
        <v>0.15749255053474326</v>
      </c>
      <c r="AB59" s="60">
        <f>(AVERAGEIFS('city centre offline'!$I$2:$I$2047,'city centre offline'!$A$2:$A$2047,$A59,'city centre offline'!$B$2:$B$2047,AB$4)*AVERAGEIFS('all sales summary'!$I$2:$I$2047,'all sales summary'!$A$2:$A$2047,$A59,'all sales summary'!$B$2:$B$2047,AB$4))/((AVERAGEIFS('overall city offline'!$I$2:$I$2047,'overall city offline'!$A$2:$A$2047,$A59,'overall city offline'!$B$2:$B$2047,AB$4)*(1-AVERAGEIFS('all sales summary'!$I$2:$I$2047,'all sales summary'!$A$2:$A$2047,$A59,'all sales summary'!$B$2:$B$2047,AB$4)))+(AVERAGEIFS('city centre offline'!$I$2:$I$2047,'city centre offline'!$A$2:$A$2047,$A59,'city centre offline'!$B$2:$B$2047,AB$4)*AVERAGEIFS('all sales summary'!$I$2:$I$2047,'all sales summary'!$A$2:$A$2047,$A59,'all sales summary'!$B$2:$B$2047,AB$4)))</f>
        <v>0.16646700340068865</v>
      </c>
      <c r="AC59" s="60">
        <f>(AVERAGEIFS('city centre offline'!$I$2:$I$2047,'city centre offline'!$A$2:$A$2047,$A59,'city centre offline'!$B$2:$B$2047,AC$4)*AVERAGEIFS('all sales summary'!$I$2:$I$2047,'all sales summary'!$A$2:$A$2047,$A59,'all sales summary'!$B$2:$B$2047,AC$4))/((AVERAGEIFS('overall city offline'!$I$2:$I$2047,'overall city offline'!$A$2:$A$2047,$A59,'overall city offline'!$B$2:$B$2047,AC$4)*(1-AVERAGEIFS('all sales summary'!$I$2:$I$2047,'all sales summary'!$A$2:$A$2047,$A59,'all sales summary'!$B$2:$B$2047,AC$4)))+(AVERAGEIFS('city centre offline'!$I$2:$I$2047,'city centre offline'!$A$2:$A$2047,$A59,'city centre offline'!$B$2:$B$2047,AC$4)*AVERAGEIFS('all sales summary'!$I$2:$I$2047,'all sales summary'!$A$2:$A$2047,$A59,'all sales summary'!$B$2:$B$2047,AC$4)))</f>
        <v>0.30951208923078916</v>
      </c>
      <c r="AD59" s="60">
        <f>(AVERAGEIFS('city centre offline'!$I$2:$I$2047,'city centre offline'!$A$2:$A$2047,$A59,'city centre offline'!$B$2:$B$2047,AD$4)*AVERAGEIFS('all sales summary'!$I$2:$I$2047,'all sales summary'!$A$2:$A$2047,$A59,'all sales summary'!$B$2:$B$2047,AD$4))/((AVERAGEIFS('overall city offline'!$I$2:$I$2047,'overall city offline'!$A$2:$A$2047,$A59,'overall city offline'!$B$2:$B$2047,AD$4)*(1-AVERAGEIFS('all sales summary'!$I$2:$I$2047,'all sales summary'!$A$2:$A$2047,$A59,'all sales summary'!$B$2:$B$2047,AD$4)))+(AVERAGEIFS('city centre offline'!$I$2:$I$2047,'city centre offline'!$A$2:$A$2047,$A59,'city centre offline'!$B$2:$B$2047,AD$4)*AVERAGEIFS('all sales summary'!$I$2:$I$2047,'all sales summary'!$A$2:$A$2047,$A59,'all sales summary'!$B$2:$B$2047,AD$4)))</f>
        <v>0.30961833785257431</v>
      </c>
      <c r="AE59" s="60">
        <f>(AVERAGEIFS('city centre offline'!$I$2:$I$2047,'city centre offline'!$A$2:$A$2047,$A59,'city centre offline'!$B$2:$B$2047,AE$4)*AVERAGEIFS('all sales summary'!$I$2:$I$2047,'all sales summary'!$A$2:$A$2047,$A59,'all sales summary'!$B$2:$B$2047,AE$4))/((AVERAGEIFS('overall city offline'!$I$2:$I$2047,'overall city offline'!$A$2:$A$2047,$A59,'overall city offline'!$B$2:$B$2047,AE$4)*(1-AVERAGEIFS('all sales summary'!$I$2:$I$2047,'all sales summary'!$A$2:$A$2047,$A59,'all sales summary'!$B$2:$B$2047,AE$4)))+(AVERAGEIFS('city centre offline'!$I$2:$I$2047,'city centre offline'!$A$2:$A$2047,$A59,'city centre offline'!$B$2:$B$2047,AE$4)*AVERAGEIFS('all sales summary'!$I$2:$I$2047,'all sales summary'!$A$2:$A$2047,$A59,'all sales summary'!$B$2:$B$2047,AE$4)))</f>
        <v>0.31388222233708196</v>
      </c>
      <c r="AF59" s="60">
        <f>(AVERAGEIFS('city centre offline'!$I$2:$I$2047,'city centre offline'!$A$2:$A$2047,$A59,'city centre offline'!$B$2:$B$2047,AF$4)*AVERAGEIFS('all sales summary'!$I$2:$I$2047,'all sales summary'!$A$2:$A$2047,$A59,'all sales summary'!$B$2:$B$2047,AF$4))/((AVERAGEIFS('overall city offline'!$I$2:$I$2047,'overall city offline'!$A$2:$A$2047,$A59,'overall city offline'!$B$2:$B$2047,AF$4)*(1-AVERAGEIFS('all sales summary'!$I$2:$I$2047,'all sales summary'!$A$2:$A$2047,$A59,'all sales summary'!$B$2:$B$2047,AF$4)))+(AVERAGEIFS('city centre offline'!$I$2:$I$2047,'city centre offline'!$A$2:$A$2047,$A59,'city centre offline'!$B$2:$B$2047,AF$4)*AVERAGEIFS('all sales summary'!$I$2:$I$2047,'all sales summary'!$A$2:$A$2047,$A59,'all sales summary'!$B$2:$B$2047,AF$4)))</f>
        <v>0.30356199724543131</v>
      </c>
      <c r="AG59" s="60">
        <f>(AVERAGEIFS('city centre offline'!$I$2:$I$2047,'city centre offline'!$A$2:$A$2047,$A59,'city centre offline'!$B$2:$B$2047,AG$4)*AVERAGEIFS('all sales summary'!$I$2:$I$2047,'all sales summary'!$A$2:$A$2047,$A59,'all sales summary'!$B$2:$B$2047,AG$4))/((AVERAGEIFS('overall city offline'!$I$2:$I$2047,'overall city offline'!$A$2:$A$2047,$A59,'overall city offline'!$B$2:$B$2047,AG$4)*(1-AVERAGEIFS('all sales summary'!$I$2:$I$2047,'all sales summary'!$A$2:$A$2047,$A59,'all sales summary'!$B$2:$B$2047,AG$4)))+(AVERAGEIFS('city centre offline'!$I$2:$I$2047,'city centre offline'!$A$2:$A$2047,$A59,'city centre offline'!$B$2:$B$2047,AG$4)*AVERAGEIFS('all sales summary'!$I$2:$I$2047,'all sales summary'!$A$2:$A$2047,$A59,'all sales summary'!$B$2:$B$2047,AG$4)))</f>
        <v>0.30153516491856724</v>
      </c>
      <c r="AH59" s="60">
        <f>(AVERAGEIFS('city centre offline'!$I$2:$I$2047,'city centre offline'!$A$2:$A$2047,$A59,'city centre offline'!$B$2:$B$2047,AH$4)*AVERAGEIFS('all sales summary'!$I$2:$I$2047,'all sales summary'!$A$2:$A$2047,$A59,'all sales summary'!$B$2:$B$2047,AH$4))/((AVERAGEIFS('overall city offline'!$I$2:$I$2047,'overall city offline'!$A$2:$A$2047,$A59,'overall city offline'!$B$2:$B$2047,AH$4)*(1-AVERAGEIFS('all sales summary'!$I$2:$I$2047,'all sales summary'!$A$2:$A$2047,$A59,'all sales summary'!$B$2:$B$2047,AH$4)))+(AVERAGEIFS('city centre offline'!$I$2:$I$2047,'city centre offline'!$A$2:$A$2047,$A59,'city centre offline'!$B$2:$B$2047,AH$4)*AVERAGEIFS('all sales summary'!$I$2:$I$2047,'all sales summary'!$A$2:$A$2047,$A59,'all sales summary'!$B$2:$B$2047,AH$4)))</f>
        <v>0.31537145022334173</v>
      </c>
    </row>
    <row r="60" spans="1:34" x14ac:dyDescent="0.3">
      <c r="A60" t="s">
        <v>62</v>
      </c>
      <c r="B60" s="60">
        <f>(AVERAGEIFS('city centre offline'!I57:I2102,'city centre offline'!$A$2:$A$2047,$A60,'city centre offline'!$B$2:$B$2047,B$4)*AVERAGEIFS('all sales summary'!$I$2:$I$2047,'all sales summary'!$A$2:$A$2047,$A60,'all sales summary'!B57:B2102,B$4))/((AVERAGEIFS('overall city offline'!I57:I2102,'overall city offline'!$A$2:$A$2047,$A60,'overall city offline'!$B$2:$B$2047,B$4)*(1-AVERAGEIFS('all sales summary'!$I$2:$I$2047,'all sales summary'!$A$2:$A$2047,$A60,'all sales summary'!B57:B2102,B$4)))+(AVERAGEIFS('city centre offline'!I57:I2102,'city centre offline'!$A$2:$A$2047,$A60,'city centre offline'!$B$2:$B$2047,B$4)*AVERAGEIFS('all sales summary'!$I$2:$I$2047,'all sales summary'!$A$2:$A$2047,$A60,'all sales summary'!B57:B2102,B$4)))</f>
        <v>0.34765533286016315</v>
      </c>
      <c r="C60" s="60">
        <f>(AVERAGEIFS('city centre offline'!$I$2:$I$2047,'city centre offline'!$A$2:$A$2047,$A60,'city centre offline'!$B$2:$B$2047,C$4)*AVERAGEIFS('all sales summary'!$I$2:$I$2047,'all sales summary'!$A$2:$A$2047,$A60,'all sales summary'!$B$2:$B$2047,C$4))/((AVERAGEIFS('overall city offline'!$I$2:$I$2047,'overall city offline'!$A$2:$A$2047,$A60,'overall city offline'!$B$2:$B$2047,C$4)*(1-AVERAGEIFS('all sales summary'!$I$2:$I$2047,'all sales summary'!$A$2:$A$2047,$A60,'all sales summary'!$B$2:$B$2047,C$4)))+(AVERAGEIFS('city centre offline'!$I$2:$I$2047,'city centre offline'!$A$2:$A$2047,$A60,'city centre offline'!$B$2:$B$2047,C$4)*AVERAGEIFS('all sales summary'!$I$2:$I$2047,'all sales summary'!$A$2:$A$2047,$A60,'all sales summary'!$B$2:$B$2047,C$4)))</f>
        <v>0.26647861830394975</v>
      </c>
      <c r="D60" s="60">
        <f>(AVERAGEIFS('city centre offline'!$I$2:$I$2047,'city centre offline'!$A$2:$A$2047,$A60,'city centre offline'!$B$2:$B$2047,D$4)*AVERAGEIFS('all sales summary'!$I$2:$I$2047,'all sales summary'!$A$2:$A$2047,$A60,'all sales summary'!$B$2:$B$2047,D$4))/((AVERAGEIFS('overall city offline'!$I$2:$I$2047,'overall city offline'!$A$2:$A$2047,$A60,'overall city offline'!$B$2:$B$2047,D$4)*(1-AVERAGEIFS('all sales summary'!$I$2:$I$2047,'all sales summary'!$A$2:$A$2047,$A60,'all sales summary'!$B$2:$B$2047,D$4)))+(AVERAGEIFS('city centre offline'!$I$2:$I$2047,'city centre offline'!$A$2:$A$2047,$A60,'city centre offline'!$B$2:$B$2047,D$4)*AVERAGEIFS('all sales summary'!$I$2:$I$2047,'all sales summary'!$A$2:$A$2047,$A60,'all sales summary'!$B$2:$B$2047,D$4)))</f>
        <v>0.2599555326427605</v>
      </c>
      <c r="E60" s="60">
        <f>(AVERAGEIFS('city centre offline'!$I$2:$I$2047,'city centre offline'!$A$2:$A$2047,$A60,'city centre offline'!$B$2:$B$2047,E$4)*AVERAGEIFS('all sales summary'!$I$2:$I$2047,'all sales summary'!$A$2:$A$2047,$A60,'all sales summary'!$B$2:$B$2047,E$4))/((AVERAGEIFS('overall city offline'!$I$2:$I$2047,'overall city offline'!$A$2:$A$2047,$A60,'overall city offline'!$B$2:$B$2047,E$4)*(1-AVERAGEIFS('all sales summary'!$I$2:$I$2047,'all sales summary'!$A$2:$A$2047,$A60,'all sales summary'!$B$2:$B$2047,E$4)))+(AVERAGEIFS('city centre offline'!$I$2:$I$2047,'city centre offline'!$A$2:$A$2047,$A60,'city centre offline'!$B$2:$B$2047,E$4)*AVERAGEIFS('all sales summary'!$I$2:$I$2047,'all sales summary'!$A$2:$A$2047,$A60,'all sales summary'!$B$2:$B$2047,E$4)))</f>
        <v>0.25630370360935184</v>
      </c>
      <c r="F60" s="60">
        <f>(AVERAGEIFS('city centre offline'!$I$2:$I$2047,'city centre offline'!$A$2:$A$2047,$A60,'city centre offline'!$B$2:$B$2047,F$4)*AVERAGEIFS('all sales summary'!$I$2:$I$2047,'all sales summary'!$A$2:$A$2047,$A60,'all sales summary'!$B$2:$B$2047,F$4))/((AVERAGEIFS('overall city offline'!$I$2:$I$2047,'overall city offline'!$A$2:$A$2047,$A60,'overall city offline'!$B$2:$B$2047,F$4)*(1-AVERAGEIFS('all sales summary'!$I$2:$I$2047,'all sales summary'!$A$2:$A$2047,$A60,'all sales summary'!$B$2:$B$2047,F$4)))+(AVERAGEIFS('city centre offline'!$I$2:$I$2047,'city centre offline'!$A$2:$A$2047,$A60,'city centre offline'!$B$2:$B$2047,F$4)*AVERAGEIFS('all sales summary'!$I$2:$I$2047,'all sales summary'!$A$2:$A$2047,$A60,'all sales summary'!$B$2:$B$2047,F$4)))</f>
        <v>0.25560933462266094</v>
      </c>
      <c r="G60" s="60">
        <f>(AVERAGEIFS('city centre offline'!$I$2:$I$2047,'city centre offline'!$A$2:$A$2047,$A60,'city centre offline'!$B$2:$B$2047,G$4)*AVERAGEIFS('all sales summary'!$I$2:$I$2047,'all sales summary'!$A$2:$A$2047,$A60,'all sales summary'!$B$2:$B$2047,G$4))/((AVERAGEIFS('overall city offline'!$I$2:$I$2047,'overall city offline'!$A$2:$A$2047,$A60,'overall city offline'!$B$2:$B$2047,G$4)*(1-AVERAGEIFS('all sales summary'!$I$2:$I$2047,'all sales summary'!$A$2:$A$2047,$A60,'all sales summary'!$B$2:$B$2047,G$4)))+(AVERAGEIFS('city centre offline'!$I$2:$I$2047,'city centre offline'!$A$2:$A$2047,$A60,'city centre offline'!$B$2:$B$2047,G$4)*AVERAGEIFS('all sales summary'!$I$2:$I$2047,'all sales summary'!$A$2:$A$2047,$A60,'all sales summary'!$B$2:$B$2047,G$4)))</f>
        <v>0.25909974538208064</v>
      </c>
      <c r="H60" s="60">
        <f>(AVERAGEIFS('city centre offline'!$I$2:$I$2047,'city centre offline'!$A$2:$A$2047,$A60,'city centre offline'!$B$2:$B$2047,H$4)*AVERAGEIFS('all sales summary'!$I$2:$I$2047,'all sales summary'!$A$2:$A$2047,$A60,'all sales summary'!$B$2:$B$2047,H$4))/((AVERAGEIFS('overall city offline'!$I$2:$I$2047,'overall city offline'!$A$2:$A$2047,$A60,'overall city offline'!$B$2:$B$2047,H$4)*(1-AVERAGEIFS('all sales summary'!$I$2:$I$2047,'all sales summary'!$A$2:$A$2047,$A60,'all sales summary'!$B$2:$B$2047,H$4)))+(AVERAGEIFS('city centre offline'!$I$2:$I$2047,'city centre offline'!$A$2:$A$2047,$A60,'city centre offline'!$B$2:$B$2047,H$4)*AVERAGEIFS('all sales summary'!$I$2:$I$2047,'all sales summary'!$A$2:$A$2047,$A60,'all sales summary'!$B$2:$B$2047,H$4)))</f>
        <v>0.26477084518032357</v>
      </c>
      <c r="I60" s="60">
        <f>(AVERAGEIFS('city centre offline'!$I$2:$I$2047,'city centre offline'!$A$2:$A$2047,$A60,'city centre offline'!$B$2:$B$2047,I$4)*AVERAGEIFS('all sales summary'!$I$2:$I$2047,'all sales summary'!$A$2:$A$2047,$A60,'all sales summary'!$B$2:$B$2047,I$4))/((AVERAGEIFS('overall city offline'!$I$2:$I$2047,'overall city offline'!$A$2:$A$2047,$A60,'overall city offline'!$B$2:$B$2047,I$4)*(1-AVERAGEIFS('all sales summary'!$I$2:$I$2047,'all sales summary'!$A$2:$A$2047,$A60,'all sales summary'!$B$2:$B$2047,I$4)))+(AVERAGEIFS('city centre offline'!$I$2:$I$2047,'city centre offline'!$A$2:$A$2047,$A60,'city centre offline'!$B$2:$B$2047,I$4)*AVERAGEIFS('all sales summary'!$I$2:$I$2047,'all sales summary'!$A$2:$A$2047,$A60,'all sales summary'!$B$2:$B$2047,I$4)))</f>
        <v>0.25842211568314671</v>
      </c>
      <c r="J60" s="60">
        <f>(AVERAGEIFS('city centre offline'!$I$2:$I$2047,'city centre offline'!$A$2:$A$2047,$A60,'city centre offline'!$B$2:$B$2047,J$4)*AVERAGEIFS('all sales summary'!$I$2:$I$2047,'all sales summary'!$A$2:$A$2047,$A60,'all sales summary'!$B$2:$B$2047,J$4))/((AVERAGEIFS('overall city offline'!$I$2:$I$2047,'overall city offline'!$A$2:$A$2047,$A60,'overall city offline'!$B$2:$B$2047,J$4)*(1-AVERAGEIFS('all sales summary'!$I$2:$I$2047,'all sales summary'!$A$2:$A$2047,$A60,'all sales summary'!$B$2:$B$2047,J$4)))+(AVERAGEIFS('city centre offline'!$I$2:$I$2047,'city centre offline'!$A$2:$A$2047,$A60,'city centre offline'!$B$2:$B$2047,J$4)*AVERAGEIFS('all sales summary'!$I$2:$I$2047,'all sales summary'!$A$2:$A$2047,$A60,'all sales summary'!$B$2:$B$2047,J$4)))</f>
        <v>0.26429022505419125</v>
      </c>
      <c r="K60" s="60">
        <f>(AVERAGEIFS('city centre offline'!$I$2:$I$2047,'city centre offline'!$A$2:$A$2047,$A60,'city centre offline'!$B$2:$B$2047,K$4)*AVERAGEIFS('all sales summary'!$I$2:$I$2047,'all sales summary'!$A$2:$A$2047,$A60,'all sales summary'!$B$2:$B$2047,K$4))/((AVERAGEIFS('overall city offline'!$I$2:$I$2047,'overall city offline'!$A$2:$A$2047,$A60,'overall city offline'!$B$2:$B$2047,K$4)*(1-AVERAGEIFS('all sales summary'!$I$2:$I$2047,'all sales summary'!$A$2:$A$2047,$A60,'all sales summary'!$B$2:$B$2047,K$4)))+(AVERAGEIFS('city centre offline'!$I$2:$I$2047,'city centre offline'!$A$2:$A$2047,$A60,'city centre offline'!$B$2:$B$2047,K$4)*AVERAGEIFS('all sales summary'!$I$2:$I$2047,'all sales summary'!$A$2:$A$2047,$A60,'all sales summary'!$B$2:$B$2047,K$4)))</f>
        <v>0.26072266729543436</v>
      </c>
      <c r="L60" s="60">
        <f>(AVERAGEIFS('city centre offline'!$I$2:$I$2047,'city centre offline'!$A$2:$A$2047,$A60,'city centre offline'!$B$2:$B$2047,L$4)*AVERAGEIFS('all sales summary'!$I$2:$I$2047,'all sales summary'!$A$2:$A$2047,$A60,'all sales summary'!$B$2:$B$2047,L$4))/((AVERAGEIFS('overall city offline'!$I$2:$I$2047,'overall city offline'!$A$2:$A$2047,$A60,'overall city offline'!$B$2:$B$2047,L$4)*(1-AVERAGEIFS('all sales summary'!$I$2:$I$2047,'all sales summary'!$A$2:$A$2047,$A60,'all sales summary'!$B$2:$B$2047,L$4)))+(AVERAGEIFS('city centre offline'!$I$2:$I$2047,'city centre offline'!$A$2:$A$2047,$A60,'city centre offline'!$B$2:$B$2047,L$4)*AVERAGEIFS('all sales summary'!$I$2:$I$2047,'all sales summary'!$A$2:$A$2047,$A60,'all sales summary'!$B$2:$B$2047,L$4)))</f>
        <v>0.24571507762263264</v>
      </c>
      <c r="M60" s="60">
        <f>(AVERAGEIFS('city centre offline'!$I$2:$I$2047,'city centre offline'!$A$2:$A$2047,$A60,'city centre offline'!$B$2:$B$2047,M$4)*AVERAGEIFS('all sales summary'!$I$2:$I$2047,'all sales summary'!$A$2:$A$2047,$A60,'all sales summary'!$B$2:$B$2047,M$4))/((AVERAGEIFS('overall city offline'!$I$2:$I$2047,'overall city offline'!$A$2:$A$2047,$A60,'overall city offline'!$B$2:$B$2047,M$4)*(1-AVERAGEIFS('all sales summary'!$I$2:$I$2047,'all sales summary'!$A$2:$A$2047,$A60,'all sales summary'!$B$2:$B$2047,M$4)))+(AVERAGEIFS('city centre offline'!$I$2:$I$2047,'city centre offline'!$A$2:$A$2047,$A60,'city centre offline'!$B$2:$B$2047,M$4)*AVERAGEIFS('all sales summary'!$I$2:$I$2047,'all sales summary'!$A$2:$A$2047,$A60,'all sales summary'!$B$2:$B$2047,M$4)))</f>
        <v>0.2677867892543157</v>
      </c>
      <c r="N60" s="60">
        <f>(AVERAGEIFS('city centre offline'!$I$2:$I$2047,'city centre offline'!$A$2:$A$2047,$A60,'city centre offline'!$B$2:$B$2047,N$4)*AVERAGEIFS('all sales summary'!$I$2:$I$2047,'all sales summary'!$A$2:$A$2047,$A60,'all sales summary'!$B$2:$B$2047,N$4))/((AVERAGEIFS('overall city offline'!$I$2:$I$2047,'overall city offline'!$A$2:$A$2047,$A60,'overall city offline'!$B$2:$B$2047,N$4)*(1-AVERAGEIFS('all sales summary'!$I$2:$I$2047,'all sales summary'!$A$2:$A$2047,$A60,'all sales summary'!$B$2:$B$2047,N$4)))+(AVERAGEIFS('city centre offline'!$I$2:$I$2047,'city centre offline'!$A$2:$A$2047,$A60,'city centre offline'!$B$2:$B$2047,N$4)*AVERAGEIFS('all sales summary'!$I$2:$I$2047,'all sales summary'!$A$2:$A$2047,$A60,'all sales summary'!$B$2:$B$2047,N$4)))</f>
        <v>0.26191858874790513</v>
      </c>
      <c r="O60" s="60">
        <f>(AVERAGEIFS('city centre offline'!$I$2:$I$2047,'city centre offline'!$A$2:$A$2047,$A60,'city centre offline'!$B$2:$B$2047,O$4)*AVERAGEIFS('all sales summary'!$I$2:$I$2047,'all sales summary'!$A$2:$A$2047,$A60,'all sales summary'!$B$2:$B$2047,O$4))/((AVERAGEIFS('overall city offline'!$I$2:$I$2047,'overall city offline'!$A$2:$A$2047,$A60,'overall city offline'!$B$2:$B$2047,O$4)*(1-AVERAGEIFS('all sales summary'!$I$2:$I$2047,'all sales summary'!$A$2:$A$2047,$A60,'all sales summary'!$B$2:$B$2047,O$4)))+(AVERAGEIFS('city centre offline'!$I$2:$I$2047,'city centre offline'!$A$2:$A$2047,$A60,'city centre offline'!$B$2:$B$2047,O$4)*AVERAGEIFS('all sales summary'!$I$2:$I$2047,'all sales summary'!$A$2:$A$2047,$A60,'all sales summary'!$B$2:$B$2047,O$4)))</f>
        <v>0.26506831071372533</v>
      </c>
      <c r="P60" s="60">
        <f>(AVERAGEIFS('city centre offline'!$I$2:$I$2047,'city centre offline'!$A$2:$A$2047,$A60,'city centre offline'!$B$2:$B$2047,P$4)*AVERAGEIFS('all sales summary'!$I$2:$I$2047,'all sales summary'!$A$2:$A$2047,$A60,'all sales summary'!$B$2:$B$2047,P$4))/((AVERAGEIFS('overall city offline'!$I$2:$I$2047,'overall city offline'!$A$2:$A$2047,$A60,'overall city offline'!$B$2:$B$2047,P$4)*(1-AVERAGEIFS('all sales summary'!$I$2:$I$2047,'all sales summary'!$A$2:$A$2047,$A60,'all sales summary'!$B$2:$B$2047,P$4)))+(AVERAGEIFS('city centre offline'!$I$2:$I$2047,'city centre offline'!$A$2:$A$2047,$A60,'city centre offline'!$B$2:$B$2047,P$4)*AVERAGEIFS('all sales summary'!$I$2:$I$2047,'all sales summary'!$A$2:$A$2047,$A60,'all sales summary'!$B$2:$B$2047,P$4)))</f>
        <v>0.27911999036610108</v>
      </c>
      <c r="Q60" s="60">
        <f>(AVERAGEIFS('city centre offline'!$I$2:$I$2047,'city centre offline'!$A$2:$A$2047,$A60,'city centre offline'!$B$2:$B$2047,Q$4)*AVERAGEIFS('all sales summary'!$I$2:$I$2047,'all sales summary'!$A$2:$A$2047,$A60,'all sales summary'!$B$2:$B$2047,Q$4))/((AVERAGEIFS('overall city offline'!$I$2:$I$2047,'overall city offline'!$A$2:$A$2047,$A60,'overall city offline'!$B$2:$B$2047,Q$4)*(1-AVERAGEIFS('all sales summary'!$I$2:$I$2047,'all sales summary'!$A$2:$A$2047,$A60,'all sales summary'!$B$2:$B$2047,Q$4)))+(AVERAGEIFS('city centre offline'!$I$2:$I$2047,'city centre offline'!$A$2:$A$2047,$A60,'city centre offline'!$B$2:$B$2047,Q$4)*AVERAGEIFS('all sales summary'!$I$2:$I$2047,'all sales summary'!$A$2:$A$2047,$A60,'all sales summary'!$B$2:$B$2047,Q$4)))</f>
        <v>0.16384215270735358</v>
      </c>
      <c r="R60" s="60">
        <f>(AVERAGEIFS('city centre offline'!$I$2:$I$2047,'city centre offline'!$A$2:$A$2047,$A60,'city centre offline'!$B$2:$B$2047,R$4)*AVERAGEIFS('all sales summary'!$I$2:$I$2047,'all sales summary'!$A$2:$A$2047,$A60,'all sales summary'!$B$2:$B$2047,R$4))/((AVERAGEIFS('overall city offline'!$I$2:$I$2047,'overall city offline'!$A$2:$A$2047,$A60,'overall city offline'!$B$2:$B$2047,R$4)*(1-AVERAGEIFS('all sales summary'!$I$2:$I$2047,'all sales summary'!$A$2:$A$2047,$A60,'all sales summary'!$B$2:$B$2047,R$4)))+(AVERAGEIFS('city centre offline'!$I$2:$I$2047,'city centre offline'!$A$2:$A$2047,$A60,'city centre offline'!$B$2:$B$2047,R$4)*AVERAGEIFS('all sales summary'!$I$2:$I$2047,'all sales summary'!$A$2:$A$2047,$A60,'all sales summary'!$B$2:$B$2047,R$4)))</f>
        <v>0.14575978465271597</v>
      </c>
      <c r="S60" s="60">
        <f>(AVERAGEIFS('city centre offline'!$I$2:$I$2047,'city centre offline'!$A$2:$A$2047,$A60,'city centre offline'!$B$2:$B$2047,S$4)*AVERAGEIFS('all sales summary'!$I$2:$I$2047,'all sales summary'!$A$2:$A$2047,$A60,'all sales summary'!$B$2:$B$2047,S$4))/((AVERAGEIFS('overall city offline'!$I$2:$I$2047,'overall city offline'!$A$2:$A$2047,$A60,'overall city offline'!$B$2:$B$2047,S$4)*(1-AVERAGEIFS('all sales summary'!$I$2:$I$2047,'all sales summary'!$A$2:$A$2047,$A60,'all sales summary'!$B$2:$B$2047,S$4)))+(AVERAGEIFS('city centre offline'!$I$2:$I$2047,'city centre offline'!$A$2:$A$2047,$A60,'city centre offline'!$B$2:$B$2047,S$4)*AVERAGEIFS('all sales summary'!$I$2:$I$2047,'all sales summary'!$A$2:$A$2047,$A60,'all sales summary'!$B$2:$B$2047,S$4)))</f>
        <v>0.27979753287889392</v>
      </c>
      <c r="T60" s="60">
        <f>(AVERAGEIFS('city centre offline'!$I$2:$I$2047,'city centre offline'!$A$2:$A$2047,$A60,'city centre offline'!$B$2:$B$2047,T$4)*AVERAGEIFS('all sales summary'!$I$2:$I$2047,'all sales summary'!$A$2:$A$2047,$A60,'all sales summary'!$B$2:$B$2047,T$4))/((AVERAGEIFS('overall city offline'!$I$2:$I$2047,'overall city offline'!$A$2:$A$2047,$A60,'overall city offline'!$B$2:$B$2047,T$4)*(1-AVERAGEIFS('all sales summary'!$I$2:$I$2047,'all sales summary'!$A$2:$A$2047,$A60,'all sales summary'!$B$2:$B$2047,T$4)))+(AVERAGEIFS('city centre offline'!$I$2:$I$2047,'city centre offline'!$A$2:$A$2047,$A60,'city centre offline'!$B$2:$B$2047,T$4)*AVERAGEIFS('all sales summary'!$I$2:$I$2047,'all sales summary'!$A$2:$A$2047,$A60,'all sales summary'!$B$2:$B$2047,T$4)))</f>
        <v>0.28789995230897408</v>
      </c>
      <c r="U60" s="60">
        <f>(AVERAGEIFS('city centre offline'!$I$2:$I$2047,'city centre offline'!$A$2:$A$2047,$A60,'city centre offline'!$B$2:$B$2047,U$4)*AVERAGEIFS('all sales summary'!$I$2:$I$2047,'all sales summary'!$A$2:$A$2047,$A60,'all sales summary'!$B$2:$B$2047,U$4))/((AVERAGEIFS('overall city offline'!$I$2:$I$2047,'overall city offline'!$A$2:$A$2047,$A60,'overall city offline'!$B$2:$B$2047,U$4)*(1-AVERAGEIFS('all sales summary'!$I$2:$I$2047,'all sales summary'!$A$2:$A$2047,$A60,'all sales summary'!$B$2:$B$2047,U$4)))+(AVERAGEIFS('city centre offline'!$I$2:$I$2047,'city centre offline'!$A$2:$A$2047,$A60,'city centre offline'!$B$2:$B$2047,U$4)*AVERAGEIFS('all sales summary'!$I$2:$I$2047,'all sales summary'!$A$2:$A$2047,$A60,'all sales summary'!$B$2:$B$2047,U$4)))</f>
        <v>0.27059926663147199</v>
      </c>
      <c r="V60" s="60">
        <f>(AVERAGEIFS('city centre offline'!$I$2:$I$2047,'city centre offline'!$A$2:$A$2047,$A60,'city centre offline'!$B$2:$B$2047,V$4)*AVERAGEIFS('all sales summary'!$I$2:$I$2047,'all sales summary'!$A$2:$A$2047,$A60,'all sales summary'!$B$2:$B$2047,V$4))/((AVERAGEIFS('overall city offline'!$I$2:$I$2047,'overall city offline'!$A$2:$A$2047,$A60,'overall city offline'!$B$2:$B$2047,V$4)*(1-AVERAGEIFS('all sales summary'!$I$2:$I$2047,'all sales summary'!$A$2:$A$2047,$A60,'all sales summary'!$B$2:$B$2047,V$4)))+(AVERAGEIFS('city centre offline'!$I$2:$I$2047,'city centre offline'!$A$2:$A$2047,$A60,'city centre offline'!$B$2:$B$2047,V$4)*AVERAGEIFS('all sales summary'!$I$2:$I$2047,'all sales summary'!$A$2:$A$2047,$A60,'all sales summary'!$B$2:$B$2047,V$4)))</f>
        <v>0.28769531720512909</v>
      </c>
      <c r="W60" s="60">
        <f>(AVERAGEIFS('city centre offline'!$I$2:$I$2047,'city centre offline'!$A$2:$A$2047,$A60,'city centre offline'!$B$2:$B$2047,W$4)*AVERAGEIFS('all sales summary'!$I$2:$I$2047,'all sales summary'!$A$2:$A$2047,$A60,'all sales summary'!$B$2:$B$2047,W$4))/((AVERAGEIFS('overall city offline'!$I$2:$I$2047,'overall city offline'!$A$2:$A$2047,$A60,'overall city offline'!$B$2:$B$2047,W$4)*(1-AVERAGEIFS('all sales summary'!$I$2:$I$2047,'all sales summary'!$A$2:$A$2047,$A60,'all sales summary'!$B$2:$B$2047,W$4)))+(AVERAGEIFS('city centre offline'!$I$2:$I$2047,'city centre offline'!$A$2:$A$2047,$A60,'city centre offline'!$B$2:$B$2047,W$4)*AVERAGEIFS('all sales summary'!$I$2:$I$2047,'all sales summary'!$A$2:$A$2047,$A60,'all sales summary'!$B$2:$B$2047,W$4)))</f>
        <v>0.28154094431664584</v>
      </c>
      <c r="X60" s="60">
        <f>(AVERAGEIFS('city centre offline'!$I$2:$I$2047,'city centre offline'!$A$2:$A$2047,$A60,'city centre offline'!$B$2:$B$2047,X$4)*AVERAGEIFS('all sales summary'!$I$2:$I$2047,'all sales summary'!$A$2:$A$2047,$A60,'all sales summary'!$B$2:$B$2047,X$4))/((AVERAGEIFS('overall city offline'!$I$2:$I$2047,'overall city offline'!$A$2:$A$2047,$A60,'overall city offline'!$B$2:$B$2047,X$4)*(1-AVERAGEIFS('all sales summary'!$I$2:$I$2047,'all sales summary'!$A$2:$A$2047,$A60,'all sales summary'!$B$2:$B$2047,X$4)))+(AVERAGEIFS('city centre offline'!$I$2:$I$2047,'city centre offline'!$A$2:$A$2047,$A60,'city centre offline'!$B$2:$B$2047,X$4)*AVERAGEIFS('all sales summary'!$I$2:$I$2047,'all sales summary'!$A$2:$A$2047,$A60,'all sales summary'!$B$2:$B$2047,X$4)))</f>
        <v>0.25808498117216327</v>
      </c>
      <c r="Y60" s="60">
        <f>(AVERAGEIFS('city centre offline'!$I$2:$I$2047,'city centre offline'!$A$2:$A$2047,$A60,'city centre offline'!$B$2:$B$2047,Y$4)*AVERAGEIFS('all sales summary'!$I$2:$I$2047,'all sales summary'!$A$2:$A$2047,$A60,'all sales summary'!$B$2:$B$2047,Y$4))/((AVERAGEIFS('overall city offline'!$I$2:$I$2047,'overall city offline'!$A$2:$A$2047,$A60,'overall city offline'!$B$2:$B$2047,Y$4)*(1-AVERAGEIFS('all sales summary'!$I$2:$I$2047,'all sales summary'!$A$2:$A$2047,$A60,'all sales summary'!$B$2:$B$2047,Y$4)))+(AVERAGEIFS('city centre offline'!$I$2:$I$2047,'city centre offline'!$A$2:$A$2047,$A60,'city centre offline'!$B$2:$B$2047,Y$4)*AVERAGEIFS('all sales summary'!$I$2:$I$2047,'all sales summary'!$A$2:$A$2047,$A60,'all sales summary'!$B$2:$B$2047,Y$4)))</f>
        <v>0.29869705506390498</v>
      </c>
      <c r="Z60" s="60">
        <f>(AVERAGEIFS('city centre offline'!$I$2:$I$2047,'city centre offline'!$A$2:$A$2047,$A60,'city centre offline'!$B$2:$B$2047,Z$4)*AVERAGEIFS('all sales summary'!$I$2:$I$2047,'all sales summary'!$A$2:$A$2047,$A60,'all sales summary'!$B$2:$B$2047,Z$4))/((AVERAGEIFS('overall city offline'!$I$2:$I$2047,'overall city offline'!$A$2:$A$2047,$A60,'overall city offline'!$B$2:$B$2047,Z$4)*(1-AVERAGEIFS('all sales summary'!$I$2:$I$2047,'all sales summary'!$A$2:$A$2047,$A60,'all sales summary'!$B$2:$B$2047,Z$4)))+(AVERAGEIFS('city centre offline'!$I$2:$I$2047,'city centre offline'!$A$2:$A$2047,$A60,'city centre offline'!$B$2:$B$2047,Z$4)*AVERAGEIFS('all sales summary'!$I$2:$I$2047,'all sales summary'!$A$2:$A$2047,$A60,'all sales summary'!$B$2:$B$2047,Z$4)))</f>
        <v>0.19386185739646924</v>
      </c>
      <c r="AA60" s="60">
        <f>(AVERAGEIFS('city centre offline'!$I$2:$I$2047,'city centre offline'!$A$2:$A$2047,$A60,'city centre offline'!$B$2:$B$2047,AA$4)*AVERAGEIFS('all sales summary'!$I$2:$I$2047,'all sales summary'!$A$2:$A$2047,$A60,'all sales summary'!$B$2:$B$2047,AA$4))/((AVERAGEIFS('overall city offline'!$I$2:$I$2047,'overall city offline'!$A$2:$A$2047,$A60,'overall city offline'!$B$2:$B$2047,AA$4)*(1-AVERAGEIFS('all sales summary'!$I$2:$I$2047,'all sales summary'!$A$2:$A$2047,$A60,'all sales summary'!$B$2:$B$2047,AA$4)))+(AVERAGEIFS('city centre offline'!$I$2:$I$2047,'city centre offline'!$A$2:$A$2047,$A60,'city centre offline'!$B$2:$B$2047,AA$4)*AVERAGEIFS('all sales summary'!$I$2:$I$2047,'all sales summary'!$A$2:$A$2047,$A60,'all sales summary'!$B$2:$B$2047,AA$4)))</f>
        <v>0.17611384310444497</v>
      </c>
      <c r="AB60" s="60">
        <f>(AVERAGEIFS('city centre offline'!$I$2:$I$2047,'city centre offline'!$A$2:$A$2047,$A60,'city centre offline'!$B$2:$B$2047,AB$4)*AVERAGEIFS('all sales summary'!$I$2:$I$2047,'all sales summary'!$A$2:$A$2047,$A60,'all sales summary'!$B$2:$B$2047,AB$4))/((AVERAGEIFS('overall city offline'!$I$2:$I$2047,'overall city offline'!$A$2:$A$2047,$A60,'overall city offline'!$B$2:$B$2047,AB$4)*(1-AVERAGEIFS('all sales summary'!$I$2:$I$2047,'all sales summary'!$A$2:$A$2047,$A60,'all sales summary'!$B$2:$B$2047,AB$4)))+(AVERAGEIFS('city centre offline'!$I$2:$I$2047,'city centre offline'!$A$2:$A$2047,$A60,'city centre offline'!$B$2:$B$2047,AB$4)*AVERAGEIFS('all sales summary'!$I$2:$I$2047,'all sales summary'!$A$2:$A$2047,$A60,'all sales summary'!$B$2:$B$2047,AB$4)))</f>
        <v>0.16763488687596392</v>
      </c>
      <c r="AC60" s="60">
        <f>(AVERAGEIFS('city centre offline'!$I$2:$I$2047,'city centre offline'!$A$2:$A$2047,$A60,'city centre offline'!$B$2:$B$2047,AC$4)*AVERAGEIFS('all sales summary'!$I$2:$I$2047,'all sales summary'!$A$2:$A$2047,$A60,'all sales summary'!$B$2:$B$2047,AC$4))/((AVERAGEIFS('overall city offline'!$I$2:$I$2047,'overall city offline'!$A$2:$A$2047,$A60,'overall city offline'!$B$2:$B$2047,AC$4)*(1-AVERAGEIFS('all sales summary'!$I$2:$I$2047,'all sales summary'!$A$2:$A$2047,$A60,'all sales summary'!$B$2:$B$2047,AC$4)))+(AVERAGEIFS('city centre offline'!$I$2:$I$2047,'city centre offline'!$A$2:$A$2047,$A60,'city centre offline'!$B$2:$B$2047,AC$4)*AVERAGEIFS('all sales summary'!$I$2:$I$2047,'all sales summary'!$A$2:$A$2047,$A60,'all sales summary'!$B$2:$B$2047,AC$4)))</f>
        <v>0.30415434958845267</v>
      </c>
      <c r="AD60" s="60">
        <f>(AVERAGEIFS('city centre offline'!$I$2:$I$2047,'city centre offline'!$A$2:$A$2047,$A60,'city centre offline'!$B$2:$B$2047,AD$4)*AVERAGEIFS('all sales summary'!$I$2:$I$2047,'all sales summary'!$A$2:$A$2047,$A60,'all sales summary'!$B$2:$B$2047,AD$4))/((AVERAGEIFS('overall city offline'!$I$2:$I$2047,'overall city offline'!$A$2:$A$2047,$A60,'overall city offline'!$B$2:$B$2047,AD$4)*(1-AVERAGEIFS('all sales summary'!$I$2:$I$2047,'all sales summary'!$A$2:$A$2047,$A60,'all sales summary'!$B$2:$B$2047,AD$4)))+(AVERAGEIFS('city centre offline'!$I$2:$I$2047,'city centre offline'!$A$2:$A$2047,$A60,'city centre offline'!$B$2:$B$2047,AD$4)*AVERAGEIFS('all sales summary'!$I$2:$I$2047,'all sales summary'!$A$2:$A$2047,$A60,'all sales summary'!$B$2:$B$2047,AD$4)))</f>
        <v>0.27287649766786343</v>
      </c>
      <c r="AE60" s="60">
        <f>(AVERAGEIFS('city centre offline'!$I$2:$I$2047,'city centre offline'!$A$2:$A$2047,$A60,'city centre offline'!$B$2:$B$2047,AE$4)*AVERAGEIFS('all sales summary'!$I$2:$I$2047,'all sales summary'!$A$2:$A$2047,$A60,'all sales summary'!$B$2:$B$2047,AE$4))/((AVERAGEIFS('overall city offline'!$I$2:$I$2047,'overall city offline'!$A$2:$A$2047,$A60,'overall city offline'!$B$2:$B$2047,AE$4)*(1-AVERAGEIFS('all sales summary'!$I$2:$I$2047,'all sales summary'!$A$2:$A$2047,$A60,'all sales summary'!$B$2:$B$2047,AE$4)))+(AVERAGEIFS('city centre offline'!$I$2:$I$2047,'city centre offline'!$A$2:$A$2047,$A60,'city centre offline'!$B$2:$B$2047,AE$4)*AVERAGEIFS('all sales summary'!$I$2:$I$2047,'all sales summary'!$A$2:$A$2047,$A60,'all sales summary'!$B$2:$B$2047,AE$4)))</f>
        <v>0.28038492944194759</v>
      </c>
      <c r="AF60" s="60">
        <f>(AVERAGEIFS('city centre offline'!$I$2:$I$2047,'city centre offline'!$A$2:$A$2047,$A60,'city centre offline'!$B$2:$B$2047,AF$4)*AVERAGEIFS('all sales summary'!$I$2:$I$2047,'all sales summary'!$A$2:$A$2047,$A60,'all sales summary'!$B$2:$B$2047,AF$4))/((AVERAGEIFS('overall city offline'!$I$2:$I$2047,'overall city offline'!$A$2:$A$2047,$A60,'overall city offline'!$B$2:$B$2047,AF$4)*(1-AVERAGEIFS('all sales summary'!$I$2:$I$2047,'all sales summary'!$A$2:$A$2047,$A60,'all sales summary'!$B$2:$B$2047,AF$4)))+(AVERAGEIFS('city centre offline'!$I$2:$I$2047,'city centre offline'!$A$2:$A$2047,$A60,'city centre offline'!$B$2:$B$2047,AF$4)*AVERAGEIFS('all sales summary'!$I$2:$I$2047,'all sales summary'!$A$2:$A$2047,$A60,'all sales summary'!$B$2:$B$2047,AF$4)))</f>
        <v>0.27445528955469922</v>
      </c>
      <c r="AG60" s="60">
        <f>(AVERAGEIFS('city centre offline'!$I$2:$I$2047,'city centre offline'!$A$2:$A$2047,$A60,'city centre offline'!$B$2:$B$2047,AG$4)*AVERAGEIFS('all sales summary'!$I$2:$I$2047,'all sales summary'!$A$2:$A$2047,$A60,'all sales summary'!$B$2:$B$2047,AG$4))/((AVERAGEIFS('overall city offline'!$I$2:$I$2047,'overall city offline'!$A$2:$A$2047,$A60,'overall city offline'!$B$2:$B$2047,AG$4)*(1-AVERAGEIFS('all sales summary'!$I$2:$I$2047,'all sales summary'!$A$2:$A$2047,$A60,'all sales summary'!$B$2:$B$2047,AG$4)))+(AVERAGEIFS('city centre offline'!$I$2:$I$2047,'city centre offline'!$A$2:$A$2047,$A60,'city centre offline'!$B$2:$B$2047,AG$4)*AVERAGEIFS('all sales summary'!$I$2:$I$2047,'all sales summary'!$A$2:$A$2047,$A60,'all sales summary'!$B$2:$B$2047,AG$4)))</f>
        <v>0.26978510931541344</v>
      </c>
      <c r="AH60" s="60">
        <f>(AVERAGEIFS('city centre offline'!$I$2:$I$2047,'city centre offline'!$A$2:$A$2047,$A60,'city centre offline'!$B$2:$B$2047,AH$4)*AVERAGEIFS('all sales summary'!$I$2:$I$2047,'all sales summary'!$A$2:$A$2047,$A60,'all sales summary'!$B$2:$B$2047,AH$4))/((AVERAGEIFS('overall city offline'!$I$2:$I$2047,'overall city offline'!$A$2:$A$2047,$A60,'overall city offline'!$B$2:$B$2047,AH$4)*(1-AVERAGEIFS('all sales summary'!$I$2:$I$2047,'all sales summary'!$A$2:$A$2047,$A60,'all sales summary'!$B$2:$B$2047,AH$4)))+(AVERAGEIFS('city centre offline'!$I$2:$I$2047,'city centre offline'!$A$2:$A$2047,$A60,'city centre offline'!$B$2:$B$2047,AH$4)*AVERAGEIFS('all sales summary'!$I$2:$I$2047,'all sales summary'!$A$2:$A$2047,$A60,'all sales summary'!$B$2:$B$2047,AH$4)))</f>
        <v>0.28046161091179705</v>
      </c>
    </row>
    <row r="61" spans="1:34" x14ac:dyDescent="0.3">
      <c r="A61" t="s">
        <v>63</v>
      </c>
      <c r="B61" s="60">
        <f>(AVERAGEIFS('city centre offline'!I58:I2103,'city centre offline'!$A$2:$A$2047,$A61,'city centre offline'!$B$2:$B$2047,B$4)*AVERAGEIFS('all sales summary'!$I$2:$I$2047,'all sales summary'!$A$2:$A$2047,$A61,'all sales summary'!B58:B2103,B$4))/((AVERAGEIFS('overall city offline'!I58:I2103,'overall city offline'!$A$2:$A$2047,$A61,'overall city offline'!$B$2:$B$2047,B$4)*(1-AVERAGEIFS('all sales summary'!$I$2:$I$2047,'all sales summary'!$A$2:$A$2047,$A61,'all sales summary'!B58:B2103,B$4)))+(AVERAGEIFS('city centre offline'!I58:I2103,'city centre offline'!$A$2:$A$2047,$A61,'city centre offline'!$B$2:$B$2047,B$4)*AVERAGEIFS('all sales summary'!$I$2:$I$2047,'all sales summary'!$A$2:$A$2047,$A61,'all sales summary'!B58:B2103,B$4)))</f>
        <v>0.54526803415035152</v>
      </c>
      <c r="C61" s="60">
        <f>(AVERAGEIFS('city centre offline'!$I$2:$I$2047,'city centre offline'!$A$2:$A$2047,$A61,'city centre offline'!$B$2:$B$2047,C$4)*AVERAGEIFS('all sales summary'!$I$2:$I$2047,'all sales summary'!$A$2:$A$2047,$A61,'all sales summary'!$B$2:$B$2047,C$4))/((AVERAGEIFS('overall city offline'!$I$2:$I$2047,'overall city offline'!$A$2:$A$2047,$A61,'overall city offline'!$B$2:$B$2047,C$4)*(1-AVERAGEIFS('all sales summary'!$I$2:$I$2047,'all sales summary'!$A$2:$A$2047,$A61,'all sales summary'!$B$2:$B$2047,C$4)))+(AVERAGEIFS('city centre offline'!$I$2:$I$2047,'city centre offline'!$A$2:$A$2047,$A61,'city centre offline'!$B$2:$B$2047,C$4)*AVERAGEIFS('all sales summary'!$I$2:$I$2047,'all sales summary'!$A$2:$A$2047,$A61,'all sales summary'!$B$2:$B$2047,C$4)))</f>
        <v>0.44151736095357053</v>
      </c>
      <c r="D61" s="60">
        <f>(AVERAGEIFS('city centre offline'!$I$2:$I$2047,'city centre offline'!$A$2:$A$2047,$A61,'city centre offline'!$B$2:$B$2047,D$4)*AVERAGEIFS('all sales summary'!$I$2:$I$2047,'all sales summary'!$A$2:$A$2047,$A61,'all sales summary'!$B$2:$B$2047,D$4))/((AVERAGEIFS('overall city offline'!$I$2:$I$2047,'overall city offline'!$A$2:$A$2047,$A61,'overall city offline'!$B$2:$B$2047,D$4)*(1-AVERAGEIFS('all sales summary'!$I$2:$I$2047,'all sales summary'!$A$2:$A$2047,$A61,'all sales summary'!$B$2:$B$2047,D$4)))+(AVERAGEIFS('city centre offline'!$I$2:$I$2047,'city centre offline'!$A$2:$A$2047,$A61,'city centre offline'!$B$2:$B$2047,D$4)*AVERAGEIFS('all sales summary'!$I$2:$I$2047,'all sales summary'!$A$2:$A$2047,$A61,'all sales summary'!$B$2:$B$2047,D$4)))</f>
        <v>0.44842853635210145</v>
      </c>
      <c r="E61" s="60">
        <f>(AVERAGEIFS('city centre offline'!$I$2:$I$2047,'city centre offline'!$A$2:$A$2047,$A61,'city centre offline'!$B$2:$B$2047,E$4)*AVERAGEIFS('all sales summary'!$I$2:$I$2047,'all sales summary'!$A$2:$A$2047,$A61,'all sales summary'!$B$2:$B$2047,E$4))/((AVERAGEIFS('overall city offline'!$I$2:$I$2047,'overall city offline'!$A$2:$A$2047,$A61,'overall city offline'!$B$2:$B$2047,E$4)*(1-AVERAGEIFS('all sales summary'!$I$2:$I$2047,'all sales summary'!$A$2:$A$2047,$A61,'all sales summary'!$B$2:$B$2047,E$4)))+(AVERAGEIFS('city centre offline'!$I$2:$I$2047,'city centre offline'!$A$2:$A$2047,$A61,'city centre offline'!$B$2:$B$2047,E$4)*AVERAGEIFS('all sales summary'!$I$2:$I$2047,'all sales summary'!$A$2:$A$2047,$A61,'all sales summary'!$B$2:$B$2047,E$4)))</f>
        <v>0.44435224537873075</v>
      </c>
      <c r="F61" s="60">
        <f>(AVERAGEIFS('city centre offline'!$I$2:$I$2047,'city centre offline'!$A$2:$A$2047,$A61,'city centre offline'!$B$2:$B$2047,F$4)*AVERAGEIFS('all sales summary'!$I$2:$I$2047,'all sales summary'!$A$2:$A$2047,$A61,'all sales summary'!$B$2:$B$2047,F$4))/((AVERAGEIFS('overall city offline'!$I$2:$I$2047,'overall city offline'!$A$2:$A$2047,$A61,'overall city offline'!$B$2:$B$2047,F$4)*(1-AVERAGEIFS('all sales summary'!$I$2:$I$2047,'all sales summary'!$A$2:$A$2047,$A61,'all sales summary'!$B$2:$B$2047,F$4)))+(AVERAGEIFS('city centre offline'!$I$2:$I$2047,'city centre offline'!$A$2:$A$2047,$A61,'city centre offline'!$B$2:$B$2047,F$4)*AVERAGEIFS('all sales summary'!$I$2:$I$2047,'all sales summary'!$A$2:$A$2047,$A61,'all sales summary'!$B$2:$B$2047,F$4)))</f>
        <v>0.44212596090044604</v>
      </c>
      <c r="G61" s="60">
        <f>(AVERAGEIFS('city centre offline'!$I$2:$I$2047,'city centre offline'!$A$2:$A$2047,$A61,'city centre offline'!$B$2:$B$2047,G$4)*AVERAGEIFS('all sales summary'!$I$2:$I$2047,'all sales summary'!$A$2:$A$2047,$A61,'all sales summary'!$B$2:$B$2047,G$4))/((AVERAGEIFS('overall city offline'!$I$2:$I$2047,'overall city offline'!$A$2:$A$2047,$A61,'overall city offline'!$B$2:$B$2047,G$4)*(1-AVERAGEIFS('all sales summary'!$I$2:$I$2047,'all sales summary'!$A$2:$A$2047,$A61,'all sales summary'!$B$2:$B$2047,G$4)))+(AVERAGEIFS('city centre offline'!$I$2:$I$2047,'city centre offline'!$A$2:$A$2047,$A61,'city centre offline'!$B$2:$B$2047,G$4)*AVERAGEIFS('all sales summary'!$I$2:$I$2047,'all sales summary'!$A$2:$A$2047,$A61,'all sales summary'!$B$2:$B$2047,G$4)))</f>
        <v>0.44074771811345448</v>
      </c>
      <c r="H61" s="60">
        <f>(AVERAGEIFS('city centre offline'!$I$2:$I$2047,'city centre offline'!$A$2:$A$2047,$A61,'city centre offline'!$B$2:$B$2047,H$4)*AVERAGEIFS('all sales summary'!$I$2:$I$2047,'all sales summary'!$A$2:$A$2047,$A61,'all sales summary'!$B$2:$B$2047,H$4))/((AVERAGEIFS('overall city offline'!$I$2:$I$2047,'overall city offline'!$A$2:$A$2047,$A61,'overall city offline'!$B$2:$B$2047,H$4)*(1-AVERAGEIFS('all sales summary'!$I$2:$I$2047,'all sales summary'!$A$2:$A$2047,$A61,'all sales summary'!$B$2:$B$2047,H$4)))+(AVERAGEIFS('city centre offline'!$I$2:$I$2047,'city centre offline'!$A$2:$A$2047,$A61,'city centre offline'!$B$2:$B$2047,H$4)*AVERAGEIFS('all sales summary'!$I$2:$I$2047,'all sales summary'!$A$2:$A$2047,$A61,'all sales summary'!$B$2:$B$2047,H$4)))</f>
        <v>0.44064144216972795</v>
      </c>
      <c r="I61" s="60">
        <f>(AVERAGEIFS('city centre offline'!$I$2:$I$2047,'city centre offline'!$A$2:$A$2047,$A61,'city centre offline'!$B$2:$B$2047,I$4)*AVERAGEIFS('all sales summary'!$I$2:$I$2047,'all sales summary'!$A$2:$A$2047,$A61,'all sales summary'!$B$2:$B$2047,I$4))/((AVERAGEIFS('overall city offline'!$I$2:$I$2047,'overall city offline'!$A$2:$A$2047,$A61,'overall city offline'!$B$2:$B$2047,I$4)*(1-AVERAGEIFS('all sales summary'!$I$2:$I$2047,'all sales summary'!$A$2:$A$2047,$A61,'all sales summary'!$B$2:$B$2047,I$4)))+(AVERAGEIFS('city centre offline'!$I$2:$I$2047,'city centre offline'!$A$2:$A$2047,$A61,'city centre offline'!$B$2:$B$2047,I$4)*AVERAGEIFS('all sales summary'!$I$2:$I$2047,'all sales summary'!$A$2:$A$2047,$A61,'all sales summary'!$B$2:$B$2047,I$4)))</f>
        <v>0.42565744632005736</v>
      </c>
      <c r="J61" s="60">
        <f>(AVERAGEIFS('city centre offline'!$I$2:$I$2047,'city centre offline'!$A$2:$A$2047,$A61,'city centre offline'!$B$2:$B$2047,J$4)*AVERAGEIFS('all sales summary'!$I$2:$I$2047,'all sales summary'!$A$2:$A$2047,$A61,'all sales summary'!$B$2:$B$2047,J$4))/((AVERAGEIFS('overall city offline'!$I$2:$I$2047,'overall city offline'!$A$2:$A$2047,$A61,'overall city offline'!$B$2:$B$2047,J$4)*(1-AVERAGEIFS('all sales summary'!$I$2:$I$2047,'all sales summary'!$A$2:$A$2047,$A61,'all sales summary'!$B$2:$B$2047,J$4)))+(AVERAGEIFS('city centre offline'!$I$2:$I$2047,'city centre offline'!$A$2:$A$2047,$A61,'city centre offline'!$B$2:$B$2047,J$4)*AVERAGEIFS('all sales summary'!$I$2:$I$2047,'all sales summary'!$A$2:$A$2047,$A61,'all sales summary'!$B$2:$B$2047,J$4)))</f>
        <v>0.43959602275902343</v>
      </c>
      <c r="K61" s="60">
        <f>(AVERAGEIFS('city centre offline'!$I$2:$I$2047,'city centre offline'!$A$2:$A$2047,$A61,'city centre offline'!$B$2:$B$2047,K$4)*AVERAGEIFS('all sales summary'!$I$2:$I$2047,'all sales summary'!$A$2:$A$2047,$A61,'all sales summary'!$B$2:$B$2047,K$4))/((AVERAGEIFS('overall city offline'!$I$2:$I$2047,'overall city offline'!$A$2:$A$2047,$A61,'overall city offline'!$B$2:$B$2047,K$4)*(1-AVERAGEIFS('all sales summary'!$I$2:$I$2047,'all sales summary'!$A$2:$A$2047,$A61,'all sales summary'!$B$2:$B$2047,K$4)))+(AVERAGEIFS('city centre offline'!$I$2:$I$2047,'city centre offline'!$A$2:$A$2047,$A61,'city centre offline'!$B$2:$B$2047,K$4)*AVERAGEIFS('all sales summary'!$I$2:$I$2047,'all sales summary'!$A$2:$A$2047,$A61,'all sales summary'!$B$2:$B$2047,K$4)))</f>
        <v>0.44933596938559672</v>
      </c>
      <c r="L61" s="60">
        <f>(AVERAGEIFS('city centre offline'!$I$2:$I$2047,'city centre offline'!$A$2:$A$2047,$A61,'city centre offline'!$B$2:$B$2047,L$4)*AVERAGEIFS('all sales summary'!$I$2:$I$2047,'all sales summary'!$A$2:$A$2047,$A61,'all sales summary'!$B$2:$B$2047,L$4))/((AVERAGEIFS('overall city offline'!$I$2:$I$2047,'overall city offline'!$A$2:$A$2047,$A61,'overall city offline'!$B$2:$B$2047,L$4)*(1-AVERAGEIFS('all sales summary'!$I$2:$I$2047,'all sales summary'!$A$2:$A$2047,$A61,'all sales summary'!$B$2:$B$2047,L$4)))+(AVERAGEIFS('city centre offline'!$I$2:$I$2047,'city centre offline'!$A$2:$A$2047,$A61,'city centre offline'!$B$2:$B$2047,L$4)*AVERAGEIFS('all sales summary'!$I$2:$I$2047,'all sales summary'!$A$2:$A$2047,$A61,'all sales summary'!$B$2:$B$2047,L$4)))</f>
        <v>0.45275792357724931</v>
      </c>
      <c r="M61" s="60">
        <f>(AVERAGEIFS('city centre offline'!$I$2:$I$2047,'city centre offline'!$A$2:$A$2047,$A61,'city centre offline'!$B$2:$B$2047,M$4)*AVERAGEIFS('all sales summary'!$I$2:$I$2047,'all sales summary'!$A$2:$A$2047,$A61,'all sales summary'!$B$2:$B$2047,M$4))/((AVERAGEIFS('overall city offline'!$I$2:$I$2047,'overall city offline'!$A$2:$A$2047,$A61,'overall city offline'!$B$2:$B$2047,M$4)*(1-AVERAGEIFS('all sales summary'!$I$2:$I$2047,'all sales summary'!$A$2:$A$2047,$A61,'all sales summary'!$B$2:$B$2047,M$4)))+(AVERAGEIFS('city centre offline'!$I$2:$I$2047,'city centre offline'!$A$2:$A$2047,$A61,'city centre offline'!$B$2:$B$2047,M$4)*AVERAGEIFS('all sales summary'!$I$2:$I$2047,'all sales summary'!$A$2:$A$2047,$A61,'all sales summary'!$B$2:$B$2047,M$4)))</f>
        <v>0.46000202856599781</v>
      </c>
      <c r="N61" s="60">
        <f>(AVERAGEIFS('city centre offline'!$I$2:$I$2047,'city centre offline'!$A$2:$A$2047,$A61,'city centre offline'!$B$2:$B$2047,N$4)*AVERAGEIFS('all sales summary'!$I$2:$I$2047,'all sales summary'!$A$2:$A$2047,$A61,'all sales summary'!$B$2:$B$2047,N$4))/((AVERAGEIFS('overall city offline'!$I$2:$I$2047,'overall city offline'!$A$2:$A$2047,$A61,'overall city offline'!$B$2:$B$2047,N$4)*(1-AVERAGEIFS('all sales summary'!$I$2:$I$2047,'all sales summary'!$A$2:$A$2047,$A61,'all sales summary'!$B$2:$B$2047,N$4)))+(AVERAGEIFS('city centre offline'!$I$2:$I$2047,'city centre offline'!$A$2:$A$2047,$A61,'city centre offline'!$B$2:$B$2047,N$4)*AVERAGEIFS('all sales summary'!$I$2:$I$2047,'all sales summary'!$A$2:$A$2047,$A61,'all sales summary'!$B$2:$B$2047,N$4)))</f>
        <v>0.44876984383763674</v>
      </c>
      <c r="O61" s="60">
        <f>(AVERAGEIFS('city centre offline'!$I$2:$I$2047,'city centre offline'!$A$2:$A$2047,$A61,'city centre offline'!$B$2:$B$2047,O$4)*AVERAGEIFS('all sales summary'!$I$2:$I$2047,'all sales summary'!$A$2:$A$2047,$A61,'all sales summary'!$B$2:$B$2047,O$4))/((AVERAGEIFS('overall city offline'!$I$2:$I$2047,'overall city offline'!$A$2:$A$2047,$A61,'overall city offline'!$B$2:$B$2047,O$4)*(1-AVERAGEIFS('all sales summary'!$I$2:$I$2047,'all sales summary'!$A$2:$A$2047,$A61,'all sales summary'!$B$2:$B$2047,O$4)))+(AVERAGEIFS('city centre offline'!$I$2:$I$2047,'city centre offline'!$A$2:$A$2047,$A61,'city centre offline'!$B$2:$B$2047,O$4)*AVERAGEIFS('all sales summary'!$I$2:$I$2047,'all sales summary'!$A$2:$A$2047,$A61,'all sales summary'!$B$2:$B$2047,O$4)))</f>
        <v>0.45855950851539173</v>
      </c>
      <c r="P61" s="60">
        <f>(AVERAGEIFS('city centre offline'!$I$2:$I$2047,'city centre offline'!$A$2:$A$2047,$A61,'city centre offline'!$B$2:$B$2047,P$4)*AVERAGEIFS('all sales summary'!$I$2:$I$2047,'all sales summary'!$A$2:$A$2047,$A61,'all sales summary'!$B$2:$B$2047,P$4))/((AVERAGEIFS('overall city offline'!$I$2:$I$2047,'overall city offline'!$A$2:$A$2047,$A61,'overall city offline'!$B$2:$B$2047,P$4)*(1-AVERAGEIFS('all sales summary'!$I$2:$I$2047,'all sales summary'!$A$2:$A$2047,$A61,'all sales summary'!$B$2:$B$2047,P$4)))+(AVERAGEIFS('city centre offline'!$I$2:$I$2047,'city centre offline'!$A$2:$A$2047,$A61,'city centre offline'!$B$2:$B$2047,P$4)*AVERAGEIFS('all sales summary'!$I$2:$I$2047,'all sales summary'!$A$2:$A$2047,$A61,'all sales summary'!$B$2:$B$2047,P$4)))</f>
        <v>0.4625401551265671</v>
      </c>
      <c r="Q61" s="60">
        <f>(AVERAGEIFS('city centre offline'!$I$2:$I$2047,'city centre offline'!$A$2:$A$2047,$A61,'city centre offline'!$B$2:$B$2047,Q$4)*AVERAGEIFS('all sales summary'!$I$2:$I$2047,'all sales summary'!$A$2:$A$2047,$A61,'all sales summary'!$B$2:$B$2047,Q$4))/((AVERAGEIFS('overall city offline'!$I$2:$I$2047,'overall city offline'!$A$2:$A$2047,$A61,'overall city offline'!$B$2:$B$2047,Q$4)*(1-AVERAGEIFS('all sales summary'!$I$2:$I$2047,'all sales summary'!$A$2:$A$2047,$A61,'all sales summary'!$B$2:$B$2047,Q$4)))+(AVERAGEIFS('city centre offline'!$I$2:$I$2047,'city centre offline'!$A$2:$A$2047,$A61,'city centre offline'!$B$2:$B$2047,Q$4)*AVERAGEIFS('all sales summary'!$I$2:$I$2047,'all sales summary'!$A$2:$A$2047,$A61,'all sales summary'!$B$2:$B$2047,Q$4)))</f>
        <v>0.49851513270811987</v>
      </c>
      <c r="R61" s="60">
        <f>(AVERAGEIFS('city centre offline'!$I$2:$I$2047,'city centre offline'!$A$2:$A$2047,$A61,'city centre offline'!$B$2:$B$2047,R$4)*AVERAGEIFS('all sales summary'!$I$2:$I$2047,'all sales summary'!$A$2:$A$2047,$A61,'all sales summary'!$B$2:$B$2047,R$4))/((AVERAGEIFS('overall city offline'!$I$2:$I$2047,'overall city offline'!$A$2:$A$2047,$A61,'overall city offline'!$B$2:$B$2047,R$4)*(1-AVERAGEIFS('all sales summary'!$I$2:$I$2047,'all sales summary'!$A$2:$A$2047,$A61,'all sales summary'!$B$2:$B$2047,R$4)))+(AVERAGEIFS('city centre offline'!$I$2:$I$2047,'city centre offline'!$A$2:$A$2047,$A61,'city centre offline'!$B$2:$B$2047,R$4)*AVERAGEIFS('all sales summary'!$I$2:$I$2047,'all sales summary'!$A$2:$A$2047,$A61,'all sales summary'!$B$2:$B$2047,R$4)))</f>
        <v>0.42944405332882002</v>
      </c>
      <c r="S61" s="60">
        <f>(AVERAGEIFS('city centre offline'!$I$2:$I$2047,'city centre offline'!$A$2:$A$2047,$A61,'city centre offline'!$B$2:$B$2047,S$4)*AVERAGEIFS('all sales summary'!$I$2:$I$2047,'all sales summary'!$A$2:$A$2047,$A61,'all sales summary'!$B$2:$B$2047,S$4))/((AVERAGEIFS('overall city offline'!$I$2:$I$2047,'overall city offline'!$A$2:$A$2047,$A61,'overall city offline'!$B$2:$B$2047,S$4)*(1-AVERAGEIFS('all sales summary'!$I$2:$I$2047,'all sales summary'!$A$2:$A$2047,$A61,'all sales summary'!$B$2:$B$2047,S$4)))+(AVERAGEIFS('city centre offline'!$I$2:$I$2047,'city centre offline'!$A$2:$A$2047,$A61,'city centre offline'!$B$2:$B$2047,S$4)*AVERAGEIFS('all sales summary'!$I$2:$I$2047,'all sales summary'!$A$2:$A$2047,$A61,'all sales summary'!$B$2:$B$2047,S$4)))</f>
        <v>0.42851355801343655</v>
      </c>
      <c r="T61" s="60">
        <f>(AVERAGEIFS('city centre offline'!$I$2:$I$2047,'city centre offline'!$A$2:$A$2047,$A61,'city centre offline'!$B$2:$B$2047,T$4)*AVERAGEIFS('all sales summary'!$I$2:$I$2047,'all sales summary'!$A$2:$A$2047,$A61,'all sales summary'!$B$2:$B$2047,T$4))/((AVERAGEIFS('overall city offline'!$I$2:$I$2047,'overall city offline'!$A$2:$A$2047,$A61,'overall city offline'!$B$2:$B$2047,T$4)*(1-AVERAGEIFS('all sales summary'!$I$2:$I$2047,'all sales summary'!$A$2:$A$2047,$A61,'all sales summary'!$B$2:$B$2047,T$4)))+(AVERAGEIFS('city centre offline'!$I$2:$I$2047,'city centre offline'!$A$2:$A$2047,$A61,'city centre offline'!$B$2:$B$2047,T$4)*AVERAGEIFS('all sales summary'!$I$2:$I$2047,'all sales summary'!$A$2:$A$2047,$A61,'all sales summary'!$B$2:$B$2047,T$4)))</f>
        <v>0.44576394154536869</v>
      </c>
      <c r="U61" s="60">
        <f>(AVERAGEIFS('city centre offline'!$I$2:$I$2047,'city centre offline'!$A$2:$A$2047,$A61,'city centre offline'!$B$2:$B$2047,U$4)*AVERAGEIFS('all sales summary'!$I$2:$I$2047,'all sales summary'!$A$2:$A$2047,$A61,'all sales summary'!$B$2:$B$2047,U$4))/((AVERAGEIFS('overall city offline'!$I$2:$I$2047,'overall city offline'!$A$2:$A$2047,$A61,'overall city offline'!$B$2:$B$2047,U$4)*(1-AVERAGEIFS('all sales summary'!$I$2:$I$2047,'all sales summary'!$A$2:$A$2047,$A61,'all sales summary'!$B$2:$B$2047,U$4)))+(AVERAGEIFS('city centre offline'!$I$2:$I$2047,'city centre offline'!$A$2:$A$2047,$A61,'city centre offline'!$B$2:$B$2047,U$4)*AVERAGEIFS('all sales summary'!$I$2:$I$2047,'all sales summary'!$A$2:$A$2047,$A61,'all sales summary'!$B$2:$B$2047,U$4)))</f>
        <v>0.43209242398157011</v>
      </c>
      <c r="V61" s="60">
        <f>(AVERAGEIFS('city centre offline'!$I$2:$I$2047,'city centre offline'!$A$2:$A$2047,$A61,'city centre offline'!$B$2:$B$2047,V$4)*AVERAGEIFS('all sales summary'!$I$2:$I$2047,'all sales summary'!$A$2:$A$2047,$A61,'all sales summary'!$B$2:$B$2047,V$4))/((AVERAGEIFS('overall city offline'!$I$2:$I$2047,'overall city offline'!$A$2:$A$2047,$A61,'overall city offline'!$B$2:$B$2047,V$4)*(1-AVERAGEIFS('all sales summary'!$I$2:$I$2047,'all sales summary'!$A$2:$A$2047,$A61,'all sales summary'!$B$2:$B$2047,V$4)))+(AVERAGEIFS('city centre offline'!$I$2:$I$2047,'city centre offline'!$A$2:$A$2047,$A61,'city centre offline'!$B$2:$B$2047,V$4)*AVERAGEIFS('all sales summary'!$I$2:$I$2047,'all sales summary'!$A$2:$A$2047,$A61,'all sales summary'!$B$2:$B$2047,V$4)))</f>
        <v>0.44309161206429221</v>
      </c>
      <c r="W61" s="60">
        <f>(AVERAGEIFS('city centre offline'!$I$2:$I$2047,'city centre offline'!$A$2:$A$2047,$A61,'city centre offline'!$B$2:$B$2047,W$4)*AVERAGEIFS('all sales summary'!$I$2:$I$2047,'all sales summary'!$A$2:$A$2047,$A61,'all sales summary'!$B$2:$B$2047,W$4))/((AVERAGEIFS('overall city offline'!$I$2:$I$2047,'overall city offline'!$A$2:$A$2047,$A61,'overall city offline'!$B$2:$B$2047,W$4)*(1-AVERAGEIFS('all sales summary'!$I$2:$I$2047,'all sales summary'!$A$2:$A$2047,$A61,'all sales summary'!$B$2:$B$2047,W$4)))+(AVERAGEIFS('city centre offline'!$I$2:$I$2047,'city centre offline'!$A$2:$A$2047,$A61,'city centre offline'!$B$2:$B$2047,W$4)*AVERAGEIFS('all sales summary'!$I$2:$I$2047,'all sales summary'!$A$2:$A$2047,$A61,'all sales summary'!$B$2:$B$2047,W$4)))</f>
        <v>0.45260267464398685</v>
      </c>
      <c r="X61" s="60">
        <f>(AVERAGEIFS('city centre offline'!$I$2:$I$2047,'city centre offline'!$A$2:$A$2047,$A61,'city centre offline'!$B$2:$B$2047,X$4)*AVERAGEIFS('all sales summary'!$I$2:$I$2047,'all sales summary'!$A$2:$A$2047,$A61,'all sales summary'!$B$2:$B$2047,X$4))/((AVERAGEIFS('overall city offline'!$I$2:$I$2047,'overall city offline'!$A$2:$A$2047,$A61,'overall city offline'!$B$2:$B$2047,X$4)*(1-AVERAGEIFS('all sales summary'!$I$2:$I$2047,'all sales summary'!$A$2:$A$2047,$A61,'all sales summary'!$B$2:$B$2047,X$4)))+(AVERAGEIFS('city centre offline'!$I$2:$I$2047,'city centre offline'!$A$2:$A$2047,$A61,'city centre offline'!$B$2:$B$2047,X$4)*AVERAGEIFS('all sales summary'!$I$2:$I$2047,'all sales summary'!$A$2:$A$2047,$A61,'all sales summary'!$B$2:$B$2047,X$4)))</f>
        <v>0.46894975970560093</v>
      </c>
      <c r="Y61" s="60">
        <f>(AVERAGEIFS('city centre offline'!$I$2:$I$2047,'city centre offline'!$A$2:$A$2047,$A61,'city centre offline'!$B$2:$B$2047,Y$4)*AVERAGEIFS('all sales summary'!$I$2:$I$2047,'all sales summary'!$A$2:$A$2047,$A61,'all sales summary'!$B$2:$B$2047,Y$4))/((AVERAGEIFS('overall city offline'!$I$2:$I$2047,'overall city offline'!$A$2:$A$2047,$A61,'overall city offline'!$B$2:$B$2047,Y$4)*(1-AVERAGEIFS('all sales summary'!$I$2:$I$2047,'all sales summary'!$A$2:$A$2047,$A61,'all sales summary'!$B$2:$B$2047,Y$4)))+(AVERAGEIFS('city centre offline'!$I$2:$I$2047,'city centre offline'!$A$2:$A$2047,$A61,'city centre offline'!$B$2:$B$2047,Y$4)*AVERAGEIFS('all sales summary'!$I$2:$I$2047,'all sales summary'!$A$2:$A$2047,$A61,'all sales summary'!$B$2:$B$2047,Y$4)))</f>
        <v>0.46566362057734589</v>
      </c>
      <c r="Z61" s="60">
        <f>(AVERAGEIFS('city centre offline'!$I$2:$I$2047,'city centre offline'!$A$2:$A$2047,$A61,'city centre offline'!$B$2:$B$2047,Z$4)*AVERAGEIFS('all sales summary'!$I$2:$I$2047,'all sales summary'!$A$2:$A$2047,$A61,'all sales summary'!$B$2:$B$2047,Z$4))/((AVERAGEIFS('overall city offline'!$I$2:$I$2047,'overall city offline'!$A$2:$A$2047,$A61,'overall city offline'!$B$2:$B$2047,Z$4)*(1-AVERAGEIFS('all sales summary'!$I$2:$I$2047,'all sales summary'!$A$2:$A$2047,$A61,'all sales summary'!$B$2:$B$2047,Z$4)))+(AVERAGEIFS('city centre offline'!$I$2:$I$2047,'city centre offline'!$A$2:$A$2047,$A61,'city centre offline'!$B$2:$B$2047,Z$4)*AVERAGEIFS('all sales summary'!$I$2:$I$2047,'all sales summary'!$A$2:$A$2047,$A61,'all sales summary'!$B$2:$B$2047,Z$4)))</f>
        <v>0.47056912951833041</v>
      </c>
      <c r="AA61" s="60">
        <f>(AVERAGEIFS('city centre offline'!$I$2:$I$2047,'city centre offline'!$A$2:$A$2047,$A61,'city centre offline'!$B$2:$B$2047,AA$4)*AVERAGEIFS('all sales summary'!$I$2:$I$2047,'all sales summary'!$A$2:$A$2047,$A61,'all sales summary'!$B$2:$B$2047,AA$4))/((AVERAGEIFS('overall city offline'!$I$2:$I$2047,'overall city offline'!$A$2:$A$2047,$A61,'overall city offline'!$B$2:$B$2047,AA$4)*(1-AVERAGEIFS('all sales summary'!$I$2:$I$2047,'all sales summary'!$A$2:$A$2047,$A61,'all sales summary'!$B$2:$B$2047,AA$4)))+(AVERAGEIFS('city centre offline'!$I$2:$I$2047,'city centre offline'!$A$2:$A$2047,$A61,'city centre offline'!$B$2:$B$2047,AA$4)*AVERAGEIFS('all sales summary'!$I$2:$I$2047,'all sales summary'!$A$2:$A$2047,$A61,'all sales summary'!$B$2:$B$2047,AA$4)))</f>
        <v>0.48894498744352966</v>
      </c>
      <c r="AB61" s="60">
        <f>(AVERAGEIFS('city centre offline'!$I$2:$I$2047,'city centre offline'!$A$2:$A$2047,$A61,'city centre offline'!$B$2:$B$2047,AB$4)*AVERAGEIFS('all sales summary'!$I$2:$I$2047,'all sales summary'!$A$2:$A$2047,$A61,'all sales summary'!$B$2:$B$2047,AB$4))/((AVERAGEIFS('overall city offline'!$I$2:$I$2047,'overall city offline'!$A$2:$A$2047,$A61,'overall city offline'!$B$2:$B$2047,AB$4)*(1-AVERAGEIFS('all sales summary'!$I$2:$I$2047,'all sales summary'!$A$2:$A$2047,$A61,'all sales summary'!$B$2:$B$2047,AB$4)))+(AVERAGEIFS('city centre offline'!$I$2:$I$2047,'city centre offline'!$A$2:$A$2047,$A61,'city centre offline'!$B$2:$B$2047,AB$4)*AVERAGEIFS('all sales summary'!$I$2:$I$2047,'all sales summary'!$A$2:$A$2047,$A61,'all sales summary'!$B$2:$B$2047,AB$4)))</f>
        <v>0.48939653732260513</v>
      </c>
      <c r="AC61" s="60">
        <f>(AVERAGEIFS('city centre offline'!$I$2:$I$2047,'city centre offline'!$A$2:$A$2047,$A61,'city centre offline'!$B$2:$B$2047,AC$4)*AVERAGEIFS('all sales summary'!$I$2:$I$2047,'all sales summary'!$A$2:$A$2047,$A61,'all sales summary'!$B$2:$B$2047,AC$4))/((AVERAGEIFS('overall city offline'!$I$2:$I$2047,'overall city offline'!$A$2:$A$2047,$A61,'overall city offline'!$B$2:$B$2047,AC$4)*(1-AVERAGEIFS('all sales summary'!$I$2:$I$2047,'all sales summary'!$A$2:$A$2047,$A61,'all sales summary'!$B$2:$B$2047,AC$4)))+(AVERAGEIFS('city centre offline'!$I$2:$I$2047,'city centre offline'!$A$2:$A$2047,$A61,'city centre offline'!$B$2:$B$2047,AC$4)*AVERAGEIFS('all sales summary'!$I$2:$I$2047,'all sales summary'!$A$2:$A$2047,$A61,'all sales summary'!$B$2:$B$2047,AC$4)))</f>
        <v>0.44964741088312676</v>
      </c>
      <c r="AD61" s="60">
        <f>(AVERAGEIFS('city centre offline'!$I$2:$I$2047,'city centre offline'!$A$2:$A$2047,$A61,'city centre offline'!$B$2:$B$2047,AD$4)*AVERAGEIFS('all sales summary'!$I$2:$I$2047,'all sales summary'!$A$2:$A$2047,$A61,'all sales summary'!$B$2:$B$2047,AD$4))/((AVERAGEIFS('overall city offline'!$I$2:$I$2047,'overall city offline'!$A$2:$A$2047,$A61,'overall city offline'!$B$2:$B$2047,AD$4)*(1-AVERAGEIFS('all sales summary'!$I$2:$I$2047,'all sales summary'!$A$2:$A$2047,$A61,'all sales summary'!$B$2:$B$2047,AD$4)))+(AVERAGEIFS('city centre offline'!$I$2:$I$2047,'city centre offline'!$A$2:$A$2047,$A61,'city centre offline'!$B$2:$B$2047,AD$4)*AVERAGEIFS('all sales summary'!$I$2:$I$2047,'all sales summary'!$A$2:$A$2047,$A61,'all sales summary'!$B$2:$B$2047,AD$4)))</f>
        <v>0.44584762184148347</v>
      </c>
      <c r="AE61" s="60">
        <f>(AVERAGEIFS('city centre offline'!$I$2:$I$2047,'city centre offline'!$A$2:$A$2047,$A61,'city centre offline'!$B$2:$B$2047,AE$4)*AVERAGEIFS('all sales summary'!$I$2:$I$2047,'all sales summary'!$A$2:$A$2047,$A61,'all sales summary'!$B$2:$B$2047,AE$4))/((AVERAGEIFS('overall city offline'!$I$2:$I$2047,'overall city offline'!$A$2:$A$2047,$A61,'overall city offline'!$B$2:$B$2047,AE$4)*(1-AVERAGEIFS('all sales summary'!$I$2:$I$2047,'all sales summary'!$A$2:$A$2047,$A61,'all sales summary'!$B$2:$B$2047,AE$4)))+(AVERAGEIFS('city centre offline'!$I$2:$I$2047,'city centre offline'!$A$2:$A$2047,$A61,'city centre offline'!$B$2:$B$2047,AE$4)*AVERAGEIFS('all sales summary'!$I$2:$I$2047,'all sales summary'!$A$2:$A$2047,$A61,'all sales summary'!$B$2:$B$2047,AE$4)))</f>
        <v>0.44302714419299288</v>
      </c>
      <c r="AF61" s="60">
        <f>(AVERAGEIFS('city centre offline'!$I$2:$I$2047,'city centre offline'!$A$2:$A$2047,$A61,'city centre offline'!$B$2:$B$2047,AF$4)*AVERAGEIFS('all sales summary'!$I$2:$I$2047,'all sales summary'!$A$2:$A$2047,$A61,'all sales summary'!$B$2:$B$2047,AF$4))/((AVERAGEIFS('overall city offline'!$I$2:$I$2047,'overall city offline'!$A$2:$A$2047,$A61,'overall city offline'!$B$2:$B$2047,AF$4)*(1-AVERAGEIFS('all sales summary'!$I$2:$I$2047,'all sales summary'!$A$2:$A$2047,$A61,'all sales summary'!$B$2:$B$2047,AF$4)))+(AVERAGEIFS('city centre offline'!$I$2:$I$2047,'city centre offline'!$A$2:$A$2047,$A61,'city centre offline'!$B$2:$B$2047,AF$4)*AVERAGEIFS('all sales summary'!$I$2:$I$2047,'all sales summary'!$A$2:$A$2047,$A61,'all sales summary'!$B$2:$B$2047,AF$4)))</f>
        <v>0.44139617292130323</v>
      </c>
      <c r="AG61" s="60">
        <f>(AVERAGEIFS('city centre offline'!$I$2:$I$2047,'city centre offline'!$A$2:$A$2047,$A61,'city centre offline'!$B$2:$B$2047,AG$4)*AVERAGEIFS('all sales summary'!$I$2:$I$2047,'all sales summary'!$A$2:$A$2047,$A61,'all sales summary'!$B$2:$B$2047,AG$4))/((AVERAGEIFS('overall city offline'!$I$2:$I$2047,'overall city offline'!$A$2:$A$2047,$A61,'overall city offline'!$B$2:$B$2047,AG$4)*(1-AVERAGEIFS('all sales summary'!$I$2:$I$2047,'all sales summary'!$A$2:$A$2047,$A61,'all sales summary'!$B$2:$B$2047,AG$4)))+(AVERAGEIFS('city centre offline'!$I$2:$I$2047,'city centre offline'!$A$2:$A$2047,$A61,'city centre offline'!$B$2:$B$2047,AG$4)*AVERAGEIFS('all sales summary'!$I$2:$I$2047,'all sales summary'!$A$2:$A$2047,$A61,'all sales summary'!$B$2:$B$2047,AG$4)))</f>
        <v>0.43687178111701336</v>
      </c>
      <c r="AH61" s="60">
        <f>(AVERAGEIFS('city centre offline'!$I$2:$I$2047,'city centre offline'!$A$2:$A$2047,$A61,'city centre offline'!$B$2:$B$2047,AH$4)*AVERAGEIFS('all sales summary'!$I$2:$I$2047,'all sales summary'!$A$2:$A$2047,$A61,'all sales summary'!$B$2:$B$2047,AH$4))/((AVERAGEIFS('overall city offline'!$I$2:$I$2047,'overall city offline'!$A$2:$A$2047,$A61,'overall city offline'!$B$2:$B$2047,AH$4)*(1-AVERAGEIFS('all sales summary'!$I$2:$I$2047,'all sales summary'!$A$2:$A$2047,$A61,'all sales summary'!$B$2:$B$2047,AH$4)))+(AVERAGEIFS('city centre offline'!$I$2:$I$2047,'city centre offline'!$A$2:$A$2047,$A61,'city centre offline'!$B$2:$B$2047,AH$4)*AVERAGEIFS('all sales summary'!$I$2:$I$2047,'all sales summary'!$A$2:$A$2047,$A61,'all sales summary'!$B$2:$B$2047,AH$4)))</f>
        <v>0.44320887920660224</v>
      </c>
    </row>
    <row r="62" spans="1:34" x14ac:dyDescent="0.3">
      <c r="A62" t="s">
        <v>64</v>
      </c>
      <c r="B62" s="60">
        <f>(AVERAGEIFS('city centre offline'!I59:I2104,'city centre offline'!$A$2:$A$2047,$A62,'city centre offline'!$B$2:$B$2047,B$4)*AVERAGEIFS('all sales summary'!$I$2:$I$2047,'all sales summary'!$A$2:$A$2047,$A62,'all sales summary'!B59:B2104,B$4))/((AVERAGEIFS('overall city offline'!I59:I2104,'overall city offline'!$A$2:$A$2047,$A62,'overall city offline'!$B$2:$B$2047,B$4)*(1-AVERAGEIFS('all sales summary'!$I$2:$I$2047,'all sales summary'!$A$2:$A$2047,$A62,'all sales summary'!B59:B2104,B$4)))+(AVERAGEIFS('city centre offline'!I59:I2104,'city centre offline'!$A$2:$A$2047,$A62,'city centre offline'!$B$2:$B$2047,B$4)*AVERAGEIFS('all sales summary'!$I$2:$I$2047,'all sales summary'!$A$2:$A$2047,$A62,'all sales summary'!B59:B2104,B$4)))</f>
        <v>4.2562369115732114E-2</v>
      </c>
      <c r="C62" s="60">
        <f>(AVERAGEIFS('city centre offline'!$I$2:$I$2047,'city centre offline'!$A$2:$A$2047,$A62,'city centre offline'!$B$2:$B$2047,C$4)*AVERAGEIFS('all sales summary'!$I$2:$I$2047,'all sales summary'!$A$2:$A$2047,$A62,'all sales summary'!$B$2:$B$2047,C$4))/((AVERAGEIFS('overall city offline'!$I$2:$I$2047,'overall city offline'!$A$2:$A$2047,$A62,'overall city offline'!$B$2:$B$2047,C$4)*(1-AVERAGEIFS('all sales summary'!$I$2:$I$2047,'all sales summary'!$A$2:$A$2047,$A62,'all sales summary'!$B$2:$B$2047,C$4)))+(AVERAGEIFS('city centre offline'!$I$2:$I$2047,'city centre offline'!$A$2:$A$2047,$A62,'city centre offline'!$B$2:$B$2047,C$4)*AVERAGEIFS('all sales summary'!$I$2:$I$2047,'all sales summary'!$A$2:$A$2047,$A62,'all sales summary'!$B$2:$B$2047,C$4)))</f>
        <v>0.30169963638130781</v>
      </c>
      <c r="D62" s="60">
        <f>(AVERAGEIFS('city centre offline'!$I$2:$I$2047,'city centre offline'!$A$2:$A$2047,$A62,'city centre offline'!$B$2:$B$2047,D$4)*AVERAGEIFS('all sales summary'!$I$2:$I$2047,'all sales summary'!$A$2:$A$2047,$A62,'all sales summary'!$B$2:$B$2047,D$4))/((AVERAGEIFS('overall city offline'!$I$2:$I$2047,'overall city offline'!$A$2:$A$2047,$A62,'overall city offline'!$B$2:$B$2047,D$4)*(1-AVERAGEIFS('all sales summary'!$I$2:$I$2047,'all sales summary'!$A$2:$A$2047,$A62,'all sales summary'!$B$2:$B$2047,D$4)))+(AVERAGEIFS('city centre offline'!$I$2:$I$2047,'city centre offline'!$A$2:$A$2047,$A62,'city centre offline'!$B$2:$B$2047,D$4)*AVERAGEIFS('all sales summary'!$I$2:$I$2047,'all sales summary'!$A$2:$A$2047,$A62,'all sales summary'!$B$2:$B$2047,D$4)))</f>
        <v>0.30826287264819041</v>
      </c>
      <c r="E62" s="60">
        <f>(AVERAGEIFS('city centre offline'!$I$2:$I$2047,'city centre offline'!$A$2:$A$2047,$A62,'city centre offline'!$B$2:$B$2047,E$4)*AVERAGEIFS('all sales summary'!$I$2:$I$2047,'all sales summary'!$A$2:$A$2047,$A62,'all sales summary'!$B$2:$B$2047,E$4))/((AVERAGEIFS('overall city offline'!$I$2:$I$2047,'overall city offline'!$A$2:$A$2047,$A62,'overall city offline'!$B$2:$B$2047,E$4)*(1-AVERAGEIFS('all sales summary'!$I$2:$I$2047,'all sales summary'!$A$2:$A$2047,$A62,'all sales summary'!$B$2:$B$2047,E$4)))+(AVERAGEIFS('city centre offline'!$I$2:$I$2047,'city centre offline'!$A$2:$A$2047,$A62,'city centre offline'!$B$2:$B$2047,E$4)*AVERAGEIFS('all sales summary'!$I$2:$I$2047,'all sales summary'!$A$2:$A$2047,$A62,'all sales summary'!$B$2:$B$2047,E$4)))</f>
        <v>0.29855189130327447</v>
      </c>
      <c r="F62" s="60">
        <f>(AVERAGEIFS('city centre offline'!$I$2:$I$2047,'city centre offline'!$A$2:$A$2047,$A62,'city centre offline'!$B$2:$B$2047,F$4)*AVERAGEIFS('all sales summary'!$I$2:$I$2047,'all sales summary'!$A$2:$A$2047,$A62,'all sales summary'!$B$2:$B$2047,F$4))/((AVERAGEIFS('overall city offline'!$I$2:$I$2047,'overall city offline'!$A$2:$A$2047,$A62,'overall city offline'!$B$2:$B$2047,F$4)*(1-AVERAGEIFS('all sales summary'!$I$2:$I$2047,'all sales summary'!$A$2:$A$2047,$A62,'all sales summary'!$B$2:$B$2047,F$4)))+(AVERAGEIFS('city centre offline'!$I$2:$I$2047,'city centre offline'!$A$2:$A$2047,$A62,'city centre offline'!$B$2:$B$2047,F$4)*AVERAGEIFS('all sales summary'!$I$2:$I$2047,'all sales summary'!$A$2:$A$2047,$A62,'all sales summary'!$B$2:$B$2047,F$4)))</f>
        <v>0.30611478781163931</v>
      </c>
      <c r="G62" s="60">
        <f>(AVERAGEIFS('city centre offline'!$I$2:$I$2047,'city centre offline'!$A$2:$A$2047,$A62,'city centre offline'!$B$2:$B$2047,G$4)*AVERAGEIFS('all sales summary'!$I$2:$I$2047,'all sales summary'!$A$2:$A$2047,$A62,'all sales summary'!$B$2:$B$2047,G$4))/((AVERAGEIFS('overall city offline'!$I$2:$I$2047,'overall city offline'!$A$2:$A$2047,$A62,'overall city offline'!$B$2:$B$2047,G$4)*(1-AVERAGEIFS('all sales summary'!$I$2:$I$2047,'all sales summary'!$A$2:$A$2047,$A62,'all sales summary'!$B$2:$B$2047,G$4)))+(AVERAGEIFS('city centre offline'!$I$2:$I$2047,'city centre offline'!$A$2:$A$2047,$A62,'city centre offline'!$B$2:$B$2047,G$4)*AVERAGEIFS('all sales summary'!$I$2:$I$2047,'all sales summary'!$A$2:$A$2047,$A62,'all sales summary'!$B$2:$B$2047,G$4)))</f>
        <v>0.30535299586792825</v>
      </c>
      <c r="H62" s="60">
        <f>(AVERAGEIFS('city centre offline'!$I$2:$I$2047,'city centre offline'!$A$2:$A$2047,$A62,'city centre offline'!$B$2:$B$2047,H$4)*AVERAGEIFS('all sales summary'!$I$2:$I$2047,'all sales summary'!$A$2:$A$2047,$A62,'all sales summary'!$B$2:$B$2047,H$4))/((AVERAGEIFS('overall city offline'!$I$2:$I$2047,'overall city offline'!$A$2:$A$2047,$A62,'overall city offline'!$B$2:$B$2047,H$4)*(1-AVERAGEIFS('all sales summary'!$I$2:$I$2047,'all sales summary'!$A$2:$A$2047,$A62,'all sales summary'!$B$2:$B$2047,H$4)))+(AVERAGEIFS('city centre offline'!$I$2:$I$2047,'city centre offline'!$A$2:$A$2047,$A62,'city centre offline'!$B$2:$B$2047,H$4)*AVERAGEIFS('all sales summary'!$I$2:$I$2047,'all sales summary'!$A$2:$A$2047,$A62,'all sales summary'!$B$2:$B$2047,H$4)))</f>
        <v>0.30244444524639658</v>
      </c>
      <c r="I62" s="60">
        <f>(AVERAGEIFS('city centre offline'!$I$2:$I$2047,'city centre offline'!$A$2:$A$2047,$A62,'city centre offline'!$B$2:$B$2047,I$4)*AVERAGEIFS('all sales summary'!$I$2:$I$2047,'all sales summary'!$A$2:$A$2047,$A62,'all sales summary'!$B$2:$B$2047,I$4))/((AVERAGEIFS('overall city offline'!$I$2:$I$2047,'overall city offline'!$A$2:$A$2047,$A62,'overall city offline'!$B$2:$B$2047,I$4)*(1-AVERAGEIFS('all sales summary'!$I$2:$I$2047,'all sales summary'!$A$2:$A$2047,$A62,'all sales summary'!$B$2:$B$2047,I$4)))+(AVERAGEIFS('city centre offline'!$I$2:$I$2047,'city centre offline'!$A$2:$A$2047,$A62,'city centre offline'!$B$2:$B$2047,I$4)*AVERAGEIFS('all sales summary'!$I$2:$I$2047,'all sales summary'!$A$2:$A$2047,$A62,'all sales summary'!$B$2:$B$2047,I$4)))</f>
        <v>0.28971691966520252</v>
      </c>
      <c r="J62" s="60">
        <f>(AVERAGEIFS('city centre offline'!$I$2:$I$2047,'city centre offline'!$A$2:$A$2047,$A62,'city centre offline'!$B$2:$B$2047,J$4)*AVERAGEIFS('all sales summary'!$I$2:$I$2047,'all sales summary'!$A$2:$A$2047,$A62,'all sales summary'!$B$2:$B$2047,J$4))/((AVERAGEIFS('overall city offline'!$I$2:$I$2047,'overall city offline'!$A$2:$A$2047,$A62,'overall city offline'!$B$2:$B$2047,J$4)*(1-AVERAGEIFS('all sales summary'!$I$2:$I$2047,'all sales summary'!$A$2:$A$2047,$A62,'all sales summary'!$B$2:$B$2047,J$4)))+(AVERAGEIFS('city centre offline'!$I$2:$I$2047,'city centre offline'!$A$2:$A$2047,$A62,'city centre offline'!$B$2:$B$2047,J$4)*AVERAGEIFS('all sales summary'!$I$2:$I$2047,'all sales summary'!$A$2:$A$2047,$A62,'all sales summary'!$B$2:$B$2047,J$4)))</f>
        <v>0.30612184717689445</v>
      </c>
      <c r="K62" s="60">
        <f>(AVERAGEIFS('city centre offline'!$I$2:$I$2047,'city centre offline'!$A$2:$A$2047,$A62,'city centre offline'!$B$2:$B$2047,K$4)*AVERAGEIFS('all sales summary'!$I$2:$I$2047,'all sales summary'!$A$2:$A$2047,$A62,'all sales summary'!$B$2:$B$2047,K$4))/((AVERAGEIFS('overall city offline'!$I$2:$I$2047,'overall city offline'!$A$2:$A$2047,$A62,'overall city offline'!$B$2:$B$2047,K$4)*(1-AVERAGEIFS('all sales summary'!$I$2:$I$2047,'all sales summary'!$A$2:$A$2047,$A62,'all sales summary'!$B$2:$B$2047,K$4)))+(AVERAGEIFS('city centre offline'!$I$2:$I$2047,'city centre offline'!$A$2:$A$2047,$A62,'city centre offline'!$B$2:$B$2047,K$4)*AVERAGEIFS('all sales summary'!$I$2:$I$2047,'all sales summary'!$A$2:$A$2047,$A62,'all sales summary'!$B$2:$B$2047,K$4)))</f>
        <v>0.30528950716962255</v>
      </c>
      <c r="L62" s="60">
        <f>(AVERAGEIFS('city centre offline'!$I$2:$I$2047,'city centre offline'!$A$2:$A$2047,$A62,'city centre offline'!$B$2:$B$2047,L$4)*AVERAGEIFS('all sales summary'!$I$2:$I$2047,'all sales summary'!$A$2:$A$2047,$A62,'all sales summary'!$B$2:$B$2047,L$4))/((AVERAGEIFS('overall city offline'!$I$2:$I$2047,'overall city offline'!$A$2:$A$2047,$A62,'overall city offline'!$B$2:$B$2047,L$4)*(1-AVERAGEIFS('all sales summary'!$I$2:$I$2047,'all sales summary'!$A$2:$A$2047,$A62,'all sales summary'!$B$2:$B$2047,L$4)))+(AVERAGEIFS('city centre offline'!$I$2:$I$2047,'city centre offline'!$A$2:$A$2047,$A62,'city centre offline'!$B$2:$B$2047,L$4)*AVERAGEIFS('all sales summary'!$I$2:$I$2047,'all sales summary'!$A$2:$A$2047,$A62,'all sales summary'!$B$2:$B$2047,L$4)))</f>
        <v>0.31895945936320835</v>
      </c>
      <c r="M62" s="60">
        <f>(AVERAGEIFS('city centre offline'!$I$2:$I$2047,'city centre offline'!$A$2:$A$2047,$A62,'city centre offline'!$B$2:$B$2047,M$4)*AVERAGEIFS('all sales summary'!$I$2:$I$2047,'all sales summary'!$A$2:$A$2047,$A62,'all sales summary'!$B$2:$B$2047,M$4))/((AVERAGEIFS('overall city offline'!$I$2:$I$2047,'overall city offline'!$A$2:$A$2047,$A62,'overall city offline'!$B$2:$B$2047,M$4)*(1-AVERAGEIFS('all sales summary'!$I$2:$I$2047,'all sales summary'!$A$2:$A$2047,$A62,'all sales summary'!$B$2:$B$2047,M$4)))+(AVERAGEIFS('city centre offline'!$I$2:$I$2047,'city centre offline'!$A$2:$A$2047,$A62,'city centre offline'!$B$2:$B$2047,M$4)*AVERAGEIFS('all sales summary'!$I$2:$I$2047,'all sales summary'!$A$2:$A$2047,$A62,'all sales summary'!$B$2:$B$2047,M$4)))</f>
        <v>0.33245937486000887</v>
      </c>
      <c r="N62" s="60">
        <f>(AVERAGEIFS('city centre offline'!$I$2:$I$2047,'city centre offline'!$A$2:$A$2047,$A62,'city centre offline'!$B$2:$B$2047,N$4)*AVERAGEIFS('all sales summary'!$I$2:$I$2047,'all sales summary'!$A$2:$A$2047,$A62,'all sales summary'!$B$2:$B$2047,N$4))/((AVERAGEIFS('overall city offline'!$I$2:$I$2047,'overall city offline'!$A$2:$A$2047,$A62,'overall city offline'!$B$2:$B$2047,N$4)*(1-AVERAGEIFS('all sales summary'!$I$2:$I$2047,'all sales summary'!$A$2:$A$2047,$A62,'all sales summary'!$B$2:$B$2047,N$4)))+(AVERAGEIFS('city centre offline'!$I$2:$I$2047,'city centre offline'!$A$2:$A$2047,$A62,'city centre offline'!$B$2:$B$2047,N$4)*AVERAGEIFS('all sales summary'!$I$2:$I$2047,'all sales summary'!$A$2:$A$2047,$A62,'all sales summary'!$B$2:$B$2047,N$4)))</f>
        <v>0.29940759119625737</v>
      </c>
      <c r="O62" s="60">
        <f>(AVERAGEIFS('city centre offline'!$I$2:$I$2047,'city centre offline'!$A$2:$A$2047,$A62,'city centre offline'!$B$2:$B$2047,O$4)*AVERAGEIFS('all sales summary'!$I$2:$I$2047,'all sales summary'!$A$2:$A$2047,$A62,'all sales summary'!$B$2:$B$2047,O$4))/((AVERAGEIFS('overall city offline'!$I$2:$I$2047,'overall city offline'!$A$2:$A$2047,$A62,'overall city offline'!$B$2:$B$2047,O$4)*(1-AVERAGEIFS('all sales summary'!$I$2:$I$2047,'all sales summary'!$A$2:$A$2047,$A62,'all sales summary'!$B$2:$B$2047,O$4)))+(AVERAGEIFS('city centre offline'!$I$2:$I$2047,'city centre offline'!$A$2:$A$2047,$A62,'city centre offline'!$B$2:$B$2047,O$4)*AVERAGEIFS('all sales summary'!$I$2:$I$2047,'all sales summary'!$A$2:$A$2047,$A62,'all sales summary'!$B$2:$B$2047,O$4)))</f>
        <v>0.29085335775767801</v>
      </c>
      <c r="P62" s="60">
        <f>(AVERAGEIFS('city centre offline'!$I$2:$I$2047,'city centre offline'!$A$2:$A$2047,$A62,'city centre offline'!$B$2:$B$2047,P$4)*AVERAGEIFS('all sales summary'!$I$2:$I$2047,'all sales summary'!$A$2:$A$2047,$A62,'all sales summary'!$B$2:$B$2047,P$4))/((AVERAGEIFS('overall city offline'!$I$2:$I$2047,'overall city offline'!$A$2:$A$2047,$A62,'overall city offline'!$B$2:$B$2047,P$4)*(1-AVERAGEIFS('all sales summary'!$I$2:$I$2047,'all sales summary'!$A$2:$A$2047,$A62,'all sales summary'!$B$2:$B$2047,P$4)))+(AVERAGEIFS('city centre offline'!$I$2:$I$2047,'city centre offline'!$A$2:$A$2047,$A62,'city centre offline'!$B$2:$B$2047,P$4)*AVERAGEIFS('all sales summary'!$I$2:$I$2047,'all sales summary'!$A$2:$A$2047,$A62,'all sales summary'!$B$2:$B$2047,P$4)))</f>
        <v>0.31286088490766006</v>
      </c>
      <c r="Q62" s="60">
        <f>(AVERAGEIFS('city centre offline'!$I$2:$I$2047,'city centre offline'!$A$2:$A$2047,$A62,'city centre offline'!$B$2:$B$2047,Q$4)*AVERAGEIFS('all sales summary'!$I$2:$I$2047,'all sales summary'!$A$2:$A$2047,$A62,'all sales summary'!$B$2:$B$2047,Q$4))/((AVERAGEIFS('overall city offline'!$I$2:$I$2047,'overall city offline'!$A$2:$A$2047,$A62,'overall city offline'!$B$2:$B$2047,Q$4)*(1-AVERAGEIFS('all sales summary'!$I$2:$I$2047,'all sales summary'!$A$2:$A$2047,$A62,'all sales summary'!$B$2:$B$2047,Q$4)))+(AVERAGEIFS('city centre offline'!$I$2:$I$2047,'city centre offline'!$A$2:$A$2047,$A62,'city centre offline'!$B$2:$B$2047,Q$4)*AVERAGEIFS('all sales summary'!$I$2:$I$2047,'all sales summary'!$A$2:$A$2047,$A62,'all sales summary'!$B$2:$B$2047,Q$4)))</f>
        <v>0.42055938889871847</v>
      </c>
      <c r="R62" s="60">
        <f>(AVERAGEIFS('city centre offline'!$I$2:$I$2047,'city centre offline'!$A$2:$A$2047,$A62,'city centre offline'!$B$2:$B$2047,R$4)*AVERAGEIFS('all sales summary'!$I$2:$I$2047,'all sales summary'!$A$2:$A$2047,$A62,'all sales summary'!$B$2:$B$2047,R$4))/((AVERAGEIFS('overall city offline'!$I$2:$I$2047,'overall city offline'!$A$2:$A$2047,$A62,'overall city offline'!$B$2:$B$2047,R$4)*(1-AVERAGEIFS('all sales summary'!$I$2:$I$2047,'all sales summary'!$A$2:$A$2047,$A62,'all sales summary'!$B$2:$B$2047,R$4)))+(AVERAGEIFS('city centre offline'!$I$2:$I$2047,'city centre offline'!$A$2:$A$2047,$A62,'city centre offline'!$B$2:$B$2047,R$4)*AVERAGEIFS('all sales summary'!$I$2:$I$2047,'all sales summary'!$A$2:$A$2047,$A62,'all sales summary'!$B$2:$B$2047,R$4)))</f>
        <v>0.39874100772772408</v>
      </c>
      <c r="S62" s="60">
        <f>(AVERAGEIFS('city centre offline'!$I$2:$I$2047,'city centre offline'!$A$2:$A$2047,$A62,'city centre offline'!$B$2:$B$2047,S$4)*AVERAGEIFS('all sales summary'!$I$2:$I$2047,'all sales summary'!$A$2:$A$2047,$A62,'all sales summary'!$B$2:$B$2047,S$4))/((AVERAGEIFS('overall city offline'!$I$2:$I$2047,'overall city offline'!$A$2:$A$2047,$A62,'overall city offline'!$B$2:$B$2047,S$4)*(1-AVERAGEIFS('all sales summary'!$I$2:$I$2047,'all sales summary'!$A$2:$A$2047,$A62,'all sales summary'!$B$2:$B$2047,S$4)))+(AVERAGEIFS('city centre offline'!$I$2:$I$2047,'city centre offline'!$A$2:$A$2047,$A62,'city centre offline'!$B$2:$B$2047,S$4)*AVERAGEIFS('all sales summary'!$I$2:$I$2047,'all sales summary'!$A$2:$A$2047,$A62,'all sales summary'!$B$2:$B$2047,S$4)))</f>
        <v>0.32620433677821681</v>
      </c>
      <c r="T62" s="60">
        <f>(AVERAGEIFS('city centre offline'!$I$2:$I$2047,'city centre offline'!$A$2:$A$2047,$A62,'city centre offline'!$B$2:$B$2047,T$4)*AVERAGEIFS('all sales summary'!$I$2:$I$2047,'all sales summary'!$A$2:$A$2047,$A62,'all sales summary'!$B$2:$B$2047,T$4))/((AVERAGEIFS('overall city offline'!$I$2:$I$2047,'overall city offline'!$A$2:$A$2047,$A62,'overall city offline'!$B$2:$B$2047,T$4)*(1-AVERAGEIFS('all sales summary'!$I$2:$I$2047,'all sales summary'!$A$2:$A$2047,$A62,'all sales summary'!$B$2:$B$2047,T$4)))+(AVERAGEIFS('city centre offline'!$I$2:$I$2047,'city centre offline'!$A$2:$A$2047,$A62,'city centre offline'!$B$2:$B$2047,T$4)*AVERAGEIFS('all sales summary'!$I$2:$I$2047,'all sales summary'!$A$2:$A$2047,$A62,'all sales summary'!$B$2:$B$2047,T$4)))</f>
        <v>0.30686689747725188</v>
      </c>
      <c r="U62" s="60">
        <f>(AVERAGEIFS('city centre offline'!$I$2:$I$2047,'city centre offline'!$A$2:$A$2047,$A62,'city centre offline'!$B$2:$B$2047,U$4)*AVERAGEIFS('all sales summary'!$I$2:$I$2047,'all sales summary'!$A$2:$A$2047,$A62,'all sales summary'!$B$2:$B$2047,U$4))/((AVERAGEIFS('overall city offline'!$I$2:$I$2047,'overall city offline'!$A$2:$A$2047,$A62,'overall city offline'!$B$2:$B$2047,U$4)*(1-AVERAGEIFS('all sales summary'!$I$2:$I$2047,'all sales summary'!$A$2:$A$2047,$A62,'all sales summary'!$B$2:$B$2047,U$4)))+(AVERAGEIFS('city centre offline'!$I$2:$I$2047,'city centre offline'!$A$2:$A$2047,$A62,'city centre offline'!$B$2:$B$2047,U$4)*AVERAGEIFS('all sales summary'!$I$2:$I$2047,'all sales summary'!$A$2:$A$2047,$A62,'all sales summary'!$B$2:$B$2047,U$4)))</f>
        <v>0.29451882279012387</v>
      </c>
      <c r="V62" s="60">
        <f>(AVERAGEIFS('city centre offline'!$I$2:$I$2047,'city centre offline'!$A$2:$A$2047,$A62,'city centre offline'!$B$2:$B$2047,V$4)*AVERAGEIFS('all sales summary'!$I$2:$I$2047,'all sales summary'!$A$2:$A$2047,$A62,'all sales summary'!$B$2:$B$2047,V$4))/((AVERAGEIFS('overall city offline'!$I$2:$I$2047,'overall city offline'!$A$2:$A$2047,$A62,'overall city offline'!$B$2:$B$2047,V$4)*(1-AVERAGEIFS('all sales summary'!$I$2:$I$2047,'all sales summary'!$A$2:$A$2047,$A62,'all sales summary'!$B$2:$B$2047,V$4)))+(AVERAGEIFS('city centre offline'!$I$2:$I$2047,'city centre offline'!$A$2:$A$2047,$A62,'city centre offline'!$B$2:$B$2047,V$4)*AVERAGEIFS('all sales summary'!$I$2:$I$2047,'all sales summary'!$A$2:$A$2047,$A62,'all sales summary'!$B$2:$B$2047,V$4)))</f>
        <v>0.30605395844136446</v>
      </c>
      <c r="W62" s="60">
        <f>(AVERAGEIFS('city centre offline'!$I$2:$I$2047,'city centre offline'!$A$2:$A$2047,$A62,'city centre offline'!$B$2:$B$2047,W$4)*AVERAGEIFS('all sales summary'!$I$2:$I$2047,'all sales summary'!$A$2:$A$2047,$A62,'all sales summary'!$B$2:$B$2047,W$4))/((AVERAGEIFS('overall city offline'!$I$2:$I$2047,'overall city offline'!$A$2:$A$2047,$A62,'overall city offline'!$B$2:$B$2047,W$4)*(1-AVERAGEIFS('all sales summary'!$I$2:$I$2047,'all sales summary'!$A$2:$A$2047,$A62,'all sales summary'!$B$2:$B$2047,W$4)))+(AVERAGEIFS('city centre offline'!$I$2:$I$2047,'city centre offline'!$A$2:$A$2047,$A62,'city centre offline'!$B$2:$B$2047,W$4)*AVERAGEIFS('all sales summary'!$I$2:$I$2047,'all sales summary'!$A$2:$A$2047,$A62,'all sales summary'!$B$2:$B$2047,W$4)))</f>
        <v>0.30991863806881237</v>
      </c>
      <c r="X62" s="60">
        <f>(AVERAGEIFS('city centre offline'!$I$2:$I$2047,'city centre offline'!$A$2:$A$2047,$A62,'city centre offline'!$B$2:$B$2047,X$4)*AVERAGEIFS('all sales summary'!$I$2:$I$2047,'all sales summary'!$A$2:$A$2047,$A62,'all sales summary'!$B$2:$B$2047,X$4))/((AVERAGEIFS('overall city offline'!$I$2:$I$2047,'overall city offline'!$A$2:$A$2047,$A62,'overall city offline'!$B$2:$B$2047,X$4)*(1-AVERAGEIFS('all sales summary'!$I$2:$I$2047,'all sales summary'!$A$2:$A$2047,$A62,'all sales summary'!$B$2:$B$2047,X$4)))+(AVERAGEIFS('city centre offline'!$I$2:$I$2047,'city centre offline'!$A$2:$A$2047,$A62,'city centre offline'!$B$2:$B$2047,X$4)*AVERAGEIFS('all sales summary'!$I$2:$I$2047,'all sales summary'!$A$2:$A$2047,$A62,'all sales summary'!$B$2:$B$2047,X$4)))</f>
        <v>0.32990257459872863</v>
      </c>
      <c r="Y62" s="60">
        <f>(AVERAGEIFS('city centre offline'!$I$2:$I$2047,'city centre offline'!$A$2:$A$2047,$A62,'city centre offline'!$B$2:$B$2047,Y$4)*AVERAGEIFS('all sales summary'!$I$2:$I$2047,'all sales summary'!$A$2:$A$2047,$A62,'all sales summary'!$B$2:$B$2047,Y$4))/((AVERAGEIFS('overall city offline'!$I$2:$I$2047,'overall city offline'!$A$2:$A$2047,$A62,'overall city offline'!$B$2:$B$2047,Y$4)*(1-AVERAGEIFS('all sales summary'!$I$2:$I$2047,'all sales summary'!$A$2:$A$2047,$A62,'all sales summary'!$B$2:$B$2047,Y$4)))+(AVERAGEIFS('city centre offline'!$I$2:$I$2047,'city centre offline'!$A$2:$A$2047,$A62,'city centre offline'!$B$2:$B$2047,Y$4)*AVERAGEIFS('all sales summary'!$I$2:$I$2047,'all sales summary'!$A$2:$A$2047,$A62,'all sales summary'!$B$2:$B$2047,Y$4)))</f>
        <v>0.33943149275518453</v>
      </c>
      <c r="Z62" s="60">
        <f>(AVERAGEIFS('city centre offline'!$I$2:$I$2047,'city centre offline'!$A$2:$A$2047,$A62,'city centre offline'!$B$2:$B$2047,Z$4)*AVERAGEIFS('all sales summary'!$I$2:$I$2047,'all sales summary'!$A$2:$A$2047,$A62,'all sales summary'!$B$2:$B$2047,Z$4))/((AVERAGEIFS('overall city offline'!$I$2:$I$2047,'overall city offline'!$A$2:$A$2047,$A62,'overall city offline'!$B$2:$B$2047,Z$4)*(1-AVERAGEIFS('all sales summary'!$I$2:$I$2047,'all sales summary'!$A$2:$A$2047,$A62,'all sales summary'!$B$2:$B$2047,Z$4)))+(AVERAGEIFS('city centre offline'!$I$2:$I$2047,'city centre offline'!$A$2:$A$2047,$A62,'city centre offline'!$B$2:$B$2047,Z$4)*AVERAGEIFS('all sales summary'!$I$2:$I$2047,'all sales summary'!$A$2:$A$2047,$A62,'all sales summary'!$B$2:$B$2047,Z$4)))</f>
        <v>0.29860811876703441</v>
      </c>
      <c r="AA62" s="60">
        <f>(AVERAGEIFS('city centre offline'!$I$2:$I$2047,'city centre offline'!$A$2:$A$2047,$A62,'city centre offline'!$B$2:$B$2047,AA$4)*AVERAGEIFS('all sales summary'!$I$2:$I$2047,'all sales summary'!$A$2:$A$2047,$A62,'all sales summary'!$B$2:$B$2047,AA$4))/((AVERAGEIFS('overall city offline'!$I$2:$I$2047,'overall city offline'!$A$2:$A$2047,$A62,'overall city offline'!$B$2:$B$2047,AA$4)*(1-AVERAGEIFS('all sales summary'!$I$2:$I$2047,'all sales summary'!$A$2:$A$2047,$A62,'all sales summary'!$B$2:$B$2047,AA$4)))+(AVERAGEIFS('city centre offline'!$I$2:$I$2047,'city centre offline'!$A$2:$A$2047,$A62,'city centre offline'!$B$2:$B$2047,AA$4)*AVERAGEIFS('all sales summary'!$I$2:$I$2047,'all sales summary'!$A$2:$A$2047,$A62,'all sales summary'!$B$2:$B$2047,AA$4)))</f>
        <v>0.34152084945306327</v>
      </c>
      <c r="AB62" s="60">
        <f>(AVERAGEIFS('city centre offline'!$I$2:$I$2047,'city centre offline'!$A$2:$A$2047,$A62,'city centre offline'!$B$2:$B$2047,AB$4)*AVERAGEIFS('all sales summary'!$I$2:$I$2047,'all sales summary'!$A$2:$A$2047,$A62,'all sales summary'!$B$2:$B$2047,AB$4))/((AVERAGEIFS('overall city offline'!$I$2:$I$2047,'overall city offline'!$A$2:$A$2047,$A62,'overall city offline'!$B$2:$B$2047,AB$4)*(1-AVERAGEIFS('all sales summary'!$I$2:$I$2047,'all sales summary'!$A$2:$A$2047,$A62,'all sales summary'!$B$2:$B$2047,AB$4)))+(AVERAGEIFS('city centre offline'!$I$2:$I$2047,'city centre offline'!$A$2:$A$2047,$A62,'city centre offline'!$B$2:$B$2047,AB$4)*AVERAGEIFS('all sales summary'!$I$2:$I$2047,'all sales summary'!$A$2:$A$2047,$A62,'all sales summary'!$B$2:$B$2047,AB$4)))</f>
        <v>0.31542918946164444</v>
      </c>
      <c r="AC62" s="60">
        <f>(AVERAGEIFS('city centre offline'!$I$2:$I$2047,'city centre offline'!$A$2:$A$2047,$A62,'city centre offline'!$B$2:$B$2047,AC$4)*AVERAGEIFS('all sales summary'!$I$2:$I$2047,'all sales summary'!$A$2:$A$2047,$A62,'all sales summary'!$B$2:$B$2047,AC$4))/((AVERAGEIFS('overall city offline'!$I$2:$I$2047,'overall city offline'!$A$2:$A$2047,$A62,'overall city offline'!$B$2:$B$2047,AC$4)*(1-AVERAGEIFS('all sales summary'!$I$2:$I$2047,'all sales summary'!$A$2:$A$2047,$A62,'all sales summary'!$B$2:$B$2047,AC$4)))+(AVERAGEIFS('city centre offline'!$I$2:$I$2047,'city centre offline'!$A$2:$A$2047,$A62,'city centre offline'!$B$2:$B$2047,AC$4)*AVERAGEIFS('all sales summary'!$I$2:$I$2047,'all sales summary'!$A$2:$A$2047,$A62,'all sales summary'!$B$2:$B$2047,AC$4)))</f>
        <v>0.32616334219363041</v>
      </c>
      <c r="AD62" s="60">
        <f>(AVERAGEIFS('city centre offline'!$I$2:$I$2047,'city centre offline'!$A$2:$A$2047,$A62,'city centre offline'!$B$2:$B$2047,AD$4)*AVERAGEIFS('all sales summary'!$I$2:$I$2047,'all sales summary'!$A$2:$A$2047,$A62,'all sales summary'!$B$2:$B$2047,AD$4))/((AVERAGEIFS('overall city offline'!$I$2:$I$2047,'overall city offline'!$A$2:$A$2047,$A62,'overall city offline'!$B$2:$B$2047,AD$4)*(1-AVERAGEIFS('all sales summary'!$I$2:$I$2047,'all sales summary'!$A$2:$A$2047,$A62,'all sales summary'!$B$2:$B$2047,AD$4)))+(AVERAGEIFS('city centre offline'!$I$2:$I$2047,'city centre offline'!$A$2:$A$2047,$A62,'city centre offline'!$B$2:$B$2047,AD$4)*AVERAGEIFS('all sales summary'!$I$2:$I$2047,'all sales summary'!$A$2:$A$2047,$A62,'all sales summary'!$B$2:$B$2047,AD$4)))</f>
        <v>0.28516521515098026</v>
      </c>
      <c r="AE62" s="60">
        <f>(AVERAGEIFS('city centre offline'!$I$2:$I$2047,'city centre offline'!$A$2:$A$2047,$A62,'city centre offline'!$B$2:$B$2047,AE$4)*AVERAGEIFS('all sales summary'!$I$2:$I$2047,'all sales summary'!$A$2:$A$2047,$A62,'all sales summary'!$B$2:$B$2047,AE$4))/((AVERAGEIFS('overall city offline'!$I$2:$I$2047,'overall city offline'!$A$2:$A$2047,$A62,'overall city offline'!$B$2:$B$2047,AE$4)*(1-AVERAGEIFS('all sales summary'!$I$2:$I$2047,'all sales summary'!$A$2:$A$2047,$A62,'all sales summary'!$B$2:$B$2047,AE$4)))+(AVERAGEIFS('city centre offline'!$I$2:$I$2047,'city centre offline'!$A$2:$A$2047,$A62,'city centre offline'!$B$2:$B$2047,AE$4)*AVERAGEIFS('all sales summary'!$I$2:$I$2047,'all sales summary'!$A$2:$A$2047,$A62,'all sales summary'!$B$2:$B$2047,AE$4)))</f>
        <v>0.29093353329464994</v>
      </c>
      <c r="AF62" s="60">
        <f>(AVERAGEIFS('city centre offline'!$I$2:$I$2047,'city centre offline'!$A$2:$A$2047,$A62,'city centre offline'!$B$2:$B$2047,AF$4)*AVERAGEIFS('all sales summary'!$I$2:$I$2047,'all sales summary'!$A$2:$A$2047,$A62,'all sales summary'!$B$2:$B$2047,AF$4))/((AVERAGEIFS('overall city offline'!$I$2:$I$2047,'overall city offline'!$A$2:$A$2047,$A62,'overall city offline'!$B$2:$B$2047,AF$4)*(1-AVERAGEIFS('all sales summary'!$I$2:$I$2047,'all sales summary'!$A$2:$A$2047,$A62,'all sales summary'!$B$2:$B$2047,AF$4)))+(AVERAGEIFS('city centre offline'!$I$2:$I$2047,'city centre offline'!$A$2:$A$2047,$A62,'city centre offline'!$B$2:$B$2047,AF$4)*AVERAGEIFS('all sales summary'!$I$2:$I$2047,'all sales summary'!$A$2:$A$2047,$A62,'all sales summary'!$B$2:$B$2047,AF$4)))</f>
        <v>0.27967889632062798</v>
      </c>
      <c r="AG62" s="60">
        <f>(AVERAGEIFS('city centre offline'!$I$2:$I$2047,'city centre offline'!$A$2:$A$2047,$A62,'city centre offline'!$B$2:$B$2047,AG$4)*AVERAGEIFS('all sales summary'!$I$2:$I$2047,'all sales summary'!$A$2:$A$2047,$A62,'all sales summary'!$B$2:$B$2047,AG$4))/((AVERAGEIFS('overall city offline'!$I$2:$I$2047,'overall city offline'!$A$2:$A$2047,$A62,'overall city offline'!$B$2:$B$2047,AG$4)*(1-AVERAGEIFS('all sales summary'!$I$2:$I$2047,'all sales summary'!$A$2:$A$2047,$A62,'all sales summary'!$B$2:$B$2047,AG$4)))+(AVERAGEIFS('city centre offline'!$I$2:$I$2047,'city centre offline'!$A$2:$A$2047,$A62,'city centre offline'!$B$2:$B$2047,AG$4)*AVERAGEIFS('all sales summary'!$I$2:$I$2047,'all sales summary'!$A$2:$A$2047,$A62,'all sales summary'!$B$2:$B$2047,AG$4)))</f>
        <v>0.27756641392439196</v>
      </c>
      <c r="AH62" s="60">
        <f>(AVERAGEIFS('city centre offline'!$I$2:$I$2047,'city centre offline'!$A$2:$A$2047,$A62,'city centre offline'!$B$2:$B$2047,AH$4)*AVERAGEIFS('all sales summary'!$I$2:$I$2047,'all sales summary'!$A$2:$A$2047,$A62,'all sales summary'!$B$2:$B$2047,AH$4))/((AVERAGEIFS('overall city offline'!$I$2:$I$2047,'overall city offline'!$A$2:$A$2047,$A62,'overall city offline'!$B$2:$B$2047,AH$4)*(1-AVERAGEIFS('all sales summary'!$I$2:$I$2047,'all sales summary'!$A$2:$A$2047,$A62,'all sales summary'!$B$2:$B$2047,AH$4)))+(AVERAGEIFS('city centre offline'!$I$2:$I$2047,'city centre offline'!$A$2:$A$2047,$A62,'city centre offline'!$B$2:$B$2047,AH$4)*AVERAGEIFS('all sales summary'!$I$2:$I$2047,'all sales summary'!$A$2:$A$2047,$A62,'all sales summary'!$B$2:$B$2047,AH$4)))</f>
        <v>0.29038080177187958</v>
      </c>
    </row>
    <row r="63" spans="1:34" x14ac:dyDescent="0.3">
      <c r="A63" t="s">
        <v>65</v>
      </c>
      <c r="B63" s="60">
        <f>(AVERAGEIFS('city centre offline'!I60:I2105,'city centre offline'!$A$2:$A$2047,$A63,'city centre offline'!$B$2:$B$2047,B$4)*AVERAGEIFS('all sales summary'!$I$2:$I$2047,'all sales summary'!$A$2:$A$2047,$A63,'all sales summary'!B60:B2105,B$4))/((AVERAGEIFS('overall city offline'!I60:I2105,'overall city offline'!$A$2:$A$2047,$A63,'overall city offline'!$B$2:$B$2047,B$4)*(1-AVERAGEIFS('all sales summary'!$I$2:$I$2047,'all sales summary'!$A$2:$A$2047,$A63,'all sales summary'!B60:B2105,B$4)))+(AVERAGEIFS('city centre offline'!I60:I2105,'city centre offline'!$A$2:$A$2047,$A63,'city centre offline'!$B$2:$B$2047,B$4)*AVERAGEIFS('all sales summary'!$I$2:$I$2047,'all sales summary'!$A$2:$A$2047,$A63,'all sales summary'!B60:B2105,B$4)))</f>
        <v>0.46087872282309966</v>
      </c>
      <c r="C63" s="60">
        <f>(AVERAGEIFS('city centre offline'!$I$2:$I$2047,'city centre offline'!$A$2:$A$2047,$A63,'city centre offline'!$B$2:$B$2047,C$4)*AVERAGEIFS('all sales summary'!$I$2:$I$2047,'all sales summary'!$A$2:$A$2047,$A63,'all sales summary'!$B$2:$B$2047,C$4))/((AVERAGEIFS('overall city offline'!$I$2:$I$2047,'overall city offline'!$A$2:$A$2047,$A63,'overall city offline'!$B$2:$B$2047,C$4)*(1-AVERAGEIFS('all sales summary'!$I$2:$I$2047,'all sales summary'!$A$2:$A$2047,$A63,'all sales summary'!$B$2:$B$2047,C$4)))+(AVERAGEIFS('city centre offline'!$I$2:$I$2047,'city centre offline'!$A$2:$A$2047,$A63,'city centre offline'!$B$2:$B$2047,C$4)*AVERAGEIFS('all sales summary'!$I$2:$I$2047,'all sales summary'!$A$2:$A$2047,$A63,'all sales summary'!$B$2:$B$2047,C$4)))</f>
        <v>0.26107382419859793</v>
      </c>
      <c r="D63" s="60">
        <f>(AVERAGEIFS('city centre offline'!$I$2:$I$2047,'city centre offline'!$A$2:$A$2047,$A63,'city centre offline'!$B$2:$B$2047,D$4)*AVERAGEIFS('all sales summary'!$I$2:$I$2047,'all sales summary'!$A$2:$A$2047,$A63,'all sales summary'!$B$2:$B$2047,D$4))/((AVERAGEIFS('overall city offline'!$I$2:$I$2047,'overall city offline'!$A$2:$A$2047,$A63,'overall city offline'!$B$2:$B$2047,D$4)*(1-AVERAGEIFS('all sales summary'!$I$2:$I$2047,'all sales summary'!$A$2:$A$2047,$A63,'all sales summary'!$B$2:$B$2047,D$4)))+(AVERAGEIFS('city centre offline'!$I$2:$I$2047,'city centre offline'!$A$2:$A$2047,$A63,'city centre offline'!$B$2:$B$2047,D$4)*AVERAGEIFS('all sales summary'!$I$2:$I$2047,'all sales summary'!$A$2:$A$2047,$A63,'all sales summary'!$B$2:$B$2047,D$4)))</f>
        <v>0.27413228864588246</v>
      </c>
      <c r="E63" s="60">
        <f>(AVERAGEIFS('city centre offline'!$I$2:$I$2047,'city centre offline'!$A$2:$A$2047,$A63,'city centre offline'!$B$2:$B$2047,E$4)*AVERAGEIFS('all sales summary'!$I$2:$I$2047,'all sales summary'!$A$2:$A$2047,$A63,'all sales summary'!$B$2:$B$2047,E$4))/((AVERAGEIFS('overall city offline'!$I$2:$I$2047,'overall city offline'!$A$2:$A$2047,$A63,'overall city offline'!$B$2:$B$2047,E$4)*(1-AVERAGEIFS('all sales summary'!$I$2:$I$2047,'all sales summary'!$A$2:$A$2047,$A63,'all sales summary'!$B$2:$B$2047,E$4)))+(AVERAGEIFS('city centre offline'!$I$2:$I$2047,'city centre offline'!$A$2:$A$2047,$A63,'city centre offline'!$B$2:$B$2047,E$4)*AVERAGEIFS('all sales summary'!$I$2:$I$2047,'all sales summary'!$A$2:$A$2047,$A63,'all sales summary'!$B$2:$B$2047,E$4)))</f>
        <v>0.28101975680281732</v>
      </c>
      <c r="F63" s="60">
        <f>(AVERAGEIFS('city centre offline'!$I$2:$I$2047,'city centre offline'!$A$2:$A$2047,$A63,'city centre offline'!$B$2:$B$2047,F$4)*AVERAGEIFS('all sales summary'!$I$2:$I$2047,'all sales summary'!$A$2:$A$2047,$A63,'all sales summary'!$B$2:$B$2047,F$4))/((AVERAGEIFS('overall city offline'!$I$2:$I$2047,'overall city offline'!$A$2:$A$2047,$A63,'overall city offline'!$B$2:$B$2047,F$4)*(1-AVERAGEIFS('all sales summary'!$I$2:$I$2047,'all sales summary'!$A$2:$A$2047,$A63,'all sales summary'!$B$2:$B$2047,F$4)))+(AVERAGEIFS('city centre offline'!$I$2:$I$2047,'city centre offline'!$A$2:$A$2047,$A63,'city centre offline'!$B$2:$B$2047,F$4)*AVERAGEIFS('all sales summary'!$I$2:$I$2047,'all sales summary'!$A$2:$A$2047,$A63,'all sales summary'!$B$2:$B$2047,F$4)))</f>
        <v>0.28797937441454169</v>
      </c>
      <c r="G63" s="60">
        <f>(AVERAGEIFS('city centre offline'!$I$2:$I$2047,'city centre offline'!$A$2:$A$2047,$A63,'city centre offline'!$B$2:$B$2047,G$4)*AVERAGEIFS('all sales summary'!$I$2:$I$2047,'all sales summary'!$A$2:$A$2047,$A63,'all sales summary'!$B$2:$B$2047,G$4))/((AVERAGEIFS('overall city offline'!$I$2:$I$2047,'overall city offline'!$A$2:$A$2047,$A63,'overall city offline'!$B$2:$B$2047,G$4)*(1-AVERAGEIFS('all sales summary'!$I$2:$I$2047,'all sales summary'!$A$2:$A$2047,$A63,'all sales summary'!$B$2:$B$2047,G$4)))+(AVERAGEIFS('city centre offline'!$I$2:$I$2047,'city centre offline'!$A$2:$A$2047,$A63,'city centre offline'!$B$2:$B$2047,G$4)*AVERAGEIFS('all sales summary'!$I$2:$I$2047,'all sales summary'!$A$2:$A$2047,$A63,'all sales summary'!$B$2:$B$2047,G$4)))</f>
        <v>0.29153120972018121</v>
      </c>
      <c r="H63" s="60">
        <f>(AVERAGEIFS('city centre offline'!$I$2:$I$2047,'city centre offline'!$A$2:$A$2047,$A63,'city centre offline'!$B$2:$B$2047,H$4)*AVERAGEIFS('all sales summary'!$I$2:$I$2047,'all sales summary'!$A$2:$A$2047,$A63,'all sales summary'!$B$2:$B$2047,H$4))/((AVERAGEIFS('overall city offline'!$I$2:$I$2047,'overall city offline'!$A$2:$A$2047,$A63,'overall city offline'!$B$2:$B$2047,H$4)*(1-AVERAGEIFS('all sales summary'!$I$2:$I$2047,'all sales summary'!$A$2:$A$2047,$A63,'all sales summary'!$B$2:$B$2047,H$4)))+(AVERAGEIFS('city centre offline'!$I$2:$I$2047,'city centre offline'!$A$2:$A$2047,$A63,'city centre offline'!$B$2:$B$2047,H$4)*AVERAGEIFS('all sales summary'!$I$2:$I$2047,'all sales summary'!$A$2:$A$2047,$A63,'all sales summary'!$B$2:$B$2047,H$4)))</f>
        <v>0.28678848141186963</v>
      </c>
      <c r="I63" s="60">
        <f>(AVERAGEIFS('city centre offline'!$I$2:$I$2047,'city centre offline'!$A$2:$A$2047,$A63,'city centre offline'!$B$2:$B$2047,I$4)*AVERAGEIFS('all sales summary'!$I$2:$I$2047,'all sales summary'!$A$2:$A$2047,$A63,'all sales summary'!$B$2:$B$2047,I$4))/((AVERAGEIFS('overall city offline'!$I$2:$I$2047,'overall city offline'!$A$2:$A$2047,$A63,'overall city offline'!$B$2:$B$2047,I$4)*(1-AVERAGEIFS('all sales summary'!$I$2:$I$2047,'all sales summary'!$A$2:$A$2047,$A63,'all sales summary'!$B$2:$B$2047,I$4)))+(AVERAGEIFS('city centre offline'!$I$2:$I$2047,'city centre offline'!$A$2:$A$2047,$A63,'city centre offline'!$B$2:$B$2047,I$4)*AVERAGEIFS('all sales summary'!$I$2:$I$2047,'all sales summary'!$A$2:$A$2047,$A63,'all sales summary'!$B$2:$B$2047,I$4)))</f>
        <v>0.2923839904597279</v>
      </c>
      <c r="J63" s="60">
        <f>(AVERAGEIFS('city centre offline'!$I$2:$I$2047,'city centre offline'!$A$2:$A$2047,$A63,'city centre offline'!$B$2:$B$2047,J$4)*AVERAGEIFS('all sales summary'!$I$2:$I$2047,'all sales summary'!$A$2:$A$2047,$A63,'all sales summary'!$B$2:$B$2047,J$4))/((AVERAGEIFS('overall city offline'!$I$2:$I$2047,'overall city offline'!$A$2:$A$2047,$A63,'overall city offline'!$B$2:$B$2047,J$4)*(1-AVERAGEIFS('all sales summary'!$I$2:$I$2047,'all sales summary'!$A$2:$A$2047,$A63,'all sales summary'!$B$2:$B$2047,J$4)))+(AVERAGEIFS('city centre offline'!$I$2:$I$2047,'city centre offline'!$A$2:$A$2047,$A63,'city centre offline'!$B$2:$B$2047,J$4)*AVERAGEIFS('all sales summary'!$I$2:$I$2047,'all sales summary'!$A$2:$A$2047,$A63,'all sales summary'!$B$2:$B$2047,J$4)))</f>
        <v>0.28023371755015392</v>
      </c>
      <c r="K63" s="60">
        <f>(AVERAGEIFS('city centre offline'!$I$2:$I$2047,'city centre offline'!$A$2:$A$2047,$A63,'city centre offline'!$B$2:$B$2047,K$4)*AVERAGEIFS('all sales summary'!$I$2:$I$2047,'all sales summary'!$A$2:$A$2047,$A63,'all sales summary'!$B$2:$B$2047,K$4))/((AVERAGEIFS('overall city offline'!$I$2:$I$2047,'overall city offline'!$A$2:$A$2047,$A63,'overall city offline'!$B$2:$B$2047,K$4)*(1-AVERAGEIFS('all sales summary'!$I$2:$I$2047,'all sales summary'!$A$2:$A$2047,$A63,'all sales summary'!$B$2:$B$2047,K$4)))+(AVERAGEIFS('city centre offline'!$I$2:$I$2047,'city centre offline'!$A$2:$A$2047,$A63,'city centre offline'!$B$2:$B$2047,K$4)*AVERAGEIFS('all sales summary'!$I$2:$I$2047,'all sales summary'!$A$2:$A$2047,$A63,'all sales summary'!$B$2:$B$2047,K$4)))</f>
        <v>0.27481820777874066</v>
      </c>
      <c r="L63" s="60">
        <f>(AVERAGEIFS('city centre offline'!$I$2:$I$2047,'city centre offline'!$A$2:$A$2047,$A63,'city centre offline'!$B$2:$B$2047,L$4)*AVERAGEIFS('all sales summary'!$I$2:$I$2047,'all sales summary'!$A$2:$A$2047,$A63,'all sales summary'!$B$2:$B$2047,L$4))/((AVERAGEIFS('overall city offline'!$I$2:$I$2047,'overall city offline'!$A$2:$A$2047,$A63,'overall city offline'!$B$2:$B$2047,L$4)*(1-AVERAGEIFS('all sales summary'!$I$2:$I$2047,'all sales summary'!$A$2:$A$2047,$A63,'all sales summary'!$B$2:$B$2047,L$4)))+(AVERAGEIFS('city centre offline'!$I$2:$I$2047,'city centre offline'!$A$2:$A$2047,$A63,'city centre offline'!$B$2:$B$2047,L$4)*AVERAGEIFS('all sales summary'!$I$2:$I$2047,'all sales summary'!$A$2:$A$2047,$A63,'all sales summary'!$B$2:$B$2047,L$4)))</f>
        <v>0.28420615748561517</v>
      </c>
      <c r="M63" s="60">
        <f>(AVERAGEIFS('city centre offline'!$I$2:$I$2047,'city centre offline'!$A$2:$A$2047,$A63,'city centre offline'!$B$2:$B$2047,M$4)*AVERAGEIFS('all sales summary'!$I$2:$I$2047,'all sales summary'!$A$2:$A$2047,$A63,'all sales summary'!$B$2:$B$2047,M$4))/((AVERAGEIFS('overall city offline'!$I$2:$I$2047,'overall city offline'!$A$2:$A$2047,$A63,'overall city offline'!$B$2:$B$2047,M$4)*(1-AVERAGEIFS('all sales summary'!$I$2:$I$2047,'all sales summary'!$A$2:$A$2047,$A63,'all sales summary'!$B$2:$B$2047,M$4)))+(AVERAGEIFS('city centre offline'!$I$2:$I$2047,'city centre offline'!$A$2:$A$2047,$A63,'city centre offline'!$B$2:$B$2047,M$4)*AVERAGEIFS('all sales summary'!$I$2:$I$2047,'all sales summary'!$A$2:$A$2047,$A63,'all sales summary'!$B$2:$B$2047,M$4)))</f>
        <v>0.30982829841855836</v>
      </c>
      <c r="N63" s="60">
        <f>(AVERAGEIFS('city centre offline'!$I$2:$I$2047,'city centre offline'!$A$2:$A$2047,$A63,'city centre offline'!$B$2:$B$2047,N$4)*AVERAGEIFS('all sales summary'!$I$2:$I$2047,'all sales summary'!$A$2:$A$2047,$A63,'all sales summary'!$B$2:$B$2047,N$4))/((AVERAGEIFS('overall city offline'!$I$2:$I$2047,'overall city offline'!$A$2:$A$2047,$A63,'overall city offline'!$B$2:$B$2047,N$4)*(1-AVERAGEIFS('all sales summary'!$I$2:$I$2047,'all sales summary'!$A$2:$A$2047,$A63,'all sales summary'!$B$2:$B$2047,N$4)))+(AVERAGEIFS('city centre offline'!$I$2:$I$2047,'city centre offline'!$A$2:$A$2047,$A63,'city centre offline'!$B$2:$B$2047,N$4)*AVERAGEIFS('all sales summary'!$I$2:$I$2047,'all sales summary'!$A$2:$A$2047,$A63,'all sales summary'!$B$2:$B$2047,N$4)))</f>
        <v>0.2630095234264091</v>
      </c>
      <c r="O63" s="60">
        <f>(AVERAGEIFS('city centre offline'!$I$2:$I$2047,'city centre offline'!$A$2:$A$2047,$A63,'city centre offline'!$B$2:$B$2047,O$4)*AVERAGEIFS('all sales summary'!$I$2:$I$2047,'all sales summary'!$A$2:$A$2047,$A63,'all sales summary'!$B$2:$B$2047,O$4))/((AVERAGEIFS('overall city offline'!$I$2:$I$2047,'overall city offline'!$A$2:$A$2047,$A63,'overall city offline'!$B$2:$B$2047,O$4)*(1-AVERAGEIFS('all sales summary'!$I$2:$I$2047,'all sales summary'!$A$2:$A$2047,$A63,'all sales summary'!$B$2:$B$2047,O$4)))+(AVERAGEIFS('city centre offline'!$I$2:$I$2047,'city centre offline'!$A$2:$A$2047,$A63,'city centre offline'!$B$2:$B$2047,O$4)*AVERAGEIFS('all sales summary'!$I$2:$I$2047,'all sales summary'!$A$2:$A$2047,$A63,'all sales summary'!$B$2:$B$2047,O$4)))</f>
        <v>0.2840432869826135</v>
      </c>
      <c r="P63" s="60">
        <f>(AVERAGEIFS('city centre offline'!$I$2:$I$2047,'city centre offline'!$A$2:$A$2047,$A63,'city centre offline'!$B$2:$B$2047,P$4)*AVERAGEIFS('all sales summary'!$I$2:$I$2047,'all sales summary'!$A$2:$A$2047,$A63,'all sales summary'!$B$2:$B$2047,P$4))/((AVERAGEIFS('overall city offline'!$I$2:$I$2047,'overall city offline'!$A$2:$A$2047,$A63,'overall city offline'!$B$2:$B$2047,P$4)*(1-AVERAGEIFS('all sales summary'!$I$2:$I$2047,'all sales summary'!$A$2:$A$2047,$A63,'all sales summary'!$B$2:$B$2047,P$4)))+(AVERAGEIFS('city centre offline'!$I$2:$I$2047,'city centre offline'!$A$2:$A$2047,$A63,'city centre offline'!$B$2:$B$2047,P$4)*AVERAGEIFS('all sales summary'!$I$2:$I$2047,'all sales summary'!$A$2:$A$2047,$A63,'all sales summary'!$B$2:$B$2047,P$4)))</f>
        <v>0.23800557101527939</v>
      </c>
      <c r="Q63" s="60">
        <f>(AVERAGEIFS('city centre offline'!$I$2:$I$2047,'city centre offline'!$A$2:$A$2047,$A63,'city centre offline'!$B$2:$B$2047,Q$4)*AVERAGEIFS('all sales summary'!$I$2:$I$2047,'all sales summary'!$A$2:$A$2047,$A63,'all sales summary'!$B$2:$B$2047,Q$4))/((AVERAGEIFS('overall city offline'!$I$2:$I$2047,'overall city offline'!$A$2:$A$2047,$A63,'overall city offline'!$B$2:$B$2047,Q$4)*(1-AVERAGEIFS('all sales summary'!$I$2:$I$2047,'all sales summary'!$A$2:$A$2047,$A63,'all sales summary'!$B$2:$B$2047,Q$4)))+(AVERAGEIFS('city centre offline'!$I$2:$I$2047,'city centre offline'!$A$2:$A$2047,$A63,'city centre offline'!$B$2:$B$2047,Q$4)*AVERAGEIFS('all sales summary'!$I$2:$I$2047,'all sales summary'!$A$2:$A$2047,$A63,'all sales summary'!$B$2:$B$2047,Q$4)))</f>
        <v>1.9054115973613473E-3</v>
      </c>
      <c r="R63" s="60">
        <f>(AVERAGEIFS('city centre offline'!$I$2:$I$2047,'city centre offline'!$A$2:$A$2047,$A63,'city centre offline'!$B$2:$B$2047,R$4)*AVERAGEIFS('all sales summary'!$I$2:$I$2047,'all sales summary'!$A$2:$A$2047,$A63,'all sales summary'!$B$2:$B$2047,R$4))/((AVERAGEIFS('overall city offline'!$I$2:$I$2047,'overall city offline'!$A$2:$A$2047,$A63,'overall city offline'!$B$2:$B$2047,R$4)*(1-AVERAGEIFS('all sales summary'!$I$2:$I$2047,'all sales summary'!$A$2:$A$2047,$A63,'all sales summary'!$B$2:$B$2047,R$4)))+(AVERAGEIFS('city centre offline'!$I$2:$I$2047,'city centre offline'!$A$2:$A$2047,$A63,'city centre offline'!$B$2:$B$2047,R$4)*AVERAGEIFS('all sales summary'!$I$2:$I$2047,'all sales summary'!$A$2:$A$2047,$A63,'all sales summary'!$B$2:$B$2047,R$4)))</f>
        <v>1.3632629327999701E-2</v>
      </c>
      <c r="S63" s="60">
        <f>(AVERAGEIFS('city centre offline'!$I$2:$I$2047,'city centre offline'!$A$2:$A$2047,$A63,'city centre offline'!$B$2:$B$2047,S$4)*AVERAGEIFS('all sales summary'!$I$2:$I$2047,'all sales summary'!$A$2:$A$2047,$A63,'all sales summary'!$B$2:$B$2047,S$4))/((AVERAGEIFS('overall city offline'!$I$2:$I$2047,'overall city offline'!$A$2:$A$2047,$A63,'overall city offline'!$B$2:$B$2047,S$4)*(1-AVERAGEIFS('all sales summary'!$I$2:$I$2047,'all sales summary'!$A$2:$A$2047,$A63,'all sales summary'!$B$2:$B$2047,S$4)))+(AVERAGEIFS('city centre offline'!$I$2:$I$2047,'city centre offline'!$A$2:$A$2047,$A63,'city centre offline'!$B$2:$B$2047,S$4)*AVERAGEIFS('all sales summary'!$I$2:$I$2047,'all sales summary'!$A$2:$A$2047,$A63,'all sales summary'!$B$2:$B$2047,S$4)))</f>
        <v>0.26048739250498615</v>
      </c>
      <c r="T63" s="60">
        <f>(AVERAGEIFS('city centre offline'!$I$2:$I$2047,'city centre offline'!$A$2:$A$2047,$A63,'city centre offline'!$B$2:$B$2047,T$4)*AVERAGEIFS('all sales summary'!$I$2:$I$2047,'all sales summary'!$A$2:$A$2047,$A63,'all sales summary'!$B$2:$B$2047,T$4))/((AVERAGEIFS('overall city offline'!$I$2:$I$2047,'overall city offline'!$A$2:$A$2047,$A63,'overall city offline'!$B$2:$B$2047,T$4)*(1-AVERAGEIFS('all sales summary'!$I$2:$I$2047,'all sales summary'!$A$2:$A$2047,$A63,'all sales summary'!$B$2:$B$2047,T$4)))+(AVERAGEIFS('city centre offline'!$I$2:$I$2047,'city centre offline'!$A$2:$A$2047,$A63,'city centre offline'!$B$2:$B$2047,T$4)*AVERAGEIFS('all sales summary'!$I$2:$I$2047,'all sales summary'!$A$2:$A$2047,$A63,'all sales summary'!$B$2:$B$2047,T$4)))</f>
        <v>0.30777683564848013</v>
      </c>
      <c r="U63" s="60">
        <f>(AVERAGEIFS('city centre offline'!$I$2:$I$2047,'city centre offline'!$A$2:$A$2047,$A63,'city centre offline'!$B$2:$B$2047,U$4)*AVERAGEIFS('all sales summary'!$I$2:$I$2047,'all sales summary'!$A$2:$A$2047,$A63,'all sales summary'!$B$2:$B$2047,U$4))/((AVERAGEIFS('overall city offline'!$I$2:$I$2047,'overall city offline'!$A$2:$A$2047,$A63,'overall city offline'!$B$2:$B$2047,U$4)*(1-AVERAGEIFS('all sales summary'!$I$2:$I$2047,'all sales summary'!$A$2:$A$2047,$A63,'all sales summary'!$B$2:$B$2047,U$4)))+(AVERAGEIFS('city centre offline'!$I$2:$I$2047,'city centre offline'!$A$2:$A$2047,$A63,'city centre offline'!$B$2:$B$2047,U$4)*AVERAGEIFS('all sales summary'!$I$2:$I$2047,'all sales summary'!$A$2:$A$2047,$A63,'all sales summary'!$B$2:$B$2047,U$4)))</f>
        <v>0.32125606391807959</v>
      </c>
      <c r="V63" s="60">
        <f>(AVERAGEIFS('city centre offline'!$I$2:$I$2047,'city centre offline'!$A$2:$A$2047,$A63,'city centre offline'!$B$2:$B$2047,V$4)*AVERAGEIFS('all sales summary'!$I$2:$I$2047,'all sales summary'!$A$2:$A$2047,$A63,'all sales summary'!$B$2:$B$2047,V$4))/((AVERAGEIFS('overall city offline'!$I$2:$I$2047,'overall city offline'!$A$2:$A$2047,$A63,'overall city offline'!$B$2:$B$2047,V$4)*(1-AVERAGEIFS('all sales summary'!$I$2:$I$2047,'all sales summary'!$A$2:$A$2047,$A63,'all sales summary'!$B$2:$B$2047,V$4)))+(AVERAGEIFS('city centre offline'!$I$2:$I$2047,'city centre offline'!$A$2:$A$2047,$A63,'city centre offline'!$B$2:$B$2047,V$4)*AVERAGEIFS('all sales summary'!$I$2:$I$2047,'all sales summary'!$A$2:$A$2047,$A63,'all sales summary'!$B$2:$B$2047,V$4)))</f>
        <v>0.29696767697639725</v>
      </c>
      <c r="W63" s="60">
        <f>(AVERAGEIFS('city centre offline'!$I$2:$I$2047,'city centre offline'!$A$2:$A$2047,$A63,'city centre offline'!$B$2:$B$2047,W$4)*AVERAGEIFS('all sales summary'!$I$2:$I$2047,'all sales summary'!$A$2:$A$2047,$A63,'all sales summary'!$B$2:$B$2047,W$4))/((AVERAGEIFS('overall city offline'!$I$2:$I$2047,'overall city offline'!$A$2:$A$2047,$A63,'overall city offline'!$B$2:$B$2047,W$4)*(1-AVERAGEIFS('all sales summary'!$I$2:$I$2047,'all sales summary'!$A$2:$A$2047,$A63,'all sales summary'!$B$2:$B$2047,W$4)))+(AVERAGEIFS('city centre offline'!$I$2:$I$2047,'city centre offline'!$A$2:$A$2047,$A63,'city centre offline'!$B$2:$B$2047,W$4)*AVERAGEIFS('all sales summary'!$I$2:$I$2047,'all sales summary'!$A$2:$A$2047,$A63,'all sales summary'!$B$2:$B$2047,W$4)))</f>
        <v>0.2974714575555526</v>
      </c>
      <c r="X63" s="60">
        <f>(AVERAGEIFS('city centre offline'!$I$2:$I$2047,'city centre offline'!$A$2:$A$2047,$A63,'city centre offline'!$B$2:$B$2047,X$4)*AVERAGEIFS('all sales summary'!$I$2:$I$2047,'all sales summary'!$A$2:$A$2047,$A63,'all sales summary'!$B$2:$B$2047,X$4))/((AVERAGEIFS('overall city offline'!$I$2:$I$2047,'overall city offline'!$A$2:$A$2047,$A63,'overall city offline'!$B$2:$B$2047,X$4)*(1-AVERAGEIFS('all sales summary'!$I$2:$I$2047,'all sales summary'!$A$2:$A$2047,$A63,'all sales summary'!$B$2:$B$2047,X$4)))+(AVERAGEIFS('city centre offline'!$I$2:$I$2047,'city centre offline'!$A$2:$A$2047,$A63,'city centre offline'!$B$2:$B$2047,X$4)*AVERAGEIFS('all sales summary'!$I$2:$I$2047,'all sales summary'!$A$2:$A$2047,$A63,'all sales summary'!$B$2:$B$2047,X$4)))</f>
        <v>0.16590852780243709</v>
      </c>
      <c r="Y63" s="60">
        <f>(AVERAGEIFS('city centre offline'!$I$2:$I$2047,'city centre offline'!$A$2:$A$2047,$A63,'city centre offline'!$B$2:$B$2047,Y$4)*AVERAGEIFS('all sales summary'!$I$2:$I$2047,'all sales summary'!$A$2:$A$2047,$A63,'all sales summary'!$B$2:$B$2047,Y$4))/((AVERAGEIFS('overall city offline'!$I$2:$I$2047,'overall city offline'!$A$2:$A$2047,$A63,'overall city offline'!$B$2:$B$2047,Y$4)*(1-AVERAGEIFS('all sales summary'!$I$2:$I$2047,'all sales summary'!$A$2:$A$2047,$A63,'all sales summary'!$B$2:$B$2047,Y$4)))+(AVERAGEIFS('city centre offline'!$I$2:$I$2047,'city centre offline'!$A$2:$A$2047,$A63,'city centre offline'!$B$2:$B$2047,Y$4)*AVERAGEIFS('all sales summary'!$I$2:$I$2047,'all sales summary'!$A$2:$A$2047,$A63,'all sales summary'!$B$2:$B$2047,Y$4)))</f>
        <v>0.32108616210122998</v>
      </c>
      <c r="Z63" s="60">
        <f>(AVERAGEIFS('city centre offline'!$I$2:$I$2047,'city centre offline'!$A$2:$A$2047,$A63,'city centre offline'!$B$2:$B$2047,Z$4)*AVERAGEIFS('all sales summary'!$I$2:$I$2047,'all sales summary'!$A$2:$A$2047,$A63,'all sales summary'!$B$2:$B$2047,Z$4))/((AVERAGEIFS('overall city offline'!$I$2:$I$2047,'overall city offline'!$A$2:$A$2047,$A63,'overall city offline'!$B$2:$B$2047,Z$4)*(1-AVERAGEIFS('all sales summary'!$I$2:$I$2047,'all sales summary'!$A$2:$A$2047,$A63,'all sales summary'!$B$2:$B$2047,Z$4)))+(AVERAGEIFS('city centre offline'!$I$2:$I$2047,'city centre offline'!$A$2:$A$2047,$A63,'city centre offline'!$B$2:$B$2047,Z$4)*AVERAGEIFS('all sales summary'!$I$2:$I$2047,'all sales summary'!$A$2:$A$2047,$A63,'all sales summary'!$B$2:$B$2047,Z$4)))</f>
        <v>7.1015131151923164E-2</v>
      </c>
      <c r="AA63" s="60">
        <f>(AVERAGEIFS('city centre offline'!$I$2:$I$2047,'city centre offline'!$A$2:$A$2047,$A63,'city centre offline'!$B$2:$B$2047,AA$4)*AVERAGEIFS('all sales summary'!$I$2:$I$2047,'all sales summary'!$A$2:$A$2047,$A63,'all sales summary'!$B$2:$B$2047,AA$4))/((AVERAGEIFS('overall city offline'!$I$2:$I$2047,'overall city offline'!$A$2:$A$2047,$A63,'overall city offline'!$B$2:$B$2047,AA$4)*(1-AVERAGEIFS('all sales summary'!$I$2:$I$2047,'all sales summary'!$A$2:$A$2047,$A63,'all sales summary'!$B$2:$B$2047,AA$4)))+(AVERAGEIFS('city centre offline'!$I$2:$I$2047,'city centre offline'!$A$2:$A$2047,$A63,'city centre offline'!$B$2:$B$2047,AA$4)*AVERAGEIFS('all sales summary'!$I$2:$I$2047,'all sales summary'!$A$2:$A$2047,$A63,'all sales summary'!$B$2:$B$2047,AA$4)))</f>
        <v>4.8474114235170743E-2</v>
      </c>
      <c r="AB63" s="60">
        <f>(AVERAGEIFS('city centre offline'!$I$2:$I$2047,'city centre offline'!$A$2:$A$2047,$A63,'city centre offline'!$B$2:$B$2047,AB$4)*AVERAGEIFS('all sales summary'!$I$2:$I$2047,'all sales summary'!$A$2:$A$2047,$A63,'all sales summary'!$B$2:$B$2047,AB$4))/((AVERAGEIFS('overall city offline'!$I$2:$I$2047,'overall city offline'!$A$2:$A$2047,$A63,'overall city offline'!$B$2:$B$2047,AB$4)*(1-AVERAGEIFS('all sales summary'!$I$2:$I$2047,'all sales summary'!$A$2:$A$2047,$A63,'all sales summary'!$B$2:$B$2047,AB$4)))+(AVERAGEIFS('city centre offline'!$I$2:$I$2047,'city centre offline'!$A$2:$A$2047,$A63,'city centre offline'!$B$2:$B$2047,AB$4)*AVERAGEIFS('all sales summary'!$I$2:$I$2047,'all sales summary'!$A$2:$A$2047,$A63,'all sales summary'!$B$2:$B$2047,AB$4)))</f>
        <v>4.2796917447204E-2</v>
      </c>
      <c r="AC63" s="60">
        <f>(AVERAGEIFS('city centre offline'!$I$2:$I$2047,'city centre offline'!$A$2:$A$2047,$A63,'city centre offline'!$B$2:$B$2047,AC$4)*AVERAGEIFS('all sales summary'!$I$2:$I$2047,'all sales summary'!$A$2:$A$2047,$A63,'all sales summary'!$B$2:$B$2047,AC$4))/((AVERAGEIFS('overall city offline'!$I$2:$I$2047,'overall city offline'!$A$2:$A$2047,$A63,'overall city offline'!$B$2:$B$2047,AC$4)*(1-AVERAGEIFS('all sales summary'!$I$2:$I$2047,'all sales summary'!$A$2:$A$2047,$A63,'all sales summary'!$B$2:$B$2047,AC$4)))+(AVERAGEIFS('city centre offline'!$I$2:$I$2047,'city centre offline'!$A$2:$A$2047,$A63,'city centre offline'!$B$2:$B$2047,AC$4)*AVERAGEIFS('all sales summary'!$I$2:$I$2047,'all sales summary'!$A$2:$A$2047,$A63,'all sales summary'!$B$2:$B$2047,AC$4)))</f>
        <v>0.28958178099281934</v>
      </c>
      <c r="AD63" s="60">
        <f>(AVERAGEIFS('city centre offline'!$I$2:$I$2047,'city centre offline'!$A$2:$A$2047,$A63,'city centre offline'!$B$2:$B$2047,AD$4)*AVERAGEIFS('all sales summary'!$I$2:$I$2047,'all sales summary'!$A$2:$A$2047,$A63,'all sales summary'!$B$2:$B$2047,AD$4))/((AVERAGEIFS('overall city offline'!$I$2:$I$2047,'overall city offline'!$A$2:$A$2047,$A63,'overall city offline'!$B$2:$B$2047,AD$4)*(1-AVERAGEIFS('all sales summary'!$I$2:$I$2047,'all sales summary'!$A$2:$A$2047,$A63,'all sales summary'!$B$2:$B$2047,AD$4)))+(AVERAGEIFS('city centre offline'!$I$2:$I$2047,'city centre offline'!$A$2:$A$2047,$A63,'city centre offline'!$B$2:$B$2047,AD$4)*AVERAGEIFS('all sales summary'!$I$2:$I$2047,'all sales summary'!$A$2:$A$2047,$A63,'all sales summary'!$B$2:$B$2047,AD$4)))</f>
        <v>0.29384328701982204</v>
      </c>
      <c r="AE63" s="60">
        <f>(AVERAGEIFS('city centre offline'!$I$2:$I$2047,'city centre offline'!$A$2:$A$2047,$A63,'city centre offline'!$B$2:$B$2047,AE$4)*AVERAGEIFS('all sales summary'!$I$2:$I$2047,'all sales summary'!$A$2:$A$2047,$A63,'all sales summary'!$B$2:$B$2047,AE$4))/((AVERAGEIFS('overall city offline'!$I$2:$I$2047,'overall city offline'!$A$2:$A$2047,$A63,'overall city offline'!$B$2:$B$2047,AE$4)*(1-AVERAGEIFS('all sales summary'!$I$2:$I$2047,'all sales summary'!$A$2:$A$2047,$A63,'all sales summary'!$B$2:$B$2047,AE$4)))+(AVERAGEIFS('city centre offline'!$I$2:$I$2047,'city centre offline'!$A$2:$A$2047,$A63,'city centre offline'!$B$2:$B$2047,AE$4)*AVERAGEIFS('all sales summary'!$I$2:$I$2047,'all sales summary'!$A$2:$A$2047,$A63,'all sales summary'!$B$2:$B$2047,AE$4)))</f>
        <v>0.28773471922655286</v>
      </c>
      <c r="AF63" s="60">
        <f>(AVERAGEIFS('city centre offline'!$I$2:$I$2047,'city centre offline'!$A$2:$A$2047,$A63,'city centre offline'!$B$2:$B$2047,AF$4)*AVERAGEIFS('all sales summary'!$I$2:$I$2047,'all sales summary'!$A$2:$A$2047,$A63,'all sales summary'!$B$2:$B$2047,AF$4))/((AVERAGEIFS('overall city offline'!$I$2:$I$2047,'overall city offline'!$A$2:$A$2047,$A63,'overall city offline'!$B$2:$B$2047,AF$4)*(1-AVERAGEIFS('all sales summary'!$I$2:$I$2047,'all sales summary'!$A$2:$A$2047,$A63,'all sales summary'!$B$2:$B$2047,AF$4)))+(AVERAGEIFS('city centre offline'!$I$2:$I$2047,'city centre offline'!$A$2:$A$2047,$A63,'city centre offline'!$B$2:$B$2047,AF$4)*AVERAGEIFS('all sales summary'!$I$2:$I$2047,'all sales summary'!$A$2:$A$2047,$A63,'all sales summary'!$B$2:$B$2047,AF$4)))</f>
        <v>0.29803533672056032</v>
      </c>
      <c r="AG63" s="60">
        <f>(AVERAGEIFS('city centre offline'!$I$2:$I$2047,'city centre offline'!$A$2:$A$2047,$A63,'city centre offline'!$B$2:$B$2047,AG$4)*AVERAGEIFS('all sales summary'!$I$2:$I$2047,'all sales summary'!$A$2:$A$2047,$A63,'all sales summary'!$B$2:$B$2047,AG$4))/((AVERAGEIFS('overall city offline'!$I$2:$I$2047,'overall city offline'!$A$2:$A$2047,$A63,'overall city offline'!$B$2:$B$2047,AG$4)*(1-AVERAGEIFS('all sales summary'!$I$2:$I$2047,'all sales summary'!$A$2:$A$2047,$A63,'all sales summary'!$B$2:$B$2047,AG$4)))+(AVERAGEIFS('city centre offline'!$I$2:$I$2047,'city centre offline'!$A$2:$A$2047,$A63,'city centre offline'!$B$2:$B$2047,AG$4)*AVERAGEIFS('all sales summary'!$I$2:$I$2047,'all sales summary'!$A$2:$A$2047,$A63,'all sales summary'!$B$2:$B$2047,AG$4)))</f>
        <v>0.30814405424636826</v>
      </c>
      <c r="AH63" s="60">
        <f>(AVERAGEIFS('city centre offline'!$I$2:$I$2047,'city centre offline'!$A$2:$A$2047,$A63,'city centre offline'!$B$2:$B$2047,AH$4)*AVERAGEIFS('all sales summary'!$I$2:$I$2047,'all sales summary'!$A$2:$A$2047,$A63,'all sales summary'!$B$2:$B$2047,AH$4))/((AVERAGEIFS('overall city offline'!$I$2:$I$2047,'overall city offline'!$A$2:$A$2047,$A63,'overall city offline'!$B$2:$B$2047,AH$4)*(1-AVERAGEIFS('all sales summary'!$I$2:$I$2047,'all sales summary'!$A$2:$A$2047,$A63,'all sales summary'!$B$2:$B$2047,AH$4)))+(AVERAGEIFS('city centre offline'!$I$2:$I$2047,'city centre offline'!$A$2:$A$2047,$A63,'city centre offline'!$B$2:$B$2047,AH$4)*AVERAGEIFS('all sales summary'!$I$2:$I$2047,'all sales summary'!$A$2:$A$2047,$A63,'all sales summary'!$B$2:$B$2047,AH$4)))</f>
        <v>0.28118927563069718</v>
      </c>
    </row>
    <row r="64" spans="1:34" x14ac:dyDescent="0.3">
      <c r="A64" t="s">
        <v>66</v>
      </c>
      <c r="B64" s="60">
        <f>(AVERAGEIFS('city centre offline'!I61:I2106,'city centre offline'!$A$2:$A$2047,$A64,'city centre offline'!$B$2:$B$2047,B$4)*AVERAGEIFS('all sales summary'!$I$2:$I$2047,'all sales summary'!$A$2:$A$2047,$A64,'all sales summary'!B61:B2106,B$4))/((AVERAGEIFS('overall city offline'!I61:I2106,'overall city offline'!$A$2:$A$2047,$A64,'overall city offline'!$B$2:$B$2047,B$4)*(1-AVERAGEIFS('all sales summary'!$I$2:$I$2047,'all sales summary'!$A$2:$A$2047,$A64,'all sales summary'!B61:B2106,B$4)))+(AVERAGEIFS('city centre offline'!I61:I2106,'city centre offline'!$A$2:$A$2047,$A64,'city centre offline'!$B$2:$B$2047,B$4)*AVERAGEIFS('all sales summary'!$I$2:$I$2047,'all sales summary'!$A$2:$A$2047,$A64,'all sales summary'!B61:B2106,B$4)))</f>
        <v>0.19805851063269</v>
      </c>
      <c r="C64" s="60">
        <f>(AVERAGEIFS('city centre offline'!$I$2:$I$2047,'city centre offline'!$A$2:$A$2047,$A64,'city centre offline'!$B$2:$B$2047,C$4)*AVERAGEIFS('all sales summary'!$I$2:$I$2047,'all sales summary'!$A$2:$A$2047,$A64,'all sales summary'!$B$2:$B$2047,C$4))/((AVERAGEIFS('overall city offline'!$I$2:$I$2047,'overall city offline'!$A$2:$A$2047,$A64,'overall city offline'!$B$2:$B$2047,C$4)*(1-AVERAGEIFS('all sales summary'!$I$2:$I$2047,'all sales summary'!$A$2:$A$2047,$A64,'all sales summary'!$B$2:$B$2047,C$4)))+(AVERAGEIFS('city centre offline'!$I$2:$I$2047,'city centre offline'!$A$2:$A$2047,$A64,'city centre offline'!$B$2:$B$2047,C$4)*AVERAGEIFS('all sales summary'!$I$2:$I$2047,'all sales summary'!$A$2:$A$2047,$A64,'all sales summary'!$B$2:$B$2047,C$4)))</f>
        <v>0.28895627212240471</v>
      </c>
      <c r="D64" s="60">
        <f>(AVERAGEIFS('city centre offline'!$I$2:$I$2047,'city centre offline'!$A$2:$A$2047,$A64,'city centre offline'!$B$2:$B$2047,D$4)*AVERAGEIFS('all sales summary'!$I$2:$I$2047,'all sales summary'!$A$2:$A$2047,$A64,'all sales summary'!$B$2:$B$2047,D$4))/((AVERAGEIFS('overall city offline'!$I$2:$I$2047,'overall city offline'!$A$2:$A$2047,$A64,'overall city offline'!$B$2:$B$2047,D$4)*(1-AVERAGEIFS('all sales summary'!$I$2:$I$2047,'all sales summary'!$A$2:$A$2047,$A64,'all sales summary'!$B$2:$B$2047,D$4)))+(AVERAGEIFS('city centre offline'!$I$2:$I$2047,'city centre offline'!$A$2:$A$2047,$A64,'city centre offline'!$B$2:$B$2047,D$4)*AVERAGEIFS('all sales summary'!$I$2:$I$2047,'all sales summary'!$A$2:$A$2047,$A64,'all sales summary'!$B$2:$B$2047,D$4)))</f>
        <v>0.27826941384548182</v>
      </c>
      <c r="E64" s="60">
        <f>(AVERAGEIFS('city centre offline'!$I$2:$I$2047,'city centre offline'!$A$2:$A$2047,$A64,'city centre offline'!$B$2:$B$2047,E$4)*AVERAGEIFS('all sales summary'!$I$2:$I$2047,'all sales summary'!$A$2:$A$2047,$A64,'all sales summary'!$B$2:$B$2047,E$4))/((AVERAGEIFS('overall city offline'!$I$2:$I$2047,'overall city offline'!$A$2:$A$2047,$A64,'overall city offline'!$B$2:$B$2047,E$4)*(1-AVERAGEIFS('all sales summary'!$I$2:$I$2047,'all sales summary'!$A$2:$A$2047,$A64,'all sales summary'!$B$2:$B$2047,E$4)))+(AVERAGEIFS('city centre offline'!$I$2:$I$2047,'city centre offline'!$A$2:$A$2047,$A64,'city centre offline'!$B$2:$B$2047,E$4)*AVERAGEIFS('all sales summary'!$I$2:$I$2047,'all sales summary'!$A$2:$A$2047,$A64,'all sales summary'!$B$2:$B$2047,E$4)))</f>
        <v>0.26981689871872561</v>
      </c>
      <c r="F64" s="60">
        <f>(AVERAGEIFS('city centre offline'!$I$2:$I$2047,'city centre offline'!$A$2:$A$2047,$A64,'city centre offline'!$B$2:$B$2047,F$4)*AVERAGEIFS('all sales summary'!$I$2:$I$2047,'all sales summary'!$A$2:$A$2047,$A64,'all sales summary'!$B$2:$B$2047,F$4))/((AVERAGEIFS('overall city offline'!$I$2:$I$2047,'overall city offline'!$A$2:$A$2047,$A64,'overall city offline'!$B$2:$B$2047,F$4)*(1-AVERAGEIFS('all sales summary'!$I$2:$I$2047,'all sales summary'!$A$2:$A$2047,$A64,'all sales summary'!$B$2:$B$2047,F$4)))+(AVERAGEIFS('city centre offline'!$I$2:$I$2047,'city centre offline'!$A$2:$A$2047,$A64,'city centre offline'!$B$2:$B$2047,F$4)*AVERAGEIFS('all sales summary'!$I$2:$I$2047,'all sales summary'!$A$2:$A$2047,$A64,'all sales summary'!$B$2:$B$2047,F$4)))</f>
        <v>0.27100240444880769</v>
      </c>
      <c r="G64" s="60">
        <f>(AVERAGEIFS('city centre offline'!$I$2:$I$2047,'city centre offline'!$A$2:$A$2047,$A64,'city centre offline'!$B$2:$B$2047,G$4)*AVERAGEIFS('all sales summary'!$I$2:$I$2047,'all sales summary'!$A$2:$A$2047,$A64,'all sales summary'!$B$2:$B$2047,G$4))/((AVERAGEIFS('overall city offline'!$I$2:$I$2047,'overall city offline'!$A$2:$A$2047,$A64,'overall city offline'!$B$2:$B$2047,G$4)*(1-AVERAGEIFS('all sales summary'!$I$2:$I$2047,'all sales summary'!$A$2:$A$2047,$A64,'all sales summary'!$B$2:$B$2047,G$4)))+(AVERAGEIFS('city centre offline'!$I$2:$I$2047,'city centre offline'!$A$2:$A$2047,$A64,'city centre offline'!$B$2:$B$2047,G$4)*AVERAGEIFS('all sales summary'!$I$2:$I$2047,'all sales summary'!$A$2:$A$2047,$A64,'all sales summary'!$B$2:$B$2047,G$4)))</f>
        <v>0.28124166480219037</v>
      </c>
      <c r="H64" s="60">
        <f>(AVERAGEIFS('city centre offline'!$I$2:$I$2047,'city centre offline'!$A$2:$A$2047,$A64,'city centre offline'!$B$2:$B$2047,H$4)*AVERAGEIFS('all sales summary'!$I$2:$I$2047,'all sales summary'!$A$2:$A$2047,$A64,'all sales summary'!$B$2:$B$2047,H$4))/((AVERAGEIFS('overall city offline'!$I$2:$I$2047,'overall city offline'!$A$2:$A$2047,$A64,'overall city offline'!$B$2:$B$2047,H$4)*(1-AVERAGEIFS('all sales summary'!$I$2:$I$2047,'all sales summary'!$A$2:$A$2047,$A64,'all sales summary'!$B$2:$B$2047,H$4)))+(AVERAGEIFS('city centre offline'!$I$2:$I$2047,'city centre offline'!$A$2:$A$2047,$A64,'city centre offline'!$B$2:$B$2047,H$4)*AVERAGEIFS('all sales summary'!$I$2:$I$2047,'all sales summary'!$A$2:$A$2047,$A64,'all sales summary'!$B$2:$B$2047,H$4)))</f>
        <v>0.26748401591170257</v>
      </c>
      <c r="I64" s="60">
        <f>(AVERAGEIFS('city centre offline'!$I$2:$I$2047,'city centre offline'!$A$2:$A$2047,$A64,'city centre offline'!$B$2:$B$2047,I$4)*AVERAGEIFS('all sales summary'!$I$2:$I$2047,'all sales summary'!$A$2:$A$2047,$A64,'all sales summary'!$B$2:$B$2047,I$4))/((AVERAGEIFS('overall city offline'!$I$2:$I$2047,'overall city offline'!$A$2:$A$2047,$A64,'overall city offline'!$B$2:$B$2047,I$4)*(1-AVERAGEIFS('all sales summary'!$I$2:$I$2047,'all sales summary'!$A$2:$A$2047,$A64,'all sales summary'!$B$2:$B$2047,I$4)))+(AVERAGEIFS('city centre offline'!$I$2:$I$2047,'city centre offline'!$A$2:$A$2047,$A64,'city centre offline'!$B$2:$B$2047,I$4)*AVERAGEIFS('all sales summary'!$I$2:$I$2047,'all sales summary'!$A$2:$A$2047,$A64,'all sales summary'!$B$2:$B$2047,I$4)))</f>
        <v>0.26407859646055143</v>
      </c>
      <c r="J64" s="60">
        <f>(AVERAGEIFS('city centre offline'!$I$2:$I$2047,'city centre offline'!$A$2:$A$2047,$A64,'city centre offline'!$B$2:$B$2047,J$4)*AVERAGEIFS('all sales summary'!$I$2:$I$2047,'all sales summary'!$A$2:$A$2047,$A64,'all sales summary'!$B$2:$B$2047,J$4))/((AVERAGEIFS('overall city offline'!$I$2:$I$2047,'overall city offline'!$A$2:$A$2047,$A64,'overall city offline'!$B$2:$B$2047,J$4)*(1-AVERAGEIFS('all sales summary'!$I$2:$I$2047,'all sales summary'!$A$2:$A$2047,$A64,'all sales summary'!$B$2:$B$2047,J$4)))+(AVERAGEIFS('city centre offline'!$I$2:$I$2047,'city centre offline'!$A$2:$A$2047,$A64,'city centre offline'!$B$2:$B$2047,J$4)*AVERAGEIFS('all sales summary'!$I$2:$I$2047,'all sales summary'!$A$2:$A$2047,$A64,'all sales summary'!$B$2:$B$2047,J$4)))</f>
        <v>0.27528041696525574</v>
      </c>
      <c r="K64" s="60">
        <f>(AVERAGEIFS('city centre offline'!$I$2:$I$2047,'city centre offline'!$A$2:$A$2047,$A64,'city centre offline'!$B$2:$B$2047,K$4)*AVERAGEIFS('all sales summary'!$I$2:$I$2047,'all sales summary'!$A$2:$A$2047,$A64,'all sales summary'!$B$2:$B$2047,K$4))/((AVERAGEIFS('overall city offline'!$I$2:$I$2047,'overall city offline'!$A$2:$A$2047,$A64,'overall city offline'!$B$2:$B$2047,K$4)*(1-AVERAGEIFS('all sales summary'!$I$2:$I$2047,'all sales summary'!$A$2:$A$2047,$A64,'all sales summary'!$B$2:$B$2047,K$4)))+(AVERAGEIFS('city centre offline'!$I$2:$I$2047,'city centre offline'!$A$2:$A$2047,$A64,'city centre offline'!$B$2:$B$2047,K$4)*AVERAGEIFS('all sales summary'!$I$2:$I$2047,'all sales summary'!$A$2:$A$2047,$A64,'all sales summary'!$B$2:$B$2047,K$4)))</f>
        <v>0.2805045330019858</v>
      </c>
      <c r="L64" s="60">
        <f>(AVERAGEIFS('city centre offline'!$I$2:$I$2047,'city centre offline'!$A$2:$A$2047,$A64,'city centre offline'!$B$2:$B$2047,L$4)*AVERAGEIFS('all sales summary'!$I$2:$I$2047,'all sales summary'!$A$2:$A$2047,$A64,'all sales summary'!$B$2:$B$2047,L$4))/((AVERAGEIFS('overall city offline'!$I$2:$I$2047,'overall city offline'!$A$2:$A$2047,$A64,'overall city offline'!$B$2:$B$2047,L$4)*(1-AVERAGEIFS('all sales summary'!$I$2:$I$2047,'all sales summary'!$A$2:$A$2047,$A64,'all sales summary'!$B$2:$B$2047,L$4)))+(AVERAGEIFS('city centre offline'!$I$2:$I$2047,'city centre offline'!$A$2:$A$2047,$A64,'city centre offline'!$B$2:$B$2047,L$4)*AVERAGEIFS('all sales summary'!$I$2:$I$2047,'all sales summary'!$A$2:$A$2047,$A64,'all sales summary'!$B$2:$B$2047,L$4)))</f>
        <v>0.24997752568311304</v>
      </c>
      <c r="M64" s="60">
        <f>(AVERAGEIFS('city centre offline'!$I$2:$I$2047,'city centre offline'!$A$2:$A$2047,$A64,'city centre offline'!$B$2:$B$2047,M$4)*AVERAGEIFS('all sales summary'!$I$2:$I$2047,'all sales summary'!$A$2:$A$2047,$A64,'all sales summary'!$B$2:$B$2047,M$4))/((AVERAGEIFS('overall city offline'!$I$2:$I$2047,'overall city offline'!$A$2:$A$2047,$A64,'overall city offline'!$B$2:$B$2047,M$4)*(1-AVERAGEIFS('all sales summary'!$I$2:$I$2047,'all sales summary'!$A$2:$A$2047,$A64,'all sales summary'!$B$2:$B$2047,M$4)))+(AVERAGEIFS('city centre offline'!$I$2:$I$2047,'city centre offline'!$A$2:$A$2047,$A64,'city centre offline'!$B$2:$B$2047,M$4)*AVERAGEIFS('all sales summary'!$I$2:$I$2047,'all sales summary'!$A$2:$A$2047,$A64,'all sales summary'!$B$2:$B$2047,M$4)))</f>
        <v>0.26889254884548008</v>
      </c>
      <c r="N64" s="60">
        <f>(AVERAGEIFS('city centre offline'!$I$2:$I$2047,'city centre offline'!$A$2:$A$2047,$A64,'city centre offline'!$B$2:$B$2047,N$4)*AVERAGEIFS('all sales summary'!$I$2:$I$2047,'all sales summary'!$A$2:$A$2047,$A64,'all sales summary'!$B$2:$B$2047,N$4))/((AVERAGEIFS('overall city offline'!$I$2:$I$2047,'overall city offline'!$A$2:$A$2047,$A64,'overall city offline'!$B$2:$B$2047,N$4)*(1-AVERAGEIFS('all sales summary'!$I$2:$I$2047,'all sales summary'!$A$2:$A$2047,$A64,'all sales summary'!$B$2:$B$2047,N$4)))+(AVERAGEIFS('city centre offline'!$I$2:$I$2047,'city centre offline'!$A$2:$A$2047,$A64,'city centre offline'!$B$2:$B$2047,N$4)*AVERAGEIFS('all sales summary'!$I$2:$I$2047,'all sales summary'!$A$2:$A$2047,$A64,'all sales summary'!$B$2:$B$2047,N$4)))</f>
        <v>0.23228538074942637</v>
      </c>
      <c r="O64" s="60">
        <f>(AVERAGEIFS('city centre offline'!$I$2:$I$2047,'city centre offline'!$A$2:$A$2047,$A64,'city centre offline'!$B$2:$B$2047,O$4)*AVERAGEIFS('all sales summary'!$I$2:$I$2047,'all sales summary'!$A$2:$A$2047,$A64,'all sales summary'!$B$2:$B$2047,O$4))/((AVERAGEIFS('overall city offline'!$I$2:$I$2047,'overall city offline'!$A$2:$A$2047,$A64,'overall city offline'!$B$2:$B$2047,O$4)*(1-AVERAGEIFS('all sales summary'!$I$2:$I$2047,'all sales summary'!$A$2:$A$2047,$A64,'all sales summary'!$B$2:$B$2047,O$4)))+(AVERAGEIFS('city centre offline'!$I$2:$I$2047,'city centre offline'!$A$2:$A$2047,$A64,'city centre offline'!$B$2:$B$2047,O$4)*AVERAGEIFS('all sales summary'!$I$2:$I$2047,'all sales summary'!$A$2:$A$2047,$A64,'all sales summary'!$B$2:$B$2047,O$4)))</f>
        <v>0.23733228948986643</v>
      </c>
      <c r="P64" s="60">
        <f>(AVERAGEIFS('city centre offline'!$I$2:$I$2047,'city centre offline'!$A$2:$A$2047,$A64,'city centre offline'!$B$2:$B$2047,P$4)*AVERAGEIFS('all sales summary'!$I$2:$I$2047,'all sales summary'!$A$2:$A$2047,$A64,'all sales summary'!$B$2:$B$2047,P$4))/((AVERAGEIFS('overall city offline'!$I$2:$I$2047,'overall city offline'!$A$2:$A$2047,$A64,'overall city offline'!$B$2:$B$2047,P$4)*(1-AVERAGEIFS('all sales summary'!$I$2:$I$2047,'all sales summary'!$A$2:$A$2047,$A64,'all sales summary'!$B$2:$B$2047,P$4)))+(AVERAGEIFS('city centre offline'!$I$2:$I$2047,'city centre offline'!$A$2:$A$2047,$A64,'city centre offline'!$B$2:$B$2047,P$4)*AVERAGEIFS('all sales summary'!$I$2:$I$2047,'all sales summary'!$A$2:$A$2047,$A64,'all sales summary'!$B$2:$B$2047,P$4)))</f>
        <v>0.21613851835401177</v>
      </c>
      <c r="Q64" s="60">
        <f>(AVERAGEIFS('city centre offline'!$I$2:$I$2047,'city centre offline'!$A$2:$A$2047,$A64,'city centre offline'!$B$2:$B$2047,Q$4)*AVERAGEIFS('all sales summary'!$I$2:$I$2047,'all sales summary'!$A$2:$A$2047,$A64,'all sales summary'!$B$2:$B$2047,Q$4))/((AVERAGEIFS('overall city offline'!$I$2:$I$2047,'overall city offline'!$A$2:$A$2047,$A64,'overall city offline'!$B$2:$B$2047,Q$4)*(1-AVERAGEIFS('all sales summary'!$I$2:$I$2047,'all sales summary'!$A$2:$A$2047,$A64,'all sales summary'!$B$2:$B$2047,Q$4)))+(AVERAGEIFS('city centre offline'!$I$2:$I$2047,'city centre offline'!$A$2:$A$2047,$A64,'city centre offline'!$B$2:$B$2047,Q$4)*AVERAGEIFS('all sales summary'!$I$2:$I$2047,'all sales summary'!$A$2:$A$2047,$A64,'all sales summary'!$B$2:$B$2047,Q$4)))</f>
        <v>3.2609266314334355E-7</v>
      </c>
      <c r="R64" s="60">
        <f>(AVERAGEIFS('city centre offline'!$I$2:$I$2047,'city centre offline'!$A$2:$A$2047,$A64,'city centre offline'!$B$2:$B$2047,R$4)*AVERAGEIFS('all sales summary'!$I$2:$I$2047,'all sales summary'!$A$2:$A$2047,$A64,'all sales summary'!$B$2:$B$2047,R$4))/((AVERAGEIFS('overall city offline'!$I$2:$I$2047,'overall city offline'!$A$2:$A$2047,$A64,'overall city offline'!$B$2:$B$2047,R$4)*(1-AVERAGEIFS('all sales summary'!$I$2:$I$2047,'all sales summary'!$A$2:$A$2047,$A64,'all sales summary'!$B$2:$B$2047,R$4)))+(AVERAGEIFS('city centre offline'!$I$2:$I$2047,'city centre offline'!$A$2:$A$2047,$A64,'city centre offline'!$B$2:$B$2047,R$4)*AVERAGEIFS('all sales summary'!$I$2:$I$2047,'all sales summary'!$A$2:$A$2047,$A64,'all sales summary'!$B$2:$B$2047,R$4)))</f>
        <v>0</v>
      </c>
      <c r="S64" s="60">
        <f>(AVERAGEIFS('city centre offline'!$I$2:$I$2047,'city centre offline'!$A$2:$A$2047,$A64,'city centre offline'!$B$2:$B$2047,S$4)*AVERAGEIFS('all sales summary'!$I$2:$I$2047,'all sales summary'!$A$2:$A$2047,$A64,'all sales summary'!$B$2:$B$2047,S$4))/((AVERAGEIFS('overall city offline'!$I$2:$I$2047,'overall city offline'!$A$2:$A$2047,$A64,'overall city offline'!$B$2:$B$2047,S$4)*(1-AVERAGEIFS('all sales summary'!$I$2:$I$2047,'all sales summary'!$A$2:$A$2047,$A64,'all sales summary'!$B$2:$B$2047,S$4)))+(AVERAGEIFS('city centre offline'!$I$2:$I$2047,'city centre offline'!$A$2:$A$2047,$A64,'city centre offline'!$B$2:$B$2047,S$4)*AVERAGEIFS('all sales summary'!$I$2:$I$2047,'all sales summary'!$A$2:$A$2047,$A64,'all sales summary'!$B$2:$B$2047,S$4)))</f>
        <v>0.16705112733632838</v>
      </c>
      <c r="T64" s="60">
        <f>(AVERAGEIFS('city centre offline'!$I$2:$I$2047,'city centre offline'!$A$2:$A$2047,$A64,'city centre offline'!$B$2:$B$2047,T$4)*AVERAGEIFS('all sales summary'!$I$2:$I$2047,'all sales summary'!$A$2:$A$2047,$A64,'all sales summary'!$B$2:$B$2047,T$4))/((AVERAGEIFS('overall city offline'!$I$2:$I$2047,'overall city offline'!$A$2:$A$2047,$A64,'overall city offline'!$B$2:$B$2047,T$4)*(1-AVERAGEIFS('all sales summary'!$I$2:$I$2047,'all sales summary'!$A$2:$A$2047,$A64,'all sales summary'!$B$2:$B$2047,T$4)))+(AVERAGEIFS('city centre offline'!$I$2:$I$2047,'city centre offline'!$A$2:$A$2047,$A64,'city centre offline'!$B$2:$B$2047,T$4)*AVERAGEIFS('all sales summary'!$I$2:$I$2047,'all sales summary'!$A$2:$A$2047,$A64,'all sales summary'!$B$2:$B$2047,T$4)))</f>
        <v>0.19788448680255841</v>
      </c>
      <c r="U64" s="60">
        <f>(AVERAGEIFS('city centre offline'!$I$2:$I$2047,'city centre offline'!$A$2:$A$2047,$A64,'city centre offline'!$B$2:$B$2047,U$4)*AVERAGEIFS('all sales summary'!$I$2:$I$2047,'all sales summary'!$A$2:$A$2047,$A64,'all sales summary'!$B$2:$B$2047,U$4))/((AVERAGEIFS('overall city offline'!$I$2:$I$2047,'overall city offline'!$A$2:$A$2047,$A64,'overall city offline'!$B$2:$B$2047,U$4)*(1-AVERAGEIFS('all sales summary'!$I$2:$I$2047,'all sales summary'!$A$2:$A$2047,$A64,'all sales summary'!$B$2:$B$2047,U$4)))+(AVERAGEIFS('city centre offline'!$I$2:$I$2047,'city centre offline'!$A$2:$A$2047,$A64,'city centre offline'!$B$2:$B$2047,U$4)*AVERAGEIFS('all sales summary'!$I$2:$I$2047,'all sales summary'!$A$2:$A$2047,$A64,'all sales summary'!$B$2:$B$2047,U$4)))</f>
        <v>0.21260795157880072</v>
      </c>
      <c r="V64" s="60">
        <f>(AVERAGEIFS('city centre offline'!$I$2:$I$2047,'city centre offline'!$A$2:$A$2047,$A64,'city centre offline'!$B$2:$B$2047,V$4)*AVERAGEIFS('all sales summary'!$I$2:$I$2047,'all sales summary'!$A$2:$A$2047,$A64,'all sales summary'!$B$2:$B$2047,V$4))/((AVERAGEIFS('overall city offline'!$I$2:$I$2047,'overall city offline'!$A$2:$A$2047,$A64,'overall city offline'!$B$2:$B$2047,V$4)*(1-AVERAGEIFS('all sales summary'!$I$2:$I$2047,'all sales summary'!$A$2:$A$2047,$A64,'all sales summary'!$B$2:$B$2047,V$4)))+(AVERAGEIFS('city centre offline'!$I$2:$I$2047,'city centre offline'!$A$2:$A$2047,$A64,'city centre offline'!$B$2:$B$2047,V$4)*AVERAGEIFS('all sales summary'!$I$2:$I$2047,'all sales summary'!$A$2:$A$2047,$A64,'all sales summary'!$B$2:$B$2047,V$4)))</f>
        <v>0.20906879336519441</v>
      </c>
      <c r="W64" s="60">
        <f>(AVERAGEIFS('city centre offline'!$I$2:$I$2047,'city centre offline'!$A$2:$A$2047,$A64,'city centre offline'!$B$2:$B$2047,W$4)*AVERAGEIFS('all sales summary'!$I$2:$I$2047,'all sales summary'!$A$2:$A$2047,$A64,'all sales summary'!$B$2:$B$2047,W$4))/((AVERAGEIFS('overall city offline'!$I$2:$I$2047,'overall city offline'!$A$2:$A$2047,$A64,'overall city offline'!$B$2:$B$2047,W$4)*(1-AVERAGEIFS('all sales summary'!$I$2:$I$2047,'all sales summary'!$A$2:$A$2047,$A64,'all sales summary'!$B$2:$B$2047,W$4)))+(AVERAGEIFS('city centre offline'!$I$2:$I$2047,'city centre offline'!$A$2:$A$2047,$A64,'city centre offline'!$B$2:$B$2047,W$4)*AVERAGEIFS('all sales summary'!$I$2:$I$2047,'all sales summary'!$A$2:$A$2047,$A64,'all sales summary'!$B$2:$B$2047,W$4)))</f>
        <v>0.20641192773383016</v>
      </c>
      <c r="X64" s="60">
        <f>(AVERAGEIFS('city centre offline'!$I$2:$I$2047,'city centre offline'!$A$2:$A$2047,$A64,'city centre offline'!$B$2:$B$2047,X$4)*AVERAGEIFS('all sales summary'!$I$2:$I$2047,'all sales summary'!$A$2:$A$2047,$A64,'all sales summary'!$B$2:$B$2047,X$4))/((AVERAGEIFS('overall city offline'!$I$2:$I$2047,'overall city offline'!$A$2:$A$2047,$A64,'overall city offline'!$B$2:$B$2047,X$4)*(1-AVERAGEIFS('all sales summary'!$I$2:$I$2047,'all sales summary'!$A$2:$A$2047,$A64,'all sales summary'!$B$2:$B$2047,X$4)))+(AVERAGEIFS('city centre offline'!$I$2:$I$2047,'city centre offline'!$A$2:$A$2047,$A64,'city centre offline'!$B$2:$B$2047,X$4)*AVERAGEIFS('all sales summary'!$I$2:$I$2047,'all sales summary'!$A$2:$A$2047,$A64,'all sales summary'!$B$2:$B$2047,X$4)))</f>
        <v>0.17896336916951452</v>
      </c>
      <c r="Y64" s="60">
        <f>(AVERAGEIFS('city centre offline'!$I$2:$I$2047,'city centre offline'!$A$2:$A$2047,$A64,'city centre offline'!$B$2:$B$2047,Y$4)*AVERAGEIFS('all sales summary'!$I$2:$I$2047,'all sales summary'!$A$2:$A$2047,$A64,'all sales summary'!$B$2:$B$2047,Y$4))/((AVERAGEIFS('overall city offline'!$I$2:$I$2047,'overall city offline'!$A$2:$A$2047,$A64,'overall city offline'!$B$2:$B$2047,Y$4)*(1-AVERAGEIFS('all sales summary'!$I$2:$I$2047,'all sales summary'!$A$2:$A$2047,$A64,'all sales summary'!$B$2:$B$2047,Y$4)))+(AVERAGEIFS('city centre offline'!$I$2:$I$2047,'city centre offline'!$A$2:$A$2047,$A64,'city centre offline'!$B$2:$B$2047,Y$4)*AVERAGEIFS('all sales summary'!$I$2:$I$2047,'all sales summary'!$A$2:$A$2047,$A64,'all sales summary'!$B$2:$B$2047,Y$4)))</f>
        <v>0.24436525137906664</v>
      </c>
      <c r="Z64" s="60">
        <f>(AVERAGEIFS('city centre offline'!$I$2:$I$2047,'city centre offline'!$A$2:$A$2047,$A64,'city centre offline'!$B$2:$B$2047,Z$4)*AVERAGEIFS('all sales summary'!$I$2:$I$2047,'all sales summary'!$A$2:$A$2047,$A64,'all sales summary'!$B$2:$B$2047,Z$4))/((AVERAGEIFS('overall city offline'!$I$2:$I$2047,'overall city offline'!$A$2:$A$2047,$A64,'overall city offline'!$B$2:$B$2047,Z$4)*(1-AVERAGEIFS('all sales summary'!$I$2:$I$2047,'all sales summary'!$A$2:$A$2047,$A64,'all sales summary'!$B$2:$B$2047,Z$4)))+(AVERAGEIFS('city centre offline'!$I$2:$I$2047,'city centre offline'!$A$2:$A$2047,$A64,'city centre offline'!$B$2:$B$2047,Z$4)*AVERAGEIFS('all sales summary'!$I$2:$I$2047,'all sales summary'!$A$2:$A$2047,$A64,'all sales summary'!$B$2:$B$2047,Z$4)))</f>
        <v>3.5606134897130694E-3</v>
      </c>
      <c r="AA64" s="60">
        <f>(AVERAGEIFS('city centre offline'!$I$2:$I$2047,'city centre offline'!$A$2:$A$2047,$A64,'city centre offline'!$B$2:$B$2047,AA$4)*AVERAGEIFS('all sales summary'!$I$2:$I$2047,'all sales summary'!$A$2:$A$2047,$A64,'all sales summary'!$B$2:$B$2047,AA$4))/((AVERAGEIFS('overall city offline'!$I$2:$I$2047,'overall city offline'!$A$2:$A$2047,$A64,'overall city offline'!$B$2:$B$2047,AA$4)*(1-AVERAGEIFS('all sales summary'!$I$2:$I$2047,'all sales summary'!$A$2:$A$2047,$A64,'all sales summary'!$B$2:$B$2047,AA$4)))+(AVERAGEIFS('city centre offline'!$I$2:$I$2047,'city centre offline'!$A$2:$A$2047,$A64,'city centre offline'!$B$2:$B$2047,AA$4)*AVERAGEIFS('all sales summary'!$I$2:$I$2047,'all sales summary'!$A$2:$A$2047,$A64,'all sales summary'!$B$2:$B$2047,AA$4)))</f>
        <v>0.11354999953728707</v>
      </c>
      <c r="AB64" s="60">
        <f>(AVERAGEIFS('city centre offline'!$I$2:$I$2047,'city centre offline'!$A$2:$A$2047,$A64,'city centre offline'!$B$2:$B$2047,AB$4)*AVERAGEIFS('all sales summary'!$I$2:$I$2047,'all sales summary'!$A$2:$A$2047,$A64,'all sales summary'!$B$2:$B$2047,AB$4))/((AVERAGEIFS('overall city offline'!$I$2:$I$2047,'overall city offline'!$A$2:$A$2047,$A64,'overall city offline'!$B$2:$B$2047,AB$4)*(1-AVERAGEIFS('all sales summary'!$I$2:$I$2047,'all sales summary'!$A$2:$A$2047,$A64,'all sales summary'!$B$2:$B$2047,AB$4)))+(AVERAGEIFS('city centre offline'!$I$2:$I$2047,'city centre offline'!$A$2:$A$2047,$A64,'city centre offline'!$B$2:$B$2047,AB$4)*AVERAGEIFS('all sales summary'!$I$2:$I$2047,'all sales summary'!$A$2:$A$2047,$A64,'all sales summary'!$B$2:$B$2047,AB$4)))</f>
        <v>3.2540142072969287E-3</v>
      </c>
      <c r="AC64" s="60">
        <f>(AVERAGEIFS('city centre offline'!$I$2:$I$2047,'city centre offline'!$A$2:$A$2047,$A64,'city centre offline'!$B$2:$B$2047,AC$4)*AVERAGEIFS('all sales summary'!$I$2:$I$2047,'all sales summary'!$A$2:$A$2047,$A64,'all sales summary'!$B$2:$B$2047,AC$4))/((AVERAGEIFS('overall city offline'!$I$2:$I$2047,'overall city offline'!$A$2:$A$2047,$A64,'overall city offline'!$B$2:$B$2047,AC$4)*(1-AVERAGEIFS('all sales summary'!$I$2:$I$2047,'all sales summary'!$A$2:$A$2047,$A64,'all sales summary'!$B$2:$B$2047,AC$4)))+(AVERAGEIFS('city centre offline'!$I$2:$I$2047,'city centre offline'!$A$2:$A$2047,$A64,'city centre offline'!$B$2:$B$2047,AC$4)*AVERAGEIFS('all sales summary'!$I$2:$I$2047,'all sales summary'!$A$2:$A$2047,$A64,'all sales summary'!$B$2:$B$2047,AC$4)))</f>
        <v>0.20081624974113041</v>
      </c>
      <c r="AD64" s="60">
        <f>(AVERAGEIFS('city centre offline'!$I$2:$I$2047,'city centre offline'!$A$2:$A$2047,$A64,'city centre offline'!$B$2:$B$2047,AD$4)*AVERAGEIFS('all sales summary'!$I$2:$I$2047,'all sales summary'!$A$2:$A$2047,$A64,'all sales summary'!$B$2:$B$2047,AD$4))/((AVERAGEIFS('overall city offline'!$I$2:$I$2047,'overall city offline'!$A$2:$A$2047,$A64,'overall city offline'!$B$2:$B$2047,AD$4)*(1-AVERAGEIFS('all sales summary'!$I$2:$I$2047,'all sales summary'!$A$2:$A$2047,$A64,'all sales summary'!$B$2:$B$2047,AD$4)))+(AVERAGEIFS('city centre offline'!$I$2:$I$2047,'city centre offline'!$A$2:$A$2047,$A64,'city centre offline'!$B$2:$B$2047,AD$4)*AVERAGEIFS('all sales summary'!$I$2:$I$2047,'all sales summary'!$A$2:$A$2047,$A64,'all sales summary'!$B$2:$B$2047,AD$4)))</f>
        <v>0.20614329013819219</v>
      </c>
      <c r="AE64" s="60">
        <f>(AVERAGEIFS('city centre offline'!$I$2:$I$2047,'city centre offline'!$A$2:$A$2047,$A64,'city centre offline'!$B$2:$B$2047,AE$4)*AVERAGEIFS('all sales summary'!$I$2:$I$2047,'all sales summary'!$A$2:$A$2047,$A64,'all sales summary'!$B$2:$B$2047,AE$4))/((AVERAGEIFS('overall city offline'!$I$2:$I$2047,'overall city offline'!$A$2:$A$2047,$A64,'overall city offline'!$B$2:$B$2047,AE$4)*(1-AVERAGEIFS('all sales summary'!$I$2:$I$2047,'all sales summary'!$A$2:$A$2047,$A64,'all sales summary'!$B$2:$B$2047,AE$4)))+(AVERAGEIFS('city centre offline'!$I$2:$I$2047,'city centre offline'!$A$2:$A$2047,$A64,'city centre offline'!$B$2:$B$2047,AE$4)*AVERAGEIFS('all sales summary'!$I$2:$I$2047,'all sales summary'!$A$2:$A$2047,$A64,'all sales summary'!$B$2:$B$2047,AE$4)))</f>
        <v>0.20841826689880771</v>
      </c>
      <c r="AF64" s="60">
        <f>(AVERAGEIFS('city centre offline'!$I$2:$I$2047,'city centre offline'!$A$2:$A$2047,$A64,'city centre offline'!$B$2:$B$2047,AF$4)*AVERAGEIFS('all sales summary'!$I$2:$I$2047,'all sales summary'!$A$2:$A$2047,$A64,'all sales summary'!$B$2:$B$2047,AF$4))/((AVERAGEIFS('overall city offline'!$I$2:$I$2047,'overall city offline'!$A$2:$A$2047,$A64,'overall city offline'!$B$2:$B$2047,AF$4)*(1-AVERAGEIFS('all sales summary'!$I$2:$I$2047,'all sales summary'!$A$2:$A$2047,$A64,'all sales summary'!$B$2:$B$2047,AF$4)))+(AVERAGEIFS('city centre offline'!$I$2:$I$2047,'city centre offline'!$A$2:$A$2047,$A64,'city centre offline'!$B$2:$B$2047,AF$4)*AVERAGEIFS('all sales summary'!$I$2:$I$2047,'all sales summary'!$A$2:$A$2047,$A64,'all sales summary'!$B$2:$B$2047,AF$4)))</f>
        <v>0.21218145108462977</v>
      </c>
      <c r="AG64" s="60">
        <f>(AVERAGEIFS('city centre offline'!$I$2:$I$2047,'city centre offline'!$A$2:$A$2047,$A64,'city centre offline'!$B$2:$B$2047,AG$4)*AVERAGEIFS('all sales summary'!$I$2:$I$2047,'all sales summary'!$A$2:$A$2047,$A64,'all sales summary'!$B$2:$B$2047,AG$4))/((AVERAGEIFS('overall city offline'!$I$2:$I$2047,'overall city offline'!$A$2:$A$2047,$A64,'overall city offline'!$B$2:$B$2047,AG$4)*(1-AVERAGEIFS('all sales summary'!$I$2:$I$2047,'all sales summary'!$A$2:$A$2047,$A64,'all sales summary'!$B$2:$B$2047,AG$4)))+(AVERAGEIFS('city centre offline'!$I$2:$I$2047,'city centre offline'!$A$2:$A$2047,$A64,'city centre offline'!$B$2:$B$2047,AG$4)*AVERAGEIFS('all sales summary'!$I$2:$I$2047,'all sales summary'!$A$2:$A$2047,$A64,'all sales summary'!$B$2:$B$2047,AG$4)))</f>
        <v>0.20273659730235233</v>
      </c>
      <c r="AH64" s="60">
        <f>(AVERAGEIFS('city centre offline'!$I$2:$I$2047,'city centre offline'!$A$2:$A$2047,$A64,'city centre offline'!$B$2:$B$2047,AH$4)*AVERAGEIFS('all sales summary'!$I$2:$I$2047,'all sales summary'!$A$2:$A$2047,$A64,'all sales summary'!$B$2:$B$2047,AH$4))/((AVERAGEIFS('overall city offline'!$I$2:$I$2047,'overall city offline'!$A$2:$A$2047,$A64,'overall city offline'!$B$2:$B$2047,AH$4)*(1-AVERAGEIFS('all sales summary'!$I$2:$I$2047,'all sales summary'!$A$2:$A$2047,$A64,'all sales summary'!$B$2:$B$2047,AH$4)))+(AVERAGEIFS('city centre offline'!$I$2:$I$2047,'city centre offline'!$A$2:$A$2047,$A64,'city centre offline'!$B$2:$B$2047,AH$4)*AVERAGEIFS('all sales summary'!$I$2:$I$2047,'all sales summary'!$A$2:$A$2047,$A64,'all sales summary'!$B$2:$B$2047,AH$4)))</f>
        <v>0.20917188296757022</v>
      </c>
    </row>
    <row r="65" spans="1:34" x14ac:dyDescent="0.3">
      <c r="A65" t="s">
        <v>67</v>
      </c>
      <c r="B65" s="60" t="e">
        <f>(AVERAGEIFS('city centre offline'!I62:I2107,'city centre offline'!$A$2:$A$2047,$A65,'city centre offline'!$B$2:$B$2047,B$4)*AVERAGEIFS('all sales summary'!$I$2:$I$2047,'all sales summary'!$A$2:$A$2047,$A65,'all sales summary'!B62:B2107,B$4))/((AVERAGEIFS('overall city offline'!I62:I2107,'overall city offline'!$A$2:$A$2047,$A65,'overall city offline'!$B$2:$B$2047,B$4)*(1-AVERAGEIFS('all sales summary'!$I$2:$I$2047,'all sales summary'!$A$2:$A$2047,$A65,'all sales summary'!B62:B2107,B$4)))+(AVERAGEIFS('city centre offline'!I62:I2107,'city centre offline'!$A$2:$A$2047,$A65,'city centre offline'!$B$2:$B$2047,B$4)*AVERAGEIFS('all sales summary'!$I$2:$I$2047,'all sales summary'!$A$2:$A$2047,$A65,'all sales summary'!B62:B2107,B$4)))</f>
        <v>#DIV/0!</v>
      </c>
      <c r="C65" s="60">
        <f>(AVERAGEIFS('city centre offline'!$I$2:$I$2047,'city centre offline'!$A$2:$A$2047,$A65,'city centre offline'!$B$2:$B$2047,C$4)*AVERAGEIFS('all sales summary'!$I$2:$I$2047,'all sales summary'!$A$2:$A$2047,$A65,'all sales summary'!$B$2:$B$2047,C$4))/((AVERAGEIFS('overall city offline'!$I$2:$I$2047,'overall city offline'!$A$2:$A$2047,$A65,'overall city offline'!$B$2:$B$2047,C$4)*(1-AVERAGEIFS('all sales summary'!$I$2:$I$2047,'all sales summary'!$A$2:$A$2047,$A65,'all sales summary'!$B$2:$B$2047,C$4)))+(AVERAGEIFS('city centre offline'!$I$2:$I$2047,'city centre offline'!$A$2:$A$2047,$A65,'city centre offline'!$B$2:$B$2047,C$4)*AVERAGEIFS('all sales summary'!$I$2:$I$2047,'all sales summary'!$A$2:$A$2047,$A65,'all sales summary'!$B$2:$B$2047,C$4)))</f>
        <v>0.43143154205752199</v>
      </c>
      <c r="D65" s="60">
        <f>(AVERAGEIFS('city centre offline'!$I$2:$I$2047,'city centre offline'!$A$2:$A$2047,$A65,'city centre offline'!$B$2:$B$2047,D$4)*AVERAGEIFS('all sales summary'!$I$2:$I$2047,'all sales summary'!$A$2:$A$2047,$A65,'all sales summary'!$B$2:$B$2047,D$4))/((AVERAGEIFS('overall city offline'!$I$2:$I$2047,'overall city offline'!$A$2:$A$2047,$A65,'overall city offline'!$B$2:$B$2047,D$4)*(1-AVERAGEIFS('all sales summary'!$I$2:$I$2047,'all sales summary'!$A$2:$A$2047,$A65,'all sales summary'!$B$2:$B$2047,D$4)))+(AVERAGEIFS('city centre offline'!$I$2:$I$2047,'city centre offline'!$A$2:$A$2047,$A65,'city centre offline'!$B$2:$B$2047,D$4)*AVERAGEIFS('all sales summary'!$I$2:$I$2047,'all sales summary'!$A$2:$A$2047,$A65,'all sales summary'!$B$2:$B$2047,D$4)))</f>
        <v>0.38005402352200907</v>
      </c>
      <c r="E65" s="60">
        <f>(AVERAGEIFS('city centre offline'!$I$2:$I$2047,'city centre offline'!$A$2:$A$2047,$A65,'city centre offline'!$B$2:$B$2047,E$4)*AVERAGEIFS('all sales summary'!$I$2:$I$2047,'all sales summary'!$A$2:$A$2047,$A65,'all sales summary'!$B$2:$B$2047,E$4))/((AVERAGEIFS('overall city offline'!$I$2:$I$2047,'overall city offline'!$A$2:$A$2047,$A65,'overall city offline'!$B$2:$B$2047,E$4)*(1-AVERAGEIFS('all sales summary'!$I$2:$I$2047,'all sales summary'!$A$2:$A$2047,$A65,'all sales summary'!$B$2:$B$2047,E$4)))+(AVERAGEIFS('city centre offline'!$I$2:$I$2047,'city centre offline'!$A$2:$A$2047,$A65,'city centre offline'!$B$2:$B$2047,E$4)*AVERAGEIFS('all sales summary'!$I$2:$I$2047,'all sales summary'!$A$2:$A$2047,$A65,'all sales summary'!$B$2:$B$2047,E$4)))</f>
        <v>0.4093454891234149</v>
      </c>
      <c r="F65" s="60">
        <f>(AVERAGEIFS('city centre offline'!$I$2:$I$2047,'city centre offline'!$A$2:$A$2047,$A65,'city centre offline'!$B$2:$B$2047,F$4)*AVERAGEIFS('all sales summary'!$I$2:$I$2047,'all sales summary'!$A$2:$A$2047,$A65,'all sales summary'!$B$2:$B$2047,F$4))/((AVERAGEIFS('overall city offline'!$I$2:$I$2047,'overall city offline'!$A$2:$A$2047,$A65,'overall city offline'!$B$2:$B$2047,F$4)*(1-AVERAGEIFS('all sales summary'!$I$2:$I$2047,'all sales summary'!$A$2:$A$2047,$A65,'all sales summary'!$B$2:$B$2047,F$4)))+(AVERAGEIFS('city centre offline'!$I$2:$I$2047,'city centre offline'!$A$2:$A$2047,$A65,'city centre offline'!$B$2:$B$2047,F$4)*AVERAGEIFS('all sales summary'!$I$2:$I$2047,'all sales summary'!$A$2:$A$2047,$A65,'all sales summary'!$B$2:$B$2047,F$4)))</f>
        <v>0.41728885671725885</v>
      </c>
      <c r="G65" s="60">
        <f>(AVERAGEIFS('city centre offline'!$I$2:$I$2047,'city centre offline'!$A$2:$A$2047,$A65,'city centre offline'!$B$2:$B$2047,G$4)*AVERAGEIFS('all sales summary'!$I$2:$I$2047,'all sales summary'!$A$2:$A$2047,$A65,'all sales summary'!$B$2:$B$2047,G$4))/((AVERAGEIFS('overall city offline'!$I$2:$I$2047,'overall city offline'!$A$2:$A$2047,$A65,'overall city offline'!$B$2:$B$2047,G$4)*(1-AVERAGEIFS('all sales summary'!$I$2:$I$2047,'all sales summary'!$A$2:$A$2047,$A65,'all sales summary'!$B$2:$B$2047,G$4)))+(AVERAGEIFS('city centre offline'!$I$2:$I$2047,'city centre offline'!$A$2:$A$2047,$A65,'city centre offline'!$B$2:$B$2047,G$4)*AVERAGEIFS('all sales summary'!$I$2:$I$2047,'all sales summary'!$A$2:$A$2047,$A65,'all sales summary'!$B$2:$B$2047,G$4)))</f>
        <v>0.43486571657744821</v>
      </c>
      <c r="H65" s="60">
        <f>(AVERAGEIFS('city centre offline'!$I$2:$I$2047,'city centre offline'!$A$2:$A$2047,$A65,'city centre offline'!$B$2:$B$2047,H$4)*AVERAGEIFS('all sales summary'!$I$2:$I$2047,'all sales summary'!$A$2:$A$2047,$A65,'all sales summary'!$B$2:$B$2047,H$4))/((AVERAGEIFS('overall city offline'!$I$2:$I$2047,'overall city offline'!$A$2:$A$2047,$A65,'overall city offline'!$B$2:$B$2047,H$4)*(1-AVERAGEIFS('all sales summary'!$I$2:$I$2047,'all sales summary'!$A$2:$A$2047,$A65,'all sales summary'!$B$2:$B$2047,H$4)))+(AVERAGEIFS('city centre offline'!$I$2:$I$2047,'city centre offline'!$A$2:$A$2047,$A65,'city centre offline'!$B$2:$B$2047,H$4)*AVERAGEIFS('all sales summary'!$I$2:$I$2047,'all sales summary'!$A$2:$A$2047,$A65,'all sales summary'!$B$2:$B$2047,H$4)))</f>
        <v>0.4151014410500114</v>
      </c>
      <c r="I65" s="60">
        <f>(AVERAGEIFS('city centre offline'!$I$2:$I$2047,'city centre offline'!$A$2:$A$2047,$A65,'city centre offline'!$B$2:$B$2047,I$4)*AVERAGEIFS('all sales summary'!$I$2:$I$2047,'all sales summary'!$A$2:$A$2047,$A65,'all sales summary'!$B$2:$B$2047,I$4))/((AVERAGEIFS('overall city offline'!$I$2:$I$2047,'overall city offline'!$A$2:$A$2047,$A65,'overall city offline'!$B$2:$B$2047,I$4)*(1-AVERAGEIFS('all sales summary'!$I$2:$I$2047,'all sales summary'!$A$2:$A$2047,$A65,'all sales summary'!$B$2:$B$2047,I$4)))+(AVERAGEIFS('city centre offline'!$I$2:$I$2047,'city centre offline'!$A$2:$A$2047,$A65,'city centre offline'!$B$2:$B$2047,I$4)*AVERAGEIFS('all sales summary'!$I$2:$I$2047,'all sales summary'!$A$2:$A$2047,$A65,'all sales summary'!$B$2:$B$2047,I$4)))</f>
        <v>0.41129506798657228</v>
      </c>
      <c r="J65" s="60">
        <f>(AVERAGEIFS('city centre offline'!$I$2:$I$2047,'city centre offline'!$A$2:$A$2047,$A65,'city centre offline'!$B$2:$B$2047,J$4)*AVERAGEIFS('all sales summary'!$I$2:$I$2047,'all sales summary'!$A$2:$A$2047,$A65,'all sales summary'!$B$2:$B$2047,J$4))/((AVERAGEIFS('overall city offline'!$I$2:$I$2047,'overall city offline'!$A$2:$A$2047,$A65,'overall city offline'!$B$2:$B$2047,J$4)*(1-AVERAGEIFS('all sales summary'!$I$2:$I$2047,'all sales summary'!$A$2:$A$2047,$A65,'all sales summary'!$B$2:$B$2047,J$4)))+(AVERAGEIFS('city centre offline'!$I$2:$I$2047,'city centre offline'!$A$2:$A$2047,$A65,'city centre offline'!$B$2:$B$2047,J$4)*AVERAGEIFS('all sales summary'!$I$2:$I$2047,'all sales summary'!$A$2:$A$2047,$A65,'all sales summary'!$B$2:$B$2047,J$4)))</f>
        <v>0.42347380028174331</v>
      </c>
      <c r="K65" s="60">
        <f>(AVERAGEIFS('city centre offline'!$I$2:$I$2047,'city centre offline'!$A$2:$A$2047,$A65,'city centre offline'!$B$2:$B$2047,K$4)*AVERAGEIFS('all sales summary'!$I$2:$I$2047,'all sales summary'!$A$2:$A$2047,$A65,'all sales summary'!$B$2:$B$2047,K$4))/((AVERAGEIFS('overall city offline'!$I$2:$I$2047,'overall city offline'!$A$2:$A$2047,$A65,'overall city offline'!$B$2:$B$2047,K$4)*(1-AVERAGEIFS('all sales summary'!$I$2:$I$2047,'all sales summary'!$A$2:$A$2047,$A65,'all sales summary'!$B$2:$B$2047,K$4)))+(AVERAGEIFS('city centre offline'!$I$2:$I$2047,'city centre offline'!$A$2:$A$2047,$A65,'city centre offline'!$B$2:$B$2047,K$4)*AVERAGEIFS('all sales summary'!$I$2:$I$2047,'all sales summary'!$A$2:$A$2047,$A65,'all sales summary'!$B$2:$B$2047,K$4)))</f>
        <v>0.42125376071120463</v>
      </c>
      <c r="L65" s="60">
        <f>(AVERAGEIFS('city centre offline'!$I$2:$I$2047,'city centre offline'!$A$2:$A$2047,$A65,'city centre offline'!$B$2:$B$2047,L$4)*AVERAGEIFS('all sales summary'!$I$2:$I$2047,'all sales summary'!$A$2:$A$2047,$A65,'all sales summary'!$B$2:$B$2047,L$4))/((AVERAGEIFS('overall city offline'!$I$2:$I$2047,'overall city offline'!$A$2:$A$2047,$A65,'overall city offline'!$B$2:$B$2047,L$4)*(1-AVERAGEIFS('all sales summary'!$I$2:$I$2047,'all sales summary'!$A$2:$A$2047,$A65,'all sales summary'!$B$2:$B$2047,L$4)))+(AVERAGEIFS('city centre offline'!$I$2:$I$2047,'city centre offline'!$A$2:$A$2047,$A65,'city centre offline'!$B$2:$B$2047,L$4)*AVERAGEIFS('all sales summary'!$I$2:$I$2047,'all sales summary'!$A$2:$A$2047,$A65,'all sales summary'!$B$2:$B$2047,L$4)))</f>
        <v>0.42200849682027036</v>
      </c>
      <c r="M65" s="60">
        <f>(AVERAGEIFS('city centre offline'!$I$2:$I$2047,'city centre offline'!$A$2:$A$2047,$A65,'city centre offline'!$B$2:$B$2047,M$4)*AVERAGEIFS('all sales summary'!$I$2:$I$2047,'all sales summary'!$A$2:$A$2047,$A65,'all sales summary'!$B$2:$B$2047,M$4))/((AVERAGEIFS('overall city offline'!$I$2:$I$2047,'overall city offline'!$A$2:$A$2047,$A65,'overall city offline'!$B$2:$B$2047,M$4)*(1-AVERAGEIFS('all sales summary'!$I$2:$I$2047,'all sales summary'!$A$2:$A$2047,$A65,'all sales summary'!$B$2:$B$2047,M$4)))+(AVERAGEIFS('city centre offline'!$I$2:$I$2047,'city centre offline'!$A$2:$A$2047,$A65,'city centre offline'!$B$2:$B$2047,M$4)*AVERAGEIFS('all sales summary'!$I$2:$I$2047,'all sales summary'!$A$2:$A$2047,$A65,'all sales summary'!$B$2:$B$2047,M$4)))</f>
        <v>0.4585480490938213</v>
      </c>
      <c r="N65" s="60">
        <f>(AVERAGEIFS('city centre offline'!$I$2:$I$2047,'city centre offline'!$A$2:$A$2047,$A65,'city centre offline'!$B$2:$B$2047,N$4)*AVERAGEIFS('all sales summary'!$I$2:$I$2047,'all sales summary'!$A$2:$A$2047,$A65,'all sales summary'!$B$2:$B$2047,N$4))/((AVERAGEIFS('overall city offline'!$I$2:$I$2047,'overall city offline'!$A$2:$A$2047,$A65,'overall city offline'!$B$2:$B$2047,N$4)*(1-AVERAGEIFS('all sales summary'!$I$2:$I$2047,'all sales summary'!$A$2:$A$2047,$A65,'all sales summary'!$B$2:$B$2047,N$4)))+(AVERAGEIFS('city centre offline'!$I$2:$I$2047,'city centre offline'!$A$2:$A$2047,$A65,'city centre offline'!$B$2:$B$2047,N$4)*AVERAGEIFS('all sales summary'!$I$2:$I$2047,'all sales summary'!$A$2:$A$2047,$A65,'all sales summary'!$B$2:$B$2047,N$4)))</f>
        <v>0.38447666447587453</v>
      </c>
      <c r="O65" s="60">
        <f>(AVERAGEIFS('city centre offline'!$I$2:$I$2047,'city centre offline'!$A$2:$A$2047,$A65,'city centre offline'!$B$2:$B$2047,O$4)*AVERAGEIFS('all sales summary'!$I$2:$I$2047,'all sales summary'!$A$2:$A$2047,$A65,'all sales summary'!$B$2:$B$2047,O$4))/((AVERAGEIFS('overall city offline'!$I$2:$I$2047,'overall city offline'!$A$2:$A$2047,$A65,'overall city offline'!$B$2:$B$2047,O$4)*(1-AVERAGEIFS('all sales summary'!$I$2:$I$2047,'all sales summary'!$A$2:$A$2047,$A65,'all sales summary'!$B$2:$B$2047,O$4)))+(AVERAGEIFS('city centre offline'!$I$2:$I$2047,'city centre offline'!$A$2:$A$2047,$A65,'city centre offline'!$B$2:$B$2047,O$4)*AVERAGEIFS('all sales summary'!$I$2:$I$2047,'all sales summary'!$A$2:$A$2047,$A65,'all sales summary'!$B$2:$B$2047,O$4)))</f>
        <v>0.38805112045352302</v>
      </c>
      <c r="P65" s="60">
        <f>(AVERAGEIFS('city centre offline'!$I$2:$I$2047,'city centre offline'!$A$2:$A$2047,$A65,'city centre offline'!$B$2:$B$2047,P$4)*AVERAGEIFS('all sales summary'!$I$2:$I$2047,'all sales summary'!$A$2:$A$2047,$A65,'all sales summary'!$B$2:$B$2047,P$4))/((AVERAGEIFS('overall city offline'!$I$2:$I$2047,'overall city offline'!$A$2:$A$2047,$A65,'overall city offline'!$B$2:$B$2047,P$4)*(1-AVERAGEIFS('all sales summary'!$I$2:$I$2047,'all sales summary'!$A$2:$A$2047,$A65,'all sales summary'!$B$2:$B$2047,P$4)))+(AVERAGEIFS('city centre offline'!$I$2:$I$2047,'city centre offline'!$A$2:$A$2047,$A65,'city centre offline'!$B$2:$B$2047,P$4)*AVERAGEIFS('all sales summary'!$I$2:$I$2047,'all sales summary'!$A$2:$A$2047,$A65,'all sales summary'!$B$2:$B$2047,P$4)))</f>
        <v>0.36092056947572082</v>
      </c>
      <c r="Q65" s="60">
        <f>(AVERAGEIFS('city centre offline'!$I$2:$I$2047,'city centre offline'!$A$2:$A$2047,$A65,'city centre offline'!$B$2:$B$2047,Q$4)*AVERAGEIFS('all sales summary'!$I$2:$I$2047,'all sales summary'!$A$2:$A$2047,$A65,'all sales summary'!$B$2:$B$2047,Q$4))/((AVERAGEIFS('overall city offline'!$I$2:$I$2047,'overall city offline'!$A$2:$A$2047,$A65,'overall city offline'!$B$2:$B$2047,Q$4)*(1-AVERAGEIFS('all sales summary'!$I$2:$I$2047,'all sales summary'!$A$2:$A$2047,$A65,'all sales summary'!$B$2:$B$2047,Q$4)))+(AVERAGEIFS('city centre offline'!$I$2:$I$2047,'city centre offline'!$A$2:$A$2047,$A65,'city centre offline'!$B$2:$B$2047,Q$4)*AVERAGEIFS('all sales summary'!$I$2:$I$2047,'all sales summary'!$A$2:$A$2047,$A65,'all sales summary'!$B$2:$B$2047,Q$4)))</f>
        <v>0.49445177134021601</v>
      </c>
      <c r="R65" s="60">
        <f>(AVERAGEIFS('city centre offline'!$I$2:$I$2047,'city centre offline'!$A$2:$A$2047,$A65,'city centre offline'!$B$2:$B$2047,R$4)*AVERAGEIFS('all sales summary'!$I$2:$I$2047,'all sales summary'!$A$2:$A$2047,$A65,'all sales summary'!$B$2:$B$2047,R$4))/((AVERAGEIFS('overall city offline'!$I$2:$I$2047,'overall city offline'!$A$2:$A$2047,$A65,'overall city offline'!$B$2:$B$2047,R$4)*(1-AVERAGEIFS('all sales summary'!$I$2:$I$2047,'all sales summary'!$A$2:$A$2047,$A65,'all sales summary'!$B$2:$B$2047,R$4)))+(AVERAGEIFS('city centre offline'!$I$2:$I$2047,'city centre offline'!$A$2:$A$2047,$A65,'city centre offline'!$B$2:$B$2047,R$4)*AVERAGEIFS('all sales summary'!$I$2:$I$2047,'all sales summary'!$A$2:$A$2047,$A65,'all sales summary'!$B$2:$B$2047,R$4)))</f>
        <v>0.47555198711536006</v>
      </c>
      <c r="S65" s="60">
        <f>(AVERAGEIFS('city centre offline'!$I$2:$I$2047,'city centre offline'!$A$2:$A$2047,$A65,'city centre offline'!$B$2:$B$2047,S$4)*AVERAGEIFS('all sales summary'!$I$2:$I$2047,'all sales summary'!$A$2:$A$2047,$A65,'all sales summary'!$B$2:$B$2047,S$4))/((AVERAGEIFS('overall city offline'!$I$2:$I$2047,'overall city offline'!$A$2:$A$2047,$A65,'overall city offline'!$B$2:$B$2047,S$4)*(1-AVERAGEIFS('all sales summary'!$I$2:$I$2047,'all sales summary'!$A$2:$A$2047,$A65,'all sales summary'!$B$2:$B$2047,S$4)))+(AVERAGEIFS('city centre offline'!$I$2:$I$2047,'city centre offline'!$A$2:$A$2047,$A65,'city centre offline'!$B$2:$B$2047,S$4)*AVERAGEIFS('all sales summary'!$I$2:$I$2047,'all sales summary'!$A$2:$A$2047,$A65,'all sales summary'!$B$2:$B$2047,S$4)))</f>
        <v>0.36853089394432448</v>
      </c>
      <c r="T65" s="60">
        <f>(AVERAGEIFS('city centre offline'!$I$2:$I$2047,'city centre offline'!$A$2:$A$2047,$A65,'city centre offline'!$B$2:$B$2047,T$4)*AVERAGEIFS('all sales summary'!$I$2:$I$2047,'all sales summary'!$A$2:$A$2047,$A65,'all sales summary'!$B$2:$B$2047,T$4))/((AVERAGEIFS('overall city offline'!$I$2:$I$2047,'overall city offline'!$A$2:$A$2047,$A65,'overall city offline'!$B$2:$B$2047,T$4)*(1-AVERAGEIFS('all sales summary'!$I$2:$I$2047,'all sales summary'!$A$2:$A$2047,$A65,'all sales summary'!$B$2:$B$2047,T$4)))+(AVERAGEIFS('city centre offline'!$I$2:$I$2047,'city centre offline'!$A$2:$A$2047,$A65,'city centre offline'!$B$2:$B$2047,T$4)*AVERAGEIFS('all sales summary'!$I$2:$I$2047,'all sales summary'!$A$2:$A$2047,$A65,'all sales summary'!$B$2:$B$2047,T$4)))</f>
        <v>0.35764598586282909</v>
      </c>
      <c r="U65" s="60">
        <f>(AVERAGEIFS('city centre offline'!$I$2:$I$2047,'city centre offline'!$A$2:$A$2047,$A65,'city centre offline'!$B$2:$B$2047,U$4)*AVERAGEIFS('all sales summary'!$I$2:$I$2047,'all sales summary'!$A$2:$A$2047,$A65,'all sales summary'!$B$2:$B$2047,U$4))/((AVERAGEIFS('overall city offline'!$I$2:$I$2047,'overall city offline'!$A$2:$A$2047,$A65,'overall city offline'!$B$2:$B$2047,U$4)*(1-AVERAGEIFS('all sales summary'!$I$2:$I$2047,'all sales summary'!$A$2:$A$2047,$A65,'all sales summary'!$B$2:$B$2047,U$4)))+(AVERAGEIFS('city centre offline'!$I$2:$I$2047,'city centre offline'!$A$2:$A$2047,$A65,'city centre offline'!$B$2:$B$2047,U$4)*AVERAGEIFS('all sales summary'!$I$2:$I$2047,'all sales summary'!$A$2:$A$2047,$A65,'all sales summary'!$B$2:$B$2047,U$4)))</f>
        <v>0.41000733063696781</v>
      </c>
      <c r="V65" s="60">
        <f>(AVERAGEIFS('city centre offline'!$I$2:$I$2047,'city centre offline'!$A$2:$A$2047,$A65,'city centre offline'!$B$2:$B$2047,V$4)*AVERAGEIFS('all sales summary'!$I$2:$I$2047,'all sales summary'!$A$2:$A$2047,$A65,'all sales summary'!$B$2:$B$2047,V$4))/((AVERAGEIFS('overall city offline'!$I$2:$I$2047,'overall city offline'!$A$2:$A$2047,$A65,'overall city offline'!$B$2:$B$2047,V$4)*(1-AVERAGEIFS('all sales summary'!$I$2:$I$2047,'all sales summary'!$A$2:$A$2047,$A65,'all sales summary'!$B$2:$B$2047,V$4)))+(AVERAGEIFS('city centre offline'!$I$2:$I$2047,'city centre offline'!$A$2:$A$2047,$A65,'city centre offline'!$B$2:$B$2047,V$4)*AVERAGEIFS('all sales summary'!$I$2:$I$2047,'all sales summary'!$A$2:$A$2047,$A65,'all sales summary'!$B$2:$B$2047,V$4)))</f>
        <v>0.336715724513721</v>
      </c>
      <c r="W65" s="60">
        <f>(AVERAGEIFS('city centre offline'!$I$2:$I$2047,'city centre offline'!$A$2:$A$2047,$A65,'city centre offline'!$B$2:$B$2047,W$4)*AVERAGEIFS('all sales summary'!$I$2:$I$2047,'all sales summary'!$A$2:$A$2047,$A65,'all sales summary'!$B$2:$B$2047,W$4))/((AVERAGEIFS('overall city offline'!$I$2:$I$2047,'overall city offline'!$A$2:$A$2047,$A65,'overall city offline'!$B$2:$B$2047,W$4)*(1-AVERAGEIFS('all sales summary'!$I$2:$I$2047,'all sales summary'!$A$2:$A$2047,$A65,'all sales summary'!$B$2:$B$2047,W$4)))+(AVERAGEIFS('city centre offline'!$I$2:$I$2047,'city centre offline'!$A$2:$A$2047,$A65,'city centre offline'!$B$2:$B$2047,W$4)*AVERAGEIFS('all sales summary'!$I$2:$I$2047,'all sales summary'!$A$2:$A$2047,$A65,'all sales summary'!$B$2:$B$2047,W$4)))</f>
        <v>0.40943411125388512</v>
      </c>
      <c r="X65" s="60">
        <f>(AVERAGEIFS('city centre offline'!$I$2:$I$2047,'city centre offline'!$A$2:$A$2047,$A65,'city centre offline'!$B$2:$B$2047,X$4)*AVERAGEIFS('all sales summary'!$I$2:$I$2047,'all sales summary'!$A$2:$A$2047,$A65,'all sales summary'!$B$2:$B$2047,X$4))/((AVERAGEIFS('overall city offline'!$I$2:$I$2047,'overall city offline'!$A$2:$A$2047,$A65,'overall city offline'!$B$2:$B$2047,X$4)*(1-AVERAGEIFS('all sales summary'!$I$2:$I$2047,'all sales summary'!$A$2:$A$2047,$A65,'all sales summary'!$B$2:$B$2047,X$4)))+(AVERAGEIFS('city centre offline'!$I$2:$I$2047,'city centre offline'!$A$2:$A$2047,$A65,'city centre offline'!$B$2:$B$2047,X$4)*AVERAGEIFS('all sales summary'!$I$2:$I$2047,'all sales summary'!$A$2:$A$2047,$A65,'all sales summary'!$B$2:$B$2047,X$4)))</f>
        <v>0.39971278480560724</v>
      </c>
      <c r="Y65" s="60">
        <f>(AVERAGEIFS('city centre offline'!$I$2:$I$2047,'city centre offline'!$A$2:$A$2047,$A65,'city centre offline'!$B$2:$B$2047,Y$4)*AVERAGEIFS('all sales summary'!$I$2:$I$2047,'all sales summary'!$A$2:$A$2047,$A65,'all sales summary'!$B$2:$B$2047,Y$4))/((AVERAGEIFS('overall city offline'!$I$2:$I$2047,'overall city offline'!$A$2:$A$2047,$A65,'overall city offline'!$B$2:$B$2047,Y$4)*(1-AVERAGEIFS('all sales summary'!$I$2:$I$2047,'all sales summary'!$A$2:$A$2047,$A65,'all sales summary'!$B$2:$B$2047,Y$4)))+(AVERAGEIFS('city centre offline'!$I$2:$I$2047,'city centre offline'!$A$2:$A$2047,$A65,'city centre offline'!$B$2:$B$2047,Y$4)*AVERAGEIFS('all sales summary'!$I$2:$I$2047,'all sales summary'!$A$2:$A$2047,$A65,'all sales summary'!$B$2:$B$2047,Y$4)))</f>
        <v>0.44893118539224419</v>
      </c>
      <c r="Z65" s="60">
        <f>(AVERAGEIFS('city centre offline'!$I$2:$I$2047,'city centre offline'!$A$2:$A$2047,$A65,'city centre offline'!$B$2:$B$2047,Z$4)*AVERAGEIFS('all sales summary'!$I$2:$I$2047,'all sales summary'!$A$2:$A$2047,$A65,'all sales summary'!$B$2:$B$2047,Z$4))/((AVERAGEIFS('overall city offline'!$I$2:$I$2047,'overall city offline'!$A$2:$A$2047,$A65,'overall city offline'!$B$2:$B$2047,Z$4)*(1-AVERAGEIFS('all sales summary'!$I$2:$I$2047,'all sales summary'!$A$2:$A$2047,$A65,'all sales summary'!$B$2:$B$2047,Z$4)))+(AVERAGEIFS('city centre offline'!$I$2:$I$2047,'city centre offline'!$A$2:$A$2047,$A65,'city centre offline'!$B$2:$B$2047,Z$4)*AVERAGEIFS('all sales summary'!$I$2:$I$2047,'all sales summary'!$A$2:$A$2047,$A65,'all sales summary'!$B$2:$B$2047,Z$4)))</f>
        <v>0.4367562376447045</v>
      </c>
      <c r="AA65" s="60">
        <f>(AVERAGEIFS('city centre offline'!$I$2:$I$2047,'city centre offline'!$A$2:$A$2047,$A65,'city centre offline'!$B$2:$B$2047,AA$4)*AVERAGEIFS('all sales summary'!$I$2:$I$2047,'all sales summary'!$A$2:$A$2047,$A65,'all sales summary'!$B$2:$B$2047,AA$4))/((AVERAGEIFS('overall city offline'!$I$2:$I$2047,'overall city offline'!$A$2:$A$2047,$A65,'overall city offline'!$B$2:$B$2047,AA$4)*(1-AVERAGEIFS('all sales summary'!$I$2:$I$2047,'all sales summary'!$A$2:$A$2047,$A65,'all sales summary'!$B$2:$B$2047,AA$4)))+(AVERAGEIFS('city centre offline'!$I$2:$I$2047,'city centre offline'!$A$2:$A$2047,$A65,'city centre offline'!$B$2:$B$2047,AA$4)*AVERAGEIFS('all sales summary'!$I$2:$I$2047,'all sales summary'!$A$2:$A$2047,$A65,'all sales summary'!$B$2:$B$2047,AA$4)))</f>
        <v>0.39287227042590295</v>
      </c>
      <c r="AB65" s="60">
        <f>(AVERAGEIFS('city centre offline'!$I$2:$I$2047,'city centre offline'!$A$2:$A$2047,$A65,'city centre offline'!$B$2:$B$2047,AB$4)*AVERAGEIFS('all sales summary'!$I$2:$I$2047,'all sales summary'!$A$2:$A$2047,$A65,'all sales summary'!$B$2:$B$2047,AB$4))/((AVERAGEIFS('overall city offline'!$I$2:$I$2047,'overall city offline'!$A$2:$A$2047,$A65,'overall city offline'!$B$2:$B$2047,AB$4)*(1-AVERAGEIFS('all sales summary'!$I$2:$I$2047,'all sales summary'!$A$2:$A$2047,$A65,'all sales summary'!$B$2:$B$2047,AB$4)))+(AVERAGEIFS('city centre offline'!$I$2:$I$2047,'city centre offline'!$A$2:$A$2047,$A65,'city centre offline'!$B$2:$B$2047,AB$4)*AVERAGEIFS('all sales summary'!$I$2:$I$2047,'all sales summary'!$A$2:$A$2047,$A65,'all sales summary'!$B$2:$B$2047,AB$4)))</f>
        <v>0.3567217701177352</v>
      </c>
      <c r="AC65" s="60">
        <f>(AVERAGEIFS('city centre offline'!$I$2:$I$2047,'city centre offline'!$A$2:$A$2047,$A65,'city centre offline'!$B$2:$B$2047,AC$4)*AVERAGEIFS('all sales summary'!$I$2:$I$2047,'all sales summary'!$A$2:$A$2047,$A65,'all sales summary'!$B$2:$B$2047,AC$4))/((AVERAGEIFS('overall city offline'!$I$2:$I$2047,'overall city offline'!$A$2:$A$2047,$A65,'overall city offline'!$B$2:$B$2047,AC$4)*(1-AVERAGEIFS('all sales summary'!$I$2:$I$2047,'all sales summary'!$A$2:$A$2047,$A65,'all sales summary'!$B$2:$B$2047,AC$4)))+(AVERAGEIFS('city centre offline'!$I$2:$I$2047,'city centre offline'!$A$2:$A$2047,$A65,'city centre offline'!$B$2:$B$2047,AC$4)*AVERAGEIFS('all sales summary'!$I$2:$I$2047,'all sales summary'!$A$2:$A$2047,$A65,'all sales summary'!$B$2:$B$2047,AC$4)))</f>
        <v>0.35971624532290492</v>
      </c>
      <c r="AD65" s="60">
        <f>(AVERAGEIFS('city centre offline'!$I$2:$I$2047,'city centre offline'!$A$2:$A$2047,$A65,'city centre offline'!$B$2:$B$2047,AD$4)*AVERAGEIFS('all sales summary'!$I$2:$I$2047,'all sales summary'!$A$2:$A$2047,$A65,'all sales summary'!$B$2:$B$2047,AD$4))/((AVERAGEIFS('overall city offline'!$I$2:$I$2047,'overall city offline'!$A$2:$A$2047,$A65,'overall city offline'!$B$2:$B$2047,AD$4)*(1-AVERAGEIFS('all sales summary'!$I$2:$I$2047,'all sales summary'!$A$2:$A$2047,$A65,'all sales summary'!$B$2:$B$2047,AD$4)))+(AVERAGEIFS('city centre offline'!$I$2:$I$2047,'city centre offline'!$A$2:$A$2047,$A65,'city centre offline'!$B$2:$B$2047,AD$4)*AVERAGEIFS('all sales summary'!$I$2:$I$2047,'all sales summary'!$A$2:$A$2047,$A65,'all sales summary'!$B$2:$B$2047,AD$4)))</f>
        <v>0.41203646352340917</v>
      </c>
      <c r="AE65" s="60">
        <f>(AVERAGEIFS('city centre offline'!$I$2:$I$2047,'city centre offline'!$A$2:$A$2047,$A65,'city centre offline'!$B$2:$B$2047,AE$4)*AVERAGEIFS('all sales summary'!$I$2:$I$2047,'all sales summary'!$A$2:$A$2047,$A65,'all sales summary'!$B$2:$B$2047,AE$4))/((AVERAGEIFS('overall city offline'!$I$2:$I$2047,'overall city offline'!$A$2:$A$2047,$A65,'overall city offline'!$B$2:$B$2047,AE$4)*(1-AVERAGEIFS('all sales summary'!$I$2:$I$2047,'all sales summary'!$A$2:$A$2047,$A65,'all sales summary'!$B$2:$B$2047,AE$4)))+(AVERAGEIFS('city centre offline'!$I$2:$I$2047,'city centre offline'!$A$2:$A$2047,$A65,'city centre offline'!$B$2:$B$2047,AE$4)*AVERAGEIFS('all sales summary'!$I$2:$I$2047,'all sales summary'!$A$2:$A$2047,$A65,'all sales summary'!$B$2:$B$2047,AE$4)))</f>
        <v>0.3993629402440933</v>
      </c>
      <c r="AF65" s="60">
        <f>(AVERAGEIFS('city centre offline'!$I$2:$I$2047,'city centre offline'!$A$2:$A$2047,$A65,'city centre offline'!$B$2:$B$2047,AF$4)*AVERAGEIFS('all sales summary'!$I$2:$I$2047,'all sales summary'!$A$2:$A$2047,$A65,'all sales summary'!$B$2:$B$2047,AF$4))/((AVERAGEIFS('overall city offline'!$I$2:$I$2047,'overall city offline'!$A$2:$A$2047,$A65,'overall city offline'!$B$2:$B$2047,AF$4)*(1-AVERAGEIFS('all sales summary'!$I$2:$I$2047,'all sales summary'!$A$2:$A$2047,$A65,'all sales summary'!$B$2:$B$2047,AF$4)))+(AVERAGEIFS('city centre offline'!$I$2:$I$2047,'city centre offline'!$A$2:$A$2047,$A65,'city centre offline'!$B$2:$B$2047,AF$4)*AVERAGEIFS('all sales summary'!$I$2:$I$2047,'all sales summary'!$A$2:$A$2047,$A65,'all sales summary'!$B$2:$B$2047,AF$4)))</f>
        <v>0.39534291938899357</v>
      </c>
      <c r="AG65" s="60">
        <f>(AVERAGEIFS('city centre offline'!$I$2:$I$2047,'city centre offline'!$A$2:$A$2047,$A65,'city centre offline'!$B$2:$B$2047,AG$4)*AVERAGEIFS('all sales summary'!$I$2:$I$2047,'all sales summary'!$A$2:$A$2047,$A65,'all sales summary'!$B$2:$B$2047,AG$4))/((AVERAGEIFS('overall city offline'!$I$2:$I$2047,'overall city offline'!$A$2:$A$2047,$A65,'overall city offline'!$B$2:$B$2047,AG$4)*(1-AVERAGEIFS('all sales summary'!$I$2:$I$2047,'all sales summary'!$A$2:$A$2047,$A65,'all sales summary'!$B$2:$B$2047,AG$4)))+(AVERAGEIFS('city centre offline'!$I$2:$I$2047,'city centre offline'!$A$2:$A$2047,$A65,'city centre offline'!$B$2:$B$2047,AG$4)*AVERAGEIFS('all sales summary'!$I$2:$I$2047,'all sales summary'!$A$2:$A$2047,$A65,'all sales summary'!$B$2:$B$2047,AG$4)))</f>
        <v>0.41233301586927884</v>
      </c>
      <c r="AH65" s="60">
        <f>(AVERAGEIFS('city centre offline'!$I$2:$I$2047,'city centre offline'!$A$2:$A$2047,$A65,'city centre offline'!$B$2:$B$2047,AH$4)*AVERAGEIFS('all sales summary'!$I$2:$I$2047,'all sales summary'!$A$2:$A$2047,$A65,'all sales summary'!$B$2:$B$2047,AH$4))/((AVERAGEIFS('overall city offline'!$I$2:$I$2047,'overall city offline'!$A$2:$A$2047,$A65,'overall city offline'!$B$2:$B$2047,AH$4)*(1-AVERAGEIFS('all sales summary'!$I$2:$I$2047,'all sales summary'!$A$2:$A$2047,$A65,'all sales summary'!$B$2:$B$2047,AH$4)))+(AVERAGEIFS('city centre offline'!$I$2:$I$2047,'city centre offline'!$A$2:$A$2047,$A65,'city centre offline'!$B$2:$B$2047,AH$4)*AVERAGEIFS('all sales summary'!$I$2:$I$2047,'all sales summary'!$A$2:$A$2047,$A65,'all sales summary'!$B$2:$B$2047,AH$4)))</f>
        <v>0.40054045554582068</v>
      </c>
    </row>
    <row r="66" spans="1:34" x14ac:dyDescent="0.3">
      <c r="A66" t="s">
        <v>68</v>
      </c>
      <c r="B66" s="60" t="e">
        <f>(AVERAGEIFS('city centre offline'!I63:I2108,'city centre offline'!$A$2:$A$2047,$A66,'city centre offline'!$B$2:$B$2047,B$4)*AVERAGEIFS('all sales summary'!$I$2:$I$2047,'all sales summary'!$A$2:$A$2047,$A66,'all sales summary'!B63:B2108,B$4))/((AVERAGEIFS('overall city offline'!I63:I2108,'overall city offline'!$A$2:$A$2047,$A66,'overall city offline'!$B$2:$B$2047,B$4)*(1-AVERAGEIFS('all sales summary'!$I$2:$I$2047,'all sales summary'!$A$2:$A$2047,$A66,'all sales summary'!B63:B2108,B$4)))+(AVERAGEIFS('city centre offline'!I63:I2108,'city centre offline'!$A$2:$A$2047,$A66,'city centre offline'!$B$2:$B$2047,B$4)*AVERAGEIFS('all sales summary'!$I$2:$I$2047,'all sales summary'!$A$2:$A$2047,$A66,'all sales summary'!B63:B2108,B$4)))</f>
        <v>#DIV/0!</v>
      </c>
      <c r="C66" s="60">
        <f>(AVERAGEIFS('city centre offline'!$I$2:$I$2047,'city centre offline'!$A$2:$A$2047,$A66,'city centre offline'!$B$2:$B$2047,C$4)*AVERAGEIFS('all sales summary'!$I$2:$I$2047,'all sales summary'!$A$2:$A$2047,$A66,'all sales summary'!$B$2:$B$2047,C$4))/((AVERAGEIFS('overall city offline'!$I$2:$I$2047,'overall city offline'!$A$2:$A$2047,$A66,'overall city offline'!$B$2:$B$2047,C$4)*(1-AVERAGEIFS('all sales summary'!$I$2:$I$2047,'all sales summary'!$A$2:$A$2047,$A66,'all sales summary'!$B$2:$B$2047,C$4)))+(AVERAGEIFS('city centre offline'!$I$2:$I$2047,'city centre offline'!$A$2:$A$2047,$A66,'city centre offline'!$B$2:$B$2047,C$4)*AVERAGEIFS('all sales summary'!$I$2:$I$2047,'all sales summary'!$A$2:$A$2047,$A66,'all sales summary'!$B$2:$B$2047,C$4)))</f>
        <v>0.29707422679716633</v>
      </c>
      <c r="D66" s="60">
        <f>(AVERAGEIFS('city centre offline'!$I$2:$I$2047,'city centre offline'!$A$2:$A$2047,$A66,'city centre offline'!$B$2:$B$2047,D$4)*AVERAGEIFS('all sales summary'!$I$2:$I$2047,'all sales summary'!$A$2:$A$2047,$A66,'all sales summary'!$B$2:$B$2047,D$4))/((AVERAGEIFS('overall city offline'!$I$2:$I$2047,'overall city offline'!$A$2:$A$2047,$A66,'overall city offline'!$B$2:$B$2047,D$4)*(1-AVERAGEIFS('all sales summary'!$I$2:$I$2047,'all sales summary'!$A$2:$A$2047,$A66,'all sales summary'!$B$2:$B$2047,D$4)))+(AVERAGEIFS('city centre offline'!$I$2:$I$2047,'city centre offline'!$A$2:$A$2047,$A66,'city centre offline'!$B$2:$B$2047,D$4)*AVERAGEIFS('all sales summary'!$I$2:$I$2047,'all sales summary'!$A$2:$A$2047,$A66,'all sales summary'!$B$2:$B$2047,D$4)))</f>
        <v>0.28874689604098852</v>
      </c>
      <c r="E66" s="60">
        <f>(AVERAGEIFS('city centre offline'!$I$2:$I$2047,'city centre offline'!$A$2:$A$2047,$A66,'city centre offline'!$B$2:$B$2047,E$4)*AVERAGEIFS('all sales summary'!$I$2:$I$2047,'all sales summary'!$A$2:$A$2047,$A66,'all sales summary'!$B$2:$B$2047,E$4))/((AVERAGEIFS('overall city offline'!$I$2:$I$2047,'overall city offline'!$A$2:$A$2047,$A66,'overall city offline'!$B$2:$B$2047,E$4)*(1-AVERAGEIFS('all sales summary'!$I$2:$I$2047,'all sales summary'!$A$2:$A$2047,$A66,'all sales summary'!$B$2:$B$2047,E$4)))+(AVERAGEIFS('city centre offline'!$I$2:$I$2047,'city centre offline'!$A$2:$A$2047,$A66,'city centre offline'!$B$2:$B$2047,E$4)*AVERAGEIFS('all sales summary'!$I$2:$I$2047,'all sales summary'!$A$2:$A$2047,$A66,'all sales summary'!$B$2:$B$2047,E$4)))</f>
        <v>0.27941326022804958</v>
      </c>
      <c r="F66" s="60">
        <f>(AVERAGEIFS('city centre offline'!$I$2:$I$2047,'city centre offline'!$A$2:$A$2047,$A66,'city centre offline'!$B$2:$B$2047,F$4)*AVERAGEIFS('all sales summary'!$I$2:$I$2047,'all sales summary'!$A$2:$A$2047,$A66,'all sales summary'!$B$2:$B$2047,F$4))/((AVERAGEIFS('overall city offline'!$I$2:$I$2047,'overall city offline'!$A$2:$A$2047,$A66,'overall city offline'!$B$2:$B$2047,F$4)*(1-AVERAGEIFS('all sales summary'!$I$2:$I$2047,'all sales summary'!$A$2:$A$2047,$A66,'all sales summary'!$B$2:$B$2047,F$4)))+(AVERAGEIFS('city centre offline'!$I$2:$I$2047,'city centre offline'!$A$2:$A$2047,$A66,'city centre offline'!$B$2:$B$2047,F$4)*AVERAGEIFS('all sales summary'!$I$2:$I$2047,'all sales summary'!$A$2:$A$2047,$A66,'all sales summary'!$B$2:$B$2047,F$4)))</f>
        <v>0.28522709458594681</v>
      </c>
      <c r="G66" s="60">
        <f>(AVERAGEIFS('city centre offline'!$I$2:$I$2047,'city centre offline'!$A$2:$A$2047,$A66,'city centre offline'!$B$2:$B$2047,G$4)*AVERAGEIFS('all sales summary'!$I$2:$I$2047,'all sales summary'!$A$2:$A$2047,$A66,'all sales summary'!$B$2:$B$2047,G$4))/((AVERAGEIFS('overall city offline'!$I$2:$I$2047,'overall city offline'!$A$2:$A$2047,$A66,'overall city offline'!$B$2:$B$2047,G$4)*(1-AVERAGEIFS('all sales summary'!$I$2:$I$2047,'all sales summary'!$A$2:$A$2047,$A66,'all sales summary'!$B$2:$B$2047,G$4)))+(AVERAGEIFS('city centre offline'!$I$2:$I$2047,'city centre offline'!$A$2:$A$2047,$A66,'city centre offline'!$B$2:$B$2047,G$4)*AVERAGEIFS('all sales summary'!$I$2:$I$2047,'all sales summary'!$A$2:$A$2047,$A66,'all sales summary'!$B$2:$B$2047,G$4)))</f>
        <v>0.284089622008384</v>
      </c>
      <c r="H66" s="60">
        <f>(AVERAGEIFS('city centre offline'!$I$2:$I$2047,'city centre offline'!$A$2:$A$2047,$A66,'city centre offline'!$B$2:$B$2047,H$4)*AVERAGEIFS('all sales summary'!$I$2:$I$2047,'all sales summary'!$A$2:$A$2047,$A66,'all sales summary'!$B$2:$B$2047,H$4))/((AVERAGEIFS('overall city offline'!$I$2:$I$2047,'overall city offline'!$A$2:$A$2047,$A66,'overall city offline'!$B$2:$B$2047,H$4)*(1-AVERAGEIFS('all sales summary'!$I$2:$I$2047,'all sales summary'!$A$2:$A$2047,$A66,'all sales summary'!$B$2:$B$2047,H$4)))+(AVERAGEIFS('city centre offline'!$I$2:$I$2047,'city centre offline'!$A$2:$A$2047,$A66,'city centre offline'!$B$2:$B$2047,H$4)*AVERAGEIFS('all sales summary'!$I$2:$I$2047,'all sales summary'!$A$2:$A$2047,$A66,'all sales summary'!$B$2:$B$2047,H$4)))</f>
        <v>0.2825324921652958</v>
      </c>
      <c r="I66" s="60">
        <f>(AVERAGEIFS('city centre offline'!$I$2:$I$2047,'city centre offline'!$A$2:$A$2047,$A66,'city centre offline'!$B$2:$B$2047,I$4)*AVERAGEIFS('all sales summary'!$I$2:$I$2047,'all sales summary'!$A$2:$A$2047,$A66,'all sales summary'!$B$2:$B$2047,I$4))/((AVERAGEIFS('overall city offline'!$I$2:$I$2047,'overall city offline'!$A$2:$A$2047,$A66,'overall city offline'!$B$2:$B$2047,I$4)*(1-AVERAGEIFS('all sales summary'!$I$2:$I$2047,'all sales summary'!$A$2:$A$2047,$A66,'all sales summary'!$B$2:$B$2047,I$4)))+(AVERAGEIFS('city centre offline'!$I$2:$I$2047,'city centre offline'!$A$2:$A$2047,$A66,'city centre offline'!$B$2:$B$2047,I$4)*AVERAGEIFS('all sales summary'!$I$2:$I$2047,'all sales summary'!$A$2:$A$2047,$A66,'all sales summary'!$B$2:$B$2047,I$4)))</f>
        <v>0.28783905531118065</v>
      </c>
      <c r="J66" s="60">
        <f>(AVERAGEIFS('city centre offline'!$I$2:$I$2047,'city centre offline'!$A$2:$A$2047,$A66,'city centre offline'!$B$2:$B$2047,J$4)*AVERAGEIFS('all sales summary'!$I$2:$I$2047,'all sales summary'!$A$2:$A$2047,$A66,'all sales summary'!$B$2:$B$2047,J$4))/((AVERAGEIFS('overall city offline'!$I$2:$I$2047,'overall city offline'!$A$2:$A$2047,$A66,'overall city offline'!$B$2:$B$2047,J$4)*(1-AVERAGEIFS('all sales summary'!$I$2:$I$2047,'all sales summary'!$A$2:$A$2047,$A66,'all sales summary'!$B$2:$B$2047,J$4)))+(AVERAGEIFS('city centre offline'!$I$2:$I$2047,'city centre offline'!$A$2:$A$2047,$A66,'city centre offline'!$B$2:$B$2047,J$4)*AVERAGEIFS('all sales summary'!$I$2:$I$2047,'all sales summary'!$A$2:$A$2047,$A66,'all sales summary'!$B$2:$B$2047,J$4)))</f>
        <v>0.28847632004454871</v>
      </c>
      <c r="K66" s="60">
        <f>(AVERAGEIFS('city centre offline'!$I$2:$I$2047,'city centre offline'!$A$2:$A$2047,$A66,'city centre offline'!$B$2:$B$2047,K$4)*AVERAGEIFS('all sales summary'!$I$2:$I$2047,'all sales summary'!$A$2:$A$2047,$A66,'all sales summary'!$B$2:$B$2047,K$4))/((AVERAGEIFS('overall city offline'!$I$2:$I$2047,'overall city offline'!$A$2:$A$2047,$A66,'overall city offline'!$B$2:$B$2047,K$4)*(1-AVERAGEIFS('all sales summary'!$I$2:$I$2047,'all sales summary'!$A$2:$A$2047,$A66,'all sales summary'!$B$2:$B$2047,K$4)))+(AVERAGEIFS('city centre offline'!$I$2:$I$2047,'city centre offline'!$A$2:$A$2047,$A66,'city centre offline'!$B$2:$B$2047,K$4)*AVERAGEIFS('all sales summary'!$I$2:$I$2047,'all sales summary'!$A$2:$A$2047,$A66,'all sales summary'!$B$2:$B$2047,K$4)))</f>
        <v>0.29405162783803912</v>
      </c>
      <c r="L66" s="60">
        <f>(AVERAGEIFS('city centre offline'!$I$2:$I$2047,'city centre offline'!$A$2:$A$2047,$A66,'city centre offline'!$B$2:$B$2047,L$4)*AVERAGEIFS('all sales summary'!$I$2:$I$2047,'all sales summary'!$A$2:$A$2047,$A66,'all sales summary'!$B$2:$B$2047,L$4))/((AVERAGEIFS('overall city offline'!$I$2:$I$2047,'overall city offline'!$A$2:$A$2047,$A66,'overall city offline'!$B$2:$B$2047,L$4)*(1-AVERAGEIFS('all sales summary'!$I$2:$I$2047,'all sales summary'!$A$2:$A$2047,$A66,'all sales summary'!$B$2:$B$2047,L$4)))+(AVERAGEIFS('city centre offline'!$I$2:$I$2047,'city centre offline'!$A$2:$A$2047,$A66,'city centre offline'!$B$2:$B$2047,L$4)*AVERAGEIFS('all sales summary'!$I$2:$I$2047,'all sales summary'!$A$2:$A$2047,$A66,'all sales summary'!$B$2:$B$2047,L$4)))</f>
        <v>0.2905424515131213</v>
      </c>
      <c r="M66" s="60">
        <f>(AVERAGEIFS('city centre offline'!$I$2:$I$2047,'city centre offline'!$A$2:$A$2047,$A66,'city centre offline'!$B$2:$B$2047,M$4)*AVERAGEIFS('all sales summary'!$I$2:$I$2047,'all sales summary'!$A$2:$A$2047,$A66,'all sales summary'!$B$2:$B$2047,M$4))/((AVERAGEIFS('overall city offline'!$I$2:$I$2047,'overall city offline'!$A$2:$A$2047,$A66,'overall city offline'!$B$2:$B$2047,M$4)*(1-AVERAGEIFS('all sales summary'!$I$2:$I$2047,'all sales summary'!$A$2:$A$2047,$A66,'all sales summary'!$B$2:$B$2047,M$4)))+(AVERAGEIFS('city centre offline'!$I$2:$I$2047,'city centre offline'!$A$2:$A$2047,$A66,'city centre offline'!$B$2:$B$2047,M$4)*AVERAGEIFS('all sales summary'!$I$2:$I$2047,'all sales summary'!$A$2:$A$2047,$A66,'all sales summary'!$B$2:$B$2047,M$4)))</f>
        <v>0.31083223021224143</v>
      </c>
      <c r="N66" s="60">
        <f>(AVERAGEIFS('city centre offline'!$I$2:$I$2047,'city centre offline'!$A$2:$A$2047,$A66,'city centre offline'!$B$2:$B$2047,N$4)*AVERAGEIFS('all sales summary'!$I$2:$I$2047,'all sales summary'!$A$2:$A$2047,$A66,'all sales summary'!$B$2:$B$2047,N$4))/((AVERAGEIFS('overall city offline'!$I$2:$I$2047,'overall city offline'!$A$2:$A$2047,$A66,'overall city offline'!$B$2:$B$2047,N$4)*(1-AVERAGEIFS('all sales summary'!$I$2:$I$2047,'all sales summary'!$A$2:$A$2047,$A66,'all sales summary'!$B$2:$B$2047,N$4)))+(AVERAGEIFS('city centre offline'!$I$2:$I$2047,'city centre offline'!$A$2:$A$2047,$A66,'city centre offline'!$B$2:$B$2047,N$4)*AVERAGEIFS('all sales summary'!$I$2:$I$2047,'all sales summary'!$A$2:$A$2047,$A66,'all sales summary'!$B$2:$B$2047,N$4)))</f>
        <v>0.30234653854150673</v>
      </c>
      <c r="O66" s="60">
        <f>(AVERAGEIFS('city centre offline'!$I$2:$I$2047,'city centre offline'!$A$2:$A$2047,$A66,'city centre offline'!$B$2:$B$2047,O$4)*AVERAGEIFS('all sales summary'!$I$2:$I$2047,'all sales summary'!$A$2:$A$2047,$A66,'all sales summary'!$B$2:$B$2047,O$4))/((AVERAGEIFS('overall city offline'!$I$2:$I$2047,'overall city offline'!$A$2:$A$2047,$A66,'overall city offline'!$B$2:$B$2047,O$4)*(1-AVERAGEIFS('all sales summary'!$I$2:$I$2047,'all sales summary'!$A$2:$A$2047,$A66,'all sales summary'!$B$2:$B$2047,O$4)))+(AVERAGEIFS('city centre offline'!$I$2:$I$2047,'city centre offline'!$A$2:$A$2047,$A66,'city centre offline'!$B$2:$B$2047,O$4)*AVERAGEIFS('all sales summary'!$I$2:$I$2047,'all sales summary'!$A$2:$A$2047,$A66,'all sales summary'!$B$2:$B$2047,O$4)))</f>
        <v>0.30686377965763406</v>
      </c>
      <c r="P66" s="60">
        <f>(AVERAGEIFS('city centre offline'!$I$2:$I$2047,'city centre offline'!$A$2:$A$2047,$A66,'city centre offline'!$B$2:$B$2047,P$4)*AVERAGEIFS('all sales summary'!$I$2:$I$2047,'all sales summary'!$A$2:$A$2047,$A66,'all sales summary'!$B$2:$B$2047,P$4))/((AVERAGEIFS('overall city offline'!$I$2:$I$2047,'overall city offline'!$A$2:$A$2047,$A66,'overall city offline'!$B$2:$B$2047,P$4)*(1-AVERAGEIFS('all sales summary'!$I$2:$I$2047,'all sales summary'!$A$2:$A$2047,$A66,'all sales summary'!$B$2:$B$2047,P$4)))+(AVERAGEIFS('city centre offline'!$I$2:$I$2047,'city centre offline'!$A$2:$A$2047,$A66,'city centre offline'!$B$2:$B$2047,P$4)*AVERAGEIFS('all sales summary'!$I$2:$I$2047,'all sales summary'!$A$2:$A$2047,$A66,'all sales summary'!$B$2:$B$2047,P$4)))</f>
        <v>0.29949879188308171</v>
      </c>
      <c r="Q66" s="60">
        <f>(AVERAGEIFS('city centre offline'!$I$2:$I$2047,'city centre offline'!$A$2:$A$2047,$A66,'city centre offline'!$B$2:$B$2047,Q$4)*AVERAGEIFS('all sales summary'!$I$2:$I$2047,'all sales summary'!$A$2:$A$2047,$A66,'all sales summary'!$B$2:$B$2047,Q$4))/((AVERAGEIFS('overall city offline'!$I$2:$I$2047,'overall city offline'!$A$2:$A$2047,$A66,'overall city offline'!$B$2:$B$2047,Q$4)*(1-AVERAGEIFS('all sales summary'!$I$2:$I$2047,'all sales summary'!$A$2:$A$2047,$A66,'all sales summary'!$B$2:$B$2047,Q$4)))+(AVERAGEIFS('city centre offline'!$I$2:$I$2047,'city centre offline'!$A$2:$A$2047,$A66,'city centre offline'!$B$2:$B$2047,Q$4)*AVERAGEIFS('all sales summary'!$I$2:$I$2047,'all sales summary'!$A$2:$A$2047,$A66,'all sales summary'!$B$2:$B$2047,Q$4)))</f>
        <v>0.27455247363043245</v>
      </c>
      <c r="R66" s="60">
        <f>(AVERAGEIFS('city centre offline'!$I$2:$I$2047,'city centre offline'!$A$2:$A$2047,$A66,'city centre offline'!$B$2:$B$2047,R$4)*AVERAGEIFS('all sales summary'!$I$2:$I$2047,'all sales summary'!$A$2:$A$2047,$A66,'all sales summary'!$B$2:$B$2047,R$4))/((AVERAGEIFS('overall city offline'!$I$2:$I$2047,'overall city offline'!$A$2:$A$2047,$A66,'overall city offline'!$B$2:$B$2047,R$4)*(1-AVERAGEIFS('all sales summary'!$I$2:$I$2047,'all sales summary'!$A$2:$A$2047,$A66,'all sales summary'!$B$2:$B$2047,R$4)))+(AVERAGEIFS('city centre offline'!$I$2:$I$2047,'city centre offline'!$A$2:$A$2047,$A66,'city centre offline'!$B$2:$B$2047,R$4)*AVERAGEIFS('all sales summary'!$I$2:$I$2047,'all sales summary'!$A$2:$A$2047,$A66,'all sales summary'!$B$2:$B$2047,R$4)))</f>
        <v>0.28714049243660267</v>
      </c>
      <c r="S66" s="60">
        <f>(AVERAGEIFS('city centre offline'!$I$2:$I$2047,'city centre offline'!$A$2:$A$2047,$A66,'city centre offline'!$B$2:$B$2047,S$4)*AVERAGEIFS('all sales summary'!$I$2:$I$2047,'all sales summary'!$A$2:$A$2047,$A66,'all sales summary'!$B$2:$B$2047,S$4))/((AVERAGEIFS('overall city offline'!$I$2:$I$2047,'overall city offline'!$A$2:$A$2047,$A66,'overall city offline'!$B$2:$B$2047,S$4)*(1-AVERAGEIFS('all sales summary'!$I$2:$I$2047,'all sales summary'!$A$2:$A$2047,$A66,'all sales summary'!$B$2:$B$2047,S$4)))+(AVERAGEIFS('city centre offline'!$I$2:$I$2047,'city centre offline'!$A$2:$A$2047,$A66,'city centre offline'!$B$2:$B$2047,S$4)*AVERAGEIFS('all sales summary'!$I$2:$I$2047,'all sales summary'!$A$2:$A$2047,$A66,'all sales summary'!$B$2:$B$2047,S$4)))</f>
        <v>0.24389986120357138</v>
      </c>
      <c r="T66" s="60">
        <f>(AVERAGEIFS('city centre offline'!$I$2:$I$2047,'city centre offline'!$A$2:$A$2047,$A66,'city centre offline'!$B$2:$B$2047,T$4)*AVERAGEIFS('all sales summary'!$I$2:$I$2047,'all sales summary'!$A$2:$A$2047,$A66,'all sales summary'!$B$2:$B$2047,T$4))/((AVERAGEIFS('overall city offline'!$I$2:$I$2047,'overall city offline'!$A$2:$A$2047,$A66,'overall city offline'!$B$2:$B$2047,T$4)*(1-AVERAGEIFS('all sales summary'!$I$2:$I$2047,'all sales summary'!$A$2:$A$2047,$A66,'all sales summary'!$B$2:$B$2047,T$4)))+(AVERAGEIFS('city centre offline'!$I$2:$I$2047,'city centre offline'!$A$2:$A$2047,$A66,'city centre offline'!$B$2:$B$2047,T$4)*AVERAGEIFS('all sales summary'!$I$2:$I$2047,'all sales summary'!$A$2:$A$2047,$A66,'all sales summary'!$B$2:$B$2047,T$4)))</f>
        <v>0.27443305273645924</v>
      </c>
      <c r="U66" s="60">
        <f>(AVERAGEIFS('city centre offline'!$I$2:$I$2047,'city centre offline'!$A$2:$A$2047,$A66,'city centre offline'!$B$2:$B$2047,U$4)*AVERAGEIFS('all sales summary'!$I$2:$I$2047,'all sales summary'!$A$2:$A$2047,$A66,'all sales summary'!$B$2:$B$2047,U$4))/((AVERAGEIFS('overall city offline'!$I$2:$I$2047,'overall city offline'!$A$2:$A$2047,$A66,'overall city offline'!$B$2:$B$2047,U$4)*(1-AVERAGEIFS('all sales summary'!$I$2:$I$2047,'all sales summary'!$A$2:$A$2047,$A66,'all sales summary'!$B$2:$B$2047,U$4)))+(AVERAGEIFS('city centre offline'!$I$2:$I$2047,'city centre offline'!$A$2:$A$2047,$A66,'city centre offline'!$B$2:$B$2047,U$4)*AVERAGEIFS('all sales summary'!$I$2:$I$2047,'all sales summary'!$A$2:$A$2047,$A66,'all sales summary'!$B$2:$B$2047,U$4)))</f>
        <v>0.29851940483903044</v>
      </c>
      <c r="V66" s="60">
        <f>(AVERAGEIFS('city centre offline'!$I$2:$I$2047,'city centre offline'!$A$2:$A$2047,$A66,'city centre offline'!$B$2:$B$2047,V$4)*AVERAGEIFS('all sales summary'!$I$2:$I$2047,'all sales summary'!$A$2:$A$2047,$A66,'all sales summary'!$B$2:$B$2047,V$4))/((AVERAGEIFS('overall city offline'!$I$2:$I$2047,'overall city offline'!$A$2:$A$2047,$A66,'overall city offline'!$B$2:$B$2047,V$4)*(1-AVERAGEIFS('all sales summary'!$I$2:$I$2047,'all sales summary'!$A$2:$A$2047,$A66,'all sales summary'!$B$2:$B$2047,V$4)))+(AVERAGEIFS('city centre offline'!$I$2:$I$2047,'city centre offline'!$A$2:$A$2047,$A66,'city centre offline'!$B$2:$B$2047,V$4)*AVERAGEIFS('all sales summary'!$I$2:$I$2047,'all sales summary'!$A$2:$A$2047,$A66,'all sales summary'!$B$2:$B$2047,V$4)))</f>
        <v>0.30504984558478909</v>
      </c>
      <c r="W66" s="60">
        <f>(AVERAGEIFS('city centre offline'!$I$2:$I$2047,'city centre offline'!$A$2:$A$2047,$A66,'city centre offline'!$B$2:$B$2047,W$4)*AVERAGEIFS('all sales summary'!$I$2:$I$2047,'all sales summary'!$A$2:$A$2047,$A66,'all sales summary'!$B$2:$B$2047,W$4))/((AVERAGEIFS('overall city offline'!$I$2:$I$2047,'overall city offline'!$A$2:$A$2047,$A66,'overall city offline'!$B$2:$B$2047,W$4)*(1-AVERAGEIFS('all sales summary'!$I$2:$I$2047,'all sales summary'!$A$2:$A$2047,$A66,'all sales summary'!$B$2:$B$2047,W$4)))+(AVERAGEIFS('city centre offline'!$I$2:$I$2047,'city centre offline'!$A$2:$A$2047,$A66,'city centre offline'!$B$2:$B$2047,W$4)*AVERAGEIFS('all sales summary'!$I$2:$I$2047,'all sales summary'!$A$2:$A$2047,$A66,'all sales summary'!$B$2:$B$2047,W$4)))</f>
        <v>0.29416779330099069</v>
      </c>
      <c r="X66" s="60">
        <f>(AVERAGEIFS('city centre offline'!$I$2:$I$2047,'city centre offline'!$A$2:$A$2047,$A66,'city centre offline'!$B$2:$B$2047,X$4)*AVERAGEIFS('all sales summary'!$I$2:$I$2047,'all sales summary'!$A$2:$A$2047,$A66,'all sales summary'!$B$2:$B$2047,X$4))/((AVERAGEIFS('overall city offline'!$I$2:$I$2047,'overall city offline'!$A$2:$A$2047,$A66,'overall city offline'!$B$2:$B$2047,X$4)*(1-AVERAGEIFS('all sales summary'!$I$2:$I$2047,'all sales summary'!$A$2:$A$2047,$A66,'all sales summary'!$B$2:$B$2047,X$4)))+(AVERAGEIFS('city centre offline'!$I$2:$I$2047,'city centre offline'!$A$2:$A$2047,$A66,'city centre offline'!$B$2:$B$2047,X$4)*AVERAGEIFS('all sales summary'!$I$2:$I$2047,'all sales summary'!$A$2:$A$2047,$A66,'all sales summary'!$B$2:$B$2047,X$4)))</f>
        <v>0.27267258390481119</v>
      </c>
      <c r="Y66" s="60">
        <f>(AVERAGEIFS('city centre offline'!$I$2:$I$2047,'city centre offline'!$A$2:$A$2047,$A66,'city centre offline'!$B$2:$B$2047,Y$4)*AVERAGEIFS('all sales summary'!$I$2:$I$2047,'all sales summary'!$A$2:$A$2047,$A66,'all sales summary'!$B$2:$B$2047,Y$4))/((AVERAGEIFS('overall city offline'!$I$2:$I$2047,'overall city offline'!$A$2:$A$2047,$A66,'overall city offline'!$B$2:$B$2047,Y$4)*(1-AVERAGEIFS('all sales summary'!$I$2:$I$2047,'all sales summary'!$A$2:$A$2047,$A66,'all sales summary'!$B$2:$B$2047,Y$4)))+(AVERAGEIFS('city centre offline'!$I$2:$I$2047,'city centre offline'!$A$2:$A$2047,$A66,'city centre offline'!$B$2:$B$2047,Y$4)*AVERAGEIFS('all sales summary'!$I$2:$I$2047,'all sales summary'!$A$2:$A$2047,$A66,'all sales summary'!$B$2:$B$2047,Y$4)))</f>
        <v>0.29805319759716076</v>
      </c>
      <c r="Z66" s="60">
        <f>(AVERAGEIFS('city centre offline'!$I$2:$I$2047,'city centre offline'!$A$2:$A$2047,$A66,'city centre offline'!$B$2:$B$2047,Z$4)*AVERAGEIFS('all sales summary'!$I$2:$I$2047,'all sales summary'!$A$2:$A$2047,$A66,'all sales summary'!$B$2:$B$2047,Z$4))/((AVERAGEIFS('overall city offline'!$I$2:$I$2047,'overall city offline'!$A$2:$A$2047,$A66,'overall city offline'!$B$2:$B$2047,Z$4)*(1-AVERAGEIFS('all sales summary'!$I$2:$I$2047,'all sales summary'!$A$2:$A$2047,$A66,'all sales summary'!$B$2:$B$2047,Z$4)))+(AVERAGEIFS('city centre offline'!$I$2:$I$2047,'city centre offline'!$A$2:$A$2047,$A66,'city centre offline'!$B$2:$B$2047,Z$4)*AVERAGEIFS('all sales summary'!$I$2:$I$2047,'all sales summary'!$A$2:$A$2047,$A66,'all sales summary'!$B$2:$B$2047,Z$4)))</f>
        <v>0.29236242423017533</v>
      </c>
      <c r="AA66" s="60">
        <f>(AVERAGEIFS('city centre offline'!$I$2:$I$2047,'city centre offline'!$A$2:$A$2047,$A66,'city centre offline'!$B$2:$B$2047,AA$4)*AVERAGEIFS('all sales summary'!$I$2:$I$2047,'all sales summary'!$A$2:$A$2047,$A66,'all sales summary'!$B$2:$B$2047,AA$4))/((AVERAGEIFS('overall city offline'!$I$2:$I$2047,'overall city offline'!$A$2:$A$2047,$A66,'overall city offline'!$B$2:$B$2047,AA$4)*(1-AVERAGEIFS('all sales summary'!$I$2:$I$2047,'all sales summary'!$A$2:$A$2047,$A66,'all sales summary'!$B$2:$B$2047,AA$4)))+(AVERAGEIFS('city centre offline'!$I$2:$I$2047,'city centre offline'!$A$2:$A$2047,$A66,'city centre offline'!$B$2:$B$2047,AA$4)*AVERAGEIFS('all sales summary'!$I$2:$I$2047,'all sales summary'!$A$2:$A$2047,$A66,'all sales summary'!$B$2:$B$2047,AA$4)))</f>
        <v>0.32024496041919293</v>
      </c>
      <c r="AB66" s="60">
        <f>(AVERAGEIFS('city centre offline'!$I$2:$I$2047,'city centre offline'!$A$2:$A$2047,$A66,'city centre offline'!$B$2:$B$2047,AB$4)*AVERAGEIFS('all sales summary'!$I$2:$I$2047,'all sales summary'!$A$2:$A$2047,$A66,'all sales summary'!$B$2:$B$2047,AB$4))/((AVERAGEIFS('overall city offline'!$I$2:$I$2047,'overall city offline'!$A$2:$A$2047,$A66,'overall city offline'!$B$2:$B$2047,AB$4)*(1-AVERAGEIFS('all sales summary'!$I$2:$I$2047,'all sales summary'!$A$2:$A$2047,$A66,'all sales summary'!$B$2:$B$2047,AB$4)))+(AVERAGEIFS('city centre offline'!$I$2:$I$2047,'city centre offline'!$A$2:$A$2047,$A66,'city centre offline'!$B$2:$B$2047,AB$4)*AVERAGEIFS('all sales summary'!$I$2:$I$2047,'all sales summary'!$A$2:$A$2047,$A66,'all sales summary'!$B$2:$B$2047,AB$4)))</f>
        <v>0.28140095204315713</v>
      </c>
      <c r="AC66" s="60">
        <f>(AVERAGEIFS('city centre offline'!$I$2:$I$2047,'city centre offline'!$A$2:$A$2047,$A66,'city centre offline'!$B$2:$B$2047,AC$4)*AVERAGEIFS('all sales summary'!$I$2:$I$2047,'all sales summary'!$A$2:$A$2047,$A66,'all sales summary'!$B$2:$B$2047,AC$4))/((AVERAGEIFS('overall city offline'!$I$2:$I$2047,'overall city offline'!$A$2:$A$2047,$A66,'overall city offline'!$B$2:$B$2047,AC$4)*(1-AVERAGEIFS('all sales summary'!$I$2:$I$2047,'all sales summary'!$A$2:$A$2047,$A66,'all sales summary'!$B$2:$B$2047,AC$4)))+(AVERAGEIFS('city centre offline'!$I$2:$I$2047,'city centre offline'!$A$2:$A$2047,$A66,'city centre offline'!$B$2:$B$2047,AC$4)*AVERAGEIFS('all sales summary'!$I$2:$I$2047,'all sales summary'!$A$2:$A$2047,$A66,'all sales summary'!$B$2:$B$2047,AC$4)))</f>
        <v>0.27673803374554845</v>
      </c>
      <c r="AD66" s="60">
        <f>(AVERAGEIFS('city centre offline'!$I$2:$I$2047,'city centre offline'!$A$2:$A$2047,$A66,'city centre offline'!$B$2:$B$2047,AD$4)*AVERAGEIFS('all sales summary'!$I$2:$I$2047,'all sales summary'!$A$2:$A$2047,$A66,'all sales summary'!$B$2:$B$2047,AD$4))/((AVERAGEIFS('overall city offline'!$I$2:$I$2047,'overall city offline'!$A$2:$A$2047,$A66,'overall city offline'!$B$2:$B$2047,AD$4)*(1-AVERAGEIFS('all sales summary'!$I$2:$I$2047,'all sales summary'!$A$2:$A$2047,$A66,'all sales summary'!$B$2:$B$2047,AD$4)))+(AVERAGEIFS('city centre offline'!$I$2:$I$2047,'city centre offline'!$A$2:$A$2047,$A66,'city centre offline'!$B$2:$B$2047,AD$4)*AVERAGEIFS('all sales summary'!$I$2:$I$2047,'all sales summary'!$A$2:$A$2047,$A66,'all sales summary'!$B$2:$B$2047,AD$4)))</f>
        <v>0.29434758411534706</v>
      </c>
      <c r="AE66" s="60">
        <f>(AVERAGEIFS('city centre offline'!$I$2:$I$2047,'city centre offline'!$A$2:$A$2047,$A66,'city centre offline'!$B$2:$B$2047,AE$4)*AVERAGEIFS('all sales summary'!$I$2:$I$2047,'all sales summary'!$A$2:$A$2047,$A66,'all sales summary'!$B$2:$B$2047,AE$4))/((AVERAGEIFS('overall city offline'!$I$2:$I$2047,'overall city offline'!$A$2:$A$2047,$A66,'overall city offline'!$B$2:$B$2047,AE$4)*(1-AVERAGEIFS('all sales summary'!$I$2:$I$2047,'all sales summary'!$A$2:$A$2047,$A66,'all sales summary'!$B$2:$B$2047,AE$4)))+(AVERAGEIFS('city centre offline'!$I$2:$I$2047,'city centre offline'!$A$2:$A$2047,$A66,'city centre offline'!$B$2:$B$2047,AE$4)*AVERAGEIFS('all sales summary'!$I$2:$I$2047,'all sales summary'!$A$2:$A$2047,$A66,'all sales summary'!$B$2:$B$2047,AE$4)))</f>
        <v>0.30298975368928649</v>
      </c>
      <c r="AF66" s="60">
        <f>(AVERAGEIFS('city centre offline'!$I$2:$I$2047,'city centre offline'!$A$2:$A$2047,$A66,'city centre offline'!$B$2:$B$2047,AF$4)*AVERAGEIFS('all sales summary'!$I$2:$I$2047,'all sales summary'!$A$2:$A$2047,$A66,'all sales summary'!$B$2:$B$2047,AF$4))/((AVERAGEIFS('overall city offline'!$I$2:$I$2047,'overall city offline'!$A$2:$A$2047,$A66,'overall city offline'!$B$2:$B$2047,AF$4)*(1-AVERAGEIFS('all sales summary'!$I$2:$I$2047,'all sales summary'!$A$2:$A$2047,$A66,'all sales summary'!$B$2:$B$2047,AF$4)))+(AVERAGEIFS('city centre offline'!$I$2:$I$2047,'city centre offline'!$A$2:$A$2047,$A66,'city centre offline'!$B$2:$B$2047,AF$4)*AVERAGEIFS('all sales summary'!$I$2:$I$2047,'all sales summary'!$A$2:$A$2047,$A66,'all sales summary'!$B$2:$B$2047,AF$4)))</f>
        <v>0.30933874336357503</v>
      </c>
      <c r="AG66" s="60">
        <f>(AVERAGEIFS('city centre offline'!$I$2:$I$2047,'city centre offline'!$A$2:$A$2047,$A66,'city centre offline'!$B$2:$B$2047,AG$4)*AVERAGEIFS('all sales summary'!$I$2:$I$2047,'all sales summary'!$A$2:$A$2047,$A66,'all sales summary'!$B$2:$B$2047,AG$4))/((AVERAGEIFS('overall city offline'!$I$2:$I$2047,'overall city offline'!$A$2:$A$2047,$A66,'overall city offline'!$B$2:$B$2047,AG$4)*(1-AVERAGEIFS('all sales summary'!$I$2:$I$2047,'all sales summary'!$A$2:$A$2047,$A66,'all sales summary'!$B$2:$B$2047,AG$4)))+(AVERAGEIFS('city centre offline'!$I$2:$I$2047,'city centre offline'!$A$2:$A$2047,$A66,'city centre offline'!$B$2:$B$2047,AG$4)*AVERAGEIFS('all sales summary'!$I$2:$I$2047,'all sales summary'!$A$2:$A$2047,$A66,'all sales summary'!$B$2:$B$2047,AG$4)))</f>
        <v>0.31523020282904007</v>
      </c>
      <c r="AH66" s="60">
        <f>(AVERAGEIFS('city centre offline'!$I$2:$I$2047,'city centre offline'!$A$2:$A$2047,$A66,'city centre offline'!$B$2:$B$2047,AH$4)*AVERAGEIFS('all sales summary'!$I$2:$I$2047,'all sales summary'!$A$2:$A$2047,$A66,'all sales summary'!$B$2:$B$2047,AH$4))/((AVERAGEIFS('overall city offline'!$I$2:$I$2047,'overall city offline'!$A$2:$A$2047,$A66,'overall city offline'!$B$2:$B$2047,AH$4)*(1-AVERAGEIFS('all sales summary'!$I$2:$I$2047,'all sales summary'!$A$2:$A$2047,$A66,'all sales summary'!$B$2:$B$2047,AH$4)))+(AVERAGEIFS('city centre offline'!$I$2:$I$2047,'city centre offline'!$A$2:$A$2047,$A66,'city centre offline'!$B$2:$B$2047,AH$4)*AVERAGEIFS('all sales summary'!$I$2:$I$2047,'all sales summary'!$A$2:$A$2047,$A66,'all sales summary'!$B$2:$B$2047,AH$4)))</f>
        <v>0.31153862860278086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D4261-16A2-41A1-8C8A-DB0D11F4970F}">
  <sheetPr>
    <tabColor rgb="FFC00000"/>
  </sheetPr>
  <dimension ref="A1:AH66"/>
  <sheetViews>
    <sheetView topLeftCell="A25" workbookViewId="0">
      <selection activeCell="A38" sqref="A38:XFD38"/>
    </sheetView>
  </sheetViews>
  <sheetFormatPr defaultRowHeight="14.4" x14ac:dyDescent="0.3"/>
  <cols>
    <col min="2" max="2" width="19" bestFit="1" customWidth="1"/>
  </cols>
  <sheetData>
    <row r="1" spans="1:34" x14ac:dyDescent="0.3">
      <c r="A1" t="s">
        <v>285</v>
      </c>
    </row>
    <row r="3" spans="1:34" x14ac:dyDescent="0.3">
      <c r="B3" s="59" t="s">
        <v>75</v>
      </c>
      <c r="C3" t="s">
        <v>286</v>
      </c>
    </row>
    <row r="4" spans="1:34" x14ac:dyDescent="0.3">
      <c r="A4" s="58" t="s">
        <v>283</v>
      </c>
      <c r="B4" s="2">
        <v>43466</v>
      </c>
      <c r="C4" s="2">
        <v>43497</v>
      </c>
      <c r="D4" s="2">
        <v>43525</v>
      </c>
      <c r="E4" s="2">
        <v>43556</v>
      </c>
      <c r="F4" s="2">
        <v>43586</v>
      </c>
      <c r="G4" s="2">
        <v>43617</v>
      </c>
      <c r="H4" s="2">
        <v>43647</v>
      </c>
      <c r="I4" s="2">
        <v>43678</v>
      </c>
      <c r="J4" s="2">
        <v>43709</v>
      </c>
      <c r="K4" s="2">
        <v>43739</v>
      </c>
      <c r="L4" s="2">
        <v>43770</v>
      </c>
      <c r="M4" s="2">
        <v>43800</v>
      </c>
      <c r="N4" s="2">
        <v>43831</v>
      </c>
      <c r="O4" s="2">
        <v>43862</v>
      </c>
      <c r="P4" s="2">
        <v>43891</v>
      </c>
      <c r="Q4" s="2">
        <v>43922</v>
      </c>
      <c r="R4" s="2">
        <v>43952</v>
      </c>
      <c r="S4" s="2">
        <v>43983</v>
      </c>
      <c r="T4" s="2">
        <v>44013</v>
      </c>
      <c r="U4" s="2">
        <v>44044</v>
      </c>
      <c r="V4" s="2">
        <v>44075</v>
      </c>
      <c r="W4" s="2">
        <v>44105</v>
      </c>
      <c r="X4" s="2">
        <v>44136</v>
      </c>
      <c r="Y4" s="2">
        <v>44166</v>
      </c>
      <c r="Z4" s="2">
        <v>44197</v>
      </c>
      <c r="AA4" s="2">
        <v>44228</v>
      </c>
      <c r="AB4" s="2">
        <v>44256</v>
      </c>
      <c r="AC4" s="2">
        <v>44287</v>
      </c>
      <c r="AD4" s="2">
        <v>44317</v>
      </c>
      <c r="AE4" s="2">
        <v>44348</v>
      </c>
      <c r="AF4" s="2">
        <v>44378</v>
      </c>
      <c r="AG4" s="2">
        <v>44409</v>
      </c>
      <c r="AH4" s="2">
        <v>44440</v>
      </c>
    </row>
    <row r="5" spans="1:34" x14ac:dyDescent="0.3">
      <c r="A5" t="s">
        <v>7</v>
      </c>
      <c r="B5" s="60">
        <f>(AVERAGEIFS('city centre offline'!$J$2:$J$2047,'city centre offline'!$A$2:$A$2047,$A5,'city centre offline'!$B$2:$B$2047,B$4)*AVERAGEIFS('all sales summary'!$I$2:$I$2047,'all sales summary'!$A$2:$A$2047,$A5,'all sales summary'!$B$2:$B$2047,B$4))/((AVERAGEIFS('overall city offline'!$J$2:$J$2047,'overall city offline'!$A$2:$A$2047,$A5,'overall city offline'!$B$2:$B$2047,B$4)*(1-AVERAGEIFS('all sales summary'!$I$2:$I$2047,'all sales summary'!$A$2:$A$2047,$A5,'all sales summary'!$B$2:$B$2047,B$4)))+(AVERAGEIFS('city centre offline'!$J$2:$J$2047,'city centre offline'!$A$2:$A$2047,$A5,'city centre offline'!$B$2:$B$2047,B$4)*AVERAGEIFS('all sales summary'!$I$2:$I$2047,'all sales summary'!$A$2:$A$2047,$A5,'all sales summary'!$B$2:$B$2047,B$4)))</f>
        <v>0.28643745383402103</v>
      </c>
      <c r="C5" s="60">
        <f>(AVERAGEIFS('city centre offline'!$J$2:$J$2047,'city centre offline'!$A$2:$A$2047,$A5,'city centre offline'!$B$2:$B$2047,C$4)*AVERAGEIFS('all sales summary'!$I$2:$I$2047,'all sales summary'!$A$2:$A$2047,$A5,'all sales summary'!$B$2:$B$2047,C$4))/((AVERAGEIFS('overall city offline'!$J$2:$J$2047,'overall city offline'!$A$2:$A$2047,$A5,'overall city offline'!$B$2:$B$2047,C$4)*(1-AVERAGEIFS('all sales summary'!$I$2:$I$2047,'all sales summary'!$A$2:$A$2047,$A5,'all sales summary'!$B$2:$B$2047,C$4)))+(AVERAGEIFS('city centre offline'!$J$2:$J$2047,'city centre offline'!$A$2:$A$2047,$A5,'city centre offline'!$B$2:$B$2047,C$4)*AVERAGEIFS('all sales summary'!$I$2:$I$2047,'all sales summary'!$A$2:$A$2047,$A5,'all sales summary'!$B$2:$B$2047,C$4)))</f>
        <v>0.29321999324500503</v>
      </c>
      <c r="D5" s="60">
        <f>(AVERAGEIFS('city centre offline'!$J$2:$J$2047,'city centre offline'!$A$2:$A$2047,$A5,'city centre offline'!$B$2:$B$2047,D$4)*AVERAGEIFS('all sales summary'!$I$2:$I$2047,'all sales summary'!$A$2:$A$2047,$A5,'all sales summary'!$B$2:$B$2047,D$4))/((AVERAGEIFS('overall city offline'!$J$2:$J$2047,'overall city offline'!$A$2:$A$2047,$A5,'overall city offline'!$B$2:$B$2047,D$4)*(1-AVERAGEIFS('all sales summary'!$I$2:$I$2047,'all sales summary'!$A$2:$A$2047,$A5,'all sales summary'!$B$2:$B$2047,D$4)))+(AVERAGEIFS('city centre offline'!$J$2:$J$2047,'city centre offline'!$A$2:$A$2047,$A5,'city centre offline'!$B$2:$B$2047,D$4)*AVERAGEIFS('all sales summary'!$I$2:$I$2047,'all sales summary'!$A$2:$A$2047,$A5,'all sales summary'!$B$2:$B$2047,D$4)))</f>
        <v>0.29354396097273355</v>
      </c>
      <c r="E5" s="60">
        <f>(AVERAGEIFS('city centre offline'!$J$2:$J$2047,'city centre offline'!$A$2:$A$2047,$A5,'city centre offline'!$B$2:$B$2047,E$4)*AVERAGEIFS('all sales summary'!$I$2:$I$2047,'all sales summary'!$A$2:$A$2047,$A5,'all sales summary'!$B$2:$B$2047,E$4))/((AVERAGEIFS('overall city offline'!$J$2:$J$2047,'overall city offline'!$A$2:$A$2047,$A5,'overall city offline'!$B$2:$B$2047,E$4)*(1-AVERAGEIFS('all sales summary'!$I$2:$I$2047,'all sales summary'!$A$2:$A$2047,$A5,'all sales summary'!$B$2:$B$2047,E$4)))+(AVERAGEIFS('city centre offline'!$J$2:$J$2047,'city centre offline'!$A$2:$A$2047,$A5,'city centre offline'!$B$2:$B$2047,E$4)*AVERAGEIFS('all sales summary'!$I$2:$I$2047,'all sales summary'!$A$2:$A$2047,$A5,'all sales summary'!$B$2:$B$2047,E$4)))</f>
        <v>0.28804484323607144</v>
      </c>
      <c r="F5" s="60">
        <f>(AVERAGEIFS('city centre offline'!$J$2:$J$2047,'city centre offline'!$A$2:$A$2047,$A5,'city centre offline'!$B$2:$B$2047,F$4)*AVERAGEIFS('all sales summary'!$I$2:$I$2047,'all sales summary'!$A$2:$A$2047,$A5,'all sales summary'!$B$2:$B$2047,F$4))/((AVERAGEIFS('overall city offline'!$J$2:$J$2047,'overall city offline'!$A$2:$A$2047,$A5,'overall city offline'!$B$2:$B$2047,F$4)*(1-AVERAGEIFS('all sales summary'!$I$2:$I$2047,'all sales summary'!$A$2:$A$2047,$A5,'all sales summary'!$B$2:$B$2047,F$4)))+(AVERAGEIFS('city centre offline'!$J$2:$J$2047,'city centre offline'!$A$2:$A$2047,$A5,'city centre offline'!$B$2:$B$2047,F$4)*AVERAGEIFS('all sales summary'!$I$2:$I$2047,'all sales summary'!$A$2:$A$2047,$A5,'all sales summary'!$B$2:$B$2047,F$4)))</f>
        <v>0.29629801048256527</v>
      </c>
      <c r="G5" s="60">
        <f>(AVERAGEIFS('city centre offline'!$J$2:$J$2047,'city centre offline'!$A$2:$A$2047,$A5,'city centre offline'!$B$2:$B$2047,G$4)*AVERAGEIFS('all sales summary'!$I$2:$I$2047,'all sales summary'!$A$2:$A$2047,$A5,'all sales summary'!$B$2:$B$2047,G$4))/((AVERAGEIFS('overall city offline'!$J$2:$J$2047,'overall city offline'!$A$2:$A$2047,$A5,'overall city offline'!$B$2:$B$2047,G$4)*(1-AVERAGEIFS('all sales summary'!$I$2:$I$2047,'all sales summary'!$A$2:$A$2047,$A5,'all sales summary'!$B$2:$B$2047,G$4)))+(AVERAGEIFS('city centre offline'!$J$2:$J$2047,'city centre offline'!$A$2:$A$2047,$A5,'city centre offline'!$B$2:$B$2047,G$4)*AVERAGEIFS('all sales summary'!$I$2:$I$2047,'all sales summary'!$A$2:$A$2047,$A5,'all sales summary'!$B$2:$B$2047,G$4)))</f>
        <v>0.29519695362955922</v>
      </c>
      <c r="H5" s="60">
        <f>(AVERAGEIFS('city centre offline'!$J$2:$J$2047,'city centre offline'!$A$2:$A$2047,$A5,'city centre offline'!$B$2:$B$2047,H$4)*AVERAGEIFS('all sales summary'!$I$2:$I$2047,'all sales summary'!$A$2:$A$2047,$A5,'all sales summary'!$B$2:$B$2047,H$4))/((AVERAGEIFS('overall city offline'!$J$2:$J$2047,'overall city offline'!$A$2:$A$2047,$A5,'overall city offline'!$B$2:$B$2047,H$4)*(1-AVERAGEIFS('all sales summary'!$I$2:$I$2047,'all sales summary'!$A$2:$A$2047,$A5,'all sales summary'!$B$2:$B$2047,H$4)))+(AVERAGEIFS('city centre offline'!$J$2:$J$2047,'city centre offline'!$A$2:$A$2047,$A5,'city centre offline'!$B$2:$B$2047,H$4)*AVERAGEIFS('all sales summary'!$I$2:$I$2047,'all sales summary'!$A$2:$A$2047,$A5,'all sales summary'!$B$2:$B$2047,H$4)))</f>
        <v>0.28330124037148063</v>
      </c>
      <c r="I5" s="60">
        <f>(AVERAGEIFS('city centre offline'!$J$2:$J$2047,'city centre offline'!$A$2:$A$2047,$A5,'city centre offline'!$B$2:$B$2047,I$4)*AVERAGEIFS('all sales summary'!$I$2:$I$2047,'all sales summary'!$A$2:$A$2047,$A5,'all sales summary'!$B$2:$B$2047,I$4))/((AVERAGEIFS('overall city offline'!$J$2:$J$2047,'overall city offline'!$A$2:$A$2047,$A5,'overall city offline'!$B$2:$B$2047,I$4)*(1-AVERAGEIFS('all sales summary'!$I$2:$I$2047,'all sales summary'!$A$2:$A$2047,$A5,'all sales summary'!$B$2:$B$2047,I$4)))+(AVERAGEIFS('city centre offline'!$J$2:$J$2047,'city centre offline'!$A$2:$A$2047,$A5,'city centre offline'!$B$2:$B$2047,I$4)*AVERAGEIFS('all sales summary'!$I$2:$I$2047,'all sales summary'!$A$2:$A$2047,$A5,'all sales summary'!$B$2:$B$2047,I$4)))</f>
        <v>0.28573535513713177</v>
      </c>
      <c r="J5" s="60">
        <f>(AVERAGEIFS('city centre offline'!$J$2:$J$2047,'city centre offline'!$A$2:$A$2047,$A5,'city centre offline'!$B$2:$B$2047,J$4)*AVERAGEIFS('all sales summary'!$I$2:$I$2047,'all sales summary'!$A$2:$A$2047,$A5,'all sales summary'!$B$2:$B$2047,J$4))/((AVERAGEIFS('overall city offline'!$J$2:$J$2047,'overall city offline'!$A$2:$A$2047,$A5,'overall city offline'!$B$2:$B$2047,J$4)*(1-AVERAGEIFS('all sales summary'!$I$2:$I$2047,'all sales summary'!$A$2:$A$2047,$A5,'all sales summary'!$B$2:$B$2047,J$4)))+(AVERAGEIFS('city centre offline'!$J$2:$J$2047,'city centre offline'!$A$2:$A$2047,$A5,'city centre offline'!$B$2:$B$2047,J$4)*AVERAGEIFS('all sales summary'!$I$2:$I$2047,'all sales summary'!$A$2:$A$2047,$A5,'all sales summary'!$B$2:$B$2047,J$4)))</f>
        <v>0.29740991745080314</v>
      </c>
      <c r="K5" s="60">
        <f>(AVERAGEIFS('city centre offline'!$J$2:$J$2047,'city centre offline'!$A$2:$A$2047,$A5,'city centre offline'!$B$2:$B$2047,K$4)*AVERAGEIFS('all sales summary'!$I$2:$I$2047,'all sales summary'!$A$2:$A$2047,$A5,'all sales summary'!$B$2:$B$2047,K$4))/((AVERAGEIFS('overall city offline'!$J$2:$J$2047,'overall city offline'!$A$2:$A$2047,$A5,'overall city offline'!$B$2:$B$2047,K$4)*(1-AVERAGEIFS('all sales summary'!$I$2:$I$2047,'all sales summary'!$A$2:$A$2047,$A5,'all sales summary'!$B$2:$B$2047,K$4)))+(AVERAGEIFS('city centre offline'!$J$2:$J$2047,'city centre offline'!$A$2:$A$2047,$A5,'city centre offline'!$B$2:$B$2047,K$4)*AVERAGEIFS('all sales summary'!$I$2:$I$2047,'all sales summary'!$A$2:$A$2047,$A5,'all sales summary'!$B$2:$B$2047,K$4)))</f>
        <v>0.28852749159692859</v>
      </c>
      <c r="L5" s="60">
        <f>(AVERAGEIFS('city centre offline'!$J$2:$J$2047,'city centre offline'!$A$2:$A$2047,$A5,'city centre offline'!$B$2:$B$2047,L$4)*AVERAGEIFS('all sales summary'!$I$2:$I$2047,'all sales summary'!$A$2:$A$2047,$A5,'all sales summary'!$B$2:$B$2047,L$4))/((AVERAGEIFS('overall city offline'!$J$2:$J$2047,'overall city offline'!$A$2:$A$2047,$A5,'overall city offline'!$B$2:$B$2047,L$4)*(1-AVERAGEIFS('all sales summary'!$I$2:$I$2047,'all sales summary'!$A$2:$A$2047,$A5,'all sales summary'!$B$2:$B$2047,L$4)))+(AVERAGEIFS('city centre offline'!$J$2:$J$2047,'city centre offline'!$A$2:$A$2047,$A5,'city centre offline'!$B$2:$B$2047,L$4)*AVERAGEIFS('all sales summary'!$I$2:$I$2047,'all sales summary'!$A$2:$A$2047,$A5,'all sales summary'!$B$2:$B$2047,L$4)))</f>
        <v>0.29218724973891125</v>
      </c>
      <c r="M5" s="60">
        <f>(AVERAGEIFS('city centre offline'!$J$2:$J$2047,'city centre offline'!$A$2:$A$2047,$A5,'city centre offline'!$B$2:$B$2047,M$4)*AVERAGEIFS('all sales summary'!$I$2:$I$2047,'all sales summary'!$A$2:$A$2047,$A5,'all sales summary'!$B$2:$B$2047,M$4))/((AVERAGEIFS('overall city offline'!$J$2:$J$2047,'overall city offline'!$A$2:$A$2047,$A5,'overall city offline'!$B$2:$B$2047,M$4)*(1-AVERAGEIFS('all sales summary'!$I$2:$I$2047,'all sales summary'!$A$2:$A$2047,$A5,'all sales summary'!$B$2:$B$2047,M$4)))+(AVERAGEIFS('city centre offline'!$J$2:$J$2047,'city centre offline'!$A$2:$A$2047,$A5,'city centre offline'!$B$2:$B$2047,M$4)*AVERAGEIFS('all sales summary'!$I$2:$I$2047,'all sales summary'!$A$2:$A$2047,$A5,'all sales summary'!$B$2:$B$2047,M$4)))</f>
        <v>0.31587550638589956</v>
      </c>
      <c r="N5" s="60">
        <f>(AVERAGEIFS('city centre offline'!$J$2:$J$2047,'city centre offline'!$A$2:$A$2047,$A5,'city centre offline'!$B$2:$B$2047,N$4)*AVERAGEIFS('all sales summary'!$I$2:$I$2047,'all sales summary'!$A$2:$A$2047,$A5,'all sales summary'!$B$2:$B$2047,N$4))/((AVERAGEIFS('overall city offline'!$J$2:$J$2047,'overall city offline'!$A$2:$A$2047,$A5,'overall city offline'!$B$2:$B$2047,N$4)*(1-AVERAGEIFS('all sales summary'!$I$2:$I$2047,'all sales summary'!$A$2:$A$2047,$A5,'all sales summary'!$B$2:$B$2047,N$4)))+(AVERAGEIFS('city centre offline'!$J$2:$J$2047,'city centre offline'!$A$2:$A$2047,$A5,'city centre offline'!$B$2:$B$2047,N$4)*AVERAGEIFS('all sales summary'!$I$2:$I$2047,'all sales summary'!$A$2:$A$2047,$A5,'all sales summary'!$B$2:$B$2047,N$4)))</f>
        <v>0.29203155677675963</v>
      </c>
      <c r="O5" s="60">
        <f>(AVERAGEIFS('city centre offline'!$J$2:$J$2047,'city centre offline'!$A$2:$A$2047,$A5,'city centre offline'!$B$2:$B$2047,O$4)*AVERAGEIFS('all sales summary'!$I$2:$I$2047,'all sales summary'!$A$2:$A$2047,$A5,'all sales summary'!$B$2:$B$2047,O$4))/((AVERAGEIFS('overall city offline'!$J$2:$J$2047,'overall city offline'!$A$2:$A$2047,$A5,'overall city offline'!$B$2:$B$2047,O$4)*(1-AVERAGEIFS('all sales summary'!$I$2:$I$2047,'all sales summary'!$A$2:$A$2047,$A5,'all sales summary'!$B$2:$B$2047,O$4)))+(AVERAGEIFS('city centre offline'!$J$2:$J$2047,'city centre offline'!$A$2:$A$2047,$A5,'city centre offline'!$B$2:$B$2047,O$4)*AVERAGEIFS('all sales summary'!$I$2:$I$2047,'all sales summary'!$A$2:$A$2047,$A5,'all sales summary'!$B$2:$B$2047,O$4)))</f>
        <v>0.30171734122653837</v>
      </c>
      <c r="P5" s="60">
        <f>(AVERAGEIFS('city centre offline'!$J$2:$J$2047,'city centre offline'!$A$2:$A$2047,$A5,'city centre offline'!$B$2:$B$2047,P$4)*AVERAGEIFS('all sales summary'!$I$2:$I$2047,'all sales summary'!$A$2:$A$2047,$A5,'all sales summary'!$B$2:$B$2047,P$4))/((AVERAGEIFS('overall city offline'!$J$2:$J$2047,'overall city offline'!$A$2:$A$2047,$A5,'overall city offline'!$B$2:$B$2047,P$4)*(1-AVERAGEIFS('all sales summary'!$I$2:$I$2047,'all sales summary'!$A$2:$A$2047,$A5,'all sales summary'!$B$2:$B$2047,P$4)))+(AVERAGEIFS('city centre offline'!$J$2:$J$2047,'city centre offline'!$A$2:$A$2047,$A5,'city centre offline'!$B$2:$B$2047,P$4)*AVERAGEIFS('all sales summary'!$I$2:$I$2047,'all sales summary'!$A$2:$A$2047,$A5,'all sales summary'!$B$2:$B$2047,P$4)))</f>
        <v>0.28314627139934551</v>
      </c>
      <c r="Q5" s="60">
        <f>(AVERAGEIFS('city centre offline'!$J$2:$J$2047,'city centre offline'!$A$2:$A$2047,$A5,'city centre offline'!$B$2:$B$2047,Q$4)*AVERAGEIFS('all sales summary'!$I$2:$I$2047,'all sales summary'!$A$2:$A$2047,$A5,'all sales summary'!$B$2:$B$2047,Q$4))/((AVERAGEIFS('overall city offline'!$J$2:$J$2047,'overall city offline'!$A$2:$A$2047,$A5,'overall city offline'!$B$2:$B$2047,Q$4)*(1-AVERAGEIFS('all sales summary'!$I$2:$I$2047,'all sales summary'!$A$2:$A$2047,$A5,'all sales summary'!$B$2:$B$2047,Q$4)))+(AVERAGEIFS('city centre offline'!$J$2:$J$2047,'city centre offline'!$A$2:$A$2047,$A5,'city centre offline'!$B$2:$B$2047,Q$4)*AVERAGEIFS('all sales summary'!$I$2:$I$2047,'all sales summary'!$A$2:$A$2047,$A5,'all sales summary'!$B$2:$B$2047,Q$4)))</f>
        <v>0.1822458944958098</v>
      </c>
      <c r="R5" s="60">
        <f>(AVERAGEIFS('city centre offline'!$J$2:$J$2047,'city centre offline'!$A$2:$A$2047,$A5,'city centre offline'!$B$2:$B$2047,R$4)*AVERAGEIFS('all sales summary'!$I$2:$I$2047,'all sales summary'!$A$2:$A$2047,$A5,'all sales summary'!$B$2:$B$2047,R$4))/((AVERAGEIFS('overall city offline'!$J$2:$J$2047,'overall city offline'!$A$2:$A$2047,$A5,'overall city offline'!$B$2:$B$2047,R$4)*(1-AVERAGEIFS('all sales summary'!$I$2:$I$2047,'all sales summary'!$A$2:$A$2047,$A5,'all sales summary'!$B$2:$B$2047,R$4)))+(AVERAGEIFS('city centre offline'!$J$2:$J$2047,'city centre offline'!$A$2:$A$2047,$A5,'city centre offline'!$B$2:$B$2047,R$4)*AVERAGEIFS('all sales summary'!$I$2:$I$2047,'all sales summary'!$A$2:$A$2047,$A5,'all sales summary'!$B$2:$B$2047,R$4)))</f>
        <v>0.10463931717924208</v>
      </c>
      <c r="S5" s="60">
        <f>(AVERAGEIFS('city centre offline'!$J$2:$J$2047,'city centre offline'!$A$2:$A$2047,$A5,'city centre offline'!$B$2:$B$2047,S$4)*AVERAGEIFS('all sales summary'!$I$2:$I$2047,'all sales summary'!$A$2:$A$2047,$A5,'all sales summary'!$B$2:$B$2047,S$4))/((AVERAGEIFS('overall city offline'!$J$2:$J$2047,'overall city offline'!$A$2:$A$2047,$A5,'overall city offline'!$B$2:$B$2047,S$4)*(1-AVERAGEIFS('all sales summary'!$I$2:$I$2047,'all sales summary'!$A$2:$A$2047,$A5,'all sales summary'!$B$2:$B$2047,S$4)))+(AVERAGEIFS('city centre offline'!$J$2:$J$2047,'city centre offline'!$A$2:$A$2047,$A5,'city centre offline'!$B$2:$B$2047,S$4)*AVERAGEIFS('all sales summary'!$I$2:$I$2047,'all sales summary'!$A$2:$A$2047,$A5,'all sales summary'!$B$2:$B$2047,S$4)))</f>
        <v>0.11573143690928128</v>
      </c>
      <c r="T5" s="60">
        <f>(AVERAGEIFS('city centre offline'!$J$2:$J$2047,'city centre offline'!$A$2:$A$2047,$A5,'city centre offline'!$B$2:$B$2047,T$4)*AVERAGEIFS('all sales summary'!$I$2:$I$2047,'all sales summary'!$A$2:$A$2047,$A5,'all sales summary'!$B$2:$B$2047,T$4))/((AVERAGEIFS('overall city offline'!$J$2:$J$2047,'overall city offline'!$A$2:$A$2047,$A5,'overall city offline'!$B$2:$B$2047,T$4)*(1-AVERAGEIFS('all sales summary'!$I$2:$I$2047,'all sales summary'!$A$2:$A$2047,$A5,'all sales summary'!$B$2:$B$2047,T$4)))+(AVERAGEIFS('city centre offline'!$J$2:$J$2047,'city centre offline'!$A$2:$A$2047,$A5,'city centre offline'!$B$2:$B$2047,T$4)*AVERAGEIFS('all sales summary'!$I$2:$I$2047,'all sales summary'!$A$2:$A$2047,$A5,'all sales summary'!$B$2:$B$2047,T$4)))</f>
        <v>0.27067202084713571</v>
      </c>
      <c r="U5" s="60">
        <f>(AVERAGEIFS('city centre offline'!$J$2:$J$2047,'city centre offline'!$A$2:$A$2047,$A5,'city centre offline'!$B$2:$B$2047,U$4)*AVERAGEIFS('all sales summary'!$I$2:$I$2047,'all sales summary'!$A$2:$A$2047,$A5,'all sales summary'!$B$2:$B$2047,U$4))/((AVERAGEIFS('overall city offline'!$J$2:$J$2047,'overall city offline'!$A$2:$A$2047,$A5,'overall city offline'!$B$2:$B$2047,U$4)*(1-AVERAGEIFS('all sales summary'!$I$2:$I$2047,'all sales summary'!$A$2:$A$2047,$A5,'all sales summary'!$B$2:$B$2047,U$4)))+(AVERAGEIFS('city centre offline'!$J$2:$J$2047,'city centre offline'!$A$2:$A$2047,$A5,'city centre offline'!$B$2:$B$2047,U$4)*AVERAGEIFS('all sales summary'!$I$2:$I$2047,'all sales summary'!$A$2:$A$2047,$A5,'all sales summary'!$B$2:$B$2047,U$4)))</f>
        <v>0.23815054218348447</v>
      </c>
      <c r="V5" s="60">
        <f>(AVERAGEIFS('city centre offline'!$J$2:$J$2047,'city centre offline'!$A$2:$A$2047,$A5,'city centre offline'!$B$2:$B$2047,V$4)*AVERAGEIFS('all sales summary'!$I$2:$I$2047,'all sales summary'!$A$2:$A$2047,$A5,'all sales summary'!$B$2:$B$2047,V$4))/((AVERAGEIFS('overall city offline'!$J$2:$J$2047,'overall city offline'!$A$2:$A$2047,$A5,'overall city offline'!$B$2:$B$2047,V$4)*(1-AVERAGEIFS('all sales summary'!$I$2:$I$2047,'all sales summary'!$A$2:$A$2047,$A5,'all sales summary'!$B$2:$B$2047,V$4)))+(AVERAGEIFS('city centre offline'!$J$2:$J$2047,'city centre offline'!$A$2:$A$2047,$A5,'city centre offline'!$B$2:$B$2047,V$4)*AVERAGEIFS('all sales summary'!$I$2:$I$2047,'all sales summary'!$A$2:$A$2047,$A5,'all sales summary'!$B$2:$B$2047,V$4)))</f>
        <v>0.27823664188272945</v>
      </c>
      <c r="W5" s="60">
        <f>(AVERAGEIFS('city centre offline'!$J$2:$J$2047,'city centre offline'!$A$2:$A$2047,$A5,'city centre offline'!$B$2:$B$2047,W$4)*AVERAGEIFS('all sales summary'!$I$2:$I$2047,'all sales summary'!$A$2:$A$2047,$A5,'all sales summary'!$B$2:$B$2047,W$4))/((AVERAGEIFS('overall city offline'!$J$2:$J$2047,'overall city offline'!$A$2:$A$2047,$A5,'overall city offline'!$B$2:$B$2047,W$4)*(1-AVERAGEIFS('all sales summary'!$I$2:$I$2047,'all sales summary'!$A$2:$A$2047,$A5,'all sales summary'!$B$2:$B$2047,W$4)))+(AVERAGEIFS('city centre offline'!$J$2:$J$2047,'city centre offline'!$A$2:$A$2047,$A5,'city centre offline'!$B$2:$B$2047,W$4)*AVERAGEIFS('all sales summary'!$I$2:$I$2047,'all sales summary'!$A$2:$A$2047,$A5,'all sales summary'!$B$2:$B$2047,W$4)))</f>
        <v>0.25185364427870938</v>
      </c>
      <c r="X5" s="60">
        <f>(AVERAGEIFS('city centre offline'!$J$2:$J$2047,'city centre offline'!$A$2:$A$2047,$A5,'city centre offline'!$B$2:$B$2047,X$4)*AVERAGEIFS('all sales summary'!$I$2:$I$2047,'all sales summary'!$A$2:$A$2047,$A5,'all sales summary'!$B$2:$B$2047,X$4))/((AVERAGEIFS('overall city offline'!$J$2:$J$2047,'overall city offline'!$A$2:$A$2047,$A5,'overall city offline'!$B$2:$B$2047,X$4)*(1-AVERAGEIFS('all sales summary'!$I$2:$I$2047,'all sales summary'!$A$2:$A$2047,$A5,'all sales summary'!$B$2:$B$2047,X$4)))+(AVERAGEIFS('city centre offline'!$J$2:$J$2047,'city centre offline'!$A$2:$A$2047,$A5,'city centre offline'!$B$2:$B$2047,X$4)*AVERAGEIFS('all sales summary'!$I$2:$I$2047,'all sales summary'!$A$2:$A$2047,$A5,'all sales summary'!$B$2:$B$2047,X$4)))</f>
        <v>0.26764910932646935</v>
      </c>
      <c r="Y5" s="60">
        <f>(AVERAGEIFS('city centre offline'!$J$2:$J$2047,'city centre offline'!$A$2:$A$2047,$A5,'city centre offline'!$B$2:$B$2047,Y$4)*AVERAGEIFS('all sales summary'!$I$2:$I$2047,'all sales summary'!$A$2:$A$2047,$A5,'all sales summary'!$B$2:$B$2047,Y$4))/((AVERAGEIFS('overall city offline'!$J$2:$J$2047,'overall city offline'!$A$2:$A$2047,$A5,'overall city offline'!$B$2:$B$2047,Y$4)*(1-AVERAGEIFS('all sales summary'!$I$2:$I$2047,'all sales summary'!$A$2:$A$2047,$A5,'all sales summary'!$B$2:$B$2047,Y$4)))+(AVERAGEIFS('city centre offline'!$J$2:$J$2047,'city centre offline'!$A$2:$A$2047,$A5,'city centre offline'!$B$2:$B$2047,Y$4)*AVERAGEIFS('all sales summary'!$I$2:$I$2047,'all sales summary'!$A$2:$A$2047,$A5,'all sales summary'!$B$2:$B$2047,Y$4)))</f>
        <v>0.24800867048141653</v>
      </c>
      <c r="Z5" s="60">
        <f>(AVERAGEIFS('city centre offline'!$J$2:$J$2047,'city centre offline'!$A$2:$A$2047,$A5,'city centre offline'!$B$2:$B$2047,Z$4)*AVERAGEIFS('all sales summary'!$I$2:$I$2047,'all sales summary'!$A$2:$A$2047,$A5,'all sales summary'!$B$2:$B$2047,Z$4))/((AVERAGEIFS('overall city offline'!$J$2:$J$2047,'overall city offline'!$A$2:$A$2047,$A5,'overall city offline'!$B$2:$B$2047,Z$4)*(1-AVERAGEIFS('all sales summary'!$I$2:$I$2047,'all sales summary'!$A$2:$A$2047,$A5,'all sales summary'!$B$2:$B$2047,Z$4)))+(AVERAGEIFS('city centre offline'!$J$2:$J$2047,'city centre offline'!$A$2:$A$2047,$A5,'city centre offline'!$B$2:$B$2047,Z$4)*AVERAGEIFS('all sales summary'!$I$2:$I$2047,'all sales summary'!$A$2:$A$2047,$A5,'all sales summary'!$B$2:$B$2047,Z$4)))</f>
        <v>0.13554205377737089</v>
      </c>
      <c r="AA5" s="60">
        <f>(AVERAGEIFS('city centre offline'!$J$2:$J$2047,'city centre offline'!$A$2:$A$2047,$A5,'city centre offline'!$B$2:$B$2047,AA$4)*AVERAGEIFS('all sales summary'!$I$2:$I$2047,'all sales summary'!$A$2:$A$2047,$A5,'all sales summary'!$B$2:$B$2047,AA$4))/((AVERAGEIFS('overall city offline'!$J$2:$J$2047,'overall city offline'!$A$2:$A$2047,$A5,'overall city offline'!$B$2:$B$2047,AA$4)*(1-AVERAGEIFS('all sales summary'!$I$2:$I$2047,'all sales summary'!$A$2:$A$2047,$A5,'all sales summary'!$B$2:$B$2047,AA$4)))+(AVERAGEIFS('city centre offline'!$J$2:$J$2047,'city centre offline'!$A$2:$A$2047,$A5,'city centre offline'!$B$2:$B$2047,AA$4)*AVERAGEIFS('all sales summary'!$I$2:$I$2047,'all sales summary'!$A$2:$A$2047,$A5,'all sales summary'!$B$2:$B$2047,AA$4)))</f>
        <v>0.13927225312000832</v>
      </c>
      <c r="AB5" s="60">
        <f>(AVERAGEIFS('city centre offline'!$J$2:$J$2047,'city centre offline'!$A$2:$A$2047,$A5,'city centre offline'!$B$2:$B$2047,AB$4)*AVERAGEIFS('all sales summary'!$I$2:$I$2047,'all sales summary'!$A$2:$A$2047,$A5,'all sales summary'!$B$2:$B$2047,AB$4))/((AVERAGEIFS('overall city offline'!$J$2:$J$2047,'overall city offline'!$A$2:$A$2047,$A5,'overall city offline'!$B$2:$B$2047,AB$4)*(1-AVERAGEIFS('all sales summary'!$I$2:$I$2047,'all sales summary'!$A$2:$A$2047,$A5,'all sales summary'!$B$2:$B$2047,AB$4)))+(AVERAGEIFS('city centre offline'!$J$2:$J$2047,'city centre offline'!$A$2:$A$2047,$A5,'city centre offline'!$B$2:$B$2047,AB$4)*AVERAGEIFS('all sales summary'!$I$2:$I$2047,'all sales summary'!$A$2:$A$2047,$A5,'all sales summary'!$B$2:$B$2047,AB$4)))</f>
        <v>0.14286201964369585</v>
      </c>
      <c r="AC5" s="60">
        <f>(AVERAGEIFS('city centre offline'!$J$2:$J$2047,'city centre offline'!$A$2:$A$2047,$A5,'city centre offline'!$B$2:$B$2047,AC$4)*AVERAGEIFS('all sales summary'!$I$2:$I$2047,'all sales summary'!$A$2:$A$2047,$A5,'all sales summary'!$B$2:$B$2047,AC$4))/((AVERAGEIFS('overall city offline'!$J$2:$J$2047,'overall city offline'!$A$2:$A$2047,$A5,'overall city offline'!$B$2:$B$2047,AC$4)*(1-AVERAGEIFS('all sales summary'!$I$2:$I$2047,'all sales summary'!$A$2:$A$2047,$A5,'all sales summary'!$B$2:$B$2047,AC$4)))+(AVERAGEIFS('city centre offline'!$J$2:$J$2047,'city centre offline'!$A$2:$A$2047,$A5,'city centre offline'!$B$2:$B$2047,AC$4)*AVERAGEIFS('all sales summary'!$I$2:$I$2047,'all sales summary'!$A$2:$A$2047,$A5,'all sales summary'!$B$2:$B$2047,AC$4)))</f>
        <v>0.18091285489757206</v>
      </c>
      <c r="AD5" s="60">
        <f>(AVERAGEIFS('city centre offline'!$J$2:$J$2047,'city centre offline'!$A$2:$A$2047,$A5,'city centre offline'!$B$2:$B$2047,AD$4)*AVERAGEIFS('all sales summary'!$I$2:$I$2047,'all sales summary'!$A$2:$A$2047,$A5,'all sales summary'!$B$2:$B$2047,AD$4))/((AVERAGEIFS('overall city offline'!$J$2:$J$2047,'overall city offline'!$A$2:$A$2047,$A5,'overall city offline'!$B$2:$B$2047,AD$4)*(1-AVERAGEIFS('all sales summary'!$I$2:$I$2047,'all sales summary'!$A$2:$A$2047,$A5,'all sales summary'!$B$2:$B$2047,AD$4)))+(AVERAGEIFS('city centre offline'!$J$2:$J$2047,'city centre offline'!$A$2:$A$2047,$A5,'city centre offline'!$B$2:$B$2047,AD$4)*AVERAGEIFS('all sales summary'!$I$2:$I$2047,'all sales summary'!$A$2:$A$2047,$A5,'all sales summary'!$B$2:$B$2047,AD$4)))</f>
        <v>0.26529286578954897</v>
      </c>
      <c r="AE5" s="60">
        <f>(AVERAGEIFS('city centre offline'!$J$2:$J$2047,'city centre offline'!$A$2:$A$2047,$A5,'city centre offline'!$B$2:$B$2047,AE$4)*AVERAGEIFS('all sales summary'!$I$2:$I$2047,'all sales summary'!$A$2:$A$2047,$A5,'all sales summary'!$B$2:$B$2047,AE$4))/((AVERAGEIFS('overall city offline'!$J$2:$J$2047,'overall city offline'!$A$2:$A$2047,$A5,'overall city offline'!$B$2:$B$2047,AE$4)*(1-AVERAGEIFS('all sales summary'!$I$2:$I$2047,'all sales summary'!$A$2:$A$2047,$A5,'all sales summary'!$B$2:$B$2047,AE$4)))+(AVERAGEIFS('city centre offline'!$J$2:$J$2047,'city centre offline'!$A$2:$A$2047,$A5,'city centre offline'!$B$2:$B$2047,AE$4)*AVERAGEIFS('all sales summary'!$I$2:$I$2047,'all sales summary'!$A$2:$A$2047,$A5,'all sales summary'!$B$2:$B$2047,AE$4)))</f>
        <v>0.26976307224121737</v>
      </c>
      <c r="AF5" s="60">
        <f>(AVERAGEIFS('city centre offline'!$J$2:$J$2047,'city centre offline'!$A$2:$A$2047,$A5,'city centre offline'!$B$2:$B$2047,AF$4)*AVERAGEIFS('all sales summary'!$I$2:$I$2047,'all sales summary'!$A$2:$A$2047,$A5,'all sales summary'!$B$2:$B$2047,AF$4))/((AVERAGEIFS('overall city offline'!$J$2:$J$2047,'overall city offline'!$A$2:$A$2047,$A5,'overall city offline'!$B$2:$B$2047,AF$4)*(1-AVERAGEIFS('all sales summary'!$I$2:$I$2047,'all sales summary'!$A$2:$A$2047,$A5,'all sales summary'!$B$2:$B$2047,AF$4)))+(AVERAGEIFS('city centre offline'!$J$2:$J$2047,'city centre offline'!$A$2:$A$2047,$A5,'city centre offline'!$B$2:$B$2047,AF$4)*AVERAGEIFS('all sales summary'!$I$2:$I$2047,'all sales summary'!$A$2:$A$2047,$A5,'all sales summary'!$B$2:$B$2047,AF$4)))</f>
        <v>0.26549147216385849</v>
      </c>
      <c r="AG5" s="60">
        <f>(AVERAGEIFS('city centre offline'!$J$2:$J$2047,'city centre offline'!$A$2:$A$2047,$A5,'city centre offline'!$B$2:$B$2047,AG$4)*AVERAGEIFS('all sales summary'!$I$2:$I$2047,'all sales summary'!$A$2:$A$2047,$A5,'all sales summary'!$B$2:$B$2047,AG$4))/((AVERAGEIFS('overall city offline'!$J$2:$J$2047,'overall city offline'!$A$2:$A$2047,$A5,'overall city offline'!$B$2:$B$2047,AG$4)*(1-AVERAGEIFS('all sales summary'!$I$2:$I$2047,'all sales summary'!$A$2:$A$2047,$A5,'all sales summary'!$B$2:$B$2047,AG$4)))+(AVERAGEIFS('city centre offline'!$J$2:$J$2047,'city centre offline'!$A$2:$A$2047,$A5,'city centre offline'!$B$2:$B$2047,AG$4)*AVERAGEIFS('all sales summary'!$I$2:$I$2047,'all sales summary'!$A$2:$A$2047,$A5,'all sales summary'!$B$2:$B$2047,AG$4)))</f>
        <v>0.29390932433469802</v>
      </c>
      <c r="AH5" s="60">
        <f>(AVERAGEIFS('city centre offline'!$J$2:$J$2047,'city centre offline'!$A$2:$A$2047,$A5,'city centre offline'!$B$2:$B$2047,AH$4)*AVERAGEIFS('all sales summary'!$I$2:$I$2047,'all sales summary'!$A$2:$A$2047,$A5,'all sales summary'!$B$2:$B$2047,AH$4))/((AVERAGEIFS('overall city offline'!$J$2:$J$2047,'overall city offline'!$A$2:$A$2047,$A5,'overall city offline'!$B$2:$B$2047,AH$4)*(1-AVERAGEIFS('all sales summary'!$I$2:$I$2047,'all sales summary'!$A$2:$A$2047,$A5,'all sales summary'!$B$2:$B$2047,AH$4)))+(AVERAGEIFS('city centre offline'!$J$2:$J$2047,'city centre offline'!$A$2:$A$2047,$A5,'city centre offline'!$B$2:$B$2047,AH$4)*AVERAGEIFS('all sales summary'!$I$2:$I$2047,'all sales summary'!$A$2:$A$2047,$A5,'all sales summary'!$B$2:$B$2047,AH$4)))</f>
        <v>0.32037153486385089</v>
      </c>
    </row>
    <row r="6" spans="1:34" x14ac:dyDescent="0.3">
      <c r="A6" t="s">
        <v>8</v>
      </c>
      <c r="B6" s="60">
        <f>(AVERAGEIFS('city centre offline'!$J$2:$J$2047,'city centre offline'!$A$2:$A$2047,$A6,'city centre offline'!$B$2:$B$2047,B$4)*AVERAGEIFS('all sales summary'!$I$2:$I$2047,'all sales summary'!$A$2:$A$2047,$A6,'all sales summary'!$B$2:$B$2047,B$4))/((AVERAGEIFS('overall city offline'!$J$2:$J$2047,'overall city offline'!$A$2:$A$2047,$A6,'overall city offline'!$B$2:$B$2047,B$4)*(1-AVERAGEIFS('all sales summary'!$I$2:$I$2047,'all sales summary'!$A$2:$A$2047,$A6,'all sales summary'!$B$2:$B$2047,B$4)))+(AVERAGEIFS('city centre offline'!$J$2:$J$2047,'city centre offline'!$A$2:$A$2047,$A6,'city centre offline'!$B$2:$B$2047,B$4)*AVERAGEIFS('all sales summary'!$I$2:$I$2047,'all sales summary'!$A$2:$A$2047,$A6,'all sales summary'!$B$2:$B$2047,B$4)))</f>
        <v>1.4381660690357382E-2</v>
      </c>
      <c r="C6" s="60">
        <f>(AVERAGEIFS('city centre offline'!$J$2:$J$2047,'city centre offline'!$A$2:$A$2047,$A6,'city centre offline'!$B$2:$B$2047,C$4)*AVERAGEIFS('all sales summary'!$I$2:$I$2047,'all sales summary'!$A$2:$A$2047,$A6,'all sales summary'!$B$2:$B$2047,C$4))/((AVERAGEIFS('overall city offline'!$J$2:$J$2047,'overall city offline'!$A$2:$A$2047,$A6,'overall city offline'!$B$2:$B$2047,C$4)*(1-AVERAGEIFS('all sales summary'!$I$2:$I$2047,'all sales summary'!$A$2:$A$2047,$A6,'all sales summary'!$B$2:$B$2047,C$4)))+(AVERAGEIFS('city centre offline'!$J$2:$J$2047,'city centre offline'!$A$2:$A$2047,$A6,'city centre offline'!$B$2:$B$2047,C$4)*AVERAGEIFS('all sales summary'!$I$2:$I$2047,'all sales summary'!$A$2:$A$2047,$A6,'all sales summary'!$B$2:$B$2047,C$4)))</f>
        <v>1.525387192571203E-2</v>
      </c>
      <c r="D6" s="60">
        <f>(AVERAGEIFS('city centre offline'!$J$2:$J$2047,'city centre offline'!$A$2:$A$2047,$A6,'city centre offline'!$B$2:$B$2047,D$4)*AVERAGEIFS('all sales summary'!$I$2:$I$2047,'all sales summary'!$A$2:$A$2047,$A6,'all sales summary'!$B$2:$B$2047,D$4))/((AVERAGEIFS('overall city offline'!$J$2:$J$2047,'overall city offline'!$A$2:$A$2047,$A6,'overall city offline'!$B$2:$B$2047,D$4)*(1-AVERAGEIFS('all sales summary'!$I$2:$I$2047,'all sales summary'!$A$2:$A$2047,$A6,'all sales summary'!$B$2:$B$2047,D$4)))+(AVERAGEIFS('city centre offline'!$J$2:$J$2047,'city centre offline'!$A$2:$A$2047,$A6,'city centre offline'!$B$2:$B$2047,D$4)*AVERAGEIFS('all sales summary'!$I$2:$I$2047,'all sales summary'!$A$2:$A$2047,$A6,'all sales summary'!$B$2:$B$2047,D$4)))</f>
        <v>1.5020446600058664E-2</v>
      </c>
      <c r="E6" s="60">
        <f>(AVERAGEIFS('city centre offline'!$J$2:$J$2047,'city centre offline'!$A$2:$A$2047,$A6,'city centre offline'!$B$2:$B$2047,E$4)*AVERAGEIFS('all sales summary'!$I$2:$I$2047,'all sales summary'!$A$2:$A$2047,$A6,'all sales summary'!$B$2:$B$2047,E$4))/((AVERAGEIFS('overall city offline'!$J$2:$J$2047,'overall city offline'!$A$2:$A$2047,$A6,'overall city offline'!$B$2:$B$2047,E$4)*(1-AVERAGEIFS('all sales summary'!$I$2:$I$2047,'all sales summary'!$A$2:$A$2047,$A6,'all sales summary'!$B$2:$B$2047,E$4)))+(AVERAGEIFS('city centre offline'!$J$2:$J$2047,'city centre offline'!$A$2:$A$2047,$A6,'city centre offline'!$B$2:$B$2047,E$4)*AVERAGEIFS('all sales summary'!$I$2:$I$2047,'all sales summary'!$A$2:$A$2047,$A6,'all sales summary'!$B$2:$B$2047,E$4)))</f>
        <v>1.5526667505798555E-2</v>
      </c>
      <c r="F6" s="60">
        <f>(AVERAGEIFS('city centre offline'!$J$2:$J$2047,'city centre offline'!$A$2:$A$2047,$A6,'city centre offline'!$B$2:$B$2047,F$4)*AVERAGEIFS('all sales summary'!$I$2:$I$2047,'all sales summary'!$A$2:$A$2047,$A6,'all sales summary'!$B$2:$B$2047,F$4))/((AVERAGEIFS('overall city offline'!$J$2:$J$2047,'overall city offline'!$A$2:$A$2047,$A6,'overall city offline'!$B$2:$B$2047,F$4)*(1-AVERAGEIFS('all sales summary'!$I$2:$I$2047,'all sales summary'!$A$2:$A$2047,$A6,'all sales summary'!$B$2:$B$2047,F$4)))+(AVERAGEIFS('city centre offline'!$J$2:$J$2047,'city centre offline'!$A$2:$A$2047,$A6,'city centre offline'!$B$2:$B$2047,F$4)*AVERAGEIFS('all sales summary'!$I$2:$I$2047,'all sales summary'!$A$2:$A$2047,$A6,'all sales summary'!$B$2:$B$2047,F$4)))</f>
        <v>1.5102200460232874E-2</v>
      </c>
      <c r="G6" s="60">
        <f>(AVERAGEIFS('city centre offline'!$J$2:$J$2047,'city centre offline'!$A$2:$A$2047,$A6,'city centre offline'!$B$2:$B$2047,G$4)*AVERAGEIFS('all sales summary'!$I$2:$I$2047,'all sales summary'!$A$2:$A$2047,$A6,'all sales summary'!$B$2:$B$2047,G$4))/((AVERAGEIFS('overall city offline'!$J$2:$J$2047,'overall city offline'!$A$2:$A$2047,$A6,'overall city offline'!$B$2:$B$2047,G$4)*(1-AVERAGEIFS('all sales summary'!$I$2:$I$2047,'all sales summary'!$A$2:$A$2047,$A6,'all sales summary'!$B$2:$B$2047,G$4)))+(AVERAGEIFS('city centre offline'!$J$2:$J$2047,'city centre offline'!$A$2:$A$2047,$A6,'city centre offline'!$B$2:$B$2047,G$4)*AVERAGEIFS('all sales summary'!$I$2:$I$2047,'all sales summary'!$A$2:$A$2047,$A6,'all sales summary'!$B$2:$B$2047,G$4)))</f>
        <v>1.4312558836316934E-2</v>
      </c>
      <c r="H6" s="60">
        <f>(AVERAGEIFS('city centre offline'!$J$2:$J$2047,'city centre offline'!$A$2:$A$2047,$A6,'city centre offline'!$B$2:$B$2047,H$4)*AVERAGEIFS('all sales summary'!$I$2:$I$2047,'all sales summary'!$A$2:$A$2047,$A6,'all sales summary'!$B$2:$B$2047,H$4))/((AVERAGEIFS('overall city offline'!$J$2:$J$2047,'overall city offline'!$A$2:$A$2047,$A6,'overall city offline'!$B$2:$B$2047,H$4)*(1-AVERAGEIFS('all sales summary'!$I$2:$I$2047,'all sales summary'!$A$2:$A$2047,$A6,'all sales summary'!$B$2:$B$2047,H$4)))+(AVERAGEIFS('city centre offline'!$J$2:$J$2047,'city centre offline'!$A$2:$A$2047,$A6,'city centre offline'!$B$2:$B$2047,H$4)*AVERAGEIFS('all sales summary'!$I$2:$I$2047,'all sales summary'!$A$2:$A$2047,$A6,'all sales summary'!$B$2:$B$2047,H$4)))</f>
        <v>1.5102042219238342E-2</v>
      </c>
      <c r="I6" s="60">
        <f>(AVERAGEIFS('city centre offline'!$J$2:$J$2047,'city centre offline'!$A$2:$A$2047,$A6,'city centre offline'!$B$2:$B$2047,I$4)*AVERAGEIFS('all sales summary'!$I$2:$I$2047,'all sales summary'!$A$2:$A$2047,$A6,'all sales summary'!$B$2:$B$2047,I$4))/((AVERAGEIFS('overall city offline'!$J$2:$J$2047,'overall city offline'!$A$2:$A$2047,$A6,'overall city offline'!$B$2:$B$2047,I$4)*(1-AVERAGEIFS('all sales summary'!$I$2:$I$2047,'all sales summary'!$A$2:$A$2047,$A6,'all sales summary'!$B$2:$B$2047,I$4)))+(AVERAGEIFS('city centre offline'!$J$2:$J$2047,'city centre offline'!$A$2:$A$2047,$A6,'city centre offline'!$B$2:$B$2047,I$4)*AVERAGEIFS('all sales summary'!$I$2:$I$2047,'all sales summary'!$A$2:$A$2047,$A6,'all sales summary'!$B$2:$B$2047,I$4)))</f>
        <v>1.370375593853772E-2</v>
      </c>
      <c r="J6" s="60">
        <f>(AVERAGEIFS('city centre offline'!$J$2:$J$2047,'city centre offline'!$A$2:$A$2047,$A6,'city centre offline'!$B$2:$B$2047,J$4)*AVERAGEIFS('all sales summary'!$I$2:$I$2047,'all sales summary'!$A$2:$A$2047,$A6,'all sales summary'!$B$2:$B$2047,J$4))/((AVERAGEIFS('overall city offline'!$J$2:$J$2047,'overall city offline'!$A$2:$A$2047,$A6,'overall city offline'!$B$2:$B$2047,J$4)*(1-AVERAGEIFS('all sales summary'!$I$2:$I$2047,'all sales summary'!$A$2:$A$2047,$A6,'all sales summary'!$B$2:$B$2047,J$4)))+(AVERAGEIFS('city centre offline'!$J$2:$J$2047,'city centre offline'!$A$2:$A$2047,$A6,'city centre offline'!$B$2:$B$2047,J$4)*AVERAGEIFS('all sales summary'!$I$2:$I$2047,'all sales summary'!$A$2:$A$2047,$A6,'all sales summary'!$B$2:$B$2047,J$4)))</f>
        <v>1.4648079269192441E-2</v>
      </c>
      <c r="K6" s="60">
        <f>(AVERAGEIFS('city centre offline'!$J$2:$J$2047,'city centre offline'!$A$2:$A$2047,$A6,'city centre offline'!$B$2:$B$2047,K$4)*AVERAGEIFS('all sales summary'!$I$2:$I$2047,'all sales summary'!$A$2:$A$2047,$A6,'all sales summary'!$B$2:$B$2047,K$4))/((AVERAGEIFS('overall city offline'!$J$2:$J$2047,'overall city offline'!$A$2:$A$2047,$A6,'overall city offline'!$B$2:$B$2047,K$4)*(1-AVERAGEIFS('all sales summary'!$I$2:$I$2047,'all sales summary'!$A$2:$A$2047,$A6,'all sales summary'!$B$2:$B$2047,K$4)))+(AVERAGEIFS('city centre offline'!$J$2:$J$2047,'city centre offline'!$A$2:$A$2047,$A6,'city centre offline'!$B$2:$B$2047,K$4)*AVERAGEIFS('all sales summary'!$I$2:$I$2047,'all sales summary'!$A$2:$A$2047,$A6,'all sales summary'!$B$2:$B$2047,K$4)))</f>
        <v>1.5300832870464912E-2</v>
      </c>
      <c r="L6" s="60">
        <f>(AVERAGEIFS('city centre offline'!$J$2:$J$2047,'city centre offline'!$A$2:$A$2047,$A6,'city centre offline'!$B$2:$B$2047,L$4)*AVERAGEIFS('all sales summary'!$I$2:$I$2047,'all sales summary'!$A$2:$A$2047,$A6,'all sales summary'!$B$2:$B$2047,L$4))/((AVERAGEIFS('overall city offline'!$J$2:$J$2047,'overall city offline'!$A$2:$A$2047,$A6,'overall city offline'!$B$2:$B$2047,L$4)*(1-AVERAGEIFS('all sales summary'!$I$2:$I$2047,'all sales summary'!$A$2:$A$2047,$A6,'all sales summary'!$B$2:$B$2047,L$4)))+(AVERAGEIFS('city centre offline'!$J$2:$J$2047,'city centre offline'!$A$2:$A$2047,$A6,'city centre offline'!$B$2:$B$2047,L$4)*AVERAGEIFS('all sales summary'!$I$2:$I$2047,'all sales summary'!$A$2:$A$2047,$A6,'all sales summary'!$B$2:$B$2047,L$4)))</f>
        <v>1.6134862807739812E-2</v>
      </c>
      <c r="M6" s="60">
        <f>(AVERAGEIFS('city centre offline'!$J$2:$J$2047,'city centre offline'!$A$2:$A$2047,$A6,'city centre offline'!$B$2:$B$2047,M$4)*AVERAGEIFS('all sales summary'!$I$2:$I$2047,'all sales summary'!$A$2:$A$2047,$A6,'all sales summary'!$B$2:$B$2047,M$4))/((AVERAGEIFS('overall city offline'!$J$2:$J$2047,'overall city offline'!$A$2:$A$2047,$A6,'overall city offline'!$B$2:$B$2047,M$4)*(1-AVERAGEIFS('all sales summary'!$I$2:$I$2047,'all sales summary'!$A$2:$A$2047,$A6,'all sales summary'!$B$2:$B$2047,M$4)))+(AVERAGEIFS('city centre offline'!$J$2:$J$2047,'city centre offline'!$A$2:$A$2047,$A6,'city centre offline'!$B$2:$B$2047,M$4)*AVERAGEIFS('all sales summary'!$I$2:$I$2047,'all sales summary'!$A$2:$A$2047,$A6,'all sales summary'!$B$2:$B$2047,M$4)))</f>
        <v>1.3931204428790134E-2</v>
      </c>
      <c r="N6" s="60">
        <f>(AVERAGEIFS('city centre offline'!$J$2:$J$2047,'city centre offline'!$A$2:$A$2047,$A6,'city centre offline'!$B$2:$B$2047,N$4)*AVERAGEIFS('all sales summary'!$I$2:$I$2047,'all sales summary'!$A$2:$A$2047,$A6,'all sales summary'!$B$2:$B$2047,N$4))/((AVERAGEIFS('overall city offline'!$J$2:$J$2047,'overall city offline'!$A$2:$A$2047,$A6,'overall city offline'!$B$2:$B$2047,N$4)*(1-AVERAGEIFS('all sales summary'!$I$2:$I$2047,'all sales summary'!$A$2:$A$2047,$A6,'all sales summary'!$B$2:$B$2047,N$4)))+(AVERAGEIFS('city centre offline'!$J$2:$J$2047,'city centre offline'!$A$2:$A$2047,$A6,'city centre offline'!$B$2:$B$2047,N$4)*AVERAGEIFS('all sales summary'!$I$2:$I$2047,'all sales summary'!$A$2:$A$2047,$A6,'all sales summary'!$B$2:$B$2047,N$4)))</f>
        <v>1.437939630377965E-2</v>
      </c>
      <c r="O6" s="60">
        <f>(AVERAGEIFS('city centre offline'!$J$2:$J$2047,'city centre offline'!$A$2:$A$2047,$A6,'city centre offline'!$B$2:$B$2047,O$4)*AVERAGEIFS('all sales summary'!$I$2:$I$2047,'all sales summary'!$A$2:$A$2047,$A6,'all sales summary'!$B$2:$B$2047,O$4))/((AVERAGEIFS('overall city offline'!$J$2:$J$2047,'overall city offline'!$A$2:$A$2047,$A6,'overall city offline'!$B$2:$B$2047,O$4)*(1-AVERAGEIFS('all sales summary'!$I$2:$I$2047,'all sales summary'!$A$2:$A$2047,$A6,'all sales summary'!$B$2:$B$2047,O$4)))+(AVERAGEIFS('city centre offline'!$J$2:$J$2047,'city centre offline'!$A$2:$A$2047,$A6,'city centre offline'!$B$2:$B$2047,O$4)*AVERAGEIFS('all sales summary'!$I$2:$I$2047,'all sales summary'!$A$2:$A$2047,$A6,'all sales summary'!$B$2:$B$2047,O$4)))</f>
        <v>1.5619293115983715E-2</v>
      </c>
      <c r="P6" s="60">
        <f>(AVERAGEIFS('city centre offline'!$J$2:$J$2047,'city centre offline'!$A$2:$A$2047,$A6,'city centre offline'!$B$2:$B$2047,P$4)*AVERAGEIFS('all sales summary'!$I$2:$I$2047,'all sales summary'!$A$2:$A$2047,$A6,'all sales summary'!$B$2:$B$2047,P$4))/((AVERAGEIFS('overall city offline'!$J$2:$J$2047,'overall city offline'!$A$2:$A$2047,$A6,'overall city offline'!$B$2:$B$2047,P$4)*(1-AVERAGEIFS('all sales summary'!$I$2:$I$2047,'all sales summary'!$A$2:$A$2047,$A6,'all sales summary'!$B$2:$B$2047,P$4)))+(AVERAGEIFS('city centre offline'!$J$2:$J$2047,'city centre offline'!$A$2:$A$2047,$A6,'city centre offline'!$B$2:$B$2047,P$4)*AVERAGEIFS('all sales summary'!$I$2:$I$2047,'all sales summary'!$A$2:$A$2047,$A6,'all sales summary'!$B$2:$B$2047,P$4)))</f>
        <v>1.5979836696487743E-2</v>
      </c>
      <c r="Q6" s="60">
        <f>(AVERAGEIFS('city centre offline'!$J$2:$J$2047,'city centre offline'!$A$2:$A$2047,$A6,'city centre offline'!$B$2:$B$2047,Q$4)*AVERAGEIFS('all sales summary'!$I$2:$I$2047,'all sales summary'!$A$2:$A$2047,$A6,'all sales summary'!$B$2:$B$2047,Q$4))/((AVERAGEIFS('overall city offline'!$J$2:$J$2047,'overall city offline'!$A$2:$A$2047,$A6,'overall city offline'!$B$2:$B$2047,Q$4)*(1-AVERAGEIFS('all sales summary'!$I$2:$I$2047,'all sales summary'!$A$2:$A$2047,$A6,'all sales summary'!$B$2:$B$2047,Q$4)))+(AVERAGEIFS('city centre offline'!$J$2:$J$2047,'city centre offline'!$A$2:$A$2047,$A6,'city centre offline'!$B$2:$B$2047,Q$4)*AVERAGEIFS('all sales summary'!$I$2:$I$2047,'all sales summary'!$A$2:$A$2047,$A6,'all sales summary'!$B$2:$B$2047,Q$4)))</f>
        <v>6.3280917253548161E-2</v>
      </c>
      <c r="R6" s="60">
        <f>(AVERAGEIFS('city centre offline'!$J$2:$J$2047,'city centre offline'!$A$2:$A$2047,$A6,'city centre offline'!$B$2:$B$2047,R$4)*AVERAGEIFS('all sales summary'!$I$2:$I$2047,'all sales summary'!$A$2:$A$2047,$A6,'all sales summary'!$B$2:$B$2047,R$4))/((AVERAGEIFS('overall city offline'!$J$2:$J$2047,'overall city offline'!$A$2:$A$2047,$A6,'overall city offline'!$B$2:$B$2047,R$4)*(1-AVERAGEIFS('all sales summary'!$I$2:$I$2047,'all sales summary'!$A$2:$A$2047,$A6,'all sales summary'!$B$2:$B$2047,R$4)))+(AVERAGEIFS('city centre offline'!$J$2:$J$2047,'city centre offline'!$A$2:$A$2047,$A6,'city centre offline'!$B$2:$B$2047,R$4)*AVERAGEIFS('all sales summary'!$I$2:$I$2047,'all sales summary'!$A$2:$A$2047,$A6,'all sales summary'!$B$2:$B$2047,R$4)))</f>
        <v>3.3717036477855573E-2</v>
      </c>
      <c r="S6" s="60">
        <f>(AVERAGEIFS('city centre offline'!$J$2:$J$2047,'city centre offline'!$A$2:$A$2047,$A6,'city centre offline'!$B$2:$B$2047,S$4)*AVERAGEIFS('all sales summary'!$I$2:$I$2047,'all sales summary'!$A$2:$A$2047,$A6,'all sales summary'!$B$2:$B$2047,S$4))/((AVERAGEIFS('overall city offline'!$J$2:$J$2047,'overall city offline'!$A$2:$A$2047,$A6,'overall city offline'!$B$2:$B$2047,S$4)*(1-AVERAGEIFS('all sales summary'!$I$2:$I$2047,'all sales summary'!$A$2:$A$2047,$A6,'all sales summary'!$B$2:$B$2047,S$4)))+(AVERAGEIFS('city centre offline'!$J$2:$J$2047,'city centre offline'!$A$2:$A$2047,$A6,'city centre offline'!$B$2:$B$2047,S$4)*AVERAGEIFS('all sales summary'!$I$2:$I$2047,'all sales summary'!$A$2:$A$2047,$A6,'all sales summary'!$B$2:$B$2047,S$4)))</f>
        <v>2.158216609287826E-2</v>
      </c>
      <c r="T6" s="60">
        <f>(AVERAGEIFS('city centre offline'!$J$2:$J$2047,'city centre offline'!$A$2:$A$2047,$A6,'city centre offline'!$B$2:$B$2047,T$4)*AVERAGEIFS('all sales summary'!$I$2:$I$2047,'all sales summary'!$A$2:$A$2047,$A6,'all sales summary'!$B$2:$B$2047,T$4))/((AVERAGEIFS('overall city offline'!$J$2:$J$2047,'overall city offline'!$A$2:$A$2047,$A6,'overall city offline'!$B$2:$B$2047,T$4)*(1-AVERAGEIFS('all sales summary'!$I$2:$I$2047,'all sales summary'!$A$2:$A$2047,$A6,'all sales summary'!$B$2:$B$2047,T$4)))+(AVERAGEIFS('city centre offline'!$J$2:$J$2047,'city centre offline'!$A$2:$A$2047,$A6,'city centre offline'!$B$2:$B$2047,T$4)*AVERAGEIFS('all sales summary'!$I$2:$I$2047,'all sales summary'!$A$2:$A$2047,$A6,'all sales summary'!$B$2:$B$2047,T$4)))</f>
        <v>2.0203781470858707E-2</v>
      </c>
      <c r="U6" s="60">
        <f>(AVERAGEIFS('city centre offline'!$J$2:$J$2047,'city centre offline'!$A$2:$A$2047,$A6,'city centre offline'!$B$2:$B$2047,U$4)*AVERAGEIFS('all sales summary'!$I$2:$I$2047,'all sales summary'!$A$2:$A$2047,$A6,'all sales summary'!$B$2:$B$2047,U$4))/((AVERAGEIFS('overall city offline'!$J$2:$J$2047,'overall city offline'!$A$2:$A$2047,$A6,'overall city offline'!$B$2:$B$2047,U$4)*(1-AVERAGEIFS('all sales summary'!$I$2:$I$2047,'all sales summary'!$A$2:$A$2047,$A6,'all sales summary'!$B$2:$B$2047,U$4)))+(AVERAGEIFS('city centre offline'!$J$2:$J$2047,'city centre offline'!$A$2:$A$2047,$A6,'city centre offline'!$B$2:$B$2047,U$4)*AVERAGEIFS('all sales summary'!$I$2:$I$2047,'all sales summary'!$A$2:$A$2047,$A6,'all sales summary'!$B$2:$B$2047,U$4)))</f>
        <v>1.9270302541880484E-2</v>
      </c>
      <c r="V6" s="60">
        <f>(AVERAGEIFS('city centre offline'!$J$2:$J$2047,'city centre offline'!$A$2:$A$2047,$A6,'city centre offline'!$B$2:$B$2047,V$4)*AVERAGEIFS('all sales summary'!$I$2:$I$2047,'all sales summary'!$A$2:$A$2047,$A6,'all sales summary'!$B$2:$B$2047,V$4))/((AVERAGEIFS('overall city offline'!$J$2:$J$2047,'overall city offline'!$A$2:$A$2047,$A6,'overall city offline'!$B$2:$B$2047,V$4)*(1-AVERAGEIFS('all sales summary'!$I$2:$I$2047,'all sales summary'!$A$2:$A$2047,$A6,'all sales summary'!$B$2:$B$2047,V$4)))+(AVERAGEIFS('city centre offline'!$J$2:$J$2047,'city centre offline'!$A$2:$A$2047,$A6,'city centre offline'!$B$2:$B$2047,V$4)*AVERAGEIFS('all sales summary'!$I$2:$I$2047,'all sales summary'!$A$2:$A$2047,$A6,'all sales summary'!$B$2:$B$2047,V$4)))</f>
        <v>1.889964503899097E-2</v>
      </c>
      <c r="W6" s="60">
        <f>(AVERAGEIFS('city centre offline'!$J$2:$J$2047,'city centre offline'!$A$2:$A$2047,$A6,'city centre offline'!$B$2:$B$2047,W$4)*AVERAGEIFS('all sales summary'!$I$2:$I$2047,'all sales summary'!$A$2:$A$2047,$A6,'all sales summary'!$B$2:$B$2047,W$4))/((AVERAGEIFS('overall city offline'!$J$2:$J$2047,'overall city offline'!$A$2:$A$2047,$A6,'overall city offline'!$B$2:$B$2047,W$4)*(1-AVERAGEIFS('all sales summary'!$I$2:$I$2047,'all sales summary'!$A$2:$A$2047,$A6,'all sales summary'!$B$2:$B$2047,W$4)))+(AVERAGEIFS('city centre offline'!$J$2:$J$2047,'city centre offline'!$A$2:$A$2047,$A6,'city centre offline'!$B$2:$B$2047,W$4)*AVERAGEIFS('all sales summary'!$I$2:$I$2047,'all sales summary'!$A$2:$A$2047,$A6,'all sales summary'!$B$2:$B$2047,W$4)))</f>
        <v>2.1099365782106815E-2</v>
      </c>
      <c r="X6" s="60">
        <f>(AVERAGEIFS('city centre offline'!$J$2:$J$2047,'city centre offline'!$A$2:$A$2047,$A6,'city centre offline'!$B$2:$B$2047,X$4)*AVERAGEIFS('all sales summary'!$I$2:$I$2047,'all sales summary'!$A$2:$A$2047,$A6,'all sales summary'!$B$2:$B$2047,X$4))/((AVERAGEIFS('overall city offline'!$J$2:$J$2047,'overall city offline'!$A$2:$A$2047,$A6,'overall city offline'!$B$2:$B$2047,X$4)*(1-AVERAGEIFS('all sales summary'!$I$2:$I$2047,'all sales summary'!$A$2:$A$2047,$A6,'all sales summary'!$B$2:$B$2047,X$4)))+(AVERAGEIFS('city centre offline'!$J$2:$J$2047,'city centre offline'!$A$2:$A$2047,$A6,'city centre offline'!$B$2:$B$2047,X$4)*AVERAGEIFS('all sales summary'!$I$2:$I$2047,'all sales summary'!$A$2:$A$2047,$A6,'all sales summary'!$B$2:$B$2047,X$4)))</f>
        <v>1.9542725294801219E-2</v>
      </c>
      <c r="Y6" s="60">
        <f>(AVERAGEIFS('city centre offline'!$J$2:$J$2047,'city centre offline'!$A$2:$A$2047,$A6,'city centre offline'!$B$2:$B$2047,Y$4)*AVERAGEIFS('all sales summary'!$I$2:$I$2047,'all sales summary'!$A$2:$A$2047,$A6,'all sales summary'!$B$2:$B$2047,Y$4))/((AVERAGEIFS('overall city offline'!$J$2:$J$2047,'overall city offline'!$A$2:$A$2047,$A6,'overall city offline'!$B$2:$B$2047,Y$4)*(1-AVERAGEIFS('all sales summary'!$I$2:$I$2047,'all sales summary'!$A$2:$A$2047,$A6,'all sales summary'!$B$2:$B$2047,Y$4)))+(AVERAGEIFS('city centre offline'!$J$2:$J$2047,'city centre offline'!$A$2:$A$2047,$A6,'city centre offline'!$B$2:$B$2047,Y$4)*AVERAGEIFS('all sales summary'!$I$2:$I$2047,'all sales summary'!$A$2:$A$2047,$A6,'all sales summary'!$B$2:$B$2047,Y$4)))</f>
        <v>1.5880121673175613E-2</v>
      </c>
      <c r="Z6" s="60">
        <f>(AVERAGEIFS('city centre offline'!$J$2:$J$2047,'city centre offline'!$A$2:$A$2047,$A6,'city centre offline'!$B$2:$B$2047,Z$4)*AVERAGEIFS('all sales summary'!$I$2:$I$2047,'all sales summary'!$A$2:$A$2047,$A6,'all sales summary'!$B$2:$B$2047,Z$4))/((AVERAGEIFS('overall city offline'!$J$2:$J$2047,'overall city offline'!$A$2:$A$2047,$A6,'overall city offline'!$B$2:$B$2047,Z$4)*(1-AVERAGEIFS('all sales summary'!$I$2:$I$2047,'all sales summary'!$A$2:$A$2047,$A6,'all sales summary'!$B$2:$B$2047,Z$4)))+(AVERAGEIFS('city centre offline'!$J$2:$J$2047,'city centre offline'!$A$2:$A$2047,$A6,'city centre offline'!$B$2:$B$2047,Z$4)*AVERAGEIFS('all sales summary'!$I$2:$I$2047,'all sales summary'!$A$2:$A$2047,$A6,'all sales summary'!$B$2:$B$2047,Z$4)))</f>
        <v>1.8510593047964211E-2</v>
      </c>
      <c r="AA6" s="60">
        <f>(AVERAGEIFS('city centre offline'!$J$2:$J$2047,'city centre offline'!$A$2:$A$2047,$A6,'city centre offline'!$B$2:$B$2047,AA$4)*AVERAGEIFS('all sales summary'!$I$2:$I$2047,'all sales summary'!$A$2:$A$2047,$A6,'all sales summary'!$B$2:$B$2047,AA$4))/((AVERAGEIFS('overall city offline'!$J$2:$J$2047,'overall city offline'!$A$2:$A$2047,$A6,'overall city offline'!$B$2:$B$2047,AA$4)*(1-AVERAGEIFS('all sales summary'!$I$2:$I$2047,'all sales summary'!$A$2:$A$2047,$A6,'all sales summary'!$B$2:$B$2047,AA$4)))+(AVERAGEIFS('city centre offline'!$J$2:$J$2047,'city centre offline'!$A$2:$A$2047,$A6,'city centre offline'!$B$2:$B$2047,AA$4)*AVERAGEIFS('all sales summary'!$I$2:$I$2047,'all sales summary'!$A$2:$A$2047,$A6,'all sales summary'!$B$2:$B$2047,AA$4)))</f>
        <v>2.0937404999471308E-2</v>
      </c>
      <c r="AB6" s="60">
        <f>(AVERAGEIFS('city centre offline'!$J$2:$J$2047,'city centre offline'!$A$2:$A$2047,$A6,'city centre offline'!$B$2:$B$2047,AB$4)*AVERAGEIFS('all sales summary'!$I$2:$I$2047,'all sales summary'!$A$2:$A$2047,$A6,'all sales summary'!$B$2:$B$2047,AB$4))/((AVERAGEIFS('overall city offline'!$J$2:$J$2047,'overall city offline'!$A$2:$A$2047,$A6,'overall city offline'!$B$2:$B$2047,AB$4)*(1-AVERAGEIFS('all sales summary'!$I$2:$I$2047,'all sales summary'!$A$2:$A$2047,$A6,'all sales summary'!$B$2:$B$2047,AB$4)))+(AVERAGEIFS('city centre offline'!$J$2:$J$2047,'city centre offline'!$A$2:$A$2047,$A6,'city centre offline'!$B$2:$B$2047,AB$4)*AVERAGEIFS('all sales summary'!$I$2:$I$2047,'all sales summary'!$A$2:$A$2047,$A6,'all sales summary'!$B$2:$B$2047,AB$4)))</f>
        <v>2.1468228939048692E-2</v>
      </c>
      <c r="AC6" s="60">
        <f>(AVERAGEIFS('city centre offline'!$J$2:$J$2047,'city centre offline'!$A$2:$A$2047,$A6,'city centre offline'!$B$2:$B$2047,AC$4)*AVERAGEIFS('all sales summary'!$I$2:$I$2047,'all sales summary'!$A$2:$A$2047,$A6,'all sales summary'!$B$2:$B$2047,AC$4))/((AVERAGEIFS('overall city offline'!$J$2:$J$2047,'overall city offline'!$A$2:$A$2047,$A6,'overall city offline'!$B$2:$B$2047,AC$4)*(1-AVERAGEIFS('all sales summary'!$I$2:$I$2047,'all sales summary'!$A$2:$A$2047,$A6,'all sales summary'!$B$2:$B$2047,AC$4)))+(AVERAGEIFS('city centre offline'!$J$2:$J$2047,'city centre offline'!$A$2:$A$2047,$A6,'city centre offline'!$B$2:$B$2047,AC$4)*AVERAGEIFS('all sales summary'!$I$2:$I$2047,'all sales summary'!$A$2:$A$2047,$A6,'all sales summary'!$B$2:$B$2047,AC$4)))</f>
        <v>1.6637823793063933E-2</v>
      </c>
      <c r="AD6" s="60">
        <f>(AVERAGEIFS('city centre offline'!$J$2:$J$2047,'city centre offline'!$A$2:$A$2047,$A6,'city centre offline'!$B$2:$B$2047,AD$4)*AVERAGEIFS('all sales summary'!$I$2:$I$2047,'all sales summary'!$A$2:$A$2047,$A6,'all sales summary'!$B$2:$B$2047,AD$4))/((AVERAGEIFS('overall city offline'!$J$2:$J$2047,'overall city offline'!$A$2:$A$2047,$A6,'overall city offline'!$B$2:$B$2047,AD$4)*(1-AVERAGEIFS('all sales summary'!$I$2:$I$2047,'all sales summary'!$A$2:$A$2047,$A6,'all sales summary'!$B$2:$B$2047,AD$4)))+(AVERAGEIFS('city centre offline'!$J$2:$J$2047,'city centre offline'!$A$2:$A$2047,$A6,'city centre offline'!$B$2:$B$2047,AD$4)*AVERAGEIFS('all sales summary'!$I$2:$I$2047,'all sales summary'!$A$2:$A$2047,$A6,'all sales summary'!$B$2:$B$2047,AD$4)))</f>
        <v>1.5142460032910468E-2</v>
      </c>
      <c r="AE6" s="60">
        <f>(AVERAGEIFS('city centre offline'!$J$2:$J$2047,'city centre offline'!$A$2:$A$2047,$A6,'city centre offline'!$B$2:$B$2047,AE$4)*AVERAGEIFS('all sales summary'!$I$2:$I$2047,'all sales summary'!$A$2:$A$2047,$A6,'all sales summary'!$B$2:$B$2047,AE$4))/((AVERAGEIFS('overall city offline'!$J$2:$J$2047,'overall city offline'!$A$2:$A$2047,$A6,'overall city offline'!$B$2:$B$2047,AE$4)*(1-AVERAGEIFS('all sales summary'!$I$2:$I$2047,'all sales summary'!$A$2:$A$2047,$A6,'all sales summary'!$B$2:$B$2047,AE$4)))+(AVERAGEIFS('city centre offline'!$J$2:$J$2047,'city centre offline'!$A$2:$A$2047,$A6,'city centre offline'!$B$2:$B$2047,AE$4)*AVERAGEIFS('all sales summary'!$I$2:$I$2047,'all sales summary'!$A$2:$A$2047,$A6,'all sales summary'!$B$2:$B$2047,AE$4)))</f>
        <v>1.8086022821717299E-2</v>
      </c>
      <c r="AF6" s="60">
        <f>(AVERAGEIFS('city centre offline'!$J$2:$J$2047,'city centre offline'!$A$2:$A$2047,$A6,'city centre offline'!$B$2:$B$2047,AF$4)*AVERAGEIFS('all sales summary'!$I$2:$I$2047,'all sales summary'!$A$2:$A$2047,$A6,'all sales summary'!$B$2:$B$2047,AF$4))/((AVERAGEIFS('overall city offline'!$J$2:$J$2047,'overall city offline'!$A$2:$A$2047,$A6,'overall city offline'!$B$2:$B$2047,AF$4)*(1-AVERAGEIFS('all sales summary'!$I$2:$I$2047,'all sales summary'!$A$2:$A$2047,$A6,'all sales summary'!$B$2:$B$2047,AF$4)))+(AVERAGEIFS('city centre offline'!$J$2:$J$2047,'city centre offline'!$A$2:$A$2047,$A6,'city centre offline'!$B$2:$B$2047,AF$4)*AVERAGEIFS('all sales summary'!$I$2:$I$2047,'all sales summary'!$A$2:$A$2047,$A6,'all sales summary'!$B$2:$B$2047,AF$4)))</f>
        <v>1.9692800425647427E-2</v>
      </c>
      <c r="AG6" s="60">
        <f>(AVERAGEIFS('city centre offline'!$J$2:$J$2047,'city centre offline'!$A$2:$A$2047,$A6,'city centre offline'!$B$2:$B$2047,AG$4)*AVERAGEIFS('all sales summary'!$I$2:$I$2047,'all sales summary'!$A$2:$A$2047,$A6,'all sales summary'!$B$2:$B$2047,AG$4))/((AVERAGEIFS('overall city offline'!$J$2:$J$2047,'overall city offline'!$A$2:$A$2047,$A6,'overall city offline'!$B$2:$B$2047,AG$4)*(1-AVERAGEIFS('all sales summary'!$I$2:$I$2047,'all sales summary'!$A$2:$A$2047,$A6,'all sales summary'!$B$2:$B$2047,AG$4)))+(AVERAGEIFS('city centre offline'!$J$2:$J$2047,'city centre offline'!$A$2:$A$2047,$A6,'city centre offline'!$B$2:$B$2047,AG$4)*AVERAGEIFS('all sales summary'!$I$2:$I$2047,'all sales summary'!$A$2:$A$2047,$A6,'all sales summary'!$B$2:$B$2047,AG$4)))</f>
        <v>1.6229459205679777E-2</v>
      </c>
      <c r="AH6" s="60">
        <f>(AVERAGEIFS('city centre offline'!$J$2:$J$2047,'city centre offline'!$A$2:$A$2047,$A6,'city centre offline'!$B$2:$B$2047,AH$4)*AVERAGEIFS('all sales summary'!$I$2:$I$2047,'all sales summary'!$A$2:$A$2047,$A6,'all sales summary'!$B$2:$B$2047,AH$4))/((AVERAGEIFS('overall city offline'!$J$2:$J$2047,'overall city offline'!$A$2:$A$2047,$A6,'overall city offline'!$B$2:$B$2047,AH$4)*(1-AVERAGEIFS('all sales summary'!$I$2:$I$2047,'all sales summary'!$A$2:$A$2047,$A6,'all sales summary'!$B$2:$B$2047,AH$4)))+(AVERAGEIFS('city centre offline'!$J$2:$J$2047,'city centre offline'!$A$2:$A$2047,$A6,'city centre offline'!$B$2:$B$2047,AH$4)*AVERAGEIFS('all sales summary'!$I$2:$I$2047,'all sales summary'!$A$2:$A$2047,$A6,'all sales summary'!$B$2:$B$2047,AH$4)))</f>
        <v>2.0458232850470649E-2</v>
      </c>
    </row>
    <row r="7" spans="1:34" x14ac:dyDescent="0.3">
      <c r="A7" t="s">
        <v>9</v>
      </c>
      <c r="B7" s="60">
        <f>(AVERAGEIFS('city centre offline'!$J$2:$J$2047,'city centre offline'!$A$2:$A$2047,$A7,'city centre offline'!$B$2:$B$2047,B$4)*AVERAGEIFS('all sales summary'!$I$2:$I$2047,'all sales summary'!$A$2:$A$2047,$A7,'all sales summary'!$B$2:$B$2047,B$4))/((AVERAGEIFS('overall city offline'!$J$2:$J$2047,'overall city offline'!$A$2:$A$2047,$A7,'overall city offline'!$B$2:$B$2047,B$4)*(1-AVERAGEIFS('all sales summary'!$I$2:$I$2047,'all sales summary'!$A$2:$A$2047,$A7,'all sales summary'!$B$2:$B$2047,B$4)))+(AVERAGEIFS('city centre offline'!$J$2:$J$2047,'city centre offline'!$A$2:$A$2047,$A7,'city centre offline'!$B$2:$B$2047,B$4)*AVERAGEIFS('all sales summary'!$I$2:$I$2047,'all sales summary'!$A$2:$A$2047,$A7,'all sales summary'!$B$2:$B$2047,B$4)))</f>
        <v>0.14513527374692972</v>
      </c>
      <c r="C7" s="60">
        <f>(AVERAGEIFS('city centre offline'!$J$2:$J$2047,'city centre offline'!$A$2:$A$2047,$A7,'city centre offline'!$B$2:$B$2047,C$4)*AVERAGEIFS('all sales summary'!$I$2:$I$2047,'all sales summary'!$A$2:$A$2047,$A7,'all sales summary'!$B$2:$B$2047,C$4))/((AVERAGEIFS('overall city offline'!$J$2:$J$2047,'overall city offline'!$A$2:$A$2047,$A7,'overall city offline'!$B$2:$B$2047,C$4)*(1-AVERAGEIFS('all sales summary'!$I$2:$I$2047,'all sales summary'!$A$2:$A$2047,$A7,'all sales summary'!$B$2:$B$2047,C$4)))+(AVERAGEIFS('city centre offline'!$J$2:$J$2047,'city centre offline'!$A$2:$A$2047,$A7,'city centre offline'!$B$2:$B$2047,C$4)*AVERAGEIFS('all sales summary'!$I$2:$I$2047,'all sales summary'!$A$2:$A$2047,$A7,'all sales summary'!$B$2:$B$2047,C$4)))</f>
        <v>0.14883783505241138</v>
      </c>
      <c r="D7" s="60">
        <f>(AVERAGEIFS('city centre offline'!$J$2:$J$2047,'city centre offline'!$A$2:$A$2047,$A7,'city centre offline'!$B$2:$B$2047,D$4)*AVERAGEIFS('all sales summary'!$I$2:$I$2047,'all sales summary'!$A$2:$A$2047,$A7,'all sales summary'!$B$2:$B$2047,D$4))/((AVERAGEIFS('overall city offline'!$J$2:$J$2047,'overall city offline'!$A$2:$A$2047,$A7,'overall city offline'!$B$2:$B$2047,D$4)*(1-AVERAGEIFS('all sales summary'!$I$2:$I$2047,'all sales summary'!$A$2:$A$2047,$A7,'all sales summary'!$B$2:$B$2047,D$4)))+(AVERAGEIFS('city centre offline'!$J$2:$J$2047,'city centre offline'!$A$2:$A$2047,$A7,'city centre offline'!$B$2:$B$2047,D$4)*AVERAGEIFS('all sales summary'!$I$2:$I$2047,'all sales summary'!$A$2:$A$2047,$A7,'all sales summary'!$B$2:$B$2047,D$4)))</f>
        <v>0.1509330182485302</v>
      </c>
      <c r="E7" s="60">
        <f>(AVERAGEIFS('city centre offline'!$J$2:$J$2047,'city centre offline'!$A$2:$A$2047,$A7,'city centre offline'!$B$2:$B$2047,E$4)*AVERAGEIFS('all sales summary'!$I$2:$I$2047,'all sales summary'!$A$2:$A$2047,$A7,'all sales summary'!$B$2:$B$2047,E$4))/((AVERAGEIFS('overall city offline'!$J$2:$J$2047,'overall city offline'!$A$2:$A$2047,$A7,'overall city offline'!$B$2:$B$2047,E$4)*(1-AVERAGEIFS('all sales summary'!$I$2:$I$2047,'all sales summary'!$A$2:$A$2047,$A7,'all sales summary'!$B$2:$B$2047,E$4)))+(AVERAGEIFS('city centre offline'!$J$2:$J$2047,'city centre offline'!$A$2:$A$2047,$A7,'city centre offline'!$B$2:$B$2047,E$4)*AVERAGEIFS('all sales summary'!$I$2:$I$2047,'all sales summary'!$A$2:$A$2047,$A7,'all sales summary'!$B$2:$B$2047,E$4)))</f>
        <v>0.15248586123801613</v>
      </c>
      <c r="F7" s="60">
        <f>(AVERAGEIFS('city centre offline'!$J$2:$J$2047,'city centre offline'!$A$2:$A$2047,$A7,'city centre offline'!$B$2:$B$2047,F$4)*AVERAGEIFS('all sales summary'!$I$2:$I$2047,'all sales summary'!$A$2:$A$2047,$A7,'all sales summary'!$B$2:$B$2047,F$4))/((AVERAGEIFS('overall city offline'!$J$2:$J$2047,'overall city offline'!$A$2:$A$2047,$A7,'overall city offline'!$B$2:$B$2047,F$4)*(1-AVERAGEIFS('all sales summary'!$I$2:$I$2047,'all sales summary'!$A$2:$A$2047,$A7,'all sales summary'!$B$2:$B$2047,F$4)))+(AVERAGEIFS('city centre offline'!$J$2:$J$2047,'city centre offline'!$A$2:$A$2047,$A7,'city centre offline'!$B$2:$B$2047,F$4)*AVERAGEIFS('all sales summary'!$I$2:$I$2047,'all sales summary'!$A$2:$A$2047,$A7,'all sales summary'!$B$2:$B$2047,F$4)))</f>
        <v>0.14634601313931986</v>
      </c>
      <c r="G7" s="60">
        <f>(AVERAGEIFS('city centre offline'!$J$2:$J$2047,'city centre offline'!$A$2:$A$2047,$A7,'city centre offline'!$B$2:$B$2047,G$4)*AVERAGEIFS('all sales summary'!$I$2:$I$2047,'all sales summary'!$A$2:$A$2047,$A7,'all sales summary'!$B$2:$B$2047,G$4))/((AVERAGEIFS('overall city offline'!$J$2:$J$2047,'overall city offline'!$A$2:$A$2047,$A7,'overall city offline'!$B$2:$B$2047,G$4)*(1-AVERAGEIFS('all sales summary'!$I$2:$I$2047,'all sales summary'!$A$2:$A$2047,$A7,'all sales summary'!$B$2:$B$2047,G$4)))+(AVERAGEIFS('city centre offline'!$J$2:$J$2047,'city centre offline'!$A$2:$A$2047,$A7,'city centre offline'!$B$2:$B$2047,G$4)*AVERAGEIFS('all sales summary'!$I$2:$I$2047,'all sales summary'!$A$2:$A$2047,$A7,'all sales summary'!$B$2:$B$2047,G$4)))</f>
        <v>0.15567902406534628</v>
      </c>
      <c r="H7" s="60">
        <f>(AVERAGEIFS('city centre offline'!$J$2:$J$2047,'city centre offline'!$A$2:$A$2047,$A7,'city centre offline'!$B$2:$B$2047,H$4)*AVERAGEIFS('all sales summary'!$I$2:$I$2047,'all sales summary'!$A$2:$A$2047,$A7,'all sales summary'!$B$2:$B$2047,H$4))/((AVERAGEIFS('overall city offline'!$J$2:$J$2047,'overall city offline'!$A$2:$A$2047,$A7,'overall city offline'!$B$2:$B$2047,H$4)*(1-AVERAGEIFS('all sales summary'!$I$2:$I$2047,'all sales summary'!$A$2:$A$2047,$A7,'all sales summary'!$B$2:$B$2047,H$4)))+(AVERAGEIFS('city centre offline'!$J$2:$J$2047,'city centre offline'!$A$2:$A$2047,$A7,'city centre offline'!$B$2:$B$2047,H$4)*AVERAGEIFS('all sales summary'!$I$2:$I$2047,'all sales summary'!$A$2:$A$2047,$A7,'all sales summary'!$B$2:$B$2047,H$4)))</f>
        <v>0.15110651710311807</v>
      </c>
      <c r="I7" s="60">
        <f>(AVERAGEIFS('city centre offline'!$J$2:$J$2047,'city centre offline'!$A$2:$A$2047,$A7,'city centre offline'!$B$2:$B$2047,I$4)*AVERAGEIFS('all sales summary'!$I$2:$I$2047,'all sales summary'!$A$2:$A$2047,$A7,'all sales summary'!$B$2:$B$2047,I$4))/((AVERAGEIFS('overall city offline'!$J$2:$J$2047,'overall city offline'!$A$2:$A$2047,$A7,'overall city offline'!$B$2:$B$2047,I$4)*(1-AVERAGEIFS('all sales summary'!$I$2:$I$2047,'all sales summary'!$A$2:$A$2047,$A7,'all sales summary'!$B$2:$B$2047,I$4)))+(AVERAGEIFS('city centre offline'!$J$2:$J$2047,'city centre offline'!$A$2:$A$2047,$A7,'city centre offline'!$B$2:$B$2047,I$4)*AVERAGEIFS('all sales summary'!$I$2:$I$2047,'all sales summary'!$A$2:$A$2047,$A7,'all sales summary'!$B$2:$B$2047,I$4)))</f>
        <v>0.1495823349156436</v>
      </c>
      <c r="J7" s="60">
        <f>(AVERAGEIFS('city centre offline'!$J$2:$J$2047,'city centre offline'!$A$2:$A$2047,$A7,'city centre offline'!$B$2:$B$2047,J$4)*AVERAGEIFS('all sales summary'!$I$2:$I$2047,'all sales summary'!$A$2:$A$2047,$A7,'all sales summary'!$B$2:$B$2047,J$4))/((AVERAGEIFS('overall city offline'!$J$2:$J$2047,'overall city offline'!$A$2:$A$2047,$A7,'overall city offline'!$B$2:$B$2047,J$4)*(1-AVERAGEIFS('all sales summary'!$I$2:$I$2047,'all sales summary'!$A$2:$A$2047,$A7,'all sales summary'!$B$2:$B$2047,J$4)))+(AVERAGEIFS('city centre offline'!$J$2:$J$2047,'city centre offline'!$A$2:$A$2047,$A7,'city centre offline'!$B$2:$B$2047,J$4)*AVERAGEIFS('all sales summary'!$I$2:$I$2047,'all sales summary'!$A$2:$A$2047,$A7,'all sales summary'!$B$2:$B$2047,J$4)))</f>
        <v>0.15266966084950698</v>
      </c>
      <c r="K7" s="60">
        <f>(AVERAGEIFS('city centre offline'!$J$2:$J$2047,'city centre offline'!$A$2:$A$2047,$A7,'city centre offline'!$B$2:$B$2047,K$4)*AVERAGEIFS('all sales summary'!$I$2:$I$2047,'all sales summary'!$A$2:$A$2047,$A7,'all sales summary'!$B$2:$B$2047,K$4))/((AVERAGEIFS('overall city offline'!$J$2:$J$2047,'overall city offline'!$A$2:$A$2047,$A7,'overall city offline'!$B$2:$B$2047,K$4)*(1-AVERAGEIFS('all sales summary'!$I$2:$I$2047,'all sales summary'!$A$2:$A$2047,$A7,'all sales summary'!$B$2:$B$2047,K$4)))+(AVERAGEIFS('city centre offline'!$J$2:$J$2047,'city centre offline'!$A$2:$A$2047,$A7,'city centre offline'!$B$2:$B$2047,K$4)*AVERAGEIFS('all sales summary'!$I$2:$I$2047,'all sales summary'!$A$2:$A$2047,$A7,'all sales summary'!$B$2:$B$2047,K$4)))</f>
        <v>0.15238081930231182</v>
      </c>
      <c r="L7" s="60">
        <f>(AVERAGEIFS('city centre offline'!$J$2:$J$2047,'city centre offline'!$A$2:$A$2047,$A7,'city centre offline'!$B$2:$B$2047,L$4)*AVERAGEIFS('all sales summary'!$I$2:$I$2047,'all sales summary'!$A$2:$A$2047,$A7,'all sales summary'!$B$2:$B$2047,L$4))/((AVERAGEIFS('overall city offline'!$J$2:$J$2047,'overall city offline'!$A$2:$A$2047,$A7,'overall city offline'!$B$2:$B$2047,L$4)*(1-AVERAGEIFS('all sales summary'!$I$2:$I$2047,'all sales summary'!$A$2:$A$2047,$A7,'all sales summary'!$B$2:$B$2047,L$4)))+(AVERAGEIFS('city centre offline'!$J$2:$J$2047,'city centre offline'!$A$2:$A$2047,$A7,'city centre offline'!$B$2:$B$2047,L$4)*AVERAGEIFS('all sales summary'!$I$2:$I$2047,'all sales summary'!$A$2:$A$2047,$A7,'all sales summary'!$B$2:$B$2047,L$4)))</f>
        <v>0.15797780073593981</v>
      </c>
      <c r="M7" s="60">
        <f>(AVERAGEIFS('city centre offline'!$J$2:$J$2047,'city centre offline'!$A$2:$A$2047,$A7,'city centre offline'!$B$2:$B$2047,M$4)*AVERAGEIFS('all sales summary'!$I$2:$I$2047,'all sales summary'!$A$2:$A$2047,$A7,'all sales summary'!$B$2:$B$2047,M$4))/((AVERAGEIFS('overall city offline'!$J$2:$J$2047,'overall city offline'!$A$2:$A$2047,$A7,'overall city offline'!$B$2:$B$2047,M$4)*(1-AVERAGEIFS('all sales summary'!$I$2:$I$2047,'all sales summary'!$A$2:$A$2047,$A7,'all sales summary'!$B$2:$B$2047,M$4)))+(AVERAGEIFS('city centre offline'!$J$2:$J$2047,'city centre offline'!$A$2:$A$2047,$A7,'city centre offline'!$B$2:$B$2047,M$4)*AVERAGEIFS('all sales summary'!$I$2:$I$2047,'all sales summary'!$A$2:$A$2047,$A7,'all sales summary'!$B$2:$B$2047,M$4)))</f>
        <v>0.16299078643720993</v>
      </c>
      <c r="N7" s="60">
        <f>(AVERAGEIFS('city centre offline'!$J$2:$J$2047,'city centre offline'!$A$2:$A$2047,$A7,'city centre offline'!$B$2:$B$2047,N$4)*AVERAGEIFS('all sales summary'!$I$2:$I$2047,'all sales summary'!$A$2:$A$2047,$A7,'all sales summary'!$B$2:$B$2047,N$4))/((AVERAGEIFS('overall city offline'!$J$2:$J$2047,'overall city offline'!$A$2:$A$2047,$A7,'overall city offline'!$B$2:$B$2047,N$4)*(1-AVERAGEIFS('all sales summary'!$I$2:$I$2047,'all sales summary'!$A$2:$A$2047,$A7,'all sales summary'!$B$2:$B$2047,N$4)))+(AVERAGEIFS('city centre offline'!$J$2:$J$2047,'city centre offline'!$A$2:$A$2047,$A7,'city centre offline'!$B$2:$B$2047,N$4)*AVERAGEIFS('all sales summary'!$I$2:$I$2047,'all sales summary'!$A$2:$A$2047,$A7,'all sales summary'!$B$2:$B$2047,N$4)))</f>
        <v>0.1521333546429651</v>
      </c>
      <c r="O7" s="60">
        <f>(AVERAGEIFS('city centre offline'!$J$2:$J$2047,'city centre offline'!$A$2:$A$2047,$A7,'city centre offline'!$B$2:$B$2047,O$4)*AVERAGEIFS('all sales summary'!$I$2:$I$2047,'all sales summary'!$A$2:$A$2047,$A7,'all sales summary'!$B$2:$B$2047,O$4))/((AVERAGEIFS('overall city offline'!$J$2:$J$2047,'overall city offline'!$A$2:$A$2047,$A7,'overall city offline'!$B$2:$B$2047,O$4)*(1-AVERAGEIFS('all sales summary'!$I$2:$I$2047,'all sales summary'!$A$2:$A$2047,$A7,'all sales summary'!$B$2:$B$2047,O$4)))+(AVERAGEIFS('city centre offline'!$J$2:$J$2047,'city centre offline'!$A$2:$A$2047,$A7,'city centre offline'!$B$2:$B$2047,O$4)*AVERAGEIFS('all sales summary'!$I$2:$I$2047,'all sales summary'!$A$2:$A$2047,$A7,'all sales summary'!$B$2:$B$2047,O$4)))</f>
        <v>0.15291393292322503</v>
      </c>
      <c r="P7" s="60">
        <f>(AVERAGEIFS('city centre offline'!$J$2:$J$2047,'city centre offline'!$A$2:$A$2047,$A7,'city centre offline'!$B$2:$B$2047,P$4)*AVERAGEIFS('all sales summary'!$I$2:$I$2047,'all sales summary'!$A$2:$A$2047,$A7,'all sales summary'!$B$2:$B$2047,P$4))/((AVERAGEIFS('overall city offline'!$J$2:$J$2047,'overall city offline'!$A$2:$A$2047,$A7,'overall city offline'!$B$2:$B$2047,P$4)*(1-AVERAGEIFS('all sales summary'!$I$2:$I$2047,'all sales summary'!$A$2:$A$2047,$A7,'all sales summary'!$B$2:$B$2047,P$4)))+(AVERAGEIFS('city centre offline'!$J$2:$J$2047,'city centre offline'!$A$2:$A$2047,$A7,'city centre offline'!$B$2:$B$2047,P$4)*AVERAGEIFS('all sales summary'!$I$2:$I$2047,'all sales summary'!$A$2:$A$2047,$A7,'all sales summary'!$B$2:$B$2047,P$4)))</f>
        <v>0.13284105648733999</v>
      </c>
      <c r="Q7" s="60">
        <f>(AVERAGEIFS('city centre offline'!$J$2:$J$2047,'city centre offline'!$A$2:$A$2047,$A7,'city centre offline'!$B$2:$B$2047,Q$4)*AVERAGEIFS('all sales summary'!$I$2:$I$2047,'all sales summary'!$A$2:$A$2047,$A7,'all sales summary'!$B$2:$B$2047,Q$4))/((AVERAGEIFS('overall city offline'!$J$2:$J$2047,'overall city offline'!$A$2:$A$2047,$A7,'overall city offline'!$B$2:$B$2047,Q$4)*(1-AVERAGEIFS('all sales summary'!$I$2:$I$2047,'all sales summary'!$A$2:$A$2047,$A7,'all sales summary'!$B$2:$B$2047,Q$4)))+(AVERAGEIFS('city centre offline'!$J$2:$J$2047,'city centre offline'!$A$2:$A$2047,$A7,'city centre offline'!$B$2:$B$2047,Q$4)*AVERAGEIFS('all sales summary'!$I$2:$I$2047,'all sales summary'!$A$2:$A$2047,$A7,'all sales summary'!$B$2:$B$2047,Q$4)))</f>
        <v>3.7451032613338396E-2</v>
      </c>
      <c r="R7" s="60">
        <f>(AVERAGEIFS('city centre offline'!$J$2:$J$2047,'city centre offline'!$A$2:$A$2047,$A7,'city centre offline'!$B$2:$B$2047,R$4)*AVERAGEIFS('all sales summary'!$I$2:$I$2047,'all sales summary'!$A$2:$A$2047,$A7,'all sales summary'!$B$2:$B$2047,R$4))/((AVERAGEIFS('overall city offline'!$J$2:$J$2047,'overall city offline'!$A$2:$A$2047,$A7,'overall city offline'!$B$2:$B$2047,R$4)*(1-AVERAGEIFS('all sales summary'!$I$2:$I$2047,'all sales summary'!$A$2:$A$2047,$A7,'all sales summary'!$B$2:$B$2047,R$4)))+(AVERAGEIFS('city centre offline'!$J$2:$J$2047,'city centre offline'!$A$2:$A$2047,$A7,'city centre offline'!$B$2:$B$2047,R$4)*AVERAGEIFS('all sales summary'!$I$2:$I$2047,'all sales summary'!$A$2:$A$2047,$A7,'all sales summary'!$B$2:$B$2047,R$4)))</f>
        <v>5.2087296828584137E-2</v>
      </c>
      <c r="S7" s="60">
        <f>(AVERAGEIFS('city centre offline'!$J$2:$J$2047,'city centre offline'!$A$2:$A$2047,$A7,'city centre offline'!$B$2:$B$2047,S$4)*AVERAGEIFS('all sales summary'!$I$2:$I$2047,'all sales summary'!$A$2:$A$2047,$A7,'all sales summary'!$B$2:$B$2047,S$4))/((AVERAGEIFS('overall city offline'!$J$2:$J$2047,'overall city offline'!$A$2:$A$2047,$A7,'overall city offline'!$B$2:$B$2047,S$4)*(1-AVERAGEIFS('all sales summary'!$I$2:$I$2047,'all sales summary'!$A$2:$A$2047,$A7,'all sales summary'!$B$2:$B$2047,S$4)))+(AVERAGEIFS('city centre offline'!$J$2:$J$2047,'city centre offline'!$A$2:$A$2047,$A7,'city centre offline'!$B$2:$B$2047,S$4)*AVERAGEIFS('all sales summary'!$I$2:$I$2047,'all sales summary'!$A$2:$A$2047,$A7,'all sales summary'!$B$2:$B$2047,S$4)))</f>
        <v>9.3499769965769114E-2</v>
      </c>
      <c r="T7" s="60">
        <f>(AVERAGEIFS('city centre offline'!$J$2:$J$2047,'city centre offline'!$A$2:$A$2047,$A7,'city centre offline'!$B$2:$B$2047,T$4)*AVERAGEIFS('all sales summary'!$I$2:$I$2047,'all sales summary'!$A$2:$A$2047,$A7,'all sales summary'!$B$2:$B$2047,T$4))/((AVERAGEIFS('overall city offline'!$J$2:$J$2047,'overall city offline'!$A$2:$A$2047,$A7,'overall city offline'!$B$2:$B$2047,T$4)*(1-AVERAGEIFS('all sales summary'!$I$2:$I$2047,'all sales summary'!$A$2:$A$2047,$A7,'all sales summary'!$B$2:$B$2047,T$4)))+(AVERAGEIFS('city centre offline'!$J$2:$J$2047,'city centre offline'!$A$2:$A$2047,$A7,'city centre offline'!$B$2:$B$2047,T$4)*AVERAGEIFS('all sales summary'!$I$2:$I$2047,'all sales summary'!$A$2:$A$2047,$A7,'all sales summary'!$B$2:$B$2047,T$4)))</f>
        <v>0.12727266222551462</v>
      </c>
      <c r="U7" s="60">
        <f>(AVERAGEIFS('city centre offline'!$J$2:$J$2047,'city centre offline'!$A$2:$A$2047,$A7,'city centre offline'!$B$2:$B$2047,U$4)*AVERAGEIFS('all sales summary'!$I$2:$I$2047,'all sales summary'!$A$2:$A$2047,$A7,'all sales summary'!$B$2:$B$2047,U$4))/((AVERAGEIFS('overall city offline'!$J$2:$J$2047,'overall city offline'!$A$2:$A$2047,$A7,'overall city offline'!$B$2:$B$2047,U$4)*(1-AVERAGEIFS('all sales summary'!$I$2:$I$2047,'all sales summary'!$A$2:$A$2047,$A7,'all sales summary'!$B$2:$B$2047,U$4)))+(AVERAGEIFS('city centre offline'!$J$2:$J$2047,'city centre offline'!$A$2:$A$2047,$A7,'city centre offline'!$B$2:$B$2047,U$4)*AVERAGEIFS('all sales summary'!$I$2:$I$2047,'all sales summary'!$A$2:$A$2047,$A7,'all sales summary'!$B$2:$B$2047,U$4)))</f>
        <v>0.15044922821263312</v>
      </c>
      <c r="V7" s="60">
        <f>(AVERAGEIFS('city centre offline'!$J$2:$J$2047,'city centre offline'!$A$2:$A$2047,$A7,'city centre offline'!$B$2:$B$2047,V$4)*AVERAGEIFS('all sales summary'!$I$2:$I$2047,'all sales summary'!$A$2:$A$2047,$A7,'all sales summary'!$B$2:$B$2047,V$4))/((AVERAGEIFS('overall city offline'!$J$2:$J$2047,'overall city offline'!$A$2:$A$2047,$A7,'overall city offline'!$B$2:$B$2047,V$4)*(1-AVERAGEIFS('all sales summary'!$I$2:$I$2047,'all sales summary'!$A$2:$A$2047,$A7,'all sales summary'!$B$2:$B$2047,V$4)))+(AVERAGEIFS('city centre offline'!$J$2:$J$2047,'city centre offline'!$A$2:$A$2047,$A7,'city centre offline'!$B$2:$B$2047,V$4)*AVERAGEIFS('all sales summary'!$I$2:$I$2047,'all sales summary'!$A$2:$A$2047,$A7,'all sales summary'!$B$2:$B$2047,V$4)))</f>
        <v>0.14367348549170442</v>
      </c>
      <c r="W7" s="60">
        <f>(AVERAGEIFS('city centre offline'!$J$2:$J$2047,'city centre offline'!$A$2:$A$2047,$A7,'city centre offline'!$B$2:$B$2047,W$4)*AVERAGEIFS('all sales summary'!$I$2:$I$2047,'all sales summary'!$A$2:$A$2047,$A7,'all sales summary'!$B$2:$B$2047,W$4))/((AVERAGEIFS('overall city offline'!$J$2:$J$2047,'overall city offline'!$A$2:$A$2047,$A7,'overall city offline'!$B$2:$B$2047,W$4)*(1-AVERAGEIFS('all sales summary'!$I$2:$I$2047,'all sales summary'!$A$2:$A$2047,$A7,'all sales summary'!$B$2:$B$2047,W$4)))+(AVERAGEIFS('city centre offline'!$J$2:$J$2047,'city centre offline'!$A$2:$A$2047,$A7,'city centre offline'!$B$2:$B$2047,W$4)*AVERAGEIFS('all sales summary'!$I$2:$I$2047,'all sales summary'!$A$2:$A$2047,$A7,'all sales summary'!$B$2:$B$2047,W$4)))</f>
        <v>0.1270876762388779</v>
      </c>
      <c r="X7" s="60">
        <f>(AVERAGEIFS('city centre offline'!$J$2:$J$2047,'city centre offline'!$A$2:$A$2047,$A7,'city centre offline'!$B$2:$B$2047,X$4)*AVERAGEIFS('all sales summary'!$I$2:$I$2047,'all sales summary'!$A$2:$A$2047,$A7,'all sales summary'!$B$2:$B$2047,X$4))/((AVERAGEIFS('overall city offline'!$J$2:$J$2047,'overall city offline'!$A$2:$A$2047,$A7,'overall city offline'!$B$2:$B$2047,X$4)*(1-AVERAGEIFS('all sales summary'!$I$2:$I$2047,'all sales summary'!$A$2:$A$2047,$A7,'all sales summary'!$B$2:$B$2047,X$4)))+(AVERAGEIFS('city centre offline'!$J$2:$J$2047,'city centre offline'!$A$2:$A$2047,$A7,'city centre offline'!$B$2:$B$2047,X$4)*AVERAGEIFS('all sales summary'!$I$2:$I$2047,'all sales summary'!$A$2:$A$2047,$A7,'all sales summary'!$B$2:$B$2047,X$4)))</f>
        <v>0.11150101923060075</v>
      </c>
      <c r="Y7" s="60">
        <f>(AVERAGEIFS('city centre offline'!$J$2:$J$2047,'city centre offline'!$A$2:$A$2047,$A7,'city centre offline'!$B$2:$B$2047,Y$4)*AVERAGEIFS('all sales summary'!$I$2:$I$2047,'all sales summary'!$A$2:$A$2047,$A7,'all sales summary'!$B$2:$B$2047,Y$4))/((AVERAGEIFS('overall city offline'!$J$2:$J$2047,'overall city offline'!$A$2:$A$2047,$A7,'overall city offline'!$B$2:$B$2047,Y$4)*(1-AVERAGEIFS('all sales summary'!$I$2:$I$2047,'all sales summary'!$A$2:$A$2047,$A7,'all sales summary'!$B$2:$B$2047,Y$4)))+(AVERAGEIFS('city centre offline'!$J$2:$J$2047,'city centre offline'!$A$2:$A$2047,$A7,'city centre offline'!$B$2:$B$2047,Y$4)*AVERAGEIFS('all sales summary'!$I$2:$I$2047,'all sales summary'!$A$2:$A$2047,$A7,'all sales summary'!$B$2:$B$2047,Y$4)))</f>
        <v>0.11361840747719917</v>
      </c>
      <c r="Z7" s="60">
        <f>(AVERAGEIFS('city centre offline'!$J$2:$J$2047,'city centre offline'!$A$2:$A$2047,$A7,'city centre offline'!$B$2:$B$2047,Z$4)*AVERAGEIFS('all sales summary'!$I$2:$I$2047,'all sales summary'!$A$2:$A$2047,$A7,'all sales summary'!$B$2:$B$2047,Z$4))/((AVERAGEIFS('overall city offline'!$J$2:$J$2047,'overall city offline'!$A$2:$A$2047,$A7,'overall city offline'!$B$2:$B$2047,Z$4)*(1-AVERAGEIFS('all sales summary'!$I$2:$I$2047,'all sales summary'!$A$2:$A$2047,$A7,'all sales summary'!$B$2:$B$2047,Z$4)))+(AVERAGEIFS('city centre offline'!$J$2:$J$2047,'city centre offline'!$A$2:$A$2047,$A7,'city centre offline'!$B$2:$B$2047,Z$4)*AVERAGEIFS('all sales summary'!$I$2:$I$2047,'all sales summary'!$A$2:$A$2047,$A7,'all sales summary'!$B$2:$B$2047,Z$4)))</f>
        <v>0.10252952227514715</v>
      </c>
      <c r="AA7" s="60">
        <f>(AVERAGEIFS('city centre offline'!$J$2:$J$2047,'city centre offline'!$A$2:$A$2047,$A7,'city centre offline'!$B$2:$B$2047,AA$4)*AVERAGEIFS('all sales summary'!$I$2:$I$2047,'all sales summary'!$A$2:$A$2047,$A7,'all sales summary'!$B$2:$B$2047,AA$4))/((AVERAGEIFS('overall city offline'!$J$2:$J$2047,'overall city offline'!$A$2:$A$2047,$A7,'overall city offline'!$B$2:$B$2047,AA$4)*(1-AVERAGEIFS('all sales summary'!$I$2:$I$2047,'all sales summary'!$A$2:$A$2047,$A7,'all sales summary'!$B$2:$B$2047,AA$4)))+(AVERAGEIFS('city centre offline'!$J$2:$J$2047,'city centre offline'!$A$2:$A$2047,$A7,'city centre offline'!$B$2:$B$2047,AA$4)*AVERAGEIFS('all sales summary'!$I$2:$I$2047,'all sales summary'!$A$2:$A$2047,$A7,'all sales summary'!$B$2:$B$2047,AA$4)))</f>
        <v>9.6842799084346884E-2</v>
      </c>
      <c r="AB7" s="60">
        <f>(AVERAGEIFS('city centre offline'!$J$2:$J$2047,'city centre offline'!$A$2:$A$2047,$A7,'city centre offline'!$B$2:$B$2047,AB$4)*AVERAGEIFS('all sales summary'!$I$2:$I$2047,'all sales summary'!$A$2:$A$2047,$A7,'all sales summary'!$B$2:$B$2047,AB$4))/((AVERAGEIFS('overall city offline'!$J$2:$J$2047,'overall city offline'!$A$2:$A$2047,$A7,'overall city offline'!$B$2:$B$2047,AB$4)*(1-AVERAGEIFS('all sales summary'!$I$2:$I$2047,'all sales summary'!$A$2:$A$2047,$A7,'all sales summary'!$B$2:$B$2047,AB$4)))+(AVERAGEIFS('city centre offline'!$J$2:$J$2047,'city centre offline'!$A$2:$A$2047,$A7,'city centre offline'!$B$2:$B$2047,AB$4)*AVERAGEIFS('all sales summary'!$I$2:$I$2047,'all sales summary'!$A$2:$A$2047,$A7,'all sales summary'!$B$2:$B$2047,AB$4)))</f>
        <v>9.9208496655793565E-2</v>
      </c>
      <c r="AC7" s="60">
        <f>(AVERAGEIFS('city centre offline'!$J$2:$J$2047,'city centre offline'!$A$2:$A$2047,$A7,'city centre offline'!$B$2:$B$2047,AC$4)*AVERAGEIFS('all sales summary'!$I$2:$I$2047,'all sales summary'!$A$2:$A$2047,$A7,'all sales summary'!$B$2:$B$2047,AC$4))/((AVERAGEIFS('overall city offline'!$J$2:$J$2047,'overall city offline'!$A$2:$A$2047,$A7,'overall city offline'!$B$2:$B$2047,AC$4)*(1-AVERAGEIFS('all sales summary'!$I$2:$I$2047,'all sales summary'!$A$2:$A$2047,$A7,'all sales summary'!$B$2:$B$2047,AC$4)))+(AVERAGEIFS('city centre offline'!$J$2:$J$2047,'city centre offline'!$A$2:$A$2047,$A7,'city centre offline'!$B$2:$B$2047,AC$4)*AVERAGEIFS('all sales summary'!$I$2:$I$2047,'all sales summary'!$A$2:$A$2047,$A7,'all sales summary'!$B$2:$B$2047,AC$4)))</f>
        <v>0.11497543745111667</v>
      </c>
      <c r="AD7" s="60">
        <f>(AVERAGEIFS('city centre offline'!$J$2:$J$2047,'city centre offline'!$A$2:$A$2047,$A7,'city centre offline'!$B$2:$B$2047,AD$4)*AVERAGEIFS('all sales summary'!$I$2:$I$2047,'all sales summary'!$A$2:$A$2047,$A7,'all sales summary'!$B$2:$B$2047,AD$4))/((AVERAGEIFS('overall city offline'!$J$2:$J$2047,'overall city offline'!$A$2:$A$2047,$A7,'overall city offline'!$B$2:$B$2047,AD$4)*(1-AVERAGEIFS('all sales summary'!$I$2:$I$2047,'all sales summary'!$A$2:$A$2047,$A7,'all sales summary'!$B$2:$B$2047,AD$4)))+(AVERAGEIFS('city centre offline'!$J$2:$J$2047,'city centre offline'!$A$2:$A$2047,$A7,'city centre offline'!$B$2:$B$2047,AD$4)*AVERAGEIFS('all sales summary'!$I$2:$I$2047,'all sales summary'!$A$2:$A$2047,$A7,'all sales summary'!$B$2:$B$2047,AD$4)))</f>
        <v>0.14059875365596541</v>
      </c>
      <c r="AE7" s="60">
        <f>(AVERAGEIFS('city centre offline'!$J$2:$J$2047,'city centre offline'!$A$2:$A$2047,$A7,'city centre offline'!$B$2:$B$2047,AE$4)*AVERAGEIFS('all sales summary'!$I$2:$I$2047,'all sales summary'!$A$2:$A$2047,$A7,'all sales summary'!$B$2:$B$2047,AE$4))/((AVERAGEIFS('overall city offline'!$J$2:$J$2047,'overall city offline'!$A$2:$A$2047,$A7,'overall city offline'!$B$2:$B$2047,AE$4)*(1-AVERAGEIFS('all sales summary'!$I$2:$I$2047,'all sales summary'!$A$2:$A$2047,$A7,'all sales summary'!$B$2:$B$2047,AE$4)))+(AVERAGEIFS('city centre offline'!$J$2:$J$2047,'city centre offline'!$A$2:$A$2047,$A7,'city centre offline'!$B$2:$B$2047,AE$4)*AVERAGEIFS('all sales summary'!$I$2:$I$2047,'all sales summary'!$A$2:$A$2047,$A7,'all sales summary'!$B$2:$B$2047,AE$4)))</f>
        <v>0.14568006554161458</v>
      </c>
      <c r="AF7" s="60">
        <f>(AVERAGEIFS('city centre offline'!$J$2:$J$2047,'city centre offline'!$A$2:$A$2047,$A7,'city centre offline'!$B$2:$B$2047,AF$4)*AVERAGEIFS('all sales summary'!$I$2:$I$2047,'all sales summary'!$A$2:$A$2047,$A7,'all sales summary'!$B$2:$B$2047,AF$4))/((AVERAGEIFS('overall city offline'!$J$2:$J$2047,'overall city offline'!$A$2:$A$2047,$A7,'overall city offline'!$B$2:$B$2047,AF$4)*(1-AVERAGEIFS('all sales summary'!$I$2:$I$2047,'all sales summary'!$A$2:$A$2047,$A7,'all sales summary'!$B$2:$B$2047,AF$4)))+(AVERAGEIFS('city centre offline'!$J$2:$J$2047,'city centre offline'!$A$2:$A$2047,$A7,'city centre offline'!$B$2:$B$2047,AF$4)*AVERAGEIFS('all sales summary'!$I$2:$I$2047,'all sales summary'!$A$2:$A$2047,$A7,'all sales summary'!$B$2:$B$2047,AF$4)))</f>
        <v>0.15146084419230713</v>
      </c>
      <c r="AG7" s="60">
        <f>(AVERAGEIFS('city centre offline'!$J$2:$J$2047,'city centre offline'!$A$2:$A$2047,$A7,'city centre offline'!$B$2:$B$2047,AG$4)*AVERAGEIFS('all sales summary'!$I$2:$I$2047,'all sales summary'!$A$2:$A$2047,$A7,'all sales summary'!$B$2:$B$2047,AG$4))/((AVERAGEIFS('overall city offline'!$J$2:$J$2047,'overall city offline'!$A$2:$A$2047,$A7,'overall city offline'!$B$2:$B$2047,AG$4)*(1-AVERAGEIFS('all sales summary'!$I$2:$I$2047,'all sales summary'!$A$2:$A$2047,$A7,'all sales summary'!$B$2:$B$2047,AG$4)))+(AVERAGEIFS('city centre offline'!$J$2:$J$2047,'city centre offline'!$A$2:$A$2047,$A7,'city centre offline'!$B$2:$B$2047,AG$4)*AVERAGEIFS('all sales summary'!$I$2:$I$2047,'all sales summary'!$A$2:$A$2047,$A7,'all sales summary'!$B$2:$B$2047,AG$4)))</f>
        <v>0.16394206279164622</v>
      </c>
      <c r="AH7" s="60">
        <f>(AVERAGEIFS('city centre offline'!$J$2:$J$2047,'city centre offline'!$A$2:$A$2047,$A7,'city centre offline'!$B$2:$B$2047,AH$4)*AVERAGEIFS('all sales summary'!$I$2:$I$2047,'all sales summary'!$A$2:$A$2047,$A7,'all sales summary'!$B$2:$B$2047,AH$4))/((AVERAGEIFS('overall city offline'!$J$2:$J$2047,'overall city offline'!$A$2:$A$2047,$A7,'overall city offline'!$B$2:$B$2047,AH$4)*(1-AVERAGEIFS('all sales summary'!$I$2:$I$2047,'all sales summary'!$A$2:$A$2047,$A7,'all sales summary'!$B$2:$B$2047,AH$4)))+(AVERAGEIFS('city centre offline'!$J$2:$J$2047,'city centre offline'!$A$2:$A$2047,$A7,'city centre offline'!$B$2:$B$2047,AH$4)*AVERAGEIFS('all sales summary'!$I$2:$I$2047,'all sales summary'!$A$2:$A$2047,$A7,'all sales summary'!$B$2:$B$2047,AH$4)))</f>
        <v>0.16139378190512116</v>
      </c>
    </row>
    <row r="8" spans="1:34" x14ac:dyDescent="0.3">
      <c r="A8" t="s">
        <v>10</v>
      </c>
      <c r="B8" s="60">
        <f>(AVERAGEIFS('city centre offline'!$J$2:$J$2047,'city centre offline'!$A$2:$A$2047,$A8,'city centre offline'!$B$2:$B$2047,B$4)*AVERAGEIFS('all sales summary'!$I$2:$I$2047,'all sales summary'!$A$2:$A$2047,$A8,'all sales summary'!$B$2:$B$2047,B$4))/((AVERAGEIFS('overall city offline'!$J$2:$J$2047,'overall city offline'!$A$2:$A$2047,$A8,'overall city offline'!$B$2:$B$2047,B$4)*(1-AVERAGEIFS('all sales summary'!$I$2:$I$2047,'all sales summary'!$A$2:$A$2047,$A8,'all sales summary'!$B$2:$B$2047,B$4)))+(AVERAGEIFS('city centre offline'!$J$2:$J$2047,'city centre offline'!$A$2:$A$2047,$A8,'city centre offline'!$B$2:$B$2047,B$4)*AVERAGEIFS('all sales summary'!$I$2:$I$2047,'all sales summary'!$A$2:$A$2047,$A8,'all sales summary'!$B$2:$B$2047,B$4)))</f>
        <v>0.10010964714859293</v>
      </c>
      <c r="C8" s="60">
        <f>(AVERAGEIFS('city centre offline'!$J$2:$J$2047,'city centre offline'!$A$2:$A$2047,$A8,'city centre offline'!$B$2:$B$2047,C$4)*AVERAGEIFS('all sales summary'!$I$2:$I$2047,'all sales summary'!$A$2:$A$2047,$A8,'all sales summary'!$B$2:$B$2047,C$4))/((AVERAGEIFS('overall city offline'!$J$2:$J$2047,'overall city offline'!$A$2:$A$2047,$A8,'overall city offline'!$B$2:$B$2047,C$4)*(1-AVERAGEIFS('all sales summary'!$I$2:$I$2047,'all sales summary'!$A$2:$A$2047,$A8,'all sales summary'!$B$2:$B$2047,C$4)))+(AVERAGEIFS('city centre offline'!$J$2:$J$2047,'city centre offline'!$A$2:$A$2047,$A8,'city centre offline'!$B$2:$B$2047,C$4)*AVERAGEIFS('all sales summary'!$I$2:$I$2047,'all sales summary'!$A$2:$A$2047,$A8,'all sales summary'!$B$2:$B$2047,C$4)))</f>
        <v>9.6394738620273895E-2</v>
      </c>
      <c r="D8" s="60">
        <f>(AVERAGEIFS('city centre offline'!$J$2:$J$2047,'city centre offline'!$A$2:$A$2047,$A8,'city centre offline'!$B$2:$B$2047,D$4)*AVERAGEIFS('all sales summary'!$I$2:$I$2047,'all sales summary'!$A$2:$A$2047,$A8,'all sales summary'!$B$2:$B$2047,D$4))/((AVERAGEIFS('overall city offline'!$J$2:$J$2047,'overall city offline'!$A$2:$A$2047,$A8,'overall city offline'!$B$2:$B$2047,D$4)*(1-AVERAGEIFS('all sales summary'!$I$2:$I$2047,'all sales summary'!$A$2:$A$2047,$A8,'all sales summary'!$B$2:$B$2047,D$4)))+(AVERAGEIFS('city centre offline'!$J$2:$J$2047,'city centre offline'!$A$2:$A$2047,$A8,'city centre offline'!$B$2:$B$2047,D$4)*AVERAGEIFS('all sales summary'!$I$2:$I$2047,'all sales summary'!$A$2:$A$2047,$A8,'all sales summary'!$B$2:$B$2047,D$4)))</f>
        <v>9.7471992393264054E-2</v>
      </c>
      <c r="E8" s="60">
        <f>(AVERAGEIFS('city centre offline'!$J$2:$J$2047,'city centre offline'!$A$2:$A$2047,$A8,'city centre offline'!$B$2:$B$2047,E$4)*AVERAGEIFS('all sales summary'!$I$2:$I$2047,'all sales summary'!$A$2:$A$2047,$A8,'all sales summary'!$B$2:$B$2047,E$4))/((AVERAGEIFS('overall city offline'!$J$2:$J$2047,'overall city offline'!$A$2:$A$2047,$A8,'overall city offline'!$B$2:$B$2047,E$4)*(1-AVERAGEIFS('all sales summary'!$I$2:$I$2047,'all sales summary'!$A$2:$A$2047,$A8,'all sales summary'!$B$2:$B$2047,E$4)))+(AVERAGEIFS('city centre offline'!$J$2:$J$2047,'city centre offline'!$A$2:$A$2047,$A8,'city centre offline'!$B$2:$B$2047,E$4)*AVERAGEIFS('all sales summary'!$I$2:$I$2047,'all sales summary'!$A$2:$A$2047,$A8,'all sales summary'!$B$2:$B$2047,E$4)))</f>
        <v>9.269209561884631E-2</v>
      </c>
      <c r="F8" s="60">
        <f>(AVERAGEIFS('city centre offline'!$J$2:$J$2047,'city centre offline'!$A$2:$A$2047,$A8,'city centre offline'!$B$2:$B$2047,F$4)*AVERAGEIFS('all sales summary'!$I$2:$I$2047,'all sales summary'!$A$2:$A$2047,$A8,'all sales summary'!$B$2:$B$2047,F$4))/((AVERAGEIFS('overall city offline'!$J$2:$J$2047,'overall city offline'!$A$2:$A$2047,$A8,'overall city offline'!$B$2:$B$2047,F$4)*(1-AVERAGEIFS('all sales summary'!$I$2:$I$2047,'all sales summary'!$A$2:$A$2047,$A8,'all sales summary'!$B$2:$B$2047,F$4)))+(AVERAGEIFS('city centre offline'!$J$2:$J$2047,'city centre offline'!$A$2:$A$2047,$A8,'city centre offline'!$B$2:$B$2047,F$4)*AVERAGEIFS('all sales summary'!$I$2:$I$2047,'all sales summary'!$A$2:$A$2047,$A8,'all sales summary'!$B$2:$B$2047,F$4)))</f>
        <v>9.2062615194860864E-2</v>
      </c>
      <c r="G8" s="60">
        <f>(AVERAGEIFS('city centre offline'!$J$2:$J$2047,'city centre offline'!$A$2:$A$2047,$A8,'city centre offline'!$B$2:$B$2047,G$4)*AVERAGEIFS('all sales summary'!$I$2:$I$2047,'all sales summary'!$A$2:$A$2047,$A8,'all sales summary'!$B$2:$B$2047,G$4))/((AVERAGEIFS('overall city offline'!$J$2:$J$2047,'overall city offline'!$A$2:$A$2047,$A8,'overall city offline'!$B$2:$B$2047,G$4)*(1-AVERAGEIFS('all sales summary'!$I$2:$I$2047,'all sales summary'!$A$2:$A$2047,$A8,'all sales summary'!$B$2:$B$2047,G$4)))+(AVERAGEIFS('city centre offline'!$J$2:$J$2047,'city centre offline'!$A$2:$A$2047,$A8,'city centre offline'!$B$2:$B$2047,G$4)*AVERAGEIFS('all sales summary'!$I$2:$I$2047,'all sales summary'!$A$2:$A$2047,$A8,'all sales summary'!$B$2:$B$2047,G$4)))</f>
        <v>0.10040300305168154</v>
      </c>
      <c r="H8" s="60">
        <f>(AVERAGEIFS('city centre offline'!$J$2:$J$2047,'city centre offline'!$A$2:$A$2047,$A8,'city centre offline'!$B$2:$B$2047,H$4)*AVERAGEIFS('all sales summary'!$I$2:$I$2047,'all sales summary'!$A$2:$A$2047,$A8,'all sales summary'!$B$2:$B$2047,H$4))/((AVERAGEIFS('overall city offline'!$J$2:$J$2047,'overall city offline'!$A$2:$A$2047,$A8,'overall city offline'!$B$2:$B$2047,H$4)*(1-AVERAGEIFS('all sales summary'!$I$2:$I$2047,'all sales summary'!$A$2:$A$2047,$A8,'all sales summary'!$B$2:$B$2047,H$4)))+(AVERAGEIFS('city centre offline'!$J$2:$J$2047,'city centre offline'!$A$2:$A$2047,$A8,'city centre offline'!$B$2:$B$2047,H$4)*AVERAGEIFS('all sales summary'!$I$2:$I$2047,'all sales summary'!$A$2:$A$2047,$A8,'all sales summary'!$B$2:$B$2047,H$4)))</f>
        <v>9.8182949942206374E-2</v>
      </c>
      <c r="I8" s="60">
        <f>(AVERAGEIFS('city centre offline'!$J$2:$J$2047,'city centre offline'!$A$2:$A$2047,$A8,'city centre offline'!$B$2:$B$2047,I$4)*AVERAGEIFS('all sales summary'!$I$2:$I$2047,'all sales summary'!$A$2:$A$2047,$A8,'all sales summary'!$B$2:$B$2047,I$4))/((AVERAGEIFS('overall city offline'!$J$2:$J$2047,'overall city offline'!$A$2:$A$2047,$A8,'overall city offline'!$B$2:$B$2047,I$4)*(1-AVERAGEIFS('all sales summary'!$I$2:$I$2047,'all sales summary'!$A$2:$A$2047,$A8,'all sales summary'!$B$2:$B$2047,I$4)))+(AVERAGEIFS('city centre offline'!$J$2:$J$2047,'city centre offline'!$A$2:$A$2047,$A8,'city centre offline'!$B$2:$B$2047,I$4)*AVERAGEIFS('all sales summary'!$I$2:$I$2047,'all sales summary'!$A$2:$A$2047,$A8,'all sales summary'!$B$2:$B$2047,I$4)))</f>
        <v>9.712910252394992E-2</v>
      </c>
      <c r="J8" s="60">
        <f>(AVERAGEIFS('city centre offline'!$J$2:$J$2047,'city centre offline'!$A$2:$A$2047,$A8,'city centre offline'!$B$2:$B$2047,J$4)*AVERAGEIFS('all sales summary'!$I$2:$I$2047,'all sales summary'!$A$2:$A$2047,$A8,'all sales summary'!$B$2:$B$2047,J$4))/((AVERAGEIFS('overall city offline'!$J$2:$J$2047,'overall city offline'!$A$2:$A$2047,$A8,'overall city offline'!$B$2:$B$2047,J$4)*(1-AVERAGEIFS('all sales summary'!$I$2:$I$2047,'all sales summary'!$A$2:$A$2047,$A8,'all sales summary'!$B$2:$B$2047,J$4)))+(AVERAGEIFS('city centre offline'!$J$2:$J$2047,'city centre offline'!$A$2:$A$2047,$A8,'city centre offline'!$B$2:$B$2047,J$4)*AVERAGEIFS('all sales summary'!$I$2:$I$2047,'all sales summary'!$A$2:$A$2047,$A8,'all sales summary'!$B$2:$B$2047,J$4)))</f>
        <v>9.5477577553118254E-2</v>
      </c>
      <c r="K8" s="60">
        <f>(AVERAGEIFS('city centre offline'!$J$2:$J$2047,'city centre offline'!$A$2:$A$2047,$A8,'city centre offline'!$B$2:$B$2047,K$4)*AVERAGEIFS('all sales summary'!$I$2:$I$2047,'all sales summary'!$A$2:$A$2047,$A8,'all sales summary'!$B$2:$B$2047,K$4))/((AVERAGEIFS('overall city offline'!$J$2:$J$2047,'overall city offline'!$A$2:$A$2047,$A8,'overall city offline'!$B$2:$B$2047,K$4)*(1-AVERAGEIFS('all sales summary'!$I$2:$I$2047,'all sales summary'!$A$2:$A$2047,$A8,'all sales summary'!$B$2:$B$2047,K$4)))+(AVERAGEIFS('city centre offline'!$J$2:$J$2047,'city centre offline'!$A$2:$A$2047,$A8,'city centre offline'!$B$2:$B$2047,K$4)*AVERAGEIFS('all sales summary'!$I$2:$I$2047,'all sales summary'!$A$2:$A$2047,$A8,'all sales summary'!$B$2:$B$2047,K$4)))</f>
        <v>9.2323679041299525E-2</v>
      </c>
      <c r="L8" s="60">
        <f>(AVERAGEIFS('city centre offline'!$J$2:$J$2047,'city centre offline'!$A$2:$A$2047,$A8,'city centre offline'!$B$2:$B$2047,L$4)*AVERAGEIFS('all sales summary'!$I$2:$I$2047,'all sales summary'!$A$2:$A$2047,$A8,'all sales summary'!$B$2:$B$2047,L$4))/((AVERAGEIFS('overall city offline'!$J$2:$J$2047,'overall city offline'!$A$2:$A$2047,$A8,'overall city offline'!$B$2:$B$2047,L$4)*(1-AVERAGEIFS('all sales summary'!$I$2:$I$2047,'all sales summary'!$A$2:$A$2047,$A8,'all sales summary'!$B$2:$B$2047,L$4)))+(AVERAGEIFS('city centre offline'!$J$2:$J$2047,'city centre offline'!$A$2:$A$2047,$A8,'city centre offline'!$B$2:$B$2047,L$4)*AVERAGEIFS('all sales summary'!$I$2:$I$2047,'all sales summary'!$A$2:$A$2047,$A8,'all sales summary'!$B$2:$B$2047,L$4)))</f>
        <v>9.9294986952289124E-2</v>
      </c>
      <c r="M8" s="60">
        <f>(AVERAGEIFS('city centre offline'!$J$2:$J$2047,'city centre offline'!$A$2:$A$2047,$A8,'city centre offline'!$B$2:$B$2047,M$4)*AVERAGEIFS('all sales summary'!$I$2:$I$2047,'all sales summary'!$A$2:$A$2047,$A8,'all sales summary'!$B$2:$B$2047,M$4))/((AVERAGEIFS('overall city offline'!$J$2:$J$2047,'overall city offline'!$A$2:$A$2047,$A8,'overall city offline'!$B$2:$B$2047,M$4)*(1-AVERAGEIFS('all sales summary'!$I$2:$I$2047,'all sales summary'!$A$2:$A$2047,$A8,'all sales summary'!$B$2:$B$2047,M$4)))+(AVERAGEIFS('city centre offline'!$J$2:$J$2047,'city centre offline'!$A$2:$A$2047,$A8,'city centre offline'!$B$2:$B$2047,M$4)*AVERAGEIFS('all sales summary'!$I$2:$I$2047,'all sales summary'!$A$2:$A$2047,$A8,'all sales summary'!$B$2:$B$2047,M$4)))</f>
        <v>0.10496430865157083</v>
      </c>
      <c r="N8" s="60">
        <f>(AVERAGEIFS('city centre offline'!$J$2:$J$2047,'city centre offline'!$A$2:$A$2047,$A8,'city centre offline'!$B$2:$B$2047,N$4)*AVERAGEIFS('all sales summary'!$I$2:$I$2047,'all sales summary'!$A$2:$A$2047,$A8,'all sales summary'!$B$2:$B$2047,N$4))/((AVERAGEIFS('overall city offline'!$J$2:$J$2047,'overall city offline'!$A$2:$A$2047,$A8,'overall city offline'!$B$2:$B$2047,N$4)*(1-AVERAGEIFS('all sales summary'!$I$2:$I$2047,'all sales summary'!$A$2:$A$2047,$A8,'all sales summary'!$B$2:$B$2047,N$4)))+(AVERAGEIFS('city centre offline'!$J$2:$J$2047,'city centre offline'!$A$2:$A$2047,$A8,'city centre offline'!$B$2:$B$2047,N$4)*AVERAGEIFS('all sales summary'!$I$2:$I$2047,'all sales summary'!$A$2:$A$2047,$A8,'all sales summary'!$B$2:$B$2047,N$4)))</f>
        <v>9.0983499536870002E-2</v>
      </c>
      <c r="O8" s="60">
        <f>(AVERAGEIFS('city centre offline'!$J$2:$J$2047,'city centre offline'!$A$2:$A$2047,$A8,'city centre offline'!$B$2:$B$2047,O$4)*AVERAGEIFS('all sales summary'!$I$2:$I$2047,'all sales summary'!$A$2:$A$2047,$A8,'all sales summary'!$B$2:$B$2047,O$4))/((AVERAGEIFS('overall city offline'!$J$2:$J$2047,'overall city offline'!$A$2:$A$2047,$A8,'overall city offline'!$B$2:$B$2047,O$4)*(1-AVERAGEIFS('all sales summary'!$I$2:$I$2047,'all sales summary'!$A$2:$A$2047,$A8,'all sales summary'!$B$2:$B$2047,O$4)))+(AVERAGEIFS('city centre offline'!$J$2:$J$2047,'city centre offline'!$A$2:$A$2047,$A8,'city centre offline'!$B$2:$B$2047,O$4)*AVERAGEIFS('all sales summary'!$I$2:$I$2047,'all sales summary'!$A$2:$A$2047,$A8,'all sales summary'!$B$2:$B$2047,O$4)))</f>
        <v>8.9602470174268395E-2</v>
      </c>
      <c r="P8" s="60">
        <f>(AVERAGEIFS('city centre offline'!$J$2:$J$2047,'city centre offline'!$A$2:$A$2047,$A8,'city centre offline'!$B$2:$B$2047,P$4)*AVERAGEIFS('all sales summary'!$I$2:$I$2047,'all sales summary'!$A$2:$A$2047,$A8,'all sales summary'!$B$2:$B$2047,P$4))/((AVERAGEIFS('overall city offline'!$J$2:$J$2047,'overall city offline'!$A$2:$A$2047,$A8,'overall city offline'!$B$2:$B$2047,P$4)*(1-AVERAGEIFS('all sales summary'!$I$2:$I$2047,'all sales summary'!$A$2:$A$2047,$A8,'all sales summary'!$B$2:$B$2047,P$4)))+(AVERAGEIFS('city centre offline'!$J$2:$J$2047,'city centre offline'!$A$2:$A$2047,$A8,'city centre offline'!$B$2:$B$2047,P$4)*AVERAGEIFS('all sales summary'!$I$2:$I$2047,'all sales summary'!$A$2:$A$2047,$A8,'all sales summary'!$B$2:$B$2047,P$4)))</f>
        <v>9.0031797669702443E-2</v>
      </c>
      <c r="Q8" s="60">
        <f>(AVERAGEIFS('city centre offline'!$J$2:$J$2047,'city centre offline'!$A$2:$A$2047,$A8,'city centre offline'!$B$2:$B$2047,Q$4)*AVERAGEIFS('all sales summary'!$I$2:$I$2047,'all sales summary'!$A$2:$A$2047,$A8,'all sales summary'!$B$2:$B$2047,Q$4))/((AVERAGEIFS('overall city offline'!$J$2:$J$2047,'overall city offline'!$A$2:$A$2047,$A8,'overall city offline'!$B$2:$B$2047,Q$4)*(1-AVERAGEIFS('all sales summary'!$I$2:$I$2047,'all sales summary'!$A$2:$A$2047,$A8,'all sales summary'!$B$2:$B$2047,Q$4)))+(AVERAGEIFS('city centre offline'!$J$2:$J$2047,'city centre offline'!$A$2:$A$2047,$A8,'city centre offline'!$B$2:$B$2047,Q$4)*AVERAGEIFS('all sales summary'!$I$2:$I$2047,'all sales summary'!$A$2:$A$2047,$A8,'all sales summary'!$B$2:$B$2047,Q$4)))</f>
        <v>0.10173201507496293</v>
      </c>
      <c r="R8" s="60">
        <f>(AVERAGEIFS('city centre offline'!$J$2:$J$2047,'city centre offline'!$A$2:$A$2047,$A8,'city centre offline'!$B$2:$B$2047,R$4)*AVERAGEIFS('all sales summary'!$I$2:$I$2047,'all sales summary'!$A$2:$A$2047,$A8,'all sales summary'!$B$2:$B$2047,R$4))/((AVERAGEIFS('overall city offline'!$J$2:$J$2047,'overall city offline'!$A$2:$A$2047,$A8,'overall city offline'!$B$2:$B$2047,R$4)*(1-AVERAGEIFS('all sales summary'!$I$2:$I$2047,'all sales summary'!$A$2:$A$2047,$A8,'all sales summary'!$B$2:$B$2047,R$4)))+(AVERAGEIFS('city centre offline'!$J$2:$J$2047,'city centre offline'!$A$2:$A$2047,$A8,'city centre offline'!$B$2:$B$2047,R$4)*AVERAGEIFS('all sales summary'!$I$2:$I$2047,'all sales summary'!$A$2:$A$2047,$A8,'all sales summary'!$B$2:$B$2047,R$4)))</f>
        <v>8.0282111786664972E-2</v>
      </c>
      <c r="S8" s="60">
        <f>(AVERAGEIFS('city centre offline'!$J$2:$J$2047,'city centre offline'!$A$2:$A$2047,$A8,'city centre offline'!$B$2:$B$2047,S$4)*AVERAGEIFS('all sales summary'!$I$2:$I$2047,'all sales summary'!$A$2:$A$2047,$A8,'all sales summary'!$B$2:$B$2047,S$4))/((AVERAGEIFS('overall city offline'!$J$2:$J$2047,'overall city offline'!$A$2:$A$2047,$A8,'overall city offline'!$B$2:$B$2047,S$4)*(1-AVERAGEIFS('all sales summary'!$I$2:$I$2047,'all sales summary'!$A$2:$A$2047,$A8,'all sales summary'!$B$2:$B$2047,S$4)))+(AVERAGEIFS('city centre offline'!$J$2:$J$2047,'city centre offline'!$A$2:$A$2047,$A8,'city centre offline'!$B$2:$B$2047,S$4)*AVERAGEIFS('all sales summary'!$I$2:$I$2047,'all sales summary'!$A$2:$A$2047,$A8,'all sales summary'!$B$2:$B$2047,S$4)))</f>
        <v>8.0026043856657583E-2</v>
      </c>
      <c r="T8" s="60">
        <f>(AVERAGEIFS('city centre offline'!$J$2:$J$2047,'city centre offline'!$A$2:$A$2047,$A8,'city centre offline'!$B$2:$B$2047,T$4)*AVERAGEIFS('all sales summary'!$I$2:$I$2047,'all sales summary'!$A$2:$A$2047,$A8,'all sales summary'!$B$2:$B$2047,T$4))/((AVERAGEIFS('overall city offline'!$J$2:$J$2047,'overall city offline'!$A$2:$A$2047,$A8,'overall city offline'!$B$2:$B$2047,T$4)*(1-AVERAGEIFS('all sales summary'!$I$2:$I$2047,'all sales summary'!$A$2:$A$2047,$A8,'all sales summary'!$B$2:$B$2047,T$4)))+(AVERAGEIFS('city centre offline'!$J$2:$J$2047,'city centre offline'!$A$2:$A$2047,$A8,'city centre offline'!$B$2:$B$2047,T$4)*AVERAGEIFS('all sales summary'!$I$2:$I$2047,'all sales summary'!$A$2:$A$2047,$A8,'all sales summary'!$B$2:$B$2047,T$4)))</f>
        <v>8.8396072794329664E-2</v>
      </c>
      <c r="U8" s="60">
        <f>(AVERAGEIFS('city centre offline'!$J$2:$J$2047,'city centre offline'!$A$2:$A$2047,$A8,'city centre offline'!$B$2:$B$2047,U$4)*AVERAGEIFS('all sales summary'!$I$2:$I$2047,'all sales summary'!$A$2:$A$2047,$A8,'all sales summary'!$B$2:$B$2047,U$4))/((AVERAGEIFS('overall city offline'!$J$2:$J$2047,'overall city offline'!$A$2:$A$2047,$A8,'overall city offline'!$B$2:$B$2047,U$4)*(1-AVERAGEIFS('all sales summary'!$I$2:$I$2047,'all sales summary'!$A$2:$A$2047,$A8,'all sales summary'!$B$2:$B$2047,U$4)))+(AVERAGEIFS('city centre offline'!$J$2:$J$2047,'city centre offline'!$A$2:$A$2047,$A8,'city centre offline'!$B$2:$B$2047,U$4)*AVERAGEIFS('all sales summary'!$I$2:$I$2047,'all sales summary'!$A$2:$A$2047,$A8,'all sales summary'!$B$2:$B$2047,U$4)))</f>
        <v>7.9512694018761571E-2</v>
      </c>
      <c r="V8" s="60">
        <f>(AVERAGEIFS('city centre offline'!$J$2:$J$2047,'city centre offline'!$A$2:$A$2047,$A8,'city centre offline'!$B$2:$B$2047,V$4)*AVERAGEIFS('all sales summary'!$I$2:$I$2047,'all sales summary'!$A$2:$A$2047,$A8,'all sales summary'!$B$2:$B$2047,V$4))/((AVERAGEIFS('overall city offline'!$J$2:$J$2047,'overall city offline'!$A$2:$A$2047,$A8,'overall city offline'!$B$2:$B$2047,V$4)*(1-AVERAGEIFS('all sales summary'!$I$2:$I$2047,'all sales summary'!$A$2:$A$2047,$A8,'all sales summary'!$B$2:$B$2047,V$4)))+(AVERAGEIFS('city centre offline'!$J$2:$J$2047,'city centre offline'!$A$2:$A$2047,$A8,'city centre offline'!$B$2:$B$2047,V$4)*AVERAGEIFS('all sales summary'!$I$2:$I$2047,'all sales summary'!$A$2:$A$2047,$A8,'all sales summary'!$B$2:$B$2047,V$4)))</f>
        <v>8.6917440530904819E-2</v>
      </c>
      <c r="W8" s="60">
        <f>(AVERAGEIFS('city centre offline'!$J$2:$J$2047,'city centre offline'!$A$2:$A$2047,$A8,'city centre offline'!$B$2:$B$2047,W$4)*AVERAGEIFS('all sales summary'!$I$2:$I$2047,'all sales summary'!$A$2:$A$2047,$A8,'all sales summary'!$B$2:$B$2047,W$4))/((AVERAGEIFS('overall city offline'!$J$2:$J$2047,'overall city offline'!$A$2:$A$2047,$A8,'overall city offline'!$B$2:$B$2047,W$4)*(1-AVERAGEIFS('all sales summary'!$I$2:$I$2047,'all sales summary'!$A$2:$A$2047,$A8,'all sales summary'!$B$2:$B$2047,W$4)))+(AVERAGEIFS('city centre offline'!$J$2:$J$2047,'city centre offline'!$A$2:$A$2047,$A8,'city centre offline'!$B$2:$B$2047,W$4)*AVERAGEIFS('all sales summary'!$I$2:$I$2047,'all sales summary'!$A$2:$A$2047,$A8,'all sales summary'!$B$2:$B$2047,W$4)))</f>
        <v>9.2674645643864031E-2</v>
      </c>
      <c r="X8" s="60">
        <f>(AVERAGEIFS('city centre offline'!$J$2:$J$2047,'city centre offline'!$A$2:$A$2047,$A8,'city centre offline'!$B$2:$B$2047,X$4)*AVERAGEIFS('all sales summary'!$I$2:$I$2047,'all sales summary'!$A$2:$A$2047,$A8,'all sales summary'!$B$2:$B$2047,X$4))/((AVERAGEIFS('overall city offline'!$J$2:$J$2047,'overall city offline'!$A$2:$A$2047,$A8,'overall city offline'!$B$2:$B$2047,X$4)*(1-AVERAGEIFS('all sales summary'!$I$2:$I$2047,'all sales summary'!$A$2:$A$2047,$A8,'all sales summary'!$B$2:$B$2047,X$4)))+(AVERAGEIFS('city centre offline'!$J$2:$J$2047,'city centre offline'!$A$2:$A$2047,$A8,'city centre offline'!$B$2:$B$2047,X$4)*AVERAGEIFS('all sales summary'!$I$2:$I$2047,'all sales summary'!$A$2:$A$2047,$A8,'all sales summary'!$B$2:$B$2047,X$4)))</f>
        <v>8.800908684366468E-2</v>
      </c>
      <c r="Y8" s="60">
        <f>(AVERAGEIFS('city centre offline'!$J$2:$J$2047,'city centre offline'!$A$2:$A$2047,$A8,'city centre offline'!$B$2:$B$2047,Y$4)*AVERAGEIFS('all sales summary'!$I$2:$I$2047,'all sales summary'!$A$2:$A$2047,$A8,'all sales summary'!$B$2:$B$2047,Y$4))/((AVERAGEIFS('overall city offline'!$J$2:$J$2047,'overall city offline'!$A$2:$A$2047,$A8,'overall city offline'!$B$2:$B$2047,Y$4)*(1-AVERAGEIFS('all sales summary'!$I$2:$I$2047,'all sales summary'!$A$2:$A$2047,$A8,'all sales summary'!$B$2:$B$2047,Y$4)))+(AVERAGEIFS('city centre offline'!$J$2:$J$2047,'city centre offline'!$A$2:$A$2047,$A8,'city centre offline'!$B$2:$B$2047,Y$4)*AVERAGEIFS('all sales summary'!$I$2:$I$2047,'all sales summary'!$A$2:$A$2047,$A8,'all sales summary'!$B$2:$B$2047,Y$4)))</f>
        <v>9.6162201915055714E-2</v>
      </c>
      <c r="Z8" s="60">
        <f>(AVERAGEIFS('city centre offline'!$J$2:$J$2047,'city centre offline'!$A$2:$A$2047,$A8,'city centre offline'!$B$2:$B$2047,Z$4)*AVERAGEIFS('all sales summary'!$I$2:$I$2047,'all sales summary'!$A$2:$A$2047,$A8,'all sales summary'!$B$2:$B$2047,Z$4))/((AVERAGEIFS('overall city offline'!$J$2:$J$2047,'overall city offline'!$A$2:$A$2047,$A8,'overall city offline'!$B$2:$B$2047,Z$4)*(1-AVERAGEIFS('all sales summary'!$I$2:$I$2047,'all sales summary'!$A$2:$A$2047,$A8,'all sales summary'!$B$2:$B$2047,Z$4)))+(AVERAGEIFS('city centre offline'!$J$2:$J$2047,'city centre offline'!$A$2:$A$2047,$A8,'city centre offline'!$B$2:$B$2047,Z$4)*AVERAGEIFS('all sales summary'!$I$2:$I$2047,'all sales summary'!$A$2:$A$2047,$A8,'all sales summary'!$B$2:$B$2047,Z$4)))</f>
        <v>7.8603800558332562E-2</v>
      </c>
      <c r="AA8" s="60">
        <f>(AVERAGEIFS('city centre offline'!$J$2:$J$2047,'city centre offline'!$A$2:$A$2047,$A8,'city centre offline'!$B$2:$B$2047,AA$4)*AVERAGEIFS('all sales summary'!$I$2:$I$2047,'all sales summary'!$A$2:$A$2047,$A8,'all sales summary'!$B$2:$B$2047,AA$4))/((AVERAGEIFS('overall city offline'!$J$2:$J$2047,'overall city offline'!$A$2:$A$2047,$A8,'overall city offline'!$B$2:$B$2047,AA$4)*(1-AVERAGEIFS('all sales summary'!$I$2:$I$2047,'all sales summary'!$A$2:$A$2047,$A8,'all sales summary'!$B$2:$B$2047,AA$4)))+(AVERAGEIFS('city centre offline'!$J$2:$J$2047,'city centre offline'!$A$2:$A$2047,$A8,'city centre offline'!$B$2:$B$2047,AA$4)*AVERAGEIFS('all sales summary'!$I$2:$I$2047,'all sales summary'!$A$2:$A$2047,$A8,'all sales summary'!$B$2:$B$2047,AA$4)))</f>
        <v>7.7959304226338164E-2</v>
      </c>
      <c r="AB8" s="60">
        <f>(AVERAGEIFS('city centre offline'!$J$2:$J$2047,'city centre offline'!$A$2:$A$2047,$A8,'city centre offline'!$B$2:$B$2047,AB$4)*AVERAGEIFS('all sales summary'!$I$2:$I$2047,'all sales summary'!$A$2:$A$2047,$A8,'all sales summary'!$B$2:$B$2047,AB$4))/((AVERAGEIFS('overall city offline'!$J$2:$J$2047,'overall city offline'!$A$2:$A$2047,$A8,'overall city offline'!$B$2:$B$2047,AB$4)*(1-AVERAGEIFS('all sales summary'!$I$2:$I$2047,'all sales summary'!$A$2:$A$2047,$A8,'all sales summary'!$B$2:$B$2047,AB$4)))+(AVERAGEIFS('city centre offline'!$J$2:$J$2047,'city centre offline'!$A$2:$A$2047,$A8,'city centre offline'!$B$2:$B$2047,AB$4)*AVERAGEIFS('all sales summary'!$I$2:$I$2047,'all sales summary'!$A$2:$A$2047,$A8,'all sales summary'!$B$2:$B$2047,AB$4)))</f>
        <v>8.8889321357898191E-2</v>
      </c>
      <c r="AC8" s="60">
        <f>(AVERAGEIFS('city centre offline'!$J$2:$J$2047,'city centre offline'!$A$2:$A$2047,$A8,'city centre offline'!$B$2:$B$2047,AC$4)*AVERAGEIFS('all sales summary'!$I$2:$I$2047,'all sales summary'!$A$2:$A$2047,$A8,'all sales summary'!$B$2:$B$2047,AC$4))/((AVERAGEIFS('overall city offline'!$J$2:$J$2047,'overall city offline'!$A$2:$A$2047,$A8,'overall city offline'!$B$2:$B$2047,AC$4)*(1-AVERAGEIFS('all sales summary'!$I$2:$I$2047,'all sales summary'!$A$2:$A$2047,$A8,'all sales summary'!$B$2:$B$2047,AC$4)))+(AVERAGEIFS('city centre offline'!$J$2:$J$2047,'city centre offline'!$A$2:$A$2047,$A8,'city centre offline'!$B$2:$B$2047,AC$4)*AVERAGEIFS('all sales summary'!$I$2:$I$2047,'all sales summary'!$A$2:$A$2047,$A8,'all sales summary'!$B$2:$B$2047,AC$4)))</f>
        <v>9.2242883244963561E-2</v>
      </c>
      <c r="AD8" s="60">
        <f>(AVERAGEIFS('city centre offline'!$J$2:$J$2047,'city centre offline'!$A$2:$A$2047,$A8,'city centre offline'!$B$2:$B$2047,AD$4)*AVERAGEIFS('all sales summary'!$I$2:$I$2047,'all sales summary'!$A$2:$A$2047,$A8,'all sales summary'!$B$2:$B$2047,AD$4))/((AVERAGEIFS('overall city offline'!$J$2:$J$2047,'overall city offline'!$A$2:$A$2047,$A8,'overall city offline'!$B$2:$B$2047,AD$4)*(1-AVERAGEIFS('all sales summary'!$I$2:$I$2047,'all sales summary'!$A$2:$A$2047,$A8,'all sales summary'!$B$2:$B$2047,AD$4)))+(AVERAGEIFS('city centre offline'!$J$2:$J$2047,'city centre offline'!$A$2:$A$2047,$A8,'city centre offline'!$B$2:$B$2047,AD$4)*AVERAGEIFS('all sales summary'!$I$2:$I$2047,'all sales summary'!$A$2:$A$2047,$A8,'all sales summary'!$B$2:$B$2047,AD$4)))</f>
        <v>8.2009454506893675E-2</v>
      </c>
      <c r="AE8" s="60">
        <f>(AVERAGEIFS('city centre offline'!$J$2:$J$2047,'city centre offline'!$A$2:$A$2047,$A8,'city centre offline'!$B$2:$B$2047,AE$4)*AVERAGEIFS('all sales summary'!$I$2:$I$2047,'all sales summary'!$A$2:$A$2047,$A8,'all sales summary'!$B$2:$B$2047,AE$4))/((AVERAGEIFS('overall city offline'!$J$2:$J$2047,'overall city offline'!$A$2:$A$2047,$A8,'overall city offline'!$B$2:$B$2047,AE$4)*(1-AVERAGEIFS('all sales summary'!$I$2:$I$2047,'all sales summary'!$A$2:$A$2047,$A8,'all sales summary'!$B$2:$B$2047,AE$4)))+(AVERAGEIFS('city centre offline'!$J$2:$J$2047,'city centre offline'!$A$2:$A$2047,$A8,'city centre offline'!$B$2:$B$2047,AE$4)*AVERAGEIFS('all sales summary'!$I$2:$I$2047,'all sales summary'!$A$2:$A$2047,$A8,'all sales summary'!$B$2:$B$2047,AE$4)))</f>
        <v>8.4888011867773325E-2</v>
      </c>
      <c r="AF8" s="60">
        <f>(AVERAGEIFS('city centre offline'!$J$2:$J$2047,'city centre offline'!$A$2:$A$2047,$A8,'city centre offline'!$B$2:$B$2047,AF$4)*AVERAGEIFS('all sales summary'!$I$2:$I$2047,'all sales summary'!$A$2:$A$2047,$A8,'all sales summary'!$B$2:$B$2047,AF$4))/((AVERAGEIFS('overall city offline'!$J$2:$J$2047,'overall city offline'!$A$2:$A$2047,$A8,'overall city offline'!$B$2:$B$2047,AF$4)*(1-AVERAGEIFS('all sales summary'!$I$2:$I$2047,'all sales summary'!$A$2:$A$2047,$A8,'all sales summary'!$B$2:$B$2047,AF$4)))+(AVERAGEIFS('city centre offline'!$J$2:$J$2047,'city centre offline'!$A$2:$A$2047,$A8,'city centre offline'!$B$2:$B$2047,AF$4)*AVERAGEIFS('all sales summary'!$I$2:$I$2047,'all sales summary'!$A$2:$A$2047,$A8,'all sales summary'!$B$2:$B$2047,AF$4)))</f>
        <v>8.3580223279366955E-2</v>
      </c>
      <c r="AG8" s="60">
        <f>(AVERAGEIFS('city centre offline'!$J$2:$J$2047,'city centre offline'!$A$2:$A$2047,$A8,'city centre offline'!$B$2:$B$2047,AG$4)*AVERAGEIFS('all sales summary'!$I$2:$I$2047,'all sales summary'!$A$2:$A$2047,$A8,'all sales summary'!$B$2:$B$2047,AG$4))/((AVERAGEIFS('overall city offline'!$J$2:$J$2047,'overall city offline'!$A$2:$A$2047,$A8,'overall city offline'!$B$2:$B$2047,AG$4)*(1-AVERAGEIFS('all sales summary'!$I$2:$I$2047,'all sales summary'!$A$2:$A$2047,$A8,'all sales summary'!$B$2:$B$2047,AG$4)))+(AVERAGEIFS('city centre offline'!$J$2:$J$2047,'city centre offline'!$A$2:$A$2047,$A8,'city centre offline'!$B$2:$B$2047,AG$4)*AVERAGEIFS('all sales summary'!$I$2:$I$2047,'all sales summary'!$A$2:$A$2047,$A8,'all sales summary'!$B$2:$B$2047,AG$4)))</f>
        <v>8.290626162239427E-2</v>
      </c>
      <c r="AH8" s="60">
        <f>(AVERAGEIFS('city centre offline'!$J$2:$J$2047,'city centre offline'!$A$2:$A$2047,$A8,'city centre offline'!$B$2:$B$2047,AH$4)*AVERAGEIFS('all sales summary'!$I$2:$I$2047,'all sales summary'!$A$2:$A$2047,$A8,'all sales summary'!$B$2:$B$2047,AH$4))/((AVERAGEIFS('overall city offline'!$J$2:$J$2047,'overall city offline'!$A$2:$A$2047,$A8,'overall city offline'!$B$2:$B$2047,AH$4)*(1-AVERAGEIFS('all sales summary'!$I$2:$I$2047,'all sales summary'!$A$2:$A$2047,$A8,'all sales summary'!$B$2:$B$2047,AH$4)))+(AVERAGEIFS('city centre offline'!$J$2:$J$2047,'city centre offline'!$A$2:$A$2047,$A8,'city centre offline'!$B$2:$B$2047,AH$4)*AVERAGEIFS('all sales summary'!$I$2:$I$2047,'all sales summary'!$A$2:$A$2047,$A8,'all sales summary'!$B$2:$B$2047,AH$4)))</f>
        <v>8.7636563410182347E-2</v>
      </c>
    </row>
    <row r="9" spans="1:34" x14ac:dyDescent="0.3">
      <c r="A9" t="s">
        <v>11</v>
      </c>
      <c r="B9" s="60">
        <f>(AVERAGEIFS('city centre offline'!$J$2:$J$2047,'city centre offline'!$A$2:$A$2047,$A9,'city centre offline'!$B$2:$B$2047,B$4)*AVERAGEIFS('all sales summary'!$I$2:$I$2047,'all sales summary'!$A$2:$A$2047,$A9,'all sales summary'!$B$2:$B$2047,B$4))/((AVERAGEIFS('overall city offline'!$J$2:$J$2047,'overall city offline'!$A$2:$A$2047,$A9,'overall city offline'!$B$2:$B$2047,B$4)*(1-AVERAGEIFS('all sales summary'!$I$2:$I$2047,'all sales summary'!$A$2:$A$2047,$A9,'all sales summary'!$B$2:$B$2047,B$4)))+(AVERAGEIFS('city centre offline'!$J$2:$J$2047,'city centre offline'!$A$2:$A$2047,$A9,'city centre offline'!$B$2:$B$2047,B$4)*AVERAGEIFS('all sales summary'!$I$2:$I$2047,'all sales summary'!$A$2:$A$2047,$A9,'all sales summary'!$B$2:$B$2047,B$4)))</f>
        <v>2.3114152585306601E-2</v>
      </c>
      <c r="C9" s="60">
        <f>(AVERAGEIFS('city centre offline'!$J$2:$J$2047,'city centre offline'!$A$2:$A$2047,$A9,'city centre offline'!$B$2:$B$2047,C$4)*AVERAGEIFS('all sales summary'!$I$2:$I$2047,'all sales summary'!$A$2:$A$2047,$A9,'all sales summary'!$B$2:$B$2047,C$4))/((AVERAGEIFS('overall city offline'!$J$2:$J$2047,'overall city offline'!$A$2:$A$2047,$A9,'overall city offline'!$B$2:$B$2047,C$4)*(1-AVERAGEIFS('all sales summary'!$I$2:$I$2047,'all sales summary'!$A$2:$A$2047,$A9,'all sales summary'!$B$2:$B$2047,C$4)))+(AVERAGEIFS('city centre offline'!$J$2:$J$2047,'city centre offline'!$A$2:$A$2047,$A9,'city centre offline'!$B$2:$B$2047,C$4)*AVERAGEIFS('all sales summary'!$I$2:$I$2047,'all sales summary'!$A$2:$A$2047,$A9,'all sales summary'!$B$2:$B$2047,C$4)))</f>
        <v>2.1761997068350598E-2</v>
      </c>
      <c r="D9" s="60">
        <f>(AVERAGEIFS('city centre offline'!$J$2:$J$2047,'city centre offline'!$A$2:$A$2047,$A9,'city centre offline'!$B$2:$B$2047,D$4)*AVERAGEIFS('all sales summary'!$I$2:$I$2047,'all sales summary'!$A$2:$A$2047,$A9,'all sales summary'!$B$2:$B$2047,D$4))/((AVERAGEIFS('overall city offline'!$J$2:$J$2047,'overall city offline'!$A$2:$A$2047,$A9,'overall city offline'!$B$2:$B$2047,D$4)*(1-AVERAGEIFS('all sales summary'!$I$2:$I$2047,'all sales summary'!$A$2:$A$2047,$A9,'all sales summary'!$B$2:$B$2047,D$4)))+(AVERAGEIFS('city centre offline'!$J$2:$J$2047,'city centre offline'!$A$2:$A$2047,$A9,'city centre offline'!$B$2:$B$2047,D$4)*AVERAGEIFS('all sales summary'!$I$2:$I$2047,'all sales summary'!$A$2:$A$2047,$A9,'all sales summary'!$B$2:$B$2047,D$4)))</f>
        <v>2.1916564690891177E-2</v>
      </c>
      <c r="E9" s="60">
        <f>(AVERAGEIFS('city centre offline'!$J$2:$J$2047,'city centre offline'!$A$2:$A$2047,$A9,'city centre offline'!$B$2:$B$2047,E$4)*AVERAGEIFS('all sales summary'!$I$2:$I$2047,'all sales summary'!$A$2:$A$2047,$A9,'all sales summary'!$B$2:$B$2047,E$4))/((AVERAGEIFS('overall city offline'!$J$2:$J$2047,'overall city offline'!$A$2:$A$2047,$A9,'overall city offline'!$B$2:$B$2047,E$4)*(1-AVERAGEIFS('all sales summary'!$I$2:$I$2047,'all sales summary'!$A$2:$A$2047,$A9,'all sales summary'!$B$2:$B$2047,E$4)))+(AVERAGEIFS('city centre offline'!$J$2:$J$2047,'city centre offline'!$A$2:$A$2047,$A9,'city centre offline'!$B$2:$B$2047,E$4)*AVERAGEIFS('all sales summary'!$I$2:$I$2047,'all sales summary'!$A$2:$A$2047,$A9,'all sales summary'!$B$2:$B$2047,E$4)))</f>
        <v>2.1009288434313267E-2</v>
      </c>
      <c r="F9" s="60">
        <f>(AVERAGEIFS('city centre offline'!$J$2:$J$2047,'city centre offline'!$A$2:$A$2047,$A9,'city centre offline'!$B$2:$B$2047,F$4)*AVERAGEIFS('all sales summary'!$I$2:$I$2047,'all sales summary'!$A$2:$A$2047,$A9,'all sales summary'!$B$2:$B$2047,F$4))/((AVERAGEIFS('overall city offline'!$J$2:$J$2047,'overall city offline'!$A$2:$A$2047,$A9,'overall city offline'!$B$2:$B$2047,F$4)*(1-AVERAGEIFS('all sales summary'!$I$2:$I$2047,'all sales summary'!$A$2:$A$2047,$A9,'all sales summary'!$B$2:$B$2047,F$4)))+(AVERAGEIFS('city centre offline'!$J$2:$J$2047,'city centre offline'!$A$2:$A$2047,$A9,'city centre offline'!$B$2:$B$2047,F$4)*AVERAGEIFS('all sales summary'!$I$2:$I$2047,'all sales summary'!$A$2:$A$2047,$A9,'all sales summary'!$B$2:$B$2047,F$4)))</f>
        <v>2.0102805406300248E-2</v>
      </c>
      <c r="G9" s="60">
        <f>(AVERAGEIFS('city centre offline'!$J$2:$J$2047,'city centre offline'!$A$2:$A$2047,$A9,'city centre offline'!$B$2:$B$2047,G$4)*AVERAGEIFS('all sales summary'!$I$2:$I$2047,'all sales summary'!$A$2:$A$2047,$A9,'all sales summary'!$B$2:$B$2047,G$4))/((AVERAGEIFS('overall city offline'!$J$2:$J$2047,'overall city offline'!$A$2:$A$2047,$A9,'overall city offline'!$B$2:$B$2047,G$4)*(1-AVERAGEIFS('all sales summary'!$I$2:$I$2047,'all sales summary'!$A$2:$A$2047,$A9,'all sales summary'!$B$2:$B$2047,G$4)))+(AVERAGEIFS('city centre offline'!$J$2:$J$2047,'city centre offline'!$A$2:$A$2047,$A9,'city centre offline'!$B$2:$B$2047,G$4)*AVERAGEIFS('all sales summary'!$I$2:$I$2047,'all sales summary'!$A$2:$A$2047,$A9,'all sales summary'!$B$2:$B$2047,G$4)))</f>
        <v>2.0537581632151112E-2</v>
      </c>
      <c r="H9" s="60">
        <f>(AVERAGEIFS('city centre offline'!$J$2:$J$2047,'city centre offline'!$A$2:$A$2047,$A9,'city centre offline'!$B$2:$B$2047,H$4)*AVERAGEIFS('all sales summary'!$I$2:$I$2047,'all sales summary'!$A$2:$A$2047,$A9,'all sales summary'!$B$2:$B$2047,H$4))/((AVERAGEIFS('overall city offline'!$J$2:$J$2047,'overall city offline'!$A$2:$A$2047,$A9,'overall city offline'!$B$2:$B$2047,H$4)*(1-AVERAGEIFS('all sales summary'!$I$2:$I$2047,'all sales summary'!$A$2:$A$2047,$A9,'all sales summary'!$B$2:$B$2047,H$4)))+(AVERAGEIFS('city centre offline'!$J$2:$J$2047,'city centre offline'!$A$2:$A$2047,$A9,'city centre offline'!$B$2:$B$2047,H$4)*AVERAGEIFS('all sales summary'!$I$2:$I$2047,'all sales summary'!$A$2:$A$2047,$A9,'all sales summary'!$B$2:$B$2047,H$4)))</f>
        <v>2.1541344754467968E-2</v>
      </c>
      <c r="I9" s="60">
        <f>(AVERAGEIFS('city centre offline'!$J$2:$J$2047,'city centre offline'!$A$2:$A$2047,$A9,'city centre offline'!$B$2:$B$2047,I$4)*AVERAGEIFS('all sales summary'!$I$2:$I$2047,'all sales summary'!$A$2:$A$2047,$A9,'all sales summary'!$B$2:$B$2047,I$4))/((AVERAGEIFS('overall city offline'!$J$2:$J$2047,'overall city offline'!$A$2:$A$2047,$A9,'overall city offline'!$B$2:$B$2047,I$4)*(1-AVERAGEIFS('all sales summary'!$I$2:$I$2047,'all sales summary'!$A$2:$A$2047,$A9,'all sales summary'!$B$2:$B$2047,I$4)))+(AVERAGEIFS('city centre offline'!$J$2:$J$2047,'city centre offline'!$A$2:$A$2047,$A9,'city centre offline'!$B$2:$B$2047,I$4)*AVERAGEIFS('all sales summary'!$I$2:$I$2047,'all sales summary'!$A$2:$A$2047,$A9,'all sales summary'!$B$2:$B$2047,I$4)))</f>
        <v>2.0845533841294308E-2</v>
      </c>
      <c r="J9" s="60">
        <f>(AVERAGEIFS('city centre offline'!$J$2:$J$2047,'city centre offline'!$A$2:$A$2047,$A9,'city centre offline'!$B$2:$B$2047,J$4)*AVERAGEIFS('all sales summary'!$I$2:$I$2047,'all sales summary'!$A$2:$A$2047,$A9,'all sales summary'!$B$2:$B$2047,J$4))/((AVERAGEIFS('overall city offline'!$J$2:$J$2047,'overall city offline'!$A$2:$A$2047,$A9,'overall city offline'!$B$2:$B$2047,J$4)*(1-AVERAGEIFS('all sales summary'!$I$2:$I$2047,'all sales summary'!$A$2:$A$2047,$A9,'all sales summary'!$B$2:$B$2047,J$4)))+(AVERAGEIFS('city centre offline'!$J$2:$J$2047,'city centre offline'!$A$2:$A$2047,$A9,'city centre offline'!$B$2:$B$2047,J$4)*AVERAGEIFS('all sales summary'!$I$2:$I$2047,'all sales summary'!$A$2:$A$2047,$A9,'all sales summary'!$B$2:$B$2047,J$4)))</f>
        <v>2.1703810718066412E-2</v>
      </c>
      <c r="K9" s="60">
        <f>(AVERAGEIFS('city centre offline'!$J$2:$J$2047,'city centre offline'!$A$2:$A$2047,$A9,'city centre offline'!$B$2:$B$2047,K$4)*AVERAGEIFS('all sales summary'!$I$2:$I$2047,'all sales summary'!$A$2:$A$2047,$A9,'all sales summary'!$B$2:$B$2047,K$4))/((AVERAGEIFS('overall city offline'!$J$2:$J$2047,'overall city offline'!$A$2:$A$2047,$A9,'overall city offline'!$B$2:$B$2047,K$4)*(1-AVERAGEIFS('all sales summary'!$I$2:$I$2047,'all sales summary'!$A$2:$A$2047,$A9,'all sales summary'!$B$2:$B$2047,K$4)))+(AVERAGEIFS('city centre offline'!$J$2:$J$2047,'city centre offline'!$A$2:$A$2047,$A9,'city centre offline'!$B$2:$B$2047,K$4)*AVERAGEIFS('all sales summary'!$I$2:$I$2047,'all sales summary'!$A$2:$A$2047,$A9,'all sales summary'!$B$2:$B$2047,K$4)))</f>
        <v>2.2241877260385831E-2</v>
      </c>
      <c r="L9" s="60">
        <f>(AVERAGEIFS('city centre offline'!$J$2:$J$2047,'city centre offline'!$A$2:$A$2047,$A9,'city centre offline'!$B$2:$B$2047,L$4)*AVERAGEIFS('all sales summary'!$I$2:$I$2047,'all sales summary'!$A$2:$A$2047,$A9,'all sales summary'!$B$2:$B$2047,L$4))/((AVERAGEIFS('overall city offline'!$J$2:$J$2047,'overall city offline'!$A$2:$A$2047,$A9,'overall city offline'!$B$2:$B$2047,L$4)*(1-AVERAGEIFS('all sales summary'!$I$2:$I$2047,'all sales summary'!$A$2:$A$2047,$A9,'all sales summary'!$B$2:$B$2047,L$4)))+(AVERAGEIFS('city centre offline'!$J$2:$J$2047,'city centre offline'!$A$2:$A$2047,$A9,'city centre offline'!$B$2:$B$2047,L$4)*AVERAGEIFS('all sales summary'!$I$2:$I$2047,'all sales summary'!$A$2:$A$2047,$A9,'all sales summary'!$B$2:$B$2047,L$4)))</f>
        <v>2.3001138199345971E-2</v>
      </c>
      <c r="M9" s="60">
        <f>(AVERAGEIFS('city centre offline'!$J$2:$J$2047,'city centre offline'!$A$2:$A$2047,$A9,'city centre offline'!$B$2:$B$2047,M$4)*AVERAGEIFS('all sales summary'!$I$2:$I$2047,'all sales summary'!$A$2:$A$2047,$A9,'all sales summary'!$B$2:$B$2047,M$4))/((AVERAGEIFS('overall city offline'!$J$2:$J$2047,'overall city offline'!$A$2:$A$2047,$A9,'overall city offline'!$B$2:$B$2047,M$4)*(1-AVERAGEIFS('all sales summary'!$I$2:$I$2047,'all sales summary'!$A$2:$A$2047,$A9,'all sales summary'!$B$2:$B$2047,M$4)))+(AVERAGEIFS('city centre offline'!$J$2:$J$2047,'city centre offline'!$A$2:$A$2047,$A9,'city centre offline'!$B$2:$B$2047,M$4)*AVERAGEIFS('all sales summary'!$I$2:$I$2047,'all sales summary'!$A$2:$A$2047,$A9,'all sales summary'!$B$2:$B$2047,M$4)))</f>
        <v>2.3224409860246292E-2</v>
      </c>
      <c r="N9" s="60">
        <f>(AVERAGEIFS('city centre offline'!$J$2:$J$2047,'city centre offline'!$A$2:$A$2047,$A9,'city centre offline'!$B$2:$B$2047,N$4)*AVERAGEIFS('all sales summary'!$I$2:$I$2047,'all sales summary'!$A$2:$A$2047,$A9,'all sales summary'!$B$2:$B$2047,N$4))/((AVERAGEIFS('overall city offline'!$J$2:$J$2047,'overall city offline'!$A$2:$A$2047,$A9,'overall city offline'!$B$2:$B$2047,N$4)*(1-AVERAGEIFS('all sales summary'!$I$2:$I$2047,'all sales summary'!$A$2:$A$2047,$A9,'all sales summary'!$B$2:$B$2047,N$4)))+(AVERAGEIFS('city centre offline'!$J$2:$J$2047,'city centre offline'!$A$2:$A$2047,$A9,'city centre offline'!$B$2:$B$2047,N$4)*AVERAGEIFS('all sales summary'!$I$2:$I$2047,'all sales summary'!$A$2:$A$2047,$A9,'all sales summary'!$B$2:$B$2047,N$4)))</f>
        <v>2.2224407874599065E-2</v>
      </c>
      <c r="O9" s="60">
        <f>(AVERAGEIFS('city centre offline'!$J$2:$J$2047,'city centre offline'!$A$2:$A$2047,$A9,'city centre offline'!$B$2:$B$2047,O$4)*AVERAGEIFS('all sales summary'!$I$2:$I$2047,'all sales summary'!$A$2:$A$2047,$A9,'all sales summary'!$B$2:$B$2047,O$4))/((AVERAGEIFS('overall city offline'!$J$2:$J$2047,'overall city offline'!$A$2:$A$2047,$A9,'overall city offline'!$B$2:$B$2047,O$4)*(1-AVERAGEIFS('all sales summary'!$I$2:$I$2047,'all sales summary'!$A$2:$A$2047,$A9,'all sales summary'!$B$2:$B$2047,O$4)))+(AVERAGEIFS('city centre offline'!$J$2:$J$2047,'city centre offline'!$A$2:$A$2047,$A9,'city centre offline'!$B$2:$B$2047,O$4)*AVERAGEIFS('all sales summary'!$I$2:$I$2047,'all sales summary'!$A$2:$A$2047,$A9,'all sales summary'!$B$2:$B$2047,O$4)))</f>
        <v>2.2072027307214893E-2</v>
      </c>
      <c r="P9" s="60">
        <f>(AVERAGEIFS('city centre offline'!$J$2:$J$2047,'city centre offline'!$A$2:$A$2047,$A9,'city centre offline'!$B$2:$B$2047,P$4)*AVERAGEIFS('all sales summary'!$I$2:$I$2047,'all sales summary'!$A$2:$A$2047,$A9,'all sales summary'!$B$2:$B$2047,P$4))/((AVERAGEIFS('overall city offline'!$J$2:$J$2047,'overall city offline'!$A$2:$A$2047,$A9,'overall city offline'!$B$2:$B$2047,P$4)*(1-AVERAGEIFS('all sales summary'!$I$2:$I$2047,'all sales summary'!$A$2:$A$2047,$A9,'all sales summary'!$B$2:$B$2047,P$4)))+(AVERAGEIFS('city centre offline'!$J$2:$J$2047,'city centre offline'!$A$2:$A$2047,$A9,'city centre offline'!$B$2:$B$2047,P$4)*AVERAGEIFS('all sales summary'!$I$2:$I$2047,'all sales summary'!$A$2:$A$2047,$A9,'all sales summary'!$B$2:$B$2047,P$4)))</f>
        <v>2.290414413932931E-2</v>
      </c>
      <c r="Q9" s="60">
        <f>(AVERAGEIFS('city centre offline'!$J$2:$J$2047,'city centre offline'!$A$2:$A$2047,$A9,'city centre offline'!$B$2:$B$2047,Q$4)*AVERAGEIFS('all sales summary'!$I$2:$I$2047,'all sales summary'!$A$2:$A$2047,$A9,'all sales summary'!$B$2:$B$2047,Q$4))/((AVERAGEIFS('overall city offline'!$J$2:$J$2047,'overall city offline'!$A$2:$A$2047,$A9,'overall city offline'!$B$2:$B$2047,Q$4)*(1-AVERAGEIFS('all sales summary'!$I$2:$I$2047,'all sales summary'!$A$2:$A$2047,$A9,'all sales summary'!$B$2:$B$2047,Q$4)))+(AVERAGEIFS('city centre offline'!$J$2:$J$2047,'city centre offline'!$A$2:$A$2047,$A9,'city centre offline'!$B$2:$B$2047,Q$4)*AVERAGEIFS('all sales summary'!$I$2:$I$2047,'all sales summary'!$A$2:$A$2047,$A9,'all sales summary'!$B$2:$B$2047,Q$4)))</f>
        <v>1.8738385333138493E-3</v>
      </c>
      <c r="R9" s="60">
        <f>(AVERAGEIFS('city centre offline'!$J$2:$J$2047,'city centre offline'!$A$2:$A$2047,$A9,'city centre offline'!$B$2:$B$2047,R$4)*AVERAGEIFS('all sales summary'!$I$2:$I$2047,'all sales summary'!$A$2:$A$2047,$A9,'all sales summary'!$B$2:$B$2047,R$4))/((AVERAGEIFS('overall city offline'!$J$2:$J$2047,'overall city offline'!$A$2:$A$2047,$A9,'overall city offline'!$B$2:$B$2047,R$4)*(1-AVERAGEIFS('all sales summary'!$I$2:$I$2047,'all sales summary'!$A$2:$A$2047,$A9,'all sales summary'!$B$2:$B$2047,R$4)))+(AVERAGEIFS('city centre offline'!$J$2:$J$2047,'city centre offline'!$A$2:$A$2047,$A9,'city centre offline'!$B$2:$B$2047,R$4)*AVERAGEIFS('all sales summary'!$I$2:$I$2047,'all sales summary'!$A$2:$A$2047,$A9,'all sales summary'!$B$2:$B$2047,R$4)))</f>
        <v>1.5907935277332287E-3</v>
      </c>
      <c r="S9" s="60">
        <f>(AVERAGEIFS('city centre offline'!$J$2:$J$2047,'city centre offline'!$A$2:$A$2047,$A9,'city centre offline'!$B$2:$B$2047,S$4)*AVERAGEIFS('all sales summary'!$I$2:$I$2047,'all sales summary'!$A$2:$A$2047,$A9,'all sales summary'!$B$2:$B$2047,S$4))/((AVERAGEIFS('overall city offline'!$J$2:$J$2047,'overall city offline'!$A$2:$A$2047,$A9,'overall city offline'!$B$2:$B$2047,S$4)*(1-AVERAGEIFS('all sales summary'!$I$2:$I$2047,'all sales summary'!$A$2:$A$2047,$A9,'all sales summary'!$B$2:$B$2047,S$4)))+(AVERAGEIFS('city centre offline'!$J$2:$J$2047,'city centre offline'!$A$2:$A$2047,$A9,'city centre offline'!$B$2:$B$2047,S$4)*AVERAGEIFS('all sales summary'!$I$2:$I$2047,'all sales summary'!$A$2:$A$2047,$A9,'all sales summary'!$B$2:$B$2047,S$4)))</f>
        <v>1.3682405838910899E-2</v>
      </c>
      <c r="T9" s="60">
        <f>(AVERAGEIFS('city centre offline'!$J$2:$J$2047,'city centre offline'!$A$2:$A$2047,$A9,'city centre offline'!$B$2:$B$2047,T$4)*AVERAGEIFS('all sales summary'!$I$2:$I$2047,'all sales summary'!$A$2:$A$2047,$A9,'all sales summary'!$B$2:$B$2047,T$4))/((AVERAGEIFS('overall city offline'!$J$2:$J$2047,'overall city offline'!$A$2:$A$2047,$A9,'overall city offline'!$B$2:$B$2047,T$4)*(1-AVERAGEIFS('all sales summary'!$I$2:$I$2047,'all sales summary'!$A$2:$A$2047,$A9,'all sales summary'!$B$2:$B$2047,T$4)))+(AVERAGEIFS('city centre offline'!$J$2:$J$2047,'city centre offline'!$A$2:$A$2047,$A9,'city centre offline'!$B$2:$B$2047,T$4)*AVERAGEIFS('all sales summary'!$I$2:$I$2047,'all sales summary'!$A$2:$A$2047,$A9,'all sales summary'!$B$2:$B$2047,T$4)))</f>
        <v>2.2455001027022262E-2</v>
      </c>
      <c r="U9" s="60">
        <f>(AVERAGEIFS('city centre offline'!$J$2:$J$2047,'city centre offline'!$A$2:$A$2047,$A9,'city centre offline'!$B$2:$B$2047,U$4)*AVERAGEIFS('all sales summary'!$I$2:$I$2047,'all sales summary'!$A$2:$A$2047,$A9,'all sales summary'!$B$2:$B$2047,U$4))/((AVERAGEIFS('overall city offline'!$J$2:$J$2047,'overall city offline'!$A$2:$A$2047,$A9,'overall city offline'!$B$2:$B$2047,U$4)*(1-AVERAGEIFS('all sales summary'!$I$2:$I$2047,'all sales summary'!$A$2:$A$2047,$A9,'all sales summary'!$B$2:$B$2047,U$4)))+(AVERAGEIFS('city centre offline'!$J$2:$J$2047,'city centre offline'!$A$2:$A$2047,$A9,'city centre offline'!$B$2:$B$2047,U$4)*AVERAGEIFS('all sales summary'!$I$2:$I$2047,'all sales summary'!$A$2:$A$2047,$A9,'all sales summary'!$B$2:$B$2047,U$4)))</f>
        <v>2.1451171577620696E-2</v>
      </c>
      <c r="V9" s="60">
        <f>(AVERAGEIFS('city centre offline'!$J$2:$J$2047,'city centre offline'!$A$2:$A$2047,$A9,'city centre offline'!$B$2:$B$2047,V$4)*AVERAGEIFS('all sales summary'!$I$2:$I$2047,'all sales summary'!$A$2:$A$2047,$A9,'all sales summary'!$B$2:$B$2047,V$4))/((AVERAGEIFS('overall city offline'!$J$2:$J$2047,'overall city offline'!$A$2:$A$2047,$A9,'overall city offline'!$B$2:$B$2047,V$4)*(1-AVERAGEIFS('all sales summary'!$I$2:$I$2047,'all sales summary'!$A$2:$A$2047,$A9,'all sales summary'!$B$2:$B$2047,V$4)))+(AVERAGEIFS('city centre offline'!$J$2:$J$2047,'city centre offline'!$A$2:$A$2047,$A9,'city centre offline'!$B$2:$B$2047,V$4)*AVERAGEIFS('all sales summary'!$I$2:$I$2047,'all sales summary'!$A$2:$A$2047,$A9,'all sales summary'!$B$2:$B$2047,V$4)))</f>
        <v>2.5438778487530542E-2</v>
      </c>
      <c r="W9" s="60">
        <f>(AVERAGEIFS('city centre offline'!$J$2:$J$2047,'city centre offline'!$A$2:$A$2047,$A9,'city centre offline'!$B$2:$B$2047,W$4)*AVERAGEIFS('all sales summary'!$I$2:$I$2047,'all sales summary'!$A$2:$A$2047,$A9,'all sales summary'!$B$2:$B$2047,W$4))/((AVERAGEIFS('overall city offline'!$J$2:$J$2047,'overall city offline'!$A$2:$A$2047,$A9,'overall city offline'!$B$2:$B$2047,W$4)*(1-AVERAGEIFS('all sales summary'!$I$2:$I$2047,'all sales summary'!$A$2:$A$2047,$A9,'all sales summary'!$B$2:$B$2047,W$4)))+(AVERAGEIFS('city centre offline'!$J$2:$J$2047,'city centre offline'!$A$2:$A$2047,$A9,'city centre offline'!$B$2:$B$2047,W$4)*AVERAGEIFS('all sales summary'!$I$2:$I$2047,'all sales summary'!$A$2:$A$2047,$A9,'all sales summary'!$B$2:$B$2047,W$4)))</f>
        <v>2.7577796558478161E-2</v>
      </c>
      <c r="X9" s="60">
        <f>(AVERAGEIFS('city centre offline'!$J$2:$J$2047,'city centre offline'!$A$2:$A$2047,$A9,'city centre offline'!$B$2:$B$2047,X$4)*AVERAGEIFS('all sales summary'!$I$2:$I$2047,'all sales summary'!$A$2:$A$2047,$A9,'all sales summary'!$B$2:$B$2047,X$4))/((AVERAGEIFS('overall city offline'!$J$2:$J$2047,'overall city offline'!$A$2:$A$2047,$A9,'overall city offline'!$B$2:$B$2047,X$4)*(1-AVERAGEIFS('all sales summary'!$I$2:$I$2047,'all sales summary'!$A$2:$A$2047,$A9,'all sales summary'!$B$2:$B$2047,X$4)))+(AVERAGEIFS('city centre offline'!$J$2:$J$2047,'city centre offline'!$A$2:$A$2047,$A9,'city centre offline'!$B$2:$B$2047,X$4)*AVERAGEIFS('all sales summary'!$I$2:$I$2047,'all sales summary'!$A$2:$A$2047,$A9,'all sales summary'!$B$2:$B$2047,X$4)))</f>
        <v>2.612405747721195E-2</v>
      </c>
      <c r="Y9" s="60">
        <f>(AVERAGEIFS('city centre offline'!$J$2:$J$2047,'city centre offline'!$A$2:$A$2047,$A9,'city centre offline'!$B$2:$B$2047,Y$4)*AVERAGEIFS('all sales summary'!$I$2:$I$2047,'all sales summary'!$A$2:$A$2047,$A9,'all sales summary'!$B$2:$B$2047,Y$4))/((AVERAGEIFS('overall city offline'!$J$2:$J$2047,'overall city offline'!$A$2:$A$2047,$A9,'overall city offline'!$B$2:$B$2047,Y$4)*(1-AVERAGEIFS('all sales summary'!$I$2:$I$2047,'all sales summary'!$A$2:$A$2047,$A9,'all sales summary'!$B$2:$B$2047,Y$4)))+(AVERAGEIFS('city centre offline'!$J$2:$J$2047,'city centre offline'!$A$2:$A$2047,$A9,'city centre offline'!$B$2:$B$2047,Y$4)*AVERAGEIFS('all sales summary'!$I$2:$I$2047,'all sales summary'!$A$2:$A$2047,$A9,'all sales summary'!$B$2:$B$2047,Y$4)))</f>
        <v>3.1002708479287679E-2</v>
      </c>
      <c r="Z9" s="60">
        <f>(AVERAGEIFS('city centre offline'!$J$2:$J$2047,'city centre offline'!$A$2:$A$2047,$A9,'city centre offline'!$B$2:$B$2047,Z$4)*AVERAGEIFS('all sales summary'!$I$2:$I$2047,'all sales summary'!$A$2:$A$2047,$A9,'all sales summary'!$B$2:$B$2047,Z$4))/((AVERAGEIFS('overall city offline'!$J$2:$J$2047,'overall city offline'!$A$2:$A$2047,$A9,'overall city offline'!$B$2:$B$2047,Z$4)*(1-AVERAGEIFS('all sales summary'!$I$2:$I$2047,'all sales summary'!$A$2:$A$2047,$A9,'all sales summary'!$B$2:$B$2047,Z$4)))+(AVERAGEIFS('city centre offline'!$J$2:$J$2047,'city centre offline'!$A$2:$A$2047,$A9,'city centre offline'!$B$2:$B$2047,Z$4)*AVERAGEIFS('all sales summary'!$I$2:$I$2047,'all sales summary'!$A$2:$A$2047,$A9,'all sales summary'!$B$2:$B$2047,Z$4)))</f>
        <v>3.0684032410370623E-2</v>
      </c>
      <c r="AA9" s="60">
        <f>(AVERAGEIFS('city centre offline'!$J$2:$J$2047,'city centre offline'!$A$2:$A$2047,$A9,'city centre offline'!$B$2:$B$2047,AA$4)*AVERAGEIFS('all sales summary'!$I$2:$I$2047,'all sales summary'!$A$2:$A$2047,$A9,'all sales summary'!$B$2:$B$2047,AA$4))/((AVERAGEIFS('overall city offline'!$J$2:$J$2047,'overall city offline'!$A$2:$A$2047,$A9,'overall city offline'!$B$2:$B$2047,AA$4)*(1-AVERAGEIFS('all sales summary'!$I$2:$I$2047,'all sales summary'!$A$2:$A$2047,$A9,'all sales summary'!$B$2:$B$2047,AA$4)))+(AVERAGEIFS('city centre offline'!$J$2:$J$2047,'city centre offline'!$A$2:$A$2047,$A9,'city centre offline'!$B$2:$B$2047,AA$4)*AVERAGEIFS('all sales summary'!$I$2:$I$2047,'all sales summary'!$A$2:$A$2047,$A9,'all sales summary'!$B$2:$B$2047,AA$4)))</f>
        <v>2.6641938949821378E-2</v>
      </c>
      <c r="AB9" s="60">
        <f>(AVERAGEIFS('city centre offline'!$J$2:$J$2047,'city centre offline'!$A$2:$A$2047,$A9,'city centre offline'!$B$2:$B$2047,AB$4)*AVERAGEIFS('all sales summary'!$I$2:$I$2047,'all sales summary'!$A$2:$A$2047,$A9,'all sales summary'!$B$2:$B$2047,AB$4))/((AVERAGEIFS('overall city offline'!$J$2:$J$2047,'overall city offline'!$A$2:$A$2047,$A9,'overall city offline'!$B$2:$B$2047,AB$4)*(1-AVERAGEIFS('all sales summary'!$I$2:$I$2047,'all sales summary'!$A$2:$A$2047,$A9,'all sales summary'!$B$2:$B$2047,AB$4)))+(AVERAGEIFS('city centre offline'!$J$2:$J$2047,'city centre offline'!$A$2:$A$2047,$A9,'city centre offline'!$B$2:$B$2047,AB$4)*AVERAGEIFS('all sales summary'!$I$2:$I$2047,'all sales summary'!$A$2:$A$2047,$A9,'all sales summary'!$B$2:$B$2047,AB$4)))</f>
        <v>2.135588780911428E-2</v>
      </c>
      <c r="AC9" s="60">
        <f>(AVERAGEIFS('city centre offline'!$J$2:$J$2047,'city centre offline'!$A$2:$A$2047,$A9,'city centre offline'!$B$2:$B$2047,AC$4)*AVERAGEIFS('all sales summary'!$I$2:$I$2047,'all sales summary'!$A$2:$A$2047,$A9,'all sales summary'!$B$2:$B$2047,AC$4))/((AVERAGEIFS('overall city offline'!$J$2:$J$2047,'overall city offline'!$A$2:$A$2047,$A9,'overall city offline'!$B$2:$B$2047,AC$4)*(1-AVERAGEIFS('all sales summary'!$I$2:$I$2047,'all sales summary'!$A$2:$A$2047,$A9,'all sales summary'!$B$2:$B$2047,AC$4)))+(AVERAGEIFS('city centre offline'!$J$2:$J$2047,'city centre offline'!$A$2:$A$2047,$A9,'city centre offline'!$B$2:$B$2047,AC$4)*AVERAGEIFS('all sales summary'!$I$2:$I$2047,'all sales summary'!$A$2:$A$2047,$A9,'all sales summary'!$B$2:$B$2047,AC$4)))</f>
        <v>2.1024968407332454E-2</v>
      </c>
      <c r="AD9" s="60">
        <f>(AVERAGEIFS('city centre offline'!$J$2:$J$2047,'city centre offline'!$A$2:$A$2047,$A9,'city centre offline'!$B$2:$B$2047,AD$4)*AVERAGEIFS('all sales summary'!$I$2:$I$2047,'all sales summary'!$A$2:$A$2047,$A9,'all sales summary'!$B$2:$B$2047,AD$4))/((AVERAGEIFS('overall city offline'!$J$2:$J$2047,'overall city offline'!$A$2:$A$2047,$A9,'overall city offline'!$B$2:$B$2047,AD$4)*(1-AVERAGEIFS('all sales summary'!$I$2:$I$2047,'all sales summary'!$A$2:$A$2047,$A9,'all sales summary'!$B$2:$B$2047,AD$4)))+(AVERAGEIFS('city centre offline'!$J$2:$J$2047,'city centre offline'!$A$2:$A$2047,$A9,'city centre offline'!$B$2:$B$2047,AD$4)*AVERAGEIFS('all sales summary'!$I$2:$I$2047,'all sales summary'!$A$2:$A$2047,$A9,'all sales summary'!$B$2:$B$2047,AD$4)))</f>
        <v>2.110382806502651E-2</v>
      </c>
      <c r="AE9" s="60">
        <f>(AVERAGEIFS('city centre offline'!$J$2:$J$2047,'city centre offline'!$A$2:$A$2047,$A9,'city centre offline'!$B$2:$B$2047,AE$4)*AVERAGEIFS('all sales summary'!$I$2:$I$2047,'all sales summary'!$A$2:$A$2047,$A9,'all sales summary'!$B$2:$B$2047,AE$4))/((AVERAGEIFS('overall city offline'!$J$2:$J$2047,'overall city offline'!$A$2:$A$2047,$A9,'overall city offline'!$B$2:$B$2047,AE$4)*(1-AVERAGEIFS('all sales summary'!$I$2:$I$2047,'all sales summary'!$A$2:$A$2047,$A9,'all sales summary'!$B$2:$B$2047,AE$4)))+(AVERAGEIFS('city centre offline'!$J$2:$J$2047,'city centre offline'!$A$2:$A$2047,$A9,'city centre offline'!$B$2:$B$2047,AE$4)*AVERAGEIFS('all sales summary'!$I$2:$I$2047,'all sales summary'!$A$2:$A$2047,$A9,'all sales summary'!$B$2:$B$2047,AE$4)))</f>
        <v>2.2042920519582881E-2</v>
      </c>
      <c r="AF9" s="60">
        <f>(AVERAGEIFS('city centre offline'!$J$2:$J$2047,'city centre offline'!$A$2:$A$2047,$A9,'city centre offline'!$B$2:$B$2047,AF$4)*AVERAGEIFS('all sales summary'!$I$2:$I$2047,'all sales summary'!$A$2:$A$2047,$A9,'all sales summary'!$B$2:$B$2047,AF$4))/((AVERAGEIFS('overall city offline'!$J$2:$J$2047,'overall city offline'!$A$2:$A$2047,$A9,'overall city offline'!$B$2:$B$2047,AF$4)*(1-AVERAGEIFS('all sales summary'!$I$2:$I$2047,'all sales summary'!$A$2:$A$2047,$A9,'all sales summary'!$B$2:$B$2047,AF$4)))+(AVERAGEIFS('city centre offline'!$J$2:$J$2047,'city centre offline'!$A$2:$A$2047,$A9,'city centre offline'!$B$2:$B$2047,AF$4)*AVERAGEIFS('all sales summary'!$I$2:$I$2047,'all sales summary'!$A$2:$A$2047,$A9,'all sales summary'!$B$2:$B$2047,AF$4)))</f>
        <v>1.9618102677078839E-2</v>
      </c>
      <c r="AG9" s="60">
        <f>(AVERAGEIFS('city centre offline'!$J$2:$J$2047,'city centre offline'!$A$2:$A$2047,$A9,'city centre offline'!$B$2:$B$2047,AG$4)*AVERAGEIFS('all sales summary'!$I$2:$I$2047,'all sales summary'!$A$2:$A$2047,$A9,'all sales summary'!$B$2:$B$2047,AG$4))/((AVERAGEIFS('overall city offline'!$J$2:$J$2047,'overall city offline'!$A$2:$A$2047,$A9,'overall city offline'!$B$2:$B$2047,AG$4)*(1-AVERAGEIFS('all sales summary'!$I$2:$I$2047,'all sales summary'!$A$2:$A$2047,$A9,'all sales summary'!$B$2:$B$2047,AG$4)))+(AVERAGEIFS('city centre offline'!$J$2:$J$2047,'city centre offline'!$A$2:$A$2047,$A9,'city centre offline'!$B$2:$B$2047,AG$4)*AVERAGEIFS('all sales summary'!$I$2:$I$2047,'all sales summary'!$A$2:$A$2047,$A9,'all sales summary'!$B$2:$B$2047,AG$4)))</f>
        <v>2.0133858758112966E-2</v>
      </c>
      <c r="AH9" s="60">
        <f>(AVERAGEIFS('city centre offline'!$J$2:$J$2047,'city centre offline'!$A$2:$A$2047,$A9,'city centre offline'!$B$2:$B$2047,AH$4)*AVERAGEIFS('all sales summary'!$I$2:$I$2047,'all sales summary'!$A$2:$A$2047,$A9,'all sales summary'!$B$2:$B$2047,AH$4))/((AVERAGEIFS('overall city offline'!$J$2:$J$2047,'overall city offline'!$A$2:$A$2047,$A9,'overall city offline'!$B$2:$B$2047,AH$4)*(1-AVERAGEIFS('all sales summary'!$I$2:$I$2047,'all sales summary'!$A$2:$A$2047,$A9,'all sales summary'!$B$2:$B$2047,AH$4)))+(AVERAGEIFS('city centre offline'!$J$2:$J$2047,'city centre offline'!$A$2:$A$2047,$A9,'city centre offline'!$B$2:$B$2047,AH$4)*AVERAGEIFS('all sales summary'!$I$2:$I$2047,'all sales summary'!$A$2:$A$2047,$A9,'all sales summary'!$B$2:$B$2047,AH$4)))</f>
        <v>2.2739628556755091E-2</v>
      </c>
    </row>
    <row r="10" spans="1:34" x14ac:dyDescent="0.3">
      <c r="A10" t="s">
        <v>12</v>
      </c>
      <c r="B10" s="60">
        <f>(AVERAGEIFS('city centre offline'!$J$2:$J$2047,'city centre offline'!$A$2:$A$2047,$A10,'city centre offline'!$B$2:$B$2047,B$4)*AVERAGEIFS('all sales summary'!$I$2:$I$2047,'all sales summary'!$A$2:$A$2047,$A10,'all sales summary'!$B$2:$B$2047,B$4))/((AVERAGEIFS('overall city offline'!$J$2:$J$2047,'overall city offline'!$A$2:$A$2047,$A10,'overall city offline'!$B$2:$B$2047,B$4)*(1-AVERAGEIFS('all sales summary'!$I$2:$I$2047,'all sales summary'!$A$2:$A$2047,$A10,'all sales summary'!$B$2:$B$2047,B$4)))+(AVERAGEIFS('city centre offline'!$J$2:$J$2047,'city centre offline'!$A$2:$A$2047,$A10,'city centre offline'!$B$2:$B$2047,B$4)*AVERAGEIFS('all sales summary'!$I$2:$I$2047,'all sales summary'!$A$2:$A$2047,$A10,'all sales summary'!$B$2:$B$2047,B$4)))</f>
        <v>0.19928169981550287</v>
      </c>
      <c r="C10" s="60">
        <f>(AVERAGEIFS('city centre offline'!$J$2:$J$2047,'city centre offline'!$A$2:$A$2047,$A10,'city centre offline'!$B$2:$B$2047,C$4)*AVERAGEIFS('all sales summary'!$I$2:$I$2047,'all sales summary'!$A$2:$A$2047,$A10,'all sales summary'!$B$2:$B$2047,C$4))/((AVERAGEIFS('overall city offline'!$J$2:$J$2047,'overall city offline'!$A$2:$A$2047,$A10,'overall city offline'!$B$2:$B$2047,C$4)*(1-AVERAGEIFS('all sales summary'!$I$2:$I$2047,'all sales summary'!$A$2:$A$2047,$A10,'all sales summary'!$B$2:$B$2047,C$4)))+(AVERAGEIFS('city centre offline'!$J$2:$J$2047,'city centre offline'!$A$2:$A$2047,$A10,'city centre offline'!$B$2:$B$2047,C$4)*AVERAGEIFS('all sales summary'!$I$2:$I$2047,'all sales summary'!$A$2:$A$2047,$A10,'all sales summary'!$B$2:$B$2047,C$4)))</f>
        <v>0.20616852052129006</v>
      </c>
      <c r="D10" s="60">
        <f>(AVERAGEIFS('city centre offline'!$J$2:$J$2047,'city centre offline'!$A$2:$A$2047,$A10,'city centre offline'!$B$2:$B$2047,D$4)*AVERAGEIFS('all sales summary'!$I$2:$I$2047,'all sales summary'!$A$2:$A$2047,$A10,'all sales summary'!$B$2:$B$2047,D$4))/((AVERAGEIFS('overall city offline'!$J$2:$J$2047,'overall city offline'!$A$2:$A$2047,$A10,'overall city offline'!$B$2:$B$2047,D$4)*(1-AVERAGEIFS('all sales summary'!$I$2:$I$2047,'all sales summary'!$A$2:$A$2047,$A10,'all sales summary'!$B$2:$B$2047,D$4)))+(AVERAGEIFS('city centre offline'!$J$2:$J$2047,'city centre offline'!$A$2:$A$2047,$A10,'city centre offline'!$B$2:$B$2047,D$4)*AVERAGEIFS('all sales summary'!$I$2:$I$2047,'all sales summary'!$A$2:$A$2047,$A10,'all sales summary'!$B$2:$B$2047,D$4)))</f>
        <v>0.2016428601901078</v>
      </c>
      <c r="E10" s="60">
        <f>(AVERAGEIFS('city centre offline'!$J$2:$J$2047,'city centre offline'!$A$2:$A$2047,$A10,'city centre offline'!$B$2:$B$2047,E$4)*AVERAGEIFS('all sales summary'!$I$2:$I$2047,'all sales summary'!$A$2:$A$2047,$A10,'all sales summary'!$B$2:$B$2047,E$4))/((AVERAGEIFS('overall city offline'!$J$2:$J$2047,'overall city offline'!$A$2:$A$2047,$A10,'overall city offline'!$B$2:$B$2047,E$4)*(1-AVERAGEIFS('all sales summary'!$I$2:$I$2047,'all sales summary'!$A$2:$A$2047,$A10,'all sales summary'!$B$2:$B$2047,E$4)))+(AVERAGEIFS('city centre offline'!$J$2:$J$2047,'city centre offline'!$A$2:$A$2047,$A10,'city centre offline'!$B$2:$B$2047,E$4)*AVERAGEIFS('all sales summary'!$I$2:$I$2047,'all sales summary'!$A$2:$A$2047,$A10,'all sales summary'!$B$2:$B$2047,E$4)))</f>
        <v>0.20057983429378271</v>
      </c>
      <c r="F10" s="60">
        <f>(AVERAGEIFS('city centre offline'!$J$2:$J$2047,'city centre offline'!$A$2:$A$2047,$A10,'city centre offline'!$B$2:$B$2047,F$4)*AVERAGEIFS('all sales summary'!$I$2:$I$2047,'all sales summary'!$A$2:$A$2047,$A10,'all sales summary'!$B$2:$B$2047,F$4))/((AVERAGEIFS('overall city offline'!$J$2:$J$2047,'overall city offline'!$A$2:$A$2047,$A10,'overall city offline'!$B$2:$B$2047,F$4)*(1-AVERAGEIFS('all sales summary'!$I$2:$I$2047,'all sales summary'!$A$2:$A$2047,$A10,'all sales summary'!$B$2:$B$2047,F$4)))+(AVERAGEIFS('city centre offline'!$J$2:$J$2047,'city centre offline'!$A$2:$A$2047,$A10,'city centre offline'!$B$2:$B$2047,F$4)*AVERAGEIFS('all sales summary'!$I$2:$I$2047,'all sales summary'!$A$2:$A$2047,$A10,'all sales summary'!$B$2:$B$2047,F$4)))</f>
        <v>0.20377228436915393</v>
      </c>
      <c r="G10" s="60">
        <f>(AVERAGEIFS('city centre offline'!$J$2:$J$2047,'city centre offline'!$A$2:$A$2047,$A10,'city centre offline'!$B$2:$B$2047,G$4)*AVERAGEIFS('all sales summary'!$I$2:$I$2047,'all sales summary'!$A$2:$A$2047,$A10,'all sales summary'!$B$2:$B$2047,G$4))/((AVERAGEIFS('overall city offline'!$J$2:$J$2047,'overall city offline'!$A$2:$A$2047,$A10,'overall city offline'!$B$2:$B$2047,G$4)*(1-AVERAGEIFS('all sales summary'!$I$2:$I$2047,'all sales summary'!$A$2:$A$2047,$A10,'all sales summary'!$B$2:$B$2047,G$4)))+(AVERAGEIFS('city centre offline'!$J$2:$J$2047,'city centre offline'!$A$2:$A$2047,$A10,'city centre offline'!$B$2:$B$2047,G$4)*AVERAGEIFS('all sales summary'!$I$2:$I$2047,'all sales summary'!$A$2:$A$2047,$A10,'all sales summary'!$B$2:$B$2047,G$4)))</f>
        <v>0.1947242496923153</v>
      </c>
      <c r="H10" s="60">
        <f>(AVERAGEIFS('city centre offline'!$J$2:$J$2047,'city centre offline'!$A$2:$A$2047,$A10,'city centre offline'!$B$2:$B$2047,H$4)*AVERAGEIFS('all sales summary'!$I$2:$I$2047,'all sales summary'!$A$2:$A$2047,$A10,'all sales summary'!$B$2:$B$2047,H$4))/((AVERAGEIFS('overall city offline'!$J$2:$J$2047,'overall city offline'!$A$2:$A$2047,$A10,'overall city offline'!$B$2:$B$2047,H$4)*(1-AVERAGEIFS('all sales summary'!$I$2:$I$2047,'all sales summary'!$A$2:$A$2047,$A10,'all sales summary'!$B$2:$B$2047,H$4)))+(AVERAGEIFS('city centre offline'!$J$2:$J$2047,'city centre offline'!$A$2:$A$2047,$A10,'city centre offline'!$B$2:$B$2047,H$4)*AVERAGEIFS('all sales summary'!$I$2:$I$2047,'all sales summary'!$A$2:$A$2047,$A10,'all sales summary'!$B$2:$B$2047,H$4)))</f>
        <v>0.19484681687010696</v>
      </c>
      <c r="I10" s="60">
        <f>(AVERAGEIFS('city centre offline'!$J$2:$J$2047,'city centre offline'!$A$2:$A$2047,$A10,'city centre offline'!$B$2:$B$2047,I$4)*AVERAGEIFS('all sales summary'!$I$2:$I$2047,'all sales summary'!$A$2:$A$2047,$A10,'all sales summary'!$B$2:$B$2047,I$4))/((AVERAGEIFS('overall city offline'!$J$2:$J$2047,'overall city offline'!$A$2:$A$2047,$A10,'overall city offline'!$B$2:$B$2047,I$4)*(1-AVERAGEIFS('all sales summary'!$I$2:$I$2047,'all sales summary'!$A$2:$A$2047,$A10,'all sales summary'!$B$2:$B$2047,I$4)))+(AVERAGEIFS('city centre offline'!$J$2:$J$2047,'city centre offline'!$A$2:$A$2047,$A10,'city centre offline'!$B$2:$B$2047,I$4)*AVERAGEIFS('all sales summary'!$I$2:$I$2047,'all sales summary'!$A$2:$A$2047,$A10,'all sales summary'!$B$2:$B$2047,I$4)))</f>
        <v>0.19393676107175914</v>
      </c>
      <c r="J10" s="60">
        <f>(AVERAGEIFS('city centre offline'!$J$2:$J$2047,'city centre offline'!$A$2:$A$2047,$A10,'city centre offline'!$B$2:$B$2047,J$4)*AVERAGEIFS('all sales summary'!$I$2:$I$2047,'all sales summary'!$A$2:$A$2047,$A10,'all sales summary'!$B$2:$B$2047,J$4))/((AVERAGEIFS('overall city offline'!$J$2:$J$2047,'overall city offline'!$A$2:$A$2047,$A10,'overall city offline'!$B$2:$B$2047,J$4)*(1-AVERAGEIFS('all sales summary'!$I$2:$I$2047,'all sales summary'!$A$2:$A$2047,$A10,'all sales summary'!$B$2:$B$2047,J$4)))+(AVERAGEIFS('city centre offline'!$J$2:$J$2047,'city centre offline'!$A$2:$A$2047,$A10,'city centre offline'!$B$2:$B$2047,J$4)*AVERAGEIFS('all sales summary'!$I$2:$I$2047,'all sales summary'!$A$2:$A$2047,$A10,'all sales summary'!$B$2:$B$2047,J$4)))</f>
        <v>0.19483498954409692</v>
      </c>
      <c r="K10" s="60">
        <f>(AVERAGEIFS('city centre offline'!$J$2:$J$2047,'city centre offline'!$A$2:$A$2047,$A10,'city centre offline'!$B$2:$B$2047,K$4)*AVERAGEIFS('all sales summary'!$I$2:$I$2047,'all sales summary'!$A$2:$A$2047,$A10,'all sales summary'!$B$2:$B$2047,K$4))/((AVERAGEIFS('overall city offline'!$J$2:$J$2047,'overall city offline'!$A$2:$A$2047,$A10,'overall city offline'!$B$2:$B$2047,K$4)*(1-AVERAGEIFS('all sales summary'!$I$2:$I$2047,'all sales summary'!$A$2:$A$2047,$A10,'all sales summary'!$B$2:$B$2047,K$4)))+(AVERAGEIFS('city centre offline'!$J$2:$J$2047,'city centre offline'!$A$2:$A$2047,$A10,'city centre offline'!$B$2:$B$2047,K$4)*AVERAGEIFS('all sales summary'!$I$2:$I$2047,'all sales summary'!$A$2:$A$2047,$A10,'all sales summary'!$B$2:$B$2047,K$4)))</f>
        <v>0.20574652339603899</v>
      </c>
      <c r="L10" s="60">
        <f>(AVERAGEIFS('city centre offline'!$J$2:$J$2047,'city centre offline'!$A$2:$A$2047,$A10,'city centre offline'!$B$2:$B$2047,L$4)*AVERAGEIFS('all sales summary'!$I$2:$I$2047,'all sales summary'!$A$2:$A$2047,$A10,'all sales summary'!$B$2:$B$2047,L$4))/((AVERAGEIFS('overall city offline'!$J$2:$J$2047,'overall city offline'!$A$2:$A$2047,$A10,'overall city offline'!$B$2:$B$2047,L$4)*(1-AVERAGEIFS('all sales summary'!$I$2:$I$2047,'all sales summary'!$A$2:$A$2047,$A10,'all sales summary'!$B$2:$B$2047,L$4)))+(AVERAGEIFS('city centre offline'!$J$2:$J$2047,'city centre offline'!$A$2:$A$2047,$A10,'city centre offline'!$B$2:$B$2047,L$4)*AVERAGEIFS('all sales summary'!$I$2:$I$2047,'all sales summary'!$A$2:$A$2047,$A10,'all sales summary'!$B$2:$B$2047,L$4)))</f>
        <v>0.22379605382668694</v>
      </c>
      <c r="M10" s="60">
        <f>(AVERAGEIFS('city centre offline'!$J$2:$J$2047,'city centre offline'!$A$2:$A$2047,$A10,'city centre offline'!$B$2:$B$2047,M$4)*AVERAGEIFS('all sales summary'!$I$2:$I$2047,'all sales summary'!$A$2:$A$2047,$A10,'all sales summary'!$B$2:$B$2047,M$4))/((AVERAGEIFS('overall city offline'!$J$2:$J$2047,'overall city offline'!$A$2:$A$2047,$A10,'overall city offline'!$B$2:$B$2047,M$4)*(1-AVERAGEIFS('all sales summary'!$I$2:$I$2047,'all sales summary'!$A$2:$A$2047,$A10,'all sales summary'!$B$2:$B$2047,M$4)))+(AVERAGEIFS('city centre offline'!$J$2:$J$2047,'city centre offline'!$A$2:$A$2047,$A10,'city centre offline'!$B$2:$B$2047,M$4)*AVERAGEIFS('all sales summary'!$I$2:$I$2047,'all sales summary'!$A$2:$A$2047,$A10,'all sales summary'!$B$2:$B$2047,M$4)))</f>
        <v>0.22325233192823021</v>
      </c>
      <c r="N10" s="60">
        <f>(AVERAGEIFS('city centre offline'!$J$2:$J$2047,'city centre offline'!$A$2:$A$2047,$A10,'city centre offline'!$B$2:$B$2047,N$4)*AVERAGEIFS('all sales summary'!$I$2:$I$2047,'all sales summary'!$A$2:$A$2047,$A10,'all sales summary'!$B$2:$B$2047,N$4))/((AVERAGEIFS('overall city offline'!$J$2:$J$2047,'overall city offline'!$A$2:$A$2047,$A10,'overall city offline'!$B$2:$B$2047,N$4)*(1-AVERAGEIFS('all sales summary'!$I$2:$I$2047,'all sales summary'!$A$2:$A$2047,$A10,'all sales summary'!$B$2:$B$2047,N$4)))+(AVERAGEIFS('city centre offline'!$J$2:$J$2047,'city centre offline'!$A$2:$A$2047,$A10,'city centre offline'!$B$2:$B$2047,N$4)*AVERAGEIFS('all sales summary'!$I$2:$I$2047,'all sales summary'!$A$2:$A$2047,$A10,'all sales summary'!$B$2:$B$2047,N$4)))</f>
        <v>0.19717520024936058</v>
      </c>
      <c r="O10" s="60">
        <f>(AVERAGEIFS('city centre offline'!$J$2:$J$2047,'city centre offline'!$A$2:$A$2047,$A10,'city centre offline'!$B$2:$B$2047,O$4)*AVERAGEIFS('all sales summary'!$I$2:$I$2047,'all sales summary'!$A$2:$A$2047,$A10,'all sales summary'!$B$2:$B$2047,O$4))/((AVERAGEIFS('overall city offline'!$J$2:$J$2047,'overall city offline'!$A$2:$A$2047,$A10,'overall city offline'!$B$2:$B$2047,O$4)*(1-AVERAGEIFS('all sales summary'!$I$2:$I$2047,'all sales summary'!$A$2:$A$2047,$A10,'all sales summary'!$B$2:$B$2047,O$4)))+(AVERAGEIFS('city centre offline'!$J$2:$J$2047,'city centre offline'!$A$2:$A$2047,$A10,'city centre offline'!$B$2:$B$2047,O$4)*AVERAGEIFS('all sales summary'!$I$2:$I$2047,'all sales summary'!$A$2:$A$2047,$A10,'all sales summary'!$B$2:$B$2047,O$4)))</f>
        <v>0.2055066275580493</v>
      </c>
      <c r="P10" s="60">
        <f>(AVERAGEIFS('city centre offline'!$J$2:$J$2047,'city centre offline'!$A$2:$A$2047,$A10,'city centre offline'!$B$2:$B$2047,P$4)*AVERAGEIFS('all sales summary'!$I$2:$I$2047,'all sales summary'!$A$2:$A$2047,$A10,'all sales summary'!$B$2:$B$2047,P$4))/((AVERAGEIFS('overall city offline'!$J$2:$J$2047,'overall city offline'!$A$2:$A$2047,$A10,'overall city offline'!$B$2:$B$2047,P$4)*(1-AVERAGEIFS('all sales summary'!$I$2:$I$2047,'all sales summary'!$A$2:$A$2047,$A10,'all sales summary'!$B$2:$B$2047,P$4)))+(AVERAGEIFS('city centre offline'!$J$2:$J$2047,'city centre offline'!$A$2:$A$2047,$A10,'city centre offline'!$B$2:$B$2047,P$4)*AVERAGEIFS('all sales summary'!$I$2:$I$2047,'all sales summary'!$A$2:$A$2047,$A10,'all sales summary'!$B$2:$B$2047,P$4)))</f>
        <v>0.17755797106593554</v>
      </c>
      <c r="Q10" s="60">
        <f>(AVERAGEIFS('city centre offline'!$J$2:$J$2047,'city centre offline'!$A$2:$A$2047,$A10,'city centre offline'!$B$2:$B$2047,Q$4)*AVERAGEIFS('all sales summary'!$I$2:$I$2047,'all sales summary'!$A$2:$A$2047,$A10,'all sales summary'!$B$2:$B$2047,Q$4))/((AVERAGEIFS('overall city offline'!$J$2:$J$2047,'overall city offline'!$A$2:$A$2047,$A10,'overall city offline'!$B$2:$B$2047,Q$4)*(1-AVERAGEIFS('all sales summary'!$I$2:$I$2047,'all sales summary'!$A$2:$A$2047,$A10,'all sales summary'!$B$2:$B$2047,Q$4)))+(AVERAGEIFS('city centre offline'!$J$2:$J$2047,'city centre offline'!$A$2:$A$2047,$A10,'city centre offline'!$B$2:$B$2047,Q$4)*AVERAGEIFS('all sales summary'!$I$2:$I$2047,'all sales summary'!$A$2:$A$2047,$A10,'all sales summary'!$B$2:$B$2047,Q$4)))</f>
        <v>1.2933594388530785E-2</v>
      </c>
      <c r="R10" s="60">
        <f>(AVERAGEIFS('city centre offline'!$J$2:$J$2047,'city centre offline'!$A$2:$A$2047,$A10,'city centre offline'!$B$2:$B$2047,R$4)*AVERAGEIFS('all sales summary'!$I$2:$I$2047,'all sales summary'!$A$2:$A$2047,$A10,'all sales summary'!$B$2:$B$2047,R$4))/((AVERAGEIFS('overall city offline'!$J$2:$J$2047,'overall city offline'!$A$2:$A$2047,$A10,'overall city offline'!$B$2:$B$2047,R$4)*(1-AVERAGEIFS('all sales summary'!$I$2:$I$2047,'all sales summary'!$A$2:$A$2047,$A10,'all sales summary'!$B$2:$B$2047,R$4)))+(AVERAGEIFS('city centre offline'!$J$2:$J$2047,'city centre offline'!$A$2:$A$2047,$A10,'city centre offline'!$B$2:$B$2047,R$4)*AVERAGEIFS('all sales summary'!$I$2:$I$2047,'all sales summary'!$A$2:$A$2047,$A10,'all sales summary'!$B$2:$B$2047,R$4)))</f>
        <v>1.5041665321903418E-2</v>
      </c>
      <c r="S10" s="60">
        <f>(AVERAGEIFS('city centre offline'!$J$2:$J$2047,'city centre offline'!$A$2:$A$2047,$A10,'city centre offline'!$B$2:$B$2047,S$4)*AVERAGEIFS('all sales summary'!$I$2:$I$2047,'all sales summary'!$A$2:$A$2047,$A10,'all sales summary'!$B$2:$B$2047,S$4))/((AVERAGEIFS('overall city offline'!$J$2:$J$2047,'overall city offline'!$A$2:$A$2047,$A10,'overall city offline'!$B$2:$B$2047,S$4)*(1-AVERAGEIFS('all sales summary'!$I$2:$I$2047,'all sales summary'!$A$2:$A$2047,$A10,'all sales summary'!$B$2:$B$2047,S$4)))+(AVERAGEIFS('city centre offline'!$J$2:$J$2047,'city centre offline'!$A$2:$A$2047,$A10,'city centre offline'!$B$2:$B$2047,S$4)*AVERAGEIFS('all sales summary'!$I$2:$I$2047,'all sales summary'!$A$2:$A$2047,$A10,'all sales summary'!$B$2:$B$2047,S$4)))</f>
        <v>4.1462539542695707E-2</v>
      </c>
      <c r="T10" s="60">
        <f>(AVERAGEIFS('city centre offline'!$J$2:$J$2047,'city centre offline'!$A$2:$A$2047,$A10,'city centre offline'!$B$2:$B$2047,T$4)*AVERAGEIFS('all sales summary'!$I$2:$I$2047,'all sales summary'!$A$2:$A$2047,$A10,'all sales summary'!$B$2:$B$2047,T$4))/((AVERAGEIFS('overall city offline'!$J$2:$J$2047,'overall city offline'!$A$2:$A$2047,$A10,'overall city offline'!$B$2:$B$2047,T$4)*(1-AVERAGEIFS('all sales summary'!$I$2:$I$2047,'all sales summary'!$A$2:$A$2047,$A10,'all sales summary'!$B$2:$B$2047,T$4)))+(AVERAGEIFS('city centre offline'!$J$2:$J$2047,'city centre offline'!$A$2:$A$2047,$A10,'city centre offline'!$B$2:$B$2047,T$4)*AVERAGEIFS('all sales summary'!$I$2:$I$2047,'all sales summary'!$A$2:$A$2047,$A10,'all sales summary'!$B$2:$B$2047,T$4)))</f>
        <v>0.12258602724681522</v>
      </c>
      <c r="U10" s="60">
        <f>(AVERAGEIFS('city centre offline'!$J$2:$J$2047,'city centre offline'!$A$2:$A$2047,$A10,'city centre offline'!$B$2:$B$2047,U$4)*AVERAGEIFS('all sales summary'!$I$2:$I$2047,'all sales summary'!$A$2:$A$2047,$A10,'all sales summary'!$B$2:$B$2047,U$4))/((AVERAGEIFS('overall city offline'!$J$2:$J$2047,'overall city offline'!$A$2:$A$2047,$A10,'overall city offline'!$B$2:$B$2047,U$4)*(1-AVERAGEIFS('all sales summary'!$I$2:$I$2047,'all sales summary'!$A$2:$A$2047,$A10,'all sales summary'!$B$2:$B$2047,U$4)))+(AVERAGEIFS('city centre offline'!$J$2:$J$2047,'city centre offline'!$A$2:$A$2047,$A10,'city centre offline'!$B$2:$B$2047,U$4)*AVERAGEIFS('all sales summary'!$I$2:$I$2047,'all sales summary'!$A$2:$A$2047,$A10,'all sales summary'!$B$2:$B$2047,U$4)))</f>
        <v>0.1532379479811663</v>
      </c>
      <c r="V10" s="60">
        <f>(AVERAGEIFS('city centre offline'!$J$2:$J$2047,'city centre offline'!$A$2:$A$2047,$A10,'city centre offline'!$B$2:$B$2047,V$4)*AVERAGEIFS('all sales summary'!$I$2:$I$2047,'all sales summary'!$A$2:$A$2047,$A10,'all sales summary'!$B$2:$B$2047,V$4))/((AVERAGEIFS('overall city offline'!$J$2:$J$2047,'overall city offline'!$A$2:$A$2047,$A10,'overall city offline'!$B$2:$B$2047,V$4)*(1-AVERAGEIFS('all sales summary'!$I$2:$I$2047,'all sales summary'!$A$2:$A$2047,$A10,'all sales summary'!$B$2:$B$2047,V$4)))+(AVERAGEIFS('city centre offline'!$J$2:$J$2047,'city centre offline'!$A$2:$A$2047,$A10,'city centre offline'!$B$2:$B$2047,V$4)*AVERAGEIFS('all sales summary'!$I$2:$I$2047,'all sales summary'!$A$2:$A$2047,$A10,'all sales summary'!$B$2:$B$2047,V$4)))</f>
        <v>0.14778345328317422</v>
      </c>
      <c r="W10" s="60">
        <f>(AVERAGEIFS('city centre offline'!$J$2:$J$2047,'city centre offline'!$A$2:$A$2047,$A10,'city centre offline'!$B$2:$B$2047,W$4)*AVERAGEIFS('all sales summary'!$I$2:$I$2047,'all sales summary'!$A$2:$A$2047,$A10,'all sales summary'!$B$2:$B$2047,W$4))/((AVERAGEIFS('overall city offline'!$J$2:$J$2047,'overall city offline'!$A$2:$A$2047,$A10,'overall city offline'!$B$2:$B$2047,W$4)*(1-AVERAGEIFS('all sales summary'!$I$2:$I$2047,'all sales summary'!$A$2:$A$2047,$A10,'all sales summary'!$B$2:$B$2047,W$4)))+(AVERAGEIFS('city centre offline'!$J$2:$J$2047,'city centre offline'!$A$2:$A$2047,$A10,'city centre offline'!$B$2:$B$2047,W$4)*AVERAGEIFS('all sales summary'!$I$2:$I$2047,'all sales summary'!$A$2:$A$2047,$A10,'all sales summary'!$B$2:$B$2047,W$4)))</f>
        <v>0.15540389826989706</v>
      </c>
      <c r="X10" s="60">
        <f>(AVERAGEIFS('city centre offline'!$J$2:$J$2047,'city centre offline'!$A$2:$A$2047,$A10,'city centre offline'!$B$2:$B$2047,X$4)*AVERAGEIFS('all sales summary'!$I$2:$I$2047,'all sales summary'!$A$2:$A$2047,$A10,'all sales summary'!$B$2:$B$2047,X$4))/((AVERAGEIFS('overall city offline'!$J$2:$J$2047,'overall city offline'!$A$2:$A$2047,$A10,'overall city offline'!$B$2:$B$2047,X$4)*(1-AVERAGEIFS('all sales summary'!$I$2:$I$2047,'all sales summary'!$A$2:$A$2047,$A10,'all sales summary'!$B$2:$B$2047,X$4)))+(AVERAGEIFS('city centre offline'!$J$2:$J$2047,'city centre offline'!$A$2:$A$2047,$A10,'city centre offline'!$B$2:$B$2047,X$4)*AVERAGEIFS('all sales summary'!$I$2:$I$2047,'all sales summary'!$A$2:$A$2047,$A10,'all sales summary'!$B$2:$B$2047,X$4)))</f>
        <v>8.8052851399325879E-2</v>
      </c>
      <c r="Y10" s="60">
        <f>(AVERAGEIFS('city centre offline'!$J$2:$J$2047,'city centre offline'!$A$2:$A$2047,$A10,'city centre offline'!$B$2:$B$2047,Y$4)*AVERAGEIFS('all sales summary'!$I$2:$I$2047,'all sales summary'!$A$2:$A$2047,$A10,'all sales summary'!$B$2:$B$2047,Y$4))/((AVERAGEIFS('overall city offline'!$J$2:$J$2047,'overall city offline'!$A$2:$A$2047,$A10,'overall city offline'!$B$2:$B$2047,Y$4)*(1-AVERAGEIFS('all sales summary'!$I$2:$I$2047,'all sales summary'!$A$2:$A$2047,$A10,'all sales summary'!$B$2:$B$2047,Y$4)))+(AVERAGEIFS('city centre offline'!$J$2:$J$2047,'city centre offline'!$A$2:$A$2047,$A10,'city centre offline'!$B$2:$B$2047,Y$4)*AVERAGEIFS('all sales summary'!$I$2:$I$2047,'all sales summary'!$A$2:$A$2047,$A10,'all sales summary'!$B$2:$B$2047,Y$4)))</f>
        <v>0.10655462133368623</v>
      </c>
      <c r="Z10" s="60">
        <f>(AVERAGEIFS('city centre offline'!$J$2:$J$2047,'city centre offline'!$A$2:$A$2047,$A10,'city centre offline'!$B$2:$B$2047,Z$4)*AVERAGEIFS('all sales summary'!$I$2:$I$2047,'all sales summary'!$A$2:$A$2047,$A10,'all sales summary'!$B$2:$B$2047,Z$4))/((AVERAGEIFS('overall city offline'!$J$2:$J$2047,'overall city offline'!$A$2:$A$2047,$A10,'overall city offline'!$B$2:$B$2047,Z$4)*(1-AVERAGEIFS('all sales summary'!$I$2:$I$2047,'all sales summary'!$A$2:$A$2047,$A10,'all sales summary'!$B$2:$B$2047,Z$4)))+(AVERAGEIFS('city centre offline'!$J$2:$J$2047,'city centre offline'!$A$2:$A$2047,$A10,'city centre offline'!$B$2:$B$2047,Z$4)*AVERAGEIFS('all sales summary'!$I$2:$I$2047,'all sales summary'!$A$2:$A$2047,$A10,'all sales summary'!$B$2:$B$2047,Z$4)))</f>
        <v>4.2630585757276143E-2</v>
      </c>
      <c r="AA10" s="60">
        <f>(AVERAGEIFS('city centre offline'!$J$2:$J$2047,'city centre offline'!$A$2:$A$2047,$A10,'city centre offline'!$B$2:$B$2047,AA$4)*AVERAGEIFS('all sales summary'!$I$2:$I$2047,'all sales summary'!$A$2:$A$2047,$A10,'all sales summary'!$B$2:$B$2047,AA$4))/((AVERAGEIFS('overall city offline'!$J$2:$J$2047,'overall city offline'!$A$2:$A$2047,$A10,'overall city offline'!$B$2:$B$2047,AA$4)*(1-AVERAGEIFS('all sales summary'!$I$2:$I$2047,'all sales summary'!$A$2:$A$2047,$A10,'all sales summary'!$B$2:$B$2047,AA$4)))+(AVERAGEIFS('city centre offline'!$J$2:$J$2047,'city centre offline'!$A$2:$A$2047,$A10,'city centre offline'!$B$2:$B$2047,AA$4)*AVERAGEIFS('all sales summary'!$I$2:$I$2047,'all sales summary'!$A$2:$A$2047,$A10,'all sales summary'!$B$2:$B$2047,AA$4)))</f>
        <v>4.5674389362746134E-2</v>
      </c>
      <c r="AB10" s="60">
        <f>(AVERAGEIFS('city centre offline'!$J$2:$J$2047,'city centre offline'!$A$2:$A$2047,$A10,'city centre offline'!$B$2:$B$2047,AB$4)*AVERAGEIFS('all sales summary'!$I$2:$I$2047,'all sales summary'!$A$2:$A$2047,$A10,'all sales summary'!$B$2:$B$2047,AB$4))/((AVERAGEIFS('overall city offline'!$J$2:$J$2047,'overall city offline'!$A$2:$A$2047,$A10,'overall city offline'!$B$2:$B$2047,AB$4)*(1-AVERAGEIFS('all sales summary'!$I$2:$I$2047,'all sales summary'!$A$2:$A$2047,$A10,'all sales summary'!$B$2:$B$2047,AB$4)))+(AVERAGEIFS('city centre offline'!$J$2:$J$2047,'city centre offline'!$A$2:$A$2047,$A10,'city centre offline'!$B$2:$B$2047,AB$4)*AVERAGEIFS('all sales summary'!$I$2:$I$2047,'all sales summary'!$A$2:$A$2047,$A10,'all sales summary'!$B$2:$B$2047,AB$4)))</f>
        <v>5.6746364531004262E-2</v>
      </c>
      <c r="AC10" s="60">
        <f>(AVERAGEIFS('city centre offline'!$J$2:$J$2047,'city centre offline'!$A$2:$A$2047,$A10,'city centre offline'!$B$2:$B$2047,AC$4)*AVERAGEIFS('all sales summary'!$I$2:$I$2047,'all sales summary'!$A$2:$A$2047,$A10,'all sales summary'!$B$2:$B$2047,AC$4))/((AVERAGEIFS('overall city offline'!$J$2:$J$2047,'overall city offline'!$A$2:$A$2047,$A10,'overall city offline'!$B$2:$B$2047,AC$4)*(1-AVERAGEIFS('all sales summary'!$I$2:$I$2047,'all sales summary'!$A$2:$A$2047,$A10,'all sales summary'!$B$2:$B$2047,AC$4)))+(AVERAGEIFS('city centre offline'!$J$2:$J$2047,'city centre offline'!$A$2:$A$2047,$A10,'city centre offline'!$B$2:$B$2047,AC$4)*AVERAGEIFS('all sales summary'!$I$2:$I$2047,'all sales summary'!$A$2:$A$2047,$A10,'all sales summary'!$B$2:$B$2047,AC$4)))</f>
        <v>0.10223706558106654</v>
      </c>
      <c r="AD10" s="60">
        <f>(AVERAGEIFS('city centre offline'!$J$2:$J$2047,'city centre offline'!$A$2:$A$2047,$A10,'city centre offline'!$B$2:$B$2047,AD$4)*AVERAGEIFS('all sales summary'!$I$2:$I$2047,'all sales summary'!$A$2:$A$2047,$A10,'all sales summary'!$B$2:$B$2047,AD$4))/((AVERAGEIFS('overall city offline'!$J$2:$J$2047,'overall city offline'!$A$2:$A$2047,$A10,'overall city offline'!$B$2:$B$2047,AD$4)*(1-AVERAGEIFS('all sales summary'!$I$2:$I$2047,'all sales summary'!$A$2:$A$2047,$A10,'all sales summary'!$B$2:$B$2047,AD$4)))+(AVERAGEIFS('city centre offline'!$J$2:$J$2047,'city centre offline'!$A$2:$A$2047,$A10,'city centre offline'!$B$2:$B$2047,AD$4)*AVERAGEIFS('all sales summary'!$I$2:$I$2047,'all sales summary'!$A$2:$A$2047,$A10,'all sales summary'!$B$2:$B$2047,AD$4)))</f>
        <v>0.15150750958449424</v>
      </c>
      <c r="AE10" s="60">
        <f>(AVERAGEIFS('city centre offline'!$J$2:$J$2047,'city centre offline'!$A$2:$A$2047,$A10,'city centre offline'!$B$2:$B$2047,AE$4)*AVERAGEIFS('all sales summary'!$I$2:$I$2047,'all sales summary'!$A$2:$A$2047,$A10,'all sales summary'!$B$2:$B$2047,AE$4))/((AVERAGEIFS('overall city offline'!$J$2:$J$2047,'overall city offline'!$A$2:$A$2047,$A10,'overall city offline'!$B$2:$B$2047,AE$4)*(1-AVERAGEIFS('all sales summary'!$I$2:$I$2047,'all sales summary'!$A$2:$A$2047,$A10,'all sales summary'!$B$2:$B$2047,AE$4)))+(AVERAGEIFS('city centre offline'!$J$2:$J$2047,'city centre offline'!$A$2:$A$2047,$A10,'city centre offline'!$B$2:$B$2047,AE$4)*AVERAGEIFS('all sales summary'!$I$2:$I$2047,'all sales summary'!$A$2:$A$2047,$A10,'all sales summary'!$B$2:$B$2047,AE$4)))</f>
        <v>0.17027659108516424</v>
      </c>
      <c r="AF10" s="60">
        <f>(AVERAGEIFS('city centre offline'!$J$2:$J$2047,'city centre offline'!$A$2:$A$2047,$A10,'city centre offline'!$B$2:$B$2047,AF$4)*AVERAGEIFS('all sales summary'!$I$2:$I$2047,'all sales summary'!$A$2:$A$2047,$A10,'all sales summary'!$B$2:$B$2047,AF$4))/((AVERAGEIFS('overall city offline'!$J$2:$J$2047,'overall city offline'!$A$2:$A$2047,$A10,'overall city offline'!$B$2:$B$2047,AF$4)*(1-AVERAGEIFS('all sales summary'!$I$2:$I$2047,'all sales summary'!$A$2:$A$2047,$A10,'all sales summary'!$B$2:$B$2047,AF$4)))+(AVERAGEIFS('city centre offline'!$J$2:$J$2047,'city centre offline'!$A$2:$A$2047,$A10,'city centre offline'!$B$2:$B$2047,AF$4)*AVERAGEIFS('all sales summary'!$I$2:$I$2047,'all sales summary'!$A$2:$A$2047,$A10,'all sales summary'!$B$2:$B$2047,AF$4)))</f>
        <v>0.17364819179168572</v>
      </c>
      <c r="AG10" s="60">
        <f>(AVERAGEIFS('city centre offline'!$J$2:$J$2047,'city centre offline'!$A$2:$A$2047,$A10,'city centre offline'!$B$2:$B$2047,AG$4)*AVERAGEIFS('all sales summary'!$I$2:$I$2047,'all sales summary'!$A$2:$A$2047,$A10,'all sales summary'!$B$2:$B$2047,AG$4))/((AVERAGEIFS('overall city offline'!$J$2:$J$2047,'overall city offline'!$A$2:$A$2047,$A10,'overall city offline'!$B$2:$B$2047,AG$4)*(1-AVERAGEIFS('all sales summary'!$I$2:$I$2047,'all sales summary'!$A$2:$A$2047,$A10,'all sales summary'!$B$2:$B$2047,AG$4)))+(AVERAGEIFS('city centre offline'!$J$2:$J$2047,'city centre offline'!$A$2:$A$2047,$A10,'city centre offline'!$B$2:$B$2047,AG$4)*AVERAGEIFS('all sales summary'!$I$2:$I$2047,'all sales summary'!$A$2:$A$2047,$A10,'all sales summary'!$B$2:$B$2047,AG$4)))</f>
        <v>0.18001187211466663</v>
      </c>
      <c r="AH10" s="60">
        <f>(AVERAGEIFS('city centre offline'!$J$2:$J$2047,'city centre offline'!$A$2:$A$2047,$A10,'city centre offline'!$B$2:$B$2047,AH$4)*AVERAGEIFS('all sales summary'!$I$2:$I$2047,'all sales summary'!$A$2:$A$2047,$A10,'all sales summary'!$B$2:$B$2047,AH$4))/((AVERAGEIFS('overall city offline'!$J$2:$J$2047,'overall city offline'!$A$2:$A$2047,$A10,'overall city offline'!$B$2:$B$2047,AH$4)*(1-AVERAGEIFS('all sales summary'!$I$2:$I$2047,'all sales summary'!$A$2:$A$2047,$A10,'all sales summary'!$B$2:$B$2047,AH$4)))+(AVERAGEIFS('city centre offline'!$J$2:$J$2047,'city centre offline'!$A$2:$A$2047,$A10,'city centre offline'!$B$2:$B$2047,AH$4)*AVERAGEIFS('all sales summary'!$I$2:$I$2047,'all sales summary'!$A$2:$A$2047,$A10,'all sales summary'!$B$2:$B$2047,AH$4)))</f>
        <v>0.18762704322326962</v>
      </c>
    </row>
    <row r="11" spans="1:34" x14ac:dyDescent="0.3">
      <c r="A11" t="s">
        <v>13</v>
      </c>
      <c r="B11" s="60">
        <f>(AVERAGEIFS('city centre offline'!$J$2:$J$2047,'city centre offline'!$A$2:$A$2047,$A11,'city centre offline'!$B$2:$B$2047,B$4)*AVERAGEIFS('all sales summary'!$I$2:$I$2047,'all sales summary'!$A$2:$A$2047,$A11,'all sales summary'!$B$2:$B$2047,B$4))/((AVERAGEIFS('overall city offline'!$J$2:$J$2047,'overall city offline'!$A$2:$A$2047,$A11,'overall city offline'!$B$2:$B$2047,B$4)*(1-AVERAGEIFS('all sales summary'!$I$2:$I$2047,'all sales summary'!$A$2:$A$2047,$A11,'all sales summary'!$B$2:$B$2047,B$4)))+(AVERAGEIFS('city centre offline'!$J$2:$J$2047,'city centre offline'!$A$2:$A$2047,$A11,'city centre offline'!$B$2:$B$2047,B$4)*AVERAGEIFS('all sales summary'!$I$2:$I$2047,'all sales summary'!$A$2:$A$2047,$A11,'all sales summary'!$B$2:$B$2047,B$4)))</f>
        <v>0.20742996968706548</v>
      </c>
      <c r="C11" s="60">
        <f>(AVERAGEIFS('city centre offline'!$J$2:$J$2047,'city centre offline'!$A$2:$A$2047,$A11,'city centre offline'!$B$2:$B$2047,C$4)*AVERAGEIFS('all sales summary'!$I$2:$I$2047,'all sales summary'!$A$2:$A$2047,$A11,'all sales summary'!$B$2:$B$2047,C$4))/((AVERAGEIFS('overall city offline'!$J$2:$J$2047,'overall city offline'!$A$2:$A$2047,$A11,'overall city offline'!$B$2:$B$2047,C$4)*(1-AVERAGEIFS('all sales summary'!$I$2:$I$2047,'all sales summary'!$A$2:$A$2047,$A11,'all sales summary'!$B$2:$B$2047,C$4)))+(AVERAGEIFS('city centre offline'!$J$2:$J$2047,'city centre offline'!$A$2:$A$2047,$A11,'city centre offline'!$B$2:$B$2047,C$4)*AVERAGEIFS('all sales summary'!$I$2:$I$2047,'all sales summary'!$A$2:$A$2047,$A11,'all sales summary'!$B$2:$B$2047,C$4)))</f>
        <v>0.21405051439013875</v>
      </c>
      <c r="D11" s="60">
        <f>(AVERAGEIFS('city centre offline'!$J$2:$J$2047,'city centre offline'!$A$2:$A$2047,$A11,'city centre offline'!$B$2:$B$2047,D$4)*AVERAGEIFS('all sales summary'!$I$2:$I$2047,'all sales summary'!$A$2:$A$2047,$A11,'all sales summary'!$B$2:$B$2047,D$4))/((AVERAGEIFS('overall city offline'!$J$2:$J$2047,'overall city offline'!$A$2:$A$2047,$A11,'overall city offline'!$B$2:$B$2047,D$4)*(1-AVERAGEIFS('all sales summary'!$I$2:$I$2047,'all sales summary'!$A$2:$A$2047,$A11,'all sales summary'!$B$2:$B$2047,D$4)))+(AVERAGEIFS('city centre offline'!$J$2:$J$2047,'city centre offline'!$A$2:$A$2047,$A11,'city centre offline'!$B$2:$B$2047,D$4)*AVERAGEIFS('all sales summary'!$I$2:$I$2047,'all sales summary'!$A$2:$A$2047,$A11,'all sales summary'!$B$2:$B$2047,D$4)))</f>
        <v>0.20876466345721298</v>
      </c>
      <c r="E11" s="60">
        <f>(AVERAGEIFS('city centre offline'!$J$2:$J$2047,'city centre offline'!$A$2:$A$2047,$A11,'city centre offline'!$B$2:$B$2047,E$4)*AVERAGEIFS('all sales summary'!$I$2:$I$2047,'all sales summary'!$A$2:$A$2047,$A11,'all sales summary'!$B$2:$B$2047,E$4))/((AVERAGEIFS('overall city offline'!$J$2:$J$2047,'overall city offline'!$A$2:$A$2047,$A11,'overall city offline'!$B$2:$B$2047,E$4)*(1-AVERAGEIFS('all sales summary'!$I$2:$I$2047,'all sales summary'!$A$2:$A$2047,$A11,'all sales summary'!$B$2:$B$2047,E$4)))+(AVERAGEIFS('city centre offline'!$J$2:$J$2047,'city centre offline'!$A$2:$A$2047,$A11,'city centre offline'!$B$2:$B$2047,E$4)*AVERAGEIFS('all sales summary'!$I$2:$I$2047,'all sales summary'!$A$2:$A$2047,$A11,'all sales summary'!$B$2:$B$2047,E$4)))</f>
        <v>0.20028712477948407</v>
      </c>
      <c r="F11" s="60">
        <f>(AVERAGEIFS('city centre offline'!$J$2:$J$2047,'city centre offline'!$A$2:$A$2047,$A11,'city centre offline'!$B$2:$B$2047,F$4)*AVERAGEIFS('all sales summary'!$I$2:$I$2047,'all sales summary'!$A$2:$A$2047,$A11,'all sales summary'!$B$2:$B$2047,F$4))/((AVERAGEIFS('overall city offline'!$J$2:$J$2047,'overall city offline'!$A$2:$A$2047,$A11,'overall city offline'!$B$2:$B$2047,F$4)*(1-AVERAGEIFS('all sales summary'!$I$2:$I$2047,'all sales summary'!$A$2:$A$2047,$A11,'all sales summary'!$B$2:$B$2047,F$4)))+(AVERAGEIFS('city centre offline'!$J$2:$J$2047,'city centre offline'!$A$2:$A$2047,$A11,'city centre offline'!$B$2:$B$2047,F$4)*AVERAGEIFS('all sales summary'!$I$2:$I$2047,'all sales summary'!$A$2:$A$2047,$A11,'all sales summary'!$B$2:$B$2047,F$4)))</f>
        <v>0.17965624025517288</v>
      </c>
      <c r="G11" s="60">
        <f>(AVERAGEIFS('city centre offline'!$J$2:$J$2047,'city centre offline'!$A$2:$A$2047,$A11,'city centre offline'!$B$2:$B$2047,G$4)*AVERAGEIFS('all sales summary'!$I$2:$I$2047,'all sales summary'!$A$2:$A$2047,$A11,'all sales summary'!$B$2:$B$2047,G$4))/((AVERAGEIFS('overall city offline'!$J$2:$J$2047,'overall city offline'!$A$2:$A$2047,$A11,'overall city offline'!$B$2:$B$2047,G$4)*(1-AVERAGEIFS('all sales summary'!$I$2:$I$2047,'all sales summary'!$A$2:$A$2047,$A11,'all sales summary'!$B$2:$B$2047,G$4)))+(AVERAGEIFS('city centre offline'!$J$2:$J$2047,'city centre offline'!$A$2:$A$2047,$A11,'city centre offline'!$B$2:$B$2047,G$4)*AVERAGEIFS('all sales summary'!$I$2:$I$2047,'all sales summary'!$A$2:$A$2047,$A11,'all sales summary'!$B$2:$B$2047,G$4)))</f>
        <v>0.19826957334246292</v>
      </c>
      <c r="H11" s="60">
        <f>(AVERAGEIFS('city centre offline'!$J$2:$J$2047,'city centre offline'!$A$2:$A$2047,$A11,'city centre offline'!$B$2:$B$2047,H$4)*AVERAGEIFS('all sales summary'!$I$2:$I$2047,'all sales summary'!$A$2:$A$2047,$A11,'all sales summary'!$B$2:$B$2047,H$4))/((AVERAGEIFS('overall city offline'!$J$2:$J$2047,'overall city offline'!$A$2:$A$2047,$A11,'overall city offline'!$B$2:$B$2047,H$4)*(1-AVERAGEIFS('all sales summary'!$I$2:$I$2047,'all sales summary'!$A$2:$A$2047,$A11,'all sales summary'!$B$2:$B$2047,H$4)))+(AVERAGEIFS('city centre offline'!$J$2:$J$2047,'city centre offline'!$A$2:$A$2047,$A11,'city centre offline'!$B$2:$B$2047,H$4)*AVERAGEIFS('all sales summary'!$I$2:$I$2047,'all sales summary'!$A$2:$A$2047,$A11,'all sales summary'!$B$2:$B$2047,H$4)))</f>
        <v>0.20520502849695121</v>
      </c>
      <c r="I11" s="60">
        <f>(AVERAGEIFS('city centre offline'!$J$2:$J$2047,'city centre offline'!$A$2:$A$2047,$A11,'city centre offline'!$B$2:$B$2047,I$4)*AVERAGEIFS('all sales summary'!$I$2:$I$2047,'all sales summary'!$A$2:$A$2047,$A11,'all sales summary'!$B$2:$B$2047,I$4))/((AVERAGEIFS('overall city offline'!$J$2:$J$2047,'overall city offline'!$A$2:$A$2047,$A11,'overall city offline'!$B$2:$B$2047,I$4)*(1-AVERAGEIFS('all sales summary'!$I$2:$I$2047,'all sales summary'!$A$2:$A$2047,$A11,'all sales summary'!$B$2:$B$2047,I$4)))+(AVERAGEIFS('city centre offline'!$J$2:$J$2047,'city centre offline'!$A$2:$A$2047,$A11,'city centre offline'!$B$2:$B$2047,I$4)*AVERAGEIFS('all sales summary'!$I$2:$I$2047,'all sales summary'!$A$2:$A$2047,$A11,'all sales summary'!$B$2:$B$2047,I$4)))</f>
        <v>0.20740491201828193</v>
      </c>
      <c r="J11" s="60">
        <f>(AVERAGEIFS('city centre offline'!$J$2:$J$2047,'city centre offline'!$A$2:$A$2047,$A11,'city centre offline'!$B$2:$B$2047,J$4)*AVERAGEIFS('all sales summary'!$I$2:$I$2047,'all sales summary'!$A$2:$A$2047,$A11,'all sales summary'!$B$2:$B$2047,J$4))/((AVERAGEIFS('overall city offline'!$J$2:$J$2047,'overall city offline'!$A$2:$A$2047,$A11,'overall city offline'!$B$2:$B$2047,J$4)*(1-AVERAGEIFS('all sales summary'!$I$2:$I$2047,'all sales summary'!$A$2:$A$2047,$A11,'all sales summary'!$B$2:$B$2047,J$4)))+(AVERAGEIFS('city centre offline'!$J$2:$J$2047,'city centre offline'!$A$2:$A$2047,$A11,'city centre offline'!$B$2:$B$2047,J$4)*AVERAGEIFS('all sales summary'!$I$2:$I$2047,'all sales summary'!$A$2:$A$2047,$A11,'all sales summary'!$B$2:$B$2047,J$4)))</f>
        <v>0.20119480517017585</v>
      </c>
      <c r="K11" s="60">
        <f>(AVERAGEIFS('city centre offline'!$J$2:$J$2047,'city centre offline'!$A$2:$A$2047,$A11,'city centre offline'!$B$2:$B$2047,K$4)*AVERAGEIFS('all sales summary'!$I$2:$I$2047,'all sales summary'!$A$2:$A$2047,$A11,'all sales summary'!$B$2:$B$2047,K$4))/((AVERAGEIFS('overall city offline'!$J$2:$J$2047,'overall city offline'!$A$2:$A$2047,$A11,'overall city offline'!$B$2:$B$2047,K$4)*(1-AVERAGEIFS('all sales summary'!$I$2:$I$2047,'all sales summary'!$A$2:$A$2047,$A11,'all sales summary'!$B$2:$B$2047,K$4)))+(AVERAGEIFS('city centre offline'!$J$2:$J$2047,'city centre offline'!$A$2:$A$2047,$A11,'city centre offline'!$B$2:$B$2047,K$4)*AVERAGEIFS('all sales summary'!$I$2:$I$2047,'all sales summary'!$A$2:$A$2047,$A11,'all sales summary'!$B$2:$B$2047,K$4)))</f>
        <v>0.21010688816212322</v>
      </c>
      <c r="L11" s="60">
        <f>(AVERAGEIFS('city centre offline'!$J$2:$J$2047,'city centre offline'!$A$2:$A$2047,$A11,'city centre offline'!$B$2:$B$2047,L$4)*AVERAGEIFS('all sales summary'!$I$2:$I$2047,'all sales summary'!$A$2:$A$2047,$A11,'all sales summary'!$B$2:$B$2047,L$4))/((AVERAGEIFS('overall city offline'!$J$2:$J$2047,'overall city offline'!$A$2:$A$2047,$A11,'overall city offline'!$B$2:$B$2047,L$4)*(1-AVERAGEIFS('all sales summary'!$I$2:$I$2047,'all sales summary'!$A$2:$A$2047,$A11,'all sales summary'!$B$2:$B$2047,L$4)))+(AVERAGEIFS('city centre offline'!$J$2:$J$2047,'city centre offline'!$A$2:$A$2047,$A11,'city centre offline'!$B$2:$B$2047,L$4)*AVERAGEIFS('all sales summary'!$I$2:$I$2047,'all sales summary'!$A$2:$A$2047,$A11,'all sales summary'!$B$2:$B$2047,L$4)))</f>
        <v>0.20300712404934951</v>
      </c>
      <c r="M11" s="60">
        <f>(AVERAGEIFS('city centre offline'!$J$2:$J$2047,'city centre offline'!$A$2:$A$2047,$A11,'city centre offline'!$B$2:$B$2047,M$4)*AVERAGEIFS('all sales summary'!$I$2:$I$2047,'all sales summary'!$A$2:$A$2047,$A11,'all sales summary'!$B$2:$B$2047,M$4))/((AVERAGEIFS('overall city offline'!$J$2:$J$2047,'overall city offline'!$A$2:$A$2047,$A11,'overall city offline'!$B$2:$B$2047,M$4)*(1-AVERAGEIFS('all sales summary'!$I$2:$I$2047,'all sales summary'!$A$2:$A$2047,$A11,'all sales summary'!$B$2:$B$2047,M$4)))+(AVERAGEIFS('city centre offline'!$J$2:$J$2047,'city centre offline'!$A$2:$A$2047,$A11,'city centre offline'!$B$2:$B$2047,M$4)*AVERAGEIFS('all sales summary'!$I$2:$I$2047,'all sales summary'!$A$2:$A$2047,$A11,'all sales summary'!$B$2:$B$2047,M$4)))</f>
        <v>0.20373736740927292</v>
      </c>
      <c r="N11" s="60">
        <f>(AVERAGEIFS('city centre offline'!$J$2:$J$2047,'city centre offline'!$A$2:$A$2047,$A11,'city centre offline'!$B$2:$B$2047,N$4)*AVERAGEIFS('all sales summary'!$I$2:$I$2047,'all sales summary'!$A$2:$A$2047,$A11,'all sales summary'!$B$2:$B$2047,N$4))/((AVERAGEIFS('overall city offline'!$J$2:$J$2047,'overall city offline'!$A$2:$A$2047,$A11,'overall city offline'!$B$2:$B$2047,N$4)*(1-AVERAGEIFS('all sales summary'!$I$2:$I$2047,'all sales summary'!$A$2:$A$2047,$A11,'all sales summary'!$B$2:$B$2047,N$4)))+(AVERAGEIFS('city centre offline'!$J$2:$J$2047,'city centre offline'!$A$2:$A$2047,$A11,'city centre offline'!$B$2:$B$2047,N$4)*AVERAGEIFS('all sales summary'!$I$2:$I$2047,'all sales summary'!$A$2:$A$2047,$A11,'all sales summary'!$B$2:$B$2047,N$4)))</f>
        <v>0.20256720150890489</v>
      </c>
      <c r="O11" s="60">
        <f>(AVERAGEIFS('city centre offline'!$J$2:$J$2047,'city centre offline'!$A$2:$A$2047,$A11,'city centre offline'!$B$2:$B$2047,O$4)*AVERAGEIFS('all sales summary'!$I$2:$I$2047,'all sales summary'!$A$2:$A$2047,$A11,'all sales summary'!$B$2:$B$2047,O$4))/((AVERAGEIFS('overall city offline'!$J$2:$J$2047,'overall city offline'!$A$2:$A$2047,$A11,'overall city offline'!$B$2:$B$2047,O$4)*(1-AVERAGEIFS('all sales summary'!$I$2:$I$2047,'all sales summary'!$A$2:$A$2047,$A11,'all sales summary'!$B$2:$B$2047,O$4)))+(AVERAGEIFS('city centre offline'!$J$2:$J$2047,'city centre offline'!$A$2:$A$2047,$A11,'city centre offline'!$B$2:$B$2047,O$4)*AVERAGEIFS('all sales summary'!$I$2:$I$2047,'all sales summary'!$A$2:$A$2047,$A11,'all sales summary'!$B$2:$B$2047,O$4)))</f>
        <v>0.19750218207851136</v>
      </c>
      <c r="P11" s="60">
        <f>(AVERAGEIFS('city centre offline'!$J$2:$J$2047,'city centre offline'!$A$2:$A$2047,$A11,'city centre offline'!$B$2:$B$2047,P$4)*AVERAGEIFS('all sales summary'!$I$2:$I$2047,'all sales summary'!$A$2:$A$2047,$A11,'all sales summary'!$B$2:$B$2047,P$4))/((AVERAGEIFS('overall city offline'!$J$2:$J$2047,'overall city offline'!$A$2:$A$2047,$A11,'overall city offline'!$B$2:$B$2047,P$4)*(1-AVERAGEIFS('all sales summary'!$I$2:$I$2047,'all sales summary'!$A$2:$A$2047,$A11,'all sales summary'!$B$2:$B$2047,P$4)))+(AVERAGEIFS('city centre offline'!$J$2:$J$2047,'city centre offline'!$A$2:$A$2047,$A11,'city centre offline'!$B$2:$B$2047,P$4)*AVERAGEIFS('all sales summary'!$I$2:$I$2047,'all sales summary'!$A$2:$A$2047,$A11,'all sales summary'!$B$2:$B$2047,P$4)))</f>
        <v>0.18348050333051014</v>
      </c>
      <c r="Q11" s="60">
        <f>(AVERAGEIFS('city centre offline'!$J$2:$J$2047,'city centre offline'!$A$2:$A$2047,$A11,'city centre offline'!$B$2:$B$2047,Q$4)*AVERAGEIFS('all sales summary'!$I$2:$I$2047,'all sales summary'!$A$2:$A$2047,$A11,'all sales summary'!$B$2:$B$2047,Q$4))/((AVERAGEIFS('overall city offline'!$J$2:$J$2047,'overall city offline'!$A$2:$A$2047,$A11,'overall city offline'!$B$2:$B$2047,Q$4)*(1-AVERAGEIFS('all sales summary'!$I$2:$I$2047,'all sales summary'!$A$2:$A$2047,$A11,'all sales summary'!$B$2:$B$2047,Q$4)))+(AVERAGEIFS('city centre offline'!$J$2:$J$2047,'city centre offline'!$A$2:$A$2047,$A11,'city centre offline'!$B$2:$B$2047,Q$4)*AVERAGEIFS('all sales summary'!$I$2:$I$2047,'all sales summary'!$A$2:$A$2047,$A11,'all sales summary'!$B$2:$B$2047,Q$4)))</f>
        <v>0.10905801447120982</v>
      </c>
      <c r="R11" s="60">
        <f>(AVERAGEIFS('city centre offline'!$J$2:$J$2047,'city centre offline'!$A$2:$A$2047,$A11,'city centre offline'!$B$2:$B$2047,R$4)*AVERAGEIFS('all sales summary'!$I$2:$I$2047,'all sales summary'!$A$2:$A$2047,$A11,'all sales summary'!$B$2:$B$2047,R$4))/((AVERAGEIFS('overall city offline'!$J$2:$J$2047,'overall city offline'!$A$2:$A$2047,$A11,'overall city offline'!$B$2:$B$2047,R$4)*(1-AVERAGEIFS('all sales summary'!$I$2:$I$2047,'all sales summary'!$A$2:$A$2047,$A11,'all sales summary'!$B$2:$B$2047,R$4)))+(AVERAGEIFS('city centre offline'!$J$2:$J$2047,'city centre offline'!$A$2:$A$2047,$A11,'city centre offline'!$B$2:$B$2047,R$4)*AVERAGEIFS('all sales summary'!$I$2:$I$2047,'all sales summary'!$A$2:$A$2047,$A11,'all sales summary'!$B$2:$B$2047,R$4)))</f>
        <v>0.11905243698174249</v>
      </c>
      <c r="S11" s="60">
        <f>(AVERAGEIFS('city centre offline'!$J$2:$J$2047,'city centre offline'!$A$2:$A$2047,$A11,'city centre offline'!$B$2:$B$2047,S$4)*AVERAGEIFS('all sales summary'!$I$2:$I$2047,'all sales summary'!$A$2:$A$2047,$A11,'all sales summary'!$B$2:$B$2047,S$4))/((AVERAGEIFS('overall city offline'!$J$2:$J$2047,'overall city offline'!$A$2:$A$2047,$A11,'overall city offline'!$B$2:$B$2047,S$4)*(1-AVERAGEIFS('all sales summary'!$I$2:$I$2047,'all sales summary'!$A$2:$A$2047,$A11,'all sales summary'!$B$2:$B$2047,S$4)))+(AVERAGEIFS('city centre offline'!$J$2:$J$2047,'city centre offline'!$A$2:$A$2047,$A11,'city centre offline'!$B$2:$B$2047,S$4)*AVERAGEIFS('all sales summary'!$I$2:$I$2047,'all sales summary'!$A$2:$A$2047,$A11,'all sales summary'!$B$2:$B$2047,S$4)))</f>
        <v>0.14275561901942291</v>
      </c>
      <c r="T11" s="60">
        <f>(AVERAGEIFS('city centre offline'!$J$2:$J$2047,'city centre offline'!$A$2:$A$2047,$A11,'city centre offline'!$B$2:$B$2047,T$4)*AVERAGEIFS('all sales summary'!$I$2:$I$2047,'all sales summary'!$A$2:$A$2047,$A11,'all sales summary'!$B$2:$B$2047,T$4))/((AVERAGEIFS('overall city offline'!$J$2:$J$2047,'overall city offline'!$A$2:$A$2047,$A11,'overall city offline'!$B$2:$B$2047,T$4)*(1-AVERAGEIFS('all sales summary'!$I$2:$I$2047,'all sales summary'!$A$2:$A$2047,$A11,'all sales summary'!$B$2:$B$2047,T$4)))+(AVERAGEIFS('city centre offline'!$J$2:$J$2047,'city centre offline'!$A$2:$A$2047,$A11,'city centre offline'!$B$2:$B$2047,T$4)*AVERAGEIFS('all sales summary'!$I$2:$I$2047,'all sales summary'!$A$2:$A$2047,$A11,'all sales summary'!$B$2:$B$2047,T$4)))</f>
        <v>0.13745195351618439</v>
      </c>
      <c r="U11" s="60">
        <f>(AVERAGEIFS('city centre offline'!$J$2:$J$2047,'city centre offline'!$A$2:$A$2047,$A11,'city centre offline'!$B$2:$B$2047,U$4)*AVERAGEIFS('all sales summary'!$I$2:$I$2047,'all sales summary'!$A$2:$A$2047,$A11,'all sales summary'!$B$2:$B$2047,U$4))/((AVERAGEIFS('overall city offline'!$J$2:$J$2047,'overall city offline'!$A$2:$A$2047,$A11,'overall city offline'!$B$2:$B$2047,U$4)*(1-AVERAGEIFS('all sales summary'!$I$2:$I$2047,'all sales summary'!$A$2:$A$2047,$A11,'all sales summary'!$B$2:$B$2047,U$4)))+(AVERAGEIFS('city centre offline'!$J$2:$J$2047,'city centre offline'!$A$2:$A$2047,$A11,'city centre offline'!$B$2:$B$2047,U$4)*AVERAGEIFS('all sales summary'!$I$2:$I$2047,'all sales summary'!$A$2:$A$2047,$A11,'all sales summary'!$B$2:$B$2047,U$4)))</f>
        <v>0.14373963570505296</v>
      </c>
      <c r="V11" s="60">
        <f>(AVERAGEIFS('city centre offline'!$J$2:$J$2047,'city centre offline'!$A$2:$A$2047,$A11,'city centre offline'!$B$2:$B$2047,V$4)*AVERAGEIFS('all sales summary'!$I$2:$I$2047,'all sales summary'!$A$2:$A$2047,$A11,'all sales summary'!$B$2:$B$2047,V$4))/((AVERAGEIFS('overall city offline'!$J$2:$J$2047,'overall city offline'!$A$2:$A$2047,$A11,'overall city offline'!$B$2:$B$2047,V$4)*(1-AVERAGEIFS('all sales summary'!$I$2:$I$2047,'all sales summary'!$A$2:$A$2047,$A11,'all sales summary'!$B$2:$B$2047,V$4)))+(AVERAGEIFS('city centre offline'!$J$2:$J$2047,'city centre offline'!$A$2:$A$2047,$A11,'city centre offline'!$B$2:$B$2047,V$4)*AVERAGEIFS('all sales summary'!$I$2:$I$2047,'all sales summary'!$A$2:$A$2047,$A11,'all sales summary'!$B$2:$B$2047,V$4)))</f>
        <v>0.15086846289072062</v>
      </c>
      <c r="W11" s="60">
        <f>(AVERAGEIFS('city centre offline'!$J$2:$J$2047,'city centre offline'!$A$2:$A$2047,$A11,'city centre offline'!$B$2:$B$2047,W$4)*AVERAGEIFS('all sales summary'!$I$2:$I$2047,'all sales summary'!$A$2:$A$2047,$A11,'all sales summary'!$B$2:$B$2047,W$4))/((AVERAGEIFS('overall city offline'!$J$2:$J$2047,'overall city offline'!$A$2:$A$2047,$A11,'overall city offline'!$B$2:$B$2047,W$4)*(1-AVERAGEIFS('all sales summary'!$I$2:$I$2047,'all sales summary'!$A$2:$A$2047,$A11,'all sales summary'!$B$2:$B$2047,W$4)))+(AVERAGEIFS('city centre offline'!$J$2:$J$2047,'city centre offline'!$A$2:$A$2047,$A11,'city centre offline'!$B$2:$B$2047,W$4)*AVERAGEIFS('all sales summary'!$I$2:$I$2047,'all sales summary'!$A$2:$A$2047,$A11,'all sales summary'!$B$2:$B$2047,W$4)))</f>
        <v>0.15984967985725274</v>
      </c>
      <c r="X11" s="60">
        <f>(AVERAGEIFS('city centre offline'!$J$2:$J$2047,'city centre offline'!$A$2:$A$2047,$A11,'city centre offline'!$B$2:$B$2047,X$4)*AVERAGEIFS('all sales summary'!$I$2:$I$2047,'all sales summary'!$A$2:$A$2047,$A11,'all sales summary'!$B$2:$B$2047,X$4))/((AVERAGEIFS('overall city offline'!$J$2:$J$2047,'overall city offline'!$A$2:$A$2047,$A11,'overall city offline'!$B$2:$B$2047,X$4)*(1-AVERAGEIFS('all sales summary'!$I$2:$I$2047,'all sales summary'!$A$2:$A$2047,$A11,'all sales summary'!$B$2:$B$2047,X$4)))+(AVERAGEIFS('city centre offline'!$J$2:$J$2047,'city centre offline'!$A$2:$A$2047,$A11,'city centre offline'!$B$2:$B$2047,X$4)*AVERAGEIFS('all sales summary'!$I$2:$I$2047,'all sales summary'!$A$2:$A$2047,$A11,'all sales summary'!$B$2:$B$2047,X$4)))</f>
        <v>0.14500009459479585</v>
      </c>
      <c r="Y11" s="60">
        <f>(AVERAGEIFS('city centre offline'!$J$2:$J$2047,'city centre offline'!$A$2:$A$2047,$A11,'city centre offline'!$B$2:$B$2047,Y$4)*AVERAGEIFS('all sales summary'!$I$2:$I$2047,'all sales summary'!$A$2:$A$2047,$A11,'all sales summary'!$B$2:$B$2047,Y$4))/((AVERAGEIFS('overall city offline'!$J$2:$J$2047,'overall city offline'!$A$2:$A$2047,$A11,'overall city offline'!$B$2:$B$2047,Y$4)*(1-AVERAGEIFS('all sales summary'!$I$2:$I$2047,'all sales summary'!$A$2:$A$2047,$A11,'all sales summary'!$B$2:$B$2047,Y$4)))+(AVERAGEIFS('city centre offline'!$J$2:$J$2047,'city centre offline'!$A$2:$A$2047,$A11,'city centre offline'!$B$2:$B$2047,Y$4)*AVERAGEIFS('all sales summary'!$I$2:$I$2047,'all sales summary'!$A$2:$A$2047,$A11,'all sales summary'!$B$2:$B$2047,Y$4)))</f>
        <v>0.18230531290895405</v>
      </c>
      <c r="Z11" s="60">
        <f>(AVERAGEIFS('city centre offline'!$J$2:$J$2047,'city centre offline'!$A$2:$A$2047,$A11,'city centre offline'!$B$2:$B$2047,Z$4)*AVERAGEIFS('all sales summary'!$I$2:$I$2047,'all sales summary'!$A$2:$A$2047,$A11,'all sales summary'!$B$2:$B$2047,Z$4))/((AVERAGEIFS('overall city offline'!$J$2:$J$2047,'overall city offline'!$A$2:$A$2047,$A11,'overall city offline'!$B$2:$B$2047,Z$4)*(1-AVERAGEIFS('all sales summary'!$I$2:$I$2047,'all sales summary'!$A$2:$A$2047,$A11,'all sales summary'!$B$2:$B$2047,Z$4)))+(AVERAGEIFS('city centre offline'!$J$2:$J$2047,'city centre offline'!$A$2:$A$2047,$A11,'city centre offline'!$B$2:$B$2047,Z$4)*AVERAGEIFS('all sales summary'!$I$2:$I$2047,'all sales summary'!$A$2:$A$2047,$A11,'all sales summary'!$B$2:$B$2047,Z$4)))</f>
        <v>0.12272773566931831</v>
      </c>
      <c r="AA11" s="60">
        <f>(AVERAGEIFS('city centre offline'!$J$2:$J$2047,'city centre offline'!$A$2:$A$2047,$A11,'city centre offline'!$B$2:$B$2047,AA$4)*AVERAGEIFS('all sales summary'!$I$2:$I$2047,'all sales summary'!$A$2:$A$2047,$A11,'all sales summary'!$B$2:$B$2047,AA$4))/((AVERAGEIFS('overall city offline'!$J$2:$J$2047,'overall city offline'!$A$2:$A$2047,$A11,'overall city offline'!$B$2:$B$2047,AA$4)*(1-AVERAGEIFS('all sales summary'!$I$2:$I$2047,'all sales summary'!$A$2:$A$2047,$A11,'all sales summary'!$B$2:$B$2047,AA$4)))+(AVERAGEIFS('city centre offline'!$J$2:$J$2047,'city centre offline'!$A$2:$A$2047,$A11,'city centre offline'!$B$2:$B$2047,AA$4)*AVERAGEIFS('all sales summary'!$I$2:$I$2047,'all sales summary'!$A$2:$A$2047,$A11,'all sales summary'!$B$2:$B$2047,AA$4)))</f>
        <v>0.12250569004408086</v>
      </c>
      <c r="AB11" s="60">
        <f>(AVERAGEIFS('city centre offline'!$J$2:$J$2047,'city centre offline'!$A$2:$A$2047,$A11,'city centre offline'!$B$2:$B$2047,AB$4)*AVERAGEIFS('all sales summary'!$I$2:$I$2047,'all sales summary'!$A$2:$A$2047,$A11,'all sales summary'!$B$2:$B$2047,AB$4))/((AVERAGEIFS('overall city offline'!$J$2:$J$2047,'overall city offline'!$A$2:$A$2047,$A11,'overall city offline'!$B$2:$B$2047,AB$4)*(1-AVERAGEIFS('all sales summary'!$I$2:$I$2047,'all sales summary'!$A$2:$A$2047,$A11,'all sales summary'!$B$2:$B$2047,AB$4)))+(AVERAGEIFS('city centre offline'!$J$2:$J$2047,'city centre offline'!$A$2:$A$2047,$A11,'city centre offline'!$B$2:$B$2047,AB$4)*AVERAGEIFS('all sales summary'!$I$2:$I$2047,'all sales summary'!$A$2:$A$2047,$A11,'all sales summary'!$B$2:$B$2047,AB$4)))</f>
        <v>0.13547860841863416</v>
      </c>
      <c r="AC11" s="60">
        <f>(AVERAGEIFS('city centre offline'!$J$2:$J$2047,'city centre offline'!$A$2:$A$2047,$A11,'city centre offline'!$B$2:$B$2047,AC$4)*AVERAGEIFS('all sales summary'!$I$2:$I$2047,'all sales summary'!$A$2:$A$2047,$A11,'all sales summary'!$B$2:$B$2047,AC$4))/((AVERAGEIFS('overall city offline'!$J$2:$J$2047,'overall city offline'!$A$2:$A$2047,$A11,'overall city offline'!$B$2:$B$2047,AC$4)*(1-AVERAGEIFS('all sales summary'!$I$2:$I$2047,'all sales summary'!$A$2:$A$2047,$A11,'all sales summary'!$B$2:$B$2047,AC$4)))+(AVERAGEIFS('city centre offline'!$J$2:$J$2047,'city centre offline'!$A$2:$A$2047,$A11,'city centre offline'!$B$2:$B$2047,AC$4)*AVERAGEIFS('all sales summary'!$I$2:$I$2047,'all sales summary'!$A$2:$A$2047,$A11,'all sales summary'!$B$2:$B$2047,AC$4)))</f>
        <v>0.1497490450852007</v>
      </c>
      <c r="AD11" s="60">
        <f>(AVERAGEIFS('city centre offline'!$J$2:$J$2047,'city centre offline'!$A$2:$A$2047,$A11,'city centre offline'!$B$2:$B$2047,AD$4)*AVERAGEIFS('all sales summary'!$I$2:$I$2047,'all sales summary'!$A$2:$A$2047,$A11,'all sales summary'!$B$2:$B$2047,AD$4))/((AVERAGEIFS('overall city offline'!$J$2:$J$2047,'overall city offline'!$A$2:$A$2047,$A11,'overall city offline'!$B$2:$B$2047,AD$4)*(1-AVERAGEIFS('all sales summary'!$I$2:$I$2047,'all sales summary'!$A$2:$A$2047,$A11,'all sales summary'!$B$2:$B$2047,AD$4)))+(AVERAGEIFS('city centre offline'!$J$2:$J$2047,'city centre offline'!$A$2:$A$2047,$A11,'city centre offline'!$B$2:$B$2047,AD$4)*AVERAGEIFS('all sales summary'!$I$2:$I$2047,'all sales summary'!$A$2:$A$2047,$A11,'all sales summary'!$B$2:$B$2047,AD$4)))</f>
        <v>0.15092249321474371</v>
      </c>
      <c r="AE11" s="60">
        <f>(AVERAGEIFS('city centre offline'!$J$2:$J$2047,'city centre offline'!$A$2:$A$2047,$A11,'city centre offline'!$B$2:$B$2047,AE$4)*AVERAGEIFS('all sales summary'!$I$2:$I$2047,'all sales summary'!$A$2:$A$2047,$A11,'all sales summary'!$B$2:$B$2047,AE$4))/((AVERAGEIFS('overall city offline'!$J$2:$J$2047,'overall city offline'!$A$2:$A$2047,$A11,'overall city offline'!$B$2:$B$2047,AE$4)*(1-AVERAGEIFS('all sales summary'!$I$2:$I$2047,'all sales summary'!$A$2:$A$2047,$A11,'all sales summary'!$B$2:$B$2047,AE$4)))+(AVERAGEIFS('city centre offline'!$J$2:$J$2047,'city centre offline'!$A$2:$A$2047,$A11,'city centre offline'!$B$2:$B$2047,AE$4)*AVERAGEIFS('all sales summary'!$I$2:$I$2047,'all sales summary'!$A$2:$A$2047,$A11,'all sales summary'!$B$2:$B$2047,AE$4)))</f>
        <v>0.16604319887216989</v>
      </c>
      <c r="AF11" s="60">
        <f>(AVERAGEIFS('city centre offline'!$J$2:$J$2047,'city centre offline'!$A$2:$A$2047,$A11,'city centre offline'!$B$2:$B$2047,AF$4)*AVERAGEIFS('all sales summary'!$I$2:$I$2047,'all sales summary'!$A$2:$A$2047,$A11,'all sales summary'!$B$2:$B$2047,AF$4))/((AVERAGEIFS('overall city offline'!$J$2:$J$2047,'overall city offline'!$A$2:$A$2047,$A11,'overall city offline'!$B$2:$B$2047,AF$4)*(1-AVERAGEIFS('all sales summary'!$I$2:$I$2047,'all sales summary'!$A$2:$A$2047,$A11,'all sales summary'!$B$2:$B$2047,AF$4)))+(AVERAGEIFS('city centre offline'!$J$2:$J$2047,'city centre offline'!$A$2:$A$2047,$A11,'city centre offline'!$B$2:$B$2047,AF$4)*AVERAGEIFS('all sales summary'!$I$2:$I$2047,'all sales summary'!$A$2:$A$2047,$A11,'all sales summary'!$B$2:$B$2047,AF$4)))</f>
        <v>0.16886210305708071</v>
      </c>
      <c r="AG11" s="60">
        <f>(AVERAGEIFS('city centre offline'!$J$2:$J$2047,'city centre offline'!$A$2:$A$2047,$A11,'city centre offline'!$B$2:$B$2047,AG$4)*AVERAGEIFS('all sales summary'!$I$2:$I$2047,'all sales summary'!$A$2:$A$2047,$A11,'all sales summary'!$B$2:$B$2047,AG$4))/((AVERAGEIFS('overall city offline'!$J$2:$J$2047,'overall city offline'!$A$2:$A$2047,$A11,'overall city offline'!$B$2:$B$2047,AG$4)*(1-AVERAGEIFS('all sales summary'!$I$2:$I$2047,'all sales summary'!$A$2:$A$2047,$A11,'all sales summary'!$B$2:$B$2047,AG$4)))+(AVERAGEIFS('city centre offline'!$J$2:$J$2047,'city centre offline'!$A$2:$A$2047,$A11,'city centre offline'!$B$2:$B$2047,AG$4)*AVERAGEIFS('all sales summary'!$I$2:$I$2047,'all sales summary'!$A$2:$A$2047,$A11,'all sales summary'!$B$2:$B$2047,AG$4)))</f>
        <v>0.17434408674618207</v>
      </c>
      <c r="AH11" s="60">
        <f>(AVERAGEIFS('city centre offline'!$J$2:$J$2047,'city centre offline'!$A$2:$A$2047,$A11,'city centre offline'!$B$2:$B$2047,AH$4)*AVERAGEIFS('all sales summary'!$I$2:$I$2047,'all sales summary'!$A$2:$A$2047,$A11,'all sales summary'!$B$2:$B$2047,AH$4))/((AVERAGEIFS('overall city offline'!$J$2:$J$2047,'overall city offline'!$A$2:$A$2047,$A11,'overall city offline'!$B$2:$B$2047,AH$4)*(1-AVERAGEIFS('all sales summary'!$I$2:$I$2047,'all sales summary'!$A$2:$A$2047,$A11,'all sales summary'!$B$2:$B$2047,AH$4)))+(AVERAGEIFS('city centre offline'!$J$2:$J$2047,'city centre offline'!$A$2:$A$2047,$A11,'city centre offline'!$B$2:$B$2047,AH$4)*AVERAGEIFS('all sales summary'!$I$2:$I$2047,'all sales summary'!$A$2:$A$2047,$A11,'all sales summary'!$B$2:$B$2047,AH$4)))</f>
        <v>0.17819253331769161</v>
      </c>
    </row>
    <row r="12" spans="1:34" x14ac:dyDescent="0.3">
      <c r="A12" t="s">
        <v>14</v>
      </c>
      <c r="B12" s="60">
        <f>(AVERAGEIFS('city centre offline'!$J$2:$J$2047,'city centre offline'!$A$2:$A$2047,$A12,'city centre offline'!$B$2:$B$2047,B$4)*AVERAGEIFS('all sales summary'!$I$2:$I$2047,'all sales summary'!$A$2:$A$2047,$A12,'all sales summary'!$B$2:$B$2047,B$4))/((AVERAGEIFS('overall city offline'!$J$2:$J$2047,'overall city offline'!$A$2:$A$2047,$A12,'overall city offline'!$B$2:$B$2047,B$4)*(1-AVERAGEIFS('all sales summary'!$I$2:$I$2047,'all sales summary'!$A$2:$A$2047,$A12,'all sales summary'!$B$2:$B$2047,B$4)))+(AVERAGEIFS('city centre offline'!$J$2:$J$2047,'city centre offline'!$A$2:$A$2047,$A12,'city centre offline'!$B$2:$B$2047,B$4)*AVERAGEIFS('all sales summary'!$I$2:$I$2047,'all sales summary'!$A$2:$A$2047,$A12,'all sales summary'!$B$2:$B$2047,B$4)))</f>
        <v>0.1565929147968545</v>
      </c>
      <c r="C12" s="60">
        <f>(AVERAGEIFS('city centre offline'!$J$2:$J$2047,'city centre offline'!$A$2:$A$2047,$A12,'city centre offline'!$B$2:$B$2047,C$4)*AVERAGEIFS('all sales summary'!$I$2:$I$2047,'all sales summary'!$A$2:$A$2047,$A12,'all sales summary'!$B$2:$B$2047,C$4))/((AVERAGEIFS('overall city offline'!$J$2:$J$2047,'overall city offline'!$A$2:$A$2047,$A12,'overall city offline'!$B$2:$B$2047,C$4)*(1-AVERAGEIFS('all sales summary'!$I$2:$I$2047,'all sales summary'!$A$2:$A$2047,$A12,'all sales summary'!$B$2:$B$2047,C$4)))+(AVERAGEIFS('city centre offline'!$J$2:$J$2047,'city centre offline'!$A$2:$A$2047,$A12,'city centre offline'!$B$2:$B$2047,C$4)*AVERAGEIFS('all sales summary'!$I$2:$I$2047,'all sales summary'!$A$2:$A$2047,$A12,'all sales summary'!$B$2:$B$2047,C$4)))</f>
        <v>0.16562454215013575</v>
      </c>
      <c r="D12" s="60">
        <f>(AVERAGEIFS('city centre offline'!$J$2:$J$2047,'city centre offline'!$A$2:$A$2047,$A12,'city centre offline'!$B$2:$B$2047,D$4)*AVERAGEIFS('all sales summary'!$I$2:$I$2047,'all sales summary'!$A$2:$A$2047,$A12,'all sales summary'!$B$2:$B$2047,D$4))/((AVERAGEIFS('overall city offline'!$J$2:$J$2047,'overall city offline'!$A$2:$A$2047,$A12,'overall city offline'!$B$2:$B$2047,D$4)*(1-AVERAGEIFS('all sales summary'!$I$2:$I$2047,'all sales summary'!$A$2:$A$2047,$A12,'all sales summary'!$B$2:$B$2047,D$4)))+(AVERAGEIFS('city centre offline'!$J$2:$J$2047,'city centre offline'!$A$2:$A$2047,$A12,'city centre offline'!$B$2:$B$2047,D$4)*AVERAGEIFS('all sales summary'!$I$2:$I$2047,'all sales summary'!$A$2:$A$2047,$A12,'all sales summary'!$B$2:$B$2047,D$4)))</f>
        <v>0.17044989998754612</v>
      </c>
      <c r="E12" s="60">
        <f>(AVERAGEIFS('city centre offline'!$J$2:$J$2047,'city centre offline'!$A$2:$A$2047,$A12,'city centre offline'!$B$2:$B$2047,E$4)*AVERAGEIFS('all sales summary'!$I$2:$I$2047,'all sales summary'!$A$2:$A$2047,$A12,'all sales summary'!$B$2:$B$2047,E$4))/((AVERAGEIFS('overall city offline'!$J$2:$J$2047,'overall city offline'!$A$2:$A$2047,$A12,'overall city offline'!$B$2:$B$2047,E$4)*(1-AVERAGEIFS('all sales summary'!$I$2:$I$2047,'all sales summary'!$A$2:$A$2047,$A12,'all sales summary'!$B$2:$B$2047,E$4)))+(AVERAGEIFS('city centre offline'!$J$2:$J$2047,'city centre offline'!$A$2:$A$2047,$A12,'city centre offline'!$B$2:$B$2047,E$4)*AVERAGEIFS('all sales summary'!$I$2:$I$2047,'all sales summary'!$A$2:$A$2047,$A12,'all sales summary'!$B$2:$B$2047,E$4)))</f>
        <v>0.18154300988724326</v>
      </c>
      <c r="F12" s="60">
        <f>(AVERAGEIFS('city centre offline'!$J$2:$J$2047,'city centre offline'!$A$2:$A$2047,$A12,'city centre offline'!$B$2:$B$2047,F$4)*AVERAGEIFS('all sales summary'!$I$2:$I$2047,'all sales summary'!$A$2:$A$2047,$A12,'all sales summary'!$B$2:$B$2047,F$4))/((AVERAGEIFS('overall city offline'!$J$2:$J$2047,'overall city offline'!$A$2:$A$2047,$A12,'overall city offline'!$B$2:$B$2047,F$4)*(1-AVERAGEIFS('all sales summary'!$I$2:$I$2047,'all sales summary'!$A$2:$A$2047,$A12,'all sales summary'!$B$2:$B$2047,F$4)))+(AVERAGEIFS('city centre offline'!$J$2:$J$2047,'city centre offline'!$A$2:$A$2047,$A12,'city centre offline'!$B$2:$B$2047,F$4)*AVERAGEIFS('all sales summary'!$I$2:$I$2047,'all sales summary'!$A$2:$A$2047,$A12,'all sales summary'!$B$2:$B$2047,F$4)))</f>
        <v>0.19418025619541229</v>
      </c>
      <c r="G12" s="60">
        <f>(AVERAGEIFS('city centre offline'!$J$2:$J$2047,'city centre offline'!$A$2:$A$2047,$A12,'city centre offline'!$B$2:$B$2047,G$4)*AVERAGEIFS('all sales summary'!$I$2:$I$2047,'all sales summary'!$A$2:$A$2047,$A12,'all sales summary'!$B$2:$B$2047,G$4))/((AVERAGEIFS('overall city offline'!$J$2:$J$2047,'overall city offline'!$A$2:$A$2047,$A12,'overall city offline'!$B$2:$B$2047,G$4)*(1-AVERAGEIFS('all sales summary'!$I$2:$I$2047,'all sales summary'!$A$2:$A$2047,$A12,'all sales summary'!$B$2:$B$2047,G$4)))+(AVERAGEIFS('city centre offline'!$J$2:$J$2047,'city centre offline'!$A$2:$A$2047,$A12,'city centre offline'!$B$2:$B$2047,G$4)*AVERAGEIFS('all sales summary'!$I$2:$I$2047,'all sales summary'!$A$2:$A$2047,$A12,'all sales summary'!$B$2:$B$2047,G$4)))</f>
        <v>0.1814849128151213</v>
      </c>
      <c r="H12" s="60">
        <f>(AVERAGEIFS('city centre offline'!$J$2:$J$2047,'city centre offline'!$A$2:$A$2047,$A12,'city centre offline'!$B$2:$B$2047,H$4)*AVERAGEIFS('all sales summary'!$I$2:$I$2047,'all sales summary'!$A$2:$A$2047,$A12,'all sales summary'!$B$2:$B$2047,H$4))/((AVERAGEIFS('overall city offline'!$J$2:$J$2047,'overall city offline'!$A$2:$A$2047,$A12,'overall city offline'!$B$2:$B$2047,H$4)*(1-AVERAGEIFS('all sales summary'!$I$2:$I$2047,'all sales summary'!$A$2:$A$2047,$A12,'all sales summary'!$B$2:$B$2047,H$4)))+(AVERAGEIFS('city centre offline'!$J$2:$J$2047,'city centre offline'!$A$2:$A$2047,$A12,'city centre offline'!$B$2:$B$2047,H$4)*AVERAGEIFS('all sales summary'!$I$2:$I$2047,'all sales summary'!$A$2:$A$2047,$A12,'all sales summary'!$B$2:$B$2047,H$4)))</f>
        <v>0.17868216063157738</v>
      </c>
      <c r="I12" s="60">
        <f>(AVERAGEIFS('city centre offline'!$J$2:$J$2047,'city centre offline'!$A$2:$A$2047,$A12,'city centre offline'!$B$2:$B$2047,I$4)*AVERAGEIFS('all sales summary'!$I$2:$I$2047,'all sales summary'!$A$2:$A$2047,$A12,'all sales summary'!$B$2:$B$2047,I$4))/((AVERAGEIFS('overall city offline'!$J$2:$J$2047,'overall city offline'!$A$2:$A$2047,$A12,'overall city offline'!$B$2:$B$2047,I$4)*(1-AVERAGEIFS('all sales summary'!$I$2:$I$2047,'all sales summary'!$A$2:$A$2047,$A12,'all sales summary'!$B$2:$B$2047,I$4)))+(AVERAGEIFS('city centre offline'!$J$2:$J$2047,'city centre offline'!$A$2:$A$2047,$A12,'city centre offline'!$B$2:$B$2047,I$4)*AVERAGEIFS('all sales summary'!$I$2:$I$2047,'all sales summary'!$A$2:$A$2047,$A12,'all sales summary'!$B$2:$B$2047,I$4)))</f>
        <v>0.19812829383452407</v>
      </c>
      <c r="J12" s="60">
        <f>(AVERAGEIFS('city centre offline'!$J$2:$J$2047,'city centre offline'!$A$2:$A$2047,$A12,'city centre offline'!$B$2:$B$2047,J$4)*AVERAGEIFS('all sales summary'!$I$2:$I$2047,'all sales summary'!$A$2:$A$2047,$A12,'all sales summary'!$B$2:$B$2047,J$4))/((AVERAGEIFS('overall city offline'!$J$2:$J$2047,'overall city offline'!$A$2:$A$2047,$A12,'overall city offline'!$B$2:$B$2047,J$4)*(1-AVERAGEIFS('all sales summary'!$I$2:$I$2047,'all sales summary'!$A$2:$A$2047,$A12,'all sales summary'!$B$2:$B$2047,J$4)))+(AVERAGEIFS('city centre offline'!$J$2:$J$2047,'city centre offline'!$A$2:$A$2047,$A12,'city centre offline'!$B$2:$B$2047,J$4)*AVERAGEIFS('all sales summary'!$I$2:$I$2047,'all sales summary'!$A$2:$A$2047,$A12,'all sales summary'!$B$2:$B$2047,J$4)))</f>
        <v>0.19668441871459313</v>
      </c>
      <c r="K12" s="60">
        <f>(AVERAGEIFS('city centre offline'!$J$2:$J$2047,'city centre offline'!$A$2:$A$2047,$A12,'city centre offline'!$B$2:$B$2047,K$4)*AVERAGEIFS('all sales summary'!$I$2:$I$2047,'all sales summary'!$A$2:$A$2047,$A12,'all sales summary'!$B$2:$B$2047,K$4))/((AVERAGEIFS('overall city offline'!$J$2:$J$2047,'overall city offline'!$A$2:$A$2047,$A12,'overall city offline'!$B$2:$B$2047,K$4)*(1-AVERAGEIFS('all sales summary'!$I$2:$I$2047,'all sales summary'!$A$2:$A$2047,$A12,'all sales summary'!$B$2:$B$2047,K$4)))+(AVERAGEIFS('city centre offline'!$J$2:$J$2047,'city centre offline'!$A$2:$A$2047,$A12,'city centre offline'!$B$2:$B$2047,K$4)*AVERAGEIFS('all sales summary'!$I$2:$I$2047,'all sales summary'!$A$2:$A$2047,$A12,'all sales summary'!$B$2:$B$2047,K$4)))</f>
        <v>0.20566617884945357</v>
      </c>
      <c r="L12" s="60">
        <f>(AVERAGEIFS('city centre offline'!$J$2:$J$2047,'city centre offline'!$A$2:$A$2047,$A12,'city centre offline'!$B$2:$B$2047,L$4)*AVERAGEIFS('all sales summary'!$I$2:$I$2047,'all sales summary'!$A$2:$A$2047,$A12,'all sales summary'!$B$2:$B$2047,L$4))/((AVERAGEIFS('overall city offline'!$J$2:$J$2047,'overall city offline'!$A$2:$A$2047,$A12,'overall city offline'!$B$2:$B$2047,L$4)*(1-AVERAGEIFS('all sales summary'!$I$2:$I$2047,'all sales summary'!$A$2:$A$2047,$A12,'all sales summary'!$B$2:$B$2047,L$4)))+(AVERAGEIFS('city centre offline'!$J$2:$J$2047,'city centre offline'!$A$2:$A$2047,$A12,'city centre offline'!$B$2:$B$2047,L$4)*AVERAGEIFS('all sales summary'!$I$2:$I$2047,'all sales summary'!$A$2:$A$2047,$A12,'all sales summary'!$B$2:$B$2047,L$4)))</f>
        <v>0.18947053258006716</v>
      </c>
      <c r="M12" s="60">
        <f>(AVERAGEIFS('city centre offline'!$J$2:$J$2047,'city centre offline'!$A$2:$A$2047,$A12,'city centre offline'!$B$2:$B$2047,M$4)*AVERAGEIFS('all sales summary'!$I$2:$I$2047,'all sales summary'!$A$2:$A$2047,$A12,'all sales summary'!$B$2:$B$2047,M$4))/((AVERAGEIFS('overall city offline'!$J$2:$J$2047,'overall city offline'!$A$2:$A$2047,$A12,'overall city offline'!$B$2:$B$2047,M$4)*(1-AVERAGEIFS('all sales summary'!$I$2:$I$2047,'all sales summary'!$A$2:$A$2047,$A12,'all sales summary'!$B$2:$B$2047,M$4)))+(AVERAGEIFS('city centre offline'!$J$2:$J$2047,'city centre offline'!$A$2:$A$2047,$A12,'city centre offline'!$B$2:$B$2047,M$4)*AVERAGEIFS('all sales summary'!$I$2:$I$2047,'all sales summary'!$A$2:$A$2047,$A12,'all sales summary'!$B$2:$B$2047,M$4)))</f>
        <v>0.17319910342384234</v>
      </c>
      <c r="N12" s="60">
        <f>(AVERAGEIFS('city centre offline'!$J$2:$J$2047,'city centre offline'!$A$2:$A$2047,$A12,'city centre offline'!$B$2:$B$2047,N$4)*AVERAGEIFS('all sales summary'!$I$2:$I$2047,'all sales summary'!$A$2:$A$2047,$A12,'all sales summary'!$B$2:$B$2047,N$4))/((AVERAGEIFS('overall city offline'!$J$2:$J$2047,'overall city offline'!$A$2:$A$2047,$A12,'overall city offline'!$B$2:$B$2047,N$4)*(1-AVERAGEIFS('all sales summary'!$I$2:$I$2047,'all sales summary'!$A$2:$A$2047,$A12,'all sales summary'!$B$2:$B$2047,N$4)))+(AVERAGEIFS('city centre offline'!$J$2:$J$2047,'city centre offline'!$A$2:$A$2047,$A12,'city centre offline'!$B$2:$B$2047,N$4)*AVERAGEIFS('all sales summary'!$I$2:$I$2047,'all sales summary'!$A$2:$A$2047,$A12,'all sales summary'!$B$2:$B$2047,N$4)))</f>
        <v>0.16960086650539349</v>
      </c>
      <c r="O12" s="60">
        <f>(AVERAGEIFS('city centre offline'!$J$2:$J$2047,'city centre offline'!$A$2:$A$2047,$A12,'city centre offline'!$B$2:$B$2047,O$4)*AVERAGEIFS('all sales summary'!$I$2:$I$2047,'all sales summary'!$A$2:$A$2047,$A12,'all sales summary'!$B$2:$B$2047,O$4))/((AVERAGEIFS('overall city offline'!$J$2:$J$2047,'overall city offline'!$A$2:$A$2047,$A12,'overall city offline'!$B$2:$B$2047,O$4)*(1-AVERAGEIFS('all sales summary'!$I$2:$I$2047,'all sales summary'!$A$2:$A$2047,$A12,'all sales summary'!$B$2:$B$2047,O$4)))+(AVERAGEIFS('city centre offline'!$J$2:$J$2047,'city centre offline'!$A$2:$A$2047,$A12,'city centre offline'!$B$2:$B$2047,O$4)*AVERAGEIFS('all sales summary'!$I$2:$I$2047,'all sales summary'!$A$2:$A$2047,$A12,'all sales summary'!$B$2:$B$2047,O$4)))</f>
        <v>0.17795528512630537</v>
      </c>
      <c r="P12" s="60">
        <f>(AVERAGEIFS('city centre offline'!$J$2:$J$2047,'city centre offline'!$A$2:$A$2047,$A12,'city centre offline'!$B$2:$B$2047,P$4)*AVERAGEIFS('all sales summary'!$I$2:$I$2047,'all sales summary'!$A$2:$A$2047,$A12,'all sales summary'!$B$2:$B$2047,P$4))/((AVERAGEIFS('overall city offline'!$J$2:$J$2047,'overall city offline'!$A$2:$A$2047,$A12,'overall city offline'!$B$2:$B$2047,P$4)*(1-AVERAGEIFS('all sales summary'!$I$2:$I$2047,'all sales summary'!$A$2:$A$2047,$A12,'all sales summary'!$B$2:$B$2047,P$4)))+(AVERAGEIFS('city centre offline'!$J$2:$J$2047,'city centre offline'!$A$2:$A$2047,$A12,'city centre offline'!$B$2:$B$2047,P$4)*AVERAGEIFS('all sales summary'!$I$2:$I$2047,'all sales summary'!$A$2:$A$2047,$A12,'all sales summary'!$B$2:$B$2047,P$4)))</f>
        <v>0.15867483296629384</v>
      </c>
      <c r="Q12" s="60">
        <f>(AVERAGEIFS('city centre offline'!$J$2:$J$2047,'city centre offline'!$A$2:$A$2047,$A12,'city centre offline'!$B$2:$B$2047,Q$4)*AVERAGEIFS('all sales summary'!$I$2:$I$2047,'all sales summary'!$A$2:$A$2047,$A12,'all sales summary'!$B$2:$B$2047,Q$4))/((AVERAGEIFS('overall city offline'!$J$2:$J$2047,'overall city offline'!$A$2:$A$2047,$A12,'overall city offline'!$B$2:$B$2047,Q$4)*(1-AVERAGEIFS('all sales summary'!$I$2:$I$2047,'all sales summary'!$A$2:$A$2047,$A12,'all sales summary'!$B$2:$B$2047,Q$4)))+(AVERAGEIFS('city centre offline'!$J$2:$J$2047,'city centre offline'!$A$2:$A$2047,$A12,'city centre offline'!$B$2:$B$2047,Q$4)*AVERAGEIFS('all sales summary'!$I$2:$I$2047,'all sales summary'!$A$2:$A$2047,$A12,'all sales summary'!$B$2:$B$2047,Q$4)))</f>
        <v>3.339017341051613E-2</v>
      </c>
      <c r="R12" s="60">
        <f>(AVERAGEIFS('city centre offline'!$J$2:$J$2047,'city centre offline'!$A$2:$A$2047,$A12,'city centre offline'!$B$2:$B$2047,R$4)*AVERAGEIFS('all sales summary'!$I$2:$I$2047,'all sales summary'!$A$2:$A$2047,$A12,'all sales summary'!$B$2:$B$2047,R$4))/((AVERAGEIFS('overall city offline'!$J$2:$J$2047,'overall city offline'!$A$2:$A$2047,$A12,'overall city offline'!$B$2:$B$2047,R$4)*(1-AVERAGEIFS('all sales summary'!$I$2:$I$2047,'all sales summary'!$A$2:$A$2047,$A12,'all sales summary'!$B$2:$B$2047,R$4)))+(AVERAGEIFS('city centre offline'!$J$2:$J$2047,'city centre offline'!$A$2:$A$2047,$A12,'city centre offline'!$B$2:$B$2047,R$4)*AVERAGEIFS('all sales summary'!$I$2:$I$2047,'all sales summary'!$A$2:$A$2047,$A12,'all sales summary'!$B$2:$B$2047,R$4)))</f>
        <v>3.5990258173646032E-2</v>
      </c>
      <c r="S12" s="60">
        <f>(AVERAGEIFS('city centre offline'!$J$2:$J$2047,'city centre offline'!$A$2:$A$2047,$A12,'city centre offline'!$B$2:$B$2047,S$4)*AVERAGEIFS('all sales summary'!$I$2:$I$2047,'all sales summary'!$A$2:$A$2047,$A12,'all sales summary'!$B$2:$B$2047,S$4))/((AVERAGEIFS('overall city offline'!$J$2:$J$2047,'overall city offline'!$A$2:$A$2047,$A12,'overall city offline'!$B$2:$B$2047,S$4)*(1-AVERAGEIFS('all sales summary'!$I$2:$I$2047,'all sales summary'!$A$2:$A$2047,$A12,'all sales summary'!$B$2:$B$2047,S$4)))+(AVERAGEIFS('city centre offline'!$J$2:$J$2047,'city centre offline'!$A$2:$A$2047,$A12,'city centre offline'!$B$2:$B$2047,S$4)*AVERAGEIFS('all sales summary'!$I$2:$I$2047,'all sales summary'!$A$2:$A$2047,$A12,'all sales summary'!$B$2:$B$2047,S$4)))</f>
        <v>5.1096276679291196E-2</v>
      </c>
      <c r="T12" s="60">
        <f>(AVERAGEIFS('city centre offline'!$J$2:$J$2047,'city centre offline'!$A$2:$A$2047,$A12,'city centre offline'!$B$2:$B$2047,T$4)*AVERAGEIFS('all sales summary'!$I$2:$I$2047,'all sales summary'!$A$2:$A$2047,$A12,'all sales summary'!$B$2:$B$2047,T$4))/((AVERAGEIFS('overall city offline'!$J$2:$J$2047,'overall city offline'!$A$2:$A$2047,$A12,'overall city offline'!$B$2:$B$2047,T$4)*(1-AVERAGEIFS('all sales summary'!$I$2:$I$2047,'all sales summary'!$A$2:$A$2047,$A12,'all sales summary'!$B$2:$B$2047,T$4)))+(AVERAGEIFS('city centre offline'!$J$2:$J$2047,'city centre offline'!$A$2:$A$2047,$A12,'city centre offline'!$B$2:$B$2047,T$4)*AVERAGEIFS('all sales summary'!$I$2:$I$2047,'all sales summary'!$A$2:$A$2047,$A12,'all sales summary'!$B$2:$B$2047,T$4)))</f>
        <v>0.14636025559647509</v>
      </c>
      <c r="U12" s="60">
        <f>(AVERAGEIFS('city centre offline'!$J$2:$J$2047,'city centre offline'!$A$2:$A$2047,$A12,'city centre offline'!$B$2:$B$2047,U$4)*AVERAGEIFS('all sales summary'!$I$2:$I$2047,'all sales summary'!$A$2:$A$2047,$A12,'all sales summary'!$B$2:$B$2047,U$4))/((AVERAGEIFS('overall city offline'!$J$2:$J$2047,'overall city offline'!$A$2:$A$2047,$A12,'overall city offline'!$B$2:$B$2047,U$4)*(1-AVERAGEIFS('all sales summary'!$I$2:$I$2047,'all sales summary'!$A$2:$A$2047,$A12,'all sales summary'!$B$2:$B$2047,U$4)))+(AVERAGEIFS('city centre offline'!$J$2:$J$2047,'city centre offline'!$A$2:$A$2047,$A12,'city centre offline'!$B$2:$B$2047,U$4)*AVERAGEIFS('all sales summary'!$I$2:$I$2047,'all sales summary'!$A$2:$A$2047,$A12,'all sales summary'!$B$2:$B$2047,U$4)))</f>
        <v>0.16534471344384402</v>
      </c>
      <c r="V12" s="60">
        <f>(AVERAGEIFS('city centre offline'!$J$2:$J$2047,'city centre offline'!$A$2:$A$2047,$A12,'city centre offline'!$B$2:$B$2047,V$4)*AVERAGEIFS('all sales summary'!$I$2:$I$2047,'all sales summary'!$A$2:$A$2047,$A12,'all sales summary'!$B$2:$B$2047,V$4))/((AVERAGEIFS('overall city offline'!$J$2:$J$2047,'overall city offline'!$A$2:$A$2047,$A12,'overall city offline'!$B$2:$B$2047,V$4)*(1-AVERAGEIFS('all sales summary'!$I$2:$I$2047,'all sales summary'!$A$2:$A$2047,$A12,'all sales summary'!$B$2:$B$2047,V$4)))+(AVERAGEIFS('city centre offline'!$J$2:$J$2047,'city centre offline'!$A$2:$A$2047,$A12,'city centre offline'!$B$2:$B$2047,V$4)*AVERAGEIFS('all sales summary'!$I$2:$I$2047,'all sales summary'!$A$2:$A$2047,$A12,'all sales summary'!$B$2:$B$2047,V$4)))</f>
        <v>0.17120321099066954</v>
      </c>
      <c r="W12" s="60">
        <f>(AVERAGEIFS('city centre offline'!$J$2:$J$2047,'city centre offline'!$A$2:$A$2047,$A12,'city centre offline'!$B$2:$B$2047,W$4)*AVERAGEIFS('all sales summary'!$I$2:$I$2047,'all sales summary'!$A$2:$A$2047,$A12,'all sales summary'!$B$2:$B$2047,W$4))/((AVERAGEIFS('overall city offline'!$J$2:$J$2047,'overall city offline'!$A$2:$A$2047,$A12,'overall city offline'!$B$2:$B$2047,W$4)*(1-AVERAGEIFS('all sales summary'!$I$2:$I$2047,'all sales summary'!$A$2:$A$2047,$A12,'all sales summary'!$B$2:$B$2047,W$4)))+(AVERAGEIFS('city centre offline'!$J$2:$J$2047,'city centre offline'!$A$2:$A$2047,$A12,'city centre offline'!$B$2:$B$2047,W$4)*AVERAGEIFS('all sales summary'!$I$2:$I$2047,'all sales summary'!$A$2:$A$2047,$A12,'all sales summary'!$B$2:$B$2047,W$4)))</f>
        <v>0.14693450445528988</v>
      </c>
      <c r="X12" s="60">
        <f>(AVERAGEIFS('city centre offline'!$J$2:$J$2047,'city centre offline'!$A$2:$A$2047,$A12,'city centre offline'!$B$2:$B$2047,X$4)*AVERAGEIFS('all sales summary'!$I$2:$I$2047,'all sales summary'!$A$2:$A$2047,$A12,'all sales summary'!$B$2:$B$2047,X$4))/((AVERAGEIFS('overall city offline'!$J$2:$J$2047,'overall city offline'!$A$2:$A$2047,$A12,'overall city offline'!$B$2:$B$2047,X$4)*(1-AVERAGEIFS('all sales summary'!$I$2:$I$2047,'all sales summary'!$A$2:$A$2047,$A12,'all sales summary'!$B$2:$B$2047,X$4)))+(AVERAGEIFS('city centre offline'!$J$2:$J$2047,'city centre offline'!$A$2:$A$2047,$A12,'city centre offline'!$B$2:$B$2047,X$4)*AVERAGEIFS('all sales summary'!$I$2:$I$2047,'all sales summary'!$A$2:$A$2047,$A12,'all sales summary'!$B$2:$B$2047,X$4)))</f>
        <v>6.4189730846444443E-2</v>
      </c>
      <c r="Y12" s="60">
        <f>(AVERAGEIFS('city centre offline'!$J$2:$J$2047,'city centre offline'!$A$2:$A$2047,$A12,'city centre offline'!$B$2:$B$2047,Y$4)*AVERAGEIFS('all sales summary'!$I$2:$I$2047,'all sales summary'!$A$2:$A$2047,$A12,'all sales summary'!$B$2:$B$2047,Y$4))/((AVERAGEIFS('overall city offline'!$J$2:$J$2047,'overall city offline'!$A$2:$A$2047,$A12,'overall city offline'!$B$2:$B$2047,Y$4)*(1-AVERAGEIFS('all sales summary'!$I$2:$I$2047,'all sales summary'!$A$2:$A$2047,$A12,'all sales summary'!$B$2:$B$2047,Y$4)))+(AVERAGEIFS('city centre offline'!$J$2:$J$2047,'city centre offline'!$A$2:$A$2047,$A12,'city centre offline'!$B$2:$B$2047,Y$4)*AVERAGEIFS('all sales summary'!$I$2:$I$2047,'all sales summary'!$A$2:$A$2047,$A12,'all sales summary'!$B$2:$B$2047,Y$4)))</f>
        <v>8.218673247383905E-2</v>
      </c>
      <c r="Z12" s="60">
        <f>(AVERAGEIFS('city centre offline'!$J$2:$J$2047,'city centre offline'!$A$2:$A$2047,$A12,'city centre offline'!$B$2:$B$2047,Z$4)*AVERAGEIFS('all sales summary'!$I$2:$I$2047,'all sales summary'!$A$2:$A$2047,$A12,'all sales summary'!$B$2:$B$2047,Z$4))/((AVERAGEIFS('overall city offline'!$J$2:$J$2047,'overall city offline'!$A$2:$A$2047,$A12,'overall city offline'!$B$2:$B$2047,Z$4)*(1-AVERAGEIFS('all sales summary'!$I$2:$I$2047,'all sales summary'!$A$2:$A$2047,$A12,'all sales summary'!$B$2:$B$2047,Z$4)))+(AVERAGEIFS('city centre offline'!$J$2:$J$2047,'city centre offline'!$A$2:$A$2047,$A12,'city centre offline'!$B$2:$B$2047,Z$4)*AVERAGEIFS('all sales summary'!$I$2:$I$2047,'all sales summary'!$A$2:$A$2047,$A12,'all sales summary'!$B$2:$B$2047,Z$4)))</f>
        <v>3.9175329114683972E-2</v>
      </c>
      <c r="AA12" s="60">
        <f>(AVERAGEIFS('city centre offline'!$J$2:$J$2047,'city centre offline'!$A$2:$A$2047,$A12,'city centre offline'!$B$2:$B$2047,AA$4)*AVERAGEIFS('all sales summary'!$I$2:$I$2047,'all sales summary'!$A$2:$A$2047,$A12,'all sales summary'!$B$2:$B$2047,AA$4))/((AVERAGEIFS('overall city offline'!$J$2:$J$2047,'overall city offline'!$A$2:$A$2047,$A12,'overall city offline'!$B$2:$B$2047,AA$4)*(1-AVERAGEIFS('all sales summary'!$I$2:$I$2047,'all sales summary'!$A$2:$A$2047,$A12,'all sales summary'!$B$2:$B$2047,AA$4)))+(AVERAGEIFS('city centre offline'!$J$2:$J$2047,'city centre offline'!$A$2:$A$2047,$A12,'city centre offline'!$B$2:$B$2047,AA$4)*AVERAGEIFS('all sales summary'!$I$2:$I$2047,'all sales summary'!$A$2:$A$2047,$A12,'all sales summary'!$B$2:$B$2047,AA$4)))</f>
        <v>5.0917028917297658E-2</v>
      </c>
      <c r="AB12" s="60">
        <f>(AVERAGEIFS('city centre offline'!$J$2:$J$2047,'city centre offline'!$A$2:$A$2047,$A12,'city centre offline'!$B$2:$B$2047,AB$4)*AVERAGEIFS('all sales summary'!$I$2:$I$2047,'all sales summary'!$A$2:$A$2047,$A12,'all sales summary'!$B$2:$B$2047,AB$4))/((AVERAGEIFS('overall city offline'!$J$2:$J$2047,'overall city offline'!$A$2:$A$2047,$A12,'overall city offline'!$B$2:$B$2047,AB$4)*(1-AVERAGEIFS('all sales summary'!$I$2:$I$2047,'all sales summary'!$A$2:$A$2047,$A12,'all sales summary'!$B$2:$B$2047,AB$4)))+(AVERAGEIFS('city centre offline'!$J$2:$J$2047,'city centre offline'!$A$2:$A$2047,$A12,'city centre offline'!$B$2:$B$2047,AB$4)*AVERAGEIFS('all sales summary'!$I$2:$I$2047,'all sales summary'!$A$2:$A$2047,$A12,'all sales summary'!$B$2:$B$2047,AB$4)))</f>
        <v>4.9399753370930603E-2</v>
      </c>
      <c r="AC12" s="60">
        <f>(AVERAGEIFS('city centre offline'!$J$2:$J$2047,'city centre offline'!$A$2:$A$2047,$A12,'city centre offline'!$B$2:$B$2047,AC$4)*AVERAGEIFS('all sales summary'!$I$2:$I$2047,'all sales summary'!$A$2:$A$2047,$A12,'all sales summary'!$B$2:$B$2047,AC$4))/((AVERAGEIFS('overall city offline'!$J$2:$J$2047,'overall city offline'!$A$2:$A$2047,$A12,'overall city offline'!$B$2:$B$2047,AC$4)*(1-AVERAGEIFS('all sales summary'!$I$2:$I$2047,'all sales summary'!$A$2:$A$2047,$A12,'all sales summary'!$B$2:$B$2047,AC$4)))+(AVERAGEIFS('city centre offline'!$J$2:$J$2047,'city centre offline'!$A$2:$A$2047,$A12,'city centre offline'!$B$2:$B$2047,AC$4)*AVERAGEIFS('all sales summary'!$I$2:$I$2047,'all sales summary'!$A$2:$A$2047,$A12,'all sales summary'!$B$2:$B$2047,AC$4)))</f>
        <v>7.5868102807573001E-2</v>
      </c>
      <c r="AD12" s="60">
        <f>(AVERAGEIFS('city centre offline'!$J$2:$J$2047,'city centre offline'!$A$2:$A$2047,$A12,'city centre offline'!$B$2:$B$2047,AD$4)*AVERAGEIFS('all sales summary'!$I$2:$I$2047,'all sales summary'!$A$2:$A$2047,$A12,'all sales summary'!$B$2:$B$2047,AD$4))/((AVERAGEIFS('overall city offline'!$J$2:$J$2047,'overall city offline'!$A$2:$A$2047,$A12,'overall city offline'!$B$2:$B$2047,AD$4)*(1-AVERAGEIFS('all sales summary'!$I$2:$I$2047,'all sales summary'!$A$2:$A$2047,$A12,'all sales summary'!$B$2:$B$2047,AD$4)))+(AVERAGEIFS('city centre offline'!$J$2:$J$2047,'city centre offline'!$A$2:$A$2047,$A12,'city centre offline'!$B$2:$B$2047,AD$4)*AVERAGEIFS('all sales summary'!$I$2:$I$2047,'all sales summary'!$A$2:$A$2047,$A12,'all sales summary'!$B$2:$B$2047,AD$4)))</f>
        <v>0.13800482296475308</v>
      </c>
      <c r="AE12" s="60">
        <f>(AVERAGEIFS('city centre offline'!$J$2:$J$2047,'city centre offline'!$A$2:$A$2047,$A12,'city centre offline'!$B$2:$B$2047,AE$4)*AVERAGEIFS('all sales summary'!$I$2:$I$2047,'all sales summary'!$A$2:$A$2047,$A12,'all sales summary'!$B$2:$B$2047,AE$4))/((AVERAGEIFS('overall city offline'!$J$2:$J$2047,'overall city offline'!$A$2:$A$2047,$A12,'overall city offline'!$B$2:$B$2047,AE$4)*(1-AVERAGEIFS('all sales summary'!$I$2:$I$2047,'all sales summary'!$A$2:$A$2047,$A12,'all sales summary'!$B$2:$B$2047,AE$4)))+(AVERAGEIFS('city centre offline'!$J$2:$J$2047,'city centre offline'!$A$2:$A$2047,$A12,'city centre offline'!$B$2:$B$2047,AE$4)*AVERAGEIFS('all sales summary'!$I$2:$I$2047,'all sales summary'!$A$2:$A$2047,$A12,'all sales summary'!$B$2:$B$2047,AE$4)))</f>
        <v>0.17777893417202081</v>
      </c>
      <c r="AF12" s="60">
        <f>(AVERAGEIFS('city centre offline'!$J$2:$J$2047,'city centre offline'!$A$2:$A$2047,$A12,'city centre offline'!$B$2:$B$2047,AF$4)*AVERAGEIFS('all sales summary'!$I$2:$I$2047,'all sales summary'!$A$2:$A$2047,$A12,'all sales summary'!$B$2:$B$2047,AF$4))/((AVERAGEIFS('overall city offline'!$J$2:$J$2047,'overall city offline'!$A$2:$A$2047,$A12,'overall city offline'!$B$2:$B$2047,AF$4)*(1-AVERAGEIFS('all sales summary'!$I$2:$I$2047,'all sales summary'!$A$2:$A$2047,$A12,'all sales summary'!$B$2:$B$2047,AF$4)))+(AVERAGEIFS('city centre offline'!$J$2:$J$2047,'city centre offline'!$A$2:$A$2047,$A12,'city centre offline'!$B$2:$B$2047,AF$4)*AVERAGEIFS('all sales summary'!$I$2:$I$2047,'all sales summary'!$A$2:$A$2047,$A12,'all sales summary'!$B$2:$B$2047,AF$4)))</f>
        <v>0.20767510023923647</v>
      </c>
      <c r="AG12" s="60">
        <f>(AVERAGEIFS('city centre offline'!$J$2:$J$2047,'city centre offline'!$A$2:$A$2047,$A12,'city centre offline'!$B$2:$B$2047,AG$4)*AVERAGEIFS('all sales summary'!$I$2:$I$2047,'all sales summary'!$A$2:$A$2047,$A12,'all sales summary'!$B$2:$B$2047,AG$4))/((AVERAGEIFS('overall city offline'!$J$2:$J$2047,'overall city offline'!$A$2:$A$2047,$A12,'overall city offline'!$B$2:$B$2047,AG$4)*(1-AVERAGEIFS('all sales summary'!$I$2:$I$2047,'all sales summary'!$A$2:$A$2047,$A12,'all sales summary'!$B$2:$B$2047,AG$4)))+(AVERAGEIFS('city centre offline'!$J$2:$J$2047,'city centre offline'!$A$2:$A$2047,$A12,'city centre offline'!$B$2:$B$2047,AG$4)*AVERAGEIFS('all sales summary'!$I$2:$I$2047,'all sales summary'!$A$2:$A$2047,$A12,'all sales summary'!$B$2:$B$2047,AG$4)))</f>
        <v>0.21763015354400331</v>
      </c>
      <c r="AH12" s="60">
        <f>(AVERAGEIFS('city centre offline'!$J$2:$J$2047,'city centre offline'!$A$2:$A$2047,$A12,'city centre offline'!$B$2:$B$2047,AH$4)*AVERAGEIFS('all sales summary'!$I$2:$I$2047,'all sales summary'!$A$2:$A$2047,$A12,'all sales summary'!$B$2:$B$2047,AH$4))/((AVERAGEIFS('overall city offline'!$J$2:$J$2047,'overall city offline'!$A$2:$A$2047,$A12,'overall city offline'!$B$2:$B$2047,AH$4)*(1-AVERAGEIFS('all sales summary'!$I$2:$I$2047,'all sales summary'!$A$2:$A$2047,$A12,'all sales summary'!$B$2:$B$2047,AH$4)))+(AVERAGEIFS('city centre offline'!$J$2:$J$2047,'city centre offline'!$A$2:$A$2047,$A12,'city centre offline'!$B$2:$B$2047,AH$4)*AVERAGEIFS('all sales summary'!$I$2:$I$2047,'all sales summary'!$A$2:$A$2047,$A12,'all sales summary'!$B$2:$B$2047,AH$4)))</f>
        <v>0.21187027773903297</v>
      </c>
    </row>
    <row r="13" spans="1:34" x14ac:dyDescent="0.3">
      <c r="A13" t="s">
        <v>15</v>
      </c>
      <c r="B13" s="60">
        <f>(AVERAGEIFS('city centre offline'!$J$2:$J$2047,'city centre offline'!$A$2:$A$2047,$A13,'city centre offline'!$B$2:$B$2047,B$4)*AVERAGEIFS('all sales summary'!$I$2:$I$2047,'all sales summary'!$A$2:$A$2047,$A13,'all sales summary'!$B$2:$B$2047,B$4))/((AVERAGEIFS('overall city offline'!$J$2:$J$2047,'overall city offline'!$A$2:$A$2047,$A13,'overall city offline'!$B$2:$B$2047,B$4)*(1-AVERAGEIFS('all sales summary'!$I$2:$I$2047,'all sales summary'!$A$2:$A$2047,$A13,'all sales summary'!$B$2:$B$2047,B$4)))+(AVERAGEIFS('city centre offline'!$J$2:$J$2047,'city centre offline'!$A$2:$A$2047,$A13,'city centre offline'!$B$2:$B$2047,B$4)*AVERAGEIFS('all sales summary'!$I$2:$I$2047,'all sales summary'!$A$2:$A$2047,$A13,'all sales summary'!$B$2:$B$2047,B$4)))</f>
        <v>0.17446788854663353</v>
      </c>
      <c r="C13" s="60">
        <f>(AVERAGEIFS('city centre offline'!$J$2:$J$2047,'city centre offline'!$A$2:$A$2047,$A13,'city centre offline'!$B$2:$B$2047,C$4)*AVERAGEIFS('all sales summary'!$I$2:$I$2047,'all sales summary'!$A$2:$A$2047,$A13,'all sales summary'!$B$2:$B$2047,C$4))/((AVERAGEIFS('overall city offline'!$J$2:$J$2047,'overall city offline'!$A$2:$A$2047,$A13,'overall city offline'!$B$2:$B$2047,C$4)*(1-AVERAGEIFS('all sales summary'!$I$2:$I$2047,'all sales summary'!$A$2:$A$2047,$A13,'all sales summary'!$B$2:$B$2047,C$4)))+(AVERAGEIFS('city centre offline'!$J$2:$J$2047,'city centre offline'!$A$2:$A$2047,$A13,'city centre offline'!$B$2:$B$2047,C$4)*AVERAGEIFS('all sales summary'!$I$2:$I$2047,'all sales summary'!$A$2:$A$2047,$A13,'all sales summary'!$B$2:$B$2047,C$4)))</f>
        <v>0.17976052610551291</v>
      </c>
      <c r="D13" s="60">
        <f>(AVERAGEIFS('city centre offline'!$J$2:$J$2047,'city centre offline'!$A$2:$A$2047,$A13,'city centre offline'!$B$2:$B$2047,D$4)*AVERAGEIFS('all sales summary'!$I$2:$I$2047,'all sales summary'!$A$2:$A$2047,$A13,'all sales summary'!$B$2:$B$2047,D$4))/((AVERAGEIFS('overall city offline'!$J$2:$J$2047,'overall city offline'!$A$2:$A$2047,$A13,'overall city offline'!$B$2:$B$2047,D$4)*(1-AVERAGEIFS('all sales summary'!$I$2:$I$2047,'all sales summary'!$A$2:$A$2047,$A13,'all sales summary'!$B$2:$B$2047,D$4)))+(AVERAGEIFS('city centre offline'!$J$2:$J$2047,'city centre offline'!$A$2:$A$2047,$A13,'city centre offline'!$B$2:$B$2047,D$4)*AVERAGEIFS('all sales summary'!$I$2:$I$2047,'all sales summary'!$A$2:$A$2047,$A13,'all sales summary'!$B$2:$B$2047,D$4)))</f>
        <v>0.18069404037485917</v>
      </c>
      <c r="E13" s="60">
        <f>(AVERAGEIFS('city centre offline'!$J$2:$J$2047,'city centre offline'!$A$2:$A$2047,$A13,'city centre offline'!$B$2:$B$2047,E$4)*AVERAGEIFS('all sales summary'!$I$2:$I$2047,'all sales summary'!$A$2:$A$2047,$A13,'all sales summary'!$B$2:$B$2047,E$4))/((AVERAGEIFS('overall city offline'!$J$2:$J$2047,'overall city offline'!$A$2:$A$2047,$A13,'overall city offline'!$B$2:$B$2047,E$4)*(1-AVERAGEIFS('all sales summary'!$I$2:$I$2047,'all sales summary'!$A$2:$A$2047,$A13,'all sales summary'!$B$2:$B$2047,E$4)))+(AVERAGEIFS('city centre offline'!$J$2:$J$2047,'city centre offline'!$A$2:$A$2047,$A13,'city centre offline'!$B$2:$B$2047,E$4)*AVERAGEIFS('all sales summary'!$I$2:$I$2047,'all sales summary'!$A$2:$A$2047,$A13,'all sales summary'!$B$2:$B$2047,E$4)))</f>
        <v>0.18085780813341062</v>
      </c>
      <c r="F13" s="60">
        <f>(AVERAGEIFS('city centre offline'!$J$2:$J$2047,'city centre offline'!$A$2:$A$2047,$A13,'city centre offline'!$B$2:$B$2047,F$4)*AVERAGEIFS('all sales summary'!$I$2:$I$2047,'all sales summary'!$A$2:$A$2047,$A13,'all sales summary'!$B$2:$B$2047,F$4))/((AVERAGEIFS('overall city offline'!$J$2:$J$2047,'overall city offline'!$A$2:$A$2047,$A13,'overall city offline'!$B$2:$B$2047,F$4)*(1-AVERAGEIFS('all sales summary'!$I$2:$I$2047,'all sales summary'!$A$2:$A$2047,$A13,'all sales summary'!$B$2:$B$2047,F$4)))+(AVERAGEIFS('city centre offline'!$J$2:$J$2047,'city centre offline'!$A$2:$A$2047,$A13,'city centre offline'!$B$2:$B$2047,F$4)*AVERAGEIFS('all sales summary'!$I$2:$I$2047,'all sales summary'!$A$2:$A$2047,$A13,'all sales summary'!$B$2:$B$2047,F$4)))</f>
        <v>0.17764572233202111</v>
      </c>
      <c r="G13" s="60">
        <f>(AVERAGEIFS('city centre offline'!$J$2:$J$2047,'city centre offline'!$A$2:$A$2047,$A13,'city centre offline'!$B$2:$B$2047,G$4)*AVERAGEIFS('all sales summary'!$I$2:$I$2047,'all sales summary'!$A$2:$A$2047,$A13,'all sales summary'!$B$2:$B$2047,G$4))/((AVERAGEIFS('overall city offline'!$J$2:$J$2047,'overall city offline'!$A$2:$A$2047,$A13,'overall city offline'!$B$2:$B$2047,G$4)*(1-AVERAGEIFS('all sales summary'!$I$2:$I$2047,'all sales summary'!$A$2:$A$2047,$A13,'all sales summary'!$B$2:$B$2047,G$4)))+(AVERAGEIFS('city centre offline'!$J$2:$J$2047,'city centre offline'!$A$2:$A$2047,$A13,'city centre offline'!$B$2:$B$2047,G$4)*AVERAGEIFS('all sales summary'!$I$2:$I$2047,'all sales summary'!$A$2:$A$2047,$A13,'all sales summary'!$B$2:$B$2047,G$4)))</f>
        <v>0.18319093332753311</v>
      </c>
      <c r="H13" s="60">
        <f>(AVERAGEIFS('city centre offline'!$J$2:$J$2047,'city centre offline'!$A$2:$A$2047,$A13,'city centre offline'!$B$2:$B$2047,H$4)*AVERAGEIFS('all sales summary'!$I$2:$I$2047,'all sales summary'!$A$2:$A$2047,$A13,'all sales summary'!$B$2:$B$2047,H$4))/((AVERAGEIFS('overall city offline'!$J$2:$J$2047,'overall city offline'!$A$2:$A$2047,$A13,'overall city offline'!$B$2:$B$2047,H$4)*(1-AVERAGEIFS('all sales summary'!$I$2:$I$2047,'all sales summary'!$A$2:$A$2047,$A13,'all sales summary'!$B$2:$B$2047,H$4)))+(AVERAGEIFS('city centre offline'!$J$2:$J$2047,'city centre offline'!$A$2:$A$2047,$A13,'city centre offline'!$B$2:$B$2047,H$4)*AVERAGEIFS('all sales summary'!$I$2:$I$2047,'all sales summary'!$A$2:$A$2047,$A13,'all sales summary'!$B$2:$B$2047,H$4)))</f>
        <v>0.17727981502453813</v>
      </c>
      <c r="I13" s="60">
        <f>(AVERAGEIFS('city centre offline'!$J$2:$J$2047,'city centre offline'!$A$2:$A$2047,$A13,'city centre offline'!$B$2:$B$2047,I$4)*AVERAGEIFS('all sales summary'!$I$2:$I$2047,'all sales summary'!$A$2:$A$2047,$A13,'all sales summary'!$B$2:$B$2047,I$4))/((AVERAGEIFS('overall city offline'!$J$2:$J$2047,'overall city offline'!$A$2:$A$2047,$A13,'overall city offline'!$B$2:$B$2047,I$4)*(1-AVERAGEIFS('all sales summary'!$I$2:$I$2047,'all sales summary'!$A$2:$A$2047,$A13,'all sales summary'!$B$2:$B$2047,I$4)))+(AVERAGEIFS('city centre offline'!$J$2:$J$2047,'city centre offline'!$A$2:$A$2047,$A13,'city centre offline'!$B$2:$B$2047,I$4)*AVERAGEIFS('all sales summary'!$I$2:$I$2047,'all sales summary'!$A$2:$A$2047,$A13,'all sales summary'!$B$2:$B$2047,I$4)))</f>
        <v>0.18225740561158774</v>
      </c>
      <c r="J13" s="60">
        <f>(AVERAGEIFS('city centre offline'!$J$2:$J$2047,'city centre offline'!$A$2:$A$2047,$A13,'city centre offline'!$B$2:$B$2047,J$4)*AVERAGEIFS('all sales summary'!$I$2:$I$2047,'all sales summary'!$A$2:$A$2047,$A13,'all sales summary'!$B$2:$B$2047,J$4))/((AVERAGEIFS('overall city offline'!$J$2:$J$2047,'overall city offline'!$A$2:$A$2047,$A13,'overall city offline'!$B$2:$B$2047,J$4)*(1-AVERAGEIFS('all sales summary'!$I$2:$I$2047,'all sales summary'!$A$2:$A$2047,$A13,'all sales summary'!$B$2:$B$2047,J$4)))+(AVERAGEIFS('city centre offline'!$J$2:$J$2047,'city centre offline'!$A$2:$A$2047,$A13,'city centre offline'!$B$2:$B$2047,J$4)*AVERAGEIFS('all sales summary'!$I$2:$I$2047,'all sales summary'!$A$2:$A$2047,$A13,'all sales summary'!$B$2:$B$2047,J$4)))</f>
        <v>0.18341005250785303</v>
      </c>
      <c r="K13" s="60">
        <f>(AVERAGEIFS('city centre offline'!$J$2:$J$2047,'city centre offline'!$A$2:$A$2047,$A13,'city centre offline'!$B$2:$B$2047,K$4)*AVERAGEIFS('all sales summary'!$I$2:$I$2047,'all sales summary'!$A$2:$A$2047,$A13,'all sales summary'!$B$2:$B$2047,K$4))/((AVERAGEIFS('overall city offline'!$J$2:$J$2047,'overall city offline'!$A$2:$A$2047,$A13,'overall city offline'!$B$2:$B$2047,K$4)*(1-AVERAGEIFS('all sales summary'!$I$2:$I$2047,'all sales summary'!$A$2:$A$2047,$A13,'all sales summary'!$B$2:$B$2047,K$4)))+(AVERAGEIFS('city centre offline'!$J$2:$J$2047,'city centre offline'!$A$2:$A$2047,$A13,'city centre offline'!$B$2:$B$2047,K$4)*AVERAGEIFS('all sales summary'!$I$2:$I$2047,'all sales summary'!$A$2:$A$2047,$A13,'all sales summary'!$B$2:$B$2047,K$4)))</f>
        <v>0.17853863559460917</v>
      </c>
      <c r="L13" s="60">
        <f>(AVERAGEIFS('city centre offline'!$J$2:$J$2047,'city centre offline'!$A$2:$A$2047,$A13,'city centre offline'!$B$2:$B$2047,L$4)*AVERAGEIFS('all sales summary'!$I$2:$I$2047,'all sales summary'!$A$2:$A$2047,$A13,'all sales summary'!$B$2:$B$2047,L$4))/((AVERAGEIFS('overall city offline'!$J$2:$J$2047,'overall city offline'!$A$2:$A$2047,$A13,'overall city offline'!$B$2:$B$2047,L$4)*(1-AVERAGEIFS('all sales summary'!$I$2:$I$2047,'all sales summary'!$A$2:$A$2047,$A13,'all sales summary'!$B$2:$B$2047,L$4)))+(AVERAGEIFS('city centre offline'!$J$2:$J$2047,'city centre offline'!$A$2:$A$2047,$A13,'city centre offline'!$B$2:$B$2047,L$4)*AVERAGEIFS('all sales summary'!$I$2:$I$2047,'all sales summary'!$A$2:$A$2047,$A13,'all sales summary'!$B$2:$B$2047,L$4)))</f>
        <v>0.18958916154357067</v>
      </c>
      <c r="M13" s="60">
        <f>(AVERAGEIFS('city centre offline'!$J$2:$J$2047,'city centre offline'!$A$2:$A$2047,$A13,'city centre offline'!$B$2:$B$2047,M$4)*AVERAGEIFS('all sales summary'!$I$2:$I$2047,'all sales summary'!$A$2:$A$2047,$A13,'all sales summary'!$B$2:$B$2047,M$4))/((AVERAGEIFS('overall city offline'!$J$2:$J$2047,'overall city offline'!$A$2:$A$2047,$A13,'overall city offline'!$B$2:$B$2047,M$4)*(1-AVERAGEIFS('all sales summary'!$I$2:$I$2047,'all sales summary'!$A$2:$A$2047,$A13,'all sales summary'!$B$2:$B$2047,M$4)))+(AVERAGEIFS('city centre offline'!$J$2:$J$2047,'city centre offline'!$A$2:$A$2047,$A13,'city centre offline'!$B$2:$B$2047,M$4)*AVERAGEIFS('all sales summary'!$I$2:$I$2047,'all sales summary'!$A$2:$A$2047,$A13,'all sales summary'!$B$2:$B$2047,M$4)))</f>
        <v>0.19981011737128743</v>
      </c>
      <c r="N13" s="60">
        <f>(AVERAGEIFS('city centre offline'!$J$2:$J$2047,'city centre offline'!$A$2:$A$2047,$A13,'city centre offline'!$B$2:$B$2047,N$4)*AVERAGEIFS('all sales summary'!$I$2:$I$2047,'all sales summary'!$A$2:$A$2047,$A13,'all sales summary'!$B$2:$B$2047,N$4))/((AVERAGEIFS('overall city offline'!$J$2:$J$2047,'overall city offline'!$A$2:$A$2047,$A13,'overall city offline'!$B$2:$B$2047,N$4)*(1-AVERAGEIFS('all sales summary'!$I$2:$I$2047,'all sales summary'!$A$2:$A$2047,$A13,'all sales summary'!$B$2:$B$2047,N$4)))+(AVERAGEIFS('city centre offline'!$J$2:$J$2047,'city centre offline'!$A$2:$A$2047,$A13,'city centre offline'!$B$2:$B$2047,N$4)*AVERAGEIFS('all sales summary'!$I$2:$I$2047,'all sales summary'!$A$2:$A$2047,$A13,'all sales summary'!$B$2:$B$2047,N$4)))</f>
        <v>0.16741110557440109</v>
      </c>
      <c r="O13" s="60">
        <f>(AVERAGEIFS('city centre offline'!$J$2:$J$2047,'city centre offline'!$A$2:$A$2047,$A13,'city centre offline'!$B$2:$B$2047,O$4)*AVERAGEIFS('all sales summary'!$I$2:$I$2047,'all sales summary'!$A$2:$A$2047,$A13,'all sales summary'!$B$2:$B$2047,O$4))/((AVERAGEIFS('overall city offline'!$J$2:$J$2047,'overall city offline'!$A$2:$A$2047,$A13,'overall city offline'!$B$2:$B$2047,O$4)*(1-AVERAGEIFS('all sales summary'!$I$2:$I$2047,'all sales summary'!$A$2:$A$2047,$A13,'all sales summary'!$B$2:$B$2047,O$4)))+(AVERAGEIFS('city centre offline'!$J$2:$J$2047,'city centre offline'!$A$2:$A$2047,$A13,'city centre offline'!$B$2:$B$2047,O$4)*AVERAGEIFS('all sales summary'!$I$2:$I$2047,'all sales summary'!$A$2:$A$2047,$A13,'all sales summary'!$B$2:$B$2047,O$4)))</f>
        <v>0.17900703811081034</v>
      </c>
      <c r="P13" s="60">
        <f>(AVERAGEIFS('city centre offline'!$J$2:$J$2047,'city centre offline'!$A$2:$A$2047,$A13,'city centre offline'!$B$2:$B$2047,P$4)*AVERAGEIFS('all sales summary'!$I$2:$I$2047,'all sales summary'!$A$2:$A$2047,$A13,'all sales summary'!$B$2:$B$2047,P$4))/((AVERAGEIFS('overall city offline'!$J$2:$J$2047,'overall city offline'!$A$2:$A$2047,$A13,'overall city offline'!$B$2:$B$2047,P$4)*(1-AVERAGEIFS('all sales summary'!$I$2:$I$2047,'all sales summary'!$A$2:$A$2047,$A13,'all sales summary'!$B$2:$B$2047,P$4)))+(AVERAGEIFS('city centre offline'!$J$2:$J$2047,'city centre offline'!$A$2:$A$2047,$A13,'city centre offline'!$B$2:$B$2047,P$4)*AVERAGEIFS('all sales summary'!$I$2:$I$2047,'all sales summary'!$A$2:$A$2047,$A13,'all sales summary'!$B$2:$B$2047,P$4)))</f>
        <v>0.16051349231414122</v>
      </c>
      <c r="Q13" s="60">
        <f>(AVERAGEIFS('city centre offline'!$J$2:$J$2047,'city centre offline'!$A$2:$A$2047,$A13,'city centre offline'!$B$2:$B$2047,Q$4)*AVERAGEIFS('all sales summary'!$I$2:$I$2047,'all sales summary'!$A$2:$A$2047,$A13,'all sales summary'!$B$2:$B$2047,Q$4))/((AVERAGEIFS('overall city offline'!$J$2:$J$2047,'overall city offline'!$A$2:$A$2047,$A13,'overall city offline'!$B$2:$B$2047,Q$4)*(1-AVERAGEIFS('all sales summary'!$I$2:$I$2047,'all sales summary'!$A$2:$A$2047,$A13,'all sales summary'!$B$2:$B$2047,Q$4)))+(AVERAGEIFS('city centre offline'!$J$2:$J$2047,'city centre offline'!$A$2:$A$2047,$A13,'city centre offline'!$B$2:$B$2047,Q$4)*AVERAGEIFS('all sales summary'!$I$2:$I$2047,'all sales summary'!$A$2:$A$2047,$A13,'all sales summary'!$B$2:$B$2047,Q$4)))</f>
        <v>8.2144207916738255E-3</v>
      </c>
      <c r="R13" s="60">
        <f>(AVERAGEIFS('city centre offline'!$J$2:$J$2047,'city centre offline'!$A$2:$A$2047,$A13,'city centre offline'!$B$2:$B$2047,R$4)*AVERAGEIFS('all sales summary'!$I$2:$I$2047,'all sales summary'!$A$2:$A$2047,$A13,'all sales summary'!$B$2:$B$2047,R$4))/((AVERAGEIFS('overall city offline'!$J$2:$J$2047,'overall city offline'!$A$2:$A$2047,$A13,'overall city offline'!$B$2:$B$2047,R$4)*(1-AVERAGEIFS('all sales summary'!$I$2:$I$2047,'all sales summary'!$A$2:$A$2047,$A13,'all sales summary'!$B$2:$B$2047,R$4)))+(AVERAGEIFS('city centre offline'!$J$2:$J$2047,'city centre offline'!$A$2:$A$2047,$A13,'city centre offline'!$B$2:$B$2047,R$4)*AVERAGEIFS('all sales summary'!$I$2:$I$2047,'all sales summary'!$A$2:$A$2047,$A13,'all sales summary'!$B$2:$B$2047,R$4)))</f>
        <v>3.6910565797143399E-2</v>
      </c>
      <c r="S13" s="60">
        <f>(AVERAGEIFS('city centre offline'!$J$2:$J$2047,'city centre offline'!$A$2:$A$2047,$A13,'city centre offline'!$B$2:$B$2047,S$4)*AVERAGEIFS('all sales summary'!$I$2:$I$2047,'all sales summary'!$A$2:$A$2047,$A13,'all sales summary'!$B$2:$B$2047,S$4))/((AVERAGEIFS('overall city offline'!$J$2:$J$2047,'overall city offline'!$A$2:$A$2047,$A13,'overall city offline'!$B$2:$B$2047,S$4)*(1-AVERAGEIFS('all sales summary'!$I$2:$I$2047,'all sales summary'!$A$2:$A$2047,$A13,'all sales summary'!$B$2:$B$2047,S$4)))+(AVERAGEIFS('city centre offline'!$J$2:$J$2047,'city centre offline'!$A$2:$A$2047,$A13,'city centre offline'!$B$2:$B$2047,S$4)*AVERAGEIFS('all sales summary'!$I$2:$I$2047,'all sales summary'!$A$2:$A$2047,$A13,'all sales summary'!$B$2:$B$2047,S$4)))</f>
        <v>5.3191729979607826E-2</v>
      </c>
      <c r="T13" s="60">
        <f>(AVERAGEIFS('city centre offline'!$J$2:$J$2047,'city centre offline'!$A$2:$A$2047,$A13,'city centre offline'!$B$2:$B$2047,T$4)*AVERAGEIFS('all sales summary'!$I$2:$I$2047,'all sales summary'!$A$2:$A$2047,$A13,'all sales summary'!$B$2:$B$2047,T$4))/((AVERAGEIFS('overall city offline'!$J$2:$J$2047,'overall city offline'!$A$2:$A$2047,$A13,'overall city offline'!$B$2:$B$2047,T$4)*(1-AVERAGEIFS('all sales summary'!$I$2:$I$2047,'all sales summary'!$A$2:$A$2047,$A13,'all sales summary'!$B$2:$B$2047,T$4)))+(AVERAGEIFS('city centre offline'!$J$2:$J$2047,'city centre offline'!$A$2:$A$2047,$A13,'city centre offline'!$B$2:$B$2047,T$4)*AVERAGEIFS('all sales summary'!$I$2:$I$2047,'all sales summary'!$A$2:$A$2047,$A13,'all sales summary'!$B$2:$B$2047,T$4)))</f>
        <v>0.13732157994977204</v>
      </c>
      <c r="U13" s="60">
        <f>(AVERAGEIFS('city centre offline'!$J$2:$J$2047,'city centre offline'!$A$2:$A$2047,$A13,'city centre offline'!$B$2:$B$2047,U$4)*AVERAGEIFS('all sales summary'!$I$2:$I$2047,'all sales summary'!$A$2:$A$2047,$A13,'all sales summary'!$B$2:$B$2047,U$4))/((AVERAGEIFS('overall city offline'!$J$2:$J$2047,'overall city offline'!$A$2:$A$2047,$A13,'overall city offline'!$B$2:$B$2047,U$4)*(1-AVERAGEIFS('all sales summary'!$I$2:$I$2047,'all sales summary'!$A$2:$A$2047,$A13,'all sales summary'!$B$2:$B$2047,U$4)))+(AVERAGEIFS('city centre offline'!$J$2:$J$2047,'city centre offline'!$A$2:$A$2047,$A13,'city centre offline'!$B$2:$B$2047,U$4)*AVERAGEIFS('all sales summary'!$I$2:$I$2047,'all sales summary'!$A$2:$A$2047,$A13,'all sales summary'!$B$2:$B$2047,U$4)))</f>
        <v>0.17130788285008142</v>
      </c>
      <c r="V13" s="60">
        <f>(AVERAGEIFS('city centre offline'!$J$2:$J$2047,'city centre offline'!$A$2:$A$2047,$A13,'city centre offline'!$B$2:$B$2047,V$4)*AVERAGEIFS('all sales summary'!$I$2:$I$2047,'all sales summary'!$A$2:$A$2047,$A13,'all sales summary'!$B$2:$B$2047,V$4))/((AVERAGEIFS('overall city offline'!$J$2:$J$2047,'overall city offline'!$A$2:$A$2047,$A13,'overall city offline'!$B$2:$B$2047,V$4)*(1-AVERAGEIFS('all sales summary'!$I$2:$I$2047,'all sales summary'!$A$2:$A$2047,$A13,'all sales summary'!$B$2:$B$2047,V$4)))+(AVERAGEIFS('city centre offline'!$J$2:$J$2047,'city centre offline'!$A$2:$A$2047,$A13,'city centre offline'!$B$2:$B$2047,V$4)*AVERAGEIFS('all sales summary'!$I$2:$I$2047,'all sales summary'!$A$2:$A$2047,$A13,'all sales summary'!$B$2:$B$2047,V$4)))</f>
        <v>0.17010817797756178</v>
      </c>
      <c r="W13" s="60">
        <f>(AVERAGEIFS('city centre offline'!$J$2:$J$2047,'city centre offline'!$A$2:$A$2047,$A13,'city centre offline'!$B$2:$B$2047,W$4)*AVERAGEIFS('all sales summary'!$I$2:$I$2047,'all sales summary'!$A$2:$A$2047,$A13,'all sales summary'!$B$2:$B$2047,W$4))/((AVERAGEIFS('overall city offline'!$J$2:$J$2047,'overall city offline'!$A$2:$A$2047,$A13,'overall city offline'!$B$2:$B$2047,W$4)*(1-AVERAGEIFS('all sales summary'!$I$2:$I$2047,'all sales summary'!$A$2:$A$2047,$A13,'all sales summary'!$B$2:$B$2047,W$4)))+(AVERAGEIFS('city centre offline'!$J$2:$J$2047,'city centre offline'!$A$2:$A$2047,$A13,'city centre offline'!$B$2:$B$2047,W$4)*AVERAGEIFS('all sales summary'!$I$2:$I$2047,'all sales summary'!$A$2:$A$2047,$A13,'all sales summary'!$B$2:$B$2047,W$4)))</f>
        <v>0.16173524435839248</v>
      </c>
      <c r="X13" s="60">
        <f>(AVERAGEIFS('city centre offline'!$J$2:$J$2047,'city centre offline'!$A$2:$A$2047,$A13,'city centre offline'!$B$2:$B$2047,X$4)*AVERAGEIFS('all sales summary'!$I$2:$I$2047,'all sales summary'!$A$2:$A$2047,$A13,'all sales summary'!$B$2:$B$2047,X$4))/((AVERAGEIFS('overall city offline'!$J$2:$J$2047,'overall city offline'!$A$2:$A$2047,$A13,'overall city offline'!$B$2:$B$2047,X$4)*(1-AVERAGEIFS('all sales summary'!$I$2:$I$2047,'all sales summary'!$A$2:$A$2047,$A13,'all sales summary'!$B$2:$B$2047,X$4)))+(AVERAGEIFS('city centre offline'!$J$2:$J$2047,'city centre offline'!$A$2:$A$2047,$A13,'city centre offline'!$B$2:$B$2047,X$4)*AVERAGEIFS('all sales summary'!$I$2:$I$2047,'all sales summary'!$A$2:$A$2047,$A13,'all sales summary'!$B$2:$B$2047,X$4)))</f>
        <v>8.9218384556348396E-2</v>
      </c>
      <c r="Y13" s="60">
        <f>(AVERAGEIFS('city centre offline'!$J$2:$J$2047,'city centre offline'!$A$2:$A$2047,$A13,'city centre offline'!$B$2:$B$2047,Y$4)*AVERAGEIFS('all sales summary'!$I$2:$I$2047,'all sales summary'!$A$2:$A$2047,$A13,'all sales summary'!$B$2:$B$2047,Y$4))/((AVERAGEIFS('overall city offline'!$J$2:$J$2047,'overall city offline'!$A$2:$A$2047,$A13,'overall city offline'!$B$2:$B$2047,Y$4)*(1-AVERAGEIFS('all sales summary'!$I$2:$I$2047,'all sales summary'!$A$2:$A$2047,$A13,'all sales summary'!$B$2:$B$2047,Y$4)))+(AVERAGEIFS('city centre offline'!$J$2:$J$2047,'city centre offline'!$A$2:$A$2047,$A13,'city centre offline'!$B$2:$B$2047,Y$4)*AVERAGEIFS('all sales summary'!$I$2:$I$2047,'all sales summary'!$A$2:$A$2047,$A13,'all sales summary'!$B$2:$B$2047,Y$4)))</f>
        <v>0.15048875419650024</v>
      </c>
      <c r="Z13" s="60">
        <f>(AVERAGEIFS('city centre offline'!$J$2:$J$2047,'city centre offline'!$A$2:$A$2047,$A13,'city centre offline'!$B$2:$B$2047,Z$4)*AVERAGEIFS('all sales summary'!$I$2:$I$2047,'all sales summary'!$A$2:$A$2047,$A13,'all sales summary'!$B$2:$B$2047,Z$4))/((AVERAGEIFS('overall city offline'!$J$2:$J$2047,'overall city offline'!$A$2:$A$2047,$A13,'overall city offline'!$B$2:$B$2047,Z$4)*(1-AVERAGEIFS('all sales summary'!$I$2:$I$2047,'all sales summary'!$A$2:$A$2047,$A13,'all sales summary'!$B$2:$B$2047,Z$4)))+(AVERAGEIFS('city centre offline'!$J$2:$J$2047,'city centre offline'!$A$2:$A$2047,$A13,'city centre offline'!$B$2:$B$2047,Z$4)*AVERAGEIFS('all sales summary'!$I$2:$I$2047,'all sales summary'!$A$2:$A$2047,$A13,'all sales summary'!$B$2:$B$2047,Z$4)))</f>
        <v>4.3560622238992708E-2</v>
      </c>
      <c r="AA13" s="60">
        <f>(AVERAGEIFS('city centre offline'!$J$2:$J$2047,'city centre offline'!$A$2:$A$2047,$A13,'city centre offline'!$B$2:$B$2047,AA$4)*AVERAGEIFS('all sales summary'!$I$2:$I$2047,'all sales summary'!$A$2:$A$2047,$A13,'all sales summary'!$B$2:$B$2047,AA$4))/((AVERAGEIFS('overall city offline'!$J$2:$J$2047,'overall city offline'!$A$2:$A$2047,$A13,'overall city offline'!$B$2:$B$2047,AA$4)*(1-AVERAGEIFS('all sales summary'!$I$2:$I$2047,'all sales summary'!$A$2:$A$2047,$A13,'all sales summary'!$B$2:$B$2047,AA$4)))+(AVERAGEIFS('city centre offline'!$J$2:$J$2047,'city centre offline'!$A$2:$A$2047,$A13,'city centre offline'!$B$2:$B$2047,AA$4)*AVERAGEIFS('all sales summary'!$I$2:$I$2047,'all sales summary'!$A$2:$A$2047,$A13,'all sales summary'!$B$2:$B$2047,AA$4)))</f>
        <v>4.6641286146897519E-2</v>
      </c>
      <c r="AB13" s="60">
        <f>(AVERAGEIFS('city centre offline'!$J$2:$J$2047,'city centre offline'!$A$2:$A$2047,$A13,'city centre offline'!$B$2:$B$2047,AB$4)*AVERAGEIFS('all sales summary'!$I$2:$I$2047,'all sales summary'!$A$2:$A$2047,$A13,'all sales summary'!$B$2:$B$2047,AB$4))/((AVERAGEIFS('overall city offline'!$J$2:$J$2047,'overall city offline'!$A$2:$A$2047,$A13,'overall city offline'!$B$2:$B$2047,AB$4)*(1-AVERAGEIFS('all sales summary'!$I$2:$I$2047,'all sales summary'!$A$2:$A$2047,$A13,'all sales summary'!$B$2:$B$2047,AB$4)))+(AVERAGEIFS('city centre offline'!$J$2:$J$2047,'city centre offline'!$A$2:$A$2047,$A13,'city centre offline'!$B$2:$B$2047,AB$4)*AVERAGEIFS('all sales summary'!$I$2:$I$2047,'all sales summary'!$A$2:$A$2047,$A13,'all sales summary'!$B$2:$B$2047,AB$4)))</f>
        <v>5.5560040750485998E-2</v>
      </c>
      <c r="AC13" s="60">
        <f>(AVERAGEIFS('city centre offline'!$J$2:$J$2047,'city centre offline'!$A$2:$A$2047,$A13,'city centre offline'!$B$2:$B$2047,AC$4)*AVERAGEIFS('all sales summary'!$I$2:$I$2047,'all sales summary'!$A$2:$A$2047,$A13,'all sales summary'!$B$2:$B$2047,AC$4))/((AVERAGEIFS('overall city offline'!$J$2:$J$2047,'overall city offline'!$A$2:$A$2047,$A13,'overall city offline'!$B$2:$B$2047,AC$4)*(1-AVERAGEIFS('all sales summary'!$I$2:$I$2047,'all sales summary'!$A$2:$A$2047,$A13,'all sales summary'!$B$2:$B$2047,AC$4)))+(AVERAGEIFS('city centre offline'!$J$2:$J$2047,'city centre offline'!$A$2:$A$2047,$A13,'city centre offline'!$B$2:$B$2047,AC$4)*AVERAGEIFS('all sales summary'!$I$2:$I$2047,'all sales summary'!$A$2:$A$2047,$A13,'all sales summary'!$B$2:$B$2047,AC$4)))</f>
        <v>0.1219511348743392</v>
      </c>
      <c r="AD13" s="60">
        <f>(AVERAGEIFS('city centre offline'!$J$2:$J$2047,'city centre offline'!$A$2:$A$2047,$A13,'city centre offline'!$B$2:$B$2047,AD$4)*AVERAGEIFS('all sales summary'!$I$2:$I$2047,'all sales summary'!$A$2:$A$2047,$A13,'all sales summary'!$B$2:$B$2047,AD$4))/((AVERAGEIFS('overall city offline'!$J$2:$J$2047,'overall city offline'!$A$2:$A$2047,$A13,'overall city offline'!$B$2:$B$2047,AD$4)*(1-AVERAGEIFS('all sales summary'!$I$2:$I$2047,'all sales summary'!$A$2:$A$2047,$A13,'all sales summary'!$B$2:$B$2047,AD$4)))+(AVERAGEIFS('city centre offline'!$J$2:$J$2047,'city centre offline'!$A$2:$A$2047,$A13,'city centre offline'!$B$2:$B$2047,AD$4)*AVERAGEIFS('all sales summary'!$I$2:$I$2047,'all sales summary'!$A$2:$A$2047,$A13,'all sales summary'!$B$2:$B$2047,AD$4)))</f>
        <v>0.16507588756879579</v>
      </c>
      <c r="AE13" s="60">
        <f>(AVERAGEIFS('city centre offline'!$J$2:$J$2047,'city centre offline'!$A$2:$A$2047,$A13,'city centre offline'!$B$2:$B$2047,AE$4)*AVERAGEIFS('all sales summary'!$I$2:$I$2047,'all sales summary'!$A$2:$A$2047,$A13,'all sales summary'!$B$2:$B$2047,AE$4))/((AVERAGEIFS('overall city offline'!$J$2:$J$2047,'overall city offline'!$A$2:$A$2047,$A13,'overall city offline'!$B$2:$B$2047,AE$4)*(1-AVERAGEIFS('all sales summary'!$I$2:$I$2047,'all sales summary'!$A$2:$A$2047,$A13,'all sales summary'!$B$2:$B$2047,AE$4)))+(AVERAGEIFS('city centre offline'!$J$2:$J$2047,'city centre offline'!$A$2:$A$2047,$A13,'city centre offline'!$B$2:$B$2047,AE$4)*AVERAGEIFS('all sales summary'!$I$2:$I$2047,'all sales summary'!$A$2:$A$2047,$A13,'all sales summary'!$B$2:$B$2047,AE$4)))</f>
        <v>0.17705892866002437</v>
      </c>
      <c r="AF13" s="60">
        <f>(AVERAGEIFS('city centre offline'!$J$2:$J$2047,'city centre offline'!$A$2:$A$2047,$A13,'city centre offline'!$B$2:$B$2047,AF$4)*AVERAGEIFS('all sales summary'!$I$2:$I$2047,'all sales summary'!$A$2:$A$2047,$A13,'all sales summary'!$B$2:$B$2047,AF$4))/((AVERAGEIFS('overall city offline'!$J$2:$J$2047,'overall city offline'!$A$2:$A$2047,$A13,'overall city offline'!$B$2:$B$2047,AF$4)*(1-AVERAGEIFS('all sales summary'!$I$2:$I$2047,'all sales summary'!$A$2:$A$2047,$A13,'all sales summary'!$B$2:$B$2047,AF$4)))+(AVERAGEIFS('city centre offline'!$J$2:$J$2047,'city centre offline'!$A$2:$A$2047,$A13,'city centre offline'!$B$2:$B$2047,AF$4)*AVERAGEIFS('all sales summary'!$I$2:$I$2047,'all sales summary'!$A$2:$A$2047,$A13,'all sales summary'!$B$2:$B$2047,AF$4)))</f>
        <v>0.19420060218687973</v>
      </c>
      <c r="AG13" s="60">
        <f>(AVERAGEIFS('city centre offline'!$J$2:$J$2047,'city centre offline'!$A$2:$A$2047,$A13,'city centre offline'!$B$2:$B$2047,AG$4)*AVERAGEIFS('all sales summary'!$I$2:$I$2047,'all sales summary'!$A$2:$A$2047,$A13,'all sales summary'!$B$2:$B$2047,AG$4))/((AVERAGEIFS('overall city offline'!$J$2:$J$2047,'overall city offline'!$A$2:$A$2047,$A13,'overall city offline'!$B$2:$B$2047,AG$4)*(1-AVERAGEIFS('all sales summary'!$I$2:$I$2047,'all sales summary'!$A$2:$A$2047,$A13,'all sales summary'!$B$2:$B$2047,AG$4)))+(AVERAGEIFS('city centre offline'!$J$2:$J$2047,'city centre offline'!$A$2:$A$2047,$A13,'city centre offline'!$B$2:$B$2047,AG$4)*AVERAGEIFS('all sales summary'!$I$2:$I$2047,'all sales summary'!$A$2:$A$2047,$A13,'all sales summary'!$B$2:$B$2047,AG$4)))</f>
        <v>0.19527017581237335</v>
      </c>
      <c r="AH13" s="60">
        <f>(AVERAGEIFS('city centre offline'!$J$2:$J$2047,'city centre offline'!$A$2:$A$2047,$A13,'city centre offline'!$B$2:$B$2047,AH$4)*AVERAGEIFS('all sales summary'!$I$2:$I$2047,'all sales summary'!$A$2:$A$2047,$A13,'all sales summary'!$B$2:$B$2047,AH$4))/((AVERAGEIFS('overall city offline'!$J$2:$J$2047,'overall city offline'!$A$2:$A$2047,$A13,'overall city offline'!$B$2:$B$2047,AH$4)*(1-AVERAGEIFS('all sales summary'!$I$2:$I$2047,'all sales summary'!$A$2:$A$2047,$A13,'all sales summary'!$B$2:$B$2047,AH$4)))+(AVERAGEIFS('city centre offline'!$J$2:$J$2047,'city centre offline'!$A$2:$A$2047,$A13,'city centre offline'!$B$2:$B$2047,AH$4)*AVERAGEIFS('all sales summary'!$I$2:$I$2047,'all sales summary'!$A$2:$A$2047,$A13,'all sales summary'!$B$2:$B$2047,AH$4)))</f>
        <v>0.20127152285157918</v>
      </c>
    </row>
    <row r="14" spans="1:34" x14ac:dyDescent="0.3">
      <c r="A14" t="s">
        <v>16</v>
      </c>
      <c r="B14" s="60">
        <f>(AVERAGEIFS('city centre offline'!$J$2:$J$2047,'city centre offline'!$A$2:$A$2047,$A14,'city centre offline'!$B$2:$B$2047,B$4)*AVERAGEIFS('all sales summary'!$I$2:$I$2047,'all sales summary'!$A$2:$A$2047,$A14,'all sales summary'!$B$2:$B$2047,B$4))/((AVERAGEIFS('overall city offline'!$J$2:$J$2047,'overall city offline'!$A$2:$A$2047,$A14,'overall city offline'!$B$2:$B$2047,B$4)*(1-AVERAGEIFS('all sales summary'!$I$2:$I$2047,'all sales summary'!$A$2:$A$2047,$A14,'all sales summary'!$B$2:$B$2047,B$4)))+(AVERAGEIFS('city centre offline'!$J$2:$J$2047,'city centre offline'!$A$2:$A$2047,$A14,'city centre offline'!$B$2:$B$2047,B$4)*AVERAGEIFS('all sales summary'!$I$2:$I$2047,'all sales summary'!$A$2:$A$2047,$A14,'all sales summary'!$B$2:$B$2047,B$4)))</f>
        <v>8.7263372270212011E-2</v>
      </c>
      <c r="C14" s="60">
        <f>(AVERAGEIFS('city centre offline'!$J$2:$J$2047,'city centre offline'!$A$2:$A$2047,$A14,'city centre offline'!$B$2:$B$2047,C$4)*AVERAGEIFS('all sales summary'!$I$2:$I$2047,'all sales summary'!$A$2:$A$2047,$A14,'all sales summary'!$B$2:$B$2047,C$4))/((AVERAGEIFS('overall city offline'!$J$2:$J$2047,'overall city offline'!$A$2:$A$2047,$A14,'overall city offline'!$B$2:$B$2047,C$4)*(1-AVERAGEIFS('all sales summary'!$I$2:$I$2047,'all sales summary'!$A$2:$A$2047,$A14,'all sales summary'!$B$2:$B$2047,C$4)))+(AVERAGEIFS('city centre offline'!$J$2:$J$2047,'city centre offline'!$A$2:$A$2047,$A14,'city centre offline'!$B$2:$B$2047,C$4)*AVERAGEIFS('all sales summary'!$I$2:$I$2047,'all sales summary'!$A$2:$A$2047,$A14,'all sales summary'!$B$2:$B$2047,C$4)))</f>
        <v>8.388591486368463E-2</v>
      </c>
      <c r="D14" s="60">
        <f>(AVERAGEIFS('city centre offline'!$J$2:$J$2047,'city centre offline'!$A$2:$A$2047,$A14,'city centre offline'!$B$2:$B$2047,D$4)*AVERAGEIFS('all sales summary'!$I$2:$I$2047,'all sales summary'!$A$2:$A$2047,$A14,'all sales summary'!$B$2:$B$2047,D$4))/((AVERAGEIFS('overall city offline'!$J$2:$J$2047,'overall city offline'!$A$2:$A$2047,$A14,'overall city offline'!$B$2:$B$2047,D$4)*(1-AVERAGEIFS('all sales summary'!$I$2:$I$2047,'all sales summary'!$A$2:$A$2047,$A14,'all sales summary'!$B$2:$B$2047,D$4)))+(AVERAGEIFS('city centre offline'!$J$2:$J$2047,'city centre offline'!$A$2:$A$2047,$A14,'city centre offline'!$B$2:$B$2047,D$4)*AVERAGEIFS('all sales summary'!$I$2:$I$2047,'all sales summary'!$A$2:$A$2047,$A14,'all sales summary'!$B$2:$B$2047,D$4)))</f>
        <v>8.362324644992282E-2</v>
      </c>
      <c r="E14" s="60">
        <f>(AVERAGEIFS('city centre offline'!$J$2:$J$2047,'city centre offline'!$A$2:$A$2047,$A14,'city centre offline'!$B$2:$B$2047,E$4)*AVERAGEIFS('all sales summary'!$I$2:$I$2047,'all sales summary'!$A$2:$A$2047,$A14,'all sales summary'!$B$2:$B$2047,E$4))/((AVERAGEIFS('overall city offline'!$J$2:$J$2047,'overall city offline'!$A$2:$A$2047,$A14,'overall city offline'!$B$2:$B$2047,E$4)*(1-AVERAGEIFS('all sales summary'!$I$2:$I$2047,'all sales summary'!$A$2:$A$2047,$A14,'all sales summary'!$B$2:$B$2047,E$4)))+(AVERAGEIFS('city centre offline'!$J$2:$J$2047,'city centre offline'!$A$2:$A$2047,$A14,'city centre offline'!$B$2:$B$2047,E$4)*AVERAGEIFS('all sales summary'!$I$2:$I$2047,'all sales summary'!$A$2:$A$2047,$A14,'all sales summary'!$B$2:$B$2047,E$4)))</f>
        <v>7.956095777623591E-2</v>
      </c>
      <c r="F14" s="60">
        <f>(AVERAGEIFS('city centre offline'!$J$2:$J$2047,'city centre offline'!$A$2:$A$2047,$A14,'city centre offline'!$B$2:$B$2047,F$4)*AVERAGEIFS('all sales summary'!$I$2:$I$2047,'all sales summary'!$A$2:$A$2047,$A14,'all sales summary'!$B$2:$B$2047,F$4))/((AVERAGEIFS('overall city offline'!$J$2:$J$2047,'overall city offline'!$A$2:$A$2047,$A14,'overall city offline'!$B$2:$B$2047,F$4)*(1-AVERAGEIFS('all sales summary'!$I$2:$I$2047,'all sales summary'!$A$2:$A$2047,$A14,'all sales summary'!$B$2:$B$2047,F$4)))+(AVERAGEIFS('city centre offline'!$J$2:$J$2047,'city centre offline'!$A$2:$A$2047,$A14,'city centre offline'!$B$2:$B$2047,F$4)*AVERAGEIFS('all sales summary'!$I$2:$I$2047,'all sales summary'!$A$2:$A$2047,$A14,'all sales summary'!$B$2:$B$2047,F$4)))</f>
        <v>8.4216539735634949E-2</v>
      </c>
      <c r="G14" s="60">
        <f>(AVERAGEIFS('city centre offline'!$J$2:$J$2047,'city centre offline'!$A$2:$A$2047,$A14,'city centre offline'!$B$2:$B$2047,G$4)*AVERAGEIFS('all sales summary'!$I$2:$I$2047,'all sales summary'!$A$2:$A$2047,$A14,'all sales summary'!$B$2:$B$2047,G$4))/((AVERAGEIFS('overall city offline'!$J$2:$J$2047,'overall city offline'!$A$2:$A$2047,$A14,'overall city offline'!$B$2:$B$2047,G$4)*(1-AVERAGEIFS('all sales summary'!$I$2:$I$2047,'all sales summary'!$A$2:$A$2047,$A14,'all sales summary'!$B$2:$B$2047,G$4)))+(AVERAGEIFS('city centre offline'!$J$2:$J$2047,'city centre offline'!$A$2:$A$2047,$A14,'city centre offline'!$B$2:$B$2047,G$4)*AVERAGEIFS('all sales summary'!$I$2:$I$2047,'all sales summary'!$A$2:$A$2047,$A14,'all sales summary'!$B$2:$B$2047,G$4)))</f>
        <v>8.5374854244152101E-2</v>
      </c>
      <c r="H14" s="60">
        <f>(AVERAGEIFS('city centre offline'!$J$2:$J$2047,'city centre offline'!$A$2:$A$2047,$A14,'city centre offline'!$B$2:$B$2047,H$4)*AVERAGEIFS('all sales summary'!$I$2:$I$2047,'all sales summary'!$A$2:$A$2047,$A14,'all sales summary'!$B$2:$B$2047,H$4))/((AVERAGEIFS('overall city offline'!$J$2:$J$2047,'overall city offline'!$A$2:$A$2047,$A14,'overall city offline'!$B$2:$B$2047,H$4)*(1-AVERAGEIFS('all sales summary'!$I$2:$I$2047,'all sales summary'!$A$2:$A$2047,$A14,'all sales summary'!$B$2:$B$2047,H$4)))+(AVERAGEIFS('city centre offline'!$J$2:$J$2047,'city centre offline'!$A$2:$A$2047,$A14,'city centre offline'!$B$2:$B$2047,H$4)*AVERAGEIFS('all sales summary'!$I$2:$I$2047,'all sales summary'!$A$2:$A$2047,$A14,'all sales summary'!$B$2:$B$2047,H$4)))</f>
        <v>9.1333255851978906E-2</v>
      </c>
      <c r="I14" s="60">
        <f>(AVERAGEIFS('city centre offline'!$J$2:$J$2047,'city centre offline'!$A$2:$A$2047,$A14,'city centre offline'!$B$2:$B$2047,I$4)*AVERAGEIFS('all sales summary'!$I$2:$I$2047,'all sales summary'!$A$2:$A$2047,$A14,'all sales summary'!$B$2:$B$2047,I$4))/((AVERAGEIFS('overall city offline'!$J$2:$J$2047,'overall city offline'!$A$2:$A$2047,$A14,'overall city offline'!$B$2:$B$2047,I$4)*(1-AVERAGEIFS('all sales summary'!$I$2:$I$2047,'all sales summary'!$A$2:$A$2047,$A14,'all sales summary'!$B$2:$B$2047,I$4)))+(AVERAGEIFS('city centre offline'!$J$2:$J$2047,'city centre offline'!$A$2:$A$2047,$A14,'city centre offline'!$B$2:$B$2047,I$4)*AVERAGEIFS('all sales summary'!$I$2:$I$2047,'all sales summary'!$A$2:$A$2047,$A14,'all sales summary'!$B$2:$B$2047,I$4)))</f>
        <v>8.7963794575525694E-2</v>
      </c>
      <c r="J14" s="60">
        <f>(AVERAGEIFS('city centre offline'!$J$2:$J$2047,'city centre offline'!$A$2:$A$2047,$A14,'city centre offline'!$B$2:$B$2047,J$4)*AVERAGEIFS('all sales summary'!$I$2:$I$2047,'all sales summary'!$A$2:$A$2047,$A14,'all sales summary'!$B$2:$B$2047,J$4))/((AVERAGEIFS('overall city offline'!$J$2:$J$2047,'overall city offline'!$A$2:$A$2047,$A14,'overall city offline'!$B$2:$B$2047,J$4)*(1-AVERAGEIFS('all sales summary'!$I$2:$I$2047,'all sales summary'!$A$2:$A$2047,$A14,'all sales summary'!$B$2:$B$2047,J$4)))+(AVERAGEIFS('city centre offline'!$J$2:$J$2047,'city centre offline'!$A$2:$A$2047,$A14,'city centre offline'!$B$2:$B$2047,J$4)*AVERAGEIFS('all sales summary'!$I$2:$I$2047,'all sales summary'!$A$2:$A$2047,$A14,'all sales summary'!$B$2:$B$2047,J$4)))</f>
        <v>9.0719808314962111E-2</v>
      </c>
      <c r="K14" s="60">
        <f>(AVERAGEIFS('city centre offline'!$J$2:$J$2047,'city centre offline'!$A$2:$A$2047,$A14,'city centre offline'!$B$2:$B$2047,K$4)*AVERAGEIFS('all sales summary'!$I$2:$I$2047,'all sales summary'!$A$2:$A$2047,$A14,'all sales summary'!$B$2:$B$2047,K$4))/((AVERAGEIFS('overall city offline'!$J$2:$J$2047,'overall city offline'!$A$2:$A$2047,$A14,'overall city offline'!$B$2:$B$2047,K$4)*(1-AVERAGEIFS('all sales summary'!$I$2:$I$2047,'all sales summary'!$A$2:$A$2047,$A14,'all sales summary'!$B$2:$B$2047,K$4)))+(AVERAGEIFS('city centre offline'!$J$2:$J$2047,'city centre offline'!$A$2:$A$2047,$A14,'city centre offline'!$B$2:$B$2047,K$4)*AVERAGEIFS('all sales summary'!$I$2:$I$2047,'all sales summary'!$A$2:$A$2047,$A14,'all sales summary'!$B$2:$B$2047,K$4)))</f>
        <v>9.3704752015597706E-2</v>
      </c>
      <c r="L14" s="60">
        <f>(AVERAGEIFS('city centre offline'!$J$2:$J$2047,'city centre offline'!$A$2:$A$2047,$A14,'city centre offline'!$B$2:$B$2047,L$4)*AVERAGEIFS('all sales summary'!$I$2:$I$2047,'all sales summary'!$A$2:$A$2047,$A14,'all sales summary'!$B$2:$B$2047,L$4))/((AVERAGEIFS('overall city offline'!$J$2:$J$2047,'overall city offline'!$A$2:$A$2047,$A14,'overall city offline'!$B$2:$B$2047,L$4)*(1-AVERAGEIFS('all sales summary'!$I$2:$I$2047,'all sales summary'!$A$2:$A$2047,$A14,'all sales summary'!$B$2:$B$2047,L$4)))+(AVERAGEIFS('city centre offline'!$J$2:$J$2047,'city centre offline'!$A$2:$A$2047,$A14,'city centre offline'!$B$2:$B$2047,L$4)*AVERAGEIFS('all sales summary'!$I$2:$I$2047,'all sales summary'!$A$2:$A$2047,$A14,'all sales summary'!$B$2:$B$2047,L$4)))</f>
        <v>9.5089376261960373E-2</v>
      </c>
      <c r="M14" s="60">
        <f>(AVERAGEIFS('city centre offline'!$J$2:$J$2047,'city centre offline'!$A$2:$A$2047,$A14,'city centre offline'!$B$2:$B$2047,M$4)*AVERAGEIFS('all sales summary'!$I$2:$I$2047,'all sales summary'!$A$2:$A$2047,$A14,'all sales summary'!$B$2:$B$2047,M$4))/((AVERAGEIFS('overall city offline'!$J$2:$J$2047,'overall city offline'!$A$2:$A$2047,$A14,'overall city offline'!$B$2:$B$2047,M$4)*(1-AVERAGEIFS('all sales summary'!$I$2:$I$2047,'all sales summary'!$A$2:$A$2047,$A14,'all sales summary'!$B$2:$B$2047,M$4)))+(AVERAGEIFS('city centre offline'!$J$2:$J$2047,'city centre offline'!$A$2:$A$2047,$A14,'city centre offline'!$B$2:$B$2047,M$4)*AVERAGEIFS('all sales summary'!$I$2:$I$2047,'all sales summary'!$A$2:$A$2047,$A14,'all sales summary'!$B$2:$B$2047,M$4)))</f>
        <v>9.4277471798704993E-2</v>
      </c>
      <c r="N14" s="60">
        <f>(AVERAGEIFS('city centre offline'!$J$2:$J$2047,'city centre offline'!$A$2:$A$2047,$A14,'city centre offline'!$B$2:$B$2047,N$4)*AVERAGEIFS('all sales summary'!$I$2:$I$2047,'all sales summary'!$A$2:$A$2047,$A14,'all sales summary'!$B$2:$B$2047,N$4))/((AVERAGEIFS('overall city offline'!$J$2:$J$2047,'overall city offline'!$A$2:$A$2047,$A14,'overall city offline'!$B$2:$B$2047,N$4)*(1-AVERAGEIFS('all sales summary'!$I$2:$I$2047,'all sales summary'!$A$2:$A$2047,$A14,'all sales summary'!$B$2:$B$2047,N$4)))+(AVERAGEIFS('city centre offline'!$J$2:$J$2047,'city centre offline'!$A$2:$A$2047,$A14,'city centre offline'!$B$2:$B$2047,N$4)*AVERAGEIFS('all sales summary'!$I$2:$I$2047,'all sales summary'!$A$2:$A$2047,$A14,'all sales summary'!$B$2:$B$2047,N$4)))</f>
        <v>9.6187992317718532E-2</v>
      </c>
      <c r="O14" s="60">
        <f>(AVERAGEIFS('city centre offline'!$J$2:$J$2047,'city centre offline'!$A$2:$A$2047,$A14,'city centre offline'!$B$2:$B$2047,O$4)*AVERAGEIFS('all sales summary'!$I$2:$I$2047,'all sales summary'!$A$2:$A$2047,$A14,'all sales summary'!$B$2:$B$2047,O$4))/((AVERAGEIFS('overall city offline'!$J$2:$J$2047,'overall city offline'!$A$2:$A$2047,$A14,'overall city offline'!$B$2:$B$2047,O$4)*(1-AVERAGEIFS('all sales summary'!$I$2:$I$2047,'all sales summary'!$A$2:$A$2047,$A14,'all sales summary'!$B$2:$B$2047,O$4)))+(AVERAGEIFS('city centre offline'!$J$2:$J$2047,'city centre offline'!$A$2:$A$2047,$A14,'city centre offline'!$B$2:$B$2047,O$4)*AVERAGEIFS('all sales summary'!$I$2:$I$2047,'all sales summary'!$A$2:$A$2047,$A14,'all sales summary'!$B$2:$B$2047,O$4)))</f>
        <v>9.4288248026770272E-2</v>
      </c>
      <c r="P14" s="60">
        <f>(AVERAGEIFS('city centre offline'!$J$2:$J$2047,'city centre offline'!$A$2:$A$2047,$A14,'city centre offline'!$B$2:$B$2047,P$4)*AVERAGEIFS('all sales summary'!$I$2:$I$2047,'all sales summary'!$A$2:$A$2047,$A14,'all sales summary'!$B$2:$B$2047,P$4))/((AVERAGEIFS('overall city offline'!$J$2:$J$2047,'overall city offline'!$A$2:$A$2047,$A14,'overall city offline'!$B$2:$B$2047,P$4)*(1-AVERAGEIFS('all sales summary'!$I$2:$I$2047,'all sales summary'!$A$2:$A$2047,$A14,'all sales summary'!$B$2:$B$2047,P$4)))+(AVERAGEIFS('city centre offline'!$J$2:$J$2047,'city centre offline'!$A$2:$A$2047,$A14,'city centre offline'!$B$2:$B$2047,P$4)*AVERAGEIFS('all sales summary'!$I$2:$I$2047,'all sales summary'!$A$2:$A$2047,$A14,'all sales summary'!$B$2:$B$2047,P$4)))</f>
        <v>8.0931840713264855E-2</v>
      </c>
      <c r="Q14" s="60">
        <f>(AVERAGEIFS('city centre offline'!$J$2:$J$2047,'city centre offline'!$A$2:$A$2047,$A14,'city centre offline'!$B$2:$B$2047,Q$4)*AVERAGEIFS('all sales summary'!$I$2:$I$2047,'all sales summary'!$A$2:$A$2047,$A14,'all sales summary'!$B$2:$B$2047,Q$4))/((AVERAGEIFS('overall city offline'!$J$2:$J$2047,'overall city offline'!$A$2:$A$2047,$A14,'overall city offline'!$B$2:$B$2047,Q$4)*(1-AVERAGEIFS('all sales summary'!$I$2:$I$2047,'all sales summary'!$A$2:$A$2047,$A14,'all sales summary'!$B$2:$B$2047,Q$4)))+(AVERAGEIFS('city centre offline'!$J$2:$J$2047,'city centre offline'!$A$2:$A$2047,$A14,'city centre offline'!$B$2:$B$2047,Q$4)*AVERAGEIFS('all sales summary'!$I$2:$I$2047,'all sales summary'!$A$2:$A$2047,$A14,'all sales summary'!$B$2:$B$2047,Q$4)))</f>
        <v>2.5796888287279541E-2</v>
      </c>
      <c r="R14" s="60">
        <f>(AVERAGEIFS('city centre offline'!$J$2:$J$2047,'city centre offline'!$A$2:$A$2047,$A14,'city centre offline'!$B$2:$B$2047,R$4)*AVERAGEIFS('all sales summary'!$I$2:$I$2047,'all sales summary'!$A$2:$A$2047,$A14,'all sales summary'!$B$2:$B$2047,R$4))/((AVERAGEIFS('overall city offline'!$J$2:$J$2047,'overall city offline'!$A$2:$A$2047,$A14,'overall city offline'!$B$2:$B$2047,R$4)*(1-AVERAGEIFS('all sales summary'!$I$2:$I$2047,'all sales summary'!$A$2:$A$2047,$A14,'all sales summary'!$B$2:$B$2047,R$4)))+(AVERAGEIFS('city centre offline'!$J$2:$J$2047,'city centre offline'!$A$2:$A$2047,$A14,'city centre offline'!$B$2:$B$2047,R$4)*AVERAGEIFS('all sales summary'!$I$2:$I$2047,'all sales summary'!$A$2:$A$2047,$A14,'all sales summary'!$B$2:$B$2047,R$4)))</f>
        <v>1.9526356989847327E-2</v>
      </c>
      <c r="S14" s="60">
        <f>(AVERAGEIFS('city centre offline'!$J$2:$J$2047,'city centre offline'!$A$2:$A$2047,$A14,'city centre offline'!$B$2:$B$2047,S$4)*AVERAGEIFS('all sales summary'!$I$2:$I$2047,'all sales summary'!$A$2:$A$2047,$A14,'all sales summary'!$B$2:$B$2047,S$4))/((AVERAGEIFS('overall city offline'!$J$2:$J$2047,'overall city offline'!$A$2:$A$2047,$A14,'overall city offline'!$B$2:$B$2047,S$4)*(1-AVERAGEIFS('all sales summary'!$I$2:$I$2047,'all sales summary'!$A$2:$A$2047,$A14,'all sales summary'!$B$2:$B$2047,S$4)))+(AVERAGEIFS('city centre offline'!$J$2:$J$2047,'city centre offline'!$A$2:$A$2047,$A14,'city centre offline'!$B$2:$B$2047,S$4)*AVERAGEIFS('all sales summary'!$I$2:$I$2047,'all sales summary'!$A$2:$A$2047,$A14,'all sales summary'!$B$2:$B$2047,S$4)))</f>
        <v>2.8434459552968611E-2</v>
      </c>
      <c r="T14" s="60">
        <f>(AVERAGEIFS('city centre offline'!$J$2:$J$2047,'city centre offline'!$A$2:$A$2047,$A14,'city centre offline'!$B$2:$B$2047,T$4)*AVERAGEIFS('all sales summary'!$I$2:$I$2047,'all sales summary'!$A$2:$A$2047,$A14,'all sales summary'!$B$2:$B$2047,T$4))/((AVERAGEIFS('overall city offline'!$J$2:$J$2047,'overall city offline'!$A$2:$A$2047,$A14,'overall city offline'!$B$2:$B$2047,T$4)*(1-AVERAGEIFS('all sales summary'!$I$2:$I$2047,'all sales summary'!$A$2:$A$2047,$A14,'all sales summary'!$B$2:$B$2047,T$4)))+(AVERAGEIFS('city centre offline'!$J$2:$J$2047,'city centre offline'!$A$2:$A$2047,$A14,'city centre offline'!$B$2:$B$2047,T$4)*AVERAGEIFS('all sales summary'!$I$2:$I$2047,'all sales summary'!$A$2:$A$2047,$A14,'all sales summary'!$B$2:$B$2047,T$4)))</f>
        <v>5.4160892747031154E-2</v>
      </c>
      <c r="U14" s="60">
        <f>(AVERAGEIFS('city centre offline'!$J$2:$J$2047,'city centre offline'!$A$2:$A$2047,$A14,'city centre offline'!$B$2:$B$2047,U$4)*AVERAGEIFS('all sales summary'!$I$2:$I$2047,'all sales summary'!$A$2:$A$2047,$A14,'all sales summary'!$B$2:$B$2047,U$4))/((AVERAGEIFS('overall city offline'!$J$2:$J$2047,'overall city offline'!$A$2:$A$2047,$A14,'overall city offline'!$B$2:$B$2047,U$4)*(1-AVERAGEIFS('all sales summary'!$I$2:$I$2047,'all sales summary'!$A$2:$A$2047,$A14,'all sales summary'!$B$2:$B$2047,U$4)))+(AVERAGEIFS('city centre offline'!$J$2:$J$2047,'city centre offline'!$A$2:$A$2047,$A14,'city centre offline'!$B$2:$B$2047,U$4)*AVERAGEIFS('all sales summary'!$I$2:$I$2047,'all sales summary'!$A$2:$A$2047,$A14,'all sales summary'!$B$2:$B$2047,U$4)))</f>
        <v>5.7256427300379845E-2</v>
      </c>
      <c r="V14" s="60">
        <f>(AVERAGEIFS('city centre offline'!$J$2:$J$2047,'city centre offline'!$A$2:$A$2047,$A14,'city centre offline'!$B$2:$B$2047,V$4)*AVERAGEIFS('all sales summary'!$I$2:$I$2047,'all sales summary'!$A$2:$A$2047,$A14,'all sales summary'!$B$2:$B$2047,V$4))/((AVERAGEIFS('overall city offline'!$J$2:$J$2047,'overall city offline'!$A$2:$A$2047,$A14,'overall city offline'!$B$2:$B$2047,V$4)*(1-AVERAGEIFS('all sales summary'!$I$2:$I$2047,'all sales summary'!$A$2:$A$2047,$A14,'all sales summary'!$B$2:$B$2047,V$4)))+(AVERAGEIFS('city centre offline'!$J$2:$J$2047,'city centre offline'!$A$2:$A$2047,$A14,'city centre offline'!$B$2:$B$2047,V$4)*AVERAGEIFS('all sales summary'!$I$2:$I$2047,'all sales summary'!$A$2:$A$2047,$A14,'all sales summary'!$B$2:$B$2047,V$4)))</f>
        <v>6.5101895650376038E-2</v>
      </c>
      <c r="W14" s="60">
        <f>(AVERAGEIFS('city centre offline'!$J$2:$J$2047,'city centre offline'!$A$2:$A$2047,$A14,'city centre offline'!$B$2:$B$2047,W$4)*AVERAGEIFS('all sales summary'!$I$2:$I$2047,'all sales summary'!$A$2:$A$2047,$A14,'all sales summary'!$B$2:$B$2047,W$4))/((AVERAGEIFS('overall city offline'!$J$2:$J$2047,'overall city offline'!$A$2:$A$2047,$A14,'overall city offline'!$B$2:$B$2047,W$4)*(1-AVERAGEIFS('all sales summary'!$I$2:$I$2047,'all sales summary'!$A$2:$A$2047,$A14,'all sales summary'!$B$2:$B$2047,W$4)))+(AVERAGEIFS('city centre offline'!$J$2:$J$2047,'city centre offline'!$A$2:$A$2047,$A14,'city centre offline'!$B$2:$B$2047,W$4)*AVERAGEIFS('all sales summary'!$I$2:$I$2047,'all sales summary'!$A$2:$A$2047,$A14,'all sales summary'!$B$2:$B$2047,W$4)))</f>
        <v>6.8599153731364132E-2</v>
      </c>
      <c r="X14" s="60">
        <f>(AVERAGEIFS('city centre offline'!$J$2:$J$2047,'city centre offline'!$A$2:$A$2047,$A14,'city centre offline'!$B$2:$B$2047,X$4)*AVERAGEIFS('all sales summary'!$I$2:$I$2047,'all sales summary'!$A$2:$A$2047,$A14,'all sales summary'!$B$2:$B$2047,X$4))/((AVERAGEIFS('overall city offline'!$J$2:$J$2047,'overall city offline'!$A$2:$A$2047,$A14,'overall city offline'!$B$2:$B$2047,X$4)*(1-AVERAGEIFS('all sales summary'!$I$2:$I$2047,'all sales summary'!$A$2:$A$2047,$A14,'all sales summary'!$B$2:$B$2047,X$4)))+(AVERAGEIFS('city centre offline'!$J$2:$J$2047,'city centre offline'!$A$2:$A$2047,$A14,'city centre offline'!$B$2:$B$2047,X$4)*AVERAGEIFS('all sales summary'!$I$2:$I$2047,'all sales summary'!$A$2:$A$2047,$A14,'all sales summary'!$B$2:$B$2047,X$4)))</f>
        <v>4.6782145941441367E-2</v>
      </c>
      <c r="Y14" s="60">
        <f>(AVERAGEIFS('city centre offline'!$J$2:$J$2047,'city centre offline'!$A$2:$A$2047,$A14,'city centre offline'!$B$2:$B$2047,Y$4)*AVERAGEIFS('all sales summary'!$I$2:$I$2047,'all sales summary'!$A$2:$A$2047,$A14,'all sales summary'!$B$2:$B$2047,Y$4))/((AVERAGEIFS('overall city offline'!$J$2:$J$2047,'overall city offline'!$A$2:$A$2047,$A14,'overall city offline'!$B$2:$B$2047,Y$4)*(1-AVERAGEIFS('all sales summary'!$I$2:$I$2047,'all sales summary'!$A$2:$A$2047,$A14,'all sales summary'!$B$2:$B$2047,Y$4)))+(AVERAGEIFS('city centre offline'!$J$2:$J$2047,'city centre offline'!$A$2:$A$2047,$A14,'city centre offline'!$B$2:$B$2047,Y$4)*AVERAGEIFS('all sales summary'!$I$2:$I$2047,'all sales summary'!$A$2:$A$2047,$A14,'all sales summary'!$B$2:$B$2047,Y$4)))</f>
        <v>6.9453397842847944E-2</v>
      </c>
      <c r="Z14" s="60">
        <f>(AVERAGEIFS('city centre offline'!$J$2:$J$2047,'city centre offline'!$A$2:$A$2047,$A14,'city centre offline'!$B$2:$B$2047,Z$4)*AVERAGEIFS('all sales summary'!$I$2:$I$2047,'all sales summary'!$A$2:$A$2047,$A14,'all sales summary'!$B$2:$B$2047,Z$4))/((AVERAGEIFS('overall city offline'!$J$2:$J$2047,'overall city offline'!$A$2:$A$2047,$A14,'overall city offline'!$B$2:$B$2047,Z$4)*(1-AVERAGEIFS('all sales summary'!$I$2:$I$2047,'all sales summary'!$A$2:$A$2047,$A14,'all sales summary'!$B$2:$B$2047,Z$4)))+(AVERAGEIFS('city centre offline'!$J$2:$J$2047,'city centre offline'!$A$2:$A$2047,$A14,'city centre offline'!$B$2:$B$2047,Z$4)*AVERAGEIFS('all sales summary'!$I$2:$I$2047,'all sales summary'!$A$2:$A$2047,$A14,'all sales summary'!$B$2:$B$2047,Z$4)))</f>
        <v>3.8810200954590104E-2</v>
      </c>
      <c r="AA14" s="60">
        <f>(AVERAGEIFS('city centre offline'!$J$2:$J$2047,'city centre offline'!$A$2:$A$2047,$A14,'city centre offline'!$B$2:$B$2047,AA$4)*AVERAGEIFS('all sales summary'!$I$2:$I$2047,'all sales summary'!$A$2:$A$2047,$A14,'all sales summary'!$B$2:$B$2047,AA$4))/((AVERAGEIFS('overall city offline'!$J$2:$J$2047,'overall city offline'!$A$2:$A$2047,$A14,'overall city offline'!$B$2:$B$2047,AA$4)*(1-AVERAGEIFS('all sales summary'!$I$2:$I$2047,'all sales summary'!$A$2:$A$2047,$A14,'all sales summary'!$B$2:$B$2047,AA$4)))+(AVERAGEIFS('city centre offline'!$J$2:$J$2047,'city centre offline'!$A$2:$A$2047,$A14,'city centre offline'!$B$2:$B$2047,AA$4)*AVERAGEIFS('all sales summary'!$I$2:$I$2047,'all sales summary'!$A$2:$A$2047,$A14,'all sales summary'!$B$2:$B$2047,AA$4)))</f>
        <v>3.4484833804279053E-2</v>
      </c>
      <c r="AB14" s="60">
        <f>(AVERAGEIFS('city centre offline'!$J$2:$J$2047,'city centre offline'!$A$2:$A$2047,$A14,'city centre offline'!$B$2:$B$2047,AB$4)*AVERAGEIFS('all sales summary'!$I$2:$I$2047,'all sales summary'!$A$2:$A$2047,$A14,'all sales summary'!$B$2:$B$2047,AB$4))/((AVERAGEIFS('overall city offline'!$J$2:$J$2047,'overall city offline'!$A$2:$A$2047,$A14,'overall city offline'!$B$2:$B$2047,AB$4)*(1-AVERAGEIFS('all sales summary'!$I$2:$I$2047,'all sales summary'!$A$2:$A$2047,$A14,'all sales summary'!$B$2:$B$2047,AB$4)))+(AVERAGEIFS('city centre offline'!$J$2:$J$2047,'city centre offline'!$A$2:$A$2047,$A14,'city centre offline'!$B$2:$B$2047,AB$4)*AVERAGEIFS('all sales summary'!$I$2:$I$2047,'all sales summary'!$A$2:$A$2047,$A14,'all sales summary'!$B$2:$B$2047,AB$4)))</f>
        <v>4.0993026661867611E-2</v>
      </c>
      <c r="AC14" s="60">
        <f>(AVERAGEIFS('city centre offline'!$J$2:$J$2047,'city centre offline'!$A$2:$A$2047,$A14,'city centre offline'!$B$2:$B$2047,AC$4)*AVERAGEIFS('all sales summary'!$I$2:$I$2047,'all sales summary'!$A$2:$A$2047,$A14,'all sales summary'!$B$2:$B$2047,AC$4))/((AVERAGEIFS('overall city offline'!$J$2:$J$2047,'overall city offline'!$A$2:$A$2047,$A14,'overall city offline'!$B$2:$B$2047,AC$4)*(1-AVERAGEIFS('all sales summary'!$I$2:$I$2047,'all sales summary'!$A$2:$A$2047,$A14,'all sales summary'!$B$2:$B$2047,AC$4)))+(AVERAGEIFS('city centre offline'!$J$2:$J$2047,'city centre offline'!$A$2:$A$2047,$A14,'city centre offline'!$B$2:$B$2047,AC$4)*AVERAGEIFS('all sales summary'!$I$2:$I$2047,'all sales summary'!$A$2:$A$2047,$A14,'all sales summary'!$B$2:$B$2047,AC$4)))</f>
        <v>5.0500182474424497E-2</v>
      </c>
      <c r="AD14" s="60">
        <f>(AVERAGEIFS('city centre offline'!$J$2:$J$2047,'city centre offline'!$A$2:$A$2047,$A14,'city centre offline'!$B$2:$B$2047,AD$4)*AVERAGEIFS('all sales summary'!$I$2:$I$2047,'all sales summary'!$A$2:$A$2047,$A14,'all sales summary'!$B$2:$B$2047,AD$4))/((AVERAGEIFS('overall city offline'!$J$2:$J$2047,'overall city offline'!$A$2:$A$2047,$A14,'overall city offline'!$B$2:$B$2047,AD$4)*(1-AVERAGEIFS('all sales summary'!$I$2:$I$2047,'all sales summary'!$A$2:$A$2047,$A14,'all sales summary'!$B$2:$B$2047,AD$4)))+(AVERAGEIFS('city centre offline'!$J$2:$J$2047,'city centre offline'!$A$2:$A$2047,$A14,'city centre offline'!$B$2:$B$2047,AD$4)*AVERAGEIFS('all sales summary'!$I$2:$I$2047,'all sales summary'!$A$2:$A$2047,$A14,'all sales summary'!$B$2:$B$2047,AD$4)))</f>
        <v>6.2486050325036957E-2</v>
      </c>
      <c r="AE14" s="60">
        <f>(AVERAGEIFS('city centre offline'!$J$2:$J$2047,'city centre offline'!$A$2:$A$2047,$A14,'city centre offline'!$B$2:$B$2047,AE$4)*AVERAGEIFS('all sales summary'!$I$2:$I$2047,'all sales summary'!$A$2:$A$2047,$A14,'all sales summary'!$B$2:$B$2047,AE$4))/((AVERAGEIFS('overall city offline'!$J$2:$J$2047,'overall city offline'!$A$2:$A$2047,$A14,'overall city offline'!$B$2:$B$2047,AE$4)*(1-AVERAGEIFS('all sales summary'!$I$2:$I$2047,'all sales summary'!$A$2:$A$2047,$A14,'all sales summary'!$B$2:$B$2047,AE$4)))+(AVERAGEIFS('city centre offline'!$J$2:$J$2047,'city centre offline'!$A$2:$A$2047,$A14,'city centre offline'!$B$2:$B$2047,AE$4)*AVERAGEIFS('all sales summary'!$I$2:$I$2047,'all sales summary'!$A$2:$A$2047,$A14,'all sales summary'!$B$2:$B$2047,AE$4)))</f>
        <v>7.0925754695877335E-2</v>
      </c>
      <c r="AF14" s="60">
        <f>(AVERAGEIFS('city centre offline'!$J$2:$J$2047,'city centre offline'!$A$2:$A$2047,$A14,'city centre offline'!$B$2:$B$2047,AF$4)*AVERAGEIFS('all sales summary'!$I$2:$I$2047,'all sales summary'!$A$2:$A$2047,$A14,'all sales summary'!$B$2:$B$2047,AF$4))/((AVERAGEIFS('overall city offline'!$J$2:$J$2047,'overall city offline'!$A$2:$A$2047,$A14,'overall city offline'!$B$2:$B$2047,AF$4)*(1-AVERAGEIFS('all sales summary'!$I$2:$I$2047,'all sales summary'!$A$2:$A$2047,$A14,'all sales summary'!$B$2:$B$2047,AF$4)))+(AVERAGEIFS('city centre offline'!$J$2:$J$2047,'city centre offline'!$A$2:$A$2047,$A14,'city centre offline'!$B$2:$B$2047,AF$4)*AVERAGEIFS('all sales summary'!$I$2:$I$2047,'all sales summary'!$A$2:$A$2047,$A14,'all sales summary'!$B$2:$B$2047,AF$4)))</f>
        <v>7.3569629227963618E-2</v>
      </c>
      <c r="AG14" s="60">
        <f>(AVERAGEIFS('city centre offline'!$J$2:$J$2047,'city centre offline'!$A$2:$A$2047,$A14,'city centre offline'!$B$2:$B$2047,AG$4)*AVERAGEIFS('all sales summary'!$I$2:$I$2047,'all sales summary'!$A$2:$A$2047,$A14,'all sales summary'!$B$2:$B$2047,AG$4))/((AVERAGEIFS('overall city offline'!$J$2:$J$2047,'overall city offline'!$A$2:$A$2047,$A14,'overall city offline'!$B$2:$B$2047,AG$4)*(1-AVERAGEIFS('all sales summary'!$I$2:$I$2047,'all sales summary'!$A$2:$A$2047,$A14,'all sales summary'!$B$2:$B$2047,AG$4)))+(AVERAGEIFS('city centre offline'!$J$2:$J$2047,'city centre offline'!$A$2:$A$2047,$A14,'city centre offline'!$B$2:$B$2047,AG$4)*AVERAGEIFS('all sales summary'!$I$2:$I$2047,'all sales summary'!$A$2:$A$2047,$A14,'all sales summary'!$B$2:$B$2047,AG$4)))</f>
        <v>7.6455255168563385E-2</v>
      </c>
      <c r="AH14" s="60">
        <f>(AVERAGEIFS('city centre offline'!$J$2:$J$2047,'city centre offline'!$A$2:$A$2047,$A14,'city centre offline'!$B$2:$B$2047,AH$4)*AVERAGEIFS('all sales summary'!$I$2:$I$2047,'all sales summary'!$A$2:$A$2047,$A14,'all sales summary'!$B$2:$B$2047,AH$4))/((AVERAGEIFS('overall city offline'!$J$2:$J$2047,'overall city offline'!$A$2:$A$2047,$A14,'overall city offline'!$B$2:$B$2047,AH$4)*(1-AVERAGEIFS('all sales summary'!$I$2:$I$2047,'all sales summary'!$A$2:$A$2047,$A14,'all sales summary'!$B$2:$B$2047,AH$4)))+(AVERAGEIFS('city centre offline'!$J$2:$J$2047,'city centre offline'!$A$2:$A$2047,$A14,'city centre offline'!$B$2:$B$2047,AH$4)*AVERAGEIFS('all sales summary'!$I$2:$I$2047,'all sales summary'!$A$2:$A$2047,$A14,'all sales summary'!$B$2:$B$2047,AH$4)))</f>
        <v>7.858762756867102E-2</v>
      </c>
    </row>
    <row r="15" spans="1:34" x14ac:dyDescent="0.3">
      <c r="A15" t="s">
        <v>17</v>
      </c>
      <c r="B15" s="60">
        <f>(AVERAGEIFS('city centre offline'!$J$2:$J$2047,'city centre offline'!$A$2:$A$2047,$A15,'city centre offline'!$B$2:$B$2047,B$4)*AVERAGEIFS('all sales summary'!$I$2:$I$2047,'all sales summary'!$A$2:$A$2047,$A15,'all sales summary'!$B$2:$B$2047,B$4))/((AVERAGEIFS('overall city offline'!$J$2:$J$2047,'overall city offline'!$A$2:$A$2047,$A15,'overall city offline'!$B$2:$B$2047,B$4)*(1-AVERAGEIFS('all sales summary'!$I$2:$I$2047,'all sales summary'!$A$2:$A$2047,$A15,'all sales summary'!$B$2:$B$2047,B$4)))+(AVERAGEIFS('city centre offline'!$J$2:$J$2047,'city centre offline'!$A$2:$A$2047,$A15,'city centre offline'!$B$2:$B$2047,B$4)*AVERAGEIFS('all sales summary'!$I$2:$I$2047,'all sales summary'!$A$2:$A$2047,$A15,'all sales summary'!$B$2:$B$2047,B$4)))</f>
        <v>0.33141599147830347</v>
      </c>
      <c r="C15" s="60">
        <f>(AVERAGEIFS('city centre offline'!$J$2:$J$2047,'city centre offline'!$A$2:$A$2047,$A15,'city centre offline'!$B$2:$B$2047,C$4)*AVERAGEIFS('all sales summary'!$I$2:$I$2047,'all sales summary'!$A$2:$A$2047,$A15,'all sales summary'!$B$2:$B$2047,C$4))/((AVERAGEIFS('overall city offline'!$J$2:$J$2047,'overall city offline'!$A$2:$A$2047,$A15,'overall city offline'!$B$2:$B$2047,C$4)*(1-AVERAGEIFS('all sales summary'!$I$2:$I$2047,'all sales summary'!$A$2:$A$2047,$A15,'all sales summary'!$B$2:$B$2047,C$4)))+(AVERAGEIFS('city centre offline'!$J$2:$J$2047,'city centre offline'!$A$2:$A$2047,$A15,'city centre offline'!$B$2:$B$2047,C$4)*AVERAGEIFS('all sales summary'!$I$2:$I$2047,'all sales summary'!$A$2:$A$2047,$A15,'all sales summary'!$B$2:$B$2047,C$4)))</f>
        <v>0.33901932923582229</v>
      </c>
      <c r="D15" s="60">
        <f>(AVERAGEIFS('city centre offline'!$J$2:$J$2047,'city centre offline'!$A$2:$A$2047,$A15,'city centre offline'!$B$2:$B$2047,D$4)*AVERAGEIFS('all sales summary'!$I$2:$I$2047,'all sales summary'!$A$2:$A$2047,$A15,'all sales summary'!$B$2:$B$2047,D$4))/((AVERAGEIFS('overall city offline'!$J$2:$J$2047,'overall city offline'!$A$2:$A$2047,$A15,'overall city offline'!$B$2:$B$2047,D$4)*(1-AVERAGEIFS('all sales summary'!$I$2:$I$2047,'all sales summary'!$A$2:$A$2047,$A15,'all sales summary'!$B$2:$B$2047,D$4)))+(AVERAGEIFS('city centre offline'!$J$2:$J$2047,'city centre offline'!$A$2:$A$2047,$A15,'city centre offline'!$B$2:$B$2047,D$4)*AVERAGEIFS('all sales summary'!$I$2:$I$2047,'all sales summary'!$A$2:$A$2047,$A15,'all sales summary'!$B$2:$B$2047,D$4)))</f>
        <v>0.33553391426102147</v>
      </c>
      <c r="E15" s="60">
        <f>(AVERAGEIFS('city centre offline'!$J$2:$J$2047,'city centre offline'!$A$2:$A$2047,$A15,'city centre offline'!$B$2:$B$2047,E$4)*AVERAGEIFS('all sales summary'!$I$2:$I$2047,'all sales summary'!$A$2:$A$2047,$A15,'all sales summary'!$B$2:$B$2047,E$4))/((AVERAGEIFS('overall city offline'!$J$2:$J$2047,'overall city offline'!$A$2:$A$2047,$A15,'overall city offline'!$B$2:$B$2047,E$4)*(1-AVERAGEIFS('all sales summary'!$I$2:$I$2047,'all sales summary'!$A$2:$A$2047,$A15,'all sales summary'!$B$2:$B$2047,E$4)))+(AVERAGEIFS('city centre offline'!$J$2:$J$2047,'city centre offline'!$A$2:$A$2047,$A15,'city centre offline'!$B$2:$B$2047,E$4)*AVERAGEIFS('all sales summary'!$I$2:$I$2047,'all sales summary'!$A$2:$A$2047,$A15,'all sales summary'!$B$2:$B$2047,E$4)))</f>
        <v>0.3459838296290384</v>
      </c>
      <c r="F15" s="60">
        <f>(AVERAGEIFS('city centre offline'!$J$2:$J$2047,'city centre offline'!$A$2:$A$2047,$A15,'city centre offline'!$B$2:$B$2047,F$4)*AVERAGEIFS('all sales summary'!$I$2:$I$2047,'all sales summary'!$A$2:$A$2047,$A15,'all sales summary'!$B$2:$B$2047,F$4))/((AVERAGEIFS('overall city offline'!$J$2:$J$2047,'overall city offline'!$A$2:$A$2047,$A15,'overall city offline'!$B$2:$B$2047,F$4)*(1-AVERAGEIFS('all sales summary'!$I$2:$I$2047,'all sales summary'!$A$2:$A$2047,$A15,'all sales summary'!$B$2:$B$2047,F$4)))+(AVERAGEIFS('city centre offline'!$J$2:$J$2047,'city centre offline'!$A$2:$A$2047,$A15,'city centre offline'!$B$2:$B$2047,F$4)*AVERAGEIFS('all sales summary'!$I$2:$I$2047,'all sales summary'!$A$2:$A$2047,$A15,'all sales summary'!$B$2:$B$2047,F$4)))</f>
        <v>0.35247409440354027</v>
      </c>
      <c r="G15" s="60">
        <f>(AVERAGEIFS('city centre offline'!$J$2:$J$2047,'city centre offline'!$A$2:$A$2047,$A15,'city centre offline'!$B$2:$B$2047,G$4)*AVERAGEIFS('all sales summary'!$I$2:$I$2047,'all sales summary'!$A$2:$A$2047,$A15,'all sales summary'!$B$2:$B$2047,G$4))/((AVERAGEIFS('overall city offline'!$J$2:$J$2047,'overall city offline'!$A$2:$A$2047,$A15,'overall city offline'!$B$2:$B$2047,G$4)*(1-AVERAGEIFS('all sales summary'!$I$2:$I$2047,'all sales summary'!$A$2:$A$2047,$A15,'all sales summary'!$B$2:$B$2047,G$4)))+(AVERAGEIFS('city centre offline'!$J$2:$J$2047,'city centre offline'!$A$2:$A$2047,$A15,'city centre offline'!$B$2:$B$2047,G$4)*AVERAGEIFS('all sales summary'!$I$2:$I$2047,'all sales summary'!$A$2:$A$2047,$A15,'all sales summary'!$B$2:$B$2047,G$4)))</f>
        <v>0.34462320995656975</v>
      </c>
      <c r="H15" s="60">
        <f>(AVERAGEIFS('city centre offline'!$J$2:$J$2047,'city centre offline'!$A$2:$A$2047,$A15,'city centre offline'!$B$2:$B$2047,H$4)*AVERAGEIFS('all sales summary'!$I$2:$I$2047,'all sales summary'!$A$2:$A$2047,$A15,'all sales summary'!$B$2:$B$2047,H$4))/((AVERAGEIFS('overall city offline'!$J$2:$J$2047,'overall city offline'!$A$2:$A$2047,$A15,'overall city offline'!$B$2:$B$2047,H$4)*(1-AVERAGEIFS('all sales summary'!$I$2:$I$2047,'all sales summary'!$A$2:$A$2047,$A15,'all sales summary'!$B$2:$B$2047,H$4)))+(AVERAGEIFS('city centre offline'!$J$2:$J$2047,'city centre offline'!$A$2:$A$2047,$A15,'city centre offline'!$B$2:$B$2047,H$4)*AVERAGEIFS('all sales summary'!$I$2:$I$2047,'all sales summary'!$A$2:$A$2047,$A15,'all sales summary'!$B$2:$B$2047,H$4)))</f>
        <v>0.34018331581897943</v>
      </c>
      <c r="I15" s="60">
        <f>(AVERAGEIFS('city centre offline'!$J$2:$J$2047,'city centre offline'!$A$2:$A$2047,$A15,'city centre offline'!$B$2:$B$2047,I$4)*AVERAGEIFS('all sales summary'!$I$2:$I$2047,'all sales summary'!$A$2:$A$2047,$A15,'all sales summary'!$B$2:$B$2047,I$4))/((AVERAGEIFS('overall city offline'!$J$2:$J$2047,'overall city offline'!$A$2:$A$2047,$A15,'overall city offline'!$B$2:$B$2047,I$4)*(1-AVERAGEIFS('all sales summary'!$I$2:$I$2047,'all sales summary'!$A$2:$A$2047,$A15,'all sales summary'!$B$2:$B$2047,I$4)))+(AVERAGEIFS('city centre offline'!$J$2:$J$2047,'city centre offline'!$A$2:$A$2047,$A15,'city centre offline'!$B$2:$B$2047,I$4)*AVERAGEIFS('all sales summary'!$I$2:$I$2047,'all sales summary'!$A$2:$A$2047,$A15,'all sales summary'!$B$2:$B$2047,I$4)))</f>
        <v>0.34649060855380143</v>
      </c>
      <c r="J15" s="60">
        <f>(AVERAGEIFS('city centre offline'!$J$2:$J$2047,'city centre offline'!$A$2:$A$2047,$A15,'city centre offline'!$B$2:$B$2047,J$4)*AVERAGEIFS('all sales summary'!$I$2:$I$2047,'all sales summary'!$A$2:$A$2047,$A15,'all sales summary'!$B$2:$B$2047,J$4))/((AVERAGEIFS('overall city offline'!$J$2:$J$2047,'overall city offline'!$A$2:$A$2047,$A15,'overall city offline'!$B$2:$B$2047,J$4)*(1-AVERAGEIFS('all sales summary'!$I$2:$I$2047,'all sales summary'!$A$2:$A$2047,$A15,'all sales summary'!$B$2:$B$2047,J$4)))+(AVERAGEIFS('city centre offline'!$J$2:$J$2047,'city centre offline'!$A$2:$A$2047,$A15,'city centre offline'!$B$2:$B$2047,J$4)*AVERAGEIFS('all sales summary'!$I$2:$I$2047,'all sales summary'!$A$2:$A$2047,$A15,'all sales summary'!$B$2:$B$2047,J$4)))</f>
        <v>0.33441451536077599</v>
      </c>
      <c r="K15" s="60">
        <f>(AVERAGEIFS('city centre offline'!$J$2:$J$2047,'city centre offline'!$A$2:$A$2047,$A15,'city centre offline'!$B$2:$B$2047,K$4)*AVERAGEIFS('all sales summary'!$I$2:$I$2047,'all sales summary'!$A$2:$A$2047,$A15,'all sales summary'!$B$2:$B$2047,K$4))/((AVERAGEIFS('overall city offline'!$J$2:$J$2047,'overall city offline'!$A$2:$A$2047,$A15,'overall city offline'!$B$2:$B$2047,K$4)*(1-AVERAGEIFS('all sales summary'!$I$2:$I$2047,'all sales summary'!$A$2:$A$2047,$A15,'all sales summary'!$B$2:$B$2047,K$4)))+(AVERAGEIFS('city centre offline'!$J$2:$J$2047,'city centre offline'!$A$2:$A$2047,$A15,'city centre offline'!$B$2:$B$2047,K$4)*AVERAGEIFS('all sales summary'!$I$2:$I$2047,'all sales summary'!$A$2:$A$2047,$A15,'all sales summary'!$B$2:$B$2047,K$4)))</f>
        <v>0.33751253735490383</v>
      </c>
      <c r="L15" s="60">
        <f>(AVERAGEIFS('city centre offline'!$J$2:$J$2047,'city centre offline'!$A$2:$A$2047,$A15,'city centre offline'!$B$2:$B$2047,L$4)*AVERAGEIFS('all sales summary'!$I$2:$I$2047,'all sales summary'!$A$2:$A$2047,$A15,'all sales summary'!$B$2:$B$2047,L$4))/((AVERAGEIFS('overall city offline'!$J$2:$J$2047,'overall city offline'!$A$2:$A$2047,$A15,'overall city offline'!$B$2:$B$2047,L$4)*(1-AVERAGEIFS('all sales summary'!$I$2:$I$2047,'all sales summary'!$A$2:$A$2047,$A15,'all sales summary'!$B$2:$B$2047,L$4)))+(AVERAGEIFS('city centre offline'!$J$2:$J$2047,'city centre offline'!$A$2:$A$2047,$A15,'city centre offline'!$B$2:$B$2047,L$4)*AVERAGEIFS('all sales summary'!$I$2:$I$2047,'all sales summary'!$A$2:$A$2047,$A15,'all sales summary'!$B$2:$B$2047,L$4)))</f>
        <v>0.33862590988731928</v>
      </c>
      <c r="M15" s="60">
        <f>(AVERAGEIFS('city centre offline'!$J$2:$J$2047,'city centre offline'!$A$2:$A$2047,$A15,'city centre offline'!$B$2:$B$2047,M$4)*AVERAGEIFS('all sales summary'!$I$2:$I$2047,'all sales summary'!$A$2:$A$2047,$A15,'all sales summary'!$B$2:$B$2047,M$4))/((AVERAGEIFS('overall city offline'!$J$2:$J$2047,'overall city offline'!$A$2:$A$2047,$A15,'overall city offline'!$B$2:$B$2047,M$4)*(1-AVERAGEIFS('all sales summary'!$I$2:$I$2047,'all sales summary'!$A$2:$A$2047,$A15,'all sales summary'!$B$2:$B$2047,M$4)))+(AVERAGEIFS('city centre offline'!$J$2:$J$2047,'city centre offline'!$A$2:$A$2047,$A15,'city centre offline'!$B$2:$B$2047,M$4)*AVERAGEIFS('all sales summary'!$I$2:$I$2047,'all sales summary'!$A$2:$A$2047,$A15,'all sales summary'!$B$2:$B$2047,M$4)))</f>
        <v>0.34343330009009621</v>
      </c>
      <c r="N15" s="60">
        <f>(AVERAGEIFS('city centre offline'!$J$2:$J$2047,'city centre offline'!$A$2:$A$2047,$A15,'city centre offline'!$B$2:$B$2047,N$4)*AVERAGEIFS('all sales summary'!$I$2:$I$2047,'all sales summary'!$A$2:$A$2047,$A15,'all sales summary'!$B$2:$B$2047,N$4))/((AVERAGEIFS('overall city offline'!$J$2:$J$2047,'overall city offline'!$A$2:$A$2047,$A15,'overall city offline'!$B$2:$B$2047,N$4)*(1-AVERAGEIFS('all sales summary'!$I$2:$I$2047,'all sales summary'!$A$2:$A$2047,$A15,'all sales summary'!$B$2:$B$2047,N$4)))+(AVERAGEIFS('city centre offline'!$J$2:$J$2047,'city centre offline'!$A$2:$A$2047,$A15,'city centre offline'!$B$2:$B$2047,N$4)*AVERAGEIFS('all sales summary'!$I$2:$I$2047,'all sales summary'!$A$2:$A$2047,$A15,'all sales summary'!$B$2:$B$2047,N$4)))</f>
        <v>0.32871041529327621</v>
      </c>
      <c r="O15" s="60">
        <f>(AVERAGEIFS('city centre offline'!$J$2:$J$2047,'city centre offline'!$A$2:$A$2047,$A15,'city centre offline'!$B$2:$B$2047,O$4)*AVERAGEIFS('all sales summary'!$I$2:$I$2047,'all sales summary'!$A$2:$A$2047,$A15,'all sales summary'!$B$2:$B$2047,O$4))/((AVERAGEIFS('overall city offline'!$J$2:$J$2047,'overall city offline'!$A$2:$A$2047,$A15,'overall city offline'!$B$2:$B$2047,O$4)*(1-AVERAGEIFS('all sales summary'!$I$2:$I$2047,'all sales summary'!$A$2:$A$2047,$A15,'all sales summary'!$B$2:$B$2047,O$4)))+(AVERAGEIFS('city centre offline'!$J$2:$J$2047,'city centre offline'!$A$2:$A$2047,$A15,'city centre offline'!$B$2:$B$2047,O$4)*AVERAGEIFS('all sales summary'!$I$2:$I$2047,'all sales summary'!$A$2:$A$2047,$A15,'all sales summary'!$B$2:$B$2047,O$4)))</f>
        <v>0.33734916836956014</v>
      </c>
      <c r="P15" s="60">
        <f>(AVERAGEIFS('city centre offline'!$J$2:$J$2047,'city centre offline'!$A$2:$A$2047,$A15,'city centre offline'!$B$2:$B$2047,P$4)*AVERAGEIFS('all sales summary'!$I$2:$I$2047,'all sales summary'!$A$2:$A$2047,$A15,'all sales summary'!$B$2:$B$2047,P$4))/((AVERAGEIFS('overall city offline'!$J$2:$J$2047,'overall city offline'!$A$2:$A$2047,$A15,'overall city offline'!$B$2:$B$2047,P$4)*(1-AVERAGEIFS('all sales summary'!$I$2:$I$2047,'all sales summary'!$A$2:$A$2047,$A15,'all sales summary'!$B$2:$B$2047,P$4)))+(AVERAGEIFS('city centre offline'!$J$2:$J$2047,'city centre offline'!$A$2:$A$2047,$A15,'city centre offline'!$B$2:$B$2047,P$4)*AVERAGEIFS('all sales summary'!$I$2:$I$2047,'all sales summary'!$A$2:$A$2047,$A15,'all sales summary'!$B$2:$B$2047,P$4)))</f>
        <v>0.31086296407541547</v>
      </c>
      <c r="Q15" s="60">
        <f>(AVERAGEIFS('city centre offline'!$J$2:$J$2047,'city centre offline'!$A$2:$A$2047,$A15,'city centre offline'!$B$2:$B$2047,Q$4)*AVERAGEIFS('all sales summary'!$I$2:$I$2047,'all sales summary'!$A$2:$A$2047,$A15,'all sales summary'!$B$2:$B$2047,Q$4))/((AVERAGEIFS('overall city offline'!$J$2:$J$2047,'overall city offline'!$A$2:$A$2047,$A15,'overall city offline'!$B$2:$B$2047,Q$4)*(1-AVERAGEIFS('all sales summary'!$I$2:$I$2047,'all sales summary'!$A$2:$A$2047,$A15,'all sales summary'!$B$2:$B$2047,Q$4)))+(AVERAGEIFS('city centre offline'!$J$2:$J$2047,'city centre offline'!$A$2:$A$2047,$A15,'city centre offline'!$B$2:$B$2047,Q$4)*AVERAGEIFS('all sales summary'!$I$2:$I$2047,'all sales summary'!$A$2:$A$2047,$A15,'all sales summary'!$B$2:$B$2047,Q$4)))</f>
        <v>6.4416225039478719E-2</v>
      </c>
      <c r="R15" s="60">
        <f>(AVERAGEIFS('city centre offline'!$J$2:$J$2047,'city centre offline'!$A$2:$A$2047,$A15,'city centre offline'!$B$2:$B$2047,R$4)*AVERAGEIFS('all sales summary'!$I$2:$I$2047,'all sales summary'!$A$2:$A$2047,$A15,'all sales summary'!$B$2:$B$2047,R$4))/((AVERAGEIFS('overall city offline'!$J$2:$J$2047,'overall city offline'!$A$2:$A$2047,$A15,'overall city offline'!$B$2:$B$2047,R$4)*(1-AVERAGEIFS('all sales summary'!$I$2:$I$2047,'all sales summary'!$A$2:$A$2047,$A15,'all sales summary'!$B$2:$B$2047,R$4)))+(AVERAGEIFS('city centre offline'!$J$2:$J$2047,'city centre offline'!$A$2:$A$2047,$A15,'city centre offline'!$B$2:$B$2047,R$4)*AVERAGEIFS('all sales summary'!$I$2:$I$2047,'all sales summary'!$A$2:$A$2047,$A15,'all sales summary'!$B$2:$B$2047,R$4)))</f>
        <v>0.16036306789545265</v>
      </c>
      <c r="S15" s="60">
        <f>(AVERAGEIFS('city centre offline'!$J$2:$J$2047,'city centre offline'!$A$2:$A$2047,$A15,'city centre offline'!$B$2:$B$2047,S$4)*AVERAGEIFS('all sales summary'!$I$2:$I$2047,'all sales summary'!$A$2:$A$2047,$A15,'all sales summary'!$B$2:$B$2047,S$4))/((AVERAGEIFS('overall city offline'!$J$2:$J$2047,'overall city offline'!$A$2:$A$2047,$A15,'overall city offline'!$B$2:$B$2047,S$4)*(1-AVERAGEIFS('all sales summary'!$I$2:$I$2047,'all sales summary'!$A$2:$A$2047,$A15,'all sales summary'!$B$2:$B$2047,S$4)))+(AVERAGEIFS('city centre offline'!$J$2:$J$2047,'city centre offline'!$A$2:$A$2047,$A15,'city centre offline'!$B$2:$B$2047,S$4)*AVERAGEIFS('all sales summary'!$I$2:$I$2047,'all sales summary'!$A$2:$A$2047,$A15,'all sales summary'!$B$2:$B$2047,S$4)))</f>
        <v>0.21042343350352541</v>
      </c>
      <c r="T15" s="60">
        <f>(AVERAGEIFS('city centre offline'!$J$2:$J$2047,'city centre offline'!$A$2:$A$2047,$A15,'city centre offline'!$B$2:$B$2047,T$4)*AVERAGEIFS('all sales summary'!$I$2:$I$2047,'all sales summary'!$A$2:$A$2047,$A15,'all sales summary'!$B$2:$B$2047,T$4))/((AVERAGEIFS('overall city offline'!$J$2:$J$2047,'overall city offline'!$A$2:$A$2047,$A15,'overall city offline'!$B$2:$B$2047,T$4)*(1-AVERAGEIFS('all sales summary'!$I$2:$I$2047,'all sales summary'!$A$2:$A$2047,$A15,'all sales summary'!$B$2:$B$2047,T$4)))+(AVERAGEIFS('city centre offline'!$J$2:$J$2047,'city centre offline'!$A$2:$A$2047,$A15,'city centre offline'!$B$2:$B$2047,T$4)*AVERAGEIFS('all sales summary'!$I$2:$I$2047,'all sales summary'!$A$2:$A$2047,$A15,'all sales summary'!$B$2:$B$2047,T$4)))</f>
        <v>0.31790099176567671</v>
      </c>
      <c r="U15" s="60">
        <f>(AVERAGEIFS('city centre offline'!$J$2:$J$2047,'city centre offline'!$A$2:$A$2047,$A15,'city centre offline'!$B$2:$B$2047,U$4)*AVERAGEIFS('all sales summary'!$I$2:$I$2047,'all sales summary'!$A$2:$A$2047,$A15,'all sales summary'!$B$2:$B$2047,U$4))/((AVERAGEIFS('overall city offline'!$J$2:$J$2047,'overall city offline'!$A$2:$A$2047,$A15,'overall city offline'!$B$2:$B$2047,U$4)*(1-AVERAGEIFS('all sales summary'!$I$2:$I$2047,'all sales summary'!$A$2:$A$2047,$A15,'all sales summary'!$B$2:$B$2047,U$4)))+(AVERAGEIFS('city centre offline'!$J$2:$J$2047,'city centre offline'!$A$2:$A$2047,$A15,'city centre offline'!$B$2:$B$2047,U$4)*AVERAGEIFS('all sales summary'!$I$2:$I$2047,'all sales summary'!$A$2:$A$2047,$A15,'all sales summary'!$B$2:$B$2047,U$4)))</f>
        <v>0.34036582644703028</v>
      </c>
      <c r="V15" s="60">
        <f>(AVERAGEIFS('city centre offline'!$J$2:$J$2047,'city centre offline'!$A$2:$A$2047,$A15,'city centre offline'!$B$2:$B$2047,V$4)*AVERAGEIFS('all sales summary'!$I$2:$I$2047,'all sales summary'!$A$2:$A$2047,$A15,'all sales summary'!$B$2:$B$2047,V$4))/((AVERAGEIFS('overall city offline'!$J$2:$J$2047,'overall city offline'!$A$2:$A$2047,$A15,'overall city offline'!$B$2:$B$2047,V$4)*(1-AVERAGEIFS('all sales summary'!$I$2:$I$2047,'all sales summary'!$A$2:$A$2047,$A15,'all sales summary'!$B$2:$B$2047,V$4)))+(AVERAGEIFS('city centre offline'!$J$2:$J$2047,'city centre offline'!$A$2:$A$2047,$A15,'city centre offline'!$B$2:$B$2047,V$4)*AVERAGEIFS('all sales summary'!$I$2:$I$2047,'all sales summary'!$A$2:$A$2047,$A15,'all sales summary'!$B$2:$B$2047,V$4)))</f>
        <v>0.3302934044270851</v>
      </c>
      <c r="W15" s="60">
        <f>(AVERAGEIFS('city centre offline'!$J$2:$J$2047,'city centre offline'!$A$2:$A$2047,$A15,'city centre offline'!$B$2:$B$2047,W$4)*AVERAGEIFS('all sales summary'!$I$2:$I$2047,'all sales summary'!$A$2:$A$2047,$A15,'all sales summary'!$B$2:$B$2047,W$4))/((AVERAGEIFS('overall city offline'!$J$2:$J$2047,'overall city offline'!$A$2:$A$2047,$A15,'overall city offline'!$B$2:$B$2047,W$4)*(1-AVERAGEIFS('all sales summary'!$I$2:$I$2047,'all sales summary'!$A$2:$A$2047,$A15,'all sales summary'!$B$2:$B$2047,W$4)))+(AVERAGEIFS('city centre offline'!$J$2:$J$2047,'city centre offline'!$A$2:$A$2047,$A15,'city centre offline'!$B$2:$B$2047,W$4)*AVERAGEIFS('all sales summary'!$I$2:$I$2047,'all sales summary'!$A$2:$A$2047,$A15,'all sales summary'!$B$2:$B$2047,W$4)))</f>
        <v>0.31112371971895508</v>
      </c>
      <c r="X15" s="60">
        <f>(AVERAGEIFS('city centre offline'!$J$2:$J$2047,'city centre offline'!$A$2:$A$2047,$A15,'city centre offline'!$B$2:$B$2047,X$4)*AVERAGEIFS('all sales summary'!$I$2:$I$2047,'all sales summary'!$A$2:$A$2047,$A15,'all sales summary'!$B$2:$B$2047,X$4))/((AVERAGEIFS('overall city offline'!$J$2:$J$2047,'overall city offline'!$A$2:$A$2047,$A15,'overall city offline'!$B$2:$B$2047,X$4)*(1-AVERAGEIFS('all sales summary'!$I$2:$I$2047,'all sales summary'!$A$2:$A$2047,$A15,'all sales summary'!$B$2:$B$2047,X$4)))+(AVERAGEIFS('city centre offline'!$J$2:$J$2047,'city centre offline'!$A$2:$A$2047,$A15,'city centre offline'!$B$2:$B$2047,X$4)*AVERAGEIFS('all sales summary'!$I$2:$I$2047,'all sales summary'!$A$2:$A$2047,$A15,'all sales summary'!$B$2:$B$2047,X$4)))</f>
        <v>0.2189908939443167</v>
      </c>
      <c r="Y15" s="60">
        <f>(AVERAGEIFS('city centre offline'!$J$2:$J$2047,'city centre offline'!$A$2:$A$2047,$A15,'city centre offline'!$B$2:$B$2047,Y$4)*AVERAGEIFS('all sales summary'!$I$2:$I$2047,'all sales summary'!$A$2:$A$2047,$A15,'all sales summary'!$B$2:$B$2047,Y$4))/((AVERAGEIFS('overall city offline'!$J$2:$J$2047,'overall city offline'!$A$2:$A$2047,$A15,'overall city offline'!$B$2:$B$2047,Y$4)*(1-AVERAGEIFS('all sales summary'!$I$2:$I$2047,'all sales summary'!$A$2:$A$2047,$A15,'all sales summary'!$B$2:$B$2047,Y$4)))+(AVERAGEIFS('city centre offline'!$J$2:$J$2047,'city centre offline'!$A$2:$A$2047,$A15,'city centre offline'!$B$2:$B$2047,Y$4)*AVERAGEIFS('all sales summary'!$I$2:$I$2047,'all sales summary'!$A$2:$A$2047,$A15,'all sales summary'!$B$2:$B$2047,Y$4)))</f>
        <v>0.3003275952259426</v>
      </c>
      <c r="Z15" s="60">
        <f>(AVERAGEIFS('city centre offline'!$J$2:$J$2047,'city centre offline'!$A$2:$A$2047,$A15,'city centre offline'!$B$2:$B$2047,Z$4)*AVERAGEIFS('all sales summary'!$I$2:$I$2047,'all sales summary'!$A$2:$A$2047,$A15,'all sales summary'!$B$2:$B$2047,Z$4))/((AVERAGEIFS('overall city offline'!$J$2:$J$2047,'overall city offline'!$A$2:$A$2047,$A15,'overall city offline'!$B$2:$B$2047,Z$4)*(1-AVERAGEIFS('all sales summary'!$I$2:$I$2047,'all sales summary'!$A$2:$A$2047,$A15,'all sales summary'!$B$2:$B$2047,Z$4)))+(AVERAGEIFS('city centre offline'!$J$2:$J$2047,'city centre offline'!$A$2:$A$2047,$A15,'city centre offline'!$B$2:$B$2047,Z$4)*AVERAGEIFS('all sales summary'!$I$2:$I$2047,'all sales summary'!$A$2:$A$2047,$A15,'all sales summary'!$B$2:$B$2047,Z$4)))</f>
        <v>0.14281384430164418</v>
      </c>
      <c r="AA15" s="60">
        <f>(AVERAGEIFS('city centre offline'!$J$2:$J$2047,'city centre offline'!$A$2:$A$2047,$A15,'city centre offline'!$B$2:$B$2047,AA$4)*AVERAGEIFS('all sales summary'!$I$2:$I$2047,'all sales summary'!$A$2:$A$2047,$A15,'all sales summary'!$B$2:$B$2047,AA$4))/((AVERAGEIFS('overall city offline'!$J$2:$J$2047,'overall city offline'!$A$2:$A$2047,$A15,'overall city offline'!$B$2:$B$2047,AA$4)*(1-AVERAGEIFS('all sales summary'!$I$2:$I$2047,'all sales summary'!$A$2:$A$2047,$A15,'all sales summary'!$B$2:$B$2047,AA$4)))+(AVERAGEIFS('city centre offline'!$J$2:$J$2047,'city centre offline'!$A$2:$A$2047,$A15,'city centre offline'!$B$2:$B$2047,AA$4)*AVERAGEIFS('all sales summary'!$I$2:$I$2047,'all sales summary'!$A$2:$A$2047,$A15,'all sales summary'!$B$2:$B$2047,AA$4)))</f>
        <v>0.15752314621589458</v>
      </c>
      <c r="AB15" s="60">
        <f>(AVERAGEIFS('city centre offline'!$J$2:$J$2047,'city centre offline'!$A$2:$A$2047,$A15,'city centre offline'!$B$2:$B$2047,AB$4)*AVERAGEIFS('all sales summary'!$I$2:$I$2047,'all sales summary'!$A$2:$A$2047,$A15,'all sales summary'!$B$2:$B$2047,AB$4))/((AVERAGEIFS('overall city offline'!$J$2:$J$2047,'overall city offline'!$A$2:$A$2047,$A15,'overall city offline'!$B$2:$B$2047,AB$4)*(1-AVERAGEIFS('all sales summary'!$I$2:$I$2047,'all sales summary'!$A$2:$A$2047,$A15,'all sales summary'!$B$2:$B$2047,AB$4)))+(AVERAGEIFS('city centre offline'!$J$2:$J$2047,'city centre offline'!$A$2:$A$2047,$A15,'city centre offline'!$B$2:$B$2047,AB$4)*AVERAGEIFS('all sales summary'!$I$2:$I$2047,'all sales summary'!$A$2:$A$2047,$A15,'all sales summary'!$B$2:$B$2047,AB$4)))</f>
        <v>0.17790472846783831</v>
      </c>
      <c r="AC15" s="60">
        <f>(AVERAGEIFS('city centre offline'!$J$2:$J$2047,'city centre offline'!$A$2:$A$2047,$A15,'city centre offline'!$B$2:$B$2047,AC$4)*AVERAGEIFS('all sales summary'!$I$2:$I$2047,'all sales summary'!$A$2:$A$2047,$A15,'all sales summary'!$B$2:$B$2047,AC$4))/((AVERAGEIFS('overall city offline'!$J$2:$J$2047,'overall city offline'!$A$2:$A$2047,$A15,'overall city offline'!$B$2:$B$2047,AC$4)*(1-AVERAGEIFS('all sales summary'!$I$2:$I$2047,'all sales summary'!$A$2:$A$2047,$A15,'all sales summary'!$B$2:$B$2047,AC$4)))+(AVERAGEIFS('city centre offline'!$J$2:$J$2047,'city centre offline'!$A$2:$A$2047,$A15,'city centre offline'!$B$2:$B$2047,AC$4)*AVERAGEIFS('all sales summary'!$I$2:$I$2047,'all sales summary'!$A$2:$A$2047,$A15,'all sales summary'!$B$2:$B$2047,AC$4)))</f>
        <v>0.28509234780987019</v>
      </c>
      <c r="AD15" s="60">
        <f>(AVERAGEIFS('city centre offline'!$J$2:$J$2047,'city centre offline'!$A$2:$A$2047,$A15,'city centre offline'!$B$2:$B$2047,AD$4)*AVERAGEIFS('all sales summary'!$I$2:$I$2047,'all sales summary'!$A$2:$A$2047,$A15,'all sales summary'!$B$2:$B$2047,AD$4))/((AVERAGEIFS('overall city offline'!$J$2:$J$2047,'overall city offline'!$A$2:$A$2047,$A15,'overall city offline'!$B$2:$B$2047,AD$4)*(1-AVERAGEIFS('all sales summary'!$I$2:$I$2047,'all sales summary'!$A$2:$A$2047,$A15,'all sales summary'!$B$2:$B$2047,AD$4)))+(AVERAGEIFS('city centre offline'!$J$2:$J$2047,'city centre offline'!$A$2:$A$2047,$A15,'city centre offline'!$B$2:$B$2047,AD$4)*AVERAGEIFS('all sales summary'!$I$2:$I$2047,'all sales summary'!$A$2:$A$2047,$A15,'all sales summary'!$B$2:$B$2047,AD$4)))</f>
        <v>0.3234164171653201</v>
      </c>
      <c r="AE15" s="60">
        <f>(AVERAGEIFS('city centre offline'!$J$2:$J$2047,'city centre offline'!$A$2:$A$2047,$A15,'city centre offline'!$B$2:$B$2047,AE$4)*AVERAGEIFS('all sales summary'!$I$2:$I$2047,'all sales summary'!$A$2:$A$2047,$A15,'all sales summary'!$B$2:$B$2047,AE$4))/((AVERAGEIFS('overall city offline'!$J$2:$J$2047,'overall city offline'!$A$2:$A$2047,$A15,'overall city offline'!$B$2:$B$2047,AE$4)*(1-AVERAGEIFS('all sales summary'!$I$2:$I$2047,'all sales summary'!$A$2:$A$2047,$A15,'all sales summary'!$B$2:$B$2047,AE$4)))+(AVERAGEIFS('city centre offline'!$J$2:$J$2047,'city centre offline'!$A$2:$A$2047,$A15,'city centre offline'!$B$2:$B$2047,AE$4)*AVERAGEIFS('all sales summary'!$I$2:$I$2047,'all sales summary'!$A$2:$A$2047,$A15,'all sales summary'!$B$2:$B$2047,AE$4)))</f>
        <v>0.33531770602647454</v>
      </c>
      <c r="AF15" s="60">
        <f>(AVERAGEIFS('city centre offline'!$J$2:$J$2047,'city centre offline'!$A$2:$A$2047,$A15,'city centre offline'!$B$2:$B$2047,AF$4)*AVERAGEIFS('all sales summary'!$I$2:$I$2047,'all sales summary'!$A$2:$A$2047,$A15,'all sales summary'!$B$2:$B$2047,AF$4))/((AVERAGEIFS('overall city offline'!$J$2:$J$2047,'overall city offline'!$A$2:$A$2047,$A15,'overall city offline'!$B$2:$B$2047,AF$4)*(1-AVERAGEIFS('all sales summary'!$I$2:$I$2047,'all sales summary'!$A$2:$A$2047,$A15,'all sales summary'!$B$2:$B$2047,AF$4)))+(AVERAGEIFS('city centre offline'!$J$2:$J$2047,'city centre offline'!$A$2:$A$2047,$A15,'city centre offline'!$B$2:$B$2047,AF$4)*AVERAGEIFS('all sales summary'!$I$2:$I$2047,'all sales summary'!$A$2:$A$2047,$A15,'all sales summary'!$B$2:$B$2047,AF$4)))</f>
        <v>0.34654950151292047</v>
      </c>
      <c r="AG15" s="60">
        <f>(AVERAGEIFS('city centre offline'!$J$2:$J$2047,'city centre offline'!$A$2:$A$2047,$A15,'city centre offline'!$B$2:$B$2047,AG$4)*AVERAGEIFS('all sales summary'!$I$2:$I$2047,'all sales summary'!$A$2:$A$2047,$A15,'all sales summary'!$B$2:$B$2047,AG$4))/((AVERAGEIFS('overall city offline'!$J$2:$J$2047,'overall city offline'!$A$2:$A$2047,$A15,'overall city offline'!$B$2:$B$2047,AG$4)*(1-AVERAGEIFS('all sales summary'!$I$2:$I$2047,'all sales summary'!$A$2:$A$2047,$A15,'all sales summary'!$B$2:$B$2047,AG$4)))+(AVERAGEIFS('city centre offline'!$J$2:$J$2047,'city centre offline'!$A$2:$A$2047,$A15,'city centre offline'!$B$2:$B$2047,AG$4)*AVERAGEIFS('all sales summary'!$I$2:$I$2047,'all sales summary'!$A$2:$A$2047,$A15,'all sales summary'!$B$2:$B$2047,AG$4)))</f>
        <v>0.36046526948402235</v>
      </c>
      <c r="AH15" s="60">
        <f>(AVERAGEIFS('city centre offline'!$J$2:$J$2047,'city centre offline'!$A$2:$A$2047,$A15,'city centre offline'!$B$2:$B$2047,AH$4)*AVERAGEIFS('all sales summary'!$I$2:$I$2047,'all sales summary'!$A$2:$A$2047,$A15,'all sales summary'!$B$2:$B$2047,AH$4))/((AVERAGEIFS('overall city offline'!$J$2:$J$2047,'overall city offline'!$A$2:$A$2047,$A15,'overall city offline'!$B$2:$B$2047,AH$4)*(1-AVERAGEIFS('all sales summary'!$I$2:$I$2047,'all sales summary'!$A$2:$A$2047,$A15,'all sales summary'!$B$2:$B$2047,AH$4)))+(AVERAGEIFS('city centre offline'!$J$2:$J$2047,'city centre offline'!$A$2:$A$2047,$A15,'city centre offline'!$B$2:$B$2047,AH$4)*AVERAGEIFS('all sales summary'!$I$2:$I$2047,'all sales summary'!$A$2:$A$2047,$A15,'all sales summary'!$B$2:$B$2047,AH$4)))</f>
        <v>0.34974950380078906</v>
      </c>
    </row>
    <row r="16" spans="1:34" x14ac:dyDescent="0.3">
      <c r="A16" t="s">
        <v>18</v>
      </c>
      <c r="B16" s="60">
        <f>(AVERAGEIFS('city centre offline'!$J$2:$J$2047,'city centre offline'!$A$2:$A$2047,$A16,'city centre offline'!$B$2:$B$2047,B$4)*AVERAGEIFS('all sales summary'!$I$2:$I$2047,'all sales summary'!$A$2:$A$2047,$A16,'all sales summary'!$B$2:$B$2047,B$4))/((AVERAGEIFS('overall city offline'!$J$2:$J$2047,'overall city offline'!$A$2:$A$2047,$A16,'overall city offline'!$B$2:$B$2047,B$4)*(1-AVERAGEIFS('all sales summary'!$I$2:$I$2047,'all sales summary'!$A$2:$A$2047,$A16,'all sales summary'!$B$2:$B$2047,B$4)))+(AVERAGEIFS('city centre offline'!$J$2:$J$2047,'city centre offline'!$A$2:$A$2047,$A16,'city centre offline'!$B$2:$B$2047,B$4)*AVERAGEIFS('all sales summary'!$I$2:$I$2047,'all sales summary'!$A$2:$A$2047,$A16,'all sales summary'!$B$2:$B$2047,B$4)))</f>
        <v>0.2599217440915883</v>
      </c>
      <c r="C16" s="60">
        <f>(AVERAGEIFS('city centre offline'!$J$2:$J$2047,'city centre offline'!$A$2:$A$2047,$A16,'city centre offline'!$B$2:$B$2047,C$4)*AVERAGEIFS('all sales summary'!$I$2:$I$2047,'all sales summary'!$A$2:$A$2047,$A16,'all sales summary'!$B$2:$B$2047,C$4))/((AVERAGEIFS('overall city offline'!$J$2:$J$2047,'overall city offline'!$A$2:$A$2047,$A16,'overall city offline'!$B$2:$B$2047,C$4)*(1-AVERAGEIFS('all sales summary'!$I$2:$I$2047,'all sales summary'!$A$2:$A$2047,$A16,'all sales summary'!$B$2:$B$2047,C$4)))+(AVERAGEIFS('city centre offline'!$J$2:$J$2047,'city centre offline'!$A$2:$A$2047,$A16,'city centre offline'!$B$2:$B$2047,C$4)*AVERAGEIFS('all sales summary'!$I$2:$I$2047,'all sales summary'!$A$2:$A$2047,$A16,'all sales summary'!$B$2:$B$2047,C$4)))</f>
        <v>0.26801158741053965</v>
      </c>
      <c r="D16" s="60">
        <f>(AVERAGEIFS('city centre offline'!$J$2:$J$2047,'city centre offline'!$A$2:$A$2047,$A16,'city centre offline'!$B$2:$B$2047,D$4)*AVERAGEIFS('all sales summary'!$I$2:$I$2047,'all sales summary'!$A$2:$A$2047,$A16,'all sales summary'!$B$2:$B$2047,D$4))/((AVERAGEIFS('overall city offline'!$J$2:$J$2047,'overall city offline'!$A$2:$A$2047,$A16,'overall city offline'!$B$2:$B$2047,D$4)*(1-AVERAGEIFS('all sales summary'!$I$2:$I$2047,'all sales summary'!$A$2:$A$2047,$A16,'all sales summary'!$B$2:$B$2047,D$4)))+(AVERAGEIFS('city centre offline'!$J$2:$J$2047,'city centre offline'!$A$2:$A$2047,$A16,'city centre offline'!$B$2:$B$2047,D$4)*AVERAGEIFS('all sales summary'!$I$2:$I$2047,'all sales summary'!$A$2:$A$2047,$A16,'all sales summary'!$B$2:$B$2047,D$4)))</f>
        <v>0.26865231324503441</v>
      </c>
      <c r="E16" s="60">
        <f>(AVERAGEIFS('city centre offline'!$J$2:$J$2047,'city centre offline'!$A$2:$A$2047,$A16,'city centre offline'!$B$2:$B$2047,E$4)*AVERAGEIFS('all sales summary'!$I$2:$I$2047,'all sales summary'!$A$2:$A$2047,$A16,'all sales summary'!$B$2:$B$2047,E$4))/((AVERAGEIFS('overall city offline'!$J$2:$J$2047,'overall city offline'!$A$2:$A$2047,$A16,'overall city offline'!$B$2:$B$2047,E$4)*(1-AVERAGEIFS('all sales summary'!$I$2:$I$2047,'all sales summary'!$A$2:$A$2047,$A16,'all sales summary'!$B$2:$B$2047,E$4)))+(AVERAGEIFS('city centre offline'!$J$2:$J$2047,'city centre offline'!$A$2:$A$2047,$A16,'city centre offline'!$B$2:$B$2047,E$4)*AVERAGEIFS('all sales summary'!$I$2:$I$2047,'all sales summary'!$A$2:$A$2047,$A16,'all sales summary'!$B$2:$B$2047,E$4)))</f>
        <v>0.26777897539979084</v>
      </c>
      <c r="F16" s="60">
        <f>(AVERAGEIFS('city centre offline'!$J$2:$J$2047,'city centre offline'!$A$2:$A$2047,$A16,'city centre offline'!$B$2:$B$2047,F$4)*AVERAGEIFS('all sales summary'!$I$2:$I$2047,'all sales summary'!$A$2:$A$2047,$A16,'all sales summary'!$B$2:$B$2047,F$4))/((AVERAGEIFS('overall city offline'!$J$2:$J$2047,'overall city offline'!$A$2:$A$2047,$A16,'overall city offline'!$B$2:$B$2047,F$4)*(1-AVERAGEIFS('all sales summary'!$I$2:$I$2047,'all sales summary'!$A$2:$A$2047,$A16,'all sales summary'!$B$2:$B$2047,F$4)))+(AVERAGEIFS('city centre offline'!$J$2:$J$2047,'city centre offline'!$A$2:$A$2047,$A16,'city centre offline'!$B$2:$B$2047,F$4)*AVERAGEIFS('all sales summary'!$I$2:$I$2047,'all sales summary'!$A$2:$A$2047,$A16,'all sales summary'!$B$2:$B$2047,F$4)))</f>
        <v>0.27134820734879478</v>
      </c>
      <c r="G16" s="60">
        <f>(AVERAGEIFS('city centre offline'!$J$2:$J$2047,'city centre offline'!$A$2:$A$2047,$A16,'city centre offline'!$B$2:$B$2047,G$4)*AVERAGEIFS('all sales summary'!$I$2:$I$2047,'all sales summary'!$A$2:$A$2047,$A16,'all sales summary'!$B$2:$B$2047,G$4))/((AVERAGEIFS('overall city offline'!$J$2:$J$2047,'overall city offline'!$A$2:$A$2047,$A16,'overall city offline'!$B$2:$B$2047,G$4)*(1-AVERAGEIFS('all sales summary'!$I$2:$I$2047,'all sales summary'!$A$2:$A$2047,$A16,'all sales summary'!$B$2:$B$2047,G$4)))+(AVERAGEIFS('city centre offline'!$J$2:$J$2047,'city centre offline'!$A$2:$A$2047,$A16,'city centre offline'!$B$2:$B$2047,G$4)*AVERAGEIFS('all sales summary'!$I$2:$I$2047,'all sales summary'!$A$2:$A$2047,$A16,'all sales summary'!$B$2:$B$2047,G$4)))</f>
        <v>0.26809131121259816</v>
      </c>
      <c r="H16" s="60">
        <f>(AVERAGEIFS('city centre offline'!$J$2:$J$2047,'city centre offline'!$A$2:$A$2047,$A16,'city centre offline'!$B$2:$B$2047,H$4)*AVERAGEIFS('all sales summary'!$I$2:$I$2047,'all sales summary'!$A$2:$A$2047,$A16,'all sales summary'!$B$2:$B$2047,H$4))/((AVERAGEIFS('overall city offline'!$J$2:$J$2047,'overall city offline'!$A$2:$A$2047,$A16,'overall city offline'!$B$2:$B$2047,H$4)*(1-AVERAGEIFS('all sales summary'!$I$2:$I$2047,'all sales summary'!$A$2:$A$2047,$A16,'all sales summary'!$B$2:$B$2047,H$4)))+(AVERAGEIFS('city centre offline'!$J$2:$J$2047,'city centre offline'!$A$2:$A$2047,$A16,'city centre offline'!$B$2:$B$2047,H$4)*AVERAGEIFS('all sales summary'!$I$2:$I$2047,'all sales summary'!$A$2:$A$2047,$A16,'all sales summary'!$B$2:$B$2047,H$4)))</f>
        <v>0.26756712127933202</v>
      </c>
      <c r="I16" s="60">
        <f>(AVERAGEIFS('city centre offline'!$J$2:$J$2047,'city centre offline'!$A$2:$A$2047,$A16,'city centre offline'!$B$2:$B$2047,I$4)*AVERAGEIFS('all sales summary'!$I$2:$I$2047,'all sales summary'!$A$2:$A$2047,$A16,'all sales summary'!$B$2:$B$2047,I$4))/((AVERAGEIFS('overall city offline'!$J$2:$J$2047,'overall city offline'!$A$2:$A$2047,$A16,'overall city offline'!$B$2:$B$2047,I$4)*(1-AVERAGEIFS('all sales summary'!$I$2:$I$2047,'all sales summary'!$A$2:$A$2047,$A16,'all sales summary'!$B$2:$B$2047,I$4)))+(AVERAGEIFS('city centre offline'!$J$2:$J$2047,'city centre offline'!$A$2:$A$2047,$A16,'city centre offline'!$B$2:$B$2047,I$4)*AVERAGEIFS('all sales summary'!$I$2:$I$2047,'all sales summary'!$A$2:$A$2047,$A16,'all sales summary'!$B$2:$B$2047,I$4)))</f>
        <v>0.26259602054319886</v>
      </c>
      <c r="J16" s="60">
        <f>(AVERAGEIFS('city centre offline'!$J$2:$J$2047,'city centre offline'!$A$2:$A$2047,$A16,'city centre offline'!$B$2:$B$2047,J$4)*AVERAGEIFS('all sales summary'!$I$2:$I$2047,'all sales summary'!$A$2:$A$2047,$A16,'all sales summary'!$B$2:$B$2047,J$4))/((AVERAGEIFS('overall city offline'!$J$2:$J$2047,'overall city offline'!$A$2:$A$2047,$A16,'overall city offline'!$B$2:$B$2047,J$4)*(1-AVERAGEIFS('all sales summary'!$I$2:$I$2047,'all sales summary'!$A$2:$A$2047,$A16,'all sales summary'!$B$2:$B$2047,J$4)))+(AVERAGEIFS('city centre offline'!$J$2:$J$2047,'city centre offline'!$A$2:$A$2047,$A16,'city centre offline'!$B$2:$B$2047,J$4)*AVERAGEIFS('all sales summary'!$I$2:$I$2047,'all sales summary'!$A$2:$A$2047,$A16,'all sales summary'!$B$2:$B$2047,J$4)))</f>
        <v>0.26265820295738146</v>
      </c>
      <c r="K16" s="60">
        <f>(AVERAGEIFS('city centre offline'!$J$2:$J$2047,'city centre offline'!$A$2:$A$2047,$A16,'city centre offline'!$B$2:$B$2047,K$4)*AVERAGEIFS('all sales summary'!$I$2:$I$2047,'all sales summary'!$A$2:$A$2047,$A16,'all sales summary'!$B$2:$B$2047,K$4))/((AVERAGEIFS('overall city offline'!$J$2:$J$2047,'overall city offline'!$A$2:$A$2047,$A16,'overall city offline'!$B$2:$B$2047,K$4)*(1-AVERAGEIFS('all sales summary'!$I$2:$I$2047,'all sales summary'!$A$2:$A$2047,$A16,'all sales summary'!$B$2:$B$2047,K$4)))+(AVERAGEIFS('city centre offline'!$J$2:$J$2047,'city centre offline'!$A$2:$A$2047,$A16,'city centre offline'!$B$2:$B$2047,K$4)*AVERAGEIFS('all sales summary'!$I$2:$I$2047,'all sales summary'!$A$2:$A$2047,$A16,'all sales summary'!$B$2:$B$2047,K$4)))</f>
        <v>0.2679801237393255</v>
      </c>
      <c r="L16" s="60">
        <f>(AVERAGEIFS('city centre offline'!$J$2:$J$2047,'city centre offline'!$A$2:$A$2047,$A16,'city centre offline'!$B$2:$B$2047,L$4)*AVERAGEIFS('all sales summary'!$I$2:$I$2047,'all sales summary'!$A$2:$A$2047,$A16,'all sales summary'!$B$2:$B$2047,L$4))/((AVERAGEIFS('overall city offline'!$J$2:$J$2047,'overall city offline'!$A$2:$A$2047,$A16,'overall city offline'!$B$2:$B$2047,L$4)*(1-AVERAGEIFS('all sales summary'!$I$2:$I$2047,'all sales summary'!$A$2:$A$2047,$A16,'all sales summary'!$B$2:$B$2047,L$4)))+(AVERAGEIFS('city centre offline'!$J$2:$J$2047,'city centre offline'!$A$2:$A$2047,$A16,'city centre offline'!$B$2:$B$2047,L$4)*AVERAGEIFS('all sales summary'!$I$2:$I$2047,'all sales summary'!$A$2:$A$2047,$A16,'all sales summary'!$B$2:$B$2047,L$4)))</f>
        <v>0.26939079499696222</v>
      </c>
      <c r="M16" s="60">
        <f>(AVERAGEIFS('city centre offline'!$J$2:$J$2047,'city centre offline'!$A$2:$A$2047,$A16,'city centre offline'!$B$2:$B$2047,M$4)*AVERAGEIFS('all sales summary'!$I$2:$I$2047,'all sales summary'!$A$2:$A$2047,$A16,'all sales summary'!$B$2:$B$2047,M$4))/((AVERAGEIFS('overall city offline'!$J$2:$J$2047,'overall city offline'!$A$2:$A$2047,$A16,'overall city offline'!$B$2:$B$2047,M$4)*(1-AVERAGEIFS('all sales summary'!$I$2:$I$2047,'all sales summary'!$A$2:$A$2047,$A16,'all sales summary'!$B$2:$B$2047,M$4)))+(AVERAGEIFS('city centre offline'!$J$2:$J$2047,'city centre offline'!$A$2:$A$2047,$A16,'city centre offline'!$B$2:$B$2047,M$4)*AVERAGEIFS('all sales summary'!$I$2:$I$2047,'all sales summary'!$A$2:$A$2047,$A16,'all sales summary'!$B$2:$B$2047,M$4)))</f>
        <v>0.26243853949251561</v>
      </c>
      <c r="N16" s="60">
        <f>(AVERAGEIFS('city centre offline'!$J$2:$J$2047,'city centre offline'!$A$2:$A$2047,$A16,'city centre offline'!$B$2:$B$2047,N$4)*AVERAGEIFS('all sales summary'!$I$2:$I$2047,'all sales summary'!$A$2:$A$2047,$A16,'all sales summary'!$B$2:$B$2047,N$4))/((AVERAGEIFS('overall city offline'!$J$2:$J$2047,'overall city offline'!$A$2:$A$2047,$A16,'overall city offline'!$B$2:$B$2047,N$4)*(1-AVERAGEIFS('all sales summary'!$I$2:$I$2047,'all sales summary'!$A$2:$A$2047,$A16,'all sales summary'!$B$2:$B$2047,N$4)))+(AVERAGEIFS('city centre offline'!$J$2:$J$2047,'city centre offline'!$A$2:$A$2047,$A16,'city centre offline'!$B$2:$B$2047,N$4)*AVERAGEIFS('all sales summary'!$I$2:$I$2047,'all sales summary'!$A$2:$A$2047,$A16,'all sales summary'!$B$2:$B$2047,N$4)))</f>
        <v>0.25549810418923014</v>
      </c>
      <c r="O16" s="60">
        <f>(AVERAGEIFS('city centre offline'!$J$2:$J$2047,'city centre offline'!$A$2:$A$2047,$A16,'city centre offline'!$B$2:$B$2047,O$4)*AVERAGEIFS('all sales summary'!$I$2:$I$2047,'all sales summary'!$A$2:$A$2047,$A16,'all sales summary'!$B$2:$B$2047,O$4))/((AVERAGEIFS('overall city offline'!$J$2:$J$2047,'overall city offline'!$A$2:$A$2047,$A16,'overall city offline'!$B$2:$B$2047,O$4)*(1-AVERAGEIFS('all sales summary'!$I$2:$I$2047,'all sales summary'!$A$2:$A$2047,$A16,'all sales summary'!$B$2:$B$2047,O$4)))+(AVERAGEIFS('city centre offline'!$J$2:$J$2047,'city centre offline'!$A$2:$A$2047,$A16,'city centre offline'!$B$2:$B$2047,O$4)*AVERAGEIFS('all sales summary'!$I$2:$I$2047,'all sales summary'!$A$2:$A$2047,$A16,'all sales summary'!$B$2:$B$2047,O$4)))</f>
        <v>0.26735895946306543</v>
      </c>
      <c r="P16" s="60">
        <f>(AVERAGEIFS('city centre offline'!$J$2:$J$2047,'city centre offline'!$A$2:$A$2047,$A16,'city centre offline'!$B$2:$B$2047,P$4)*AVERAGEIFS('all sales summary'!$I$2:$I$2047,'all sales summary'!$A$2:$A$2047,$A16,'all sales summary'!$B$2:$B$2047,P$4))/((AVERAGEIFS('overall city offline'!$J$2:$J$2047,'overall city offline'!$A$2:$A$2047,$A16,'overall city offline'!$B$2:$B$2047,P$4)*(1-AVERAGEIFS('all sales summary'!$I$2:$I$2047,'all sales summary'!$A$2:$A$2047,$A16,'all sales summary'!$B$2:$B$2047,P$4)))+(AVERAGEIFS('city centre offline'!$J$2:$J$2047,'city centre offline'!$A$2:$A$2047,$A16,'city centre offline'!$B$2:$B$2047,P$4)*AVERAGEIFS('all sales summary'!$I$2:$I$2047,'all sales summary'!$A$2:$A$2047,$A16,'all sales summary'!$B$2:$B$2047,P$4)))</f>
        <v>0.24117445728688947</v>
      </c>
      <c r="Q16" s="60">
        <f>(AVERAGEIFS('city centre offline'!$J$2:$J$2047,'city centre offline'!$A$2:$A$2047,$A16,'city centre offline'!$B$2:$B$2047,Q$4)*AVERAGEIFS('all sales summary'!$I$2:$I$2047,'all sales summary'!$A$2:$A$2047,$A16,'all sales summary'!$B$2:$B$2047,Q$4))/((AVERAGEIFS('overall city offline'!$J$2:$J$2047,'overall city offline'!$A$2:$A$2047,$A16,'overall city offline'!$B$2:$B$2047,Q$4)*(1-AVERAGEIFS('all sales summary'!$I$2:$I$2047,'all sales summary'!$A$2:$A$2047,$A16,'all sales summary'!$B$2:$B$2047,Q$4)))+(AVERAGEIFS('city centre offline'!$J$2:$J$2047,'city centre offline'!$A$2:$A$2047,$A16,'city centre offline'!$B$2:$B$2047,Q$4)*AVERAGEIFS('all sales summary'!$I$2:$I$2047,'all sales summary'!$A$2:$A$2047,$A16,'all sales summary'!$B$2:$B$2047,Q$4)))</f>
        <v>8.9915512882937212E-2</v>
      </c>
      <c r="R16" s="60">
        <f>(AVERAGEIFS('city centre offline'!$J$2:$J$2047,'city centre offline'!$A$2:$A$2047,$A16,'city centre offline'!$B$2:$B$2047,R$4)*AVERAGEIFS('all sales summary'!$I$2:$I$2047,'all sales summary'!$A$2:$A$2047,$A16,'all sales summary'!$B$2:$B$2047,R$4))/((AVERAGEIFS('overall city offline'!$J$2:$J$2047,'overall city offline'!$A$2:$A$2047,$A16,'overall city offline'!$B$2:$B$2047,R$4)*(1-AVERAGEIFS('all sales summary'!$I$2:$I$2047,'all sales summary'!$A$2:$A$2047,$A16,'all sales summary'!$B$2:$B$2047,R$4)))+(AVERAGEIFS('city centre offline'!$J$2:$J$2047,'city centre offline'!$A$2:$A$2047,$A16,'city centre offline'!$B$2:$B$2047,R$4)*AVERAGEIFS('all sales summary'!$I$2:$I$2047,'all sales summary'!$A$2:$A$2047,$A16,'all sales summary'!$B$2:$B$2047,R$4)))</f>
        <v>0.10366859885230548</v>
      </c>
      <c r="S16" s="60">
        <f>(AVERAGEIFS('city centre offline'!$J$2:$J$2047,'city centre offline'!$A$2:$A$2047,$A16,'city centre offline'!$B$2:$B$2047,S$4)*AVERAGEIFS('all sales summary'!$I$2:$I$2047,'all sales summary'!$A$2:$A$2047,$A16,'all sales summary'!$B$2:$B$2047,S$4))/((AVERAGEIFS('overall city offline'!$J$2:$J$2047,'overall city offline'!$A$2:$A$2047,$A16,'overall city offline'!$B$2:$B$2047,S$4)*(1-AVERAGEIFS('all sales summary'!$I$2:$I$2047,'all sales summary'!$A$2:$A$2047,$A16,'all sales summary'!$B$2:$B$2047,S$4)))+(AVERAGEIFS('city centre offline'!$J$2:$J$2047,'city centre offline'!$A$2:$A$2047,$A16,'city centre offline'!$B$2:$B$2047,S$4)*AVERAGEIFS('all sales summary'!$I$2:$I$2047,'all sales summary'!$A$2:$A$2047,$A16,'all sales summary'!$B$2:$B$2047,S$4)))</f>
        <v>0.12638845629591861</v>
      </c>
      <c r="T16" s="60">
        <f>(AVERAGEIFS('city centre offline'!$J$2:$J$2047,'city centre offline'!$A$2:$A$2047,$A16,'city centre offline'!$B$2:$B$2047,T$4)*AVERAGEIFS('all sales summary'!$I$2:$I$2047,'all sales summary'!$A$2:$A$2047,$A16,'all sales summary'!$B$2:$B$2047,T$4))/((AVERAGEIFS('overall city offline'!$J$2:$J$2047,'overall city offline'!$A$2:$A$2047,$A16,'overall city offline'!$B$2:$B$2047,T$4)*(1-AVERAGEIFS('all sales summary'!$I$2:$I$2047,'all sales summary'!$A$2:$A$2047,$A16,'all sales summary'!$B$2:$B$2047,T$4)))+(AVERAGEIFS('city centre offline'!$J$2:$J$2047,'city centre offline'!$A$2:$A$2047,$A16,'city centre offline'!$B$2:$B$2047,T$4)*AVERAGEIFS('all sales summary'!$I$2:$I$2047,'all sales summary'!$A$2:$A$2047,$A16,'all sales summary'!$B$2:$B$2047,T$4)))</f>
        <v>0.20456976617893857</v>
      </c>
      <c r="U16" s="60">
        <f>(AVERAGEIFS('city centre offline'!$J$2:$J$2047,'city centre offline'!$A$2:$A$2047,$A16,'city centre offline'!$B$2:$B$2047,U$4)*AVERAGEIFS('all sales summary'!$I$2:$I$2047,'all sales summary'!$A$2:$A$2047,$A16,'all sales summary'!$B$2:$B$2047,U$4))/((AVERAGEIFS('overall city offline'!$J$2:$J$2047,'overall city offline'!$A$2:$A$2047,$A16,'overall city offline'!$B$2:$B$2047,U$4)*(1-AVERAGEIFS('all sales summary'!$I$2:$I$2047,'all sales summary'!$A$2:$A$2047,$A16,'all sales summary'!$B$2:$B$2047,U$4)))+(AVERAGEIFS('city centre offline'!$J$2:$J$2047,'city centre offline'!$A$2:$A$2047,$A16,'city centre offline'!$B$2:$B$2047,U$4)*AVERAGEIFS('all sales summary'!$I$2:$I$2047,'all sales summary'!$A$2:$A$2047,$A16,'all sales summary'!$B$2:$B$2047,U$4)))</f>
        <v>0.22921665291492083</v>
      </c>
      <c r="V16" s="60">
        <f>(AVERAGEIFS('city centre offline'!$J$2:$J$2047,'city centre offline'!$A$2:$A$2047,$A16,'city centre offline'!$B$2:$B$2047,V$4)*AVERAGEIFS('all sales summary'!$I$2:$I$2047,'all sales summary'!$A$2:$A$2047,$A16,'all sales summary'!$B$2:$B$2047,V$4))/((AVERAGEIFS('overall city offline'!$J$2:$J$2047,'overall city offline'!$A$2:$A$2047,$A16,'overall city offline'!$B$2:$B$2047,V$4)*(1-AVERAGEIFS('all sales summary'!$I$2:$I$2047,'all sales summary'!$A$2:$A$2047,$A16,'all sales summary'!$B$2:$B$2047,V$4)))+(AVERAGEIFS('city centre offline'!$J$2:$J$2047,'city centre offline'!$A$2:$A$2047,$A16,'city centre offline'!$B$2:$B$2047,V$4)*AVERAGEIFS('all sales summary'!$I$2:$I$2047,'all sales summary'!$A$2:$A$2047,$A16,'all sales summary'!$B$2:$B$2047,V$4)))</f>
        <v>0.21910419287906879</v>
      </c>
      <c r="W16" s="60">
        <f>(AVERAGEIFS('city centre offline'!$J$2:$J$2047,'city centre offline'!$A$2:$A$2047,$A16,'city centre offline'!$B$2:$B$2047,W$4)*AVERAGEIFS('all sales summary'!$I$2:$I$2047,'all sales summary'!$A$2:$A$2047,$A16,'all sales summary'!$B$2:$B$2047,W$4))/((AVERAGEIFS('overall city offline'!$J$2:$J$2047,'overall city offline'!$A$2:$A$2047,$A16,'overall city offline'!$B$2:$B$2047,W$4)*(1-AVERAGEIFS('all sales summary'!$I$2:$I$2047,'all sales summary'!$A$2:$A$2047,$A16,'all sales summary'!$B$2:$B$2047,W$4)))+(AVERAGEIFS('city centre offline'!$J$2:$J$2047,'city centre offline'!$A$2:$A$2047,$A16,'city centre offline'!$B$2:$B$2047,W$4)*AVERAGEIFS('all sales summary'!$I$2:$I$2047,'all sales summary'!$A$2:$A$2047,$A16,'all sales summary'!$B$2:$B$2047,W$4)))</f>
        <v>0.21716249282984254</v>
      </c>
      <c r="X16" s="60">
        <f>(AVERAGEIFS('city centre offline'!$J$2:$J$2047,'city centre offline'!$A$2:$A$2047,$A16,'city centre offline'!$B$2:$B$2047,X$4)*AVERAGEIFS('all sales summary'!$I$2:$I$2047,'all sales summary'!$A$2:$A$2047,$A16,'all sales summary'!$B$2:$B$2047,X$4))/((AVERAGEIFS('overall city offline'!$J$2:$J$2047,'overall city offline'!$A$2:$A$2047,$A16,'overall city offline'!$B$2:$B$2047,X$4)*(1-AVERAGEIFS('all sales summary'!$I$2:$I$2047,'all sales summary'!$A$2:$A$2047,$A16,'all sales summary'!$B$2:$B$2047,X$4)))+(AVERAGEIFS('city centre offline'!$J$2:$J$2047,'city centre offline'!$A$2:$A$2047,$A16,'city centre offline'!$B$2:$B$2047,X$4)*AVERAGEIFS('all sales summary'!$I$2:$I$2047,'all sales summary'!$A$2:$A$2047,$A16,'all sales summary'!$B$2:$B$2047,X$4)))</f>
        <v>0.14928676405446553</v>
      </c>
      <c r="Y16" s="60">
        <f>(AVERAGEIFS('city centre offline'!$J$2:$J$2047,'city centre offline'!$A$2:$A$2047,$A16,'city centre offline'!$B$2:$B$2047,Y$4)*AVERAGEIFS('all sales summary'!$I$2:$I$2047,'all sales summary'!$A$2:$A$2047,$A16,'all sales summary'!$B$2:$B$2047,Y$4))/((AVERAGEIFS('overall city offline'!$J$2:$J$2047,'overall city offline'!$A$2:$A$2047,$A16,'overall city offline'!$B$2:$B$2047,Y$4)*(1-AVERAGEIFS('all sales summary'!$I$2:$I$2047,'all sales summary'!$A$2:$A$2047,$A16,'all sales summary'!$B$2:$B$2047,Y$4)))+(AVERAGEIFS('city centre offline'!$J$2:$J$2047,'city centre offline'!$A$2:$A$2047,$A16,'city centre offline'!$B$2:$B$2047,Y$4)*AVERAGEIFS('all sales summary'!$I$2:$I$2047,'all sales summary'!$A$2:$A$2047,$A16,'all sales summary'!$B$2:$B$2047,Y$4)))</f>
        <v>0.1745471867966856</v>
      </c>
      <c r="Z16" s="60">
        <f>(AVERAGEIFS('city centre offline'!$J$2:$J$2047,'city centre offline'!$A$2:$A$2047,$A16,'city centre offline'!$B$2:$B$2047,Z$4)*AVERAGEIFS('all sales summary'!$I$2:$I$2047,'all sales summary'!$A$2:$A$2047,$A16,'all sales summary'!$B$2:$B$2047,Z$4))/((AVERAGEIFS('overall city offline'!$J$2:$J$2047,'overall city offline'!$A$2:$A$2047,$A16,'overall city offline'!$B$2:$B$2047,Z$4)*(1-AVERAGEIFS('all sales summary'!$I$2:$I$2047,'all sales summary'!$A$2:$A$2047,$A16,'all sales summary'!$B$2:$B$2047,Z$4)))+(AVERAGEIFS('city centre offline'!$J$2:$J$2047,'city centre offline'!$A$2:$A$2047,$A16,'city centre offline'!$B$2:$B$2047,Z$4)*AVERAGEIFS('all sales summary'!$I$2:$I$2047,'all sales summary'!$A$2:$A$2047,$A16,'all sales summary'!$B$2:$B$2047,Z$4)))</f>
        <v>0.10515863030215665</v>
      </c>
      <c r="AA16" s="60">
        <f>(AVERAGEIFS('city centre offline'!$J$2:$J$2047,'city centre offline'!$A$2:$A$2047,$A16,'city centre offline'!$B$2:$B$2047,AA$4)*AVERAGEIFS('all sales summary'!$I$2:$I$2047,'all sales summary'!$A$2:$A$2047,$A16,'all sales summary'!$B$2:$B$2047,AA$4))/((AVERAGEIFS('overall city offline'!$J$2:$J$2047,'overall city offline'!$A$2:$A$2047,$A16,'overall city offline'!$B$2:$B$2047,AA$4)*(1-AVERAGEIFS('all sales summary'!$I$2:$I$2047,'all sales summary'!$A$2:$A$2047,$A16,'all sales summary'!$B$2:$B$2047,AA$4)))+(AVERAGEIFS('city centre offline'!$J$2:$J$2047,'city centre offline'!$A$2:$A$2047,$A16,'city centre offline'!$B$2:$B$2047,AA$4)*AVERAGEIFS('all sales summary'!$I$2:$I$2047,'all sales summary'!$A$2:$A$2047,$A16,'all sales summary'!$B$2:$B$2047,AA$4)))</f>
        <v>0.10878955752922043</v>
      </c>
      <c r="AB16" s="60">
        <f>(AVERAGEIFS('city centre offline'!$J$2:$J$2047,'city centre offline'!$A$2:$A$2047,$A16,'city centre offline'!$B$2:$B$2047,AB$4)*AVERAGEIFS('all sales summary'!$I$2:$I$2047,'all sales summary'!$A$2:$A$2047,$A16,'all sales summary'!$B$2:$B$2047,AB$4))/((AVERAGEIFS('overall city offline'!$J$2:$J$2047,'overall city offline'!$A$2:$A$2047,$A16,'overall city offline'!$B$2:$B$2047,AB$4)*(1-AVERAGEIFS('all sales summary'!$I$2:$I$2047,'all sales summary'!$A$2:$A$2047,$A16,'all sales summary'!$B$2:$B$2047,AB$4)))+(AVERAGEIFS('city centre offline'!$J$2:$J$2047,'city centre offline'!$A$2:$A$2047,$A16,'city centre offline'!$B$2:$B$2047,AB$4)*AVERAGEIFS('all sales summary'!$I$2:$I$2047,'all sales summary'!$A$2:$A$2047,$A16,'all sales summary'!$B$2:$B$2047,AB$4)))</f>
        <v>0.12167914725801977</v>
      </c>
      <c r="AC16" s="60">
        <f>(AVERAGEIFS('city centre offline'!$J$2:$J$2047,'city centre offline'!$A$2:$A$2047,$A16,'city centre offline'!$B$2:$B$2047,AC$4)*AVERAGEIFS('all sales summary'!$I$2:$I$2047,'all sales summary'!$A$2:$A$2047,$A16,'all sales summary'!$B$2:$B$2047,AC$4))/((AVERAGEIFS('overall city offline'!$J$2:$J$2047,'overall city offline'!$A$2:$A$2047,$A16,'overall city offline'!$B$2:$B$2047,AC$4)*(1-AVERAGEIFS('all sales summary'!$I$2:$I$2047,'all sales summary'!$A$2:$A$2047,$A16,'all sales summary'!$B$2:$B$2047,AC$4)))+(AVERAGEIFS('city centre offline'!$J$2:$J$2047,'city centre offline'!$A$2:$A$2047,$A16,'city centre offline'!$B$2:$B$2047,AC$4)*AVERAGEIFS('all sales summary'!$I$2:$I$2047,'all sales summary'!$A$2:$A$2047,$A16,'all sales summary'!$B$2:$B$2047,AC$4)))</f>
        <v>0.19764551742310674</v>
      </c>
      <c r="AD16" s="60">
        <f>(AVERAGEIFS('city centre offline'!$J$2:$J$2047,'city centre offline'!$A$2:$A$2047,$A16,'city centre offline'!$B$2:$B$2047,AD$4)*AVERAGEIFS('all sales summary'!$I$2:$I$2047,'all sales summary'!$A$2:$A$2047,$A16,'all sales summary'!$B$2:$B$2047,AD$4))/((AVERAGEIFS('overall city offline'!$J$2:$J$2047,'overall city offline'!$A$2:$A$2047,$A16,'overall city offline'!$B$2:$B$2047,AD$4)*(1-AVERAGEIFS('all sales summary'!$I$2:$I$2047,'all sales summary'!$A$2:$A$2047,$A16,'all sales summary'!$B$2:$B$2047,AD$4)))+(AVERAGEIFS('city centre offline'!$J$2:$J$2047,'city centre offline'!$A$2:$A$2047,$A16,'city centre offline'!$B$2:$B$2047,AD$4)*AVERAGEIFS('all sales summary'!$I$2:$I$2047,'all sales summary'!$A$2:$A$2047,$A16,'all sales summary'!$B$2:$B$2047,AD$4)))</f>
        <v>0.22770418575966192</v>
      </c>
      <c r="AE16" s="60">
        <f>(AVERAGEIFS('city centre offline'!$J$2:$J$2047,'city centre offline'!$A$2:$A$2047,$A16,'city centre offline'!$B$2:$B$2047,AE$4)*AVERAGEIFS('all sales summary'!$I$2:$I$2047,'all sales summary'!$A$2:$A$2047,$A16,'all sales summary'!$B$2:$B$2047,AE$4))/((AVERAGEIFS('overall city offline'!$J$2:$J$2047,'overall city offline'!$A$2:$A$2047,$A16,'overall city offline'!$B$2:$B$2047,AE$4)*(1-AVERAGEIFS('all sales summary'!$I$2:$I$2047,'all sales summary'!$A$2:$A$2047,$A16,'all sales summary'!$B$2:$B$2047,AE$4)))+(AVERAGEIFS('city centre offline'!$J$2:$J$2047,'city centre offline'!$A$2:$A$2047,$A16,'city centre offline'!$B$2:$B$2047,AE$4)*AVERAGEIFS('all sales summary'!$I$2:$I$2047,'all sales summary'!$A$2:$A$2047,$A16,'all sales summary'!$B$2:$B$2047,AE$4)))</f>
        <v>0.23024484064189235</v>
      </c>
      <c r="AF16" s="60">
        <f>(AVERAGEIFS('city centre offline'!$J$2:$J$2047,'city centre offline'!$A$2:$A$2047,$A16,'city centre offline'!$B$2:$B$2047,AF$4)*AVERAGEIFS('all sales summary'!$I$2:$I$2047,'all sales summary'!$A$2:$A$2047,$A16,'all sales summary'!$B$2:$B$2047,AF$4))/((AVERAGEIFS('overall city offline'!$J$2:$J$2047,'overall city offline'!$A$2:$A$2047,$A16,'overall city offline'!$B$2:$B$2047,AF$4)*(1-AVERAGEIFS('all sales summary'!$I$2:$I$2047,'all sales summary'!$A$2:$A$2047,$A16,'all sales summary'!$B$2:$B$2047,AF$4)))+(AVERAGEIFS('city centre offline'!$J$2:$J$2047,'city centre offline'!$A$2:$A$2047,$A16,'city centre offline'!$B$2:$B$2047,AF$4)*AVERAGEIFS('all sales summary'!$I$2:$I$2047,'all sales summary'!$A$2:$A$2047,$A16,'all sales summary'!$B$2:$B$2047,AF$4)))</f>
        <v>0.24380706504020902</v>
      </c>
      <c r="AG16" s="60">
        <f>(AVERAGEIFS('city centre offline'!$J$2:$J$2047,'city centre offline'!$A$2:$A$2047,$A16,'city centre offline'!$B$2:$B$2047,AG$4)*AVERAGEIFS('all sales summary'!$I$2:$I$2047,'all sales summary'!$A$2:$A$2047,$A16,'all sales summary'!$B$2:$B$2047,AG$4))/((AVERAGEIFS('overall city offline'!$J$2:$J$2047,'overall city offline'!$A$2:$A$2047,$A16,'overall city offline'!$B$2:$B$2047,AG$4)*(1-AVERAGEIFS('all sales summary'!$I$2:$I$2047,'all sales summary'!$A$2:$A$2047,$A16,'all sales summary'!$B$2:$B$2047,AG$4)))+(AVERAGEIFS('city centre offline'!$J$2:$J$2047,'city centre offline'!$A$2:$A$2047,$A16,'city centre offline'!$B$2:$B$2047,AG$4)*AVERAGEIFS('all sales summary'!$I$2:$I$2047,'all sales summary'!$A$2:$A$2047,$A16,'all sales summary'!$B$2:$B$2047,AG$4)))</f>
        <v>0.26294646976725217</v>
      </c>
      <c r="AH16" s="60">
        <f>(AVERAGEIFS('city centre offline'!$J$2:$J$2047,'city centre offline'!$A$2:$A$2047,$A16,'city centre offline'!$B$2:$B$2047,AH$4)*AVERAGEIFS('all sales summary'!$I$2:$I$2047,'all sales summary'!$A$2:$A$2047,$A16,'all sales summary'!$B$2:$B$2047,AH$4))/((AVERAGEIFS('overall city offline'!$J$2:$J$2047,'overall city offline'!$A$2:$A$2047,$A16,'overall city offline'!$B$2:$B$2047,AH$4)*(1-AVERAGEIFS('all sales summary'!$I$2:$I$2047,'all sales summary'!$A$2:$A$2047,$A16,'all sales summary'!$B$2:$B$2047,AH$4)))+(AVERAGEIFS('city centre offline'!$J$2:$J$2047,'city centre offline'!$A$2:$A$2047,$A16,'city centre offline'!$B$2:$B$2047,AH$4)*AVERAGEIFS('all sales summary'!$I$2:$I$2047,'all sales summary'!$A$2:$A$2047,$A16,'all sales summary'!$B$2:$B$2047,AH$4)))</f>
        <v>0.26048666380618246</v>
      </c>
    </row>
    <row r="17" spans="1:34" x14ac:dyDescent="0.3">
      <c r="A17" t="s">
        <v>19</v>
      </c>
      <c r="B17" s="60">
        <f>(AVERAGEIFS('city centre offline'!$J$2:$J$2047,'city centre offline'!$A$2:$A$2047,$A17,'city centre offline'!$B$2:$B$2047,B$4)*AVERAGEIFS('all sales summary'!$I$2:$I$2047,'all sales summary'!$A$2:$A$2047,$A17,'all sales summary'!$B$2:$B$2047,B$4))/((AVERAGEIFS('overall city offline'!$J$2:$J$2047,'overall city offline'!$A$2:$A$2047,$A17,'overall city offline'!$B$2:$B$2047,B$4)*(1-AVERAGEIFS('all sales summary'!$I$2:$I$2047,'all sales summary'!$A$2:$A$2047,$A17,'all sales summary'!$B$2:$B$2047,B$4)))+(AVERAGEIFS('city centre offline'!$J$2:$J$2047,'city centre offline'!$A$2:$A$2047,$A17,'city centre offline'!$B$2:$B$2047,B$4)*AVERAGEIFS('all sales summary'!$I$2:$I$2047,'all sales summary'!$A$2:$A$2047,$A17,'all sales summary'!$B$2:$B$2047,B$4)))</f>
        <v>0.21265066919311523</v>
      </c>
      <c r="C17" s="60">
        <f>(AVERAGEIFS('city centre offline'!$J$2:$J$2047,'city centre offline'!$A$2:$A$2047,$A17,'city centre offline'!$B$2:$B$2047,C$4)*AVERAGEIFS('all sales summary'!$I$2:$I$2047,'all sales summary'!$A$2:$A$2047,$A17,'all sales summary'!$B$2:$B$2047,C$4))/((AVERAGEIFS('overall city offline'!$J$2:$J$2047,'overall city offline'!$A$2:$A$2047,$A17,'overall city offline'!$B$2:$B$2047,C$4)*(1-AVERAGEIFS('all sales summary'!$I$2:$I$2047,'all sales summary'!$A$2:$A$2047,$A17,'all sales summary'!$B$2:$B$2047,C$4)))+(AVERAGEIFS('city centre offline'!$J$2:$J$2047,'city centre offline'!$A$2:$A$2047,$A17,'city centre offline'!$B$2:$B$2047,C$4)*AVERAGEIFS('all sales summary'!$I$2:$I$2047,'all sales summary'!$A$2:$A$2047,$A17,'all sales summary'!$B$2:$B$2047,C$4)))</f>
        <v>0.21288616422544526</v>
      </c>
      <c r="D17" s="60">
        <f>(AVERAGEIFS('city centre offline'!$J$2:$J$2047,'city centre offline'!$A$2:$A$2047,$A17,'city centre offline'!$B$2:$B$2047,D$4)*AVERAGEIFS('all sales summary'!$I$2:$I$2047,'all sales summary'!$A$2:$A$2047,$A17,'all sales summary'!$B$2:$B$2047,D$4))/((AVERAGEIFS('overall city offline'!$J$2:$J$2047,'overall city offline'!$A$2:$A$2047,$A17,'overall city offline'!$B$2:$B$2047,D$4)*(1-AVERAGEIFS('all sales summary'!$I$2:$I$2047,'all sales summary'!$A$2:$A$2047,$A17,'all sales summary'!$B$2:$B$2047,D$4)))+(AVERAGEIFS('city centre offline'!$J$2:$J$2047,'city centre offline'!$A$2:$A$2047,$A17,'city centre offline'!$B$2:$B$2047,D$4)*AVERAGEIFS('all sales summary'!$I$2:$I$2047,'all sales summary'!$A$2:$A$2047,$A17,'all sales summary'!$B$2:$B$2047,D$4)))</f>
        <v>0.21226623998281519</v>
      </c>
      <c r="E17" s="60">
        <f>(AVERAGEIFS('city centre offline'!$J$2:$J$2047,'city centre offline'!$A$2:$A$2047,$A17,'city centre offline'!$B$2:$B$2047,E$4)*AVERAGEIFS('all sales summary'!$I$2:$I$2047,'all sales summary'!$A$2:$A$2047,$A17,'all sales summary'!$B$2:$B$2047,E$4))/((AVERAGEIFS('overall city offline'!$J$2:$J$2047,'overall city offline'!$A$2:$A$2047,$A17,'overall city offline'!$B$2:$B$2047,E$4)*(1-AVERAGEIFS('all sales summary'!$I$2:$I$2047,'all sales summary'!$A$2:$A$2047,$A17,'all sales summary'!$B$2:$B$2047,E$4)))+(AVERAGEIFS('city centre offline'!$J$2:$J$2047,'city centre offline'!$A$2:$A$2047,$A17,'city centre offline'!$B$2:$B$2047,E$4)*AVERAGEIFS('all sales summary'!$I$2:$I$2047,'all sales summary'!$A$2:$A$2047,$A17,'all sales summary'!$B$2:$B$2047,E$4)))</f>
        <v>0.20627450509009712</v>
      </c>
      <c r="F17" s="60">
        <f>(AVERAGEIFS('city centre offline'!$J$2:$J$2047,'city centre offline'!$A$2:$A$2047,$A17,'city centre offline'!$B$2:$B$2047,F$4)*AVERAGEIFS('all sales summary'!$I$2:$I$2047,'all sales summary'!$A$2:$A$2047,$A17,'all sales summary'!$B$2:$B$2047,F$4))/((AVERAGEIFS('overall city offline'!$J$2:$J$2047,'overall city offline'!$A$2:$A$2047,$A17,'overall city offline'!$B$2:$B$2047,F$4)*(1-AVERAGEIFS('all sales summary'!$I$2:$I$2047,'all sales summary'!$A$2:$A$2047,$A17,'all sales summary'!$B$2:$B$2047,F$4)))+(AVERAGEIFS('city centre offline'!$J$2:$J$2047,'city centre offline'!$A$2:$A$2047,$A17,'city centre offline'!$B$2:$B$2047,F$4)*AVERAGEIFS('all sales summary'!$I$2:$I$2047,'all sales summary'!$A$2:$A$2047,$A17,'all sales summary'!$B$2:$B$2047,F$4)))</f>
        <v>0.20420778861765879</v>
      </c>
      <c r="G17" s="60">
        <f>(AVERAGEIFS('city centre offline'!$J$2:$J$2047,'city centre offline'!$A$2:$A$2047,$A17,'city centre offline'!$B$2:$B$2047,G$4)*AVERAGEIFS('all sales summary'!$I$2:$I$2047,'all sales summary'!$A$2:$A$2047,$A17,'all sales summary'!$B$2:$B$2047,G$4))/((AVERAGEIFS('overall city offline'!$J$2:$J$2047,'overall city offline'!$A$2:$A$2047,$A17,'overall city offline'!$B$2:$B$2047,G$4)*(1-AVERAGEIFS('all sales summary'!$I$2:$I$2047,'all sales summary'!$A$2:$A$2047,$A17,'all sales summary'!$B$2:$B$2047,G$4)))+(AVERAGEIFS('city centre offline'!$J$2:$J$2047,'city centre offline'!$A$2:$A$2047,$A17,'city centre offline'!$B$2:$B$2047,G$4)*AVERAGEIFS('all sales summary'!$I$2:$I$2047,'all sales summary'!$A$2:$A$2047,$A17,'all sales summary'!$B$2:$B$2047,G$4)))</f>
        <v>0.20088146019822514</v>
      </c>
      <c r="H17" s="60">
        <f>(AVERAGEIFS('city centre offline'!$J$2:$J$2047,'city centre offline'!$A$2:$A$2047,$A17,'city centre offline'!$B$2:$B$2047,H$4)*AVERAGEIFS('all sales summary'!$I$2:$I$2047,'all sales summary'!$A$2:$A$2047,$A17,'all sales summary'!$B$2:$B$2047,H$4))/((AVERAGEIFS('overall city offline'!$J$2:$J$2047,'overall city offline'!$A$2:$A$2047,$A17,'overall city offline'!$B$2:$B$2047,H$4)*(1-AVERAGEIFS('all sales summary'!$I$2:$I$2047,'all sales summary'!$A$2:$A$2047,$A17,'all sales summary'!$B$2:$B$2047,H$4)))+(AVERAGEIFS('city centre offline'!$J$2:$J$2047,'city centre offline'!$A$2:$A$2047,$A17,'city centre offline'!$B$2:$B$2047,H$4)*AVERAGEIFS('all sales summary'!$I$2:$I$2047,'all sales summary'!$A$2:$A$2047,$A17,'all sales summary'!$B$2:$B$2047,H$4)))</f>
        <v>0.20555026552355166</v>
      </c>
      <c r="I17" s="60">
        <f>(AVERAGEIFS('city centre offline'!$J$2:$J$2047,'city centre offline'!$A$2:$A$2047,$A17,'city centre offline'!$B$2:$B$2047,I$4)*AVERAGEIFS('all sales summary'!$I$2:$I$2047,'all sales summary'!$A$2:$A$2047,$A17,'all sales summary'!$B$2:$B$2047,I$4))/((AVERAGEIFS('overall city offline'!$J$2:$J$2047,'overall city offline'!$A$2:$A$2047,$A17,'overall city offline'!$B$2:$B$2047,I$4)*(1-AVERAGEIFS('all sales summary'!$I$2:$I$2047,'all sales summary'!$A$2:$A$2047,$A17,'all sales summary'!$B$2:$B$2047,I$4)))+(AVERAGEIFS('city centre offline'!$J$2:$J$2047,'city centre offline'!$A$2:$A$2047,$A17,'city centre offline'!$B$2:$B$2047,I$4)*AVERAGEIFS('all sales summary'!$I$2:$I$2047,'all sales summary'!$A$2:$A$2047,$A17,'all sales summary'!$B$2:$B$2047,I$4)))</f>
        <v>0.20703271087276134</v>
      </c>
      <c r="J17" s="60">
        <f>(AVERAGEIFS('city centre offline'!$J$2:$J$2047,'city centre offline'!$A$2:$A$2047,$A17,'city centre offline'!$B$2:$B$2047,J$4)*AVERAGEIFS('all sales summary'!$I$2:$I$2047,'all sales summary'!$A$2:$A$2047,$A17,'all sales summary'!$B$2:$B$2047,J$4))/((AVERAGEIFS('overall city offline'!$J$2:$J$2047,'overall city offline'!$A$2:$A$2047,$A17,'overall city offline'!$B$2:$B$2047,J$4)*(1-AVERAGEIFS('all sales summary'!$I$2:$I$2047,'all sales summary'!$A$2:$A$2047,$A17,'all sales summary'!$B$2:$B$2047,J$4)))+(AVERAGEIFS('city centre offline'!$J$2:$J$2047,'city centre offline'!$A$2:$A$2047,$A17,'city centre offline'!$B$2:$B$2047,J$4)*AVERAGEIFS('all sales summary'!$I$2:$I$2047,'all sales summary'!$A$2:$A$2047,$A17,'all sales summary'!$B$2:$B$2047,J$4)))</f>
        <v>0.21681868223289841</v>
      </c>
      <c r="K17" s="60">
        <f>(AVERAGEIFS('city centre offline'!$J$2:$J$2047,'city centre offline'!$A$2:$A$2047,$A17,'city centre offline'!$B$2:$B$2047,K$4)*AVERAGEIFS('all sales summary'!$I$2:$I$2047,'all sales summary'!$A$2:$A$2047,$A17,'all sales summary'!$B$2:$B$2047,K$4))/((AVERAGEIFS('overall city offline'!$J$2:$J$2047,'overall city offline'!$A$2:$A$2047,$A17,'overall city offline'!$B$2:$B$2047,K$4)*(1-AVERAGEIFS('all sales summary'!$I$2:$I$2047,'all sales summary'!$A$2:$A$2047,$A17,'all sales summary'!$B$2:$B$2047,K$4)))+(AVERAGEIFS('city centre offline'!$J$2:$J$2047,'city centre offline'!$A$2:$A$2047,$A17,'city centre offline'!$B$2:$B$2047,K$4)*AVERAGEIFS('all sales summary'!$I$2:$I$2047,'all sales summary'!$A$2:$A$2047,$A17,'all sales summary'!$B$2:$B$2047,K$4)))</f>
        <v>0.21110392758926785</v>
      </c>
      <c r="L17" s="60">
        <f>(AVERAGEIFS('city centre offline'!$J$2:$J$2047,'city centre offline'!$A$2:$A$2047,$A17,'city centre offline'!$B$2:$B$2047,L$4)*AVERAGEIFS('all sales summary'!$I$2:$I$2047,'all sales summary'!$A$2:$A$2047,$A17,'all sales summary'!$B$2:$B$2047,L$4))/((AVERAGEIFS('overall city offline'!$J$2:$J$2047,'overall city offline'!$A$2:$A$2047,$A17,'overall city offline'!$B$2:$B$2047,L$4)*(1-AVERAGEIFS('all sales summary'!$I$2:$I$2047,'all sales summary'!$A$2:$A$2047,$A17,'all sales summary'!$B$2:$B$2047,L$4)))+(AVERAGEIFS('city centre offline'!$J$2:$J$2047,'city centre offline'!$A$2:$A$2047,$A17,'city centre offline'!$B$2:$B$2047,L$4)*AVERAGEIFS('all sales summary'!$I$2:$I$2047,'all sales summary'!$A$2:$A$2047,$A17,'all sales summary'!$B$2:$B$2047,L$4)))</f>
        <v>0.21053888538869381</v>
      </c>
      <c r="M17" s="60">
        <f>(AVERAGEIFS('city centre offline'!$J$2:$J$2047,'city centre offline'!$A$2:$A$2047,$A17,'city centre offline'!$B$2:$B$2047,M$4)*AVERAGEIFS('all sales summary'!$I$2:$I$2047,'all sales summary'!$A$2:$A$2047,$A17,'all sales summary'!$B$2:$B$2047,M$4))/((AVERAGEIFS('overall city offline'!$J$2:$J$2047,'overall city offline'!$A$2:$A$2047,$A17,'overall city offline'!$B$2:$B$2047,M$4)*(1-AVERAGEIFS('all sales summary'!$I$2:$I$2047,'all sales summary'!$A$2:$A$2047,$A17,'all sales summary'!$B$2:$B$2047,M$4)))+(AVERAGEIFS('city centre offline'!$J$2:$J$2047,'city centre offline'!$A$2:$A$2047,$A17,'city centre offline'!$B$2:$B$2047,M$4)*AVERAGEIFS('all sales summary'!$I$2:$I$2047,'all sales summary'!$A$2:$A$2047,$A17,'all sales summary'!$B$2:$B$2047,M$4)))</f>
        <v>0.21499510879973435</v>
      </c>
      <c r="N17" s="60">
        <f>(AVERAGEIFS('city centre offline'!$J$2:$J$2047,'city centre offline'!$A$2:$A$2047,$A17,'city centre offline'!$B$2:$B$2047,N$4)*AVERAGEIFS('all sales summary'!$I$2:$I$2047,'all sales summary'!$A$2:$A$2047,$A17,'all sales summary'!$B$2:$B$2047,N$4))/((AVERAGEIFS('overall city offline'!$J$2:$J$2047,'overall city offline'!$A$2:$A$2047,$A17,'overall city offline'!$B$2:$B$2047,N$4)*(1-AVERAGEIFS('all sales summary'!$I$2:$I$2047,'all sales summary'!$A$2:$A$2047,$A17,'all sales summary'!$B$2:$B$2047,N$4)))+(AVERAGEIFS('city centre offline'!$J$2:$J$2047,'city centre offline'!$A$2:$A$2047,$A17,'city centre offline'!$B$2:$B$2047,N$4)*AVERAGEIFS('all sales summary'!$I$2:$I$2047,'all sales summary'!$A$2:$A$2047,$A17,'all sales summary'!$B$2:$B$2047,N$4)))</f>
        <v>0.21089007132243781</v>
      </c>
      <c r="O17" s="60">
        <f>(AVERAGEIFS('city centre offline'!$J$2:$J$2047,'city centre offline'!$A$2:$A$2047,$A17,'city centre offline'!$B$2:$B$2047,O$4)*AVERAGEIFS('all sales summary'!$I$2:$I$2047,'all sales summary'!$A$2:$A$2047,$A17,'all sales summary'!$B$2:$B$2047,O$4))/((AVERAGEIFS('overall city offline'!$J$2:$J$2047,'overall city offline'!$A$2:$A$2047,$A17,'overall city offline'!$B$2:$B$2047,O$4)*(1-AVERAGEIFS('all sales summary'!$I$2:$I$2047,'all sales summary'!$A$2:$A$2047,$A17,'all sales summary'!$B$2:$B$2047,O$4)))+(AVERAGEIFS('city centre offline'!$J$2:$J$2047,'city centre offline'!$A$2:$A$2047,$A17,'city centre offline'!$B$2:$B$2047,O$4)*AVERAGEIFS('all sales summary'!$I$2:$I$2047,'all sales summary'!$A$2:$A$2047,$A17,'all sales summary'!$B$2:$B$2047,O$4)))</f>
        <v>0.20825387048416877</v>
      </c>
      <c r="P17" s="60">
        <f>(AVERAGEIFS('city centre offline'!$J$2:$J$2047,'city centre offline'!$A$2:$A$2047,$A17,'city centre offline'!$B$2:$B$2047,P$4)*AVERAGEIFS('all sales summary'!$I$2:$I$2047,'all sales summary'!$A$2:$A$2047,$A17,'all sales summary'!$B$2:$B$2047,P$4))/((AVERAGEIFS('overall city offline'!$J$2:$J$2047,'overall city offline'!$A$2:$A$2047,$A17,'overall city offline'!$B$2:$B$2047,P$4)*(1-AVERAGEIFS('all sales summary'!$I$2:$I$2047,'all sales summary'!$A$2:$A$2047,$A17,'all sales summary'!$B$2:$B$2047,P$4)))+(AVERAGEIFS('city centre offline'!$J$2:$J$2047,'city centre offline'!$A$2:$A$2047,$A17,'city centre offline'!$B$2:$B$2047,P$4)*AVERAGEIFS('all sales summary'!$I$2:$I$2047,'all sales summary'!$A$2:$A$2047,$A17,'all sales summary'!$B$2:$B$2047,P$4)))</f>
        <v>0.20385422585807228</v>
      </c>
      <c r="Q17" s="60">
        <f>(AVERAGEIFS('city centre offline'!$J$2:$J$2047,'city centre offline'!$A$2:$A$2047,$A17,'city centre offline'!$B$2:$B$2047,Q$4)*AVERAGEIFS('all sales summary'!$I$2:$I$2047,'all sales summary'!$A$2:$A$2047,$A17,'all sales summary'!$B$2:$B$2047,Q$4))/((AVERAGEIFS('overall city offline'!$J$2:$J$2047,'overall city offline'!$A$2:$A$2047,$A17,'overall city offline'!$B$2:$B$2047,Q$4)*(1-AVERAGEIFS('all sales summary'!$I$2:$I$2047,'all sales summary'!$A$2:$A$2047,$A17,'all sales summary'!$B$2:$B$2047,Q$4)))+(AVERAGEIFS('city centre offline'!$J$2:$J$2047,'city centre offline'!$A$2:$A$2047,$A17,'city centre offline'!$B$2:$B$2047,Q$4)*AVERAGEIFS('all sales summary'!$I$2:$I$2047,'all sales summary'!$A$2:$A$2047,$A17,'all sales summary'!$B$2:$B$2047,Q$4)))</f>
        <v>4.3738433263447132E-2</v>
      </c>
      <c r="R17" s="60">
        <f>(AVERAGEIFS('city centre offline'!$J$2:$J$2047,'city centre offline'!$A$2:$A$2047,$A17,'city centre offline'!$B$2:$B$2047,R$4)*AVERAGEIFS('all sales summary'!$I$2:$I$2047,'all sales summary'!$A$2:$A$2047,$A17,'all sales summary'!$B$2:$B$2047,R$4))/((AVERAGEIFS('overall city offline'!$J$2:$J$2047,'overall city offline'!$A$2:$A$2047,$A17,'overall city offline'!$B$2:$B$2047,R$4)*(1-AVERAGEIFS('all sales summary'!$I$2:$I$2047,'all sales summary'!$A$2:$A$2047,$A17,'all sales summary'!$B$2:$B$2047,R$4)))+(AVERAGEIFS('city centre offline'!$J$2:$J$2047,'city centre offline'!$A$2:$A$2047,$A17,'city centre offline'!$B$2:$B$2047,R$4)*AVERAGEIFS('all sales summary'!$I$2:$I$2047,'all sales summary'!$A$2:$A$2047,$A17,'all sales summary'!$B$2:$B$2047,R$4)))</f>
        <v>6.4187423335211644E-2</v>
      </c>
      <c r="S17" s="60">
        <f>(AVERAGEIFS('city centre offline'!$J$2:$J$2047,'city centre offline'!$A$2:$A$2047,$A17,'city centre offline'!$B$2:$B$2047,S$4)*AVERAGEIFS('all sales summary'!$I$2:$I$2047,'all sales summary'!$A$2:$A$2047,$A17,'all sales summary'!$B$2:$B$2047,S$4))/((AVERAGEIFS('overall city offline'!$J$2:$J$2047,'overall city offline'!$A$2:$A$2047,$A17,'overall city offline'!$B$2:$B$2047,S$4)*(1-AVERAGEIFS('all sales summary'!$I$2:$I$2047,'all sales summary'!$A$2:$A$2047,$A17,'all sales summary'!$B$2:$B$2047,S$4)))+(AVERAGEIFS('city centre offline'!$J$2:$J$2047,'city centre offline'!$A$2:$A$2047,$A17,'city centre offline'!$B$2:$B$2047,S$4)*AVERAGEIFS('all sales summary'!$I$2:$I$2047,'all sales summary'!$A$2:$A$2047,$A17,'all sales summary'!$B$2:$B$2047,S$4)))</f>
        <v>0.25063335564592715</v>
      </c>
      <c r="T17" s="60">
        <f>(AVERAGEIFS('city centre offline'!$J$2:$J$2047,'city centre offline'!$A$2:$A$2047,$A17,'city centre offline'!$B$2:$B$2047,T$4)*AVERAGEIFS('all sales summary'!$I$2:$I$2047,'all sales summary'!$A$2:$A$2047,$A17,'all sales summary'!$B$2:$B$2047,T$4))/((AVERAGEIFS('overall city offline'!$J$2:$J$2047,'overall city offline'!$A$2:$A$2047,$A17,'overall city offline'!$B$2:$B$2047,T$4)*(1-AVERAGEIFS('all sales summary'!$I$2:$I$2047,'all sales summary'!$A$2:$A$2047,$A17,'all sales summary'!$B$2:$B$2047,T$4)))+(AVERAGEIFS('city centre offline'!$J$2:$J$2047,'city centre offline'!$A$2:$A$2047,$A17,'city centre offline'!$B$2:$B$2047,T$4)*AVERAGEIFS('all sales summary'!$I$2:$I$2047,'all sales summary'!$A$2:$A$2047,$A17,'all sales summary'!$B$2:$B$2047,T$4)))</f>
        <v>0.21109891648249901</v>
      </c>
      <c r="U17" s="60">
        <f>(AVERAGEIFS('city centre offline'!$J$2:$J$2047,'city centre offline'!$A$2:$A$2047,$A17,'city centre offline'!$B$2:$B$2047,U$4)*AVERAGEIFS('all sales summary'!$I$2:$I$2047,'all sales summary'!$A$2:$A$2047,$A17,'all sales summary'!$B$2:$B$2047,U$4))/((AVERAGEIFS('overall city offline'!$J$2:$J$2047,'overall city offline'!$A$2:$A$2047,$A17,'overall city offline'!$B$2:$B$2047,U$4)*(1-AVERAGEIFS('all sales summary'!$I$2:$I$2047,'all sales summary'!$A$2:$A$2047,$A17,'all sales summary'!$B$2:$B$2047,U$4)))+(AVERAGEIFS('city centre offline'!$J$2:$J$2047,'city centre offline'!$A$2:$A$2047,$A17,'city centre offline'!$B$2:$B$2047,U$4)*AVERAGEIFS('all sales summary'!$I$2:$I$2047,'all sales summary'!$A$2:$A$2047,$A17,'all sales summary'!$B$2:$B$2047,U$4)))</f>
        <v>0.20603424351743771</v>
      </c>
      <c r="V17" s="60">
        <f>(AVERAGEIFS('city centre offline'!$J$2:$J$2047,'city centre offline'!$A$2:$A$2047,$A17,'city centre offline'!$B$2:$B$2047,V$4)*AVERAGEIFS('all sales summary'!$I$2:$I$2047,'all sales summary'!$A$2:$A$2047,$A17,'all sales summary'!$B$2:$B$2047,V$4))/((AVERAGEIFS('overall city offline'!$J$2:$J$2047,'overall city offline'!$A$2:$A$2047,$A17,'overall city offline'!$B$2:$B$2047,V$4)*(1-AVERAGEIFS('all sales summary'!$I$2:$I$2047,'all sales summary'!$A$2:$A$2047,$A17,'all sales summary'!$B$2:$B$2047,V$4)))+(AVERAGEIFS('city centre offline'!$J$2:$J$2047,'city centre offline'!$A$2:$A$2047,$A17,'city centre offline'!$B$2:$B$2047,V$4)*AVERAGEIFS('all sales summary'!$I$2:$I$2047,'all sales summary'!$A$2:$A$2047,$A17,'all sales summary'!$B$2:$B$2047,V$4)))</f>
        <v>0.20656791905334498</v>
      </c>
      <c r="W17" s="60">
        <f>(AVERAGEIFS('city centre offline'!$J$2:$J$2047,'city centre offline'!$A$2:$A$2047,$A17,'city centre offline'!$B$2:$B$2047,W$4)*AVERAGEIFS('all sales summary'!$I$2:$I$2047,'all sales summary'!$A$2:$A$2047,$A17,'all sales summary'!$B$2:$B$2047,W$4))/((AVERAGEIFS('overall city offline'!$J$2:$J$2047,'overall city offline'!$A$2:$A$2047,$A17,'overall city offline'!$B$2:$B$2047,W$4)*(1-AVERAGEIFS('all sales summary'!$I$2:$I$2047,'all sales summary'!$A$2:$A$2047,$A17,'all sales summary'!$B$2:$B$2047,W$4)))+(AVERAGEIFS('city centre offline'!$J$2:$J$2047,'city centre offline'!$A$2:$A$2047,$A17,'city centre offline'!$B$2:$B$2047,W$4)*AVERAGEIFS('all sales summary'!$I$2:$I$2047,'all sales summary'!$A$2:$A$2047,$A17,'all sales summary'!$B$2:$B$2047,W$4)))</f>
        <v>0.21055530618045659</v>
      </c>
      <c r="X17" s="60">
        <f>(AVERAGEIFS('city centre offline'!$J$2:$J$2047,'city centre offline'!$A$2:$A$2047,$A17,'city centre offline'!$B$2:$B$2047,X$4)*AVERAGEIFS('all sales summary'!$I$2:$I$2047,'all sales summary'!$A$2:$A$2047,$A17,'all sales summary'!$B$2:$B$2047,X$4))/((AVERAGEIFS('overall city offline'!$J$2:$J$2047,'overall city offline'!$A$2:$A$2047,$A17,'overall city offline'!$B$2:$B$2047,X$4)*(1-AVERAGEIFS('all sales summary'!$I$2:$I$2047,'all sales summary'!$A$2:$A$2047,$A17,'all sales summary'!$B$2:$B$2047,X$4)))+(AVERAGEIFS('city centre offline'!$J$2:$J$2047,'city centre offline'!$A$2:$A$2047,$A17,'city centre offline'!$B$2:$B$2047,X$4)*AVERAGEIFS('all sales summary'!$I$2:$I$2047,'all sales summary'!$A$2:$A$2047,$A17,'all sales summary'!$B$2:$B$2047,X$4)))</f>
        <v>0.22927014412997865</v>
      </c>
      <c r="Y17" s="60">
        <f>(AVERAGEIFS('city centre offline'!$J$2:$J$2047,'city centre offline'!$A$2:$A$2047,$A17,'city centre offline'!$B$2:$B$2047,Y$4)*AVERAGEIFS('all sales summary'!$I$2:$I$2047,'all sales summary'!$A$2:$A$2047,$A17,'all sales summary'!$B$2:$B$2047,Y$4))/((AVERAGEIFS('overall city offline'!$J$2:$J$2047,'overall city offline'!$A$2:$A$2047,$A17,'overall city offline'!$B$2:$B$2047,Y$4)*(1-AVERAGEIFS('all sales summary'!$I$2:$I$2047,'all sales summary'!$A$2:$A$2047,$A17,'all sales summary'!$B$2:$B$2047,Y$4)))+(AVERAGEIFS('city centre offline'!$J$2:$J$2047,'city centre offline'!$A$2:$A$2047,$A17,'city centre offline'!$B$2:$B$2047,Y$4)*AVERAGEIFS('all sales summary'!$I$2:$I$2047,'all sales summary'!$A$2:$A$2047,$A17,'all sales summary'!$B$2:$B$2047,Y$4)))</f>
        <v>0.25512024398251204</v>
      </c>
      <c r="Z17" s="60">
        <f>(AVERAGEIFS('city centre offline'!$J$2:$J$2047,'city centre offline'!$A$2:$A$2047,$A17,'city centre offline'!$B$2:$B$2047,Z$4)*AVERAGEIFS('all sales summary'!$I$2:$I$2047,'all sales summary'!$A$2:$A$2047,$A17,'all sales summary'!$B$2:$B$2047,Z$4))/((AVERAGEIFS('overall city offline'!$J$2:$J$2047,'overall city offline'!$A$2:$A$2047,$A17,'overall city offline'!$B$2:$B$2047,Z$4)*(1-AVERAGEIFS('all sales summary'!$I$2:$I$2047,'all sales summary'!$A$2:$A$2047,$A17,'all sales summary'!$B$2:$B$2047,Z$4)))+(AVERAGEIFS('city centre offline'!$J$2:$J$2047,'city centre offline'!$A$2:$A$2047,$A17,'city centre offline'!$B$2:$B$2047,Z$4)*AVERAGEIFS('all sales summary'!$I$2:$I$2047,'all sales summary'!$A$2:$A$2047,$A17,'all sales summary'!$B$2:$B$2047,Z$4)))</f>
        <v>0.23022619152986287</v>
      </c>
      <c r="AA17" s="60">
        <f>(AVERAGEIFS('city centre offline'!$J$2:$J$2047,'city centre offline'!$A$2:$A$2047,$A17,'city centre offline'!$B$2:$B$2047,AA$4)*AVERAGEIFS('all sales summary'!$I$2:$I$2047,'all sales summary'!$A$2:$A$2047,$A17,'all sales summary'!$B$2:$B$2047,AA$4))/((AVERAGEIFS('overall city offline'!$J$2:$J$2047,'overall city offline'!$A$2:$A$2047,$A17,'overall city offline'!$B$2:$B$2047,AA$4)*(1-AVERAGEIFS('all sales summary'!$I$2:$I$2047,'all sales summary'!$A$2:$A$2047,$A17,'all sales summary'!$B$2:$B$2047,AA$4)))+(AVERAGEIFS('city centre offline'!$J$2:$J$2047,'city centre offline'!$A$2:$A$2047,$A17,'city centre offline'!$B$2:$B$2047,AA$4)*AVERAGEIFS('all sales summary'!$I$2:$I$2047,'all sales summary'!$A$2:$A$2047,$A17,'all sales summary'!$B$2:$B$2047,AA$4)))</f>
        <v>0.23338256653056286</v>
      </c>
      <c r="AB17" s="60">
        <f>(AVERAGEIFS('city centre offline'!$J$2:$J$2047,'city centre offline'!$A$2:$A$2047,$A17,'city centre offline'!$B$2:$B$2047,AB$4)*AVERAGEIFS('all sales summary'!$I$2:$I$2047,'all sales summary'!$A$2:$A$2047,$A17,'all sales summary'!$B$2:$B$2047,AB$4))/((AVERAGEIFS('overall city offline'!$J$2:$J$2047,'overall city offline'!$A$2:$A$2047,$A17,'overall city offline'!$B$2:$B$2047,AB$4)*(1-AVERAGEIFS('all sales summary'!$I$2:$I$2047,'all sales summary'!$A$2:$A$2047,$A17,'all sales summary'!$B$2:$B$2047,AB$4)))+(AVERAGEIFS('city centre offline'!$J$2:$J$2047,'city centre offline'!$A$2:$A$2047,$A17,'city centre offline'!$B$2:$B$2047,AB$4)*AVERAGEIFS('all sales summary'!$I$2:$I$2047,'all sales summary'!$A$2:$A$2047,$A17,'all sales summary'!$B$2:$B$2047,AB$4)))</f>
        <v>0.232540147171024</v>
      </c>
      <c r="AC17" s="60">
        <f>(AVERAGEIFS('city centre offline'!$J$2:$J$2047,'city centre offline'!$A$2:$A$2047,$A17,'city centre offline'!$B$2:$B$2047,AC$4)*AVERAGEIFS('all sales summary'!$I$2:$I$2047,'all sales summary'!$A$2:$A$2047,$A17,'all sales summary'!$B$2:$B$2047,AC$4))/((AVERAGEIFS('overall city offline'!$J$2:$J$2047,'overall city offline'!$A$2:$A$2047,$A17,'overall city offline'!$B$2:$B$2047,AC$4)*(1-AVERAGEIFS('all sales summary'!$I$2:$I$2047,'all sales summary'!$A$2:$A$2047,$A17,'all sales summary'!$B$2:$B$2047,AC$4)))+(AVERAGEIFS('city centre offline'!$J$2:$J$2047,'city centre offline'!$A$2:$A$2047,$A17,'city centre offline'!$B$2:$B$2047,AC$4)*AVERAGEIFS('all sales summary'!$I$2:$I$2047,'all sales summary'!$A$2:$A$2047,$A17,'all sales summary'!$B$2:$B$2047,AC$4)))</f>
        <v>0.21780400023040275</v>
      </c>
      <c r="AD17" s="60">
        <f>(AVERAGEIFS('city centre offline'!$J$2:$J$2047,'city centre offline'!$A$2:$A$2047,$A17,'city centre offline'!$B$2:$B$2047,AD$4)*AVERAGEIFS('all sales summary'!$I$2:$I$2047,'all sales summary'!$A$2:$A$2047,$A17,'all sales summary'!$B$2:$B$2047,AD$4))/((AVERAGEIFS('overall city offline'!$J$2:$J$2047,'overall city offline'!$A$2:$A$2047,$A17,'overall city offline'!$B$2:$B$2047,AD$4)*(1-AVERAGEIFS('all sales summary'!$I$2:$I$2047,'all sales summary'!$A$2:$A$2047,$A17,'all sales summary'!$B$2:$B$2047,AD$4)))+(AVERAGEIFS('city centre offline'!$J$2:$J$2047,'city centre offline'!$A$2:$A$2047,$A17,'city centre offline'!$B$2:$B$2047,AD$4)*AVERAGEIFS('all sales summary'!$I$2:$I$2047,'all sales summary'!$A$2:$A$2047,$A17,'all sales summary'!$B$2:$B$2047,AD$4)))</f>
        <v>0.21863304299695782</v>
      </c>
      <c r="AE17" s="60">
        <f>(AVERAGEIFS('city centre offline'!$J$2:$J$2047,'city centre offline'!$A$2:$A$2047,$A17,'city centre offline'!$B$2:$B$2047,AE$4)*AVERAGEIFS('all sales summary'!$I$2:$I$2047,'all sales summary'!$A$2:$A$2047,$A17,'all sales summary'!$B$2:$B$2047,AE$4))/((AVERAGEIFS('overall city offline'!$J$2:$J$2047,'overall city offline'!$A$2:$A$2047,$A17,'overall city offline'!$B$2:$B$2047,AE$4)*(1-AVERAGEIFS('all sales summary'!$I$2:$I$2047,'all sales summary'!$A$2:$A$2047,$A17,'all sales summary'!$B$2:$B$2047,AE$4)))+(AVERAGEIFS('city centre offline'!$J$2:$J$2047,'city centre offline'!$A$2:$A$2047,$A17,'city centre offline'!$B$2:$B$2047,AE$4)*AVERAGEIFS('all sales summary'!$I$2:$I$2047,'all sales summary'!$A$2:$A$2047,$A17,'all sales summary'!$B$2:$B$2047,AE$4)))</f>
        <v>0.20177968667030266</v>
      </c>
      <c r="AF17" s="60">
        <f>(AVERAGEIFS('city centre offline'!$J$2:$J$2047,'city centre offline'!$A$2:$A$2047,$A17,'city centre offline'!$B$2:$B$2047,AF$4)*AVERAGEIFS('all sales summary'!$I$2:$I$2047,'all sales summary'!$A$2:$A$2047,$A17,'all sales summary'!$B$2:$B$2047,AF$4))/((AVERAGEIFS('overall city offline'!$J$2:$J$2047,'overall city offline'!$A$2:$A$2047,$A17,'overall city offline'!$B$2:$B$2047,AF$4)*(1-AVERAGEIFS('all sales summary'!$I$2:$I$2047,'all sales summary'!$A$2:$A$2047,$A17,'all sales summary'!$B$2:$B$2047,AF$4)))+(AVERAGEIFS('city centre offline'!$J$2:$J$2047,'city centre offline'!$A$2:$A$2047,$A17,'city centre offline'!$B$2:$B$2047,AF$4)*AVERAGEIFS('all sales summary'!$I$2:$I$2047,'all sales summary'!$A$2:$A$2047,$A17,'all sales summary'!$B$2:$B$2047,AF$4)))</f>
        <v>0.21532955431768333</v>
      </c>
      <c r="AG17" s="60">
        <f>(AVERAGEIFS('city centre offline'!$J$2:$J$2047,'city centre offline'!$A$2:$A$2047,$A17,'city centre offline'!$B$2:$B$2047,AG$4)*AVERAGEIFS('all sales summary'!$I$2:$I$2047,'all sales summary'!$A$2:$A$2047,$A17,'all sales summary'!$B$2:$B$2047,AG$4))/((AVERAGEIFS('overall city offline'!$J$2:$J$2047,'overall city offline'!$A$2:$A$2047,$A17,'overall city offline'!$B$2:$B$2047,AG$4)*(1-AVERAGEIFS('all sales summary'!$I$2:$I$2047,'all sales summary'!$A$2:$A$2047,$A17,'all sales summary'!$B$2:$B$2047,AG$4)))+(AVERAGEIFS('city centre offline'!$J$2:$J$2047,'city centre offline'!$A$2:$A$2047,$A17,'city centre offline'!$B$2:$B$2047,AG$4)*AVERAGEIFS('all sales summary'!$I$2:$I$2047,'all sales summary'!$A$2:$A$2047,$A17,'all sales summary'!$B$2:$B$2047,AG$4)))</f>
        <v>0.21317786353031487</v>
      </c>
      <c r="AH17" s="60">
        <f>(AVERAGEIFS('city centre offline'!$J$2:$J$2047,'city centre offline'!$A$2:$A$2047,$A17,'city centre offline'!$B$2:$B$2047,AH$4)*AVERAGEIFS('all sales summary'!$I$2:$I$2047,'all sales summary'!$A$2:$A$2047,$A17,'all sales summary'!$B$2:$B$2047,AH$4))/((AVERAGEIFS('overall city offline'!$J$2:$J$2047,'overall city offline'!$A$2:$A$2047,$A17,'overall city offline'!$B$2:$B$2047,AH$4)*(1-AVERAGEIFS('all sales summary'!$I$2:$I$2047,'all sales summary'!$A$2:$A$2047,$A17,'all sales summary'!$B$2:$B$2047,AH$4)))+(AVERAGEIFS('city centre offline'!$J$2:$J$2047,'city centre offline'!$A$2:$A$2047,$A17,'city centre offline'!$B$2:$B$2047,AH$4)*AVERAGEIFS('all sales summary'!$I$2:$I$2047,'all sales summary'!$A$2:$A$2047,$A17,'all sales summary'!$B$2:$B$2047,AH$4)))</f>
        <v>0.21369512713082062</v>
      </c>
    </row>
    <row r="18" spans="1:34" x14ac:dyDescent="0.3">
      <c r="A18" t="s">
        <v>20</v>
      </c>
      <c r="B18" s="60">
        <f>(AVERAGEIFS('city centre offline'!$J$2:$J$2047,'city centre offline'!$A$2:$A$2047,$A18,'city centre offline'!$B$2:$B$2047,B$4)*AVERAGEIFS('all sales summary'!$I$2:$I$2047,'all sales summary'!$A$2:$A$2047,$A18,'all sales summary'!$B$2:$B$2047,B$4))/((AVERAGEIFS('overall city offline'!$J$2:$J$2047,'overall city offline'!$A$2:$A$2047,$A18,'overall city offline'!$B$2:$B$2047,B$4)*(1-AVERAGEIFS('all sales summary'!$I$2:$I$2047,'all sales summary'!$A$2:$A$2047,$A18,'all sales summary'!$B$2:$B$2047,B$4)))+(AVERAGEIFS('city centre offline'!$J$2:$J$2047,'city centre offline'!$A$2:$A$2047,$A18,'city centre offline'!$B$2:$B$2047,B$4)*AVERAGEIFS('all sales summary'!$I$2:$I$2047,'all sales summary'!$A$2:$A$2047,$A18,'all sales summary'!$B$2:$B$2047,B$4)))</f>
        <v>0.32114305509564256</v>
      </c>
      <c r="C18" s="60">
        <f>(AVERAGEIFS('city centre offline'!$J$2:$J$2047,'city centre offline'!$A$2:$A$2047,$A18,'city centre offline'!$B$2:$B$2047,C$4)*AVERAGEIFS('all sales summary'!$I$2:$I$2047,'all sales summary'!$A$2:$A$2047,$A18,'all sales summary'!$B$2:$B$2047,C$4))/((AVERAGEIFS('overall city offline'!$J$2:$J$2047,'overall city offline'!$A$2:$A$2047,$A18,'overall city offline'!$B$2:$B$2047,C$4)*(1-AVERAGEIFS('all sales summary'!$I$2:$I$2047,'all sales summary'!$A$2:$A$2047,$A18,'all sales summary'!$B$2:$B$2047,C$4)))+(AVERAGEIFS('city centre offline'!$J$2:$J$2047,'city centre offline'!$A$2:$A$2047,$A18,'city centre offline'!$B$2:$B$2047,C$4)*AVERAGEIFS('all sales summary'!$I$2:$I$2047,'all sales summary'!$A$2:$A$2047,$A18,'all sales summary'!$B$2:$B$2047,C$4)))</f>
        <v>0.3312074315997236</v>
      </c>
      <c r="D18" s="60">
        <f>(AVERAGEIFS('city centre offline'!$J$2:$J$2047,'city centre offline'!$A$2:$A$2047,$A18,'city centre offline'!$B$2:$B$2047,D$4)*AVERAGEIFS('all sales summary'!$I$2:$I$2047,'all sales summary'!$A$2:$A$2047,$A18,'all sales summary'!$B$2:$B$2047,D$4))/((AVERAGEIFS('overall city offline'!$J$2:$J$2047,'overall city offline'!$A$2:$A$2047,$A18,'overall city offline'!$B$2:$B$2047,D$4)*(1-AVERAGEIFS('all sales summary'!$I$2:$I$2047,'all sales summary'!$A$2:$A$2047,$A18,'all sales summary'!$B$2:$B$2047,D$4)))+(AVERAGEIFS('city centre offline'!$J$2:$J$2047,'city centre offline'!$A$2:$A$2047,$A18,'city centre offline'!$B$2:$B$2047,D$4)*AVERAGEIFS('all sales summary'!$I$2:$I$2047,'all sales summary'!$A$2:$A$2047,$A18,'all sales summary'!$B$2:$B$2047,D$4)))</f>
        <v>0.32734853725390706</v>
      </c>
      <c r="E18" s="60">
        <f>(AVERAGEIFS('city centre offline'!$J$2:$J$2047,'city centre offline'!$A$2:$A$2047,$A18,'city centre offline'!$B$2:$B$2047,E$4)*AVERAGEIFS('all sales summary'!$I$2:$I$2047,'all sales summary'!$A$2:$A$2047,$A18,'all sales summary'!$B$2:$B$2047,E$4))/((AVERAGEIFS('overall city offline'!$J$2:$J$2047,'overall city offline'!$A$2:$A$2047,$A18,'overall city offline'!$B$2:$B$2047,E$4)*(1-AVERAGEIFS('all sales summary'!$I$2:$I$2047,'all sales summary'!$A$2:$A$2047,$A18,'all sales summary'!$B$2:$B$2047,E$4)))+(AVERAGEIFS('city centre offline'!$J$2:$J$2047,'city centre offline'!$A$2:$A$2047,$A18,'city centre offline'!$B$2:$B$2047,E$4)*AVERAGEIFS('all sales summary'!$I$2:$I$2047,'all sales summary'!$A$2:$A$2047,$A18,'all sales summary'!$B$2:$B$2047,E$4)))</f>
        <v>0.3267650991599102</v>
      </c>
      <c r="F18" s="60">
        <f>(AVERAGEIFS('city centre offline'!$J$2:$J$2047,'city centre offline'!$A$2:$A$2047,$A18,'city centre offline'!$B$2:$B$2047,F$4)*AVERAGEIFS('all sales summary'!$I$2:$I$2047,'all sales summary'!$A$2:$A$2047,$A18,'all sales summary'!$B$2:$B$2047,F$4))/((AVERAGEIFS('overall city offline'!$J$2:$J$2047,'overall city offline'!$A$2:$A$2047,$A18,'overall city offline'!$B$2:$B$2047,F$4)*(1-AVERAGEIFS('all sales summary'!$I$2:$I$2047,'all sales summary'!$A$2:$A$2047,$A18,'all sales summary'!$B$2:$B$2047,F$4)))+(AVERAGEIFS('city centre offline'!$J$2:$J$2047,'city centre offline'!$A$2:$A$2047,$A18,'city centre offline'!$B$2:$B$2047,F$4)*AVERAGEIFS('all sales summary'!$I$2:$I$2047,'all sales summary'!$A$2:$A$2047,$A18,'all sales summary'!$B$2:$B$2047,F$4)))</f>
        <v>0.32256438086721351</v>
      </c>
      <c r="G18" s="60">
        <f>(AVERAGEIFS('city centre offline'!$J$2:$J$2047,'city centre offline'!$A$2:$A$2047,$A18,'city centre offline'!$B$2:$B$2047,G$4)*AVERAGEIFS('all sales summary'!$I$2:$I$2047,'all sales summary'!$A$2:$A$2047,$A18,'all sales summary'!$B$2:$B$2047,G$4))/((AVERAGEIFS('overall city offline'!$J$2:$J$2047,'overall city offline'!$A$2:$A$2047,$A18,'overall city offline'!$B$2:$B$2047,G$4)*(1-AVERAGEIFS('all sales summary'!$I$2:$I$2047,'all sales summary'!$A$2:$A$2047,$A18,'all sales summary'!$B$2:$B$2047,G$4)))+(AVERAGEIFS('city centre offline'!$J$2:$J$2047,'city centre offline'!$A$2:$A$2047,$A18,'city centre offline'!$B$2:$B$2047,G$4)*AVERAGEIFS('all sales summary'!$I$2:$I$2047,'all sales summary'!$A$2:$A$2047,$A18,'all sales summary'!$B$2:$B$2047,G$4)))</f>
        <v>0.32659595119691037</v>
      </c>
      <c r="H18" s="60">
        <f>(AVERAGEIFS('city centre offline'!$J$2:$J$2047,'city centre offline'!$A$2:$A$2047,$A18,'city centre offline'!$B$2:$B$2047,H$4)*AVERAGEIFS('all sales summary'!$I$2:$I$2047,'all sales summary'!$A$2:$A$2047,$A18,'all sales summary'!$B$2:$B$2047,H$4))/((AVERAGEIFS('overall city offline'!$J$2:$J$2047,'overall city offline'!$A$2:$A$2047,$A18,'overall city offline'!$B$2:$B$2047,H$4)*(1-AVERAGEIFS('all sales summary'!$I$2:$I$2047,'all sales summary'!$A$2:$A$2047,$A18,'all sales summary'!$B$2:$B$2047,H$4)))+(AVERAGEIFS('city centre offline'!$J$2:$J$2047,'city centre offline'!$A$2:$A$2047,$A18,'city centre offline'!$B$2:$B$2047,H$4)*AVERAGEIFS('all sales summary'!$I$2:$I$2047,'all sales summary'!$A$2:$A$2047,$A18,'all sales summary'!$B$2:$B$2047,H$4)))</f>
        <v>0.31520746449679765</v>
      </c>
      <c r="I18" s="60">
        <f>(AVERAGEIFS('city centre offline'!$J$2:$J$2047,'city centre offline'!$A$2:$A$2047,$A18,'city centre offline'!$B$2:$B$2047,I$4)*AVERAGEIFS('all sales summary'!$I$2:$I$2047,'all sales summary'!$A$2:$A$2047,$A18,'all sales summary'!$B$2:$B$2047,I$4))/((AVERAGEIFS('overall city offline'!$J$2:$J$2047,'overall city offline'!$A$2:$A$2047,$A18,'overall city offline'!$B$2:$B$2047,I$4)*(1-AVERAGEIFS('all sales summary'!$I$2:$I$2047,'all sales summary'!$A$2:$A$2047,$A18,'all sales summary'!$B$2:$B$2047,I$4)))+(AVERAGEIFS('city centre offline'!$J$2:$J$2047,'city centre offline'!$A$2:$A$2047,$A18,'city centre offline'!$B$2:$B$2047,I$4)*AVERAGEIFS('all sales summary'!$I$2:$I$2047,'all sales summary'!$A$2:$A$2047,$A18,'all sales summary'!$B$2:$B$2047,I$4)))</f>
        <v>0.31502539341716668</v>
      </c>
      <c r="J18" s="60">
        <f>(AVERAGEIFS('city centre offline'!$J$2:$J$2047,'city centre offline'!$A$2:$A$2047,$A18,'city centre offline'!$B$2:$B$2047,J$4)*AVERAGEIFS('all sales summary'!$I$2:$I$2047,'all sales summary'!$A$2:$A$2047,$A18,'all sales summary'!$B$2:$B$2047,J$4))/((AVERAGEIFS('overall city offline'!$J$2:$J$2047,'overall city offline'!$A$2:$A$2047,$A18,'overall city offline'!$B$2:$B$2047,J$4)*(1-AVERAGEIFS('all sales summary'!$I$2:$I$2047,'all sales summary'!$A$2:$A$2047,$A18,'all sales summary'!$B$2:$B$2047,J$4)))+(AVERAGEIFS('city centre offline'!$J$2:$J$2047,'city centre offline'!$A$2:$A$2047,$A18,'city centre offline'!$B$2:$B$2047,J$4)*AVERAGEIFS('all sales summary'!$I$2:$I$2047,'all sales summary'!$A$2:$A$2047,$A18,'all sales summary'!$B$2:$B$2047,J$4)))</f>
        <v>0.31306500345753963</v>
      </c>
      <c r="K18" s="60">
        <f>(AVERAGEIFS('city centre offline'!$J$2:$J$2047,'city centre offline'!$A$2:$A$2047,$A18,'city centre offline'!$B$2:$B$2047,K$4)*AVERAGEIFS('all sales summary'!$I$2:$I$2047,'all sales summary'!$A$2:$A$2047,$A18,'all sales summary'!$B$2:$B$2047,K$4))/((AVERAGEIFS('overall city offline'!$J$2:$J$2047,'overall city offline'!$A$2:$A$2047,$A18,'overall city offline'!$B$2:$B$2047,K$4)*(1-AVERAGEIFS('all sales summary'!$I$2:$I$2047,'all sales summary'!$A$2:$A$2047,$A18,'all sales summary'!$B$2:$B$2047,K$4)))+(AVERAGEIFS('city centre offline'!$J$2:$J$2047,'city centre offline'!$A$2:$A$2047,$A18,'city centre offline'!$B$2:$B$2047,K$4)*AVERAGEIFS('all sales summary'!$I$2:$I$2047,'all sales summary'!$A$2:$A$2047,$A18,'all sales summary'!$B$2:$B$2047,K$4)))</f>
        <v>0.31504885298456597</v>
      </c>
      <c r="L18" s="60">
        <f>(AVERAGEIFS('city centre offline'!$J$2:$J$2047,'city centre offline'!$A$2:$A$2047,$A18,'city centre offline'!$B$2:$B$2047,L$4)*AVERAGEIFS('all sales summary'!$I$2:$I$2047,'all sales summary'!$A$2:$A$2047,$A18,'all sales summary'!$B$2:$B$2047,L$4))/((AVERAGEIFS('overall city offline'!$J$2:$J$2047,'overall city offline'!$A$2:$A$2047,$A18,'overall city offline'!$B$2:$B$2047,L$4)*(1-AVERAGEIFS('all sales summary'!$I$2:$I$2047,'all sales summary'!$A$2:$A$2047,$A18,'all sales summary'!$B$2:$B$2047,L$4)))+(AVERAGEIFS('city centre offline'!$J$2:$J$2047,'city centre offline'!$A$2:$A$2047,$A18,'city centre offline'!$B$2:$B$2047,L$4)*AVERAGEIFS('all sales summary'!$I$2:$I$2047,'all sales summary'!$A$2:$A$2047,$A18,'all sales summary'!$B$2:$B$2047,L$4)))</f>
        <v>0.32335511738233796</v>
      </c>
      <c r="M18" s="60">
        <f>(AVERAGEIFS('city centre offline'!$J$2:$J$2047,'city centre offline'!$A$2:$A$2047,$A18,'city centre offline'!$B$2:$B$2047,M$4)*AVERAGEIFS('all sales summary'!$I$2:$I$2047,'all sales summary'!$A$2:$A$2047,$A18,'all sales summary'!$B$2:$B$2047,M$4))/((AVERAGEIFS('overall city offline'!$J$2:$J$2047,'overall city offline'!$A$2:$A$2047,$A18,'overall city offline'!$B$2:$B$2047,M$4)*(1-AVERAGEIFS('all sales summary'!$I$2:$I$2047,'all sales summary'!$A$2:$A$2047,$A18,'all sales summary'!$B$2:$B$2047,M$4)))+(AVERAGEIFS('city centre offline'!$J$2:$J$2047,'city centre offline'!$A$2:$A$2047,$A18,'city centre offline'!$B$2:$B$2047,M$4)*AVERAGEIFS('all sales summary'!$I$2:$I$2047,'all sales summary'!$A$2:$A$2047,$A18,'all sales summary'!$B$2:$B$2047,M$4)))</f>
        <v>0.33311981963561937</v>
      </c>
      <c r="N18" s="60">
        <f>(AVERAGEIFS('city centre offline'!$J$2:$J$2047,'city centre offline'!$A$2:$A$2047,$A18,'city centre offline'!$B$2:$B$2047,N$4)*AVERAGEIFS('all sales summary'!$I$2:$I$2047,'all sales summary'!$A$2:$A$2047,$A18,'all sales summary'!$B$2:$B$2047,N$4))/((AVERAGEIFS('overall city offline'!$J$2:$J$2047,'overall city offline'!$A$2:$A$2047,$A18,'overall city offline'!$B$2:$B$2047,N$4)*(1-AVERAGEIFS('all sales summary'!$I$2:$I$2047,'all sales summary'!$A$2:$A$2047,$A18,'all sales summary'!$B$2:$B$2047,N$4)))+(AVERAGEIFS('city centre offline'!$J$2:$J$2047,'city centre offline'!$A$2:$A$2047,$A18,'city centre offline'!$B$2:$B$2047,N$4)*AVERAGEIFS('all sales summary'!$I$2:$I$2047,'all sales summary'!$A$2:$A$2047,$A18,'all sales summary'!$B$2:$B$2047,N$4)))</f>
        <v>0.31044389272416795</v>
      </c>
      <c r="O18" s="60">
        <f>(AVERAGEIFS('city centre offline'!$J$2:$J$2047,'city centre offline'!$A$2:$A$2047,$A18,'city centre offline'!$B$2:$B$2047,O$4)*AVERAGEIFS('all sales summary'!$I$2:$I$2047,'all sales summary'!$A$2:$A$2047,$A18,'all sales summary'!$B$2:$B$2047,O$4))/((AVERAGEIFS('overall city offline'!$J$2:$J$2047,'overall city offline'!$A$2:$A$2047,$A18,'overall city offline'!$B$2:$B$2047,O$4)*(1-AVERAGEIFS('all sales summary'!$I$2:$I$2047,'all sales summary'!$A$2:$A$2047,$A18,'all sales summary'!$B$2:$B$2047,O$4)))+(AVERAGEIFS('city centre offline'!$J$2:$J$2047,'city centre offline'!$A$2:$A$2047,$A18,'city centre offline'!$B$2:$B$2047,O$4)*AVERAGEIFS('all sales summary'!$I$2:$I$2047,'all sales summary'!$A$2:$A$2047,$A18,'all sales summary'!$B$2:$B$2047,O$4)))</f>
        <v>0.31809613795140895</v>
      </c>
      <c r="P18" s="60">
        <f>(AVERAGEIFS('city centre offline'!$J$2:$J$2047,'city centre offline'!$A$2:$A$2047,$A18,'city centre offline'!$B$2:$B$2047,P$4)*AVERAGEIFS('all sales summary'!$I$2:$I$2047,'all sales summary'!$A$2:$A$2047,$A18,'all sales summary'!$B$2:$B$2047,P$4))/((AVERAGEIFS('overall city offline'!$J$2:$J$2047,'overall city offline'!$A$2:$A$2047,$A18,'overall city offline'!$B$2:$B$2047,P$4)*(1-AVERAGEIFS('all sales summary'!$I$2:$I$2047,'all sales summary'!$A$2:$A$2047,$A18,'all sales summary'!$B$2:$B$2047,P$4)))+(AVERAGEIFS('city centre offline'!$J$2:$J$2047,'city centre offline'!$A$2:$A$2047,$A18,'city centre offline'!$B$2:$B$2047,P$4)*AVERAGEIFS('all sales summary'!$I$2:$I$2047,'all sales summary'!$A$2:$A$2047,$A18,'all sales summary'!$B$2:$B$2047,P$4)))</f>
        <v>0.30067578037501652</v>
      </c>
      <c r="Q18" s="60">
        <f>(AVERAGEIFS('city centre offline'!$J$2:$J$2047,'city centre offline'!$A$2:$A$2047,$A18,'city centre offline'!$B$2:$B$2047,Q$4)*AVERAGEIFS('all sales summary'!$I$2:$I$2047,'all sales summary'!$A$2:$A$2047,$A18,'all sales summary'!$B$2:$B$2047,Q$4))/((AVERAGEIFS('overall city offline'!$J$2:$J$2047,'overall city offline'!$A$2:$A$2047,$A18,'overall city offline'!$B$2:$B$2047,Q$4)*(1-AVERAGEIFS('all sales summary'!$I$2:$I$2047,'all sales summary'!$A$2:$A$2047,$A18,'all sales summary'!$B$2:$B$2047,Q$4)))+(AVERAGEIFS('city centre offline'!$J$2:$J$2047,'city centre offline'!$A$2:$A$2047,$A18,'city centre offline'!$B$2:$B$2047,Q$4)*AVERAGEIFS('all sales summary'!$I$2:$I$2047,'all sales summary'!$A$2:$A$2047,$A18,'all sales summary'!$B$2:$B$2047,Q$4)))</f>
        <v>0.12286933974256004</v>
      </c>
      <c r="R18" s="60">
        <f>(AVERAGEIFS('city centre offline'!$J$2:$J$2047,'city centre offline'!$A$2:$A$2047,$A18,'city centre offline'!$B$2:$B$2047,R$4)*AVERAGEIFS('all sales summary'!$I$2:$I$2047,'all sales summary'!$A$2:$A$2047,$A18,'all sales summary'!$B$2:$B$2047,R$4))/((AVERAGEIFS('overall city offline'!$J$2:$J$2047,'overall city offline'!$A$2:$A$2047,$A18,'overall city offline'!$B$2:$B$2047,R$4)*(1-AVERAGEIFS('all sales summary'!$I$2:$I$2047,'all sales summary'!$A$2:$A$2047,$A18,'all sales summary'!$B$2:$B$2047,R$4)))+(AVERAGEIFS('city centre offline'!$J$2:$J$2047,'city centre offline'!$A$2:$A$2047,$A18,'city centre offline'!$B$2:$B$2047,R$4)*AVERAGEIFS('all sales summary'!$I$2:$I$2047,'all sales summary'!$A$2:$A$2047,$A18,'all sales summary'!$B$2:$B$2047,R$4)))</f>
        <v>0.19166690988821541</v>
      </c>
      <c r="S18" s="60">
        <f>(AVERAGEIFS('city centre offline'!$J$2:$J$2047,'city centre offline'!$A$2:$A$2047,$A18,'city centre offline'!$B$2:$B$2047,S$4)*AVERAGEIFS('all sales summary'!$I$2:$I$2047,'all sales summary'!$A$2:$A$2047,$A18,'all sales summary'!$B$2:$B$2047,S$4))/((AVERAGEIFS('overall city offline'!$J$2:$J$2047,'overall city offline'!$A$2:$A$2047,$A18,'overall city offline'!$B$2:$B$2047,S$4)*(1-AVERAGEIFS('all sales summary'!$I$2:$I$2047,'all sales summary'!$A$2:$A$2047,$A18,'all sales summary'!$B$2:$B$2047,S$4)))+(AVERAGEIFS('city centre offline'!$J$2:$J$2047,'city centre offline'!$A$2:$A$2047,$A18,'city centre offline'!$B$2:$B$2047,S$4)*AVERAGEIFS('all sales summary'!$I$2:$I$2047,'all sales summary'!$A$2:$A$2047,$A18,'all sales summary'!$B$2:$B$2047,S$4)))</f>
        <v>0.24789298159232295</v>
      </c>
      <c r="T18" s="60">
        <f>(AVERAGEIFS('city centre offline'!$J$2:$J$2047,'city centre offline'!$A$2:$A$2047,$A18,'city centre offline'!$B$2:$B$2047,T$4)*AVERAGEIFS('all sales summary'!$I$2:$I$2047,'all sales summary'!$A$2:$A$2047,$A18,'all sales summary'!$B$2:$B$2047,T$4))/((AVERAGEIFS('overall city offline'!$J$2:$J$2047,'overall city offline'!$A$2:$A$2047,$A18,'overall city offline'!$B$2:$B$2047,T$4)*(1-AVERAGEIFS('all sales summary'!$I$2:$I$2047,'all sales summary'!$A$2:$A$2047,$A18,'all sales summary'!$B$2:$B$2047,T$4)))+(AVERAGEIFS('city centre offline'!$J$2:$J$2047,'city centre offline'!$A$2:$A$2047,$A18,'city centre offline'!$B$2:$B$2047,T$4)*AVERAGEIFS('all sales summary'!$I$2:$I$2047,'all sales summary'!$A$2:$A$2047,$A18,'all sales summary'!$B$2:$B$2047,T$4)))</f>
        <v>0.28071295438853927</v>
      </c>
      <c r="U18" s="60">
        <f>(AVERAGEIFS('city centre offline'!$J$2:$J$2047,'city centre offline'!$A$2:$A$2047,$A18,'city centre offline'!$B$2:$B$2047,U$4)*AVERAGEIFS('all sales summary'!$I$2:$I$2047,'all sales summary'!$A$2:$A$2047,$A18,'all sales summary'!$B$2:$B$2047,U$4))/((AVERAGEIFS('overall city offline'!$J$2:$J$2047,'overall city offline'!$A$2:$A$2047,$A18,'overall city offline'!$B$2:$B$2047,U$4)*(1-AVERAGEIFS('all sales summary'!$I$2:$I$2047,'all sales summary'!$A$2:$A$2047,$A18,'all sales summary'!$B$2:$B$2047,U$4)))+(AVERAGEIFS('city centre offline'!$J$2:$J$2047,'city centre offline'!$A$2:$A$2047,$A18,'city centre offline'!$B$2:$B$2047,U$4)*AVERAGEIFS('all sales summary'!$I$2:$I$2047,'all sales summary'!$A$2:$A$2047,$A18,'all sales summary'!$B$2:$B$2047,U$4)))</f>
        <v>0.31510038823709718</v>
      </c>
      <c r="V18" s="60">
        <f>(AVERAGEIFS('city centre offline'!$J$2:$J$2047,'city centre offline'!$A$2:$A$2047,$A18,'city centre offline'!$B$2:$B$2047,V$4)*AVERAGEIFS('all sales summary'!$I$2:$I$2047,'all sales summary'!$A$2:$A$2047,$A18,'all sales summary'!$B$2:$B$2047,V$4))/((AVERAGEIFS('overall city offline'!$J$2:$J$2047,'overall city offline'!$A$2:$A$2047,$A18,'overall city offline'!$B$2:$B$2047,V$4)*(1-AVERAGEIFS('all sales summary'!$I$2:$I$2047,'all sales summary'!$A$2:$A$2047,$A18,'all sales summary'!$B$2:$B$2047,V$4)))+(AVERAGEIFS('city centre offline'!$J$2:$J$2047,'city centre offline'!$A$2:$A$2047,$A18,'city centre offline'!$B$2:$B$2047,V$4)*AVERAGEIFS('all sales summary'!$I$2:$I$2047,'all sales summary'!$A$2:$A$2047,$A18,'all sales summary'!$B$2:$B$2047,V$4)))</f>
        <v>0.31082877137074333</v>
      </c>
      <c r="W18" s="60">
        <f>(AVERAGEIFS('city centre offline'!$J$2:$J$2047,'city centre offline'!$A$2:$A$2047,$A18,'city centre offline'!$B$2:$B$2047,W$4)*AVERAGEIFS('all sales summary'!$I$2:$I$2047,'all sales summary'!$A$2:$A$2047,$A18,'all sales summary'!$B$2:$B$2047,W$4))/((AVERAGEIFS('overall city offline'!$J$2:$J$2047,'overall city offline'!$A$2:$A$2047,$A18,'overall city offline'!$B$2:$B$2047,W$4)*(1-AVERAGEIFS('all sales summary'!$I$2:$I$2047,'all sales summary'!$A$2:$A$2047,$A18,'all sales summary'!$B$2:$B$2047,W$4)))+(AVERAGEIFS('city centre offline'!$J$2:$J$2047,'city centre offline'!$A$2:$A$2047,$A18,'city centre offline'!$B$2:$B$2047,W$4)*AVERAGEIFS('all sales summary'!$I$2:$I$2047,'all sales summary'!$A$2:$A$2047,$A18,'all sales summary'!$B$2:$B$2047,W$4)))</f>
        <v>0.31179424537158368</v>
      </c>
      <c r="X18" s="60">
        <f>(AVERAGEIFS('city centre offline'!$J$2:$J$2047,'city centre offline'!$A$2:$A$2047,$A18,'city centre offline'!$B$2:$B$2047,X$4)*AVERAGEIFS('all sales summary'!$I$2:$I$2047,'all sales summary'!$A$2:$A$2047,$A18,'all sales summary'!$B$2:$B$2047,X$4))/((AVERAGEIFS('overall city offline'!$J$2:$J$2047,'overall city offline'!$A$2:$A$2047,$A18,'overall city offline'!$B$2:$B$2047,X$4)*(1-AVERAGEIFS('all sales summary'!$I$2:$I$2047,'all sales summary'!$A$2:$A$2047,$A18,'all sales summary'!$B$2:$B$2047,X$4)))+(AVERAGEIFS('city centre offline'!$J$2:$J$2047,'city centre offline'!$A$2:$A$2047,$A18,'city centre offline'!$B$2:$B$2047,X$4)*AVERAGEIFS('all sales summary'!$I$2:$I$2047,'all sales summary'!$A$2:$A$2047,$A18,'all sales summary'!$B$2:$B$2047,X$4)))</f>
        <v>0.26084351434910497</v>
      </c>
      <c r="Y18" s="60">
        <f>(AVERAGEIFS('city centre offline'!$J$2:$J$2047,'city centre offline'!$A$2:$A$2047,$A18,'city centre offline'!$B$2:$B$2047,Y$4)*AVERAGEIFS('all sales summary'!$I$2:$I$2047,'all sales summary'!$A$2:$A$2047,$A18,'all sales summary'!$B$2:$B$2047,Y$4))/((AVERAGEIFS('overall city offline'!$J$2:$J$2047,'overall city offline'!$A$2:$A$2047,$A18,'overall city offline'!$B$2:$B$2047,Y$4)*(1-AVERAGEIFS('all sales summary'!$I$2:$I$2047,'all sales summary'!$A$2:$A$2047,$A18,'all sales summary'!$B$2:$B$2047,Y$4)))+(AVERAGEIFS('city centre offline'!$J$2:$J$2047,'city centre offline'!$A$2:$A$2047,$A18,'city centre offline'!$B$2:$B$2047,Y$4)*AVERAGEIFS('all sales summary'!$I$2:$I$2047,'all sales summary'!$A$2:$A$2047,$A18,'all sales summary'!$B$2:$B$2047,Y$4)))</f>
        <v>0.31773763071798367</v>
      </c>
      <c r="Z18" s="60">
        <f>(AVERAGEIFS('city centre offline'!$J$2:$J$2047,'city centre offline'!$A$2:$A$2047,$A18,'city centre offline'!$B$2:$B$2047,Z$4)*AVERAGEIFS('all sales summary'!$I$2:$I$2047,'all sales summary'!$A$2:$A$2047,$A18,'all sales summary'!$B$2:$B$2047,Z$4))/((AVERAGEIFS('overall city offline'!$J$2:$J$2047,'overall city offline'!$A$2:$A$2047,$A18,'overall city offline'!$B$2:$B$2047,Z$4)*(1-AVERAGEIFS('all sales summary'!$I$2:$I$2047,'all sales summary'!$A$2:$A$2047,$A18,'all sales summary'!$B$2:$B$2047,Z$4)))+(AVERAGEIFS('city centre offline'!$J$2:$J$2047,'city centre offline'!$A$2:$A$2047,$A18,'city centre offline'!$B$2:$B$2047,Z$4)*AVERAGEIFS('all sales summary'!$I$2:$I$2047,'all sales summary'!$A$2:$A$2047,$A18,'all sales summary'!$B$2:$B$2047,Z$4)))</f>
        <v>0.16757071640657148</v>
      </c>
      <c r="AA18" s="60">
        <f>(AVERAGEIFS('city centre offline'!$J$2:$J$2047,'city centre offline'!$A$2:$A$2047,$A18,'city centre offline'!$B$2:$B$2047,AA$4)*AVERAGEIFS('all sales summary'!$I$2:$I$2047,'all sales summary'!$A$2:$A$2047,$A18,'all sales summary'!$B$2:$B$2047,AA$4))/((AVERAGEIFS('overall city offline'!$J$2:$J$2047,'overall city offline'!$A$2:$A$2047,$A18,'overall city offline'!$B$2:$B$2047,AA$4)*(1-AVERAGEIFS('all sales summary'!$I$2:$I$2047,'all sales summary'!$A$2:$A$2047,$A18,'all sales summary'!$B$2:$B$2047,AA$4)))+(AVERAGEIFS('city centre offline'!$J$2:$J$2047,'city centre offline'!$A$2:$A$2047,$A18,'city centre offline'!$B$2:$B$2047,AA$4)*AVERAGEIFS('all sales summary'!$I$2:$I$2047,'all sales summary'!$A$2:$A$2047,$A18,'all sales summary'!$B$2:$B$2047,AA$4)))</f>
        <v>0.19642966977652762</v>
      </c>
      <c r="AB18" s="60">
        <f>(AVERAGEIFS('city centre offline'!$J$2:$J$2047,'city centre offline'!$A$2:$A$2047,$A18,'city centre offline'!$B$2:$B$2047,AB$4)*AVERAGEIFS('all sales summary'!$I$2:$I$2047,'all sales summary'!$A$2:$A$2047,$A18,'all sales summary'!$B$2:$B$2047,AB$4))/((AVERAGEIFS('overall city offline'!$J$2:$J$2047,'overall city offline'!$A$2:$A$2047,$A18,'overall city offline'!$B$2:$B$2047,AB$4)*(1-AVERAGEIFS('all sales summary'!$I$2:$I$2047,'all sales summary'!$A$2:$A$2047,$A18,'all sales summary'!$B$2:$B$2047,AB$4)))+(AVERAGEIFS('city centre offline'!$J$2:$J$2047,'city centre offline'!$A$2:$A$2047,$A18,'city centre offline'!$B$2:$B$2047,AB$4)*AVERAGEIFS('all sales summary'!$I$2:$I$2047,'all sales summary'!$A$2:$A$2047,$A18,'all sales summary'!$B$2:$B$2047,AB$4)))</f>
        <v>0.21899832948382417</v>
      </c>
      <c r="AC18" s="60">
        <f>(AVERAGEIFS('city centre offline'!$J$2:$J$2047,'city centre offline'!$A$2:$A$2047,$A18,'city centre offline'!$B$2:$B$2047,AC$4)*AVERAGEIFS('all sales summary'!$I$2:$I$2047,'all sales summary'!$A$2:$A$2047,$A18,'all sales summary'!$B$2:$B$2047,AC$4))/((AVERAGEIFS('overall city offline'!$J$2:$J$2047,'overall city offline'!$A$2:$A$2047,$A18,'overall city offline'!$B$2:$B$2047,AC$4)*(1-AVERAGEIFS('all sales summary'!$I$2:$I$2047,'all sales summary'!$A$2:$A$2047,$A18,'all sales summary'!$B$2:$B$2047,AC$4)))+(AVERAGEIFS('city centre offline'!$J$2:$J$2047,'city centre offline'!$A$2:$A$2047,$A18,'city centre offline'!$B$2:$B$2047,AC$4)*AVERAGEIFS('all sales summary'!$I$2:$I$2047,'all sales summary'!$A$2:$A$2047,$A18,'all sales summary'!$B$2:$B$2047,AC$4)))</f>
        <v>0.27119114831212687</v>
      </c>
      <c r="AD18" s="60">
        <f>(AVERAGEIFS('city centre offline'!$J$2:$J$2047,'city centre offline'!$A$2:$A$2047,$A18,'city centre offline'!$B$2:$B$2047,AD$4)*AVERAGEIFS('all sales summary'!$I$2:$I$2047,'all sales summary'!$A$2:$A$2047,$A18,'all sales summary'!$B$2:$B$2047,AD$4))/((AVERAGEIFS('overall city offline'!$J$2:$J$2047,'overall city offline'!$A$2:$A$2047,$A18,'overall city offline'!$B$2:$B$2047,AD$4)*(1-AVERAGEIFS('all sales summary'!$I$2:$I$2047,'all sales summary'!$A$2:$A$2047,$A18,'all sales summary'!$B$2:$B$2047,AD$4)))+(AVERAGEIFS('city centre offline'!$J$2:$J$2047,'city centre offline'!$A$2:$A$2047,$A18,'city centre offline'!$B$2:$B$2047,AD$4)*AVERAGEIFS('all sales summary'!$I$2:$I$2047,'all sales summary'!$A$2:$A$2047,$A18,'all sales summary'!$B$2:$B$2047,AD$4)))</f>
        <v>0.3050196509524295</v>
      </c>
      <c r="AE18" s="60">
        <f>(AVERAGEIFS('city centre offline'!$J$2:$J$2047,'city centre offline'!$A$2:$A$2047,$A18,'city centre offline'!$B$2:$B$2047,AE$4)*AVERAGEIFS('all sales summary'!$I$2:$I$2047,'all sales summary'!$A$2:$A$2047,$A18,'all sales summary'!$B$2:$B$2047,AE$4))/((AVERAGEIFS('overall city offline'!$J$2:$J$2047,'overall city offline'!$A$2:$A$2047,$A18,'overall city offline'!$B$2:$B$2047,AE$4)*(1-AVERAGEIFS('all sales summary'!$I$2:$I$2047,'all sales summary'!$A$2:$A$2047,$A18,'all sales summary'!$B$2:$B$2047,AE$4)))+(AVERAGEIFS('city centre offline'!$J$2:$J$2047,'city centre offline'!$A$2:$A$2047,$A18,'city centre offline'!$B$2:$B$2047,AE$4)*AVERAGEIFS('all sales summary'!$I$2:$I$2047,'all sales summary'!$A$2:$A$2047,$A18,'all sales summary'!$B$2:$B$2047,AE$4)))</f>
        <v>0.31844220359846021</v>
      </c>
      <c r="AF18" s="60">
        <f>(AVERAGEIFS('city centre offline'!$J$2:$J$2047,'city centre offline'!$A$2:$A$2047,$A18,'city centre offline'!$B$2:$B$2047,AF$4)*AVERAGEIFS('all sales summary'!$I$2:$I$2047,'all sales summary'!$A$2:$A$2047,$A18,'all sales summary'!$B$2:$B$2047,AF$4))/((AVERAGEIFS('overall city offline'!$J$2:$J$2047,'overall city offline'!$A$2:$A$2047,$A18,'overall city offline'!$B$2:$B$2047,AF$4)*(1-AVERAGEIFS('all sales summary'!$I$2:$I$2047,'all sales summary'!$A$2:$A$2047,$A18,'all sales summary'!$B$2:$B$2047,AF$4)))+(AVERAGEIFS('city centre offline'!$J$2:$J$2047,'city centre offline'!$A$2:$A$2047,$A18,'city centre offline'!$B$2:$B$2047,AF$4)*AVERAGEIFS('all sales summary'!$I$2:$I$2047,'all sales summary'!$A$2:$A$2047,$A18,'all sales summary'!$B$2:$B$2047,AF$4)))</f>
        <v>0.31590204737988481</v>
      </c>
      <c r="AG18" s="60">
        <f>(AVERAGEIFS('city centre offline'!$J$2:$J$2047,'city centre offline'!$A$2:$A$2047,$A18,'city centre offline'!$B$2:$B$2047,AG$4)*AVERAGEIFS('all sales summary'!$I$2:$I$2047,'all sales summary'!$A$2:$A$2047,$A18,'all sales summary'!$B$2:$B$2047,AG$4))/((AVERAGEIFS('overall city offline'!$J$2:$J$2047,'overall city offline'!$A$2:$A$2047,$A18,'overall city offline'!$B$2:$B$2047,AG$4)*(1-AVERAGEIFS('all sales summary'!$I$2:$I$2047,'all sales summary'!$A$2:$A$2047,$A18,'all sales summary'!$B$2:$B$2047,AG$4)))+(AVERAGEIFS('city centre offline'!$J$2:$J$2047,'city centre offline'!$A$2:$A$2047,$A18,'city centre offline'!$B$2:$B$2047,AG$4)*AVERAGEIFS('all sales summary'!$I$2:$I$2047,'all sales summary'!$A$2:$A$2047,$A18,'all sales summary'!$B$2:$B$2047,AG$4)))</f>
        <v>0.32809548486167089</v>
      </c>
      <c r="AH18" s="60">
        <f>(AVERAGEIFS('city centre offline'!$J$2:$J$2047,'city centre offline'!$A$2:$A$2047,$A18,'city centre offline'!$B$2:$B$2047,AH$4)*AVERAGEIFS('all sales summary'!$I$2:$I$2047,'all sales summary'!$A$2:$A$2047,$A18,'all sales summary'!$B$2:$B$2047,AH$4))/((AVERAGEIFS('overall city offline'!$J$2:$J$2047,'overall city offline'!$A$2:$A$2047,$A18,'overall city offline'!$B$2:$B$2047,AH$4)*(1-AVERAGEIFS('all sales summary'!$I$2:$I$2047,'all sales summary'!$A$2:$A$2047,$A18,'all sales summary'!$B$2:$B$2047,AH$4)))+(AVERAGEIFS('city centre offline'!$J$2:$J$2047,'city centre offline'!$A$2:$A$2047,$A18,'city centre offline'!$B$2:$B$2047,AH$4)*AVERAGEIFS('all sales summary'!$I$2:$I$2047,'all sales summary'!$A$2:$A$2047,$A18,'all sales summary'!$B$2:$B$2047,AH$4)))</f>
        <v>0.30966667492873418</v>
      </c>
    </row>
    <row r="19" spans="1:34" x14ac:dyDescent="0.3">
      <c r="A19" t="s">
        <v>21</v>
      </c>
      <c r="B19" s="60">
        <f>(AVERAGEIFS('city centre offline'!$J$2:$J$2047,'city centre offline'!$A$2:$A$2047,$A19,'city centre offline'!$B$2:$B$2047,B$4)*AVERAGEIFS('all sales summary'!$I$2:$I$2047,'all sales summary'!$A$2:$A$2047,$A19,'all sales summary'!$B$2:$B$2047,B$4))/((AVERAGEIFS('overall city offline'!$J$2:$J$2047,'overall city offline'!$A$2:$A$2047,$A19,'overall city offline'!$B$2:$B$2047,B$4)*(1-AVERAGEIFS('all sales summary'!$I$2:$I$2047,'all sales summary'!$A$2:$A$2047,$A19,'all sales summary'!$B$2:$B$2047,B$4)))+(AVERAGEIFS('city centre offline'!$J$2:$J$2047,'city centre offline'!$A$2:$A$2047,$A19,'city centre offline'!$B$2:$B$2047,B$4)*AVERAGEIFS('all sales summary'!$I$2:$I$2047,'all sales summary'!$A$2:$A$2047,$A19,'all sales summary'!$B$2:$B$2047,B$4)))</f>
        <v>0.29646480692226707</v>
      </c>
      <c r="C19" s="60">
        <f>(AVERAGEIFS('city centre offline'!$J$2:$J$2047,'city centre offline'!$A$2:$A$2047,$A19,'city centre offline'!$B$2:$B$2047,C$4)*AVERAGEIFS('all sales summary'!$I$2:$I$2047,'all sales summary'!$A$2:$A$2047,$A19,'all sales summary'!$B$2:$B$2047,C$4))/((AVERAGEIFS('overall city offline'!$J$2:$J$2047,'overall city offline'!$A$2:$A$2047,$A19,'overall city offline'!$B$2:$B$2047,C$4)*(1-AVERAGEIFS('all sales summary'!$I$2:$I$2047,'all sales summary'!$A$2:$A$2047,$A19,'all sales summary'!$B$2:$B$2047,C$4)))+(AVERAGEIFS('city centre offline'!$J$2:$J$2047,'city centre offline'!$A$2:$A$2047,$A19,'city centre offline'!$B$2:$B$2047,C$4)*AVERAGEIFS('all sales summary'!$I$2:$I$2047,'all sales summary'!$A$2:$A$2047,$A19,'all sales summary'!$B$2:$B$2047,C$4)))</f>
        <v>0.31108315267266728</v>
      </c>
      <c r="D19" s="60">
        <f>(AVERAGEIFS('city centre offline'!$J$2:$J$2047,'city centre offline'!$A$2:$A$2047,$A19,'city centre offline'!$B$2:$B$2047,D$4)*AVERAGEIFS('all sales summary'!$I$2:$I$2047,'all sales summary'!$A$2:$A$2047,$A19,'all sales summary'!$B$2:$B$2047,D$4))/((AVERAGEIFS('overall city offline'!$J$2:$J$2047,'overall city offline'!$A$2:$A$2047,$A19,'overall city offline'!$B$2:$B$2047,D$4)*(1-AVERAGEIFS('all sales summary'!$I$2:$I$2047,'all sales summary'!$A$2:$A$2047,$A19,'all sales summary'!$B$2:$B$2047,D$4)))+(AVERAGEIFS('city centre offline'!$J$2:$J$2047,'city centre offline'!$A$2:$A$2047,$A19,'city centre offline'!$B$2:$B$2047,D$4)*AVERAGEIFS('all sales summary'!$I$2:$I$2047,'all sales summary'!$A$2:$A$2047,$A19,'all sales summary'!$B$2:$B$2047,D$4)))</f>
        <v>0.3082047554980854</v>
      </c>
      <c r="E19" s="60">
        <f>(AVERAGEIFS('city centre offline'!$J$2:$J$2047,'city centre offline'!$A$2:$A$2047,$A19,'city centre offline'!$B$2:$B$2047,E$4)*AVERAGEIFS('all sales summary'!$I$2:$I$2047,'all sales summary'!$A$2:$A$2047,$A19,'all sales summary'!$B$2:$B$2047,E$4))/((AVERAGEIFS('overall city offline'!$J$2:$J$2047,'overall city offline'!$A$2:$A$2047,$A19,'overall city offline'!$B$2:$B$2047,E$4)*(1-AVERAGEIFS('all sales summary'!$I$2:$I$2047,'all sales summary'!$A$2:$A$2047,$A19,'all sales summary'!$B$2:$B$2047,E$4)))+(AVERAGEIFS('city centre offline'!$J$2:$J$2047,'city centre offline'!$A$2:$A$2047,$A19,'city centre offline'!$B$2:$B$2047,E$4)*AVERAGEIFS('all sales summary'!$I$2:$I$2047,'all sales summary'!$A$2:$A$2047,$A19,'all sales summary'!$B$2:$B$2047,E$4)))</f>
        <v>0.29915395009372864</v>
      </c>
      <c r="F19" s="60">
        <f>(AVERAGEIFS('city centre offline'!$J$2:$J$2047,'city centre offline'!$A$2:$A$2047,$A19,'city centre offline'!$B$2:$B$2047,F$4)*AVERAGEIFS('all sales summary'!$I$2:$I$2047,'all sales summary'!$A$2:$A$2047,$A19,'all sales summary'!$B$2:$B$2047,F$4))/((AVERAGEIFS('overall city offline'!$J$2:$J$2047,'overall city offline'!$A$2:$A$2047,$A19,'overall city offline'!$B$2:$B$2047,F$4)*(1-AVERAGEIFS('all sales summary'!$I$2:$I$2047,'all sales summary'!$A$2:$A$2047,$A19,'all sales summary'!$B$2:$B$2047,F$4)))+(AVERAGEIFS('city centre offline'!$J$2:$J$2047,'city centre offline'!$A$2:$A$2047,$A19,'city centre offline'!$B$2:$B$2047,F$4)*AVERAGEIFS('all sales summary'!$I$2:$I$2047,'all sales summary'!$A$2:$A$2047,$A19,'all sales summary'!$B$2:$B$2047,F$4)))</f>
        <v>0.30586646816734198</v>
      </c>
      <c r="G19" s="60">
        <f>(AVERAGEIFS('city centre offline'!$J$2:$J$2047,'city centre offline'!$A$2:$A$2047,$A19,'city centre offline'!$B$2:$B$2047,G$4)*AVERAGEIFS('all sales summary'!$I$2:$I$2047,'all sales summary'!$A$2:$A$2047,$A19,'all sales summary'!$B$2:$B$2047,G$4))/((AVERAGEIFS('overall city offline'!$J$2:$J$2047,'overall city offline'!$A$2:$A$2047,$A19,'overall city offline'!$B$2:$B$2047,G$4)*(1-AVERAGEIFS('all sales summary'!$I$2:$I$2047,'all sales summary'!$A$2:$A$2047,$A19,'all sales summary'!$B$2:$B$2047,G$4)))+(AVERAGEIFS('city centre offline'!$J$2:$J$2047,'city centre offline'!$A$2:$A$2047,$A19,'city centre offline'!$B$2:$B$2047,G$4)*AVERAGEIFS('all sales summary'!$I$2:$I$2047,'all sales summary'!$A$2:$A$2047,$A19,'all sales summary'!$B$2:$B$2047,G$4)))</f>
        <v>0.30521569564230394</v>
      </c>
      <c r="H19" s="60">
        <f>(AVERAGEIFS('city centre offline'!$J$2:$J$2047,'city centre offline'!$A$2:$A$2047,$A19,'city centre offline'!$B$2:$B$2047,H$4)*AVERAGEIFS('all sales summary'!$I$2:$I$2047,'all sales summary'!$A$2:$A$2047,$A19,'all sales summary'!$B$2:$B$2047,H$4))/((AVERAGEIFS('overall city offline'!$J$2:$J$2047,'overall city offline'!$A$2:$A$2047,$A19,'overall city offline'!$B$2:$B$2047,H$4)*(1-AVERAGEIFS('all sales summary'!$I$2:$I$2047,'all sales summary'!$A$2:$A$2047,$A19,'all sales summary'!$B$2:$B$2047,H$4)))+(AVERAGEIFS('city centre offline'!$J$2:$J$2047,'city centre offline'!$A$2:$A$2047,$A19,'city centre offline'!$B$2:$B$2047,H$4)*AVERAGEIFS('all sales summary'!$I$2:$I$2047,'all sales summary'!$A$2:$A$2047,$A19,'all sales summary'!$B$2:$B$2047,H$4)))</f>
        <v>0.28890790561986024</v>
      </c>
      <c r="I19" s="60">
        <f>(AVERAGEIFS('city centre offline'!$J$2:$J$2047,'city centre offline'!$A$2:$A$2047,$A19,'city centre offline'!$B$2:$B$2047,I$4)*AVERAGEIFS('all sales summary'!$I$2:$I$2047,'all sales summary'!$A$2:$A$2047,$A19,'all sales summary'!$B$2:$B$2047,I$4))/((AVERAGEIFS('overall city offline'!$J$2:$J$2047,'overall city offline'!$A$2:$A$2047,$A19,'overall city offline'!$B$2:$B$2047,I$4)*(1-AVERAGEIFS('all sales summary'!$I$2:$I$2047,'all sales summary'!$A$2:$A$2047,$A19,'all sales summary'!$B$2:$B$2047,I$4)))+(AVERAGEIFS('city centre offline'!$J$2:$J$2047,'city centre offline'!$A$2:$A$2047,$A19,'city centre offline'!$B$2:$B$2047,I$4)*AVERAGEIFS('all sales summary'!$I$2:$I$2047,'all sales summary'!$A$2:$A$2047,$A19,'all sales summary'!$B$2:$B$2047,I$4)))</f>
        <v>0.30161431826422003</v>
      </c>
      <c r="J19" s="60">
        <f>(AVERAGEIFS('city centre offline'!$J$2:$J$2047,'city centre offline'!$A$2:$A$2047,$A19,'city centre offline'!$B$2:$B$2047,J$4)*AVERAGEIFS('all sales summary'!$I$2:$I$2047,'all sales summary'!$A$2:$A$2047,$A19,'all sales summary'!$B$2:$B$2047,J$4))/((AVERAGEIFS('overall city offline'!$J$2:$J$2047,'overall city offline'!$A$2:$A$2047,$A19,'overall city offline'!$B$2:$B$2047,J$4)*(1-AVERAGEIFS('all sales summary'!$I$2:$I$2047,'all sales summary'!$A$2:$A$2047,$A19,'all sales summary'!$B$2:$B$2047,J$4)))+(AVERAGEIFS('city centre offline'!$J$2:$J$2047,'city centre offline'!$A$2:$A$2047,$A19,'city centre offline'!$B$2:$B$2047,J$4)*AVERAGEIFS('all sales summary'!$I$2:$I$2047,'all sales summary'!$A$2:$A$2047,$A19,'all sales summary'!$B$2:$B$2047,J$4)))</f>
        <v>0.29876615638555487</v>
      </c>
      <c r="K19" s="60">
        <f>(AVERAGEIFS('city centre offline'!$J$2:$J$2047,'city centre offline'!$A$2:$A$2047,$A19,'city centre offline'!$B$2:$B$2047,K$4)*AVERAGEIFS('all sales summary'!$I$2:$I$2047,'all sales summary'!$A$2:$A$2047,$A19,'all sales summary'!$B$2:$B$2047,K$4))/((AVERAGEIFS('overall city offline'!$J$2:$J$2047,'overall city offline'!$A$2:$A$2047,$A19,'overall city offline'!$B$2:$B$2047,K$4)*(1-AVERAGEIFS('all sales summary'!$I$2:$I$2047,'all sales summary'!$A$2:$A$2047,$A19,'all sales summary'!$B$2:$B$2047,K$4)))+(AVERAGEIFS('city centre offline'!$J$2:$J$2047,'city centre offline'!$A$2:$A$2047,$A19,'city centre offline'!$B$2:$B$2047,K$4)*AVERAGEIFS('all sales summary'!$I$2:$I$2047,'all sales summary'!$A$2:$A$2047,$A19,'all sales summary'!$B$2:$B$2047,K$4)))</f>
        <v>0.3099512325963526</v>
      </c>
      <c r="L19" s="60">
        <f>(AVERAGEIFS('city centre offline'!$J$2:$J$2047,'city centre offline'!$A$2:$A$2047,$A19,'city centre offline'!$B$2:$B$2047,L$4)*AVERAGEIFS('all sales summary'!$I$2:$I$2047,'all sales summary'!$A$2:$A$2047,$A19,'all sales summary'!$B$2:$B$2047,L$4))/((AVERAGEIFS('overall city offline'!$J$2:$J$2047,'overall city offline'!$A$2:$A$2047,$A19,'overall city offline'!$B$2:$B$2047,L$4)*(1-AVERAGEIFS('all sales summary'!$I$2:$I$2047,'all sales summary'!$A$2:$A$2047,$A19,'all sales summary'!$B$2:$B$2047,L$4)))+(AVERAGEIFS('city centre offline'!$J$2:$J$2047,'city centre offline'!$A$2:$A$2047,$A19,'city centre offline'!$B$2:$B$2047,L$4)*AVERAGEIFS('all sales summary'!$I$2:$I$2047,'all sales summary'!$A$2:$A$2047,$A19,'all sales summary'!$B$2:$B$2047,L$4)))</f>
        <v>0.32926097373038654</v>
      </c>
      <c r="M19" s="60">
        <f>(AVERAGEIFS('city centre offline'!$J$2:$J$2047,'city centre offline'!$A$2:$A$2047,$A19,'city centre offline'!$B$2:$B$2047,M$4)*AVERAGEIFS('all sales summary'!$I$2:$I$2047,'all sales summary'!$A$2:$A$2047,$A19,'all sales summary'!$B$2:$B$2047,M$4))/((AVERAGEIFS('overall city offline'!$J$2:$J$2047,'overall city offline'!$A$2:$A$2047,$A19,'overall city offline'!$B$2:$B$2047,M$4)*(1-AVERAGEIFS('all sales summary'!$I$2:$I$2047,'all sales summary'!$A$2:$A$2047,$A19,'all sales summary'!$B$2:$B$2047,M$4)))+(AVERAGEIFS('city centre offline'!$J$2:$J$2047,'city centre offline'!$A$2:$A$2047,$A19,'city centre offline'!$B$2:$B$2047,M$4)*AVERAGEIFS('all sales summary'!$I$2:$I$2047,'all sales summary'!$A$2:$A$2047,$A19,'all sales summary'!$B$2:$B$2047,M$4)))</f>
        <v>0.32642003369354677</v>
      </c>
      <c r="N19" s="60">
        <f>(AVERAGEIFS('city centre offline'!$J$2:$J$2047,'city centre offline'!$A$2:$A$2047,$A19,'city centre offline'!$B$2:$B$2047,N$4)*AVERAGEIFS('all sales summary'!$I$2:$I$2047,'all sales summary'!$A$2:$A$2047,$A19,'all sales summary'!$B$2:$B$2047,N$4))/((AVERAGEIFS('overall city offline'!$J$2:$J$2047,'overall city offline'!$A$2:$A$2047,$A19,'overall city offline'!$B$2:$B$2047,N$4)*(1-AVERAGEIFS('all sales summary'!$I$2:$I$2047,'all sales summary'!$A$2:$A$2047,$A19,'all sales summary'!$B$2:$B$2047,N$4)))+(AVERAGEIFS('city centre offline'!$J$2:$J$2047,'city centre offline'!$A$2:$A$2047,$A19,'city centre offline'!$B$2:$B$2047,N$4)*AVERAGEIFS('all sales summary'!$I$2:$I$2047,'all sales summary'!$A$2:$A$2047,$A19,'all sales summary'!$B$2:$B$2047,N$4)))</f>
        <v>0.30380345342352499</v>
      </c>
      <c r="O19" s="60">
        <f>(AVERAGEIFS('city centre offline'!$J$2:$J$2047,'city centre offline'!$A$2:$A$2047,$A19,'city centre offline'!$B$2:$B$2047,O$4)*AVERAGEIFS('all sales summary'!$I$2:$I$2047,'all sales summary'!$A$2:$A$2047,$A19,'all sales summary'!$B$2:$B$2047,O$4))/((AVERAGEIFS('overall city offline'!$J$2:$J$2047,'overall city offline'!$A$2:$A$2047,$A19,'overall city offline'!$B$2:$B$2047,O$4)*(1-AVERAGEIFS('all sales summary'!$I$2:$I$2047,'all sales summary'!$A$2:$A$2047,$A19,'all sales summary'!$B$2:$B$2047,O$4)))+(AVERAGEIFS('city centre offline'!$J$2:$J$2047,'city centre offline'!$A$2:$A$2047,$A19,'city centre offline'!$B$2:$B$2047,O$4)*AVERAGEIFS('all sales summary'!$I$2:$I$2047,'all sales summary'!$A$2:$A$2047,$A19,'all sales summary'!$B$2:$B$2047,O$4)))</f>
        <v>0.31616319893212269</v>
      </c>
      <c r="P19" s="60">
        <f>(AVERAGEIFS('city centre offline'!$J$2:$J$2047,'city centre offline'!$A$2:$A$2047,$A19,'city centre offline'!$B$2:$B$2047,P$4)*AVERAGEIFS('all sales summary'!$I$2:$I$2047,'all sales summary'!$A$2:$A$2047,$A19,'all sales summary'!$B$2:$B$2047,P$4))/((AVERAGEIFS('overall city offline'!$J$2:$J$2047,'overall city offline'!$A$2:$A$2047,$A19,'overall city offline'!$B$2:$B$2047,P$4)*(1-AVERAGEIFS('all sales summary'!$I$2:$I$2047,'all sales summary'!$A$2:$A$2047,$A19,'all sales summary'!$B$2:$B$2047,P$4)))+(AVERAGEIFS('city centre offline'!$J$2:$J$2047,'city centre offline'!$A$2:$A$2047,$A19,'city centre offline'!$B$2:$B$2047,P$4)*AVERAGEIFS('all sales summary'!$I$2:$I$2047,'all sales summary'!$A$2:$A$2047,$A19,'all sales summary'!$B$2:$B$2047,P$4)))</f>
        <v>0.29856976446092931</v>
      </c>
      <c r="Q19" s="60">
        <f>(AVERAGEIFS('city centre offline'!$J$2:$J$2047,'city centre offline'!$A$2:$A$2047,$A19,'city centre offline'!$B$2:$B$2047,Q$4)*AVERAGEIFS('all sales summary'!$I$2:$I$2047,'all sales summary'!$A$2:$A$2047,$A19,'all sales summary'!$B$2:$B$2047,Q$4))/((AVERAGEIFS('overall city offline'!$J$2:$J$2047,'overall city offline'!$A$2:$A$2047,$A19,'overall city offline'!$B$2:$B$2047,Q$4)*(1-AVERAGEIFS('all sales summary'!$I$2:$I$2047,'all sales summary'!$A$2:$A$2047,$A19,'all sales summary'!$B$2:$B$2047,Q$4)))+(AVERAGEIFS('city centre offline'!$J$2:$J$2047,'city centre offline'!$A$2:$A$2047,$A19,'city centre offline'!$B$2:$B$2047,Q$4)*AVERAGEIFS('all sales summary'!$I$2:$I$2047,'all sales summary'!$A$2:$A$2047,$A19,'all sales summary'!$B$2:$B$2047,Q$4)))</f>
        <v>1.9679681104519436E-2</v>
      </c>
      <c r="R19" s="60">
        <f>(AVERAGEIFS('city centre offline'!$J$2:$J$2047,'city centre offline'!$A$2:$A$2047,$A19,'city centre offline'!$B$2:$B$2047,R$4)*AVERAGEIFS('all sales summary'!$I$2:$I$2047,'all sales summary'!$A$2:$A$2047,$A19,'all sales summary'!$B$2:$B$2047,R$4))/((AVERAGEIFS('overall city offline'!$J$2:$J$2047,'overall city offline'!$A$2:$A$2047,$A19,'overall city offline'!$B$2:$B$2047,R$4)*(1-AVERAGEIFS('all sales summary'!$I$2:$I$2047,'all sales summary'!$A$2:$A$2047,$A19,'all sales summary'!$B$2:$B$2047,R$4)))+(AVERAGEIFS('city centre offline'!$J$2:$J$2047,'city centre offline'!$A$2:$A$2047,$A19,'city centre offline'!$B$2:$B$2047,R$4)*AVERAGEIFS('all sales summary'!$I$2:$I$2047,'all sales summary'!$A$2:$A$2047,$A19,'all sales summary'!$B$2:$B$2047,R$4)))</f>
        <v>3.0258708735133245E-2</v>
      </c>
      <c r="S19" s="60">
        <f>(AVERAGEIFS('city centre offline'!$J$2:$J$2047,'city centre offline'!$A$2:$A$2047,$A19,'city centre offline'!$B$2:$B$2047,S$4)*AVERAGEIFS('all sales summary'!$I$2:$I$2047,'all sales summary'!$A$2:$A$2047,$A19,'all sales summary'!$B$2:$B$2047,S$4))/((AVERAGEIFS('overall city offline'!$J$2:$J$2047,'overall city offline'!$A$2:$A$2047,$A19,'overall city offline'!$B$2:$B$2047,S$4)*(1-AVERAGEIFS('all sales summary'!$I$2:$I$2047,'all sales summary'!$A$2:$A$2047,$A19,'all sales summary'!$B$2:$B$2047,S$4)))+(AVERAGEIFS('city centre offline'!$J$2:$J$2047,'city centre offline'!$A$2:$A$2047,$A19,'city centre offline'!$B$2:$B$2047,S$4)*AVERAGEIFS('all sales summary'!$I$2:$I$2047,'all sales summary'!$A$2:$A$2047,$A19,'all sales summary'!$B$2:$B$2047,S$4)))</f>
        <v>6.527604178024074E-2</v>
      </c>
      <c r="T19" s="60">
        <f>(AVERAGEIFS('city centre offline'!$J$2:$J$2047,'city centre offline'!$A$2:$A$2047,$A19,'city centre offline'!$B$2:$B$2047,T$4)*AVERAGEIFS('all sales summary'!$I$2:$I$2047,'all sales summary'!$A$2:$A$2047,$A19,'all sales summary'!$B$2:$B$2047,T$4))/((AVERAGEIFS('overall city offline'!$J$2:$J$2047,'overall city offline'!$A$2:$A$2047,$A19,'overall city offline'!$B$2:$B$2047,T$4)*(1-AVERAGEIFS('all sales summary'!$I$2:$I$2047,'all sales summary'!$A$2:$A$2047,$A19,'all sales summary'!$B$2:$B$2047,T$4)))+(AVERAGEIFS('city centre offline'!$J$2:$J$2047,'city centre offline'!$A$2:$A$2047,$A19,'city centre offline'!$B$2:$B$2047,T$4)*AVERAGEIFS('all sales summary'!$I$2:$I$2047,'all sales summary'!$A$2:$A$2047,$A19,'all sales summary'!$B$2:$B$2047,T$4)))</f>
        <v>0.16410473052450156</v>
      </c>
      <c r="U19" s="60">
        <f>(AVERAGEIFS('city centre offline'!$J$2:$J$2047,'city centre offline'!$A$2:$A$2047,$A19,'city centre offline'!$B$2:$B$2047,U$4)*AVERAGEIFS('all sales summary'!$I$2:$I$2047,'all sales summary'!$A$2:$A$2047,$A19,'all sales summary'!$B$2:$B$2047,U$4))/((AVERAGEIFS('overall city offline'!$J$2:$J$2047,'overall city offline'!$A$2:$A$2047,$A19,'overall city offline'!$B$2:$B$2047,U$4)*(1-AVERAGEIFS('all sales summary'!$I$2:$I$2047,'all sales summary'!$A$2:$A$2047,$A19,'all sales summary'!$B$2:$B$2047,U$4)))+(AVERAGEIFS('city centre offline'!$J$2:$J$2047,'city centre offline'!$A$2:$A$2047,$A19,'city centre offline'!$B$2:$B$2047,U$4)*AVERAGEIFS('all sales summary'!$I$2:$I$2047,'all sales summary'!$A$2:$A$2047,$A19,'all sales summary'!$B$2:$B$2047,U$4)))</f>
        <v>0.2616743910763335</v>
      </c>
      <c r="V19" s="60">
        <f>(AVERAGEIFS('city centre offline'!$J$2:$J$2047,'city centre offline'!$A$2:$A$2047,$A19,'city centre offline'!$B$2:$B$2047,V$4)*AVERAGEIFS('all sales summary'!$I$2:$I$2047,'all sales summary'!$A$2:$A$2047,$A19,'all sales summary'!$B$2:$B$2047,V$4))/((AVERAGEIFS('overall city offline'!$J$2:$J$2047,'overall city offline'!$A$2:$A$2047,$A19,'overall city offline'!$B$2:$B$2047,V$4)*(1-AVERAGEIFS('all sales summary'!$I$2:$I$2047,'all sales summary'!$A$2:$A$2047,$A19,'all sales summary'!$B$2:$B$2047,V$4)))+(AVERAGEIFS('city centre offline'!$J$2:$J$2047,'city centre offline'!$A$2:$A$2047,$A19,'city centre offline'!$B$2:$B$2047,V$4)*AVERAGEIFS('all sales summary'!$I$2:$I$2047,'all sales summary'!$A$2:$A$2047,$A19,'all sales summary'!$B$2:$B$2047,V$4)))</f>
        <v>0.25103903762467017</v>
      </c>
      <c r="W19" s="60">
        <f>(AVERAGEIFS('city centre offline'!$J$2:$J$2047,'city centre offline'!$A$2:$A$2047,$A19,'city centre offline'!$B$2:$B$2047,W$4)*AVERAGEIFS('all sales summary'!$I$2:$I$2047,'all sales summary'!$A$2:$A$2047,$A19,'all sales summary'!$B$2:$B$2047,W$4))/((AVERAGEIFS('overall city offline'!$J$2:$J$2047,'overall city offline'!$A$2:$A$2047,$A19,'overall city offline'!$B$2:$B$2047,W$4)*(1-AVERAGEIFS('all sales summary'!$I$2:$I$2047,'all sales summary'!$A$2:$A$2047,$A19,'all sales summary'!$B$2:$B$2047,W$4)))+(AVERAGEIFS('city centre offline'!$J$2:$J$2047,'city centre offline'!$A$2:$A$2047,$A19,'city centre offline'!$B$2:$B$2047,W$4)*AVERAGEIFS('all sales summary'!$I$2:$I$2047,'all sales summary'!$A$2:$A$2047,$A19,'all sales summary'!$B$2:$B$2047,W$4)))</f>
        <v>0.20019413758458351</v>
      </c>
      <c r="X19" s="60">
        <f>(AVERAGEIFS('city centre offline'!$J$2:$J$2047,'city centre offline'!$A$2:$A$2047,$A19,'city centre offline'!$B$2:$B$2047,X$4)*AVERAGEIFS('all sales summary'!$I$2:$I$2047,'all sales summary'!$A$2:$A$2047,$A19,'all sales summary'!$B$2:$B$2047,X$4))/((AVERAGEIFS('overall city offline'!$J$2:$J$2047,'overall city offline'!$A$2:$A$2047,$A19,'overall city offline'!$B$2:$B$2047,X$4)*(1-AVERAGEIFS('all sales summary'!$I$2:$I$2047,'all sales summary'!$A$2:$A$2047,$A19,'all sales summary'!$B$2:$B$2047,X$4)))+(AVERAGEIFS('city centre offline'!$J$2:$J$2047,'city centre offline'!$A$2:$A$2047,$A19,'city centre offline'!$B$2:$B$2047,X$4)*AVERAGEIFS('all sales summary'!$I$2:$I$2047,'all sales summary'!$A$2:$A$2047,$A19,'all sales summary'!$B$2:$B$2047,X$4)))</f>
        <v>0.25663673148784311</v>
      </c>
      <c r="Y19" s="60">
        <f>(AVERAGEIFS('city centre offline'!$J$2:$J$2047,'city centre offline'!$A$2:$A$2047,$A19,'city centre offline'!$B$2:$B$2047,Y$4)*AVERAGEIFS('all sales summary'!$I$2:$I$2047,'all sales summary'!$A$2:$A$2047,$A19,'all sales summary'!$B$2:$B$2047,Y$4))/((AVERAGEIFS('overall city offline'!$J$2:$J$2047,'overall city offline'!$A$2:$A$2047,$A19,'overall city offline'!$B$2:$B$2047,Y$4)*(1-AVERAGEIFS('all sales summary'!$I$2:$I$2047,'all sales summary'!$A$2:$A$2047,$A19,'all sales summary'!$B$2:$B$2047,Y$4)))+(AVERAGEIFS('city centre offline'!$J$2:$J$2047,'city centre offline'!$A$2:$A$2047,$A19,'city centre offline'!$B$2:$B$2047,Y$4)*AVERAGEIFS('all sales summary'!$I$2:$I$2047,'all sales summary'!$A$2:$A$2047,$A19,'all sales summary'!$B$2:$B$2047,Y$4)))</f>
        <v>0.21661501065475439</v>
      </c>
      <c r="Z19" s="60">
        <f>(AVERAGEIFS('city centre offline'!$J$2:$J$2047,'city centre offline'!$A$2:$A$2047,$A19,'city centre offline'!$B$2:$B$2047,Z$4)*AVERAGEIFS('all sales summary'!$I$2:$I$2047,'all sales summary'!$A$2:$A$2047,$A19,'all sales summary'!$B$2:$B$2047,Z$4))/((AVERAGEIFS('overall city offline'!$J$2:$J$2047,'overall city offline'!$A$2:$A$2047,$A19,'overall city offline'!$B$2:$B$2047,Z$4)*(1-AVERAGEIFS('all sales summary'!$I$2:$I$2047,'all sales summary'!$A$2:$A$2047,$A19,'all sales summary'!$B$2:$B$2047,Z$4)))+(AVERAGEIFS('city centre offline'!$J$2:$J$2047,'city centre offline'!$A$2:$A$2047,$A19,'city centre offline'!$B$2:$B$2047,Z$4)*AVERAGEIFS('all sales summary'!$I$2:$I$2047,'all sales summary'!$A$2:$A$2047,$A19,'all sales summary'!$B$2:$B$2047,Z$4)))</f>
        <v>6.4535548544248228E-2</v>
      </c>
      <c r="AA19" s="60">
        <f>(AVERAGEIFS('city centre offline'!$J$2:$J$2047,'city centre offline'!$A$2:$A$2047,$A19,'city centre offline'!$B$2:$B$2047,AA$4)*AVERAGEIFS('all sales summary'!$I$2:$I$2047,'all sales summary'!$A$2:$A$2047,$A19,'all sales summary'!$B$2:$B$2047,AA$4))/((AVERAGEIFS('overall city offline'!$J$2:$J$2047,'overall city offline'!$A$2:$A$2047,$A19,'overall city offline'!$B$2:$B$2047,AA$4)*(1-AVERAGEIFS('all sales summary'!$I$2:$I$2047,'all sales summary'!$A$2:$A$2047,$A19,'all sales summary'!$B$2:$B$2047,AA$4)))+(AVERAGEIFS('city centre offline'!$J$2:$J$2047,'city centre offline'!$A$2:$A$2047,$A19,'city centre offline'!$B$2:$B$2047,AA$4)*AVERAGEIFS('all sales summary'!$I$2:$I$2047,'all sales summary'!$A$2:$A$2047,$A19,'all sales summary'!$B$2:$B$2047,AA$4)))</f>
        <v>7.3742712851954578E-2</v>
      </c>
      <c r="AB19" s="60">
        <f>(AVERAGEIFS('city centre offline'!$J$2:$J$2047,'city centre offline'!$A$2:$A$2047,$A19,'city centre offline'!$B$2:$B$2047,AB$4)*AVERAGEIFS('all sales summary'!$I$2:$I$2047,'all sales summary'!$A$2:$A$2047,$A19,'all sales summary'!$B$2:$B$2047,AB$4))/((AVERAGEIFS('overall city offline'!$J$2:$J$2047,'overall city offline'!$A$2:$A$2047,$A19,'overall city offline'!$B$2:$B$2047,AB$4)*(1-AVERAGEIFS('all sales summary'!$I$2:$I$2047,'all sales summary'!$A$2:$A$2047,$A19,'all sales summary'!$B$2:$B$2047,AB$4)))+(AVERAGEIFS('city centre offline'!$J$2:$J$2047,'city centre offline'!$A$2:$A$2047,$A19,'city centre offline'!$B$2:$B$2047,AB$4)*AVERAGEIFS('all sales summary'!$I$2:$I$2047,'all sales summary'!$A$2:$A$2047,$A19,'all sales summary'!$B$2:$B$2047,AB$4)))</f>
        <v>9.0278758218004018E-2</v>
      </c>
      <c r="AC19" s="60">
        <f>(AVERAGEIFS('city centre offline'!$J$2:$J$2047,'city centre offline'!$A$2:$A$2047,$A19,'city centre offline'!$B$2:$B$2047,AC$4)*AVERAGEIFS('all sales summary'!$I$2:$I$2047,'all sales summary'!$A$2:$A$2047,$A19,'all sales summary'!$B$2:$B$2047,AC$4))/((AVERAGEIFS('overall city offline'!$J$2:$J$2047,'overall city offline'!$A$2:$A$2047,$A19,'overall city offline'!$B$2:$B$2047,AC$4)*(1-AVERAGEIFS('all sales summary'!$I$2:$I$2047,'all sales summary'!$A$2:$A$2047,$A19,'all sales summary'!$B$2:$B$2047,AC$4)))+(AVERAGEIFS('city centre offline'!$J$2:$J$2047,'city centre offline'!$A$2:$A$2047,$A19,'city centre offline'!$B$2:$B$2047,AC$4)*AVERAGEIFS('all sales summary'!$I$2:$I$2047,'all sales summary'!$A$2:$A$2047,$A19,'all sales summary'!$B$2:$B$2047,AC$4)))</f>
        <v>0.16247650826023893</v>
      </c>
      <c r="AD19" s="60">
        <f>(AVERAGEIFS('city centre offline'!$J$2:$J$2047,'city centre offline'!$A$2:$A$2047,$A19,'city centre offline'!$B$2:$B$2047,AD$4)*AVERAGEIFS('all sales summary'!$I$2:$I$2047,'all sales summary'!$A$2:$A$2047,$A19,'all sales summary'!$B$2:$B$2047,AD$4))/((AVERAGEIFS('overall city offline'!$J$2:$J$2047,'overall city offline'!$A$2:$A$2047,$A19,'overall city offline'!$B$2:$B$2047,AD$4)*(1-AVERAGEIFS('all sales summary'!$I$2:$I$2047,'all sales summary'!$A$2:$A$2047,$A19,'all sales summary'!$B$2:$B$2047,AD$4)))+(AVERAGEIFS('city centre offline'!$J$2:$J$2047,'city centre offline'!$A$2:$A$2047,$A19,'city centre offline'!$B$2:$B$2047,AD$4)*AVERAGEIFS('all sales summary'!$I$2:$I$2047,'all sales summary'!$A$2:$A$2047,$A19,'all sales summary'!$B$2:$B$2047,AD$4)))</f>
        <v>0.25474242600767277</v>
      </c>
      <c r="AE19" s="60">
        <f>(AVERAGEIFS('city centre offline'!$J$2:$J$2047,'city centre offline'!$A$2:$A$2047,$A19,'city centre offline'!$B$2:$B$2047,AE$4)*AVERAGEIFS('all sales summary'!$I$2:$I$2047,'all sales summary'!$A$2:$A$2047,$A19,'all sales summary'!$B$2:$B$2047,AE$4))/((AVERAGEIFS('overall city offline'!$J$2:$J$2047,'overall city offline'!$A$2:$A$2047,$A19,'overall city offline'!$B$2:$B$2047,AE$4)*(1-AVERAGEIFS('all sales summary'!$I$2:$I$2047,'all sales summary'!$A$2:$A$2047,$A19,'all sales summary'!$B$2:$B$2047,AE$4)))+(AVERAGEIFS('city centre offline'!$J$2:$J$2047,'city centre offline'!$A$2:$A$2047,$A19,'city centre offline'!$B$2:$B$2047,AE$4)*AVERAGEIFS('all sales summary'!$I$2:$I$2047,'all sales summary'!$A$2:$A$2047,$A19,'all sales summary'!$B$2:$B$2047,AE$4)))</f>
        <v>0.27192592232463603</v>
      </c>
      <c r="AF19" s="60">
        <f>(AVERAGEIFS('city centre offline'!$J$2:$J$2047,'city centre offline'!$A$2:$A$2047,$A19,'city centre offline'!$B$2:$B$2047,AF$4)*AVERAGEIFS('all sales summary'!$I$2:$I$2047,'all sales summary'!$A$2:$A$2047,$A19,'all sales summary'!$B$2:$B$2047,AF$4))/((AVERAGEIFS('overall city offline'!$J$2:$J$2047,'overall city offline'!$A$2:$A$2047,$A19,'overall city offline'!$B$2:$B$2047,AF$4)*(1-AVERAGEIFS('all sales summary'!$I$2:$I$2047,'all sales summary'!$A$2:$A$2047,$A19,'all sales summary'!$B$2:$B$2047,AF$4)))+(AVERAGEIFS('city centre offline'!$J$2:$J$2047,'city centre offline'!$A$2:$A$2047,$A19,'city centre offline'!$B$2:$B$2047,AF$4)*AVERAGEIFS('all sales summary'!$I$2:$I$2047,'all sales summary'!$A$2:$A$2047,$A19,'all sales summary'!$B$2:$B$2047,AF$4)))</f>
        <v>0.27077562113866982</v>
      </c>
      <c r="AG19" s="60">
        <f>(AVERAGEIFS('city centre offline'!$J$2:$J$2047,'city centre offline'!$A$2:$A$2047,$A19,'city centre offline'!$B$2:$B$2047,AG$4)*AVERAGEIFS('all sales summary'!$I$2:$I$2047,'all sales summary'!$A$2:$A$2047,$A19,'all sales summary'!$B$2:$B$2047,AG$4))/((AVERAGEIFS('overall city offline'!$J$2:$J$2047,'overall city offline'!$A$2:$A$2047,$A19,'overall city offline'!$B$2:$B$2047,AG$4)*(1-AVERAGEIFS('all sales summary'!$I$2:$I$2047,'all sales summary'!$A$2:$A$2047,$A19,'all sales summary'!$B$2:$B$2047,AG$4)))+(AVERAGEIFS('city centre offline'!$J$2:$J$2047,'city centre offline'!$A$2:$A$2047,$A19,'city centre offline'!$B$2:$B$2047,AG$4)*AVERAGEIFS('all sales summary'!$I$2:$I$2047,'all sales summary'!$A$2:$A$2047,$A19,'all sales summary'!$B$2:$B$2047,AG$4)))</f>
        <v>0.30058705581615958</v>
      </c>
      <c r="AH19" s="60">
        <f>(AVERAGEIFS('city centre offline'!$J$2:$J$2047,'city centre offline'!$A$2:$A$2047,$A19,'city centre offline'!$B$2:$B$2047,AH$4)*AVERAGEIFS('all sales summary'!$I$2:$I$2047,'all sales summary'!$A$2:$A$2047,$A19,'all sales summary'!$B$2:$B$2047,AH$4))/((AVERAGEIFS('overall city offline'!$J$2:$J$2047,'overall city offline'!$A$2:$A$2047,$A19,'overall city offline'!$B$2:$B$2047,AH$4)*(1-AVERAGEIFS('all sales summary'!$I$2:$I$2047,'all sales summary'!$A$2:$A$2047,$A19,'all sales summary'!$B$2:$B$2047,AH$4)))+(AVERAGEIFS('city centre offline'!$J$2:$J$2047,'city centre offline'!$A$2:$A$2047,$A19,'city centre offline'!$B$2:$B$2047,AH$4)*AVERAGEIFS('all sales summary'!$I$2:$I$2047,'all sales summary'!$A$2:$A$2047,$A19,'all sales summary'!$B$2:$B$2047,AH$4)))</f>
        <v>0.3012716189155199</v>
      </c>
    </row>
    <row r="20" spans="1:34" x14ac:dyDescent="0.3">
      <c r="A20" t="s">
        <v>22</v>
      </c>
      <c r="B20" s="60">
        <f>(AVERAGEIFS('city centre offline'!$J$2:$J$2047,'city centre offline'!$A$2:$A$2047,$A20,'city centre offline'!$B$2:$B$2047,B$4)*AVERAGEIFS('all sales summary'!$I$2:$I$2047,'all sales summary'!$A$2:$A$2047,$A20,'all sales summary'!$B$2:$B$2047,B$4))/((AVERAGEIFS('overall city offline'!$J$2:$J$2047,'overall city offline'!$A$2:$A$2047,$A20,'overall city offline'!$B$2:$B$2047,B$4)*(1-AVERAGEIFS('all sales summary'!$I$2:$I$2047,'all sales summary'!$A$2:$A$2047,$A20,'all sales summary'!$B$2:$B$2047,B$4)))+(AVERAGEIFS('city centre offline'!$J$2:$J$2047,'city centre offline'!$A$2:$A$2047,$A20,'city centre offline'!$B$2:$B$2047,B$4)*AVERAGEIFS('all sales summary'!$I$2:$I$2047,'all sales summary'!$A$2:$A$2047,$A20,'all sales summary'!$B$2:$B$2047,B$4)))</f>
        <v>5.7932000165411848E-2</v>
      </c>
      <c r="C20" s="60">
        <f>(AVERAGEIFS('city centre offline'!$J$2:$J$2047,'city centre offline'!$A$2:$A$2047,$A20,'city centre offline'!$B$2:$B$2047,C$4)*AVERAGEIFS('all sales summary'!$I$2:$I$2047,'all sales summary'!$A$2:$A$2047,$A20,'all sales summary'!$B$2:$B$2047,C$4))/((AVERAGEIFS('overall city offline'!$J$2:$J$2047,'overall city offline'!$A$2:$A$2047,$A20,'overall city offline'!$B$2:$B$2047,C$4)*(1-AVERAGEIFS('all sales summary'!$I$2:$I$2047,'all sales summary'!$A$2:$A$2047,$A20,'all sales summary'!$B$2:$B$2047,C$4)))+(AVERAGEIFS('city centre offline'!$J$2:$J$2047,'city centre offline'!$A$2:$A$2047,$A20,'city centre offline'!$B$2:$B$2047,C$4)*AVERAGEIFS('all sales summary'!$I$2:$I$2047,'all sales summary'!$A$2:$A$2047,$A20,'all sales summary'!$B$2:$B$2047,C$4)))</f>
        <v>5.7475440258367518E-2</v>
      </c>
      <c r="D20" s="60">
        <f>(AVERAGEIFS('city centre offline'!$J$2:$J$2047,'city centre offline'!$A$2:$A$2047,$A20,'city centre offline'!$B$2:$B$2047,D$4)*AVERAGEIFS('all sales summary'!$I$2:$I$2047,'all sales summary'!$A$2:$A$2047,$A20,'all sales summary'!$B$2:$B$2047,D$4))/((AVERAGEIFS('overall city offline'!$J$2:$J$2047,'overall city offline'!$A$2:$A$2047,$A20,'overall city offline'!$B$2:$B$2047,D$4)*(1-AVERAGEIFS('all sales summary'!$I$2:$I$2047,'all sales summary'!$A$2:$A$2047,$A20,'all sales summary'!$B$2:$B$2047,D$4)))+(AVERAGEIFS('city centre offline'!$J$2:$J$2047,'city centre offline'!$A$2:$A$2047,$A20,'city centre offline'!$B$2:$B$2047,D$4)*AVERAGEIFS('all sales summary'!$I$2:$I$2047,'all sales summary'!$A$2:$A$2047,$A20,'all sales summary'!$B$2:$B$2047,D$4)))</f>
        <v>5.7362633761730696E-2</v>
      </c>
      <c r="E20" s="60">
        <f>(AVERAGEIFS('city centre offline'!$J$2:$J$2047,'city centre offline'!$A$2:$A$2047,$A20,'city centre offline'!$B$2:$B$2047,E$4)*AVERAGEIFS('all sales summary'!$I$2:$I$2047,'all sales summary'!$A$2:$A$2047,$A20,'all sales summary'!$B$2:$B$2047,E$4))/((AVERAGEIFS('overall city offline'!$J$2:$J$2047,'overall city offline'!$A$2:$A$2047,$A20,'overall city offline'!$B$2:$B$2047,E$4)*(1-AVERAGEIFS('all sales summary'!$I$2:$I$2047,'all sales summary'!$A$2:$A$2047,$A20,'all sales summary'!$B$2:$B$2047,E$4)))+(AVERAGEIFS('city centre offline'!$J$2:$J$2047,'city centre offline'!$A$2:$A$2047,$A20,'city centre offline'!$B$2:$B$2047,E$4)*AVERAGEIFS('all sales summary'!$I$2:$I$2047,'all sales summary'!$A$2:$A$2047,$A20,'all sales summary'!$B$2:$B$2047,E$4)))</f>
        <v>5.3354134777420202E-2</v>
      </c>
      <c r="F20" s="60">
        <f>(AVERAGEIFS('city centre offline'!$J$2:$J$2047,'city centre offline'!$A$2:$A$2047,$A20,'city centre offline'!$B$2:$B$2047,F$4)*AVERAGEIFS('all sales summary'!$I$2:$I$2047,'all sales summary'!$A$2:$A$2047,$A20,'all sales summary'!$B$2:$B$2047,F$4))/((AVERAGEIFS('overall city offline'!$J$2:$J$2047,'overall city offline'!$A$2:$A$2047,$A20,'overall city offline'!$B$2:$B$2047,F$4)*(1-AVERAGEIFS('all sales summary'!$I$2:$I$2047,'all sales summary'!$A$2:$A$2047,$A20,'all sales summary'!$B$2:$B$2047,F$4)))+(AVERAGEIFS('city centre offline'!$J$2:$J$2047,'city centre offline'!$A$2:$A$2047,$A20,'city centre offline'!$B$2:$B$2047,F$4)*AVERAGEIFS('all sales summary'!$I$2:$I$2047,'all sales summary'!$A$2:$A$2047,$A20,'all sales summary'!$B$2:$B$2047,F$4)))</f>
        <v>4.9696895205539132E-2</v>
      </c>
      <c r="G20" s="60">
        <f>(AVERAGEIFS('city centre offline'!$J$2:$J$2047,'city centre offline'!$A$2:$A$2047,$A20,'city centre offline'!$B$2:$B$2047,G$4)*AVERAGEIFS('all sales summary'!$I$2:$I$2047,'all sales summary'!$A$2:$A$2047,$A20,'all sales summary'!$B$2:$B$2047,G$4))/((AVERAGEIFS('overall city offline'!$J$2:$J$2047,'overall city offline'!$A$2:$A$2047,$A20,'overall city offline'!$B$2:$B$2047,G$4)*(1-AVERAGEIFS('all sales summary'!$I$2:$I$2047,'all sales summary'!$A$2:$A$2047,$A20,'all sales summary'!$B$2:$B$2047,G$4)))+(AVERAGEIFS('city centre offline'!$J$2:$J$2047,'city centre offline'!$A$2:$A$2047,$A20,'city centre offline'!$B$2:$B$2047,G$4)*AVERAGEIFS('all sales summary'!$I$2:$I$2047,'all sales summary'!$A$2:$A$2047,$A20,'all sales summary'!$B$2:$B$2047,G$4)))</f>
        <v>4.9851284632723758E-2</v>
      </c>
      <c r="H20" s="60">
        <f>(AVERAGEIFS('city centre offline'!$J$2:$J$2047,'city centre offline'!$A$2:$A$2047,$A20,'city centre offline'!$B$2:$B$2047,H$4)*AVERAGEIFS('all sales summary'!$I$2:$I$2047,'all sales summary'!$A$2:$A$2047,$A20,'all sales summary'!$B$2:$B$2047,H$4))/((AVERAGEIFS('overall city offline'!$J$2:$J$2047,'overall city offline'!$A$2:$A$2047,$A20,'overall city offline'!$B$2:$B$2047,H$4)*(1-AVERAGEIFS('all sales summary'!$I$2:$I$2047,'all sales summary'!$A$2:$A$2047,$A20,'all sales summary'!$B$2:$B$2047,H$4)))+(AVERAGEIFS('city centre offline'!$J$2:$J$2047,'city centre offline'!$A$2:$A$2047,$A20,'city centre offline'!$B$2:$B$2047,H$4)*AVERAGEIFS('all sales summary'!$I$2:$I$2047,'all sales summary'!$A$2:$A$2047,$A20,'all sales summary'!$B$2:$B$2047,H$4)))</f>
        <v>4.7098039014331634E-2</v>
      </c>
      <c r="I20" s="60">
        <f>(AVERAGEIFS('city centre offline'!$J$2:$J$2047,'city centre offline'!$A$2:$A$2047,$A20,'city centre offline'!$B$2:$B$2047,I$4)*AVERAGEIFS('all sales summary'!$I$2:$I$2047,'all sales summary'!$A$2:$A$2047,$A20,'all sales summary'!$B$2:$B$2047,I$4))/((AVERAGEIFS('overall city offline'!$J$2:$J$2047,'overall city offline'!$A$2:$A$2047,$A20,'overall city offline'!$B$2:$B$2047,I$4)*(1-AVERAGEIFS('all sales summary'!$I$2:$I$2047,'all sales summary'!$A$2:$A$2047,$A20,'all sales summary'!$B$2:$B$2047,I$4)))+(AVERAGEIFS('city centre offline'!$J$2:$J$2047,'city centre offline'!$A$2:$A$2047,$A20,'city centre offline'!$B$2:$B$2047,I$4)*AVERAGEIFS('all sales summary'!$I$2:$I$2047,'all sales summary'!$A$2:$A$2047,$A20,'all sales summary'!$B$2:$B$2047,I$4)))</f>
        <v>4.9543841510765158E-2</v>
      </c>
      <c r="J20" s="60">
        <f>(AVERAGEIFS('city centre offline'!$J$2:$J$2047,'city centre offline'!$A$2:$A$2047,$A20,'city centre offline'!$B$2:$B$2047,J$4)*AVERAGEIFS('all sales summary'!$I$2:$I$2047,'all sales summary'!$A$2:$A$2047,$A20,'all sales summary'!$B$2:$B$2047,J$4))/((AVERAGEIFS('overall city offline'!$J$2:$J$2047,'overall city offline'!$A$2:$A$2047,$A20,'overall city offline'!$B$2:$B$2047,J$4)*(1-AVERAGEIFS('all sales summary'!$I$2:$I$2047,'all sales summary'!$A$2:$A$2047,$A20,'all sales summary'!$B$2:$B$2047,J$4)))+(AVERAGEIFS('city centre offline'!$J$2:$J$2047,'city centre offline'!$A$2:$A$2047,$A20,'city centre offline'!$B$2:$B$2047,J$4)*AVERAGEIFS('all sales summary'!$I$2:$I$2047,'all sales summary'!$A$2:$A$2047,$A20,'all sales summary'!$B$2:$B$2047,J$4)))</f>
        <v>4.9569828576232579E-2</v>
      </c>
      <c r="K20" s="60">
        <f>(AVERAGEIFS('city centre offline'!$J$2:$J$2047,'city centre offline'!$A$2:$A$2047,$A20,'city centre offline'!$B$2:$B$2047,K$4)*AVERAGEIFS('all sales summary'!$I$2:$I$2047,'all sales summary'!$A$2:$A$2047,$A20,'all sales summary'!$B$2:$B$2047,K$4))/((AVERAGEIFS('overall city offline'!$J$2:$J$2047,'overall city offline'!$A$2:$A$2047,$A20,'overall city offline'!$B$2:$B$2047,K$4)*(1-AVERAGEIFS('all sales summary'!$I$2:$I$2047,'all sales summary'!$A$2:$A$2047,$A20,'all sales summary'!$B$2:$B$2047,K$4)))+(AVERAGEIFS('city centre offline'!$J$2:$J$2047,'city centre offline'!$A$2:$A$2047,$A20,'city centre offline'!$B$2:$B$2047,K$4)*AVERAGEIFS('all sales summary'!$I$2:$I$2047,'all sales summary'!$A$2:$A$2047,$A20,'all sales summary'!$B$2:$B$2047,K$4)))</f>
        <v>5.2025315701659393E-2</v>
      </c>
      <c r="L20" s="60">
        <f>(AVERAGEIFS('city centre offline'!$J$2:$J$2047,'city centre offline'!$A$2:$A$2047,$A20,'city centre offline'!$B$2:$B$2047,L$4)*AVERAGEIFS('all sales summary'!$I$2:$I$2047,'all sales summary'!$A$2:$A$2047,$A20,'all sales summary'!$B$2:$B$2047,L$4))/((AVERAGEIFS('overall city offline'!$J$2:$J$2047,'overall city offline'!$A$2:$A$2047,$A20,'overall city offline'!$B$2:$B$2047,L$4)*(1-AVERAGEIFS('all sales summary'!$I$2:$I$2047,'all sales summary'!$A$2:$A$2047,$A20,'all sales summary'!$B$2:$B$2047,L$4)))+(AVERAGEIFS('city centre offline'!$J$2:$J$2047,'city centre offline'!$A$2:$A$2047,$A20,'city centre offline'!$B$2:$B$2047,L$4)*AVERAGEIFS('all sales summary'!$I$2:$I$2047,'all sales summary'!$A$2:$A$2047,$A20,'all sales summary'!$B$2:$B$2047,L$4)))</f>
        <v>5.3937621773720516E-2</v>
      </c>
      <c r="M20" s="60">
        <f>(AVERAGEIFS('city centre offline'!$J$2:$J$2047,'city centre offline'!$A$2:$A$2047,$A20,'city centre offline'!$B$2:$B$2047,M$4)*AVERAGEIFS('all sales summary'!$I$2:$I$2047,'all sales summary'!$A$2:$A$2047,$A20,'all sales summary'!$B$2:$B$2047,M$4))/((AVERAGEIFS('overall city offline'!$J$2:$J$2047,'overall city offline'!$A$2:$A$2047,$A20,'overall city offline'!$B$2:$B$2047,M$4)*(1-AVERAGEIFS('all sales summary'!$I$2:$I$2047,'all sales summary'!$A$2:$A$2047,$A20,'all sales summary'!$B$2:$B$2047,M$4)))+(AVERAGEIFS('city centre offline'!$J$2:$J$2047,'city centre offline'!$A$2:$A$2047,$A20,'city centre offline'!$B$2:$B$2047,M$4)*AVERAGEIFS('all sales summary'!$I$2:$I$2047,'all sales summary'!$A$2:$A$2047,$A20,'all sales summary'!$B$2:$B$2047,M$4)))</f>
        <v>5.569408156846245E-2</v>
      </c>
      <c r="N20" s="60">
        <f>(AVERAGEIFS('city centre offline'!$J$2:$J$2047,'city centre offline'!$A$2:$A$2047,$A20,'city centre offline'!$B$2:$B$2047,N$4)*AVERAGEIFS('all sales summary'!$I$2:$I$2047,'all sales summary'!$A$2:$A$2047,$A20,'all sales summary'!$B$2:$B$2047,N$4))/((AVERAGEIFS('overall city offline'!$J$2:$J$2047,'overall city offline'!$A$2:$A$2047,$A20,'overall city offline'!$B$2:$B$2047,N$4)*(1-AVERAGEIFS('all sales summary'!$I$2:$I$2047,'all sales summary'!$A$2:$A$2047,$A20,'all sales summary'!$B$2:$B$2047,N$4)))+(AVERAGEIFS('city centre offline'!$J$2:$J$2047,'city centre offline'!$A$2:$A$2047,$A20,'city centre offline'!$B$2:$B$2047,N$4)*AVERAGEIFS('all sales summary'!$I$2:$I$2047,'all sales summary'!$A$2:$A$2047,$A20,'all sales summary'!$B$2:$B$2047,N$4)))</f>
        <v>5.4182160907423185E-2</v>
      </c>
      <c r="O20" s="60">
        <f>(AVERAGEIFS('city centre offline'!$J$2:$J$2047,'city centre offline'!$A$2:$A$2047,$A20,'city centre offline'!$B$2:$B$2047,O$4)*AVERAGEIFS('all sales summary'!$I$2:$I$2047,'all sales summary'!$A$2:$A$2047,$A20,'all sales summary'!$B$2:$B$2047,O$4))/((AVERAGEIFS('overall city offline'!$J$2:$J$2047,'overall city offline'!$A$2:$A$2047,$A20,'overall city offline'!$B$2:$B$2047,O$4)*(1-AVERAGEIFS('all sales summary'!$I$2:$I$2047,'all sales summary'!$A$2:$A$2047,$A20,'all sales summary'!$B$2:$B$2047,O$4)))+(AVERAGEIFS('city centre offline'!$J$2:$J$2047,'city centre offline'!$A$2:$A$2047,$A20,'city centre offline'!$B$2:$B$2047,O$4)*AVERAGEIFS('all sales summary'!$I$2:$I$2047,'all sales summary'!$A$2:$A$2047,$A20,'all sales summary'!$B$2:$B$2047,O$4)))</f>
        <v>5.2358085170388292E-2</v>
      </c>
      <c r="P20" s="60">
        <f>(AVERAGEIFS('city centre offline'!$J$2:$J$2047,'city centre offline'!$A$2:$A$2047,$A20,'city centre offline'!$B$2:$B$2047,P$4)*AVERAGEIFS('all sales summary'!$I$2:$I$2047,'all sales summary'!$A$2:$A$2047,$A20,'all sales summary'!$B$2:$B$2047,P$4))/((AVERAGEIFS('overall city offline'!$J$2:$J$2047,'overall city offline'!$A$2:$A$2047,$A20,'overall city offline'!$B$2:$B$2047,P$4)*(1-AVERAGEIFS('all sales summary'!$I$2:$I$2047,'all sales summary'!$A$2:$A$2047,$A20,'all sales summary'!$B$2:$B$2047,P$4)))+(AVERAGEIFS('city centre offline'!$J$2:$J$2047,'city centre offline'!$A$2:$A$2047,$A20,'city centre offline'!$B$2:$B$2047,P$4)*AVERAGEIFS('all sales summary'!$I$2:$I$2047,'all sales summary'!$A$2:$A$2047,$A20,'all sales summary'!$B$2:$B$2047,P$4)))</f>
        <v>4.5533576564297767E-2</v>
      </c>
      <c r="Q20" s="60">
        <f>(AVERAGEIFS('city centre offline'!$J$2:$J$2047,'city centre offline'!$A$2:$A$2047,$A20,'city centre offline'!$B$2:$B$2047,Q$4)*AVERAGEIFS('all sales summary'!$I$2:$I$2047,'all sales summary'!$A$2:$A$2047,$A20,'all sales summary'!$B$2:$B$2047,Q$4))/((AVERAGEIFS('overall city offline'!$J$2:$J$2047,'overall city offline'!$A$2:$A$2047,$A20,'overall city offline'!$B$2:$B$2047,Q$4)*(1-AVERAGEIFS('all sales summary'!$I$2:$I$2047,'all sales summary'!$A$2:$A$2047,$A20,'all sales summary'!$B$2:$B$2047,Q$4)))+(AVERAGEIFS('city centre offline'!$J$2:$J$2047,'city centre offline'!$A$2:$A$2047,$A20,'city centre offline'!$B$2:$B$2047,Q$4)*AVERAGEIFS('all sales summary'!$I$2:$I$2047,'all sales summary'!$A$2:$A$2047,$A20,'all sales summary'!$B$2:$B$2047,Q$4)))</f>
        <v>7.9808700667463039E-3</v>
      </c>
      <c r="R20" s="60">
        <f>(AVERAGEIFS('city centre offline'!$J$2:$J$2047,'city centre offline'!$A$2:$A$2047,$A20,'city centre offline'!$B$2:$B$2047,R$4)*AVERAGEIFS('all sales summary'!$I$2:$I$2047,'all sales summary'!$A$2:$A$2047,$A20,'all sales summary'!$B$2:$B$2047,R$4))/((AVERAGEIFS('overall city offline'!$J$2:$J$2047,'overall city offline'!$A$2:$A$2047,$A20,'overall city offline'!$B$2:$B$2047,R$4)*(1-AVERAGEIFS('all sales summary'!$I$2:$I$2047,'all sales summary'!$A$2:$A$2047,$A20,'all sales summary'!$B$2:$B$2047,R$4)))+(AVERAGEIFS('city centre offline'!$J$2:$J$2047,'city centre offline'!$A$2:$A$2047,$A20,'city centre offline'!$B$2:$B$2047,R$4)*AVERAGEIFS('all sales summary'!$I$2:$I$2047,'all sales summary'!$A$2:$A$2047,$A20,'all sales summary'!$B$2:$B$2047,R$4)))</f>
        <v>1.0445749888657225E-2</v>
      </c>
      <c r="S20" s="60">
        <f>(AVERAGEIFS('city centre offline'!$J$2:$J$2047,'city centre offline'!$A$2:$A$2047,$A20,'city centre offline'!$B$2:$B$2047,S$4)*AVERAGEIFS('all sales summary'!$I$2:$I$2047,'all sales summary'!$A$2:$A$2047,$A20,'all sales summary'!$B$2:$B$2047,S$4))/((AVERAGEIFS('overall city offline'!$J$2:$J$2047,'overall city offline'!$A$2:$A$2047,$A20,'overall city offline'!$B$2:$B$2047,S$4)*(1-AVERAGEIFS('all sales summary'!$I$2:$I$2047,'all sales summary'!$A$2:$A$2047,$A20,'all sales summary'!$B$2:$B$2047,S$4)))+(AVERAGEIFS('city centre offline'!$J$2:$J$2047,'city centre offline'!$A$2:$A$2047,$A20,'city centre offline'!$B$2:$B$2047,S$4)*AVERAGEIFS('all sales summary'!$I$2:$I$2047,'all sales summary'!$A$2:$A$2047,$A20,'all sales summary'!$B$2:$B$2047,S$4)))</f>
        <v>1.9796047800162187E-2</v>
      </c>
      <c r="T20" s="60">
        <f>(AVERAGEIFS('city centre offline'!$J$2:$J$2047,'city centre offline'!$A$2:$A$2047,$A20,'city centre offline'!$B$2:$B$2047,T$4)*AVERAGEIFS('all sales summary'!$I$2:$I$2047,'all sales summary'!$A$2:$A$2047,$A20,'all sales summary'!$B$2:$B$2047,T$4))/((AVERAGEIFS('overall city offline'!$J$2:$J$2047,'overall city offline'!$A$2:$A$2047,$A20,'overall city offline'!$B$2:$B$2047,T$4)*(1-AVERAGEIFS('all sales summary'!$I$2:$I$2047,'all sales summary'!$A$2:$A$2047,$A20,'all sales summary'!$B$2:$B$2047,T$4)))+(AVERAGEIFS('city centre offline'!$J$2:$J$2047,'city centre offline'!$A$2:$A$2047,$A20,'city centre offline'!$B$2:$B$2047,T$4)*AVERAGEIFS('all sales summary'!$I$2:$I$2047,'all sales summary'!$A$2:$A$2047,$A20,'all sales summary'!$B$2:$B$2047,T$4)))</f>
        <v>3.5684016985707584E-2</v>
      </c>
      <c r="U20" s="60">
        <f>(AVERAGEIFS('city centre offline'!$J$2:$J$2047,'city centre offline'!$A$2:$A$2047,$A20,'city centre offline'!$B$2:$B$2047,U$4)*AVERAGEIFS('all sales summary'!$I$2:$I$2047,'all sales summary'!$A$2:$A$2047,$A20,'all sales summary'!$B$2:$B$2047,U$4))/((AVERAGEIFS('overall city offline'!$J$2:$J$2047,'overall city offline'!$A$2:$A$2047,$A20,'overall city offline'!$B$2:$B$2047,U$4)*(1-AVERAGEIFS('all sales summary'!$I$2:$I$2047,'all sales summary'!$A$2:$A$2047,$A20,'all sales summary'!$B$2:$B$2047,U$4)))+(AVERAGEIFS('city centre offline'!$J$2:$J$2047,'city centre offline'!$A$2:$A$2047,$A20,'city centre offline'!$B$2:$B$2047,U$4)*AVERAGEIFS('all sales summary'!$I$2:$I$2047,'all sales summary'!$A$2:$A$2047,$A20,'all sales summary'!$B$2:$B$2047,U$4)))</f>
        <v>3.6344406434265751E-2</v>
      </c>
      <c r="V20" s="60">
        <f>(AVERAGEIFS('city centre offline'!$J$2:$J$2047,'city centre offline'!$A$2:$A$2047,$A20,'city centre offline'!$B$2:$B$2047,V$4)*AVERAGEIFS('all sales summary'!$I$2:$I$2047,'all sales summary'!$A$2:$A$2047,$A20,'all sales summary'!$B$2:$B$2047,V$4))/((AVERAGEIFS('overall city offline'!$J$2:$J$2047,'overall city offline'!$A$2:$A$2047,$A20,'overall city offline'!$B$2:$B$2047,V$4)*(1-AVERAGEIFS('all sales summary'!$I$2:$I$2047,'all sales summary'!$A$2:$A$2047,$A20,'all sales summary'!$B$2:$B$2047,V$4)))+(AVERAGEIFS('city centre offline'!$J$2:$J$2047,'city centre offline'!$A$2:$A$2047,$A20,'city centre offline'!$B$2:$B$2047,V$4)*AVERAGEIFS('all sales summary'!$I$2:$I$2047,'all sales summary'!$A$2:$A$2047,$A20,'all sales summary'!$B$2:$B$2047,V$4)))</f>
        <v>4.1185337415791695E-2</v>
      </c>
      <c r="W20" s="60">
        <f>(AVERAGEIFS('city centre offline'!$J$2:$J$2047,'city centre offline'!$A$2:$A$2047,$A20,'city centre offline'!$B$2:$B$2047,W$4)*AVERAGEIFS('all sales summary'!$I$2:$I$2047,'all sales summary'!$A$2:$A$2047,$A20,'all sales summary'!$B$2:$B$2047,W$4))/((AVERAGEIFS('overall city offline'!$J$2:$J$2047,'overall city offline'!$A$2:$A$2047,$A20,'overall city offline'!$B$2:$B$2047,W$4)*(1-AVERAGEIFS('all sales summary'!$I$2:$I$2047,'all sales summary'!$A$2:$A$2047,$A20,'all sales summary'!$B$2:$B$2047,W$4)))+(AVERAGEIFS('city centre offline'!$J$2:$J$2047,'city centre offline'!$A$2:$A$2047,$A20,'city centre offline'!$B$2:$B$2047,W$4)*AVERAGEIFS('all sales summary'!$I$2:$I$2047,'all sales summary'!$A$2:$A$2047,$A20,'all sales summary'!$B$2:$B$2047,W$4)))</f>
        <v>4.696197299979489E-2</v>
      </c>
      <c r="X20" s="60">
        <f>(AVERAGEIFS('city centre offline'!$J$2:$J$2047,'city centre offline'!$A$2:$A$2047,$A20,'city centre offline'!$B$2:$B$2047,X$4)*AVERAGEIFS('all sales summary'!$I$2:$I$2047,'all sales summary'!$A$2:$A$2047,$A20,'all sales summary'!$B$2:$B$2047,X$4))/((AVERAGEIFS('overall city offline'!$J$2:$J$2047,'overall city offline'!$A$2:$A$2047,$A20,'overall city offline'!$B$2:$B$2047,X$4)*(1-AVERAGEIFS('all sales summary'!$I$2:$I$2047,'all sales summary'!$A$2:$A$2047,$A20,'all sales summary'!$B$2:$B$2047,X$4)))+(AVERAGEIFS('city centre offline'!$J$2:$J$2047,'city centre offline'!$A$2:$A$2047,$A20,'city centre offline'!$B$2:$B$2047,X$4)*AVERAGEIFS('all sales summary'!$I$2:$I$2047,'all sales summary'!$A$2:$A$2047,$A20,'all sales summary'!$B$2:$B$2047,X$4)))</f>
        <v>3.0451809577674783E-2</v>
      </c>
      <c r="Y20" s="60">
        <f>(AVERAGEIFS('city centre offline'!$J$2:$J$2047,'city centre offline'!$A$2:$A$2047,$A20,'city centre offline'!$B$2:$B$2047,Y$4)*AVERAGEIFS('all sales summary'!$I$2:$I$2047,'all sales summary'!$A$2:$A$2047,$A20,'all sales summary'!$B$2:$B$2047,Y$4))/((AVERAGEIFS('overall city offline'!$J$2:$J$2047,'overall city offline'!$A$2:$A$2047,$A20,'overall city offline'!$B$2:$B$2047,Y$4)*(1-AVERAGEIFS('all sales summary'!$I$2:$I$2047,'all sales summary'!$A$2:$A$2047,$A20,'all sales summary'!$B$2:$B$2047,Y$4)))+(AVERAGEIFS('city centre offline'!$J$2:$J$2047,'city centre offline'!$A$2:$A$2047,$A20,'city centre offline'!$B$2:$B$2047,Y$4)*AVERAGEIFS('all sales summary'!$I$2:$I$2047,'all sales summary'!$A$2:$A$2047,$A20,'all sales summary'!$B$2:$B$2047,Y$4)))</f>
        <v>3.2321158900001611E-2</v>
      </c>
      <c r="Z20" s="60">
        <f>(AVERAGEIFS('city centre offline'!$J$2:$J$2047,'city centre offline'!$A$2:$A$2047,$A20,'city centre offline'!$B$2:$B$2047,Z$4)*AVERAGEIFS('all sales summary'!$I$2:$I$2047,'all sales summary'!$A$2:$A$2047,$A20,'all sales summary'!$B$2:$B$2047,Z$4))/((AVERAGEIFS('overall city offline'!$J$2:$J$2047,'overall city offline'!$A$2:$A$2047,$A20,'overall city offline'!$B$2:$B$2047,Z$4)*(1-AVERAGEIFS('all sales summary'!$I$2:$I$2047,'all sales summary'!$A$2:$A$2047,$A20,'all sales summary'!$B$2:$B$2047,Z$4)))+(AVERAGEIFS('city centre offline'!$J$2:$J$2047,'city centre offline'!$A$2:$A$2047,$A20,'city centre offline'!$B$2:$B$2047,Z$4)*AVERAGEIFS('all sales summary'!$I$2:$I$2047,'all sales summary'!$A$2:$A$2047,$A20,'all sales summary'!$B$2:$B$2047,Z$4)))</f>
        <v>2.5944761362240051E-2</v>
      </c>
      <c r="AA20" s="60">
        <f>(AVERAGEIFS('city centre offline'!$J$2:$J$2047,'city centre offline'!$A$2:$A$2047,$A20,'city centre offline'!$B$2:$B$2047,AA$4)*AVERAGEIFS('all sales summary'!$I$2:$I$2047,'all sales summary'!$A$2:$A$2047,$A20,'all sales summary'!$B$2:$B$2047,AA$4))/((AVERAGEIFS('overall city offline'!$J$2:$J$2047,'overall city offline'!$A$2:$A$2047,$A20,'overall city offline'!$B$2:$B$2047,AA$4)*(1-AVERAGEIFS('all sales summary'!$I$2:$I$2047,'all sales summary'!$A$2:$A$2047,$A20,'all sales summary'!$B$2:$B$2047,AA$4)))+(AVERAGEIFS('city centre offline'!$J$2:$J$2047,'city centre offline'!$A$2:$A$2047,$A20,'city centre offline'!$B$2:$B$2047,AA$4)*AVERAGEIFS('all sales summary'!$I$2:$I$2047,'all sales summary'!$A$2:$A$2047,$A20,'all sales summary'!$B$2:$B$2047,AA$4)))</f>
        <v>3.0056108290457084E-2</v>
      </c>
      <c r="AB20" s="60">
        <f>(AVERAGEIFS('city centre offline'!$J$2:$J$2047,'city centre offline'!$A$2:$A$2047,$A20,'city centre offline'!$B$2:$B$2047,AB$4)*AVERAGEIFS('all sales summary'!$I$2:$I$2047,'all sales summary'!$A$2:$A$2047,$A20,'all sales summary'!$B$2:$B$2047,AB$4))/((AVERAGEIFS('overall city offline'!$J$2:$J$2047,'overall city offline'!$A$2:$A$2047,$A20,'overall city offline'!$B$2:$B$2047,AB$4)*(1-AVERAGEIFS('all sales summary'!$I$2:$I$2047,'all sales summary'!$A$2:$A$2047,$A20,'all sales summary'!$B$2:$B$2047,AB$4)))+(AVERAGEIFS('city centre offline'!$J$2:$J$2047,'city centre offline'!$A$2:$A$2047,$A20,'city centre offline'!$B$2:$B$2047,AB$4)*AVERAGEIFS('all sales summary'!$I$2:$I$2047,'all sales summary'!$A$2:$A$2047,$A20,'all sales summary'!$B$2:$B$2047,AB$4)))</f>
        <v>4.3447202413305706E-2</v>
      </c>
      <c r="AC20" s="60">
        <f>(AVERAGEIFS('city centre offline'!$J$2:$J$2047,'city centre offline'!$A$2:$A$2047,$A20,'city centre offline'!$B$2:$B$2047,AC$4)*AVERAGEIFS('all sales summary'!$I$2:$I$2047,'all sales summary'!$A$2:$A$2047,$A20,'all sales summary'!$B$2:$B$2047,AC$4))/((AVERAGEIFS('overall city offline'!$J$2:$J$2047,'overall city offline'!$A$2:$A$2047,$A20,'overall city offline'!$B$2:$B$2047,AC$4)*(1-AVERAGEIFS('all sales summary'!$I$2:$I$2047,'all sales summary'!$A$2:$A$2047,$A20,'all sales summary'!$B$2:$B$2047,AC$4)))+(AVERAGEIFS('city centre offline'!$J$2:$J$2047,'city centre offline'!$A$2:$A$2047,$A20,'city centre offline'!$B$2:$B$2047,AC$4)*AVERAGEIFS('all sales summary'!$I$2:$I$2047,'all sales summary'!$A$2:$A$2047,$A20,'all sales summary'!$B$2:$B$2047,AC$4)))</f>
        <v>6.448473120150007E-2</v>
      </c>
      <c r="AD20" s="60">
        <f>(AVERAGEIFS('city centre offline'!$J$2:$J$2047,'city centre offline'!$A$2:$A$2047,$A20,'city centre offline'!$B$2:$B$2047,AD$4)*AVERAGEIFS('all sales summary'!$I$2:$I$2047,'all sales summary'!$A$2:$A$2047,$A20,'all sales summary'!$B$2:$B$2047,AD$4))/((AVERAGEIFS('overall city offline'!$J$2:$J$2047,'overall city offline'!$A$2:$A$2047,$A20,'overall city offline'!$B$2:$B$2047,AD$4)*(1-AVERAGEIFS('all sales summary'!$I$2:$I$2047,'all sales summary'!$A$2:$A$2047,$A20,'all sales summary'!$B$2:$B$2047,AD$4)))+(AVERAGEIFS('city centre offline'!$J$2:$J$2047,'city centre offline'!$A$2:$A$2047,$A20,'city centre offline'!$B$2:$B$2047,AD$4)*AVERAGEIFS('all sales summary'!$I$2:$I$2047,'all sales summary'!$A$2:$A$2047,$A20,'all sales summary'!$B$2:$B$2047,AD$4)))</f>
        <v>7.2455223883728076E-2</v>
      </c>
      <c r="AE20" s="60">
        <f>(AVERAGEIFS('city centre offline'!$J$2:$J$2047,'city centre offline'!$A$2:$A$2047,$A20,'city centre offline'!$B$2:$B$2047,AE$4)*AVERAGEIFS('all sales summary'!$I$2:$I$2047,'all sales summary'!$A$2:$A$2047,$A20,'all sales summary'!$B$2:$B$2047,AE$4))/((AVERAGEIFS('overall city offline'!$J$2:$J$2047,'overall city offline'!$A$2:$A$2047,$A20,'overall city offline'!$B$2:$B$2047,AE$4)*(1-AVERAGEIFS('all sales summary'!$I$2:$I$2047,'all sales summary'!$A$2:$A$2047,$A20,'all sales summary'!$B$2:$B$2047,AE$4)))+(AVERAGEIFS('city centre offline'!$J$2:$J$2047,'city centre offline'!$A$2:$A$2047,$A20,'city centre offline'!$B$2:$B$2047,AE$4)*AVERAGEIFS('all sales summary'!$I$2:$I$2047,'all sales summary'!$A$2:$A$2047,$A20,'all sales summary'!$B$2:$B$2047,AE$4)))</f>
        <v>7.2946457753309601E-2</v>
      </c>
      <c r="AF20" s="60">
        <f>(AVERAGEIFS('city centre offline'!$J$2:$J$2047,'city centre offline'!$A$2:$A$2047,$A20,'city centre offline'!$B$2:$B$2047,AF$4)*AVERAGEIFS('all sales summary'!$I$2:$I$2047,'all sales summary'!$A$2:$A$2047,$A20,'all sales summary'!$B$2:$B$2047,AF$4))/((AVERAGEIFS('overall city offline'!$J$2:$J$2047,'overall city offline'!$A$2:$A$2047,$A20,'overall city offline'!$B$2:$B$2047,AF$4)*(1-AVERAGEIFS('all sales summary'!$I$2:$I$2047,'all sales summary'!$A$2:$A$2047,$A20,'all sales summary'!$B$2:$B$2047,AF$4)))+(AVERAGEIFS('city centre offline'!$J$2:$J$2047,'city centre offline'!$A$2:$A$2047,$A20,'city centre offline'!$B$2:$B$2047,AF$4)*AVERAGEIFS('all sales summary'!$I$2:$I$2047,'all sales summary'!$A$2:$A$2047,$A20,'all sales summary'!$B$2:$B$2047,AF$4)))</f>
        <v>7.6700609312466139E-2</v>
      </c>
      <c r="AG20" s="60">
        <f>(AVERAGEIFS('city centre offline'!$J$2:$J$2047,'city centre offline'!$A$2:$A$2047,$A20,'city centre offline'!$B$2:$B$2047,AG$4)*AVERAGEIFS('all sales summary'!$I$2:$I$2047,'all sales summary'!$A$2:$A$2047,$A20,'all sales summary'!$B$2:$B$2047,AG$4))/((AVERAGEIFS('overall city offline'!$J$2:$J$2047,'overall city offline'!$A$2:$A$2047,$A20,'overall city offline'!$B$2:$B$2047,AG$4)*(1-AVERAGEIFS('all sales summary'!$I$2:$I$2047,'all sales summary'!$A$2:$A$2047,$A20,'all sales summary'!$B$2:$B$2047,AG$4)))+(AVERAGEIFS('city centre offline'!$J$2:$J$2047,'city centre offline'!$A$2:$A$2047,$A20,'city centre offline'!$B$2:$B$2047,AG$4)*AVERAGEIFS('all sales summary'!$I$2:$I$2047,'all sales summary'!$A$2:$A$2047,$A20,'all sales summary'!$B$2:$B$2047,AG$4)))</f>
        <v>7.9670223266122719E-2</v>
      </c>
      <c r="AH20" s="60">
        <f>(AVERAGEIFS('city centre offline'!$J$2:$J$2047,'city centre offline'!$A$2:$A$2047,$A20,'city centre offline'!$B$2:$B$2047,AH$4)*AVERAGEIFS('all sales summary'!$I$2:$I$2047,'all sales summary'!$A$2:$A$2047,$A20,'all sales summary'!$B$2:$B$2047,AH$4))/((AVERAGEIFS('overall city offline'!$J$2:$J$2047,'overall city offline'!$A$2:$A$2047,$A20,'overall city offline'!$B$2:$B$2047,AH$4)*(1-AVERAGEIFS('all sales summary'!$I$2:$I$2047,'all sales summary'!$A$2:$A$2047,$A20,'all sales summary'!$B$2:$B$2047,AH$4)))+(AVERAGEIFS('city centre offline'!$J$2:$J$2047,'city centre offline'!$A$2:$A$2047,$A20,'city centre offline'!$B$2:$B$2047,AH$4)*AVERAGEIFS('all sales summary'!$I$2:$I$2047,'all sales summary'!$A$2:$A$2047,$A20,'all sales summary'!$B$2:$B$2047,AH$4)))</f>
        <v>8.1562217498199002E-2</v>
      </c>
    </row>
    <row r="21" spans="1:34" x14ac:dyDescent="0.3">
      <c r="A21" t="s">
        <v>23</v>
      </c>
      <c r="B21" s="60">
        <f>(AVERAGEIFS('city centre offline'!$J$2:$J$2047,'city centre offline'!$A$2:$A$2047,$A21,'city centre offline'!$B$2:$B$2047,B$4)*AVERAGEIFS('all sales summary'!$I$2:$I$2047,'all sales summary'!$A$2:$A$2047,$A21,'all sales summary'!$B$2:$B$2047,B$4))/((AVERAGEIFS('overall city offline'!$J$2:$J$2047,'overall city offline'!$A$2:$A$2047,$A21,'overall city offline'!$B$2:$B$2047,B$4)*(1-AVERAGEIFS('all sales summary'!$I$2:$I$2047,'all sales summary'!$A$2:$A$2047,$A21,'all sales summary'!$B$2:$B$2047,B$4)))+(AVERAGEIFS('city centre offline'!$J$2:$J$2047,'city centre offline'!$A$2:$A$2047,$A21,'city centre offline'!$B$2:$B$2047,B$4)*AVERAGEIFS('all sales summary'!$I$2:$I$2047,'all sales summary'!$A$2:$A$2047,$A21,'all sales summary'!$B$2:$B$2047,B$4)))</f>
        <v>0.22104574104631483</v>
      </c>
      <c r="C21" s="60">
        <f>(AVERAGEIFS('city centre offline'!$J$2:$J$2047,'city centre offline'!$A$2:$A$2047,$A21,'city centre offline'!$B$2:$B$2047,C$4)*AVERAGEIFS('all sales summary'!$I$2:$I$2047,'all sales summary'!$A$2:$A$2047,$A21,'all sales summary'!$B$2:$B$2047,C$4))/((AVERAGEIFS('overall city offline'!$J$2:$J$2047,'overall city offline'!$A$2:$A$2047,$A21,'overall city offline'!$B$2:$B$2047,C$4)*(1-AVERAGEIFS('all sales summary'!$I$2:$I$2047,'all sales summary'!$A$2:$A$2047,$A21,'all sales summary'!$B$2:$B$2047,C$4)))+(AVERAGEIFS('city centre offline'!$J$2:$J$2047,'city centre offline'!$A$2:$A$2047,$A21,'city centre offline'!$B$2:$B$2047,C$4)*AVERAGEIFS('all sales summary'!$I$2:$I$2047,'all sales summary'!$A$2:$A$2047,$A21,'all sales summary'!$B$2:$B$2047,C$4)))</f>
        <v>0.22541102833960033</v>
      </c>
      <c r="D21" s="60">
        <f>(AVERAGEIFS('city centre offline'!$J$2:$J$2047,'city centre offline'!$A$2:$A$2047,$A21,'city centre offline'!$B$2:$B$2047,D$4)*AVERAGEIFS('all sales summary'!$I$2:$I$2047,'all sales summary'!$A$2:$A$2047,$A21,'all sales summary'!$B$2:$B$2047,D$4))/((AVERAGEIFS('overall city offline'!$J$2:$J$2047,'overall city offline'!$A$2:$A$2047,$A21,'overall city offline'!$B$2:$B$2047,D$4)*(1-AVERAGEIFS('all sales summary'!$I$2:$I$2047,'all sales summary'!$A$2:$A$2047,$A21,'all sales summary'!$B$2:$B$2047,D$4)))+(AVERAGEIFS('city centre offline'!$J$2:$J$2047,'city centre offline'!$A$2:$A$2047,$A21,'city centre offline'!$B$2:$B$2047,D$4)*AVERAGEIFS('all sales summary'!$I$2:$I$2047,'all sales summary'!$A$2:$A$2047,$A21,'all sales summary'!$B$2:$B$2047,D$4)))</f>
        <v>0.22194802790650145</v>
      </c>
      <c r="E21" s="60">
        <f>(AVERAGEIFS('city centre offline'!$J$2:$J$2047,'city centre offline'!$A$2:$A$2047,$A21,'city centre offline'!$B$2:$B$2047,E$4)*AVERAGEIFS('all sales summary'!$I$2:$I$2047,'all sales summary'!$A$2:$A$2047,$A21,'all sales summary'!$B$2:$B$2047,E$4))/((AVERAGEIFS('overall city offline'!$J$2:$J$2047,'overall city offline'!$A$2:$A$2047,$A21,'overall city offline'!$B$2:$B$2047,E$4)*(1-AVERAGEIFS('all sales summary'!$I$2:$I$2047,'all sales summary'!$A$2:$A$2047,$A21,'all sales summary'!$B$2:$B$2047,E$4)))+(AVERAGEIFS('city centre offline'!$J$2:$J$2047,'city centre offline'!$A$2:$A$2047,$A21,'city centre offline'!$B$2:$B$2047,E$4)*AVERAGEIFS('all sales summary'!$I$2:$I$2047,'all sales summary'!$A$2:$A$2047,$A21,'all sales summary'!$B$2:$B$2047,E$4)))</f>
        <v>0.21487499647113784</v>
      </c>
      <c r="F21" s="60">
        <f>(AVERAGEIFS('city centre offline'!$J$2:$J$2047,'city centre offline'!$A$2:$A$2047,$A21,'city centre offline'!$B$2:$B$2047,F$4)*AVERAGEIFS('all sales summary'!$I$2:$I$2047,'all sales summary'!$A$2:$A$2047,$A21,'all sales summary'!$B$2:$B$2047,F$4))/((AVERAGEIFS('overall city offline'!$J$2:$J$2047,'overall city offline'!$A$2:$A$2047,$A21,'overall city offline'!$B$2:$B$2047,F$4)*(1-AVERAGEIFS('all sales summary'!$I$2:$I$2047,'all sales summary'!$A$2:$A$2047,$A21,'all sales summary'!$B$2:$B$2047,F$4)))+(AVERAGEIFS('city centre offline'!$J$2:$J$2047,'city centre offline'!$A$2:$A$2047,$A21,'city centre offline'!$B$2:$B$2047,F$4)*AVERAGEIFS('all sales summary'!$I$2:$I$2047,'all sales summary'!$A$2:$A$2047,$A21,'all sales summary'!$B$2:$B$2047,F$4)))</f>
        <v>0.21345683178635447</v>
      </c>
      <c r="G21" s="60">
        <f>(AVERAGEIFS('city centre offline'!$J$2:$J$2047,'city centre offline'!$A$2:$A$2047,$A21,'city centre offline'!$B$2:$B$2047,G$4)*AVERAGEIFS('all sales summary'!$I$2:$I$2047,'all sales summary'!$A$2:$A$2047,$A21,'all sales summary'!$B$2:$B$2047,G$4))/((AVERAGEIFS('overall city offline'!$J$2:$J$2047,'overall city offline'!$A$2:$A$2047,$A21,'overall city offline'!$B$2:$B$2047,G$4)*(1-AVERAGEIFS('all sales summary'!$I$2:$I$2047,'all sales summary'!$A$2:$A$2047,$A21,'all sales summary'!$B$2:$B$2047,G$4)))+(AVERAGEIFS('city centre offline'!$J$2:$J$2047,'city centre offline'!$A$2:$A$2047,$A21,'city centre offline'!$B$2:$B$2047,G$4)*AVERAGEIFS('all sales summary'!$I$2:$I$2047,'all sales summary'!$A$2:$A$2047,$A21,'all sales summary'!$B$2:$B$2047,G$4)))</f>
        <v>0.20338364374979567</v>
      </c>
      <c r="H21" s="60">
        <f>(AVERAGEIFS('city centre offline'!$J$2:$J$2047,'city centre offline'!$A$2:$A$2047,$A21,'city centre offline'!$B$2:$B$2047,H$4)*AVERAGEIFS('all sales summary'!$I$2:$I$2047,'all sales summary'!$A$2:$A$2047,$A21,'all sales summary'!$B$2:$B$2047,H$4))/((AVERAGEIFS('overall city offline'!$J$2:$J$2047,'overall city offline'!$A$2:$A$2047,$A21,'overall city offline'!$B$2:$B$2047,H$4)*(1-AVERAGEIFS('all sales summary'!$I$2:$I$2047,'all sales summary'!$A$2:$A$2047,$A21,'all sales summary'!$B$2:$B$2047,H$4)))+(AVERAGEIFS('city centre offline'!$J$2:$J$2047,'city centre offline'!$A$2:$A$2047,$A21,'city centre offline'!$B$2:$B$2047,H$4)*AVERAGEIFS('all sales summary'!$I$2:$I$2047,'all sales summary'!$A$2:$A$2047,$A21,'all sales summary'!$B$2:$B$2047,H$4)))</f>
        <v>0.20444776325033509</v>
      </c>
      <c r="I21" s="60">
        <f>(AVERAGEIFS('city centre offline'!$J$2:$J$2047,'city centre offline'!$A$2:$A$2047,$A21,'city centre offline'!$B$2:$B$2047,I$4)*AVERAGEIFS('all sales summary'!$I$2:$I$2047,'all sales summary'!$A$2:$A$2047,$A21,'all sales summary'!$B$2:$B$2047,I$4))/((AVERAGEIFS('overall city offline'!$J$2:$J$2047,'overall city offline'!$A$2:$A$2047,$A21,'overall city offline'!$B$2:$B$2047,I$4)*(1-AVERAGEIFS('all sales summary'!$I$2:$I$2047,'all sales summary'!$A$2:$A$2047,$A21,'all sales summary'!$B$2:$B$2047,I$4)))+(AVERAGEIFS('city centre offline'!$J$2:$J$2047,'city centre offline'!$A$2:$A$2047,$A21,'city centre offline'!$B$2:$B$2047,I$4)*AVERAGEIFS('all sales summary'!$I$2:$I$2047,'all sales summary'!$A$2:$A$2047,$A21,'all sales summary'!$B$2:$B$2047,I$4)))</f>
        <v>0.19698450470469922</v>
      </c>
      <c r="J21" s="60">
        <f>(AVERAGEIFS('city centre offline'!$J$2:$J$2047,'city centre offline'!$A$2:$A$2047,$A21,'city centre offline'!$B$2:$B$2047,J$4)*AVERAGEIFS('all sales summary'!$I$2:$I$2047,'all sales summary'!$A$2:$A$2047,$A21,'all sales summary'!$B$2:$B$2047,J$4))/((AVERAGEIFS('overall city offline'!$J$2:$J$2047,'overall city offline'!$A$2:$A$2047,$A21,'overall city offline'!$B$2:$B$2047,J$4)*(1-AVERAGEIFS('all sales summary'!$I$2:$I$2047,'all sales summary'!$A$2:$A$2047,$A21,'all sales summary'!$B$2:$B$2047,J$4)))+(AVERAGEIFS('city centre offline'!$J$2:$J$2047,'city centre offline'!$A$2:$A$2047,$A21,'city centre offline'!$B$2:$B$2047,J$4)*AVERAGEIFS('all sales summary'!$I$2:$I$2047,'all sales summary'!$A$2:$A$2047,$A21,'all sales summary'!$B$2:$B$2047,J$4)))</f>
        <v>0.20944172311904047</v>
      </c>
      <c r="K21" s="60">
        <f>(AVERAGEIFS('city centre offline'!$J$2:$J$2047,'city centre offline'!$A$2:$A$2047,$A21,'city centre offline'!$B$2:$B$2047,K$4)*AVERAGEIFS('all sales summary'!$I$2:$I$2047,'all sales summary'!$A$2:$A$2047,$A21,'all sales summary'!$B$2:$B$2047,K$4))/((AVERAGEIFS('overall city offline'!$J$2:$J$2047,'overall city offline'!$A$2:$A$2047,$A21,'overall city offline'!$B$2:$B$2047,K$4)*(1-AVERAGEIFS('all sales summary'!$I$2:$I$2047,'all sales summary'!$A$2:$A$2047,$A21,'all sales summary'!$B$2:$B$2047,K$4)))+(AVERAGEIFS('city centre offline'!$J$2:$J$2047,'city centre offline'!$A$2:$A$2047,$A21,'city centre offline'!$B$2:$B$2047,K$4)*AVERAGEIFS('all sales summary'!$I$2:$I$2047,'all sales summary'!$A$2:$A$2047,$A21,'all sales summary'!$B$2:$B$2047,K$4)))</f>
        <v>0.21231017520831763</v>
      </c>
      <c r="L21" s="60">
        <f>(AVERAGEIFS('city centre offline'!$J$2:$J$2047,'city centre offline'!$A$2:$A$2047,$A21,'city centre offline'!$B$2:$B$2047,L$4)*AVERAGEIFS('all sales summary'!$I$2:$I$2047,'all sales summary'!$A$2:$A$2047,$A21,'all sales summary'!$B$2:$B$2047,L$4))/((AVERAGEIFS('overall city offline'!$J$2:$J$2047,'overall city offline'!$A$2:$A$2047,$A21,'overall city offline'!$B$2:$B$2047,L$4)*(1-AVERAGEIFS('all sales summary'!$I$2:$I$2047,'all sales summary'!$A$2:$A$2047,$A21,'all sales summary'!$B$2:$B$2047,L$4)))+(AVERAGEIFS('city centre offline'!$J$2:$J$2047,'city centre offline'!$A$2:$A$2047,$A21,'city centre offline'!$B$2:$B$2047,L$4)*AVERAGEIFS('all sales summary'!$I$2:$I$2047,'all sales summary'!$A$2:$A$2047,$A21,'all sales summary'!$B$2:$B$2047,L$4)))</f>
        <v>0.21129918315365798</v>
      </c>
      <c r="M21" s="60">
        <f>(AVERAGEIFS('city centre offline'!$J$2:$J$2047,'city centre offline'!$A$2:$A$2047,$A21,'city centre offline'!$B$2:$B$2047,M$4)*AVERAGEIFS('all sales summary'!$I$2:$I$2047,'all sales summary'!$A$2:$A$2047,$A21,'all sales summary'!$B$2:$B$2047,M$4))/((AVERAGEIFS('overall city offline'!$J$2:$J$2047,'overall city offline'!$A$2:$A$2047,$A21,'overall city offline'!$B$2:$B$2047,M$4)*(1-AVERAGEIFS('all sales summary'!$I$2:$I$2047,'all sales summary'!$A$2:$A$2047,$A21,'all sales summary'!$B$2:$B$2047,M$4)))+(AVERAGEIFS('city centre offline'!$J$2:$J$2047,'city centre offline'!$A$2:$A$2047,$A21,'city centre offline'!$B$2:$B$2047,M$4)*AVERAGEIFS('all sales summary'!$I$2:$I$2047,'all sales summary'!$A$2:$A$2047,$A21,'all sales summary'!$B$2:$B$2047,M$4)))</f>
        <v>0.20913981517672126</v>
      </c>
      <c r="N21" s="60">
        <f>(AVERAGEIFS('city centre offline'!$J$2:$J$2047,'city centre offline'!$A$2:$A$2047,$A21,'city centre offline'!$B$2:$B$2047,N$4)*AVERAGEIFS('all sales summary'!$I$2:$I$2047,'all sales summary'!$A$2:$A$2047,$A21,'all sales summary'!$B$2:$B$2047,N$4))/((AVERAGEIFS('overall city offline'!$J$2:$J$2047,'overall city offline'!$A$2:$A$2047,$A21,'overall city offline'!$B$2:$B$2047,N$4)*(1-AVERAGEIFS('all sales summary'!$I$2:$I$2047,'all sales summary'!$A$2:$A$2047,$A21,'all sales summary'!$B$2:$B$2047,N$4)))+(AVERAGEIFS('city centre offline'!$J$2:$J$2047,'city centre offline'!$A$2:$A$2047,$A21,'city centre offline'!$B$2:$B$2047,N$4)*AVERAGEIFS('all sales summary'!$I$2:$I$2047,'all sales summary'!$A$2:$A$2047,$A21,'all sales summary'!$B$2:$B$2047,N$4)))</f>
        <v>0.19627768769913945</v>
      </c>
      <c r="O21" s="60">
        <f>(AVERAGEIFS('city centre offline'!$J$2:$J$2047,'city centre offline'!$A$2:$A$2047,$A21,'city centre offline'!$B$2:$B$2047,O$4)*AVERAGEIFS('all sales summary'!$I$2:$I$2047,'all sales summary'!$A$2:$A$2047,$A21,'all sales summary'!$B$2:$B$2047,O$4))/((AVERAGEIFS('overall city offline'!$J$2:$J$2047,'overall city offline'!$A$2:$A$2047,$A21,'overall city offline'!$B$2:$B$2047,O$4)*(1-AVERAGEIFS('all sales summary'!$I$2:$I$2047,'all sales summary'!$A$2:$A$2047,$A21,'all sales summary'!$B$2:$B$2047,O$4)))+(AVERAGEIFS('city centre offline'!$J$2:$J$2047,'city centre offline'!$A$2:$A$2047,$A21,'city centre offline'!$B$2:$B$2047,O$4)*AVERAGEIFS('all sales summary'!$I$2:$I$2047,'all sales summary'!$A$2:$A$2047,$A21,'all sales summary'!$B$2:$B$2047,O$4)))</f>
        <v>0.20539980713369149</v>
      </c>
      <c r="P21" s="60">
        <f>(AVERAGEIFS('city centre offline'!$J$2:$J$2047,'city centre offline'!$A$2:$A$2047,$A21,'city centre offline'!$B$2:$B$2047,P$4)*AVERAGEIFS('all sales summary'!$I$2:$I$2047,'all sales summary'!$A$2:$A$2047,$A21,'all sales summary'!$B$2:$B$2047,P$4))/((AVERAGEIFS('overall city offline'!$J$2:$J$2047,'overall city offline'!$A$2:$A$2047,$A21,'overall city offline'!$B$2:$B$2047,P$4)*(1-AVERAGEIFS('all sales summary'!$I$2:$I$2047,'all sales summary'!$A$2:$A$2047,$A21,'all sales summary'!$B$2:$B$2047,P$4)))+(AVERAGEIFS('city centre offline'!$J$2:$J$2047,'city centre offline'!$A$2:$A$2047,$A21,'city centre offline'!$B$2:$B$2047,P$4)*AVERAGEIFS('all sales summary'!$I$2:$I$2047,'all sales summary'!$A$2:$A$2047,$A21,'all sales summary'!$B$2:$B$2047,P$4)))</f>
        <v>0.18232166073069056</v>
      </c>
      <c r="Q21" s="60">
        <f>(AVERAGEIFS('city centre offline'!$J$2:$J$2047,'city centre offline'!$A$2:$A$2047,$A21,'city centre offline'!$B$2:$B$2047,Q$4)*AVERAGEIFS('all sales summary'!$I$2:$I$2047,'all sales summary'!$A$2:$A$2047,$A21,'all sales summary'!$B$2:$B$2047,Q$4))/((AVERAGEIFS('overall city offline'!$J$2:$J$2047,'overall city offline'!$A$2:$A$2047,$A21,'overall city offline'!$B$2:$B$2047,Q$4)*(1-AVERAGEIFS('all sales summary'!$I$2:$I$2047,'all sales summary'!$A$2:$A$2047,$A21,'all sales summary'!$B$2:$B$2047,Q$4)))+(AVERAGEIFS('city centre offline'!$J$2:$J$2047,'city centre offline'!$A$2:$A$2047,$A21,'city centre offline'!$B$2:$B$2047,Q$4)*AVERAGEIFS('all sales summary'!$I$2:$I$2047,'all sales summary'!$A$2:$A$2047,$A21,'all sales summary'!$B$2:$B$2047,Q$4)))</f>
        <v>3.5077506100283214E-2</v>
      </c>
      <c r="R21" s="60">
        <f>(AVERAGEIFS('city centre offline'!$J$2:$J$2047,'city centre offline'!$A$2:$A$2047,$A21,'city centre offline'!$B$2:$B$2047,R$4)*AVERAGEIFS('all sales summary'!$I$2:$I$2047,'all sales summary'!$A$2:$A$2047,$A21,'all sales summary'!$B$2:$B$2047,R$4))/((AVERAGEIFS('overall city offline'!$J$2:$J$2047,'overall city offline'!$A$2:$A$2047,$A21,'overall city offline'!$B$2:$B$2047,R$4)*(1-AVERAGEIFS('all sales summary'!$I$2:$I$2047,'all sales summary'!$A$2:$A$2047,$A21,'all sales summary'!$B$2:$B$2047,R$4)))+(AVERAGEIFS('city centre offline'!$J$2:$J$2047,'city centre offline'!$A$2:$A$2047,$A21,'city centre offline'!$B$2:$B$2047,R$4)*AVERAGEIFS('all sales summary'!$I$2:$I$2047,'all sales summary'!$A$2:$A$2047,$A21,'all sales summary'!$B$2:$B$2047,R$4)))</f>
        <v>6.0100176486420721E-2</v>
      </c>
      <c r="S21" s="60">
        <f>(AVERAGEIFS('city centre offline'!$J$2:$J$2047,'city centre offline'!$A$2:$A$2047,$A21,'city centre offline'!$B$2:$B$2047,S$4)*AVERAGEIFS('all sales summary'!$I$2:$I$2047,'all sales summary'!$A$2:$A$2047,$A21,'all sales summary'!$B$2:$B$2047,S$4))/((AVERAGEIFS('overall city offline'!$J$2:$J$2047,'overall city offline'!$A$2:$A$2047,$A21,'overall city offline'!$B$2:$B$2047,S$4)*(1-AVERAGEIFS('all sales summary'!$I$2:$I$2047,'all sales summary'!$A$2:$A$2047,$A21,'all sales summary'!$B$2:$B$2047,S$4)))+(AVERAGEIFS('city centre offline'!$J$2:$J$2047,'city centre offline'!$A$2:$A$2047,$A21,'city centre offline'!$B$2:$B$2047,S$4)*AVERAGEIFS('all sales summary'!$I$2:$I$2047,'all sales summary'!$A$2:$A$2047,$A21,'all sales summary'!$B$2:$B$2047,S$4)))</f>
        <v>8.1441080118942286E-2</v>
      </c>
      <c r="T21" s="60">
        <f>(AVERAGEIFS('city centre offline'!$J$2:$J$2047,'city centre offline'!$A$2:$A$2047,$A21,'city centre offline'!$B$2:$B$2047,T$4)*AVERAGEIFS('all sales summary'!$I$2:$I$2047,'all sales summary'!$A$2:$A$2047,$A21,'all sales summary'!$B$2:$B$2047,T$4))/((AVERAGEIFS('overall city offline'!$J$2:$J$2047,'overall city offline'!$A$2:$A$2047,$A21,'overall city offline'!$B$2:$B$2047,T$4)*(1-AVERAGEIFS('all sales summary'!$I$2:$I$2047,'all sales summary'!$A$2:$A$2047,$A21,'all sales summary'!$B$2:$B$2047,T$4)))+(AVERAGEIFS('city centre offline'!$J$2:$J$2047,'city centre offline'!$A$2:$A$2047,$A21,'city centre offline'!$B$2:$B$2047,T$4)*AVERAGEIFS('all sales summary'!$I$2:$I$2047,'all sales summary'!$A$2:$A$2047,$A21,'all sales summary'!$B$2:$B$2047,T$4)))</f>
        <v>0.14215324720418138</v>
      </c>
      <c r="U21" s="60">
        <f>(AVERAGEIFS('city centre offline'!$J$2:$J$2047,'city centre offline'!$A$2:$A$2047,$A21,'city centre offline'!$B$2:$B$2047,U$4)*AVERAGEIFS('all sales summary'!$I$2:$I$2047,'all sales summary'!$A$2:$A$2047,$A21,'all sales summary'!$B$2:$B$2047,U$4))/((AVERAGEIFS('overall city offline'!$J$2:$J$2047,'overall city offline'!$A$2:$A$2047,$A21,'overall city offline'!$B$2:$B$2047,U$4)*(1-AVERAGEIFS('all sales summary'!$I$2:$I$2047,'all sales summary'!$A$2:$A$2047,$A21,'all sales summary'!$B$2:$B$2047,U$4)))+(AVERAGEIFS('city centre offline'!$J$2:$J$2047,'city centre offline'!$A$2:$A$2047,$A21,'city centre offline'!$B$2:$B$2047,U$4)*AVERAGEIFS('all sales summary'!$I$2:$I$2047,'all sales summary'!$A$2:$A$2047,$A21,'all sales summary'!$B$2:$B$2047,U$4)))</f>
        <v>0.17552964582102681</v>
      </c>
      <c r="V21" s="60">
        <f>(AVERAGEIFS('city centre offline'!$J$2:$J$2047,'city centre offline'!$A$2:$A$2047,$A21,'city centre offline'!$B$2:$B$2047,V$4)*AVERAGEIFS('all sales summary'!$I$2:$I$2047,'all sales summary'!$A$2:$A$2047,$A21,'all sales summary'!$B$2:$B$2047,V$4))/((AVERAGEIFS('overall city offline'!$J$2:$J$2047,'overall city offline'!$A$2:$A$2047,$A21,'overall city offline'!$B$2:$B$2047,V$4)*(1-AVERAGEIFS('all sales summary'!$I$2:$I$2047,'all sales summary'!$A$2:$A$2047,$A21,'all sales summary'!$B$2:$B$2047,V$4)))+(AVERAGEIFS('city centre offline'!$J$2:$J$2047,'city centre offline'!$A$2:$A$2047,$A21,'city centre offline'!$B$2:$B$2047,V$4)*AVERAGEIFS('all sales summary'!$I$2:$I$2047,'all sales summary'!$A$2:$A$2047,$A21,'all sales summary'!$B$2:$B$2047,V$4)))</f>
        <v>0.17831381896832091</v>
      </c>
      <c r="W21" s="60">
        <f>(AVERAGEIFS('city centre offline'!$J$2:$J$2047,'city centre offline'!$A$2:$A$2047,$A21,'city centre offline'!$B$2:$B$2047,W$4)*AVERAGEIFS('all sales summary'!$I$2:$I$2047,'all sales summary'!$A$2:$A$2047,$A21,'all sales summary'!$B$2:$B$2047,W$4))/((AVERAGEIFS('overall city offline'!$J$2:$J$2047,'overall city offline'!$A$2:$A$2047,$A21,'overall city offline'!$B$2:$B$2047,W$4)*(1-AVERAGEIFS('all sales summary'!$I$2:$I$2047,'all sales summary'!$A$2:$A$2047,$A21,'all sales summary'!$B$2:$B$2047,W$4)))+(AVERAGEIFS('city centre offline'!$J$2:$J$2047,'city centre offline'!$A$2:$A$2047,$A21,'city centre offline'!$B$2:$B$2047,W$4)*AVERAGEIFS('all sales summary'!$I$2:$I$2047,'all sales summary'!$A$2:$A$2047,$A21,'all sales summary'!$B$2:$B$2047,W$4)))</f>
        <v>0.17812763048541688</v>
      </c>
      <c r="X21" s="60">
        <f>(AVERAGEIFS('city centre offline'!$J$2:$J$2047,'city centre offline'!$A$2:$A$2047,$A21,'city centre offline'!$B$2:$B$2047,X$4)*AVERAGEIFS('all sales summary'!$I$2:$I$2047,'all sales summary'!$A$2:$A$2047,$A21,'all sales summary'!$B$2:$B$2047,X$4))/((AVERAGEIFS('overall city offline'!$J$2:$J$2047,'overall city offline'!$A$2:$A$2047,$A21,'overall city offline'!$B$2:$B$2047,X$4)*(1-AVERAGEIFS('all sales summary'!$I$2:$I$2047,'all sales summary'!$A$2:$A$2047,$A21,'all sales summary'!$B$2:$B$2047,X$4)))+(AVERAGEIFS('city centre offline'!$J$2:$J$2047,'city centre offline'!$A$2:$A$2047,$A21,'city centre offline'!$B$2:$B$2047,X$4)*AVERAGEIFS('all sales summary'!$I$2:$I$2047,'all sales summary'!$A$2:$A$2047,$A21,'all sales summary'!$B$2:$B$2047,X$4)))</f>
        <v>0.1158838638653605</v>
      </c>
      <c r="Y21" s="60">
        <f>(AVERAGEIFS('city centre offline'!$J$2:$J$2047,'city centre offline'!$A$2:$A$2047,$A21,'city centre offline'!$B$2:$B$2047,Y$4)*AVERAGEIFS('all sales summary'!$I$2:$I$2047,'all sales summary'!$A$2:$A$2047,$A21,'all sales summary'!$B$2:$B$2047,Y$4))/((AVERAGEIFS('overall city offline'!$J$2:$J$2047,'overall city offline'!$A$2:$A$2047,$A21,'overall city offline'!$B$2:$B$2047,Y$4)*(1-AVERAGEIFS('all sales summary'!$I$2:$I$2047,'all sales summary'!$A$2:$A$2047,$A21,'all sales summary'!$B$2:$B$2047,Y$4)))+(AVERAGEIFS('city centre offline'!$J$2:$J$2047,'city centre offline'!$A$2:$A$2047,$A21,'city centre offline'!$B$2:$B$2047,Y$4)*AVERAGEIFS('all sales summary'!$I$2:$I$2047,'all sales summary'!$A$2:$A$2047,$A21,'all sales summary'!$B$2:$B$2047,Y$4)))</f>
        <v>0.13633102509586065</v>
      </c>
      <c r="Z21" s="60">
        <f>(AVERAGEIFS('city centre offline'!$J$2:$J$2047,'city centre offline'!$A$2:$A$2047,$A21,'city centre offline'!$B$2:$B$2047,Z$4)*AVERAGEIFS('all sales summary'!$I$2:$I$2047,'all sales summary'!$A$2:$A$2047,$A21,'all sales summary'!$B$2:$B$2047,Z$4))/((AVERAGEIFS('overall city offline'!$J$2:$J$2047,'overall city offline'!$A$2:$A$2047,$A21,'overall city offline'!$B$2:$B$2047,Z$4)*(1-AVERAGEIFS('all sales summary'!$I$2:$I$2047,'all sales summary'!$A$2:$A$2047,$A21,'all sales summary'!$B$2:$B$2047,Z$4)))+(AVERAGEIFS('city centre offline'!$J$2:$J$2047,'city centre offline'!$A$2:$A$2047,$A21,'city centre offline'!$B$2:$B$2047,Z$4)*AVERAGEIFS('all sales summary'!$I$2:$I$2047,'all sales summary'!$A$2:$A$2047,$A21,'all sales summary'!$B$2:$B$2047,Z$4)))</f>
        <v>7.01834396382989E-2</v>
      </c>
      <c r="AA21" s="60">
        <f>(AVERAGEIFS('city centre offline'!$J$2:$J$2047,'city centre offline'!$A$2:$A$2047,$A21,'city centre offline'!$B$2:$B$2047,AA$4)*AVERAGEIFS('all sales summary'!$I$2:$I$2047,'all sales summary'!$A$2:$A$2047,$A21,'all sales summary'!$B$2:$B$2047,AA$4))/((AVERAGEIFS('overall city offline'!$J$2:$J$2047,'overall city offline'!$A$2:$A$2047,$A21,'overall city offline'!$B$2:$B$2047,AA$4)*(1-AVERAGEIFS('all sales summary'!$I$2:$I$2047,'all sales summary'!$A$2:$A$2047,$A21,'all sales summary'!$B$2:$B$2047,AA$4)))+(AVERAGEIFS('city centre offline'!$J$2:$J$2047,'city centre offline'!$A$2:$A$2047,$A21,'city centre offline'!$B$2:$B$2047,AA$4)*AVERAGEIFS('all sales summary'!$I$2:$I$2047,'all sales summary'!$A$2:$A$2047,$A21,'all sales summary'!$B$2:$B$2047,AA$4)))</f>
        <v>7.1543920241298825E-2</v>
      </c>
      <c r="AB21" s="60">
        <f>(AVERAGEIFS('city centre offline'!$J$2:$J$2047,'city centre offline'!$A$2:$A$2047,$A21,'city centre offline'!$B$2:$B$2047,AB$4)*AVERAGEIFS('all sales summary'!$I$2:$I$2047,'all sales summary'!$A$2:$A$2047,$A21,'all sales summary'!$B$2:$B$2047,AB$4))/((AVERAGEIFS('overall city offline'!$J$2:$J$2047,'overall city offline'!$A$2:$A$2047,$A21,'overall city offline'!$B$2:$B$2047,AB$4)*(1-AVERAGEIFS('all sales summary'!$I$2:$I$2047,'all sales summary'!$A$2:$A$2047,$A21,'all sales summary'!$B$2:$B$2047,AB$4)))+(AVERAGEIFS('city centre offline'!$J$2:$J$2047,'city centre offline'!$A$2:$A$2047,$A21,'city centre offline'!$B$2:$B$2047,AB$4)*AVERAGEIFS('all sales summary'!$I$2:$I$2047,'all sales summary'!$A$2:$A$2047,$A21,'all sales summary'!$B$2:$B$2047,AB$4)))</f>
        <v>8.0830811524090662E-2</v>
      </c>
      <c r="AC21" s="60">
        <f>(AVERAGEIFS('city centre offline'!$J$2:$J$2047,'city centre offline'!$A$2:$A$2047,$A21,'city centre offline'!$B$2:$B$2047,AC$4)*AVERAGEIFS('all sales summary'!$I$2:$I$2047,'all sales summary'!$A$2:$A$2047,$A21,'all sales summary'!$B$2:$B$2047,AC$4))/((AVERAGEIFS('overall city offline'!$J$2:$J$2047,'overall city offline'!$A$2:$A$2047,$A21,'overall city offline'!$B$2:$B$2047,AC$4)*(1-AVERAGEIFS('all sales summary'!$I$2:$I$2047,'all sales summary'!$A$2:$A$2047,$A21,'all sales summary'!$B$2:$B$2047,AC$4)))+(AVERAGEIFS('city centre offline'!$J$2:$J$2047,'city centre offline'!$A$2:$A$2047,$A21,'city centre offline'!$B$2:$B$2047,AC$4)*AVERAGEIFS('all sales summary'!$I$2:$I$2047,'all sales summary'!$A$2:$A$2047,$A21,'all sales summary'!$B$2:$B$2047,AC$4)))</f>
        <v>0.13668270478089878</v>
      </c>
      <c r="AD21" s="60">
        <f>(AVERAGEIFS('city centre offline'!$J$2:$J$2047,'city centre offline'!$A$2:$A$2047,$A21,'city centre offline'!$B$2:$B$2047,AD$4)*AVERAGEIFS('all sales summary'!$I$2:$I$2047,'all sales summary'!$A$2:$A$2047,$A21,'all sales summary'!$B$2:$B$2047,AD$4))/((AVERAGEIFS('overall city offline'!$J$2:$J$2047,'overall city offline'!$A$2:$A$2047,$A21,'overall city offline'!$B$2:$B$2047,AD$4)*(1-AVERAGEIFS('all sales summary'!$I$2:$I$2047,'all sales summary'!$A$2:$A$2047,$A21,'all sales summary'!$B$2:$B$2047,AD$4)))+(AVERAGEIFS('city centre offline'!$J$2:$J$2047,'city centre offline'!$A$2:$A$2047,$A21,'city centre offline'!$B$2:$B$2047,AD$4)*AVERAGEIFS('all sales summary'!$I$2:$I$2047,'all sales summary'!$A$2:$A$2047,$A21,'all sales summary'!$B$2:$B$2047,AD$4)))</f>
        <v>0.15925643754430949</v>
      </c>
      <c r="AE21" s="60">
        <f>(AVERAGEIFS('city centre offline'!$J$2:$J$2047,'city centre offline'!$A$2:$A$2047,$A21,'city centre offline'!$B$2:$B$2047,AE$4)*AVERAGEIFS('all sales summary'!$I$2:$I$2047,'all sales summary'!$A$2:$A$2047,$A21,'all sales summary'!$B$2:$B$2047,AE$4))/((AVERAGEIFS('overall city offline'!$J$2:$J$2047,'overall city offline'!$A$2:$A$2047,$A21,'overall city offline'!$B$2:$B$2047,AE$4)*(1-AVERAGEIFS('all sales summary'!$I$2:$I$2047,'all sales summary'!$A$2:$A$2047,$A21,'all sales summary'!$B$2:$B$2047,AE$4)))+(AVERAGEIFS('city centre offline'!$J$2:$J$2047,'city centre offline'!$A$2:$A$2047,$A21,'city centre offline'!$B$2:$B$2047,AE$4)*AVERAGEIFS('all sales summary'!$I$2:$I$2047,'all sales summary'!$A$2:$A$2047,$A21,'all sales summary'!$B$2:$B$2047,AE$4)))</f>
        <v>0.17365277058007741</v>
      </c>
      <c r="AF21" s="60">
        <f>(AVERAGEIFS('city centre offline'!$J$2:$J$2047,'city centre offline'!$A$2:$A$2047,$A21,'city centre offline'!$B$2:$B$2047,AF$4)*AVERAGEIFS('all sales summary'!$I$2:$I$2047,'all sales summary'!$A$2:$A$2047,$A21,'all sales summary'!$B$2:$B$2047,AF$4))/((AVERAGEIFS('overall city offline'!$J$2:$J$2047,'overall city offline'!$A$2:$A$2047,$A21,'overall city offline'!$B$2:$B$2047,AF$4)*(1-AVERAGEIFS('all sales summary'!$I$2:$I$2047,'all sales summary'!$A$2:$A$2047,$A21,'all sales summary'!$B$2:$B$2047,AF$4)))+(AVERAGEIFS('city centre offline'!$J$2:$J$2047,'city centre offline'!$A$2:$A$2047,$A21,'city centre offline'!$B$2:$B$2047,AF$4)*AVERAGEIFS('all sales summary'!$I$2:$I$2047,'all sales summary'!$A$2:$A$2047,$A21,'all sales summary'!$B$2:$B$2047,AF$4)))</f>
        <v>0.18542018209230615</v>
      </c>
      <c r="AG21" s="60">
        <f>(AVERAGEIFS('city centre offline'!$J$2:$J$2047,'city centre offline'!$A$2:$A$2047,$A21,'city centre offline'!$B$2:$B$2047,AG$4)*AVERAGEIFS('all sales summary'!$I$2:$I$2047,'all sales summary'!$A$2:$A$2047,$A21,'all sales summary'!$B$2:$B$2047,AG$4))/((AVERAGEIFS('overall city offline'!$J$2:$J$2047,'overall city offline'!$A$2:$A$2047,$A21,'overall city offline'!$B$2:$B$2047,AG$4)*(1-AVERAGEIFS('all sales summary'!$I$2:$I$2047,'all sales summary'!$A$2:$A$2047,$A21,'all sales summary'!$B$2:$B$2047,AG$4)))+(AVERAGEIFS('city centre offline'!$J$2:$J$2047,'city centre offline'!$A$2:$A$2047,$A21,'city centre offline'!$B$2:$B$2047,AG$4)*AVERAGEIFS('all sales summary'!$I$2:$I$2047,'all sales summary'!$A$2:$A$2047,$A21,'all sales summary'!$B$2:$B$2047,AG$4)))</f>
        <v>0.19931713085967442</v>
      </c>
      <c r="AH21" s="60">
        <f>(AVERAGEIFS('city centre offline'!$J$2:$J$2047,'city centre offline'!$A$2:$A$2047,$A21,'city centre offline'!$B$2:$B$2047,AH$4)*AVERAGEIFS('all sales summary'!$I$2:$I$2047,'all sales summary'!$A$2:$A$2047,$A21,'all sales summary'!$B$2:$B$2047,AH$4))/((AVERAGEIFS('overall city offline'!$J$2:$J$2047,'overall city offline'!$A$2:$A$2047,$A21,'overall city offline'!$B$2:$B$2047,AH$4)*(1-AVERAGEIFS('all sales summary'!$I$2:$I$2047,'all sales summary'!$A$2:$A$2047,$A21,'all sales summary'!$B$2:$B$2047,AH$4)))+(AVERAGEIFS('city centre offline'!$J$2:$J$2047,'city centre offline'!$A$2:$A$2047,$A21,'city centre offline'!$B$2:$B$2047,AH$4)*AVERAGEIFS('all sales summary'!$I$2:$I$2047,'all sales summary'!$A$2:$A$2047,$A21,'all sales summary'!$B$2:$B$2047,AH$4)))</f>
        <v>0.19898355581744684</v>
      </c>
    </row>
    <row r="22" spans="1:34" x14ac:dyDescent="0.3">
      <c r="A22" t="s">
        <v>24</v>
      </c>
      <c r="B22" s="60">
        <f>(AVERAGEIFS('city centre offline'!$J$2:$J$2047,'city centre offline'!$A$2:$A$2047,$A22,'city centre offline'!$B$2:$B$2047,B$4)*AVERAGEIFS('all sales summary'!$I$2:$I$2047,'all sales summary'!$A$2:$A$2047,$A22,'all sales summary'!$B$2:$B$2047,B$4))/((AVERAGEIFS('overall city offline'!$J$2:$J$2047,'overall city offline'!$A$2:$A$2047,$A22,'overall city offline'!$B$2:$B$2047,B$4)*(1-AVERAGEIFS('all sales summary'!$I$2:$I$2047,'all sales summary'!$A$2:$A$2047,$A22,'all sales summary'!$B$2:$B$2047,B$4)))+(AVERAGEIFS('city centre offline'!$J$2:$J$2047,'city centre offline'!$A$2:$A$2047,$A22,'city centre offline'!$B$2:$B$2047,B$4)*AVERAGEIFS('all sales summary'!$I$2:$I$2047,'all sales summary'!$A$2:$A$2047,$A22,'all sales summary'!$B$2:$B$2047,B$4)))</f>
        <v>0.22213068781009673</v>
      </c>
      <c r="C22" s="60">
        <f>(AVERAGEIFS('city centre offline'!$J$2:$J$2047,'city centre offline'!$A$2:$A$2047,$A22,'city centre offline'!$B$2:$B$2047,C$4)*AVERAGEIFS('all sales summary'!$I$2:$I$2047,'all sales summary'!$A$2:$A$2047,$A22,'all sales summary'!$B$2:$B$2047,C$4))/((AVERAGEIFS('overall city offline'!$J$2:$J$2047,'overall city offline'!$A$2:$A$2047,$A22,'overall city offline'!$B$2:$B$2047,C$4)*(1-AVERAGEIFS('all sales summary'!$I$2:$I$2047,'all sales summary'!$A$2:$A$2047,$A22,'all sales summary'!$B$2:$B$2047,C$4)))+(AVERAGEIFS('city centre offline'!$J$2:$J$2047,'city centre offline'!$A$2:$A$2047,$A22,'city centre offline'!$B$2:$B$2047,C$4)*AVERAGEIFS('all sales summary'!$I$2:$I$2047,'all sales summary'!$A$2:$A$2047,$A22,'all sales summary'!$B$2:$B$2047,C$4)))</f>
        <v>0.2225628220758549</v>
      </c>
      <c r="D22" s="60">
        <f>(AVERAGEIFS('city centre offline'!$J$2:$J$2047,'city centre offline'!$A$2:$A$2047,$A22,'city centre offline'!$B$2:$B$2047,D$4)*AVERAGEIFS('all sales summary'!$I$2:$I$2047,'all sales summary'!$A$2:$A$2047,$A22,'all sales summary'!$B$2:$B$2047,D$4))/((AVERAGEIFS('overall city offline'!$J$2:$J$2047,'overall city offline'!$A$2:$A$2047,$A22,'overall city offline'!$B$2:$B$2047,D$4)*(1-AVERAGEIFS('all sales summary'!$I$2:$I$2047,'all sales summary'!$A$2:$A$2047,$A22,'all sales summary'!$B$2:$B$2047,D$4)))+(AVERAGEIFS('city centre offline'!$J$2:$J$2047,'city centre offline'!$A$2:$A$2047,$A22,'city centre offline'!$B$2:$B$2047,D$4)*AVERAGEIFS('all sales summary'!$I$2:$I$2047,'all sales summary'!$A$2:$A$2047,$A22,'all sales summary'!$B$2:$B$2047,D$4)))</f>
        <v>0.23273387125110725</v>
      </c>
      <c r="E22" s="60">
        <f>(AVERAGEIFS('city centre offline'!$J$2:$J$2047,'city centre offline'!$A$2:$A$2047,$A22,'city centre offline'!$B$2:$B$2047,E$4)*AVERAGEIFS('all sales summary'!$I$2:$I$2047,'all sales summary'!$A$2:$A$2047,$A22,'all sales summary'!$B$2:$B$2047,E$4))/((AVERAGEIFS('overall city offline'!$J$2:$J$2047,'overall city offline'!$A$2:$A$2047,$A22,'overall city offline'!$B$2:$B$2047,E$4)*(1-AVERAGEIFS('all sales summary'!$I$2:$I$2047,'all sales summary'!$A$2:$A$2047,$A22,'all sales summary'!$B$2:$B$2047,E$4)))+(AVERAGEIFS('city centre offline'!$J$2:$J$2047,'city centre offline'!$A$2:$A$2047,$A22,'city centre offline'!$B$2:$B$2047,E$4)*AVERAGEIFS('all sales summary'!$I$2:$I$2047,'all sales summary'!$A$2:$A$2047,$A22,'all sales summary'!$B$2:$B$2047,E$4)))</f>
        <v>0.22044157032550948</v>
      </c>
      <c r="F22" s="60">
        <f>(AVERAGEIFS('city centre offline'!$J$2:$J$2047,'city centre offline'!$A$2:$A$2047,$A22,'city centre offline'!$B$2:$B$2047,F$4)*AVERAGEIFS('all sales summary'!$I$2:$I$2047,'all sales summary'!$A$2:$A$2047,$A22,'all sales summary'!$B$2:$B$2047,F$4))/((AVERAGEIFS('overall city offline'!$J$2:$J$2047,'overall city offline'!$A$2:$A$2047,$A22,'overall city offline'!$B$2:$B$2047,F$4)*(1-AVERAGEIFS('all sales summary'!$I$2:$I$2047,'all sales summary'!$A$2:$A$2047,$A22,'all sales summary'!$B$2:$B$2047,F$4)))+(AVERAGEIFS('city centre offline'!$J$2:$J$2047,'city centre offline'!$A$2:$A$2047,$A22,'city centre offline'!$B$2:$B$2047,F$4)*AVERAGEIFS('all sales summary'!$I$2:$I$2047,'all sales summary'!$A$2:$A$2047,$A22,'all sales summary'!$B$2:$B$2047,F$4)))</f>
        <v>0.21634299883295796</v>
      </c>
      <c r="G22" s="60">
        <f>(AVERAGEIFS('city centre offline'!$J$2:$J$2047,'city centre offline'!$A$2:$A$2047,$A22,'city centre offline'!$B$2:$B$2047,G$4)*AVERAGEIFS('all sales summary'!$I$2:$I$2047,'all sales summary'!$A$2:$A$2047,$A22,'all sales summary'!$B$2:$B$2047,G$4))/((AVERAGEIFS('overall city offline'!$J$2:$J$2047,'overall city offline'!$A$2:$A$2047,$A22,'overall city offline'!$B$2:$B$2047,G$4)*(1-AVERAGEIFS('all sales summary'!$I$2:$I$2047,'all sales summary'!$A$2:$A$2047,$A22,'all sales summary'!$B$2:$B$2047,G$4)))+(AVERAGEIFS('city centre offline'!$J$2:$J$2047,'city centre offline'!$A$2:$A$2047,$A22,'city centre offline'!$B$2:$B$2047,G$4)*AVERAGEIFS('all sales summary'!$I$2:$I$2047,'all sales summary'!$A$2:$A$2047,$A22,'all sales summary'!$B$2:$B$2047,G$4)))</f>
        <v>0.22489083741165555</v>
      </c>
      <c r="H22" s="60">
        <f>(AVERAGEIFS('city centre offline'!$J$2:$J$2047,'city centre offline'!$A$2:$A$2047,$A22,'city centre offline'!$B$2:$B$2047,H$4)*AVERAGEIFS('all sales summary'!$I$2:$I$2047,'all sales summary'!$A$2:$A$2047,$A22,'all sales summary'!$B$2:$B$2047,H$4))/((AVERAGEIFS('overall city offline'!$J$2:$J$2047,'overall city offline'!$A$2:$A$2047,$A22,'overall city offline'!$B$2:$B$2047,H$4)*(1-AVERAGEIFS('all sales summary'!$I$2:$I$2047,'all sales summary'!$A$2:$A$2047,$A22,'all sales summary'!$B$2:$B$2047,H$4)))+(AVERAGEIFS('city centre offline'!$J$2:$J$2047,'city centre offline'!$A$2:$A$2047,$A22,'city centre offline'!$B$2:$B$2047,H$4)*AVERAGEIFS('all sales summary'!$I$2:$I$2047,'all sales summary'!$A$2:$A$2047,$A22,'all sales summary'!$B$2:$B$2047,H$4)))</f>
        <v>0.21872653099531703</v>
      </c>
      <c r="I22" s="60">
        <f>(AVERAGEIFS('city centre offline'!$J$2:$J$2047,'city centre offline'!$A$2:$A$2047,$A22,'city centre offline'!$B$2:$B$2047,I$4)*AVERAGEIFS('all sales summary'!$I$2:$I$2047,'all sales summary'!$A$2:$A$2047,$A22,'all sales summary'!$B$2:$B$2047,I$4))/((AVERAGEIFS('overall city offline'!$J$2:$J$2047,'overall city offline'!$A$2:$A$2047,$A22,'overall city offline'!$B$2:$B$2047,I$4)*(1-AVERAGEIFS('all sales summary'!$I$2:$I$2047,'all sales summary'!$A$2:$A$2047,$A22,'all sales summary'!$B$2:$B$2047,I$4)))+(AVERAGEIFS('city centre offline'!$J$2:$J$2047,'city centre offline'!$A$2:$A$2047,$A22,'city centre offline'!$B$2:$B$2047,I$4)*AVERAGEIFS('all sales summary'!$I$2:$I$2047,'all sales summary'!$A$2:$A$2047,$A22,'all sales summary'!$B$2:$B$2047,I$4)))</f>
        <v>0.22043421289389314</v>
      </c>
      <c r="J22" s="60">
        <f>(AVERAGEIFS('city centre offline'!$J$2:$J$2047,'city centre offline'!$A$2:$A$2047,$A22,'city centre offline'!$B$2:$B$2047,J$4)*AVERAGEIFS('all sales summary'!$I$2:$I$2047,'all sales summary'!$A$2:$A$2047,$A22,'all sales summary'!$B$2:$B$2047,J$4))/((AVERAGEIFS('overall city offline'!$J$2:$J$2047,'overall city offline'!$A$2:$A$2047,$A22,'overall city offline'!$B$2:$B$2047,J$4)*(1-AVERAGEIFS('all sales summary'!$I$2:$I$2047,'all sales summary'!$A$2:$A$2047,$A22,'all sales summary'!$B$2:$B$2047,J$4)))+(AVERAGEIFS('city centre offline'!$J$2:$J$2047,'city centre offline'!$A$2:$A$2047,$A22,'city centre offline'!$B$2:$B$2047,J$4)*AVERAGEIFS('all sales summary'!$I$2:$I$2047,'all sales summary'!$A$2:$A$2047,$A22,'all sales summary'!$B$2:$B$2047,J$4)))</f>
        <v>0.22829520351782942</v>
      </c>
      <c r="K22" s="60">
        <f>(AVERAGEIFS('city centre offline'!$J$2:$J$2047,'city centre offline'!$A$2:$A$2047,$A22,'city centre offline'!$B$2:$B$2047,K$4)*AVERAGEIFS('all sales summary'!$I$2:$I$2047,'all sales summary'!$A$2:$A$2047,$A22,'all sales summary'!$B$2:$B$2047,K$4))/((AVERAGEIFS('overall city offline'!$J$2:$J$2047,'overall city offline'!$A$2:$A$2047,$A22,'overall city offline'!$B$2:$B$2047,K$4)*(1-AVERAGEIFS('all sales summary'!$I$2:$I$2047,'all sales summary'!$A$2:$A$2047,$A22,'all sales summary'!$B$2:$B$2047,K$4)))+(AVERAGEIFS('city centre offline'!$J$2:$J$2047,'city centre offline'!$A$2:$A$2047,$A22,'city centre offline'!$B$2:$B$2047,K$4)*AVERAGEIFS('all sales summary'!$I$2:$I$2047,'all sales summary'!$A$2:$A$2047,$A22,'all sales summary'!$B$2:$B$2047,K$4)))</f>
        <v>0.23232223166063382</v>
      </c>
      <c r="L22" s="60">
        <f>(AVERAGEIFS('city centre offline'!$J$2:$J$2047,'city centre offline'!$A$2:$A$2047,$A22,'city centre offline'!$B$2:$B$2047,L$4)*AVERAGEIFS('all sales summary'!$I$2:$I$2047,'all sales summary'!$A$2:$A$2047,$A22,'all sales summary'!$B$2:$B$2047,L$4))/((AVERAGEIFS('overall city offline'!$J$2:$J$2047,'overall city offline'!$A$2:$A$2047,$A22,'overall city offline'!$B$2:$B$2047,L$4)*(1-AVERAGEIFS('all sales summary'!$I$2:$I$2047,'all sales summary'!$A$2:$A$2047,$A22,'all sales summary'!$B$2:$B$2047,L$4)))+(AVERAGEIFS('city centre offline'!$J$2:$J$2047,'city centre offline'!$A$2:$A$2047,$A22,'city centre offline'!$B$2:$B$2047,L$4)*AVERAGEIFS('all sales summary'!$I$2:$I$2047,'all sales summary'!$A$2:$A$2047,$A22,'all sales summary'!$B$2:$B$2047,L$4)))</f>
        <v>0.24138411539854762</v>
      </c>
      <c r="M22" s="60">
        <f>(AVERAGEIFS('city centre offline'!$J$2:$J$2047,'city centre offline'!$A$2:$A$2047,$A22,'city centre offline'!$B$2:$B$2047,M$4)*AVERAGEIFS('all sales summary'!$I$2:$I$2047,'all sales summary'!$A$2:$A$2047,$A22,'all sales summary'!$B$2:$B$2047,M$4))/((AVERAGEIFS('overall city offline'!$J$2:$J$2047,'overall city offline'!$A$2:$A$2047,$A22,'overall city offline'!$B$2:$B$2047,M$4)*(1-AVERAGEIFS('all sales summary'!$I$2:$I$2047,'all sales summary'!$A$2:$A$2047,$A22,'all sales summary'!$B$2:$B$2047,M$4)))+(AVERAGEIFS('city centre offline'!$J$2:$J$2047,'city centre offline'!$A$2:$A$2047,$A22,'city centre offline'!$B$2:$B$2047,M$4)*AVERAGEIFS('all sales summary'!$I$2:$I$2047,'all sales summary'!$A$2:$A$2047,$A22,'all sales summary'!$B$2:$B$2047,M$4)))</f>
        <v>0.25156830367152849</v>
      </c>
      <c r="N22" s="60">
        <f>(AVERAGEIFS('city centre offline'!$J$2:$J$2047,'city centre offline'!$A$2:$A$2047,$A22,'city centre offline'!$B$2:$B$2047,N$4)*AVERAGEIFS('all sales summary'!$I$2:$I$2047,'all sales summary'!$A$2:$A$2047,$A22,'all sales summary'!$B$2:$B$2047,N$4))/((AVERAGEIFS('overall city offline'!$J$2:$J$2047,'overall city offline'!$A$2:$A$2047,$A22,'overall city offline'!$B$2:$B$2047,N$4)*(1-AVERAGEIFS('all sales summary'!$I$2:$I$2047,'all sales summary'!$A$2:$A$2047,$A22,'all sales summary'!$B$2:$B$2047,N$4)))+(AVERAGEIFS('city centre offline'!$J$2:$J$2047,'city centre offline'!$A$2:$A$2047,$A22,'city centre offline'!$B$2:$B$2047,N$4)*AVERAGEIFS('all sales summary'!$I$2:$I$2047,'all sales summary'!$A$2:$A$2047,$A22,'all sales summary'!$B$2:$B$2047,N$4)))</f>
        <v>0.22049173230631064</v>
      </c>
      <c r="O22" s="60">
        <f>(AVERAGEIFS('city centre offline'!$J$2:$J$2047,'city centre offline'!$A$2:$A$2047,$A22,'city centre offline'!$B$2:$B$2047,O$4)*AVERAGEIFS('all sales summary'!$I$2:$I$2047,'all sales summary'!$A$2:$A$2047,$A22,'all sales summary'!$B$2:$B$2047,O$4))/((AVERAGEIFS('overall city offline'!$J$2:$J$2047,'overall city offline'!$A$2:$A$2047,$A22,'overall city offline'!$B$2:$B$2047,O$4)*(1-AVERAGEIFS('all sales summary'!$I$2:$I$2047,'all sales summary'!$A$2:$A$2047,$A22,'all sales summary'!$B$2:$B$2047,O$4)))+(AVERAGEIFS('city centre offline'!$J$2:$J$2047,'city centre offline'!$A$2:$A$2047,$A22,'city centre offline'!$B$2:$B$2047,O$4)*AVERAGEIFS('all sales summary'!$I$2:$I$2047,'all sales summary'!$A$2:$A$2047,$A22,'all sales summary'!$B$2:$B$2047,O$4)))</f>
        <v>0.22498932968106436</v>
      </c>
      <c r="P22" s="60">
        <f>(AVERAGEIFS('city centre offline'!$J$2:$J$2047,'city centre offline'!$A$2:$A$2047,$A22,'city centre offline'!$B$2:$B$2047,P$4)*AVERAGEIFS('all sales summary'!$I$2:$I$2047,'all sales summary'!$A$2:$A$2047,$A22,'all sales summary'!$B$2:$B$2047,P$4))/((AVERAGEIFS('overall city offline'!$J$2:$J$2047,'overall city offline'!$A$2:$A$2047,$A22,'overall city offline'!$B$2:$B$2047,P$4)*(1-AVERAGEIFS('all sales summary'!$I$2:$I$2047,'all sales summary'!$A$2:$A$2047,$A22,'all sales summary'!$B$2:$B$2047,P$4)))+(AVERAGEIFS('city centre offline'!$J$2:$J$2047,'city centre offline'!$A$2:$A$2047,$A22,'city centre offline'!$B$2:$B$2047,P$4)*AVERAGEIFS('all sales summary'!$I$2:$I$2047,'all sales summary'!$A$2:$A$2047,$A22,'all sales summary'!$B$2:$B$2047,P$4)))</f>
        <v>0.21026021953010157</v>
      </c>
      <c r="Q22" s="60">
        <f>(AVERAGEIFS('city centre offline'!$J$2:$J$2047,'city centre offline'!$A$2:$A$2047,$A22,'city centre offline'!$B$2:$B$2047,Q$4)*AVERAGEIFS('all sales summary'!$I$2:$I$2047,'all sales summary'!$A$2:$A$2047,$A22,'all sales summary'!$B$2:$B$2047,Q$4))/((AVERAGEIFS('overall city offline'!$J$2:$J$2047,'overall city offline'!$A$2:$A$2047,$A22,'overall city offline'!$B$2:$B$2047,Q$4)*(1-AVERAGEIFS('all sales summary'!$I$2:$I$2047,'all sales summary'!$A$2:$A$2047,$A22,'all sales summary'!$B$2:$B$2047,Q$4)))+(AVERAGEIFS('city centre offline'!$J$2:$J$2047,'city centre offline'!$A$2:$A$2047,$A22,'city centre offline'!$B$2:$B$2047,Q$4)*AVERAGEIFS('all sales summary'!$I$2:$I$2047,'all sales summary'!$A$2:$A$2047,$A22,'all sales summary'!$B$2:$B$2047,Q$4)))</f>
        <v>7.3341686737088463E-2</v>
      </c>
      <c r="R22" s="60">
        <f>(AVERAGEIFS('city centre offline'!$J$2:$J$2047,'city centre offline'!$A$2:$A$2047,$A22,'city centre offline'!$B$2:$B$2047,R$4)*AVERAGEIFS('all sales summary'!$I$2:$I$2047,'all sales summary'!$A$2:$A$2047,$A22,'all sales summary'!$B$2:$B$2047,R$4))/((AVERAGEIFS('overall city offline'!$J$2:$J$2047,'overall city offline'!$A$2:$A$2047,$A22,'overall city offline'!$B$2:$B$2047,R$4)*(1-AVERAGEIFS('all sales summary'!$I$2:$I$2047,'all sales summary'!$A$2:$A$2047,$A22,'all sales summary'!$B$2:$B$2047,R$4)))+(AVERAGEIFS('city centre offline'!$J$2:$J$2047,'city centre offline'!$A$2:$A$2047,$A22,'city centre offline'!$B$2:$B$2047,R$4)*AVERAGEIFS('all sales summary'!$I$2:$I$2047,'all sales summary'!$A$2:$A$2047,$A22,'all sales summary'!$B$2:$B$2047,R$4)))</f>
        <v>8.5243943095580504E-2</v>
      </c>
      <c r="S22" s="60">
        <f>(AVERAGEIFS('city centre offline'!$J$2:$J$2047,'city centre offline'!$A$2:$A$2047,$A22,'city centre offline'!$B$2:$B$2047,S$4)*AVERAGEIFS('all sales summary'!$I$2:$I$2047,'all sales summary'!$A$2:$A$2047,$A22,'all sales summary'!$B$2:$B$2047,S$4))/((AVERAGEIFS('overall city offline'!$J$2:$J$2047,'overall city offline'!$A$2:$A$2047,$A22,'overall city offline'!$B$2:$B$2047,S$4)*(1-AVERAGEIFS('all sales summary'!$I$2:$I$2047,'all sales summary'!$A$2:$A$2047,$A22,'all sales summary'!$B$2:$B$2047,S$4)))+(AVERAGEIFS('city centre offline'!$J$2:$J$2047,'city centre offline'!$A$2:$A$2047,$A22,'city centre offline'!$B$2:$B$2047,S$4)*AVERAGEIFS('all sales summary'!$I$2:$I$2047,'all sales summary'!$A$2:$A$2047,$A22,'all sales summary'!$B$2:$B$2047,S$4)))</f>
        <v>0.14010340348576741</v>
      </c>
      <c r="T22" s="60">
        <f>(AVERAGEIFS('city centre offline'!$J$2:$J$2047,'city centre offline'!$A$2:$A$2047,$A22,'city centre offline'!$B$2:$B$2047,T$4)*AVERAGEIFS('all sales summary'!$I$2:$I$2047,'all sales summary'!$A$2:$A$2047,$A22,'all sales summary'!$B$2:$B$2047,T$4))/((AVERAGEIFS('overall city offline'!$J$2:$J$2047,'overall city offline'!$A$2:$A$2047,$A22,'overall city offline'!$B$2:$B$2047,T$4)*(1-AVERAGEIFS('all sales summary'!$I$2:$I$2047,'all sales summary'!$A$2:$A$2047,$A22,'all sales summary'!$B$2:$B$2047,T$4)))+(AVERAGEIFS('city centre offline'!$J$2:$J$2047,'city centre offline'!$A$2:$A$2047,$A22,'city centre offline'!$B$2:$B$2047,T$4)*AVERAGEIFS('all sales summary'!$I$2:$I$2047,'all sales summary'!$A$2:$A$2047,$A22,'all sales summary'!$B$2:$B$2047,T$4)))</f>
        <v>0.20227267664797513</v>
      </c>
      <c r="U22" s="60">
        <f>(AVERAGEIFS('city centre offline'!$J$2:$J$2047,'city centre offline'!$A$2:$A$2047,$A22,'city centre offline'!$B$2:$B$2047,U$4)*AVERAGEIFS('all sales summary'!$I$2:$I$2047,'all sales summary'!$A$2:$A$2047,$A22,'all sales summary'!$B$2:$B$2047,U$4))/((AVERAGEIFS('overall city offline'!$J$2:$J$2047,'overall city offline'!$A$2:$A$2047,$A22,'overall city offline'!$B$2:$B$2047,U$4)*(1-AVERAGEIFS('all sales summary'!$I$2:$I$2047,'all sales summary'!$A$2:$A$2047,$A22,'all sales summary'!$B$2:$B$2047,U$4)))+(AVERAGEIFS('city centre offline'!$J$2:$J$2047,'city centre offline'!$A$2:$A$2047,$A22,'city centre offline'!$B$2:$B$2047,U$4)*AVERAGEIFS('all sales summary'!$I$2:$I$2047,'all sales summary'!$A$2:$A$2047,$A22,'all sales summary'!$B$2:$B$2047,U$4)))</f>
        <v>0.21687122301482467</v>
      </c>
      <c r="V22" s="60">
        <f>(AVERAGEIFS('city centre offline'!$J$2:$J$2047,'city centre offline'!$A$2:$A$2047,$A22,'city centre offline'!$B$2:$B$2047,V$4)*AVERAGEIFS('all sales summary'!$I$2:$I$2047,'all sales summary'!$A$2:$A$2047,$A22,'all sales summary'!$B$2:$B$2047,V$4))/((AVERAGEIFS('overall city offline'!$J$2:$J$2047,'overall city offline'!$A$2:$A$2047,$A22,'overall city offline'!$B$2:$B$2047,V$4)*(1-AVERAGEIFS('all sales summary'!$I$2:$I$2047,'all sales summary'!$A$2:$A$2047,$A22,'all sales summary'!$B$2:$B$2047,V$4)))+(AVERAGEIFS('city centre offline'!$J$2:$J$2047,'city centre offline'!$A$2:$A$2047,$A22,'city centre offline'!$B$2:$B$2047,V$4)*AVERAGEIFS('all sales summary'!$I$2:$I$2047,'all sales summary'!$A$2:$A$2047,$A22,'all sales summary'!$B$2:$B$2047,V$4)))</f>
        <v>0.22113289707152131</v>
      </c>
      <c r="W22" s="60">
        <f>(AVERAGEIFS('city centre offline'!$J$2:$J$2047,'city centre offline'!$A$2:$A$2047,$A22,'city centre offline'!$B$2:$B$2047,W$4)*AVERAGEIFS('all sales summary'!$I$2:$I$2047,'all sales summary'!$A$2:$A$2047,$A22,'all sales summary'!$B$2:$B$2047,W$4))/((AVERAGEIFS('overall city offline'!$J$2:$J$2047,'overall city offline'!$A$2:$A$2047,$A22,'overall city offline'!$B$2:$B$2047,W$4)*(1-AVERAGEIFS('all sales summary'!$I$2:$I$2047,'all sales summary'!$A$2:$A$2047,$A22,'all sales summary'!$B$2:$B$2047,W$4)))+(AVERAGEIFS('city centre offline'!$J$2:$J$2047,'city centre offline'!$A$2:$A$2047,$A22,'city centre offline'!$B$2:$B$2047,W$4)*AVERAGEIFS('all sales summary'!$I$2:$I$2047,'all sales summary'!$A$2:$A$2047,$A22,'all sales summary'!$B$2:$B$2047,W$4)))</f>
        <v>0.21782475234841364</v>
      </c>
      <c r="X22" s="60">
        <f>(AVERAGEIFS('city centre offline'!$J$2:$J$2047,'city centre offline'!$A$2:$A$2047,$A22,'city centre offline'!$B$2:$B$2047,X$4)*AVERAGEIFS('all sales summary'!$I$2:$I$2047,'all sales summary'!$A$2:$A$2047,$A22,'all sales summary'!$B$2:$B$2047,X$4))/((AVERAGEIFS('overall city offline'!$J$2:$J$2047,'overall city offline'!$A$2:$A$2047,$A22,'overall city offline'!$B$2:$B$2047,X$4)*(1-AVERAGEIFS('all sales summary'!$I$2:$I$2047,'all sales summary'!$A$2:$A$2047,$A22,'all sales summary'!$B$2:$B$2047,X$4)))+(AVERAGEIFS('city centre offline'!$J$2:$J$2047,'city centre offline'!$A$2:$A$2047,$A22,'city centre offline'!$B$2:$B$2047,X$4)*AVERAGEIFS('all sales summary'!$I$2:$I$2047,'all sales summary'!$A$2:$A$2047,$A22,'all sales summary'!$B$2:$B$2047,X$4)))</f>
        <v>0.18799731392614633</v>
      </c>
      <c r="Y22" s="60">
        <f>(AVERAGEIFS('city centre offline'!$J$2:$J$2047,'city centre offline'!$A$2:$A$2047,$A22,'city centre offline'!$B$2:$B$2047,Y$4)*AVERAGEIFS('all sales summary'!$I$2:$I$2047,'all sales summary'!$A$2:$A$2047,$A22,'all sales summary'!$B$2:$B$2047,Y$4))/((AVERAGEIFS('overall city offline'!$J$2:$J$2047,'overall city offline'!$A$2:$A$2047,$A22,'overall city offline'!$B$2:$B$2047,Y$4)*(1-AVERAGEIFS('all sales summary'!$I$2:$I$2047,'all sales summary'!$A$2:$A$2047,$A22,'all sales summary'!$B$2:$B$2047,Y$4)))+(AVERAGEIFS('city centre offline'!$J$2:$J$2047,'city centre offline'!$A$2:$A$2047,$A22,'city centre offline'!$B$2:$B$2047,Y$4)*AVERAGEIFS('all sales summary'!$I$2:$I$2047,'all sales summary'!$A$2:$A$2047,$A22,'all sales summary'!$B$2:$B$2047,Y$4)))</f>
        <v>0.231552416231605</v>
      </c>
      <c r="Z22" s="60">
        <f>(AVERAGEIFS('city centre offline'!$J$2:$J$2047,'city centre offline'!$A$2:$A$2047,$A22,'city centre offline'!$B$2:$B$2047,Z$4)*AVERAGEIFS('all sales summary'!$I$2:$I$2047,'all sales summary'!$A$2:$A$2047,$A22,'all sales summary'!$B$2:$B$2047,Z$4))/((AVERAGEIFS('overall city offline'!$J$2:$J$2047,'overall city offline'!$A$2:$A$2047,$A22,'overall city offline'!$B$2:$B$2047,Z$4)*(1-AVERAGEIFS('all sales summary'!$I$2:$I$2047,'all sales summary'!$A$2:$A$2047,$A22,'all sales summary'!$B$2:$B$2047,Z$4)))+(AVERAGEIFS('city centre offline'!$J$2:$J$2047,'city centre offline'!$A$2:$A$2047,$A22,'city centre offline'!$B$2:$B$2047,Z$4)*AVERAGEIFS('all sales summary'!$I$2:$I$2047,'all sales summary'!$A$2:$A$2047,$A22,'all sales summary'!$B$2:$B$2047,Z$4)))</f>
        <v>0.12544861293794377</v>
      </c>
      <c r="AA22" s="60">
        <f>(AVERAGEIFS('city centre offline'!$J$2:$J$2047,'city centre offline'!$A$2:$A$2047,$A22,'city centre offline'!$B$2:$B$2047,AA$4)*AVERAGEIFS('all sales summary'!$I$2:$I$2047,'all sales summary'!$A$2:$A$2047,$A22,'all sales summary'!$B$2:$B$2047,AA$4))/((AVERAGEIFS('overall city offline'!$J$2:$J$2047,'overall city offline'!$A$2:$A$2047,$A22,'overall city offline'!$B$2:$B$2047,AA$4)*(1-AVERAGEIFS('all sales summary'!$I$2:$I$2047,'all sales summary'!$A$2:$A$2047,$A22,'all sales summary'!$B$2:$B$2047,AA$4)))+(AVERAGEIFS('city centre offline'!$J$2:$J$2047,'city centre offline'!$A$2:$A$2047,$A22,'city centre offline'!$B$2:$B$2047,AA$4)*AVERAGEIFS('all sales summary'!$I$2:$I$2047,'all sales summary'!$A$2:$A$2047,$A22,'all sales summary'!$B$2:$B$2047,AA$4)))</f>
        <v>0.1389960646009048</v>
      </c>
      <c r="AB22" s="60">
        <f>(AVERAGEIFS('city centre offline'!$J$2:$J$2047,'city centre offline'!$A$2:$A$2047,$A22,'city centre offline'!$B$2:$B$2047,AB$4)*AVERAGEIFS('all sales summary'!$I$2:$I$2047,'all sales summary'!$A$2:$A$2047,$A22,'all sales summary'!$B$2:$B$2047,AB$4))/((AVERAGEIFS('overall city offline'!$J$2:$J$2047,'overall city offline'!$A$2:$A$2047,$A22,'overall city offline'!$B$2:$B$2047,AB$4)*(1-AVERAGEIFS('all sales summary'!$I$2:$I$2047,'all sales summary'!$A$2:$A$2047,$A22,'all sales summary'!$B$2:$B$2047,AB$4)))+(AVERAGEIFS('city centre offline'!$J$2:$J$2047,'city centre offline'!$A$2:$A$2047,$A22,'city centre offline'!$B$2:$B$2047,AB$4)*AVERAGEIFS('all sales summary'!$I$2:$I$2047,'all sales summary'!$A$2:$A$2047,$A22,'all sales summary'!$B$2:$B$2047,AB$4)))</f>
        <v>0.1608546417779671</v>
      </c>
      <c r="AC22" s="60">
        <f>(AVERAGEIFS('city centre offline'!$J$2:$J$2047,'city centre offline'!$A$2:$A$2047,$A22,'city centre offline'!$B$2:$B$2047,AC$4)*AVERAGEIFS('all sales summary'!$I$2:$I$2047,'all sales summary'!$A$2:$A$2047,$A22,'all sales summary'!$B$2:$B$2047,AC$4))/((AVERAGEIFS('overall city offline'!$J$2:$J$2047,'overall city offline'!$A$2:$A$2047,$A22,'overall city offline'!$B$2:$B$2047,AC$4)*(1-AVERAGEIFS('all sales summary'!$I$2:$I$2047,'all sales summary'!$A$2:$A$2047,$A22,'all sales summary'!$B$2:$B$2047,AC$4)))+(AVERAGEIFS('city centre offline'!$J$2:$J$2047,'city centre offline'!$A$2:$A$2047,$A22,'city centre offline'!$B$2:$B$2047,AC$4)*AVERAGEIFS('all sales summary'!$I$2:$I$2047,'all sales summary'!$A$2:$A$2047,$A22,'all sales summary'!$B$2:$B$2047,AC$4)))</f>
        <v>0.2007360722623511</v>
      </c>
      <c r="AD22" s="60">
        <f>(AVERAGEIFS('city centre offline'!$J$2:$J$2047,'city centre offline'!$A$2:$A$2047,$A22,'city centre offline'!$B$2:$B$2047,AD$4)*AVERAGEIFS('all sales summary'!$I$2:$I$2047,'all sales summary'!$A$2:$A$2047,$A22,'all sales summary'!$B$2:$B$2047,AD$4))/((AVERAGEIFS('overall city offline'!$J$2:$J$2047,'overall city offline'!$A$2:$A$2047,$A22,'overall city offline'!$B$2:$B$2047,AD$4)*(1-AVERAGEIFS('all sales summary'!$I$2:$I$2047,'all sales summary'!$A$2:$A$2047,$A22,'all sales summary'!$B$2:$B$2047,AD$4)))+(AVERAGEIFS('city centre offline'!$J$2:$J$2047,'city centre offline'!$A$2:$A$2047,$A22,'city centre offline'!$B$2:$B$2047,AD$4)*AVERAGEIFS('all sales summary'!$I$2:$I$2047,'all sales summary'!$A$2:$A$2047,$A22,'all sales summary'!$B$2:$B$2047,AD$4)))</f>
        <v>0.21338508616771804</v>
      </c>
      <c r="AE22" s="60">
        <f>(AVERAGEIFS('city centre offline'!$J$2:$J$2047,'city centre offline'!$A$2:$A$2047,$A22,'city centre offline'!$B$2:$B$2047,AE$4)*AVERAGEIFS('all sales summary'!$I$2:$I$2047,'all sales summary'!$A$2:$A$2047,$A22,'all sales summary'!$B$2:$B$2047,AE$4))/((AVERAGEIFS('overall city offline'!$J$2:$J$2047,'overall city offline'!$A$2:$A$2047,$A22,'overall city offline'!$B$2:$B$2047,AE$4)*(1-AVERAGEIFS('all sales summary'!$I$2:$I$2047,'all sales summary'!$A$2:$A$2047,$A22,'all sales summary'!$B$2:$B$2047,AE$4)))+(AVERAGEIFS('city centre offline'!$J$2:$J$2047,'city centre offline'!$A$2:$A$2047,$A22,'city centre offline'!$B$2:$B$2047,AE$4)*AVERAGEIFS('all sales summary'!$I$2:$I$2047,'all sales summary'!$A$2:$A$2047,$A22,'all sales summary'!$B$2:$B$2047,AE$4)))</f>
        <v>0.21585465779710761</v>
      </c>
      <c r="AF22" s="60">
        <f>(AVERAGEIFS('city centre offline'!$J$2:$J$2047,'city centre offline'!$A$2:$A$2047,$A22,'city centre offline'!$B$2:$B$2047,AF$4)*AVERAGEIFS('all sales summary'!$I$2:$I$2047,'all sales summary'!$A$2:$A$2047,$A22,'all sales summary'!$B$2:$B$2047,AF$4))/((AVERAGEIFS('overall city offline'!$J$2:$J$2047,'overall city offline'!$A$2:$A$2047,$A22,'overall city offline'!$B$2:$B$2047,AF$4)*(1-AVERAGEIFS('all sales summary'!$I$2:$I$2047,'all sales summary'!$A$2:$A$2047,$A22,'all sales summary'!$B$2:$B$2047,AF$4)))+(AVERAGEIFS('city centre offline'!$J$2:$J$2047,'city centre offline'!$A$2:$A$2047,$A22,'city centre offline'!$B$2:$B$2047,AF$4)*AVERAGEIFS('all sales summary'!$I$2:$I$2047,'all sales summary'!$A$2:$A$2047,$A22,'all sales summary'!$B$2:$B$2047,AF$4)))</f>
        <v>0.215681519866013</v>
      </c>
      <c r="AG22" s="60">
        <f>(AVERAGEIFS('city centre offline'!$J$2:$J$2047,'city centre offline'!$A$2:$A$2047,$A22,'city centre offline'!$B$2:$B$2047,AG$4)*AVERAGEIFS('all sales summary'!$I$2:$I$2047,'all sales summary'!$A$2:$A$2047,$A22,'all sales summary'!$B$2:$B$2047,AG$4))/((AVERAGEIFS('overall city offline'!$J$2:$J$2047,'overall city offline'!$A$2:$A$2047,$A22,'overall city offline'!$B$2:$B$2047,AG$4)*(1-AVERAGEIFS('all sales summary'!$I$2:$I$2047,'all sales summary'!$A$2:$A$2047,$A22,'all sales summary'!$B$2:$B$2047,AG$4)))+(AVERAGEIFS('city centre offline'!$J$2:$J$2047,'city centre offline'!$A$2:$A$2047,$A22,'city centre offline'!$B$2:$B$2047,AG$4)*AVERAGEIFS('all sales summary'!$I$2:$I$2047,'all sales summary'!$A$2:$A$2047,$A22,'all sales summary'!$B$2:$B$2047,AG$4)))</f>
        <v>0.21898608946121492</v>
      </c>
      <c r="AH22" s="60">
        <f>(AVERAGEIFS('city centre offline'!$J$2:$J$2047,'city centre offline'!$A$2:$A$2047,$A22,'city centre offline'!$B$2:$B$2047,AH$4)*AVERAGEIFS('all sales summary'!$I$2:$I$2047,'all sales summary'!$A$2:$A$2047,$A22,'all sales summary'!$B$2:$B$2047,AH$4))/((AVERAGEIFS('overall city offline'!$J$2:$J$2047,'overall city offline'!$A$2:$A$2047,$A22,'overall city offline'!$B$2:$B$2047,AH$4)*(1-AVERAGEIFS('all sales summary'!$I$2:$I$2047,'all sales summary'!$A$2:$A$2047,$A22,'all sales summary'!$B$2:$B$2047,AH$4)))+(AVERAGEIFS('city centre offline'!$J$2:$J$2047,'city centre offline'!$A$2:$A$2047,$A22,'city centre offline'!$B$2:$B$2047,AH$4)*AVERAGEIFS('all sales summary'!$I$2:$I$2047,'all sales summary'!$A$2:$A$2047,$A22,'all sales summary'!$B$2:$B$2047,AH$4)))</f>
        <v>0.2254416399768932</v>
      </c>
    </row>
    <row r="23" spans="1:34" x14ac:dyDescent="0.3">
      <c r="A23" t="s">
        <v>25</v>
      </c>
      <c r="B23" s="60">
        <f>(AVERAGEIFS('city centre offline'!$J$2:$J$2047,'city centre offline'!$A$2:$A$2047,$A23,'city centre offline'!$B$2:$B$2047,B$4)*AVERAGEIFS('all sales summary'!$I$2:$I$2047,'all sales summary'!$A$2:$A$2047,$A23,'all sales summary'!$B$2:$B$2047,B$4))/((AVERAGEIFS('overall city offline'!$J$2:$J$2047,'overall city offline'!$A$2:$A$2047,$A23,'overall city offline'!$B$2:$B$2047,B$4)*(1-AVERAGEIFS('all sales summary'!$I$2:$I$2047,'all sales summary'!$A$2:$A$2047,$A23,'all sales summary'!$B$2:$B$2047,B$4)))+(AVERAGEIFS('city centre offline'!$J$2:$J$2047,'city centre offline'!$A$2:$A$2047,$A23,'city centre offline'!$B$2:$B$2047,B$4)*AVERAGEIFS('all sales summary'!$I$2:$I$2047,'all sales summary'!$A$2:$A$2047,$A23,'all sales summary'!$B$2:$B$2047,B$4)))</f>
        <v>0.25829178606762732</v>
      </c>
      <c r="C23" s="60">
        <f>(AVERAGEIFS('city centre offline'!$J$2:$J$2047,'city centre offline'!$A$2:$A$2047,$A23,'city centre offline'!$B$2:$B$2047,C$4)*AVERAGEIFS('all sales summary'!$I$2:$I$2047,'all sales summary'!$A$2:$A$2047,$A23,'all sales summary'!$B$2:$B$2047,C$4))/((AVERAGEIFS('overall city offline'!$J$2:$J$2047,'overall city offline'!$A$2:$A$2047,$A23,'overall city offline'!$B$2:$B$2047,C$4)*(1-AVERAGEIFS('all sales summary'!$I$2:$I$2047,'all sales summary'!$A$2:$A$2047,$A23,'all sales summary'!$B$2:$B$2047,C$4)))+(AVERAGEIFS('city centre offline'!$J$2:$J$2047,'city centre offline'!$A$2:$A$2047,$A23,'city centre offline'!$B$2:$B$2047,C$4)*AVERAGEIFS('all sales summary'!$I$2:$I$2047,'all sales summary'!$A$2:$A$2047,$A23,'all sales summary'!$B$2:$B$2047,C$4)))</f>
        <v>0.2672850387907223</v>
      </c>
      <c r="D23" s="60">
        <f>(AVERAGEIFS('city centre offline'!$J$2:$J$2047,'city centre offline'!$A$2:$A$2047,$A23,'city centre offline'!$B$2:$B$2047,D$4)*AVERAGEIFS('all sales summary'!$I$2:$I$2047,'all sales summary'!$A$2:$A$2047,$A23,'all sales summary'!$B$2:$B$2047,D$4))/((AVERAGEIFS('overall city offline'!$J$2:$J$2047,'overall city offline'!$A$2:$A$2047,$A23,'overall city offline'!$B$2:$B$2047,D$4)*(1-AVERAGEIFS('all sales summary'!$I$2:$I$2047,'all sales summary'!$A$2:$A$2047,$A23,'all sales summary'!$B$2:$B$2047,D$4)))+(AVERAGEIFS('city centre offline'!$J$2:$J$2047,'city centre offline'!$A$2:$A$2047,$A23,'city centre offline'!$B$2:$B$2047,D$4)*AVERAGEIFS('all sales summary'!$I$2:$I$2047,'all sales summary'!$A$2:$A$2047,$A23,'all sales summary'!$B$2:$B$2047,D$4)))</f>
        <v>0.26900880695770374</v>
      </c>
      <c r="E23" s="60">
        <f>(AVERAGEIFS('city centre offline'!$J$2:$J$2047,'city centre offline'!$A$2:$A$2047,$A23,'city centre offline'!$B$2:$B$2047,E$4)*AVERAGEIFS('all sales summary'!$I$2:$I$2047,'all sales summary'!$A$2:$A$2047,$A23,'all sales summary'!$B$2:$B$2047,E$4))/((AVERAGEIFS('overall city offline'!$J$2:$J$2047,'overall city offline'!$A$2:$A$2047,$A23,'overall city offline'!$B$2:$B$2047,E$4)*(1-AVERAGEIFS('all sales summary'!$I$2:$I$2047,'all sales summary'!$A$2:$A$2047,$A23,'all sales summary'!$B$2:$B$2047,E$4)))+(AVERAGEIFS('city centre offline'!$J$2:$J$2047,'city centre offline'!$A$2:$A$2047,$A23,'city centre offline'!$B$2:$B$2047,E$4)*AVERAGEIFS('all sales summary'!$I$2:$I$2047,'all sales summary'!$A$2:$A$2047,$A23,'all sales summary'!$B$2:$B$2047,E$4)))</f>
        <v>0.26271237563101424</v>
      </c>
      <c r="F23" s="60">
        <f>(AVERAGEIFS('city centre offline'!$J$2:$J$2047,'city centre offline'!$A$2:$A$2047,$A23,'city centre offline'!$B$2:$B$2047,F$4)*AVERAGEIFS('all sales summary'!$I$2:$I$2047,'all sales summary'!$A$2:$A$2047,$A23,'all sales summary'!$B$2:$B$2047,F$4))/((AVERAGEIFS('overall city offline'!$J$2:$J$2047,'overall city offline'!$A$2:$A$2047,$A23,'overall city offline'!$B$2:$B$2047,F$4)*(1-AVERAGEIFS('all sales summary'!$I$2:$I$2047,'all sales summary'!$A$2:$A$2047,$A23,'all sales summary'!$B$2:$B$2047,F$4)))+(AVERAGEIFS('city centre offline'!$J$2:$J$2047,'city centre offline'!$A$2:$A$2047,$A23,'city centre offline'!$B$2:$B$2047,F$4)*AVERAGEIFS('all sales summary'!$I$2:$I$2047,'all sales summary'!$A$2:$A$2047,$A23,'all sales summary'!$B$2:$B$2047,F$4)))</f>
        <v>0.26313864498998357</v>
      </c>
      <c r="G23" s="60">
        <f>(AVERAGEIFS('city centre offline'!$J$2:$J$2047,'city centre offline'!$A$2:$A$2047,$A23,'city centre offline'!$B$2:$B$2047,G$4)*AVERAGEIFS('all sales summary'!$I$2:$I$2047,'all sales summary'!$A$2:$A$2047,$A23,'all sales summary'!$B$2:$B$2047,G$4))/((AVERAGEIFS('overall city offline'!$J$2:$J$2047,'overall city offline'!$A$2:$A$2047,$A23,'overall city offline'!$B$2:$B$2047,G$4)*(1-AVERAGEIFS('all sales summary'!$I$2:$I$2047,'all sales summary'!$A$2:$A$2047,$A23,'all sales summary'!$B$2:$B$2047,G$4)))+(AVERAGEIFS('city centre offline'!$J$2:$J$2047,'city centre offline'!$A$2:$A$2047,$A23,'city centre offline'!$B$2:$B$2047,G$4)*AVERAGEIFS('all sales summary'!$I$2:$I$2047,'all sales summary'!$A$2:$A$2047,$A23,'all sales summary'!$B$2:$B$2047,G$4)))</f>
        <v>0.26174961737043773</v>
      </c>
      <c r="H23" s="60">
        <f>(AVERAGEIFS('city centre offline'!$J$2:$J$2047,'city centre offline'!$A$2:$A$2047,$A23,'city centre offline'!$B$2:$B$2047,H$4)*AVERAGEIFS('all sales summary'!$I$2:$I$2047,'all sales summary'!$A$2:$A$2047,$A23,'all sales summary'!$B$2:$B$2047,H$4))/((AVERAGEIFS('overall city offline'!$J$2:$J$2047,'overall city offline'!$A$2:$A$2047,$A23,'overall city offline'!$B$2:$B$2047,H$4)*(1-AVERAGEIFS('all sales summary'!$I$2:$I$2047,'all sales summary'!$A$2:$A$2047,$A23,'all sales summary'!$B$2:$B$2047,H$4)))+(AVERAGEIFS('city centre offline'!$J$2:$J$2047,'city centre offline'!$A$2:$A$2047,$A23,'city centre offline'!$B$2:$B$2047,H$4)*AVERAGEIFS('all sales summary'!$I$2:$I$2047,'all sales summary'!$A$2:$A$2047,$A23,'all sales summary'!$B$2:$B$2047,H$4)))</f>
        <v>0.25683349000335376</v>
      </c>
      <c r="I23" s="60">
        <f>(AVERAGEIFS('city centre offline'!$J$2:$J$2047,'city centre offline'!$A$2:$A$2047,$A23,'city centre offline'!$B$2:$B$2047,I$4)*AVERAGEIFS('all sales summary'!$I$2:$I$2047,'all sales summary'!$A$2:$A$2047,$A23,'all sales summary'!$B$2:$B$2047,I$4))/((AVERAGEIFS('overall city offline'!$J$2:$J$2047,'overall city offline'!$A$2:$A$2047,$A23,'overall city offline'!$B$2:$B$2047,I$4)*(1-AVERAGEIFS('all sales summary'!$I$2:$I$2047,'all sales summary'!$A$2:$A$2047,$A23,'all sales summary'!$B$2:$B$2047,I$4)))+(AVERAGEIFS('city centre offline'!$J$2:$J$2047,'city centre offline'!$A$2:$A$2047,$A23,'city centre offline'!$B$2:$B$2047,I$4)*AVERAGEIFS('all sales summary'!$I$2:$I$2047,'all sales summary'!$A$2:$A$2047,$A23,'all sales summary'!$B$2:$B$2047,I$4)))</f>
        <v>0.26470605789318524</v>
      </c>
      <c r="J23" s="60">
        <f>(AVERAGEIFS('city centre offline'!$J$2:$J$2047,'city centre offline'!$A$2:$A$2047,$A23,'city centre offline'!$B$2:$B$2047,J$4)*AVERAGEIFS('all sales summary'!$I$2:$I$2047,'all sales summary'!$A$2:$A$2047,$A23,'all sales summary'!$B$2:$B$2047,J$4))/((AVERAGEIFS('overall city offline'!$J$2:$J$2047,'overall city offline'!$A$2:$A$2047,$A23,'overall city offline'!$B$2:$B$2047,J$4)*(1-AVERAGEIFS('all sales summary'!$I$2:$I$2047,'all sales summary'!$A$2:$A$2047,$A23,'all sales summary'!$B$2:$B$2047,J$4)))+(AVERAGEIFS('city centre offline'!$J$2:$J$2047,'city centre offline'!$A$2:$A$2047,$A23,'city centre offline'!$B$2:$B$2047,J$4)*AVERAGEIFS('all sales summary'!$I$2:$I$2047,'all sales summary'!$A$2:$A$2047,$A23,'all sales summary'!$B$2:$B$2047,J$4)))</f>
        <v>0.2655346058648686</v>
      </c>
      <c r="K23" s="60">
        <f>(AVERAGEIFS('city centre offline'!$J$2:$J$2047,'city centre offline'!$A$2:$A$2047,$A23,'city centre offline'!$B$2:$B$2047,K$4)*AVERAGEIFS('all sales summary'!$I$2:$I$2047,'all sales summary'!$A$2:$A$2047,$A23,'all sales summary'!$B$2:$B$2047,K$4))/((AVERAGEIFS('overall city offline'!$J$2:$J$2047,'overall city offline'!$A$2:$A$2047,$A23,'overall city offline'!$B$2:$B$2047,K$4)*(1-AVERAGEIFS('all sales summary'!$I$2:$I$2047,'all sales summary'!$A$2:$A$2047,$A23,'all sales summary'!$B$2:$B$2047,K$4)))+(AVERAGEIFS('city centre offline'!$J$2:$J$2047,'city centre offline'!$A$2:$A$2047,$A23,'city centre offline'!$B$2:$B$2047,K$4)*AVERAGEIFS('all sales summary'!$I$2:$I$2047,'all sales summary'!$A$2:$A$2047,$A23,'all sales summary'!$B$2:$B$2047,K$4)))</f>
        <v>0.27024859135696044</v>
      </c>
      <c r="L23" s="60">
        <f>(AVERAGEIFS('city centre offline'!$J$2:$J$2047,'city centre offline'!$A$2:$A$2047,$A23,'city centre offline'!$B$2:$B$2047,L$4)*AVERAGEIFS('all sales summary'!$I$2:$I$2047,'all sales summary'!$A$2:$A$2047,$A23,'all sales summary'!$B$2:$B$2047,L$4))/((AVERAGEIFS('overall city offline'!$J$2:$J$2047,'overall city offline'!$A$2:$A$2047,$A23,'overall city offline'!$B$2:$B$2047,L$4)*(1-AVERAGEIFS('all sales summary'!$I$2:$I$2047,'all sales summary'!$A$2:$A$2047,$A23,'all sales summary'!$B$2:$B$2047,L$4)))+(AVERAGEIFS('city centre offline'!$J$2:$J$2047,'city centre offline'!$A$2:$A$2047,$A23,'city centre offline'!$B$2:$B$2047,L$4)*AVERAGEIFS('all sales summary'!$I$2:$I$2047,'all sales summary'!$A$2:$A$2047,$A23,'all sales summary'!$B$2:$B$2047,L$4)))</f>
        <v>0.26676757845632598</v>
      </c>
      <c r="M23" s="60">
        <f>(AVERAGEIFS('city centre offline'!$J$2:$J$2047,'city centre offline'!$A$2:$A$2047,$A23,'city centre offline'!$B$2:$B$2047,M$4)*AVERAGEIFS('all sales summary'!$I$2:$I$2047,'all sales summary'!$A$2:$A$2047,$A23,'all sales summary'!$B$2:$B$2047,M$4))/((AVERAGEIFS('overall city offline'!$J$2:$J$2047,'overall city offline'!$A$2:$A$2047,$A23,'overall city offline'!$B$2:$B$2047,M$4)*(1-AVERAGEIFS('all sales summary'!$I$2:$I$2047,'all sales summary'!$A$2:$A$2047,$A23,'all sales summary'!$B$2:$B$2047,M$4)))+(AVERAGEIFS('city centre offline'!$J$2:$J$2047,'city centre offline'!$A$2:$A$2047,$A23,'city centre offline'!$B$2:$B$2047,M$4)*AVERAGEIFS('all sales summary'!$I$2:$I$2047,'all sales summary'!$A$2:$A$2047,$A23,'all sales summary'!$B$2:$B$2047,M$4)))</f>
        <v>0.28327268480838547</v>
      </c>
      <c r="N23" s="60">
        <f>(AVERAGEIFS('city centre offline'!$J$2:$J$2047,'city centre offline'!$A$2:$A$2047,$A23,'city centre offline'!$B$2:$B$2047,N$4)*AVERAGEIFS('all sales summary'!$I$2:$I$2047,'all sales summary'!$A$2:$A$2047,$A23,'all sales summary'!$B$2:$B$2047,N$4))/((AVERAGEIFS('overall city offline'!$J$2:$J$2047,'overall city offline'!$A$2:$A$2047,$A23,'overall city offline'!$B$2:$B$2047,N$4)*(1-AVERAGEIFS('all sales summary'!$I$2:$I$2047,'all sales summary'!$A$2:$A$2047,$A23,'all sales summary'!$B$2:$B$2047,N$4)))+(AVERAGEIFS('city centre offline'!$J$2:$J$2047,'city centre offline'!$A$2:$A$2047,$A23,'city centre offline'!$B$2:$B$2047,N$4)*AVERAGEIFS('all sales summary'!$I$2:$I$2047,'all sales summary'!$A$2:$A$2047,$A23,'all sales summary'!$B$2:$B$2047,N$4)))</f>
        <v>0.25345234180381893</v>
      </c>
      <c r="O23" s="60">
        <f>(AVERAGEIFS('city centre offline'!$J$2:$J$2047,'city centre offline'!$A$2:$A$2047,$A23,'city centre offline'!$B$2:$B$2047,O$4)*AVERAGEIFS('all sales summary'!$I$2:$I$2047,'all sales summary'!$A$2:$A$2047,$A23,'all sales summary'!$B$2:$B$2047,O$4))/((AVERAGEIFS('overall city offline'!$J$2:$J$2047,'overall city offline'!$A$2:$A$2047,$A23,'overall city offline'!$B$2:$B$2047,O$4)*(1-AVERAGEIFS('all sales summary'!$I$2:$I$2047,'all sales summary'!$A$2:$A$2047,$A23,'all sales summary'!$B$2:$B$2047,O$4)))+(AVERAGEIFS('city centre offline'!$J$2:$J$2047,'city centre offline'!$A$2:$A$2047,$A23,'city centre offline'!$B$2:$B$2047,O$4)*AVERAGEIFS('all sales summary'!$I$2:$I$2047,'all sales summary'!$A$2:$A$2047,$A23,'all sales summary'!$B$2:$B$2047,O$4)))</f>
        <v>0.2682612565204458</v>
      </c>
      <c r="P23" s="60">
        <f>(AVERAGEIFS('city centre offline'!$J$2:$J$2047,'city centre offline'!$A$2:$A$2047,$A23,'city centre offline'!$B$2:$B$2047,P$4)*AVERAGEIFS('all sales summary'!$I$2:$I$2047,'all sales summary'!$A$2:$A$2047,$A23,'all sales summary'!$B$2:$B$2047,P$4))/((AVERAGEIFS('overall city offline'!$J$2:$J$2047,'overall city offline'!$A$2:$A$2047,$A23,'overall city offline'!$B$2:$B$2047,P$4)*(1-AVERAGEIFS('all sales summary'!$I$2:$I$2047,'all sales summary'!$A$2:$A$2047,$A23,'all sales summary'!$B$2:$B$2047,P$4)))+(AVERAGEIFS('city centre offline'!$J$2:$J$2047,'city centre offline'!$A$2:$A$2047,$A23,'city centre offline'!$B$2:$B$2047,P$4)*AVERAGEIFS('all sales summary'!$I$2:$I$2047,'all sales summary'!$A$2:$A$2047,$A23,'all sales summary'!$B$2:$B$2047,P$4)))</f>
        <v>0.23316652781717884</v>
      </c>
      <c r="Q23" s="60">
        <f>(AVERAGEIFS('city centre offline'!$J$2:$J$2047,'city centre offline'!$A$2:$A$2047,$A23,'city centre offline'!$B$2:$B$2047,Q$4)*AVERAGEIFS('all sales summary'!$I$2:$I$2047,'all sales summary'!$A$2:$A$2047,$A23,'all sales summary'!$B$2:$B$2047,Q$4))/((AVERAGEIFS('overall city offline'!$J$2:$J$2047,'overall city offline'!$A$2:$A$2047,$A23,'overall city offline'!$B$2:$B$2047,Q$4)*(1-AVERAGEIFS('all sales summary'!$I$2:$I$2047,'all sales summary'!$A$2:$A$2047,$A23,'all sales summary'!$B$2:$B$2047,Q$4)))+(AVERAGEIFS('city centre offline'!$J$2:$J$2047,'city centre offline'!$A$2:$A$2047,$A23,'city centre offline'!$B$2:$B$2047,Q$4)*AVERAGEIFS('all sales summary'!$I$2:$I$2047,'all sales summary'!$A$2:$A$2047,$A23,'all sales summary'!$B$2:$B$2047,Q$4)))</f>
        <v>3.4760676451492438E-2</v>
      </c>
      <c r="R23" s="60">
        <f>(AVERAGEIFS('city centre offline'!$J$2:$J$2047,'city centre offline'!$A$2:$A$2047,$A23,'city centre offline'!$B$2:$B$2047,R$4)*AVERAGEIFS('all sales summary'!$I$2:$I$2047,'all sales summary'!$A$2:$A$2047,$A23,'all sales summary'!$B$2:$B$2047,R$4))/((AVERAGEIFS('overall city offline'!$J$2:$J$2047,'overall city offline'!$A$2:$A$2047,$A23,'overall city offline'!$B$2:$B$2047,R$4)*(1-AVERAGEIFS('all sales summary'!$I$2:$I$2047,'all sales summary'!$A$2:$A$2047,$A23,'all sales summary'!$B$2:$B$2047,R$4)))+(AVERAGEIFS('city centre offline'!$J$2:$J$2047,'city centre offline'!$A$2:$A$2047,$A23,'city centre offline'!$B$2:$B$2047,R$4)*AVERAGEIFS('all sales summary'!$I$2:$I$2047,'all sales summary'!$A$2:$A$2047,$A23,'all sales summary'!$B$2:$B$2047,R$4)))</f>
        <v>4.6749405382656144E-2</v>
      </c>
      <c r="S23" s="60">
        <f>(AVERAGEIFS('city centre offline'!$J$2:$J$2047,'city centre offline'!$A$2:$A$2047,$A23,'city centre offline'!$B$2:$B$2047,S$4)*AVERAGEIFS('all sales summary'!$I$2:$I$2047,'all sales summary'!$A$2:$A$2047,$A23,'all sales summary'!$B$2:$B$2047,S$4))/((AVERAGEIFS('overall city offline'!$J$2:$J$2047,'overall city offline'!$A$2:$A$2047,$A23,'overall city offline'!$B$2:$B$2047,S$4)*(1-AVERAGEIFS('all sales summary'!$I$2:$I$2047,'all sales summary'!$A$2:$A$2047,$A23,'all sales summary'!$B$2:$B$2047,S$4)))+(AVERAGEIFS('city centre offline'!$J$2:$J$2047,'city centre offline'!$A$2:$A$2047,$A23,'city centre offline'!$B$2:$B$2047,S$4)*AVERAGEIFS('all sales summary'!$I$2:$I$2047,'all sales summary'!$A$2:$A$2047,$A23,'all sales summary'!$B$2:$B$2047,S$4)))</f>
        <v>7.626368610306207E-2</v>
      </c>
      <c r="T23" s="60">
        <f>(AVERAGEIFS('city centre offline'!$J$2:$J$2047,'city centre offline'!$A$2:$A$2047,$A23,'city centre offline'!$B$2:$B$2047,T$4)*AVERAGEIFS('all sales summary'!$I$2:$I$2047,'all sales summary'!$A$2:$A$2047,$A23,'all sales summary'!$B$2:$B$2047,T$4))/((AVERAGEIFS('overall city offline'!$J$2:$J$2047,'overall city offline'!$A$2:$A$2047,$A23,'overall city offline'!$B$2:$B$2047,T$4)*(1-AVERAGEIFS('all sales summary'!$I$2:$I$2047,'all sales summary'!$A$2:$A$2047,$A23,'all sales summary'!$B$2:$B$2047,T$4)))+(AVERAGEIFS('city centre offline'!$J$2:$J$2047,'city centre offline'!$A$2:$A$2047,$A23,'city centre offline'!$B$2:$B$2047,T$4)*AVERAGEIFS('all sales summary'!$I$2:$I$2047,'all sales summary'!$A$2:$A$2047,$A23,'all sales summary'!$B$2:$B$2047,T$4)))</f>
        <v>0.19430450685158271</v>
      </c>
      <c r="U23" s="60">
        <f>(AVERAGEIFS('city centre offline'!$J$2:$J$2047,'city centre offline'!$A$2:$A$2047,$A23,'city centre offline'!$B$2:$B$2047,U$4)*AVERAGEIFS('all sales summary'!$I$2:$I$2047,'all sales summary'!$A$2:$A$2047,$A23,'all sales summary'!$B$2:$B$2047,U$4))/((AVERAGEIFS('overall city offline'!$J$2:$J$2047,'overall city offline'!$A$2:$A$2047,$A23,'overall city offline'!$B$2:$B$2047,U$4)*(1-AVERAGEIFS('all sales summary'!$I$2:$I$2047,'all sales summary'!$A$2:$A$2047,$A23,'all sales summary'!$B$2:$B$2047,U$4)))+(AVERAGEIFS('city centre offline'!$J$2:$J$2047,'city centre offline'!$A$2:$A$2047,$A23,'city centre offline'!$B$2:$B$2047,U$4)*AVERAGEIFS('all sales summary'!$I$2:$I$2047,'all sales summary'!$A$2:$A$2047,$A23,'all sales summary'!$B$2:$B$2047,U$4)))</f>
        <v>0.23534222973662561</v>
      </c>
      <c r="V23" s="60">
        <f>(AVERAGEIFS('city centre offline'!$J$2:$J$2047,'city centre offline'!$A$2:$A$2047,$A23,'city centre offline'!$B$2:$B$2047,V$4)*AVERAGEIFS('all sales summary'!$I$2:$I$2047,'all sales summary'!$A$2:$A$2047,$A23,'all sales summary'!$B$2:$B$2047,V$4))/((AVERAGEIFS('overall city offline'!$J$2:$J$2047,'overall city offline'!$A$2:$A$2047,$A23,'overall city offline'!$B$2:$B$2047,V$4)*(1-AVERAGEIFS('all sales summary'!$I$2:$I$2047,'all sales summary'!$A$2:$A$2047,$A23,'all sales summary'!$B$2:$B$2047,V$4)))+(AVERAGEIFS('city centre offline'!$J$2:$J$2047,'city centre offline'!$A$2:$A$2047,$A23,'city centre offline'!$B$2:$B$2047,V$4)*AVERAGEIFS('all sales summary'!$I$2:$I$2047,'all sales summary'!$A$2:$A$2047,$A23,'all sales summary'!$B$2:$B$2047,V$4)))</f>
        <v>0.22233860080123166</v>
      </c>
      <c r="W23" s="60">
        <f>(AVERAGEIFS('city centre offline'!$J$2:$J$2047,'city centre offline'!$A$2:$A$2047,$A23,'city centre offline'!$B$2:$B$2047,W$4)*AVERAGEIFS('all sales summary'!$I$2:$I$2047,'all sales summary'!$A$2:$A$2047,$A23,'all sales summary'!$B$2:$B$2047,W$4))/((AVERAGEIFS('overall city offline'!$J$2:$J$2047,'overall city offline'!$A$2:$A$2047,$A23,'overall city offline'!$B$2:$B$2047,W$4)*(1-AVERAGEIFS('all sales summary'!$I$2:$I$2047,'all sales summary'!$A$2:$A$2047,$A23,'all sales summary'!$B$2:$B$2047,W$4)))+(AVERAGEIFS('city centre offline'!$J$2:$J$2047,'city centre offline'!$A$2:$A$2047,$A23,'city centre offline'!$B$2:$B$2047,W$4)*AVERAGEIFS('all sales summary'!$I$2:$I$2047,'all sales summary'!$A$2:$A$2047,$A23,'all sales summary'!$B$2:$B$2047,W$4)))</f>
        <v>0.23388067490219405</v>
      </c>
      <c r="X23" s="60">
        <f>(AVERAGEIFS('city centre offline'!$J$2:$J$2047,'city centre offline'!$A$2:$A$2047,$A23,'city centre offline'!$B$2:$B$2047,X$4)*AVERAGEIFS('all sales summary'!$I$2:$I$2047,'all sales summary'!$A$2:$A$2047,$A23,'all sales summary'!$B$2:$B$2047,X$4))/((AVERAGEIFS('overall city offline'!$J$2:$J$2047,'overall city offline'!$A$2:$A$2047,$A23,'overall city offline'!$B$2:$B$2047,X$4)*(1-AVERAGEIFS('all sales summary'!$I$2:$I$2047,'all sales summary'!$A$2:$A$2047,$A23,'all sales summary'!$B$2:$B$2047,X$4)))+(AVERAGEIFS('city centre offline'!$J$2:$J$2047,'city centre offline'!$A$2:$A$2047,$A23,'city centre offline'!$B$2:$B$2047,X$4)*AVERAGEIFS('all sales summary'!$I$2:$I$2047,'all sales summary'!$A$2:$A$2047,$A23,'all sales summary'!$B$2:$B$2047,X$4)))</f>
        <v>0.11647731269438476</v>
      </c>
      <c r="Y23" s="60">
        <f>(AVERAGEIFS('city centre offline'!$J$2:$J$2047,'city centre offline'!$A$2:$A$2047,$A23,'city centre offline'!$B$2:$B$2047,Y$4)*AVERAGEIFS('all sales summary'!$I$2:$I$2047,'all sales summary'!$A$2:$A$2047,$A23,'all sales summary'!$B$2:$B$2047,Y$4))/((AVERAGEIFS('overall city offline'!$J$2:$J$2047,'overall city offline'!$A$2:$A$2047,$A23,'overall city offline'!$B$2:$B$2047,Y$4)*(1-AVERAGEIFS('all sales summary'!$I$2:$I$2047,'all sales summary'!$A$2:$A$2047,$A23,'all sales summary'!$B$2:$B$2047,Y$4)))+(AVERAGEIFS('city centre offline'!$J$2:$J$2047,'city centre offline'!$A$2:$A$2047,$A23,'city centre offline'!$B$2:$B$2047,Y$4)*AVERAGEIFS('all sales summary'!$I$2:$I$2047,'all sales summary'!$A$2:$A$2047,$A23,'all sales summary'!$B$2:$B$2047,Y$4)))</f>
        <v>0.17690338730692717</v>
      </c>
      <c r="Z23" s="60">
        <f>(AVERAGEIFS('city centre offline'!$J$2:$J$2047,'city centre offline'!$A$2:$A$2047,$A23,'city centre offline'!$B$2:$B$2047,Z$4)*AVERAGEIFS('all sales summary'!$I$2:$I$2047,'all sales summary'!$A$2:$A$2047,$A23,'all sales summary'!$B$2:$B$2047,Z$4))/((AVERAGEIFS('overall city offline'!$J$2:$J$2047,'overall city offline'!$A$2:$A$2047,$A23,'overall city offline'!$B$2:$B$2047,Z$4)*(1-AVERAGEIFS('all sales summary'!$I$2:$I$2047,'all sales summary'!$A$2:$A$2047,$A23,'all sales summary'!$B$2:$B$2047,Z$4)))+(AVERAGEIFS('city centre offline'!$J$2:$J$2047,'city centre offline'!$A$2:$A$2047,$A23,'city centre offline'!$B$2:$B$2047,Z$4)*AVERAGEIFS('all sales summary'!$I$2:$I$2047,'all sales summary'!$A$2:$A$2047,$A23,'all sales summary'!$B$2:$B$2047,Z$4)))</f>
        <v>5.9148143862050563E-2</v>
      </c>
      <c r="AA23" s="60">
        <f>(AVERAGEIFS('city centre offline'!$J$2:$J$2047,'city centre offline'!$A$2:$A$2047,$A23,'city centre offline'!$B$2:$B$2047,AA$4)*AVERAGEIFS('all sales summary'!$I$2:$I$2047,'all sales summary'!$A$2:$A$2047,$A23,'all sales summary'!$B$2:$B$2047,AA$4))/((AVERAGEIFS('overall city offline'!$J$2:$J$2047,'overall city offline'!$A$2:$A$2047,$A23,'overall city offline'!$B$2:$B$2047,AA$4)*(1-AVERAGEIFS('all sales summary'!$I$2:$I$2047,'all sales summary'!$A$2:$A$2047,$A23,'all sales summary'!$B$2:$B$2047,AA$4)))+(AVERAGEIFS('city centre offline'!$J$2:$J$2047,'city centre offline'!$A$2:$A$2047,$A23,'city centre offline'!$B$2:$B$2047,AA$4)*AVERAGEIFS('all sales summary'!$I$2:$I$2047,'all sales summary'!$A$2:$A$2047,$A23,'all sales summary'!$B$2:$B$2047,AA$4)))</f>
        <v>6.4570538328332303E-2</v>
      </c>
      <c r="AB23" s="60">
        <f>(AVERAGEIFS('city centre offline'!$J$2:$J$2047,'city centre offline'!$A$2:$A$2047,$A23,'city centre offline'!$B$2:$B$2047,AB$4)*AVERAGEIFS('all sales summary'!$I$2:$I$2047,'all sales summary'!$A$2:$A$2047,$A23,'all sales summary'!$B$2:$B$2047,AB$4))/((AVERAGEIFS('overall city offline'!$J$2:$J$2047,'overall city offline'!$A$2:$A$2047,$A23,'overall city offline'!$B$2:$B$2047,AB$4)*(1-AVERAGEIFS('all sales summary'!$I$2:$I$2047,'all sales summary'!$A$2:$A$2047,$A23,'all sales summary'!$B$2:$B$2047,AB$4)))+(AVERAGEIFS('city centre offline'!$J$2:$J$2047,'city centre offline'!$A$2:$A$2047,$A23,'city centre offline'!$B$2:$B$2047,AB$4)*AVERAGEIFS('all sales summary'!$I$2:$I$2047,'all sales summary'!$A$2:$A$2047,$A23,'all sales summary'!$B$2:$B$2047,AB$4)))</f>
        <v>7.3961401541656271E-2</v>
      </c>
      <c r="AC23" s="60">
        <f>(AVERAGEIFS('city centre offline'!$J$2:$J$2047,'city centre offline'!$A$2:$A$2047,$A23,'city centre offline'!$B$2:$B$2047,AC$4)*AVERAGEIFS('all sales summary'!$I$2:$I$2047,'all sales summary'!$A$2:$A$2047,$A23,'all sales summary'!$B$2:$B$2047,AC$4))/((AVERAGEIFS('overall city offline'!$J$2:$J$2047,'overall city offline'!$A$2:$A$2047,$A23,'overall city offline'!$B$2:$B$2047,AC$4)*(1-AVERAGEIFS('all sales summary'!$I$2:$I$2047,'all sales summary'!$A$2:$A$2047,$A23,'all sales summary'!$B$2:$B$2047,AC$4)))+(AVERAGEIFS('city centre offline'!$J$2:$J$2047,'city centre offline'!$A$2:$A$2047,$A23,'city centre offline'!$B$2:$B$2047,AC$4)*AVERAGEIFS('all sales summary'!$I$2:$I$2047,'all sales summary'!$A$2:$A$2047,$A23,'all sales summary'!$B$2:$B$2047,AC$4)))</f>
        <v>0.15045142723510949</v>
      </c>
      <c r="AD23" s="60">
        <f>(AVERAGEIFS('city centre offline'!$J$2:$J$2047,'city centre offline'!$A$2:$A$2047,$A23,'city centre offline'!$B$2:$B$2047,AD$4)*AVERAGEIFS('all sales summary'!$I$2:$I$2047,'all sales summary'!$A$2:$A$2047,$A23,'all sales summary'!$B$2:$B$2047,AD$4))/((AVERAGEIFS('overall city offline'!$J$2:$J$2047,'overall city offline'!$A$2:$A$2047,$A23,'overall city offline'!$B$2:$B$2047,AD$4)*(1-AVERAGEIFS('all sales summary'!$I$2:$I$2047,'all sales summary'!$A$2:$A$2047,$A23,'all sales summary'!$B$2:$B$2047,AD$4)))+(AVERAGEIFS('city centre offline'!$J$2:$J$2047,'city centre offline'!$A$2:$A$2047,$A23,'city centre offline'!$B$2:$B$2047,AD$4)*AVERAGEIFS('all sales summary'!$I$2:$I$2047,'all sales summary'!$A$2:$A$2047,$A23,'all sales summary'!$B$2:$B$2047,AD$4)))</f>
        <v>0.2195229258156203</v>
      </c>
      <c r="AE23" s="60">
        <f>(AVERAGEIFS('city centre offline'!$J$2:$J$2047,'city centre offline'!$A$2:$A$2047,$A23,'city centre offline'!$B$2:$B$2047,AE$4)*AVERAGEIFS('all sales summary'!$I$2:$I$2047,'all sales summary'!$A$2:$A$2047,$A23,'all sales summary'!$B$2:$B$2047,AE$4))/((AVERAGEIFS('overall city offline'!$J$2:$J$2047,'overall city offline'!$A$2:$A$2047,$A23,'overall city offline'!$B$2:$B$2047,AE$4)*(1-AVERAGEIFS('all sales summary'!$I$2:$I$2047,'all sales summary'!$A$2:$A$2047,$A23,'all sales summary'!$B$2:$B$2047,AE$4)))+(AVERAGEIFS('city centre offline'!$J$2:$J$2047,'city centre offline'!$A$2:$A$2047,$A23,'city centre offline'!$B$2:$B$2047,AE$4)*AVERAGEIFS('all sales summary'!$I$2:$I$2047,'all sales summary'!$A$2:$A$2047,$A23,'all sales summary'!$B$2:$B$2047,AE$4)))</f>
        <v>0.23046618203959579</v>
      </c>
      <c r="AF23" s="60">
        <f>(AVERAGEIFS('city centre offline'!$J$2:$J$2047,'city centre offline'!$A$2:$A$2047,$A23,'city centre offline'!$B$2:$B$2047,AF$4)*AVERAGEIFS('all sales summary'!$I$2:$I$2047,'all sales summary'!$A$2:$A$2047,$A23,'all sales summary'!$B$2:$B$2047,AF$4))/((AVERAGEIFS('overall city offline'!$J$2:$J$2047,'overall city offline'!$A$2:$A$2047,$A23,'overall city offline'!$B$2:$B$2047,AF$4)*(1-AVERAGEIFS('all sales summary'!$I$2:$I$2047,'all sales summary'!$A$2:$A$2047,$A23,'all sales summary'!$B$2:$B$2047,AF$4)))+(AVERAGEIFS('city centre offline'!$J$2:$J$2047,'city centre offline'!$A$2:$A$2047,$A23,'city centre offline'!$B$2:$B$2047,AF$4)*AVERAGEIFS('all sales summary'!$I$2:$I$2047,'all sales summary'!$A$2:$A$2047,$A23,'all sales summary'!$B$2:$B$2047,AF$4)))</f>
        <v>0.24485815166611752</v>
      </c>
      <c r="AG23" s="60">
        <f>(AVERAGEIFS('city centre offline'!$J$2:$J$2047,'city centre offline'!$A$2:$A$2047,$A23,'city centre offline'!$B$2:$B$2047,AG$4)*AVERAGEIFS('all sales summary'!$I$2:$I$2047,'all sales summary'!$A$2:$A$2047,$A23,'all sales summary'!$B$2:$B$2047,AG$4))/((AVERAGEIFS('overall city offline'!$J$2:$J$2047,'overall city offline'!$A$2:$A$2047,$A23,'overall city offline'!$B$2:$B$2047,AG$4)*(1-AVERAGEIFS('all sales summary'!$I$2:$I$2047,'all sales summary'!$A$2:$A$2047,$A23,'all sales summary'!$B$2:$B$2047,AG$4)))+(AVERAGEIFS('city centre offline'!$J$2:$J$2047,'city centre offline'!$A$2:$A$2047,$A23,'city centre offline'!$B$2:$B$2047,AG$4)*AVERAGEIFS('all sales summary'!$I$2:$I$2047,'all sales summary'!$A$2:$A$2047,$A23,'all sales summary'!$B$2:$B$2047,AG$4)))</f>
        <v>0.26609308724157993</v>
      </c>
      <c r="AH23" s="60">
        <f>(AVERAGEIFS('city centre offline'!$J$2:$J$2047,'city centre offline'!$A$2:$A$2047,$A23,'city centre offline'!$B$2:$B$2047,AH$4)*AVERAGEIFS('all sales summary'!$I$2:$I$2047,'all sales summary'!$A$2:$A$2047,$A23,'all sales summary'!$B$2:$B$2047,AH$4))/((AVERAGEIFS('overall city offline'!$J$2:$J$2047,'overall city offline'!$A$2:$A$2047,$A23,'overall city offline'!$B$2:$B$2047,AH$4)*(1-AVERAGEIFS('all sales summary'!$I$2:$I$2047,'all sales summary'!$A$2:$A$2047,$A23,'all sales summary'!$B$2:$B$2047,AH$4)))+(AVERAGEIFS('city centre offline'!$J$2:$J$2047,'city centre offline'!$A$2:$A$2047,$A23,'city centre offline'!$B$2:$B$2047,AH$4)*AVERAGEIFS('all sales summary'!$I$2:$I$2047,'all sales summary'!$A$2:$A$2047,$A23,'all sales summary'!$B$2:$B$2047,AH$4)))</f>
        <v>0.25634566047607804</v>
      </c>
    </row>
    <row r="24" spans="1:34" x14ac:dyDescent="0.3">
      <c r="A24" t="s">
        <v>26</v>
      </c>
      <c r="B24" s="60">
        <f>(AVERAGEIFS('city centre offline'!$J$2:$J$2047,'city centre offline'!$A$2:$A$2047,$A24,'city centre offline'!$B$2:$B$2047,B$4)*AVERAGEIFS('all sales summary'!$I$2:$I$2047,'all sales summary'!$A$2:$A$2047,$A24,'all sales summary'!$B$2:$B$2047,B$4))/((AVERAGEIFS('overall city offline'!$J$2:$J$2047,'overall city offline'!$A$2:$A$2047,$A24,'overall city offline'!$B$2:$B$2047,B$4)*(1-AVERAGEIFS('all sales summary'!$I$2:$I$2047,'all sales summary'!$A$2:$A$2047,$A24,'all sales summary'!$B$2:$B$2047,B$4)))+(AVERAGEIFS('city centre offline'!$J$2:$J$2047,'city centre offline'!$A$2:$A$2047,$A24,'city centre offline'!$B$2:$B$2047,B$4)*AVERAGEIFS('all sales summary'!$I$2:$I$2047,'all sales summary'!$A$2:$A$2047,$A24,'all sales summary'!$B$2:$B$2047,B$4)))</f>
        <v>0.18466082825141583</v>
      </c>
      <c r="C24" s="60">
        <f>(AVERAGEIFS('city centre offline'!$J$2:$J$2047,'city centre offline'!$A$2:$A$2047,$A24,'city centre offline'!$B$2:$B$2047,C$4)*AVERAGEIFS('all sales summary'!$I$2:$I$2047,'all sales summary'!$A$2:$A$2047,$A24,'all sales summary'!$B$2:$B$2047,C$4))/((AVERAGEIFS('overall city offline'!$J$2:$J$2047,'overall city offline'!$A$2:$A$2047,$A24,'overall city offline'!$B$2:$B$2047,C$4)*(1-AVERAGEIFS('all sales summary'!$I$2:$I$2047,'all sales summary'!$A$2:$A$2047,$A24,'all sales summary'!$B$2:$B$2047,C$4)))+(AVERAGEIFS('city centre offline'!$J$2:$J$2047,'city centre offline'!$A$2:$A$2047,$A24,'city centre offline'!$B$2:$B$2047,C$4)*AVERAGEIFS('all sales summary'!$I$2:$I$2047,'all sales summary'!$A$2:$A$2047,$A24,'all sales summary'!$B$2:$B$2047,C$4)))</f>
        <v>0.18542505447510882</v>
      </c>
      <c r="D24" s="60">
        <f>(AVERAGEIFS('city centre offline'!$J$2:$J$2047,'city centre offline'!$A$2:$A$2047,$A24,'city centre offline'!$B$2:$B$2047,D$4)*AVERAGEIFS('all sales summary'!$I$2:$I$2047,'all sales summary'!$A$2:$A$2047,$A24,'all sales summary'!$B$2:$B$2047,D$4))/((AVERAGEIFS('overall city offline'!$J$2:$J$2047,'overall city offline'!$A$2:$A$2047,$A24,'overall city offline'!$B$2:$B$2047,D$4)*(1-AVERAGEIFS('all sales summary'!$I$2:$I$2047,'all sales summary'!$A$2:$A$2047,$A24,'all sales summary'!$B$2:$B$2047,D$4)))+(AVERAGEIFS('city centre offline'!$J$2:$J$2047,'city centre offline'!$A$2:$A$2047,$A24,'city centre offline'!$B$2:$B$2047,D$4)*AVERAGEIFS('all sales summary'!$I$2:$I$2047,'all sales summary'!$A$2:$A$2047,$A24,'all sales summary'!$B$2:$B$2047,D$4)))</f>
        <v>0.18505103745303444</v>
      </c>
      <c r="E24" s="60">
        <f>(AVERAGEIFS('city centre offline'!$J$2:$J$2047,'city centre offline'!$A$2:$A$2047,$A24,'city centre offline'!$B$2:$B$2047,E$4)*AVERAGEIFS('all sales summary'!$I$2:$I$2047,'all sales summary'!$A$2:$A$2047,$A24,'all sales summary'!$B$2:$B$2047,E$4))/((AVERAGEIFS('overall city offline'!$J$2:$J$2047,'overall city offline'!$A$2:$A$2047,$A24,'overall city offline'!$B$2:$B$2047,E$4)*(1-AVERAGEIFS('all sales summary'!$I$2:$I$2047,'all sales summary'!$A$2:$A$2047,$A24,'all sales summary'!$B$2:$B$2047,E$4)))+(AVERAGEIFS('city centre offline'!$J$2:$J$2047,'city centre offline'!$A$2:$A$2047,$A24,'city centre offline'!$B$2:$B$2047,E$4)*AVERAGEIFS('all sales summary'!$I$2:$I$2047,'all sales summary'!$A$2:$A$2047,$A24,'all sales summary'!$B$2:$B$2047,E$4)))</f>
        <v>0.17980637003623853</v>
      </c>
      <c r="F24" s="60">
        <f>(AVERAGEIFS('city centre offline'!$J$2:$J$2047,'city centre offline'!$A$2:$A$2047,$A24,'city centre offline'!$B$2:$B$2047,F$4)*AVERAGEIFS('all sales summary'!$I$2:$I$2047,'all sales summary'!$A$2:$A$2047,$A24,'all sales summary'!$B$2:$B$2047,F$4))/((AVERAGEIFS('overall city offline'!$J$2:$J$2047,'overall city offline'!$A$2:$A$2047,$A24,'overall city offline'!$B$2:$B$2047,F$4)*(1-AVERAGEIFS('all sales summary'!$I$2:$I$2047,'all sales summary'!$A$2:$A$2047,$A24,'all sales summary'!$B$2:$B$2047,F$4)))+(AVERAGEIFS('city centre offline'!$J$2:$J$2047,'city centre offline'!$A$2:$A$2047,$A24,'city centre offline'!$B$2:$B$2047,F$4)*AVERAGEIFS('all sales summary'!$I$2:$I$2047,'all sales summary'!$A$2:$A$2047,$A24,'all sales summary'!$B$2:$B$2047,F$4)))</f>
        <v>0.17843457010873015</v>
      </c>
      <c r="G24" s="60">
        <f>(AVERAGEIFS('city centre offline'!$J$2:$J$2047,'city centre offline'!$A$2:$A$2047,$A24,'city centre offline'!$B$2:$B$2047,G$4)*AVERAGEIFS('all sales summary'!$I$2:$I$2047,'all sales summary'!$A$2:$A$2047,$A24,'all sales summary'!$B$2:$B$2047,G$4))/((AVERAGEIFS('overall city offline'!$J$2:$J$2047,'overall city offline'!$A$2:$A$2047,$A24,'overall city offline'!$B$2:$B$2047,G$4)*(1-AVERAGEIFS('all sales summary'!$I$2:$I$2047,'all sales summary'!$A$2:$A$2047,$A24,'all sales summary'!$B$2:$B$2047,G$4)))+(AVERAGEIFS('city centre offline'!$J$2:$J$2047,'city centre offline'!$A$2:$A$2047,$A24,'city centre offline'!$B$2:$B$2047,G$4)*AVERAGEIFS('all sales summary'!$I$2:$I$2047,'all sales summary'!$A$2:$A$2047,$A24,'all sales summary'!$B$2:$B$2047,G$4)))</f>
        <v>0.18073103847516908</v>
      </c>
      <c r="H24" s="60">
        <f>(AVERAGEIFS('city centre offline'!$J$2:$J$2047,'city centre offline'!$A$2:$A$2047,$A24,'city centre offline'!$B$2:$B$2047,H$4)*AVERAGEIFS('all sales summary'!$I$2:$I$2047,'all sales summary'!$A$2:$A$2047,$A24,'all sales summary'!$B$2:$B$2047,H$4))/((AVERAGEIFS('overall city offline'!$J$2:$J$2047,'overall city offline'!$A$2:$A$2047,$A24,'overall city offline'!$B$2:$B$2047,H$4)*(1-AVERAGEIFS('all sales summary'!$I$2:$I$2047,'all sales summary'!$A$2:$A$2047,$A24,'all sales summary'!$B$2:$B$2047,H$4)))+(AVERAGEIFS('city centre offline'!$J$2:$J$2047,'city centre offline'!$A$2:$A$2047,$A24,'city centre offline'!$B$2:$B$2047,H$4)*AVERAGEIFS('all sales summary'!$I$2:$I$2047,'all sales summary'!$A$2:$A$2047,$A24,'all sales summary'!$B$2:$B$2047,H$4)))</f>
        <v>0.17274892748441417</v>
      </c>
      <c r="I24" s="60">
        <f>(AVERAGEIFS('city centre offline'!$J$2:$J$2047,'city centre offline'!$A$2:$A$2047,$A24,'city centre offline'!$B$2:$B$2047,I$4)*AVERAGEIFS('all sales summary'!$I$2:$I$2047,'all sales summary'!$A$2:$A$2047,$A24,'all sales summary'!$B$2:$B$2047,I$4))/((AVERAGEIFS('overall city offline'!$J$2:$J$2047,'overall city offline'!$A$2:$A$2047,$A24,'overall city offline'!$B$2:$B$2047,I$4)*(1-AVERAGEIFS('all sales summary'!$I$2:$I$2047,'all sales summary'!$A$2:$A$2047,$A24,'all sales summary'!$B$2:$B$2047,I$4)))+(AVERAGEIFS('city centre offline'!$J$2:$J$2047,'city centre offline'!$A$2:$A$2047,$A24,'city centre offline'!$B$2:$B$2047,I$4)*AVERAGEIFS('all sales summary'!$I$2:$I$2047,'all sales summary'!$A$2:$A$2047,$A24,'all sales summary'!$B$2:$B$2047,I$4)))</f>
        <v>0.18259783851390224</v>
      </c>
      <c r="J24" s="60">
        <f>(AVERAGEIFS('city centre offline'!$J$2:$J$2047,'city centre offline'!$A$2:$A$2047,$A24,'city centre offline'!$B$2:$B$2047,J$4)*AVERAGEIFS('all sales summary'!$I$2:$I$2047,'all sales summary'!$A$2:$A$2047,$A24,'all sales summary'!$B$2:$B$2047,J$4))/((AVERAGEIFS('overall city offline'!$J$2:$J$2047,'overall city offline'!$A$2:$A$2047,$A24,'overall city offline'!$B$2:$B$2047,J$4)*(1-AVERAGEIFS('all sales summary'!$I$2:$I$2047,'all sales summary'!$A$2:$A$2047,$A24,'all sales summary'!$B$2:$B$2047,J$4)))+(AVERAGEIFS('city centre offline'!$J$2:$J$2047,'city centre offline'!$A$2:$A$2047,$A24,'city centre offline'!$B$2:$B$2047,J$4)*AVERAGEIFS('all sales summary'!$I$2:$I$2047,'all sales summary'!$A$2:$A$2047,$A24,'all sales summary'!$B$2:$B$2047,J$4)))</f>
        <v>0.17756101625646248</v>
      </c>
      <c r="K24" s="60">
        <f>(AVERAGEIFS('city centre offline'!$J$2:$J$2047,'city centre offline'!$A$2:$A$2047,$A24,'city centre offline'!$B$2:$B$2047,K$4)*AVERAGEIFS('all sales summary'!$I$2:$I$2047,'all sales summary'!$A$2:$A$2047,$A24,'all sales summary'!$B$2:$B$2047,K$4))/((AVERAGEIFS('overall city offline'!$J$2:$J$2047,'overall city offline'!$A$2:$A$2047,$A24,'overall city offline'!$B$2:$B$2047,K$4)*(1-AVERAGEIFS('all sales summary'!$I$2:$I$2047,'all sales summary'!$A$2:$A$2047,$A24,'all sales summary'!$B$2:$B$2047,K$4)))+(AVERAGEIFS('city centre offline'!$J$2:$J$2047,'city centre offline'!$A$2:$A$2047,$A24,'city centre offline'!$B$2:$B$2047,K$4)*AVERAGEIFS('all sales summary'!$I$2:$I$2047,'all sales summary'!$A$2:$A$2047,$A24,'all sales summary'!$B$2:$B$2047,K$4)))</f>
        <v>0.18447005549300236</v>
      </c>
      <c r="L24" s="60">
        <f>(AVERAGEIFS('city centre offline'!$J$2:$J$2047,'city centre offline'!$A$2:$A$2047,$A24,'city centre offline'!$B$2:$B$2047,L$4)*AVERAGEIFS('all sales summary'!$I$2:$I$2047,'all sales summary'!$A$2:$A$2047,$A24,'all sales summary'!$B$2:$B$2047,L$4))/((AVERAGEIFS('overall city offline'!$J$2:$J$2047,'overall city offline'!$A$2:$A$2047,$A24,'overall city offline'!$B$2:$B$2047,L$4)*(1-AVERAGEIFS('all sales summary'!$I$2:$I$2047,'all sales summary'!$A$2:$A$2047,$A24,'all sales summary'!$B$2:$B$2047,L$4)))+(AVERAGEIFS('city centre offline'!$J$2:$J$2047,'city centre offline'!$A$2:$A$2047,$A24,'city centre offline'!$B$2:$B$2047,L$4)*AVERAGEIFS('all sales summary'!$I$2:$I$2047,'all sales summary'!$A$2:$A$2047,$A24,'all sales summary'!$B$2:$B$2047,L$4)))</f>
        <v>0.18999904949288079</v>
      </c>
      <c r="M24" s="60">
        <f>(AVERAGEIFS('city centre offline'!$J$2:$J$2047,'city centre offline'!$A$2:$A$2047,$A24,'city centre offline'!$B$2:$B$2047,M$4)*AVERAGEIFS('all sales summary'!$I$2:$I$2047,'all sales summary'!$A$2:$A$2047,$A24,'all sales summary'!$B$2:$B$2047,M$4))/((AVERAGEIFS('overall city offline'!$J$2:$J$2047,'overall city offline'!$A$2:$A$2047,$A24,'overall city offline'!$B$2:$B$2047,M$4)*(1-AVERAGEIFS('all sales summary'!$I$2:$I$2047,'all sales summary'!$A$2:$A$2047,$A24,'all sales summary'!$B$2:$B$2047,M$4)))+(AVERAGEIFS('city centre offline'!$J$2:$J$2047,'city centre offline'!$A$2:$A$2047,$A24,'city centre offline'!$B$2:$B$2047,M$4)*AVERAGEIFS('all sales summary'!$I$2:$I$2047,'all sales summary'!$A$2:$A$2047,$A24,'all sales summary'!$B$2:$B$2047,M$4)))</f>
        <v>0.20264603609197046</v>
      </c>
      <c r="N24" s="60">
        <f>(AVERAGEIFS('city centre offline'!$J$2:$J$2047,'city centre offline'!$A$2:$A$2047,$A24,'city centre offline'!$B$2:$B$2047,N$4)*AVERAGEIFS('all sales summary'!$I$2:$I$2047,'all sales summary'!$A$2:$A$2047,$A24,'all sales summary'!$B$2:$B$2047,N$4))/((AVERAGEIFS('overall city offline'!$J$2:$J$2047,'overall city offline'!$A$2:$A$2047,$A24,'overall city offline'!$B$2:$B$2047,N$4)*(1-AVERAGEIFS('all sales summary'!$I$2:$I$2047,'all sales summary'!$A$2:$A$2047,$A24,'all sales summary'!$B$2:$B$2047,N$4)))+(AVERAGEIFS('city centre offline'!$J$2:$J$2047,'city centre offline'!$A$2:$A$2047,$A24,'city centre offline'!$B$2:$B$2047,N$4)*AVERAGEIFS('all sales summary'!$I$2:$I$2047,'all sales summary'!$A$2:$A$2047,$A24,'all sales summary'!$B$2:$B$2047,N$4)))</f>
        <v>0.18362874244215593</v>
      </c>
      <c r="O24" s="60">
        <f>(AVERAGEIFS('city centre offline'!$J$2:$J$2047,'city centre offline'!$A$2:$A$2047,$A24,'city centre offline'!$B$2:$B$2047,O$4)*AVERAGEIFS('all sales summary'!$I$2:$I$2047,'all sales summary'!$A$2:$A$2047,$A24,'all sales summary'!$B$2:$B$2047,O$4))/((AVERAGEIFS('overall city offline'!$J$2:$J$2047,'overall city offline'!$A$2:$A$2047,$A24,'overall city offline'!$B$2:$B$2047,O$4)*(1-AVERAGEIFS('all sales summary'!$I$2:$I$2047,'all sales summary'!$A$2:$A$2047,$A24,'all sales summary'!$B$2:$B$2047,O$4)))+(AVERAGEIFS('city centre offline'!$J$2:$J$2047,'city centre offline'!$A$2:$A$2047,$A24,'city centre offline'!$B$2:$B$2047,O$4)*AVERAGEIFS('all sales summary'!$I$2:$I$2047,'all sales summary'!$A$2:$A$2047,$A24,'all sales summary'!$B$2:$B$2047,O$4)))</f>
        <v>0.1903571465266046</v>
      </c>
      <c r="P24" s="60">
        <f>(AVERAGEIFS('city centre offline'!$J$2:$J$2047,'city centre offline'!$A$2:$A$2047,$A24,'city centre offline'!$B$2:$B$2047,P$4)*AVERAGEIFS('all sales summary'!$I$2:$I$2047,'all sales summary'!$A$2:$A$2047,$A24,'all sales summary'!$B$2:$B$2047,P$4))/((AVERAGEIFS('overall city offline'!$J$2:$J$2047,'overall city offline'!$A$2:$A$2047,$A24,'overall city offline'!$B$2:$B$2047,P$4)*(1-AVERAGEIFS('all sales summary'!$I$2:$I$2047,'all sales summary'!$A$2:$A$2047,$A24,'all sales summary'!$B$2:$B$2047,P$4)))+(AVERAGEIFS('city centre offline'!$J$2:$J$2047,'city centre offline'!$A$2:$A$2047,$A24,'city centre offline'!$B$2:$B$2047,P$4)*AVERAGEIFS('all sales summary'!$I$2:$I$2047,'all sales summary'!$A$2:$A$2047,$A24,'all sales summary'!$B$2:$B$2047,P$4)))</f>
        <v>0.17607866714898382</v>
      </c>
      <c r="Q24" s="60">
        <f>(AVERAGEIFS('city centre offline'!$J$2:$J$2047,'city centre offline'!$A$2:$A$2047,$A24,'city centre offline'!$B$2:$B$2047,Q$4)*AVERAGEIFS('all sales summary'!$I$2:$I$2047,'all sales summary'!$A$2:$A$2047,$A24,'all sales summary'!$B$2:$B$2047,Q$4))/((AVERAGEIFS('overall city offline'!$J$2:$J$2047,'overall city offline'!$A$2:$A$2047,$A24,'overall city offline'!$B$2:$B$2047,Q$4)*(1-AVERAGEIFS('all sales summary'!$I$2:$I$2047,'all sales summary'!$A$2:$A$2047,$A24,'all sales summary'!$B$2:$B$2047,Q$4)))+(AVERAGEIFS('city centre offline'!$J$2:$J$2047,'city centre offline'!$A$2:$A$2047,$A24,'city centre offline'!$B$2:$B$2047,Q$4)*AVERAGEIFS('all sales summary'!$I$2:$I$2047,'all sales summary'!$A$2:$A$2047,$A24,'all sales summary'!$B$2:$B$2047,Q$4)))</f>
        <v>0.12433608109898597</v>
      </c>
      <c r="R24" s="60">
        <f>(AVERAGEIFS('city centre offline'!$J$2:$J$2047,'city centre offline'!$A$2:$A$2047,$A24,'city centre offline'!$B$2:$B$2047,R$4)*AVERAGEIFS('all sales summary'!$I$2:$I$2047,'all sales summary'!$A$2:$A$2047,$A24,'all sales summary'!$B$2:$B$2047,R$4))/((AVERAGEIFS('overall city offline'!$J$2:$J$2047,'overall city offline'!$A$2:$A$2047,$A24,'overall city offline'!$B$2:$B$2047,R$4)*(1-AVERAGEIFS('all sales summary'!$I$2:$I$2047,'all sales summary'!$A$2:$A$2047,$A24,'all sales summary'!$B$2:$B$2047,R$4)))+(AVERAGEIFS('city centre offline'!$J$2:$J$2047,'city centre offline'!$A$2:$A$2047,$A24,'city centre offline'!$B$2:$B$2047,R$4)*AVERAGEIFS('all sales summary'!$I$2:$I$2047,'all sales summary'!$A$2:$A$2047,$A24,'all sales summary'!$B$2:$B$2047,R$4)))</f>
        <v>7.5714291742175699E-2</v>
      </c>
      <c r="S24" s="60">
        <f>(AVERAGEIFS('city centre offline'!$J$2:$J$2047,'city centre offline'!$A$2:$A$2047,$A24,'city centre offline'!$B$2:$B$2047,S$4)*AVERAGEIFS('all sales summary'!$I$2:$I$2047,'all sales summary'!$A$2:$A$2047,$A24,'all sales summary'!$B$2:$B$2047,S$4))/((AVERAGEIFS('overall city offline'!$J$2:$J$2047,'overall city offline'!$A$2:$A$2047,$A24,'overall city offline'!$B$2:$B$2047,S$4)*(1-AVERAGEIFS('all sales summary'!$I$2:$I$2047,'all sales summary'!$A$2:$A$2047,$A24,'all sales summary'!$B$2:$B$2047,S$4)))+(AVERAGEIFS('city centre offline'!$J$2:$J$2047,'city centre offline'!$A$2:$A$2047,$A24,'city centre offline'!$B$2:$B$2047,S$4)*AVERAGEIFS('all sales summary'!$I$2:$I$2047,'all sales summary'!$A$2:$A$2047,$A24,'all sales summary'!$B$2:$B$2047,S$4)))</f>
        <v>0.10134418461391818</v>
      </c>
      <c r="T24" s="60">
        <f>(AVERAGEIFS('city centre offline'!$J$2:$J$2047,'city centre offline'!$A$2:$A$2047,$A24,'city centre offline'!$B$2:$B$2047,T$4)*AVERAGEIFS('all sales summary'!$I$2:$I$2047,'all sales summary'!$A$2:$A$2047,$A24,'all sales summary'!$B$2:$B$2047,T$4))/((AVERAGEIFS('overall city offline'!$J$2:$J$2047,'overall city offline'!$A$2:$A$2047,$A24,'overall city offline'!$B$2:$B$2047,T$4)*(1-AVERAGEIFS('all sales summary'!$I$2:$I$2047,'all sales summary'!$A$2:$A$2047,$A24,'all sales summary'!$B$2:$B$2047,T$4)))+(AVERAGEIFS('city centre offline'!$J$2:$J$2047,'city centre offline'!$A$2:$A$2047,$A24,'city centre offline'!$B$2:$B$2047,T$4)*AVERAGEIFS('all sales summary'!$I$2:$I$2047,'all sales summary'!$A$2:$A$2047,$A24,'all sales summary'!$B$2:$B$2047,T$4)))</f>
        <v>0.16220564913221761</v>
      </c>
      <c r="U24" s="60">
        <f>(AVERAGEIFS('city centre offline'!$J$2:$J$2047,'city centre offline'!$A$2:$A$2047,$A24,'city centre offline'!$B$2:$B$2047,U$4)*AVERAGEIFS('all sales summary'!$I$2:$I$2047,'all sales summary'!$A$2:$A$2047,$A24,'all sales summary'!$B$2:$B$2047,U$4))/((AVERAGEIFS('overall city offline'!$J$2:$J$2047,'overall city offline'!$A$2:$A$2047,$A24,'overall city offline'!$B$2:$B$2047,U$4)*(1-AVERAGEIFS('all sales summary'!$I$2:$I$2047,'all sales summary'!$A$2:$A$2047,$A24,'all sales summary'!$B$2:$B$2047,U$4)))+(AVERAGEIFS('city centre offline'!$J$2:$J$2047,'city centre offline'!$A$2:$A$2047,$A24,'city centre offline'!$B$2:$B$2047,U$4)*AVERAGEIFS('all sales summary'!$I$2:$I$2047,'all sales summary'!$A$2:$A$2047,$A24,'all sales summary'!$B$2:$B$2047,U$4)))</f>
        <v>0.17610916233337101</v>
      </c>
      <c r="V24" s="60">
        <f>(AVERAGEIFS('city centre offline'!$J$2:$J$2047,'city centre offline'!$A$2:$A$2047,$A24,'city centre offline'!$B$2:$B$2047,V$4)*AVERAGEIFS('all sales summary'!$I$2:$I$2047,'all sales summary'!$A$2:$A$2047,$A24,'all sales summary'!$B$2:$B$2047,V$4))/((AVERAGEIFS('overall city offline'!$J$2:$J$2047,'overall city offline'!$A$2:$A$2047,$A24,'overall city offline'!$B$2:$B$2047,V$4)*(1-AVERAGEIFS('all sales summary'!$I$2:$I$2047,'all sales summary'!$A$2:$A$2047,$A24,'all sales summary'!$B$2:$B$2047,V$4)))+(AVERAGEIFS('city centre offline'!$J$2:$J$2047,'city centre offline'!$A$2:$A$2047,$A24,'city centre offline'!$B$2:$B$2047,V$4)*AVERAGEIFS('all sales summary'!$I$2:$I$2047,'all sales summary'!$A$2:$A$2047,$A24,'all sales summary'!$B$2:$B$2047,V$4)))</f>
        <v>0.16736105673015997</v>
      </c>
      <c r="W24" s="60">
        <f>(AVERAGEIFS('city centre offline'!$J$2:$J$2047,'city centre offline'!$A$2:$A$2047,$A24,'city centre offline'!$B$2:$B$2047,W$4)*AVERAGEIFS('all sales summary'!$I$2:$I$2047,'all sales summary'!$A$2:$A$2047,$A24,'all sales summary'!$B$2:$B$2047,W$4))/((AVERAGEIFS('overall city offline'!$J$2:$J$2047,'overall city offline'!$A$2:$A$2047,$A24,'overall city offline'!$B$2:$B$2047,W$4)*(1-AVERAGEIFS('all sales summary'!$I$2:$I$2047,'all sales summary'!$A$2:$A$2047,$A24,'all sales summary'!$B$2:$B$2047,W$4)))+(AVERAGEIFS('city centre offline'!$J$2:$J$2047,'city centre offline'!$A$2:$A$2047,$A24,'city centre offline'!$B$2:$B$2047,W$4)*AVERAGEIFS('all sales summary'!$I$2:$I$2047,'all sales summary'!$A$2:$A$2047,$A24,'all sales summary'!$B$2:$B$2047,W$4)))</f>
        <v>0.1613892536510462</v>
      </c>
      <c r="X24" s="60">
        <f>(AVERAGEIFS('city centre offline'!$J$2:$J$2047,'city centre offline'!$A$2:$A$2047,$A24,'city centre offline'!$B$2:$B$2047,X$4)*AVERAGEIFS('all sales summary'!$I$2:$I$2047,'all sales summary'!$A$2:$A$2047,$A24,'all sales summary'!$B$2:$B$2047,X$4))/((AVERAGEIFS('overall city offline'!$J$2:$J$2047,'overall city offline'!$A$2:$A$2047,$A24,'overall city offline'!$B$2:$B$2047,X$4)*(1-AVERAGEIFS('all sales summary'!$I$2:$I$2047,'all sales summary'!$A$2:$A$2047,$A24,'all sales summary'!$B$2:$B$2047,X$4)))+(AVERAGEIFS('city centre offline'!$J$2:$J$2047,'city centre offline'!$A$2:$A$2047,$A24,'city centre offline'!$B$2:$B$2047,X$4)*AVERAGEIFS('all sales summary'!$I$2:$I$2047,'all sales summary'!$A$2:$A$2047,$A24,'all sales summary'!$B$2:$B$2047,X$4)))</f>
        <v>0.12171746592112433</v>
      </c>
      <c r="Y24" s="60">
        <f>(AVERAGEIFS('city centre offline'!$J$2:$J$2047,'city centre offline'!$A$2:$A$2047,$A24,'city centre offline'!$B$2:$B$2047,Y$4)*AVERAGEIFS('all sales summary'!$I$2:$I$2047,'all sales summary'!$A$2:$A$2047,$A24,'all sales summary'!$B$2:$B$2047,Y$4))/((AVERAGEIFS('overall city offline'!$J$2:$J$2047,'overall city offline'!$A$2:$A$2047,$A24,'overall city offline'!$B$2:$B$2047,Y$4)*(1-AVERAGEIFS('all sales summary'!$I$2:$I$2047,'all sales summary'!$A$2:$A$2047,$A24,'all sales summary'!$B$2:$B$2047,Y$4)))+(AVERAGEIFS('city centre offline'!$J$2:$J$2047,'city centre offline'!$A$2:$A$2047,$A24,'city centre offline'!$B$2:$B$2047,Y$4)*AVERAGEIFS('all sales summary'!$I$2:$I$2047,'all sales summary'!$A$2:$A$2047,$A24,'all sales summary'!$B$2:$B$2047,Y$4)))</f>
        <v>0.14403106517061251</v>
      </c>
      <c r="Z24" s="60">
        <f>(AVERAGEIFS('city centre offline'!$J$2:$J$2047,'city centre offline'!$A$2:$A$2047,$A24,'city centre offline'!$B$2:$B$2047,Z$4)*AVERAGEIFS('all sales summary'!$I$2:$I$2047,'all sales summary'!$A$2:$A$2047,$A24,'all sales summary'!$B$2:$B$2047,Z$4))/((AVERAGEIFS('overall city offline'!$J$2:$J$2047,'overall city offline'!$A$2:$A$2047,$A24,'overall city offline'!$B$2:$B$2047,Z$4)*(1-AVERAGEIFS('all sales summary'!$I$2:$I$2047,'all sales summary'!$A$2:$A$2047,$A24,'all sales summary'!$B$2:$B$2047,Z$4)))+(AVERAGEIFS('city centre offline'!$J$2:$J$2047,'city centre offline'!$A$2:$A$2047,$A24,'city centre offline'!$B$2:$B$2047,Z$4)*AVERAGEIFS('all sales summary'!$I$2:$I$2047,'all sales summary'!$A$2:$A$2047,$A24,'all sales summary'!$B$2:$B$2047,Z$4)))</f>
        <v>0.1104852465821653</v>
      </c>
      <c r="AA24" s="60">
        <f>(AVERAGEIFS('city centre offline'!$J$2:$J$2047,'city centre offline'!$A$2:$A$2047,$A24,'city centre offline'!$B$2:$B$2047,AA$4)*AVERAGEIFS('all sales summary'!$I$2:$I$2047,'all sales summary'!$A$2:$A$2047,$A24,'all sales summary'!$B$2:$B$2047,AA$4))/((AVERAGEIFS('overall city offline'!$J$2:$J$2047,'overall city offline'!$A$2:$A$2047,$A24,'overall city offline'!$B$2:$B$2047,AA$4)*(1-AVERAGEIFS('all sales summary'!$I$2:$I$2047,'all sales summary'!$A$2:$A$2047,$A24,'all sales summary'!$B$2:$B$2047,AA$4)))+(AVERAGEIFS('city centre offline'!$J$2:$J$2047,'city centre offline'!$A$2:$A$2047,$A24,'city centre offline'!$B$2:$B$2047,AA$4)*AVERAGEIFS('all sales summary'!$I$2:$I$2047,'all sales summary'!$A$2:$A$2047,$A24,'all sales summary'!$B$2:$B$2047,AA$4)))</f>
        <v>9.9799532921246298E-2</v>
      </c>
      <c r="AB24" s="60">
        <f>(AVERAGEIFS('city centre offline'!$J$2:$J$2047,'city centre offline'!$A$2:$A$2047,$A24,'city centre offline'!$B$2:$B$2047,AB$4)*AVERAGEIFS('all sales summary'!$I$2:$I$2047,'all sales summary'!$A$2:$A$2047,$A24,'all sales summary'!$B$2:$B$2047,AB$4))/((AVERAGEIFS('overall city offline'!$J$2:$J$2047,'overall city offline'!$A$2:$A$2047,$A24,'overall city offline'!$B$2:$B$2047,AB$4)*(1-AVERAGEIFS('all sales summary'!$I$2:$I$2047,'all sales summary'!$A$2:$A$2047,$A24,'all sales summary'!$B$2:$B$2047,AB$4)))+(AVERAGEIFS('city centre offline'!$J$2:$J$2047,'city centre offline'!$A$2:$A$2047,$A24,'city centre offline'!$B$2:$B$2047,AB$4)*AVERAGEIFS('all sales summary'!$I$2:$I$2047,'all sales summary'!$A$2:$A$2047,$A24,'all sales summary'!$B$2:$B$2047,AB$4)))</f>
        <v>0.11117390759285424</v>
      </c>
      <c r="AC24" s="60">
        <f>(AVERAGEIFS('city centre offline'!$J$2:$J$2047,'city centre offline'!$A$2:$A$2047,$A24,'city centre offline'!$B$2:$B$2047,AC$4)*AVERAGEIFS('all sales summary'!$I$2:$I$2047,'all sales summary'!$A$2:$A$2047,$A24,'all sales summary'!$B$2:$B$2047,AC$4))/((AVERAGEIFS('overall city offline'!$J$2:$J$2047,'overall city offline'!$A$2:$A$2047,$A24,'overall city offline'!$B$2:$B$2047,AC$4)*(1-AVERAGEIFS('all sales summary'!$I$2:$I$2047,'all sales summary'!$A$2:$A$2047,$A24,'all sales summary'!$B$2:$B$2047,AC$4)))+(AVERAGEIFS('city centre offline'!$J$2:$J$2047,'city centre offline'!$A$2:$A$2047,$A24,'city centre offline'!$B$2:$B$2047,AC$4)*AVERAGEIFS('all sales summary'!$I$2:$I$2047,'all sales summary'!$A$2:$A$2047,$A24,'all sales summary'!$B$2:$B$2047,AC$4)))</f>
        <v>0.14014135881291367</v>
      </c>
      <c r="AD24" s="60">
        <f>(AVERAGEIFS('city centre offline'!$J$2:$J$2047,'city centre offline'!$A$2:$A$2047,$A24,'city centre offline'!$B$2:$B$2047,AD$4)*AVERAGEIFS('all sales summary'!$I$2:$I$2047,'all sales summary'!$A$2:$A$2047,$A24,'all sales summary'!$B$2:$B$2047,AD$4))/((AVERAGEIFS('overall city offline'!$J$2:$J$2047,'overall city offline'!$A$2:$A$2047,$A24,'overall city offline'!$B$2:$B$2047,AD$4)*(1-AVERAGEIFS('all sales summary'!$I$2:$I$2047,'all sales summary'!$A$2:$A$2047,$A24,'all sales summary'!$B$2:$B$2047,AD$4)))+(AVERAGEIFS('city centre offline'!$J$2:$J$2047,'city centre offline'!$A$2:$A$2047,$A24,'city centre offline'!$B$2:$B$2047,AD$4)*AVERAGEIFS('all sales summary'!$I$2:$I$2047,'all sales summary'!$A$2:$A$2047,$A24,'all sales summary'!$B$2:$B$2047,AD$4)))</f>
        <v>0.17729916178533237</v>
      </c>
      <c r="AE24" s="60">
        <f>(AVERAGEIFS('city centre offline'!$J$2:$J$2047,'city centre offline'!$A$2:$A$2047,$A24,'city centre offline'!$B$2:$B$2047,AE$4)*AVERAGEIFS('all sales summary'!$I$2:$I$2047,'all sales summary'!$A$2:$A$2047,$A24,'all sales summary'!$B$2:$B$2047,AE$4))/((AVERAGEIFS('overall city offline'!$J$2:$J$2047,'overall city offline'!$A$2:$A$2047,$A24,'overall city offline'!$B$2:$B$2047,AE$4)*(1-AVERAGEIFS('all sales summary'!$I$2:$I$2047,'all sales summary'!$A$2:$A$2047,$A24,'all sales summary'!$B$2:$B$2047,AE$4)))+(AVERAGEIFS('city centre offline'!$J$2:$J$2047,'city centre offline'!$A$2:$A$2047,$A24,'city centre offline'!$B$2:$B$2047,AE$4)*AVERAGEIFS('all sales summary'!$I$2:$I$2047,'all sales summary'!$A$2:$A$2047,$A24,'all sales summary'!$B$2:$B$2047,AE$4)))</f>
        <v>0.17670406925246759</v>
      </c>
      <c r="AF24" s="60">
        <f>(AVERAGEIFS('city centre offline'!$J$2:$J$2047,'city centre offline'!$A$2:$A$2047,$A24,'city centre offline'!$B$2:$B$2047,AF$4)*AVERAGEIFS('all sales summary'!$I$2:$I$2047,'all sales summary'!$A$2:$A$2047,$A24,'all sales summary'!$B$2:$B$2047,AF$4))/((AVERAGEIFS('overall city offline'!$J$2:$J$2047,'overall city offline'!$A$2:$A$2047,$A24,'overall city offline'!$B$2:$B$2047,AF$4)*(1-AVERAGEIFS('all sales summary'!$I$2:$I$2047,'all sales summary'!$A$2:$A$2047,$A24,'all sales summary'!$B$2:$B$2047,AF$4)))+(AVERAGEIFS('city centre offline'!$J$2:$J$2047,'city centre offline'!$A$2:$A$2047,$A24,'city centre offline'!$B$2:$B$2047,AF$4)*AVERAGEIFS('all sales summary'!$I$2:$I$2047,'all sales summary'!$A$2:$A$2047,$A24,'all sales summary'!$B$2:$B$2047,AF$4)))</f>
        <v>0.17938120416367528</v>
      </c>
      <c r="AG24" s="60">
        <f>(AVERAGEIFS('city centre offline'!$J$2:$J$2047,'city centre offline'!$A$2:$A$2047,$A24,'city centre offline'!$B$2:$B$2047,AG$4)*AVERAGEIFS('all sales summary'!$I$2:$I$2047,'all sales summary'!$A$2:$A$2047,$A24,'all sales summary'!$B$2:$B$2047,AG$4))/((AVERAGEIFS('overall city offline'!$J$2:$J$2047,'overall city offline'!$A$2:$A$2047,$A24,'overall city offline'!$B$2:$B$2047,AG$4)*(1-AVERAGEIFS('all sales summary'!$I$2:$I$2047,'all sales summary'!$A$2:$A$2047,$A24,'all sales summary'!$B$2:$B$2047,AG$4)))+(AVERAGEIFS('city centre offline'!$J$2:$J$2047,'city centre offline'!$A$2:$A$2047,$A24,'city centre offline'!$B$2:$B$2047,AG$4)*AVERAGEIFS('all sales summary'!$I$2:$I$2047,'all sales summary'!$A$2:$A$2047,$A24,'all sales summary'!$B$2:$B$2047,AG$4)))</f>
        <v>0.18684933932617345</v>
      </c>
      <c r="AH24" s="60">
        <f>(AVERAGEIFS('city centre offline'!$J$2:$J$2047,'city centre offline'!$A$2:$A$2047,$A24,'city centre offline'!$B$2:$B$2047,AH$4)*AVERAGEIFS('all sales summary'!$I$2:$I$2047,'all sales summary'!$A$2:$A$2047,$A24,'all sales summary'!$B$2:$B$2047,AH$4))/((AVERAGEIFS('overall city offline'!$J$2:$J$2047,'overall city offline'!$A$2:$A$2047,$A24,'overall city offline'!$B$2:$B$2047,AH$4)*(1-AVERAGEIFS('all sales summary'!$I$2:$I$2047,'all sales summary'!$A$2:$A$2047,$A24,'all sales summary'!$B$2:$B$2047,AH$4)))+(AVERAGEIFS('city centre offline'!$J$2:$J$2047,'city centre offline'!$A$2:$A$2047,$A24,'city centre offline'!$B$2:$B$2047,AH$4)*AVERAGEIFS('all sales summary'!$I$2:$I$2047,'all sales summary'!$A$2:$A$2047,$A24,'all sales summary'!$B$2:$B$2047,AH$4)))</f>
        <v>0.1836059010961226</v>
      </c>
    </row>
    <row r="25" spans="1:34" x14ac:dyDescent="0.3">
      <c r="A25" t="s">
        <v>27</v>
      </c>
      <c r="B25" s="60">
        <f>(AVERAGEIFS('city centre offline'!$J$2:$J$2047,'city centre offline'!$A$2:$A$2047,$A25,'city centre offline'!$B$2:$B$2047,B$4)*AVERAGEIFS('all sales summary'!$I$2:$I$2047,'all sales summary'!$A$2:$A$2047,$A25,'all sales summary'!$B$2:$B$2047,B$4))/((AVERAGEIFS('overall city offline'!$J$2:$J$2047,'overall city offline'!$A$2:$A$2047,$A25,'overall city offline'!$B$2:$B$2047,B$4)*(1-AVERAGEIFS('all sales summary'!$I$2:$I$2047,'all sales summary'!$A$2:$A$2047,$A25,'all sales summary'!$B$2:$B$2047,B$4)))+(AVERAGEIFS('city centre offline'!$J$2:$J$2047,'city centre offline'!$A$2:$A$2047,$A25,'city centre offline'!$B$2:$B$2047,B$4)*AVERAGEIFS('all sales summary'!$I$2:$I$2047,'all sales summary'!$A$2:$A$2047,$A25,'all sales summary'!$B$2:$B$2047,B$4)))</f>
        <v>0.32828125308759032</v>
      </c>
      <c r="C25" s="60">
        <f>(AVERAGEIFS('city centre offline'!$J$2:$J$2047,'city centre offline'!$A$2:$A$2047,$A25,'city centre offline'!$B$2:$B$2047,C$4)*AVERAGEIFS('all sales summary'!$I$2:$I$2047,'all sales summary'!$A$2:$A$2047,$A25,'all sales summary'!$B$2:$B$2047,C$4))/((AVERAGEIFS('overall city offline'!$J$2:$J$2047,'overall city offline'!$A$2:$A$2047,$A25,'overall city offline'!$B$2:$B$2047,C$4)*(1-AVERAGEIFS('all sales summary'!$I$2:$I$2047,'all sales summary'!$A$2:$A$2047,$A25,'all sales summary'!$B$2:$B$2047,C$4)))+(AVERAGEIFS('city centre offline'!$J$2:$J$2047,'city centre offline'!$A$2:$A$2047,$A25,'city centre offline'!$B$2:$B$2047,C$4)*AVERAGEIFS('all sales summary'!$I$2:$I$2047,'all sales summary'!$A$2:$A$2047,$A25,'all sales summary'!$B$2:$B$2047,C$4)))</f>
        <v>0.32628845189639333</v>
      </c>
      <c r="D25" s="60">
        <f>(AVERAGEIFS('city centre offline'!$J$2:$J$2047,'city centre offline'!$A$2:$A$2047,$A25,'city centre offline'!$B$2:$B$2047,D$4)*AVERAGEIFS('all sales summary'!$I$2:$I$2047,'all sales summary'!$A$2:$A$2047,$A25,'all sales summary'!$B$2:$B$2047,D$4))/((AVERAGEIFS('overall city offline'!$J$2:$J$2047,'overall city offline'!$A$2:$A$2047,$A25,'overall city offline'!$B$2:$B$2047,D$4)*(1-AVERAGEIFS('all sales summary'!$I$2:$I$2047,'all sales summary'!$A$2:$A$2047,$A25,'all sales summary'!$B$2:$B$2047,D$4)))+(AVERAGEIFS('city centre offline'!$J$2:$J$2047,'city centre offline'!$A$2:$A$2047,$A25,'city centre offline'!$B$2:$B$2047,D$4)*AVERAGEIFS('all sales summary'!$I$2:$I$2047,'all sales summary'!$A$2:$A$2047,$A25,'all sales summary'!$B$2:$B$2047,D$4)))</f>
        <v>0.32536958362473334</v>
      </c>
      <c r="E25" s="60">
        <f>(AVERAGEIFS('city centre offline'!$J$2:$J$2047,'city centre offline'!$A$2:$A$2047,$A25,'city centre offline'!$B$2:$B$2047,E$4)*AVERAGEIFS('all sales summary'!$I$2:$I$2047,'all sales summary'!$A$2:$A$2047,$A25,'all sales summary'!$B$2:$B$2047,E$4))/((AVERAGEIFS('overall city offline'!$J$2:$J$2047,'overall city offline'!$A$2:$A$2047,$A25,'overall city offline'!$B$2:$B$2047,E$4)*(1-AVERAGEIFS('all sales summary'!$I$2:$I$2047,'all sales summary'!$A$2:$A$2047,$A25,'all sales summary'!$B$2:$B$2047,E$4)))+(AVERAGEIFS('city centre offline'!$J$2:$J$2047,'city centre offline'!$A$2:$A$2047,$A25,'city centre offline'!$B$2:$B$2047,E$4)*AVERAGEIFS('all sales summary'!$I$2:$I$2047,'all sales summary'!$A$2:$A$2047,$A25,'all sales summary'!$B$2:$B$2047,E$4)))</f>
        <v>0.31838728719539899</v>
      </c>
      <c r="F25" s="60">
        <f>(AVERAGEIFS('city centre offline'!$J$2:$J$2047,'city centre offline'!$A$2:$A$2047,$A25,'city centre offline'!$B$2:$B$2047,F$4)*AVERAGEIFS('all sales summary'!$I$2:$I$2047,'all sales summary'!$A$2:$A$2047,$A25,'all sales summary'!$B$2:$B$2047,F$4))/((AVERAGEIFS('overall city offline'!$J$2:$J$2047,'overall city offline'!$A$2:$A$2047,$A25,'overall city offline'!$B$2:$B$2047,F$4)*(1-AVERAGEIFS('all sales summary'!$I$2:$I$2047,'all sales summary'!$A$2:$A$2047,$A25,'all sales summary'!$B$2:$B$2047,F$4)))+(AVERAGEIFS('city centre offline'!$J$2:$J$2047,'city centre offline'!$A$2:$A$2047,$A25,'city centre offline'!$B$2:$B$2047,F$4)*AVERAGEIFS('all sales summary'!$I$2:$I$2047,'all sales summary'!$A$2:$A$2047,$A25,'all sales summary'!$B$2:$B$2047,F$4)))</f>
        <v>0.32238428754114157</v>
      </c>
      <c r="G25" s="60">
        <f>(AVERAGEIFS('city centre offline'!$J$2:$J$2047,'city centre offline'!$A$2:$A$2047,$A25,'city centre offline'!$B$2:$B$2047,G$4)*AVERAGEIFS('all sales summary'!$I$2:$I$2047,'all sales summary'!$A$2:$A$2047,$A25,'all sales summary'!$B$2:$B$2047,G$4))/((AVERAGEIFS('overall city offline'!$J$2:$J$2047,'overall city offline'!$A$2:$A$2047,$A25,'overall city offline'!$B$2:$B$2047,G$4)*(1-AVERAGEIFS('all sales summary'!$I$2:$I$2047,'all sales summary'!$A$2:$A$2047,$A25,'all sales summary'!$B$2:$B$2047,G$4)))+(AVERAGEIFS('city centre offline'!$J$2:$J$2047,'city centre offline'!$A$2:$A$2047,$A25,'city centre offline'!$B$2:$B$2047,G$4)*AVERAGEIFS('all sales summary'!$I$2:$I$2047,'all sales summary'!$A$2:$A$2047,$A25,'all sales summary'!$B$2:$B$2047,G$4)))</f>
        <v>0.32103481100681952</v>
      </c>
      <c r="H25" s="60">
        <f>(AVERAGEIFS('city centre offline'!$J$2:$J$2047,'city centre offline'!$A$2:$A$2047,$A25,'city centre offline'!$B$2:$B$2047,H$4)*AVERAGEIFS('all sales summary'!$I$2:$I$2047,'all sales summary'!$A$2:$A$2047,$A25,'all sales summary'!$B$2:$B$2047,H$4))/((AVERAGEIFS('overall city offline'!$J$2:$J$2047,'overall city offline'!$A$2:$A$2047,$A25,'overall city offline'!$B$2:$B$2047,H$4)*(1-AVERAGEIFS('all sales summary'!$I$2:$I$2047,'all sales summary'!$A$2:$A$2047,$A25,'all sales summary'!$B$2:$B$2047,H$4)))+(AVERAGEIFS('city centre offline'!$J$2:$J$2047,'city centre offline'!$A$2:$A$2047,$A25,'city centre offline'!$B$2:$B$2047,H$4)*AVERAGEIFS('all sales summary'!$I$2:$I$2047,'all sales summary'!$A$2:$A$2047,$A25,'all sales summary'!$B$2:$B$2047,H$4)))</f>
        <v>0.31410195386581907</v>
      </c>
      <c r="I25" s="60">
        <f>(AVERAGEIFS('city centre offline'!$J$2:$J$2047,'city centre offline'!$A$2:$A$2047,$A25,'city centre offline'!$B$2:$B$2047,I$4)*AVERAGEIFS('all sales summary'!$I$2:$I$2047,'all sales summary'!$A$2:$A$2047,$A25,'all sales summary'!$B$2:$B$2047,I$4))/((AVERAGEIFS('overall city offline'!$J$2:$J$2047,'overall city offline'!$A$2:$A$2047,$A25,'overall city offline'!$B$2:$B$2047,I$4)*(1-AVERAGEIFS('all sales summary'!$I$2:$I$2047,'all sales summary'!$A$2:$A$2047,$A25,'all sales summary'!$B$2:$B$2047,I$4)))+(AVERAGEIFS('city centre offline'!$J$2:$J$2047,'city centre offline'!$A$2:$A$2047,$A25,'city centre offline'!$B$2:$B$2047,I$4)*AVERAGEIFS('all sales summary'!$I$2:$I$2047,'all sales summary'!$A$2:$A$2047,$A25,'all sales summary'!$B$2:$B$2047,I$4)))</f>
        <v>0.31331837424375897</v>
      </c>
      <c r="J25" s="60">
        <f>(AVERAGEIFS('city centre offline'!$J$2:$J$2047,'city centre offline'!$A$2:$A$2047,$A25,'city centre offline'!$B$2:$B$2047,J$4)*AVERAGEIFS('all sales summary'!$I$2:$I$2047,'all sales summary'!$A$2:$A$2047,$A25,'all sales summary'!$B$2:$B$2047,J$4))/((AVERAGEIFS('overall city offline'!$J$2:$J$2047,'overall city offline'!$A$2:$A$2047,$A25,'overall city offline'!$B$2:$B$2047,J$4)*(1-AVERAGEIFS('all sales summary'!$I$2:$I$2047,'all sales summary'!$A$2:$A$2047,$A25,'all sales summary'!$B$2:$B$2047,J$4)))+(AVERAGEIFS('city centre offline'!$J$2:$J$2047,'city centre offline'!$A$2:$A$2047,$A25,'city centre offline'!$B$2:$B$2047,J$4)*AVERAGEIFS('all sales summary'!$I$2:$I$2047,'all sales summary'!$A$2:$A$2047,$A25,'all sales summary'!$B$2:$B$2047,J$4)))</f>
        <v>0.32375733020050718</v>
      </c>
      <c r="K25" s="60">
        <f>(AVERAGEIFS('city centre offline'!$J$2:$J$2047,'city centre offline'!$A$2:$A$2047,$A25,'city centre offline'!$B$2:$B$2047,K$4)*AVERAGEIFS('all sales summary'!$I$2:$I$2047,'all sales summary'!$A$2:$A$2047,$A25,'all sales summary'!$B$2:$B$2047,K$4))/((AVERAGEIFS('overall city offline'!$J$2:$J$2047,'overall city offline'!$A$2:$A$2047,$A25,'overall city offline'!$B$2:$B$2047,K$4)*(1-AVERAGEIFS('all sales summary'!$I$2:$I$2047,'all sales summary'!$A$2:$A$2047,$A25,'all sales summary'!$B$2:$B$2047,K$4)))+(AVERAGEIFS('city centre offline'!$J$2:$J$2047,'city centre offline'!$A$2:$A$2047,$A25,'city centre offline'!$B$2:$B$2047,K$4)*AVERAGEIFS('all sales summary'!$I$2:$I$2047,'all sales summary'!$A$2:$A$2047,$A25,'all sales summary'!$B$2:$B$2047,K$4)))</f>
        <v>0.32266079874167364</v>
      </c>
      <c r="L25" s="60">
        <f>(AVERAGEIFS('city centre offline'!$J$2:$J$2047,'city centre offline'!$A$2:$A$2047,$A25,'city centre offline'!$B$2:$B$2047,L$4)*AVERAGEIFS('all sales summary'!$I$2:$I$2047,'all sales summary'!$A$2:$A$2047,$A25,'all sales summary'!$B$2:$B$2047,L$4))/((AVERAGEIFS('overall city offline'!$J$2:$J$2047,'overall city offline'!$A$2:$A$2047,$A25,'overall city offline'!$B$2:$B$2047,L$4)*(1-AVERAGEIFS('all sales summary'!$I$2:$I$2047,'all sales summary'!$A$2:$A$2047,$A25,'all sales summary'!$B$2:$B$2047,L$4)))+(AVERAGEIFS('city centre offline'!$J$2:$J$2047,'city centre offline'!$A$2:$A$2047,$A25,'city centre offline'!$B$2:$B$2047,L$4)*AVERAGEIFS('all sales summary'!$I$2:$I$2047,'all sales summary'!$A$2:$A$2047,$A25,'all sales summary'!$B$2:$B$2047,L$4)))</f>
        <v>0.3251841965847993</v>
      </c>
      <c r="M25" s="60">
        <f>(AVERAGEIFS('city centre offline'!$J$2:$J$2047,'city centre offline'!$A$2:$A$2047,$A25,'city centre offline'!$B$2:$B$2047,M$4)*AVERAGEIFS('all sales summary'!$I$2:$I$2047,'all sales summary'!$A$2:$A$2047,$A25,'all sales summary'!$B$2:$B$2047,M$4))/((AVERAGEIFS('overall city offline'!$J$2:$J$2047,'overall city offline'!$A$2:$A$2047,$A25,'overall city offline'!$B$2:$B$2047,M$4)*(1-AVERAGEIFS('all sales summary'!$I$2:$I$2047,'all sales summary'!$A$2:$A$2047,$A25,'all sales summary'!$B$2:$B$2047,M$4)))+(AVERAGEIFS('city centre offline'!$J$2:$J$2047,'city centre offline'!$A$2:$A$2047,$A25,'city centre offline'!$B$2:$B$2047,M$4)*AVERAGEIFS('all sales summary'!$I$2:$I$2047,'all sales summary'!$A$2:$A$2047,$A25,'all sales summary'!$B$2:$B$2047,M$4)))</f>
        <v>0.31911838414595517</v>
      </c>
      <c r="N25" s="60">
        <f>(AVERAGEIFS('city centre offline'!$J$2:$J$2047,'city centre offline'!$A$2:$A$2047,$A25,'city centre offline'!$B$2:$B$2047,N$4)*AVERAGEIFS('all sales summary'!$I$2:$I$2047,'all sales summary'!$A$2:$A$2047,$A25,'all sales summary'!$B$2:$B$2047,N$4))/((AVERAGEIFS('overall city offline'!$J$2:$J$2047,'overall city offline'!$A$2:$A$2047,$A25,'overall city offline'!$B$2:$B$2047,N$4)*(1-AVERAGEIFS('all sales summary'!$I$2:$I$2047,'all sales summary'!$A$2:$A$2047,$A25,'all sales summary'!$B$2:$B$2047,N$4)))+(AVERAGEIFS('city centre offline'!$J$2:$J$2047,'city centre offline'!$A$2:$A$2047,$A25,'city centre offline'!$B$2:$B$2047,N$4)*AVERAGEIFS('all sales summary'!$I$2:$I$2047,'all sales summary'!$A$2:$A$2047,$A25,'all sales summary'!$B$2:$B$2047,N$4)))</f>
        <v>0.31269934166348962</v>
      </c>
      <c r="O25" s="60">
        <f>(AVERAGEIFS('city centre offline'!$J$2:$J$2047,'city centre offline'!$A$2:$A$2047,$A25,'city centre offline'!$B$2:$B$2047,O$4)*AVERAGEIFS('all sales summary'!$I$2:$I$2047,'all sales summary'!$A$2:$A$2047,$A25,'all sales summary'!$B$2:$B$2047,O$4))/((AVERAGEIFS('overall city offline'!$J$2:$J$2047,'overall city offline'!$A$2:$A$2047,$A25,'overall city offline'!$B$2:$B$2047,O$4)*(1-AVERAGEIFS('all sales summary'!$I$2:$I$2047,'all sales summary'!$A$2:$A$2047,$A25,'all sales summary'!$B$2:$B$2047,O$4)))+(AVERAGEIFS('city centre offline'!$J$2:$J$2047,'city centre offline'!$A$2:$A$2047,$A25,'city centre offline'!$B$2:$B$2047,O$4)*AVERAGEIFS('all sales summary'!$I$2:$I$2047,'all sales summary'!$A$2:$A$2047,$A25,'all sales summary'!$B$2:$B$2047,O$4)))</f>
        <v>0.31940545103302609</v>
      </c>
      <c r="P25" s="60">
        <f>(AVERAGEIFS('city centre offline'!$J$2:$J$2047,'city centre offline'!$A$2:$A$2047,$A25,'city centre offline'!$B$2:$B$2047,P$4)*AVERAGEIFS('all sales summary'!$I$2:$I$2047,'all sales summary'!$A$2:$A$2047,$A25,'all sales summary'!$B$2:$B$2047,P$4))/((AVERAGEIFS('overall city offline'!$J$2:$J$2047,'overall city offline'!$A$2:$A$2047,$A25,'overall city offline'!$B$2:$B$2047,P$4)*(1-AVERAGEIFS('all sales summary'!$I$2:$I$2047,'all sales summary'!$A$2:$A$2047,$A25,'all sales summary'!$B$2:$B$2047,P$4)))+(AVERAGEIFS('city centre offline'!$J$2:$J$2047,'city centre offline'!$A$2:$A$2047,$A25,'city centre offline'!$B$2:$B$2047,P$4)*AVERAGEIFS('all sales summary'!$I$2:$I$2047,'all sales summary'!$A$2:$A$2047,$A25,'all sales summary'!$B$2:$B$2047,P$4)))</f>
        <v>0.29776331060689176</v>
      </c>
      <c r="Q25" s="60">
        <f>(AVERAGEIFS('city centre offline'!$J$2:$J$2047,'city centre offline'!$A$2:$A$2047,$A25,'city centre offline'!$B$2:$B$2047,Q$4)*AVERAGEIFS('all sales summary'!$I$2:$I$2047,'all sales summary'!$A$2:$A$2047,$A25,'all sales summary'!$B$2:$B$2047,Q$4))/((AVERAGEIFS('overall city offline'!$J$2:$J$2047,'overall city offline'!$A$2:$A$2047,$A25,'overall city offline'!$B$2:$B$2047,Q$4)*(1-AVERAGEIFS('all sales summary'!$I$2:$I$2047,'all sales summary'!$A$2:$A$2047,$A25,'all sales summary'!$B$2:$B$2047,Q$4)))+(AVERAGEIFS('city centre offline'!$J$2:$J$2047,'city centre offline'!$A$2:$A$2047,$A25,'city centre offline'!$B$2:$B$2047,Q$4)*AVERAGEIFS('all sales summary'!$I$2:$I$2047,'all sales summary'!$A$2:$A$2047,$A25,'all sales summary'!$B$2:$B$2047,Q$4)))</f>
        <v>4.468344668093744E-2</v>
      </c>
      <c r="R25" s="60">
        <f>(AVERAGEIFS('city centre offline'!$J$2:$J$2047,'city centre offline'!$A$2:$A$2047,$A25,'city centre offline'!$B$2:$B$2047,R$4)*AVERAGEIFS('all sales summary'!$I$2:$I$2047,'all sales summary'!$A$2:$A$2047,$A25,'all sales summary'!$B$2:$B$2047,R$4))/((AVERAGEIFS('overall city offline'!$J$2:$J$2047,'overall city offline'!$A$2:$A$2047,$A25,'overall city offline'!$B$2:$B$2047,R$4)*(1-AVERAGEIFS('all sales summary'!$I$2:$I$2047,'all sales summary'!$A$2:$A$2047,$A25,'all sales summary'!$B$2:$B$2047,R$4)))+(AVERAGEIFS('city centre offline'!$J$2:$J$2047,'city centre offline'!$A$2:$A$2047,$A25,'city centre offline'!$B$2:$B$2047,R$4)*AVERAGEIFS('all sales summary'!$I$2:$I$2047,'all sales summary'!$A$2:$A$2047,$A25,'all sales summary'!$B$2:$B$2047,R$4)))</f>
        <v>3.479237103844348E-2</v>
      </c>
      <c r="S25" s="60">
        <f>(AVERAGEIFS('city centre offline'!$J$2:$J$2047,'city centre offline'!$A$2:$A$2047,$A25,'city centre offline'!$B$2:$B$2047,S$4)*AVERAGEIFS('all sales summary'!$I$2:$I$2047,'all sales summary'!$A$2:$A$2047,$A25,'all sales summary'!$B$2:$B$2047,S$4))/((AVERAGEIFS('overall city offline'!$J$2:$J$2047,'overall city offline'!$A$2:$A$2047,$A25,'overall city offline'!$B$2:$B$2047,S$4)*(1-AVERAGEIFS('all sales summary'!$I$2:$I$2047,'all sales summary'!$A$2:$A$2047,$A25,'all sales summary'!$B$2:$B$2047,S$4)))+(AVERAGEIFS('city centre offline'!$J$2:$J$2047,'city centre offline'!$A$2:$A$2047,$A25,'city centre offline'!$B$2:$B$2047,S$4)*AVERAGEIFS('all sales summary'!$I$2:$I$2047,'all sales summary'!$A$2:$A$2047,$A25,'all sales summary'!$B$2:$B$2047,S$4)))</f>
        <v>4.813916049322664E-2</v>
      </c>
      <c r="T25" s="60">
        <f>(AVERAGEIFS('city centre offline'!$J$2:$J$2047,'city centre offline'!$A$2:$A$2047,$A25,'city centre offline'!$B$2:$B$2047,T$4)*AVERAGEIFS('all sales summary'!$I$2:$I$2047,'all sales summary'!$A$2:$A$2047,$A25,'all sales summary'!$B$2:$B$2047,T$4))/((AVERAGEIFS('overall city offline'!$J$2:$J$2047,'overall city offline'!$A$2:$A$2047,$A25,'overall city offline'!$B$2:$B$2047,T$4)*(1-AVERAGEIFS('all sales summary'!$I$2:$I$2047,'all sales summary'!$A$2:$A$2047,$A25,'all sales summary'!$B$2:$B$2047,T$4)))+(AVERAGEIFS('city centre offline'!$J$2:$J$2047,'city centre offline'!$A$2:$A$2047,$A25,'city centre offline'!$B$2:$B$2047,T$4)*AVERAGEIFS('all sales summary'!$I$2:$I$2047,'all sales summary'!$A$2:$A$2047,$A25,'all sales summary'!$B$2:$B$2047,T$4)))</f>
        <v>0.23317200260277857</v>
      </c>
      <c r="U25" s="60">
        <f>(AVERAGEIFS('city centre offline'!$J$2:$J$2047,'city centre offline'!$A$2:$A$2047,$A25,'city centre offline'!$B$2:$B$2047,U$4)*AVERAGEIFS('all sales summary'!$I$2:$I$2047,'all sales summary'!$A$2:$A$2047,$A25,'all sales summary'!$B$2:$B$2047,U$4))/((AVERAGEIFS('overall city offline'!$J$2:$J$2047,'overall city offline'!$A$2:$A$2047,$A25,'overall city offline'!$B$2:$B$2047,U$4)*(1-AVERAGEIFS('all sales summary'!$I$2:$I$2047,'all sales summary'!$A$2:$A$2047,$A25,'all sales summary'!$B$2:$B$2047,U$4)))+(AVERAGEIFS('city centre offline'!$J$2:$J$2047,'city centre offline'!$A$2:$A$2047,$A25,'city centre offline'!$B$2:$B$2047,U$4)*AVERAGEIFS('all sales summary'!$I$2:$I$2047,'all sales summary'!$A$2:$A$2047,$A25,'all sales summary'!$B$2:$B$2047,U$4)))</f>
        <v>0.28660392192812933</v>
      </c>
      <c r="V25" s="60">
        <f>(AVERAGEIFS('city centre offline'!$J$2:$J$2047,'city centre offline'!$A$2:$A$2047,$A25,'city centre offline'!$B$2:$B$2047,V$4)*AVERAGEIFS('all sales summary'!$I$2:$I$2047,'all sales summary'!$A$2:$A$2047,$A25,'all sales summary'!$B$2:$B$2047,V$4))/((AVERAGEIFS('overall city offline'!$J$2:$J$2047,'overall city offline'!$A$2:$A$2047,$A25,'overall city offline'!$B$2:$B$2047,V$4)*(1-AVERAGEIFS('all sales summary'!$I$2:$I$2047,'all sales summary'!$A$2:$A$2047,$A25,'all sales summary'!$B$2:$B$2047,V$4)))+(AVERAGEIFS('city centre offline'!$J$2:$J$2047,'city centre offline'!$A$2:$A$2047,$A25,'city centre offline'!$B$2:$B$2047,V$4)*AVERAGEIFS('all sales summary'!$I$2:$I$2047,'all sales summary'!$A$2:$A$2047,$A25,'all sales summary'!$B$2:$B$2047,V$4)))</f>
        <v>0.28758756025830745</v>
      </c>
      <c r="W25" s="60">
        <f>(AVERAGEIFS('city centre offline'!$J$2:$J$2047,'city centre offline'!$A$2:$A$2047,$A25,'city centre offline'!$B$2:$B$2047,W$4)*AVERAGEIFS('all sales summary'!$I$2:$I$2047,'all sales summary'!$A$2:$A$2047,$A25,'all sales summary'!$B$2:$B$2047,W$4))/((AVERAGEIFS('overall city offline'!$J$2:$J$2047,'overall city offline'!$A$2:$A$2047,$A25,'overall city offline'!$B$2:$B$2047,W$4)*(1-AVERAGEIFS('all sales summary'!$I$2:$I$2047,'all sales summary'!$A$2:$A$2047,$A25,'all sales summary'!$B$2:$B$2047,W$4)))+(AVERAGEIFS('city centre offline'!$J$2:$J$2047,'city centre offline'!$A$2:$A$2047,$A25,'city centre offline'!$B$2:$B$2047,W$4)*AVERAGEIFS('all sales summary'!$I$2:$I$2047,'all sales summary'!$A$2:$A$2047,$A25,'all sales summary'!$B$2:$B$2047,W$4)))</f>
        <v>0.2822350651602224</v>
      </c>
      <c r="X25" s="60">
        <f>(AVERAGEIFS('city centre offline'!$J$2:$J$2047,'city centre offline'!$A$2:$A$2047,$A25,'city centre offline'!$B$2:$B$2047,X$4)*AVERAGEIFS('all sales summary'!$I$2:$I$2047,'all sales summary'!$A$2:$A$2047,$A25,'all sales summary'!$B$2:$B$2047,X$4))/((AVERAGEIFS('overall city offline'!$J$2:$J$2047,'overall city offline'!$A$2:$A$2047,$A25,'overall city offline'!$B$2:$B$2047,X$4)*(1-AVERAGEIFS('all sales summary'!$I$2:$I$2047,'all sales summary'!$A$2:$A$2047,$A25,'all sales summary'!$B$2:$B$2047,X$4)))+(AVERAGEIFS('city centre offline'!$J$2:$J$2047,'city centre offline'!$A$2:$A$2047,$A25,'city centre offline'!$B$2:$B$2047,X$4)*AVERAGEIFS('all sales summary'!$I$2:$I$2047,'all sales summary'!$A$2:$A$2047,$A25,'all sales summary'!$B$2:$B$2047,X$4)))</f>
        <v>0.24144127417984429</v>
      </c>
      <c r="Y25" s="60">
        <f>(AVERAGEIFS('city centre offline'!$J$2:$J$2047,'city centre offline'!$A$2:$A$2047,$A25,'city centre offline'!$B$2:$B$2047,Y$4)*AVERAGEIFS('all sales summary'!$I$2:$I$2047,'all sales summary'!$A$2:$A$2047,$A25,'all sales summary'!$B$2:$B$2047,Y$4))/((AVERAGEIFS('overall city offline'!$J$2:$J$2047,'overall city offline'!$A$2:$A$2047,$A25,'overall city offline'!$B$2:$B$2047,Y$4)*(1-AVERAGEIFS('all sales summary'!$I$2:$I$2047,'all sales summary'!$A$2:$A$2047,$A25,'all sales summary'!$B$2:$B$2047,Y$4)))+(AVERAGEIFS('city centre offline'!$J$2:$J$2047,'city centre offline'!$A$2:$A$2047,$A25,'city centre offline'!$B$2:$B$2047,Y$4)*AVERAGEIFS('all sales summary'!$I$2:$I$2047,'all sales summary'!$A$2:$A$2047,$A25,'all sales summary'!$B$2:$B$2047,Y$4)))</f>
        <v>0.23916276615512283</v>
      </c>
      <c r="Z25" s="60">
        <f>(AVERAGEIFS('city centre offline'!$J$2:$J$2047,'city centre offline'!$A$2:$A$2047,$A25,'city centre offline'!$B$2:$B$2047,Z$4)*AVERAGEIFS('all sales summary'!$I$2:$I$2047,'all sales summary'!$A$2:$A$2047,$A25,'all sales summary'!$B$2:$B$2047,Z$4))/((AVERAGEIFS('overall city offline'!$J$2:$J$2047,'overall city offline'!$A$2:$A$2047,$A25,'overall city offline'!$B$2:$B$2047,Z$4)*(1-AVERAGEIFS('all sales summary'!$I$2:$I$2047,'all sales summary'!$A$2:$A$2047,$A25,'all sales summary'!$B$2:$B$2047,Z$4)))+(AVERAGEIFS('city centre offline'!$J$2:$J$2047,'city centre offline'!$A$2:$A$2047,$A25,'city centre offline'!$B$2:$B$2047,Z$4)*AVERAGEIFS('all sales summary'!$I$2:$I$2047,'all sales summary'!$A$2:$A$2047,$A25,'all sales summary'!$B$2:$B$2047,Z$4)))</f>
        <v>6.6810102580459899E-2</v>
      </c>
      <c r="AA25" s="60">
        <f>(AVERAGEIFS('city centre offline'!$J$2:$J$2047,'city centre offline'!$A$2:$A$2047,$A25,'city centre offline'!$B$2:$B$2047,AA$4)*AVERAGEIFS('all sales summary'!$I$2:$I$2047,'all sales summary'!$A$2:$A$2047,$A25,'all sales summary'!$B$2:$B$2047,AA$4))/((AVERAGEIFS('overall city offline'!$J$2:$J$2047,'overall city offline'!$A$2:$A$2047,$A25,'overall city offline'!$B$2:$B$2047,AA$4)*(1-AVERAGEIFS('all sales summary'!$I$2:$I$2047,'all sales summary'!$A$2:$A$2047,$A25,'all sales summary'!$B$2:$B$2047,AA$4)))+(AVERAGEIFS('city centre offline'!$J$2:$J$2047,'city centre offline'!$A$2:$A$2047,$A25,'city centre offline'!$B$2:$B$2047,AA$4)*AVERAGEIFS('all sales summary'!$I$2:$I$2047,'all sales summary'!$A$2:$A$2047,$A25,'all sales summary'!$B$2:$B$2047,AA$4)))</f>
        <v>6.1814861193496509E-2</v>
      </c>
      <c r="AB25" s="60">
        <f>(AVERAGEIFS('city centre offline'!$J$2:$J$2047,'city centre offline'!$A$2:$A$2047,$A25,'city centre offline'!$B$2:$B$2047,AB$4)*AVERAGEIFS('all sales summary'!$I$2:$I$2047,'all sales summary'!$A$2:$A$2047,$A25,'all sales summary'!$B$2:$B$2047,AB$4))/((AVERAGEIFS('overall city offline'!$J$2:$J$2047,'overall city offline'!$A$2:$A$2047,$A25,'overall city offline'!$B$2:$B$2047,AB$4)*(1-AVERAGEIFS('all sales summary'!$I$2:$I$2047,'all sales summary'!$A$2:$A$2047,$A25,'all sales summary'!$B$2:$B$2047,AB$4)))+(AVERAGEIFS('city centre offline'!$J$2:$J$2047,'city centre offline'!$A$2:$A$2047,$A25,'city centre offline'!$B$2:$B$2047,AB$4)*AVERAGEIFS('all sales summary'!$I$2:$I$2047,'all sales summary'!$A$2:$A$2047,$A25,'all sales summary'!$B$2:$B$2047,AB$4)))</f>
        <v>7.8380776872650951E-2</v>
      </c>
      <c r="AC25" s="60">
        <f>(AVERAGEIFS('city centre offline'!$J$2:$J$2047,'city centre offline'!$A$2:$A$2047,$A25,'city centre offline'!$B$2:$B$2047,AC$4)*AVERAGEIFS('all sales summary'!$I$2:$I$2047,'all sales summary'!$A$2:$A$2047,$A25,'all sales summary'!$B$2:$B$2047,AC$4))/((AVERAGEIFS('overall city offline'!$J$2:$J$2047,'overall city offline'!$A$2:$A$2047,$A25,'overall city offline'!$B$2:$B$2047,AC$4)*(1-AVERAGEIFS('all sales summary'!$I$2:$I$2047,'all sales summary'!$A$2:$A$2047,$A25,'all sales summary'!$B$2:$B$2047,AC$4)))+(AVERAGEIFS('city centre offline'!$J$2:$J$2047,'city centre offline'!$A$2:$A$2047,$A25,'city centre offline'!$B$2:$B$2047,AC$4)*AVERAGEIFS('all sales summary'!$I$2:$I$2047,'all sales summary'!$A$2:$A$2047,$A25,'all sales summary'!$B$2:$B$2047,AC$4)))</f>
        <v>0.15893074678718744</v>
      </c>
      <c r="AD25" s="60">
        <f>(AVERAGEIFS('city centre offline'!$J$2:$J$2047,'city centre offline'!$A$2:$A$2047,$A25,'city centre offline'!$B$2:$B$2047,AD$4)*AVERAGEIFS('all sales summary'!$I$2:$I$2047,'all sales summary'!$A$2:$A$2047,$A25,'all sales summary'!$B$2:$B$2047,AD$4))/((AVERAGEIFS('overall city offline'!$J$2:$J$2047,'overall city offline'!$A$2:$A$2047,$A25,'overall city offline'!$B$2:$B$2047,AD$4)*(1-AVERAGEIFS('all sales summary'!$I$2:$I$2047,'all sales summary'!$A$2:$A$2047,$A25,'all sales summary'!$B$2:$B$2047,AD$4)))+(AVERAGEIFS('city centre offline'!$J$2:$J$2047,'city centre offline'!$A$2:$A$2047,$A25,'city centre offline'!$B$2:$B$2047,AD$4)*AVERAGEIFS('all sales summary'!$I$2:$I$2047,'all sales summary'!$A$2:$A$2047,$A25,'all sales summary'!$B$2:$B$2047,AD$4)))</f>
        <v>0.30128803092369394</v>
      </c>
      <c r="AE25" s="60">
        <f>(AVERAGEIFS('city centre offline'!$J$2:$J$2047,'city centre offline'!$A$2:$A$2047,$A25,'city centre offline'!$B$2:$B$2047,AE$4)*AVERAGEIFS('all sales summary'!$I$2:$I$2047,'all sales summary'!$A$2:$A$2047,$A25,'all sales summary'!$B$2:$B$2047,AE$4))/((AVERAGEIFS('overall city offline'!$J$2:$J$2047,'overall city offline'!$A$2:$A$2047,$A25,'overall city offline'!$B$2:$B$2047,AE$4)*(1-AVERAGEIFS('all sales summary'!$I$2:$I$2047,'all sales summary'!$A$2:$A$2047,$A25,'all sales summary'!$B$2:$B$2047,AE$4)))+(AVERAGEIFS('city centre offline'!$J$2:$J$2047,'city centre offline'!$A$2:$A$2047,$A25,'city centre offline'!$B$2:$B$2047,AE$4)*AVERAGEIFS('all sales summary'!$I$2:$I$2047,'all sales summary'!$A$2:$A$2047,$A25,'all sales summary'!$B$2:$B$2047,AE$4)))</f>
        <v>0.29172475915490409</v>
      </c>
      <c r="AF25" s="60">
        <f>(AVERAGEIFS('city centre offline'!$J$2:$J$2047,'city centre offline'!$A$2:$A$2047,$A25,'city centre offline'!$B$2:$B$2047,AF$4)*AVERAGEIFS('all sales summary'!$I$2:$I$2047,'all sales summary'!$A$2:$A$2047,$A25,'all sales summary'!$B$2:$B$2047,AF$4))/((AVERAGEIFS('overall city offline'!$J$2:$J$2047,'overall city offline'!$A$2:$A$2047,$A25,'overall city offline'!$B$2:$B$2047,AF$4)*(1-AVERAGEIFS('all sales summary'!$I$2:$I$2047,'all sales summary'!$A$2:$A$2047,$A25,'all sales summary'!$B$2:$B$2047,AF$4)))+(AVERAGEIFS('city centre offline'!$J$2:$J$2047,'city centre offline'!$A$2:$A$2047,$A25,'city centre offline'!$B$2:$B$2047,AF$4)*AVERAGEIFS('all sales summary'!$I$2:$I$2047,'all sales summary'!$A$2:$A$2047,$A25,'all sales summary'!$B$2:$B$2047,AF$4)))</f>
        <v>0.29372818111022087</v>
      </c>
      <c r="AG25" s="60">
        <f>(AVERAGEIFS('city centre offline'!$J$2:$J$2047,'city centre offline'!$A$2:$A$2047,$A25,'city centre offline'!$B$2:$B$2047,AG$4)*AVERAGEIFS('all sales summary'!$I$2:$I$2047,'all sales summary'!$A$2:$A$2047,$A25,'all sales summary'!$B$2:$B$2047,AG$4))/((AVERAGEIFS('overall city offline'!$J$2:$J$2047,'overall city offline'!$A$2:$A$2047,$A25,'overall city offline'!$B$2:$B$2047,AG$4)*(1-AVERAGEIFS('all sales summary'!$I$2:$I$2047,'all sales summary'!$A$2:$A$2047,$A25,'all sales summary'!$B$2:$B$2047,AG$4)))+(AVERAGEIFS('city centre offline'!$J$2:$J$2047,'city centre offline'!$A$2:$A$2047,$A25,'city centre offline'!$B$2:$B$2047,AG$4)*AVERAGEIFS('all sales summary'!$I$2:$I$2047,'all sales summary'!$A$2:$A$2047,$A25,'all sales summary'!$B$2:$B$2047,AG$4)))</f>
        <v>0.3011405345668981</v>
      </c>
      <c r="AH25" s="60">
        <f>(AVERAGEIFS('city centre offline'!$J$2:$J$2047,'city centre offline'!$A$2:$A$2047,$A25,'city centre offline'!$B$2:$B$2047,AH$4)*AVERAGEIFS('all sales summary'!$I$2:$I$2047,'all sales summary'!$A$2:$A$2047,$A25,'all sales summary'!$B$2:$B$2047,AH$4))/((AVERAGEIFS('overall city offline'!$J$2:$J$2047,'overall city offline'!$A$2:$A$2047,$A25,'overall city offline'!$B$2:$B$2047,AH$4)*(1-AVERAGEIFS('all sales summary'!$I$2:$I$2047,'all sales summary'!$A$2:$A$2047,$A25,'all sales summary'!$B$2:$B$2047,AH$4)))+(AVERAGEIFS('city centre offline'!$J$2:$J$2047,'city centre offline'!$A$2:$A$2047,$A25,'city centre offline'!$B$2:$B$2047,AH$4)*AVERAGEIFS('all sales summary'!$I$2:$I$2047,'all sales summary'!$A$2:$A$2047,$A25,'all sales summary'!$B$2:$B$2047,AH$4)))</f>
        <v>0.31409634849968693</v>
      </c>
    </row>
    <row r="26" spans="1:34" x14ac:dyDescent="0.3">
      <c r="A26" t="s">
        <v>28</v>
      </c>
      <c r="B26" s="60">
        <f>(AVERAGEIFS('city centre offline'!$J$2:$J$2047,'city centre offline'!$A$2:$A$2047,$A26,'city centre offline'!$B$2:$B$2047,B$4)*AVERAGEIFS('all sales summary'!$I$2:$I$2047,'all sales summary'!$A$2:$A$2047,$A26,'all sales summary'!$B$2:$B$2047,B$4))/((AVERAGEIFS('overall city offline'!$J$2:$J$2047,'overall city offline'!$A$2:$A$2047,$A26,'overall city offline'!$B$2:$B$2047,B$4)*(1-AVERAGEIFS('all sales summary'!$I$2:$I$2047,'all sales summary'!$A$2:$A$2047,$A26,'all sales summary'!$B$2:$B$2047,B$4)))+(AVERAGEIFS('city centre offline'!$J$2:$J$2047,'city centre offline'!$A$2:$A$2047,$A26,'city centre offline'!$B$2:$B$2047,B$4)*AVERAGEIFS('all sales summary'!$I$2:$I$2047,'all sales summary'!$A$2:$A$2047,$A26,'all sales summary'!$B$2:$B$2047,B$4)))</f>
        <v>0.13252074681469367</v>
      </c>
      <c r="C26" s="60">
        <f>(AVERAGEIFS('city centre offline'!$J$2:$J$2047,'city centre offline'!$A$2:$A$2047,$A26,'city centre offline'!$B$2:$B$2047,C$4)*AVERAGEIFS('all sales summary'!$I$2:$I$2047,'all sales summary'!$A$2:$A$2047,$A26,'all sales summary'!$B$2:$B$2047,C$4))/((AVERAGEIFS('overall city offline'!$J$2:$J$2047,'overall city offline'!$A$2:$A$2047,$A26,'overall city offline'!$B$2:$B$2047,C$4)*(1-AVERAGEIFS('all sales summary'!$I$2:$I$2047,'all sales summary'!$A$2:$A$2047,$A26,'all sales summary'!$B$2:$B$2047,C$4)))+(AVERAGEIFS('city centre offline'!$J$2:$J$2047,'city centre offline'!$A$2:$A$2047,$A26,'city centre offline'!$B$2:$B$2047,C$4)*AVERAGEIFS('all sales summary'!$I$2:$I$2047,'all sales summary'!$A$2:$A$2047,$A26,'all sales summary'!$B$2:$B$2047,C$4)))</f>
        <v>0.13948220417647789</v>
      </c>
      <c r="D26" s="60">
        <f>(AVERAGEIFS('city centre offline'!$J$2:$J$2047,'city centre offline'!$A$2:$A$2047,$A26,'city centre offline'!$B$2:$B$2047,D$4)*AVERAGEIFS('all sales summary'!$I$2:$I$2047,'all sales summary'!$A$2:$A$2047,$A26,'all sales summary'!$B$2:$B$2047,D$4))/((AVERAGEIFS('overall city offline'!$J$2:$J$2047,'overall city offline'!$A$2:$A$2047,$A26,'overall city offline'!$B$2:$B$2047,D$4)*(1-AVERAGEIFS('all sales summary'!$I$2:$I$2047,'all sales summary'!$A$2:$A$2047,$A26,'all sales summary'!$B$2:$B$2047,D$4)))+(AVERAGEIFS('city centre offline'!$J$2:$J$2047,'city centre offline'!$A$2:$A$2047,$A26,'city centre offline'!$B$2:$B$2047,D$4)*AVERAGEIFS('all sales summary'!$I$2:$I$2047,'all sales summary'!$A$2:$A$2047,$A26,'all sales summary'!$B$2:$B$2047,D$4)))</f>
        <v>0.13890753710324893</v>
      </c>
      <c r="E26" s="60">
        <f>(AVERAGEIFS('city centre offline'!$J$2:$J$2047,'city centre offline'!$A$2:$A$2047,$A26,'city centre offline'!$B$2:$B$2047,E$4)*AVERAGEIFS('all sales summary'!$I$2:$I$2047,'all sales summary'!$A$2:$A$2047,$A26,'all sales summary'!$B$2:$B$2047,E$4))/((AVERAGEIFS('overall city offline'!$J$2:$J$2047,'overall city offline'!$A$2:$A$2047,$A26,'overall city offline'!$B$2:$B$2047,E$4)*(1-AVERAGEIFS('all sales summary'!$I$2:$I$2047,'all sales summary'!$A$2:$A$2047,$A26,'all sales summary'!$B$2:$B$2047,E$4)))+(AVERAGEIFS('city centre offline'!$J$2:$J$2047,'city centre offline'!$A$2:$A$2047,$A26,'city centre offline'!$B$2:$B$2047,E$4)*AVERAGEIFS('all sales summary'!$I$2:$I$2047,'all sales summary'!$A$2:$A$2047,$A26,'all sales summary'!$B$2:$B$2047,E$4)))</f>
        <v>0.13652060067217264</v>
      </c>
      <c r="F26" s="60">
        <f>(AVERAGEIFS('city centre offline'!$J$2:$J$2047,'city centre offline'!$A$2:$A$2047,$A26,'city centre offline'!$B$2:$B$2047,F$4)*AVERAGEIFS('all sales summary'!$I$2:$I$2047,'all sales summary'!$A$2:$A$2047,$A26,'all sales summary'!$B$2:$B$2047,F$4))/((AVERAGEIFS('overall city offline'!$J$2:$J$2047,'overall city offline'!$A$2:$A$2047,$A26,'overall city offline'!$B$2:$B$2047,F$4)*(1-AVERAGEIFS('all sales summary'!$I$2:$I$2047,'all sales summary'!$A$2:$A$2047,$A26,'all sales summary'!$B$2:$B$2047,F$4)))+(AVERAGEIFS('city centre offline'!$J$2:$J$2047,'city centre offline'!$A$2:$A$2047,$A26,'city centre offline'!$B$2:$B$2047,F$4)*AVERAGEIFS('all sales summary'!$I$2:$I$2047,'all sales summary'!$A$2:$A$2047,$A26,'all sales summary'!$B$2:$B$2047,F$4)))</f>
        <v>0.13127003151857397</v>
      </c>
      <c r="G26" s="60">
        <f>(AVERAGEIFS('city centre offline'!$J$2:$J$2047,'city centre offline'!$A$2:$A$2047,$A26,'city centre offline'!$B$2:$B$2047,G$4)*AVERAGEIFS('all sales summary'!$I$2:$I$2047,'all sales summary'!$A$2:$A$2047,$A26,'all sales summary'!$B$2:$B$2047,G$4))/((AVERAGEIFS('overall city offline'!$J$2:$J$2047,'overall city offline'!$A$2:$A$2047,$A26,'overall city offline'!$B$2:$B$2047,G$4)*(1-AVERAGEIFS('all sales summary'!$I$2:$I$2047,'all sales summary'!$A$2:$A$2047,$A26,'all sales summary'!$B$2:$B$2047,G$4)))+(AVERAGEIFS('city centre offline'!$J$2:$J$2047,'city centre offline'!$A$2:$A$2047,$A26,'city centre offline'!$B$2:$B$2047,G$4)*AVERAGEIFS('all sales summary'!$I$2:$I$2047,'all sales summary'!$A$2:$A$2047,$A26,'all sales summary'!$B$2:$B$2047,G$4)))</f>
        <v>0.12741404949380064</v>
      </c>
      <c r="H26" s="60">
        <f>(AVERAGEIFS('city centre offline'!$J$2:$J$2047,'city centre offline'!$A$2:$A$2047,$A26,'city centre offline'!$B$2:$B$2047,H$4)*AVERAGEIFS('all sales summary'!$I$2:$I$2047,'all sales summary'!$A$2:$A$2047,$A26,'all sales summary'!$B$2:$B$2047,H$4))/((AVERAGEIFS('overall city offline'!$J$2:$J$2047,'overall city offline'!$A$2:$A$2047,$A26,'overall city offline'!$B$2:$B$2047,H$4)*(1-AVERAGEIFS('all sales summary'!$I$2:$I$2047,'all sales summary'!$A$2:$A$2047,$A26,'all sales summary'!$B$2:$B$2047,H$4)))+(AVERAGEIFS('city centre offline'!$J$2:$J$2047,'city centre offline'!$A$2:$A$2047,$A26,'city centre offline'!$B$2:$B$2047,H$4)*AVERAGEIFS('all sales summary'!$I$2:$I$2047,'all sales summary'!$A$2:$A$2047,$A26,'all sales summary'!$B$2:$B$2047,H$4)))</f>
        <v>0.13490114580182208</v>
      </c>
      <c r="I26" s="60">
        <f>(AVERAGEIFS('city centre offline'!$J$2:$J$2047,'city centre offline'!$A$2:$A$2047,$A26,'city centre offline'!$B$2:$B$2047,I$4)*AVERAGEIFS('all sales summary'!$I$2:$I$2047,'all sales summary'!$A$2:$A$2047,$A26,'all sales summary'!$B$2:$B$2047,I$4))/((AVERAGEIFS('overall city offline'!$J$2:$J$2047,'overall city offline'!$A$2:$A$2047,$A26,'overall city offline'!$B$2:$B$2047,I$4)*(1-AVERAGEIFS('all sales summary'!$I$2:$I$2047,'all sales summary'!$A$2:$A$2047,$A26,'all sales summary'!$B$2:$B$2047,I$4)))+(AVERAGEIFS('city centre offline'!$J$2:$J$2047,'city centre offline'!$A$2:$A$2047,$A26,'city centre offline'!$B$2:$B$2047,I$4)*AVERAGEIFS('all sales summary'!$I$2:$I$2047,'all sales summary'!$A$2:$A$2047,$A26,'all sales summary'!$B$2:$B$2047,I$4)))</f>
        <v>0.17573255355321146</v>
      </c>
      <c r="J26" s="60">
        <f>(AVERAGEIFS('city centre offline'!$J$2:$J$2047,'city centre offline'!$A$2:$A$2047,$A26,'city centre offline'!$B$2:$B$2047,J$4)*AVERAGEIFS('all sales summary'!$I$2:$I$2047,'all sales summary'!$A$2:$A$2047,$A26,'all sales summary'!$B$2:$B$2047,J$4))/((AVERAGEIFS('overall city offline'!$J$2:$J$2047,'overall city offline'!$A$2:$A$2047,$A26,'overall city offline'!$B$2:$B$2047,J$4)*(1-AVERAGEIFS('all sales summary'!$I$2:$I$2047,'all sales summary'!$A$2:$A$2047,$A26,'all sales summary'!$B$2:$B$2047,J$4)))+(AVERAGEIFS('city centre offline'!$J$2:$J$2047,'city centre offline'!$A$2:$A$2047,$A26,'city centre offline'!$B$2:$B$2047,J$4)*AVERAGEIFS('all sales summary'!$I$2:$I$2047,'all sales summary'!$A$2:$A$2047,$A26,'all sales summary'!$B$2:$B$2047,J$4)))</f>
        <v>0.1299122078368303</v>
      </c>
      <c r="K26" s="60">
        <f>(AVERAGEIFS('city centre offline'!$J$2:$J$2047,'city centre offline'!$A$2:$A$2047,$A26,'city centre offline'!$B$2:$B$2047,K$4)*AVERAGEIFS('all sales summary'!$I$2:$I$2047,'all sales summary'!$A$2:$A$2047,$A26,'all sales summary'!$B$2:$B$2047,K$4))/((AVERAGEIFS('overall city offline'!$J$2:$J$2047,'overall city offline'!$A$2:$A$2047,$A26,'overall city offline'!$B$2:$B$2047,K$4)*(1-AVERAGEIFS('all sales summary'!$I$2:$I$2047,'all sales summary'!$A$2:$A$2047,$A26,'all sales summary'!$B$2:$B$2047,K$4)))+(AVERAGEIFS('city centre offline'!$J$2:$J$2047,'city centre offline'!$A$2:$A$2047,$A26,'city centre offline'!$B$2:$B$2047,K$4)*AVERAGEIFS('all sales summary'!$I$2:$I$2047,'all sales summary'!$A$2:$A$2047,$A26,'all sales summary'!$B$2:$B$2047,K$4)))</f>
        <v>0.13897706065089599</v>
      </c>
      <c r="L26" s="60">
        <f>(AVERAGEIFS('city centre offline'!$J$2:$J$2047,'city centre offline'!$A$2:$A$2047,$A26,'city centre offline'!$B$2:$B$2047,L$4)*AVERAGEIFS('all sales summary'!$I$2:$I$2047,'all sales summary'!$A$2:$A$2047,$A26,'all sales summary'!$B$2:$B$2047,L$4))/((AVERAGEIFS('overall city offline'!$J$2:$J$2047,'overall city offline'!$A$2:$A$2047,$A26,'overall city offline'!$B$2:$B$2047,L$4)*(1-AVERAGEIFS('all sales summary'!$I$2:$I$2047,'all sales summary'!$A$2:$A$2047,$A26,'all sales summary'!$B$2:$B$2047,L$4)))+(AVERAGEIFS('city centre offline'!$J$2:$J$2047,'city centre offline'!$A$2:$A$2047,$A26,'city centre offline'!$B$2:$B$2047,L$4)*AVERAGEIFS('all sales summary'!$I$2:$I$2047,'all sales summary'!$A$2:$A$2047,$A26,'all sales summary'!$B$2:$B$2047,L$4)))</f>
        <v>0.13957558798886499</v>
      </c>
      <c r="M26" s="60">
        <f>(AVERAGEIFS('city centre offline'!$J$2:$J$2047,'city centre offline'!$A$2:$A$2047,$A26,'city centre offline'!$B$2:$B$2047,M$4)*AVERAGEIFS('all sales summary'!$I$2:$I$2047,'all sales summary'!$A$2:$A$2047,$A26,'all sales summary'!$B$2:$B$2047,M$4))/((AVERAGEIFS('overall city offline'!$J$2:$J$2047,'overall city offline'!$A$2:$A$2047,$A26,'overall city offline'!$B$2:$B$2047,M$4)*(1-AVERAGEIFS('all sales summary'!$I$2:$I$2047,'all sales summary'!$A$2:$A$2047,$A26,'all sales summary'!$B$2:$B$2047,M$4)))+(AVERAGEIFS('city centre offline'!$J$2:$J$2047,'city centre offline'!$A$2:$A$2047,$A26,'city centre offline'!$B$2:$B$2047,M$4)*AVERAGEIFS('all sales summary'!$I$2:$I$2047,'all sales summary'!$A$2:$A$2047,$A26,'all sales summary'!$B$2:$B$2047,M$4)))</f>
        <v>0.13708911078301603</v>
      </c>
      <c r="N26" s="60">
        <f>(AVERAGEIFS('city centre offline'!$J$2:$J$2047,'city centre offline'!$A$2:$A$2047,$A26,'city centre offline'!$B$2:$B$2047,N$4)*AVERAGEIFS('all sales summary'!$I$2:$I$2047,'all sales summary'!$A$2:$A$2047,$A26,'all sales summary'!$B$2:$B$2047,N$4))/((AVERAGEIFS('overall city offline'!$J$2:$J$2047,'overall city offline'!$A$2:$A$2047,$A26,'overall city offline'!$B$2:$B$2047,N$4)*(1-AVERAGEIFS('all sales summary'!$I$2:$I$2047,'all sales summary'!$A$2:$A$2047,$A26,'all sales summary'!$B$2:$B$2047,N$4)))+(AVERAGEIFS('city centre offline'!$J$2:$J$2047,'city centre offline'!$A$2:$A$2047,$A26,'city centre offline'!$B$2:$B$2047,N$4)*AVERAGEIFS('all sales summary'!$I$2:$I$2047,'all sales summary'!$A$2:$A$2047,$A26,'all sales summary'!$B$2:$B$2047,N$4)))</f>
        <v>0.12963666757871722</v>
      </c>
      <c r="O26" s="60">
        <f>(AVERAGEIFS('city centre offline'!$J$2:$J$2047,'city centre offline'!$A$2:$A$2047,$A26,'city centre offline'!$B$2:$B$2047,O$4)*AVERAGEIFS('all sales summary'!$I$2:$I$2047,'all sales summary'!$A$2:$A$2047,$A26,'all sales summary'!$B$2:$B$2047,O$4))/((AVERAGEIFS('overall city offline'!$J$2:$J$2047,'overall city offline'!$A$2:$A$2047,$A26,'overall city offline'!$B$2:$B$2047,O$4)*(1-AVERAGEIFS('all sales summary'!$I$2:$I$2047,'all sales summary'!$A$2:$A$2047,$A26,'all sales summary'!$B$2:$B$2047,O$4)))+(AVERAGEIFS('city centre offline'!$J$2:$J$2047,'city centre offline'!$A$2:$A$2047,$A26,'city centre offline'!$B$2:$B$2047,O$4)*AVERAGEIFS('all sales summary'!$I$2:$I$2047,'all sales summary'!$A$2:$A$2047,$A26,'all sales summary'!$B$2:$B$2047,O$4)))</f>
        <v>0.14409502292394916</v>
      </c>
      <c r="P26" s="60">
        <f>(AVERAGEIFS('city centre offline'!$J$2:$J$2047,'city centre offline'!$A$2:$A$2047,$A26,'city centre offline'!$B$2:$B$2047,P$4)*AVERAGEIFS('all sales summary'!$I$2:$I$2047,'all sales summary'!$A$2:$A$2047,$A26,'all sales summary'!$B$2:$B$2047,P$4))/((AVERAGEIFS('overall city offline'!$J$2:$J$2047,'overall city offline'!$A$2:$A$2047,$A26,'overall city offline'!$B$2:$B$2047,P$4)*(1-AVERAGEIFS('all sales summary'!$I$2:$I$2047,'all sales summary'!$A$2:$A$2047,$A26,'all sales summary'!$B$2:$B$2047,P$4)))+(AVERAGEIFS('city centre offline'!$J$2:$J$2047,'city centre offline'!$A$2:$A$2047,$A26,'city centre offline'!$B$2:$B$2047,P$4)*AVERAGEIFS('all sales summary'!$I$2:$I$2047,'all sales summary'!$A$2:$A$2047,$A26,'all sales summary'!$B$2:$B$2047,P$4)))</f>
        <v>0.1286147363472761</v>
      </c>
      <c r="Q26" s="60">
        <f>(AVERAGEIFS('city centre offline'!$J$2:$J$2047,'city centre offline'!$A$2:$A$2047,$A26,'city centre offline'!$B$2:$B$2047,Q$4)*AVERAGEIFS('all sales summary'!$I$2:$I$2047,'all sales summary'!$A$2:$A$2047,$A26,'all sales summary'!$B$2:$B$2047,Q$4))/((AVERAGEIFS('overall city offline'!$J$2:$J$2047,'overall city offline'!$A$2:$A$2047,$A26,'overall city offline'!$B$2:$B$2047,Q$4)*(1-AVERAGEIFS('all sales summary'!$I$2:$I$2047,'all sales summary'!$A$2:$A$2047,$A26,'all sales summary'!$B$2:$B$2047,Q$4)))+(AVERAGEIFS('city centre offline'!$J$2:$J$2047,'city centre offline'!$A$2:$A$2047,$A26,'city centre offline'!$B$2:$B$2047,Q$4)*AVERAGEIFS('all sales summary'!$I$2:$I$2047,'all sales summary'!$A$2:$A$2047,$A26,'all sales summary'!$B$2:$B$2047,Q$4)))</f>
        <v>3.1273576972056093E-2</v>
      </c>
      <c r="R26" s="60">
        <f>(AVERAGEIFS('city centre offline'!$J$2:$J$2047,'city centre offline'!$A$2:$A$2047,$A26,'city centre offline'!$B$2:$B$2047,R$4)*AVERAGEIFS('all sales summary'!$I$2:$I$2047,'all sales summary'!$A$2:$A$2047,$A26,'all sales summary'!$B$2:$B$2047,R$4))/((AVERAGEIFS('overall city offline'!$J$2:$J$2047,'overall city offline'!$A$2:$A$2047,$A26,'overall city offline'!$B$2:$B$2047,R$4)*(1-AVERAGEIFS('all sales summary'!$I$2:$I$2047,'all sales summary'!$A$2:$A$2047,$A26,'all sales summary'!$B$2:$B$2047,R$4)))+(AVERAGEIFS('city centre offline'!$J$2:$J$2047,'city centre offline'!$A$2:$A$2047,$A26,'city centre offline'!$B$2:$B$2047,R$4)*AVERAGEIFS('all sales summary'!$I$2:$I$2047,'all sales summary'!$A$2:$A$2047,$A26,'all sales summary'!$B$2:$B$2047,R$4)))</f>
        <v>2.0643342912077475E-2</v>
      </c>
      <c r="S26" s="60">
        <f>(AVERAGEIFS('city centre offline'!$J$2:$J$2047,'city centre offline'!$A$2:$A$2047,$A26,'city centre offline'!$B$2:$B$2047,S$4)*AVERAGEIFS('all sales summary'!$I$2:$I$2047,'all sales summary'!$A$2:$A$2047,$A26,'all sales summary'!$B$2:$B$2047,S$4))/((AVERAGEIFS('overall city offline'!$J$2:$J$2047,'overall city offline'!$A$2:$A$2047,$A26,'overall city offline'!$B$2:$B$2047,S$4)*(1-AVERAGEIFS('all sales summary'!$I$2:$I$2047,'all sales summary'!$A$2:$A$2047,$A26,'all sales summary'!$B$2:$B$2047,S$4)))+(AVERAGEIFS('city centre offline'!$J$2:$J$2047,'city centre offline'!$A$2:$A$2047,$A26,'city centre offline'!$B$2:$B$2047,S$4)*AVERAGEIFS('all sales summary'!$I$2:$I$2047,'all sales summary'!$A$2:$A$2047,$A26,'all sales summary'!$B$2:$B$2047,S$4)))</f>
        <v>1.8672062273047092E-2</v>
      </c>
      <c r="T26" s="60">
        <f>(AVERAGEIFS('city centre offline'!$J$2:$J$2047,'city centre offline'!$A$2:$A$2047,$A26,'city centre offline'!$B$2:$B$2047,T$4)*AVERAGEIFS('all sales summary'!$I$2:$I$2047,'all sales summary'!$A$2:$A$2047,$A26,'all sales summary'!$B$2:$B$2047,T$4))/((AVERAGEIFS('overall city offline'!$J$2:$J$2047,'overall city offline'!$A$2:$A$2047,$A26,'overall city offline'!$B$2:$B$2047,T$4)*(1-AVERAGEIFS('all sales summary'!$I$2:$I$2047,'all sales summary'!$A$2:$A$2047,$A26,'all sales summary'!$B$2:$B$2047,T$4)))+(AVERAGEIFS('city centre offline'!$J$2:$J$2047,'city centre offline'!$A$2:$A$2047,$A26,'city centre offline'!$B$2:$B$2047,T$4)*AVERAGEIFS('all sales summary'!$I$2:$I$2047,'all sales summary'!$A$2:$A$2047,$A26,'all sales summary'!$B$2:$B$2047,T$4)))</f>
        <v>7.9051848922542092E-2</v>
      </c>
      <c r="U26" s="60">
        <f>(AVERAGEIFS('city centre offline'!$J$2:$J$2047,'city centre offline'!$A$2:$A$2047,$A26,'city centre offline'!$B$2:$B$2047,U$4)*AVERAGEIFS('all sales summary'!$I$2:$I$2047,'all sales summary'!$A$2:$A$2047,$A26,'all sales summary'!$B$2:$B$2047,U$4))/((AVERAGEIFS('overall city offline'!$J$2:$J$2047,'overall city offline'!$A$2:$A$2047,$A26,'overall city offline'!$B$2:$B$2047,U$4)*(1-AVERAGEIFS('all sales summary'!$I$2:$I$2047,'all sales summary'!$A$2:$A$2047,$A26,'all sales summary'!$B$2:$B$2047,U$4)))+(AVERAGEIFS('city centre offline'!$J$2:$J$2047,'city centre offline'!$A$2:$A$2047,$A26,'city centre offline'!$B$2:$B$2047,U$4)*AVERAGEIFS('all sales summary'!$I$2:$I$2047,'all sales summary'!$A$2:$A$2047,$A26,'all sales summary'!$B$2:$B$2047,U$4)))</f>
        <v>0.12169300606989608</v>
      </c>
      <c r="V26" s="60">
        <f>(AVERAGEIFS('city centre offline'!$J$2:$J$2047,'city centre offline'!$A$2:$A$2047,$A26,'city centre offline'!$B$2:$B$2047,V$4)*AVERAGEIFS('all sales summary'!$I$2:$I$2047,'all sales summary'!$A$2:$A$2047,$A26,'all sales summary'!$B$2:$B$2047,V$4))/((AVERAGEIFS('overall city offline'!$J$2:$J$2047,'overall city offline'!$A$2:$A$2047,$A26,'overall city offline'!$B$2:$B$2047,V$4)*(1-AVERAGEIFS('all sales summary'!$I$2:$I$2047,'all sales summary'!$A$2:$A$2047,$A26,'all sales summary'!$B$2:$B$2047,V$4)))+(AVERAGEIFS('city centre offline'!$J$2:$J$2047,'city centre offline'!$A$2:$A$2047,$A26,'city centre offline'!$B$2:$B$2047,V$4)*AVERAGEIFS('all sales summary'!$I$2:$I$2047,'all sales summary'!$A$2:$A$2047,$A26,'all sales summary'!$B$2:$B$2047,V$4)))</f>
        <v>0.12700248200377173</v>
      </c>
      <c r="W26" s="60">
        <f>(AVERAGEIFS('city centre offline'!$J$2:$J$2047,'city centre offline'!$A$2:$A$2047,$A26,'city centre offline'!$B$2:$B$2047,W$4)*AVERAGEIFS('all sales summary'!$I$2:$I$2047,'all sales summary'!$A$2:$A$2047,$A26,'all sales summary'!$B$2:$B$2047,W$4))/((AVERAGEIFS('overall city offline'!$J$2:$J$2047,'overall city offline'!$A$2:$A$2047,$A26,'overall city offline'!$B$2:$B$2047,W$4)*(1-AVERAGEIFS('all sales summary'!$I$2:$I$2047,'all sales summary'!$A$2:$A$2047,$A26,'all sales summary'!$B$2:$B$2047,W$4)))+(AVERAGEIFS('city centre offline'!$J$2:$J$2047,'city centre offline'!$A$2:$A$2047,$A26,'city centre offline'!$B$2:$B$2047,W$4)*AVERAGEIFS('all sales summary'!$I$2:$I$2047,'all sales summary'!$A$2:$A$2047,$A26,'all sales summary'!$B$2:$B$2047,W$4)))</f>
        <v>9.2069136822638745E-2</v>
      </c>
      <c r="X26" s="60">
        <f>(AVERAGEIFS('city centre offline'!$J$2:$J$2047,'city centre offline'!$A$2:$A$2047,$A26,'city centre offline'!$B$2:$B$2047,X$4)*AVERAGEIFS('all sales summary'!$I$2:$I$2047,'all sales summary'!$A$2:$A$2047,$A26,'all sales summary'!$B$2:$B$2047,X$4))/((AVERAGEIFS('overall city offline'!$J$2:$J$2047,'overall city offline'!$A$2:$A$2047,$A26,'overall city offline'!$B$2:$B$2047,X$4)*(1-AVERAGEIFS('all sales summary'!$I$2:$I$2047,'all sales summary'!$A$2:$A$2047,$A26,'all sales summary'!$B$2:$B$2047,X$4)))+(AVERAGEIFS('city centre offline'!$J$2:$J$2047,'city centre offline'!$A$2:$A$2047,$A26,'city centre offline'!$B$2:$B$2047,X$4)*AVERAGEIFS('all sales summary'!$I$2:$I$2047,'all sales summary'!$A$2:$A$2047,$A26,'all sales summary'!$B$2:$B$2047,X$4)))</f>
        <v>6.1407084613061672E-2</v>
      </c>
      <c r="Y26" s="60">
        <f>(AVERAGEIFS('city centre offline'!$J$2:$J$2047,'city centre offline'!$A$2:$A$2047,$A26,'city centre offline'!$B$2:$B$2047,Y$4)*AVERAGEIFS('all sales summary'!$I$2:$I$2047,'all sales summary'!$A$2:$A$2047,$A26,'all sales summary'!$B$2:$B$2047,Y$4))/((AVERAGEIFS('overall city offline'!$J$2:$J$2047,'overall city offline'!$A$2:$A$2047,$A26,'overall city offline'!$B$2:$B$2047,Y$4)*(1-AVERAGEIFS('all sales summary'!$I$2:$I$2047,'all sales summary'!$A$2:$A$2047,$A26,'all sales summary'!$B$2:$B$2047,Y$4)))+(AVERAGEIFS('city centre offline'!$J$2:$J$2047,'city centre offline'!$A$2:$A$2047,$A26,'city centre offline'!$B$2:$B$2047,Y$4)*AVERAGEIFS('all sales summary'!$I$2:$I$2047,'all sales summary'!$A$2:$A$2047,$A26,'all sales summary'!$B$2:$B$2047,Y$4)))</f>
        <v>5.8844765195954003E-2</v>
      </c>
      <c r="Z26" s="60">
        <f>(AVERAGEIFS('city centre offline'!$J$2:$J$2047,'city centre offline'!$A$2:$A$2047,$A26,'city centre offline'!$B$2:$B$2047,Z$4)*AVERAGEIFS('all sales summary'!$I$2:$I$2047,'all sales summary'!$A$2:$A$2047,$A26,'all sales summary'!$B$2:$B$2047,Z$4))/((AVERAGEIFS('overall city offline'!$J$2:$J$2047,'overall city offline'!$A$2:$A$2047,$A26,'overall city offline'!$B$2:$B$2047,Z$4)*(1-AVERAGEIFS('all sales summary'!$I$2:$I$2047,'all sales summary'!$A$2:$A$2047,$A26,'all sales summary'!$B$2:$B$2047,Z$4)))+(AVERAGEIFS('city centre offline'!$J$2:$J$2047,'city centre offline'!$A$2:$A$2047,$A26,'city centre offline'!$B$2:$B$2047,Z$4)*AVERAGEIFS('all sales summary'!$I$2:$I$2047,'all sales summary'!$A$2:$A$2047,$A26,'all sales summary'!$B$2:$B$2047,Z$4)))</f>
        <v>2.3569643459010674E-2</v>
      </c>
      <c r="AA26" s="60">
        <f>(AVERAGEIFS('city centre offline'!$J$2:$J$2047,'city centre offline'!$A$2:$A$2047,$A26,'city centre offline'!$B$2:$B$2047,AA$4)*AVERAGEIFS('all sales summary'!$I$2:$I$2047,'all sales summary'!$A$2:$A$2047,$A26,'all sales summary'!$B$2:$B$2047,AA$4))/((AVERAGEIFS('overall city offline'!$J$2:$J$2047,'overall city offline'!$A$2:$A$2047,$A26,'overall city offline'!$B$2:$B$2047,AA$4)*(1-AVERAGEIFS('all sales summary'!$I$2:$I$2047,'all sales summary'!$A$2:$A$2047,$A26,'all sales summary'!$B$2:$B$2047,AA$4)))+(AVERAGEIFS('city centre offline'!$J$2:$J$2047,'city centre offline'!$A$2:$A$2047,$A26,'city centre offline'!$B$2:$B$2047,AA$4)*AVERAGEIFS('all sales summary'!$I$2:$I$2047,'all sales summary'!$A$2:$A$2047,$A26,'all sales summary'!$B$2:$B$2047,AA$4)))</f>
        <v>2.257421766756898E-2</v>
      </c>
      <c r="AB26" s="60">
        <f>(AVERAGEIFS('city centre offline'!$J$2:$J$2047,'city centre offline'!$A$2:$A$2047,$A26,'city centre offline'!$B$2:$B$2047,AB$4)*AVERAGEIFS('all sales summary'!$I$2:$I$2047,'all sales summary'!$A$2:$A$2047,$A26,'all sales summary'!$B$2:$B$2047,AB$4))/((AVERAGEIFS('overall city offline'!$J$2:$J$2047,'overall city offline'!$A$2:$A$2047,$A26,'overall city offline'!$B$2:$B$2047,AB$4)*(1-AVERAGEIFS('all sales summary'!$I$2:$I$2047,'all sales summary'!$A$2:$A$2047,$A26,'all sales summary'!$B$2:$B$2047,AB$4)))+(AVERAGEIFS('city centre offline'!$J$2:$J$2047,'city centre offline'!$A$2:$A$2047,$A26,'city centre offline'!$B$2:$B$2047,AB$4)*AVERAGEIFS('all sales summary'!$I$2:$I$2047,'all sales summary'!$A$2:$A$2047,$A26,'all sales summary'!$B$2:$B$2047,AB$4)))</f>
        <v>2.7060823100608783E-2</v>
      </c>
      <c r="AC26" s="60">
        <f>(AVERAGEIFS('city centre offline'!$J$2:$J$2047,'city centre offline'!$A$2:$A$2047,$A26,'city centre offline'!$B$2:$B$2047,AC$4)*AVERAGEIFS('all sales summary'!$I$2:$I$2047,'all sales summary'!$A$2:$A$2047,$A26,'all sales summary'!$B$2:$B$2047,AC$4))/((AVERAGEIFS('overall city offline'!$J$2:$J$2047,'overall city offline'!$A$2:$A$2047,$A26,'overall city offline'!$B$2:$B$2047,AC$4)*(1-AVERAGEIFS('all sales summary'!$I$2:$I$2047,'all sales summary'!$A$2:$A$2047,$A26,'all sales summary'!$B$2:$B$2047,AC$4)))+(AVERAGEIFS('city centre offline'!$J$2:$J$2047,'city centre offline'!$A$2:$A$2047,$A26,'city centre offline'!$B$2:$B$2047,AC$4)*AVERAGEIFS('all sales summary'!$I$2:$I$2047,'all sales summary'!$A$2:$A$2047,$A26,'all sales summary'!$B$2:$B$2047,AC$4)))</f>
        <v>6.1043625315788962E-2</v>
      </c>
      <c r="AD26" s="60">
        <f>(AVERAGEIFS('city centre offline'!$J$2:$J$2047,'city centre offline'!$A$2:$A$2047,$A26,'city centre offline'!$B$2:$B$2047,AD$4)*AVERAGEIFS('all sales summary'!$I$2:$I$2047,'all sales summary'!$A$2:$A$2047,$A26,'all sales summary'!$B$2:$B$2047,AD$4))/((AVERAGEIFS('overall city offline'!$J$2:$J$2047,'overall city offline'!$A$2:$A$2047,$A26,'overall city offline'!$B$2:$B$2047,AD$4)*(1-AVERAGEIFS('all sales summary'!$I$2:$I$2047,'all sales summary'!$A$2:$A$2047,$A26,'all sales summary'!$B$2:$B$2047,AD$4)))+(AVERAGEIFS('city centre offline'!$J$2:$J$2047,'city centre offline'!$A$2:$A$2047,$A26,'city centre offline'!$B$2:$B$2047,AD$4)*AVERAGEIFS('all sales summary'!$I$2:$I$2047,'all sales summary'!$A$2:$A$2047,$A26,'all sales summary'!$B$2:$B$2047,AD$4)))</f>
        <v>0.12738722798095758</v>
      </c>
      <c r="AE26" s="60">
        <f>(AVERAGEIFS('city centre offline'!$J$2:$J$2047,'city centre offline'!$A$2:$A$2047,$A26,'city centre offline'!$B$2:$B$2047,AE$4)*AVERAGEIFS('all sales summary'!$I$2:$I$2047,'all sales summary'!$A$2:$A$2047,$A26,'all sales summary'!$B$2:$B$2047,AE$4))/((AVERAGEIFS('overall city offline'!$J$2:$J$2047,'overall city offline'!$A$2:$A$2047,$A26,'overall city offline'!$B$2:$B$2047,AE$4)*(1-AVERAGEIFS('all sales summary'!$I$2:$I$2047,'all sales summary'!$A$2:$A$2047,$A26,'all sales summary'!$B$2:$B$2047,AE$4)))+(AVERAGEIFS('city centre offline'!$J$2:$J$2047,'city centre offline'!$A$2:$A$2047,$A26,'city centre offline'!$B$2:$B$2047,AE$4)*AVERAGEIFS('all sales summary'!$I$2:$I$2047,'all sales summary'!$A$2:$A$2047,$A26,'all sales summary'!$B$2:$B$2047,AE$4)))</f>
        <v>0.13841102303847927</v>
      </c>
      <c r="AF26" s="60">
        <f>(AVERAGEIFS('city centre offline'!$J$2:$J$2047,'city centre offline'!$A$2:$A$2047,$A26,'city centre offline'!$B$2:$B$2047,AF$4)*AVERAGEIFS('all sales summary'!$I$2:$I$2047,'all sales summary'!$A$2:$A$2047,$A26,'all sales summary'!$B$2:$B$2047,AF$4))/((AVERAGEIFS('overall city offline'!$J$2:$J$2047,'overall city offline'!$A$2:$A$2047,$A26,'overall city offline'!$B$2:$B$2047,AF$4)*(1-AVERAGEIFS('all sales summary'!$I$2:$I$2047,'all sales summary'!$A$2:$A$2047,$A26,'all sales summary'!$B$2:$B$2047,AF$4)))+(AVERAGEIFS('city centre offline'!$J$2:$J$2047,'city centre offline'!$A$2:$A$2047,$A26,'city centre offline'!$B$2:$B$2047,AF$4)*AVERAGEIFS('all sales summary'!$I$2:$I$2047,'all sales summary'!$A$2:$A$2047,$A26,'all sales summary'!$B$2:$B$2047,AF$4)))</f>
        <v>0.14681068225053209</v>
      </c>
      <c r="AG26" s="60">
        <f>(AVERAGEIFS('city centre offline'!$J$2:$J$2047,'city centre offline'!$A$2:$A$2047,$A26,'city centre offline'!$B$2:$B$2047,AG$4)*AVERAGEIFS('all sales summary'!$I$2:$I$2047,'all sales summary'!$A$2:$A$2047,$A26,'all sales summary'!$B$2:$B$2047,AG$4))/((AVERAGEIFS('overall city offline'!$J$2:$J$2047,'overall city offline'!$A$2:$A$2047,$A26,'overall city offline'!$B$2:$B$2047,AG$4)*(1-AVERAGEIFS('all sales summary'!$I$2:$I$2047,'all sales summary'!$A$2:$A$2047,$A26,'all sales summary'!$B$2:$B$2047,AG$4)))+(AVERAGEIFS('city centre offline'!$J$2:$J$2047,'city centre offline'!$A$2:$A$2047,$A26,'city centre offline'!$B$2:$B$2047,AG$4)*AVERAGEIFS('all sales summary'!$I$2:$I$2047,'all sales summary'!$A$2:$A$2047,$A26,'all sales summary'!$B$2:$B$2047,AG$4)))</f>
        <v>0.17080651464563035</v>
      </c>
      <c r="AH26" s="60">
        <f>(AVERAGEIFS('city centre offline'!$J$2:$J$2047,'city centre offline'!$A$2:$A$2047,$A26,'city centre offline'!$B$2:$B$2047,AH$4)*AVERAGEIFS('all sales summary'!$I$2:$I$2047,'all sales summary'!$A$2:$A$2047,$A26,'all sales summary'!$B$2:$B$2047,AH$4))/((AVERAGEIFS('overall city offline'!$J$2:$J$2047,'overall city offline'!$A$2:$A$2047,$A26,'overall city offline'!$B$2:$B$2047,AH$4)*(1-AVERAGEIFS('all sales summary'!$I$2:$I$2047,'all sales summary'!$A$2:$A$2047,$A26,'all sales summary'!$B$2:$B$2047,AH$4)))+(AVERAGEIFS('city centre offline'!$J$2:$J$2047,'city centre offline'!$A$2:$A$2047,$A26,'city centre offline'!$B$2:$B$2047,AH$4)*AVERAGEIFS('all sales summary'!$I$2:$I$2047,'all sales summary'!$A$2:$A$2047,$A26,'all sales summary'!$B$2:$B$2047,AH$4)))</f>
        <v>0.15314205131837641</v>
      </c>
    </row>
    <row r="27" spans="1:34" x14ac:dyDescent="0.3">
      <c r="A27" t="s">
        <v>29</v>
      </c>
      <c r="B27" s="60">
        <f>(AVERAGEIFS('city centre offline'!$J$2:$J$2047,'city centre offline'!$A$2:$A$2047,$A27,'city centre offline'!$B$2:$B$2047,B$4)*AVERAGEIFS('all sales summary'!$I$2:$I$2047,'all sales summary'!$A$2:$A$2047,$A27,'all sales summary'!$B$2:$B$2047,B$4))/((AVERAGEIFS('overall city offline'!$J$2:$J$2047,'overall city offline'!$A$2:$A$2047,$A27,'overall city offline'!$B$2:$B$2047,B$4)*(1-AVERAGEIFS('all sales summary'!$I$2:$I$2047,'all sales summary'!$A$2:$A$2047,$A27,'all sales summary'!$B$2:$B$2047,B$4)))+(AVERAGEIFS('city centre offline'!$J$2:$J$2047,'city centre offline'!$A$2:$A$2047,$A27,'city centre offline'!$B$2:$B$2047,B$4)*AVERAGEIFS('all sales summary'!$I$2:$I$2047,'all sales summary'!$A$2:$A$2047,$A27,'all sales summary'!$B$2:$B$2047,B$4)))</f>
        <v>0.35683345289956042</v>
      </c>
      <c r="C27" s="60">
        <f>(AVERAGEIFS('city centre offline'!$J$2:$J$2047,'city centre offline'!$A$2:$A$2047,$A27,'city centre offline'!$B$2:$B$2047,C$4)*AVERAGEIFS('all sales summary'!$I$2:$I$2047,'all sales summary'!$A$2:$A$2047,$A27,'all sales summary'!$B$2:$B$2047,C$4))/((AVERAGEIFS('overall city offline'!$J$2:$J$2047,'overall city offline'!$A$2:$A$2047,$A27,'overall city offline'!$B$2:$B$2047,C$4)*(1-AVERAGEIFS('all sales summary'!$I$2:$I$2047,'all sales summary'!$A$2:$A$2047,$A27,'all sales summary'!$B$2:$B$2047,C$4)))+(AVERAGEIFS('city centre offline'!$J$2:$J$2047,'city centre offline'!$A$2:$A$2047,$A27,'city centre offline'!$B$2:$B$2047,C$4)*AVERAGEIFS('all sales summary'!$I$2:$I$2047,'all sales summary'!$A$2:$A$2047,$A27,'all sales summary'!$B$2:$B$2047,C$4)))</f>
        <v>0.3589477867297487</v>
      </c>
      <c r="D27" s="60">
        <f>(AVERAGEIFS('city centre offline'!$J$2:$J$2047,'city centre offline'!$A$2:$A$2047,$A27,'city centre offline'!$B$2:$B$2047,D$4)*AVERAGEIFS('all sales summary'!$I$2:$I$2047,'all sales summary'!$A$2:$A$2047,$A27,'all sales summary'!$B$2:$B$2047,D$4))/((AVERAGEIFS('overall city offline'!$J$2:$J$2047,'overall city offline'!$A$2:$A$2047,$A27,'overall city offline'!$B$2:$B$2047,D$4)*(1-AVERAGEIFS('all sales summary'!$I$2:$I$2047,'all sales summary'!$A$2:$A$2047,$A27,'all sales summary'!$B$2:$B$2047,D$4)))+(AVERAGEIFS('city centre offline'!$J$2:$J$2047,'city centre offline'!$A$2:$A$2047,$A27,'city centre offline'!$B$2:$B$2047,D$4)*AVERAGEIFS('all sales summary'!$I$2:$I$2047,'all sales summary'!$A$2:$A$2047,$A27,'all sales summary'!$B$2:$B$2047,D$4)))</f>
        <v>0.35742509877881773</v>
      </c>
      <c r="E27" s="60">
        <f>(AVERAGEIFS('city centre offline'!$J$2:$J$2047,'city centre offline'!$A$2:$A$2047,$A27,'city centre offline'!$B$2:$B$2047,E$4)*AVERAGEIFS('all sales summary'!$I$2:$I$2047,'all sales summary'!$A$2:$A$2047,$A27,'all sales summary'!$B$2:$B$2047,E$4))/((AVERAGEIFS('overall city offline'!$J$2:$J$2047,'overall city offline'!$A$2:$A$2047,$A27,'overall city offline'!$B$2:$B$2047,E$4)*(1-AVERAGEIFS('all sales summary'!$I$2:$I$2047,'all sales summary'!$A$2:$A$2047,$A27,'all sales summary'!$B$2:$B$2047,E$4)))+(AVERAGEIFS('city centre offline'!$J$2:$J$2047,'city centre offline'!$A$2:$A$2047,$A27,'city centre offline'!$B$2:$B$2047,E$4)*AVERAGEIFS('all sales summary'!$I$2:$I$2047,'all sales summary'!$A$2:$A$2047,$A27,'all sales summary'!$B$2:$B$2047,E$4)))</f>
        <v>0.34841985521314872</v>
      </c>
      <c r="F27" s="60">
        <f>(AVERAGEIFS('city centre offline'!$J$2:$J$2047,'city centre offline'!$A$2:$A$2047,$A27,'city centre offline'!$B$2:$B$2047,F$4)*AVERAGEIFS('all sales summary'!$I$2:$I$2047,'all sales summary'!$A$2:$A$2047,$A27,'all sales summary'!$B$2:$B$2047,F$4))/((AVERAGEIFS('overall city offline'!$J$2:$J$2047,'overall city offline'!$A$2:$A$2047,$A27,'overall city offline'!$B$2:$B$2047,F$4)*(1-AVERAGEIFS('all sales summary'!$I$2:$I$2047,'all sales summary'!$A$2:$A$2047,$A27,'all sales summary'!$B$2:$B$2047,F$4)))+(AVERAGEIFS('city centre offline'!$J$2:$J$2047,'city centre offline'!$A$2:$A$2047,$A27,'city centre offline'!$B$2:$B$2047,F$4)*AVERAGEIFS('all sales summary'!$I$2:$I$2047,'all sales summary'!$A$2:$A$2047,$A27,'all sales summary'!$B$2:$B$2047,F$4)))</f>
        <v>0.35314525651132694</v>
      </c>
      <c r="G27" s="60">
        <f>(AVERAGEIFS('city centre offline'!$J$2:$J$2047,'city centre offline'!$A$2:$A$2047,$A27,'city centre offline'!$B$2:$B$2047,G$4)*AVERAGEIFS('all sales summary'!$I$2:$I$2047,'all sales summary'!$A$2:$A$2047,$A27,'all sales summary'!$B$2:$B$2047,G$4))/((AVERAGEIFS('overall city offline'!$J$2:$J$2047,'overall city offline'!$A$2:$A$2047,$A27,'overall city offline'!$B$2:$B$2047,G$4)*(1-AVERAGEIFS('all sales summary'!$I$2:$I$2047,'all sales summary'!$A$2:$A$2047,$A27,'all sales summary'!$B$2:$B$2047,G$4)))+(AVERAGEIFS('city centre offline'!$J$2:$J$2047,'city centre offline'!$A$2:$A$2047,$A27,'city centre offline'!$B$2:$B$2047,G$4)*AVERAGEIFS('all sales summary'!$I$2:$I$2047,'all sales summary'!$A$2:$A$2047,$A27,'all sales summary'!$B$2:$B$2047,G$4)))</f>
        <v>0.34956393197712271</v>
      </c>
      <c r="H27" s="60">
        <f>(AVERAGEIFS('city centre offline'!$J$2:$J$2047,'city centre offline'!$A$2:$A$2047,$A27,'city centre offline'!$B$2:$B$2047,H$4)*AVERAGEIFS('all sales summary'!$I$2:$I$2047,'all sales summary'!$A$2:$A$2047,$A27,'all sales summary'!$B$2:$B$2047,H$4))/((AVERAGEIFS('overall city offline'!$J$2:$J$2047,'overall city offline'!$A$2:$A$2047,$A27,'overall city offline'!$B$2:$B$2047,H$4)*(1-AVERAGEIFS('all sales summary'!$I$2:$I$2047,'all sales summary'!$A$2:$A$2047,$A27,'all sales summary'!$B$2:$B$2047,H$4)))+(AVERAGEIFS('city centre offline'!$J$2:$J$2047,'city centre offline'!$A$2:$A$2047,$A27,'city centre offline'!$B$2:$B$2047,H$4)*AVERAGEIFS('all sales summary'!$I$2:$I$2047,'all sales summary'!$A$2:$A$2047,$A27,'all sales summary'!$B$2:$B$2047,H$4)))</f>
        <v>0.34527587558096529</v>
      </c>
      <c r="I27" s="60">
        <f>(AVERAGEIFS('city centre offline'!$J$2:$J$2047,'city centre offline'!$A$2:$A$2047,$A27,'city centre offline'!$B$2:$B$2047,I$4)*AVERAGEIFS('all sales summary'!$I$2:$I$2047,'all sales summary'!$A$2:$A$2047,$A27,'all sales summary'!$B$2:$B$2047,I$4))/((AVERAGEIFS('overall city offline'!$J$2:$J$2047,'overall city offline'!$A$2:$A$2047,$A27,'overall city offline'!$B$2:$B$2047,I$4)*(1-AVERAGEIFS('all sales summary'!$I$2:$I$2047,'all sales summary'!$A$2:$A$2047,$A27,'all sales summary'!$B$2:$B$2047,I$4)))+(AVERAGEIFS('city centre offline'!$J$2:$J$2047,'city centre offline'!$A$2:$A$2047,$A27,'city centre offline'!$B$2:$B$2047,I$4)*AVERAGEIFS('all sales summary'!$I$2:$I$2047,'all sales summary'!$A$2:$A$2047,$A27,'all sales summary'!$B$2:$B$2047,I$4)))</f>
        <v>0.34338877536276818</v>
      </c>
      <c r="J27" s="60">
        <f>(AVERAGEIFS('city centre offline'!$J$2:$J$2047,'city centre offline'!$A$2:$A$2047,$A27,'city centre offline'!$B$2:$B$2047,J$4)*AVERAGEIFS('all sales summary'!$I$2:$I$2047,'all sales summary'!$A$2:$A$2047,$A27,'all sales summary'!$B$2:$B$2047,J$4))/((AVERAGEIFS('overall city offline'!$J$2:$J$2047,'overall city offline'!$A$2:$A$2047,$A27,'overall city offline'!$B$2:$B$2047,J$4)*(1-AVERAGEIFS('all sales summary'!$I$2:$I$2047,'all sales summary'!$A$2:$A$2047,$A27,'all sales summary'!$B$2:$B$2047,J$4)))+(AVERAGEIFS('city centre offline'!$J$2:$J$2047,'city centre offline'!$A$2:$A$2047,$A27,'city centre offline'!$B$2:$B$2047,J$4)*AVERAGEIFS('all sales summary'!$I$2:$I$2047,'all sales summary'!$A$2:$A$2047,$A27,'all sales summary'!$B$2:$B$2047,J$4)))</f>
        <v>0.35038958081951987</v>
      </c>
      <c r="K27" s="60">
        <f>(AVERAGEIFS('city centre offline'!$J$2:$J$2047,'city centre offline'!$A$2:$A$2047,$A27,'city centre offline'!$B$2:$B$2047,K$4)*AVERAGEIFS('all sales summary'!$I$2:$I$2047,'all sales summary'!$A$2:$A$2047,$A27,'all sales summary'!$B$2:$B$2047,K$4))/((AVERAGEIFS('overall city offline'!$J$2:$J$2047,'overall city offline'!$A$2:$A$2047,$A27,'overall city offline'!$B$2:$B$2047,K$4)*(1-AVERAGEIFS('all sales summary'!$I$2:$I$2047,'all sales summary'!$A$2:$A$2047,$A27,'all sales summary'!$B$2:$B$2047,K$4)))+(AVERAGEIFS('city centre offline'!$J$2:$J$2047,'city centre offline'!$A$2:$A$2047,$A27,'city centre offline'!$B$2:$B$2047,K$4)*AVERAGEIFS('all sales summary'!$I$2:$I$2047,'all sales summary'!$A$2:$A$2047,$A27,'all sales summary'!$B$2:$B$2047,K$4)))</f>
        <v>0.35350499277208347</v>
      </c>
      <c r="L27" s="60">
        <f>(AVERAGEIFS('city centre offline'!$J$2:$J$2047,'city centre offline'!$A$2:$A$2047,$A27,'city centre offline'!$B$2:$B$2047,L$4)*AVERAGEIFS('all sales summary'!$I$2:$I$2047,'all sales summary'!$A$2:$A$2047,$A27,'all sales summary'!$B$2:$B$2047,L$4))/((AVERAGEIFS('overall city offline'!$J$2:$J$2047,'overall city offline'!$A$2:$A$2047,$A27,'overall city offline'!$B$2:$B$2047,L$4)*(1-AVERAGEIFS('all sales summary'!$I$2:$I$2047,'all sales summary'!$A$2:$A$2047,$A27,'all sales summary'!$B$2:$B$2047,L$4)))+(AVERAGEIFS('city centre offline'!$J$2:$J$2047,'city centre offline'!$A$2:$A$2047,$A27,'city centre offline'!$B$2:$B$2047,L$4)*AVERAGEIFS('all sales summary'!$I$2:$I$2047,'all sales summary'!$A$2:$A$2047,$A27,'all sales summary'!$B$2:$B$2047,L$4)))</f>
        <v>0.36190035571149559</v>
      </c>
      <c r="M27" s="60">
        <f>(AVERAGEIFS('city centre offline'!$J$2:$J$2047,'city centre offline'!$A$2:$A$2047,$A27,'city centre offline'!$B$2:$B$2047,M$4)*AVERAGEIFS('all sales summary'!$I$2:$I$2047,'all sales summary'!$A$2:$A$2047,$A27,'all sales summary'!$B$2:$B$2047,M$4))/((AVERAGEIFS('overall city offline'!$J$2:$J$2047,'overall city offline'!$A$2:$A$2047,$A27,'overall city offline'!$B$2:$B$2047,M$4)*(1-AVERAGEIFS('all sales summary'!$I$2:$I$2047,'all sales summary'!$A$2:$A$2047,$A27,'all sales summary'!$B$2:$B$2047,M$4)))+(AVERAGEIFS('city centre offline'!$J$2:$J$2047,'city centre offline'!$A$2:$A$2047,$A27,'city centre offline'!$B$2:$B$2047,M$4)*AVERAGEIFS('all sales summary'!$I$2:$I$2047,'all sales summary'!$A$2:$A$2047,$A27,'all sales summary'!$B$2:$B$2047,M$4)))</f>
        <v>0.37189223208210137</v>
      </c>
      <c r="N27" s="60">
        <f>(AVERAGEIFS('city centre offline'!$J$2:$J$2047,'city centre offline'!$A$2:$A$2047,$A27,'city centre offline'!$B$2:$B$2047,N$4)*AVERAGEIFS('all sales summary'!$I$2:$I$2047,'all sales summary'!$A$2:$A$2047,$A27,'all sales summary'!$B$2:$B$2047,N$4))/((AVERAGEIFS('overall city offline'!$J$2:$J$2047,'overall city offline'!$A$2:$A$2047,$A27,'overall city offline'!$B$2:$B$2047,N$4)*(1-AVERAGEIFS('all sales summary'!$I$2:$I$2047,'all sales summary'!$A$2:$A$2047,$A27,'all sales summary'!$B$2:$B$2047,N$4)))+(AVERAGEIFS('city centre offline'!$J$2:$J$2047,'city centre offline'!$A$2:$A$2047,$A27,'city centre offline'!$B$2:$B$2047,N$4)*AVERAGEIFS('all sales summary'!$I$2:$I$2047,'all sales summary'!$A$2:$A$2047,$A27,'all sales summary'!$B$2:$B$2047,N$4)))</f>
        <v>0.34762987845482535</v>
      </c>
      <c r="O27" s="60">
        <f>(AVERAGEIFS('city centre offline'!$J$2:$J$2047,'city centre offline'!$A$2:$A$2047,$A27,'city centre offline'!$B$2:$B$2047,O$4)*AVERAGEIFS('all sales summary'!$I$2:$I$2047,'all sales summary'!$A$2:$A$2047,$A27,'all sales summary'!$B$2:$B$2047,O$4))/((AVERAGEIFS('overall city offline'!$J$2:$J$2047,'overall city offline'!$A$2:$A$2047,$A27,'overall city offline'!$B$2:$B$2047,O$4)*(1-AVERAGEIFS('all sales summary'!$I$2:$I$2047,'all sales summary'!$A$2:$A$2047,$A27,'all sales summary'!$B$2:$B$2047,O$4)))+(AVERAGEIFS('city centre offline'!$J$2:$J$2047,'city centre offline'!$A$2:$A$2047,$A27,'city centre offline'!$B$2:$B$2047,O$4)*AVERAGEIFS('all sales summary'!$I$2:$I$2047,'all sales summary'!$A$2:$A$2047,$A27,'all sales summary'!$B$2:$B$2047,O$4)))</f>
        <v>0.35290984955708959</v>
      </c>
      <c r="P27" s="60">
        <f>(AVERAGEIFS('city centre offline'!$J$2:$J$2047,'city centre offline'!$A$2:$A$2047,$A27,'city centre offline'!$B$2:$B$2047,P$4)*AVERAGEIFS('all sales summary'!$I$2:$I$2047,'all sales summary'!$A$2:$A$2047,$A27,'all sales summary'!$B$2:$B$2047,P$4))/((AVERAGEIFS('overall city offline'!$J$2:$J$2047,'overall city offline'!$A$2:$A$2047,$A27,'overall city offline'!$B$2:$B$2047,P$4)*(1-AVERAGEIFS('all sales summary'!$I$2:$I$2047,'all sales summary'!$A$2:$A$2047,$A27,'all sales summary'!$B$2:$B$2047,P$4)))+(AVERAGEIFS('city centre offline'!$J$2:$J$2047,'city centre offline'!$A$2:$A$2047,$A27,'city centre offline'!$B$2:$B$2047,P$4)*AVERAGEIFS('all sales summary'!$I$2:$I$2047,'all sales summary'!$A$2:$A$2047,$A27,'all sales summary'!$B$2:$B$2047,P$4)))</f>
        <v>0.3420275426119756</v>
      </c>
      <c r="Q27" s="60">
        <f>(AVERAGEIFS('city centre offline'!$J$2:$J$2047,'city centre offline'!$A$2:$A$2047,$A27,'city centre offline'!$B$2:$B$2047,Q$4)*AVERAGEIFS('all sales summary'!$I$2:$I$2047,'all sales summary'!$A$2:$A$2047,$A27,'all sales summary'!$B$2:$B$2047,Q$4))/((AVERAGEIFS('overall city offline'!$J$2:$J$2047,'overall city offline'!$A$2:$A$2047,$A27,'overall city offline'!$B$2:$B$2047,Q$4)*(1-AVERAGEIFS('all sales summary'!$I$2:$I$2047,'all sales summary'!$A$2:$A$2047,$A27,'all sales summary'!$B$2:$B$2047,Q$4)))+(AVERAGEIFS('city centre offline'!$J$2:$J$2047,'city centre offline'!$A$2:$A$2047,$A27,'city centre offline'!$B$2:$B$2047,Q$4)*AVERAGEIFS('all sales summary'!$I$2:$I$2047,'all sales summary'!$A$2:$A$2047,$A27,'all sales summary'!$B$2:$B$2047,Q$4)))</f>
        <v>9.5237779061455127E-2</v>
      </c>
      <c r="R27" s="60">
        <f>(AVERAGEIFS('city centre offline'!$J$2:$J$2047,'city centre offline'!$A$2:$A$2047,$A27,'city centre offline'!$B$2:$B$2047,R$4)*AVERAGEIFS('all sales summary'!$I$2:$I$2047,'all sales summary'!$A$2:$A$2047,$A27,'all sales summary'!$B$2:$B$2047,R$4))/((AVERAGEIFS('overall city offline'!$J$2:$J$2047,'overall city offline'!$A$2:$A$2047,$A27,'overall city offline'!$B$2:$B$2047,R$4)*(1-AVERAGEIFS('all sales summary'!$I$2:$I$2047,'all sales summary'!$A$2:$A$2047,$A27,'all sales summary'!$B$2:$B$2047,R$4)))+(AVERAGEIFS('city centre offline'!$J$2:$J$2047,'city centre offline'!$A$2:$A$2047,$A27,'city centre offline'!$B$2:$B$2047,R$4)*AVERAGEIFS('all sales summary'!$I$2:$I$2047,'all sales summary'!$A$2:$A$2047,$A27,'all sales summary'!$B$2:$B$2047,R$4)))</f>
        <v>9.0891933255797044E-2</v>
      </c>
      <c r="S27" s="60">
        <f>(AVERAGEIFS('city centre offline'!$J$2:$J$2047,'city centre offline'!$A$2:$A$2047,$A27,'city centre offline'!$B$2:$B$2047,S$4)*AVERAGEIFS('all sales summary'!$I$2:$I$2047,'all sales summary'!$A$2:$A$2047,$A27,'all sales summary'!$B$2:$B$2047,S$4))/((AVERAGEIFS('overall city offline'!$J$2:$J$2047,'overall city offline'!$A$2:$A$2047,$A27,'overall city offline'!$B$2:$B$2047,S$4)*(1-AVERAGEIFS('all sales summary'!$I$2:$I$2047,'all sales summary'!$A$2:$A$2047,$A27,'all sales summary'!$B$2:$B$2047,S$4)))+(AVERAGEIFS('city centre offline'!$J$2:$J$2047,'city centre offline'!$A$2:$A$2047,$A27,'city centre offline'!$B$2:$B$2047,S$4)*AVERAGEIFS('all sales summary'!$I$2:$I$2047,'all sales summary'!$A$2:$A$2047,$A27,'all sales summary'!$B$2:$B$2047,S$4)))</f>
        <v>0.14977045803962397</v>
      </c>
      <c r="T27" s="60">
        <f>(AVERAGEIFS('city centre offline'!$J$2:$J$2047,'city centre offline'!$A$2:$A$2047,$A27,'city centre offline'!$B$2:$B$2047,T$4)*AVERAGEIFS('all sales summary'!$I$2:$I$2047,'all sales summary'!$A$2:$A$2047,$A27,'all sales summary'!$B$2:$B$2047,T$4))/((AVERAGEIFS('overall city offline'!$J$2:$J$2047,'overall city offline'!$A$2:$A$2047,$A27,'overall city offline'!$B$2:$B$2047,T$4)*(1-AVERAGEIFS('all sales summary'!$I$2:$I$2047,'all sales summary'!$A$2:$A$2047,$A27,'all sales summary'!$B$2:$B$2047,T$4)))+(AVERAGEIFS('city centre offline'!$J$2:$J$2047,'city centre offline'!$A$2:$A$2047,$A27,'city centre offline'!$B$2:$B$2047,T$4)*AVERAGEIFS('all sales summary'!$I$2:$I$2047,'all sales summary'!$A$2:$A$2047,$A27,'all sales summary'!$B$2:$B$2047,T$4)))</f>
        <v>0.28494631476984345</v>
      </c>
      <c r="U27" s="60">
        <f>(AVERAGEIFS('city centre offline'!$J$2:$J$2047,'city centre offline'!$A$2:$A$2047,$A27,'city centre offline'!$B$2:$B$2047,U$4)*AVERAGEIFS('all sales summary'!$I$2:$I$2047,'all sales summary'!$A$2:$A$2047,$A27,'all sales summary'!$B$2:$B$2047,U$4))/((AVERAGEIFS('overall city offline'!$J$2:$J$2047,'overall city offline'!$A$2:$A$2047,$A27,'overall city offline'!$B$2:$B$2047,U$4)*(1-AVERAGEIFS('all sales summary'!$I$2:$I$2047,'all sales summary'!$A$2:$A$2047,$A27,'all sales summary'!$B$2:$B$2047,U$4)))+(AVERAGEIFS('city centre offline'!$J$2:$J$2047,'city centre offline'!$A$2:$A$2047,$A27,'city centre offline'!$B$2:$B$2047,U$4)*AVERAGEIFS('all sales summary'!$I$2:$I$2047,'all sales summary'!$A$2:$A$2047,$A27,'all sales summary'!$B$2:$B$2047,U$4)))</f>
        <v>0.32125123436107034</v>
      </c>
      <c r="V27" s="60">
        <f>(AVERAGEIFS('city centre offline'!$J$2:$J$2047,'city centre offline'!$A$2:$A$2047,$A27,'city centre offline'!$B$2:$B$2047,V$4)*AVERAGEIFS('all sales summary'!$I$2:$I$2047,'all sales summary'!$A$2:$A$2047,$A27,'all sales summary'!$B$2:$B$2047,V$4))/((AVERAGEIFS('overall city offline'!$J$2:$J$2047,'overall city offline'!$A$2:$A$2047,$A27,'overall city offline'!$B$2:$B$2047,V$4)*(1-AVERAGEIFS('all sales summary'!$I$2:$I$2047,'all sales summary'!$A$2:$A$2047,$A27,'all sales summary'!$B$2:$B$2047,V$4)))+(AVERAGEIFS('city centre offline'!$J$2:$J$2047,'city centre offline'!$A$2:$A$2047,$A27,'city centre offline'!$B$2:$B$2047,V$4)*AVERAGEIFS('all sales summary'!$I$2:$I$2047,'all sales summary'!$A$2:$A$2047,$A27,'all sales summary'!$B$2:$B$2047,V$4)))</f>
        <v>0.32981110380706685</v>
      </c>
      <c r="W27" s="60">
        <f>(AVERAGEIFS('city centre offline'!$J$2:$J$2047,'city centre offline'!$A$2:$A$2047,$A27,'city centre offline'!$B$2:$B$2047,W$4)*AVERAGEIFS('all sales summary'!$I$2:$I$2047,'all sales summary'!$A$2:$A$2047,$A27,'all sales summary'!$B$2:$B$2047,W$4))/((AVERAGEIFS('overall city offline'!$J$2:$J$2047,'overall city offline'!$A$2:$A$2047,$A27,'overall city offline'!$B$2:$B$2047,W$4)*(1-AVERAGEIFS('all sales summary'!$I$2:$I$2047,'all sales summary'!$A$2:$A$2047,$A27,'all sales summary'!$B$2:$B$2047,W$4)))+(AVERAGEIFS('city centre offline'!$J$2:$J$2047,'city centre offline'!$A$2:$A$2047,$A27,'city centre offline'!$B$2:$B$2047,W$4)*AVERAGEIFS('all sales summary'!$I$2:$I$2047,'all sales summary'!$A$2:$A$2047,$A27,'all sales summary'!$B$2:$B$2047,W$4)))</f>
        <v>0.32275374518531286</v>
      </c>
      <c r="X27" s="60">
        <f>(AVERAGEIFS('city centre offline'!$J$2:$J$2047,'city centre offline'!$A$2:$A$2047,$A27,'city centre offline'!$B$2:$B$2047,X$4)*AVERAGEIFS('all sales summary'!$I$2:$I$2047,'all sales summary'!$A$2:$A$2047,$A27,'all sales summary'!$B$2:$B$2047,X$4))/((AVERAGEIFS('overall city offline'!$J$2:$J$2047,'overall city offline'!$A$2:$A$2047,$A27,'overall city offline'!$B$2:$B$2047,X$4)*(1-AVERAGEIFS('all sales summary'!$I$2:$I$2047,'all sales summary'!$A$2:$A$2047,$A27,'all sales summary'!$B$2:$B$2047,X$4)))+(AVERAGEIFS('city centre offline'!$J$2:$J$2047,'city centre offline'!$A$2:$A$2047,$A27,'city centre offline'!$B$2:$B$2047,X$4)*AVERAGEIFS('all sales summary'!$I$2:$I$2047,'all sales summary'!$A$2:$A$2047,$A27,'all sales summary'!$B$2:$B$2047,X$4)))</f>
        <v>0.2529499601702434</v>
      </c>
      <c r="Y27" s="60">
        <f>(AVERAGEIFS('city centre offline'!$J$2:$J$2047,'city centre offline'!$A$2:$A$2047,$A27,'city centre offline'!$B$2:$B$2047,Y$4)*AVERAGEIFS('all sales summary'!$I$2:$I$2047,'all sales summary'!$A$2:$A$2047,$A27,'all sales summary'!$B$2:$B$2047,Y$4))/((AVERAGEIFS('overall city offline'!$J$2:$J$2047,'overall city offline'!$A$2:$A$2047,$A27,'overall city offline'!$B$2:$B$2047,Y$4)*(1-AVERAGEIFS('all sales summary'!$I$2:$I$2047,'all sales summary'!$A$2:$A$2047,$A27,'all sales summary'!$B$2:$B$2047,Y$4)))+(AVERAGEIFS('city centre offline'!$J$2:$J$2047,'city centre offline'!$A$2:$A$2047,$A27,'city centre offline'!$B$2:$B$2047,Y$4)*AVERAGEIFS('all sales summary'!$I$2:$I$2047,'all sales summary'!$A$2:$A$2047,$A27,'all sales summary'!$B$2:$B$2047,Y$4)))</f>
        <v>0.34137209603546481</v>
      </c>
      <c r="Z27" s="60">
        <f>(AVERAGEIFS('city centre offline'!$J$2:$J$2047,'city centre offline'!$A$2:$A$2047,$A27,'city centre offline'!$B$2:$B$2047,Z$4)*AVERAGEIFS('all sales summary'!$I$2:$I$2047,'all sales summary'!$A$2:$A$2047,$A27,'all sales summary'!$B$2:$B$2047,Z$4))/((AVERAGEIFS('overall city offline'!$J$2:$J$2047,'overall city offline'!$A$2:$A$2047,$A27,'overall city offline'!$B$2:$B$2047,Z$4)*(1-AVERAGEIFS('all sales summary'!$I$2:$I$2047,'all sales summary'!$A$2:$A$2047,$A27,'all sales summary'!$B$2:$B$2047,Z$4)))+(AVERAGEIFS('city centre offline'!$J$2:$J$2047,'city centre offline'!$A$2:$A$2047,$A27,'city centre offline'!$B$2:$B$2047,Z$4)*AVERAGEIFS('all sales summary'!$I$2:$I$2047,'all sales summary'!$A$2:$A$2047,$A27,'all sales summary'!$B$2:$B$2047,Z$4)))</f>
        <v>0.16897457279016842</v>
      </c>
      <c r="AA27" s="60">
        <f>(AVERAGEIFS('city centre offline'!$J$2:$J$2047,'city centre offline'!$A$2:$A$2047,$A27,'city centre offline'!$B$2:$B$2047,AA$4)*AVERAGEIFS('all sales summary'!$I$2:$I$2047,'all sales summary'!$A$2:$A$2047,$A27,'all sales summary'!$B$2:$B$2047,AA$4))/((AVERAGEIFS('overall city offline'!$J$2:$J$2047,'overall city offline'!$A$2:$A$2047,$A27,'overall city offline'!$B$2:$B$2047,AA$4)*(1-AVERAGEIFS('all sales summary'!$I$2:$I$2047,'all sales summary'!$A$2:$A$2047,$A27,'all sales summary'!$B$2:$B$2047,AA$4)))+(AVERAGEIFS('city centre offline'!$J$2:$J$2047,'city centre offline'!$A$2:$A$2047,$A27,'city centre offline'!$B$2:$B$2047,AA$4)*AVERAGEIFS('all sales summary'!$I$2:$I$2047,'all sales summary'!$A$2:$A$2047,$A27,'all sales summary'!$B$2:$B$2047,AA$4)))</f>
        <v>0.15470269791285479</v>
      </c>
      <c r="AB27" s="60">
        <f>(AVERAGEIFS('city centre offline'!$J$2:$J$2047,'city centre offline'!$A$2:$A$2047,$A27,'city centre offline'!$B$2:$B$2047,AB$4)*AVERAGEIFS('all sales summary'!$I$2:$I$2047,'all sales summary'!$A$2:$A$2047,$A27,'all sales summary'!$B$2:$B$2047,AB$4))/((AVERAGEIFS('overall city offline'!$J$2:$J$2047,'overall city offline'!$A$2:$A$2047,$A27,'overall city offline'!$B$2:$B$2047,AB$4)*(1-AVERAGEIFS('all sales summary'!$I$2:$I$2047,'all sales summary'!$A$2:$A$2047,$A27,'all sales summary'!$B$2:$B$2047,AB$4)))+(AVERAGEIFS('city centre offline'!$J$2:$J$2047,'city centre offline'!$A$2:$A$2047,$A27,'city centre offline'!$B$2:$B$2047,AB$4)*AVERAGEIFS('all sales summary'!$I$2:$I$2047,'all sales summary'!$A$2:$A$2047,$A27,'all sales summary'!$B$2:$B$2047,AB$4)))</f>
        <v>0.19538574289110708</v>
      </c>
      <c r="AC27" s="60">
        <f>(AVERAGEIFS('city centre offline'!$J$2:$J$2047,'city centre offline'!$A$2:$A$2047,$A27,'city centre offline'!$B$2:$B$2047,AC$4)*AVERAGEIFS('all sales summary'!$I$2:$I$2047,'all sales summary'!$A$2:$A$2047,$A27,'all sales summary'!$B$2:$B$2047,AC$4))/((AVERAGEIFS('overall city offline'!$J$2:$J$2047,'overall city offline'!$A$2:$A$2047,$A27,'overall city offline'!$B$2:$B$2047,AC$4)*(1-AVERAGEIFS('all sales summary'!$I$2:$I$2047,'all sales summary'!$A$2:$A$2047,$A27,'all sales summary'!$B$2:$B$2047,AC$4)))+(AVERAGEIFS('city centre offline'!$J$2:$J$2047,'city centre offline'!$A$2:$A$2047,$A27,'city centre offline'!$B$2:$B$2047,AC$4)*AVERAGEIFS('all sales summary'!$I$2:$I$2047,'all sales summary'!$A$2:$A$2047,$A27,'all sales summary'!$B$2:$B$2047,AC$4)))</f>
        <v>0.28240398683473866</v>
      </c>
      <c r="AD27" s="60">
        <f>(AVERAGEIFS('city centre offline'!$J$2:$J$2047,'city centre offline'!$A$2:$A$2047,$A27,'city centre offline'!$B$2:$B$2047,AD$4)*AVERAGEIFS('all sales summary'!$I$2:$I$2047,'all sales summary'!$A$2:$A$2047,$A27,'all sales summary'!$B$2:$B$2047,AD$4))/((AVERAGEIFS('overall city offline'!$J$2:$J$2047,'overall city offline'!$A$2:$A$2047,$A27,'overall city offline'!$B$2:$B$2047,AD$4)*(1-AVERAGEIFS('all sales summary'!$I$2:$I$2047,'all sales summary'!$A$2:$A$2047,$A27,'all sales summary'!$B$2:$B$2047,AD$4)))+(AVERAGEIFS('city centre offline'!$J$2:$J$2047,'city centre offline'!$A$2:$A$2047,$A27,'city centre offline'!$B$2:$B$2047,AD$4)*AVERAGEIFS('all sales summary'!$I$2:$I$2047,'all sales summary'!$A$2:$A$2047,$A27,'all sales summary'!$B$2:$B$2047,AD$4)))</f>
        <v>0.33091601351105487</v>
      </c>
      <c r="AE27" s="60">
        <f>(AVERAGEIFS('city centre offline'!$J$2:$J$2047,'city centre offline'!$A$2:$A$2047,$A27,'city centre offline'!$B$2:$B$2047,AE$4)*AVERAGEIFS('all sales summary'!$I$2:$I$2047,'all sales summary'!$A$2:$A$2047,$A27,'all sales summary'!$B$2:$B$2047,AE$4))/((AVERAGEIFS('overall city offline'!$J$2:$J$2047,'overall city offline'!$A$2:$A$2047,$A27,'overall city offline'!$B$2:$B$2047,AE$4)*(1-AVERAGEIFS('all sales summary'!$I$2:$I$2047,'all sales summary'!$A$2:$A$2047,$A27,'all sales summary'!$B$2:$B$2047,AE$4)))+(AVERAGEIFS('city centre offline'!$J$2:$J$2047,'city centre offline'!$A$2:$A$2047,$A27,'city centre offline'!$B$2:$B$2047,AE$4)*AVERAGEIFS('all sales summary'!$I$2:$I$2047,'all sales summary'!$A$2:$A$2047,$A27,'all sales summary'!$B$2:$B$2047,AE$4)))</f>
        <v>0.34542431049162031</v>
      </c>
      <c r="AF27" s="60">
        <f>(AVERAGEIFS('city centre offline'!$J$2:$J$2047,'city centre offline'!$A$2:$A$2047,$A27,'city centre offline'!$B$2:$B$2047,AF$4)*AVERAGEIFS('all sales summary'!$I$2:$I$2047,'all sales summary'!$A$2:$A$2047,$A27,'all sales summary'!$B$2:$B$2047,AF$4))/((AVERAGEIFS('overall city offline'!$J$2:$J$2047,'overall city offline'!$A$2:$A$2047,$A27,'overall city offline'!$B$2:$B$2047,AF$4)*(1-AVERAGEIFS('all sales summary'!$I$2:$I$2047,'all sales summary'!$A$2:$A$2047,$A27,'all sales summary'!$B$2:$B$2047,AF$4)))+(AVERAGEIFS('city centre offline'!$J$2:$J$2047,'city centre offline'!$A$2:$A$2047,$A27,'city centre offline'!$B$2:$B$2047,AF$4)*AVERAGEIFS('all sales summary'!$I$2:$I$2047,'all sales summary'!$A$2:$A$2047,$A27,'all sales summary'!$B$2:$B$2047,AF$4)))</f>
        <v>0.35132098469169049</v>
      </c>
      <c r="AG27" s="60">
        <f>(AVERAGEIFS('city centre offline'!$J$2:$J$2047,'city centre offline'!$A$2:$A$2047,$A27,'city centre offline'!$B$2:$B$2047,AG$4)*AVERAGEIFS('all sales summary'!$I$2:$I$2047,'all sales summary'!$A$2:$A$2047,$A27,'all sales summary'!$B$2:$B$2047,AG$4))/((AVERAGEIFS('overall city offline'!$J$2:$J$2047,'overall city offline'!$A$2:$A$2047,$A27,'overall city offline'!$B$2:$B$2047,AG$4)*(1-AVERAGEIFS('all sales summary'!$I$2:$I$2047,'all sales summary'!$A$2:$A$2047,$A27,'all sales summary'!$B$2:$B$2047,AG$4)))+(AVERAGEIFS('city centre offline'!$J$2:$J$2047,'city centre offline'!$A$2:$A$2047,$A27,'city centre offline'!$B$2:$B$2047,AG$4)*AVERAGEIFS('all sales summary'!$I$2:$I$2047,'all sales summary'!$A$2:$A$2047,$A27,'all sales summary'!$B$2:$B$2047,AG$4)))</f>
        <v>0.35039917630352763</v>
      </c>
      <c r="AH27" s="60">
        <f>(AVERAGEIFS('city centre offline'!$J$2:$J$2047,'city centre offline'!$A$2:$A$2047,$A27,'city centre offline'!$B$2:$B$2047,AH$4)*AVERAGEIFS('all sales summary'!$I$2:$I$2047,'all sales summary'!$A$2:$A$2047,$A27,'all sales summary'!$B$2:$B$2047,AH$4))/((AVERAGEIFS('overall city offline'!$J$2:$J$2047,'overall city offline'!$A$2:$A$2047,$A27,'overall city offline'!$B$2:$B$2047,AH$4)*(1-AVERAGEIFS('all sales summary'!$I$2:$I$2047,'all sales summary'!$A$2:$A$2047,$A27,'all sales summary'!$B$2:$B$2047,AH$4)))+(AVERAGEIFS('city centre offline'!$J$2:$J$2047,'city centre offline'!$A$2:$A$2047,$A27,'city centre offline'!$B$2:$B$2047,AH$4)*AVERAGEIFS('all sales summary'!$I$2:$I$2047,'all sales summary'!$A$2:$A$2047,$A27,'all sales summary'!$B$2:$B$2047,AH$4)))</f>
        <v>0.36294451469857253</v>
      </c>
    </row>
    <row r="28" spans="1:34" x14ac:dyDescent="0.3">
      <c r="A28" t="s">
        <v>30</v>
      </c>
      <c r="B28" s="60">
        <f>(AVERAGEIFS('city centre offline'!$J$2:$J$2047,'city centre offline'!$A$2:$A$2047,$A28,'city centre offline'!$B$2:$B$2047,B$4)*AVERAGEIFS('all sales summary'!$I$2:$I$2047,'all sales summary'!$A$2:$A$2047,$A28,'all sales summary'!$B$2:$B$2047,B$4))/((AVERAGEIFS('overall city offline'!$J$2:$J$2047,'overall city offline'!$A$2:$A$2047,$A28,'overall city offline'!$B$2:$B$2047,B$4)*(1-AVERAGEIFS('all sales summary'!$I$2:$I$2047,'all sales summary'!$A$2:$A$2047,$A28,'all sales summary'!$B$2:$B$2047,B$4)))+(AVERAGEIFS('city centre offline'!$J$2:$J$2047,'city centre offline'!$A$2:$A$2047,$A28,'city centre offline'!$B$2:$B$2047,B$4)*AVERAGEIFS('all sales summary'!$I$2:$I$2047,'all sales summary'!$A$2:$A$2047,$A28,'all sales summary'!$B$2:$B$2047,B$4)))</f>
        <v>0.17643006293657351</v>
      </c>
      <c r="C28" s="60">
        <f>(AVERAGEIFS('city centre offline'!$J$2:$J$2047,'city centre offline'!$A$2:$A$2047,$A28,'city centre offline'!$B$2:$B$2047,C$4)*AVERAGEIFS('all sales summary'!$I$2:$I$2047,'all sales summary'!$A$2:$A$2047,$A28,'all sales summary'!$B$2:$B$2047,C$4))/((AVERAGEIFS('overall city offline'!$J$2:$J$2047,'overall city offline'!$A$2:$A$2047,$A28,'overall city offline'!$B$2:$B$2047,C$4)*(1-AVERAGEIFS('all sales summary'!$I$2:$I$2047,'all sales summary'!$A$2:$A$2047,$A28,'all sales summary'!$B$2:$B$2047,C$4)))+(AVERAGEIFS('city centre offline'!$J$2:$J$2047,'city centre offline'!$A$2:$A$2047,$A28,'city centre offline'!$B$2:$B$2047,C$4)*AVERAGEIFS('all sales summary'!$I$2:$I$2047,'all sales summary'!$A$2:$A$2047,$A28,'all sales summary'!$B$2:$B$2047,C$4)))</f>
        <v>0.18098983281996098</v>
      </c>
      <c r="D28" s="60">
        <f>(AVERAGEIFS('city centre offline'!$J$2:$J$2047,'city centre offline'!$A$2:$A$2047,$A28,'city centre offline'!$B$2:$B$2047,D$4)*AVERAGEIFS('all sales summary'!$I$2:$I$2047,'all sales summary'!$A$2:$A$2047,$A28,'all sales summary'!$B$2:$B$2047,D$4))/((AVERAGEIFS('overall city offline'!$J$2:$J$2047,'overall city offline'!$A$2:$A$2047,$A28,'overall city offline'!$B$2:$B$2047,D$4)*(1-AVERAGEIFS('all sales summary'!$I$2:$I$2047,'all sales summary'!$A$2:$A$2047,$A28,'all sales summary'!$B$2:$B$2047,D$4)))+(AVERAGEIFS('city centre offline'!$J$2:$J$2047,'city centre offline'!$A$2:$A$2047,$A28,'city centre offline'!$B$2:$B$2047,D$4)*AVERAGEIFS('all sales summary'!$I$2:$I$2047,'all sales summary'!$A$2:$A$2047,$A28,'all sales summary'!$B$2:$B$2047,D$4)))</f>
        <v>0.17906900366438794</v>
      </c>
      <c r="E28" s="60">
        <f>(AVERAGEIFS('city centre offline'!$J$2:$J$2047,'city centre offline'!$A$2:$A$2047,$A28,'city centre offline'!$B$2:$B$2047,E$4)*AVERAGEIFS('all sales summary'!$I$2:$I$2047,'all sales summary'!$A$2:$A$2047,$A28,'all sales summary'!$B$2:$B$2047,E$4))/((AVERAGEIFS('overall city offline'!$J$2:$J$2047,'overall city offline'!$A$2:$A$2047,$A28,'overall city offline'!$B$2:$B$2047,E$4)*(1-AVERAGEIFS('all sales summary'!$I$2:$I$2047,'all sales summary'!$A$2:$A$2047,$A28,'all sales summary'!$B$2:$B$2047,E$4)))+(AVERAGEIFS('city centre offline'!$J$2:$J$2047,'city centre offline'!$A$2:$A$2047,$A28,'city centre offline'!$B$2:$B$2047,E$4)*AVERAGEIFS('all sales summary'!$I$2:$I$2047,'all sales summary'!$A$2:$A$2047,$A28,'all sales summary'!$B$2:$B$2047,E$4)))</f>
        <v>0.17727393468165509</v>
      </c>
      <c r="F28" s="60">
        <f>(AVERAGEIFS('city centre offline'!$J$2:$J$2047,'city centre offline'!$A$2:$A$2047,$A28,'city centre offline'!$B$2:$B$2047,F$4)*AVERAGEIFS('all sales summary'!$I$2:$I$2047,'all sales summary'!$A$2:$A$2047,$A28,'all sales summary'!$B$2:$B$2047,F$4))/((AVERAGEIFS('overall city offline'!$J$2:$J$2047,'overall city offline'!$A$2:$A$2047,$A28,'overall city offline'!$B$2:$B$2047,F$4)*(1-AVERAGEIFS('all sales summary'!$I$2:$I$2047,'all sales summary'!$A$2:$A$2047,$A28,'all sales summary'!$B$2:$B$2047,F$4)))+(AVERAGEIFS('city centre offline'!$J$2:$J$2047,'city centre offline'!$A$2:$A$2047,$A28,'city centre offline'!$B$2:$B$2047,F$4)*AVERAGEIFS('all sales summary'!$I$2:$I$2047,'all sales summary'!$A$2:$A$2047,$A28,'all sales summary'!$B$2:$B$2047,F$4)))</f>
        <v>0.17360628373237949</v>
      </c>
      <c r="G28" s="60">
        <f>(AVERAGEIFS('city centre offline'!$J$2:$J$2047,'city centre offline'!$A$2:$A$2047,$A28,'city centre offline'!$B$2:$B$2047,G$4)*AVERAGEIFS('all sales summary'!$I$2:$I$2047,'all sales summary'!$A$2:$A$2047,$A28,'all sales summary'!$B$2:$B$2047,G$4))/((AVERAGEIFS('overall city offline'!$J$2:$J$2047,'overall city offline'!$A$2:$A$2047,$A28,'overall city offline'!$B$2:$B$2047,G$4)*(1-AVERAGEIFS('all sales summary'!$I$2:$I$2047,'all sales summary'!$A$2:$A$2047,$A28,'all sales summary'!$B$2:$B$2047,G$4)))+(AVERAGEIFS('city centre offline'!$J$2:$J$2047,'city centre offline'!$A$2:$A$2047,$A28,'city centre offline'!$B$2:$B$2047,G$4)*AVERAGEIFS('all sales summary'!$I$2:$I$2047,'all sales summary'!$A$2:$A$2047,$A28,'all sales summary'!$B$2:$B$2047,G$4)))</f>
        <v>0.17406541942321627</v>
      </c>
      <c r="H28" s="60">
        <f>(AVERAGEIFS('city centre offline'!$J$2:$J$2047,'city centre offline'!$A$2:$A$2047,$A28,'city centre offline'!$B$2:$B$2047,H$4)*AVERAGEIFS('all sales summary'!$I$2:$I$2047,'all sales summary'!$A$2:$A$2047,$A28,'all sales summary'!$B$2:$B$2047,H$4))/((AVERAGEIFS('overall city offline'!$J$2:$J$2047,'overall city offline'!$A$2:$A$2047,$A28,'overall city offline'!$B$2:$B$2047,H$4)*(1-AVERAGEIFS('all sales summary'!$I$2:$I$2047,'all sales summary'!$A$2:$A$2047,$A28,'all sales summary'!$B$2:$B$2047,H$4)))+(AVERAGEIFS('city centre offline'!$J$2:$J$2047,'city centre offline'!$A$2:$A$2047,$A28,'city centre offline'!$B$2:$B$2047,H$4)*AVERAGEIFS('all sales summary'!$I$2:$I$2047,'all sales summary'!$A$2:$A$2047,$A28,'all sales summary'!$B$2:$B$2047,H$4)))</f>
        <v>0.17229516154553082</v>
      </c>
      <c r="I28" s="60">
        <f>(AVERAGEIFS('city centre offline'!$J$2:$J$2047,'city centre offline'!$A$2:$A$2047,$A28,'city centre offline'!$B$2:$B$2047,I$4)*AVERAGEIFS('all sales summary'!$I$2:$I$2047,'all sales summary'!$A$2:$A$2047,$A28,'all sales summary'!$B$2:$B$2047,I$4))/((AVERAGEIFS('overall city offline'!$J$2:$J$2047,'overall city offline'!$A$2:$A$2047,$A28,'overall city offline'!$B$2:$B$2047,I$4)*(1-AVERAGEIFS('all sales summary'!$I$2:$I$2047,'all sales summary'!$A$2:$A$2047,$A28,'all sales summary'!$B$2:$B$2047,I$4)))+(AVERAGEIFS('city centre offline'!$J$2:$J$2047,'city centre offline'!$A$2:$A$2047,$A28,'city centre offline'!$B$2:$B$2047,I$4)*AVERAGEIFS('all sales summary'!$I$2:$I$2047,'all sales summary'!$A$2:$A$2047,$A28,'all sales summary'!$B$2:$B$2047,I$4)))</f>
        <v>0.17502040011867881</v>
      </c>
      <c r="J28" s="60">
        <f>(AVERAGEIFS('city centre offline'!$J$2:$J$2047,'city centre offline'!$A$2:$A$2047,$A28,'city centre offline'!$B$2:$B$2047,J$4)*AVERAGEIFS('all sales summary'!$I$2:$I$2047,'all sales summary'!$A$2:$A$2047,$A28,'all sales summary'!$B$2:$B$2047,J$4))/((AVERAGEIFS('overall city offline'!$J$2:$J$2047,'overall city offline'!$A$2:$A$2047,$A28,'overall city offline'!$B$2:$B$2047,J$4)*(1-AVERAGEIFS('all sales summary'!$I$2:$I$2047,'all sales summary'!$A$2:$A$2047,$A28,'all sales summary'!$B$2:$B$2047,J$4)))+(AVERAGEIFS('city centre offline'!$J$2:$J$2047,'city centre offline'!$A$2:$A$2047,$A28,'city centre offline'!$B$2:$B$2047,J$4)*AVERAGEIFS('all sales summary'!$I$2:$I$2047,'all sales summary'!$A$2:$A$2047,$A28,'all sales summary'!$B$2:$B$2047,J$4)))</f>
        <v>0.17484472373006987</v>
      </c>
      <c r="K28" s="60">
        <f>(AVERAGEIFS('city centre offline'!$J$2:$J$2047,'city centre offline'!$A$2:$A$2047,$A28,'city centre offline'!$B$2:$B$2047,K$4)*AVERAGEIFS('all sales summary'!$I$2:$I$2047,'all sales summary'!$A$2:$A$2047,$A28,'all sales summary'!$B$2:$B$2047,K$4))/((AVERAGEIFS('overall city offline'!$J$2:$J$2047,'overall city offline'!$A$2:$A$2047,$A28,'overall city offline'!$B$2:$B$2047,K$4)*(1-AVERAGEIFS('all sales summary'!$I$2:$I$2047,'all sales summary'!$A$2:$A$2047,$A28,'all sales summary'!$B$2:$B$2047,K$4)))+(AVERAGEIFS('city centre offline'!$J$2:$J$2047,'city centre offline'!$A$2:$A$2047,$A28,'city centre offline'!$B$2:$B$2047,K$4)*AVERAGEIFS('all sales summary'!$I$2:$I$2047,'all sales summary'!$A$2:$A$2047,$A28,'all sales summary'!$B$2:$B$2047,K$4)))</f>
        <v>0.18236718796697607</v>
      </c>
      <c r="L28" s="60">
        <f>(AVERAGEIFS('city centre offline'!$J$2:$J$2047,'city centre offline'!$A$2:$A$2047,$A28,'city centre offline'!$B$2:$B$2047,L$4)*AVERAGEIFS('all sales summary'!$I$2:$I$2047,'all sales summary'!$A$2:$A$2047,$A28,'all sales summary'!$B$2:$B$2047,L$4))/((AVERAGEIFS('overall city offline'!$J$2:$J$2047,'overall city offline'!$A$2:$A$2047,$A28,'overall city offline'!$B$2:$B$2047,L$4)*(1-AVERAGEIFS('all sales summary'!$I$2:$I$2047,'all sales summary'!$A$2:$A$2047,$A28,'all sales summary'!$B$2:$B$2047,L$4)))+(AVERAGEIFS('city centre offline'!$J$2:$J$2047,'city centre offline'!$A$2:$A$2047,$A28,'city centre offline'!$B$2:$B$2047,L$4)*AVERAGEIFS('all sales summary'!$I$2:$I$2047,'all sales summary'!$A$2:$A$2047,$A28,'all sales summary'!$B$2:$B$2047,L$4)))</f>
        <v>0.19432741586376923</v>
      </c>
      <c r="M28" s="60">
        <f>(AVERAGEIFS('city centre offline'!$J$2:$J$2047,'city centre offline'!$A$2:$A$2047,$A28,'city centre offline'!$B$2:$B$2047,M$4)*AVERAGEIFS('all sales summary'!$I$2:$I$2047,'all sales summary'!$A$2:$A$2047,$A28,'all sales summary'!$B$2:$B$2047,M$4))/((AVERAGEIFS('overall city offline'!$J$2:$J$2047,'overall city offline'!$A$2:$A$2047,$A28,'overall city offline'!$B$2:$B$2047,M$4)*(1-AVERAGEIFS('all sales summary'!$I$2:$I$2047,'all sales summary'!$A$2:$A$2047,$A28,'all sales summary'!$B$2:$B$2047,M$4)))+(AVERAGEIFS('city centre offline'!$J$2:$J$2047,'city centre offline'!$A$2:$A$2047,$A28,'city centre offline'!$B$2:$B$2047,M$4)*AVERAGEIFS('all sales summary'!$I$2:$I$2047,'all sales summary'!$A$2:$A$2047,$A28,'all sales summary'!$B$2:$B$2047,M$4)))</f>
        <v>0.20640178777066223</v>
      </c>
      <c r="N28" s="60">
        <f>(AVERAGEIFS('city centre offline'!$J$2:$J$2047,'city centre offline'!$A$2:$A$2047,$A28,'city centre offline'!$B$2:$B$2047,N$4)*AVERAGEIFS('all sales summary'!$I$2:$I$2047,'all sales summary'!$A$2:$A$2047,$A28,'all sales summary'!$B$2:$B$2047,N$4))/((AVERAGEIFS('overall city offline'!$J$2:$J$2047,'overall city offline'!$A$2:$A$2047,$A28,'overall city offline'!$B$2:$B$2047,N$4)*(1-AVERAGEIFS('all sales summary'!$I$2:$I$2047,'all sales summary'!$A$2:$A$2047,$A28,'all sales summary'!$B$2:$B$2047,N$4)))+(AVERAGEIFS('city centre offline'!$J$2:$J$2047,'city centre offline'!$A$2:$A$2047,$A28,'city centre offline'!$B$2:$B$2047,N$4)*AVERAGEIFS('all sales summary'!$I$2:$I$2047,'all sales summary'!$A$2:$A$2047,$A28,'all sales summary'!$B$2:$B$2047,N$4)))</f>
        <v>0.18237405333763365</v>
      </c>
      <c r="O28" s="60">
        <f>(AVERAGEIFS('city centre offline'!$J$2:$J$2047,'city centre offline'!$A$2:$A$2047,$A28,'city centre offline'!$B$2:$B$2047,O$4)*AVERAGEIFS('all sales summary'!$I$2:$I$2047,'all sales summary'!$A$2:$A$2047,$A28,'all sales summary'!$B$2:$B$2047,O$4))/((AVERAGEIFS('overall city offline'!$J$2:$J$2047,'overall city offline'!$A$2:$A$2047,$A28,'overall city offline'!$B$2:$B$2047,O$4)*(1-AVERAGEIFS('all sales summary'!$I$2:$I$2047,'all sales summary'!$A$2:$A$2047,$A28,'all sales summary'!$B$2:$B$2047,O$4)))+(AVERAGEIFS('city centre offline'!$J$2:$J$2047,'city centre offline'!$A$2:$A$2047,$A28,'city centre offline'!$B$2:$B$2047,O$4)*AVERAGEIFS('all sales summary'!$I$2:$I$2047,'all sales summary'!$A$2:$A$2047,$A28,'all sales summary'!$B$2:$B$2047,O$4)))</f>
        <v>0.18381540248381645</v>
      </c>
      <c r="P28" s="60">
        <f>(AVERAGEIFS('city centre offline'!$J$2:$J$2047,'city centre offline'!$A$2:$A$2047,$A28,'city centre offline'!$B$2:$B$2047,P$4)*AVERAGEIFS('all sales summary'!$I$2:$I$2047,'all sales summary'!$A$2:$A$2047,$A28,'all sales summary'!$B$2:$B$2047,P$4))/((AVERAGEIFS('overall city offline'!$J$2:$J$2047,'overall city offline'!$A$2:$A$2047,$A28,'overall city offline'!$B$2:$B$2047,P$4)*(1-AVERAGEIFS('all sales summary'!$I$2:$I$2047,'all sales summary'!$A$2:$A$2047,$A28,'all sales summary'!$B$2:$B$2047,P$4)))+(AVERAGEIFS('city centre offline'!$J$2:$J$2047,'city centre offline'!$A$2:$A$2047,$A28,'city centre offline'!$B$2:$B$2047,P$4)*AVERAGEIFS('all sales summary'!$I$2:$I$2047,'all sales summary'!$A$2:$A$2047,$A28,'all sales summary'!$B$2:$B$2047,P$4)))</f>
        <v>0.16135663018324123</v>
      </c>
      <c r="Q28" s="60">
        <f>(AVERAGEIFS('city centre offline'!$J$2:$J$2047,'city centre offline'!$A$2:$A$2047,$A28,'city centre offline'!$B$2:$B$2047,Q$4)*AVERAGEIFS('all sales summary'!$I$2:$I$2047,'all sales summary'!$A$2:$A$2047,$A28,'all sales summary'!$B$2:$B$2047,Q$4))/((AVERAGEIFS('overall city offline'!$J$2:$J$2047,'overall city offline'!$A$2:$A$2047,$A28,'overall city offline'!$B$2:$B$2047,Q$4)*(1-AVERAGEIFS('all sales summary'!$I$2:$I$2047,'all sales summary'!$A$2:$A$2047,$A28,'all sales summary'!$B$2:$B$2047,Q$4)))+(AVERAGEIFS('city centre offline'!$J$2:$J$2047,'city centre offline'!$A$2:$A$2047,$A28,'city centre offline'!$B$2:$B$2047,Q$4)*AVERAGEIFS('all sales summary'!$I$2:$I$2047,'all sales summary'!$A$2:$A$2047,$A28,'all sales summary'!$B$2:$B$2047,Q$4)))</f>
        <v>1.6662401318798131E-2</v>
      </c>
      <c r="R28" s="60">
        <f>(AVERAGEIFS('city centre offline'!$J$2:$J$2047,'city centre offline'!$A$2:$A$2047,$A28,'city centre offline'!$B$2:$B$2047,R$4)*AVERAGEIFS('all sales summary'!$I$2:$I$2047,'all sales summary'!$A$2:$A$2047,$A28,'all sales summary'!$B$2:$B$2047,R$4))/((AVERAGEIFS('overall city offline'!$J$2:$J$2047,'overall city offline'!$A$2:$A$2047,$A28,'overall city offline'!$B$2:$B$2047,R$4)*(1-AVERAGEIFS('all sales summary'!$I$2:$I$2047,'all sales summary'!$A$2:$A$2047,$A28,'all sales summary'!$B$2:$B$2047,R$4)))+(AVERAGEIFS('city centre offline'!$J$2:$J$2047,'city centre offline'!$A$2:$A$2047,$A28,'city centre offline'!$B$2:$B$2047,R$4)*AVERAGEIFS('all sales summary'!$I$2:$I$2047,'all sales summary'!$A$2:$A$2047,$A28,'all sales summary'!$B$2:$B$2047,R$4)))</f>
        <v>2.4978514002952083E-2</v>
      </c>
      <c r="S28" s="60">
        <f>(AVERAGEIFS('city centre offline'!$J$2:$J$2047,'city centre offline'!$A$2:$A$2047,$A28,'city centre offline'!$B$2:$B$2047,S$4)*AVERAGEIFS('all sales summary'!$I$2:$I$2047,'all sales summary'!$A$2:$A$2047,$A28,'all sales summary'!$B$2:$B$2047,S$4))/((AVERAGEIFS('overall city offline'!$J$2:$J$2047,'overall city offline'!$A$2:$A$2047,$A28,'overall city offline'!$B$2:$B$2047,S$4)*(1-AVERAGEIFS('all sales summary'!$I$2:$I$2047,'all sales summary'!$A$2:$A$2047,$A28,'all sales summary'!$B$2:$B$2047,S$4)))+(AVERAGEIFS('city centre offline'!$J$2:$J$2047,'city centre offline'!$A$2:$A$2047,$A28,'city centre offline'!$B$2:$B$2047,S$4)*AVERAGEIFS('all sales summary'!$I$2:$I$2047,'all sales summary'!$A$2:$A$2047,$A28,'all sales summary'!$B$2:$B$2047,S$4)))</f>
        <v>3.6176547796923371E-2</v>
      </c>
      <c r="T28" s="60">
        <f>(AVERAGEIFS('city centre offline'!$J$2:$J$2047,'city centre offline'!$A$2:$A$2047,$A28,'city centre offline'!$B$2:$B$2047,T$4)*AVERAGEIFS('all sales summary'!$I$2:$I$2047,'all sales summary'!$A$2:$A$2047,$A28,'all sales summary'!$B$2:$B$2047,T$4))/((AVERAGEIFS('overall city offline'!$J$2:$J$2047,'overall city offline'!$A$2:$A$2047,$A28,'overall city offline'!$B$2:$B$2047,T$4)*(1-AVERAGEIFS('all sales summary'!$I$2:$I$2047,'all sales summary'!$A$2:$A$2047,$A28,'all sales summary'!$B$2:$B$2047,T$4)))+(AVERAGEIFS('city centre offline'!$J$2:$J$2047,'city centre offline'!$A$2:$A$2047,$A28,'city centre offline'!$B$2:$B$2047,T$4)*AVERAGEIFS('all sales summary'!$I$2:$I$2047,'all sales summary'!$A$2:$A$2047,$A28,'all sales summary'!$B$2:$B$2047,T$4)))</f>
        <v>0.129546169174382</v>
      </c>
      <c r="U28" s="60">
        <f>(AVERAGEIFS('city centre offline'!$J$2:$J$2047,'city centre offline'!$A$2:$A$2047,$A28,'city centre offline'!$B$2:$B$2047,U$4)*AVERAGEIFS('all sales summary'!$I$2:$I$2047,'all sales summary'!$A$2:$A$2047,$A28,'all sales summary'!$B$2:$B$2047,U$4))/((AVERAGEIFS('overall city offline'!$J$2:$J$2047,'overall city offline'!$A$2:$A$2047,$A28,'overall city offline'!$B$2:$B$2047,U$4)*(1-AVERAGEIFS('all sales summary'!$I$2:$I$2047,'all sales summary'!$A$2:$A$2047,$A28,'all sales summary'!$B$2:$B$2047,U$4)))+(AVERAGEIFS('city centre offline'!$J$2:$J$2047,'city centre offline'!$A$2:$A$2047,$A28,'city centre offline'!$B$2:$B$2047,U$4)*AVERAGEIFS('all sales summary'!$I$2:$I$2047,'all sales summary'!$A$2:$A$2047,$A28,'all sales summary'!$B$2:$B$2047,U$4)))</f>
        <v>0.17051035718215277</v>
      </c>
      <c r="V28" s="60">
        <f>(AVERAGEIFS('city centre offline'!$J$2:$J$2047,'city centre offline'!$A$2:$A$2047,$A28,'city centre offline'!$B$2:$B$2047,V$4)*AVERAGEIFS('all sales summary'!$I$2:$I$2047,'all sales summary'!$A$2:$A$2047,$A28,'all sales summary'!$B$2:$B$2047,V$4))/((AVERAGEIFS('overall city offline'!$J$2:$J$2047,'overall city offline'!$A$2:$A$2047,$A28,'overall city offline'!$B$2:$B$2047,V$4)*(1-AVERAGEIFS('all sales summary'!$I$2:$I$2047,'all sales summary'!$A$2:$A$2047,$A28,'all sales summary'!$B$2:$B$2047,V$4)))+(AVERAGEIFS('city centre offline'!$J$2:$J$2047,'city centre offline'!$A$2:$A$2047,$A28,'city centre offline'!$B$2:$B$2047,V$4)*AVERAGEIFS('all sales summary'!$I$2:$I$2047,'all sales summary'!$A$2:$A$2047,$A28,'all sales summary'!$B$2:$B$2047,V$4)))</f>
        <v>0.16283486141053752</v>
      </c>
      <c r="W28" s="60">
        <f>(AVERAGEIFS('city centre offline'!$J$2:$J$2047,'city centre offline'!$A$2:$A$2047,$A28,'city centre offline'!$B$2:$B$2047,W$4)*AVERAGEIFS('all sales summary'!$I$2:$I$2047,'all sales summary'!$A$2:$A$2047,$A28,'all sales summary'!$B$2:$B$2047,W$4))/((AVERAGEIFS('overall city offline'!$J$2:$J$2047,'overall city offline'!$A$2:$A$2047,$A28,'overall city offline'!$B$2:$B$2047,W$4)*(1-AVERAGEIFS('all sales summary'!$I$2:$I$2047,'all sales summary'!$A$2:$A$2047,$A28,'all sales summary'!$B$2:$B$2047,W$4)))+(AVERAGEIFS('city centre offline'!$J$2:$J$2047,'city centre offline'!$A$2:$A$2047,$A28,'city centre offline'!$B$2:$B$2047,W$4)*AVERAGEIFS('all sales summary'!$I$2:$I$2047,'all sales summary'!$A$2:$A$2047,$A28,'all sales summary'!$B$2:$B$2047,W$4)))</f>
        <v>0.12048691070227481</v>
      </c>
      <c r="X28" s="60">
        <f>(AVERAGEIFS('city centre offline'!$J$2:$J$2047,'city centre offline'!$A$2:$A$2047,$A28,'city centre offline'!$B$2:$B$2047,X$4)*AVERAGEIFS('all sales summary'!$I$2:$I$2047,'all sales summary'!$A$2:$A$2047,$A28,'all sales summary'!$B$2:$B$2047,X$4))/((AVERAGEIFS('overall city offline'!$J$2:$J$2047,'overall city offline'!$A$2:$A$2047,$A28,'overall city offline'!$B$2:$B$2047,X$4)*(1-AVERAGEIFS('all sales summary'!$I$2:$I$2047,'all sales summary'!$A$2:$A$2047,$A28,'all sales summary'!$B$2:$B$2047,X$4)))+(AVERAGEIFS('city centre offline'!$J$2:$J$2047,'city centre offline'!$A$2:$A$2047,$A28,'city centre offline'!$B$2:$B$2047,X$4)*AVERAGEIFS('all sales summary'!$I$2:$I$2047,'all sales summary'!$A$2:$A$2047,$A28,'all sales summary'!$B$2:$B$2047,X$4)))</f>
        <v>0.11032288336835043</v>
      </c>
      <c r="Y28" s="60">
        <f>(AVERAGEIFS('city centre offline'!$J$2:$J$2047,'city centre offline'!$A$2:$A$2047,$A28,'city centre offline'!$B$2:$B$2047,Y$4)*AVERAGEIFS('all sales summary'!$I$2:$I$2047,'all sales summary'!$A$2:$A$2047,$A28,'all sales summary'!$B$2:$B$2047,Y$4))/((AVERAGEIFS('overall city offline'!$J$2:$J$2047,'overall city offline'!$A$2:$A$2047,$A28,'overall city offline'!$B$2:$B$2047,Y$4)*(1-AVERAGEIFS('all sales summary'!$I$2:$I$2047,'all sales summary'!$A$2:$A$2047,$A28,'all sales summary'!$B$2:$B$2047,Y$4)))+(AVERAGEIFS('city centre offline'!$J$2:$J$2047,'city centre offline'!$A$2:$A$2047,$A28,'city centre offline'!$B$2:$B$2047,Y$4)*AVERAGEIFS('all sales summary'!$I$2:$I$2047,'all sales summary'!$A$2:$A$2047,$A28,'all sales summary'!$B$2:$B$2047,Y$4)))</f>
        <v>0.12141119199427214</v>
      </c>
      <c r="Z28" s="60">
        <f>(AVERAGEIFS('city centre offline'!$J$2:$J$2047,'city centre offline'!$A$2:$A$2047,$A28,'city centre offline'!$B$2:$B$2047,Z$4)*AVERAGEIFS('all sales summary'!$I$2:$I$2047,'all sales summary'!$A$2:$A$2047,$A28,'all sales summary'!$B$2:$B$2047,Z$4))/((AVERAGEIFS('overall city offline'!$J$2:$J$2047,'overall city offline'!$A$2:$A$2047,$A28,'overall city offline'!$B$2:$B$2047,Z$4)*(1-AVERAGEIFS('all sales summary'!$I$2:$I$2047,'all sales summary'!$A$2:$A$2047,$A28,'all sales summary'!$B$2:$B$2047,Z$4)))+(AVERAGEIFS('city centre offline'!$J$2:$J$2047,'city centre offline'!$A$2:$A$2047,$A28,'city centre offline'!$B$2:$B$2047,Z$4)*AVERAGEIFS('all sales summary'!$I$2:$I$2047,'all sales summary'!$A$2:$A$2047,$A28,'all sales summary'!$B$2:$B$2047,Z$4)))</f>
        <v>3.7876812658825289E-2</v>
      </c>
      <c r="AA28" s="60">
        <f>(AVERAGEIFS('city centre offline'!$J$2:$J$2047,'city centre offline'!$A$2:$A$2047,$A28,'city centre offline'!$B$2:$B$2047,AA$4)*AVERAGEIFS('all sales summary'!$I$2:$I$2047,'all sales summary'!$A$2:$A$2047,$A28,'all sales summary'!$B$2:$B$2047,AA$4))/((AVERAGEIFS('overall city offline'!$J$2:$J$2047,'overall city offline'!$A$2:$A$2047,$A28,'overall city offline'!$B$2:$B$2047,AA$4)*(1-AVERAGEIFS('all sales summary'!$I$2:$I$2047,'all sales summary'!$A$2:$A$2047,$A28,'all sales summary'!$B$2:$B$2047,AA$4)))+(AVERAGEIFS('city centre offline'!$J$2:$J$2047,'city centre offline'!$A$2:$A$2047,$A28,'city centre offline'!$B$2:$B$2047,AA$4)*AVERAGEIFS('all sales summary'!$I$2:$I$2047,'all sales summary'!$A$2:$A$2047,$A28,'all sales summary'!$B$2:$B$2047,AA$4)))</f>
        <v>4.0195693786914365E-2</v>
      </c>
      <c r="AB28" s="60">
        <f>(AVERAGEIFS('city centre offline'!$J$2:$J$2047,'city centre offline'!$A$2:$A$2047,$A28,'city centre offline'!$B$2:$B$2047,AB$4)*AVERAGEIFS('all sales summary'!$I$2:$I$2047,'all sales summary'!$A$2:$A$2047,$A28,'all sales summary'!$B$2:$B$2047,AB$4))/((AVERAGEIFS('overall city offline'!$J$2:$J$2047,'overall city offline'!$A$2:$A$2047,$A28,'overall city offline'!$B$2:$B$2047,AB$4)*(1-AVERAGEIFS('all sales summary'!$I$2:$I$2047,'all sales summary'!$A$2:$A$2047,$A28,'all sales summary'!$B$2:$B$2047,AB$4)))+(AVERAGEIFS('city centre offline'!$J$2:$J$2047,'city centre offline'!$A$2:$A$2047,$A28,'city centre offline'!$B$2:$B$2047,AB$4)*AVERAGEIFS('all sales summary'!$I$2:$I$2047,'all sales summary'!$A$2:$A$2047,$A28,'all sales summary'!$B$2:$B$2047,AB$4)))</f>
        <v>4.3844825780319029E-2</v>
      </c>
      <c r="AC28" s="60">
        <f>(AVERAGEIFS('city centre offline'!$J$2:$J$2047,'city centre offline'!$A$2:$A$2047,$A28,'city centre offline'!$B$2:$B$2047,AC$4)*AVERAGEIFS('all sales summary'!$I$2:$I$2047,'all sales summary'!$A$2:$A$2047,$A28,'all sales summary'!$B$2:$B$2047,AC$4))/((AVERAGEIFS('overall city offline'!$J$2:$J$2047,'overall city offline'!$A$2:$A$2047,$A28,'overall city offline'!$B$2:$B$2047,AC$4)*(1-AVERAGEIFS('all sales summary'!$I$2:$I$2047,'all sales summary'!$A$2:$A$2047,$A28,'all sales summary'!$B$2:$B$2047,AC$4)))+(AVERAGEIFS('city centre offline'!$J$2:$J$2047,'city centre offline'!$A$2:$A$2047,$A28,'city centre offline'!$B$2:$B$2047,AC$4)*AVERAGEIFS('all sales summary'!$I$2:$I$2047,'all sales summary'!$A$2:$A$2047,$A28,'all sales summary'!$B$2:$B$2047,AC$4)))</f>
        <v>8.3964058243421666E-2</v>
      </c>
      <c r="AD28" s="60">
        <f>(AVERAGEIFS('city centre offline'!$J$2:$J$2047,'city centre offline'!$A$2:$A$2047,$A28,'city centre offline'!$B$2:$B$2047,AD$4)*AVERAGEIFS('all sales summary'!$I$2:$I$2047,'all sales summary'!$A$2:$A$2047,$A28,'all sales summary'!$B$2:$B$2047,AD$4))/((AVERAGEIFS('overall city offline'!$J$2:$J$2047,'overall city offline'!$A$2:$A$2047,$A28,'overall city offline'!$B$2:$B$2047,AD$4)*(1-AVERAGEIFS('all sales summary'!$I$2:$I$2047,'all sales summary'!$A$2:$A$2047,$A28,'all sales summary'!$B$2:$B$2047,AD$4)))+(AVERAGEIFS('city centre offline'!$J$2:$J$2047,'city centre offline'!$A$2:$A$2047,$A28,'city centre offline'!$B$2:$B$2047,AD$4)*AVERAGEIFS('all sales summary'!$I$2:$I$2047,'all sales summary'!$A$2:$A$2047,$A28,'all sales summary'!$B$2:$B$2047,AD$4)))</f>
        <v>0.14136769933310983</v>
      </c>
      <c r="AE28" s="60">
        <f>(AVERAGEIFS('city centre offline'!$J$2:$J$2047,'city centre offline'!$A$2:$A$2047,$A28,'city centre offline'!$B$2:$B$2047,AE$4)*AVERAGEIFS('all sales summary'!$I$2:$I$2047,'all sales summary'!$A$2:$A$2047,$A28,'all sales summary'!$B$2:$B$2047,AE$4))/((AVERAGEIFS('overall city offline'!$J$2:$J$2047,'overall city offline'!$A$2:$A$2047,$A28,'overall city offline'!$B$2:$B$2047,AE$4)*(1-AVERAGEIFS('all sales summary'!$I$2:$I$2047,'all sales summary'!$A$2:$A$2047,$A28,'all sales summary'!$B$2:$B$2047,AE$4)))+(AVERAGEIFS('city centre offline'!$J$2:$J$2047,'city centre offline'!$A$2:$A$2047,$A28,'city centre offline'!$B$2:$B$2047,AE$4)*AVERAGEIFS('all sales summary'!$I$2:$I$2047,'all sales summary'!$A$2:$A$2047,$A28,'all sales summary'!$B$2:$B$2047,AE$4)))</f>
        <v>0.16762394943293929</v>
      </c>
      <c r="AF28" s="60">
        <f>(AVERAGEIFS('city centre offline'!$J$2:$J$2047,'city centre offline'!$A$2:$A$2047,$A28,'city centre offline'!$B$2:$B$2047,AF$4)*AVERAGEIFS('all sales summary'!$I$2:$I$2047,'all sales summary'!$A$2:$A$2047,$A28,'all sales summary'!$B$2:$B$2047,AF$4))/((AVERAGEIFS('overall city offline'!$J$2:$J$2047,'overall city offline'!$A$2:$A$2047,$A28,'overall city offline'!$B$2:$B$2047,AF$4)*(1-AVERAGEIFS('all sales summary'!$I$2:$I$2047,'all sales summary'!$A$2:$A$2047,$A28,'all sales summary'!$B$2:$B$2047,AF$4)))+(AVERAGEIFS('city centre offline'!$J$2:$J$2047,'city centre offline'!$A$2:$A$2047,$A28,'city centre offline'!$B$2:$B$2047,AF$4)*AVERAGEIFS('all sales summary'!$I$2:$I$2047,'all sales summary'!$A$2:$A$2047,$A28,'all sales summary'!$B$2:$B$2047,AF$4)))</f>
        <v>0.18050558465294195</v>
      </c>
      <c r="AG28" s="60">
        <f>(AVERAGEIFS('city centre offline'!$J$2:$J$2047,'city centre offline'!$A$2:$A$2047,$A28,'city centre offline'!$B$2:$B$2047,AG$4)*AVERAGEIFS('all sales summary'!$I$2:$I$2047,'all sales summary'!$A$2:$A$2047,$A28,'all sales summary'!$B$2:$B$2047,AG$4))/((AVERAGEIFS('overall city offline'!$J$2:$J$2047,'overall city offline'!$A$2:$A$2047,$A28,'overall city offline'!$B$2:$B$2047,AG$4)*(1-AVERAGEIFS('all sales summary'!$I$2:$I$2047,'all sales summary'!$A$2:$A$2047,$A28,'all sales summary'!$B$2:$B$2047,AG$4)))+(AVERAGEIFS('city centre offline'!$J$2:$J$2047,'city centre offline'!$A$2:$A$2047,$A28,'city centre offline'!$B$2:$B$2047,AG$4)*AVERAGEIFS('all sales summary'!$I$2:$I$2047,'all sales summary'!$A$2:$A$2047,$A28,'all sales summary'!$B$2:$B$2047,AG$4)))</f>
        <v>0.18058593618677313</v>
      </c>
      <c r="AH28" s="60">
        <f>(AVERAGEIFS('city centre offline'!$J$2:$J$2047,'city centre offline'!$A$2:$A$2047,$A28,'city centre offline'!$B$2:$B$2047,AH$4)*AVERAGEIFS('all sales summary'!$I$2:$I$2047,'all sales summary'!$A$2:$A$2047,$A28,'all sales summary'!$B$2:$B$2047,AH$4))/((AVERAGEIFS('overall city offline'!$J$2:$J$2047,'overall city offline'!$A$2:$A$2047,$A28,'overall city offline'!$B$2:$B$2047,AH$4)*(1-AVERAGEIFS('all sales summary'!$I$2:$I$2047,'all sales summary'!$A$2:$A$2047,$A28,'all sales summary'!$B$2:$B$2047,AH$4)))+(AVERAGEIFS('city centre offline'!$J$2:$J$2047,'city centre offline'!$A$2:$A$2047,$A28,'city centre offline'!$B$2:$B$2047,AH$4)*AVERAGEIFS('all sales summary'!$I$2:$I$2047,'all sales summary'!$A$2:$A$2047,$A28,'all sales summary'!$B$2:$B$2047,AH$4)))</f>
        <v>0.18729330553542242</v>
      </c>
    </row>
    <row r="29" spans="1:34" x14ac:dyDescent="0.3">
      <c r="A29" t="s">
        <v>31</v>
      </c>
      <c r="B29" s="60">
        <f>(AVERAGEIFS('city centre offline'!$J$2:$J$2047,'city centre offline'!$A$2:$A$2047,$A29,'city centre offline'!$B$2:$B$2047,B$4)*AVERAGEIFS('all sales summary'!$I$2:$I$2047,'all sales summary'!$A$2:$A$2047,$A29,'all sales summary'!$B$2:$B$2047,B$4))/((AVERAGEIFS('overall city offline'!$J$2:$J$2047,'overall city offline'!$A$2:$A$2047,$A29,'overall city offline'!$B$2:$B$2047,B$4)*(1-AVERAGEIFS('all sales summary'!$I$2:$I$2047,'all sales summary'!$A$2:$A$2047,$A29,'all sales summary'!$B$2:$B$2047,B$4)))+(AVERAGEIFS('city centre offline'!$J$2:$J$2047,'city centre offline'!$A$2:$A$2047,$A29,'city centre offline'!$B$2:$B$2047,B$4)*AVERAGEIFS('all sales summary'!$I$2:$I$2047,'all sales summary'!$A$2:$A$2047,$A29,'all sales summary'!$B$2:$B$2047,B$4)))</f>
        <v>0.21882104652253095</v>
      </c>
      <c r="C29" s="60">
        <f>(AVERAGEIFS('city centre offline'!$J$2:$J$2047,'city centre offline'!$A$2:$A$2047,$A29,'city centre offline'!$B$2:$B$2047,C$4)*AVERAGEIFS('all sales summary'!$I$2:$I$2047,'all sales summary'!$A$2:$A$2047,$A29,'all sales summary'!$B$2:$B$2047,C$4))/((AVERAGEIFS('overall city offline'!$J$2:$J$2047,'overall city offline'!$A$2:$A$2047,$A29,'overall city offline'!$B$2:$B$2047,C$4)*(1-AVERAGEIFS('all sales summary'!$I$2:$I$2047,'all sales summary'!$A$2:$A$2047,$A29,'all sales summary'!$B$2:$B$2047,C$4)))+(AVERAGEIFS('city centre offline'!$J$2:$J$2047,'city centre offline'!$A$2:$A$2047,$A29,'city centre offline'!$B$2:$B$2047,C$4)*AVERAGEIFS('all sales summary'!$I$2:$I$2047,'all sales summary'!$A$2:$A$2047,$A29,'all sales summary'!$B$2:$B$2047,C$4)))</f>
        <v>0.2230574897132501</v>
      </c>
      <c r="D29" s="60">
        <f>(AVERAGEIFS('city centre offline'!$J$2:$J$2047,'city centre offline'!$A$2:$A$2047,$A29,'city centre offline'!$B$2:$B$2047,D$4)*AVERAGEIFS('all sales summary'!$I$2:$I$2047,'all sales summary'!$A$2:$A$2047,$A29,'all sales summary'!$B$2:$B$2047,D$4))/((AVERAGEIFS('overall city offline'!$J$2:$J$2047,'overall city offline'!$A$2:$A$2047,$A29,'overall city offline'!$B$2:$B$2047,D$4)*(1-AVERAGEIFS('all sales summary'!$I$2:$I$2047,'all sales summary'!$A$2:$A$2047,$A29,'all sales summary'!$B$2:$B$2047,D$4)))+(AVERAGEIFS('city centre offline'!$J$2:$J$2047,'city centre offline'!$A$2:$A$2047,$A29,'city centre offline'!$B$2:$B$2047,D$4)*AVERAGEIFS('all sales summary'!$I$2:$I$2047,'all sales summary'!$A$2:$A$2047,$A29,'all sales summary'!$B$2:$B$2047,D$4)))</f>
        <v>0.21450412587027395</v>
      </c>
      <c r="E29" s="60">
        <f>(AVERAGEIFS('city centre offline'!$J$2:$J$2047,'city centre offline'!$A$2:$A$2047,$A29,'city centre offline'!$B$2:$B$2047,E$4)*AVERAGEIFS('all sales summary'!$I$2:$I$2047,'all sales summary'!$A$2:$A$2047,$A29,'all sales summary'!$B$2:$B$2047,E$4))/((AVERAGEIFS('overall city offline'!$J$2:$J$2047,'overall city offline'!$A$2:$A$2047,$A29,'overall city offline'!$B$2:$B$2047,E$4)*(1-AVERAGEIFS('all sales summary'!$I$2:$I$2047,'all sales summary'!$A$2:$A$2047,$A29,'all sales summary'!$B$2:$B$2047,E$4)))+(AVERAGEIFS('city centre offline'!$J$2:$J$2047,'city centre offline'!$A$2:$A$2047,$A29,'city centre offline'!$B$2:$B$2047,E$4)*AVERAGEIFS('all sales summary'!$I$2:$I$2047,'all sales summary'!$A$2:$A$2047,$A29,'all sales summary'!$B$2:$B$2047,E$4)))</f>
        <v>0.206343214370976</v>
      </c>
      <c r="F29" s="60">
        <f>(AVERAGEIFS('city centre offline'!$J$2:$J$2047,'city centre offline'!$A$2:$A$2047,$A29,'city centre offline'!$B$2:$B$2047,F$4)*AVERAGEIFS('all sales summary'!$I$2:$I$2047,'all sales summary'!$A$2:$A$2047,$A29,'all sales summary'!$B$2:$B$2047,F$4))/((AVERAGEIFS('overall city offline'!$J$2:$J$2047,'overall city offline'!$A$2:$A$2047,$A29,'overall city offline'!$B$2:$B$2047,F$4)*(1-AVERAGEIFS('all sales summary'!$I$2:$I$2047,'all sales summary'!$A$2:$A$2047,$A29,'all sales summary'!$B$2:$B$2047,F$4)))+(AVERAGEIFS('city centre offline'!$J$2:$J$2047,'city centre offline'!$A$2:$A$2047,$A29,'city centre offline'!$B$2:$B$2047,F$4)*AVERAGEIFS('all sales summary'!$I$2:$I$2047,'all sales summary'!$A$2:$A$2047,$A29,'all sales summary'!$B$2:$B$2047,F$4)))</f>
        <v>0.16982357384541497</v>
      </c>
      <c r="G29" s="60">
        <f>(AVERAGEIFS('city centre offline'!$J$2:$J$2047,'city centre offline'!$A$2:$A$2047,$A29,'city centre offline'!$B$2:$B$2047,G$4)*AVERAGEIFS('all sales summary'!$I$2:$I$2047,'all sales summary'!$A$2:$A$2047,$A29,'all sales summary'!$B$2:$B$2047,G$4))/((AVERAGEIFS('overall city offline'!$J$2:$J$2047,'overall city offline'!$A$2:$A$2047,$A29,'overall city offline'!$B$2:$B$2047,G$4)*(1-AVERAGEIFS('all sales summary'!$I$2:$I$2047,'all sales summary'!$A$2:$A$2047,$A29,'all sales summary'!$B$2:$B$2047,G$4)))+(AVERAGEIFS('city centre offline'!$J$2:$J$2047,'city centre offline'!$A$2:$A$2047,$A29,'city centre offline'!$B$2:$B$2047,G$4)*AVERAGEIFS('all sales summary'!$I$2:$I$2047,'all sales summary'!$A$2:$A$2047,$A29,'all sales summary'!$B$2:$B$2047,G$4)))</f>
        <v>0.19275843160786324</v>
      </c>
      <c r="H29" s="60">
        <f>(AVERAGEIFS('city centre offline'!$J$2:$J$2047,'city centre offline'!$A$2:$A$2047,$A29,'city centre offline'!$B$2:$B$2047,H$4)*AVERAGEIFS('all sales summary'!$I$2:$I$2047,'all sales summary'!$A$2:$A$2047,$A29,'all sales summary'!$B$2:$B$2047,H$4))/((AVERAGEIFS('overall city offline'!$J$2:$J$2047,'overall city offline'!$A$2:$A$2047,$A29,'overall city offline'!$B$2:$B$2047,H$4)*(1-AVERAGEIFS('all sales summary'!$I$2:$I$2047,'all sales summary'!$A$2:$A$2047,$A29,'all sales summary'!$B$2:$B$2047,H$4)))+(AVERAGEIFS('city centre offline'!$J$2:$J$2047,'city centre offline'!$A$2:$A$2047,$A29,'city centre offline'!$B$2:$B$2047,H$4)*AVERAGEIFS('all sales summary'!$I$2:$I$2047,'all sales summary'!$A$2:$A$2047,$A29,'all sales summary'!$B$2:$B$2047,H$4)))</f>
        <v>0.18108014863304547</v>
      </c>
      <c r="I29" s="60">
        <f>(AVERAGEIFS('city centre offline'!$J$2:$J$2047,'city centre offline'!$A$2:$A$2047,$A29,'city centre offline'!$B$2:$B$2047,I$4)*AVERAGEIFS('all sales summary'!$I$2:$I$2047,'all sales summary'!$A$2:$A$2047,$A29,'all sales summary'!$B$2:$B$2047,I$4))/((AVERAGEIFS('overall city offline'!$J$2:$J$2047,'overall city offline'!$A$2:$A$2047,$A29,'overall city offline'!$B$2:$B$2047,I$4)*(1-AVERAGEIFS('all sales summary'!$I$2:$I$2047,'all sales summary'!$A$2:$A$2047,$A29,'all sales summary'!$B$2:$B$2047,I$4)))+(AVERAGEIFS('city centre offline'!$J$2:$J$2047,'city centre offline'!$A$2:$A$2047,$A29,'city centre offline'!$B$2:$B$2047,I$4)*AVERAGEIFS('all sales summary'!$I$2:$I$2047,'all sales summary'!$A$2:$A$2047,$A29,'all sales summary'!$B$2:$B$2047,I$4)))</f>
        <v>0.17159727165157995</v>
      </c>
      <c r="J29" s="60">
        <f>(AVERAGEIFS('city centre offline'!$J$2:$J$2047,'city centre offline'!$A$2:$A$2047,$A29,'city centre offline'!$B$2:$B$2047,J$4)*AVERAGEIFS('all sales summary'!$I$2:$I$2047,'all sales summary'!$A$2:$A$2047,$A29,'all sales summary'!$B$2:$B$2047,J$4))/((AVERAGEIFS('overall city offline'!$J$2:$J$2047,'overall city offline'!$A$2:$A$2047,$A29,'overall city offline'!$B$2:$B$2047,J$4)*(1-AVERAGEIFS('all sales summary'!$I$2:$I$2047,'all sales summary'!$A$2:$A$2047,$A29,'all sales summary'!$B$2:$B$2047,J$4)))+(AVERAGEIFS('city centre offline'!$J$2:$J$2047,'city centre offline'!$A$2:$A$2047,$A29,'city centre offline'!$B$2:$B$2047,J$4)*AVERAGEIFS('all sales summary'!$I$2:$I$2047,'all sales summary'!$A$2:$A$2047,$A29,'all sales summary'!$B$2:$B$2047,J$4)))</f>
        <v>0.2078206323066073</v>
      </c>
      <c r="K29" s="60">
        <f>(AVERAGEIFS('city centre offline'!$J$2:$J$2047,'city centre offline'!$A$2:$A$2047,$A29,'city centre offline'!$B$2:$B$2047,K$4)*AVERAGEIFS('all sales summary'!$I$2:$I$2047,'all sales summary'!$A$2:$A$2047,$A29,'all sales summary'!$B$2:$B$2047,K$4))/((AVERAGEIFS('overall city offline'!$J$2:$J$2047,'overall city offline'!$A$2:$A$2047,$A29,'overall city offline'!$B$2:$B$2047,K$4)*(1-AVERAGEIFS('all sales summary'!$I$2:$I$2047,'all sales summary'!$A$2:$A$2047,$A29,'all sales summary'!$B$2:$B$2047,K$4)))+(AVERAGEIFS('city centre offline'!$J$2:$J$2047,'city centre offline'!$A$2:$A$2047,$A29,'city centre offline'!$B$2:$B$2047,K$4)*AVERAGEIFS('all sales summary'!$I$2:$I$2047,'all sales summary'!$A$2:$A$2047,$A29,'all sales summary'!$B$2:$B$2047,K$4)))</f>
        <v>0.21609008726549803</v>
      </c>
      <c r="L29" s="60">
        <f>(AVERAGEIFS('city centre offline'!$J$2:$J$2047,'city centre offline'!$A$2:$A$2047,$A29,'city centre offline'!$B$2:$B$2047,L$4)*AVERAGEIFS('all sales summary'!$I$2:$I$2047,'all sales summary'!$A$2:$A$2047,$A29,'all sales summary'!$B$2:$B$2047,L$4))/((AVERAGEIFS('overall city offline'!$J$2:$J$2047,'overall city offline'!$A$2:$A$2047,$A29,'overall city offline'!$B$2:$B$2047,L$4)*(1-AVERAGEIFS('all sales summary'!$I$2:$I$2047,'all sales summary'!$A$2:$A$2047,$A29,'all sales summary'!$B$2:$B$2047,L$4)))+(AVERAGEIFS('city centre offline'!$J$2:$J$2047,'city centre offline'!$A$2:$A$2047,$A29,'city centre offline'!$B$2:$B$2047,L$4)*AVERAGEIFS('all sales summary'!$I$2:$I$2047,'all sales summary'!$A$2:$A$2047,$A29,'all sales summary'!$B$2:$B$2047,L$4)))</f>
        <v>0.21573108564307106</v>
      </c>
      <c r="M29" s="60">
        <f>(AVERAGEIFS('city centre offline'!$J$2:$J$2047,'city centre offline'!$A$2:$A$2047,$A29,'city centre offline'!$B$2:$B$2047,M$4)*AVERAGEIFS('all sales summary'!$I$2:$I$2047,'all sales summary'!$A$2:$A$2047,$A29,'all sales summary'!$B$2:$B$2047,M$4))/((AVERAGEIFS('overall city offline'!$J$2:$J$2047,'overall city offline'!$A$2:$A$2047,$A29,'overall city offline'!$B$2:$B$2047,M$4)*(1-AVERAGEIFS('all sales summary'!$I$2:$I$2047,'all sales summary'!$A$2:$A$2047,$A29,'all sales summary'!$B$2:$B$2047,M$4)))+(AVERAGEIFS('city centre offline'!$J$2:$J$2047,'city centre offline'!$A$2:$A$2047,$A29,'city centre offline'!$B$2:$B$2047,M$4)*AVERAGEIFS('all sales summary'!$I$2:$I$2047,'all sales summary'!$A$2:$A$2047,$A29,'all sales summary'!$B$2:$B$2047,M$4)))</f>
        <v>0.20975627623051446</v>
      </c>
      <c r="N29" s="60">
        <f>(AVERAGEIFS('city centre offline'!$J$2:$J$2047,'city centre offline'!$A$2:$A$2047,$A29,'city centre offline'!$B$2:$B$2047,N$4)*AVERAGEIFS('all sales summary'!$I$2:$I$2047,'all sales summary'!$A$2:$A$2047,$A29,'all sales summary'!$B$2:$B$2047,N$4))/((AVERAGEIFS('overall city offline'!$J$2:$J$2047,'overall city offline'!$A$2:$A$2047,$A29,'overall city offline'!$B$2:$B$2047,N$4)*(1-AVERAGEIFS('all sales summary'!$I$2:$I$2047,'all sales summary'!$A$2:$A$2047,$A29,'all sales summary'!$B$2:$B$2047,N$4)))+(AVERAGEIFS('city centre offline'!$J$2:$J$2047,'city centre offline'!$A$2:$A$2047,$A29,'city centre offline'!$B$2:$B$2047,N$4)*AVERAGEIFS('all sales summary'!$I$2:$I$2047,'all sales summary'!$A$2:$A$2047,$A29,'all sales summary'!$B$2:$B$2047,N$4)))</f>
        <v>0.2261488784790068</v>
      </c>
      <c r="O29" s="60">
        <f>(AVERAGEIFS('city centre offline'!$J$2:$J$2047,'city centre offline'!$A$2:$A$2047,$A29,'city centre offline'!$B$2:$B$2047,O$4)*AVERAGEIFS('all sales summary'!$I$2:$I$2047,'all sales summary'!$A$2:$A$2047,$A29,'all sales summary'!$B$2:$B$2047,O$4))/((AVERAGEIFS('overall city offline'!$J$2:$J$2047,'overall city offline'!$A$2:$A$2047,$A29,'overall city offline'!$B$2:$B$2047,O$4)*(1-AVERAGEIFS('all sales summary'!$I$2:$I$2047,'all sales summary'!$A$2:$A$2047,$A29,'all sales summary'!$B$2:$B$2047,O$4)))+(AVERAGEIFS('city centre offline'!$J$2:$J$2047,'city centre offline'!$A$2:$A$2047,$A29,'city centre offline'!$B$2:$B$2047,O$4)*AVERAGEIFS('all sales summary'!$I$2:$I$2047,'all sales summary'!$A$2:$A$2047,$A29,'all sales summary'!$B$2:$B$2047,O$4)))</f>
        <v>0.22230439771705474</v>
      </c>
      <c r="P29" s="60">
        <f>(AVERAGEIFS('city centre offline'!$J$2:$J$2047,'city centre offline'!$A$2:$A$2047,$A29,'city centre offline'!$B$2:$B$2047,P$4)*AVERAGEIFS('all sales summary'!$I$2:$I$2047,'all sales summary'!$A$2:$A$2047,$A29,'all sales summary'!$B$2:$B$2047,P$4))/((AVERAGEIFS('overall city offline'!$J$2:$J$2047,'overall city offline'!$A$2:$A$2047,$A29,'overall city offline'!$B$2:$B$2047,P$4)*(1-AVERAGEIFS('all sales summary'!$I$2:$I$2047,'all sales summary'!$A$2:$A$2047,$A29,'all sales summary'!$B$2:$B$2047,P$4)))+(AVERAGEIFS('city centre offline'!$J$2:$J$2047,'city centre offline'!$A$2:$A$2047,$A29,'city centre offline'!$B$2:$B$2047,P$4)*AVERAGEIFS('all sales summary'!$I$2:$I$2047,'all sales summary'!$A$2:$A$2047,$A29,'all sales summary'!$B$2:$B$2047,P$4)))</f>
        <v>0.21714169559389127</v>
      </c>
      <c r="Q29" s="60">
        <f>(AVERAGEIFS('city centre offline'!$J$2:$J$2047,'city centre offline'!$A$2:$A$2047,$A29,'city centre offline'!$B$2:$B$2047,Q$4)*AVERAGEIFS('all sales summary'!$I$2:$I$2047,'all sales summary'!$A$2:$A$2047,$A29,'all sales summary'!$B$2:$B$2047,Q$4))/((AVERAGEIFS('overall city offline'!$J$2:$J$2047,'overall city offline'!$A$2:$A$2047,$A29,'overall city offline'!$B$2:$B$2047,Q$4)*(1-AVERAGEIFS('all sales summary'!$I$2:$I$2047,'all sales summary'!$A$2:$A$2047,$A29,'all sales summary'!$B$2:$B$2047,Q$4)))+(AVERAGEIFS('city centre offline'!$J$2:$J$2047,'city centre offline'!$A$2:$A$2047,$A29,'city centre offline'!$B$2:$B$2047,Q$4)*AVERAGEIFS('all sales summary'!$I$2:$I$2047,'all sales summary'!$A$2:$A$2047,$A29,'all sales summary'!$B$2:$B$2047,Q$4)))</f>
        <v>0.1652927236639076</v>
      </c>
      <c r="R29" s="60">
        <f>(AVERAGEIFS('city centre offline'!$J$2:$J$2047,'city centre offline'!$A$2:$A$2047,$A29,'city centre offline'!$B$2:$B$2047,R$4)*AVERAGEIFS('all sales summary'!$I$2:$I$2047,'all sales summary'!$A$2:$A$2047,$A29,'all sales summary'!$B$2:$B$2047,R$4))/((AVERAGEIFS('overall city offline'!$J$2:$J$2047,'overall city offline'!$A$2:$A$2047,$A29,'overall city offline'!$B$2:$B$2047,R$4)*(1-AVERAGEIFS('all sales summary'!$I$2:$I$2047,'all sales summary'!$A$2:$A$2047,$A29,'all sales summary'!$B$2:$B$2047,R$4)))+(AVERAGEIFS('city centre offline'!$J$2:$J$2047,'city centre offline'!$A$2:$A$2047,$A29,'city centre offline'!$B$2:$B$2047,R$4)*AVERAGEIFS('all sales summary'!$I$2:$I$2047,'all sales summary'!$A$2:$A$2047,$A29,'all sales summary'!$B$2:$B$2047,R$4)))</f>
        <v>0.1340922013585166</v>
      </c>
      <c r="S29" s="60">
        <f>(AVERAGEIFS('city centre offline'!$J$2:$J$2047,'city centre offline'!$A$2:$A$2047,$A29,'city centre offline'!$B$2:$B$2047,S$4)*AVERAGEIFS('all sales summary'!$I$2:$I$2047,'all sales summary'!$A$2:$A$2047,$A29,'all sales summary'!$B$2:$B$2047,S$4))/((AVERAGEIFS('overall city offline'!$J$2:$J$2047,'overall city offline'!$A$2:$A$2047,$A29,'overall city offline'!$B$2:$B$2047,S$4)*(1-AVERAGEIFS('all sales summary'!$I$2:$I$2047,'all sales summary'!$A$2:$A$2047,$A29,'all sales summary'!$B$2:$B$2047,S$4)))+(AVERAGEIFS('city centre offline'!$J$2:$J$2047,'city centre offline'!$A$2:$A$2047,$A29,'city centre offline'!$B$2:$B$2047,S$4)*AVERAGEIFS('all sales summary'!$I$2:$I$2047,'all sales summary'!$A$2:$A$2047,$A29,'all sales summary'!$B$2:$B$2047,S$4)))</f>
        <v>0.2058016588645932</v>
      </c>
      <c r="T29" s="60">
        <f>(AVERAGEIFS('city centre offline'!$J$2:$J$2047,'city centre offline'!$A$2:$A$2047,$A29,'city centre offline'!$B$2:$B$2047,T$4)*AVERAGEIFS('all sales summary'!$I$2:$I$2047,'all sales summary'!$A$2:$A$2047,$A29,'all sales summary'!$B$2:$B$2047,T$4))/((AVERAGEIFS('overall city offline'!$J$2:$J$2047,'overall city offline'!$A$2:$A$2047,$A29,'overall city offline'!$B$2:$B$2047,T$4)*(1-AVERAGEIFS('all sales summary'!$I$2:$I$2047,'all sales summary'!$A$2:$A$2047,$A29,'all sales summary'!$B$2:$B$2047,T$4)))+(AVERAGEIFS('city centre offline'!$J$2:$J$2047,'city centre offline'!$A$2:$A$2047,$A29,'city centre offline'!$B$2:$B$2047,T$4)*AVERAGEIFS('all sales summary'!$I$2:$I$2047,'all sales summary'!$A$2:$A$2047,$A29,'all sales summary'!$B$2:$B$2047,T$4)))</f>
        <v>0.19117163114547139</v>
      </c>
      <c r="U29" s="60">
        <f>(AVERAGEIFS('city centre offline'!$J$2:$J$2047,'city centre offline'!$A$2:$A$2047,$A29,'city centre offline'!$B$2:$B$2047,U$4)*AVERAGEIFS('all sales summary'!$I$2:$I$2047,'all sales summary'!$A$2:$A$2047,$A29,'all sales summary'!$B$2:$B$2047,U$4))/((AVERAGEIFS('overall city offline'!$J$2:$J$2047,'overall city offline'!$A$2:$A$2047,$A29,'overall city offline'!$B$2:$B$2047,U$4)*(1-AVERAGEIFS('all sales summary'!$I$2:$I$2047,'all sales summary'!$A$2:$A$2047,$A29,'all sales summary'!$B$2:$B$2047,U$4)))+(AVERAGEIFS('city centre offline'!$J$2:$J$2047,'city centre offline'!$A$2:$A$2047,$A29,'city centre offline'!$B$2:$B$2047,U$4)*AVERAGEIFS('all sales summary'!$I$2:$I$2047,'all sales summary'!$A$2:$A$2047,$A29,'all sales summary'!$B$2:$B$2047,U$4)))</f>
        <v>0.19222196076270329</v>
      </c>
      <c r="V29" s="60">
        <f>(AVERAGEIFS('city centre offline'!$J$2:$J$2047,'city centre offline'!$A$2:$A$2047,$A29,'city centre offline'!$B$2:$B$2047,V$4)*AVERAGEIFS('all sales summary'!$I$2:$I$2047,'all sales summary'!$A$2:$A$2047,$A29,'all sales summary'!$B$2:$B$2047,V$4))/((AVERAGEIFS('overall city offline'!$J$2:$J$2047,'overall city offline'!$A$2:$A$2047,$A29,'overall city offline'!$B$2:$B$2047,V$4)*(1-AVERAGEIFS('all sales summary'!$I$2:$I$2047,'all sales summary'!$A$2:$A$2047,$A29,'all sales summary'!$B$2:$B$2047,V$4)))+(AVERAGEIFS('city centre offline'!$J$2:$J$2047,'city centre offline'!$A$2:$A$2047,$A29,'city centre offline'!$B$2:$B$2047,V$4)*AVERAGEIFS('all sales summary'!$I$2:$I$2047,'all sales summary'!$A$2:$A$2047,$A29,'all sales summary'!$B$2:$B$2047,V$4)))</f>
        <v>0.19918924467469856</v>
      </c>
      <c r="W29" s="60">
        <f>(AVERAGEIFS('city centre offline'!$J$2:$J$2047,'city centre offline'!$A$2:$A$2047,$A29,'city centre offline'!$B$2:$B$2047,W$4)*AVERAGEIFS('all sales summary'!$I$2:$I$2047,'all sales summary'!$A$2:$A$2047,$A29,'all sales summary'!$B$2:$B$2047,W$4))/((AVERAGEIFS('overall city offline'!$J$2:$J$2047,'overall city offline'!$A$2:$A$2047,$A29,'overall city offline'!$B$2:$B$2047,W$4)*(1-AVERAGEIFS('all sales summary'!$I$2:$I$2047,'all sales summary'!$A$2:$A$2047,$A29,'all sales summary'!$B$2:$B$2047,W$4)))+(AVERAGEIFS('city centre offline'!$J$2:$J$2047,'city centre offline'!$A$2:$A$2047,$A29,'city centre offline'!$B$2:$B$2047,W$4)*AVERAGEIFS('all sales summary'!$I$2:$I$2047,'all sales summary'!$A$2:$A$2047,$A29,'all sales summary'!$B$2:$B$2047,W$4)))</f>
        <v>0.19440492634906822</v>
      </c>
      <c r="X29" s="60">
        <f>(AVERAGEIFS('city centre offline'!$J$2:$J$2047,'city centre offline'!$A$2:$A$2047,$A29,'city centre offline'!$B$2:$B$2047,X$4)*AVERAGEIFS('all sales summary'!$I$2:$I$2047,'all sales summary'!$A$2:$A$2047,$A29,'all sales summary'!$B$2:$B$2047,X$4))/((AVERAGEIFS('overall city offline'!$J$2:$J$2047,'overall city offline'!$A$2:$A$2047,$A29,'overall city offline'!$B$2:$B$2047,X$4)*(1-AVERAGEIFS('all sales summary'!$I$2:$I$2047,'all sales summary'!$A$2:$A$2047,$A29,'all sales summary'!$B$2:$B$2047,X$4)))+(AVERAGEIFS('city centre offline'!$J$2:$J$2047,'city centre offline'!$A$2:$A$2047,$A29,'city centre offline'!$B$2:$B$2047,X$4)*AVERAGEIFS('all sales summary'!$I$2:$I$2047,'all sales summary'!$A$2:$A$2047,$A29,'all sales summary'!$B$2:$B$2047,X$4)))</f>
        <v>0.2181801925075427</v>
      </c>
      <c r="Y29" s="60">
        <f>(AVERAGEIFS('city centre offline'!$J$2:$J$2047,'city centre offline'!$A$2:$A$2047,$A29,'city centre offline'!$B$2:$B$2047,Y$4)*AVERAGEIFS('all sales summary'!$I$2:$I$2047,'all sales summary'!$A$2:$A$2047,$A29,'all sales summary'!$B$2:$B$2047,Y$4))/((AVERAGEIFS('overall city offline'!$J$2:$J$2047,'overall city offline'!$A$2:$A$2047,$A29,'overall city offline'!$B$2:$B$2047,Y$4)*(1-AVERAGEIFS('all sales summary'!$I$2:$I$2047,'all sales summary'!$A$2:$A$2047,$A29,'all sales summary'!$B$2:$B$2047,Y$4)))+(AVERAGEIFS('city centre offline'!$J$2:$J$2047,'city centre offline'!$A$2:$A$2047,$A29,'city centre offline'!$B$2:$B$2047,Y$4)*AVERAGEIFS('all sales summary'!$I$2:$I$2047,'all sales summary'!$A$2:$A$2047,$A29,'all sales summary'!$B$2:$B$2047,Y$4)))</f>
        <v>0.19788686478784676</v>
      </c>
      <c r="Z29" s="60">
        <f>(AVERAGEIFS('city centre offline'!$J$2:$J$2047,'city centre offline'!$A$2:$A$2047,$A29,'city centre offline'!$B$2:$B$2047,Z$4)*AVERAGEIFS('all sales summary'!$I$2:$I$2047,'all sales summary'!$A$2:$A$2047,$A29,'all sales summary'!$B$2:$B$2047,Z$4))/((AVERAGEIFS('overall city offline'!$J$2:$J$2047,'overall city offline'!$A$2:$A$2047,$A29,'overall city offline'!$B$2:$B$2047,Z$4)*(1-AVERAGEIFS('all sales summary'!$I$2:$I$2047,'all sales summary'!$A$2:$A$2047,$A29,'all sales summary'!$B$2:$B$2047,Z$4)))+(AVERAGEIFS('city centre offline'!$J$2:$J$2047,'city centre offline'!$A$2:$A$2047,$A29,'city centre offline'!$B$2:$B$2047,Z$4)*AVERAGEIFS('all sales summary'!$I$2:$I$2047,'all sales summary'!$A$2:$A$2047,$A29,'all sales summary'!$B$2:$B$2047,Z$4)))</f>
        <v>0.2086666847146442</v>
      </c>
      <c r="AA29" s="60">
        <f>(AVERAGEIFS('city centre offline'!$J$2:$J$2047,'city centre offline'!$A$2:$A$2047,$A29,'city centre offline'!$B$2:$B$2047,AA$4)*AVERAGEIFS('all sales summary'!$I$2:$I$2047,'all sales summary'!$A$2:$A$2047,$A29,'all sales summary'!$B$2:$B$2047,AA$4))/((AVERAGEIFS('overall city offline'!$J$2:$J$2047,'overall city offline'!$A$2:$A$2047,$A29,'overall city offline'!$B$2:$B$2047,AA$4)*(1-AVERAGEIFS('all sales summary'!$I$2:$I$2047,'all sales summary'!$A$2:$A$2047,$A29,'all sales summary'!$B$2:$B$2047,AA$4)))+(AVERAGEIFS('city centre offline'!$J$2:$J$2047,'city centre offline'!$A$2:$A$2047,$A29,'city centre offline'!$B$2:$B$2047,AA$4)*AVERAGEIFS('all sales summary'!$I$2:$I$2047,'all sales summary'!$A$2:$A$2047,$A29,'all sales summary'!$B$2:$B$2047,AA$4)))</f>
        <v>0.20157754558536059</v>
      </c>
      <c r="AB29" s="60">
        <f>(AVERAGEIFS('city centre offline'!$J$2:$J$2047,'city centre offline'!$A$2:$A$2047,$A29,'city centre offline'!$B$2:$B$2047,AB$4)*AVERAGEIFS('all sales summary'!$I$2:$I$2047,'all sales summary'!$A$2:$A$2047,$A29,'all sales summary'!$B$2:$B$2047,AB$4))/((AVERAGEIFS('overall city offline'!$J$2:$J$2047,'overall city offline'!$A$2:$A$2047,$A29,'overall city offline'!$B$2:$B$2047,AB$4)*(1-AVERAGEIFS('all sales summary'!$I$2:$I$2047,'all sales summary'!$A$2:$A$2047,$A29,'all sales summary'!$B$2:$B$2047,AB$4)))+(AVERAGEIFS('city centre offline'!$J$2:$J$2047,'city centre offline'!$A$2:$A$2047,$A29,'city centre offline'!$B$2:$B$2047,AB$4)*AVERAGEIFS('all sales summary'!$I$2:$I$2047,'all sales summary'!$A$2:$A$2047,$A29,'all sales summary'!$B$2:$B$2047,AB$4)))</f>
        <v>0.20688475448340252</v>
      </c>
      <c r="AC29" s="60">
        <f>(AVERAGEIFS('city centre offline'!$J$2:$J$2047,'city centre offline'!$A$2:$A$2047,$A29,'city centre offline'!$B$2:$B$2047,AC$4)*AVERAGEIFS('all sales summary'!$I$2:$I$2047,'all sales summary'!$A$2:$A$2047,$A29,'all sales summary'!$B$2:$B$2047,AC$4))/((AVERAGEIFS('overall city offline'!$J$2:$J$2047,'overall city offline'!$A$2:$A$2047,$A29,'overall city offline'!$B$2:$B$2047,AC$4)*(1-AVERAGEIFS('all sales summary'!$I$2:$I$2047,'all sales summary'!$A$2:$A$2047,$A29,'all sales summary'!$B$2:$B$2047,AC$4)))+(AVERAGEIFS('city centre offline'!$J$2:$J$2047,'city centre offline'!$A$2:$A$2047,$A29,'city centre offline'!$B$2:$B$2047,AC$4)*AVERAGEIFS('all sales summary'!$I$2:$I$2047,'all sales summary'!$A$2:$A$2047,$A29,'all sales summary'!$B$2:$B$2047,AC$4)))</f>
        <v>0.20454459085228655</v>
      </c>
      <c r="AD29" s="60">
        <f>(AVERAGEIFS('city centre offline'!$J$2:$J$2047,'city centre offline'!$A$2:$A$2047,$A29,'city centre offline'!$B$2:$B$2047,AD$4)*AVERAGEIFS('all sales summary'!$I$2:$I$2047,'all sales summary'!$A$2:$A$2047,$A29,'all sales summary'!$B$2:$B$2047,AD$4))/((AVERAGEIFS('overall city offline'!$J$2:$J$2047,'overall city offline'!$A$2:$A$2047,$A29,'overall city offline'!$B$2:$B$2047,AD$4)*(1-AVERAGEIFS('all sales summary'!$I$2:$I$2047,'all sales summary'!$A$2:$A$2047,$A29,'all sales summary'!$B$2:$B$2047,AD$4)))+(AVERAGEIFS('city centre offline'!$J$2:$J$2047,'city centre offline'!$A$2:$A$2047,$A29,'city centre offline'!$B$2:$B$2047,AD$4)*AVERAGEIFS('all sales summary'!$I$2:$I$2047,'all sales summary'!$A$2:$A$2047,$A29,'all sales summary'!$B$2:$B$2047,AD$4)))</f>
        <v>0.19917866841629256</v>
      </c>
      <c r="AE29" s="60">
        <f>(AVERAGEIFS('city centre offline'!$J$2:$J$2047,'city centre offline'!$A$2:$A$2047,$A29,'city centre offline'!$B$2:$B$2047,AE$4)*AVERAGEIFS('all sales summary'!$I$2:$I$2047,'all sales summary'!$A$2:$A$2047,$A29,'all sales summary'!$B$2:$B$2047,AE$4))/((AVERAGEIFS('overall city offline'!$J$2:$J$2047,'overall city offline'!$A$2:$A$2047,$A29,'overall city offline'!$B$2:$B$2047,AE$4)*(1-AVERAGEIFS('all sales summary'!$I$2:$I$2047,'all sales summary'!$A$2:$A$2047,$A29,'all sales summary'!$B$2:$B$2047,AE$4)))+(AVERAGEIFS('city centre offline'!$J$2:$J$2047,'city centre offline'!$A$2:$A$2047,$A29,'city centre offline'!$B$2:$B$2047,AE$4)*AVERAGEIFS('all sales summary'!$I$2:$I$2047,'all sales summary'!$A$2:$A$2047,$A29,'all sales summary'!$B$2:$B$2047,AE$4)))</f>
        <v>0.19357688762756295</v>
      </c>
      <c r="AF29" s="60">
        <f>(AVERAGEIFS('city centre offline'!$J$2:$J$2047,'city centre offline'!$A$2:$A$2047,$A29,'city centre offline'!$B$2:$B$2047,AF$4)*AVERAGEIFS('all sales summary'!$I$2:$I$2047,'all sales summary'!$A$2:$A$2047,$A29,'all sales summary'!$B$2:$B$2047,AF$4))/((AVERAGEIFS('overall city offline'!$J$2:$J$2047,'overall city offline'!$A$2:$A$2047,$A29,'overall city offline'!$B$2:$B$2047,AF$4)*(1-AVERAGEIFS('all sales summary'!$I$2:$I$2047,'all sales summary'!$A$2:$A$2047,$A29,'all sales summary'!$B$2:$B$2047,AF$4)))+(AVERAGEIFS('city centre offline'!$J$2:$J$2047,'city centre offline'!$A$2:$A$2047,$A29,'city centre offline'!$B$2:$B$2047,AF$4)*AVERAGEIFS('all sales summary'!$I$2:$I$2047,'all sales summary'!$A$2:$A$2047,$A29,'all sales summary'!$B$2:$B$2047,AF$4)))</f>
        <v>0.14009526025855251</v>
      </c>
      <c r="AG29" s="60">
        <f>(AVERAGEIFS('city centre offline'!$J$2:$J$2047,'city centre offline'!$A$2:$A$2047,$A29,'city centre offline'!$B$2:$B$2047,AG$4)*AVERAGEIFS('all sales summary'!$I$2:$I$2047,'all sales summary'!$A$2:$A$2047,$A29,'all sales summary'!$B$2:$B$2047,AG$4))/((AVERAGEIFS('overall city offline'!$J$2:$J$2047,'overall city offline'!$A$2:$A$2047,$A29,'overall city offline'!$B$2:$B$2047,AG$4)*(1-AVERAGEIFS('all sales summary'!$I$2:$I$2047,'all sales summary'!$A$2:$A$2047,$A29,'all sales summary'!$B$2:$B$2047,AG$4)))+(AVERAGEIFS('city centre offline'!$J$2:$J$2047,'city centre offline'!$A$2:$A$2047,$A29,'city centre offline'!$B$2:$B$2047,AG$4)*AVERAGEIFS('all sales summary'!$I$2:$I$2047,'all sales summary'!$A$2:$A$2047,$A29,'all sales summary'!$B$2:$B$2047,AG$4)))</f>
        <v>0.13468993002646096</v>
      </c>
      <c r="AH29" s="60">
        <f>(AVERAGEIFS('city centre offline'!$J$2:$J$2047,'city centre offline'!$A$2:$A$2047,$A29,'city centre offline'!$B$2:$B$2047,AH$4)*AVERAGEIFS('all sales summary'!$I$2:$I$2047,'all sales summary'!$A$2:$A$2047,$A29,'all sales summary'!$B$2:$B$2047,AH$4))/((AVERAGEIFS('overall city offline'!$J$2:$J$2047,'overall city offline'!$A$2:$A$2047,$A29,'overall city offline'!$B$2:$B$2047,AH$4)*(1-AVERAGEIFS('all sales summary'!$I$2:$I$2047,'all sales summary'!$A$2:$A$2047,$A29,'all sales summary'!$B$2:$B$2047,AH$4)))+(AVERAGEIFS('city centre offline'!$J$2:$J$2047,'city centre offline'!$A$2:$A$2047,$A29,'city centre offline'!$B$2:$B$2047,AH$4)*AVERAGEIFS('all sales summary'!$I$2:$I$2047,'all sales summary'!$A$2:$A$2047,$A29,'all sales summary'!$B$2:$B$2047,AH$4)))</f>
        <v>0.18427575276647512</v>
      </c>
    </row>
    <row r="30" spans="1:34" x14ac:dyDescent="0.3">
      <c r="A30" t="s">
        <v>32</v>
      </c>
      <c r="B30" s="60">
        <f>(AVERAGEIFS('city centre offline'!$J$2:$J$2047,'city centre offline'!$A$2:$A$2047,$A30,'city centre offline'!$B$2:$B$2047,B$4)*AVERAGEIFS('all sales summary'!$I$2:$I$2047,'all sales summary'!$A$2:$A$2047,$A30,'all sales summary'!$B$2:$B$2047,B$4))/((AVERAGEIFS('overall city offline'!$J$2:$J$2047,'overall city offline'!$A$2:$A$2047,$A30,'overall city offline'!$B$2:$B$2047,B$4)*(1-AVERAGEIFS('all sales summary'!$I$2:$I$2047,'all sales summary'!$A$2:$A$2047,$A30,'all sales summary'!$B$2:$B$2047,B$4)))+(AVERAGEIFS('city centre offline'!$J$2:$J$2047,'city centre offline'!$A$2:$A$2047,$A30,'city centre offline'!$B$2:$B$2047,B$4)*AVERAGEIFS('all sales summary'!$I$2:$I$2047,'all sales summary'!$A$2:$A$2047,$A30,'all sales summary'!$B$2:$B$2047,B$4)))</f>
        <v>0.26123605493616625</v>
      </c>
      <c r="C30" s="60">
        <f>(AVERAGEIFS('city centre offline'!$J$2:$J$2047,'city centre offline'!$A$2:$A$2047,$A30,'city centre offline'!$B$2:$B$2047,C$4)*AVERAGEIFS('all sales summary'!$I$2:$I$2047,'all sales summary'!$A$2:$A$2047,$A30,'all sales summary'!$B$2:$B$2047,C$4))/((AVERAGEIFS('overall city offline'!$J$2:$J$2047,'overall city offline'!$A$2:$A$2047,$A30,'overall city offline'!$B$2:$B$2047,C$4)*(1-AVERAGEIFS('all sales summary'!$I$2:$I$2047,'all sales summary'!$A$2:$A$2047,$A30,'all sales summary'!$B$2:$B$2047,C$4)))+(AVERAGEIFS('city centre offline'!$J$2:$J$2047,'city centre offline'!$A$2:$A$2047,$A30,'city centre offline'!$B$2:$B$2047,C$4)*AVERAGEIFS('all sales summary'!$I$2:$I$2047,'all sales summary'!$A$2:$A$2047,$A30,'all sales summary'!$B$2:$B$2047,C$4)))</f>
        <v>0.25169458216949292</v>
      </c>
      <c r="D30" s="60">
        <f>(AVERAGEIFS('city centre offline'!$J$2:$J$2047,'city centre offline'!$A$2:$A$2047,$A30,'city centre offline'!$B$2:$B$2047,D$4)*AVERAGEIFS('all sales summary'!$I$2:$I$2047,'all sales summary'!$A$2:$A$2047,$A30,'all sales summary'!$B$2:$B$2047,D$4))/((AVERAGEIFS('overall city offline'!$J$2:$J$2047,'overall city offline'!$A$2:$A$2047,$A30,'overall city offline'!$B$2:$B$2047,D$4)*(1-AVERAGEIFS('all sales summary'!$I$2:$I$2047,'all sales summary'!$A$2:$A$2047,$A30,'all sales summary'!$B$2:$B$2047,D$4)))+(AVERAGEIFS('city centre offline'!$J$2:$J$2047,'city centre offline'!$A$2:$A$2047,$A30,'city centre offline'!$B$2:$B$2047,D$4)*AVERAGEIFS('all sales summary'!$I$2:$I$2047,'all sales summary'!$A$2:$A$2047,$A30,'all sales summary'!$B$2:$B$2047,D$4)))</f>
        <v>0.24480349225581263</v>
      </c>
      <c r="E30" s="60">
        <f>(AVERAGEIFS('city centre offline'!$J$2:$J$2047,'city centre offline'!$A$2:$A$2047,$A30,'city centre offline'!$B$2:$B$2047,E$4)*AVERAGEIFS('all sales summary'!$I$2:$I$2047,'all sales summary'!$A$2:$A$2047,$A30,'all sales summary'!$B$2:$B$2047,E$4))/((AVERAGEIFS('overall city offline'!$J$2:$J$2047,'overall city offline'!$A$2:$A$2047,$A30,'overall city offline'!$B$2:$B$2047,E$4)*(1-AVERAGEIFS('all sales summary'!$I$2:$I$2047,'all sales summary'!$A$2:$A$2047,$A30,'all sales summary'!$B$2:$B$2047,E$4)))+(AVERAGEIFS('city centre offline'!$J$2:$J$2047,'city centre offline'!$A$2:$A$2047,$A30,'city centre offline'!$B$2:$B$2047,E$4)*AVERAGEIFS('all sales summary'!$I$2:$I$2047,'all sales summary'!$A$2:$A$2047,$A30,'all sales summary'!$B$2:$B$2047,E$4)))</f>
        <v>0.24331084610025902</v>
      </c>
      <c r="F30" s="60">
        <f>(AVERAGEIFS('city centre offline'!$J$2:$J$2047,'city centre offline'!$A$2:$A$2047,$A30,'city centre offline'!$B$2:$B$2047,F$4)*AVERAGEIFS('all sales summary'!$I$2:$I$2047,'all sales summary'!$A$2:$A$2047,$A30,'all sales summary'!$B$2:$B$2047,F$4))/((AVERAGEIFS('overall city offline'!$J$2:$J$2047,'overall city offline'!$A$2:$A$2047,$A30,'overall city offline'!$B$2:$B$2047,F$4)*(1-AVERAGEIFS('all sales summary'!$I$2:$I$2047,'all sales summary'!$A$2:$A$2047,$A30,'all sales summary'!$B$2:$B$2047,F$4)))+(AVERAGEIFS('city centre offline'!$J$2:$J$2047,'city centre offline'!$A$2:$A$2047,$A30,'city centre offline'!$B$2:$B$2047,F$4)*AVERAGEIFS('all sales summary'!$I$2:$I$2047,'all sales summary'!$A$2:$A$2047,$A30,'all sales summary'!$B$2:$B$2047,F$4)))</f>
        <v>0.24943140163149632</v>
      </c>
      <c r="G30" s="60">
        <f>(AVERAGEIFS('city centre offline'!$J$2:$J$2047,'city centre offline'!$A$2:$A$2047,$A30,'city centre offline'!$B$2:$B$2047,G$4)*AVERAGEIFS('all sales summary'!$I$2:$I$2047,'all sales summary'!$A$2:$A$2047,$A30,'all sales summary'!$B$2:$B$2047,G$4))/((AVERAGEIFS('overall city offline'!$J$2:$J$2047,'overall city offline'!$A$2:$A$2047,$A30,'overall city offline'!$B$2:$B$2047,G$4)*(1-AVERAGEIFS('all sales summary'!$I$2:$I$2047,'all sales summary'!$A$2:$A$2047,$A30,'all sales summary'!$B$2:$B$2047,G$4)))+(AVERAGEIFS('city centre offline'!$J$2:$J$2047,'city centre offline'!$A$2:$A$2047,$A30,'city centre offline'!$B$2:$B$2047,G$4)*AVERAGEIFS('all sales summary'!$I$2:$I$2047,'all sales summary'!$A$2:$A$2047,$A30,'all sales summary'!$B$2:$B$2047,G$4)))</f>
        <v>0.24072322222137199</v>
      </c>
      <c r="H30" s="60">
        <f>(AVERAGEIFS('city centre offline'!$J$2:$J$2047,'city centre offline'!$A$2:$A$2047,$A30,'city centre offline'!$B$2:$B$2047,H$4)*AVERAGEIFS('all sales summary'!$I$2:$I$2047,'all sales summary'!$A$2:$A$2047,$A30,'all sales summary'!$B$2:$B$2047,H$4))/((AVERAGEIFS('overall city offline'!$J$2:$J$2047,'overall city offline'!$A$2:$A$2047,$A30,'overall city offline'!$B$2:$B$2047,H$4)*(1-AVERAGEIFS('all sales summary'!$I$2:$I$2047,'all sales summary'!$A$2:$A$2047,$A30,'all sales summary'!$B$2:$B$2047,H$4)))+(AVERAGEIFS('city centre offline'!$J$2:$J$2047,'city centre offline'!$A$2:$A$2047,$A30,'city centre offline'!$B$2:$B$2047,H$4)*AVERAGEIFS('all sales summary'!$I$2:$I$2047,'all sales summary'!$A$2:$A$2047,$A30,'all sales summary'!$B$2:$B$2047,H$4)))</f>
        <v>0.23501986603703801</v>
      </c>
      <c r="I30" s="60">
        <f>(AVERAGEIFS('city centre offline'!$J$2:$J$2047,'city centre offline'!$A$2:$A$2047,$A30,'city centre offline'!$B$2:$B$2047,I$4)*AVERAGEIFS('all sales summary'!$I$2:$I$2047,'all sales summary'!$A$2:$A$2047,$A30,'all sales summary'!$B$2:$B$2047,I$4))/((AVERAGEIFS('overall city offline'!$J$2:$J$2047,'overall city offline'!$A$2:$A$2047,$A30,'overall city offline'!$B$2:$B$2047,I$4)*(1-AVERAGEIFS('all sales summary'!$I$2:$I$2047,'all sales summary'!$A$2:$A$2047,$A30,'all sales summary'!$B$2:$B$2047,I$4)))+(AVERAGEIFS('city centre offline'!$J$2:$J$2047,'city centre offline'!$A$2:$A$2047,$A30,'city centre offline'!$B$2:$B$2047,I$4)*AVERAGEIFS('all sales summary'!$I$2:$I$2047,'all sales summary'!$A$2:$A$2047,$A30,'all sales summary'!$B$2:$B$2047,I$4)))</f>
        <v>0.22930644559475719</v>
      </c>
      <c r="J30" s="60">
        <f>(AVERAGEIFS('city centre offline'!$J$2:$J$2047,'city centre offline'!$A$2:$A$2047,$A30,'city centre offline'!$B$2:$B$2047,J$4)*AVERAGEIFS('all sales summary'!$I$2:$I$2047,'all sales summary'!$A$2:$A$2047,$A30,'all sales summary'!$B$2:$B$2047,J$4))/((AVERAGEIFS('overall city offline'!$J$2:$J$2047,'overall city offline'!$A$2:$A$2047,$A30,'overall city offline'!$B$2:$B$2047,J$4)*(1-AVERAGEIFS('all sales summary'!$I$2:$I$2047,'all sales summary'!$A$2:$A$2047,$A30,'all sales summary'!$B$2:$B$2047,J$4)))+(AVERAGEIFS('city centre offline'!$J$2:$J$2047,'city centre offline'!$A$2:$A$2047,$A30,'city centre offline'!$B$2:$B$2047,J$4)*AVERAGEIFS('all sales summary'!$I$2:$I$2047,'all sales summary'!$A$2:$A$2047,$A30,'all sales summary'!$B$2:$B$2047,J$4)))</f>
        <v>0.24305603808189435</v>
      </c>
      <c r="K30" s="60">
        <f>(AVERAGEIFS('city centre offline'!$J$2:$J$2047,'city centre offline'!$A$2:$A$2047,$A30,'city centre offline'!$B$2:$B$2047,K$4)*AVERAGEIFS('all sales summary'!$I$2:$I$2047,'all sales summary'!$A$2:$A$2047,$A30,'all sales summary'!$B$2:$B$2047,K$4))/((AVERAGEIFS('overall city offline'!$J$2:$J$2047,'overall city offline'!$A$2:$A$2047,$A30,'overall city offline'!$B$2:$B$2047,K$4)*(1-AVERAGEIFS('all sales summary'!$I$2:$I$2047,'all sales summary'!$A$2:$A$2047,$A30,'all sales summary'!$B$2:$B$2047,K$4)))+(AVERAGEIFS('city centre offline'!$J$2:$J$2047,'city centre offline'!$A$2:$A$2047,$A30,'city centre offline'!$B$2:$B$2047,K$4)*AVERAGEIFS('all sales summary'!$I$2:$I$2047,'all sales summary'!$A$2:$A$2047,$A30,'all sales summary'!$B$2:$B$2047,K$4)))</f>
        <v>0.25264532661434791</v>
      </c>
      <c r="L30" s="60">
        <f>(AVERAGEIFS('city centre offline'!$J$2:$J$2047,'city centre offline'!$A$2:$A$2047,$A30,'city centre offline'!$B$2:$B$2047,L$4)*AVERAGEIFS('all sales summary'!$I$2:$I$2047,'all sales summary'!$A$2:$A$2047,$A30,'all sales summary'!$B$2:$B$2047,L$4))/((AVERAGEIFS('overall city offline'!$J$2:$J$2047,'overall city offline'!$A$2:$A$2047,$A30,'overall city offline'!$B$2:$B$2047,L$4)*(1-AVERAGEIFS('all sales summary'!$I$2:$I$2047,'all sales summary'!$A$2:$A$2047,$A30,'all sales summary'!$B$2:$B$2047,L$4)))+(AVERAGEIFS('city centre offline'!$J$2:$J$2047,'city centre offline'!$A$2:$A$2047,$A30,'city centre offline'!$B$2:$B$2047,L$4)*AVERAGEIFS('all sales summary'!$I$2:$I$2047,'all sales summary'!$A$2:$A$2047,$A30,'all sales summary'!$B$2:$B$2047,L$4)))</f>
        <v>0.24228135731735373</v>
      </c>
      <c r="M30" s="60">
        <f>(AVERAGEIFS('city centre offline'!$J$2:$J$2047,'city centre offline'!$A$2:$A$2047,$A30,'city centre offline'!$B$2:$B$2047,M$4)*AVERAGEIFS('all sales summary'!$I$2:$I$2047,'all sales summary'!$A$2:$A$2047,$A30,'all sales summary'!$B$2:$B$2047,M$4))/((AVERAGEIFS('overall city offline'!$J$2:$J$2047,'overall city offline'!$A$2:$A$2047,$A30,'overall city offline'!$B$2:$B$2047,M$4)*(1-AVERAGEIFS('all sales summary'!$I$2:$I$2047,'all sales summary'!$A$2:$A$2047,$A30,'all sales summary'!$B$2:$B$2047,M$4)))+(AVERAGEIFS('city centre offline'!$J$2:$J$2047,'city centre offline'!$A$2:$A$2047,$A30,'city centre offline'!$B$2:$B$2047,M$4)*AVERAGEIFS('all sales summary'!$I$2:$I$2047,'all sales summary'!$A$2:$A$2047,$A30,'all sales summary'!$B$2:$B$2047,M$4)))</f>
        <v>0.23757594387516884</v>
      </c>
      <c r="N30" s="60">
        <f>(AVERAGEIFS('city centre offline'!$J$2:$J$2047,'city centre offline'!$A$2:$A$2047,$A30,'city centre offline'!$B$2:$B$2047,N$4)*AVERAGEIFS('all sales summary'!$I$2:$I$2047,'all sales summary'!$A$2:$A$2047,$A30,'all sales summary'!$B$2:$B$2047,N$4))/((AVERAGEIFS('overall city offline'!$J$2:$J$2047,'overall city offline'!$A$2:$A$2047,$A30,'overall city offline'!$B$2:$B$2047,N$4)*(1-AVERAGEIFS('all sales summary'!$I$2:$I$2047,'all sales summary'!$A$2:$A$2047,$A30,'all sales summary'!$B$2:$B$2047,N$4)))+(AVERAGEIFS('city centre offline'!$J$2:$J$2047,'city centre offline'!$A$2:$A$2047,$A30,'city centre offline'!$B$2:$B$2047,N$4)*AVERAGEIFS('all sales summary'!$I$2:$I$2047,'all sales summary'!$A$2:$A$2047,$A30,'all sales summary'!$B$2:$B$2047,N$4)))</f>
        <v>0.24163629415546548</v>
      </c>
      <c r="O30" s="60">
        <f>(AVERAGEIFS('city centre offline'!$J$2:$J$2047,'city centre offline'!$A$2:$A$2047,$A30,'city centre offline'!$B$2:$B$2047,O$4)*AVERAGEIFS('all sales summary'!$I$2:$I$2047,'all sales summary'!$A$2:$A$2047,$A30,'all sales summary'!$B$2:$B$2047,O$4))/((AVERAGEIFS('overall city offline'!$J$2:$J$2047,'overall city offline'!$A$2:$A$2047,$A30,'overall city offline'!$B$2:$B$2047,O$4)*(1-AVERAGEIFS('all sales summary'!$I$2:$I$2047,'all sales summary'!$A$2:$A$2047,$A30,'all sales summary'!$B$2:$B$2047,O$4)))+(AVERAGEIFS('city centre offline'!$J$2:$J$2047,'city centre offline'!$A$2:$A$2047,$A30,'city centre offline'!$B$2:$B$2047,O$4)*AVERAGEIFS('all sales summary'!$I$2:$I$2047,'all sales summary'!$A$2:$A$2047,$A30,'all sales summary'!$B$2:$B$2047,O$4)))</f>
        <v>0.24404285738646234</v>
      </c>
      <c r="P30" s="60">
        <f>(AVERAGEIFS('city centre offline'!$J$2:$J$2047,'city centre offline'!$A$2:$A$2047,$A30,'city centre offline'!$B$2:$B$2047,P$4)*AVERAGEIFS('all sales summary'!$I$2:$I$2047,'all sales summary'!$A$2:$A$2047,$A30,'all sales summary'!$B$2:$B$2047,P$4))/((AVERAGEIFS('overall city offline'!$J$2:$J$2047,'overall city offline'!$A$2:$A$2047,$A30,'overall city offline'!$B$2:$B$2047,P$4)*(1-AVERAGEIFS('all sales summary'!$I$2:$I$2047,'all sales summary'!$A$2:$A$2047,$A30,'all sales summary'!$B$2:$B$2047,P$4)))+(AVERAGEIFS('city centre offline'!$J$2:$J$2047,'city centre offline'!$A$2:$A$2047,$A30,'city centre offline'!$B$2:$B$2047,P$4)*AVERAGEIFS('all sales summary'!$I$2:$I$2047,'all sales summary'!$A$2:$A$2047,$A30,'all sales summary'!$B$2:$B$2047,P$4)))</f>
        <v>0.22282583681631019</v>
      </c>
      <c r="Q30" s="60">
        <f>(AVERAGEIFS('city centre offline'!$J$2:$J$2047,'city centre offline'!$A$2:$A$2047,$A30,'city centre offline'!$B$2:$B$2047,Q$4)*AVERAGEIFS('all sales summary'!$I$2:$I$2047,'all sales summary'!$A$2:$A$2047,$A30,'all sales summary'!$B$2:$B$2047,Q$4))/((AVERAGEIFS('overall city offline'!$J$2:$J$2047,'overall city offline'!$A$2:$A$2047,$A30,'overall city offline'!$B$2:$B$2047,Q$4)*(1-AVERAGEIFS('all sales summary'!$I$2:$I$2047,'all sales summary'!$A$2:$A$2047,$A30,'all sales summary'!$B$2:$B$2047,Q$4)))+(AVERAGEIFS('city centre offline'!$J$2:$J$2047,'city centre offline'!$A$2:$A$2047,$A30,'city centre offline'!$B$2:$B$2047,Q$4)*AVERAGEIFS('all sales summary'!$I$2:$I$2047,'all sales summary'!$A$2:$A$2047,$A30,'all sales summary'!$B$2:$B$2047,Q$4)))</f>
        <v>4.3485581923872745E-2</v>
      </c>
      <c r="R30" s="60">
        <f>(AVERAGEIFS('city centre offline'!$J$2:$J$2047,'city centre offline'!$A$2:$A$2047,$A30,'city centre offline'!$B$2:$B$2047,R$4)*AVERAGEIFS('all sales summary'!$I$2:$I$2047,'all sales summary'!$A$2:$A$2047,$A30,'all sales summary'!$B$2:$B$2047,R$4))/((AVERAGEIFS('overall city offline'!$J$2:$J$2047,'overall city offline'!$A$2:$A$2047,$A30,'overall city offline'!$B$2:$B$2047,R$4)*(1-AVERAGEIFS('all sales summary'!$I$2:$I$2047,'all sales summary'!$A$2:$A$2047,$A30,'all sales summary'!$B$2:$B$2047,R$4)))+(AVERAGEIFS('city centre offline'!$J$2:$J$2047,'city centre offline'!$A$2:$A$2047,$A30,'city centre offline'!$B$2:$B$2047,R$4)*AVERAGEIFS('all sales summary'!$I$2:$I$2047,'all sales summary'!$A$2:$A$2047,$A30,'all sales summary'!$B$2:$B$2047,R$4)))</f>
        <v>0.14103350769961379</v>
      </c>
      <c r="S30" s="60">
        <f>(AVERAGEIFS('city centre offline'!$J$2:$J$2047,'city centre offline'!$A$2:$A$2047,$A30,'city centre offline'!$B$2:$B$2047,S$4)*AVERAGEIFS('all sales summary'!$I$2:$I$2047,'all sales summary'!$A$2:$A$2047,$A30,'all sales summary'!$B$2:$B$2047,S$4))/((AVERAGEIFS('overall city offline'!$J$2:$J$2047,'overall city offline'!$A$2:$A$2047,$A30,'overall city offline'!$B$2:$B$2047,S$4)*(1-AVERAGEIFS('all sales summary'!$I$2:$I$2047,'all sales summary'!$A$2:$A$2047,$A30,'all sales summary'!$B$2:$B$2047,S$4)))+(AVERAGEIFS('city centre offline'!$J$2:$J$2047,'city centre offline'!$A$2:$A$2047,$A30,'city centre offline'!$B$2:$B$2047,S$4)*AVERAGEIFS('all sales summary'!$I$2:$I$2047,'all sales summary'!$A$2:$A$2047,$A30,'all sales summary'!$B$2:$B$2047,S$4)))</f>
        <v>0.16395356911966927</v>
      </c>
      <c r="T30" s="60">
        <f>(AVERAGEIFS('city centre offline'!$J$2:$J$2047,'city centre offline'!$A$2:$A$2047,$A30,'city centre offline'!$B$2:$B$2047,T$4)*AVERAGEIFS('all sales summary'!$I$2:$I$2047,'all sales summary'!$A$2:$A$2047,$A30,'all sales summary'!$B$2:$B$2047,T$4))/((AVERAGEIFS('overall city offline'!$J$2:$J$2047,'overall city offline'!$A$2:$A$2047,$A30,'overall city offline'!$B$2:$B$2047,T$4)*(1-AVERAGEIFS('all sales summary'!$I$2:$I$2047,'all sales summary'!$A$2:$A$2047,$A30,'all sales summary'!$B$2:$B$2047,T$4)))+(AVERAGEIFS('city centre offline'!$J$2:$J$2047,'city centre offline'!$A$2:$A$2047,$A30,'city centre offline'!$B$2:$B$2047,T$4)*AVERAGEIFS('all sales summary'!$I$2:$I$2047,'all sales summary'!$A$2:$A$2047,$A30,'all sales summary'!$B$2:$B$2047,T$4)))</f>
        <v>0.17347782539806908</v>
      </c>
      <c r="U30" s="60">
        <f>(AVERAGEIFS('city centre offline'!$J$2:$J$2047,'city centre offline'!$A$2:$A$2047,$A30,'city centre offline'!$B$2:$B$2047,U$4)*AVERAGEIFS('all sales summary'!$I$2:$I$2047,'all sales summary'!$A$2:$A$2047,$A30,'all sales summary'!$B$2:$B$2047,U$4))/((AVERAGEIFS('overall city offline'!$J$2:$J$2047,'overall city offline'!$A$2:$A$2047,$A30,'overall city offline'!$B$2:$B$2047,U$4)*(1-AVERAGEIFS('all sales summary'!$I$2:$I$2047,'all sales summary'!$A$2:$A$2047,$A30,'all sales summary'!$B$2:$B$2047,U$4)))+(AVERAGEIFS('city centre offline'!$J$2:$J$2047,'city centre offline'!$A$2:$A$2047,$A30,'city centre offline'!$B$2:$B$2047,U$4)*AVERAGEIFS('all sales summary'!$I$2:$I$2047,'all sales summary'!$A$2:$A$2047,$A30,'all sales summary'!$B$2:$B$2047,U$4)))</f>
        <v>0.17585336291435866</v>
      </c>
      <c r="V30" s="60">
        <f>(AVERAGEIFS('city centre offline'!$J$2:$J$2047,'city centre offline'!$A$2:$A$2047,$A30,'city centre offline'!$B$2:$B$2047,V$4)*AVERAGEIFS('all sales summary'!$I$2:$I$2047,'all sales summary'!$A$2:$A$2047,$A30,'all sales summary'!$B$2:$B$2047,V$4))/((AVERAGEIFS('overall city offline'!$J$2:$J$2047,'overall city offline'!$A$2:$A$2047,$A30,'overall city offline'!$B$2:$B$2047,V$4)*(1-AVERAGEIFS('all sales summary'!$I$2:$I$2047,'all sales summary'!$A$2:$A$2047,$A30,'all sales summary'!$B$2:$B$2047,V$4)))+(AVERAGEIFS('city centre offline'!$J$2:$J$2047,'city centre offline'!$A$2:$A$2047,$A30,'city centre offline'!$B$2:$B$2047,V$4)*AVERAGEIFS('all sales summary'!$I$2:$I$2047,'all sales summary'!$A$2:$A$2047,$A30,'all sales summary'!$B$2:$B$2047,V$4)))</f>
        <v>0.18558510787052557</v>
      </c>
      <c r="W30" s="60">
        <f>(AVERAGEIFS('city centre offline'!$J$2:$J$2047,'city centre offline'!$A$2:$A$2047,$A30,'city centre offline'!$B$2:$B$2047,W$4)*AVERAGEIFS('all sales summary'!$I$2:$I$2047,'all sales summary'!$A$2:$A$2047,$A30,'all sales summary'!$B$2:$B$2047,W$4))/((AVERAGEIFS('overall city offline'!$J$2:$J$2047,'overall city offline'!$A$2:$A$2047,$A30,'overall city offline'!$B$2:$B$2047,W$4)*(1-AVERAGEIFS('all sales summary'!$I$2:$I$2047,'all sales summary'!$A$2:$A$2047,$A30,'all sales summary'!$B$2:$B$2047,W$4)))+(AVERAGEIFS('city centre offline'!$J$2:$J$2047,'city centre offline'!$A$2:$A$2047,$A30,'city centre offline'!$B$2:$B$2047,W$4)*AVERAGEIFS('all sales summary'!$I$2:$I$2047,'all sales summary'!$A$2:$A$2047,$A30,'all sales summary'!$B$2:$B$2047,W$4)))</f>
        <v>0.18391525106970866</v>
      </c>
      <c r="X30" s="60">
        <f>(AVERAGEIFS('city centre offline'!$J$2:$J$2047,'city centre offline'!$A$2:$A$2047,$A30,'city centre offline'!$B$2:$B$2047,X$4)*AVERAGEIFS('all sales summary'!$I$2:$I$2047,'all sales summary'!$A$2:$A$2047,$A30,'all sales summary'!$B$2:$B$2047,X$4))/((AVERAGEIFS('overall city offline'!$J$2:$J$2047,'overall city offline'!$A$2:$A$2047,$A30,'overall city offline'!$B$2:$B$2047,X$4)*(1-AVERAGEIFS('all sales summary'!$I$2:$I$2047,'all sales summary'!$A$2:$A$2047,$A30,'all sales summary'!$B$2:$B$2047,X$4)))+(AVERAGEIFS('city centre offline'!$J$2:$J$2047,'city centre offline'!$A$2:$A$2047,$A30,'city centre offline'!$B$2:$B$2047,X$4)*AVERAGEIFS('all sales summary'!$I$2:$I$2047,'all sales summary'!$A$2:$A$2047,$A30,'all sales summary'!$B$2:$B$2047,X$4)))</f>
        <v>0.1861499464064639</v>
      </c>
      <c r="Y30" s="60">
        <f>(AVERAGEIFS('city centre offline'!$J$2:$J$2047,'city centre offline'!$A$2:$A$2047,$A30,'city centre offline'!$B$2:$B$2047,Y$4)*AVERAGEIFS('all sales summary'!$I$2:$I$2047,'all sales summary'!$A$2:$A$2047,$A30,'all sales summary'!$B$2:$B$2047,Y$4))/((AVERAGEIFS('overall city offline'!$J$2:$J$2047,'overall city offline'!$A$2:$A$2047,$A30,'overall city offline'!$B$2:$B$2047,Y$4)*(1-AVERAGEIFS('all sales summary'!$I$2:$I$2047,'all sales summary'!$A$2:$A$2047,$A30,'all sales summary'!$B$2:$B$2047,Y$4)))+(AVERAGEIFS('city centre offline'!$J$2:$J$2047,'city centre offline'!$A$2:$A$2047,$A30,'city centre offline'!$B$2:$B$2047,Y$4)*AVERAGEIFS('all sales summary'!$I$2:$I$2047,'all sales summary'!$A$2:$A$2047,$A30,'all sales summary'!$B$2:$B$2047,Y$4)))</f>
        <v>0.21597930099231338</v>
      </c>
      <c r="Z30" s="60">
        <f>(AVERAGEIFS('city centre offline'!$J$2:$J$2047,'city centre offline'!$A$2:$A$2047,$A30,'city centre offline'!$B$2:$B$2047,Z$4)*AVERAGEIFS('all sales summary'!$I$2:$I$2047,'all sales summary'!$A$2:$A$2047,$A30,'all sales summary'!$B$2:$B$2047,Z$4))/((AVERAGEIFS('overall city offline'!$J$2:$J$2047,'overall city offline'!$A$2:$A$2047,$A30,'overall city offline'!$B$2:$B$2047,Z$4)*(1-AVERAGEIFS('all sales summary'!$I$2:$I$2047,'all sales summary'!$A$2:$A$2047,$A30,'all sales summary'!$B$2:$B$2047,Z$4)))+(AVERAGEIFS('city centre offline'!$J$2:$J$2047,'city centre offline'!$A$2:$A$2047,$A30,'city centre offline'!$B$2:$B$2047,Z$4)*AVERAGEIFS('all sales summary'!$I$2:$I$2047,'all sales summary'!$A$2:$A$2047,$A30,'all sales summary'!$B$2:$B$2047,Z$4)))</f>
        <v>0.182177673638521</v>
      </c>
      <c r="AA30" s="60">
        <f>(AVERAGEIFS('city centre offline'!$J$2:$J$2047,'city centre offline'!$A$2:$A$2047,$A30,'city centre offline'!$B$2:$B$2047,AA$4)*AVERAGEIFS('all sales summary'!$I$2:$I$2047,'all sales summary'!$A$2:$A$2047,$A30,'all sales summary'!$B$2:$B$2047,AA$4))/((AVERAGEIFS('overall city offline'!$J$2:$J$2047,'overall city offline'!$A$2:$A$2047,$A30,'overall city offline'!$B$2:$B$2047,AA$4)*(1-AVERAGEIFS('all sales summary'!$I$2:$I$2047,'all sales summary'!$A$2:$A$2047,$A30,'all sales summary'!$B$2:$B$2047,AA$4)))+(AVERAGEIFS('city centre offline'!$J$2:$J$2047,'city centre offline'!$A$2:$A$2047,$A30,'city centre offline'!$B$2:$B$2047,AA$4)*AVERAGEIFS('all sales summary'!$I$2:$I$2047,'all sales summary'!$A$2:$A$2047,$A30,'all sales summary'!$B$2:$B$2047,AA$4)))</f>
        <v>0.18425378418753588</v>
      </c>
      <c r="AB30" s="60">
        <f>(AVERAGEIFS('city centre offline'!$J$2:$J$2047,'city centre offline'!$A$2:$A$2047,$A30,'city centre offline'!$B$2:$B$2047,AB$4)*AVERAGEIFS('all sales summary'!$I$2:$I$2047,'all sales summary'!$A$2:$A$2047,$A30,'all sales summary'!$B$2:$B$2047,AB$4))/((AVERAGEIFS('overall city offline'!$J$2:$J$2047,'overall city offline'!$A$2:$A$2047,$A30,'overall city offline'!$B$2:$B$2047,AB$4)*(1-AVERAGEIFS('all sales summary'!$I$2:$I$2047,'all sales summary'!$A$2:$A$2047,$A30,'all sales summary'!$B$2:$B$2047,AB$4)))+(AVERAGEIFS('city centre offline'!$J$2:$J$2047,'city centre offline'!$A$2:$A$2047,$A30,'city centre offline'!$B$2:$B$2047,AB$4)*AVERAGEIFS('all sales summary'!$I$2:$I$2047,'all sales summary'!$A$2:$A$2047,$A30,'all sales summary'!$B$2:$B$2047,AB$4)))</f>
        <v>0.19260363261360194</v>
      </c>
      <c r="AC30" s="60">
        <f>(AVERAGEIFS('city centre offline'!$J$2:$J$2047,'city centre offline'!$A$2:$A$2047,$A30,'city centre offline'!$B$2:$B$2047,AC$4)*AVERAGEIFS('all sales summary'!$I$2:$I$2047,'all sales summary'!$A$2:$A$2047,$A30,'all sales summary'!$B$2:$B$2047,AC$4))/((AVERAGEIFS('overall city offline'!$J$2:$J$2047,'overall city offline'!$A$2:$A$2047,$A30,'overall city offline'!$B$2:$B$2047,AC$4)*(1-AVERAGEIFS('all sales summary'!$I$2:$I$2047,'all sales summary'!$A$2:$A$2047,$A30,'all sales summary'!$B$2:$B$2047,AC$4)))+(AVERAGEIFS('city centre offline'!$J$2:$J$2047,'city centre offline'!$A$2:$A$2047,$A30,'city centre offline'!$B$2:$B$2047,AC$4)*AVERAGEIFS('all sales summary'!$I$2:$I$2047,'all sales summary'!$A$2:$A$2047,$A30,'all sales summary'!$B$2:$B$2047,AC$4)))</f>
        <v>0.17787964923417793</v>
      </c>
      <c r="AD30" s="60">
        <f>(AVERAGEIFS('city centre offline'!$J$2:$J$2047,'city centre offline'!$A$2:$A$2047,$A30,'city centre offline'!$B$2:$B$2047,AD$4)*AVERAGEIFS('all sales summary'!$I$2:$I$2047,'all sales summary'!$A$2:$A$2047,$A30,'all sales summary'!$B$2:$B$2047,AD$4))/((AVERAGEIFS('overall city offline'!$J$2:$J$2047,'overall city offline'!$A$2:$A$2047,$A30,'overall city offline'!$B$2:$B$2047,AD$4)*(1-AVERAGEIFS('all sales summary'!$I$2:$I$2047,'all sales summary'!$A$2:$A$2047,$A30,'all sales summary'!$B$2:$B$2047,AD$4)))+(AVERAGEIFS('city centre offline'!$J$2:$J$2047,'city centre offline'!$A$2:$A$2047,$A30,'city centre offline'!$B$2:$B$2047,AD$4)*AVERAGEIFS('all sales summary'!$I$2:$I$2047,'all sales summary'!$A$2:$A$2047,$A30,'all sales summary'!$B$2:$B$2047,AD$4)))</f>
        <v>0.18036814283213251</v>
      </c>
      <c r="AE30" s="60">
        <f>(AVERAGEIFS('city centre offline'!$J$2:$J$2047,'city centre offline'!$A$2:$A$2047,$A30,'city centre offline'!$B$2:$B$2047,AE$4)*AVERAGEIFS('all sales summary'!$I$2:$I$2047,'all sales summary'!$A$2:$A$2047,$A30,'all sales summary'!$B$2:$B$2047,AE$4))/((AVERAGEIFS('overall city offline'!$J$2:$J$2047,'overall city offline'!$A$2:$A$2047,$A30,'overall city offline'!$B$2:$B$2047,AE$4)*(1-AVERAGEIFS('all sales summary'!$I$2:$I$2047,'all sales summary'!$A$2:$A$2047,$A30,'all sales summary'!$B$2:$B$2047,AE$4)))+(AVERAGEIFS('city centre offline'!$J$2:$J$2047,'city centre offline'!$A$2:$A$2047,$A30,'city centre offline'!$B$2:$B$2047,AE$4)*AVERAGEIFS('all sales summary'!$I$2:$I$2047,'all sales summary'!$A$2:$A$2047,$A30,'all sales summary'!$B$2:$B$2047,AE$4)))</f>
        <v>0.17488759724592928</v>
      </c>
      <c r="AF30" s="60">
        <f>(AVERAGEIFS('city centre offline'!$J$2:$J$2047,'city centre offline'!$A$2:$A$2047,$A30,'city centre offline'!$B$2:$B$2047,AF$4)*AVERAGEIFS('all sales summary'!$I$2:$I$2047,'all sales summary'!$A$2:$A$2047,$A30,'all sales summary'!$B$2:$B$2047,AF$4))/((AVERAGEIFS('overall city offline'!$J$2:$J$2047,'overall city offline'!$A$2:$A$2047,$A30,'overall city offline'!$B$2:$B$2047,AF$4)*(1-AVERAGEIFS('all sales summary'!$I$2:$I$2047,'all sales summary'!$A$2:$A$2047,$A30,'all sales summary'!$B$2:$B$2047,AF$4)))+(AVERAGEIFS('city centre offline'!$J$2:$J$2047,'city centre offline'!$A$2:$A$2047,$A30,'city centre offline'!$B$2:$B$2047,AF$4)*AVERAGEIFS('all sales summary'!$I$2:$I$2047,'all sales summary'!$A$2:$A$2047,$A30,'all sales summary'!$B$2:$B$2047,AF$4)))</f>
        <v>0.19318646726575783</v>
      </c>
      <c r="AG30" s="60">
        <f>(AVERAGEIFS('city centre offline'!$J$2:$J$2047,'city centre offline'!$A$2:$A$2047,$A30,'city centre offline'!$B$2:$B$2047,AG$4)*AVERAGEIFS('all sales summary'!$I$2:$I$2047,'all sales summary'!$A$2:$A$2047,$A30,'all sales summary'!$B$2:$B$2047,AG$4))/((AVERAGEIFS('overall city offline'!$J$2:$J$2047,'overall city offline'!$A$2:$A$2047,$A30,'overall city offline'!$B$2:$B$2047,AG$4)*(1-AVERAGEIFS('all sales summary'!$I$2:$I$2047,'all sales summary'!$A$2:$A$2047,$A30,'all sales summary'!$B$2:$B$2047,AG$4)))+(AVERAGEIFS('city centre offline'!$J$2:$J$2047,'city centre offline'!$A$2:$A$2047,$A30,'city centre offline'!$B$2:$B$2047,AG$4)*AVERAGEIFS('all sales summary'!$I$2:$I$2047,'all sales summary'!$A$2:$A$2047,$A30,'all sales summary'!$B$2:$B$2047,AG$4)))</f>
        <v>0.2063579560134875</v>
      </c>
      <c r="AH30" s="60">
        <f>(AVERAGEIFS('city centre offline'!$J$2:$J$2047,'city centre offline'!$A$2:$A$2047,$A30,'city centre offline'!$B$2:$B$2047,AH$4)*AVERAGEIFS('all sales summary'!$I$2:$I$2047,'all sales summary'!$A$2:$A$2047,$A30,'all sales summary'!$B$2:$B$2047,AH$4))/((AVERAGEIFS('overall city offline'!$J$2:$J$2047,'overall city offline'!$A$2:$A$2047,$A30,'overall city offline'!$B$2:$B$2047,AH$4)*(1-AVERAGEIFS('all sales summary'!$I$2:$I$2047,'all sales summary'!$A$2:$A$2047,$A30,'all sales summary'!$B$2:$B$2047,AH$4)))+(AVERAGEIFS('city centre offline'!$J$2:$J$2047,'city centre offline'!$A$2:$A$2047,$A30,'city centre offline'!$B$2:$B$2047,AH$4)*AVERAGEIFS('all sales summary'!$I$2:$I$2047,'all sales summary'!$A$2:$A$2047,$A30,'all sales summary'!$B$2:$B$2047,AH$4)))</f>
        <v>0.21367227268608616</v>
      </c>
    </row>
    <row r="31" spans="1:34" x14ac:dyDescent="0.3">
      <c r="A31" t="s">
        <v>33</v>
      </c>
      <c r="B31" s="60">
        <f>(AVERAGEIFS('city centre offline'!$J$2:$J$2047,'city centre offline'!$A$2:$A$2047,$A31,'city centre offline'!$B$2:$B$2047,B$4)*AVERAGEIFS('all sales summary'!$I$2:$I$2047,'all sales summary'!$A$2:$A$2047,$A31,'all sales summary'!$B$2:$B$2047,B$4))/((AVERAGEIFS('overall city offline'!$J$2:$J$2047,'overall city offline'!$A$2:$A$2047,$A31,'overall city offline'!$B$2:$B$2047,B$4)*(1-AVERAGEIFS('all sales summary'!$I$2:$I$2047,'all sales summary'!$A$2:$A$2047,$A31,'all sales summary'!$B$2:$B$2047,B$4)))+(AVERAGEIFS('city centre offline'!$J$2:$J$2047,'city centre offline'!$A$2:$A$2047,$A31,'city centre offline'!$B$2:$B$2047,B$4)*AVERAGEIFS('all sales summary'!$I$2:$I$2047,'all sales summary'!$A$2:$A$2047,$A31,'all sales summary'!$B$2:$B$2047,B$4)))</f>
        <v>0.23898160952971165</v>
      </c>
      <c r="C31" s="60">
        <f>(AVERAGEIFS('city centre offline'!$J$2:$J$2047,'city centre offline'!$A$2:$A$2047,$A31,'city centre offline'!$B$2:$B$2047,C$4)*AVERAGEIFS('all sales summary'!$I$2:$I$2047,'all sales summary'!$A$2:$A$2047,$A31,'all sales summary'!$B$2:$B$2047,C$4))/((AVERAGEIFS('overall city offline'!$J$2:$J$2047,'overall city offline'!$A$2:$A$2047,$A31,'overall city offline'!$B$2:$B$2047,C$4)*(1-AVERAGEIFS('all sales summary'!$I$2:$I$2047,'all sales summary'!$A$2:$A$2047,$A31,'all sales summary'!$B$2:$B$2047,C$4)))+(AVERAGEIFS('city centre offline'!$J$2:$J$2047,'city centre offline'!$A$2:$A$2047,$A31,'city centre offline'!$B$2:$B$2047,C$4)*AVERAGEIFS('all sales summary'!$I$2:$I$2047,'all sales summary'!$A$2:$A$2047,$A31,'all sales summary'!$B$2:$B$2047,C$4)))</f>
        <v>0.24754638692460551</v>
      </c>
      <c r="D31" s="60">
        <f>(AVERAGEIFS('city centre offline'!$J$2:$J$2047,'city centre offline'!$A$2:$A$2047,$A31,'city centre offline'!$B$2:$B$2047,D$4)*AVERAGEIFS('all sales summary'!$I$2:$I$2047,'all sales summary'!$A$2:$A$2047,$A31,'all sales summary'!$B$2:$B$2047,D$4))/((AVERAGEIFS('overall city offline'!$J$2:$J$2047,'overall city offline'!$A$2:$A$2047,$A31,'overall city offline'!$B$2:$B$2047,D$4)*(1-AVERAGEIFS('all sales summary'!$I$2:$I$2047,'all sales summary'!$A$2:$A$2047,$A31,'all sales summary'!$B$2:$B$2047,D$4)))+(AVERAGEIFS('city centre offline'!$J$2:$J$2047,'city centre offline'!$A$2:$A$2047,$A31,'city centre offline'!$B$2:$B$2047,D$4)*AVERAGEIFS('all sales summary'!$I$2:$I$2047,'all sales summary'!$A$2:$A$2047,$A31,'all sales summary'!$B$2:$B$2047,D$4)))</f>
        <v>0.24057534294163935</v>
      </c>
      <c r="E31" s="60">
        <f>(AVERAGEIFS('city centre offline'!$J$2:$J$2047,'city centre offline'!$A$2:$A$2047,$A31,'city centre offline'!$B$2:$B$2047,E$4)*AVERAGEIFS('all sales summary'!$I$2:$I$2047,'all sales summary'!$A$2:$A$2047,$A31,'all sales summary'!$B$2:$B$2047,E$4))/((AVERAGEIFS('overall city offline'!$J$2:$J$2047,'overall city offline'!$A$2:$A$2047,$A31,'overall city offline'!$B$2:$B$2047,E$4)*(1-AVERAGEIFS('all sales summary'!$I$2:$I$2047,'all sales summary'!$A$2:$A$2047,$A31,'all sales summary'!$B$2:$B$2047,E$4)))+(AVERAGEIFS('city centre offline'!$J$2:$J$2047,'city centre offline'!$A$2:$A$2047,$A31,'city centre offline'!$B$2:$B$2047,E$4)*AVERAGEIFS('all sales summary'!$I$2:$I$2047,'all sales summary'!$A$2:$A$2047,$A31,'all sales summary'!$B$2:$B$2047,E$4)))</f>
        <v>0.24530564059247006</v>
      </c>
      <c r="F31" s="60">
        <f>(AVERAGEIFS('city centre offline'!$J$2:$J$2047,'city centre offline'!$A$2:$A$2047,$A31,'city centre offline'!$B$2:$B$2047,F$4)*AVERAGEIFS('all sales summary'!$I$2:$I$2047,'all sales summary'!$A$2:$A$2047,$A31,'all sales summary'!$B$2:$B$2047,F$4))/((AVERAGEIFS('overall city offline'!$J$2:$J$2047,'overall city offline'!$A$2:$A$2047,$A31,'overall city offline'!$B$2:$B$2047,F$4)*(1-AVERAGEIFS('all sales summary'!$I$2:$I$2047,'all sales summary'!$A$2:$A$2047,$A31,'all sales summary'!$B$2:$B$2047,F$4)))+(AVERAGEIFS('city centre offline'!$J$2:$J$2047,'city centre offline'!$A$2:$A$2047,$A31,'city centre offline'!$B$2:$B$2047,F$4)*AVERAGEIFS('all sales summary'!$I$2:$I$2047,'all sales summary'!$A$2:$A$2047,$A31,'all sales summary'!$B$2:$B$2047,F$4)))</f>
        <v>0.25003356809315225</v>
      </c>
      <c r="G31" s="60">
        <f>(AVERAGEIFS('city centre offline'!$J$2:$J$2047,'city centre offline'!$A$2:$A$2047,$A31,'city centre offline'!$B$2:$B$2047,G$4)*AVERAGEIFS('all sales summary'!$I$2:$I$2047,'all sales summary'!$A$2:$A$2047,$A31,'all sales summary'!$B$2:$B$2047,G$4))/((AVERAGEIFS('overall city offline'!$J$2:$J$2047,'overall city offline'!$A$2:$A$2047,$A31,'overall city offline'!$B$2:$B$2047,G$4)*(1-AVERAGEIFS('all sales summary'!$I$2:$I$2047,'all sales summary'!$A$2:$A$2047,$A31,'all sales summary'!$B$2:$B$2047,G$4)))+(AVERAGEIFS('city centre offline'!$J$2:$J$2047,'city centre offline'!$A$2:$A$2047,$A31,'city centre offline'!$B$2:$B$2047,G$4)*AVERAGEIFS('all sales summary'!$I$2:$I$2047,'all sales summary'!$A$2:$A$2047,$A31,'all sales summary'!$B$2:$B$2047,G$4)))</f>
        <v>0.24639671133040683</v>
      </c>
      <c r="H31" s="60">
        <f>(AVERAGEIFS('city centre offline'!$J$2:$J$2047,'city centre offline'!$A$2:$A$2047,$A31,'city centre offline'!$B$2:$B$2047,H$4)*AVERAGEIFS('all sales summary'!$I$2:$I$2047,'all sales summary'!$A$2:$A$2047,$A31,'all sales summary'!$B$2:$B$2047,H$4))/((AVERAGEIFS('overall city offline'!$J$2:$J$2047,'overall city offline'!$A$2:$A$2047,$A31,'overall city offline'!$B$2:$B$2047,H$4)*(1-AVERAGEIFS('all sales summary'!$I$2:$I$2047,'all sales summary'!$A$2:$A$2047,$A31,'all sales summary'!$B$2:$B$2047,H$4)))+(AVERAGEIFS('city centre offline'!$J$2:$J$2047,'city centre offline'!$A$2:$A$2047,$A31,'city centre offline'!$B$2:$B$2047,H$4)*AVERAGEIFS('all sales summary'!$I$2:$I$2047,'all sales summary'!$A$2:$A$2047,$A31,'all sales summary'!$B$2:$B$2047,H$4)))</f>
        <v>0.24736644741859529</v>
      </c>
      <c r="I31" s="60">
        <f>(AVERAGEIFS('city centre offline'!$J$2:$J$2047,'city centre offline'!$A$2:$A$2047,$A31,'city centre offline'!$B$2:$B$2047,I$4)*AVERAGEIFS('all sales summary'!$I$2:$I$2047,'all sales summary'!$A$2:$A$2047,$A31,'all sales summary'!$B$2:$B$2047,I$4))/((AVERAGEIFS('overall city offline'!$J$2:$J$2047,'overall city offline'!$A$2:$A$2047,$A31,'overall city offline'!$B$2:$B$2047,I$4)*(1-AVERAGEIFS('all sales summary'!$I$2:$I$2047,'all sales summary'!$A$2:$A$2047,$A31,'all sales summary'!$B$2:$B$2047,I$4)))+(AVERAGEIFS('city centre offline'!$J$2:$J$2047,'city centre offline'!$A$2:$A$2047,$A31,'city centre offline'!$B$2:$B$2047,I$4)*AVERAGEIFS('all sales summary'!$I$2:$I$2047,'all sales summary'!$A$2:$A$2047,$A31,'all sales summary'!$B$2:$B$2047,I$4)))</f>
        <v>0.25562079284120642</v>
      </c>
      <c r="J31" s="60">
        <f>(AVERAGEIFS('city centre offline'!$J$2:$J$2047,'city centre offline'!$A$2:$A$2047,$A31,'city centre offline'!$B$2:$B$2047,J$4)*AVERAGEIFS('all sales summary'!$I$2:$I$2047,'all sales summary'!$A$2:$A$2047,$A31,'all sales summary'!$B$2:$B$2047,J$4))/((AVERAGEIFS('overall city offline'!$J$2:$J$2047,'overall city offline'!$A$2:$A$2047,$A31,'overall city offline'!$B$2:$B$2047,J$4)*(1-AVERAGEIFS('all sales summary'!$I$2:$I$2047,'all sales summary'!$A$2:$A$2047,$A31,'all sales summary'!$B$2:$B$2047,J$4)))+(AVERAGEIFS('city centre offline'!$J$2:$J$2047,'city centre offline'!$A$2:$A$2047,$A31,'city centre offline'!$B$2:$B$2047,J$4)*AVERAGEIFS('all sales summary'!$I$2:$I$2047,'all sales summary'!$A$2:$A$2047,$A31,'all sales summary'!$B$2:$B$2047,J$4)))</f>
        <v>0.2536899806414043</v>
      </c>
      <c r="K31" s="60">
        <f>(AVERAGEIFS('city centre offline'!$J$2:$J$2047,'city centre offline'!$A$2:$A$2047,$A31,'city centre offline'!$B$2:$B$2047,K$4)*AVERAGEIFS('all sales summary'!$I$2:$I$2047,'all sales summary'!$A$2:$A$2047,$A31,'all sales summary'!$B$2:$B$2047,K$4))/((AVERAGEIFS('overall city offline'!$J$2:$J$2047,'overall city offline'!$A$2:$A$2047,$A31,'overall city offline'!$B$2:$B$2047,K$4)*(1-AVERAGEIFS('all sales summary'!$I$2:$I$2047,'all sales summary'!$A$2:$A$2047,$A31,'all sales summary'!$B$2:$B$2047,K$4)))+(AVERAGEIFS('city centre offline'!$J$2:$J$2047,'city centre offline'!$A$2:$A$2047,$A31,'city centre offline'!$B$2:$B$2047,K$4)*AVERAGEIFS('all sales summary'!$I$2:$I$2047,'all sales summary'!$A$2:$A$2047,$A31,'all sales summary'!$B$2:$B$2047,K$4)))</f>
        <v>0.26180089408884871</v>
      </c>
      <c r="L31" s="60">
        <f>(AVERAGEIFS('city centre offline'!$J$2:$J$2047,'city centre offline'!$A$2:$A$2047,$A31,'city centre offline'!$B$2:$B$2047,L$4)*AVERAGEIFS('all sales summary'!$I$2:$I$2047,'all sales summary'!$A$2:$A$2047,$A31,'all sales summary'!$B$2:$B$2047,L$4))/((AVERAGEIFS('overall city offline'!$J$2:$J$2047,'overall city offline'!$A$2:$A$2047,$A31,'overall city offline'!$B$2:$B$2047,L$4)*(1-AVERAGEIFS('all sales summary'!$I$2:$I$2047,'all sales summary'!$A$2:$A$2047,$A31,'all sales summary'!$B$2:$B$2047,L$4)))+(AVERAGEIFS('city centre offline'!$J$2:$J$2047,'city centre offline'!$A$2:$A$2047,$A31,'city centre offline'!$B$2:$B$2047,L$4)*AVERAGEIFS('all sales summary'!$I$2:$I$2047,'all sales summary'!$A$2:$A$2047,$A31,'all sales summary'!$B$2:$B$2047,L$4)))</f>
        <v>0.26793270728406232</v>
      </c>
      <c r="M31" s="60">
        <f>(AVERAGEIFS('city centre offline'!$J$2:$J$2047,'city centre offline'!$A$2:$A$2047,$A31,'city centre offline'!$B$2:$B$2047,M$4)*AVERAGEIFS('all sales summary'!$I$2:$I$2047,'all sales summary'!$A$2:$A$2047,$A31,'all sales summary'!$B$2:$B$2047,M$4))/((AVERAGEIFS('overall city offline'!$J$2:$J$2047,'overall city offline'!$A$2:$A$2047,$A31,'overall city offline'!$B$2:$B$2047,M$4)*(1-AVERAGEIFS('all sales summary'!$I$2:$I$2047,'all sales summary'!$A$2:$A$2047,$A31,'all sales summary'!$B$2:$B$2047,M$4)))+(AVERAGEIFS('city centre offline'!$J$2:$J$2047,'city centre offline'!$A$2:$A$2047,$A31,'city centre offline'!$B$2:$B$2047,M$4)*AVERAGEIFS('all sales summary'!$I$2:$I$2047,'all sales summary'!$A$2:$A$2047,$A31,'all sales summary'!$B$2:$B$2047,M$4)))</f>
        <v>0.26773065114728012</v>
      </c>
      <c r="N31" s="60">
        <f>(AVERAGEIFS('city centre offline'!$J$2:$J$2047,'city centre offline'!$A$2:$A$2047,$A31,'city centre offline'!$B$2:$B$2047,N$4)*AVERAGEIFS('all sales summary'!$I$2:$I$2047,'all sales summary'!$A$2:$A$2047,$A31,'all sales summary'!$B$2:$B$2047,N$4))/((AVERAGEIFS('overall city offline'!$J$2:$J$2047,'overall city offline'!$A$2:$A$2047,$A31,'overall city offline'!$B$2:$B$2047,N$4)*(1-AVERAGEIFS('all sales summary'!$I$2:$I$2047,'all sales summary'!$A$2:$A$2047,$A31,'all sales summary'!$B$2:$B$2047,N$4)))+(AVERAGEIFS('city centre offline'!$J$2:$J$2047,'city centre offline'!$A$2:$A$2047,$A31,'city centre offline'!$B$2:$B$2047,N$4)*AVERAGEIFS('all sales summary'!$I$2:$I$2047,'all sales summary'!$A$2:$A$2047,$A31,'all sales summary'!$B$2:$B$2047,N$4)))</f>
        <v>0.2552460701182741</v>
      </c>
      <c r="O31" s="60">
        <f>(AVERAGEIFS('city centre offline'!$J$2:$J$2047,'city centre offline'!$A$2:$A$2047,$A31,'city centre offline'!$B$2:$B$2047,O$4)*AVERAGEIFS('all sales summary'!$I$2:$I$2047,'all sales summary'!$A$2:$A$2047,$A31,'all sales summary'!$B$2:$B$2047,O$4))/((AVERAGEIFS('overall city offline'!$J$2:$J$2047,'overall city offline'!$A$2:$A$2047,$A31,'overall city offline'!$B$2:$B$2047,O$4)*(1-AVERAGEIFS('all sales summary'!$I$2:$I$2047,'all sales summary'!$A$2:$A$2047,$A31,'all sales summary'!$B$2:$B$2047,O$4)))+(AVERAGEIFS('city centre offline'!$J$2:$J$2047,'city centre offline'!$A$2:$A$2047,$A31,'city centre offline'!$B$2:$B$2047,O$4)*AVERAGEIFS('all sales summary'!$I$2:$I$2047,'all sales summary'!$A$2:$A$2047,$A31,'all sales summary'!$B$2:$B$2047,O$4)))</f>
        <v>0.25817177383961243</v>
      </c>
      <c r="P31" s="60">
        <f>(AVERAGEIFS('city centre offline'!$J$2:$J$2047,'city centre offline'!$A$2:$A$2047,$A31,'city centre offline'!$B$2:$B$2047,P$4)*AVERAGEIFS('all sales summary'!$I$2:$I$2047,'all sales summary'!$A$2:$A$2047,$A31,'all sales summary'!$B$2:$B$2047,P$4))/((AVERAGEIFS('overall city offline'!$J$2:$J$2047,'overall city offline'!$A$2:$A$2047,$A31,'overall city offline'!$B$2:$B$2047,P$4)*(1-AVERAGEIFS('all sales summary'!$I$2:$I$2047,'all sales summary'!$A$2:$A$2047,$A31,'all sales summary'!$B$2:$B$2047,P$4)))+(AVERAGEIFS('city centre offline'!$J$2:$J$2047,'city centre offline'!$A$2:$A$2047,$A31,'city centre offline'!$B$2:$B$2047,P$4)*AVERAGEIFS('all sales summary'!$I$2:$I$2047,'all sales summary'!$A$2:$A$2047,$A31,'all sales summary'!$B$2:$B$2047,P$4)))</f>
        <v>0.22601035072892947</v>
      </c>
      <c r="Q31" s="60">
        <f>(AVERAGEIFS('city centre offline'!$J$2:$J$2047,'city centre offline'!$A$2:$A$2047,$A31,'city centre offline'!$B$2:$B$2047,Q$4)*AVERAGEIFS('all sales summary'!$I$2:$I$2047,'all sales summary'!$A$2:$A$2047,$A31,'all sales summary'!$B$2:$B$2047,Q$4))/((AVERAGEIFS('overall city offline'!$J$2:$J$2047,'overall city offline'!$A$2:$A$2047,$A31,'overall city offline'!$B$2:$B$2047,Q$4)*(1-AVERAGEIFS('all sales summary'!$I$2:$I$2047,'all sales summary'!$A$2:$A$2047,$A31,'all sales summary'!$B$2:$B$2047,Q$4)))+(AVERAGEIFS('city centre offline'!$J$2:$J$2047,'city centre offline'!$A$2:$A$2047,$A31,'city centre offline'!$B$2:$B$2047,Q$4)*AVERAGEIFS('all sales summary'!$I$2:$I$2047,'all sales summary'!$A$2:$A$2047,$A31,'all sales summary'!$B$2:$B$2047,Q$4)))</f>
        <v>2.8473640431648697E-2</v>
      </c>
      <c r="R31" s="60">
        <f>(AVERAGEIFS('city centre offline'!$J$2:$J$2047,'city centre offline'!$A$2:$A$2047,$A31,'city centre offline'!$B$2:$B$2047,R$4)*AVERAGEIFS('all sales summary'!$I$2:$I$2047,'all sales summary'!$A$2:$A$2047,$A31,'all sales summary'!$B$2:$B$2047,R$4))/((AVERAGEIFS('overall city offline'!$J$2:$J$2047,'overall city offline'!$A$2:$A$2047,$A31,'overall city offline'!$B$2:$B$2047,R$4)*(1-AVERAGEIFS('all sales summary'!$I$2:$I$2047,'all sales summary'!$A$2:$A$2047,$A31,'all sales summary'!$B$2:$B$2047,R$4)))+(AVERAGEIFS('city centre offline'!$J$2:$J$2047,'city centre offline'!$A$2:$A$2047,$A31,'city centre offline'!$B$2:$B$2047,R$4)*AVERAGEIFS('all sales summary'!$I$2:$I$2047,'all sales summary'!$A$2:$A$2047,$A31,'all sales summary'!$B$2:$B$2047,R$4)))</f>
        <v>3.8642915323928294E-2</v>
      </c>
      <c r="S31" s="60">
        <f>(AVERAGEIFS('city centre offline'!$J$2:$J$2047,'city centre offline'!$A$2:$A$2047,$A31,'city centre offline'!$B$2:$B$2047,S$4)*AVERAGEIFS('all sales summary'!$I$2:$I$2047,'all sales summary'!$A$2:$A$2047,$A31,'all sales summary'!$B$2:$B$2047,S$4))/((AVERAGEIFS('overall city offline'!$J$2:$J$2047,'overall city offline'!$A$2:$A$2047,$A31,'overall city offline'!$B$2:$B$2047,S$4)*(1-AVERAGEIFS('all sales summary'!$I$2:$I$2047,'all sales summary'!$A$2:$A$2047,$A31,'all sales summary'!$B$2:$B$2047,S$4)))+(AVERAGEIFS('city centre offline'!$J$2:$J$2047,'city centre offline'!$A$2:$A$2047,$A31,'city centre offline'!$B$2:$B$2047,S$4)*AVERAGEIFS('all sales summary'!$I$2:$I$2047,'all sales summary'!$A$2:$A$2047,$A31,'all sales summary'!$B$2:$B$2047,S$4)))</f>
        <v>6.6389582866687696E-2</v>
      </c>
      <c r="T31" s="60">
        <f>(AVERAGEIFS('city centre offline'!$J$2:$J$2047,'city centre offline'!$A$2:$A$2047,$A31,'city centre offline'!$B$2:$B$2047,T$4)*AVERAGEIFS('all sales summary'!$I$2:$I$2047,'all sales summary'!$A$2:$A$2047,$A31,'all sales summary'!$B$2:$B$2047,T$4))/((AVERAGEIFS('overall city offline'!$J$2:$J$2047,'overall city offline'!$A$2:$A$2047,$A31,'overall city offline'!$B$2:$B$2047,T$4)*(1-AVERAGEIFS('all sales summary'!$I$2:$I$2047,'all sales summary'!$A$2:$A$2047,$A31,'all sales summary'!$B$2:$B$2047,T$4)))+(AVERAGEIFS('city centre offline'!$J$2:$J$2047,'city centre offline'!$A$2:$A$2047,$A31,'city centre offline'!$B$2:$B$2047,T$4)*AVERAGEIFS('all sales summary'!$I$2:$I$2047,'all sales summary'!$A$2:$A$2047,$A31,'all sales summary'!$B$2:$B$2047,T$4)))</f>
        <v>0.18756352090698283</v>
      </c>
      <c r="U31" s="60">
        <f>(AVERAGEIFS('city centre offline'!$J$2:$J$2047,'city centre offline'!$A$2:$A$2047,$A31,'city centre offline'!$B$2:$B$2047,U$4)*AVERAGEIFS('all sales summary'!$I$2:$I$2047,'all sales summary'!$A$2:$A$2047,$A31,'all sales summary'!$B$2:$B$2047,U$4))/((AVERAGEIFS('overall city offline'!$J$2:$J$2047,'overall city offline'!$A$2:$A$2047,$A31,'overall city offline'!$B$2:$B$2047,U$4)*(1-AVERAGEIFS('all sales summary'!$I$2:$I$2047,'all sales summary'!$A$2:$A$2047,$A31,'all sales summary'!$B$2:$B$2047,U$4)))+(AVERAGEIFS('city centre offline'!$J$2:$J$2047,'city centre offline'!$A$2:$A$2047,$A31,'city centre offline'!$B$2:$B$2047,U$4)*AVERAGEIFS('all sales summary'!$I$2:$I$2047,'all sales summary'!$A$2:$A$2047,$A31,'all sales summary'!$B$2:$B$2047,U$4)))</f>
        <v>0.22071725128944203</v>
      </c>
      <c r="V31" s="60">
        <f>(AVERAGEIFS('city centre offline'!$J$2:$J$2047,'city centre offline'!$A$2:$A$2047,$A31,'city centre offline'!$B$2:$B$2047,V$4)*AVERAGEIFS('all sales summary'!$I$2:$I$2047,'all sales summary'!$A$2:$A$2047,$A31,'all sales summary'!$B$2:$B$2047,V$4))/((AVERAGEIFS('overall city offline'!$J$2:$J$2047,'overall city offline'!$A$2:$A$2047,$A31,'overall city offline'!$B$2:$B$2047,V$4)*(1-AVERAGEIFS('all sales summary'!$I$2:$I$2047,'all sales summary'!$A$2:$A$2047,$A31,'all sales summary'!$B$2:$B$2047,V$4)))+(AVERAGEIFS('city centre offline'!$J$2:$J$2047,'city centre offline'!$A$2:$A$2047,$A31,'city centre offline'!$B$2:$B$2047,V$4)*AVERAGEIFS('all sales summary'!$I$2:$I$2047,'all sales summary'!$A$2:$A$2047,$A31,'all sales summary'!$B$2:$B$2047,V$4)))</f>
        <v>0.22427013045613212</v>
      </c>
      <c r="W31" s="60">
        <f>(AVERAGEIFS('city centre offline'!$J$2:$J$2047,'city centre offline'!$A$2:$A$2047,$A31,'city centre offline'!$B$2:$B$2047,W$4)*AVERAGEIFS('all sales summary'!$I$2:$I$2047,'all sales summary'!$A$2:$A$2047,$A31,'all sales summary'!$B$2:$B$2047,W$4))/((AVERAGEIFS('overall city offline'!$J$2:$J$2047,'overall city offline'!$A$2:$A$2047,$A31,'overall city offline'!$B$2:$B$2047,W$4)*(1-AVERAGEIFS('all sales summary'!$I$2:$I$2047,'all sales summary'!$A$2:$A$2047,$A31,'all sales summary'!$B$2:$B$2047,W$4)))+(AVERAGEIFS('city centre offline'!$J$2:$J$2047,'city centre offline'!$A$2:$A$2047,$A31,'city centre offline'!$B$2:$B$2047,W$4)*AVERAGEIFS('all sales summary'!$I$2:$I$2047,'all sales summary'!$A$2:$A$2047,$A31,'all sales summary'!$B$2:$B$2047,W$4)))</f>
        <v>0.2222272720172252</v>
      </c>
      <c r="X31" s="60">
        <f>(AVERAGEIFS('city centre offline'!$J$2:$J$2047,'city centre offline'!$A$2:$A$2047,$A31,'city centre offline'!$B$2:$B$2047,X$4)*AVERAGEIFS('all sales summary'!$I$2:$I$2047,'all sales summary'!$A$2:$A$2047,$A31,'all sales summary'!$B$2:$B$2047,X$4))/((AVERAGEIFS('overall city offline'!$J$2:$J$2047,'overall city offline'!$A$2:$A$2047,$A31,'overall city offline'!$B$2:$B$2047,X$4)*(1-AVERAGEIFS('all sales summary'!$I$2:$I$2047,'all sales summary'!$A$2:$A$2047,$A31,'all sales summary'!$B$2:$B$2047,X$4)))+(AVERAGEIFS('city centre offline'!$J$2:$J$2047,'city centre offline'!$A$2:$A$2047,$A31,'city centre offline'!$B$2:$B$2047,X$4)*AVERAGEIFS('all sales summary'!$I$2:$I$2047,'all sales summary'!$A$2:$A$2047,$A31,'all sales summary'!$B$2:$B$2047,X$4)))</f>
        <v>0.13546107170099655</v>
      </c>
      <c r="Y31" s="60">
        <f>(AVERAGEIFS('city centre offline'!$J$2:$J$2047,'city centre offline'!$A$2:$A$2047,$A31,'city centre offline'!$B$2:$B$2047,Y$4)*AVERAGEIFS('all sales summary'!$I$2:$I$2047,'all sales summary'!$A$2:$A$2047,$A31,'all sales summary'!$B$2:$B$2047,Y$4))/((AVERAGEIFS('overall city offline'!$J$2:$J$2047,'overall city offline'!$A$2:$A$2047,$A31,'overall city offline'!$B$2:$B$2047,Y$4)*(1-AVERAGEIFS('all sales summary'!$I$2:$I$2047,'all sales summary'!$A$2:$A$2047,$A31,'all sales summary'!$B$2:$B$2047,Y$4)))+(AVERAGEIFS('city centre offline'!$J$2:$J$2047,'city centre offline'!$A$2:$A$2047,$A31,'city centre offline'!$B$2:$B$2047,Y$4)*AVERAGEIFS('all sales summary'!$I$2:$I$2047,'all sales summary'!$A$2:$A$2047,$A31,'all sales summary'!$B$2:$B$2047,Y$4)))</f>
        <v>0.16977485504743278</v>
      </c>
      <c r="Z31" s="60">
        <f>(AVERAGEIFS('city centre offline'!$J$2:$J$2047,'city centre offline'!$A$2:$A$2047,$A31,'city centre offline'!$B$2:$B$2047,Z$4)*AVERAGEIFS('all sales summary'!$I$2:$I$2047,'all sales summary'!$A$2:$A$2047,$A31,'all sales summary'!$B$2:$B$2047,Z$4))/((AVERAGEIFS('overall city offline'!$J$2:$J$2047,'overall city offline'!$A$2:$A$2047,$A31,'overall city offline'!$B$2:$B$2047,Z$4)*(1-AVERAGEIFS('all sales summary'!$I$2:$I$2047,'all sales summary'!$A$2:$A$2047,$A31,'all sales summary'!$B$2:$B$2047,Z$4)))+(AVERAGEIFS('city centre offline'!$J$2:$J$2047,'city centre offline'!$A$2:$A$2047,$A31,'city centre offline'!$B$2:$B$2047,Z$4)*AVERAGEIFS('all sales summary'!$I$2:$I$2047,'all sales summary'!$A$2:$A$2047,$A31,'all sales summary'!$B$2:$B$2047,Z$4)))</f>
        <v>9.7992844608157867E-2</v>
      </c>
      <c r="AA31" s="60">
        <f>(AVERAGEIFS('city centre offline'!$J$2:$J$2047,'city centre offline'!$A$2:$A$2047,$A31,'city centre offline'!$B$2:$B$2047,AA$4)*AVERAGEIFS('all sales summary'!$I$2:$I$2047,'all sales summary'!$A$2:$A$2047,$A31,'all sales summary'!$B$2:$B$2047,AA$4))/((AVERAGEIFS('overall city offline'!$J$2:$J$2047,'overall city offline'!$A$2:$A$2047,$A31,'overall city offline'!$B$2:$B$2047,AA$4)*(1-AVERAGEIFS('all sales summary'!$I$2:$I$2047,'all sales summary'!$A$2:$A$2047,$A31,'all sales summary'!$B$2:$B$2047,AA$4)))+(AVERAGEIFS('city centre offline'!$J$2:$J$2047,'city centre offline'!$A$2:$A$2047,$A31,'city centre offline'!$B$2:$B$2047,AA$4)*AVERAGEIFS('all sales summary'!$I$2:$I$2047,'all sales summary'!$A$2:$A$2047,$A31,'all sales summary'!$B$2:$B$2047,AA$4)))</f>
        <v>0.10299537046521762</v>
      </c>
      <c r="AB31" s="60">
        <f>(AVERAGEIFS('city centre offline'!$J$2:$J$2047,'city centre offline'!$A$2:$A$2047,$A31,'city centre offline'!$B$2:$B$2047,AB$4)*AVERAGEIFS('all sales summary'!$I$2:$I$2047,'all sales summary'!$A$2:$A$2047,$A31,'all sales summary'!$B$2:$B$2047,AB$4))/((AVERAGEIFS('overall city offline'!$J$2:$J$2047,'overall city offline'!$A$2:$A$2047,$A31,'overall city offline'!$B$2:$B$2047,AB$4)*(1-AVERAGEIFS('all sales summary'!$I$2:$I$2047,'all sales summary'!$A$2:$A$2047,$A31,'all sales summary'!$B$2:$B$2047,AB$4)))+(AVERAGEIFS('city centre offline'!$J$2:$J$2047,'city centre offline'!$A$2:$A$2047,$A31,'city centre offline'!$B$2:$B$2047,AB$4)*AVERAGEIFS('all sales summary'!$I$2:$I$2047,'all sales summary'!$A$2:$A$2047,$A31,'all sales summary'!$B$2:$B$2047,AB$4)))</f>
        <v>0.12635821097127753</v>
      </c>
      <c r="AC31" s="60">
        <f>(AVERAGEIFS('city centre offline'!$J$2:$J$2047,'city centre offline'!$A$2:$A$2047,$A31,'city centre offline'!$B$2:$B$2047,AC$4)*AVERAGEIFS('all sales summary'!$I$2:$I$2047,'all sales summary'!$A$2:$A$2047,$A31,'all sales summary'!$B$2:$B$2047,AC$4))/((AVERAGEIFS('overall city offline'!$J$2:$J$2047,'overall city offline'!$A$2:$A$2047,$A31,'overall city offline'!$B$2:$B$2047,AC$4)*(1-AVERAGEIFS('all sales summary'!$I$2:$I$2047,'all sales summary'!$A$2:$A$2047,$A31,'all sales summary'!$B$2:$B$2047,AC$4)))+(AVERAGEIFS('city centre offline'!$J$2:$J$2047,'city centre offline'!$A$2:$A$2047,$A31,'city centre offline'!$B$2:$B$2047,AC$4)*AVERAGEIFS('all sales summary'!$I$2:$I$2047,'all sales summary'!$A$2:$A$2047,$A31,'all sales summary'!$B$2:$B$2047,AC$4)))</f>
        <v>0.19239154530593625</v>
      </c>
      <c r="AD31" s="60">
        <f>(AVERAGEIFS('city centre offline'!$J$2:$J$2047,'city centre offline'!$A$2:$A$2047,$A31,'city centre offline'!$B$2:$B$2047,AD$4)*AVERAGEIFS('all sales summary'!$I$2:$I$2047,'all sales summary'!$A$2:$A$2047,$A31,'all sales summary'!$B$2:$B$2047,AD$4))/((AVERAGEIFS('overall city offline'!$J$2:$J$2047,'overall city offline'!$A$2:$A$2047,$A31,'overall city offline'!$B$2:$B$2047,AD$4)*(1-AVERAGEIFS('all sales summary'!$I$2:$I$2047,'all sales summary'!$A$2:$A$2047,$A31,'all sales summary'!$B$2:$B$2047,AD$4)))+(AVERAGEIFS('city centre offline'!$J$2:$J$2047,'city centre offline'!$A$2:$A$2047,$A31,'city centre offline'!$B$2:$B$2047,AD$4)*AVERAGEIFS('all sales summary'!$I$2:$I$2047,'all sales summary'!$A$2:$A$2047,$A31,'all sales summary'!$B$2:$B$2047,AD$4)))</f>
        <v>0.23203428292452086</v>
      </c>
      <c r="AE31" s="60">
        <f>(AVERAGEIFS('city centre offline'!$J$2:$J$2047,'city centre offline'!$A$2:$A$2047,$A31,'city centre offline'!$B$2:$B$2047,AE$4)*AVERAGEIFS('all sales summary'!$I$2:$I$2047,'all sales summary'!$A$2:$A$2047,$A31,'all sales summary'!$B$2:$B$2047,AE$4))/((AVERAGEIFS('overall city offline'!$J$2:$J$2047,'overall city offline'!$A$2:$A$2047,$A31,'overall city offline'!$B$2:$B$2047,AE$4)*(1-AVERAGEIFS('all sales summary'!$I$2:$I$2047,'all sales summary'!$A$2:$A$2047,$A31,'all sales summary'!$B$2:$B$2047,AE$4)))+(AVERAGEIFS('city centre offline'!$J$2:$J$2047,'city centre offline'!$A$2:$A$2047,$A31,'city centre offline'!$B$2:$B$2047,AE$4)*AVERAGEIFS('all sales summary'!$I$2:$I$2047,'all sales summary'!$A$2:$A$2047,$A31,'all sales summary'!$B$2:$B$2047,AE$4)))</f>
        <v>0.25062350983369663</v>
      </c>
      <c r="AF31" s="60">
        <f>(AVERAGEIFS('city centre offline'!$J$2:$J$2047,'city centre offline'!$A$2:$A$2047,$A31,'city centre offline'!$B$2:$B$2047,AF$4)*AVERAGEIFS('all sales summary'!$I$2:$I$2047,'all sales summary'!$A$2:$A$2047,$A31,'all sales summary'!$B$2:$B$2047,AF$4))/((AVERAGEIFS('overall city offline'!$J$2:$J$2047,'overall city offline'!$A$2:$A$2047,$A31,'overall city offline'!$B$2:$B$2047,AF$4)*(1-AVERAGEIFS('all sales summary'!$I$2:$I$2047,'all sales summary'!$A$2:$A$2047,$A31,'all sales summary'!$B$2:$B$2047,AF$4)))+(AVERAGEIFS('city centre offline'!$J$2:$J$2047,'city centre offline'!$A$2:$A$2047,$A31,'city centre offline'!$B$2:$B$2047,AF$4)*AVERAGEIFS('all sales summary'!$I$2:$I$2047,'all sales summary'!$A$2:$A$2047,$A31,'all sales summary'!$B$2:$B$2047,AF$4)))</f>
        <v>0.26072407132972725</v>
      </c>
      <c r="AG31" s="60">
        <f>(AVERAGEIFS('city centre offline'!$J$2:$J$2047,'city centre offline'!$A$2:$A$2047,$A31,'city centre offline'!$B$2:$B$2047,AG$4)*AVERAGEIFS('all sales summary'!$I$2:$I$2047,'all sales summary'!$A$2:$A$2047,$A31,'all sales summary'!$B$2:$B$2047,AG$4))/((AVERAGEIFS('overall city offline'!$J$2:$J$2047,'overall city offline'!$A$2:$A$2047,$A31,'overall city offline'!$B$2:$B$2047,AG$4)*(1-AVERAGEIFS('all sales summary'!$I$2:$I$2047,'all sales summary'!$A$2:$A$2047,$A31,'all sales summary'!$B$2:$B$2047,AG$4)))+(AVERAGEIFS('city centre offline'!$J$2:$J$2047,'city centre offline'!$A$2:$A$2047,$A31,'city centre offline'!$B$2:$B$2047,AG$4)*AVERAGEIFS('all sales summary'!$I$2:$I$2047,'all sales summary'!$A$2:$A$2047,$A31,'all sales summary'!$B$2:$B$2047,AG$4)))</f>
        <v>0.2776007358954774</v>
      </c>
      <c r="AH31" s="60">
        <f>(AVERAGEIFS('city centre offline'!$J$2:$J$2047,'city centre offline'!$A$2:$A$2047,$A31,'city centre offline'!$B$2:$B$2047,AH$4)*AVERAGEIFS('all sales summary'!$I$2:$I$2047,'all sales summary'!$A$2:$A$2047,$A31,'all sales summary'!$B$2:$B$2047,AH$4))/((AVERAGEIFS('overall city offline'!$J$2:$J$2047,'overall city offline'!$A$2:$A$2047,$A31,'overall city offline'!$B$2:$B$2047,AH$4)*(1-AVERAGEIFS('all sales summary'!$I$2:$I$2047,'all sales summary'!$A$2:$A$2047,$A31,'all sales summary'!$B$2:$B$2047,AH$4)))+(AVERAGEIFS('city centre offline'!$J$2:$J$2047,'city centre offline'!$A$2:$A$2047,$A31,'city centre offline'!$B$2:$B$2047,AH$4)*AVERAGEIFS('all sales summary'!$I$2:$I$2047,'all sales summary'!$A$2:$A$2047,$A31,'all sales summary'!$B$2:$B$2047,AH$4)))</f>
        <v>0.26902149344353615</v>
      </c>
    </row>
    <row r="32" spans="1:34" x14ac:dyDescent="0.3">
      <c r="A32" t="s">
        <v>34</v>
      </c>
      <c r="B32" s="60">
        <f>(AVERAGEIFS('city centre offline'!$J$2:$J$2047,'city centre offline'!$A$2:$A$2047,$A32,'city centre offline'!$B$2:$B$2047,B$4)*AVERAGEIFS('all sales summary'!$I$2:$I$2047,'all sales summary'!$A$2:$A$2047,$A32,'all sales summary'!$B$2:$B$2047,B$4))/((AVERAGEIFS('overall city offline'!$J$2:$J$2047,'overall city offline'!$A$2:$A$2047,$A32,'overall city offline'!$B$2:$B$2047,B$4)*(1-AVERAGEIFS('all sales summary'!$I$2:$I$2047,'all sales summary'!$A$2:$A$2047,$A32,'all sales summary'!$B$2:$B$2047,B$4)))+(AVERAGEIFS('city centre offline'!$J$2:$J$2047,'city centre offline'!$A$2:$A$2047,$A32,'city centre offline'!$B$2:$B$2047,B$4)*AVERAGEIFS('all sales summary'!$I$2:$I$2047,'all sales summary'!$A$2:$A$2047,$A32,'all sales summary'!$B$2:$B$2047,B$4)))</f>
        <v>0.31783316720640109</v>
      </c>
      <c r="C32" s="60">
        <f>(AVERAGEIFS('city centre offline'!$J$2:$J$2047,'city centre offline'!$A$2:$A$2047,$A32,'city centre offline'!$B$2:$B$2047,C$4)*AVERAGEIFS('all sales summary'!$I$2:$I$2047,'all sales summary'!$A$2:$A$2047,$A32,'all sales summary'!$B$2:$B$2047,C$4))/((AVERAGEIFS('overall city offline'!$J$2:$J$2047,'overall city offline'!$A$2:$A$2047,$A32,'overall city offline'!$B$2:$B$2047,C$4)*(1-AVERAGEIFS('all sales summary'!$I$2:$I$2047,'all sales summary'!$A$2:$A$2047,$A32,'all sales summary'!$B$2:$B$2047,C$4)))+(AVERAGEIFS('city centre offline'!$J$2:$J$2047,'city centre offline'!$A$2:$A$2047,$A32,'city centre offline'!$B$2:$B$2047,C$4)*AVERAGEIFS('all sales summary'!$I$2:$I$2047,'all sales summary'!$A$2:$A$2047,$A32,'all sales summary'!$B$2:$B$2047,C$4)))</f>
        <v>0.32757527457171098</v>
      </c>
      <c r="D32" s="60">
        <f>(AVERAGEIFS('city centre offline'!$J$2:$J$2047,'city centre offline'!$A$2:$A$2047,$A32,'city centre offline'!$B$2:$B$2047,D$4)*AVERAGEIFS('all sales summary'!$I$2:$I$2047,'all sales summary'!$A$2:$A$2047,$A32,'all sales summary'!$B$2:$B$2047,D$4))/((AVERAGEIFS('overall city offline'!$J$2:$J$2047,'overall city offline'!$A$2:$A$2047,$A32,'overall city offline'!$B$2:$B$2047,D$4)*(1-AVERAGEIFS('all sales summary'!$I$2:$I$2047,'all sales summary'!$A$2:$A$2047,$A32,'all sales summary'!$B$2:$B$2047,D$4)))+(AVERAGEIFS('city centre offline'!$J$2:$J$2047,'city centre offline'!$A$2:$A$2047,$A32,'city centre offline'!$B$2:$B$2047,D$4)*AVERAGEIFS('all sales summary'!$I$2:$I$2047,'all sales summary'!$A$2:$A$2047,$A32,'all sales summary'!$B$2:$B$2047,D$4)))</f>
        <v>0.32719363454914741</v>
      </c>
      <c r="E32" s="60">
        <f>(AVERAGEIFS('city centre offline'!$J$2:$J$2047,'city centre offline'!$A$2:$A$2047,$A32,'city centre offline'!$B$2:$B$2047,E$4)*AVERAGEIFS('all sales summary'!$I$2:$I$2047,'all sales summary'!$A$2:$A$2047,$A32,'all sales summary'!$B$2:$B$2047,E$4))/((AVERAGEIFS('overall city offline'!$J$2:$J$2047,'overall city offline'!$A$2:$A$2047,$A32,'overall city offline'!$B$2:$B$2047,E$4)*(1-AVERAGEIFS('all sales summary'!$I$2:$I$2047,'all sales summary'!$A$2:$A$2047,$A32,'all sales summary'!$B$2:$B$2047,E$4)))+(AVERAGEIFS('city centre offline'!$J$2:$J$2047,'city centre offline'!$A$2:$A$2047,$A32,'city centre offline'!$B$2:$B$2047,E$4)*AVERAGEIFS('all sales summary'!$I$2:$I$2047,'all sales summary'!$A$2:$A$2047,$A32,'all sales summary'!$B$2:$B$2047,E$4)))</f>
        <v>0.33635158753626415</v>
      </c>
      <c r="F32" s="60">
        <f>(AVERAGEIFS('city centre offline'!$J$2:$J$2047,'city centre offline'!$A$2:$A$2047,$A32,'city centre offline'!$B$2:$B$2047,F$4)*AVERAGEIFS('all sales summary'!$I$2:$I$2047,'all sales summary'!$A$2:$A$2047,$A32,'all sales summary'!$B$2:$B$2047,F$4))/((AVERAGEIFS('overall city offline'!$J$2:$J$2047,'overall city offline'!$A$2:$A$2047,$A32,'overall city offline'!$B$2:$B$2047,F$4)*(1-AVERAGEIFS('all sales summary'!$I$2:$I$2047,'all sales summary'!$A$2:$A$2047,$A32,'all sales summary'!$B$2:$B$2047,F$4)))+(AVERAGEIFS('city centre offline'!$J$2:$J$2047,'city centre offline'!$A$2:$A$2047,$A32,'city centre offline'!$B$2:$B$2047,F$4)*AVERAGEIFS('all sales summary'!$I$2:$I$2047,'all sales summary'!$A$2:$A$2047,$A32,'all sales summary'!$B$2:$B$2047,F$4)))</f>
        <v>0.3357897381055881</v>
      </c>
      <c r="G32" s="60">
        <f>(AVERAGEIFS('city centre offline'!$J$2:$J$2047,'city centre offline'!$A$2:$A$2047,$A32,'city centre offline'!$B$2:$B$2047,G$4)*AVERAGEIFS('all sales summary'!$I$2:$I$2047,'all sales summary'!$A$2:$A$2047,$A32,'all sales summary'!$B$2:$B$2047,G$4))/((AVERAGEIFS('overall city offline'!$J$2:$J$2047,'overall city offline'!$A$2:$A$2047,$A32,'overall city offline'!$B$2:$B$2047,G$4)*(1-AVERAGEIFS('all sales summary'!$I$2:$I$2047,'all sales summary'!$A$2:$A$2047,$A32,'all sales summary'!$B$2:$B$2047,G$4)))+(AVERAGEIFS('city centre offline'!$J$2:$J$2047,'city centre offline'!$A$2:$A$2047,$A32,'city centre offline'!$B$2:$B$2047,G$4)*AVERAGEIFS('all sales summary'!$I$2:$I$2047,'all sales summary'!$A$2:$A$2047,$A32,'all sales summary'!$B$2:$B$2047,G$4)))</f>
        <v>0.33681554626183363</v>
      </c>
      <c r="H32" s="60">
        <f>(AVERAGEIFS('city centre offline'!$J$2:$J$2047,'city centre offline'!$A$2:$A$2047,$A32,'city centre offline'!$B$2:$B$2047,H$4)*AVERAGEIFS('all sales summary'!$I$2:$I$2047,'all sales summary'!$A$2:$A$2047,$A32,'all sales summary'!$B$2:$B$2047,H$4))/((AVERAGEIFS('overall city offline'!$J$2:$J$2047,'overall city offline'!$A$2:$A$2047,$A32,'overall city offline'!$B$2:$B$2047,H$4)*(1-AVERAGEIFS('all sales summary'!$I$2:$I$2047,'all sales summary'!$A$2:$A$2047,$A32,'all sales summary'!$B$2:$B$2047,H$4)))+(AVERAGEIFS('city centre offline'!$J$2:$J$2047,'city centre offline'!$A$2:$A$2047,$A32,'city centre offline'!$B$2:$B$2047,H$4)*AVERAGEIFS('all sales summary'!$I$2:$I$2047,'all sales summary'!$A$2:$A$2047,$A32,'all sales summary'!$B$2:$B$2047,H$4)))</f>
        <v>0.33038204525024917</v>
      </c>
      <c r="I32" s="60">
        <f>(AVERAGEIFS('city centre offline'!$J$2:$J$2047,'city centre offline'!$A$2:$A$2047,$A32,'city centre offline'!$B$2:$B$2047,I$4)*AVERAGEIFS('all sales summary'!$I$2:$I$2047,'all sales summary'!$A$2:$A$2047,$A32,'all sales summary'!$B$2:$B$2047,I$4))/((AVERAGEIFS('overall city offline'!$J$2:$J$2047,'overall city offline'!$A$2:$A$2047,$A32,'overall city offline'!$B$2:$B$2047,I$4)*(1-AVERAGEIFS('all sales summary'!$I$2:$I$2047,'all sales summary'!$A$2:$A$2047,$A32,'all sales summary'!$B$2:$B$2047,I$4)))+(AVERAGEIFS('city centre offline'!$J$2:$J$2047,'city centre offline'!$A$2:$A$2047,$A32,'city centre offline'!$B$2:$B$2047,I$4)*AVERAGEIFS('all sales summary'!$I$2:$I$2047,'all sales summary'!$A$2:$A$2047,$A32,'all sales summary'!$B$2:$B$2047,I$4)))</f>
        <v>0.33769149502861567</v>
      </c>
      <c r="J32" s="60">
        <f>(AVERAGEIFS('city centre offline'!$J$2:$J$2047,'city centre offline'!$A$2:$A$2047,$A32,'city centre offline'!$B$2:$B$2047,J$4)*AVERAGEIFS('all sales summary'!$I$2:$I$2047,'all sales summary'!$A$2:$A$2047,$A32,'all sales summary'!$B$2:$B$2047,J$4))/((AVERAGEIFS('overall city offline'!$J$2:$J$2047,'overall city offline'!$A$2:$A$2047,$A32,'overall city offline'!$B$2:$B$2047,J$4)*(1-AVERAGEIFS('all sales summary'!$I$2:$I$2047,'all sales summary'!$A$2:$A$2047,$A32,'all sales summary'!$B$2:$B$2047,J$4)))+(AVERAGEIFS('city centre offline'!$J$2:$J$2047,'city centre offline'!$A$2:$A$2047,$A32,'city centre offline'!$B$2:$B$2047,J$4)*AVERAGEIFS('all sales summary'!$I$2:$I$2047,'all sales summary'!$A$2:$A$2047,$A32,'all sales summary'!$B$2:$B$2047,J$4)))</f>
        <v>0.33641272418300766</v>
      </c>
      <c r="K32" s="60">
        <f>(AVERAGEIFS('city centre offline'!$J$2:$J$2047,'city centre offline'!$A$2:$A$2047,$A32,'city centre offline'!$B$2:$B$2047,K$4)*AVERAGEIFS('all sales summary'!$I$2:$I$2047,'all sales summary'!$A$2:$A$2047,$A32,'all sales summary'!$B$2:$B$2047,K$4))/((AVERAGEIFS('overall city offline'!$J$2:$J$2047,'overall city offline'!$A$2:$A$2047,$A32,'overall city offline'!$B$2:$B$2047,K$4)*(1-AVERAGEIFS('all sales summary'!$I$2:$I$2047,'all sales summary'!$A$2:$A$2047,$A32,'all sales summary'!$B$2:$B$2047,K$4)))+(AVERAGEIFS('city centre offline'!$J$2:$J$2047,'city centre offline'!$A$2:$A$2047,$A32,'city centre offline'!$B$2:$B$2047,K$4)*AVERAGEIFS('all sales summary'!$I$2:$I$2047,'all sales summary'!$A$2:$A$2047,$A32,'all sales summary'!$B$2:$B$2047,K$4)))</f>
        <v>0.33645768132371878</v>
      </c>
      <c r="L32" s="60">
        <f>(AVERAGEIFS('city centre offline'!$J$2:$J$2047,'city centre offline'!$A$2:$A$2047,$A32,'city centre offline'!$B$2:$B$2047,L$4)*AVERAGEIFS('all sales summary'!$I$2:$I$2047,'all sales summary'!$A$2:$A$2047,$A32,'all sales summary'!$B$2:$B$2047,L$4))/((AVERAGEIFS('overall city offline'!$J$2:$J$2047,'overall city offline'!$A$2:$A$2047,$A32,'overall city offline'!$B$2:$B$2047,L$4)*(1-AVERAGEIFS('all sales summary'!$I$2:$I$2047,'all sales summary'!$A$2:$A$2047,$A32,'all sales summary'!$B$2:$B$2047,L$4)))+(AVERAGEIFS('city centre offline'!$J$2:$J$2047,'city centre offline'!$A$2:$A$2047,$A32,'city centre offline'!$B$2:$B$2047,L$4)*AVERAGEIFS('all sales summary'!$I$2:$I$2047,'all sales summary'!$A$2:$A$2047,$A32,'all sales summary'!$B$2:$B$2047,L$4)))</f>
        <v>0.33927875049619738</v>
      </c>
      <c r="M32" s="60">
        <f>(AVERAGEIFS('city centre offline'!$J$2:$J$2047,'city centre offline'!$A$2:$A$2047,$A32,'city centre offline'!$B$2:$B$2047,M$4)*AVERAGEIFS('all sales summary'!$I$2:$I$2047,'all sales summary'!$A$2:$A$2047,$A32,'all sales summary'!$B$2:$B$2047,M$4))/((AVERAGEIFS('overall city offline'!$J$2:$J$2047,'overall city offline'!$A$2:$A$2047,$A32,'overall city offline'!$B$2:$B$2047,M$4)*(1-AVERAGEIFS('all sales summary'!$I$2:$I$2047,'all sales summary'!$A$2:$A$2047,$A32,'all sales summary'!$B$2:$B$2047,M$4)))+(AVERAGEIFS('city centre offline'!$J$2:$J$2047,'city centre offline'!$A$2:$A$2047,$A32,'city centre offline'!$B$2:$B$2047,M$4)*AVERAGEIFS('all sales summary'!$I$2:$I$2047,'all sales summary'!$A$2:$A$2047,$A32,'all sales summary'!$B$2:$B$2047,M$4)))</f>
        <v>0.35133265112319123</v>
      </c>
      <c r="N32" s="60">
        <f>(AVERAGEIFS('city centre offline'!$J$2:$J$2047,'city centre offline'!$A$2:$A$2047,$A32,'city centre offline'!$B$2:$B$2047,N$4)*AVERAGEIFS('all sales summary'!$I$2:$I$2047,'all sales summary'!$A$2:$A$2047,$A32,'all sales summary'!$B$2:$B$2047,N$4))/((AVERAGEIFS('overall city offline'!$J$2:$J$2047,'overall city offline'!$A$2:$A$2047,$A32,'overall city offline'!$B$2:$B$2047,N$4)*(1-AVERAGEIFS('all sales summary'!$I$2:$I$2047,'all sales summary'!$A$2:$A$2047,$A32,'all sales summary'!$B$2:$B$2047,N$4)))+(AVERAGEIFS('city centre offline'!$J$2:$J$2047,'city centre offline'!$A$2:$A$2047,$A32,'city centre offline'!$B$2:$B$2047,N$4)*AVERAGEIFS('all sales summary'!$I$2:$I$2047,'all sales summary'!$A$2:$A$2047,$A32,'all sales summary'!$B$2:$B$2047,N$4)))</f>
        <v>0.33000112038907942</v>
      </c>
      <c r="O32" s="60">
        <f>(AVERAGEIFS('city centre offline'!$J$2:$J$2047,'city centre offline'!$A$2:$A$2047,$A32,'city centre offline'!$B$2:$B$2047,O$4)*AVERAGEIFS('all sales summary'!$I$2:$I$2047,'all sales summary'!$A$2:$A$2047,$A32,'all sales summary'!$B$2:$B$2047,O$4))/((AVERAGEIFS('overall city offline'!$J$2:$J$2047,'overall city offline'!$A$2:$A$2047,$A32,'overall city offline'!$B$2:$B$2047,O$4)*(1-AVERAGEIFS('all sales summary'!$I$2:$I$2047,'all sales summary'!$A$2:$A$2047,$A32,'all sales summary'!$B$2:$B$2047,O$4)))+(AVERAGEIFS('city centre offline'!$J$2:$J$2047,'city centre offline'!$A$2:$A$2047,$A32,'city centre offline'!$B$2:$B$2047,O$4)*AVERAGEIFS('all sales summary'!$I$2:$I$2047,'all sales summary'!$A$2:$A$2047,$A32,'all sales summary'!$B$2:$B$2047,O$4)))</f>
        <v>0.33931672808758184</v>
      </c>
      <c r="P32" s="60">
        <f>(AVERAGEIFS('city centre offline'!$J$2:$J$2047,'city centre offline'!$A$2:$A$2047,$A32,'city centre offline'!$B$2:$B$2047,P$4)*AVERAGEIFS('all sales summary'!$I$2:$I$2047,'all sales summary'!$A$2:$A$2047,$A32,'all sales summary'!$B$2:$B$2047,P$4))/((AVERAGEIFS('overall city offline'!$J$2:$J$2047,'overall city offline'!$A$2:$A$2047,$A32,'overall city offline'!$B$2:$B$2047,P$4)*(1-AVERAGEIFS('all sales summary'!$I$2:$I$2047,'all sales summary'!$A$2:$A$2047,$A32,'all sales summary'!$B$2:$B$2047,P$4)))+(AVERAGEIFS('city centre offline'!$J$2:$J$2047,'city centre offline'!$A$2:$A$2047,$A32,'city centre offline'!$B$2:$B$2047,P$4)*AVERAGEIFS('all sales summary'!$I$2:$I$2047,'all sales summary'!$A$2:$A$2047,$A32,'all sales summary'!$B$2:$B$2047,P$4)))</f>
        <v>0.31991138688312881</v>
      </c>
      <c r="Q32" s="60">
        <f>(AVERAGEIFS('city centre offline'!$J$2:$J$2047,'city centre offline'!$A$2:$A$2047,$A32,'city centre offline'!$B$2:$B$2047,Q$4)*AVERAGEIFS('all sales summary'!$I$2:$I$2047,'all sales summary'!$A$2:$A$2047,$A32,'all sales summary'!$B$2:$B$2047,Q$4))/((AVERAGEIFS('overall city offline'!$J$2:$J$2047,'overall city offline'!$A$2:$A$2047,$A32,'overall city offline'!$B$2:$B$2047,Q$4)*(1-AVERAGEIFS('all sales summary'!$I$2:$I$2047,'all sales summary'!$A$2:$A$2047,$A32,'all sales summary'!$B$2:$B$2047,Q$4)))+(AVERAGEIFS('city centre offline'!$J$2:$J$2047,'city centre offline'!$A$2:$A$2047,$A32,'city centre offline'!$B$2:$B$2047,Q$4)*AVERAGEIFS('all sales summary'!$I$2:$I$2047,'all sales summary'!$A$2:$A$2047,$A32,'all sales summary'!$B$2:$B$2047,Q$4)))</f>
        <v>0.12730963195562298</v>
      </c>
      <c r="R32" s="60">
        <f>(AVERAGEIFS('city centre offline'!$J$2:$J$2047,'city centre offline'!$A$2:$A$2047,$A32,'city centre offline'!$B$2:$B$2047,R$4)*AVERAGEIFS('all sales summary'!$I$2:$I$2047,'all sales summary'!$A$2:$A$2047,$A32,'all sales summary'!$B$2:$B$2047,R$4))/((AVERAGEIFS('overall city offline'!$J$2:$J$2047,'overall city offline'!$A$2:$A$2047,$A32,'overall city offline'!$B$2:$B$2047,R$4)*(1-AVERAGEIFS('all sales summary'!$I$2:$I$2047,'all sales summary'!$A$2:$A$2047,$A32,'all sales summary'!$B$2:$B$2047,R$4)))+(AVERAGEIFS('city centre offline'!$J$2:$J$2047,'city centre offline'!$A$2:$A$2047,$A32,'city centre offline'!$B$2:$B$2047,R$4)*AVERAGEIFS('all sales summary'!$I$2:$I$2047,'all sales summary'!$A$2:$A$2047,$A32,'all sales summary'!$B$2:$B$2047,R$4)))</f>
        <v>0.19597411108626475</v>
      </c>
      <c r="S32" s="60">
        <f>(AVERAGEIFS('city centre offline'!$J$2:$J$2047,'city centre offline'!$A$2:$A$2047,$A32,'city centre offline'!$B$2:$B$2047,S$4)*AVERAGEIFS('all sales summary'!$I$2:$I$2047,'all sales summary'!$A$2:$A$2047,$A32,'all sales summary'!$B$2:$B$2047,S$4))/((AVERAGEIFS('overall city offline'!$J$2:$J$2047,'overall city offline'!$A$2:$A$2047,$A32,'overall city offline'!$B$2:$B$2047,S$4)*(1-AVERAGEIFS('all sales summary'!$I$2:$I$2047,'all sales summary'!$A$2:$A$2047,$A32,'all sales summary'!$B$2:$B$2047,S$4)))+(AVERAGEIFS('city centre offline'!$J$2:$J$2047,'city centre offline'!$A$2:$A$2047,$A32,'city centre offline'!$B$2:$B$2047,S$4)*AVERAGEIFS('all sales summary'!$I$2:$I$2047,'all sales summary'!$A$2:$A$2047,$A32,'all sales summary'!$B$2:$B$2047,S$4)))</f>
        <v>0.17433231142023298</v>
      </c>
      <c r="T32" s="60">
        <f>(AVERAGEIFS('city centre offline'!$J$2:$J$2047,'city centre offline'!$A$2:$A$2047,$A32,'city centre offline'!$B$2:$B$2047,T$4)*AVERAGEIFS('all sales summary'!$I$2:$I$2047,'all sales summary'!$A$2:$A$2047,$A32,'all sales summary'!$B$2:$B$2047,T$4))/((AVERAGEIFS('overall city offline'!$J$2:$J$2047,'overall city offline'!$A$2:$A$2047,$A32,'overall city offline'!$B$2:$B$2047,T$4)*(1-AVERAGEIFS('all sales summary'!$I$2:$I$2047,'all sales summary'!$A$2:$A$2047,$A32,'all sales summary'!$B$2:$B$2047,T$4)))+(AVERAGEIFS('city centre offline'!$J$2:$J$2047,'city centre offline'!$A$2:$A$2047,$A32,'city centre offline'!$B$2:$B$2047,T$4)*AVERAGEIFS('all sales summary'!$I$2:$I$2047,'all sales summary'!$A$2:$A$2047,$A32,'all sales summary'!$B$2:$B$2047,T$4)))</f>
        <v>0.26654389104543119</v>
      </c>
      <c r="U32" s="60">
        <f>(AVERAGEIFS('city centre offline'!$J$2:$J$2047,'city centre offline'!$A$2:$A$2047,$A32,'city centre offline'!$B$2:$B$2047,U$4)*AVERAGEIFS('all sales summary'!$I$2:$I$2047,'all sales summary'!$A$2:$A$2047,$A32,'all sales summary'!$B$2:$B$2047,U$4))/((AVERAGEIFS('overall city offline'!$J$2:$J$2047,'overall city offline'!$A$2:$A$2047,$A32,'overall city offline'!$B$2:$B$2047,U$4)*(1-AVERAGEIFS('all sales summary'!$I$2:$I$2047,'all sales summary'!$A$2:$A$2047,$A32,'all sales summary'!$B$2:$B$2047,U$4)))+(AVERAGEIFS('city centre offline'!$J$2:$J$2047,'city centre offline'!$A$2:$A$2047,$A32,'city centre offline'!$B$2:$B$2047,U$4)*AVERAGEIFS('all sales summary'!$I$2:$I$2047,'all sales summary'!$A$2:$A$2047,$A32,'all sales summary'!$B$2:$B$2047,U$4)))</f>
        <v>0.30467599025869313</v>
      </c>
      <c r="V32" s="60">
        <f>(AVERAGEIFS('city centre offline'!$J$2:$J$2047,'city centre offline'!$A$2:$A$2047,$A32,'city centre offline'!$B$2:$B$2047,V$4)*AVERAGEIFS('all sales summary'!$I$2:$I$2047,'all sales summary'!$A$2:$A$2047,$A32,'all sales summary'!$B$2:$B$2047,V$4))/((AVERAGEIFS('overall city offline'!$J$2:$J$2047,'overall city offline'!$A$2:$A$2047,$A32,'overall city offline'!$B$2:$B$2047,V$4)*(1-AVERAGEIFS('all sales summary'!$I$2:$I$2047,'all sales summary'!$A$2:$A$2047,$A32,'all sales summary'!$B$2:$B$2047,V$4)))+(AVERAGEIFS('city centre offline'!$J$2:$J$2047,'city centre offline'!$A$2:$A$2047,$A32,'city centre offline'!$B$2:$B$2047,V$4)*AVERAGEIFS('all sales summary'!$I$2:$I$2047,'all sales summary'!$A$2:$A$2047,$A32,'all sales summary'!$B$2:$B$2047,V$4)))</f>
        <v>0.29182111590785076</v>
      </c>
      <c r="W32" s="60">
        <f>(AVERAGEIFS('city centre offline'!$J$2:$J$2047,'city centre offline'!$A$2:$A$2047,$A32,'city centre offline'!$B$2:$B$2047,W$4)*AVERAGEIFS('all sales summary'!$I$2:$I$2047,'all sales summary'!$A$2:$A$2047,$A32,'all sales summary'!$B$2:$B$2047,W$4))/((AVERAGEIFS('overall city offline'!$J$2:$J$2047,'overall city offline'!$A$2:$A$2047,$A32,'overall city offline'!$B$2:$B$2047,W$4)*(1-AVERAGEIFS('all sales summary'!$I$2:$I$2047,'all sales summary'!$A$2:$A$2047,$A32,'all sales summary'!$B$2:$B$2047,W$4)))+(AVERAGEIFS('city centre offline'!$J$2:$J$2047,'city centre offline'!$A$2:$A$2047,$A32,'city centre offline'!$B$2:$B$2047,W$4)*AVERAGEIFS('all sales summary'!$I$2:$I$2047,'all sales summary'!$A$2:$A$2047,$A32,'all sales summary'!$B$2:$B$2047,W$4)))</f>
        <v>0.28671920762529224</v>
      </c>
      <c r="X32" s="60">
        <f>(AVERAGEIFS('city centre offline'!$J$2:$J$2047,'city centre offline'!$A$2:$A$2047,$A32,'city centre offline'!$B$2:$B$2047,X$4)*AVERAGEIFS('all sales summary'!$I$2:$I$2047,'all sales summary'!$A$2:$A$2047,$A32,'all sales summary'!$B$2:$B$2047,X$4))/((AVERAGEIFS('overall city offline'!$J$2:$J$2047,'overall city offline'!$A$2:$A$2047,$A32,'overall city offline'!$B$2:$B$2047,X$4)*(1-AVERAGEIFS('all sales summary'!$I$2:$I$2047,'all sales summary'!$A$2:$A$2047,$A32,'all sales summary'!$B$2:$B$2047,X$4)))+(AVERAGEIFS('city centre offline'!$J$2:$J$2047,'city centre offline'!$A$2:$A$2047,$A32,'city centre offline'!$B$2:$B$2047,X$4)*AVERAGEIFS('all sales summary'!$I$2:$I$2047,'all sales summary'!$A$2:$A$2047,$A32,'all sales summary'!$B$2:$B$2047,X$4)))</f>
        <v>0.21954509099799688</v>
      </c>
      <c r="Y32" s="60">
        <f>(AVERAGEIFS('city centre offline'!$J$2:$J$2047,'city centre offline'!$A$2:$A$2047,$A32,'city centre offline'!$B$2:$B$2047,Y$4)*AVERAGEIFS('all sales summary'!$I$2:$I$2047,'all sales summary'!$A$2:$A$2047,$A32,'all sales summary'!$B$2:$B$2047,Y$4))/((AVERAGEIFS('overall city offline'!$J$2:$J$2047,'overall city offline'!$A$2:$A$2047,$A32,'overall city offline'!$B$2:$B$2047,Y$4)*(1-AVERAGEIFS('all sales summary'!$I$2:$I$2047,'all sales summary'!$A$2:$A$2047,$A32,'all sales summary'!$B$2:$B$2047,Y$4)))+(AVERAGEIFS('city centre offline'!$J$2:$J$2047,'city centre offline'!$A$2:$A$2047,$A32,'city centre offline'!$B$2:$B$2047,Y$4)*AVERAGEIFS('all sales summary'!$I$2:$I$2047,'all sales summary'!$A$2:$A$2047,$A32,'all sales summary'!$B$2:$B$2047,Y$4)))</f>
        <v>0.27819981863689075</v>
      </c>
      <c r="Z32" s="60">
        <f>(AVERAGEIFS('city centre offline'!$J$2:$J$2047,'city centre offline'!$A$2:$A$2047,$A32,'city centre offline'!$B$2:$B$2047,Z$4)*AVERAGEIFS('all sales summary'!$I$2:$I$2047,'all sales summary'!$A$2:$A$2047,$A32,'all sales summary'!$B$2:$B$2047,Z$4))/((AVERAGEIFS('overall city offline'!$J$2:$J$2047,'overall city offline'!$A$2:$A$2047,$A32,'overall city offline'!$B$2:$B$2047,Z$4)*(1-AVERAGEIFS('all sales summary'!$I$2:$I$2047,'all sales summary'!$A$2:$A$2047,$A32,'all sales summary'!$B$2:$B$2047,Z$4)))+(AVERAGEIFS('city centre offline'!$J$2:$J$2047,'city centre offline'!$A$2:$A$2047,$A32,'city centre offline'!$B$2:$B$2047,Z$4)*AVERAGEIFS('all sales summary'!$I$2:$I$2047,'all sales summary'!$A$2:$A$2047,$A32,'all sales summary'!$B$2:$B$2047,Z$4)))</f>
        <v>0.1802046294877879</v>
      </c>
      <c r="AA32" s="60">
        <f>(AVERAGEIFS('city centre offline'!$J$2:$J$2047,'city centre offline'!$A$2:$A$2047,$A32,'city centre offline'!$B$2:$B$2047,AA$4)*AVERAGEIFS('all sales summary'!$I$2:$I$2047,'all sales summary'!$A$2:$A$2047,$A32,'all sales summary'!$B$2:$B$2047,AA$4))/((AVERAGEIFS('overall city offline'!$J$2:$J$2047,'overall city offline'!$A$2:$A$2047,$A32,'overall city offline'!$B$2:$B$2047,AA$4)*(1-AVERAGEIFS('all sales summary'!$I$2:$I$2047,'all sales summary'!$A$2:$A$2047,$A32,'all sales summary'!$B$2:$B$2047,AA$4)))+(AVERAGEIFS('city centre offline'!$J$2:$J$2047,'city centre offline'!$A$2:$A$2047,$A32,'city centre offline'!$B$2:$B$2047,AA$4)*AVERAGEIFS('all sales summary'!$I$2:$I$2047,'all sales summary'!$A$2:$A$2047,$A32,'all sales summary'!$B$2:$B$2047,AA$4)))</f>
        <v>0.1868529754966082</v>
      </c>
      <c r="AB32" s="60">
        <f>(AVERAGEIFS('city centre offline'!$J$2:$J$2047,'city centre offline'!$A$2:$A$2047,$A32,'city centre offline'!$B$2:$B$2047,AB$4)*AVERAGEIFS('all sales summary'!$I$2:$I$2047,'all sales summary'!$A$2:$A$2047,$A32,'all sales summary'!$B$2:$B$2047,AB$4))/((AVERAGEIFS('overall city offline'!$J$2:$J$2047,'overall city offline'!$A$2:$A$2047,$A32,'overall city offline'!$B$2:$B$2047,AB$4)*(1-AVERAGEIFS('all sales summary'!$I$2:$I$2047,'all sales summary'!$A$2:$A$2047,$A32,'all sales summary'!$B$2:$B$2047,AB$4)))+(AVERAGEIFS('city centre offline'!$J$2:$J$2047,'city centre offline'!$A$2:$A$2047,$A32,'city centre offline'!$B$2:$B$2047,AB$4)*AVERAGEIFS('all sales summary'!$I$2:$I$2047,'all sales summary'!$A$2:$A$2047,$A32,'all sales summary'!$B$2:$B$2047,AB$4)))</f>
        <v>0.1887663655665727</v>
      </c>
      <c r="AC32" s="60">
        <f>(AVERAGEIFS('city centre offline'!$J$2:$J$2047,'city centre offline'!$A$2:$A$2047,$A32,'city centre offline'!$B$2:$B$2047,AC$4)*AVERAGEIFS('all sales summary'!$I$2:$I$2047,'all sales summary'!$A$2:$A$2047,$A32,'all sales summary'!$B$2:$B$2047,AC$4))/((AVERAGEIFS('overall city offline'!$J$2:$J$2047,'overall city offline'!$A$2:$A$2047,$A32,'overall city offline'!$B$2:$B$2047,AC$4)*(1-AVERAGEIFS('all sales summary'!$I$2:$I$2047,'all sales summary'!$A$2:$A$2047,$A32,'all sales summary'!$B$2:$B$2047,AC$4)))+(AVERAGEIFS('city centre offline'!$J$2:$J$2047,'city centre offline'!$A$2:$A$2047,$A32,'city centre offline'!$B$2:$B$2047,AC$4)*AVERAGEIFS('all sales summary'!$I$2:$I$2047,'all sales summary'!$A$2:$A$2047,$A32,'all sales summary'!$B$2:$B$2047,AC$4)))</f>
        <v>0.23716367439403899</v>
      </c>
      <c r="AD32" s="60">
        <f>(AVERAGEIFS('city centre offline'!$J$2:$J$2047,'city centre offline'!$A$2:$A$2047,$A32,'city centre offline'!$B$2:$B$2047,AD$4)*AVERAGEIFS('all sales summary'!$I$2:$I$2047,'all sales summary'!$A$2:$A$2047,$A32,'all sales summary'!$B$2:$B$2047,AD$4))/((AVERAGEIFS('overall city offline'!$J$2:$J$2047,'overall city offline'!$A$2:$A$2047,$A32,'overall city offline'!$B$2:$B$2047,AD$4)*(1-AVERAGEIFS('all sales summary'!$I$2:$I$2047,'all sales summary'!$A$2:$A$2047,$A32,'all sales summary'!$B$2:$B$2047,AD$4)))+(AVERAGEIFS('city centre offline'!$J$2:$J$2047,'city centre offline'!$A$2:$A$2047,$A32,'city centre offline'!$B$2:$B$2047,AD$4)*AVERAGEIFS('all sales summary'!$I$2:$I$2047,'all sales summary'!$A$2:$A$2047,$A32,'all sales summary'!$B$2:$B$2047,AD$4)))</f>
        <v>0.28091420684466872</v>
      </c>
      <c r="AE32" s="60">
        <f>(AVERAGEIFS('city centre offline'!$J$2:$J$2047,'city centre offline'!$A$2:$A$2047,$A32,'city centre offline'!$B$2:$B$2047,AE$4)*AVERAGEIFS('all sales summary'!$I$2:$I$2047,'all sales summary'!$A$2:$A$2047,$A32,'all sales summary'!$B$2:$B$2047,AE$4))/((AVERAGEIFS('overall city offline'!$J$2:$J$2047,'overall city offline'!$A$2:$A$2047,$A32,'overall city offline'!$B$2:$B$2047,AE$4)*(1-AVERAGEIFS('all sales summary'!$I$2:$I$2047,'all sales summary'!$A$2:$A$2047,$A32,'all sales summary'!$B$2:$B$2047,AE$4)))+(AVERAGEIFS('city centre offline'!$J$2:$J$2047,'city centre offline'!$A$2:$A$2047,$A32,'city centre offline'!$B$2:$B$2047,AE$4)*AVERAGEIFS('all sales summary'!$I$2:$I$2047,'all sales summary'!$A$2:$A$2047,$A32,'all sales summary'!$B$2:$B$2047,AE$4)))</f>
        <v>0.29716959237162083</v>
      </c>
      <c r="AF32" s="60">
        <f>(AVERAGEIFS('city centre offline'!$J$2:$J$2047,'city centre offline'!$A$2:$A$2047,$A32,'city centre offline'!$B$2:$B$2047,AF$4)*AVERAGEIFS('all sales summary'!$I$2:$I$2047,'all sales summary'!$A$2:$A$2047,$A32,'all sales summary'!$B$2:$B$2047,AF$4))/((AVERAGEIFS('overall city offline'!$J$2:$J$2047,'overall city offline'!$A$2:$A$2047,$A32,'overall city offline'!$B$2:$B$2047,AF$4)*(1-AVERAGEIFS('all sales summary'!$I$2:$I$2047,'all sales summary'!$A$2:$A$2047,$A32,'all sales summary'!$B$2:$B$2047,AF$4)))+(AVERAGEIFS('city centre offline'!$J$2:$J$2047,'city centre offline'!$A$2:$A$2047,$A32,'city centre offline'!$B$2:$B$2047,AF$4)*AVERAGEIFS('all sales summary'!$I$2:$I$2047,'all sales summary'!$A$2:$A$2047,$A32,'all sales summary'!$B$2:$B$2047,AF$4)))</f>
        <v>0.30533457900364969</v>
      </c>
      <c r="AG32" s="60">
        <f>(AVERAGEIFS('city centre offline'!$J$2:$J$2047,'city centre offline'!$A$2:$A$2047,$A32,'city centre offline'!$B$2:$B$2047,AG$4)*AVERAGEIFS('all sales summary'!$I$2:$I$2047,'all sales summary'!$A$2:$A$2047,$A32,'all sales summary'!$B$2:$B$2047,AG$4))/((AVERAGEIFS('overall city offline'!$J$2:$J$2047,'overall city offline'!$A$2:$A$2047,$A32,'overall city offline'!$B$2:$B$2047,AG$4)*(1-AVERAGEIFS('all sales summary'!$I$2:$I$2047,'all sales summary'!$A$2:$A$2047,$A32,'all sales summary'!$B$2:$B$2047,AG$4)))+(AVERAGEIFS('city centre offline'!$J$2:$J$2047,'city centre offline'!$A$2:$A$2047,$A32,'city centre offline'!$B$2:$B$2047,AG$4)*AVERAGEIFS('all sales summary'!$I$2:$I$2047,'all sales summary'!$A$2:$A$2047,$A32,'all sales summary'!$B$2:$B$2047,AG$4)))</f>
        <v>0.32522478187439668</v>
      </c>
      <c r="AH32" s="60">
        <f>(AVERAGEIFS('city centre offline'!$J$2:$J$2047,'city centre offline'!$A$2:$A$2047,$A32,'city centre offline'!$B$2:$B$2047,AH$4)*AVERAGEIFS('all sales summary'!$I$2:$I$2047,'all sales summary'!$A$2:$A$2047,$A32,'all sales summary'!$B$2:$B$2047,AH$4))/((AVERAGEIFS('overall city offline'!$J$2:$J$2047,'overall city offline'!$A$2:$A$2047,$A32,'overall city offline'!$B$2:$B$2047,AH$4)*(1-AVERAGEIFS('all sales summary'!$I$2:$I$2047,'all sales summary'!$A$2:$A$2047,$A32,'all sales summary'!$B$2:$B$2047,AH$4)))+(AVERAGEIFS('city centre offline'!$J$2:$J$2047,'city centre offline'!$A$2:$A$2047,$A32,'city centre offline'!$B$2:$B$2047,AH$4)*AVERAGEIFS('all sales summary'!$I$2:$I$2047,'all sales summary'!$A$2:$A$2047,$A32,'all sales summary'!$B$2:$B$2047,AH$4)))</f>
        <v>0.3202439630949393</v>
      </c>
    </row>
    <row r="33" spans="1:34" x14ac:dyDescent="0.3">
      <c r="A33" t="s">
        <v>35</v>
      </c>
      <c r="B33" s="60">
        <f>(AVERAGEIFS('city centre offline'!$J$2:$J$2047,'city centre offline'!$A$2:$A$2047,$A33,'city centre offline'!$B$2:$B$2047,B$4)*AVERAGEIFS('all sales summary'!$I$2:$I$2047,'all sales summary'!$A$2:$A$2047,$A33,'all sales summary'!$B$2:$B$2047,B$4))/((AVERAGEIFS('overall city offline'!$J$2:$J$2047,'overall city offline'!$A$2:$A$2047,$A33,'overall city offline'!$B$2:$B$2047,B$4)*(1-AVERAGEIFS('all sales summary'!$I$2:$I$2047,'all sales summary'!$A$2:$A$2047,$A33,'all sales summary'!$B$2:$B$2047,B$4)))+(AVERAGEIFS('city centre offline'!$J$2:$J$2047,'city centre offline'!$A$2:$A$2047,$A33,'city centre offline'!$B$2:$B$2047,B$4)*AVERAGEIFS('all sales summary'!$I$2:$I$2047,'all sales summary'!$A$2:$A$2047,$A33,'all sales summary'!$B$2:$B$2047,B$4)))</f>
        <v>0.33656862103699026</v>
      </c>
      <c r="C33" s="60">
        <f>(AVERAGEIFS('city centre offline'!$J$2:$J$2047,'city centre offline'!$A$2:$A$2047,$A33,'city centre offline'!$B$2:$B$2047,C$4)*AVERAGEIFS('all sales summary'!$I$2:$I$2047,'all sales summary'!$A$2:$A$2047,$A33,'all sales summary'!$B$2:$B$2047,C$4))/((AVERAGEIFS('overall city offline'!$J$2:$J$2047,'overall city offline'!$A$2:$A$2047,$A33,'overall city offline'!$B$2:$B$2047,C$4)*(1-AVERAGEIFS('all sales summary'!$I$2:$I$2047,'all sales summary'!$A$2:$A$2047,$A33,'all sales summary'!$B$2:$B$2047,C$4)))+(AVERAGEIFS('city centre offline'!$J$2:$J$2047,'city centre offline'!$A$2:$A$2047,$A33,'city centre offline'!$B$2:$B$2047,C$4)*AVERAGEIFS('all sales summary'!$I$2:$I$2047,'all sales summary'!$A$2:$A$2047,$A33,'all sales summary'!$B$2:$B$2047,C$4)))</f>
        <v>0.34299967728296038</v>
      </c>
      <c r="D33" s="60">
        <f>(AVERAGEIFS('city centre offline'!$J$2:$J$2047,'city centre offline'!$A$2:$A$2047,$A33,'city centre offline'!$B$2:$B$2047,D$4)*AVERAGEIFS('all sales summary'!$I$2:$I$2047,'all sales summary'!$A$2:$A$2047,$A33,'all sales summary'!$B$2:$B$2047,D$4))/((AVERAGEIFS('overall city offline'!$J$2:$J$2047,'overall city offline'!$A$2:$A$2047,$A33,'overall city offline'!$B$2:$B$2047,D$4)*(1-AVERAGEIFS('all sales summary'!$I$2:$I$2047,'all sales summary'!$A$2:$A$2047,$A33,'all sales summary'!$B$2:$B$2047,D$4)))+(AVERAGEIFS('city centre offline'!$J$2:$J$2047,'city centre offline'!$A$2:$A$2047,$A33,'city centre offline'!$B$2:$B$2047,D$4)*AVERAGEIFS('all sales summary'!$I$2:$I$2047,'all sales summary'!$A$2:$A$2047,$A33,'all sales summary'!$B$2:$B$2047,D$4)))</f>
        <v>0.34062479867271866</v>
      </c>
      <c r="E33" s="60">
        <f>(AVERAGEIFS('city centre offline'!$J$2:$J$2047,'city centre offline'!$A$2:$A$2047,$A33,'city centre offline'!$B$2:$B$2047,E$4)*AVERAGEIFS('all sales summary'!$I$2:$I$2047,'all sales summary'!$A$2:$A$2047,$A33,'all sales summary'!$B$2:$B$2047,E$4))/((AVERAGEIFS('overall city offline'!$J$2:$J$2047,'overall city offline'!$A$2:$A$2047,$A33,'overall city offline'!$B$2:$B$2047,E$4)*(1-AVERAGEIFS('all sales summary'!$I$2:$I$2047,'all sales summary'!$A$2:$A$2047,$A33,'all sales summary'!$B$2:$B$2047,E$4)))+(AVERAGEIFS('city centre offline'!$J$2:$J$2047,'city centre offline'!$A$2:$A$2047,$A33,'city centre offline'!$B$2:$B$2047,E$4)*AVERAGEIFS('all sales summary'!$I$2:$I$2047,'all sales summary'!$A$2:$A$2047,$A33,'all sales summary'!$B$2:$B$2047,E$4)))</f>
        <v>0.33255082466690999</v>
      </c>
      <c r="F33" s="60">
        <f>(AVERAGEIFS('city centre offline'!$J$2:$J$2047,'city centre offline'!$A$2:$A$2047,$A33,'city centre offline'!$B$2:$B$2047,F$4)*AVERAGEIFS('all sales summary'!$I$2:$I$2047,'all sales summary'!$A$2:$A$2047,$A33,'all sales summary'!$B$2:$B$2047,F$4))/((AVERAGEIFS('overall city offline'!$J$2:$J$2047,'overall city offline'!$A$2:$A$2047,$A33,'overall city offline'!$B$2:$B$2047,F$4)*(1-AVERAGEIFS('all sales summary'!$I$2:$I$2047,'all sales summary'!$A$2:$A$2047,$A33,'all sales summary'!$B$2:$B$2047,F$4)))+(AVERAGEIFS('city centre offline'!$J$2:$J$2047,'city centre offline'!$A$2:$A$2047,$A33,'city centre offline'!$B$2:$B$2047,F$4)*AVERAGEIFS('all sales summary'!$I$2:$I$2047,'all sales summary'!$A$2:$A$2047,$A33,'all sales summary'!$B$2:$B$2047,F$4)))</f>
        <v>0.33458849475333891</v>
      </c>
      <c r="G33" s="60">
        <f>(AVERAGEIFS('city centre offline'!$J$2:$J$2047,'city centre offline'!$A$2:$A$2047,$A33,'city centre offline'!$B$2:$B$2047,G$4)*AVERAGEIFS('all sales summary'!$I$2:$I$2047,'all sales summary'!$A$2:$A$2047,$A33,'all sales summary'!$B$2:$B$2047,G$4))/((AVERAGEIFS('overall city offline'!$J$2:$J$2047,'overall city offline'!$A$2:$A$2047,$A33,'overall city offline'!$B$2:$B$2047,G$4)*(1-AVERAGEIFS('all sales summary'!$I$2:$I$2047,'all sales summary'!$A$2:$A$2047,$A33,'all sales summary'!$B$2:$B$2047,G$4)))+(AVERAGEIFS('city centre offline'!$J$2:$J$2047,'city centre offline'!$A$2:$A$2047,$A33,'city centre offline'!$B$2:$B$2047,G$4)*AVERAGEIFS('all sales summary'!$I$2:$I$2047,'all sales summary'!$A$2:$A$2047,$A33,'all sales summary'!$B$2:$B$2047,G$4)))</f>
        <v>0.33067173852247128</v>
      </c>
      <c r="H33" s="60">
        <f>(AVERAGEIFS('city centre offline'!$J$2:$J$2047,'city centre offline'!$A$2:$A$2047,$A33,'city centre offline'!$B$2:$B$2047,H$4)*AVERAGEIFS('all sales summary'!$I$2:$I$2047,'all sales summary'!$A$2:$A$2047,$A33,'all sales summary'!$B$2:$B$2047,H$4))/((AVERAGEIFS('overall city offline'!$J$2:$J$2047,'overall city offline'!$A$2:$A$2047,$A33,'overall city offline'!$B$2:$B$2047,H$4)*(1-AVERAGEIFS('all sales summary'!$I$2:$I$2047,'all sales summary'!$A$2:$A$2047,$A33,'all sales summary'!$B$2:$B$2047,H$4)))+(AVERAGEIFS('city centre offline'!$J$2:$J$2047,'city centre offline'!$A$2:$A$2047,$A33,'city centre offline'!$B$2:$B$2047,H$4)*AVERAGEIFS('all sales summary'!$I$2:$I$2047,'all sales summary'!$A$2:$A$2047,$A33,'all sales summary'!$B$2:$B$2047,H$4)))</f>
        <v>0.32458140481901199</v>
      </c>
      <c r="I33" s="60">
        <f>(AVERAGEIFS('city centre offline'!$J$2:$J$2047,'city centre offline'!$A$2:$A$2047,$A33,'city centre offline'!$B$2:$B$2047,I$4)*AVERAGEIFS('all sales summary'!$I$2:$I$2047,'all sales summary'!$A$2:$A$2047,$A33,'all sales summary'!$B$2:$B$2047,I$4))/((AVERAGEIFS('overall city offline'!$J$2:$J$2047,'overall city offline'!$A$2:$A$2047,$A33,'overall city offline'!$B$2:$B$2047,I$4)*(1-AVERAGEIFS('all sales summary'!$I$2:$I$2047,'all sales summary'!$A$2:$A$2047,$A33,'all sales summary'!$B$2:$B$2047,I$4)))+(AVERAGEIFS('city centre offline'!$J$2:$J$2047,'city centre offline'!$A$2:$A$2047,$A33,'city centre offline'!$B$2:$B$2047,I$4)*AVERAGEIFS('all sales summary'!$I$2:$I$2047,'all sales summary'!$A$2:$A$2047,$A33,'all sales summary'!$B$2:$B$2047,I$4)))</f>
        <v>0.32212365554722</v>
      </c>
      <c r="J33" s="60">
        <f>(AVERAGEIFS('city centre offline'!$J$2:$J$2047,'city centre offline'!$A$2:$A$2047,$A33,'city centre offline'!$B$2:$B$2047,J$4)*AVERAGEIFS('all sales summary'!$I$2:$I$2047,'all sales summary'!$A$2:$A$2047,$A33,'all sales summary'!$B$2:$B$2047,J$4))/((AVERAGEIFS('overall city offline'!$J$2:$J$2047,'overall city offline'!$A$2:$A$2047,$A33,'overall city offline'!$B$2:$B$2047,J$4)*(1-AVERAGEIFS('all sales summary'!$I$2:$I$2047,'all sales summary'!$A$2:$A$2047,$A33,'all sales summary'!$B$2:$B$2047,J$4)))+(AVERAGEIFS('city centre offline'!$J$2:$J$2047,'city centre offline'!$A$2:$A$2047,$A33,'city centre offline'!$B$2:$B$2047,J$4)*AVERAGEIFS('all sales summary'!$I$2:$I$2047,'all sales summary'!$A$2:$A$2047,$A33,'all sales summary'!$B$2:$B$2047,J$4)))</f>
        <v>0.32495004116396398</v>
      </c>
      <c r="K33" s="60">
        <f>(AVERAGEIFS('city centre offline'!$J$2:$J$2047,'city centre offline'!$A$2:$A$2047,$A33,'city centre offline'!$B$2:$B$2047,K$4)*AVERAGEIFS('all sales summary'!$I$2:$I$2047,'all sales summary'!$A$2:$A$2047,$A33,'all sales summary'!$B$2:$B$2047,K$4))/((AVERAGEIFS('overall city offline'!$J$2:$J$2047,'overall city offline'!$A$2:$A$2047,$A33,'overall city offline'!$B$2:$B$2047,K$4)*(1-AVERAGEIFS('all sales summary'!$I$2:$I$2047,'all sales summary'!$A$2:$A$2047,$A33,'all sales summary'!$B$2:$B$2047,K$4)))+(AVERAGEIFS('city centre offline'!$J$2:$J$2047,'city centre offline'!$A$2:$A$2047,$A33,'city centre offline'!$B$2:$B$2047,K$4)*AVERAGEIFS('all sales summary'!$I$2:$I$2047,'all sales summary'!$A$2:$A$2047,$A33,'all sales summary'!$B$2:$B$2047,K$4)))</f>
        <v>0.33400499359079744</v>
      </c>
      <c r="L33" s="60">
        <f>(AVERAGEIFS('city centre offline'!$J$2:$J$2047,'city centre offline'!$A$2:$A$2047,$A33,'city centre offline'!$B$2:$B$2047,L$4)*AVERAGEIFS('all sales summary'!$I$2:$I$2047,'all sales summary'!$A$2:$A$2047,$A33,'all sales summary'!$B$2:$B$2047,L$4))/((AVERAGEIFS('overall city offline'!$J$2:$J$2047,'overall city offline'!$A$2:$A$2047,$A33,'overall city offline'!$B$2:$B$2047,L$4)*(1-AVERAGEIFS('all sales summary'!$I$2:$I$2047,'all sales summary'!$A$2:$A$2047,$A33,'all sales summary'!$B$2:$B$2047,L$4)))+(AVERAGEIFS('city centre offline'!$J$2:$J$2047,'city centre offline'!$A$2:$A$2047,$A33,'city centre offline'!$B$2:$B$2047,L$4)*AVERAGEIFS('all sales summary'!$I$2:$I$2047,'all sales summary'!$A$2:$A$2047,$A33,'all sales summary'!$B$2:$B$2047,L$4)))</f>
        <v>0.34175749125097299</v>
      </c>
      <c r="M33" s="60">
        <f>(AVERAGEIFS('city centre offline'!$J$2:$J$2047,'city centre offline'!$A$2:$A$2047,$A33,'city centre offline'!$B$2:$B$2047,M$4)*AVERAGEIFS('all sales summary'!$I$2:$I$2047,'all sales summary'!$A$2:$A$2047,$A33,'all sales summary'!$B$2:$B$2047,M$4))/((AVERAGEIFS('overall city offline'!$J$2:$J$2047,'overall city offline'!$A$2:$A$2047,$A33,'overall city offline'!$B$2:$B$2047,M$4)*(1-AVERAGEIFS('all sales summary'!$I$2:$I$2047,'all sales summary'!$A$2:$A$2047,$A33,'all sales summary'!$B$2:$B$2047,M$4)))+(AVERAGEIFS('city centre offline'!$J$2:$J$2047,'city centre offline'!$A$2:$A$2047,$A33,'city centre offline'!$B$2:$B$2047,M$4)*AVERAGEIFS('all sales summary'!$I$2:$I$2047,'all sales summary'!$A$2:$A$2047,$A33,'all sales summary'!$B$2:$B$2047,M$4)))</f>
        <v>0.3410754838255402</v>
      </c>
      <c r="N33" s="60">
        <f>(AVERAGEIFS('city centre offline'!$J$2:$J$2047,'city centre offline'!$A$2:$A$2047,$A33,'city centre offline'!$B$2:$B$2047,N$4)*AVERAGEIFS('all sales summary'!$I$2:$I$2047,'all sales summary'!$A$2:$A$2047,$A33,'all sales summary'!$B$2:$B$2047,N$4))/((AVERAGEIFS('overall city offline'!$J$2:$J$2047,'overall city offline'!$A$2:$A$2047,$A33,'overall city offline'!$B$2:$B$2047,N$4)*(1-AVERAGEIFS('all sales summary'!$I$2:$I$2047,'all sales summary'!$A$2:$A$2047,$A33,'all sales summary'!$B$2:$B$2047,N$4)))+(AVERAGEIFS('city centre offline'!$J$2:$J$2047,'city centre offline'!$A$2:$A$2047,$A33,'city centre offline'!$B$2:$B$2047,N$4)*AVERAGEIFS('all sales summary'!$I$2:$I$2047,'all sales summary'!$A$2:$A$2047,$A33,'all sales summary'!$B$2:$B$2047,N$4)))</f>
        <v>0.32362355646303981</v>
      </c>
      <c r="O33" s="60">
        <f>(AVERAGEIFS('city centre offline'!$J$2:$J$2047,'city centre offline'!$A$2:$A$2047,$A33,'city centre offline'!$B$2:$B$2047,O$4)*AVERAGEIFS('all sales summary'!$I$2:$I$2047,'all sales summary'!$A$2:$A$2047,$A33,'all sales summary'!$B$2:$B$2047,O$4))/((AVERAGEIFS('overall city offline'!$J$2:$J$2047,'overall city offline'!$A$2:$A$2047,$A33,'overall city offline'!$B$2:$B$2047,O$4)*(1-AVERAGEIFS('all sales summary'!$I$2:$I$2047,'all sales summary'!$A$2:$A$2047,$A33,'all sales summary'!$B$2:$B$2047,O$4)))+(AVERAGEIFS('city centre offline'!$J$2:$J$2047,'city centre offline'!$A$2:$A$2047,$A33,'city centre offline'!$B$2:$B$2047,O$4)*AVERAGEIFS('all sales summary'!$I$2:$I$2047,'all sales summary'!$A$2:$A$2047,$A33,'all sales summary'!$B$2:$B$2047,O$4)))</f>
        <v>0.33464658147614285</v>
      </c>
      <c r="P33" s="60">
        <f>(AVERAGEIFS('city centre offline'!$J$2:$J$2047,'city centre offline'!$A$2:$A$2047,$A33,'city centre offline'!$B$2:$B$2047,P$4)*AVERAGEIFS('all sales summary'!$I$2:$I$2047,'all sales summary'!$A$2:$A$2047,$A33,'all sales summary'!$B$2:$B$2047,P$4))/((AVERAGEIFS('overall city offline'!$J$2:$J$2047,'overall city offline'!$A$2:$A$2047,$A33,'overall city offline'!$B$2:$B$2047,P$4)*(1-AVERAGEIFS('all sales summary'!$I$2:$I$2047,'all sales summary'!$A$2:$A$2047,$A33,'all sales summary'!$B$2:$B$2047,P$4)))+(AVERAGEIFS('city centre offline'!$J$2:$J$2047,'city centre offline'!$A$2:$A$2047,$A33,'city centre offline'!$B$2:$B$2047,P$4)*AVERAGEIFS('all sales summary'!$I$2:$I$2047,'all sales summary'!$A$2:$A$2047,$A33,'all sales summary'!$B$2:$B$2047,P$4)))</f>
        <v>0.31117180870578132</v>
      </c>
      <c r="Q33" s="60">
        <f>(AVERAGEIFS('city centre offline'!$J$2:$J$2047,'city centre offline'!$A$2:$A$2047,$A33,'city centre offline'!$B$2:$B$2047,Q$4)*AVERAGEIFS('all sales summary'!$I$2:$I$2047,'all sales summary'!$A$2:$A$2047,$A33,'all sales summary'!$B$2:$B$2047,Q$4))/((AVERAGEIFS('overall city offline'!$J$2:$J$2047,'overall city offline'!$A$2:$A$2047,$A33,'overall city offline'!$B$2:$B$2047,Q$4)*(1-AVERAGEIFS('all sales summary'!$I$2:$I$2047,'all sales summary'!$A$2:$A$2047,$A33,'all sales summary'!$B$2:$B$2047,Q$4)))+(AVERAGEIFS('city centre offline'!$J$2:$J$2047,'city centre offline'!$A$2:$A$2047,$A33,'city centre offline'!$B$2:$B$2047,Q$4)*AVERAGEIFS('all sales summary'!$I$2:$I$2047,'all sales summary'!$A$2:$A$2047,$A33,'all sales summary'!$B$2:$B$2047,Q$4)))</f>
        <v>5.350391581744305E-2</v>
      </c>
      <c r="R33" s="60">
        <f>(AVERAGEIFS('city centre offline'!$J$2:$J$2047,'city centre offline'!$A$2:$A$2047,$A33,'city centre offline'!$B$2:$B$2047,R$4)*AVERAGEIFS('all sales summary'!$I$2:$I$2047,'all sales summary'!$A$2:$A$2047,$A33,'all sales summary'!$B$2:$B$2047,R$4))/((AVERAGEIFS('overall city offline'!$J$2:$J$2047,'overall city offline'!$A$2:$A$2047,$A33,'overall city offline'!$B$2:$B$2047,R$4)*(1-AVERAGEIFS('all sales summary'!$I$2:$I$2047,'all sales summary'!$A$2:$A$2047,$A33,'all sales summary'!$B$2:$B$2047,R$4)))+(AVERAGEIFS('city centre offline'!$J$2:$J$2047,'city centre offline'!$A$2:$A$2047,$A33,'city centre offline'!$B$2:$B$2047,R$4)*AVERAGEIFS('all sales summary'!$I$2:$I$2047,'all sales summary'!$A$2:$A$2047,$A33,'all sales summary'!$B$2:$B$2047,R$4)))</f>
        <v>6.211750286104227E-2</v>
      </c>
      <c r="S33" s="60">
        <f>(AVERAGEIFS('city centre offline'!$J$2:$J$2047,'city centre offline'!$A$2:$A$2047,$A33,'city centre offline'!$B$2:$B$2047,S$4)*AVERAGEIFS('all sales summary'!$I$2:$I$2047,'all sales summary'!$A$2:$A$2047,$A33,'all sales summary'!$B$2:$B$2047,S$4))/((AVERAGEIFS('overall city offline'!$J$2:$J$2047,'overall city offline'!$A$2:$A$2047,$A33,'overall city offline'!$B$2:$B$2047,S$4)*(1-AVERAGEIFS('all sales summary'!$I$2:$I$2047,'all sales summary'!$A$2:$A$2047,$A33,'all sales summary'!$B$2:$B$2047,S$4)))+(AVERAGEIFS('city centre offline'!$J$2:$J$2047,'city centre offline'!$A$2:$A$2047,$A33,'city centre offline'!$B$2:$B$2047,S$4)*AVERAGEIFS('all sales summary'!$I$2:$I$2047,'all sales summary'!$A$2:$A$2047,$A33,'all sales summary'!$B$2:$B$2047,S$4)))</f>
        <v>9.8545860053463427E-2</v>
      </c>
      <c r="T33" s="60">
        <f>(AVERAGEIFS('city centre offline'!$J$2:$J$2047,'city centre offline'!$A$2:$A$2047,$A33,'city centre offline'!$B$2:$B$2047,T$4)*AVERAGEIFS('all sales summary'!$I$2:$I$2047,'all sales summary'!$A$2:$A$2047,$A33,'all sales summary'!$B$2:$B$2047,T$4))/((AVERAGEIFS('overall city offline'!$J$2:$J$2047,'overall city offline'!$A$2:$A$2047,$A33,'overall city offline'!$B$2:$B$2047,T$4)*(1-AVERAGEIFS('all sales summary'!$I$2:$I$2047,'all sales summary'!$A$2:$A$2047,$A33,'all sales summary'!$B$2:$B$2047,T$4)))+(AVERAGEIFS('city centre offline'!$J$2:$J$2047,'city centre offline'!$A$2:$A$2047,$A33,'city centre offline'!$B$2:$B$2047,T$4)*AVERAGEIFS('all sales summary'!$I$2:$I$2047,'all sales summary'!$A$2:$A$2047,$A33,'all sales summary'!$B$2:$B$2047,T$4)))</f>
        <v>0.24960826497633606</v>
      </c>
      <c r="U33" s="60">
        <f>(AVERAGEIFS('city centre offline'!$J$2:$J$2047,'city centre offline'!$A$2:$A$2047,$A33,'city centre offline'!$B$2:$B$2047,U$4)*AVERAGEIFS('all sales summary'!$I$2:$I$2047,'all sales summary'!$A$2:$A$2047,$A33,'all sales summary'!$B$2:$B$2047,U$4))/((AVERAGEIFS('overall city offline'!$J$2:$J$2047,'overall city offline'!$A$2:$A$2047,$A33,'overall city offline'!$B$2:$B$2047,U$4)*(1-AVERAGEIFS('all sales summary'!$I$2:$I$2047,'all sales summary'!$A$2:$A$2047,$A33,'all sales summary'!$B$2:$B$2047,U$4)))+(AVERAGEIFS('city centre offline'!$J$2:$J$2047,'city centre offline'!$A$2:$A$2047,$A33,'city centre offline'!$B$2:$B$2047,U$4)*AVERAGEIFS('all sales summary'!$I$2:$I$2047,'all sales summary'!$A$2:$A$2047,$A33,'all sales summary'!$B$2:$B$2047,U$4)))</f>
        <v>0.27962828021336417</v>
      </c>
      <c r="V33" s="60">
        <f>(AVERAGEIFS('city centre offline'!$J$2:$J$2047,'city centre offline'!$A$2:$A$2047,$A33,'city centre offline'!$B$2:$B$2047,V$4)*AVERAGEIFS('all sales summary'!$I$2:$I$2047,'all sales summary'!$A$2:$A$2047,$A33,'all sales summary'!$B$2:$B$2047,V$4))/((AVERAGEIFS('overall city offline'!$J$2:$J$2047,'overall city offline'!$A$2:$A$2047,$A33,'overall city offline'!$B$2:$B$2047,V$4)*(1-AVERAGEIFS('all sales summary'!$I$2:$I$2047,'all sales summary'!$A$2:$A$2047,$A33,'all sales summary'!$B$2:$B$2047,V$4)))+(AVERAGEIFS('city centre offline'!$J$2:$J$2047,'city centre offline'!$A$2:$A$2047,$A33,'city centre offline'!$B$2:$B$2047,V$4)*AVERAGEIFS('all sales summary'!$I$2:$I$2047,'all sales summary'!$A$2:$A$2047,$A33,'all sales summary'!$B$2:$B$2047,V$4)))</f>
        <v>0.27329603264215457</v>
      </c>
      <c r="W33" s="60">
        <f>(AVERAGEIFS('city centre offline'!$J$2:$J$2047,'city centre offline'!$A$2:$A$2047,$A33,'city centre offline'!$B$2:$B$2047,W$4)*AVERAGEIFS('all sales summary'!$I$2:$I$2047,'all sales summary'!$A$2:$A$2047,$A33,'all sales summary'!$B$2:$B$2047,W$4))/((AVERAGEIFS('overall city offline'!$J$2:$J$2047,'overall city offline'!$A$2:$A$2047,$A33,'overall city offline'!$B$2:$B$2047,W$4)*(1-AVERAGEIFS('all sales summary'!$I$2:$I$2047,'all sales summary'!$A$2:$A$2047,$A33,'all sales summary'!$B$2:$B$2047,W$4)))+(AVERAGEIFS('city centre offline'!$J$2:$J$2047,'city centre offline'!$A$2:$A$2047,$A33,'city centre offline'!$B$2:$B$2047,W$4)*AVERAGEIFS('all sales summary'!$I$2:$I$2047,'all sales summary'!$A$2:$A$2047,$A33,'all sales summary'!$B$2:$B$2047,W$4)))</f>
        <v>0.26009555937150269</v>
      </c>
      <c r="X33" s="60">
        <f>(AVERAGEIFS('city centre offline'!$J$2:$J$2047,'city centre offline'!$A$2:$A$2047,$A33,'city centre offline'!$B$2:$B$2047,X$4)*AVERAGEIFS('all sales summary'!$I$2:$I$2047,'all sales summary'!$A$2:$A$2047,$A33,'all sales summary'!$B$2:$B$2047,X$4))/((AVERAGEIFS('overall city offline'!$J$2:$J$2047,'overall city offline'!$A$2:$A$2047,$A33,'overall city offline'!$B$2:$B$2047,X$4)*(1-AVERAGEIFS('all sales summary'!$I$2:$I$2047,'all sales summary'!$A$2:$A$2047,$A33,'all sales summary'!$B$2:$B$2047,X$4)))+(AVERAGEIFS('city centre offline'!$J$2:$J$2047,'city centre offline'!$A$2:$A$2047,$A33,'city centre offline'!$B$2:$B$2047,X$4)*AVERAGEIFS('all sales summary'!$I$2:$I$2047,'all sales summary'!$A$2:$A$2047,$A33,'all sales summary'!$B$2:$B$2047,X$4)))</f>
        <v>0.17641219265005309</v>
      </c>
      <c r="Y33" s="60">
        <f>(AVERAGEIFS('city centre offline'!$J$2:$J$2047,'city centre offline'!$A$2:$A$2047,$A33,'city centre offline'!$B$2:$B$2047,Y$4)*AVERAGEIFS('all sales summary'!$I$2:$I$2047,'all sales summary'!$A$2:$A$2047,$A33,'all sales summary'!$B$2:$B$2047,Y$4))/((AVERAGEIFS('overall city offline'!$J$2:$J$2047,'overall city offline'!$A$2:$A$2047,$A33,'overall city offline'!$B$2:$B$2047,Y$4)*(1-AVERAGEIFS('all sales summary'!$I$2:$I$2047,'all sales summary'!$A$2:$A$2047,$A33,'all sales summary'!$B$2:$B$2047,Y$4)))+(AVERAGEIFS('city centre offline'!$J$2:$J$2047,'city centre offline'!$A$2:$A$2047,$A33,'city centre offline'!$B$2:$B$2047,Y$4)*AVERAGEIFS('all sales summary'!$I$2:$I$2047,'all sales summary'!$A$2:$A$2047,$A33,'all sales summary'!$B$2:$B$2047,Y$4)))</f>
        <v>0.18562569639410864</v>
      </c>
      <c r="Z33" s="60">
        <f>(AVERAGEIFS('city centre offline'!$J$2:$J$2047,'city centre offline'!$A$2:$A$2047,$A33,'city centre offline'!$B$2:$B$2047,Z$4)*AVERAGEIFS('all sales summary'!$I$2:$I$2047,'all sales summary'!$A$2:$A$2047,$A33,'all sales summary'!$B$2:$B$2047,Z$4))/((AVERAGEIFS('overall city offline'!$J$2:$J$2047,'overall city offline'!$A$2:$A$2047,$A33,'overall city offline'!$B$2:$B$2047,Z$4)*(1-AVERAGEIFS('all sales summary'!$I$2:$I$2047,'all sales summary'!$A$2:$A$2047,$A33,'all sales summary'!$B$2:$B$2047,Z$4)))+(AVERAGEIFS('city centre offline'!$J$2:$J$2047,'city centre offline'!$A$2:$A$2047,$A33,'city centre offline'!$B$2:$B$2047,Z$4)*AVERAGEIFS('all sales summary'!$I$2:$I$2047,'all sales summary'!$A$2:$A$2047,$A33,'all sales summary'!$B$2:$B$2047,Z$4)))</f>
        <v>0.10843376978872275</v>
      </c>
      <c r="AA33" s="60">
        <f>(AVERAGEIFS('city centre offline'!$J$2:$J$2047,'city centre offline'!$A$2:$A$2047,$A33,'city centre offline'!$B$2:$B$2047,AA$4)*AVERAGEIFS('all sales summary'!$I$2:$I$2047,'all sales summary'!$A$2:$A$2047,$A33,'all sales summary'!$B$2:$B$2047,AA$4))/((AVERAGEIFS('overall city offline'!$J$2:$J$2047,'overall city offline'!$A$2:$A$2047,$A33,'overall city offline'!$B$2:$B$2047,AA$4)*(1-AVERAGEIFS('all sales summary'!$I$2:$I$2047,'all sales summary'!$A$2:$A$2047,$A33,'all sales summary'!$B$2:$B$2047,AA$4)))+(AVERAGEIFS('city centre offline'!$J$2:$J$2047,'city centre offline'!$A$2:$A$2047,$A33,'city centre offline'!$B$2:$B$2047,AA$4)*AVERAGEIFS('all sales summary'!$I$2:$I$2047,'all sales summary'!$A$2:$A$2047,$A33,'all sales summary'!$B$2:$B$2047,AA$4)))</f>
        <v>0.11025363177694936</v>
      </c>
      <c r="AB33" s="60">
        <f>(AVERAGEIFS('city centre offline'!$J$2:$J$2047,'city centre offline'!$A$2:$A$2047,$A33,'city centre offline'!$B$2:$B$2047,AB$4)*AVERAGEIFS('all sales summary'!$I$2:$I$2047,'all sales summary'!$A$2:$A$2047,$A33,'all sales summary'!$B$2:$B$2047,AB$4))/((AVERAGEIFS('overall city offline'!$J$2:$J$2047,'overall city offline'!$A$2:$A$2047,$A33,'overall city offline'!$B$2:$B$2047,AB$4)*(1-AVERAGEIFS('all sales summary'!$I$2:$I$2047,'all sales summary'!$A$2:$A$2047,$A33,'all sales summary'!$B$2:$B$2047,AB$4)))+(AVERAGEIFS('city centre offline'!$J$2:$J$2047,'city centre offline'!$A$2:$A$2047,$A33,'city centre offline'!$B$2:$B$2047,AB$4)*AVERAGEIFS('all sales summary'!$I$2:$I$2047,'all sales summary'!$A$2:$A$2047,$A33,'all sales summary'!$B$2:$B$2047,AB$4)))</f>
        <v>0.13747175638506925</v>
      </c>
      <c r="AC33" s="60">
        <f>(AVERAGEIFS('city centre offline'!$J$2:$J$2047,'city centre offline'!$A$2:$A$2047,$A33,'city centre offline'!$B$2:$B$2047,AC$4)*AVERAGEIFS('all sales summary'!$I$2:$I$2047,'all sales summary'!$A$2:$A$2047,$A33,'all sales summary'!$B$2:$B$2047,AC$4))/((AVERAGEIFS('overall city offline'!$J$2:$J$2047,'overall city offline'!$A$2:$A$2047,$A33,'overall city offline'!$B$2:$B$2047,AC$4)*(1-AVERAGEIFS('all sales summary'!$I$2:$I$2047,'all sales summary'!$A$2:$A$2047,$A33,'all sales summary'!$B$2:$B$2047,AC$4)))+(AVERAGEIFS('city centre offline'!$J$2:$J$2047,'city centre offline'!$A$2:$A$2047,$A33,'city centre offline'!$B$2:$B$2047,AC$4)*AVERAGEIFS('all sales summary'!$I$2:$I$2047,'all sales summary'!$A$2:$A$2047,$A33,'all sales summary'!$B$2:$B$2047,AC$4)))</f>
        <v>0.21151340593070869</v>
      </c>
      <c r="AD33" s="60">
        <f>(AVERAGEIFS('city centre offline'!$J$2:$J$2047,'city centre offline'!$A$2:$A$2047,$A33,'city centre offline'!$B$2:$B$2047,AD$4)*AVERAGEIFS('all sales summary'!$I$2:$I$2047,'all sales summary'!$A$2:$A$2047,$A33,'all sales summary'!$B$2:$B$2047,AD$4))/((AVERAGEIFS('overall city offline'!$J$2:$J$2047,'overall city offline'!$A$2:$A$2047,$A33,'overall city offline'!$B$2:$B$2047,AD$4)*(1-AVERAGEIFS('all sales summary'!$I$2:$I$2047,'all sales summary'!$A$2:$A$2047,$A33,'all sales summary'!$B$2:$B$2047,AD$4)))+(AVERAGEIFS('city centre offline'!$J$2:$J$2047,'city centre offline'!$A$2:$A$2047,$A33,'city centre offline'!$B$2:$B$2047,AD$4)*AVERAGEIFS('all sales summary'!$I$2:$I$2047,'all sales summary'!$A$2:$A$2047,$A33,'all sales summary'!$B$2:$B$2047,AD$4)))</f>
        <v>0.27409209072275548</v>
      </c>
      <c r="AE33" s="60">
        <f>(AVERAGEIFS('city centre offline'!$J$2:$J$2047,'city centre offline'!$A$2:$A$2047,$A33,'city centre offline'!$B$2:$B$2047,AE$4)*AVERAGEIFS('all sales summary'!$I$2:$I$2047,'all sales summary'!$A$2:$A$2047,$A33,'all sales summary'!$B$2:$B$2047,AE$4))/((AVERAGEIFS('overall city offline'!$J$2:$J$2047,'overall city offline'!$A$2:$A$2047,$A33,'overall city offline'!$B$2:$B$2047,AE$4)*(1-AVERAGEIFS('all sales summary'!$I$2:$I$2047,'all sales summary'!$A$2:$A$2047,$A33,'all sales summary'!$B$2:$B$2047,AE$4)))+(AVERAGEIFS('city centre offline'!$J$2:$J$2047,'city centre offline'!$A$2:$A$2047,$A33,'city centre offline'!$B$2:$B$2047,AE$4)*AVERAGEIFS('all sales summary'!$I$2:$I$2047,'all sales summary'!$A$2:$A$2047,$A33,'all sales summary'!$B$2:$B$2047,AE$4)))</f>
        <v>0.28600714683709499</v>
      </c>
      <c r="AF33" s="60">
        <f>(AVERAGEIFS('city centre offline'!$J$2:$J$2047,'city centre offline'!$A$2:$A$2047,$A33,'city centre offline'!$B$2:$B$2047,AF$4)*AVERAGEIFS('all sales summary'!$I$2:$I$2047,'all sales summary'!$A$2:$A$2047,$A33,'all sales summary'!$B$2:$B$2047,AF$4))/((AVERAGEIFS('overall city offline'!$J$2:$J$2047,'overall city offline'!$A$2:$A$2047,$A33,'overall city offline'!$B$2:$B$2047,AF$4)*(1-AVERAGEIFS('all sales summary'!$I$2:$I$2047,'all sales summary'!$A$2:$A$2047,$A33,'all sales summary'!$B$2:$B$2047,AF$4)))+(AVERAGEIFS('city centre offline'!$J$2:$J$2047,'city centre offline'!$A$2:$A$2047,$A33,'city centre offline'!$B$2:$B$2047,AF$4)*AVERAGEIFS('all sales summary'!$I$2:$I$2047,'all sales summary'!$A$2:$A$2047,$A33,'all sales summary'!$B$2:$B$2047,AF$4)))</f>
        <v>0.29682214785313293</v>
      </c>
      <c r="AG33" s="60">
        <f>(AVERAGEIFS('city centre offline'!$J$2:$J$2047,'city centre offline'!$A$2:$A$2047,$A33,'city centre offline'!$B$2:$B$2047,AG$4)*AVERAGEIFS('all sales summary'!$I$2:$I$2047,'all sales summary'!$A$2:$A$2047,$A33,'all sales summary'!$B$2:$B$2047,AG$4))/((AVERAGEIFS('overall city offline'!$J$2:$J$2047,'overall city offline'!$A$2:$A$2047,$A33,'overall city offline'!$B$2:$B$2047,AG$4)*(1-AVERAGEIFS('all sales summary'!$I$2:$I$2047,'all sales summary'!$A$2:$A$2047,$A33,'all sales summary'!$B$2:$B$2047,AG$4)))+(AVERAGEIFS('city centre offline'!$J$2:$J$2047,'city centre offline'!$A$2:$A$2047,$A33,'city centre offline'!$B$2:$B$2047,AG$4)*AVERAGEIFS('all sales summary'!$I$2:$I$2047,'all sales summary'!$A$2:$A$2047,$A33,'all sales summary'!$B$2:$B$2047,AG$4)))</f>
        <v>0.31257166998020308</v>
      </c>
      <c r="AH33" s="60">
        <f>(AVERAGEIFS('city centre offline'!$J$2:$J$2047,'city centre offline'!$A$2:$A$2047,$A33,'city centre offline'!$B$2:$B$2047,AH$4)*AVERAGEIFS('all sales summary'!$I$2:$I$2047,'all sales summary'!$A$2:$A$2047,$A33,'all sales summary'!$B$2:$B$2047,AH$4))/((AVERAGEIFS('overall city offline'!$J$2:$J$2047,'overall city offline'!$A$2:$A$2047,$A33,'overall city offline'!$B$2:$B$2047,AH$4)*(1-AVERAGEIFS('all sales summary'!$I$2:$I$2047,'all sales summary'!$A$2:$A$2047,$A33,'all sales summary'!$B$2:$B$2047,AH$4)))+(AVERAGEIFS('city centre offline'!$J$2:$J$2047,'city centre offline'!$A$2:$A$2047,$A33,'city centre offline'!$B$2:$B$2047,AH$4)*AVERAGEIFS('all sales summary'!$I$2:$I$2047,'all sales summary'!$A$2:$A$2047,$A33,'all sales summary'!$B$2:$B$2047,AH$4)))</f>
        <v>0.32192307947379611</v>
      </c>
    </row>
    <row r="34" spans="1:34" x14ac:dyDescent="0.3">
      <c r="A34" t="s">
        <v>36</v>
      </c>
      <c r="B34" s="60">
        <f>(AVERAGEIFS('city centre offline'!$J$2:$J$2047,'city centre offline'!$A$2:$A$2047,$A34,'city centre offline'!$B$2:$B$2047,B$4)*AVERAGEIFS('all sales summary'!$I$2:$I$2047,'all sales summary'!$A$2:$A$2047,$A34,'all sales summary'!$B$2:$B$2047,B$4))/((AVERAGEIFS('overall city offline'!$J$2:$J$2047,'overall city offline'!$A$2:$A$2047,$A34,'overall city offline'!$B$2:$B$2047,B$4)*(1-AVERAGEIFS('all sales summary'!$I$2:$I$2047,'all sales summary'!$A$2:$A$2047,$A34,'all sales summary'!$B$2:$B$2047,B$4)))+(AVERAGEIFS('city centre offline'!$J$2:$J$2047,'city centre offline'!$A$2:$A$2047,$A34,'city centre offline'!$B$2:$B$2047,B$4)*AVERAGEIFS('all sales summary'!$I$2:$I$2047,'all sales summary'!$A$2:$A$2047,$A34,'all sales summary'!$B$2:$B$2047,B$4)))</f>
        <v>0.2853961852360743</v>
      </c>
      <c r="C34" s="60">
        <f>(AVERAGEIFS('city centre offline'!$J$2:$J$2047,'city centre offline'!$A$2:$A$2047,$A34,'city centre offline'!$B$2:$B$2047,C$4)*AVERAGEIFS('all sales summary'!$I$2:$I$2047,'all sales summary'!$A$2:$A$2047,$A34,'all sales summary'!$B$2:$B$2047,C$4))/((AVERAGEIFS('overall city offline'!$J$2:$J$2047,'overall city offline'!$A$2:$A$2047,$A34,'overall city offline'!$B$2:$B$2047,C$4)*(1-AVERAGEIFS('all sales summary'!$I$2:$I$2047,'all sales summary'!$A$2:$A$2047,$A34,'all sales summary'!$B$2:$B$2047,C$4)))+(AVERAGEIFS('city centre offline'!$J$2:$J$2047,'city centre offline'!$A$2:$A$2047,$A34,'city centre offline'!$B$2:$B$2047,C$4)*AVERAGEIFS('all sales summary'!$I$2:$I$2047,'all sales summary'!$A$2:$A$2047,$A34,'all sales summary'!$B$2:$B$2047,C$4)))</f>
        <v>0.28511935916305342</v>
      </c>
      <c r="D34" s="60">
        <f>(AVERAGEIFS('city centre offline'!$J$2:$J$2047,'city centre offline'!$A$2:$A$2047,$A34,'city centre offline'!$B$2:$B$2047,D$4)*AVERAGEIFS('all sales summary'!$I$2:$I$2047,'all sales summary'!$A$2:$A$2047,$A34,'all sales summary'!$B$2:$B$2047,D$4))/((AVERAGEIFS('overall city offline'!$J$2:$J$2047,'overall city offline'!$A$2:$A$2047,$A34,'overall city offline'!$B$2:$B$2047,D$4)*(1-AVERAGEIFS('all sales summary'!$I$2:$I$2047,'all sales summary'!$A$2:$A$2047,$A34,'all sales summary'!$B$2:$B$2047,D$4)))+(AVERAGEIFS('city centre offline'!$J$2:$J$2047,'city centre offline'!$A$2:$A$2047,$A34,'city centre offline'!$B$2:$B$2047,D$4)*AVERAGEIFS('all sales summary'!$I$2:$I$2047,'all sales summary'!$A$2:$A$2047,$A34,'all sales summary'!$B$2:$B$2047,D$4)))</f>
        <v>0.28441656143968669</v>
      </c>
      <c r="E34" s="60">
        <f>(AVERAGEIFS('city centre offline'!$J$2:$J$2047,'city centre offline'!$A$2:$A$2047,$A34,'city centre offline'!$B$2:$B$2047,E$4)*AVERAGEIFS('all sales summary'!$I$2:$I$2047,'all sales summary'!$A$2:$A$2047,$A34,'all sales summary'!$B$2:$B$2047,E$4))/((AVERAGEIFS('overall city offline'!$J$2:$J$2047,'overall city offline'!$A$2:$A$2047,$A34,'overall city offline'!$B$2:$B$2047,E$4)*(1-AVERAGEIFS('all sales summary'!$I$2:$I$2047,'all sales summary'!$A$2:$A$2047,$A34,'all sales summary'!$B$2:$B$2047,E$4)))+(AVERAGEIFS('city centre offline'!$J$2:$J$2047,'city centre offline'!$A$2:$A$2047,$A34,'city centre offline'!$B$2:$B$2047,E$4)*AVERAGEIFS('all sales summary'!$I$2:$I$2047,'all sales summary'!$A$2:$A$2047,$A34,'all sales summary'!$B$2:$B$2047,E$4)))</f>
        <v>0.26998852009681301</v>
      </c>
      <c r="F34" s="60">
        <f>(AVERAGEIFS('city centre offline'!$J$2:$J$2047,'city centre offline'!$A$2:$A$2047,$A34,'city centre offline'!$B$2:$B$2047,F$4)*AVERAGEIFS('all sales summary'!$I$2:$I$2047,'all sales summary'!$A$2:$A$2047,$A34,'all sales summary'!$B$2:$B$2047,F$4))/((AVERAGEIFS('overall city offline'!$J$2:$J$2047,'overall city offline'!$A$2:$A$2047,$A34,'overall city offline'!$B$2:$B$2047,F$4)*(1-AVERAGEIFS('all sales summary'!$I$2:$I$2047,'all sales summary'!$A$2:$A$2047,$A34,'all sales summary'!$B$2:$B$2047,F$4)))+(AVERAGEIFS('city centre offline'!$J$2:$J$2047,'city centre offline'!$A$2:$A$2047,$A34,'city centre offline'!$B$2:$B$2047,F$4)*AVERAGEIFS('all sales summary'!$I$2:$I$2047,'all sales summary'!$A$2:$A$2047,$A34,'all sales summary'!$B$2:$B$2047,F$4)))</f>
        <v>0.27670075280224843</v>
      </c>
      <c r="G34" s="60">
        <f>(AVERAGEIFS('city centre offline'!$J$2:$J$2047,'city centre offline'!$A$2:$A$2047,$A34,'city centre offline'!$B$2:$B$2047,G$4)*AVERAGEIFS('all sales summary'!$I$2:$I$2047,'all sales summary'!$A$2:$A$2047,$A34,'all sales summary'!$B$2:$B$2047,G$4))/((AVERAGEIFS('overall city offline'!$J$2:$J$2047,'overall city offline'!$A$2:$A$2047,$A34,'overall city offline'!$B$2:$B$2047,G$4)*(1-AVERAGEIFS('all sales summary'!$I$2:$I$2047,'all sales summary'!$A$2:$A$2047,$A34,'all sales summary'!$B$2:$B$2047,G$4)))+(AVERAGEIFS('city centre offline'!$J$2:$J$2047,'city centre offline'!$A$2:$A$2047,$A34,'city centre offline'!$B$2:$B$2047,G$4)*AVERAGEIFS('all sales summary'!$I$2:$I$2047,'all sales summary'!$A$2:$A$2047,$A34,'all sales summary'!$B$2:$B$2047,G$4)))</f>
        <v>0.27153960542884326</v>
      </c>
      <c r="H34" s="60">
        <f>(AVERAGEIFS('city centre offline'!$J$2:$J$2047,'city centre offline'!$A$2:$A$2047,$A34,'city centre offline'!$B$2:$B$2047,H$4)*AVERAGEIFS('all sales summary'!$I$2:$I$2047,'all sales summary'!$A$2:$A$2047,$A34,'all sales summary'!$B$2:$B$2047,H$4))/((AVERAGEIFS('overall city offline'!$J$2:$J$2047,'overall city offline'!$A$2:$A$2047,$A34,'overall city offline'!$B$2:$B$2047,H$4)*(1-AVERAGEIFS('all sales summary'!$I$2:$I$2047,'all sales summary'!$A$2:$A$2047,$A34,'all sales summary'!$B$2:$B$2047,H$4)))+(AVERAGEIFS('city centre offline'!$J$2:$J$2047,'city centre offline'!$A$2:$A$2047,$A34,'city centre offline'!$B$2:$B$2047,H$4)*AVERAGEIFS('all sales summary'!$I$2:$I$2047,'all sales summary'!$A$2:$A$2047,$A34,'all sales summary'!$B$2:$B$2047,H$4)))</f>
        <v>0.26935940853395529</v>
      </c>
      <c r="I34" s="60">
        <f>(AVERAGEIFS('city centre offline'!$J$2:$J$2047,'city centre offline'!$A$2:$A$2047,$A34,'city centre offline'!$B$2:$B$2047,I$4)*AVERAGEIFS('all sales summary'!$I$2:$I$2047,'all sales summary'!$A$2:$A$2047,$A34,'all sales summary'!$B$2:$B$2047,I$4))/((AVERAGEIFS('overall city offline'!$J$2:$J$2047,'overall city offline'!$A$2:$A$2047,$A34,'overall city offline'!$B$2:$B$2047,I$4)*(1-AVERAGEIFS('all sales summary'!$I$2:$I$2047,'all sales summary'!$A$2:$A$2047,$A34,'all sales summary'!$B$2:$B$2047,I$4)))+(AVERAGEIFS('city centre offline'!$J$2:$J$2047,'city centre offline'!$A$2:$A$2047,$A34,'city centre offline'!$B$2:$B$2047,I$4)*AVERAGEIFS('all sales summary'!$I$2:$I$2047,'all sales summary'!$A$2:$A$2047,$A34,'all sales summary'!$B$2:$B$2047,I$4)))</f>
        <v>0.26701070582603098</v>
      </c>
      <c r="J34" s="60">
        <f>(AVERAGEIFS('city centre offline'!$J$2:$J$2047,'city centre offline'!$A$2:$A$2047,$A34,'city centre offline'!$B$2:$B$2047,J$4)*AVERAGEIFS('all sales summary'!$I$2:$I$2047,'all sales summary'!$A$2:$A$2047,$A34,'all sales summary'!$B$2:$B$2047,J$4))/((AVERAGEIFS('overall city offline'!$J$2:$J$2047,'overall city offline'!$A$2:$A$2047,$A34,'overall city offline'!$B$2:$B$2047,J$4)*(1-AVERAGEIFS('all sales summary'!$I$2:$I$2047,'all sales summary'!$A$2:$A$2047,$A34,'all sales summary'!$B$2:$B$2047,J$4)))+(AVERAGEIFS('city centre offline'!$J$2:$J$2047,'city centre offline'!$A$2:$A$2047,$A34,'city centre offline'!$B$2:$B$2047,J$4)*AVERAGEIFS('all sales summary'!$I$2:$I$2047,'all sales summary'!$A$2:$A$2047,$A34,'all sales summary'!$B$2:$B$2047,J$4)))</f>
        <v>0.27886007861553125</v>
      </c>
      <c r="K34" s="60">
        <f>(AVERAGEIFS('city centre offline'!$J$2:$J$2047,'city centre offline'!$A$2:$A$2047,$A34,'city centre offline'!$B$2:$B$2047,K$4)*AVERAGEIFS('all sales summary'!$I$2:$I$2047,'all sales summary'!$A$2:$A$2047,$A34,'all sales summary'!$B$2:$B$2047,K$4))/((AVERAGEIFS('overall city offline'!$J$2:$J$2047,'overall city offline'!$A$2:$A$2047,$A34,'overall city offline'!$B$2:$B$2047,K$4)*(1-AVERAGEIFS('all sales summary'!$I$2:$I$2047,'all sales summary'!$A$2:$A$2047,$A34,'all sales summary'!$B$2:$B$2047,K$4)))+(AVERAGEIFS('city centre offline'!$J$2:$J$2047,'city centre offline'!$A$2:$A$2047,$A34,'city centre offline'!$B$2:$B$2047,K$4)*AVERAGEIFS('all sales summary'!$I$2:$I$2047,'all sales summary'!$A$2:$A$2047,$A34,'all sales summary'!$B$2:$B$2047,K$4)))</f>
        <v>0.28732258917819303</v>
      </c>
      <c r="L34" s="60">
        <f>(AVERAGEIFS('city centre offline'!$J$2:$J$2047,'city centre offline'!$A$2:$A$2047,$A34,'city centre offline'!$B$2:$B$2047,L$4)*AVERAGEIFS('all sales summary'!$I$2:$I$2047,'all sales summary'!$A$2:$A$2047,$A34,'all sales summary'!$B$2:$B$2047,L$4))/((AVERAGEIFS('overall city offline'!$J$2:$J$2047,'overall city offline'!$A$2:$A$2047,$A34,'overall city offline'!$B$2:$B$2047,L$4)*(1-AVERAGEIFS('all sales summary'!$I$2:$I$2047,'all sales summary'!$A$2:$A$2047,$A34,'all sales summary'!$B$2:$B$2047,L$4)))+(AVERAGEIFS('city centre offline'!$J$2:$J$2047,'city centre offline'!$A$2:$A$2047,$A34,'city centre offline'!$B$2:$B$2047,L$4)*AVERAGEIFS('all sales summary'!$I$2:$I$2047,'all sales summary'!$A$2:$A$2047,$A34,'all sales summary'!$B$2:$B$2047,L$4)))</f>
        <v>0.2913694277788535</v>
      </c>
      <c r="M34" s="60">
        <f>(AVERAGEIFS('city centre offline'!$J$2:$J$2047,'city centre offline'!$A$2:$A$2047,$A34,'city centre offline'!$B$2:$B$2047,M$4)*AVERAGEIFS('all sales summary'!$I$2:$I$2047,'all sales summary'!$A$2:$A$2047,$A34,'all sales summary'!$B$2:$B$2047,M$4))/((AVERAGEIFS('overall city offline'!$J$2:$J$2047,'overall city offline'!$A$2:$A$2047,$A34,'overall city offline'!$B$2:$B$2047,M$4)*(1-AVERAGEIFS('all sales summary'!$I$2:$I$2047,'all sales summary'!$A$2:$A$2047,$A34,'all sales summary'!$B$2:$B$2047,M$4)))+(AVERAGEIFS('city centre offline'!$J$2:$J$2047,'city centre offline'!$A$2:$A$2047,$A34,'city centre offline'!$B$2:$B$2047,M$4)*AVERAGEIFS('all sales summary'!$I$2:$I$2047,'all sales summary'!$A$2:$A$2047,$A34,'all sales summary'!$B$2:$B$2047,M$4)))</f>
        <v>0.30022804466493747</v>
      </c>
      <c r="N34" s="60">
        <f>(AVERAGEIFS('city centre offline'!$J$2:$J$2047,'city centre offline'!$A$2:$A$2047,$A34,'city centre offline'!$B$2:$B$2047,N$4)*AVERAGEIFS('all sales summary'!$I$2:$I$2047,'all sales summary'!$A$2:$A$2047,$A34,'all sales summary'!$B$2:$B$2047,N$4))/((AVERAGEIFS('overall city offline'!$J$2:$J$2047,'overall city offline'!$A$2:$A$2047,$A34,'overall city offline'!$B$2:$B$2047,N$4)*(1-AVERAGEIFS('all sales summary'!$I$2:$I$2047,'all sales summary'!$A$2:$A$2047,$A34,'all sales summary'!$B$2:$B$2047,N$4)))+(AVERAGEIFS('city centre offline'!$J$2:$J$2047,'city centre offline'!$A$2:$A$2047,$A34,'city centre offline'!$B$2:$B$2047,N$4)*AVERAGEIFS('all sales summary'!$I$2:$I$2047,'all sales summary'!$A$2:$A$2047,$A34,'all sales summary'!$B$2:$B$2047,N$4)))</f>
        <v>0.28646506527137272</v>
      </c>
      <c r="O34" s="60">
        <f>(AVERAGEIFS('city centre offline'!$J$2:$J$2047,'city centre offline'!$A$2:$A$2047,$A34,'city centre offline'!$B$2:$B$2047,O$4)*AVERAGEIFS('all sales summary'!$I$2:$I$2047,'all sales summary'!$A$2:$A$2047,$A34,'all sales summary'!$B$2:$B$2047,O$4))/((AVERAGEIFS('overall city offline'!$J$2:$J$2047,'overall city offline'!$A$2:$A$2047,$A34,'overall city offline'!$B$2:$B$2047,O$4)*(1-AVERAGEIFS('all sales summary'!$I$2:$I$2047,'all sales summary'!$A$2:$A$2047,$A34,'all sales summary'!$B$2:$B$2047,O$4)))+(AVERAGEIFS('city centre offline'!$J$2:$J$2047,'city centre offline'!$A$2:$A$2047,$A34,'city centre offline'!$B$2:$B$2047,O$4)*AVERAGEIFS('all sales summary'!$I$2:$I$2047,'all sales summary'!$A$2:$A$2047,$A34,'all sales summary'!$B$2:$B$2047,O$4)))</f>
        <v>0.28992413490706648</v>
      </c>
      <c r="P34" s="60">
        <f>(AVERAGEIFS('city centre offline'!$J$2:$J$2047,'city centre offline'!$A$2:$A$2047,$A34,'city centre offline'!$B$2:$B$2047,P$4)*AVERAGEIFS('all sales summary'!$I$2:$I$2047,'all sales summary'!$A$2:$A$2047,$A34,'all sales summary'!$B$2:$B$2047,P$4))/((AVERAGEIFS('overall city offline'!$J$2:$J$2047,'overall city offline'!$A$2:$A$2047,$A34,'overall city offline'!$B$2:$B$2047,P$4)*(1-AVERAGEIFS('all sales summary'!$I$2:$I$2047,'all sales summary'!$A$2:$A$2047,$A34,'all sales summary'!$B$2:$B$2047,P$4)))+(AVERAGEIFS('city centre offline'!$J$2:$J$2047,'city centre offline'!$A$2:$A$2047,$A34,'city centre offline'!$B$2:$B$2047,P$4)*AVERAGEIFS('all sales summary'!$I$2:$I$2047,'all sales summary'!$A$2:$A$2047,$A34,'all sales summary'!$B$2:$B$2047,P$4)))</f>
        <v>0.26856428357992601</v>
      </c>
      <c r="Q34" s="60">
        <f>(AVERAGEIFS('city centre offline'!$J$2:$J$2047,'city centre offline'!$A$2:$A$2047,$A34,'city centre offline'!$B$2:$B$2047,Q$4)*AVERAGEIFS('all sales summary'!$I$2:$I$2047,'all sales summary'!$A$2:$A$2047,$A34,'all sales summary'!$B$2:$B$2047,Q$4))/((AVERAGEIFS('overall city offline'!$J$2:$J$2047,'overall city offline'!$A$2:$A$2047,$A34,'overall city offline'!$B$2:$B$2047,Q$4)*(1-AVERAGEIFS('all sales summary'!$I$2:$I$2047,'all sales summary'!$A$2:$A$2047,$A34,'all sales summary'!$B$2:$B$2047,Q$4)))+(AVERAGEIFS('city centre offline'!$J$2:$J$2047,'city centre offline'!$A$2:$A$2047,$A34,'city centre offline'!$B$2:$B$2047,Q$4)*AVERAGEIFS('all sales summary'!$I$2:$I$2047,'all sales summary'!$A$2:$A$2047,$A34,'all sales summary'!$B$2:$B$2047,Q$4)))</f>
        <v>7.1951198950003362E-2</v>
      </c>
      <c r="R34" s="60">
        <f>(AVERAGEIFS('city centre offline'!$J$2:$J$2047,'city centre offline'!$A$2:$A$2047,$A34,'city centre offline'!$B$2:$B$2047,R$4)*AVERAGEIFS('all sales summary'!$I$2:$I$2047,'all sales summary'!$A$2:$A$2047,$A34,'all sales summary'!$B$2:$B$2047,R$4))/((AVERAGEIFS('overall city offline'!$J$2:$J$2047,'overall city offline'!$A$2:$A$2047,$A34,'overall city offline'!$B$2:$B$2047,R$4)*(1-AVERAGEIFS('all sales summary'!$I$2:$I$2047,'all sales summary'!$A$2:$A$2047,$A34,'all sales summary'!$B$2:$B$2047,R$4)))+(AVERAGEIFS('city centre offline'!$J$2:$J$2047,'city centre offline'!$A$2:$A$2047,$A34,'city centre offline'!$B$2:$B$2047,R$4)*AVERAGEIFS('all sales summary'!$I$2:$I$2047,'all sales summary'!$A$2:$A$2047,$A34,'all sales summary'!$B$2:$B$2047,R$4)))</f>
        <v>6.4175388898086397E-2</v>
      </c>
      <c r="S34" s="60">
        <f>(AVERAGEIFS('city centre offline'!$J$2:$J$2047,'city centre offline'!$A$2:$A$2047,$A34,'city centre offline'!$B$2:$B$2047,S$4)*AVERAGEIFS('all sales summary'!$I$2:$I$2047,'all sales summary'!$A$2:$A$2047,$A34,'all sales summary'!$B$2:$B$2047,S$4))/((AVERAGEIFS('overall city offline'!$J$2:$J$2047,'overall city offline'!$A$2:$A$2047,$A34,'overall city offline'!$B$2:$B$2047,S$4)*(1-AVERAGEIFS('all sales summary'!$I$2:$I$2047,'all sales summary'!$A$2:$A$2047,$A34,'all sales summary'!$B$2:$B$2047,S$4)))+(AVERAGEIFS('city centre offline'!$J$2:$J$2047,'city centre offline'!$A$2:$A$2047,$A34,'city centre offline'!$B$2:$B$2047,S$4)*AVERAGEIFS('all sales summary'!$I$2:$I$2047,'all sales summary'!$A$2:$A$2047,$A34,'all sales summary'!$B$2:$B$2047,S$4)))</f>
        <v>0.10804977590853215</v>
      </c>
      <c r="T34" s="60">
        <f>(AVERAGEIFS('city centre offline'!$J$2:$J$2047,'city centre offline'!$A$2:$A$2047,$A34,'city centre offline'!$B$2:$B$2047,T$4)*AVERAGEIFS('all sales summary'!$I$2:$I$2047,'all sales summary'!$A$2:$A$2047,$A34,'all sales summary'!$B$2:$B$2047,T$4))/((AVERAGEIFS('overall city offline'!$J$2:$J$2047,'overall city offline'!$A$2:$A$2047,$A34,'overall city offline'!$B$2:$B$2047,T$4)*(1-AVERAGEIFS('all sales summary'!$I$2:$I$2047,'all sales summary'!$A$2:$A$2047,$A34,'all sales summary'!$B$2:$B$2047,T$4)))+(AVERAGEIFS('city centre offline'!$J$2:$J$2047,'city centre offline'!$A$2:$A$2047,$A34,'city centre offline'!$B$2:$B$2047,T$4)*AVERAGEIFS('all sales summary'!$I$2:$I$2047,'all sales summary'!$A$2:$A$2047,$A34,'all sales summary'!$B$2:$B$2047,T$4)))</f>
        <v>6.6128930072640285E-2</v>
      </c>
      <c r="U34" s="60">
        <f>(AVERAGEIFS('city centre offline'!$J$2:$J$2047,'city centre offline'!$A$2:$A$2047,$A34,'city centre offline'!$B$2:$B$2047,U$4)*AVERAGEIFS('all sales summary'!$I$2:$I$2047,'all sales summary'!$A$2:$A$2047,$A34,'all sales summary'!$B$2:$B$2047,U$4))/((AVERAGEIFS('overall city offline'!$J$2:$J$2047,'overall city offline'!$A$2:$A$2047,$A34,'overall city offline'!$B$2:$B$2047,U$4)*(1-AVERAGEIFS('all sales summary'!$I$2:$I$2047,'all sales summary'!$A$2:$A$2047,$A34,'all sales summary'!$B$2:$B$2047,U$4)))+(AVERAGEIFS('city centre offline'!$J$2:$J$2047,'city centre offline'!$A$2:$A$2047,$A34,'city centre offline'!$B$2:$B$2047,U$4)*AVERAGEIFS('all sales summary'!$I$2:$I$2047,'all sales summary'!$A$2:$A$2047,$A34,'all sales summary'!$B$2:$B$2047,U$4)))</f>
        <v>0.19794609255416343</v>
      </c>
      <c r="V34" s="60">
        <f>(AVERAGEIFS('city centre offline'!$J$2:$J$2047,'city centre offline'!$A$2:$A$2047,$A34,'city centre offline'!$B$2:$B$2047,V$4)*AVERAGEIFS('all sales summary'!$I$2:$I$2047,'all sales summary'!$A$2:$A$2047,$A34,'all sales summary'!$B$2:$B$2047,V$4))/((AVERAGEIFS('overall city offline'!$J$2:$J$2047,'overall city offline'!$A$2:$A$2047,$A34,'overall city offline'!$B$2:$B$2047,V$4)*(1-AVERAGEIFS('all sales summary'!$I$2:$I$2047,'all sales summary'!$A$2:$A$2047,$A34,'all sales summary'!$B$2:$B$2047,V$4)))+(AVERAGEIFS('city centre offline'!$J$2:$J$2047,'city centre offline'!$A$2:$A$2047,$A34,'city centre offline'!$B$2:$B$2047,V$4)*AVERAGEIFS('all sales summary'!$I$2:$I$2047,'all sales summary'!$A$2:$A$2047,$A34,'all sales summary'!$B$2:$B$2047,V$4)))</f>
        <v>0.22257652955377211</v>
      </c>
      <c r="W34" s="60">
        <f>(AVERAGEIFS('city centre offline'!$J$2:$J$2047,'city centre offline'!$A$2:$A$2047,$A34,'city centre offline'!$B$2:$B$2047,W$4)*AVERAGEIFS('all sales summary'!$I$2:$I$2047,'all sales summary'!$A$2:$A$2047,$A34,'all sales summary'!$B$2:$B$2047,W$4))/((AVERAGEIFS('overall city offline'!$J$2:$J$2047,'overall city offline'!$A$2:$A$2047,$A34,'overall city offline'!$B$2:$B$2047,W$4)*(1-AVERAGEIFS('all sales summary'!$I$2:$I$2047,'all sales summary'!$A$2:$A$2047,$A34,'all sales summary'!$B$2:$B$2047,W$4)))+(AVERAGEIFS('city centre offline'!$J$2:$J$2047,'city centre offline'!$A$2:$A$2047,$A34,'city centre offline'!$B$2:$B$2047,W$4)*AVERAGEIFS('all sales summary'!$I$2:$I$2047,'all sales summary'!$A$2:$A$2047,$A34,'all sales summary'!$B$2:$B$2047,W$4)))</f>
        <v>0.23023531736418398</v>
      </c>
      <c r="X34" s="60">
        <f>(AVERAGEIFS('city centre offline'!$J$2:$J$2047,'city centre offline'!$A$2:$A$2047,$A34,'city centre offline'!$B$2:$B$2047,X$4)*AVERAGEIFS('all sales summary'!$I$2:$I$2047,'all sales summary'!$A$2:$A$2047,$A34,'all sales summary'!$B$2:$B$2047,X$4))/((AVERAGEIFS('overall city offline'!$J$2:$J$2047,'overall city offline'!$A$2:$A$2047,$A34,'overall city offline'!$B$2:$B$2047,X$4)*(1-AVERAGEIFS('all sales summary'!$I$2:$I$2047,'all sales summary'!$A$2:$A$2047,$A34,'all sales summary'!$B$2:$B$2047,X$4)))+(AVERAGEIFS('city centre offline'!$J$2:$J$2047,'city centre offline'!$A$2:$A$2047,$A34,'city centre offline'!$B$2:$B$2047,X$4)*AVERAGEIFS('all sales summary'!$I$2:$I$2047,'all sales summary'!$A$2:$A$2047,$A34,'all sales summary'!$B$2:$B$2047,X$4)))</f>
        <v>0.16404837151282392</v>
      </c>
      <c r="Y34" s="60">
        <f>(AVERAGEIFS('city centre offline'!$J$2:$J$2047,'city centre offline'!$A$2:$A$2047,$A34,'city centre offline'!$B$2:$B$2047,Y$4)*AVERAGEIFS('all sales summary'!$I$2:$I$2047,'all sales summary'!$A$2:$A$2047,$A34,'all sales summary'!$B$2:$B$2047,Y$4))/((AVERAGEIFS('overall city offline'!$J$2:$J$2047,'overall city offline'!$A$2:$A$2047,$A34,'overall city offline'!$B$2:$B$2047,Y$4)*(1-AVERAGEIFS('all sales summary'!$I$2:$I$2047,'all sales summary'!$A$2:$A$2047,$A34,'all sales summary'!$B$2:$B$2047,Y$4)))+(AVERAGEIFS('city centre offline'!$J$2:$J$2047,'city centre offline'!$A$2:$A$2047,$A34,'city centre offline'!$B$2:$B$2047,Y$4)*AVERAGEIFS('all sales summary'!$I$2:$I$2047,'all sales summary'!$A$2:$A$2047,$A34,'all sales summary'!$B$2:$B$2047,Y$4)))</f>
        <v>0.21670882544700062</v>
      </c>
      <c r="Z34" s="60">
        <f>(AVERAGEIFS('city centre offline'!$J$2:$J$2047,'city centre offline'!$A$2:$A$2047,$A34,'city centre offline'!$B$2:$B$2047,Z$4)*AVERAGEIFS('all sales summary'!$I$2:$I$2047,'all sales summary'!$A$2:$A$2047,$A34,'all sales summary'!$B$2:$B$2047,Z$4))/((AVERAGEIFS('overall city offline'!$J$2:$J$2047,'overall city offline'!$A$2:$A$2047,$A34,'overall city offline'!$B$2:$B$2047,Z$4)*(1-AVERAGEIFS('all sales summary'!$I$2:$I$2047,'all sales summary'!$A$2:$A$2047,$A34,'all sales summary'!$B$2:$B$2047,Z$4)))+(AVERAGEIFS('city centre offline'!$J$2:$J$2047,'city centre offline'!$A$2:$A$2047,$A34,'city centre offline'!$B$2:$B$2047,Z$4)*AVERAGEIFS('all sales summary'!$I$2:$I$2047,'all sales summary'!$A$2:$A$2047,$A34,'all sales summary'!$B$2:$B$2047,Z$4)))</f>
        <v>0.10037550433919806</v>
      </c>
      <c r="AA34" s="60">
        <f>(AVERAGEIFS('city centre offline'!$J$2:$J$2047,'city centre offline'!$A$2:$A$2047,$A34,'city centre offline'!$B$2:$B$2047,AA$4)*AVERAGEIFS('all sales summary'!$I$2:$I$2047,'all sales summary'!$A$2:$A$2047,$A34,'all sales summary'!$B$2:$B$2047,AA$4))/((AVERAGEIFS('overall city offline'!$J$2:$J$2047,'overall city offline'!$A$2:$A$2047,$A34,'overall city offline'!$B$2:$B$2047,AA$4)*(1-AVERAGEIFS('all sales summary'!$I$2:$I$2047,'all sales summary'!$A$2:$A$2047,$A34,'all sales summary'!$B$2:$B$2047,AA$4)))+(AVERAGEIFS('city centre offline'!$J$2:$J$2047,'city centre offline'!$A$2:$A$2047,$A34,'city centre offline'!$B$2:$B$2047,AA$4)*AVERAGEIFS('all sales summary'!$I$2:$I$2047,'all sales summary'!$A$2:$A$2047,$A34,'all sales summary'!$B$2:$B$2047,AA$4)))</f>
        <v>0.103117952532972</v>
      </c>
      <c r="AB34" s="60">
        <f>(AVERAGEIFS('city centre offline'!$J$2:$J$2047,'city centre offline'!$A$2:$A$2047,$A34,'city centre offline'!$B$2:$B$2047,AB$4)*AVERAGEIFS('all sales summary'!$I$2:$I$2047,'all sales summary'!$A$2:$A$2047,$A34,'all sales summary'!$B$2:$B$2047,AB$4))/((AVERAGEIFS('overall city offline'!$J$2:$J$2047,'overall city offline'!$A$2:$A$2047,$A34,'overall city offline'!$B$2:$B$2047,AB$4)*(1-AVERAGEIFS('all sales summary'!$I$2:$I$2047,'all sales summary'!$A$2:$A$2047,$A34,'all sales summary'!$B$2:$B$2047,AB$4)))+(AVERAGEIFS('city centre offline'!$J$2:$J$2047,'city centre offline'!$A$2:$A$2047,$A34,'city centre offline'!$B$2:$B$2047,AB$4)*AVERAGEIFS('all sales summary'!$I$2:$I$2047,'all sales summary'!$A$2:$A$2047,$A34,'all sales summary'!$B$2:$B$2047,AB$4)))</f>
        <v>0.11725874363165568</v>
      </c>
      <c r="AC34" s="60">
        <f>(AVERAGEIFS('city centre offline'!$J$2:$J$2047,'city centre offline'!$A$2:$A$2047,$A34,'city centre offline'!$B$2:$B$2047,AC$4)*AVERAGEIFS('all sales summary'!$I$2:$I$2047,'all sales summary'!$A$2:$A$2047,$A34,'all sales summary'!$B$2:$B$2047,AC$4))/((AVERAGEIFS('overall city offline'!$J$2:$J$2047,'overall city offline'!$A$2:$A$2047,$A34,'overall city offline'!$B$2:$B$2047,AC$4)*(1-AVERAGEIFS('all sales summary'!$I$2:$I$2047,'all sales summary'!$A$2:$A$2047,$A34,'all sales summary'!$B$2:$B$2047,AC$4)))+(AVERAGEIFS('city centre offline'!$J$2:$J$2047,'city centre offline'!$A$2:$A$2047,$A34,'city centre offline'!$B$2:$B$2047,AC$4)*AVERAGEIFS('all sales summary'!$I$2:$I$2047,'all sales summary'!$A$2:$A$2047,$A34,'all sales summary'!$B$2:$B$2047,AC$4)))</f>
        <v>0.18971081448705163</v>
      </c>
      <c r="AD34" s="60">
        <f>(AVERAGEIFS('city centre offline'!$J$2:$J$2047,'city centre offline'!$A$2:$A$2047,$A34,'city centre offline'!$B$2:$B$2047,AD$4)*AVERAGEIFS('all sales summary'!$I$2:$I$2047,'all sales summary'!$A$2:$A$2047,$A34,'all sales summary'!$B$2:$B$2047,AD$4))/((AVERAGEIFS('overall city offline'!$J$2:$J$2047,'overall city offline'!$A$2:$A$2047,$A34,'overall city offline'!$B$2:$B$2047,AD$4)*(1-AVERAGEIFS('all sales summary'!$I$2:$I$2047,'all sales summary'!$A$2:$A$2047,$A34,'all sales summary'!$B$2:$B$2047,AD$4)))+(AVERAGEIFS('city centre offline'!$J$2:$J$2047,'city centre offline'!$A$2:$A$2047,$A34,'city centre offline'!$B$2:$B$2047,AD$4)*AVERAGEIFS('all sales summary'!$I$2:$I$2047,'all sales summary'!$A$2:$A$2047,$A34,'all sales summary'!$B$2:$B$2047,AD$4)))</f>
        <v>0.23405647441106903</v>
      </c>
      <c r="AE34" s="60">
        <f>(AVERAGEIFS('city centre offline'!$J$2:$J$2047,'city centre offline'!$A$2:$A$2047,$A34,'city centre offline'!$B$2:$B$2047,AE$4)*AVERAGEIFS('all sales summary'!$I$2:$I$2047,'all sales summary'!$A$2:$A$2047,$A34,'all sales summary'!$B$2:$B$2047,AE$4))/((AVERAGEIFS('overall city offline'!$J$2:$J$2047,'overall city offline'!$A$2:$A$2047,$A34,'overall city offline'!$B$2:$B$2047,AE$4)*(1-AVERAGEIFS('all sales summary'!$I$2:$I$2047,'all sales summary'!$A$2:$A$2047,$A34,'all sales summary'!$B$2:$B$2047,AE$4)))+(AVERAGEIFS('city centre offline'!$J$2:$J$2047,'city centre offline'!$A$2:$A$2047,$A34,'city centre offline'!$B$2:$B$2047,AE$4)*AVERAGEIFS('all sales summary'!$I$2:$I$2047,'all sales summary'!$A$2:$A$2047,$A34,'all sales summary'!$B$2:$B$2047,AE$4)))</f>
        <v>0.24400799243647034</v>
      </c>
      <c r="AF34" s="60">
        <f>(AVERAGEIFS('city centre offline'!$J$2:$J$2047,'city centre offline'!$A$2:$A$2047,$A34,'city centre offline'!$B$2:$B$2047,AF$4)*AVERAGEIFS('all sales summary'!$I$2:$I$2047,'all sales summary'!$A$2:$A$2047,$A34,'all sales summary'!$B$2:$B$2047,AF$4))/((AVERAGEIFS('overall city offline'!$J$2:$J$2047,'overall city offline'!$A$2:$A$2047,$A34,'overall city offline'!$B$2:$B$2047,AF$4)*(1-AVERAGEIFS('all sales summary'!$I$2:$I$2047,'all sales summary'!$A$2:$A$2047,$A34,'all sales summary'!$B$2:$B$2047,AF$4)))+(AVERAGEIFS('city centre offline'!$J$2:$J$2047,'city centre offline'!$A$2:$A$2047,$A34,'city centre offline'!$B$2:$B$2047,AF$4)*AVERAGEIFS('all sales summary'!$I$2:$I$2047,'all sales summary'!$A$2:$A$2047,$A34,'all sales summary'!$B$2:$B$2047,AF$4)))</f>
        <v>0.24867111365845021</v>
      </c>
      <c r="AG34" s="60">
        <f>(AVERAGEIFS('city centre offline'!$J$2:$J$2047,'city centre offline'!$A$2:$A$2047,$A34,'city centre offline'!$B$2:$B$2047,AG$4)*AVERAGEIFS('all sales summary'!$I$2:$I$2047,'all sales summary'!$A$2:$A$2047,$A34,'all sales summary'!$B$2:$B$2047,AG$4))/((AVERAGEIFS('overall city offline'!$J$2:$J$2047,'overall city offline'!$A$2:$A$2047,$A34,'overall city offline'!$B$2:$B$2047,AG$4)*(1-AVERAGEIFS('all sales summary'!$I$2:$I$2047,'all sales summary'!$A$2:$A$2047,$A34,'all sales summary'!$B$2:$B$2047,AG$4)))+(AVERAGEIFS('city centre offline'!$J$2:$J$2047,'city centre offline'!$A$2:$A$2047,$A34,'city centre offline'!$B$2:$B$2047,AG$4)*AVERAGEIFS('all sales summary'!$I$2:$I$2047,'all sales summary'!$A$2:$A$2047,$A34,'all sales summary'!$B$2:$B$2047,AG$4)))</f>
        <v>0.25480536127459164</v>
      </c>
      <c r="AH34" s="60">
        <f>(AVERAGEIFS('city centre offline'!$J$2:$J$2047,'city centre offline'!$A$2:$A$2047,$A34,'city centre offline'!$B$2:$B$2047,AH$4)*AVERAGEIFS('all sales summary'!$I$2:$I$2047,'all sales summary'!$A$2:$A$2047,$A34,'all sales summary'!$B$2:$B$2047,AH$4))/((AVERAGEIFS('overall city offline'!$J$2:$J$2047,'overall city offline'!$A$2:$A$2047,$A34,'overall city offline'!$B$2:$B$2047,AH$4)*(1-AVERAGEIFS('all sales summary'!$I$2:$I$2047,'all sales summary'!$A$2:$A$2047,$A34,'all sales summary'!$B$2:$B$2047,AH$4)))+(AVERAGEIFS('city centre offline'!$J$2:$J$2047,'city centre offline'!$A$2:$A$2047,$A34,'city centre offline'!$B$2:$B$2047,AH$4)*AVERAGEIFS('all sales summary'!$I$2:$I$2047,'all sales summary'!$A$2:$A$2047,$A34,'all sales summary'!$B$2:$B$2047,AH$4)))</f>
        <v>0.26408524855494425</v>
      </c>
    </row>
    <row r="35" spans="1:34" x14ac:dyDescent="0.3">
      <c r="A35" t="s">
        <v>37</v>
      </c>
      <c r="B35" s="60">
        <f>(AVERAGEIFS('city centre offline'!$J$2:$J$2047,'city centre offline'!$A$2:$A$2047,$A35,'city centre offline'!$B$2:$B$2047,B$4)*AVERAGEIFS('all sales summary'!$I$2:$I$2047,'all sales summary'!$A$2:$A$2047,$A35,'all sales summary'!$B$2:$B$2047,B$4))/((AVERAGEIFS('overall city offline'!$J$2:$J$2047,'overall city offline'!$A$2:$A$2047,$A35,'overall city offline'!$B$2:$B$2047,B$4)*(1-AVERAGEIFS('all sales summary'!$I$2:$I$2047,'all sales summary'!$A$2:$A$2047,$A35,'all sales summary'!$B$2:$B$2047,B$4)))+(AVERAGEIFS('city centre offline'!$J$2:$J$2047,'city centre offline'!$A$2:$A$2047,$A35,'city centre offline'!$B$2:$B$2047,B$4)*AVERAGEIFS('all sales summary'!$I$2:$I$2047,'all sales summary'!$A$2:$A$2047,$A35,'all sales summary'!$B$2:$B$2047,B$4)))</f>
        <v>0.3610646083108372</v>
      </c>
      <c r="C35" s="60">
        <f>(AVERAGEIFS('city centre offline'!$J$2:$J$2047,'city centre offline'!$A$2:$A$2047,$A35,'city centre offline'!$B$2:$B$2047,C$4)*AVERAGEIFS('all sales summary'!$I$2:$I$2047,'all sales summary'!$A$2:$A$2047,$A35,'all sales summary'!$B$2:$B$2047,C$4))/((AVERAGEIFS('overall city offline'!$J$2:$J$2047,'overall city offline'!$A$2:$A$2047,$A35,'overall city offline'!$B$2:$B$2047,C$4)*(1-AVERAGEIFS('all sales summary'!$I$2:$I$2047,'all sales summary'!$A$2:$A$2047,$A35,'all sales summary'!$B$2:$B$2047,C$4)))+(AVERAGEIFS('city centre offline'!$J$2:$J$2047,'city centre offline'!$A$2:$A$2047,$A35,'city centre offline'!$B$2:$B$2047,C$4)*AVERAGEIFS('all sales summary'!$I$2:$I$2047,'all sales summary'!$A$2:$A$2047,$A35,'all sales summary'!$B$2:$B$2047,C$4)))</f>
        <v>0.36812700885615829</v>
      </c>
      <c r="D35" s="60">
        <f>(AVERAGEIFS('city centre offline'!$J$2:$J$2047,'city centre offline'!$A$2:$A$2047,$A35,'city centre offline'!$B$2:$B$2047,D$4)*AVERAGEIFS('all sales summary'!$I$2:$I$2047,'all sales summary'!$A$2:$A$2047,$A35,'all sales summary'!$B$2:$B$2047,D$4))/((AVERAGEIFS('overall city offline'!$J$2:$J$2047,'overall city offline'!$A$2:$A$2047,$A35,'overall city offline'!$B$2:$B$2047,D$4)*(1-AVERAGEIFS('all sales summary'!$I$2:$I$2047,'all sales summary'!$A$2:$A$2047,$A35,'all sales summary'!$B$2:$B$2047,D$4)))+(AVERAGEIFS('city centre offline'!$J$2:$J$2047,'city centre offline'!$A$2:$A$2047,$A35,'city centre offline'!$B$2:$B$2047,D$4)*AVERAGEIFS('all sales summary'!$I$2:$I$2047,'all sales summary'!$A$2:$A$2047,$A35,'all sales summary'!$B$2:$B$2047,D$4)))</f>
        <v>0.36756994202786636</v>
      </c>
      <c r="E35" s="60">
        <f>(AVERAGEIFS('city centre offline'!$J$2:$J$2047,'city centre offline'!$A$2:$A$2047,$A35,'city centre offline'!$B$2:$B$2047,E$4)*AVERAGEIFS('all sales summary'!$I$2:$I$2047,'all sales summary'!$A$2:$A$2047,$A35,'all sales summary'!$B$2:$B$2047,E$4))/((AVERAGEIFS('overall city offline'!$J$2:$J$2047,'overall city offline'!$A$2:$A$2047,$A35,'overall city offline'!$B$2:$B$2047,E$4)*(1-AVERAGEIFS('all sales summary'!$I$2:$I$2047,'all sales summary'!$A$2:$A$2047,$A35,'all sales summary'!$B$2:$B$2047,E$4)))+(AVERAGEIFS('city centre offline'!$J$2:$J$2047,'city centre offline'!$A$2:$A$2047,$A35,'city centre offline'!$B$2:$B$2047,E$4)*AVERAGEIFS('all sales summary'!$I$2:$I$2047,'all sales summary'!$A$2:$A$2047,$A35,'all sales summary'!$B$2:$B$2047,E$4)))</f>
        <v>0.36731444081454051</v>
      </c>
      <c r="F35" s="60">
        <f>(AVERAGEIFS('city centre offline'!$J$2:$J$2047,'city centre offline'!$A$2:$A$2047,$A35,'city centre offline'!$B$2:$B$2047,F$4)*AVERAGEIFS('all sales summary'!$I$2:$I$2047,'all sales summary'!$A$2:$A$2047,$A35,'all sales summary'!$B$2:$B$2047,F$4))/((AVERAGEIFS('overall city offline'!$J$2:$J$2047,'overall city offline'!$A$2:$A$2047,$A35,'overall city offline'!$B$2:$B$2047,F$4)*(1-AVERAGEIFS('all sales summary'!$I$2:$I$2047,'all sales summary'!$A$2:$A$2047,$A35,'all sales summary'!$B$2:$B$2047,F$4)))+(AVERAGEIFS('city centre offline'!$J$2:$J$2047,'city centre offline'!$A$2:$A$2047,$A35,'city centre offline'!$B$2:$B$2047,F$4)*AVERAGEIFS('all sales summary'!$I$2:$I$2047,'all sales summary'!$A$2:$A$2047,$A35,'all sales summary'!$B$2:$B$2047,F$4)))</f>
        <v>0.3631226935303673</v>
      </c>
      <c r="G35" s="60">
        <f>(AVERAGEIFS('city centre offline'!$J$2:$J$2047,'city centre offline'!$A$2:$A$2047,$A35,'city centre offline'!$B$2:$B$2047,G$4)*AVERAGEIFS('all sales summary'!$I$2:$I$2047,'all sales summary'!$A$2:$A$2047,$A35,'all sales summary'!$B$2:$B$2047,G$4))/((AVERAGEIFS('overall city offline'!$J$2:$J$2047,'overall city offline'!$A$2:$A$2047,$A35,'overall city offline'!$B$2:$B$2047,G$4)*(1-AVERAGEIFS('all sales summary'!$I$2:$I$2047,'all sales summary'!$A$2:$A$2047,$A35,'all sales summary'!$B$2:$B$2047,G$4)))+(AVERAGEIFS('city centre offline'!$J$2:$J$2047,'city centre offline'!$A$2:$A$2047,$A35,'city centre offline'!$B$2:$B$2047,G$4)*AVERAGEIFS('all sales summary'!$I$2:$I$2047,'all sales summary'!$A$2:$A$2047,$A35,'all sales summary'!$B$2:$B$2047,G$4)))</f>
        <v>0.36180872286425741</v>
      </c>
      <c r="H35" s="60">
        <f>(AVERAGEIFS('city centre offline'!$J$2:$J$2047,'city centre offline'!$A$2:$A$2047,$A35,'city centre offline'!$B$2:$B$2047,H$4)*AVERAGEIFS('all sales summary'!$I$2:$I$2047,'all sales summary'!$A$2:$A$2047,$A35,'all sales summary'!$B$2:$B$2047,H$4))/((AVERAGEIFS('overall city offline'!$J$2:$J$2047,'overall city offline'!$A$2:$A$2047,$A35,'overall city offline'!$B$2:$B$2047,H$4)*(1-AVERAGEIFS('all sales summary'!$I$2:$I$2047,'all sales summary'!$A$2:$A$2047,$A35,'all sales summary'!$B$2:$B$2047,H$4)))+(AVERAGEIFS('city centre offline'!$J$2:$J$2047,'city centre offline'!$A$2:$A$2047,$A35,'city centre offline'!$B$2:$B$2047,H$4)*AVERAGEIFS('all sales summary'!$I$2:$I$2047,'all sales summary'!$A$2:$A$2047,$A35,'all sales summary'!$B$2:$B$2047,H$4)))</f>
        <v>0.35678154421050368</v>
      </c>
      <c r="I35" s="60">
        <f>(AVERAGEIFS('city centre offline'!$J$2:$J$2047,'city centre offline'!$A$2:$A$2047,$A35,'city centre offline'!$B$2:$B$2047,I$4)*AVERAGEIFS('all sales summary'!$I$2:$I$2047,'all sales summary'!$A$2:$A$2047,$A35,'all sales summary'!$B$2:$B$2047,I$4))/((AVERAGEIFS('overall city offline'!$J$2:$J$2047,'overall city offline'!$A$2:$A$2047,$A35,'overall city offline'!$B$2:$B$2047,I$4)*(1-AVERAGEIFS('all sales summary'!$I$2:$I$2047,'all sales summary'!$A$2:$A$2047,$A35,'all sales summary'!$B$2:$B$2047,I$4)))+(AVERAGEIFS('city centre offline'!$J$2:$J$2047,'city centre offline'!$A$2:$A$2047,$A35,'city centre offline'!$B$2:$B$2047,I$4)*AVERAGEIFS('all sales summary'!$I$2:$I$2047,'all sales summary'!$A$2:$A$2047,$A35,'all sales summary'!$B$2:$B$2047,I$4)))</f>
        <v>0.36187156993374292</v>
      </c>
      <c r="J35" s="60">
        <f>(AVERAGEIFS('city centre offline'!$J$2:$J$2047,'city centre offline'!$A$2:$A$2047,$A35,'city centre offline'!$B$2:$B$2047,J$4)*AVERAGEIFS('all sales summary'!$I$2:$I$2047,'all sales summary'!$A$2:$A$2047,$A35,'all sales summary'!$B$2:$B$2047,J$4))/((AVERAGEIFS('overall city offline'!$J$2:$J$2047,'overall city offline'!$A$2:$A$2047,$A35,'overall city offline'!$B$2:$B$2047,J$4)*(1-AVERAGEIFS('all sales summary'!$I$2:$I$2047,'all sales summary'!$A$2:$A$2047,$A35,'all sales summary'!$B$2:$B$2047,J$4)))+(AVERAGEIFS('city centre offline'!$J$2:$J$2047,'city centre offline'!$A$2:$A$2047,$A35,'city centre offline'!$B$2:$B$2047,J$4)*AVERAGEIFS('all sales summary'!$I$2:$I$2047,'all sales summary'!$A$2:$A$2047,$A35,'all sales summary'!$B$2:$B$2047,J$4)))</f>
        <v>0.36540230516690858</v>
      </c>
      <c r="K35" s="60">
        <f>(AVERAGEIFS('city centre offline'!$J$2:$J$2047,'city centre offline'!$A$2:$A$2047,$A35,'city centre offline'!$B$2:$B$2047,K$4)*AVERAGEIFS('all sales summary'!$I$2:$I$2047,'all sales summary'!$A$2:$A$2047,$A35,'all sales summary'!$B$2:$B$2047,K$4))/((AVERAGEIFS('overall city offline'!$J$2:$J$2047,'overall city offline'!$A$2:$A$2047,$A35,'overall city offline'!$B$2:$B$2047,K$4)*(1-AVERAGEIFS('all sales summary'!$I$2:$I$2047,'all sales summary'!$A$2:$A$2047,$A35,'all sales summary'!$B$2:$B$2047,K$4)))+(AVERAGEIFS('city centre offline'!$J$2:$J$2047,'city centre offline'!$A$2:$A$2047,$A35,'city centre offline'!$B$2:$B$2047,K$4)*AVERAGEIFS('all sales summary'!$I$2:$I$2047,'all sales summary'!$A$2:$A$2047,$A35,'all sales summary'!$B$2:$B$2047,K$4)))</f>
        <v>0.36822423590766101</v>
      </c>
      <c r="L35" s="60">
        <f>(AVERAGEIFS('city centre offline'!$J$2:$J$2047,'city centre offline'!$A$2:$A$2047,$A35,'city centre offline'!$B$2:$B$2047,L$4)*AVERAGEIFS('all sales summary'!$I$2:$I$2047,'all sales summary'!$A$2:$A$2047,$A35,'all sales summary'!$B$2:$B$2047,L$4))/((AVERAGEIFS('overall city offline'!$J$2:$J$2047,'overall city offline'!$A$2:$A$2047,$A35,'overall city offline'!$B$2:$B$2047,L$4)*(1-AVERAGEIFS('all sales summary'!$I$2:$I$2047,'all sales summary'!$A$2:$A$2047,$A35,'all sales summary'!$B$2:$B$2047,L$4)))+(AVERAGEIFS('city centre offline'!$J$2:$J$2047,'city centre offline'!$A$2:$A$2047,$A35,'city centre offline'!$B$2:$B$2047,L$4)*AVERAGEIFS('all sales summary'!$I$2:$I$2047,'all sales summary'!$A$2:$A$2047,$A35,'all sales summary'!$B$2:$B$2047,L$4)))</f>
        <v>0.37536867295186377</v>
      </c>
      <c r="M35" s="60">
        <f>(AVERAGEIFS('city centre offline'!$J$2:$J$2047,'city centre offline'!$A$2:$A$2047,$A35,'city centre offline'!$B$2:$B$2047,M$4)*AVERAGEIFS('all sales summary'!$I$2:$I$2047,'all sales summary'!$A$2:$A$2047,$A35,'all sales summary'!$B$2:$B$2047,M$4))/((AVERAGEIFS('overall city offline'!$J$2:$J$2047,'overall city offline'!$A$2:$A$2047,$A35,'overall city offline'!$B$2:$B$2047,M$4)*(1-AVERAGEIFS('all sales summary'!$I$2:$I$2047,'all sales summary'!$A$2:$A$2047,$A35,'all sales summary'!$B$2:$B$2047,M$4)))+(AVERAGEIFS('city centre offline'!$J$2:$J$2047,'city centre offline'!$A$2:$A$2047,$A35,'city centre offline'!$B$2:$B$2047,M$4)*AVERAGEIFS('all sales summary'!$I$2:$I$2047,'all sales summary'!$A$2:$A$2047,$A35,'all sales summary'!$B$2:$B$2047,M$4)))</f>
        <v>0.37681603830045207</v>
      </c>
      <c r="N35" s="60">
        <f>(AVERAGEIFS('city centre offline'!$J$2:$J$2047,'city centre offline'!$A$2:$A$2047,$A35,'city centre offline'!$B$2:$B$2047,N$4)*AVERAGEIFS('all sales summary'!$I$2:$I$2047,'all sales summary'!$A$2:$A$2047,$A35,'all sales summary'!$B$2:$B$2047,N$4))/((AVERAGEIFS('overall city offline'!$J$2:$J$2047,'overall city offline'!$A$2:$A$2047,$A35,'overall city offline'!$B$2:$B$2047,N$4)*(1-AVERAGEIFS('all sales summary'!$I$2:$I$2047,'all sales summary'!$A$2:$A$2047,$A35,'all sales summary'!$B$2:$B$2047,N$4)))+(AVERAGEIFS('city centre offline'!$J$2:$J$2047,'city centre offline'!$A$2:$A$2047,$A35,'city centre offline'!$B$2:$B$2047,N$4)*AVERAGEIFS('all sales summary'!$I$2:$I$2047,'all sales summary'!$A$2:$A$2047,$A35,'all sales summary'!$B$2:$B$2047,N$4)))</f>
        <v>0.36171840965307522</v>
      </c>
      <c r="O35" s="60">
        <f>(AVERAGEIFS('city centre offline'!$J$2:$J$2047,'city centre offline'!$A$2:$A$2047,$A35,'city centre offline'!$B$2:$B$2047,O$4)*AVERAGEIFS('all sales summary'!$I$2:$I$2047,'all sales summary'!$A$2:$A$2047,$A35,'all sales summary'!$B$2:$B$2047,O$4))/((AVERAGEIFS('overall city offline'!$J$2:$J$2047,'overall city offline'!$A$2:$A$2047,$A35,'overall city offline'!$B$2:$B$2047,O$4)*(1-AVERAGEIFS('all sales summary'!$I$2:$I$2047,'all sales summary'!$A$2:$A$2047,$A35,'all sales summary'!$B$2:$B$2047,O$4)))+(AVERAGEIFS('city centre offline'!$J$2:$J$2047,'city centre offline'!$A$2:$A$2047,$A35,'city centre offline'!$B$2:$B$2047,O$4)*AVERAGEIFS('all sales summary'!$I$2:$I$2047,'all sales summary'!$A$2:$A$2047,$A35,'all sales summary'!$B$2:$B$2047,O$4)))</f>
        <v>0.37163356718780266</v>
      </c>
      <c r="P35" s="60">
        <f>(AVERAGEIFS('city centre offline'!$J$2:$J$2047,'city centre offline'!$A$2:$A$2047,$A35,'city centre offline'!$B$2:$B$2047,P$4)*AVERAGEIFS('all sales summary'!$I$2:$I$2047,'all sales summary'!$A$2:$A$2047,$A35,'all sales summary'!$B$2:$B$2047,P$4))/((AVERAGEIFS('overall city offline'!$J$2:$J$2047,'overall city offline'!$A$2:$A$2047,$A35,'overall city offline'!$B$2:$B$2047,P$4)*(1-AVERAGEIFS('all sales summary'!$I$2:$I$2047,'all sales summary'!$A$2:$A$2047,$A35,'all sales summary'!$B$2:$B$2047,P$4)))+(AVERAGEIFS('city centre offline'!$J$2:$J$2047,'city centre offline'!$A$2:$A$2047,$A35,'city centre offline'!$B$2:$B$2047,P$4)*AVERAGEIFS('all sales summary'!$I$2:$I$2047,'all sales summary'!$A$2:$A$2047,$A35,'all sales summary'!$B$2:$B$2047,P$4)))</f>
        <v>0.34275360994425902</v>
      </c>
      <c r="Q35" s="60">
        <f>(AVERAGEIFS('city centre offline'!$J$2:$J$2047,'city centre offline'!$A$2:$A$2047,$A35,'city centre offline'!$B$2:$B$2047,Q$4)*AVERAGEIFS('all sales summary'!$I$2:$I$2047,'all sales summary'!$A$2:$A$2047,$A35,'all sales summary'!$B$2:$B$2047,Q$4))/((AVERAGEIFS('overall city offline'!$J$2:$J$2047,'overall city offline'!$A$2:$A$2047,$A35,'overall city offline'!$B$2:$B$2047,Q$4)*(1-AVERAGEIFS('all sales summary'!$I$2:$I$2047,'all sales summary'!$A$2:$A$2047,$A35,'all sales summary'!$B$2:$B$2047,Q$4)))+(AVERAGEIFS('city centre offline'!$J$2:$J$2047,'city centre offline'!$A$2:$A$2047,$A35,'city centre offline'!$B$2:$B$2047,Q$4)*AVERAGEIFS('all sales summary'!$I$2:$I$2047,'all sales summary'!$A$2:$A$2047,$A35,'all sales summary'!$B$2:$B$2047,Q$4)))</f>
        <v>4.3834456625118472E-2</v>
      </c>
      <c r="R35" s="60">
        <f>(AVERAGEIFS('city centre offline'!$J$2:$J$2047,'city centre offline'!$A$2:$A$2047,$A35,'city centre offline'!$B$2:$B$2047,R$4)*AVERAGEIFS('all sales summary'!$I$2:$I$2047,'all sales summary'!$A$2:$A$2047,$A35,'all sales summary'!$B$2:$B$2047,R$4))/((AVERAGEIFS('overall city offline'!$J$2:$J$2047,'overall city offline'!$A$2:$A$2047,$A35,'overall city offline'!$B$2:$B$2047,R$4)*(1-AVERAGEIFS('all sales summary'!$I$2:$I$2047,'all sales summary'!$A$2:$A$2047,$A35,'all sales summary'!$B$2:$B$2047,R$4)))+(AVERAGEIFS('city centre offline'!$J$2:$J$2047,'city centre offline'!$A$2:$A$2047,$A35,'city centre offline'!$B$2:$B$2047,R$4)*AVERAGEIFS('all sales summary'!$I$2:$I$2047,'all sales summary'!$A$2:$A$2047,$A35,'all sales summary'!$B$2:$B$2047,R$4)))</f>
        <v>6.0519500028684559E-2</v>
      </c>
      <c r="S35" s="60">
        <f>(AVERAGEIFS('city centre offline'!$J$2:$J$2047,'city centre offline'!$A$2:$A$2047,$A35,'city centre offline'!$B$2:$B$2047,S$4)*AVERAGEIFS('all sales summary'!$I$2:$I$2047,'all sales summary'!$A$2:$A$2047,$A35,'all sales summary'!$B$2:$B$2047,S$4))/((AVERAGEIFS('overall city offline'!$J$2:$J$2047,'overall city offline'!$A$2:$A$2047,$A35,'overall city offline'!$B$2:$B$2047,S$4)*(1-AVERAGEIFS('all sales summary'!$I$2:$I$2047,'all sales summary'!$A$2:$A$2047,$A35,'all sales summary'!$B$2:$B$2047,S$4)))+(AVERAGEIFS('city centre offline'!$J$2:$J$2047,'city centre offline'!$A$2:$A$2047,$A35,'city centre offline'!$B$2:$B$2047,S$4)*AVERAGEIFS('all sales summary'!$I$2:$I$2047,'all sales summary'!$A$2:$A$2047,$A35,'all sales summary'!$B$2:$B$2047,S$4)))</f>
        <v>0.13523535591507968</v>
      </c>
      <c r="T35" s="60">
        <f>(AVERAGEIFS('city centre offline'!$J$2:$J$2047,'city centre offline'!$A$2:$A$2047,$A35,'city centre offline'!$B$2:$B$2047,T$4)*AVERAGEIFS('all sales summary'!$I$2:$I$2047,'all sales summary'!$A$2:$A$2047,$A35,'all sales summary'!$B$2:$B$2047,T$4))/((AVERAGEIFS('overall city offline'!$J$2:$J$2047,'overall city offline'!$A$2:$A$2047,$A35,'overall city offline'!$B$2:$B$2047,T$4)*(1-AVERAGEIFS('all sales summary'!$I$2:$I$2047,'all sales summary'!$A$2:$A$2047,$A35,'all sales summary'!$B$2:$B$2047,T$4)))+(AVERAGEIFS('city centre offline'!$J$2:$J$2047,'city centre offline'!$A$2:$A$2047,$A35,'city centre offline'!$B$2:$B$2047,T$4)*AVERAGEIFS('all sales summary'!$I$2:$I$2047,'all sales summary'!$A$2:$A$2047,$A35,'all sales summary'!$B$2:$B$2047,T$4)))</f>
        <v>0.31230534223698675</v>
      </c>
      <c r="U35" s="60">
        <f>(AVERAGEIFS('city centre offline'!$J$2:$J$2047,'city centre offline'!$A$2:$A$2047,$A35,'city centre offline'!$B$2:$B$2047,U$4)*AVERAGEIFS('all sales summary'!$I$2:$I$2047,'all sales summary'!$A$2:$A$2047,$A35,'all sales summary'!$B$2:$B$2047,U$4))/((AVERAGEIFS('overall city offline'!$J$2:$J$2047,'overall city offline'!$A$2:$A$2047,$A35,'overall city offline'!$B$2:$B$2047,U$4)*(1-AVERAGEIFS('all sales summary'!$I$2:$I$2047,'all sales summary'!$A$2:$A$2047,$A35,'all sales summary'!$B$2:$B$2047,U$4)))+(AVERAGEIFS('city centre offline'!$J$2:$J$2047,'city centre offline'!$A$2:$A$2047,$A35,'city centre offline'!$B$2:$B$2047,U$4)*AVERAGEIFS('all sales summary'!$I$2:$I$2047,'all sales summary'!$A$2:$A$2047,$A35,'all sales summary'!$B$2:$B$2047,U$4)))</f>
        <v>0.35299917638837275</v>
      </c>
      <c r="V35" s="60">
        <f>(AVERAGEIFS('city centre offline'!$J$2:$J$2047,'city centre offline'!$A$2:$A$2047,$A35,'city centre offline'!$B$2:$B$2047,V$4)*AVERAGEIFS('all sales summary'!$I$2:$I$2047,'all sales summary'!$A$2:$A$2047,$A35,'all sales summary'!$B$2:$B$2047,V$4))/((AVERAGEIFS('overall city offline'!$J$2:$J$2047,'overall city offline'!$A$2:$A$2047,$A35,'overall city offline'!$B$2:$B$2047,V$4)*(1-AVERAGEIFS('all sales summary'!$I$2:$I$2047,'all sales summary'!$A$2:$A$2047,$A35,'all sales summary'!$B$2:$B$2047,V$4)))+(AVERAGEIFS('city centre offline'!$J$2:$J$2047,'city centre offline'!$A$2:$A$2047,$A35,'city centre offline'!$B$2:$B$2047,V$4)*AVERAGEIFS('all sales summary'!$I$2:$I$2047,'all sales summary'!$A$2:$A$2047,$A35,'all sales summary'!$B$2:$B$2047,V$4)))</f>
        <v>0.34525192520926012</v>
      </c>
      <c r="W35" s="60">
        <f>(AVERAGEIFS('city centre offline'!$J$2:$J$2047,'city centre offline'!$A$2:$A$2047,$A35,'city centre offline'!$B$2:$B$2047,W$4)*AVERAGEIFS('all sales summary'!$I$2:$I$2047,'all sales summary'!$A$2:$A$2047,$A35,'all sales summary'!$B$2:$B$2047,W$4))/((AVERAGEIFS('overall city offline'!$J$2:$J$2047,'overall city offline'!$A$2:$A$2047,$A35,'overall city offline'!$B$2:$B$2047,W$4)*(1-AVERAGEIFS('all sales summary'!$I$2:$I$2047,'all sales summary'!$A$2:$A$2047,$A35,'all sales summary'!$B$2:$B$2047,W$4)))+(AVERAGEIFS('city centre offline'!$J$2:$J$2047,'city centre offline'!$A$2:$A$2047,$A35,'city centre offline'!$B$2:$B$2047,W$4)*AVERAGEIFS('all sales summary'!$I$2:$I$2047,'all sales summary'!$A$2:$A$2047,$A35,'all sales summary'!$B$2:$B$2047,W$4)))</f>
        <v>0.30064775640059854</v>
      </c>
      <c r="X35" s="60">
        <f>(AVERAGEIFS('city centre offline'!$J$2:$J$2047,'city centre offline'!$A$2:$A$2047,$A35,'city centre offline'!$B$2:$B$2047,X$4)*AVERAGEIFS('all sales summary'!$I$2:$I$2047,'all sales summary'!$A$2:$A$2047,$A35,'all sales summary'!$B$2:$B$2047,X$4))/((AVERAGEIFS('overall city offline'!$J$2:$J$2047,'overall city offline'!$A$2:$A$2047,$A35,'overall city offline'!$B$2:$B$2047,X$4)*(1-AVERAGEIFS('all sales summary'!$I$2:$I$2047,'all sales summary'!$A$2:$A$2047,$A35,'all sales summary'!$B$2:$B$2047,X$4)))+(AVERAGEIFS('city centre offline'!$J$2:$J$2047,'city centre offline'!$A$2:$A$2047,$A35,'city centre offline'!$B$2:$B$2047,X$4)*AVERAGEIFS('all sales summary'!$I$2:$I$2047,'all sales summary'!$A$2:$A$2047,$A35,'all sales summary'!$B$2:$B$2047,X$4)))</f>
        <v>0.20495494443916076</v>
      </c>
      <c r="Y35" s="60">
        <f>(AVERAGEIFS('city centre offline'!$J$2:$J$2047,'city centre offline'!$A$2:$A$2047,$A35,'city centre offline'!$B$2:$B$2047,Y$4)*AVERAGEIFS('all sales summary'!$I$2:$I$2047,'all sales summary'!$A$2:$A$2047,$A35,'all sales summary'!$B$2:$B$2047,Y$4))/((AVERAGEIFS('overall city offline'!$J$2:$J$2047,'overall city offline'!$A$2:$A$2047,$A35,'overall city offline'!$B$2:$B$2047,Y$4)*(1-AVERAGEIFS('all sales summary'!$I$2:$I$2047,'all sales summary'!$A$2:$A$2047,$A35,'all sales summary'!$B$2:$B$2047,Y$4)))+(AVERAGEIFS('city centre offline'!$J$2:$J$2047,'city centre offline'!$A$2:$A$2047,$A35,'city centre offline'!$B$2:$B$2047,Y$4)*AVERAGEIFS('all sales summary'!$I$2:$I$2047,'all sales summary'!$A$2:$A$2047,$A35,'all sales summary'!$B$2:$B$2047,Y$4)))</f>
        <v>0.35496843429668651</v>
      </c>
      <c r="Z35" s="60">
        <f>(AVERAGEIFS('city centre offline'!$J$2:$J$2047,'city centre offline'!$A$2:$A$2047,$A35,'city centre offline'!$B$2:$B$2047,Z$4)*AVERAGEIFS('all sales summary'!$I$2:$I$2047,'all sales summary'!$A$2:$A$2047,$A35,'all sales summary'!$B$2:$B$2047,Z$4))/((AVERAGEIFS('overall city offline'!$J$2:$J$2047,'overall city offline'!$A$2:$A$2047,$A35,'overall city offline'!$B$2:$B$2047,Z$4)*(1-AVERAGEIFS('all sales summary'!$I$2:$I$2047,'all sales summary'!$A$2:$A$2047,$A35,'all sales summary'!$B$2:$B$2047,Z$4)))+(AVERAGEIFS('city centre offline'!$J$2:$J$2047,'city centre offline'!$A$2:$A$2047,$A35,'city centre offline'!$B$2:$B$2047,Z$4)*AVERAGEIFS('all sales summary'!$I$2:$I$2047,'all sales summary'!$A$2:$A$2047,$A35,'all sales summary'!$B$2:$B$2047,Z$4)))</f>
        <v>0.13546574424543115</v>
      </c>
      <c r="AA35" s="60">
        <f>(AVERAGEIFS('city centre offline'!$J$2:$J$2047,'city centre offline'!$A$2:$A$2047,$A35,'city centre offline'!$B$2:$B$2047,AA$4)*AVERAGEIFS('all sales summary'!$I$2:$I$2047,'all sales summary'!$A$2:$A$2047,$A35,'all sales summary'!$B$2:$B$2047,AA$4))/((AVERAGEIFS('overall city offline'!$J$2:$J$2047,'overall city offline'!$A$2:$A$2047,$A35,'overall city offline'!$B$2:$B$2047,AA$4)*(1-AVERAGEIFS('all sales summary'!$I$2:$I$2047,'all sales summary'!$A$2:$A$2047,$A35,'all sales summary'!$B$2:$B$2047,AA$4)))+(AVERAGEIFS('city centre offline'!$J$2:$J$2047,'city centre offline'!$A$2:$A$2047,$A35,'city centre offline'!$B$2:$B$2047,AA$4)*AVERAGEIFS('all sales summary'!$I$2:$I$2047,'all sales summary'!$A$2:$A$2047,$A35,'all sales summary'!$B$2:$B$2047,AA$4)))</f>
        <v>0.13114401320283417</v>
      </c>
      <c r="AB35" s="60">
        <f>(AVERAGEIFS('city centre offline'!$J$2:$J$2047,'city centre offline'!$A$2:$A$2047,$A35,'city centre offline'!$B$2:$B$2047,AB$4)*AVERAGEIFS('all sales summary'!$I$2:$I$2047,'all sales summary'!$A$2:$A$2047,$A35,'all sales summary'!$B$2:$B$2047,AB$4))/((AVERAGEIFS('overall city offline'!$J$2:$J$2047,'overall city offline'!$A$2:$A$2047,$A35,'overall city offline'!$B$2:$B$2047,AB$4)*(1-AVERAGEIFS('all sales summary'!$I$2:$I$2047,'all sales summary'!$A$2:$A$2047,$A35,'all sales summary'!$B$2:$B$2047,AB$4)))+(AVERAGEIFS('city centre offline'!$J$2:$J$2047,'city centre offline'!$A$2:$A$2047,$A35,'city centre offline'!$B$2:$B$2047,AB$4)*AVERAGEIFS('all sales summary'!$I$2:$I$2047,'all sales summary'!$A$2:$A$2047,$A35,'all sales summary'!$B$2:$B$2047,AB$4)))</f>
        <v>0.15755255116785302</v>
      </c>
      <c r="AC35" s="60">
        <f>(AVERAGEIFS('city centre offline'!$J$2:$J$2047,'city centre offline'!$A$2:$A$2047,$A35,'city centre offline'!$B$2:$B$2047,AC$4)*AVERAGEIFS('all sales summary'!$I$2:$I$2047,'all sales summary'!$A$2:$A$2047,$A35,'all sales summary'!$B$2:$B$2047,AC$4))/((AVERAGEIFS('overall city offline'!$J$2:$J$2047,'overall city offline'!$A$2:$A$2047,$A35,'overall city offline'!$B$2:$B$2047,AC$4)*(1-AVERAGEIFS('all sales summary'!$I$2:$I$2047,'all sales summary'!$A$2:$A$2047,$A35,'all sales summary'!$B$2:$B$2047,AC$4)))+(AVERAGEIFS('city centre offline'!$J$2:$J$2047,'city centre offline'!$A$2:$A$2047,$A35,'city centre offline'!$B$2:$B$2047,AC$4)*AVERAGEIFS('all sales summary'!$I$2:$I$2047,'all sales summary'!$A$2:$A$2047,$A35,'all sales summary'!$B$2:$B$2047,AC$4)))</f>
        <v>0.30300645794661796</v>
      </c>
      <c r="AD35" s="60">
        <f>(AVERAGEIFS('city centre offline'!$J$2:$J$2047,'city centre offline'!$A$2:$A$2047,$A35,'city centre offline'!$B$2:$B$2047,AD$4)*AVERAGEIFS('all sales summary'!$I$2:$I$2047,'all sales summary'!$A$2:$A$2047,$A35,'all sales summary'!$B$2:$B$2047,AD$4))/((AVERAGEIFS('overall city offline'!$J$2:$J$2047,'overall city offline'!$A$2:$A$2047,$A35,'overall city offline'!$B$2:$B$2047,AD$4)*(1-AVERAGEIFS('all sales summary'!$I$2:$I$2047,'all sales summary'!$A$2:$A$2047,$A35,'all sales summary'!$B$2:$B$2047,AD$4)))+(AVERAGEIFS('city centre offline'!$J$2:$J$2047,'city centre offline'!$A$2:$A$2047,$A35,'city centre offline'!$B$2:$B$2047,AD$4)*AVERAGEIFS('all sales summary'!$I$2:$I$2047,'all sales summary'!$A$2:$A$2047,$A35,'all sales summary'!$B$2:$B$2047,AD$4)))</f>
        <v>0.35059349498103459</v>
      </c>
      <c r="AE35" s="60">
        <f>(AVERAGEIFS('city centre offline'!$J$2:$J$2047,'city centre offline'!$A$2:$A$2047,$A35,'city centre offline'!$B$2:$B$2047,AE$4)*AVERAGEIFS('all sales summary'!$I$2:$I$2047,'all sales summary'!$A$2:$A$2047,$A35,'all sales summary'!$B$2:$B$2047,AE$4))/((AVERAGEIFS('overall city offline'!$J$2:$J$2047,'overall city offline'!$A$2:$A$2047,$A35,'overall city offline'!$B$2:$B$2047,AE$4)*(1-AVERAGEIFS('all sales summary'!$I$2:$I$2047,'all sales summary'!$A$2:$A$2047,$A35,'all sales summary'!$B$2:$B$2047,AE$4)))+(AVERAGEIFS('city centre offline'!$J$2:$J$2047,'city centre offline'!$A$2:$A$2047,$A35,'city centre offline'!$B$2:$B$2047,AE$4)*AVERAGEIFS('all sales summary'!$I$2:$I$2047,'all sales summary'!$A$2:$A$2047,$A35,'all sales summary'!$B$2:$B$2047,AE$4)))</f>
        <v>0.3623833083799502</v>
      </c>
      <c r="AF35" s="60">
        <f>(AVERAGEIFS('city centre offline'!$J$2:$J$2047,'city centre offline'!$A$2:$A$2047,$A35,'city centre offline'!$B$2:$B$2047,AF$4)*AVERAGEIFS('all sales summary'!$I$2:$I$2047,'all sales summary'!$A$2:$A$2047,$A35,'all sales summary'!$B$2:$B$2047,AF$4))/((AVERAGEIFS('overall city offline'!$J$2:$J$2047,'overall city offline'!$A$2:$A$2047,$A35,'overall city offline'!$B$2:$B$2047,AF$4)*(1-AVERAGEIFS('all sales summary'!$I$2:$I$2047,'all sales summary'!$A$2:$A$2047,$A35,'all sales summary'!$B$2:$B$2047,AF$4)))+(AVERAGEIFS('city centre offline'!$J$2:$J$2047,'city centre offline'!$A$2:$A$2047,$A35,'city centre offline'!$B$2:$B$2047,AF$4)*AVERAGEIFS('all sales summary'!$I$2:$I$2047,'all sales summary'!$A$2:$A$2047,$A35,'all sales summary'!$B$2:$B$2047,AF$4)))</f>
        <v>0.37410703353888186</v>
      </c>
      <c r="AG35" s="60">
        <f>(AVERAGEIFS('city centre offline'!$J$2:$J$2047,'city centre offline'!$A$2:$A$2047,$A35,'city centre offline'!$B$2:$B$2047,AG$4)*AVERAGEIFS('all sales summary'!$I$2:$I$2047,'all sales summary'!$A$2:$A$2047,$A35,'all sales summary'!$B$2:$B$2047,AG$4))/((AVERAGEIFS('overall city offline'!$J$2:$J$2047,'overall city offline'!$A$2:$A$2047,$A35,'overall city offline'!$B$2:$B$2047,AG$4)*(1-AVERAGEIFS('all sales summary'!$I$2:$I$2047,'all sales summary'!$A$2:$A$2047,$A35,'all sales summary'!$B$2:$B$2047,AG$4)))+(AVERAGEIFS('city centre offline'!$J$2:$J$2047,'city centre offline'!$A$2:$A$2047,$A35,'city centre offline'!$B$2:$B$2047,AG$4)*AVERAGEIFS('all sales summary'!$I$2:$I$2047,'all sales summary'!$A$2:$A$2047,$A35,'all sales summary'!$B$2:$B$2047,AG$4)))</f>
        <v>0.38031549642730755</v>
      </c>
      <c r="AH35" s="60">
        <f>(AVERAGEIFS('city centre offline'!$J$2:$J$2047,'city centre offline'!$A$2:$A$2047,$A35,'city centre offline'!$B$2:$B$2047,AH$4)*AVERAGEIFS('all sales summary'!$I$2:$I$2047,'all sales summary'!$A$2:$A$2047,$A35,'all sales summary'!$B$2:$B$2047,AH$4))/((AVERAGEIFS('overall city offline'!$J$2:$J$2047,'overall city offline'!$A$2:$A$2047,$A35,'overall city offline'!$B$2:$B$2047,AH$4)*(1-AVERAGEIFS('all sales summary'!$I$2:$I$2047,'all sales summary'!$A$2:$A$2047,$A35,'all sales summary'!$B$2:$B$2047,AH$4)))+(AVERAGEIFS('city centre offline'!$J$2:$J$2047,'city centre offline'!$A$2:$A$2047,$A35,'city centre offline'!$B$2:$B$2047,AH$4)*AVERAGEIFS('all sales summary'!$I$2:$I$2047,'all sales summary'!$A$2:$A$2047,$A35,'all sales summary'!$B$2:$B$2047,AH$4)))</f>
        <v>0.3783170916358668</v>
      </c>
    </row>
    <row r="36" spans="1:34" x14ac:dyDescent="0.3">
      <c r="A36" t="s">
        <v>38</v>
      </c>
      <c r="B36" s="60">
        <f>(AVERAGEIFS('city centre offline'!$J$2:$J$2047,'city centre offline'!$A$2:$A$2047,$A36,'city centre offline'!$B$2:$B$2047,B$4)*AVERAGEIFS('all sales summary'!$I$2:$I$2047,'all sales summary'!$A$2:$A$2047,$A36,'all sales summary'!$B$2:$B$2047,B$4))/((AVERAGEIFS('overall city offline'!$J$2:$J$2047,'overall city offline'!$A$2:$A$2047,$A36,'overall city offline'!$B$2:$B$2047,B$4)*(1-AVERAGEIFS('all sales summary'!$I$2:$I$2047,'all sales summary'!$A$2:$A$2047,$A36,'all sales summary'!$B$2:$B$2047,B$4)))+(AVERAGEIFS('city centre offline'!$J$2:$J$2047,'city centre offline'!$A$2:$A$2047,$A36,'city centre offline'!$B$2:$B$2047,B$4)*AVERAGEIFS('all sales summary'!$I$2:$I$2047,'all sales summary'!$A$2:$A$2047,$A36,'all sales summary'!$B$2:$B$2047,B$4)))</f>
        <v>0.3644405164329102</v>
      </c>
      <c r="C36" s="60">
        <f>(AVERAGEIFS('city centre offline'!$J$2:$J$2047,'city centre offline'!$A$2:$A$2047,$A36,'city centre offline'!$B$2:$B$2047,C$4)*AVERAGEIFS('all sales summary'!$I$2:$I$2047,'all sales summary'!$A$2:$A$2047,$A36,'all sales summary'!$B$2:$B$2047,C$4))/((AVERAGEIFS('overall city offline'!$J$2:$J$2047,'overall city offline'!$A$2:$A$2047,$A36,'overall city offline'!$B$2:$B$2047,C$4)*(1-AVERAGEIFS('all sales summary'!$I$2:$I$2047,'all sales summary'!$A$2:$A$2047,$A36,'all sales summary'!$B$2:$B$2047,C$4)))+(AVERAGEIFS('city centre offline'!$J$2:$J$2047,'city centre offline'!$A$2:$A$2047,$A36,'city centre offline'!$B$2:$B$2047,C$4)*AVERAGEIFS('all sales summary'!$I$2:$I$2047,'all sales summary'!$A$2:$A$2047,$A36,'all sales summary'!$B$2:$B$2047,C$4)))</f>
        <v>0.36331465094542309</v>
      </c>
      <c r="D36" s="60">
        <f>(AVERAGEIFS('city centre offline'!$J$2:$J$2047,'city centre offline'!$A$2:$A$2047,$A36,'city centre offline'!$B$2:$B$2047,D$4)*AVERAGEIFS('all sales summary'!$I$2:$I$2047,'all sales summary'!$A$2:$A$2047,$A36,'all sales summary'!$B$2:$B$2047,D$4))/((AVERAGEIFS('overall city offline'!$J$2:$J$2047,'overall city offline'!$A$2:$A$2047,$A36,'overall city offline'!$B$2:$B$2047,D$4)*(1-AVERAGEIFS('all sales summary'!$I$2:$I$2047,'all sales summary'!$A$2:$A$2047,$A36,'all sales summary'!$B$2:$B$2047,D$4)))+(AVERAGEIFS('city centre offline'!$J$2:$J$2047,'city centre offline'!$A$2:$A$2047,$A36,'city centre offline'!$B$2:$B$2047,D$4)*AVERAGEIFS('all sales summary'!$I$2:$I$2047,'all sales summary'!$A$2:$A$2047,$A36,'all sales summary'!$B$2:$B$2047,D$4)))</f>
        <v>0.353333114032092</v>
      </c>
      <c r="E36" s="60">
        <f>(AVERAGEIFS('city centre offline'!$J$2:$J$2047,'city centre offline'!$A$2:$A$2047,$A36,'city centre offline'!$B$2:$B$2047,E$4)*AVERAGEIFS('all sales summary'!$I$2:$I$2047,'all sales summary'!$A$2:$A$2047,$A36,'all sales summary'!$B$2:$B$2047,E$4))/((AVERAGEIFS('overall city offline'!$J$2:$J$2047,'overall city offline'!$A$2:$A$2047,$A36,'overall city offline'!$B$2:$B$2047,E$4)*(1-AVERAGEIFS('all sales summary'!$I$2:$I$2047,'all sales summary'!$A$2:$A$2047,$A36,'all sales summary'!$B$2:$B$2047,E$4)))+(AVERAGEIFS('city centre offline'!$J$2:$J$2047,'city centre offline'!$A$2:$A$2047,$A36,'city centre offline'!$B$2:$B$2047,E$4)*AVERAGEIFS('all sales summary'!$I$2:$I$2047,'all sales summary'!$A$2:$A$2047,$A36,'all sales summary'!$B$2:$B$2047,E$4)))</f>
        <v>0.34609044932077243</v>
      </c>
      <c r="F36" s="60">
        <f>(AVERAGEIFS('city centre offline'!$J$2:$J$2047,'city centre offline'!$A$2:$A$2047,$A36,'city centre offline'!$B$2:$B$2047,F$4)*AVERAGEIFS('all sales summary'!$I$2:$I$2047,'all sales summary'!$A$2:$A$2047,$A36,'all sales summary'!$B$2:$B$2047,F$4))/((AVERAGEIFS('overall city offline'!$J$2:$J$2047,'overall city offline'!$A$2:$A$2047,$A36,'overall city offline'!$B$2:$B$2047,F$4)*(1-AVERAGEIFS('all sales summary'!$I$2:$I$2047,'all sales summary'!$A$2:$A$2047,$A36,'all sales summary'!$B$2:$B$2047,F$4)))+(AVERAGEIFS('city centre offline'!$J$2:$J$2047,'city centre offline'!$A$2:$A$2047,$A36,'city centre offline'!$B$2:$B$2047,F$4)*AVERAGEIFS('all sales summary'!$I$2:$I$2047,'all sales summary'!$A$2:$A$2047,$A36,'all sales summary'!$B$2:$B$2047,F$4)))</f>
        <v>0.34380129648060709</v>
      </c>
      <c r="G36" s="60">
        <f>(AVERAGEIFS('city centre offline'!$J$2:$J$2047,'city centre offline'!$A$2:$A$2047,$A36,'city centre offline'!$B$2:$B$2047,G$4)*AVERAGEIFS('all sales summary'!$I$2:$I$2047,'all sales summary'!$A$2:$A$2047,$A36,'all sales summary'!$B$2:$B$2047,G$4))/((AVERAGEIFS('overall city offline'!$J$2:$J$2047,'overall city offline'!$A$2:$A$2047,$A36,'overall city offline'!$B$2:$B$2047,G$4)*(1-AVERAGEIFS('all sales summary'!$I$2:$I$2047,'all sales summary'!$A$2:$A$2047,$A36,'all sales summary'!$B$2:$B$2047,G$4)))+(AVERAGEIFS('city centre offline'!$J$2:$J$2047,'city centre offline'!$A$2:$A$2047,$A36,'city centre offline'!$B$2:$B$2047,G$4)*AVERAGEIFS('all sales summary'!$I$2:$I$2047,'all sales summary'!$A$2:$A$2047,$A36,'all sales summary'!$B$2:$B$2047,G$4)))</f>
        <v>0.33325826728177199</v>
      </c>
      <c r="H36" s="60">
        <f>(AVERAGEIFS('city centre offline'!$J$2:$J$2047,'city centre offline'!$A$2:$A$2047,$A36,'city centre offline'!$B$2:$B$2047,H$4)*AVERAGEIFS('all sales summary'!$I$2:$I$2047,'all sales summary'!$A$2:$A$2047,$A36,'all sales summary'!$B$2:$B$2047,H$4))/((AVERAGEIFS('overall city offline'!$J$2:$J$2047,'overall city offline'!$A$2:$A$2047,$A36,'overall city offline'!$B$2:$B$2047,H$4)*(1-AVERAGEIFS('all sales summary'!$I$2:$I$2047,'all sales summary'!$A$2:$A$2047,$A36,'all sales summary'!$B$2:$B$2047,H$4)))+(AVERAGEIFS('city centre offline'!$J$2:$J$2047,'city centre offline'!$A$2:$A$2047,$A36,'city centre offline'!$B$2:$B$2047,H$4)*AVERAGEIFS('all sales summary'!$I$2:$I$2047,'all sales summary'!$A$2:$A$2047,$A36,'all sales summary'!$B$2:$B$2047,H$4)))</f>
        <v>0.34588352483014745</v>
      </c>
      <c r="I36" s="60">
        <f>(AVERAGEIFS('city centre offline'!$J$2:$J$2047,'city centre offline'!$A$2:$A$2047,$A36,'city centre offline'!$B$2:$B$2047,I$4)*AVERAGEIFS('all sales summary'!$I$2:$I$2047,'all sales summary'!$A$2:$A$2047,$A36,'all sales summary'!$B$2:$B$2047,I$4))/((AVERAGEIFS('overall city offline'!$J$2:$J$2047,'overall city offline'!$A$2:$A$2047,$A36,'overall city offline'!$B$2:$B$2047,I$4)*(1-AVERAGEIFS('all sales summary'!$I$2:$I$2047,'all sales summary'!$A$2:$A$2047,$A36,'all sales summary'!$B$2:$B$2047,I$4)))+(AVERAGEIFS('city centre offline'!$J$2:$J$2047,'city centre offline'!$A$2:$A$2047,$A36,'city centre offline'!$B$2:$B$2047,I$4)*AVERAGEIFS('all sales summary'!$I$2:$I$2047,'all sales summary'!$A$2:$A$2047,$A36,'all sales summary'!$B$2:$B$2047,I$4)))</f>
        <v>0.33957609436977493</v>
      </c>
      <c r="J36" s="60">
        <f>(AVERAGEIFS('city centre offline'!$J$2:$J$2047,'city centre offline'!$A$2:$A$2047,$A36,'city centre offline'!$B$2:$B$2047,J$4)*AVERAGEIFS('all sales summary'!$I$2:$I$2047,'all sales summary'!$A$2:$A$2047,$A36,'all sales summary'!$B$2:$B$2047,J$4))/((AVERAGEIFS('overall city offline'!$J$2:$J$2047,'overall city offline'!$A$2:$A$2047,$A36,'overall city offline'!$B$2:$B$2047,J$4)*(1-AVERAGEIFS('all sales summary'!$I$2:$I$2047,'all sales summary'!$A$2:$A$2047,$A36,'all sales summary'!$B$2:$B$2047,J$4)))+(AVERAGEIFS('city centre offline'!$J$2:$J$2047,'city centre offline'!$A$2:$A$2047,$A36,'city centre offline'!$B$2:$B$2047,J$4)*AVERAGEIFS('all sales summary'!$I$2:$I$2047,'all sales summary'!$A$2:$A$2047,$A36,'all sales summary'!$B$2:$B$2047,J$4)))</f>
        <v>0.34152882530440665</v>
      </c>
      <c r="K36" s="60">
        <f>(AVERAGEIFS('city centre offline'!$J$2:$J$2047,'city centre offline'!$A$2:$A$2047,$A36,'city centre offline'!$B$2:$B$2047,K$4)*AVERAGEIFS('all sales summary'!$I$2:$I$2047,'all sales summary'!$A$2:$A$2047,$A36,'all sales summary'!$B$2:$B$2047,K$4))/((AVERAGEIFS('overall city offline'!$J$2:$J$2047,'overall city offline'!$A$2:$A$2047,$A36,'overall city offline'!$B$2:$B$2047,K$4)*(1-AVERAGEIFS('all sales summary'!$I$2:$I$2047,'all sales summary'!$A$2:$A$2047,$A36,'all sales summary'!$B$2:$B$2047,K$4)))+(AVERAGEIFS('city centre offline'!$J$2:$J$2047,'city centre offline'!$A$2:$A$2047,$A36,'city centre offline'!$B$2:$B$2047,K$4)*AVERAGEIFS('all sales summary'!$I$2:$I$2047,'all sales summary'!$A$2:$A$2047,$A36,'all sales summary'!$B$2:$B$2047,K$4)))</f>
        <v>0.35861714130641853</v>
      </c>
      <c r="L36" s="60">
        <f>(AVERAGEIFS('city centre offline'!$J$2:$J$2047,'city centre offline'!$A$2:$A$2047,$A36,'city centre offline'!$B$2:$B$2047,L$4)*AVERAGEIFS('all sales summary'!$I$2:$I$2047,'all sales summary'!$A$2:$A$2047,$A36,'all sales summary'!$B$2:$B$2047,L$4))/((AVERAGEIFS('overall city offline'!$J$2:$J$2047,'overall city offline'!$A$2:$A$2047,$A36,'overall city offline'!$B$2:$B$2047,L$4)*(1-AVERAGEIFS('all sales summary'!$I$2:$I$2047,'all sales summary'!$A$2:$A$2047,$A36,'all sales summary'!$B$2:$B$2047,L$4)))+(AVERAGEIFS('city centre offline'!$J$2:$J$2047,'city centre offline'!$A$2:$A$2047,$A36,'city centre offline'!$B$2:$B$2047,L$4)*AVERAGEIFS('all sales summary'!$I$2:$I$2047,'all sales summary'!$A$2:$A$2047,$A36,'all sales summary'!$B$2:$B$2047,L$4)))</f>
        <v>0.35790790156591967</v>
      </c>
      <c r="M36" s="60">
        <f>(AVERAGEIFS('city centre offline'!$J$2:$J$2047,'city centre offline'!$A$2:$A$2047,$A36,'city centre offline'!$B$2:$B$2047,M$4)*AVERAGEIFS('all sales summary'!$I$2:$I$2047,'all sales summary'!$A$2:$A$2047,$A36,'all sales summary'!$B$2:$B$2047,M$4))/((AVERAGEIFS('overall city offline'!$J$2:$J$2047,'overall city offline'!$A$2:$A$2047,$A36,'overall city offline'!$B$2:$B$2047,M$4)*(1-AVERAGEIFS('all sales summary'!$I$2:$I$2047,'all sales summary'!$A$2:$A$2047,$A36,'all sales summary'!$B$2:$B$2047,M$4)))+(AVERAGEIFS('city centre offline'!$J$2:$J$2047,'city centre offline'!$A$2:$A$2047,$A36,'city centre offline'!$B$2:$B$2047,M$4)*AVERAGEIFS('all sales summary'!$I$2:$I$2047,'all sales summary'!$A$2:$A$2047,$A36,'all sales summary'!$B$2:$B$2047,M$4)))</f>
        <v>0.34488814863170009</v>
      </c>
      <c r="N36" s="60">
        <f>(AVERAGEIFS('city centre offline'!$J$2:$J$2047,'city centre offline'!$A$2:$A$2047,$A36,'city centre offline'!$B$2:$B$2047,N$4)*AVERAGEIFS('all sales summary'!$I$2:$I$2047,'all sales summary'!$A$2:$A$2047,$A36,'all sales summary'!$B$2:$B$2047,N$4))/((AVERAGEIFS('overall city offline'!$J$2:$J$2047,'overall city offline'!$A$2:$A$2047,$A36,'overall city offline'!$B$2:$B$2047,N$4)*(1-AVERAGEIFS('all sales summary'!$I$2:$I$2047,'all sales summary'!$A$2:$A$2047,$A36,'all sales summary'!$B$2:$B$2047,N$4)))+(AVERAGEIFS('city centre offline'!$J$2:$J$2047,'city centre offline'!$A$2:$A$2047,$A36,'city centre offline'!$B$2:$B$2047,N$4)*AVERAGEIFS('all sales summary'!$I$2:$I$2047,'all sales summary'!$A$2:$A$2047,$A36,'all sales summary'!$B$2:$B$2047,N$4)))</f>
        <v>0.34448142918115299</v>
      </c>
      <c r="O36" s="60">
        <f>(AVERAGEIFS('city centre offline'!$J$2:$J$2047,'city centre offline'!$A$2:$A$2047,$A36,'city centre offline'!$B$2:$B$2047,O$4)*AVERAGEIFS('all sales summary'!$I$2:$I$2047,'all sales summary'!$A$2:$A$2047,$A36,'all sales summary'!$B$2:$B$2047,O$4))/((AVERAGEIFS('overall city offline'!$J$2:$J$2047,'overall city offline'!$A$2:$A$2047,$A36,'overall city offline'!$B$2:$B$2047,O$4)*(1-AVERAGEIFS('all sales summary'!$I$2:$I$2047,'all sales summary'!$A$2:$A$2047,$A36,'all sales summary'!$B$2:$B$2047,O$4)))+(AVERAGEIFS('city centre offline'!$J$2:$J$2047,'city centre offline'!$A$2:$A$2047,$A36,'city centre offline'!$B$2:$B$2047,O$4)*AVERAGEIFS('all sales summary'!$I$2:$I$2047,'all sales summary'!$A$2:$A$2047,$A36,'all sales summary'!$B$2:$B$2047,O$4)))</f>
        <v>0.34869029050599454</v>
      </c>
      <c r="P36" s="60">
        <f>(AVERAGEIFS('city centre offline'!$J$2:$J$2047,'city centre offline'!$A$2:$A$2047,$A36,'city centre offline'!$B$2:$B$2047,P$4)*AVERAGEIFS('all sales summary'!$I$2:$I$2047,'all sales summary'!$A$2:$A$2047,$A36,'all sales summary'!$B$2:$B$2047,P$4))/((AVERAGEIFS('overall city offline'!$J$2:$J$2047,'overall city offline'!$A$2:$A$2047,$A36,'overall city offline'!$B$2:$B$2047,P$4)*(1-AVERAGEIFS('all sales summary'!$I$2:$I$2047,'all sales summary'!$A$2:$A$2047,$A36,'all sales summary'!$B$2:$B$2047,P$4)))+(AVERAGEIFS('city centre offline'!$J$2:$J$2047,'city centre offline'!$A$2:$A$2047,$A36,'city centre offline'!$B$2:$B$2047,P$4)*AVERAGEIFS('all sales summary'!$I$2:$I$2047,'all sales summary'!$A$2:$A$2047,$A36,'all sales summary'!$B$2:$B$2047,P$4)))</f>
        <v>0.29957728934471456</v>
      </c>
      <c r="Q36" s="60">
        <f>(AVERAGEIFS('city centre offline'!$J$2:$J$2047,'city centre offline'!$A$2:$A$2047,$A36,'city centre offline'!$B$2:$B$2047,Q$4)*AVERAGEIFS('all sales summary'!$I$2:$I$2047,'all sales summary'!$A$2:$A$2047,$A36,'all sales summary'!$B$2:$B$2047,Q$4))/((AVERAGEIFS('overall city offline'!$J$2:$J$2047,'overall city offline'!$A$2:$A$2047,$A36,'overall city offline'!$B$2:$B$2047,Q$4)*(1-AVERAGEIFS('all sales summary'!$I$2:$I$2047,'all sales summary'!$A$2:$A$2047,$A36,'all sales summary'!$B$2:$B$2047,Q$4)))+(AVERAGEIFS('city centre offline'!$J$2:$J$2047,'city centre offline'!$A$2:$A$2047,$A36,'city centre offline'!$B$2:$B$2047,Q$4)*AVERAGEIFS('all sales summary'!$I$2:$I$2047,'all sales summary'!$A$2:$A$2047,$A36,'all sales summary'!$B$2:$B$2047,Q$4)))</f>
        <v>4.7557210271083443E-2</v>
      </c>
      <c r="R36" s="60">
        <f>(AVERAGEIFS('city centre offline'!$J$2:$J$2047,'city centre offline'!$A$2:$A$2047,$A36,'city centre offline'!$B$2:$B$2047,R$4)*AVERAGEIFS('all sales summary'!$I$2:$I$2047,'all sales summary'!$A$2:$A$2047,$A36,'all sales summary'!$B$2:$B$2047,R$4))/((AVERAGEIFS('overall city offline'!$J$2:$J$2047,'overall city offline'!$A$2:$A$2047,$A36,'overall city offline'!$B$2:$B$2047,R$4)*(1-AVERAGEIFS('all sales summary'!$I$2:$I$2047,'all sales summary'!$A$2:$A$2047,$A36,'all sales summary'!$B$2:$B$2047,R$4)))+(AVERAGEIFS('city centre offline'!$J$2:$J$2047,'city centre offline'!$A$2:$A$2047,$A36,'city centre offline'!$B$2:$B$2047,R$4)*AVERAGEIFS('all sales summary'!$I$2:$I$2047,'all sales summary'!$A$2:$A$2047,$A36,'all sales summary'!$B$2:$B$2047,R$4)))</f>
        <v>6.2153411046099373E-2</v>
      </c>
      <c r="S36" s="60">
        <f>(AVERAGEIFS('city centre offline'!$J$2:$J$2047,'city centre offline'!$A$2:$A$2047,$A36,'city centre offline'!$B$2:$B$2047,S$4)*AVERAGEIFS('all sales summary'!$I$2:$I$2047,'all sales summary'!$A$2:$A$2047,$A36,'all sales summary'!$B$2:$B$2047,S$4))/((AVERAGEIFS('overall city offline'!$J$2:$J$2047,'overall city offline'!$A$2:$A$2047,$A36,'overall city offline'!$B$2:$B$2047,S$4)*(1-AVERAGEIFS('all sales summary'!$I$2:$I$2047,'all sales summary'!$A$2:$A$2047,$A36,'all sales summary'!$B$2:$B$2047,S$4)))+(AVERAGEIFS('city centre offline'!$J$2:$J$2047,'city centre offline'!$A$2:$A$2047,$A36,'city centre offline'!$B$2:$B$2047,S$4)*AVERAGEIFS('all sales summary'!$I$2:$I$2047,'all sales summary'!$A$2:$A$2047,$A36,'all sales summary'!$B$2:$B$2047,S$4)))</f>
        <v>0.10092612965268259</v>
      </c>
      <c r="T36" s="60">
        <f>(AVERAGEIFS('city centre offline'!$J$2:$J$2047,'city centre offline'!$A$2:$A$2047,$A36,'city centre offline'!$B$2:$B$2047,T$4)*AVERAGEIFS('all sales summary'!$I$2:$I$2047,'all sales summary'!$A$2:$A$2047,$A36,'all sales summary'!$B$2:$B$2047,T$4))/((AVERAGEIFS('overall city offline'!$J$2:$J$2047,'overall city offline'!$A$2:$A$2047,$A36,'overall city offline'!$B$2:$B$2047,T$4)*(1-AVERAGEIFS('all sales summary'!$I$2:$I$2047,'all sales summary'!$A$2:$A$2047,$A36,'all sales summary'!$B$2:$B$2047,T$4)))+(AVERAGEIFS('city centre offline'!$J$2:$J$2047,'city centre offline'!$A$2:$A$2047,$A36,'city centre offline'!$B$2:$B$2047,T$4)*AVERAGEIFS('all sales summary'!$I$2:$I$2047,'all sales summary'!$A$2:$A$2047,$A36,'all sales summary'!$B$2:$B$2047,T$4)))</f>
        <v>0.17949907139129798</v>
      </c>
      <c r="U36" s="60">
        <f>(AVERAGEIFS('city centre offline'!$J$2:$J$2047,'city centre offline'!$A$2:$A$2047,$A36,'city centre offline'!$B$2:$B$2047,U$4)*AVERAGEIFS('all sales summary'!$I$2:$I$2047,'all sales summary'!$A$2:$A$2047,$A36,'all sales summary'!$B$2:$B$2047,U$4))/((AVERAGEIFS('overall city offline'!$J$2:$J$2047,'overall city offline'!$A$2:$A$2047,$A36,'overall city offline'!$B$2:$B$2047,U$4)*(1-AVERAGEIFS('all sales summary'!$I$2:$I$2047,'all sales summary'!$A$2:$A$2047,$A36,'all sales summary'!$B$2:$B$2047,U$4)))+(AVERAGEIFS('city centre offline'!$J$2:$J$2047,'city centre offline'!$A$2:$A$2047,$A36,'city centre offline'!$B$2:$B$2047,U$4)*AVERAGEIFS('all sales summary'!$I$2:$I$2047,'all sales summary'!$A$2:$A$2047,$A36,'all sales summary'!$B$2:$B$2047,U$4)))</f>
        <v>0.21241761421092278</v>
      </c>
      <c r="V36" s="60">
        <f>(AVERAGEIFS('city centre offline'!$J$2:$J$2047,'city centre offline'!$A$2:$A$2047,$A36,'city centre offline'!$B$2:$B$2047,V$4)*AVERAGEIFS('all sales summary'!$I$2:$I$2047,'all sales summary'!$A$2:$A$2047,$A36,'all sales summary'!$B$2:$B$2047,V$4))/((AVERAGEIFS('overall city offline'!$J$2:$J$2047,'overall city offline'!$A$2:$A$2047,$A36,'overall city offline'!$B$2:$B$2047,V$4)*(1-AVERAGEIFS('all sales summary'!$I$2:$I$2047,'all sales summary'!$A$2:$A$2047,$A36,'all sales summary'!$B$2:$B$2047,V$4)))+(AVERAGEIFS('city centre offline'!$J$2:$J$2047,'city centre offline'!$A$2:$A$2047,$A36,'city centre offline'!$B$2:$B$2047,V$4)*AVERAGEIFS('all sales summary'!$I$2:$I$2047,'all sales summary'!$A$2:$A$2047,$A36,'all sales summary'!$B$2:$B$2047,V$4)))</f>
        <v>0.24057355487148235</v>
      </c>
      <c r="W36" s="60">
        <f>(AVERAGEIFS('city centre offline'!$J$2:$J$2047,'city centre offline'!$A$2:$A$2047,$A36,'city centre offline'!$B$2:$B$2047,W$4)*AVERAGEIFS('all sales summary'!$I$2:$I$2047,'all sales summary'!$A$2:$A$2047,$A36,'all sales summary'!$B$2:$B$2047,W$4))/((AVERAGEIFS('overall city offline'!$J$2:$J$2047,'overall city offline'!$A$2:$A$2047,$A36,'overall city offline'!$B$2:$B$2047,W$4)*(1-AVERAGEIFS('all sales summary'!$I$2:$I$2047,'all sales summary'!$A$2:$A$2047,$A36,'all sales summary'!$B$2:$B$2047,W$4)))+(AVERAGEIFS('city centre offline'!$J$2:$J$2047,'city centre offline'!$A$2:$A$2047,$A36,'city centre offline'!$B$2:$B$2047,W$4)*AVERAGEIFS('all sales summary'!$I$2:$I$2047,'all sales summary'!$A$2:$A$2047,$A36,'all sales summary'!$B$2:$B$2047,W$4)))</f>
        <v>0.23957325808872215</v>
      </c>
      <c r="X36" s="60">
        <f>(AVERAGEIFS('city centre offline'!$J$2:$J$2047,'city centre offline'!$A$2:$A$2047,$A36,'city centre offline'!$B$2:$B$2047,X$4)*AVERAGEIFS('all sales summary'!$I$2:$I$2047,'all sales summary'!$A$2:$A$2047,$A36,'all sales summary'!$B$2:$B$2047,X$4))/((AVERAGEIFS('overall city offline'!$J$2:$J$2047,'overall city offline'!$A$2:$A$2047,$A36,'overall city offline'!$B$2:$B$2047,X$4)*(1-AVERAGEIFS('all sales summary'!$I$2:$I$2047,'all sales summary'!$A$2:$A$2047,$A36,'all sales summary'!$B$2:$B$2047,X$4)))+(AVERAGEIFS('city centre offline'!$J$2:$J$2047,'city centre offline'!$A$2:$A$2047,$A36,'city centre offline'!$B$2:$B$2047,X$4)*AVERAGEIFS('all sales summary'!$I$2:$I$2047,'all sales summary'!$A$2:$A$2047,$A36,'all sales summary'!$B$2:$B$2047,X$4)))</f>
        <v>0.16686031367332246</v>
      </c>
      <c r="Y36" s="60">
        <f>(AVERAGEIFS('city centre offline'!$J$2:$J$2047,'city centre offline'!$A$2:$A$2047,$A36,'city centre offline'!$B$2:$B$2047,Y$4)*AVERAGEIFS('all sales summary'!$I$2:$I$2047,'all sales summary'!$A$2:$A$2047,$A36,'all sales summary'!$B$2:$B$2047,Y$4))/((AVERAGEIFS('overall city offline'!$J$2:$J$2047,'overall city offline'!$A$2:$A$2047,$A36,'overall city offline'!$B$2:$B$2047,Y$4)*(1-AVERAGEIFS('all sales summary'!$I$2:$I$2047,'all sales summary'!$A$2:$A$2047,$A36,'all sales summary'!$B$2:$B$2047,Y$4)))+(AVERAGEIFS('city centre offline'!$J$2:$J$2047,'city centre offline'!$A$2:$A$2047,$A36,'city centre offline'!$B$2:$B$2047,Y$4)*AVERAGEIFS('all sales summary'!$I$2:$I$2047,'all sales summary'!$A$2:$A$2047,$A36,'all sales summary'!$B$2:$B$2047,Y$4)))</f>
        <v>0.22387126011221195</v>
      </c>
      <c r="Z36" s="60">
        <f>(AVERAGEIFS('city centre offline'!$J$2:$J$2047,'city centre offline'!$A$2:$A$2047,$A36,'city centre offline'!$B$2:$B$2047,Z$4)*AVERAGEIFS('all sales summary'!$I$2:$I$2047,'all sales summary'!$A$2:$A$2047,$A36,'all sales summary'!$B$2:$B$2047,Z$4))/((AVERAGEIFS('overall city offline'!$J$2:$J$2047,'overall city offline'!$A$2:$A$2047,$A36,'overall city offline'!$B$2:$B$2047,Z$4)*(1-AVERAGEIFS('all sales summary'!$I$2:$I$2047,'all sales summary'!$A$2:$A$2047,$A36,'all sales summary'!$B$2:$B$2047,Z$4)))+(AVERAGEIFS('city centre offline'!$J$2:$J$2047,'city centre offline'!$A$2:$A$2047,$A36,'city centre offline'!$B$2:$B$2047,Z$4)*AVERAGEIFS('all sales summary'!$I$2:$I$2047,'all sales summary'!$A$2:$A$2047,$A36,'all sales summary'!$B$2:$B$2047,Z$4)))</f>
        <v>9.3587755945598816E-2</v>
      </c>
      <c r="AA36" s="60">
        <f>(AVERAGEIFS('city centre offline'!$J$2:$J$2047,'city centre offline'!$A$2:$A$2047,$A36,'city centre offline'!$B$2:$B$2047,AA$4)*AVERAGEIFS('all sales summary'!$I$2:$I$2047,'all sales summary'!$A$2:$A$2047,$A36,'all sales summary'!$B$2:$B$2047,AA$4))/((AVERAGEIFS('overall city offline'!$J$2:$J$2047,'overall city offline'!$A$2:$A$2047,$A36,'overall city offline'!$B$2:$B$2047,AA$4)*(1-AVERAGEIFS('all sales summary'!$I$2:$I$2047,'all sales summary'!$A$2:$A$2047,$A36,'all sales summary'!$B$2:$B$2047,AA$4)))+(AVERAGEIFS('city centre offline'!$J$2:$J$2047,'city centre offline'!$A$2:$A$2047,$A36,'city centre offline'!$B$2:$B$2047,AA$4)*AVERAGEIFS('all sales summary'!$I$2:$I$2047,'all sales summary'!$A$2:$A$2047,$A36,'all sales summary'!$B$2:$B$2047,AA$4)))</f>
        <v>0.10124658846867798</v>
      </c>
      <c r="AB36" s="60">
        <f>(AVERAGEIFS('city centre offline'!$J$2:$J$2047,'city centre offline'!$A$2:$A$2047,$A36,'city centre offline'!$B$2:$B$2047,AB$4)*AVERAGEIFS('all sales summary'!$I$2:$I$2047,'all sales summary'!$A$2:$A$2047,$A36,'all sales summary'!$B$2:$B$2047,AB$4))/((AVERAGEIFS('overall city offline'!$J$2:$J$2047,'overall city offline'!$A$2:$A$2047,$A36,'overall city offline'!$B$2:$B$2047,AB$4)*(1-AVERAGEIFS('all sales summary'!$I$2:$I$2047,'all sales summary'!$A$2:$A$2047,$A36,'all sales summary'!$B$2:$B$2047,AB$4)))+(AVERAGEIFS('city centre offline'!$J$2:$J$2047,'city centre offline'!$A$2:$A$2047,$A36,'city centre offline'!$B$2:$B$2047,AB$4)*AVERAGEIFS('all sales summary'!$I$2:$I$2047,'all sales summary'!$A$2:$A$2047,$A36,'all sales summary'!$B$2:$B$2047,AB$4)))</f>
        <v>0.11953491046832444</v>
      </c>
      <c r="AC36" s="60">
        <f>(AVERAGEIFS('city centre offline'!$J$2:$J$2047,'city centre offline'!$A$2:$A$2047,$A36,'city centre offline'!$B$2:$B$2047,AC$4)*AVERAGEIFS('all sales summary'!$I$2:$I$2047,'all sales summary'!$A$2:$A$2047,$A36,'all sales summary'!$B$2:$B$2047,AC$4))/((AVERAGEIFS('overall city offline'!$J$2:$J$2047,'overall city offline'!$A$2:$A$2047,$A36,'overall city offline'!$B$2:$B$2047,AC$4)*(1-AVERAGEIFS('all sales summary'!$I$2:$I$2047,'all sales summary'!$A$2:$A$2047,$A36,'all sales summary'!$B$2:$B$2047,AC$4)))+(AVERAGEIFS('city centre offline'!$J$2:$J$2047,'city centre offline'!$A$2:$A$2047,$A36,'city centre offline'!$B$2:$B$2047,AC$4)*AVERAGEIFS('all sales summary'!$I$2:$I$2047,'all sales summary'!$A$2:$A$2047,$A36,'all sales summary'!$B$2:$B$2047,AC$4)))</f>
        <v>0.20046815286218647</v>
      </c>
      <c r="AD36" s="60">
        <f>(AVERAGEIFS('city centre offline'!$J$2:$J$2047,'city centre offline'!$A$2:$A$2047,$A36,'city centre offline'!$B$2:$B$2047,AD$4)*AVERAGEIFS('all sales summary'!$I$2:$I$2047,'all sales summary'!$A$2:$A$2047,$A36,'all sales summary'!$B$2:$B$2047,AD$4))/((AVERAGEIFS('overall city offline'!$J$2:$J$2047,'overall city offline'!$A$2:$A$2047,$A36,'overall city offline'!$B$2:$B$2047,AD$4)*(1-AVERAGEIFS('all sales summary'!$I$2:$I$2047,'all sales summary'!$A$2:$A$2047,$A36,'all sales summary'!$B$2:$B$2047,AD$4)))+(AVERAGEIFS('city centre offline'!$J$2:$J$2047,'city centre offline'!$A$2:$A$2047,$A36,'city centre offline'!$B$2:$B$2047,AD$4)*AVERAGEIFS('all sales summary'!$I$2:$I$2047,'all sales summary'!$A$2:$A$2047,$A36,'all sales summary'!$B$2:$B$2047,AD$4)))</f>
        <v>0.25189095433341535</v>
      </c>
      <c r="AE36" s="60">
        <f>(AVERAGEIFS('city centre offline'!$J$2:$J$2047,'city centre offline'!$A$2:$A$2047,$A36,'city centre offline'!$B$2:$B$2047,AE$4)*AVERAGEIFS('all sales summary'!$I$2:$I$2047,'all sales summary'!$A$2:$A$2047,$A36,'all sales summary'!$B$2:$B$2047,AE$4))/((AVERAGEIFS('overall city offline'!$J$2:$J$2047,'overall city offline'!$A$2:$A$2047,$A36,'overall city offline'!$B$2:$B$2047,AE$4)*(1-AVERAGEIFS('all sales summary'!$I$2:$I$2047,'all sales summary'!$A$2:$A$2047,$A36,'all sales summary'!$B$2:$B$2047,AE$4)))+(AVERAGEIFS('city centre offline'!$J$2:$J$2047,'city centre offline'!$A$2:$A$2047,$A36,'city centre offline'!$B$2:$B$2047,AE$4)*AVERAGEIFS('all sales summary'!$I$2:$I$2047,'all sales summary'!$A$2:$A$2047,$A36,'all sales summary'!$B$2:$B$2047,AE$4)))</f>
        <v>0.27480186935164364</v>
      </c>
      <c r="AF36" s="60">
        <f>(AVERAGEIFS('city centre offline'!$J$2:$J$2047,'city centre offline'!$A$2:$A$2047,$A36,'city centre offline'!$B$2:$B$2047,AF$4)*AVERAGEIFS('all sales summary'!$I$2:$I$2047,'all sales summary'!$A$2:$A$2047,$A36,'all sales summary'!$B$2:$B$2047,AF$4))/((AVERAGEIFS('overall city offline'!$J$2:$J$2047,'overall city offline'!$A$2:$A$2047,$A36,'overall city offline'!$B$2:$B$2047,AF$4)*(1-AVERAGEIFS('all sales summary'!$I$2:$I$2047,'all sales summary'!$A$2:$A$2047,$A36,'all sales summary'!$B$2:$B$2047,AF$4)))+(AVERAGEIFS('city centre offline'!$J$2:$J$2047,'city centre offline'!$A$2:$A$2047,$A36,'city centre offline'!$B$2:$B$2047,AF$4)*AVERAGEIFS('all sales summary'!$I$2:$I$2047,'all sales summary'!$A$2:$A$2047,$A36,'all sales summary'!$B$2:$B$2047,AF$4)))</f>
        <v>0.28622288475087443</v>
      </c>
      <c r="AG36" s="60">
        <f>(AVERAGEIFS('city centre offline'!$J$2:$J$2047,'city centre offline'!$A$2:$A$2047,$A36,'city centre offline'!$B$2:$B$2047,AG$4)*AVERAGEIFS('all sales summary'!$I$2:$I$2047,'all sales summary'!$A$2:$A$2047,$A36,'all sales summary'!$B$2:$B$2047,AG$4))/((AVERAGEIFS('overall city offline'!$J$2:$J$2047,'overall city offline'!$A$2:$A$2047,$A36,'overall city offline'!$B$2:$B$2047,AG$4)*(1-AVERAGEIFS('all sales summary'!$I$2:$I$2047,'all sales summary'!$A$2:$A$2047,$A36,'all sales summary'!$B$2:$B$2047,AG$4)))+(AVERAGEIFS('city centre offline'!$J$2:$J$2047,'city centre offline'!$A$2:$A$2047,$A36,'city centre offline'!$B$2:$B$2047,AG$4)*AVERAGEIFS('all sales summary'!$I$2:$I$2047,'all sales summary'!$A$2:$A$2047,$A36,'all sales summary'!$B$2:$B$2047,AG$4)))</f>
        <v>0.31163870135524602</v>
      </c>
      <c r="AH36" s="60">
        <f>(AVERAGEIFS('city centre offline'!$J$2:$J$2047,'city centre offline'!$A$2:$A$2047,$A36,'city centre offline'!$B$2:$B$2047,AH$4)*AVERAGEIFS('all sales summary'!$I$2:$I$2047,'all sales summary'!$A$2:$A$2047,$A36,'all sales summary'!$B$2:$B$2047,AH$4))/((AVERAGEIFS('overall city offline'!$J$2:$J$2047,'overall city offline'!$A$2:$A$2047,$A36,'overall city offline'!$B$2:$B$2047,AH$4)*(1-AVERAGEIFS('all sales summary'!$I$2:$I$2047,'all sales summary'!$A$2:$A$2047,$A36,'all sales summary'!$B$2:$B$2047,AH$4)))+(AVERAGEIFS('city centre offline'!$J$2:$J$2047,'city centre offline'!$A$2:$A$2047,$A36,'city centre offline'!$B$2:$B$2047,AH$4)*AVERAGEIFS('all sales summary'!$I$2:$I$2047,'all sales summary'!$A$2:$A$2047,$A36,'all sales summary'!$B$2:$B$2047,AH$4)))</f>
        <v>0.32269835436179284</v>
      </c>
    </row>
    <row r="37" spans="1:34" x14ac:dyDescent="0.3">
      <c r="A37" t="s">
        <v>39</v>
      </c>
      <c r="B37" s="60">
        <f>(AVERAGEIFS('city centre offline'!$J$2:$J$2047,'city centre offline'!$A$2:$A$2047,$A37,'city centre offline'!$B$2:$B$2047,B$4)*AVERAGEIFS('all sales summary'!$I$2:$I$2047,'all sales summary'!$A$2:$A$2047,$A37,'all sales summary'!$B$2:$B$2047,B$4))/((AVERAGEIFS('overall city offline'!$J$2:$J$2047,'overall city offline'!$A$2:$A$2047,$A37,'overall city offline'!$B$2:$B$2047,B$4)*(1-AVERAGEIFS('all sales summary'!$I$2:$I$2047,'all sales summary'!$A$2:$A$2047,$A37,'all sales summary'!$B$2:$B$2047,B$4)))+(AVERAGEIFS('city centre offline'!$J$2:$J$2047,'city centre offline'!$A$2:$A$2047,$A37,'city centre offline'!$B$2:$B$2047,B$4)*AVERAGEIFS('all sales summary'!$I$2:$I$2047,'all sales summary'!$A$2:$A$2047,$A37,'all sales summary'!$B$2:$B$2047,B$4)))</f>
        <v>0.19041245348670352</v>
      </c>
      <c r="C37" s="60">
        <f>(AVERAGEIFS('city centre offline'!$J$2:$J$2047,'city centre offline'!$A$2:$A$2047,$A37,'city centre offline'!$B$2:$B$2047,C$4)*AVERAGEIFS('all sales summary'!$I$2:$I$2047,'all sales summary'!$A$2:$A$2047,$A37,'all sales summary'!$B$2:$B$2047,C$4))/((AVERAGEIFS('overall city offline'!$J$2:$J$2047,'overall city offline'!$A$2:$A$2047,$A37,'overall city offline'!$B$2:$B$2047,C$4)*(1-AVERAGEIFS('all sales summary'!$I$2:$I$2047,'all sales summary'!$A$2:$A$2047,$A37,'all sales summary'!$B$2:$B$2047,C$4)))+(AVERAGEIFS('city centre offline'!$J$2:$J$2047,'city centre offline'!$A$2:$A$2047,$A37,'city centre offline'!$B$2:$B$2047,C$4)*AVERAGEIFS('all sales summary'!$I$2:$I$2047,'all sales summary'!$A$2:$A$2047,$A37,'all sales summary'!$B$2:$B$2047,C$4)))</f>
        <v>0.17351769877831227</v>
      </c>
      <c r="D37" s="60">
        <f>(AVERAGEIFS('city centre offline'!$J$2:$J$2047,'city centre offline'!$A$2:$A$2047,$A37,'city centre offline'!$B$2:$B$2047,D$4)*AVERAGEIFS('all sales summary'!$I$2:$I$2047,'all sales summary'!$A$2:$A$2047,$A37,'all sales summary'!$B$2:$B$2047,D$4))/((AVERAGEIFS('overall city offline'!$J$2:$J$2047,'overall city offline'!$A$2:$A$2047,$A37,'overall city offline'!$B$2:$B$2047,D$4)*(1-AVERAGEIFS('all sales summary'!$I$2:$I$2047,'all sales summary'!$A$2:$A$2047,$A37,'all sales summary'!$B$2:$B$2047,D$4)))+(AVERAGEIFS('city centre offline'!$J$2:$J$2047,'city centre offline'!$A$2:$A$2047,$A37,'city centre offline'!$B$2:$B$2047,D$4)*AVERAGEIFS('all sales summary'!$I$2:$I$2047,'all sales summary'!$A$2:$A$2047,$A37,'all sales summary'!$B$2:$B$2047,D$4)))</f>
        <v>0.17724705862195805</v>
      </c>
      <c r="E37" s="60">
        <f>(AVERAGEIFS('city centre offline'!$J$2:$J$2047,'city centre offline'!$A$2:$A$2047,$A37,'city centre offline'!$B$2:$B$2047,E$4)*AVERAGEIFS('all sales summary'!$I$2:$I$2047,'all sales summary'!$A$2:$A$2047,$A37,'all sales summary'!$B$2:$B$2047,E$4))/((AVERAGEIFS('overall city offline'!$J$2:$J$2047,'overall city offline'!$A$2:$A$2047,$A37,'overall city offline'!$B$2:$B$2047,E$4)*(1-AVERAGEIFS('all sales summary'!$I$2:$I$2047,'all sales summary'!$A$2:$A$2047,$A37,'all sales summary'!$B$2:$B$2047,E$4)))+(AVERAGEIFS('city centre offline'!$J$2:$J$2047,'city centre offline'!$A$2:$A$2047,$A37,'city centre offline'!$B$2:$B$2047,E$4)*AVERAGEIFS('all sales summary'!$I$2:$I$2047,'all sales summary'!$A$2:$A$2047,$A37,'all sales summary'!$B$2:$B$2047,E$4)))</f>
        <v>0.16826392796378006</v>
      </c>
      <c r="F37" s="60">
        <f>(AVERAGEIFS('city centre offline'!$J$2:$J$2047,'city centre offline'!$A$2:$A$2047,$A37,'city centre offline'!$B$2:$B$2047,F$4)*AVERAGEIFS('all sales summary'!$I$2:$I$2047,'all sales summary'!$A$2:$A$2047,$A37,'all sales summary'!$B$2:$B$2047,F$4))/((AVERAGEIFS('overall city offline'!$J$2:$J$2047,'overall city offline'!$A$2:$A$2047,$A37,'overall city offline'!$B$2:$B$2047,F$4)*(1-AVERAGEIFS('all sales summary'!$I$2:$I$2047,'all sales summary'!$A$2:$A$2047,$A37,'all sales summary'!$B$2:$B$2047,F$4)))+(AVERAGEIFS('city centre offline'!$J$2:$J$2047,'city centre offline'!$A$2:$A$2047,$A37,'city centre offline'!$B$2:$B$2047,F$4)*AVERAGEIFS('all sales summary'!$I$2:$I$2047,'all sales summary'!$A$2:$A$2047,$A37,'all sales summary'!$B$2:$B$2047,F$4)))</f>
        <v>0.16253982387440183</v>
      </c>
      <c r="G37" s="60">
        <f>(AVERAGEIFS('city centre offline'!$J$2:$J$2047,'city centre offline'!$A$2:$A$2047,$A37,'city centre offline'!$B$2:$B$2047,G$4)*AVERAGEIFS('all sales summary'!$I$2:$I$2047,'all sales summary'!$A$2:$A$2047,$A37,'all sales summary'!$B$2:$B$2047,G$4))/((AVERAGEIFS('overall city offline'!$J$2:$J$2047,'overall city offline'!$A$2:$A$2047,$A37,'overall city offline'!$B$2:$B$2047,G$4)*(1-AVERAGEIFS('all sales summary'!$I$2:$I$2047,'all sales summary'!$A$2:$A$2047,$A37,'all sales summary'!$B$2:$B$2047,G$4)))+(AVERAGEIFS('city centre offline'!$J$2:$J$2047,'city centre offline'!$A$2:$A$2047,$A37,'city centre offline'!$B$2:$B$2047,G$4)*AVERAGEIFS('all sales summary'!$I$2:$I$2047,'all sales summary'!$A$2:$A$2047,$A37,'all sales summary'!$B$2:$B$2047,G$4)))</f>
        <v>0.16301453252616915</v>
      </c>
      <c r="H37" s="60">
        <f>(AVERAGEIFS('city centre offline'!$J$2:$J$2047,'city centre offline'!$A$2:$A$2047,$A37,'city centre offline'!$B$2:$B$2047,H$4)*AVERAGEIFS('all sales summary'!$I$2:$I$2047,'all sales summary'!$A$2:$A$2047,$A37,'all sales summary'!$B$2:$B$2047,H$4))/((AVERAGEIFS('overall city offline'!$J$2:$J$2047,'overall city offline'!$A$2:$A$2047,$A37,'overall city offline'!$B$2:$B$2047,H$4)*(1-AVERAGEIFS('all sales summary'!$I$2:$I$2047,'all sales summary'!$A$2:$A$2047,$A37,'all sales summary'!$B$2:$B$2047,H$4)))+(AVERAGEIFS('city centre offline'!$J$2:$J$2047,'city centre offline'!$A$2:$A$2047,$A37,'city centre offline'!$B$2:$B$2047,H$4)*AVERAGEIFS('all sales summary'!$I$2:$I$2047,'all sales summary'!$A$2:$A$2047,$A37,'all sales summary'!$B$2:$B$2047,H$4)))</f>
        <v>0.16510245670277771</v>
      </c>
      <c r="I37" s="60">
        <f>(AVERAGEIFS('city centre offline'!$J$2:$J$2047,'city centre offline'!$A$2:$A$2047,$A37,'city centre offline'!$B$2:$B$2047,I$4)*AVERAGEIFS('all sales summary'!$I$2:$I$2047,'all sales summary'!$A$2:$A$2047,$A37,'all sales summary'!$B$2:$B$2047,I$4))/((AVERAGEIFS('overall city offline'!$J$2:$J$2047,'overall city offline'!$A$2:$A$2047,$A37,'overall city offline'!$B$2:$B$2047,I$4)*(1-AVERAGEIFS('all sales summary'!$I$2:$I$2047,'all sales summary'!$A$2:$A$2047,$A37,'all sales summary'!$B$2:$B$2047,I$4)))+(AVERAGEIFS('city centre offline'!$J$2:$J$2047,'city centre offline'!$A$2:$A$2047,$A37,'city centre offline'!$B$2:$B$2047,I$4)*AVERAGEIFS('all sales summary'!$I$2:$I$2047,'all sales summary'!$A$2:$A$2047,$A37,'all sales summary'!$B$2:$B$2047,I$4)))</f>
        <v>0.16162485952146927</v>
      </c>
      <c r="J37" s="60">
        <f>(AVERAGEIFS('city centre offline'!$J$2:$J$2047,'city centre offline'!$A$2:$A$2047,$A37,'city centre offline'!$B$2:$B$2047,J$4)*AVERAGEIFS('all sales summary'!$I$2:$I$2047,'all sales summary'!$A$2:$A$2047,$A37,'all sales summary'!$B$2:$B$2047,J$4))/((AVERAGEIFS('overall city offline'!$J$2:$J$2047,'overall city offline'!$A$2:$A$2047,$A37,'overall city offline'!$B$2:$B$2047,J$4)*(1-AVERAGEIFS('all sales summary'!$I$2:$I$2047,'all sales summary'!$A$2:$A$2047,$A37,'all sales summary'!$B$2:$B$2047,J$4)))+(AVERAGEIFS('city centre offline'!$J$2:$J$2047,'city centre offline'!$A$2:$A$2047,$A37,'city centre offline'!$B$2:$B$2047,J$4)*AVERAGEIFS('all sales summary'!$I$2:$I$2047,'all sales summary'!$A$2:$A$2047,$A37,'all sales summary'!$B$2:$B$2047,J$4)))</f>
        <v>0.16233710387078321</v>
      </c>
      <c r="K37" s="60">
        <f>(AVERAGEIFS('city centre offline'!$J$2:$J$2047,'city centre offline'!$A$2:$A$2047,$A37,'city centre offline'!$B$2:$B$2047,K$4)*AVERAGEIFS('all sales summary'!$I$2:$I$2047,'all sales summary'!$A$2:$A$2047,$A37,'all sales summary'!$B$2:$B$2047,K$4))/((AVERAGEIFS('overall city offline'!$J$2:$J$2047,'overall city offline'!$A$2:$A$2047,$A37,'overall city offline'!$B$2:$B$2047,K$4)*(1-AVERAGEIFS('all sales summary'!$I$2:$I$2047,'all sales summary'!$A$2:$A$2047,$A37,'all sales summary'!$B$2:$B$2047,K$4)))+(AVERAGEIFS('city centre offline'!$J$2:$J$2047,'city centre offline'!$A$2:$A$2047,$A37,'city centre offline'!$B$2:$B$2047,K$4)*AVERAGEIFS('all sales summary'!$I$2:$I$2047,'all sales summary'!$A$2:$A$2047,$A37,'all sales summary'!$B$2:$B$2047,K$4)))</f>
        <v>0.17265612916765455</v>
      </c>
      <c r="L37" s="60">
        <f>(AVERAGEIFS('city centre offline'!$J$2:$J$2047,'city centre offline'!$A$2:$A$2047,$A37,'city centre offline'!$B$2:$B$2047,L$4)*AVERAGEIFS('all sales summary'!$I$2:$I$2047,'all sales summary'!$A$2:$A$2047,$A37,'all sales summary'!$B$2:$B$2047,L$4))/((AVERAGEIFS('overall city offline'!$J$2:$J$2047,'overall city offline'!$A$2:$A$2047,$A37,'overall city offline'!$B$2:$B$2047,L$4)*(1-AVERAGEIFS('all sales summary'!$I$2:$I$2047,'all sales summary'!$A$2:$A$2047,$A37,'all sales summary'!$B$2:$B$2047,L$4)))+(AVERAGEIFS('city centre offline'!$J$2:$J$2047,'city centre offline'!$A$2:$A$2047,$A37,'city centre offline'!$B$2:$B$2047,L$4)*AVERAGEIFS('all sales summary'!$I$2:$I$2047,'all sales summary'!$A$2:$A$2047,$A37,'all sales summary'!$B$2:$B$2047,L$4)))</f>
        <v>0.1873468514368371</v>
      </c>
      <c r="M37" s="60">
        <f>(AVERAGEIFS('city centre offline'!$J$2:$J$2047,'city centre offline'!$A$2:$A$2047,$A37,'city centre offline'!$B$2:$B$2047,M$4)*AVERAGEIFS('all sales summary'!$I$2:$I$2047,'all sales summary'!$A$2:$A$2047,$A37,'all sales summary'!$B$2:$B$2047,M$4))/((AVERAGEIFS('overall city offline'!$J$2:$J$2047,'overall city offline'!$A$2:$A$2047,$A37,'overall city offline'!$B$2:$B$2047,M$4)*(1-AVERAGEIFS('all sales summary'!$I$2:$I$2047,'all sales summary'!$A$2:$A$2047,$A37,'all sales summary'!$B$2:$B$2047,M$4)))+(AVERAGEIFS('city centre offline'!$J$2:$J$2047,'city centre offline'!$A$2:$A$2047,$A37,'city centre offline'!$B$2:$B$2047,M$4)*AVERAGEIFS('all sales summary'!$I$2:$I$2047,'all sales summary'!$A$2:$A$2047,$A37,'all sales summary'!$B$2:$B$2047,M$4)))</f>
        <v>0.18284487338599026</v>
      </c>
      <c r="N37" s="60">
        <f>(AVERAGEIFS('city centre offline'!$J$2:$J$2047,'city centre offline'!$A$2:$A$2047,$A37,'city centre offline'!$B$2:$B$2047,N$4)*AVERAGEIFS('all sales summary'!$I$2:$I$2047,'all sales summary'!$A$2:$A$2047,$A37,'all sales summary'!$B$2:$B$2047,N$4))/((AVERAGEIFS('overall city offline'!$J$2:$J$2047,'overall city offline'!$A$2:$A$2047,$A37,'overall city offline'!$B$2:$B$2047,N$4)*(1-AVERAGEIFS('all sales summary'!$I$2:$I$2047,'all sales summary'!$A$2:$A$2047,$A37,'all sales summary'!$B$2:$B$2047,N$4)))+(AVERAGEIFS('city centre offline'!$J$2:$J$2047,'city centre offline'!$A$2:$A$2047,$A37,'city centre offline'!$B$2:$B$2047,N$4)*AVERAGEIFS('all sales summary'!$I$2:$I$2047,'all sales summary'!$A$2:$A$2047,$A37,'all sales summary'!$B$2:$B$2047,N$4)))</f>
        <v>0.18142036975574441</v>
      </c>
      <c r="O37" s="60">
        <f>(AVERAGEIFS('city centre offline'!$J$2:$J$2047,'city centre offline'!$A$2:$A$2047,$A37,'city centre offline'!$B$2:$B$2047,O$4)*AVERAGEIFS('all sales summary'!$I$2:$I$2047,'all sales summary'!$A$2:$A$2047,$A37,'all sales summary'!$B$2:$B$2047,O$4))/((AVERAGEIFS('overall city offline'!$J$2:$J$2047,'overall city offline'!$A$2:$A$2047,$A37,'overall city offline'!$B$2:$B$2047,O$4)*(1-AVERAGEIFS('all sales summary'!$I$2:$I$2047,'all sales summary'!$A$2:$A$2047,$A37,'all sales summary'!$B$2:$B$2047,O$4)))+(AVERAGEIFS('city centre offline'!$J$2:$J$2047,'city centre offline'!$A$2:$A$2047,$A37,'city centre offline'!$B$2:$B$2047,O$4)*AVERAGEIFS('all sales summary'!$I$2:$I$2047,'all sales summary'!$A$2:$A$2047,$A37,'all sales summary'!$B$2:$B$2047,O$4)))</f>
        <v>0.16701058464450827</v>
      </c>
      <c r="P37" s="60">
        <f>(AVERAGEIFS('city centre offline'!$J$2:$J$2047,'city centre offline'!$A$2:$A$2047,$A37,'city centre offline'!$B$2:$B$2047,P$4)*AVERAGEIFS('all sales summary'!$I$2:$I$2047,'all sales summary'!$A$2:$A$2047,$A37,'all sales summary'!$B$2:$B$2047,P$4))/((AVERAGEIFS('overall city offline'!$J$2:$J$2047,'overall city offline'!$A$2:$A$2047,$A37,'overall city offline'!$B$2:$B$2047,P$4)*(1-AVERAGEIFS('all sales summary'!$I$2:$I$2047,'all sales summary'!$A$2:$A$2047,$A37,'all sales summary'!$B$2:$B$2047,P$4)))+(AVERAGEIFS('city centre offline'!$J$2:$J$2047,'city centre offline'!$A$2:$A$2047,$A37,'city centre offline'!$B$2:$B$2047,P$4)*AVERAGEIFS('all sales summary'!$I$2:$I$2047,'all sales summary'!$A$2:$A$2047,$A37,'all sales summary'!$B$2:$B$2047,P$4)))</f>
        <v>0.17326376359410955</v>
      </c>
      <c r="Q37" s="60">
        <f>(AVERAGEIFS('city centre offline'!$J$2:$J$2047,'city centre offline'!$A$2:$A$2047,$A37,'city centre offline'!$B$2:$B$2047,Q$4)*AVERAGEIFS('all sales summary'!$I$2:$I$2047,'all sales summary'!$A$2:$A$2047,$A37,'all sales summary'!$B$2:$B$2047,Q$4))/((AVERAGEIFS('overall city offline'!$J$2:$J$2047,'overall city offline'!$A$2:$A$2047,$A37,'overall city offline'!$B$2:$B$2047,Q$4)*(1-AVERAGEIFS('all sales summary'!$I$2:$I$2047,'all sales summary'!$A$2:$A$2047,$A37,'all sales summary'!$B$2:$B$2047,Q$4)))+(AVERAGEIFS('city centre offline'!$J$2:$J$2047,'city centre offline'!$A$2:$A$2047,$A37,'city centre offline'!$B$2:$B$2047,Q$4)*AVERAGEIFS('all sales summary'!$I$2:$I$2047,'all sales summary'!$A$2:$A$2047,$A37,'all sales summary'!$B$2:$B$2047,Q$4)))</f>
        <v>0.16714331648024611</v>
      </c>
      <c r="R37" s="60">
        <f>(AVERAGEIFS('city centre offline'!$J$2:$J$2047,'city centre offline'!$A$2:$A$2047,$A37,'city centre offline'!$B$2:$B$2047,R$4)*AVERAGEIFS('all sales summary'!$I$2:$I$2047,'all sales summary'!$A$2:$A$2047,$A37,'all sales summary'!$B$2:$B$2047,R$4))/((AVERAGEIFS('overall city offline'!$J$2:$J$2047,'overall city offline'!$A$2:$A$2047,$A37,'overall city offline'!$B$2:$B$2047,R$4)*(1-AVERAGEIFS('all sales summary'!$I$2:$I$2047,'all sales summary'!$A$2:$A$2047,$A37,'all sales summary'!$B$2:$B$2047,R$4)))+(AVERAGEIFS('city centre offline'!$J$2:$J$2047,'city centre offline'!$A$2:$A$2047,$A37,'city centre offline'!$B$2:$B$2047,R$4)*AVERAGEIFS('all sales summary'!$I$2:$I$2047,'all sales summary'!$A$2:$A$2047,$A37,'all sales summary'!$B$2:$B$2047,R$4)))</f>
        <v>0.11725889586018197</v>
      </c>
      <c r="S37" s="60">
        <f>(AVERAGEIFS('city centre offline'!$J$2:$J$2047,'city centre offline'!$A$2:$A$2047,$A37,'city centre offline'!$B$2:$B$2047,S$4)*AVERAGEIFS('all sales summary'!$I$2:$I$2047,'all sales summary'!$A$2:$A$2047,$A37,'all sales summary'!$B$2:$B$2047,S$4))/((AVERAGEIFS('overall city offline'!$J$2:$J$2047,'overall city offline'!$A$2:$A$2047,$A37,'overall city offline'!$B$2:$B$2047,S$4)*(1-AVERAGEIFS('all sales summary'!$I$2:$I$2047,'all sales summary'!$A$2:$A$2047,$A37,'all sales summary'!$B$2:$B$2047,S$4)))+(AVERAGEIFS('city centre offline'!$J$2:$J$2047,'city centre offline'!$A$2:$A$2047,$A37,'city centre offline'!$B$2:$B$2047,S$4)*AVERAGEIFS('all sales summary'!$I$2:$I$2047,'all sales summary'!$A$2:$A$2047,$A37,'all sales summary'!$B$2:$B$2047,S$4)))</f>
        <v>0.14627876744554236</v>
      </c>
      <c r="T37" s="60">
        <f>(AVERAGEIFS('city centre offline'!$J$2:$J$2047,'city centre offline'!$A$2:$A$2047,$A37,'city centre offline'!$B$2:$B$2047,T$4)*AVERAGEIFS('all sales summary'!$I$2:$I$2047,'all sales summary'!$A$2:$A$2047,$A37,'all sales summary'!$B$2:$B$2047,T$4))/((AVERAGEIFS('overall city offline'!$J$2:$J$2047,'overall city offline'!$A$2:$A$2047,$A37,'overall city offline'!$B$2:$B$2047,T$4)*(1-AVERAGEIFS('all sales summary'!$I$2:$I$2047,'all sales summary'!$A$2:$A$2047,$A37,'all sales summary'!$B$2:$B$2047,T$4)))+(AVERAGEIFS('city centre offline'!$J$2:$J$2047,'city centre offline'!$A$2:$A$2047,$A37,'city centre offline'!$B$2:$B$2047,T$4)*AVERAGEIFS('all sales summary'!$I$2:$I$2047,'all sales summary'!$A$2:$A$2047,$A37,'all sales summary'!$B$2:$B$2047,T$4)))</f>
        <v>0.17706911662268682</v>
      </c>
      <c r="U37" s="60">
        <f>(AVERAGEIFS('city centre offline'!$J$2:$J$2047,'city centre offline'!$A$2:$A$2047,$A37,'city centre offline'!$B$2:$B$2047,U$4)*AVERAGEIFS('all sales summary'!$I$2:$I$2047,'all sales summary'!$A$2:$A$2047,$A37,'all sales summary'!$B$2:$B$2047,U$4))/((AVERAGEIFS('overall city offline'!$J$2:$J$2047,'overall city offline'!$A$2:$A$2047,$A37,'overall city offline'!$B$2:$B$2047,U$4)*(1-AVERAGEIFS('all sales summary'!$I$2:$I$2047,'all sales summary'!$A$2:$A$2047,$A37,'all sales summary'!$B$2:$B$2047,U$4)))+(AVERAGEIFS('city centre offline'!$J$2:$J$2047,'city centre offline'!$A$2:$A$2047,$A37,'city centre offline'!$B$2:$B$2047,U$4)*AVERAGEIFS('all sales summary'!$I$2:$I$2047,'all sales summary'!$A$2:$A$2047,$A37,'all sales summary'!$B$2:$B$2047,U$4)))</f>
        <v>0.17555339152412985</v>
      </c>
      <c r="V37" s="60">
        <f>(AVERAGEIFS('city centre offline'!$J$2:$J$2047,'city centre offline'!$A$2:$A$2047,$A37,'city centre offline'!$B$2:$B$2047,V$4)*AVERAGEIFS('all sales summary'!$I$2:$I$2047,'all sales summary'!$A$2:$A$2047,$A37,'all sales summary'!$B$2:$B$2047,V$4))/((AVERAGEIFS('overall city offline'!$J$2:$J$2047,'overall city offline'!$A$2:$A$2047,$A37,'overall city offline'!$B$2:$B$2047,V$4)*(1-AVERAGEIFS('all sales summary'!$I$2:$I$2047,'all sales summary'!$A$2:$A$2047,$A37,'all sales summary'!$B$2:$B$2047,V$4)))+(AVERAGEIFS('city centre offline'!$J$2:$J$2047,'city centre offline'!$A$2:$A$2047,$A37,'city centre offline'!$B$2:$B$2047,V$4)*AVERAGEIFS('all sales summary'!$I$2:$I$2047,'all sales summary'!$A$2:$A$2047,$A37,'all sales summary'!$B$2:$B$2047,V$4)))</f>
        <v>0.17592137707865377</v>
      </c>
      <c r="W37" s="60">
        <f>(AVERAGEIFS('city centre offline'!$J$2:$J$2047,'city centre offline'!$A$2:$A$2047,$A37,'city centre offline'!$B$2:$B$2047,W$4)*AVERAGEIFS('all sales summary'!$I$2:$I$2047,'all sales summary'!$A$2:$A$2047,$A37,'all sales summary'!$B$2:$B$2047,W$4))/((AVERAGEIFS('overall city offline'!$J$2:$J$2047,'overall city offline'!$A$2:$A$2047,$A37,'overall city offline'!$B$2:$B$2047,W$4)*(1-AVERAGEIFS('all sales summary'!$I$2:$I$2047,'all sales summary'!$A$2:$A$2047,$A37,'all sales summary'!$B$2:$B$2047,W$4)))+(AVERAGEIFS('city centre offline'!$J$2:$J$2047,'city centre offline'!$A$2:$A$2047,$A37,'city centre offline'!$B$2:$B$2047,W$4)*AVERAGEIFS('all sales summary'!$I$2:$I$2047,'all sales summary'!$A$2:$A$2047,$A37,'all sales summary'!$B$2:$B$2047,W$4)))</f>
        <v>0.18355475391436638</v>
      </c>
      <c r="X37" s="60">
        <f>(AVERAGEIFS('city centre offline'!$J$2:$J$2047,'city centre offline'!$A$2:$A$2047,$A37,'city centre offline'!$B$2:$B$2047,X$4)*AVERAGEIFS('all sales summary'!$I$2:$I$2047,'all sales summary'!$A$2:$A$2047,$A37,'all sales summary'!$B$2:$B$2047,X$4))/((AVERAGEIFS('overall city offline'!$J$2:$J$2047,'overall city offline'!$A$2:$A$2047,$A37,'overall city offline'!$B$2:$B$2047,X$4)*(1-AVERAGEIFS('all sales summary'!$I$2:$I$2047,'all sales summary'!$A$2:$A$2047,$A37,'all sales summary'!$B$2:$B$2047,X$4)))+(AVERAGEIFS('city centre offline'!$J$2:$J$2047,'city centre offline'!$A$2:$A$2047,$A37,'city centre offline'!$B$2:$B$2047,X$4)*AVERAGEIFS('all sales summary'!$I$2:$I$2047,'all sales summary'!$A$2:$A$2047,$A37,'all sales summary'!$B$2:$B$2047,X$4)))</f>
        <v>0.15071690059946063</v>
      </c>
      <c r="Y37" s="60">
        <f>(AVERAGEIFS('city centre offline'!$J$2:$J$2047,'city centre offline'!$A$2:$A$2047,$A37,'city centre offline'!$B$2:$B$2047,Y$4)*AVERAGEIFS('all sales summary'!$I$2:$I$2047,'all sales summary'!$A$2:$A$2047,$A37,'all sales summary'!$B$2:$B$2047,Y$4))/((AVERAGEIFS('overall city offline'!$J$2:$J$2047,'overall city offline'!$A$2:$A$2047,$A37,'overall city offline'!$B$2:$B$2047,Y$4)*(1-AVERAGEIFS('all sales summary'!$I$2:$I$2047,'all sales summary'!$A$2:$A$2047,$A37,'all sales summary'!$B$2:$B$2047,Y$4)))+(AVERAGEIFS('city centre offline'!$J$2:$J$2047,'city centre offline'!$A$2:$A$2047,$A37,'city centre offline'!$B$2:$B$2047,Y$4)*AVERAGEIFS('all sales summary'!$I$2:$I$2047,'all sales summary'!$A$2:$A$2047,$A37,'all sales summary'!$B$2:$B$2047,Y$4)))</f>
        <v>0.17516179672357515</v>
      </c>
      <c r="Z37" s="60">
        <f>(AVERAGEIFS('city centre offline'!$J$2:$J$2047,'city centre offline'!$A$2:$A$2047,$A37,'city centre offline'!$B$2:$B$2047,Z$4)*AVERAGEIFS('all sales summary'!$I$2:$I$2047,'all sales summary'!$A$2:$A$2047,$A37,'all sales summary'!$B$2:$B$2047,Z$4))/((AVERAGEIFS('overall city offline'!$J$2:$J$2047,'overall city offline'!$A$2:$A$2047,$A37,'overall city offline'!$B$2:$B$2047,Z$4)*(1-AVERAGEIFS('all sales summary'!$I$2:$I$2047,'all sales summary'!$A$2:$A$2047,$A37,'all sales summary'!$B$2:$B$2047,Z$4)))+(AVERAGEIFS('city centre offline'!$J$2:$J$2047,'city centre offline'!$A$2:$A$2047,$A37,'city centre offline'!$B$2:$B$2047,Z$4)*AVERAGEIFS('all sales summary'!$I$2:$I$2047,'all sales summary'!$A$2:$A$2047,$A37,'all sales summary'!$B$2:$B$2047,Z$4)))</f>
        <v>0.13802109678529467</v>
      </c>
      <c r="AA37" s="60">
        <f>(AVERAGEIFS('city centre offline'!$J$2:$J$2047,'city centre offline'!$A$2:$A$2047,$A37,'city centre offline'!$B$2:$B$2047,AA$4)*AVERAGEIFS('all sales summary'!$I$2:$I$2047,'all sales summary'!$A$2:$A$2047,$A37,'all sales summary'!$B$2:$B$2047,AA$4))/((AVERAGEIFS('overall city offline'!$J$2:$J$2047,'overall city offline'!$A$2:$A$2047,$A37,'overall city offline'!$B$2:$B$2047,AA$4)*(1-AVERAGEIFS('all sales summary'!$I$2:$I$2047,'all sales summary'!$A$2:$A$2047,$A37,'all sales summary'!$B$2:$B$2047,AA$4)))+(AVERAGEIFS('city centre offline'!$J$2:$J$2047,'city centre offline'!$A$2:$A$2047,$A37,'city centre offline'!$B$2:$B$2047,AA$4)*AVERAGEIFS('all sales summary'!$I$2:$I$2047,'all sales summary'!$A$2:$A$2047,$A37,'all sales summary'!$B$2:$B$2047,AA$4)))</f>
        <v>0.15111616503424893</v>
      </c>
      <c r="AB37" s="60">
        <f>(AVERAGEIFS('city centre offline'!$J$2:$J$2047,'city centre offline'!$A$2:$A$2047,$A37,'city centre offline'!$B$2:$B$2047,AB$4)*AVERAGEIFS('all sales summary'!$I$2:$I$2047,'all sales summary'!$A$2:$A$2047,$A37,'all sales summary'!$B$2:$B$2047,AB$4))/((AVERAGEIFS('overall city offline'!$J$2:$J$2047,'overall city offline'!$A$2:$A$2047,$A37,'overall city offline'!$B$2:$B$2047,AB$4)*(1-AVERAGEIFS('all sales summary'!$I$2:$I$2047,'all sales summary'!$A$2:$A$2047,$A37,'all sales summary'!$B$2:$B$2047,AB$4)))+(AVERAGEIFS('city centre offline'!$J$2:$J$2047,'city centre offline'!$A$2:$A$2047,$A37,'city centre offline'!$B$2:$B$2047,AB$4)*AVERAGEIFS('all sales summary'!$I$2:$I$2047,'all sales summary'!$A$2:$A$2047,$A37,'all sales summary'!$B$2:$B$2047,AB$4)))</f>
        <v>0.16088151425352115</v>
      </c>
      <c r="AC37" s="60">
        <f>(AVERAGEIFS('city centre offline'!$J$2:$J$2047,'city centre offline'!$A$2:$A$2047,$A37,'city centre offline'!$B$2:$B$2047,AC$4)*AVERAGEIFS('all sales summary'!$I$2:$I$2047,'all sales summary'!$A$2:$A$2047,$A37,'all sales summary'!$B$2:$B$2047,AC$4))/((AVERAGEIFS('overall city offline'!$J$2:$J$2047,'overall city offline'!$A$2:$A$2047,$A37,'overall city offline'!$B$2:$B$2047,AC$4)*(1-AVERAGEIFS('all sales summary'!$I$2:$I$2047,'all sales summary'!$A$2:$A$2047,$A37,'all sales summary'!$B$2:$B$2047,AC$4)))+(AVERAGEIFS('city centre offline'!$J$2:$J$2047,'city centre offline'!$A$2:$A$2047,$A37,'city centre offline'!$B$2:$B$2047,AC$4)*AVERAGEIFS('all sales summary'!$I$2:$I$2047,'all sales summary'!$A$2:$A$2047,$A37,'all sales summary'!$B$2:$B$2047,AC$4)))</f>
        <v>0.18439511486150273</v>
      </c>
      <c r="AD37" s="60">
        <f>(AVERAGEIFS('city centre offline'!$J$2:$J$2047,'city centre offline'!$A$2:$A$2047,$A37,'city centre offline'!$B$2:$B$2047,AD$4)*AVERAGEIFS('all sales summary'!$I$2:$I$2047,'all sales summary'!$A$2:$A$2047,$A37,'all sales summary'!$B$2:$B$2047,AD$4))/((AVERAGEIFS('overall city offline'!$J$2:$J$2047,'overall city offline'!$A$2:$A$2047,$A37,'overall city offline'!$B$2:$B$2047,AD$4)*(1-AVERAGEIFS('all sales summary'!$I$2:$I$2047,'all sales summary'!$A$2:$A$2047,$A37,'all sales summary'!$B$2:$B$2047,AD$4)))+(AVERAGEIFS('city centre offline'!$J$2:$J$2047,'city centre offline'!$A$2:$A$2047,$A37,'city centre offline'!$B$2:$B$2047,AD$4)*AVERAGEIFS('all sales summary'!$I$2:$I$2047,'all sales summary'!$A$2:$A$2047,$A37,'all sales summary'!$B$2:$B$2047,AD$4)))</f>
        <v>0.1921943265395491</v>
      </c>
      <c r="AE37" s="60">
        <f>(AVERAGEIFS('city centre offline'!$J$2:$J$2047,'city centre offline'!$A$2:$A$2047,$A37,'city centre offline'!$B$2:$B$2047,AE$4)*AVERAGEIFS('all sales summary'!$I$2:$I$2047,'all sales summary'!$A$2:$A$2047,$A37,'all sales summary'!$B$2:$B$2047,AE$4))/((AVERAGEIFS('overall city offline'!$J$2:$J$2047,'overall city offline'!$A$2:$A$2047,$A37,'overall city offline'!$B$2:$B$2047,AE$4)*(1-AVERAGEIFS('all sales summary'!$I$2:$I$2047,'all sales summary'!$A$2:$A$2047,$A37,'all sales summary'!$B$2:$B$2047,AE$4)))+(AVERAGEIFS('city centre offline'!$J$2:$J$2047,'city centre offline'!$A$2:$A$2047,$A37,'city centre offline'!$B$2:$B$2047,AE$4)*AVERAGEIFS('all sales summary'!$I$2:$I$2047,'all sales summary'!$A$2:$A$2047,$A37,'all sales summary'!$B$2:$B$2047,AE$4)))</f>
        <v>0.19639447701951737</v>
      </c>
      <c r="AF37" s="60">
        <f>(AVERAGEIFS('city centre offline'!$J$2:$J$2047,'city centre offline'!$A$2:$A$2047,$A37,'city centre offline'!$B$2:$B$2047,AF$4)*AVERAGEIFS('all sales summary'!$I$2:$I$2047,'all sales summary'!$A$2:$A$2047,$A37,'all sales summary'!$B$2:$B$2047,AF$4))/((AVERAGEIFS('overall city offline'!$J$2:$J$2047,'overall city offline'!$A$2:$A$2047,$A37,'overall city offline'!$B$2:$B$2047,AF$4)*(1-AVERAGEIFS('all sales summary'!$I$2:$I$2047,'all sales summary'!$A$2:$A$2047,$A37,'all sales summary'!$B$2:$B$2047,AF$4)))+(AVERAGEIFS('city centre offline'!$J$2:$J$2047,'city centre offline'!$A$2:$A$2047,$A37,'city centre offline'!$B$2:$B$2047,AF$4)*AVERAGEIFS('all sales summary'!$I$2:$I$2047,'all sales summary'!$A$2:$A$2047,$A37,'all sales summary'!$B$2:$B$2047,AF$4)))</f>
        <v>0.18659475083260402</v>
      </c>
      <c r="AG37" s="60">
        <f>(AVERAGEIFS('city centre offline'!$J$2:$J$2047,'city centre offline'!$A$2:$A$2047,$A37,'city centre offline'!$B$2:$B$2047,AG$4)*AVERAGEIFS('all sales summary'!$I$2:$I$2047,'all sales summary'!$A$2:$A$2047,$A37,'all sales summary'!$B$2:$B$2047,AG$4))/((AVERAGEIFS('overall city offline'!$J$2:$J$2047,'overall city offline'!$A$2:$A$2047,$A37,'overall city offline'!$B$2:$B$2047,AG$4)*(1-AVERAGEIFS('all sales summary'!$I$2:$I$2047,'all sales summary'!$A$2:$A$2047,$A37,'all sales summary'!$B$2:$B$2047,AG$4)))+(AVERAGEIFS('city centre offline'!$J$2:$J$2047,'city centre offline'!$A$2:$A$2047,$A37,'city centre offline'!$B$2:$B$2047,AG$4)*AVERAGEIFS('all sales summary'!$I$2:$I$2047,'all sales summary'!$A$2:$A$2047,$A37,'all sales summary'!$B$2:$B$2047,AG$4)))</f>
        <v>0.18123164697800198</v>
      </c>
      <c r="AH37" s="60">
        <f>(AVERAGEIFS('city centre offline'!$J$2:$J$2047,'city centre offline'!$A$2:$A$2047,$A37,'city centre offline'!$B$2:$B$2047,AH$4)*AVERAGEIFS('all sales summary'!$I$2:$I$2047,'all sales summary'!$A$2:$A$2047,$A37,'all sales summary'!$B$2:$B$2047,AH$4))/((AVERAGEIFS('overall city offline'!$J$2:$J$2047,'overall city offline'!$A$2:$A$2047,$A37,'overall city offline'!$B$2:$B$2047,AH$4)*(1-AVERAGEIFS('all sales summary'!$I$2:$I$2047,'all sales summary'!$A$2:$A$2047,$A37,'all sales summary'!$B$2:$B$2047,AH$4)))+(AVERAGEIFS('city centre offline'!$J$2:$J$2047,'city centre offline'!$A$2:$A$2047,$A37,'city centre offline'!$B$2:$B$2047,AH$4)*AVERAGEIFS('all sales summary'!$I$2:$I$2047,'all sales summary'!$A$2:$A$2047,$A37,'all sales summary'!$B$2:$B$2047,AH$4)))</f>
        <v>0.17504804187176934</v>
      </c>
    </row>
    <row r="38" spans="1:34" x14ac:dyDescent="0.3">
      <c r="A38" t="s">
        <v>40</v>
      </c>
      <c r="B38" s="60">
        <f>(AVERAGEIFS('city centre offline'!$J$2:$J$2047,'city centre offline'!$A$2:$A$2047,$A38,'city centre offline'!$B$2:$B$2047,B$4)*AVERAGEIFS('all sales summary'!$I$2:$I$2047,'all sales summary'!$A$2:$A$2047,$A38,'all sales summary'!$B$2:$B$2047,B$4))/((AVERAGEIFS('overall city offline'!$J$2:$J$2047,'overall city offline'!$A$2:$A$2047,$A38,'overall city offline'!$B$2:$B$2047,B$4)*(1-AVERAGEIFS('all sales summary'!$I$2:$I$2047,'all sales summary'!$A$2:$A$2047,$A38,'all sales summary'!$B$2:$B$2047,B$4)))+(AVERAGEIFS('city centre offline'!$J$2:$J$2047,'city centre offline'!$A$2:$A$2047,$A38,'city centre offline'!$B$2:$B$2047,B$4)*AVERAGEIFS('all sales summary'!$I$2:$I$2047,'all sales summary'!$A$2:$A$2047,$A38,'all sales summary'!$B$2:$B$2047,B$4)))</f>
        <v>0.22025084810081352</v>
      </c>
      <c r="C38" s="60">
        <f>(AVERAGEIFS('city centre offline'!$J$2:$J$2047,'city centre offline'!$A$2:$A$2047,$A38,'city centre offline'!$B$2:$B$2047,C$4)*AVERAGEIFS('all sales summary'!$I$2:$I$2047,'all sales summary'!$A$2:$A$2047,$A38,'all sales summary'!$B$2:$B$2047,C$4))/((AVERAGEIFS('overall city offline'!$J$2:$J$2047,'overall city offline'!$A$2:$A$2047,$A38,'overall city offline'!$B$2:$B$2047,C$4)*(1-AVERAGEIFS('all sales summary'!$I$2:$I$2047,'all sales summary'!$A$2:$A$2047,$A38,'all sales summary'!$B$2:$B$2047,C$4)))+(AVERAGEIFS('city centre offline'!$J$2:$J$2047,'city centre offline'!$A$2:$A$2047,$A38,'city centre offline'!$B$2:$B$2047,C$4)*AVERAGEIFS('all sales summary'!$I$2:$I$2047,'all sales summary'!$A$2:$A$2047,$A38,'all sales summary'!$B$2:$B$2047,C$4)))</f>
        <v>0.22945001309226393</v>
      </c>
      <c r="D38" s="60">
        <f>(AVERAGEIFS('city centre offline'!$J$2:$J$2047,'city centre offline'!$A$2:$A$2047,$A38,'city centre offline'!$B$2:$B$2047,D$4)*AVERAGEIFS('all sales summary'!$I$2:$I$2047,'all sales summary'!$A$2:$A$2047,$A38,'all sales summary'!$B$2:$B$2047,D$4))/((AVERAGEIFS('overall city offline'!$J$2:$J$2047,'overall city offline'!$A$2:$A$2047,$A38,'overall city offline'!$B$2:$B$2047,D$4)*(1-AVERAGEIFS('all sales summary'!$I$2:$I$2047,'all sales summary'!$A$2:$A$2047,$A38,'all sales summary'!$B$2:$B$2047,D$4)))+(AVERAGEIFS('city centre offline'!$J$2:$J$2047,'city centre offline'!$A$2:$A$2047,$A38,'city centre offline'!$B$2:$B$2047,D$4)*AVERAGEIFS('all sales summary'!$I$2:$I$2047,'all sales summary'!$A$2:$A$2047,$A38,'all sales summary'!$B$2:$B$2047,D$4)))</f>
        <v>0.22684365602004547</v>
      </c>
      <c r="E38" s="60">
        <f>(AVERAGEIFS('city centre offline'!$J$2:$J$2047,'city centre offline'!$A$2:$A$2047,$A38,'city centre offline'!$B$2:$B$2047,E$4)*AVERAGEIFS('all sales summary'!$I$2:$I$2047,'all sales summary'!$A$2:$A$2047,$A38,'all sales summary'!$B$2:$B$2047,E$4))/((AVERAGEIFS('overall city offline'!$J$2:$J$2047,'overall city offline'!$A$2:$A$2047,$A38,'overall city offline'!$B$2:$B$2047,E$4)*(1-AVERAGEIFS('all sales summary'!$I$2:$I$2047,'all sales summary'!$A$2:$A$2047,$A38,'all sales summary'!$B$2:$B$2047,E$4)))+(AVERAGEIFS('city centre offline'!$J$2:$J$2047,'city centre offline'!$A$2:$A$2047,$A38,'city centre offline'!$B$2:$B$2047,E$4)*AVERAGEIFS('all sales summary'!$I$2:$I$2047,'all sales summary'!$A$2:$A$2047,$A38,'all sales summary'!$B$2:$B$2047,E$4)))</f>
        <v>0.22172148329205979</v>
      </c>
      <c r="F38" s="60">
        <f>(AVERAGEIFS('city centre offline'!$J$2:$J$2047,'city centre offline'!$A$2:$A$2047,$A38,'city centre offline'!$B$2:$B$2047,F$4)*AVERAGEIFS('all sales summary'!$I$2:$I$2047,'all sales summary'!$A$2:$A$2047,$A38,'all sales summary'!$B$2:$B$2047,F$4))/((AVERAGEIFS('overall city offline'!$J$2:$J$2047,'overall city offline'!$A$2:$A$2047,$A38,'overall city offline'!$B$2:$B$2047,F$4)*(1-AVERAGEIFS('all sales summary'!$I$2:$I$2047,'all sales summary'!$A$2:$A$2047,$A38,'all sales summary'!$B$2:$B$2047,F$4)))+(AVERAGEIFS('city centre offline'!$J$2:$J$2047,'city centre offline'!$A$2:$A$2047,$A38,'city centre offline'!$B$2:$B$2047,F$4)*AVERAGEIFS('all sales summary'!$I$2:$I$2047,'all sales summary'!$A$2:$A$2047,$A38,'all sales summary'!$B$2:$B$2047,F$4)))</f>
        <v>0.22297250193034421</v>
      </c>
      <c r="G38" s="60">
        <f>(AVERAGEIFS('city centre offline'!$J$2:$J$2047,'city centre offline'!$A$2:$A$2047,$A38,'city centre offline'!$B$2:$B$2047,G$4)*AVERAGEIFS('all sales summary'!$I$2:$I$2047,'all sales summary'!$A$2:$A$2047,$A38,'all sales summary'!$B$2:$B$2047,G$4))/((AVERAGEIFS('overall city offline'!$J$2:$J$2047,'overall city offline'!$A$2:$A$2047,$A38,'overall city offline'!$B$2:$B$2047,G$4)*(1-AVERAGEIFS('all sales summary'!$I$2:$I$2047,'all sales summary'!$A$2:$A$2047,$A38,'all sales summary'!$B$2:$B$2047,G$4)))+(AVERAGEIFS('city centre offline'!$J$2:$J$2047,'city centre offline'!$A$2:$A$2047,$A38,'city centre offline'!$B$2:$B$2047,G$4)*AVERAGEIFS('all sales summary'!$I$2:$I$2047,'all sales summary'!$A$2:$A$2047,$A38,'all sales summary'!$B$2:$B$2047,G$4)))</f>
        <v>0.21978060580048933</v>
      </c>
      <c r="H38" s="60">
        <f>(AVERAGEIFS('city centre offline'!$J$2:$J$2047,'city centre offline'!$A$2:$A$2047,$A38,'city centre offline'!$B$2:$B$2047,H$4)*AVERAGEIFS('all sales summary'!$I$2:$I$2047,'all sales summary'!$A$2:$A$2047,$A38,'all sales summary'!$B$2:$B$2047,H$4))/((AVERAGEIFS('overall city offline'!$J$2:$J$2047,'overall city offline'!$A$2:$A$2047,$A38,'overall city offline'!$B$2:$B$2047,H$4)*(1-AVERAGEIFS('all sales summary'!$I$2:$I$2047,'all sales summary'!$A$2:$A$2047,$A38,'all sales summary'!$B$2:$B$2047,H$4)))+(AVERAGEIFS('city centre offline'!$J$2:$J$2047,'city centre offline'!$A$2:$A$2047,$A38,'city centre offline'!$B$2:$B$2047,H$4)*AVERAGEIFS('all sales summary'!$I$2:$I$2047,'all sales summary'!$A$2:$A$2047,$A38,'all sales summary'!$B$2:$B$2047,H$4)))</f>
        <v>0.2180369062079365</v>
      </c>
      <c r="I38" s="60">
        <f>(AVERAGEIFS('city centre offline'!$J$2:$J$2047,'city centre offline'!$A$2:$A$2047,$A38,'city centre offline'!$B$2:$B$2047,I$4)*AVERAGEIFS('all sales summary'!$I$2:$I$2047,'all sales summary'!$A$2:$A$2047,$A38,'all sales summary'!$B$2:$B$2047,I$4))/((AVERAGEIFS('overall city offline'!$J$2:$J$2047,'overall city offline'!$A$2:$A$2047,$A38,'overall city offline'!$B$2:$B$2047,I$4)*(1-AVERAGEIFS('all sales summary'!$I$2:$I$2047,'all sales summary'!$A$2:$A$2047,$A38,'all sales summary'!$B$2:$B$2047,I$4)))+(AVERAGEIFS('city centre offline'!$J$2:$J$2047,'city centre offline'!$A$2:$A$2047,$A38,'city centre offline'!$B$2:$B$2047,I$4)*AVERAGEIFS('all sales summary'!$I$2:$I$2047,'all sales summary'!$A$2:$A$2047,$A38,'all sales summary'!$B$2:$B$2047,I$4)))</f>
        <v>0.21870732008470653</v>
      </c>
      <c r="J38" s="60">
        <f>(AVERAGEIFS('city centre offline'!$J$2:$J$2047,'city centre offline'!$A$2:$A$2047,$A38,'city centre offline'!$B$2:$B$2047,J$4)*AVERAGEIFS('all sales summary'!$I$2:$I$2047,'all sales summary'!$A$2:$A$2047,$A38,'all sales summary'!$B$2:$B$2047,J$4))/((AVERAGEIFS('overall city offline'!$J$2:$J$2047,'overall city offline'!$A$2:$A$2047,$A38,'overall city offline'!$B$2:$B$2047,J$4)*(1-AVERAGEIFS('all sales summary'!$I$2:$I$2047,'all sales summary'!$A$2:$A$2047,$A38,'all sales summary'!$B$2:$B$2047,J$4)))+(AVERAGEIFS('city centre offline'!$J$2:$J$2047,'city centre offline'!$A$2:$A$2047,$A38,'city centre offline'!$B$2:$B$2047,J$4)*AVERAGEIFS('all sales summary'!$I$2:$I$2047,'all sales summary'!$A$2:$A$2047,$A38,'all sales summary'!$B$2:$B$2047,J$4)))</f>
        <v>0.21887887703315964</v>
      </c>
      <c r="K38" s="60">
        <f>(AVERAGEIFS('city centre offline'!$J$2:$J$2047,'city centre offline'!$A$2:$A$2047,$A38,'city centre offline'!$B$2:$B$2047,K$4)*AVERAGEIFS('all sales summary'!$I$2:$I$2047,'all sales summary'!$A$2:$A$2047,$A38,'all sales summary'!$B$2:$B$2047,K$4))/((AVERAGEIFS('overall city offline'!$J$2:$J$2047,'overall city offline'!$A$2:$A$2047,$A38,'overall city offline'!$B$2:$B$2047,K$4)*(1-AVERAGEIFS('all sales summary'!$I$2:$I$2047,'all sales summary'!$A$2:$A$2047,$A38,'all sales summary'!$B$2:$B$2047,K$4)))+(AVERAGEIFS('city centre offline'!$J$2:$J$2047,'city centre offline'!$A$2:$A$2047,$A38,'city centre offline'!$B$2:$B$2047,K$4)*AVERAGEIFS('all sales summary'!$I$2:$I$2047,'all sales summary'!$A$2:$A$2047,$A38,'all sales summary'!$B$2:$B$2047,K$4)))</f>
        <v>0.22348707689520936</v>
      </c>
      <c r="L38" s="60">
        <f>(AVERAGEIFS('city centre offline'!$J$2:$J$2047,'city centre offline'!$A$2:$A$2047,$A38,'city centre offline'!$B$2:$B$2047,L$4)*AVERAGEIFS('all sales summary'!$I$2:$I$2047,'all sales summary'!$A$2:$A$2047,$A38,'all sales summary'!$B$2:$B$2047,L$4))/((AVERAGEIFS('overall city offline'!$J$2:$J$2047,'overall city offline'!$A$2:$A$2047,$A38,'overall city offline'!$B$2:$B$2047,L$4)*(1-AVERAGEIFS('all sales summary'!$I$2:$I$2047,'all sales summary'!$A$2:$A$2047,$A38,'all sales summary'!$B$2:$B$2047,L$4)))+(AVERAGEIFS('city centre offline'!$J$2:$J$2047,'city centre offline'!$A$2:$A$2047,$A38,'city centre offline'!$B$2:$B$2047,L$4)*AVERAGEIFS('all sales summary'!$I$2:$I$2047,'all sales summary'!$A$2:$A$2047,$A38,'all sales summary'!$B$2:$B$2047,L$4)))</f>
        <v>0.23434211609394398</v>
      </c>
      <c r="M38" s="60">
        <f>(AVERAGEIFS('city centre offline'!$J$2:$J$2047,'city centre offline'!$A$2:$A$2047,$A38,'city centre offline'!$B$2:$B$2047,M$4)*AVERAGEIFS('all sales summary'!$I$2:$I$2047,'all sales summary'!$A$2:$A$2047,$A38,'all sales summary'!$B$2:$B$2047,M$4))/((AVERAGEIFS('overall city offline'!$J$2:$J$2047,'overall city offline'!$A$2:$A$2047,$A38,'overall city offline'!$B$2:$B$2047,M$4)*(1-AVERAGEIFS('all sales summary'!$I$2:$I$2047,'all sales summary'!$A$2:$A$2047,$A38,'all sales summary'!$B$2:$B$2047,M$4)))+(AVERAGEIFS('city centre offline'!$J$2:$J$2047,'city centre offline'!$A$2:$A$2047,$A38,'city centre offline'!$B$2:$B$2047,M$4)*AVERAGEIFS('all sales summary'!$I$2:$I$2047,'all sales summary'!$A$2:$A$2047,$A38,'all sales summary'!$B$2:$B$2047,M$4)))</f>
        <v>0.2295259701808352</v>
      </c>
      <c r="N38" s="60">
        <f>(AVERAGEIFS('city centre offline'!$J$2:$J$2047,'city centre offline'!$A$2:$A$2047,$A38,'city centre offline'!$B$2:$B$2047,N$4)*AVERAGEIFS('all sales summary'!$I$2:$I$2047,'all sales summary'!$A$2:$A$2047,$A38,'all sales summary'!$B$2:$B$2047,N$4))/((AVERAGEIFS('overall city offline'!$J$2:$J$2047,'overall city offline'!$A$2:$A$2047,$A38,'overall city offline'!$B$2:$B$2047,N$4)*(1-AVERAGEIFS('all sales summary'!$I$2:$I$2047,'all sales summary'!$A$2:$A$2047,$A38,'all sales summary'!$B$2:$B$2047,N$4)))+(AVERAGEIFS('city centre offline'!$J$2:$J$2047,'city centre offline'!$A$2:$A$2047,$A38,'city centre offline'!$B$2:$B$2047,N$4)*AVERAGEIFS('all sales summary'!$I$2:$I$2047,'all sales summary'!$A$2:$A$2047,$A38,'all sales summary'!$B$2:$B$2047,N$4)))</f>
        <v>0.21259937398235737</v>
      </c>
      <c r="O38" s="60">
        <f>(AVERAGEIFS('city centre offline'!$J$2:$J$2047,'city centre offline'!$A$2:$A$2047,$A38,'city centre offline'!$B$2:$B$2047,O$4)*AVERAGEIFS('all sales summary'!$I$2:$I$2047,'all sales summary'!$A$2:$A$2047,$A38,'all sales summary'!$B$2:$B$2047,O$4))/((AVERAGEIFS('overall city offline'!$J$2:$J$2047,'overall city offline'!$A$2:$A$2047,$A38,'overall city offline'!$B$2:$B$2047,O$4)*(1-AVERAGEIFS('all sales summary'!$I$2:$I$2047,'all sales summary'!$A$2:$A$2047,$A38,'all sales summary'!$B$2:$B$2047,O$4)))+(AVERAGEIFS('city centre offline'!$J$2:$J$2047,'city centre offline'!$A$2:$A$2047,$A38,'city centre offline'!$B$2:$B$2047,O$4)*AVERAGEIFS('all sales summary'!$I$2:$I$2047,'all sales summary'!$A$2:$A$2047,$A38,'all sales summary'!$B$2:$B$2047,O$4)))</f>
        <v>0.22284955283039204</v>
      </c>
      <c r="P38" s="60">
        <f>(AVERAGEIFS('city centre offline'!$J$2:$J$2047,'city centre offline'!$A$2:$A$2047,$A38,'city centre offline'!$B$2:$B$2047,P$4)*AVERAGEIFS('all sales summary'!$I$2:$I$2047,'all sales summary'!$A$2:$A$2047,$A38,'all sales summary'!$B$2:$B$2047,P$4))/((AVERAGEIFS('overall city offline'!$J$2:$J$2047,'overall city offline'!$A$2:$A$2047,$A38,'overall city offline'!$B$2:$B$2047,P$4)*(1-AVERAGEIFS('all sales summary'!$I$2:$I$2047,'all sales summary'!$A$2:$A$2047,$A38,'all sales summary'!$B$2:$B$2047,P$4)))+(AVERAGEIFS('city centre offline'!$J$2:$J$2047,'city centre offline'!$A$2:$A$2047,$A38,'city centre offline'!$B$2:$B$2047,P$4)*AVERAGEIFS('all sales summary'!$I$2:$I$2047,'all sales summary'!$A$2:$A$2047,$A38,'all sales summary'!$B$2:$B$2047,P$4)))</f>
        <v>0.19142027124190464</v>
      </c>
      <c r="Q38" s="60">
        <f>(AVERAGEIFS('city centre offline'!$J$2:$J$2047,'city centre offline'!$A$2:$A$2047,$A38,'city centre offline'!$B$2:$B$2047,Q$4)*AVERAGEIFS('all sales summary'!$I$2:$I$2047,'all sales summary'!$A$2:$A$2047,$A38,'all sales summary'!$B$2:$B$2047,Q$4))/((AVERAGEIFS('overall city offline'!$J$2:$J$2047,'overall city offline'!$A$2:$A$2047,$A38,'overall city offline'!$B$2:$B$2047,Q$4)*(1-AVERAGEIFS('all sales summary'!$I$2:$I$2047,'all sales summary'!$A$2:$A$2047,$A38,'all sales summary'!$B$2:$B$2047,Q$4)))+(AVERAGEIFS('city centre offline'!$J$2:$J$2047,'city centre offline'!$A$2:$A$2047,$A38,'city centre offline'!$B$2:$B$2047,Q$4)*AVERAGEIFS('all sales summary'!$I$2:$I$2047,'all sales summary'!$A$2:$A$2047,$A38,'all sales summary'!$B$2:$B$2047,Q$4)))</f>
        <v>9.9679260844767088E-3</v>
      </c>
      <c r="R38" s="60">
        <f>(AVERAGEIFS('city centre offline'!$J$2:$J$2047,'city centre offline'!$A$2:$A$2047,$A38,'city centre offline'!$B$2:$B$2047,R$4)*AVERAGEIFS('all sales summary'!$I$2:$I$2047,'all sales summary'!$A$2:$A$2047,$A38,'all sales summary'!$B$2:$B$2047,R$4))/((AVERAGEIFS('overall city offline'!$J$2:$J$2047,'overall city offline'!$A$2:$A$2047,$A38,'overall city offline'!$B$2:$B$2047,R$4)*(1-AVERAGEIFS('all sales summary'!$I$2:$I$2047,'all sales summary'!$A$2:$A$2047,$A38,'all sales summary'!$B$2:$B$2047,R$4)))+(AVERAGEIFS('city centre offline'!$J$2:$J$2047,'city centre offline'!$A$2:$A$2047,$A38,'city centre offline'!$B$2:$B$2047,R$4)*AVERAGEIFS('all sales summary'!$I$2:$I$2047,'all sales summary'!$A$2:$A$2047,$A38,'all sales summary'!$B$2:$B$2047,R$4)))</f>
        <v>2.5653751820194071E-2</v>
      </c>
      <c r="S38" s="60">
        <f>(AVERAGEIFS('city centre offline'!$J$2:$J$2047,'city centre offline'!$A$2:$A$2047,$A38,'city centre offline'!$B$2:$B$2047,S$4)*AVERAGEIFS('all sales summary'!$I$2:$I$2047,'all sales summary'!$A$2:$A$2047,$A38,'all sales summary'!$B$2:$B$2047,S$4))/((AVERAGEIFS('overall city offline'!$J$2:$J$2047,'overall city offline'!$A$2:$A$2047,$A38,'overall city offline'!$B$2:$B$2047,S$4)*(1-AVERAGEIFS('all sales summary'!$I$2:$I$2047,'all sales summary'!$A$2:$A$2047,$A38,'all sales summary'!$B$2:$B$2047,S$4)))+(AVERAGEIFS('city centre offline'!$J$2:$J$2047,'city centre offline'!$A$2:$A$2047,$A38,'city centre offline'!$B$2:$B$2047,S$4)*AVERAGEIFS('all sales summary'!$I$2:$I$2047,'all sales summary'!$A$2:$A$2047,$A38,'all sales summary'!$B$2:$B$2047,S$4)))</f>
        <v>4.5903197177213598E-2</v>
      </c>
      <c r="T38" s="60">
        <f>(AVERAGEIFS('city centre offline'!$J$2:$J$2047,'city centre offline'!$A$2:$A$2047,$A38,'city centre offline'!$B$2:$B$2047,T$4)*AVERAGEIFS('all sales summary'!$I$2:$I$2047,'all sales summary'!$A$2:$A$2047,$A38,'all sales summary'!$B$2:$B$2047,T$4))/((AVERAGEIFS('overall city offline'!$J$2:$J$2047,'overall city offline'!$A$2:$A$2047,$A38,'overall city offline'!$B$2:$B$2047,T$4)*(1-AVERAGEIFS('all sales summary'!$I$2:$I$2047,'all sales summary'!$A$2:$A$2047,$A38,'all sales summary'!$B$2:$B$2047,T$4)))+(AVERAGEIFS('city centre offline'!$J$2:$J$2047,'city centre offline'!$A$2:$A$2047,$A38,'city centre offline'!$B$2:$B$2047,T$4)*AVERAGEIFS('all sales summary'!$I$2:$I$2047,'all sales summary'!$A$2:$A$2047,$A38,'all sales summary'!$B$2:$B$2047,T$4)))</f>
        <v>0.14707325025300788</v>
      </c>
      <c r="U38" s="60">
        <f>(AVERAGEIFS('city centre offline'!$J$2:$J$2047,'city centre offline'!$A$2:$A$2047,$A38,'city centre offline'!$B$2:$B$2047,U$4)*AVERAGEIFS('all sales summary'!$I$2:$I$2047,'all sales summary'!$A$2:$A$2047,$A38,'all sales summary'!$B$2:$B$2047,U$4))/((AVERAGEIFS('overall city offline'!$J$2:$J$2047,'overall city offline'!$A$2:$A$2047,$A38,'overall city offline'!$B$2:$B$2047,U$4)*(1-AVERAGEIFS('all sales summary'!$I$2:$I$2047,'all sales summary'!$A$2:$A$2047,$A38,'all sales summary'!$B$2:$B$2047,U$4)))+(AVERAGEIFS('city centre offline'!$J$2:$J$2047,'city centre offline'!$A$2:$A$2047,$A38,'city centre offline'!$B$2:$B$2047,U$4)*AVERAGEIFS('all sales summary'!$I$2:$I$2047,'all sales summary'!$A$2:$A$2047,$A38,'all sales summary'!$B$2:$B$2047,U$4)))</f>
        <v>0.16205975058367306</v>
      </c>
      <c r="V38" s="60">
        <f>(AVERAGEIFS('city centre offline'!$J$2:$J$2047,'city centre offline'!$A$2:$A$2047,$A38,'city centre offline'!$B$2:$B$2047,V$4)*AVERAGEIFS('all sales summary'!$I$2:$I$2047,'all sales summary'!$A$2:$A$2047,$A38,'all sales summary'!$B$2:$B$2047,V$4))/((AVERAGEIFS('overall city offline'!$J$2:$J$2047,'overall city offline'!$A$2:$A$2047,$A38,'overall city offline'!$B$2:$B$2047,V$4)*(1-AVERAGEIFS('all sales summary'!$I$2:$I$2047,'all sales summary'!$A$2:$A$2047,$A38,'all sales summary'!$B$2:$B$2047,V$4)))+(AVERAGEIFS('city centre offline'!$J$2:$J$2047,'city centre offline'!$A$2:$A$2047,$A38,'city centre offline'!$B$2:$B$2047,V$4)*AVERAGEIFS('all sales summary'!$I$2:$I$2047,'all sales summary'!$A$2:$A$2047,$A38,'all sales summary'!$B$2:$B$2047,V$4)))</f>
        <v>0.16344576436696517</v>
      </c>
      <c r="W38" s="60">
        <f>(AVERAGEIFS('city centre offline'!$J$2:$J$2047,'city centre offline'!$A$2:$A$2047,$A38,'city centre offline'!$B$2:$B$2047,W$4)*AVERAGEIFS('all sales summary'!$I$2:$I$2047,'all sales summary'!$A$2:$A$2047,$A38,'all sales summary'!$B$2:$B$2047,W$4))/((AVERAGEIFS('overall city offline'!$J$2:$J$2047,'overall city offline'!$A$2:$A$2047,$A38,'overall city offline'!$B$2:$B$2047,W$4)*(1-AVERAGEIFS('all sales summary'!$I$2:$I$2047,'all sales summary'!$A$2:$A$2047,$A38,'all sales summary'!$B$2:$B$2047,W$4)))+(AVERAGEIFS('city centre offline'!$J$2:$J$2047,'city centre offline'!$A$2:$A$2047,$A38,'city centre offline'!$B$2:$B$2047,W$4)*AVERAGEIFS('all sales summary'!$I$2:$I$2047,'all sales summary'!$A$2:$A$2047,$A38,'all sales summary'!$B$2:$B$2047,W$4)))</f>
        <v>0.14872024110083928</v>
      </c>
      <c r="X38" s="60">
        <f>(AVERAGEIFS('city centre offline'!$J$2:$J$2047,'city centre offline'!$A$2:$A$2047,$A38,'city centre offline'!$B$2:$B$2047,X$4)*AVERAGEIFS('all sales summary'!$I$2:$I$2047,'all sales summary'!$A$2:$A$2047,$A38,'all sales summary'!$B$2:$B$2047,X$4))/((AVERAGEIFS('overall city offline'!$J$2:$J$2047,'overall city offline'!$A$2:$A$2047,$A38,'overall city offline'!$B$2:$B$2047,X$4)*(1-AVERAGEIFS('all sales summary'!$I$2:$I$2047,'all sales summary'!$A$2:$A$2047,$A38,'all sales summary'!$B$2:$B$2047,X$4)))+(AVERAGEIFS('city centre offline'!$J$2:$J$2047,'city centre offline'!$A$2:$A$2047,$A38,'city centre offline'!$B$2:$B$2047,X$4)*AVERAGEIFS('all sales summary'!$I$2:$I$2047,'all sales summary'!$A$2:$A$2047,$A38,'all sales summary'!$B$2:$B$2047,X$4)))</f>
        <v>7.9579927771407169E-2</v>
      </c>
      <c r="Y38" s="60">
        <f>(AVERAGEIFS('city centre offline'!$J$2:$J$2047,'city centre offline'!$A$2:$A$2047,$A38,'city centre offline'!$B$2:$B$2047,Y$4)*AVERAGEIFS('all sales summary'!$I$2:$I$2047,'all sales summary'!$A$2:$A$2047,$A38,'all sales summary'!$B$2:$B$2047,Y$4))/((AVERAGEIFS('overall city offline'!$J$2:$J$2047,'overall city offline'!$A$2:$A$2047,$A38,'overall city offline'!$B$2:$B$2047,Y$4)*(1-AVERAGEIFS('all sales summary'!$I$2:$I$2047,'all sales summary'!$A$2:$A$2047,$A38,'all sales summary'!$B$2:$B$2047,Y$4)))+(AVERAGEIFS('city centre offline'!$J$2:$J$2047,'city centre offline'!$A$2:$A$2047,$A38,'city centre offline'!$B$2:$B$2047,Y$4)*AVERAGEIFS('all sales summary'!$I$2:$I$2047,'all sales summary'!$A$2:$A$2047,$A38,'all sales summary'!$B$2:$B$2047,Y$4)))</f>
        <v>8.3324483812355438E-2</v>
      </c>
      <c r="Z38" s="60">
        <f>(AVERAGEIFS('city centre offline'!$J$2:$J$2047,'city centre offline'!$A$2:$A$2047,$A38,'city centre offline'!$B$2:$B$2047,Z$4)*AVERAGEIFS('all sales summary'!$I$2:$I$2047,'all sales summary'!$A$2:$A$2047,$A38,'all sales summary'!$B$2:$B$2047,Z$4))/((AVERAGEIFS('overall city offline'!$J$2:$J$2047,'overall city offline'!$A$2:$A$2047,$A38,'overall city offline'!$B$2:$B$2047,Z$4)*(1-AVERAGEIFS('all sales summary'!$I$2:$I$2047,'all sales summary'!$A$2:$A$2047,$A38,'all sales summary'!$B$2:$B$2047,Z$4)))+(AVERAGEIFS('city centre offline'!$J$2:$J$2047,'city centre offline'!$A$2:$A$2047,$A38,'city centre offline'!$B$2:$B$2047,Z$4)*AVERAGEIFS('all sales summary'!$I$2:$I$2047,'all sales summary'!$A$2:$A$2047,$A38,'all sales summary'!$B$2:$B$2047,Z$4)))</f>
        <v>4.1844517636755139E-2</v>
      </c>
      <c r="AA38" s="60">
        <f>(AVERAGEIFS('city centre offline'!$J$2:$J$2047,'city centre offline'!$A$2:$A$2047,$A38,'city centre offline'!$B$2:$B$2047,AA$4)*AVERAGEIFS('all sales summary'!$I$2:$I$2047,'all sales summary'!$A$2:$A$2047,$A38,'all sales summary'!$B$2:$B$2047,AA$4))/((AVERAGEIFS('overall city offline'!$J$2:$J$2047,'overall city offline'!$A$2:$A$2047,$A38,'overall city offline'!$B$2:$B$2047,AA$4)*(1-AVERAGEIFS('all sales summary'!$I$2:$I$2047,'all sales summary'!$A$2:$A$2047,$A38,'all sales summary'!$B$2:$B$2047,AA$4)))+(AVERAGEIFS('city centre offline'!$J$2:$J$2047,'city centre offline'!$A$2:$A$2047,$A38,'city centre offline'!$B$2:$B$2047,AA$4)*AVERAGEIFS('all sales summary'!$I$2:$I$2047,'all sales summary'!$A$2:$A$2047,$A38,'all sales summary'!$B$2:$B$2047,AA$4)))</f>
        <v>4.8421849217582205E-2</v>
      </c>
      <c r="AB38" s="60">
        <f>(AVERAGEIFS('city centre offline'!$J$2:$J$2047,'city centre offline'!$A$2:$A$2047,$A38,'city centre offline'!$B$2:$B$2047,AB$4)*AVERAGEIFS('all sales summary'!$I$2:$I$2047,'all sales summary'!$A$2:$A$2047,$A38,'all sales summary'!$B$2:$B$2047,AB$4))/((AVERAGEIFS('overall city offline'!$J$2:$J$2047,'overall city offline'!$A$2:$A$2047,$A38,'overall city offline'!$B$2:$B$2047,AB$4)*(1-AVERAGEIFS('all sales summary'!$I$2:$I$2047,'all sales summary'!$A$2:$A$2047,$A38,'all sales summary'!$B$2:$B$2047,AB$4)))+(AVERAGEIFS('city centre offline'!$J$2:$J$2047,'city centre offline'!$A$2:$A$2047,$A38,'city centre offline'!$B$2:$B$2047,AB$4)*AVERAGEIFS('all sales summary'!$I$2:$I$2047,'all sales summary'!$A$2:$A$2047,$A38,'all sales summary'!$B$2:$B$2047,AB$4)))</f>
        <v>5.7102574947246736E-2</v>
      </c>
      <c r="AC38" s="60">
        <f>(AVERAGEIFS('city centre offline'!$J$2:$J$2047,'city centre offline'!$A$2:$A$2047,$A38,'city centre offline'!$B$2:$B$2047,AC$4)*AVERAGEIFS('all sales summary'!$I$2:$I$2047,'all sales summary'!$A$2:$A$2047,$A38,'all sales summary'!$B$2:$B$2047,AC$4))/((AVERAGEIFS('overall city offline'!$J$2:$J$2047,'overall city offline'!$A$2:$A$2047,$A38,'overall city offline'!$B$2:$B$2047,AC$4)*(1-AVERAGEIFS('all sales summary'!$I$2:$I$2047,'all sales summary'!$A$2:$A$2047,$A38,'all sales summary'!$B$2:$B$2047,AC$4)))+(AVERAGEIFS('city centre offline'!$J$2:$J$2047,'city centre offline'!$A$2:$A$2047,$A38,'city centre offline'!$B$2:$B$2047,AC$4)*AVERAGEIFS('all sales summary'!$I$2:$I$2047,'all sales summary'!$A$2:$A$2047,$A38,'all sales summary'!$B$2:$B$2047,AC$4)))</f>
        <v>0.12117841432273674</v>
      </c>
      <c r="AD38" s="60">
        <f>(AVERAGEIFS('city centre offline'!$J$2:$J$2047,'city centre offline'!$A$2:$A$2047,$A38,'city centre offline'!$B$2:$B$2047,AD$4)*AVERAGEIFS('all sales summary'!$I$2:$I$2047,'all sales summary'!$A$2:$A$2047,$A38,'all sales summary'!$B$2:$B$2047,AD$4))/((AVERAGEIFS('overall city offline'!$J$2:$J$2047,'overall city offline'!$A$2:$A$2047,$A38,'overall city offline'!$B$2:$B$2047,AD$4)*(1-AVERAGEIFS('all sales summary'!$I$2:$I$2047,'all sales summary'!$A$2:$A$2047,$A38,'all sales summary'!$B$2:$B$2047,AD$4)))+(AVERAGEIFS('city centre offline'!$J$2:$J$2047,'city centre offline'!$A$2:$A$2047,$A38,'city centre offline'!$B$2:$B$2047,AD$4)*AVERAGEIFS('all sales summary'!$I$2:$I$2047,'all sales summary'!$A$2:$A$2047,$A38,'all sales summary'!$B$2:$B$2047,AD$4)))</f>
        <v>0.16542701966889778</v>
      </c>
      <c r="AE38" s="60">
        <f>(AVERAGEIFS('city centre offline'!$J$2:$J$2047,'city centre offline'!$A$2:$A$2047,$A38,'city centre offline'!$B$2:$B$2047,AE$4)*AVERAGEIFS('all sales summary'!$I$2:$I$2047,'all sales summary'!$A$2:$A$2047,$A38,'all sales summary'!$B$2:$B$2047,AE$4))/((AVERAGEIFS('overall city offline'!$J$2:$J$2047,'overall city offline'!$A$2:$A$2047,$A38,'overall city offline'!$B$2:$B$2047,AE$4)*(1-AVERAGEIFS('all sales summary'!$I$2:$I$2047,'all sales summary'!$A$2:$A$2047,$A38,'all sales summary'!$B$2:$B$2047,AE$4)))+(AVERAGEIFS('city centre offline'!$J$2:$J$2047,'city centre offline'!$A$2:$A$2047,$A38,'city centre offline'!$B$2:$B$2047,AE$4)*AVERAGEIFS('all sales summary'!$I$2:$I$2047,'all sales summary'!$A$2:$A$2047,$A38,'all sales summary'!$B$2:$B$2047,AE$4)))</f>
        <v>0.1704461474916257</v>
      </c>
      <c r="AF38" s="60">
        <f>(AVERAGEIFS('city centre offline'!$J$2:$J$2047,'city centre offline'!$A$2:$A$2047,$A38,'city centre offline'!$B$2:$B$2047,AF$4)*AVERAGEIFS('all sales summary'!$I$2:$I$2047,'all sales summary'!$A$2:$A$2047,$A38,'all sales summary'!$B$2:$B$2047,AF$4))/((AVERAGEIFS('overall city offline'!$J$2:$J$2047,'overall city offline'!$A$2:$A$2047,$A38,'overall city offline'!$B$2:$B$2047,AF$4)*(1-AVERAGEIFS('all sales summary'!$I$2:$I$2047,'all sales summary'!$A$2:$A$2047,$A38,'all sales summary'!$B$2:$B$2047,AF$4)))+(AVERAGEIFS('city centre offline'!$J$2:$J$2047,'city centre offline'!$A$2:$A$2047,$A38,'city centre offline'!$B$2:$B$2047,AF$4)*AVERAGEIFS('all sales summary'!$I$2:$I$2047,'all sales summary'!$A$2:$A$2047,$A38,'all sales summary'!$B$2:$B$2047,AF$4)))</f>
        <v>0.18990554846819682</v>
      </c>
      <c r="AG38" s="60">
        <f>(AVERAGEIFS('city centre offline'!$J$2:$J$2047,'city centre offline'!$A$2:$A$2047,$A38,'city centre offline'!$B$2:$B$2047,AG$4)*AVERAGEIFS('all sales summary'!$I$2:$I$2047,'all sales summary'!$A$2:$A$2047,$A38,'all sales summary'!$B$2:$B$2047,AG$4))/((AVERAGEIFS('overall city offline'!$J$2:$J$2047,'overall city offline'!$A$2:$A$2047,$A38,'overall city offline'!$B$2:$B$2047,AG$4)*(1-AVERAGEIFS('all sales summary'!$I$2:$I$2047,'all sales summary'!$A$2:$A$2047,$A38,'all sales summary'!$B$2:$B$2047,AG$4)))+(AVERAGEIFS('city centre offline'!$J$2:$J$2047,'city centre offline'!$A$2:$A$2047,$A38,'city centre offline'!$B$2:$B$2047,AG$4)*AVERAGEIFS('all sales summary'!$I$2:$I$2047,'all sales summary'!$A$2:$A$2047,$A38,'all sales summary'!$B$2:$B$2047,AG$4)))</f>
        <v>0.21414623030222776</v>
      </c>
      <c r="AH38" s="60">
        <f>(AVERAGEIFS('city centre offline'!$J$2:$J$2047,'city centre offline'!$A$2:$A$2047,$A38,'city centre offline'!$B$2:$B$2047,AH$4)*AVERAGEIFS('all sales summary'!$I$2:$I$2047,'all sales summary'!$A$2:$A$2047,$A38,'all sales summary'!$B$2:$B$2047,AH$4))/((AVERAGEIFS('overall city offline'!$J$2:$J$2047,'overall city offline'!$A$2:$A$2047,$A38,'overall city offline'!$B$2:$B$2047,AH$4)*(1-AVERAGEIFS('all sales summary'!$I$2:$I$2047,'all sales summary'!$A$2:$A$2047,$A38,'all sales summary'!$B$2:$B$2047,AH$4)))+(AVERAGEIFS('city centre offline'!$J$2:$J$2047,'city centre offline'!$A$2:$A$2047,$A38,'city centre offline'!$B$2:$B$2047,AH$4)*AVERAGEIFS('all sales summary'!$I$2:$I$2047,'all sales summary'!$A$2:$A$2047,$A38,'all sales summary'!$B$2:$B$2047,AH$4)))</f>
        <v>0.2149981678158297</v>
      </c>
    </row>
    <row r="39" spans="1:34" x14ac:dyDescent="0.3">
      <c r="A39" t="s">
        <v>41</v>
      </c>
      <c r="B39" s="60">
        <f>(AVERAGEIFS('city centre offline'!$J$2:$J$2047,'city centre offline'!$A$2:$A$2047,$A39,'city centre offline'!$B$2:$B$2047,B$4)*AVERAGEIFS('all sales summary'!$I$2:$I$2047,'all sales summary'!$A$2:$A$2047,$A39,'all sales summary'!$B$2:$B$2047,B$4))/((AVERAGEIFS('overall city offline'!$J$2:$J$2047,'overall city offline'!$A$2:$A$2047,$A39,'overall city offline'!$B$2:$B$2047,B$4)*(1-AVERAGEIFS('all sales summary'!$I$2:$I$2047,'all sales summary'!$A$2:$A$2047,$A39,'all sales summary'!$B$2:$B$2047,B$4)))+(AVERAGEIFS('city centre offline'!$J$2:$J$2047,'city centre offline'!$A$2:$A$2047,$A39,'city centre offline'!$B$2:$B$2047,B$4)*AVERAGEIFS('all sales summary'!$I$2:$I$2047,'all sales summary'!$A$2:$A$2047,$A39,'all sales summary'!$B$2:$B$2047,B$4)))</f>
        <v>0.13396865460430654</v>
      </c>
      <c r="C39" s="60">
        <f>(AVERAGEIFS('city centre offline'!$J$2:$J$2047,'city centre offline'!$A$2:$A$2047,$A39,'city centre offline'!$B$2:$B$2047,C$4)*AVERAGEIFS('all sales summary'!$I$2:$I$2047,'all sales summary'!$A$2:$A$2047,$A39,'all sales summary'!$B$2:$B$2047,C$4))/((AVERAGEIFS('overall city offline'!$J$2:$J$2047,'overall city offline'!$A$2:$A$2047,$A39,'overall city offline'!$B$2:$B$2047,C$4)*(1-AVERAGEIFS('all sales summary'!$I$2:$I$2047,'all sales summary'!$A$2:$A$2047,$A39,'all sales summary'!$B$2:$B$2047,C$4)))+(AVERAGEIFS('city centre offline'!$J$2:$J$2047,'city centre offline'!$A$2:$A$2047,$A39,'city centre offline'!$B$2:$B$2047,C$4)*AVERAGEIFS('all sales summary'!$I$2:$I$2047,'all sales summary'!$A$2:$A$2047,$A39,'all sales summary'!$B$2:$B$2047,C$4)))</f>
        <v>0.13641154932927912</v>
      </c>
      <c r="D39" s="60">
        <f>(AVERAGEIFS('city centre offline'!$J$2:$J$2047,'city centre offline'!$A$2:$A$2047,$A39,'city centre offline'!$B$2:$B$2047,D$4)*AVERAGEIFS('all sales summary'!$I$2:$I$2047,'all sales summary'!$A$2:$A$2047,$A39,'all sales summary'!$B$2:$B$2047,D$4))/((AVERAGEIFS('overall city offline'!$J$2:$J$2047,'overall city offline'!$A$2:$A$2047,$A39,'overall city offline'!$B$2:$B$2047,D$4)*(1-AVERAGEIFS('all sales summary'!$I$2:$I$2047,'all sales summary'!$A$2:$A$2047,$A39,'all sales summary'!$B$2:$B$2047,D$4)))+(AVERAGEIFS('city centre offline'!$J$2:$J$2047,'city centre offline'!$A$2:$A$2047,$A39,'city centre offline'!$B$2:$B$2047,D$4)*AVERAGEIFS('all sales summary'!$I$2:$I$2047,'all sales summary'!$A$2:$A$2047,$A39,'all sales summary'!$B$2:$B$2047,D$4)))</f>
        <v>0.13768591059236468</v>
      </c>
      <c r="E39" s="60">
        <f>(AVERAGEIFS('city centre offline'!$J$2:$J$2047,'city centre offline'!$A$2:$A$2047,$A39,'city centre offline'!$B$2:$B$2047,E$4)*AVERAGEIFS('all sales summary'!$I$2:$I$2047,'all sales summary'!$A$2:$A$2047,$A39,'all sales summary'!$B$2:$B$2047,E$4))/((AVERAGEIFS('overall city offline'!$J$2:$J$2047,'overall city offline'!$A$2:$A$2047,$A39,'overall city offline'!$B$2:$B$2047,E$4)*(1-AVERAGEIFS('all sales summary'!$I$2:$I$2047,'all sales summary'!$A$2:$A$2047,$A39,'all sales summary'!$B$2:$B$2047,E$4)))+(AVERAGEIFS('city centre offline'!$J$2:$J$2047,'city centre offline'!$A$2:$A$2047,$A39,'city centre offline'!$B$2:$B$2047,E$4)*AVERAGEIFS('all sales summary'!$I$2:$I$2047,'all sales summary'!$A$2:$A$2047,$A39,'all sales summary'!$B$2:$B$2047,E$4)))</f>
        <v>0.14253200514352085</v>
      </c>
      <c r="F39" s="60">
        <f>(AVERAGEIFS('city centre offline'!$J$2:$J$2047,'city centre offline'!$A$2:$A$2047,$A39,'city centre offline'!$B$2:$B$2047,F$4)*AVERAGEIFS('all sales summary'!$I$2:$I$2047,'all sales summary'!$A$2:$A$2047,$A39,'all sales summary'!$B$2:$B$2047,F$4))/((AVERAGEIFS('overall city offline'!$J$2:$J$2047,'overall city offline'!$A$2:$A$2047,$A39,'overall city offline'!$B$2:$B$2047,F$4)*(1-AVERAGEIFS('all sales summary'!$I$2:$I$2047,'all sales summary'!$A$2:$A$2047,$A39,'all sales summary'!$B$2:$B$2047,F$4)))+(AVERAGEIFS('city centre offline'!$J$2:$J$2047,'city centre offline'!$A$2:$A$2047,$A39,'city centre offline'!$B$2:$B$2047,F$4)*AVERAGEIFS('all sales summary'!$I$2:$I$2047,'all sales summary'!$A$2:$A$2047,$A39,'all sales summary'!$B$2:$B$2047,F$4)))</f>
        <v>0.14120699632767389</v>
      </c>
      <c r="G39" s="60">
        <f>(AVERAGEIFS('city centre offline'!$J$2:$J$2047,'city centre offline'!$A$2:$A$2047,$A39,'city centre offline'!$B$2:$B$2047,G$4)*AVERAGEIFS('all sales summary'!$I$2:$I$2047,'all sales summary'!$A$2:$A$2047,$A39,'all sales summary'!$B$2:$B$2047,G$4))/((AVERAGEIFS('overall city offline'!$J$2:$J$2047,'overall city offline'!$A$2:$A$2047,$A39,'overall city offline'!$B$2:$B$2047,G$4)*(1-AVERAGEIFS('all sales summary'!$I$2:$I$2047,'all sales summary'!$A$2:$A$2047,$A39,'all sales summary'!$B$2:$B$2047,G$4)))+(AVERAGEIFS('city centre offline'!$J$2:$J$2047,'city centre offline'!$A$2:$A$2047,$A39,'city centre offline'!$B$2:$B$2047,G$4)*AVERAGEIFS('all sales summary'!$I$2:$I$2047,'all sales summary'!$A$2:$A$2047,$A39,'all sales summary'!$B$2:$B$2047,G$4)))</f>
        <v>0.14199984720451952</v>
      </c>
      <c r="H39" s="60">
        <f>(AVERAGEIFS('city centre offline'!$J$2:$J$2047,'city centre offline'!$A$2:$A$2047,$A39,'city centre offline'!$B$2:$B$2047,H$4)*AVERAGEIFS('all sales summary'!$I$2:$I$2047,'all sales summary'!$A$2:$A$2047,$A39,'all sales summary'!$B$2:$B$2047,H$4))/((AVERAGEIFS('overall city offline'!$J$2:$J$2047,'overall city offline'!$A$2:$A$2047,$A39,'overall city offline'!$B$2:$B$2047,H$4)*(1-AVERAGEIFS('all sales summary'!$I$2:$I$2047,'all sales summary'!$A$2:$A$2047,$A39,'all sales summary'!$B$2:$B$2047,H$4)))+(AVERAGEIFS('city centre offline'!$J$2:$J$2047,'city centre offline'!$A$2:$A$2047,$A39,'city centre offline'!$B$2:$B$2047,H$4)*AVERAGEIFS('all sales summary'!$I$2:$I$2047,'all sales summary'!$A$2:$A$2047,$A39,'all sales summary'!$B$2:$B$2047,H$4)))</f>
        <v>0.14260506201141415</v>
      </c>
      <c r="I39" s="60">
        <f>(AVERAGEIFS('city centre offline'!$J$2:$J$2047,'city centre offline'!$A$2:$A$2047,$A39,'city centre offline'!$B$2:$B$2047,I$4)*AVERAGEIFS('all sales summary'!$I$2:$I$2047,'all sales summary'!$A$2:$A$2047,$A39,'all sales summary'!$B$2:$B$2047,I$4))/((AVERAGEIFS('overall city offline'!$J$2:$J$2047,'overall city offline'!$A$2:$A$2047,$A39,'overall city offline'!$B$2:$B$2047,I$4)*(1-AVERAGEIFS('all sales summary'!$I$2:$I$2047,'all sales summary'!$A$2:$A$2047,$A39,'all sales summary'!$B$2:$B$2047,I$4)))+(AVERAGEIFS('city centre offline'!$J$2:$J$2047,'city centre offline'!$A$2:$A$2047,$A39,'city centre offline'!$B$2:$B$2047,I$4)*AVERAGEIFS('all sales summary'!$I$2:$I$2047,'all sales summary'!$A$2:$A$2047,$A39,'all sales summary'!$B$2:$B$2047,I$4)))</f>
        <v>0.14861364370724989</v>
      </c>
      <c r="J39" s="60">
        <f>(AVERAGEIFS('city centre offline'!$J$2:$J$2047,'city centre offline'!$A$2:$A$2047,$A39,'city centre offline'!$B$2:$B$2047,J$4)*AVERAGEIFS('all sales summary'!$I$2:$I$2047,'all sales summary'!$A$2:$A$2047,$A39,'all sales summary'!$B$2:$B$2047,J$4))/((AVERAGEIFS('overall city offline'!$J$2:$J$2047,'overall city offline'!$A$2:$A$2047,$A39,'overall city offline'!$B$2:$B$2047,J$4)*(1-AVERAGEIFS('all sales summary'!$I$2:$I$2047,'all sales summary'!$A$2:$A$2047,$A39,'all sales summary'!$B$2:$B$2047,J$4)))+(AVERAGEIFS('city centre offline'!$J$2:$J$2047,'city centre offline'!$A$2:$A$2047,$A39,'city centre offline'!$B$2:$B$2047,J$4)*AVERAGEIFS('all sales summary'!$I$2:$I$2047,'all sales summary'!$A$2:$A$2047,$A39,'all sales summary'!$B$2:$B$2047,J$4)))</f>
        <v>0.14423521233321654</v>
      </c>
      <c r="K39" s="60">
        <f>(AVERAGEIFS('city centre offline'!$J$2:$J$2047,'city centre offline'!$A$2:$A$2047,$A39,'city centre offline'!$B$2:$B$2047,K$4)*AVERAGEIFS('all sales summary'!$I$2:$I$2047,'all sales summary'!$A$2:$A$2047,$A39,'all sales summary'!$B$2:$B$2047,K$4))/((AVERAGEIFS('overall city offline'!$J$2:$J$2047,'overall city offline'!$A$2:$A$2047,$A39,'overall city offline'!$B$2:$B$2047,K$4)*(1-AVERAGEIFS('all sales summary'!$I$2:$I$2047,'all sales summary'!$A$2:$A$2047,$A39,'all sales summary'!$B$2:$B$2047,K$4)))+(AVERAGEIFS('city centre offline'!$J$2:$J$2047,'city centre offline'!$A$2:$A$2047,$A39,'city centre offline'!$B$2:$B$2047,K$4)*AVERAGEIFS('all sales summary'!$I$2:$I$2047,'all sales summary'!$A$2:$A$2047,$A39,'all sales summary'!$B$2:$B$2047,K$4)))</f>
        <v>0.14560192105268865</v>
      </c>
      <c r="L39" s="60">
        <f>(AVERAGEIFS('city centre offline'!$J$2:$J$2047,'city centre offline'!$A$2:$A$2047,$A39,'city centre offline'!$B$2:$B$2047,L$4)*AVERAGEIFS('all sales summary'!$I$2:$I$2047,'all sales summary'!$A$2:$A$2047,$A39,'all sales summary'!$B$2:$B$2047,L$4))/((AVERAGEIFS('overall city offline'!$J$2:$J$2047,'overall city offline'!$A$2:$A$2047,$A39,'overall city offline'!$B$2:$B$2047,L$4)*(1-AVERAGEIFS('all sales summary'!$I$2:$I$2047,'all sales summary'!$A$2:$A$2047,$A39,'all sales summary'!$B$2:$B$2047,L$4)))+(AVERAGEIFS('city centre offline'!$J$2:$J$2047,'city centre offline'!$A$2:$A$2047,$A39,'city centre offline'!$B$2:$B$2047,L$4)*AVERAGEIFS('all sales summary'!$I$2:$I$2047,'all sales summary'!$A$2:$A$2047,$A39,'all sales summary'!$B$2:$B$2047,L$4)))</f>
        <v>0.14905349220644676</v>
      </c>
      <c r="M39" s="60">
        <f>(AVERAGEIFS('city centre offline'!$J$2:$J$2047,'city centre offline'!$A$2:$A$2047,$A39,'city centre offline'!$B$2:$B$2047,M$4)*AVERAGEIFS('all sales summary'!$I$2:$I$2047,'all sales summary'!$A$2:$A$2047,$A39,'all sales summary'!$B$2:$B$2047,M$4))/((AVERAGEIFS('overall city offline'!$J$2:$J$2047,'overall city offline'!$A$2:$A$2047,$A39,'overall city offline'!$B$2:$B$2047,M$4)*(1-AVERAGEIFS('all sales summary'!$I$2:$I$2047,'all sales summary'!$A$2:$A$2047,$A39,'all sales summary'!$B$2:$B$2047,M$4)))+(AVERAGEIFS('city centre offline'!$J$2:$J$2047,'city centre offline'!$A$2:$A$2047,$A39,'city centre offline'!$B$2:$B$2047,M$4)*AVERAGEIFS('all sales summary'!$I$2:$I$2047,'all sales summary'!$A$2:$A$2047,$A39,'all sales summary'!$B$2:$B$2047,M$4)))</f>
        <v>0.16966541592516837</v>
      </c>
      <c r="N39" s="60">
        <f>(AVERAGEIFS('city centre offline'!$J$2:$J$2047,'city centre offline'!$A$2:$A$2047,$A39,'city centre offline'!$B$2:$B$2047,N$4)*AVERAGEIFS('all sales summary'!$I$2:$I$2047,'all sales summary'!$A$2:$A$2047,$A39,'all sales summary'!$B$2:$B$2047,N$4))/((AVERAGEIFS('overall city offline'!$J$2:$J$2047,'overall city offline'!$A$2:$A$2047,$A39,'overall city offline'!$B$2:$B$2047,N$4)*(1-AVERAGEIFS('all sales summary'!$I$2:$I$2047,'all sales summary'!$A$2:$A$2047,$A39,'all sales summary'!$B$2:$B$2047,N$4)))+(AVERAGEIFS('city centre offline'!$J$2:$J$2047,'city centre offline'!$A$2:$A$2047,$A39,'city centre offline'!$B$2:$B$2047,N$4)*AVERAGEIFS('all sales summary'!$I$2:$I$2047,'all sales summary'!$A$2:$A$2047,$A39,'all sales summary'!$B$2:$B$2047,N$4)))</f>
        <v>0.14166601403947915</v>
      </c>
      <c r="O39" s="60">
        <f>(AVERAGEIFS('city centre offline'!$J$2:$J$2047,'city centre offline'!$A$2:$A$2047,$A39,'city centre offline'!$B$2:$B$2047,O$4)*AVERAGEIFS('all sales summary'!$I$2:$I$2047,'all sales summary'!$A$2:$A$2047,$A39,'all sales summary'!$B$2:$B$2047,O$4))/((AVERAGEIFS('overall city offline'!$J$2:$J$2047,'overall city offline'!$A$2:$A$2047,$A39,'overall city offline'!$B$2:$B$2047,O$4)*(1-AVERAGEIFS('all sales summary'!$I$2:$I$2047,'all sales summary'!$A$2:$A$2047,$A39,'all sales summary'!$B$2:$B$2047,O$4)))+(AVERAGEIFS('city centre offline'!$J$2:$J$2047,'city centre offline'!$A$2:$A$2047,$A39,'city centre offline'!$B$2:$B$2047,O$4)*AVERAGEIFS('all sales summary'!$I$2:$I$2047,'all sales summary'!$A$2:$A$2047,$A39,'all sales summary'!$B$2:$B$2047,O$4)))</f>
        <v>0.14609043608491465</v>
      </c>
      <c r="P39" s="60">
        <f>(AVERAGEIFS('city centre offline'!$J$2:$J$2047,'city centre offline'!$A$2:$A$2047,$A39,'city centre offline'!$B$2:$B$2047,P$4)*AVERAGEIFS('all sales summary'!$I$2:$I$2047,'all sales summary'!$A$2:$A$2047,$A39,'all sales summary'!$B$2:$B$2047,P$4))/((AVERAGEIFS('overall city offline'!$J$2:$J$2047,'overall city offline'!$A$2:$A$2047,$A39,'overall city offline'!$B$2:$B$2047,P$4)*(1-AVERAGEIFS('all sales summary'!$I$2:$I$2047,'all sales summary'!$A$2:$A$2047,$A39,'all sales summary'!$B$2:$B$2047,P$4)))+(AVERAGEIFS('city centre offline'!$J$2:$J$2047,'city centre offline'!$A$2:$A$2047,$A39,'city centre offline'!$B$2:$B$2047,P$4)*AVERAGEIFS('all sales summary'!$I$2:$I$2047,'all sales summary'!$A$2:$A$2047,$A39,'all sales summary'!$B$2:$B$2047,P$4)))</f>
        <v>0.13412756068259654</v>
      </c>
      <c r="Q39" s="60">
        <f>(AVERAGEIFS('city centre offline'!$J$2:$J$2047,'city centre offline'!$A$2:$A$2047,$A39,'city centre offline'!$B$2:$B$2047,Q$4)*AVERAGEIFS('all sales summary'!$I$2:$I$2047,'all sales summary'!$A$2:$A$2047,$A39,'all sales summary'!$B$2:$B$2047,Q$4))/((AVERAGEIFS('overall city offline'!$J$2:$J$2047,'overall city offline'!$A$2:$A$2047,$A39,'overall city offline'!$B$2:$B$2047,Q$4)*(1-AVERAGEIFS('all sales summary'!$I$2:$I$2047,'all sales summary'!$A$2:$A$2047,$A39,'all sales summary'!$B$2:$B$2047,Q$4)))+(AVERAGEIFS('city centre offline'!$J$2:$J$2047,'city centre offline'!$A$2:$A$2047,$A39,'city centre offline'!$B$2:$B$2047,Q$4)*AVERAGEIFS('all sales summary'!$I$2:$I$2047,'all sales summary'!$A$2:$A$2047,$A39,'all sales summary'!$B$2:$B$2047,Q$4)))</f>
        <v>5.4506229105049694E-2</v>
      </c>
      <c r="R39" s="60">
        <f>(AVERAGEIFS('city centre offline'!$J$2:$J$2047,'city centre offline'!$A$2:$A$2047,$A39,'city centre offline'!$B$2:$B$2047,R$4)*AVERAGEIFS('all sales summary'!$I$2:$I$2047,'all sales summary'!$A$2:$A$2047,$A39,'all sales summary'!$B$2:$B$2047,R$4))/((AVERAGEIFS('overall city offline'!$J$2:$J$2047,'overall city offline'!$A$2:$A$2047,$A39,'overall city offline'!$B$2:$B$2047,R$4)*(1-AVERAGEIFS('all sales summary'!$I$2:$I$2047,'all sales summary'!$A$2:$A$2047,$A39,'all sales summary'!$B$2:$B$2047,R$4)))+(AVERAGEIFS('city centre offline'!$J$2:$J$2047,'city centre offline'!$A$2:$A$2047,$A39,'city centre offline'!$B$2:$B$2047,R$4)*AVERAGEIFS('all sales summary'!$I$2:$I$2047,'all sales summary'!$A$2:$A$2047,$A39,'all sales summary'!$B$2:$B$2047,R$4)))</f>
        <v>0.10098781978450985</v>
      </c>
      <c r="S39" s="60">
        <f>(AVERAGEIFS('city centre offline'!$J$2:$J$2047,'city centre offline'!$A$2:$A$2047,$A39,'city centre offline'!$B$2:$B$2047,S$4)*AVERAGEIFS('all sales summary'!$I$2:$I$2047,'all sales summary'!$A$2:$A$2047,$A39,'all sales summary'!$B$2:$B$2047,S$4))/((AVERAGEIFS('overall city offline'!$J$2:$J$2047,'overall city offline'!$A$2:$A$2047,$A39,'overall city offline'!$B$2:$B$2047,S$4)*(1-AVERAGEIFS('all sales summary'!$I$2:$I$2047,'all sales summary'!$A$2:$A$2047,$A39,'all sales summary'!$B$2:$B$2047,S$4)))+(AVERAGEIFS('city centre offline'!$J$2:$J$2047,'city centre offline'!$A$2:$A$2047,$A39,'city centre offline'!$B$2:$B$2047,S$4)*AVERAGEIFS('all sales summary'!$I$2:$I$2047,'all sales summary'!$A$2:$A$2047,$A39,'all sales summary'!$B$2:$B$2047,S$4)))</f>
        <v>8.4559464104453919E-2</v>
      </c>
      <c r="T39" s="60">
        <f>(AVERAGEIFS('city centre offline'!$J$2:$J$2047,'city centre offline'!$A$2:$A$2047,$A39,'city centre offline'!$B$2:$B$2047,T$4)*AVERAGEIFS('all sales summary'!$I$2:$I$2047,'all sales summary'!$A$2:$A$2047,$A39,'all sales summary'!$B$2:$B$2047,T$4))/((AVERAGEIFS('overall city offline'!$J$2:$J$2047,'overall city offline'!$A$2:$A$2047,$A39,'overall city offline'!$B$2:$B$2047,T$4)*(1-AVERAGEIFS('all sales summary'!$I$2:$I$2047,'all sales summary'!$A$2:$A$2047,$A39,'all sales summary'!$B$2:$B$2047,T$4)))+(AVERAGEIFS('city centre offline'!$J$2:$J$2047,'city centre offline'!$A$2:$A$2047,$A39,'city centre offline'!$B$2:$B$2047,T$4)*AVERAGEIFS('all sales summary'!$I$2:$I$2047,'all sales summary'!$A$2:$A$2047,$A39,'all sales summary'!$B$2:$B$2047,T$4)))</f>
        <v>0.13241783523713038</v>
      </c>
      <c r="U39" s="60">
        <f>(AVERAGEIFS('city centre offline'!$J$2:$J$2047,'city centre offline'!$A$2:$A$2047,$A39,'city centre offline'!$B$2:$B$2047,U$4)*AVERAGEIFS('all sales summary'!$I$2:$I$2047,'all sales summary'!$A$2:$A$2047,$A39,'all sales summary'!$B$2:$B$2047,U$4))/((AVERAGEIFS('overall city offline'!$J$2:$J$2047,'overall city offline'!$A$2:$A$2047,$A39,'overall city offline'!$B$2:$B$2047,U$4)*(1-AVERAGEIFS('all sales summary'!$I$2:$I$2047,'all sales summary'!$A$2:$A$2047,$A39,'all sales summary'!$B$2:$B$2047,U$4)))+(AVERAGEIFS('city centre offline'!$J$2:$J$2047,'city centre offline'!$A$2:$A$2047,$A39,'city centre offline'!$B$2:$B$2047,U$4)*AVERAGEIFS('all sales summary'!$I$2:$I$2047,'all sales summary'!$A$2:$A$2047,$A39,'all sales summary'!$B$2:$B$2047,U$4)))</f>
        <v>0.14561443055871037</v>
      </c>
      <c r="V39" s="60">
        <f>(AVERAGEIFS('city centre offline'!$J$2:$J$2047,'city centre offline'!$A$2:$A$2047,$A39,'city centre offline'!$B$2:$B$2047,V$4)*AVERAGEIFS('all sales summary'!$I$2:$I$2047,'all sales summary'!$A$2:$A$2047,$A39,'all sales summary'!$B$2:$B$2047,V$4))/((AVERAGEIFS('overall city offline'!$J$2:$J$2047,'overall city offline'!$A$2:$A$2047,$A39,'overall city offline'!$B$2:$B$2047,V$4)*(1-AVERAGEIFS('all sales summary'!$I$2:$I$2047,'all sales summary'!$A$2:$A$2047,$A39,'all sales summary'!$B$2:$B$2047,V$4)))+(AVERAGEIFS('city centre offline'!$J$2:$J$2047,'city centre offline'!$A$2:$A$2047,$A39,'city centre offline'!$B$2:$B$2047,V$4)*AVERAGEIFS('all sales summary'!$I$2:$I$2047,'all sales summary'!$A$2:$A$2047,$A39,'all sales summary'!$B$2:$B$2047,V$4)))</f>
        <v>0.13556026183649778</v>
      </c>
      <c r="W39" s="60">
        <f>(AVERAGEIFS('city centre offline'!$J$2:$J$2047,'city centre offline'!$A$2:$A$2047,$A39,'city centre offline'!$B$2:$B$2047,W$4)*AVERAGEIFS('all sales summary'!$I$2:$I$2047,'all sales summary'!$A$2:$A$2047,$A39,'all sales summary'!$B$2:$B$2047,W$4))/((AVERAGEIFS('overall city offline'!$J$2:$J$2047,'overall city offline'!$A$2:$A$2047,$A39,'overall city offline'!$B$2:$B$2047,W$4)*(1-AVERAGEIFS('all sales summary'!$I$2:$I$2047,'all sales summary'!$A$2:$A$2047,$A39,'all sales summary'!$B$2:$B$2047,W$4)))+(AVERAGEIFS('city centre offline'!$J$2:$J$2047,'city centre offline'!$A$2:$A$2047,$A39,'city centre offline'!$B$2:$B$2047,W$4)*AVERAGEIFS('all sales summary'!$I$2:$I$2047,'all sales summary'!$A$2:$A$2047,$A39,'all sales summary'!$B$2:$B$2047,W$4)))</f>
        <v>0.12778886566190989</v>
      </c>
      <c r="X39" s="60">
        <f>(AVERAGEIFS('city centre offline'!$J$2:$J$2047,'city centre offline'!$A$2:$A$2047,$A39,'city centre offline'!$B$2:$B$2047,X$4)*AVERAGEIFS('all sales summary'!$I$2:$I$2047,'all sales summary'!$A$2:$A$2047,$A39,'all sales summary'!$B$2:$B$2047,X$4))/((AVERAGEIFS('overall city offline'!$J$2:$J$2047,'overall city offline'!$A$2:$A$2047,$A39,'overall city offline'!$B$2:$B$2047,X$4)*(1-AVERAGEIFS('all sales summary'!$I$2:$I$2047,'all sales summary'!$A$2:$A$2047,$A39,'all sales summary'!$B$2:$B$2047,X$4)))+(AVERAGEIFS('city centre offline'!$J$2:$J$2047,'city centre offline'!$A$2:$A$2047,$A39,'city centre offline'!$B$2:$B$2047,X$4)*AVERAGEIFS('all sales summary'!$I$2:$I$2047,'all sales summary'!$A$2:$A$2047,$A39,'all sales summary'!$B$2:$B$2047,X$4)))</f>
        <v>9.2533756602045464E-2</v>
      </c>
      <c r="Y39" s="60">
        <f>(AVERAGEIFS('city centre offline'!$J$2:$J$2047,'city centre offline'!$A$2:$A$2047,$A39,'city centre offline'!$B$2:$B$2047,Y$4)*AVERAGEIFS('all sales summary'!$I$2:$I$2047,'all sales summary'!$A$2:$A$2047,$A39,'all sales summary'!$B$2:$B$2047,Y$4))/((AVERAGEIFS('overall city offline'!$J$2:$J$2047,'overall city offline'!$A$2:$A$2047,$A39,'overall city offline'!$B$2:$B$2047,Y$4)*(1-AVERAGEIFS('all sales summary'!$I$2:$I$2047,'all sales summary'!$A$2:$A$2047,$A39,'all sales summary'!$B$2:$B$2047,Y$4)))+(AVERAGEIFS('city centre offline'!$J$2:$J$2047,'city centre offline'!$A$2:$A$2047,$A39,'city centre offline'!$B$2:$B$2047,Y$4)*AVERAGEIFS('all sales summary'!$I$2:$I$2047,'all sales summary'!$A$2:$A$2047,$A39,'all sales summary'!$B$2:$B$2047,Y$4)))</f>
        <v>0.12491840421907982</v>
      </c>
      <c r="Z39" s="60">
        <f>(AVERAGEIFS('city centre offline'!$J$2:$J$2047,'city centre offline'!$A$2:$A$2047,$A39,'city centre offline'!$B$2:$B$2047,Z$4)*AVERAGEIFS('all sales summary'!$I$2:$I$2047,'all sales summary'!$A$2:$A$2047,$A39,'all sales summary'!$B$2:$B$2047,Z$4))/((AVERAGEIFS('overall city offline'!$J$2:$J$2047,'overall city offline'!$A$2:$A$2047,$A39,'overall city offline'!$B$2:$B$2047,Z$4)*(1-AVERAGEIFS('all sales summary'!$I$2:$I$2047,'all sales summary'!$A$2:$A$2047,$A39,'all sales summary'!$B$2:$B$2047,Z$4)))+(AVERAGEIFS('city centre offline'!$J$2:$J$2047,'city centre offline'!$A$2:$A$2047,$A39,'city centre offline'!$B$2:$B$2047,Z$4)*AVERAGEIFS('all sales summary'!$I$2:$I$2047,'all sales summary'!$A$2:$A$2047,$A39,'all sales summary'!$B$2:$B$2047,Z$4)))</f>
        <v>7.8470177469650515E-2</v>
      </c>
      <c r="AA39" s="60">
        <f>(AVERAGEIFS('city centre offline'!$J$2:$J$2047,'city centre offline'!$A$2:$A$2047,$A39,'city centre offline'!$B$2:$B$2047,AA$4)*AVERAGEIFS('all sales summary'!$I$2:$I$2047,'all sales summary'!$A$2:$A$2047,$A39,'all sales summary'!$B$2:$B$2047,AA$4))/((AVERAGEIFS('overall city offline'!$J$2:$J$2047,'overall city offline'!$A$2:$A$2047,$A39,'overall city offline'!$B$2:$B$2047,AA$4)*(1-AVERAGEIFS('all sales summary'!$I$2:$I$2047,'all sales summary'!$A$2:$A$2047,$A39,'all sales summary'!$B$2:$B$2047,AA$4)))+(AVERAGEIFS('city centre offline'!$J$2:$J$2047,'city centre offline'!$A$2:$A$2047,$A39,'city centre offline'!$B$2:$B$2047,AA$4)*AVERAGEIFS('all sales summary'!$I$2:$I$2047,'all sales summary'!$A$2:$A$2047,$A39,'all sales summary'!$B$2:$B$2047,AA$4)))</f>
        <v>8.3316126633817086E-2</v>
      </c>
      <c r="AB39" s="60">
        <f>(AVERAGEIFS('city centre offline'!$J$2:$J$2047,'city centre offline'!$A$2:$A$2047,$A39,'city centre offline'!$B$2:$B$2047,AB$4)*AVERAGEIFS('all sales summary'!$I$2:$I$2047,'all sales summary'!$A$2:$A$2047,$A39,'all sales summary'!$B$2:$B$2047,AB$4))/((AVERAGEIFS('overall city offline'!$J$2:$J$2047,'overall city offline'!$A$2:$A$2047,$A39,'overall city offline'!$B$2:$B$2047,AB$4)*(1-AVERAGEIFS('all sales summary'!$I$2:$I$2047,'all sales summary'!$A$2:$A$2047,$A39,'all sales summary'!$B$2:$B$2047,AB$4)))+(AVERAGEIFS('city centre offline'!$J$2:$J$2047,'city centre offline'!$A$2:$A$2047,$A39,'city centre offline'!$B$2:$B$2047,AB$4)*AVERAGEIFS('all sales summary'!$I$2:$I$2047,'all sales summary'!$A$2:$A$2047,$A39,'all sales summary'!$B$2:$B$2047,AB$4)))</f>
        <v>8.3240620185473513E-2</v>
      </c>
      <c r="AC39" s="60">
        <f>(AVERAGEIFS('city centre offline'!$J$2:$J$2047,'city centre offline'!$A$2:$A$2047,$A39,'city centre offline'!$B$2:$B$2047,AC$4)*AVERAGEIFS('all sales summary'!$I$2:$I$2047,'all sales summary'!$A$2:$A$2047,$A39,'all sales summary'!$B$2:$B$2047,AC$4))/((AVERAGEIFS('overall city offline'!$J$2:$J$2047,'overall city offline'!$A$2:$A$2047,$A39,'overall city offline'!$B$2:$B$2047,AC$4)*(1-AVERAGEIFS('all sales summary'!$I$2:$I$2047,'all sales summary'!$A$2:$A$2047,$A39,'all sales summary'!$B$2:$B$2047,AC$4)))+(AVERAGEIFS('city centre offline'!$J$2:$J$2047,'city centre offline'!$A$2:$A$2047,$A39,'city centre offline'!$B$2:$B$2047,AC$4)*AVERAGEIFS('all sales summary'!$I$2:$I$2047,'all sales summary'!$A$2:$A$2047,$A39,'all sales summary'!$B$2:$B$2047,AC$4)))</f>
        <v>0.12615913471265003</v>
      </c>
      <c r="AD39" s="60">
        <f>(AVERAGEIFS('city centre offline'!$J$2:$J$2047,'city centre offline'!$A$2:$A$2047,$A39,'city centre offline'!$B$2:$B$2047,AD$4)*AVERAGEIFS('all sales summary'!$I$2:$I$2047,'all sales summary'!$A$2:$A$2047,$A39,'all sales summary'!$B$2:$B$2047,AD$4))/((AVERAGEIFS('overall city offline'!$J$2:$J$2047,'overall city offline'!$A$2:$A$2047,$A39,'overall city offline'!$B$2:$B$2047,AD$4)*(1-AVERAGEIFS('all sales summary'!$I$2:$I$2047,'all sales summary'!$A$2:$A$2047,$A39,'all sales summary'!$B$2:$B$2047,AD$4)))+(AVERAGEIFS('city centre offline'!$J$2:$J$2047,'city centre offline'!$A$2:$A$2047,$A39,'city centre offline'!$B$2:$B$2047,AD$4)*AVERAGEIFS('all sales summary'!$I$2:$I$2047,'all sales summary'!$A$2:$A$2047,$A39,'all sales summary'!$B$2:$B$2047,AD$4)))</f>
        <v>0.14850167913828866</v>
      </c>
      <c r="AE39" s="60">
        <f>(AVERAGEIFS('city centre offline'!$J$2:$J$2047,'city centre offline'!$A$2:$A$2047,$A39,'city centre offline'!$B$2:$B$2047,AE$4)*AVERAGEIFS('all sales summary'!$I$2:$I$2047,'all sales summary'!$A$2:$A$2047,$A39,'all sales summary'!$B$2:$B$2047,AE$4))/((AVERAGEIFS('overall city offline'!$J$2:$J$2047,'overall city offline'!$A$2:$A$2047,$A39,'overall city offline'!$B$2:$B$2047,AE$4)*(1-AVERAGEIFS('all sales summary'!$I$2:$I$2047,'all sales summary'!$A$2:$A$2047,$A39,'all sales summary'!$B$2:$B$2047,AE$4)))+(AVERAGEIFS('city centre offline'!$J$2:$J$2047,'city centre offline'!$A$2:$A$2047,$A39,'city centre offline'!$B$2:$B$2047,AE$4)*AVERAGEIFS('all sales summary'!$I$2:$I$2047,'all sales summary'!$A$2:$A$2047,$A39,'all sales summary'!$B$2:$B$2047,AE$4)))</f>
        <v>0.14650209636342876</v>
      </c>
      <c r="AF39" s="60">
        <f>(AVERAGEIFS('city centre offline'!$J$2:$J$2047,'city centre offline'!$A$2:$A$2047,$A39,'city centre offline'!$B$2:$B$2047,AF$4)*AVERAGEIFS('all sales summary'!$I$2:$I$2047,'all sales summary'!$A$2:$A$2047,$A39,'all sales summary'!$B$2:$B$2047,AF$4))/((AVERAGEIFS('overall city offline'!$J$2:$J$2047,'overall city offline'!$A$2:$A$2047,$A39,'overall city offline'!$B$2:$B$2047,AF$4)*(1-AVERAGEIFS('all sales summary'!$I$2:$I$2047,'all sales summary'!$A$2:$A$2047,$A39,'all sales summary'!$B$2:$B$2047,AF$4)))+(AVERAGEIFS('city centre offline'!$J$2:$J$2047,'city centre offline'!$A$2:$A$2047,$A39,'city centre offline'!$B$2:$B$2047,AF$4)*AVERAGEIFS('all sales summary'!$I$2:$I$2047,'all sales summary'!$A$2:$A$2047,$A39,'all sales summary'!$B$2:$B$2047,AF$4)))</f>
        <v>0.16024945095611345</v>
      </c>
      <c r="AG39" s="60">
        <f>(AVERAGEIFS('city centre offline'!$J$2:$J$2047,'city centre offline'!$A$2:$A$2047,$A39,'city centre offline'!$B$2:$B$2047,AG$4)*AVERAGEIFS('all sales summary'!$I$2:$I$2047,'all sales summary'!$A$2:$A$2047,$A39,'all sales summary'!$B$2:$B$2047,AG$4))/((AVERAGEIFS('overall city offline'!$J$2:$J$2047,'overall city offline'!$A$2:$A$2047,$A39,'overall city offline'!$B$2:$B$2047,AG$4)*(1-AVERAGEIFS('all sales summary'!$I$2:$I$2047,'all sales summary'!$A$2:$A$2047,$A39,'all sales summary'!$B$2:$B$2047,AG$4)))+(AVERAGEIFS('city centre offline'!$J$2:$J$2047,'city centre offline'!$A$2:$A$2047,$A39,'city centre offline'!$B$2:$B$2047,AG$4)*AVERAGEIFS('all sales summary'!$I$2:$I$2047,'all sales summary'!$A$2:$A$2047,$A39,'all sales summary'!$B$2:$B$2047,AG$4)))</f>
        <v>0.1629963553443646</v>
      </c>
      <c r="AH39" s="60">
        <f>(AVERAGEIFS('city centre offline'!$J$2:$J$2047,'city centre offline'!$A$2:$A$2047,$A39,'city centre offline'!$B$2:$B$2047,AH$4)*AVERAGEIFS('all sales summary'!$I$2:$I$2047,'all sales summary'!$A$2:$A$2047,$A39,'all sales summary'!$B$2:$B$2047,AH$4))/((AVERAGEIFS('overall city offline'!$J$2:$J$2047,'overall city offline'!$A$2:$A$2047,$A39,'overall city offline'!$B$2:$B$2047,AH$4)*(1-AVERAGEIFS('all sales summary'!$I$2:$I$2047,'all sales summary'!$A$2:$A$2047,$A39,'all sales summary'!$B$2:$B$2047,AH$4)))+(AVERAGEIFS('city centre offline'!$J$2:$J$2047,'city centre offline'!$A$2:$A$2047,$A39,'city centre offline'!$B$2:$B$2047,AH$4)*AVERAGEIFS('all sales summary'!$I$2:$I$2047,'all sales summary'!$A$2:$A$2047,$A39,'all sales summary'!$B$2:$B$2047,AH$4)))</f>
        <v>0.15284691685286064</v>
      </c>
    </row>
    <row r="40" spans="1:34" x14ac:dyDescent="0.3">
      <c r="A40" t="s">
        <v>42</v>
      </c>
      <c r="B40" s="60">
        <f>(AVERAGEIFS('city centre offline'!$J$2:$J$2047,'city centre offline'!$A$2:$A$2047,$A40,'city centre offline'!$B$2:$B$2047,B$4)*AVERAGEIFS('all sales summary'!$I$2:$I$2047,'all sales summary'!$A$2:$A$2047,$A40,'all sales summary'!$B$2:$B$2047,B$4))/((AVERAGEIFS('overall city offline'!$J$2:$J$2047,'overall city offline'!$A$2:$A$2047,$A40,'overall city offline'!$B$2:$B$2047,B$4)*(1-AVERAGEIFS('all sales summary'!$I$2:$I$2047,'all sales summary'!$A$2:$A$2047,$A40,'all sales summary'!$B$2:$B$2047,B$4)))+(AVERAGEIFS('city centre offline'!$J$2:$J$2047,'city centre offline'!$A$2:$A$2047,$A40,'city centre offline'!$B$2:$B$2047,B$4)*AVERAGEIFS('all sales summary'!$I$2:$I$2047,'all sales summary'!$A$2:$A$2047,$A40,'all sales summary'!$B$2:$B$2047,B$4)))</f>
        <v>5.0972380122691237E-2</v>
      </c>
      <c r="C40" s="60">
        <f>(AVERAGEIFS('city centre offline'!$J$2:$J$2047,'city centre offline'!$A$2:$A$2047,$A40,'city centre offline'!$B$2:$B$2047,C$4)*AVERAGEIFS('all sales summary'!$I$2:$I$2047,'all sales summary'!$A$2:$A$2047,$A40,'all sales summary'!$B$2:$B$2047,C$4))/((AVERAGEIFS('overall city offline'!$J$2:$J$2047,'overall city offline'!$A$2:$A$2047,$A40,'overall city offline'!$B$2:$B$2047,C$4)*(1-AVERAGEIFS('all sales summary'!$I$2:$I$2047,'all sales summary'!$A$2:$A$2047,$A40,'all sales summary'!$B$2:$B$2047,C$4)))+(AVERAGEIFS('city centre offline'!$J$2:$J$2047,'city centre offline'!$A$2:$A$2047,$A40,'city centre offline'!$B$2:$B$2047,C$4)*AVERAGEIFS('all sales summary'!$I$2:$I$2047,'all sales summary'!$A$2:$A$2047,$A40,'all sales summary'!$B$2:$B$2047,C$4)))</f>
        <v>5.4866329247251155E-2</v>
      </c>
      <c r="D40" s="60">
        <f>(AVERAGEIFS('city centre offline'!$J$2:$J$2047,'city centre offline'!$A$2:$A$2047,$A40,'city centre offline'!$B$2:$B$2047,D$4)*AVERAGEIFS('all sales summary'!$I$2:$I$2047,'all sales summary'!$A$2:$A$2047,$A40,'all sales summary'!$B$2:$B$2047,D$4))/((AVERAGEIFS('overall city offline'!$J$2:$J$2047,'overall city offline'!$A$2:$A$2047,$A40,'overall city offline'!$B$2:$B$2047,D$4)*(1-AVERAGEIFS('all sales summary'!$I$2:$I$2047,'all sales summary'!$A$2:$A$2047,$A40,'all sales summary'!$B$2:$B$2047,D$4)))+(AVERAGEIFS('city centre offline'!$J$2:$J$2047,'city centre offline'!$A$2:$A$2047,$A40,'city centre offline'!$B$2:$B$2047,D$4)*AVERAGEIFS('all sales summary'!$I$2:$I$2047,'all sales summary'!$A$2:$A$2047,$A40,'all sales summary'!$B$2:$B$2047,D$4)))</f>
        <v>5.5729591109175997E-2</v>
      </c>
      <c r="E40" s="60">
        <f>(AVERAGEIFS('city centre offline'!$J$2:$J$2047,'city centre offline'!$A$2:$A$2047,$A40,'city centre offline'!$B$2:$B$2047,E$4)*AVERAGEIFS('all sales summary'!$I$2:$I$2047,'all sales summary'!$A$2:$A$2047,$A40,'all sales summary'!$B$2:$B$2047,E$4))/((AVERAGEIFS('overall city offline'!$J$2:$J$2047,'overall city offline'!$A$2:$A$2047,$A40,'overall city offline'!$B$2:$B$2047,E$4)*(1-AVERAGEIFS('all sales summary'!$I$2:$I$2047,'all sales summary'!$A$2:$A$2047,$A40,'all sales summary'!$B$2:$B$2047,E$4)))+(AVERAGEIFS('city centre offline'!$J$2:$J$2047,'city centre offline'!$A$2:$A$2047,$A40,'city centre offline'!$B$2:$B$2047,E$4)*AVERAGEIFS('all sales summary'!$I$2:$I$2047,'all sales summary'!$A$2:$A$2047,$A40,'all sales summary'!$B$2:$B$2047,E$4)))</f>
        <v>5.2221046250040738E-2</v>
      </c>
      <c r="F40" s="60">
        <f>(AVERAGEIFS('city centre offline'!$J$2:$J$2047,'city centre offline'!$A$2:$A$2047,$A40,'city centre offline'!$B$2:$B$2047,F$4)*AVERAGEIFS('all sales summary'!$I$2:$I$2047,'all sales summary'!$A$2:$A$2047,$A40,'all sales summary'!$B$2:$B$2047,F$4))/((AVERAGEIFS('overall city offline'!$J$2:$J$2047,'overall city offline'!$A$2:$A$2047,$A40,'overall city offline'!$B$2:$B$2047,F$4)*(1-AVERAGEIFS('all sales summary'!$I$2:$I$2047,'all sales summary'!$A$2:$A$2047,$A40,'all sales summary'!$B$2:$B$2047,F$4)))+(AVERAGEIFS('city centre offline'!$J$2:$J$2047,'city centre offline'!$A$2:$A$2047,$A40,'city centre offline'!$B$2:$B$2047,F$4)*AVERAGEIFS('all sales summary'!$I$2:$I$2047,'all sales summary'!$A$2:$A$2047,$A40,'all sales summary'!$B$2:$B$2047,F$4)))</f>
        <v>5.2517854263596286E-2</v>
      </c>
      <c r="G40" s="60">
        <f>(AVERAGEIFS('city centre offline'!$J$2:$J$2047,'city centre offline'!$A$2:$A$2047,$A40,'city centre offline'!$B$2:$B$2047,G$4)*AVERAGEIFS('all sales summary'!$I$2:$I$2047,'all sales summary'!$A$2:$A$2047,$A40,'all sales summary'!$B$2:$B$2047,G$4))/((AVERAGEIFS('overall city offline'!$J$2:$J$2047,'overall city offline'!$A$2:$A$2047,$A40,'overall city offline'!$B$2:$B$2047,G$4)*(1-AVERAGEIFS('all sales summary'!$I$2:$I$2047,'all sales summary'!$A$2:$A$2047,$A40,'all sales summary'!$B$2:$B$2047,G$4)))+(AVERAGEIFS('city centre offline'!$J$2:$J$2047,'city centre offline'!$A$2:$A$2047,$A40,'city centre offline'!$B$2:$B$2047,G$4)*AVERAGEIFS('all sales summary'!$I$2:$I$2047,'all sales summary'!$A$2:$A$2047,$A40,'all sales summary'!$B$2:$B$2047,G$4)))</f>
        <v>5.3442147681309456E-2</v>
      </c>
      <c r="H40" s="60">
        <f>(AVERAGEIFS('city centre offline'!$J$2:$J$2047,'city centre offline'!$A$2:$A$2047,$A40,'city centre offline'!$B$2:$B$2047,H$4)*AVERAGEIFS('all sales summary'!$I$2:$I$2047,'all sales summary'!$A$2:$A$2047,$A40,'all sales summary'!$B$2:$B$2047,H$4))/((AVERAGEIFS('overall city offline'!$J$2:$J$2047,'overall city offline'!$A$2:$A$2047,$A40,'overall city offline'!$B$2:$B$2047,H$4)*(1-AVERAGEIFS('all sales summary'!$I$2:$I$2047,'all sales summary'!$A$2:$A$2047,$A40,'all sales summary'!$B$2:$B$2047,H$4)))+(AVERAGEIFS('city centre offline'!$J$2:$J$2047,'city centre offline'!$A$2:$A$2047,$A40,'city centre offline'!$B$2:$B$2047,H$4)*AVERAGEIFS('all sales summary'!$I$2:$I$2047,'all sales summary'!$A$2:$A$2047,$A40,'all sales summary'!$B$2:$B$2047,H$4)))</f>
        <v>4.7690560379122116E-2</v>
      </c>
      <c r="I40" s="60">
        <f>(AVERAGEIFS('city centre offline'!$J$2:$J$2047,'city centre offline'!$A$2:$A$2047,$A40,'city centre offline'!$B$2:$B$2047,I$4)*AVERAGEIFS('all sales summary'!$I$2:$I$2047,'all sales summary'!$A$2:$A$2047,$A40,'all sales summary'!$B$2:$B$2047,I$4))/((AVERAGEIFS('overall city offline'!$J$2:$J$2047,'overall city offline'!$A$2:$A$2047,$A40,'overall city offline'!$B$2:$B$2047,I$4)*(1-AVERAGEIFS('all sales summary'!$I$2:$I$2047,'all sales summary'!$A$2:$A$2047,$A40,'all sales summary'!$B$2:$B$2047,I$4)))+(AVERAGEIFS('city centre offline'!$J$2:$J$2047,'city centre offline'!$A$2:$A$2047,$A40,'city centre offline'!$B$2:$B$2047,I$4)*AVERAGEIFS('all sales summary'!$I$2:$I$2047,'all sales summary'!$A$2:$A$2047,$A40,'all sales summary'!$B$2:$B$2047,I$4)))</f>
        <v>4.9027245485931611E-2</v>
      </c>
      <c r="J40" s="60">
        <f>(AVERAGEIFS('city centre offline'!$J$2:$J$2047,'city centre offline'!$A$2:$A$2047,$A40,'city centre offline'!$B$2:$B$2047,J$4)*AVERAGEIFS('all sales summary'!$I$2:$I$2047,'all sales summary'!$A$2:$A$2047,$A40,'all sales summary'!$B$2:$B$2047,J$4))/((AVERAGEIFS('overall city offline'!$J$2:$J$2047,'overall city offline'!$A$2:$A$2047,$A40,'overall city offline'!$B$2:$B$2047,J$4)*(1-AVERAGEIFS('all sales summary'!$I$2:$I$2047,'all sales summary'!$A$2:$A$2047,$A40,'all sales summary'!$B$2:$B$2047,J$4)))+(AVERAGEIFS('city centre offline'!$J$2:$J$2047,'city centre offline'!$A$2:$A$2047,$A40,'city centre offline'!$B$2:$B$2047,J$4)*AVERAGEIFS('all sales summary'!$I$2:$I$2047,'all sales summary'!$A$2:$A$2047,$A40,'all sales summary'!$B$2:$B$2047,J$4)))</f>
        <v>4.8761827853870253E-2</v>
      </c>
      <c r="K40" s="60">
        <f>(AVERAGEIFS('city centre offline'!$J$2:$J$2047,'city centre offline'!$A$2:$A$2047,$A40,'city centre offline'!$B$2:$B$2047,K$4)*AVERAGEIFS('all sales summary'!$I$2:$I$2047,'all sales summary'!$A$2:$A$2047,$A40,'all sales summary'!$B$2:$B$2047,K$4))/((AVERAGEIFS('overall city offline'!$J$2:$J$2047,'overall city offline'!$A$2:$A$2047,$A40,'overall city offline'!$B$2:$B$2047,K$4)*(1-AVERAGEIFS('all sales summary'!$I$2:$I$2047,'all sales summary'!$A$2:$A$2047,$A40,'all sales summary'!$B$2:$B$2047,K$4)))+(AVERAGEIFS('city centre offline'!$J$2:$J$2047,'city centre offline'!$A$2:$A$2047,$A40,'city centre offline'!$B$2:$B$2047,K$4)*AVERAGEIFS('all sales summary'!$I$2:$I$2047,'all sales summary'!$A$2:$A$2047,$A40,'all sales summary'!$B$2:$B$2047,K$4)))</f>
        <v>5.0784927512512075E-2</v>
      </c>
      <c r="L40" s="60">
        <f>(AVERAGEIFS('city centre offline'!$J$2:$J$2047,'city centre offline'!$A$2:$A$2047,$A40,'city centre offline'!$B$2:$B$2047,L$4)*AVERAGEIFS('all sales summary'!$I$2:$I$2047,'all sales summary'!$A$2:$A$2047,$A40,'all sales summary'!$B$2:$B$2047,L$4))/((AVERAGEIFS('overall city offline'!$J$2:$J$2047,'overall city offline'!$A$2:$A$2047,$A40,'overall city offline'!$B$2:$B$2047,L$4)*(1-AVERAGEIFS('all sales summary'!$I$2:$I$2047,'all sales summary'!$A$2:$A$2047,$A40,'all sales summary'!$B$2:$B$2047,L$4)))+(AVERAGEIFS('city centre offline'!$J$2:$J$2047,'city centre offline'!$A$2:$A$2047,$A40,'city centre offline'!$B$2:$B$2047,L$4)*AVERAGEIFS('all sales summary'!$I$2:$I$2047,'all sales summary'!$A$2:$A$2047,$A40,'all sales summary'!$B$2:$B$2047,L$4)))</f>
        <v>4.9405708127830836E-2</v>
      </c>
      <c r="M40" s="60">
        <f>(AVERAGEIFS('city centre offline'!$J$2:$J$2047,'city centre offline'!$A$2:$A$2047,$A40,'city centre offline'!$B$2:$B$2047,M$4)*AVERAGEIFS('all sales summary'!$I$2:$I$2047,'all sales summary'!$A$2:$A$2047,$A40,'all sales summary'!$B$2:$B$2047,M$4))/((AVERAGEIFS('overall city offline'!$J$2:$J$2047,'overall city offline'!$A$2:$A$2047,$A40,'overall city offline'!$B$2:$B$2047,M$4)*(1-AVERAGEIFS('all sales summary'!$I$2:$I$2047,'all sales summary'!$A$2:$A$2047,$A40,'all sales summary'!$B$2:$B$2047,M$4)))+(AVERAGEIFS('city centre offline'!$J$2:$J$2047,'city centre offline'!$A$2:$A$2047,$A40,'city centre offline'!$B$2:$B$2047,M$4)*AVERAGEIFS('all sales summary'!$I$2:$I$2047,'all sales summary'!$A$2:$A$2047,$A40,'all sales summary'!$B$2:$B$2047,M$4)))</f>
        <v>5.1713895062804952E-2</v>
      </c>
      <c r="N40" s="60">
        <f>(AVERAGEIFS('city centre offline'!$J$2:$J$2047,'city centre offline'!$A$2:$A$2047,$A40,'city centre offline'!$B$2:$B$2047,N$4)*AVERAGEIFS('all sales summary'!$I$2:$I$2047,'all sales summary'!$A$2:$A$2047,$A40,'all sales summary'!$B$2:$B$2047,N$4))/((AVERAGEIFS('overall city offline'!$J$2:$J$2047,'overall city offline'!$A$2:$A$2047,$A40,'overall city offline'!$B$2:$B$2047,N$4)*(1-AVERAGEIFS('all sales summary'!$I$2:$I$2047,'all sales summary'!$A$2:$A$2047,$A40,'all sales summary'!$B$2:$B$2047,N$4)))+(AVERAGEIFS('city centre offline'!$J$2:$J$2047,'city centre offline'!$A$2:$A$2047,$A40,'city centre offline'!$B$2:$B$2047,N$4)*AVERAGEIFS('all sales summary'!$I$2:$I$2047,'all sales summary'!$A$2:$A$2047,$A40,'all sales summary'!$B$2:$B$2047,N$4)))</f>
        <v>4.7885541998741572E-2</v>
      </c>
      <c r="O40" s="60">
        <f>(AVERAGEIFS('city centre offline'!$J$2:$J$2047,'city centre offline'!$A$2:$A$2047,$A40,'city centre offline'!$B$2:$B$2047,O$4)*AVERAGEIFS('all sales summary'!$I$2:$I$2047,'all sales summary'!$A$2:$A$2047,$A40,'all sales summary'!$B$2:$B$2047,O$4))/((AVERAGEIFS('overall city offline'!$J$2:$J$2047,'overall city offline'!$A$2:$A$2047,$A40,'overall city offline'!$B$2:$B$2047,O$4)*(1-AVERAGEIFS('all sales summary'!$I$2:$I$2047,'all sales summary'!$A$2:$A$2047,$A40,'all sales summary'!$B$2:$B$2047,O$4)))+(AVERAGEIFS('city centre offline'!$J$2:$J$2047,'city centre offline'!$A$2:$A$2047,$A40,'city centre offline'!$B$2:$B$2047,O$4)*AVERAGEIFS('all sales summary'!$I$2:$I$2047,'all sales summary'!$A$2:$A$2047,$A40,'all sales summary'!$B$2:$B$2047,O$4)))</f>
        <v>5.0609860119077574E-2</v>
      </c>
      <c r="P40" s="60">
        <f>(AVERAGEIFS('city centre offline'!$J$2:$J$2047,'city centre offline'!$A$2:$A$2047,$A40,'city centre offline'!$B$2:$B$2047,P$4)*AVERAGEIFS('all sales summary'!$I$2:$I$2047,'all sales summary'!$A$2:$A$2047,$A40,'all sales summary'!$B$2:$B$2047,P$4))/((AVERAGEIFS('overall city offline'!$J$2:$J$2047,'overall city offline'!$A$2:$A$2047,$A40,'overall city offline'!$B$2:$B$2047,P$4)*(1-AVERAGEIFS('all sales summary'!$I$2:$I$2047,'all sales summary'!$A$2:$A$2047,$A40,'all sales summary'!$B$2:$B$2047,P$4)))+(AVERAGEIFS('city centre offline'!$J$2:$J$2047,'city centre offline'!$A$2:$A$2047,$A40,'city centre offline'!$B$2:$B$2047,P$4)*AVERAGEIFS('all sales summary'!$I$2:$I$2047,'all sales summary'!$A$2:$A$2047,$A40,'all sales summary'!$B$2:$B$2047,P$4)))</f>
        <v>4.6201940303555074E-2</v>
      </c>
      <c r="Q40" s="60">
        <f>(AVERAGEIFS('city centre offline'!$J$2:$J$2047,'city centre offline'!$A$2:$A$2047,$A40,'city centre offline'!$B$2:$B$2047,Q$4)*AVERAGEIFS('all sales summary'!$I$2:$I$2047,'all sales summary'!$A$2:$A$2047,$A40,'all sales summary'!$B$2:$B$2047,Q$4))/((AVERAGEIFS('overall city offline'!$J$2:$J$2047,'overall city offline'!$A$2:$A$2047,$A40,'overall city offline'!$B$2:$B$2047,Q$4)*(1-AVERAGEIFS('all sales summary'!$I$2:$I$2047,'all sales summary'!$A$2:$A$2047,$A40,'all sales summary'!$B$2:$B$2047,Q$4)))+(AVERAGEIFS('city centre offline'!$J$2:$J$2047,'city centre offline'!$A$2:$A$2047,$A40,'city centre offline'!$B$2:$B$2047,Q$4)*AVERAGEIFS('all sales summary'!$I$2:$I$2047,'all sales summary'!$A$2:$A$2047,$A40,'all sales summary'!$B$2:$B$2047,Q$4)))</f>
        <v>1.9536041652131998E-2</v>
      </c>
      <c r="R40" s="60">
        <f>(AVERAGEIFS('city centre offline'!$J$2:$J$2047,'city centre offline'!$A$2:$A$2047,$A40,'city centre offline'!$B$2:$B$2047,R$4)*AVERAGEIFS('all sales summary'!$I$2:$I$2047,'all sales summary'!$A$2:$A$2047,$A40,'all sales summary'!$B$2:$B$2047,R$4))/((AVERAGEIFS('overall city offline'!$J$2:$J$2047,'overall city offline'!$A$2:$A$2047,$A40,'overall city offline'!$B$2:$B$2047,R$4)*(1-AVERAGEIFS('all sales summary'!$I$2:$I$2047,'all sales summary'!$A$2:$A$2047,$A40,'all sales summary'!$B$2:$B$2047,R$4)))+(AVERAGEIFS('city centre offline'!$J$2:$J$2047,'city centre offline'!$A$2:$A$2047,$A40,'city centre offline'!$B$2:$B$2047,R$4)*AVERAGEIFS('all sales summary'!$I$2:$I$2047,'all sales summary'!$A$2:$A$2047,$A40,'all sales summary'!$B$2:$B$2047,R$4)))</f>
        <v>1.8212589683750086E-2</v>
      </c>
      <c r="S40" s="60">
        <f>(AVERAGEIFS('city centre offline'!$J$2:$J$2047,'city centre offline'!$A$2:$A$2047,$A40,'city centre offline'!$B$2:$B$2047,S$4)*AVERAGEIFS('all sales summary'!$I$2:$I$2047,'all sales summary'!$A$2:$A$2047,$A40,'all sales summary'!$B$2:$B$2047,S$4))/((AVERAGEIFS('overall city offline'!$J$2:$J$2047,'overall city offline'!$A$2:$A$2047,$A40,'overall city offline'!$B$2:$B$2047,S$4)*(1-AVERAGEIFS('all sales summary'!$I$2:$I$2047,'all sales summary'!$A$2:$A$2047,$A40,'all sales summary'!$B$2:$B$2047,S$4)))+(AVERAGEIFS('city centre offline'!$J$2:$J$2047,'city centre offline'!$A$2:$A$2047,$A40,'city centre offline'!$B$2:$B$2047,S$4)*AVERAGEIFS('all sales summary'!$I$2:$I$2047,'all sales summary'!$A$2:$A$2047,$A40,'all sales summary'!$B$2:$B$2047,S$4)))</f>
        <v>1.2658539401052922E-2</v>
      </c>
      <c r="T40" s="60">
        <f>(AVERAGEIFS('city centre offline'!$J$2:$J$2047,'city centre offline'!$A$2:$A$2047,$A40,'city centre offline'!$B$2:$B$2047,T$4)*AVERAGEIFS('all sales summary'!$I$2:$I$2047,'all sales summary'!$A$2:$A$2047,$A40,'all sales summary'!$B$2:$B$2047,T$4))/((AVERAGEIFS('overall city offline'!$J$2:$J$2047,'overall city offline'!$A$2:$A$2047,$A40,'overall city offline'!$B$2:$B$2047,T$4)*(1-AVERAGEIFS('all sales summary'!$I$2:$I$2047,'all sales summary'!$A$2:$A$2047,$A40,'all sales summary'!$B$2:$B$2047,T$4)))+(AVERAGEIFS('city centre offline'!$J$2:$J$2047,'city centre offline'!$A$2:$A$2047,$A40,'city centre offline'!$B$2:$B$2047,T$4)*AVERAGEIFS('all sales summary'!$I$2:$I$2047,'all sales summary'!$A$2:$A$2047,$A40,'all sales summary'!$B$2:$B$2047,T$4)))</f>
        <v>3.829614791642888E-2</v>
      </c>
      <c r="U40" s="60">
        <f>(AVERAGEIFS('city centre offline'!$J$2:$J$2047,'city centre offline'!$A$2:$A$2047,$A40,'city centre offline'!$B$2:$B$2047,U$4)*AVERAGEIFS('all sales summary'!$I$2:$I$2047,'all sales summary'!$A$2:$A$2047,$A40,'all sales summary'!$B$2:$B$2047,U$4))/((AVERAGEIFS('overall city offline'!$J$2:$J$2047,'overall city offline'!$A$2:$A$2047,$A40,'overall city offline'!$B$2:$B$2047,U$4)*(1-AVERAGEIFS('all sales summary'!$I$2:$I$2047,'all sales summary'!$A$2:$A$2047,$A40,'all sales summary'!$B$2:$B$2047,U$4)))+(AVERAGEIFS('city centre offline'!$J$2:$J$2047,'city centre offline'!$A$2:$A$2047,$A40,'city centre offline'!$B$2:$B$2047,U$4)*AVERAGEIFS('all sales summary'!$I$2:$I$2047,'all sales summary'!$A$2:$A$2047,$A40,'all sales summary'!$B$2:$B$2047,U$4)))</f>
        <v>4.2489578148954682E-2</v>
      </c>
      <c r="V40" s="60">
        <f>(AVERAGEIFS('city centre offline'!$J$2:$J$2047,'city centre offline'!$A$2:$A$2047,$A40,'city centre offline'!$B$2:$B$2047,V$4)*AVERAGEIFS('all sales summary'!$I$2:$I$2047,'all sales summary'!$A$2:$A$2047,$A40,'all sales summary'!$B$2:$B$2047,V$4))/((AVERAGEIFS('overall city offline'!$J$2:$J$2047,'overall city offline'!$A$2:$A$2047,$A40,'overall city offline'!$B$2:$B$2047,V$4)*(1-AVERAGEIFS('all sales summary'!$I$2:$I$2047,'all sales summary'!$A$2:$A$2047,$A40,'all sales summary'!$B$2:$B$2047,V$4)))+(AVERAGEIFS('city centre offline'!$J$2:$J$2047,'city centre offline'!$A$2:$A$2047,$A40,'city centre offline'!$B$2:$B$2047,V$4)*AVERAGEIFS('all sales summary'!$I$2:$I$2047,'all sales summary'!$A$2:$A$2047,$A40,'all sales summary'!$B$2:$B$2047,V$4)))</f>
        <v>3.8076156137266469E-2</v>
      </c>
      <c r="W40" s="60">
        <f>(AVERAGEIFS('city centre offline'!$J$2:$J$2047,'city centre offline'!$A$2:$A$2047,$A40,'city centre offline'!$B$2:$B$2047,W$4)*AVERAGEIFS('all sales summary'!$I$2:$I$2047,'all sales summary'!$A$2:$A$2047,$A40,'all sales summary'!$B$2:$B$2047,W$4))/((AVERAGEIFS('overall city offline'!$J$2:$J$2047,'overall city offline'!$A$2:$A$2047,$A40,'overall city offline'!$B$2:$B$2047,W$4)*(1-AVERAGEIFS('all sales summary'!$I$2:$I$2047,'all sales summary'!$A$2:$A$2047,$A40,'all sales summary'!$B$2:$B$2047,W$4)))+(AVERAGEIFS('city centre offline'!$J$2:$J$2047,'city centre offline'!$A$2:$A$2047,$A40,'city centre offline'!$B$2:$B$2047,W$4)*AVERAGEIFS('all sales summary'!$I$2:$I$2047,'all sales summary'!$A$2:$A$2047,$A40,'all sales summary'!$B$2:$B$2047,W$4)))</f>
        <v>3.7421222871144834E-2</v>
      </c>
      <c r="X40" s="60">
        <f>(AVERAGEIFS('city centre offline'!$J$2:$J$2047,'city centre offline'!$A$2:$A$2047,$A40,'city centre offline'!$B$2:$B$2047,X$4)*AVERAGEIFS('all sales summary'!$I$2:$I$2047,'all sales summary'!$A$2:$A$2047,$A40,'all sales summary'!$B$2:$B$2047,X$4))/((AVERAGEIFS('overall city offline'!$J$2:$J$2047,'overall city offline'!$A$2:$A$2047,$A40,'overall city offline'!$B$2:$B$2047,X$4)*(1-AVERAGEIFS('all sales summary'!$I$2:$I$2047,'all sales summary'!$A$2:$A$2047,$A40,'all sales summary'!$B$2:$B$2047,X$4)))+(AVERAGEIFS('city centre offline'!$J$2:$J$2047,'city centre offline'!$A$2:$A$2047,$A40,'city centre offline'!$B$2:$B$2047,X$4)*AVERAGEIFS('all sales summary'!$I$2:$I$2047,'all sales summary'!$A$2:$A$2047,$A40,'all sales summary'!$B$2:$B$2047,X$4)))</f>
        <v>2.3209703502060426E-2</v>
      </c>
      <c r="Y40" s="60">
        <f>(AVERAGEIFS('city centre offline'!$J$2:$J$2047,'city centre offline'!$A$2:$A$2047,$A40,'city centre offline'!$B$2:$B$2047,Y$4)*AVERAGEIFS('all sales summary'!$I$2:$I$2047,'all sales summary'!$A$2:$A$2047,$A40,'all sales summary'!$B$2:$B$2047,Y$4))/((AVERAGEIFS('overall city offline'!$J$2:$J$2047,'overall city offline'!$A$2:$A$2047,$A40,'overall city offline'!$B$2:$B$2047,Y$4)*(1-AVERAGEIFS('all sales summary'!$I$2:$I$2047,'all sales summary'!$A$2:$A$2047,$A40,'all sales summary'!$B$2:$B$2047,Y$4)))+(AVERAGEIFS('city centre offline'!$J$2:$J$2047,'city centre offline'!$A$2:$A$2047,$A40,'city centre offline'!$B$2:$B$2047,Y$4)*AVERAGEIFS('all sales summary'!$I$2:$I$2047,'all sales summary'!$A$2:$A$2047,$A40,'all sales summary'!$B$2:$B$2047,Y$4)))</f>
        <v>2.0114194149385024E-2</v>
      </c>
      <c r="Z40" s="60">
        <f>(AVERAGEIFS('city centre offline'!$J$2:$J$2047,'city centre offline'!$A$2:$A$2047,$A40,'city centre offline'!$B$2:$B$2047,Z$4)*AVERAGEIFS('all sales summary'!$I$2:$I$2047,'all sales summary'!$A$2:$A$2047,$A40,'all sales summary'!$B$2:$B$2047,Z$4))/((AVERAGEIFS('overall city offline'!$J$2:$J$2047,'overall city offline'!$A$2:$A$2047,$A40,'overall city offline'!$B$2:$B$2047,Z$4)*(1-AVERAGEIFS('all sales summary'!$I$2:$I$2047,'all sales summary'!$A$2:$A$2047,$A40,'all sales summary'!$B$2:$B$2047,Z$4)))+(AVERAGEIFS('city centre offline'!$J$2:$J$2047,'city centre offline'!$A$2:$A$2047,$A40,'city centre offline'!$B$2:$B$2047,Z$4)*AVERAGEIFS('all sales summary'!$I$2:$I$2047,'all sales summary'!$A$2:$A$2047,$A40,'all sales summary'!$B$2:$B$2047,Z$4)))</f>
        <v>1.7458857295425921E-2</v>
      </c>
      <c r="AA40" s="60">
        <f>(AVERAGEIFS('city centre offline'!$J$2:$J$2047,'city centre offline'!$A$2:$A$2047,$A40,'city centre offline'!$B$2:$B$2047,AA$4)*AVERAGEIFS('all sales summary'!$I$2:$I$2047,'all sales summary'!$A$2:$A$2047,$A40,'all sales summary'!$B$2:$B$2047,AA$4))/((AVERAGEIFS('overall city offline'!$J$2:$J$2047,'overall city offline'!$A$2:$A$2047,$A40,'overall city offline'!$B$2:$B$2047,AA$4)*(1-AVERAGEIFS('all sales summary'!$I$2:$I$2047,'all sales summary'!$A$2:$A$2047,$A40,'all sales summary'!$B$2:$B$2047,AA$4)))+(AVERAGEIFS('city centre offline'!$J$2:$J$2047,'city centre offline'!$A$2:$A$2047,$A40,'city centre offline'!$B$2:$B$2047,AA$4)*AVERAGEIFS('all sales summary'!$I$2:$I$2047,'all sales summary'!$A$2:$A$2047,$A40,'all sales summary'!$B$2:$B$2047,AA$4)))</f>
        <v>1.4107615086471913E-2</v>
      </c>
      <c r="AB40" s="60">
        <f>(AVERAGEIFS('city centre offline'!$J$2:$J$2047,'city centre offline'!$A$2:$A$2047,$A40,'city centre offline'!$B$2:$B$2047,AB$4)*AVERAGEIFS('all sales summary'!$I$2:$I$2047,'all sales summary'!$A$2:$A$2047,$A40,'all sales summary'!$B$2:$B$2047,AB$4))/((AVERAGEIFS('overall city offline'!$J$2:$J$2047,'overall city offline'!$A$2:$A$2047,$A40,'overall city offline'!$B$2:$B$2047,AB$4)*(1-AVERAGEIFS('all sales summary'!$I$2:$I$2047,'all sales summary'!$A$2:$A$2047,$A40,'all sales summary'!$B$2:$B$2047,AB$4)))+(AVERAGEIFS('city centre offline'!$J$2:$J$2047,'city centre offline'!$A$2:$A$2047,$A40,'city centre offline'!$B$2:$B$2047,AB$4)*AVERAGEIFS('all sales summary'!$I$2:$I$2047,'all sales summary'!$A$2:$A$2047,$A40,'all sales summary'!$B$2:$B$2047,AB$4)))</f>
        <v>1.4275452542415457E-2</v>
      </c>
      <c r="AC40" s="60">
        <f>(AVERAGEIFS('city centre offline'!$J$2:$J$2047,'city centre offline'!$A$2:$A$2047,$A40,'city centre offline'!$B$2:$B$2047,AC$4)*AVERAGEIFS('all sales summary'!$I$2:$I$2047,'all sales summary'!$A$2:$A$2047,$A40,'all sales summary'!$B$2:$B$2047,AC$4))/((AVERAGEIFS('overall city offline'!$J$2:$J$2047,'overall city offline'!$A$2:$A$2047,$A40,'overall city offline'!$B$2:$B$2047,AC$4)*(1-AVERAGEIFS('all sales summary'!$I$2:$I$2047,'all sales summary'!$A$2:$A$2047,$A40,'all sales summary'!$B$2:$B$2047,AC$4)))+(AVERAGEIFS('city centre offline'!$J$2:$J$2047,'city centre offline'!$A$2:$A$2047,$A40,'city centre offline'!$B$2:$B$2047,AC$4)*AVERAGEIFS('all sales summary'!$I$2:$I$2047,'all sales summary'!$A$2:$A$2047,$A40,'all sales summary'!$B$2:$B$2047,AC$4)))</f>
        <v>4.358450716106143E-2</v>
      </c>
      <c r="AD40" s="60">
        <f>(AVERAGEIFS('city centre offline'!$J$2:$J$2047,'city centre offline'!$A$2:$A$2047,$A40,'city centre offline'!$B$2:$B$2047,AD$4)*AVERAGEIFS('all sales summary'!$I$2:$I$2047,'all sales summary'!$A$2:$A$2047,$A40,'all sales summary'!$B$2:$B$2047,AD$4))/((AVERAGEIFS('overall city offline'!$J$2:$J$2047,'overall city offline'!$A$2:$A$2047,$A40,'overall city offline'!$B$2:$B$2047,AD$4)*(1-AVERAGEIFS('all sales summary'!$I$2:$I$2047,'all sales summary'!$A$2:$A$2047,$A40,'all sales summary'!$B$2:$B$2047,AD$4)))+(AVERAGEIFS('city centre offline'!$J$2:$J$2047,'city centre offline'!$A$2:$A$2047,$A40,'city centre offline'!$B$2:$B$2047,AD$4)*AVERAGEIFS('all sales summary'!$I$2:$I$2047,'all sales summary'!$A$2:$A$2047,$A40,'all sales summary'!$B$2:$B$2047,AD$4)))</f>
        <v>5.9829644806330289E-2</v>
      </c>
      <c r="AE40" s="60">
        <f>(AVERAGEIFS('city centre offline'!$J$2:$J$2047,'city centre offline'!$A$2:$A$2047,$A40,'city centre offline'!$B$2:$B$2047,AE$4)*AVERAGEIFS('all sales summary'!$I$2:$I$2047,'all sales summary'!$A$2:$A$2047,$A40,'all sales summary'!$B$2:$B$2047,AE$4))/((AVERAGEIFS('overall city offline'!$J$2:$J$2047,'overall city offline'!$A$2:$A$2047,$A40,'overall city offline'!$B$2:$B$2047,AE$4)*(1-AVERAGEIFS('all sales summary'!$I$2:$I$2047,'all sales summary'!$A$2:$A$2047,$A40,'all sales summary'!$B$2:$B$2047,AE$4)))+(AVERAGEIFS('city centre offline'!$J$2:$J$2047,'city centre offline'!$A$2:$A$2047,$A40,'city centre offline'!$B$2:$B$2047,AE$4)*AVERAGEIFS('all sales summary'!$I$2:$I$2047,'all sales summary'!$A$2:$A$2047,$A40,'all sales summary'!$B$2:$B$2047,AE$4)))</f>
        <v>5.7073986799488031E-2</v>
      </c>
      <c r="AF40" s="60">
        <f>(AVERAGEIFS('city centre offline'!$J$2:$J$2047,'city centre offline'!$A$2:$A$2047,$A40,'city centre offline'!$B$2:$B$2047,AF$4)*AVERAGEIFS('all sales summary'!$I$2:$I$2047,'all sales summary'!$A$2:$A$2047,$A40,'all sales summary'!$B$2:$B$2047,AF$4))/((AVERAGEIFS('overall city offline'!$J$2:$J$2047,'overall city offline'!$A$2:$A$2047,$A40,'overall city offline'!$B$2:$B$2047,AF$4)*(1-AVERAGEIFS('all sales summary'!$I$2:$I$2047,'all sales summary'!$A$2:$A$2047,$A40,'all sales summary'!$B$2:$B$2047,AF$4)))+(AVERAGEIFS('city centre offline'!$J$2:$J$2047,'city centre offline'!$A$2:$A$2047,$A40,'city centre offline'!$B$2:$B$2047,AF$4)*AVERAGEIFS('all sales summary'!$I$2:$I$2047,'all sales summary'!$A$2:$A$2047,$A40,'all sales summary'!$B$2:$B$2047,AF$4)))</f>
        <v>5.6237995237095016E-2</v>
      </c>
      <c r="AG40" s="60">
        <f>(AVERAGEIFS('city centre offline'!$J$2:$J$2047,'city centre offline'!$A$2:$A$2047,$A40,'city centre offline'!$B$2:$B$2047,AG$4)*AVERAGEIFS('all sales summary'!$I$2:$I$2047,'all sales summary'!$A$2:$A$2047,$A40,'all sales summary'!$B$2:$B$2047,AG$4))/((AVERAGEIFS('overall city offline'!$J$2:$J$2047,'overall city offline'!$A$2:$A$2047,$A40,'overall city offline'!$B$2:$B$2047,AG$4)*(1-AVERAGEIFS('all sales summary'!$I$2:$I$2047,'all sales summary'!$A$2:$A$2047,$A40,'all sales summary'!$B$2:$B$2047,AG$4)))+(AVERAGEIFS('city centre offline'!$J$2:$J$2047,'city centre offline'!$A$2:$A$2047,$A40,'city centre offline'!$B$2:$B$2047,AG$4)*AVERAGEIFS('all sales summary'!$I$2:$I$2047,'all sales summary'!$A$2:$A$2047,$A40,'all sales summary'!$B$2:$B$2047,AG$4)))</f>
        <v>5.8589593014248598E-2</v>
      </c>
      <c r="AH40" s="60">
        <f>(AVERAGEIFS('city centre offline'!$J$2:$J$2047,'city centre offline'!$A$2:$A$2047,$A40,'city centre offline'!$B$2:$B$2047,AH$4)*AVERAGEIFS('all sales summary'!$I$2:$I$2047,'all sales summary'!$A$2:$A$2047,$A40,'all sales summary'!$B$2:$B$2047,AH$4))/((AVERAGEIFS('overall city offline'!$J$2:$J$2047,'overall city offline'!$A$2:$A$2047,$A40,'overall city offline'!$B$2:$B$2047,AH$4)*(1-AVERAGEIFS('all sales summary'!$I$2:$I$2047,'all sales summary'!$A$2:$A$2047,$A40,'all sales summary'!$B$2:$B$2047,AH$4)))+(AVERAGEIFS('city centre offline'!$J$2:$J$2047,'city centre offline'!$A$2:$A$2047,$A40,'city centre offline'!$B$2:$B$2047,AH$4)*AVERAGEIFS('all sales summary'!$I$2:$I$2047,'all sales summary'!$A$2:$A$2047,$A40,'all sales summary'!$B$2:$B$2047,AH$4)))</f>
        <v>5.9777108066953848E-2</v>
      </c>
    </row>
    <row r="41" spans="1:34" x14ac:dyDescent="0.3">
      <c r="A41" t="s">
        <v>43</v>
      </c>
      <c r="B41" s="60">
        <f>(AVERAGEIFS('city centre offline'!$J$2:$J$2047,'city centre offline'!$A$2:$A$2047,$A41,'city centre offline'!$B$2:$B$2047,B$4)*AVERAGEIFS('all sales summary'!$I$2:$I$2047,'all sales summary'!$A$2:$A$2047,$A41,'all sales summary'!$B$2:$B$2047,B$4))/((AVERAGEIFS('overall city offline'!$J$2:$J$2047,'overall city offline'!$A$2:$A$2047,$A41,'overall city offline'!$B$2:$B$2047,B$4)*(1-AVERAGEIFS('all sales summary'!$I$2:$I$2047,'all sales summary'!$A$2:$A$2047,$A41,'all sales summary'!$B$2:$B$2047,B$4)))+(AVERAGEIFS('city centre offline'!$J$2:$J$2047,'city centre offline'!$A$2:$A$2047,$A41,'city centre offline'!$B$2:$B$2047,B$4)*AVERAGEIFS('all sales summary'!$I$2:$I$2047,'all sales summary'!$A$2:$A$2047,$A41,'all sales summary'!$B$2:$B$2047,B$4)))</f>
        <v>0.28163918699538326</v>
      </c>
      <c r="C41" s="60">
        <f>(AVERAGEIFS('city centre offline'!$J$2:$J$2047,'city centre offline'!$A$2:$A$2047,$A41,'city centre offline'!$B$2:$B$2047,C$4)*AVERAGEIFS('all sales summary'!$I$2:$I$2047,'all sales summary'!$A$2:$A$2047,$A41,'all sales summary'!$B$2:$B$2047,C$4))/((AVERAGEIFS('overall city offline'!$J$2:$J$2047,'overall city offline'!$A$2:$A$2047,$A41,'overall city offline'!$B$2:$B$2047,C$4)*(1-AVERAGEIFS('all sales summary'!$I$2:$I$2047,'all sales summary'!$A$2:$A$2047,$A41,'all sales summary'!$B$2:$B$2047,C$4)))+(AVERAGEIFS('city centre offline'!$J$2:$J$2047,'city centre offline'!$A$2:$A$2047,$A41,'city centre offline'!$B$2:$B$2047,C$4)*AVERAGEIFS('all sales summary'!$I$2:$I$2047,'all sales summary'!$A$2:$A$2047,$A41,'all sales summary'!$B$2:$B$2047,C$4)))</f>
        <v>0.27483379017692744</v>
      </c>
      <c r="D41" s="60">
        <f>(AVERAGEIFS('city centre offline'!$J$2:$J$2047,'city centre offline'!$A$2:$A$2047,$A41,'city centre offline'!$B$2:$B$2047,D$4)*AVERAGEIFS('all sales summary'!$I$2:$I$2047,'all sales summary'!$A$2:$A$2047,$A41,'all sales summary'!$B$2:$B$2047,D$4))/((AVERAGEIFS('overall city offline'!$J$2:$J$2047,'overall city offline'!$A$2:$A$2047,$A41,'overall city offline'!$B$2:$B$2047,D$4)*(1-AVERAGEIFS('all sales summary'!$I$2:$I$2047,'all sales summary'!$A$2:$A$2047,$A41,'all sales summary'!$B$2:$B$2047,D$4)))+(AVERAGEIFS('city centre offline'!$J$2:$J$2047,'city centre offline'!$A$2:$A$2047,$A41,'city centre offline'!$B$2:$B$2047,D$4)*AVERAGEIFS('all sales summary'!$I$2:$I$2047,'all sales summary'!$A$2:$A$2047,$A41,'all sales summary'!$B$2:$B$2047,D$4)))</f>
        <v>0.27622902752801903</v>
      </c>
      <c r="E41" s="60">
        <f>(AVERAGEIFS('city centre offline'!$J$2:$J$2047,'city centre offline'!$A$2:$A$2047,$A41,'city centre offline'!$B$2:$B$2047,E$4)*AVERAGEIFS('all sales summary'!$I$2:$I$2047,'all sales summary'!$A$2:$A$2047,$A41,'all sales summary'!$B$2:$B$2047,E$4))/((AVERAGEIFS('overall city offline'!$J$2:$J$2047,'overall city offline'!$A$2:$A$2047,$A41,'overall city offline'!$B$2:$B$2047,E$4)*(1-AVERAGEIFS('all sales summary'!$I$2:$I$2047,'all sales summary'!$A$2:$A$2047,$A41,'all sales summary'!$B$2:$B$2047,E$4)))+(AVERAGEIFS('city centre offline'!$J$2:$J$2047,'city centre offline'!$A$2:$A$2047,$A41,'city centre offline'!$B$2:$B$2047,E$4)*AVERAGEIFS('all sales summary'!$I$2:$I$2047,'all sales summary'!$A$2:$A$2047,$A41,'all sales summary'!$B$2:$B$2047,E$4)))</f>
        <v>0.27189270738979149</v>
      </c>
      <c r="F41" s="60">
        <f>(AVERAGEIFS('city centre offline'!$J$2:$J$2047,'city centre offline'!$A$2:$A$2047,$A41,'city centre offline'!$B$2:$B$2047,F$4)*AVERAGEIFS('all sales summary'!$I$2:$I$2047,'all sales summary'!$A$2:$A$2047,$A41,'all sales summary'!$B$2:$B$2047,F$4))/((AVERAGEIFS('overall city offline'!$J$2:$J$2047,'overall city offline'!$A$2:$A$2047,$A41,'overall city offline'!$B$2:$B$2047,F$4)*(1-AVERAGEIFS('all sales summary'!$I$2:$I$2047,'all sales summary'!$A$2:$A$2047,$A41,'all sales summary'!$B$2:$B$2047,F$4)))+(AVERAGEIFS('city centre offline'!$J$2:$J$2047,'city centre offline'!$A$2:$A$2047,$A41,'city centre offline'!$B$2:$B$2047,F$4)*AVERAGEIFS('all sales summary'!$I$2:$I$2047,'all sales summary'!$A$2:$A$2047,$A41,'all sales summary'!$B$2:$B$2047,F$4)))</f>
        <v>0.26516297389902493</v>
      </c>
      <c r="G41" s="60">
        <f>(AVERAGEIFS('city centre offline'!$J$2:$J$2047,'city centre offline'!$A$2:$A$2047,$A41,'city centre offline'!$B$2:$B$2047,G$4)*AVERAGEIFS('all sales summary'!$I$2:$I$2047,'all sales summary'!$A$2:$A$2047,$A41,'all sales summary'!$B$2:$B$2047,G$4))/((AVERAGEIFS('overall city offline'!$J$2:$J$2047,'overall city offline'!$A$2:$A$2047,$A41,'overall city offline'!$B$2:$B$2047,G$4)*(1-AVERAGEIFS('all sales summary'!$I$2:$I$2047,'all sales summary'!$A$2:$A$2047,$A41,'all sales summary'!$B$2:$B$2047,G$4)))+(AVERAGEIFS('city centre offline'!$J$2:$J$2047,'city centre offline'!$A$2:$A$2047,$A41,'city centre offline'!$B$2:$B$2047,G$4)*AVERAGEIFS('all sales summary'!$I$2:$I$2047,'all sales summary'!$A$2:$A$2047,$A41,'all sales summary'!$B$2:$B$2047,G$4)))</f>
        <v>0.25551387815525767</v>
      </c>
      <c r="H41" s="60">
        <f>(AVERAGEIFS('city centre offline'!$J$2:$J$2047,'city centre offline'!$A$2:$A$2047,$A41,'city centre offline'!$B$2:$B$2047,H$4)*AVERAGEIFS('all sales summary'!$I$2:$I$2047,'all sales summary'!$A$2:$A$2047,$A41,'all sales summary'!$B$2:$B$2047,H$4))/((AVERAGEIFS('overall city offline'!$J$2:$J$2047,'overall city offline'!$A$2:$A$2047,$A41,'overall city offline'!$B$2:$B$2047,H$4)*(1-AVERAGEIFS('all sales summary'!$I$2:$I$2047,'all sales summary'!$A$2:$A$2047,$A41,'all sales summary'!$B$2:$B$2047,H$4)))+(AVERAGEIFS('city centre offline'!$J$2:$J$2047,'city centre offline'!$A$2:$A$2047,$A41,'city centre offline'!$B$2:$B$2047,H$4)*AVERAGEIFS('all sales summary'!$I$2:$I$2047,'all sales summary'!$A$2:$A$2047,$A41,'all sales summary'!$B$2:$B$2047,H$4)))</f>
        <v>0.24298538176735957</v>
      </c>
      <c r="I41" s="60">
        <f>(AVERAGEIFS('city centre offline'!$J$2:$J$2047,'city centre offline'!$A$2:$A$2047,$A41,'city centre offline'!$B$2:$B$2047,I$4)*AVERAGEIFS('all sales summary'!$I$2:$I$2047,'all sales summary'!$A$2:$A$2047,$A41,'all sales summary'!$B$2:$B$2047,I$4))/((AVERAGEIFS('overall city offline'!$J$2:$J$2047,'overall city offline'!$A$2:$A$2047,$A41,'overall city offline'!$B$2:$B$2047,I$4)*(1-AVERAGEIFS('all sales summary'!$I$2:$I$2047,'all sales summary'!$A$2:$A$2047,$A41,'all sales summary'!$B$2:$B$2047,I$4)))+(AVERAGEIFS('city centre offline'!$J$2:$J$2047,'city centre offline'!$A$2:$A$2047,$A41,'city centre offline'!$B$2:$B$2047,I$4)*AVERAGEIFS('all sales summary'!$I$2:$I$2047,'all sales summary'!$A$2:$A$2047,$A41,'all sales summary'!$B$2:$B$2047,I$4)))</f>
        <v>0.26569689483962333</v>
      </c>
      <c r="J41" s="60">
        <f>(AVERAGEIFS('city centre offline'!$J$2:$J$2047,'city centre offline'!$A$2:$A$2047,$A41,'city centre offline'!$B$2:$B$2047,J$4)*AVERAGEIFS('all sales summary'!$I$2:$I$2047,'all sales summary'!$A$2:$A$2047,$A41,'all sales summary'!$B$2:$B$2047,J$4))/((AVERAGEIFS('overall city offline'!$J$2:$J$2047,'overall city offline'!$A$2:$A$2047,$A41,'overall city offline'!$B$2:$B$2047,J$4)*(1-AVERAGEIFS('all sales summary'!$I$2:$I$2047,'all sales summary'!$A$2:$A$2047,$A41,'all sales summary'!$B$2:$B$2047,J$4)))+(AVERAGEIFS('city centre offline'!$J$2:$J$2047,'city centre offline'!$A$2:$A$2047,$A41,'city centre offline'!$B$2:$B$2047,J$4)*AVERAGEIFS('all sales summary'!$I$2:$I$2047,'all sales summary'!$A$2:$A$2047,$A41,'all sales summary'!$B$2:$B$2047,J$4)))</f>
        <v>0.26564286198730158</v>
      </c>
      <c r="K41" s="60">
        <f>(AVERAGEIFS('city centre offline'!$J$2:$J$2047,'city centre offline'!$A$2:$A$2047,$A41,'city centre offline'!$B$2:$B$2047,K$4)*AVERAGEIFS('all sales summary'!$I$2:$I$2047,'all sales summary'!$A$2:$A$2047,$A41,'all sales summary'!$B$2:$B$2047,K$4))/((AVERAGEIFS('overall city offline'!$J$2:$J$2047,'overall city offline'!$A$2:$A$2047,$A41,'overall city offline'!$B$2:$B$2047,K$4)*(1-AVERAGEIFS('all sales summary'!$I$2:$I$2047,'all sales summary'!$A$2:$A$2047,$A41,'all sales summary'!$B$2:$B$2047,K$4)))+(AVERAGEIFS('city centre offline'!$J$2:$J$2047,'city centre offline'!$A$2:$A$2047,$A41,'city centre offline'!$B$2:$B$2047,K$4)*AVERAGEIFS('all sales summary'!$I$2:$I$2047,'all sales summary'!$A$2:$A$2047,$A41,'all sales summary'!$B$2:$B$2047,K$4)))</f>
        <v>0.26961430596424651</v>
      </c>
      <c r="L41" s="60">
        <f>(AVERAGEIFS('city centre offline'!$J$2:$J$2047,'city centre offline'!$A$2:$A$2047,$A41,'city centre offline'!$B$2:$B$2047,L$4)*AVERAGEIFS('all sales summary'!$I$2:$I$2047,'all sales summary'!$A$2:$A$2047,$A41,'all sales summary'!$B$2:$B$2047,L$4))/((AVERAGEIFS('overall city offline'!$J$2:$J$2047,'overall city offline'!$A$2:$A$2047,$A41,'overall city offline'!$B$2:$B$2047,L$4)*(1-AVERAGEIFS('all sales summary'!$I$2:$I$2047,'all sales summary'!$A$2:$A$2047,$A41,'all sales summary'!$B$2:$B$2047,L$4)))+(AVERAGEIFS('city centre offline'!$J$2:$J$2047,'city centre offline'!$A$2:$A$2047,$A41,'city centre offline'!$B$2:$B$2047,L$4)*AVERAGEIFS('all sales summary'!$I$2:$I$2047,'all sales summary'!$A$2:$A$2047,$A41,'all sales summary'!$B$2:$B$2047,L$4)))</f>
        <v>0.28275670481418769</v>
      </c>
      <c r="M41" s="60">
        <f>(AVERAGEIFS('city centre offline'!$J$2:$J$2047,'city centre offline'!$A$2:$A$2047,$A41,'city centre offline'!$B$2:$B$2047,M$4)*AVERAGEIFS('all sales summary'!$I$2:$I$2047,'all sales summary'!$A$2:$A$2047,$A41,'all sales summary'!$B$2:$B$2047,M$4))/((AVERAGEIFS('overall city offline'!$J$2:$J$2047,'overall city offline'!$A$2:$A$2047,$A41,'overall city offline'!$B$2:$B$2047,M$4)*(1-AVERAGEIFS('all sales summary'!$I$2:$I$2047,'all sales summary'!$A$2:$A$2047,$A41,'all sales summary'!$B$2:$B$2047,M$4)))+(AVERAGEIFS('city centre offline'!$J$2:$J$2047,'city centre offline'!$A$2:$A$2047,$A41,'city centre offline'!$B$2:$B$2047,M$4)*AVERAGEIFS('all sales summary'!$I$2:$I$2047,'all sales summary'!$A$2:$A$2047,$A41,'all sales summary'!$B$2:$B$2047,M$4)))</f>
        <v>0.29752027775486173</v>
      </c>
      <c r="N41" s="60">
        <f>(AVERAGEIFS('city centre offline'!$J$2:$J$2047,'city centre offline'!$A$2:$A$2047,$A41,'city centre offline'!$B$2:$B$2047,N$4)*AVERAGEIFS('all sales summary'!$I$2:$I$2047,'all sales summary'!$A$2:$A$2047,$A41,'all sales summary'!$B$2:$B$2047,N$4))/((AVERAGEIFS('overall city offline'!$J$2:$J$2047,'overall city offline'!$A$2:$A$2047,$A41,'overall city offline'!$B$2:$B$2047,N$4)*(1-AVERAGEIFS('all sales summary'!$I$2:$I$2047,'all sales summary'!$A$2:$A$2047,$A41,'all sales summary'!$B$2:$B$2047,N$4)))+(AVERAGEIFS('city centre offline'!$J$2:$J$2047,'city centre offline'!$A$2:$A$2047,$A41,'city centre offline'!$B$2:$B$2047,N$4)*AVERAGEIFS('all sales summary'!$I$2:$I$2047,'all sales summary'!$A$2:$A$2047,$A41,'all sales summary'!$B$2:$B$2047,N$4)))</f>
        <v>0.27314354105160799</v>
      </c>
      <c r="O41" s="60">
        <f>(AVERAGEIFS('city centre offline'!$J$2:$J$2047,'city centre offline'!$A$2:$A$2047,$A41,'city centre offline'!$B$2:$B$2047,O$4)*AVERAGEIFS('all sales summary'!$I$2:$I$2047,'all sales summary'!$A$2:$A$2047,$A41,'all sales summary'!$B$2:$B$2047,O$4))/((AVERAGEIFS('overall city offline'!$J$2:$J$2047,'overall city offline'!$A$2:$A$2047,$A41,'overall city offline'!$B$2:$B$2047,O$4)*(1-AVERAGEIFS('all sales summary'!$I$2:$I$2047,'all sales summary'!$A$2:$A$2047,$A41,'all sales summary'!$B$2:$B$2047,O$4)))+(AVERAGEIFS('city centre offline'!$J$2:$J$2047,'city centre offline'!$A$2:$A$2047,$A41,'city centre offline'!$B$2:$B$2047,O$4)*AVERAGEIFS('all sales summary'!$I$2:$I$2047,'all sales summary'!$A$2:$A$2047,$A41,'all sales summary'!$B$2:$B$2047,O$4)))</f>
        <v>0.27983084223619442</v>
      </c>
      <c r="P41" s="60">
        <f>(AVERAGEIFS('city centre offline'!$J$2:$J$2047,'city centre offline'!$A$2:$A$2047,$A41,'city centre offline'!$B$2:$B$2047,P$4)*AVERAGEIFS('all sales summary'!$I$2:$I$2047,'all sales summary'!$A$2:$A$2047,$A41,'all sales summary'!$B$2:$B$2047,P$4))/((AVERAGEIFS('overall city offline'!$J$2:$J$2047,'overall city offline'!$A$2:$A$2047,$A41,'overall city offline'!$B$2:$B$2047,P$4)*(1-AVERAGEIFS('all sales summary'!$I$2:$I$2047,'all sales summary'!$A$2:$A$2047,$A41,'all sales summary'!$B$2:$B$2047,P$4)))+(AVERAGEIFS('city centre offline'!$J$2:$J$2047,'city centre offline'!$A$2:$A$2047,$A41,'city centre offline'!$B$2:$B$2047,P$4)*AVERAGEIFS('all sales summary'!$I$2:$I$2047,'all sales summary'!$A$2:$A$2047,$A41,'all sales summary'!$B$2:$B$2047,P$4)))</f>
        <v>0.24356154383073372</v>
      </c>
      <c r="Q41" s="60">
        <f>(AVERAGEIFS('city centre offline'!$J$2:$J$2047,'city centre offline'!$A$2:$A$2047,$A41,'city centre offline'!$B$2:$B$2047,Q$4)*AVERAGEIFS('all sales summary'!$I$2:$I$2047,'all sales summary'!$A$2:$A$2047,$A41,'all sales summary'!$B$2:$B$2047,Q$4))/((AVERAGEIFS('overall city offline'!$J$2:$J$2047,'overall city offline'!$A$2:$A$2047,$A41,'overall city offline'!$B$2:$B$2047,Q$4)*(1-AVERAGEIFS('all sales summary'!$I$2:$I$2047,'all sales summary'!$A$2:$A$2047,$A41,'all sales summary'!$B$2:$B$2047,Q$4)))+(AVERAGEIFS('city centre offline'!$J$2:$J$2047,'city centre offline'!$A$2:$A$2047,$A41,'city centre offline'!$B$2:$B$2047,Q$4)*AVERAGEIFS('all sales summary'!$I$2:$I$2047,'all sales summary'!$A$2:$A$2047,$A41,'all sales summary'!$B$2:$B$2047,Q$4)))</f>
        <v>2.3314211134121628E-2</v>
      </c>
      <c r="R41" s="60">
        <f>(AVERAGEIFS('city centre offline'!$J$2:$J$2047,'city centre offline'!$A$2:$A$2047,$A41,'city centre offline'!$B$2:$B$2047,R$4)*AVERAGEIFS('all sales summary'!$I$2:$I$2047,'all sales summary'!$A$2:$A$2047,$A41,'all sales summary'!$B$2:$B$2047,R$4))/((AVERAGEIFS('overall city offline'!$J$2:$J$2047,'overall city offline'!$A$2:$A$2047,$A41,'overall city offline'!$B$2:$B$2047,R$4)*(1-AVERAGEIFS('all sales summary'!$I$2:$I$2047,'all sales summary'!$A$2:$A$2047,$A41,'all sales summary'!$B$2:$B$2047,R$4)))+(AVERAGEIFS('city centre offline'!$J$2:$J$2047,'city centre offline'!$A$2:$A$2047,$A41,'city centre offline'!$B$2:$B$2047,R$4)*AVERAGEIFS('all sales summary'!$I$2:$I$2047,'all sales summary'!$A$2:$A$2047,$A41,'all sales summary'!$B$2:$B$2047,R$4)))</f>
        <v>9.3538088729707702E-2</v>
      </c>
      <c r="S41" s="60">
        <f>(AVERAGEIFS('city centre offline'!$J$2:$J$2047,'city centre offline'!$A$2:$A$2047,$A41,'city centre offline'!$B$2:$B$2047,S$4)*AVERAGEIFS('all sales summary'!$I$2:$I$2047,'all sales summary'!$A$2:$A$2047,$A41,'all sales summary'!$B$2:$B$2047,S$4))/((AVERAGEIFS('overall city offline'!$J$2:$J$2047,'overall city offline'!$A$2:$A$2047,$A41,'overall city offline'!$B$2:$B$2047,S$4)*(1-AVERAGEIFS('all sales summary'!$I$2:$I$2047,'all sales summary'!$A$2:$A$2047,$A41,'all sales summary'!$B$2:$B$2047,S$4)))+(AVERAGEIFS('city centre offline'!$J$2:$J$2047,'city centre offline'!$A$2:$A$2047,$A41,'city centre offline'!$B$2:$B$2047,S$4)*AVERAGEIFS('all sales summary'!$I$2:$I$2047,'all sales summary'!$A$2:$A$2047,$A41,'all sales summary'!$B$2:$B$2047,S$4)))</f>
        <v>0.15455529252822189</v>
      </c>
      <c r="T41" s="60">
        <f>(AVERAGEIFS('city centre offline'!$J$2:$J$2047,'city centre offline'!$A$2:$A$2047,$A41,'city centre offline'!$B$2:$B$2047,T$4)*AVERAGEIFS('all sales summary'!$I$2:$I$2047,'all sales summary'!$A$2:$A$2047,$A41,'all sales summary'!$B$2:$B$2047,T$4))/((AVERAGEIFS('overall city offline'!$J$2:$J$2047,'overall city offline'!$A$2:$A$2047,$A41,'overall city offline'!$B$2:$B$2047,T$4)*(1-AVERAGEIFS('all sales summary'!$I$2:$I$2047,'all sales summary'!$A$2:$A$2047,$A41,'all sales summary'!$B$2:$B$2047,T$4)))+(AVERAGEIFS('city centre offline'!$J$2:$J$2047,'city centre offline'!$A$2:$A$2047,$A41,'city centre offline'!$B$2:$B$2047,T$4)*AVERAGEIFS('all sales summary'!$I$2:$I$2047,'all sales summary'!$A$2:$A$2047,$A41,'all sales summary'!$B$2:$B$2047,T$4)))</f>
        <v>0.19210317710639124</v>
      </c>
      <c r="U41" s="60">
        <f>(AVERAGEIFS('city centre offline'!$J$2:$J$2047,'city centre offline'!$A$2:$A$2047,$A41,'city centre offline'!$B$2:$B$2047,U$4)*AVERAGEIFS('all sales summary'!$I$2:$I$2047,'all sales summary'!$A$2:$A$2047,$A41,'all sales summary'!$B$2:$B$2047,U$4))/((AVERAGEIFS('overall city offline'!$J$2:$J$2047,'overall city offline'!$A$2:$A$2047,$A41,'overall city offline'!$B$2:$B$2047,U$4)*(1-AVERAGEIFS('all sales summary'!$I$2:$I$2047,'all sales summary'!$A$2:$A$2047,$A41,'all sales summary'!$B$2:$B$2047,U$4)))+(AVERAGEIFS('city centre offline'!$J$2:$J$2047,'city centre offline'!$A$2:$A$2047,$A41,'city centre offline'!$B$2:$B$2047,U$4)*AVERAGEIFS('all sales summary'!$I$2:$I$2047,'all sales summary'!$A$2:$A$2047,$A41,'all sales summary'!$B$2:$B$2047,U$4)))</f>
        <v>0.22624213525313019</v>
      </c>
      <c r="V41" s="60">
        <f>(AVERAGEIFS('city centre offline'!$J$2:$J$2047,'city centre offline'!$A$2:$A$2047,$A41,'city centre offline'!$B$2:$B$2047,V$4)*AVERAGEIFS('all sales summary'!$I$2:$I$2047,'all sales summary'!$A$2:$A$2047,$A41,'all sales summary'!$B$2:$B$2047,V$4))/((AVERAGEIFS('overall city offline'!$J$2:$J$2047,'overall city offline'!$A$2:$A$2047,$A41,'overall city offline'!$B$2:$B$2047,V$4)*(1-AVERAGEIFS('all sales summary'!$I$2:$I$2047,'all sales summary'!$A$2:$A$2047,$A41,'all sales summary'!$B$2:$B$2047,V$4)))+(AVERAGEIFS('city centre offline'!$J$2:$J$2047,'city centre offline'!$A$2:$A$2047,$A41,'city centre offline'!$B$2:$B$2047,V$4)*AVERAGEIFS('all sales summary'!$I$2:$I$2047,'all sales summary'!$A$2:$A$2047,$A41,'all sales summary'!$B$2:$B$2047,V$4)))</f>
        <v>0.22528823456168601</v>
      </c>
      <c r="W41" s="60">
        <f>(AVERAGEIFS('city centre offline'!$J$2:$J$2047,'city centre offline'!$A$2:$A$2047,$A41,'city centre offline'!$B$2:$B$2047,W$4)*AVERAGEIFS('all sales summary'!$I$2:$I$2047,'all sales summary'!$A$2:$A$2047,$A41,'all sales summary'!$B$2:$B$2047,W$4))/((AVERAGEIFS('overall city offline'!$J$2:$J$2047,'overall city offline'!$A$2:$A$2047,$A41,'overall city offline'!$B$2:$B$2047,W$4)*(1-AVERAGEIFS('all sales summary'!$I$2:$I$2047,'all sales summary'!$A$2:$A$2047,$A41,'all sales summary'!$B$2:$B$2047,W$4)))+(AVERAGEIFS('city centre offline'!$J$2:$J$2047,'city centre offline'!$A$2:$A$2047,$A41,'city centre offline'!$B$2:$B$2047,W$4)*AVERAGEIFS('all sales summary'!$I$2:$I$2047,'all sales summary'!$A$2:$A$2047,$A41,'all sales summary'!$B$2:$B$2047,W$4)))</f>
        <v>0.23672293201463976</v>
      </c>
      <c r="X41" s="60">
        <f>(AVERAGEIFS('city centre offline'!$J$2:$J$2047,'city centre offline'!$A$2:$A$2047,$A41,'city centre offline'!$B$2:$B$2047,X$4)*AVERAGEIFS('all sales summary'!$I$2:$I$2047,'all sales summary'!$A$2:$A$2047,$A41,'all sales summary'!$B$2:$B$2047,X$4))/((AVERAGEIFS('overall city offline'!$J$2:$J$2047,'overall city offline'!$A$2:$A$2047,$A41,'overall city offline'!$B$2:$B$2047,X$4)*(1-AVERAGEIFS('all sales summary'!$I$2:$I$2047,'all sales summary'!$A$2:$A$2047,$A41,'all sales summary'!$B$2:$B$2047,X$4)))+(AVERAGEIFS('city centre offline'!$J$2:$J$2047,'city centre offline'!$A$2:$A$2047,$A41,'city centre offline'!$B$2:$B$2047,X$4)*AVERAGEIFS('all sales summary'!$I$2:$I$2047,'all sales summary'!$A$2:$A$2047,$A41,'all sales summary'!$B$2:$B$2047,X$4)))</f>
        <v>0.18704368992079737</v>
      </c>
      <c r="Y41" s="60">
        <f>(AVERAGEIFS('city centre offline'!$J$2:$J$2047,'city centre offline'!$A$2:$A$2047,$A41,'city centre offline'!$B$2:$B$2047,Y$4)*AVERAGEIFS('all sales summary'!$I$2:$I$2047,'all sales summary'!$A$2:$A$2047,$A41,'all sales summary'!$B$2:$B$2047,Y$4))/((AVERAGEIFS('overall city offline'!$J$2:$J$2047,'overall city offline'!$A$2:$A$2047,$A41,'overall city offline'!$B$2:$B$2047,Y$4)*(1-AVERAGEIFS('all sales summary'!$I$2:$I$2047,'all sales summary'!$A$2:$A$2047,$A41,'all sales summary'!$B$2:$B$2047,Y$4)))+(AVERAGEIFS('city centre offline'!$J$2:$J$2047,'city centre offline'!$A$2:$A$2047,$A41,'city centre offline'!$B$2:$B$2047,Y$4)*AVERAGEIFS('all sales summary'!$I$2:$I$2047,'all sales summary'!$A$2:$A$2047,$A41,'all sales summary'!$B$2:$B$2047,Y$4)))</f>
        <v>0.24626520145499084</v>
      </c>
      <c r="Z41" s="60">
        <f>(AVERAGEIFS('city centre offline'!$J$2:$J$2047,'city centre offline'!$A$2:$A$2047,$A41,'city centre offline'!$B$2:$B$2047,Z$4)*AVERAGEIFS('all sales summary'!$I$2:$I$2047,'all sales summary'!$A$2:$A$2047,$A41,'all sales summary'!$B$2:$B$2047,Z$4))/((AVERAGEIFS('overall city offline'!$J$2:$J$2047,'overall city offline'!$A$2:$A$2047,$A41,'overall city offline'!$B$2:$B$2047,Z$4)*(1-AVERAGEIFS('all sales summary'!$I$2:$I$2047,'all sales summary'!$A$2:$A$2047,$A41,'all sales summary'!$B$2:$B$2047,Z$4)))+(AVERAGEIFS('city centre offline'!$J$2:$J$2047,'city centre offline'!$A$2:$A$2047,$A41,'city centre offline'!$B$2:$B$2047,Z$4)*AVERAGEIFS('all sales summary'!$I$2:$I$2047,'all sales summary'!$A$2:$A$2047,$A41,'all sales summary'!$B$2:$B$2047,Z$4)))</f>
        <v>0.13258290182212509</v>
      </c>
      <c r="AA41" s="60">
        <f>(AVERAGEIFS('city centre offline'!$J$2:$J$2047,'city centre offline'!$A$2:$A$2047,$A41,'city centre offline'!$B$2:$B$2047,AA$4)*AVERAGEIFS('all sales summary'!$I$2:$I$2047,'all sales summary'!$A$2:$A$2047,$A41,'all sales summary'!$B$2:$B$2047,AA$4))/((AVERAGEIFS('overall city offline'!$J$2:$J$2047,'overall city offline'!$A$2:$A$2047,$A41,'overall city offline'!$B$2:$B$2047,AA$4)*(1-AVERAGEIFS('all sales summary'!$I$2:$I$2047,'all sales summary'!$A$2:$A$2047,$A41,'all sales summary'!$B$2:$B$2047,AA$4)))+(AVERAGEIFS('city centre offline'!$J$2:$J$2047,'city centre offline'!$A$2:$A$2047,$A41,'city centre offline'!$B$2:$B$2047,AA$4)*AVERAGEIFS('all sales summary'!$I$2:$I$2047,'all sales summary'!$A$2:$A$2047,$A41,'all sales summary'!$B$2:$B$2047,AA$4)))</f>
        <v>0.13895360357026806</v>
      </c>
      <c r="AB41" s="60">
        <f>(AVERAGEIFS('city centre offline'!$J$2:$J$2047,'city centre offline'!$A$2:$A$2047,$A41,'city centre offline'!$B$2:$B$2047,AB$4)*AVERAGEIFS('all sales summary'!$I$2:$I$2047,'all sales summary'!$A$2:$A$2047,$A41,'all sales summary'!$B$2:$B$2047,AB$4))/((AVERAGEIFS('overall city offline'!$J$2:$J$2047,'overall city offline'!$A$2:$A$2047,$A41,'overall city offline'!$B$2:$B$2047,AB$4)*(1-AVERAGEIFS('all sales summary'!$I$2:$I$2047,'all sales summary'!$A$2:$A$2047,$A41,'all sales summary'!$B$2:$B$2047,AB$4)))+(AVERAGEIFS('city centre offline'!$J$2:$J$2047,'city centre offline'!$A$2:$A$2047,$A41,'city centre offline'!$B$2:$B$2047,AB$4)*AVERAGEIFS('all sales summary'!$I$2:$I$2047,'all sales summary'!$A$2:$A$2047,$A41,'all sales summary'!$B$2:$B$2047,AB$4)))</f>
        <v>0.15205729666407436</v>
      </c>
      <c r="AC41" s="60">
        <f>(AVERAGEIFS('city centre offline'!$J$2:$J$2047,'city centre offline'!$A$2:$A$2047,$A41,'city centre offline'!$B$2:$B$2047,AC$4)*AVERAGEIFS('all sales summary'!$I$2:$I$2047,'all sales summary'!$A$2:$A$2047,$A41,'all sales summary'!$B$2:$B$2047,AC$4))/((AVERAGEIFS('overall city offline'!$J$2:$J$2047,'overall city offline'!$A$2:$A$2047,$A41,'overall city offline'!$B$2:$B$2047,AC$4)*(1-AVERAGEIFS('all sales summary'!$I$2:$I$2047,'all sales summary'!$A$2:$A$2047,$A41,'all sales summary'!$B$2:$B$2047,AC$4)))+(AVERAGEIFS('city centre offline'!$J$2:$J$2047,'city centre offline'!$A$2:$A$2047,$A41,'city centre offline'!$B$2:$B$2047,AC$4)*AVERAGEIFS('all sales summary'!$I$2:$I$2047,'all sales summary'!$A$2:$A$2047,$A41,'all sales summary'!$B$2:$B$2047,AC$4)))</f>
        <v>0.19463535771306109</v>
      </c>
      <c r="AD41" s="60">
        <f>(AVERAGEIFS('city centre offline'!$J$2:$J$2047,'city centre offline'!$A$2:$A$2047,$A41,'city centre offline'!$B$2:$B$2047,AD$4)*AVERAGEIFS('all sales summary'!$I$2:$I$2047,'all sales summary'!$A$2:$A$2047,$A41,'all sales summary'!$B$2:$B$2047,AD$4))/((AVERAGEIFS('overall city offline'!$J$2:$J$2047,'overall city offline'!$A$2:$A$2047,$A41,'overall city offline'!$B$2:$B$2047,AD$4)*(1-AVERAGEIFS('all sales summary'!$I$2:$I$2047,'all sales summary'!$A$2:$A$2047,$A41,'all sales summary'!$B$2:$B$2047,AD$4)))+(AVERAGEIFS('city centre offline'!$J$2:$J$2047,'city centre offline'!$A$2:$A$2047,$A41,'city centre offline'!$B$2:$B$2047,AD$4)*AVERAGEIFS('all sales summary'!$I$2:$I$2047,'all sales summary'!$A$2:$A$2047,$A41,'all sales summary'!$B$2:$B$2047,AD$4)))</f>
        <v>0.2256855215339329</v>
      </c>
      <c r="AE41" s="60">
        <f>(AVERAGEIFS('city centre offline'!$J$2:$J$2047,'city centre offline'!$A$2:$A$2047,$A41,'city centre offline'!$B$2:$B$2047,AE$4)*AVERAGEIFS('all sales summary'!$I$2:$I$2047,'all sales summary'!$A$2:$A$2047,$A41,'all sales summary'!$B$2:$B$2047,AE$4))/((AVERAGEIFS('overall city offline'!$J$2:$J$2047,'overall city offline'!$A$2:$A$2047,$A41,'overall city offline'!$B$2:$B$2047,AE$4)*(1-AVERAGEIFS('all sales summary'!$I$2:$I$2047,'all sales summary'!$A$2:$A$2047,$A41,'all sales summary'!$B$2:$B$2047,AE$4)))+(AVERAGEIFS('city centre offline'!$J$2:$J$2047,'city centre offline'!$A$2:$A$2047,$A41,'city centre offline'!$B$2:$B$2047,AE$4)*AVERAGEIFS('all sales summary'!$I$2:$I$2047,'all sales summary'!$A$2:$A$2047,$A41,'all sales summary'!$B$2:$B$2047,AE$4)))</f>
        <v>0.22758836920040126</v>
      </c>
      <c r="AF41" s="60">
        <f>(AVERAGEIFS('city centre offline'!$J$2:$J$2047,'city centre offline'!$A$2:$A$2047,$A41,'city centre offline'!$B$2:$B$2047,AF$4)*AVERAGEIFS('all sales summary'!$I$2:$I$2047,'all sales summary'!$A$2:$A$2047,$A41,'all sales summary'!$B$2:$B$2047,AF$4))/((AVERAGEIFS('overall city offline'!$J$2:$J$2047,'overall city offline'!$A$2:$A$2047,$A41,'overall city offline'!$B$2:$B$2047,AF$4)*(1-AVERAGEIFS('all sales summary'!$I$2:$I$2047,'all sales summary'!$A$2:$A$2047,$A41,'all sales summary'!$B$2:$B$2047,AF$4)))+(AVERAGEIFS('city centre offline'!$J$2:$J$2047,'city centre offline'!$A$2:$A$2047,$A41,'city centre offline'!$B$2:$B$2047,AF$4)*AVERAGEIFS('all sales summary'!$I$2:$I$2047,'all sales summary'!$A$2:$A$2047,$A41,'all sales summary'!$B$2:$B$2047,AF$4)))</f>
        <v>0.24010647893868428</v>
      </c>
      <c r="AG41" s="60">
        <f>(AVERAGEIFS('city centre offline'!$J$2:$J$2047,'city centre offline'!$A$2:$A$2047,$A41,'city centre offline'!$B$2:$B$2047,AG$4)*AVERAGEIFS('all sales summary'!$I$2:$I$2047,'all sales summary'!$A$2:$A$2047,$A41,'all sales summary'!$B$2:$B$2047,AG$4))/((AVERAGEIFS('overall city offline'!$J$2:$J$2047,'overall city offline'!$A$2:$A$2047,$A41,'overall city offline'!$B$2:$B$2047,AG$4)*(1-AVERAGEIFS('all sales summary'!$I$2:$I$2047,'all sales summary'!$A$2:$A$2047,$A41,'all sales summary'!$B$2:$B$2047,AG$4)))+(AVERAGEIFS('city centre offline'!$J$2:$J$2047,'city centre offline'!$A$2:$A$2047,$A41,'city centre offline'!$B$2:$B$2047,AG$4)*AVERAGEIFS('all sales summary'!$I$2:$I$2047,'all sales summary'!$A$2:$A$2047,$A41,'all sales summary'!$B$2:$B$2047,AG$4)))</f>
        <v>0.25301124525448337</v>
      </c>
      <c r="AH41" s="60">
        <f>(AVERAGEIFS('city centre offline'!$J$2:$J$2047,'city centre offline'!$A$2:$A$2047,$A41,'city centre offline'!$B$2:$B$2047,AH$4)*AVERAGEIFS('all sales summary'!$I$2:$I$2047,'all sales summary'!$A$2:$A$2047,$A41,'all sales summary'!$B$2:$B$2047,AH$4))/((AVERAGEIFS('overall city offline'!$J$2:$J$2047,'overall city offline'!$A$2:$A$2047,$A41,'overall city offline'!$B$2:$B$2047,AH$4)*(1-AVERAGEIFS('all sales summary'!$I$2:$I$2047,'all sales summary'!$A$2:$A$2047,$A41,'all sales summary'!$B$2:$B$2047,AH$4)))+(AVERAGEIFS('city centre offline'!$J$2:$J$2047,'city centre offline'!$A$2:$A$2047,$A41,'city centre offline'!$B$2:$B$2047,AH$4)*AVERAGEIFS('all sales summary'!$I$2:$I$2047,'all sales summary'!$A$2:$A$2047,$A41,'all sales summary'!$B$2:$B$2047,AH$4)))</f>
        <v>0.23881960412053227</v>
      </c>
    </row>
    <row r="42" spans="1:34" x14ac:dyDescent="0.3">
      <c r="A42" t="s">
        <v>44</v>
      </c>
      <c r="B42" s="60">
        <f>(AVERAGEIFS('city centre offline'!$J$2:$J$2047,'city centre offline'!$A$2:$A$2047,$A42,'city centre offline'!$B$2:$B$2047,B$4)*AVERAGEIFS('all sales summary'!$I$2:$I$2047,'all sales summary'!$A$2:$A$2047,$A42,'all sales summary'!$B$2:$B$2047,B$4))/((AVERAGEIFS('overall city offline'!$J$2:$J$2047,'overall city offline'!$A$2:$A$2047,$A42,'overall city offline'!$B$2:$B$2047,B$4)*(1-AVERAGEIFS('all sales summary'!$I$2:$I$2047,'all sales summary'!$A$2:$A$2047,$A42,'all sales summary'!$B$2:$B$2047,B$4)))+(AVERAGEIFS('city centre offline'!$J$2:$J$2047,'city centre offline'!$A$2:$A$2047,$A42,'city centre offline'!$B$2:$B$2047,B$4)*AVERAGEIFS('all sales summary'!$I$2:$I$2047,'all sales summary'!$A$2:$A$2047,$A42,'all sales summary'!$B$2:$B$2047,B$4)))</f>
        <v>0.28634784462546714</v>
      </c>
      <c r="C42" s="60">
        <f>(AVERAGEIFS('city centre offline'!$J$2:$J$2047,'city centre offline'!$A$2:$A$2047,$A42,'city centre offline'!$B$2:$B$2047,C$4)*AVERAGEIFS('all sales summary'!$I$2:$I$2047,'all sales summary'!$A$2:$A$2047,$A42,'all sales summary'!$B$2:$B$2047,C$4))/((AVERAGEIFS('overall city offline'!$J$2:$J$2047,'overall city offline'!$A$2:$A$2047,$A42,'overall city offline'!$B$2:$B$2047,C$4)*(1-AVERAGEIFS('all sales summary'!$I$2:$I$2047,'all sales summary'!$A$2:$A$2047,$A42,'all sales summary'!$B$2:$B$2047,C$4)))+(AVERAGEIFS('city centre offline'!$J$2:$J$2047,'city centre offline'!$A$2:$A$2047,$A42,'city centre offline'!$B$2:$B$2047,C$4)*AVERAGEIFS('all sales summary'!$I$2:$I$2047,'all sales summary'!$A$2:$A$2047,$A42,'all sales summary'!$B$2:$B$2047,C$4)))</f>
        <v>0.29405189220679101</v>
      </c>
      <c r="D42" s="60">
        <f>(AVERAGEIFS('city centre offline'!$J$2:$J$2047,'city centre offline'!$A$2:$A$2047,$A42,'city centre offline'!$B$2:$B$2047,D$4)*AVERAGEIFS('all sales summary'!$I$2:$I$2047,'all sales summary'!$A$2:$A$2047,$A42,'all sales summary'!$B$2:$B$2047,D$4))/((AVERAGEIFS('overall city offline'!$J$2:$J$2047,'overall city offline'!$A$2:$A$2047,$A42,'overall city offline'!$B$2:$B$2047,D$4)*(1-AVERAGEIFS('all sales summary'!$I$2:$I$2047,'all sales summary'!$A$2:$A$2047,$A42,'all sales summary'!$B$2:$B$2047,D$4)))+(AVERAGEIFS('city centre offline'!$J$2:$J$2047,'city centre offline'!$A$2:$A$2047,$A42,'city centre offline'!$B$2:$B$2047,D$4)*AVERAGEIFS('all sales summary'!$I$2:$I$2047,'all sales summary'!$A$2:$A$2047,$A42,'all sales summary'!$B$2:$B$2047,D$4)))</f>
        <v>0.29036512742220383</v>
      </c>
      <c r="E42" s="60">
        <f>(AVERAGEIFS('city centre offline'!$J$2:$J$2047,'city centre offline'!$A$2:$A$2047,$A42,'city centre offline'!$B$2:$B$2047,E$4)*AVERAGEIFS('all sales summary'!$I$2:$I$2047,'all sales summary'!$A$2:$A$2047,$A42,'all sales summary'!$B$2:$B$2047,E$4))/((AVERAGEIFS('overall city offline'!$J$2:$J$2047,'overall city offline'!$A$2:$A$2047,$A42,'overall city offline'!$B$2:$B$2047,E$4)*(1-AVERAGEIFS('all sales summary'!$I$2:$I$2047,'all sales summary'!$A$2:$A$2047,$A42,'all sales summary'!$B$2:$B$2047,E$4)))+(AVERAGEIFS('city centre offline'!$J$2:$J$2047,'city centre offline'!$A$2:$A$2047,$A42,'city centre offline'!$B$2:$B$2047,E$4)*AVERAGEIFS('all sales summary'!$I$2:$I$2047,'all sales summary'!$A$2:$A$2047,$A42,'all sales summary'!$B$2:$B$2047,E$4)))</f>
        <v>0.27450269052191922</v>
      </c>
      <c r="F42" s="60">
        <f>(AVERAGEIFS('city centre offline'!$J$2:$J$2047,'city centre offline'!$A$2:$A$2047,$A42,'city centre offline'!$B$2:$B$2047,F$4)*AVERAGEIFS('all sales summary'!$I$2:$I$2047,'all sales summary'!$A$2:$A$2047,$A42,'all sales summary'!$B$2:$B$2047,F$4))/((AVERAGEIFS('overall city offline'!$J$2:$J$2047,'overall city offline'!$A$2:$A$2047,$A42,'overall city offline'!$B$2:$B$2047,F$4)*(1-AVERAGEIFS('all sales summary'!$I$2:$I$2047,'all sales summary'!$A$2:$A$2047,$A42,'all sales summary'!$B$2:$B$2047,F$4)))+(AVERAGEIFS('city centre offline'!$J$2:$J$2047,'city centre offline'!$A$2:$A$2047,$A42,'city centre offline'!$B$2:$B$2047,F$4)*AVERAGEIFS('all sales summary'!$I$2:$I$2047,'all sales summary'!$A$2:$A$2047,$A42,'all sales summary'!$B$2:$B$2047,F$4)))</f>
        <v>0.28774113835798498</v>
      </c>
      <c r="G42" s="60">
        <f>(AVERAGEIFS('city centre offline'!$J$2:$J$2047,'city centre offline'!$A$2:$A$2047,$A42,'city centre offline'!$B$2:$B$2047,G$4)*AVERAGEIFS('all sales summary'!$I$2:$I$2047,'all sales summary'!$A$2:$A$2047,$A42,'all sales summary'!$B$2:$B$2047,G$4))/((AVERAGEIFS('overall city offline'!$J$2:$J$2047,'overall city offline'!$A$2:$A$2047,$A42,'overall city offline'!$B$2:$B$2047,G$4)*(1-AVERAGEIFS('all sales summary'!$I$2:$I$2047,'all sales summary'!$A$2:$A$2047,$A42,'all sales summary'!$B$2:$B$2047,G$4)))+(AVERAGEIFS('city centre offline'!$J$2:$J$2047,'city centre offline'!$A$2:$A$2047,$A42,'city centre offline'!$B$2:$B$2047,G$4)*AVERAGEIFS('all sales summary'!$I$2:$I$2047,'all sales summary'!$A$2:$A$2047,$A42,'all sales summary'!$B$2:$B$2047,G$4)))</f>
        <v>0.27241035735692071</v>
      </c>
      <c r="H42" s="60">
        <f>(AVERAGEIFS('city centre offline'!$J$2:$J$2047,'city centre offline'!$A$2:$A$2047,$A42,'city centre offline'!$B$2:$B$2047,H$4)*AVERAGEIFS('all sales summary'!$I$2:$I$2047,'all sales summary'!$A$2:$A$2047,$A42,'all sales summary'!$B$2:$B$2047,H$4))/((AVERAGEIFS('overall city offline'!$J$2:$J$2047,'overall city offline'!$A$2:$A$2047,$A42,'overall city offline'!$B$2:$B$2047,H$4)*(1-AVERAGEIFS('all sales summary'!$I$2:$I$2047,'all sales summary'!$A$2:$A$2047,$A42,'all sales summary'!$B$2:$B$2047,H$4)))+(AVERAGEIFS('city centre offline'!$J$2:$J$2047,'city centre offline'!$A$2:$A$2047,$A42,'city centre offline'!$B$2:$B$2047,H$4)*AVERAGEIFS('all sales summary'!$I$2:$I$2047,'all sales summary'!$A$2:$A$2047,$A42,'all sales summary'!$B$2:$B$2047,H$4)))</f>
        <v>0.25893403702234719</v>
      </c>
      <c r="I42" s="60">
        <f>(AVERAGEIFS('city centre offline'!$J$2:$J$2047,'city centre offline'!$A$2:$A$2047,$A42,'city centre offline'!$B$2:$B$2047,I$4)*AVERAGEIFS('all sales summary'!$I$2:$I$2047,'all sales summary'!$A$2:$A$2047,$A42,'all sales summary'!$B$2:$B$2047,I$4))/((AVERAGEIFS('overall city offline'!$J$2:$J$2047,'overall city offline'!$A$2:$A$2047,$A42,'overall city offline'!$B$2:$B$2047,I$4)*(1-AVERAGEIFS('all sales summary'!$I$2:$I$2047,'all sales summary'!$A$2:$A$2047,$A42,'all sales summary'!$B$2:$B$2047,I$4)))+(AVERAGEIFS('city centre offline'!$J$2:$J$2047,'city centre offline'!$A$2:$A$2047,$A42,'city centre offline'!$B$2:$B$2047,I$4)*AVERAGEIFS('all sales summary'!$I$2:$I$2047,'all sales summary'!$A$2:$A$2047,$A42,'all sales summary'!$B$2:$B$2047,I$4)))</f>
        <v>0.26147484318461806</v>
      </c>
      <c r="J42" s="60">
        <f>(AVERAGEIFS('city centre offline'!$J$2:$J$2047,'city centre offline'!$A$2:$A$2047,$A42,'city centre offline'!$B$2:$B$2047,J$4)*AVERAGEIFS('all sales summary'!$I$2:$I$2047,'all sales summary'!$A$2:$A$2047,$A42,'all sales summary'!$B$2:$B$2047,J$4))/((AVERAGEIFS('overall city offline'!$J$2:$J$2047,'overall city offline'!$A$2:$A$2047,$A42,'overall city offline'!$B$2:$B$2047,J$4)*(1-AVERAGEIFS('all sales summary'!$I$2:$I$2047,'all sales summary'!$A$2:$A$2047,$A42,'all sales summary'!$B$2:$B$2047,J$4)))+(AVERAGEIFS('city centre offline'!$J$2:$J$2047,'city centre offline'!$A$2:$A$2047,$A42,'city centre offline'!$B$2:$B$2047,J$4)*AVERAGEIFS('all sales summary'!$I$2:$I$2047,'all sales summary'!$A$2:$A$2047,$A42,'all sales summary'!$B$2:$B$2047,J$4)))</f>
        <v>0.27311051713539597</v>
      </c>
      <c r="K42" s="60">
        <f>(AVERAGEIFS('city centre offline'!$J$2:$J$2047,'city centre offline'!$A$2:$A$2047,$A42,'city centre offline'!$B$2:$B$2047,K$4)*AVERAGEIFS('all sales summary'!$I$2:$I$2047,'all sales summary'!$A$2:$A$2047,$A42,'all sales summary'!$B$2:$B$2047,K$4))/((AVERAGEIFS('overall city offline'!$J$2:$J$2047,'overall city offline'!$A$2:$A$2047,$A42,'overall city offline'!$B$2:$B$2047,K$4)*(1-AVERAGEIFS('all sales summary'!$I$2:$I$2047,'all sales summary'!$A$2:$A$2047,$A42,'all sales summary'!$B$2:$B$2047,K$4)))+(AVERAGEIFS('city centre offline'!$J$2:$J$2047,'city centre offline'!$A$2:$A$2047,$A42,'city centre offline'!$B$2:$B$2047,K$4)*AVERAGEIFS('all sales summary'!$I$2:$I$2047,'all sales summary'!$A$2:$A$2047,$A42,'all sales summary'!$B$2:$B$2047,K$4)))</f>
        <v>0.28769163102652479</v>
      </c>
      <c r="L42" s="60">
        <f>(AVERAGEIFS('city centre offline'!$J$2:$J$2047,'city centre offline'!$A$2:$A$2047,$A42,'city centre offline'!$B$2:$B$2047,L$4)*AVERAGEIFS('all sales summary'!$I$2:$I$2047,'all sales summary'!$A$2:$A$2047,$A42,'all sales summary'!$B$2:$B$2047,L$4))/((AVERAGEIFS('overall city offline'!$J$2:$J$2047,'overall city offline'!$A$2:$A$2047,$A42,'overall city offline'!$B$2:$B$2047,L$4)*(1-AVERAGEIFS('all sales summary'!$I$2:$I$2047,'all sales summary'!$A$2:$A$2047,$A42,'all sales summary'!$B$2:$B$2047,L$4)))+(AVERAGEIFS('city centre offline'!$J$2:$J$2047,'city centre offline'!$A$2:$A$2047,$A42,'city centre offline'!$B$2:$B$2047,L$4)*AVERAGEIFS('all sales summary'!$I$2:$I$2047,'all sales summary'!$A$2:$A$2047,$A42,'all sales summary'!$B$2:$B$2047,L$4)))</f>
        <v>0.30022968565764568</v>
      </c>
      <c r="M42" s="60">
        <f>(AVERAGEIFS('city centre offline'!$J$2:$J$2047,'city centre offline'!$A$2:$A$2047,$A42,'city centre offline'!$B$2:$B$2047,M$4)*AVERAGEIFS('all sales summary'!$I$2:$I$2047,'all sales summary'!$A$2:$A$2047,$A42,'all sales summary'!$B$2:$B$2047,M$4))/((AVERAGEIFS('overall city offline'!$J$2:$J$2047,'overall city offline'!$A$2:$A$2047,$A42,'overall city offline'!$B$2:$B$2047,M$4)*(1-AVERAGEIFS('all sales summary'!$I$2:$I$2047,'all sales summary'!$A$2:$A$2047,$A42,'all sales summary'!$B$2:$B$2047,M$4)))+(AVERAGEIFS('city centre offline'!$J$2:$J$2047,'city centre offline'!$A$2:$A$2047,$A42,'city centre offline'!$B$2:$B$2047,M$4)*AVERAGEIFS('all sales summary'!$I$2:$I$2047,'all sales summary'!$A$2:$A$2047,$A42,'all sales summary'!$B$2:$B$2047,M$4)))</f>
        <v>0.29426842521724578</v>
      </c>
      <c r="N42" s="60">
        <f>(AVERAGEIFS('city centre offline'!$J$2:$J$2047,'city centre offline'!$A$2:$A$2047,$A42,'city centre offline'!$B$2:$B$2047,N$4)*AVERAGEIFS('all sales summary'!$I$2:$I$2047,'all sales summary'!$A$2:$A$2047,$A42,'all sales summary'!$B$2:$B$2047,N$4))/((AVERAGEIFS('overall city offline'!$J$2:$J$2047,'overall city offline'!$A$2:$A$2047,$A42,'overall city offline'!$B$2:$B$2047,N$4)*(1-AVERAGEIFS('all sales summary'!$I$2:$I$2047,'all sales summary'!$A$2:$A$2047,$A42,'all sales summary'!$B$2:$B$2047,N$4)))+(AVERAGEIFS('city centre offline'!$J$2:$J$2047,'city centre offline'!$A$2:$A$2047,$A42,'city centre offline'!$B$2:$B$2047,N$4)*AVERAGEIFS('all sales summary'!$I$2:$I$2047,'all sales summary'!$A$2:$A$2047,$A42,'all sales summary'!$B$2:$B$2047,N$4)))</f>
        <v>0.27791983501763945</v>
      </c>
      <c r="O42" s="60">
        <f>(AVERAGEIFS('city centre offline'!$J$2:$J$2047,'city centre offline'!$A$2:$A$2047,$A42,'city centre offline'!$B$2:$B$2047,O$4)*AVERAGEIFS('all sales summary'!$I$2:$I$2047,'all sales summary'!$A$2:$A$2047,$A42,'all sales summary'!$B$2:$B$2047,O$4))/((AVERAGEIFS('overall city offline'!$J$2:$J$2047,'overall city offline'!$A$2:$A$2047,$A42,'overall city offline'!$B$2:$B$2047,O$4)*(1-AVERAGEIFS('all sales summary'!$I$2:$I$2047,'all sales summary'!$A$2:$A$2047,$A42,'all sales summary'!$B$2:$B$2047,O$4)))+(AVERAGEIFS('city centre offline'!$J$2:$J$2047,'city centre offline'!$A$2:$A$2047,$A42,'city centre offline'!$B$2:$B$2047,O$4)*AVERAGEIFS('all sales summary'!$I$2:$I$2047,'all sales summary'!$A$2:$A$2047,$A42,'all sales summary'!$B$2:$B$2047,O$4)))</f>
        <v>0.29480033340108458</v>
      </c>
      <c r="P42" s="60">
        <f>(AVERAGEIFS('city centre offline'!$J$2:$J$2047,'city centre offline'!$A$2:$A$2047,$A42,'city centre offline'!$B$2:$B$2047,P$4)*AVERAGEIFS('all sales summary'!$I$2:$I$2047,'all sales summary'!$A$2:$A$2047,$A42,'all sales summary'!$B$2:$B$2047,P$4))/((AVERAGEIFS('overall city offline'!$J$2:$J$2047,'overall city offline'!$A$2:$A$2047,$A42,'overall city offline'!$B$2:$B$2047,P$4)*(1-AVERAGEIFS('all sales summary'!$I$2:$I$2047,'all sales summary'!$A$2:$A$2047,$A42,'all sales summary'!$B$2:$B$2047,P$4)))+(AVERAGEIFS('city centre offline'!$J$2:$J$2047,'city centre offline'!$A$2:$A$2047,$A42,'city centre offline'!$B$2:$B$2047,P$4)*AVERAGEIFS('all sales summary'!$I$2:$I$2047,'all sales summary'!$A$2:$A$2047,$A42,'all sales summary'!$B$2:$B$2047,P$4)))</f>
        <v>0.25900462155497928</v>
      </c>
      <c r="Q42" s="60">
        <f>(AVERAGEIFS('city centre offline'!$J$2:$J$2047,'city centre offline'!$A$2:$A$2047,$A42,'city centre offline'!$B$2:$B$2047,Q$4)*AVERAGEIFS('all sales summary'!$I$2:$I$2047,'all sales summary'!$A$2:$A$2047,$A42,'all sales summary'!$B$2:$B$2047,Q$4))/((AVERAGEIFS('overall city offline'!$J$2:$J$2047,'overall city offline'!$A$2:$A$2047,$A42,'overall city offline'!$B$2:$B$2047,Q$4)*(1-AVERAGEIFS('all sales summary'!$I$2:$I$2047,'all sales summary'!$A$2:$A$2047,$A42,'all sales summary'!$B$2:$B$2047,Q$4)))+(AVERAGEIFS('city centre offline'!$J$2:$J$2047,'city centre offline'!$A$2:$A$2047,$A42,'city centre offline'!$B$2:$B$2047,Q$4)*AVERAGEIFS('all sales summary'!$I$2:$I$2047,'all sales summary'!$A$2:$A$2047,$A42,'all sales summary'!$B$2:$B$2047,Q$4)))</f>
        <v>3.7919737907300764E-2</v>
      </c>
      <c r="R42" s="60">
        <f>(AVERAGEIFS('city centre offline'!$J$2:$J$2047,'city centre offline'!$A$2:$A$2047,$A42,'city centre offline'!$B$2:$B$2047,R$4)*AVERAGEIFS('all sales summary'!$I$2:$I$2047,'all sales summary'!$A$2:$A$2047,$A42,'all sales summary'!$B$2:$B$2047,R$4))/((AVERAGEIFS('overall city offline'!$J$2:$J$2047,'overall city offline'!$A$2:$A$2047,$A42,'overall city offline'!$B$2:$B$2047,R$4)*(1-AVERAGEIFS('all sales summary'!$I$2:$I$2047,'all sales summary'!$A$2:$A$2047,$A42,'all sales summary'!$B$2:$B$2047,R$4)))+(AVERAGEIFS('city centre offline'!$J$2:$J$2047,'city centre offline'!$A$2:$A$2047,$A42,'city centre offline'!$B$2:$B$2047,R$4)*AVERAGEIFS('all sales summary'!$I$2:$I$2047,'all sales summary'!$A$2:$A$2047,$A42,'all sales summary'!$B$2:$B$2047,R$4)))</f>
        <v>4.6415917807924562E-2</v>
      </c>
      <c r="S42" s="60">
        <f>(AVERAGEIFS('city centre offline'!$J$2:$J$2047,'city centre offline'!$A$2:$A$2047,$A42,'city centre offline'!$B$2:$B$2047,S$4)*AVERAGEIFS('all sales summary'!$I$2:$I$2047,'all sales summary'!$A$2:$A$2047,$A42,'all sales summary'!$B$2:$B$2047,S$4))/((AVERAGEIFS('overall city offline'!$J$2:$J$2047,'overall city offline'!$A$2:$A$2047,$A42,'overall city offline'!$B$2:$B$2047,S$4)*(1-AVERAGEIFS('all sales summary'!$I$2:$I$2047,'all sales summary'!$A$2:$A$2047,$A42,'all sales summary'!$B$2:$B$2047,S$4)))+(AVERAGEIFS('city centre offline'!$J$2:$J$2047,'city centre offline'!$A$2:$A$2047,$A42,'city centre offline'!$B$2:$B$2047,S$4)*AVERAGEIFS('all sales summary'!$I$2:$I$2047,'all sales summary'!$A$2:$A$2047,$A42,'all sales summary'!$B$2:$B$2047,S$4)))</f>
        <v>6.4610114673704894E-2</v>
      </c>
      <c r="T42" s="60">
        <f>(AVERAGEIFS('city centre offline'!$J$2:$J$2047,'city centre offline'!$A$2:$A$2047,$A42,'city centre offline'!$B$2:$B$2047,T$4)*AVERAGEIFS('all sales summary'!$I$2:$I$2047,'all sales summary'!$A$2:$A$2047,$A42,'all sales summary'!$B$2:$B$2047,T$4))/((AVERAGEIFS('overall city offline'!$J$2:$J$2047,'overall city offline'!$A$2:$A$2047,$A42,'overall city offline'!$B$2:$B$2047,T$4)*(1-AVERAGEIFS('all sales summary'!$I$2:$I$2047,'all sales summary'!$A$2:$A$2047,$A42,'all sales summary'!$B$2:$B$2047,T$4)))+(AVERAGEIFS('city centre offline'!$J$2:$J$2047,'city centre offline'!$A$2:$A$2047,$A42,'city centre offline'!$B$2:$B$2047,T$4)*AVERAGEIFS('all sales summary'!$I$2:$I$2047,'all sales summary'!$A$2:$A$2047,$A42,'all sales summary'!$B$2:$B$2047,T$4)))</f>
        <v>0.19383236573507778</v>
      </c>
      <c r="U42" s="60">
        <f>(AVERAGEIFS('city centre offline'!$J$2:$J$2047,'city centre offline'!$A$2:$A$2047,$A42,'city centre offline'!$B$2:$B$2047,U$4)*AVERAGEIFS('all sales summary'!$I$2:$I$2047,'all sales summary'!$A$2:$A$2047,$A42,'all sales summary'!$B$2:$B$2047,U$4))/((AVERAGEIFS('overall city offline'!$J$2:$J$2047,'overall city offline'!$A$2:$A$2047,$A42,'overall city offline'!$B$2:$B$2047,U$4)*(1-AVERAGEIFS('all sales summary'!$I$2:$I$2047,'all sales summary'!$A$2:$A$2047,$A42,'all sales summary'!$B$2:$B$2047,U$4)))+(AVERAGEIFS('city centre offline'!$J$2:$J$2047,'city centre offline'!$A$2:$A$2047,$A42,'city centre offline'!$B$2:$B$2047,U$4)*AVERAGEIFS('all sales summary'!$I$2:$I$2047,'all sales summary'!$A$2:$A$2047,$A42,'all sales summary'!$B$2:$B$2047,U$4)))</f>
        <v>0.23637939009858835</v>
      </c>
      <c r="V42" s="60">
        <f>(AVERAGEIFS('city centre offline'!$J$2:$J$2047,'city centre offline'!$A$2:$A$2047,$A42,'city centre offline'!$B$2:$B$2047,V$4)*AVERAGEIFS('all sales summary'!$I$2:$I$2047,'all sales summary'!$A$2:$A$2047,$A42,'all sales summary'!$B$2:$B$2047,V$4))/((AVERAGEIFS('overall city offline'!$J$2:$J$2047,'overall city offline'!$A$2:$A$2047,$A42,'overall city offline'!$B$2:$B$2047,V$4)*(1-AVERAGEIFS('all sales summary'!$I$2:$I$2047,'all sales summary'!$A$2:$A$2047,$A42,'all sales summary'!$B$2:$B$2047,V$4)))+(AVERAGEIFS('city centre offline'!$J$2:$J$2047,'city centre offline'!$A$2:$A$2047,$A42,'city centre offline'!$B$2:$B$2047,V$4)*AVERAGEIFS('all sales summary'!$I$2:$I$2047,'all sales summary'!$A$2:$A$2047,$A42,'all sales summary'!$B$2:$B$2047,V$4)))</f>
        <v>0.22251724217741128</v>
      </c>
      <c r="W42" s="60">
        <f>(AVERAGEIFS('city centre offline'!$J$2:$J$2047,'city centre offline'!$A$2:$A$2047,$A42,'city centre offline'!$B$2:$B$2047,W$4)*AVERAGEIFS('all sales summary'!$I$2:$I$2047,'all sales summary'!$A$2:$A$2047,$A42,'all sales summary'!$B$2:$B$2047,W$4))/((AVERAGEIFS('overall city offline'!$J$2:$J$2047,'overall city offline'!$A$2:$A$2047,$A42,'overall city offline'!$B$2:$B$2047,W$4)*(1-AVERAGEIFS('all sales summary'!$I$2:$I$2047,'all sales summary'!$A$2:$A$2047,$A42,'all sales summary'!$B$2:$B$2047,W$4)))+(AVERAGEIFS('city centre offline'!$J$2:$J$2047,'city centre offline'!$A$2:$A$2047,$A42,'city centre offline'!$B$2:$B$2047,W$4)*AVERAGEIFS('all sales summary'!$I$2:$I$2047,'all sales summary'!$A$2:$A$2047,$A42,'all sales summary'!$B$2:$B$2047,W$4)))</f>
        <v>0.20597737557376061</v>
      </c>
      <c r="X42" s="60">
        <f>(AVERAGEIFS('city centre offline'!$J$2:$J$2047,'city centre offline'!$A$2:$A$2047,$A42,'city centre offline'!$B$2:$B$2047,X$4)*AVERAGEIFS('all sales summary'!$I$2:$I$2047,'all sales summary'!$A$2:$A$2047,$A42,'all sales summary'!$B$2:$B$2047,X$4))/((AVERAGEIFS('overall city offline'!$J$2:$J$2047,'overall city offline'!$A$2:$A$2047,$A42,'overall city offline'!$B$2:$B$2047,X$4)*(1-AVERAGEIFS('all sales summary'!$I$2:$I$2047,'all sales summary'!$A$2:$A$2047,$A42,'all sales summary'!$B$2:$B$2047,X$4)))+(AVERAGEIFS('city centre offline'!$J$2:$J$2047,'city centre offline'!$A$2:$A$2047,$A42,'city centre offline'!$B$2:$B$2047,X$4)*AVERAGEIFS('all sales summary'!$I$2:$I$2047,'all sales summary'!$A$2:$A$2047,$A42,'all sales summary'!$B$2:$B$2047,X$4)))</f>
        <v>0.1362665138523525</v>
      </c>
      <c r="Y42" s="60">
        <f>(AVERAGEIFS('city centre offline'!$J$2:$J$2047,'city centre offline'!$A$2:$A$2047,$A42,'city centre offline'!$B$2:$B$2047,Y$4)*AVERAGEIFS('all sales summary'!$I$2:$I$2047,'all sales summary'!$A$2:$A$2047,$A42,'all sales summary'!$B$2:$B$2047,Y$4))/((AVERAGEIFS('overall city offline'!$J$2:$J$2047,'overall city offline'!$A$2:$A$2047,$A42,'overall city offline'!$B$2:$B$2047,Y$4)*(1-AVERAGEIFS('all sales summary'!$I$2:$I$2047,'all sales summary'!$A$2:$A$2047,$A42,'all sales summary'!$B$2:$B$2047,Y$4)))+(AVERAGEIFS('city centre offline'!$J$2:$J$2047,'city centre offline'!$A$2:$A$2047,$A42,'city centre offline'!$B$2:$B$2047,Y$4)*AVERAGEIFS('all sales summary'!$I$2:$I$2047,'all sales summary'!$A$2:$A$2047,$A42,'all sales summary'!$B$2:$B$2047,Y$4)))</f>
        <v>0.13156530675452235</v>
      </c>
      <c r="Z42" s="60">
        <f>(AVERAGEIFS('city centre offline'!$J$2:$J$2047,'city centre offline'!$A$2:$A$2047,$A42,'city centre offline'!$B$2:$B$2047,Z$4)*AVERAGEIFS('all sales summary'!$I$2:$I$2047,'all sales summary'!$A$2:$A$2047,$A42,'all sales summary'!$B$2:$B$2047,Z$4))/((AVERAGEIFS('overall city offline'!$J$2:$J$2047,'overall city offline'!$A$2:$A$2047,$A42,'overall city offline'!$B$2:$B$2047,Z$4)*(1-AVERAGEIFS('all sales summary'!$I$2:$I$2047,'all sales summary'!$A$2:$A$2047,$A42,'all sales summary'!$B$2:$B$2047,Z$4)))+(AVERAGEIFS('city centre offline'!$J$2:$J$2047,'city centre offline'!$A$2:$A$2047,$A42,'city centre offline'!$B$2:$B$2047,Z$4)*AVERAGEIFS('all sales summary'!$I$2:$I$2047,'all sales summary'!$A$2:$A$2047,$A42,'all sales summary'!$B$2:$B$2047,Z$4)))</f>
        <v>6.8839063812271145E-2</v>
      </c>
      <c r="AA42" s="60">
        <f>(AVERAGEIFS('city centre offline'!$J$2:$J$2047,'city centre offline'!$A$2:$A$2047,$A42,'city centre offline'!$B$2:$B$2047,AA$4)*AVERAGEIFS('all sales summary'!$I$2:$I$2047,'all sales summary'!$A$2:$A$2047,$A42,'all sales summary'!$B$2:$B$2047,AA$4))/((AVERAGEIFS('overall city offline'!$J$2:$J$2047,'overall city offline'!$A$2:$A$2047,$A42,'overall city offline'!$B$2:$B$2047,AA$4)*(1-AVERAGEIFS('all sales summary'!$I$2:$I$2047,'all sales summary'!$A$2:$A$2047,$A42,'all sales summary'!$B$2:$B$2047,AA$4)))+(AVERAGEIFS('city centre offline'!$J$2:$J$2047,'city centre offline'!$A$2:$A$2047,$A42,'city centre offline'!$B$2:$B$2047,AA$4)*AVERAGEIFS('all sales summary'!$I$2:$I$2047,'all sales summary'!$A$2:$A$2047,$A42,'all sales summary'!$B$2:$B$2047,AA$4)))</f>
        <v>7.5970782325673988E-2</v>
      </c>
      <c r="AB42" s="60">
        <f>(AVERAGEIFS('city centre offline'!$J$2:$J$2047,'city centre offline'!$A$2:$A$2047,$A42,'city centre offline'!$B$2:$B$2047,AB$4)*AVERAGEIFS('all sales summary'!$I$2:$I$2047,'all sales summary'!$A$2:$A$2047,$A42,'all sales summary'!$B$2:$B$2047,AB$4))/((AVERAGEIFS('overall city offline'!$J$2:$J$2047,'overall city offline'!$A$2:$A$2047,$A42,'overall city offline'!$B$2:$B$2047,AB$4)*(1-AVERAGEIFS('all sales summary'!$I$2:$I$2047,'all sales summary'!$A$2:$A$2047,$A42,'all sales summary'!$B$2:$B$2047,AB$4)))+(AVERAGEIFS('city centre offline'!$J$2:$J$2047,'city centre offline'!$A$2:$A$2047,$A42,'city centre offline'!$B$2:$B$2047,AB$4)*AVERAGEIFS('all sales summary'!$I$2:$I$2047,'all sales summary'!$A$2:$A$2047,$A42,'all sales summary'!$B$2:$B$2047,AB$4)))</f>
        <v>8.9500858946341591E-2</v>
      </c>
      <c r="AC42" s="60">
        <f>(AVERAGEIFS('city centre offline'!$J$2:$J$2047,'city centre offline'!$A$2:$A$2047,$A42,'city centre offline'!$B$2:$B$2047,AC$4)*AVERAGEIFS('all sales summary'!$I$2:$I$2047,'all sales summary'!$A$2:$A$2047,$A42,'all sales summary'!$B$2:$B$2047,AC$4))/((AVERAGEIFS('overall city offline'!$J$2:$J$2047,'overall city offline'!$A$2:$A$2047,$A42,'overall city offline'!$B$2:$B$2047,AC$4)*(1-AVERAGEIFS('all sales summary'!$I$2:$I$2047,'all sales summary'!$A$2:$A$2047,$A42,'all sales summary'!$B$2:$B$2047,AC$4)))+(AVERAGEIFS('city centre offline'!$J$2:$J$2047,'city centre offline'!$A$2:$A$2047,$A42,'city centre offline'!$B$2:$B$2047,AC$4)*AVERAGEIFS('all sales summary'!$I$2:$I$2047,'all sales summary'!$A$2:$A$2047,$A42,'all sales summary'!$B$2:$B$2047,AC$4)))</f>
        <v>0.17878010323690199</v>
      </c>
      <c r="AD42" s="60">
        <f>(AVERAGEIFS('city centre offline'!$J$2:$J$2047,'city centre offline'!$A$2:$A$2047,$A42,'city centre offline'!$B$2:$B$2047,AD$4)*AVERAGEIFS('all sales summary'!$I$2:$I$2047,'all sales summary'!$A$2:$A$2047,$A42,'all sales summary'!$B$2:$B$2047,AD$4))/((AVERAGEIFS('overall city offline'!$J$2:$J$2047,'overall city offline'!$A$2:$A$2047,$A42,'overall city offline'!$B$2:$B$2047,AD$4)*(1-AVERAGEIFS('all sales summary'!$I$2:$I$2047,'all sales summary'!$A$2:$A$2047,$A42,'all sales summary'!$B$2:$B$2047,AD$4)))+(AVERAGEIFS('city centre offline'!$J$2:$J$2047,'city centre offline'!$A$2:$A$2047,$A42,'city centre offline'!$B$2:$B$2047,AD$4)*AVERAGEIFS('all sales summary'!$I$2:$I$2047,'all sales summary'!$A$2:$A$2047,$A42,'all sales summary'!$B$2:$B$2047,AD$4)))</f>
        <v>0.23853289177893286</v>
      </c>
      <c r="AE42" s="60">
        <f>(AVERAGEIFS('city centre offline'!$J$2:$J$2047,'city centre offline'!$A$2:$A$2047,$A42,'city centre offline'!$B$2:$B$2047,AE$4)*AVERAGEIFS('all sales summary'!$I$2:$I$2047,'all sales summary'!$A$2:$A$2047,$A42,'all sales summary'!$B$2:$B$2047,AE$4))/((AVERAGEIFS('overall city offline'!$J$2:$J$2047,'overall city offline'!$A$2:$A$2047,$A42,'overall city offline'!$B$2:$B$2047,AE$4)*(1-AVERAGEIFS('all sales summary'!$I$2:$I$2047,'all sales summary'!$A$2:$A$2047,$A42,'all sales summary'!$B$2:$B$2047,AE$4)))+(AVERAGEIFS('city centre offline'!$J$2:$J$2047,'city centre offline'!$A$2:$A$2047,$A42,'city centre offline'!$B$2:$B$2047,AE$4)*AVERAGEIFS('all sales summary'!$I$2:$I$2047,'all sales summary'!$A$2:$A$2047,$A42,'all sales summary'!$B$2:$B$2047,AE$4)))</f>
        <v>0.2520278086692917</v>
      </c>
      <c r="AF42" s="60">
        <f>(AVERAGEIFS('city centre offline'!$J$2:$J$2047,'city centre offline'!$A$2:$A$2047,$A42,'city centre offline'!$B$2:$B$2047,AF$4)*AVERAGEIFS('all sales summary'!$I$2:$I$2047,'all sales summary'!$A$2:$A$2047,$A42,'all sales summary'!$B$2:$B$2047,AF$4))/((AVERAGEIFS('overall city offline'!$J$2:$J$2047,'overall city offline'!$A$2:$A$2047,$A42,'overall city offline'!$B$2:$B$2047,AF$4)*(1-AVERAGEIFS('all sales summary'!$I$2:$I$2047,'all sales summary'!$A$2:$A$2047,$A42,'all sales summary'!$B$2:$B$2047,AF$4)))+(AVERAGEIFS('city centre offline'!$J$2:$J$2047,'city centre offline'!$A$2:$A$2047,$A42,'city centre offline'!$B$2:$B$2047,AF$4)*AVERAGEIFS('all sales summary'!$I$2:$I$2047,'all sales summary'!$A$2:$A$2047,$A42,'all sales summary'!$B$2:$B$2047,AF$4)))</f>
        <v>0.27778867190390577</v>
      </c>
      <c r="AG42" s="60">
        <f>(AVERAGEIFS('city centre offline'!$J$2:$J$2047,'city centre offline'!$A$2:$A$2047,$A42,'city centre offline'!$B$2:$B$2047,AG$4)*AVERAGEIFS('all sales summary'!$I$2:$I$2047,'all sales summary'!$A$2:$A$2047,$A42,'all sales summary'!$B$2:$B$2047,AG$4))/((AVERAGEIFS('overall city offline'!$J$2:$J$2047,'overall city offline'!$A$2:$A$2047,$A42,'overall city offline'!$B$2:$B$2047,AG$4)*(1-AVERAGEIFS('all sales summary'!$I$2:$I$2047,'all sales summary'!$A$2:$A$2047,$A42,'all sales summary'!$B$2:$B$2047,AG$4)))+(AVERAGEIFS('city centre offline'!$J$2:$J$2047,'city centre offline'!$A$2:$A$2047,$A42,'city centre offline'!$B$2:$B$2047,AG$4)*AVERAGEIFS('all sales summary'!$I$2:$I$2047,'all sales summary'!$A$2:$A$2047,$A42,'all sales summary'!$B$2:$B$2047,AG$4)))</f>
        <v>0.29405912876204471</v>
      </c>
      <c r="AH42" s="60">
        <f>(AVERAGEIFS('city centre offline'!$J$2:$J$2047,'city centre offline'!$A$2:$A$2047,$A42,'city centre offline'!$B$2:$B$2047,AH$4)*AVERAGEIFS('all sales summary'!$I$2:$I$2047,'all sales summary'!$A$2:$A$2047,$A42,'all sales summary'!$B$2:$B$2047,AH$4))/((AVERAGEIFS('overall city offline'!$J$2:$J$2047,'overall city offline'!$A$2:$A$2047,$A42,'overall city offline'!$B$2:$B$2047,AH$4)*(1-AVERAGEIFS('all sales summary'!$I$2:$I$2047,'all sales summary'!$A$2:$A$2047,$A42,'all sales summary'!$B$2:$B$2047,AH$4)))+(AVERAGEIFS('city centre offline'!$J$2:$J$2047,'city centre offline'!$A$2:$A$2047,$A42,'city centre offline'!$B$2:$B$2047,AH$4)*AVERAGEIFS('all sales summary'!$I$2:$I$2047,'all sales summary'!$A$2:$A$2047,$A42,'all sales summary'!$B$2:$B$2047,AH$4)))</f>
        <v>0.29945598419273373</v>
      </c>
    </row>
    <row r="43" spans="1:34" x14ac:dyDescent="0.3">
      <c r="A43" t="s">
        <v>45</v>
      </c>
      <c r="B43" s="60">
        <f>(AVERAGEIFS('city centre offline'!$J$2:$J$2047,'city centre offline'!$A$2:$A$2047,$A43,'city centre offline'!$B$2:$B$2047,B$4)*AVERAGEIFS('all sales summary'!$I$2:$I$2047,'all sales summary'!$A$2:$A$2047,$A43,'all sales summary'!$B$2:$B$2047,B$4))/((AVERAGEIFS('overall city offline'!$J$2:$J$2047,'overall city offline'!$A$2:$A$2047,$A43,'overall city offline'!$B$2:$B$2047,B$4)*(1-AVERAGEIFS('all sales summary'!$I$2:$I$2047,'all sales summary'!$A$2:$A$2047,$A43,'all sales summary'!$B$2:$B$2047,B$4)))+(AVERAGEIFS('city centre offline'!$J$2:$J$2047,'city centre offline'!$A$2:$A$2047,$A43,'city centre offline'!$B$2:$B$2047,B$4)*AVERAGEIFS('all sales summary'!$I$2:$I$2047,'all sales summary'!$A$2:$A$2047,$A43,'all sales summary'!$B$2:$B$2047,B$4)))</f>
        <v>0.17170326296066293</v>
      </c>
      <c r="C43" s="60">
        <f>(AVERAGEIFS('city centre offline'!$J$2:$J$2047,'city centre offline'!$A$2:$A$2047,$A43,'city centre offline'!$B$2:$B$2047,C$4)*AVERAGEIFS('all sales summary'!$I$2:$I$2047,'all sales summary'!$A$2:$A$2047,$A43,'all sales summary'!$B$2:$B$2047,C$4))/((AVERAGEIFS('overall city offline'!$J$2:$J$2047,'overall city offline'!$A$2:$A$2047,$A43,'overall city offline'!$B$2:$B$2047,C$4)*(1-AVERAGEIFS('all sales summary'!$I$2:$I$2047,'all sales summary'!$A$2:$A$2047,$A43,'all sales summary'!$B$2:$B$2047,C$4)))+(AVERAGEIFS('city centre offline'!$J$2:$J$2047,'city centre offline'!$A$2:$A$2047,$A43,'city centre offline'!$B$2:$B$2047,C$4)*AVERAGEIFS('all sales summary'!$I$2:$I$2047,'all sales summary'!$A$2:$A$2047,$A43,'all sales summary'!$B$2:$B$2047,C$4)))</f>
        <v>0.17382931061772935</v>
      </c>
      <c r="D43" s="60">
        <f>(AVERAGEIFS('city centre offline'!$J$2:$J$2047,'city centre offline'!$A$2:$A$2047,$A43,'city centre offline'!$B$2:$B$2047,D$4)*AVERAGEIFS('all sales summary'!$I$2:$I$2047,'all sales summary'!$A$2:$A$2047,$A43,'all sales summary'!$B$2:$B$2047,D$4))/((AVERAGEIFS('overall city offline'!$J$2:$J$2047,'overall city offline'!$A$2:$A$2047,$A43,'overall city offline'!$B$2:$B$2047,D$4)*(1-AVERAGEIFS('all sales summary'!$I$2:$I$2047,'all sales summary'!$A$2:$A$2047,$A43,'all sales summary'!$B$2:$B$2047,D$4)))+(AVERAGEIFS('city centre offline'!$J$2:$J$2047,'city centre offline'!$A$2:$A$2047,$A43,'city centre offline'!$B$2:$B$2047,D$4)*AVERAGEIFS('all sales summary'!$I$2:$I$2047,'all sales summary'!$A$2:$A$2047,$A43,'all sales summary'!$B$2:$B$2047,D$4)))</f>
        <v>0.16695341949562834</v>
      </c>
      <c r="E43" s="60">
        <f>(AVERAGEIFS('city centre offline'!$J$2:$J$2047,'city centre offline'!$A$2:$A$2047,$A43,'city centre offline'!$B$2:$B$2047,E$4)*AVERAGEIFS('all sales summary'!$I$2:$I$2047,'all sales summary'!$A$2:$A$2047,$A43,'all sales summary'!$B$2:$B$2047,E$4))/((AVERAGEIFS('overall city offline'!$J$2:$J$2047,'overall city offline'!$A$2:$A$2047,$A43,'overall city offline'!$B$2:$B$2047,E$4)*(1-AVERAGEIFS('all sales summary'!$I$2:$I$2047,'all sales summary'!$A$2:$A$2047,$A43,'all sales summary'!$B$2:$B$2047,E$4)))+(AVERAGEIFS('city centre offline'!$J$2:$J$2047,'city centre offline'!$A$2:$A$2047,$A43,'city centre offline'!$B$2:$B$2047,E$4)*AVERAGEIFS('all sales summary'!$I$2:$I$2047,'all sales summary'!$A$2:$A$2047,$A43,'all sales summary'!$B$2:$B$2047,E$4)))</f>
        <v>0.16431877345116791</v>
      </c>
      <c r="F43" s="60">
        <f>(AVERAGEIFS('city centre offline'!$J$2:$J$2047,'city centre offline'!$A$2:$A$2047,$A43,'city centre offline'!$B$2:$B$2047,F$4)*AVERAGEIFS('all sales summary'!$I$2:$I$2047,'all sales summary'!$A$2:$A$2047,$A43,'all sales summary'!$B$2:$B$2047,F$4))/((AVERAGEIFS('overall city offline'!$J$2:$J$2047,'overall city offline'!$A$2:$A$2047,$A43,'overall city offline'!$B$2:$B$2047,F$4)*(1-AVERAGEIFS('all sales summary'!$I$2:$I$2047,'all sales summary'!$A$2:$A$2047,$A43,'all sales summary'!$B$2:$B$2047,F$4)))+(AVERAGEIFS('city centre offline'!$J$2:$J$2047,'city centre offline'!$A$2:$A$2047,$A43,'city centre offline'!$B$2:$B$2047,F$4)*AVERAGEIFS('all sales summary'!$I$2:$I$2047,'all sales summary'!$A$2:$A$2047,$A43,'all sales summary'!$B$2:$B$2047,F$4)))</f>
        <v>0.16371218064736012</v>
      </c>
      <c r="G43" s="60">
        <f>(AVERAGEIFS('city centre offline'!$J$2:$J$2047,'city centre offline'!$A$2:$A$2047,$A43,'city centre offline'!$B$2:$B$2047,G$4)*AVERAGEIFS('all sales summary'!$I$2:$I$2047,'all sales summary'!$A$2:$A$2047,$A43,'all sales summary'!$B$2:$B$2047,G$4))/((AVERAGEIFS('overall city offline'!$J$2:$J$2047,'overall city offline'!$A$2:$A$2047,$A43,'overall city offline'!$B$2:$B$2047,G$4)*(1-AVERAGEIFS('all sales summary'!$I$2:$I$2047,'all sales summary'!$A$2:$A$2047,$A43,'all sales summary'!$B$2:$B$2047,G$4)))+(AVERAGEIFS('city centre offline'!$J$2:$J$2047,'city centre offline'!$A$2:$A$2047,$A43,'city centre offline'!$B$2:$B$2047,G$4)*AVERAGEIFS('all sales summary'!$I$2:$I$2047,'all sales summary'!$A$2:$A$2047,$A43,'all sales summary'!$B$2:$B$2047,G$4)))</f>
        <v>0.1601868147854614</v>
      </c>
      <c r="H43" s="60">
        <f>(AVERAGEIFS('city centre offline'!$J$2:$J$2047,'city centre offline'!$A$2:$A$2047,$A43,'city centre offline'!$B$2:$B$2047,H$4)*AVERAGEIFS('all sales summary'!$I$2:$I$2047,'all sales summary'!$A$2:$A$2047,$A43,'all sales summary'!$B$2:$B$2047,H$4))/((AVERAGEIFS('overall city offline'!$J$2:$J$2047,'overall city offline'!$A$2:$A$2047,$A43,'overall city offline'!$B$2:$B$2047,H$4)*(1-AVERAGEIFS('all sales summary'!$I$2:$I$2047,'all sales summary'!$A$2:$A$2047,$A43,'all sales summary'!$B$2:$B$2047,H$4)))+(AVERAGEIFS('city centre offline'!$J$2:$J$2047,'city centre offline'!$A$2:$A$2047,$A43,'city centre offline'!$B$2:$B$2047,H$4)*AVERAGEIFS('all sales summary'!$I$2:$I$2047,'all sales summary'!$A$2:$A$2047,$A43,'all sales summary'!$B$2:$B$2047,H$4)))</f>
        <v>0.15800004594601202</v>
      </c>
      <c r="I43" s="60">
        <f>(AVERAGEIFS('city centre offline'!$J$2:$J$2047,'city centre offline'!$A$2:$A$2047,$A43,'city centre offline'!$B$2:$B$2047,I$4)*AVERAGEIFS('all sales summary'!$I$2:$I$2047,'all sales summary'!$A$2:$A$2047,$A43,'all sales summary'!$B$2:$B$2047,I$4))/((AVERAGEIFS('overall city offline'!$J$2:$J$2047,'overall city offline'!$A$2:$A$2047,$A43,'overall city offline'!$B$2:$B$2047,I$4)*(1-AVERAGEIFS('all sales summary'!$I$2:$I$2047,'all sales summary'!$A$2:$A$2047,$A43,'all sales summary'!$B$2:$B$2047,I$4)))+(AVERAGEIFS('city centre offline'!$J$2:$J$2047,'city centre offline'!$A$2:$A$2047,$A43,'city centre offline'!$B$2:$B$2047,I$4)*AVERAGEIFS('all sales summary'!$I$2:$I$2047,'all sales summary'!$A$2:$A$2047,$A43,'all sales summary'!$B$2:$B$2047,I$4)))</f>
        <v>0.16067952135827598</v>
      </c>
      <c r="J43" s="60">
        <f>(AVERAGEIFS('city centre offline'!$J$2:$J$2047,'city centre offline'!$A$2:$A$2047,$A43,'city centre offline'!$B$2:$B$2047,J$4)*AVERAGEIFS('all sales summary'!$I$2:$I$2047,'all sales summary'!$A$2:$A$2047,$A43,'all sales summary'!$B$2:$B$2047,J$4))/((AVERAGEIFS('overall city offline'!$J$2:$J$2047,'overall city offline'!$A$2:$A$2047,$A43,'overall city offline'!$B$2:$B$2047,J$4)*(1-AVERAGEIFS('all sales summary'!$I$2:$I$2047,'all sales summary'!$A$2:$A$2047,$A43,'all sales summary'!$B$2:$B$2047,J$4)))+(AVERAGEIFS('city centre offline'!$J$2:$J$2047,'city centre offline'!$A$2:$A$2047,$A43,'city centre offline'!$B$2:$B$2047,J$4)*AVERAGEIFS('all sales summary'!$I$2:$I$2047,'all sales summary'!$A$2:$A$2047,$A43,'all sales summary'!$B$2:$B$2047,J$4)))</f>
        <v>0.16428540329852073</v>
      </c>
      <c r="K43" s="60">
        <f>(AVERAGEIFS('city centre offline'!$J$2:$J$2047,'city centre offline'!$A$2:$A$2047,$A43,'city centre offline'!$B$2:$B$2047,K$4)*AVERAGEIFS('all sales summary'!$I$2:$I$2047,'all sales summary'!$A$2:$A$2047,$A43,'all sales summary'!$B$2:$B$2047,K$4))/((AVERAGEIFS('overall city offline'!$J$2:$J$2047,'overall city offline'!$A$2:$A$2047,$A43,'overall city offline'!$B$2:$B$2047,K$4)*(1-AVERAGEIFS('all sales summary'!$I$2:$I$2047,'all sales summary'!$A$2:$A$2047,$A43,'all sales summary'!$B$2:$B$2047,K$4)))+(AVERAGEIFS('city centre offline'!$J$2:$J$2047,'city centre offline'!$A$2:$A$2047,$A43,'city centre offline'!$B$2:$B$2047,K$4)*AVERAGEIFS('all sales summary'!$I$2:$I$2047,'all sales summary'!$A$2:$A$2047,$A43,'all sales summary'!$B$2:$B$2047,K$4)))</f>
        <v>0.16556460169376916</v>
      </c>
      <c r="L43" s="60">
        <f>(AVERAGEIFS('city centre offline'!$J$2:$J$2047,'city centre offline'!$A$2:$A$2047,$A43,'city centre offline'!$B$2:$B$2047,L$4)*AVERAGEIFS('all sales summary'!$I$2:$I$2047,'all sales summary'!$A$2:$A$2047,$A43,'all sales summary'!$B$2:$B$2047,L$4))/((AVERAGEIFS('overall city offline'!$J$2:$J$2047,'overall city offline'!$A$2:$A$2047,$A43,'overall city offline'!$B$2:$B$2047,L$4)*(1-AVERAGEIFS('all sales summary'!$I$2:$I$2047,'all sales summary'!$A$2:$A$2047,$A43,'all sales summary'!$B$2:$B$2047,L$4)))+(AVERAGEIFS('city centre offline'!$J$2:$J$2047,'city centre offline'!$A$2:$A$2047,$A43,'city centre offline'!$B$2:$B$2047,L$4)*AVERAGEIFS('all sales summary'!$I$2:$I$2047,'all sales summary'!$A$2:$A$2047,$A43,'all sales summary'!$B$2:$B$2047,L$4)))</f>
        <v>0.17298362458366329</v>
      </c>
      <c r="M43" s="60">
        <f>(AVERAGEIFS('city centre offline'!$J$2:$J$2047,'city centre offline'!$A$2:$A$2047,$A43,'city centre offline'!$B$2:$B$2047,M$4)*AVERAGEIFS('all sales summary'!$I$2:$I$2047,'all sales summary'!$A$2:$A$2047,$A43,'all sales summary'!$B$2:$B$2047,M$4))/((AVERAGEIFS('overall city offline'!$J$2:$J$2047,'overall city offline'!$A$2:$A$2047,$A43,'overall city offline'!$B$2:$B$2047,M$4)*(1-AVERAGEIFS('all sales summary'!$I$2:$I$2047,'all sales summary'!$A$2:$A$2047,$A43,'all sales summary'!$B$2:$B$2047,M$4)))+(AVERAGEIFS('city centre offline'!$J$2:$J$2047,'city centre offline'!$A$2:$A$2047,$A43,'city centre offline'!$B$2:$B$2047,M$4)*AVERAGEIFS('all sales summary'!$I$2:$I$2047,'all sales summary'!$A$2:$A$2047,$A43,'all sales summary'!$B$2:$B$2047,M$4)))</f>
        <v>0.1769055248330762</v>
      </c>
      <c r="N43" s="60">
        <f>(AVERAGEIFS('city centre offline'!$J$2:$J$2047,'city centre offline'!$A$2:$A$2047,$A43,'city centre offline'!$B$2:$B$2047,N$4)*AVERAGEIFS('all sales summary'!$I$2:$I$2047,'all sales summary'!$A$2:$A$2047,$A43,'all sales summary'!$B$2:$B$2047,N$4))/((AVERAGEIFS('overall city offline'!$J$2:$J$2047,'overall city offline'!$A$2:$A$2047,$A43,'overall city offline'!$B$2:$B$2047,N$4)*(1-AVERAGEIFS('all sales summary'!$I$2:$I$2047,'all sales summary'!$A$2:$A$2047,$A43,'all sales summary'!$B$2:$B$2047,N$4)))+(AVERAGEIFS('city centre offline'!$J$2:$J$2047,'city centre offline'!$A$2:$A$2047,$A43,'city centre offline'!$B$2:$B$2047,N$4)*AVERAGEIFS('all sales summary'!$I$2:$I$2047,'all sales summary'!$A$2:$A$2047,$A43,'all sales summary'!$B$2:$B$2047,N$4)))</f>
        <v>0.17277238822840635</v>
      </c>
      <c r="O43" s="60">
        <f>(AVERAGEIFS('city centre offline'!$J$2:$J$2047,'city centre offline'!$A$2:$A$2047,$A43,'city centre offline'!$B$2:$B$2047,O$4)*AVERAGEIFS('all sales summary'!$I$2:$I$2047,'all sales summary'!$A$2:$A$2047,$A43,'all sales summary'!$B$2:$B$2047,O$4))/((AVERAGEIFS('overall city offline'!$J$2:$J$2047,'overall city offline'!$A$2:$A$2047,$A43,'overall city offline'!$B$2:$B$2047,O$4)*(1-AVERAGEIFS('all sales summary'!$I$2:$I$2047,'all sales summary'!$A$2:$A$2047,$A43,'all sales summary'!$B$2:$B$2047,O$4)))+(AVERAGEIFS('city centre offline'!$J$2:$J$2047,'city centre offline'!$A$2:$A$2047,$A43,'city centre offline'!$B$2:$B$2047,O$4)*AVERAGEIFS('all sales summary'!$I$2:$I$2047,'all sales summary'!$A$2:$A$2047,$A43,'all sales summary'!$B$2:$B$2047,O$4)))</f>
        <v>0.17062911373915463</v>
      </c>
      <c r="P43" s="60">
        <f>(AVERAGEIFS('city centre offline'!$J$2:$J$2047,'city centre offline'!$A$2:$A$2047,$A43,'city centre offline'!$B$2:$B$2047,P$4)*AVERAGEIFS('all sales summary'!$I$2:$I$2047,'all sales summary'!$A$2:$A$2047,$A43,'all sales summary'!$B$2:$B$2047,P$4))/((AVERAGEIFS('overall city offline'!$J$2:$J$2047,'overall city offline'!$A$2:$A$2047,$A43,'overall city offline'!$B$2:$B$2047,P$4)*(1-AVERAGEIFS('all sales summary'!$I$2:$I$2047,'all sales summary'!$A$2:$A$2047,$A43,'all sales summary'!$B$2:$B$2047,P$4)))+(AVERAGEIFS('city centre offline'!$J$2:$J$2047,'city centre offline'!$A$2:$A$2047,$A43,'city centre offline'!$B$2:$B$2047,P$4)*AVERAGEIFS('all sales summary'!$I$2:$I$2047,'all sales summary'!$A$2:$A$2047,$A43,'all sales summary'!$B$2:$B$2047,P$4)))</f>
        <v>0.15246190474959614</v>
      </c>
      <c r="Q43" s="60">
        <f>(AVERAGEIFS('city centre offline'!$J$2:$J$2047,'city centre offline'!$A$2:$A$2047,$A43,'city centre offline'!$B$2:$B$2047,Q$4)*AVERAGEIFS('all sales summary'!$I$2:$I$2047,'all sales summary'!$A$2:$A$2047,$A43,'all sales summary'!$B$2:$B$2047,Q$4))/((AVERAGEIFS('overall city offline'!$J$2:$J$2047,'overall city offline'!$A$2:$A$2047,$A43,'overall city offline'!$B$2:$B$2047,Q$4)*(1-AVERAGEIFS('all sales summary'!$I$2:$I$2047,'all sales summary'!$A$2:$A$2047,$A43,'all sales summary'!$B$2:$B$2047,Q$4)))+(AVERAGEIFS('city centre offline'!$J$2:$J$2047,'city centre offline'!$A$2:$A$2047,$A43,'city centre offline'!$B$2:$B$2047,Q$4)*AVERAGEIFS('all sales summary'!$I$2:$I$2047,'all sales summary'!$A$2:$A$2047,$A43,'all sales summary'!$B$2:$B$2047,Q$4)))</f>
        <v>4.5135282122494798E-2</v>
      </c>
      <c r="R43" s="60">
        <f>(AVERAGEIFS('city centre offline'!$J$2:$J$2047,'city centre offline'!$A$2:$A$2047,$A43,'city centre offline'!$B$2:$B$2047,R$4)*AVERAGEIFS('all sales summary'!$I$2:$I$2047,'all sales summary'!$A$2:$A$2047,$A43,'all sales summary'!$B$2:$B$2047,R$4))/((AVERAGEIFS('overall city offline'!$J$2:$J$2047,'overall city offline'!$A$2:$A$2047,$A43,'overall city offline'!$B$2:$B$2047,R$4)*(1-AVERAGEIFS('all sales summary'!$I$2:$I$2047,'all sales summary'!$A$2:$A$2047,$A43,'all sales summary'!$B$2:$B$2047,R$4)))+(AVERAGEIFS('city centre offline'!$J$2:$J$2047,'city centre offline'!$A$2:$A$2047,$A43,'city centre offline'!$B$2:$B$2047,R$4)*AVERAGEIFS('all sales summary'!$I$2:$I$2047,'all sales summary'!$A$2:$A$2047,$A43,'all sales summary'!$B$2:$B$2047,R$4)))</f>
        <v>6.1455644918842922E-2</v>
      </c>
      <c r="S43" s="60">
        <f>(AVERAGEIFS('city centre offline'!$J$2:$J$2047,'city centre offline'!$A$2:$A$2047,$A43,'city centre offline'!$B$2:$B$2047,S$4)*AVERAGEIFS('all sales summary'!$I$2:$I$2047,'all sales summary'!$A$2:$A$2047,$A43,'all sales summary'!$B$2:$B$2047,S$4))/((AVERAGEIFS('overall city offline'!$J$2:$J$2047,'overall city offline'!$A$2:$A$2047,$A43,'overall city offline'!$B$2:$B$2047,S$4)*(1-AVERAGEIFS('all sales summary'!$I$2:$I$2047,'all sales summary'!$A$2:$A$2047,$A43,'all sales summary'!$B$2:$B$2047,S$4)))+(AVERAGEIFS('city centre offline'!$J$2:$J$2047,'city centre offline'!$A$2:$A$2047,$A43,'city centre offline'!$B$2:$B$2047,S$4)*AVERAGEIFS('all sales summary'!$I$2:$I$2047,'all sales summary'!$A$2:$A$2047,$A43,'all sales summary'!$B$2:$B$2047,S$4)))</f>
        <v>5.6324025050606907E-2</v>
      </c>
      <c r="T43" s="60">
        <f>(AVERAGEIFS('city centre offline'!$J$2:$J$2047,'city centre offline'!$A$2:$A$2047,$A43,'city centre offline'!$B$2:$B$2047,T$4)*AVERAGEIFS('all sales summary'!$I$2:$I$2047,'all sales summary'!$A$2:$A$2047,$A43,'all sales summary'!$B$2:$B$2047,T$4))/((AVERAGEIFS('overall city offline'!$J$2:$J$2047,'overall city offline'!$A$2:$A$2047,$A43,'overall city offline'!$B$2:$B$2047,T$4)*(1-AVERAGEIFS('all sales summary'!$I$2:$I$2047,'all sales summary'!$A$2:$A$2047,$A43,'all sales summary'!$B$2:$B$2047,T$4)))+(AVERAGEIFS('city centre offline'!$J$2:$J$2047,'city centre offline'!$A$2:$A$2047,$A43,'city centre offline'!$B$2:$B$2047,T$4)*AVERAGEIFS('all sales summary'!$I$2:$I$2047,'all sales summary'!$A$2:$A$2047,$A43,'all sales summary'!$B$2:$B$2047,T$4)))</f>
        <v>7.478593084408007E-2</v>
      </c>
      <c r="U43" s="60">
        <f>(AVERAGEIFS('city centre offline'!$J$2:$J$2047,'city centre offline'!$A$2:$A$2047,$A43,'city centre offline'!$B$2:$B$2047,U$4)*AVERAGEIFS('all sales summary'!$I$2:$I$2047,'all sales summary'!$A$2:$A$2047,$A43,'all sales summary'!$B$2:$B$2047,U$4))/((AVERAGEIFS('overall city offline'!$J$2:$J$2047,'overall city offline'!$A$2:$A$2047,$A43,'overall city offline'!$B$2:$B$2047,U$4)*(1-AVERAGEIFS('all sales summary'!$I$2:$I$2047,'all sales summary'!$A$2:$A$2047,$A43,'all sales summary'!$B$2:$B$2047,U$4)))+(AVERAGEIFS('city centre offline'!$J$2:$J$2047,'city centre offline'!$A$2:$A$2047,$A43,'city centre offline'!$B$2:$B$2047,U$4)*AVERAGEIFS('all sales summary'!$I$2:$I$2047,'all sales summary'!$A$2:$A$2047,$A43,'all sales summary'!$B$2:$B$2047,U$4)))</f>
        <v>0.14382059311086609</v>
      </c>
      <c r="V43" s="60">
        <f>(AVERAGEIFS('city centre offline'!$J$2:$J$2047,'city centre offline'!$A$2:$A$2047,$A43,'city centre offline'!$B$2:$B$2047,V$4)*AVERAGEIFS('all sales summary'!$I$2:$I$2047,'all sales summary'!$A$2:$A$2047,$A43,'all sales summary'!$B$2:$B$2047,V$4))/((AVERAGEIFS('overall city offline'!$J$2:$J$2047,'overall city offline'!$A$2:$A$2047,$A43,'overall city offline'!$B$2:$B$2047,V$4)*(1-AVERAGEIFS('all sales summary'!$I$2:$I$2047,'all sales summary'!$A$2:$A$2047,$A43,'all sales summary'!$B$2:$B$2047,V$4)))+(AVERAGEIFS('city centre offline'!$J$2:$J$2047,'city centre offline'!$A$2:$A$2047,$A43,'city centre offline'!$B$2:$B$2047,V$4)*AVERAGEIFS('all sales summary'!$I$2:$I$2047,'all sales summary'!$A$2:$A$2047,$A43,'all sales summary'!$B$2:$B$2047,V$4)))</f>
        <v>0.13565632914872214</v>
      </c>
      <c r="W43" s="60">
        <f>(AVERAGEIFS('city centre offline'!$J$2:$J$2047,'city centre offline'!$A$2:$A$2047,$A43,'city centre offline'!$B$2:$B$2047,W$4)*AVERAGEIFS('all sales summary'!$I$2:$I$2047,'all sales summary'!$A$2:$A$2047,$A43,'all sales summary'!$B$2:$B$2047,W$4))/((AVERAGEIFS('overall city offline'!$J$2:$J$2047,'overall city offline'!$A$2:$A$2047,$A43,'overall city offline'!$B$2:$B$2047,W$4)*(1-AVERAGEIFS('all sales summary'!$I$2:$I$2047,'all sales summary'!$A$2:$A$2047,$A43,'all sales summary'!$B$2:$B$2047,W$4)))+(AVERAGEIFS('city centre offline'!$J$2:$J$2047,'city centre offline'!$A$2:$A$2047,$A43,'city centre offline'!$B$2:$B$2047,W$4)*AVERAGEIFS('all sales summary'!$I$2:$I$2047,'all sales summary'!$A$2:$A$2047,$A43,'all sales summary'!$B$2:$B$2047,W$4)))</f>
        <v>0.11200217846246779</v>
      </c>
      <c r="X43" s="60">
        <f>(AVERAGEIFS('city centre offline'!$J$2:$J$2047,'city centre offline'!$A$2:$A$2047,$A43,'city centre offline'!$B$2:$B$2047,X$4)*AVERAGEIFS('all sales summary'!$I$2:$I$2047,'all sales summary'!$A$2:$A$2047,$A43,'all sales summary'!$B$2:$B$2047,X$4))/((AVERAGEIFS('overall city offline'!$J$2:$J$2047,'overall city offline'!$A$2:$A$2047,$A43,'overall city offline'!$B$2:$B$2047,X$4)*(1-AVERAGEIFS('all sales summary'!$I$2:$I$2047,'all sales summary'!$A$2:$A$2047,$A43,'all sales summary'!$B$2:$B$2047,X$4)))+(AVERAGEIFS('city centre offline'!$J$2:$J$2047,'city centre offline'!$A$2:$A$2047,$A43,'city centre offline'!$B$2:$B$2047,X$4)*AVERAGEIFS('all sales summary'!$I$2:$I$2047,'all sales summary'!$A$2:$A$2047,$A43,'all sales summary'!$B$2:$B$2047,X$4)))</f>
        <v>0.12543778789537893</v>
      </c>
      <c r="Y43" s="60">
        <f>(AVERAGEIFS('city centre offline'!$J$2:$J$2047,'city centre offline'!$A$2:$A$2047,$A43,'city centre offline'!$B$2:$B$2047,Y$4)*AVERAGEIFS('all sales summary'!$I$2:$I$2047,'all sales summary'!$A$2:$A$2047,$A43,'all sales summary'!$B$2:$B$2047,Y$4))/((AVERAGEIFS('overall city offline'!$J$2:$J$2047,'overall city offline'!$A$2:$A$2047,$A43,'overall city offline'!$B$2:$B$2047,Y$4)*(1-AVERAGEIFS('all sales summary'!$I$2:$I$2047,'all sales summary'!$A$2:$A$2047,$A43,'all sales summary'!$B$2:$B$2047,Y$4)))+(AVERAGEIFS('city centre offline'!$J$2:$J$2047,'city centre offline'!$A$2:$A$2047,$A43,'city centre offline'!$B$2:$B$2047,Y$4)*AVERAGEIFS('all sales summary'!$I$2:$I$2047,'all sales summary'!$A$2:$A$2047,$A43,'all sales summary'!$B$2:$B$2047,Y$4)))</f>
        <v>0.10303570207683874</v>
      </c>
      <c r="Z43" s="60">
        <f>(AVERAGEIFS('city centre offline'!$J$2:$J$2047,'city centre offline'!$A$2:$A$2047,$A43,'city centre offline'!$B$2:$B$2047,Z$4)*AVERAGEIFS('all sales summary'!$I$2:$I$2047,'all sales summary'!$A$2:$A$2047,$A43,'all sales summary'!$B$2:$B$2047,Z$4))/((AVERAGEIFS('overall city offline'!$J$2:$J$2047,'overall city offline'!$A$2:$A$2047,$A43,'overall city offline'!$B$2:$B$2047,Z$4)*(1-AVERAGEIFS('all sales summary'!$I$2:$I$2047,'all sales summary'!$A$2:$A$2047,$A43,'all sales summary'!$B$2:$B$2047,Z$4)))+(AVERAGEIFS('city centre offline'!$J$2:$J$2047,'city centre offline'!$A$2:$A$2047,$A43,'city centre offline'!$B$2:$B$2047,Z$4)*AVERAGEIFS('all sales summary'!$I$2:$I$2047,'all sales summary'!$A$2:$A$2047,$A43,'all sales summary'!$B$2:$B$2047,Z$4)))</f>
        <v>5.203960048635603E-2</v>
      </c>
      <c r="AA43" s="60">
        <f>(AVERAGEIFS('city centre offline'!$J$2:$J$2047,'city centre offline'!$A$2:$A$2047,$A43,'city centre offline'!$B$2:$B$2047,AA$4)*AVERAGEIFS('all sales summary'!$I$2:$I$2047,'all sales summary'!$A$2:$A$2047,$A43,'all sales summary'!$B$2:$B$2047,AA$4))/((AVERAGEIFS('overall city offline'!$J$2:$J$2047,'overall city offline'!$A$2:$A$2047,$A43,'overall city offline'!$B$2:$B$2047,AA$4)*(1-AVERAGEIFS('all sales summary'!$I$2:$I$2047,'all sales summary'!$A$2:$A$2047,$A43,'all sales summary'!$B$2:$B$2047,AA$4)))+(AVERAGEIFS('city centre offline'!$J$2:$J$2047,'city centre offline'!$A$2:$A$2047,$A43,'city centre offline'!$B$2:$B$2047,AA$4)*AVERAGEIFS('all sales summary'!$I$2:$I$2047,'all sales summary'!$A$2:$A$2047,$A43,'all sales summary'!$B$2:$B$2047,AA$4)))</f>
        <v>5.7577810098060261E-2</v>
      </c>
      <c r="AB43" s="60">
        <f>(AVERAGEIFS('city centre offline'!$J$2:$J$2047,'city centre offline'!$A$2:$A$2047,$A43,'city centre offline'!$B$2:$B$2047,AB$4)*AVERAGEIFS('all sales summary'!$I$2:$I$2047,'all sales summary'!$A$2:$A$2047,$A43,'all sales summary'!$B$2:$B$2047,AB$4))/((AVERAGEIFS('overall city offline'!$J$2:$J$2047,'overall city offline'!$A$2:$A$2047,$A43,'overall city offline'!$B$2:$B$2047,AB$4)*(1-AVERAGEIFS('all sales summary'!$I$2:$I$2047,'all sales summary'!$A$2:$A$2047,$A43,'all sales summary'!$B$2:$B$2047,AB$4)))+(AVERAGEIFS('city centre offline'!$J$2:$J$2047,'city centre offline'!$A$2:$A$2047,$A43,'city centre offline'!$B$2:$B$2047,AB$4)*AVERAGEIFS('all sales summary'!$I$2:$I$2047,'all sales summary'!$A$2:$A$2047,$A43,'all sales summary'!$B$2:$B$2047,AB$4)))</f>
        <v>6.6635171194916326E-2</v>
      </c>
      <c r="AC43" s="60">
        <f>(AVERAGEIFS('city centre offline'!$J$2:$J$2047,'city centre offline'!$A$2:$A$2047,$A43,'city centre offline'!$B$2:$B$2047,AC$4)*AVERAGEIFS('all sales summary'!$I$2:$I$2047,'all sales summary'!$A$2:$A$2047,$A43,'all sales summary'!$B$2:$B$2047,AC$4))/((AVERAGEIFS('overall city offline'!$J$2:$J$2047,'overall city offline'!$A$2:$A$2047,$A43,'overall city offline'!$B$2:$B$2047,AC$4)*(1-AVERAGEIFS('all sales summary'!$I$2:$I$2047,'all sales summary'!$A$2:$A$2047,$A43,'all sales summary'!$B$2:$B$2047,AC$4)))+(AVERAGEIFS('city centre offline'!$J$2:$J$2047,'city centre offline'!$A$2:$A$2047,$A43,'city centre offline'!$B$2:$B$2047,AC$4)*AVERAGEIFS('all sales summary'!$I$2:$I$2047,'all sales summary'!$A$2:$A$2047,$A43,'all sales summary'!$B$2:$B$2047,AC$4)))</f>
        <v>8.5608585015185576E-2</v>
      </c>
      <c r="AD43" s="60">
        <f>(AVERAGEIFS('city centre offline'!$J$2:$J$2047,'city centre offline'!$A$2:$A$2047,$A43,'city centre offline'!$B$2:$B$2047,AD$4)*AVERAGEIFS('all sales summary'!$I$2:$I$2047,'all sales summary'!$A$2:$A$2047,$A43,'all sales summary'!$B$2:$B$2047,AD$4))/((AVERAGEIFS('overall city offline'!$J$2:$J$2047,'overall city offline'!$A$2:$A$2047,$A43,'overall city offline'!$B$2:$B$2047,AD$4)*(1-AVERAGEIFS('all sales summary'!$I$2:$I$2047,'all sales summary'!$A$2:$A$2047,$A43,'all sales summary'!$B$2:$B$2047,AD$4)))+(AVERAGEIFS('city centre offline'!$J$2:$J$2047,'city centre offline'!$A$2:$A$2047,$A43,'city centre offline'!$B$2:$B$2047,AD$4)*AVERAGEIFS('all sales summary'!$I$2:$I$2047,'all sales summary'!$A$2:$A$2047,$A43,'all sales summary'!$B$2:$B$2047,AD$4)))</f>
        <v>0.13052523533612828</v>
      </c>
      <c r="AE43" s="60">
        <f>(AVERAGEIFS('city centre offline'!$J$2:$J$2047,'city centre offline'!$A$2:$A$2047,$A43,'city centre offline'!$B$2:$B$2047,AE$4)*AVERAGEIFS('all sales summary'!$I$2:$I$2047,'all sales summary'!$A$2:$A$2047,$A43,'all sales summary'!$B$2:$B$2047,AE$4))/((AVERAGEIFS('overall city offline'!$J$2:$J$2047,'overall city offline'!$A$2:$A$2047,$A43,'overall city offline'!$B$2:$B$2047,AE$4)*(1-AVERAGEIFS('all sales summary'!$I$2:$I$2047,'all sales summary'!$A$2:$A$2047,$A43,'all sales summary'!$B$2:$B$2047,AE$4)))+(AVERAGEIFS('city centre offline'!$J$2:$J$2047,'city centre offline'!$A$2:$A$2047,$A43,'city centre offline'!$B$2:$B$2047,AE$4)*AVERAGEIFS('all sales summary'!$I$2:$I$2047,'all sales summary'!$A$2:$A$2047,$A43,'all sales summary'!$B$2:$B$2047,AE$4)))</f>
        <v>0.14185923066623987</v>
      </c>
      <c r="AF43" s="60">
        <f>(AVERAGEIFS('city centre offline'!$J$2:$J$2047,'city centre offline'!$A$2:$A$2047,$A43,'city centre offline'!$B$2:$B$2047,AF$4)*AVERAGEIFS('all sales summary'!$I$2:$I$2047,'all sales summary'!$A$2:$A$2047,$A43,'all sales summary'!$B$2:$B$2047,AF$4))/((AVERAGEIFS('overall city offline'!$J$2:$J$2047,'overall city offline'!$A$2:$A$2047,$A43,'overall city offline'!$B$2:$B$2047,AF$4)*(1-AVERAGEIFS('all sales summary'!$I$2:$I$2047,'all sales summary'!$A$2:$A$2047,$A43,'all sales summary'!$B$2:$B$2047,AF$4)))+(AVERAGEIFS('city centre offline'!$J$2:$J$2047,'city centre offline'!$A$2:$A$2047,$A43,'city centre offline'!$B$2:$B$2047,AF$4)*AVERAGEIFS('all sales summary'!$I$2:$I$2047,'all sales summary'!$A$2:$A$2047,$A43,'all sales summary'!$B$2:$B$2047,AF$4)))</f>
        <v>0.14214332715290437</v>
      </c>
      <c r="AG43" s="60">
        <f>(AVERAGEIFS('city centre offline'!$J$2:$J$2047,'city centre offline'!$A$2:$A$2047,$A43,'city centre offline'!$B$2:$B$2047,AG$4)*AVERAGEIFS('all sales summary'!$I$2:$I$2047,'all sales summary'!$A$2:$A$2047,$A43,'all sales summary'!$B$2:$B$2047,AG$4))/((AVERAGEIFS('overall city offline'!$J$2:$J$2047,'overall city offline'!$A$2:$A$2047,$A43,'overall city offline'!$B$2:$B$2047,AG$4)*(1-AVERAGEIFS('all sales summary'!$I$2:$I$2047,'all sales summary'!$A$2:$A$2047,$A43,'all sales summary'!$B$2:$B$2047,AG$4)))+(AVERAGEIFS('city centre offline'!$J$2:$J$2047,'city centre offline'!$A$2:$A$2047,$A43,'city centre offline'!$B$2:$B$2047,AG$4)*AVERAGEIFS('all sales summary'!$I$2:$I$2047,'all sales summary'!$A$2:$A$2047,$A43,'all sales summary'!$B$2:$B$2047,AG$4)))</f>
        <v>0.1476430687159071</v>
      </c>
      <c r="AH43" s="60">
        <f>(AVERAGEIFS('city centre offline'!$J$2:$J$2047,'city centre offline'!$A$2:$A$2047,$A43,'city centre offline'!$B$2:$B$2047,AH$4)*AVERAGEIFS('all sales summary'!$I$2:$I$2047,'all sales summary'!$A$2:$A$2047,$A43,'all sales summary'!$B$2:$B$2047,AH$4))/((AVERAGEIFS('overall city offline'!$J$2:$J$2047,'overall city offline'!$A$2:$A$2047,$A43,'overall city offline'!$B$2:$B$2047,AH$4)*(1-AVERAGEIFS('all sales summary'!$I$2:$I$2047,'all sales summary'!$A$2:$A$2047,$A43,'all sales summary'!$B$2:$B$2047,AH$4)))+(AVERAGEIFS('city centre offline'!$J$2:$J$2047,'city centre offline'!$A$2:$A$2047,$A43,'city centre offline'!$B$2:$B$2047,AH$4)*AVERAGEIFS('all sales summary'!$I$2:$I$2047,'all sales summary'!$A$2:$A$2047,$A43,'all sales summary'!$B$2:$B$2047,AH$4)))</f>
        <v>0.13991619710928982</v>
      </c>
    </row>
    <row r="44" spans="1:34" x14ac:dyDescent="0.3">
      <c r="A44" t="s">
        <v>46</v>
      </c>
      <c r="B44" s="60">
        <f>(AVERAGEIFS('city centre offline'!$J$2:$J$2047,'city centre offline'!$A$2:$A$2047,$A44,'city centre offline'!$B$2:$B$2047,B$4)*AVERAGEIFS('all sales summary'!$I$2:$I$2047,'all sales summary'!$A$2:$A$2047,$A44,'all sales summary'!$B$2:$B$2047,B$4))/((AVERAGEIFS('overall city offline'!$J$2:$J$2047,'overall city offline'!$A$2:$A$2047,$A44,'overall city offline'!$B$2:$B$2047,B$4)*(1-AVERAGEIFS('all sales summary'!$I$2:$I$2047,'all sales summary'!$A$2:$A$2047,$A44,'all sales summary'!$B$2:$B$2047,B$4)))+(AVERAGEIFS('city centre offline'!$J$2:$J$2047,'city centre offline'!$A$2:$A$2047,$A44,'city centre offline'!$B$2:$B$2047,B$4)*AVERAGEIFS('all sales summary'!$I$2:$I$2047,'all sales summary'!$A$2:$A$2047,$A44,'all sales summary'!$B$2:$B$2047,B$4)))</f>
        <v>0.2365007832610424</v>
      </c>
      <c r="C44" s="60">
        <f>(AVERAGEIFS('city centre offline'!$J$2:$J$2047,'city centre offline'!$A$2:$A$2047,$A44,'city centre offline'!$B$2:$B$2047,C$4)*AVERAGEIFS('all sales summary'!$I$2:$I$2047,'all sales summary'!$A$2:$A$2047,$A44,'all sales summary'!$B$2:$B$2047,C$4))/((AVERAGEIFS('overall city offline'!$J$2:$J$2047,'overall city offline'!$A$2:$A$2047,$A44,'overall city offline'!$B$2:$B$2047,C$4)*(1-AVERAGEIFS('all sales summary'!$I$2:$I$2047,'all sales summary'!$A$2:$A$2047,$A44,'all sales summary'!$B$2:$B$2047,C$4)))+(AVERAGEIFS('city centre offline'!$J$2:$J$2047,'city centre offline'!$A$2:$A$2047,$A44,'city centre offline'!$B$2:$B$2047,C$4)*AVERAGEIFS('all sales summary'!$I$2:$I$2047,'all sales summary'!$A$2:$A$2047,$A44,'all sales summary'!$B$2:$B$2047,C$4)))</f>
        <v>0.2398298099611843</v>
      </c>
      <c r="D44" s="60">
        <f>(AVERAGEIFS('city centre offline'!$J$2:$J$2047,'city centre offline'!$A$2:$A$2047,$A44,'city centre offline'!$B$2:$B$2047,D$4)*AVERAGEIFS('all sales summary'!$I$2:$I$2047,'all sales summary'!$A$2:$A$2047,$A44,'all sales summary'!$B$2:$B$2047,D$4))/((AVERAGEIFS('overall city offline'!$J$2:$J$2047,'overall city offline'!$A$2:$A$2047,$A44,'overall city offline'!$B$2:$B$2047,D$4)*(1-AVERAGEIFS('all sales summary'!$I$2:$I$2047,'all sales summary'!$A$2:$A$2047,$A44,'all sales summary'!$B$2:$B$2047,D$4)))+(AVERAGEIFS('city centre offline'!$J$2:$J$2047,'city centre offline'!$A$2:$A$2047,$A44,'city centre offline'!$B$2:$B$2047,D$4)*AVERAGEIFS('all sales summary'!$I$2:$I$2047,'all sales summary'!$A$2:$A$2047,$A44,'all sales summary'!$B$2:$B$2047,D$4)))</f>
        <v>0.23729644023810734</v>
      </c>
      <c r="E44" s="60">
        <f>(AVERAGEIFS('city centre offline'!$J$2:$J$2047,'city centre offline'!$A$2:$A$2047,$A44,'city centre offline'!$B$2:$B$2047,E$4)*AVERAGEIFS('all sales summary'!$I$2:$I$2047,'all sales summary'!$A$2:$A$2047,$A44,'all sales summary'!$B$2:$B$2047,E$4))/((AVERAGEIFS('overall city offline'!$J$2:$J$2047,'overall city offline'!$A$2:$A$2047,$A44,'overall city offline'!$B$2:$B$2047,E$4)*(1-AVERAGEIFS('all sales summary'!$I$2:$I$2047,'all sales summary'!$A$2:$A$2047,$A44,'all sales summary'!$B$2:$B$2047,E$4)))+(AVERAGEIFS('city centre offline'!$J$2:$J$2047,'city centre offline'!$A$2:$A$2047,$A44,'city centre offline'!$B$2:$B$2047,E$4)*AVERAGEIFS('all sales summary'!$I$2:$I$2047,'all sales summary'!$A$2:$A$2047,$A44,'all sales summary'!$B$2:$B$2047,E$4)))</f>
        <v>0.22984458839428756</v>
      </c>
      <c r="F44" s="60">
        <f>(AVERAGEIFS('city centre offline'!$J$2:$J$2047,'city centre offline'!$A$2:$A$2047,$A44,'city centre offline'!$B$2:$B$2047,F$4)*AVERAGEIFS('all sales summary'!$I$2:$I$2047,'all sales summary'!$A$2:$A$2047,$A44,'all sales summary'!$B$2:$B$2047,F$4))/((AVERAGEIFS('overall city offline'!$J$2:$J$2047,'overall city offline'!$A$2:$A$2047,$A44,'overall city offline'!$B$2:$B$2047,F$4)*(1-AVERAGEIFS('all sales summary'!$I$2:$I$2047,'all sales summary'!$A$2:$A$2047,$A44,'all sales summary'!$B$2:$B$2047,F$4)))+(AVERAGEIFS('city centre offline'!$J$2:$J$2047,'city centre offline'!$A$2:$A$2047,$A44,'city centre offline'!$B$2:$B$2047,F$4)*AVERAGEIFS('all sales summary'!$I$2:$I$2047,'all sales summary'!$A$2:$A$2047,$A44,'all sales summary'!$B$2:$B$2047,F$4)))</f>
        <v>0.22883036536442383</v>
      </c>
      <c r="G44" s="60">
        <f>(AVERAGEIFS('city centre offline'!$J$2:$J$2047,'city centre offline'!$A$2:$A$2047,$A44,'city centre offline'!$B$2:$B$2047,G$4)*AVERAGEIFS('all sales summary'!$I$2:$I$2047,'all sales summary'!$A$2:$A$2047,$A44,'all sales summary'!$B$2:$B$2047,G$4))/((AVERAGEIFS('overall city offline'!$J$2:$J$2047,'overall city offline'!$A$2:$A$2047,$A44,'overall city offline'!$B$2:$B$2047,G$4)*(1-AVERAGEIFS('all sales summary'!$I$2:$I$2047,'all sales summary'!$A$2:$A$2047,$A44,'all sales summary'!$B$2:$B$2047,G$4)))+(AVERAGEIFS('city centre offline'!$J$2:$J$2047,'city centre offline'!$A$2:$A$2047,$A44,'city centre offline'!$B$2:$B$2047,G$4)*AVERAGEIFS('all sales summary'!$I$2:$I$2047,'all sales summary'!$A$2:$A$2047,$A44,'all sales summary'!$B$2:$B$2047,G$4)))</f>
        <v>0.22828174340820628</v>
      </c>
      <c r="H44" s="60">
        <f>(AVERAGEIFS('city centre offline'!$J$2:$J$2047,'city centre offline'!$A$2:$A$2047,$A44,'city centre offline'!$B$2:$B$2047,H$4)*AVERAGEIFS('all sales summary'!$I$2:$I$2047,'all sales summary'!$A$2:$A$2047,$A44,'all sales summary'!$B$2:$B$2047,H$4))/((AVERAGEIFS('overall city offline'!$J$2:$J$2047,'overall city offline'!$A$2:$A$2047,$A44,'overall city offline'!$B$2:$B$2047,H$4)*(1-AVERAGEIFS('all sales summary'!$I$2:$I$2047,'all sales summary'!$A$2:$A$2047,$A44,'all sales summary'!$B$2:$B$2047,H$4)))+(AVERAGEIFS('city centre offline'!$J$2:$J$2047,'city centre offline'!$A$2:$A$2047,$A44,'city centre offline'!$B$2:$B$2047,H$4)*AVERAGEIFS('all sales summary'!$I$2:$I$2047,'all sales summary'!$A$2:$A$2047,$A44,'all sales summary'!$B$2:$B$2047,H$4)))</f>
        <v>0.2165944576258407</v>
      </c>
      <c r="I44" s="60">
        <f>(AVERAGEIFS('city centre offline'!$J$2:$J$2047,'city centre offline'!$A$2:$A$2047,$A44,'city centre offline'!$B$2:$B$2047,I$4)*AVERAGEIFS('all sales summary'!$I$2:$I$2047,'all sales summary'!$A$2:$A$2047,$A44,'all sales summary'!$B$2:$B$2047,I$4))/((AVERAGEIFS('overall city offline'!$J$2:$J$2047,'overall city offline'!$A$2:$A$2047,$A44,'overall city offline'!$B$2:$B$2047,I$4)*(1-AVERAGEIFS('all sales summary'!$I$2:$I$2047,'all sales summary'!$A$2:$A$2047,$A44,'all sales summary'!$B$2:$B$2047,I$4)))+(AVERAGEIFS('city centre offline'!$J$2:$J$2047,'city centre offline'!$A$2:$A$2047,$A44,'city centre offline'!$B$2:$B$2047,I$4)*AVERAGEIFS('all sales summary'!$I$2:$I$2047,'all sales summary'!$A$2:$A$2047,$A44,'all sales summary'!$B$2:$B$2047,I$4)))</f>
        <v>0.21649797558709272</v>
      </c>
      <c r="J44" s="60">
        <f>(AVERAGEIFS('city centre offline'!$J$2:$J$2047,'city centre offline'!$A$2:$A$2047,$A44,'city centre offline'!$B$2:$B$2047,J$4)*AVERAGEIFS('all sales summary'!$I$2:$I$2047,'all sales summary'!$A$2:$A$2047,$A44,'all sales summary'!$B$2:$B$2047,J$4))/((AVERAGEIFS('overall city offline'!$J$2:$J$2047,'overall city offline'!$A$2:$A$2047,$A44,'overall city offline'!$B$2:$B$2047,J$4)*(1-AVERAGEIFS('all sales summary'!$I$2:$I$2047,'all sales summary'!$A$2:$A$2047,$A44,'all sales summary'!$B$2:$B$2047,J$4)))+(AVERAGEIFS('city centre offline'!$J$2:$J$2047,'city centre offline'!$A$2:$A$2047,$A44,'city centre offline'!$B$2:$B$2047,J$4)*AVERAGEIFS('all sales summary'!$I$2:$I$2047,'all sales summary'!$A$2:$A$2047,$A44,'all sales summary'!$B$2:$B$2047,J$4)))</f>
        <v>0.22281767649203257</v>
      </c>
      <c r="K44" s="60">
        <f>(AVERAGEIFS('city centre offline'!$J$2:$J$2047,'city centre offline'!$A$2:$A$2047,$A44,'city centre offline'!$B$2:$B$2047,K$4)*AVERAGEIFS('all sales summary'!$I$2:$I$2047,'all sales summary'!$A$2:$A$2047,$A44,'all sales summary'!$B$2:$B$2047,K$4))/((AVERAGEIFS('overall city offline'!$J$2:$J$2047,'overall city offline'!$A$2:$A$2047,$A44,'overall city offline'!$B$2:$B$2047,K$4)*(1-AVERAGEIFS('all sales summary'!$I$2:$I$2047,'all sales summary'!$A$2:$A$2047,$A44,'all sales summary'!$B$2:$B$2047,K$4)))+(AVERAGEIFS('city centre offline'!$J$2:$J$2047,'city centre offline'!$A$2:$A$2047,$A44,'city centre offline'!$B$2:$B$2047,K$4)*AVERAGEIFS('all sales summary'!$I$2:$I$2047,'all sales summary'!$A$2:$A$2047,$A44,'all sales summary'!$B$2:$B$2047,K$4)))</f>
        <v>0.2338893670978241</v>
      </c>
      <c r="L44" s="60">
        <f>(AVERAGEIFS('city centre offline'!$J$2:$J$2047,'city centre offline'!$A$2:$A$2047,$A44,'city centre offline'!$B$2:$B$2047,L$4)*AVERAGEIFS('all sales summary'!$I$2:$I$2047,'all sales summary'!$A$2:$A$2047,$A44,'all sales summary'!$B$2:$B$2047,L$4))/((AVERAGEIFS('overall city offline'!$J$2:$J$2047,'overall city offline'!$A$2:$A$2047,$A44,'overall city offline'!$B$2:$B$2047,L$4)*(1-AVERAGEIFS('all sales summary'!$I$2:$I$2047,'all sales summary'!$A$2:$A$2047,$A44,'all sales summary'!$B$2:$B$2047,L$4)))+(AVERAGEIFS('city centre offline'!$J$2:$J$2047,'city centre offline'!$A$2:$A$2047,$A44,'city centre offline'!$B$2:$B$2047,L$4)*AVERAGEIFS('all sales summary'!$I$2:$I$2047,'all sales summary'!$A$2:$A$2047,$A44,'all sales summary'!$B$2:$B$2047,L$4)))</f>
        <v>0.22805725301010349</v>
      </c>
      <c r="M44" s="60">
        <f>(AVERAGEIFS('city centre offline'!$J$2:$J$2047,'city centre offline'!$A$2:$A$2047,$A44,'city centre offline'!$B$2:$B$2047,M$4)*AVERAGEIFS('all sales summary'!$I$2:$I$2047,'all sales summary'!$A$2:$A$2047,$A44,'all sales summary'!$B$2:$B$2047,M$4))/((AVERAGEIFS('overall city offline'!$J$2:$J$2047,'overall city offline'!$A$2:$A$2047,$A44,'overall city offline'!$B$2:$B$2047,M$4)*(1-AVERAGEIFS('all sales summary'!$I$2:$I$2047,'all sales summary'!$A$2:$A$2047,$A44,'all sales summary'!$B$2:$B$2047,M$4)))+(AVERAGEIFS('city centre offline'!$J$2:$J$2047,'city centre offline'!$A$2:$A$2047,$A44,'city centre offline'!$B$2:$B$2047,M$4)*AVERAGEIFS('all sales summary'!$I$2:$I$2047,'all sales summary'!$A$2:$A$2047,$A44,'all sales summary'!$B$2:$B$2047,M$4)))</f>
        <v>0.23058745259272359</v>
      </c>
      <c r="N44" s="60">
        <f>(AVERAGEIFS('city centre offline'!$J$2:$J$2047,'city centre offline'!$A$2:$A$2047,$A44,'city centre offline'!$B$2:$B$2047,N$4)*AVERAGEIFS('all sales summary'!$I$2:$I$2047,'all sales summary'!$A$2:$A$2047,$A44,'all sales summary'!$B$2:$B$2047,N$4))/((AVERAGEIFS('overall city offline'!$J$2:$J$2047,'overall city offline'!$A$2:$A$2047,$A44,'overall city offline'!$B$2:$B$2047,N$4)*(1-AVERAGEIFS('all sales summary'!$I$2:$I$2047,'all sales summary'!$A$2:$A$2047,$A44,'all sales summary'!$B$2:$B$2047,N$4)))+(AVERAGEIFS('city centre offline'!$J$2:$J$2047,'city centre offline'!$A$2:$A$2047,$A44,'city centre offline'!$B$2:$B$2047,N$4)*AVERAGEIFS('all sales summary'!$I$2:$I$2047,'all sales summary'!$A$2:$A$2047,$A44,'all sales summary'!$B$2:$B$2047,N$4)))</f>
        <v>0.22741794413192193</v>
      </c>
      <c r="O44" s="60">
        <f>(AVERAGEIFS('city centre offline'!$J$2:$J$2047,'city centre offline'!$A$2:$A$2047,$A44,'city centre offline'!$B$2:$B$2047,O$4)*AVERAGEIFS('all sales summary'!$I$2:$I$2047,'all sales summary'!$A$2:$A$2047,$A44,'all sales summary'!$B$2:$B$2047,O$4))/((AVERAGEIFS('overall city offline'!$J$2:$J$2047,'overall city offline'!$A$2:$A$2047,$A44,'overall city offline'!$B$2:$B$2047,O$4)*(1-AVERAGEIFS('all sales summary'!$I$2:$I$2047,'all sales summary'!$A$2:$A$2047,$A44,'all sales summary'!$B$2:$B$2047,O$4)))+(AVERAGEIFS('city centre offline'!$J$2:$J$2047,'city centre offline'!$A$2:$A$2047,$A44,'city centre offline'!$B$2:$B$2047,O$4)*AVERAGEIFS('all sales summary'!$I$2:$I$2047,'all sales summary'!$A$2:$A$2047,$A44,'all sales summary'!$B$2:$B$2047,O$4)))</f>
        <v>0.22828374661480522</v>
      </c>
      <c r="P44" s="60">
        <f>(AVERAGEIFS('city centre offline'!$J$2:$J$2047,'city centre offline'!$A$2:$A$2047,$A44,'city centre offline'!$B$2:$B$2047,P$4)*AVERAGEIFS('all sales summary'!$I$2:$I$2047,'all sales summary'!$A$2:$A$2047,$A44,'all sales summary'!$B$2:$B$2047,P$4))/((AVERAGEIFS('overall city offline'!$J$2:$J$2047,'overall city offline'!$A$2:$A$2047,$A44,'overall city offline'!$B$2:$B$2047,P$4)*(1-AVERAGEIFS('all sales summary'!$I$2:$I$2047,'all sales summary'!$A$2:$A$2047,$A44,'all sales summary'!$B$2:$B$2047,P$4)))+(AVERAGEIFS('city centre offline'!$J$2:$J$2047,'city centre offline'!$A$2:$A$2047,$A44,'city centre offline'!$B$2:$B$2047,P$4)*AVERAGEIFS('all sales summary'!$I$2:$I$2047,'all sales summary'!$A$2:$A$2047,$A44,'all sales summary'!$B$2:$B$2047,P$4)))</f>
        <v>0.22610213846530741</v>
      </c>
      <c r="Q44" s="60">
        <f>(AVERAGEIFS('city centre offline'!$J$2:$J$2047,'city centre offline'!$A$2:$A$2047,$A44,'city centre offline'!$B$2:$B$2047,Q$4)*AVERAGEIFS('all sales summary'!$I$2:$I$2047,'all sales summary'!$A$2:$A$2047,$A44,'all sales summary'!$B$2:$B$2047,Q$4))/((AVERAGEIFS('overall city offline'!$J$2:$J$2047,'overall city offline'!$A$2:$A$2047,$A44,'overall city offline'!$B$2:$B$2047,Q$4)*(1-AVERAGEIFS('all sales summary'!$I$2:$I$2047,'all sales summary'!$A$2:$A$2047,$A44,'all sales summary'!$B$2:$B$2047,Q$4)))+(AVERAGEIFS('city centre offline'!$J$2:$J$2047,'city centre offline'!$A$2:$A$2047,$A44,'city centre offline'!$B$2:$B$2047,Q$4)*AVERAGEIFS('all sales summary'!$I$2:$I$2047,'all sales summary'!$A$2:$A$2047,$A44,'all sales summary'!$B$2:$B$2047,Q$4)))</f>
        <v>0.14544944742139393</v>
      </c>
      <c r="R44" s="60">
        <f>(AVERAGEIFS('city centre offline'!$J$2:$J$2047,'city centre offline'!$A$2:$A$2047,$A44,'city centre offline'!$B$2:$B$2047,R$4)*AVERAGEIFS('all sales summary'!$I$2:$I$2047,'all sales summary'!$A$2:$A$2047,$A44,'all sales summary'!$B$2:$B$2047,R$4))/((AVERAGEIFS('overall city offline'!$J$2:$J$2047,'overall city offline'!$A$2:$A$2047,$A44,'overall city offline'!$B$2:$B$2047,R$4)*(1-AVERAGEIFS('all sales summary'!$I$2:$I$2047,'all sales summary'!$A$2:$A$2047,$A44,'all sales summary'!$B$2:$B$2047,R$4)))+(AVERAGEIFS('city centre offline'!$J$2:$J$2047,'city centre offline'!$A$2:$A$2047,$A44,'city centre offline'!$B$2:$B$2047,R$4)*AVERAGEIFS('all sales summary'!$I$2:$I$2047,'all sales summary'!$A$2:$A$2047,$A44,'all sales summary'!$B$2:$B$2047,R$4)))</f>
        <v>0.21159211646893275</v>
      </c>
      <c r="S44" s="60">
        <f>(AVERAGEIFS('city centre offline'!$J$2:$J$2047,'city centre offline'!$A$2:$A$2047,$A44,'city centre offline'!$B$2:$B$2047,S$4)*AVERAGEIFS('all sales summary'!$I$2:$I$2047,'all sales summary'!$A$2:$A$2047,$A44,'all sales summary'!$B$2:$B$2047,S$4))/((AVERAGEIFS('overall city offline'!$J$2:$J$2047,'overall city offline'!$A$2:$A$2047,$A44,'overall city offline'!$B$2:$B$2047,S$4)*(1-AVERAGEIFS('all sales summary'!$I$2:$I$2047,'all sales summary'!$A$2:$A$2047,$A44,'all sales summary'!$B$2:$B$2047,S$4)))+(AVERAGEIFS('city centre offline'!$J$2:$J$2047,'city centre offline'!$A$2:$A$2047,$A44,'city centre offline'!$B$2:$B$2047,S$4)*AVERAGEIFS('all sales summary'!$I$2:$I$2047,'all sales summary'!$A$2:$A$2047,$A44,'all sales summary'!$B$2:$B$2047,S$4)))</f>
        <v>0.19490053323247414</v>
      </c>
      <c r="T44" s="60">
        <f>(AVERAGEIFS('city centre offline'!$J$2:$J$2047,'city centre offline'!$A$2:$A$2047,$A44,'city centre offline'!$B$2:$B$2047,T$4)*AVERAGEIFS('all sales summary'!$I$2:$I$2047,'all sales summary'!$A$2:$A$2047,$A44,'all sales summary'!$B$2:$B$2047,T$4))/((AVERAGEIFS('overall city offline'!$J$2:$J$2047,'overall city offline'!$A$2:$A$2047,$A44,'overall city offline'!$B$2:$B$2047,T$4)*(1-AVERAGEIFS('all sales summary'!$I$2:$I$2047,'all sales summary'!$A$2:$A$2047,$A44,'all sales summary'!$B$2:$B$2047,T$4)))+(AVERAGEIFS('city centre offline'!$J$2:$J$2047,'city centre offline'!$A$2:$A$2047,$A44,'city centre offline'!$B$2:$B$2047,T$4)*AVERAGEIFS('all sales summary'!$I$2:$I$2047,'all sales summary'!$A$2:$A$2047,$A44,'all sales summary'!$B$2:$B$2047,T$4)))</f>
        <v>0.2003137345506095</v>
      </c>
      <c r="U44" s="60">
        <f>(AVERAGEIFS('city centre offline'!$J$2:$J$2047,'city centre offline'!$A$2:$A$2047,$A44,'city centre offline'!$B$2:$B$2047,U$4)*AVERAGEIFS('all sales summary'!$I$2:$I$2047,'all sales summary'!$A$2:$A$2047,$A44,'all sales summary'!$B$2:$B$2047,U$4))/((AVERAGEIFS('overall city offline'!$J$2:$J$2047,'overall city offline'!$A$2:$A$2047,$A44,'overall city offline'!$B$2:$B$2047,U$4)*(1-AVERAGEIFS('all sales summary'!$I$2:$I$2047,'all sales summary'!$A$2:$A$2047,$A44,'all sales summary'!$B$2:$B$2047,U$4)))+(AVERAGEIFS('city centre offline'!$J$2:$J$2047,'city centre offline'!$A$2:$A$2047,$A44,'city centre offline'!$B$2:$B$2047,U$4)*AVERAGEIFS('all sales summary'!$I$2:$I$2047,'all sales summary'!$A$2:$A$2047,$A44,'all sales summary'!$B$2:$B$2047,U$4)))</f>
        <v>0.20992277835438392</v>
      </c>
      <c r="V44" s="60">
        <f>(AVERAGEIFS('city centre offline'!$J$2:$J$2047,'city centre offline'!$A$2:$A$2047,$A44,'city centre offline'!$B$2:$B$2047,V$4)*AVERAGEIFS('all sales summary'!$I$2:$I$2047,'all sales summary'!$A$2:$A$2047,$A44,'all sales summary'!$B$2:$B$2047,V$4))/((AVERAGEIFS('overall city offline'!$J$2:$J$2047,'overall city offline'!$A$2:$A$2047,$A44,'overall city offline'!$B$2:$B$2047,V$4)*(1-AVERAGEIFS('all sales summary'!$I$2:$I$2047,'all sales summary'!$A$2:$A$2047,$A44,'all sales summary'!$B$2:$B$2047,V$4)))+(AVERAGEIFS('city centre offline'!$J$2:$J$2047,'city centre offline'!$A$2:$A$2047,$A44,'city centre offline'!$B$2:$B$2047,V$4)*AVERAGEIFS('all sales summary'!$I$2:$I$2047,'all sales summary'!$A$2:$A$2047,$A44,'all sales summary'!$B$2:$B$2047,V$4)))</f>
        <v>0.20766814985051893</v>
      </c>
      <c r="W44" s="60">
        <f>(AVERAGEIFS('city centre offline'!$J$2:$J$2047,'city centre offline'!$A$2:$A$2047,$A44,'city centre offline'!$B$2:$B$2047,W$4)*AVERAGEIFS('all sales summary'!$I$2:$I$2047,'all sales summary'!$A$2:$A$2047,$A44,'all sales summary'!$B$2:$B$2047,W$4))/((AVERAGEIFS('overall city offline'!$J$2:$J$2047,'overall city offline'!$A$2:$A$2047,$A44,'overall city offline'!$B$2:$B$2047,W$4)*(1-AVERAGEIFS('all sales summary'!$I$2:$I$2047,'all sales summary'!$A$2:$A$2047,$A44,'all sales summary'!$B$2:$B$2047,W$4)))+(AVERAGEIFS('city centre offline'!$J$2:$J$2047,'city centre offline'!$A$2:$A$2047,$A44,'city centre offline'!$B$2:$B$2047,W$4)*AVERAGEIFS('all sales summary'!$I$2:$I$2047,'all sales summary'!$A$2:$A$2047,$A44,'all sales summary'!$B$2:$B$2047,W$4)))</f>
        <v>0.20947185989756273</v>
      </c>
      <c r="X44" s="60">
        <f>(AVERAGEIFS('city centre offline'!$J$2:$J$2047,'city centre offline'!$A$2:$A$2047,$A44,'city centre offline'!$B$2:$B$2047,X$4)*AVERAGEIFS('all sales summary'!$I$2:$I$2047,'all sales summary'!$A$2:$A$2047,$A44,'all sales summary'!$B$2:$B$2047,X$4))/((AVERAGEIFS('overall city offline'!$J$2:$J$2047,'overall city offline'!$A$2:$A$2047,$A44,'overall city offline'!$B$2:$B$2047,X$4)*(1-AVERAGEIFS('all sales summary'!$I$2:$I$2047,'all sales summary'!$A$2:$A$2047,$A44,'all sales summary'!$B$2:$B$2047,X$4)))+(AVERAGEIFS('city centre offline'!$J$2:$J$2047,'city centre offline'!$A$2:$A$2047,$A44,'city centre offline'!$B$2:$B$2047,X$4)*AVERAGEIFS('all sales summary'!$I$2:$I$2047,'all sales summary'!$A$2:$A$2047,$A44,'all sales summary'!$B$2:$B$2047,X$4)))</f>
        <v>0.19822269667536935</v>
      </c>
      <c r="Y44" s="60">
        <f>(AVERAGEIFS('city centre offline'!$J$2:$J$2047,'city centre offline'!$A$2:$A$2047,$A44,'city centre offline'!$B$2:$B$2047,Y$4)*AVERAGEIFS('all sales summary'!$I$2:$I$2047,'all sales summary'!$A$2:$A$2047,$A44,'all sales summary'!$B$2:$B$2047,Y$4))/((AVERAGEIFS('overall city offline'!$J$2:$J$2047,'overall city offline'!$A$2:$A$2047,$A44,'overall city offline'!$B$2:$B$2047,Y$4)*(1-AVERAGEIFS('all sales summary'!$I$2:$I$2047,'all sales summary'!$A$2:$A$2047,$A44,'all sales summary'!$B$2:$B$2047,Y$4)))+(AVERAGEIFS('city centre offline'!$J$2:$J$2047,'city centre offline'!$A$2:$A$2047,$A44,'city centre offline'!$B$2:$B$2047,Y$4)*AVERAGEIFS('all sales summary'!$I$2:$I$2047,'all sales summary'!$A$2:$A$2047,$A44,'all sales summary'!$B$2:$B$2047,Y$4)))</f>
        <v>0.22111773365270782</v>
      </c>
      <c r="Z44" s="60">
        <f>(AVERAGEIFS('city centre offline'!$J$2:$J$2047,'city centre offline'!$A$2:$A$2047,$A44,'city centre offline'!$B$2:$B$2047,Z$4)*AVERAGEIFS('all sales summary'!$I$2:$I$2047,'all sales summary'!$A$2:$A$2047,$A44,'all sales summary'!$B$2:$B$2047,Z$4))/((AVERAGEIFS('overall city offline'!$J$2:$J$2047,'overall city offline'!$A$2:$A$2047,$A44,'overall city offline'!$B$2:$B$2047,Z$4)*(1-AVERAGEIFS('all sales summary'!$I$2:$I$2047,'all sales summary'!$A$2:$A$2047,$A44,'all sales summary'!$B$2:$B$2047,Z$4)))+(AVERAGEIFS('city centre offline'!$J$2:$J$2047,'city centre offline'!$A$2:$A$2047,$A44,'city centre offline'!$B$2:$B$2047,Z$4)*AVERAGEIFS('all sales summary'!$I$2:$I$2047,'all sales summary'!$A$2:$A$2047,$A44,'all sales summary'!$B$2:$B$2047,Z$4)))</f>
        <v>0.17767613876165159</v>
      </c>
      <c r="AA44" s="60">
        <f>(AVERAGEIFS('city centre offline'!$J$2:$J$2047,'city centre offline'!$A$2:$A$2047,$A44,'city centre offline'!$B$2:$B$2047,AA$4)*AVERAGEIFS('all sales summary'!$I$2:$I$2047,'all sales summary'!$A$2:$A$2047,$A44,'all sales summary'!$B$2:$B$2047,AA$4))/((AVERAGEIFS('overall city offline'!$J$2:$J$2047,'overall city offline'!$A$2:$A$2047,$A44,'overall city offline'!$B$2:$B$2047,AA$4)*(1-AVERAGEIFS('all sales summary'!$I$2:$I$2047,'all sales summary'!$A$2:$A$2047,$A44,'all sales summary'!$B$2:$B$2047,AA$4)))+(AVERAGEIFS('city centre offline'!$J$2:$J$2047,'city centre offline'!$A$2:$A$2047,$A44,'city centre offline'!$B$2:$B$2047,AA$4)*AVERAGEIFS('all sales summary'!$I$2:$I$2047,'all sales summary'!$A$2:$A$2047,$A44,'all sales summary'!$B$2:$B$2047,AA$4)))</f>
        <v>0.18068553005084617</v>
      </c>
      <c r="AB44" s="60">
        <f>(AVERAGEIFS('city centre offline'!$J$2:$J$2047,'city centre offline'!$A$2:$A$2047,$A44,'city centre offline'!$B$2:$B$2047,AB$4)*AVERAGEIFS('all sales summary'!$I$2:$I$2047,'all sales summary'!$A$2:$A$2047,$A44,'all sales summary'!$B$2:$B$2047,AB$4))/((AVERAGEIFS('overall city offline'!$J$2:$J$2047,'overall city offline'!$A$2:$A$2047,$A44,'overall city offline'!$B$2:$B$2047,AB$4)*(1-AVERAGEIFS('all sales summary'!$I$2:$I$2047,'all sales summary'!$A$2:$A$2047,$A44,'all sales summary'!$B$2:$B$2047,AB$4)))+(AVERAGEIFS('city centre offline'!$J$2:$J$2047,'city centre offline'!$A$2:$A$2047,$A44,'city centre offline'!$B$2:$B$2047,AB$4)*AVERAGEIFS('all sales summary'!$I$2:$I$2047,'all sales summary'!$A$2:$A$2047,$A44,'all sales summary'!$B$2:$B$2047,AB$4)))</f>
        <v>0.18538022235622334</v>
      </c>
      <c r="AC44" s="60">
        <f>(AVERAGEIFS('city centre offline'!$J$2:$J$2047,'city centre offline'!$A$2:$A$2047,$A44,'city centre offline'!$B$2:$B$2047,AC$4)*AVERAGEIFS('all sales summary'!$I$2:$I$2047,'all sales summary'!$A$2:$A$2047,$A44,'all sales summary'!$B$2:$B$2047,AC$4))/((AVERAGEIFS('overall city offline'!$J$2:$J$2047,'overall city offline'!$A$2:$A$2047,$A44,'overall city offline'!$B$2:$B$2047,AC$4)*(1-AVERAGEIFS('all sales summary'!$I$2:$I$2047,'all sales summary'!$A$2:$A$2047,$A44,'all sales summary'!$B$2:$B$2047,AC$4)))+(AVERAGEIFS('city centre offline'!$J$2:$J$2047,'city centre offline'!$A$2:$A$2047,$A44,'city centre offline'!$B$2:$B$2047,AC$4)*AVERAGEIFS('all sales summary'!$I$2:$I$2047,'all sales summary'!$A$2:$A$2047,$A44,'all sales summary'!$B$2:$B$2047,AC$4)))</f>
        <v>0.19311132448577609</v>
      </c>
      <c r="AD44" s="60">
        <f>(AVERAGEIFS('city centre offline'!$J$2:$J$2047,'city centre offline'!$A$2:$A$2047,$A44,'city centre offline'!$B$2:$B$2047,AD$4)*AVERAGEIFS('all sales summary'!$I$2:$I$2047,'all sales summary'!$A$2:$A$2047,$A44,'all sales summary'!$B$2:$B$2047,AD$4))/((AVERAGEIFS('overall city offline'!$J$2:$J$2047,'overall city offline'!$A$2:$A$2047,$A44,'overall city offline'!$B$2:$B$2047,AD$4)*(1-AVERAGEIFS('all sales summary'!$I$2:$I$2047,'all sales summary'!$A$2:$A$2047,$A44,'all sales summary'!$B$2:$B$2047,AD$4)))+(AVERAGEIFS('city centre offline'!$J$2:$J$2047,'city centre offline'!$A$2:$A$2047,$A44,'city centre offline'!$B$2:$B$2047,AD$4)*AVERAGEIFS('all sales summary'!$I$2:$I$2047,'all sales summary'!$A$2:$A$2047,$A44,'all sales summary'!$B$2:$B$2047,AD$4)))</f>
        <v>0.2094143825950214</v>
      </c>
      <c r="AE44" s="60">
        <f>(AVERAGEIFS('city centre offline'!$J$2:$J$2047,'city centre offline'!$A$2:$A$2047,$A44,'city centre offline'!$B$2:$B$2047,AE$4)*AVERAGEIFS('all sales summary'!$I$2:$I$2047,'all sales summary'!$A$2:$A$2047,$A44,'all sales summary'!$B$2:$B$2047,AE$4))/((AVERAGEIFS('overall city offline'!$J$2:$J$2047,'overall city offline'!$A$2:$A$2047,$A44,'overall city offline'!$B$2:$B$2047,AE$4)*(1-AVERAGEIFS('all sales summary'!$I$2:$I$2047,'all sales summary'!$A$2:$A$2047,$A44,'all sales summary'!$B$2:$B$2047,AE$4)))+(AVERAGEIFS('city centre offline'!$J$2:$J$2047,'city centre offline'!$A$2:$A$2047,$A44,'city centre offline'!$B$2:$B$2047,AE$4)*AVERAGEIFS('all sales summary'!$I$2:$I$2047,'all sales summary'!$A$2:$A$2047,$A44,'all sales summary'!$B$2:$B$2047,AE$4)))</f>
        <v>0.20675528072469615</v>
      </c>
      <c r="AF44" s="60">
        <f>(AVERAGEIFS('city centre offline'!$J$2:$J$2047,'city centre offline'!$A$2:$A$2047,$A44,'city centre offline'!$B$2:$B$2047,AF$4)*AVERAGEIFS('all sales summary'!$I$2:$I$2047,'all sales summary'!$A$2:$A$2047,$A44,'all sales summary'!$B$2:$B$2047,AF$4))/((AVERAGEIFS('overall city offline'!$J$2:$J$2047,'overall city offline'!$A$2:$A$2047,$A44,'overall city offline'!$B$2:$B$2047,AF$4)*(1-AVERAGEIFS('all sales summary'!$I$2:$I$2047,'all sales summary'!$A$2:$A$2047,$A44,'all sales summary'!$B$2:$B$2047,AF$4)))+(AVERAGEIFS('city centre offline'!$J$2:$J$2047,'city centre offline'!$A$2:$A$2047,$A44,'city centre offline'!$B$2:$B$2047,AF$4)*AVERAGEIFS('all sales summary'!$I$2:$I$2047,'all sales summary'!$A$2:$A$2047,$A44,'all sales summary'!$B$2:$B$2047,AF$4)))</f>
        <v>0.21220366669766325</v>
      </c>
      <c r="AG44" s="60">
        <f>(AVERAGEIFS('city centre offline'!$J$2:$J$2047,'city centre offline'!$A$2:$A$2047,$A44,'city centre offline'!$B$2:$B$2047,AG$4)*AVERAGEIFS('all sales summary'!$I$2:$I$2047,'all sales summary'!$A$2:$A$2047,$A44,'all sales summary'!$B$2:$B$2047,AG$4))/((AVERAGEIFS('overall city offline'!$J$2:$J$2047,'overall city offline'!$A$2:$A$2047,$A44,'overall city offline'!$B$2:$B$2047,AG$4)*(1-AVERAGEIFS('all sales summary'!$I$2:$I$2047,'all sales summary'!$A$2:$A$2047,$A44,'all sales summary'!$B$2:$B$2047,AG$4)))+(AVERAGEIFS('city centre offline'!$J$2:$J$2047,'city centre offline'!$A$2:$A$2047,$A44,'city centre offline'!$B$2:$B$2047,AG$4)*AVERAGEIFS('all sales summary'!$I$2:$I$2047,'all sales summary'!$A$2:$A$2047,$A44,'all sales summary'!$B$2:$B$2047,AG$4)))</f>
        <v>0.22163213681101562</v>
      </c>
      <c r="AH44" s="60">
        <f>(AVERAGEIFS('city centre offline'!$J$2:$J$2047,'city centre offline'!$A$2:$A$2047,$A44,'city centre offline'!$B$2:$B$2047,AH$4)*AVERAGEIFS('all sales summary'!$I$2:$I$2047,'all sales summary'!$A$2:$A$2047,$A44,'all sales summary'!$B$2:$B$2047,AH$4))/((AVERAGEIFS('overall city offline'!$J$2:$J$2047,'overall city offline'!$A$2:$A$2047,$A44,'overall city offline'!$B$2:$B$2047,AH$4)*(1-AVERAGEIFS('all sales summary'!$I$2:$I$2047,'all sales summary'!$A$2:$A$2047,$A44,'all sales summary'!$B$2:$B$2047,AH$4)))+(AVERAGEIFS('city centre offline'!$J$2:$J$2047,'city centre offline'!$A$2:$A$2047,$A44,'city centre offline'!$B$2:$B$2047,AH$4)*AVERAGEIFS('all sales summary'!$I$2:$I$2047,'all sales summary'!$A$2:$A$2047,$A44,'all sales summary'!$B$2:$B$2047,AH$4)))</f>
        <v>0.22640629465673195</v>
      </c>
    </row>
    <row r="45" spans="1:34" x14ac:dyDescent="0.3">
      <c r="A45" t="s">
        <v>47</v>
      </c>
      <c r="B45" s="60">
        <f>(AVERAGEIFS('city centre offline'!$J$2:$J$2047,'city centre offline'!$A$2:$A$2047,$A45,'city centre offline'!$B$2:$B$2047,B$4)*AVERAGEIFS('all sales summary'!$I$2:$I$2047,'all sales summary'!$A$2:$A$2047,$A45,'all sales summary'!$B$2:$B$2047,B$4))/((AVERAGEIFS('overall city offline'!$J$2:$J$2047,'overall city offline'!$A$2:$A$2047,$A45,'overall city offline'!$B$2:$B$2047,B$4)*(1-AVERAGEIFS('all sales summary'!$I$2:$I$2047,'all sales summary'!$A$2:$A$2047,$A45,'all sales summary'!$B$2:$B$2047,B$4)))+(AVERAGEIFS('city centre offline'!$J$2:$J$2047,'city centre offline'!$A$2:$A$2047,$A45,'city centre offline'!$B$2:$B$2047,B$4)*AVERAGEIFS('all sales summary'!$I$2:$I$2047,'all sales summary'!$A$2:$A$2047,$A45,'all sales summary'!$B$2:$B$2047,B$4)))</f>
        <v>0.33962186380691289</v>
      </c>
      <c r="C45" s="60">
        <f>(AVERAGEIFS('city centre offline'!$J$2:$J$2047,'city centre offline'!$A$2:$A$2047,$A45,'city centre offline'!$B$2:$B$2047,C$4)*AVERAGEIFS('all sales summary'!$I$2:$I$2047,'all sales summary'!$A$2:$A$2047,$A45,'all sales summary'!$B$2:$B$2047,C$4))/((AVERAGEIFS('overall city offline'!$J$2:$J$2047,'overall city offline'!$A$2:$A$2047,$A45,'overall city offline'!$B$2:$B$2047,C$4)*(1-AVERAGEIFS('all sales summary'!$I$2:$I$2047,'all sales summary'!$A$2:$A$2047,$A45,'all sales summary'!$B$2:$B$2047,C$4)))+(AVERAGEIFS('city centre offline'!$J$2:$J$2047,'city centre offline'!$A$2:$A$2047,$A45,'city centre offline'!$B$2:$B$2047,C$4)*AVERAGEIFS('all sales summary'!$I$2:$I$2047,'all sales summary'!$A$2:$A$2047,$A45,'all sales summary'!$B$2:$B$2047,C$4)))</f>
        <v>0.34405563955421875</v>
      </c>
      <c r="D45" s="60">
        <f>(AVERAGEIFS('city centre offline'!$J$2:$J$2047,'city centre offline'!$A$2:$A$2047,$A45,'city centre offline'!$B$2:$B$2047,D$4)*AVERAGEIFS('all sales summary'!$I$2:$I$2047,'all sales summary'!$A$2:$A$2047,$A45,'all sales summary'!$B$2:$B$2047,D$4))/((AVERAGEIFS('overall city offline'!$J$2:$J$2047,'overall city offline'!$A$2:$A$2047,$A45,'overall city offline'!$B$2:$B$2047,D$4)*(1-AVERAGEIFS('all sales summary'!$I$2:$I$2047,'all sales summary'!$A$2:$A$2047,$A45,'all sales summary'!$B$2:$B$2047,D$4)))+(AVERAGEIFS('city centre offline'!$J$2:$J$2047,'city centre offline'!$A$2:$A$2047,$A45,'city centre offline'!$B$2:$B$2047,D$4)*AVERAGEIFS('all sales summary'!$I$2:$I$2047,'all sales summary'!$A$2:$A$2047,$A45,'all sales summary'!$B$2:$B$2047,D$4)))</f>
        <v>0.34484495268920939</v>
      </c>
      <c r="E45" s="60">
        <f>(AVERAGEIFS('city centre offline'!$J$2:$J$2047,'city centre offline'!$A$2:$A$2047,$A45,'city centre offline'!$B$2:$B$2047,E$4)*AVERAGEIFS('all sales summary'!$I$2:$I$2047,'all sales summary'!$A$2:$A$2047,$A45,'all sales summary'!$B$2:$B$2047,E$4))/((AVERAGEIFS('overall city offline'!$J$2:$J$2047,'overall city offline'!$A$2:$A$2047,$A45,'overall city offline'!$B$2:$B$2047,E$4)*(1-AVERAGEIFS('all sales summary'!$I$2:$I$2047,'all sales summary'!$A$2:$A$2047,$A45,'all sales summary'!$B$2:$B$2047,E$4)))+(AVERAGEIFS('city centre offline'!$J$2:$J$2047,'city centre offline'!$A$2:$A$2047,$A45,'city centre offline'!$B$2:$B$2047,E$4)*AVERAGEIFS('all sales summary'!$I$2:$I$2047,'all sales summary'!$A$2:$A$2047,$A45,'all sales summary'!$B$2:$B$2047,E$4)))</f>
        <v>0.33937203220730755</v>
      </c>
      <c r="F45" s="60">
        <f>(AVERAGEIFS('city centre offline'!$J$2:$J$2047,'city centre offline'!$A$2:$A$2047,$A45,'city centre offline'!$B$2:$B$2047,F$4)*AVERAGEIFS('all sales summary'!$I$2:$I$2047,'all sales summary'!$A$2:$A$2047,$A45,'all sales summary'!$B$2:$B$2047,F$4))/((AVERAGEIFS('overall city offline'!$J$2:$J$2047,'overall city offline'!$A$2:$A$2047,$A45,'overall city offline'!$B$2:$B$2047,F$4)*(1-AVERAGEIFS('all sales summary'!$I$2:$I$2047,'all sales summary'!$A$2:$A$2047,$A45,'all sales summary'!$B$2:$B$2047,F$4)))+(AVERAGEIFS('city centre offline'!$J$2:$J$2047,'city centre offline'!$A$2:$A$2047,$A45,'city centre offline'!$B$2:$B$2047,F$4)*AVERAGEIFS('all sales summary'!$I$2:$I$2047,'all sales summary'!$A$2:$A$2047,$A45,'all sales summary'!$B$2:$B$2047,F$4)))</f>
        <v>0.33797089546491527</v>
      </c>
      <c r="G45" s="60">
        <f>(AVERAGEIFS('city centre offline'!$J$2:$J$2047,'city centre offline'!$A$2:$A$2047,$A45,'city centre offline'!$B$2:$B$2047,G$4)*AVERAGEIFS('all sales summary'!$I$2:$I$2047,'all sales summary'!$A$2:$A$2047,$A45,'all sales summary'!$B$2:$B$2047,G$4))/((AVERAGEIFS('overall city offline'!$J$2:$J$2047,'overall city offline'!$A$2:$A$2047,$A45,'overall city offline'!$B$2:$B$2047,G$4)*(1-AVERAGEIFS('all sales summary'!$I$2:$I$2047,'all sales summary'!$A$2:$A$2047,$A45,'all sales summary'!$B$2:$B$2047,G$4)))+(AVERAGEIFS('city centre offline'!$J$2:$J$2047,'city centre offline'!$A$2:$A$2047,$A45,'city centre offline'!$B$2:$B$2047,G$4)*AVERAGEIFS('all sales summary'!$I$2:$I$2047,'all sales summary'!$A$2:$A$2047,$A45,'all sales summary'!$B$2:$B$2047,G$4)))</f>
        <v>0.33450159993083511</v>
      </c>
      <c r="H45" s="60">
        <f>(AVERAGEIFS('city centre offline'!$J$2:$J$2047,'city centre offline'!$A$2:$A$2047,$A45,'city centre offline'!$B$2:$B$2047,H$4)*AVERAGEIFS('all sales summary'!$I$2:$I$2047,'all sales summary'!$A$2:$A$2047,$A45,'all sales summary'!$B$2:$B$2047,H$4))/((AVERAGEIFS('overall city offline'!$J$2:$J$2047,'overall city offline'!$A$2:$A$2047,$A45,'overall city offline'!$B$2:$B$2047,H$4)*(1-AVERAGEIFS('all sales summary'!$I$2:$I$2047,'all sales summary'!$A$2:$A$2047,$A45,'all sales summary'!$B$2:$B$2047,H$4)))+(AVERAGEIFS('city centre offline'!$J$2:$J$2047,'city centre offline'!$A$2:$A$2047,$A45,'city centre offline'!$B$2:$B$2047,H$4)*AVERAGEIFS('all sales summary'!$I$2:$I$2047,'all sales summary'!$A$2:$A$2047,$A45,'all sales summary'!$B$2:$B$2047,H$4)))</f>
        <v>0.33674880848773664</v>
      </c>
      <c r="I45" s="60">
        <f>(AVERAGEIFS('city centre offline'!$J$2:$J$2047,'city centre offline'!$A$2:$A$2047,$A45,'city centre offline'!$B$2:$B$2047,I$4)*AVERAGEIFS('all sales summary'!$I$2:$I$2047,'all sales summary'!$A$2:$A$2047,$A45,'all sales summary'!$B$2:$B$2047,I$4))/((AVERAGEIFS('overall city offline'!$J$2:$J$2047,'overall city offline'!$A$2:$A$2047,$A45,'overall city offline'!$B$2:$B$2047,I$4)*(1-AVERAGEIFS('all sales summary'!$I$2:$I$2047,'all sales summary'!$A$2:$A$2047,$A45,'all sales summary'!$B$2:$B$2047,I$4)))+(AVERAGEIFS('city centre offline'!$J$2:$J$2047,'city centre offline'!$A$2:$A$2047,$A45,'city centre offline'!$B$2:$B$2047,I$4)*AVERAGEIFS('all sales summary'!$I$2:$I$2047,'all sales summary'!$A$2:$A$2047,$A45,'all sales summary'!$B$2:$B$2047,I$4)))</f>
        <v>0.33093103481463582</v>
      </c>
      <c r="J45" s="60">
        <f>(AVERAGEIFS('city centre offline'!$J$2:$J$2047,'city centre offline'!$A$2:$A$2047,$A45,'city centre offline'!$B$2:$B$2047,J$4)*AVERAGEIFS('all sales summary'!$I$2:$I$2047,'all sales summary'!$A$2:$A$2047,$A45,'all sales summary'!$B$2:$B$2047,J$4))/((AVERAGEIFS('overall city offline'!$J$2:$J$2047,'overall city offline'!$A$2:$A$2047,$A45,'overall city offline'!$B$2:$B$2047,J$4)*(1-AVERAGEIFS('all sales summary'!$I$2:$I$2047,'all sales summary'!$A$2:$A$2047,$A45,'all sales summary'!$B$2:$B$2047,J$4)))+(AVERAGEIFS('city centre offline'!$J$2:$J$2047,'city centre offline'!$A$2:$A$2047,$A45,'city centre offline'!$B$2:$B$2047,J$4)*AVERAGEIFS('all sales summary'!$I$2:$I$2047,'all sales summary'!$A$2:$A$2047,$A45,'all sales summary'!$B$2:$B$2047,J$4)))</f>
        <v>0.33449423852818078</v>
      </c>
      <c r="K45" s="60">
        <f>(AVERAGEIFS('city centre offline'!$J$2:$J$2047,'city centre offline'!$A$2:$A$2047,$A45,'city centre offline'!$B$2:$B$2047,K$4)*AVERAGEIFS('all sales summary'!$I$2:$I$2047,'all sales summary'!$A$2:$A$2047,$A45,'all sales summary'!$B$2:$B$2047,K$4))/((AVERAGEIFS('overall city offline'!$J$2:$J$2047,'overall city offline'!$A$2:$A$2047,$A45,'overall city offline'!$B$2:$B$2047,K$4)*(1-AVERAGEIFS('all sales summary'!$I$2:$I$2047,'all sales summary'!$A$2:$A$2047,$A45,'all sales summary'!$B$2:$B$2047,K$4)))+(AVERAGEIFS('city centre offline'!$J$2:$J$2047,'city centre offline'!$A$2:$A$2047,$A45,'city centre offline'!$B$2:$B$2047,K$4)*AVERAGEIFS('all sales summary'!$I$2:$I$2047,'all sales summary'!$A$2:$A$2047,$A45,'all sales summary'!$B$2:$B$2047,K$4)))</f>
        <v>0.34458316357297691</v>
      </c>
      <c r="L45" s="60">
        <f>(AVERAGEIFS('city centre offline'!$J$2:$J$2047,'city centre offline'!$A$2:$A$2047,$A45,'city centre offline'!$B$2:$B$2047,L$4)*AVERAGEIFS('all sales summary'!$I$2:$I$2047,'all sales summary'!$A$2:$A$2047,$A45,'all sales summary'!$B$2:$B$2047,L$4))/((AVERAGEIFS('overall city offline'!$J$2:$J$2047,'overall city offline'!$A$2:$A$2047,$A45,'overall city offline'!$B$2:$B$2047,L$4)*(1-AVERAGEIFS('all sales summary'!$I$2:$I$2047,'all sales summary'!$A$2:$A$2047,$A45,'all sales summary'!$B$2:$B$2047,L$4)))+(AVERAGEIFS('city centre offline'!$J$2:$J$2047,'city centre offline'!$A$2:$A$2047,$A45,'city centre offline'!$B$2:$B$2047,L$4)*AVERAGEIFS('all sales summary'!$I$2:$I$2047,'all sales summary'!$A$2:$A$2047,$A45,'all sales summary'!$B$2:$B$2047,L$4)))</f>
        <v>0.35507316656739091</v>
      </c>
      <c r="M45" s="60">
        <f>(AVERAGEIFS('city centre offline'!$J$2:$J$2047,'city centre offline'!$A$2:$A$2047,$A45,'city centre offline'!$B$2:$B$2047,M$4)*AVERAGEIFS('all sales summary'!$I$2:$I$2047,'all sales summary'!$A$2:$A$2047,$A45,'all sales summary'!$B$2:$B$2047,M$4))/((AVERAGEIFS('overall city offline'!$J$2:$J$2047,'overall city offline'!$A$2:$A$2047,$A45,'overall city offline'!$B$2:$B$2047,M$4)*(1-AVERAGEIFS('all sales summary'!$I$2:$I$2047,'all sales summary'!$A$2:$A$2047,$A45,'all sales summary'!$B$2:$B$2047,M$4)))+(AVERAGEIFS('city centre offline'!$J$2:$J$2047,'city centre offline'!$A$2:$A$2047,$A45,'city centre offline'!$B$2:$B$2047,M$4)*AVERAGEIFS('all sales summary'!$I$2:$I$2047,'all sales summary'!$A$2:$A$2047,$A45,'all sales summary'!$B$2:$B$2047,M$4)))</f>
        <v>0.36664397215027311</v>
      </c>
      <c r="N45" s="60">
        <f>(AVERAGEIFS('city centre offline'!$J$2:$J$2047,'city centre offline'!$A$2:$A$2047,$A45,'city centre offline'!$B$2:$B$2047,N$4)*AVERAGEIFS('all sales summary'!$I$2:$I$2047,'all sales summary'!$A$2:$A$2047,$A45,'all sales summary'!$B$2:$B$2047,N$4))/((AVERAGEIFS('overall city offline'!$J$2:$J$2047,'overall city offline'!$A$2:$A$2047,$A45,'overall city offline'!$B$2:$B$2047,N$4)*(1-AVERAGEIFS('all sales summary'!$I$2:$I$2047,'all sales summary'!$A$2:$A$2047,$A45,'all sales summary'!$B$2:$B$2047,N$4)))+(AVERAGEIFS('city centre offline'!$J$2:$J$2047,'city centre offline'!$A$2:$A$2047,$A45,'city centre offline'!$B$2:$B$2047,N$4)*AVERAGEIFS('all sales summary'!$I$2:$I$2047,'all sales summary'!$A$2:$A$2047,$A45,'all sales summary'!$B$2:$B$2047,N$4)))</f>
        <v>0.34194509590116418</v>
      </c>
      <c r="O45" s="60">
        <f>(AVERAGEIFS('city centre offline'!$J$2:$J$2047,'city centre offline'!$A$2:$A$2047,$A45,'city centre offline'!$B$2:$B$2047,O$4)*AVERAGEIFS('all sales summary'!$I$2:$I$2047,'all sales summary'!$A$2:$A$2047,$A45,'all sales summary'!$B$2:$B$2047,O$4))/((AVERAGEIFS('overall city offline'!$J$2:$J$2047,'overall city offline'!$A$2:$A$2047,$A45,'overall city offline'!$B$2:$B$2047,O$4)*(1-AVERAGEIFS('all sales summary'!$I$2:$I$2047,'all sales summary'!$A$2:$A$2047,$A45,'all sales summary'!$B$2:$B$2047,O$4)))+(AVERAGEIFS('city centre offline'!$J$2:$J$2047,'city centre offline'!$A$2:$A$2047,$A45,'city centre offline'!$B$2:$B$2047,O$4)*AVERAGEIFS('all sales summary'!$I$2:$I$2047,'all sales summary'!$A$2:$A$2047,$A45,'all sales summary'!$B$2:$B$2047,O$4)))</f>
        <v>0.35096657821222405</v>
      </c>
      <c r="P45" s="60">
        <f>(AVERAGEIFS('city centre offline'!$J$2:$J$2047,'city centre offline'!$A$2:$A$2047,$A45,'city centre offline'!$B$2:$B$2047,P$4)*AVERAGEIFS('all sales summary'!$I$2:$I$2047,'all sales summary'!$A$2:$A$2047,$A45,'all sales summary'!$B$2:$B$2047,P$4))/((AVERAGEIFS('overall city offline'!$J$2:$J$2047,'overall city offline'!$A$2:$A$2047,$A45,'overall city offline'!$B$2:$B$2047,P$4)*(1-AVERAGEIFS('all sales summary'!$I$2:$I$2047,'all sales summary'!$A$2:$A$2047,$A45,'all sales summary'!$B$2:$B$2047,P$4)))+(AVERAGEIFS('city centre offline'!$J$2:$J$2047,'city centre offline'!$A$2:$A$2047,$A45,'city centre offline'!$B$2:$B$2047,P$4)*AVERAGEIFS('all sales summary'!$I$2:$I$2047,'all sales summary'!$A$2:$A$2047,$A45,'all sales summary'!$B$2:$B$2047,P$4)))</f>
        <v>0.3266467233719233</v>
      </c>
      <c r="Q45" s="60">
        <f>(AVERAGEIFS('city centre offline'!$J$2:$J$2047,'city centre offline'!$A$2:$A$2047,$A45,'city centre offline'!$B$2:$B$2047,Q$4)*AVERAGEIFS('all sales summary'!$I$2:$I$2047,'all sales summary'!$A$2:$A$2047,$A45,'all sales summary'!$B$2:$B$2047,Q$4))/((AVERAGEIFS('overall city offline'!$J$2:$J$2047,'overall city offline'!$A$2:$A$2047,$A45,'overall city offline'!$B$2:$B$2047,Q$4)*(1-AVERAGEIFS('all sales summary'!$I$2:$I$2047,'all sales summary'!$A$2:$A$2047,$A45,'all sales summary'!$B$2:$B$2047,Q$4)))+(AVERAGEIFS('city centre offline'!$J$2:$J$2047,'city centre offline'!$A$2:$A$2047,$A45,'city centre offline'!$B$2:$B$2047,Q$4)*AVERAGEIFS('all sales summary'!$I$2:$I$2047,'all sales summary'!$A$2:$A$2047,$A45,'all sales summary'!$B$2:$B$2047,Q$4)))</f>
        <v>0.12459289405119034</v>
      </c>
      <c r="R45" s="60">
        <f>(AVERAGEIFS('city centre offline'!$J$2:$J$2047,'city centre offline'!$A$2:$A$2047,$A45,'city centre offline'!$B$2:$B$2047,R$4)*AVERAGEIFS('all sales summary'!$I$2:$I$2047,'all sales summary'!$A$2:$A$2047,$A45,'all sales summary'!$B$2:$B$2047,R$4))/((AVERAGEIFS('overall city offline'!$J$2:$J$2047,'overall city offline'!$A$2:$A$2047,$A45,'overall city offline'!$B$2:$B$2047,R$4)*(1-AVERAGEIFS('all sales summary'!$I$2:$I$2047,'all sales summary'!$A$2:$A$2047,$A45,'all sales summary'!$B$2:$B$2047,R$4)))+(AVERAGEIFS('city centre offline'!$J$2:$J$2047,'city centre offline'!$A$2:$A$2047,$A45,'city centre offline'!$B$2:$B$2047,R$4)*AVERAGEIFS('all sales summary'!$I$2:$I$2047,'all sales summary'!$A$2:$A$2047,$A45,'all sales summary'!$B$2:$B$2047,R$4)))</f>
        <v>0.14547670698821186</v>
      </c>
      <c r="S45" s="60">
        <f>(AVERAGEIFS('city centre offline'!$J$2:$J$2047,'city centre offline'!$A$2:$A$2047,$A45,'city centre offline'!$B$2:$B$2047,S$4)*AVERAGEIFS('all sales summary'!$I$2:$I$2047,'all sales summary'!$A$2:$A$2047,$A45,'all sales summary'!$B$2:$B$2047,S$4))/((AVERAGEIFS('overall city offline'!$J$2:$J$2047,'overall city offline'!$A$2:$A$2047,$A45,'overall city offline'!$B$2:$B$2047,S$4)*(1-AVERAGEIFS('all sales summary'!$I$2:$I$2047,'all sales summary'!$A$2:$A$2047,$A45,'all sales summary'!$B$2:$B$2047,S$4)))+(AVERAGEIFS('city centre offline'!$J$2:$J$2047,'city centre offline'!$A$2:$A$2047,$A45,'city centre offline'!$B$2:$B$2047,S$4)*AVERAGEIFS('all sales summary'!$I$2:$I$2047,'all sales summary'!$A$2:$A$2047,$A45,'all sales summary'!$B$2:$B$2047,S$4)))</f>
        <v>0.16849277573701948</v>
      </c>
      <c r="T45" s="60">
        <f>(AVERAGEIFS('city centre offline'!$J$2:$J$2047,'city centre offline'!$A$2:$A$2047,$A45,'city centre offline'!$B$2:$B$2047,T$4)*AVERAGEIFS('all sales summary'!$I$2:$I$2047,'all sales summary'!$A$2:$A$2047,$A45,'all sales summary'!$B$2:$B$2047,T$4))/((AVERAGEIFS('overall city offline'!$J$2:$J$2047,'overall city offline'!$A$2:$A$2047,$A45,'overall city offline'!$B$2:$B$2047,T$4)*(1-AVERAGEIFS('all sales summary'!$I$2:$I$2047,'all sales summary'!$A$2:$A$2047,$A45,'all sales summary'!$B$2:$B$2047,T$4)))+(AVERAGEIFS('city centre offline'!$J$2:$J$2047,'city centre offline'!$A$2:$A$2047,$A45,'city centre offline'!$B$2:$B$2047,T$4)*AVERAGEIFS('all sales summary'!$I$2:$I$2047,'all sales summary'!$A$2:$A$2047,$A45,'all sales summary'!$B$2:$B$2047,T$4)))</f>
        <v>0.28363915057203959</v>
      </c>
      <c r="U45" s="60">
        <f>(AVERAGEIFS('city centre offline'!$J$2:$J$2047,'city centre offline'!$A$2:$A$2047,$A45,'city centre offline'!$B$2:$B$2047,U$4)*AVERAGEIFS('all sales summary'!$I$2:$I$2047,'all sales summary'!$A$2:$A$2047,$A45,'all sales summary'!$B$2:$B$2047,U$4))/((AVERAGEIFS('overall city offline'!$J$2:$J$2047,'overall city offline'!$A$2:$A$2047,$A45,'overall city offline'!$B$2:$B$2047,U$4)*(1-AVERAGEIFS('all sales summary'!$I$2:$I$2047,'all sales summary'!$A$2:$A$2047,$A45,'all sales summary'!$B$2:$B$2047,U$4)))+(AVERAGEIFS('city centre offline'!$J$2:$J$2047,'city centre offline'!$A$2:$A$2047,$A45,'city centre offline'!$B$2:$B$2047,U$4)*AVERAGEIFS('all sales summary'!$I$2:$I$2047,'all sales summary'!$A$2:$A$2047,$A45,'all sales summary'!$B$2:$B$2047,U$4)))</f>
        <v>0.30527425752845283</v>
      </c>
      <c r="V45" s="60">
        <f>(AVERAGEIFS('city centre offline'!$J$2:$J$2047,'city centre offline'!$A$2:$A$2047,$A45,'city centre offline'!$B$2:$B$2047,V$4)*AVERAGEIFS('all sales summary'!$I$2:$I$2047,'all sales summary'!$A$2:$A$2047,$A45,'all sales summary'!$B$2:$B$2047,V$4))/((AVERAGEIFS('overall city offline'!$J$2:$J$2047,'overall city offline'!$A$2:$A$2047,$A45,'overall city offline'!$B$2:$B$2047,V$4)*(1-AVERAGEIFS('all sales summary'!$I$2:$I$2047,'all sales summary'!$A$2:$A$2047,$A45,'all sales summary'!$B$2:$B$2047,V$4)))+(AVERAGEIFS('city centre offline'!$J$2:$J$2047,'city centre offline'!$A$2:$A$2047,$A45,'city centre offline'!$B$2:$B$2047,V$4)*AVERAGEIFS('all sales summary'!$I$2:$I$2047,'all sales summary'!$A$2:$A$2047,$A45,'all sales summary'!$B$2:$B$2047,V$4)))</f>
        <v>0.31064495585174445</v>
      </c>
      <c r="W45" s="60">
        <f>(AVERAGEIFS('city centre offline'!$J$2:$J$2047,'city centre offline'!$A$2:$A$2047,$A45,'city centre offline'!$B$2:$B$2047,W$4)*AVERAGEIFS('all sales summary'!$I$2:$I$2047,'all sales summary'!$A$2:$A$2047,$A45,'all sales summary'!$B$2:$B$2047,W$4))/((AVERAGEIFS('overall city offline'!$J$2:$J$2047,'overall city offline'!$A$2:$A$2047,$A45,'overall city offline'!$B$2:$B$2047,W$4)*(1-AVERAGEIFS('all sales summary'!$I$2:$I$2047,'all sales summary'!$A$2:$A$2047,$A45,'all sales summary'!$B$2:$B$2047,W$4)))+(AVERAGEIFS('city centre offline'!$J$2:$J$2047,'city centre offline'!$A$2:$A$2047,$A45,'city centre offline'!$B$2:$B$2047,W$4)*AVERAGEIFS('all sales summary'!$I$2:$I$2047,'all sales summary'!$A$2:$A$2047,$A45,'all sales summary'!$B$2:$B$2047,W$4)))</f>
        <v>0.31844607537723085</v>
      </c>
      <c r="X45" s="60">
        <f>(AVERAGEIFS('city centre offline'!$J$2:$J$2047,'city centre offline'!$A$2:$A$2047,$A45,'city centre offline'!$B$2:$B$2047,X$4)*AVERAGEIFS('all sales summary'!$I$2:$I$2047,'all sales summary'!$A$2:$A$2047,$A45,'all sales summary'!$B$2:$B$2047,X$4))/((AVERAGEIFS('overall city offline'!$J$2:$J$2047,'overall city offline'!$A$2:$A$2047,$A45,'overall city offline'!$B$2:$B$2047,X$4)*(1-AVERAGEIFS('all sales summary'!$I$2:$I$2047,'all sales summary'!$A$2:$A$2047,$A45,'all sales summary'!$B$2:$B$2047,X$4)))+(AVERAGEIFS('city centre offline'!$J$2:$J$2047,'city centre offline'!$A$2:$A$2047,$A45,'city centre offline'!$B$2:$B$2047,X$4)*AVERAGEIFS('all sales summary'!$I$2:$I$2047,'all sales summary'!$A$2:$A$2047,$A45,'all sales summary'!$B$2:$B$2047,X$4)))</f>
        <v>0.22243815753071924</v>
      </c>
      <c r="Y45" s="60">
        <f>(AVERAGEIFS('city centre offline'!$J$2:$J$2047,'city centre offline'!$A$2:$A$2047,$A45,'city centre offline'!$B$2:$B$2047,Y$4)*AVERAGEIFS('all sales summary'!$I$2:$I$2047,'all sales summary'!$A$2:$A$2047,$A45,'all sales summary'!$B$2:$B$2047,Y$4))/((AVERAGEIFS('overall city offline'!$J$2:$J$2047,'overall city offline'!$A$2:$A$2047,$A45,'overall city offline'!$B$2:$B$2047,Y$4)*(1-AVERAGEIFS('all sales summary'!$I$2:$I$2047,'all sales summary'!$A$2:$A$2047,$A45,'all sales summary'!$B$2:$B$2047,Y$4)))+(AVERAGEIFS('city centre offline'!$J$2:$J$2047,'city centre offline'!$A$2:$A$2047,$A45,'city centre offline'!$B$2:$B$2047,Y$4)*AVERAGEIFS('all sales summary'!$I$2:$I$2047,'all sales summary'!$A$2:$A$2047,$A45,'all sales summary'!$B$2:$B$2047,Y$4)))</f>
        <v>0.32493798298291915</v>
      </c>
      <c r="Z45" s="60">
        <f>(AVERAGEIFS('city centre offline'!$J$2:$J$2047,'city centre offline'!$A$2:$A$2047,$A45,'city centre offline'!$B$2:$B$2047,Z$4)*AVERAGEIFS('all sales summary'!$I$2:$I$2047,'all sales summary'!$A$2:$A$2047,$A45,'all sales summary'!$B$2:$B$2047,Z$4))/((AVERAGEIFS('overall city offline'!$J$2:$J$2047,'overall city offline'!$A$2:$A$2047,$A45,'overall city offline'!$B$2:$B$2047,Z$4)*(1-AVERAGEIFS('all sales summary'!$I$2:$I$2047,'all sales summary'!$A$2:$A$2047,$A45,'all sales summary'!$B$2:$B$2047,Z$4)))+(AVERAGEIFS('city centre offline'!$J$2:$J$2047,'city centre offline'!$A$2:$A$2047,$A45,'city centre offline'!$B$2:$B$2047,Z$4)*AVERAGEIFS('all sales summary'!$I$2:$I$2047,'all sales summary'!$A$2:$A$2047,$A45,'all sales summary'!$B$2:$B$2047,Z$4)))</f>
        <v>0.12245851078008922</v>
      </c>
      <c r="AA45" s="60">
        <f>(AVERAGEIFS('city centre offline'!$J$2:$J$2047,'city centre offline'!$A$2:$A$2047,$A45,'city centre offline'!$B$2:$B$2047,AA$4)*AVERAGEIFS('all sales summary'!$I$2:$I$2047,'all sales summary'!$A$2:$A$2047,$A45,'all sales summary'!$B$2:$B$2047,AA$4))/((AVERAGEIFS('overall city offline'!$J$2:$J$2047,'overall city offline'!$A$2:$A$2047,$A45,'overall city offline'!$B$2:$B$2047,AA$4)*(1-AVERAGEIFS('all sales summary'!$I$2:$I$2047,'all sales summary'!$A$2:$A$2047,$A45,'all sales summary'!$B$2:$B$2047,AA$4)))+(AVERAGEIFS('city centre offline'!$J$2:$J$2047,'city centre offline'!$A$2:$A$2047,$A45,'city centre offline'!$B$2:$B$2047,AA$4)*AVERAGEIFS('all sales summary'!$I$2:$I$2047,'all sales summary'!$A$2:$A$2047,$A45,'all sales summary'!$B$2:$B$2047,AA$4)))</f>
        <v>0.14109233077239672</v>
      </c>
      <c r="AB45" s="60">
        <f>(AVERAGEIFS('city centre offline'!$J$2:$J$2047,'city centre offline'!$A$2:$A$2047,$A45,'city centre offline'!$B$2:$B$2047,AB$4)*AVERAGEIFS('all sales summary'!$I$2:$I$2047,'all sales summary'!$A$2:$A$2047,$A45,'all sales summary'!$B$2:$B$2047,AB$4))/((AVERAGEIFS('overall city offline'!$J$2:$J$2047,'overall city offline'!$A$2:$A$2047,$A45,'overall city offline'!$B$2:$B$2047,AB$4)*(1-AVERAGEIFS('all sales summary'!$I$2:$I$2047,'all sales summary'!$A$2:$A$2047,$A45,'all sales summary'!$B$2:$B$2047,AB$4)))+(AVERAGEIFS('city centre offline'!$J$2:$J$2047,'city centre offline'!$A$2:$A$2047,$A45,'city centre offline'!$B$2:$B$2047,AB$4)*AVERAGEIFS('all sales summary'!$I$2:$I$2047,'all sales summary'!$A$2:$A$2047,$A45,'all sales summary'!$B$2:$B$2047,AB$4)))</f>
        <v>0.15584523393297559</v>
      </c>
      <c r="AC45" s="60">
        <f>(AVERAGEIFS('city centre offline'!$J$2:$J$2047,'city centre offline'!$A$2:$A$2047,$A45,'city centre offline'!$B$2:$B$2047,AC$4)*AVERAGEIFS('all sales summary'!$I$2:$I$2047,'all sales summary'!$A$2:$A$2047,$A45,'all sales summary'!$B$2:$B$2047,AC$4))/((AVERAGEIFS('overall city offline'!$J$2:$J$2047,'overall city offline'!$A$2:$A$2047,$A45,'overall city offline'!$B$2:$B$2047,AC$4)*(1-AVERAGEIFS('all sales summary'!$I$2:$I$2047,'all sales summary'!$A$2:$A$2047,$A45,'all sales summary'!$B$2:$B$2047,AC$4)))+(AVERAGEIFS('city centre offline'!$J$2:$J$2047,'city centre offline'!$A$2:$A$2047,$A45,'city centre offline'!$B$2:$B$2047,AC$4)*AVERAGEIFS('all sales summary'!$I$2:$I$2047,'all sales summary'!$A$2:$A$2047,$A45,'all sales summary'!$B$2:$B$2047,AC$4)))</f>
        <v>0.24760218608528856</v>
      </c>
      <c r="AD45" s="60">
        <f>(AVERAGEIFS('city centre offline'!$J$2:$J$2047,'city centre offline'!$A$2:$A$2047,$A45,'city centre offline'!$B$2:$B$2047,AD$4)*AVERAGEIFS('all sales summary'!$I$2:$I$2047,'all sales summary'!$A$2:$A$2047,$A45,'all sales summary'!$B$2:$B$2047,AD$4))/((AVERAGEIFS('overall city offline'!$J$2:$J$2047,'overall city offline'!$A$2:$A$2047,$A45,'overall city offline'!$B$2:$B$2047,AD$4)*(1-AVERAGEIFS('all sales summary'!$I$2:$I$2047,'all sales summary'!$A$2:$A$2047,$A45,'all sales summary'!$B$2:$B$2047,AD$4)))+(AVERAGEIFS('city centre offline'!$J$2:$J$2047,'city centre offline'!$A$2:$A$2047,$A45,'city centre offline'!$B$2:$B$2047,AD$4)*AVERAGEIFS('all sales summary'!$I$2:$I$2047,'all sales summary'!$A$2:$A$2047,$A45,'all sales summary'!$B$2:$B$2047,AD$4)))</f>
        <v>0.30025980041288286</v>
      </c>
      <c r="AE45" s="60">
        <f>(AVERAGEIFS('city centre offline'!$J$2:$J$2047,'city centre offline'!$A$2:$A$2047,$A45,'city centre offline'!$B$2:$B$2047,AE$4)*AVERAGEIFS('all sales summary'!$I$2:$I$2047,'all sales summary'!$A$2:$A$2047,$A45,'all sales summary'!$B$2:$B$2047,AE$4))/((AVERAGEIFS('overall city offline'!$J$2:$J$2047,'overall city offline'!$A$2:$A$2047,$A45,'overall city offline'!$B$2:$B$2047,AE$4)*(1-AVERAGEIFS('all sales summary'!$I$2:$I$2047,'all sales summary'!$A$2:$A$2047,$A45,'all sales summary'!$B$2:$B$2047,AE$4)))+(AVERAGEIFS('city centre offline'!$J$2:$J$2047,'city centre offline'!$A$2:$A$2047,$A45,'city centre offline'!$B$2:$B$2047,AE$4)*AVERAGEIFS('all sales summary'!$I$2:$I$2047,'all sales summary'!$A$2:$A$2047,$A45,'all sales summary'!$B$2:$B$2047,AE$4)))</f>
        <v>0.31653002873299863</v>
      </c>
      <c r="AF45" s="60">
        <f>(AVERAGEIFS('city centre offline'!$J$2:$J$2047,'city centre offline'!$A$2:$A$2047,$A45,'city centre offline'!$B$2:$B$2047,AF$4)*AVERAGEIFS('all sales summary'!$I$2:$I$2047,'all sales summary'!$A$2:$A$2047,$A45,'all sales summary'!$B$2:$B$2047,AF$4))/((AVERAGEIFS('overall city offline'!$J$2:$J$2047,'overall city offline'!$A$2:$A$2047,$A45,'overall city offline'!$B$2:$B$2047,AF$4)*(1-AVERAGEIFS('all sales summary'!$I$2:$I$2047,'all sales summary'!$A$2:$A$2047,$A45,'all sales summary'!$B$2:$B$2047,AF$4)))+(AVERAGEIFS('city centre offline'!$J$2:$J$2047,'city centre offline'!$A$2:$A$2047,$A45,'city centre offline'!$B$2:$B$2047,AF$4)*AVERAGEIFS('all sales summary'!$I$2:$I$2047,'all sales summary'!$A$2:$A$2047,$A45,'all sales summary'!$B$2:$B$2047,AF$4)))</f>
        <v>0.32243819226893361</v>
      </c>
      <c r="AG45" s="60">
        <f>(AVERAGEIFS('city centre offline'!$J$2:$J$2047,'city centre offline'!$A$2:$A$2047,$A45,'city centre offline'!$B$2:$B$2047,AG$4)*AVERAGEIFS('all sales summary'!$I$2:$I$2047,'all sales summary'!$A$2:$A$2047,$A45,'all sales summary'!$B$2:$B$2047,AG$4))/((AVERAGEIFS('overall city offline'!$J$2:$J$2047,'overall city offline'!$A$2:$A$2047,$A45,'overall city offline'!$B$2:$B$2047,AG$4)*(1-AVERAGEIFS('all sales summary'!$I$2:$I$2047,'all sales summary'!$A$2:$A$2047,$A45,'all sales summary'!$B$2:$B$2047,AG$4)))+(AVERAGEIFS('city centre offline'!$J$2:$J$2047,'city centre offline'!$A$2:$A$2047,$A45,'city centre offline'!$B$2:$B$2047,AG$4)*AVERAGEIFS('all sales summary'!$I$2:$I$2047,'all sales summary'!$A$2:$A$2047,$A45,'all sales summary'!$B$2:$B$2047,AG$4)))</f>
        <v>0.32925560965667972</v>
      </c>
      <c r="AH45" s="60">
        <f>(AVERAGEIFS('city centre offline'!$J$2:$J$2047,'city centre offline'!$A$2:$A$2047,$A45,'city centre offline'!$B$2:$B$2047,AH$4)*AVERAGEIFS('all sales summary'!$I$2:$I$2047,'all sales summary'!$A$2:$A$2047,$A45,'all sales summary'!$B$2:$B$2047,AH$4))/((AVERAGEIFS('overall city offline'!$J$2:$J$2047,'overall city offline'!$A$2:$A$2047,$A45,'overall city offline'!$B$2:$B$2047,AH$4)*(1-AVERAGEIFS('all sales summary'!$I$2:$I$2047,'all sales summary'!$A$2:$A$2047,$A45,'all sales summary'!$B$2:$B$2047,AH$4)))+(AVERAGEIFS('city centre offline'!$J$2:$J$2047,'city centre offline'!$A$2:$A$2047,$A45,'city centre offline'!$B$2:$B$2047,AH$4)*AVERAGEIFS('all sales summary'!$I$2:$I$2047,'all sales summary'!$A$2:$A$2047,$A45,'all sales summary'!$B$2:$B$2047,AH$4)))</f>
        <v>0.32991033805901954</v>
      </c>
    </row>
    <row r="46" spans="1:34" x14ac:dyDescent="0.3">
      <c r="A46" t="s">
        <v>48</v>
      </c>
      <c r="B46" s="60">
        <f>(AVERAGEIFS('city centre offline'!$J$2:$J$2047,'city centre offline'!$A$2:$A$2047,$A46,'city centre offline'!$B$2:$B$2047,B$4)*AVERAGEIFS('all sales summary'!$I$2:$I$2047,'all sales summary'!$A$2:$A$2047,$A46,'all sales summary'!$B$2:$B$2047,B$4))/((AVERAGEIFS('overall city offline'!$J$2:$J$2047,'overall city offline'!$A$2:$A$2047,$A46,'overall city offline'!$B$2:$B$2047,B$4)*(1-AVERAGEIFS('all sales summary'!$I$2:$I$2047,'all sales summary'!$A$2:$A$2047,$A46,'all sales summary'!$B$2:$B$2047,B$4)))+(AVERAGEIFS('city centre offline'!$J$2:$J$2047,'city centre offline'!$A$2:$A$2047,$A46,'city centre offline'!$B$2:$B$2047,B$4)*AVERAGEIFS('all sales summary'!$I$2:$I$2047,'all sales summary'!$A$2:$A$2047,$A46,'all sales summary'!$B$2:$B$2047,B$4)))</f>
        <v>0.29181962630799924</v>
      </c>
      <c r="C46" s="60">
        <f>(AVERAGEIFS('city centre offline'!$J$2:$J$2047,'city centre offline'!$A$2:$A$2047,$A46,'city centre offline'!$B$2:$B$2047,C$4)*AVERAGEIFS('all sales summary'!$I$2:$I$2047,'all sales summary'!$A$2:$A$2047,$A46,'all sales summary'!$B$2:$B$2047,C$4))/((AVERAGEIFS('overall city offline'!$J$2:$J$2047,'overall city offline'!$A$2:$A$2047,$A46,'overall city offline'!$B$2:$B$2047,C$4)*(1-AVERAGEIFS('all sales summary'!$I$2:$I$2047,'all sales summary'!$A$2:$A$2047,$A46,'all sales summary'!$B$2:$B$2047,C$4)))+(AVERAGEIFS('city centre offline'!$J$2:$J$2047,'city centre offline'!$A$2:$A$2047,$A46,'city centre offline'!$B$2:$B$2047,C$4)*AVERAGEIFS('all sales summary'!$I$2:$I$2047,'all sales summary'!$A$2:$A$2047,$A46,'all sales summary'!$B$2:$B$2047,C$4)))</f>
        <v>0.30988751992903568</v>
      </c>
      <c r="D46" s="60">
        <f>(AVERAGEIFS('city centre offline'!$J$2:$J$2047,'city centre offline'!$A$2:$A$2047,$A46,'city centre offline'!$B$2:$B$2047,D$4)*AVERAGEIFS('all sales summary'!$I$2:$I$2047,'all sales summary'!$A$2:$A$2047,$A46,'all sales summary'!$B$2:$B$2047,D$4))/((AVERAGEIFS('overall city offline'!$J$2:$J$2047,'overall city offline'!$A$2:$A$2047,$A46,'overall city offline'!$B$2:$B$2047,D$4)*(1-AVERAGEIFS('all sales summary'!$I$2:$I$2047,'all sales summary'!$A$2:$A$2047,$A46,'all sales summary'!$B$2:$B$2047,D$4)))+(AVERAGEIFS('city centre offline'!$J$2:$J$2047,'city centre offline'!$A$2:$A$2047,$A46,'city centre offline'!$B$2:$B$2047,D$4)*AVERAGEIFS('all sales summary'!$I$2:$I$2047,'all sales summary'!$A$2:$A$2047,$A46,'all sales summary'!$B$2:$B$2047,D$4)))</f>
        <v>0.30224206437844231</v>
      </c>
      <c r="E46" s="60">
        <f>(AVERAGEIFS('city centre offline'!$J$2:$J$2047,'city centre offline'!$A$2:$A$2047,$A46,'city centre offline'!$B$2:$B$2047,E$4)*AVERAGEIFS('all sales summary'!$I$2:$I$2047,'all sales summary'!$A$2:$A$2047,$A46,'all sales summary'!$B$2:$B$2047,E$4))/((AVERAGEIFS('overall city offline'!$J$2:$J$2047,'overall city offline'!$A$2:$A$2047,$A46,'overall city offline'!$B$2:$B$2047,E$4)*(1-AVERAGEIFS('all sales summary'!$I$2:$I$2047,'all sales summary'!$A$2:$A$2047,$A46,'all sales summary'!$B$2:$B$2047,E$4)))+(AVERAGEIFS('city centre offline'!$J$2:$J$2047,'city centre offline'!$A$2:$A$2047,$A46,'city centre offline'!$B$2:$B$2047,E$4)*AVERAGEIFS('all sales summary'!$I$2:$I$2047,'all sales summary'!$A$2:$A$2047,$A46,'all sales summary'!$B$2:$B$2047,E$4)))</f>
        <v>0.29332577485423833</v>
      </c>
      <c r="F46" s="60">
        <f>(AVERAGEIFS('city centre offline'!$J$2:$J$2047,'city centre offline'!$A$2:$A$2047,$A46,'city centre offline'!$B$2:$B$2047,F$4)*AVERAGEIFS('all sales summary'!$I$2:$I$2047,'all sales summary'!$A$2:$A$2047,$A46,'all sales summary'!$B$2:$B$2047,F$4))/((AVERAGEIFS('overall city offline'!$J$2:$J$2047,'overall city offline'!$A$2:$A$2047,$A46,'overall city offline'!$B$2:$B$2047,F$4)*(1-AVERAGEIFS('all sales summary'!$I$2:$I$2047,'all sales summary'!$A$2:$A$2047,$A46,'all sales summary'!$B$2:$B$2047,F$4)))+(AVERAGEIFS('city centre offline'!$J$2:$J$2047,'city centre offline'!$A$2:$A$2047,$A46,'city centre offline'!$B$2:$B$2047,F$4)*AVERAGEIFS('all sales summary'!$I$2:$I$2047,'all sales summary'!$A$2:$A$2047,$A46,'all sales summary'!$B$2:$B$2047,F$4)))</f>
        <v>0.2961168099863225</v>
      </c>
      <c r="G46" s="60">
        <f>(AVERAGEIFS('city centre offline'!$J$2:$J$2047,'city centre offline'!$A$2:$A$2047,$A46,'city centre offline'!$B$2:$B$2047,G$4)*AVERAGEIFS('all sales summary'!$I$2:$I$2047,'all sales summary'!$A$2:$A$2047,$A46,'all sales summary'!$B$2:$B$2047,G$4))/((AVERAGEIFS('overall city offline'!$J$2:$J$2047,'overall city offline'!$A$2:$A$2047,$A46,'overall city offline'!$B$2:$B$2047,G$4)*(1-AVERAGEIFS('all sales summary'!$I$2:$I$2047,'all sales summary'!$A$2:$A$2047,$A46,'all sales summary'!$B$2:$B$2047,G$4)))+(AVERAGEIFS('city centre offline'!$J$2:$J$2047,'city centre offline'!$A$2:$A$2047,$A46,'city centre offline'!$B$2:$B$2047,G$4)*AVERAGEIFS('all sales summary'!$I$2:$I$2047,'all sales summary'!$A$2:$A$2047,$A46,'all sales summary'!$B$2:$B$2047,G$4)))</f>
        <v>0.29412553214486764</v>
      </c>
      <c r="H46" s="60">
        <f>(AVERAGEIFS('city centre offline'!$J$2:$J$2047,'city centre offline'!$A$2:$A$2047,$A46,'city centre offline'!$B$2:$B$2047,H$4)*AVERAGEIFS('all sales summary'!$I$2:$I$2047,'all sales summary'!$A$2:$A$2047,$A46,'all sales summary'!$B$2:$B$2047,H$4))/((AVERAGEIFS('overall city offline'!$J$2:$J$2047,'overall city offline'!$A$2:$A$2047,$A46,'overall city offline'!$B$2:$B$2047,H$4)*(1-AVERAGEIFS('all sales summary'!$I$2:$I$2047,'all sales summary'!$A$2:$A$2047,$A46,'all sales summary'!$B$2:$B$2047,H$4)))+(AVERAGEIFS('city centre offline'!$J$2:$J$2047,'city centre offline'!$A$2:$A$2047,$A46,'city centre offline'!$B$2:$B$2047,H$4)*AVERAGEIFS('all sales summary'!$I$2:$I$2047,'all sales summary'!$A$2:$A$2047,$A46,'all sales summary'!$B$2:$B$2047,H$4)))</f>
        <v>0.28358463069567991</v>
      </c>
      <c r="I46" s="60">
        <f>(AVERAGEIFS('city centre offline'!$J$2:$J$2047,'city centre offline'!$A$2:$A$2047,$A46,'city centre offline'!$B$2:$B$2047,I$4)*AVERAGEIFS('all sales summary'!$I$2:$I$2047,'all sales summary'!$A$2:$A$2047,$A46,'all sales summary'!$B$2:$B$2047,I$4))/((AVERAGEIFS('overall city offline'!$J$2:$J$2047,'overall city offline'!$A$2:$A$2047,$A46,'overall city offline'!$B$2:$B$2047,I$4)*(1-AVERAGEIFS('all sales summary'!$I$2:$I$2047,'all sales summary'!$A$2:$A$2047,$A46,'all sales summary'!$B$2:$B$2047,I$4)))+(AVERAGEIFS('city centre offline'!$J$2:$J$2047,'city centre offline'!$A$2:$A$2047,$A46,'city centre offline'!$B$2:$B$2047,I$4)*AVERAGEIFS('all sales summary'!$I$2:$I$2047,'all sales summary'!$A$2:$A$2047,$A46,'all sales summary'!$B$2:$B$2047,I$4)))</f>
        <v>0.27988071002822401</v>
      </c>
      <c r="J46" s="60">
        <f>(AVERAGEIFS('city centre offline'!$J$2:$J$2047,'city centre offline'!$A$2:$A$2047,$A46,'city centre offline'!$B$2:$B$2047,J$4)*AVERAGEIFS('all sales summary'!$I$2:$I$2047,'all sales summary'!$A$2:$A$2047,$A46,'all sales summary'!$B$2:$B$2047,J$4))/((AVERAGEIFS('overall city offline'!$J$2:$J$2047,'overall city offline'!$A$2:$A$2047,$A46,'overall city offline'!$B$2:$B$2047,J$4)*(1-AVERAGEIFS('all sales summary'!$I$2:$I$2047,'all sales summary'!$A$2:$A$2047,$A46,'all sales summary'!$B$2:$B$2047,J$4)))+(AVERAGEIFS('city centre offline'!$J$2:$J$2047,'city centre offline'!$A$2:$A$2047,$A46,'city centre offline'!$B$2:$B$2047,J$4)*AVERAGEIFS('all sales summary'!$I$2:$I$2047,'all sales summary'!$A$2:$A$2047,$A46,'all sales summary'!$B$2:$B$2047,J$4)))</f>
        <v>0.29058174714920182</v>
      </c>
      <c r="K46" s="60">
        <f>(AVERAGEIFS('city centre offline'!$J$2:$J$2047,'city centre offline'!$A$2:$A$2047,$A46,'city centre offline'!$B$2:$B$2047,K$4)*AVERAGEIFS('all sales summary'!$I$2:$I$2047,'all sales summary'!$A$2:$A$2047,$A46,'all sales summary'!$B$2:$B$2047,K$4))/((AVERAGEIFS('overall city offline'!$J$2:$J$2047,'overall city offline'!$A$2:$A$2047,$A46,'overall city offline'!$B$2:$B$2047,K$4)*(1-AVERAGEIFS('all sales summary'!$I$2:$I$2047,'all sales summary'!$A$2:$A$2047,$A46,'all sales summary'!$B$2:$B$2047,K$4)))+(AVERAGEIFS('city centre offline'!$J$2:$J$2047,'city centre offline'!$A$2:$A$2047,$A46,'city centre offline'!$B$2:$B$2047,K$4)*AVERAGEIFS('all sales summary'!$I$2:$I$2047,'all sales summary'!$A$2:$A$2047,$A46,'all sales summary'!$B$2:$B$2047,K$4)))</f>
        <v>0.30354111106106774</v>
      </c>
      <c r="L46" s="60">
        <f>(AVERAGEIFS('city centre offline'!$J$2:$J$2047,'city centre offline'!$A$2:$A$2047,$A46,'city centre offline'!$B$2:$B$2047,L$4)*AVERAGEIFS('all sales summary'!$I$2:$I$2047,'all sales summary'!$A$2:$A$2047,$A46,'all sales summary'!$B$2:$B$2047,L$4))/((AVERAGEIFS('overall city offline'!$J$2:$J$2047,'overall city offline'!$A$2:$A$2047,$A46,'overall city offline'!$B$2:$B$2047,L$4)*(1-AVERAGEIFS('all sales summary'!$I$2:$I$2047,'all sales summary'!$A$2:$A$2047,$A46,'all sales summary'!$B$2:$B$2047,L$4)))+(AVERAGEIFS('city centre offline'!$J$2:$J$2047,'city centre offline'!$A$2:$A$2047,$A46,'city centre offline'!$B$2:$B$2047,L$4)*AVERAGEIFS('all sales summary'!$I$2:$I$2047,'all sales summary'!$A$2:$A$2047,$A46,'all sales summary'!$B$2:$B$2047,L$4)))</f>
        <v>0.31239963584506031</v>
      </c>
      <c r="M46" s="60">
        <f>(AVERAGEIFS('city centre offline'!$J$2:$J$2047,'city centre offline'!$A$2:$A$2047,$A46,'city centre offline'!$B$2:$B$2047,M$4)*AVERAGEIFS('all sales summary'!$I$2:$I$2047,'all sales summary'!$A$2:$A$2047,$A46,'all sales summary'!$B$2:$B$2047,M$4))/((AVERAGEIFS('overall city offline'!$J$2:$J$2047,'overall city offline'!$A$2:$A$2047,$A46,'overall city offline'!$B$2:$B$2047,M$4)*(1-AVERAGEIFS('all sales summary'!$I$2:$I$2047,'all sales summary'!$A$2:$A$2047,$A46,'all sales summary'!$B$2:$B$2047,M$4)))+(AVERAGEIFS('city centre offline'!$J$2:$J$2047,'city centre offline'!$A$2:$A$2047,$A46,'city centre offline'!$B$2:$B$2047,M$4)*AVERAGEIFS('all sales summary'!$I$2:$I$2047,'all sales summary'!$A$2:$A$2047,$A46,'all sales summary'!$B$2:$B$2047,M$4)))</f>
        <v>0.31316626756711424</v>
      </c>
      <c r="N46" s="60">
        <f>(AVERAGEIFS('city centre offline'!$J$2:$J$2047,'city centre offline'!$A$2:$A$2047,$A46,'city centre offline'!$B$2:$B$2047,N$4)*AVERAGEIFS('all sales summary'!$I$2:$I$2047,'all sales summary'!$A$2:$A$2047,$A46,'all sales summary'!$B$2:$B$2047,N$4))/((AVERAGEIFS('overall city offline'!$J$2:$J$2047,'overall city offline'!$A$2:$A$2047,$A46,'overall city offline'!$B$2:$B$2047,N$4)*(1-AVERAGEIFS('all sales summary'!$I$2:$I$2047,'all sales summary'!$A$2:$A$2047,$A46,'all sales summary'!$B$2:$B$2047,N$4)))+(AVERAGEIFS('city centre offline'!$J$2:$J$2047,'city centre offline'!$A$2:$A$2047,$A46,'city centre offline'!$B$2:$B$2047,N$4)*AVERAGEIFS('all sales summary'!$I$2:$I$2047,'all sales summary'!$A$2:$A$2047,$A46,'all sales summary'!$B$2:$B$2047,N$4)))</f>
        <v>0.29062896002496491</v>
      </c>
      <c r="O46" s="60">
        <f>(AVERAGEIFS('city centre offline'!$J$2:$J$2047,'city centre offline'!$A$2:$A$2047,$A46,'city centre offline'!$B$2:$B$2047,O$4)*AVERAGEIFS('all sales summary'!$I$2:$I$2047,'all sales summary'!$A$2:$A$2047,$A46,'all sales summary'!$B$2:$B$2047,O$4))/((AVERAGEIFS('overall city offline'!$J$2:$J$2047,'overall city offline'!$A$2:$A$2047,$A46,'overall city offline'!$B$2:$B$2047,O$4)*(1-AVERAGEIFS('all sales summary'!$I$2:$I$2047,'all sales summary'!$A$2:$A$2047,$A46,'all sales summary'!$B$2:$B$2047,O$4)))+(AVERAGEIFS('city centre offline'!$J$2:$J$2047,'city centre offline'!$A$2:$A$2047,$A46,'city centre offline'!$B$2:$B$2047,O$4)*AVERAGEIFS('all sales summary'!$I$2:$I$2047,'all sales summary'!$A$2:$A$2047,$A46,'all sales summary'!$B$2:$B$2047,O$4)))</f>
        <v>0.30873350414944911</v>
      </c>
      <c r="P46" s="60">
        <f>(AVERAGEIFS('city centre offline'!$J$2:$J$2047,'city centre offline'!$A$2:$A$2047,$A46,'city centre offline'!$B$2:$B$2047,P$4)*AVERAGEIFS('all sales summary'!$I$2:$I$2047,'all sales summary'!$A$2:$A$2047,$A46,'all sales summary'!$B$2:$B$2047,P$4))/((AVERAGEIFS('overall city offline'!$J$2:$J$2047,'overall city offline'!$A$2:$A$2047,$A46,'overall city offline'!$B$2:$B$2047,P$4)*(1-AVERAGEIFS('all sales summary'!$I$2:$I$2047,'all sales summary'!$A$2:$A$2047,$A46,'all sales summary'!$B$2:$B$2047,P$4)))+(AVERAGEIFS('city centre offline'!$J$2:$J$2047,'city centre offline'!$A$2:$A$2047,$A46,'city centre offline'!$B$2:$B$2047,P$4)*AVERAGEIFS('all sales summary'!$I$2:$I$2047,'all sales summary'!$A$2:$A$2047,$A46,'all sales summary'!$B$2:$B$2047,P$4)))</f>
        <v>0.27809601765664105</v>
      </c>
      <c r="Q46" s="60">
        <f>(AVERAGEIFS('city centre offline'!$J$2:$J$2047,'city centre offline'!$A$2:$A$2047,$A46,'city centre offline'!$B$2:$B$2047,Q$4)*AVERAGEIFS('all sales summary'!$I$2:$I$2047,'all sales summary'!$A$2:$A$2047,$A46,'all sales summary'!$B$2:$B$2047,Q$4))/((AVERAGEIFS('overall city offline'!$J$2:$J$2047,'overall city offline'!$A$2:$A$2047,$A46,'overall city offline'!$B$2:$B$2047,Q$4)*(1-AVERAGEIFS('all sales summary'!$I$2:$I$2047,'all sales summary'!$A$2:$A$2047,$A46,'all sales summary'!$B$2:$B$2047,Q$4)))+(AVERAGEIFS('city centre offline'!$J$2:$J$2047,'city centre offline'!$A$2:$A$2047,$A46,'city centre offline'!$B$2:$B$2047,Q$4)*AVERAGEIFS('all sales summary'!$I$2:$I$2047,'all sales summary'!$A$2:$A$2047,$A46,'all sales summary'!$B$2:$B$2047,Q$4)))</f>
        <v>0.10114526609001011</v>
      </c>
      <c r="R46" s="60">
        <f>(AVERAGEIFS('city centre offline'!$J$2:$J$2047,'city centre offline'!$A$2:$A$2047,$A46,'city centre offline'!$B$2:$B$2047,R$4)*AVERAGEIFS('all sales summary'!$I$2:$I$2047,'all sales summary'!$A$2:$A$2047,$A46,'all sales summary'!$B$2:$B$2047,R$4))/((AVERAGEIFS('overall city offline'!$J$2:$J$2047,'overall city offline'!$A$2:$A$2047,$A46,'overall city offline'!$B$2:$B$2047,R$4)*(1-AVERAGEIFS('all sales summary'!$I$2:$I$2047,'all sales summary'!$A$2:$A$2047,$A46,'all sales summary'!$B$2:$B$2047,R$4)))+(AVERAGEIFS('city centre offline'!$J$2:$J$2047,'city centre offline'!$A$2:$A$2047,$A46,'city centre offline'!$B$2:$B$2047,R$4)*AVERAGEIFS('all sales summary'!$I$2:$I$2047,'all sales summary'!$A$2:$A$2047,$A46,'all sales summary'!$B$2:$B$2047,R$4)))</f>
        <v>0.10302808143150738</v>
      </c>
      <c r="S46" s="60">
        <f>(AVERAGEIFS('city centre offline'!$J$2:$J$2047,'city centre offline'!$A$2:$A$2047,$A46,'city centre offline'!$B$2:$B$2047,S$4)*AVERAGEIFS('all sales summary'!$I$2:$I$2047,'all sales summary'!$A$2:$A$2047,$A46,'all sales summary'!$B$2:$B$2047,S$4))/((AVERAGEIFS('overall city offline'!$J$2:$J$2047,'overall city offline'!$A$2:$A$2047,$A46,'overall city offline'!$B$2:$B$2047,S$4)*(1-AVERAGEIFS('all sales summary'!$I$2:$I$2047,'all sales summary'!$A$2:$A$2047,$A46,'all sales summary'!$B$2:$B$2047,S$4)))+(AVERAGEIFS('city centre offline'!$J$2:$J$2047,'city centre offline'!$A$2:$A$2047,$A46,'city centre offline'!$B$2:$B$2047,S$4)*AVERAGEIFS('all sales summary'!$I$2:$I$2047,'all sales summary'!$A$2:$A$2047,$A46,'all sales summary'!$B$2:$B$2047,S$4)))</f>
        <v>0.11435183836392092</v>
      </c>
      <c r="T46" s="60">
        <f>(AVERAGEIFS('city centre offline'!$J$2:$J$2047,'city centre offline'!$A$2:$A$2047,$A46,'city centre offline'!$B$2:$B$2047,T$4)*AVERAGEIFS('all sales summary'!$I$2:$I$2047,'all sales summary'!$A$2:$A$2047,$A46,'all sales summary'!$B$2:$B$2047,T$4))/((AVERAGEIFS('overall city offline'!$J$2:$J$2047,'overall city offline'!$A$2:$A$2047,$A46,'overall city offline'!$B$2:$B$2047,T$4)*(1-AVERAGEIFS('all sales summary'!$I$2:$I$2047,'all sales summary'!$A$2:$A$2047,$A46,'all sales summary'!$B$2:$B$2047,T$4)))+(AVERAGEIFS('city centre offline'!$J$2:$J$2047,'city centre offline'!$A$2:$A$2047,$A46,'city centre offline'!$B$2:$B$2047,T$4)*AVERAGEIFS('all sales summary'!$I$2:$I$2047,'all sales summary'!$A$2:$A$2047,$A46,'all sales summary'!$B$2:$B$2047,T$4)))</f>
        <v>0.21081885139804407</v>
      </c>
      <c r="U46" s="60">
        <f>(AVERAGEIFS('city centre offline'!$J$2:$J$2047,'city centre offline'!$A$2:$A$2047,$A46,'city centre offline'!$B$2:$B$2047,U$4)*AVERAGEIFS('all sales summary'!$I$2:$I$2047,'all sales summary'!$A$2:$A$2047,$A46,'all sales summary'!$B$2:$B$2047,U$4))/((AVERAGEIFS('overall city offline'!$J$2:$J$2047,'overall city offline'!$A$2:$A$2047,$A46,'overall city offline'!$B$2:$B$2047,U$4)*(1-AVERAGEIFS('all sales summary'!$I$2:$I$2047,'all sales summary'!$A$2:$A$2047,$A46,'all sales summary'!$B$2:$B$2047,U$4)))+(AVERAGEIFS('city centre offline'!$J$2:$J$2047,'city centre offline'!$A$2:$A$2047,$A46,'city centre offline'!$B$2:$B$2047,U$4)*AVERAGEIFS('all sales summary'!$I$2:$I$2047,'all sales summary'!$A$2:$A$2047,$A46,'all sales summary'!$B$2:$B$2047,U$4)))</f>
        <v>0.2453216012543418</v>
      </c>
      <c r="V46" s="60">
        <f>(AVERAGEIFS('city centre offline'!$J$2:$J$2047,'city centre offline'!$A$2:$A$2047,$A46,'city centre offline'!$B$2:$B$2047,V$4)*AVERAGEIFS('all sales summary'!$I$2:$I$2047,'all sales summary'!$A$2:$A$2047,$A46,'all sales summary'!$B$2:$B$2047,V$4))/((AVERAGEIFS('overall city offline'!$J$2:$J$2047,'overall city offline'!$A$2:$A$2047,$A46,'overall city offline'!$B$2:$B$2047,V$4)*(1-AVERAGEIFS('all sales summary'!$I$2:$I$2047,'all sales summary'!$A$2:$A$2047,$A46,'all sales summary'!$B$2:$B$2047,V$4)))+(AVERAGEIFS('city centre offline'!$J$2:$J$2047,'city centre offline'!$A$2:$A$2047,$A46,'city centre offline'!$B$2:$B$2047,V$4)*AVERAGEIFS('all sales summary'!$I$2:$I$2047,'all sales summary'!$A$2:$A$2047,$A46,'all sales summary'!$B$2:$B$2047,V$4)))</f>
        <v>0.24500295175713169</v>
      </c>
      <c r="W46" s="60">
        <f>(AVERAGEIFS('city centre offline'!$J$2:$J$2047,'city centre offline'!$A$2:$A$2047,$A46,'city centre offline'!$B$2:$B$2047,W$4)*AVERAGEIFS('all sales summary'!$I$2:$I$2047,'all sales summary'!$A$2:$A$2047,$A46,'all sales summary'!$B$2:$B$2047,W$4))/((AVERAGEIFS('overall city offline'!$J$2:$J$2047,'overall city offline'!$A$2:$A$2047,$A46,'overall city offline'!$B$2:$B$2047,W$4)*(1-AVERAGEIFS('all sales summary'!$I$2:$I$2047,'all sales summary'!$A$2:$A$2047,$A46,'all sales summary'!$B$2:$B$2047,W$4)))+(AVERAGEIFS('city centre offline'!$J$2:$J$2047,'city centre offline'!$A$2:$A$2047,$A46,'city centre offline'!$B$2:$B$2047,W$4)*AVERAGEIFS('all sales summary'!$I$2:$I$2047,'all sales summary'!$A$2:$A$2047,$A46,'all sales summary'!$B$2:$B$2047,W$4)))</f>
        <v>0.22826467490130373</v>
      </c>
      <c r="X46" s="60">
        <f>(AVERAGEIFS('city centre offline'!$J$2:$J$2047,'city centre offline'!$A$2:$A$2047,$A46,'city centre offline'!$B$2:$B$2047,X$4)*AVERAGEIFS('all sales summary'!$I$2:$I$2047,'all sales summary'!$A$2:$A$2047,$A46,'all sales summary'!$B$2:$B$2047,X$4))/((AVERAGEIFS('overall city offline'!$J$2:$J$2047,'overall city offline'!$A$2:$A$2047,$A46,'overall city offline'!$B$2:$B$2047,X$4)*(1-AVERAGEIFS('all sales summary'!$I$2:$I$2047,'all sales summary'!$A$2:$A$2047,$A46,'all sales summary'!$B$2:$B$2047,X$4)))+(AVERAGEIFS('city centre offline'!$J$2:$J$2047,'city centre offline'!$A$2:$A$2047,$A46,'city centre offline'!$B$2:$B$2047,X$4)*AVERAGEIFS('all sales summary'!$I$2:$I$2047,'all sales summary'!$A$2:$A$2047,$A46,'all sales summary'!$B$2:$B$2047,X$4)))</f>
        <v>0.15315325462962645</v>
      </c>
      <c r="Y46" s="60">
        <f>(AVERAGEIFS('city centre offline'!$J$2:$J$2047,'city centre offline'!$A$2:$A$2047,$A46,'city centre offline'!$B$2:$B$2047,Y$4)*AVERAGEIFS('all sales summary'!$I$2:$I$2047,'all sales summary'!$A$2:$A$2047,$A46,'all sales summary'!$B$2:$B$2047,Y$4))/((AVERAGEIFS('overall city offline'!$J$2:$J$2047,'overall city offline'!$A$2:$A$2047,$A46,'overall city offline'!$B$2:$B$2047,Y$4)*(1-AVERAGEIFS('all sales summary'!$I$2:$I$2047,'all sales summary'!$A$2:$A$2047,$A46,'all sales summary'!$B$2:$B$2047,Y$4)))+(AVERAGEIFS('city centre offline'!$J$2:$J$2047,'city centre offline'!$A$2:$A$2047,$A46,'city centre offline'!$B$2:$B$2047,Y$4)*AVERAGEIFS('all sales summary'!$I$2:$I$2047,'all sales summary'!$A$2:$A$2047,$A46,'all sales summary'!$B$2:$B$2047,Y$4)))</f>
        <v>0.18526138554505861</v>
      </c>
      <c r="Z46" s="60">
        <f>(AVERAGEIFS('city centre offline'!$J$2:$J$2047,'city centre offline'!$A$2:$A$2047,$A46,'city centre offline'!$B$2:$B$2047,Z$4)*AVERAGEIFS('all sales summary'!$I$2:$I$2047,'all sales summary'!$A$2:$A$2047,$A46,'all sales summary'!$B$2:$B$2047,Z$4))/((AVERAGEIFS('overall city offline'!$J$2:$J$2047,'overall city offline'!$A$2:$A$2047,$A46,'overall city offline'!$B$2:$B$2047,Z$4)*(1-AVERAGEIFS('all sales summary'!$I$2:$I$2047,'all sales summary'!$A$2:$A$2047,$A46,'all sales summary'!$B$2:$B$2047,Z$4)))+(AVERAGEIFS('city centre offline'!$J$2:$J$2047,'city centre offline'!$A$2:$A$2047,$A46,'city centre offline'!$B$2:$B$2047,Z$4)*AVERAGEIFS('all sales summary'!$I$2:$I$2047,'all sales summary'!$A$2:$A$2047,$A46,'all sales summary'!$B$2:$B$2047,Z$4)))</f>
        <v>0.1011546937826153</v>
      </c>
      <c r="AA46" s="60">
        <f>(AVERAGEIFS('city centre offline'!$J$2:$J$2047,'city centre offline'!$A$2:$A$2047,$A46,'city centre offline'!$B$2:$B$2047,AA$4)*AVERAGEIFS('all sales summary'!$I$2:$I$2047,'all sales summary'!$A$2:$A$2047,$A46,'all sales summary'!$B$2:$B$2047,AA$4))/((AVERAGEIFS('overall city offline'!$J$2:$J$2047,'overall city offline'!$A$2:$A$2047,$A46,'overall city offline'!$B$2:$B$2047,AA$4)*(1-AVERAGEIFS('all sales summary'!$I$2:$I$2047,'all sales summary'!$A$2:$A$2047,$A46,'all sales summary'!$B$2:$B$2047,AA$4)))+(AVERAGEIFS('city centre offline'!$J$2:$J$2047,'city centre offline'!$A$2:$A$2047,$A46,'city centre offline'!$B$2:$B$2047,AA$4)*AVERAGEIFS('all sales summary'!$I$2:$I$2047,'all sales summary'!$A$2:$A$2047,$A46,'all sales summary'!$B$2:$B$2047,AA$4)))</f>
        <v>0.10891005860249997</v>
      </c>
      <c r="AB46" s="60">
        <f>(AVERAGEIFS('city centre offline'!$J$2:$J$2047,'city centre offline'!$A$2:$A$2047,$A46,'city centre offline'!$B$2:$B$2047,AB$4)*AVERAGEIFS('all sales summary'!$I$2:$I$2047,'all sales summary'!$A$2:$A$2047,$A46,'all sales summary'!$B$2:$B$2047,AB$4))/((AVERAGEIFS('overall city offline'!$J$2:$J$2047,'overall city offline'!$A$2:$A$2047,$A46,'overall city offline'!$B$2:$B$2047,AB$4)*(1-AVERAGEIFS('all sales summary'!$I$2:$I$2047,'all sales summary'!$A$2:$A$2047,$A46,'all sales summary'!$B$2:$B$2047,AB$4)))+(AVERAGEIFS('city centre offline'!$J$2:$J$2047,'city centre offline'!$A$2:$A$2047,$A46,'city centre offline'!$B$2:$B$2047,AB$4)*AVERAGEIFS('all sales summary'!$I$2:$I$2047,'all sales summary'!$A$2:$A$2047,$A46,'all sales summary'!$B$2:$B$2047,AB$4)))</f>
        <v>0.12198595236391084</v>
      </c>
      <c r="AC46" s="60">
        <f>(AVERAGEIFS('city centre offline'!$J$2:$J$2047,'city centre offline'!$A$2:$A$2047,$A46,'city centre offline'!$B$2:$B$2047,AC$4)*AVERAGEIFS('all sales summary'!$I$2:$I$2047,'all sales summary'!$A$2:$A$2047,$A46,'all sales summary'!$B$2:$B$2047,AC$4))/((AVERAGEIFS('overall city offline'!$J$2:$J$2047,'overall city offline'!$A$2:$A$2047,$A46,'overall city offline'!$B$2:$B$2047,AC$4)*(1-AVERAGEIFS('all sales summary'!$I$2:$I$2047,'all sales summary'!$A$2:$A$2047,$A46,'all sales summary'!$B$2:$B$2047,AC$4)))+(AVERAGEIFS('city centre offline'!$J$2:$J$2047,'city centre offline'!$A$2:$A$2047,$A46,'city centre offline'!$B$2:$B$2047,AC$4)*AVERAGEIFS('all sales summary'!$I$2:$I$2047,'all sales summary'!$A$2:$A$2047,$A46,'all sales summary'!$B$2:$B$2047,AC$4)))</f>
        <v>0.18674087026305491</v>
      </c>
      <c r="AD46" s="60">
        <f>(AVERAGEIFS('city centre offline'!$J$2:$J$2047,'city centre offline'!$A$2:$A$2047,$A46,'city centre offline'!$B$2:$B$2047,AD$4)*AVERAGEIFS('all sales summary'!$I$2:$I$2047,'all sales summary'!$A$2:$A$2047,$A46,'all sales summary'!$B$2:$B$2047,AD$4))/((AVERAGEIFS('overall city offline'!$J$2:$J$2047,'overall city offline'!$A$2:$A$2047,$A46,'overall city offline'!$B$2:$B$2047,AD$4)*(1-AVERAGEIFS('all sales summary'!$I$2:$I$2047,'all sales summary'!$A$2:$A$2047,$A46,'all sales summary'!$B$2:$B$2047,AD$4)))+(AVERAGEIFS('city centre offline'!$J$2:$J$2047,'city centre offline'!$A$2:$A$2047,$A46,'city centre offline'!$B$2:$B$2047,AD$4)*AVERAGEIFS('all sales summary'!$I$2:$I$2047,'all sales summary'!$A$2:$A$2047,$A46,'all sales summary'!$B$2:$B$2047,AD$4)))</f>
        <v>0.24493807999170436</v>
      </c>
      <c r="AE46" s="60">
        <f>(AVERAGEIFS('city centre offline'!$J$2:$J$2047,'city centre offline'!$A$2:$A$2047,$A46,'city centre offline'!$B$2:$B$2047,AE$4)*AVERAGEIFS('all sales summary'!$I$2:$I$2047,'all sales summary'!$A$2:$A$2047,$A46,'all sales summary'!$B$2:$B$2047,AE$4))/((AVERAGEIFS('overall city offline'!$J$2:$J$2047,'overall city offline'!$A$2:$A$2047,$A46,'overall city offline'!$B$2:$B$2047,AE$4)*(1-AVERAGEIFS('all sales summary'!$I$2:$I$2047,'all sales summary'!$A$2:$A$2047,$A46,'all sales summary'!$B$2:$B$2047,AE$4)))+(AVERAGEIFS('city centre offline'!$J$2:$J$2047,'city centre offline'!$A$2:$A$2047,$A46,'city centre offline'!$B$2:$B$2047,AE$4)*AVERAGEIFS('all sales summary'!$I$2:$I$2047,'all sales summary'!$A$2:$A$2047,$A46,'all sales summary'!$B$2:$B$2047,AE$4)))</f>
        <v>0.25849450234127069</v>
      </c>
      <c r="AF46" s="60">
        <f>(AVERAGEIFS('city centre offline'!$J$2:$J$2047,'city centre offline'!$A$2:$A$2047,$A46,'city centre offline'!$B$2:$B$2047,AF$4)*AVERAGEIFS('all sales summary'!$I$2:$I$2047,'all sales summary'!$A$2:$A$2047,$A46,'all sales summary'!$B$2:$B$2047,AF$4))/((AVERAGEIFS('overall city offline'!$J$2:$J$2047,'overall city offline'!$A$2:$A$2047,$A46,'overall city offline'!$B$2:$B$2047,AF$4)*(1-AVERAGEIFS('all sales summary'!$I$2:$I$2047,'all sales summary'!$A$2:$A$2047,$A46,'all sales summary'!$B$2:$B$2047,AF$4)))+(AVERAGEIFS('city centre offline'!$J$2:$J$2047,'city centre offline'!$A$2:$A$2047,$A46,'city centre offline'!$B$2:$B$2047,AF$4)*AVERAGEIFS('all sales summary'!$I$2:$I$2047,'all sales summary'!$A$2:$A$2047,$A46,'all sales summary'!$B$2:$B$2047,AF$4)))</f>
        <v>0.26290429428182038</v>
      </c>
      <c r="AG46" s="60">
        <f>(AVERAGEIFS('city centre offline'!$J$2:$J$2047,'city centre offline'!$A$2:$A$2047,$A46,'city centre offline'!$B$2:$B$2047,AG$4)*AVERAGEIFS('all sales summary'!$I$2:$I$2047,'all sales summary'!$A$2:$A$2047,$A46,'all sales summary'!$B$2:$B$2047,AG$4))/((AVERAGEIFS('overall city offline'!$J$2:$J$2047,'overall city offline'!$A$2:$A$2047,$A46,'overall city offline'!$B$2:$B$2047,AG$4)*(1-AVERAGEIFS('all sales summary'!$I$2:$I$2047,'all sales summary'!$A$2:$A$2047,$A46,'all sales summary'!$B$2:$B$2047,AG$4)))+(AVERAGEIFS('city centre offline'!$J$2:$J$2047,'city centre offline'!$A$2:$A$2047,$A46,'city centre offline'!$B$2:$B$2047,AG$4)*AVERAGEIFS('all sales summary'!$I$2:$I$2047,'all sales summary'!$A$2:$A$2047,$A46,'all sales summary'!$B$2:$B$2047,AG$4)))</f>
        <v>0.27460724546472826</v>
      </c>
      <c r="AH46" s="60">
        <f>(AVERAGEIFS('city centre offline'!$J$2:$J$2047,'city centre offline'!$A$2:$A$2047,$A46,'city centre offline'!$B$2:$B$2047,AH$4)*AVERAGEIFS('all sales summary'!$I$2:$I$2047,'all sales summary'!$A$2:$A$2047,$A46,'all sales summary'!$B$2:$B$2047,AH$4))/((AVERAGEIFS('overall city offline'!$J$2:$J$2047,'overall city offline'!$A$2:$A$2047,$A46,'overall city offline'!$B$2:$B$2047,AH$4)*(1-AVERAGEIFS('all sales summary'!$I$2:$I$2047,'all sales summary'!$A$2:$A$2047,$A46,'all sales summary'!$B$2:$B$2047,AH$4)))+(AVERAGEIFS('city centre offline'!$J$2:$J$2047,'city centre offline'!$A$2:$A$2047,$A46,'city centre offline'!$B$2:$B$2047,AH$4)*AVERAGEIFS('all sales summary'!$I$2:$I$2047,'all sales summary'!$A$2:$A$2047,$A46,'all sales summary'!$B$2:$B$2047,AH$4)))</f>
        <v>0.28472425323104961</v>
      </c>
    </row>
    <row r="47" spans="1:34" x14ac:dyDescent="0.3">
      <c r="A47" t="s">
        <v>49</v>
      </c>
      <c r="B47" s="60">
        <f>(AVERAGEIFS('city centre offline'!$J$2:$J$2047,'city centre offline'!$A$2:$A$2047,$A47,'city centre offline'!$B$2:$B$2047,B$4)*AVERAGEIFS('all sales summary'!$I$2:$I$2047,'all sales summary'!$A$2:$A$2047,$A47,'all sales summary'!$B$2:$B$2047,B$4))/((AVERAGEIFS('overall city offline'!$J$2:$J$2047,'overall city offline'!$A$2:$A$2047,$A47,'overall city offline'!$B$2:$B$2047,B$4)*(1-AVERAGEIFS('all sales summary'!$I$2:$I$2047,'all sales summary'!$A$2:$A$2047,$A47,'all sales summary'!$B$2:$B$2047,B$4)))+(AVERAGEIFS('city centre offline'!$J$2:$J$2047,'city centre offline'!$A$2:$A$2047,$A47,'city centre offline'!$B$2:$B$2047,B$4)*AVERAGEIFS('all sales summary'!$I$2:$I$2047,'all sales summary'!$A$2:$A$2047,$A47,'all sales summary'!$B$2:$B$2047,B$4)))</f>
        <v>0.2826733043209867</v>
      </c>
      <c r="C47" s="60">
        <f>(AVERAGEIFS('city centre offline'!$J$2:$J$2047,'city centre offline'!$A$2:$A$2047,$A47,'city centre offline'!$B$2:$B$2047,C$4)*AVERAGEIFS('all sales summary'!$I$2:$I$2047,'all sales summary'!$A$2:$A$2047,$A47,'all sales summary'!$B$2:$B$2047,C$4))/((AVERAGEIFS('overall city offline'!$J$2:$J$2047,'overall city offline'!$A$2:$A$2047,$A47,'overall city offline'!$B$2:$B$2047,C$4)*(1-AVERAGEIFS('all sales summary'!$I$2:$I$2047,'all sales summary'!$A$2:$A$2047,$A47,'all sales summary'!$B$2:$B$2047,C$4)))+(AVERAGEIFS('city centre offline'!$J$2:$J$2047,'city centre offline'!$A$2:$A$2047,$A47,'city centre offline'!$B$2:$B$2047,C$4)*AVERAGEIFS('all sales summary'!$I$2:$I$2047,'all sales summary'!$A$2:$A$2047,$A47,'all sales summary'!$B$2:$B$2047,C$4)))</f>
        <v>0.28684538580950181</v>
      </c>
      <c r="D47" s="60">
        <f>(AVERAGEIFS('city centre offline'!$J$2:$J$2047,'city centre offline'!$A$2:$A$2047,$A47,'city centre offline'!$B$2:$B$2047,D$4)*AVERAGEIFS('all sales summary'!$I$2:$I$2047,'all sales summary'!$A$2:$A$2047,$A47,'all sales summary'!$B$2:$B$2047,D$4))/((AVERAGEIFS('overall city offline'!$J$2:$J$2047,'overall city offline'!$A$2:$A$2047,$A47,'overall city offline'!$B$2:$B$2047,D$4)*(1-AVERAGEIFS('all sales summary'!$I$2:$I$2047,'all sales summary'!$A$2:$A$2047,$A47,'all sales summary'!$B$2:$B$2047,D$4)))+(AVERAGEIFS('city centre offline'!$J$2:$J$2047,'city centre offline'!$A$2:$A$2047,$A47,'city centre offline'!$B$2:$B$2047,D$4)*AVERAGEIFS('all sales summary'!$I$2:$I$2047,'all sales summary'!$A$2:$A$2047,$A47,'all sales summary'!$B$2:$B$2047,D$4)))</f>
        <v>0.27369278283020271</v>
      </c>
      <c r="E47" s="60">
        <f>(AVERAGEIFS('city centre offline'!$J$2:$J$2047,'city centre offline'!$A$2:$A$2047,$A47,'city centre offline'!$B$2:$B$2047,E$4)*AVERAGEIFS('all sales summary'!$I$2:$I$2047,'all sales summary'!$A$2:$A$2047,$A47,'all sales summary'!$B$2:$B$2047,E$4))/((AVERAGEIFS('overall city offline'!$J$2:$J$2047,'overall city offline'!$A$2:$A$2047,$A47,'overall city offline'!$B$2:$B$2047,E$4)*(1-AVERAGEIFS('all sales summary'!$I$2:$I$2047,'all sales summary'!$A$2:$A$2047,$A47,'all sales summary'!$B$2:$B$2047,E$4)))+(AVERAGEIFS('city centre offline'!$J$2:$J$2047,'city centre offline'!$A$2:$A$2047,$A47,'city centre offline'!$B$2:$B$2047,E$4)*AVERAGEIFS('all sales summary'!$I$2:$I$2047,'all sales summary'!$A$2:$A$2047,$A47,'all sales summary'!$B$2:$B$2047,E$4)))</f>
        <v>0.27082867886417533</v>
      </c>
      <c r="F47" s="60">
        <f>(AVERAGEIFS('city centre offline'!$J$2:$J$2047,'city centre offline'!$A$2:$A$2047,$A47,'city centre offline'!$B$2:$B$2047,F$4)*AVERAGEIFS('all sales summary'!$I$2:$I$2047,'all sales summary'!$A$2:$A$2047,$A47,'all sales summary'!$B$2:$B$2047,F$4))/((AVERAGEIFS('overall city offline'!$J$2:$J$2047,'overall city offline'!$A$2:$A$2047,$A47,'overall city offline'!$B$2:$B$2047,F$4)*(1-AVERAGEIFS('all sales summary'!$I$2:$I$2047,'all sales summary'!$A$2:$A$2047,$A47,'all sales summary'!$B$2:$B$2047,F$4)))+(AVERAGEIFS('city centre offline'!$J$2:$J$2047,'city centre offline'!$A$2:$A$2047,$A47,'city centre offline'!$B$2:$B$2047,F$4)*AVERAGEIFS('all sales summary'!$I$2:$I$2047,'all sales summary'!$A$2:$A$2047,$A47,'all sales summary'!$B$2:$B$2047,F$4)))</f>
        <v>0.27661562710296794</v>
      </c>
      <c r="G47" s="60">
        <f>(AVERAGEIFS('city centre offline'!$J$2:$J$2047,'city centre offline'!$A$2:$A$2047,$A47,'city centre offline'!$B$2:$B$2047,G$4)*AVERAGEIFS('all sales summary'!$I$2:$I$2047,'all sales summary'!$A$2:$A$2047,$A47,'all sales summary'!$B$2:$B$2047,G$4))/((AVERAGEIFS('overall city offline'!$J$2:$J$2047,'overall city offline'!$A$2:$A$2047,$A47,'overall city offline'!$B$2:$B$2047,G$4)*(1-AVERAGEIFS('all sales summary'!$I$2:$I$2047,'all sales summary'!$A$2:$A$2047,$A47,'all sales summary'!$B$2:$B$2047,G$4)))+(AVERAGEIFS('city centre offline'!$J$2:$J$2047,'city centre offline'!$A$2:$A$2047,$A47,'city centre offline'!$B$2:$B$2047,G$4)*AVERAGEIFS('all sales summary'!$I$2:$I$2047,'all sales summary'!$A$2:$A$2047,$A47,'all sales summary'!$B$2:$B$2047,G$4)))</f>
        <v>0.27574718003415744</v>
      </c>
      <c r="H47" s="60">
        <f>(AVERAGEIFS('city centre offline'!$J$2:$J$2047,'city centre offline'!$A$2:$A$2047,$A47,'city centre offline'!$B$2:$B$2047,H$4)*AVERAGEIFS('all sales summary'!$I$2:$I$2047,'all sales summary'!$A$2:$A$2047,$A47,'all sales summary'!$B$2:$B$2047,H$4))/((AVERAGEIFS('overall city offline'!$J$2:$J$2047,'overall city offline'!$A$2:$A$2047,$A47,'overall city offline'!$B$2:$B$2047,H$4)*(1-AVERAGEIFS('all sales summary'!$I$2:$I$2047,'all sales summary'!$A$2:$A$2047,$A47,'all sales summary'!$B$2:$B$2047,H$4)))+(AVERAGEIFS('city centre offline'!$J$2:$J$2047,'city centre offline'!$A$2:$A$2047,$A47,'city centre offline'!$B$2:$B$2047,H$4)*AVERAGEIFS('all sales summary'!$I$2:$I$2047,'all sales summary'!$A$2:$A$2047,$A47,'all sales summary'!$B$2:$B$2047,H$4)))</f>
        <v>0.26039781367476905</v>
      </c>
      <c r="I47" s="60">
        <f>(AVERAGEIFS('city centre offline'!$J$2:$J$2047,'city centre offline'!$A$2:$A$2047,$A47,'city centre offline'!$B$2:$B$2047,I$4)*AVERAGEIFS('all sales summary'!$I$2:$I$2047,'all sales summary'!$A$2:$A$2047,$A47,'all sales summary'!$B$2:$B$2047,I$4))/((AVERAGEIFS('overall city offline'!$J$2:$J$2047,'overall city offline'!$A$2:$A$2047,$A47,'overall city offline'!$B$2:$B$2047,I$4)*(1-AVERAGEIFS('all sales summary'!$I$2:$I$2047,'all sales summary'!$A$2:$A$2047,$A47,'all sales summary'!$B$2:$B$2047,I$4)))+(AVERAGEIFS('city centre offline'!$J$2:$J$2047,'city centre offline'!$A$2:$A$2047,$A47,'city centre offline'!$B$2:$B$2047,I$4)*AVERAGEIFS('all sales summary'!$I$2:$I$2047,'all sales summary'!$A$2:$A$2047,$A47,'all sales summary'!$B$2:$B$2047,I$4)))</f>
        <v>0.26436094624032708</v>
      </c>
      <c r="J47" s="60">
        <f>(AVERAGEIFS('city centre offline'!$J$2:$J$2047,'city centre offline'!$A$2:$A$2047,$A47,'city centre offline'!$B$2:$B$2047,J$4)*AVERAGEIFS('all sales summary'!$I$2:$I$2047,'all sales summary'!$A$2:$A$2047,$A47,'all sales summary'!$B$2:$B$2047,J$4))/((AVERAGEIFS('overall city offline'!$J$2:$J$2047,'overall city offline'!$A$2:$A$2047,$A47,'overall city offline'!$B$2:$B$2047,J$4)*(1-AVERAGEIFS('all sales summary'!$I$2:$I$2047,'all sales summary'!$A$2:$A$2047,$A47,'all sales summary'!$B$2:$B$2047,J$4)))+(AVERAGEIFS('city centre offline'!$J$2:$J$2047,'city centre offline'!$A$2:$A$2047,$A47,'city centre offline'!$B$2:$B$2047,J$4)*AVERAGEIFS('all sales summary'!$I$2:$I$2047,'all sales summary'!$A$2:$A$2047,$A47,'all sales summary'!$B$2:$B$2047,J$4)))</f>
        <v>0.27179705057388381</v>
      </c>
      <c r="K47" s="60">
        <f>(AVERAGEIFS('city centre offline'!$J$2:$J$2047,'city centre offline'!$A$2:$A$2047,$A47,'city centre offline'!$B$2:$B$2047,K$4)*AVERAGEIFS('all sales summary'!$I$2:$I$2047,'all sales summary'!$A$2:$A$2047,$A47,'all sales summary'!$B$2:$B$2047,K$4))/((AVERAGEIFS('overall city offline'!$J$2:$J$2047,'overall city offline'!$A$2:$A$2047,$A47,'overall city offline'!$B$2:$B$2047,K$4)*(1-AVERAGEIFS('all sales summary'!$I$2:$I$2047,'all sales summary'!$A$2:$A$2047,$A47,'all sales summary'!$B$2:$B$2047,K$4)))+(AVERAGEIFS('city centre offline'!$J$2:$J$2047,'city centre offline'!$A$2:$A$2047,$A47,'city centre offline'!$B$2:$B$2047,K$4)*AVERAGEIFS('all sales summary'!$I$2:$I$2047,'all sales summary'!$A$2:$A$2047,$A47,'all sales summary'!$B$2:$B$2047,K$4)))</f>
        <v>0.28800248862130856</v>
      </c>
      <c r="L47" s="60">
        <f>(AVERAGEIFS('city centre offline'!$J$2:$J$2047,'city centre offline'!$A$2:$A$2047,$A47,'city centre offline'!$B$2:$B$2047,L$4)*AVERAGEIFS('all sales summary'!$I$2:$I$2047,'all sales summary'!$A$2:$A$2047,$A47,'all sales summary'!$B$2:$B$2047,L$4))/((AVERAGEIFS('overall city offline'!$J$2:$J$2047,'overall city offline'!$A$2:$A$2047,$A47,'overall city offline'!$B$2:$B$2047,L$4)*(1-AVERAGEIFS('all sales summary'!$I$2:$I$2047,'all sales summary'!$A$2:$A$2047,$A47,'all sales summary'!$B$2:$B$2047,L$4)))+(AVERAGEIFS('city centre offline'!$J$2:$J$2047,'city centre offline'!$A$2:$A$2047,$A47,'city centre offline'!$B$2:$B$2047,L$4)*AVERAGEIFS('all sales summary'!$I$2:$I$2047,'all sales summary'!$A$2:$A$2047,$A47,'all sales summary'!$B$2:$B$2047,L$4)))</f>
        <v>0.29013329053036624</v>
      </c>
      <c r="M47" s="60">
        <f>(AVERAGEIFS('city centre offline'!$J$2:$J$2047,'city centre offline'!$A$2:$A$2047,$A47,'city centre offline'!$B$2:$B$2047,M$4)*AVERAGEIFS('all sales summary'!$I$2:$I$2047,'all sales summary'!$A$2:$A$2047,$A47,'all sales summary'!$B$2:$B$2047,M$4))/((AVERAGEIFS('overall city offline'!$J$2:$J$2047,'overall city offline'!$A$2:$A$2047,$A47,'overall city offline'!$B$2:$B$2047,M$4)*(1-AVERAGEIFS('all sales summary'!$I$2:$I$2047,'all sales summary'!$A$2:$A$2047,$A47,'all sales summary'!$B$2:$B$2047,M$4)))+(AVERAGEIFS('city centre offline'!$J$2:$J$2047,'city centre offline'!$A$2:$A$2047,$A47,'city centre offline'!$B$2:$B$2047,M$4)*AVERAGEIFS('all sales summary'!$I$2:$I$2047,'all sales summary'!$A$2:$A$2047,$A47,'all sales summary'!$B$2:$B$2047,M$4)))</f>
        <v>0.29267239472977902</v>
      </c>
      <c r="N47" s="60">
        <f>(AVERAGEIFS('city centre offline'!$J$2:$J$2047,'city centre offline'!$A$2:$A$2047,$A47,'city centre offline'!$B$2:$B$2047,N$4)*AVERAGEIFS('all sales summary'!$I$2:$I$2047,'all sales summary'!$A$2:$A$2047,$A47,'all sales summary'!$B$2:$B$2047,N$4))/((AVERAGEIFS('overall city offline'!$J$2:$J$2047,'overall city offline'!$A$2:$A$2047,$A47,'overall city offline'!$B$2:$B$2047,N$4)*(1-AVERAGEIFS('all sales summary'!$I$2:$I$2047,'all sales summary'!$A$2:$A$2047,$A47,'all sales summary'!$B$2:$B$2047,N$4)))+(AVERAGEIFS('city centre offline'!$J$2:$J$2047,'city centre offline'!$A$2:$A$2047,$A47,'city centre offline'!$B$2:$B$2047,N$4)*AVERAGEIFS('all sales summary'!$I$2:$I$2047,'all sales summary'!$A$2:$A$2047,$A47,'all sales summary'!$B$2:$B$2047,N$4)))</f>
        <v>0.2814153411335753</v>
      </c>
      <c r="O47" s="60">
        <f>(AVERAGEIFS('city centre offline'!$J$2:$J$2047,'city centre offline'!$A$2:$A$2047,$A47,'city centre offline'!$B$2:$B$2047,O$4)*AVERAGEIFS('all sales summary'!$I$2:$I$2047,'all sales summary'!$A$2:$A$2047,$A47,'all sales summary'!$B$2:$B$2047,O$4))/((AVERAGEIFS('overall city offline'!$J$2:$J$2047,'overall city offline'!$A$2:$A$2047,$A47,'overall city offline'!$B$2:$B$2047,O$4)*(1-AVERAGEIFS('all sales summary'!$I$2:$I$2047,'all sales summary'!$A$2:$A$2047,$A47,'all sales summary'!$B$2:$B$2047,O$4)))+(AVERAGEIFS('city centre offline'!$J$2:$J$2047,'city centre offline'!$A$2:$A$2047,$A47,'city centre offline'!$B$2:$B$2047,O$4)*AVERAGEIFS('all sales summary'!$I$2:$I$2047,'all sales summary'!$A$2:$A$2047,$A47,'all sales summary'!$B$2:$B$2047,O$4)))</f>
        <v>0.28952322883718318</v>
      </c>
      <c r="P47" s="60">
        <f>(AVERAGEIFS('city centre offline'!$J$2:$J$2047,'city centre offline'!$A$2:$A$2047,$A47,'city centre offline'!$B$2:$B$2047,P$4)*AVERAGEIFS('all sales summary'!$I$2:$I$2047,'all sales summary'!$A$2:$A$2047,$A47,'all sales summary'!$B$2:$B$2047,P$4))/((AVERAGEIFS('overall city offline'!$J$2:$J$2047,'overall city offline'!$A$2:$A$2047,$A47,'overall city offline'!$B$2:$B$2047,P$4)*(1-AVERAGEIFS('all sales summary'!$I$2:$I$2047,'all sales summary'!$A$2:$A$2047,$A47,'all sales summary'!$B$2:$B$2047,P$4)))+(AVERAGEIFS('city centre offline'!$J$2:$J$2047,'city centre offline'!$A$2:$A$2047,$A47,'city centre offline'!$B$2:$B$2047,P$4)*AVERAGEIFS('all sales summary'!$I$2:$I$2047,'all sales summary'!$A$2:$A$2047,$A47,'all sales summary'!$B$2:$B$2047,P$4)))</f>
        <v>0.27588580949954122</v>
      </c>
      <c r="Q47" s="60">
        <f>(AVERAGEIFS('city centre offline'!$J$2:$J$2047,'city centre offline'!$A$2:$A$2047,$A47,'city centre offline'!$B$2:$B$2047,Q$4)*AVERAGEIFS('all sales summary'!$I$2:$I$2047,'all sales summary'!$A$2:$A$2047,$A47,'all sales summary'!$B$2:$B$2047,Q$4))/((AVERAGEIFS('overall city offline'!$J$2:$J$2047,'overall city offline'!$A$2:$A$2047,$A47,'overall city offline'!$B$2:$B$2047,Q$4)*(1-AVERAGEIFS('all sales summary'!$I$2:$I$2047,'all sales summary'!$A$2:$A$2047,$A47,'all sales summary'!$B$2:$B$2047,Q$4)))+(AVERAGEIFS('city centre offline'!$J$2:$J$2047,'city centre offline'!$A$2:$A$2047,$A47,'city centre offline'!$B$2:$B$2047,Q$4)*AVERAGEIFS('all sales summary'!$I$2:$I$2047,'all sales summary'!$A$2:$A$2047,$A47,'all sales summary'!$B$2:$B$2047,Q$4)))</f>
        <v>8.5346344591524445E-2</v>
      </c>
      <c r="R47" s="60">
        <f>(AVERAGEIFS('city centre offline'!$J$2:$J$2047,'city centre offline'!$A$2:$A$2047,$A47,'city centre offline'!$B$2:$B$2047,R$4)*AVERAGEIFS('all sales summary'!$I$2:$I$2047,'all sales summary'!$A$2:$A$2047,$A47,'all sales summary'!$B$2:$B$2047,R$4))/((AVERAGEIFS('overall city offline'!$J$2:$J$2047,'overall city offline'!$A$2:$A$2047,$A47,'overall city offline'!$B$2:$B$2047,R$4)*(1-AVERAGEIFS('all sales summary'!$I$2:$I$2047,'all sales summary'!$A$2:$A$2047,$A47,'all sales summary'!$B$2:$B$2047,R$4)))+(AVERAGEIFS('city centre offline'!$J$2:$J$2047,'city centre offline'!$A$2:$A$2047,$A47,'city centre offline'!$B$2:$B$2047,R$4)*AVERAGEIFS('all sales summary'!$I$2:$I$2047,'all sales summary'!$A$2:$A$2047,$A47,'all sales summary'!$B$2:$B$2047,R$4)))</f>
        <v>8.148001474463408E-2</v>
      </c>
      <c r="S47" s="60">
        <f>(AVERAGEIFS('city centre offline'!$J$2:$J$2047,'city centre offline'!$A$2:$A$2047,$A47,'city centre offline'!$B$2:$B$2047,S$4)*AVERAGEIFS('all sales summary'!$I$2:$I$2047,'all sales summary'!$A$2:$A$2047,$A47,'all sales summary'!$B$2:$B$2047,S$4))/((AVERAGEIFS('overall city offline'!$J$2:$J$2047,'overall city offline'!$A$2:$A$2047,$A47,'overall city offline'!$B$2:$B$2047,S$4)*(1-AVERAGEIFS('all sales summary'!$I$2:$I$2047,'all sales summary'!$A$2:$A$2047,$A47,'all sales summary'!$B$2:$B$2047,S$4)))+(AVERAGEIFS('city centre offline'!$J$2:$J$2047,'city centre offline'!$A$2:$A$2047,$A47,'city centre offline'!$B$2:$B$2047,S$4)*AVERAGEIFS('all sales summary'!$I$2:$I$2047,'all sales summary'!$A$2:$A$2047,$A47,'all sales summary'!$B$2:$B$2047,S$4)))</f>
        <v>0.14022769571941179</v>
      </c>
      <c r="T47" s="60">
        <f>(AVERAGEIFS('city centre offline'!$J$2:$J$2047,'city centre offline'!$A$2:$A$2047,$A47,'city centre offline'!$B$2:$B$2047,T$4)*AVERAGEIFS('all sales summary'!$I$2:$I$2047,'all sales summary'!$A$2:$A$2047,$A47,'all sales summary'!$B$2:$B$2047,T$4))/((AVERAGEIFS('overall city offline'!$J$2:$J$2047,'overall city offline'!$A$2:$A$2047,$A47,'overall city offline'!$B$2:$B$2047,T$4)*(1-AVERAGEIFS('all sales summary'!$I$2:$I$2047,'all sales summary'!$A$2:$A$2047,$A47,'all sales summary'!$B$2:$B$2047,T$4)))+(AVERAGEIFS('city centre offline'!$J$2:$J$2047,'city centre offline'!$A$2:$A$2047,$A47,'city centre offline'!$B$2:$B$2047,T$4)*AVERAGEIFS('all sales summary'!$I$2:$I$2047,'all sales summary'!$A$2:$A$2047,$A47,'all sales summary'!$B$2:$B$2047,T$4)))</f>
        <v>0.21995698639697062</v>
      </c>
      <c r="U47" s="60">
        <f>(AVERAGEIFS('city centre offline'!$J$2:$J$2047,'city centre offline'!$A$2:$A$2047,$A47,'city centre offline'!$B$2:$B$2047,U$4)*AVERAGEIFS('all sales summary'!$I$2:$I$2047,'all sales summary'!$A$2:$A$2047,$A47,'all sales summary'!$B$2:$B$2047,U$4))/((AVERAGEIFS('overall city offline'!$J$2:$J$2047,'overall city offline'!$A$2:$A$2047,$A47,'overall city offline'!$B$2:$B$2047,U$4)*(1-AVERAGEIFS('all sales summary'!$I$2:$I$2047,'all sales summary'!$A$2:$A$2047,$A47,'all sales summary'!$B$2:$B$2047,U$4)))+(AVERAGEIFS('city centre offline'!$J$2:$J$2047,'city centre offline'!$A$2:$A$2047,$A47,'city centre offline'!$B$2:$B$2047,U$4)*AVERAGEIFS('all sales summary'!$I$2:$I$2047,'all sales summary'!$A$2:$A$2047,$A47,'all sales summary'!$B$2:$B$2047,U$4)))</f>
        <v>0.24336321084002835</v>
      </c>
      <c r="V47" s="60">
        <f>(AVERAGEIFS('city centre offline'!$J$2:$J$2047,'city centre offline'!$A$2:$A$2047,$A47,'city centre offline'!$B$2:$B$2047,V$4)*AVERAGEIFS('all sales summary'!$I$2:$I$2047,'all sales summary'!$A$2:$A$2047,$A47,'all sales summary'!$B$2:$B$2047,V$4))/((AVERAGEIFS('overall city offline'!$J$2:$J$2047,'overall city offline'!$A$2:$A$2047,$A47,'overall city offline'!$B$2:$B$2047,V$4)*(1-AVERAGEIFS('all sales summary'!$I$2:$I$2047,'all sales summary'!$A$2:$A$2047,$A47,'all sales summary'!$B$2:$B$2047,V$4)))+(AVERAGEIFS('city centre offline'!$J$2:$J$2047,'city centre offline'!$A$2:$A$2047,$A47,'city centre offline'!$B$2:$B$2047,V$4)*AVERAGEIFS('all sales summary'!$I$2:$I$2047,'all sales summary'!$A$2:$A$2047,$A47,'all sales summary'!$B$2:$B$2047,V$4)))</f>
        <v>0.23702644194261949</v>
      </c>
      <c r="W47" s="60">
        <f>(AVERAGEIFS('city centre offline'!$J$2:$J$2047,'city centre offline'!$A$2:$A$2047,$A47,'city centre offline'!$B$2:$B$2047,W$4)*AVERAGEIFS('all sales summary'!$I$2:$I$2047,'all sales summary'!$A$2:$A$2047,$A47,'all sales summary'!$B$2:$B$2047,W$4))/((AVERAGEIFS('overall city offline'!$J$2:$J$2047,'overall city offline'!$A$2:$A$2047,$A47,'overall city offline'!$B$2:$B$2047,W$4)*(1-AVERAGEIFS('all sales summary'!$I$2:$I$2047,'all sales summary'!$A$2:$A$2047,$A47,'all sales summary'!$B$2:$B$2047,W$4)))+(AVERAGEIFS('city centre offline'!$J$2:$J$2047,'city centre offline'!$A$2:$A$2047,$A47,'city centre offline'!$B$2:$B$2047,W$4)*AVERAGEIFS('all sales summary'!$I$2:$I$2047,'all sales summary'!$A$2:$A$2047,$A47,'all sales summary'!$B$2:$B$2047,W$4)))</f>
        <v>0.24774703966555306</v>
      </c>
      <c r="X47" s="60">
        <f>(AVERAGEIFS('city centre offline'!$J$2:$J$2047,'city centre offline'!$A$2:$A$2047,$A47,'city centre offline'!$B$2:$B$2047,X$4)*AVERAGEIFS('all sales summary'!$I$2:$I$2047,'all sales summary'!$A$2:$A$2047,$A47,'all sales summary'!$B$2:$B$2047,X$4))/((AVERAGEIFS('overall city offline'!$J$2:$J$2047,'overall city offline'!$A$2:$A$2047,$A47,'overall city offline'!$B$2:$B$2047,X$4)*(1-AVERAGEIFS('all sales summary'!$I$2:$I$2047,'all sales summary'!$A$2:$A$2047,$A47,'all sales summary'!$B$2:$B$2047,X$4)))+(AVERAGEIFS('city centre offline'!$J$2:$J$2047,'city centre offline'!$A$2:$A$2047,$A47,'city centre offline'!$B$2:$B$2047,X$4)*AVERAGEIFS('all sales summary'!$I$2:$I$2047,'all sales summary'!$A$2:$A$2047,$A47,'all sales summary'!$B$2:$B$2047,X$4)))</f>
        <v>0.22781088772666785</v>
      </c>
      <c r="Y47" s="60">
        <f>(AVERAGEIFS('city centre offline'!$J$2:$J$2047,'city centre offline'!$A$2:$A$2047,$A47,'city centre offline'!$B$2:$B$2047,Y$4)*AVERAGEIFS('all sales summary'!$I$2:$I$2047,'all sales summary'!$A$2:$A$2047,$A47,'all sales summary'!$B$2:$B$2047,Y$4))/((AVERAGEIFS('overall city offline'!$J$2:$J$2047,'overall city offline'!$A$2:$A$2047,$A47,'overall city offline'!$B$2:$B$2047,Y$4)*(1-AVERAGEIFS('all sales summary'!$I$2:$I$2047,'all sales summary'!$A$2:$A$2047,$A47,'all sales summary'!$B$2:$B$2047,Y$4)))+(AVERAGEIFS('city centre offline'!$J$2:$J$2047,'city centre offline'!$A$2:$A$2047,$A47,'city centre offline'!$B$2:$B$2047,Y$4)*AVERAGEIFS('all sales summary'!$I$2:$I$2047,'all sales summary'!$A$2:$A$2047,$A47,'all sales summary'!$B$2:$B$2047,Y$4)))</f>
        <v>0.24460613435275125</v>
      </c>
      <c r="Z47" s="60">
        <f>(AVERAGEIFS('city centre offline'!$J$2:$J$2047,'city centre offline'!$A$2:$A$2047,$A47,'city centre offline'!$B$2:$B$2047,Z$4)*AVERAGEIFS('all sales summary'!$I$2:$I$2047,'all sales summary'!$A$2:$A$2047,$A47,'all sales summary'!$B$2:$B$2047,Z$4))/((AVERAGEIFS('overall city offline'!$J$2:$J$2047,'overall city offline'!$A$2:$A$2047,$A47,'overall city offline'!$B$2:$B$2047,Z$4)*(1-AVERAGEIFS('all sales summary'!$I$2:$I$2047,'all sales summary'!$A$2:$A$2047,$A47,'all sales summary'!$B$2:$B$2047,Z$4)))+(AVERAGEIFS('city centre offline'!$J$2:$J$2047,'city centre offline'!$A$2:$A$2047,$A47,'city centre offline'!$B$2:$B$2047,Z$4)*AVERAGEIFS('all sales summary'!$I$2:$I$2047,'all sales summary'!$A$2:$A$2047,$A47,'all sales summary'!$B$2:$B$2047,Z$4)))</f>
        <v>0.14595107852638614</v>
      </c>
      <c r="AA47" s="60">
        <f>(AVERAGEIFS('city centre offline'!$J$2:$J$2047,'city centre offline'!$A$2:$A$2047,$A47,'city centre offline'!$B$2:$B$2047,AA$4)*AVERAGEIFS('all sales summary'!$I$2:$I$2047,'all sales summary'!$A$2:$A$2047,$A47,'all sales summary'!$B$2:$B$2047,AA$4))/((AVERAGEIFS('overall city offline'!$J$2:$J$2047,'overall city offline'!$A$2:$A$2047,$A47,'overall city offline'!$B$2:$B$2047,AA$4)*(1-AVERAGEIFS('all sales summary'!$I$2:$I$2047,'all sales summary'!$A$2:$A$2047,$A47,'all sales summary'!$B$2:$B$2047,AA$4)))+(AVERAGEIFS('city centre offline'!$J$2:$J$2047,'city centre offline'!$A$2:$A$2047,$A47,'city centre offline'!$B$2:$B$2047,AA$4)*AVERAGEIFS('all sales summary'!$I$2:$I$2047,'all sales summary'!$A$2:$A$2047,$A47,'all sales summary'!$B$2:$B$2047,AA$4)))</f>
        <v>0.16097202873847374</v>
      </c>
      <c r="AB47" s="60">
        <f>(AVERAGEIFS('city centre offline'!$J$2:$J$2047,'city centre offline'!$A$2:$A$2047,$A47,'city centre offline'!$B$2:$B$2047,AB$4)*AVERAGEIFS('all sales summary'!$I$2:$I$2047,'all sales summary'!$A$2:$A$2047,$A47,'all sales summary'!$B$2:$B$2047,AB$4))/((AVERAGEIFS('overall city offline'!$J$2:$J$2047,'overall city offline'!$A$2:$A$2047,$A47,'overall city offline'!$B$2:$B$2047,AB$4)*(1-AVERAGEIFS('all sales summary'!$I$2:$I$2047,'all sales summary'!$A$2:$A$2047,$A47,'all sales summary'!$B$2:$B$2047,AB$4)))+(AVERAGEIFS('city centre offline'!$J$2:$J$2047,'city centre offline'!$A$2:$A$2047,$A47,'city centre offline'!$B$2:$B$2047,AB$4)*AVERAGEIFS('all sales summary'!$I$2:$I$2047,'all sales summary'!$A$2:$A$2047,$A47,'all sales summary'!$B$2:$B$2047,AB$4)))</f>
        <v>0.19029322357999012</v>
      </c>
      <c r="AC47" s="60">
        <f>(AVERAGEIFS('city centre offline'!$J$2:$J$2047,'city centre offline'!$A$2:$A$2047,$A47,'city centre offline'!$B$2:$B$2047,AC$4)*AVERAGEIFS('all sales summary'!$I$2:$I$2047,'all sales summary'!$A$2:$A$2047,$A47,'all sales summary'!$B$2:$B$2047,AC$4))/((AVERAGEIFS('overall city offline'!$J$2:$J$2047,'overall city offline'!$A$2:$A$2047,$A47,'overall city offline'!$B$2:$B$2047,AC$4)*(1-AVERAGEIFS('all sales summary'!$I$2:$I$2047,'all sales summary'!$A$2:$A$2047,$A47,'all sales summary'!$B$2:$B$2047,AC$4)))+(AVERAGEIFS('city centre offline'!$J$2:$J$2047,'city centre offline'!$A$2:$A$2047,$A47,'city centre offline'!$B$2:$B$2047,AC$4)*AVERAGEIFS('all sales summary'!$I$2:$I$2047,'all sales summary'!$A$2:$A$2047,$A47,'all sales summary'!$B$2:$B$2047,AC$4)))</f>
        <v>0.21663943118575363</v>
      </c>
      <c r="AD47" s="60">
        <f>(AVERAGEIFS('city centre offline'!$J$2:$J$2047,'city centre offline'!$A$2:$A$2047,$A47,'city centre offline'!$B$2:$B$2047,AD$4)*AVERAGEIFS('all sales summary'!$I$2:$I$2047,'all sales summary'!$A$2:$A$2047,$A47,'all sales summary'!$B$2:$B$2047,AD$4))/((AVERAGEIFS('overall city offline'!$J$2:$J$2047,'overall city offline'!$A$2:$A$2047,$A47,'overall city offline'!$B$2:$B$2047,AD$4)*(1-AVERAGEIFS('all sales summary'!$I$2:$I$2047,'all sales summary'!$A$2:$A$2047,$A47,'all sales summary'!$B$2:$B$2047,AD$4)))+(AVERAGEIFS('city centre offline'!$J$2:$J$2047,'city centre offline'!$A$2:$A$2047,$A47,'city centre offline'!$B$2:$B$2047,AD$4)*AVERAGEIFS('all sales summary'!$I$2:$I$2047,'all sales summary'!$A$2:$A$2047,$A47,'all sales summary'!$B$2:$B$2047,AD$4)))</f>
        <v>0.237107171893601</v>
      </c>
      <c r="AE47" s="60">
        <f>(AVERAGEIFS('city centre offline'!$J$2:$J$2047,'city centre offline'!$A$2:$A$2047,$A47,'city centre offline'!$B$2:$B$2047,AE$4)*AVERAGEIFS('all sales summary'!$I$2:$I$2047,'all sales summary'!$A$2:$A$2047,$A47,'all sales summary'!$B$2:$B$2047,AE$4))/((AVERAGEIFS('overall city offline'!$J$2:$J$2047,'overall city offline'!$A$2:$A$2047,$A47,'overall city offline'!$B$2:$B$2047,AE$4)*(1-AVERAGEIFS('all sales summary'!$I$2:$I$2047,'all sales summary'!$A$2:$A$2047,$A47,'all sales summary'!$B$2:$B$2047,AE$4)))+(AVERAGEIFS('city centre offline'!$J$2:$J$2047,'city centre offline'!$A$2:$A$2047,$A47,'city centre offline'!$B$2:$B$2047,AE$4)*AVERAGEIFS('all sales summary'!$I$2:$I$2047,'all sales summary'!$A$2:$A$2047,$A47,'all sales summary'!$B$2:$B$2047,AE$4)))</f>
        <v>0.24951096549178189</v>
      </c>
      <c r="AF47" s="60">
        <f>(AVERAGEIFS('city centre offline'!$J$2:$J$2047,'city centre offline'!$A$2:$A$2047,$A47,'city centre offline'!$B$2:$B$2047,AF$4)*AVERAGEIFS('all sales summary'!$I$2:$I$2047,'all sales summary'!$A$2:$A$2047,$A47,'all sales summary'!$B$2:$B$2047,AF$4))/((AVERAGEIFS('overall city offline'!$J$2:$J$2047,'overall city offline'!$A$2:$A$2047,$A47,'overall city offline'!$B$2:$B$2047,AF$4)*(1-AVERAGEIFS('all sales summary'!$I$2:$I$2047,'all sales summary'!$A$2:$A$2047,$A47,'all sales summary'!$B$2:$B$2047,AF$4)))+(AVERAGEIFS('city centre offline'!$J$2:$J$2047,'city centre offline'!$A$2:$A$2047,$A47,'city centre offline'!$B$2:$B$2047,AF$4)*AVERAGEIFS('all sales summary'!$I$2:$I$2047,'all sales summary'!$A$2:$A$2047,$A47,'all sales summary'!$B$2:$B$2047,AF$4)))</f>
        <v>0.25268183810241307</v>
      </c>
      <c r="AG47" s="60">
        <f>(AVERAGEIFS('city centre offline'!$J$2:$J$2047,'city centre offline'!$A$2:$A$2047,$A47,'city centre offline'!$B$2:$B$2047,AG$4)*AVERAGEIFS('all sales summary'!$I$2:$I$2047,'all sales summary'!$A$2:$A$2047,$A47,'all sales summary'!$B$2:$B$2047,AG$4))/((AVERAGEIFS('overall city offline'!$J$2:$J$2047,'overall city offline'!$A$2:$A$2047,$A47,'overall city offline'!$B$2:$B$2047,AG$4)*(1-AVERAGEIFS('all sales summary'!$I$2:$I$2047,'all sales summary'!$A$2:$A$2047,$A47,'all sales summary'!$B$2:$B$2047,AG$4)))+(AVERAGEIFS('city centre offline'!$J$2:$J$2047,'city centre offline'!$A$2:$A$2047,$A47,'city centre offline'!$B$2:$B$2047,AG$4)*AVERAGEIFS('all sales summary'!$I$2:$I$2047,'all sales summary'!$A$2:$A$2047,$A47,'all sales summary'!$B$2:$B$2047,AG$4)))</f>
        <v>0.26989513284257732</v>
      </c>
      <c r="AH47" s="60">
        <f>(AVERAGEIFS('city centre offline'!$J$2:$J$2047,'city centre offline'!$A$2:$A$2047,$A47,'city centre offline'!$B$2:$B$2047,AH$4)*AVERAGEIFS('all sales summary'!$I$2:$I$2047,'all sales summary'!$A$2:$A$2047,$A47,'all sales summary'!$B$2:$B$2047,AH$4))/((AVERAGEIFS('overall city offline'!$J$2:$J$2047,'overall city offline'!$A$2:$A$2047,$A47,'overall city offline'!$B$2:$B$2047,AH$4)*(1-AVERAGEIFS('all sales summary'!$I$2:$I$2047,'all sales summary'!$A$2:$A$2047,$A47,'all sales summary'!$B$2:$B$2047,AH$4)))+(AVERAGEIFS('city centre offline'!$J$2:$J$2047,'city centre offline'!$A$2:$A$2047,$A47,'city centre offline'!$B$2:$B$2047,AH$4)*AVERAGEIFS('all sales summary'!$I$2:$I$2047,'all sales summary'!$A$2:$A$2047,$A47,'all sales summary'!$B$2:$B$2047,AH$4)))</f>
        <v>0.26905081057339475</v>
      </c>
    </row>
    <row r="48" spans="1:34" x14ac:dyDescent="0.3">
      <c r="A48" t="s">
        <v>50</v>
      </c>
      <c r="B48" s="60">
        <f>(AVERAGEIFS('city centre offline'!$J$2:$J$2047,'city centre offline'!$A$2:$A$2047,$A48,'city centre offline'!$B$2:$B$2047,B$4)*AVERAGEIFS('all sales summary'!$I$2:$I$2047,'all sales summary'!$A$2:$A$2047,$A48,'all sales summary'!$B$2:$B$2047,B$4))/((AVERAGEIFS('overall city offline'!$J$2:$J$2047,'overall city offline'!$A$2:$A$2047,$A48,'overall city offline'!$B$2:$B$2047,B$4)*(1-AVERAGEIFS('all sales summary'!$I$2:$I$2047,'all sales summary'!$A$2:$A$2047,$A48,'all sales summary'!$B$2:$B$2047,B$4)))+(AVERAGEIFS('city centre offline'!$J$2:$J$2047,'city centre offline'!$A$2:$A$2047,$A48,'city centre offline'!$B$2:$B$2047,B$4)*AVERAGEIFS('all sales summary'!$I$2:$I$2047,'all sales summary'!$A$2:$A$2047,$A48,'all sales summary'!$B$2:$B$2047,B$4)))</f>
        <v>0.25931408697921871</v>
      </c>
      <c r="C48" s="60">
        <f>(AVERAGEIFS('city centre offline'!$J$2:$J$2047,'city centre offline'!$A$2:$A$2047,$A48,'city centre offline'!$B$2:$B$2047,C$4)*AVERAGEIFS('all sales summary'!$I$2:$I$2047,'all sales summary'!$A$2:$A$2047,$A48,'all sales summary'!$B$2:$B$2047,C$4))/((AVERAGEIFS('overall city offline'!$J$2:$J$2047,'overall city offline'!$A$2:$A$2047,$A48,'overall city offline'!$B$2:$B$2047,C$4)*(1-AVERAGEIFS('all sales summary'!$I$2:$I$2047,'all sales summary'!$A$2:$A$2047,$A48,'all sales summary'!$B$2:$B$2047,C$4)))+(AVERAGEIFS('city centre offline'!$J$2:$J$2047,'city centre offline'!$A$2:$A$2047,$A48,'city centre offline'!$B$2:$B$2047,C$4)*AVERAGEIFS('all sales summary'!$I$2:$I$2047,'all sales summary'!$A$2:$A$2047,$A48,'all sales summary'!$B$2:$B$2047,C$4)))</f>
        <v>0.25564913623812902</v>
      </c>
      <c r="D48" s="60">
        <f>(AVERAGEIFS('city centre offline'!$J$2:$J$2047,'city centre offline'!$A$2:$A$2047,$A48,'city centre offline'!$B$2:$B$2047,D$4)*AVERAGEIFS('all sales summary'!$I$2:$I$2047,'all sales summary'!$A$2:$A$2047,$A48,'all sales summary'!$B$2:$B$2047,D$4))/((AVERAGEIFS('overall city offline'!$J$2:$J$2047,'overall city offline'!$A$2:$A$2047,$A48,'overall city offline'!$B$2:$B$2047,D$4)*(1-AVERAGEIFS('all sales summary'!$I$2:$I$2047,'all sales summary'!$A$2:$A$2047,$A48,'all sales summary'!$B$2:$B$2047,D$4)))+(AVERAGEIFS('city centre offline'!$J$2:$J$2047,'city centre offline'!$A$2:$A$2047,$A48,'city centre offline'!$B$2:$B$2047,D$4)*AVERAGEIFS('all sales summary'!$I$2:$I$2047,'all sales summary'!$A$2:$A$2047,$A48,'all sales summary'!$B$2:$B$2047,D$4)))</f>
        <v>0.26331519707797668</v>
      </c>
      <c r="E48" s="60">
        <f>(AVERAGEIFS('city centre offline'!$J$2:$J$2047,'city centre offline'!$A$2:$A$2047,$A48,'city centre offline'!$B$2:$B$2047,E$4)*AVERAGEIFS('all sales summary'!$I$2:$I$2047,'all sales summary'!$A$2:$A$2047,$A48,'all sales summary'!$B$2:$B$2047,E$4))/((AVERAGEIFS('overall city offline'!$J$2:$J$2047,'overall city offline'!$A$2:$A$2047,$A48,'overall city offline'!$B$2:$B$2047,E$4)*(1-AVERAGEIFS('all sales summary'!$I$2:$I$2047,'all sales summary'!$A$2:$A$2047,$A48,'all sales summary'!$B$2:$B$2047,E$4)))+(AVERAGEIFS('city centre offline'!$J$2:$J$2047,'city centre offline'!$A$2:$A$2047,$A48,'city centre offline'!$B$2:$B$2047,E$4)*AVERAGEIFS('all sales summary'!$I$2:$I$2047,'all sales summary'!$A$2:$A$2047,$A48,'all sales summary'!$B$2:$B$2047,E$4)))</f>
        <v>0.25194624920716729</v>
      </c>
      <c r="F48" s="60">
        <f>(AVERAGEIFS('city centre offline'!$J$2:$J$2047,'city centre offline'!$A$2:$A$2047,$A48,'city centre offline'!$B$2:$B$2047,F$4)*AVERAGEIFS('all sales summary'!$I$2:$I$2047,'all sales summary'!$A$2:$A$2047,$A48,'all sales summary'!$B$2:$B$2047,F$4))/((AVERAGEIFS('overall city offline'!$J$2:$J$2047,'overall city offline'!$A$2:$A$2047,$A48,'overall city offline'!$B$2:$B$2047,F$4)*(1-AVERAGEIFS('all sales summary'!$I$2:$I$2047,'all sales summary'!$A$2:$A$2047,$A48,'all sales summary'!$B$2:$B$2047,F$4)))+(AVERAGEIFS('city centre offline'!$J$2:$J$2047,'city centre offline'!$A$2:$A$2047,$A48,'city centre offline'!$B$2:$B$2047,F$4)*AVERAGEIFS('all sales summary'!$I$2:$I$2047,'all sales summary'!$A$2:$A$2047,$A48,'all sales summary'!$B$2:$B$2047,F$4)))</f>
        <v>0.24773769634769596</v>
      </c>
      <c r="G48" s="60">
        <f>(AVERAGEIFS('city centre offline'!$J$2:$J$2047,'city centre offline'!$A$2:$A$2047,$A48,'city centre offline'!$B$2:$B$2047,G$4)*AVERAGEIFS('all sales summary'!$I$2:$I$2047,'all sales summary'!$A$2:$A$2047,$A48,'all sales summary'!$B$2:$B$2047,G$4))/((AVERAGEIFS('overall city offline'!$J$2:$J$2047,'overall city offline'!$A$2:$A$2047,$A48,'overall city offline'!$B$2:$B$2047,G$4)*(1-AVERAGEIFS('all sales summary'!$I$2:$I$2047,'all sales summary'!$A$2:$A$2047,$A48,'all sales summary'!$B$2:$B$2047,G$4)))+(AVERAGEIFS('city centre offline'!$J$2:$J$2047,'city centre offline'!$A$2:$A$2047,$A48,'city centre offline'!$B$2:$B$2047,G$4)*AVERAGEIFS('all sales summary'!$I$2:$I$2047,'all sales summary'!$A$2:$A$2047,$A48,'all sales summary'!$B$2:$B$2047,G$4)))</f>
        <v>0.25903234538166958</v>
      </c>
      <c r="H48" s="60">
        <f>(AVERAGEIFS('city centre offline'!$J$2:$J$2047,'city centre offline'!$A$2:$A$2047,$A48,'city centre offline'!$B$2:$B$2047,H$4)*AVERAGEIFS('all sales summary'!$I$2:$I$2047,'all sales summary'!$A$2:$A$2047,$A48,'all sales summary'!$B$2:$B$2047,H$4))/((AVERAGEIFS('overall city offline'!$J$2:$J$2047,'overall city offline'!$A$2:$A$2047,$A48,'overall city offline'!$B$2:$B$2047,H$4)*(1-AVERAGEIFS('all sales summary'!$I$2:$I$2047,'all sales summary'!$A$2:$A$2047,$A48,'all sales summary'!$B$2:$B$2047,H$4)))+(AVERAGEIFS('city centre offline'!$J$2:$J$2047,'city centre offline'!$A$2:$A$2047,$A48,'city centre offline'!$B$2:$B$2047,H$4)*AVERAGEIFS('all sales summary'!$I$2:$I$2047,'all sales summary'!$A$2:$A$2047,$A48,'all sales summary'!$B$2:$B$2047,H$4)))</f>
        <v>0.25147542722309651</v>
      </c>
      <c r="I48" s="60">
        <f>(AVERAGEIFS('city centre offline'!$J$2:$J$2047,'city centre offline'!$A$2:$A$2047,$A48,'city centre offline'!$B$2:$B$2047,I$4)*AVERAGEIFS('all sales summary'!$I$2:$I$2047,'all sales summary'!$A$2:$A$2047,$A48,'all sales summary'!$B$2:$B$2047,I$4))/((AVERAGEIFS('overall city offline'!$J$2:$J$2047,'overall city offline'!$A$2:$A$2047,$A48,'overall city offline'!$B$2:$B$2047,I$4)*(1-AVERAGEIFS('all sales summary'!$I$2:$I$2047,'all sales summary'!$A$2:$A$2047,$A48,'all sales summary'!$B$2:$B$2047,I$4)))+(AVERAGEIFS('city centre offline'!$J$2:$J$2047,'city centre offline'!$A$2:$A$2047,$A48,'city centre offline'!$B$2:$B$2047,I$4)*AVERAGEIFS('all sales summary'!$I$2:$I$2047,'all sales summary'!$A$2:$A$2047,$A48,'all sales summary'!$B$2:$B$2047,I$4)))</f>
        <v>0.26011738721014965</v>
      </c>
      <c r="J48" s="60">
        <f>(AVERAGEIFS('city centre offline'!$J$2:$J$2047,'city centre offline'!$A$2:$A$2047,$A48,'city centre offline'!$B$2:$B$2047,J$4)*AVERAGEIFS('all sales summary'!$I$2:$I$2047,'all sales summary'!$A$2:$A$2047,$A48,'all sales summary'!$B$2:$B$2047,J$4))/((AVERAGEIFS('overall city offline'!$J$2:$J$2047,'overall city offline'!$A$2:$A$2047,$A48,'overall city offline'!$B$2:$B$2047,J$4)*(1-AVERAGEIFS('all sales summary'!$I$2:$I$2047,'all sales summary'!$A$2:$A$2047,$A48,'all sales summary'!$B$2:$B$2047,J$4)))+(AVERAGEIFS('city centre offline'!$J$2:$J$2047,'city centre offline'!$A$2:$A$2047,$A48,'city centre offline'!$B$2:$B$2047,J$4)*AVERAGEIFS('all sales summary'!$I$2:$I$2047,'all sales summary'!$A$2:$A$2047,$A48,'all sales summary'!$B$2:$B$2047,J$4)))</f>
        <v>0.25231709475066899</v>
      </c>
      <c r="K48" s="60">
        <f>(AVERAGEIFS('city centre offline'!$J$2:$J$2047,'city centre offline'!$A$2:$A$2047,$A48,'city centre offline'!$B$2:$B$2047,K$4)*AVERAGEIFS('all sales summary'!$I$2:$I$2047,'all sales summary'!$A$2:$A$2047,$A48,'all sales summary'!$B$2:$B$2047,K$4))/((AVERAGEIFS('overall city offline'!$J$2:$J$2047,'overall city offline'!$A$2:$A$2047,$A48,'overall city offline'!$B$2:$B$2047,K$4)*(1-AVERAGEIFS('all sales summary'!$I$2:$I$2047,'all sales summary'!$A$2:$A$2047,$A48,'all sales summary'!$B$2:$B$2047,K$4)))+(AVERAGEIFS('city centre offline'!$J$2:$J$2047,'city centre offline'!$A$2:$A$2047,$A48,'city centre offline'!$B$2:$B$2047,K$4)*AVERAGEIFS('all sales summary'!$I$2:$I$2047,'all sales summary'!$A$2:$A$2047,$A48,'all sales summary'!$B$2:$B$2047,K$4)))</f>
        <v>0.24920780951599797</v>
      </c>
      <c r="L48" s="60">
        <f>(AVERAGEIFS('city centre offline'!$J$2:$J$2047,'city centre offline'!$A$2:$A$2047,$A48,'city centre offline'!$B$2:$B$2047,L$4)*AVERAGEIFS('all sales summary'!$I$2:$I$2047,'all sales summary'!$A$2:$A$2047,$A48,'all sales summary'!$B$2:$B$2047,L$4))/((AVERAGEIFS('overall city offline'!$J$2:$J$2047,'overall city offline'!$A$2:$A$2047,$A48,'overall city offline'!$B$2:$B$2047,L$4)*(1-AVERAGEIFS('all sales summary'!$I$2:$I$2047,'all sales summary'!$A$2:$A$2047,$A48,'all sales summary'!$B$2:$B$2047,L$4)))+(AVERAGEIFS('city centre offline'!$J$2:$J$2047,'city centre offline'!$A$2:$A$2047,$A48,'city centre offline'!$B$2:$B$2047,L$4)*AVERAGEIFS('all sales summary'!$I$2:$I$2047,'all sales summary'!$A$2:$A$2047,$A48,'all sales summary'!$B$2:$B$2047,L$4)))</f>
        <v>0.26851140918116145</v>
      </c>
      <c r="M48" s="60">
        <f>(AVERAGEIFS('city centre offline'!$J$2:$J$2047,'city centre offline'!$A$2:$A$2047,$A48,'city centre offline'!$B$2:$B$2047,M$4)*AVERAGEIFS('all sales summary'!$I$2:$I$2047,'all sales summary'!$A$2:$A$2047,$A48,'all sales summary'!$B$2:$B$2047,M$4))/((AVERAGEIFS('overall city offline'!$J$2:$J$2047,'overall city offline'!$A$2:$A$2047,$A48,'overall city offline'!$B$2:$B$2047,M$4)*(1-AVERAGEIFS('all sales summary'!$I$2:$I$2047,'all sales summary'!$A$2:$A$2047,$A48,'all sales summary'!$B$2:$B$2047,M$4)))+(AVERAGEIFS('city centre offline'!$J$2:$J$2047,'city centre offline'!$A$2:$A$2047,$A48,'city centre offline'!$B$2:$B$2047,M$4)*AVERAGEIFS('all sales summary'!$I$2:$I$2047,'all sales summary'!$A$2:$A$2047,$A48,'all sales summary'!$B$2:$B$2047,M$4)))</f>
        <v>0.28897298909338631</v>
      </c>
      <c r="N48" s="60">
        <f>(AVERAGEIFS('city centre offline'!$J$2:$J$2047,'city centre offline'!$A$2:$A$2047,$A48,'city centre offline'!$B$2:$B$2047,N$4)*AVERAGEIFS('all sales summary'!$I$2:$I$2047,'all sales summary'!$A$2:$A$2047,$A48,'all sales summary'!$B$2:$B$2047,N$4))/((AVERAGEIFS('overall city offline'!$J$2:$J$2047,'overall city offline'!$A$2:$A$2047,$A48,'overall city offline'!$B$2:$B$2047,N$4)*(1-AVERAGEIFS('all sales summary'!$I$2:$I$2047,'all sales summary'!$A$2:$A$2047,$A48,'all sales summary'!$B$2:$B$2047,N$4)))+(AVERAGEIFS('city centre offline'!$J$2:$J$2047,'city centre offline'!$A$2:$A$2047,$A48,'city centre offline'!$B$2:$B$2047,N$4)*AVERAGEIFS('all sales summary'!$I$2:$I$2047,'all sales summary'!$A$2:$A$2047,$A48,'all sales summary'!$B$2:$B$2047,N$4)))</f>
        <v>0.25726550972988244</v>
      </c>
      <c r="O48" s="60">
        <f>(AVERAGEIFS('city centre offline'!$J$2:$J$2047,'city centre offline'!$A$2:$A$2047,$A48,'city centre offline'!$B$2:$B$2047,O$4)*AVERAGEIFS('all sales summary'!$I$2:$I$2047,'all sales summary'!$A$2:$A$2047,$A48,'all sales summary'!$B$2:$B$2047,O$4))/((AVERAGEIFS('overall city offline'!$J$2:$J$2047,'overall city offline'!$A$2:$A$2047,$A48,'overall city offline'!$B$2:$B$2047,O$4)*(1-AVERAGEIFS('all sales summary'!$I$2:$I$2047,'all sales summary'!$A$2:$A$2047,$A48,'all sales summary'!$B$2:$B$2047,O$4)))+(AVERAGEIFS('city centre offline'!$J$2:$J$2047,'city centre offline'!$A$2:$A$2047,$A48,'city centre offline'!$B$2:$B$2047,O$4)*AVERAGEIFS('all sales summary'!$I$2:$I$2047,'all sales summary'!$A$2:$A$2047,$A48,'all sales summary'!$B$2:$B$2047,O$4)))</f>
        <v>0.2619979374264268</v>
      </c>
      <c r="P48" s="60">
        <f>(AVERAGEIFS('city centre offline'!$J$2:$J$2047,'city centre offline'!$A$2:$A$2047,$A48,'city centre offline'!$B$2:$B$2047,P$4)*AVERAGEIFS('all sales summary'!$I$2:$I$2047,'all sales summary'!$A$2:$A$2047,$A48,'all sales summary'!$B$2:$B$2047,P$4))/((AVERAGEIFS('overall city offline'!$J$2:$J$2047,'overall city offline'!$A$2:$A$2047,$A48,'overall city offline'!$B$2:$B$2047,P$4)*(1-AVERAGEIFS('all sales summary'!$I$2:$I$2047,'all sales summary'!$A$2:$A$2047,$A48,'all sales summary'!$B$2:$B$2047,P$4)))+(AVERAGEIFS('city centre offline'!$J$2:$J$2047,'city centre offline'!$A$2:$A$2047,$A48,'city centre offline'!$B$2:$B$2047,P$4)*AVERAGEIFS('all sales summary'!$I$2:$I$2047,'all sales summary'!$A$2:$A$2047,$A48,'all sales summary'!$B$2:$B$2047,P$4)))</f>
        <v>0.23823552028000194</v>
      </c>
      <c r="Q48" s="60">
        <f>(AVERAGEIFS('city centre offline'!$J$2:$J$2047,'city centre offline'!$A$2:$A$2047,$A48,'city centre offline'!$B$2:$B$2047,Q$4)*AVERAGEIFS('all sales summary'!$I$2:$I$2047,'all sales summary'!$A$2:$A$2047,$A48,'all sales summary'!$B$2:$B$2047,Q$4))/((AVERAGEIFS('overall city offline'!$J$2:$J$2047,'overall city offline'!$A$2:$A$2047,$A48,'overall city offline'!$B$2:$B$2047,Q$4)*(1-AVERAGEIFS('all sales summary'!$I$2:$I$2047,'all sales summary'!$A$2:$A$2047,$A48,'all sales summary'!$B$2:$B$2047,Q$4)))+(AVERAGEIFS('city centre offline'!$J$2:$J$2047,'city centre offline'!$A$2:$A$2047,$A48,'city centre offline'!$B$2:$B$2047,Q$4)*AVERAGEIFS('all sales summary'!$I$2:$I$2047,'all sales summary'!$A$2:$A$2047,$A48,'all sales summary'!$B$2:$B$2047,Q$4)))</f>
        <v>0.10155999391130394</v>
      </c>
      <c r="R48" s="60">
        <f>(AVERAGEIFS('city centre offline'!$J$2:$J$2047,'city centre offline'!$A$2:$A$2047,$A48,'city centre offline'!$B$2:$B$2047,R$4)*AVERAGEIFS('all sales summary'!$I$2:$I$2047,'all sales summary'!$A$2:$A$2047,$A48,'all sales summary'!$B$2:$B$2047,R$4))/((AVERAGEIFS('overall city offline'!$J$2:$J$2047,'overall city offline'!$A$2:$A$2047,$A48,'overall city offline'!$B$2:$B$2047,R$4)*(1-AVERAGEIFS('all sales summary'!$I$2:$I$2047,'all sales summary'!$A$2:$A$2047,$A48,'all sales summary'!$B$2:$B$2047,R$4)))+(AVERAGEIFS('city centre offline'!$J$2:$J$2047,'city centre offline'!$A$2:$A$2047,$A48,'city centre offline'!$B$2:$B$2047,R$4)*AVERAGEIFS('all sales summary'!$I$2:$I$2047,'all sales summary'!$A$2:$A$2047,$A48,'all sales summary'!$B$2:$B$2047,R$4)))</f>
        <v>9.1974646360407128E-2</v>
      </c>
      <c r="S48" s="60">
        <f>(AVERAGEIFS('city centre offline'!$J$2:$J$2047,'city centre offline'!$A$2:$A$2047,$A48,'city centre offline'!$B$2:$B$2047,S$4)*AVERAGEIFS('all sales summary'!$I$2:$I$2047,'all sales summary'!$A$2:$A$2047,$A48,'all sales summary'!$B$2:$B$2047,S$4))/((AVERAGEIFS('overall city offline'!$J$2:$J$2047,'overall city offline'!$A$2:$A$2047,$A48,'overall city offline'!$B$2:$B$2047,S$4)*(1-AVERAGEIFS('all sales summary'!$I$2:$I$2047,'all sales summary'!$A$2:$A$2047,$A48,'all sales summary'!$B$2:$B$2047,S$4)))+(AVERAGEIFS('city centre offline'!$J$2:$J$2047,'city centre offline'!$A$2:$A$2047,$A48,'city centre offline'!$B$2:$B$2047,S$4)*AVERAGEIFS('all sales summary'!$I$2:$I$2047,'all sales summary'!$A$2:$A$2047,$A48,'all sales summary'!$B$2:$B$2047,S$4)))</f>
        <v>0.12143177508670475</v>
      </c>
      <c r="T48" s="60">
        <f>(AVERAGEIFS('city centre offline'!$J$2:$J$2047,'city centre offline'!$A$2:$A$2047,$A48,'city centre offline'!$B$2:$B$2047,T$4)*AVERAGEIFS('all sales summary'!$I$2:$I$2047,'all sales summary'!$A$2:$A$2047,$A48,'all sales summary'!$B$2:$B$2047,T$4))/((AVERAGEIFS('overall city offline'!$J$2:$J$2047,'overall city offline'!$A$2:$A$2047,$A48,'overall city offline'!$B$2:$B$2047,T$4)*(1-AVERAGEIFS('all sales summary'!$I$2:$I$2047,'all sales summary'!$A$2:$A$2047,$A48,'all sales summary'!$B$2:$B$2047,T$4)))+(AVERAGEIFS('city centre offline'!$J$2:$J$2047,'city centre offline'!$A$2:$A$2047,$A48,'city centre offline'!$B$2:$B$2047,T$4)*AVERAGEIFS('all sales summary'!$I$2:$I$2047,'all sales summary'!$A$2:$A$2047,$A48,'all sales summary'!$B$2:$B$2047,T$4)))</f>
        <v>0.20760144987411142</v>
      </c>
      <c r="U48" s="60">
        <f>(AVERAGEIFS('city centre offline'!$J$2:$J$2047,'city centre offline'!$A$2:$A$2047,$A48,'city centre offline'!$B$2:$B$2047,U$4)*AVERAGEIFS('all sales summary'!$I$2:$I$2047,'all sales summary'!$A$2:$A$2047,$A48,'all sales summary'!$B$2:$B$2047,U$4))/((AVERAGEIFS('overall city offline'!$J$2:$J$2047,'overall city offline'!$A$2:$A$2047,$A48,'overall city offline'!$B$2:$B$2047,U$4)*(1-AVERAGEIFS('all sales summary'!$I$2:$I$2047,'all sales summary'!$A$2:$A$2047,$A48,'all sales summary'!$B$2:$B$2047,U$4)))+(AVERAGEIFS('city centre offline'!$J$2:$J$2047,'city centre offline'!$A$2:$A$2047,$A48,'city centre offline'!$B$2:$B$2047,U$4)*AVERAGEIFS('all sales summary'!$I$2:$I$2047,'all sales summary'!$A$2:$A$2047,$A48,'all sales summary'!$B$2:$B$2047,U$4)))</f>
        <v>0.23834176467307103</v>
      </c>
      <c r="V48" s="60">
        <f>(AVERAGEIFS('city centre offline'!$J$2:$J$2047,'city centre offline'!$A$2:$A$2047,$A48,'city centre offline'!$B$2:$B$2047,V$4)*AVERAGEIFS('all sales summary'!$I$2:$I$2047,'all sales summary'!$A$2:$A$2047,$A48,'all sales summary'!$B$2:$B$2047,V$4))/((AVERAGEIFS('overall city offline'!$J$2:$J$2047,'overall city offline'!$A$2:$A$2047,$A48,'overall city offline'!$B$2:$B$2047,V$4)*(1-AVERAGEIFS('all sales summary'!$I$2:$I$2047,'all sales summary'!$A$2:$A$2047,$A48,'all sales summary'!$B$2:$B$2047,V$4)))+(AVERAGEIFS('city centre offline'!$J$2:$J$2047,'city centre offline'!$A$2:$A$2047,$A48,'city centre offline'!$B$2:$B$2047,V$4)*AVERAGEIFS('all sales summary'!$I$2:$I$2047,'all sales summary'!$A$2:$A$2047,$A48,'all sales summary'!$B$2:$B$2047,V$4)))</f>
        <v>0.22056161768494575</v>
      </c>
      <c r="W48" s="60">
        <f>(AVERAGEIFS('city centre offline'!$J$2:$J$2047,'city centre offline'!$A$2:$A$2047,$A48,'city centre offline'!$B$2:$B$2047,W$4)*AVERAGEIFS('all sales summary'!$I$2:$I$2047,'all sales summary'!$A$2:$A$2047,$A48,'all sales summary'!$B$2:$B$2047,W$4))/((AVERAGEIFS('overall city offline'!$J$2:$J$2047,'overall city offline'!$A$2:$A$2047,$A48,'overall city offline'!$B$2:$B$2047,W$4)*(1-AVERAGEIFS('all sales summary'!$I$2:$I$2047,'all sales summary'!$A$2:$A$2047,$A48,'all sales summary'!$B$2:$B$2047,W$4)))+(AVERAGEIFS('city centre offline'!$J$2:$J$2047,'city centre offline'!$A$2:$A$2047,$A48,'city centre offline'!$B$2:$B$2047,W$4)*AVERAGEIFS('all sales summary'!$I$2:$I$2047,'all sales summary'!$A$2:$A$2047,$A48,'all sales summary'!$B$2:$B$2047,W$4)))</f>
        <v>0.21632687651878132</v>
      </c>
      <c r="X48" s="60">
        <f>(AVERAGEIFS('city centre offline'!$J$2:$J$2047,'city centre offline'!$A$2:$A$2047,$A48,'city centre offline'!$B$2:$B$2047,X$4)*AVERAGEIFS('all sales summary'!$I$2:$I$2047,'all sales summary'!$A$2:$A$2047,$A48,'all sales summary'!$B$2:$B$2047,X$4))/((AVERAGEIFS('overall city offline'!$J$2:$J$2047,'overall city offline'!$A$2:$A$2047,$A48,'overall city offline'!$B$2:$B$2047,X$4)*(1-AVERAGEIFS('all sales summary'!$I$2:$I$2047,'all sales summary'!$A$2:$A$2047,$A48,'all sales summary'!$B$2:$B$2047,X$4)))+(AVERAGEIFS('city centre offline'!$J$2:$J$2047,'city centre offline'!$A$2:$A$2047,$A48,'city centre offline'!$B$2:$B$2047,X$4)*AVERAGEIFS('all sales summary'!$I$2:$I$2047,'all sales summary'!$A$2:$A$2047,$A48,'all sales summary'!$B$2:$B$2047,X$4)))</f>
        <v>0.139071849912383</v>
      </c>
      <c r="Y48" s="60">
        <f>(AVERAGEIFS('city centre offline'!$J$2:$J$2047,'city centre offline'!$A$2:$A$2047,$A48,'city centre offline'!$B$2:$B$2047,Y$4)*AVERAGEIFS('all sales summary'!$I$2:$I$2047,'all sales summary'!$A$2:$A$2047,$A48,'all sales summary'!$B$2:$B$2047,Y$4))/((AVERAGEIFS('overall city offline'!$J$2:$J$2047,'overall city offline'!$A$2:$A$2047,$A48,'overall city offline'!$B$2:$B$2047,Y$4)*(1-AVERAGEIFS('all sales summary'!$I$2:$I$2047,'all sales summary'!$A$2:$A$2047,$A48,'all sales summary'!$B$2:$B$2047,Y$4)))+(AVERAGEIFS('city centre offline'!$J$2:$J$2047,'city centre offline'!$A$2:$A$2047,$A48,'city centre offline'!$B$2:$B$2047,Y$4)*AVERAGEIFS('all sales summary'!$I$2:$I$2047,'all sales summary'!$A$2:$A$2047,$A48,'all sales summary'!$B$2:$B$2047,Y$4)))</f>
        <v>0.21336163673916039</v>
      </c>
      <c r="Z48" s="60">
        <f>(AVERAGEIFS('city centre offline'!$J$2:$J$2047,'city centre offline'!$A$2:$A$2047,$A48,'city centre offline'!$B$2:$B$2047,Z$4)*AVERAGEIFS('all sales summary'!$I$2:$I$2047,'all sales summary'!$A$2:$A$2047,$A48,'all sales summary'!$B$2:$B$2047,Z$4))/((AVERAGEIFS('overall city offline'!$J$2:$J$2047,'overall city offline'!$A$2:$A$2047,$A48,'overall city offline'!$B$2:$B$2047,Z$4)*(1-AVERAGEIFS('all sales summary'!$I$2:$I$2047,'all sales summary'!$A$2:$A$2047,$A48,'all sales summary'!$B$2:$B$2047,Z$4)))+(AVERAGEIFS('city centre offline'!$J$2:$J$2047,'city centre offline'!$A$2:$A$2047,$A48,'city centre offline'!$B$2:$B$2047,Z$4)*AVERAGEIFS('all sales summary'!$I$2:$I$2047,'all sales summary'!$A$2:$A$2047,$A48,'all sales summary'!$B$2:$B$2047,Z$4)))</f>
        <v>0.10968810761217065</v>
      </c>
      <c r="AA48" s="60">
        <f>(AVERAGEIFS('city centre offline'!$J$2:$J$2047,'city centre offline'!$A$2:$A$2047,$A48,'city centre offline'!$B$2:$B$2047,AA$4)*AVERAGEIFS('all sales summary'!$I$2:$I$2047,'all sales summary'!$A$2:$A$2047,$A48,'all sales summary'!$B$2:$B$2047,AA$4))/((AVERAGEIFS('overall city offline'!$J$2:$J$2047,'overall city offline'!$A$2:$A$2047,$A48,'overall city offline'!$B$2:$B$2047,AA$4)*(1-AVERAGEIFS('all sales summary'!$I$2:$I$2047,'all sales summary'!$A$2:$A$2047,$A48,'all sales summary'!$B$2:$B$2047,AA$4)))+(AVERAGEIFS('city centre offline'!$J$2:$J$2047,'city centre offline'!$A$2:$A$2047,$A48,'city centre offline'!$B$2:$B$2047,AA$4)*AVERAGEIFS('all sales summary'!$I$2:$I$2047,'all sales summary'!$A$2:$A$2047,$A48,'all sales summary'!$B$2:$B$2047,AA$4)))</f>
        <v>0.10975263574027094</v>
      </c>
      <c r="AB48" s="60">
        <f>(AVERAGEIFS('city centre offline'!$J$2:$J$2047,'city centre offline'!$A$2:$A$2047,$A48,'city centre offline'!$B$2:$B$2047,AB$4)*AVERAGEIFS('all sales summary'!$I$2:$I$2047,'all sales summary'!$A$2:$A$2047,$A48,'all sales summary'!$B$2:$B$2047,AB$4))/((AVERAGEIFS('overall city offline'!$J$2:$J$2047,'overall city offline'!$A$2:$A$2047,$A48,'overall city offline'!$B$2:$B$2047,AB$4)*(1-AVERAGEIFS('all sales summary'!$I$2:$I$2047,'all sales summary'!$A$2:$A$2047,$A48,'all sales summary'!$B$2:$B$2047,AB$4)))+(AVERAGEIFS('city centre offline'!$J$2:$J$2047,'city centre offline'!$A$2:$A$2047,$A48,'city centre offline'!$B$2:$B$2047,AB$4)*AVERAGEIFS('all sales summary'!$I$2:$I$2047,'all sales summary'!$A$2:$A$2047,$A48,'all sales summary'!$B$2:$B$2047,AB$4)))</f>
        <v>0.11143465386724073</v>
      </c>
      <c r="AC48" s="60">
        <f>(AVERAGEIFS('city centre offline'!$J$2:$J$2047,'city centre offline'!$A$2:$A$2047,$A48,'city centre offline'!$B$2:$B$2047,AC$4)*AVERAGEIFS('all sales summary'!$I$2:$I$2047,'all sales summary'!$A$2:$A$2047,$A48,'all sales summary'!$B$2:$B$2047,AC$4))/((AVERAGEIFS('overall city offline'!$J$2:$J$2047,'overall city offline'!$A$2:$A$2047,$A48,'overall city offline'!$B$2:$B$2047,AC$4)*(1-AVERAGEIFS('all sales summary'!$I$2:$I$2047,'all sales summary'!$A$2:$A$2047,$A48,'all sales summary'!$B$2:$B$2047,AC$4)))+(AVERAGEIFS('city centre offline'!$J$2:$J$2047,'city centre offline'!$A$2:$A$2047,$A48,'city centre offline'!$B$2:$B$2047,AC$4)*AVERAGEIFS('all sales summary'!$I$2:$I$2047,'all sales summary'!$A$2:$A$2047,$A48,'all sales summary'!$B$2:$B$2047,AC$4)))</f>
        <v>0.15862583117852602</v>
      </c>
      <c r="AD48" s="60">
        <f>(AVERAGEIFS('city centre offline'!$J$2:$J$2047,'city centre offline'!$A$2:$A$2047,$A48,'city centre offline'!$B$2:$B$2047,AD$4)*AVERAGEIFS('all sales summary'!$I$2:$I$2047,'all sales summary'!$A$2:$A$2047,$A48,'all sales summary'!$B$2:$B$2047,AD$4))/((AVERAGEIFS('overall city offline'!$J$2:$J$2047,'overall city offline'!$A$2:$A$2047,$A48,'overall city offline'!$B$2:$B$2047,AD$4)*(1-AVERAGEIFS('all sales summary'!$I$2:$I$2047,'all sales summary'!$A$2:$A$2047,$A48,'all sales summary'!$B$2:$B$2047,AD$4)))+(AVERAGEIFS('city centre offline'!$J$2:$J$2047,'city centre offline'!$A$2:$A$2047,$A48,'city centre offline'!$B$2:$B$2047,AD$4)*AVERAGEIFS('all sales summary'!$I$2:$I$2047,'all sales summary'!$A$2:$A$2047,$A48,'all sales summary'!$B$2:$B$2047,AD$4)))</f>
        <v>0.20859285597744368</v>
      </c>
      <c r="AE48" s="60">
        <f>(AVERAGEIFS('city centre offline'!$J$2:$J$2047,'city centre offline'!$A$2:$A$2047,$A48,'city centre offline'!$B$2:$B$2047,AE$4)*AVERAGEIFS('all sales summary'!$I$2:$I$2047,'all sales summary'!$A$2:$A$2047,$A48,'all sales summary'!$B$2:$B$2047,AE$4))/((AVERAGEIFS('overall city offline'!$J$2:$J$2047,'overall city offline'!$A$2:$A$2047,$A48,'overall city offline'!$B$2:$B$2047,AE$4)*(1-AVERAGEIFS('all sales summary'!$I$2:$I$2047,'all sales summary'!$A$2:$A$2047,$A48,'all sales summary'!$B$2:$B$2047,AE$4)))+(AVERAGEIFS('city centre offline'!$J$2:$J$2047,'city centre offline'!$A$2:$A$2047,$A48,'city centre offline'!$B$2:$B$2047,AE$4)*AVERAGEIFS('all sales summary'!$I$2:$I$2047,'all sales summary'!$A$2:$A$2047,$A48,'all sales summary'!$B$2:$B$2047,AE$4)))</f>
        <v>0.22446119683648658</v>
      </c>
      <c r="AF48" s="60">
        <f>(AVERAGEIFS('city centre offline'!$J$2:$J$2047,'city centre offline'!$A$2:$A$2047,$A48,'city centre offline'!$B$2:$B$2047,AF$4)*AVERAGEIFS('all sales summary'!$I$2:$I$2047,'all sales summary'!$A$2:$A$2047,$A48,'all sales summary'!$B$2:$B$2047,AF$4))/((AVERAGEIFS('overall city offline'!$J$2:$J$2047,'overall city offline'!$A$2:$A$2047,$A48,'overall city offline'!$B$2:$B$2047,AF$4)*(1-AVERAGEIFS('all sales summary'!$I$2:$I$2047,'all sales summary'!$A$2:$A$2047,$A48,'all sales summary'!$B$2:$B$2047,AF$4)))+(AVERAGEIFS('city centre offline'!$J$2:$J$2047,'city centre offline'!$A$2:$A$2047,$A48,'city centre offline'!$B$2:$B$2047,AF$4)*AVERAGEIFS('all sales summary'!$I$2:$I$2047,'all sales summary'!$A$2:$A$2047,$A48,'all sales summary'!$B$2:$B$2047,AF$4)))</f>
        <v>0.23394877679828341</v>
      </c>
      <c r="AG48" s="60">
        <f>(AVERAGEIFS('city centre offline'!$J$2:$J$2047,'city centre offline'!$A$2:$A$2047,$A48,'city centre offline'!$B$2:$B$2047,AG$4)*AVERAGEIFS('all sales summary'!$I$2:$I$2047,'all sales summary'!$A$2:$A$2047,$A48,'all sales summary'!$B$2:$B$2047,AG$4))/((AVERAGEIFS('overall city offline'!$J$2:$J$2047,'overall city offline'!$A$2:$A$2047,$A48,'overall city offline'!$B$2:$B$2047,AG$4)*(1-AVERAGEIFS('all sales summary'!$I$2:$I$2047,'all sales summary'!$A$2:$A$2047,$A48,'all sales summary'!$B$2:$B$2047,AG$4)))+(AVERAGEIFS('city centre offline'!$J$2:$J$2047,'city centre offline'!$A$2:$A$2047,$A48,'city centre offline'!$B$2:$B$2047,AG$4)*AVERAGEIFS('all sales summary'!$I$2:$I$2047,'all sales summary'!$A$2:$A$2047,$A48,'all sales summary'!$B$2:$B$2047,AG$4)))</f>
        <v>0.25208298345244934</v>
      </c>
      <c r="AH48" s="60">
        <f>(AVERAGEIFS('city centre offline'!$J$2:$J$2047,'city centre offline'!$A$2:$A$2047,$A48,'city centre offline'!$B$2:$B$2047,AH$4)*AVERAGEIFS('all sales summary'!$I$2:$I$2047,'all sales summary'!$A$2:$A$2047,$A48,'all sales summary'!$B$2:$B$2047,AH$4))/((AVERAGEIFS('overall city offline'!$J$2:$J$2047,'overall city offline'!$A$2:$A$2047,$A48,'overall city offline'!$B$2:$B$2047,AH$4)*(1-AVERAGEIFS('all sales summary'!$I$2:$I$2047,'all sales summary'!$A$2:$A$2047,$A48,'all sales summary'!$B$2:$B$2047,AH$4)))+(AVERAGEIFS('city centre offline'!$J$2:$J$2047,'city centre offline'!$A$2:$A$2047,$A48,'city centre offline'!$B$2:$B$2047,AH$4)*AVERAGEIFS('all sales summary'!$I$2:$I$2047,'all sales summary'!$A$2:$A$2047,$A48,'all sales summary'!$B$2:$B$2047,AH$4)))</f>
        <v>0.24950872453652817</v>
      </c>
    </row>
    <row r="49" spans="1:34" x14ac:dyDescent="0.3">
      <c r="A49" t="s">
        <v>51</v>
      </c>
      <c r="B49" s="60">
        <f>(AVERAGEIFS('city centre offline'!$J$2:$J$2047,'city centre offline'!$A$2:$A$2047,$A49,'city centre offline'!$B$2:$B$2047,B$4)*AVERAGEIFS('all sales summary'!$I$2:$I$2047,'all sales summary'!$A$2:$A$2047,$A49,'all sales summary'!$B$2:$B$2047,B$4))/((AVERAGEIFS('overall city offline'!$J$2:$J$2047,'overall city offline'!$A$2:$A$2047,$A49,'overall city offline'!$B$2:$B$2047,B$4)*(1-AVERAGEIFS('all sales summary'!$I$2:$I$2047,'all sales summary'!$A$2:$A$2047,$A49,'all sales summary'!$B$2:$B$2047,B$4)))+(AVERAGEIFS('city centre offline'!$J$2:$J$2047,'city centre offline'!$A$2:$A$2047,$A49,'city centre offline'!$B$2:$B$2047,B$4)*AVERAGEIFS('all sales summary'!$I$2:$I$2047,'all sales summary'!$A$2:$A$2047,$A49,'all sales summary'!$B$2:$B$2047,B$4)))</f>
        <v>0.26753414367851608</v>
      </c>
      <c r="C49" s="60">
        <f>(AVERAGEIFS('city centre offline'!$J$2:$J$2047,'city centre offline'!$A$2:$A$2047,$A49,'city centre offline'!$B$2:$B$2047,C$4)*AVERAGEIFS('all sales summary'!$I$2:$I$2047,'all sales summary'!$A$2:$A$2047,$A49,'all sales summary'!$B$2:$B$2047,C$4))/((AVERAGEIFS('overall city offline'!$J$2:$J$2047,'overall city offline'!$A$2:$A$2047,$A49,'overall city offline'!$B$2:$B$2047,C$4)*(1-AVERAGEIFS('all sales summary'!$I$2:$I$2047,'all sales summary'!$A$2:$A$2047,$A49,'all sales summary'!$B$2:$B$2047,C$4)))+(AVERAGEIFS('city centre offline'!$J$2:$J$2047,'city centre offline'!$A$2:$A$2047,$A49,'city centre offline'!$B$2:$B$2047,C$4)*AVERAGEIFS('all sales summary'!$I$2:$I$2047,'all sales summary'!$A$2:$A$2047,$A49,'all sales summary'!$B$2:$B$2047,C$4)))</f>
        <v>0.27119470435864695</v>
      </c>
      <c r="D49" s="60">
        <f>(AVERAGEIFS('city centre offline'!$J$2:$J$2047,'city centre offline'!$A$2:$A$2047,$A49,'city centre offline'!$B$2:$B$2047,D$4)*AVERAGEIFS('all sales summary'!$I$2:$I$2047,'all sales summary'!$A$2:$A$2047,$A49,'all sales summary'!$B$2:$B$2047,D$4))/((AVERAGEIFS('overall city offline'!$J$2:$J$2047,'overall city offline'!$A$2:$A$2047,$A49,'overall city offline'!$B$2:$B$2047,D$4)*(1-AVERAGEIFS('all sales summary'!$I$2:$I$2047,'all sales summary'!$A$2:$A$2047,$A49,'all sales summary'!$B$2:$B$2047,D$4)))+(AVERAGEIFS('city centre offline'!$J$2:$J$2047,'city centre offline'!$A$2:$A$2047,$A49,'city centre offline'!$B$2:$B$2047,D$4)*AVERAGEIFS('all sales summary'!$I$2:$I$2047,'all sales summary'!$A$2:$A$2047,$A49,'all sales summary'!$B$2:$B$2047,D$4)))</f>
        <v>0.26980551478864662</v>
      </c>
      <c r="E49" s="60">
        <f>(AVERAGEIFS('city centre offline'!$J$2:$J$2047,'city centre offline'!$A$2:$A$2047,$A49,'city centre offline'!$B$2:$B$2047,E$4)*AVERAGEIFS('all sales summary'!$I$2:$I$2047,'all sales summary'!$A$2:$A$2047,$A49,'all sales summary'!$B$2:$B$2047,E$4))/((AVERAGEIFS('overall city offline'!$J$2:$J$2047,'overall city offline'!$A$2:$A$2047,$A49,'overall city offline'!$B$2:$B$2047,E$4)*(1-AVERAGEIFS('all sales summary'!$I$2:$I$2047,'all sales summary'!$A$2:$A$2047,$A49,'all sales summary'!$B$2:$B$2047,E$4)))+(AVERAGEIFS('city centre offline'!$J$2:$J$2047,'city centre offline'!$A$2:$A$2047,$A49,'city centre offline'!$B$2:$B$2047,E$4)*AVERAGEIFS('all sales summary'!$I$2:$I$2047,'all sales summary'!$A$2:$A$2047,$A49,'all sales summary'!$B$2:$B$2047,E$4)))</f>
        <v>0.26374930133873226</v>
      </c>
      <c r="F49" s="60">
        <f>(AVERAGEIFS('city centre offline'!$J$2:$J$2047,'city centre offline'!$A$2:$A$2047,$A49,'city centre offline'!$B$2:$B$2047,F$4)*AVERAGEIFS('all sales summary'!$I$2:$I$2047,'all sales summary'!$A$2:$A$2047,$A49,'all sales summary'!$B$2:$B$2047,F$4))/((AVERAGEIFS('overall city offline'!$J$2:$J$2047,'overall city offline'!$A$2:$A$2047,$A49,'overall city offline'!$B$2:$B$2047,F$4)*(1-AVERAGEIFS('all sales summary'!$I$2:$I$2047,'all sales summary'!$A$2:$A$2047,$A49,'all sales summary'!$B$2:$B$2047,F$4)))+(AVERAGEIFS('city centre offline'!$J$2:$J$2047,'city centre offline'!$A$2:$A$2047,$A49,'city centre offline'!$B$2:$B$2047,F$4)*AVERAGEIFS('all sales summary'!$I$2:$I$2047,'all sales summary'!$A$2:$A$2047,$A49,'all sales summary'!$B$2:$B$2047,F$4)))</f>
        <v>0.26879991333714737</v>
      </c>
      <c r="G49" s="60">
        <f>(AVERAGEIFS('city centre offline'!$J$2:$J$2047,'city centre offline'!$A$2:$A$2047,$A49,'city centre offline'!$B$2:$B$2047,G$4)*AVERAGEIFS('all sales summary'!$I$2:$I$2047,'all sales summary'!$A$2:$A$2047,$A49,'all sales summary'!$B$2:$B$2047,G$4))/((AVERAGEIFS('overall city offline'!$J$2:$J$2047,'overall city offline'!$A$2:$A$2047,$A49,'overall city offline'!$B$2:$B$2047,G$4)*(1-AVERAGEIFS('all sales summary'!$I$2:$I$2047,'all sales summary'!$A$2:$A$2047,$A49,'all sales summary'!$B$2:$B$2047,G$4)))+(AVERAGEIFS('city centre offline'!$J$2:$J$2047,'city centre offline'!$A$2:$A$2047,$A49,'city centre offline'!$B$2:$B$2047,G$4)*AVERAGEIFS('all sales summary'!$I$2:$I$2047,'all sales summary'!$A$2:$A$2047,$A49,'all sales summary'!$B$2:$B$2047,G$4)))</f>
        <v>0.27026571630833907</v>
      </c>
      <c r="H49" s="60">
        <f>(AVERAGEIFS('city centre offline'!$J$2:$J$2047,'city centre offline'!$A$2:$A$2047,$A49,'city centre offline'!$B$2:$B$2047,H$4)*AVERAGEIFS('all sales summary'!$I$2:$I$2047,'all sales summary'!$A$2:$A$2047,$A49,'all sales summary'!$B$2:$B$2047,H$4))/((AVERAGEIFS('overall city offline'!$J$2:$J$2047,'overall city offline'!$A$2:$A$2047,$A49,'overall city offline'!$B$2:$B$2047,H$4)*(1-AVERAGEIFS('all sales summary'!$I$2:$I$2047,'all sales summary'!$A$2:$A$2047,$A49,'all sales summary'!$B$2:$B$2047,H$4)))+(AVERAGEIFS('city centre offline'!$J$2:$J$2047,'city centre offline'!$A$2:$A$2047,$A49,'city centre offline'!$B$2:$B$2047,H$4)*AVERAGEIFS('all sales summary'!$I$2:$I$2047,'all sales summary'!$A$2:$A$2047,$A49,'all sales summary'!$B$2:$B$2047,H$4)))</f>
        <v>0.26458109367852961</v>
      </c>
      <c r="I49" s="60">
        <f>(AVERAGEIFS('city centre offline'!$J$2:$J$2047,'city centre offline'!$A$2:$A$2047,$A49,'city centre offline'!$B$2:$B$2047,I$4)*AVERAGEIFS('all sales summary'!$I$2:$I$2047,'all sales summary'!$A$2:$A$2047,$A49,'all sales summary'!$B$2:$B$2047,I$4))/((AVERAGEIFS('overall city offline'!$J$2:$J$2047,'overall city offline'!$A$2:$A$2047,$A49,'overall city offline'!$B$2:$B$2047,I$4)*(1-AVERAGEIFS('all sales summary'!$I$2:$I$2047,'all sales summary'!$A$2:$A$2047,$A49,'all sales summary'!$B$2:$B$2047,I$4)))+(AVERAGEIFS('city centre offline'!$J$2:$J$2047,'city centre offline'!$A$2:$A$2047,$A49,'city centre offline'!$B$2:$B$2047,I$4)*AVERAGEIFS('all sales summary'!$I$2:$I$2047,'all sales summary'!$A$2:$A$2047,$A49,'all sales summary'!$B$2:$B$2047,I$4)))</f>
        <v>0.2702141607780274</v>
      </c>
      <c r="J49" s="60">
        <f>(AVERAGEIFS('city centre offline'!$J$2:$J$2047,'city centre offline'!$A$2:$A$2047,$A49,'city centre offline'!$B$2:$B$2047,J$4)*AVERAGEIFS('all sales summary'!$I$2:$I$2047,'all sales summary'!$A$2:$A$2047,$A49,'all sales summary'!$B$2:$B$2047,J$4))/((AVERAGEIFS('overall city offline'!$J$2:$J$2047,'overall city offline'!$A$2:$A$2047,$A49,'overall city offline'!$B$2:$B$2047,J$4)*(1-AVERAGEIFS('all sales summary'!$I$2:$I$2047,'all sales summary'!$A$2:$A$2047,$A49,'all sales summary'!$B$2:$B$2047,J$4)))+(AVERAGEIFS('city centre offline'!$J$2:$J$2047,'city centre offline'!$A$2:$A$2047,$A49,'city centre offline'!$B$2:$B$2047,J$4)*AVERAGEIFS('all sales summary'!$I$2:$I$2047,'all sales summary'!$A$2:$A$2047,$A49,'all sales summary'!$B$2:$B$2047,J$4)))</f>
        <v>0.26655729736668698</v>
      </c>
      <c r="K49" s="60">
        <f>(AVERAGEIFS('city centre offline'!$J$2:$J$2047,'city centre offline'!$A$2:$A$2047,$A49,'city centre offline'!$B$2:$B$2047,K$4)*AVERAGEIFS('all sales summary'!$I$2:$I$2047,'all sales summary'!$A$2:$A$2047,$A49,'all sales summary'!$B$2:$B$2047,K$4))/((AVERAGEIFS('overall city offline'!$J$2:$J$2047,'overall city offline'!$A$2:$A$2047,$A49,'overall city offline'!$B$2:$B$2047,K$4)*(1-AVERAGEIFS('all sales summary'!$I$2:$I$2047,'all sales summary'!$A$2:$A$2047,$A49,'all sales summary'!$B$2:$B$2047,K$4)))+(AVERAGEIFS('city centre offline'!$J$2:$J$2047,'city centre offline'!$A$2:$A$2047,$A49,'city centre offline'!$B$2:$B$2047,K$4)*AVERAGEIFS('all sales summary'!$I$2:$I$2047,'all sales summary'!$A$2:$A$2047,$A49,'all sales summary'!$B$2:$B$2047,K$4)))</f>
        <v>0.27276553617800192</v>
      </c>
      <c r="L49" s="60">
        <f>(AVERAGEIFS('city centre offline'!$J$2:$J$2047,'city centre offline'!$A$2:$A$2047,$A49,'city centre offline'!$B$2:$B$2047,L$4)*AVERAGEIFS('all sales summary'!$I$2:$I$2047,'all sales summary'!$A$2:$A$2047,$A49,'all sales summary'!$B$2:$B$2047,L$4))/((AVERAGEIFS('overall city offline'!$J$2:$J$2047,'overall city offline'!$A$2:$A$2047,$A49,'overall city offline'!$B$2:$B$2047,L$4)*(1-AVERAGEIFS('all sales summary'!$I$2:$I$2047,'all sales summary'!$A$2:$A$2047,$A49,'all sales summary'!$B$2:$B$2047,L$4)))+(AVERAGEIFS('city centre offline'!$J$2:$J$2047,'city centre offline'!$A$2:$A$2047,$A49,'city centre offline'!$B$2:$B$2047,L$4)*AVERAGEIFS('all sales summary'!$I$2:$I$2047,'all sales summary'!$A$2:$A$2047,$A49,'all sales summary'!$B$2:$B$2047,L$4)))</f>
        <v>0.28690931882504939</v>
      </c>
      <c r="M49" s="60">
        <f>(AVERAGEIFS('city centre offline'!$J$2:$J$2047,'city centre offline'!$A$2:$A$2047,$A49,'city centre offline'!$B$2:$B$2047,M$4)*AVERAGEIFS('all sales summary'!$I$2:$I$2047,'all sales summary'!$A$2:$A$2047,$A49,'all sales summary'!$B$2:$B$2047,M$4))/((AVERAGEIFS('overall city offline'!$J$2:$J$2047,'overall city offline'!$A$2:$A$2047,$A49,'overall city offline'!$B$2:$B$2047,M$4)*(1-AVERAGEIFS('all sales summary'!$I$2:$I$2047,'all sales summary'!$A$2:$A$2047,$A49,'all sales summary'!$B$2:$B$2047,M$4)))+(AVERAGEIFS('city centre offline'!$J$2:$J$2047,'city centre offline'!$A$2:$A$2047,$A49,'city centre offline'!$B$2:$B$2047,M$4)*AVERAGEIFS('all sales summary'!$I$2:$I$2047,'all sales summary'!$A$2:$A$2047,$A49,'all sales summary'!$B$2:$B$2047,M$4)))</f>
        <v>0.29321932456843386</v>
      </c>
      <c r="N49" s="60">
        <f>(AVERAGEIFS('city centre offline'!$J$2:$J$2047,'city centre offline'!$A$2:$A$2047,$A49,'city centre offline'!$B$2:$B$2047,N$4)*AVERAGEIFS('all sales summary'!$I$2:$I$2047,'all sales summary'!$A$2:$A$2047,$A49,'all sales summary'!$B$2:$B$2047,N$4))/((AVERAGEIFS('overall city offline'!$J$2:$J$2047,'overall city offline'!$A$2:$A$2047,$A49,'overall city offline'!$B$2:$B$2047,N$4)*(1-AVERAGEIFS('all sales summary'!$I$2:$I$2047,'all sales summary'!$A$2:$A$2047,$A49,'all sales summary'!$B$2:$B$2047,N$4)))+(AVERAGEIFS('city centre offline'!$J$2:$J$2047,'city centre offline'!$A$2:$A$2047,$A49,'city centre offline'!$B$2:$B$2047,N$4)*AVERAGEIFS('all sales summary'!$I$2:$I$2047,'all sales summary'!$A$2:$A$2047,$A49,'all sales summary'!$B$2:$B$2047,N$4)))</f>
        <v>0.27448046773834001</v>
      </c>
      <c r="O49" s="60">
        <f>(AVERAGEIFS('city centre offline'!$J$2:$J$2047,'city centre offline'!$A$2:$A$2047,$A49,'city centre offline'!$B$2:$B$2047,O$4)*AVERAGEIFS('all sales summary'!$I$2:$I$2047,'all sales summary'!$A$2:$A$2047,$A49,'all sales summary'!$B$2:$B$2047,O$4))/((AVERAGEIFS('overall city offline'!$J$2:$J$2047,'overall city offline'!$A$2:$A$2047,$A49,'overall city offline'!$B$2:$B$2047,O$4)*(1-AVERAGEIFS('all sales summary'!$I$2:$I$2047,'all sales summary'!$A$2:$A$2047,$A49,'all sales summary'!$B$2:$B$2047,O$4)))+(AVERAGEIFS('city centre offline'!$J$2:$J$2047,'city centre offline'!$A$2:$A$2047,$A49,'city centre offline'!$B$2:$B$2047,O$4)*AVERAGEIFS('all sales summary'!$I$2:$I$2047,'all sales summary'!$A$2:$A$2047,$A49,'all sales summary'!$B$2:$B$2047,O$4)))</f>
        <v>0.2812532848589378</v>
      </c>
      <c r="P49" s="60">
        <f>(AVERAGEIFS('city centre offline'!$J$2:$J$2047,'city centre offline'!$A$2:$A$2047,$A49,'city centre offline'!$B$2:$B$2047,P$4)*AVERAGEIFS('all sales summary'!$I$2:$I$2047,'all sales summary'!$A$2:$A$2047,$A49,'all sales summary'!$B$2:$B$2047,P$4))/((AVERAGEIFS('overall city offline'!$J$2:$J$2047,'overall city offline'!$A$2:$A$2047,$A49,'overall city offline'!$B$2:$B$2047,P$4)*(1-AVERAGEIFS('all sales summary'!$I$2:$I$2047,'all sales summary'!$A$2:$A$2047,$A49,'all sales summary'!$B$2:$B$2047,P$4)))+(AVERAGEIFS('city centre offline'!$J$2:$J$2047,'city centre offline'!$A$2:$A$2047,$A49,'city centre offline'!$B$2:$B$2047,P$4)*AVERAGEIFS('all sales summary'!$I$2:$I$2047,'all sales summary'!$A$2:$A$2047,$A49,'all sales summary'!$B$2:$B$2047,P$4)))</f>
        <v>0.25839836167902497</v>
      </c>
      <c r="Q49" s="60">
        <f>(AVERAGEIFS('city centre offline'!$J$2:$J$2047,'city centre offline'!$A$2:$A$2047,$A49,'city centre offline'!$B$2:$B$2047,Q$4)*AVERAGEIFS('all sales summary'!$I$2:$I$2047,'all sales summary'!$A$2:$A$2047,$A49,'all sales summary'!$B$2:$B$2047,Q$4))/((AVERAGEIFS('overall city offline'!$J$2:$J$2047,'overall city offline'!$A$2:$A$2047,$A49,'overall city offline'!$B$2:$B$2047,Q$4)*(1-AVERAGEIFS('all sales summary'!$I$2:$I$2047,'all sales summary'!$A$2:$A$2047,$A49,'all sales summary'!$B$2:$B$2047,Q$4)))+(AVERAGEIFS('city centre offline'!$J$2:$J$2047,'city centre offline'!$A$2:$A$2047,$A49,'city centre offline'!$B$2:$B$2047,Q$4)*AVERAGEIFS('all sales summary'!$I$2:$I$2047,'all sales summary'!$A$2:$A$2047,$A49,'all sales summary'!$B$2:$B$2047,Q$4)))</f>
        <v>9.3331779473881687E-2</v>
      </c>
      <c r="R49" s="60">
        <f>(AVERAGEIFS('city centre offline'!$J$2:$J$2047,'city centre offline'!$A$2:$A$2047,$A49,'city centre offline'!$B$2:$B$2047,R$4)*AVERAGEIFS('all sales summary'!$I$2:$I$2047,'all sales summary'!$A$2:$A$2047,$A49,'all sales summary'!$B$2:$B$2047,R$4))/((AVERAGEIFS('overall city offline'!$J$2:$J$2047,'overall city offline'!$A$2:$A$2047,$A49,'overall city offline'!$B$2:$B$2047,R$4)*(1-AVERAGEIFS('all sales summary'!$I$2:$I$2047,'all sales summary'!$A$2:$A$2047,$A49,'all sales summary'!$B$2:$B$2047,R$4)))+(AVERAGEIFS('city centre offline'!$J$2:$J$2047,'city centre offline'!$A$2:$A$2047,$A49,'city centre offline'!$B$2:$B$2047,R$4)*AVERAGEIFS('all sales summary'!$I$2:$I$2047,'all sales summary'!$A$2:$A$2047,$A49,'all sales summary'!$B$2:$B$2047,R$4)))</f>
        <v>0.15661092019642692</v>
      </c>
      <c r="S49" s="60">
        <f>(AVERAGEIFS('city centre offline'!$J$2:$J$2047,'city centre offline'!$A$2:$A$2047,$A49,'city centre offline'!$B$2:$B$2047,S$4)*AVERAGEIFS('all sales summary'!$I$2:$I$2047,'all sales summary'!$A$2:$A$2047,$A49,'all sales summary'!$B$2:$B$2047,S$4))/((AVERAGEIFS('overall city offline'!$J$2:$J$2047,'overall city offline'!$A$2:$A$2047,$A49,'overall city offline'!$B$2:$B$2047,S$4)*(1-AVERAGEIFS('all sales summary'!$I$2:$I$2047,'all sales summary'!$A$2:$A$2047,$A49,'all sales summary'!$B$2:$B$2047,S$4)))+(AVERAGEIFS('city centre offline'!$J$2:$J$2047,'city centre offline'!$A$2:$A$2047,$A49,'city centre offline'!$B$2:$B$2047,S$4)*AVERAGEIFS('all sales summary'!$I$2:$I$2047,'all sales summary'!$A$2:$A$2047,$A49,'all sales summary'!$B$2:$B$2047,S$4)))</f>
        <v>0.17509766046446687</v>
      </c>
      <c r="T49" s="60">
        <f>(AVERAGEIFS('city centre offline'!$J$2:$J$2047,'city centre offline'!$A$2:$A$2047,$A49,'city centre offline'!$B$2:$B$2047,T$4)*AVERAGEIFS('all sales summary'!$I$2:$I$2047,'all sales summary'!$A$2:$A$2047,$A49,'all sales summary'!$B$2:$B$2047,T$4))/((AVERAGEIFS('overall city offline'!$J$2:$J$2047,'overall city offline'!$A$2:$A$2047,$A49,'overall city offline'!$B$2:$B$2047,T$4)*(1-AVERAGEIFS('all sales summary'!$I$2:$I$2047,'all sales summary'!$A$2:$A$2047,$A49,'all sales summary'!$B$2:$B$2047,T$4)))+(AVERAGEIFS('city centre offline'!$J$2:$J$2047,'city centre offline'!$A$2:$A$2047,$A49,'city centre offline'!$B$2:$B$2047,T$4)*AVERAGEIFS('all sales summary'!$I$2:$I$2047,'all sales summary'!$A$2:$A$2047,$A49,'all sales summary'!$B$2:$B$2047,T$4)))</f>
        <v>0.25470877575851431</v>
      </c>
      <c r="U49" s="60">
        <f>(AVERAGEIFS('city centre offline'!$J$2:$J$2047,'city centre offline'!$A$2:$A$2047,$A49,'city centre offline'!$B$2:$B$2047,U$4)*AVERAGEIFS('all sales summary'!$I$2:$I$2047,'all sales summary'!$A$2:$A$2047,$A49,'all sales summary'!$B$2:$B$2047,U$4))/((AVERAGEIFS('overall city offline'!$J$2:$J$2047,'overall city offline'!$A$2:$A$2047,$A49,'overall city offline'!$B$2:$B$2047,U$4)*(1-AVERAGEIFS('all sales summary'!$I$2:$I$2047,'all sales summary'!$A$2:$A$2047,$A49,'all sales summary'!$B$2:$B$2047,U$4)))+(AVERAGEIFS('city centre offline'!$J$2:$J$2047,'city centre offline'!$A$2:$A$2047,$A49,'city centre offline'!$B$2:$B$2047,U$4)*AVERAGEIFS('all sales summary'!$I$2:$I$2047,'all sales summary'!$A$2:$A$2047,$A49,'all sales summary'!$B$2:$B$2047,U$4)))</f>
        <v>0.2770893993702902</v>
      </c>
      <c r="V49" s="60">
        <f>(AVERAGEIFS('city centre offline'!$J$2:$J$2047,'city centre offline'!$A$2:$A$2047,$A49,'city centre offline'!$B$2:$B$2047,V$4)*AVERAGEIFS('all sales summary'!$I$2:$I$2047,'all sales summary'!$A$2:$A$2047,$A49,'all sales summary'!$B$2:$B$2047,V$4))/((AVERAGEIFS('overall city offline'!$J$2:$J$2047,'overall city offline'!$A$2:$A$2047,$A49,'overall city offline'!$B$2:$B$2047,V$4)*(1-AVERAGEIFS('all sales summary'!$I$2:$I$2047,'all sales summary'!$A$2:$A$2047,$A49,'all sales summary'!$B$2:$B$2047,V$4)))+(AVERAGEIFS('city centre offline'!$J$2:$J$2047,'city centre offline'!$A$2:$A$2047,$A49,'city centre offline'!$B$2:$B$2047,V$4)*AVERAGEIFS('all sales summary'!$I$2:$I$2047,'all sales summary'!$A$2:$A$2047,$A49,'all sales summary'!$B$2:$B$2047,V$4)))</f>
        <v>0.27908421915529319</v>
      </c>
      <c r="W49" s="60">
        <f>(AVERAGEIFS('city centre offline'!$J$2:$J$2047,'city centre offline'!$A$2:$A$2047,$A49,'city centre offline'!$B$2:$B$2047,W$4)*AVERAGEIFS('all sales summary'!$I$2:$I$2047,'all sales summary'!$A$2:$A$2047,$A49,'all sales summary'!$B$2:$B$2047,W$4))/((AVERAGEIFS('overall city offline'!$J$2:$J$2047,'overall city offline'!$A$2:$A$2047,$A49,'overall city offline'!$B$2:$B$2047,W$4)*(1-AVERAGEIFS('all sales summary'!$I$2:$I$2047,'all sales summary'!$A$2:$A$2047,$A49,'all sales summary'!$B$2:$B$2047,W$4)))+(AVERAGEIFS('city centre offline'!$J$2:$J$2047,'city centre offline'!$A$2:$A$2047,$A49,'city centre offline'!$B$2:$B$2047,W$4)*AVERAGEIFS('all sales summary'!$I$2:$I$2047,'all sales summary'!$A$2:$A$2047,$A49,'all sales summary'!$B$2:$B$2047,W$4)))</f>
        <v>0.26757423396297164</v>
      </c>
      <c r="X49" s="60">
        <f>(AVERAGEIFS('city centre offline'!$J$2:$J$2047,'city centre offline'!$A$2:$A$2047,$A49,'city centre offline'!$B$2:$B$2047,X$4)*AVERAGEIFS('all sales summary'!$I$2:$I$2047,'all sales summary'!$A$2:$A$2047,$A49,'all sales summary'!$B$2:$B$2047,X$4))/((AVERAGEIFS('overall city offline'!$J$2:$J$2047,'overall city offline'!$A$2:$A$2047,$A49,'overall city offline'!$B$2:$B$2047,X$4)*(1-AVERAGEIFS('all sales summary'!$I$2:$I$2047,'all sales summary'!$A$2:$A$2047,$A49,'all sales summary'!$B$2:$B$2047,X$4)))+(AVERAGEIFS('city centre offline'!$J$2:$J$2047,'city centre offline'!$A$2:$A$2047,$A49,'city centre offline'!$B$2:$B$2047,X$4)*AVERAGEIFS('all sales summary'!$I$2:$I$2047,'all sales summary'!$A$2:$A$2047,$A49,'all sales summary'!$B$2:$B$2047,X$4)))</f>
        <v>0.19174401629965629</v>
      </c>
      <c r="Y49" s="60">
        <f>(AVERAGEIFS('city centre offline'!$J$2:$J$2047,'city centre offline'!$A$2:$A$2047,$A49,'city centre offline'!$B$2:$B$2047,Y$4)*AVERAGEIFS('all sales summary'!$I$2:$I$2047,'all sales summary'!$A$2:$A$2047,$A49,'all sales summary'!$B$2:$B$2047,Y$4))/((AVERAGEIFS('overall city offline'!$J$2:$J$2047,'overall city offline'!$A$2:$A$2047,$A49,'overall city offline'!$B$2:$B$2047,Y$4)*(1-AVERAGEIFS('all sales summary'!$I$2:$I$2047,'all sales summary'!$A$2:$A$2047,$A49,'all sales summary'!$B$2:$B$2047,Y$4)))+(AVERAGEIFS('city centre offline'!$J$2:$J$2047,'city centre offline'!$A$2:$A$2047,$A49,'city centre offline'!$B$2:$B$2047,Y$4)*AVERAGEIFS('all sales summary'!$I$2:$I$2047,'all sales summary'!$A$2:$A$2047,$A49,'all sales summary'!$B$2:$B$2047,Y$4)))</f>
        <v>0.27527872507814499</v>
      </c>
      <c r="Z49" s="60">
        <f>(AVERAGEIFS('city centre offline'!$J$2:$J$2047,'city centre offline'!$A$2:$A$2047,$A49,'city centre offline'!$B$2:$B$2047,Z$4)*AVERAGEIFS('all sales summary'!$I$2:$I$2047,'all sales summary'!$A$2:$A$2047,$A49,'all sales summary'!$B$2:$B$2047,Z$4))/((AVERAGEIFS('overall city offline'!$J$2:$J$2047,'overall city offline'!$A$2:$A$2047,$A49,'overall city offline'!$B$2:$B$2047,Z$4)*(1-AVERAGEIFS('all sales summary'!$I$2:$I$2047,'all sales summary'!$A$2:$A$2047,$A49,'all sales summary'!$B$2:$B$2047,Z$4)))+(AVERAGEIFS('city centre offline'!$J$2:$J$2047,'city centre offline'!$A$2:$A$2047,$A49,'city centre offline'!$B$2:$B$2047,Z$4)*AVERAGEIFS('all sales summary'!$I$2:$I$2047,'all sales summary'!$A$2:$A$2047,$A49,'all sales summary'!$B$2:$B$2047,Z$4)))</f>
        <v>0.14319921975813005</v>
      </c>
      <c r="AA49" s="60">
        <f>(AVERAGEIFS('city centre offline'!$J$2:$J$2047,'city centre offline'!$A$2:$A$2047,$A49,'city centre offline'!$B$2:$B$2047,AA$4)*AVERAGEIFS('all sales summary'!$I$2:$I$2047,'all sales summary'!$A$2:$A$2047,$A49,'all sales summary'!$B$2:$B$2047,AA$4))/((AVERAGEIFS('overall city offline'!$J$2:$J$2047,'overall city offline'!$A$2:$A$2047,$A49,'overall city offline'!$B$2:$B$2047,AA$4)*(1-AVERAGEIFS('all sales summary'!$I$2:$I$2047,'all sales summary'!$A$2:$A$2047,$A49,'all sales summary'!$B$2:$B$2047,AA$4)))+(AVERAGEIFS('city centre offline'!$J$2:$J$2047,'city centre offline'!$A$2:$A$2047,$A49,'city centre offline'!$B$2:$B$2047,AA$4)*AVERAGEIFS('all sales summary'!$I$2:$I$2047,'all sales summary'!$A$2:$A$2047,$A49,'all sales summary'!$B$2:$B$2047,AA$4)))</f>
        <v>0.14974948533042412</v>
      </c>
      <c r="AB49" s="60">
        <f>(AVERAGEIFS('city centre offline'!$J$2:$J$2047,'city centre offline'!$A$2:$A$2047,$A49,'city centre offline'!$B$2:$B$2047,AB$4)*AVERAGEIFS('all sales summary'!$I$2:$I$2047,'all sales summary'!$A$2:$A$2047,$A49,'all sales summary'!$B$2:$B$2047,AB$4))/((AVERAGEIFS('overall city offline'!$J$2:$J$2047,'overall city offline'!$A$2:$A$2047,$A49,'overall city offline'!$B$2:$B$2047,AB$4)*(1-AVERAGEIFS('all sales summary'!$I$2:$I$2047,'all sales summary'!$A$2:$A$2047,$A49,'all sales summary'!$B$2:$B$2047,AB$4)))+(AVERAGEIFS('city centre offline'!$J$2:$J$2047,'city centre offline'!$A$2:$A$2047,$A49,'city centre offline'!$B$2:$B$2047,AB$4)*AVERAGEIFS('all sales summary'!$I$2:$I$2047,'all sales summary'!$A$2:$A$2047,$A49,'all sales summary'!$B$2:$B$2047,AB$4)))</f>
        <v>0.16562292624792541</v>
      </c>
      <c r="AC49" s="60">
        <f>(AVERAGEIFS('city centre offline'!$J$2:$J$2047,'city centre offline'!$A$2:$A$2047,$A49,'city centre offline'!$B$2:$B$2047,AC$4)*AVERAGEIFS('all sales summary'!$I$2:$I$2047,'all sales summary'!$A$2:$A$2047,$A49,'all sales summary'!$B$2:$B$2047,AC$4))/((AVERAGEIFS('overall city offline'!$J$2:$J$2047,'overall city offline'!$A$2:$A$2047,$A49,'overall city offline'!$B$2:$B$2047,AC$4)*(1-AVERAGEIFS('all sales summary'!$I$2:$I$2047,'all sales summary'!$A$2:$A$2047,$A49,'all sales summary'!$B$2:$B$2047,AC$4)))+(AVERAGEIFS('city centre offline'!$J$2:$J$2047,'city centre offline'!$A$2:$A$2047,$A49,'city centre offline'!$B$2:$B$2047,AC$4)*AVERAGEIFS('all sales summary'!$I$2:$I$2047,'all sales summary'!$A$2:$A$2047,$A49,'all sales summary'!$B$2:$B$2047,AC$4)))</f>
        <v>0.24928907228124234</v>
      </c>
      <c r="AD49" s="60">
        <f>(AVERAGEIFS('city centre offline'!$J$2:$J$2047,'city centre offline'!$A$2:$A$2047,$A49,'city centre offline'!$B$2:$B$2047,AD$4)*AVERAGEIFS('all sales summary'!$I$2:$I$2047,'all sales summary'!$A$2:$A$2047,$A49,'all sales summary'!$B$2:$B$2047,AD$4))/((AVERAGEIFS('overall city offline'!$J$2:$J$2047,'overall city offline'!$A$2:$A$2047,$A49,'overall city offline'!$B$2:$B$2047,AD$4)*(1-AVERAGEIFS('all sales summary'!$I$2:$I$2047,'all sales summary'!$A$2:$A$2047,$A49,'all sales summary'!$B$2:$B$2047,AD$4)))+(AVERAGEIFS('city centre offline'!$J$2:$J$2047,'city centre offline'!$A$2:$A$2047,$A49,'city centre offline'!$B$2:$B$2047,AD$4)*AVERAGEIFS('all sales summary'!$I$2:$I$2047,'all sales summary'!$A$2:$A$2047,$A49,'all sales summary'!$B$2:$B$2047,AD$4)))</f>
        <v>0.27918508708940604</v>
      </c>
      <c r="AE49" s="60">
        <f>(AVERAGEIFS('city centre offline'!$J$2:$J$2047,'city centre offline'!$A$2:$A$2047,$A49,'city centre offline'!$B$2:$B$2047,AE$4)*AVERAGEIFS('all sales summary'!$I$2:$I$2047,'all sales summary'!$A$2:$A$2047,$A49,'all sales summary'!$B$2:$B$2047,AE$4))/((AVERAGEIFS('overall city offline'!$J$2:$J$2047,'overall city offline'!$A$2:$A$2047,$A49,'overall city offline'!$B$2:$B$2047,AE$4)*(1-AVERAGEIFS('all sales summary'!$I$2:$I$2047,'all sales summary'!$A$2:$A$2047,$A49,'all sales summary'!$B$2:$B$2047,AE$4)))+(AVERAGEIFS('city centre offline'!$J$2:$J$2047,'city centre offline'!$A$2:$A$2047,$A49,'city centre offline'!$B$2:$B$2047,AE$4)*AVERAGEIFS('all sales summary'!$I$2:$I$2047,'all sales summary'!$A$2:$A$2047,$A49,'all sales summary'!$B$2:$B$2047,AE$4)))</f>
        <v>0.28362282419996232</v>
      </c>
      <c r="AF49" s="60">
        <f>(AVERAGEIFS('city centre offline'!$J$2:$J$2047,'city centre offline'!$A$2:$A$2047,$A49,'city centre offline'!$B$2:$B$2047,AF$4)*AVERAGEIFS('all sales summary'!$I$2:$I$2047,'all sales summary'!$A$2:$A$2047,$A49,'all sales summary'!$B$2:$B$2047,AF$4))/((AVERAGEIFS('overall city offline'!$J$2:$J$2047,'overall city offline'!$A$2:$A$2047,$A49,'overall city offline'!$B$2:$B$2047,AF$4)*(1-AVERAGEIFS('all sales summary'!$I$2:$I$2047,'all sales summary'!$A$2:$A$2047,$A49,'all sales summary'!$B$2:$B$2047,AF$4)))+(AVERAGEIFS('city centre offline'!$J$2:$J$2047,'city centre offline'!$A$2:$A$2047,$A49,'city centre offline'!$B$2:$B$2047,AF$4)*AVERAGEIFS('all sales summary'!$I$2:$I$2047,'all sales summary'!$A$2:$A$2047,$A49,'all sales summary'!$B$2:$B$2047,AF$4)))</f>
        <v>0.28871107333529994</v>
      </c>
      <c r="AG49" s="60">
        <f>(AVERAGEIFS('city centre offline'!$J$2:$J$2047,'city centre offline'!$A$2:$A$2047,$A49,'city centre offline'!$B$2:$B$2047,AG$4)*AVERAGEIFS('all sales summary'!$I$2:$I$2047,'all sales summary'!$A$2:$A$2047,$A49,'all sales summary'!$B$2:$B$2047,AG$4))/((AVERAGEIFS('overall city offline'!$J$2:$J$2047,'overall city offline'!$A$2:$A$2047,$A49,'overall city offline'!$B$2:$B$2047,AG$4)*(1-AVERAGEIFS('all sales summary'!$I$2:$I$2047,'all sales summary'!$A$2:$A$2047,$A49,'all sales summary'!$B$2:$B$2047,AG$4)))+(AVERAGEIFS('city centre offline'!$J$2:$J$2047,'city centre offline'!$A$2:$A$2047,$A49,'city centre offline'!$B$2:$B$2047,AG$4)*AVERAGEIFS('all sales summary'!$I$2:$I$2047,'all sales summary'!$A$2:$A$2047,$A49,'all sales summary'!$B$2:$B$2047,AG$4)))</f>
        <v>0.29435567982749217</v>
      </c>
      <c r="AH49" s="60">
        <f>(AVERAGEIFS('city centre offline'!$J$2:$J$2047,'city centre offline'!$A$2:$A$2047,$A49,'city centre offline'!$B$2:$B$2047,AH$4)*AVERAGEIFS('all sales summary'!$I$2:$I$2047,'all sales summary'!$A$2:$A$2047,$A49,'all sales summary'!$B$2:$B$2047,AH$4))/((AVERAGEIFS('overall city offline'!$J$2:$J$2047,'overall city offline'!$A$2:$A$2047,$A49,'overall city offline'!$B$2:$B$2047,AH$4)*(1-AVERAGEIFS('all sales summary'!$I$2:$I$2047,'all sales summary'!$A$2:$A$2047,$A49,'all sales summary'!$B$2:$B$2047,AH$4)))+(AVERAGEIFS('city centre offline'!$J$2:$J$2047,'city centre offline'!$A$2:$A$2047,$A49,'city centre offline'!$B$2:$B$2047,AH$4)*AVERAGEIFS('all sales summary'!$I$2:$I$2047,'all sales summary'!$A$2:$A$2047,$A49,'all sales summary'!$B$2:$B$2047,AH$4)))</f>
        <v>0.29041509573161556</v>
      </c>
    </row>
    <row r="50" spans="1:34" x14ac:dyDescent="0.3">
      <c r="A50" t="s">
        <v>52</v>
      </c>
      <c r="B50" s="60">
        <f>(AVERAGEIFS('city centre offline'!$J$2:$J$2047,'city centre offline'!$A$2:$A$2047,$A50,'city centre offline'!$B$2:$B$2047,B$4)*AVERAGEIFS('all sales summary'!$I$2:$I$2047,'all sales summary'!$A$2:$A$2047,$A50,'all sales summary'!$B$2:$B$2047,B$4))/((AVERAGEIFS('overall city offline'!$J$2:$J$2047,'overall city offline'!$A$2:$A$2047,$A50,'overall city offline'!$B$2:$B$2047,B$4)*(1-AVERAGEIFS('all sales summary'!$I$2:$I$2047,'all sales summary'!$A$2:$A$2047,$A50,'all sales summary'!$B$2:$B$2047,B$4)))+(AVERAGEIFS('city centre offline'!$J$2:$J$2047,'city centre offline'!$A$2:$A$2047,$A50,'city centre offline'!$B$2:$B$2047,B$4)*AVERAGEIFS('all sales summary'!$I$2:$I$2047,'all sales summary'!$A$2:$A$2047,$A50,'all sales summary'!$B$2:$B$2047,B$4)))</f>
        <v>6.8373259613282555E-2</v>
      </c>
      <c r="C50" s="60">
        <f>(AVERAGEIFS('city centre offline'!$J$2:$J$2047,'city centre offline'!$A$2:$A$2047,$A50,'city centre offline'!$B$2:$B$2047,C$4)*AVERAGEIFS('all sales summary'!$I$2:$I$2047,'all sales summary'!$A$2:$A$2047,$A50,'all sales summary'!$B$2:$B$2047,C$4))/((AVERAGEIFS('overall city offline'!$J$2:$J$2047,'overall city offline'!$A$2:$A$2047,$A50,'overall city offline'!$B$2:$B$2047,C$4)*(1-AVERAGEIFS('all sales summary'!$I$2:$I$2047,'all sales summary'!$A$2:$A$2047,$A50,'all sales summary'!$B$2:$B$2047,C$4)))+(AVERAGEIFS('city centre offline'!$J$2:$J$2047,'city centre offline'!$A$2:$A$2047,$A50,'city centre offline'!$B$2:$B$2047,C$4)*AVERAGEIFS('all sales summary'!$I$2:$I$2047,'all sales summary'!$A$2:$A$2047,$A50,'all sales summary'!$B$2:$B$2047,C$4)))</f>
        <v>7.0831105391001278E-2</v>
      </c>
      <c r="D50" s="60">
        <f>(AVERAGEIFS('city centre offline'!$J$2:$J$2047,'city centre offline'!$A$2:$A$2047,$A50,'city centre offline'!$B$2:$B$2047,D$4)*AVERAGEIFS('all sales summary'!$I$2:$I$2047,'all sales summary'!$A$2:$A$2047,$A50,'all sales summary'!$B$2:$B$2047,D$4))/((AVERAGEIFS('overall city offline'!$J$2:$J$2047,'overall city offline'!$A$2:$A$2047,$A50,'overall city offline'!$B$2:$B$2047,D$4)*(1-AVERAGEIFS('all sales summary'!$I$2:$I$2047,'all sales summary'!$A$2:$A$2047,$A50,'all sales summary'!$B$2:$B$2047,D$4)))+(AVERAGEIFS('city centre offline'!$J$2:$J$2047,'city centre offline'!$A$2:$A$2047,$A50,'city centre offline'!$B$2:$B$2047,D$4)*AVERAGEIFS('all sales summary'!$I$2:$I$2047,'all sales summary'!$A$2:$A$2047,$A50,'all sales summary'!$B$2:$B$2047,D$4)))</f>
        <v>6.8044808244864891E-2</v>
      </c>
      <c r="E50" s="60">
        <f>(AVERAGEIFS('city centre offline'!$J$2:$J$2047,'city centre offline'!$A$2:$A$2047,$A50,'city centre offline'!$B$2:$B$2047,E$4)*AVERAGEIFS('all sales summary'!$I$2:$I$2047,'all sales summary'!$A$2:$A$2047,$A50,'all sales summary'!$B$2:$B$2047,E$4))/((AVERAGEIFS('overall city offline'!$J$2:$J$2047,'overall city offline'!$A$2:$A$2047,$A50,'overall city offline'!$B$2:$B$2047,E$4)*(1-AVERAGEIFS('all sales summary'!$I$2:$I$2047,'all sales summary'!$A$2:$A$2047,$A50,'all sales summary'!$B$2:$B$2047,E$4)))+(AVERAGEIFS('city centre offline'!$J$2:$J$2047,'city centre offline'!$A$2:$A$2047,$A50,'city centre offline'!$B$2:$B$2047,E$4)*AVERAGEIFS('all sales summary'!$I$2:$I$2047,'all sales summary'!$A$2:$A$2047,$A50,'all sales summary'!$B$2:$B$2047,E$4)))</f>
        <v>5.8376514100353938E-2</v>
      </c>
      <c r="F50" s="60">
        <f>(AVERAGEIFS('city centre offline'!$J$2:$J$2047,'city centre offline'!$A$2:$A$2047,$A50,'city centre offline'!$B$2:$B$2047,F$4)*AVERAGEIFS('all sales summary'!$I$2:$I$2047,'all sales summary'!$A$2:$A$2047,$A50,'all sales summary'!$B$2:$B$2047,F$4))/((AVERAGEIFS('overall city offline'!$J$2:$J$2047,'overall city offline'!$A$2:$A$2047,$A50,'overall city offline'!$B$2:$B$2047,F$4)*(1-AVERAGEIFS('all sales summary'!$I$2:$I$2047,'all sales summary'!$A$2:$A$2047,$A50,'all sales summary'!$B$2:$B$2047,F$4)))+(AVERAGEIFS('city centre offline'!$J$2:$J$2047,'city centre offline'!$A$2:$A$2047,$A50,'city centre offline'!$B$2:$B$2047,F$4)*AVERAGEIFS('all sales summary'!$I$2:$I$2047,'all sales summary'!$A$2:$A$2047,$A50,'all sales summary'!$B$2:$B$2047,F$4)))</f>
        <v>6.5936752819701586E-2</v>
      </c>
      <c r="G50" s="60">
        <f>(AVERAGEIFS('city centre offline'!$J$2:$J$2047,'city centre offline'!$A$2:$A$2047,$A50,'city centre offline'!$B$2:$B$2047,G$4)*AVERAGEIFS('all sales summary'!$I$2:$I$2047,'all sales summary'!$A$2:$A$2047,$A50,'all sales summary'!$B$2:$B$2047,G$4))/((AVERAGEIFS('overall city offline'!$J$2:$J$2047,'overall city offline'!$A$2:$A$2047,$A50,'overall city offline'!$B$2:$B$2047,G$4)*(1-AVERAGEIFS('all sales summary'!$I$2:$I$2047,'all sales summary'!$A$2:$A$2047,$A50,'all sales summary'!$B$2:$B$2047,G$4)))+(AVERAGEIFS('city centre offline'!$J$2:$J$2047,'city centre offline'!$A$2:$A$2047,$A50,'city centre offline'!$B$2:$B$2047,G$4)*AVERAGEIFS('all sales summary'!$I$2:$I$2047,'all sales summary'!$A$2:$A$2047,$A50,'all sales summary'!$B$2:$B$2047,G$4)))</f>
        <v>6.2412386100028763E-2</v>
      </c>
      <c r="H50" s="60">
        <f>(AVERAGEIFS('city centre offline'!$J$2:$J$2047,'city centre offline'!$A$2:$A$2047,$A50,'city centre offline'!$B$2:$B$2047,H$4)*AVERAGEIFS('all sales summary'!$I$2:$I$2047,'all sales summary'!$A$2:$A$2047,$A50,'all sales summary'!$B$2:$B$2047,H$4))/((AVERAGEIFS('overall city offline'!$J$2:$J$2047,'overall city offline'!$A$2:$A$2047,$A50,'overall city offline'!$B$2:$B$2047,H$4)*(1-AVERAGEIFS('all sales summary'!$I$2:$I$2047,'all sales summary'!$A$2:$A$2047,$A50,'all sales summary'!$B$2:$B$2047,H$4)))+(AVERAGEIFS('city centre offline'!$J$2:$J$2047,'city centre offline'!$A$2:$A$2047,$A50,'city centre offline'!$B$2:$B$2047,H$4)*AVERAGEIFS('all sales summary'!$I$2:$I$2047,'all sales summary'!$A$2:$A$2047,$A50,'all sales summary'!$B$2:$B$2047,H$4)))</f>
        <v>5.5158111236073282E-2</v>
      </c>
      <c r="I50" s="60">
        <f>(AVERAGEIFS('city centre offline'!$J$2:$J$2047,'city centre offline'!$A$2:$A$2047,$A50,'city centre offline'!$B$2:$B$2047,I$4)*AVERAGEIFS('all sales summary'!$I$2:$I$2047,'all sales summary'!$A$2:$A$2047,$A50,'all sales summary'!$B$2:$B$2047,I$4))/((AVERAGEIFS('overall city offline'!$J$2:$J$2047,'overall city offline'!$A$2:$A$2047,$A50,'overall city offline'!$B$2:$B$2047,I$4)*(1-AVERAGEIFS('all sales summary'!$I$2:$I$2047,'all sales summary'!$A$2:$A$2047,$A50,'all sales summary'!$B$2:$B$2047,I$4)))+(AVERAGEIFS('city centre offline'!$J$2:$J$2047,'city centre offline'!$A$2:$A$2047,$A50,'city centre offline'!$B$2:$B$2047,I$4)*AVERAGEIFS('all sales summary'!$I$2:$I$2047,'all sales summary'!$A$2:$A$2047,$A50,'all sales summary'!$B$2:$B$2047,I$4)))</f>
        <v>5.4031422756002825E-2</v>
      </c>
      <c r="J50" s="60">
        <f>(AVERAGEIFS('city centre offline'!$J$2:$J$2047,'city centre offline'!$A$2:$A$2047,$A50,'city centre offline'!$B$2:$B$2047,J$4)*AVERAGEIFS('all sales summary'!$I$2:$I$2047,'all sales summary'!$A$2:$A$2047,$A50,'all sales summary'!$B$2:$B$2047,J$4))/((AVERAGEIFS('overall city offline'!$J$2:$J$2047,'overall city offline'!$A$2:$A$2047,$A50,'overall city offline'!$B$2:$B$2047,J$4)*(1-AVERAGEIFS('all sales summary'!$I$2:$I$2047,'all sales summary'!$A$2:$A$2047,$A50,'all sales summary'!$B$2:$B$2047,J$4)))+(AVERAGEIFS('city centre offline'!$J$2:$J$2047,'city centre offline'!$A$2:$A$2047,$A50,'city centre offline'!$B$2:$B$2047,J$4)*AVERAGEIFS('all sales summary'!$I$2:$I$2047,'all sales summary'!$A$2:$A$2047,$A50,'all sales summary'!$B$2:$B$2047,J$4)))</f>
        <v>6.9811964054589531E-2</v>
      </c>
      <c r="K50" s="60">
        <f>(AVERAGEIFS('city centre offline'!$J$2:$J$2047,'city centre offline'!$A$2:$A$2047,$A50,'city centre offline'!$B$2:$B$2047,K$4)*AVERAGEIFS('all sales summary'!$I$2:$I$2047,'all sales summary'!$A$2:$A$2047,$A50,'all sales summary'!$B$2:$B$2047,K$4))/((AVERAGEIFS('overall city offline'!$J$2:$J$2047,'overall city offline'!$A$2:$A$2047,$A50,'overall city offline'!$B$2:$B$2047,K$4)*(1-AVERAGEIFS('all sales summary'!$I$2:$I$2047,'all sales summary'!$A$2:$A$2047,$A50,'all sales summary'!$B$2:$B$2047,K$4)))+(AVERAGEIFS('city centre offline'!$J$2:$J$2047,'city centre offline'!$A$2:$A$2047,$A50,'city centre offline'!$B$2:$B$2047,K$4)*AVERAGEIFS('all sales summary'!$I$2:$I$2047,'all sales summary'!$A$2:$A$2047,$A50,'all sales summary'!$B$2:$B$2047,K$4)))</f>
        <v>7.47110220591886E-2</v>
      </c>
      <c r="L50" s="60">
        <f>(AVERAGEIFS('city centre offline'!$J$2:$J$2047,'city centre offline'!$A$2:$A$2047,$A50,'city centre offline'!$B$2:$B$2047,L$4)*AVERAGEIFS('all sales summary'!$I$2:$I$2047,'all sales summary'!$A$2:$A$2047,$A50,'all sales summary'!$B$2:$B$2047,L$4))/((AVERAGEIFS('overall city offline'!$J$2:$J$2047,'overall city offline'!$A$2:$A$2047,$A50,'overall city offline'!$B$2:$B$2047,L$4)*(1-AVERAGEIFS('all sales summary'!$I$2:$I$2047,'all sales summary'!$A$2:$A$2047,$A50,'all sales summary'!$B$2:$B$2047,L$4)))+(AVERAGEIFS('city centre offline'!$J$2:$J$2047,'city centre offline'!$A$2:$A$2047,$A50,'city centre offline'!$B$2:$B$2047,L$4)*AVERAGEIFS('all sales summary'!$I$2:$I$2047,'all sales summary'!$A$2:$A$2047,$A50,'all sales summary'!$B$2:$B$2047,L$4)))</f>
        <v>7.2376035051468474E-2</v>
      </c>
      <c r="M50" s="60">
        <f>(AVERAGEIFS('city centre offline'!$J$2:$J$2047,'city centre offline'!$A$2:$A$2047,$A50,'city centre offline'!$B$2:$B$2047,M$4)*AVERAGEIFS('all sales summary'!$I$2:$I$2047,'all sales summary'!$A$2:$A$2047,$A50,'all sales summary'!$B$2:$B$2047,M$4))/((AVERAGEIFS('overall city offline'!$J$2:$J$2047,'overall city offline'!$A$2:$A$2047,$A50,'overall city offline'!$B$2:$B$2047,M$4)*(1-AVERAGEIFS('all sales summary'!$I$2:$I$2047,'all sales summary'!$A$2:$A$2047,$A50,'all sales summary'!$B$2:$B$2047,M$4)))+(AVERAGEIFS('city centre offline'!$J$2:$J$2047,'city centre offline'!$A$2:$A$2047,$A50,'city centre offline'!$B$2:$B$2047,M$4)*AVERAGEIFS('all sales summary'!$I$2:$I$2047,'all sales summary'!$A$2:$A$2047,$A50,'all sales summary'!$B$2:$B$2047,M$4)))</f>
        <v>6.4898920699839699E-2</v>
      </c>
      <c r="N50" s="60">
        <f>(AVERAGEIFS('city centre offline'!$J$2:$J$2047,'city centre offline'!$A$2:$A$2047,$A50,'city centre offline'!$B$2:$B$2047,N$4)*AVERAGEIFS('all sales summary'!$I$2:$I$2047,'all sales summary'!$A$2:$A$2047,$A50,'all sales summary'!$B$2:$B$2047,N$4))/((AVERAGEIFS('overall city offline'!$J$2:$J$2047,'overall city offline'!$A$2:$A$2047,$A50,'overall city offline'!$B$2:$B$2047,N$4)*(1-AVERAGEIFS('all sales summary'!$I$2:$I$2047,'all sales summary'!$A$2:$A$2047,$A50,'all sales summary'!$B$2:$B$2047,N$4)))+(AVERAGEIFS('city centre offline'!$J$2:$J$2047,'city centre offline'!$A$2:$A$2047,$A50,'city centre offline'!$B$2:$B$2047,N$4)*AVERAGEIFS('all sales summary'!$I$2:$I$2047,'all sales summary'!$A$2:$A$2047,$A50,'all sales summary'!$B$2:$B$2047,N$4)))</f>
        <v>6.7680159776760701E-2</v>
      </c>
      <c r="O50" s="60">
        <f>(AVERAGEIFS('city centre offline'!$J$2:$J$2047,'city centre offline'!$A$2:$A$2047,$A50,'city centre offline'!$B$2:$B$2047,O$4)*AVERAGEIFS('all sales summary'!$I$2:$I$2047,'all sales summary'!$A$2:$A$2047,$A50,'all sales summary'!$B$2:$B$2047,O$4))/((AVERAGEIFS('overall city offline'!$J$2:$J$2047,'overall city offline'!$A$2:$A$2047,$A50,'overall city offline'!$B$2:$B$2047,O$4)*(1-AVERAGEIFS('all sales summary'!$I$2:$I$2047,'all sales summary'!$A$2:$A$2047,$A50,'all sales summary'!$B$2:$B$2047,O$4)))+(AVERAGEIFS('city centre offline'!$J$2:$J$2047,'city centre offline'!$A$2:$A$2047,$A50,'city centre offline'!$B$2:$B$2047,O$4)*AVERAGEIFS('all sales summary'!$I$2:$I$2047,'all sales summary'!$A$2:$A$2047,$A50,'all sales summary'!$B$2:$B$2047,O$4)))</f>
        <v>7.6861991976870159E-2</v>
      </c>
      <c r="P50" s="60">
        <f>(AVERAGEIFS('city centre offline'!$J$2:$J$2047,'city centre offline'!$A$2:$A$2047,$A50,'city centre offline'!$B$2:$B$2047,P$4)*AVERAGEIFS('all sales summary'!$I$2:$I$2047,'all sales summary'!$A$2:$A$2047,$A50,'all sales summary'!$B$2:$B$2047,P$4))/((AVERAGEIFS('overall city offline'!$J$2:$J$2047,'overall city offline'!$A$2:$A$2047,$A50,'overall city offline'!$B$2:$B$2047,P$4)*(1-AVERAGEIFS('all sales summary'!$I$2:$I$2047,'all sales summary'!$A$2:$A$2047,$A50,'all sales summary'!$B$2:$B$2047,P$4)))+(AVERAGEIFS('city centre offline'!$J$2:$J$2047,'city centre offline'!$A$2:$A$2047,$A50,'city centre offline'!$B$2:$B$2047,P$4)*AVERAGEIFS('all sales summary'!$I$2:$I$2047,'all sales summary'!$A$2:$A$2047,$A50,'all sales summary'!$B$2:$B$2047,P$4)))</f>
        <v>6.870967761447018E-2</v>
      </c>
      <c r="Q50" s="60">
        <f>(AVERAGEIFS('city centre offline'!$J$2:$J$2047,'city centre offline'!$A$2:$A$2047,$A50,'city centre offline'!$B$2:$B$2047,Q$4)*AVERAGEIFS('all sales summary'!$I$2:$I$2047,'all sales summary'!$A$2:$A$2047,$A50,'all sales summary'!$B$2:$B$2047,Q$4))/((AVERAGEIFS('overall city offline'!$J$2:$J$2047,'overall city offline'!$A$2:$A$2047,$A50,'overall city offline'!$B$2:$B$2047,Q$4)*(1-AVERAGEIFS('all sales summary'!$I$2:$I$2047,'all sales summary'!$A$2:$A$2047,$A50,'all sales summary'!$B$2:$B$2047,Q$4)))+(AVERAGEIFS('city centre offline'!$J$2:$J$2047,'city centre offline'!$A$2:$A$2047,$A50,'city centre offline'!$B$2:$B$2047,Q$4)*AVERAGEIFS('all sales summary'!$I$2:$I$2047,'all sales summary'!$A$2:$A$2047,$A50,'all sales summary'!$B$2:$B$2047,Q$4)))</f>
        <v>3.414028983294278E-3</v>
      </c>
      <c r="R50" s="60">
        <f>(AVERAGEIFS('city centre offline'!$J$2:$J$2047,'city centre offline'!$A$2:$A$2047,$A50,'city centre offline'!$B$2:$B$2047,R$4)*AVERAGEIFS('all sales summary'!$I$2:$I$2047,'all sales summary'!$A$2:$A$2047,$A50,'all sales summary'!$B$2:$B$2047,R$4))/((AVERAGEIFS('overall city offline'!$J$2:$J$2047,'overall city offline'!$A$2:$A$2047,$A50,'overall city offline'!$B$2:$B$2047,R$4)*(1-AVERAGEIFS('all sales summary'!$I$2:$I$2047,'all sales summary'!$A$2:$A$2047,$A50,'all sales summary'!$B$2:$B$2047,R$4)))+(AVERAGEIFS('city centre offline'!$J$2:$J$2047,'city centre offline'!$A$2:$A$2047,$A50,'city centre offline'!$B$2:$B$2047,R$4)*AVERAGEIFS('all sales summary'!$I$2:$I$2047,'all sales summary'!$A$2:$A$2047,$A50,'all sales summary'!$B$2:$B$2047,R$4)))</f>
        <v>4.3043112811707897E-3</v>
      </c>
      <c r="S50" s="60">
        <f>(AVERAGEIFS('city centre offline'!$J$2:$J$2047,'city centre offline'!$A$2:$A$2047,$A50,'city centre offline'!$B$2:$B$2047,S$4)*AVERAGEIFS('all sales summary'!$I$2:$I$2047,'all sales summary'!$A$2:$A$2047,$A50,'all sales summary'!$B$2:$B$2047,S$4))/((AVERAGEIFS('overall city offline'!$J$2:$J$2047,'overall city offline'!$A$2:$A$2047,$A50,'overall city offline'!$B$2:$B$2047,S$4)*(1-AVERAGEIFS('all sales summary'!$I$2:$I$2047,'all sales summary'!$A$2:$A$2047,$A50,'all sales summary'!$B$2:$B$2047,S$4)))+(AVERAGEIFS('city centre offline'!$J$2:$J$2047,'city centre offline'!$A$2:$A$2047,$A50,'city centre offline'!$B$2:$B$2047,S$4)*AVERAGEIFS('all sales summary'!$I$2:$I$2047,'all sales summary'!$A$2:$A$2047,$A50,'all sales summary'!$B$2:$B$2047,S$4)))</f>
        <v>4.4541639921311084E-2</v>
      </c>
      <c r="T50" s="60">
        <f>(AVERAGEIFS('city centre offline'!$J$2:$J$2047,'city centre offline'!$A$2:$A$2047,$A50,'city centre offline'!$B$2:$B$2047,T$4)*AVERAGEIFS('all sales summary'!$I$2:$I$2047,'all sales summary'!$A$2:$A$2047,$A50,'all sales summary'!$B$2:$B$2047,T$4))/((AVERAGEIFS('overall city offline'!$J$2:$J$2047,'overall city offline'!$A$2:$A$2047,$A50,'overall city offline'!$B$2:$B$2047,T$4)*(1-AVERAGEIFS('all sales summary'!$I$2:$I$2047,'all sales summary'!$A$2:$A$2047,$A50,'all sales summary'!$B$2:$B$2047,T$4)))+(AVERAGEIFS('city centre offline'!$J$2:$J$2047,'city centre offline'!$A$2:$A$2047,$A50,'city centre offline'!$B$2:$B$2047,T$4)*AVERAGEIFS('all sales summary'!$I$2:$I$2047,'all sales summary'!$A$2:$A$2047,$A50,'all sales summary'!$B$2:$B$2047,T$4)))</f>
        <v>4.217064661378947E-2</v>
      </c>
      <c r="U50" s="60">
        <f>(AVERAGEIFS('city centre offline'!$J$2:$J$2047,'city centre offline'!$A$2:$A$2047,$A50,'city centre offline'!$B$2:$B$2047,U$4)*AVERAGEIFS('all sales summary'!$I$2:$I$2047,'all sales summary'!$A$2:$A$2047,$A50,'all sales summary'!$B$2:$B$2047,U$4))/((AVERAGEIFS('overall city offline'!$J$2:$J$2047,'overall city offline'!$A$2:$A$2047,$A50,'overall city offline'!$B$2:$B$2047,U$4)*(1-AVERAGEIFS('all sales summary'!$I$2:$I$2047,'all sales summary'!$A$2:$A$2047,$A50,'all sales summary'!$B$2:$B$2047,U$4)))+(AVERAGEIFS('city centre offline'!$J$2:$J$2047,'city centre offline'!$A$2:$A$2047,$A50,'city centre offline'!$B$2:$B$2047,U$4)*AVERAGEIFS('all sales summary'!$I$2:$I$2047,'all sales summary'!$A$2:$A$2047,$A50,'all sales summary'!$B$2:$B$2047,U$4)))</f>
        <v>4.388885274651174E-2</v>
      </c>
      <c r="V50" s="60">
        <f>(AVERAGEIFS('city centre offline'!$J$2:$J$2047,'city centre offline'!$A$2:$A$2047,$A50,'city centre offline'!$B$2:$B$2047,V$4)*AVERAGEIFS('all sales summary'!$I$2:$I$2047,'all sales summary'!$A$2:$A$2047,$A50,'all sales summary'!$B$2:$B$2047,V$4))/((AVERAGEIFS('overall city offline'!$J$2:$J$2047,'overall city offline'!$A$2:$A$2047,$A50,'overall city offline'!$B$2:$B$2047,V$4)*(1-AVERAGEIFS('all sales summary'!$I$2:$I$2047,'all sales summary'!$A$2:$A$2047,$A50,'all sales summary'!$B$2:$B$2047,V$4)))+(AVERAGEIFS('city centre offline'!$J$2:$J$2047,'city centre offline'!$A$2:$A$2047,$A50,'city centre offline'!$B$2:$B$2047,V$4)*AVERAGEIFS('all sales summary'!$I$2:$I$2047,'all sales summary'!$A$2:$A$2047,$A50,'all sales summary'!$B$2:$B$2047,V$4)))</f>
        <v>4.9269672901860101E-2</v>
      </c>
      <c r="W50" s="60">
        <f>(AVERAGEIFS('city centre offline'!$J$2:$J$2047,'city centre offline'!$A$2:$A$2047,$A50,'city centre offline'!$B$2:$B$2047,W$4)*AVERAGEIFS('all sales summary'!$I$2:$I$2047,'all sales summary'!$A$2:$A$2047,$A50,'all sales summary'!$B$2:$B$2047,W$4))/((AVERAGEIFS('overall city offline'!$J$2:$J$2047,'overall city offline'!$A$2:$A$2047,$A50,'overall city offline'!$B$2:$B$2047,W$4)*(1-AVERAGEIFS('all sales summary'!$I$2:$I$2047,'all sales summary'!$A$2:$A$2047,$A50,'all sales summary'!$B$2:$B$2047,W$4)))+(AVERAGEIFS('city centre offline'!$J$2:$J$2047,'city centre offline'!$A$2:$A$2047,$A50,'city centre offline'!$B$2:$B$2047,W$4)*AVERAGEIFS('all sales summary'!$I$2:$I$2047,'all sales summary'!$A$2:$A$2047,$A50,'all sales summary'!$B$2:$B$2047,W$4)))</f>
        <v>5.2112185814030029E-2</v>
      </c>
      <c r="X50" s="60">
        <f>(AVERAGEIFS('city centre offline'!$J$2:$J$2047,'city centre offline'!$A$2:$A$2047,$A50,'city centre offline'!$B$2:$B$2047,X$4)*AVERAGEIFS('all sales summary'!$I$2:$I$2047,'all sales summary'!$A$2:$A$2047,$A50,'all sales summary'!$B$2:$B$2047,X$4))/((AVERAGEIFS('overall city offline'!$J$2:$J$2047,'overall city offline'!$A$2:$A$2047,$A50,'overall city offline'!$B$2:$B$2047,X$4)*(1-AVERAGEIFS('all sales summary'!$I$2:$I$2047,'all sales summary'!$A$2:$A$2047,$A50,'all sales summary'!$B$2:$B$2047,X$4)))+(AVERAGEIFS('city centre offline'!$J$2:$J$2047,'city centre offline'!$A$2:$A$2047,$A50,'city centre offline'!$B$2:$B$2047,X$4)*AVERAGEIFS('all sales summary'!$I$2:$I$2047,'all sales summary'!$A$2:$A$2047,$A50,'all sales summary'!$B$2:$B$2047,X$4)))</f>
        <v>5.2801438484010255E-2</v>
      </c>
      <c r="Y50" s="60">
        <f>(AVERAGEIFS('city centre offline'!$J$2:$J$2047,'city centre offline'!$A$2:$A$2047,$A50,'city centre offline'!$B$2:$B$2047,Y$4)*AVERAGEIFS('all sales summary'!$I$2:$I$2047,'all sales summary'!$A$2:$A$2047,$A50,'all sales summary'!$B$2:$B$2047,Y$4))/((AVERAGEIFS('overall city offline'!$J$2:$J$2047,'overall city offline'!$A$2:$A$2047,$A50,'overall city offline'!$B$2:$B$2047,Y$4)*(1-AVERAGEIFS('all sales summary'!$I$2:$I$2047,'all sales summary'!$A$2:$A$2047,$A50,'all sales summary'!$B$2:$B$2047,Y$4)))+(AVERAGEIFS('city centre offline'!$J$2:$J$2047,'city centre offline'!$A$2:$A$2047,$A50,'city centre offline'!$B$2:$B$2047,Y$4)*AVERAGEIFS('all sales summary'!$I$2:$I$2047,'all sales summary'!$A$2:$A$2047,$A50,'all sales summary'!$B$2:$B$2047,Y$4)))</f>
        <v>5.0291816946849754E-2</v>
      </c>
      <c r="Z50" s="60">
        <f>(AVERAGEIFS('city centre offline'!$J$2:$J$2047,'city centre offline'!$A$2:$A$2047,$A50,'city centre offline'!$B$2:$B$2047,Z$4)*AVERAGEIFS('all sales summary'!$I$2:$I$2047,'all sales summary'!$A$2:$A$2047,$A50,'all sales summary'!$B$2:$B$2047,Z$4))/((AVERAGEIFS('overall city offline'!$J$2:$J$2047,'overall city offline'!$A$2:$A$2047,$A50,'overall city offline'!$B$2:$B$2047,Z$4)*(1-AVERAGEIFS('all sales summary'!$I$2:$I$2047,'all sales summary'!$A$2:$A$2047,$A50,'all sales summary'!$B$2:$B$2047,Z$4)))+(AVERAGEIFS('city centre offline'!$J$2:$J$2047,'city centre offline'!$A$2:$A$2047,$A50,'city centre offline'!$B$2:$B$2047,Z$4)*AVERAGEIFS('all sales summary'!$I$2:$I$2047,'all sales summary'!$A$2:$A$2047,$A50,'all sales summary'!$B$2:$B$2047,Z$4)))</f>
        <v>4.504919524195386E-2</v>
      </c>
      <c r="AA50" s="60">
        <f>(AVERAGEIFS('city centre offline'!$J$2:$J$2047,'city centre offline'!$A$2:$A$2047,$A50,'city centre offline'!$B$2:$B$2047,AA$4)*AVERAGEIFS('all sales summary'!$I$2:$I$2047,'all sales summary'!$A$2:$A$2047,$A50,'all sales summary'!$B$2:$B$2047,AA$4))/((AVERAGEIFS('overall city offline'!$J$2:$J$2047,'overall city offline'!$A$2:$A$2047,$A50,'overall city offline'!$B$2:$B$2047,AA$4)*(1-AVERAGEIFS('all sales summary'!$I$2:$I$2047,'all sales summary'!$A$2:$A$2047,$A50,'all sales summary'!$B$2:$B$2047,AA$4)))+(AVERAGEIFS('city centre offline'!$J$2:$J$2047,'city centre offline'!$A$2:$A$2047,$A50,'city centre offline'!$B$2:$B$2047,AA$4)*AVERAGEIFS('all sales summary'!$I$2:$I$2047,'all sales summary'!$A$2:$A$2047,$A50,'all sales summary'!$B$2:$B$2047,AA$4)))</f>
        <v>4.4057259879159899E-2</v>
      </c>
      <c r="AB50" s="60">
        <f>(AVERAGEIFS('city centre offline'!$J$2:$J$2047,'city centre offline'!$A$2:$A$2047,$A50,'city centre offline'!$B$2:$B$2047,AB$4)*AVERAGEIFS('all sales summary'!$I$2:$I$2047,'all sales summary'!$A$2:$A$2047,$A50,'all sales summary'!$B$2:$B$2047,AB$4))/((AVERAGEIFS('overall city offline'!$J$2:$J$2047,'overall city offline'!$A$2:$A$2047,$A50,'overall city offline'!$B$2:$B$2047,AB$4)*(1-AVERAGEIFS('all sales summary'!$I$2:$I$2047,'all sales summary'!$A$2:$A$2047,$A50,'all sales summary'!$B$2:$B$2047,AB$4)))+(AVERAGEIFS('city centre offline'!$J$2:$J$2047,'city centre offline'!$A$2:$A$2047,$A50,'city centre offline'!$B$2:$B$2047,AB$4)*AVERAGEIFS('all sales summary'!$I$2:$I$2047,'all sales summary'!$A$2:$A$2047,$A50,'all sales summary'!$B$2:$B$2047,AB$4)))</f>
        <v>4.6248455390653948E-2</v>
      </c>
      <c r="AC50" s="60">
        <f>(AVERAGEIFS('city centre offline'!$J$2:$J$2047,'city centre offline'!$A$2:$A$2047,$A50,'city centre offline'!$B$2:$B$2047,AC$4)*AVERAGEIFS('all sales summary'!$I$2:$I$2047,'all sales summary'!$A$2:$A$2047,$A50,'all sales summary'!$B$2:$B$2047,AC$4))/((AVERAGEIFS('overall city offline'!$J$2:$J$2047,'overall city offline'!$A$2:$A$2047,$A50,'overall city offline'!$B$2:$B$2047,AC$4)*(1-AVERAGEIFS('all sales summary'!$I$2:$I$2047,'all sales summary'!$A$2:$A$2047,$A50,'all sales summary'!$B$2:$B$2047,AC$4)))+(AVERAGEIFS('city centre offline'!$J$2:$J$2047,'city centre offline'!$A$2:$A$2047,$A50,'city centre offline'!$B$2:$B$2047,AC$4)*AVERAGEIFS('all sales summary'!$I$2:$I$2047,'all sales summary'!$A$2:$A$2047,$A50,'all sales summary'!$B$2:$B$2047,AC$4)))</f>
        <v>4.8890013512708316E-2</v>
      </c>
      <c r="AD50" s="60">
        <f>(AVERAGEIFS('city centre offline'!$J$2:$J$2047,'city centre offline'!$A$2:$A$2047,$A50,'city centre offline'!$B$2:$B$2047,AD$4)*AVERAGEIFS('all sales summary'!$I$2:$I$2047,'all sales summary'!$A$2:$A$2047,$A50,'all sales summary'!$B$2:$B$2047,AD$4))/((AVERAGEIFS('overall city offline'!$J$2:$J$2047,'overall city offline'!$A$2:$A$2047,$A50,'overall city offline'!$B$2:$B$2047,AD$4)*(1-AVERAGEIFS('all sales summary'!$I$2:$I$2047,'all sales summary'!$A$2:$A$2047,$A50,'all sales summary'!$B$2:$B$2047,AD$4)))+(AVERAGEIFS('city centre offline'!$J$2:$J$2047,'city centre offline'!$A$2:$A$2047,$A50,'city centre offline'!$B$2:$B$2047,AD$4)*AVERAGEIFS('all sales summary'!$I$2:$I$2047,'all sales summary'!$A$2:$A$2047,$A50,'all sales summary'!$B$2:$B$2047,AD$4)))</f>
        <v>5.1596579062130027E-2</v>
      </c>
      <c r="AE50" s="60">
        <f>(AVERAGEIFS('city centre offline'!$J$2:$J$2047,'city centre offline'!$A$2:$A$2047,$A50,'city centre offline'!$B$2:$B$2047,AE$4)*AVERAGEIFS('all sales summary'!$I$2:$I$2047,'all sales summary'!$A$2:$A$2047,$A50,'all sales summary'!$B$2:$B$2047,AE$4))/((AVERAGEIFS('overall city offline'!$J$2:$J$2047,'overall city offline'!$A$2:$A$2047,$A50,'overall city offline'!$B$2:$B$2047,AE$4)*(1-AVERAGEIFS('all sales summary'!$I$2:$I$2047,'all sales summary'!$A$2:$A$2047,$A50,'all sales summary'!$B$2:$B$2047,AE$4)))+(AVERAGEIFS('city centre offline'!$J$2:$J$2047,'city centre offline'!$A$2:$A$2047,$A50,'city centre offline'!$B$2:$B$2047,AE$4)*AVERAGEIFS('all sales summary'!$I$2:$I$2047,'all sales summary'!$A$2:$A$2047,$A50,'all sales summary'!$B$2:$B$2047,AE$4)))</f>
        <v>4.5802005254562801E-2</v>
      </c>
      <c r="AF50" s="60">
        <f>(AVERAGEIFS('city centre offline'!$J$2:$J$2047,'city centre offline'!$A$2:$A$2047,$A50,'city centre offline'!$B$2:$B$2047,AF$4)*AVERAGEIFS('all sales summary'!$I$2:$I$2047,'all sales summary'!$A$2:$A$2047,$A50,'all sales summary'!$B$2:$B$2047,AF$4))/((AVERAGEIFS('overall city offline'!$J$2:$J$2047,'overall city offline'!$A$2:$A$2047,$A50,'overall city offline'!$B$2:$B$2047,AF$4)*(1-AVERAGEIFS('all sales summary'!$I$2:$I$2047,'all sales summary'!$A$2:$A$2047,$A50,'all sales summary'!$B$2:$B$2047,AF$4)))+(AVERAGEIFS('city centre offline'!$J$2:$J$2047,'city centre offline'!$A$2:$A$2047,$A50,'city centre offline'!$B$2:$B$2047,AF$4)*AVERAGEIFS('all sales summary'!$I$2:$I$2047,'all sales summary'!$A$2:$A$2047,$A50,'all sales summary'!$B$2:$B$2047,AF$4)))</f>
        <v>4.9574059981597147E-2</v>
      </c>
      <c r="AG50" s="60">
        <f>(AVERAGEIFS('city centre offline'!$J$2:$J$2047,'city centre offline'!$A$2:$A$2047,$A50,'city centre offline'!$B$2:$B$2047,AG$4)*AVERAGEIFS('all sales summary'!$I$2:$I$2047,'all sales summary'!$A$2:$A$2047,$A50,'all sales summary'!$B$2:$B$2047,AG$4))/((AVERAGEIFS('overall city offline'!$J$2:$J$2047,'overall city offline'!$A$2:$A$2047,$A50,'overall city offline'!$B$2:$B$2047,AG$4)*(1-AVERAGEIFS('all sales summary'!$I$2:$I$2047,'all sales summary'!$A$2:$A$2047,$A50,'all sales summary'!$B$2:$B$2047,AG$4)))+(AVERAGEIFS('city centre offline'!$J$2:$J$2047,'city centre offline'!$A$2:$A$2047,$A50,'city centre offline'!$B$2:$B$2047,AG$4)*AVERAGEIFS('all sales summary'!$I$2:$I$2047,'all sales summary'!$A$2:$A$2047,$A50,'all sales summary'!$B$2:$B$2047,AG$4)))</f>
        <v>4.9324316167454543E-2</v>
      </c>
      <c r="AH50" s="60">
        <f>(AVERAGEIFS('city centre offline'!$J$2:$J$2047,'city centre offline'!$A$2:$A$2047,$A50,'city centre offline'!$B$2:$B$2047,AH$4)*AVERAGEIFS('all sales summary'!$I$2:$I$2047,'all sales summary'!$A$2:$A$2047,$A50,'all sales summary'!$B$2:$B$2047,AH$4))/((AVERAGEIFS('overall city offline'!$J$2:$J$2047,'overall city offline'!$A$2:$A$2047,$A50,'overall city offline'!$B$2:$B$2047,AH$4)*(1-AVERAGEIFS('all sales summary'!$I$2:$I$2047,'all sales summary'!$A$2:$A$2047,$A50,'all sales summary'!$B$2:$B$2047,AH$4)))+(AVERAGEIFS('city centre offline'!$J$2:$J$2047,'city centre offline'!$A$2:$A$2047,$A50,'city centre offline'!$B$2:$B$2047,AH$4)*AVERAGEIFS('all sales summary'!$I$2:$I$2047,'all sales summary'!$A$2:$A$2047,$A50,'all sales summary'!$B$2:$B$2047,AH$4)))</f>
        <v>5.5257505240683319E-2</v>
      </c>
    </row>
    <row r="51" spans="1:34" x14ac:dyDescent="0.3">
      <c r="A51" t="s">
        <v>53</v>
      </c>
      <c r="B51" s="60">
        <f>(AVERAGEIFS('city centre offline'!$J$2:$J$2047,'city centre offline'!$A$2:$A$2047,$A51,'city centre offline'!$B$2:$B$2047,B$4)*AVERAGEIFS('all sales summary'!$I$2:$I$2047,'all sales summary'!$A$2:$A$2047,$A51,'all sales summary'!$B$2:$B$2047,B$4))/((AVERAGEIFS('overall city offline'!$J$2:$J$2047,'overall city offline'!$A$2:$A$2047,$A51,'overall city offline'!$B$2:$B$2047,B$4)*(1-AVERAGEIFS('all sales summary'!$I$2:$I$2047,'all sales summary'!$A$2:$A$2047,$A51,'all sales summary'!$B$2:$B$2047,B$4)))+(AVERAGEIFS('city centre offline'!$J$2:$J$2047,'city centre offline'!$A$2:$A$2047,$A51,'city centre offline'!$B$2:$B$2047,B$4)*AVERAGEIFS('all sales summary'!$I$2:$I$2047,'all sales summary'!$A$2:$A$2047,$A51,'all sales summary'!$B$2:$B$2047,B$4)))</f>
        <v>0.15869705098613765</v>
      </c>
      <c r="C51" s="60">
        <f>(AVERAGEIFS('city centre offline'!$J$2:$J$2047,'city centre offline'!$A$2:$A$2047,$A51,'city centre offline'!$B$2:$B$2047,C$4)*AVERAGEIFS('all sales summary'!$I$2:$I$2047,'all sales summary'!$A$2:$A$2047,$A51,'all sales summary'!$B$2:$B$2047,C$4))/((AVERAGEIFS('overall city offline'!$J$2:$J$2047,'overall city offline'!$A$2:$A$2047,$A51,'overall city offline'!$B$2:$B$2047,C$4)*(1-AVERAGEIFS('all sales summary'!$I$2:$I$2047,'all sales summary'!$A$2:$A$2047,$A51,'all sales summary'!$B$2:$B$2047,C$4)))+(AVERAGEIFS('city centre offline'!$J$2:$J$2047,'city centre offline'!$A$2:$A$2047,$A51,'city centre offline'!$B$2:$B$2047,C$4)*AVERAGEIFS('all sales summary'!$I$2:$I$2047,'all sales summary'!$A$2:$A$2047,$A51,'all sales summary'!$B$2:$B$2047,C$4)))</f>
        <v>0.16373923398724716</v>
      </c>
      <c r="D51" s="60">
        <f>(AVERAGEIFS('city centre offline'!$J$2:$J$2047,'city centre offline'!$A$2:$A$2047,$A51,'city centre offline'!$B$2:$B$2047,D$4)*AVERAGEIFS('all sales summary'!$I$2:$I$2047,'all sales summary'!$A$2:$A$2047,$A51,'all sales summary'!$B$2:$B$2047,D$4))/((AVERAGEIFS('overall city offline'!$J$2:$J$2047,'overall city offline'!$A$2:$A$2047,$A51,'overall city offline'!$B$2:$B$2047,D$4)*(1-AVERAGEIFS('all sales summary'!$I$2:$I$2047,'all sales summary'!$A$2:$A$2047,$A51,'all sales summary'!$B$2:$B$2047,D$4)))+(AVERAGEIFS('city centre offline'!$J$2:$J$2047,'city centre offline'!$A$2:$A$2047,$A51,'city centre offline'!$B$2:$B$2047,D$4)*AVERAGEIFS('all sales summary'!$I$2:$I$2047,'all sales summary'!$A$2:$A$2047,$A51,'all sales summary'!$B$2:$B$2047,D$4)))</f>
        <v>0.15976356537528602</v>
      </c>
      <c r="E51" s="60">
        <f>(AVERAGEIFS('city centre offline'!$J$2:$J$2047,'city centre offline'!$A$2:$A$2047,$A51,'city centre offline'!$B$2:$B$2047,E$4)*AVERAGEIFS('all sales summary'!$I$2:$I$2047,'all sales summary'!$A$2:$A$2047,$A51,'all sales summary'!$B$2:$B$2047,E$4))/((AVERAGEIFS('overall city offline'!$J$2:$J$2047,'overall city offline'!$A$2:$A$2047,$A51,'overall city offline'!$B$2:$B$2047,E$4)*(1-AVERAGEIFS('all sales summary'!$I$2:$I$2047,'all sales summary'!$A$2:$A$2047,$A51,'all sales summary'!$B$2:$B$2047,E$4)))+(AVERAGEIFS('city centre offline'!$J$2:$J$2047,'city centre offline'!$A$2:$A$2047,$A51,'city centre offline'!$B$2:$B$2047,E$4)*AVERAGEIFS('all sales summary'!$I$2:$I$2047,'all sales summary'!$A$2:$A$2047,$A51,'all sales summary'!$B$2:$B$2047,E$4)))</f>
        <v>0.1530937120727239</v>
      </c>
      <c r="F51" s="60">
        <f>(AVERAGEIFS('city centre offline'!$J$2:$J$2047,'city centre offline'!$A$2:$A$2047,$A51,'city centre offline'!$B$2:$B$2047,F$4)*AVERAGEIFS('all sales summary'!$I$2:$I$2047,'all sales summary'!$A$2:$A$2047,$A51,'all sales summary'!$B$2:$B$2047,F$4))/((AVERAGEIFS('overall city offline'!$J$2:$J$2047,'overall city offline'!$A$2:$A$2047,$A51,'overall city offline'!$B$2:$B$2047,F$4)*(1-AVERAGEIFS('all sales summary'!$I$2:$I$2047,'all sales summary'!$A$2:$A$2047,$A51,'all sales summary'!$B$2:$B$2047,F$4)))+(AVERAGEIFS('city centre offline'!$J$2:$J$2047,'city centre offline'!$A$2:$A$2047,$A51,'city centre offline'!$B$2:$B$2047,F$4)*AVERAGEIFS('all sales summary'!$I$2:$I$2047,'all sales summary'!$A$2:$A$2047,$A51,'all sales summary'!$B$2:$B$2047,F$4)))</f>
        <v>0.15278222654684551</v>
      </c>
      <c r="G51" s="60">
        <f>(AVERAGEIFS('city centre offline'!$J$2:$J$2047,'city centre offline'!$A$2:$A$2047,$A51,'city centre offline'!$B$2:$B$2047,G$4)*AVERAGEIFS('all sales summary'!$I$2:$I$2047,'all sales summary'!$A$2:$A$2047,$A51,'all sales summary'!$B$2:$B$2047,G$4))/((AVERAGEIFS('overall city offline'!$J$2:$J$2047,'overall city offline'!$A$2:$A$2047,$A51,'overall city offline'!$B$2:$B$2047,G$4)*(1-AVERAGEIFS('all sales summary'!$I$2:$I$2047,'all sales summary'!$A$2:$A$2047,$A51,'all sales summary'!$B$2:$B$2047,G$4)))+(AVERAGEIFS('city centre offline'!$J$2:$J$2047,'city centre offline'!$A$2:$A$2047,$A51,'city centre offline'!$B$2:$B$2047,G$4)*AVERAGEIFS('all sales summary'!$I$2:$I$2047,'all sales summary'!$A$2:$A$2047,$A51,'all sales summary'!$B$2:$B$2047,G$4)))</f>
        <v>0.14526375451470752</v>
      </c>
      <c r="H51" s="60">
        <f>(AVERAGEIFS('city centre offline'!$J$2:$J$2047,'city centre offline'!$A$2:$A$2047,$A51,'city centre offline'!$B$2:$B$2047,H$4)*AVERAGEIFS('all sales summary'!$I$2:$I$2047,'all sales summary'!$A$2:$A$2047,$A51,'all sales summary'!$B$2:$B$2047,H$4))/((AVERAGEIFS('overall city offline'!$J$2:$J$2047,'overall city offline'!$A$2:$A$2047,$A51,'overall city offline'!$B$2:$B$2047,H$4)*(1-AVERAGEIFS('all sales summary'!$I$2:$I$2047,'all sales summary'!$A$2:$A$2047,$A51,'all sales summary'!$B$2:$B$2047,H$4)))+(AVERAGEIFS('city centre offline'!$J$2:$J$2047,'city centre offline'!$A$2:$A$2047,$A51,'city centre offline'!$B$2:$B$2047,H$4)*AVERAGEIFS('all sales summary'!$I$2:$I$2047,'all sales summary'!$A$2:$A$2047,$A51,'all sales summary'!$B$2:$B$2047,H$4)))</f>
        <v>0.14626943767756753</v>
      </c>
      <c r="I51" s="60">
        <f>(AVERAGEIFS('city centre offline'!$J$2:$J$2047,'city centre offline'!$A$2:$A$2047,$A51,'city centre offline'!$B$2:$B$2047,I$4)*AVERAGEIFS('all sales summary'!$I$2:$I$2047,'all sales summary'!$A$2:$A$2047,$A51,'all sales summary'!$B$2:$B$2047,I$4))/((AVERAGEIFS('overall city offline'!$J$2:$J$2047,'overall city offline'!$A$2:$A$2047,$A51,'overall city offline'!$B$2:$B$2047,I$4)*(1-AVERAGEIFS('all sales summary'!$I$2:$I$2047,'all sales summary'!$A$2:$A$2047,$A51,'all sales summary'!$B$2:$B$2047,I$4)))+(AVERAGEIFS('city centre offline'!$J$2:$J$2047,'city centre offline'!$A$2:$A$2047,$A51,'city centre offline'!$B$2:$B$2047,I$4)*AVERAGEIFS('all sales summary'!$I$2:$I$2047,'all sales summary'!$A$2:$A$2047,$A51,'all sales summary'!$B$2:$B$2047,I$4)))</f>
        <v>0.14862440344734429</v>
      </c>
      <c r="J51" s="60">
        <f>(AVERAGEIFS('city centre offline'!$J$2:$J$2047,'city centre offline'!$A$2:$A$2047,$A51,'city centre offline'!$B$2:$B$2047,J$4)*AVERAGEIFS('all sales summary'!$I$2:$I$2047,'all sales summary'!$A$2:$A$2047,$A51,'all sales summary'!$B$2:$B$2047,J$4))/((AVERAGEIFS('overall city offline'!$J$2:$J$2047,'overall city offline'!$A$2:$A$2047,$A51,'overall city offline'!$B$2:$B$2047,J$4)*(1-AVERAGEIFS('all sales summary'!$I$2:$I$2047,'all sales summary'!$A$2:$A$2047,$A51,'all sales summary'!$B$2:$B$2047,J$4)))+(AVERAGEIFS('city centre offline'!$J$2:$J$2047,'city centre offline'!$A$2:$A$2047,$A51,'city centre offline'!$B$2:$B$2047,J$4)*AVERAGEIFS('all sales summary'!$I$2:$I$2047,'all sales summary'!$A$2:$A$2047,$A51,'all sales summary'!$B$2:$B$2047,J$4)))</f>
        <v>0.15810726821088125</v>
      </c>
      <c r="K51" s="60">
        <f>(AVERAGEIFS('city centre offline'!$J$2:$J$2047,'city centre offline'!$A$2:$A$2047,$A51,'city centre offline'!$B$2:$B$2047,K$4)*AVERAGEIFS('all sales summary'!$I$2:$I$2047,'all sales summary'!$A$2:$A$2047,$A51,'all sales summary'!$B$2:$B$2047,K$4))/((AVERAGEIFS('overall city offline'!$J$2:$J$2047,'overall city offline'!$A$2:$A$2047,$A51,'overall city offline'!$B$2:$B$2047,K$4)*(1-AVERAGEIFS('all sales summary'!$I$2:$I$2047,'all sales summary'!$A$2:$A$2047,$A51,'all sales summary'!$B$2:$B$2047,K$4)))+(AVERAGEIFS('city centre offline'!$J$2:$J$2047,'city centre offline'!$A$2:$A$2047,$A51,'city centre offline'!$B$2:$B$2047,K$4)*AVERAGEIFS('all sales summary'!$I$2:$I$2047,'all sales summary'!$A$2:$A$2047,$A51,'all sales summary'!$B$2:$B$2047,K$4)))</f>
        <v>0.15756860689000896</v>
      </c>
      <c r="L51" s="60">
        <f>(AVERAGEIFS('city centre offline'!$J$2:$J$2047,'city centre offline'!$A$2:$A$2047,$A51,'city centre offline'!$B$2:$B$2047,L$4)*AVERAGEIFS('all sales summary'!$I$2:$I$2047,'all sales summary'!$A$2:$A$2047,$A51,'all sales summary'!$B$2:$B$2047,L$4))/((AVERAGEIFS('overall city offline'!$J$2:$J$2047,'overall city offline'!$A$2:$A$2047,$A51,'overall city offline'!$B$2:$B$2047,L$4)*(1-AVERAGEIFS('all sales summary'!$I$2:$I$2047,'all sales summary'!$A$2:$A$2047,$A51,'all sales summary'!$B$2:$B$2047,L$4)))+(AVERAGEIFS('city centre offline'!$J$2:$J$2047,'city centre offline'!$A$2:$A$2047,$A51,'city centre offline'!$B$2:$B$2047,L$4)*AVERAGEIFS('all sales summary'!$I$2:$I$2047,'all sales summary'!$A$2:$A$2047,$A51,'all sales summary'!$B$2:$B$2047,L$4)))</f>
        <v>0.16748329619571481</v>
      </c>
      <c r="M51" s="60">
        <f>(AVERAGEIFS('city centre offline'!$J$2:$J$2047,'city centre offline'!$A$2:$A$2047,$A51,'city centre offline'!$B$2:$B$2047,M$4)*AVERAGEIFS('all sales summary'!$I$2:$I$2047,'all sales summary'!$A$2:$A$2047,$A51,'all sales summary'!$B$2:$B$2047,M$4))/((AVERAGEIFS('overall city offline'!$J$2:$J$2047,'overall city offline'!$A$2:$A$2047,$A51,'overall city offline'!$B$2:$B$2047,M$4)*(1-AVERAGEIFS('all sales summary'!$I$2:$I$2047,'all sales summary'!$A$2:$A$2047,$A51,'all sales summary'!$B$2:$B$2047,M$4)))+(AVERAGEIFS('city centre offline'!$J$2:$J$2047,'city centre offline'!$A$2:$A$2047,$A51,'city centre offline'!$B$2:$B$2047,M$4)*AVERAGEIFS('all sales summary'!$I$2:$I$2047,'all sales summary'!$A$2:$A$2047,$A51,'all sales summary'!$B$2:$B$2047,M$4)))</f>
        <v>0.17713337054315192</v>
      </c>
      <c r="N51" s="60">
        <f>(AVERAGEIFS('city centre offline'!$J$2:$J$2047,'city centre offline'!$A$2:$A$2047,$A51,'city centre offline'!$B$2:$B$2047,N$4)*AVERAGEIFS('all sales summary'!$I$2:$I$2047,'all sales summary'!$A$2:$A$2047,$A51,'all sales summary'!$B$2:$B$2047,N$4))/((AVERAGEIFS('overall city offline'!$J$2:$J$2047,'overall city offline'!$A$2:$A$2047,$A51,'overall city offline'!$B$2:$B$2047,N$4)*(1-AVERAGEIFS('all sales summary'!$I$2:$I$2047,'all sales summary'!$A$2:$A$2047,$A51,'all sales summary'!$B$2:$B$2047,N$4)))+(AVERAGEIFS('city centre offline'!$J$2:$J$2047,'city centre offline'!$A$2:$A$2047,$A51,'city centre offline'!$B$2:$B$2047,N$4)*AVERAGEIFS('all sales summary'!$I$2:$I$2047,'all sales summary'!$A$2:$A$2047,$A51,'all sales summary'!$B$2:$B$2047,N$4)))</f>
        <v>0.15908213757564821</v>
      </c>
      <c r="O51" s="60">
        <f>(AVERAGEIFS('city centre offline'!$J$2:$J$2047,'city centre offline'!$A$2:$A$2047,$A51,'city centre offline'!$B$2:$B$2047,O$4)*AVERAGEIFS('all sales summary'!$I$2:$I$2047,'all sales summary'!$A$2:$A$2047,$A51,'all sales summary'!$B$2:$B$2047,O$4))/((AVERAGEIFS('overall city offline'!$J$2:$J$2047,'overall city offline'!$A$2:$A$2047,$A51,'overall city offline'!$B$2:$B$2047,O$4)*(1-AVERAGEIFS('all sales summary'!$I$2:$I$2047,'all sales summary'!$A$2:$A$2047,$A51,'all sales summary'!$B$2:$B$2047,O$4)))+(AVERAGEIFS('city centre offline'!$J$2:$J$2047,'city centre offline'!$A$2:$A$2047,$A51,'city centre offline'!$B$2:$B$2047,O$4)*AVERAGEIFS('all sales summary'!$I$2:$I$2047,'all sales summary'!$A$2:$A$2047,$A51,'all sales summary'!$B$2:$B$2047,O$4)))</f>
        <v>0.16212267742279379</v>
      </c>
      <c r="P51" s="60">
        <f>(AVERAGEIFS('city centre offline'!$J$2:$J$2047,'city centre offline'!$A$2:$A$2047,$A51,'city centre offline'!$B$2:$B$2047,P$4)*AVERAGEIFS('all sales summary'!$I$2:$I$2047,'all sales summary'!$A$2:$A$2047,$A51,'all sales summary'!$B$2:$B$2047,P$4))/((AVERAGEIFS('overall city offline'!$J$2:$J$2047,'overall city offline'!$A$2:$A$2047,$A51,'overall city offline'!$B$2:$B$2047,P$4)*(1-AVERAGEIFS('all sales summary'!$I$2:$I$2047,'all sales summary'!$A$2:$A$2047,$A51,'all sales summary'!$B$2:$B$2047,P$4)))+(AVERAGEIFS('city centre offline'!$J$2:$J$2047,'city centre offline'!$A$2:$A$2047,$A51,'city centre offline'!$B$2:$B$2047,P$4)*AVERAGEIFS('all sales summary'!$I$2:$I$2047,'all sales summary'!$A$2:$A$2047,$A51,'all sales summary'!$B$2:$B$2047,P$4)))</f>
        <v>0.14222699407170636</v>
      </c>
      <c r="Q51" s="60">
        <f>(AVERAGEIFS('city centre offline'!$J$2:$J$2047,'city centre offline'!$A$2:$A$2047,$A51,'city centre offline'!$B$2:$B$2047,Q$4)*AVERAGEIFS('all sales summary'!$I$2:$I$2047,'all sales summary'!$A$2:$A$2047,$A51,'all sales summary'!$B$2:$B$2047,Q$4))/((AVERAGEIFS('overall city offline'!$J$2:$J$2047,'overall city offline'!$A$2:$A$2047,$A51,'overall city offline'!$B$2:$B$2047,Q$4)*(1-AVERAGEIFS('all sales summary'!$I$2:$I$2047,'all sales summary'!$A$2:$A$2047,$A51,'all sales summary'!$B$2:$B$2047,Q$4)))+(AVERAGEIFS('city centre offline'!$J$2:$J$2047,'city centre offline'!$A$2:$A$2047,$A51,'city centre offline'!$B$2:$B$2047,Q$4)*AVERAGEIFS('all sales summary'!$I$2:$I$2047,'all sales summary'!$A$2:$A$2047,$A51,'all sales summary'!$B$2:$B$2047,Q$4)))</f>
        <v>3.9004509394559281E-2</v>
      </c>
      <c r="R51" s="60">
        <f>(AVERAGEIFS('city centre offline'!$J$2:$J$2047,'city centre offline'!$A$2:$A$2047,$A51,'city centre offline'!$B$2:$B$2047,R$4)*AVERAGEIFS('all sales summary'!$I$2:$I$2047,'all sales summary'!$A$2:$A$2047,$A51,'all sales summary'!$B$2:$B$2047,R$4))/((AVERAGEIFS('overall city offline'!$J$2:$J$2047,'overall city offline'!$A$2:$A$2047,$A51,'overall city offline'!$B$2:$B$2047,R$4)*(1-AVERAGEIFS('all sales summary'!$I$2:$I$2047,'all sales summary'!$A$2:$A$2047,$A51,'all sales summary'!$B$2:$B$2047,R$4)))+(AVERAGEIFS('city centre offline'!$J$2:$J$2047,'city centre offline'!$A$2:$A$2047,$A51,'city centre offline'!$B$2:$B$2047,R$4)*AVERAGEIFS('all sales summary'!$I$2:$I$2047,'all sales summary'!$A$2:$A$2047,$A51,'all sales summary'!$B$2:$B$2047,R$4)))</f>
        <v>4.8408216157703111E-2</v>
      </c>
      <c r="S51" s="60">
        <f>(AVERAGEIFS('city centre offline'!$J$2:$J$2047,'city centre offline'!$A$2:$A$2047,$A51,'city centre offline'!$B$2:$B$2047,S$4)*AVERAGEIFS('all sales summary'!$I$2:$I$2047,'all sales summary'!$A$2:$A$2047,$A51,'all sales summary'!$B$2:$B$2047,S$4))/((AVERAGEIFS('overall city offline'!$J$2:$J$2047,'overall city offline'!$A$2:$A$2047,$A51,'overall city offline'!$B$2:$B$2047,S$4)*(1-AVERAGEIFS('all sales summary'!$I$2:$I$2047,'all sales summary'!$A$2:$A$2047,$A51,'all sales summary'!$B$2:$B$2047,S$4)))+(AVERAGEIFS('city centre offline'!$J$2:$J$2047,'city centre offline'!$A$2:$A$2047,$A51,'city centre offline'!$B$2:$B$2047,S$4)*AVERAGEIFS('all sales summary'!$I$2:$I$2047,'all sales summary'!$A$2:$A$2047,$A51,'all sales summary'!$B$2:$B$2047,S$4)))</f>
        <v>6.7209628239146779E-2</v>
      </c>
      <c r="T51" s="60">
        <f>(AVERAGEIFS('city centre offline'!$J$2:$J$2047,'city centre offline'!$A$2:$A$2047,$A51,'city centre offline'!$B$2:$B$2047,T$4)*AVERAGEIFS('all sales summary'!$I$2:$I$2047,'all sales summary'!$A$2:$A$2047,$A51,'all sales summary'!$B$2:$B$2047,T$4))/((AVERAGEIFS('overall city offline'!$J$2:$J$2047,'overall city offline'!$A$2:$A$2047,$A51,'overall city offline'!$B$2:$B$2047,T$4)*(1-AVERAGEIFS('all sales summary'!$I$2:$I$2047,'all sales summary'!$A$2:$A$2047,$A51,'all sales summary'!$B$2:$B$2047,T$4)))+(AVERAGEIFS('city centre offline'!$J$2:$J$2047,'city centre offline'!$A$2:$A$2047,$A51,'city centre offline'!$B$2:$B$2047,T$4)*AVERAGEIFS('all sales summary'!$I$2:$I$2047,'all sales summary'!$A$2:$A$2047,$A51,'all sales summary'!$B$2:$B$2047,T$4)))</f>
        <v>0.1084904862576004</v>
      </c>
      <c r="U51" s="60">
        <f>(AVERAGEIFS('city centre offline'!$J$2:$J$2047,'city centre offline'!$A$2:$A$2047,$A51,'city centre offline'!$B$2:$B$2047,U$4)*AVERAGEIFS('all sales summary'!$I$2:$I$2047,'all sales summary'!$A$2:$A$2047,$A51,'all sales summary'!$B$2:$B$2047,U$4))/((AVERAGEIFS('overall city offline'!$J$2:$J$2047,'overall city offline'!$A$2:$A$2047,$A51,'overall city offline'!$B$2:$B$2047,U$4)*(1-AVERAGEIFS('all sales summary'!$I$2:$I$2047,'all sales summary'!$A$2:$A$2047,$A51,'all sales summary'!$B$2:$B$2047,U$4)))+(AVERAGEIFS('city centre offline'!$J$2:$J$2047,'city centre offline'!$A$2:$A$2047,$A51,'city centre offline'!$B$2:$B$2047,U$4)*AVERAGEIFS('all sales summary'!$I$2:$I$2047,'all sales summary'!$A$2:$A$2047,$A51,'all sales summary'!$B$2:$B$2047,U$4)))</f>
        <v>0.11823253527183623</v>
      </c>
      <c r="V51" s="60">
        <f>(AVERAGEIFS('city centre offline'!$J$2:$J$2047,'city centre offline'!$A$2:$A$2047,$A51,'city centre offline'!$B$2:$B$2047,V$4)*AVERAGEIFS('all sales summary'!$I$2:$I$2047,'all sales summary'!$A$2:$A$2047,$A51,'all sales summary'!$B$2:$B$2047,V$4))/((AVERAGEIFS('overall city offline'!$J$2:$J$2047,'overall city offline'!$A$2:$A$2047,$A51,'overall city offline'!$B$2:$B$2047,V$4)*(1-AVERAGEIFS('all sales summary'!$I$2:$I$2047,'all sales summary'!$A$2:$A$2047,$A51,'all sales summary'!$B$2:$B$2047,V$4)))+(AVERAGEIFS('city centre offline'!$J$2:$J$2047,'city centre offline'!$A$2:$A$2047,$A51,'city centre offline'!$B$2:$B$2047,V$4)*AVERAGEIFS('all sales summary'!$I$2:$I$2047,'all sales summary'!$A$2:$A$2047,$A51,'all sales summary'!$B$2:$B$2047,V$4)))</f>
        <v>0.11753109234202273</v>
      </c>
      <c r="W51" s="60">
        <f>(AVERAGEIFS('city centre offline'!$J$2:$J$2047,'city centre offline'!$A$2:$A$2047,$A51,'city centre offline'!$B$2:$B$2047,W$4)*AVERAGEIFS('all sales summary'!$I$2:$I$2047,'all sales summary'!$A$2:$A$2047,$A51,'all sales summary'!$B$2:$B$2047,W$4))/((AVERAGEIFS('overall city offline'!$J$2:$J$2047,'overall city offline'!$A$2:$A$2047,$A51,'overall city offline'!$B$2:$B$2047,W$4)*(1-AVERAGEIFS('all sales summary'!$I$2:$I$2047,'all sales summary'!$A$2:$A$2047,$A51,'all sales summary'!$B$2:$B$2047,W$4)))+(AVERAGEIFS('city centre offline'!$J$2:$J$2047,'city centre offline'!$A$2:$A$2047,$A51,'city centre offline'!$B$2:$B$2047,W$4)*AVERAGEIFS('all sales summary'!$I$2:$I$2047,'all sales summary'!$A$2:$A$2047,$A51,'all sales summary'!$B$2:$B$2047,W$4)))</f>
        <v>0.11336413528007649</v>
      </c>
      <c r="X51" s="60">
        <f>(AVERAGEIFS('city centre offline'!$J$2:$J$2047,'city centre offline'!$A$2:$A$2047,$A51,'city centre offline'!$B$2:$B$2047,X$4)*AVERAGEIFS('all sales summary'!$I$2:$I$2047,'all sales summary'!$A$2:$A$2047,$A51,'all sales summary'!$B$2:$B$2047,X$4))/((AVERAGEIFS('overall city offline'!$J$2:$J$2047,'overall city offline'!$A$2:$A$2047,$A51,'overall city offline'!$B$2:$B$2047,X$4)*(1-AVERAGEIFS('all sales summary'!$I$2:$I$2047,'all sales summary'!$A$2:$A$2047,$A51,'all sales summary'!$B$2:$B$2047,X$4)))+(AVERAGEIFS('city centre offline'!$J$2:$J$2047,'city centre offline'!$A$2:$A$2047,$A51,'city centre offline'!$B$2:$B$2047,X$4)*AVERAGEIFS('all sales summary'!$I$2:$I$2047,'all sales summary'!$A$2:$A$2047,$A51,'all sales summary'!$B$2:$B$2047,X$4)))</f>
        <v>8.4433554876893122E-2</v>
      </c>
      <c r="Y51" s="60">
        <f>(AVERAGEIFS('city centre offline'!$J$2:$J$2047,'city centre offline'!$A$2:$A$2047,$A51,'city centre offline'!$B$2:$B$2047,Y$4)*AVERAGEIFS('all sales summary'!$I$2:$I$2047,'all sales summary'!$A$2:$A$2047,$A51,'all sales summary'!$B$2:$B$2047,Y$4))/((AVERAGEIFS('overall city offline'!$J$2:$J$2047,'overall city offline'!$A$2:$A$2047,$A51,'overall city offline'!$B$2:$B$2047,Y$4)*(1-AVERAGEIFS('all sales summary'!$I$2:$I$2047,'all sales summary'!$A$2:$A$2047,$A51,'all sales summary'!$B$2:$B$2047,Y$4)))+(AVERAGEIFS('city centre offline'!$J$2:$J$2047,'city centre offline'!$A$2:$A$2047,$A51,'city centre offline'!$B$2:$B$2047,Y$4)*AVERAGEIFS('all sales summary'!$I$2:$I$2047,'all sales summary'!$A$2:$A$2047,$A51,'all sales summary'!$B$2:$B$2047,Y$4)))</f>
        <v>0.10358711432467535</v>
      </c>
      <c r="Z51" s="60">
        <f>(AVERAGEIFS('city centre offline'!$J$2:$J$2047,'city centre offline'!$A$2:$A$2047,$A51,'city centre offline'!$B$2:$B$2047,Z$4)*AVERAGEIFS('all sales summary'!$I$2:$I$2047,'all sales summary'!$A$2:$A$2047,$A51,'all sales summary'!$B$2:$B$2047,Z$4))/((AVERAGEIFS('overall city offline'!$J$2:$J$2047,'overall city offline'!$A$2:$A$2047,$A51,'overall city offline'!$B$2:$B$2047,Z$4)*(1-AVERAGEIFS('all sales summary'!$I$2:$I$2047,'all sales summary'!$A$2:$A$2047,$A51,'all sales summary'!$B$2:$B$2047,Z$4)))+(AVERAGEIFS('city centre offline'!$J$2:$J$2047,'city centre offline'!$A$2:$A$2047,$A51,'city centre offline'!$B$2:$B$2047,Z$4)*AVERAGEIFS('all sales summary'!$I$2:$I$2047,'all sales summary'!$A$2:$A$2047,$A51,'all sales summary'!$B$2:$B$2047,Z$4)))</f>
        <v>5.7399112238255681E-2</v>
      </c>
      <c r="AA51" s="60">
        <f>(AVERAGEIFS('city centre offline'!$J$2:$J$2047,'city centre offline'!$A$2:$A$2047,$A51,'city centre offline'!$B$2:$B$2047,AA$4)*AVERAGEIFS('all sales summary'!$I$2:$I$2047,'all sales summary'!$A$2:$A$2047,$A51,'all sales summary'!$B$2:$B$2047,AA$4))/((AVERAGEIFS('overall city offline'!$J$2:$J$2047,'overall city offline'!$A$2:$A$2047,$A51,'overall city offline'!$B$2:$B$2047,AA$4)*(1-AVERAGEIFS('all sales summary'!$I$2:$I$2047,'all sales summary'!$A$2:$A$2047,$A51,'all sales summary'!$B$2:$B$2047,AA$4)))+(AVERAGEIFS('city centre offline'!$J$2:$J$2047,'city centre offline'!$A$2:$A$2047,$A51,'city centre offline'!$B$2:$B$2047,AA$4)*AVERAGEIFS('all sales summary'!$I$2:$I$2047,'all sales summary'!$A$2:$A$2047,$A51,'all sales summary'!$B$2:$B$2047,AA$4)))</f>
        <v>5.8983521641865919E-2</v>
      </c>
      <c r="AB51" s="60">
        <f>(AVERAGEIFS('city centre offline'!$J$2:$J$2047,'city centre offline'!$A$2:$A$2047,$A51,'city centre offline'!$B$2:$B$2047,AB$4)*AVERAGEIFS('all sales summary'!$I$2:$I$2047,'all sales summary'!$A$2:$A$2047,$A51,'all sales summary'!$B$2:$B$2047,AB$4))/((AVERAGEIFS('overall city offline'!$J$2:$J$2047,'overall city offline'!$A$2:$A$2047,$A51,'overall city offline'!$B$2:$B$2047,AB$4)*(1-AVERAGEIFS('all sales summary'!$I$2:$I$2047,'all sales summary'!$A$2:$A$2047,$A51,'all sales summary'!$B$2:$B$2047,AB$4)))+(AVERAGEIFS('city centre offline'!$J$2:$J$2047,'city centre offline'!$A$2:$A$2047,$A51,'city centre offline'!$B$2:$B$2047,AB$4)*AVERAGEIFS('all sales summary'!$I$2:$I$2047,'all sales summary'!$A$2:$A$2047,$A51,'all sales summary'!$B$2:$B$2047,AB$4)))</f>
        <v>6.8266658125502186E-2</v>
      </c>
      <c r="AC51" s="60">
        <f>(AVERAGEIFS('city centre offline'!$J$2:$J$2047,'city centre offline'!$A$2:$A$2047,$A51,'city centre offline'!$B$2:$B$2047,AC$4)*AVERAGEIFS('all sales summary'!$I$2:$I$2047,'all sales summary'!$A$2:$A$2047,$A51,'all sales summary'!$B$2:$B$2047,AC$4))/((AVERAGEIFS('overall city offline'!$J$2:$J$2047,'overall city offline'!$A$2:$A$2047,$A51,'overall city offline'!$B$2:$B$2047,AC$4)*(1-AVERAGEIFS('all sales summary'!$I$2:$I$2047,'all sales summary'!$A$2:$A$2047,$A51,'all sales summary'!$B$2:$B$2047,AC$4)))+(AVERAGEIFS('city centre offline'!$J$2:$J$2047,'city centre offline'!$A$2:$A$2047,$A51,'city centre offline'!$B$2:$B$2047,AC$4)*AVERAGEIFS('all sales summary'!$I$2:$I$2047,'all sales summary'!$A$2:$A$2047,$A51,'all sales summary'!$B$2:$B$2047,AC$4)))</f>
        <v>9.9202852808333866E-2</v>
      </c>
      <c r="AD51" s="60">
        <f>(AVERAGEIFS('city centre offline'!$J$2:$J$2047,'city centre offline'!$A$2:$A$2047,$A51,'city centre offline'!$B$2:$B$2047,AD$4)*AVERAGEIFS('all sales summary'!$I$2:$I$2047,'all sales summary'!$A$2:$A$2047,$A51,'all sales summary'!$B$2:$B$2047,AD$4))/((AVERAGEIFS('overall city offline'!$J$2:$J$2047,'overall city offline'!$A$2:$A$2047,$A51,'overall city offline'!$B$2:$B$2047,AD$4)*(1-AVERAGEIFS('all sales summary'!$I$2:$I$2047,'all sales summary'!$A$2:$A$2047,$A51,'all sales summary'!$B$2:$B$2047,AD$4)))+(AVERAGEIFS('city centre offline'!$J$2:$J$2047,'city centre offline'!$A$2:$A$2047,$A51,'city centre offline'!$B$2:$B$2047,AD$4)*AVERAGEIFS('all sales summary'!$I$2:$I$2047,'all sales summary'!$A$2:$A$2047,$A51,'all sales summary'!$B$2:$B$2047,AD$4)))</f>
        <v>0.12697670641111838</v>
      </c>
      <c r="AE51" s="60">
        <f>(AVERAGEIFS('city centre offline'!$J$2:$J$2047,'city centre offline'!$A$2:$A$2047,$A51,'city centre offline'!$B$2:$B$2047,AE$4)*AVERAGEIFS('all sales summary'!$I$2:$I$2047,'all sales summary'!$A$2:$A$2047,$A51,'all sales summary'!$B$2:$B$2047,AE$4))/((AVERAGEIFS('overall city offline'!$J$2:$J$2047,'overall city offline'!$A$2:$A$2047,$A51,'overall city offline'!$B$2:$B$2047,AE$4)*(1-AVERAGEIFS('all sales summary'!$I$2:$I$2047,'all sales summary'!$A$2:$A$2047,$A51,'all sales summary'!$B$2:$B$2047,AE$4)))+(AVERAGEIFS('city centre offline'!$J$2:$J$2047,'city centre offline'!$A$2:$A$2047,$A51,'city centre offline'!$B$2:$B$2047,AE$4)*AVERAGEIFS('all sales summary'!$I$2:$I$2047,'all sales summary'!$A$2:$A$2047,$A51,'all sales summary'!$B$2:$B$2047,AE$4)))</f>
        <v>0.13083499915001606</v>
      </c>
      <c r="AF51" s="60">
        <f>(AVERAGEIFS('city centre offline'!$J$2:$J$2047,'city centre offline'!$A$2:$A$2047,$A51,'city centre offline'!$B$2:$B$2047,AF$4)*AVERAGEIFS('all sales summary'!$I$2:$I$2047,'all sales summary'!$A$2:$A$2047,$A51,'all sales summary'!$B$2:$B$2047,AF$4))/((AVERAGEIFS('overall city offline'!$J$2:$J$2047,'overall city offline'!$A$2:$A$2047,$A51,'overall city offline'!$B$2:$B$2047,AF$4)*(1-AVERAGEIFS('all sales summary'!$I$2:$I$2047,'all sales summary'!$A$2:$A$2047,$A51,'all sales summary'!$B$2:$B$2047,AF$4)))+(AVERAGEIFS('city centre offline'!$J$2:$J$2047,'city centre offline'!$A$2:$A$2047,$A51,'city centre offline'!$B$2:$B$2047,AF$4)*AVERAGEIFS('all sales summary'!$I$2:$I$2047,'all sales summary'!$A$2:$A$2047,$A51,'all sales summary'!$B$2:$B$2047,AF$4)))</f>
        <v>0.14063936873857391</v>
      </c>
      <c r="AG51" s="60">
        <f>(AVERAGEIFS('city centre offline'!$J$2:$J$2047,'city centre offline'!$A$2:$A$2047,$A51,'city centre offline'!$B$2:$B$2047,AG$4)*AVERAGEIFS('all sales summary'!$I$2:$I$2047,'all sales summary'!$A$2:$A$2047,$A51,'all sales summary'!$B$2:$B$2047,AG$4))/((AVERAGEIFS('overall city offline'!$J$2:$J$2047,'overall city offline'!$A$2:$A$2047,$A51,'overall city offline'!$B$2:$B$2047,AG$4)*(1-AVERAGEIFS('all sales summary'!$I$2:$I$2047,'all sales summary'!$A$2:$A$2047,$A51,'all sales summary'!$B$2:$B$2047,AG$4)))+(AVERAGEIFS('city centre offline'!$J$2:$J$2047,'city centre offline'!$A$2:$A$2047,$A51,'city centre offline'!$B$2:$B$2047,AG$4)*AVERAGEIFS('all sales summary'!$I$2:$I$2047,'all sales summary'!$A$2:$A$2047,$A51,'all sales summary'!$B$2:$B$2047,AG$4)))</f>
        <v>0.15336600132741243</v>
      </c>
      <c r="AH51" s="60">
        <f>(AVERAGEIFS('city centre offline'!$J$2:$J$2047,'city centre offline'!$A$2:$A$2047,$A51,'city centre offline'!$B$2:$B$2047,AH$4)*AVERAGEIFS('all sales summary'!$I$2:$I$2047,'all sales summary'!$A$2:$A$2047,$A51,'all sales summary'!$B$2:$B$2047,AH$4))/((AVERAGEIFS('overall city offline'!$J$2:$J$2047,'overall city offline'!$A$2:$A$2047,$A51,'overall city offline'!$B$2:$B$2047,AH$4)*(1-AVERAGEIFS('all sales summary'!$I$2:$I$2047,'all sales summary'!$A$2:$A$2047,$A51,'all sales summary'!$B$2:$B$2047,AH$4)))+(AVERAGEIFS('city centre offline'!$J$2:$J$2047,'city centre offline'!$A$2:$A$2047,$A51,'city centre offline'!$B$2:$B$2047,AH$4)*AVERAGEIFS('all sales summary'!$I$2:$I$2047,'all sales summary'!$A$2:$A$2047,$A51,'all sales summary'!$B$2:$B$2047,AH$4)))</f>
        <v>0.15806186523721891</v>
      </c>
    </row>
    <row r="52" spans="1:34" x14ac:dyDescent="0.3">
      <c r="A52" t="s">
        <v>54</v>
      </c>
      <c r="B52" s="60">
        <f>(AVERAGEIFS('city centre offline'!$J$2:$J$2047,'city centre offline'!$A$2:$A$2047,$A52,'city centre offline'!$B$2:$B$2047,B$4)*AVERAGEIFS('all sales summary'!$I$2:$I$2047,'all sales summary'!$A$2:$A$2047,$A52,'all sales summary'!$B$2:$B$2047,B$4))/((AVERAGEIFS('overall city offline'!$J$2:$J$2047,'overall city offline'!$A$2:$A$2047,$A52,'overall city offline'!$B$2:$B$2047,B$4)*(1-AVERAGEIFS('all sales summary'!$I$2:$I$2047,'all sales summary'!$A$2:$A$2047,$A52,'all sales summary'!$B$2:$B$2047,B$4)))+(AVERAGEIFS('city centre offline'!$J$2:$J$2047,'city centre offline'!$A$2:$A$2047,$A52,'city centre offline'!$B$2:$B$2047,B$4)*AVERAGEIFS('all sales summary'!$I$2:$I$2047,'all sales summary'!$A$2:$A$2047,$A52,'all sales summary'!$B$2:$B$2047,B$4)))</f>
        <v>0.29108048833722239</v>
      </c>
      <c r="C52" s="60">
        <f>(AVERAGEIFS('city centre offline'!$J$2:$J$2047,'city centre offline'!$A$2:$A$2047,$A52,'city centre offline'!$B$2:$B$2047,C$4)*AVERAGEIFS('all sales summary'!$I$2:$I$2047,'all sales summary'!$A$2:$A$2047,$A52,'all sales summary'!$B$2:$B$2047,C$4))/((AVERAGEIFS('overall city offline'!$J$2:$J$2047,'overall city offline'!$A$2:$A$2047,$A52,'overall city offline'!$B$2:$B$2047,C$4)*(1-AVERAGEIFS('all sales summary'!$I$2:$I$2047,'all sales summary'!$A$2:$A$2047,$A52,'all sales summary'!$B$2:$B$2047,C$4)))+(AVERAGEIFS('city centre offline'!$J$2:$J$2047,'city centre offline'!$A$2:$A$2047,$A52,'city centre offline'!$B$2:$B$2047,C$4)*AVERAGEIFS('all sales summary'!$I$2:$I$2047,'all sales summary'!$A$2:$A$2047,$A52,'all sales summary'!$B$2:$B$2047,C$4)))</f>
        <v>0.29746084183318999</v>
      </c>
      <c r="D52" s="60">
        <f>(AVERAGEIFS('city centre offline'!$J$2:$J$2047,'city centre offline'!$A$2:$A$2047,$A52,'city centre offline'!$B$2:$B$2047,D$4)*AVERAGEIFS('all sales summary'!$I$2:$I$2047,'all sales summary'!$A$2:$A$2047,$A52,'all sales summary'!$B$2:$B$2047,D$4))/((AVERAGEIFS('overall city offline'!$J$2:$J$2047,'overall city offline'!$A$2:$A$2047,$A52,'overall city offline'!$B$2:$B$2047,D$4)*(1-AVERAGEIFS('all sales summary'!$I$2:$I$2047,'all sales summary'!$A$2:$A$2047,$A52,'all sales summary'!$B$2:$B$2047,D$4)))+(AVERAGEIFS('city centre offline'!$J$2:$J$2047,'city centre offline'!$A$2:$A$2047,$A52,'city centre offline'!$B$2:$B$2047,D$4)*AVERAGEIFS('all sales summary'!$I$2:$I$2047,'all sales summary'!$A$2:$A$2047,$A52,'all sales summary'!$B$2:$B$2047,D$4)))</f>
        <v>0.29607040258824974</v>
      </c>
      <c r="E52" s="60">
        <f>(AVERAGEIFS('city centre offline'!$J$2:$J$2047,'city centre offline'!$A$2:$A$2047,$A52,'city centre offline'!$B$2:$B$2047,E$4)*AVERAGEIFS('all sales summary'!$I$2:$I$2047,'all sales summary'!$A$2:$A$2047,$A52,'all sales summary'!$B$2:$B$2047,E$4))/((AVERAGEIFS('overall city offline'!$J$2:$J$2047,'overall city offline'!$A$2:$A$2047,$A52,'overall city offline'!$B$2:$B$2047,E$4)*(1-AVERAGEIFS('all sales summary'!$I$2:$I$2047,'all sales summary'!$A$2:$A$2047,$A52,'all sales summary'!$B$2:$B$2047,E$4)))+(AVERAGEIFS('city centre offline'!$J$2:$J$2047,'city centre offline'!$A$2:$A$2047,$A52,'city centre offline'!$B$2:$B$2047,E$4)*AVERAGEIFS('all sales summary'!$I$2:$I$2047,'all sales summary'!$A$2:$A$2047,$A52,'all sales summary'!$B$2:$B$2047,E$4)))</f>
        <v>0.28783489404790569</v>
      </c>
      <c r="F52" s="60">
        <f>(AVERAGEIFS('city centre offline'!$J$2:$J$2047,'city centre offline'!$A$2:$A$2047,$A52,'city centre offline'!$B$2:$B$2047,F$4)*AVERAGEIFS('all sales summary'!$I$2:$I$2047,'all sales summary'!$A$2:$A$2047,$A52,'all sales summary'!$B$2:$B$2047,F$4))/((AVERAGEIFS('overall city offline'!$J$2:$J$2047,'overall city offline'!$A$2:$A$2047,$A52,'overall city offline'!$B$2:$B$2047,F$4)*(1-AVERAGEIFS('all sales summary'!$I$2:$I$2047,'all sales summary'!$A$2:$A$2047,$A52,'all sales summary'!$B$2:$B$2047,F$4)))+(AVERAGEIFS('city centre offline'!$J$2:$J$2047,'city centre offline'!$A$2:$A$2047,$A52,'city centre offline'!$B$2:$B$2047,F$4)*AVERAGEIFS('all sales summary'!$I$2:$I$2047,'all sales summary'!$A$2:$A$2047,$A52,'all sales summary'!$B$2:$B$2047,F$4)))</f>
        <v>0.28559370313851057</v>
      </c>
      <c r="G52" s="60">
        <f>(AVERAGEIFS('city centre offline'!$J$2:$J$2047,'city centre offline'!$A$2:$A$2047,$A52,'city centre offline'!$B$2:$B$2047,G$4)*AVERAGEIFS('all sales summary'!$I$2:$I$2047,'all sales summary'!$A$2:$A$2047,$A52,'all sales summary'!$B$2:$B$2047,G$4))/((AVERAGEIFS('overall city offline'!$J$2:$J$2047,'overall city offline'!$A$2:$A$2047,$A52,'overall city offline'!$B$2:$B$2047,G$4)*(1-AVERAGEIFS('all sales summary'!$I$2:$I$2047,'all sales summary'!$A$2:$A$2047,$A52,'all sales summary'!$B$2:$B$2047,G$4)))+(AVERAGEIFS('city centre offline'!$J$2:$J$2047,'city centre offline'!$A$2:$A$2047,$A52,'city centre offline'!$B$2:$B$2047,G$4)*AVERAGEIFS('all sales summary'!$I$2:$I$2047,'all sales summary'!$A$2:$A$2047,$A52,'all sales summary'!$B$2:$B$2047,G$4)))</f>
        <v>0.2850861311347051</v>
      </c>
      <c r="H52" s="60">
        <f>(AVERAGEIFS('city centre offline'!$J$2:$J$2047,'city centre offline'!$A$2:$A$2047,$A52,'city centre offline'!$B$2:$B$2047,H$4)*AVERAGEIFS('all sales summary'!$I$2:$I$2047,'all sales summary'!$A$2:$A$2047,$A52,'all sales summary'!$B$2:$B$2047,H$4))/((AVERAGEIFS('overall city offline'!$J$2:$J$2047,'overall city offline'!$A$2:$A$2047,$A52,'overall city offline'!$B$2:$B$2047,H$4)*(1-AVERAGEIFS('all sales summary'!$I$2:$I$2047,'all sales summary'!$A$2:$A$2047,$A52,'all sales summary'!$B$2:$B$2047,H$4)))+(AVERAGEIFS('city centre offline'!$J$2:$J$2047,'city centre offline'!$A$2:$A$2047,$A52,'city centre offline'!$B$2:$B$2047,H$4)*AVERAGEIFS('all sales summary'!$I$2:$I$2047,'all sales summary'!$A$2:$A$2047,$A52,'all sales summary'!$B$2:$B$2047,H$4)))</f>
        <v>0.28228148245124191</v>
      </c>
      <c r="I52" s="60">
        <f>(AVERAGEIFS('city centre offline'!$J$2:$J$2047,'city centre offline'!$A$2:$A$2047,$A52,'city centre offline'!$B$2:$B$2047,I$4)*AVERAGEIFS('all sales summary'!$I$2:$I$2047,'all sales summary'!$A$2:$A$2047,$A52,'all sales summary'!$B$2:$B$2047,I$4))/((AVERAGEIFS('overall city offline'!$J$2:$J$2047,'overall city offline'!$A$2:$A$2047,$A52,'overall city offline'!$B$2:$B$2047,I$4)*(1-AVERAGEIFS('all sales summary'!$I$2:$I$2047,'all sales summary'!$A$2:$A$2047,$A52,'all sales summary'!$B$2:$B$2047,I$4)))+(AVERAGEIFS('city centre offline'!$J$2:$J$2047,'city centre offline'!$A$2:$A$2047,$A52,'city centre offline'!$B$2:$B$2047,I$4)*AVERAGEIFS('all sales summary'!$I$2:$I$2047,'all sales summary'!$A$2:$A$2047,$A52,'all sales summary'!$B$2:$B$2047,I$4)))</f>
        <v>0.28671299610272211</v>
      </c>
      <c r="J52" s="60">
        <f>(AVERAGEIFS('city centre offline'!$J$2:$J$2047,'city centre offline'!$A$2:$A$2047,$A52,'city centre offline'!$B$2:$B$2047,J$4)*AVERAGEIFS('all sales summary'!$I$2:$I$2047,'all sales summary'!$A$2:$A$2047,$A52,'all sales summary'!$B$2:$B$2047,J$4))/((AVERAGEIFS('overall city offline'!$J$2:$J$2047,'overall city offline'!$A$2:$A$2047,$A52,'overall city offline'!$B$2:$B$2047,J$4)*(1-AVERAGEIFS('all sales summary'!$I$2:$I$2047,'all sales summary'!$A$2:$A$2047,$A52,'all sales summary'!$B$2:$B$2047,J$4)))+(AVERAGEIFS('city centre offline'!$J$2:$J$2047,'city centre offline'!$A$2:$A$2047,$A52,'city centre offline'!$B$2:$B$2047,J$4)*AVERAGEIFS('all sales summary'!$I$2:$I$2047,'all sales summary'!$A$2:$A$2047,$A52,'all sales summary'!$B$2:$B$2047,J$4)))</f>
        <v>0.28574779793238708</v>
      </c>
      <c r="K52" s="60">
        <f>(AVERAGEIFS('city centre offline'!$J$2:$J$2047,'city centre offline'!$A$2:$A$2047,$A52,'city centre offline'!$B$2:$B$2047,K$4)*AVERAGEIFS('all sales summary'!$I$2:$I$2047,'all sales summary'!$A$2:$A$2047,$A52,'all sales summary'!$B$2:$B$2047,K$4))/((AVERAGEIFS('overall city offline'!$J$2:$J$2047,'overall city offline'!$A$2:$A$2047,$A52,'overall city offline'!$B$2:$B$2047,K$4)*(1-AVERAGEIFS('all sales summary'!$I$2:$I$2047,'all sales summary'!$A$2:$A$2047,$A52,'all sales summary'!$B$2:$B$2047,K$4)))+(AVERAGEIFS('city centre offline'!$J$2:$J$2047,'city centre offline'!$A$2:$A$2047,$A52,'city centre offline'!$B$2:$B$2047,K$4)*AVERAGEIFS('all sales summary'!$I$2:$I$2047,'all sales summary'!$A$2:$A$2047,$A52,'all sales summary'!$B$2:$B$2047,K$4)))</f>
        <v>0.29011935173891606</v>
      </c>
      <c r="L52" s="60">
        <f>(AVERAGEIFS('city centre offline'!$J$2:$J$2047,'city centre offline'!$A$2:$A$2047,$A52,'city centre offline'!$B$2:$B$2047,L$4)*AVERAGEIFS('all sales summary'!$I$2:$I$2047,'all sales summary'!$A$2:$A$2047,$A52,'all sales summary'!$B$2:$B$2047,L$4))/((AVERAGEIFS('overall city offline'!$J$2:$J$2047,'overall city offline'!$A$2:$A$2047,$A52,'overall city offline'!$B$2:$B$2047,L$4)*(1-AVERAGEIFS('all sales summary'!$I$2:$I$2047,'all sales summary'!$A$2:$A$2047,$A52,'all sales summary'!$B$2:$B$2047,L$4)))+(AVERAGEIFS('city centre offline'!$J$2:$J$2047,'city centre offline'!$A$2:$A$2047,$A52,'city centre offline'!$B$2:$B$2047,L$4)*AVERAGEIFS('all sales summary'!$I$2:$I$2047,'all sales summary'!$A$2:$A$2047,$A52,'all sales summary'!$B$2:$B$2047,L$4)))</f>
        <v>0.29724928480300244</v>
      </c>
      <c r="M52" s="60">
        <f>(AVERAGEIFS('city centre offline'!$J$2:$J$2047,'city centre offline'!$A$2:$A$2047,$A52,'city centre offline'!$B$2:$B$2047,M$4)*AVERAGEIFS('all sales summary'!$I$2:$I$2047,'all sales summary'!$A$2:$A$2047,$A52,'all sales summary'!$B$2:$B$2047,M$4))/((AVERAGEIFS('overall city offline'!$J$2:$J$2047,'overall city offline'!$A$2:$A$2047,$A52,'overall city offline'!$B$2:$B$2047,M$4)*(1-AVERAGEIFS('all sales summary'!$I$2:$I$2047,'all sales summary'!$A$2:$A$2047,$A52,'all sales summary'!$B$2:$B$2047,M$4)))+(AVERAGEIFS('city centre offline'!$J$2:$J$2047,'city centre offline'!$A$2:$A$2047,$A52,'city centre offline'!$B$2:$B$2047,M$4)*AVERAGEIFS('all sales summary'!$I$2:$I$2047,'all sales summary'!$A$2:$A$2047,$A52,'all sales summary'!$B$2:$B$2047,M$4)))</f>
        <v>0.30747076952705155</v>
      </c>
      <c r="N52" s="60">
        <f>(AVERAGEIFS('city centre offline'!$J$2:$J$2047,'city centre offline'!$A$2:$A$2047,$A52,'city centre offline'!$B$2:$B$2047,N$4)*AVERAGEIFS('all sales summary'!$I$2:$I$2047,'all sales summary'!$A$2:$A$2047,$A52,'all sales summary'!$B$2:$B$2047,N$4))/((AVERAGEIFS('overall city offline'!$J$2:$J$2047,'overall city offline'!$A$2:$A$2047,$A52,'overall city offline'!$B$2:$B$2047,N$4)*(1-AVERAGEIFS('all sales summary'!$I$2:$I$2047,'all sales summary'!$A$2:$A$2047,$A52,'all sales summary'!$B$2:$B$2047,N$4)))+(AVERAGEIFS('city centre offline'!$J$2:$J$2047,'city centre offline'!$A$2:$A$2047,$A52,'city centre offline'!$B$2:$B$2047,N$4)*AVERAGEIFS('all sales summary'!$I$2:$I$2047,'all sales summary'!$A$2:$A$2047,$A52,'all sales summary'!$B$2:$B$2047,N$4)))</f>
        <v>0.28330670951336945</v>
      </c>
      <c r="O52" s="60">
        <f>(AVERAGEIFS('city centre offline'!$J$2:$J$2047,'city centre offline'!$A$2:$A$2047,$A52,'city centre offline'!$B$2:$B$2047,O$4)*AVERAGEIFS('all sales summary'!$I$2:$I$2047,'all sales summary'!$A$2:$A$2047,$A52,'all sales summary'!$B$2:$B$2047,O$4))/((AVERAGEIFS('overall city offline'!$J$2:$J$2047,'overall city offline'!$A$2:$A$2047,$A52,'overall city offline'!$B$2:$B$2047,O$4)*(1-AVERAGEIFS('all sales summary'!$I$2:$I$2047,'all sales summary'!$A$2:$A$2047,$A52,'all sales summary'!$B$2:$B$2047,O$4)))+(AVERAGEIFS('city centre offline'!$J$2:$J$2047,'city centre offline'!$A$2:$A$2047,$A52,'city centre offline'!$B$2:$B$2047,O$4)*AVERAGEIFS('all sales summary'!$I$2:$I$2047,'all sales summary'!$A$2:$A$2047,$A52,'all sales summary'!$B$2:$B$2047,O$4)))</f>
        <v>0.29048441306185252</v>
      </c>
      <c r="P52" s="60">
        <f>(AVERAGEIFS('city centre offline'!$J$2:$J$2047,'city centre offline'!$A$2:$A$2047,$A52,'city centre offline'!$B$2:$B$2047,P$4)*AVERAGEIFS('all sales summary'!$I$2:$I$2047,'all sales summary'!$A$2:$A$2047,$A52,'all sales summary'!$B$2:$B$2047,P$4))/((AVERAGEIFS('overall city offline'!$J$2:$J$2047,'overall city offline'!$A$2:$A$2047,$A52,'overall city offline'!$B$2:$B$2047,P$4)*(1-AVERAGEIFS('all sales summary'!$I$2:$I$2047,'all sales summary'!$A$2:$A$2047,$A52,'all sales summary'!$B$2:$B$2047,P$4)))+(AVERAGEIFS('city centre offline'!$J$2:$J$2047,'city centre offline'!$A$2:$A$2047,$A52,'city centre offline'!$B$2:$B$2047,P$4)*AVERAGEIFS('all sales summary'!$I$2:$I$2047,'all sales summary'!$A$2:$A$2047,$A52,'all sales summary'!$B$2:$B$2047,P$4)))</f>
        <v>0.26589324384575708</v>
      </c>
      <c r="Q52" s="60">
        <f>(AVERAGEIFS('city centre offline'!$J$2:$J$2047,'city centre offline'!$A$2:$A$2047,$A52,'city centre offline'!$B$2:$B$2047,Q$4)*AVERAGEIFS('all sales summary'!$I$2:$I$2047,'all sales summary'!$A$2:$A$2047,$A52,'all sales summary'!$B$2:$B$2047,Q$4))/((AVERAGEIFS('overall city offline'!$J$2:$J$2047,'overall city offline'!$A$2:$A$2047,$A52,'overall city offline'!$B$2:$B$2047,Q$4)*(1-AVERAGEIFS('all sales summary'!$I$2:$I$2047,'all sales summary'!$A$2:$A$2047,$A52,'all sales summary'!$B$2:$B$2047,Q$4)))+(AVERAGEIFS('city centre offline'!$J$2:$J$2047,'city centre offline'!$A$2:$A$2047,$A52,'city centre offline'!$B$2:$B$2047,Q$4)*AVERAGEIFS('all sales summary'!$I$2:$I$2047,'all sales summary'!$A$2:$A$2047,$A52,'all sales summary'!$B$2:$B$2047,Q$4)))</f>
        <v>8.8670770133377111E-2</v>
      </c>
      <c r="R52" s="60">
        <f>(AVERAGEIFS('city centre offline'!$J$2:$J$2047,'city centre offline'!$A$2:$A$2047,$A52,'city centre offline'!$B$2:$B$2047,R$4)*AVERAGEIFS('all sales summary'!$I$2:$I$2047,'all sales summary'!$A$2:$A$2047,$A52,'all sales summary'!$B$2:$B$2047,R$4))/((AVERAGEIFS('overall city offline'!$J$2:$J$2047,'overall city offline'!$A$2:$A$2047,$A52,'overall city offline'!$B$2:$B$2047,R$4)*(1-AVERAGEIFS('all sales summary'!$I$2:$I$2047,'all sales summary'!$A$2:$A$2047,$A52,'all sales summary'!$B$2:$B$2047,R$4)))+(AVERAGEIFS('city centre offline'!$J$2:$J$2047,'city centre offline'!$A$2:$A$2047,$A52,'city centre offline'!$B$2:$B$2047,R$4)*AVERAGEIFS('all sales summary'!$I$2:$I$2047,'all sales summary'!$A$2:$A$2047,$A52,'all sales summary'!$B$2:$B$2047,R$4)))</f>
        <v>7.9770493758052716E-2</v>
      </c>
      <c r="S52" s="60">
        <f>(AVERAGEIFS('city centre offline'!$J$2:$J$2047,'city centre offline'!$A$2:$A$2047,$A52,'city centre offline'!$B$2:$B$2047,S$4)*AVERAGEIFS('all sales summary'!$I$2:$I$2047,'all sales summary'!$A$2:$A$2047,$A52,'all sales summary'!$B$2:$B$2047,S$4))/((AVERAGEIFS('overall city offline'!$J$2:$J$2047,'overall city offline'!$A$2:$A$2047,$A52,'overall city offline'!$B$2:$B$2047,S$4)*(1-AVERAGEIFS('all sales summary'!$I$2:$I$2047,'all sales summary'!$A$2:$A$2047,$A52,'all sales summary'!$B$2:$B$2047,S$4)))+(AVERAGEIFS('city centre offline'!$J$2:$J$2047,'city centre offline'!$A$2:$A$2047,$A52,'city centre offline'!$B$2:$B$2047,S$4)*AVERAGEIFS('all sales summary'!$I$2:$I$2047,'all sales summary'!$A$2:$A$2047,$A52,'all sales summary'!$B$2:$B$2047,S$4)))</f>
        <v>0.11325006759738201</v>
      </c>
      <c r="T52" s="60">
        <f>(AVERAGEIFS('city centre offline'!$J$2:$J$2047,'city centre offline'!$A$2:$A$2047,$A52,'city centre offline'!$B$2:$B$2047,T$4)*AVERAGEIFS('all sales summary'!$I$2:$I$2047,'all sales summary'!$A$2:$A$2047,$A52,'all sales summary'!$B$2:$B$2047,T$4))/((AVERAGEIFS('overall city offline'!$J$2:$J$2047,'overall city offline'!$A$2:$A$2047,$A52,'overall city offline'!$B$2:$B$2047,T$4)*(1-AVERAGEIFS('all sales summary'!$I$2:$I$2047,'all sales summary'!$A$2:$A$2047,$A52,'all sales summary'!$B$2:$B$2047,T$4)))+(AVERAGEIFS('city centre offline'!$J$2:$J$2047,'city centre offline'!$A$2:$A$2047,$A52,'city centre offline'!$B$2:$B$2047,T$4)*AVERAGEIFS('all sales summary'!$I$2:$I$2047,'all sales summary'!$A$2:$A$2047,$A52,'all sales summary'!$B$2:$B$2047,T$4)))</f>
        <v>0.18216520298920205</v>
      </c>
      <c r="U52" s="60">
        <f>(AVERAGEIFS('city centre offline'!$J$2:$J$2047,'city centre offline'!$A$2:$A$2047,$A52,'city centre offline'!$B$2:$B$2047,U$4)*AVERAGEIFS('all sales summary'!$I$2:$I$2047,'all sales summary'!$A$2:$A$2047,$A52,'all sales summary'!$B$2:$B$2047,U$4))/((AVERAGEIFS('overall city offline'!$J$2:$J$2047,'overall city offline'!$A$2:$A$2047,$A52,'overall city offline'!$B$2:$B$2047,U$4)*(1-AVERAGEIFS('all sales summary'!$I$2:$I$2047,'all sales summary'!$A$2:$A$2047,$A52,'all sales summary'!$B$2:$B$2047,U$4)))+(AVERAGEIFS('city centre offline'!$J$2:$J$2047,'city centre offline'!$A$2:$A$2047,$A52,'city centre offline'!$B$2:$B$2047,U$4)*AVERAGEIFS('all sales summary'!$I$2:$I$2047,'all sales summary'!$A$2:$A$2047,$A52,'all sales summary'!$B$2:$B$2047,U$4)))</f>
        <v>0.22615126204276156</v>
      </c>
      <c r="V52" s="60">
        <f>(AVERAGEIFS('city centre offline'!$J$2:$J$2047,'city centre offline'!$A$2:$A$2047,$A52,'city centre offline'!$B$2:$B$2047,V$4)*AVERAGEIFS('all sales summary'!$I$2:$I$2047,'all sales summary'!$A$2:$A$2047,$A52,'all sales summary'!$B$2:$B$2047,V$4))/((AVERAGEIFS('overall city offline'!$J$2:$J$2047,'overall city offline'!$A$2:$A$2047,$A52,'overall city offline'!$B$2:$B$2047,V$4)*(1-AVERAGEIFS('all sales summary'!$I$2:$I$2047,'all sales summary'!$A$2:$A$2047,$A52,'all sales summary'!$B$2:$B$2047,V$4)))+(AVERAGEIFS('city centre offline'!$J$2:$J$2047,'city centre offline'!$A$2:$A$2047,$A52,'city centre offline'!$B$2:$B$2047,V$4)*AVERAGEIFS('all sales summary'!$I$2:$I$2047,'all sales summary'!$A$2:$A$2047,$A52,'all sales summary'!$B$2:$B$2047,V$4)))</f>
        <v>0.23017400134914642</v>
      </c>
      <c r="W52" s="60">
        <f>(AVERAGEIFS('city centre offline'!$J$2:$J$2047,'city centre offline'!$A$2:$A$2047,$A52,'city centre offline'!$B$2:$B$2047,W$4)*AVERAGEIFS('all sales summary'!$I$2:$I$2047,'all sales summary'!$A$2:$A$2047,$A52,'all sales summary'!$B$2:$B$2047,W$4))/((AVERAGEIFS('overall city offline'!$J$2:$J$2047,'overall city offline'!$A$2:$A$2047,$A52,'overall city offline'!$B$2:$B$2047,W$4)*(1-AVERAGEIFS('all sales summary'!$I$2:$I$2047,'all sales summary'!$A$2:$A$2047,$A52,'all sales summary'!$B$2:$B$2047,W$4)))+(AVERAGEIFS('city centre offline'!$J$2:$J$2047,'city centre offline'!$A$2:$A$2047,$A52,'city centre offline'!$B$2:$B$2047,W$4)*AVERAGEIFS('all sales summary'!$I$2:$I$2047,'all sales summary'!$A$2:$A$2047,$A52,'all sales summary'!$B$2:$B$2047,W$4)))</f>
        <v>0.24259924406860578</v>
      </c>
      <c r="X52" s="60">
        <f>(AVERAGEIFS('city centre offline'!$J$2:$J$2047,'city centre offline'!$A$2:$A$2047,$A52,'city centre offline'!$B$2:$B$2047,X$4)*AVERAGEIFS('all sales summary'!$I$2:$I$2047,'all sales summary'!$A$2:$A$2047,$A52,'all sales summary'!$B$2:$B$2047,X$4))/((AVERAGEIFS('overall city offline'!$J$2:$J$2047,'overall city offline'!$A$2:$A$2047,$A52,'overall city offline'!$B$2:$B$2047,X$4)*(1-AVERAGEIFS('all sales summary'!$I$2:$I$2047,'all sales summary'!$A$2:$A$2047,$A52,'all sales summary'!$B$2:$B$2047,X$4)))+(AVERAGEIFS('city centre offline'!$J$2:$J$2047,'city centre offline'!$A$2:$A$2047,$A52,'city centre offline'!$B$2:$B$2047,X$4)*AVERAGEIFS('all sales summary'!$I$2:$I$2047,'all sales summary'!$A$2:$A$2047,$A52,'all sales summary'!$B$2:$B$2047,X$4)))</f>
        <v>0.17100013590575527</v>
      </c>
      <c r="Y52" s="60">
        <f>(AVERAGEIFS('city centre offline'!$J$2:$J$2047,'city centre offline'!$A$2:$A$2047,$A52,'city centre offline'!$B$2:$B$2047,Y$4)*AVERAGEIFS('all sales summary'!$I$2:$I$2047,'all sales summary'!$A$2:$A$2047,$A52,'all sales summary'!$B$2:$B$2047,Y$4))/((AVERAGEIFS('overall city offline'!$J$2:$J$2047,'overall city offline'!$A$2:$A$2047,$A52,'overall city offline'!$B$2:$B$2047,Y$4)*(1-AVERAGEIFS('all sales summary'!$I$2:$I$2047,'all sales summary'!$A$2:$A$2047,$A52,'all sales summary'!$B$2:$B$2047,Y$4)))+(AVERAGEIFS('city centre offline'!$J$2:$J$2047,'city centre offline'!$A$2:$A$2047,$A52,'city centre offline'!$B$2:$B$2047,Y$4)*AVERAGEIFS('all sales summary'!$I$2:$I$2047,'all sales summary'!$A$2:$A$2047,$A52,'all sales summary'!$B$2:$B$2047,Y$4)))</f>
        <v>0.23571164089460192</v>
      </c>
      <c r="Z52" s="60">
        <f>(AVERAGEIFS('city centre offline'!$J$2:$J$2047,'city centre offline'!$A$2:$A$2047,$A52,'city centre offline'!$B$2:$B$2047,Z$4)*AVERAGEIFS('all sales summary'!$I$2:$I$2047,'all sales summary'!$A$2:$A$2047,$A52,'all sales summary'!$B$2:$B$2047,Z$4))/((AVERAGEIFS('overall city offline'!$J$2:$J$2047,'overall city offline'!$A$2:$A$2047,$A52,'overall city offline'!$B$2:$B$2047,Z$4)*(1-AVERAGEIFS('all sales summary'!$I$2:$I$2047,'all sales summary'!$A$2:$A$2047,$A52,'all sales summary'!$B$2:$B$2047,Z$4)))+(AVERAGEIFS('city centre offline'!$J$2:$J$2047,'city centre offline'!$A$2:$A$2047,$A52,'city centre offline'!$B$2:$B$2047,Z$4)*AVERAGEIFS('all sales summary'!$I$2:$I$2047,'all sales summary'!$A$2:$A$2047,$A52,'all sales summary'!$B$2:$B$2047,Z$4)))</f>
        <v>9.6564855228262483E-2</v>
      </c>
      <c r="AA52" s="60">
        <f>(AVERAGEIFS('city centre offline'!$J$2:$J$2047,'city centre offline'!$A$2:$A$2047,$A52,'city centre offline'!$B$2:$B$2047,AA$4)*AVERAGEIFS('all sales summary'!$I$2:$I$2047,'all sales summary'!$A$2:$A$2047,$A52,'all sales summary'!$B$2:$B$2047,AA$4))/((AVERAGEIFS('overall city offline'!$J$2:$J$2047,'overall city offline'!$A$2:$A$2047,$A52,'overall city offline'!$B$2:$B$2047,AA$4)*(1-AVERAGEIFS('all sales summary'!$I$2:$I$2047,'all sales summary'!$A$2:$A$2047,$A52,'all sales summary'!$B$2:$B$2047,AA$4)))+(AVERAGEIFS('city centre offline'!$J$2:$J$2047,'city centre offline'!$A$2:$A$2047,$A52,'city centre offline'!$B$2:$B$2047,AA$4)*AVERAGEIFS('all sales summary'!$I$2:$I$2047,'all sales summary'!$A$2:$A$2047,$A52,'all sales summary'!$B$2:$B$2047,AA$4)))</f>
        <v>0.10460441912865619</v>
      </c>
      <c r="AB52" s="60">
        <f>(AVERAGEIFS('city centre offline'!$J$2:$J$2047,'city centre offline'!$A$2:$A$2047,$A52,'city centre offline'!$B$2:$B$2047,AB$4)*AVERAGEIFS('all sales summary'!$I$2:$I$2047,'all sales summary'!$A$2:$A$2047,$A52,'all sales summary'!$B$2:$B$2047,AB$4))/((AVERAGEIFS('overall city offline'!$J$2:$J$2047,'overall city offline'!$A$2:$A$2047,$A52,'overall city offline'!$B$2:$B$2047,AB$4)*(1-AVERAGEIFS('all sales summary'!$I$2:$I$2047,'all sales summary'!$A$2:$A$2047,$A52,'all sales summary'!$B$2:$B$2047,AB$4)))+(AVERAGEIFS('city centre offline'!$J$2:$J$2047,'city centre offline'!$A$2:$A$2047,$A52,'city centre offline'!$B$2:$B$2047,AB$4)*AVERAGEIFS('all sales summary'!$I$2:$I$2047,'all sales summary'!$A$2:$A$2047,$A52,'all sales summary'!$B$2:$B$2047,AB$4)))</f>
        <v>0.11723577489257192</v>
      </c>
      <c r="AC52" s="60">
        <f>(AVERAGEIFS('city centre offline'!$J$2:$J$2047,'city centre offline'!$A$2:$A$2047,$A52,'city centre offline'!$B$2:$B$2047,AC$4)*AVERAGEIFS('all sales summary'!$I$2:$I$2047,'all sales summary'!$A$2:$A$2047,$A52,'all sales summary'!$B$2:$B$2047,AC$4))/((AVERAGEIFS('overall city offline'!$J$2:$J$2047,'overall city offline'!$A$2:$A$2047,$A52,'overall city offline'!$B$2:$B$2047,AC$4)*(1-AVERAGEIFS('all sales summary'!$I$2:$I$2047,'all sales summary'!$A$2:$A$2047,$A52,'all sales summary'!$B$2:$B$2047,AC$4)))+(AVERAGEIFS('city centre offline'!$J$2:$J$2047,'city centre offline'!$A$2:$A$2047,$A52,'city centre offline'!$B$2:$B$2047,AC$4)*AVERAGEIFS('all sales summary'!$I$2:$I$2047,'all sales summary'!$A$2:$A$2047,$A52,'all sales summary'!$B$2:$B$2047,AC$4)))</f>
        <v>0.18407914049565333</v>
      </c>
      <c r="AD52" s="60">
        <f>(AVERAGEIFS('city centre offline'!$J$2:$J$2047,'city centre offline'!$A$2:$A$2047,$A52,'city centre offline'!$B$2:$B$2047,AD$4)*AVERAGEIFS('all sales summary'!$I$2:$I$2047,'all sales summary'!$A$2:$A$2047,$A52,'all sales summary'!$B$2:$B$2047,AD$4))/((AVERAGEIFS('overall city offline'!$J$2:$J$2047,'overall city offline'!$A$2:$A$2047,$A52,'overall city offline'!$B$2:$B$2047,AD$4)*(1-AVERAGEIFS('all sales summary'!$I$2:$I$2047,'all sales summary'!$A$2:$A$2047,$A52,'all sales summary'!$B$2:$B$2047,AD$4)))+(AVERAGEIFS('city centre offline'!$J$2:$J$2047,'city centre offline'!$A$2:$A$2047,$A52,'city centre offline'!$B$2:$B$2047,AD$4)*AVERAGEIFS('all sales summary'!$I$2:$I$2047,'all sales summary'!$A$2:$A$2047,$A52,'all sales summary'!$B$2:$B$2047,AD$4)))</f>
        <v>0.22284449919060426</v>
      </c>
      <c r="AE52" s="60">
        <f>(AVERAGEIFS('city centre offline'!$J$2:$J$2047,'city centre offline'!$A$2:$A$2047,$A52,'city centre offline'!$B$2:$B$2047,AE$4)*AVERAGEIFS('all sales summary'!$I$2:$I$2047,'all sales summary'!$A$2:$A$2047,$A52,'all sales summary'!$B$2:$B$2047,AE$4))/((AVERAGEIFS('overall city offline'!$J$2:$J$2047,'overall city offline'!$A$2:$A$2047,$A52,'overall city offline'!$B$2:$B$2047,AE$4)*(1-AVERAGEIFS('all sales summary'!$I$2:$I$2047,'all sales summary'!$A$2:$A$2047,$A52,'all sales summary'!$B$2:$B$2047,AE$4)))+(AVERAGEIFS('city centre offline'!$J$2:$J$2047,'city centre offline'!$A$2:$A$2047,$A52,'city centre offline'!$B$2:$B$2047,AE$4)*AVERAGEIFS('all sales summary'!$I$2:$I$2047,'all sales summary'!$A$2:$A$2047,$A52,'all sales summary'!$B$2:$B$2047,AE$4)))</f>
        <v>0.23431935158444472</v>
      </c>
      <c r="AF52" s="60">
        <f>(AVERAGEIFS('city centre offline'!$J$2:$J$2047,'city centre offline'!$A$2:$A$2047,$A52,'city centre offline'!$B$2:$B$2047,AF$4)*AVERAGEIFS('all sales summary'!$I$2:$I$2047,'all sales summary'!$A$2:$A$2047,$A52,'all sales summary'!$B$2:$B$2047,AF$4))/((AVERAGEIFS('overall city offline'!$J$2:$J$2047,'overall city offline'!$A$2:$A$2047,$A52,'overall city offline'!$B$2:$B$2047,AF$4)*(1-AVERAGEIFS('all sales summary'!$I$2:$I$2047,'all sales summary'!$A$2:$A$2047,$A52,'all sales summary'!$B$2:$B$2047,AF$4)))+(AVERAGEIFS('city centre offline'!$J$2:$J$2047,'city centre offline'!$A$2:$A$2047,$A52,'city centre offline'!$B$2:$B$2047,AF$4)*AVERAGEIFS('all sales summary'!$I$2:$I$2047,'all sales summary'!$A$2:$A$2047,$A52,'all sales summary'!$B$2:$B$2047,AF$4)))</f>
        <v>0.2493000717850862</v>
      </c>
      <c r="AG52" s="60">
        <f>(AVERAGEIFS('city centre offline'!$J$2:$J$2047,'city centre offline'!$A$2:$A$2047,$A52,'city centre offline'!$B$2:$B$2047,AG$4)*AVERAGEIFS('all sales summary'!$I$2:$I$2047,'all sales summary'!$A$2:$A$2047,$A52,'all sales summary'!$B$2:$B$2047,AG$4))/((AVERAGEIFS('overall city offline'!$J$2:$J$2047,'overall city offline'!$A$2:$A$2047,$A52,'overall city offline'!$B$2:$B$2047,AG$4)*(1-AVERAGEIFS('all sales summary'!$I$2:$I$2047,'all sales summary'!$A$2:$A$2047,$A52,'all sales summary'!$B$2:$B$2047,AG$4)))+(AVERAGEIFS('city centre offline'!$J$2:$J$2047,'city centre offline'!$A$2:$A$2047,$A52,'city centre offline'!$B$2:$B$2047,AG$4)*AVERAGEIFS('all sales summary'!$I$2:$I$2047,'all sales summary'!$A$2:$A$2047,$A52,'all sales summary'!$B$2:$B$2047,AG$4)))</f>
        <v>0.26611768808910502</v>
      </c>
      <c r="AH52" s="60">
        <f>(AVERAGEIFS('city centre offline'!$J$2:$J$2047,'city centre offline'!$A$2:$A$2047,$A52,'city centre offline'!$B$2:$B$2047,AH$4)*AVERAGEIFS('all sales summary'!$I$2:$I$2047,'all sales summary'!$A$2:$A$2047,$A52,'all sales summary'!$B$2:$B$2047,AH$4))/((AVERAGEIFS('overall city offline'!$J$2:$J$2047,'overall city offline'!$A$2:$A$2047,$A52,'overall city offline'!$B$2:$B$2047,AH$4)*(1-AVERAGEIFS('all sales summary'!$I$2:$I$2047,'all sales summary'!$A$2:$A$2047,$A52,'all sales summary'!$B$2:$B$2047,AH$4)))+(AVERAGEIFS('city centre offline'!$J$2:$J$2047,'city centre offline'!$A$2:$A$2047,$A52,'city centre offline'!$B$2:$B$2047,AH$4)*AVERAGEIFS('all sales summary'!$I$2:$I$2047,'all sales summary'!$A$2:$A$2047,$A52,'all sales summary'!$B$2:$B$2047,AH$4)))</f>
        <v>0.27121070143641834</v>
      </c>
    </row>
    <row r="53" spans="1:34" x14ac:dyDescent="0.3">
      <c r="A53" t="s">
        <v>55</v>
      </c>
      <c r="B53" s="60">
        <f>(AVERAGEIFS('city centre offline'!$J$2:$J$2047,'city centre offline'!$A$2:$A$2047,$A53,'city centre offline'!$B$2:$B$2047,B$4)*AVERAGEIFS('all sales summary'!$I$2:$I$2047,'all sales summary'!$A$2:$A$2047,$A53,'all sales summary'!$B$2:$B$2047,B$4))/((AVERAGEIFS('overall city offline'!$J$2:$J$2047,'overall city offline'!$A$2:$A$2047,$A53,'overall city offline'!$B$2:$B$2047,B$4)*(1-AVERAGEIFS('all sales summary'!$I$2:$I$2047,'all sales summary'!$A$2:$A$2047,$A53,'all sales summary'!$B$2:$B$2047,B$4)))+(AVERAGEIFS('city centre offline'!$J$2:$J$2047,'city centre offline'!$A$2:$A$2047,$A53,'city centre offline'!$B$2:$B$2047,B$4)*AVERAGEIFS('all sales summary'!$I$2:$I$2047,'all sales summary'!$A$2:$A$2047,$A53,'all sales summary'!$B$2:$B$2047,B$4)))</f>
        <v>0.1858413076153379</v>
      </c>
      <c r="C53" s="60">
        <f>(AVERAGEIFS('city centre offline'!$J$2:$J$2047,'city centre offline'!$A$2:$A$2047,$A53,'city centre offline'!$B$2:$B$2047,C$4)*AVERAGEIFS('all sales summary'!$I$2:$I$2047,'all sales summary'!$A$2:$A$2047,$A53,'all sales summary'!$B$2:$B$2047,C$4))/((AVERAGEIFS('overall city offline'!$J$2:$J$2047,'overall city offline'!$A$2:$A$2047,$A53,'overall city offline'!$B$2:$B$2047,C$4)*(1-AVERAGEIFS('all sales summary'!$I$2:$I$2047,'all sales summary'!$A$2:$A$2047,$A53,'all sales summary'!$B$2:$B$2047,C$4)))+(AVERAGEIFS('city centre offline'!$J$2:$J$2047,'city centre offline'!$A$2:$A$2047,$A53,'city centre offline'!$B$2:$B$2047,C$4)*AVERAGEIFS('all sales summary'!$I$2:$I$2047,'all sales summary'!$A$2:$A$2047,$A53,'all sales summary'!$B$2:$B$2047,C$4)))</f>
        <v>0.19794461996727469</v>
      </c>
      <c r="D53" s="60">
        <f>(AVERAGEIFS('city centre offline'!$J$2:$J$2047,'city centre offline'!$A$2:$A$2047,$A53,'city centre offline'!$B$2:$B$2047,D$4)*AVERAGEIFS('all sales summary'!$I$2:$I$2047,'all sales summary'!$A$2:$A$2047,$A53,'all sales summary'!$B$2:$B$2047,D$4))/((AVERAGEIFS('overall city offline'!$J$2:$J$2047,'overall city offline'!$A$2:$A$2047,$A53,'overall city offline'!$B$2:$B$2047,D$4)*(1-AVERAGEIFS('all sales summary'!$I$2:$I$2047,'all sales summary'!$A$2:$A$2047,$A53,'all sales summary'!$B$2:$B$2047,D$4)))+(AVERAGEIFS('city centre offline'!$J$2:$J$2047,'city centre offline'!$A$2:$A$2047,$A53,'city centre offline'!$B$2:$B$2047,D$4)*AVERAGEIFS('all sales summary'!$I$2:$I$2047,'all sales summary'!$A$2:$A$2047,$A53,'all sales summary'!$B$2:$B$2047,D$4)))</f>
        <v>0.19664930455992372</v>
      </c>
      <c r="E53" s="60">
        <f>(AVERAGEIFS('city centre offline'!$J$2:$J$2047,'city centre offline'!$A$2:$A$2047,$A53,'city centre offline'!$B$2:$B$2047,E$4)*AVERAGEIFS('all sales summary'!$I$2:$I$2047,'all sales summary'!$A$2:$A$2047,$A53,'all sales summary'!$B$2:$B$2047,E$4))/((AVERAGEIFS('overall city offline'!$J$2:$J$2047,'overall city offline'!$A$2:$A$2047,$A53,'overall city offline'!$B$2:$B$2047,E$4)*(1-AVERAGEIFS('all sales summary'!$I$2:$I$2047,'all sales summary'!$A$2:$A$2047,$A53,'all sales summary'!$B$2:$B$2047,E$4)))+(AVERAGEIFS('city centre offline'!$J$2:$J$2047,'city centre offline'!$A$2:$A$2047,$A53,'city centre offline'!$B$2:$B$2047,E$4)*AVERAGEIFS('all sales summary'!$I$2:$I$2047,'all sales summary'!$A$2:$A$2047,$A53,'all sales summary'!$B$2:$B$2047,E$4)))</f>
        <v>0.19173289415615377</v>
      </c>
      <c r="F53" s="60">
        <f>(AVERAGEIFS('city centre offline'!$J$2:$J$2047,'city centre offline'!$A$2:$A$2047,$A53,'city centre offline'!$B$2:$B$2047,F$4)*AVERAGEIFS('all sales summary'!$I$2:$I$2047,'all sales summary'!$A$2:$A$2047,$A53,'all sales summary'!$B$2:$B$2047,F$4))/((AVERAGEIFS('overall city offline'!$J$2:$J$2047,'overall city offline'!$A$2:$A$2047,$A53,'overall city offline'!$B$2:$B$2047,F$4)*(1-AVERAGEIFS('all sales summary'!$I$2:$I$2047,'all sales summary'!$A$2:$A$2047,$A53,'all sales summary'!$B$2:$B$2047,F$4)))+(AVERAGEIFS('city centre offline'!$J$2:$J$2047,'city centre offline'!$A$2:$A$2047,$A53,'city centre offline'!$B$2:$B$2047,F$4)*AVERAGEIFS('all sales summary'!$I$2:$I$2047,'all sales summary'!$A$2:$A$2047,$A53,'all sales summary'!$B$2:$B$2047,F$4)))</f>
        <v>0.19232047076366046</v>
      </c>
      <c r="G53" s="60">
        <f>(AVERAGEIFS('city centre offline'!$J$2:$J$2047,'city centre offline'!$A$2:$A$2047,$A53,'city centre offline'!$B$2:$B$2047,G$4)*AVERAGEIFS('all sales summary'!$I$2:$I$2047,'all sales summary'!$A$2:$A$2047,$A53,'all sales summary'!$B$2:$B$2047,G$4))/((AVERAGEIFS('overall city offline'!$J$2:$J$2047,'overall city offline'!$A$2:$A$2047,$A53,'overall city offline'!$B$2:$B$2047,G$4)*(1-AVERAGEIFS('all sales summary'!$I$2:$I$2047,'all sales summary'!$A$2:$A$2047,$A53,'all sales summary'!$B$2:$B$2047,G$4)))+(AVERAGEIFS('city centre offline'!$J$2:$J$2047,'city centre offline'!$A$2:$A$2047,$A53,'city centre offline'!$B$2:$B$2047,G$4)*AVERAGEIFS('all sales summary'!$I$2:$I$2047,'all sales summary'!$A$2:$A$2047,$A53,'all sales summary'!$B$2:$B$2047,G$4)))</f>
        <v>0.18397586484259043</v>
      </c>
      <c r="H53" s="60">
        <f>(AVERAGEIFS('city centre offline'!$J$2:$J$2047,'city centre offline'!$A$2:$A$2047,$A53,'city centre offline'!$B$2:$B$2047,H$4)*AVERAGEIFS('all sales summary'!$I$2:$I$2047,'all sales summary'!$A$2:$A$2047,$A53,'all sales summary'!$B$2:$B$2047,H$4))/((AVERAGEIFS('overall city offline'!$J$2:$J$2047,'overall city offline'!$A$2:$A$2047,$A53,'overall city offline'!$B$2:$B$2047,H$4)*(1-AVERAGEIFS('all sales summary'!$I$2:$I$2047,'all sales summary'!$A$2:$A$2047,$A53,'all sales summary'!$B$2:$B$2047,H$4)))+(AVERAGEIFS('city centre offline'!$J$2:$J$2047,'city centre offline'!$A$2:$A$2047,$A53,'city centre offline'!$B$2:$B$2047,H$4)*AVERAGEIFS('all sales summary'!$I$2:$I$2047,'all sales summary'!$A$2:$A$2047,$A53,'all sales summary'!$B$2:$B$2047,H$4)))</f>
        <v>0.18350946404370305</v>
      </c>
      <c r="I53" s="60">
        <f>(AVERAGEIFS('city centre offline'!$J$2:$J$2047,'city centre offline'!$A$2:$A$2047,$A53,'city centre offline'!$B$2:$B$2047,I$4)*AVERAGEIFS('all sales summary'!$I$2:$I$2047,'all sales summary'!$A$2:$A$2047,$A53,'all sales summary'!$B$2:$B$2047,I$4))/((AVERAGEIFS('overall city offline'!$J$2:$J$2047,'overall city offline'!$A$2:$A$2047,$A53,'overall city offline'!$B$2:$B$2047,I$4)*(1-AVERAGEIFS('all sales summary'!$I$2:$I$2047,'all sales summary'!$A$2:$A$2047,$A53,'all sales summary'!$B$2:$B$2047,I$4)))+(AVERAGEIFS('city centre offline'!$J$2:$J$2047,'city centre offline'!$A$2:$A$2047,$A53,'city centre offline'!$B$2:$B$2047,I$4)*AVERAGEIFS('all sales summary'!$I$2:$I$2047,'all sales summary'!$A$2:$A$2047,$A53,'all sales summary'!$B$2:$B$2047,I$4)))</f>
        <v>0.1745046623217886</v>
      </c>
      <c r="J53" s="60">
        <f>(AVERAGEIFS('city centre offline'!$J$2:$J$2047,'city centre offline'!$A$2:$A$2047,$A53,'city centre offline'!$B$2:$B$2047,J$4)*AVERAGEIFS('all sales summary'!$I$2:$I$2047,'all sales summary'!$A$2:$A$2047,$A53,'all sales summary'!$B$2:$B$2047,J$4))/((AVERAGEIFS('overall city offline'!$J$2:$J$2047,'overall city offline'!$A$2:$A$2047,$A53,'overall city offline'!$B$2:$B$2047,J$4)*(1-AVERAGEIFS('all sales summary'!$I$2:$I$2047,'all sales summary'!$A$2:$A$2047,$A53,'all sales summary'!$B$2:$B$2047,J$4)))+(AVERAGEIFS('city centre offline'!$J$2:$J$2047,'city centre offline'!$A$2:$A$2047,$A53,'city centre offline'!$B$2:$B$2047,J$4)*AVERAGEIFS('all sales summary'!$I$2:$I$2047,'all sales summary'!$A$2:$A$2047,$A53,'all sales summary'!$B$2:$B$2047,J$4)))</f>
        <v>0.18771984052218016</v>
      </c>
      <c r="K53" s="60">
        <f>(AVERAGEIFS('city centre offline'!$J$2:$J$2047,'city centre offline'!$A$2:$A$2047,$A53,'city centre offline'!$B$2:$B$2047,K$4)*AVERAGEIFS('all sales summary'!$I$2:$I$2047,'all sales summary'!$A$2:$A$2047,$A53,'all sales summary'!$B$2:$B$2047,K$4))/((AVERAGEIFS('overall city offline'!$J$2:$J$2047,'overall city offline'!$A$2:$A$2047,$A53,'overall city offline'!$B$2:$B$2047,K$4)*(1-AVERAGEIFS('all sales summary'!$I$2:$I$2047,'all sales summary'!$A$2:$A$2047,$A53,'all sales summary'!$B$2:$B$2047,K$4)))+(AVERAGEIFS('city centre offline'!$J$2:$J$2047,'city centre offline'!$A$2:$A$2047,$A53,'city centre offline'!$B$2:$B$2047,K$4)*AVERAGEIFS('all sales summary'!$I$2:$I$2047,'all sales summary'!$A$2:$A$2047,$A53,'all sales summary'!$B$2:$B$2047,K$4)))</f>
        <v>0.19697313824120799</v>
      </c>
      <c r="L53" s="60">
        <f>(AVERAGEIFS('city centre offline'!$J$2:$J$2047,'city centre offline'!$A$2:$A$2047,$A53,'city centre offline'!$B$2:$B$2047,L$4)*AVERAGEIFS('all sales summary'!$I$2:$I$2047,'all sales summary'!$A$2:$A$2047,$A53,'all sales summary'!$B$2:$B$2047,L$4))/((AVERAGEIFS('overall city offline'!$J$2:$J$2047,'overall city offline'!$A$2:$A$2047,$A53,'overall city offline'!$B$2:$B$2047,L$4)*(1-AVERAGEIFS('all sales summary'!$I$2:$I$2047,'all sales summary'!$A$2:$A$2047,$A53,'all sales summary'!$B$2:$B$2047,L$4)))+(AVERAGEIFS('city centre offline'!$J$2:$J$2047,'city centre offline'!$A$2:$A$2047,$A53,'city centre offline'!$B$2:$B$2047,L$4)*AVERAGEIFS('all sales summary'!$I$2:$I$2047,'all sales summary'!$A$2:$A$2047,$A53,'all sales summary'!$B$2:$B$2047,L$4)))</f>
        <v>0.20156691235126684</v>
      </c>
      <c r="M53" s="60">
        <f>(AVERAGEIFS('city centre offline'!$J$2:$J$2047,'city centre offline'!$A$2:$A$2047,$A53,'city centre offline'!$B$2:$B$2047,M$4)*AVERAGEIFS('all sales summary'!$I$2:$I$2047,'all sales summary'!$A$2:$A$2047,$A53,'all sales summary'!$B$2:$B$2047,M$4))/((AVERAGEIFS('overall city offline'!$J$2:$J$2047,'overall city offline'!$A$2:$A$2047,$A53,'overall city offline'!$B$2:$B$2047,M$4)*(1-AVERAGEIFS('all sales summary'!$I$2:$I$2047,'all sales summary'!$A$2:$A$2047,$A53,'all sales summary'!$B$2:$B$2047,M$4)))+(AVERAGEIFS('city centre offline'!$J$2:$J$2047,'city centre offline'!$A$2:$A$2047,$A53,'city centre offline'!$B$2:$B$2047,M$4)*AVERAGEIFS('all sales summary'!$I$2:$I$2047,'all sales summary'!$A$2:$A$2047,$A53,'all sales summary'!$B$2:$B$2047,M$4)))</f>
        <v>0.19127794646204885</v>
      </c>
      <c r="N53" s="60">
        <f>(AVERAGEIFS('city centre offline'!$J$2:$J$2047,'city centre offline'!$A$2:$A$2047,$A53,'city centre offline'!$B$2:$B$2047,N$4)*AVERAGEIFS('all sales summary'!$I$2:$I$2047,'all sales summary'!$A$2:$A$2047,$A53,'all sales summary'!$B$2:$B$2047,N$4))/((AVERAGEIFS('overall city offline'!$J$2:$J$2047,'overall city offline'!$A$2:$A$2047,$A53,'overall city offline'!$B$2:$B$2047,N$4)*(1-AVERAGEIFS('all sales summary'!$I$2:$I$2047,'all sales summary'!$A$2:$A$2047,$A53,'all sales summary'!$B$2:$B$2047,N$4)))+(AVERAGEIFS('city centre offline'!$J$2:$J$2047,'city centre offline'!$A$2:$A$2047,$A53,'city centre offline'!$B$2:$B$2047,N$4)*AVERAGEIFS('all sales summary'!$I$2:$I$2047,'all sales summary'!$A$2:$A$2047,$A53,'all sales summary'!$B$2:$B$2047,N$4)))</f>
        <v>0.18514711346643739</v>
      </c>
      <c r="O53" s="60">
        <f>(AVERAGEIFS('city centre offline'!$J$2:$J$2047,'city centre offline'!$A$2:$A$2047,$A53,'city centre offline'!$B$2:$B$2047,O$4)*AVERAGEIFS('all sales summary'!$I$2:$I$2047,'all sales summary'!$A$2:$A$2047,$A53,'all sales summary'!$B$2:$B$2047,O$4))/((AVERAGEIFS('overall city offline'!$J$2:$J$2047,'overall city offline'!$A$2:$A$2047,$A53,'overall city offline'!$B$2:$B$2047,O$4)*(1-AVERAGEIFS('all sales summary'!$I$2:$I$2047,'all sales summary'!$A$2:$A$2047,$A53,'all sales summary'!$B$2:$B$2047,O$4)))+(AVERAGEIFS('city centre offline'!$J$2:$J$2047,'city centre offline'!$A$2:$A$2047,$A53,'city centre offline'!$B$2:$B$2047,O$4)*AVERAGEIFS('all sales summary'!$I$2:$I$2047,'all sales summary'!$A$2:$A$2047,$A53,'all sales summary'!$B$2:$B$2047,O$4)))</f>
        <v>0.19845184183290088</v>
      </c>
      <c r="P53" s="60">
        <f>(AVERAGEIFS('city centre offline'!$J$2:$J$2047,'city centre offline'!$A$2:$A$2047,$A53,'city centre offline'!$B$2:$B$2047,P$4)*AVERAGEIFS('all sales summary'!$I$2:$I$2047,'all sales summary'!$A$2:$A$2047,$A53,'all sales summary'!$B$2:$B$2047,P$4))/((AVERAGEIFS('overall city offline'!$J$2:$J$2047,'overall city offline'!$A$2:$A$2047,$A53,'overall city offline'!$B$2:$B$2047,P$4)*(1-AVERAGEIFS('all sales summary'!$I$2:$I$2047,'all sales summary'!$A$2:$A$2047,$A53,'all sales summary'!$B$2:$B$2047,P$4)))+(AVERAGEIFS('city centre offline'!$J$2:$J$2047,'city centre offline'!$A$2:$A$2047,$A53,'city centre offline'!$B$2:$B$2047,P$4)*AVERAGEIFS('all sales summary'!$I$2:$I$2047,'all sales summary'!$A$2:$A$2047,$A53,'all sales summary'!$B$2:$B$2047,P$4)))</f>
        <v>0.17991619022818375</v>
      </c>
      <c r="Q53" s="60">
        <f>(AVERAGEIFS('city centre offline'!$J$2:$J$2047,'city centre offline'!$A$2:$A$2047,$A53,'city centre offline'!$B$2:$B$2047,Q$4)*AVERAGEIFS('all sales summary'!$I$2:$I$2047,'all sales summary'!$A$2:$A$2047,$A53,'all sales summary'!$B$2:$B$2047,Q$4))/((AVERAGEIFS('overall city offline'!$J$2:$J$2047,'overall city offline'!$A$2:$A$2047,$A53,'overall city offline'!$B$2:$B$2047,Q$4)*(1-AVERAGEIFS('all sales summary'!$I$2:$I$2047,'all sales summary'!$A$2:$A$2047,$A53,'all sales summary'!$B$2:$B$2047,Q$4)))+(AVERAGEIFS('city centre offline'!$J$2:$J$2047,'city centre offline'!$A$2:$A$2047,$A53,'city centre offline'!$B$2:$B$2047,Q$4)*AVERAGEIFS('all sales summary'!$I$2:$I$2047,'all sales summary'!$A$2:$A$2047,$A53,'all sales summary'!$B$2:$B$2047,Q$4)))</f>
        <v>3.0184536815015685E-2</v>
      </c>
      <c r="R53" s="60">
        <f>(AVERAGEIFS('city centre offline'!$J$2:$J$2047,'city centre offline'!$A$2:$A$2047,$A53,'city centre offline'!$B$2:$B$2047,R$4)*AVERAGEIFS('all sales summary'!$I$2:$I$2047,'all sales summary'!$A$2:$A$2047,$A53,'all sales summary'!$B$2:$B$2047,R$4))/((AVERAGEIFS('overall city offline'!$J$2:$J$2047,'overall city offline'!$A$2:$A$2047,$A53,'overall city offline'!$B$2:$B$2047,R$4)*(1-AVERAGEIFS('all sales summary'!$I$2:$I$2047,'all sales summary'!$A$2:$A$2047,$A53,'all sales summary'!$B$2:$B$2047,R$4)))+(AVERAGEIFS('city centre offline'!$J$2:$J$2047,'city centre offline'!$A$2:$A$2047,$A53,'city centre offline'!$B$2:$B$2047,R$4)*AVERAGEIFS('all sales summary'!$I$2:$I$2047,'all sales summary'!$A$2:$A$2047,$A53,'all sales summary'!$B$2:$B$2047,R$4)))</f>
        <v>3.3175029220497622E-2</v>
      </c>
      <c r="S53" s="60">
        <f>(AVERAGEIFS('city centre offline'!$J$2:$J$2047,'city centre offline'!$A$2:$A$2047,$A53,'city centre offline'!$B$2:$B$2047,S$4)*AVERAGEIFS('all sales summary'!$I$2:$I$2047,'all sales summary'!$A$2:$A$2047,$A53,'all sales summary'!$B$2:$B$2047,S$4))/((AVERAGEIFS('overall city offline'!$J$2:$J$2047,'overall city offline'!$A$2:$A$2047,$A53,'overall city offline'!$B$2:$B$2047,S$4)*(1-AVERAGEIFS('all sales summary'!$I$2:$I$2047,'all sales summary'!$A$2:$A$2047,$A53,'all sales summary'!$B$2:$B$2047,S$4)))+(AVERAGEIFS('city centre offline'!$J$2:$J$2047,'city centre offline'!$A$2:$A$2047,$A53,'city centre offline'!$B$2:$B$2047,S$4)*AVERAGEIFS('all sales summary'!$I$2:$I$2047,'all sales summary'!$A$2:$A$2047,$A53,'all sales summary'!$B$2:$B$2047,S$4)))</f>
        <v>5.9595644874073747E-2</v>
      </c>
      <c r="T53" s="60">
        <f>(AVERAGEIFS('city centre offline'!$J$2:$J$2047,'city centre offline'!$A$2:$A$2047,$A53,'city centre offline'!$B$2:$B$2047,T$4)*AVERAGEIFS('all sales summary'!$I$2:$I$2047,'all sales summary'!$A$2:$A$2047,$A53,'all sales summary'!$B$2:$B$2047,T$4))/((AVERAGEIFS('overall city offline'!$J$2:$J$2047,'overall city offline'!$A$2:$A$2047,$A53,'overall city offline'!$B$2:$B$2047,T$4)*(1-AVERAGEIFS('all sales summary'!$I$2:$I$2047,'all sales summary'!$A$2:$A$2047,$A53,'all sales summary'!$B$2:$B$2047,T$4)))+(AVERAGEIFS('city centre offline'!$J$2:$J$2047,'city centre offline'!$A$2:$A$2047,$A53,'city centre offline'!$B$2:$B$2047,T$4)*AVERAGEIFS('all sales summary'!$I$2:$I$2047,'all sales summary'!$A$2:$A$2047,$A53,'all sales summary'!$B$2:$B$2047,T$4)))</f>
        <v>0.12192901625307621</v>
      </c>
      <c r="U53" s="60">
        <f>(AVERAGEIFS('city centre offline'!$J$2:$J$2047,'city centre offline'!$A$2:$A$2047,$A53,'city centre offline'!$B$2:$B$2047,U$4)*AVERAGEIFS('all sales summary'!$I$2:$I$2047,'all sales summary'!$A$2:$A$2047,$A53,'all sales summary'!$B$2:$B$2047,U$4))/((AVERAGEIFS('overall city offline'!$J$2:$J$2047,'overall city offline'!$A$2:$A$2047,$A53,'overall city offline'!$B$2:$B$2047,U$4)*(1-AVERAGEIFS('all sales summary'!$I$2:$I$2047,'all sales summary'!$A$2:$A$2047,$A53,'all sales summary'!$B$2:$B$2047,U$4)))+(AVERAGEIFS('city centre offline'!$J$2:$J$2047,'city centre offline'!$A$2:$A$2047,$A53,'city centre offline'!$B$2:$B$2047,U$4)*AVERAGEIFS('all sales summary'!$I$2:$I$2047,'all sales summary'!$A$2:$A$2047,$A53,'all sales summary'!$B$2:$B$2047,U$4)))</f>
        <v>0.15020274486738289</v>
      </c>
      <c r="V53" s="60">
        <f>(AVERAGEIFS('city centre offline'!$J$2:$J$2047,'city centre offline'!$A$2:$A$2047,$A53,'city centre offline'!$B$2:$B$2047,V$4)*AVERAGEIFS('all sales summary'!$I$2:$I$2047,'all sales summary'!$A$2:$A$2047,$A53,'all sales summary'!$B$2:$B$2047,V$4))/((AVERAGEIFS('overall city offline'!$J$2:$J$2047,'overall city offline'!$A$2:$A$2047,$A53,'overall city offline'!$B$2:$B$2047,V$4)*(1-AVERAGEIFS('all sales summary'!$I$2:$I$2047,'all sales summary'!$A$2:$A$2047,$A53,'all sales summary'!$B$2:$B$2047,V$4)))+(AVERAGEIFS('city centre offline'!$J$2:$J$2047,'city centre offline'!$A$2:$A$2047,$A53,'city centre offline'!$B$2:$B$2047,V$4)*AVERAGEIFS('all sales summary'!$I$2:$I$2047,'all sales summary'!$A$2:$A$2047,$A53,'all sales summary'!$B$2:$B$2047,V$4)))</f>
        <v>0.15152641571592929</v>
      </c>
      <c r="W53" s="60">
        <f>(AVERAGEIFS('city centre offline'!$J$2:$J$2047,'city centre offline'!$A$2:$A$2047,$A53,'city centre offline'!$B$2:$B$2047,W$4)*AVERAGEIFS('all sales summary'!$I$2:$I$2047,'all sales summary'!$A$2:$A$2047,$A53,'all sales summary'!$B$2:$B$2047,W$4))/((AVERAGEIFS('overall city offline'!$J$2:$J$2047,'overall city offline'!$A$2:$A$2047,$A53,'overall city offline'!$B$2:$B$2047,W$4)*(1-AVERAGEIFS('all sales summary'!$I$2:$I$2047,'all sales summary'!$A$2:$A$2047,$A53,'all sales summary'!$B$2:$B$2047,W$4)))+(AVERAGEIFS('city centre offline'!$J$2:$J$2047,'city centre offline'!$A$2:$A$2047,$A53,'city centre offline'!$B$2:$B$2047,W$4)*AVERAGEIFS('all sales summary'!$I$2:$I$2047,'all sales summary'!$A$2:$A$2047,$A53,'all sales summary'!$B$2:$B$2047,W$4)))</f>
        <v>0.13788429641277453</v>
      </c>
      <c r="X53" s="60">
        <f>(AVERAGEIFS('city centre offline'!$J$2:$J$2047,'city centre offline'!$A$2:$A$2047,$A53,'city centre offline'!$B$2:$B$2047,X$4)*AVERAGEIFS('all sales summary'!$I$2:$I$2047,'all sales summary'!$A$2:$A$2047,$A53,'all sales summary'!$B$2:$B$2047,X$4))/((AVERAGEIFS('overall city offline'!$J$2:$J$2047,'overall city offline'!$A$2:$A$2047,$A53,'overall city offline'!$B$2:$B$2047,X$4)*(1-AVERAGEIFS('all sales summary'!$I$2:$I$2047,'all sales summary'!$A$2:$A$2047,$A53,'all sales summary'!$B$2:$B$2047,X$4)))+(AVERAGEIFS('city centre offline'!$J$2:$J$2047,'city centre offline'!$A$2:$A$2047,$A53,'city centre offline'!$B$2:$B$2047,X$4)*AVERAGEIFS('all sales summary'!$I$2:$I$2047,'all sales summary'!$A$2:$A$2047,$A53,'all sales summary'!$B$2:$B$2047,X$4)))</f>
        <v>9.355216418822429E-2</v>
      </c>
      <c r="Y53" s="60">
        <f>(AVERAGEIFS('city centre offline'!$J$2:$J$2047,'city centre offline'!$A$2:$A$2047,$A53,'city centre offline'!$B$2:$B$2047,Y$4)*AVERAGEIFS('all sales summary'!$I$2:$I$2047,'all sales summary'!$A$2:$A$2047,$A53,'all sales summary'!$B$2:$B$2047,Y$4))/((AVERAGEIFS('overall city offline'!$J$2:$J$2047,'overall city offline'!$A$2:$A$2047,$A53,'overall city offline'!$B$2:$B$2047,Y$4)*(1-AVERAGEIFS('all sales summary'!$I$2:$I$2047,'all sales summary'!$A$2:$A$2047,$A53,'all sales summary'!$B$2:$B$2047,Y$4)))+(AVERAGEIFS('city centre offline'!$J$2:$J$2047,'city centre offline'!$A$2:$A$2047,$A53,'city centre offline'!$B$2:$B$2047,Y$4)*AVERAGEIFS('all sales summary'!$I$2:$I$2047,'all sales summary'!$A$2:$A$2047,$A53,'all sales summary'!$B$2:$B$2047,Y$4)))</f>
        <v>8.8869935335198047E-2</v>
      </c>
      <c r="Z53" s="60">
        <f>(AVERAGEIFS('city centre offline'!$J$2:$J$2047,'city centre offline'!$A$2:$A$2047,$A53,'city centre offline'!$B$2:$B$2047,Z$4)*AVERAGEIFS('all sales summary'!$I$2:$I$2047,'all sales summary'!$A$2:$A$2047,$A53,'all sales summary'!$B$2:$B$2047,Z$4))/((AVERAGEIFS('overall city offline'!$J$2:$J$2047,'overall city offline'!$A$2:$A$2047,$A53,'overall city offline'!$B$2:$B$2047,Z$4)*(1-AVERAGEIFS('all sales summary'!$I$2:$I$2047,'all sales summary'!$A$2:$A$2047,$A53,'all sales summary'!$B$2:$B$2047,Z$4)))+(AVERAGEIFS('city centre offline'!$J$2:$J$2047,'city centre offline'!$A$2:$A$2047,$A53,'city centre offline'!$B$2:$B$2047,Z$4)*AVERAGEIFS('all sales summary'!$I$2:$I$2047,'all sales summary'!$A$2:$A$2047,$A53,'all sales summary'!$B$2:$B$2047,Z$4)))</f>
        <v>6.9002480227439447E-2</v>
      </c>
      <c r="AA53" s="60">
        <f>(AVERAGEIFS('city centre offline'!$J$2:$J$2047,'city centre offline'!$A$2:$A$2047,$A53,'city centre offline'!$B$2:$B$2047,AA$4)*AVERAGEIFS('all sales summary'!$I$2:$I$2047,'all sales summary'!$A$2:$A$2047,$A53,'all sales summary'!$B$2:$B$2047,AA$4))/((AVERAGEIFS('overall city offline'!$J$2:$J$2047,'overall city offline'!$A$2:$A$2047,$A53,'overall city offline'!$B$2:$B$2047,AA$4)*(1-AVERAGEIFS('all sales summary'!$I$2:$I$2047,'all sales summary'!$A$2:$A$2047,$A53,'all sales summary'!$B$2:$B$2047,AA$4)))+(AVERAGEIFS('city centre offline'!$J$2:$J$2047,'city centre offline'!$A$2:$A$2047,$A53,'city centre offline'!$B$2:$B$2047,AA$4)*AVERAGEIFS('all sales summary'!$I$2:$I$2047,'all sales summary'!$A$2:$A$2047,$A53,'all sales summary'!$B$2:$B$2047,AA$4)))</f>
        <v>6.8740083927606291E-2</v>
      </c>
      <c r="AB53" s="60">
        <f>(AVERAGEIFS('city centre offline'!$J$2:$J$2047,'city centre offline'!$A$2:$A$2047,$A53,'city centre offline'!$B$2:$B$2047,AB$4)*AVERAGEIFS('all sales summary'!$I$2:$I$2047,'all sales summary'!$A$2:$A$2047,$A53,'all sales summary'!$B$2:$B$2047,AB$4))/((AVERAGEIFS('overall city offline'!$J$2:$J$2047,'overall city offline'!$A$2:$A$2047,$A53,'overall city offline'!$B$2:$B$2047,AB$4)*(1-AVERAGEIFS('all sales summary'!$I$2:$I$2047,'all sales summary'!$A$2:$A$2047,$A53,'all sales summary'!$B$2:$B$2047,AB$4)))+(AVERAGEIFS('city centre offline'!$J$2:$J$2047,'city centre offline'!$A$2:$A$2047,$A53,'city centre offline'!$B$2:$B$2047,AB$4)*AVERAGEIFS('all sales summary'!$I$2:$I$2047,'all sales summary'!$A$2:$A$2047,$A53,'all sales summary'!$B$2:$B$2047,AB$4)))</f>
        <v>7.8259895852804587E-2</v>
      </c>
      <c r="AC53" s="60">
        <f>(AVERAGEIFS('city centre offline'!$J$2:$J$2047,'city centre offline'!$A$2:$A$2047,$A53,'city centre offline'!$B$2:$B$2047,AC$4)*AVERAGEIFS('all sales summary'!$I$2:$I$2047,'all sales summary'!$A$2:$A$2047,$A53,'all sales summary'!$B$2:$B$2047,AC$4))/((AVERAGEIFS('overall city offline'!$J$2:$J$2047,'overall city offline'!$A$2:$A$2047,$A53,'overall city offline'!$B$2:$B$2047,AC$4)*(1-AVERAGEIFS('all sales summary'!$I$2:$I$2047,'all sales summary'!$A$2:$A$2047,$A53,'all sales summary'!$B$2:$B$2047,AC$4)))+(AVERAGEIFS('city centre offline'!$J$2:$J$2047,'city centre offline'!$A$2:$A$2047,$A53,'city centre offline'!$B$2:$B$2047,AC$4)*AVERAGEIFS('all sales summary'!$I$2:$I$2047,'all sales summary'!$A$2:$A$2047,$A53,'all sales summary'!$B$2:$B$2047,AC$4)))</f>
        <v>0.11540230242244258</v>
      </c>
      <c r="AD53" s="60">
        <f>(AVERAGEIFS('city centre offline'!$J$2:$J$2047,'city centre offline'!$A$2:$A$2047,$A53,'city centre offline'!$B$2:$B$2047,AD$4)*AVERAGEIFS('all sales summary'!$I$2:$I$2047,'all sales summary'!$A$2:$A$2047,$A53,'all sales summary'!$B$2:$B$2047,AD$4))/((AVERAGEIFS('overall city offline'!$J$2:$J$2047,'overall city offline'!$A$2:$A$2047,$A53,'overall city offline'!$B$2:$B$2047,AD$4)*(1-AVERAGEIFS('all sales summary'!$I$2:$I$2047,'all sales summary'!$A$2:$A$2047,$A53,'all sales summary'!$B$2:$B$2047,AD$4)))+(AVERAGEIFS('city centre offline'!$J$2:$J$2047,'city centre offline'!$A$2:$A$2047,$A53,'city centre offline'!$B$2:$B$2047,AD$4)*AVERAGEIFS('all sales summary'!$I$2:$I$2047,'all sales summary'!$A$2:$A$2047,$A53,'all sales summary'!$B$2:$B$2047,AD$4)))</f>
        <v>0.1469173003089306</v>
      </c>
      <c r="AE53" s="60">
        <f>(AVERAGEIFS('city centre offline'!$J$2:$J$2047,'city centre offline'!$A$2:$A$2047,$A53,'city centre offline'!$B$2:$B$2047,AE$4)*AVERAGEIFS('all sales summary'!$I$2:$I$2047,'all sales summary'!$A$2:$A$2047,$A53,'all sales summary'!$B$2:$B$2047,AE$4))/((AVERAGEIFS('overall city offline'!$J$2:$J$2047,'overall city offline'!$A$2:$A$2047,$A53,'overall city offline'!$B$2:$B$2047,AE$4)*(1-AVERAGEIFS('all sales summary'!$I$2:$I$2047,'all sales summary'!$A$2:$A$2047,$A53,'all sales summary'!$B$2:$B$2047,AE$4)))+(AVERAGEIFS('city centre offline'!$J$2:$J$2047,'city centre offline'!$A$2:$A$2047,$A53,'city centre offline'!$B$2:$B$2047,AE$4)*AVERAGEIFS('all sales summary'!$I$2:$I$2047,'all sales summary'!$A$2:$A$2047,$A53,'all sales summary'!$B$2:$B$2047,AE$4)))</f>
        <v>0.15496752913932008</v>
      </c>
      <c r="AF53" s="60">
        <f>(AVERAGEIFS('city centre offline'!$J$2:$J$2047,'city centre offline'!$A$2:$A$2047,$A53,'city centre offline'!$B$2:$B$2047,AF$4)*AVERAGEIFS('all sales summary'!$I$2:$I$2047,'all sales summary'!$A$2:$A$2047,$A53,'all sales summary'!$B$2:$B$2047,AF$4))/((AVERAGEIFS('overall city offline'!$J$2:$J$2047,'overall city offline'!$A$2:$A$2047,$A53,'overall city offline'!$B$2:$B$2047,AF$4)*(1-AVERAGEIFS('all sales summary'!$I$2:$I$2047,'all sales summary'!$A$2:$A$2047,$A53,'all sales summary'!$B$2:$B$2047,AF$4)))+(AVERAGEIFS('city centre offline'!$J$2:$J$2047,'city centre offline'!$A$2:$A$2047,$A53,'city centre offline'!$B$2:$B$2047,AF$4)*AVERAGEIFS('all sales summary'!$I$2:$I$2047,'all sales summary'!$A$2:$A$2047,$A53,'all sales summary'!$B$2:$B$2047,AF$4)))</f>
        <v>0.17258665356344033</v>
      </c>
      <c r="AG53" s="60">
        <f>(AVERAGEIFS('city centre offline'!$J$2:$J$2047,'city centre offline'!$A$2:$A$2047,$A53,'city centre offline'!$B$2:$B$2047,AG$4)*AVERAGEIFS('all sales summary'!$I$2:$I$2047,'all sales summary'!$A$2:$A$2047,$A53,'all sales summary'!$B$2:$B$2047,AG$4))/((AVERAGEIFS('overall city offline'!$J$2:$J$2047,'overall city offline'!$A$2:$A$2047,$A53,'overall city offline'!$B$2:$B$2047,AG$4)*(1-AVERAGEIFS('all sales summary'!$I$2:$I$2047,'all sales summary'!$A$2:$A$2047,$A53,'all sales summary'!$B$2:$B$2047,AG$4)))+(AVERAGEIFS('city centre offline'!$J$2:$J$2047,'city centre offline'!$A$2:$A$2047,$A53,'city centre offline'!$B$2:$B$2047,AG$4)*AVERAGEIFS('all sales summary'!$I$2:$I$2047,'all sales summary'!$A$2:$A$2047,$A53,'all sales summary'!$B$2:$B$2047,AG$4)))</f>
        <v>0.18425365376038103</v>
      </c>
      <c r="AH53" s="60">
        <f>(AVERAGEIFS('city centre offline'!$J$2:$J$2047,'city centre offline'!$A$2:$A$2047,$A53,'city centre offline'!$B$2:$B$2047,AH$4)*AVERAGEIFS('all sales summary'!$I$2:$I$2047,'all sales summary'!$A$2:$A$2047,$A53,'all sales summary'!$B$2:$B$2047,AH$4))/((AVERAGEIFS('overall city offline'!$J$2:$J$2047,'overall city offline'!$A$2:$A$2047,$A53,'overall city offline'!$B$2:$B$2047,AH$4)*(1-AVERAGEIFS('all sales summary'!$I$2:$I$2047,'all sales summary'!$A$2:$A$2047,$A53,'all sales summary'!$B$2:$B$2047,AH$4)))+(AVERAGEIFS('city centre offline'!$J$2:$J$2047,'city centre offline'!$A$2:$A$2047,$A53,'city centre offline'!$B$2:$B$2047,AH$4)*AVERAGEIFS('all sales summary'!$I$2:$I$2047,'all sales summary'!$A$2:$A$2047,$A53,'all sales summary'!$B$2:$B$2047,AH$4)))</f>
        <v>0.19313188960893818</v>
      </c>
    </row>
    <row r="54" spans="1:34" x14ac:dyDescent="0.3">
      <c r="A54" t="s">
        <v>56</v>
      </c>
      <c r="B54" s="60">
        <f>(AVERAGEIFS('city centre offline'!$J$2:$J$2047,'city centre offline'!$A$2:$A$2047,$A54,'city centre offline'!$B$2:$B$2047,B$4)*AVERAGEIFS('all sales summary'!$I$2:$I$2047,'all sales summary'!$A$2:$A$2047,$A54,'all sales summary'!$B$2:$B$2047,B$4))/((AVERAGEIFS('overall city offline'!$J$2:$J$2047,'overall city offline'!$A$2:$A$2047,$A54,'overall city offline'!$B$2:$B$2047,B$4)*(1-AVERAGEIFS('all sales summary'!$I$2:$I$2047,'all sales summary'!$A$2:$A$2047,$A54,'all sales summary'!$B$2:$B$2047,B$4)))+(AVERAGEIFS('city centre offline'!$J$2:$J$2047,'city centre offline'!$A$2:$A$2047,$A54,'city centre offline'!$B$2:$B$2047,B$4)*AVERAGEIFS('all sales summary'!$I$2:$I$2047,'all sales summary'!$A$2:$A$2047,$A54,'all sales summary'!$B$2:$B$2047,B$4)))</f>
        <v>0.2282158706141289</v>
      </c>
      <c r="C54" s="60">
        <f>(AVERAGEIFS('city centre offline'!$J$2:$J$2047,'city centre offline'!$A$2:$A$2047,$A54,'city centre offline'!$B$2:$B$2047,C$4)*AVERAGEIFS('all sales summary'!$I$2:$I$2047,'all sales summary'!$A$2:$A$2047,$A54,'all sales summary'!$B$2:$B$2047,C$4))/((AVERAGEIFS('overall city offline'!$J$2:$J$2047,'overall city offline'!$A$2:$A$2047,$A54,'overall city offline'!$B$2:$B$2047,C$4)*(1-AVERAGEIFS('all sales summary'!$I$2:$I$2047,'all sales summary'!$A$2:$A$2047,$A54,'all sales summary'!$B$2:$B$2047,C$4)))+(AVERAGEIFS('city centre offline'!$J$2:$J$2047,'city centre offline'!$A$2:$A$2047,$A54,'city centre offline'!$B$2:$B$2047,C$4)*AVERAGEIFS('all sales summary'!$I$2:$I$2047,'all sales summary'!$A$2:$A$2047,$A54,'all sales summary'!$B$2:$B$2047,C$4)))</f>
        <v>0.2210757146768576</v>
      </c>
      <c r="D54" s="60">
        <f>(AVERAGEIFS('city centre offline'!$J$2:$J$2047,'city centre offline'!$A$2:$A$2047,$A54,'city centre offline'!$B$2:$B$2047,D$4)*AVERAGEIFS('all sales summary'!$I$2:$I$2047,'all sales summary'!$A$2:$A$2047,$A54,'all sales summary'!$B$2:$B$2047,D$4))/((AVERAGEIFS('overall city offline'!$J$2:$J$2047,'overall city offline'!$A$2:$A$2047,$A54,'overall city offline'!$B$2:$B$2047,D$4)*(1-AVERAGEIFS('all sales summary'!$I$2:$I$2047,'all sales summary'!$A$2:$A$2047,$A54,'all sales summary'!$B$2:$B$2047,D$4)))+(AVERAGEIFS('city centre offline'!$J$2:$J$2047,'city centre offline'!$A$2:$A$2047,$A54,'city centre offline'!$B$2:$B$2047,D$4)*AVERAGEIFS('all sales summary'!$I$2:$I$2047,'all sales summary'!$A$2:$A$2047,$A54,'all sales summary'!$B$2:$B$2047,D$4)))</f>
        <v>0.22294275534545988</v>
      </c>
      <c r="E54" s="60">
        <f>(AVERAGEIFS('city centre offline'!$J$2:$J$2047,'city centre offline'!$A$2:$A$2047,$A54,'city centre offline'!$B$2:$B$2047,E$4)*AVERAGEIFS('all sales summary'!$I$2:$I$2047,'all sales summary'!$A$2:$A$2047,$A54,'all sales summary'!$B$2:$B$2047,E$4))/((AVERAGEIFS('overall city offline'!$J$2:$J$2047,'overall city offline'!$A$2:$A$2047,$A54,'overall city offline'!$B$2:$B$2047,E$4)*(1-AVERAGEIFS('all sales summary'!$I$2:$I$2047,'all sales summary'!$A$2:$A$2047,$A54,'all sales summary'!$B$2:$B$2047,E$4)))+(AVERAGEIFS('city centre offline'!$J$2:$J$2047,'city centre offline'!$A$2:$A$2047,$A54,'city centre offline'!$B$2:$B$2047,E$4)*AVERAGEIFS('all sales summary'!$I$2:$I$2047,'all sales summary'!$A$2:$A$2047,$A54,'all sales summary'!$B$2:$B$2047,E$4)))</f>
        <v>0.22207007641308049</v>
      </c>
      <c r="F54" s="60">
        <f>(AVERAGEIFS('city centre offline'!$J$2:$J$2047,'city centre offline'!$A$2:$A$2047,$A54,'city centre offline'!$B$2:$B$2047,F$4)*AVERAGEIFS('all sales summary'!$I$2:$I$2047,'all sales summary'!$A$2:$A$2047,$A54,'all sales summary'!$B$2:$B$2047,F$4))/((AVERAGEIFS('overall city offline'!$J$2:$J$2047,'overall city offline'!$A$2:$A$2047,$A54,'overall city offline'!$B$2:$B$2047,F$4)*(1-AVERAGEIFS('all sales summary'!$I$2:$I$2047,'all sales summary'!$A$2:$A$2047,$A54,'all sales summary'!$B$2:$B$2047,F$4)))+(AVERAGEIFS('city centre offline'!$J$2:$J$2047,'city centre offline'!$A$2:$A$2047,$A54,'city centre offline'!$B$2:$B$2047,F$4)*AVERAGEIFS('all sales summary'!$I$2:$I$2047,'all sales summary'!$A$2:$A$2047,$A54,'all sales summary'!$B$2:$B$2047,F$4)))</f>
        <v>0.21802558270988942</v>
      </c>
      <c r="G54" s="60">
        <f>(AVERAGEIFS('city centre offline'!$J$2:$J$2047,'city centre offline'!$A$2:$A$2047,$A54,'city centre offline'!$B$2:$B$2047,G$4)*AVERAGEIFS('all sales summary'!$I$2:$I$2047,'all sales summary'!$A$2:$A$2047,$A54,'all sales summary'!$B$2:$B$2047,G$4))/((AVERAGEIFS('overall city offline'!$J$2:$J$2047,'overall city offline'!$A$2:$A$2047,$A54,'overall city offline'!$B$2:$B$2047,G$4)*(1-AVERAGEIFS('all sales summary'!$I$2:$I$2047,'all sales summary'!$A$2:$A$2047,$A54,'all sales summary'!$B$2:$B$2047,G$4)))+(AVERAGEIFS('city centre offline'!$J$2:$J$2047,'city centre offline'!$A$2:$A$2047,$A54,'city centre offline'!$B$2:$B$2047,G$4)*AVERAGEIFS('all sales summary'!$I$2:$I$2047,'all sales summary'!$A$2:$A$2047,$A54,'all sales summary'!$B$2:$B$2047,G$4)))</f>
        <v>0.21274669693417594</v>
      </c>
      <c r="H54" s="60">
        <f>(AVERAGEIFS('city centre offline'!$J$2:$J$2047,'city centre offline'!$A$2:$A$2047,$A54,'city centre offline'!$B$2:$B$2047,H$4)*AVERAGEIFS('all sales summary'!$I$2:$I$2047,'all sales summary'!$A$2:$A$2047,$A54,'all sales summary'!$B$2:$B$2047,H$4))/((AVERAGEIFS('overall city offline'!$J$2:$J$2047,'overall city offline'!$A$2:$A$2047,$A54,'overall city offline'!$B$2:$B$2047,H$4)*(1-AVERAGEIFS('all sales summary'!$I$2:$I$2047,'all sales summary'!$A$2:$A$2047,$A54,'all sales summary'!$B$2:$B$2047,H$4)))+(AVERAGEIFS('city centre offline'!$J$2:$J$2047,'city centre offline'!$A$2:$A$2047,$A54,'city centre offline'!$B$2:$B$2047,H$4)*AVERAGEIFS('all sales summary'!$I$2:$I$2047,'all sales summary'!$A$2:$A$2047,$A54,'all sales summary'!$B$2:$B$2047,H$4)))</f>
        <v>0.21836714892458994</v>
      </c>
      <c r="I54" s="60">
        <f>(AVERAGEIFS('city centre offline'!$J$2:$J$2047,'city centre offline'!$A$2:$A$2047,$A54,'city centre offline'!$B$2:$B$2047,I$4)*AVERAGEIFS('all sales summary'!$I$2:$I$2047,'all sales summary'!$A$2:$A$2047,$A54,'all sales summary'!$B$2:$B$2047,I$4))/((AVERAGEIFS('overall city offline'!$J$2:$J$2047,'overall city offline'!$A$2:$A$2047,$A54,'overall city offline'!$B$2:$B$2047,I$4)*(1-AVERAGEIFS('all sales summary'!$I$2:$I$2047,'all sales summary'!$A$2:$A$2047,$A54,'all sales summary'!$B$2:$B$2047,I$4)))+(AVERAGEIFS('city centre offline'!$J$2:$J$2047,'city centre offline'!$A$2:$A$2047,$A54,'city centre offline'!$B$2:$B$2047,I$4)*AVERAGEIFS('all sales summary'!$I$2:$I$2047,'all sales summary'!$A$2:$A$2047,$A54,'all sales summary'!$B$2:$B$2047,I$4)))</f>
        <v>0.21594391465003476</v>
      </c>
      <c r="J54" s="60">
        <f>(AVERAGEIFS('city centre offline'!$J$2:$J$2047,'city centre offline'!$A$2:$A$2047,$A54,'city centre offline'!$B$2:$B$2047,J$4)*AVERAGEIFS('all sales summary'!$I$2:$I$2047,'all sales summary'!$A$2:$A$2047,$A54,'all sales summary'!$B$2:$B$2047,J$4))/((AVERAGEIFS('overall city offline'!$J$2:$J$2047,'overall city offline'!$A$2:$A$2047,$A54,'overall city offline'!$B$2:$B$2047,J$4)*(1-AVERAGEIFS('all sales summary'!$I$2:$I$2047,'all sales summary'!$A$2:$A$2047,$A54,'all sales summary'!$B$2:$B$2047,J$4)))+(AVERAGEIFS('city centre offline'!$J$2:$J$2047,'city centre offline'!$A$2:$A$2047,$A54,'city centre offline'!$B$2:$B$2047,J$4)*AVERAGEIFS('all sales summary'!$I$2:$I$2047,'all sales summary'!$A$2:$A$2047,$A54,'all sales summary'!$B$2:$B$2047,J$4)))</f>
        <v>0.2178451740278648</v>
      </c>
      <c r="K54" s="60">
        <f>(AVERAGEIFS('city centre offline'!$J$2:$J$2047,'city centre offline'!$A$2:$A$2047,$A54,'city centre offline'!$B$2:$B$2047,K$4)*AVERAGEIFS('all sales summary'!$I$2:$I$2047,'all sales summary'!$A$2:$A$2047,$A54,'all sales summary'!$B$2:$B$2047,K$4))/((AVERAGEIFS('overall city offline'!$J$2:$J$2047,'overall city offline'!$A$2:$A$2047,$A54,'overall city offline'!$B$2:$B$2047,K$4)*(1-AVERAGEIFS('all sales summary'!$I$2:$I$2047,'all sales summary'!$A$2:$A$2047,$A54,'all sales summary'!$B$2:$B$2047,K$4)))+(AVERAGEIFS('city centre offline'!$J$2:$J$2047,'city centre offline'!$A$2:$A$2047,$A54,'city centre offline'!$B$2:$B$2047,K$4)*AVERAGEIFS('all sales summary'!$I$2:$I$2047,'all sales summary'!$A$2:$A$2047,$A54,'all sales summary'!$B$2:$B$2047,K$4)))</f>
        <v>0.2191961203464925</v>
      </c>
      <c r="L54" s="60">
        <f>(AVERAGEIFS('city centre offline'!$J$2:$J$2047,'city centre offline'!$A$2:$A$2047,$A54,'city centre offline'!$B$2:$B$2047,L$4)*AVERAGEIFS('all sales summary'!$I$2:$I$2047,'all sales summary'!$A$2:$A$2047,$A54,'all sales summary'!$B$2:$B$2047,L$4))/((AVERAGEIFS('overall city offline'!$J$2:$J$2047,'overall city offline'!$A$2:$A$2047,$A54,'overall city offline'!$B$2:$B$2047,L$4)*(1-AVERAGEIFS('all sales summary'!$I$2:$I$2047,'all sales summary'!$A$2:$A$2047,$A54,'all sales summary'!$B$2:$B$2047,L$4)))+(AVERAGEIFS('city centre offline'!$J$2:$J$2047,'city centre offline'!$A$2:$A$2047,$A54,'city centre offline'!$B$2:$B$2047,L$4)*AVERAGEIFS('all sales summary'!$I$2:$I$2047,'all sales summary'!$A$2:$A$2047,$A54,'all sales summary'!$B$2:$B$2047,L$4)))</f>
        <v>0.21671295096862694</v>
      </c>
      <c r="M54" s="60">
        <f>(AVERAGEIFS('city centre offline'!$J$2:$J$2047,'city centre offline'!$A$2:$A$2047,$A54,'city centre offline'!$B$2:$B$2047,M$4)*AVERAGEIFS('all sales summary'!$I$2:$I$2047,'all sales summary'!$A$2:$A$2047,$A54,'all sales summary'!$B$2:$B$2047,M$4))/((AVERAGEIFS('overall city offline'!$J$2:$J$2047,'overall city offline'!$A$2:$A$2047,$A54,'overall city offline'!$B$2:$B$2047,M$4)*(1-AVERAGEIFS('all sales summary'!$I$2:$I$2047,'all sales summary'!$A$2:$A$2047,$A54,'all sales summary'!$B$2:$B$2047,M$4)))+(AVERAGEIFS('city centre offline'!$J$2:$J$2047,'city centre offline'!$A$2:$A$2047,$A54,'city centre offline'!$B$2:$B$2047,M$4)*AVERAGEIFS('all sales summary'!$I$2:$I$2047,'all sales summary'!$A$2:$A$2047,$A54,'all sales summary'!$B$2:$B$2047,M$4)))</f>
        <v>0.21083757043963097</v>
      </c>
      <c r="N54" s="60">
        <f>(AVERAGEIFS('city centre offline'!$J$2:$J$2047,'city centre offline'!$A$2:$A$2047,$A54,'city centre offline'!$B$2:$B$2047,N$4)*AVERAGEIFS('all sales summary'!$I$2:$I$2047,'all sales summary'!$A$2:$A$2047,$A54,'all sales summary'!$B$2:$B$2047,N$4))/((AVERAGEIFS('overall city offline'!$J$2:$J$2047,'overall city offline'!$A$2:$A$2047,$A54,'overall city offline'!$B$2:$B$2047,N$4)*(1-AVERAGEIFS('all sales summary'!$I$2:$I$2047,'all sales summary'!$A$2:$A$2047,$A54,'all sales summary'!$B$2:$B$2047,N$4)))+(AVERAGEIFS('city centre offline'!$J$2:$J$2047,'city centre offline'!$A$2:$A$2047,$A54,'city centre offline'!$B$2:$B$2047,N$4)*AVERAGEIFS('all sales summary'!$I$2:$I$2047,'all sales summary'!$A$2:$A$2047,$A54,'all sales summary'!$B$2:$B$2047,N$4)))</f>
        <v>0.21184739797728797</v>
      </c>
      <c r="O54" s="60">
        <f>(AVERAGEIFS('city centre offline'!$J$2:$J$2047,'city centre offline'!$A$2:$A$2047,$A54,'city centre offline'!$B$2:$B$2047,O$4)*AVERAGEIFS('all sales summary'!$I$2:$I$2047,'all sales summary'!$A$2:$A$2047,$A54,'all sales summary'!$B$2:$B$2047,O$4))/((AVERAGEIFS('overall city offline'!$J$2:$J$2047,'overall city offline'!$A$2:$A$2047,$A54,'overall city offline'!$B$2:$B$2047,O$4)*(1-AVERAGEIFS('all sales summary'!$I$2:$I$2047,'all sales summary'!$A$2:$A$2047,$A54,'all sales summary'!$B$2:$B$2047,O$4)))+(AVERAGEIFS('city centre offline'!$J$2:$J$2047,'city centre offline'!$A$2:$A$2047,$A54,'city centre offline'!$B$2:$B$2047,O$4)*AVERAGEIFS('all sales summary'!$I$2:$I$2047,'all sales summary'!$A$2:$A$2047,$A54,'all sales summary'!$B$2:$B$2047,O$4)))</f>
        <v>0.20867396549075076</v>
      </c>
      <c r="P54" s="60">
        <f>(AVERAGEIFS('city centre offline'!$J$2:$J$2047,'city centre offline'!$A$2:$A$2047,$A54,'city centre offline'!$B$2:$B$2047,P$4)*AVERAGEIFS('all sales summary'!$I$2:$I$2047,'all sales summary'!$A$2:$A$2047,$A54,'all sales summary'!$B$2:$B$2047,P$4))/((AVERAGEIFS('overall city offline'!$J$2:$J$2047,'overall city offline'!$A$2:$A$2047,$A54,'overall city offline'!$B$2:$B$2047,P$4)*(1-AVERAGEIFS('all sales summary'!$I$2:$I$2047,'all sales summary'!$A$2:$A$2047,$A54,'all sales summary'!$B$2:$B$2047,P$4)))+(AVERAGEIFS('city centre offline'!$J$2:$J$2047,'city centre offline'!$A$2:$A$2047,$A54,'city centre offline'!$B$2:$B$2047,P$4)*AVERAGEIFS('all sales summary'!$I$2:$I$2047,'all sales summary'!$A$2:$A$2047,$A54,'all sales summary'!$B$2:$B$2047,P$4)))</f>
        <v>0.19967620214189025</v>
      </c>
      <c r="Q54" s="60">
        <f>(AVERAGEIFS('city centre offline'!$J$2:$J$2047,'city centre offline'!$A$2:$A$2047,$A54,'city centre offline'!$B$2:$B$2047,Q$4)*AVERAGEIFS('all sales summary'!$I$2:$I$2047,'all sales summary'!$A$2:$A$2047,$A54,'all sales summary'!$B$2:$B$2047,Q$4))/((AVERAGEIFS('overall city offline'!$J$2:$J$2047,'overall city offline'!$A$2:$A$2047,$A54,'overall city offline'!$B$2:$B$2047,Q$4)*(1-AVERAGEIFS('all sales summary'!$I$2:$I$2047,'all sales summary'!$A$2:$A$2047,$A54,'all sales summary'!$B$2:$B$2047,Q$4)))+(AVERAGEIFS('city centre offline'!$J$2:$J$2047,'city centre offline'!$A$2:$A$2047,$A54,'city centre offline'!$B$2:$B$2047,Q$4)*AVERAGEIFS('all sales summary'!$I$2:$I$2047,'all sales summary'!$A$2:$A$2047,$A54,'all sales summary'!$B$2:$B$2047,Q$4)))</f>
        <v>0.17610212282886065</v>
      </c>
      <c r="R54" s="60">
        <f>(AVERAGEIFS('city centre offline'!$J$2:$J$2047,'city centre offline'!$A$2:$A$2047,$A54,'city centre offline'!$B$2:$B$2047,R$4)*AVERAGEIFS('all sales summary'!$I$2:$I$2047,'all sales summary'!$A$2:$A$2047,$A54,'all sales summary'!$B$2:$B$2047,R$4))/((AVERAGEIFS('overall city offline'!$J$2:$J$2047,'overall city offline'!$A$2:$A$2047,$A54,'overall city offline'!$B$2:$B$2047,R$4)*(1-AVERAGEIFS('all sales summary'!$I$2:$I$2047,'all sales summary'!$A$2:$A$2047,$A54,'all sales summary'!$B$2:$B$2047,R$4)))+(AVERAGEIFS('city centre offline'!$J$2:$J$2047,'city centre offline'!$A$2:$A$2047,$A54,'city centre offline'!$B$2:$B$2047,R$4)*AVERAGEIFS('all sales summary'!$I$2:$I$2047,'all sales summary'!$A$2:$A$2047,$A54,'all sales summary'!$B$2:$B$2047,R$4)))</f>
        <v>0.13540792953751962</v>
      </c>
      <c r="S54" s="60">
        <f>(AVERAGEIFS('city centre offline'!$J$2:$J$2047,'city centre offline'!$A$2:$A$2047,$A54,'city centre offline'!$B$2:$B$2047,S$4)*AVERAGEIFS('all sales summary'!$I$2:$I$2047,'all sales summary'!$A$2:$A$2047,$A54,'all sales summary'!$B$2:$B$2047,S$4))/((AVERAGEIFS('overall city offline'!$J$2:$J$2047,'overall city offline'!$A$2:$A$2047,$A54,'overall city offline'!$B$2:$B$2047,S$4)*(1-AVERAGEIFS('all sales summary'!$I$2:$I$2047,'all sales summary'!$A$2:$A$2047,$A54,'all sales summary'!$B$2:$B$2047,S$4)))+(AVERAGEIFS('city centre offline'!$J$2:$J$2047,'city centre offline'!$A$2:$A$2047,$A54,'city centre offline'!$B$2:$B$2047,S$4)*AVERAGEIFS('all sales summary'!$I$2:$I$2047,'all sales summary'!$A$2:$A$2047,$A54,'all sales summary'!$B$2:$B$2047,S$4)))</f>
        <v>0.12688072782015675</v>
      </c>
      <c r="T54" s="60">
        <f>(AVERAGEIFS('city centre offline'!$J$2:$J$2047,'city centre offline'!$A$2:$A$2047,$A54,'city centre offline'!$B$2:$B$2047,T$4)*AVERAGEIFS('all sales summary'!$I$2:$I$2047,'all sales summary'!$A$2:$A$2047,$A54,'all sales summary'!$B$2:$B$2047,T$4))/((AVERAGEIFS('overall city offline'!$J$2:$J$2047,'overall city offline'!$A$2:$A$2047,$A54,'overall city offline'!$B$2:$B$2047,T$4)*(1-AVERAGEIFS('all sales summary'!$I$2:$I$2047,'all sales summary'!$A$2:$A$2047,$A54,'all sales summary'!$B$2:$B$2047,T$4)))+(AVERAGEIFS('city centre offline'!$J$2:$J$2047,'city centre offline'!$A$2:$A$2047,$A54,'city centre offline'!$B$2:$B$2047,T$4)*AVERAGEIFS('all sales summary'!$I$2:$I$2047,'all sales summary'!$A$2:$A$2047,$A54,'all sales summary'!$B$2:$B$2047,T$4)))</f>
        <v>0.15895943705069698</v>
      </c>
      <c r="U54" s="60">
        <f>(AVERAGEIFS('city centre offline'!$J$2:$J$2047,'city centre offline'!$A$2:$A$2047,$A54,'city centre offline'!$B$2:$B$2047,U$4)*AVERAGEIFS('all sales summary'!$I$2:$I$2047,'all sales summary'!$A$2:$A$2047,$A54,'all sales summary'!$B$2:$B$2047,U$4))/((AVERAGEIFS('overall city offline'!$J$2:$J$2047,'overall city offline'!$A$2:$A$2047,$A54,'overall city offline'!$B$2:$B$2047,U$4)*(1-AVERAGEIFS('all sales summary'!$I$2:$I$2047,'all sales summary'!$A$2:$A$2047,$A54,'all sales summary'!$B$2:$B$2047,U$4)))+(AVERAGEIFS('city centre offline'!$J$2:$J$2047,'city centre offline'!$A$2:$A$2047,$A54,'city centre offline'!$B$2:$B$2047,U$4)*AVERAGEIFS('all sales summary'!$I$2:$I$2047,'all sales summary'!$A$2:$A$2047,$A54,'all sales summary'!$B$2:$B$2047,U$4)))</f>
        <v>0.1794208530484547</v>
      </c>
      <c r="V54" s="60">
        <f>(AVERAGEIFS('city centre offline'!$J$2:$J$2047,'city centre offline'!$A$2:$A$2047,$A54,'city centre offline'!$B$2:$B$2047,V$4)*AVERAGEIFS('all sales summary'!$I$2:$I$2047,'all sales summary'!$A$2:$A$2047,$A54,'all sales summary'!$B$2:$B$2047,V$4))/((AVERAGEIFS('overall city offline'!$J$2:$J$2047,'overall city offline'!$A$2:$A$2047,$A54,'overall city offline'!$B$2:$B$2047,V$4)*(1-AVERAGEIFS('all sales summary'!$I$2:$I$2047,'all sales summary'!$A$2:$A$2047,$A54,'all sales summary'!$B$2:$B$2047,V$4)))+(AVERAGEIFS('city centre offline'!$J$2:$J$2047,'city centre offline'!$A$2:$A$2047,$A54,'city centre offline'!$B$2:$B$2047,V$4)*AVERAGEIFS('all sales summary'!$I$2:$I$2047,'all sales summary'!$A$2:$A$2047,$A54,'all sales summary'!$B$2:$B$2047,V$4)))</f>
        <v>0.17620462515117688</v>
      </c>
      <c r="W54" s="60">
        <f>(AVERAGEIFS('city centre offline'!$J$2:$J$2047,'city centre offline'!$A$2:$A$2047,$A54,'city centre offline'!$B$2:$B$2047,W$4)*AVERAGEIFS('all sales summary'!$I$2:$I$2047,'all sales summary'!$A$2:$A$2047,$A54,'all sales summary'!$B$2:$B$2047,W$4))/((AVERAGEIFS('overall city offline'!$J$2:$J$2047,'overall city offline'!$A$2:$A$2047,$A54,'overall city offline'!$B$2:$B$2047,W$4)*(1-AVERAGEIFS('all sales summary'!$I$2:$I$2047,'all sales summary'!$A$2:$A$2047,$A54,'all sales summary'!$B$2:$B$2047,W$4)))+(AVERAGEIFS('city centre offline'!$J$2:$J$2047,'city centre offline'!$A$2:$A$2047,$A54,'city centre offline'!$B$2:$B$2047,W$4)*AVERAGEIFS('all sales summary'!$I$2:$I$2047,'all sales summary'!$A$2:$A$2047,$A54,'all sales summary'!$B$2:$B$2047,W$4)))</f>
        <v>0.15675702833956034</v>
      </c>
      <c r="X54" s="60">
        <f>(AVERAGEIFS('city centre offline'!$J$2:$J$2047,'city centre offline'!$A$2:$A$2047,$A54,'city centre offline'!$B$2:$B$2047,X$4)*AVERAGEIFS('all sales summary'!$I$2:$I$2047,'all sales summary'!$A$2:$A$2047,$A54,'all sales summary'!$B$2:$B$2047,X$4))/((AVERAGEIFS('overall city offline'!$J$2:$J$2047,'overall city offline'!$A$2:$A$2047,$A54,'overall city offline'!$B$2:$B$2047,X$4)*(1-AVERAGEIFS('all sales summary'!$I$2:$I$2047,'all sales summary'!$A$2:$A$2047,$A54,'all sales summary'!$B$2:$B$2047,X$4)))+(AVERAGEIFS('city centre offline'!$J$2:$J$2047,'city centre offline'!$A$2:$A$2047,$A54,'city centre offline'!$B$2:$B$2047,X$4)*AVERAGEIFS('all sales summary'!$I$2:$I$2047,'all sales summary'!$A$2:$A$2047,$A54,'all sales summary'!$B$2:$B$2047,X$4)))</f>
        <v>0.13425529713286447</v>
      </c>
      <c r="Y54" s="60">
        <f>(AVERAGEIFS('city centre offline'!$J$2:$J$2047,'city centre offline'!$A$2:$A$2047,$A54,'city centre offline'!$B$2:$B$2047,Y$4)*AVERAGEIFS('all sales summary'!$I$2:$I$2047,'all sales summary'!$A$2:$A$2047,$A54,'all sales summary'!$B$2:$B$2047,Y$4))/((AVERAGEIFS('overall city offline'!$J$2:$J$2047,'overall city offline'!$A$2:$A$2047,$A54,'overall city offline'!$B$2:$B$2047,Y$4)*(1-AVERAGEIFS('all sales summary'!$I$2:$I$2047,'all sales summary'!$A$2:$A$2047,$A54,'all sales summary'!$B$2:$B$2047,Y$4)))+(AVERAGEIFS('city centre offline'!$J$2:$J$2047,'city centre offline'!$A$2:$A$2047,$A54,'city centre offline'!$B$2:$B$2047,Y$4)*AVERAGEIFS('all sales summary'!$I$2:$I$2047,'all sales summary'!$A$2:$A$2047,$A54,'all sales summary'!$B$2:$B$2047,Y$4)))</f>
        <v>0.13871075924261828</v>
      </c>
      <c r="Z54" s="60">
        <f>(AVERAGEIFS('city centre offline'!$J$2:$J$2047,'city centre offline'!$A$2:$A$2047,$A54,'city centre offline'!$B$2:$B$2047,Z$4)*AVERAGEIFS('all sales summary'!$I$2:$I$2047,'all sales summary'!$A$2:$A$2047,$A54,'all sales summary'!$B$2:$B$2047,Z$4))/((AVERAGEIFS('overall city offline'!$J$2:$J$2047,'overall city offline'!$A$2:$A$2047,$A54,'overall city offline'!$B$2:$B$2047,Z$4)*(1-AVERAGEIFS('all sales summary'!$I$2:$I$2047,'all sales summary'!$A$2:$A$2047,$A54,'all sales summary'!$B$2:$B$2047,Z$4)))+(AVERAGEIFS('city centre offline'!$J$2:$J$2047,'city centre offline'!$A$2:$A$2047,$A54,'city centre offline'!$B$2:$B$2047,Z$4)*AVERAGEIFS('all sales summary'!$I$2:$I$2047,'all sales summary'!$A$2:$A$2047,$A54,'all sales summary'!$B$2:$B$2047,Z$4)))</f>
        <v>0.12546468416276405</v>
      </c>
      <c r="AA54" s="60">
        <f>(AVERAGEIFS('city centre offline'!$J$2:$J$2047,'city centre offline'!$A$2:$A$2047,$A54,'city centre offline'!$B$2:$B$2047,AA$4)*AVERAGEIFS('all sales summary'!$I$2:$I$2047,'all sales summary'!$A$2:$A$2047,$A54,'all sales summary'!$B$2:$B$2047,AA$4))/((AVERAGEIFS('overall city offline'!$J$2:$J$2047,'overall city offline'!$A$2:$A$2047,$A54,'overall city offline'!$B$2:$B$2047,AA$4)*(1-AVERAGEIFS('all sales summary'!$I$2:$I$2047,'all sales summary'!$A$2:$A$2047,$A54,'all sales summary'!$B$2:$B$2047,AA$4)))+(AVERAGEIFS('city centre offline'!$J$2:$J$2047,'city centre offline'!$A$2:$A$2047,$A54,'city centre offline'!$B$2:$B$2047,AA$4)*AVERAGEIFS('all sales summary'!$I$2:$I$2047,'all sales summary'!$A$2:$A$2047,$A54,'all sales summary'!$B$2:$B$2047,AA$4)))</f>
        <v>0.12861626465331727</v>
      </c>
      <c r="AB54" s="60">
        <f>(AVERAGEIFS('city centre offline'!$J$2:$J$2047,'city centre offline'!$A$2:$A$2047,$A54,'city centre offline'!$B$2:$B$2047,AB$4)*AVERAGEIFS('all sales summary'!$I$2:$I$2047,'all sales summary'!$A$2:$A$2047,$A54,'all sales summary'!$B$2:$B$2047,AB$4))/((AVERAGEIFS('overall city offline'!$J$2:$J$2047,'overall city offline'!$A$2:$A$2047,$A54,'overall city offline'!$B$2:$B$2047,AB$4)*(1-AVERAGEIFS('all sales summary'!$I$2:$I$2047,'all sales summary'!$A$2:$A$2047,$A54,'all sales summary'!$B$2:$B$2047,AB$4)))+(AVERAGEIFS('city centre offline'!$J$2:$J$2047,'city centre offline'!$A$2:$A$2047,$A54,'city centre offline'!$B$2:$B$2047,AB$4)*AVERAGEIFS('all sales summary'!$I$2:$I$2047,'all sales summary'!$A$2:$A$2047,$A54,'all sales summary'!$B$2:$B$2047,AB$4)))</f>
        <v>0.13370870680122793</v>
      </c>
      <c r="AC54" s="60">
        <f>(AVERAGEIFS('city centre offline'!$J$2:$J$2047,'city centre offline'!$A$2:$A$2047,$A54,'city centre offline'!$B$2:$B$2047,AC$4)*AVERAGEIFS('all sales summary'!$I$2:$I$2047,'all sales summary'!$A$2:$A$2047,$A54,'all sales summary'!$B$2:$B$2047,AC$4))/((AVERAGEIFS('overall city offline'!$J$2:$J$2047,'overall city offline'!$A$2:$A$2047,$A54,'overall city offline'!$B$2:$B$2047,AC$4)*(1-AVERAGEIFS('all sales summary'!$I$2:$I$2047,'all sales summary'!$A$2:$A$2047,$A54,'all sales summary'!$B$2:$B$2047,AC$4)))+(AVERAGEIFS('city centre offline'!$J$2:$J$2047,'city centre offline'!$A$2:$A$2047,$A54,'city centre offline'!$B$2:$B$2047,AC$4)*AVERAGEIFS('all sales summary'!$I$2:$I$2047,'all sales summary'!$A$2:$A$2047,$A54,'all sales summary'!$B$2:$B$2047,AC$4)))</f>
        <v>0.14436256645657558</v>
      </c>
      <c r="AD54" s="60">
        <f>(AVERAGEIFS('city centre offline'!$J$2:$J$2047,'city centre offline'!$A$2:$A$2047,$A54,'city centre offline'!$B$2:$B$2047,AD$4)*AVERAGEIFS('all sales summary'!$I$2:$I$2047,'all sales summary'!$A$2:$A$2047,$A54,'all sales summary'!$B$2:$B$2047,AD$4))/((AVERAGEIFS('overall city offline'!$J$2:$J$2047,'overall city offline'!$A$2:$A$2047,$A54,'overall city offline'!$B$2:$B$2047,AD$4)*(1-AVERAGEIFS('all sales summary'!$I$2:$I$2047,'all sales summary'!$A$2:$A$2047,$A54,'all sales summary'!$B$2:$B$2047,AD$4)))+(AVERAGEIFS('city centre offline'!$J$2:$J$2047,'city centre offline'!$A$2:$A$2047,$A54,'city centre offline'!$B$2:$B$2047,AD$4)*AVERAGEIFS('all sales summary'!$I$2:$I$2047,'all sales summary'!$A$2:$A$2047,$A54,'all sales summary'!$B$2:$B$2047,AD$4)))</f>
        <v>0.15578871261938265</v>
      </c>
      <c r="AE54" s="60">
        <f>(AVERAGEIFS('city centre offline'!$J$2:$J$2047,'city centre offline'!$A$2:$A$2047,$A54,'city centre offline'!$B$2:$B$2047,AE$4)*AVERAGEIFS('all sales summary'!$I$2:$I$2047,'all sales summary'!$A$2:$A$2047,$A54,'all sales summary'!$B$2:$B$2047,AE$4))/((AVERAGEIFS('overall city offline'!$J$2:$J$2047,'overall city offline'!$A$2:$A$2047,$A54,'overall city offline'!$B$2:$B$2047,AE$4)*(1-AVERAGEIFS('all sales summary'!$I$2:$I$2047,'all sales summary'!$A$2:$A$2047,$A54,'all sales summary'!$B$2:$B$2047,AE$4)))+(AVERAGEIFS('city centre offline'!$J$2:$J$2047,'city centre offline'!$A$2:$A$2047,$A54,'city centre offline'!$B$2:$B$2047,AE$4)*AVERAGEIFS('all sales summary'!$I$2:$I$2047,'all sales summary'!$A$2:$A$2047,$A54,'all sales summary'!$B$2:$B$2047,AE$4)))</f>
        <v>0.17283753016848821</v>
      </c>
      <c r="AF54" s="60">
        <f>(AVERAGEIFS('city centre offline'!$J$2:$J$2047,'city centre offline'!$A$2:$A$2047,$A54,'city centre offline'!$B$2:$B$2047,AF$4)*AVERAGEIFS('all sales summary'!$I$2:$I$2047,'all sales summary'!$A$2:$A$2047,$A54,'all sales summary'!$B$2:$B$2047,AF$4))/((AVERAGEIFS('overall city offline'!$J$2:$J$2047,'overall city offline'!$A$2:$A$2047,$A54,'overall city offline'!$B$2:$B$2047,AF$4)*(1-AVERAGEIFS('all sales summary'!$I$2:$I$2047,'all sales summary'!$A$2:$A$2047,$A54,'all sales summary'!$B$2:$B$2047,AF$4)))+(AVERAGEIFS('city centre offline'!$J$2:$J$2047,'city centre offline'!$A$2:$A$2047,$A54,'city centre offline'!$B$2:$B$2047,AF$4)*AVERAGEIFS('all sales summary'!$I$2:$I$2047,'all sales summary'!$A$2:$A$2047,$A54,'all sales summary'!$B$2:$B$2047,AF$4)))</f>
        <v>0.16878365774731291</v>
      </c>
      <c r="AG54" s="60">
        <f>(AVERAGEIFS('city centre offline'!$J$2:$J$2047,'city centre offline'!$A$2:$A$2047,$A54,'city centre offline'!$B$2:$B$2047,AG$4)*AVERAGEIFS('all sales summary'!$I$2:$I$2047,'all sales summary'!$A$2:$A$2047,$A54,'all sales summary'!$B$2:$B$2047,AG$4))/((AVERAGEIFS('overall city offline'!$J$2:$J$2047,'overall city offline'!$A$2:$A$2047,$A54,'overall city offline'!$B$2:$B$2047,AG$4)*(1-AVERAGEIFS('all sales summary'!$I$2:$I$2047,'all sales summary'!$A$2:$A$2047,$A54,'all sales summary'!$B$2:$B$2047,AG$4)))+(AVERAGEIFS('city centre offline'!$J$2:$J$2047,'city centre offline'!$A$2:$A$2047,$A54,'city centre offline'!$B$2:$B$2047,AG$4)*AVERAGEIFS('all sales summary'!$I$2:$I$2047,'all sales summary'!$A$2:$A$2047,$A54,'all sales summary'!$B$2:$B$2047,AG$4)))</f>
        <v>0.17546537284674854</v>
      </c>
      <c r="AH54" s="60">
        <f>(AVERAGEIFS('city centre offline'!$J$2:$J$2047,'city centre offline'!$A$2:$A$2047,$A54,'city centre offline'!$B$2:$B$2047,AH$4)*AVERAGEIFS('all sales summary'!$I$2:$I$2047,'all sales summary'!$A$2:$A$2047,$A54,'all sales summary'!$B$2:$B$2047,AH$4))/((AVERAGEIFS('overall city offline'!$J$2:$J$2047,'overall city offline'!$A$2:$A$2047,$A54,'overall city offline'!$B$2:$B$2047,AH$4)*(1-AVERAGEIFS('all sales summary'!$I$2:$I$2047,'all sales summary'!$A$2:$A$2047,$A54,'all sales summary'!$B$2:$B$2047,AH$4)))+(AVERAGEIFS('city centre offline'!$J$2:$J$2047,'city centre offline'!$A$2:$A$2047,$A54,'city centre offline'!$B$2:$B$2047,AH$4)*AVERAGEIFS('all sales summary'!$I$2:$I$2047,'all sales summary'!$A$2:$A$2047,$A54,'all sales summary'!$B$2:$B$2047,AH$4)))</f>
        <v>0.17622024941257103</v>
      </c>
    </row>
    <row r="55" spans="1:34" x14ac:dyDescent="0.3">
      <c r="A55" t="s">
        <v>57</v>
      </c>
      <c r="B55" s="60">
        <f>(AVERAGEIFS('city centre offline'!$J$2:$J$2047,'city centre offline'!$A$2:$A$2047,$A55,'city centre offline'!$B$2:$B$2047,B$4)*AVERAGEIFS('all sales summary'!$I$2:$I$2047,'all sales summary'!$A$2:$A$2047,$A55,'all sales summary'!$B$2:$B$2047,B$4))/((AVERAGEIFS('overall city offline'!$J$2:$J$2047,'overall city offline'!$A$2:$A$2047,$A55,'overall city offline'!$B$2:$B$2047,B$4)*(1-AVERAGEIFS('all sales summary'!$I$2:$I$2047,'all sales summary'!$A$2:$A$2047,$A55,'all sales summary'!$B$2:$B$2047,B$4)))+(AVERAGEIFS('city centre offline'!$J$2:$J$2047,'city centre offline'!$A$2:$A$2047,$A55,'city centre offline'!$B$2:$B$2047,B$4)*AVERAGEIFS('all sales summary'!$I$2:$I$2047,'all sales summary'!$A$2:$A$2047,$A55,'all sales summary'!$B$2:$B$2047,B$4)))</f>
        <v>0.28132491293576889</v>
      </c>
      <c r="C55" s="60">
        <f>(AVERAGEIFS('city centre offline'!$J$2:$J$2047,'city centre offline'!$A$2:$A$2047,$A55,'city centre offline'!$B$2:$B$2047,C$4)*AVERAGEIFS('all sales summary'!$I$2:$I$2047,'all sales summary'!$A$2:$A$2047,$A55,'all sales summary'!$B$2:$B$2047,C$4))/((AVERAGEIFS('overall city offline'!$J$2:$J$2047,'overall city offline'!$A$2:$A$2047,$A55,'overall city offline'!$B$2:$B$2047,C$4)*(1-AVERAGEIFS('all sales summary'!$I$2:$I$2047,'all sales summary'!$A$2:$A$2047,$A55,'all sales summary'!$B$2:$B$2047,C$4)))+(AVERAGEIFS('city centre offline'!$J$2:$J$2047,'city centre offline'!$A$2:$A$2047,$A55,'city centre offline'!$B$2:$B$2047,C$4)*AVERAGEIFS('all sales summary'!$I$2:$I$2047,'all sales summary'!$A$2:$A$2047,$A55,'all sales summary'!$B$2:$B$2047,C$4)))</f>
        <v>0.28656416286764325</v>
      </c>
      <c r="D55" s="60">
        <f>(AVERAGEIFS('city centre offline'!$J$2:$J$2047,'city centre offline'!$A$2:$A$2047,$A55,'city centre offline'!$B$2:$B$2047,D$4)*AVERAGEIFS('all sales summary'!$I$2:$I$2047,'all sales summary'!$A$2:$A$2047,$A55,'all sales summary'!$B$2:$B$2047,D$4))/((AVERAGEIFS('overall city offline'!$J$2:$J$2047,'overall city offline'!$A$2:$A$2047,$A55,'overall city offline'!$B$2:$B$2047,D$4)*(1-AVERAGEIFS('all sales summary'!$I$2:$I$2047,'all sales summary'!$A$2:$A$2047,$A55,'all sales summary'!$B$2:$B$2047,D$4)))+(AVERAGEIFS('city centre offline'!$J$2:$J$2047,'city centre offline'!$A$2:$A$2047,$A55,'city centre offline'!$B$2:$B$2047,D$4)*AVERAGEIFS('all sales summary'!$I$2:$I$2047,'all sales summary'!$A$2:$A$2047,$A55,'all sales summary'!$B$2:$B$2047,D$4)))</f>
        <v>0.2841377650225469</v>
      </c>
      <c r="E55" s="60">
        <f>(AVERAGEIFS('city centre offline'!$J$2:$J$2047,'city centre offline'!$A$2:$A$2047,$A55,'city centre offline'!$B$2:$B$2047,E$4)*AVERAGEIFS('all sales summary'!$I$2:$I$2047,'all sales summary'!$A$2:$A$2047,$A55,'all sales summary'!$B$2:$B$2047,E$4))/((AVERAGEIFS('overall city offline'!$J$2:$J$2047,'overall city offline'!$A$2:$A$2047,$A55,'overall city offline'!$B$2:$B$2047,E$4)*(1-AVERAGEIFS('all sales summary'!$I$2:$I$2047,'all sales summary'!$A$2:$A$2047,$A55,'all sales summary'!$B$2:$B$2047,E$4)))+(AVERAGEIFS('city centre offline'!$J$2:$J$2047,'city centre offline'!$A$2:$A$2047,$A55,'city centre offline'!$B$2:$B$2047,E$4)*AVERAGEIFS('all sales summary'!$I$2:$I$2047,'all sales summary'!$A$2:$A$2047,$A55,'all sales summary'!$B$2:$B$2047,E$4)))</f>
        <v>0.27511852833603651</v>
      </c>
      <c r="F55" s="60">
        <f>(AVERAGEIFS('city centre offline'!$J$2:$J$2047,'city centre offline'!$A$2:$A$2047,$A55,'city centre offline'!$B$2:$B$2047,F$4)*AVERAGEIFS('all sales summary'!$I$2:$I$2047,'all sales summary'!$A$2:$A$2047,$A55,'all sales summary'!$B$2:$B$2047,F$4))/((AVERAGEIFS('overall city offline'!$J$2:$J$2047,'overall city offline'!$A$2:$A$2047,$A55,'overall city offline'!$B$2:$B$2047,F$4)*(1-AVERAGEIFS('all sales summary'!$I$2:$I$2047,'all sales summary'!$A$2:$A$2047,$A55,'all sales summary'!$B$2:$B$2047,F$4)))+(AVERAGEIFS('city centre offline'!$J$2:$J$2047,'city centre offline'!$A$2:$A$2047,$A55,'city centre offline'!$B$2:$B$2047,F$4)*AVERAGEIFS('all sales summary'!$I$2:$I$2047,'all sales summary'!$A$2:$A$2047,$A55,'all sales summary'!$B$2:$B$2047,F$4)))</f>
        <v>0.2795502223951456</v>
      </c>
      <c r="G55" s="60">
        <f>(AVERAGEIFS('city centre offline'!$J$2:$J$2047,'city centre offline'!$A$2:$A$2047,$A55,'city centre offline'!$B$2:$B$2047,G$4)*AVERAGEIFS('all sales summary'!$I$2:$I$2047,'all sales summary'!$A$2:$A$2047,$A55,'all sales summary'!$B$2:$B$2047,G$4))/((AVERAGEIFS('overall city offline'!$J$2:$J$2047,'overall city offline'!$A$2:$A$2047,$A55,'overall city offline'!$B$2:$B$2047,G$4)*(1-AVERAGEIFS('all sales summary'!$I$2:$I$2047,'all sales summary'!$A$2:$A$2047,$A55,'all sales summary'!$B$2:$B$2047,G$4)))+(AVERAGEIFS('city centre offline'!$J$2:$J$2047,'city centre offline'!$A$2:$A$2047,$A55,'city centre offline'!$B$2:$B$2047,G$4)*AVERAGEIFS('all sales summary'!$I$2:$I$2047,'all sales summary'!$A$2:$A$2047,$A55,'all sales summary'!$B$2:$B$2047,G$4)))</f>
        <v>0.26808841910660275</v>
      </c>
      <c r="H55" s="60">
        <f>(AVERAGEIFS('city centre offline'!$J$2:$J$2047,'city centre offline'!$A$2:$A$2047,$A55,'city centre offline'!$B$2:$B$2047,H$4)*AVERAGEIFS('all sales summary'!$I$2:$I$2047,'all sales summary'!$A$2:$A$2047,$A55,'all sales summary'!$B$2:$B$2047,H$4))/((AVERAGEIFS('overall city offline'!$J$2:$J$2047,'overall city offline'!$A$2:$A$2047,$A55,'overall city offline'!$B$2:$B$2047,H$4)*(1-AVERAGEIFS('all sales summary'!$I$2:$I$2047,'all sales summary'!$A$2:$A$2047,$A55,'all sales summary'!$B$2:$B$2047,H$4)))+(AVERAGEIFS('city centre offline'!$J$2:$J$2047,'city centre offline'!$A$2:$A$2047,$A55,'city centre offline'!$B$2:$B$2047,H$4)*AVERAGEIFS('all sales summary'!$I$2:$I$2047,'all sales summary'!$A$2:$A$2047,$A55,'all sales summary'!$B$2:$B$2047,H$4)))</f>
        <v>0.26582910157122802</v>
      </c>
      <c r="I55" s="60">
        <f>(AVERAGEIFS('city centre offline'!$J$2:$J$2047,'city centre offline'!$A$2:$A$2047,$A55,'city centre offline'!$B$2:$B$2047,I$4)*AVERAGEIFS('all sales summary'!$I$2:$I$2047,'all sales summary'!$A$2:$A$2047,$A55,'all sales summary'!$B$2:$B$2047,I$4))/((AVERAGEIFS('overall city offline'!$J$2:$J$2047,'overall city offline'!$A$2:$A$2047,$A55,'overall city offline'!$B$2:$B$2047,I$4)*(1-AVERAGEIFS('all sales summary'!$I$2:$I$2047,'all sales summary'!$A$2:$A$2047,$A55,'all sales summary'!$B$2:$B$2047,I$4)))+(AVERAGEIFS('city centre offline'!$J$2:$J$2047,'city centre offline'!$A$2:$A$2047,$A55,'city centre offline'!$B$2:$B$2047,I$4)*AVERAGEIFS('all sales summary'!$I$2:$I$2047,'all sales summary'!$A$2:$A$2047,$A55,'all sales summary'!$B$2:$B$2047,I$4)))</f>
        <v>0.27055649798672787</v>
      </c>
      <c r="J55" s="60">
        <f>(AVERAGEIFS('city centre offline'!$J$2:$J$2047,'city centre offline'!$A$2:$A$2047,$A55,'city centre offline'!$B$2:$B$2047,J$4)*AVERAGEIFS('all sales summary'!$I$2:$I$2047,'all sales summary'!$A$2:$A$2047,$A55,'all sales summary'!$B$2:$B$2047,J$4))/((AVERAGEIFS('overall city offline'!$J$2:$J$2047,'overall city offline'!$A$2:$A$2047,$A55,'overall city offline'!$B$2:$B$2047,J$4)*(1-AVERAGEIFS('all sales summary'!$I$2:$I$2047,'all sales summary'!$A$2:$A$2047,$A55,'all sales summary'!$B$2:$B$2047,J$4)))+(AVERAGEIFS('city centre offline'!$J$2:$J$2047,'city centre offline'!$A$2:$A$2047,$A55,'city centre offline'!$B$2:$B$2047,J$4)*AVERAGEIFS('all sales summary'!$I$2:$I$2047,'all sales summary'!$A$2:$A$2047,$A55,'all sales summary'!$B$2:$B$2047,J$4)))</f>
        <v>0.27736775459613006</v>
      </c>
      <c r="K55" s="60">
        <f>(AVERAGEIFS('city centre offline'!$J$2:$J$2047,'city centre offline'!$A$2:$A$2047,$A55,'city centre offline'!$B$2:$B$2047,K$4)*AVERAGEIFS('all sales summary'!$I$2:$I$2047,'all sales summary'!$A$2:$A$2047,$A55,'all sales summary'!$B$2:$B$2047,K$4))/((AVERAGEIFS('overall city offline'!$J$2:$J$2047,'overall city offline'!$A$2:$A$2047,$A55,'overall city offline'!$B$2:$B$2047,K$4)*(1-AVERAGEIFS('all sales summary'!$I$2:$I$2047,'all sales summary'!$A$2:$A$2047,$A55,'all sales summary'!$B$2:$B$2047,K$4)))+(AVERAGEIFS('city centre offline'!$J$2:$J$2047,'city centre offline'!$A$2:$A$2047,$A55,'city centre offline'!$B$2:$B$2047,K$4)*AVERAGEIFS('all sales summary'!$I$2:$I$2047,'all sales summary'!$A$2:$A$2047,$A55,'all sales summary'!$B$2:$B$2047,K$4)))</f>
        <v>0.28548218996978447</v>
      </c>
      <c r="L55" s="60">
        <f>(AVERAGEIFS('city centre offline'!$J$2:$J$2047,'city centre offline'!$A$2:$A$2047,$A55,'city centre offline'!$B$2:$B$2047,L$4)*AVERAGEIFS('all sales summary'!$I$2:$I$2047,'all sales summary'!$A$2:$A$2047,$A55,'all sales summary'!$B$2:$B$2047,L$4))/((AVERAGEIFS('overall city offline'!$J$2:$J$2047,'overall city offline'!$A$2:$A$2047,$A55,'overall city offline'!$B$2:$B$2047,L$4)*(1-AVERAGEIFS('all sales summary'!$I$2:$I$2047,'all sales summary'!$A$2:$A$2047,$A55,'all sales summary'!$B$2:$B$2047,L$4)))+(AVERAGEIFS('city centre offline'!$J$2:$J$2047,'city centre offline'!$A$2:$A$2047,$A55,'city centre offline'!$B$2:$B$2047,L$4)*AVERAGEIFS('all sales summary'!$I$2:$I$2047,'all sales summary'!$A$2:$A$2047,$A55,'all sales summary'!$B$2:$B$2047,L$4)))</f>
        <v>0.29185022528645116</v>
      </c>
      <c r="M55" s="60">
        <f>(AVERAGEIFS('city centre offline'!$J$2:$J$2047,'city centre offline'!$A$2:$A$2047,$A55,'city centre offline'!$B$2:$B$2047,M$4)*AVERAGEIFS('all sales summary'!$I$2:$I$2047,'all sales summary'!$A$2:$A$2047,$A55,'all sales summary'!$B$2:$B$2047,M$4))/((AVERAGEIFS('overall city offline'!$J$2:$J$2047,'overall city offline'!$A$2:$A$2047,$A55,'overall city offline'!$B$2:$B$2047,M$4)*(1-AVERAGEIFS('all sales summary'!$I$2:$I$2047,'all sales summary'!$A$2:$A$2047,$A55,'all sales summary'!$B$2:$B$2047,M$4)))+(AVERAGEIFS('city centre offline'!$J$2:$J$2047,'city centre offline'!$A$2:$A$2047,$A55,'city centre offline'!$B$2:$B$2047,M$4)*AVERAGEIFS('all sales summary'!$I$2:$I$2047,'all sales summary'!$A$2:$A$2047,$A55,'all sales summary'!$B$2:$B$2047,M$4)))</f>
        <v>0.29999946626383633</v>
      </c>
      <c r="N55" s="60">
        <f>(AVERAGEIFS('city centre offline'!$J$2:$J$2047,'city centre offline'!$A$2:$A$2047,$A55,'city centre offline'!$B$2:$B$2047,N$4)*AVERAGEIFS('all sales summary'!$I$2:$I$2047,'all sales summary'!$A$2:$A$2047,$A55,'all sales summary'!$B$2:$B$2047,N$4))/((AVERAGEIFS('overall city offline'!$J$2:$J$2047,'overall city offline'!$A$2:$A$2047,$A55,'overall city offline'!$B$2:$B$2047,N$4)*(1-AVERAGEIFS('all sales summary'!$I$2:$I$2047,'all sales summary'!$A$2:$A$2047,$A55,'all sales summary'!$B$2:$B$2047,N$4)))+(AVERAGEIFS('city centre offline'!$J$2:$J$2047,'city centre offline'!$A$2:$A$2047,$A55,'city centre offline'!$B$2:$B$2047,N$4)*AVERAGEIFS('all sales summary'!$I$2:$I$2047,'all sales summary'!$A$2:$A$2047,$A55,'all sales summary'!$B$2:$B$2047,N$4)))</f>
        <v>0.28012302975116266</v>
      </c>
      <c r="O55" s="60">
        <f>(AVERAGEIFS('city centre offline'!$J$2:$J$2047,'city centre offline'!$A$2:$A$2047,$A55,'city centre offline'!$B$2:$B$2047,O$4)*AVERAGEIFS('all sales summary'!$I$2:$I$2047,'all sales summary'!$A$2:$A$2047,$A55,'all sales summary'!$B$2:$B$2047,O$4))/((AVERAGEIFS('overall city offline'!$J$2:$J$2047,'overall city offline'!$A$2:$A$2047,$A55,'overall city offline'!$B$2:$B$2047,O$4)*(1-AVERAGEIFS('all sales summary'!$I$2:$I$2047,'all sales summary'!$A$2:$A$2047,$A55,'all sales summary'!$B$2:$B$2047,O$4)))+(AVERAGEIFS('city centre offline'!$J$2:$J$2047,'city centre offline'!$A$2:$A$2047,$A55,'city centre offline'!$B$2:$B$2047,O$4)*AVERAGEIFS('all sales summary'!$I$2:$I$2047,'all sales summary'!$A$2:$A$2047,$A55,'all sales summary'!$B$2:$B$2047,O$4)))</f>
        <v>0.28491359387979415</v>
      </c>
      <c r="P55" s="60">
        <f>(AVERAGEIFS('city centre offline'!$J$2:$J$2047,'city centre offline'!$A$2:$A$2047,$A55,'city centre offline'!$B$2:$B$2047,P$4)*AVERAGEIFS('all sales summary'!$I$2:$I$2047,'all sales summary'!$A$2:$A$2047,$A55,'all sales summary'!$B$2:$B$2047,P$4))/((AVERAGEIFS('overall city offline'!$J$2:$J$2047,'overall city offline'!$A$2:$A$2047,$A55,'overall city offline'!$B$2:$B$2047,P$4)*(1-AVERAGEIFS('all sales summary'!$I$2:$I$2047,'all sales summary'!$A$2:$A$2047,$A55,'all sales summary'!$B$2:$B$2047,P$4)))+(AVERAGEIFS('city centre offline'!$J$2:$J$2047,'city centre offline'!$A$2:$A$2047,$A55,'city centre offline'!$B$2:$B$2047,P$4)*AVERAGEIFS('all sales summary'!$I$2:$I$2047,'all sales summary'!$A$2:$A$2047,$A55,'all sales summary'!$B$2:$B$2047,P$4)))</f>
        <v>0.2557129241311577</v>
      </c>
      <c r="Q55" s="60">
        <f>(AVERAGEIFS('city centre offline'!$J$2:$J$2047,'city centre offline'!$A$2:$A$2047,$A55,'city centre offline'!$B$2:$B$2047,Q$4)*AVERAGEIFS('all sales summary'!$I$2:$I$2047,'all sales summary'!$A$2:$A$2047,$A55,'all sales summary'!$B$2:$B$2047,Q$4))/((AVERAGEIFS('overall city offline'!$J$2:$J$2047,'overall city offline'!$A$2:$A$2047,$A55,'overall city offline'!$B$2:$B$2047,Q$4)*(1-AVERAGEIFS('all sales summary'!$I$2:$I$2047,'all sales summary'!$A$2:$A$2047,$A55,'all sales summary'!$B$2:$B$2047,Q$4)))+(AVERAGEIFS('city centre offline'!$J$2:$J$2047,'city centre offline'!$A$2:$A$2047,$A55,'city centre offline'!$B$2:$B$2047,Q$4)*AVERAGEIFS('all sales summary'!$I$2:$I$2047,'all sales summary'!$A$2:$A$2047,$A55,'all sales summary'!$B$2:$B$2047,Q$4)))</f>
        <v>3.4384435180074398E-2</v>
      </c>
      <c r="R55" s="60">
        <f>(AVERAGEIFS('city centre offline'!$J$2:$J$2047,'city centre offline'!$A$2:$A$2047,$A55,'city centre offline'!$B$2:$B$2047,R$4)*AVERAGEIFS('all sales summary'!$I$2:$I$2047,'all sales summary'!$A$2:$A$2047,$A55,'all sales summary'!$B$2:$B$2047,R$4))/((AVERAGEIFS('overall city offline'!$J$2:$J$2047,'overall city offline'!$A$2:$A$2047,$A55,'overall city offline'!$B$2:$B$2047,R$4)*(1-AVERAGEIFS('all sales summary'!$I$2:$I$2047,'all sales summary'!$A$2:$A$2047,$A55,'all sales summary'!$B$2:$B$2047,R$4)))+(AVERAGEIFS('city centre offline'!$J$2:$J$2047,'city centre offline'!$A$2:$A$2047,$A55,'city centre offline'!$B$2:$B$2047,R$4)*AVERAGEIFS('all sales summary'!$I$2:$I$2047,'all sales summary'!$A$2:$A$2047,$A55,'all sales summary'!$B$2:$B$2047,R$4)))</f>
        <v>5.3613953491448367E-2</v>
      </c>
      <c r="S55" s="60">
        <f>(AVERAGEIFS('city centre offline'!$J$2:$J$2047,'city centre offline'!$A$2:$A$2047,$A55,'city centre offline'!$B$2:$B$2047,S$4)*AVERAGEIFS('all sales summary'!$I$2:$I$2047,'all sales summary'!$A$2:$A$2047,$A55,'all sales summary'!$B$2:$B$2047,S$4))/((AVERAGEIFS('overall city offline'!$J$2:$J$2047,'overall city offline'!$A$2:$A$2047,$A55,'overall city offline'!$B$2:$B$2047,S$4)*(1-AVERAGEIFS('all sales summary'!$I$2:$I$2047,'all sales summary'!$A$2:$A$2047,$A55,'all sales summary'!$B$2:$B$2047,S$4)))+(AVERAGEIFS('city centre offline'!$J$2:$J$2047,'city centre offline'!$A$2:$A$2047,$A55,'city centre offline'!$B$2:$B$2047,S$4)*AVERAGEIFS('all sales summary'!$I$2:$I$2047,'all sales summary'!$A$2:$A$2047,$A55,'all sales summary'!$B$2:$B$2047,S$4)))</f>
        <v>0.12729089332221824</v>
      </c>
      <c r="T55" s="60">
        <f>(AVERAGEIFS('city centre offline'!$J$2:$J$2047,'city centre offline'!$A$2:$A$2047,$A55,'city centre offline'!$B$2:$B$2047,T$4)*AVERAGEIFS('all sales summary'!$I$2:$I$2047,'all sales summary'!$A$2:$A$2047,$A55,'all sales summary'!$B$2:$B$2047,T$4))/((AVERAGEIFS('overall city offline'!$J$2:$J$2047,'overall city offline'!$A$2:$A$2047,$A55,'overall city offline'!$B$2:$B$2047,T$4)*(1-AVERAGEIFS('all sales summary'!$I$2:$I$2047,'all sales summary'!$A$2:$A$2047,$A55,'all sales summary'!$B$2:$B$2047,T$4)))+(AVERAGEIFS('city centre offline'!$J$2:$J$2047,'city centre offline'!$A$2:$A$2047,$A55,'city centre offline'!$B$2:$B$2047,T$4)*AVERAGEIFS('all sales summary'!$I$2:$I$2047,'all sales summary'!$A$2:$A$2047,$A55,'all sales summary'!$B$2:$B$2047,T$4)))</f>
        <v>0.21123463947083795</v>
      </c>
      <c r="U55" s="60">
        <f>(AVERAGEIFS('city centre offline'!$J$2:$J$2047,'city centre offline'!$A$2:$A$2047,$A55,'city centre offline'!$B$2:$B$2047,U$4)*AVERAGEIFS('all sales summary'!$I$2:$I$2047,'all sales summary'!$A$2:$A$2047,$A55,'all sales summary'!$B$2:$B$2047,U$4))/((AVERAGEIFS('overall city offline'!$J$2:$J$2047,'overall city offline'!$A$2:$A$2047,$A55,'overall city offline'!$B$2:$B$2047,U$4)*(1-AVERAGEIFS('all sales summary'!$I$2:$I$2047,'all sales summary'!$A$2:$A$2047,$A55,'all sales summary'!$B$2:$B$2047,U$4)))+(AVERAGEIFS('city centre offline'!$J$2:$J$2047,'city centre offline'!$A$2:$A$2047,$A55,'city centre offline'!$B$2:$B$2047,U$4)*AVERAGEIFS('all sales summary'!$I$2:$I$2047,'all sales summary'!$A$2:$A$2047,$A55,'all sales summary'!$B$2:$B$2047,U$4)))</f>
        <v>0.2532744818111059</v>
      </c>
      <c r="V55" s="60">
        <f>(AVERAGEIFS('city centre offline'!$J$2:$J$2047,'city centre offline'!$A$2:$A$2047,$A55,'city centre offline'!$B$2:$B$2047,V$4)*AVERAGEIFS('all sales summary'!$I$2:$I$2047,'all sales summary'!$A$2:$A$2047,$A55,'all sales summary'!$B$2:$B$2047,V$4))/((AVERAGEIFS('overall city offline'!$J$2:$J$2047,'overall city offline'!$A$2:$A$2047,$A55,'overall city offline'!$B$2:$B$2047,V$4)*(1-AVERAGEIFS('all sales summary'!$I$2:$I$2047,'all sales summary'!$A$2:$A$2047,$A55,'all sales summary'!$B$2:$B$2047,V$4)))+(AVERAGEIFS('city centre offline'!$J$2:$J$2047,'city centre offline'!$A$2:$A$2047,$A55,'city centre offline'!$B$2:$B$2047,V$4)*AVERAGEIFS('all sales summary'!$I$2:$I$2047,'all sales summary'!$A$2:$A$2047,$A55,'all sales summary'!$B$2:$B$2047,V$4)))</f>
        <v>0.24437735424654133</v>
      </c>
      <c r="W55" s="60">
        <f>(AVERAGEIFS('city centre offline'!$J$2:$J$2047,'city centre offline'!$A$2:$A$2047,$A55,'city centre offline'!$B$2:$B$2047,W$4)*AVERAGEIFS('all sales summary'!$I$2:$I$2047,'all sales summary'!$A$2:$A$2047,$A55,'all sales summary'!$B$2:$B$2047,W$4))/((AVERAGEIFS('overall city offline'!$J$2:$J$2047,'overall city offline'!$A$2:$A$2047,$A55,'overall city offline'!$B$2:$B$2047,W$4)*(1-AVERAGEIFS('all sales summary'!$I$2:$I$2047,'all sales summary'!$A$2:$A$2047,$A55,'all sales summary'!$B$2:$B$2047,W$4)))+(AVERAGEIFS('city centre offline'!$J$2:$J$2047,'city centre offline'!$A$2:$A$2047,$A55,'city centre offline'!$B$2:$B$2047,W$4)*AVERAGEIFS('all sales summary'!$I$2:$I$2047,'all sales summary'!$A$2:$A$2047,$A55,'all sales summary'!$B$2:$B$2047,W$4)))</f>
        <v>0.2579481021595903</v>
      </c>
      <c r="X55" s="60">
        <f>(AVERAGEIFS('city centre offline'!$J$2:$J$2047,'city centre offline'!$A$2:$A$2047,$A55,'city centre offline'!$B$2:$B$2047,X$4)*AVERAGEIFS('all sales summary'!$I$2:$I$2047,'all sales summary'!$A$2:$A$2047,$A55,'all sales summary'!$B$2:$B$2047,X$4))/((AVERAGEIFS('overall city offline'!$J$2:$J$2047,'overall city offline'!$A$2:$A$2047,$A55,'overall city offline'!$B$2:$B$2047,X$4)*(1-AVERAGEIFS('all sales summary'!$I$2:$I$2047,'all sales summary'!$A$2:$A$2047,$A55,'all sales summary'!$B$2:$B$2047,X$4)))+(AVERAGEIFS('city centre offline'!$J$2:$J$2047,'city centre offline'!$A$2:$A$2047,$A55,'city centre offline'!$B$2:$B$2047,X$4)*AVERAGEIFS('all sales summary'!$I$2:$I$2047,'all sales summary'!$A$2:$A$2047,$A55,'all sales summary'!$B$2:$B$2047,X$4)))</f>
        <v>0.16679748697803209</v>
      </c>
      <c r="Y55" s="60">
        <f>(AVERAGEIFS('city centre offline'!$J$2:$J$2047,'city centre offline'!$A$2:$A$2047,$A55,'city centre offline'!$B$2:$B$2047,Y$4)*AVERAGEIFS('all sales summary'!$I$2:$I$2047,'all sales summary'!$A$2:$A$2047,$A55,'all sales summary'!$B$2:$B$2047,Y$4))/((AVERAGEIFS('overall city offline'!$J$2:$J$2047,'overall city offline'!$A$2:$A$2047,$A55,'overall city offline'!$B$2:$B$2047,Y$4)*(1-AVERAGEIFS('all sales summary'!$I$2:$I$2047,'all sales summary'!$A$2:$A$2047,$A55,'all sales summary'!$B$2:$B$2047,Y$4)))+(AVERAGEIFS('city centre offline'!$J$2:$J$2047,'city centre offline'!$A$2:$A$2047,$A55,'city centre offline'!$B$2:$B$2047,Y$4)*AVERAGEIFS('all sales summary'!$I$2:$I$2047,'all sales summary'!$A$2:$A$2047,$A55,'all sales summary'!$B$2:$B$2047,Y$4)))</f>
        <v>0.25881293501935809</v>
      </c>
      <c r="Z55" s="60">
        <f>(AVERAGEIFS('city centre offline'!$J$2:$J$2047,'city centre offline'!$A$2:$A$2047,$A55,'city centre offline'!$B$2:$B$2047,Z$4)*AVERAGEIFS('all sales summary'!$I$2:$I$2047,'all sales summary'!$A$2:$A$2047,$A55,'all sales summary'!$B$2:$B$2047,Z$4))/((AVERAGEIFS('overall city offline'!$J$2:$J$2047,'overall city offline'!$A$2:$A$2047,$A55,'overall city offline'!$B$2:$B$2047,Z$4)*(1-AVERAGEIFS('all sales summary'!$I$2:$I$2047,'all sales summary'!$A$2:$A$2047,$A55,'all sales summary'!$B$2:$B$2047,Z$4)))+(AVERAGEIFS('city centre offline'!$J$2:$J$2047,'city centre offline'!$A$2:$A$2047,$A55,'city centre offline'!$B$2:$B$2047,Z$4)*AVERAGEIFS('all sales summary'!$I$2:$I$2047,'all sales summary'!$A$2:$A$2047,$A55,'all sales summary'!$B$2:$B$2047,Z$4)))</f>
        <v>9.8434075094528631E-2</v>
      </c>
      <c r="AA55" s="60">
        <f>(AVERAGEIFS('city centre offline'!$J$2:$J$2047,'city centre offline'!$A$2:$A$2047,$A55,'city centre offline'!$B$2:$B$2047,AA$4)*AVERAGEIFS('all sales summary'!$I$2:$I$2047,'all sales summary'!$A$2:$A$2047,$A55,'all sales summary'!$B$2:$B$2047,AA$4))/((AVERAGEIFS('overall city offline'!$J$2:$J$2047,'overall city offline'!$A$2:$A$2047,$A55,'overall city offline'!$B$2:$B$2047,AA$4)*(1-AVERAGEIFS('all sales summary'!$I$2:$I$2047,'all sales summary'!$A$2:$A$2047,$A55,'all sales summary'!$B$2:$B$2047,AA$4)))+(AVERAGEIFS('city centre offline'!$J$2:$J$2047,'city centre offline'!$A$2:$A$2047,$A55,'city centre offline'!$B$2:$B$2047,AA$4)*AVERAGEIFS('all sales summary'!$I$2:$I$2047,'all sales summary'!$A$2:$A$2047,$A55,'all sales summary'!$B$2:$B$2047,AA$4)))</f>
        <v>0.11220678684135758</v>
      </c>
      <c r="AB55" s="60">
        <f>(AVERAGEIFS('city centre offline'!$J$2:$J$2047,'city centre offline'!$A$2:$A$2047,$A55,'city centre offline'!$B$2:$B$2047,AB$4)*AVERAGEIFS('all sales summary'!$I$2:$I$2047,'all sales summary'!$A$2:$A$2047,$A55,'all sales summary'!$B$2:$B$2047,AB$4))/((AVERAGEIFS('overall city offline'!$J$2:$J$2047,'overall city offline'!$A$2:$A$2047,$A55,'overall city offline'!$B$2:$B$2047,AB$4)*(1-AVERAGEIFS('all sales summary'!$I$2:$I$2047,'all sales summary'!$A$2:$A$2047,$A55,'all sales summary'!$B$2:$B$2047,AB$4)))+(AVERAGEIFS('city centre offline'!$J$2:$J$2047,'city centre offline'!$A$2:$A$2047,$A55,'city centre offline'!$B$2:$B$2047,AB$4)*AVERAGEIFS('all sales summary'!$I$2:$I$2047,'all sales summary'!$A$2:$A$2047,$A55,'all sales summary'!$B$2:$B$2047,AB$4)))</f>
        <v>0.11823257572433508</v>
      </c>
      <c r="AC55" s="60">
        <f>(AVERAGEIFS('city centre offline'!$J$2:$J$2047,'city centre offline'!$A$2:$A$2047,$A55,'city centre offline'!$B$2:$B$2047,AC$4)*AVERAGEIFS('all sales summary'!$I$2:$I$2047,'all sales summary'!$A$2:$A$2047,$A55,'all sales summary'!$B$2:$B$2047,AC$4))/((AVERAGEIFS('overall city offline'!$J$2:$J$2047,'overall city offline'!$A$2:$A$2047,$A55,'overall city offline'!$B$2:$B$2047,AC$4)*(1-AVERAGEIFS('all sales summary'!$I$2:$I$2047,'all sales summary'!$A$2:$A$2047,$A55,'all sales summary'!$B$2:$B$2047,AC$4)))+(AVERAGEIFS('city centre offline'!$J$2:$J$2047,'city centre offline'!$A$2:$A$2047,$A55,'city centre offline'!$B$2:$B$2047,AC$4)*AVERAGEIFS('all sales summary'!$I$2:$I$2047,'all sales summary'!$A$2:$A$2047,$A55,'all sales summary'!$B$2:$B$2047,AC$4)))</f>
        <v>0.20327906828149053</v>
      </c>
      <c r="AD55" s="60">
        <f>(AVERAGEIFS('city centre offline'!$J$2:$J$2047,'city centre offline'!$A$2:$A$2047,$A55,'city centre offline'!$B$2:$B$2047,AD$4)*AVERAGEIFS('all sales summary'!$I$2:$I$2047,'all sales summary'!$A$2:$A$2047,$A55,'all sales summary'!$B$2:$B$2047,AD$4))/((AVERAGEIFS('overall city offline'!$J$2:$J$2047,'overall city offline'!$A$2:$A$2047,$A55,'overall city offline'!$B$2:$B$2047,AD$4)*(1-AVERAGEIFS('all sales summary'!$I$2:$I$2047,'all sales summary'!$A$2:$A$2047,$A55,'all sales summary'!$B$2:$B$2047,AD$4)))+(AVERAGEIFS('city centre offline'!$J$2:$J$2047,'city centre offline'!$A$2:$A$2047,$A55,'city centre offline'!$B$2:$B$2047,AD$4)*AVERAGEIFS('all sales summary'!$I$2:$I$2047,'all sales summary'!$A$2:$A$2047,$A55,'all sales summary'!$B$2:$B$2047,AD$4)))</f>
        <v>0.25030547413223531</v>
      </c>
      <c r="AE55" s="60">
        <f>(AVERAGEIFS('city centre offline'!$J$2:$J$2047,'city centre offline'!$A$2:$A$2047,$A55,'city centre offline'!$B$2:$B$2047,AE$4)*AVERAGEIFS('all sales summary'!$I$2:$I$2047,'all sales summary'!$A$2:$A$2047,$A55,'all sales summary'!$B$2:$B$2047,AE$4))/((AVERAGEIFS('overall city offline'!$J$2:$J$2047,'overall city offline'!$A$2:$A$2047,$A55,'overall city offline'!$B$2:$B$2047,AE$4)*(1-AVERAGEIFS('all sales summary'!$I$2:$I$2047,'all sales summary'!$A$2:$A$2047,$A55,'all sales summary'!$B$2:$B$2047,AE$4)))+(AVERAGEIFS('city centre offline'!$J$2:$J$2047,'city centre offline'!$A$2:$A$2047,$A55,'city centre offline'!$B$2:$B$2047,AE$4)*AVERAGEIFS('all sales summary'!$I$2:$I$2047,'all sales summary'!$A$2:$A$2047,$A55,'all sales summary'!$B$2:$B$2047,AE$4)))</f>
        <v>0.25899914428638415</v>
      </c>
      <c r="AF55" s="60">
        <f>(AVERAGEIFS('city centre offline'!$J$2:$J$2047,'city centre offline'!$A$2:$A$2047,$A55,'city centre offline'!$B$2:$B$2047,AF$4)*AVERAGEIFS('all sales summary'!$I$2:$I$2047,'all sales summary'!$A$2:$A$2047,$A55,'all sales summary'!$B$2:$B$2047,AF$4))/((AVERAGEIFS('overall city offline'!$J$2:$J$2047,'overall city offline'!$A$2:$A$2047,$A55,'overall city offline'!$B$2:$B$2047,AF$4)*(1-AVERAGEIFS('all sales summary'!$I$2:$I$2047,'all sales summary'!$A$2:$A$2047,$A55,'all sales summary'!$B$2:$B$2047,AF$4)))+(AVERAGEIFS('city centre offline'!$J$2:$J$2047,'city centre offline'!$A$2:$A$2047,$A55,'city centre offline'!$B$2:$B$2047,AF$4)*AVERAGEIFS('all sales summary'!$I$2:$I$2047,'all sales summary'!$A$2:$A$2047,$A55,'all sales summary'!$B$2:$B$2047,AF$4)))</f>
        <v>0.26235783955412439</v>
      </c>
      <c r="AG55" s="60">
        <f>(AVERAGEIFS('city centre offline'!$J$2:$J$2047,'city centre offline'!$A$2:$A$2047,$A55,'city centre offline'!$B$2:$B$2047,AG$4)*AVERAGEIFS('all sales summary'!$I$2:$I$2047,'all sales summary'!$A$2:$A$2047,$A55,'all sales summary'!$B$2:$B$2047,AG$4))/((AVERAGEIFS('overall city offline'!$J$2:$J$2047,'overall city offline'!$A$2:$A$2047,$A55,'overall city offline'!$B$2:$B$2047,AG$4)*(1-AVERAGEIFS('all sales summary'!$I$2:$I$2047,'all sales summary'!$A$2:$A$2047,$A55,'all sales summary'!$B$2:$B$2047,AG$4)))+(AVERAGEIFS('city centre offline'!$J$2:$J$2047,'city centre offline'!$A$2:$A$2047,$A55,'city centre offline'!$B$2:$B$2047,AG$4)*AVERAGEIFS('all sales summary'!$I$2:$I$2047,'all sales summary'!$A$2:$A$2047,$A55,'all sales summary'!$B$2:$B$2047,AG$4)))</f>
        <v>0.26863053665682285</v>
      </c>
      <c r="AH55" s="60">
        <f>(AVERAGEIFS('city centre offline'!$J$2:$J$2047,'city centre offline'!$A$2:$A$2047,$A55,'city centre offline'!$B$2:$B$2047,AH$4)*AVERAGEIFS('all sales summary'!$I$2:$I$2047,'all sales summary'!$A$2:$A$2047,$A55,'all sales summary'!$B$2:$B$2047,AH$4))/((AVERAGEIFS('overall city offline'!$J$2:$J$2047,'overall city offline'!$A$2:$A$2047,$A55,'overall city offline'!$B$2:$B$2047,AH$4)*(1-AVERAGEIFS('all sales summary'!$I$2:$I$2047,'all sales summary'!$A$2:$A$2047,$A55,'all sales summary'!$B$2:$B$2047,AH$4)))+(AVERAGEIFS('city centre offline'!$J$2:$J$2047,'city centre offline'!$A$2:$A$2047,$A55,'city centre offline'!$B$2:$B$2047,AH$4)*AVERAGEIFS('all sales summary'!$I$2:$I$2047,'all sales summary'!$A$2:$A$2047,$A55,'all sales summary'!$B$2:$B$2047,AH$4)))</f>
        <v>0.26735709293328863</v>
      </c>
    </row>
    <row r="56" spans="1:34" x14ac:dyDescent="0.3">
      <c r="A56" t="s">
        <v>58</v>
      </c>
      <c r="B56" s="60">
        <f>(AVERAGEIFS('city centre offline'!$J$2:$J$2047,'city centre offline'!$A$2:$A$2047,$A56,'city centre offline'!$B$2:$B$2047,B$4)*AVERAGEIFS('all sales summary'!$I$2:$I$2047,'all sales summary'!$A$2:$A$2047,$A56,'all sales summary'!$B$2:$B$2047,B$4))/((AVERAGEIFS('overall city offline'!$J$2:$J$2047,'overall city offline'!$A$2:$A$2047,$A56,'overall city offline'!$B$2:$B$2047,B$4)*(1-AVERAGEIFS('all sales summary'!$I$2:$I$2047,'all sales summary'!$A$2:$A$2047,$A56,'all sales summary'!$B$2:$B$2047,B$4)))+(AVERAGEIFS('city centre offline'!$J$2:$J$2047,'city centre offline'!$A$2:$A$2047,$A56,'city centre offline'!$B$2:$B$2047,B$4)*AVERAGEIFS('all sales summary'!$I$2:$I$2047,'all sales summary'!$A$2:$A$2047,$A56,'all sales summary'!$B$2:$B$2047,B$4)))</f>
        <v>0.18738999126718797</v>
      </c>
      <c r="C56" s="60">
        <f>(AVERAGEIFS('city centre offline'!$J$2:$J$2047,'city centre offline'!$A$2:$A$2047,$A56,'city centre offline'!$B$2:$B$2047,C$4)*AVERAGEIFS('all sales summary'!$I$2:$I$2047,'all sales summary'!$A$2:$A$2047,$A56,'all sales summary'!$B$2:$B$2047,C$4))/((AVERAGEIFS('overall city offline'!$J$2:$J$2047,'overall city offline'!$A$2:$A$2047,$A56,'overall city offline'!$B$2:$B$2047,C$4)*(1-AVERAGEIFS('all sales summary'!$I$2:$I$2047,'all sales summary'!$A$2:$A$2047,$A56,'all sales summary'!$B$2:$B$2047,C$4)))+(AVERAGEIFS('city centre offline'!$J$2:$J$2047,'city centre offline'!$A$2:$A$2047,$A56,'city centre offline'!$B$2:$B$2047,C$4)*AVERAGEIFS('all sales summary'!$I$2:$I$2047,'all sales summary'!$A$2:$A$2047,$A56,'all sales summary'!$B$2:$B$2047,C$4)))</f>
        <v>0.17618646929051113</v>
      </c>
      <c r="D56" s="60">
        <f>(AVERAGEIFS('city centre offline'!$J$2:$J$2047,'city centre offline'!$A$2:$A$2047,$A56,'city centre offline'!$B$2:$B$2047,D$4)*AVERAGEIFS('all sales summary'!$I$2:$I$2047,'all sales summary'!$A$2:$A$2047,$A56,'all sales summary'!$B$2:$B$2047,D$4))/((AVERAGEIFS('overall city offline'!$J$2:$J$2047,'overall city offline'!$A$2:$A$2047,$A56,'overall city offline'!$B$2:$B$2047,D$4)*(1-AVERAGEIFS('all sales summary'!$I$2:$I$2047,'all sales summary'!$A$2:$A$2047,$A56,'all sales summary'!$B$2:$B$2047,D$4)))+(AVERAGEIFS('city centre offline'!$J$2:$J$2047,'city centre offline'!$A$2:$A$2047,$A56,'city centre offline'!$B$2:$B$2047,D$4)*AVERAGEIFS('all sales summary'!$I$2:$I$2047,'all sales summary'!$A$2:$A$2047,$A56,'all sales summary'!$B$2:$B$2047,D$4)))</f>
        <v>0.17548677061659396</v>
      </c>
      <c r="E56" s="60">
        <f>(AVERAGEIFS('city centre offline'!$J$2:$J$2047,'city centre offline'!$A$2:$A$2047,$A56,'city centre offline'!$B$2:$B$2047,E$4)*AVERAGEIFS('all sales summary'!$I$2:$I$2047,'all sales summary'!$A$2:$A$2047,$A56,'all sales summary'!$B$2:$B$2047,E$4))/((AVERAGEIFS('overall city offline'!$J$2:$J$2047,'overall city offline'!$A$2:$A$2047,$A56,'overall city offline'!$B$2:$B$2047,E$4)*(1-AVERAGEIFS('all sales summary'!$I$2:$I$2047,'all sales summary'!$A$2:$A$2047,$A56,'all sales summary'!$B$2:$B$2047,E$4)))+(AVERAGEIFS('city centre offline'!$J$2:$J$2047,'city centre offline'!$A$2:$A$2047,$A56,'city centre offline'!$B$2:$B$2047,E$4)*AVERAGEIFS('all sales summary'!$I$2:$I$2047,'all sales summary'!$A$2:$A$2047,$A56,'all sales summary'!$B$2:$B$2047,E$4)))</f>
        <v>0.16979025498652345</v>
      </c>
      <c r="F56" s="60">
        <f>(AVERAGEIFS('city centre offline'!$J$2:$J$2047,'city centre offline'!$A$2:$A$2047,$A56,'city centre offline'!$B$2:$B$2047,F$4)*AVERAGEIFS('all sales summary'!$I$2:$I$2047,'all sales summary'!$A$2:$A$2047,$A56,'all sales summary'!$B$2:$B$2047,F$4))/((AVERAGEIFS('overall city offline'!$J$2:$J$2047,'overall city offline'!$A$2:$A$2047,$A56,'overall city offline'!$B$2:$B$2047,F$4)*(1-AVERAGEIFS('all sales summary'!$I$2:$I$2047,'all sales summary'!$A$2:$A$2047,$A56,'all sales summary'!$B$2:$B$2047,F$4)))+(AVERAGEIFS('city centre offline'!$J$2:$J$2047,'city centre offline'!$A$2:$A$2047,$A56,'city centre offline'!$B$2:$B$2047,F$4)*AVERAGEIFS('all sales summary'!$I$2:$I$2047,'all sales summary'!$A$2:$A$2047,$A56,'all sales summary'!$B$2:$B$2047,F$4)))</f>
        <v>0.17041928830412059</v>
      </c>
      <c r="G56" s="60">
        <f>(AVERAGEIFS('city centre offline'!$J$2:$J$2047,'city centre offline'!$A$2:$A$2047,$A56,'city centre offline'!$B$2:$B$2047,G$4)*AVERAGEIFS('all sales summary'!$I$2:$I$2047,'all sales summary'!$A$2:$A$2047,$A56,'all sales summary'!$B$2:$B$2047,G$4))/((AVERAGEIFS('overall city offline'!$J$2:$J$2047,'overall city offline'!$A$2:$A$2047,$A56,'overall city offline'!$B$2:$B$2047,G$4)*(1-AVERAGEIFS('all sales summary'!$I$2:$I$2047,'all sales summary'!$A$2:$A$2047,$A56,'all sales summary'!$B$2:$B$2047,G$4)))+(AVERAGEIFS('city centre offline'!$J$2:$J$2047,'city centre offline'!$A$2:$A$2047,$A56,'city centre offline'!$B$2:$B$2047,G$4)*AVERAGEIFS('all sales summary'!$I$2:$I$2047,'all sales summary'!$A$2:$A$2047,$A56,'all sales summary'!$B$2:$B$2047,G$4)))</f>
        <v>0.16418578434819556</v>
      </c>
      <c r="H56" s="60">
        <f>(AVERAGEIFS('city centre offline'!$J$2:$J$2047,'city centre offline'!$A$2:$A$2047,$A56,'city centre offline'!$B$2:$B$2047,H$4)*AVERAGEIFS('all sales summary'!$I$2:$I$2047,'all sales summary'!$A$2:$A$2047,$A56,'all sales summary'!$B$2:$B$2047,H$4))/((AVERAGEIFS('overall city offline'!$J$2:$J$2047,'overall city offline'!$A$2:$A$2047,$A56,'overall city offline'!$B$2:$B$2047,H$4)*(1-AVERAGEIFS('all sales summary'!$I$2:$I$2047,'all sales summary'!$A$2:$A$2047,$A56,'all sales summary'!$B$2:$B$2047,H$4)))+(AVERAGEIFS('city centre offline'!$J$2:$J$2047,'city centre offline'!$A$2:$A$2047,$A56,'city centre offline'!$B$2:$B$2047,H$4)*AVERAGEIFS('all sales summary'!$I$2:$I$2047,'all sales summary'!$A$2:$A$2047,$A56,'all sales summary'!$B$2:$B$2047,H$4)))</f>
        <v>0.16306573596070281</v>
      </c>
      <c r="I56" s="60">
        <f>(AVERAGEIFS('city centre offline'!$J$2:$J$2047,'city centre offline'!$A$2:$A$2047,$A56,'city centre offline'!$B$2:$B$2047,I$4)*AVERAGEIFS('all sales summary'!$I$2:$I$2047,'all sales summary'!$A$2:$A$2047,$A56,'all sales summary'!$B$2:$B$2047,I$4))/((AVERAGEIFS('overall city offline'!$J$2:$J$2047,'overall city offline'!$A$2:$A$2047,$A56,'overall city offline'!$B$2:$B$2047,I$4)*(1-AVERAGEIFS('all sales summary'!$I$2:$I$2047,'all sales summary'!$A$2:$A$2047,$A56,'all sales summary'!$B$2:$B$2047,I$4)))+(AVERAGEIFS('city centre offline'!$J$2:$J$2047,'city centre offline'!$A$2:$A$2047,$A56,'city centre offline'!$B$2:$B$2047,I$4)*AVERAGEIFS('all sales summary'!$I$2:$I$2047,'all sales summary'!$A$2:$A$2047,$A56,'all sales summary'!$B$2:$B$2047,I$4)))</f>
        <v>0.16373448595289977</v>
      </c>
      <c r="J56" s="60">
        <f>(AVERAGEIFS('city centre offline'!$J$2:$J$2047,'city centre offline'!$A$2:$A$2047,$A56,'city centre offline'!$B$2:$B$2047,J$4)*AVERAGEIFS('all sales summary'!$I$2:$I$2047,'all sales summary'!$A$2:$A$2047,$A56,'all sales summary'!$B$2:$B$2047,J$4))/((AVERAGEIFS('overall city offline'!$J$2:$J$2047,'overall city offline'!$A$2:$A$2047,$A56,'overall city offline'!$B$2:$B$2047,J$4)*(1-AVERAGEIFS('all sales summary'!$I$2:$I$2047,'all sales summary'!$A$2:$A$2047,$A56,'all sales summary'!$B$2:$B$2047,J$4)))+(AVERAGEIFS('city centre offline'!$J$2:$J$2047,'city centre offline'!$A$2:$A$2047,$A56,'city centre offline'!$B$2:$B$2047,J$4)*AVERAGEIFS('all sales summary'!$I$2:$I$2047,'all sales summary'!$A$2:$A$2047,$A56,'all sales summary'!$B$2:$B$2047,J$4)))</f>
        <v>0.16479393964713832</v>
      </c>
      <c r="K56" s="60">
        <f>(AVERAGEIFS('city centre offline'!$J$2:$J$2047,'city centre offline'!$A$2:$A$2047,$A56,'city centre offline'!$B$2:$B$2047,K$4)*AVERAGEIFS('all sales summary'!$I$2:$I$2047,'all sales summary'!$A$2:$A$2047,$A56,'all sales summary'!$B$2:$B$2047,K$4))/((AVERAGEIFS('overall city offline'!$J$2:$J$2047,'overall city offline'!$A$2:$A$2047,$A56,'overall city offline'!$B$2:$B$2047,K$4)*(1-AVERAGEIFS('all sales summary'!$I$2:$I$2047,'all sales summary'!$A$2:$A$2047,$A56,'all sales summary'!$B$2:$B$2047,K$4)))+(AVERAGEIFS('city centre offline'!$J$2:$J$2047,'city centre offline'!$A$2:$A$2047,$A56,'city centre offline'!$B$2:$B$2047,K$4)*AVERAGEIFS('all sales summary'!$I$2:$I$2047,'all sales summary'!$A$2:$A$2047,$A56,'all sales summary'!$B$2:$B$2047,K$4)))</f>
        <v>0.17764013565281189</v>
      </c>
      <c r="L56" s="60">
        <f>(AVERAGEIFS('city centre offline'!$J$2:$J$2047,'city centre offline'!$A$2:$A$2047,$A56,'city centre offline'!$B$2:$B$2047,L$4)*AVERAGEIFS('all sales summary'!$I$2:$I$2047,'all sales summary'!$A$2:$A$2047,$A56,'all sales summary'!$B$2:$B$2047,L$4))/((AVERAGEIFS('overall city offline'!$J$2:$J$2047,'overall city offline'!$A$2:$A$2047,$A56,'overall city offline'!$B$2:$B$2047,L$4)*(1-AVERAGEIFS('all sales summary'!$I$2:$I$2047,'all sales summary'!$A$2:$A$2047,$A56,'all sales summary'!$B$2:$B$2047,L$4)))+(AVERAGEIFS('city centre offline'!$J$2:$J$2047,'city centre offline'!$A$2:$A$2047,$A56,'city centre offline'!$B$2:$B$2047,L$4)*AVERAGEIFS('all sales summary'!$I$2:$I$2047,'all sales summary'!$A$2:$A$2047,$A56,'all sales summary'!$B$2:$B$2047,L$4)))</f>
        <v>0.17859262284413555</v>
      </c>
      <c r="M56" s="60">
        <f>(AVERAGEIFS('city centre offline'!$J$2:$J$2047,'city centre offline'!$A$2:$A$2047,$A56,'city centre offline'!$B$2:$B$2047,M$4)*AVERAGEIFS('all sales summary'!$I$2:$I$2047,'all sales summary'!$A$2:$A$2047,$A56,'all sales summary'!$B$2:$B$2047,M$4))/((AVERAGEIFS('overall city offline'!$J$2:$J$2047,'overall city offline'!$A$2:$A$2047,$A56,'overall city offline'!$B$2:$B$2047,M$4)*(1-AVERAGEIFS('all sales summary'!$I$2:$I$2047,'all sales summary'!$A$2:$A$2047,$A56,'all sales summary'!$B$2:$B$2047,M$4)))+(AVERAGEIFS('city centre offline'!$J$2:$J$2047,'city centre offline'!$A$2:$A$2047,$A56,'city centre offline'!$B$2:$B$2047,M$4)*AVERAGEIFS('all sales summary'!$I$2:$I$2047,'all sales summary'!$A$2:$A$2047,$A56,'all sales summary'!$B$2:$B$2047,M$4)))</f>
        <v>0.1785134677293613</v>
      </c>
      <c r="N56" s="60">
        <f>(AVERAGEIFS('city centre offline'!$J$2:$J$2047,'city centre offline'!$A$2:$A$2047,$A56,'city centre offline'!$B$2:$B$2047,N$4)*AVERAGEIFS('all sales summary'!$I$2:$I$2047,'all sales summary'!$A$2:$A$2047,$A56,'all sales summary'!$B$2:$B$2047,N$4))/((AVERAGEIFS('overall city offline'!$J$2:$J$2047,'overall city offline'!$A$2:$A$2047,$A56,'overall city offline'!$B$2:$B$2047,N$4)*(1-AVERAGEIFS('all sales summary'!$I$2:$I$2047,'all sales summary'!$A$2:$A$2047,$A56,'all sales summary'!$B$2:$B$2047,N$4)))+(AVERAGEIFS('city centre offline'!$J$2:$J$2047,'city centre offline'!$A$2:$A$2047,$A56,'city centre offline'!$B$2:$B$2047,N$4)*AVERAGEIFS('all sales summary'!$I$2:$I$2047,'all sales summary'!$A$2:$A$2047,$A56,'all sales summary'!$B$2:$B$2047,N$4)))</f>
        <v>0.17637371471675695</v>
      </c>
      <c r="O56" s="60">
        <f>(AVERAGEIFS('city centre offline'!$J$2:$J$2047,'city centre offline'!$A$2:$A$2047,$A56,'city centre offline'!$B$2:$B$2047,O$4)*AVERAGEIFS('all sales summary'!$I$2:$I$2047,'all sales summary'!$A$2:$A$2047,$A56,'all sales summary'!$B$2:$B$2047,O$4))/((AVERAGEIFS('overall city offline'!$J$2:$J$2047,'overall city offline'!$A$2:$A$2047,$A56,'overall city offline'!$B$2:$B$2047,O$4)*(1-AVERAGEIFS('all sales summary'!$I$2:$I$2047,'all sales summary'!$A$2:$A$2047,$A56,'all sales summary'!$B$2:$B$2047,O$4)))+(AVERAGEIFS('city centre offline'!$J$2:$J$2047,'city centre offline'!$A$2:$A$2047,$A56,'city centre offline'!$B$2:$B$2047,O$4)*AVERAGEIFS('all sales summary'!$I$2:$I$2047,'all sales summary'!$A$2:$A$2047,$A56,'all sales summary'!$B$2:$B$2047,O$4)))</f>
        <v>0.17352609143487591</v>
      </c>
      <c r="P56" s="60">
        <f>(AVERAGEIFS('city centre offline'!$J$2:$J$2047,'city centre offline'!$A$2:$A$2047,$A56,'city centre offline'!$B$2:$B$2047,P$4)*AVERAGEIFS('all sales summary'!$I$2:$I$2047,'all sales summary'!$A$2:$A$2047,$A56,'all sales summary'!$B$2:$B$2047,P$4))/((AVERAGEIFS('overall city offline'!$J$2:$J$2047,'overall city offline'!$A$2:$A$2047,$A56,'overall city offline'!$B$2:$B$2047,P$4)*(1-AVERAGEIFS('all sales summary'!$I$2:$I$2047,'all sales summary'!$A$2:$A$2047,$A56,'all sales summary'!$B$2:$B$2047,P$4)))+(AVERAGEIFS('city centre offline'!$J$2:$J$2047,'city centre offline'!$A$2:$A$2047,$A56,'city centre offline'!$B$2:$B$2047,P$4)*AVERAGEIFS('all sales summary'!$I$2:$I$2047,'all sales summary'!$A$2:$A$2047,$A56,'all sales summary'!$B$2:$B$2047,P$4)))</f>
        <v>0.15806957710888861</v>
      </c>
      <c r="Q56" s="60">
        <f>(AVERAGEIFS('city centre offline'!$J$2:$J$2047,'city centre offline'!$A$2:$A$2047,$A56,'city centre offline'!$B$2:$B$2047,Q$4)*AVERAGEIFS('all sales summary'!$I$2:$I$2047,'all sales summary'!$A$2:$A$2047,$A56,'all sales summary'!$B$2:$B$2047,Q$4))/((AVERAGEIFS('overall city offline'!$J$2:$J$2047,'overall city offline'!$A$2:$A$2047,$A56,'overall city offline'!$B$2:$B$2047,Q$4)*(1-AVERAGEIFS('all sales summary'!$I$2:$I$2047,'all sales summary'!$A$2:$A$2047,$A56,'all sales summary'!$B$2:$B$2047,Q$4)))+(AVERAGEIFS('city centre offline'!$J$2:$J$2047,'city centre offline'!$A$2:$A$2047,$A56,'city centre offline'!$B$2:$B$2047,Q$4)*AVERAGEIFS('all sales summary'!$I$2:$I$2047,'all sales summary'!$A$2:$A$2047,$A56,'all sales summary'!$B$2:$B$2047,Q$4)))</f>
        <v>6.2691900475142545E-2</v>
      </c>
      <c r="R56" s="60">
        <f>(AVERAGEIFS('city centre offline'!$J$2:$J$2047,'city centre offline'!$A$2:$A$2047,$A56,'city centre offline'!$B$2:$B$2047,R$4)*AVERAGEIFS('all sales summary'!$I$2:$I$2047,'all sales summary'!$A$2:$A$2047,$A56,'all sales summary'!$B$2:$B$2047,R$4))/((AVERAGEIFS('overall city offline'!$J$2:$J$2047,'overall city offline'!$A$2:$A$2047,$A56,'overall city offline'!$B$2:$B$2047,R$4)*(1-AVERAGEIFS('all sales summary'!$I$2:$I$2047,'all sales summary'!$A$2:$A$2047,$A56,'all sales summary'!$B$2:$B$2047,R$4)))+(AVERAGEIFS('city centre offline'!$J$2:$J$2047,'city centre offline'!$A$2:$A$2047,$A56,'city centre offline'!$B$2:$B$2047,R$4)*AVERAGEIFS('all sales summary'!$I$2:$I$2047,'all sales summary'!$A$2:$A$2047,$A56,'all sales summary'!$B$2:$B$2047,R$4)))</f>
        <v>6.9444542008998897E-2</v>
      </c>
      <c r="S56" s="60">
        <f>(AVERAGEIFS('city centre offline'!$J$2:$J$2047,'city centre offline'!$A$2:$A$2047,$A56,'city centre offline'!$B$2:$B$2047,S$4)*AVERAGEIFS('all sales summary'!$I$2:$I$2047,'all sales summary'!$A$2:$A$2047,$A56,'all sales summary'!$B$2:$B$2047,S$4))/((AVERAGEIFS('overall city offline'!$J$2:$J$2047,'overall city offline'!$A$2:$A$2047,$A56,'overall city offline'!$B$2:$B$2047,S$4)*(1-AVERAGEIFS('all sales summary'!$I$2:$I$2047,'all sales summary'!$A$2:$A$2047,$A56,'all sales summary'!$B$2:$B$2047,S$4)))+(AVERAGEIFS('city centre offline'!$J$2:$J$2047,'city centre offline'!$A$2:$A$2047,$A56,'city centre offline'!$B$2:$B$2047,S$4)*AVERAGEIFS('all sales summary'!$I$2:$I$2047,'all sales summary'!$A$2:$A$2047,$A56,'all sales summary'!$B$2:$B$2047,S$4)))</f>
        <v>9.6231491276493997E-2</v>
      </c>
      <c r="T56" s="60">
        <f>(AVERAGEIFS('city centre offline'!$J$2:$J$2047,'city centre offline'!$A$2:$A$2047,$A56,'city centre offline'!$B$2:$B$2047,T$4)*AVERAGEIFS('all sales summary'!$I$2:$I$2047,'all sales summary'!$A$2:$A$2047,$A56,'all sales summary'!$B$2:$B$2047,T$4))/((AVERAGEIFS('overall city offline'!$J$2:$J$2047,'overall city offline'!$A$2:$A$2047,$A56,'overall city offline'!$B$2:$B$2047,T$4)*(1-AVERAGEIFS('all sales summary'!$I$2:$I$2047,'all sales summary'!$A$2:$A$2047,$A56,'all sales summary'!$B$2:$B$2047,T$4)))+(AVERAGEIFS('city centre offline'!$J$2:$J$2047,'city centre offline'!$A$2:$A$2047,$A56,'city centre offline'!$B$2:$B$2047,T$4)*AVERAGEIFS('all sales summary'!$I$2:$I$2047,'all sales summary'!$A$2:$A$2047,$A56,'all sales summary'!$B$2:$B$2047,T$4)))</f>
        <v>0.10199994045996706</v>
      </c>
      <c r="U56" s="60">
        <f>(AVERAGEIFS('city centre offline'!$J$2:$J$2047,'city centre offline'!$A$2:$A$2047,$A56,'city centre offline'!$B$2:$B$2047,U$4)*AVERAGEIFS('all sales summary'!$I$2:$I$2047,'all sales summary'!$A$2:$A$2047,$A56,'all sales summary'!$B$2:$B$2047,U$4))/((AVERAGEIFS('overall city offline'!$J$2:$J$2047,'overall city offline'!$A$2:$A$2047,$A56,'overall city offline'!$B$2:$B$2047,U$4)*(1-AVERAGEIFS('all sales summary'!$I$2:$I$2047,'all sales summary'!$A$2:$A$2047,$A56,'all sales summary'!$B$2:$B$2047,U$4)))+(AVERAGEIFS('city centre offline'!$J$2:$J$2047,'city centre offline'!$A$2:$A$2047,$A56,'city centre offline'!$B$2:$B$2047,U$4)*AVERAGEIFS('all sales summary'!$I$2:$I$2047,'all sales summary'!$A$2:$A$2047,$A56,'all sales summary'!$B$2:$B$2047,U$4)))</f>
        <v>0.11127730927590936</v>
      </c>
      <c r="V56" s="60">
        <f>(AVERAGEIFS('city centre offline'!$J$2:$J$2047,'city centre offline'!$A$2:$A$2047,$A56,'city centre offline'!$B$2:$B$2047,V$4)*AVERAGEIFS('all sales summary'!$I$2:$I$2047,'all sales summary'!$A$2:$A$2047,$A56,'all sales summary'!$B$2:$B$2047,V$4))/((AVERAGEIFS('overall city offline'!$J$2:$J$2047,'overall city offline'!$A$2:$A$2047,$A56,'overall city offline'!$B$2:$B$2047,V$4)*(1-AVERAGEIFS('all sales summary'!$I$2:$I$2047,'all sales summary'!$A$2:$A$2047,$A56,'all sales summary'!$B$2:$B$2047,V$4)))+(AVERAGEIFS('city centre offline'!$J$2:$J$2047,'city centre offline'!$A$2:$A$2047,$A56,'city centre offline'!$B$2:$B$2047,V$4)*AVERAGEIFS('all sales summary'!$I$2:$I$2047,'all sales summary'!$A$2:$A$2047,$A56,'all sales summary'!$B$2:$B$2047,V$4)))</f>
        <v>0.11500212997619361</v>
      </c>
      <c r="W56" s="60">
        <f>(AVERAGEIFS('city centre offline'!$J$2:$J$2047,'city centre offline'!$A$2:$A$2047,$A56,'city centre offline'!$B$2:$B$2047,W$4)*AVERAGEIFS('all sales summary'!$I$2:$I$2047,'all sales summary'!$A$2:$A$2047,$A56,'all sales summary'!$B$2:$B$2047,W$4))/((AVERAGEIFS('overall city offline'!$J$2:$J$2047,'overall city offline'!$A$2:$A$2047,$A56,'overall city offline'!$B$2:$B$2047,W$4)*(1-AVERAGEIFS('all sales summary'!$I$2:$I$2047,'all sales summary'!$A$2:$A$2047,$A56,'all sales summary'!$B$2:$B$2047,W$4)))+(AVERAGEIFS('city centre offline'!$J$2:$J$2047,'city centre offline'!$A$2:$A$2047,$A56,'city centre offline'!$B$2:$B$2047,W$4)*AVERAGEIFS('all sales summary'!$I$2:$I$2047,'all sales summary'!$A$2:$A$2047,$A56,'all sales summary'!$B$2:$B$2047,W$4)))</f>
        <v>0.11871128244956838</v>
      </c>
      <c r="X56" s="60">
        <f>(AVERAGEIFS('city centre offline'!$J$2:$J$2047,'city centre offline'!$A$2:$A$2047,$A56,'city centre offline'!$B$2:$B$2047,X$4)*AVERAGEIFS('all sales summary'!$I$2:$I$2047,'all sales summary'!$A$2:$A$2047,$A56,'all sales summary'!$B$2:$B$2047,X$4))/((AVERAGEIFS('overall city offline'!$J$2:$J$2047,'overall city offline'!$A$2:$A$2047,$A56,'overall city offline'!$B$2:$B$2047,X$4)*(1-AVERAGEIFS('all sales summary'!$I$2:$I$2047,'all sales summary'!$A$2:$A$2047,$A56,'all sales summary'!$B$2:$B$2047,X$4)))+(AVERAGEIFS('city centre offline'!$J$2:$J$2047,'city centre offline'!$A$2:$A$2047,$A56,'city centre offline'!$B$2:$B$2047,X$4)*AVERAGEIFS('all sales summary'!$I$2:$I$2047,'all sales summary'!$A$2:$A$2047,$A56,'all sales summary'!$B$2:$B$2047,X$4)))</f>
        <v>0.10942445815275655</v>
      </c>
      <c r="Y56" s="60">
        <f>(AVERAGEIFS('city centre offline'!$J$2:$J$2047,'city centre offline'!$A$2:$A$2047,$A56,'city centre offline'!$B$2:$B$2047,Y$4)*AVERAGEIFS('all sales summary'!$I$2:$I$2047,'all sales summary'!$A$2:$A$2047,$A56,'all sales summary'!$B$2:$B$2047,Y$4))/((AVERAGEIFS('overall city offline'!$J$2:$J$2047,'overall city offline'!$A$2:$A$2047,$A56,'overall city offline'!$B$2:$B$2047,Y$4)*(1-AVERAGEIFS('all sales summary'!$I$2:$I$2047,'all sales summary'!$A$2:$A$2047,$A56,'all sales summary'!$B$2:$B$2047,Y$4)))+(AVERAGEIFS('city centre offline'!$J$2:$J$2047,'city centre offline'!$A$2:$A$2047,$A56,'city centre offline'!$B$2:$B$2047,Y$4)*AVERAGEIFS('all sales summary'!$I$2:$I$2047,'all sales summary'!$A$2:$A$2047,$A56,'all sales summary'!$B$2:$B$2047,Y$4)))</f>
        <v>0.11695013620073616</v>
      </c>
      <c r="Z56" s="60">
        <f>(AVERAGEIFS('city centre offline'!$J$2:$J$2047,'city centre offline'!$A$2:$A$2047,$A56,'city centre offline'!$B$2:$B$2047,Z$4)*AVERAGEIFS('all sales summary'!$I$2:$I$2047,'all sales summary'!$A$2:$A$2047,$A56,'all sales summary'!$B$2:$B$2047,Z$4))/((AVERAGEIFS('overall city offline'!$J$2:$J$2047,'overall city offline'!$A$2:$A$2047,$A56,'overall city offline'!$B$2:$B$2047,Z$4)*(1-AVERAGEIFS('all sales summary'!$I$2:$I$2047,'all sales summary'!$A$2:$A$2047,$A56,'all sales summary'!$B$2:$B$2047,Z$4)))+(AVERAGEIFS('city centre offline'!$J$2:$J$2047,'city centre offline'!$A$2:$A$2047,$A56,'city centre offline'!$B$2:$B$2047,Z$4)*AVERAGEIFS('all sales summary'!$I$2:$I$2047,'all sales summary'!$A$2:$A$2047,$A56,'all sales summary'!$B$2:$B$2047,Z$4)))</f>
        <v>9.9241930263815753E-2</v>
      </c>
      <c r="AA56" s="60">
        <f>(AVERAGEIFS('city centre offline'!$J$2:$J$2047,'city centre offline'!$A$2:$A$2047,$A56,'city centre offline'!$B$2:$B$2047,AA$4)*AVERAGEIFS('all sales summary'!$I$2:$I$2047,'all sales summary'!$A$2:$A$2047,$A56,'all sales summary'!$B$2:$B$2047,AA$4))/((AVERAGEIFS('overall city offline'!$J$2:$J$2047,'overall city offline'!$A$2:$A$2047,$A56,'overall city offline'!$B$2:$B$2047,AA$4)*(1-AVERAGEIFS('all sales summary'!$I$2:$I$2047,'all sales summary'!$A$2:$A$2047,$A56,'all sales summary'!$B$2:$B$2047,AA$4)))+(AVERAGEIFS('city centre offline'!$J$2:$J$2047,'city centre offline'!$A$2:$A$2047,$A56,'city centre offline'!$B$2:$B$2047,AA$4)*AVERAGEIFS('all sales summary'!$I$2:$I$2047,'all sales summary'!$A$2:$A$2047,$A56,'all sales summary'!$B$2:$B$2047,AA$4)))</f>
        <v>9.3194780044062217E-2</v>
      </c>
      <c r="AB56" s="60">
        <f>(AVERAGEIFS('city centre offline'!$J$2:$J$2047,'city centre offline'!$A$2:$A$2047,$A56,'city centre offline'!$B$2:$B$2047,AB$4)*AVERAGEIFS('all sales summary'!$I$2:$I$2047,'all sales summary'!$A$2:$A$2047,$A56,'all sales summary'!$B$2:$B$2047,AB$4))/((AVERAGEIFS('overall city offline'!$J$2:$J$2047,'overall city offline'!$A$2:$A$2047,$A56,'overall city offline'!$B$2:$B$2047,AB$4)*(1-AVERAGEIFS('all sales summary'!$I$2:$I$2047,'all sales summary'!$A$2:$A$2047,$A56,'all sales summary'!$B$2:$B$2047,AB$4)))+(AVERAGEIFS('city centre offline'!$J$2:$J$2047,'city centre offline'!$A$2:$A$2047,$A56,'city centre offline'!$B$2:$B$2047,AB$4)*AVERAGEIFS('all sales summary'!$I$2:$I$2047,'all sales summary'!$A$2:$A$2047,$A56,'all sales summary'!$B$2:$B$2047,AB$4)))</f>
        <v>0.10264453250028574</v>
      </c>
      <c r="AC56" s="60">
        <f>(AVERAGEIFS('city centre offline'!$J$2:$J$2047,'city centre offline'!$A$2:$A$2047,$A56,'city centre offline'!$B$2:$B$2047,AC$4)*AVERAGEIFS('all sales summary'!$I$2:$I$2047,'all sales summary'!$A$2:$A$2047,$A56,'all sales summary'!$B$2:$B$2047,AC$4))/((AVERAGEIFS('overall city offline'!$J$2:$J$2047,'overall city offline'!$A$2:$A$2047,$A56,'overall city offline'!$B$2:$B$2047,AC$4)*(1-AVERAGEIFS('all sales summary'!$I$2:$I$2047,'all sales summary'!$A$2:$A$2047,$A56,'all sales summary'!$B$2:$B$2047,AC$4)))+(AVERAGEIFS('city centre offline'!$J$2:$J$2047,'city centre offline'!$A$2:$A$2047,$A56,'city centre offline'!$B$2:$B$2047,AC$4)*AVERAGEIFS('all sales summary'!$I$2:$I$2047,'all sales summary'!$A$2:$A$2047,$A56,'all sales summary'!$B$2:$B$2047,AC$4)))</f>
        <v>9.1278404549910472E-2</v>
      </c>
      <c r="AD56" s="60">
        <f>(AVERAGEIFS('city centre offline'!$J$2:$J$2047,'city centre offline'!$A$2:$A$2047,$A56,'city centre offline'!$B$2:$B$2047,AD$4)*AVERAGEIFS('all sales summary'!$I$2:$I$2047,'all sales summary'!$A$2:$A$2047,$A56,'all sales summary'!$B$2:$B$2047,AD$4))/((AVERAGEIFS('overall city offline'!$J$2:$J$2047,'overall city offline'!$A$2:$A$2047,$A56,'overall city offline'!$B$2:$B$2047,AD$4)*(1-AVERAGEIFS('all sales summary'!$I$2:$I$2047,'all sales summary'!$A$2:$A$2047,$A56,'all sales summary'!$B$2:$B$2047,AD$4)))+(AVERAGEIFS('city centre offline'!$J$2:$J$2047,'city centre offline'!$A$2:$A$2047,$A56,'city centre offline'!$B$2:$B$2047,AD$4)*AVERAGEIFS('all sales summary'!$I$2:$I$2047,'all sales summary'!$A$2:$A$2047,$A56,'all sales summary'!$B$2:$B$2047,AD$4)))</f>
        <v>9.1924867645330879E-2</v>
      </c>
      <c r="AE56" s="60">
        <f>(AVERAGEIFS('city centre offline'!$J$2:$J$2047,'city centre offline'!$A$2:$A$2047,$A56,'city centre offline'!$B$2:$B$2047,AE$4)*AVERAGEIFS('all sales summary'!$I$2:$I$2047,'all sales summary'!$A$2:$A$2047,$A56,'all sales summary'!$B$2:$B$2047,AE$4))/((AVERAGEIFS('overall city offline'!$J$2:$J$2047,'overall city offline'!$A$2:$A$2047,$A56,'overall city offline'!$B$2:$B$2047,AE$4)*(1-AVERAGEIFS('all sales summary'!$I$2:$I$2047,'all sales summary'!$A$2:$A$2047,$A56,'all sales summary'!$B$2:$B$2047,AE$4)))+(AVERAGEIFS('city centre offline'!$J$2:$J$2047,'city centre offline'!$A$2:$A$2047,$A56,'city centre offline'!$B$2:$B$2047,AE$4)*AVERAGEIFS('all sales summary'!$I$2:$I$2047,'all sales summary'!$A$2:$A$2047,$A56,'all sales summary'!$B$2:$B$2047,AE$4)))</f>
        <v>0.10153679624571461</v>
      </c>
      <c r="AF56" s="60">
        <f>(AVERAGEIFS('city centre offline'!$J$2:$J$2047,'city centre offline'!$A$2:$A$2047,$A56,'city centre offline'!$B$2:$B$2047,AF$4)*AVERAGEIFS('all sales summary'!$I$2:$I$2047,'all sales summary'!$A$2:$A$2047,$A56,'all sales summary'!$B$2:$B$2047,AF$4))/((AVERAGEIFS('overall city offline'!$J$2:$J$2047,'overall city offline'!$A$2:$A$2047,$A56,'overall city offline'!$B$2:$B$2047,AF$4)*(1-AVERAGEIFS('all sales summary'!$I$2:$I$2047,'all sales summary'!$A$2:$A$2047,$A56,'all sales summary'!$B$2:$B$2047,AF$4)))+(AVERAGEIFS('city centre offline'!$J$2:$J$2047,'city centre offline'!$A$2:$A$2047,$A56,'city centre offline'!$B$2:$B$2047,AF$4)*AVERAGEIFS('all sales summary'!$I$2:$I$2047,'all sales summary'!$A$2:$A$2047,$A56,'all sales summary'!$B$2:$B$2047,AF$4)))</f>
        <v>0.11194737764325896</v>
      </c>
      <c r="AG56" s="60">
        <f>(AVERAGEIFS('city centre offline'!$J$2:$J$2047,'city centre offline'!$A$2:$A$2047,$A56,'city centre offline'!$B$2:$B$2047,AG$4)*AVERAGEIFS('all sales summary'!$I$2:$I$2047,'all sales summary'!$A$2:$A$2047,$A56,'all sales summary'!$B$2:$B$2047,AG$4))/((AVERAGEIFS('overall city offline'!$J$2:$J$2047,'overall city offline'!$A$2:$A$2047,$A56,'overall city offline'!$B$2:$B$2047,AG$4)*(1-AVERAGEIFS('all sales summary'!$I$2:$I$2047,'all sales summary'!$A$2:$A$2047,$A56,'all sales summary'!$B$2:$B$2047,AG$4)))+(AVERAGEIFS('city centre offline'!$J$2:$J$2047,'city centre offline'!$A$2:$A$2047,$A56,'city centre offline'!$B$2:$B$2047,AG$4)*AVERAGEIFS('all sales summary'!$I$2:$I$2047,'all sales summary'!$A$2:$A$2047,$A56,'all sales summary'!$B$2:$B$2047,AG$4)))</f>
        <v>0.12608733527291094</v>
      </c>
      <c r="AH56" s="60">
        <f>(AVERAGEIFS('city centre offline'!$J$2:$J$2047,'city centre offline'!$A$2:$A$2047,$A56,'city centre offline'!$B$2:$B$2047,AH$4)*AVERAGEIFS('all sales summary'!$I$2:$I$2047,'all sales summary'!$A$2:$A$2047,$A56,'all sales summary'!$B$2:$B$2047,AH$4))/((AVERAGEIFS('overall city offline'!$J$2:$J$2047,'overall city offline'!$A$2:$A$2047,$A56,'overall city offline'!$B$2:$B$2047,AH$4)*(1-AVERAGEIFS('all sales summary'!$I$2:$I$2047,'all sales summary'!$A$2:$A$2047,$A56,'all sales summary'!$B$2:$B$2047,AH$4)))+(AVERAGEIFS('city centre offline'!$J$2:$J$2047,'city centre offline'!$A$2:$A$2047,$A56,'city centre offline'!$B$2:$B$2047,AH$4)*AVERAGEIFS('all sales summary'!$I$2:$I$2047,'all sales summary'!$A$2:$A$2047,$A56,'all sales summary'!$B$2:$B$2047,AH$4)))</f>
        <v>0.12516343365654287</v>
      </c>
    </row>
    <row r="57" spans="1:34" x14ac:dyDescent="0.3">
      <c r="A57" t="s">
        <v>59</v>
      </c>
      <c r="B57" s="60">
        <f>(AVERAGEIFS('city centre offline'!$J$2:$J$2047,'city centre offline'!$A$2:$A$2047,$A57,'city centre offline'!$B$2:$B$2047,B$4)*AVERAGEIFS('all sales summary'!$I$2:$I$2047,'all sales summary'!$A$2:$A$2047,$A57,'all sales summary'!$B$2:$B$2047,B$4))/((AVERAGEIFS('overall city offline'!$J$2:$J$2047,'overall city offline'!$A$2:$A$2047,$A57,'overall city offline'!$B$2:$B$2047,B$4)*(1-AVERAGEIFS('all sales summary'!$I$2:$I$2047,'all sales summary'!$A$2:$A$2047,$A57,'all sales summary'!$B$2:$B$2047,B$4)))+(AVERAGEIFS('city centre offline'!$J$2:$J$2047,'city centre offline'!$A$2:$A$2047,$A57,'city centre offline'!$B$2:$B$2047,B$4)*AVERAGEIFS('all sales summary'!$I$2:$I$2047,'all sales summary'!$A$2:$A$2047,$A57,'all sales summary'!$B$2:$B$2047,B$4)))</f>
        <v>0.10551300470981817</v>
      </c>
      <c r="C57" s="60">
        <f>(AVERAGEIFS('city centre offline'!$J$2:$J$2047,'city centre offline'!$A$2:$A$2047,$A57,'city centre offline'!$B$2:$B$2047,C$4)*AVERAGEIFS('all sales summary'!$I$2:$I$2047,'all sales summary'!$A$2:$A$2047,$A57,'all sales summary'!$B$2:$B$2047,C$4))/((AVERAGEIFS('overall city offline'!$J$2:$J$2047,'overall city offline'!$A$2:$A$2047,$A57,'overall city offline'!$B$2:$B$2047,C$4)*(1-AVERAGEIFS('all sales summary'!$I$2:$I$2047,'all sales summary'!$A$2:$A$2047,$A57,'all sales summary'!$B$2:$B$2047,C$4)))+(AVERAGEIFS('city centre offline'!$J$2:$J$2047,'city centre offline'!$A$2:$A$2047,$A57,'city centre offline'!$B$2:$B$2047,C$4)*AVERAGEIFS('all sales summary'!$I$2:$I$2047,'all sales summary'!$A$2:$A$2047,$A57,'all sales summary'!$B$2:$B$2047,C$4)))</f>
        <v>0.10383878859446416</v>
      </c>
      <c r="D57" s="60">
        <f>(AVERAGEIFS('city centre offline'!$J$2:$J$2047,'city centre offline'!$A$2:$A$2047,$A57,'city centre offline'!$B$2:$B$2047,D$4)*AVERAGEIFS('all sales summary'!$I$2:$I$2047,'all sales summary'!$A$2:$A$2047,$A57,'all sales summary'!$B$2:$B$2047,D$4))/((AVERAGEIFS('overall city offline'!$J$2:$J$2047,'overall city offline'!$A$2:$A$2047,$A57,'overall city offline'!$B$2:$B$2047,D$4)*(1-AVERAGEIFS('all sales summary'!$I$2:$I$2047,'all sales summary'!$A$2:$A$2047,$A57,'all sales summary'!$B$2:$B$2047,D$4)))+(AVERAGEIFS('city centre offline'!$J$2:$J$2047,'city centre offline'!$A$2:$A$2047,$A57,'city centre offline'!$B$2:$B$2047,D$4)*AVERAGEIFS('all sales summary'!$I$2:$I$2047,'all sales summary'!$A$2:$A$2047,$A57,'all sales summary'!$B$2:$B$2047,D$4)))</f>
        <v>0.10258812530192823</v>
      </c>
      <c r="E57" s="60">
        <f>(AVERAGEIFS('city centre offline'!$J$2:$J$2047,'city centre offline'!$A$2:$A$2047,$A57,'city centre offline'!$B$2:$B$2047,E$4)*AVERAGEIFS('all sales summary'!$I$2:$I$2047,'all sales summary'!$A$2:$A$2047,$A57,'all sales summary'!$B$2:$B$2047,E$4))/((AVERAGEIFS('overall city offline'!$J$2:$J$2047,'overall city offline'!$A$2:$A$2047,$A57,'overall city offline'!$B$2:$B$2047,E$4)*(1-AVERAGEIFS('all sales summary'!$I$2:$I$2047,'all sales summary'!$A$2:$A$2047,$A57,'all sales summary'!$B$2:$B$2047,E$4)))+(AVERAGEIFS('city centre offline'!$J$2:$J$2047,'city centre offline'!$A$2:$A$2047,$A57,'city centre offline'!$B$2:$B$2047,E$4)*AVERAGEIFS('all sales summary'!$I$2:$I$2047,'all sales summary'!$A$2:$A$2047,$A57,'all sales summary'!$B$2:$B$2047,E$4)))</f>
        <v>9.916894214035285E-2</v>
      </c>
      <c r="F57" s="60">
        <f>(AVERAGEIFS('city centre offline'!$J$2:$J$2047,'city centre offline'!$A$2:$A$2047,$A57,'city centre offline'!$B$2:$B$2047,F$4)*AVERAGEIFS('all sales summary'!$I$2:$I$2047,'all sales summary'!$A$2:$A$2047,$A57,'all sales summary'!$B$2:$B$2047,F$4))/((AVERAGEIFS('overall city offline'!$J$2:$J$2047,'overall city offline'!$A$2:$A$2047,$A57,'overall city offline'!$B$2:$B$2047,F$4)*(1-AVERAGEIFS('all sales summary'!$I$2:$I$2047,'all sales summary'!$A$2:$A$2047,$A57,'all sales summary'!$B$2:$B$2047,F$4)))+(AVERAGEIFS('city centre offline'!$J$2:$J$2047,'city centre offline'!$A$2:$A$2047,$A57,'city centre offline'!$B$2:$B$2047,F$4)*AVERAGEIFS('all sales summary'!$I$2:$I$2047,'all sales summary'!$A$2:$A$2047,$A57,'all sales summary'!$B$2:$B$2047,F$4)))</f>
        <v>0.10042922029051071</v>
      </c>
      <c r="G57" s="60">
        <f>(AVERAGEIFS('city centre offline'!$J$2:$J$2047,'city centre offline'!$A$2:$A$2047,$A57,'city centre offline'!$B$2:$B$2047,G$4)*AVERAGEIFS('all sales summary'!$I$2:$I$2047,'all sales summary'!$A$2:$A$2047,$A57,'all sales summary'!$B$2:$B$2047,G$4))/((AVERAGEIFS('overall city offline'!$J$2:$J$2047,'overall city offline'!$A$2:$A$2047,$A57,'overall city offline'!$B$2:$B$2047,G$4)*(1-AVERAGEIFS('all sales summary'!$I$2:$I$2047,'all sales summary'!$A$2:$A$2047,$A57,'all sales summary'!$B$2:$B$2047,G$4)))+(AVERAGEIFS('city centre offline'!$J$2:$J$2047,'city centre offline'!$A$2:$A$2047,$A57,'city centre offline'!$B$2:$B$2047,G$4)*AVERAGEIFS('all sales summary'!$I$2:$I$2047,'all sales summary'!$A$2:$A$2047,$A57,'all sales summary'!$B$2:$B$2047,G$4)))</f>
        <v>0.10093086860087794</v>
      </c>
      <c r="H57" s="60">
        <f>(AVERAGEIFS('city centre offline'!$J$2:$J$2047,'city centre offline'!$A$2:$A$2047,$A57,'city centre offline'!$B$2:$B$2047,H$4)*AVERAGEIFS('all sales summary'!$I$2:$I$2047,'all sales summary'!$A$2:$A$2047,$A57,'all sales summary'!$B$2:$B$2047,H$4))/((AVERAGEIFS('overall city offline'!$J$2:$J$2047,'overall city offline'!$A$2:$A$2047,$A57,'overall city offline'!$B$2:$B$2047,H$4)*(1-AVERAGEIFS('all sales summary'!$I$2:$I$2047,'all sales summary'!$A$2:$A$2047,$A57,'all sales summary'!$B$2:$B$2047,H$4)))+(AVERAGEIFS('city centre offline'!$J$2:$J$2047,'city centre offline'!$A$2:$A$2047,$A57,'city centre offline'!$B$2:$B$2047,H$4)*AVERAGEIFS('all sales summary'!$I$2:$I$2047,'all sales summary'!$A$2:$A$2047,$A57,'all sales summary'!$B$2:$B$2047,H$4)))</f>
        <v>0.10045869909837706</v>
      </c>
      <c r="I57" s="60">
        <f>(AVERAGEIFS('city centre offline'!$J$2:$J$2047,'city centre offline'!$A$2:$A$2047,$A57,'city centre offline'!$B$2:$B$2047,I$4)*AVERAGEIFS('all sales summary'!$I$2:$I$2047,'all sales summary'!$A$2:$A$2047,$A57,'all sales summary'!$B$2:$B$2047,I$4))/((AVERAGEIFS('overall city offline'!$J$2:$J$2047,'overall city offline'!$A$2:$A$2047,$A57,'overall city offline'!$B$2:$B$2047,I$4)*(1-AVERAGEIFS('all sales summary'!$I$2:$I$2047,'all sales summary'!$A$2:$A$2047,$A57,'all sales summary'!$B$2:$B$2047,I$4)))+(AVERAGEIFS('city centre offline'!$J$2:$J$2047,'city centre offline'!$A$2:$A$2047,$A57,'city centre offline'!$B$2:$B$2047,I$4)*AVERAGEIFS('all sales summary'!$I$2:$I$2047,'all sales summary'!$A$2:$A$2047,$A57,'all sales summary'!$B$2:$B$2047,I$4)))</f>
        <v>0.101269800868154</v>
      </c>
      <c r="J57" s="60">
        <f>(AVERAGEIFS('city centre offline'!$J$2:$J$2047,'city centre offline'!$A$2:$A$2047,$A57,'city centre offline'!$B$2:$B$2047,J$4)*AVERAGEIFS('all sales summary'!$I$2:$I$2047,'all sales summary'!$A$2:$A$2047,$A57,'all sales summary'!$B$2:$B$2047,J$4))/((AVERAGEIFS('overall city offline'!$J$2:$J$2047,'overall city offline'!$A$2:$A$2047,$A57,'overall city offline'!$B$2:$B$2047,J$4)*(1-AVERAGEIFS('all sales summary'!$I$2:$I$2047,'all sales summary'!$A$2:$A$2047,$A57,'all sales summary'!$B$2:$B$2047,J$4)))+(AVERAGEIFS('city centre offline'!$J$2:$J$2047,'city centre offline'!$A$2:$A$2047,$A57,'city centre offline'!$B$2:$B$2047,J$4)*AVERAGEIFS('all sales summary'!$I$2:$I$2047,'all sales summary'!$A$2:$A$2047,$A57,'all sales summary'!$B$2:$B$2047,J$4)))</f>
        <v>0.10282151002659125</v>
      </c>
      <c r="K57" s="60">
        <f>(AVERAGEIFS('city centre offline'!$J$2:$J$2047,'city centre offline'!$A$2:$A$2047,$A57,'city centre offline'!$B$2:$B$2047,K$4)*AVERAGEIFS('all sales summary'!$I$2:$I$2047,'all sales summary'!$A$2:$A$2047,$A57,'all sales summary'!$B$2:$B$2047,K$4))/((AVERAGEIFS('overall city offline'!$J$2:$J$2047,'overall city offline'!$A$2:$A$2047,$A57,'overall city offline'!$B$2:$B$2047,K$4)*(1-AVERAGEIFS('all sales summary'!$I$2:$I$2047,'all sales summary'!$A$2:$A$2047,$A57,'all sales summary'!$B$2:$B$2047,K$4)))+(AVERAGEIFS('city centre offline'!$J$2:$J$2047,'city centre offline'!$A$2:$A$2047,$A57,'city centre offline'!$B$2:$B$2047,K$4)*AVERAGEIFS('all sales summary'!$I$2:$I$2047,'all sales summary'!$A$2:$A$2047,$A57,'all sales summary'!$B$2:$B$2047,K$4)))</f>
        <v>0.10408414533986286</v>
      </c>
      <c r="L57" s="60">
        <f>(AVERAGEIFS('city centre offline'!$J$2:$J$2047,'city centre offline'!$A$2:$A$2047,$A57,'city centre offline'!$B$2:$B$2047,L$4)*AVERAGEIFS('all sales summary'!$I$2:$I$2047,'all sales summary'!$A$2:$A$2047,$A57,'all sales summary'!$B$2:$B$2047,L$4))/((AVERAGEIFS('overall city offline'!$J$2:$J$2047,'overall city offline'!$A$2:$A$2047,$A57,'overall city offline'!$B$2:$B$2047,L$4)*(1-AVERAGEIFS('all sales summary'!$I$2:$I$2047,'all sales summary'!$A$2:$A$2047,$A57,'all sales summary'!$B$2:$B$2047,L$4)))+(AVERAGEIFS('city centre offline'!$J$2:$J$2047,'city centre offline'!$A$2:$A$2047,$A57,'city centre offline'!$B$2:$B$2047,L$4)*AVERAGEIFS('all sales summary'!$I$2:$I$2047,'all sales summary'!$A$2:$A$2047,$A57,'all sales summary'!$B$2:$B$2047,L$4)))</f>
        <v>0.10996587923963769</v>
      </c>
      <c r="M57" s="60">
        <f>(AVERAGEIFS('city centre offline'!$J$2:$J$2047,'city centre offline'!$A$2:$A$2047,$A57,'city centre offline'!$B$2:$B$2047,M$4)*AVERAGEIFS('all sales summary'!$I$2:$I$2047,'all sales summary'!$A$2:$A$2047,$A57,'all sales summary'!$B$2:$B$2047,M$4))/((AVERAGEIFS('overall city offline'!$J$2:$J$2047,'overall city offline'!$A$2:$A$2047,$A57,'overall city offline'!$B$2:$B$2047,M$4)*(1-AVERAGEIFS('all sales summary'!$I$2:$I$2047,'all sales summary'!$A$2:$A$2047,$A57,'all sales summary'!$B$2:$B$2047,M$4)))+(AVERAGEIFS('city centre offline'!$J$2:$J$2047,'city centre offline'!$A$2:$A$2047,$A57,'city centre offline'!$B$2:$B$2047,M$4)*AVERAGEIFS('all sales summary'!$I$2:$I$2047,'all sales summary'!$A$2:$A$2047,$A57,'all sales summary'!$B$2:$B$2047,M$4)))</f>
        <v>0.11574597980862915</v>
      </c>
      <c r="N57" s="60">
        <f>(AVERAGEIFS('city centre offline'!$J$2:$J$2047,'city centre offline'!$A$2:$A$2047,$A57,'city centre offline'!$B$2:$B$2047,N$4)*AVERAGEIFS('all sales summary'!$I$2:$I$2047,'all sales summary'!$A$2:$A$2047,$A57,'all sales summary'!$B$2:$B$2047,N$4))/((AVERAGEIFS('overall city offline'!$J$2:$J$2047,'overall city offline'!$A$2:$A$2047,$A57,'overall city offline'!$B$2:$B$2047,N$4)*(1-AVERAGEIFS('all sales summary'!$I$2:$I$2047,'all sales summary'!$A$2:$A$2047,$A57,'all sales summary'!$B$2:$B$2047,N$4)))+(AVERAGEIFS('city centre offline'!$J$2:$J$2047,'city centre offline'!$A$2:$A$2047,$A57,'city centre offline'!$B$2:$B$2047,N$4)*AVERAGEIFS('all sales summary'!$I$2:$I$2047,'all sales summary'!$A$2:$A$2047,$A57,'all sales summary'!$B$2:$B$2047,N$4)))</f>
        <v>0.11320464540937385</v>
      </c>
      <c r="O57" s="60">
        <f>(AVERAGEIFS('city centre offline'!$J$2:$J$2047,'city centre offline'!$A$2:$A$2047,$A57,'city centre offline'!$B$2:$B$2047,O$4)*AVERAGEIFS('all sales summary'!$I$2:$I$2047,'all sales summary'!$A$2:$A$2047,$A57,'all sales summary'!$B$2:$B$2047,O$4))/((AVERAGEIFS('overall city offline'!$J$2:$J$2047,'overall city offline'!$A$2:$A$2047,$A57,'overall city offline'!$B$2:$B$2047,O$4)*(1-AVERAGEIFS('all sales summary'!$I$2:$I$2047,'all sales summary'!$A$2:$A$2047,$A57,'all sales summary'!$B$2:$B$2047,O$4)))+(AVERAGEIFS('city centre offline'!$J$2:$J$2047,'city centre offline'!$A$2:$A$2047,$A57,'city centre offline'!$B$2:$B$2047,O$4)*AVERAGEIFS('all sales summary'!$I$2:$I$2047,'all sales summary'!$A$2:$A$2047,$A57,'all sales summary'!$B$2:$B$2047,O$4)))</f>
        <v>0.11054568317147663</v>
      </c>
      <c r="P57" s="60">
        <f>(AVERAGEIFS('city centre offline'!$J$2:$J$2047,'city centre offline'!$A$2:$A$2047,$A57,'city centre offline'!$B$2:$B$2047,P$4)*AVERAGEIFS('all sales summary'!$I$2:$I$2047,'all sales summary'!$A$2:$A$2047,$A57,'all sales summary'!$B$2:$B$2047,P$4))/((AVERAGEIFS('overall city offline'!$J$2:$J$2047,'overall city offline'!$A$2:$A$2047,$A57,'overall city offline'!$B$2:$B$2047,P$4)*(1-AVERAGEIFS('all sales summary'!$I$2:$I$2047,'all sales summary'!$A$2:$A$2047,$A57,'all sales summary'!$B$2:$B$2047,P$4)))+(AVERAGEIFS('city centre offline'!$J$2:$J$2047,'city centre offline'!$A$2:$A$2047,$A57,'city centre offline'!$B$2:$B$2047,P$4)*AVERAGEIFS('all sales summary'!$I$2:$I$2047,'all sales summary'!$A$2:$A$2047,$A57,'all sales summary'!$B$2:$B$2047,P$4)))</f>
        <v>8.8141510557761024E-2</v>
      </c>
      <c r="Q57" s="60">
        <f>(AVERAGEIFS('city centre offline'!$J$2:$J$2047,'city centre offline'!$A$2:$A$2047,$A57,'city centre offline'!$B$2:$B$2047,Q$4)*AVERAGEIFS('all sales summary'!$I$2:$I$2047,'all sales summary'!$A$2:$A$2047,$A57,'all sales summary'!$B$2:$B$2047,Q$4))/((AVERAGEIFS('overall city offline'!$J$2:$J$2047,'overall city offline'!$A$2:$A$2047,$A57,'overall city offline'!$B$2:$B$2047,Q$4)*(1-AVERAGEIFS('all sales summary'!$I$2:$I$2047,'all sales summary'!$A$2:$A$2047,$A57,'all sales summary'!$B$2:$B$2047,Q$4)))+(AVERAGEIFS('city centre offline'!$J$2:$J$2047,'city centre offline'!$A$2:$A$2047,$A57,'city centre offline'!$B$2:$B$2047,Q$4)*AVERAGEIFS('all sales summary'!$I$2:$I$2047,'all sales summary'!$A$2:$A$2047,$A57,'all sales summary'!$B$2:$B$2047,Q$4)))</f>
        <v>5.4960332544480303E-3</v>
      </c>
      <c r="R57" s="60">
        <f>(AVERAGEIFS('city centre offline'!$J$2:$J$2047,'city centre offline'!$A$2:$A$2047,$A57,'city centre offline'!$B$2:$B$2047,R$4)*AVERAGEIFS('all sales summary'!$I$2:$I$2047,'all sales summary'!$A$2:$A$2047,$A57,'all sales summary'!$B$2:$B$2047,R$4))/((AVERAGEIFS('overall city offline'!$J$2:$J$2047,'overall city offline'!$A$2:$A$2047,$A57,'overall city offline'!$B$2:$B$2047,R$4)*(1-AVERAGEIFS('all sales summary'!$I$2:$I$2047,'all sales summary'!$A$2:$A$2047,$A57,'all sales summary'!$B$2:$B$2047,R$4)))+(AVERAGEIFS('city centre offline'!$J$2:$J$2047,'city centre offline'!$A$2:$A$2047,$A57,'city centre offline'!$B$2:$B$2047,R$4)*AVERAGEIFS('all sales summary'!$I$2:$I$2047,'all sales summary'!$A$2:$A$2047,$A57,'all sales summary'!$B$2:$B$2047,R$4)))</f>
        <v>8.3493618795478612E-3</v>
      </c>
      <c r="S57" s="60">
        <f>(AVERAGEIFS('city centre offline'!$J$2:$J$2047,'city centre offline'!$A$2:$A$2047,$A57,'city centre offline'!$B$2:$B$2047,S$4)*AVERAGEIFS('all sales summary'!$I$2:$I$2047,'all sales summary'!$A$2:$A$2047,$A57,'all sales summary'!$B$2:$B$2047,S$4))/((AVERAGEIFS('overall city offline'!$J$2:$J$2047,'overall city offline'!$A$2:$A$2047,$A57,'overall city offline'!$B$2:$B$2047,S$4)*(1-AVERAGEIFS('all sales summary'!$I$2:$I$2047,'all sales summary'!$A$2:$A$2047,$A57,'all sales summary'!$B$2:$B$2047,S$4)))+(AVERAGEIFS('city centre offline'!$J$2:$J$2047,'city centre offline'!$A$2:$A$2047,$A57,'city centre offline'!$B$2:$B$2047,S$4)*AVERAGEIFS('all sales summary'!$I$2:$I$2047,'all sales summary'!$A$2:$A$2047,$A57,'all sales summary'!$B$2:$B$2047,S$4)))</f>
        <v>1.8596781435570194E-2</v>
      </c>
      <c r="T57" s="60">
        <f>(AVERAGEIFS('city centre offline'!$J$2:$J$2047,'city centre offline'!$A$2:$A$2047,$A57,'city centre offline'!$B$2:$B$2047,T$4)*AVERAGEIFS('all sales summary'!$I$2:$I$2047,'all sales summary'!$A$2:$A$2047,$A57,'all sales summary'!$B$2:$B$2047,T$4))/((AVERAGEIFS('overall city offline'!$J$2:$J$2047,'overall city offline'!$A$2:$A$2047,$A57,'overall city offline'!$B$2:$B$2047,T$4)*(1-AVERAGEIFS('all sales summary'!$I$2:$I$2047,'all sales summary'!$A$2:$A$2047,$A57,'all sales summary'!$B$2:$B$2047,T$4)))+(AVERAGEIFS('city centre offline'!$J$2:$J$2047,'city centre offline'!$A$2:$A$2047,$A57,'city centre offline'!$B$2:$B$2047,T$4)*AVERAGEIFS('all sales summary'!$I$2:$I$2047,'all sales summary'!$A$2:$A$2047,$A57,'all sales summary'!$B$2:$B$2047,T$4)))</f>
        <v>4.9698511583640213E-2</v>
      </c>
      <c r="U57" s="60">
        <f>(AVERAGEIFS('city centre offline'!$J$2:$J$2047,'city centre offline'!$A$2:$A$2047,$A57,'city centre offline'!$B$2:$B$2047,U$4)*AVERAGEIFS('all sales summary'!$I$2:$I$2047,'all sales summary'!$A$2:$A$2047,$A57,'all sales summary'!$B$2:$B$2047,U$4))/((AVERAGEIFS('overall city offline'!$J$2:$J$2047,'overall city offline'!$A$2:$A$2047,$A57,'overall city offline'!$B$2:$B$2047,U$4)*(1-AVERAGEIFS('all sales summary'!$I$2:$I$2047,'all sales summary'!$A$2:$A$2047,$A57,'all sales summary'!$B$2:$B$2047,U$4)))+(AVERAGEIFS('city centre offline'!$J$2:$J$2047,'city centre offline'!$A$2:$A$2047,$A57,'city centre offline'!$B$2:$B$2047,U$4)*AVERAGEIFS('all sales summary'!$I$2:$I$2047,'all sales summary'!$A$2:$A$2047,$A57,'all sales summary'!$B$2:$B$2047,U$4)))</f>
        <v>7.1148093115254218E-2</v>
      </c>
      <c r="V57" s="60">
        <f>(AVERAGEIFS('city centre offline'!$J$2:$J$2047,'city centre offline'!$A$2:$A$2047,$A57,'city centre offline'!$B$2:$B$2047,V$4)*AVERAGEIFS('all sales summary'!$I$2:$I$2047,'all sales summary'!$A$2:$A$2047,$A57,'all sales summary'!$B$2:$B$2047,V$4))/((AVERAGEIFS('overall city offline'!$J$2:$J$2047,'overall city offline'!$A$2:$A$2047,$A57,'overall city offline'!$B$2:$B$2047,V$4)*(1-AVERAGEIFS('all sales summary'!$I$2:$I$2047,'all sales summary'!$A$2:$A$2047,$A57,'all sales summary'!$B$2:$B$2047,V$4)))+(AVERAGEIFS('city centre offline'!$J$2:$J$2047,'city centre offline'!$A$2:$A$2047,$A57,'city centre offline'!$B$2:$B$2047,V$4)*AVERAGEIFS('all sales summary'!$I$2:$I$2047,'all sales summary'!$A$2:$A$2047,$A57,'all sales summary'!$B$2:$B$2047,V$4)))</f>
        <v>7.4503879231309883E-2</v>
      </c>
      <c r="W57" s="60">
        <f>(AVERAGEIFS('city centre offline'!$J$2:$J$2047,'city centre offline'!$A$2:$A$2047,$A57,'city centre offline'!$B$2:$B$2047,W$4)*AVERAGEIFS('all sales summary'!$I$2:$I$2047,'all sales summary'!$A$2:$A$2047,$A57,'all sales summary'!$B$2:$B$2047,W$4))/((AVERAGEIFS('overall city offline'!$J$2:$J$2047,'overall city offline'!$A$2:$A$2047,$A57,'overall city offline'!$B$2:$B$2047,W$4)*(1-AVERAGEIFS('all sales summary'!$I$2:$I$2047,'all sales summary'!$A$2:$A$2047,$A57,'all sales summary'!$B$2:$B$2047,W$4)))+(AVERAGEIFS('city centre offline'!$J$2:$J$2047,'city centre offline'!$A$2:$A$2047,$A57,'city centre offline'!$B$2:$B$2047,W$4)*AVERAGEIFS('all sales summary'!$I$2:$I$2047,'all sales summary'!$A$2:$A$2047,$A57,'all sales summary'!$B$2:$B$2047,W$4)))</f>
        <v>6.5862237851464348E-2</v>
      </c>
      <c r="X57" s="60">
        <f>(AVERAGEIFS('city centre offline'!$J$2:$J$2047,'city centre offline'!$A$2:$A$2047,$A57,'city centre offline'!$B$2:$B$2047,X$4)*AVERAGEIFS('all sales summary'!$I$2:$I$2047,'all sales summary'!$A$2:$A$2047,$A57,'all sales summary'!$B$2:$B$2047,X$4))/((AVERAGEIFS('overall city offline'!$J$2:$J$2047,'overall city offline'!$A$2:$A$2047,$A57,'overall city offline'!$B$2:$B$2047,X$4)*(1-AVERAGEIFS('all sales summary'!$I$2:$I$2047,'all sales summary'!$A$2:$A$2047,$A57,'all sales summary'!$B$2:$B$2047,X$4)))+(AVERAGEIFS('city centre offline'!$J$2:$J$2047,'city centre offline'!$A$2:$A$2047,$A57,'city centre offline'!$B$2:$B$2047,X$4)*AVERAGEIFS('all sales summary'!$I$2:$I$2047,'all sales summary'!$A$2:$A$2047,$A57,'all sales summary'!$B$2:$B$2047,X$4)))</f>
        <v>3.3718394724643441E-2</v>
      </c>
      <c r="Y57" s="60">
        <f>(AVERAGEIFS('city centre offline'!$J$2:$J$2047,'city centre offline'!$A$2:$A$2047,$A57,'city centre offline'!$B$2:$B$2047,Y$4)*AVERAGEIFS('all sales summary'!$I$2:$I$2047,'all sales summary'!$A$2:$A$2047,$A57,'all sales summary'!$B$2:$B$2047,Y$4))/((AVERAGEIFS('overall city offline'!$J$2:$J$2047,'overall city offline'!$A$2:$A$2047,$A57,'overall city offline'!$B$2:$B$2047,Y$4)*(1-AVERAGEIFS('all sales summary'!$I$2:$I$2047,'all sales summary'!$A$2:$A$2047,$A57,'all sales summary'!$B$2:$B$2047,Y$4)))+(AVERAGEIFS('city centre offline'!$J$2:$J$2047,'city centre offline'!$A$2:$A$2047,$A57,'city centre offline'!$B$2:$B$2047,Y$4)*AVERAGEIFS('all sales summary'!$I$2:$I$2047,'all sales summary'!$A$2:$A$2047,$A57,'all sales summary'!$B$2:$B$2047,Y$4)))</f>
        <v>4.8367416962675207E-2</v>
      </c>
      <c r="Z57" s="60">
        <f>(AVERAGEIFS('city centre offline'!$J$2:$J$2047,'city centre offline'!$A$2:$A$2047,$A57,'city centre offline'!$B$2:$B$2047,Z$4)*AVERAGEIFS('all sales summary'!$I$2:$I$2047,'all sales summary'!$A$2:$A$2047,$A57,'all sales summary'!$B$2:$B$2047,Z$4))/((AVERAGEIFS('overall city offline'!$J$2:$J$2047,'overall city offline'!$A$2:$A$2047,$A57,'overall city offline'!$B$2:$B$2047,Z$4)*(1-AVERAGEIFS('all sales summary'!$I$2:$I$2047,'all sales summary'!$A$2:$A$2047,$A57,'all sales summary'!$B$2:$B$2047,Z$4)))+(AVERAGEIFS('city centre offline'!$J$2:$J$2047,'city centre offline'!$A$2:$A$2047,$A57,'city centre offline'!$B$2:$B$2047,Z$4)*AVERAGEIFS('all sales summary'!$I$2:$I$2047,'all sales summary'!$A$2:$A$2047,$A57,'all sales summary'!$B$2:$B$2047,Z$4)))</f>
        <v>1.8937514047451781E-2</v>
      </c>
      <c r="AA57" s="60">
        <f>(AVERAGEIFS('city centre offline'!$J$2:$J$2047,'city centre offline'!$A$2:$A$2047,$A57,'city centre offline'!$B$2:$B$2047,AA$4)*AVERAGEIFS('all sales summary'!$I$2:$I$2047,'all sales summary'!$A$2:$A$2047,$A57,'all sales summary'!$B$2:$B$2047,AA$4))/((AVERAGEIFS('overall city offline'!$J$2:$J$2047,'overall city offline'!$A$2:$A$2047,$A57,'overall city offline'!$B$2:$B$2047,AA$4)*(1-AVERAGEIFS('all sales summary'!$I$2:$I$2047,'all sales summary'!$A$2:$A$2047,$A57,'all sales summary'!$B$2:$B$2047,AA$4)))+(AVERAGEIFS('city centre offline'!$J$2:$J$2047,'city centre offline'!$A$2:$A$2047,$A57,'city centre offline'!$B$2:$B$2047,AA$4)*AVERAGEIFS('all sales summary'!$I$2:$I$2047,'all sales summary'!$A$2:$A$2047,$A57,'all sales summary'!$B$2:$B$2047,AA$4)))</f>
        <v>2.0335328371957961E-2</v>
      </c>
      <c r="AB57" s="60">
        <f>(AVERAGEIFS('city centre offline'!$J$2:$J$2047,'city centre offline'!$A$2:$A$2047,$A57,'city centre offline'!$B$2:$B$2047,AB$4)*AVERAGEIFS('all sales summary'!$I$2:$I$2047,'all sales summary'!$A$2:$A$2047,$A57,'all sales summary'!$B$2:$B$2047,AB$4))/((AVERAGEIFS('overall city offline'!$J$2:$J$2047,'overall city offline'!$A$2:$A$2047,$A57,'overall city offline'!$B$2:$B$2047,AB$4)*(1-AVERAGEIFS('all sales summary'!$I$2:$I$2047,'all sales summary'!$A$2:$A$2047,$A57,'all sales summary'!$B$2:$B$2047,AB$4)))+(AVERAGEIFS('city centre offline'!$J$2:$J$2047,'city centre offline'!$A$2:$A$2047,$A57,'city centre offline'!$B$2:$B$2047,AB$4)*AVERAGEIFS('all sales summary'!$I$2:$I$2047,'all sales summary'!$A$2:$A$2047,$A57,'all sales summary'!$B$2:$B$2047,AB$4)))</f>
        <v>2.2547616209481706E-2</v>
      </c>
      <c r="AC57" s="60">
        <f>(AVERAGEIFS('city centre offline'!$J$2:$J$2047,'city centre offline'!$A$2:$A$2047,$A57,'city centre offline'!$B$2:$B$2047,AC$4)*AVERAGEIFS('all sales summary'!$I$2:$I$2047,'all sales summary'!$A$2:$A$2047,$A57,'all sales summary'!$B$2:$B$2047,AC$4))/((AVERAGEIFS('overall city offline'!$J$2:$J$2047,'overall city offline'!$A$2:$A$2047,$A57,'overall city offline'!$B$2:$B$2047,AC$4)*(1-AVERAGEIFS('all sales summary'!$I$2:$I$2047,'all sales summary'!$A$2:$A$2047,$A57,'all sales summary'!$B$2:$B$2047,AC$4)))+(AVERAGEIFS('city centre offline'!$J$2:$J$2047,'city centre offline'!$A$2:$A$2047,$A57,'city centre offline'!$B$2:$B$2047,AC$4)*AVERAGEIFS('all sales summary'!$I$2:$I$2047,'all sales summary'!$A$2:$A$2047,$A57,'all sales summary'!$B$2:$B$2047,AC$4)))</f>
        <v>4.7859939593025431E-2</v>
      </c>
      <c r="AD57" s="60">
        <f>(AVERAGEIFS('city centre offline'!$J$2:$J$2047,'city centre offline'!$A$2:$A$2047,$A57,'city centre offline'!$B$2:$B$2047,AD$4)*AVERAGEIFS('all sales summary'!$I$2:$I$2047,'all sales summary'!$A$2:$A$2047,$A57,'all sales summary'!$B$2:$B$2047,AD$4))/((AVERAGEIFS('overall city offline'!$J$2:$J$2047,'overall city offline'!$A$2:$A$2047,$A57,'overall city offline'!$B$2:$B$2047,AD$4)*(1-AVERAGEIFS('all sales summary'!$I$2:$I$2047,'all sales summary'!$A$2:$A$2047,$A57,'all sales summary'!$B$2:$B$2047,AD$4)))+(AVERAGEIFS('city centre offline'!$J$2:$J$2047,'city centre offline'!$A$2:$A$2047,$A57,'city centre offline'!$B$2:$B$2047,AD$4)*AVERAGEIFS('all sales summary'!$I$2:$I$2047,'all sales summary'!$A$2:$A$2047,$A57,'all sales summary'!$B$2:$B$2047,AD$4)))</f>
        <v>6.4461799208714296E-2</v>
      </c>
      <c r="AE57" s="60">
        <f>(AVERAGEIFS('city centre offline'!$J$2:$J$2047,'city centre offline'!$A$2:$A$2047,$A57,'city centre offline'!$B$2:$B$2047,AE$4)*AVERAGEIFS('all sales summary'!$I$2:$I$2047,'all sales summary'!$A$2:$A$2047,$A57,'all sales summary'!$B$2:$B$2047,AE$4))/((AVERAGEIFS('overall city offline'!$J$2:$J$2047,'overall city offline'!$A$2:$A$2047,$A57,'overall city offline'!$B$2:$B$2047,AE$4)*(1-AVERAGEIFS('all sales summary'!$I$2:$I$2047,'all sales summary'!$A$2:$A$2047,$A57,'all sales summary'!$B$2:$B$2047,AE$4)))+(AVERAGEIFS('city centre offline'!$J$2:$J$2047,'city centre offline'!$A$2:$A$2047,$A57,'city centre offline'!$B$2:$B$2047,AE$4)*AVERAGEIFS('all sales summary'!$I$2:$I$2047,'all sales summary'!$A$2:$A$2047,$A57,'all sales summary'!$B$2:$B$2047,AE$4)))</f>
        <v>7.0223547132008887E-2</v>
      </c>
      <c r="AF57" s="60">
        <f>(AVERAGEIFS('city centre offline'!$J$2:$J$2047,'city centre offline'!$A$2:$A$2047,$A57,'city centre offline'!$B$2:$B$2047,AF$4)*AVERAGEIFS('all sales summary'!$I$2:$I$2047,'all sales summary'!$A$2:$A$2047,$A57,'all sales summary'!$B$2:$B$2047,AF$4))/((AVERAGEIFS('overall city offline'!$J$2:$J$2047,'overall city offline'!$A$2:$A$2047,$A57,'overall city offline'!$B$2:$B$2047,AF$4)*(1-AVERAGEIFS('all sales summary'!$I$2:$I$2047,'all sales summary'!$A$2:$A$2047,$A57,'all sales summary'!$B$2:$B$2047,AF$4)))+(AVERAGEIFS('city centre offline'!$J$2:$J$2047,'city centre offline'!$A$2:$A$2047,$A57,'city centre offline'!$B$2:$B$2047,AF$4)*AVERAGEIFS('all sales summary'!$I$2:$I$2047,'all sales summary'!$A$2:$A$2047,$A57,'all sales summary'!$B$2:$B$2047,AF$4)))</f>
        <v>8.2637969278657228E-2</v>
      </c>
      <c r="AG57" s="60">
        <f>(AVERAGEIFS('city centre offline'!$J$2:$J$2047,'city centre offline'!$A$2:$A$2047,$A57,'city centre offline'!$B$2:$B$2047,AG$4)*AVERAGEIFS('all sales summary'!$I$2:$I$2047,'all sales summary'!$A$2:$A$2047,$A57,'all sales summary'!$B$2:$B$2047,AG$4))/((AVERAGEIFS('overall city offline'!$J$2:$J$2047,'overall city offline'!$A$2:$A$2047,$A57,'overall city offline'!$B$2:$B$2047,AG$4)*(1-AVERAGEIFS('all sales summary'!$I$2:$I$2047,'all sales summary'!$A$2:$A$2047,$A57,'all sales summary'!$B$2:$B$2047,AG$4)))+(AVERAGEIFS('city centre offline'!$J$2:$J$2047,'city centre offline'!$A$2:$A$2047,$A57,'city centre offline'!$B$2:$B$2047,AG$4)*AVERAGEIFS('all sales summary'!$I$2:$I$2047,'all sales summary'!$A$2:$A$2047,$A57,'all sales summary'!$B$2:$B$2047,AG$4)))</f>
        <v>9.934952957953809E-2</v>
      </c>
      <c r="AH57" s="60">
        <f>(AVERAGEIFS('city centre offline'!$J$2:$J$2047,'city centre offline'!$A$2:$A$2047,$A57,'city centre offline'!$B$2:$B$2047,AH$4)*AVERAGEIFS('all sales summary'!$I$2:$I$2047,'all sales summary'!$A$2:$A$2047,$A57,'all sales summary'!$B$2:$B$2047,AH$4))/((AVERAGEIFS('overall city offline'!$J$2:$J$2047,'overall city offline'!$A$2:$A$2047,$A57,'overall city offline'!$B$2:$B$2047,AH$4)*(1-AVERAGEIFS('all sales summary'!$I$2:$I$2047,'all sales summary'!$A$2:$A$2047,$A57,'all sales summary'!$B$2:$B$2047,AH$4)))+(AVERAGEIFS('city centre offline'!$J$2:$J$2047,'city centre offline'!$A$2:$A$2047,$A57,'city centre offline'!$B$2:$B$2047,AH$4)*AVERAGEIFS('all sales summary'!$I$2:$I$2047,'all sales summary'!$A$2:$A$2047,$A57,'all sales summary'!$B$2:$B$2047,AH$4)))</f>
        <v>9.696635697829406E-2</v>
      </c>
    </row>
    <row r="58" spans="1:34" x14ac:dyDescent="0.3">
      <c r="A58" t="s">
        <v>60</v>
      </c>
      <c r="B58" s="60">
        <f>(AVERAGEIFS('city centre offline'!$J$2:$J$2047,'city centre offline'!$A$2:$A$2047,$A58,'city centre offline'!$B$2:$B$2047,B$4)*AVERAGEIFS('all sales summary'!$I$2:$I$2047,'all sales summary'!$A$2:$A$2047,$A58,'all sales summary'!$B$2:$B$2047,B$4))/((AVERAGEIFS('overall city offline'!$J$2:$J$2047,'overall city offline'!$A$2:$A$2047,$A58,'overall city offline'!$B$2:$B$2047,B$4)*(1-AVERAGEIFS('all sales summary'!$I$2:$I$2047,'all sales summary'!$A$2:$A$2047,$A58,'all sales summary'!$B$2:$B$2047,B$4)))+(AVERAGEIFS('city centre offline'!$J$2:$J$2047,'city centre offline'!$A$2:$A$2047,$A58,'city centre offline'!$B$2:$B$2047,B$4)*AVERAGEIFS('all sales summary'!$I$2:$I$2047,'all sales summary'!$A$2:$A$2047,$A58,'all sales summary'!$B$2:$B$2047,B$4)))</f>
        <v>0.20115793156241418</v>
      </c>
      <c r="C58" s="60">
        <f>(AVERAGEIFS('city centre offline'!$J$2:$J$2047,'city centre offline'!$A$2:$A$2047,$A58,'city centre offline'!$B$2:$B$2047,C$4)*AVERAGEIFS('all sales summary'!$I$2:$I$2047,'all sales summary'!$A$2:$A$2047,$A58,'all sales summary'!$B$2:$B$2047,C$4))/((AVERAGEIFS('overall city offline'!$J$2:$J$2047,'overall city offline'!$A$2:$A$2047,$A58,'overall city offline'!$B$2:$B$2047,C$4)*(1-AVERAGEIFS('all sales summary'!$I$2:$I$2047,'all sales summary'!$A$2:$A$2047,$A58,'all sales summary'!$B$2:$B$2047,C$4)))+(AVERAGEIFS('city centre offline'!$J$2:$J$2047,'city centre offline'!$A$2:$A$2047,$A58,'city centre offline'!$B$2:$B$2047,C$4)*AVERAGEIFS('all sales summary'!$I$2:$I$2047,'all sales summary'!$A$2:$A$2047,$A58,'all sales summary'!$B$2:$B$2047,C$4)))</f>
        <v>0.20022138805472356</v>
      </c>
      <c r="D58" s="60">
        <f>(AVERAGEIFS('city centre offline'!$J$2:$J$2047,'city centre offline'!$A$2:$A$2047,$A58,'city centre offline'!$B$2:$B$2047,D$4)*AVERAGEIFS('all sales summary'!$I$2:$I$2047,'all sales summary'!$A$2:$A$2047,$A58,'all sales summary'!$B$2:$B$2047,D$4))/((AVERAGEIFS('overall city offline'!$J$2:$J$2047,'overall city offline'!$A$2:$A$2047,$A58,'overall city offline'!$B$2:$B$2047,D$4)*(1-AVERAGEIFS('all sales summary'!$I$2:$I$2047,'all sales summary'!$A$2:$A$2047,$A58,'all sales summary'!$B$2:$B$2047,D$4)))+(AVERAGEIFS('city centre offline'!$J$2:$J$2047,'city centre offline'!$A$2:$A$2047,$A58,'city centre offline'!$B$2:$B$2047,D$4)*AVERAGEIFS('all sales summary'!$I$2:$I$2047,'all sales summary'!$A$2:$A$2047,$A58,'all sales summary'!$B$2:$B$2047,D$4)))</f>
        <v>0.19342836149624043</v>
      </c>
      <c r="E58" s="60">
        <f>(AVERAGEIFS('city centre offline'!$J$2:$J$2047,'city centre offline'!$A$2:$A$2047,$A58,'city centre offline'!$B$2:$B$2047,E$4)*AVERAGEIFS('all sales summary'!$I$2:$I$2047,'all sales summary'!$A$2:$A$2047,$A58,'all sales summary'!$B$2:$B$2047,E$4))/((AVERAGEIFS('overall city offline'!$J$2:$J$2047,'overall city offline'!$A$2:$A$2047,$A58,'overall city offline'!$B$2:$B$2047,E$4)*(1-AVERAGEIFS('all sales summary'!$I$2:$I$2047,'all sales summary'!$A$2:$A$2047,$A58,'all sales summary'!$B$2:$B$2047,E$4)))+(AVERAGEIFS('city centre offline'!$J$2:$J$2047,'city centre offline'!$A$2:$A$2047,$A58,'city centre offline'!$B$2:$B$2047,E$4)*AVERAGEIFS('all sales summary'!$I$2:$I$2047,'all sales summary'!$A$2:$A$2047,$A58,'all sales summary'!$B$2:$B$2047,E$4)))</f>
        <v>0.19171434547648347</v>
      </c>
      <c r="F58" s="60">
        <f>(AVERAGEIFS('city centre offline'!$J$2:$J$2047,'city centre offline'!$A$2:$A$2047,$A58,'city centre offline'!$B$2:$B$2047,F$4)*AVERAGEIFS('all sales summary'!$I$2:$I$2047,'all sales summary'!$A$2:$A$2047,$A58,'all sales summary'!$B$2:$B$2047,F$4))/((AVERAGEIFS('overall city offline'!$J$2:$J$2047,'overall city offline'!$A$2:$A$2047,$A58,'overall city offline'!$B$2:$B$2047,F$4)*(1-AVERAGEIFS('all sales summary'!$I$2:$I$2047,'all sales summary'!$A$2:$A$2047,$A58,'all sales summary'!$B$2:$B$2047,F$4)))+(AVERAGEIFS('city centre offline'!$J$2:$J$2047,'city centre offline'!$A$2:$A$2047,$A58,'city centre offline'!$B$2:$B$2047,F$4)*AVERAGEIFS('all sales summary'!$I$2:$I$2047,'all sales summary'!$A$2:$A$2047,$A58,'all sales summary'!$B$2:$B$2047,F$4)))</f>
        <v>0.18926806866891485</v>
      </c>
      <c r="G58" s="60">
        <f>(AVERAGEIFS('city centre offline'!$J$2:$J$2047,'city centre offline'!$A$2:$A$2047,$A58,'city centre offline'!$B$2:$B$2047,G$4)*AVERAGEIFS('all sales summary'!$I$2:$I$2047,'all sales summary'!$A$2:$A$2047,$A58,'all sales summary'!$B$2:$B$2047,G$4))/((AVERAGEIFS('overall city offline'!$J$2:$J$2047,'overall city offline'!$A$2:$A$2047,$A58,'overall city offline'!$B$2:$B$2047,G$4)*(1-AVERAGEIFS('all sales summary'!$I$2:$I$2047,'all sales summary'!$A$2:$A$2047,$A58,'all sales summary'!$B$2:$B$2047,G$4)))+(AVERAGEIFS('city centre offline'!$J$2:$J$2047,'city centre offline'!$A$2:$A$2047,$A58,'city centre offline'!$B$2:$B$2047,G$4)*AVERAGEIFS('all sales summary'!$I$2:$I$2047,'all sales summary'!$A$2:$A$2047,$A58,'all sales summary'!$B$2:$B$2047,G$4)))</f>
        <v>0.18399057232853469</v>
      </c>
      <c r="H58" s="60">
        <f>(AVERAGEIFS('city centre offline'!$J$2:$J$2047,'city centre offline'!$A$2:$A$2047,$A58,'city centre offline'!$B$2:$B$2047,H$4)*AVERAGEIFS('all sales summary'!$I$2:$I$2047,'all sales summary'!$A$2:$A$2047,$A58,'all sales summary'!$B$2:$B$2047,H$4))/((AVERAGEIFS('overall city offline'!$J$2:$J$2047,'overall city offline'!$A$2:$A$2047,$A58,'overall city offline'!$B$2:$B$2047,H$4)*(1-AVERAGEIFS('all sales summary'!$I$2:$I$2047,'all sales summary'!$A$2:$A$2047,$A58,'all sales summary'!$B$2:$B$2047,H$4)))+(AVERAGEIFS('city centre offline'!$J$2:$J$2047,'city centre offline'!$A$2:$A$2047,$A58,'city centre offline'!$B$2:$B$2047,H$4)*AVERAGEIFS('all sales summary'!$I$2:$I$2047,'all sales summary'!$A$2:$A$2047,$A58,'all sales summary'!$B$2:$B$2047,H$4)))</f>
        <v>0.17781505691420013</v>
      </c>
      <c r="I58" s="60">
        <f>(AVERAGEIFS('city centre offline'!$J$2:$J$2047,'city centre offline'!$A$2:$A$2047,$A58,'city centre offline'!$B$2:$B$2047,I$4)*AVERAGEIFS('all sales summary'!$I$2:$I$2047,'all sales summary'!$A$2:$A$2047,$A58,'all sales summary'!$B$2:$B$2047,I$4))/((AVERAGEIFS('overall city offline'!$J$2:$J$2047,'overall city offline'!$A$2:$A$2047,$A58,'overall city offline'!$B$2:$B$2047,I$4)*(1-AVERAGEIFS('all sales summary'!$I$2:$I$2047,'all sales summary'!$A$2:$A$2047,$A58,'all sales summary'!$B$2:$B$2047,I$4)))+(AVERAGEIFS('city centre offline'!$J$2:$J$2047,'city centre offline'!$A$2:$A$2047,$A58,'city centre offline'!$B$2:$B$2047,I$4)*AVERAGEIFS('all sales summary'!$I$2:$I$2047,'all sales summary'!$A$2:$A$2047,$A58,'all sales summary'!$B$2:$B$2047,I$4)))</f>
        <v>0.18406486634824487</v>
      </c>
      <c r="J58" s="60">
        <f>(AVERAGEIFS('city centre offline'!$J$2:$J$2047,'city centre offline'!$A$2:$A$2047,$A58,'city centre offline'!$B$2:$B$2047,J$4)*AVERAGEIFS('all sales summary'!$I$2:$I$2047,'all sales summary'!$A$2:$A$2047,$A58,'all sales summary'!$B$2:$B$2047,J$4))/((AVERAGEIFS('overall city offline'!$J$2:$J$2047,'overall city offline'!$A$2:$A$2047,$A58,'overall city offline'!$B$2:$B$2047,J$4)*(1-AVERAGEIFS('all sales summary'!$I$2:$I$2047,'all sales summary'!$A$2:$A$2047,$A58,'all sales summary'!$B$2:$B$2047,J$4)))+(AVERAGEIFS('city centre offline'!$J$2:$J$2047,'city centre offline'!$A$2:$A$2047,$A58,'city centre offline'!$B$2:$B$2047,J$4)*AVERAGEIFS('all sales summary'!$I$2:$I$2047,'all sales summary'!$A$2:$A$2047,$A58,'all sales summary'!$B$2:$B$2047,J$4)))</f>
        <v>0.19613556939640878</v>
      </c>
      <c r="K58" s="60">
        <f>(AVERAGEIFS('city centre offline'!$J$2:$J$2047,'city centre offline'!$A$2:$A$2047,$A58,'city centre offline'!$B$2:$B$2047,K$4)*AVERAGEIFS('all sales summary'!$I$2:$I$2047,'all sales summary'!$A$2:$A$2047,$A58,'all sales summary'!$B$2:$B$2047,K$4))/((AVERAGEIFS('overall city offline'!$J$2:$J$2047,'overall city offline'!$A$2:$A$2047,$A58,'overall city offline'!$B$2:$B$2047,K$4)*(1-AVERAGEIFS('all sales summary'!$I$2:$I$2047,'all sales summary'!$A$2:$A$2047,$A58,'all sales summary'!$B$2:$B$2047,K$4)))+(AVERAGEIFS('city centre offline'!$J$2:$J$2047,'city centre offline'!$A$2:$A$2047,$A58,'city centre offline'!$B$2:$B$2047,K$4)*AVERAGEIFS('all sales summary'!$I$2:$I$2047,'all sales summary'!$A$2:$A$2047,$A58,'all sales summary'!$B$2:$B$2047,K$4)))</f>
        <v>0.18937487053860885</v>
      </c>
      <c r="L58" s="60">
        <f>(AVERAGEIFS('city centre offline'!$J$2:$J$2047,'city centre offline'!$A$2:$A$2047,$A58,'city centre offline'!$B$2:$B$2047,L$4)*AVERAGEIFS('all sales summary'!$I$2:$I$2047,'all sales summary'!$A$2:$A$2047,$A58,'all sales summary'!$B$2:$B$2047,L$4))/((AVERAGEIFS('overall city offline'!$J$2:$J$2047,'overall city offline'!$A$2:$A$2047,$A58,'overall city offline'!$B$2:$B$2047,L$4)*(1-AVERAGEIFS('all sales summary'!$I$2:$I$2047,'all sales summary'!$A$2:$A$2047,$A58,'all sales summary'!$B$2:$B$2047,L$4)))+(AVERAGEIFS('city centre offline'!$J$2:$J$2047,'city centre offline'!$A$2:$A$2047,$A58,'city centre offline'!$B$2:$B$2047,L$4)*AVERAGEIFS('all sales summary'!$I$2:$I$2047,'all sales summary'!$A$2:$A$2047,$A58,'all sales summary'!$B$2:$B$2047,L$4)))</f>
        <v>0.19958263669334983</v>
      </c>
      <c r="M58" s="60">
        <f>(AVERAGEIFS('city centre offline'!$J$2:$J$2047,'city centre offline'!$A$2:$A$2047,$A58,'city centre offline'!$B$2:$B$2047,M$4)*AVERAGEIFS('all sales summary'!$I$2:$I$2047,'all sales summary'!$A$2:$A$2047,$A58,'all sales summary'!$B$2:$B$2047,M$4))/((AVERAGEIFS('overall city offline'!$J$2:$J$2047,'overall city offline'!$A$2:$A$2047,$A58,'overall city offline'!$B$2:$B$2047,M$4)*(1-AVERAGEIFS('all sales summary'!$I$2:$I$2047,'all sales summary'!$A$2:$A$2047,$A58,'all sales summary'!$B$2:$B$2047,M$4)))+(AVERAGEIFS('city centre offline'!$J$2:$J$2047,'city centre offline'!$A$2:$A$2047,$A58,'city centre offline'!$B$2:$B$2047,M$4)*AVERAGEIFS('all sales summary'!$I$2:$I$2047,'all sales summary'!$A$2:$A$2047,$A58,'all sales summary'!$B$2:$B$2047,M$4)))</f>
        <v>0.21495973682180142</v>
      </c>
      <c r="N58" s="60">
        <f>(AVERAGEIFS('city centre offline'!$J$2:$J$2047,'city centre offline'!$A$2:$A$2047,$A58,'city centre offline'!$B$2:$B$2047,N$4)*AVERAGEIFS('all sales summary'!$I$2:$I$2047,'all sales summary'!$A$2:$A$2047,$A58,'all sales summary'!$B$2:$B$2047,N$4))/((AVERAGEIFS('overall city offline'!$J$2:$J$2047,'overall city offline'!$A$2:$A$2047,$A58,'overall city offline'!$B$2:$B$2047,N$4)*(1-AVERAGEIFS('all sales summary'!$I$2:$I$2047,'all sales summary'!$A$2:$A$2047,$A58,'all sales summary'!$B$2:$B$2047,N$4)))+(AVERAGEIFS('city centre offline'!$J$2:$J$2047,'city centre offline'!$A$2:$A$2047,$A58,'city centre offline'!$B$2:$B$2047,N$4)*AVERAGEIFS('all sales summary'!$I$2:$I$2047,'all sales summary'!$A$2:$A$2047,$A58,'all sales summary'!$B$2:$B$2047,N$4)))</f>
        <v>0.19153065244743273</v>
      </c>
      <c r="O58" s="60">
        <f>(AVERAGEIFS('city centre offline'!$J$2:$J$2047,'city centre offline'!$A$2:$A$2047,$A58,'city centre offline'!$B$2:$B$2047,O$4)*AVERAGEIFS('all sales summary'!$I$2:$I$2047,'all sales summary'!$A$2:$A$2047,$A58,'all sales summary'!$B$2:$B$2047,O$4))/((AVERAGEIFS('overall city offline'!$J$2:$J$2047,'overall city offline'!$A$2:$A$2047,$A58,'overall city offline'!$B$2:$B$2047,O$4)*(1-AVERAGEIFS('all sales summary'!$I$2:$I$2047,'all sales summary'!$A$2:$A$2047,$A58,'all sales summary'!$B$2:$B$2047,O$4)))+(AVERAGEIFS('city centre offline'!$J$2:$J$2047,'city centre offline'!$A$2:$A$2047,$A58,'city centre offline'!$B$2:$B$2047,O$4)*AVERAGEIFS('all sales summary'!$I$2:$I$2047,'all sales summary'!$A$2:$A$2047,$A58,'all sales summary'!$B$2:$B$2047,O$4)))</f>
        <v>0.19577441978587587</v>
      </c>
      <c r="P58" s="60">
        <f>(AVERAGEIFS('city centre offline'!$J$2:$J$2047,'city centre offline'!$A$2:$A$2047,$A58,'city centre offline'!$B$2:$B$2047,P$4)*AVERAGEIFS('all sales summary'!$I$2:$I$2047,'all sales summary'!$A$2:$A$2047,$A58,'all sales summary'!$B$2:$B$2047,P$4))/((AVERAGEIFS('overall city offline'!$J$2:$J$2047,'overall city offline'!$A$2:$A$2047,$A58,'overall city offline'!$B$2:$B$2047,P$4)*(1-AVERAGEIFS('all sales summary'!$I$2:$I$2047,'all sales summary'!$A$2:$A$2047,$A58,'all sales summary'!$B$2:$B$2047,P$4)))+(AVERAGEIFS('city centre offline'!$J$2:$J$2047,'city centre offline'!$A$2:$A$2047,$A58,'city centre offline'!$B$2:$B$2047,P$4)*AVERAGEIFS('all sales summary'!$I$2:$I$2047,'all sales summary'!$A$2:$A$2047,$A58,'all sales summary'!$B$2:$B$2047,P$4)))</f>
        <v>0.17160768551955244</v>
      </c>
      <c r="Q58" s="60">
        <f>(AVERAGEIFS('city centre offline'!$J$2:$J$2047,'city centre offline'!$A$2:$A$2047,$A58,'city centre offline'!$B$2:$B$2047,Q$4)*AVERAGEIFS('all sales summary'!$I$2:$I$2047,'all sales summary'!$A$2:$A$2047,$A58,'all sales summary'!$B$2:$B$2047,Q$4))/((AVERAGEIFS('overall city offline'!$J$2:$J$2047,'overall city offline'!$A$2:$A$2047,$A58,'overall city offline'!$B$2:$B$2047,Q$4)*(1-AVERAGEIFS('all sales summary'!$I$2:$I$2047,'all sales summary'!$A$2:$A$2047,$A58,'all sales summary'!$B$2:$B$2047,Q$4)))+(AVERAGEIFS('city centre offline'!$J$2:$J$2047,'city centre offline'!$A$2:$A$2047,$A58,'city centre offline'!$B$2:$B$2047,Q$4)*AVERAGEIFS('all sales summary'!$I$2:$I$2047,'all sales summary'!$A$2:$A$2047,$A58,'all sales summary'!$B$2:$B$2047,Q$4)))</f>
        <v>6.2086729378248898E-2</v>
      </c>
      <c r="R58" s="60">
        <f>(AVERAGEIFS('city centre offline'!$J$2:$J$2047,'city centre offline'!$A$2:$A$2047,$A58,'city centre offline'!$B$2:$B$2047,R$4)*AVERAGEIFS('all sales summary'!$I$2:$I$2047,'all sales summary'!$A$2:$A$2047,$A58,'all sales summary'!$B$2:$B$2047,R$4))/((AVERAGEIFS('overall city offline'!$J$2:$J$2047,'overall city offline'!$A$2:$A$2047,$A58,'overall city offline'!$B$2:$B$2047,R$4)*(1-AVERAGEIFS('all sales summary'!$I$2:$I$2047,'all sales summary'!$A$2:$A$2047,$A58,'all sales summary'!$B$2:$B$2047,R$4)))+(AVERAGEIFS('city centre offline'!$J$2:$J$2047,'city centre offline'!$A$2:$A$2047,$A58,'city centre offline'!$B$2:$B$2047,R$4)*AVERAGEIFS('all sales summary'!$I$2:$I$2047,'all sales summary'!$A$2:$A$2047,$A58,'all sales summary'!$B$2:$B$2047,R$4)))</f>
        <v>5.7238717060787911E-2</v>
      </c>
      <c r="S58" s="60">
        <f>(AVERAGEIFS('city centre offline'!$J$2:$J$2047,'city centre offline'!$A$2:$A$2047,$A58,'city centre offline'!$B$2:$B$2047,S$4)*AVERAGEIFS('all sales summary'!$I$2:$I$2047,'all sales summary'!$A$2:$A$2047,$A58,'all sales summary'!$B$2:$B$2047,S$4))/((AVERAGEIFS('overall city offline'!$J$2:$J$2047,'overall city offline'!$A$2:$A$2047,$A58,'overall city offline'!$B$2:$B$2047,S$4)*(1-AVERAGEIFS('all sales summary'!$I$2:$I$2047,'all sales summary'!$A$2:$A$2047,$A58,'all sales summary'!$B$2:$B$2047,S$4)))+(AVERAGEIFS('city centre offline'!$J$2:$J$2047,'city centre offline'!$A$2:$A$2047,$A58,'city centre offline'!$B$2:$B$2047,S$4)*AVERAGEIFS('all sales summary'!$I$2:$I$2047,'all sales summary'!$A$2:$A$2047,$A58,'all sales summary'!$B$2:$B$2047,S$4)))</f>
        <v>5.7256545296932075E-2</v>
      </c>
      <c r="T58" s="60">
        <f>(AVERAGEIFS('city centre offline'!$J$2:$J$2047,'city centre offline'!$A$2:$A$2047,$A58,'city centre offline'!$B$2:$B$2047,T$4)*AVERAGEIFS('all sales summary'!$I$2:$I$2047,'all sales summary'!$A$2:$A$2047,$A58,'all sales summary'!$B$2:$B$2047,T$4))/((AVERAGEIFS('overall city offline'!$J$2:$J$2047,'overall city offline'!$A$2:$A$2047,$A58,'overall city offline'!$B$2:$B$2047,T$4)*(1-AVERAGEIFS('all sales summary'!$I$2:$I$2047,'all sales summary'!$A$2:$A$2047,$A58,'all sales summary'!$B$2:$B$2047,T$4)))+(AVERAGEIFS('city centre offline'!$J$2:$J$2047,'city centre offline'!$A$2:$A$2047,$A58,'city centre offline'!$B$2:$B$2047,T$4)*AVERAGEIFS('all sales summary'!$I$2:$I$2047,'all sales summary'!$A$2:$A$2047,$A58,'all sales summary'!$B$2:$B$2047,T$4)))</f>
        <v>0.13871388491173328</v>
      </c>
      <c r="U58" s="60">
        <f>(AVERAGEIFS('city centre offline'!$J$2:$J$2047,'city centre offline'!$A$2:$A$2047,$A58,'city centre offline'!$B$2:$B$2047,U$4)*AVERAGEIFS('all sales summary'!$I$2:$I$2047,'all sales summary'!$A$2:$A$2047,$A58,'all sales summary'!$B$2:$B$2047,U$4))/((AVERAGEIFS('overall city offline'!$J$2:$J$2047,'overall city offline'!$A$2:$A$2047,$A58,'overall city offline'!$B$2:$B$2047,U$4)*(1-AVERAGEIFS('all sales summary'!$I$2:$I$2047,'all sales summary'!$A$2:$A$2047,$A58,'all sales summary'!$B$2:$B$2047,U$4)))+(AVERAGEIFS('city centre offline'!$J$2:$J$2047,'city centre offline'!$A$2:$A$2047,$A58,'city centre offline'!$B$2:$B$2047,U$4)*AVERAGEIFS('all sales summary'!$I$2:$I$2047,'all sales summary'!$A$2:$A$2047,$A58,'all sales summary'!$B$2:$B$2047,U$4)))</f>
        <v>0.16155654539583664</v>
      </c>
      <c r="V58" s="60">
        <f>(AVERAGEIFS('city centre offline'!$J$2:$J$2047,'city centre offline'!$A$2:$A$2047,$A58,'city centre offline'!$B$2:$B$2047,V$4)*AVERAGEIFS('all sales summary'!$I$2:$I$2047,'all sales summary'!$A$2:$A$2047,$A58,'all sales summary'!$B$2:$B$2047,V$4))/((AVERAGEIFS('overall city offline'!$J$2:$J$2047,'overall city offline'!$A$2:$A$2047,$A58,'overall city offline'!$B$2:$B$2047,V$4)*(1-AVERAGEIFS('all sales summary'!$I$2:$I$2047,'all sales summary'!$A$2:$A$2047,$A58,'all sales summary'!$B$2:$B$2047,V$4)))+(AVERAGEIFS('city centre offline'!$J$2:$J$2047,'city centre offline'!$A$2:$A$2047,$A58,'city centre offline'!$B$2:$B$2047,V$4)*AVERAGEIFS('all sales summary'!$I$2:$I$2047,'all sales summary'!$A$2:$A$2047,$A58,'all sales summary'!$B$2:$B$2047,V$4)))</f>
        <v>0.13545153230543736</v>
      </c>
      <c r="W58" s="60">
        <f>(AVERAGEIFS('city centre offline'!$J$2:$J$2047,'city centre offline'!$A$2:$A$2047,$A58,'city centre offline'!$B$2:$B$2047,W$4)*AVERAGEIFS('all sales summary'!$I$2:$I$2047,'all sales summary'!$A$2:$A$2047,$A58,'all sales summary'!$B$2:$B$2047,W$4))/((AVERAGEIFS('overall city offline'!$J$2:$J$2047,'overall city offline'!$A$2:$A$2047,$A58,'overall city offline'!$B$2:$B$2047,W$4)*(1-AVERAGEIFS('all sales summary'!$I$2:$I$2047,'all sales summary'!$A$2:$A$2047,$A58,'all sales summary'!$B$2:$B$2047,W$4)))+(AVERAGEIFS('city centre offline'!$J$2:$J$2047,'city centre offline'!$A$2:$A$2047,$A58,'city centre offline'!$B$2:$B$2047,W$4)*AVERAGEIFS('all sales summary'!$I$2:$I$2047,'all sales summary'!$A$2:$A$2047,$A58,'all sales summary'!$B$2:$B$2047,W$4)))</f>
        <v>0.13496712513558756</v>
      </c>
      <c r="X58" s="60">
        <f>(AVERAGEIFS('city centre offline'!$J$2:$J$2047,'city centre offline'!$A$2:$A$2047,$A58,'city centre offline'!$B$2:$B$2047,X$4)*AVERAGEIFS('all sales summary'!$I$2:$I$2047,'all sales summary'!$A$2:$A$2047,$A58,'all sales summary'!$B$2:$B$2047,X$4))/((AVERAGEIFS('overall city offline'!$J$2:$J$2047,'overall city offline'!$A$2:$A$2047,$A58,'overall city offline'!$B$2:$B$2047,X$4)*(1-AVERAGEIFS('all sales summary'!$I$2:$I$2047,'all sales summary'!$A$2:$A$2047,$A58,'all sales summary'!$B$2:$B$2047,X$4)))+(AVERAGEIFS('city centre offline'!$J$2:$J$2047,'city centre offline'!$A$2:$A$2047,$A58,'city centre offline'!$B$2:$B$2047,X$4)*AVERAGEIFS('all sales summary'!$I$2:$I$2047,'all sales summary'!$A$2:$A$2047,$A58,'all sales summary'!$B$2:$B$2047,X$4)))</f>
        <v>9.3581061832244725E-2</v>
      </c>
      <c r="Y58" s="60">
        <f>(AVERAGEIFS('city centre offline'!$J$2:$J$2047,'city centre offline'!$A$2:$A$2047,$A58,'city centre offline'!$B$2:$B$2047,Y$4)*AVERAGEIFS('all sales summary'!$I$2:$I$2047,'all sales summary'!$A$2:$A$2047,$A58,'all sales summary'!$B$2:$B$2047,Y$4))/((AVERAGEIFS('overall city offline'!$J$2:$J$2047,'overall city offline'!$A$2:$A$2047,$A58,'overall city offline'!$B$2:$B$2047,Y$4)*(1-AVERAGEIFS('all sales summary'!$I$2:$I$2047,'all sales summary'!$A$2:$A$2047,$A58,'all sales summary'!$B$2:$B$2047,Y$4)))+(AVERAGEIFS('city centre offline'!$J$2:$J$2047,'city centre offline'!$A$2:$A$2047,$A58,'city centre offline'!$B$2:$B$2047,Y$4)*AVERAGEIFS('all sales summary'!$I$2:$I$2047,'all sales summary'!$A$2:$A$2047,$A58,'all sales summary'!$B$2:$B$2047,Y$4)))</f>
        <v>0.1222912244386425</v>
      </c>
      <c r="Z58" s="60">
        <f>(AVERAGEIFS('city centre offline'!$J$2:$J$2047,'city centre offline'!$A$2:$A$2047,$A58,'city centre offline'!$B$2:$B$2047,Z$4)*AVERAGEIFS('all sales summary'!$I$2:$I$2047,'all sales summary'!$A$2:$A$2047,$A58,'all sales summary'!$B$2:$B$2047,Z$4))/((AVERAGEIFS('overall city offline'!$J$2:$J$2047,'overall city offline'!$A$2:$A$2047,$A58,'overall city offline'!$B$2:$B$2047,Z$4)*(1-AVERAGEIFS('all sales summary'!$I$2:$I$2047,'all sales summary'!$A$2:$A$2047,$A58,'all sales summary'!$B$2:$B$2047,Z$4)))+(AVERAGEIFS('city centre offline'!$J$2:$J$2047,'city centre offline'!$A$2:$A$2047,$A58,'city centre offline'!$B$2:$B$2047,Z$4)*AVERAGEIFS('all sales summary'!$I$2:$I$2047,'all sales summary'!$A$2:$A$2047,$A58,'all sales summary'!$B$2:$B$2047,Z$4)))</f>
        <v>6.5668690781265984E-2</v>
      </c>
      <c r="AA58" s="60">
        <f>(AVERAGEIFS('city centre offline'!$J$2:$J$2047,'city centre offline'!$A$2:$A$2047,$A58,'city centre offline'!$B$2:$B$2047,AA$4)*AVERAGEIFS('all sales summary'!$I$2:$I$2047,'all sales summary'!$A$2:$A$2047,$A58,'all sales summary'!$B$2:$B$2047,AA$4))/((AVERAGEIFS('overall city offline'!$J$2:$J$2047,'overall city offline'!$A$2:$A$2047,$A58,'overall city offline'!$B$2:$B$2047,AA$4)*(1-AVERAGEIFS('all sales summary'!$I$2:$I$2047,'all sales summary'!$A$2:$A$2047,$A58,'all sales summary'!$B$2:$B$2047,AA$4)))+(AVERAGEIFS('city centre offline'!$J$2:$J$2047,'city centre offline'!$A$2:$A$2047,$A58,'city centre offline'!$B$2:$B$2047,AA$4)*AVERAGEIFS('all sales summary'!$I$2:$I$2047,'all sales summary'!$A$2:$A$2047,$A58,'all sales summary'!$B$2:$B$2047,AA$4)))</f>
        <v>7.3617951096603157E-2</v>
      </c>
      <c r="AB58" s="60">
        <f>(AVERAGEIFS('city centre offline'!$J$2:$J$2047,'city centre offline'!$A$2:$A$2047,$A58,'city centre offline'!$B$2:$B$2047,AB$4)*AVERAGEIFS('all sales summary'!$I$2:$I$2047,'all sales summary'!$A$2:$A$2047,$A58,'all sales summary'!$B$2:$B$2047,AB$4))/((AVERAGEIFS('overall city offline'!$J$2:$J$2047,'overall city offline'!$A$2:$A$2047,$A58,'overall city offline'!$B$2:$B$2047,AB$4)*(1-AVERAGEIFS('all sales summary'!$I$2:$I$2047,'all sales summary'!$A$2:$A$2047,$A58,'all sales summary'!$B$2:$B$2047,AB$4)))+(AVERAGEIFS('city centre offline'!$J$2:$J$2047,'city centre offline'!$A$2:$A$2047,$A58,'city centre offline'!$B$2:$B$2047,AB$4)*AVERAGEIFS('all sales summary'!$I$2:$I$2047,'all sales summary'!$A$2:$A$2047,$A58,'all sales summary'!$B$2:$B$2047,AB$4)))</f>
        <v>7.6943891892522223E-2</v>
      </c>
      <c r="AC58" s="60">
        <f>(AVERAGEIFS('city centre offline'!$J$2:$J$2047,'city centre offline'!$A$2:$A$2047,$A58,'city centre offline'!$B$2:$B$2047,AC$4)*AVERAGEIFS('all sales summary'!$I$2:$I$2047,'all sales summary'!$A$2:$A$2047,$A58,'all sales summary'!$B$2:$B$2047,AC$4))/((AVERAGEIFS('overall city offline'!$J$2:$J$2047,'overall city offline'!$A$2:$A$2047,$A58,'overall city offline'!$B$2:$B$2047,AC$4)*(1-AVERAGEIFS('all sales summary'!$I$2:$I$2047,'all sales summary'!$A$2:$A$2047,$A58,'all sales summary'!$B$2:$B$2047,AC$4)))+(AVERAGEIFS('city centre offline'!$J$2:$J$2047,'city centre offline'!$A$2:$A$2047,$A58,'city centre offline'!$B$2:$B$2047,AC$4)*AVERAGEIFS('all sales summary'!$I$2:$I$2047,'all sales summary'!$A$2:$A$2047,$A58,'all sales summary'!$B$2:$B$2047,AC$4)))</f>
        <v>0.11592308908921013</v>
      </c>
      <c r="AD58" s="60">
        <f>(AVERAGEIFS('city centre offline'!$J$2:$J$2047,'city centre offline'!$A$2:$A$2047,$A58,'city centre offline'!$B$2:$B$2047,AD$4)*AVERAGEIFS('all sales summary'!$I$2:$I$2047,'all sales summary'!$A$2:$A$2047,$A58,'all sales summary'!$B$2:$B$2047,AD$4))/((AVERAGEIFS('overall city offline'!$J$2:$J$2047,'overall city offline'!$A$2:$A$2047,$A58,'overall city offline'!$B$2:$B$2047,AD$4)*(1-AVERAGEIFS('all sales summary'!$I$2:$I$2047,'all sales summary'!$A$2:$A$2047,$A58,'all sales summary'!$B$2:$B$2047,AD$4)))+(AVERAGEIFS('city centre offline'!$J$2:$J$2047,'city centre offline'!$A$2:$A$2047,$A58,'city centre offline'!$B$2:$B$2047,AD$4)*AVERAGEIFS('all sales summary'!$I$2:$I$2047,'all sales summary'!$A$2:$A$2047,$A58,'all sales summary'!$B$2:$B$2047,AD$4)))</f>
        <v>0.16155960782964685</v>
      </c>
      <c r="AE58" s="60">
        <f>(AVERAGEIFS('city centre offline'!$J$2:$J$2047,'city centre offline'!$A$2:$A$2047,$A58,'city centre offline'!$B$2:$B$2047,AE$4)*AVERAGEIFS('all sales summary'!$I$2:$I$2047,'all sales summary'!$A$2:$A$2047,$A58,'all sales summary'!$B$2:$B$2047,AE$4))/((AVERAGEIFS('overall city offline'!$J$2:$J$2047,'overall city offline'!$A$2:$A$2047,$A58,'overall city offline'!$B$2:$B$2047,AE$4)*(1-AVERAGEIFS('all sales summary'!$I$2:$I$2047,'all sales summary'!$A$2:$A$2047,$A58,'all sales summary'!$B$2:$B$2047,AE$4)))+(AVERAGEIFS('city centre offline'!$J$2:$J$2047,'city centre offline'!$A$2:$A$2047,$A58,'city centre offline'!$B$2:$B$2047,AE$4)*AVERAGEIFS('all sales summary'!$I$2:$I$2047,'all sales summary'!$A$2:$A$2047,$A58,'all sales summary'!$B$2:$B$2047,AE$4)))</f>
        <v>0.16569907574377327</v>
      </c>
      <c r="AF58" s="60">
        <f>(AVERAGEIFS('city centre offline'!$J$2:$J$2047,'city centre offline'!$A$2:$A$2047,$A58,'city centre offline'!$B$2:$B$2047,AF$4)*AVERAGEIFS('all sales summary'!$I$2:$I$2047,'all sales summary'!$A$2:$A$2047,$A58,'all sales summary'!$B$2:$B$2047,AF$4))/((AVERAGEIFS('overall city offline'!$J$2:$J$2047,'overall city offline'!$A$2:$A$2047,$A58,'overall city offline'!$B$2:$B$2047,AF$4)*(1-AVERAGEIFS('all sales summary'!$I$2:$I$2047,'all sales summary'!$A$2:$A$2047,$A58,'all sales summary'!$B$2:$B$2047,AF$4)))+(AVERAGEIFS('city centre offline'!$J$2:$J$2047,'city centre offline'!$A$2:$A$2047,$A58,'city centre offline'!$B$2:$B$2047,AF$4)*AVERAGEIFS('all sales summary'!$I$2:$I$2047,'all sales summary'!$A$2:$A$2047,$A58,'all sales summary'!$B$2:$B$2047,AF$4)))</f>
        <v>0.1766645644864103</v>
      </c>
      <c r="AG58" s="60">
        <f>(AVERAGEIFS('city centre offline'!$J$2:$J$2047,'city centre offline'!$A$2:$A$2047,$A58,'city centre offline'!$B$2:$B$2047,AG$4)*AVERAGEIFS('all sales summary'!$I$2:$I$2047,'all sales summary'!$A$2:$A$2047,$A58,'all sales summary'!$B$2:$B$2047,AG$4))/((AVERAGEIFS('overall city offline'!$J$2:$J$2047,'overall city offline'!$A$2:$A$2047,$A58,'overall city offline'!$B$2:$B$2047,AG$4)*(1-AVERAGEIFS('all sales summary'!$I$2:$I$2047,'all sales summary'!$A$2:$A$2047,$A58,'all sales summary'!$B$2:$B$2047,AG$4)))+(AVERAGEIFS('city centre offline'!$J$2:$J$2047,'city centre offline'!$A$2:$A$2047,$A58,'city centre offline'!$B$2:$B$2047,AG$4)*AVERAGEIFS('all sales summary'!$I$2:$I$2047,'all sales summary'!$A$2:$A$2047,$A58,'all sales summary'!$B$2:$B$2047,AG$4)))</f>
        <v>0.18155269268634927</v>
      </c>
      <c r="AH58" s="60">
        <f>(AVERAGEIFS('city centre offline'!$J$2:$J$2047,'city centre offline'!$A$2:$A$2047,$A58,'city centre offline'!$B$2:$B$2047,AH$4)*AVERAGEIFS('all sales summary'!$I$2:$I$2047,'all sales summary'!$A$2:$A$2047,$A58,'all sales summary'!$B$2:$B$2047,AH$4))/((AVERAGEIFS('overall city offline'!$J$2:$J$2047,'overall city offline'!$A$2:$A$2047,$A58,'overall city offline'!$B$2:$B$2047,AH$4)*(1-AVERAGEIFS('all sales summary'!$I$2:$I$2047,'all sales summary'!$A$2:$A$2047,$A58,'all sales summary'!$B$2:$B$2047,AH$4)))+(AVERAGEIFS('city centre offline'!$J$2:$J$2047,'city centre offline'!$A$2:$A$2047,$A58,'city centre offline'!$B$2:$B$2047,AH$4)*AVERAGEIFS('all sales summary'!$I$2:$I$2047,'all sales summary'!$A$2:$A$2047,$A58,'all sales summary'!$B$2:$B$2047,AH$4)))</f>
        <v>0.18562888857092194</v>
      </c>
    </row>
    <row r="59" spans="1:34" x14ac:dyDescent="0.3">
      <c r="A59" t="s">
        <v>61</v>
      </c>
      <c r="B59" s="60">
        <f>(AVERAGEIFS('city centre offline'!$J$2:$J$2047,'city centre offline'!$A$2:$A$2047,$A59,'city centre offline'!$B$2:$B$2047,B$4)*AVERAGEIFS('all sales summary'!$I$2:$I$2047,'all sales summary'!$A$2:$A$2047,$A59,'all sales summary'!$B$2:$B$2047,B$4))/((AVERAGEIFS('overall city offline'!$J$2:$J$2047,'overall city offline'!$A$2:$A$2047,$A59,'overall city offline'!$B$2:$B$2047,B$4)*(1-AVERAGEIFS('all sales summary'!$I$2:$I$2047,'all sales summary'!$A$2:$A$2047,$A59,'all sales summary'!$B$2:$B$2047,B$4)))+(AVERAGEIFS('city centre offline'!$J$2:$J$2047,'city centre offline'!$A$2:$A$2047,$A59,'city centre offline'!$B$2:$B$2047,B$4)*AVERAGEIFS('all sales summary'!$I$2:$I$2047,'all sales summary'!$A$2:$A$2047,$A59,'all sales summary'!$B$2:$B$2047,B$4)))</f>
        <v>0.2042265487757729</v>
      </c>
      <c r="C59" s="60">
        <f>(AVERAGEIFS('city centre offline'!$J$2:$J$2047,'city centre offline'!$A$2:$A$2047,$A59,'city centre offline'!$B$2:$B$2047,C$4)*AVERAGEIFS('all sales summary'!$I$2:$I$2047,'all sales summary'!$A$2:$A$2047,$A59,'all sales summary'!$B$2:$B$2047,C$4))/((AVERAGEIFS('overall city offline'!$J$2:$J$2047,'overall city offline'!$A$2:$A$2047,$A59,'overall city offline'!$B$2:$B$2047,C$4)*(1-AVERAGEIFS('all sales summary'!$I$2:$I$2047,'all sales summary'!$A$2:$A$2047,$A59,'all sales summary'!$B$2:$B$2047,C$4)))+(AVERAGEIFS('city centre offline'!$J$2:$J$2047,'city centre offline'!$A$2:$A$2047,$A59,'city centre offline'!$B$2:$B$2047,C$4)*AVERAGEIFS('all sales summary'!$I$2:$I$2047,'all sales summary'!$A$2:$A$2047,$A59,'all sales summary'!$B$2:$B$2047,C$4)))</f>
        <v>0.21113577009093587</v>
      </c>
      <c r="D59" s="60">
        <f>(AVERAGEIFS('city centre offline'!$J$2:$J$2047,'city centre offline'!$A$2:$A$2047,$A59,'city centre offline'!$B$2:$B$2047,D$4)*AVERAGEIFS('all sales summary'!$I$2:$I$2047,'all sales summary'!$A$2:$A$2047,$A59,'all sales summary'!$B$2:$B$2047,D$4))/((AVERAGEIFS('overall city offline'!$J$2:$J$2047,'overall city offline'!$A$2:$A$2047,$A59,'overall city offline'!$B$2:$B$2047,D$4)*(1-AVERAGEIFS('all sales summary'!$I$2:$I$2047,'all sales summary'!$A$2:$A$2047,$A59,'all sales summary'!$B$2:$B$2047,D$4)))+(AVERAGEIFS('city centre offline'!$J$2:$J$2047,'city centre offline'!$A$2:$A$2047,$A59,'city centre offline'!$B$2:$B$2047,D$4)*AVERAGEIFS('all sales summary'!$I$2:$I$2047,'all sales summary'!$A$2:$A$2047,$A59,'all sales summary'!$B$2:$B$2047,D$4)))</f>
        <v>0.19985143398056851</v>
      </c>
      <c r="E59" s="60">
        <f>(AVERAGEIFS('city centre offline'!$J$2:$J$2047,'city centre offline'!$A$2:$A$2047,$A59,'city centre offline'!$B$2:$B$2047,E$4)*AVERAGEIFS('all sales summary'!$I$2:$I$2047,'all sales summary'!$A$2:$A$2047,$A59,'all sales summary'!$B$2:$B$2047,E$4))/((AVERAGEIFS('overall city offline'!$J$2:$J$2047,'overall city offline'!$A$2:$A$2047,$A59,'overall city offline'!$B$2:$B$2047,E$4)*(1-AVERAGEIFS('all sales summary'!$I$2:$I$2047,'all sales summary'!$A$2:$A$2047,$A59,'all sales summary'!$B$2:$B$2047,E$4)))+(AVERAGEIFS('city centre offline'!$J$2:$J$2047,'city centre offline'!$A$2:$A$2047,$A59,'city centre offline'!$B$2:$B$2047,E$4)*AVERAGEIFS('all sales summary'!$I$2:$I$2047,'all sales summary'!$A$2:$A$2047,$A59,'all sales summary'!$B$2:$B$2047,E$4)))</f>
        <v>0.18411203500864368</v>
      </c>
      <c r="F59" s="60">
        <f>(AVERAGEIFS('city centre offline'!$J$2:$J$2047,'city centre offline'!$A$2:$A$2047,$A59,'city centre offline'!$B$2:$B$2047,F$4)*AVERAGEIFS('all sales summary'!$I$2:$I$2047,'all sales summary'!$A$2:$A$2047,$A59,'all sales summary'!$B$2:$B$2047,F$4))/((AVERAGEIFS('overall city offline'!$J$2:$J$2047,'overall city offline'!$A$2:$A$2047,$A59,'overall city offline'!$B$2:$B$2047,F$4)*(1-AVERAGEIFS('all sales summary'!$I$2:$I$2047,'all sales summary'!$A$2:$A$2047,$A59,'all sales summary'!$B$2:$B$2047,F$4)))+(AVERAGEIFS('city centre offline'!$J$2:$J$2047,'city centre offline'!$A$2:$A$2047,$A59,'city centre offline'!$B$2:$B$2047,F$4)*AVERAGEIFS('all sales summary'!$I$2:$I$2047,'all sales summary'!$A$2:$A$2047,$A59,'all sales summary'!$B$2:$B$2047,F$4)))</f>
        <v>0.18665208224468449</v>
      </c>
      <c r="G59" s="60">
        <f>(AVERAGEIFS('city centre offline'!$J$2:$J$2047,'city centre offline'!$A$2:$A$2047,$A59,'city centre offline'!$B$2:$B$2047,G$4)*AVERAGEIFS('all sales summary'!$I$2:$I$2047,'all sales summary'!$A$2:$A$2047,$A59,'all sales summary'!$B$2:$B$2047,G$4))/((AVERAGEIFS('overall city offline'!$J$2:$J$2047,'overall city offline'!$A$2:$A$2047,$A59,'overall city offline'!$B$2:$B$2047,G$4)*(1-AVERAGEIFS('all sales summary'!$I$2:$I$2047,'all sales summary'!$A$2:$A$2047,$A59,'all sales summary'!$B$2:$B$2047,G$4)))+(AVERAGEIFS('city centre offline'!$J$2:$J$2047,'city centre offline'!$A$2:$A$2047,$A59,'city centre offline'!$B$2:$B$2047,G$4)*AVERAGEIFS('all sales summary'!$I$2:$I$2047,'all sales summary'!$A$2:$A$2047,$A59,'all sales summary'!$B$2:$B$2047,G$4)))</f>
        <v>0.1882180218718208</v>
      </c>
      <c r="H59" s="60">
        <f>(AVERAGEIFS('city centre offline'!$J$2:$J$2047,'city centre offline'!$A$2:$A$2047,$A59,'city centre offline'!$B$2:$B$2047,H$4)*AVERAGEIFS('all sales summary'!$I$2:$I$2047,'all sales summary'!$A$2:$A$2047,$A59,'all sales summary'!$B$2:$B$2047,H$4))/((AVERAGEIFS('overall city offline'!$J$2:$J$2047,'overall city offline'!$A$2:$A$2047,$A59,'overall city offline'!$B$2:$B$2047,H$4)*(1-AVERAGEIFS('all sales summary'!$I$2:$I$2047,'all sales summary'!$A$2:$A$2047,$A59,'all sales summary'!$B$2:$B$2047,H$4)))+(AVERAGEIFS('city centre offline'!$J$2:$J$2047,'city centre offline'!$A$2:$A$2047,$A59,'city centre offline'!$B$2:$B$2047,H$4)*AVERAGEIFS('all sales summary'!$I$2:$I$2047,'all sales summary'!$A$2:$A$2047,$A59,'all sales summary'!$B$2:$B$2047,H$4)))</f>
        <v>0.16798573813072196</v>
      </c>
      <c r="I59" s="60">
        <f>(AVERAGEIFS('city centre offline'!$J$2:$J$2047,'city centre offline'!$A$2:$A$2047,$A59,'city centre offline'!$B$2:$B$2047,I$4)*AVERAGEIFS('all sales summary'!$I$2:$I$2047,'all sales summary'!$A$2:$A$2047,$A59,'all sales summary'!$B$2:$B$2047,I$4))/((AVERAGEIFS('overall city offline'!$J$2:$J$2047,'overall city offline'!$A$2:$A$2047,$A59,'overall city offline'!$B$2:$B$2047,I$4)*(1-AVERAGEIFS('all sales summary'!$I$2:$I$2047,'all sales summary'!$A$2:$A$2047,$A59,'all sales summary'!$B$2:$B$2047,I$4)))+(AVERAGEIFS('city centre offline'!$J$2:$J$2047,'city centre offline'!$A$2:$A$2047,$A59,'city centre offline'!$B$2:$B$2047,I$4)*AVERAGEIFS('all sales summary'!$I$2:$I$2047,'all sales summary'!$A$2:$A$2047,$A59,'all sales summary'!$B$2:$B$2047,I$4)))</f>
        <v>0.16841123874933225</v>
      </c>
      <c r="J59" s="60">
        <f>(AVERAGEIFS('city centre offline'!$J$2:$J$2047,'city centre offline'!$A$2:$A$2047,$A59,'city centre offline'!$B$2:$B$2047,J$4)*AVERAGEIFS('all sales summary'!$I$2:$I$2047,'all sales summary'!$A$2:$A$2047,$A59,'all sales summary'!$B$2:$B$2047,J$4))/((AVERAGEIFS('overall city offline'!$J$2:$J$2047,'overall city offline'!$A$2:$A$2047,$A59,'overall city offline'!$B$2:$B$2047,J$4)*(1-AVERAGEIFS('all sales summary'!$I$2:$I$2047,'all sales summary'!$A$2:$A$2047,$A59,'all sales summary'!$B$2:$B$2047,J$4)))+(AVERAGEIFS('city centre offline'!$J$2:$J$2047,'city centre offline'!$A$2:$A$2047,$A59,'city centre offline'!$B$2:$B$2047,J$4)*AVERAGEIFS('all sales summary'!$I$2:$I$2047,'all sales summary'!$A$2:$A$2047,$A59,'all sales summary'!$B$2:$B$2047,J$4)))</f>
        <v>0.19279365359917355</v>
      </c>
      <c r="K59" s="60">
        <f>(AVERAGEIFS('city centre offline'!$J$2:$J$2047,'city centre offline'!$A$2:$A$2047,$A59,'city centre offline'!$B$2:$B$2047,K$4)*AVERAGEIFS('all sales summary'!$I$2:$I$2047,'all sales summary'!$A$2:$A$2047,$A59,'all sales summary'!$B$2:$B$2047,K$4))/((AVERAGEIFS('overall city offline'!$J$2:$J$2047,'overall city offline'!$A$2:$A$2047,$A59,'overall city offline'!$B$2:$B$2047,K$4)*(1-AVERAGEIFS('all sales summary'!$I$2:$I$2047,'all sales summary'!$A$2:$A$2047,$A59,'all sales summary'!$B$2:$B$2047,K$4)))+(AVERAGEIFS('city centre offline'!$J$2:$J$2047,'city centre offline'!$A$2:$A$2047,$A59,'city centre offline'!$B$2:$B$2047,K$4)*AVERAGEIFS('all sales summary'!$I$2:$I$2047,'all sales summary'!$A$2:$A$2047,$A59,'all sales summary'!$B$2:$B$2047,K$4)))</f>
        <v>0.20934446409261379</v>
      </c>
      <c r="L59" s="60">
        <f>(AVERAGEIFS('city centre offline'!$J$2:$J$2047,'city centre offline'!$A$2:$A$2047,$A59,'city centre offline'!$B$2:$B$2047,L$4)*AVERAGEIFS('all sales summary'!$I$2:$I$2047,'all sales summary'!$A$2:$A$2047,$A59,'all sales summary'!$B$2:$B$2047,L$4))/((AVERAGEIFS('overall city offline'!$J$2:$J$2047,'overall city offline'!$A$2:$A$2047,$A59,'overall city offline'!$B$2:$B$2047,L$4)*(1-AVERAGEIFS('all sales summary'!$I$2:$I$2047,'all sales summary'!$A$2:$A$2047,$A59,'all sales summary'!$B$2:$B$2047,L$4)))+(AVERAGEIFS('city centre offline'!$J$2:$J$2047,'city centre offline'!$A$2:$A$2047,$A59,'city centre offline'!$B$2:$B$2047,L$4)*AVERAGEIFS('all sales summary'!$I$2:$I$2047,'all sales summary'!$A$2:$A$2047,$A59,'all sales summary'!$B$2:$B$2047,L$4)))</f>
        <v>0.20864593704088605</v>
      </c>
      <c r="M59" s="60">
        <f>(AVERAGEIFS('city centre offline'!$J$2:$J$2047,'city centre offline'!$A$2:$A$2047,$A59,'city centre offline'!$B$2:$B$2047,M$4)*AVERAGEIFS('all sales summary'!$I$2:$I$2047,'all sales summary'!$A$2:$A$2047,$A59,'all sales summary'!$B$2:$B$2047,M$4))/((AVERAGEIFS('overall city offline'!$J$2:$J$2047,'overall city offline'!$A$2:$A$2047,$A59,'overall city offline'!$B$2:$B$2047,M$4)*(1-AVERAGEIFS('all sales summary'!$I$2:$I$2047,'all sales summary'!$A$2:$A$2047,$A59,'all sales summary'!$B$2:$B$2047,M$4)))+(AVERAGEIFS('city centre offline'!$J$2:$J$2047,'city centre offline'!$A$2:$A$2047,$A59,'city centre offline'!$B$2:$B$2047,M$4)*AVERAGEIFS('all sales summary'!$I$2:$I$2047,'all sales summary'!$A$2:$A$2047,$A59,'all sales summary'!$B$2:$B$2047,M$4)))</f>
        <v>0.20992299291949429</v>
      </c>
      <c r="N59" s="60">
        <f>(AVERAGEIFS('city centre offline'!$J$2:$J$2047,'city centre offline'!$A$2:$A$2047,$A59,'city centre offline'!$B$2:$B$2047,N$4)*AVERAGEIFS('all sales summary'!$I$2:$I$2047,'all sales summary'!$A$2:$A$2047,$A59,'all sales summary'!$B$2:$B$2047,N$4))/((AVERAGEIFS('overall city offline'!$J$2:$J$2047,'overall city offline'!$A$2:$A$2047,$A59,'overall city offline'!$B$2:$B$2047,N$4)*(1-AVERAGEIFS('all sales summary'!$I$2:$I$2047,'all sales summary'!$A$2:$A$2047,$A59,'all sales summary'!$B$2:$B$2047,N$4)))+(AVERAGEIFS('city centre offline'!$J$2:$J$2047,'city centre offline'!$A$2:$A$2047,$A59,'city centre offline'!$B$2:$B$2047,N$4)*AVERAGEIFS('all sales summary'!$I$2:$I$2047,'all sales summary'!$A$2:$A$2047,$A59,'all sales summary'!$B$2:$B$2047,N$4)))</f>
        <v>0.20097690180731656</v>
      </c>
      <c r="O59" s="60">
        <f>(AVERAGEIFS('city centre offline'!$J$2:$J$2047,'city centre offline'!$A$2:$A$2047,$A59,'city centre offline'!$B$2:$B$2047,O$4)*AVERAGEIFS('all sales summary'!$I$2:$I$2047,'all sales summary'!$A$2:$A$2047,$A59,'all sales summary'!$B$2:$B$2047,O$4))/((AVERAGEIFS('overall city offline'!$J$2:$J$2047,'overall city offline'!$A$2:$A$2047,$A59,'overall city offline'!$B$2:$B$2047,O$4)*(1-AVERAGEIFS('all sales summary'!$I$2:$I$2047,'all sales summary'!$A$2:$A$2047,$A59,'all sales summary'!$B$2:$B$2047,O$4)))+(AVERAGEIFS('city centre offline'!$J$2:$J$2047,'city centre offline'!$A$2:$A$2047,$A59,'city centre offline'!$B$2:$B$2047,O$4)*AVERAGEIFS('all sales summary'!$I$2:$I$2047,'all sales summary'!$A$2:$A$2047,$A59,'all sales summary'!$B$2:$B$2047,O$4)))</f>
        <v>0.21495542324131109</v>
      </c>
      <c r="P59" s="60">
        <f>(AVERAGEIFS('city centre offline'!$J$2:$J$2047,'city centre offline'!$A$2:$A$2047,$A59,'city centre offline'!$B$2:$B$2047,P$4)*AVERAGEIFS('all sales summary'!$I$2:$I$2047,'all sales summary'!$A$2:$A$2047,$A59,'all sales summary'!$B$2:$B$2047,P$4))/((AVERAGEIFS('overall city offline'!$J$2:$J$2047,'overall city offline'!$A$2:$A$2047,$A59,'overall city offline'!$B$2:$B$2047,P$4)*(1-AVERAGEIFS('all sales summary'!$I$2:$I$2047,'all sales summary'!$A$2:$A$2047,$A59,'all sales summary'!$B$2:$B$2047,P$4)))+(AVERAGEIFS('city centre offline'!$J$2:$J$2047,'city centre offline'!$A$2:$A$2047,$A59,'city centre offline'!$B$2:$B$2047,P$4)*AVERAGEIFS('all sales summary'!$I$2:$I$2047,'all sales summary'!$A$2:$A$2047,$A59,'all sales summary'!$B$2:$B$2047,P$4)))</f>
        <v>0.18166884239261524</v>
      </c>
      <c r="Q59" s="60">
        <f>(AVERAGEIFS('city centre offline'!$J$2:$J$2047,'city centre offline'!$A$2:$A$2047,$A59,'city centre offline'!$B$2:$B$2047,Q$4)*AVERAGEIFS('all sales summary'!$I$2:$I$2047,'all sales summary'!$A$2:$A$2047,$A59,'all sales summary'!$B$2:$B$2047,Q$4))/((AVERAGEIFS('overall city offline'!$J$2:$J$2047,'overall city offline'!$A$2:$A$2047,$A59,'overall city offline'!$B$2:$B$2047,Q$4)*(1-AVERAGEIFS('all sales summary'!$I$2:$I$2047,'all sales summary'!$A$2:$A$2047,$A59,'all sales summary'!$B$2:$B$2047,Q$4)))+(AVERAGEIFS('city centre offline'!$J$2:$J$2047,'city centre offline'!$A$2:$A$2047,$A59,'city centre offline'!$B$2:$B$2047,Q$4)*AVERAGEIFS('all sales summary'!$I$2:$I$2047,'all sales summary'!$A$2:$A$2047,$A59,'all sales summary'!$B$2:$B$2047,Q$4)))</f>
        <v>2.7468398573291565E-2</v>
      </c>
      <c r="R59" s="60">
        <f>(AVERAGEIFS('city centre offline'!$J$2:$J$2047,'city centre offline'!$A$2:$A$2047,$A59,'city centre offline'!$B$2:$B$2047,R$4)*AVERAGEIFS('all sales summary'!$I$2:$I$2047,'all sales summary'!$A$2:$A$2047,$A59,'all sales summary'!$B$2:$B$2047,R$4))/((AVERAGEIFS('overall city offline'!$J$2:$J$2047,'overall city offline'!$A$2:$A$2047,$A59,'overall city offline'!$B$2:$B$2047,R$4)*(1-AVERAGEIFS('all sales summary'!$I$2:$I$2047,'all sales summary'!$A$2:$A$2047,$A59,'all sales summary'!$B$2:$B$2047,R$4)))+(AVERAGEIFS('city centre offline'!$J$2:$J$2047,'city centre offline'!$A$2:$A$2047,$A59,'city centre offline'!$B$2:$B$2047,R$4)*AVERAGEIFS('all sales summary'!$I$2:$I$2047,'all sales summary'!$A$2:$A$2047,$A59,'all sales summary'!$B$2:$B$2047,R$4)))</f>
        <v>3.2479713827727907E-2</v>
      </c>
      <c r="S59" s="60">
        <f>(AVERAGEIFS('city centre offline'!$J$2:$J$2047,'city centre offline'!$A$2:$A$2047,$A59,'city centre offline'!$B$2:$B$2047,S$4)*AVERAGEIFS('all sales summary'!$I$2:$I$2047,'all sales summary'!$A$2:$A$2047,$A59,'all sales summary'!$B$2:$B$2047,S$4))/((AVERAGEIFS('overall city offline'!$J$2:$J$2047,'overall city offline'!$A$2:$A$2047,$A59,'overall city offline'!$B$2:$B$2047,S$4)*(1-AVERAGEIFS('all sales summary'!$I$2:$I$2047,'all sales summary'!$A$2:$A$2047,$A59,'all sales summary'!$B$2:$B$2047,S$4)))+(AVERAGEIFS('city centre offline'!$J$2:$J$2047,'city centre offline'!$A$2:$A$2047,$A59,'city centre offline'!$B$2:$B$2047,S$4)*AVERAGEIFS('all sales summary'!$I$2:$I$2047,'all sales summary'!$A$2:$A$2047,$A59,'all sales summary'!$B$2:$B$2047,S$4)))</f>
        <v>4.7107298983190167E-2</v>
      </c>
      <c r="T59" s="60">
        <f>(AVERAGEIFS('city centre offline'!$J$2:$J$2047,'city centre offline'!$A$2:$A$2047,$A59,'city centre offline'!$B$2:$B$2047,T$4)*AVERAGEIFS('all sales summary'!$I$2:$I$2047,'all sales summary'!$A$2:$A$2047,$A59,'all sales summary'!$B$2:$B$2047,T$4))/((AVERAGEIFS('overall city offline'!$J$2:$J$2047,'overall city offline'!$A$2:$A$2047,$A59,'overall city offline'!$B$2:$B$2047,T$4)*(1-AVERAGEIFS('all sales summary'!$I$2:$I$2047,'all sales summary'!$A$2:$A$2047,$A59,'all sales summary'!$B$2:$B$2047,T$4)))+(AVERAGEIFS('city centre offline'!$J$2:$J$2047,'city centre offline'!$A$2:$A$2047,$A59,'city centre offline'!$B$2:$B$2047,T$4)*AVERAGEIFS('all sales summary'!$I$2:$I$2047,'all sales summary'!$A$2:$A$2047,$A59,'all sales summary'!$B$2:$B$2047,T$4)))</f>
        <v>8.2294930171660147E-2</v>
      </c>
      <c r="U59" s="60">
        <f>(AVERAGEIFS('city centre offline'!$J$2:$J$2047,'city centre offline'!$A$2:$A$2047,$A59,'city centre offline'!$B$2:$B$2047,U$4)*AVERAGEIFS('all sales summary'!$I$2:$I$2047,'all sales summary'!$A$2:$A$2047,$A59,'all sales summary'!$B$2:$B$2047,U$4))/((AVERAGEIFS('overall city offline'!$J$2:$J$2047,'overall city offline'!$A$2:$A$2047,$A59,'overall city offline'!$B$2:$B$2047,U$4)*(1-AVERAGEIFS('all sales summary'!$I$2:$I$2047,'all sales summary'!$A$2:$A$2047,$A59,'all sales summary'!$B$2:$B$2047,U$4)))+(AVERAGEIFS('city centre offline'!$J$2:$J$2047,'city centre offline'!$A$2:$A$2047,$A59,'city centre offline'!$B$2:$B$2047,U$4)*AVERAGEIFS('all sales summary'!$I$2:$I$2047,'all sales summary'!$A$2:$A$2047,$A59,'all sales summary'!$B$2:$B$2047,U$4)))</f>
        <v>0.14263578561311754</v>
      </c>
      <c r="V59" s="60">
        <f>(AVERAGEIFS('city centre offline'!$J$2:$J$2047,'city centre offline'!$A$2:$A$2047,$A59,'city centre offline'!$B$2:$B$2047,V$4)*AVERAGEIFS('all sales summary'!$I$2:$I$2047,'all sales summary'!$A$2:$A$2047,$A59,'all sales summary'!$B$2:$B$2047,V$4))/((AVERAGEIFS('overall city offline'!$J$2:$J$2047,'overall city offline'!$A$2:$A$2047,$A59,'overall city offline'!$B$2:$B$2047,V$4)*(1-AVERAGEIFS('all sales summary'!$I$2:$I$2047,'all sales summary'!$A$2:$A$2047,$A59,'all sales summary'!$B$2:$B$2047,V$4)))+(AVERAGEIFS('city centre offline'!$J$2:$J$2047,'city centre offline'!$A$2:$A$2047,$A59,'city centre offline'!$B$2:$B$2047,V$4)*AVERAGEIFS('all sales summary'!$I$2:$I$2047,'all sales summary'!$A$2:$A$2047,$A59,'all sales summary'!$B$2:$B$2047,V$4)))</f>
        <v>0.15099766967427722</v>
      </c>
      <c r="W59" s="60">
        <f>(AVERAGEIFS('city centre offline'!$J$2:$J$2047,'city centre offline'!$A$2:$A$2047,$A59,'city centre offline'!$B$2:$B$2047,W$4)*AVERAGEIFS('all sales summary'!$I$2:$I$2047,'all sales summary'!$A$2:$A$2047,$A59,'all sales summary'!$B$2:$B$2047,W$4))/((AVERAGEIFS('overall city offline'!$J$2:$J$2047,'overall city offline'!$A$2:$A$2047,$A59,'overall city offline'!$B$2:$B$2047,W$4)*(1-AVERAGEIFS('all sales summary'!$I$2:$I$2047,'all sales summary'!$A$2:$A$2047,$A59,'all sales summary'!$B$2:$B$2047,W$4)))+(AVERAGEIFS('city centre offline'!$J$2:$J$2047,'city centre offline'!$A$2:$A$2047,$A59,'city centre offline'!$B$2:$B$2047,W$4)*AVERAGEIFS('all sales summary'!$I$2:$I$2047,'all sales summary'!$A$2:$A$2047,$A59,'all sales summary'!$B$2:$B$2047,W$4)))</f>
        <v>0.12755328220197859</v>
      </c>
      <c r="X59" s="60">
        <f>(AVERAGEIFS('city centre offline'!$J$2:$J$2047,'city centre offline'!$A$2:$A$2047,$A59,'city centre offline'!$B$2:$B$2047,X$4)*AVERAGEIFS('all sales summary'!$I$2:$I$2047,'all sales summary'!$A$2:$A$2047,$A59,'all sales summary'!$B$2:$B$2047,X$4))/((AVERAGEIFS('overall city offline'!$J$2:$J$2047,'overall city offline'!$A$2:$A$2047,$A59,'overall city offline'!$B$2:$B$2047,X$4)*(1-AVERAGEIFS('all sales summary'!$I$2:$I$2047,'all sales summary'!$A$2:$A$2047,$A59,'all sales summary'!$B$2:$B$2047,X$4)))+(AVERAGEIFS('city centre offline'!$J$2:$J$2047,'city centre offline'!$A$2:$A$2047,$A59,'city centre offline'!$B$2:$B$2047,X$4)*AVERAGEIFS('all sales summary'!$I$2:$I$2047,'all sales summary'!$A$2:$A$2047,$A59,'all sales summary'!$B$2:$B$2047,X$4)))</f>
        <v>0.15229107226125249</v>
      </c>
      <c r="Y59" s="60">
        <f>(AVERAGEIFS('city centre offline'!$J$2:$J$2047,'city centre offline'!$A$2:$A$2047,$A59,'city centre offline'!$B$2:$B$2047,Y$4)*AVERAGEIFS('all sales summary'!$I$2:$I$2047,'all sales summary'!$A$2:$A$2047,$A59,'all sales summary'!$B$2:$B$2047,Y$4))/((AVERAGEIFS('overall city offline'!$J$2:$J$2047,'overall city offline'!$A$2:$A$2047,$A59,'overall city offline'!$B$2:$B$2047,Y$4)*(1-AVERAGEIFS('all sales summary'!$I$2:$I$2047,'all sales summary'!$A$2:$A$2047,$A59,'all sales summary'!$B$2:$B$2047,Y$4)))+(AVERAGEIFS('city centre offline'!$J$2:$J$2047,'city centre offline'!$A$2:$A$2047,$A59,'city centre offline'!$B$2:$B$2047,Y$4)*AVERAGEIFS('all sales summary'!$I$2:$I$2047,'all sales summary'!$A$2:$A$2047,$A59,'all sales summary'!$B$2:$B$2047,Y$4)))</f>
        <v>0.11342896816491281</v>
      </c>
      <c r="Z59" s="60">
        <f>(AVERAGEIFS('city centre offline'!$J$2:$J$2047,'city centre offline'!$A$2:$A$2047,$A59,'city centre offline'!$B$2:$B$2047,Z$4)*AVERAGEIFS('all sales summary'!$I$2:$I$2047,'all sales summary'!$A$2:$A$2047,$A59,'all sales summary'!$B$2:$B$2047,Z$4))/((AVERAGEIFS('overall city offline'!$J$2:$J$2047,'overall city offline'!$A$2:$A$2047,$A59,'overall city offline'!$B$2:$B$2047,Z$4)*(1-AVERAGEIFS('all sales summary'!$I$2:$I$2047,'all sales summary'!$A$2:$A$2047,$A59,'all sales summary'!$B$2:$B$2047,Z$4)))+(AVERAGEIFS('city centre offline'!$J$2:$J$2047,'city centre offline'!$A$2:$A$2047,$A59,'city centre offline'!$B$2:$B$2047,Z$4)*AVERAGEIFS('all sales summary'!$I$2:$I$2047,'all sales summary'!$A$2:$A$2047,$A59,'all sales summary'!$B$2:$B$2047,Z$4)))</f>
        <v>6.3694279824268618E-2</v>
      </c>
      <c r="AA59" s="60">
        <f>(AVERAGEIFS('city centre offline'!$J$2:$J$2047,'city centre offline'!$A$2:$A$2047,$A59,'city centre offline'!$B$2:$B$2047,AA$4)*AVERAGEIFS('all sales summary'!$I$2:$I$2047,'all sales summary'!$A$2:$A$2047,$A59,'all sales summary'!$B$2:$B$2047,AA$4))/((AVERAGEIFS('overall city offline'!$J$2:$J$2047,'overall city offline'!$A$2:$A$2047,$A59,'overall city offline'!$B$2:$B$2047,AA$4)*(1-AVERAGEIFS('all sales summary'!$I$2:$I$2047,'all sales summary'!$A$2:$A$2047,$A59,'all sales summary'!$B$2:$B$2047,AA$4)))+(AVERAGEIFS('city centre offline'!$J$2:$J$2047,'city centre offline'!$A$2:$A$2047,$A59,'city centre offline'!$B$2:$B$2047,AA$4)*AVERAGEIFS('all sales summary'!$I$2:$I$2047,'all sales summary'!$A$2:$A$2047,$A59,'all sales summary'!$B$2:$B$2047,AA$4)))</f>
        <v>7.3590489872834383E-2</v>
      </c>
      <c r="AB59" s="60">
        <f>(AVERAGEIFS('city centre offline'!$J$2:$J$2047,'city centre offline'!$A$2:$A$2047,$A59,'city centre offline'!$B$2:$B$2047,AB$4)*AVERAGEIFS('all sales summary'!$I$2:$I$2047,'all sales summary'!$A$2:$A$2047,$A59,'all sales summary'!$B$2:$B$2047,AB$4))/((AVERAGEIFS('overall city offline'!$J$2:$J$2047,'overall city offline'!$A$2:$A$2047,$A59,'overall city offline'!$B$2:$B$2047,AB$4)*(1-AVERAGEIFS('all sales summary'!$I$2:$I$2047,'all sales summary'!$A$2:$A$2047,$A59,'all sales summary'!$B$2:$B$2047,AB$4)))+(AVERAGEIFS('city centre offline'!$J$2:$J$2047,'city centre offline'!$A$2:$A$2047,$A59,'city centre offline'!$B$2:$B$2047,AB$4)*AVERAGEIFS('all sales summary'!$I$2:$I$2047,'all sales summary'!$A$2:$A$2047,$A59,'all sales summary'!$B$2:$B$2047,AB$4)))</f>
        <v>7.3811525024210886E-2</v>
      </c>
      <c r="AC59" s="60">
        <f>(AVERAGEIFS('city centre offline'!$J$2:$J$2047,'city centre offline'!$A$2:$A$2047,$A59,'city centre offline'!$B$2:$B$2047,AC$4)*AVERAGEIFS('all sales summary'!$I$2:$I$2047,'all sales summary'!$A$2:$A$2047,$A59,'all sales summary'!$B$2:$B$2047,AC$4))/((AVERAGEIFS('overall city offline'!$J$2:$J$2047,'overall city offline'!$A$2:$A$2047,$A59,'overall city offline'!$B$2:$B$2047,AC$4)*(1-AVERAGEIFS('all sales summary'!$I$2:$I$2047,'all sales summary'!$A$2:$A$2047,$A59,'all sales summary'!$B$2:$B$2047,AC$4)))+(AVERAGEIFS('city centre offline'!$J$2:$J$2047,'city centre offline'!$A$2:$A$2047,$A59,'city centre offline'!$B$2:$B$2047,AC$4)*AVERAGEIFS('all sales summary'!$I$2:$I$2047,'all sales summary'!$A$2:$A$2047,$A59,'all sales summary'!$B$2:$B$2047,AC$4)))</f>
        <v>9.6711820755315717E-2</v>
      </c>
      <c r="AD59" s="60">
        <f>(AVERAGEIFS('city centre offline'!$J$2:$J$2047,'city centre offline'!$A$2:$A$2047,$A59,'city centre offline'!$B$2:$B$2047,AD$4)*AVERAGEIFS('all sales summary'!$I$2:$I$2047,'all sales summary'!$A$2:$A$2047,$A59,'all sales summary'!$B$2:$B$2047,AD$4))/((AVERAGEIFS('overall city offline'!$J$2:$J$2047,'overall city offline'!$A$2:$A$2047,$A59,'overall city offline'!$B$2:$B$2047,AD$4)*(1-AVERAGEIFS('all sales summary'!$I$2:$I$2047,'all sales summary'!$A$2:$A$2047,$A59,'all sales summary'!$B$2:$B$2047,AD$4)))+(AVERAGEIFS('city centre offline'!$J$2:$J$2047,'city centre offline'!$A$2:$A$2047,$A59,'city centre offline'!$B$2:$B$2047,AD$4)*AVERAGEIFS('all sales summary'!$I$2:$I$2047,'all sales summary'!$A$2:$A$2047,$A59,'all sales summary'!$B$2:$B$2047,AD$4)))</f>
        <v>0.15110152097851076</v>
      </c>
      <c r="AE59" s="60">
        <f>(AVERAGEIFS('city centre offline'!$J$2:$J$2047,'city centre offline'!$A$2:$A$2047,$A59,'city centre offline'!$B$2:$B$2047,AE$4)*AVERAGEIFS('all sales summary'!$I$2:$I$2047,'all sales summary'!$A$2:$A$2047,$A59,'all sales summary'!$B$2:$B$2047,AE$4))/((AVERAGEIFS('overall city offline'!$J$2:$J$2047,'overall city offline'!$A$2:$A$2047,$A59,'overall city offline'!$B$2:$B$2047,AE$4)*(1-AVERAGEIFS('all sales summary'!$I$2:$I$2047,'all sales summary'!$A$2:$A$2047,$A59,'all sales summary'!$B$2:$B$2047,AE$4)))+(AVERAGEIFS('city centre offline'!$J$2:$J$2047,'city centre offline'!$A$2:$A$2047,$A59,'city centre offline'!$B$2:$B$2047,AE$4)*AVERAGEIFS('all sales summary'!$I$2:$I$2047,'all sales summary'!$A$2:$A$2047,$A59,'all sales summary'!$B$2:$B$2047,AE$4)))</f>
        <v>0.15909973515615694</v>
      </c>
      <c r="AF59" s="60">
        <f>(AVERAGEIFS('city centre offline'!$J$2:$J$2047,'city centre offline'!$A$2:$A$2047,$A59,'city centre offline'!$B$2:$B$2047,AF$4)*AVERAGEIFS('all sales summary'!$I$2:$I$2047,'all sales summary'!$A$2:$A$2047,$A59,'all sales summary'!$B$2:$B$2047,AF$4))/((AVERAGEIFS('overall city offline'!$J$2:$J$2047,'overall city offline'!$A$2:$A$2047,$A59,'overall city offline'!$B$2:$B$2047,AF$4)*(1-AVERAGEIFS('all sales summary'!$I$2:$I$2047,'all sales summary'!$A$2:$A$2047,$A59,'all sales summary'!$B$2:$B$2047,AF$4)))+(AVERAGEIFS('city centre offline'!$J$2:$J$2047,'city centre offline'!$A$2:$A$2047,$A59,'city centre offline'!$B$2:$B$2047,AF$4)*AVERAGEIFS('all sales summary'!$I$2:$I$2047,'all sales summary'!$A$2:$A$2047,$A59,'all sales summary'!$B$2:$B$2047,AF$4)))</f>
        <v>0.14922398840911022</v>
      </c>
      <c r="AG59" s="60">
        <f>(AVERAGEIFS('city centre offline'!$J$2:$J$2047,'city centre offline'!$A$2:$A$2047,$A59,'city centre offline'!$B$2:$B$2047,AG$4)*AVERAGEIFS('all sales summary'!$I$2:$I$2047,'all sales summary'!$A$2:$A$2047,$A59,'all sales summary'!$B$2:$B$2047,AG$4))/((AVERAGEIFS('overall city offline'!$J$2:$J$2047,'overall city offline'!$A$2:$A$2047,$A59,'overall city offline'!$B$2:$B$2047,AG$4)*(1-AVERAGEIFS('all sales summary'!$I$2:$I$2047,'all sales summary'!$A$2:$A$2047,$A59,'all sales summary'!$B$2:$B$2047,AG$4)))+(AVERAGEIFS('city centre offline'!$J$2:$J$2047,'city centre offline'!$A$2:$A$2047,$A59,'city centre offline'!$B$2:$B$2047,AG$4)*AVERAGEIFS('all sales summary'!$I$2:$I$2047,'all sales summary'!$A$2:$A$2047,$A59,'all sales summary'!$B$2:$B$2047,AG$4)))</f>
        <v>0.17274897979187748</v>
      </c>
      <c r="AH59" s="60">
        <f>(AVERAGEIFS('city centre offline'!$J$2:$J$2047,'city centre offline'!$A$2:$A$2047,$A59,'city centre offline'!$B$2:$B$2047,AH$4)*AVERAGEIFS('all sales summary'!$I$2:$I$2047,'all sales summary'!$A$2:$A$2047,$A59,'all sales summary'!$B$2:$B$2047,AH$4))/((AVERAGEIFS('overall city offline'!$J$2:$J$2047,'overall city offline'!$A$2:$A$2047,$A59,'overall city offline'!$B$2:$B$2047,AH$4)*(1-AVERAGEIFS('all sales summary'!$I$2:$I$2047,'all sales summary'!$A$2:$A$2047,$A59,'all sales summary'!$B$2:$B$2047,AH$4)))+(AVERAGEIFS('city centre offline'!$J$2:$J$2047,'city centre offline'!$A$2:$A$2047,$A59,'city centre offline'!$B$2:$B$2047,AH$4)*AVERAGEIFS('all sales summary'!$I$2:$I$2047,'all sales summary'!$A$2:$A$2047,$A59,'all sales summary'!$B$2:$B$2047,AH$4)))</f>
        <v>0.19825274067836088</v>
      </c>
    </row>
    <row r="60" spans="1:34" x14ac:dyDescent="0.3">
      <c r="A60" t="s">
        <v>62</v>
      </c>
      <c r="B60" s="60">
        <f>(AVERAGEIFS('city centre offline'!$J$2:$J$2047,'city centre offline'!$A$2:$A$2047,$A60,'city centre offline'!$B$2:$B$2047,B$4)*AVERAGEIFS('all sales summary'!$I$2:$I$2047,'all sales summary'!$A$2:$A$2047,$A60,'all sales summary'!$B$2:$B$2047,B$4))/((AVERAGEIFS('overall city offline'!$J$2:$J$2047,'overall city offline'!$A$2:$A$2047,$A60,'overall city offline'!$B$2:$B$2047,B$4)*(1-AVERAGEIFS('all sales summary'!$I$2:$I$2047,'all sales summary'!$A$2:$A$2047,$A60,'all sales summary'!$B$2:$B$2047,B$4)))+(AVERAGEIFS('city centre offline'!$J$2:$J$2047,'city centre offline'!$A$2:$A$2047,$A60,'city centre offline'!$B$2:$B$2047,B$4)*AVERAGEIFS('all sales summary'!$I$2:$I$2047,'all sales summary'!$A$2:$A$2047,$A60,'all sales summary'!$B$2:$B$2047,B$4)))</f>
        <v>0.21305064058152923</v>
      </c>
      <c r="C60" s="60">
        <f>(AVERAGEIFS('city centre offline'!$J$2:$J$2047,'city centre offline'!$A$2:$A$2047,$A60,'city centre offline'!$B$2:$B$2047,C$4)*AVERAGEIFS('all sales summary'!$I$2:$I$2047,'all sales summary'!$A$2:$A$2047,$A60,'all sales summary'!$B$2:$B$2047,C$4))/((AVERAGEIFS('overall city offline'!$J$2:$J$2047,'overall city offline'!$A$2:$A$2047,$A60,'overall city offline'!$B$2:$B$2047,C$4)*(1-AVERAGEIFS('all sales summary'!$I$2:$I$2047,'all sales summary'!$A$2:$A$2047,$A60,'all sales summary'!$B$2:$B$2047,C$4)))+(AVERAGEIFS('city centre offline'!$J$2:$J$2047,'city centre offline'!$A$2:$A$2047,$A60,'city centre offline'!$B$2:$B$2047,C$4)*AVERAGEIFS('all sales summary'!$I$2:$I$2047,'all sales summary'!$A$2:$A$2047,$A60,'all sales summary'!$B$2:$B$2047,C$4)))</f>
        <v>0.21213001573572401</v>
      </c>
      <c r="D60" s="60">
        <f>(AVERAGEIFS('city centre offline'!$J$2:$J$2047,'city centre offline'!$A$2:$A$2047,$A60,'city centre offline'!$B$2:$B$2047,D$4)*AVERAGEIFS('all sales summary'!$I$2:$I$2047,'all sales summary'!$A$2:$A$2047,$A60,'all sales summary'!$B$2:$B$2047,D$4))/((AVERAGEIFS('overall city offline'!$J$2:$J$2047,'overall city offline'!$A$2:$A$2047,$A60,'overall city offline'!$B$2:$B$2047,D$4)*(1-AVERAGEIFS('all sales summary'!$I$2:$I$2047,'all sales summary'!$A$2:$A$2047,$A60,'all sales summary'!$B$2:$B$2047,D$4)))+(AVERAGEIFS('city centre offline'!$J$2:$J$2047,'city centre offline'!$A$2:$A$2047,$A60,'city centre offline'!$B$2:$B$2047,D$4)*AVERAGEIFS('all sales summary'!$I$2:$I$2047,'all sales summary'!$A$2:$A$2047,$A60,'all sales summary'!$B$2:$B$2047,D$4)))</f>
        <v>0.21058654699945198</v>
      </c>
      <c r="E60" s="60">
        <f>(AVERAGEIFS('city centre offline'!$J$2:$J$2047,'city centre offline'!$A$2:$A$2047,$A60,'city centre offline'!$B$2:$B$2047,E$4)*AVERAGEIFS('all sales summary'!$I$2:$I$2047,'all sales summary'!$A$2:$A$2047,$A60,'all sales summary'!$B$2:$B$2047,E$4))/((AVERAGEIFS('overall city offline'!$J$2:$J$2047,'overall city offline'!$A$2:$A$2047,$A60,'overall city offline'!$B$2:$B$2047,E$4)*(1-AVERAGEIFS('all sales summary'!$I$2:$I$2047,'all sales summary'!$A$2:$A$2047,$A60,'all sales summary'!$B$2:$B$2047,E$4)))+(AVERAGEIFS('city centre offline'!$J$2:$J$2047,'city centre offline'!$A$2:$A$2047,$A60,'city centre offline'!$B$2:$B$2047,E$4)*AVERAGEIFS('all sales summary'!$I$2:$I$2047,'all sales summary'!$A$2:$A$2047,$A60,'all sales summary'!$B$2:$B$2047,E$4)))</f>
        <v>0.2043290158093311</v>
      </c>
      <c r="F60" s="60">
        <f>(AVERAGEIFS('city centre offline'!$J$2:$J$2047,'city centre offline'!$A$2:$A$2047,$A60,'city centre offline'!$B$2:$B$2047,F$4)*AVERAGEIFS('all sales summary'!$I$2:$I$2047,'all sales summary'!$A$2:$A$2047,$A60,'all sales summary'!$B$2:$B$2047,F$4))/((AVERAGEIFS('overall city offline'!$J$2:$J$2047,'overall city offline'!$A$2:$A$2047,$A60,'overall city offline'!$B$2:$B$2047,F$4)*(1-AVERAGEIFS('all sales summary'!$I$2:$I$2047,'all sales summary'!$A$2:$A$2047,$A60,'all sales summary'!$B$2:$B$2047,F$4)))+(AVERAGEIFS('city centre offline'!$J$2:$J$2047,'city centre offline'!$A$2:$A$2047,$A60,'city centre offline'!$B$2:$B$2047,F$4)*AVERAGEIFS('all sales summary'!$I$2:$I$2047,'all sales summary'!$A$2:$A$2047,$A60,'all sales summary'!$B$2:$B$2047,F$4)))</f>
        <v>0.20231780961007004</v>
      </c>
      <c r="G60" s="60">
        <f>(AVERAGEIFS('city centre offline'!$J$2:$J$2047,'city centre offline'!$A$2:$A$2047,$A60,'city centre offline'!$B$2:$B$2047,G$4)*AVERAGEIFS('all sales summary'!$I$2:$I$2047,'all sales summary'!$A$2:$A$2047,$A60,'all sales summary'!$B$2:$B$2047,G$4))/((AVERAGEIFS('overall city offline'!$J$2:$J$2047,'overall city offline'!$A$2:$A$2047,$A60,'overall city offline'!$B$2:$B$2047,G$4)*(1-AVERAGEIFS('all sales summary'!$I$2:$I$2047,'all sales summary'!$A$2:$A$2047,$A60,'all sales summary'!$B$2:$B$2047,G$4)))+(AVERAGEIFS('city centre offline'!$J$2:$J$2047,'city centre offline'!$A$2:$A$2047,$A60,'city centre offline'!$B$2:$B$2047,G$4)*AVERAGEIFS('all sales summary'!$I$2:$I$2047,'all sales summary'!$A$2:$A$2047,$A60,'all sales summary'!$B$2:$B$2047,G$4)))</f>
        <v>0.2059219918849812</v>
      </c>
      <c r="H60" s="60">
        <f>(AVERAGEIFS('city centre offline'!$J$2:$J$2047,'city centre offline'!$A$2:$A$2047,$A60,'city centre offline'!$B$2:$B$2047,H$4)*AVERAGEIFS('all sales summary'!$I$2:$I$2047,'all sales summary'!$A$2:$A$2047,$A60,'all sales summary'!$B$2:$B$2047,H$4))/((AVERAGEIFS('overall city offline'!$J$2:$J$2047,'overall city offline'!$A$2:$A$2047,$A60,'overall city offline'!$B$2:$B$2047,H$4)*(1-AVERAGEIFS('all sales summary'!$I$2:$I$2047,'all sales summary'!$A$2:$A$2047,$A60,'all sales summary'!$B$2:$B$2047,H$4)))+(AVERAGEIFS('city centre offline'!$J$2:$J$2047,'city centre offline'!$A$2:$A$2047,$A60,'city centre offline'!$B$2:$B$2047,H$4)*AVERAGEIFS('all sales summary'!$I$2:$I$2047,'all sales summary'!$A$2:$A$2047,$A60,'all sales summary'!$B$2:$B$2047,H$4)))</f>
        <v>0.19816009305653132</v>
      </c>
      <c r="I60" s="60">
        <f>(AVERAGEIFS('city centre offline'!$J$2:$J$2047,'city centre offline'!$A$2:$A$2047,$A60,'city centre offline'!$B$2:$B$2047,I$4)*AVERAGEIFS('all sales summary'!$I$2:$I$2047,'all sales summary'!$A$2:$A$2047,$A60,'all sales summary'!$B$2:$B$2047,I$4))/((AVERAGEIFS('overall city offline'!$J$2:$J$2047,'overall city offline'!$A$2:$A$2047,$A60,'overall city offline'!$B$2:$B$2047,I$4)*(1-AVERAGEIFS('all sales summary'!$I$2:$I$2047,'all sales summary'!$A$2:$A$2047,$A60,'all sales summary'!$B$2:$B$2047,I$4)))+(AVERAGEIFS('city centre offline'!$J$2:$J$2047,'city centre offline'!$A$2:$A$2047,$A60,'city centre offline'!$B$2:$B$2047,I$4)*AVERAGEIFS('all sales summary'!$I$2:$I$2047,'all sales summary'!$A$2:$A$2047,$A60,'all sales summary'!$B$2:$B$2047,I$4)))</f>
        <v>0.19637082612990461</v>
      </c>
      <c r="J60" s="60">
        <f>(AVERAGEIFS('city centre offline'!$J$2:$J$2047,'city centre offline'!$A$2:$A$2047,$A60,'city centre offline'!$B$2:$B$2047,J$4)*AVERAGEIFS('all sales summary'!$I$2:$I$2047,'all sales summary'!$A$2:$A$2047,$A60,'all sales summary'!$B$2:$B$2047,J$4))/((AVERAGEIFS('overall city offline'!$J$2:$J$2047,'overall city offline'!$A$2:$A$2047,$A60,'overall city offline'!$B$2:$B$2047,J$4)*(1-AVERAGEIFS('all sales summary'!$I$2:$I$2047,'all sales summary'!$A$2:$A$2047,$A60,'all sales summary'!$B$2:$B$2047,J$4)))+(AVERAGEIFS('city centre offline'!$J$2:$J$2047,'city centre offline'!$A$2:$A$2047,$A60,'city centre offline'!$B$2:$B$2047,J$4)*AVERAGEIFS('all sales summary'!$I$2:$I$2047,'all sales summary'!$A$2:$A$2047,$A60,'all sales summary'!$B$2:$B$2047,J$4)))</f>
        <v>0.19831304747152487</v>
      </c>
      <c r="K60" s="60">
        <f>(AVERAGEIFS('city centre offline'!$J$2:$J$2047,'city centre offline'!$A$2:$A$2047,$A60,'city centre offline'!$B$2:$B$2047,K$4)*AVERAGEIFS('all sales summary'!$I$2:$I$2047,'all sales summary'!$A$2:$A$2047,$A60,'all sales summary'!$B$2:$B$2047,K$4))/((AVERAGEIFS('overall city offline'!$J$2:$J$2047,'overall city offline'!$A$2:$A$2047,$A60,'overall city offline'!$B$2:$B$2047,K$4)*(1-AVERAGEIFS('all sales summary'!$I$2:$I$2047,'all sales summary'!$A$2:$A$2047,$A60,'all sales summary'!$B$2:$B$2047,K$4)))+(AVERAGEIFS('city centre offline'!$J$2:$J$2047,'city centre offline'!$A$2:$A$2047,$A60,'city centre offline'!$B$2:$B$2047,K$4)*AVERAGEIFS('all sales summary'!$I$2:$I$2047,'all sales summary'!$A$2:$A$2047,$A60,'all sales summary'!$B$2:$B$2047,K$4)))</f>
        <v>0.20176410713144832</v>
      </c>
      <c r="L60" s="60">
        <f>(AVERAGEIFS('city centre offline'!$J$2:$J$2047,'city centre offline'!$A$2:$A$2047,$A60,'city centre offline'!$B$2:$B$2047,L$4)*AVERAGEIFS('all sales summary'!$I$2:$I$2047,'all sales summary'!$A$2:$A$2047,$A60,'all sales summary'!$B$2:$B$2047,L$4))/((AVERAGEIFS('overall city offline'!$J$2:$J$2047,'overall city offline'!$A$2:$A$2047,$A60,'overall city offline'!$B$2:$B$2047,L$4)*(1-AVERAGEIFS('all sales summary'!$I$2:$I$2047,'all sales summary'!$A$2:$A$2047,$A60,'all sales summary'!$B$2:$B$2047,L$4)))+(AVERAGEIFS('city centre offline'!$J$2:$J$2047,'city centre offline'!$A$2:$A$2047,$A60,'city centre offline'!$B$2:$B$2047,L$4)*AVERAGEIFS('all sales summary'!$I$2:$I$2047,'all sales summary'!$A$2:$A$2047,$A60,'all sales summary'!$B$2:$B$2047,L$4)))</f>
        <v>0.20210798767762808</v>
      </c>
      <c r="M60" s="60">
        <f>(AVERAGEIFS('city centre offline'!$J$2:$J$2047,'city centre offline'!$A$2:$A$2047,$A60,'city centre offline'!$B$2:$B$2047,M$4)*AVERAGEIFS('all sales summary'!$I$2:$I$2047,'all sales summary'!$A$2:$A$2047,$A60,'all sales summary'!$B$2:$B$2047,M$4))/((AVERAGEIFS('overall city offline'!$J$2:$J$2047,'overall city offline'!$A$2:$A$2047,$A60,'overall city offline'!$B$2:$B$2047,M$4)*(1-AVERAGEIFS('all sales summary'!$I$2:$I$2047,'all sales summary'!$A$2:$A$2047,$A60,'all sales summary'!$B$2:$B$2047,M$4)))+(AVERAGEIFS('city centre offline'!$J$2:$J$2047,'city centre offline'!$A$2:$A$2047,$A60,'city centre offline'!$B$2:$B$2047,M$4)*AVERAGEIFS('all sales summary'!$I$2:$I$2047,'all sales summary'!$A$2:$A$2047,$A60,'all sales summary'!$B$2:$B$2047,M$4)))</f>
        <v>0.20772585522231887</v>
      </c>
      <c r="N60" s="60">
        <f>(AVERAGEIFS('city centre offline'!$J$2:$J$2047,'city centre offline'!$A$2:$A$2047,$A60,'city centre offline'!$B$2:$B$2047,N$4)*AVERAGEIFS('all sales summary'!$I$2:$I$2047,'all sales summary'!$A$2:$A$2047,$A60,'all sales summary'!$B$2:$B$2047,N$4))/((AVERAGEIFS('overall city offline'!$J$2:$J$2047,'overall city offline'!$A$2:$A$2047,$A60,'overall city offline'!$B$2:$B$2047,N$4)*(1-AVERAGEIFS('all sales summary'!$I$2:$I$2047,'all sales summary'!$A$2:$A$2047,$A60,'all sales summary'!$B$2:$B$2047,N$4)))+(AVERAGEIFS('city centre offline'!$J$2:$J$2047,'city centre offline'!$A$2:$A$2047,$A60,'city centre offline'!$B$2:$B$2047,N$4)*AVERAGEIFS('all sales summary'!$I$2:$I$2047,'all sales summary'!$A$2:$A$2047,$A60,'all sales summary'!$B$2:$B$2047,N$4)))</f>
        <v>0.20145481608533744</v>
      </c>
      <c r="O60" s="60">
        <f>(AVERAGEIFS('city centre offline'!$J$2:$J$2047,'city centre offline'!$A$2:$A$2047,$A60,'city centre offline'!$B$2:$B$2047,O$4)*AVERAGEIFS('all sales summary'!$I$2:$I$2047,'all sales summary'!$A$2:$A$2047,$A60,'all sales summary'!$B$2:$B$2047,O$4))/((AVERAGEIFS('overall city offline'!$J$2:$J$2047,'overall city offline'!$A$2:$A$2047,$A60,'overall city offline'!$B$2:$B$2047,O$4)*(1-AVERAGEIFS('all sales summary'!$I$2:$I$2047,'all sales summary'!$A$2:$A$2047,$A60,'all sales summary'!$B$2:$B$2047,O$4)))+(AVERAGEIFS('city centre offline'!$J$2:$J$2047,'city centre offline'!$A$2:$A$2047,$A60,'city centre offline'!$B$2:$B$2047,O$4)*AVERAGEIFS('all sales summary'!$I$2:$I$2047,'all sales summary'!$A$2:$A$2047,$A60,'all sales summary'!$B$2:$B$2047,O$4)))</f>
        <v>0.19855964882629418</v>
      </c>
      <c r="P60" s="60">
        <f>(AVERAGEIFS('city centre offline'!$J$2:$J$2047,'city centre offline'!$A$2:$A$2047,$A60,'city centre offline'!$B$2:$B$2047,P$4)*AVERAGEIFS('all sales summary'!$I$2:$I$2047,'all sales summary'!$A$2:$A$2047,$A60,'all sales summary'!$B$2:$B$2047,P$4))/((AVERAGEIFS('overall city offline'!$J$2:$J$2047,'overall city offline'!$A$2:$A$2047,$A60,'overall city offline'!$B$2:$B$2047,P$4)*(1-AVERAGEIFS('all sales summary'!$I$2:$I$2047,'all sales summary'!$A$2:$A$2047,$A60,'all sales summary'!$B$2:$B$2047,P$4)))+(AVERAGEIFS('city centre offline'!$J$2:$J$2047,'city centre offline'!$A$2:$A$2047,$A60,'city centre offline'!$B$2:$B$2047,P$4)*AVERAGEIFS('all sales summary'!$I$2:$I$2047,'all sales summary'!$A$2:$A$2047,$A60,'all sales summary'!$B$2:$B$2047,P$4)))</f>
        <v>0.19496379858188573</v>
      </c>
      <c r="Q60" s="60">
        <f>(AVERAGEIFS('city centre offline'!$J$2:$J$2047,'city centre offline'!$A$2:$A$2047,$A60,'city centre offline'!$B$2:$B$2047,Q$4)*AVERAGEIFS('all sales summary'!$I$2:$I$2047,'all sales summary'!$A$2:$A$2047,$A60,'all sales summary'!$B$2:$B$2047,Q$4))/((AVERAGEIFS('overall city offline'!$J$2:$J$2047,'overall city offline'!$A$2:$A$2047,$A60,'overall city offline'!$B$2:$B$2047,Q$4)*(1-AVERAGEIFS('all sales summary'!$I$2:$I$2047,'all sales summary'!$A$2:$A$2047,$A60,'all sales summary'!$B$2:$B$2047,Q$4)))+(AVERAGEIFS('city centre offline'!$J$2:$J$2047,'city centre offline'!$A$2:$A$2047,$A60,'city centre offline'!$B$2:$B$2047,Q$4)*AVERAGEIFS('all sales summary'!$I$2:$I$2047,'all sales summary'!$A$2:$A$2047,$A60,'all sales summary'!$B$2:$B$2047,Q$4)))</f>
        <v>0.16469836560387463</v>
      </c>
      <c r="R60" s="60">
        <f>(AVERAGEIFS('city centre offline'!$J$2:$J$2047,'city centre offline'!$A$2:$A$2047,$A60,'city centre offline'!$B$2:$B$2047,R$4)*AVERAGEIFS('all sales summary'!$I$2:$I$2047,'all sales summary'!$A$2:$A$2047,$A60,'all sales summary'!$B$2:$B$2047,R$4))/((AVERAGEIFS('overall city offline'!$J$2:$J$2047,'overall city offline'!$A$2:$A$2047,$A60,'overall city offline'!$B$2:$B$2047,R$4)*(1-AVERAGEIFS('all sales summary'!$I$2:$I$2047,'all sales summary'!$A$2:$A$2047,$A60,'all sales summary'!$B$2:$B$2047,R$4)))+(AVERAGEIFS('city centre offline'!$J$2:$J$2047,'city centre offline'!$A$2:$A$2047,$A60,'city centre offline'!$B$2:$B$2047,R$4)*AVERAGEIFS('all sales summary'!$I$2:$I$2047,'all sales summary'!$A$2:$A$2047,$A60,'all sales summary'!$B$2:$B$2047,R$4)))</f>
        <v>0.10183763625711667</v>
      </c>
      <c r="S60" s="60">
        <f>(AVERAGEIFS('city centre offline'!$J$2:$J$2047,'city centre offline'!$A$2:$A$2047,$A60,'city centre offline'!$B$2:$B$2047,S$4)*AVERAGEIFS('all sales summary'!$I$2:$I$2047,'all sales summary'!$A$2:$A$2047,$A60,'all sales summary'!$B$2:$B$2047,S$4))/((AVERAGEIFS('overall city offline'!$J$2:$J$2047,'overall city offline'!$A$2:$A$2047,$A60,'overall city offline'!$B$2:$B$2047,S$4)*(1-AVERAGEIFS('all sales summary'!$I$2:$I$2047,'all sales summary'!$A$2:$A$2047,$A60,'all sales summary'!$B$2:$B$2047,S$4)))+(AVERAGEIFS('city centre offline'!$J$2:$J$2047,'city centre offline'!$A$2:$A$2047,$A60,'city centre offline'!$B$2:$B$2047,S$4)*AVERAGEIFS('all sales summary'!$I$2:$I$2047,'all sales summary'!$A$2:$A$2047,$A60,'all sales summary'!$B$2:$B$2047,S$4)))</f>
        <v>0.1492956754261284</v>
      </c>
      <c r="T60" s="60">
        <f>(AVERAGEIFS('city centre offline'!$J$2:$J$2047,'city centre offline'!$A$2:$A$2047,$A60,'city centre offline'!$B$2:$B$2047,T$4)*AVERAGEIFS('all sales summary'!$I$2:$I$2047,'all sales summary'!$A$2:$A$2047,$A60,'all sales summary'!$B$2:$B$2047,T$4))/((AVERAGEIFS('overall city offline'!$J$2:$J$2047,'overall city offline'!$A$2:$A$2047,$A60,'overall city offline'!$B$2:$B$2047,T$4)*(1-AVERAGEIFS('all sales summary'!$I$2:$I$2047,'all sales summary'!$A$2:$A$2047,$A60,'all sales summary'!$B$2:$B$2047,T$4)))+(AVERAGEIFS('city centre offline'!$J$2:$J$2047,'city centre offline'!$A$2:$A$2047,$A60,'city centre offline'!$B$2:$B$2047,T$4)*AVERAGEIFS('all sales summary'!$I$2:$I$2047,'all sales summary'!$A$2:$A$2047,$A60,'all sales summary'!$B$2:$B$2047,T$4)))</f>
        <v>0.19012492414166599</v>
      </c>
      <c r="U60" s="60">
        <f>(AVERAGEIFS('city centre offline'!$J$2:$J$2047,'city centre offline'!$A$2:$A$2047,$A60,'city centre offline'!$B$2:$B$2047,U$4)*AVERAGEIFS('all sales summary'!$I$2:$I$2047,'all sales summary'!$A$2:$A$2047,$A60,'all sales summary'!$B$2:$B$2047,U$4))/((AVERAGEIFS('overall city offline'!$J$2:$J$2047,'overall city offline'!$A$2:$A$2047,$A60,'overall city offline'!$B$2:$B$2047,U$4)*(1-AVERAGEIFS('all sales summary'!$I$2:$I$2047,'all sales summary'!$A$2:$A$2047,$A60,'all sales summary'!$B$2:$B$2047,U$4)))+(AVERAGEIFS('city centre offline'!$J$2:$J$2047,'city centre offline'!$A$2:$A$2047,$A60,'city centre offline'!$B$2:$B$2047,U$4)*AVERAGEIFS('all sales summary'!$I$2:$I$2047,'all sales summary'!$A$2:$A$2047,$A60,'all sales summary'!$B$2:$B$2047,U$4)))</f>
        <v>0.19170732707492077</v>
      </c>
      <c r="V60" s="60">
        <f>(AVERAGEIFS('city centre offline'!$J$2:$J$2047,'city centre offline'!$A$2:$A$2047,$A60,'city centre offline'!$B$2:$B$2047,V$4)*AVERAGEIFS('all sales summary'!$I$2:$I$2047,'all sales summary'!$A$2:$A$2047,$A60,'all sales summary'!$B$2:$B$2047,V$4))/((AVERAGEIFS('overall city offline'!$J$2:$J$2047,'overall city offline'!$A$2:$A$2047,$A60,'overall city offline'!$B$2:$B$2047,V$4)*(1-AVERAGEIFS('all sales summary'!$I$2:$I$2047,'all sales summary'!$A$2:$A$2047,$A60,'all sales summary'!$B$2:$B$2047,V$4)))+(AVERAGEIFS('city centre offline'!$J$2:$J$2047,'city centre offline'!$A$2:$A$2047,$A60,'city centre offline'!$B$2:$B$2047,V$4)*AVERAGEIFS('all sales summary'!$I$2:$I$2047,'all sales summary'!$A$2:$A$2047,$A60,'all sales summary'!$B$2:$B$2047,V$4)))</f>
        <v>0.19364502899860983</v>
      </c>
      <c r="W60" s="60">
        <f>(AVERAGEIFS('city centre offline'!$J$2:$J$2047,'city centre offline'!$A$2:$A$2047,$A60,'city centre offline'!$B$2:$B$2047,W$4)*AVERAGEIFS('all sales summary'!$I$2:$I$2047,'all sales summary'!$A$2:$A$2047,$A60,'all sales summary'!$B$2:$B$2047,W$4))/((AVERAGEIFS('overall city offline'!$J$2:$J$2047,'overall city offline'!$A$2:$A$2047,$A60,'overall city offline'!$B$2:$B$2047,W$4)*(1-AVERAGEIFS('all sales summary'!$I$2:$I$2047,'all sales summary'!$A$2:$A$2047,$A60,'all sales summary'!$B$2:$B$2047,W$4)))+(AVERAGEIFS('city centre offline'!$J$2:$J$2047,'city centre offline'!$A$2:$A$2047,$A60,'city centre offline'!$B$2:$B$2047,W$4)*AVERAGEIFS('all sales summary'!$I$2:$I$2047,'all sales summary'!$A$2:$A$2047,$A60,'all sales summary'!$B$2:$B$2047,W$4)))</f>
        <v>0.19385931303121326</v>
      </c>
      <c r="X60" s="60">
        <f>(AVERAGEIFS('city centre offline'!$J$2:$J$2047,'city centre offline'!$A$2:$A$2047,$A60,'city centre offline'!$B$2:$B$2047,X$4)*AVERAGEIFS('all sales summary'!$I$2:$I$2047,'all sales summary'!$A$2:$A$2047,$A60,'all sales summary'!$B$2:$B$2047,X$4))/((AVERAGEIFS('overall city offline'!$J$2:$J$2047,'overall city offline'!$A$2:$A$2047,$A60,'overall city offline'!$B$2:$B$2047,X$4)*(1-AVERAGEIFS('all sales summary'!$I$2:$I$2047,'all sales summary'!$A$2:$A$2047,$A60,'all sales summary'!$B$2:$B$2047,X$4)))+(AVERAGEIFS('city centre offline'!$J$2:$J$2047,'city centre offline'!$A$2:$A$2047,$A60,'city centre offline'!$B$2:$B$2047,X$4)*AVERAGEIFS('all sales summary'!$I$2:$I$2047,'all sales summary'!$A$2:$A$2047,$A60,'all sales summary'!$B$2:$B$2047,X$4)))</f>
        <v>0.17948672734460389</v>
      </c>
      <c r="Y60" s="60">
        <f>(AVERAGEIFS('city centre offline'!$J$2:$J$2047,'city centre offline'!$A$2:$A$2047,$A60,'city centre offline'!$B$2:$B$2047,Y$4)*AVERAGEIFS('all sales summary'!$I$2:$I$2047,'all sales summary'!$A$2:$A$2047,$A60,'all sales summary'!$B$2:$B$2047,Y$4))/((AVERAGEIFS('overall city offline'!$J$2:$J$2047,'overall city offline'!$A$2:$A$2047,$A60,'overall city offline'!$B$2:$B$2047,Y$4)*(1-AVERAGEIFS('all sales summary'!$I$2:$I$2047,'all sales summary'!$A$2:$A$2047,$A60,'all sales summary'!$B$2:$B$2047,Y$4)))+(AVERAGEIFS('city centre offline'!$J$2:$J$2047,'city centre offline'!$A$2:$A$2047,$A60,'city centre offline'!$B$2:$B$2047,Y$4)*AVERAGEIFS('all sales summary'!$I$2:$I$2047,'all sales summary'!$A$2:$A$2047,$A60,'all sales summary'!$B$2:$B$2047,Y$4)))</f>
        <v>0.1913487529904003</v>
      </c>
      <c r="Z60" s="60">
        <f>(AVERAGEIFS('city centre offline'!$J$2:$J$2047,'city centre offline'!$A$2:$A$2047,$A60,'city centre offline'!$B$2:$B$2047,Z$4)*AVERAGEIFS('all sales summary'!$I$2:$I$2047,'all sales summary'!$A$2:$A$2047,$A60,'all sales summary'!$B$2:$B$2047,Z$4))/((AVERAGEIFS('overall city offline'!$J$2:$J$2047,'overall city offline'!$A$2:$A$2047,$A60,'overall city offline'!$B$2:$B$2047,Z$4)*(1-AVERAGEIFS('all sales summary'!$I$2:$I$2047,'all sales summary'!$A$2:$A$2047,$A60,'all sales summary'!$B$2:$B$2047,Z$4)))+(AVERAGEIFS('city centre offline'!$J$2:$J$2047,'city centre offline'!$A$2:$A$2047,$A60,'city centre offline'!$B$2:$B$2047,Z$4)*AVERAGEIFS('all sales summary'!$I$2:$I$2047,'all sales summary'!$A$2:$A$2047,$A60,'all sales summary'!$B$2:$B$2047,Z$4)))</f>
        <v>0.16128024989194245</v>
      </c>
      <c r="AA60" s="60">
        <f>(AVERAGEIFS('city centre offline'!$J$2:$J$2047,'city centre offline'!$A$2:$A$2047,$A60,'city centre offline'!$B$2:$B$2047,AA$4)*AVERAGEIFS('all sales summary'!$I$2:$I$2047,'all sales summary'!$A$2:$A$2047,$A60,'all sales summary'!$B$2:$B$2047,AA$4))/((AVERAGEIFS('overall city offline'!$J$2:$J$2047,'overall city offline'!$A$2:$A$2047,$A60,'overall city offline'!$B$2:$B$2047,AA$4)*(1-AVERAGEIFS('all sales summary'!$I$2:$I$2047,'all sales summary'!$A$2:$A$2047,$A60,'all sales summary'!$B$2:$B$2047,AA$4)))+(AVERAGEIFS('city centre offline'!$J$2:$J$2047,'city centre offline'!$A$2:$A$2047,$A60,'city centre offline'!$B$2:$B$2047,AA$4)*AVERAGEIFS('all sales summary'!$I$2:$I$2047,'all sales summary'!$A$2:$A$2047,$A60,'all sales summary'!$B$2:$B$2047,AA$4)))</f>
        <v>0.16198577100154712</v>
      </c>
      <c r="AB60" s="60">
        <f>(AVERAGEIFS('city centre offline'!$J$2:$J$2047,'city centre offline'!$A$2:$A$2047,$A60,'city centre offline'!$B$2:$B$2047,AB$4)*AVERAGEIFS('all sales summary'!$I$2:$I$2047,'all sales summary'!$A$2:$A$2047,$A60,'all sales summary'!$B$2:$B$2047,AB$4))/((AVERAGEIFS('overall city offline'!$J$2:$J$2047,'overall city offline'!$A$2:$A$2047,$A60,'overall city offline'!$B$2:$B$2047,AB$4)*(1-AVERAGEIFS('all sales summary'!$I$2:$I$2047,'all sales summary'!$A$2:$A$2047,$A60,'all sales summary'!$B$2:$B$2047,AB$4)))+(AVERAGEIFS('city centre offline'!$J$2:$J$2047,'city centre offline'!$A$2:$A$2047,$A60,'city centre offline'!$B$2:$B$2047,AB$4)*AVERAGEIFS('all sales summary'!$I$2:$I$2047,'all sales summary'!$A$2:$A$2047,$A60,'all sales summary'!$B$2:$B$2047,AB$4)))</f>
        <v>0.16220534853522459</v>
      </c>
      <c r="AC60" s="60">
        <f>(AVERAGEIFS('city centre offline'!$J$2:$J$2047,'city centre offline'!$A$2:$A$2047,$A60,'city centre offline'!$B$2:$B$2047,AC$4)*AVERAGEIFS('all sales summary'!$I$2:$I$2047,'all sales summary'!$A$2:$A$2047,$A60,'all sales summary'!$B$2:$B$2047,AC$4))/((AVERAGEIFS('overall city offline'!$J$2:$J$2047,'overall city offline'!$A$2:$A$2047,$A60,'overall city offline'!$B$2:$B$2047,AC$4)*(1-AVERAGEIFS('all sales summary'!$I$2:$I$2047,'all sales summary'!$A$2:$A$2047,$A60,'all sales summary'!$B$2:$B$2047,AC$4)))+(AVERAGEIFS('city centre offline'!$J$2:$J$2047,'city centre offline'!$A$2:$A$2047,$A60,'city centre offline'!$B$2:$B$2047,AC$4)*AVERAGEIFS('all sales summary'!$I$2:$I$2047,'all sales summary'!$A$2:$A$2047,$A60,'all sales summary'!$B$2:$B$2047,AC$4)))</f>
        <v>0.16684532595206711</v>
      </c>
      <c r="AD60" s="60">
        <f>(AVERAGEIFS('city centre offline'!$J$2:$J$2047,'city centre offline'!$A$2:$A$2047,$A60,'city centre offline'!$B$2:$B$2047,AD$4)*AVERAGEIFS('all sales summary'!$I$2:$I$2047,'all sales summary'!$A$2:$A$2047,$A60,'all sales summary'!$B$2:$B$2047,AD$4))/((AVERAGEIFS('overall city offline'!$J$2:$J$2047,'overall city offline'!$A$2:$A$2047,$A60,'overall city offline'!$B$2:$B$2047,AD$4)*(1-AVERAGEIFS('all sales summary'!$I$2:$I$2047,'all sales summary'!$A$2:$A$2047,$A60,'all sales summary'!$B$2:$B$2047,AD$4)))+(AVERAGEIFS('city centre offline'!$J$2:$J$2047,'city centre offline'!$A$2:$A$2047,$A60,'city centre offline'!$B$2:$B$2047,AD$4)*AVERAGEIFS('all sales summary'!$I$2:$I$2047,'all sales summary'!$A$2:$A$2047,$A60,'all sales summary'!$B$2:$B$2047,AD$4)))</f>
        <v>0.18182782262236033</v>
      </c>
      <c r="AE60" s="60">
        <f>(AVERAGEIFS('city centre offline'!$J$2:$J$2047,'city centre offline'!$A$2:$A$2047,$A60,'city centre offline'!$B$2:$B$2047,AE$4)*AVERAGEIFS('all sales summary'!$I$2:$I$2047,'all sales summary'!$A$2:$A$2047,$A60,'all sales summary'!$B$2:$B$2047,AE$4))/((AVERAGEIFS('overall city offline'!$J$2:$J$2047,'overall city offline'!$A$2:$A$2047,$A60,'overall city offline'!$B$2:$B$2047,AE$4)*(1-AVERAGEIFS('all sales summary'!$I$2:$I$2047,'all sales summary'!$A$2:$A$2047,$A60,'all sales summary'!$B$2:$B$2047,AE$4)))+(AVERAGEIFS('city centre offline'!$J$2:$J$2047,'city centre offline'!$A$2:$A$2047,$A60,'city centre offline'!$B$2:$B$2047,AE$4)*AVERAGEIFS('all sales summary'!$I$2:$I$2047,'all sales summary'!$A$2:$A$2047,$A60,'all sales summary'!$B$2:$B$2047,AE$4)))</f>
        <v>0.19113980910777001</v>
      </c>
      <c r="AF60" s="60">
        <f>(AVERAGEIFS('city centre offline'!$J$2:$J$2047,'city centre offline'!$A$2:$A$2047,$A60,'city centre offline'!$B$2:$B$2047,AF$4)*AVERAGEIFS('all sales summary'!$I$2:$I$2047,'all sales summary'!$A$2:$A$2047,$A60,'all sales summary'!$B$2:$B$2047,AF$4))/((AVERAGEIFS('overall city offline'!$J$2:$J$2047,'overall city offline'!$A$2:$A$2047,$A60,'overall city offline'!$B$2:$B$2047,AF$4)*(1-AVERAGEIFS('all sales summary'!$I$2:$I$2047,'all sales summary'!$A$2:$A$2047,$A60,'all sales summary'!$B$2:$B$2047,AF$4)))+(AVERAGEIFS('city centre offline'!$J$2:$J$2047,'city centre offline'!$A$2:$A$2047,$A60,'city centre offline'!$B$2:$B$2047,AF$4)*AVERAGEIFS('all sales summary'!$I$2:$I$2047,'all sales summary'!$A$2:$A$2047,$A60,'all sales summary'!$B$2:$B$2047,AF$4)))</f>
        <v>0.19400067366620516</v>
      </c>
      <c r="AG60" s="60">
        <f>(AVERAGEIFS('city centre offline'!$J$2:$J$2047,'city centre offline'!$A$2:$A$2047,$A60,'city centre offline'!$B$2:$B$2047,AG$4)*AVERAGEIFS('all sales summary'!$I$2:$I$2047,'all sales summary'!$A$2:$A$2047,$A60,'all sales summary'!$B$2:$B$2047,AG$4))/((AVERAGEIFS('overall city offline'!$J$2:$J$2047,'overall city offline'!$A$2:$A$2047,$A60,'overall city offline'!$B$2:$B$2047,AG$4)*(1-AVERAGEIFS('all sales summary'!$I$2:$I$2047,'all sales summary'!$A$2:$A$2047,$A60,'all sales summary'!$B$2:$B$2047,AG$4)))+(AVERAGEIFS('city centre offline'!$J$2:$J$2047,'city centre offline'!$A$2:$A$2047,$A60,'city centre offline'!$B$2:$B$2047,AG$4)*AVERAGEIFS('all sales summary'!$I$2:$I$2047,'all sales summary'!$A$2:$A$2047,$A60,'all sales summary'!$B$2:$B$2047,AG$4)))</f>
        <v>0.18611138539589284</v>
      </c>
      <c r="AH60" s="60">
        <f>(AVERAGEIFS('city centre offline'!$J$2:$J$2047,'city centre offline'!$A$2:$A$2047,$A60,'city centre offline'!$B$2:$B$2047,AH$4)*AVERAGEIFS('all sales summary'!$I$2:$I$2047,'all sales summary'!$A$2:$A$2047,$A60,'all sales summary'!$B$2:$B$2047,AH$4))/((AVERAGEIFS('overall city offline'!$J$2:$J$2047,'overall city offline'!$A$2:$A$2047,$A60,'overall city offline'!$B$2:$B$2047,AH$4)*(1-AVERAGEIFS('all sales summary'!$I$2:$I$2047,'all sales summary'!$A$2:$A$2047,$A60,'all sales summary'!$B$2:$B$2047,AH$4)))+(AVERAGEIFS('city centre offline'!$J$2:$J$2047,'city centre offline'!$A$2:$A$2047,$A60,'city centre offline'!$B$2:$B$2047,AH$4)*AVERAGEIFS('all sales summary'!$I$2:$I$2047,'all sales summary'!$A$2:$A$2047,$A60,'all sales summary'!$B$2:$B$2047,AH$4)))</f>
        <v>0.19206230310667891</v>
      </c>
    </row>
    <row r="61" spans="1:34" x14ac:dyDescent="0.3">
      <c r="A61" t="s">
        <v>63</v>
      </c>
      <c r="B61" s="60">
        <f>(AVERAGEIFS('city centre offline'!$J$2:$J$2047,'city centre offline'!$A$2:$A$2047,$A61,'city centre offline'!$B$2:$B$2047,B$4)*AVERAGEIFS('all sales summary'!$I$2:$I$2047,'all sales summary'!$A$2:$A$2047,$A61,'all sales summary'!$B$2:$B$2047,B$4))/((AVERAGEIFS('overall city offline'!$J$2:$J$2047,'overall city offline'!$A$2:$A$2047,$A61,'overall city offline'!$B$2:$B$2047,B$4)*(1-AVERAGEIFS('all sales summary'!$I$2:$I$2047,'all sales summary'!$A$2:$A$2047,$A61,'all sales summary'!$B$2:$B$2047,B$4)))+(AVERAGEIFS('city centre offline'!$J$2:$J$2047,'city centre offline'!$A$2:$A$2047,$A61,'city centre offline'!$B$2:$B$2047,B$4)*AVERAGEIFS('all sales summary'!$I$2:$I$2047,'all sales summary'!$A$2:$A$2047,$A61,'all sales summary'!$B$2:$B$2047,B$4)))</f>
        <v>0.30275147807057301</v>
      </c>
      <c r="C61" s="60">
        <f>(AVERAGEIFS('city centre offline'!$J$2:$J$2047,'city centre offline'!$A$2:$A$2047,$A61,'city centre offline'!$B$2:$B$2047,C$4)*AVERAGEIFS('all sales summary'!$I$2:$I$2047,'all sales summary'!$A$2:$A$2047,$A61,'all sales summary'!$B$2:$B$2047,C$4))/((AVERAGEIFS('overall city offline'!$J$2:$J$2047,'overall city offline'!$A$2:$A$2047,$A61,'overall city offline'!$B$2:$B$2047,C$4)*(1-AVERAGEIFS('all sales summary'!$I$2:$I$2047,'all sales summary'!$A$2:$A$2047,$A61,'all sales summary'!$B$2:$B$2047,C$4)))+(AVERAGEIFS('city centre offline'!$J$2:$J$2047,'city centre offline'!$A$2:$A$2047,$A61,'city centre offline'!$B$2:$B$2047,C$4)*AVERAGEIFS('all sales summary'!$I$2:$I$2047,'all sales summary'!$A$2:$A$2047,$A61,'all sales summary'!$B$2:$B$2047,C$4)))</f>
        <v>0.29730565914440577</v>
      </c>
      <c r="D61" s="60">
        <f>(AVERAGEIFS('city centre offline'!$J$2:$J$2047,'city centre offline'!$A$2:$A$2047,$A61,'city centre offline'!$B$2:$B$2047,D$4)*AVERAGEIFS('all sales summary'!$I$2:$I$2047,'all sales summary'!$A$2:$A$2047,$A61,'all sales summary'!$B$2:$B$2047,D$4))/((AVERAGEIFS('overall city offline'!$J$2:$J$2047,'overall city offline'!$A$2:$A$2047,$A61,'overall city offline'!$B$2:$B$2047,D$4)*(1-AVERAGEIFS('all sales summary'!$I$2:$I$2047,'all sales summary'!$A$2:$A$2047,$A61,'all sales summary'!$B$2:$B$2047,D$4)))+(AVERAGEIFS('city centre offline'!$J$2:$J$2047,'city centre offline'!$A$2:$A$2047,$A61,'city centre offline'!$B$2:$B$2047,D$4)*AVERAGEIFS('all sales summary'!$I$2:$I$2047,'all sales summary'!$A$2:$A$2047,$A61,'all sales summary'!$B$2:$B$2047,D$4)))</f>
        <v>0.29185264245120041</v>
      </c>
      <c r="E61" s="60">
        <f>(AVERAGEIFS('city centre offline'!$J$2:$J$2047,'city centre offline'!$A$2:$A$2047,$A61,'city centre offline'!$B$2:$B$2047,E$4)*AVERAGEIFS('all sales summary'!$I$2:$I$2047,'all sales summary'!$A$2:$A$2047,$A61,'all sales summary'!$B$2:$B$2047,E$4))/((AVERAGEIFS('overall city offline'!$J$2:$J$2047,'overall city offline'!$A$2:$A$2047,$A61,'overall city offline'!$B$2:$B$2047,E$4)*(1-AVERAGEIFS('all sales summary'!$I$2:$I$2047,'all sales summary'!$A$2:$A$2047,$A61,'all sales summary'!$B$2:$B$2047,E$4)))+(AVERAGEIFS('city centre offline'!$J$2:$J$2047,'city centre offline'!$A$2:$A$2047,$A61,'city centre offline'!$B$2:$B$2047,E$4)*AVERAGEIFS('all sales summary'!$I$2:$I$2047,'all sales summary'!$A$2:$A$2047,$A61,'all sales summary'!$B$2:$B$2047,E$4)))</f>
        <v>0.29326270916362857</v>
      </c>
      <c r="F61" s="60">
        <f>(AVERAGEIFS('city centre offline'!$J$2:$J$2047,'city centre offline'!$A$2:$A$2047,$A61,'city centre offline'!$B$2:$B$2047,F$4)*AVERAGEIFS('all sales summary'!$I$2:$I$2047,'all sales summary'!$A$2:$A$2047,$A61,'all sales summary'!$B$2:$B$2047,F$4))/((AVERAGEIFS('overall city offline'!$J$2:$J$2047,'overall city offline'!$A$2:$A$2047,$A61,'overall city offline'!$B$2:$B$2047,F$4)*(1-AVERAGEIFS('all sales summary'!$I$2:$I$2047,'all sales summary'!$A$2:$A$2047,$A61,'all sales summary'!$B$2:$B$2047,F$4)))+(AVERAGEIFS('city centre offline'!$J$2:$J$2047,'city centre offline'!$A$2:$A$2047,$A61,'city centre offline'!$B$2:$B$2047,F$4)*AVERAGEIFS('all sales summary'!$I$2:$I$2047,'all sales summary'!$A$2:$A$2047,$A61,'all sales summary'!$B$2:$B$2047,F$4)))</f>
        <v>0.28786560784047943</v>
      </c>
      <c r="G61" s="60">
        <f>(AVERAGEIFS('city centre offline'!$J$2:$J$2047,'city centre offline'!$A$2:$A$2047,$A61,'city centre offline'!$B$2:$B$2047,G$4)*AVERAGEIFS('all sales summary'!$I$2:$I$2047,'all sales summary'!$A$2:$A$2047,$A61,'all sales summary'!$B$2:$B$2047,G$4))/((AVERAGEIFS('overall city offline'!$J$2:$J$2047,'overall city offline'!$A$2:$A$2047,$A61,'overall city offline'!$B$2:$B$2047,G$4)*(1-AVERAGEIFS('all sales summary'!$I$2:$I$2047,'all sales summary'!$A$2:$A$2047,$A61,'all sales summary'!$B$2:$B$2047,G$4)))+(AVERAGEIFS('city centre offline'!$J$2:$J$2047,'city centre offline'!$A$2:$A$2047,$A61,'city centre offline'!$B$2:$B$2047,G$4)*AVERAGEIFS('all sales summary'!$I$2:$I$2047,'all sales summary'!$A$2:$A$2047,$A61,'all sales summary'!$B$2:$B$2047,G$4)))</f>
        <v>0.28713296586437953</v>
      </c>
      <c r="H61" s="60">
        <f>(AVERAGEIFS('city centre offline'!$J$2:$J$2047,'city centre offline'!$A$2:$A$2047,$A61,'city centre offline'!$B$2:$B$2047,H$4)*AVERAGEIFS('all sales summary'!$I$2:$I$2047,'all sales summary'!$A$2:$A$2047,$A61,'all sales summary'!$B$2:$B$2047,H$4))/((AVERAGEIFS('overall city offline'!$J$2:$J$2047,'overall city offline'!$A$2:$A$2047,$A61,'overall city offline'!$B$2:$B$2047,H$4)*(1-AVERAGEIFS('all sales summary'!$I$2:$I$2047,'all sales summary'!$A$2:$A$2047,$A61,'all sales summary'!$B$2:$B$2047,H$4)))+(AVERAGEIFS('city centre offline'!$J$2:$J$2047,'city centre offline'!$A$2:$A$2047,$A61,'city centre offline'!$B$2:$B$2047,H$4)*AVERAGEIFS('all sales summary'!$I$2:$I$2047,'all sales summary'!$A$2:$A$2047,$A61,'all sales summary'!$B$2:$B$2047,H$4)))</f>
        <v>0.28044010350802434</v>
      </c>
      <c r="I61" s="60">
        <f>(AVERAGEIFS('city centre offline'!$J$2:$J$2047,'city centre offline'!$A$2:$A$2047,$A61,'city centre offline'!$B$2:$B$2047,I$4)*AVERAGEIFS('all sales summary'!$I$2:$I$2047,'all sales summary'!$A$2:$A$2047,$A61,'all sales summary'!$B$2:$B$2047,I$4))/((AVERAGEIFS('overall city offline'!$J$2:$J$2047,'overall city offline'!$A$2:$A$2047,$A61,'overall city offline'!$B$2:$B$2047,I$4)*(1-AVERAGEIFS('all sales summary'!$I$2:$I$2047,'all sales summary'!$A$2:$A$2047,$A61,'all sales summary'!$B$2:$B$2047,I$4)))+(AVERAGEIFS('city centre offline'!$J$2:$J$2047,'city centre offline'!$A$2:$A$2047,$A61,'city centre offline'!$B$2:$B$2047,I$4)*AVERAGEIFS('all sales summary'!$I$2:$I$2047,'all sales summary'!$A$2:$A$2047,$A61,'all sales summary'!$B$2:$B$2047,I$4)))</f>
        <v>0.28197798424878195</v>
      </c>
      <c r="J61" s="60">
        <f>(AVERAGEIFS('city centre offline'!$J$2:$J$2047,'city centre offline'!$A$2:$A$2047,$A61,'city centre offline'!$B$2:$B$2047,J$4)*AVERAGEIFS('all sales summary'!$I$2:$I$2047,'all sales summary'!$A$2:$A$2047,$A61,'all sales summary'!$B$2:$B$2047,J$4))/((AVERAGEIFS('overall city offline'!$J$2:$J$2047,'overall city offline'!$A$2:$A$2047,$A61,'overall city offline'!$B$2:$B$2047,J$4)*(1-AVERAGEIFS('all sales summary'!$I$2:$I$2047,'all sales summary'!$A$2:$A$2047,$A61,'all sales summary'!$B$2:$B$2047,J$4)))+(AVERAGEIFS('city centre offline'!$J$2:$J$2047,'city centre offline'!$A$2:$A$2047,$A61,'city centre offline'!$B$2:$B$2047,J$4)*AVERAGEIFS('all sales summary'!$I$2:$I$2047,'all sales summary'!$A$2:$A$2047,$A61,'all sales summary'!$B$2:$B$2047,J$4)))</f>
        <v>0.28740633552680128</v>
      </c>
      <c r="K61" s="60">
        <f>(AVERAGEIFS('city centre offline'!$J$2:$J$2047,'city centre offline'!$A$2:$A$2047,$A61,'city centre offline'!$B$2:$B$2047,K$4)*AVERAGEIFS('all sales summary'!$I$2:$I$2047,'all sales summary'!$A$2:$A$2047,$A61,'all sales summary'!$B$2:$B$2047,K$4))/((AVERAGEIFS('overall city offline'!$J$2:$J$2047,'overall city offline'!$A$2:$A$2047,$A61,'overall city offline'!$B$2:$B$2047,K$4)*(1-AVERAGEIFS('all sales summary'!$I$2:$I$2047,'all sales summary'!$A$2:$A$2047,$A61,'all sales summary'!$B$2:$B$2047,K$4)))+(AVERAGEIFS('city centre offline'!$J$2:$J$2047,'city centre offline'!$A$2:$A$2047,$A61,'city centre offline'!$B$2:$B$2047,K$4)*AVERAGEIFS('all sales summary'!$I$2:$I$2047,'all sales summary'!$A$2:$A$2047,$A61,'all sales summary'!$B$2:$B$2047,K$4)))</f>
        <v>0.28967487769496275</v>
      </c>
      <c r="L61" s="60">
        <f>(AVERAGEIFS('city centre offline'!$J$2:$J$2047,'city centre offline'!$A$2:$A$2047,$A61,'city centre offline'!$B$2:$B$2047,L$4)*AVERAGEIFS('all sales summary'!$I$2:$I$2047,'all sales summary'!$A$2:$A$2047,$A61,'all sales summary'!$B$2:$B$2047,L$4))/((AVERAGEIFS('overall city offline'!$J$2:$J$2047,'overall city offline'!$A$2:$A$2047,$A61,'overall city offline'!$B$2:$B$2047,L$4)*(1-AVERAGEIFS('all sales summary'!$I$2:$I$2047,'all sales summary'!$A$2:$A$2047,$A61,'all sales summary'!$B$2:$B$2047,L$4)))+(AVERAGEIFS('city centre offline'!$J$2:$J$2047,'city centre offline'!$A$2:$A$2047,$A61,'city centre offline'!$B$2:$B$2047,L$4)*AVERAGEIFS('all sales summary'!$I$2:$I$2047,'all sales summary'!$A$2:$A$2047,$A61,'all sales summary'!$B$2:$B$2047,L$4)))</f>
        <v>0.30097209085666954</v>
      </c>
      <c r="M61" s="60">
        <f>(AVERAGEIFS('city centre offline'!$J$2:$J$2047,'city centre offline'!$A$2:$A$2047,$A61,'city centre offline'!$B$2:$B$2047,M$4)*AVERAGEIFS('all sales summary'!$I$2:$I$2047,'all sales summary'!$A$2:$A$2047,$A61,'all sales summary'!$B$2:$B$2047,M$4))/((AVERAGEIFS('overall city offline'!$J$2:$J$2047,'overall city offline'!$A$2:$A$2047,$A61,'overall city offline'!$B$2:$B$2047,M$4)*(1-AVERAGEIFS('all sales summary'!$I$2:$I$2047,'all sales summary'!$A$2:$A$2047,$A61,'all sales summary'!$B$2:$B$2047,M$4)))+(AVERAGEIFS('city centre offline'!$J$2:$J$2047,'city centre offline'!$A$2:$A$2047,$A61,'city centre offline'!$B$2:$B$2047,M$4)*AVERAGEIFS('all sales summary'!$I$2:$I$2047,'all sales summary'!$A$2:$A$2047,$A61,'all sales summary'!$B$2:$B$2047,M$4)))</f>
        <v>0.31418686770732129</v>
      </c>
      <c r="N61" s="60">
        <f>(AVERAGEIFS('city centre offline'!$J$2:$J$2047,'city centre offline'!$A$2:$A$2047,$A61,'city centre offline'!$B$2:$B$2047,N$4)*AVERAGEIFS('all sales summary'!$I$2:$I$2047,'all sales summary'!$A$2:$A$2047,$A61,'all sales summary'!$B$2:$B$2047,N$4))/((AVERAGEIFS('overall city offline'!$J$2:$J$2047,'overall city offline'!$A$2:$A$2047,$A61,'overall city offline'!$B$2:$B$2047,N$4)*(1-AVERAGEIFS('all sales summary'!$I$2:$I$2047,'all sales summary'!$A$2:$A$2047,$A61,'all sales summary'!$B$2:$B$2047,N$4)))+(AVERAGEIFS('city centre offline'!$J$2:$J$2047,'city centre offline'!$A$2:$A$2047,$A61,'city centre offline'!$B$2:$B$2047,N$4)*AVERAGEIFS('all sales summary'!$I$2:$I$2047,'all sales summary'!$A$2:$A$2047,$A61,'all sales summary'!$B$2:$B$2047,N$4)))</f>
        <v>0.29465657097411707</v>
      </c>
      <c r="O61" s="60">
        <f>(AVERAGEIFS('city centre offline'!$J$2:$J$2047,'city centre offline'!$A$2:$A$2047,$A61,'city centre offline'!$B$2:$B$2047,O$4)*AVERAGEIFS('all sales summary'!$I$2:$I$2047,'all sales summary'!$A$2:$A$2047,$A61,'all sales summary'!$B$2:$B$2047,O$4))/((AVERAGEIFS('overall city offline'!$J$2:$J$2047,'overall city offline'!$A$2:$A$2047,$A61,'overall city offline'!$B$2:$B$2047,O$4)*(1-AVERAGEIFS('all sales summary'!$I$2:$I$2047,'all sales summary'!$A$2:$A$2047,$A61,'all sales summary'!$B$2:$B$2047,O$4)))+(AVERAGEIFS('city centre offline'!$J$2:$J$2047,'city centre offline'!$A$2:$A$2047,$A61,'city centre offline'!$B$2:$B$2047,O$4)*AVERAGEIFS('all sales summary'!$I$2:$I$2047,'all sales summary'!$A$2:$A$2047,$A61,'all sales summary'!$B$2:$B$2047,O$4)))</f>
        <v>0.30660940784102914</v>
      </c>
      <c r="P61" s="60">
        <f>(AVERAGEIFS('city centre offline'!$J$2:$J$2047,'city centre offline'!$A$2:$A$2047,$A61,'city centre offline'!$B$2:$B$2047,P$4)*AVERAGEIFS('all sales summary'!$I$2:$I$2047,'all sales summary'!$A$2:$A$2047,$A61,'all sales summary'!$B$2:$B$2047,P$4))/((AVERAGEIFS('overall city offline'!$J$2:$J$2047,'overall city offline'!$A$2:$A$2047,$A61,'overall city offline'!$B$2:$B$2047,P$4)*(1-AVERAGEIFS('all sales summary'!$I$2:$I$2047,'all sales summary'!$A$2:$A$2047,$A61,'all sales summary'!$B$2:$B$2047,P$4)))+(AVERAGEIFS('city centre offline'!$J$2:$J$2047,'city centre offline'!$A$2:$A$2047,$A61,'city centre offline'!$B$2:$B$2047,P$4)*AVERAGEIFS('all sales summary'!$I$2:$I$2047,'all sales summary'!$A$2:$A$2047,$A61,'all sales summary'!$B$2:$B$2047,P$4)))</f>
        <v>0.28731672741556441</v>
      </c>
      <c r="Q61" s="60">
        <f>(AVERAGEIFS('city centre offline'!$J$2:$J$2047,'city centre offline'!$A$2:$A$2047,$A61,'city centre offline'!$B$2:$B$2047,Q$4)*AVERAGEIFS('all sales summary'!$I$2:$I$2047,'all sales summary'!$A$2:$A$2047,$A61,'all sales summary'!$B$2:$B$2047,Q$4))/((AVERAGEIFS('overall city offline'!$J$2:$J$2047,'overall city offline'!$A$2:$A$2047,$A61,'overall city offline'!$B$2:$B$2047,Q$4)*(1-AVERAGEIFS('all sales summary'!$I$2:$I$2047,'all sales summary'!$A$2:$A$2047,$A61,'all sales summary'!$B$2:$B$2047,Q$4)))+(AVERAGEIFS('city centre offline'!$J$2:$J$2047,'city centre offline'!$A$2:$A$2047,$A61,'city centre offline'!$B$2:$B$2047,Q$4)*AVERAGEIFS('all sales summary'!$I$2:$I$2047,'all sales summary'!$A$2:$A$2047,$A61,'all sales summary'!$B$2:$B$2047,Q$4)))</f>
        <v>1.2530848396860339E-2</v>
      </c>
      <c r="R61" s="60">
        <f>(AVERAGEIFS('city centre offline'!$J$2:$J$2047,'city centre offline'!$A$2:$A$2047,$A61,'city centre offline'!$B$2:$B$2047,R$4)*AVERAGEIFS('all sales summary'!$I$2:$I$2047,'all sales summary'!$A$2:$A$2047,$A61,'all sales summary'!$B$2:$B$2047,R$4))/((AVERAGEIFS('overall city offline'!$J$2:$J$2047,'overall city offline'!$A$2:$A$2047,$A61,'overall city offline'!$B$2:$B$2047,R$4)*(1-AVERAGEIFS('all sales summary'!$I$2:$I$2047,'all sales summary'!$A$2:$A$2047,$A61,'all sales summary'!$B$2:$B$2047,R$4)))+(AVERAGEIFS('city centre offline'!$J$2:$J$2047,'city centre offline'!$A$2:$A$2047,$A61,'city centre offline'!$B$2:$B$2047,R$4)*AVERAGEIFS('all sales summary'!$I$2:$I$2047,'all sales summary'!$A$2:$A$2047,$A61,'all sales summary'!$B$2:$B$2047,R$4)))</f>
        <v>0.15465707824958691</v>
      </c>
      <c r="S61" s="60">
        <f>(AVERAGEIFS('city centre offline'!$J$2:$J$2047,'city centre offline'!$A$2:$A$2047,$A61,'city centre offline'!$B$2:$B$2047,S$4)*AVERAGEIFS('all sales summary'!$I$2:$I$2047,'all sales summary'!$A$2:$A$2047,$A61,'all sales summary'!$B$2:$B$2047,S$4))/((AVERAGEIFS('overall city offline'!$J$2:$J$2047,'overall city offline'!$A$2:$A$2047,$A61,'overall city offline'!$B$2:$B$2047,S$4)*(1-AVERAGEIFS('all sales summary'!$I$2:$I$2047,'all sales summary'!$A$2:$A$2047,$A61,'all sales summary'!$B$2:$B$2047,S$4)))+(AVERAGEIFS('city centre offline'!$J$2:$J$2047,'city centre offline'!$A$2:$A$2047,$A61,'city centre offline'!$B$2:$B$2047,S$4)*AVERAGEIFS('all sales summary'!$I$2:$I$2047,'all sales summary'!$A$2:$A$2047,$A61,'all sales summary'!$B$2:$B$2047,S$4)))</f>
        <v>0.25128343516704837</v>
      </c>
      <c r="T61" s="60">
        <f>(AVERAGEIFS('city centre offline'!$J$2:$J$2047,'city centre offline'!$A$2:$A$2047,$A61,'city centre offline'!$B$2:$B$2047,T$4)*AVERAGEIFS('all sales summary'!$I$2:$I$2047,'all sales summary'!$A$2:$A$2047,$A61,'all sales summary'!$B$2:$B$2047,T$4))/((AVERAGEIFS('overall city offline'!$J$2:$J$2047,'overall city offline'!$A$2:$A$2047,$A61,'overall city offline'!$B$2:$B$2047,T$4)*(1-AVERAGEIFS('all sales summary'!$I$2:$I$2047,'all sales summary'!$A$2:$A$2047,$A61,'all sales summary'!$B$2:$B$2047,T$4)))+(AVERAGEIFS('city centre offline'!$J$2:$J$2047,'city centre offline'!$A$2:$A$2047,$A61,'city centre offline'!$B$2:$B$2047,T$4)*AVERAGEIFS('all sales summary'!$I$2:$I$2047,'all sales summary'!$A$2:$A$2047,$A61,'all sales summary'!$B$2:$B$2047,T$4)))</f>
        <v>0.24447769434795968</v>
      </c>
      <c r="U61" s="60">
        <f>(AVERAGEIFS('city centre offline'!$J$2:$J$2047,'city centre offline'!$A$2:$A$2047,$A61,'city centre offline'!$B$2:$B$2047,U$4)*AVERAGEIFS('all sales summary'!$I$2:$I$2047,'all sales summary'!$A$2:$A$2047,$A61,'all sales summary'!$B$2:$B$2047,U$4))/((AVERAGEIFS('overall city offline'!$J$2:$J$2047,'overall city offline'!$A$2:$A$2047,$A61,'overall city offline'!$B$2:$B$2047,U$4)*(1-AVERAGEIFS('all sales summary'!$I$2:$I$2047,'all sales summary'!$A$2:$A$2047,$A61,'all sales summary'!$B$2:$B$2047,U$4)))+(AVERAGEIFS('city centre offline'!$J$2:$J$2047,'city centre offline'!$A$2:$A$2047,$A61,'city centre offline'!$B$2:$B$2047,U$4)*AVERAGEIFS('all sales summary'!$I$2:$I$2047,'all sales summary'!$A$2:$A$2047,$A61,'all sales summary'!$B$2:$B$2047,U$4)))</f>
        <v>0.25393628957417697</v>
      </c>
      <c r="V61" s="60">
        <f>(AVERAGEIFS('city centre offline'!$J$2:$J$2047,'city centre offline'!$A$2:$A$2047,$A61,'city centre offline'!$B$2:$B$2047,V$4)*AVERAGEIFS('all sales summary'!$I$2:$I$2047,'all sales summary'!$A$2:$A$2047,$A61,'all sales summary'!$B$2:$B$2047,V$4))/((AVERAGEIFS('overall city offline'!$J$2:$J$2047,'overall city offline'!$A$2:$A$2047,$A61,'overall city offline'!$B$2:$B$2047,V$4)*(1-AVERAGEIFS('all sales summary'!$I$2:$I$2047,'all sales summary'!$A$2:$A$2047,$A61,'all sales summary'!$B$2:$B$2047,V$4)))+(AVERAGEIFS('city centre offline'!$J$2:$J$2047,'city centre offline'!$A$2:$A$2047,$A61,'city centre offline'!$B$2:$B$2047,V$4)*AVERAGEIFS('all sales summary'!$I$2:$I$2047,'all sales summary'!$A$2:$A$2047,$A61,'all sales summary'!$B$2:$B$2047,V$4)))</f>
        <v>0.25570063992016845</v>
      </c>
      <c r="W61" s="60">
        <f>(AVERAGEIFS('city centre offline'!$J$2:$J$2047,'city centre offline'!$A$2:$A$2047,$A61,'city centre offline'!$B$2:$B$2047,W$4)*AVERAGEIFS('all sales summary'!$I$2:$I$2047,'all sales summary'!$A$2:$A$2047,$A61,'all sales summary'!$B$2:$B$2047,W$4))/((AVERAGEIFS('overall city offline'!$J$2:$J$2047,'overall city offline'!$A$2:$A$2047,$A61,'overall city offline'!$B$2:$B$2047,W$4)*(1-AVERAGEIFS('all sales summary'!$I$2:$I$2047,'all sales summary'!$A$2:$A$2047,$A61,'all sales summary'!$B$2:$B$2047,W$4)))+(AVERAGEIFS('city centre offline'!$J$2:$J$2047,'city centre offline'!$A$2:$A$2047,$A61,'city centre offline'!$B$2:$B$2047,W$4)*AVERAGEIFS('all sales summary'!$I$2:$I$2047,'all sales summary'!$A$2:$A$2047,$A61,'all sales summary'!$B$2:$B$2047,W$4)))</f>
        <v>0.26012471972651774</v>
      </c>
      <c r="X61" s="60">
        <f>(AVERAGEIFS('city centre offline'!$J$2:$J$2047,'city centre offline'!$A$2:$A$2047,$A61,'city centre offline'!$B$2:$B$2047,X$4)*AVERAGEIFS('all sales summary'!$I$2:$I$2047,'all sales summary'!$A$2:$A$2047,$A61,'all sales summary'!$B$2:$B$2047,X$4))/((AVERAGEIFS('overall city offline'!$J$2:$J$2047,'overall city offline'!$A$2:$A$2047,$A61,'overall city offline'!$B$2:$B$2047,X$4)*(1-AVERAGEIFS('all sales summary'!$I$2:$I$2047,'all sales summary'!$A$2:$A$2047,$A61,'all sales summary'!$B$2:$B$2047,X$4)))+(AVERAGEIFS('city centre offline'!$J$2:$J$2047,'city centre offline'!$A$2:$A$2047,$A61,'city centre offline'!$B$2:$B$2047,X$4)*AVERAGEIFS('all sales summary'!$I$2:$I$2047,'all sales summary'!$A$2:$A$2047,$A61,'all sales summary'!$B$2:$B$2047,X$4)))</f>
        <v>0.24025055400969936</v>
      </c>
      <c r="Y61" s="60">
        <f>(AVERAGEIFS('city centre offline'!$J$2:$J$2047,'city centre offline'!$A$2:$A$2047,$A61,'city centre offline'!$B$2:$B$2047,Y$4)*AVERAGEIFS('all sales summary'!$I$2:$I$2047,'all sales summary'!$A$2:$A$2047,$A61,'all sales summary'!$B$2:$B$2047,Y$4))/((AVERAGEIFS('overall city offline'!$J$2:$J$2047,'overall city offline'!$A$2:$A$2047,$A61,'overall city offline'!$B$2:$B$2047,Y$4)*(1-AVERAGEIFS('all sales summary'!$I$2:$I$2047,'all sales summary'!$A$2:$A$2047,$A61,'all sales summary'!$B$2:$B$2047,Y$4)))+(AVERAGEIFS('city centre offline'!$J$2:$J$2047,'city centre offline'!$A$2:$A$2047,$A61,'city centre offline'!$B$2:$B$2047,Y$4)*AVERAGEIFS('all sales summary'!$I$2:$I$2047,'all sales summary'!$A$2:$A$2047,$A61,'all sales summary'!$B$2:$B$2047,Y$4)))</f>
        <v>0.30199471131471534</v>
      </c>
      <c r="Z61" s="60">
        <f>(AVERAGEIFS('city centre offline'!$J$2:$J$2047,'city centre offline'!$A$2:$A$2047,$A61,'city centre offline'!$B$2:$B$2047,Z$4)*AVERAGEIFS('all sales summary'!$I$2:$I$2047,'all sales summary'!$A$2:$A$2047,$A61,'all sales summary'!$B$2:$B$2047,Z$4))/((AVERAGEIFS('overall city offline'!$J$2:$J$2047,'overall city offline'!$A$2:$A$2047,$A61,'overall city offline'!$B$2:$B$2047,Z$4)*(1-AVERAGEIFS('all sales summary'!$I$2:$I$2047,'all sales summary'!$A$2:$A$2047,$A61,'all sales summary'!$B$2:$B$2047,Z$4)))+(AVERAGEIFS('city centre offline'!$J$2:$J$2047,'city centre offline'!$A$2:$A$2047,$A61,'city centre offline'!$B$2:$B$2047,Z$4)*AVERAGEIFS('all sales summary'!$I$2:$I$2047,'all sales summary'!$A$2:$A$2047,$A61,'all sales summary'!$B$2:$B$2047,Z$4)))</f>
        <v>0.2301524935475629</v>
      </c>
      <c r="AA61" s="60">
        <f>(AVERAGEIFS('city centre offline'!$J$2:$J$2047,'city centre offline'!$A$2:$A$2047,$A61,'city centre offline'!$B$2:$B$2047,AA$4)*AVERAGEIFS('all sales summary'!$I$2:$I$2047,'all sales summary'!$A$2:$A$2047,$A61,'all sales summary'!$B$2:$B$2047,AA$4))/((AVERAGEIFS('overall city offline'!$J$2:$J$2047,'overall city offline'!$A$2:$A$2047,$A61,'overall city offline'!$B$2:$B$2047,AA$4)*(1-AVERAGEIFS('all sales summary'!$I$2:$I$2047,'all sales summary'!$A$2:$A$2047,$A61,'all sales summary'!$B$2:$B$2047,AA$4)))+(AVERAGEIFS('city centre offline'!$J$2:$J$2047,'city centre offline'!$A$2:$A$2047,$A61,'city centre offline'!$B$2:$B$2047,AA$4)*AVERAGEIFS('all sales summary'!$I$2:$I$2047,'all sales summary'!$A$2:$A$2047,$A61,'all sales summary'!$B$2:$B$2047,AA$4)))</f>
        <v>0.2237788396514771</v>
      </c>
      <c r="AB61" s="60">
        <f>(AVERAGEIFS('city centre offline'!$J$2:$J$2047,'city centre offline'!$A$2:$A$2047,$A61,'city centre offline'!$B$2:$B$2047,AB$4)*AVERAGEIFS('all sales summary'!$I$2:$I$2047,'all sales summary'!$A$2:$A$2047,$A61,'all sales summary'!$B$2:$B$2047,AB$4))/((AVERAGEIFS('overall city offline'!$J$2:$J$2047,'overall city offline'!$A$2:$A$2047,$A61,'overall city offline'!$B$2:$B$2047,AB$4)*(1-AVERAGEIFS('all sales summary'!$I$2:$I$2047,'all sales summary'!$A$2:$A$2047,$A61,'all sales summary'!$B$2:$B$2047,AB$4)))+(AVERAGEIFS('city centre offline'!$J$2:$J$2047,'city centre offline'!$A$2:$A$2047,$A61,'city centre offline'!$B$2:$B$2047,AB$4)*AVERAGEIFS('all sales summary'!$I$2:$I$2047,'all sales summary'!$A$2:$A$2047,$A61,'all sales summary'!$B$2:$B$2047,AB$4)))</f>
        <v>0.22369448260580355</v>
      </c>
      <c r="AC61" s="60">
        <f>(AVERAGEIFS('city centre offline'!$J$2:$J$2047,'city centre offline'!$A$2:$A$2047,$A61,'city centre offline'!$B$2:$B$2047,AC$4)*AVERAGEIFS('all sales summary'!$I$2:$I$2047,'all sales summary'!$A$2:$A$2047,$A61,'all sales summary'!$B$2:$B$2047,AC$4))/((AVERAGEIFS('overall city offline'!$J$2:$J$2047,'overall city offline'!$A$2:$A$2047,$A61,'overall city offline'!$B$2:$B$2047,AC$4)*(1-AVERAGEIFS('all sales summary'!$I$2:$I$2047,'all sales summary'!$A$2:$A$2047,$A61,'all sales summary'!$B$2:$B$2047,AC$4)))+(AVERAGEIFS('city centre offline'!$J$2:$J$2047,'city centre offline'!$A$2:$A$2047,$A61,'city centre offline'!$B$2:$B$2047,AC$4)*AVERAGEIFS('all sales summary'!$I$2:$I$2047,'all sales summary'!$A$2:$A$2047,$A61,'all sales summary'!$B$2:$B$2047,AC$4)))</f>
        <v>0.23123950949502339</v>
      </c>
      <c r="AD61" s="60">
        <f>(AVERAGEIFS('city centre offline'!$J$2:$J$2047,'city centre offline'!$A$2:$A$2047,$A61,'city centre offline'!$B$2:$B$2047,AD$4)*AVERAGEIFS('all sales summary'!$I$2:$I$2047,'all sales summary'!$A$2:$A$2047,$A61,'all sales summary'!$B$2:$B$2047,AD$4))/((AVERAGEIFS('overall city offline'!$J$2:$J$2047,'overall city offline'!$A$2:$A$2047,$A61,'overall city offline'!$B$2:$B$2047,AD$4)*(1-AVERAGEIFS('all sales summary'!$I$2:$I$2047,'all sales summary'!$A$2:$A$2047,$A61,'all sales summary'!$B$2:$B$2047,AD$4)))+(AVERAGEIFS('city centre offline'!$J$2:$J$2047,'city centre offline'!$A$2:$A$2047,$A61,'city centre offline'!$B$2:$B$2047,AD$4)*AVERAGEIFS('all sales summary'!$I$2:$I$2047,'all sales summary'!$A$2:$A$2047,$A61,'all sales summary'!$B$2:$B$2047,AD$4)))</f>
        <v>0.24457219094469712</v>
      </c>
      <c r="AE61" s="60">
        <f>(AVERAGEIFS('city centre offline'!$J$2:$J$2047,'city centre offline'!$A$2:$A$2047,$A61,'city centre offline'!$B$2:$B$2047,AE$4)*AVERAGEIFS('all sales summary'!$I$2:$I$2047,'all sales summary'!$A$2:$A$2047,$A61,'all sales summary'!$B$2:$B$2047,AE$4))/((AVERAGEIFS('overall city offline'!$J$2:$J$2047,'overall city offline'!$A$2:$A$2047,$A61,'overall city offline'!$B$2:$B$2047,AE$4)*(1-AVERAGEIFS('all sales summary'!$I$2:$I$2047,'all sales summary'!$A$2:$A$2047,$A61,'all sales summary'!$B$2:$B$2047,AE$4)))+(AVERAGEIFS('city centre offline'!$J$2:$J$2047,'city centre offline'!$A$2:$A$2047,$A61,'city centre offline'!$B$2:$B$2047,AE$4)*AVERAGEIFS('all sales summary'!$I$2:$I$2047,'all sales summary'!$A$2:$A$2047,$A61,'all sales summary'!$B$2:$B$2047,AE$4)))</f>
        <v>0.24330252144530021</v>
      </c>
      <c r="AF61" s="60">
        <f>(AVERAGEIFS('city centre offline'!$J$2:$J$2047,'city centre offline'!$A$2:$A$2047,$A61,'city centre offline'!$B$2:$B$2047,AF$4)*AVERAGEIFS('all sales summary'!$I$2:$I$2047,'all sales summary'!$A$2:$A$2047,$A61,'all sales summary'!$B$2:$B$2047,AF$4))/((AVERAGEIFS('overall city offline'!$J$2:$J$2047,'overall city offline'!$A$2:$A$2047,$A61,'overall city offline'!$B$2:$B$2047,AF$4)*(1-AVERAGEIFS('all sales summary'!$I$2:$I$2047,'all sales summary'!$A$2:$A$2047,$A61,'all sales summary'!$B$2:$B$2047,AF$4)))+(AVERAGEIFS('city centre offline'!$J$2:$J$2047,'city centre offline'!$A$2:$A$2047,$A61,'city centre offline'!$B$2:$B$2047,AF$4)*AVERAGEIFS('all sales summary'!$I$2:$I$2047,'all sales summary'!$A$2:$A$2047,$A61,'all sales summary'!$B$2:$B$2047,AF$4)))</f>
        <v>0.2494113779143883</v>
      </c>
      <c r="AG61" s="60">
        <f>(AVERAGEIFS('city centre offline'!$J$2:$J$2047,'city centre offline'!$A$2:$A$2047,$A61,'city centre offline'!$B$2:$B$2047,AG$4)*AVERAGEIFS('all sales summary'!$I$2:$I$2047,'all sales summary'!$A$2:$A$2047,$A61,'all sales summary'!$B$2:$B$2047,AG$4))/((AVERAGEIFS('overall city offline'!$J$2:$J$2047,'overall city offline'!$A$2:$A$2047,$A61,'overall city offline'!$B$2:$B$2047,AG$4)*(1-AVERAGEIFS('all sales summary'!$I$2:$I$2047,'all sales summary'!$A$2:$A$2047,$A61,'all sales summary'!$B$2:$B$2047,AG$4)))+(AVERAGEIFS('city centre offline'!$J$2:$J$2047,'city centre offline'!$A$2:$A$2047,$A61,'city centre offline'!$B$2:$B$2047,AG$4)*AVERAGEIFS('all sales summary'!$I$2:$I$2047,'all sales summary'!$A$2:$A$2047,$A61,'all sales summary'!$B$2:$B$2047,AG$4)))</f>
        <v>0.27421735701697375</v>
      </c>
      <c r="AH61" s="60">
        <f>(AVERAGEIFS('city centre offline'!$J$2:$J$2047,'city centre offline'!$A$2:$A$2047,$A61,'city centre offline'!$B$2:$B$2047,AH$4)*AVERAGEIFS('all sales summary'!$I$2:$I$2047,'all sales summary'!$A$2:$A$2047,$A61,'all sales summary'!$B$2:$B$2047,AH$4))/((AVERAGEIFS('overall city offline'!$J$2:$J$2047,'overall city offline'!$A$2:$A$2047,$A61,'overall city offline'!$B$2:$B$2047,AH$4)*(1-AVERAGEIFS('all sales summary'!$I$2:$I$2047,'all sales summary'!$A$2:$A$2047,$A61,'all sales summary'!$B$2:$B$2047,AH$4)))+(AVERAGEIFS('city centre offline'!$J$2:$J$2047,'city centre offline'!$A$2:$A$2047,$A61,'city centre offline'!$B$2:$B$2047,AH$4)*AVERAGEIFS('all sales summary'!$I$2:$I$2047,'all sales summary'!$A$2:$A$2047,$A61,'all sales summary'!$B$2:$B$2047,AH$4)))</f>
        <v>0.26068307338568059</v>
      </c>
    </row>
    <row r="62" spans="1:34" x14ac:dyDescent="0.3">
      <c r="A62" t="s">
        <v>64</v>
      </c>
      <c r="B62" s="60">
        <f>(AVERAGEIFS('city centre offline'!$J$2:$J$2047,'city centre offline'!$A$2:$A$2047,$A62,'city centre offline'!$B$2:$B$2047,B$4)*AVERAGEIFS('all sales summary'!$I$2:$I$2047,'all sales summary'!$A$2:$A$2047,$A62,'all sales summary'!$B$2:$B$2047,B$4))/((AVERAGEIFS('overall city offline'!$J$2:$J$2047,'overall city offline'!$A$2:$A$2047,$A62,'overall city offline'!$B$2:$B$2047,B$4)*(1-AVERAGEIFS('all sales summary'!$I$2:$I$2047,'all sales summary'!$A$2:$A$2047,$A62,'all sales summary'!$B$2:$B$2047,B$4)))+(AVERAGEIFS('city centre offline'!$J$2:$J$2047,'city centre offline'!$A$2:$A$2047,$A62,'city centre offline'!$B$2:$B$2047,B$4)*AVERAGEIFS('all sales summary'!$I$2:$I$2047,'all sales summary'!$A$2:$A$2047,$A62,'all sales summary'!$B$2:$B$2047,B$4)))</f>
        <v>0.12072838282433569</v>
      </c>
      <c r="C62" s="60">
        <f>(AVERAGEIFS('city centre offline'!$J$2:$J$2047,'city centre offline'!$A$2:$A$2047,$A62,'city centre offline'!$B$2:$B$2047,C$4)*AVERAGEIFS('all sales summary'!$I$2:$I$2047,'all sales summary'!$A$2:$A$2047,$A62,'all sales summary'!$B$2:$B$2047,C$4))/((AVERAGEIFS('overall city offline'!$J$2:$J$2047,'overall city offline'!$A$2:$A$2047,$A62,'overall city offline'!$B$2:$B$2047,C$4)*(1-AVERAGEIFS('all sales summary'!$I$2:$I$2047,'all sales summary'!$A$2:$A$2047,$A62,'all sales summary'!$B$2:$B$2047,C$4)))+(AVERAGEIFS('city centre offline'!$J$2:$J$2047,'city centre offline'!$A$2:$A$2047,$A62,'city centre offline'!$B$2:$B$2047,C$4)*AVERAGEIFS('all sales summary'!$I$2:$I$2047,'all sales summary'!$A$2:$A$2047,$A62,'all sales summary'!$B$2:$B$2047,C$4)))</f>
        <v>0.12833096582401965</v>
      </c>
      <c r="D62" s="60">
        <f>(AVERAGEIFS('city centre offline'!$J$2:$J$2047,'city centre offline'!$A$2:$A$2047,$A62,'city centre offline'!$B$2:$B$2047,D$4)*AVERAGEIFS('all sales summary'!$I$2:$I$2047,'all sales summary'!$A$2:$A$2047,$A62,'all sales summary'!$B$2:$B$2047,D$4))/((AVERAGEIFS('overall city offline'!$J$2:$J$2047,'overall city offline'!$A$2:$A$2047,$A62,'overall city offline'!$B$2:$B$2047,D$4)*(1-AVERAGEIFS('all sales summary'!$I$2:$I$2047,'all sales summary'!$A$2:$A$2047,$A62,'all sales summary'!$B$2:$B$2047,D$4)))+(AVERAGEIFS('city centre offline'!$J$2:$J$2047,'city centre offline'!$A$2:$A$2047,$A62,'city centre offline'!$B$2:$B$2047,D$4)*AVERAGEIFS('all sales summary'!$I$2:$I$2047,'all sales summary'!$A$2:$A$2047,$A62,'all sales summary'!$B$2:$B$2047,D$4)))</f>
        <v>0.12584835282229823</v>
      </c>
      <c r="E62" s="60">
        <f>(AVERAGEIFS('city centre offline'!$J$2:$J$2047,'city centre offline'!$A$2:$A$2047,$A62,'city centre offline'!$B$2:$B$2047,E$4)*AVERAGEIFS('all sales summary'!$I$2:$I$2047,'all sales summary'!$A$2:$A$2047,$A62,'all sales summary'!$B$2:$B$2047,E$4))/((AVERAGEIFS('overall city offline'!$J$2:$J$2047,'overall city offline'!$A$2:$A$2047,$A62,'overall city offline'!$B$2:$B$2047,E$4)*(1-AVERAGEIFS('all sales summary'!$I$2:$I$2047,'all sales summary'!$A$2:$A$2047,$A62,'all sales summary'!$B$2:$B$2047,E$4)))+(AVERAGEIFS('city centre offline'!$J$2:$J$2047,'city centre offline'!$A$2:$A$2047,$A62,'city centre offline'!$B$2:$B$2047,E$4)*AVERAGEIFS('all sales summary'!$I$2:$I$2047,'all sales summary'!$A$2:$A$2047,$A62,'all sales summary'!$B$2:$B$2047,E$4)))</f>
        <v>0.11638861991656051</v>
      </c>
      <c r="F62" s="60">
        <f>(AVERAGEIFS('city centre offline'!$J$2:$J$2047,'city centre offline'!$A$2:$A$2047,$A62,'city centre offline'!$B$2:$B$2047,F$4)*AVERAGEIFS('all sales summary'!$I$2:$I$2047,'all sales summary'!$A$2:$A$2047,$A62,'all sales summary'!$B$2:$B$2047,F$4))/((AVERAGEIFS('overall city offline'!$J$2:$J$2047,'overall city offline'!$A$2:$A$2047,$A62,'overall city offline'!$B$2:$B$2047,F$4)*(1-AVERAGEIFS('all sales summary'!$I$2:$I$2047,'all sales summary'!$A$2:$A$2047,$A62,'all sales summary'!$B$2:$B$2047,F$4)))+(AVERAGEIFS('city centre offline'!$J$2:$J$2047,'city centre offline'!$A$2:$A$2047,$A62,'city centre offline'!$B$2:$B$2047,F$4)*AVERAGEIFS('all sales summary'!$I$2:$I$2047,'all sales summary'!$A$2:$A$2047,$A62,'all sales summary'!$B$2:$B$2047,F$4)))</f>
        <v>0.12221495509858803</v>
      </c>
      <c r="G62" s="60">
        <f>(AVERAGEIFS('city centre offline'!$J$2:$J$2047,'city centre offline'!$A$2:$A$2047,$A62,'city centre offline'!$B$2:$B$2047,G$4)*AVERAGEIFS('all sales summary'!$I$2:$I$2047,'all sales summary'!$A$2:$A$2047,$A62,'all sales summary'!$B$2:$B$2047,G$4))/((AVERAGEIFS('overall city offline'!$J$2:$J$2047,'overall city offline'!$A$2:$A$2047,$A62,'overall city offline'!$B$2:$B$2047,G$4)*(1-AVERAGEIFS('all sales summary'!$I$2:$I$2047,'all sales summary'!$A$2:$A$2047,$A62,'all sales summary'!$B$2:$B$2047,G$4)))+(AVERAGEIFS('city centre offline'!$J$2:$J$2047,'city centre offline'!$A$2:$A$2047,$A62,'city centre offline'!$B$2:$B$2047,G$4)*AVERAGEIFS('all sales summary'!$I$2:$I$2047,'all sales summary'!$A$2:$A$2047,$A62,'all sales summary'!$B$2:$B$2047,G$4)))</f>
        <v>0.11961352238232457</v>
      </c>
      <c r="H62" s="60">
        <f>(AVERAGEIFS('city centre offline'!$J$2:$J$2047,'city centre offline'!$A$2:$A$2047,$A62,'city centre offline'!$B$2:$B$2047,H$4)*AVERAGEIFS('all sales summary'!$I$2:$I$2047,'all sales summary'!$A$2:$A$2047,$A62,'all sales summary'!$B$2:$B$2047,H$4))/((AVERAGEIFS('overall city offline'!$J$2:$J$2047,'overall city offline'!$A$2:$A$2047,$A62,'overall city offline'!$B$2:$B$2047,H$4)*(1-AVERAGEIFS('all sales summary'!$I$2:$I$2047,'all sales summary'!$A$2:$A$2047,$A62,'all sales summary'!$B$2:$B$2047,H$4)))+(AVERAGEIFS('city centre offline'!$J$2:$J$2047,'city centre offline'!$A$2:$A$2047,$A62,'city centre offline'!$B$2:$B$2047,H$4)*AVERAGEIFS('all sales summary'!$I$2:$I$2047,'all sales summary'!$A$2:$A$2047,$A62,'all sales summary'!$B$2:$B$2047,H$4)))</f>
        <v>0.11305669859600299</v>
      </c>
      <c r="I62" s="60">
        <f>(AVERAGEIFS('city centre offline'!$J$2:$J$2047,'city centre offline'!$A$2:$A$2047,$A62,'city centre offline'!$B$2:$B$2047,I$4)*AVERAGEIFS('all sales summary'!$I$2:$I$2047,'all sales summary'!$A$2:$A$2047,$A62,'all sales summary'!$B$2:$B$2047,I$4))/((AVERAGEIFS('overall city offline'!$J$2:$J$2047,'overall city offline'!$A$2:$A$2047,$A62,'overall city offline'!$B$2:$B$2047,I$4)*(1-AVERAGEIFS('all sales summary'!$I$2:$I$2047,'all sales summary'!$A$2:$A$2047,$A62,'all sales summary'!$B$2:$B$2047,I$4)))+(AVERAGEIFS('city centre offline'!$J$2:$J$2047,'city centre offline'!$A$2:$A$2047,$A62,'city centre offline'!$B$2:$B$2047,I$4)*AVERAGEIFS('all sales summary'!$I$2:$I$2047,'all sales summary'!$A$2:$A$2047,$A62,'all sales summary'!$B$2:$B$2047,I$4)))</f>
        <v>0.11069822156232195</v>
      </c>
      <c r="J62" s="60">
        <f>(AVERAGEIFS('city centre offline'!$J$2:$J$2047,'city centre offline'!$A$2:$A$2047,$A62,'city centre offline'!$B$2:$B$2047,J$4)*AVERAGEIFS('all sales summary'!$I$2:$I$2047,'all sales summary'!$A$2:$A$2047,$A62,'all sales summary'!$B$2:$B$2047,J$4))/((AVERAGEIFS('overall city offline'!$J$2:$J$2047,'overall city offline'!$A$2:$A$2047,$A62,'overall city offline'!$B$2:$B$2047,J$4)*(1-AVERAGEIFS('all sales summary'!$I$2:$I$2047,'all sales summary'!$A$2:$A$2047,$A62,'all sales summary'!$B$2:$B$2047,J$4)))+(AVERAGEIFS('city centre offline'!$J$2:$J$2047,'city centre offline'!$A$2:$A$2047,$A62,'city centre offline'!$B$2:$B$2047,J$4)*AVERAGEIFS('all sales summary'!$I$2:$I$2047,'all sales summary'!$A$2:$A$2047,$A62,'all sales summary'!$B$2:$B$2047,J$4)))</f>
        <v>9.9597444379085714E-2</v>
      </c>
      <c r="K62" s="60">
        <f>(AVERAGEIFS('city centre offline'!$J$2:$J$2047,'city centre offline'!$A$2:$A$2047,$A62,'city centre offline'!$B$2:$B$2047,K$4)*AVERAGEIFS('all sales summary'!$I$2:$I$2047,'all sales summary'!$A$2:$A$2047,$A62,'all sales summary'!$B$2:$B$2047,K$4))/((AVERAGEIFS('overall city offline'!$J$2:$J$2047,'overall city offline'!$A$2:$A$2047,$A62,'overall city offline'!$B$2:$B$2047,K$4)*(1-AVERAGEIFS('all sales summary'!$I$2:$I$2047,'all sales summary'!$A$2:$A$2047,$A62,'all sales summary'!$B$2:$B$2047,K$4)))+(AVERAGEIFS('city centre offline'!$J$2:$J$2047,'city centre offline'!$A$2:$A$2047,$A62,'city centre offline'!$B$2:$B$2047,K$4)*AVERAGEIFS('all sales summary'!$I$2:$I$2047,'all sales summary'!$A$2:$A$2047,$A62,'all sales summary'!$B$2:$B$2047,K$4)))</f>
        <v>0.10152262020789929</v>
      </c>
      <c r="L62" s="60">
        <f>(AVERAGEIFS('city centre offline'!$J$2:$J$2047,'city centre offline'!$A$2:$A$2047,$A62,'city centre offline'!$B$2:$B$2047,L$4)*AVERAGEIFS('all sales summary'!$I$2:$I$2047,'all sales summary'!$A$2:$A$2047,$A62,'all sales summary'!$B$2:$B$2047,L$4))/((AVERAGEIFS('overall city offline'!$J$2:$J$2047,'overall city offline'!$A$2:$A$2047,$A62,'overall city offline'!$B$2:$B$2047,L$4)*(1-AVERAGEIFS('all sales summary'!$I$2:$I$2047,'all sales summary'!$A$2:$A$2047,$A62,'all sales summary'!$B$2:$B$2047,L$4)))+(AVERAGEIFS('city centre offline'!$J$2:$J$2047,'city centre offline'!$A$2:$A$2047,$A62,'city centre offline'!$B$2:$B$2047,L$4)*AVERAGEIFS('all sales summary'!$I$2:$I$2047,'all sales summary'!$A$2:$A$2047,$A62,'all sales summary'!$B$2:$B$2047,L$4)))</f>
        <v>0.10658197511032806</v>
      </c>
      <c r="M62" s="60">
        <f>(AVERAGEIFS('city centre offline'!$J$2:$J$2047,'city centre offline'!$A$2:$A$2047,$A62,'city centre offline'!$B$2:$B$2047,M$4)*AVERAGEIFS('all sales summary'!$I$2:$I$2047,'all sales summary'!$A$2:$A$2047,$A62,'all sales summary'!$B$2:$B$2047,M$4))/((AVERAGEIFS('overall city offline'!$J$2:$J$2047,'overall city offline'!$A$2:$A$2047,$A62,'overall city offline'!$B$2:$B$2047,M$4)*(1-AVERAGEIFS('all sales summary'!$I$2:$I$2047,'all sales summary'!$A$2:$A$2047,$A62,'all sales summary'!$B$2:$B$2047,M$4)))+(AVERAGEIFS('city centre offline'!$J$2:$J$2047,'city centre offline'!$A$2:$A$2047,$A62,'city centre offline'!$B$2:$B$2047,M$4)*AVERAGEIFS('all sales summary'!$I$2:$I$2047,'all sales summary'!$A$2:$A$2047,$A62,'all sales summary'!$B$2:$B$2047,M$4)))</f>
        <v>0.10790574589959326</v>
      </c>
      <c r="N62" s="60">
        <f>(AVERAGEIFS('city centre offline'!$J$2:$J$2047,'city centre offline'!$A$2:$A$2047,$A62,'city centre offline'!$B$2:$B$2047,N$4)*AVERAGEIFS('all sales summary'!$I$2:$I$2047,'all sales summary'!$A$2:$A$2047,$A62,'all sales summary'!$B$2:$B$2047,N$4))/((AVERAGEIFS('overall city offline'!$J$2:$J$2047,'overall city offline'!$A$2:$A$2047,$A62,'overall city offline'!$B$2:$B$2047,N$4)*(1-AVERAGEIFS('all sales summary'!$I$2:$I$2047,'all sales summary'!$A$2:$A$2047,$A62,'all sales summary'!$B$2:$B$2047,N$4)))+(AVERAGEIFS('city centre offline'!$J$2:$J$2047,'city centre offline'!$A$2:$A$2047,$A62,'city centre offline'!$B$2:$B$2047,N$4)*AVERAGEIFS('all sales summary'!$I$2:$I$2047,'all sales summary'!$A$2:$A$2047,$A62,'all sales summary'!$B$2:$B$2047,N$4)))</f>
        <v>9.981979060673378E-2</v>
      </c>
      <c r="O62" s="60">
        <f>(AVERAGEIFS('city centre offline'!$J$2:$J$2047,'city centre offline'!$A$2:$A$2047,$A62,'city centre offline'!$B$2:$B$2047,O$4)*AVERAGEIFS('all sales summary'!$I$2:$I$2047,'all sales summary'!$A$2:$A$2047,$A62,'all sales summary'!$B$2:$B$2047,O$4))/((AVERAGEIFS('overall city offline'!$J$2:$J$2047,'overall city offline'!$A$2:$A$2047,$A62,'overall city offline'!$B$2:$B$2047,O$4)*(1-AVERAGEIFS('all sales summary'!$I$2:$I$2047,'all sales summary'!$A$2:$A$2047,$A62,'all sales summary'!$B$2:$B$2047,O$4)))+(AVERAGEIFS('city centre offline'!$J$2:$J$2047,'city centre offline'!$A$2:$A$2047,$A62,'city centre offline'!$B$2:$B$2047,O$4)*AVERAGEIFS('all sales summary'!$I$2:$I$2047,'all sales summary'!$A$2:$A$2047,$A62,'all sales summary'!$B$2:$B$2047,O$4)))</f>
        <v>0.10473196913556952</v>
      </c>
      <c r="P62" s="60">
        <f>(AVERAGEIFS('city centre offline'!$J$2:$J$2047,'city centre offline'!$A$2:$A$2047,$A62,'city centre offline'!$B$2:$B$2047,P$4)*AVERAGEIFS('all sales summary'!$I$2:$I$2047,'all sales summary'!$A$2:$A$2047,$A62,'all sales summary'!$B$2:$B$2047,P$4))/((AVERAGEIFS('overall city offline'!$J$2:$J$2047,'overall city offline'!$A$2:$A$2047,$A62,'overall city offline'!$B$2:$B$2047,P$4)*(1-AVERAGEIFS('all sales summary'!$I$2:$I$2047,'all sales summary'!$A$2:$A$2047,$A62,'all sales summary'!$B$2:$B$2047,P$4)))+(AVERAGEIFS('city centre offline'!$J$2:$J$2047,'city centre offline'!$A$2:$A$2047,$A62,'city centre offline'!$B$2:$B$2047,P$4)*AVERAGEIFS('all sales summary'!$I$2:$I$2047,'all sales summary'!$A$2:$A$2047,$A62,'all sales summary'!$B$2:$B$2047,P$4)))</f>
        <v>9.3379264411112342E-2</v>
      </c>
      <c r="Q62" s="60">
        <f>(AVERAGEIFS('city centre offline'!$J$2:$J$2047,'city centre offline'!$A$2:$A$2047,$A62,'city centre offline'!$B$2:$B$2047,Q$4)*AVERAGEIFS('all sales summary'!$I$2:$I$2047,'all sales summary'!$A$2:$A$2047,$A62,'all sales summary'!$B$2:$B$2047,Q$4))/((AVERAGEIFS('overall city offline'!$J$2:$J$2047,'overall city offline'!$A$2:$A$2047,$A62,'overall city offline'!$B$2:$B$2047,Q$4)*(1-AVERAGEIFS('all sales summary'!$I$2:$I$2047,'all sales summary'!$A$2:$A$2047,$A62,'all sales summary'!$B$2:$B$2047,Q$4)))+(AVERAGEIFS('city centre offline'!$J$2:$J$2047,'city centre offline'!$A$2:$A$2047,$A62,'city centre offline'!$B$2:$B$2047,Q$4)*AVERAGEIFS('all sales summary'!$I$2:$I$2047,'all sales summary'!$A$2:$A$2047,$A62,'all sales summary'!$B$2:$B$2047,Q$4)))</f>
        <v>4.8864657132138965E-2</v>
      </c>
      <c r="R62" s="60">
        <f>(AVERAGEIFS('city centre offline'!$J$2:$J$2047,'city centre offline'!$A$2:$A$2047,$A62,'city centre offline'!$B$2:$B$2047,R$4)*AVERAGEIFS('all sales summary'!$I$2:$I$2047,'all sales summary'!$A$2:$A$2047,$A62,'all sales summary'!$B$2:$B$2047,R$4))/((AVERAGEIFS('overall city offline'!$J$2:$J$2047,'overall city offline'!$A$2:$A$2047,$A62,'overall city offline'!$B$2:$B$2047,R$4)*(1-AVERAGEIFS('all sales summary'!$I$2:$I$2047,'all sales summary'!$A$2:$A$2047,$A62,'all sales summary'!$B$2:$B$2047,R$4)))+(AVERAGEIFS('city centre offline'!$J$2:$J$2047,'city centre offline'!$A$2:$A$2047,$A62,'city centre offline'!$B$2:$B$2047,R$4)*AVERAGEIFS('all sales summary'!$I$2:$I$2047,'all sales summary'!$A$2:$A$2047,$A62,'all sales summary'!$B$2:$B$2047,R$4)))</f>
        <v>1.9448507647348078E-2</v>
      </c>
      <c r="S62" s="60">
        <f>(AVERAGEIFS('city centre offline'!$J$2:$J$2047,'city centre offline'!$A$2:$A$2047,$A62,'city centre offline'!$B$2:$B$2047,S$4)*AVERAGEIFS('all sales summary'!$I$2:$I$2047,'all sales summary'!$A$2:$A$2047,$A62,'all sales summary'!$B$2:$B$2047,S$4))/((AVERAGEIFS('overall city offline'!$J$2:$J$2047,'overall city offline'!$A$2:$A$2047,$A62,'overall city offline'!$B$2:$B$2047,S$4)*(1-AVERAGEIFS('all sales summary'!$I$2:$I$2047,'all sales summary'!$A$2:$A$2047,$A62,'all sales summary'!$B$2:$B$2047,S$4)))+(AVERAGEIFS('city centre offline'!$J$2:$J$2047,'city centre offline'!$A$2:$A$2047,$A62,'city centre offline'!$B$2:$B$2047,S$4)*AVERAGEIFS('all sales summary'!$I$2:$I$2047,'all sales summary'!$A$2:$A$2047,$A62,'all sales summary'!$B$2:$B$2047,S$4)))</f>
        <v>2.5828312503692451E-2</v>
      </c>
      <c r="T62" s="60">
        <f>(AVERAGEIFS('city centre offline'!$J$2:$J$2047,'city centre offline'!$A$2:$A$2047,$A62,'city centre offline'!$B$2:$B$2047,T$4)*AVERAGEIFS('all sales summary'!$I$2:$I$2047,'all sales summary'!$A$2:$A$2047,$A62,'all sales summary'!$B$2:$B$2047,T$4))/((AVERAGEIFS('overall city offline'!$J$2:$J$2047,'overall city offline'!$A$2:$A$2047,$A62,'overall city offline'!$B$2:$B$2047,T$4)*(1-AVERAGEIFS('all sales summary'!$I$2:$I$2047,'all sales summary'!$A$2:$A$2047,$A62,'all sales summary'!$B$2:$B$2047,T$4)))+(AVERAGEIFS('city centre offline'!$J$2:$J$2047,'city centre offline'!$A$2:$A$2047,$A62,'city centre offline'!$B$2:$B$2047,T$4)*AVERAGEIFS('all sales summary'!$I$2:$I$2047,'all sales summary'!$A$2:$A$2047,$A62,'all sales summary'!$B$2:$B$2047,T$4)))</f>
        <v>9.1624191778156949E-2</v>
      </c>
      <c r="U62" s="60">
        <f>(AVERAGEIFS('city centre offline'!$J$2:$J$2047,'city centre offline'!$A$2:$A$2047,$A62,'city centre offline'!$B$2:$B$2047,U$4)*AVERAGEIFS('all sales summary'!$I$2:$I$2047,'all sales summary'!$A$2:$A$2047,$A62,'all sales summary'!$B$2:$B$2047,U$4))/((AVERAGEIFS('overall city offline'!$J$2:$J$2047,'overall city offline'!$A$2:$A$2047,$A62,'overall city offline'!$B$2:$B$2047,U$4)*(1-AVERAGEIFS('all sales summary'!$I$2:$I$2047,'all sales summary'!$A$2:$A$2047,$A62,'all sales summary'!$B$2:$B$2047,U$4)))+(AVERAGEIFS('city centre offline'!$J$2:$J$2047,'city centre offline'!$A$2:$A$2047,$A62,'city centre offline'!$B$2:$B$2047,U$4)*AVERAGEIFS('all sales summary'!$I$2:$I$2047,'all sales summary'!$A$2:$A$2047,$A62,'all sales summary'!$B$2:$B$2047,U$4)))</f>
        <v>0.10600845233441511</v>
      </c>
      <c r="V62" s="60">
        <f>(AVERAGEIFS('city centre offline'!$J$2:$J$2047,'city centre offline'!$A$2:$A$2047,$A62,'city centre offline'!$B$2:$B$2047,V$4)*AVERAGEIFS('all sales summary'!$I$2:$I$2047,'all sales summary'!$A$2:$A$2047,$A62,'all sales summary'!$B$2:$B$2047,V$4))/((AVERAGEIFS('overall city offline'!$J$2:$J$2047,'overall city offline'!$A$2:$A$2047,$A62,'overall city offline'!$B$2:$B$2047,V$4)*(1-AVERAGEIFS('all sales summary'!$I$2:$I$2047,'all sales summary'!$A$2:$A$2047,$A62,'all sales summary'!$B$2:$B$2047,V$4)))+(AVERAGEIFS('city centre offline'!$J$2:$J$2047,'city centre offline'!$A$2:$A$2047,$A62,'city centre offline'!$B$2:$B$2047,V$4)*AVERAGEIFS('all sales summary'!$I$2:$I$2047,'all sales summary'!$A$2:$A$2047,$A62,'all sales summary'!$B$2:$B$2047,V$4)))</f>
        <v>9.687727934220057E-2</v>
      </c>
      <c r="W62" s="60">
        <f>(AVERAGEIFS('city centre offline'!$J$2:$J$2047,'city centre offline'!$A$2:$A$2047,$A62,'city centre offline'!$B$2:$B$2047,W$4)*AVERAGEIFS('all sales summary'!$I$2:$I$2047,'all sales summary'!$A$2:$A$2047,$A62,'all sales summary'!$B$2:$B$2047,W$4))/((AVERAGEIFS('overall city offline'!$J$2:$J$2047,'overall city offline'!$A$2:$A$2047,$A62,'overall city offline'!$B$2:$B$2047,W$4)*(1-AVERAGEIFS('all sales summary'!$I$2:$I$2047,'all sales summary'!$A$2:$A$2047,$A62,'all sales summary'!$B$2:$B$2047,W$4)))+(AVERAGEIFS('city centre offline'!$J$2:$J$2047,'city centre offline'!$A$2:$A$2047,$A62,'city centre offline'!$B$2:$B$2047,W$4)*AVERAGEIFS('all sales summary'!$I$2:$I$2047,'all sales summary'!$A$2:$A$2047,$A62,'all sales summary'!$B$2:$B$2047,W$4)))</f>
        <v>9.2875443493650803E-2</v>
      </c>
      <c r="X62" s="60">
        <f>(AVERAGEIFS('city centre offline'!$J$2:$J$2047,'city centre offline'!$A$2:$A$2047,$A62,'city centre offline'!$B$2:$B$2047,X$4)*AVERAGEIFS('all sales summary'!$I$2:$I$2047,'all sales summary'!$A$2:$A$2047,$A62,'all sales summary'!$B$2:$B$2047,X$4))/((AVERAGEIFS('overall city offline'!$J$2:$J$2047,'overall city offline'!$A$2:$A$2047,$A62,'overall city offline'!$B$2:$B$2047,X$4)*(1-AVERAGEIFS('all sales summary'!$I$2:$I$2047,'all sales summary'!$A$2:$A$2047,$A62,'all sales summary'!$B$2:$B$2047,X$4)))+(AVERAGEIFS('city centre offline'!$J$2:$J$2047,'city centre offline'!$A$2:$A$2047,$A62,'city centre offline'!$B$2:$B$2047,X$4)*AVERAGEIFS('all sales summary'!$I$2:$I$2047,'all sales summary'!$A$2:$A$2047,$A62,'all sales summary'!$B$2:$B$2047,X$4)))</f>
        <v>5.2045679015602975E-2</v>
      </c>
      <c r="Y62" s="60">
        <f>(AVERAGEIFS('city centre offline'!$J$2:$J$2047,'city centre offline'!$A$2:$A$2047,$A62,'city centre offline'!$B$2:$B$2047,Y$4)*AVERAGEIFS('all sales summary'!$I$2:$I$2047,'all sales summary'!$A$2:$A$2047,$A62,'all sales summary'!$B$2:$B$2047,Y$4))/((AVERAGEIFS('overall city offline'!$J$2:$J$2047,'overall city offline'!$A$2:$A$2047,$A62,'overall city offline'!$B$2:$B$2047,Y$4)*(1-AVERAGEIFS('all sales summary'!$I$2:$I$2047,'all sales summary'!$A$2:$A$2047,$A62,'all sales summary'!$B$2:$B$2047,Y$4)))+(AVERAGEIFS('city centre offline'!$J$2:$J$2047,'city centre offline'!$A$2:$A$2047,$A62,'city centre offline'!$B$2:$B$2047,Y$4)*AVERAGEIFS('all sales summary'!$I$2:$I$2047,'all sales summary'!$A$2:$A$2047,$A62,'all sales summary'!$B$2:$B$2047,Y$4)))</f>
        <v>5.5738152420615313E-2</v>
      </c>
      <c r="Z62" s="60">
        <f>(AVERAGEIFS('city centre offline'!$J$2:$J$2047,'city centre offline'!$A$2:$A$2047,$A62,'city centre offline'!$B$2:$B$2047,Z$4)*AVERAGEIFS('all sales summary'!$I$2:$I$2047,'all sales summary'!$A$2:$A$2047,$A62,'all sales summary'!$B$2:$B$2047,Z$4))/((AVERAGEIFS('overall city offline'!$J$2:$J$2047,'overall city offline'!$A$2:$A$2047,$A62,'overall city offline'!$B$2:$B$2047,Z$4)*(1-AVERAGEIFS('all sales summary'!$I$2:$I$2047,'all sales summary'!$A$2:$A$2047,$A62,'all sales summary'!$B$2:$B$2047,Z$4)))+(AVERAGEIFS('city centre offline'!$J$2:$J$2047,'city centre offline'!$A$2:$A$2047,$A62,'city centre offline'!$B$2:$B$2047,Z$4)*AVERAGEIFS('all sales summary'!$I$2:$I$2047,'all sales summary'!$A$2:$A$2047,$A62,'all sales summary'!$B$2:$B$2047,Z$4)))</f>
        <v>3.5817906078529867E-2</v>
      </c>
      <c r="AA62" s="60">
        <f>(AVERAGEIFS('city centre offline'!$J$2:$J$2047,'city centre offline'!$A$2:$A$2047,$A62,'city centre offline'!$B$2:$B$2047,AA$4)*AVERAGEIFS('all sales summary'!$I$2:$I$2047,'all sales summary'!$A$2:$A$2047,$A62,'all sales summary'!$B$2:$B$2047,AA$4))/((AVERAGEIFS('overall city offline'!$J$2:$J$2047,'overall city offline'!$A$2:$A$2047,$A62,'overall city offline'!$B$2:$B$2047,AA$4)*(1-AVERAGEIFS('all sales summary'!$I$2:$I$2047,'all sales summary'!$A$2:$A$2047,$A62,'all sales summary'!$B$2:$B$2047,AA$4)))+(AVERAGEIFS('city centre offline'!$J$2:$J$2047,'city centre offline'!$A$2:$A$2047,$A62,'city centre offline'!$B$2:$B$2047,AA$4)*AVERAGEIFS('all sales summary'!$I$2:$I$2047,'all sales summary'!$A$2:$A$2047,$A62,'all sales summary'!$B$2:$B$2047,AA$4)))</f>
        <v>3.2268104997455249E-2</v>
      </c>
      <c r="AB62" s="60">
        <f>(AVERAGEIFS('city centre offline'!$J$2:$J$2047,'city centre offline'!$A$2:$A$2047,$A62,'city centre offline'!$B$2:$B$2047,AB$4)*AVERAGEIFS('all sales summary'!$I$2:$I$2047,'all sales summary'!$A$2:$A$2047,$A62,'all sales summary'!$B$2:$B$2047,AB$4))/((AVERAGEIFS('overall city offline'!$J$2:$J$2047,'overall city offline'!$A$2:$A$2047,$A62,'overall city offline'!$B$2:$B$2047,AB$4)*(1-AVERAGEIFS('all sales summary'!$I$2:$I$2047,'all sales summary'!$A$2:$A$2047,$A62,'all sales summary'!$B$2:$B$2047,AB$4)))+(AVERAGEIFS('city centre offline'!$J$2:$J$2047,'city centre offline'!$A$2:$A$2047,$A62,'city centre offline'!$B$2:$B$2047,AB$4)*AVERAGEIFS('all sales summary'!$I$2:$I$2047,'all sales summary'!$A$2:$A$2047,$A62,'all sales summary'!$B$2:$B$2047,AB$4)))</f>
        <v>3.6240426633155118E-2</v>
      </c>
      <c r="AC62" s="60">
        <f>(AVERAGEIFS('city centre offline'!$J$2:$J$2047,'city centre offline'!$A$2:$A$2047,$A62,'city centre offline'!$B$2:$B$2047,AC$4)*AVERAGEIFS('all sales summary'!$I$2:$I$2047,'all sales summary'!$A$2:$A$2047,$A62,'all sales summary'!$B$2:$B$2047,AC$4))/((AVERAGEIFS('overall city offline'!$J$2:$J$2047,'overall city offline'!$A$2:$A$2047,$A62,'overall city offline'!$B$2:$B$2047,AC$4)*(1-AVERAGEIFS('all sales summary'!$I$2:$I$2047,'all sales summary'!$A$2:$A$2047,$A62,'all sales summary'!$B$2:$B$2047,AC$4)))+(AVERAGEIFS('city centre offline'!$J$2:$J$2047,'city centre offline'!$A$2:$A$2047,$A62,'city centre offline'!$B$2:$B$2047,AC$4)*AVERAGEIFS('all sales summary'!$I$2:$I$2047,'all sales summary'!$A$2:$A$2047,$A62,'all sales summary'!$B$2:$B$2047,AC$4)))</f>
        <v>7.2894613344017076E-2</v>
      </c>
      <c r="AD62" s="60">
        <f>(AVERAGEIFS('city centre offline'!$J$2:$J$2047,'city centre offline'!$A$2:$A$2047,$A62,'city centre offline'!$B$2:$B$2047,AD$4)*AVERAGEIFS('all sales summary'!$I$2:$I$2047,'all sales summary'!$A$2:$A$2047,$A62,'all sales summary'!$B$2:$B$2047,AD$4))/((AVERAGEIFS('overall city offline'!$J$2:$J$2047,'overall city offline'!$A$2:$A$2047,$A62,'overall city offline'!$B$2:$B$2047,AD$4)*(1-AVERAGEIFS('all sales summary'!$I$2:$I$2047,'all sales summary'!$A$2:$A$2047,$A62,'all sales summary'!$B$2:$B$2047,AD$4)))+(AVERAGEIFS('city centre offline'!$J$2:$J$2047,'city centre offline'!$A$2:$A$2047,$A62,'city centre offline'!$B$2:$B$2047,AD$4)*AVERAGEIFS('all sales summary'!$I$2:$I$2047,'all sales summary'!$A$2:$A$2047,$A62,'all sales summary'!$B$2:$B$2047,AD$4)))</f>
        <v>0.10373741899495378</v>
      </c>
      <c r="AE62" s="60">
        <f>(AVERAGEIFS('city centre offline'!$J$2:$J$2047,'city centre offline'!$A$2:$A$2047,$A62,'city centre offline'!$B$2:$B$2047,AE$4)*AVERAGEIFS('all sales summary'!$I$2:$I$2047,'all sales summary'!$A$2:$A$2047,$A62,'all sales summary'!$B$2:$B$2047,AE$4))/((AVERAGEIFS('overall city offline'!$J$2:$J$2047,'overall city offline'!$A$2:$A$2047,$A62,'overall city offline'!$B$2:$B$2047,AE$4)*(1-AVERAGEIFS('all sales summary'!$I$2:$I$2047,'all sales summary'!$A$2:$A$2047,$A62,'all sales summary'!$B$2:$B$2047,AE$4)))+(AVERAGEIFS('city centre offline'!$J$2:$J$2047,'city centre offline'!$A$2:$A$2047,$A62,'city centre offline'!$B$2:$B$2047,AE$4)*AVERAGEIFS('all sales summary'!$I$2:$I$2047,'all sales summary'!$A$2:$A$2047,$A62,'all sales summary'!$B$2:$B$2047,AE$4)))</f>
        <v>0.11539083945018537</v>
      </c>
      <c r="AF62" s="60">
        <f>(AVERAGEIFS('city centre offline'!$J$2:$J$2047,'city centre offline'!$A$2:$A$2047,$A62,'city centre offline'!$B$2:$B$2047,AF$4)*AVERAGEIFS('all sales summary'!$I$2:$I$2047,'all sales summary'!$A$2:$A$2047,$A62,'all sales summary'!$B$2:$B$2047,AF$4))/((AVERAGEIFS('overall city offline'!$J$2:$J$2047,'overall city offline'!$A$2:$A$2047,$A62,'overall city offline'!$B$2:$B$2047,AF$4)*(1-AVERAGEIFS('all sales summary'!$I$2:$I$2047,'all sales summary'!$A$2:$A$2047,$A62,'all sales summary'!$B$2:$B$2047,AF$4)))+(AVERAGEIFS('city centre offline'!$J$2:$J$2047,'city centre offline'!$A$2:$A$2047,$A62,'city centre offline'!$B$2:$B$2047,AF$4)*AVERAGEIFS('all sales summary'!$I$2:$I$2047,'all sales summary'!$A$2:$A$2047,$A62,'all sales summary'!$B$2:$B$2047,AF$4)))</f>
        <v>0.11675415014415715</v>
      </c>
      <c r="AG62" s="60">
        <f>(AVERAGEIFS('city centre offline'!$J$2:$J$2047,'city centre offline'!$A$2:$A$2047,$A62,'city centre offline'!$B$2:$B$2047,AG$4)*AVERAGEIFS('all sales summary'!$I$2:$I$2047,'all sales summary'!$A$2:$A$2047,$A62,'all sales summary'!$B$2:$B$2047,AG$4))/((AVERAGEIFS('overall city offline'!$J$2:$J$2047,'overall city offline'!$A$2:$A$2047,$A62,'overall city offline'!$B$2:$B$2047,AG$4)*(1-AVERAGEIFS('all sales summary'!$I$2:$I$2047,'all sales summary'!$A$2:$A$2047,$A62,'all sales summary'!$B$2:$B$2047,AG$4)))+(AVERAGEIFS('city centre offline'!$J$2:$J$2047,'city centre offline'!$A$2:$A$2047,$A62,'city centre offline'!$B$2:$B$2047,AG$4)*AVERAGEIFS('all sales summary'!$I$2:$I$2047,'all sales summary'!$A$2:$A$2047,$A62,'all sales summary'!$B$2:$B$2047,AG$4)))</f>
        <v>0.11265186876363974</v>
      </c>
      <c r="AH62" s="60">
        <f>(AVERAGEIFS('city centre offline'!$J$2:$J$2047,'city centre offline'!$A$2:$A$2047,$A62,'city centre offline'!$B$2:$B$2047,AH$4)*AVERAGEIFS('all sales summary'!$I$2:$I$2047,'all sales summary'!$A$2:$A$2047,$A62,'all sales summary'!$B$2:$B$2047,AH$4))/((AVERAGEIFS('overall city offline'!$J$2:$J$2047,'overall city offline'!$A$2:$A$2047,$A62,'overall city offline'!$B$2:$B$2047,AH$4)*(1-AVERAGEIFS('all sales summary'!$I$2:$I$2047,'all sales summary'!$A$2:$A$2047,$A62,'all sales summary'!$B$2:$B$2047,AH$4)))+(AVERAGEIFS('city centre offline'!$J$2:$J$2047,'city centre offline'!$A$2:$A$2047,$A62,'city centre offline'!$B$2:$B$2047,AH$4)*AVERAGEIFS('all sales summary'!$I$2:$I$2047,'all sales summary'!$A$2:$A$2047,$A62,'all sales summary'!$B$2:$B$2047,AH$4)))</f>
        <v>0.11648789359072825</v>
      </c>
    </row>
    <row r="63" spans="1:34" x14ac:dyDescent="0.3">
      <c r="A63" t="s">
        <v>65</v>
      </c>
      <c r="B63" s="60">
        <f>(AVERAGEIFS('city centre offline'!$J$2:$J$2047,'city centre offline'!$A$2:$A$2047,$A63,'city centre offline'!$B$2:$B$2047,B$4)*AVERAGEIFS('all sales summary'!$I$2:$I$2047,'all sales summary'!$A$2:$A$2047,$A63,'all sales summary'!$B$2:$B$2047,B$4))/((AVERAGEIFS('overall city offline'!$J$2:$J$2047,'overall city offline'!$A$2:$A$2047,$A63,'overall city offline'!$B$2:$B$2047,B$4)*(1-AVERAGEIFS('all sales summary'!$I$2:$I$2047,'all sales summary'!$A$2:$A$2047,$A63,'all sales summary'!$B$2:$B$2047,B$4)))+(AVERAGEIFS('city centre offline'!$J$2:$J$2047,'city centre offline'!$A$2:$A$2047,$A63,'city centre offline'!$B$2:$B$2047,B$4)*AVERAGEIFS('all sales summary'!$I$2:$I$2047,'all sales summary'!$A$2:$A$2047,$A63,'all sales summary'!$B$2:$B$2047,B$4)))</f>
        <v>0.18620972662182922</v>
      </c>
      <c r="C63" s="60">
        <f>(AVERAGEIFS('city centre offline'!$J$2:$J$2047,'city centre offline'!$A$2:$A$2047,$A63,'city centre offline'!$B$2:$B$2047,C$4)*AVERAGEIFS('all sales summary'!$I$2:$I$2047,'all sales summary'!$A$2:$A$2047,$A63,'all sales summary'!$B$2:$B$2047,C$4))/((AVERAGEIFS('overall city offline'!$J$2:$J$2047,'overall city offline'!$A$2:$A$2047,$A63,'overall city offline'!$B$2:$B$2047,C$4)*(1-AVERAGEIFS('all sales summary'!$I$2:$I$2047,'all sales summary'!$A$2:$A$2047,$A63,'all sales summary'!$B$2:$B$2047,C$4)))+(AVERAGEIFS('city centre offline'!$J$2:$J$2047,'city centre offline'!$A$2:$A$2047,$A63,'city centre offline'!$B$2:$B$2047,C$4)*AVERAGEIFS('all sales summary'!$I$2:$I$2047,'all sales summary'!$A$2:$A$2047,$A63,'all sales summary'!$B$2:$B$2047,C$4)))</f>
        <v>0.19251005898621865</v>
      </c>
      <c r="D63" s="60">
        <f>(AVERAGEIFS('city centre offline'!$J$2:$J$2047,'city centre offline'!$A$2:$A$2047,$A63,'city centre offline'!$B$2:$B$2047,D$4)*AVERAGEIFS('all sales summary'!$I$2:$I$2047,'all sales summary'!$A$2:$A$2047,$A63,'all sales summary'!$B$2:$B$2047,D$4))/((AVERAGEIFS('overall city offline'!$J$2:$J$2047,'overall city offline'!$A$2:$A$2047,$A63,'overall city offline'!$B$2:$B$2047,D$4)*(1-AVERAGEIFS('all sales summary'!$I$2:$I$2047,'all sales summary'!$A$2:$A$2047,$A63,'all sales summary'!$B$2:$B$2047,D$4)))+(AVERAGEIFS('city centre offline'!$J$2:$J$2047,'city centre offline'!$A$2:$A$2047,$A63,'city centre offline'!$B$2:$B$2047,D$4)*AVERAGEIFS('all sales summary'!$I$2:$I$2047,'all sales summary'!$A$2:$A$2047,$A63,'all sales summary'!$B$2:$B$2047,D$4)))</f>
        <v>0.19084199925615905</v>
      </c>
      <c r="E63" s="60">
        <f>(AVERAGEIFS('city centre offline'!$J$2:$J$2047,'city centre offline'!$A$2:$A$2047,$A63,'city centre offline'!$B$2:$B$2047,E$4)*AVERAGEIFS('all sales summary'!$I$2:$I$2047,'all sales summary'!$A$2:$A$2047,$A63,'all sales summary'!$B$2:$B$2047,E$4))/((AVERAGEIFS('overall city offline'!$J$2:$J$2047,'overall city offline'!$A$2:$A$2047,$A63,'overall city offline'!$B$2:$B$2047,E$4)*(1-AVERAGEIFS('all sales summary'!$I$2:$I$2047,'all sales summary'!$A$2:$A$2047,$A63,'all sales summary'!$B$2:$B$2047,E$4)))+(AVERAGEIFS('city centre offline'!$J$2:$J$2047,'city centre offline'!$A$2:$A$2047,$A63,'city centre offline'!$B$2:$B$2047,E$4)*AVERAGEIFS('all sales summary'!$I$2:$I$2047,'all sales summary'!$A$2:$A$2047,$A63,'all sales summary'!$B$2:$B$2047,E$4)))</f>
        <v>0.18600849342135331</v>
      </c>
      <c r="F63" s="60">
        <f>(AVERAGEIFS('city centre offline'!$J$2:$J$2047,'city centre offline'!$A$2:$A$2047,$A63,'city centre offline'!$B$2:$B$2047,F$4)*AVERAGEIFS('all sales summary'!$I$2:$I$2047,'all sales summary'!$A$2:$A$2047,$A63,'all sales summary'!$B$2:$B$2047,F$4))/((AVERAGEIFS('overall city offline'!$J$2:$J$2047,'overall city offline'!$A$2:$A$2047,$A63,'overall city offline'!$B$2:$B$2047,F$4)*(1-AVERAGEIFS('all sales summary'!$I$2:$I$2047,'all sales summary'!$A$2:$A$2047,$A63,'all sales summary'!$B$2:$B$2047,F$4)))+(AVERAGEIFS('city centre offline'!$J$2:$J$2047,'city centre offline'!$A$2:$A$2047,$A63,'city centre offline'!$B$2:$B$2047,F$4)*AVERAGEIFS('all sales summary'!$I$2:$I$2047,'all sales summary'!$A$2:$A$2047,$A63,'all sales summary'!$B$2:$B$2047,F$4)))</f>
        <v>0.1864390879861694</v>
      </c>
      <c r="G63" s="60">
        <f>(AVERAGEIFS('city centre offline'!$J$2:$J$2047,'city centre offline'!$A$2:$A$2047,$A63,'city centre offline'!$B$2:$B$2047,G$4)*AVERAGEIFS('all sales summary'!$I$2:$I$2047,'all sales summary'!$A$2:$A$2047,$A63,'all sales summary'!$B$2:$B$2047,G$4))/((AVERAGEIFS('overall city offline'!$J$2:$J$2047,'overall city offline'!$A$2:$A$2047,$A63,'overall city offline'!$B$2:$B$2047,G$4)*(1-AVERAGEIFS('all sales summary'!$I$2:$I$2047,'all sales summary'!$A$2:$A$2047,$A63,'all sales summary'!$B$2:$B$2047,G$4)))+(AVERAGEIFS('city centre offline'!$J$2:$J$2047,'city centre offline'!$A$2:$A$2047,$A63,'city centre offline'!$B$2:$B$2047,G$4)*AVERAGEIFS('all sales summary'!$I$2:$I$2047,'all sales summary'!$A$2:$A$2047,$A63,'all sales summary'!$B$2:$B$2047,G$4)))</f>
        <v>0.18979689664059876</v>
      </c>
      <c r="H63" s="60">
        <f>(AVERAGEIFS('city centre offline'!$J$2:$J$2047,'city centre offline'!$A$2:$A$2047,$A63,'city centre offline'!$B$2:$B$2047,H$4)*AVERAGEIFS('all sales summary'!$I$2:$I$2047,'all sales summary'!$A$2:$A$2047,$A63,'all sales summary'!$B$2:$B$2047,H$4))/((AVERAGEIFS('overall city offline'!$J$2:$J$2047,'overall city offline'!$A$2:$A$2047,$A63,'overall city offline'!$B$2:$B$2047,H$4)*(1-AVERAGEIFS('all sales summary'!$I$2:$I$2047,'all sales summary'!$A$2:$A$2047,$A63,'all sales summary'!$B$2:$B$2047,H$4)))+(AVERAGEIFS('city centre offline'!$J$2:$J$2047,'city centre offline'!$A$2:$A$2047,$A63,'city centre offline'!$B$2:$B$2047,H$4)*AVERAGEIFS('all sales summary'!$I$2:$I$2047,'all sales summary'!$A$2:$A$2047,$A63,'all sales summary'!$B$2:$B$2047,H$4)))</f>
        <v>0.18252013657991606</v>
      </c>
      <c r="I63" s="60">
        <f>(AVERAGEIFS('city centre offline'!$J$2:$J$2047,'city centre offline'!$A$2:$A$2047,$A63,'city centre offline'!$B$2:$B$2047,I$4)*AVERAGEIFS('all sales summary'!$I$2:$I$2047,'all sales summary'!$A$2:$A$2047,$A63,'all sales summary'!$B$2:$B$2047,I$4))/((AVERAGEIFS('overall city offline'!$J$2:$J$2047,'overall city offline'!$A$2:$A$2047,$A63,'overall city offline'!$B$2:$B$2047,I$4)*(1-AVERAGEIFS('all sales summary'!$I$2:$I$2047,'all sales summary'!$A$2:$A$2047,$A63,'all sales summary'!$B$2:$B$2047,I$4)))+(AVERAGEIFS('city centre offline'!$J$2:$J$2047,'city centre offline'!$A$2:$A$2047,$A63,'city centre offline'!$B$2:$B$2047,I$4)*AVERAGEIFS('all sales summary'!$I$2:$I$2047,'all sales summary'!$A$2:$A$2047,$A63,'all sales summary'!$B$2:$B$2047,I$4)))</f>
        <v>0.18861315459433189</v>
      </c>
      <c r="J63" s="60">
        <f>(AVERAGEIFS('city centre offline'!$J$2:$J$2047,'city centre offline'!$A$2:$A$2047,$A63,'city centre offline'!$B$2:$B$2047,J$4)*AVERAGEIFS('all sales summary'!$I$2:$I$2047,'all sales summary'!$A$2:$A$2047,$A63,'all sales summary'!$B$2:$B$2047,J$4))/((AVERAGEIFS('overall city offline'!$J$2:$J$2047,'overall city offline'!$A$2:$A$2047,$A63,'overall city offline'!$B$2:$B$2047,J$4)*(1-AVERAGEIFS('all sales summary'!$I$2:$I$2047,'all sales summary'!$A$2:$A$2047,$A63,'all sales summary'!$B$2:$B$2047,J$4)))+(AVERAGEIFS('city centre offline'!$J$2:$J$2047,'city centre offline'!$A$2:$A$2047,$A63,'city centre offline'!$B$2:$B$2047,J$4)*AVERAGEIFS('all sales summary'!$I$2:$I$2047,'all sales summary'!$A$2:$A$2047,$A63,'all sales summary'!$B$2:$B$2047,J$4)))</f>
        <v>0.18721255294067324</v>
      </c>
      <c r="K63" s="60">
        <f>(AVERAGEIFS('city centre offline'!$J$2:$J$2047,'city centre offline'!$A$2:$A$2047,$A63,'city centre offline'!$B$2:$B$2047,K$4)*AVERAGEIFS('all sales summary'!$I$2:$I$2047,'all sales summary'!$A$2:$A$2047,$A63,'all sales summary'!$B$2:$B$2047,K$4))/((AVERAGEIFS('overall city offline'!$J$2:$J$2047,'overall city offline'!$A$2:$A$2047,$A63,'overall city offline'!$B$2:$B$2047,K$4)*(1-AVERAGEIFS('all sales summary'!$I$2:$I$2047,'all sales summary'!$A$2:$A$2047,$A63,'all sales summary'!$B$2:$B$2047,K$4)))+(AVERAGEIFS('city centre offline'!$J$2:$J$2047,'city centre offline'!$A$2:$A$2047,$A63,'city centre offline'!$B$2:$B$2047,K$4)*AVERAGEIFS('all sales summary'!$I$2:$I$2047,'all sales summary'!$A$2:$A$2047,$A63,'all sales summary'!$B$2:$B$2047,K$4)))</f>
        <v>0.19037886042606006</v>
      </c>
      <c r="L63" s="60">
        <f>(AVERAGEIFS('city centre offline'!$J$2:$J$2047,'city centre offline'!$A$2:$A$2047,$A63,'city centre offline'!$B$2:$B$2047,L$4)*AVERAGEIFS('all sales summary'!$I$2:$I$2047,'all sales summary'!$A$2:$A$2047,$A63,'all sales summary'!$B$2:$B$2047,L$4))/((AVERAGEIFS('overall city offline'!$J$2:$J$2047,'overall city offline'!$A$2:$A$2047,$A63,'overall city offline'!$B$2:$B$2047,L$4)*(1-AVERAGEIFS('all sales summary'!$I$2:$I$2047,'all sales summary'!$A$2:$A$2047,$A63,'all sales summary'!$B$2:$B$2047,L$4)))+(AVERAGEIFS('city centre offline'!$J$2:$J$2047,'city centre offline'!$A$2:$A$2047,$A63,'city centre offline'!$B$2:$B$2047,L$4)*AVERAGEIFS('all sales summary'!$I$2:$I$2047,'all sales summary'!$A$2:$A$2047,$A63,'all sales summary'!$B$2:$B$2047,L$4)))</f>
        <v>0.19246820951220134</v>
      </c>
      <c r="M63" s="60">
        <f>(AVERAGEIFS('city centre offline'!$J$2:$J$2047,'city centre offline'!$A$2:$A$2047,$A63,'city centre offline'!$B$2:$B$2047,M$4)*AVERAGEIFS('all sales summary'!$I$2:$I$2047,'all sales summary'!$A$2:$A$2047,$A63,'all sales summary'!$B$2:$B$2047,M$4))/((AVERAGEIFS('overall city offline'!$J$2:$J$2047,'overall city offline'!$A$2:$A$2047,$A63,'overall city offline'!$B$2:$B$2047,M$4)*(1-AVERAGEIFS('all sales summary'!$I$2:$I$2047,'all sales summary'!$A$2:$A$2047,$A63,'all sales summary'!$B$2:$B$2047,M$4)))+(AVERAGEIFS('city centre offline'!$J$2:$J$2047,'city centre offline'!$A$2:$A$2047,$A63,'city centre offline'!$B$2:$B$2047,M$4)*AVERAGEIFS('all sales summary'!$I$2:$I$2047,'all sales summary'!$A$2:$A$2047,$A63,'all sales summary'!$B$2:$B$2047,M$4)))</f>
        <v>0.21108111495373577</v>
      </c>
      <c r="N63" s="60">
        <f>(AVERAGEIFS('city centre offline'!$J$2:$J$2047,'city centre offline'!$A$2:$A$2047,$A63,'city centre offline'!$B$2:$B$2047,N$4)*AVERAGEIFS('all sales summary'!$I$2:$I$2047,'all sales summary'!$A$2:$A$2047,$A63,'all sales summary'!$B$2:$B$2047,N$4))/((AVERAGEIFS('overall city offline'!$J$2:$J$2047,'overall city offline'!$A$2:$A$2047,$A63,'overall city offline'!$B$2:$B$2047,N$4)*(1-AVERAGEIFS('all sales summary'!$I$2:$I$2047,'all sales summary'!$A$2:$A$2047,$A63,'all sales summary'!$B$2:$B$2047,N$4)))+(AVERAGEIFS('city centre offline'!$J$2:$J$2047,'city centre offline'!$A$2:$A$2047,$A63,'city centre offline'!$B$2:$B$2047,N$4)*AVERAGEIFS('all sales summary'!$I$2:$I$2047,'all sales summary'!$A$2:$A$2047,$A63,'all sales summary'!$B$2:$B$2047,N$4)))</f>
        <v>0.197312460162097</v>
      </c>
      <c r="O63" s="60">
        <f>(AVERAGEIFS('city centre offline'!$J$2:$J$2047,'city centre offline'!$A$2:$A$2047,$A63,'city centre offline'!$B$2:$B$2047,O$4)*AVERAGEIFS('all sales summary'!$I$2:$I$2047,'all sales summary'!$A$2:$A$2047,$A63,'all sales summary'!$B$2:$B$2047,O$4))/((AVERAGEIFS('overall city offline'!$J$2:$J$2047,'overall city offline'!$A$2:$A$2047,$A63,'overall city offline'!$B$2:$B$2047,O$4)*(1-AVERAGEIFS('all sales summary'!$I$2:$I$2047,'all sales summary'!$A$2:$A$2047,$A63,'all sales summary'!$B$2:$B$2047,O$4)))+(AVERAGEIFS('city centre offline'!$J$2:$J$2047,'city centre offline'!$A$2:$A$2047,$A63,'city centre offline'!$B$2:$B$2047,O$4)*AVERAGEIFS('all sales summary'!$I$2:$I$2047,'all sales summary'!$A$2:$A$2047,$A63,'all sales summary'!$B$2:$B$2047,O$4)))</f>
        <v>0.20115185474012715</v>
      </c>
      <c r="P63" s="60">
        <f>(AVERAGEIFS('city centre offline'!$J$2:$J$2047,'city centre offline'!$A$2:$A$2047,$A63,'city centre offline'!$B$2:$B$2047,P$4)*AVERAGEIFS('all sales summary'!$I$2:$I$2047,'all sales summary'!$A$2:$A$2047,$A63,'all sales summary'!$B$2:$B$2047,P$4))/((AVERAGEIFS('overall city offline'!$J$2:$J$2047,'overall city offline'!$A$2:$A$2047,$A63,'overall city offline'!$B$2:$B$2047,P$4)*(1-AVERAGEIFS('all sales summary'!$I$2:$I$2047,'all sales summary'!$A$2:$A$2047,$A63,'all sales summary'!$B$2:$B$2047,P$4)))+(AVERAGEIFS('city centre offline'!$J$2:$J$2047,'city centre offline'!$A$2:$A$2047,$A63,'city centre offline'!$B$2:$B$2047,P$4)*AVERAGEIFS('all sales summary'!$I$2:$I$2047,'all sales summary'!$A$2:$A$2047,$A63,'all sales summary'!$B$2:$B$2047,P$4)))</f>
        <v>0.18018763193265133</v>
      </c>
      <c r="Q63" s="60">
        <f>(AVERAGEIFS('city centre offline'!$J$2:$J$2047,'city centre offline'!$A$2:$A$2047,$A63,'city centre offline'!$B$2:$B$2047,Q$4)*AVERAGEIFS('all sales summary'!$I$2:$I$2047,'all sales summary'!$A$2:$A$2047,$A63,'all sales summary'!$B$2:$B$2047,Q$4))/((AVERAGEIFS('overall city offline'!$J$2:$J$2047,'overall city offline'!$A$2:$A$2047,$A63,'overall city offline'!$B$2:$B$2047,Q$4)*(1-AVERAGEIFS('all sales summary'!$I$2:$I$2047,'all sales summary'!$A$2:$A$2047,$A63,'all sales summary'!$B$2:$B$2047,Q$4)))+(AVERAGEIFS('city centre offline'!$J$2:$J$2047,'city centre offline'!$A$2:$A$2047,$A63,'city centre offline'!$B$2:$B$2047,Q$4)*AVERAGEIFS('all sales summary'!$I$2:$I$2047,'all sales summary'!$A$2:$A$2047,$A63,'all sales summary'!$B$2:$B$2047,Q$4)))</f>
        <v>4.7802075610176027E-2</v>
      </c>
      <c r="R63" s="60">
        <f>(AVERAGEIFS('city centre offline'!$J$2:$J$2047,'city centre offline'!$A$2:$A$2047,$A63,'city centre offline'!$B$2:$B$2047,R$4)*AVERAGEIFS('all sales summary'!$I$2:$I$2047,'all sales summary'!$A$2:$A$2047,$A63,'all sales summary'!$B$2:$B$2047,R$4))/((AVERAGEIFS('overall city offline'!$J$2:$J$2047,'overall city offline'!$A$2:$A$2047,$A63,'overall city offline'!$B$2:$B$2047,R$4)*(1-AVERAGEIFS('all sales summary'!$I$2:$I$2047,'all sales summary'!$A$2:$A$2047,$A63,'all sales summary'!$B$2:$B$2047,R$4)))+(AVERAGEIFS('city centre offline'!$J$2:$J$2047,'city centre offline'!$A$2:$A$2047,$A63,'city centre offline'!$B$2:$B$2047,R$4)*AVERAGEIFS('all sales summary'!$I$2:$I$2047,'all sales summary'!$A$2:$A$2047,$A63,'all sales summary'!$B$2:$B$2047,R$4)))</f>
        <v>5.2549949378580124E-2</v>
      </c>
      <c r="S63" s="60">
        <f>(AVERAGEIFS('city centre offline'!$J$2:$J$2047,'city centre offline'!$A$2:$A$2047,$A63,'city centre offline'!$B$2:$B$2047,S$4)*AVERAGEIFS('all sales summary'!$I$2:$I$2047,'all sales summary'!$A$2:$A$2047,$A63,'all sales summary'!$B$2:$B$2047,S$4))/((AVERAGEIFS('overall city offline'!$J$2:$J$2047,'overall city offline'!$A$2:$A$2047,$A63,'overall city offline'!$B$2:$B$2047,S$4)*(1-AVERAGEIFS('all sales summary'!$I$2:$I$2047,'all sales summary'!$A$2:$A$2047,$A63,'all sales summary'!$B$2:$B$2047,S$4)))+(AVERAGEIFS('city centre offline'!$J$2:$J$2047,'city centre offline'!$A$2:$A$2047,$A63,'city centre offline'!$B$2:$B$2047,S$4)*AVERAGEIFS('all sales summary'!$I$2:$I$2047,'all sales summary'!$A$2:$A$2047,$A63,'all sales summary'!$B$2:$B$2047,S$4)))</f>
        <v>0.13550645867591424</v>
      </c>
      <c r="T63" s="60">
        <f>(AVERAGEIFS('city centre offline'!$J$2:$J$2047,'city centre offline'!$A$2:$A$2047,$A63,'city centre offline'!$B$2:$B$2047,T$4)*AVERAGEIFS('all sales summary'!$I$2:$I$2047,'all sales summary'!$A$2:$A$2047,$A63,'all sales summary'!$B$2:$B$2047,T$4))/((AVERAGEIFS('overall city offline'!$J$2:$J$2047,'overall city offline'!$A$2:$A$2047,$A63,'overall city offline'!$B$2:$B$2047,T$4)*(1-AVERAGEIFS('all sales summary'!$I$2:$I$2047,'all sales summary'!$A$2:$A$2047,$A63,'all sales summary'!$B$2:$B$2047,T$4)))+(AVERAGEIFS('city centre offline'!$J$2:$J$2047,'city centre offline'!$A$2:$A$2047,$A63,'city centre offline'!$B$2:$B$2047,T$4)*AVERAGEIFS('all sales summary'!$I$2:$I$2047,'all sales summary'!$A$2:$A$2047,$A63,'all sales summary'!$B$2:$B$2047,T$4)))</f>
        <v>0.17977799969181993</v>
      </c>
      <c r="U63" s="60">
        <f>(AVERAGEIFS('city centre offline'!$J$2:$J$2047,'city centre offline'!$A$2:$A$2047,$A63,'city centre offline'!$B$2:$B$2047,U$4)*AVERAGEIFS('all sales summary'!$I$2:$I$2047,'all sales summary'!$A$2:$A$2047,$A63,'all sales summary'!$B$2:$B$2047,U$4))/((AVERAGEIFS('overall city offline'!$J$2:$J$2047,'overall city offline'!$A$2:$A$2047,$A63,'overall city offline'!$B$2:$B$2047,U$4)*(1-AVERAGEIFS('all sales summary'!$I$2:$I$2047,'all sales summary'!$A$2:$A$2047,$A63,'all sales summary'!$B$2:$B$2047,U$4)))+(AVERAGEIFS('city centre offline'!$J$2:$J$2047,'city centre offline'!$A$2:$A$2047,$A63,'city centre offline'!$B$2:$B$2047,U$4)*AVERAGEIFS('all sales summary'!$I$2:$I$2047,'all sales summary'!$A$2:$A$2047,$A63,'all sales summary'!$B$2:$B$2047,U$4)))</f>
        <v>0.19690287161195491</v>
      </c>
      <c r="V63" s="60">
        <f>(AVERAGEIFS('city centre offline'!$J$2:$J$2047,'city centre offline'!$A$2:$A$2047,$A63,'city centre offline'!$B$2:$B$2047,V$4)*AVERAGEIFS('all sales summary'!$I$2:$I$2047,'all sales summary'!$A$2:$A$2047,$A63,'all sales summary'!$B$2:$B$2047,V$4))/((AVERAGEIFS('overall city offline'!$J$2:$J$2047,'overall city offline'!$A$2:$A$2047,$A63,'overall city offline'!$B$2:$B$2047,V$4)*(1-AVERAGEIFS('all sales summary'!$I$2:$I$2047,'all sales summary'!$A$2:$A$2047,$A63,'all sales summary'!$B$2:$B$2047,V$4)))+(AVERAGEIFS('city centre offline'!$J$2:$J$2047,'city centre offline'!$A$2:$A$2047,$A63,'city centre offline'!$B$2:$B$2047,V$4)*AVERAGEIFS('all sales summary'!$I$2:$I$2047,'all sales summary'!$A$2:$A$2047,$A63,'all sales summary'!$B$2:$B$2047,V$4)))</f>
        <v>0.18082712843541007</v>
      </c>
      <c r="W63" s="60">
        <f>(AVERAGEIFS('city centre offline'!$J$2:$J$2047,'city centre offline'!$A$2:$A$2047,$A63,'city centre offline'!$B$2:$B$2047,W$4)*AVERAGEIFS('all sales summary'!$I$2:$I$2047,'all sales summary'!$A$2:$A$2047,$A63,'all sales summary'!$B$2:$B$2047,W$4))/((AVERAGEIFS('overall city offline'!$J$2:$J$2047,'overall city offline'!$A$2:$A$2047,$A63,'overall city offline'!$B$2:$B$2047,W$4)*(1-AVERAGEIFS('all sales summary'!$I$2:$I$2047,'all sales summary'!$A$2:$A$2047,$A63,'all sales summary'!$B$2:$B$2047,W$4)))+(AVERAGEIFS('city centre offline'!$J$2:$J$2047,'city centre offline'!$A$2:$A$2047,$A63,'city centre offline'!$B$2:$B$2047,W$4)*AVERAGEIFS('all sales summary'!$I$2:$I$2047,'all sales summary'!$A$2:$A$2047,$A63,'all sales summary'!$B$2:$B$2047,W$4)))</f>
        <v>0.17758961461108977</v>
      </c>
      <c r="X63" s="60">
        <f>(AVERAGEIFS('city centre offline'!$J$2:$J$2047,'city centre offline'!$A$2:$A$2047,$A63,'city centre offline'!$B$2:$B$2047,X$4)*AVERAGEIFS('all sales summary'!$I$2:$I$2047,'all sales summary'!$A$2:$A$2047,$A63,'all sales summary'!$B$2:$B$2047,X$4))/((AVERAGEIFS('overall city offline'!$J$2:$J$2047,'overall city offline'!$A$2:$A$2047,$A63,'overall city offline'!$B$2:$B$2047,X$4)*(1-AVERAGEIFS('all sales summary'!$I$2:$I$2047,'all sales summary'!$A$2:$A$2047,$A63,'all sales summary'!$B$2:$B$2047,X$4)))+(AVERAGEIFS('city centre offline'!$J$2:$J$2047,'city centre offline'!$A$2:$A$2047,$A63,'city centre offline'!$B$2:$B$2047,X$4)*AVERAGEIFS('all sales summary'!$I$2:$I$2047,'all sales summary'!$A$2:$A$2047,$A63,'all sales summary'!$B$2:$B$2047,X$4)))</f>
        <v>0.14876672737268287</v>
      </c>
      <c r="Y63" s="60">
        <f>(AVERAGEIFS('city centre offline'!$J$2:$J$2047,'city centre offline'!$A$2:$A$2047,$A63,'city centre offline'!$B$2:$B$2047,Y$4)*AVERAGEIFS('all sales summary'!$I$2:$I$2047,'all sales summary'!$A$2:$A$2047,$A63,'all sales summary'!$B$2:$B$2047,Y$4))/((AVERAGEIFS('overall city offline'!$J$2:$J$2047,'overall city offline'!$A$2:$A$2047,$A63,'overall city offline'!$B$2:$B$2047,Y$4)*(1-AVERAGEIFS('all sales summary'!$I$2:$I$2047,'all sales summary'!$A$2:$A$2047,$A63,'all sales summary'!$B$2:$B$2047,Y$4)))+(AVERAGEIFS('city centre offline'!$J$2:$J$2047,'city centre offline'!$A$2:$A$2047,$A63,'city centre offline'!$B$2:$B$2047,Y$4)*AVERAGEIFS('all sales summary'!$I$2:$I$2047,'all sales summary'!$A$2:$A$2047,$A63,'all sales summary'!$B$2:$B$2047,Y$4)))</f>
        <v>0.19544977132190269</v>
      </c>
      <c r="Z63" s="60">
        <f>(AVERAGEIFS('city centre offline'!$J$2:$J$2047,'city centre offline'!$A$2:$A$2047,$A63,'city centre offline'!$B$2:$B$2047,Z$4)*AVERAGEIFS('all sales summary'!$I$2:$I$2047,'all sales summary'!$A$2:$A$2047,$A63,'all sales summary'!$B$2:$B$2047,Z$4))/((AVERAGEIFS('overall city offline'!$J$2:$J$2047,'overall city offline'!$A$2:$A$2047,$A63,'overall city offline'!$B$2:$B$2047,Z$4)*(1-AVERAGEIFS('all sales summary'!$I$2:$I$2047,'all sales summary'!$A$2:$A$2047,$A63,'all sales summary'!$B$2:$B$2047,Z$4)))+(AVERAGEIFS('city centre offline'!$J$2:$J$2047,'city centre offline'!$A$2:$A$2047,$A63,'city centre offline'!$B$2:$B$2047,Z$4)*AVERAGEIFS('all sales summary'!$I$2:$I$2047,'all sales summary'!$A$2:$A$2047,$A63,'all sales summary'!$B$2:$B$2047,Z$4)))</f>
        <v>0.12375208489783231</v>
      </c>
      <c r="AA63" s="60">
        <f>(AVERAGEIFS('city centre offline'!$J$2:$J$2047,'city centre offline'!$A$2:$A$2047,$A63,'city centre offline'!$B$2:$B$2047,AA$4)*AVERAGEIFS('all sales summary'!$I$2:$I$2047,'all sales summary'!$A$2:$A$2047,$A63,'all sales summary'!$B$2:$B$2047,AA$4))/((AVERAGEIFS('overall city offline'!$J$2:$J$2047,'overall city offline'!$A$2:$A$2047,$A63,'overall city offline'!$B$2:$B$2047,AA$4)*(1-AVERAGEIFS('all sales summary'!$I$2:$I$2047,'all sales summary'!$A$2:$A$2047,$A63,'all sales summary'!$B$2:$B$2047,AA$4)))+(AVERAGEIFS('city centre offline'!$J$2:$J$2047,'city centre offline'!$A$2:$A$2047,$A63,'city centre offline'!$B$2:$B$2047,AA$4)*AVERAGEIFS('all sales summary'!$I$2:$I$2047,'all sales summary'!$A$2:$A$2047,$A63,'all sales summary'!$B$2:$B$2047,AA$4)))</f>
        <v>0.12550886739930525</v>
      </c>
      <c r="AB63" s="60">
        <f>(AVERAGEIFS('city centre offline'!$J$2:$J$2047,'city centre offline'!$A$2:$A$2047,$A63,'city centre offline'!$B$2:$B$2047,AB$4)*AVERAGEIFS('all sales summary'!$I$2:$I$2047,'all sales summary'!$A$2:$A$2047,$A63,'all sales summary'!$B$2:$B$2047,AB$4))/((AVERAGEIFS('overall city offline'!$J$2:$J$2047,'overall city offline'!$A$2:$A$2047,$A63,'overall city offline'!$B$2:$B$2047,AB$4)*(1-AVERAGEIFS('all sales summary'!$I$2:$I$2047,'all sales summary'!$A$2:$A$2047,$A63,'all sales summary'!$B$2:$B$2047,AB$4)))+(AVERAGEIFS('city centre offline'!$J$2:$J$2047,'city centre offline'!$A$2:$A$2047,$A63,'city centre offline'!$B$2:$B$2047,AB$4)*AVERAGEIFS('all sales summary'!$I$2:$I$2047,'all sales summary'!$A$2:$A$2047,$A63,'all sales summary'!$B$2:$B$2047,AB$4)))</f>
        <v>0.1321862512040359</v>
      </c>
      <c r="AC63" s="60">
        <f>(AVERAGEIFS('city centre offline'!$J$2:$J$2047,'city centre offline'!$A$2:$A$2047,$A63,'city centre offline'!$B$2:$B$2047,AC$4)*AVERAGEIFS('all sales summary'!$I$2:$I$2047,'all sales summary'!$A$2:$A$2047,$A63,'all sales summary'!$B$2:$B$2047,AC$4))/((AVERAGEIFS('overall city offline'!$J$2:$J$2047,'overall city offline'!$A$2:$A$2047,$A63,'overall city offline'!$B$2:$B$2047,AC$4)*(1-AVERAGEIFS('all sales summary'!$I$2:$I$2047,'all sales summary'!$A$2:$A$2047,$A63,'all sales summary'!$B$2:$B$2047,AC$4)))+(AVERAGEIFS('city centre offline'!$J$2:$J$2047,'city centre offline'!$A$2:$A$2047,$A63,'city centre offline'!$B$2:$B$2047,AC$4)*AVERAGEIFS('all sales summary'!$I$2:$I$2047,'all sales summary'!$A$2:$A$2047,$A63,'all sales summary'!$B$2:$B$2047,AC$4)))</f>
        <v>0.15362327337510695</v>
      </c>
      <c r="AD63" s="60">
        <f>(AVERAGEIFS('city centre offline'!$J$2:$J$2047,'city centre offline'!$A$2:$A$2047,$A63,'city centre offline'!$B$2:$B$2047,AD$4)*AVERAGEIFS('all sales summary'!$I$2:$I$2047,'all sales summary'!$A$2:$A$2047,$A63,'all sales summary'!$B$2:$B$2047,AD$4))/((AVERAGEIFS('overall city offline'!$J$2:$J$2047,'overall city offline'!$A$2:$A$2047,$A63,'overall city offline'!$B$2:$B$2047,AD$4)*(1-AVERAGEIFS('all sales summary'!$I$2:$I$2047,'all sales summary'!$A$2:$A$2047,$A63,'all sales summary'!$B$2:$B$2047,AD$4)))+(AVERAGEIFS('city centre offline'!$J$2:$J$2047,'city centre offline'!$A$2:$A$2047,$A63,'city centre offline'!$B$2:$B$2047,AD$4)*AVERAGEIFS('all sales summary'!$I$2:$I$2047,'all sales summary'!$A$2:$A$2047,$A63,'all sales summary'!$B$2:$B$2047,AD$4)))</f>
        <v>0.17535511052839683</v>
      </c>
      <c r="AE63" s="60">
        <f>(AVERAGEIFS('city centre offline'!$J$2:$J$2047,'city centre offline'!$A$2:$A$2047,$A63,'city centre offline'!$B$2:$B$2047,AE$4)*AVERAGEIFS('all sales summary'!$I$2:$I$2047,'all sales summary'!$A$2:$A$2047,$A63,'all sales summary'!$B$2:$B$2047,AE$4))/((AVERAGEIFS('overall city offline'!$J$2:$J$2047,'overall city offline'!$A$2:$A$2047,$A63,'overall city offline'!$B$2:$B$2047,AE$4)*(1-AVERAGEIFS('all sales summary'!$I$2:$I$2047,'all sales summary'!$A$2:$A$2047,$A63,'all sales summary'!$B$2:$B$2047,AE$4)))+(AVERAGEIFS('city centre offline'!$J$2:$J$2047,'city centre offline'!$A$2:$A$2047,$A63,'city centre offline'!$B$2:$B$2047,AE$4)*AVERAGEIFS('all sales summary'!$I$2:$I$2047,'all sales summary'!$A$2:$A$2047,$A63,'all sales summary'!$B$2:$B$2047,AE$4)))</f>
        <v>0.18240476090509652</v>
      </c>
      <c r="AF63" s="60">
        <f>(AVERAGEIFS('city centre offline'!$J$2:$J$2047,'city centre offline'!$A$2:$A$2047,$A63,'city centre offline'!$B$2:$B$2047,AF$4)*AVERAGEIFS('all sales summary'!$I$2:$I$2047,'all sales summary'!$A$2:$A$2047,$A63,'all sales summary'!$B$2:$B$2047,AF$4))/((AVERAGEIFS('overall city offline'!$J$2:$J$2047,'overall city offline'!$A$2:$A$2047,$A63,'overall city offline'!$B$2:$B$2047,AF$4)*(1-AVERAGEIFS('all sales summary'!$I$2:$I$2047,'all sales summary'!$A$2:$A$2047,$A63,'all sales summary'!$B$2:$B$2047,AF$4)))+(AVERAGEIFS('city centre offline'!$J$2:$J$2047,'city centre offline'!$A$2:$A$2047,$A63,'city centre offline'!$B$2:$B$2047,AF$4)*AVERAGEIFS('all sales summary'!$I$2:$I$2047,'all sales summary'!$A$2:$A$2047,$A63,'all sales summary'!$B$2:$B$2047,AF$4)))</f>
        <v>0.19293371662256717</v>
      </c>
      <c r="AG63" s="60">
        <f>(AVERAGEIFS('city centre offline'!$J$2:$J$2047,'city centre offline'!$A$2:$A$2047,$A63,'city centre offline'!$B$2:$B$2047,AG$4)*AVERAGEIFS('all sales summary'!$I$2:$I$2047,'all sales summary'!$A$2:$A$2047,$A63,'all sales summary'!$B$2:$B$2047,AG$4))/((AVERAGEIFS('overall city offline'!$J$2:$J$2047,'overall city offline'!$A$2:$A$2047,$A63,'overall city offline'!$B$2:$B$2047,AG$4)*(1-AVERAGEIFS('all sales summary'!$I$2:$I$2047,'all sales summary'!$A$2:$A$2047,$A63,'all sales summary'!$B$2:$B$2047,AG$4)))+(AVERAGEIFS('city centre offline'!$J$2:$J$2047,'city centre offline'!$A$2:$A$2047,$A63,'city centre offline'!$B$2:$B$2047,AG$4)*AVERAGEIFS('all sales summary'!$I$2:$I$2047,'all sales summary'!$A$2:$A$2047,$A63,'all sales summary'!$B$2:$B$2047,AG$4)))</f>
        <v>0.20184168756726145</v>
      </c>
      <c r="AH63" s="60">
        <f>(AVERAGEIFS('city centre offline'!$J$2:$J$2047,'city centre offline'!$A$2:$A$2047,$A63,'city centre offline'!$B$2:$B$2047,AH$4)*AVERAGEIFS('all sales summary'!$I$2:$I$2047,'all sales summary'!$A$2:$A$2047,$A63,'all sales summary'!$B$2:$B$2047,AH$4))/((AVERAGEIFS('overall city offline'!$J$2:$J$2047,'overall city offline'!$A$2:$A$2047,$A63,'overall city offline'!$B$2:$B$2047,AH$4)*(1-AVERAGEIFS('all sales summary'!$I$2:$I$2047,'all sales summary'!$A$2:$A$2047,$A63,'all sales summary'!$B$2:$B$2047,AH$4)))+(AVERAGEIFS('city centre offline'!$J$2:$J$2047,'city centre offline'!$A$2:$A$2047,$A63,'city centre offline'!$B$2:$B$2047,AH$4)*AVERAGEIFS('all sales summary'!$I$2:$I$2047,'all sales summary'!$A$2:$A$2047,$A63,'all sales summary'!$B$2:$B$2047,AH$4)))</f>
        <v>0.20799078490767089</v>
      </c>
    </row>
    <row r="64" spans="1:34" x14ac:dyDescent="0.3">
      <c r="A64" t="s">
        <v>66</v>
      </c>
      <c r="B64" s="60">
        <f>(AVERAGEIFS('city centre offline'!$J$2:$J$2047,'city centre offline'!$A$2:$A$2047,$A64,'city centre offline'!$B$2:$B$2047,B$4)*AVERAGEIFS('all sales summary'!$I$2:$I$2047,'all sales summary'!$A$2:$A$2047,$A64,'all sales summary'!$B$2:$B$2047,B$4))/((AVERAGEIFS('overall city offline'!$J$2:$J$2047,'overall city offline'!$A$2:$A$2047,$A64,'overall city offline'!$B$2:$B$2047,B$4)*(1-AVERAGEIFS('all sales summary'!$I$2:$I$2047,'all sales summary'!$A$2:$A$2047,$A64,'all sales summary'!$B$2:$B$2047,B$4)))+(AVERAGEIFS('city centre offline'!$J$2:$J$2047,'city centre offline'!$A$2:$A$2047,$A64,'city centre offline'!$B$2:$B$2047,B$4)*AVERAGEIFS('all sales summary'!$I$2:$I$2047,'all sales summary'!$A$2:$A$2047,$A64,'all sales summary'!$B$2:$B$2047,B$4)))</f>
        <v>0.12232759288417627</v>
      </c>
      <c r="C64" s="60">
        <f>(AVERAGEIFS('city centre offline'!$J$2:$J$2047,'city centre offline'!$A$2:$A$2047,$A64,'city centre offline'!$B$2:$B$2047,C$4)*AVERAGEIFS('all sales summary'!$I$2:$I$2047,'all sales summary'!$A$2:$A$2047,$A64,'all sales summary'!$B$2:$B$2047,C$4))/((AVERAGEIFS('overall city offline'!$J$2:$J$2047,'overall city offline'!$A$2:$A$2047,$A64,'overall city offline'!$B$2:$B$2047,C$4)*(1-AVERAGEIFS('all sales summary'!$I$2:$I$2047,'all sales summary'!$A$2:$A$2047,$A64,'all sales summary'!$B$2:$B$2047,C$4)))+(AVERAGEIFS('city centre offline'!$J$2:$J$2047,'city centre offline'!$A$2:$A$2047,$A64,'city centre offline'!$B$2:$B$2047,C$4)*AVERAGEIFS('all sales summary'!$I$2:$I$2047,'all sales summary'!$A$2:$A$2047,$A64,'all sales summary'!$B$2:$B$2047,C$4)))</f>
        <v>0.12529086801493397</v>
      </c>
      <c r="D64" s="60">
        <f>(AVERAGEIFS('city centre offline'!$J$2:$J$2047,'city centre offline'!$A$2:$A$2047,$A64,'city centre offline'!$B$2:$B$2047,D$4)*AVERAGEIFS('all sales summary'!$I$2:$I$2047,'all sales summary'!$A$2:$A$2047,$A64,'all sales summary'!$B$2:$B$2047,D$4))/((AVERAGEIFS('overall city offline'!$J$2:$J$2047,'overall city offline'!$A$2:$A$2047,$A64,'overall city offline'!$B$2:$B$2047,D$4)*(1-AVERAGEIFS('all sales summary'!$I$2:$I$2047,'all sales summary'!$A$2:$A$2047,$A64,'all sales summary'!$B$2:$B$2047,D$4)))+(AVERAGEIFS('city centre offline'!$J$2:$J$2047,'city centre offline'!$A$2:$A$2047,$A64,'city centre offline'!$B$2:$B$2047,D$4)*AVERAGEIFS('all sales summary'!$I$2:$I$2047,'all sales summary'!$A$2:$A$2047,$A64,'all sales summary'!$B$2:$B$2047,D$4)))</f>
        <v>0.1318386899244347</v>
      </c>
      <c r="E64" s="60">
        <f>(AVERAGEIFS('city centre offline'!$J$2:$J$2047,'city centre offline'!$A$2:$A$2047,$A64,'city centre offline'!$B$2:$B$2047,E$4)*AVERAGEIFS('all sales summary'!$I$2:$I$2047,'all sales summary'!$A$2:$A$2047,$A64,'all sales summary'!$B$2:$B$2047,E$4))/((AVERAGEIFS('overall city offline'!$J$2:$J$2047,'overall city offline'!$A$2:$A$2047,$A64,'overall city offline'!$B$2:$B$2047,E$4)*(1-AVERAGEIFS('all sales summary'!$I$2:$I$2047,'all sales summary'!$A$2:$A$2047,$A64,'all sales summary'!$B$2:$B$2047,E$4)))+(AVERAGEIFS('city centre offline'!$J$2:$J$2047,'city centre offline'!$A$2:$A$2047,$A64,'city centre offline'!$B$2:$B$2047,E$4)*AVERAGEIFS('all sales summary'!$I$2:$I$2047,'all sales summary'!$A$2:$A$2047,$A64,'all sales summary'!$B$2:$B$2047,E$4)))</f>
        <v>0.12962078050974432</v>
      </c>
      <c r="F64" s="60">
        <f>(AVERAGEIFS('city centre offline'!$J$2:$J$2047,'city centre offline'!$A$2:$A$2047,$A64,'city centre offline'!$B$2:$B$2047,F$4)*AVERAGEIFS('all sales summary'!$I$2:$I$2047,'all sales summary'!$A$2:$A$2047,$A64,'all sales summary'!$B$2:$B$2047,F$4))/((AVERAGEIFS('overall city offline'!$J$2:$J$2047,'overall city offline'!$A$2:$A$2047,$A64,'overall city offline'!$B$2:$B$2047,F$4)*(1-AVERAGEIFS('all sales summary'!$I$2:$I$2047,'all sales summary'!$A$2:$A$2047,$A64,'all sales summary'!$B$2:$B$2047,F$4)))+(AVERAGEIFS('city centre offline'!$J$2:$J$2047,'city centre offline'!$A$2:$A$2047,$A64,'city centre offline'!$B$2:$B$2047,F$4)*AVERAGEIFS('all sales summary'!$I$2:$I$2047,'all sales summary'!$A$2:$A$2047,$A64,'all sales summary'!$B$2:$B$2047,F$4)))</f>
        <v>0.12619669326266084</v>
      </c>
      <c r="G64" s="60">
        <f>(AVERAGEIFS('city centre offline'!$J$2:$J$2047,'city centre offline'!$A$2:$A$2047,$A64,'city centre offline'!$B$2:$B$2047,G$4)*AVERAGEIFS('all sales summary'!$I$2:$I$2047,'all sales summary'!$A$2:$A$2047,$A64,'all sales summary'!$B$2:$B$2047,G$4))/((AVERAGEIFS('overall city offline'!$J$2:$J$2047,'overall city offline'!$A$2:$A$2047,$A64,'overall city offline'!$B$2:$B$2047,G$4)*(1-AVERAGEIFS('all sales summary'!$I$2:$I$2047,'all sales summary'!$A$2:$A$2047,$A64,'all sales summary'!$B$2:$B$2047,G$4)))+(AVERAGEIFS('city centre offline'!$J$2:$J$2047,'city centre offline'!$A$2:$A$2047,$A64,'city centre offline'!$B$2:$B$2047,G$4)*AVERAGEIFS('all sales summary'!$I$2:$I$2047,'all sales summary'!$A$2:$A$2047,$A64,'all sales summary'!$B$2:$B$2047,G$4)))</f>
        <v>0.10090291734121712</v>
      </c>
      <c r="H64" s="60">
        <f>(AVERAGEIFS('city centre offline'!$J$2:$J$2047,'city centre offline'!$A$2:$A$2047,$A64,'city centre offline'!$B$2:$B$2047,H$4)*AVERAGEIFS('all sales summary'!$I$2:$I$2047,'all sales summary'!$A$2:$A$2047,$A64,'all sales summary'!$B$2:$B$2047,H$4))/((AVERAGEIFS('overall city offline'!$J$2:$J$2047,'overall city offline'!$A$2:$A$2047,$A64,'overall city offline'!$B$2:$B$2047,H$4)*(1-AVERAGEIFS('all sales summary'!$I$2:$I$2047,'all sales summary'!$A$2:$A$2047,$A64,'all sales summary'!$B$2:$B$2047,H$4)))+(AVERAGEIFS('city centre offline'!$J$2:$J$2047,'city centre offline'!$A$2:$A$2047,$A64,'city centre offline'!$B$2:$B$2047,H$4)*AVERAGEIFS('all sales summary'!$I$2:$I$2047,'all sales summary'!$A$2:$A$2047,$A64,'all sales summary'!$B$2:$B$2047,H$4)))</f>
        <v>8.6715815447974631E-2</v>
      </c>
      <c r="I64" s="60">
        <f>(AVERAGEIFS('city centre offline'!$J$2:$J$2047,'city centre offline'!$A$2:$A$2047,$A64,'city centre offline'!$B$2:$B$2047,I$4)*AVERAGEIFS('all sales summary'!$I$2:$I$2047,'all sales summary'!$A$2:$A$2047,$A64,'all sales summary'!$B$2:$B$2047,I$4))/((AVERAGEIFS('overall city offline'!$J$2:$J$2047,'overall city offline'!$A$2:$A$2047,$A64,'overall city offline'!$B$2:$B$2047,I$4)*(1-AVERAGEIFS('all sales summary'!$I$2:$I$2047,'all sales summary'!$A$2:$A$2047,$A64,'all sales summary'!$B$2:$B$2047,I$4)))+(AVERAGEIFS('city centre offline'!$J$2:$J$2047,'city centre offline'!$A$2:$A$2047,$A64,'city centre offline'!$B$2:$B$2047,I$4)*AVERAGEIFS('all sales summary'!$I$2:$I$2047,'all sales summary'!$A$2:$A$2047,$A64,'all sales summary'!$B$2:$B$2047,I$4)))</f>
        <v>0.10150271850331412</v>
      </c>
      <c r="J64" s="60">
        <f>(AVERAGEIFS('city centre offline'!$J$2:$J$2047,'city centre offline'!$A$2:$A$2047,$A64,'city centre offline'!$B$2:$B$2047,J$4)*AVERAGEIFS('all sales summary'!$I$2:$I$2047,'all sales summary'!$A$2:$A$2047,$A64,'all sales summary'!$B$2:$B$2047,J$4))/((AVERAGEIFS('overall city offline'!$J$2:$J$2047,'overall city offline'!$A$2:$A$2047,$A64,'overall city offline'!$B$2:$B$2047,J$4)*(1-AVERAGEIFS('all sales summary'!$I$2:$I$2047,'all sales summary'!$A$2:$A$2047,$A64,'all sales summary'!$B$2:$B$2047,J$4)))+(AVERAGEIFS('city centre offline'!$J$2:$J$2047,'city centre offline'!$A$2:$A$2047,$A64,'city centre offline'!$B$2:$B$2047,J$4)*AVERAGEIFS('all sales summary'!$I$2:$I$2047,'all sales summary'!$A$2:$A$2047,$A64,'all sales summary'!$B$2:$B$2047,J$4)))</f>
        <v>0.11912148995829611</v>
      </c>
      <c r="K64" s="60">
        <f>(AVERAGEIFS('city centre offline'!$J$2:$J$2047,'city centre offline'!$A$2:$A$2047,$A64,'city centre offline'!$B$2:$B$2047,K$4)*AVERAGEIFS('all sales summary'!$I$2:$I$2047,'all sales summary'!$A$2:$A$2047,$A64,'all sales summary'!$B$2:$B$2047,K$4))/((AVERAGEIFS('overall city offline'!$J$2:$J$2047,'overall city offline'!$A$2:$A$2047,$A64,'overall city offline'!$B$2:$B$2047,K$4)*(1-AVERAGEIFS('all sales summary'!$I$2:$I$2047,'all sales summary'!$A$2:$A$2047,$A64,'all sales summary'!$B$2:$B$2047,K$4)))+(AVERAGEIFS('city centre offline'!$J$2:$J$2047,'city centre offline'!$A$2:$A$2047,$A64,'city centre offline'!$B$2:$B$2047,K$4)*AVERAGEIFS('all sales summary'!$I$2:$I$2047,'all sales summary'!$A$2:$A$2047,$A64,'all sales summary'!$B$2:$B$2047,K$4)))</f>
        <v>0.12392457584000616</v>
      </c>
      <c r="L64" s="60">
        <f>(AVERAGEIFS('city centre offline'!$J$2:$J$2047,'city centre offline'!$A$2:$A$2047,$A64,'city centre offline'!$B$2:$B$2047,L$4)*AVERAGEIFS('all sales summary'!$I$2:$I$2047,'all sales summary'!$A$2:$A$2047,$A64,'all sales summary'!$B$2:$B$2047,L$4))/((AVERAGEIFS('overall city offline'!$J$2:$J$2047,'overall city offline'!$A$2:$A$2047,$A64,'overall city offline'!$B$2:$B$2047,L$4)*(1-AVERAGEIFS('all sales summary'!$I$2:$I$2047,'all sales summary'!$A$2:$A$2047,$A64,'all sales summary'!$B$2:$B$2047,L$4)))+(AVERAGEIFS('city centre offline'!$J$2:$J$2047,'city centre offline'!$A$2:$A$2047,$A64,'city centre offline'!$B$2:$B$2047,L$4)*AVERAGEIFS('all sales summary'!$I$2:$I$2047,'all sales summary'!$A$2:$A$2047,$A64,'all sales summary'!$B$2:$B$2047,L$4)))</f>
        <v>0.12923712551911304</v>
      </c>
      <c r="M64" s="60">
        <f>(AVERAGEIFS('city centre offline'!$J$2:$J$2047,'city centre offline'!$A$2:$A$2047,$A64,'city centre offline'!$B$2:$B$2047,M$4)*AVERAGEIFS('all sales summary'!$I$2:$I$2047,'all sales summary'!$A$2:$A$2047,$A64,'all sales summary'!$B$2:$B$2047,M$4))/((AVERAGEIFS('overall city offline'!$J$2:$J$2047,'overall city offline'!$A$2:$A$2047,$A64,'overall city offline'!$B$2:$B$2047,M$4)*(1-AVERAGEIFS('all sales summary'!$I$2:$I$2047,'all sales summary'!$A$2:$A$2047,$A64,'all sales summary'!$B$2:$B$2047,M$4)))+(AVERAGEIFS('city centre offline'!$J$2:$J$2047,'city centre offline'!$A$2:$A$2047,$A64,'city centre offline'!$B$2:$B$2047,M$4)*AVERAGEIFS('all sales summary'!$I$2:$I$2047,'all sales summary'!$A$2:$A$2047,$A64,'all sales summary'!$B$2:$B$2047,M$4)))</f>
        <v>0.13983750202858591</v>
      </c>
      <c r="N64" s="60">
        <f>(AVERAGEIFS('city centre offline'!$J$2:$J$2047,'city centre offline'!$A$2:$A$2047,$A64,'city centre offline'!$B$2:$B$2047,N$4)*AVERAGEIFS('all sales summary'!$I$2:$I$2047,'all sales summary'!$A$2:$A$2047,$A64,'all sales summary'!$B$2:$B$2047,N$4))/((AVERAGEIFS('overall city offline'!$J$2:$J$2047,'overall city offline'!$A$2:$A$2047,$A64,'overall city offline'!$B$2:$B$2047,N$4)*(1-AVERAGEIFS('all sales summary'!$I$2:$I$2047,'all sales summary'!$A$2:$A$2047,$A64,'all sales summary'!$B$2:$B$2047,N$4)))+(AVERAGEIFS('city centre offline'!$J$2:$J$2047,'city centre offline'!$A$2:$A$2047,$A64,'city centre offline'!$B$2:$B$2047,N$4)*AVERAGEIFS('all sales summary'!$I$2:$I$2047,'all sales summary'!$A$2:$A$2047,$A64,'all sales summary'!$B$2:$B$2047,N$4)))</f>
        <v>0.11562408730588121</v>
      </c>
      <c r="O64" s="60">
        <f>(AVERAGEIFS('city centre offline'!$J$2:$J$2047,'city centre offline'!$A$2:$A$2047,$A64,'city centre offline'!$B$2:$B$2047,O$4)*AVERAGEIFS('all sales summary'!$I$2:$I$2047,'all sales summary'!$A$2:$A$2047,$A64,'all sales summary'!$B$2:$B$2047,O$4))/((AVERAGEIFS('overall city offline'!$J$2:$J$2047,'overall city offline'!$A$2:$A$2047,$A64,'overall city offline'!$B$2:$B$2047,O$4)*(1-AVERAGEIFS('all sales summary'!$I$2:$I$2047,'all sales summary'!$A$2:$A$2047,$A64,'all sales summary'!$B$2:$B$2047,O$4)))+(AVERAGEIFS('city centre offline'!$J$2:$J$2047,'city centre offline'!$A$2:$A$2047,$A64,'city centre offline'!$B$2:$B$2047,O$4)*AVERAGEIFS('all sales summary'!$I$2:$I$2047,'all sales summary'!$A$2:$A$2047,$A64,'all sales summary'!$B$2:$B$2047,O$4)))</f>
        <v>0.12522979927925557</v>
      </c>
      <c r="P64" s="60">
        <f>(AVERAGEIFS('city centre offline'!$J$2:$J$2047,'city centre offline'!$A$2:$A$2047,$A64,'city centre offline'!$B$2:$B$2047,P$4)*AVERAGEIFS('all sales summary'!$I$2:$I$2047,'all sales summary'!$A$2:$A$2047,$A64,'all sales summary'!$B$2:$B$2047,P$4))/((AVERAGEIFS('overall city offline'!$J$2:$J$2047,'overall city offline'!$A$2:$A$2047,$A64,'overall city offline'!$B$2:$B$2047,P$4)*(1-AVERAGEIFS('all sales summary'!$I$2:$I$2047,'all sales summary'!$A$2:$A$2047,$A64,'all sales summary'!$B$2:$B$2047,P$4)))+(AVERAGEIFS('city centre offline'!$J$2:$J$2047,'city centre offline'!$A$2:$A$2047,$A64,'city centre offline'!$B$2:$B$2047,P$4)*AVERAGEIFS('all sales summary'!$I$2:$I$2047,'all sales summary'!$A$2:$A$2047,$A64,'all sales summary'!$B$2:$B$2047,P$4)))</f>
        <v>0.11235893528386939</v>
      </c>
      <c r="Q64" s="60">
        <f>(AVERAGEIFS('city centre offline'!$J$2:$J$2047,'city centre offline'!$A$2:$A$2047,$A64,'city centre offline'!$B$2:$B$2047,Q$4)*AVERAGEIFS('all sales summary'!$I$2:$I$2047,'all sales summary'!$A$2:$A$2047,$A64,'all sales summary'!$B$2:$B$2047,Q$4))/((AVERAGEIFS('overall city offline'!$J$2:$J$2047,'overall city offline'!$A$2:$A$2047,$A64,'overall city offline'!$B$2:$B$2047,Q$4)*(1-AVERAGEIFS('all sales summary'!$I$2:$I$2047,'all sales summary'!$A$2:$A$2047,$A64,'all sales summary'!$B$2:$B$2047,Q$4)))+(AVERAGEIFS('city centre offline'!$J$2:$J$2047,'city centre offline'!$A$2:$A$2047,$A64,'city centre offline'!$B$2:$B$2047,Q$4)*AVERAGEIFS('all sales summary'!$I$2:$I$2047,'all sales summary'!$A$2:$A$2047,$A64,'all sales summary'!$B$2:$B$2047,Q$4)))</f>
        <v>2.7573247658886052E-2</v>
      </c>
      <c r="R64" s="60">
        <f>(AVERAGEIFS('city centre offline'!$J$2:$J$2047,'city centre offline'!$A$2:$A$2047,$A64,'city centre offline'!$B$2:$B$2047,R$4)*AVERAGEIFS('all sales summary'!$I$2:$I$2047,'all sales summary'!$A$2:$A$2047,$A64,'all sales summary'!$B$2:$B$2047,R$4))/((AVERAGEIFS('overall city offline'!$J$2:$J$2047,'overall city offline'!$A$2:$A$2047,$A64,'overall city offline'!$B$2:$B$2047,R$4)*(1-AVERAGEIFS('all sales summary'!$I$2:$I$2047,'all sales summary'!$A$2:$A$2047,$A64,'all sales summary'!$B$2:$B$2047,R$4)))+(AVERAGEIFS('city centre offline'!$J$2:$J$2047,'city centre offline'!$A$2:$A$2047,$A64,'city centre offline'!$B$2:$B$2047,R$4)*AVERAGEIFS('all sales summary'!$I$2:$I$2047,'all sales summary'!$A$2:$A$2047,$A64,'all sales summary'!$B$2:$B$2047,R$4)))</f>
        <v>3.7591437074484153E-2</v>
      </c>
      <c r="S64" s="60">
        <f>(AVERAGEIFS('city centre offline'!$J$2:$J$2047,'city centre offline'!$A$2:$A$2047,$A64,'city centre offline'!$B$2:$B$2047,S$4)*AVERAGEIFS('all sales summary'!$I$2:$I$2047,'all sales summary'!$A$2:$A$2047,$A64,'all sales summary'!$B$2:$B$2047,S$4))/((AVERAGEIFS('overall city offline'!$J$2:$J$2047,'overall city offline'!$A$2:$A$2047,$A64,'overall city offline'!$B$2:$B$2047,S$4)*(1-AVERAGEIFS('all sales summary'!$I$2:$I$2047,'all sales summary'!$A$2:$A$2047,$A64,'all sales summary'!$B$2:$B$2047,S$4)))+(AVERAGEIFS('city centre offline'!$J$2:$J$2047,'city centre offline'!$A$2:$A$2047,$A64,'city centre offline'!$B$2:$B$2047,S$4)*AVERAGEIFS('all sales summary'!$I$2:$I$2047,'all sales summary'!$A$2:$A$2047,$A64,'all sales summary'!$B$2:$B$2047,S$4)))</f>
        <v>7.9525153982366675E-2</v>
      </c>
      <c r="T64" s="60">
        <f>(AVERAGEIFS('city centre offline'!$J$2:$J$2047,'city centre offline'!$A$2:$A$2047,$A64,'city centre offline'!$B$2:$B$2047,T$4)*AVERAGEIFS('all sales summary'!$I$2:$I$2047,'all sales summary'!$A$2:$A$2047,$A64,'all sales summary'!$B$2:$B$2047,T$4))/((AVERAGEIFS('overall city offline'!$J$2:$J$2047,'overall city offline'!$A$2:$A$2047,$A64,'overall city offline'!$B$2:$B$2047,T$4)*(1-AVERAGEIFS('all sales summary'!$I$2:$I$2047,'all sales summary'!$A$2:$A$2047,$A64,'all sales summary'!$B$2:$B$2047,T$4)))+(AVERAGEIFS('city centre offline'!$J$2:$J$2047,'city centre offline'!$A$2:$A$2047,$A64,'city centre offline'!$B$2:$B$2047,T$4)*AVERAGEIFS('all sales summary'!$I$2:$I$2047,'all sales summary'!$A$2:$A$2047,$A64,'all sales summary'!$B$2:$B$2047,T$4)))</f>
        <v>0.1098822528096474</v>
      </c>
      <c r="U64" s="60">
        <f>(AVERAGEIFS('city centre offline'!$J$2:$J$2047,'city centre offline'!$A$2:$A$2047,$A64,'city centre offline'!$B$2:$B$2047,U$4)*AVERAGEIFS('all sales summary'!$I$2:$I$2047,'all sales summary'!$A$2:$A$2047,$A64,'all sales summary'!$B$2:$B$2047,U$4))/((AVERAGEIFS('overall city offline'!$J$2:$J$2047,'overall city offline'!$A$2:$A$2047,$A64,'overall city offline'!$B$2:$B$2047,U$4)*(1-AVERAGEIFS('all sales summary'!$I$2:$I$2047,'all sales summary'!$A$2:$A$2047,$A64,'all sales summary'!$B$2:$B$2047,U$4)))+(AVERAGEIFS('city centre offline'!$J$2:$J$2047,'city centre offline'!$A$2:$A$2047,$A64,'city centre offline'!$B$2:$B$2047,U$4)*AVERAGEIFS('all sales summary'!$I$2:$I$2047,'all sales summary'!$A$2:$A$2047,$A64,'all sales summary'!$B$2:$B$2047,U$4)))</f>
        <v>0.12229691605842596</v>
      </c>
      <c r="V64" s="60">
        <f>(AVERAGEIFS('city centre offline'!$J$2:$J$2047,'city centre offline'!$A$2:$A$2047,$A64,'city centre offline'!$B$2:$B$2047,V$4)*AVERAGEIFS('all sales summary'!$I$2:$I$2047,'all sales summary'!$A$2:$A$2047,$A64,'all sales summary'!$B$2:$B$2047,V$4))/((AVERAGEIFS('overall city offline'!$J$2:$J$2047,'overall city offline'!$A$2:$A$2047,$A64,'overall city offline'!$B$2:$B$2047,V$4)*(1-AVERAGEIFS('all sales summary'!$I$2:$I$2047,'all sales summary'!$A$2:$A$2047,$A64,'all sales summary'!$B$2:$B$2047,V$4)))+(AVERAGEIFS('city centre offline'!$J$2:$J$2047,'city centre offline'!$A$2:$A$2047,$A64,'city centre offline'!$B$2:$B$2047,V$4)*AVERAGEIFS('all sales summary'!$I$2:$I$2047,'all sales summary'!$A$2:$A$2047,$A64,'all sales summary'!$B$2:$B$2047,V$4)))</f>
        <v>0.11668222176297696</v>
      </c>
      <c r="W64" s="60">
        <f>(AVERAGEIFS('city centre offline'!$J$2:$J$2047,'city centre offline'!$A$2:$A$2047,$A64,'city centre offline'!$B$2:$B$2047,W$4)*AVERAGEIFS('all sales summary'!$I$2:$I$2047,'all sales summary'!$A$2:$A$2047,$A64,'all sales summary'!$B$2:$B$2047,W$4))/((AVERAGEIFS('overall city offline'!$J$2:$J$2047,'overall city offline'!$A$2:$A$2047,$A64,'overall city offline'!$B$2:$B$2047,W$4)*(1-AVERAGEIFS('all sales summary'!$I$2:$I$2047,'all sales summary'!$A$2:$A$2047,$A64,'all sales summary'!$B$2:$B$2047,W$4)))+(AVERAGEIFS('city centre offline'!$J$2:$J$2047,'city centre offline'!$A$2:$A$2047,$A64,'city centre offline'!$B$2:$B$2047,W$4)*AVERAGEIFS('all sales summary'!$I$2:$I$2047,'all sales summary'!$A$2:$A$2047,$A64,'all sales summary'!$B$2:$B$2047,W$4)))</f>
        <v>0.10998496205986109</v>
      </c>
      <c r="X64" s="60">
        <f>(AVERAGEIFS('city centre offline'!$J$2:$J$2047,'city centre offline'!$A$2:$A$2047,$A64,'city centre offline'!$B$2:$B$2047,X$4)*AVERAGEIFS('all sales summary'!$I$2:$I$2047,'all sales summary'!$A$2:$A$2047,$A64,'all sales summary'!$B$2:$B$2047,X$4))/((AVERAGEIFS('overall city offline'!$J$2:$J$2047,'overall city offline'!$A$2:$A$2047,$A64,'overall city offline'!$B$2:$B$2047,X$4)*(1-AVERAGEIFS('all sales summary'!$I$2:$I$2047,'all sales summary'!$A$2:$A$2047,$A64,'all sales summary'!$B$2:$B$2047,X$4)))+(AVERAGEIFS('city centre offline'!$J$2:$J$2047,'city centre offline'!$A$2:$A$2047,$A64,'city centre offline'!$B$2:$B$2047,X$4)*AVERAGEIFS('all sales summary'!$I$2:$I$2047,'all sales summary'!$A$2:$A$2047,$A64,'all sales summary'!$B$2:$B$2047,X$4)))</f>
        <v>8.6818158439633142E-2</v>
      </c>
      <c r="Y64" s="60">
        <f>(AVERAGEIFS('city centre offline'!$J$2:$J$2047,'city centre offline'!$A$2:$A$2047,$A64,'city centre offline'!$B$2:$B$2047,Y$4)*AVERAGEIFS('all sales summary'!$I$2:$I$2047,'all sales summary'!$A$2:$A$2047,$A64,'all sales summary'!$B$2:$B$2047,Y$4))/((AVERAGEIFS('overall city offline'!$J$2:$J$2047,'overall city offline'!$A$2:$A$2047,$A64,'overall city offline'!$B$2:$B$2047,Y$4)*(1-AVERAGEIFS('all sales summary'!$I$2:$I$2047,'all sales summary'!$A$2:$A$2047,$A64,'all sales summary'!$B$2:$B$2047,Y$4)))+(AVERAGEIFS('city centre offline'!$J$2:$J$2047,'city centre offline'!$A$2:$A$2047,$A64,'city centre offline'!$B$2:$B$2047,Y$4)*AVERAGEIFS('all sales summary'!$I$2:$I$2047,'all sales summary'!$A$2:$A$2047,$A64,'all sales summary'!$B$2:$B$2047,Y$4)))</f>
        <v>9.8170453860667709E-2</v>
      </c>
      <c r="Z64" s="60">
        <f>(AVERAGEIFS('city centre offline'!$J$2:$J$2047,'city centre offline'!$A$2:$A$2047,$A64,'city centre offline'!$B$2:$B$2047,Z$4)*AVERAGEIFS('all sales summary'!$I$2:$I$2047,'all sales summary'!$A$2:$A$2047,$A64,'all sales summary'!$B$2:$B$2047,Z$4))/((AVERAGEIFS('overall city offline'!$J$2:$J$2047,'overall city offline'!$A$2:$A$2047,$A64,'overall city offline'!$B$2:$B$2047,Z$4)*(1-AVERAGEIFS('all sales summary'!$I$2:$I$2047,'all sales summary'!$A$2:$A$2047,$A64,'all sales summary'!$B$2:$B$2047,Z$4)))+(AVERAGEIFS('city centre offline'!$J$2:$J$2047,'city centre offline'!$A$2:$A$2047,$A64,'city centre offline'!$B$2:$B$2047,Z$4)*AVERAGEIFS('all sales summary'!$I$2:$I$2047,'all sales summary'!$A$2:$A$2047,$A64,'all sales summary'!$B$2:$B$2047,Z$4)))</f>
        <v>7.9156865903095633E-2</v>
      </c>
      <c r="AA64" s="60">
        <f>(AVERAGEIFS('city centre offline'!$J$2:$J$2047,'city centre offline'!$A$2:$A$2047,$A64,'city centre offline'!$B$2:$B$2047,AA$4)*AVERAGEIFS('all sales summary'!$I$2:$I$2047,'all sales summary'!$A$2:$A$2047,$A64,'all sales summary'!$B$2:$B$2047,AA$4))/((AVERAGEIFS('overall city offline'!$J$2:$J$2047,'overall city offline'!$A$2:$A$2047,$A64,'overall city offline'!$B$2:$B$2047,AA$4)*(1-AVERAGEIFS('all sales summary'!$I$2:$I$2047,'all sales summary'!$A$2:$A$2047,$A64,'all sales summary'!$B$2:$B$2047,AA$4)))+(AVERAGEIFS('city centre offline'!$J$2:$J$2047,'city centre offline'!$A$2:$A$2047,$A64,'city centre offline'!$B$2:$B$2047,AA$4)*AVERAGEIFS('all sales summary'!$I$2:$I$2047,'all sales summary'!$A$2:$A$2047,$A64,'all sales summary'!$B$2:$B$2047,AA$4)))</f>
        <v>8.0849705496612634E-2</v>
      </c>
      <c r="AB64" s="60">
        <f>(AVERAGEIFS('city centre offline'!$J$2:$J$2047,'city centre offline'!$A$2:$A$2047,$A64,'city centre offline'!$B$2:$B$2047,AB$4)*AVERAGEIFS('all sales summary'!$I$2:$I$2047,'all sales summary'!$A$2:$A$2047,$A64,'all sales summary'!$B$2:$B$2047,AB$4))/((AVERAGEIFS('overall city offline'!$J$2:$J$2047,'overall city offline'!$A$2:$A$2047,$A64,'overall city offline'!$B$2:$B$2047,AB$4)*(1-AVERAGEIFS('all sales summary'!$I$2:$I$2047,'all sales summary'!$A$2:$A$2047,$A64,'all sales summary'!$B$2:$B$2047,AB$4)))+(AVERAGEIFS('city centre offline'!$J$2:$J$2047,'city centre offline'!$A$2:$A$2047,$A64,'city centre offline'!$B$2:$B$2047,AB$4)*AVERAGEIFS('all sales summary'!$I$2:$I$2047,'all sales summary'!$A$2:$A$2047,$A64,'all sales summary'!$B$2:$B$2047,AB$4)))</f>
        <v>8.2704648409604259E-2</v>
      </c>
      <c r="AC64" s="60">
        <f>(AVERAGEIFS('city centre offline'!$J$2:$J$2047,'city centre offline'!$A$2:$A$2047,$A64,'city centre offline'!$B$2:$B$2047,AC$4)*AVERAGEIFS('all sales summary'!$I$2:$I$2047,'all sales summary'!$A$2:$A$2047,$A64,'all sales summary'!$B$2:$B$2047,AC$4))/((AVERAGEIFS('overall city offline'!$J$2:$J$2047,'overall city offline'!$A$2:$A$2047,$A64,'overall city offline'!$B$2:$B$2047,AC$4)*(1-AVERAGEIFS('all sales summary'!$I$2:$I$2047,'all sales summary'!$A$2:$A$2047,$A64,'all sales summary'!$B$2:$B$2047,AC$4)))+(AVERAGEIFS('city centre offline'!$J$2:$J$2047,'city centre offline'!$A$2:$A$2047,$A64,'city centre offline'!$B$2:$B$2047,AC$4)*AVERAGEIFS('all sales summary'!$I$2:$I$2047,'all sales summary'!$A$2:$A$2047,$A64,'all sales summary'!$B$2:$B$2047,AC$4)))</f>
        <v>9.7636542740802079E-2</v>
      </c>
      <c r="AD64" s="60">
        <f>(AVERAGEIFS('city centre offline'!$J$2:$J$2047,'city centre offline'!$A$2:$A$2047,$A64,'city centre offline'!$B$2:$B$2047,AD$4)*AVERAGEIFS('all sales summary'!$I$2:$I$2047,'all sales summary'!$A$2:$A$2047,$A64,'all sales summary'!$B$2:$B$2047,AD$4))/((AVERAGEIFS('overall city offline'!$J$2:$J$2047,'overall city offline'!$A$2:$A$2047,$A64,'overall city offline'!$B$2:$B$2047,AD$4)*(1-AVERAGEIFS('all sales summary'!$I$2:$I$2047,'all sales summary'!$A$2:$A$2047,$A64,'all sales summary'!$B$2:$B$2047,AD$4)))+(AVERAGEIFS('city centre offline'!$J$2:$J$2047,'city centre offline'!$A$2:$A$2047,$A64,'city centre offline'!$B$2:$B$2047,AD$4)*AVERAGEIFS('all sales summary'!$I$2:$I$2047,'all sales summary'!$A$2:$A$2047,$A64,'all sales summary'!$B$2:$B$2047,AD$4)))</f>
        <v>0.11455159049614394</v>
      </c>
      <c r="AE64" s="60">
        <f>(AVERAGEIFS('city centre offline'!$J$2:$J$2047,'city centre offline'!$A$2:$A$2047,$A64,'city centre offline'!$B$2:$B$2047,AE$4)*AVERAGEIFS('all sales summary'!$I$2:$I$2047,'all sales summary'!$A$2:$A$2047,$A64,'all sales summary'!$B$2:$B$2047,AE$4))/((AVERAGEIFS('overall city offline'!$J$2:$J$2047,'overall city offline'!$A$2:$A$2047,$A64,'overall city offline'!$B$2:$B$2047,AE$4)*(1-AVERAGEIFS('all sales summary'!$I$2:$I$2047,'all sales summary'!$A$2:$A$2047,$A64,'all sales summary'!$B$2:$B$2047,AE$4)))+(AVERAGEIFS('city centre offline'!$J$2:$J$2047,'city centre offline'!$A$2:$A$2047,$A64,'city centre offline'!$B$2:$B$2047,AE$4)*AVERAGEIFS('all sales summary'!$I$2:$I$2047,'all sales summary'!$A$2:$A$2047,$A64,'all sales summary'!$B$2:$B$2047,AE$4)))</f>
        <v>0.12481352085435561</v>
      </c>
      <c r="AF64" s="60">
        <f>(AVERAGEIFS('city centre offline'!$J$2:$J$2047,'city centre offline'!$A$2:$A$2047,$A64,'city centre offline'!$B$2:$B$2047,AF$4)*AVERAGEIFS('all sales summary'!$I$2:$I$2047,'all sales summary'!$A$2:$A$2047,$A64,'all sales summary'!$B$2:$B$2047,AF$4))/((AVERAGEIFS('overall city offline'!$J$2:$J$2047,'overall city offline'!$A$2:$A$2047,$A64,'overall city offline'!$B$2:$B$2047,AF$4)*(1-AVERAGEIFS('all sales summary'!$I$2:$I$2047,'all sales summary'!$A$2:$A$2047,$A64,'all sales summary'!$B$2:$B$2047,AF$4)))+(AVERAGEIFS('city centre offline'!$J$2:$J$2047,'city centre offline'!$A$2:$A$2047,$A64,'city centre offline'!$B$2:$B$2047,AF$4)*AVERAGEIFS('all sales summary'!$I$2:$I$2047,'all sales summary'!$A$2:$A$2047,$A64,'all sales summary'!$B$2:$B$2047,AF$4)))</f>
        <v>0.13809818539256835</v>
      </c>
      <c r="AG64" s="60">
        <f>(AVERAGEIFS('city centre offline'!$J$2:$J$2047,'city centre offline'!$A$2:$A$2047,$A64,'city centre offline'!$B$2:$B$2047,AG$4)*AVERAGEIFS('all sales summary'!$I$2:$I$2047,'all sales summary'!$A$2:$A$2047,$A64,'all sales summary'!$B$2:$B$2047,AG$4))/((AVERAGEIFS('overall city offline'!$J$2:$J$2047,'overall city offline'!$A$2:$A$2047,$A64,'overall city offline'!$B$2:$B$2047,AG$4)*(1-AVERAGEIFS('all sales summary'!$I$2:$I$2047,'all sales summary'!$A$2:$A$2047,$A64,'all sales summary'!$B$2:$B$2047,AG$4)))+(AVERAGEIFS('city centre offline'!$J$2:$J$2047,'city centre offline'!$A$2:$A$2047,$A64,'city centre offline'!$B$2:$B$2047,AG$4)*AVERAGEIFS('all sales summary'!$I$2:$I$2047,'all sales summary'!$A$2:$A$2047,$A64,'all sales summary'!$B$2:$B$2047,AG$4)))</f>
        <v>0.14906651481958122</v>
      </c>
      <c r="AH64" s="60">
        <f>(AVERAGEIFS('city centre offline'!$J$2:$J$2047,'city centre offline'!$A$2:$A$2047,$A64,'city centre offline'!$B$2:$B$2047,AH$4)*AVERAGEIFS('all sales summary'!$I$2:$I$2047,'all sales summary'!$A$2:$A$2047,$A64,'all sales summary'!$B$2:$B$2047,AH$4))/((AVERAGEIFS('overall city offline'!$J$2:$J$2047,'overall city offline'!$A$2:$A$2047,$A64,'overall city offline'!$B$2:$B$2047,AH$4)*(1-AVERAGEIFS('all sales summary'!$I$2:$I$2047,'all sales summary'!$A$2:$A$2047,$A64,'all sales summary'!$B$2:$B$2047,AH$4)))+(AVERAGEIFS('city centre offline'!$J$2:$J$2047,'city centre offline'!$A$2:$A$2047,$A64,'city centre offline'!$B$2:$B$2047,AH$4)*AVERAGEIFS('all sales summary'!$I$2:$I$2047,'all sales summary'!$A$2:$A$2047,$A64,'all sales summary'!$B$2:$B$2047,AH$4)))</f>
        <v>0.13794639452164778</v>
      </c>
    </row>
    <row r="65" spans="1:34" x14ac:dyDescent="0.3">
      <c r="A65" t="s">
        <v>67</v>
      </c>
      <c r="B65" s="60">
        <f>(AVERAGEIFS('city centre offline'!$J$2:$J$2047,'city centre offline'!$A$2:$A$2047,$A65,'city centre offline'!$B$2:$B$2047,B$4)*AVERAGEIFS('all sales summary'!$I$2:$I$2047,'all sales summary'!$A$2:$A$2047,$A65,'all sales summary'!$B$2:$B$2047,B$4))/((AVERAGEIFS('overall city offline'!$J$2:$J$2047,'overall city offline'!$A$2:$A$2047,$A65,'overall city offline'!$B$2:$B$2047,B$4)*(1-AVERAGEIFS('all sales summary'!$I$2:$I$2047,'all sales summary'!$A$2:$A$2047,$A65,'all sales summary'!$B$2:$B$2047,B$4)))+(AVERAGEIFS('city centre offline'!$J$2:$J$2047,'city centre offline'!$A$2:$A$2047,$A65,'city centre offline'!$B$2:$B$2047,B$4)*AVERAGEIFS('all sales summary'!$I$2:$I$2047,'all sales summary'!$A$2:$A$2047,$A65,'all sales summary'!$B$2:$B$2047,B$4)))</f>
        <v>0.34782277530193073</v>
      </c>
      <c r="C65" s="60">
        <f>(AVERAGEIFS('city centre offline'!$J$2:$J$2047,'city centre offline'!$A$2:$A$2047,$A65,'city centre offline'!$B$2:$B$2047,C$4)*AVERAGEIFS('all sales summary'!$I$2:$I$2047,'all sales summary'!$A$2:$A$2047,$A65,'all sales summary'!$B$2:$B$2047,C$4))/((AVERAGEIFS('overall city offline'!$J$2:$J$2047,'overall city offline'!$A$2:$A$2047,$A65,'overall city offline'!$B$2:$B$2047,C$4)*(1-AVERAGEIFS('all sales summary'!$I$2:$I$2047,'all sales summary'!$A$2:$A$2047,$A65,'all sales summary'!$B$2:$B$2047,C$4)))+(AVERAGEIFS('city centre offline'!$J$2:$J$2047,'city centre offline'!$A$2:$A$2047,$A65,'city centre offline'!$B$2:$B$2047,C$4)*AVERAGEIFS('all sales summary'!$I$2:$I$2047,'all sales summary'!$A$2:$A$2047,$A65,'all sales summary'!$B$2:$B$2047,C$4)))</f>
        <v>0.35713994792268877</v>
      </c>
      <c r="D65" s="60">
        <f>(AVERAGEIFS('city centre offline'!$J$2:$J$2047,'city centre offline'!$A$2:$A$2047,$A65,'city centre offline'!$B$2:$B$2047,D$4)*AVERAGEIFS('all sales summary'!$I$2:$I$2047,'all sales summary'!$A$2:$A$2047,$A65,'all sales summary'!$B$2:$B$2047,D$4))/((AVERAGEIFS('overall city offline'!$J$2:$J$2047,'overall city offline'!$A$2:$A$2047,$A65,'overall city offline'!$B$2:$B$2047,D$4)*(1-AVERAGEIFS('all sales summary'!$I$2:$I$2047,'all sales summary'!$A$2:$A$2047,$A65,'all sales summary'!$B$2:$B$2047,D$4)))+(AVERAGEIFS('city centre offline'!$J$2:$J$2047,'city centre offline'!$A$2:$A$2047,$A65,'city centre offline'!$B$2:$B$2047,D$4)*AVERAGEIFS('all sales summary'!$I$2:$I$2047,'all sales summary'!$A$2:$A$2047,$A65,'all sales summary'!$B$2:$B$2047,D$4)))</f>
        <v>0.35120510703995977</v>
      </c>
      <c r="E65" s="60">
        <f>(AVERAGEIFS('city centre offline'!$J$2:$J$2047,'city centre offline'!$A$2:$A$2047,$A65,'city centre offline'!$B$2:$B$2047,E$4)*AVERAGEIFS('all sales summary'!$I$2:$I$2047,'all sales summary'!$A$2:$A$2047,$A65,'all sales summary'!$B$2:$B$2047,E$4))/((AVERAGEIFS('overall city offline'!$J$2:$J$2047,'overall city offline'!$A$2:$A$2047,$A65,'overall city offline'!$B$2:$B$2047,E$4)*(1-AVERAGEIFS('all sales summary'!$I$2:$I$2047,'all sales summary'!$A$2:$A$2047,$A65,'all sales summary'!$B$2:$B$2047,E$4)))+(AVERAGEIFS('city centre offline'!$J$2:$J$2047,'city centre offline'!$A$2:$A$2047,$A65,'city centre offline'!$B$2:$B$2047,E$4)*AVERAGEIFS('all sales summary'!$I$2:$I$2047,'all sales summary'!$A$2:$A$2047,$A65,'all sales summary'!$B$2:$B$2047,E$4)))</f>
        <v>0.35548671282821903</v>
      </c>
      <c r="F65" s="60">
        <f>(AVERAGEIFS('city centre offline'!$J$2:$J$2047,'city centre offline'!$A$2:$A$2047,$A65,'city centre offline'!$B$2:$B$2047,F$4)*AVERAGEIFS('all sales summary'!$I$2:$I$2047,'all sales summary'!$A$2:$A$2047,$A65,'all sales summary'!$B$2:$B$2047,F$4))/((AVERAGEIFS('overall city offline'!$J$2:$J$2047,'overall city offline'!$A$2:$A$2047,$A65,'overall city offline'!$B$2:$B$2047,F$4)*(1-AVERAGEIFS('all sales summary'!$I$2:$I$2047,'all sales summary'!$A$2:$A$2047,$A65,'all sales summary'!$B$2:$B$2047,F$4)))+(AVERAGEIFS('city centre offline'!$J$2:$J$2047,'city centre offline'!$A$2:$A$2047,$A65,'city centre offline'!$B$2:$B$2047,F$4)*AVERAGEIFS('all sales summary'!$I$2:$I$2047,'all sales summary'!$A$2:$A$2047,$A65,'all sales summary'!$B$2:$B$2047,F$4)))</f>
        <v>0.35411614101149647</v>
      </c>
      <c r="G65" s="60">
        <f>(AVERAGEIFS('city centre offline'!$J$2:$J$2047,'city centre offline'!$A$2:$A$2047,$A65,'city centre offline'!$B$2:$B$2047,G$4)*AVERAGEIFS('all sales summary'!$I$2:$I$2047,'all sales summary'!$A$2:$A$2047,$A65,'all sales summary'!$B$2:$B$2047,G$4))/((AVERAGEIFS('overall city offline'!$J$2:$J$2047,'overall city offline'!$A$2:$A$2047,$A65,'overall city offline'!$B$2:$B$2047,G$4)*(1-AVERAGEIFS('all sales summary'!$I$2:$I$2047,'all sales summary'!$A$2:$A$2047,$A65,'all sales summary'!$B$2:$B$2047,G$4)))+(AVERAGEIFS('city centre offline'!$J$2:$J$2047,'city centre offline'!$A$2:$A$2047,$A65,'city centre offline'!$B$2:$B$2047,G$4)*AVERAGEIFS('all sales summary'!$I$2:$I$2047,'all sales summary'!$A$2:$A$2047,$A65,'all sales summary'!$B$2:$B$2047,G$4)))</f>
        <v>0.35416476940056307</v>
      </c>
      <c r="H65" s="60">
        <f>(AVERAGEIFS('city centre offline'!$J$2:$J$2047,'city centre offline'!$A$2:$A$2047,$A65,'city centre offline'!$B$2:$B$2047,H$4)*AVERAGEIFS('all sales summary'!$I$2:$I$2047,'all sales summary'!$A$2:$A$2047,$A65,'all sales summary'!$B$2:$B$2047,H$4))/((AVERAGEIFS('overall city offline'!$J$2:$J$2047,'overall city offline'!$A$2:$A$2047,$A65,'overall city offline'!$B$2:$B$2047,H$4)*(1-AVERAGEIFS('all sales summary'!$I$2:$I$2047,'all sales summary'!$A$2:$A$2047,$A65,'all sales summary'!$B$2:$B$2047,H$4)))+(AVERAGEIFS('city centre offline'!$J$2:$J$2047,'city centre offline'!$A$2:$A$2047,$A65,'city centre offline'!$B$2:$B$2047,H$4)*AVERAGEIFS('all sales summary'!$I$2:$I$2047,'all sales summary'!$A$2:$A$2047,$A65,'all sales summary'!$B$2:$B$2047,H$4)))</f>
        <v>0.35659675261983415</v>
      </c>
      <c r="I65" s="60">
        <f>(AVERAGEIFS('city centre offline'!$J$2:$J$2047,'city centre offline'!$A$2:$A$2047,$A65,'city centre offline'!$B$2:$B$2047,I$4)*AVERAGEIFS('all sales summary'!$I$2:$I$2047,'all sales summary'!$A$2:$A$2047,$A65,'all sales summary'!$B$2:$B$2047,I$4))/((AVERAGEIFS('overall city offline'!$J$2:$J$2047,'overall city offline'!$A$2:$A$2047,$A65,'overall city offline'!$B$2:$B$2047,I$4)*(1-AVERAGEIFS('all sales summary'!$I$2:$I$2047,'all sales summary'!$A$2:$A$2047,$A65,'all sales summary'!$B$2:$B$2047,I$4)))+(AVERAGEIFS('city centre offline'!$J$2:$J$2047,'city centre offline'!$A$2:$A$2047,$A65,'city centre offline'!$B$2:$B$2047,I$4)*AVERAGEIFS('all sales summary'!$I$2:$I$2047,'all sales summary'!$A$2:$A$2047,$A65,'all sales summary'!$B$2:$B$2047,I$4)))</f>
        <v>0.3543338225817283</v>
      </c>
      <c r="J65" s="60">
        <f>(AVERAGEIFS('city centre offline'!$J$2:$J$2047,'city centre offline'!$A$2:$A$2047,$A65,'city centre offline'!$B$2:$B$2047,J$4)*AVERAGEIFS('all sales summary'!$I$2:$I$2047,'all sales summary'!$A$2:$A$2047,$A65,'all sales summary'!$B$2:$B$2047,J$4))/((AVERAGEIFS('overall city offline'!$J$2:$J$2047,'overall city offline'!$A$2:$A$2047,$A65,'overall city offline'!$B$2:$B$2047,J$4)*(1-AVERAGEIFS('all sales summary'!$I$2:$I$2047,'all sales summary'!$A$2:$A$2047,$A65,'all sales summary'!$B$2:$B$2047,J$4)))+(AVERAGEIFS('city centre offline'!$J$2:$J$2047,'city centre offline'!$A$2:$A$2047,$A65,'city centre offline'!$B$2:$B$2047,J$4)*AVERAGEIFS('all sales summary'!$I$2:$I$2047,'all sales summary'!$A$2:$A$2047,$A65,'all sales summary'!$B$2:$B$2047,J$4)))</f>
        <v>0.34701964410679537</v>
      </c>
      <c r="K65" s="60">
        <f>(AVERAGEIFS('city centre offline'!$J$2:$J$2047,'city centre offline'!$A$2:$A$2047,$A65,'city centre offline'!$B$2:$B$2047,K$4)*AVERAGEIFS('all sales summary'!$I$2:$I$2047,'all sales summary'!$A$2:$A$2047,$A65,'all sales summary'!$B$2:$B$2047,K$4))/((AVERAGEIFS('overall city offline'!$J$2:$J$2047,'overall city offline'!$A$2:$A$2047,$A65,'overall city offline'!$B$2:$B$2047,K$4)*(1-AVERAGEIFS('all sales summary'!$I$2:$I$2047,'all sales summary'!$A$2:$A$2047,$A65,'all sales summary'!$B$2:$B$2047,K$4)))+(AVERAGEIFS('city centre offline'!$J$2:$J$2047,'city centre offline'!$A$2:$A$2047,$A65,'city centre offline'!$B$2:$B$2047,K$4)*AVERAGEIFS('all sales summary'!$I$2:$I$2047,'all sales summary'!$A$2:$A$2047,$A65,'all sales summary'!$B$2:$B$2047,K$4)))</f>
        <v>0.34762375932823764</v>
      </c>
      <c r="L65" s="60">
        <f>(AVERAGEIFS('city centre offline'!$J$2:$J$2047,'city centre offline'!$A$2:$A$2047,$A65,'city centre offline'!$B$2:$B$2047,L$4)*AVERAGEIFS('all sales summary'!$I$2:$I$2047,'all sales summary'!$A$2:$A$2047,$A65,'all sales summary'!$B$2:$B$2047,L$4))/((AVERAGEIFS('overall city offline'!$J$2:$J$2047,'overall city offline'!$A$2:$A$2047,$A65,'overall city offline'!$B$2:$B$2047,L$4)*(1-AVERAGEIFS('all sales summary'!$I$2:$I$2047,'all sales summary'!$A$2:$A$2047,$A65,'all sales summary'!$B$2:$B$2047,L$4)))+(AVERAGEIFS('city centre offline'!$J$2:$J$2047,'city centre offline'!$A$2:$A$2047,$A65,'city centre offline'!$B$2:$B$2047,L$4)*AVERAGEIFS('all sales summary'!$I$2:$I$2047,'all sales summary'!$A$2:$A$2047,$A65,'all sales summary'!$B$2:$B$2047,L$4)))</f>
        <v>0.34287867819920181</v>
      </c>
      <c r="M65" s="60">
        <f>(AVERAGEIFS('city centre offline'!$J$2:$J$2047,'city centre offline'!$A$2:$A$2047,$A65,'city centre offline'!$B$2:$B$2047,M$4)*AVERAGEIFS('all sales summary'!$I$2:$I$2047,'all sales summary'!$A$2:$A$2047,$A65,'all sales summary'!$B$2:$B$2047,M$4))/((AVERAGEIFS('overall city offline'!$J$2:$J$2047,'overall city offline'!$A$2:$A$2047,$A65,'overall city offline'!$B$2:$B$2047,M$4)*(1-AVERAGEIFS('all sales summary'!$I$2:$I$2047,'all sales summary'!$A$2:$A$2047,$A65,'all sales summary'!$B$2:$B$2047,M$4)))+(AVERAGEIFS('city centre offline'!$J$2:$J$2047,'city centre offline'!$A$2:$A$2047,$A65,'city centre offline'!$B$2:$B$2047,M$4)*AVERAGEIFS('all sales summary'!$I$2:$I$2047,'all sales summary'!$A$2:$A$2047,$A65,'all sales summary'!$B$2:$B$2047,M$4)))</f>
        <v>0.35488961880900505</v>
      </c>
      <c r="N65" s="60">
        <f>(AVERAGEIFS('city centre offline'!$J$2:$J$2047,'city centre offline'!$A$2:$A$2047,$A65,'city centre offline'!$B$2:$B$2047,N$4)*AVERAGEIFS('all sales summary'!$I$2:$I$2047,'all sales summary'!$A$2:$A$2047,$A65,'all sales summary'!$B$2:$B$2047,N$4))/((AVERAGEIFS('overall city offline'!$J$2:$J$2047,'overall city offline'!$A$2:$A$2047,$A65,'overall city offline'!$B$2:$B$2047,N$4)*(1-AVERAGEIFS('all sales summary'!$I$2:$I$2047,'all sales summary'!$A$2:$A$2047,$A65,'all sales summary'!$B$2:$B$2047,N$4)))+(AVERAGEIFS('city centre offline'!$J$2:$J$2047,'city centre offline'!$A$2:$A$2047,$A65,'city centre offline'!$B$2:$B$2047,N$4)*AVERAGEIFS('all sales summary'!$I$2:$I$2047,'all sales summary'!$A$2:$A$2047,$A65,'all sales summary'!$B$2:$B$2047,N$4)))</f>
        <v>0.34430052636282027</v>
      </c>
      <c r="O65" s="60">
        <f>(AVERAGEIFS('city centre offline'!$J$2:$J$2047,'city centre offline'!$A$2:$A$2047,$A65,'city centre offline'!$B$2:$B$2047,O$4)*AVERAGEIFS('all sales summary'!$I$2:$I$2047,'all sales summary'!$A$2:$A$2047,$A65,'all sales summary'!$B$2:$B$2047,O$4))/((AVERAGEIFS('overall city offline'!$J$2:$J$2047,'overall city offline'!$A$2:$A$2047,$A65,'overall city offline'!$B$2:$B$2047,O$4)*(1-AVERAGEIFS('all sales summary'!$I$2:$I$2047,'all sales summary'!$A$2:$A$2047,$A65,'all sales summary'!$B$2:$B$2047,O$4)))+(AVERAGEIFS('city centre offline'!$J$2:$J$2047,'city centre offline'!$A$2:$A$2047,$A65,'city centre offline'!$B$2:$B$2047,O$4)*AVERAGEIFS('all sales summary'!$I$2:$I$2047,'all sales summary'!$A$2:$A$2047,$A65,'all sales summary'!$B$2:$B$2047,O$4)))</f>
        <v>0.34500883108078351</v>
      </c>
      <c r="P65" s="60">
        <f>(AVERAGEIFS('city centre offline'!$J$2:$J$2047,'city centre offline'!$A$2:$A$2047,$A65,'city centre offline'!$B$2:$B$2047,P$4)*AVERAGEIFS('all sales summary'!$I$2:$I$2047,'all sales summary'!$A$2:$A$2047,$A65,'all sales summary'!$B$2:$B$2047,P$4))/((AVERAGEIFS('overall city offline'!$J$2:$J$2047,'overall city offline'!$A$2:$A$2047,$A65,'overall city offline'!$B$2:$B$2047,P$4)*(1-AVERAGEIFS('all sales summary'!$I$2:$I$2047,'all sales summary'!$A$2:$A$2047,$A65,'all sales summary'!$B$2:$B$2047,P$4)))+(AVERAGEIFS('city centre offline'!$J$2:$J$2047,'city centre offline'!$A$2:$A$2047,$A65,'city centre offline'!$B$2:$B$2047,P$4)*AVERAGEIFS('all sales summary'!$I$2:$I$2047,'all sales summary'!$A$2:$A$2047,$A65,'all sales summary'!$B$2:$B$2047,P$4)))</f>
        <v>0.32979160270987268</v>
      </c>
      <c r="Q65" s="60">
        <f>(AVERAGEIFS('city centre offline'!$J$2:$J$2047,'city centre offline'!$A$2:$A$2047,$A65,'city centre offline'!$B$2:$B$2047,Q$4)*AVERAGEIFS('all sales summary'!$I$2:$I$2047,'all sales summary'!$A$2:$A$2047,$A65,'all sales summary'!$B$2:$B$2047,Q$4))/((AVERAGEIFS('overall city offline'!$J$2:$J$2047,'overall city offline'!$A$2:$A$2047,$A65,'overall city offline'!$B$2:$B$2047,Q$4)*(1-AVERAGEIFS('all sales summary'!$I$2:$I$2047,'all sales summary'!$A$2:$A$2047,$A65,'all sales summary'!$B$2:$B$2047,Q$4)))+(AVERAGEIFS('city centre offline'!$J$2:$J$2047,'city centre offline'!$A$2:$A$2047,$A65,'city centre offline'!$B$2:$B$2047,Q$4)*AVERAGEIFS('all sales summary'!$I$2:$I$2047,'all sales summary'!$A$2:$A$2047,$A65,'all sales summary'!$B$2:$B$2047,Q$4)))</f>
        <v>0.19959865142800023</v>
      </c>
      <c r="R65" s="60">
        <f>(AVERAGEIFS('city centre offline'!$J$2:$J$2047,'city centre offline'!$A$2:$A$2047,$A65,'city centre offline'!$B$2:$B$2047,R$4)*AVERAGEIFS('all sales summary'!$I$2:$I$2047,'all sales summary'!$A$2:$A$2047,$A65,'all sales summary'!$B$2:$B$2047,R$4))/((AVERAGEIFS('overall city offline'!$J$2:$J$2047,'overall city offline'!$A$2:$A$2047,$A65,'overall city offline'!$B$2:$B$2047,R$4)*(1-AVERAGEIFS('all sales summary'!$I$2:$I$2047,'all sales summary'!$A$2:$A$2047,$A65,'all sales summary'!$B$2:$B$2047,R$4)))+(AVERAGEIFS('city centre offline'!$J$2:$J$2047,'city centre offline'!$A$2:$A$2047,$A65,'city centre offline'!$B$2:$B$2047,R$4)*AVERAGEIFS('all sales summary'!$I$2:$I$2047,'all sales summary'!$A$2:$A$2047,$A65,'all sales summary'!$B$2:$B$2047,R$4)))</f>
        <v>0.21635709851815263</v>
      </c>
      <c r="S65" s="60">
        <f>(AVERAGEIFS('city centre offline'!$J$2:$J$2047,'city centre offline'!$A$2:$A$2047,$A65,'city centre offline'!$B$2:$B$2047,S$4)*AVERAGEIFS('all sales summary'!$I$2:$I$2047,'all sales summary'!$A$2:$A$2047,$A65,'all sales summary'!$B$2:$B$2047,S$4))/((AVERAGEIFS('overall city offline'!$J$2:$J$2047,'overall city offline'!$A$2:$A$2047,$A65,'overall city offline'!$B$2:$B$2047,S$4)*(1-AVERAGEIFS('all sales summary'!$I$2:$I$2047,'all sales summary'!$A$2:$A$2047,$A65,'all sales summary'!$B$2:$B$2047,S$4)))+(AVERAGEIFS('city centre offline'!$J$2:$J$2047,'city centre offline'!$A$2:$A$2047,$A65,'city centre offline'!$B$2:$B$2047,S$4)*AVERAGEIFS('all sales summary'!$I$2:$I$2047,'all sales summary'!$A$2:$A$2047,$A65,'all sales summary'!$B$2:$B$2047,S$4)))</f>
        <v>0.26511930664180505</v>
      </c>
      <c r="T65" s="60">
        <f>(AVERAGEIFS('city centre offline'!$J$2:$J$2047,'city centre offline'!$A$2:$A$2047,$A65,'city centre offline'!$B$2:$B$2047,T$4)*AVERAGEIFS('all sales summary'!$I$2:$I$2047,'all sales summary'!$A$2:$A$2047,$A65,'all sales summary'!$B$2:$B$2047,T$4))/((AVERAGEIFS('overall city offline'!$J$2:$J$2047,'overall city offline'!$A$2:$A$2047,$A65,'overall city offline'!$B$2:$B$2047,T$4)*(1-AVERAGEIFS('all sales summary'!$I$2:$I$2047,'all sales summary'!$A$2:$A$2047,$A65,'all sales summary'!$B$2:$B$2047,T$4)))+(AVERAGEIFS('city centre offline'!$J$2:$J$2047,'city centre offline'!$A$2:$A$2047,$A65,'city centre offline'!$B$2:$B$2047,T$4)*AVERAGEIFS('all sales summary'!$I$2:$I$2047,'all sales summary'!$A$2:$A$2047,$A65,'all sales summary'!$B$2:$B$2047,T$4)))</f>
        <v>0.33302083619894174</v>
      </c>
      <c r="U65" s="60">
        <f>(AVERAGEIFS('city centre offline'!$J$2:$J$2047,'city centre offline'!$A$2:$A$2047,$A65,'city centre offline'!$B$2:$B$2047,U$4)*AVERAGEIFS('all sales summary'!$I$2:$I$2047,'all sales summary'!$A$2:$A$2047,$A65,'all sales summary'!$B$2:$B$2047,U$4))/((AVERAGEIFS('overall city offline'!$J$2:$J$2047,'overall city offline'!$A$2:$A$2047,$A65,'overall city offline'!$B$2:$B$2047,U$4)*(1-AVERAGEIFS('all sales summary'!$I$2:$I$2047,'all sales summary'!$A$2:$A$2047,$A65,'all sales summary'!$B$2:$B$2047,U$4)))+(AVERAGEIFS('city centre offline'!$J$2:$J$2047,'city centre offline'!$A$2:$A$2047,$A65,'city centre offline'!$B$2:$B$2047,U$4)*AVERAGEIFS('all sales summary'!$I$2:$I$2047,'all sales summary'!$A$2:$A$2047,$A65,'all sales summary'!$B$2:$B$2047,U$4)))</f>
        <v>0.33884625974157967</v>
      </c>
      <c r="V65" s="60">
        <f>(AVERAGEIFS('city centre offline'!$J$2:$J$2047,'city centre offline'!$A$2:$A$2047,$A65,'city centre offline'!$B$2:$B$2047,V$4)*AVERAGEIFS('all sales summary'!$I$2:$I$2047,'all sales summary'!$A$2:$A$2047,$A65,'all sales summary'!$B$2:$B$2047,V$4))/((AVERAGEIFS('overall city offline'!$J$2:$J$2047,'overall city offline'!$A$2:$A$2047,$A65,'overall city offline'!$B$2:$B$2047,V$4)*(1-AVERAGEIFS('all sales summary'!$I$2:$I$2047,'all sales summary'!$A$2:$A$2047,$A65,'all sales summary'!$B$2:$B$2047,V$4)))+(AVERAGEIFS('city centre offline'!$J$2:$J$2047,'city centre offline'!$A$2:$A$2047,$A65,'city centre offline'!$B$2:$B$2047,V$4)*AVERAGEIFS('all sales summary'!$I$2:$I$2047,'all sales summary'!$A$2:$A$2047,$A65,'all sales summary'!$B$2:$B$2047,V$4)))</f>
        <v>0.32841270601707934</v>
      </c>
      <c r="W65" s="60">
        <f>(AVERAGEIFS('city centre offline'!$J$2:$J$2047,'city centre offline'!$A$2:$A$2047,$A65,'city centre offline'!$B$2:$B$2047,W$4)*AVERAGEIFS('all sales summary'!$I$2:$I$2047,'all sales summary'!$A$2:$A$2047,$A65,'all sales summary'!$B$2:$B$2047,W$4))/((AVERAGEIFS('overall city offline'!$J$2:$J$2047,'overall city offline'!$A$2:$A$2047,$A65,'overall city offline'!$B$2:$B$2047,W$4)*(1-AVERAGEIFS('all sales summary'!$I$2:$I$2047,'all sales summary'!$A$2:$A$2047,$A65,'all sales summary'!$B$2:$B$2047,W$4)))+(AVERAGEIFS('city centre offline'!$J$2:$J$2047,'city centre offline'!$A$2:$A$2047,$A65,'city centre offline'!$B$2:$B$2047,W$4)*AVERAGEIFS('all sales summary'!$I$2:$I$2047,'all sales summary'!$A$2:$A$2047,$A65,'all sales summary'!$B$2:$B$2047,W$4)))</f>
        <v>0.32216569153676777</v>
      </c>
      <c r="X65" s="60">
        <f>(AVERAGEIFS('city centre offline'!$J$2:$J$2047,'city centre offline'!$A$2:$A$2047,$A65,'city centre offline'!$B$2:$B$2047,X$4)*AVERAGEIFS('all sales summary'!$I$2:$I$2047,'all sales summary'!$A$2:$A$2047,$A65,'all sales summary'!$B$2:$B$2047,X$4))/((AVERAGEIFS('overall city offline'!$J$2:$J$2047,'overall city offline'!$A$2:$A$2047,$A65,'overall city offline'!$B$2:$B$2047,X$4)*(1-AVERAGEIFS('all sales summary'!$I$2:$I$2047,'all sales summary'!$A$2:$A$2047,$A65,'all sales summary'!$B$2:$B$2047,X$4)))+(AVERAGEIFS('city centre offline'!$J$2:$J$2047,'city centre offline'!$A$2:$A$2047,$A65,'city centre offline'!$B$2:$B$2047,X$4)*AVERAGEIFS('all sales summary'!$I$2:$I$2047,'all sales summary'!$A$2:$A$2047,$A65,'all sales summary'!$B$2:$B$2047,X$4)))</f>
        <v>0.28428851549458167</v>
      </c>
      <c r="Y65" s="60">
        <f>(AVERAGEIFS('city centre offline'!$J$2:$J$2047,'city centre offline'!$A$2:$A$2047,$A65,'city centre offline'!$B$2:$B$2047,Y$4)*AVERAGEIFS('all sales summary'!$I$2:$I$2047,'all sales summary'!$A$2:$A$2047,$A65,'all sales summary'!$B$2:$B$2047,Y$4))/((AVERAGEIFS('overall city offline'!$J$2:$J$2047,'overall city offline'!$A$2:$A$2047,$A65,'overall city offline'!$B$2:$B$2047,Y$4)*(1-AVERAGEIFS('all sales summary'!$I$2:$I$2047,'all sales summary'!$A$2:$A$2047,$A65,'all sales summary'!$B$2:$B$2047,Y$4)))+(AVERAGEIFS('city centre offline'!$J$2:$J$2047,'city centre offline'!$A$2:$A$2047,$A65,'city centre offline'!$B$2:$B$2047,Y$4)*AVERAGEIFS('all sales summary'!$I$2:$I$2047,'all sales summary'!$A$2:$A$2047,$A65,'all sales summary'!$B$2:$B$2047,Y$4)))</f>
        <v>0.32757060704217572</v>
      </c>
      <c r="Z65" s="60">
        <f>(AVERAGEIFS('city centre offline'!$J$2:$J$2047,'city centre offline'!$A$2:$A$2047,$A65,'city centre offline'!$B$2:$B$2047,Z$4)*AVERAGEIFS('all sales summary'!$I$2:$I$2047,'all sales summary'!$A$2:$A$2047,$A65,'all sales summary'!$B$2:$B$2047,Z$4))/((AVERAGEIFS('overall city offline'!$J$2:$J$2047,'overall city offline'!$A$2:$A$2047,$A65,'overall city offline'!$B$2:$B$2047,Z$4)*(1-AVERAGEIFS('all sales summary'!$I$2:$I$2047,'all sales summary'!$A$2:$A$2047,$A65,'all sales summary'!$B$2:$B$2047,Z$4)))+(AVERAGEIFS('city centre offline'!$J$2:$J$2047,'city centre offline'!$A$2:$A$2047,$A65,'city centre offline'!$B$2:$B$2047,Z$4)*AVERAGEIFS('all sales summary'!$I$2:$I$2047,'all sales summary'!$A$2:$A$2047,$A65,'all sales summary'!$B$2:$B$2047,Z$4)))</f>
        <v>0.25320592025586186</v>
      </c>
      <c r="AA65" s="60">
        <f>(AVERAGEIFS('city centre offline'!$J$2:$J$2047,'city centre offline'!$A$2:$A$2047,$A65,'city centre offline'!$B$2:$B$2047,AA$4)*AVERAGEIFS('all sales summary'!$I$2:$I$2047,'all sales summary'!$A$2:$A$2047,$A65,'all sales summary'!$B$2:$B$2047,AA$4))/((AVERAGEIFS('overall city offline'!$J$2:$J$2047,'overall city offline'!$A$2:$A$2047,$A65,'overall city offline'!$B$2:$B$2047,AA$4)*(1-AVERAGEIFS('all sales summary'!$I$2:$I$2047,'all sales summary'!$A$2:$A$2047,$A65,'all sales summary'!$B$2:$B$2047,AA$4)))+(AVERAGEIFS('city centre offline'!$J$2:$J$2047,'city centre offline'!$A$2:$A$2047,$A65,'city centre offline'!$B$2:$B$2047,AA$4)*AVERAGEIFS('all sales summary'!$I$2:$I$2047,'all sales summary'!$A$2:$A$2047,$A65,'all sales summary'!$B$2:$B$2047,AA$4)))</f>
        <v>0.2578163481521078</v>
      </c>
      <c r="AB65" s="60">
        <f>(AVERAGEIFS('city centre offline'!$J$2:$J$2047,'city centre offline'!$A$2:$A$2047,$A65,'city centre offline'!$B$2:$B$2047,AB$4)*AVERAGEIFS('all sales summary'!$I$2:$I$2047,'all sales summary'!$A$2:$A$2047,$A65,'all sales summary'!$B$2:$B$2047,AB$4))/((AVERAGEIFS('overall city offline'!$J$2:$J$2047,'overall city offline'!$A$2:$A$2047,$A65,'overall city offline'!$B$2:$B$2047,AB$4)*(1-AVERAGEIFS('all sales summary'!$I$2:$I$2047,'all sales summary'!$A$2:$A$2047,$A65,'all sales summary'!$B$2:$B$2047,AB$4)))+(AVERAGEIFS('city centre offline'!$J$2:$J$2047,'city centre offline'!$A$2:$A$2047,$A65,'city centre offline'!$B$2:$B$2047,AB$4)*AVERAGEIFS('all sales summary'!$I$2:$I$2047,'all sales summary'!$A$2:$A$2047,$A65,'all sales summary'!$B$2:$B$2047,AB$4)))</f>
        <v>0.26604733115055096</v>
      </c>
      <c r="AC65" s="60">
        <f>(AVERAGEIFS('city centre offline'!$J$2:$J$2047,'city centre offline'!$A$2:$A$2047,$A65,'city centre offline'!$B$2:$B$2047,AC$4)*AVERAGEIFS('all sales summary'!$I$2:$I$2047,'all sales summary'!$A$2:$A$2047,$A65,'all sales summary'!$B$2:$B$2047,AC$4))/((AVERAGEIFS('overall city offline'!$J$2:$J$2047,'overall city offline'!$A$2:$A$2047,$A65,'overall city offline'!$B$2:$B$2047,AC$4)*(1-AVERAGEIFS('all sales summary'!$I$2:$I$2047,'all sales summary'!$A$2:$A$2047,$A65,'all sales summary'!$B$2:$B$2047,AC$4)))+(AVERAGEIFS('city centre offline'!$J$2:$J$2047,'city centre offline'!$A$2:$A$2047,$A65,'city centre offline'!$B$2:$B$2047,AC$4)*AVERAGEIFS('all sales summary'!$I$2:$I$2047,'all sales summary'!$A$2:$A$2047,$A65,'all sales summary'!$B$2:$B$2047,AC$4)))</f>
        <v>0.29855661686950635</v>
      </c>
      <c r="AD65" s="60">
        <f>(AVERAGEIFS('city centre offline'!$J$2:$J$2047,'city centre offline'!$A$2:$A$2047,$A65,'city centre offline'!$B$2:$B$2047,AD$4)*AVERAGEIFS('all sales summary'!$I$2:$I$2047,'all sales summary'!$A$2:$A$2047,$A65,'all sales summary'!$B$2:$B$2047,AD$4))/((AVERAGEIFS('overall city offline'!$J$2:$J$2047,'overall city offline'!$A$2:$A$2047,$A65,'overall city offline'!$B$2:$B$2047,AD$4)*(1-AVERAGEIFS('all sales summary'!$I$2:$I$2047,'all sales summary'!$A$2:$A$2047,$A65,'all sales summary'!$B$2:$B$2047,AD$4)))+(AVERAGEIFS('city centre offline'!$J$2:$J$2047,'city centre offline'!$A$2:$A$2047,$A65,'city centre offline'!$B$2:$B$2047,AD$4)*AVERAGEIFS('all sales summary'!$I$2:$I$2047,'all sales summary'!$A$2:$A$2047,$A65,'all sales summary'!$B$2:$B$2047,AD$4)))</f>
        <v>0.33146220803206378</v>
      </c>
      <c r="AE65" s="60">
        <f>(AVERAGEIFS('city centre offline'!$J$2:$J$2047,'city centre offline'!$A$2:$A$2047,$A65,'city centre offline'!$B$2:$B$2047,AE$4)*AVERAGEIFS('all sales summary'!$I$2:$I$2047,'all sales summary'!$A$2:$A$2047,$A65,'all sales summary'!$B$2:$B$2047,AE$4))/((AVERAGEIFS('overall city offline'!$J$2:$J$2047,'overall city offline'!$A$2:$A$2047,$A65,'overall city offline'!$B$2:$B$2047,AE$4)*(1-AVERAGEIFS('all sales summary'!$I$2:$I$2047,'all sales summary'!$A$2:$A$2047,$A65,'all sales summary'!$B$2:$B$2047,AE$4)))+(AVERAGEIFS('city centre offline'!$J$2:$J$2047,'city centre offline'!$A$2:$A$2047,$A65,'city centre offline'!$B$2:$B$2047,AE$4)*AVERAGEIFS('all sales summary'!$I$2:$I$2047,'all sales summary'!$A$2:$A$2047,$A65,'all sales summary'!$B$2:$B$2047,AE$4)))</f>
        <v>0.33958705233439324</v>
      </c>
      <c r="AF65" s="60">
        <f>(AVERAGEIFS('city centre offline'!$J$2:$J$2047,'city centre offline'!$A$2:$A$2047,$A65,'city centre offline'!$B$2:$B$2047,AF$4)*AVERAGEIFS('all sales summary'!$I$2:$I$2047,'all sales summary'!$A$2:$A$2047,$A65,'all sales summary'!$B$2:$B$2047,AF$4))/((AVERAGEIFS('overall city offline'!$J$2:$J$2047,'overall city offline'!$A$2:$A$2047,$A65,'overall city offline'!$B$2:$B$2047,AF$4)*(1-AVERAGEIFS('all sales summary'!$I$2:$I$2047,'all sales summary'!$A$2:$A$2047,$A65,'all sales summary'!$B$2:$B$2047,AF$4)))+(AVERAGEIFS('city centre offline'!$J$2:$J$2047,'city centre offline'!$A$2:$A$2047,$A65,'city centre offline'!$B$2:$B$2047,AF$4)*AVERAGEIFS('all sales summary'!$I$2:$I$2047,'all sales summary'!$A$2:$A$2047,$A65,'all sales summary'!$B$2:$B$2047,AF$4)))</f>
        <v>0.34522498735642604</v>
      </c>
      <c r="AG65" s="60">
        <f>(AVERAGEIFS('city centre offline'!$J$2:$J$2047,'city centre offline'!$A$2:$A$2047,$A65,'city centre offline'!$B$2:$B$2047,AG$4)*AVERAGEIFS('all sales summary'!$I$2:$I$2047,'all sales summary'!$A$2:$A$2047,$A65,'all sales summary'!$B$2:$B$2047,AG$4))/((AVERAGEIFS('overall city offline'!$J$2:$J$2047,'overall city offline'!$A$2:$A$2047,$A65,'overall city offline'!$B$2:$B$2047,AG$4)*(1-AVERAGEIFS('all sales summary'!$I$2:$I$2047,'all sales summary'!$A$2:$A$2047,$A65,'all sales summary'!$B$2:$B$2047,AG$4)))+(AVERAGEIFS('city centre offline'!$J$2:$J$2047,'city centre offline'!$A$2:$A$2047,$A65,'city centre offline'!$B$2:$B$2047,AG$4)*AVERAGEIFS('all sales summary'!$I$2:$I$2047,'all sales summary'!$A$2:$A$2047,$A65,'all sales summary'!$B$2:$B$2047,AG$4)))</f>
        <v>0.34531974843796009</v>
      </c>
      <c r="AH65" s="60">
        <f>(AVERAGEIFS('city centre offline'!$J$2:$J$2047,'city centre offline'!$A$2:$A$2047,$A65,'city centre offline'!$B$2:$B$2047,AH$4)*AVERAGEIFS('all sales summary'!$I$2:$I$2047,'all sales summary'!$A$2:$A$2047,$A65,'all sales summary'!$B$2:$B$2047,AH$4))/((AVERAGEIFS('overall city offline'!$J$2:$J$2047,'overall city offline'!$A$2:$A$2047,$A65,'overall city offline'!$B$2:$B$2047,AH$4)*(1-AVERAGEIFS('all sales summary'!$I$2:$I$2047,'all sales summary'!$A$2:$A$2047,$A65,'all sales summary'!$B$2:$B$2047,AH$4)))+(AVERAGEIFS('city centre offline'!$J$2:$J$2047,'city centre offline'!$A$2:$A$2047,$A65,'city centre offline'!$B$2:$B$2047,AH$4)*AVERAGEIFS('all sales summary'!$I$2:$I$2047,'all sales summary'!$A$2:$A$2047,$A65,'all sales summary'!$B$2:$B$2047,AH$4)))</f>
        <v>0.33888473102064137</v>
      </c>
    </row>
    <row r="66" spans="1:34" x14ac:dyDescent="0.3">
      <c r="A66" t="s">
        <v>68</v>
      </c>
      <c r="B66" s="60">
        <f>(AVERAGEIFS('city centre offline'!$J$2:$J$2047,'city centre offline'!$A$2:$A$2047,$A66,'city centre offline'!$B$2:$B$2047,B$4)*AVERAGEIFS('all sales summary'!$I$2:$I$2047,'all sales summary'!$A$2:$A$2047,$A66,'all sales summary'!$B$2:$B$2047,B$4))/((AVERAGEIFS('overall city offline'!$J$2:$J$2047,'overall city offline'!$A$2:$A$2047,$A66,'overall city offline'!$B$2:$B$2047,B$4)*(1-AVERAGEIFS('all sales summary'!$I$2:$I$2047,'all sales summary'!$A$2:$A$2047,$A66,'all sales summary'!$B$2:$B$2047,B$4)))+(AVERAGEIFS('city centre offline'!$J$2:$J$2047,'city centre offline'!$A$2:$A$2047,$A66,'city centre offline'!$B$2:$B$2047,B$4)*AVERAGEIFS('all sales summary'!$I$2:$I$2047,'all sales summary'!$A$2:$A$2047,$A66,'all sales summary'!$B$2:$B$2047,B$4)))</f>
        <v>0.38770596242435135</v>
      </c>
      <c r="C66" s="60">
        <f>(AVERAGEIFS('city centre offline'!$J$2:$J$2047,'city centre offline'!$A$2:$A$2047,$A66,'city centre offline'!$B$2:$B$2047,C$4)*AVERAGEIFS('all sales summary'!$I$2:$I$2047,'all sales summary'!$A$2:$A$2047,$A66,'all sales summary'!$B$2:$B$2047,C$4))/((AVERAGEIFS('overall city offline'!$J$2:$J$2047,'overall city offline'!$A$2:$A$2047,$A66,'overall city offline'!$B$2:$B$2047,C$4)*(1-AVERAGEIFS('all sales summary'!$I$2:$I$2047,'all sales summary'!$A$2:$A$2047,$A66,'all sales summary'!$B$2:$B$2047,C$4)))+(AVERAGEIFS('city centre offline'!$J$2:$J$2047,'city centre offline'!$A$2:$A$2047,$A66,'city centre offline'!$B$2:$B$2047,C$4)*AVERAGEIFS('all sales summary'!$I$2:$I$2047,'all sales summary'!$A$2:$A$2047,$A66,'all sales summary'!$B$2:$B$2047,C$4)))</f>
        <v>0.40175244541903354</v>
      </c>
      <c r="D66" s="60">
        <f>(AVERAGEIFS('city centre offline'!$J$2:$J$2047,'city centre offline'!$A$2:$A$2047,$A66,'city centre offline'!$B$2:$B$2047,D$4)*AVERAGEIFS('all sales summary'!$I$2:$I$2047,'all sales summary'!$A$2:$A$2047,$A66,'all sales summary'!$B$2:$B$2047,D$4))/((AVERAGEIFS('overall city offline'!$J$2:$J$2047,'overall city offline'!$A$2:$A$2047,$A66,'overall city offline'!$B$2:$B$2047,D$4)*(1-AVERAGEIFS('all sales summary'!$I$2:$I$2047,'all sales summary'!$A$2:$A$2047,$A66,'all sales summary'!$B$2:$B$2047,D$4)))+(AVERAGEIFS('city centre offline'!$J$2:$J$2047,'city centre offline'!$A$2:$A$2047,$A66,'city centre offline'!$B$2:$B$2047,D$4)*AVERAGEIFS('all sales summary'!$I$2:$I$2047,'all sales summary'!$A$2:$A$2047,$A66,'all sales summary'!$B$2:$B$2047,D$4)))</f>
        <v>0.39308110684242681</v>
      </c>
      <c r="E66" s="60">
        <f>(AVERAGEIFS('city centre offline'!$J$2:$J$2047,'city centre offline'!$A$2:$A$2047,$A66,'city centre offline'!$B$2:$B$2047,E$4)*AVERAGEIFS('all sales summary'!$I$2:$I$2047,'all sales summary'!$A$2:$A$2047,$A66,'all sales summary'!$B$2:$B$2047,E$4))/((AVERAGEIFS('overall city offline'!$J$2:$J$2047,'overall city offline'!$A$2:$A$2047,$A66,'overall city offline'!$B$2:$B$2047,E$4)*(1-AVERAGEIFS('all sales summary'!$I$2:$I$2047,'all sales summary'!$A$2:$A$2047,$A66,'all sales summary'!$B$2:$B$2047,E$4)))+(AVERAGEIFS('city centre offline'!$J$2:$J$2047,'city centre offline'!$A$2:$A$2047,$A66,'city centre offline'!$B$2:$B$2047,E$4)*AVERAGEIFS('all sales summary'!$I$2:$I$2047,'all sales summary'!$A$2:$A$2047,$A66,'all sales summary'!$B$2:$B$2047,E$4)))</f>
        <v>0.39379111330445288</v>
      </c>
      <c r="F66" s="60">
        <f>(AVERAGEIFS('city centre offline'!$J$2:$J$2047,'city centre offline'!$A$2:$A$2047,$A66,'city centre offline'!$B$2:$B$2047,F$4)*AVERAGEIFS('all sales summary'!$I$2:$I$2047,'all sales summary'!$A$2:$A$2047,$A66,'all sales summary'!$B$2:$B$2047,F$4))/((AVERAGEIFS('overall city offline'!$J$2:$J$2047,'overall city offline'!$A$2:$A$2047,$A66,'overall city offline'!$B$2:$B$2047,F$4)*(1-AVERAGEIFS('all sales summary'!$I$2:$I$2047,'all sales summary'!$A$2:$A$2047,$A66,'all sales summary'!$B$2:$B$2047,F$4)))+(AVERAGEIFS('city centre offline'!$J$2:$J$2047,'city centre offline'!$A$2:$A$2047,$A66,'city centre offline'!$B$2:$B$2047,F$4)*AVERAGEIFS('all sales summary'!$I$2:$I$2047,'all sales summary'!$A$2:$A$2047,$A66,'all sales summary'!$B$2:$B$2047,F$4)))</f>
        <v>0.38924647945712476</v>
      </c>
      <c r="G66" s="60">
        <f>(AVERAGEIFS('city centre offline'!$J$2:$J$2047,'city centre offline'!$A$2:$A$2047,$A66,'city centre offline'!$B$2:$B$2047,G$4)*AVERAGEIFS('all sales summary'!$I$2:$I$2047,'all sales summary'!$A$2:$A$2047,$A66,'all sales summary'!$B$2:$B$2047,G$4))/((AVERAGEIFS('overall city offline'!$J$2:$J$2047,'overall city offline'!$A$2:$A$2047,$A66,'overall city offline'!$B$2:$B$2047,G$4)*(1-AVERAGEIFS('all sales summary'!$I$2:$I$2047,'all sales summary'!$A$2:$A$2047,$A66,'all sales summary'!$B$2:$B$2047,G$4)))+(AVERAGEIFS('city centre offline'!$J$2:$J$2047,'city centre offline'!$A$2:$A$2047,$A66,'city centre offline'!$B$2:$B$2047,G$4)*AVERAGEIFS('all sales summary'!$I$2:$I$2047,'all sales summary'!$A$2:$A$2047,$A66,'all sales summary'!$B$2:$B$2047,G$4)))</f>
        <v>0.38983148737819107</v>
      </c>
      <c r="H66" s="60">
        <f>(AVERAGEIFS('city centre offline'!$J$2:$J$2047,'city centre offline'!$A$2:$A$2047,$A66,'city centre offline'!$B$2:$B$2047,H$4)*AVERAGEIFS('all sales summary'!$I$2:$I$2047,'all sales summary'!$A$2:$A$2047,$A66,'all sales summary'!$B$2:$B$2047,H$4))/((AVERAGEIFS('overall city offline'!$J$2:$J$2047,'overall city offline'!$A$2:$A$2047,$A66,'overall city offline'!$B$2:$B$2047,H$4)*(1-AVERAGEIFS('all sales summary'!$I$2:$I$2047,'all sales summary'!$A$2:$A$2047,$A66,'all sales summary'!$B$2:$B$2047,H$4)))+(AVERAGEIFS('city centre offline'!$J$2:$J$2047,'city centre offline'!$A$2:$A$2047,$A66,'city centre offline'!$B$2:$B$2047,H$4)*AVERAGEIFS('all sales summary'!$I$2:$I$2047,'all sales summary'!$A$2:$A$2047,$A66,'all sales summary'!$B$2:$B$2047,H$4)))</f>
        <v>0.39006166340779036</v>
      </c>
      <c r="I66" s="60">
        <f>(AVERAGEIFS('city centre offline'!$J$2:$J$2047,'city centre offline'!$A$2:$A$2047,$A66,'city centre offline'!$B$2:$B$2047,I$4)*AVERAGEIFS('all sales summary'!$I$2:$I$2047,'all sales summary'!$A$2:$A$2047,$A66,'all sales summary'!$B$2:$B$2047,I$4))/((AVERAGEIFS('overall city offline'!$J$2:$J$2047,'overall city offline'!$A$2:$A$2047,$A66,'overall city offline'!$B$2:$B$2047,I$4)*(1-AVERAGEIFS('all sales summary'!$I$2:$I$2047,'all sales summary'!$A$2:$A$2047,$A66,'all sales summary'!$B$2:$B$2047,I$4)))+(AVERAGEIFS('city centre offline'!$J$2:$J$2047,'city centre offline'!$A$2:$A$2047,$A66,'city centre offline'!$B$2:$B$2047,I$4)*AVERAGEIFS('all sales summary'!$I$2:$I$2047,'all sales summary'!$A$2:$A$2047,$A66,'all sales summary'!$B$2:$B$2047,I$4)))</f>
        <v>0.39155622021858077</v>
      </c>
      <c r="J66" s="60">
        <f>(AVERAGEIFS('city centre offline'!$J$2:$J$2047,'city centre offline'!$A$2:$A$2047,$A66,'city centre offline'!$B$2:$B$2047,J$4)*AVERAGEIFS('all sales summary'!$I$2:$I$2047,'all sales summary'!$A$2:$A$2047,$A66,'all sales summary'!$B$2:$B$2047,J$4))/((AVERAGEIFS('overall city offline'!$J$2:$J$2047,'overall city offline'!$A$2:$A$2047,$A66,'overall city offline'!$B$2:$B$2047,J$4)*(1-AVERAGEIFS('all sales summary'!$I$2:$I$2047,'all sales summary'!$A$2:$A$2047,$A66,'all sales summary'!$B$2:$B$2047,J$4)))+(AVERAGEIFS('city centre offline'!$J$2:$J$2047,'city centre offline'!$A$2:$A$2047,$A66,'city centre offline'!$B$2:$B$2047,J$4)*AVERAGEIFS('all sales summary'!$I$2:$I$2047,'all sales summary'!$A$2:$A$2047,$A66,'all sales summary'!$B$2:$B$2047,J$4)))</f>
        <v>0.38999725700565346</v>
      </c>
      <c r="K66" s="60">
        <f>(AVERAGEIFS('city centre offline'!$J$2:$J$2047,'city centre offline'!$A$2:$A$2047,$A66,'city centre offline'!$B$2:$B$2047,K$4)*AVERAGEIFS('all sales summary'!$I$2:$I$2047,'all sales summary'!$A$2:$A$2047,$A66,'all sales summary'!$B$2:$B$2047,K$4))/((AVERAGEIFS('overall city offline'!$J$2:$J$2047,'overall city offline'!$A$2:$A$2047,$A66,'overall city offline'!$B$2:$B$2047,K$4)*(1-AVERAGEIFS('all sales summary'!$I$2:$I$2047,'all sales summary'!$A$2:$A$2047,$A66,'all sales summary'!$B$2:$B$2047,K$4)))+(AVERAGEIFS('city centre offline'!$J$2:$J$2047,'city centre offline'!$A$2:$A$2047,$A66,'city centre offline'!$B$2:$B$2047,K$4)*AVERAGEIFS('all sales summary'!$I$2:$I$2047,'all sales summary'!$A$2:$A$2047,$A66,'all sales summary'!$B$2:$B$2047,K$4)))</f>
        <v>0.39514529732643927</v>
      </c>
      <c r="L66" s="60">
        <f>(AVERAGEIFS('city centre offline'!$J$2:$J$2047,'city centre offline'!$A$2:$A$2047,$A66,'city centre offline'!$B$2:$B$2047,L$4)*AVERAGEIFS('all sales summary'!$I$2:$I$2047,'all sales summary'!$A$2:$A$2047,$A66,'all sales summary'!$B$2:$B$2047,L$4))/((AVERAGEIFS('overall city offline'!$J$2:$J$2047,'overall city offline'!$A$2:$A$2047,$A66,'overall city offline'!$B$2:$B$2047,L$4)*(1-AVERAGEIFS('all sales summary'!$I$2:$I$2047,'all sales summary'!$A$2:$A$2047,$A66,'all sales summary'!$B$2:$B$2047,L$4)))+(AVERAGEIFS('city centre offline'!$J$2:$J$2047,'city centre offline'!$A$2:$A$2047,$A66,'city centre offline'!$B$2:$B$2047,L$4)*AVERAGEIFS('all sales summary'!$I$2:$I$2047,'all sales summary'!$A$2:$A$2047,$A66,'all sales summary'!$B$2:$B$2047,L$4)))</f>
        <v>0.40052455138139059</v>
      </c>
      <c r="M66" s="60">
        <f>(AVERAGEIFS('city centre offline'!$J$2:$J$2047,'city centre offline'!$A$2:$A$2047,$A66,'city centre offline'!$B$2:$B$2047,M$4)*AVERAGEIFS('all sales summary'!$I$2:$I$2047,'all sales summary'!$A$2:$A$2047,$A66,'all sales summary'!$B$2:$B$2047,M$4))/((AVERAGEIFS('overall city offline'!$J$2:$J$2047,'overall city offline'!$A$2:$A$2047,$A66,'overall city offline'!$B$2:$B$2047,M$4)*(1-AVERAGEIFS('all sales summary'!$I$2:$I$2047,'all sales summary'!$A$2:$A$2047,$A66,'all sales summary'!$B$2:$B$2047,M$4)))+(AVERAGEIFS('city centre offline'!$J$2:$J$2047,'city centre offline'!$A$2:$A$2047,$A66,'city centre offline'!$B$2:$B$2047,M$4)*AVERAGEIFS('all sales summary'!$I$2:$I$2047,'all sales summary'!$A$2:$A$2047,$A66,'all sales summary'!$B$2:$B$2047,M$4)))</f>
        <v>0.40673248920482002</v>
      </c>
      <c r="N66" s="60">
        <f>(AVERAGEIFS('city centre offline'!$J$2:$J$2047,'city centre offline'!$A$2:$A$2047,$A66,'city centre offline'!$B$2:$B$2047,N$4)*AVERAGEIFS('all sales summary'!$I$2:$I$2047,'all sales summary'!$A$2:$A$2047,$A66,'all sales summary'!$B$2:$B$2047,N$4))/((AVERAGEIFS('overall city offline'!$J$2:$J$2047,'overall city offline'!$A$2:$A$2047,$A66,'overall city offline'!$B$2:$B$2047,N$4)*(1-AVERAGEIFS('all sales summary'!$I$2:$I$2047,'all sales summary'!$A$2:$A$2047,$A66,'all sales summary'!$B$2:$B$2047,N$4)))+(AVERAGEIFS('city centre offline'!$J$2:$J$2047,'city centre offline'!$A$2:$A$2047,$A66,'city centre offline'!$B$2:$B$2047,N$4)*AVERAGEIFS('all sales summary'!$I$2:$I$2047,'all sales summary'!$A$2:$A$2047,$A66,'all sales summary'!$B$2:$B$2047,N$4)))</f>
        <v>0.38433473735227569</v>
      </c>
      <c r="O66" s="60">
        <f>(AVERAGEIFS('city centre offline'!$J$2:$J$2047,'city centre offline'!$A$2:$A$2047,$A66,'city centre offline'!$B$2:$B$2047,O$4)*AVERAGEIFS('all sales summary'!$I$2:$I$2047,'all sales summary'!$A$2:$A$2047,$A66,'all sales summary'!$B$2:$B$2047,O$4))/((AVERAGEIFS('overall city offline'!$J$2:$J$2047,'overall city offline'!$A$2:$A$2047,$A66,'overall city offline'!$B$2:$B$2047,O$4)*(1-AVERAGEIFS('all sales summary'!$I$2:$I$2047,'all sales summary'!$A$2:$A$2047,$A66,'all sales summary'!$B$2:$B$2047,O$4)))+(AVERAGEIFS('city centre offline'!$J$2:$J$2047,'city centre offline'!$A$2:$A$2047,$A66,'city centre offline'!$B$2:$B$2047,O$4)*AVERAGEIFS('all sales summary'!$I$2:$I$2047,'all sales summary'!$A$2:$A$2047,$A66,'all sales summary'!$B$2:$B$2047,O$4)))</f>
        <v>0.3977502024243677</v>
      </c>
      <c r="P66" s="60">
        <f>(AVERAGEIFS('city centre offline'!$J$2:$J$2047,'city centre offline'!$A$2:$A$2047,$A66,'city centre offline'!$B$2:$B$2047,P$4)*AVERAGEIFS('all sales summary'!$I$2:$I$2047,'all sales summary'!$A$2:$A$2047,$A66,'all sales summary'!$B$2:$B$2047,P$4))/((AVERAGEIFS('overall city offline'!$J$2:$J$2047,'overall city offline'!$A$2:$A$2047,$A66,'overall city offline'!$B$2:$B$2047,P$4)*(1-AVERAGEIFS('all sales summary'!$I$2:$I$2047,'all sales summary'!$A$2:$A$2047,$A66,'all sales summary'!$B$2:$B$2047,P$4)))+(AVERAGEIFS('city centre offline'!$J$2:$J$2047,'city centre offline'!$A$2:$A$2047,$A66,'city centre offline'!$B$2:$B$2047,P$4)*AVERAGEIFS('all sales summary'!$I$2:$I$2047,'all sales summary'!$A$2:$A$2047,$A66,'all sales summary'!$B$2:$B$2047,P$4)))</f>
        <v>0.38001965392087772</v>
      </c>
      <c r="Q66" s="60">
        <f>(AVERAGEIFS('city centre offline'!$J$2:$J$2047,'city centre offline'!$A$2:$A$2047,$A66,'city centre offline'!$B$2:$B$2047,Q$4)*AVERAGEIFS('all sales summary'!$I$2:$I$2047,'all sales summary'!$A$2:$A$2047,$A66,'all sales summary'!$B$2:$B$2047,Q$4))/((AVERAGEIFS('overall city offline'!$J$2:$J$2047,'overall city offline'!$A$2:$A$2047,$A66,'overall city offline'!$B$2:$B$2047,Q$4)*(1-AVERAGEIFS('all sales summary'!$I$2:$I$2047,'all sales summary'!$A$2:$A$2047,$A66,'all sales summary'!$B$2:$B$2047,Q$4)))+(AVERAGEIFS('city centre offline'!$J$2:$J$2047,'city centre offline'!$A$2:$A$2047,$A66,'city centre offline'!$B$2:$B$2047,Q$4)*AVERAGEIFS('all sales summary'!$I$2:$I$2047,'all sales summary'!$A$2:$A$2047,$A66,'all sales summary'!$B$2:$B$2047,Q$4)))</f>
        <v>0.17943107664142849</v>
      </c>
      <c r="R66" s="60">
        <f>(AVERAGEIFS('city centre offline'!$J$2:$J$2047,'city centre offline'!$A$2:$A$2047,$A66,'city centre offline'!$B$2:$B$2047,R$4)*AVERAGEIFS('all sales summary'!$I$2:$I$2047,'all sales summary'!$A$2:$A$2047,$A66,'all sales summary'!$B$2:$B$2047,R$4))/((AVERAGEIFS('overall city offline'!$J$2:$J$2047,'overall city offline'!$A$2:$A$2047,$A66,'overall city offline'!$B$2:$B$2047,R$4)*(1-AVERAGEIFS('all sales summary'!$I$2:$I$2047,'all sales summary'!$A$2:$A$2047,$A66,'all sales summary'!$B$2:$B$2047,R$4)))+(AVERAGEIFS('city centre offline'!$J$2:$J$2047,'city centre offline'!$A$2:$A$2047,$A66,'city centre offline'!$B$2:$B$2047,R$4)*AVERAGEIFS('all sales summary'!$I$2:$I$2047,'all sales summary'!$A$2:$A$2047,$A66,'all sales summary'!$B$2:$B$2047,R$4)))</f>
        <v>0.20309065975436133</v>
      </c>
      <c r="S66" s="60">
        <f>(AVERAGEIFS('city centre offline'!$J$2:$J$2047,'city centre offline'!$A$2:$A$2047,$A66,'city centre offline'!$B$2:$B$2047,S$4)*AVERAGEIFS('all sales summary'!$I$2:$I$2047,'all sales summary'!$A$2:$A$2047,$A66,'all sales summary'!$B$2:$B$2047,S$4))/((AVERAGEIFS('overall city offline'!$J$2:$J$2047,'overall city offline'!$A$2:$A$2047,$A66,'overall city offline'!$B$2:$B$2047,S$4)*(1-AVERAGEIFS('all sales summary'!$I$2:$I$2047,'all sales summary'!$A$2:$A$2047,$A66,'all sales summary'!$B$2:$B$2047,S$4)))+(AVERAGEIFS('city centre offline'!$J$2:$J$2047,'city centre offline'!$A$2:$A$2047,$A66,'city centre offline'!$B$2:$B$2047,S$4)*AVERAGEIFS('all sales summary'!$I$2:$I$2047,'all sales summary'!$A$2:$A$2047,$A66,'all sales summary'!$B$2:$B$2047,S$4)))</f>
        <v>0.19891104850622823</v>
      </c>
      <c r="T66" s="60">
        <f>(AVERAGEIFS('city centre offline'!$J$2:$J$2047,'city centre offline'!$A$2:$A$2047,$A66,'city centre offline'!$B$2:$B$2047,T$4)*AVERAGEIFS('all sales summary'!$I$2:$I$2047,'all sales summary'!$A$2:$A$2047,$A66,'all sales summary'!$B$2:$B$2047,T$4))/((AVERAGEIFS('overall city offline'!$J$2:$J$2047,'overall city offline'!$A$2:$A$2047,$A66,'overall city offline'!$B$2:$B$2047,T$4)*(1-AVERAGEIFS('all sales summary'!$I$2:$I$2047,'all sales summary'!$A$2:$A$2047,$A66,'all sales summary'!$B$2:$B$2047,T$4)))+(AVERAGEIFS('city centre offline'!$J$2:$J$2047,'city centre offline'!$A$2:$A$2047,$A66,'city centre offline'!$B$2:$B$2047,T$4)*AVERAGEIFS('all sales summary'!$I$2:$I$2047,'all sales summary'!$A$2:$A$2047,$A66,'all sales summary'!$B$2:$B$2047,T$4)))</f>
        <v>0.3711725883283411</v>
      </c>
      <c r="U66" s="60">
        <f>(AVERAGEIFS('city centre offline'!$J$2:$J$2047,'city centre offline'!$A$2:$A$2047,$A66,'city centre offline'!$B$2:$B$2047,U$4)*AVERAGEIFS('all sales summary'!$I$2:$I$2047,'all sales summary'!$A$2:$A$2047,$A66,'all sales summary'!$B$2:$B$2047,U$4))/((AVERAGEIFS('overall city offline'!$J$2:$J$2047,'overall city offline'!$A$2:$A$2047,$A66,'overall city offline'!$B$2:$B$2047,U$4)*(1-AVERAGEIFS('all sales summary'!$I$2:$I$2047,'all sales summary'!$A$2:$A$2047,$A66,'all sales summary'!$B$2:$B$2047,U$4)))+(AVERAGEIFS('city centre offline'!$J$2:$J$2047,'city centre offline'!$A$2:$A$2047,$A66,'city centre offline'!$B$2:$B$2047,U$4)*AVERAGEIFS('all sales summary'!$I$2:$I$2047,'all sales summary'!$A$2:$A$2047,$A66,'all sales summary'!$B$2:$B$2047,U$4)))</f>
        <v>0.40615342768693052</v>
      </c>
      <c r="V66" s="60">
        <f>(AVERAGEIFS('city centre offline'!$J$2:$J$2047,'city centre offline'!$A$2:$A$2047,$A66,'city centre offline'!$B$2:$B$2047,V$4)*AVERAGEIFS('all sales summary'!$I$2:$I$2047,'all sales summary'!$A$2:$A$2047,$A66,'all sales summary'!$B$2:$B$2047,V$4))/((AVERAGEIFS('overall city offline'!$J$2:$J$2047,'overall city offline'!$A$2:$A$2047,$A66,'overall city offline'!$B$2:$B$2047,V$4)*(1-AVERAGEIFS('all sales summary'!$I$2:$I$2047,'all sales summary'!$A$2:$A$2047,$A66,'all sales summary'!$B$2:$B$2047,V$4)))+(AVERAGEIFS('city centre offline'!$J$2:$J$2047,'city centre offline'!$A$2:$A$2047,$A66,'city centre offline'!$B$2:$B$2047,V$4)*AVERAGEIFS('all sales summary'!$I$2:$I$2047,'all sales summary'!$A$2:$A$2047,$A66,'all sales summary'!$B$2:$B$2047,V$4)))</f>
        <v>0.39885874272531568</v>
      </c>
      <c r="W66" s="60">
        <f>(AVERAGEIFS('city centre offline'!$J$2:$J$2047,'city centre offline'!$A$2:$A$2047,$A66,'city centre offline'!$B$2:$B$2047,W$4)*AVERAGEIFS('all sales summary'!$I$2:$I$2047,'all sales summary'!$A$2:$A$2047,$A66,'all sales summary'!$B$2:$B$2047,W$4))/((AVERAGEIFS('overall city offline'!$J$2:$J$2047,'overall city offline'!$A$2:$A$2047,$A66,'overall city offline'!$B$2:$B$2047,W$4)*(1-AVERAGEIFS('all sales summary'!$I$2:$I$2047,'all sales summary'!$A$2:$A$2047,$A66,'all sales summary'!$B$2:$B$2047,W$4)))+(AVERAGEIFS('city centre offline'!$J$2:$J$2047,'city centre offline'!$A$2:$A$2047,$A66,'city centre offline'!$B$2:$B$2047,W$4)*AVERAGEIFS('all sales summary'!$I$2:$I$2047,'all sales summary'!$A$2:$A$2047,$A66,'all sales summary'!$B$2:$B$2047,W$4)))</f>
        <v>0.37946037504837105</v>
      </c>
      <c r="X66" s="60">
        <f>(AVERAGEIFS('city centre offline'!$J$2:$J$2047,'city centre offline'!$A$2:$A$2047,$A66,'city centre offline'!$B$2:$B$2047,X$4)*AVERAGEIFS('all sales summary'!$I$2:$I$2047,'all sales summary'!$A$2:$A$2047,$A66,'all sales summary'!$B$2:$B$2047,X$4))/((AVERAGEIFS('overall city offline'!$J$2:$J$2047,'overall city offline'!$A$2:$A$2047,$A66,'overall city offline'!$B$2:$B$2047,X$4)*(1-AVERAGEIFS('all sales summary'!$I$2:$I$2047,'all sales summary'!$A$2:$A$2047,$A66,'all sales summary'!$B$2:$B$2047,X$4)))+(AVERAGEIFS('city centre offline'!$J$2:$J$2047,'city centre offline'!$A$2:$A$2047,$A66,'city centre offline'!$B$2:$B$2047,X$4)*AVERAGEIFS('all sales summary'!$I$2:$I$2047,'all sales summary'!$A$2:$A$2047,$A66,'all sales summary'!$B$2:$B$2047,X$4)))</f>
        <v>0.29014016692166822</v>
      </c>
      <c r="Y66" s="60">
        <f>(AVERAGEIFS('city centre offline'!$J$2:$J$2047,'city centre offline'!$A$2:$A$2047,$A66,'city centre offline'!$B$2:$B$2047,Y$4)*AVERAGEIFS('all sales summary'!$I$2:$I$2047,'all sales summary'!$A$2:$A$2047,$A66,'all sales summary'!$B$2:$B$2047,Y$4))/((AVERAGEIFS('overall city offline'!$J$2:$J$2047,'overall city offline'!$A$2:$A$2047,$A66,'overall city offline'!$B$2:$B$2047,Y$4)*(1-AVERAGEIFS('all sales summary'!$I$2:$I$2047,'all sales summary'!$A$2:$A$2047,$A66,'all sales summary'!$B$2:$B$2047,Y$4)))+(AVERAGEIFS('city centre offline'!$J$2:$J$2047,'city centre offline'!$A$2:$A$2047,$A66,'city centre offline'!$B$2:$B$2047,Y$4)*AVERAGEIFS('all sales summary'!$I$2:$I$2047,'all sales summary'!$A$2:$A$2047,$A66,'all sales summary'!$B$2:$B$2047,Y$4)))</f>
        <v>0.37545320546278138</v>
      </c>
      <c r="Z66" s="60">
        <f>(AVERAGEIFS('city centre offline'!$J$2:$J$2047,'city centre offline'!$A$2:$A$2047,$A66,'city centre offline'!$B$2:$B$2047,Z$4)*AVERAGEIFS('all sales summary'!$I$2:$I$2047,'all sales summary'!$A$2:$A$2047,$A66,'all sales summary'!$B$2:$B$2047,Z$4))/((AVERAGEIFS('overall city offline'!$J$2:$J$2047,'overall city offline'!$A$2:$A$2047,$A66,'overall city offline'!$B$2:$B$2047,Z$4)*(1-AVERAGEIFS('all sales summary'!$I$2:$I$2047,'all sales summary'!$A$2:$A$2047,$A66,'all sales summary'!$B$2:$B$2047,Z$4)))+(AVERAGEIFS('city centre offline'!$J$2:$J$2047,'city centre offline'!$A$2:$A$2047,$A66,'city centre offline'!$B$2:$B$2047,Z$4)*AVERAGEIFS('all sales summary'!$I$2:$I$2047,'all sales summary'!$A$2:$A$2047,$A66,'all sales summary'!$B$2:$B$2047,Z$4)))</f>
        <v>0.18487169572610107</v>
      </c>
      <c r="AA66" s="60">
        <f>(AVERAGEIFS('city centre offline'!$J$2:$J$2047,'city centre offline'!$A$2:$A$2047,$A66,'city centre offline'!$B$2:$B$2047,AA$4)*AVERAGEIFS('all sales summary'!$I$2:$I$2047,'all sales summary'!$A$2:$A$2047,$A66,'all sales summary'!$B$2:$B$2047,AA$4))/((AVERAGEIFS('overall city offline'!$J$2:$J$2047,'overall city offline'!$A$2:$A$2047,$A66,'overall city offline'!$B$2:$B$2047,AA$4)*(1-AVERAGEIFS('all sales summary'!$I$2:$I$2047,'all sales summary'!$A$2:$A$2047,$A66,'all sales summary'!$B$2:$B$2047,AA$4)))+(AVERAGEIFS('city centre offline'!$J$2:$J$2047,'city centre offline'!$A$2:$A$2047,$A66,'city centre offline'!$B$2:$B$2047,AA$4)*AVERAGEIFS('all sales summary'!$I$2:$I$2047,'all sales summary'!$A$2:$A$2047,$A66,'all sales summary'!$B$2:$B$2047,AA$4)))</f>
        <v>0.19824288070237056</v>
      </c>
      <c r="AB66" s="60">
        <f>(AVERAGEIFS('city centre offline'!$J$2:$J$2047,'city centre offline'!$A$2:$A$2047,$A66,'city centre offline'!$B$2:$B$2047,AB$4)*AVERAGEIFS('all sales summary'!$I$2:$I$2047,'all sales summary'!$A$2:$A$2047,$A66,'all sales summary'!$B$2:$B$2047,AB$4))/((AVERAGEIFS('overall city offline'!$J$2:$J$2047,'overall city offline'!$A$2:$A$2047,$A66,'overall city offline'!$B$2:$B$2047,AB$4)*(1-AVERAGEIFS('all sales summary'!$I$2:$I$2047,'all sales summary'!$A$2:$A$2047,$A66,'all sales summary'!$B$2:$B$2047,AB$4)))+(AVERAGEIFS('city centre offline'!$J$2:$J$2047,'city centre offline'!$A$2:$A$2047,$A66,'city centre offline'!$B$2:$B$2047,AB$4)*AVERAGEIFS('all sales summary'!$I$2:$I$2047,'all sales summary'!$A$2:$A$2047,$A66,'all sales summary'!$B$2:$B$2047,AB$4)))</f>
        <v>0.22217739097789438</v>
      </c>
      <c r="AC66" s="60">
        <f>(AVERAGEIFS('city centre offline'!$J$2:$J$2047,'city centre offline'!$A$2:$A$2047,$A66,'city centre offline'!$B$2:$B$2047,AC$4)*AVERAGEIFS('all sales summary'!$I$2:$I$2047,'all sales summary'!$A$2:$A$2047,$A66,'all sales summary'!$B$2:$B$2047,AC$4))/((AVERAGEIFS('overall city offline'!$J$2:$J$2047,'overall city offline'!$A$2:$A$2047,$A66,'overall city offline'!$B$2:$B$2047,AC$4)*(1-AVERAGEIFS('all sales summary'!$I$2:$I$2047,'all sales summary'!$A$2:$A$2047,$A66,'all sales summary'!$B$2:$B$2047,AC$4)))+(AVERAGEIFS('city centre offline'!$J$2:$J$2047,'city centre offline'!$A$2:$A$2047,$A66,'city centre offline'!$B$2:$B$2047,AC$4)*AVERAGEIFS('all sales summary'!$I$2:$I$2047,'all sales summary'!$A$2:$A$2047,$A66,'all sales summary'!$B$2:$B$2047,AC$4)))</f>
        <v>0.32235358235115519</v>
      </c>
      <c r="AD66" s="60">
        <f>(AVERAGEIFS('city centre offline'!$J$2:$J$2047,'city centre offline'!$A$2:$A$2047,$A66,'city centre offline'!$B$2:$B$2047,AD$4)*AVERAGEIFS('all sales summary'!$I$2:$I$2047,'all sales summary'!$A$2:$A$2047,$A66,'all sales summary'!$B$2:$B$2047,AD$4))/((AVERAGEIFS('overall city offline'!$J$2:$J$2047,'overall city offline'!$A$2:$A$2047,$A66,'overall city offline'!$B$2:$B$2047,AD$4)*(1-AVERAGEIFS('all sales summary'!$I$2:$I$2047,'all sales summary'!$A$2:$A$2047,$A66,'all sales summary'!$B$2:$B$2047,AD$4)))+(AVERAGEIFS('city centre offline'!$J$2:$J$2047,'city centre offline'!$A$2:$A$2047,$A66,'city centre offline'!$B$2:$B$2047,AD$4)*AVERAGEIFS('all sales summary'!$I$2:$I$2047,'all sales summary'!$A$2:$A$2047,$A66,'all sales summary'!$B$2:$B$2047,AD$4)))</f>
        <v>0.38106733675151222</v>
      </c>
      <c r="AE66" s="60">
        <f>(AVERAGEIFS('city centre offline'!$J$2:$J$2047,'city centre offline'!$A$2:$A$2047,$A66,'city centre offline'!$B$2:$B$2047,AE$4)*AVERAGEIFS('all sales summary'!$I$2:$I$2047,'all sales summary'!$A$2:$A$2047,$A66,'all sales summary'!$B$2:$B$2047,AE$4))/((AVERAGEIFS('overall city offline'!$J$2:$J$2047,'overall city offline'!$A$2:$A$2047,$A66,'overall city offline'!$B$2:$B$2047,AE$4)*(1-AVERAGEIFS('all sales summary'!$I$2:$I$2047,'all sales summary'!$A$2:$A$2047,$A66,'all sales summary'!$B$2:$B$2047,AE$4)))+(AVERAGEIFS('city centre offline'!$J$2:$J$2047,'city centre offline'!$A$2:$A$2047,$A66,'city centre offline'!$B$2:$B$2047,AE$4)*AVERAGEIFS('all sales summary'!$I$2:$I$2047,'all sales summary'!$A$2:$A$2047,$A66,'all sales summary'!$B$2:$B$2047,AE$4)))</f>
        <v>0.40410842044559447</v>
      </c>
      <c r="AF66" s="60">
        <f>(AVERAGEIFS('city centre offline'!$J$2:$J$2047,'city centre offline'!$A$2:$A$2047,$A66,'city centre offline'!$B$2:$B$2047,AF$4)*AVERAGEIFS('all sales summary'!$I$2:$I$2047,'all sales summary'!$A$2:$A$2047,$A66,'all sales summary'!$B$2:$B$2047,AF$4))/((AVERAGEIFS('overall city offline'!$J$2:$J$2047,'overall city offline'!$A$2:$A$2047,$A66,'overall city offline'!$B$2:$B$2047,AF$4)*(1-AVERAGEIFS('all sales summary'!$I$2:$I$2047,'all sales summary'!$A$2:$A$2047,$A66,'all sales summary'!$B$2:$B$2047,AF$4)))+(AVERAGEIFS('city centre offline'!$J$2:$J$2047,'city centre offline'!$A$2:$A$2047,$A66,'city centre offline'!$B$2:$B$2047,AF$4)*AVERAGEIFS('all sales summary'!$I$2:$I$2047,'all sales summary'!$A$2:$A$2047,$A66,'all sales summary'!$B$2:$B$2047,AF$4)))</f>
        <v>0.40153549242447956</v>
      </c>
      <c r="AG66" s="60">
        <f>(AVERAGEIFS('city centre offline'!$J$2:$J$2047,'city centre offline'!$A$2:$A$2047,$A66,'city centre offline'!$B$2:$B$2047,AG$4)*AVERAGEIFS('all sales summary'!$I$2:$I$2047,'all sales summary'!$A$2:$A$2047,$A66,'all sales summary'!$B$2:$B$2047,AG$4))/((AVERAGEIFS('overall city offline'!$J$2:$J$2047,'overall city offline'!$A$2:$A$2047,$A66,'overall city offline'!$B$2:$B$2047,AG$4)*(1-AVERAGEIFS('all sales summary'!$I$2:$I$2047,'all sales summary'!$A$2:$A$2047,$A66,'all sales summary'!$B$2:$B$2047,AG$4)))+(AVERAGEIFS('city centre offline'!$J$2:$J$2047,'city centre offline'!$A$2:$A$2047,$A66,'city centre offline'!$B$2:$B$2047,AG$4)*AVERAGEIFS('all sales summary'!$I$2:$I$2047,'all sales summary'!$A$2:$A$2047,$A66,'all sales summary'!$B$2:$B$2047,AG$4)))</f>
        <v>0.40326200545581958</v>
      </c>
      <c r="AH66" s="60">
        <f>(AVERAGEIFS('city centre offline'!$J$2:$J$2047,'city centre offline'!$A$2:$A$2047,$A66,'city centre offline'!$B$2:$B$2047,AH$4)*AVERAGEIFS('all sales summary'!$I$2:$I$2047,'all sales summary'!$A$2:$A$2047,$A66,'all sales summary'!$B$2:$B$2047,AH$4))/((AVERAGEIFS('overall city offline'!$J$2:$J$2047,'overall city offline'!$A$2:$A$2047,$A66,'overall city offline'!$B$2:$B$2047,AH$4)*(1-AVERAGEIFS('all sales summary'!$I$2:$I$2047,'all sales summary'!$A$2:$A$2047,$A66,'all sales summary'!$B$2:$B$2047,AH$4)))+(AVERAGEIFS('city centre offline'!$J$2:$J$2047,'city centre offline'!$A$2:$A$2047,$A66,'city centre offline'!$B$2:$B$2047,AH$4)*AVERAGEIFS('all sales summary'!$I$2:$I$2047,'all sales summary'!$A$2:$A$2047,$A66,'all sales summary'!$B$2:$B$2047,AH$4)))</f>
        <v>0.40661406024853869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509-48D1-464E-9AB4-9903BE0EA690}">
  <sheetPr>
    <tabColor rgb="FFC00000"/>
  </sheetPr>
  <dimension ref="A1:AH66"/>
  <sheetViews>
    <sheetView topLeftCell="A25" workbookViewId="0">
      <selection activeCell="A38" sqref="A38:XFD38"/>
    </sheetView>
  </sheetViews>
  <sheetFormatPr defaultRowHeight="14.4" x14ac:dyDescent="0.3"/>
  <cols>
    <col min="1" max="1" width="15.44140625" customWidth="1"/>
    <col min="2" max="2" width="19" bestFit="1" customWidth="1"/>
  </cols>
  <sheetData>
    <row r="1" spans="1:34" x14ac:dyDescent="0.3">
      <c r="A1" t="s">
        <v>285</v>
      </c>
    </row>
    <row r="3" spans="1:34" x14ac:dyDescent="0.3">
      <c r="B3" s="59" t="s">
        <v>233</v>
      </c>
      <c r="C3" t="s">
        <v>287</v>
      </c>
    </row>
    <row r="4" spans="1:34" x14ac:dyDescent="0.3">
      <c r="A4" s="58" t="s">
        <v>283</v>
      </c>
      <c r="B4" s="2">
        <v>43466</v>
      </c>
      <c r="C4" s="2">
        <v>43497</v>
      </c>
      <c r="D4" s="2">
        <v>43525</v>
      </c>
      <c r="E4" s="2">
        <v>43556</v>
      </c>
      <c r="F4" s="2">
        <v>43586</v>
      </c>
      <c r="G4" s="2">
        <v>43617</v>
      </c>
      <c r="H4" s="2">
        <v>43647</v>
      </c>
      <c r="I4" s="2">
        <v>43678</v>
      </c>
      <c r="J4" s="2">
        <v>43709</v>
      </c>
      <c r="K4" s="2">
        <v>43739</v>
      </c>
      <c r="L4" s="2">
        <v>43770</v>
      </c>
      <c r="M4" s="2">
        <v>43800</v>
      </c>
      <c r="N4" s="2">
        <v>43831</v>
      </c>
      <c r="O4" s="2">
        <v>43862</v>
      </c>
      <c r="P4" s="2">
        <v>43891</v>
      </c>
      <c r="Q4" s="2">
        <v>43922</v>
      </c>
      <c r="R4" s="2">
        <v>43952</v>
      </c>
      <c r="S4" s="2">
        <v>43983</v>
      </c>
      <c r="T4" s="2">
        <v>44013</v>
      </c>
      <c r="U4" s="2">
        <v>44044</v>
      </c>
      <c r="V4" s="2">
        <v>44075</v>
      </c>
      <c r="W4" s="2">
        <v>44105</v>
      </c>
      <c r="X4" s="2">
        <v>44136</v>
      </c>
      <c r="Y4" s="2">
        <v>44166</v>
      </c>
      <c r="Z4" s="2">
        <v>44197</v>
      </c>
      <c r="AA4" s="2">
        <v>44228</v>
      </c>
      <c r="AB4" s="2">
        <v>44256</v>
      </c>
      <c r="AC4" s="2">
        <v>44287</v>
      </c>
      <c r="AD4" s="2">
        <v>44317</v>
      </c>
      <c r="AE4" s="2">
        <v>44348</v>
      </c>
      <c r="AF4" s="2">
        <v>44378</v>
      </c>
      <c r="AG4" s="2">
        <v>44409</v>
      </c>
      <c r="AH4" s="2">
        <v>44440</v>
      </c>
    </row>
    <row r="5" spans="1:34" x14ac:dyDescent="0.3">
      <c r="A5" t="s">
        <v>7</v>
      </c>
      <c r="B5" s="60">
        <f>(AVERAGEIFS('city centre offline'!$K$2:$K$2047,'city centre offline'!$A$2:$A$2047,$A5,'city centre offline'!$B$2:$B$2047,B$4)*AVERAGEIFS('all sales summary'!$I$2:$I$2047,'all sales summary'!$A$2:$A$2047,$A5,'all sales summary'!$B$2:$B$2047,B$4))/((AVERAGEIFS('overall city offline'!$K$2:$K$2047,'overall city offline'!$A$2:$A$2047,$A5,'overall city offline'!$B$2:$B$2047,B$4)*(1-AVERAGEIFS('all sales summary'!$I$2:$I$2047,'all sales summary'!$A$2:$A$2047,$A5,'all sales summary'!$B$2:$B$2047,B$4)))+(AVERAGEIFS('city centre offline'!$K$2:$K$2047,'city centre offline'!$A$2:$A$2047,$A5,'city centre offline'!$B$2:$B$2047,B$4)*AVERAGEIFS('all sales summary'!$I$2:$I$2047,'all sales summary'!$A$2:$A$2047,$A5,'all sales summary'!$B$2:$B$2047,B$4)))</f>
        <v>0.32230631281432154</v>
      </c>
      <c r="C5" s="60">
        <f>(AVERAGEIFS('city centre offline'!$K$2:$K$2047,'city centre offline'!$A$2:$A$2047,$A5,'city centre offline'!$B$2:$B$2047,C$4)*AVERAGEIFS('all sales summary'!$I$2:$I$2047,'all sales summary'!$A$2:$A$2047,$A5,'all sales summary'!$B$2:$B$2047,C$4))/((AVERAGEIFS('overall city offline'!$K$2:$K$2047,'overall city offline'!$A$2:$A$2047,$A5,'overall city offline'!$B$2:$B$2047,C$4)*(1-AVERAGEIFS('all sales summary'!$I$2:$I$2047,'all sales summary'!$A$2:$A$2047,$A5,'all sales summary'!$B$2:$B$2047,C$4)))+(AVERAGEIFS('city centre offline'!$K$2:$K$2047,'city centre offline'!$A$2:$A$2047,$A5,'city centre offline'!$B$2:$B$2047,C$4)*AVERAGEIFS('all sales summary'!$I$2:$I$2047,'all sales summary'!$A$2:$A$2047,$A5,'all sales summary'!$B$2:$B$2047,C$4)))</f>
        <v>0.32798638461853674</v>
      </c>
      <c r="D5" s="60">
        <f>(AVERAGEIFS('city centre offline'!$K$2:$K$2047,'city centre offline'!$A$2:$A$2047,$A5,'city centre offline'!$B$2:$B$2047,D$4)*AVERAGEIFS('all sales summary'!$I$2:$I$2047,'all sales summary'!$A$2:$A$2047,$A5,'all sales summary'!$B$2:$B$2047,D$4))/((AVERAGEIFS('overall city offline'!$K$2:$K$2047,'overall city offline'!$A$2:$A$2047,$A5,'overall city offline'!$B$2:$B$2047,D$4)*(1-AVERAGEIFS('all sales summary'!$I$2:$I$2047,'all sales summary'!$A$2:$A$2047,$A5,'all sales summary'!$B$2:$B$2047,D$4)))+(AVERAGEIFS('city centre offline'!$K$2:$K$2047,'city centre offline'!$A$2:$A$2047,$A5,'city centre offline'!$B$2:$B$2047,D$4)*AVERAGEIFS('all sales summary'!$I$2:$I$2047,'all sales summary'!$A$2:$A$2047,$A5,'all sales summary'!$B$2:$B$2047,D$4)))</f>
        <v>0.33377720833024432</v>
      </c>
      <c r="E5" s="60">
        <f>(AVERAGEIFS('city centre offline'!$K$2:$K$2047,'city centre offline'!$A$2:$A$2047,$A5,'city centre offline'!$B$2:$B$2047,E$4)*AVERAGEIFS('all sales summary'!$I$2:$I$2047,'all sales summary'!$A$2:$A$2047,$A5,'all sales summary'!$B$2:$B$2047,E$4))/((AVERAGEIFS('overall city offline'!$K$2:$K$2047,'overall city offline'!$A$2:$A$2047,$A5,'overall city offline'!$B$2:$B$2047,E$4)*(1-AVERAGEIFS('all sales summary'!$I$2:$I$2047,'all sales summary'!$A$2:$A$2047,$A5,'all sales summary'!$B$2:$B$2047,E$4)))+(AVERAGEIFS('city centre offline'!$K$2:$K$2047,'city centre offline'!$A$2:$A$2047,$A5,'city centre offline'!$B$2:$B$2047,E$4)*AVERAGEIFS('all sales summary'!$I$2:$I$2047,'all sales summary'!$A$2:$A$2047,$A5,'all sales summary'!$B$2:$B$2047,E$4)))</f>
        <v>0.31160265850666208</v>
      </c>
      <c r="F5" s="60">
        <f>(AVERAGEIFS('city centre offline'!$K$2:$K$2047,'city centre offline'!$A$2:$A$2047,$A5,'city centre offline'!$B$2:$B$2047,F$4)*AVERAGEIFS('all sales summary'!$I$2:$I$2047,'all sales summary'!$A$2:$A$2047,$A5,'all sales summary'!$B$2:$B$2047,F$4))/((AVERAGEIFS('overall city offline'!$K$2:$K$2047,'overall city offline'!$A$2:$A$2047,$A5,'overall city offline'!$B$2:$B$2047,F$4)*(1-AVERAGEIFS('all sales summary'!$I$2:$I$2047,'all sales summary'!$A$2:$A$2047,$A5,'all sales summary'!$B$2:$B$2047,F$4)))+(AVERAGEIFS('city centre offline'!$K$2:$K$2047,'city centre offline'!$A$2:$A$2047,$A5,'city centre offline'!$B$2:$B$2047,F$4)*AVERAGEIFS('all sales summary'!$I$2:$I$2047,'all sales summary'!$A$2:$A$2047,$A5,'all sales summary'!$B$2:$B$2047,F$4)))</f>
        <v>0.31803006902932568</v>
      </c>
      <c r="G5" s="60">
        <f>(AVERAGEIFS('city centre offline'!$K$2:$K$2047,'city centre offline'!$A$2:$A$2047,$A5,'city centre offline'!$B$2:$B$2047,G$4)*AVERAGEIFS('all sales summary'!$I$2:$I$2047,'all sales summary'!$A$2:$A$2047,$A5,'all sales summary'!$B$2:$B$2047,G$4))/((AVERAGEIFS('overall city offline'!$K$2:$K$2047,'overall city offline'!$A$2:$A$2047,$A5,'overall city offline'!$B$2:$B$2047,G$4)*(1-AVERAGEIFS('all sales summary'!$I$2:$I$2047,'all sales summary'!$A$2:$A$2047,$A5,'all sales summary'!$B$2:$B$2047,G$4)))+(AVERAGEIFS('city centre offline'!$K$2:$K$2047,'city centre offline'!$A$2:$A$2047,$A5,'city centre offline'!$B$2:$B$2047,G$4)*AVERAGEIFS('all sales summary'!$I$2:$I$2047,'all sales summary'!$A$2:$A$2047,$A5,'all sales summary'!$B$2:$B$2047,G$4)))</f>
        <v>0.33260009142229324</v>
      </c>
      <c r="H5" s="60">
        <f>(AVERAGEIFS('city centre offline'!$K$2:$K$2047,'city centre offline'!$A$2:$A$2047,$A5,'city centre offline'!$B$2:$B$2047,H$4)*AVERAGEIFS('all sales summary'!$I$2:$I$2047,'all sales summary'!$A$2:$A$2047,$A5,'all sales summary'!$B$2:$B$2047,H$4))/((AVERAGEIFS('overall city offline'!$K$2:$K$2047,'overall city offline'!$A$2:$A$2047,$A5,'overall city offline'!$B$2:$B$2047,H$4)*(1-AVERAGEIFS('all sales summary'!$I$2:$I$2047,'all sales summary'!$A$2:$A$2047,$A5,'all sales summary'!$B$2:$B$2047,H$4)))+(AVERAGEIFS('city centre offline'!$K$2:$K$2047,'city centre offline'!$A$2:$A$2047,$A5,'city centre offline'!$B$2:$B$2047,H$4)*AVERAGEIFS('all sales summary'!$I$2:$I$2047,'all sales summary'!$A$2:$A$2047,$A5,'all sales summary'!$B$2:$B$2047,H$4)))</f>
        <v>0.3193475855982974</v>
      </c>
      <c r="I5" s="60">
        <f>(AVERAGEIFS('city centre offline'!$K$2:$K$2047,'city centre offline'!$A$2:$A$2047,$A5,'city centre offline'!$B$2:$B$2047,I$4)*AVERAGEIFS('all sales summary'!$I$2:$I$2047,'all sales summary'!$A$2:$A$2047,$A5,'all sales summary'!$B$2:$B$2047,I$4))/((AVERAGEIFS('overall city offline'!$K$2:$K$2047,'overall city offline'!$A$2:$A$2047,$A5,'overall city offline'!$B$2:$B$2047,I$4)*(1-AVERAGEIFS('all sales summary'!$I$2:$I$2047,'all sales summary'!$A$2:$A$2047,$A5,'all sales summary'!$B$2:$B$2047,I$4)))+(AVERAGEIFS('city centre offline'!$K$2:$K$2047,'city centre offline'!$A$2:$A$2047,$A5,'city centre offline'!$B$2:$B$2047,I$4)*AVERAGEIFS('all sales summary'!$I$2:$I$2047,'all sales summary'!$A$2:$A$2047,$A5,'all sales summary'!$B$2:$B$2047,I$4)))</f>
        <v>0.31580005604730077</v>
      </c>
      <c r="J5" s="60">
        <f>(AVERAGEIFS('city centre offline'!$K$2:$K$2047,'city centre offline'!$A$2:$A$2047,$A5,'city centre offline'!$B$2:$B$2047,J$4)*AVERAGEIFS('all sales summary'!$I$2:$I$2047,'all sales summary'!$A$2:$A$2047,$A5,'all sales summary'!$B$2:$B$2047,J$4))/((AVERAGEIFS('overall city offline'!$K$2:$K$2047,'overall city offline'!$A$2:$A$2047,$A5,'overall city offline'!$B$2:$B$2047,J$4)*(1-AVERAGEIFS('all sales summary'!$I$2:$I$2047,'all sales summary'!$A$2:$A$2047,$A5,'all sales summary'!$B$2:$B$2047,J$4)))+(AVERAGEIFS('city centre offline'!$K$2:$K$2047,'city centre offline'!$A$2:$A$2047,$A5,'city centre offline'!$B$2:$B$2047,J$4)*AVERAGEIFS('all sales summary'!$I$2:$I$2047,'all sales summary'!$A$2:$A$2047,$A5,'all sales summary'!$B$2:$B$2047,J$4)))</f>
        <v>0.29466147049850605</v>
      </c>
      <c r="K5" s="60">
        <f>(AVERAGEIFS('city centre offline'!$K$2:$K$2047,'city centre offline'!$A$2:$A$2047,$A5,'city centre offline'!$B$2:$B$2047,K$4)*AVERAGEIFS('all sales summary'!$I$2:$I$2047,'all sales summary'!$A$2:$A$2047,$A5,'all sales summary'!$B$2:$B$2047,K$4))/((AVERAGEIFS('overall city offline'!$K$2:$K$2047,'overall city offline'!$A$2:$A$2047,$A5,'overall city offline'!$B$2:$B$2047,K$4)*(1-AVERAGEIFS('all sales summary'!$I$2:$I$2047,'all sales summary'!$A$2:$A$2047,$A5,'all sales summary'!$B$2:$B$2047,K$4)))+(AVERAGEIFS('city centre offline'!$K$2:$K$2047,'city centre offline'!$A$2:$A$2047,$A5,'city centre offline'!$B$2:$B$2047,K$4)*AVERAGEIFS('all sales summary'!$I$2:$I$2047,'all sales summary'!$A$2:$A$2047,$A5,'all sales summary'!$B$2:$B$2047,K$4)))</f>
        <v>0.3044521383504496</v>
      </c>
      <c r="L5" s="60">
        <f>(AVERAGEIFS('city centre offline'!$K$2:$K$2047,'city centre offline'!$A$2:$A$2047,$A5,'city centre offline'!$B$2:$B$2047,L$4)*AVERAGEIFS('all sales summary'!$I$2:$I$2047,'all sales summary'!$A$2:$A$2047,$A5,'all sales summary'!$B$2:$B$2047,L$4))/((AVERAGEIFS('overall city offline'!$K$2:$K$2047,'overall city offline'!$A$2:$A$2047,$A5,'overall city offline'!$B$2:$B$2047,L$4)*(1-AVERAGEIFS('all sales summary'!$I$2:$I$2047,'all sales summary'!$A$2:$A$2047,$A5,'all sales summary'!$B$2:$B$2047,L$4)))+(AVERAGEIFS('city centre offline'!$K$2:$K$2047,'city centre offline'!$A$2:$A$2047,$A5,'city centre offline'!$B$2:$B$2047,L$4)*AVERAGEIFS('all sales summary'!$I$2:$I$2047,'all sales summary'!$A$2:$A$2047,$A5,'all sales summary'!$B$2:$B$2047,L$4)))</f>
        <v>0.33752011842365631</v>
      </c>
      <c r="M5" s="60">
        <f>(AVERAGEIFS('city centre offline'!$K$2:$K$2047,'city centre offline'!$A$2:$A$2047,$A5,'city centre offline'!$B$2:$B$2047,M$4)*AVERAGEIFS('all sales summary'!$I$2:$I$2047,'all sales summary'!$A$2:$A$2047,$A5,'all sales summary'!$B$2:$B$2047,M$4))/((AVERAGEIFS('overall city offline'!$K$2:$K$2047,'overall city offline'!$A$2:$A$2047,$A5,'overall city offline'!$B$2:$B$2047,M$4)*(1-AVERAGEIFS('all sales summary'!$I$2:$I$2047,'all sales summary'!$A$2:$A$2047,$A5,'all sales summary'!$B$2:$B$2047,M$4)))+(AVERAGEIFS('city centre offline'!$K$2:$K$2047,'city centre offline'!$A$2:$A$2047,$A5,'city centre offline'!$B$2:$B$2047,M$4)*AVERAGEIFS('all sales summary'!$I$2:$I$2047,'all sales summary'!$A$2:$A$2047,$A5,'all sales summary'!$B$2:$B$2047,M$4)))</f>
        <v>0.37446349525084521</v>
      </c>
      <c r="N5" s="60">
        <f>(AVERAGEIFS('city centre offline'!$K$2:$K$2047,'city centre offline'!$A$2:$A$2047,$A5,'city centre offline'!$B$2:$B$2047,N$4)*AVERAGEIFS('all sales summary'!$I$2:$I$2047,'all sales summary'!$A$2:$A$2047,$A5,'all sales summary'!$B$2:$B$2047,N$4))/((AVERAGEIFS('overall city offline'!$K$2:$K$2047,'overall city offline'!$A$2:$A$2047,$A5,'overall city offline'!$B$2:$B$2047,N$4)*(1-AVERAGEIFS('all sales summary'!$I$2:$I$2047,'all sales summary'!$A$2:$A$2047,$A5,'all sales summary'!$B$2:$B$2047,N$4)))+(AVERAGEIFS('city centre offline'!$K$2:$K$2047,'city centre offline'!$A$2:$A$2047,$A5,'city centre offline'!$B$2:$B$2047,N$4)*AVERAGEIFS('all sales summary'!$I$2:$I$2047,'all sales summary'!$A$2:$A$2047,$A5,'all sales summary'!$B$2:$B$2047,N$4)))</f>
        <v>0.32350954026047063</v>
      </c>
      <c r="O5" s="60">
        <f>(AVERAGEIFS('city centre offline'!$K$2:$K$2047,'city centre offline'!$A$2:$A$2047,$A5,'city centre offline'!$B$2:$B$2047,O$4)*AVERAGEIFS('all sales summary'!$I$2:$I$2047,'all sales summary'!$A$2:$A$2047,$A5,'all sales summary'!$B$2:$B$2047,O$4))/((AVERAGEIFS('overall city offline'!$K$2:$K$2047,'overall city offline'!$A$2:$A$2047,$A5,'overall city offline'!$B$2:$B$2047,O$4)*(1-AVERAGEIFS('all sales summary'!$I$2:$I$2047,'all sales summary'!$A$2:$A$2047,$A5,'all sales summary'!$B$2:$B$2047,O$4)))+(AVERAGEIFS('city centre offline'!$K$2:$K$2047,'city centre offline'!$A$2:$A$2047,$A5,'city centre offline'!$B$2:$B$2047,O$4)*AVERAGEIFS('all sales summary'!$I$2:$I$2047,'all sales summary'!$A$2:$A$2047,$A5,'all sales summary'!$B$2:$B$2047,O$4)))</f>
        <v>0.30928271180823386</v>
      </c>
      <c r="P5" s="60">
        <f>(AVERAGEIFS('city centre offline'!$K$2:$K$2047,'city centre offline'!$A$2:$A$2047,$A5,'city centre offline'!$B$2:$B$2047,P$4)*AVERAGEIFS('all sales summary'!$I$2:$I$2047,'all sales summary'!$A$2:$A$2047,$A5,'all sales summary'!$B$2:$B$2047,P$4))/((AVERAGEIFS('overall city offline'!$K$2:$K$2047,'overall city offline'!$A$2:$A$2047,$A5,'overall city offline'!$B$2:$B$2047,P$4)*(1-AVERAGEIFS('all sales summary'!$I$2:$I$2047,'all sales summary'!$A$2:$A$2047,$A5,'all sales summary'!$B$2:$B$2047,P$4)))+(AVERAGEIFS('city centre offline'!$K$2:$K$2047,'city centre offline'!$A$2:$A$2047,$A5,'city centre offline'!$B$2:$B$2047,P$4)*AVERAGEIFS('all sales summary'!$I$2:$I$2047,'all sales summary'!$A$2:$A$2047,$A5,'all sales summary'!$B$2:$B$2047,P$4)))</f>
        <v>0.25979401218757764</v>
      </c>
      <c r="Q5" s="60">
        <f>(AVERAGEIFS('city centre offline'!$K$2:$K$2047,'city centre offline'!$A$2:$A$2047,$A5,'city centre offline'!$B$2:$B$2047,Q$4)*AVERAGEIFS('all sales summary'!$I$2:$I$2047,'all sales summary'!$A$2:$A$2047,$A5,'all sales summary'!$B$2:$B$2047,Q$4))/((AVERAGEIFS('overall city offline'!$K$2:$K$2047,'overall city offline'!$A$2:$A$2047,$A5,'overall city offline'!$B$2:$B$2047,Q$4)*(1-AVERAGEIFS('all sales summary'!$I$2:$I$2047,'all sales summary'!$A$2:$A$2047,$A5,'all sales summary'!$B$2:$B$2047,Q$4)))+(AVERAGEIFS('city centre offline'!$K$2:$K$2047,'city centre offline'!$A$2:$A$2047,$A5,'city centre offline'!$B$2:$B$2047,Q$4)*AVERAGEIFS('all sales summary'!$I$2:$I$2047,'all sales summary'!$A$2:$A$2047,$A5,'all sales summary'!$B$2:$B$2047,Q$4)))</f>
        <v>7.0950161521655286E-2</v>
      </c>
      <c r="R5" s="60">
        <f>(AVERAGEIFS('city centre offline'!$K$2:$K$2047,'city centre offline'!$A$2:$A$2047,$A5,'city centre offline'!$B$2:$B$2047,R$4)*AVERAGEIFS('all sales summary'!$I$2:$I$2047,'all sales summary'!$A$2:$A$2047,$A5,'all sales summary'!$B$2:$B$2047,R$4))/((AVERAGEIFS('overall city offline'!$K$2:$K$2047,'overall city offline'!$A$2:$A$2047,$A5,'overall city offline'!$B$2:$B$2047,R$4)*(1-AVERAGEIFS('all sales summary'!$I$2:$I$2047,'all sales summary'!$A$2:$A$2047,$A5,'all sales summary'!$B$2:$B$2047,R$4)))+(AVERAGEIFS('city centre offline'!$K$2:$K$2047,'city centre offline'!$A$2:$A$2047,$A5,'city centre offline'!$B$2:$B$2047,R$4)*AVERAGEIFS('all sales summary'!$I$2:$I$2047,'all sales summary'!$A$2:$A$2047,$A5,'all sales summary'!$B$2:$B$2047,R$4)))</f>
        <v>6.7412235336467993E-2</v>
      </c>
      <c r="S5" s="60">
        <f>(AVERAGEIFS('city centre offline'!$K$2:$K$2047,'city centre offline'!$A$2:$A$2047,$A5,'city centre offline'!$B$2:$B$2047,S$4)*AVERAGEIFS('all sales summary'!$I$2:$I$2047,'all sales summary'!$A$2:$A$2047,$A5,'all sales summary'!$B$2:$B$2047,S$4))/((AVERAGEIFS('overall city offline'!$K$2:$K$2047,'overall city offline'!$A$2:$A$2047,$A5,'overall city offline'!$B$2:$B$2047,S$4)*(1-AVERAGEIFS('all sales summary'!$I$2:$I$2047,'all sales summary'!$A$2:$A$2047,$A5,'all sales summary'!$B$2:$B$2047,S$4)))+(AVERAGEIFS('city centre offline'!$K$2:$K$2047,'city centre offline'!$A$2:$A$2047,$A5,'city centre offline'!$B$2:$B$2047,S$4)*AVERAGEIFS('all sales summary'!$I$2:$I$2047,'all sales summary'!$A$2:$A$2047,$A5,'all sales summary'!$B$2:$B$2047,S$4)))</f>
        <v>6.9344795468313944E-2</v>
      </c>
      <c r="T5" s="60">
        <f>(AVERAGEIFS('city centre offline'!$K$2:$K$2047,'city centre offline'!$A$2:$A$2047,$A5,'city centre offline'!$B$2:$B$2047,T$4)*AVERAGEIFS('all sales summary'!$I$2:$I$2047,'all sales summary'!$A$2:$A$2047,$A5,'all sales summary'!$B$2:$B$2047,T$4))/((AVERAGEIFS('overall city offline'!$K$2:$K$2047,'overall city offline'!$A$2:$A$2047,$A5,'overall city offline'!$B$2:$B$2047,T$4)*(1-AVERAGEIFS('all sales summary'!$I$2:$I$2047,'all sales summary'!$A$2:$A$2047,$A5,'all sales summary'!$B$2:$B$2047,T$4)))+(AVERAGEIFS('city centre offline'!$K$2:$K$2047,'city centre offline'!$A$2:$A$2047,$A5,'city centre offline'!$B$2:$B$2047,T$4)*AVERAGEIFS('all sales summary'!$I$2:$I$2047,'all sales summary'!$A$2:$A$2047,$A5,'all sales summary'!$B$2:$B$2047,T$4)))</f>
        <v>0.17857579125869222</v>
      </c>
      <c r="U5" s="60">
        <f>(AVERAGEIFS('city centre offline'!$K$2:$K$2047,'city centre offline'!$A$2:$A$2047,$A5,'city centre offline'!$B$2:$B$2047,U$4)*AVERAGEIFS('all sales summary'!$I$2:$I$2047,'all sales summary'!$A$2:$A$2047,$A5,'all sales summary'!$B$2:$B$2047,U$4))/((AVERAGEIFS('overall city offline'!$K$2:$K$2047,'overall city offline'!$A$2:$A$2047,$A5,'overall city offline'!$B$2:$B$2047,U$4)*(1-AVERAGEIFS('all sales summary'!$I$2:$I$2047,'all sales summary'!$A$2:$A$2047,$A5,'all sales summary'!$B$2:$B$2047,U$4)))+(AVERAGEIFS('city centre offline'!$K$2:$K$2047,'city centre offline'!$A$2:$A$2047,$A5,'city centre offline'!$B$2:$B$2047,U$4)*AVERAGEIFS('all sales summary'!$I$2:$I$2047,'all sales summary'!$A$2:$A$2047,$A5,'all sales summary'!$B$2:$B$2047,U$4)))</f>
        <v>0.2662349339593047</v>
      </c>
      <c r="V5" s="60">
        <f>(AVERAGEIFS('city centre offline'!$K$2:$K$2047,'city centre offline'!$A$2:$A$2047,$A5,'city centre offline'!$B$2:$B$2047,V$4)*AVERAGEIFS('all sales summary'!$I$2:$I$2047,'all sales summary'!$A$2:$A$2047,$A5,'all sales summary'!$B$2:$B$2047,V$4))/((AVERAGEIFS('overall city offline'!$K$2:$K$2047,'overall city offline'!$A$2:$A$2047,$A5,'overall city offline'!$B$2:$B$2047,V$4)*(1-AVERAGEIFS('all sales summary'!$I$2:$I$2047,'all sales summary'!$A$2:$A$2047,$A5,'all sales summary'!$B$2:$B$2047,V$4)))+(AVERAGEIFS('city centre offline'!$K$2:$K$2047,'city centre offline'!$A$2:$A$2047,$A5,'city centre offline'!$B$2:$B$2047,V$4)*AVERAGEIFS('all sales summary'!$I$2:$I$2047,'all sales summary'!$A$2:$A$2047,$A5,'all sales summary'!$B$2:$B$2047,V$4)))</f>
        <v>0.27863543054099671</v>
      </c>
      <c r="W5" s="60">
        <f>(AVERAGEIFS('city centre offline'!$K$2:$K$2047,'city centre offline'!$A$2:$A$2047,$A5,'city centre offline'!$B$2:$B$2047,W$4)*AVERAGEIFS('all sales summary'!$I$2:$I$2047,'all sales summary'!$A$2:$A$2047,$A5,'all sales summary'!$B$2:$B$2047,W$4))/((AVERAGEIFS('overall city offline'!$K$2:$K$2047,'overall city offline'!$A$2:$A$2047,$A5,'overall city offline'!$B$2:$B$2047,W$4)*(1-AVERAGEIFS('all sales summary'!$I$2:$I$2047,'all sales summary'!$A$2:$A$2047,$A5,'all sales summary'!$B$2:$B$2047,W$4)))+(AVERAGEIFS('city centre offline'!$K$2:$K$2047,'city centre offline'!$A$2:$A$2047,$A5,'city centre offline'!$B$2:$B$2047,W$4)*AVERAGEIFS('all sales summary'!$I$2:$I$2047,'all sales summary'!$A$2:$A$2047,$A5,'all sales summary'!$B$2:$B$2047,W$4)))</f>
        <v>0.28082959197975205</v>
      </c>
      <c r="X5" s="60">
        <f>(AVERAGEIFS('city centre offline'!$K$2:$K$2047,'city centre offline'!$A$2:$A$2047,$A5,'city centre offline'!$B$2:$B$2047,X$4)*AVERAGEIFS('all sales summary'!$I$2:$I$2047,'all sales summary'!$A$2:$A$2047,$A5,'all sales summary'!$B$2:$B$2047,X$4))/((AVERAGEIFS('overall city offline'!$K$2:$K$2047,'overall city offline'!$A$2:$A$2047,$A5,'overall city offline'!$B$2:$B$2047,X$4)*(1-AVERAGEIFS('all sales summary'!$I$2:$I$2047,'all sales summary'!$A$2:$A$2047,$A5,'all sales summary'!$B$2:$B$2047,X$4)))+(AVERAGEIFS('city centre offline'!$K$2:$K$2047,'city centre offline'!$A$2:$A$2047,$A5,'city centre offline'!$B$2:$B$2047,X$4)*AVERAGEIFS('all sales summary'!$I$2:$I$2047,'all sales summary'!$A$2:$A$2047,$A5,'all sales summary'!$B$2:$B$2047,X$4)))</f>
        <v>0.32406920610936502</v>
      </c>
      <c r="Y5" s="60">
        <f>(AVERAGEIFS('city centre offline'!$K$2:$K$2047,'city centre offline'!$A$2:$A$2047,$A5,'city centre offline'!$B$2:$B$2047,Y$4)*AVERAGEIFS('all sales summary'!$I$2:$I$2047,'all sales summary'!$A$2:$A$2047,$A5,'all sales summary'!$B$2:$B$2047,Y$4))/((AVERAGEIFS('overall city offline'!$K$2:$K$2047,'overall city offline'!$A$2:$A$2047,$A5,'overall city offline'!$B$2:$B$2047,Y$4)*(1-AVERAGEIFS('all sales summary'!$I$2:$I$2047,'all sales summary'!$A$2:$A$2047,$A5,'all sales summary'!$B$2:$B$2047,Y$4)))+(AVERAGEIFS('city centre offline'!$K$2:$K$2047,'city centre offline'!$A$2:$A$2047,$A5,'city centre offline'!$B$2:$B$2047,Y$4)*AVERAGEIFS('all sales summary'!$I$2:$I$2047,'all sales summary'!$A$2:$A$2047,$A5,'all sales summary'!$B$2:$B$2047,Y$4)))</f>
        <v>0.36527385110986932</v>
      </c>
      <c r="Z5" s="60">
        <f>(AVERAGEIFS('city centre offline'!$K$2:$K$2047,'city centre offline'!$A$2:$A$2047,$A5,'city centre offline'!$B$2:$B$2047,Z$4)*AVERAGEIFS('all sales summary'!$I$2:$I$2047,'all sales summary'!$A$2:$A$2047,$A5,'all sales summary'!$B$2:$B$2047,Z$4))/((AVERAGEIFS('overall city offline'!$K$2:$K$2047,'overall city offline'!$A$2:$A$2047,$A5,'overall city offline'!$B$2:$B$2047,Z$4)*(1-AVERAGEIFS('all sales summary'!$I$2:$I$2047,'all sales summary'!$A$2:$A$2047,$A5,'all sales summary'!$B$2:$B$2047,Z$4)))+(AVERAGEIFS('city centre offline'!$K$2:$K$2047,'city centre offline'!$A$2:$A$2047,$A5,'city centre offline'!$B$2:$B$2047,Z$4)*AVERAGEIFS('all sales summary'!$I$2:$I$2047,'all sales summary'!$A$2:$A$2047,$A5,'all sales summary'!$B$2:$B$2047,Z$4)))</f>
        <v>5.7872861809599774E-2</v>
      </c>
      <c r="AA5" s="60">
        <f>(AVERAGEIFS('city centre offline'!$K$2:$K$2047,'city centre offline'!$A$2:$A$2047,$A5,'city centre offline'!$B$2:$B$2047,AA$4)*AVERAGEIFS('all sales summary'!$I$2:$I$2047,'all sales summary'!$A$2:$A$2047,$A5,'all sales summary'!$B$2:$B$2047,AA$4))/((AVERAGEIFS('overall city offline'!$K$2:$K$2047,'overall city offline'!$A$2:$A$2047,$A5,'overall city offline'!$B$2:$B$2047,AA$4)*(1-AVERAGEIFS('all sales summary'!$I$2:$I$2047,'all sales summary'!$A$2:$A$2047,$A5,'all sales summary'!$B$2:$B$2047,AA$4)))+(AVERAGEIFS('city centre offline'!$K$2:$K$2047,'city centre offline'!$A$2:$A$2047,$A5,'city centre offline'!$B$2:$B$2047,AA$4)*AVERAGEIFS('all sales summary'!$I$2:$I$2047,'all sales summary'!$A$2:$A$2047,$A5,'all sales summary'!$B$2:$B$2047,AA$4)))</f>
        <v>6.6660516108302093E-2</v>
      </c>
      <c r="AB5" s="60">
        <f>(AVERAGEIFS('city centre offline'!$K$2:$K$2047,'city centre offline'!$A$2:$A$2047,$A5,'city centre offline'!$B$2:$B$2047,AB$4)*AVERAGEIFS('all sales summary'!$I$2:$I$2047,'all sales summary'!$A$2:$A$2047,$A5,'all sales summary'!$B$2:$B$2047,AB$4))/((AVERAGEIFS('overall city offline'!$K$2:$K$2047,'overall city offline'!$A$2:$A$2047,$A5,'overall city offline'!$B$2:$B$2047,AB$4)*(1-AVERAGEIFS('all sales summary'!$I$2:$I$2047,'all sales summary'!$A$2:$A$2047,$A5,'all sales summary'!$B$2:$B$2047,AB$4)))+(AVERAGEIFS('city centre offline'!$K$2:$K$2047,'city centre offline'!$A$2:$A$2047,$A5,'city centre offline'!$B$2:$B$2047,AB$4)*AVERAGEIFS('all sales summary'!$I$2:$I$2047,'all sales summary'!$A$2:$A$2047,$A5,'all sales summary'!$B$2:$B$2047,AB$4)))</f>
        <v>6.0514505068401538E-2</v>
      </c>
      <c r="AC5" s="60">
        <f>(AVERAGEIFS('city centre offline'!$K$2:$K$2047,'city centre offline'!$A$2:$A$2047,$A5,'city centre offline'!$B$2:$B$2047,AC$4)*AVERAGEIFS('all sales summary'!$I$2:$I$2047,'all sales summary'!$A$2:$A$2047,$A5,'all sales summary'!$B$2:$B$2047,AC$4))/((AVERAGEIFS('overall city offline'!$K$2:$K$2047,'overall city offline'!$A$2:$A$2047,$A5,'overall city offline'!$B$2:$B$2047,AC$4)*(1-AVERAGEIFS('all sales summary'!$I$2:$I$2047,'all sales summary'!$A$2:$A$2047,$A5,'all sales summary'!$B$2:$B$2047,AC$4)))+(AVERAGEIFS('city centre offline'!$K$2:$K$2047,'city centre offline'!$A$2:$A$2047,$A5,'city centre offline'!$B$2:$B$2047,AC$4)*AVERAGEIFS('all sales summary'!$I$2:$I$2047,'all sales summary'!$A$2:$A$2047,$A5,'all sales summary'!$B$2:$B$2047,AC$4)))</f>
        <v>8.2381514381731691E-2</v>
      </c>
      <c r="AD5" s="60">
        <f>(AVERAGEIFS('city centre offline'!$K$2:$K$2047,'city centre offline'!$A$2:$A$2047,$A5,'city centre offline'!$B$2:$B$2047,AD$4)*AVERAGEIFS('all sales summary'!$I$2:$I$2047,'all sales summary'!$A$2:$A$2047,$A5,'all sales summary'!$B$2:$B$2047,AD$4))/((AVERAGEIFS('overall city offline'!$K$2:$K$2047,'overall city offline'!$A$2:$A$2047,$A5,'overall city offline'!$B$2:$B$2047,AD$4)*(1-AVERAGEIFS('all sales summary'!$I$2:$I$2047,'all sales summary'!$A$2:$A$2047,$A5,'all sales summary'!$B$2:$B$2047,AD$4)))+(AVERAGEIFS('city centre offline'!$K$2:$K$2047,'city centre offline'!$A$2:$A$2047,$A5,'city centre offline'!$B$2:$B$2047,AD$4)*AVERAGEIFS('all sales summary'!$I$2:$I$2047,'all sales summary'!$A$2:$A$2047,$A5,'all sales summary'!$B$2:$B$2047,AD$4)))</f>
        <v>0.12625638220890806</v>
      </c>
      <c r="AE5" s="60">
        <f>(AVERAGEIFS('city centre offline'!$K$2:$K$2047,'city centre offline'!$A$2:$A$2047,$A5,'city centre offline'!$B$2:$B$2047,AE$4)*AVERAGEIFS('all sales summary'!$I$2:$I$2047,'all sales summary'!$A$2:$A$2047,$A5,'all sales summary'!$B$2:$B$2047,AE$4))/((AVERAGEIFS('overall city offline'!$K$2:$K$2047,'overall city offline'!$A$2:$A$2047,$A5,'overall city offline'!$B$2:$B$2047,AE$4)*(1-AVERAGEIFS('all sales summary'!$I$2:$I$2047,'all sales summary'!$A$2:$A$2047,$A5,'all sales summary'!$B$2:$B$2047,AE$4)))+(AVERAGEIFS('city centre offline'!$K$2:$K$2047,'city centre offline'!$A$2:$A$2047,$A5,'city centre offline'!$B$2:$B$2047,AE$4)*AVERAGEIFS('all sales summary'!$I$2:$I$2047,'all sales summary'!$A$2:$A$2047,$A5,'all sales summary'!$B$2:$B$2047,AE$4)))</f>
        <v>0.15522876865602639</v>
      </c>
      <c r="AF5" s="60">
        <f>(AVERAGEIFS('city centre offline'!$K$2:$K$2047,'city centre offline'!$A$2:$A$2047,$A5,'city centre offline'!$B$2:$B$2047,AF$4)*AVERAGEIFS('all sales summary'!$I$2:$I$2047,'all sales summary'!$A$2:$A$2047,$A5,'all sales summary'!$B$2:$B$2047,AF$4))/((AVERAGEIFS('overall city offline'!$K$2:$K$2047,'overall city offline'!$A$2:$A$2047,$A5,'overall city offline'!$B$2:$B$2047,AF$4)*(1-AVERAGEIFS('all sales summary'!$I$2:$I$2047,'all sales summary'!$A$2:$A$2047,$A5,'all sales summary'!$B$2:$B$2047,AF$4)))+(AVERAGEIFS('city centre offline'!$K$2:$K$2047,'city centre offline'!$A$2:$A$2047,$A5,'city centre offline'!$B$2:$B$2047,AF$4)*AVERAGEIFS('all sales summary'!$I$2:$I$2047,'all sales summary'!$A$2:$A$2047,$A5,'all sales summary'!$B$2:$B$2047,AF$4)))</f>
        <v>0.13541106902075351</v>
      </c>
      <c r="AG5" s="60">
        <f>(AVERAGEIFS('city centre offline'!$K$2:$K$2047,'city centre offline'!$A$2:$A$2047,$A5,'city centre offline'!$B$2:$B$2047,AG$4)*AVERAGEIFS('all sales summary'!$I$2:$I$2047,'all sales summary'!$A$2:$A$2047,$A5,'all sales summary'!$B$2:$B$2047,AG$4))/((AVERAGEIFS('overall city offline'!$K$2:$K$2047,'overall city offline'!$A$2:$A$2047,$A5,'overall city offline'!$B$2:$B$2047,AG$4)*(1-AVERAGEIFS('all sales summary'!$I$2:$I$2047,'all sales summary'!$A$2:$A$2047,$A5,'all sales summary'!$B$2:$B$2047,AG$4)))+(AVERAGEIFS('city centre offline'!$K$2:$K$2047,'city centre offline'!$A$2:$A$2047,$A5,'city centre offline'!$B$2:$B$2047,AG$4)*AVERAGEIFS('all sales summary'!$I$2:$I$2047,'all sales summary'!$A$2:$A$2047,$A5,'all sales summary'!$B$2:$B$2047,AG$4)))</f>
        <v>0.14174927682497832</v>
      </c>
      <c r="AH5" s="60">
        <f>(AVERAGEIFS('city centre offline'!$K$2:$K$2047,'city centre offline'!$A$2:$A$2047,$A5,'city centre offline'!$B$2:$B$2047,AH$4)*AVERAGEIFS('all sales summary'!$I$2:$I$2047,'all sales summary'!$A$2:$A$2047,$A5,'all sales summary'!$B$2:$B$2047,AH$4))/((AVERAGEIFS('overall city offline'!$K$2:$K$2047,'overall city offline'!$A$2:$A$2047,$A5,'overall city offline'!$B$2:$B$2047,AH$4)*(1-AVERAGEIFS('all sales summary'!$I$2:$I$2047,'all sales summary'!$A$2:$A$2047,$A5,'all sales summary'!$B$2:$B$2047,AH$4)))+(AVERAGEIFS('city centre offline'!$K$2:$K$2047,'city centre offline'!$A$2:$A$2047,$A5,'city centre offline'!$B$2:$B$2047,AH$4)*AVERAGEIFS('all sales summary'!$I$2:$I$2047,'all sales summary'!$A$2:$A$2047,$A5,'all sales summary'!$B$2:$B$2047,AH$4)))</f>
        <v>0.11191397694582732</v>
      </c>
    </row>
    <row r="6" spans="1:34" x14ac:dyDescent="0.3">
      <c r="A6" t="s">
        <v>8</v>
      </c>
      <c r="B6" s="60">
        <f>(AVERAGEIFS('city centre offline'!$K$2:$K$2047,'city centre offline'!$A$2:$A$2047,$A6,'city centre offline'!$B$2:$B$2047,B$4)*AVERAGEIFS('all sales summary'!$I$2:$I$2047,'all sales summary'!$A$2:$A$2047,$A6,'all sales summary'!$B$2:$B$2047,B$4))/((AVERAGEIFS('overall city offline'!$K$2:$K$2047,'overall city offline'!$A$2:$A$2047,$A6,'overall city offline'!$B$2:$B$2047,B$4)*(1-AVERAGEIFS('all sales summary'!$I$2:$I$2047,'all sales summary'!$A$2:$A$2047,$A6,'all sales summary'!$B$2:$B$2047,B$4)))+(AVERAGEIFS('city centre offline'!$K$2:$K$2047,'city centre offline'!$A$2:$A$2047,$A6,'city centre offline'!$B$2:$B$2047,B$4)*AVERAGEIFS('all sales summary'!$I$2:$I$2047,'all sales summary'!$A$2:$A$2047,$A6,'all sales summary'!$B$2:$B$2047,B$4)))</f>
        <v>4.6275888548507629E-2</v>
      </c>
      <c r="C6" s="60">
        <f>(AVERAGEIFS('city centre offline'!$K$2:$K$2047,'city centre offline'!$A$2:$A$2047,$A6,'city centre offline'!$B$2:$B$2047,C$4)*AVERAGEIFS('all sales summary'!$I$2:$I$2047,'all sales summary'!$A$2:$A$2047,$A6,'all sales summary'!$B$2:$B$2047,C$4))/((AVERAGEIFS('overall city offline'!$K$2:$K$2047,'overall city offline'!$A$2:$A$2047,$A6,'overall city offline'!$B$2:$B$2047,C$4)*(1-AVERAGEIFS('all sales summary'!$I$2:$I$2047,'all sales summary'!$A$2:$A$2047,$A6,'all sales summary'!$B$2:$B$2047,C$4)))+(AVERAGEIFS('city centre offline'!$K$2:$K$2047,'city centre offline'!$A$2:$A$2047,$A6,'city centre offline'!$B$2:$B$2047,C$4)*AVERAGEIFS('all sales summary'!$I$2:$I$2047,'all sales summary'!$A$2:$A$2047,$A6,'all sales summary'!$B$2:$B$2047,C$4)))</f>
        <v>4.8944367469291726E-2</v>
      </c>
      <c r="D6" s="60">
        <f>(AVERAGEIFS('city centre offline'!$K$2:$K$2047,'city centre offline'!$A$2:$A$2047,$A6,'city centre offline'!$B$2:$B$2047,D$4)*AVERAGEIFS('all sales summary'!$I$2:$I$2047,'all sales summary'!$A$2:$A$2047,$A6,'all sales summary'!$B$2:$B$2047,D$4))/((AVERAGEIFS('overall city offline'!$K$2:$K$2047,'overall city offline'!$A$2:$A$2047,$A6,'overall city offline'!$B$2:$B$2047,D$4)*(1-AVERAGEIFS('all sales summary'!$I$2:$I$2047,'all sales summary'!$A$2:$A$2047,$A6,'all sales summary'!$B$2:$B$2047,D$4)))+(AVERAGEIFS('city centre offline'!$K$2:$K$2047,'city centre offline'!$A$2:$A$2047,$A6,'city centre offline'!$B$2:$B$2047,D$4)*AVERAGEIFS('all sales summary'!$I$2:$I$2047,'all sales summary'!$A$2:$A$2047,$A6,'all sales summary'!$B$2:$B$2047,D$4)))</f>
        <v>3.6514456912094741E-2</v>
      </c>
      <c r="E6" s="60">
        <f>(AVERAGEIFS('city centre offline'!$K$2:$K$2047,'city centre offline'!$A$2:$A$2047,$A6,'city centre offline'!$B$2:$B$2047,E$4)*AVERAGEIFS('all sales summary'!$I$2:$I$2047,'all sales summary'!$A$2:$A$2047,$A6,'all sales summary'!$B$2:$B$2047,E$4))/((AVERAGEIFS('overall city offline'!$K$2:$K$2047,'overall city offline'!$A$2:$A$2047,$A6,'overall city offline'!$B$2:$B$2047,E$4)*(1-AVERAGEIFS('all sales summary'!$I$2:$I$2047,'all sales summary'!$A$2:$A$2047,$A6,'all sales summary'!$B$2:$B$2047,E$4)))+(AVERAGEIFS('city centre offline'!$K$2:$K$2047,'city centre offline'!$A$2:$A$2047,$A6,'city centre offline'!$B$2:$B$2047,E$4)*AVERAGEIFS('all sales summary'!$I$2:$I$2047,'all sales summary'!$A$2:$A$2047,$A6,'all sales summary'!$B$2:$B$2047,E$4)))</f>
        <v>3.9455221102007963E-2</v>
      </c>
      <c r="F6" s="60">
        <f>(AVERAGEIFS('city centre offline'!$K$2:$K$2047,'city centre offline'!$A$2:$A$2047,$A6,'city centre offline'!$B$2:$B$2047,F$4)*AVERAGEIFS('all sales summary'!$I$2:$I$2047,'all sales summary'!$A$2:$A$2047,$A6,'all sales summary'!$B$2:$B$2047,F$4))/((AVERAGEIFS('overall city offline'!$K$2:$K$2047,'overall city offline'!$A$2:$A$2047,$A6,'overall city offline'!$B$2:$B$2047,F$4)*(1-AVERAGEIFS('all sales summary'!$I$2:$I$2047,'all sales summary'!$A$2:$A$2047,$A6,'all sales summary'!$B$2:$B$2047,F$4)))+(AVERAGEIFS('city centre offline'!$K$2:$K$2047,'city centre offline'!$A$2:$A$2047,$A6,'city centre offline'!$B$2:$B$2047,F$4)*AVERAGEIFS('all sales summary'!$I$2:$I$2047,'all sales summary'!$A$2:$A$2047,$A6,'all sales summary'!$B$2:$B$2047,F$4)))</f>
        <v>3.7827344922665651E-2</v>
      </c>
      <c r="G6" s="60">
        <f>(AVERAGEIFS('city centre offline'!$K$2:$K$2047,'city centre offline'!$A$2:$A$2047,$A6,'city centre offline'!$B$2:$B$2047,G$4)*AVERAGEIFS('all sales summary'!$I$2:$I$2047,'all sales summary'!$A$2:$A$2047,$A6,'all sales summary'!$B$2:$B$2047,G$4))/((AVERAGEIFS('overall city offline'!$K$2:$K$2047,'overall city offline'!$A$2:$A$2047,$A6,'overall city offline'!$B$2:$B$2047,G$4)*(1-AVERAGEIFS('all sales summary'!$I$2:$I$2047,'all sales summary'!$A$2:$A$2047,$A6,'all sales summary'!$B$2:$B$2047,G$4)))+(AVERAGEIFS('city centre offline'!$K$2:$K$2047,'city centre offline'!$A$2:$A$2047,$A6,'city centre offline'!$B$2:$B$2047,G$4)*AVERAGEIFS('all sales summary'!$I$2:$I$2047,'all sales summary'!$A$2:$A$2047,$A6,'all sales summary'!$B$2:$B$2047,G$4)))</f>
        <v>4.2586380798514546E-2</v>
      </c>
      <c r="H6" s="60">
        <f>(AVERAGEIFS('city centre offline'!$K$2:$K$2047,'city centre offline'!$A$2:$A$2047,$A6,'city centre offline'!$B$2:$B$2047,H$4)*AVERAGEIFS('all sales summary'!$I$2:$I$2047,'all sales summary'!$A$2:$A$2047,$A6,'all sales summary'!$B$2:$B$2047,H$4))/((AVERAGEIFS('overall city offline'!$K$2:$K$2047,'overall city offline'!$A$2:$A$2047,$A6,'overall city offline'!$B$2:$B$2047,H$4)*(1-AVERAGEIFS('all sales summary'!$I$2:$I$2047,'all sales summary'!$A$2:$A$2047,$A6,'all sales summary'!$B$2:$B$2047,H$4)))+(AVERAGEIFS('city centre offline'!$K$2:$K$2047,'city centre offline'!$A$2:$A$2047,$A6,'city centre offline'!$B$2:$B$2047,H$4)*AVERAGEIFS('all sales summary'!$I$2:$I$2047,'all sales summary'!$A$2:$A$2047,$A6,'all sales summary'!$B$2:$B$2047,H$4)))</f>
        <v>4.4669713832618148E-2</v>
      </c>
      <c r="I6" s="60">
        <f>(AVERAGEIFS('city centre offline'!$K$2:$K$2047,'city centre offline'!$A$2:$A$2047,$A6,'city centre offline'!$B$2:$B$2047,I$4)*AVERAGEIFS('all sales summary'!$I$2:$I$2047,'all sales summary'!$A$2:$A$2047,$A6,'all sales summary'!$B$2:$B$2047,I$4))/((AVERAGEIFS('overall city offline'!$K$2:$K$2047,'overall city offline'!$A$2:$A$2047,$A6,'overall city offline'!$B$2:$B$2047,I$4)*(1-AVERAGEIFS('all sales summary'!$I$2:$I$2047,'all sales summary'!$A$2:$A$2047,$A6,'all sales summary'!$B$2:$B$2047,I$4)))+(AVERAGEIFS('city centre offline'!$K$2:$K$2047,'city centre offline'!$A$2:$A$2047,$A6,'city centre offline'!$B$2:$B$2047,I$4)*AVERAGEIFS('all sales summary'!$I$2:$I$2047,'all sales summary'!$A$2:$A$2047,$A6,'all sales summary'!$B$2:$B$2047,I$4)))</f>
        <v>4.0482820565626368E-2</v>
      </c>
      <c r="J6" s="60">
        <f>(AVERAGEIFS('city centre offline'!$K$2:$K$2047,'city centre offline'!$A$2:$A$2047,$A6,'city centre offline'!$B$2:$B$2047,J$4)*AVERAGEIFS('all sales summary'!$I$2:$I$2047,'all sales summary'!$A$2:$A$2047,$A6,'all sales summary'!$B$2:$B$2047,J$4))/((AVERAGEIFS('overall city offline'!$K$2:$K$2047,'overall city offline'!$A$2:$A$2047,$A6,'overall city offline'!$B$2:$B$2047,J$4)*(1-AVERAGEIFS('all sales summary'!$I$2:$I$2047,'all sales summary'!$A$2:$A$2047,$A6,'all sales summary'!$B$2:$B$2047,J$4)))+(AVERAGEIFS('city centre offline'!$K$2:$K$2047,'city centre offline'!$A$2:$A$2047,$A6,'city centre offline'!$B$2:$B$2047,J$4)*AVERAGEIFS('all sales summary'!$I$2:$I$2047,'all sales summary'!$A$2:$A$2047,$A6,'all sales summary'!$B$2:$B$2047,J$4)))</f>
        <v>3.8697740063458344E-2</v>
      </c>
      <c r="K6" s="60">
        <f>(AVERAGEIFS('city centre offline'!$K$2:$K$2047,'city centre offline'!$A$2:$A$2047,$A6,'city centre offline'!$B$2:$B$2047,K$4)*AVERAGEIFS('all sales summary'!$I$2:$I$2047,'all sales summary'!$A$2:$A$2047,$A6,'all sales summary'!$B$2:$B$2047,K$4))/((AVERAGEIFS('overall city offline'!$K$2:$K$2047,'overall city offline'!$A$2:$A$2047,$A6,'overall city offline'!$B$2:$B$2047,K$4)*(1-AVERAGEIFS('all sales summary'!$I$2:$I$2047,'all sales summary'!$A$2:$A$2047,$A6,'all sales summary'!$B$2:$B$2047,K$4)))+(AVERAGEIFS('city centre offline'!$K$2:$K$2047,'city centre offline'!$A$2:$A$2047,$A6,'city centre offline'!$B$2:$B$2047,K$4)*AVERAGEIFS('all sales summary'!$I$2:$I$2047,'all sales summary'!$A$2:$A$2047,$A6,'all sales summary'!$B$2:$B$2047,K$4)))</f>
        <v>3.8897905662207508E-2</v>
      </c>
      <c r="L6" s="60">
        <f>(AVERAGEIFS('city centre offline'!$K$2:$K$2047,'city centre offline'!$A$2:$A$2047,$A6,'city centre offline'!$B$2:$B$2047,L$4)*AVERAGEIFS('all sales summary'!$I$2:$I$2047,'all sales summary'!$A$2:$A$2047,$A6,'all sales summary'!$B$2:$B$2047,L$4))/((AVERAGEIFS('overall city offline'!$K$2:$K$2047,'overall city offline'!$A$2:$A$2047,$A6,'overall city offline'!$B$2:$B$2047,L$4)*(1-AVERAGEIFS('all sales summary'!$I$2:$I$2047,'all sales summary'!$A$2:$A$2047,$A6,'all sales summary'!$B$2:$B$2047,L$4)))+(AVERAGEIFS('city centre offline'!$K$2:$K$2047,'city centre offline'!$A$2:$A$2047,$A6,'city centre offline'!$B$2:$B$2047,L$4)*AVERAGEIFS('all sales summary'!$I$2:$I$2047,'all sales summary'!$A$2:$A$2047,$A6,'all sales summary'!$B$2:$B$2047,L$4)))</f>
        <v>4.0906414851824856E-2</v>
      </c>
      <c r="M6" s="60">
        <f>(AVERAGEIFS('city centre offline'!$K$2:$K$2047,'city centre offline'!$A$2:$A$2047,$A6,'city centre offline'!$B$2:$B$2047,M$4)*AVERAGEIFS('all sales summary'!$I$2:$I$2047,'all sales summary'!$A$2:$A$2047,$A6,'all sales summary'!$B$2:$B$2047,M$4))/((AVERAGEIFS('overall city offline'!$K$2:$K$2047,'overall city offline'!$A$2:$A$2047,$A6,'overall city offline'!$B$2:$B$2047,M$4)*(1-AVERAGEIFS('all sales summary'!$I$2:$I$2047,'all sales summary'!$A$2:$A$2047,$A6,'all sales summary'!$B$2:$B$2047,M$4)))+(AVERAGEIFS('city centre offline'!$K$2:$K$2047,'city centre offline'!$A$2:$A$2047,$A6,'city centre offline'!$B$2:$B$2047,M$4)*AVERAGEIFS('all sales summary'!$I$2:$I$2047,'all sales summary'!$A$2:$A$2047,$A6,'all sales summary'!$B$2:$B$2047,M$4)))</f>
        <v>4.3363778169020581E-2</v>
      </c>
      <c r="N6" s="60">
        <f>(AVERAGEIFS('city centre offline'!$K$2:$K$2047,'city centre offline'!$A$2:$A$2047,$A6,'city centre offline'!$B$2:$B$2047,N$4)*AVERAGEIFS('all sales summary'!$I$2:$I$2047,'all sales summary'!$A$2:$A$2047,$A6,'all sales summary'!$B$2:$B$2047,N$4))/((AVERAGEIFS('overall city offline'!$K$2:$K$2047,'overall city offline'!$A$2:$A$2047,$A6,'overall city offline'!$B$2:$B$2047,N$4)*(1-AVERAGEIFS('all sales summary'!$I$2:$I$2047,'all sales summary'!$A$2:$A$2047,$A6,'all sales summary'!$B$2:$B$2047,N$4)))+(AVERAGEIFS('city centre offline'!$K$2:$K$2047,'city centre offline'!$A$2:$A$2047,$A6,'city centre offline'!$B$2:$B$2047,N$4)*AVERAGEIFS('all sales summary'!$I$2:$I$2047,'all sales summary'!$A$2:$A$2047,$A6,'all sales summary'!$B$2:$B$2047,N$4)))</f>
        <v>4.0497118470429583E-2</v>
      </c>
      <c r="O6" s="60">
        <f>(AVERAGEIFS('city centre offline'!$K$2:$K$2047,'city centre offline'!$A$2:$A$2047,$A6,'city centre offline'!$B$2:$B$2047,O$4)*AVERAGEIFS('all sales summary'!$I$2:$I$2047,'all sales summary'!$A$2:$A$2047,$A6,'all sales summary'!$B$2:$B$2047,O$4))/((AVERAGEIFS('overall city offline'!$K$2:$K$2047,'overall city offline'!$A$2:$A$2047,$A6,'overall city offline'!$B$2:$B$2047,O$4)*(1-AVERAGEIFS('all sales summary'!$I$2:$I$2047,'all sales summary'!$A$2:$A$2047,$A6,'all sales summary'!$B$2:$B$2047,O$4)))+(AVERAGEIFS('city centre offline'!$K$2:$K$2047,'city centre offline'!$A$2:$A$2047,$A6,'city centre offline'!$B$2:$B$2047,O$4)*AVERAGEIFS('all sales summary'!$I$2:$I$2047,'all sales summary'!$A$2:$A$2047,$A6,'all sales summary'!$B$2:$B$2047,O$4)))</f>
        <v>3.8225870959909591E-2</v>
      </c>
      <c r="P6" s="60">
        <f>(AVERAGEIFS('city centre offline'!$K$2:$K$2047,'city centre offline'!$A$2:$A$2047,$A6,'city centre offline'!$B$2:$B$2047,P$4)*AVERAGEIFS('all sales summary'!$I$2:$I$2047,'all sales summary'!$A$2:$A$2047,$A6,'all sales summary'!$B$2:$B$2047,P$4))/((AVERAGEIFS('overall city offline'!$K$2:$K$2047,'overall city offline'!$A$2:$A$2047,$A6,'overall city offline'!$B$2:$B$2047,P$4)*(1-AVERAGEIFS('all sales summary'!$I$2:$I$2047,'all sales summary'!$A$2:$A$2047,$A6,'all sales summary'!$B$2:$B$2047,P$4)))+(AVERAGEIFS('city centre offline'!$K$2:$K$2047,'city centre offline'!$A$2:$A$2047,$A6,'city centre offline'!$B$2:$B$2047,P$4)*AVERAGEIFS('all sales summary'!$I$2:$I$2047,'all sales summary'!$A$2:$A$2047,$A6,'all sales summary'!$B$2:$B$2047,P$4)))</f>
        <v>3.4364990011493422E-2</v>
      </c>
      <c r="Q6" s="60">
        <f>(AVERAGEIFS('city centre offline'!$K$2:$K$2047,'city centre offline'!$A$2:$A$2047,$A6,'city centre offline'!$B$2:$B$2047,Q$4)*AVERAGEIFS('all sales summary'!$I$2:$I$2047,'all sales summary'!$A$2:$A$2047,$A6,'all sales summary'!$B$2:$B$2047,Q$4))/((AVERAGEIFS('overall city offline'!$K$2:$K$2047,'overall city offline'!$A$2:$A$2047,$A6,'overall city offline'!$B$2:$B$2047,Q$4)*(1-AVERAGEIFS('all sales summary'!$I$2:$I$2047,'all sales summary'!$A$2:$A$2047,$A6,'all sales summary'!$B$2:$B$2047,Q$4)))+(AVERAGEIFS('city centre offline'!$K$2:$K$2047,'city centre offline'!$A$2:$A$2047,$A6,'city centre offline'!$B$2:$B$2047,Q$4)*AVERAGEIFS('all sales summary'!$I$2:$I$2047,'all sales summary'!$A$2:$A$2047,$A6,'all sales summary'!$B$2:$B$2047,Q$4)))</f>
        <v>2.469999270034584E-4</v>
      </c>
      <c r="R6" s="60">
        <f>(AVERAGEIFS('city centre offline'!$K$2:$K$2047,'city centre offline'!$A$2:$A$2047,$A6,'city centre offline'!$B$2:$B$2047,R$4)*AVERAGEIFS('all sales summary'!$I$2:$I$2047,'all sales summary'!$A$2:$A$2047,$A6,'all sales summary'!$B$2:$B$2047,R$4))/((AVERAGEIFS('overall city offline'!$K$2:$K$2047,'overall city offline'!$A$2:$A$2047,$A6,'overall city offline'!$B$2:$B$2047,R$4)*(1-AVERAGEIFS('all sales summary'!$I$2:$I$2047,'all sales summary'!$A$2:$A$2047,$A6,'all sales summary'!$B$2:$B$2047,R$4)))+(AVERAGEIFS('city centre offline'!$K$2:$K$2047,'city centre offline'!$A$2:$A$2047,$A6,'city centre offline'!$B$2:$B$2047,R$4)*AVERAGEIFS('all sales summary'!$I$2:$I$2047,'all sales summary'!$A$2:$A$2047,$A6,'all sales summary'!$B$2:$B$2047,R$4)))</f>
        <v>0</v>
      </c>
      <c r="S6" s="60">
        <f>(AVERAGEIFS('city centre offline'!$K$2:$K$2047,'city centre offline'!$A$2:$A$2047,$A6,'city centre offline'!$B$2:$B$2047,S$4)*AVERAGEIFS('all sales summary'!$I$2:$I$2047,'all sales summary'!$A$2:$A$2047,$A6,'all sales summary'!$B$2:$B$2047,S$4))/((AVERAGEIFS('overall city offline'!$K$2:$K$2047,'overall city offline'!$A$2:$A$2047,$A6,'overall city offline'!$B$2:$B$2047,S$4)*(1-AVERAGEIFS('all sales summary'!$I$2:$I$2047,'all sales summary'!$A$2:$A$2047,$A6,'all sales summary'!$B$2:$B$2047,S$4)))+(AVERAGEIFS('city centre offline'!$K$2:$K$2047,'city centre offline'!$A$2:$A$2047,$A6,'city centre offline'!$B$2:$B$2047,S$4)*AVERAGEIFS('all sales summary'!$I$2:$I$2047,'all sales summary'!$A$2:$A$2047,$A6,'all sales summary'!$B$2:$B$2047,S$4)))</f>
        <v>2.501027432807387E-3</v>
      </c>
      <c r="T6" s="60">
        <f>(AVERAGEIFS('city centre offline'!$K$2:$K$2047,'city centre offline'!$A$2:$A$2047,$A6,'city centre offline'!$B$2:$B$2047,T$4)*AVERAGEIFS('all sales summary'!$I$2:$I$2047,'all sales summary'!$A$2:$A$2047,$A6,'all sales summary'!$B$2:$B$2047,T$4))/((AVERAGEIFS('overall city offline'!$K$2:$K$2047,'overall city offline'!$A$2:$A$2047,$A6,'overall city offline'!$B$2:$B$2047,T$4)*(1-AVERAGEIFS('all sales summary'!$I$2:$I$2047,'all sales summary'!$A$2:$A$2047,$A6,'all sales summary'!$B$2:$B$2047,T$4)))+(AVERAGEIFS('city centre offline'!$K$2:$K$2047,'city centre offline'!$A$2:$A$2047,$A6,'city centre offline'!$B$2:$B$2047,T$4)*AVERAGEIFS('all sales summary'!$I$2:$I$2047,'all sales summary'!$A$2:$A$2047,$A6,'all sales summary'!$B$2:$B$2047,T$4)))</f>
        <v>1.4158448202313872E-3</v>
      </c>
      <c r="U6" s="60">
        <f>(AVERAGEIFS('city centre offline'!$K$2:$K$2047,'city centre offline'!$A$2:$A$2047,$A6,'city centre offline'!$B$2:$B$2047,U$4)*AVERAGEIFS('all sales summary'!$I$2:$I$2047,'all sales summary'!$A$2:$A$2047,$A6,'all sales summary'!$B$2:$B$2047,U$4))/((AVERAGEIFS('overall city offline'!$K$2:$K$2047,'overall city offline'!$A$2:$A$2047,$A6,'overall city offline'!$B$2:$B$2047,U$4)*(1-AVERAGEIFS('all sales summary'!$I$2:$I$2047,'all sales summary'!$A$2:$A$2047,$A6,'all sales summary'!$B$2:$B$2047,U$4)))+(AVERAGEIFS('city centre offline'!$K$2:$K$2047,'city centre offline'!$A$2:$A$2047,$A6,'city centre offline'!$B$2:$B$2047,U$4)*AVERAGEIFS('all sales summary'!$I$2:$I$2047,'all sales summary'!$A$2:$A$2047,$A6,'all sales summary'!$B$2:$B$2047,U$4)))</f>
        <v>8.7641118670348536E-4</v>
      </c>
      <c r="V6" s="60">
        <f>(AVERAGEIFS('city centre offline'!$K$2:$K$2047,'city centre offline'!$A$2:$A$2047,$A6,'city centre offline'!$B$2:$B$2047,V$4)*AVERAGEIFS('all sales summary'!$I$2:$I$2047,'all sales summary'!$A$2:$A$2047,$A6,'all sales summary'!$B$2:$B$2047,V$4))/((AVERAGEIFS('overall city offline'!$K$2:$K$2047,'overall city offline'!$A$2:$A$2047,$A6,'overall city offline'!$B$2:$B$2047,V$4)*(1-AVERAGEIFS('all sales summary'!$I$2:$I$2047,'all sales summary'!$A$2:$A$2047,$A6,'all sales summary'!$B$2:$B$2047,V$4)))+(AVERAGEIFS('city centre offline'!$K$2:$K$2047,'city centre offline'!$A$2:$A$2047,$A6,'city centre offline'!$B$2:$B$2047,V$4)*AVERAGEIFS('all sales summary'!$I$2:$I$2047,'all sales summary'!$A$2:$A$2047,$A6,'all sales summary'!$B$2:$B$2047,V$4)))</f>
        <v>7.0310952020737928E-4</v>
      </c>
      <c r="W6" s="60">
        <f>(AVERAGEIFS('city centre offline'!$K$2:$K$2047,'city centre offline'!$A$2:$A$2047,$A6,'city centre offline'!$B$2:$B$2047,W$4)*AVERAGEIFS('all sales summary'!$I$2:$I$2047,'all sales summary'!$A$2:$A$2047,$A6,'all sales summary'!$B$2:$B$2047,W$4))/((AVERAGEIFS('overall city offline'!$K$2:$K$2047,'overall city offline'!$A$2:$A$2047,$A6,'overall city offline'!$B$2:$B$2047,W$4)*(1-AVERAGEIFS('all sales summary'!$I$2:$I$2047,'all sales summary'!$A$2:$A$2047,$A6,'all sales summary'!$B$2:$B$2047,W$4)))+(AVERAGEIFS('city centre offline'!$K$2:$K$2047,'city centre offline'!$A$2:$A$2047,$A6,'city centre offline'!$B$2:$B$2047,W$4)*AVERAGEIFS('all sales summary'!$I$2:$I$2047,'all sales summary'!$A$2:$A$2047,$A6,'all sales summary'!$B$2:$B$2047,W$4)))</f>
        <v>9.4199088794441588E-4</v>
      </c>
      <c r="X6" s="60">
        <f>(AVERAGEIFS('city centre offline'!$K$2:$K$2047,'city centre offline'!$A$2:$A$2047,$A6,'city centre offline'!$B$2:$B$2047,X$4)*AVERAGEIFS('all sales summary'!$I$2:$I$2047,'all sales summary'!$A$2:$A$2047,$A6,'all sales summary'!$B$2:$B$2047,X$4))/((AVERAGEIFS('overall city offline'!$K$2:$K$2047,'overall city offline'!$A$2:$A$2047,$A6,'overall city offline'!$B$2:$B$2047,X$4)*(1-AVERAGEIFS('all sales summary'!$I$2:$I$2047,'all sales summary'!$A$2:$A$2047,$A6,'all sales summary'!$B$2:$B$2047,X$4)))+(AVERAGEIFS('city centre offline'!$K$2:$K$2047,'city centre offline'!$A$2:$A$2047,$A6,'city centre offline'!$B$2:$B$2047,X$4)*AVERAGEIFS('all sales summary'!$I$2:$I$2047,'all sales summary'!$A$2:$A$2047,$A6,'all sales summary'!$B$2:$B$2047,X$4)))</f>
        <v>0</v>
      </c>
      <c r="Y6" s="60">
        <f>(AVERAGEIFS('city centre offline'!$K$2:$K$2047,'city centre offline'!$A$2:$A$2047,$A6,'city centre offline'!$B$2:$B$2047,Y$4)*AVERAGEIFS('all sales summary'!$I$2:$I$2047,'all sales summary'!$A$2:$A$2047,$A6,'all sales summary'!$B$2:$B$2047,Y$4))/((AVERAGEIFS('overall city offline'!$K$2:$K$2047,'overall city offline'!$A$2:$A$2047,$A6,'overall city offline'!$B$2:$B$2047,Y$4)*(1-AVERAGEIFS('all sales summary'!$I$2:$I$2047,'all sales summary'!$A$2:$A$2047,$A6,'all sales summary'!$B$2:$B$2047,Y$4)))+(AVERAGEIFS('city centre offline'!$K$2:$K$2047,'city centre offline'!$A$2:$A$2047,$A6,'city centre offline'!$B$2:$B$2047,Y$4)*AVERAGEIFS('all sales summary'!$I$2:$I$2047,'all sales summary'!$A$2:$A$2047,$A6,'all sales summary'!$B$2:$B$2047,Y$4)))</f>
        <v>6.863742447040306E-4</v>
      </c>
      <c r="Z6" s="60">
        <f>(AVERAGEIFS('city centre offline'!$K$2:$K$2047,'city centre offline'!$A$2:$A$2047,$A6,'city centre offline'!$B$2:$B$2047,Z$4)*AVERAGEIFS('all sales summary'!$I$2:$I$2047,'all sales summary'!$A$2:$A$2047,$A6,'all sales summary'!$B$2:$B$2047,Z$4))/((AVERAGEIFS('overall city offline'!$K$2:$K$2047,'overall city offline'!$A$2:$A$2047,$A6,'overall city offline'!$B$2:$B$2047,Z$4)*(1-AVERAGEIFS('all sales summary'!$I$2:$I$2047,'all sales summary'!$A$2:$A$2047,$A6,'all sales summary'!$B$2:$B$2047,Z$4)))+(AVERAGEIFS('city centre offline'!$K$2:$K$2047,'city centre offline'!$A$2:$A$2047,$A6,'city centre offline'!$B$2:$B$2047,Z$4)*AVERAGEIFS('all sales summary'!$I$2:$I$2047,'all sales summary'!$A$2:$A$2047,$A6,'all sales summary'!$B$2:$B$2047,Z$4)))</f>
        <v>0</v>
      </c>
      <c r="AA6" s="60">
        <f>(AVERAGEIFS('city centre offline'!$K$2:$K$2047,'city centre offline'!$A$2:$A$2047,$A6,'city centre offline'!$B$2:$B$2047,AA$4)*AVERAGEIFS('all sales summary'!$I$2:$I$2047,'all sales summary'!$A$2:$A$2047,$A6,'all sales summary'!$B$2:$B$2047,AA$4))/((AVERAGEIFS('overall city offline'!$K$2:$K$2047,'overall city offline'!$A$2:$A$2047,$A6,'overall city offline'!$B$2:$B$2047,AA$4)*(1-AVERAGEIFS('all sales summary'!$I$2:$I$2047,'all sales summary'!$A$2:$A$2047,$A6,'all sales summary'!$B$2:$B$2047,AA$4)))+(AVERAGEIFS('city centre offline'!$K$2:$K$2047,'city centre offline'!$A$2:$A$2047,$A6,'city centre offline'!$B$2:$B$2047,AA$4)*AVERAGEIFS('all sales summary'!$I$2:$I$2047,'all sales summary'!$A$2:$A$2047,$A6,'all sales summary'!$B$2:$B$2047,AA$4)))</f>
        <v>0</v>
      </c>
      <c r="AB6" s="60">
        <f>(AVERAGEIFS('city centre offline'!$K$2:$K$2047,'city centre offline'!$A$2:$A$2047,$A6,'city centre offline'!$B$2:$B$2047,AB$4)*AVERAGEIFS('all sales summary'!$I$2:$I$2047,'all sales summary'!$A$2:$A$2047,$A6,'all sales summary'!$B$2:$B$2047,AB$4))/((AVERAGEIFS('overall city offline'!$K$2:$K$2047,'overall city offline'!$A$2:$A$2047,$A6,'overall city offline'!$B$2:$B$2047,AB$4)*(1-AVERAGEIFS('all sales summary'!$I$2:$I$2047,'all sales summary'!$A$2:$A$2047,$A6,'all sales summary'!$B$2:$B$2047,AB$4)))+(AVERAGEIFS('city centre offline'!$K$2:$K$2047,'city centre offline'!$A$2:$A$2047,$A6,'city centre offline'!$B$2:$B$2047,AB$4)*AVERAGEIFS('all sales summary'!$I$2:$I$2047,'all sales summary'!$A$2:$A$2047,$A6,'all sales summary'!$B$2:$B$2047,AB$4)))</f>
        <v>0</v>
      </c>
      <c r="AC6" s="60">
        <f>(AVERAGEIFS('city centre offline'!$K$2:$K$2047,'city centre offline'!$A$2:$A$2047,$A6,'city centre offline'!$B$2:$B$2047,AC$4)*AVERAGEIFS('all sales summary'!$I$2:$I$2047,'all sales summary'!$A$2:$A$2047,$A6,'all sales summary'!$B$2:$B$2047,AC$4))/((AVERAGEIFS('overall city offline'!$K$2:$K$2047,'overall city offline'!$A$2:$A$2047,$A6,'overall city offline'!$B$2:$B$2047,AC$4)*(1-AVERAGEIFS('all sales summary'!$I$2:$I$2047,'all sales summary'!$A$2:$A$2047,$A6,'all sales summary'!$B$2:$B$2047,AC$4)))+(AVERAGEIFS('city centre offline'!$K$2:$K$2047,'city centre offline'!$A$2:$A$2047,$A6,'city centre offline'!$B$2:$B$2047,AC$4)*AVERAGEIFS('all sales summary'!$I$2:$I$2047,'all sales summary'!$A$2:$A$2047,$A6,'all sales summary'!$B$2:$B$2047,AC$4)))</f>
        <v>0</v>
      </c>
      <c r="AD6" s="60">
        <f>(AVERAGEIFS('city centre offline'!$K$2:$K$2047,'city centre offline'!$A$2:$A$2047,$A6,'city centre offline'!$B$2:$B$2047,AD$4)*AVERAGEIFS('all sales summary'!$I$2:$I$2047,'all sales summary'!$A$2:$A$2047,$A6,'all sales summary'!$B$2:$B$2047,AD$4))/((AVERAGEIFS('overall city offline'!$K$2:$K$2047,'overall city offline'!$A$2:$A$2047,$A6,'overall city offline'!$B$2:$B$2047,AD$4)*(1-AVERAGEIFS('all sales summary'!$I$2:$I$2047,'all sales summary'!$A$2:$A$2047,$A6,'all sales summary'!$B$2:$B$2047,AD$4)))+(AVERAGEIFS('city centre offline'!$K$2:$K$2047,'city centre offline'!$A$2:$A$2047,$A6,'city centre offline'!$B$2:$B$2047,AD$4)*AVERAGEIFS('all sales summary'!$I$2:$I$2047,'all sales summary'!$A$2:$A$2047,$A6,'all sales summary'!$B$2:$B$2047,AD$4)))</f>
        <v>0</v>
      </c>
      <c r="AE6" s="60">
        <f>(AVERAGEIFS('city centre offline'!$K$2:$K$2047,'city centre offline'!$A$2:$A$2047,$A6,'city centre offline'!$B$2:$B$2047,AE$4)*AVERAGEIFS('all sales summary'!$I$2:$I$2047,'all sales summary'!$A$2:$A$2047,$A6,'all sales summary'!$B$2:$B$2047,AE$4))/((AVERAGEIFS('overall city offline'!$K$2:$K$2047,'overall city offline'!$A$2:$A$2047,$A6,'overall city offline'!$B$2:$B$2047,AE$4)*(1-AVERAGEIFS('all sales summary'!$I$2:$I$2047,'all sales summary'!$A$2:$A$2047,$A6,'all sales summary'!$B$2:$B$2047,AE$4)))+(AVERAGEIFS('city centre offline'!$K$2:$K$2047,'city centre offline'!$A$2:$A$2047,$A6,'city centre offline'!$B$2:$B$2047,AE$4)*AVERAGEIFS('all sales summary'!$I$2:$I$2047,'all sales summary'!$A$2:$A$2047,$A6,'all sales summary'!$B$2:$B$2047,AE$4)))</f>
        <v>0</v>
      </c>
      <c r="AF6" s="60">
        <f>(AVERAGEIFS('city centre offline'!$K$2:$K$2047,'city centre offline'!$A$2:$A$2047,$A6,'city centre offline'!$B$2:$B$2047,AF$4)*AVERAGEIFS('all sales summary'!$I$2:$I$2047,'all sales summary'!$A$2:$A$2047,$A6,'all sales summary'!$B$2:$B$2047,AF$4))/((AVERAGEIFS('overall city offline'!$K$2:$K$2047,'overall city offline'!$A$2:$A$2047,$A6,'overall city offline'!$B$2:$B$2047,AF$4)*(1-AVERAGEIFS('all sales summary'!$I$2:$I$2047,'all sales summary'!$A$2:$A$2047,$A6,'all sales summary'!$B$2:$B$2047,AF$4)))+(AVERAGEIFS('city centre offline'!$K$2:$K$2047,'city centre offline'!$A$2:$A$2047,$A6,'city centre offline'!$B$2:$B$2047,AF$4)*AVERAGEIFS('all sales summary'!$I$2:$I$2047,'all sales summary'!$A$2:$A$2047,$A6,'all sales summary'!$B$2:$B$2047,AF$4)))</f>
        <v>0</v>
      </c>
      <c r="AG6" s="60">
        <f>(AVERAGEIFS('city centre offline'!$K$2:$K$2047,'city centre offline'!$A$2:$A$2047,$A6,'city centre offline'!$B$2:$B$2047,AG$4)*AVERAGEIFS('all sales summary'!$I$2:$I$2047,'all sales summary'!$A$2:$A$2047,$A6,'all sales summary'!$B$2:$B$2047,AG$4))/((AVERAGEIFS('overall city offline'!$K$2:$K$2047,'overall city offline'!$A$2:$A$2047,$A6,'overall city offline'!$B$2:$B$2047,AG$4)*(1-AVERAGEIFS('all sales summary'!$I$2:$I$2047,'all sales summary'!$A$2:$A$2047,$A6,'all sales summary'!$B$2:$B$2047,AG$4)))+(AVERAGEIFS('city centre offline'!$K$2:$K$2047,'city centre offline'!$A$2:$A$2047,$A6,'city centre offline'!$B$2:$B$2047,AG$4)*AVERAGEIFS('all sales summary'!$I$2:$I$2047,'all sales summary'!$A$2:$A$2047,$A6,'all sales summary'!$B$2:$B$2047,AG$4)))</f>
        <v>0</v>
      </c>
      <c r="AH6" s="60">
        <f>(AVERAGEIFS('city centre offline'!$K$2:$K$2047,'city centre offline'!$A$2:$A$2047,$A6,'city centre offline'!$B$2:$B$2047,AH$4)*AVERAGEIFS('all sales summary'!$I$2:$I$2047,'all sales summary'!$A$2:$A$2047,$A6,'all sales summary'!$B$2:$B$2047,AH$4))/((AVERAGEIFS('overall city offline'!$K$2:$K$2047,'overall city offline'!$A$2:$A$2047,$A6,'overall city offline'!$B$2:$B$2047,AH$4)*(1-AVERAGEIFS('all sales summary'!$I$2:$I$2047,'all sales summary'!$A$2:$A$2047,$A6,'all sales summary'!$B$2:$B$2047,AH$4)))+(AVERAGEIFS('city centre offline'!$K$2:$K$2047,'city centre offline'!$A$2:$A$2047,$A6,'city centre offline'!$B$2:$B$2047,AH$4)*AVERAGEIFS('all sales summary'!$I$2:$I$2047,'all sales summary'!$A$2:$A$2047,$A6,'all sales summary'!$B$2:$B$2047,AH$4)))</f>
        <v>0</v>
      </c>
    </row>
    <row r="7" spans="1:34" x14ac:dyDescent="0.3">
      <c r="A7" t="s">
        <v>9</v>
      </c>
      <c r="B7" s="60">
        <f>(AVERAGEIFS('city centre offline'!$K$2:$K$2047,'city centre offline'!$A$2:$A$2047,$A7,'city centre offline'!$B$2:$B$2047,B$4)*AVERAGEIFS('all sales summary'!$I$2:$I$2047,'all sales summary'!$A$2:$A$2047,$A7,'all sales summary'!$B$2:$B$2047,B$4))/((AVERAGEIFS('overall city offline'!$K$2:$K$2047,'overall city offline'!$A$2:$A$2047,$A7,'overall city offline'!$B$2:$B$2047,B$4)*(1-AVERAGEIFS('all sales summary'!$I$2:$I$2047,'all sales summary'!$A$2:$A$2047,$A7,'all sales summary'!$B$2:$B$2047,B$4)))+(AVERAGEIFS('city centre offline'!$K$2:$K$2047,'city centre offline'!$A$2:$A$2047,$A7,'city centre offline'!$B$2:$B$2047,B$4)*AVERAGEIFS('all sales summary'!$I$2:$I$2047,'all sales summary'!$A$2:$A$2047,$A7,'all sales summary'!$B$2:$B$2047,B$4)))</f>
        <v>0.13922927523884968</v>
      </c>
      <c r="C7" s="60">
        <f>(AVERAGEIFS('city centre offline'!$K$2:$K$2047,'city centre offline'!$A$2:$A$2047,$A7,'city centre offline'!$B$2:$B$2047,C$4)*AVERAGEIFS('all sales summary'!$I$2:$I$2047,'all sales summary'!$A$2:$A$2047,$A7,'all sales summary'!$B$2:$B$2047,C$4))/((AVERAGEIFS('overall city offline'!$K$2:$K$2047,'overall city offline'!$A$2:$A$2047,$A7,'overall city offline'!$B$2:$B$2047,C$4)*(1-AVERAGEIFS('all sales summary'!$I$2:$I$2047,'all sales summary'!$A$2:$A$2047,$A7,'all sales summary'!$B$2:$B$2047,C$4)))+(AVERAGEIFS('city centre offline'!$K$2:$K$2047,'city centre offline'!$A$2:$A$2047,$A7,'city centre offline'!$B$2:$B$2047,C$4)*AVERAGEIFS('all sales summary'!$I$2:$I$2047,'all sales summary'!$A$2:$A$2047,$A7,'all sales summary'!$B$2:$B$2047,C$4)))</f>
        <v>0.1420931170310302</v>
      </c>
      <c r="D7" s="60">
        <f>(AVERAGEIFS('city centre offline'!$K$2:$K$2047,'city centre offline'!$A$2:$A$2047,$A7,'city centre offline'!$B$2:$B$2047,D$4)*AVERAGEIFS('all sales summary'!$I$2:$I$2047,'all sales summary'!$A$2:$A$2047,$A7,'all sales summary'!$B$2:$B$2047,D$4))/((AVERAGEIFS('overall city offline'!$K$2:$K$2047,'overall city offline'!$A$2:$A$2047,$A7,'overall city offline'!$B$2:$B$2047,D$4)*(1-AVERAGEIFS('all sales summary'!$I$2:$I$2047,'all sales summary'!$A$2:$A$2047,$A7,'all sales summary'!$B$2:$B$2047,D$4)))+(AVERAGEIFS('city centre offline'!$K$2:$K$2047,'city centre offline'!$A$2:$A$2047,$A7,'city centre offline'!$B$2:$B$2047,D$4)*AVERAGEIFS('all sales summary'!$I$2:$I$2047,'all sales summary'!$A$2:$A$2047,$A7,'all sales summary'!$B$2:$B$2047,D$4)))</f>
        <v>0.15946993488488553</v>
      </c>
      <c r="E7" s="60">
        <f>(AVERAGEIFS('city centre offline'!$K$2:$K$2047,'city centre offline'!$A$2:$A$2047,$A7,'city centre offline'!$B$2:$B$2047,E$4)*AVERAGEIFS('all sales summary'!$I$2:$I$2047,'all sales summary'!$A$2:$A$2047,$A7,'all sales summary'!$B$2:$B$2047,E$4))/((AVERAGEIFS('overall city offline'!$K$2:$K$2047,'overall city offline'!$A$2:$A$2047,$A7,'overall city offline'!$B$2:$B$2047,E$4)*(1-AVERAGEIFS('all sales summary'!$I$2:$I$2047,'all sales summary'!$A$2:$A$2047,$A7,'all sales summary'!$B$2:$B$2047,E$4)))+(AVERAGEIFS('city centre offline'!$K$2:$K$2047,'city centre offline'!$A$2:$A$2047,$A7,'city centre offline'!$B$2:$B$2047,E$4)*AVERAGEIFS('all sales summary'!$I$2:$I$2047,'all sales summary'!$A$2:$A$2047,$A7,'all sales summary'!$B$2:$B$2047,E$4)))</f>
        <v>0.16779251935406445</v>
      </c>
      <c r="F7" s="60">
        <f>(AVERAGEIFS('city centre offline'!$K$2:$K$2047,'city centre offline'!$A$2:$A$2047,$A7,'city centre offline'!$B$2:$B$2047,F$4)*AVERAGEIFS('all sales summary'!$I$2:$I$2047,'all sales summary'!$A$2:$A$2047,$A7,'all sales summary'!$B$2:$B$2047,F$4))/((AVERAGEIFS('overall city offline'!$K$2:$K$2047,'overall city offline'!$A$2:$A$2047,$A7,'overall city offline'!$B$2:$B$2047,F$4)*(1-AVERAGEIFS('all sales summary'!$I$2:$I$2047,'all sales summary'!$A$2:$A$2047,$A7,'all sales summary'!$B$2:$B$2047,F$4)))+(AVERAGEIFS('city centre offline'!$K$2:$K$2047,'city centre offline'!$A$2:$A$2047,$A7,'city centre offline'!$B$2:$B$2047,F$4)*AVERAGEIFS('all sales summary'!$I$2:$I$2047,'all sales summary'!$A$2:$A$2047,$A7,'all sales summary'!$B$2:$B$2047,F$4)))</f>
        <v>0.14493930038535718</v>
      </c>
      <c r="G7" s="60">
        <f>(AVERAGEIFS('city centre offline'!$K$2:$K$2047,'city centre offline'!$A$2:$A$2047,$A7,'city centre offline'!$B$2:$B$2047,G$4)*AVERAGEIFS('all sales summary'!$I$2:$I$2047,'all sales summary'!$A$2:$A$2047,$A7,'all sales summary'!$B$2:$B$2047,G$4))/((AVERAGEIFS('overall city offline'!$K$2:$K$2047,'overall city offline'!$A$2:$A$2047,$A7,'overall city offline'!$B$2:$B$2047,G$4)*(1-AVERAGEIFS('all sales summary'!$I$2:$I$2047,'all sales summary'!$A$2:$A$2047,$A7,'all sales summary'!$B$2:$B$2047,G$4)))+(AVERAGEIFS('city centre offline'!$K$2:$K$2047,'city centre offline'!$A$2:$A$2047,$A7,'city centre offline'!$B$2:$B$2047,G$4)*AVERAGEIFS('all sales summary'!$I$2:$I$2047,'all sales summary'!$A$2:$A$2047,$A7,'all sales summary'!$B$2:$B$2047,G$4)))</f>
        <v>0.14279689882246022</v>
      </c>
      <c r="H7" s="60">
        <f>(AVERAGEIFS('city centre offline'!$K$2:$K$2047,'city centre offline'!$A$2:$A$2047,$A7,'city centre offline'!$B$2:$B$2047,H$4)*AVERAGEIFS('all sales summary'!$I$2:$I$2047,'all sales summary'!$A$2:$A$2047,$A7,'all sales summary'!$B$2:$B$2047,H$4))/((AVERAGEIFS('overall city offline'!$K$2:$K$2047,'overall city offline'!$A$2:$A$2047,$A7,'overall city offline'!$B$2:$B$2047,H$4)*(1-AVERAGEIFS('all sales summary'!$I$2:$I$2047,'all sales summary'!$A$2:$A$2047,$A7,'all sales summary'!$B$2:$B$2047,H$4)))+(AVERAGEIFS('city centre offline'!$K$2:$K$2047,'city centre offline'!$A$2:$A$2047,$A7,'city centre offline'!$B$2:$B$2047,H$4)*AVERAGEIFS('all sales summary'!$I$2:$I$2047,'all sales summary'!$A$2:$A$2047,$A7,'all sales summary'!$B$2:$B$2047,H$4)))</f>
        <v>0.14312411051167678</v>
      </c>
      <c r="I7" s="60">
        <f>(AVERAGEIFS('city centre offline'!$K$2:$K$2047,'city centre offline'!$A$2:$A$2047,$A7,'city centre offline'!$B$2:$B$2047,I$4)*AVERAGEIFS('all sales summary'!$I$2:$I$2047,'all sales summary'!$A$2:$A$2047,$A7,'all sales summary'!$B$2:$B$2047,I$4))/((AVERAGEIFS('overall city offline'!$K$2:$K$2047,'overall city offline'!$A$2:$A$2047,$A7,'overall city offline'!$B$2:$B$2047,I$4)*(1-AVERAGEIFS('all sales summary'!$I$2:$I$2047,'all sales summary'!$A$2:$A$2047,$A7,'all sales summary'!$B$2:$B$2047,I$4)))+(AVERAGEIFS('city centre offline'!$K$2:$K$2047,'city centre offline'!$A$2:$A$2047,$A7,'city centre offline'!$B$2:$B$2047,I$4)*AVERAGEIFS('all sales summary'!$I$2:$I$2047,'all sales summary'!$A$2:$A$2047,$A7,'all sales summary'!$B$2:$B$2047,I$4)))</f>
        <v>0.15474089893952009</v>
      </c>
      <c r="J7" s="60">
        <f>(AVERAGEIFS('city centre offline'!$K$2:$K$2047,'city centre offline'!$A$2:$A$2047,$A7,'city centre offline'!$B$2:$B$2047,J$4)*AVERAGEIFS('all sales summary'!$I$2:$I$2047,'all sales summary'!$A$2:$A$2047,$A7,'all sales summary'!$B$2:$B$2047,J$4))/((AVERAGEIFS('overall city offline'!$K$2:$K$2047,'overall city offline'!$A$2:$A$2047,$A7,'overall city offline'!$B$2:$B$2047,J$4)*(1-AVERAGEIFS('all sales summary'!$I$2:$I$2047,'all sales summary'!$A$2:$A$2047,$A7,'all sales summary'!$B$2:$B$2047,J$4)))+(AVERAGEIFS('city centre offline'!$K$2:$K$2047,'city centre offline'!$A$2:$A$2047,$A7,'city centre offline'!$B$2:$B$2047,J$4)*AVERAGEIFS('all sales summary'!$I$2:$I$2047,'all sales summary'!$A$2:$A$2047,$A7,'all sales summary'!$B$2:$B$2047,J$4)))</f>
        <v>0.15363587849121044</v>
      </c>
      <c r="K7" s="60">
        <f>(AVERAGEIFS('city centre offline'!$K$2:$K$2047,'city centre offline'!$A$2:$A$2047,$A7,'city centre offline'!$B$2:$B$2047,K$4)*AVERAGEIFS('all sales summary'!$I$2:$I$2047,'all sales summary'!$A$2:$A$2047,$A7,'all sales summary'!$B$2:$B$2047,K$4))/((AVERAGEIFS('overall city offline'!$K$2:$K$2047,'overall city offline'!$A$2:$A$2047,$A7,'overall city offline'!$B$2:$B$2047,K$4)*(1-AVERAGEIFS('all sales summary'!$I$2:$I$2047,'all sales summary'!$A$2:$A$2047,$A7,'all sales summary'!$B$2:$B$2047,K$4)))+(AVERAGEIFS('city centre offline'!$K$2:$K$2047,'city centre offline'!$A$2:$A$2047,$A7,'city centre offline'!$B$2:$B$2047,K$4)*AVERAGEIFS('all sales summary'!$I$2:$I$2047,'all sales summary'!$A$2:$A$2047,$A7,'all sales summary'!$B$2:$B$2047,K$4)))</f>
        <v>0.1566008841390607</v>
      </c>
      <c r="L7" s="60">
        <f>(AVERAGEIFS('city centre offline'!$K$2:$K$2047,'city centre offline'!$A$2:$A$2047,$A7,'city centre offline'!$B$2:$B$2047,L$4)*AVERAGEIFS('all sales summary'!$I$2:$I$2047,'all sales summary'!$A$2:$A$2047,$A7,'all sales summary'!$B$2:$B$2047,L$4))/((AVERAGEIFS('overall city offline'!$K$2:$K$2047,'overall city offline'!$A$2:$A$2047,$A7,'overall city offline'!$B$2:$B$2047,L$4)*(1-AVERAGEIFS('all sales summary'!$I$2:$I$2047,'all sales summary'!$A$2:$A$2047,$A7,'all sales summary'!$B$2:$B$2047,L$4)))+(AVERAGEIFS('city centre offline'!$K$2:$K$2047,'city centre offline'!$A$2:$A$2047,$A7,'city centre offline'!$B$2:$B$2047,L$4)*AVERAGEIFS('all sales summary'!$I$2:$I$2047,'all sales summary'!$A$2:$A$2047,$A7,'all sales summary'!$B$2:$B$2047,L$4)))</f>
        <v>0.15564773829455203</v>
      </c>
      <c r="M7" s="60">
        <f>(AVERAGEIFS('city centre offline'!$K$2:$K$2047,'city centre offline'!$A$2:$A$2047,$A7,'city centre offline'!$B$2:$B$2047,M$4)*AVERAGEIFS('all sales summary'!$I$2:$I$2047,'all sales summary'!$A$2:$A$2047,$A7,'all sales summary'!$B$2:$B$2047,M$4))/((AVERAGEIFS('overall city offline'!$K$2:$K$2047,'overall city offline'!$A$2:$A$2047,$A7,'overall city offline'!$B$2:$B$2047,M$4)*(1-AVERAGEIFS('all sales summary'!$I$2:$I$2047,'all sales summary'!$A$2:$A$2047,$A7,'all sales summary'!$B$2:$B$2047,M$4)))+(AVERAGEIFS('city centre offline'!$K$2:$K$2047,'city centre offline'!$A$2:$A$2047,$A7,'city centre offline'!$B$2:$B$2047,M$4)*AVERAGEIFS('all sales summary'!$I$2:$I$2047,'all sales summary'!$A$2:$A$2047,$A7,'all sales summary'!$B$2:$B$2047,M$4)))</f>
        <v>0.16222317559340096</v>
      </c>
      <c r="N7" s="60">
        <f>(AVERAGEIFS('city centre offline'!$K$2:$K$2047,'city centre offline'!$A$2:$A$2047,$A7,'city centre offline'!$B$2:$B$2047,N$4)*AVERAGEIFS('all sales summary'!$I$2:$I$2047,'all sales summary'!$A$2:$A$2047,$A7,'all sales summary'!$B$2:$B$2047,N$4))/((AVERAGEIFS('overall city offline'!$K$2:$K$2047,'overall city offline'!$A$2:$A$2047,$A7,'overall city offline'!$B$2:$B$2047,N$4)*(1-AVERAGEIFS('all sales summary'!$I$2:$I$2047,'all sales summary'!$A$2:$A$2047,$A7,'all sales summary'!$B$2:$B$2047,N$4)))+(AVERAGEIFS('city centre offline'!$K$2:$K$2047,'city centre offline'!$A$2:$A$2047,$A7,'city centre offline'!$B$2:$B$2047,N$4)*AVERAGEIFS('all sales summary'!$I$2:$I$2047,'all sales summary'!$A$2:$A$2047,$A7,'all sales summary'!$B$2:$B$2047,N$4)))</f>
        <v>0.14555358813764691</v>
      </c>
      <c r="O7" s="60">
        <f>(AVERAGEIFS('city centre offline'!$K$2:$K$2047,'city centre offline'!$A$2:$A$2047,$A7,'city centre offline'!$B$2:$B$2047,O$4)*AVERAGEIFS('all sales summary'!$I$2:$I$2047,'all sales summary'!$A$2:$A$2047,$A7,'all sales summary'!$B$2:$B$2047,O$4))/((AVERAGEIFS('overall city offline'!$K$2:$K$2047,'overall city offline'!$A$2:$A$2047,$A7,'overall city offline'!$B$2:$B$2047,O$4)*(1-AVERAGEIFS('all sales summary'!$I$2:$I$2047,'all sales summary'!$A$2:$A$2047,$A7,'all sales summary'!$B$2:$B$2047,O$4)))+(AVERAGEIFS('city centre offline'!$K$2:$K$2047,'city centre offline'!$A$2:$A$2047,$A7,'city centre offline'!$B$2:$B$2047,O$4)*AVERAGEIFS('all sales summary'!$I$2:$I$2047,'all sales summary'!$A$2:$A$2047,$A7,'all sales summary'!$B$2:$B$2047,O$4)))</f>
        <v>0.14385789239974586</v>
      </c>
      <c r="P7" s="60">
        <f>(AVERAGEIFS('city centre offline'!$K$2:$K$2047,'city centre offline'!$A$2:$A$2047,$A7,'city centre offline'!$B$2:$B$2047,P$4)*AVERAGEIFS('all sales summary'!$I$2:$I$2047,'all sales summary'!$A$2:$A$2047,$A7,'all sales summary'!$B$2:$B$2047,P$4))/((AVERAGEIFS('overall city offline'!$K$2:$K$2047,'overall city offline'!$A$2:$A$2047,$A7,'overall city offline'!$B$2:$B$2047,P$4)*(1-AVERAGEIFS('all sales summary'!$I$2:$I$2047,'all sales summary'!$A$2:$A$2047,$A7,'all sales summary'!$B$2:$B$2047,P$4)))+(AVERAGEIFS('city centre offline'!$K$2:$K$2047,'city centre offline'!$A$2:$A$2047,$A7,'city centre offline'!$B$2:$B$2047,P$4)*AVERAGEIFS('all sales summary'!$I$2:$I$2047,'all sales summary'!$A$2:$A$2047,$A7,'all sales summary'!$B$2:$B$2047,P$4)))</f>
        <v>0.15641855054014617</v>
      </c>
      <c r="Q7" s="60">
        <f>(AVERAGEIFS('city centre offline'!$K$2:$K$2047,'city centre offline'!$A$2:$A$2047,$A7,'city centre offline'!$B$2:$B$2047,Q$4)*AVERAGEIFS('all sales summary'!$I$2:$I$2047,'all sales summary'!$A$2:$A$2047,$A7,'all sales summary'!$B$2:$B$2047,Q$4))/((AVERAGEIFS('overall city offline'!$K$2:$K$2047,'overall city offline'!$A$2:$A$2047,$A7,'overall city offline'!$B$2:$B$2047,Q$4)*(1-AVERAGEIFS('all sales summary'!$I$2:$I$2047,'all sales summary'!$A$2:$A$2047,$A7,'all sales summary'!$B$2:$B$2047,Q$4)))+(AVERAGEIFS('city centre offline'!$K$2:$K$2047,'city centre offline'!$A$2:$A$2047,$A7,'city centre offline'!$B$2:$B$2047,Q$4)*AVERAGEIFS('all sales summary'!$I$2:$I$2047,'all sales summary'!$A$2:$A$2047,$A7,'all sales summary'!$B$2:$B$2047,Q$4)))</f>
        <v>0.17435524893190657</v>
      </c>
      <c r="R7" s="60">
        <f>(AVERAGEIFS('city centre offline'!$K$2:$K$2047,'city centre offline'!$A$2:$A$2047,$A7,'city centre offline'!$B$2:$B$2047,R$4)*AVERAGEIFS('all sales summary'!$I$2:$I$2047,'all sales summary'!$A$2:$A$2047,$A7,'all sales summary'!$B$2:$B$2047,R$4))/((AVERAGEIFS('overall city offline'!$K$2:$K$2047,'overall city offline'!$A$2:$A$2047,$A7,'overall city offline'!$B$2:$B$2047,R$4)*(1-AVERAGEIFS('all sales summary'!$I$2:$I$2047,'all sales summary'!$A$2:$A$2047,$A7,'all sales summary'!$B$2:$B$2047,R$4)))+(AVERAGEIFS('city centre offline'!$K$2:$K$2047,'city centre offline'!$A$2:$A$2047,$A7,'city centre offline'!$B$2:$B$2047,R$4)*AVERAGEIFS('all sales summary'!$I$2:$I$2047,'all sales summary'!$A$2:$A$2047,$A7,'all sales summary'!$B$2:$B$2047,R$4)))</f>
        <v>0.1605954450053044</v>
      </c>
      <c r="S7" s="60">
        <f>(AVERAGEIFS('city centre offline'!$K$2:$K$2047,'city centre offline'!$A$2:$A$2047,$A7,'city centre offline'!$B$2:$B$2047,S$4)*AVERAGEIFS('all sales summary'!$I$2:$I$2047,'all sales summary'!$A$2:$A$2047,$A7,'all sales summary'!$B$2:$B$2047,S$4))/((AVERAGEIFS('overall city offline'!$K$2:$K$2047,'overall city offline'!$A$2:$A$2047,$A7,'overall city offline'!$B$2:$B$2047,S$4)*(1-AVERAGEIFS('all sales summary'!$I$2:$I$2047,'all sales summary'!$A$2:$A$2047,$A7,'all sales summary'!$B$2:$B$2047,S$4)))+(AVERAGEIFS('city centre offline'!$K$2:$K$2047,'city centre offline'!$A$2:$A$2047,$A7,'city centre offline'!$B$2:$B$2047,S$4)*AVERAGEIFS('all sales summary'!$I$2:$I$2047,'all sales summary'!$A$2:$A$2047,$A7,'all sales summary'!$B$2:$B$2047,S$4)))</f>
        <v>0.15649882786530753</v>
      </c>
      <c r="T7" s="60">
        <f>(AVERAGEIFS('city centre offline'!$K$2:$K$2047,'city centre offline'!$A$2:$A$2047,$A7,'city centre offline'!$B$2:$B$2047,T$4)*AVERAGEIFS('all sales summary'!$I$2:$I$2047,'all sales summary'!$A$2:$A$2047,$A7,'all sales summary'!$B$2:$B$2047,T$4))/((AVERAGEIFS('overall city offline'!$K$2:$K$2047,'overall city offline'!$A$2:$A$2047,$A7,'overall city offline'!$B$2:$B$2047,T$4)*(1-AVERAGEIFS('all sales summary'!$I$2:$I$2047,'all sales summary'!$A$2:$A$2047,$A7,'all sales summary'!$B$2:$B$2047,T$4)))+(AVERAGEIFS('city centre offline'!$K$2:$K$2047,'city centre offline'!$A$2:$A$2047,$A7,'city centre offline'!$B$2:$B$2047,T$4)*AVERAGEIFS('all sales summary'!$I$2:$I$2047,'all sales summary'!$A$2:$A$2047,$A7,'all sales summary'!$B$2:$B$2047,T$4)))</f>
        <v>0.15454598512791257</v>
      </c>
      <c r="U7" s="60">
        <f>(AVERAGEIFS('city centre offline'!$K$2:$K$2047,'city centre offline'!$A$2:$A$2047,$A7,'city centre offline'!$B$2:$B$2047,U$4)*AVERAGEIFS('all sales summary'!$I$2:$I$2047,'all sales summary'!$A$2:$A$2047,$A7,'all sales summary'!$B$2:$B$2047,U$4))/((AVERAGEIFS('overall city offline'!$K$2:$K$2047,'overall city offline'!$A$2:$A$2047,$A7,'overall city offline'!$B$2:$B$2047,U$4)*(1-AVERAGEIFS('all sales summary'!$I$2:$I$2047,'all sales summary'!$A$2:$A$2047,$A7,'all sales summary'!$B$2:$B$2047,U$4)))+(AVERAGEIFS('city centre offline'!$K$2:$K$2047,'city centre offline'!$A$2:$A$2047,$A7,'city centre offline'!$B$2:$B$2047,U$4)*AVERAGEIFS('all sales summary'!$I$2:$I$2047,'all sales summary'!$A$2:$A$2047,$A7,'all sales summary'!$B$2:$B$2047,U$4)))</f>
        <v>0.15637760022308153</v>
      </c>
      <c r="V7" s="60">
        <f>(AVERAGEIFS('city centre offline'!$K$2:$K$2047,'city centre offline'!$A$2:$A$2047,$A7,'city centre offline'!$B$2:$B$2047,V$4)*AVERAGEIFS('all sales summary'!$I$2:$I$2047,'all sales summary'!$A$2:$A$2047,$A7,'all sales summary'!$B$2:$B$2047,V$4))/((AVERAGEIFS('overall city offline'!$K$2:$K$2047,'overall city offline'!$A$2:$A$2047,$A7,'overall city offline'!$B$2:$B$2047,V$4)*(1-AVERAGEIFS('all sales summary'!$I$2:$I$2047,'all sales summary'!$A$2:$A$2047,$A7,'all sales summary'!$B$2:$B$2047,V$4)))+(AVERAGEIFS('city centre offline'!$K$2:$K$2047,'city centre offline'!$A$2:$A$2047,$A7,'city centre offline'!$B$2:$B$2047,V$4)*AVERAGEIFS('all sales summary'!$I$2:$I$2047,'all sales summary'!$A$2:$A$2047,$A7,'all sales summary'!$B$2:$B$2047,V$4)))</f>
        <v>0.16040365714692564</v>
      </c>
      <c r="W7" s="60">
        <f>(AVERAGEIFS('city centre offline'!$K$2:$K$2047,'city centre offline'!$A$2:$A$2047,$A7,'city centre offline'!$B$2:$B$2047,W$4)*AVERAGEIFS('all sales summary'!$I$2:$I$2047,'all sales summary'!$A$2:$A$2047,$A7,'all sales summary'!$B$2:$B$2047,W$4))/((AVERAGEIFS('overall city offline'!$K$2:$K$2047,'overall city offline'!$A$2:$A$2047,$A7,'overall city offline'!$B$2:$B$2047,W$4)*(1-AVERAGEIFS('all sales summary'!$I$2:$I$2047,'all sales summary'!$A$2:$A$2047,$A7,'all sales summary'!$B$2:$B$2047,W$4)))+(AVERAGEIFS('city centre offline'!$K$2:$K$2047,'city centre offline'!$A$2:$A$2047,$A7,'city centre offline'!$B$2:$B$2047,W$4)*AVERAGEIFS('all sales summary'!$I$2:$I$2047,'all sales summary'!$A$2:$A$2047,$A7,'all sales summary'!$B$2:$B$2047,W$4)))</f>
        <v>0.16194031632673522</v>
      </c>
      <c r="X7" s="60">
        <f>(AVERAGEIFS('city centre offline'!$K$2:$K$2047,'city centre offline'!$A$2:$A$2047,$A7,'city centre offline'!$B$2:$B$2047,X$4)*AVERAGEIFS('all sales summary'!$I$2:$I$2047,'all sales summary'!$A$2:$A$2047,$A7,'all sales summary'!$B$2:$B$2047,X$4))/((AVERAGEIFS('overall city offline'!$K$2:$K$2047,'overall city offline'!$A$2:$A$2047,$A7,'overall city offline'!$B$2:$B$2047,X$4)*(1-AVERAGEIFS('all sales summary'!$I$2:$I$2047,'all sales summary'!$A$2:$A$2047,$A7,'all sales summary'!$B$2:$B$2047,X$4)))+(AVERAGEIFS('city centre offline'!$K$2:$K$2047,'city centre offline'!$A$2:$A$2047,$A7,'city centre offline'!$B$2:$B$2047,X$4)*AVERAGEIFS('all sales summary'!$I$2:$I$2047,'all sales summary'!$A$2:$A$2047,$A7,'all sales summary'!$B$2:$B$2047,X$4)))</f>
        <v>0.16778905797391983</v>
      </c>
      <c r="Y7" s="60">
        <f>(AVERAGEIFS('city centre offline'!$K$2:$K$2047,'city centre offline'!$A$2:$A$2047,$A7,'city centre offline'!$B$2:$B$2047,Y$4)*AVERAGEIFS('all sales summary'!$I$2:$I$2047,'all sales summary'!$A$2:$A$2047,$A7,'all sales summary'!$B$2:$B$2047,Y$4))/((AVERAGEIFS('overall city offline'!$K$2:$K$2047,'overall city offline'!$A$2:$A$2047,$A7,'overall city offline'!$B$2:$B$2047,Y$4)*(1-AVERAGEIFS('all sales summary'!$I$2:$I$2047,'all sales summary'!$A$2:$A$2047,$A7,'all sales summary'!$B$2:$B$2047,Y$4)))+(AVERAGEIFS('city centre offline'!$K$2:$K$2047,'city centre offline'!$A$2:$A$2047,$A7,'city centre offline'!$B$2:$B$2047,Y$4)*AVERAGEIFS('all sales summary'!$I$2:$I$2047,'all sales summary'!$A$2:$A$2047,$A7,'all sales summary'!$B$2:$B$2047,Y$4)))</f>
        <v>0.17586886922262712</v>
      </c>
      <c r="Z7" s="60">
        <f>(AVERAGEIFS('city centre offline'!$K$2:$K$2047,'city centre offline'!$A$2:$A$2047,$A7,'city centre offline'!$B$2:$B$2047,Z$4)*AVERAGEIFS('all sales summary'!$I$2:$I$2047,'all sales summary'!$A$2:$A$2047,$A7,'all sales summary'!$B$2:$B$2047,Z$4))/((AVERAGEIFS('overall city offline'!$K$2:$K$2047,'overall city offline'!$A$2:$A$2047,$A7,'overall city offline'!$B$2:$B$2047,Z$4)*(1-AVERAGEIFS('all sales summary'!$I$2:$I$2047,'all sales summary'!$A$2:$A$2047,$A7,'all sales summary'!$B$2:$B$2047,Z$4)))+(AVERAGEIFS('city centre offline'!$K$2:$K$2047,'city centre offline'!$A$2:$A$2047,$A7,'city centre offline'!$B$2:$B$2047,Z$4)*AVERAGEIFS('all sales summary'!$I$2:$I$2047,'all sales summary'!$A$2:$A$2047,$A7,'all sales summary'!$B$2:$B$2047,Z$4)))</f>
        <v>0.15445634207704001</v>
      </c>
      <c r="AA7" s="60">
        <f>(AVERAGEIFS('city centre offline'!$K$2:$K$2047,'city centre offline'!$A$2:$A$2047,$A7,'city centre offline'!$B$2:$B$2047,AA$4)*AVERAGEIFS('all sales summary'!$I$2:$I$2047,'all sales summary'!$A$2:$A$2047,$A7,'all sales summary'!$B$2:$B$2047,AA$4))/((AVERAGEIFS('overall city offline'!$K$2:$K$2047,'overall city offline'!$A$2:$A$2047,$A7,'overall city offline'!$B$2:$B$2047,AA$4)*(1-AVERAGEIFS('all sales summary'!$I$2:$I$2047,'all sales summary'!$A$2:$A$2047,$A7,'all sales summary'!$B$2:$B$2047,AA$4)))+(AVERAGEIFS('city centre offline'!$K$2:$K$2047,'city centre offline'!$A$2:$A$2047,$A7,'city centre offline'!$B$2:$B$2047,AA$4)*AVERAGEIFS('all sales summary'!$I$2:$I$2047,'all sales summary'!$A$2:$A$2047,$A7,'all sales summary'!$B$2:$B$2047,AA$4)))</f>
        <v>0.15501344114260188</v>
      </c>
      <c r="AB7" s="60">
        <f>(AVERAGEIFS('city centre offline'!$K$2:$K$2047,'city centre offline'!$A$2:$A$2047,$A7,'city centre offline'!$B$2:$B$2047,AB$4)*AVERAGEIFS('all sales summary'!$I$2:$I$2047,'all sales summary'!$A$2:$A$2047,$A7,'all sales summary'!$B$2:$B$2047,AB$4))/((AVERAGEIFS('overall city offline'!$K$2:$K$2047,'overall city offline'!$A$2:$A$2047,$A7,'overall city offline'!$B$2:$B$2047,AB$4)*(1-AVERAGEIFS('all sales summary'!$I$2:$I$2047,'all sales summary'!$A$2:$A$2047,$A7,'all sales summary'!$B$2:$B$2047,AB$4)))+(AVERAGEIFS('city centre offline'!$K$2:$K$2047,'city centre offline'!$A$2:$A$2047,$A7,'city centre offline'!$B$2:$B$2047,AB$4)*AVERAGEIFS('all sales summary'!$I$2:$I$2047,'all sales summary'!$A$2:$A$2047,$A7,'all sales summary'!$B$2:$B$2047,AB$4)))</f>
        <v>0.15431157242478635</v>
      </c>
      <c r="AC7" s="60">
        <f>(AVERAGEIFS('city centre offline'!$K$2:$K$2047,'city centre offline'!$A$2:$A$2047,$A7,'city centre offline'!$B$2:$B$2047,AC$4)*AVERAGEIFS('all sales summary'!$I$2:$I$2047,'all sales summary'!$A$2:$A$2047,$A7,'all sales summary'!$B$2:$B$2047,AC$4))/((AVERAGEIFS('overall city offline'!$K$2:$K$2047,'overall city offline'!$A$2:$A$2047,$A7,'overall city offline'!$B$2:$B$2047,AC$4)*(1-AVERAGEIFS('all sales summary'!$I$2:$I$2047,'all sales summary'!$A$2:$A$2047,$A7,'all sales summary'!$B$2:$B$2047,AC$4)))+(AVERAGEIFS('city centre offline'!$K$2:$K$2047,'city centre offline'!$A$2:$A$2047,$A7,'city centre offline'!$B$2:$B$2047,AC$4)*AVERAGEIFS('all sales summary'!$I$2:$I$2047,'all sales summary'!$A$2:$A$2047,$A7,'all sales summary'!$B$2:$B$2047,AC$4)))</f>
        <v>0.14555148471939894</v>
      </c>
      <c r="AD7" s="60">
        <f>(AVERAGEIFS('city centre offline'!$K$2:$K$2047,'city centre offline'!$A$2:$A$2047,$A7,'city centre offline'!$B$2:$B$2047,AD$4)*AVERAGEIFS('all sales summary'!$I$2:$I$2047,'all sales summary'!$A$2:$A$2047,$A7,'all sales summary'!$B$2:$B$2047,AD$4))/((AVERAGEIFS('overall city offline'!$K$2:$K$2047,'overall city offline'!$A$2:$A$2047,$A7,'overall city offline'!$B$2:$B$2047,AD$4)*(1-AVERAGEIFS('all sales summary'!$I$2:$I$2047,'all sales summary'!$A$2:$A$2047,$A7,'all sales summary'!$B$2:$B$2047,AD$4)))+(AVERAGEIFS('city centre offline'!$K$2:$K$2047,'city centre offline'!$A$2:$A$2047,$A7,'city centre offline'!$B$2:$B$2047,AD$4)*AVERAGEIFS('all sales summary'!$I$2:$I$2047,'all sales summary'!$A$2:$A$2047,$A7,'all sales summary'!$B$2:$B$2047,AD$4)))</f>
        <v>0.14133293298634625</v>
      </c>
      <c r="AE7" s="60">
        <f>(AVERAGEIFS('city centre offline'!$K$2:$K$2047,'city centre offline'!$A$2:$A$2047,$A7,'city centre offline'!$B$2:$B$2047,AE$4)*AVERAGEIFS('all sales summary'!$I$2:$I$2047,'all sales summary'!$A$2:$A$2047,$A7,'all sales summary'!$B$2:$B$2047,AE$4))/((AVERAGEIFS('overall city offline'!$K$2:$K$2047,'overall city offline'!$A$2:$A$2047,$A7,'overall city offline'!$B$2:$B$2047,AE$4)*(1-AVERAGEIFS('all sales summary'!$I$2:$I$2047,'all sales summary'!$A$2:$A$2047,$A7,'all sales summary'!$B$2:$B$2047,AE$4)))+(AVERAGEIFS('city centre offline'!$K$2:$K$2047,'city centre offline'!$A$2:$A$2047,$A7,'city centre offline'!$B$2:$B$2047,AE$4)*AVERAGEIFS('all sales summary'!$I$2:$I$2047,'all sales summary'!$A$2:$A$2047,$A7,'all sales summary'!$B$2:$B$2047,AE$4)))</f>
        <v>0.15194138170808527</v>
      </c>
      <c r="AF7" s="60">
        <f>(AVERAGEIFS('city centre offline'!$K$2:$K$2047,'city centre offline'!$A$2:$A$2047,$A7,'city centre offline'!$B$2:$B$2047,AF$4)*AVERAGEIFS('all sales summary'!$I$2:$I$2047,'all sales summary'!$A$2:$A$2047,$A7,'all sales summary'!$B$2:$B$2047,AF$4))/((AVERAGEIFS('overall city offline'!$K$2:$K$2047,'overall city offline'!$A$2:$A$2047,$A7,'overall city offline'!$B$2:$B$2047,AF$4)*(1-AVERAGEIFS('all sales summary'!$I$2:$I$2047,'all sales summary'!$A$2:$A$2047,$A7,'all sales summary'!$B$2:$B$2047,AF$4)))+(AVERAGEIFS('city centre offline'!$K$2:$K$2047,'city centre offline'!$A$2:$A$2047,$A7,'city centre offline'!$B$2:$B$2047,AF$4)*AVERAGEIFS('all sales summary'!$I$2:$I$2047,'all sales summary'!$A$2:$A$2047,$A7,'all sales summary'!$B$2:$B$2047,AF$4)))</f>
        <v>0.15861002448287456</v>
      </c>
      <c r="AG7" s="60">
        <f>(AVERAGEIFS('city centre offline'!$K$2:$K$2047,'city centre offline'!$A$2:$A$2047,$A7,'city centre offline'!$B$2:$B$2047,AG$4)*AVERAGEIFS('all sales summary'!$I$2:$I$2047,'all sales summary'!$A$2:$A$2047,$A7,'all sales summary'!$B$2:$B$2047,AG$4))/((AVERAGEIFS('overall city offline'!$K$2:$K$2047,'overall city offline'!$A$2:$A$2047,$A7,'overall city offline'!$B$2:$B$2047,AG$4)*(1-AVERAGEIFS('all sales summary'!$I$2:$I$2047,'all sales summary'!$A$2:$A$2047,$A7,'all sales summary'!$B$2:$B$2047,AG$4)))+(AVERAGEIFS('city centre offline'!$K$2:$K$2047,'city centre offline'!$A$2:$A$2047,$A7,'city centre offline'!$B$2:$B$2047,AG$4)*AVERAGEIFS('all sales summary'!$I$2:$I$2047,'all sales summary'!$A$2:$A$2047,$A7,'all sales summary'!$B$2:$B$2047,AG$4)))</f>
        <v>0.15628878658310416</v>
      </c>
      <c r="AH7" s="60">
        <f>(AVERAGEIFS('city centre offline'!$K$2:$K$2047,'city centre offline'!$A$2:$A$2047,$A7,'city centre offline'!$B$2:$B$2047,AH$4)*AVERAGEIFS('all sales summary'!$I$2:$I$2047,'all sales summary'!$A$2:$A$2047,$A7,'all sales summary'!$B$2:$B$2047,AH$4))/((AVERAGEIFS('overall city offline'!$K$2:$K$2047,'overall city offline'!$A$2:$A$2047,$A7,'overall city offline'!$B$2:$B$2047,AH$4)*(1-AVERAGEIFS('all sales summary'!$I$2:$I$2047,'all sales summary'!$A$2:$A$2047,$A7,'all sales summary'!$B$2:$B$2047,AH$4)))+(AVERAGEIFS('city centre offline'!$K$2:$K$2047,'city centre offline'!$A$2:$A$2047,$A7,'city centre offline'!$B$2:$B$2047,AH$4)*AVERAGEIFS('all sales summary'!$I$2:$I$2047,'all sales summary'!$A$2:$A$2047,$A7,'all sales summary'!$B$2:$B$2047,AH$4)))</f>
        <v>0.16686869385916048</v>
      </c>
    </row>
    <row r="8" spans="1:34" x14ac:dyDescent="0.3">
      <c r="A8" t="s">
        <v>10</v>
      </c>
      <c r="B8" s="60">
        <f>(AVERAGEIFS('city centre offline'!$K$2:$K$2047,'city centre offline'!$A$2:$A$2047,$A8,'city centre offline'!$B$2:$B$2047,B$4)*AVERAGEIFS('all sales summary'!$I$2:$I$2047,'all sales summary'!$A$2:$A$2047,$A8,'all sales summary'!$B$2:$B$2047,B$4))/((AVERAGEIFS('overall city offline'!$K$2:$K$2047,'overall city offline'!$A$2:$A$2047,$A8,'overall city offline'!$B$2:$B$2047,B$4)*(1-AVERAGEIFS('all sales summary'!$I$2:$I$2047,'all sales summary'!$A$2:$A$2047,$A8,'all sales summary'!$B$2:$B$2047,B$4)))+(AVERAGEIFS('city centre offline'!$K$2:$K$2047,'city centre offline'!$A$2:$A$2047,$A8,'city centre offline'!$B$2:$B$2047,B$4)*AVERAGEIFS('all sales summary'!$I$2:$I$2047,'all sales summary'!$A$2:$A$2047,$A8,'all sales summary'!$B$2:$B$2047,B$4)))</f>
        <v>0.26558693401244798</v>
      </c>
      <c r="C8" s="60">
        <f>(AVERAGEIFS('city centre offline'!$K$2:$K$2047,'city centre offline'!$A$2:$A$2047,$A8,'city centre offline'!$B$2:$B$2047,C$4)*AVERAGEIFS('all sales summary'!$I$2:$I$2047,'all sales summary'!$A$2:$A$2047,$A8,'all sales summary'!$B$2:$B$2047,C$4))/((AVERAGEIFS('overall city offline'!$K$2:$K$2047,'overall city offline'!$A$2:$A$2047,$A8,'overall city offline'!$B$2:$B$2047,C$4)*(1-AVERAGEIFS('all sales summary'!$I$2:$I$2047,'all sales summary'!$A$2:$A$2047,$A8,'all sales summary'!$B$2:$B$2047,C$4)))+(AVERAGEIFS('city centre offline'!$K$2:$K$2047,'city centre offline'!$A$2:$A$2047,$A8,'city centre offline'!$B$2:$B$2047,C$4)*AVERAGEIFS('all sales summary'!$I$2:$I$2047,'all sales summary'!$A$2:$A$2047,$A8,'all sales summary'!$B$2:$B$2047,C$4)))</f>
        <v>0.25474627953383344</v>
      </c>
      <c r="D8" s="60">
        <f>(AVERAGEIFS('city centre offline'!$K$2:$K$2047,'city centre offline'!$A$2:$A$2047,$A8,'city centre offline'!$B$2:$B$2047,D$4)*AVERAGEIFS('all sales summary'!$I$2:$I$2047,'all sales summary'!$A$2:$A$2047,$A8,'all sales summary'!$B$2:$B$2047,D$4))/((AVERAGEIFS('overall city offline'!$K$2:$K$2047,'overall city offline'!$A$2:$A$2047,$A8,'overall city offline'!$B$2:$B$2047,D$4)*(1-AVERAGEIFS('all sales summary'!$I$2:$I$2047,'all sales summary'!$A$2:$A$2047,$A8,'all sales summary'!$B$2:$B$2047,D$4)))+(AVERAGEIFS('city centre offline'!$K$2:$K$2047,'city centre offline'!$A$2:$A$2047,$A8,'city centre offline'!$B$2:$B$2047,D$4)*AVERAGEIFS('all sales summary'!$I$2:$I$2047,'all sales summary'!$A$2:$A$2047,$A8,'all sales summary'!$B$2:$B$2047,D$4)))</f>
        <v>0.26985878855375811</v>
      </c>
      <c r="E8" s="60">
        <f>(AVERAGEIFS('city centre offline'!$K$2:$K$2047,'city centre offline'!$A$2:$A$2047,$A8,'city centre offline'!$B$2:$B$2047,E$4)*AVERAGEIFS('all sales summary'!$I$2:$I$2047,'all sales summary'!$A$2:$A$2047,$A8,'all sales summary'!$B$2:$B$2047,E$4))/((AVERAGEIFS('overall city offline'!$K$2:$K$2047,'overall city offline'!$A$2:$A$2047,$A8,'overall city offline'!$B$2:$B$2047,E$4)*(1-AVERAGEIFS('all sales summary'!$I$2:$I$2047,'all sales summary'!$A$2:$A$2047,$A8,'all sales summary'!$B$2:$B$2047,E$4)))+(AVERAGEIFS('city centre offline'!$K$2:$K$2047,'city centre offline'!$A$2:$A$2047,$A8,'city centre offline'!$B$2:$B$2047,E$4)*AVERAGEIFS('all sales summary'!$I$2:$I$2047,'all sales summary'!$A$2:$A$2047,$A8,'all sales summary'!$B$2:$B$2047,E$4)))</f>
        <v>0.24054834512231532</v>
      </c>
      <c r="F8" s="60">
        <f>(AVERAGEIFS('city centre offline'!$K$2:$K$2047,'city centre offline'!$A$2:$A$2047,$A8,'city centre offline'!$B$2:$B$2047,F$4)*AVERAGEIFS('all sales summary'!$I$2:$I$2047,'all sales summary'!$A$2:$A$2047,$A8,'all sales summary'!$B$2:$B$2047,F$4))/((AVERAGEIFS('overall city offline'!$K$2:$K$2047,'overall city offline'!$A$2:$A$2047,$A8,'overall city offline'!$B$2:$B$2047,F$4)*(1-AVERAGEIFS('all sales summary'!$I$2:$I$2047,'all sales summary'!$A$2:$A$2047,$A8,'all sales summary'!$B$2:$B$2047,F$4)))+(AVERAGEIFS('city centre offline'!$K$2:$K$2047,'city centre offline'!$A$2:$A$2047,$A8,'city centre offline'!$B$2:$B$2047,F$4)*AVERAGEIFS('all sales summary'!$I$2:$I$2047,'all sales summary'!$A$2:$A$2047,$A8,'all sales summary'!$B$2:$B$2047,F$4)))</f>
        <v>0.25844915274108193</v>
      </c>
      <c r="G8" s="60">
        <f>(AVERAGEIFS('city centre offline'!$K$2:$K$2047,'city centre offline'!$A$2:$A$2047,$A8,'city centre offline'!$B$2:$B$2047,G$4)*AVERAGEIFS('all sales summary'!$I$2:$I$2047,'all sales summary'!$A$2:$A$2047,$A8,'all sales summary'!$B$2:$B$2047,G$4))/((AVERAGEIFS('overall city offline'!$K$2:$K$2047,'overall city offline'!$A$2:$A$2047,$A8,'overall city offline'!$B$2:$B$2047,G$4)*(1-AVERAGEIFS('all sales summary'!$I$2:$I$2047,'all sales summary'!$A$2:$A$2047,$A8,'all sales summary'!$B$2:$B$2047,G$4)))+(AVERAGEIFS('city centre offline'!$K$2:$K$2047,'city centre offline'!$A$2:$A$2047,$A8,'city centre offline'!$B$2:$B$2047,G$4)*AVERAGEIFS('all sales summary'!$I$2:$I$2047,'all sales summary'!$A$2:$A$2047,$A8,'all sales summary'!$B$2:$B$2047,G$4)))</f>
        <v>0.25390158804881163</v>
      </c>
      <c r="H8" s="60">
        <f>(AVERAGEIFS('city centre offline'!$K$2:$K$2047,'city centre offline'!$A$2:$A$2047,$A8,'city centre offline'!$B$2:$B$2047,H$4)*AVERAGEIFS('all sales summary'!$I$2:$I$2047,'all sales summary'!$A$2:$A$2047,$A8,'all sales summary'!$B$2:$B$2047,H$4))/((AVERAGEIFS('overall city offline'!$K$2:$K$2047,'overall city offline'!$A$2:$A$2047,$A8,'overall city offline'!$B$2:$B$2047,H$4)*(1-AVERAGEIFS('all sales summary'!$I$2:$I$2047,'all sales summary'!$A$2:$A$2047,$A8,'all sales summary'!$B$2:$B$2047,H$4)))+(AVERAGEIFS('city centre offline'!$K$2:$K$2047,'city centre offline'!$A$2:$A$2047,$A8,'city centre offline'!$B$2:$B$2047,H$4)*AVERAGEIFS('all sales summary'!$I$2:$I$2047,'all sales summary'!$A$2:$A$2047,$A8,'all sales summary'!$B$2:$B$2047,H$4)))</f>
        <v>0.26534848947702494</v>
      </c>
      <c r="I8" s="60">
        <f>(AVERAGEIFS('city centre offline'!$K$2:$K$2047,'city centre offline'!$A$2:$A$2047,$A8,'city centre offline'!$B$2:$B$2047,I$4)*AVERAGEIFS('all sales summary'!$I$2:$I$2047,'all sales summary'!$A$2:$A$2047,$A8,'all sales summary'!$B$2:$B$2047,I$4))/((AVERAGEIFS('overall city offline'!$K$2:$K$2047,'overall city offline'!$A$2:$A$2047,$A8,'overall city offline'!$B$2:$B$2047,I$4)*(1-AVERAGEIFS('all sales summary'!$I$2:$I$2047,'all sales summary'!$A$2:$A$2047,$A8,'all sales summary'!$B$2:$B$2047,I$4)))+(AVERAGEIFS('city centre offline'!$K$2:$K$2047,'city centre offline'!$A$2:$A$2047,$A8,'city centre offline'!$B$2:$B$2047,I$4)*AVERAGEIFS('all sales summary'!$I$2:$I$2047,'all sales summary'!$A$2:$A$2047,$A8,'all sales summary'!$B$2:$B$2047,I$4)))</f>
        <v>0.26720191341366928</v>
      </c>
      <c r="J8" s="60">
        <f>(AVERAGEIFS('city centre offline'!$K$2:$K$2047,'city centre offline'!$A$2:$A$2047,$A8,'city centre offline'!$B$2:$B$2047,J$4)*AVERAGEIFS('all sales summary'!$I$2:$I$2047,'all sales summary'!$A$2:$A$2047,$A8,'all sales summary'!$B$2:$B$2047,J$4))/((AVERAGEIFS('overall city offline'!$K$2:$K$2047,'overall city offline'!$A$2:$A$2047,$A8,'overall city offline'!$B$2:$B$2047,J$4)*(1-AVERAGEIFS('all sales summary'!$I$2:$I$2047,'all sales summary'!$A$2:$A$2047,$A8,'all sales summary'!$B$2:$B$2047,J$4)))+(AVERAGEIFS('city centre offline'!$K$2:$K$2047,'city centre offline'!$A$2:$A$2047,$A8,'city centre offline'!$B$2:$B$2047,J$4)*AVERAGEIFS('all sales summary'!$I$2:$I$2047,'all sales summary'!$A$2:$A$2047,$A8,'all sales summary'!$B$2:$B$2047,J$4)))</f>
        <v>0.25972084287114544</v>
      </c>
      <c r="K8" s="60">
        <f>(AVERAGEIFS('city centre offline'!$K$2:$K$2047,'city centre offline'!$A$2:$A$2047,$A8,'city centre offline'!$B$2:$B$2047,K$4)*AVERAGEIFS('all sales summary'!$I$2:$I$2047,'all sales summary'!$A$2:$A$2047,$A8,'all sales summary'!$B$2:$B$2047,K$4))/((AVERAGEIFS('overall city offline'!$K$2:$K$2047,'overall city offline'!$A$2:$A$2047,$A8,'overall city offline'!$B$2:$B$2047,K$4)*(1-AVERAGEIFS('all sales summary'!$I$2:$I$2047,'all sales summary'!$A$2:$A$2047,$A8,'all sales summary'!$B$2:$B$2047,K$4)))+(AVERAGEIFS('city centre offline'!$K$2:$K$2047,'city centre offline'!$A$2:$A$2047,$A8,'city centre offline'!$B$2:$B$2047,K$4)*AVERAGEIFS('all sales summary'!$I$2:$I$2047,'all sales summary'!$A$2:$A$2047,$A8,'all sales summary'!$B$2:$B$2047,K$4)))</f>
        <v>0.25793973058393355</v>
      </c>
      <c r="L8" s="60">
        <f>(AVERAGEIFS('city centre offline'!$K$2:$K$2047,'city centre offline'!$A$2:$A$2047,$A8,'city centre offline'!$B$2:$B$2047,L$4)*AVERAGEIFS('all sales summary'!$I$2:$I$2047,'all sales summary'!$A$2:$A$2047,$A8,'all sales summary'!$B$2:$B$2047,L$4))/((AVERAGEIFS('overall city offline'!$K$2:$K$2047,'overall city offline'!$A$2:$A$2047,$A8,'overall city offline'!$B$2:$B$2047,L$4)*(1-AVERAGEIFS('all sales summary'!$I$2:$I$2047,'all sales summary'!$A$2:$A$2047,$A8,'all sales summary'!$B$2:$B$2047,L$4)))+(AVERAGEIFS('city centre offline'!$K$2:$K$2047,'city centre offline'!$A$2:$A$2047,$A8,'city centre offline'!$B$2:$B$2047,L$4)*AVERAGEIFS('all sales summary'!$I$2:$I$2047,'all sales summary'!$A$2:$A$2047,$A8,'all sales summary'!$B$2:$B$2047,L$4)))</f>
        <v>0.27176189896149999</v>
      </c>
      <c r="M8" s="60">
        <f>(AVERAGEIFS('city centre offline'!$K$2:$K$2047,'city centre offline'!$A$2:$A$2047,$A8,'city centre offline'!$B$2:$B$2047,M$4)*AVERAGEIFS('all sales summary'!$I$2:$I$2047,'all sales summary'!$A$2:$A$2047,$A8,'all sales summary'!$B$2:$B$2047,M$4))/((AVERAGEIFS('overall city offline'!$K$2:$K$2047,'overall city offline'!$A$2:$A$2047,$A8,'overall city offline'!$B$2:$B$2047,M$4)*(1-AVERAGEIFS('all sales summary'!$I$2:$I$2047,'all sales summary'!$A$2:$A$2047,$A8,'all sales summary'!$B$2:$B$2047,M$4)))+(AVERAGEIFS('city centre offline'!$K$2:$K$2047,'city centre offline'!$A$2:$A$2047,$A8,'city centre offline'!$B$2:$B$2047,M$4)*AVERAGEIFS('all sales summary'!$I$2:$I$2047,'all sales summary'!$A$2:$A$2047,$A8,'all sales summary'!$B$2:$B$2047,M$4)))</f>
        <v>0.3089033102913456</v>
      </c>
      <c r="N8" s="60">
        <f>(AVERAGEIFS('city centre offline'!$K$2:$K$2047,'city centre offline'!$A$2:$A$2047,$A8,'city centre offline'!$B$2:$B$2047,N$4)*AVERAGEIFS('all sales summary'!$I$2:$I$2047,'all sales summary'!$A$2:$A$2047,$A8,'all sales summary'!$B$2:$B$2047,N$4))/((AVERAGEIFS('overall city offline'!$K$2:$K$2047,'overall city offline'!$A$2:$A$2047,$A8,'overall city offline'!$B$2:$B$2047,N$4)*(1-AVERAGEIFS('all sales summary'!$I$2:$I$2047,'all sales summary'!$A$2:$A$2047,$A8,'all sales summary'!$B$2:$B$2047,N$4)))+(AVERAGEIFS('city centre offline'!$K$2:$K$2047,'city centre offline'!$A$2:$A$2047,$A8,'city centre offline'!$B$2:$B$2047,N$4)*AVERAGEIFS('all sales summary'!$I$2:$I$2047,'all sales summary'!$A$2:$A$2047,$A8,'all sales summary'!$B$2:$B$2047,N$4)))</f>
        <v>0.24785465479001706</v>
      </c>
      <c r="O8" s="60">
        <f>(AVERAGEIFS('city centre offline'!$K$2:$K$2047,'city centre offline'!$A$2:$A$2047,$A8,'city centre offline'!$B$2:$B$2047,O$4)*AVERAGEIFS('all sales summary'!$I$2:$I$2047,'all sales summary'!$A$2:$A$2047,$A8,'all sales summary'!$B$2:$B$2047,O$4))/((AVERAGEIFS('overall city offline'!$K$2:$K$2047,'overall city offline'!$A$2:$A$2047,$A8,'overall city offline'!$B$2:$B$2047,O$4)*(1-AVERAGEIFS('all sales summary'!$I$2:$I$2047,'all sales summary'!$A$2:$A$2047,$A8,'all sales summary'!$B$2:$B$2047,O$4)))+(AVERAGEIFS('city centre offline'!$K$2:$K$2047,'city centre offline'!$A$2:$A$2047,$A8,'city centre offline'!$B$2:$B$2047,O$4)*AVERAGEIFS('all sales summary'!$I$2:$I$2047,'all sales summary'!$A$2:$A$2047,$A8,'all sales summary'!$B$2:$B$2047,O$4)))</f>
        <v>0.25256380825937347</v>
      </c>
      <c r="P8" s="60">
        <f>(AVERAGEIFS('city centre offline'!$K$2:$K$2047,'city centre offline'!$A$2:$A$2047,$A8,'city centre offline'!$B$2:$B$2047,P$4)*AVERAGEIFS('all sales summary'!$I$2:$I$2047,'all sales summary'!$A$2:$A$2047,$A8,'all sales summary'!$B$2:$B$2047,P$4))/((AVERAGEIFS('overall city offline'!$K$2:$K$2047,'overall city offline'!$A$2:$A$2047,$A8,'overall city offline'!$B$2:$B$2047,P$4)*(1-AVERAGEIFS('all sales summary'!$I$2:$I$2047,'all sales summary'!$A$2:$A$2047,$A8,'all sales summary'!$B$2:$B$2047,P$4)))+(AVERAGEIFS('city centre offline'!$K$2:$K$2047,'city centre offline'!$A$2:$A$2047,$A8,'city centre offline'!$B$2:$B$2047,P$4)*AVERAGEIFS('all sales summary'!$I$2:$I$2047,'all sales summary'!$A$2:$A$2047,$A8,'all sales summary'!$B$2:$B$2047,P$4)))</f>
        <v>0.2234540058067068</v>
      </c>
      <c r="Q8" s="60">
        <f>(AVERAGEIFS('city centre offline'!$K$2:$K$2047,'city centre offline'!$A$2:$A$2047,$A8,'city centre offline'!$B$2:$B$2047,Q$4)*AVERAGEIFS('all sales summary'!$I$2:$I$2047,'all sales summary'!$A$2:$A$2047,$A8,'all sales summary'!$B$2:$B$2047,Q$4))/((AVERAGEIFS('overall city offline'!$K$2:$K$2047,'overall city offline'!$A$2:$A$2047,$A8,'overall city offline'!$B$2:$B$2047,Q$4)*(1-AVERAGEIFS('all sales summary'!$I$2:$I$2047,'all sales summary'!$A$2:$A$2047,$A8,'all sales summary'!$B$2:$B$2047,Q$4)))+(AVERAGEIFS('city centre offline'!$K$2:$K$2047,'city centre offline'!$A$2:$A$2047,$A8,'city centre offline'!$B$2:$B$2047,Q$4)*AVERAGEIFS('all sales summary'!$I$2:$I$2047,'all sales summary'!$A$2:$A$2047,$A8,'all sales summary'!$B$2:$B$2047,Q$4)))</f>
        <v>0.16923071351761568</v>
      </c>
      <c r="R8" s="60">
        <f>(AVERAGEIFS('city centre offline'!$K$2:$K$2047,'city centre offline'!$A$2:$A$2047,$A8,'city centre offline'!$B$2:$B$2047,R$4)*AVERAGEIFS('all sales summary'!$I$2:$I$2047,'all sales summary'!$A$2:$A$2047,$A8,'all sales summary'!$B$2:$B$2047,R$4))/((AVERAGEIFS('overall city offline'!$K$2:$K$2047,'overall city offline'!$A$2:$A$2047,$A8,'overall city offline'!$B$2:$B$2047,R$4)*(1-AVERAGEIFS('all sales summary'!$I$2:$I$2047,'all sales summary'!$A$2:$A$2047,$A8,'all sales summary'!$B$2:$B$2047,R$4)))+(AVERAGEIFS('city centre offline'!$K$2:$K$2047,'city centre offline'!$A$2:$A$2047,$A8,'city centre offline'!$B$2:$B$2047,R$4)*AVERAGEIFS('all sales summary'!$I$2:$I$2047,'all sales summary'!$A$2:$A$2047,$A8,'all sales summary'!$B$2:$B$2047,R$4)))</f>
        <v>0.19273697628579109</v>
      </c>
      <c r="S8" s="60">
        <f>(AVERAGEIFS('city centre offline'!$K$2:$K$2047,'city centre offline'!$A$2:$A$2047,$A8,'city centre offline'!$B$2:$B$2047,S$4)*AVERAGEIFS('all sales summary'!$I$2:$I$2047,'all sales summary'!$A$2:$A$2047,$A8,'all sales summary'!$B$2:$B$2047,S$4))/((AVERAGEIFS('overall city offline'!$K$2:$K$2047,'overall city offline'!$A$2:$A$2047,$A8,'overall city offline'!$B$2:$B$2047,S$4)*(1-AVERAGEIFS('all sales summary'!$I$2:$I$2047,'all sales summary'!$A$2:$A$2047,$A8,'all sales summary'!$B$2:$B$2047,S$4)))+(AVERAGEIFS('city centre offline'!$K$2:$K$2047,'city centre offline'!$A$2:$A$2047,$A8,'city centre offline'!$B$2:$B$2047,S$4)*AVERAGEIFS('all sales summary'!$I$2:$I$2047,'all sales summary'!$A$2:$A$2047,$A8,'all sales summary'!$B$2:$B$2047,S$4)))</f>
        <v>0.21225281223782277</v>
      </c>
      <c r="T8" s="60">
        <f>(AVERAGEIFS('city centre offline'!$K$2:$K$2047,'city centre offline'!$A$2:$A$2047,$A8,'city centre offline'!$B$2:$B$2047,T$4)*AVERAGEIFS('all sales summary'!$I$2:$I$2047,'all sales summary'!$A$2:$A$2047,$A8,'all sales summary'!$B$2:$B$2047,T$4))/((AVERAGEIFS('overall city offline'!$K$2:$K$2047,'overall city offline'!$A$2:$A$2047,$A8,'overall city offline'!$B$2:$B$2047,T$4)*(1-AVERAGEIFS('all sales summary'!$I$2:$I$2047,'all sales summary'!$A$2:$A$2047,$A8,'all sales summary'!$B$2:$B$2047,T$4)))+(AVERAGEIFS('city centre offline'!$K$2:$K$2047,'city centre offline'!$A$2:$A$2047,$A8,'city centre offline'!$B$2:$B$2047,T$4)*AVERAGEIFS('all sales summary'!$I$2:$I$2047,'all sales summary'!$A$2:$A$2047,$A8,'all sales summary'!$B$2:$B$2047,T$4)))</f>
        <v>0.23463341521524844</v>
      </c>
      <c r="U8" s="60">
        <f>(AVERAGEIFS('city centre offline'!$K$2:$K$2047,'city centre offline'!$A$2:$A$2047,$A8,'city centre offline'!$B$2:$B$2047,U$4)*AVERAGEIFS('all sales summary'!$I$2:$I$2047,'all sales summary'!$A$2:$A$2047,$A8,'all sales summary'!$B$2:$B$2047,U$4))/((AVERAGEIFS('overall city offline'!$K$2:$K$2047,'overall city offline'!$A$2:$A$2047,$A8,'overall city offline'!$B$2:$B$2047,U$4)*(1-AVERAGEIFS('all sales summary'!$I$2:$I$2047,'all sales summary'!$A$2:$A$2047,$A8,'all sales summary'!$B$2:$B$2047,U$4)))+(AVERAGEIFS('city centre offline'!$K$2:$K$2047,'city centre offline'!$A$2:$A$2047,$A8,'city centre offline'!$B$2:$B$2047,U$4)*AVERAGEIFS('all sales summary'!$I$2:$I$2047,'all sales summary'!$A$2:$A$2047,$A8,'all sales summary'!$B$2:$B$2047,U$4)))</f>
        <v>0.23752746093715255</v>
      </c>
      <c r="V8" s="60">
        <f>(AVERAGEIFS('city centre offline'!$K$2:$K$2047,'city centre offline'!$A$2:$A$2047,$A8,'city centre offline'!$B$2:$B$2047,V$4)*AVERAGEIFS('all sales summary'!$I$2:$I$2047,'all sales summary'!$A$2:$A$2047,$A8,'all sales summary'!$B$2:$B$2047,V$4))/((AVERAGEIFS('overall city offline'!$K$2:$K$2047,'overall city offline'!$A$2:$A$2047,$A8,'overall city offline'!$B$2:$B$2047,V$4)*(1-AVERAGEIFS('all sales summary'!$I$2:$I$2047,'all sales summary'!$A$2:$A$2047,$A8,'all sales summary'!$B$2:$B$2047,V$4)))+(AVERAGEIFS('city centre offline'!$K$2:$K$2047,'city centre offline'!$A$2:$A$2047,$A8,'city centre offline'!$B$2:$B$2047,V$4)*AVERAGEIFS('all sales summary'!$I$2:$I$2047,'all sales summary'!$A$2:$A$2047,$A8,'all sales summary'!$B$2:$B$2047,V$4)))</f>
        <v>0.23249931384071232</v>
      </c>
      <c r="W8" s="60">
        <f>(AVERAGEIFS('city centre offline'!$K$2:$K$2047,'city centre offline'!$A$2:$A$2047,$A8,'city centre offline'!$B$2:$B$2047,W$4)*AVERAGEIFS('all sales summary'!$I$2:$I$2047,'all sales summary'!$A$2:$A$2047,$A8,'all sales summary'!$B$2:$B$2047,W$4))/((AVERAGEIFS('overall city offline'!$K$2:$K$2047,'overall city offline'!$A$2:$A$2047,$A8,'overall city offline'!$B$2:$B$2047,W$4)*(1-AVERAGEIFS('all sales summary'!$I$2:$I$2047,'all sales summary'!$A$2:$A$2047,$A8,'all sales summary'!$B$2:$B$2047,W$4)))+(AVERAGEIFS('city centre offline'!$K$2:$K$2047,'city centre offline'!$A$2:$A$2047,$A8,'city centre offline'!$B$2:$B$2047,W$4)*AVERAGEIFS('all sales summary'!$I$2:$I$2047,'all sales summary'!$A$2:$A$2047,$A8,'all sales summary'!$B$2:$B$2047,W$4)))</f>
        <v>0.24056782632054</v>
      </c>
      <c r="X8" s="60">
        <f>(AVERAGEIFS('city centre offline'!$K$2:$K$2047,'city centre offline'!$A$2:$A$2047,$A8,'city centre offline'!$B$2:$B$2047,X$4)*AVERAGEIFS('all sales summary'!$I$2:$I$2047,'all sales summary'!$A$2:$A$2047,$A8,'all sales summary'!$B$2:$B$2047,X$4))/((AVERAGEIFS('overall city offline'!$K$2:$K$2047,'overall city offline'!$A$2:$A$2047,$A8,'overall city offline'!$B$2:$B$2047,X$4)*(1-AVERAGEIFS('all sales summary'!$I$2:$I$2047,'all sales summary'!$A$2:$A$2047,$A8,'all sales summary'!$B$2:$B$2047,X$4)))+(AVERAGEIFS('city centre offline'!$K$2:$K$2047,'city centre offline'!$A$2:$A$2047,$A8,'city centre offline'!$B$2:$B$2047,X$4)*AVERAGEIFS('all sales summary'!$I$2:$I$2047,'all sales summary'!$A$2:$A$2047,$A8,'all sales summary'!$B$2:$B$2047,X$4)))</f>
        <v>0.25211353793324243</v>
      </c>
      <c r="Y8" s="60">
        <f>(AVERAGEIFS('city centre offline'!$K$2:$K$2047,'city centre offline'!$A$2:$A$2047,$A8,'city centre offline'!$B$2:$B$2047,Y$4)*AVERAGEIFS('all sales summary'!$I$2:$I$2047,'all sales summary'!$A$2:$A$2047,$A8,'all sales summary'!$B$2:$B$2047,Y$4))/((AVERAGEIFS('overall city offline'!$K$2:$K$2047,'overall city offline'!$A$2:$A$2047,$A8,'overall city offline'!$B$2:$B$2047,Y$4)*(1-AVERAGEIFS('all sales summary'!$I$2:$I$2047,'all sales summary'!$A$2:$A$2047,$A8,'all sales summary'!$B$2:$B$2047,Y$4)))+(AVERAGEIFS('city centre offline'!$K$2:$K$2047,'city centre offline'!$A$2:$A$2047,$A8,'city centre offline'!$B$2:$B$2047,Y$4)*AVERAGEIFS('all sales summary'!$I$2:$I$2047,'all sales summary'!$A$2:$A$2047,$A8,'all sales summary'!$B$2:$B$2047,Y$4)))</f>
        <v>0.28887106745718505</v>
      </c>
      <c r="Z8" s="60">
        <f>(AVERAGEIFS('city centre offline'!$K$2:$K$2047,'city centre offline'!$A$2:$A$2047,$A8,'city centre offline'!$B$2:$B$2047,Z$4)*AVERAGEIFS('all sales summary'!$I$2:$I$2047,'all sales summary'!$A$2:$A$2047,$A8,'all sales summary'!$B$2:$B$2047,Z$4))/((AVERAGEIFS('overall city offline'!$K$2:$K$2047,'overall city offline'!$A$2:$A$2047,$A8,'overall city offline'!$B$2:$B$2047,Z$4)*(1-AVERAGEIFS('all sales summary'!$I$2:$I$2047,'all sales summary'!$A$2:$A$2047,$A8,'all sales summary'!$B$2:$B$2047,Z$4)))+(AVERAGEIFS('city centre offline'!$K$2:$K$2047,'city centre offline'!$A$2:$A$2047,$A8,'city centre offline'!$B$2:$B$2047,Z$4)*AVERAGEIFS('all sales summary'!$I$2:$I$2047,'all sales summary'!$A$2:$A$2047,$A8,'all sales summary'!$B$2:$B$2047,Z$4)))</f>
        <v>0.18979639258416672</v>
      </c>
      <c r="AA8" s="60">
        <f>(AVERAGEIFS('city centre offline'!$K$2:$K$2047,'city centre offline'!$A$2:$A$2047,$A8,'city centre offline'!$B$2:$B$2047,AA$4)*AVERAGEIFS('all sales summary'!$I$2:$I$2047,'all sales summary'!$A$2:$A$2047,$A8,'all sales summary'!$B$2:$B$2047,AA$4))/((AVERAGEIFS('overall city offline'!$K$2:$K$2047,'overall city offline'!$A$2:$A$2047,$A8,'overall city offline'!$B$2:$B$2047,AA$4)*(1-AVERAGEIFS('all sales summary'!$I$2:$I$2047,'all sales summary'!$A$2:$A$2047,$A8,'all sales summary'!$B$2:$B$2047,AA$4)))+(AVERAGEIFS('city centre offline'!$K$2:$K$2047,'city centre offline'!$A$2:$A$2047,$A8,'city centre offline'!$B$2:$B$2047,AA$4)*AVERAGEIFS('all sales summary'!$I$2:$I$2047,'all sales summary'!$A$2:$A$2047,$A8,'all sales summary'!$B$2:$B$2047,AA$4)))</f>
        <v>0.20282727149693619</v>
      </c>
      <c r="AB8" s="60">
        <f>(AVERAGEIFS('city centre offline'!$K$2:$K$2047,'city centre offline'!$A$2:$A$2047,$A8,'city centre offline'!$B$2:$B$2047,AB$4)*AVERAGEIFS('all sales summary'!$I$2:$I$2047,'all sales summary'!$A$2:$A$2047,$A8,'all sales summary'!$B$2:$B$2047,AB$4))/((AVERAGEIFS('overall city offline'!$K$2:$K$2047,'overall city offline'!$A$2:$A$2047,$A8,'overall city offline'!$B$2:$B$2047,AB$4)*(1-AVERAGEIFS('all sales summary'!$I$2:$I$2047,'all sales summary'!$A$2:$A$2047,$A8,'all sales summary'!$B$2:$B$2047,AB$4)))+(AVERAGEIFS('city centre offline'!$K$2:$K$2047,'city centre offline'!$A$2:$A$2047,$A8,'city centre offline'!$B$2:$B$2047,AB$4)*AVERAGEIFS('all sales summary'!$I$2:$I$2047,'all sales summary'!$A$2:$A$2047,$A8,'all sales summary'!$B$2:$B$2047,AB$4)))</f>
        <v>0.21276240710646366</v>
      </c>
      <c r="AC8" s="60">
        <f>(AVERAGEIFS('city centre offline'!$K$2:$K$2047,'city centre offline'!$A$2:$A$2047,$A8,'city centre offline'!$B$2:$B$2047,AC$4)*AVERAGEIFS('all sales summary'!$I$2:$I$2047,'all sales summary'!$A$2:$A$2047,$A8,'all sales summary'!$B$2:$B$2047,AC$4))/((AVERAGEIFS('overall city offline'!$K$2:$K$2047,'overall city offline'!$A$2:$A$2047,$A8,'overall city offline'!$B$2:$B$2047,AC$4)*(1-AVERAGEIFS('all sales summary'!$I$2:$I$2047,'all sales summary'!$A$2:$A$2047,$A8,'all sales summary'!$B$2:$B$2047,AC$4)))+(AVERAGEIFS('city centre offline'!$K$2:$K$2047,'city centre offline'!$A$2:$A$2047,$A8,'city centre offline'!$B$2:$B$2047,AC$4)*AVERAGEIFS('all sales summary'!$I$2:$I$2047,'all sales summary'!$A$2:$A$2047,$A8,'all sales summary'!$B$2:$B$2047,AC$4)))</f>
        <v>0.27776004647464841</v>
      </c>
      <c r="AD8" s="60">
        <f>(AVERAGEIFS('city centre offline'!$K$2:$K$2047,'city centre offline'!$A$2:$A$2047,$A8,'city centre offline'!$B$2:$B$2047,AD$4)*AVERAGEIFS('all sales summary'!$I$2:$I$2047,'all sales summary'!$A$2:$A$2047,$A8,'all sales summary'!$B$2:$B$2047,AD$4))/((AVERAGEIFS('overall city offline'!$K$2:$K$2047,'overall city offline'!$A$2:$A$2047,$A8,'overall city offline'!$B$2:$B$2047,AD$4)*(1-AVERAGEIFS('all sales summary'!$I$2:$I$2047,'all sales summary'!$A$2:$A$2047,$A8,'all sales summary'!$B$2:$B$2047,AD$4)))+(AVERAGEIFS('city centre offline'!$K$2:$K$2047,'city centre offline'!$A$2:$A$2047,$A8,'city centre offline'!$B$2:$B$2047,AD$4)*AVERAGEIFS('all sales summary'!$I$2:$I$2047,'all sales summary'!$A$2:$A$2047,$A8,'all sales summary'!$B$2:$B$2047,AD$4)))</f>
        <v>0.22427641906833951</v>
      </c>
      <c r="AE8" s="60">
        <f>(AVERAGEIFS('city centre offline'!$K$2:$K$2047,'city centre offline'!$A$2:$A$2047,$A8,'city centre offline'!$B$2:$B$2047,AE$4)*AVERAGEIFS('all sales summary'!$I$2:$I$2047,'all sales summary'!$A$2:$A$2047,$A8,'all sales summary'!$B$2:$B$2047,AE$4))/((AVERAGEIFS('overall city offline'!$K$2:$K$2047,'overall city offline'!$A$2:$A$2047,$A8,'overall city offline'!$B$2:$B$2047,AE$4)*(1-AVERAGEIFS('all sales summary'!$I$2:$I$2047,'all sales summary'!$A$2:$A$2047,$A8,'all sales summary'!$B$2:$B$2047,AE$4)))+(AVERAGEIFS('city centre offline'!$K$2:$K$2047,'city centre offline'!$A$2:$A$2047,$A8,'city centre offline'!$B$2:$B$2047,AE$4)*AVERAGEIFS('all sales summary'!$I$2:$I$2047,'all sales summary'!$A$2:$A$2047,$A8,'all sales summary'!$B$2:$B$2047,AE$4)))</f>
        <v>0.18061959676071515</v>
      </c>
      <c r="AF8" s="60">
        <f>(AVERAGEIFS('city centre offline'!$K$2:$K$2047,'city centre offline'!$A$2:$A$2047,$A8,'city centre offline'!$B$2:$B$2047,AF$4)*AVERAGEIFS('all sales summary'!$I$2:$I$2047,'all sales summary'!$A$2:$A$2047,$A8,'all sales summary'!$B$2:$B$2047,AF$4))/((AVERAGEIFS('overall city offline'!$K$2:$K$2047,'overall city offline'!$A$2:$A$2047,$A8,'overall city offline'!$B$2:$B$2047,AF$4)*(1-AVERAGEIFS('all sales summary'!$I$2:$I$2047,'all sales summary'!$A$2:$A$2047,$A8,'all sales summary'!$B$2:$B$2047,AF$4)))+(AVERAGEIFS('city centre offline'!$K$2:$K$2047,'city centre offline'!$A$2:$A$2047,$A8,'city centre offline'!$B$2:$B$2047,AF$4)*AVERAGEIFS('all sales summary'!$I$2:$I$2047,'all sales summary'!$A$2:$A$2047,$A8,'all sales summary'!$B$2:$B$2047,AF$4)))</f>
        <v>0.1645677256358406</v>
      </c>
      <c r="AG8" s="60">
        <f>(AVERAGEIFS('city centre offline'!$K$2:$K$2047,'city centre offline'!$A$2:$A$2047,$A8,'city centre offline'!$B$2:$B$2047,AG$4)*AVERAGEIFS('all sales summary'!$I$2:$I$2047,'all sales summary'!$A$2:$A$2047,$A8,'all sales summary'!$B$2:$B$2047,AG$4))/((AVERAGEIFS('overall city offline'!$K$2:$K$2047,'overall city offline'!$A$2:$A$2047,$A8,'overall city offline'!$B$2:$B$2047,AG$4)*(1-AVERAGEIFS('all sales summary'!$I$2:$I$2047,'all sales summary'!$A$2:$A$2047,$A8,'all sales summary'!$B$2:$B$2047,AG$4)))+(AVERAGEIFS('city centre offline'!$K$2:$K$2047,'city centre offline'!$A$2:$A$2047,$A8,'city centre offline'!$B$2:$B$2047,AG$4)*AVERAGEIFS('all sales summary'!$I$2:$I$2047,'all sales summary'!$A$2:$A$2047,$A8,'all sales summary'!$B$2:$B$2047,AG$4)))</f>
        <v>0.14961418299997153</v>
      </c>
      <c r="AH8" s="60">
        <f>(AVERAGEIFS('city centre offline'!$K$2:$K$2047,'city centre offline'!$A$2:$A$2047,$A8,'city centre offline'!$B$2:$B$2047,AH$4)*AVERAGEIFS('all sales summary'!$I$2:$I$2047,'all sales summary'!$A$2:$A$2047,$A8,'all sales summary'!$B$2:$B$2047,AH$4))/((AVERAGEIFS('overall city offline'!$K$2:$K$2047,'overall city offline'!$A$2:$A$2047,$A8,'overall city offline'!$B$2:$B$2047,AH$4)*(1-AVERAGEIFS('all sales summary'!$I$2:$I$2047,'all sales summary'!$A$2:$A$2047,$A8,'all sales summary'!$B$2:$B$2047,AH$4)))+(AVERAGEIFS('city centre offline'!$K$2:$K$2047,'city centre offline'!$A$2:$A$2047,$A8,'city centre offline'!$B$2:$B$2047,AH$4)*AVERAGEIFS('all sales summary'!$I$2:$I$2047,'all sales summary'!$A$2:$A$2047,$A8,'all sales summary'!$B$2:$B$2047,AH$4)))</f>
        <v>0.14729914320239429</v>
      </c>
    </row>
    <row r="9" spans="1:34" x14ac:dyDescent="0.3">
      <c r="A9" t="s">
        <v>11</v>
      </c>
      <c r="B9" s="60">
        <f>(AVERAGEIFS('city centre offline'!$K$2:$K$2047,'city centre offline'!$A$2:$A$2047,$A9,'city centre offline'!$B$2:$B$2047,B$4)*AVERAGEIFS('all sales summary'!$I$2:$I$2047,'all sales summary'!$A$2:$A$2047,$A9,'all sales summary'!$B$2:$B$2047,B$4))/((AVERAGEIFS('overall city offline'!$K$2:$K$2047,'overall city offline'!$A$2:$A$2047,$A9,'overall city offline'!$B$2:$B$2047,B$4)*(1-AVERAGEIFS('all sales summary'!$I$2:$I$2047,'all sales summary'!$A$2:$A$2047,$A9,'all sales summary'!$B$2:$B$2047,B$4)))+(AVERAGEIFS('city centre offline'!$K$2:$K$2047,'city centre offline'!$A$2:$A$2047,$A9,'city centre offline'!$B$2:$B$2047,B$4)*AVERAGEIFS('all sales summary'!$I$2:$I$2047,'all sales summary'!$A$2:$A$2047,$A9,'all sales summary'!$B$2:$B$2047,B$4)))</f>
        <v>8.5108610713252861E-2</v>
      </c>
      <c r="C9" s="60">
        <f>(AVERAGEIFS('city centre offline'!$K$2:$K$2047,'city centre offline'!$A$2:$A$2047,$A9,'city centre offline'!$B$2:$B$2047,C$4)*AVERAGEIFS('all sales summary'!$I$2:$I$2047,'all sales summary'!$A$2:$A$2047,$A9,'all sales summary'!$B$2:$B$2047,C$4))/((AVERAGEIFS('overall city offline'!$K$2:$K$2047,'overall city offline'!$A$2:$A$2047,$A9,'overall city offline'!$B$2:$B$2047,C$4)*(1-AVERAGEIFS('all sales summary'!$I$2:$I$2047,'all sales summary'!$A$2:$A$2047,$A9,'all sales summary'!$B$2:$B$2047,C$4)))+(AVERAGEIFS('city centre offline'!$K$2:$K$2047,'city centre offline'!$A$2:$A$2047,$A9,'city centre offline'!$B$2:$B$2047,C$4)*AVERAGEIFS('all sales summary'!$I$2:$I$2047,'all sales summary'!$A$2:$A$2047,$A9,'all sales summary'!$B$2:$B$2047,C$4)))</f>
        <v>0.10315169335755524</v>
      </c>
      <c r="D9" s="60">
        <f>(AVERAGEIFS('city centre offline'!$K$2:$K$2047,'city centre offline'!$A$2:$A$2047,$A9,'city centre offline'!$B$2:$B$2047,D$4)*AVERAGEIFS('all sales summary'!$I$2:$I$2047,'all sales summary'!$A$2:$A$2047,$A9,'all sales summary'!$B$2:$B$2047,D$4))/((AVERAGEIFS('overall city offline'!$K$2:$K$2047,'overall city offline'!$A$2:$A$2047,$A9,'overall city offline'!$B$2:$B$2047,D$4)*(1-AVERAGEIFS('all sales summary'!$I$2:$I$2047,'all sales summary'!$A$2:$A$2047,$A9,'all sales summary'!$B$2:$B$2047,D$4)))+(AVERAGEIFS('city centre offline'!$K$2:$K$2047,'city centre offline'!$A$2:$A$2047,$A9,'city centre offline'!$B$2:$B$2047,D$4)*AVERAGEIFS('all sales summary'!$I$2:$I$2047,'all sales summary'!$A$2:$A$2047,$A9,'all sales summary'!$B$2:$B$2047,D$4)))</f>
        <v>9.9769550471267829E-2</v>
      </c>
      <c r="E9" s="60">
        <f>(AVERAGEIFS('city centre offline'!$K$2:$K$2047,'city centre offline'!$A$2:$A$2047,$A9,'city centre offline'!$B$2:$B$2047,E$4)*AVERAGEIFS('all sales summary'!$I$2:$I$2047,'all sales summary'!$A$2:$A$2047,$A9,'all sales summary'!$B$2:$B$2047,E$4))/((AVERAGEIFS('overall city offline'!$K$2:$K$2047,'overall city offline'!$A$2:$A$2047,$A9,'overall city offline'!$B$2:$B$2047,E$4)*(1-AVERAGEIFS('all sales summary'!$I$2:$I$2047,'all sales summary'!$A$2:$A$2047,$A9,'all sales summary'!$B$2:$B$2047,E$4)))+(AVERAGEIFS('city centre offline'!$K$2:$K$2047,'city centre offline'!$A$2:$A$2047,$A9,'city centre offline'!$B$2:$B$2047,E$4)*AVERAGEIFS('all sales summary'!$I$2:$I$2047,'all sales summary'!$A$2:$A$2047,$A9,'all sales summary'!$B$2:$B$2047,E$4)))</f>
        <v>9.3125463758728239E-2</v>
      </c>
      <c r="F9" s="60">
        <f>(AVERAGEIFS('city centre offline'!$K$2:$K$2047,'city centre offline'!$A$2:$A$2047,$A9,'city centre offline'!$B$2:$B$2047,F$4)*AVERAGEIFS('all sales summary'!$I$2:$I$2047,'all sales summary'!$A$2:$A$2047,$A9,'all sales summary'!$B$2:$B$2047,F$4))/((AVERAGEIFS('overall city offline'!$K$2:$K$2047,'overall city offline'!$A$2:$A$2047,$A9,'overall city offline'!$B$2:$B$2047,F$4)*(1-AVERAGEIFS('all sales summary'!$I$2:$I$2047,'all sales summary'!$A$2:$A$2047,$A9,'all sales summary'!$B$2:$B$2047,F$4)))+(AVERAGEIFS('city centre offline'!$K$2:$K$2047,'city centre offline'!$A$2:$A$2047,$A9,'city centre offline'!$B$2:$B$2047,F$4)*AVERAGEIFS('all sales summary'!$I$2:$I$2047,'all sales summary'!$A$2:$A$2047,$A9,'all sales summary'!$B$2:$B$2047,F$4)))</f>
        <v>9.6935466451028712E-2</v>
      </c>
      <c r="G9" s="60">
        <f>(AVERAGEIFS('city centre offline'!$K$2:$K$2047,'city centre offline'!$A$2:$A$2047,$A9,'city centre offline'!$B$2:$B$2047,G$4)*AVERAGEIFS('all sales summary'!$I$2:$I$2047,'all sales summary'!$A$2:$A$2047,$A9,'all sales summary'!$B$2:$B$2047,G$4))/((AVERAGEIFS('overall city offline'!$K$2:$K$2047,'overall city offline'!$A$2:$A$2047,$A9,'overall city offline'!$B$2:$B$2047,G$4)*(1-AVERAGEIFS('all sales summary'!$I$2:$I$2047,'all sales summary'!$A$2:$A$2047,$A9,'all sales summary'!$B$2:$B$2047,G$4)))+(AVERAGEIFS('city centre offline'!$K$2:$K$2047,'city centre offline'!$A$2:$A$2047,$A9,'city centre offline'!$B$2:$B$2047,G$4)*AVERAGEIFS('all sales summary'!$I$2:$I$2047,'all sales summary'!$A$2:$A$2047,$A9,'all sales summary'!$B$2:$B$2047,G$4)))</f>
        <v>0.10073763052302734</v>
      </c>
      <c r="H9" s="60">
        <f>(AVERAGEIFS('city centre offline'!$K$2:$K$2047,'city centre offline'!$A$2:$A$2047,$A9,'city centre offline'!$B$2:$B$2047,H$4)*AVERAGEIFS('all sales summary'!$I$2:$I$2047,'all sales summary'!$A$2:$A$2047,$A9,'all sales summary'!$B$2:$B$2047,H$4))/((AVERAGEIFS('overall city offline'!$K$2:$K$2047,'overall city offline'!$A$2:$A$2047,$A9,'overall city offline'!$B$2:$B$2047,H$4)*(1-AVERAGEIFS('all sales summary'!$I$2:$I$2047,'all sales summary'!$A$2:$A$2047,$A9,'all sales summary'!$B$2:$B$2047,H$4)))+(AVERAGEIFS('city centre offline'!$K$2:$K$2047,'city centre offline'!$A$2:$A$2047,$A9,'city centre offline'!$B$2:$B$2047,H$4)*AVERAGEIFS('all sales summary'!$I$2:$I$2047,'all sales summary'!$A$2:$A$2047,$A9,'all sales summary'!$B$2:$B$2047,H$4)))</f>
        <v>9.4907044003617297E-2</v>
      </c>
      <c r="I9" s="60">
        <f>(AVERAGEIFS('city centre offline'!$K$2:$K$2047,'city centre offline'!$A$2:$A$2047,$A9,'city centre offline'!$B$2:$B$2047,I$4)*AVERAGEIFS('all sales summary'!$I$2:$I$2047,'all sales summary'!$A$2:$A$2047,$A9,'all sales summary'!$B$2:$B$2047,I$4))/((AVERAGEIFS('overall city offline'!$K$2:$K$2047,'overall city offline'!$A$2:$A$2047,$A9,'overall city offline'!$B$2:$B$2047,I$4)*(1-AVERAGEIFS('all sales summary'!$I$2:$I$2047,'all sales summary'!$A$2:$A$2047,$A9,'all sales summary'!$B$2:$B$2047,I$4)))+(AVERAGEIFS('city centre offline'!$K$2:$K$2047,'city centre offline'!$A$2:$A$2047,$A9,'city centre offline'!$B$2:$B$2047,I$4)*AVERAGEIFS('all sales summary'!$I$2:$I$2047,'all sales summary'!$A$2:$A$2047,$A9,'all sales summary'!$B$2:$B$2047,I$4)))</f>
        <v>0.10743103344395392</v>
      </c>
      <c r="J9" s="60">
        <f>(AVERAGEIFS('city centre offline'!$K$2:$K$2047,'city centre offline'!$A$2:$A$2047,$A9,'city centre offline'!$B$2:$B$2047,J$4)*AVERAGEIFS('all sales summary'!$I$2:$I$2047,'all sales summary'!$A$2:$A$2047,$A9,'all sales summary'!$B$2:$B$2047,J$4))/((AVERAGEIFS('overall city offline'!$K$2:$K$2047,'overall city offline'!$A$2:$A$2047,$A9,'overall city offline'!$B$2:$B$2047,J$4)*(1-AVERAGEIFS('all sales summary'!$I$2:$I$2047,'all sales summary'!$A$2:$A$2047,$A9,'all sales summary'!$B$2:$B$2047,J$4)))+(AVERAGEIFS('city centre offline'!$K$2:$K$2047,'city centre offline'!$A$2:$A$2047,$A9,'city centre offline'!$B$2:$B$2047,J$4)*AVERAGEIFS('all sales summary'!$I$2:$I$2047,'all sales summary'!$A$2:$A$2047,$A9,'all sales summary'!$B$2:$B$2047,J$4)))</f>
        <v>0.11128191236794631</v>
      </c>
      <c r="K9" s="60">
        <f>(AVERAGEIFS('city centre offline'!$K$2:$K$2047,'city centre offline'!$A$2:$A$2047,$A9,'city centre offline'!$B$2:$B$2047,K$4)*AVERAGEIFS('all sales summary'!$I$2:$I$2047,'all sales summary'!$A$2:$A$2047,$A9,'all sales summary'!$B$2:$B$2047,K$4))/((AVERAGEIFS('overall city offline'!$K$2:$K$2047,'overall city offline'!$A$2:$A$2047,$A9,'overall city offline'!$B$2:$B$2047,K$4)*(1-AVERAGEIFS('all sales summary'!$I$2:$I$2047,'all sales summary'!$A$2:$A$2047,$A9,'all sales summary'!$B$2:$B$2047,K$4)))+(AVERAGEIFS('city centre offline'!$K$2:$K$2047,'city centre offline'!$A$2:$A$2047,$A9,'city centre offline'!$B$2:$B$2047,K$4)*AVERAGEIFS('all sales summary'!$I$2:$I$2047,'all sales summary'!$A$2:$A$2047,$A9,'all sales summary'!$B$2:$B$2047,K$4)))</f>
        <v>0.10653356289141422</v>
      </c>
      <c r="L9" s="60">
        <f>(AVERAGEIFS('city centre offline'!$K$2:$K$2047,'city centre offline'!$A$2:$A$2047,$A9,'city centre offline'!$B$2:$B$2047,L$4)*AVERAGEIFS('all sales summary'!$I$2:$I$2047,'all sales summary'!$A$2:$A$2047,$A9,'all sales summary'!$B$2:$B$2047,L$4))/((AVERAGEIFS('overall city offline'!$K$2:$K$2047,'overall city offline'!$A$2:$A$2047,$A9,'overall city offline'!$B$2:$B$2047,L$4)*(1-AVERAGEIFS('all sales summary'!$I$2:$I$2047,'all sales summary'!$A$2:$A$2047,$A9,'all sales summary'!$B$2:$B$2047,L$4)))+(AVERAGEIFS('city centre offline'!$K$2:$K$2047,'city centre offline'!$A$2:$A$2047,$A9,'city centre offline'!$B$2:$B$2047,L$4)*AVERAGEIFS('all sales summary'!$I$2:$I$2047,'all sales summary'!$A$2:$A$2047,$A9,'all sales summary'!$B$2:$B$2047,L$4)))</f>
        <v>9.6999480716392972E-2</v>
      </c>
      <c r="M9" s="60">
        <f>(AVERAGEIFS('city centre offline'!$K$2:$K$2047,'city centre offline'!$A$2:$A$2047,$A9,'city centre offline'!$B$2:$B$2047,M$4)*AVERAGEIFS('all sales summary'!$I$2:$I$2047,'all sales summary'!$A$2:$A$2047,$A9,'all sales summary'!$B$2:$B$2047,M$4))/((AVERAGEIFS('overall city offline'!$K$2:$K$2047,'overall city offline'!$A$2:$A$2047,$A9,'overall city offline'!$B$2:$B$2047,M$4)*(1-AVERAGEIFS('all sales summary'!$I$2:$I$2047,'all sales summary'!$A$2:$A$2047,$A9,'all sales summary'!$B$2:$B$2047,M$4)))+(AVERAGEIFS('city centre offline'!$K$2:$K$2047,'city centre offline'!$A$2:$A$2047,$A9,'city centre offline'!$B$2:$B$2047,M$4)*AVERAGEIFS('all sales summary'!$I$2:$I$2047,'all sales summary'!$A$2:$A$2047,$A9,'all sales summary'!$B$2:$B$2047,M$4)))</f>
        <v>0.12097444884655313</v>
      </c>
      <c r="N9" s="60">
        <f>(AVERAGEIFS('city centre offline'!$K$2:$K$2047,'city centre offline'!$A$2:$A$2047,$A9,'city centre offline'!$B$2:$B$2047,N$4)*AVERAGEIFS('all sales summary'!$I$2:$I$2047,'all sales summary'!$A$2:$A$2047,$A9,'all sales summary'!$B$2:$B$2047,N$4))/((AVERAGEIFS('overall city offline'!$K$2:$K$2047,'overall city offline'!$A$2:$A$2047,$A9,'overall city offline'!$B$2:$B$2047,N$4)*(1-AVERAGEIFS('all sales summary'!$I$2:$I$2047,'all sales summary'!$A$2:$A$2047,$A9,'all sales summary'!$B$2:$B$2047,N$4)))+(AVERAGEIFS('city centre offline'!$K$2:$K$2047,'city centre offline'!$A$2:$A$2047,$A9,'city centre offline'!$B$2:$B$2047,N$4)*AVERAGEIFS('all sales summary'!$I$2:$I$2047,'all sales summary'!$A$2:$A$2047,$A9,'all sales summary'!$B$2:$B$2047,N$4)))</f>
        <v>9.4360977407295557E-2</v>
      </c>
      <c r="O9" s="60">
        <f>(AVERAGEIFS('city centre offline'!$K$2:$K$2047,'city centre offline'!$A$2:$A$2047,$A9,'city centre offline'!$B$2:$B$2047,O$4)*AVERAGEIFS('all sales summary'!$I$2:$I$2047,'all sales summary'!$A$2:$A$2047,$A9,'all sales summary'!$B$2:$B$2047,O$4))/((AVERAGEIFS('overall city offline'!$K$2:$K$2047,'overall city offline'!$A$2:$A$2047,$A9,'overall city offline'!$B$2:$B$2047,O$4)*(1-AVERAGEIFS('all sales summary'!$I$2:$I$2047,'all sales summary'!$A$2:$A$2047,$A9,'all sales summary'!$B$2:$B$2047,O$4)))+(AVERAGEIFS('city centre offline'!$K$2:$K$2047,'city centre offline'!$A$2:$A$2047,$A9,'city centre offline'!$B$2:$B$2047,O$4)*AVERAGEIFS('all sales summary'!$I$2:$I$2047,'all sales summary'!$A$2:$A$2047,$A9,'all sales summary'!$B$2:$B$2047,O$4)))</f>
        <v>9.4494263311627733E-2</v>
      </c>
      <c r="P9" s="60">
        <f>(AVERAGEIFS('city centre offline'!$K$2:$K$2047,'city centre offline'!$A$2:$A$2047,$A9,'city centre offline'!$B$2:$B$2047,P$4)*AVERAGEIFS('all sales summary'!$I$2:$I$2047,'all sales summary'!$A$2:$A$2047,$A9,'all sales summary'!$B$2:$B$2047,P$4))/((AVERAGEIFS('overall city offline'!$K$2:$K$2047,'overall city offline'!$A$2:$A$2047,$A9,'overall city offline'!$B$2:$B$2047,P$4)*(1-AVERAGEIFS('all sales summary'!$I$2:$I$2047,'all sales summary'!$A$2:$A$2047,$A9,'all sales summary'!$B$2:$B$2047,P$4)))+(AVERAGEIFS('city centre offline'!$K$2:$K$2047,'city centre offline'!$A$2:$A$2047,$A9,'city centre offline'!$B$2:$B$2047,P$4)*AVERAGEIFS('all sales summary'!$I$2:$I$2047,'all sales summary'!$A$2:$A$2047,$A9,'all sales summary'!$B$2:$B$2047,P$4)))</f>
        <v>6.9212005450857636E-2</v>
      </c>
      <c r="Q9" s="60">
        <f>(AVERAGEIFS('city centre offline'!$K$2:$K$2047,'city centre offline'!$A$2:$A$2047,$A9,'city centre offline'!$B$2:$B$2047,Q$4)*AVERAGEIFS('all sales summary'!$I$2:$I$2047,'all sales summary'!$A$2:$A$2047,$A9,'all sales summary'!$B$2:$B$2047,Q$4))/((AVERAGEIFS('overall city offline'!$K$2:$K$2047,'overall city offline'!$A$2:$A$2047,$A9,'overall city offline'!$B$2:$B$2047,Q$4)*(1-AVERAGEIFS('all sales summary'!$I$2:$I$2047,'all sales summary'!$A$2:$A$2047,$A9,'all sales summary'!$B$2:$B$2047,Q$4)))+(AVERAGEIFS('city centre offline'!$K$2:$K$2047,'city centre offline'!$A$2:$A$2047,$A9,'city centre offline'!$B$2:$B$2047,Q$4)*AVERAGEIFS('all sales summary'!$I$2:$I$2047,'all sales summary'!$A$2:$A$2047,$A9,'all sales summary'!$B$2:$B$2047,Q$4)))</f>
        <v>2.7959566761229203E-2</v>
      </c>
      <c r="R9" s="60">
        <f>(AVERAGEIFS('city centre offline'!$K$2:$K$2047,'city centre offline'!$A$2:$A$2047,$A9,'city centre offline'!$B$2:$B$2047,R$4)*AVERAGEIFS('all sales summary'!$I$2:$I$2047,'all sales summary'!$A$2:$A$2047,$A9,'all sales summary'!$B$2:$B$2047,R$4))/((AVERAGEIFS('overall city offline'!$K$2:$K$2047,'overall city offline'!$A$2:$A$2047,$A9,'overall city offline'!$B$2:$B$2047,R$4)*(1-AVERAGEIFS('all sales summary'!$I$2:$I$2047,'all sales summary'!$A$2:$A$2047,$A9,'all sales summary'!$B$2:$B$2047,R$4)))+(AVERAGEIFS('city centre offline'!$K$2:$K$2047,'city centre offline'!$A$2:$A$2047,$A9,'city centre offline'!$B$2:$B$2047,R$4)*AVERAGEIFS('all sales summary'!$I$2:$I$2047,'all sales summary'!$A$2:$A$2047,$A9,'all sales summary'!$B$2:$B$2047,R$4)))</f>
        <v>5.2909101526147875E-2</v>
      </c>
      <c r="S9" s="60">
        <f>(AVERAGEIFS('city centre offline'!$K$2:$K$2047,'city centre offline'!$A$2:$A$2047,$A9,'city centre offline'!$B$2:$B$2047,S$4)*AVERAGEIFS('all sales summary'!$I$2:$I$2047,'all sales summary'!$A$2:$A$2047,$A9,'all sales summary'!$B$2:$B$2047,S$4))/((AVERAGEIFS('overall city offline'!$K$2:$K$2047,'overall city offline'!$A$2:$A$2047,$A9,'overall city offline'!$B$2:$B$2047,S$4)*(1-AVERAGEIFS('all sales summary'!$I$2:$I$2047,'all sales summary'!$A$2:$A$2047,$A9,'all sales summary'!$B$2:$B$2047,S$4)))+(AVERAGEIFS('city centre offline'!$K$2:$K$2047,'city centre offline'!$A$2:$A$2047,$A9,'city centre offline'!$B$2:$B$2047,S$4)*AVERAGEIFS('all sales summary'!$I$2:$I$2047,'all sales summary'!$A$2:$A$2047,$A9,'all sales summary'!$B$2:$B$2047,S$4)))</f>
        <v>6.219556871393285E-2</v>
      </c>
      <c r="T9" s="60">
        <f>(AVERAGEIFS('city centre offline'!$K$2:$K$2047,'city centre offline'!$A$2:$A$2047,$A9,'city centre offline'!$B$2:$B$2047,T$4)*AVERAGEIFS('all sales summary'!$I$2:$I$2047,'all sales summary'!$A$2:$A$2047,$A9,'all sales summary'!$B$2:$B$2047,T$4))/((AVERAGEIFS('overall city offline'!$K$2:$K$2047,'overall city offline'!$A$2:$A$2047,$A9,'overall city offline'!$B$2:$B$2047,T$4)*(1-AVERAGEIFS('all sales summary'!$I$2:$I$2047,'all sales summary'!$A$2:$A$2047,$A9,'all sales summary'!$B$2:$B$2047,T$4)))+(AVERAGEIFS('city centre offline'!$K$2:$K$2047,'city centre offline'!$A$2:$A$2047,$A9,'city centre offline'!$B$2:$B$2047,T$4)*AVERAGEIFS('all sales summary'!$I$2:$I$2047,'all sales summary'!$A$2:$A$2047,$A9,'all sales summary'!$B$2:$B$2047,T$4)))</f>
        <v>7.3523275081824838E-2</v>
      </c>
      <c r="U9" s="60">
        <f>(AVERAGEIFS('city centre offline'!$K$2:$K$2047,'city centre offline'!$A$2:$A$2047,$A9,'city centre offline'!$B$2:$B$2047,U$4)*AVERAGEIFS('all sales summary'!$I$2:$I$2047,'all sales summary'!$A$2:$A$2047,$A9,'all sales summary'!$B$2:$B$2047,U$4))/((AVERAGEIFS('overall city offline'!$K$2:$K$2047,'overall city offline'!$A$2:$A$2047,$A9,'overall city offline'!$B$2:$B$2047,U$4)*(1-AVERAGEIFS('all sales summary'!$I$2:$I$2047,'all sales summary'!$A$2:$A$2047,$A9,'all sales summary'!$B$2:$B$2047,U$4)))+(AVERAGEIFS('city centre offline'!$K$2:$K$2047,'city centre offline'!$A$2:$A$2047,$A9,'city centre offline'!$B$2:$B$2047,U$4)*AVERAGEIFS('all sales summary'!$I$2:$I$2047,'all sales summary'!$A$2:$A$2047,$A9,'all sales summary'!$B$2:$B$2047,U$4)))</f>
        <v>8.1294203681836832E-2</v>
      </c>
      <c r="V9" s="60">
        <f>(AVERAGEIFS('city centre offline'!$K$2:$K$2047,'city centre offline'!$A$2:$A$2047,$A9,'city centre offline'!$B$2:$B$2047,V$4)*AVERAGEIFS('all sales summary'!$I$2:$I$2047,'all sales summary'!$A$2:$A$2047,$A9,'all sales summary'!$B$2:$B$2047,V$4))/((AVERAGEIFS('overall city offline'!$K$2:$K$2047,'overall city offline'!$A$2:$A$2047,$A9,'overall city offline'!$B$2:$B$2047,V$4)*(1-AVERAGEIFS('all sales summary'!$I$2:$I$2047,'all sales summary'!$A$2:$A$2047,$A9,'all sales summary'!$B$2:$B$2047,V$4)))+(AVERAGEIFS('city centre offline'!$K$2:$K$2047,'city centre offline'!$A$2:$A$2047,$A9,'city centre offline'!$B$2:$B$2047,V$4)*AVERAGEIFS('all sales summary'!$I$2:$I$2047,'all sales summary'!$A$2:$A$2047,$A9,'all sales summary'!$B$2:$B$2047,V$4)))</f>
        <v>7.9842288037244066E-2</v>
      </c>
      <c r="W9" s="60">
        <f>(AVERAGEIFS('city centre offline'!$K$2:$K$2047,'city centre offline'!$A$2:$A$2047,$A9,'city centre offline'!$B$2:$B$2047,W$4)*AVERAGEIFS('all sales summary'!$I$2:$I$2047,'all sales summary'!$A$2:$A$2047,$A9,'all sales summary'!$B$2:$B$2047,W$4))/((AVERAGEIFS('overall city offline'!$K$2:$K$2047,'overall city offline'!$A$2:$A$2047,$A9,'overall city offline'!$B$2:$B$2047,W$4)*(1-AVERAGEIFS('all sales summary'!$I$2:$I$2047,'all sales summary'!$A$2:$A$2047,$A9,'all sales summary'!$B$2:$B$2047,W$4)))+(AVERAGEIFS('city centre offline'!$K$2:$K$2047,'city centre offline'!$A$2:$A$2047,$A9,'city centre offline'!$B$2:$B$2047,W$4)*AVERAGEIFS('all sales summary'!$I$2:$I$2047,'all sales summary'!$A$2:$A$2047,$A9,'all sales summary'!$B$2:$B$2047,W$4)))</f>
        <v>8.3867327684179774E-2</v>
      </c>
      <c r="X9" s="60">
        <f>(AVERAGEIFS('city centre offline'!$K$2:$K$2047,'city centre offline'!$A$2:$A$2047,$A9,'city centre offline'!$B$2:$B$2047,X$4)*AVERAGEIFS('all sales summary'!$I$2:$I$2047,'all sales summary'!$A$2:$A$2047,$A9,'all sales summary'!$B$2:$B$2047,X$4))/((AVERAGEIFS('overall city offline'!$K$2:$K$2047,'overall city offline'!$A$2:$A$2047,$A9,'overall city offline'!$B$2:$B$2047,X$4)*(1-AVERAGEIFS('all sales summary'!$I$2:$I$2047,'all sales summary'!$A$2:$A$2047,$A9,'all sales summary'!$B$2:$B$2047,X$4)))+(AVERAGEIFS('city centre offline'!$K$2:$K$2047,'city centre offline'!$A$2:$A$2047,$A9,'city centre offline'!$B$2:$B$2047,X$4)*AVERAGEIFS('all sales summary'!$I$2:$I$2047,'all sales summary'!$A$2:$A$2047,$A9,'all sales summary'!$B$2:$B$2047,X$4)))</f>
        <v>5.2623644284394637E-2</v>
      </c>
      <c r="Y9" s="60">
        <f>(AVERAGEIFS('city centre offline'!$K$2:$K$2047,'city centre offline'!$A$2:$A$2047,$A9,'city centre offline'!$B$2:$B$2047,Y$4)*AVERAGEIFS('all sales summary'!$I$2:$I$2047,'all sales summary'!$A$2:$A$2047,$A9,'all sales summary'!$B$2:$B$2047,Y$4))/((AVERAGEIFS('overall city offline'!$K$2:$K$2047,'overall city offline'!$A$2:$A$2047,$A9,'overall city offline'!$B$2:$B$2047,Y$4)*(1-AVERAGEIFS('all sales summary'!$I$2:$I$2047,'all sales summary'!$A$2:$A$2047,$A9,'all sales summary'!$B$2:$B$2047,Y$4)))+(AVERAGEIFS('city centre offline'!$K$2:$K$2047,'city centre offline'!$A$2:$A$2047,$A9,'city centre offline'!$B$2:$B$2047,Y$4)*AVERAGEIFS('all sales summary'!$I$2:$I$2047,'all sales summary'!$A$2:$A$2047,$A9,'all sales summary'!$B$2:$B$2047,Y$4)))</f>
        <v>0.10704226331045458</v>
      </c>
      <c r="Z9" s="60">
        <f>(AVERAGEIFS('city centre offline'!$K$2:$K$2047,'city centre offline'!$A$2:$A$2047,$A9,'city centre offline'!$B$2:$B$2047,Z$4)*AVERAGEIFS('all sales summary'!$I$2:$I$2047,'all sales summary'!$A$2:$A$2047,$A9,'all sales summary'!$B$2:$B$2047,Z$4))/((AVERAGEIFS('overall city offline'!$K$2:$K$2047,'overall city offline'!$A$2:$A$2047,$A9,'overall city offline'!$B$2:$B$2047,Z$4)*(1-AVERAGEIFS('all sales summary'!$I$2:$I$2047,'all sales summary'!$A$2:$A$2047,$A9,'all sales summary'!$B$2:$B$2047,Z$4)))+(AVERAGEIFS('city centre offline'!$K$2:$K$2047,'city centre offline'!$A$2:$A$2047,$A9,'city centre offline'!$B$2:$B$2047,Z$4)*AVERAGEIFS('all sales summary'!$I$2:$I$2047,'all sales summary'!$A$2:$A$2047,$A9,'all sales summary'!$B$2:$B$2047,Z$4)))</f>
        <v>3.6870392504436064E-2</v>
      </c>
      <c r="AA9" s="60">
        <f>(AVERAGEIFS('city centre offline'!$K$2:$K$2047,'city centre offline'!$A$2:$A$2047,$A9,'city centre offline'!$B$2:$B$2047,AA$4)*AVERAGEIFS('all sales summary'!$I$2:$I$2047,'all sales summary'!$A$2:$A$2047,$A9,'all sales summary'!$B$2:$B$2047,AA$4))/((AVERAGEIFS('overall city offline'!$K$2:$K$2047,'overall city offline'!$A$2:$A$2047,$A9,'overall city offline'!$B$2:$B$2047,AA$4)*(1-AVERAGEIFS('all sales summary'!$I$2:$I$2047,'all sales summary'!$A$2:$A$2047,$A9,'all sales summary'!$B$2:$B$2047,AA$4)))+(AVERAGEIFS('city centre offline'!$K$2:$K$2047,'city centre offline'!$A$2:$A$2047,$A9,'city centre offline'!$B$2:$B$2047,AA$4)*AVERAGEIFS('all sales summary'!$I$2:$I$2047,'all sales summary'!$A$2:$A$2047,$A9,'all sales summary'!$B$2:$B$2047,AA$4)))</f>
        <v>3.5971499371644532E-2</v>
      </c>
      <c r="AB9" s="60">
        <f>(AVERAGEIFS('city centre offline'!$K$2:$K$2047,'city centre offline'!$A$2:$A$2047,$A9,'city centre offline'!$B$2:$B$2047,AB$4)*AVERAGEIFS('all sales summary'!$I$2:$I$2047,'all sales summary'!$A$2:$A$2047,$A9,'all sales summary'!$B$2:$B$2047,AB$4))/((AVERAGEIFS('overall city offline'!$K$2:$K$2047,'overall city offline'!$A$2:$A$2047,$A9,'overall city offline'!$B$2:$B$2047,AB$4)*(1-AVERAGEIFS('all sales summary'!$I$2:$I$2047,'all sales summary'!$A$2:$A$2047,$A9,'all sales summary'!$B$2:$B$2047,AB$4)))+(AVERAGEIFS('city centre offline'!$K$2:$K$2047,'city centre offline'!$A$2:$A$2047,$A9,'city centre offline'!$B$2:$B$2047,AB$4)*AVERAGEIFS('all sales summary'!$I$2:$I$2047,'all sales summary'!$A$2:$A$2047,$A9,'all sales summary'!$B$2:$B$2047,AB$4)))</f>
        <v>4.0445567305431078E-2</v>
      </c>
      <c r="AC9" s="60">
        <f>(AVERAGEIFS('city centre offline'!$K$2:$K$2047,'city centre offline'!$A$2:$A$2047,$A9,'city centre offline'!$B$2:$B$2047,AC$4)*AVERAGEIFS('all sales summary'!$I$2:$I$2047,'all sales summary'!$A$2:$A$2047,$A9,'all sales summary'!$B$2:$B$2047,AC$4))/((AVERAGEIFS('overall city offline'!$K$2:$K$2047,'overall city offline'!$A$2:$A$2047,$A9,'overall city offline'!$B$2:$B$2047,AC$4)*(1-AVERAGEIFS('all sales summary'!$I$2:$I$2047,'all sales summary'!$A$2:$A$2047,$A9,'all sales summary'!$B$2:$B$2047,AC$4)))+(AVERAGEIFS('city centre offline'!$K$2:$K$2047,'city centre offline'!$A$2:$A$2047,$A9,'city centre offline'!$B$2:$B$2047,AC$4)*AVERAGEIFS('all sales summary'!$I$2:$I$2047,'all sales summary'!$A$2:$A$2047,$A9,'all sales summary'!$B$2:$B$2047,AC$4)))</f>
        <v>6.0392651677607469E-2</v>
      </c>
      <c r="AD9" s="60">
        <f>(AVERAGEIFS('city centre offline'!$K$2:$K$2047,'city centre offline'!$A$2:$A$2047,$A9,'city centre offline'!$B$2:$B$2047,AD$4)*AVERAGEIFS('all sales summary'!$I$2:$I$2047,'all sales summary'!$A$2:$A$2047,$A9,'all sales summary'!$B$2:$B$2047,AD$4))/((AVERAGEIFS('overall city offline'!$K$2:$K$2047,'overall city offline'!$A$2:$A$2047,$A9,'overall city offline'!$B$2:$B$2047,AD$4)*(1-AVERAGEIFS('all sales summary'!$I$2:$I$2047,'all sales summary'!$A$2:$A$2047,$A9,'all sales summary'!$B$2:$B$2047,AD$4)))+(AVERAGEIFS('city centre offline'!$K$2:$K$2047,'city centre offline'!$A$2:$A$2047,$A9,'city centre offline'!$B$2:$B$2047,AD$4)*AVERAGEIFS('all sales summary'!$I$2:$I$2047,'all sales summary'!$A$2:$A$2047,$A9,'all sales summary'!$B$2:$B$2047,AD$4)))</f>
        <v>6.7586299496939173E-2</v>
      </c>
      <c r="AE9" s="60">
        <f>(AVERAGEIFS('city centre offline'!$K$2:$K$2047,'city centre offline'!$A$2:$A$2047,$A9,'city centre offline'!$B$2:$B$2047,AE$4)*AVERAGEIFS('all sales summary'!$I$2:$I$2047,'all sales summary'!$A$2:$A$2047,$A9,'all sales summary'!$B$2:$B$2047,AE$4))/((AVERAGEIFS('overall city offline'!$K$2:$K$2047,'overall city offline'!$A$2:$A$2047,$A9,'overall city offline'!$B$2:$B$2047,AE$4)*(1-AVERAGEIFS('all sales summary'!$I$2:$I$2047,'all sales summary'!$A$2:$A$2047,$A9,'all sales summary'!$B$2:$B$2047,AE$4)))+(AVERAGEIFS('city centre offline'!$K$2:$K$2047,'city centre offline'!$A$2:$A$2047,$A9,'city centre offline'!$B$2:$B$2047,AE$4)*AVERAGEIFS('all sales summary'!$I$2:$I$2047,'all sales summary'!$A$2:$A$2047,$A9,'all sales summary'!$B$2:$B$2047,AE$4)))</f>
        <v>6.5382209078930026E-2</v>
      </c>
      <c r="AF9" s="60">
        <f>(AVERAGEIFS('city centre offline'!$K$2:$K$2047,'city centre offline'!$A$2:$A$2047,$A9,'city centre offline'!$B$2:$B$2047,AF$4)*AVERAGEIFS('all sales summary'!$I$2:$I$2047,'all sales summary'!$A$2:$A$2047,$A9,'all sales summary'!$B$2:$B$2047,AF$4))/((AVERAGEIFS('overall city offline'!$K$2:$K$2047,'overall city offline'!$A$2:$A$2047,$A9,'overall city offline'!$B$2:$B$2047,AF$4)*(1-AVERAGEIFS('all sales summary'!$I$2:$I$2047,'all sales summary'!$A$2:$A$2047,$A9,'all sales summary'!$B$2:$B$2047,AF$4)))+(AVERAGEIFS('city centre offline'!$K$2:$K$2047,'city centre offline'!$A$2:$A$2047,$A9,'city centre offline'!$B$2:$B$2047,AF$4)*AVERAGEIFS('all sales summary'!$I$2:$I$2047,'all sales summary'!$A$2:$A$2047,$A9,'all sales summary'!$B$2:$B$2047,AF$4)))</f>
        <v>6.5704682243157467E-2</v>
      </c>
      <c r="AG9" s="60">
        <f>(AVERAGEIFS('city centre offline'!$K$2:$K$2047,'city centre offline'!$A$2:$A$2047,$A9,'city centre offline'!$B$2:$B$2047,AG$4)*AVERAGEIFS('all sales summary'!$I$2:$I$2047,'all sales summary'!$A$2:$A$2047,$A9,'all sales summary'!$B$2:$B$2047,AG$4))/((AVERAGEIFS('overall city offline'!$K$2:$K$2047,'overall city offline'!$A$2:$A$2047,$A9,'overall city offline'!$B$2:$B$2047,AG$4)*(1-AVERAGEIFS('all sales summary'!$I$2:$I$2047,'all sales summary'!$A$2:$A$2047,$A9,'all sales summary'!$B$2:$B$2047,AG$4)))+(AVERAGEIFS('city centre offline'!$K$2:$K$2047,'city centre offline'!$A$2:$A$2047,$A9,'city centre offline'!$B$2:$B$2047,AG$4)*AVERAGEIFS('all sales summary'!$I$2:$I$2047,'all sales summary'!$A$2:$A$2047,$A9,'all sales summary'!$B$2:$B$2047,AG$4)))</f>
        <v>7.1028396429669183E-2</v>
      </c>
      <c r="AH9" s="60">
        <f>(AVERAGEIFS('city centre offline'!$K$2:$K$2047,'city centre offline'!$A$2:$A$2047,$A9,'city centre offline'!$B$2:$B$2047,AH$4)*AVERAGEIFS('all sales summary'!$I$2:$I$2047,'all sales summary'!$A$2:$A$2047,$A9,'all sales summary'!$B$2:$B$2047,AH$4))/((AVERAGEIFS('overall city offline'!$K$2:$K$2047,'overall city offline'!$A$2:$A$2047,$A9,'overall city offline'!$B$2:$B$2047,AH$4)*(1-AVERAGEIFS('all sales summary'!$I$2:$I$2047,'all sales summary'!$A$2:$A$2047,$A9,'all sales summary'!$B$2:$B$2047,AH$4)))+(AVERAGEIFS('city centre offline'!$K$2:$K$2047,'city centre offline'!$A$2:$A$2047,$A9,'city centre offline'!$B$2:$B$2047,AH$4)*AVERAGEIFS('all sales summary'!$I$2:$I$2047,'all sales summary'!$A$2:$A$2047,$A9,'all sales summary'!$B$2:$B$2047,AH$4)))</f>
        <v>6.9560059187341497E-2</v>
      </c>
    </row>
    <row r="10" spans="1:34" x14ac:dyDescent="0.3">
      <c r="A10" t="s">
        <v>12</v>
      </c>
      <c r="B10" s="60">
        <f>(AVERAGEIFS('city centre offline'!$K$2:$K$2047,'city centre offline'!$A$2:$A$2047,$A10,'city centre offline'!$B$2:$B$2047,B$4)*AVERAGEIFS('all sales summary'!$I$2:$I$2047,'all sales summary'!$A$2:$A$2047,$A10,'all sales summary'!$B$2:$B$2047,B$4))/((AVERAGEIFS('overall city offline'!$K$2:$K$2047,'overall city offline'!$A$2:$A$2047,$A10,'overall city offline'!$B$2:$B$2047,B$4)*(1-AVERAGEIFS('all sales summary'!$I$2:$I$2047,'all sales summary'!$A$2:$A$2047,$A10,'all sales summary'!$B$2:$B$2047,B$4)))+(AVERAGEIFS('city centre offline'!$K$2:$K$2047,'city centre offline'!$A$2:$A$2047,$A10,'city centre offline'!$B$2:$B$2047,B$4)*AVERAGEIFS('all sales summary'!$I$2:$I$2047,'all sales summary'!$A$2:$A$2047,$A10,'all sales summary'!$B$2:$B$2047,B$4)))</f>
        <v>0.1809099559797161</v>
      </c>
      <c r="C10" s="60">
        <f>(AVERAGEIFS('city centre offline'!$K$2:$K$2047,'city centre offline'!$A$2:$A$2047,$A10,'city centre offline'!$B$2:$B$2047,C$4)*AVERAGEIFS('all sales summary'!$I$2:$I$2047,'all sales summary'!$A$2:$A$2047,$A10,'all sales summary'!$B$2:$B$2047,C$4))/((AVERAGEIFS('overall city offline'!$K$2:$K$2047,'overall city offline'!$A$2:$A$2047,$A10,'overall city offline'!$B$2:$B$2047,C$4)*(1-AVERAGEIFS('all sales summary'!$I$2:$I$2047,'all sales summary'!$A$2:$A$2047,$A10,'all sales summary'!$B$2:$B$2047,C$4)))+(AVERAGEIFS('city centre offline'!$K$2:$K$2047,'city centre offline'!$A$2:$A$2047,$A10,'city centre offline'!$B$2:$B$2047,C$4)*AVERAGEIFS('all sales summary'!$I$2:$I$2047,'all sales summary'!$A$2:$A$2047,$A10,'all sales summary'!$B$2:$B$2047,C$4)))</f>
        <v>0.17330114218364776</v>
      </c>
      <c r="D10" s="60">
        <f>(AVERAGEIFS('city centre offline'!$K$2:$K$2047,'city centre offline'!$A$2:$A$2047,$A10,'city centre offline'!$B$2:$B$2047,D$4)*AVERAGEIFS('all sales summary'!$I$2:$I$2047,'all sales summary'!$A$2:$A$2047,$A10,'all sales summary'!$B$2:$B$2047,D$4))/((AVERAGEIFS('overall city offline'!$K$2:$K$2047,'overall city offline'!$A$2:$A$2047,$A10,'overall city offline'!$B$2:$B$2047,D$4)*(1-AVERAGEIFS('all sales summary'!$I$2:$I$2047,'all sales summary'!$A$2:$A$2047,$A10,'all sales summary'!$B$2:$B$2047,D$4)))+(AVERAGEIFS('city centre offline'!$K$2:$K$2047,'city centre offline'!$A$2:$A$2047,$A10,'city centre offline'!$B$2:$B$2047,D$4)*AVERAGEIFS('all sales summary'!$I$2:$I$2047,'all sales summary'!$A$2:$A$2047,$A10,'all sales summary'!$B$2:$B$2047,D$4)))</f>
        <v>0.17680871244683435</v>
      </c>
      <c r="E10" s="60">
        <f>(AVERAGEIFS('city centre offline'!$K$2:$K$2047,'city centre offline'!$A$2:$A$2047,$A10,'city centre offline'!$B$2:$B$2047,E$4)*AVERAGEIFS('all sales summary'!$I$2:$I$2047,'all sales summary'!$A$2:$A$2047,$A10,'all sales summary'!$B$2:$B$2047,E$4))/((AVERAGEIFS('overall city offline'!$K$2:$K$2047,'overall city offline'!$A$2:$A$2047,$A10,'overall city offline'!$B$2:$B$2047,E$4)*(1-AVERAGEIFS('all sales summary'!$I$2:$I$2047,'all sales summary'!$A$2:$A$2047,$A10,'all sales summary'!$B$2:$B$2047,E$4)))+(AVERAGEIFS('city centre offline'!$K$2:$K$2047,'city centre offline'!$A$2:$A$2047,$A10,'city centre offline'!$B$2:$B$2047,E$4)*AVERAGEIFS('all sales summary'!$I$2:$I$2047,'all sales summary'!$A$2:$A$2047,$A10,'all sales summary'!$B$2:$B$2047,E$4)))</f>
        <v>0.16819692658585031</v>
      </c>
      <c r="F10" s="60">
        <f>(AVERAGEIFS('city centre offline'!$K$2:$K$2047,'city centre offline'!$A$2:$A$2047,$A10,'city centre offline'!$B$2:$B$2047,F$4)*AVERAGEIFS('all sales summary'!$I$2:$I$2047,'all sales summary'!$A$2:$A$2047,$A10,'all sales summary'!$B$2:$B$2047,F$4))/((AVERAGEIFS('overall city offline'!$K$2:$K$2047,'overall city offline'!$A$2:$A$2047,$A10,'overall city offline'!$B$2:$B$2047,F$4)*(1-AVERAGEIFS('all sales summary'!$I$2:$I$2047,'all sales summary'!$A$2:$A$2047,$A10,'all sales summary'!$B$2:$B$2047,F$4)))+(AVERAGEIFS('city centre offline'!$K$2:$K$2047,'city centre offline'!$A$2:$A$2047,$A10,'city centre offline'!$B$2:$B$2047,F$4)*AVERAGEIFS('all sales summary'!$I$2:$I$2047,'all sales summary'!$A$2:$A$2047,$A10,'all sales summary'!$B$2:$B$2047,F$4)))</f>
        <v>0.17284024432800416</v>
      </c>
      <c r="G10" s="60">
        <f>(AVERAGEIFS('city centre offline'!$K$2:$K$2047,'city centre offline'!$A$2:$A$2047,$A10,'city centre offline'!$B$2:$B$2047,G$4)*AVERAGEIFS('all sales summary'!$I$2:$I$2047,'all sales summary'!$A$2:$A$2047,$A10,'all sales summary'!$B$2:$B$2047,G$4))/((AVERAGEIFS('overall city offline'!$K$2:$K$2047,'overall city offline'!$A$2:$A$2047,$A10,'overall city offline'!$B$2:$B$2047,G$4)*(1-AVERAGEIFS('all sales summary'!$I$2:$I$2047,'all sales summary'!$A$2:$A$2047,$A10,'all sales summary'!$B$2:$B$2047,G$4)))+(AVERAGEIFS('city centre offline'!$K$2:$K$2047,'city centre offline'!$A$2:$A$2047,$A10,'city centre offline'!$B$2:$B$2047,G$4)*AVERAGEIFS('all sales summary'!$I$2:$I$2047,'all sales summary'!$A$2:$A$2047,$A10,'all sales summary'!$B$2:$B$2047,G$4)))</f>
        <v>0.16966405376044241</v>
      </c>
      <c r="H10" s="60">
        <f>(AVERAGEIFS('city centre offline'!$K$2:$K$2047,'city centre offline'!$A$2:$A$2047,$A10,'city centre offline'!$B$2:$B$2047,H$4)*AVERAGEIFS('all sales summary'!$I$2:$I$2047,'all sales summary'!$A$2:$A$2047,$A10,'all sales summary'!$B$2:$B$2047,H$4))/((AVERAGEIFS('overall city offline'!$K$2:$K$2047,'overall city offline'!$A$2:$A$2047,$A10,'overall city offline'!$B$2:$B$2047,H$4)*(1-AVERAGEIFS('all sales summary'!$I$2:$I$2047,'all sales summary'!$A$2:$A$2047,$A10,'all sales summary'!$B$2:$B$2047,H$4)))+(AVERAGEIFS('city centre offline'!$K$2:$K$2047,'city centre offline'!$A$2:$A$2047,$A10,'city centre offline'!$B$2:$B$2047,H$4)*AVERAGEIFS('all sales summary'!$I$2:$I$2047,'all sales summary'!$A$2:$A$2047,$A10,'all sales summary'!$B$2:$B$2047,H$4)))</f>
        <v>0.15750801291118227</v>
      </c>
      <c r="I10" s="60">
        <f>(AVERAGEIFS('city centre offline'!$K$2:$K$2047,'city centre offline'!$A$2:$A$2047,$A10,'city centre offline'!$B$2:$B$2047,I$4)*AVERAGEIFS('all sales summary'!$I$2:$I$2047,'all sales summary'!$A$2:$A$2047,$A10,'all sales summary'!$B$2:$B$2047,I$4))/((AVERAGEIFS('overall city offline'!$K$2:$K$2047,'overall city offline'!$A$2:$A$2047,$A10,'overall city offline'!$B$2:$B$2047,I$4)*(1-AVERAGEIFS('all sales summary'!$I$2:$I$2047,'all sales summary'!$A$2:$A$2047,$A10,'all sales summary'!$B$2:$B$2047,I$4)))+(AVERAGEIFS('city centre offline'!$K$2:$K$2047,'city centre offline'!$A$2:$A$2047,$A10,'city centre offline'!$B$2:$B$2047,I$4)*AVERAGEIFS('all sales summary'!$I$2:$I$2047,'all sales summary'!$A$2:$A$2047,$A10,'all sales summary'!$B$2:$B$2047,I$4)))</f>
        <v>0.16499836740976484</v>
      </c>
      <c r="J10" s="60">
        <f>(AVERAGEIFS('city centre offline'!$K$2:$K$2047,'city centre offline'!$A$2:$A$2047,$A10,'city centre offline'!$B$2:$B$2047,J$4)*AVERAGEIFS('all sales summary'!$I$2:$I$2047,'all sales summary'!$A$2:$A$2047,$A10,'all sales summary'!$B$2:$B$2047,J$4))/((AVERAGEIFS('overall city offline'!$K$2:$K$2047,'overall city offline'!$A$2:$A$2047,$A10,'overall city offline'!$B$2:$B$2047,J$4)*(1-AVERAGEIFS('all sales summary'!$I$2:$I$2047,'all sales summary'!$A$2:$A$2047,$A10,'all sales summary'!$B$2:$B$2047,J$4)))+(AVERAGEIFS('city centre offline'!$K$2:$K$2047,'city centre offline'!$A$2:$A$2047,$A10,'city centre offline'!$B$2:$B$2047,J$4)*AVERAGEIFS('all sales summary'!$I$2:$I$2047,'all sales summary'!$A$2:$A$2047,$A10,'all sales summary'!$B$2:$B$2047,J$4)))</f>
        <v>0.16789215405759025</v>
      </c>
      <c r="K10" s="60">
        <f>(AVERAGEIFS('city centre offline'!$K$2:$K$2047,'city centre offline'!$A$2:$A$2047,$A10,'city centre offline'!$B$2:$B$2047,K$4)*AVERAGEIFS('all sales summary'!$I$2:$I$2047,'all sales summary'!$A$2:$A$2047,$A10,'all sales summary'!$B$2:$B$2047,K$4))/((AVERAGEIFS('overall city offline'!$K$2:$K$2047,'overall city offline'!$A$2:$A$2047,$A10,'overall city offline'!$B$2:$B$2047,K$4)*(1-AVERAGEIFS('all sales summary'!$I$2:$I$2047,'all sales summary'!$A$2:$A$2047,$A10,'all sales summary'!$B$2:$B$2047,K$4)))+(AVERAGEIFS('city centre offline'!$K$2:$K$2047,'city centre offline'!$A$2:$A$2047,$A10,'city centre offline'!$B$2:$B$2047,K$4)*AVERAGEIFS('all sales summary'!$I$2:$I$2047,'all sales summary'!$A$2:$A$2047,$A10,'all sales summary'!$B$2:$B$2047,K$4)))</f>
        <v>0.16937032740414207</v>
      </c>
      <c r="L10" s="60">
        <f>(AVERAGEIFS('city centre offline'!$K$2:$K$2047,'city centre offline'!$A$2:$A$2047,$A10,'city centre offline'!$B$2:$B$2047,L$4)*AVERAGEIFS('all sales summary'!$I$2:$I$2047,'all sales summary'!$A$2:$A$2047,$A10,'all sales summary'!$B$2:$B$2047,L$4))/((AVERAGEIFS('overall city offline'!$K$2:$K$2047,'overall city offline'!$A$2:$A$2047,$A10,'overall city offline'!$B$2:$B$2047,L$4)*(1-AVERAGEIFS('all sales summary'!$I$2:$I$2047,'all sales summary'!$A$2:$A$2047,$A10,'all sales summary'!$B$2:$B$2047,L$4)))+(AVERAGEIFS('city centre offline'!$K$2:$K$2047,'city centre offline'!$A$2:$A$2047,$A10,'city centre offline'!$B$2:$B$2047,L$4)*AVERAGEIFS('all sales summary'!$I$2:$I$2047,'all sales summary'!$A$2:$A$2047,$A10,'all sales summary'!$B$2:$B$2047,L$4)))</f>
        <v>0.17875817701120184</v>
      </c>
      <c r="M10" s="60">
        <f>(AVERAGEIFS('city centre offline'!$K$2:$K$2047,'city centre offline'!$A$2:$A$2047,$A10,'city centre offline'!$B$2:$B$2047,M$4)*AVERAGEIFS('all sales summary'!$I$2:$I$2047,'all sales summary'!$A$2:$A$2047,$A10,'all sales summary'!$B$2:$B$2047,M$4))/((AVERAGEIFS('overall city offline'!$K$2:$K$2047,'overall city offline'!$A$2:$A$2047,$A10,'overall city offline'!$B$2:$B$2047,M$4)*(1-AVERAGEIFS('all sales summary'!$I$2:$I$2047,'all sales summary'!$A$2:$A$2047,$A10,'all sales summary'!$B$2:$B$2047,M$4)))+(AVERAGEIFS('city centre offline'!$K$2:$K$2047,'city centre offline'!$A$2:$A$2047,$A10,'city centre offline'!$B$2:$B$2047,M$4)*AVERAGEIFS('all sales summary'!$I$2:$I$2047,'all sales summary'!$A$2:$A$2047,$A10,'all sales summary'!$B$2:$B$2047,M$4)))</f>
        <v>0.20064713325720601</v>
      </c>
      <c r="N10" s="60">
        <f>(AVERAGEIFS('city centre offline'!$K$2:$K$2047,'city centre offline'!$A$2:$A$2047,$A10,'city centre offline'!$B$2:$B$2047,N$4)*AVERAGEIFS('all sales summary'!$I$2:$I$2047,'all sales summary'!$A$2:$A$2047,$A10,'all sales summary'!$B$2:$B$2047,N$4))/((AVERAGEIFS('overall city offline'!$K$2:$K$2047,'overall city offline'!$A$2:$A$2047,$A10,'overall city offline'!$B$2:$B$2047,N$4)*(1-AVERAGEIFS('all sales summary'!$I$2:$I$2047,'all sales summary'!$A$2:$A$2047,$A10,'all sales summary'!$B$2:$B$2047,N$4)))+(AVERAGEIFS('city centre offline'!$K$2:$K$2047,'city centre offline'!$A$2:$A$2047,$A10,'city centre offline'!$B$2:$B$2047,N$4)*AVERAGEIFS('all sales summary'!$I$2:$I$2047,'all sales summary'!$A$2:$A$2047,$A10,'all sales summary'!$B$2:$B$2047,N$4)))</f>
        <v>0.16209898687257582</v>
      </c>
      <c r="O10" s="60">
        <f>(AVERAGEIFS('city centre offline'!$K$2:$K$2047,'city centre offline'!$A$2:$A$2047,$A10,'city centre offline'!$B$2:$B$2047,O$4)*AVERAGEIFS('all sales summary'!$I$2:$I$2047,'all sales summary'!$A$2:$A$2047,$A10,'all sales summary'!$B$2:$B$2047,O$4))/((AVERAGEIFS('overall city offline'!$K$2:$K$2047,'overall city offline'!$A$2:$A$2047,$A10,'overall city offline'!$B$2:$B$2047,O$4)*(1-AVERAGEIFS('all sales summary'!$I$2:$I$2047,'all sales summary'!$A$2:$A$2047,$A10,'all sales summary'!$B$2:$B$2047,O$4)))+(AVERAGEIFS('city centre offline'!$K$2:$K$2047,'city centre offline'!$A$2:$A$2047,$A10,'city centre offline'!$B$2:$B$2047,O$4)*AVERAGEIFS('all sales summary'!$I$2:$I$2047,'all sales summary'!$A$2:$A$2047,$A10,'all sales summary'!$B$2:$B$2047,O$4)))</f>
        <v>0.15811479927242328</v>
      </c>
      <c r="P10" s="60">
        <f>(AVERAGEIFS('city centre offline'!$K$2:$K$2047,'city centre offline'!$A$2:$A$2047,$A10,'city centre offline'!$B$2:$B$2047,P$4)*AVERAGEIFS('all sales summary'!$I$2:$I$2047,'all sales summary'!$A$2:$A$2047,$A10,'all sales summary'!$B$2:$B$2047,P$4))/((AVERAGEIFS('overall city offline'!$K$2:$K$2047,'overall city offline'!$A$2:$A$2047,$A10,'overall city offline'!$B$2:$B$2047,P$4)*(1-AVERAGEIFS('all sales summary'!$I$2:$I$2047,'all sales summary'!$A$2:$A$2047,$A10,'all sales summary'!$B$2:$B$2047,P$4)))+(AVERAGEIFS('city centre offline'!$K$2:$K$2047,'city centre offline'!$A$2:$A$2047,$A10,'city centre offline'!$B$2:$B$2047,P$4)*AVERAGEIFS('all sales summary'!$I$2:$I$2047,'all sales summary'!$A$2:$A$2047,$A10,'all sales summary'!$B$2:$B$2047,P$4)))</f>
        <v>9.6746280311329785E-2</v>
      </c>
      <c r="Q10" s="60">
        <f>(AVERAGEIFS('city centre offline'!$K$2:$K$2047,'city centre offline'!$A$2:$A$2047,$A10,'city centre offline'!$B$2:$B$2047,Q$4)*AVERAGEIFS('all sales summary'!$I$2:$I$2047,'all sales summary'!$A$2:$A$2047,$A10,'all sales summary'!$B$2:$B$2047,Q$4))/((AVERAGEIFS('overall city offline'!$K$2:$K$2047,'overall city offline'!$A$2:$A$2047,$A10,'overall city offline'!$B$2:$B$2047,Q$4)*(1-AVERAGEIFS('all sales summary'!$I$2:$I$2047,'all sales summary'!$A$2:$A$2047,$A10,'all sales summary'!$B$2:$B$2047,Q$4)))+(AVERAGEIFS('city centre offline'!$K$2:$K$2047,'city centre offline'!$A$2:$A$2047,$A10,'city centre offline'!$B$2:$B$2047,Q$4)*AVERAGEIFS('all sales summary'!$I$2:$I$2047,'all sales summary'!$A$2:$A$2047,$A10,'all sales summary'!$B$2:$B$2047,Q$4)))</f>
        <v>7.6852795084982189E-3</v>
      </c>
      <c r="R10" s="60">
        <f>(AVERAGEIFS('city centre offline'!$K$2:$K$2047,'city centre offline'!$A$2:$A$2047,$A10,'city centre offline'!$B$2:$B$2047,R$4)*AVERAGEIFS('all sales summary'!$I$2:$I$2047,'all sales summary'!$A$2:$A$2047,$A10,'all sales summary'!$B$2:$B$2047,R$4))/((AVERAGEIFS('overall city offline'!$K$2:$K$2047,'overall city offline'!$A$2:$A$2047,$A10,'overall city offline'!$B$2:$B$2047,R$4)*(1-AVERAGEIFS('all sales summary'!$I$2:$I$2047,'all sales summary'!$A$2:$A$2047,$A10,'all sales summary'!$B$2:$B$2047,R$4)))+(AVERAGEIFS('city centre offline'!$K$2:$K$2047,'city centre offline'!$A$2:$A$2047,$A10,'city centre offline'!$B$2:$B$2047,R$4)*AVERAGEIFS('all sales summary'!$I$2:$I$2047,'all sales summary'!$A$2:$A$2047,$A10,'all sales summary'!$B$2:$B$2047,R$4)))</f>
        <v>9.8606507089785186E-3</v>
      </c>
      <c r="S10" s="60">
        <f>(AVERAGEIFS('city centre offline'!$K$2:$K$2047,'city centre offline'!$A$2:$A$2047,$A10,'city centre offline'!$B$2:$B$2047,S$4)*AVERAGEIFS('all sales summary'!$I$2:$I$2047,'all sales summary'!$A$2:$A$2047,$A10,'all sales summary'!$B$2:$B$2047,S$4))/((AVERAGEIFS('overall city offline'!$K$2:$K$2047,'overall city offline'!$A$2:$A$2047,$A10,'overall city offline'!$B$2:$B$2047,S$4)*(1-AVERAGEIFS('all sales summary'!$I$2:$I$2047,'all sales summary'!$A$2:$A$2047,$A10,'all sales summary'!$B$2:$B$2047,S$4)))+(AVERAGEIFS('city centre offline'!$K$2:$K$2047,'city centre offline'!$A$2:$A$2047,$A10,'city centre offline'!$B$2:$B$2047,S$4)*AVERAGEIFS('all sales summary'!$I$2:$I$2047,'all sales summary'!$A$2:$A$2047,$A10,'all sales summary'!$B$2:$B$2047,S$4)))</f>
        <v>6.5196166469456182E-2</v>
      </c>
      <c r="T10" s="60">
        <f>(AVERAGEIFS('city centre offline'!$K$2:$K$2047,'city centre offline'!$A$2:$A$2047,$A10,'city centre offline'!$B$2:$B$2047,T$4)*AVERAGEIFS('all sales summary'!$I$2:$I$2047,'all sales summary'!$A$2:$A$2047,$A10,'all sales summary'!$B$2:$B$2047,T$4))/((AVERAGEIFS('overall city offline'!$K$2:$K$2047,'overall city offline'!$A$2:$A$2047,$A10,'overall city offline'!$B$2:$B$2047,T$4)*(1-AVERAGEIFS('all sales summary'!$I$2:$I$2047,'all sales summary'!$A$2:$A$2047,$A10,'all sales summary'!$B$2:$B$2047,T$4)))+(AVERAGEIFS('city centre offline'!$K$2:$K$2047,'city centre offline'!$A$2:$A$2047,$A10,'city centre offline'!$B$2:$B$2047,T$4)*AVERAGEIFS('all sales summary'!$I$2:$I$2047,'all sales summary'!$A$2:$A$2047,$A10,'all sales summary'!$B$2:$B$2047,T$4)))</f>
        <v>0.11531602488988711</v>
      </c>
      <c r="U10" s="60">
        <f>(AVERAGEIFS('city centre offline'!$K$2:$K$2047,'city centre offline'!$A$2:$A$2047,$A10,'city centre offline'!$B$2:$B$2047,U$4)*AVERAGEIFS('all sales summary'!$I$2:$I$2047,'all sales summary'!$A$2:$A$2047,$A10,'all sales summary'!$B$2:$B$2047,U$4))/((AVERAGEIFS('overall city offline'!$K$2:$K$2047,'overall city offline'!$A$2:$A$2047,$A10,'overall city offline'!$B$2:$B$2047,U$4)*(1-AVERAGEIFS('all sales summary'!$I$2:$I$2047,'all sales summary'!$A$2:$A$2047,$A10,'all sales summary'!$B$2:$B$2047,U$4)))+(AVERAGEIFS('city centre offline'!$K$2:$K$2047,'city centre offline'!$A$2:$A$2047,$A10,'city centre offline'!$B$2:$B$2047,U$4)*AVERAGEIFS('all sales summary'!$I$2:$I$2047,'all sales summary'!$A$2:$A$2047,$A10,'all sales summary'!$B$2:$B$2047,U$4)))</f>
        <v>0.11111070983469987</v>
      </c>
      <c r="V10" s="60">
        <f>(AVERAGEIFS('city centre offline'!$K$2:$K$2047,'city centre offline'!$A$2:$A$2047,$A10,'city centre offline'!$B$2:$B$2047,V$4)*AVERAGEIFS('all sales summary'!$I$2:$I$2047,'all sales summary'!$A$2:$A$2047,$A10,'all sales summary'!$B$2:$B$2047,V$4))/((AVERAGEIFS('overall city offline'!$K$2:$K$2047,'overall city offline'!$A$2:$A$2047,$A10,'overall city offline'!$B$2:$B$2047,V$4)*(1-AVERAGEIFS('all sales summary'!$I$2:$I$2047,'all sales summary'!$A$2:$A$2047,$A10,'all sales summary'!$B$2:$B$2047,V$4)))+(AVERAGEIFS('city centre offline'!$K$2:$K$2047,'city centre offline'!$A$2:$A$2047,$A10,'city centre offline'!$B$2:$B$2047,V$4)*AVERAGEIFS('all sales summary'!$I$2:$I$2047,'all sales summary'!$A$2:$A$2047,$A10,'all sales summary'!$B$2:$B$2047,V$4)))</f>
        <v>9.9587660519255647E-2</v>
      </c>
      <c r="W10" s="60">
        <f>(AVERAGEIFS('city centre offline'!$K$2:$K$2047,'city centre offline'!$A$2:$A$2047,$A10,'city centre offline'!$B$2:$B$2047,W$4)*AVERAGEIFS('all sales summary'!$I$2:$I$2047,'all sales summary'!$A$2:$A$2047,$A10,'all sales summary'!$B$2:$B$2047,W$4))/((AVERAGEIFS('overall city offline'!$K$2:$K$2047,'overall city offline'!$A$2:$A$2047,$A10,'overall city offline'!$B$2:$B$2047,W$4)*(1-AVERAGEIFS('all sales summary'!$I$2:$I$2047,'all sales summary'!$A$2:$A$2047,$A10,'all sales summary'!$B$2:$B$2047,W$4)))+(AVERAGEIFS('city centre offline'!$K$2:$K$2047,'city centre offline'!$A$2:$A$2047,$A10,'city centre offline'!$B$2:$B$2047,W$4)*AVERAGEIFS('all sales summary'!$I$2:$I$2047,'all sales summary'!$A$2:$A$2047,$A10,'all sales summary'!$B$2:$B$2047,W$4)))</f>
        <v>0.10532027447660092</v>
      </c>
      <c r="X10" s="60">
        <f>(AVERAGEIFS('city centre offline'!$K$2:$K$2047,'city centre offline'!$A$2:$A$2047,$A10,'city centre offline'!$B$2:$B$2047,X$4)*AVERAGEIFS('all sales summary'!$I$2:$I$2047,'all sales summary'!$A$2:$A$2047,$A10,'all sales summary'!$B$2:$B$2047,X$4))/((AVERAGEIFS('overall city offline'!$K$2:$K$2047,'overall city offline'!$A$2:$A$2047,$A10,'overall city offline'!$B$2:$B$2047,X$4)*(1-AVERAGEIFS('all sales summary'!$I$2:$I$2047,'all sales summary'!$A$2:$A$2047,$A10,'all sales summary'!$B$2:$B$2047,X$4)))+(AVERAGEIFS('city centre offline'!$K$2:$K$2047,'city centre offline'!$A$2:$A$2047,$A10,'city centre offline'!$B$2:$B$2047,X$4)*AVERAGEIFS('all sales summary'!$I$2:$I$2047,'all sales summary'!$A$2:$A$2047,$A10,'all sales summary'!$B$2:$B$2047,X$4)))</f>
        <v>3.6096186075872658E-2</v>
      </c>
      <c r="Y10" s="60">
        <f>(AVERAGEIFS('city centre offline'!$K$2:$K$2047,'city centre offline'!$A$2:$A$2047,$A10,'city centre offline'!$B$2:$B$2047,Y$4)*AVERAGEIFS('all sales summary'!$I$2:$I$2047,'all sales summary'!$A$2:$A$2047,$A10,'all sales summary'!$B$2:$B$2047,Y$4))/((AVERAGEIFS('overall city offline'!$K$2:$K$2047,'overall city offline'!$A$2:$A$2047,$A10,'overall city offline'!$B$2:$B$2047,Y$4)*(1-AVERAGEIFS('all sales summary'!$I$2:$I$2047,'all sales summary'!$A$2:$A$2047,$A10,'all sales summary'!$B$2:$B$2047,Y$4)))+(AVERAGEIFS('city centre offline'!$K$2:$K$2047,'city centre offline'!$A$2:$A$2047,$A10,'city centre offline'!$B$2:$B$2047,Y$4)*AVERAGEIFS('all sales summary'!$I$2:$I$2047,'all sales summary'!$A$2:$A$2047,$A10,'all sales summary'!$B$2:$B$2047,Y$4)))</f>
        <v>0.13955329223798196</v>
      </c>
      <c r="Z10" s="60">
        <f>(AVERAGEIFS('city centre offline'!$K$2:$K$2047,'city centre offline'!$A$2:$A$2047,$A10,'city centre offline'!$B$2:$B$2047,Z$4)*AVERAGEIFS('all sales summary'!$I$2:$I$2047,'all sales summary'!$A$2:$A$2047,$A10,'all sales summary'!$B$2:$B$2047,Z$4))/((AVERAGEIFS('overall city offline'!$K$2:$K$2047,'overall city offline'!$A$2:$A$2047,$A10,'overall city offline'!$B$2:$B$2047,Z$4)*(1-AVERAGEIFS('all sales summary'!$I$2:$I$2047,'all sales summary'!$A$2:$A$2047,$A10,'all sales summary'!$B$2:$B$2047,Z$4)))+(AVERAGEIFS('city centre offline'!$K$2:$K$2047,'city centre offline'!$A$2:$A$2047,$A10,'city centre offline'!$B$2:$B$2047,Z$4)*AVERAGEIFS('all sales summary'!$I$2:$I$2047,'all sales summary'!$A$2:$A$2047,$A10,'all sales summary'!$B$2:$B$2047,Z$4)))</f>
        <v>1.6837268488562485E-2</v>
      </c>
      <c r="AA10" s="60">
        <f>(AVERAGEIFS('city centre offline'!$K$2:$K$2047,'city centre offline'!$A$2:$A$2047,$A10,'city centre offline'!$B$2:$B$2047,AA$4)*AVERAGEIFS('all sales summary'!$I$2:$I$2047,'all sales summary'!$A$2:$A$2047,$A10,'all sales summary'!$B$2:$B$2047,AA$4))/((AVERAGEIFS('overall city offline'!$K$2:$K$2047,'overall city offline'!$A$2:$A$2047,$A10,'overall city offline'!$B$2:$B$2047,AA$4)*(1-AVERAGEIFS('all sales summary'!$I$2:$I$2047,'all sales summary'!$A$2:$A$2047,$A10,'all sales summary'!$B$2:$B$2047,AA$4)))+(AVERAGEIFS('city centre offline'!$K$2:$K$2047,'city centre offline'!$A$2:$A$2047,$A10,'city centre offline'!$B$2:$B$2047,AA$4)*AVERAGEIFS('all sales summary'!$I$2:$I$2047,'all sales summary'!$A$2:$A$2047,$A10,'all sales summary'!$B$2:$B$2047,AA$4)))</f>
        <v>1.8394568835152787E-2</v>
      </c>
      <c r="AB10" s="60">
        <f>(AVERAGEIFS('city centre offline'!$K$2:$K$2047,'city centre offline'!$A$2:$A$2047,$A10,'city centre offline'!$B$2:$B$2047,AB$4)*AVERAGEIFS('all sales summary'!$I$2:$I$2047,'all sales summary'!$A$2:$A$2047,$A10,'all sales summary'!$B$2:$B$2047,AB$4))/((AVERAGEIFS('overall city offline'!$K$2:$K$2047,'overall city offline'!$A$2:$A$2047,$A10,'overall city offline'!$B$2:$B$2047,AB$4)*(1-AVERAGEIFS('all sales summary'!$I$2:$I$2047,'all sales summary'!$A$2:$A$2047,$A10,'all sales summary'!$B$2:$B$2047,AB$4)))+(AVERAGEIFS('city centre offline'!$K$2:$K$2047,'city centre offline'!$A$2:$A$2047,$A10,'city centre offline'!$B$2:$B$2047,AB$4)*AVERAGEIFS('all sales summary'!$I$2:$I$2047,'all sales summary'!$A$2:$A$2047,$A10,'all sales summary'!$B$2:$B$2047,AB$4)))</f>
        <v>1.5117454449961931E-2</v>
      </c>
      <c r="AC10" s="60">
        <f>(AVERAGEIFS('city centre offline'!$K$2:$K$2047,'city centre offline'!$A$2:$A$2047,$A10,'city centre offline'!$B$2:$B$2047,AC$4)*AVERAGEIFS('all sales summary'!$I$2:$I$2047,'all sales summary'!$A$2:$A$2047,$A10,'all sales summary'!$B$2:$B$2047,AC$4))/((AVERAGEIFS('overall city offline'!$K$2:$K$2047,'overall city offline'!$A$2:$A$2047,$A10,'overall city offline'!$B$2:$B$2047,AC$4)*(1-AVERAGEIFS('all sales summary'!$I$2:$I$2047,'all sales summary'!$A$2:$A$2047,$A10,'all sales summary'!$B$2:$B$2047,AC$4)))+(AVERAGEIFS('city centre offline'!$K$2:$K$2047,'city centre offline'!$A$2:$A$2047,$A10,'city centre offline'!$B$2:$B$2047,AC$4)*AVERAGEIFS('all sales summary'!$I$2:$I$2047,'all sales summary'!$A$2:$A$2047,$A10,'all sales summary'!$B$2:$B$2047,AC$4)))</f>
        <v>0.10234524659375792</v>
      </c>
      <c r="AD10" s="60">
        <f>(AVERAGEIFS('city centre offline'!$K$2:$K$2047,'city centre offline'!$A$2:$A$2047,$A10,'city centre offline'!$B$2:$B$2047,AD$4)*AVERAGEIFS('all sales summary'!$I$2:$I$2047,'all sales summary'!$A$2:$A$2047,$A10,'all sales summary'!$B$2:$B$2047,AD$4))/((AVERAGEIFS('overall city offline'!$K$2:$K$2047,'overall city offline'!$A$2:$A$2047,$A10,'overall city offline'!$B$2:$B$2047,AD$4)*(1-AVERAGEIFS('all sales summary'!$I$2:$I$2047,'all sales summary'!$A$2:$A$2047,$A10,'all sales summary'!$B$2:$B$2047,AD$4)))+(AVERAGEIFS('city centre offline'!$K$2:$K$2047,'city centre offline'!$A$2:$A$2047,$A10,'city centre offline'!$B$2:$B$2047,AD$4)*AVERAGEIFS('all sales summary'!$I$2:$I$2047,'all sales summary'!$A$2:$A$2047,$A10,'all sales summary'!$B$2:$B$2047,AD$4)))</f>
        <v>0.12247543988568098</v>
      </c>
      <c r="AE10" s="60">
        <f>(AVERAGEIFS('city centre offline'!$K$2:$K$2047,'city centre offline'!$A$2:$A$2047,$A10,'city centre offline'!$B$2:$B$2047,AE$4)*AVERAGEIFS('all sales summary'!$I$2:$I$2047,'all sales summary'!$A$2:$A$2047,$A10,'all sales summary'!$B$2:$B$2047,AE$4))/((AVERAGEIFS('overall city offline'!$K$2:$K$2047,'overall city offline'!$A$2:$A$2047,$A10,'overall city offline'!$B$2:$B$2047,AE$4)*(1-AVERAGEIFS('all sales summary'!$I$2:$I$2047,'all sales summary'!$A$2:$A$2047,$A10,'all sales summary'!$B$2:$B$2047,AE$4)))+(AVERAGEIFS('city centre offline'!$K$2:$K$2047,'city centre offline'!$A$2:$A$2047,$A10,'city centre offline'!$B$2:$B$2047,AE$4)*AVERAGEIFS('all sales summary'!$I$2:$I$2047,'all sales summary'!$A$2:$A$2047,$A10,'all sales summary'!$B$2:$B$2047,AE$4)))</f>
        <v>0.10699059121445154</v>
      </c>
      <c r="AF10" s="60">
        <f>(AVERAGEIFS('city centre offline'!$K$2:$K$2047,'city centre offline'!$A$2:$A$2047,$A10,'city centre offline'!$B$2:$B$2047,AF$4)*AVERAGEIFS('all sales summary'!$I$2:$I$2047,'all sales summary'!$A$2:$A$2047,$A10,'all sales summary'!$B$2:$B$2047,AF$4))/((AVERAGEIFS('overall city offline'!$K$2:$K$2047,'overall city offline'!$A$2:$A$2047,$A10,'overall city offline'!$B$2:$B$2047,AF$4)*(1-AVERAGEIFS('all sales summary'!$I$2:$I$2047,'all sales summary'!$A$2:$A$2047,$A10,'all sales summary'!$B$2:$B$2047,AF$4)))+(AVERAGEIFS('city centre offline'!$K$2:$K$2047,'city centre offline'!$A$2:$A$2047,$A10,'city centre offline'!$B$2:$B$2047,AF$4)*AVERAGEIFS('all sales summary'!$I$2:$I$2047,'all sales summary'!$A$2:$A$2047,$A10,'all sales summary'!$B$2:$B$2047,AF$4)))</f>
        <v>0.11102660210245549</v>
      </c>
      <c r="AG10" s="60">
        <f>(AVERAGEIFS('city centre offline'!$K$2:$K$2047,'city centre offline'!$A$2:$A$2047,$A10,'city centre offline'!$B$2:$B$2047,AG$4)*AVERAGEIFS('all sales summary'!$I$2:$I$2047,'all sales summary'!$A$2:$A$2047,$A10,'all sales summary'!$B$2:$B$2047,AG$4))/((AVERAGEIFS('overall city offline'!$K$2:$K$2047,'overall city offline'!$A$2:$A$2047,$A10,'overall city offline'!$B$2:$B$2047,AG$4)*(1-AVERAGEIFS('all sales summary'!$I$2:$I$2047,'all sales summary'!$A$2:$A$2047,$A10,'all sales summary'!$B$2:$B$2047,AG$4)))+(AVERAGEIFS('city centre offline'!$K$2:$K$2047,'city centre offline'!$A$2:$A$2047,$A10,'city centre offline'!$B$2:$B$2047,AG$4)*AVERAGEIFS('all sales summary'!$I$2:$I$2047,'all sales summary'!$A$2:$A$2047,$A10,'all sales summary'!$B$2:$B$2047,AG$4)))</f>
        <v>0.11165995539885021</v>
      </c>
      <c r="AH10" s="60">
        <f>(AVERAGEIFS('city centre offline'!$K$2:$K$2047,'city centre offline'!$A$2:$A$2047,$A10,'city centre offline'!$B$2:$B$2047,AH$4)*AVERAGEIFS('all sales summary'!$I$2:$I$2047,'all sales summary'!$A$2:$A$2047,$A10,'all sales summary'!$B$2:$B$2047,AH$4))/((AVERAGEIFS('overall city offline'!$K$2:$K$2047,'overall city offline'!$A$2:$A$2047,$A10,'overall city offline'!$B$2:$B$2047,AH$4)*(1-AVERAGEIFS('all sales summary'!$I$2:$I$2047,'all sales summary'!$A$2:$A$2047,$A10,'all sales summary'!$B$2:$B$2047,AH$4)))+(AVERAGEIFS('city centre offline'!$K$2:$K$2047,'city centre offline'!$A$2:$A$2047,$A10,'city centre offline'!$B$2:$B$2047,AH$4)*AVERAGEIFS('all sales summary'!$I$2:$I$2047,'all sales summary'!$A$2:$A$2047,$A10,'all sales summary'!$B$2:$B$2047,AH$4)))</f>
        <v>0.10685406688938114</v>
      </c>
    </row>
    <row r="11" spans="1:34" x14ac:dyDescent="0.3">
      <c r="A11" t="s">
        <v>13</v>
      </c>
      <c r="B11" s="60">
        <f>(AVERAGEIFS('city centre offline'!$K$2:$K$2047,'city centre offline'!$A$2:$A$2047,$A11,'city centre offline'!$B$2:$B$2047,B$4)*AVERAGEIFS('all sales summary'!$I$2:$I$2047,'all sales summary'!$A$2:$A$2047,$A11,'all sales summary'!$B$2:$B$2047,B$4))/((AVERAGEIFS('overall city offline'!$K$2:$K$2047,'overall city offline'!$A$2:$A$2047,$A11,'overall city offline'!$B$2:$B$2047,B$4)*(1-AVERAGEIFS('all sales summary'!$I$2:$I$2047,'all sales summary'!$A$2:$A$2047,$A11,'all sales summary'!$B$2:$B$2047,B$4)))+(AVERAGEIFS('city centre offline'!$K$2:$K$2047,'city centre offline'!$A$2:$A$2047,$A11,'city centre offline'!$B$2:$B$2047,B$4)*AVERAGEIFS('all sales summary'!$I$2:$I$2047,'all sales summary'!$A$2:$A$2047,$A11,'all sales summary'!$B$2:$B$2047,B$4)))</f>
        <v>0.32438723728925278</v>
      </c>
      <c r="C11" s="60">
        <f>(AVERAGEIFS('city centre offline'!$K$2:$K$2047,'city centre offline'!$A$2:$A$2047,$A11,'city centre offline'!$B$2:$B$2047,C$4)*AVERAGEIFS('all sales summary'!$I$2:$I$2047,'all sales summary'!$A$2:$A$2047,$A11,'all sales summary'!$B$2:$B$2047,C$4))/((AVERAGEIFS('overall city offline'!$K$2:$K$2047,'overall city offline'!$A$2:$A$2047,$A11,'overall city offline'!$B$2:$B$2047,C$4)*(1-AVERAGEIFS('all sales summary'!$I$2:$I$2047,'all sales summary'!$A$2:$A$2047,$A11,'all sales summary'!$B$2:$B$2047,C$4)))+(AVERAGEIFS('city centre offline'!$K$2:$K$2047,'city centre offline'!$A$2:$A$2047,$A11,'city centre offline'!$B$2:$B$2047,C$4)*AVERAGEIFS('all sales summary'!$I$2:$I$2047,'all sales summary'!$A$2:$A$2047,$A11,'all sales summary'!$B$2:$B$2047,C$4)))</f>
        <v>0.32217514378610163</v>
      </c>
      <c r="D11" s="60">
        <f>(AVERAGEIFS('city centre offline'!$K$2:$K$2047,'city centre offline'!$A$2:$A$2047,$A11,'city centre offline'!$B$2:$B$2047,D$4)*AVERAGEIFS('all sales summary'!$I$2:$I$2047,'all sales summary'!$A$2:$A$2047,$A11,'all sales summary'!$B$2:$B$2047,D$4))/((AVERAGEIFS('overall city offline'!$K$2:$K$2047,'overall city offline'!$A$2:$A$2047,$A11,'overall city offline'!$B$2:$B$2047,D$4)*(1-AVERAGEIFS('all sales summary'!$I$2:$I$2047,'all sales summary'!$A$2:$A$2047,$A11,'all sales summary'!$B$2:$B$2047,D$4)))+(AVERAGEIFS('city centre offline'!$K$2:$K$2047,'city centre offline'!$A$2:$A$2047,$A11,'city centre offline'!$B$2:$B$2047,D$4)*AVERAGEIFS('all sales summary'!$I$2:$I$2047,'all sales summary'!$A$2:$A$2047,$A11,'all sales summary'!$B$2:$B$2047,D$4)))</f>
        <v>0.33442720502021722</v>
      </c>
      <c r="E11" s="60">
        <f>(AVERAGEIFS('city centre offline'!$K$2:$K$2047,'city centre offline'!$A$2:$A$2047,$A11,'city centre offline'!$B$2:$B$2047,E$4)*AVERAGEIFS('all sales summary'!$I$2:$I$2047,'all sales summary'!$A$2:$A$2047,$A11,'all sales summary'!$B$2:$B$2047,E$4))/((AVERAGEIFS('overall city offline'!$K$2:$K$2047,'overall city offline'!$A$2:$A$2047,$A11,'overall city offline'!$B$2:$B$2047,E$4)*(1-AVERAGEIFS('all sales summary'!$I$2:$I$2047,'all sales summary'!$A$2:$A$2047,$A11,'all sales summary'!$B$2:$B$2047,E$4)))+(AVERAGEIFS('city centre offline'!$K$2:$K$2047,'city centre offline'!$A$2:$A$2047,$A11,'city centre offline'!$B$2:$B$2047,E$4)*AVERAGEIFS('all sales summary'!$I$2:$I$2047,'all sales summary'!$A$2:$A$2047,$A11,'all sales summary'!$B$2:$B$2047,E$4)))</f>
        <v>0.31329132959414568</v>
      </c>
      <c r="F11" s="60">
        <f>(AVERAGEIFS('city centre offline'!$K$2:$K$2047,'city centre offline'!$A$2:$A$2047,$A11,'city centre offline'!$B$2:$B$2047,F$4)*AVERAGEIFS('all sales summary'!$I$2:$I$2047,'all sales summary'!$A$2:$A$2047,$A11,'all sales summary'!$B$2:$B$2047,F$4))/((AVERAGEIFS('overall city offline'!$K$2:$K$2047,'overall city offline'!$A$2:$A$2047,$A11,'overall city offline'!$B$2:$B$2047,F$4)*(1-AVERAGEIFS('all sales summary'!$I$2:$I$2047,'all sales summary'!$A$2:$A$2047,$A11,'all sales summary'!$B$2:$B$2047,F$4)))+(AVERAGEIFS('city centre offline'!$K$2:$K$2047,'city centre offline'!$A$2:$A$2047,$A11,'city centre offline'!$B$2:$B$2047,F$4)*AVERAGEIFS('all sales summary'!$I$2:$I$2047,'all sales summary'!$A$2:$A$2047,$A11,'all sales summary'!$B$2:$B$2047,F$4)))</f>
        <v>0.32313195425983604</v>
      </c>
      <c r="G11" s="60">
        <f>(AVERAGEIFS('city centre offline'!$K$2:$K$2047,'city centre offline'!$A$2:$A$2047,$A11,'city centre offline'!$B$2:$B$2047,G$4)*AVERAGEIFS('all sales summary'!$I$2:$I$2047,'all sales summary'!$A$2:$A$2047,$A11,'all sales summary'!$B$2:$B$2047,G$4))/((AVERAGEIFS('overall city offline'!$K$2:$K$2047,'overall city offline'!$A$2:$A$2047,$A11,'overall city offline'!$B$2:$B$2047,G$4)*(1-AVERAGEIFS('all sales summary'!$I$2:$I$2047,'all sales summary'!$A$2:$A$2047,$A11,'all sales summary'!$B$2:$B$2047,G$4)))+(AVERAGEIFS('city centre offline'!$K$2:$K$2047,'city centre offline'!$A$2:$A$2047,$A11,'city centre offline'!$B$2:$B$2047,G$4)*AVERAGEIFS('all sales summary'!$I$2:$I$2047,'all sales summary'!$A$2:$A$2047,$A11,'all sales summary'!$B$2:$B$2047,G$4)))</f>
        <v>0.33277482511195111</v>
      </c>
      <c r="H11" s="60">
        <f>(AVERAGEIFS('city centre offline'!$K$2:$K$2047,'city centre offline'!$A$2:$A$2047,$A11,'city centre offline'!$B$2:$B$2047,H$4)*AVERAGEIFS('all sales summary'!$I$2:$I$2047,'all sales summary'!$A$2:$A$2047,$A11,'all sales summary'!$B$2:$B$2047,H$4))/((AVERAGEIFS('overall city offline'!$K$2:$K$2047,'overall city offline'!$A$2:$A$2047,$A11,'overall city offline'!$B$2:$B$2047,H$4)*(1-AVERAGEIFS('all sales summary'!$I$2:$I$2047,'all sales summary'!$A$2:$A$2047,$A11,'all sales summary'!$B$2:$B$2047,H$4)))+(AVERAGEIFS('city centre offline'!$K$2:$K$2047,'city centre offline'!$A$2:$A$2047,$A11,'city centre offline'!$B$2:$B$2047,H$4)*AVERAGEIFS('all sales summary'!$I$2:$I$2047,'all sales summary'!$A$2:$A$2047,$A11,'all sales summary'!$B$2:$B$2047,H$4)))</f>
        <v>0.32520886071245392</v>
      </c>
      <c r="I11" s="60">
        <f>(AVERAGEIFS('city centre offline'!$K$2:$K$2047,'city centre offline'!$A$2:$A$2047,$A11,'city centre offline'!$B$2:$B$2047,I$4)*AVERAGEIFS('all sales summary'!$I$2:$I$2047,'all sales summary'!$A$2:$A$2047,$A11,'all sales summary'!$B$2:$B$2047,I$4))/((AVERAGEIFS('overall city offline'!$K$2:$K$2047,'overall city offline'!$A$2:$A$2047,$A11,'overall city offline'!$B$2:$B$2047,I$4)*(1-AVERAGEIFS('all sales summary'!$I$2:$I$2047,'all sales summary'!$A$2:$A$2047,$A11,'all sales summary'!$B$2:$B$2047,I$4)))+(AVERAGEIFS('city centre offline'!$K$2:$K$2047,'city centre offline'!$A$2:$A$2047,$A11,'city centre offline'!$B$2:$B$2047,I$4)*AVERAGEIFS('all sales summary'!$I$2:$I$2047,'all sales summary'!$A$2:$A$2047,$A11,'all sales summary'!$B$2:$B$2047,I$4)))</f>
        <v>0.32649851257129509</v>
      </c>
      <c r="J11" s="60">
        <f>(AVERAGEIFS('city centre offline'!$K$2:$K$2047,'city centre offline'!$A$2:$A$2047,$A11,'city centre offline'!$B$2:$B$2047,J$4)*AVERAGEIFS('all sales summary'!$I$2:$I$2047,'all sales summary'!$A$2:$A$2047,$A11,'all sales summary'!$B$2:$B$2047,J$4))/((AVERAGEIFS('overall city offline'!$K$2:$K$2047,'overall city offline'!$A$2:$A$2047,$A11,'overall city offline'!$B$2:$B$2047,J$4)*(1-AVERAGEIFS('all sales summary'!$I$2:$I$2047,'all sales summary'!$A$2:$A$2047,$A11,'all sales summary'!$B$2:$B$2047,J$4)))+(AVERAGEIFS('city centre offline'!$K$2:$K$2047,'city centre offline'!$A$2:$A$2047,$A11,'city centre offline'!$B$2:$B$2047,J$4)*AVERAGEIFS('all sales summary'!$I$2:$I$2047,'all sales summary'!$A$2:$A$2047,$A11,'all sales summary'!$B$2:$B$2047,J$4)))</f>
        <v>0.31966546877700674</v>
      </c>
      <c r="K11" s="60">
        <f>(AVERAGEIFS('city centre offline'!$K$2:$K$2047,'city centre offline'!$A$2:$A$2047,$A11,'city centre offline'!$B$2:$B$2047,K$4)*AVERAGEIFS('all sales summary'!$I$2:$I$2047,'all sales summary'!$A$2:$A$2047,$A11,'all sales summary'!$B$2:$B$2047,K$4))/((AVERAGEIFS('overall city offline'!$K$2:$K$2047,'overall city offline'!$A$2:$A$2047,$A11,'overall city offline'!$B$2:$B$2047,K$4)*(1-AVERAGEIFS('all sales summary'!$I$2:$I$2047,'all sales summary'!$A$2:$A$2047,$A11,'all sales summary'!$B$2:$B$2047,K$4)))+(AVERAGEIFS('city centre offline'!$K$2:$K$2047,'city centre offline'!$A$2:$A$2047,$A11,'city centre offline'!$B$2:$B$2047,K$4)*AVERAGEIFS('all sales summary'!$I$2:$I$2047,'all sales summary'!$A$2:$A$2047,$A11,'all sales summary'!$B$2:$B$2047,K$4)))</f>
        <v>0.31634841646250805</v>
      </c>
      <c r="L11" s="60">
        <f>(AVERAGEIFS('city centre offline'!$K$2:$K$2047,'city centre offline'!$A$2:$A$2047,$A11,'city centre offline'!$B$2:$B$2047,L$4)*AVERAGEIFS('all sales summary'!$I$2:$I$2047,'all sales summary'!$A$2:$A$2047,$A11,'all sales summary'!$B$2:$B$2047,L$4))/((AVERAGEIFS('overall city offline'!$K$2:$K$2047,'overall city offline'!$A$2:$A$2047,$A11,'overall city offline'!$B$2:$B$2047,L$4)*(1-AVERAGEIFS('all sales summary'!$I$2:$I$2047,'all sales summary'!$A$2:$A$2047,$A11,'all sales summary'!$B$2:$B$2047,L$4)))+(AVERAGEIFS('city centre offline'!$K$2:$K$2047,'city centre offline'!$A$2:$A$2047,$A11,'city centre offline'!$B$2:$B$2047,L$4)*AVERAGEIFS('all sales summary'!$I$2:$I$2047,'all sales summary'!$A$2:$A$2047,$A11,'all sales summary'!$B$2:$B$2047,L$4)))</f>
        <v>0.31634169563243347</v>
      </c>
      <c r="M11" s="60">
        <f>(AVERAGEIFS('city centre offline'!$K$2:$K$2047,'city centre offline'!$A$2:$A$2047,$A11,'city centre offline'!$B$2:$B$2047,M$4)*AVERAGEIFS('all sales summary'!$I$2:$I$2047,'all sales summary'!$A$2:$A$2047,$A11,'all sales summary'!$B$2:$B$2047,M$4))/((AVERAGEIFS('overall city offline'!$K$2:$K$2047,'overall city offline'!$A$2:$A$2047,$A11,'overall city offline'!$B$2:$B$2047,M$4)*(1-AVERAGEIFS('all sales summary'!$I$2:$I$2047,'all sales summary'!$A$2:$A$2047,$A11,'all sales summary'!$B$2:$B$2047,M$4)))+(AVERAGEIFS('city centre offline'!$K$2:$K$2047,'city centre offline'!$A$2:$A$2047,$A11,'city centre offline'!$B$2:$B$2047,M$4)*AVERAGEIFS('all sales summary'!$I$2:$I$2047,'all sales summary'!$A$2:$A$2047,$A11,'all sales summary'!$B$2:$B$2047,M$4)))</f>
        <v>0.35991089000735565</v>
      </c>
      <c r="N11" s="60">
        <f>(AVERAGEIFS('city centre offline'!$K$2:$K$2047,'city centre offline'!$A$2:$A$2047,$A11,'city centre offline'!$B$2:$B$2047,N$4)*AVERAGEIFS('all sales summary'!$I$2:$I$2047,'all sales summary'!$A$2:$A$2047,$A11,'all sales summary'!$B$2:$B$2047,N$4))/((AVERAGEIFS('overall city offline'!$K$2:$K$2047,'overall city offline'!$A$2:$A$2047,$A11,'overall city offline'!$B$2:$B$2047,N$4)*(1-AVERAGEIFS('all sales summary'!$I$2:$I$2047,'all sales summary'!$A$2:$A$2047,$A11,'all sales summary'!$B$2:$B$2047,N$4)))+(AVERAGEIFS('city centre offline'!$K$2:$K$2047,'city centre offline'!$A$2:$A$2047,$A11,'city centre offline'!$B$2:$B$2047,N$4)*AVERAGEIFS('all sales summary'!$I$2:$I$2047,'all sales summary'!$A$2:$A$2047,$A11,'all sales summary'!$B$2:$B$2047,N$4)))</f>
        <v>0.32591048738963513</v>
      </c>
      <c r="O11" s="60">
        <f>(AVERAGEIFS('city centre offline'!$K$2:$K$2047,'city centre offline'!$A$2:$A$2047,$A11,'city centre offline'!$B$2:$B$2047,O$4)*AVERAGEIFS('all sales summary'!$I$2:$I$2047,'all sales summary'!$A$2:$A$2047,$A11,'all sales summary'!$B$2:$B$2047,O$4))/((AVERAGEIFS('overall city offline'!$K$2:$K$2047,'overall city offline'!$A$2:$A$2047,$A11,'overall city offline'!$B$2:$B$2047,O$4)*(1-AVERAGEIFS('all sales summary'!$I$2:$I$2047,'all sales summary'!$A$2:$A$2047,$A11,'all sales summary'!$B$2:$B$2047,O$4)))+(AVERAGEIFS('city centre offline'!$K$2:$K$2047,'city centre offline'!$A$2:$A$2047,$A11,'city centre offline'!$B$2:$B$2047,O$4)*AVERAGEIFS('all sales summary'!$I$2:$I$2047,'all sales summary'!$A$2:$A$2047,$A11,'all sales summary'!$B$2:$B$2047,O$4)))</f>
        <v>0.3258851131527381</v>
      </c>
      <c r="P11" s="60">
        <f>(AVERAGEIFS('city centre offline'!$K$2:$K$2047,'city centre offline'!$A$2:$A$2047,$A11,'city centre offline'!$B$2:$B$2047,P$4)*AVERAGEIFS('all sales summary'!$I$2:$I$2047,'all sales summary'!$A$2:$A$2047,$A11,'all sales summary'!$B$2:$B$2047,P$4))/((AVERAGEIFS('overall city offline'!$K$2:$K$2047,'overall city offline'!$A$2:$A$2047,$A11,'overall city offline'!$B$2:$B$2047,P$4)*(1-AVERAGEIFS('all sales summary'!$I$2:$I$2047,'all sales summary'!$A$2:$A$2047,$A11,'all sales summary'!$B$2:$B$2047,P$4)))+(AVERAGEIFS('city centre offline'!$K$2:$K$2047,'city centre offline'!$A$2:$A$2047,$A11,'city centre offline'!$B$2:$B$2047,P$4)*AVERAGEIFS('all sales summary'!$I$2:$I$2047,'all sales summary'!$A$2:$A$2047,$A11,'all sales summary'!$B$2:$B$2047,P$4)))</f>
        <v>0.2886563148699684</v>
      </c>
      <c r="Q11" s="60">
        <f>(AVERAGEIFS('city centre offline'!$K$2:$K$2047,'city centre offline'!$A$2:$A$2047,$A11,'city centre offline'!$B$2:$B$2047,Q$4)*AVERAGEIFS('all sales summary'!$I$2:$I$2047,'all sales summary'!$A$2:$A$2047,$A11,'all sales summary'!$B$2:$B$2047,Q$4))/((AVERAGEIFS('overall city offline'!$K$2:$K$2047,'overall city offline'!$A$2:$A$2047,$A11,'overall city offline'!$B$2:$B$2047,Q$4)*(1-AVERAGEIFS('all sales summary'!$I$2:$I$2047,'all sales summary'!$A$2:$A$2047,$A11,'all sales summary'!$B$2:$B$2047,Q$4)))+(AVERAGEIFS('city centre offline'!$K$2:$K$2047,'city centre offline'!$A$2:$A$2047,$A11,'city centre offline'!$B$2:$B$2047,Q$4)*AVERAGEIFS('all sales summary'!$I$2:$I$2047,'all sales summary'!$A$2:$A$2047,$A11,'all sales summary'!$B$2:$B$2047,Q$4)))</f>
        <v>0.16054868663179594</v>
      </c>
      <c r="R11" s="60">
        <f>(AVERAGEIFS('city centre offline'!$K$2:$K$2047,'city centre offline'!$A$2:$A$2047,$A11,'city centre offline'!$B$2:$B$2047,R$4)*AVERAGEIFS('all sales summary'!$I$2:$I$2047,'all sales summary'!$A$2:$A$2047,$A11,'all sales summary'!$B$2:$B$2047,R$4))/((AVERAGEIFS('overall city offline'!$K$2:$K$2047,'overall city offline'!$A$2:$A$2047,$A11,'overall city offline'!$B$2:$B$2047,R$4)*(1-AVERAGEIFS('all sales summary'!$I$2:$I$2047,'all sales summary'!$A$2:$A$2047,$A11,'all sales summary'!$B$2:$B$2047,R$4)))+(AVERAGEIFS('city centre offline'!$K$2:$K$2047,'city centre offline'!$A$2:$A$2047,$A11,'city centre offline'!$B$2:$B$2047,R$4)*AVERAGEIFS('all sales summary'!$I$2:$I$2047,'all sales summary'!$A$2:$A$2047,$A11,'all sales summary'!$B$2:$B$2047,R$4)))</f>
        <v>0.1922393591556284</v>
      </c>
      <c r="S11" s="60">
        <f>(AVERAGEIFS('city centre offline'!$K$2:$K$2047,'city centre offline'!$A$2:$A$2047,$A11,'city centre offline'!$B$2:$B$2047,S$4)*AVERAGEIFS('all sales summary'!$I$2:$I$2047,'all sales summary'!$A$2:$A$2047,$A11,'all sales summary'!$B$2:$B$2047,S$4))/((AVERAGEIFS('overall city offline'!$K$2:$K$2047,'overall city offline'!$A$2:$A$2047,$A11,'overall city offline'!$B$2:$B$2047,S$4)*(1-AVERAGEIFS('all sales summary'!$I$2:$I$2047,'all sales summary'!$A$2:$A$2047,$A11,'all sales summary'!$B$2:$B$2047,S$4)))+(AVERAGEIFS('city centre offline'!$K$2:$K$2047,'city centre offline'!$A$2:$A$2047,$A11,'city centre offline'!$B$2:$B$2047,S$4)*AVERAGEIFS('all sales summary'!$I$2:$I$2047,'all sales summary'!$A$2:$A$2047,$A11,'all sales summary'!$B$2:$B$2047,S$4)))</f>
        <v>0.23469343751149999</v>
      </c>
      <c r="T11" s="60">
        <f>(AVERAGEIFS('city centre offline'!$K$2:$K$2047,'city centre offline'!$A$2:$A$2047,$A11,'city centre offline'!$B$2:$B$2047,T$4)*AVERAGEIFS('all sales summary'!$I$2:$I$2047,'all sales summary'!$A$2:$A$2047,$A11,'all sales summary'!$B$2:$B$2047,T$4))/((AVERAGEIFS('overall city offline'!$K$2:$K$2047,'overall city offline'!$A$2:$A$2047,$A11,'overall city offline'!$B$2:$B$2047,T$4)*(1-AVERAGEIFS('all sales summary'!$I$2:$I$2047,'all sales summary'!$A$2:$A$2047,$A11,'all sales summary'!$B$2:$B$2047,T$4)))+(AVERAGEIFS('city centre offline'!$K$2:$K$2047,'city centre offline'!$A$2:$A$2047,$A11,'city centre offline'!$B$2:$B$2047,T$4)*AVERAGEIFS('all sales summary'!$I$2:$I$2047,'all sales summary'!$A$2:$A$2047,$A11,'all sales summary'!$B$2:$B$2047,T$4)))</f>
        <v>0.27273366109103647</v>
      </c>
      <c r="U11" s="60">
        <f>(AVERAGEIFS('city centre offline'!$K$2:$K$2047,'city centre offline'!$A$2:$A$2047,$A11,'city centre offline'!$B$2:$B$2047,U$4)*AVERAGEIFS('all sales summary'!$I$2:$I$2047,'all sales summary'!$A$2:$A$2047,$A11,'all sales summary'!$B$2:$B$2047,U$4))/((AVERAGEIFS('overall city offline'!$K$2:$K$2047,'overall city offline'!$A$2:$A$2047,$A11,'overall city offline'!$B$2:$B$2047,U$4)*(1-AVERAGEIFS('all sales summary'!$I$2:$I$2047,'all sales summary'!$A$2:$A$2047,$A11,'all sales summary'!$B$2:$B$2047,U$4)))+(AVERAGEIFS('city centre offline'!$K$2:$K$2047,'city centre offline'!$A$2:$A$2047,$A11,'city centre offline'!$B$2:$B$2047,U$4)*AVERAGEIFS('all sales summary'!$I$2:$I$2047,'all sales summary'!$A$2:$A$2047,$A11,'all sales summary'!$B$2:$B$2047,U$4)))</f>
        <v>0.28223869607205593</v>
      </c>
      <c r="V11" s="60">
        <f>(AVERAGEIFS('city centre offline'!$K$2:$K$2047,'city centre offline'!$A$2:$A$2047,$A11,'city centre offline'!$B$2:$B$2047,V$4)*AVERAGEIFS('all sales summary'!$I$2:$I$2047,'all sales summary'!$A$2:$A$2047,$A11,'all sales summary'!$B$2:$B$2047,V$4))/((AVERAGEIFS('overall city offline'!$K$2:$K$2047,'overall city offline'!$A$2:$A$2047,$A11,'overall city offline'!$B$2:$B$2047,V$4)*(1-AVERAGEIFS('all sales summary'!$I$2:$I$2047,'all sales summary'!$A$2:$A$2047,$A11,'all sales summary'!$B$2:$B$2047,V$4)))+(AVERAGEIFS('city centre offline'!$K$2:$K$2047,'city centre offline'!$A$2:$A$2047,$A11,'city centre offline'!$B$2:$B$2047,V$4)*AVERAGEIFS('all sales summary'!$I$2:$I$2047,'all sales summary'!$A$2:$A$2047,$A11,'all sales summary'!$B$2:$B$2047,V$4)))</f>
        <v>0.29132623282822195</v>
      </c>
      <c r="W11" s="60">
        <f>(AVERAGEIFS('city centre offline'!$K$2:$K$2047,'city centre offline'!$A$2:$A$2047,$A11,'city centre offline'!$B$2:$B$2047,W$4)*AVERAGEIFS('all sales summary'!$I$2:$I$2047,'all sales summary'!$A$2:$A$2047,$A11,'all sales summary'!$B$2:$B$2047,W$4))/((AVERAGEIFS('overall city offline'!$K$2:$K$2047,'overall city offline'!$A$2:$A$2047,$A11,'overall city offline'!$B$2:$B$2047,W$4)*(1-AVERAGEIFS('all sales summary'!$I$2:$I$2047,'all sales summary'!$A$2:$A$2047,$A11,'all sales summary'!$B$2:$B$2047,W$4)))+(AVERAGEIFS('city centre offline'!$K$2:$K$2047,'city centre offline'!$A$2:$A$2047,$A11,'city centre offline'!$B$2:$B$2047,W$4)*AVERAGEIFS('all sales summary'!$I$2:$I$2047,'all sales summary'!$A$2:$A$2047,$A11,'all sales summary'!$B$2:$B$2047,W$4)))</f>
        <v>0.28962101380259136</v>
      </c>
      <c r="X11" s="60">
        <f>(AVERAGEIFS('city centre offline'!$K$2:$K$2047,'city centre offline'!$A$2:$A$2047,$A11,'city centre offline'!$B$2:$B$2047,X$4)*AVERAGEIFS('all sales summary'!$I$2:$I$2047,'all sales summary'!$A$2:$A$2047,$A11,'all sales summary'!$B$2:$B$2047,X$4))/((AVERAGEIFS('overall city offline'!$K$2:$K$2047,'overall city offline'!$A$2:$A$2047,$A11,'overall city offline'!$B$2:$B$2047,X$4)*(1-AVERAGEIFS('all sales summary'!$I$2:$I$2047,'all sales summary'!$A$2:$A$2047,$A11,'all sales summary'!$B$2:$B$2047,X$4)))+(AVERAGEIFS('city centre offline'!$K$2:$K$2047,'city centre offline'!$A$2:$A$2047,$A11,'city centre offline'!$B$2:$B$2047,X$4)*AVERAGEIFS('all sales summary'!$I$2:$I$2047,'all sales summary'!$A$2:$A$2047,$A11,'all sales summary'!$B$2:$B$2047,X$4)))</f>
        <v>0.2569555251013439</v>
      </c>
      <c r="Y11" s="60">
        <f>(AVERAGEIFS('city centre offline'!$K$2:$K$2047,'city centre offline'!$A$2:$A$2047,$A11,'city centre offline'!$B$2:$B$2047,Y$4)*AVERAGEIFS('all sales summary'!$I$2:$I$2047,'all sales summary'!$A$2:$A$2047,$A11,'all sales summary'!$B$2:$B$2047,Y$4))/((AVERAGEIFS('overall city offline'!$K$2:$K$2047,'overall city offline'!$A$2:$A$2047,$A11,'overall city offline'!$B$2:$B$2047,Y$4)*(1-AVERAGEIFS('all sales summary'!$I$2:$I$2047,'all sales summary'!$A$2:$A$2047,$A11,'all sales summary'!$B$2:$B$2047,Y$4)))+(AVERAGEIFS('city centre offline'!$K$2:$K$2047,'city centre offline'!$A$2:$A$2047,$A11,'city centre offline'!$B$2:$B$2047,Y$4)*AVERAGEIFS('all sales summary'!$I$2:$I$2047,'all sales summary'!$A$2:$A$2047,$A11,'all sales summary'!$B$2:$B$2047,Y$4)))</f>
        <v>0.3411988506056356</v>
      </c>
      <c r="Z11" s="60">
        <f>(AVERAGEIFS('city centre offline'!$K$2:$K$2047,'city centre offline'!$A$2:$A$2047,$A11,'city centre offline'!$B$2:$B$2047,Z$4)*AVERAGEIFS('all sales summary'!$I$2:$I$2047,'all sales summary'!$A$2:$A$2047,$A11,'all sales summary'!$B$2:$B$2047,Z$4))/((AVERAGEIFS('overall city offline'!$K$2:$K$2047,'overall city offline'!$A$2:$A$2047,$A11,'overall city offline'!$B$2:$B$2047,Z$4)*(1-AVERAGEIFS('all sales summary'!$I$2:$I$2047,'all sales summary'!$A$2:$A$2047,$A11,'all sales summary'!$B$2:$B$2047,Z$4)))+(AVERAGEIFS('city centre offline'!$K$2:$K$2047,'city centre offline'!$A$2:$A$2047,$A11,'city centre offline'!$B$2:$B$2047,Z$4)*AVERAGEIFS('all sales summary'!$I$2:$I$2047,'all sales summary'!$A$2:$A$2047,$A11,'all sales summary'!$B$2:$B$2047,Z$4)))</f>
        <v>0.24347826243597073</v>
      </c>
      <c r="AA11" s="60">
        <f>(AVERAGEIFS('city centre offline'!$K$2:$K$2047,'city centre offline'!$A$2:$A$2047,$A11,'city centre offline'!$B$2:$B$2047,AA$4)*AVERAGEIFS('all sales summary'!$I$2:$I$2047,'all sales summary'!$A$2:$A$2047,$A11,'all sales summary'!$B$2:$B$2047,AA$4))/((AVERAGEIFS('overall city offline'!$K$2:$K$2047,'overall city offline'!$A$2:$A$2047,$A11,'overall city offline'!$B$2:$B$2047,AA$4)*(1-AVERAGEIFS('all sales summary'!$I$2:$I$2047,'all sales summary'!$A$2:$A$2047,$A11,'all sales summary'!$B$2:$B$2047,AA$4)))+(AVERAGEIFS('city centre offline'!$K$2:$K$2047,'city centre offline'!$A$2:$A$2047,$A11,'city centre offline'!$B$2:$B$2047,AA$4)*AVERAGEIFS('all sales summary'!$I$2:$I$2047,'all sales summary'!$A$2:$A$2047,$A11,'all sales summary'!$B$2:$B$2047,AA$4)))</f>
        <v>0.27338814390035593</v>
      </c>
      <c r="AB11" s="60">
        <f>(AVERAGEIFS('city centre offline'!$K$2:$K$2047,'city centre offline'!$A$2:$A$2047,$A11,'city centre offline'!$B$2:$B$2047,AB$4)*AVERAGEIFS('all sales summary'!$I$2:$I$2047,'all sales summary'!$A$2:$A$2047,$A11,'all sales summary'!$B$2:$B$2047,AB$4))/((AVERAGEIFS('overall city offline'!$K$2:$K$2047,'overall city offline'!$A$2:$A$2047,$A11,'overall city offline'!$B$2:$B$2047,AB$4)*(1-AVERAGEIFS('all sales summary'!$I$2:$I$2047,'all sales summary'!$A$2:$A$2047,$A11,'all sales summary'!$B$2:$B$2047,AB$4)))+(AVERAGEIFS('city centre offline'!$K$2:$K$2047,'city centre offline'!$A$2:$A$2047,$A11,'city centre offline'!$B$2:$B$2047,AB$4)*AVERAGEIFS('all sales summary'!$I$2:$I$2047,'all sales summary'!$A$2:$A$2047,$A11,'all sales summary'!$B$2:$B$2047,AB$4)))</f>
        <v>0.28076227964107026</v>
      </c>
      <c r="AC11" s="60">
        <f>(AVERAGEIFS('city centre offline'!$K$2:$K$2047,'city centre offline'!$A$2:$A$2047,$A11,'city centre offline'!$B$2:$B$2047,AC$4)*AVERAGEIFS('all sales summary'!$I$2:$I$2047,'all sales summary'!$A$2:$A$2047,$A11,'all sales summary'!$B$2:$B$2047,AC$4))/((AVERAGEIFS('overall city offline'!$K$2:$K$2047,'overall city offline'!$A$2:$A$2047,$A11,'overall city offline'!$B$2:$B$2047,AC$4)*(1-AVERAGEIFS('all sales summary'!$I$2:$I$2047,'all sales summary'!$A$2:$A$2047,$A11,'all sales summary'!$B$2:$B$2047,AC$4)))+(AVERAGEIFS('city centre offline'!$K$2:$K$2047,'city centre offline'!$A$2:$A$2047,$A11,'city centre offline'!$B$2:$B$2047,AC$4)*AVERAGEIFS('all sales summary'!$I$2:$I$2047,'all sales summary'!$A$2:$A$2047,$A11,'all sales summary'!$B$2:$B$2047,AC$4)))</f>
        <v>0.3208626581590619</v>
      </c>
      <c r="AD11" s="60">
        <f>(AVERAGEIFS('city centre offline'!$K$2:$K$2047,'city centre offline'!$A$2:$A$2047,$A11,'city centre offline'!$B$2:$B$2047,AD$4)*AVERAGEIFS('all sales summary'!$I$2:$I$2047,'all sales summary'!$A$2:$A$2047,$A11,'all sales summary'!$B$2:$B$2047,AD$4))/((AVERAGEIFS('overall city offline'!$K$2:$K$2047,'overall city offline'!$A$2:$A$2047,$A11,'overall city offline'!$B$2:$B$2047,AD$4)*(1-AVERAGEIFS('all sales summary'!$I$2:$I$2047,'all sales summary'!$A$2:$A$2047,$A11,'all sales summary'!$B$2:$B$2047,AD$4)))+(AVERAGEIFS('city centre offline'!$K$2:$K$2047,'city centre offline'!$A$2:$A$2047,$A11,'city centre offline'!$B$2:$B$2047,AD$4)*AVERAGEIFS('all sales summary'!$I$2:$I$2047,'all sales summary'!$A$2:$A$2047,$A11,'all sales summary'!$B$2:$B$2047,AD$4)))</f>
        <v>0.28112967586647647</v>
      </c>
      <c r="AE11" s="60">
        <f>(AVERAGEIFS('city centre offline'!$K$2:$K$2047,'city centre offline'!$A$2:$A$2047,$A11,'city centre offline'!$B$2:$B$2047,AE$4)*AVERAGEIFS('all sales summary'!$I$2:$I$2047,'all sales summary'!$A$2:$A$2047,$A11,'all sales summary'!$B$2:$B$2047,AE$4))/((AVERAGEIFS('overall city offline'!$K$2:$K$2047,'overall city offline'!$A$2:$A$2047,$A11,'overall city offline'!$B$2:$B$2047,AE$4)*(1-AVERAGEIFS('all sales summary'!$I$2:$I$2047,'all sales summary'!$A$2:$A$2047,$A11,'all sales summary'!$B$2:$B$2047,AE$4)))+(AVERAGEIFS('city centre offline'!$K$2:$K$2047,'city centre offline'!$A$2:$A$2047,$A11,'city centre offline'!$B$2:$B$2047,AE$4)*AVERAGEIFS('all sales summary'!$I$2:$I$2047,'all sales summary'!$A$2:$A$2047,$A11,'all sales summary'!$B$2:$B$2047,AE$4)))</f>
        <v>0.24983806907625994</v>
      </c>
      <c r="AF11" s="60">
        <f>(AVERAGEIFS('city centre offline'!$K$2:$K$2047,'city centre offline'!$A$2:$A$2047,$A11,'city centre offline'!$B$2:$B$2047,AF$4)*AVERAGEIFS('all sales summary'!$I$2:$I$2047,'all sales summary'!$A$2:$A$2047,$A11,'all sales summary'!$B$2:$B$2047,AF$4))/((AVERAGEIFS('overall city offline'!$K$2:$K$2047,'overall city offline'!$A$2:$A$2047,$A11,'overall city offline'!$B$2:$B$2047,AF$4)*(1-AVERAGEIFS('all sales summary'!$I$2:$I$2047,'all sales summary'!$A$2:$A$2047,$A11,'all sales summary'!$B$2:$B$2047,AF$4)))+(AVERAGEIFS('city centre offline'!$K$2:$K$2047,'city centre offline'!$A$2:$A$2047,$A11,'city centre offline'!$B$2:$B$2047,AF$4)*AVERAGEIFS('all sales summary'!$I$2:$I$2047,'all sales summary'!$A$2:$A$2047,$A11,'all sales summary'!$B$2:$B$2047,AF$4)))</f>
        <v>0.24582548944498547</v>
      </c>
      <c r="AG11" s="60">
        <f>(AVERAGEIFS('city centre offline'!$K$2:$K$2047,'city centre offline'!$A$2:$A$2047,$A11,'city centre offline'!$B$2:$B$2047,AG$4)*AVERAGEIFS('all sales summary'!$I$2:$I$2047,'all sales summary'!$A$2:$A$2047,$A11,'all sales summary'!$B$2:$B$2047,AG$4))/((AVERAGEIFS('overall city offline'!$K$2:$K$2047,'overall city offline'!$A$2:$A$2047,$A11,'overall city offline'!$B$2:$B$2047,AG$4)*(1-AVERAGEIFS('all sales summary'!$I$2:$I$2047,'all sales summary'!$A$2:$A$2047,$A11,'all sales summary'!$B$2:$B$2047,AG$4)))+(AVERAGEIFS('city centre offline'!$K$2:$K$2047,'city centre offline'!$A$2:$A$2047,$A11,'city centre offline'!$B$2:$B$2047,AG$4)*AVERAGEIFS('all sales summary'!$I$2:$I$2047,'all sales summary'!$A$2:$A$2047,$A11,'all sales summary'!$B$2:$B$2047,AG$4)))</f>
        <v>0.26026030560243019</v>
      </c>
      <c r="AH11" s="60">
        <f>(AVERAGEIFS('city centre offline'!$K$2:$K$2047,'city centre offline'!$A$2:$A$2047,$A11,'city centre offline'!$B$2:$B$2047,AH$4)*AVERAGEIFS('all sales summary'!$I$2:$I$2047,'all sales summary'!$A$2:$A$2047,$A11,'all sales summary'!$B$2:$B$2047,AH$4))/((AVERAGEIFS('overall city offline'!$K$2:$K$2047,'overall city offline'!$A$2:$A$2047,$A11,'overall city offline'!$B$2:$B$2047,AH$4)*(1-AVERAGEIFS('all sales summary'!$I$2:$I$2047,'all sales summary'!$A$2:$A$2047,$A11,'all sales summary'!$B$2:$B$2047,AH$4)))+(AVERAGEIFS('city centre offline'!$K$2:$K$2047,'city centre offline'!$A$2:$A$2047,$A11,'city centre offline'!$B$2:$B$2047,AH$4)*AVERAGEIFS('all sales summary'!$I$2:$I$2047,'all sales summary'!$A$2:$A$2047,$A11,'all sales summary'!$B$2:$B$2047,AH$4)))</f>
        <v>0.24205025618503093</v>
      </c>
    </row>
    <row r="12" spans="1:34" x14ac:dyDescent="0.3">
      <c r="A12" t="s">
        <v>14</v>
      </c>
      <c r="B12" s="60">
        <f>(AVERAGEIFS('city centre offline'!$K$2:$K$2047,'city centre offline'!$A$2:$A$2047,$A12,'city centre offline'!$B$2:$B$2047,B$4)*AVERAGEIFS('all sales summary'!$I$2:$I$2047,'all sales summary'!$A$2:$A$2047,$A12,'all sales summary'!$B$2:$B$2047,B$4))/((AVERAGEIFS('overall city offline'!$K$2:$K$2047,'overall city offline'!$A$2:$A$2047,$A12,'overall city offline'!$B$2:$B$2047,B$4)*(1-AVERAGEIFS('all sales summary'!$I$2:$I$2047,'all sales summary'!$A$2:$A$2047,$A12,'all sales summary'!$B$2:$B$2047,B$4)))+(AVERAGEIFS('city centre offline'!$K$2:$K$2047,'city centre offline'!$A$2:$A$2047,$A12,'city centre offline'!$B$2:$B$2047,B$4)*AVERAGEIFS('all sales summary'!$I$2:$I$2047,'all sales summary'!$A$2:$A$2047,$A12,'all sales summary'!$B$2:$B$2047,B$4)))</f>
        <v>0.17977000170340621</v>
      </c>
      <c r="C12" s="60">
        <f>(AVERAGEIFS('city centre offline'!$K$2:$K$2047,'city centre offline'!$A$2:$A$2047,$A12,'city centre offline'!$B$2:$B$2047,C$4)*AVERAGEIFS('all sales summary'!$I$2:$I$2047,'all sales summary'!$A$2:$A$2047,$A12,'all sales summary'!$B$2:$B$2047,C$4))/((AVERAGEIFS('overall city offline'!$K$2:$K$2047,'overall city offline'!$A$2:$A$2047,$A12,'overall city offline'!$B$2:$B$2047,C$4)*(1-AVERAGEIFS('all sales summary'!$I$2:$I$2047,'all sales summary'!$A$2:$A$2047,$A12,'all sales summary'!$B$2:$B$2047,C$4)))+(AVERAGEIFS('city centre offline'!$K$2:$K$2047,'city centre offline'!$A$2:$A$2047,$A12,'city centre offline'!$B$2:$B$2047,C$4)*AVERAGEIFS('all sales summary'!$I$2:$I$2047,'all sales summary'!$A$2:$A$2047,$A12,'all sales summary'!$B$2:$B$2047,C$4)))</f>
        <v>0.17502649216550625</v>
      </c>
      <c r="D12" s="60">
        <f>(AVERAGEIFS('city centre offline'!$K$2:$K$2047,'city centre offline'!$A$2:$A$2047,$A12,'city centre offline'!$B$2:$B$2047,D$4)*AVERAGEIFS('all sales summary'!$I$2:$I$2047,'all sales summary'!$A$2:$A$2047,$A12,'all sales summary'!$B$2:$B$2047,D$4))/((AVERAGEIFS('overall city offline'!$K$2:$K$2047,'overall city offline'!$A$2:$A$2047,$A12,'overall city offline'!$B$2:$B$2047,D$4)*(1-AVERAGEIFS('all sales summary'!$I$2:$I$2047,'all sales summary'!$A$2:$A$2047,$A12,'all sales summary'!$B$2:$B$2047,D$4)))+(AVERAGEIFS('city centre offline'!$K$2:$K$2047,'city centre offline'!$A$2:$A$2047,$A12,'city centre offline'!$B$2:$B$2047,D$4)*AVERAGEIFS('all sales summary'!$I$2:$I$2047,'all sales summary'!$A$2:$A$2047,$A12,'all sales summary'!$B$2:$B$2047,D$4)))</f>
        <v>0.19237461644373929</v>
      </c>
      <c r="E12" s="60">
        <f>(AVERAGEIFS('city centre offline'!$K$2:$K$2047,'city centre offline'!$A$2:$A$2047,$A12,'city centre offline'!$B$2:$B$2047,E$4)*AVERAGEIFS('all sales summary'!$I$2:$I$2047,'all sales summary'!$A$2:$A$2047,$A12,'all sales summary'!$B$2:$B$2047,E$4))/((AVERAGEIFS('overall city offline'!$K$2:$K$2047,'overall city offline'!$A$2:$A$2047,$A12,'overall city offline'!$B$2:$B$2047,E$4)*(1-AVERAGEIFS('all sales summary'!$I$2:$I$2047,'all sales summary'!$A$2:$A$2047,$A12,'all sales summary'!$B$2:$B$2047,E$4)))+(AVERAGEIFS('city centre offline'!$K$2:$K$2047,'city centre offline'!$A$2:$A$2047,$A12,'city centre offline'!$B$2:$B$2047,E$4)*AVERAGEIFS('all sales summary'!$I$2:$I$2047,'all sales summary'!$A$2:$A$2047,$A12,'all sales summary'!$B$2:$B$2047,E$4)))</f>
        <v>0.18546133114146743</v>
      </c>
      <c r="F12" s="60">
        <f>(AVERAGEIFS('city centre offline'!$K$2:$K$2047,'city centre offline'!$A$2:$A$2047,$A12,'city centre offline'!$B$2:$B$2047,F$4)*AVERAGEIFS('all sales summary'!$I$2:$I$2047,'all sales summary'!$A$2:$A$2047,$A12,'all sales summary'!$B$2:$B$2047,F$4))/((AVERAGEIFS('overall city offline'!$K$2:$K$2047,'overall city offline'!$A$2:$A$2047,$A12,'overall city offline'!$B$2:$B$2047,F$4)*(1-AVERAGEIFS('all sales summary'!$I$2:$I$2047,'all sales summary'!$A$2:$A$2047,$A12,'all sales summary'!$B$2:$B$2047,F$4)))+(AVERAGEIFS('city centre offline'!$K$2:$K$2047,'city centre offline'!$A$2:$A$2047,$A12,'city centre offline'!$B$2:$B$2047,F$4)*AVERAGEIFS('all sales summary'!$I$2:$I$2047,'all sales summary'!$A$2:$A$2047,$A12,'all sales summary'!$B$2:$B$2047,F$4)))</f>
        <v>0.1880569689412197</v>
      </c>
      <c r="G12" s="60">
        <f>(AVERAGEIFS('city centre offline'!$K$2:$K$2047,'city centre offline'!$A$2:$A$2047,$A12,'city centre offline'!$B$2:$B$2047,G$4)*AVERAGEIFS('all sales summary'!$I$2:$I$2047,'all sales summary'!$A$2:$A$2047,$A12,'all sales summary'!$B$2:$B$2047,G$4))/((AVERAGEIFS('overall city offline'!$K$2:$K$2047,'overall city offline'!$A$2:$A$2047,$A12,'overall city offline'!$B$2:$B$2047,G$4)*(1-AVERAGEIFS('all sales summary'!$I$2:$I$2047,'all sales summary'!$A$2:$A$2047,$A12,'all sales summary'!$B$2:$B$2047,G$4)))+(AVERAGEIFS('city centre offline'!$K$2:$K$2047,'city centre offline'!$A$2:$A$2047,$A12,'city centre offline'!$B$2:$B$2047,G$4)*AVERAGEIFS('all sales summary'!$I$2:$I$2047,'all sales summary'!$A$2:$A$2047,$A12,'all sales summary'!$B$2:$B$2047,G$4)))</f>
        <v>0.20069853186133901</v>
      </c>
      <c r="H12" s="60">
        <f>(AVERAGEIFS('city centre offline'!$K$2:$K$2047,'city centre offline'!$A$2:$A$2047,$A12,'city centre offline'!$B$2:$B$2047,H$4)*AVERAGEIFS('all sales summary'!$I$2:$I$2047,'all sales summary'!$A$2:$A$2047,$A12,'all sales summary'!$B$2:$B$2047,H$4))/((AVERAGEIFS('overall city offline'!$K$2:$K$2047,'overall city offline'!$A$2:$A$2047,$A12,'overall city offline'!$B$2:$B$2047,H$4)*(1-AVERAGEIFS('all sales summary'!$I$2:$I$2047,'all sales summary'!$A$2:$A$2047,$A12,'all sales summary'!$B$2:$B$2047,H$4)))+(AVERAGEIFS('city centre offline'!$K$2:$K$2047,'city centre offline'!$A$2:$A$2047,$A12,'city centre offline'!$B$2:$B$2047,H$4)*AVERAGEIFS('all sales summary'!$I$2:$I$2047,'all sales summary'!$A$2:$A$2047,$A12,'all sales summary'!$B$2:$B$2047,H$4)))</f>
        <v>0.19646621317951987</v>
      </c>
      <c r="I12" s="60">
        <f>(AVERAGEIFS('city centre offline'!$K$2:$K$2047,'city centre offline'!$A$2:$A$2047,$A12,'city centre offline'!$B$2:$B$2047,I$4)*AVERAGEIFS('all sales summary'!$I$2:$I$2047,'all sales summary'!$A$2:$A$2047,$A12,'all sales summary'!$B$2:$B$2047,I$4))/((AVERAGEIFS('overall city offline'!$K$2:$K$2047,'overall city offline'!$A$2:$A$2047,$A12,'overall city offline'!$B$2:$B$2047,I$4)*(1-AVERAGEIFS('all sales summary'!$I$2:$I$2047,'all sales summary'!$A$2:$A$2047,$A12,'all sales summary'!$B$2:$B$2047,I$4)))+(AVERAGEIFS('city centre offline'!$K$2:$K$2047,'city centre offline'!$A$2:$A$2047,$A12,'city centre offline'!$B$2:$B$2047,I$4)*AVERAGEIFS('all sales summary'!$I$2:$I$2047,'all sales summary'!$A$2:$A$2047,$A12,'all sales summary'!$B$2:$B$2047,I$4)))</f>
        <v>0.19841592868687186</v>
      </c>
      <c r="J12" s="60">
        <f>(AVERAGEIFS('city centre offline'!$K$2:$K$2047,'city centre offline'!$A$2:$A$2047,$A12,'city centre offline'!$B$2:$B$2047,J$4)*AVERAGEIFS('all sales summary'!$I$2:$I$2047,'all sales summary'!$A$2:$A$2047,$A12,'all sales summary'!$B$2:$B$2047,J$4))/((AVERAGEIFS('overall city offline'!$K$2:$K$2047,'overall city offline'!$A$2:$A$2047,$A12,'overall city offline'!$B$2:$B$2047,J$4)*(1-AVERAGEIFS('all sales summary'!$I$2:$I$2047,'all sales summary'!$A$2:$A$2047,$A12,'all sales summary'!$B$2:$B$2047,J$4)))+(AVERAGEIFS('city centre offline'!$K$2:$K$2047,'city centre offline'!$A$2:$A$2047,$A12,'city centre offline'!$B$2:$B$2047,J$4)*AVERAGEIFS('all sales summary'!$I$2:$I$2047,'all sales summary'!$A$2:$A$2047,$A12,'all sales summary'!$B$2:$B$2047,J$4)))</f>
        <v>0.1978592706974481</v>
      </c>
      <c r="K12" s="60">
        <f>(AVERAGEIFS('city centre offline'!$K$2:$K$2047,'city centre offline'!$A$2:$A$2047,$A12,'city centre offline'!$B$2:$B$2047,K$4)*AVERAGEIFS('all sales summary'!$I$2:$I$2047,'all sales summary'!$A$2:$A$2047,$A12,'all sales summary'!$B$2:$B$2047,K$4))/((AVERAGEIFS('overall city offline'!$K$2:$K$2047,'overall city offline'!$A$2:$A$2047,$A12,'overall city offline'!$B$2:$B$2047,K$4)*(1-AVERAGEIFS('all sales summary'!$I$2:$I$2047,'all sales summary'!$A$2:$A$2047,$A12,'all sales summary'!$B$2:$B$2047,K$4)))+(AVERAGEIFS('city centre offline'!$K$2:$K$2047,'city centre offline'!$A$2:$A$2047,$A12,'city centre offline'!$B$2:$B$2047,K$4)*AVERAGEIFS('all sales summary'!$I$2:$I$2047,'all sales summary'!$A$2:$A$2047,$A12,'all sales summary'!$B$2:$B$2047,K$4)))</f>
        <v>0.20865661074430766</v>
      </c>
      <c r="L12" s="60">
        <f>(AVERAGEIFS('city centre offline'!$K$2:$K$2047,'city centre offline'!$A$2:$A$2047,$A12,'city centre offline'!$B$2:$B$2047,L$4)*AVERAGEIFS('all sales summary'!$I$2:$I$2047,'all sales summary'!$A$2:$A$2047,$A12,'all sales summary'!$B$2:$B$2047,L$4))/((AVERAGEIFS('overall city offline'!$K$2:$K$2047,'overall city offline'!$A$2:$A$2047,$A12,'overall city offline'!$B$2:$B$2047,L$4)*(1-AVERAGEIFS('all sales summary'!$I$2:$I$2047,'all sales summary'!$A$2:$A$2047,$A12,'all sales summary'!$B$2:$B$2047,L$4)))+(AVERAGEIFS('city centre offline'!$K$2:$K$2047,'city centre offline'!$A$2:$A$2047,$A12,'city centre offline'!$B$2:$B$2047,L$4)*AVERAGEIFS('all sales summary'!$I$2:$I$2047,'all sales summary'!$A$2:$A$2047,$A12,'all sales summary'!$B$2:$B$2047,L$4)))</f>
        <v>0.20881034895190345</v>
      </c>
      <c r="M12" s="60">
        <f>(AVERAGEIFS('city centre offline'!$K$2:$K$2047,'city centre offline'!$A$2:$A$2047,$A12,'city centre offline'!$B$2:$B$2047,M$4)*AVERAGEIFS('all sales summary'!$I$2:$I$2047,'all sales summary'!$A$2:$A$2047,$A12,'all sales summary'!$B$2:$B$2047,M$4))/((AVERAGEIFS('overall city offline'!$K$2:$K$2047,'overall city offline'!$A$2:$A$2047,$A12,'overall city offline'!$B$2:$B$2047,M$4)*(1-AVERAGEIFS('all sales summary'!$I$2:$I$2047,'all sales summary'!$A$2:$A$2047,$A12,'all sales summary'!$B$2:$B$2047,M$4)))+(AVERAGEIFS('city centre offline'!$K$2:$K$2047,'city centre offline'!$A$2:$A$2047,$A12,'city centre offline'!$B$2:$B$2047,M$4)*AVERAGEIFS('all sales summary'!$I$2:$I$2047,'all sales summary'!$A$2:$A$2047,$A12,'all sales summary'!$B$2:$B$2047,M$4)))</f>
        <v>0.23279870700109609</v>
      </c>
      <c r="N12" s="60">
        <f>(AVERAGEIFS('city centre offline'!$K$2:$K$2047,'city centre offline'!$A$2:$A$2047,$A12,'city centre offline'!$B$2:$B$2047,N$4)*AVERAGEIFS('all sales summary'!$I$2:$I$2047,'all sales summary'!$A$2:$A$2047,$A12,'all sales summary'!$B$2:$B$2047,N$4))/((AVERAGEIFS('overall city offline'!$K$2:$K$2047,'overall city offline'!$A$2:$A$2047,$A12,'overall city offline'!$B$2:$B$2047,N$4)*(1-AVERAGEIFS('all sales summary'!$I$2:$I$2047,'all sales summary'!$A$2:$A$2047,$A12,'all sales summary'!$B$2:$B$2047,N$4)))+(AVERAGEIFS('city centre offline'!$K$2:$K$2047,'city centre offline'!$A$2:$A$2047,$A12,'city centre offline'!$B$2:$B$2047,N$4)*AVERAGEIFS('all sales summary'!$I$2:$I$2047,'all sales summary'!$A$2:$A$2047,$A12,'all sales summary'!$B$2:$B$2047,N$4)))</f>
        <v>0.18043641769455118</v>
      </c>
      <c r="O12" s="60">
        <f>(AVERAGEIFS('city centre offline'!$K$2:$K$2047,'city centre offline'!$A$2:$A$2047,$A12,'city centre offline'!$B$2:$B$2047,O$4)*AVERAGEIFS('all sales summary'!$I$2:$I$2047,'all sales summary'!$A$2:$A$2047,$A12,'all sales summary'!$B$2:$B$2047,O$4))/((AVERAGEIFS('overall city offline'!$K$2:$K$2047,'overall city offline'!$A$2:$A$2047,$A12,'overall city offline'!$B$2:$B$2047,O$4)*(1-AVERAGEIFS('all sales summary'!$I$2:$I$2047,'all sales summary'!$A$2:$A$2047,$A12,'all sales summary'!$B$2:$B$2047,O$4)))+(AVERAGEIFS('city centre offline'!$K$2:$K$2047,'city centre offline'!$A$2:$A$2047,$A12,'city centre offline'!$B$2:$B$2047,O$4)*AVERAGEIFS('all sales summary'!$I$2:$I$2047,'all sales summary'!$A$2:$A$2047,$A12,'all sales summary'!$B$2:$B$2047,O$4)))</f>
        <v>0.18964874482172961</v>
      </c>
      <c r="P12" s="60">
        <f>(AVERAGEIFS('city centre offline'!$K$2:$K$2047,'city centre offline'!$A$2:$A$2047,$A12,'city centre offline'!$B$2:$B$2047,P$4)*AVERAGEIFS('all sales summary'!$I$2:$I$2047,'all sales summary'!$A$2:$A$2047,$A12,'all sales summary'!$B$2:$B$2047,P$4))/((AVERAGEIFS('overall city offline'!$K$2:$K$2047,'overall city offline'!$A$2:$A$2047,$A12,'overall city offline'!$B$2:$B$2047,P$4)*(1-AVERAGEIFS('all sales summary'!$I$2:$I$2047,'all sales summary'!$A$2:$A$2047,$A12,'all sales summary'!$B$2:$B$2047,P$4)))+(AVERAGEIFS('city centre offline'!$K$2:$K$2047,'city centre offline'!$A$2:$A$2047,$A12,'city centre offline'!$B$2:$B$2047,P$4)*AVERAGEIFS('all sales summary'!$I$2:$I$2047,'all sales summary'!$A$2:$A$2047,$A12,'all sales summary'!$B$2:$B$2047,P$4)))</f>
        <v>0.16607773734228534</v>
      </c>
      <c r="Q12" s="60">
        <f>(AVERAGEIFS('city centre offline'!$K$2:$K$2047,'city centre offline'!$A$2:$A$2047,$A12,'city centre offline'!$B$2:$B$2047,Q$4)*AVERAGEIFS('all sales summary'!$I$2:$I$2047,'all sales summary'!$A$2:$A$2047,$A12,'all sales summary'!$B$2:$B$2047,Q$4))/((AVERAGEIFS('overall city offline'!$K$2:$K$2047,'overall city offline'!$A$2:$A$2047,$A12,'overall city offline'!$B$2:$B$2047,Q$4)*(1-AVERAGEIFS('all sales summary'!$I$2:$I$2047,'all sales summary'!$A$2:$A$2047,$A12,'all sales summary'!$B$2:$B$2047,Q$4)))+(AVERAGEIFS('city centre offline'!$K$2:$K$2047,'city centre offline'!$A$2:$A$2047,$A12,'city centre offline'!$B$2:$B$2047,Q$4)*AVERAGEIFS('all sales summary'!$I$2:$I$2047,'all sales summary'!$A$2:$A$2047,$A12,'all sales summary'!$B$2:$B$2047,Q$4)))</f>
        <v>0.10054544909755452</v>
      </c>
      <c r="R12" s="60">
        <f>(AVERAGEIFS('city centre offline'!$K$2:$K$2047,'city centre offline'!$A$2:$A$2047,$A12,'city centre offline'!$B$2:$B$2047,R$4)*AVERAGEIFS('all sales summary'!$I$2:$I$2047,'all sales summary'!$A$2:$A$2047,$A12,'all sales summary'!$B$2:$B$2047,R$4))/((AVERAGEIFS('overall city offline'!$K$2:$K$2047,'overall city offline'!$A$2:$A$2047,$A12,'overall city offline'!$B$2:$B$2047,R$4)*(1-AVERAGEIFS('all sales summary'!$I$2:$I$2047,'all sales summary'!$A$2:$A$2047,$A12,'all sales summary'!$B$2:$B$2047,R$4)))+(AVERAGEIFS('city centre offline'!$K$2:$K$2047,'city centre offline'!$A$2:$A$2047,$A12,'city centre offline'!$B$2:$B$2047,R$4)*AVERAGEIFS('all sales summary'!$I$2:$I$2047,'all sales summary'!$A$2:$A$2047,$A12,'all sales summary'!$B$2:$B$2047,R$4)))</f>
        <v>0.11295765866159531</v>
      </c>
      <c r="S12" s="60">
        <f>(AVERAGEIFS('city centre offline'!$K$2:$K$2047,'city centre offline'!$A$2:$A$2047,$A12,'city centre offline'!$B$2:$B$2047,S$4)*AVERAGEIFS('all sales summary'!$I$2:$I$2047,'all sales summary'!$A$2:$A$2047,$A12,'all sales summary'!$B$2:$B$2047,S$4))/((AVERAGEIFS('overall city offline'!$K$2:$K$2047,'overall city offline'!$A$2:$A$2047,$A12,'overall city offline'!$B$2:$B$2047,S$4)*(1-AVERAGEIFS('all sales summary'!$I$2:$I$2047,'all sales summary'!$A$2:$A$2047,$A12,'all sales summary'!$B$2:$B$2047,S$4)))+(AVERAGEIFS('city centre offline'!$K$2:$K$2047,'city centre offline'!$A$2:$A$2047,$A12,'city centre offline'!$B$2:$B$2047,S$4)*AVERAGEIFS('all sales summary'!$I$2:$I$2047,'all sales summary'!$A$2:$A$2047,$A12,'all sales summary'!$B$2:$B$2047,S$4)))</f>
        <v>0.13077860476928421</v>
      </c>
      <c r="T12" s="60">
        <f>(AVERAGEIFS('city centre offline'!$K$2:$K$2047,'city centre offline'!$A$2:$A$2047,$A12,'city centre offline'!$B$2:$B$2047,T$4)*AVERAGEIFS('all sales summary'!$I$2:$I$2047,'all sales summary'!$A$2:$A$2047,$A12,'all sales summary'!$B$2:$B$2047,T$4))/((AVERAGEIFS('overall city offline'!$K$2:$K$2047,'overall city offline'!$A$2:$A$2047,$A12,'overall city offline'!$B$2:$B$2047,T$4)*(1-AVERAGEIFS('all sales summary'!$I$2:$I$2047,'all sales summary'!$A$2:$A$2047,$A12,'all sales summary'!$B$2:$B$2047,T$4)))+(AVERAGEIFS('city centre offline'!$K$2:$K$2047,'city centre offline'!$A$2:$A$2047,$A12,'city centre offline'!$B$2:$B$2047,T$4)*AVERAGEIFS('all sales summary'!$I$2:$I$2047,'all sales summary'!$A$2:$A$2047,$A12,'all sales summary'!$B$2:$B$2047,T$4)))</f>
        <v>0.16288489886875177</v>
      </c>
      <c r="U12" s="60">
        <f>(AVERAGEIFS('city centre offline'!$K$2:$K$2047,'city centre offline'!$A$2:$A$2047,$A12,'city centre offline'!$B$2:$B$2047,U$4)*AVERAGEIFS('all sales summary'!$I$2:$I$2047,'all sales summary'!$A$2:$A$2047,$A12,'all sales summary'!$B$2:$B$2047,U$4))/((AVERAGEIFS('overall city offline'!$K$2:$K$2047,'overall city offline'!$A$2:$A$2047,$A12,'overall city offline'!$B$2:$B$2047,U$4)*(1-AVERAGEIFS('all sales summary'!$I$2:$I$2047,'all sales summary'!$A$2:$A$2047,$A12,'all sales summary'!$B$2:$B$2047,U$4)))+(AVERAGEIFS('city centre offline'!$K$2:$K$2047,'city centre offline'!$A$2:$A$2047,$A12,'city centre offline'!$B$2:$B$2047,U$4)*AVERAGEIFS('all sales summary'!$I$2:$I$2047,'all sales summary'!$A$2:$A$2047,$A12,'all sales summary'!$B$2:$B$2047,U$4)))</f>
        <v>0.18713881770111637</v>
      </c>
      <c r="V12" s="60">
        <f>(AVERAGEIFS('city centre offline'!$K$2:$K$2047,'city centre offline'!$A$2:$A$2047,$A12,'city centre offline'!$B$2:$B$2047,V$4)*AVERAGEIFS('all sales summary'!$I$2:$I$2047,'all sales summary'!$A$2:$A$2047,$A12,'all sales summary'!$B$2:$B$2047,V$4))/((AVERAGEIFS('overall city offline'!$K$2:$K$2047,'overall city offline'!$A$2:$A$2047,$A12,'overall city offline'!$B$2:$B$2047,V$4)*(1-AVERAGEIFS('all sales summary'!$I$2:$I$2047,'all sales summary'!$A$2:$A$2047,$A12,'all sales summary'!$B$2:$B$2047,V$4)))+(AVERAGEIFS('city centre offline'!$K$2:$K$2047,'city centre offline'!$A$2:$A$2047,$A12,'city centre offline'!$B$2:$B$2047,V$4)*AVERAGEIFS('all sales summary'!$I$2:$I$2047,'all sales summary'!$A$2:$A$2047,$A12,'all sales summary'!$B$2:$B$2047,V$4)))</f>
        <v>0.17097748160091425</v>
      </c>
      <c r="W12" s="60">
        <f>(AVERAGEIFS('city centre offline'!$K$2:$K$2047,'city centre offline'!$A$2:$A$2047,$A12,'city centre offline'!$B$2:$B$2047,W$4)*AVERAGEIFS('all sales summary'!$I$2:$I$2047,'all sales summary'!$A$2:$A$2047,$A12,'all sales summary'!$B$2:$B$2047,W$4))/((AVERAGEIFS('overall city offline'!$K$2:$K$2047,'overall city offline'!$A$2:$A$2047,$A12,'overall city offline'!$B$2:$B$2047,W$4)*(1-AVERAGEIFS('all sales summary'!$I$2:$I$2047,'all sales summary'!$A$2:$A$2047,$A12,'all sales summary'!$B$2:$B$2047,W$4)))+(AVERAGEIFS('city centre offline'!$K$2:$K$2047,'city centre offline'!$A$2:$A$2047,$A12,'city centre offline'!$B$2:$B$2047,W$4)*AVERAGEIFS('all sales summary'!$I$2:$I$2047,'all sales summary'!$A$2:$A$2047,$A12,'all sales summary'!$B$2:$B$2047,W$4)))</f>
        <v>0.16317652107701472</v>
      </c>
      <c r="X12" s="60">
        <f>(AVERAGEIFS('city centre offline'!$K$2:$K$2047,'city centre offline'!$A$2:$A$2047,$A12,'city centre offline'!$B$2:$B$2047,X$4)*AVERAGEIFS('all sales summary'!$I$2:$I$2047,'all sales summary'!$A$2:$A$2047,$A12,'all sales summary'!$B$2:$B$2047,X$4))/((AVERAGEIFS('overall city offline'!$K$2:$K$2047,'overall city offline'!$A$2:$A$2047,$A12,'overall city offline'!$B$2:$B$2047,X$4)*(1-AVERAGEIFS('all sales summary'!$I$2:$I$2047,'all sales summary'!$A$2:$A$2047,$A12,'all sales summary'!$B$2:$B$2047,X$4)))+(AVERAGEIFS('city centre offline'!$K$2:$K$2047,'city centre offline'!$A$2:$A$2047,$A12,'city centre offline'!$B$2:$B$2047,X$4)*AVERAGEIFS('all sales summary'!$I$2:$I$2047,'all sales summary'!$A$2:$A$2047,$A12,'all sales summary'!$B$2:$B$2047,X$4)))</f>
        <v>0.13814344794700156</v>
      </c>
      <c r="Y12" s="60">
        <f>(AVERAGEIFS('city centre offline'!$K$2:$K$2047,'city centre offline'!$A$2:$A$2047,$A12,'city centre offline'!$B$2:$B$2047,Y$4)*AVERAGEIFS('all sales summary'!$I$2:$I$2047,'all sales summary'!$A$2:$A$2047,$A12,'all sales summary'!$B$2:$B$2047,Y$4))/((AVERAGEIFS('overall city offline'!$K$2:$K$2047,'overall city offline'!$A$2:$A$2047,$A12,'overall city offline'!$B$2:$B$2047,Y$4)*(1-AVERAGEIFS('all sales summary'!$I$2:$I$2047,'all sales summary'!$A$2:$A$2047,$A12,'all sales summary'!$B$2:$B$2047,Y$4)))+(AVERAGEIFS('city centre offline'!$K$2:$K$2047,'city centre offline'!$A$2:$A$2047,$A12,'city centre offline'!$B$2:$B$2047,Y$4)*AVERAGEIFS('all sales summary'!$I$2:$I$2047,'all sales summary'!$A$2:$A$2047,$A12,'all sales summary'!$B$2:$B$2047,Y$4)))</f>
        <v>0.21535000803596419</v>
      </c>
      <c r="Z12" s="60">
        <f>(AVERAGEIFS('city centre offline'!$K$2:$K$2047,'city centre offline'!$A$2:$A$2047,$A12,'city centre offline'!$B$2:$B$2047,Z$4)*AVERAGEIFS('all sales summary'!$I$2:$I$2047,'all sales summary'!$A$2:$A$2047,$A12,'all sales summary'!$B$2:$B$2047,Z$4))/((AVERAGEIFS('overall city offline'!$K$2:$K$2047,'overall city offline'!$A$2:$A$2047,$A12,'overall city offline'!$B$2:$B$2047,Z$4)*(1-AVERAGEIFS('all sales summary'!$I$2:$I$2047,'all sales summary'!$A$2:$A$2047,$A12,'all sales summary'!$B$2:$B$2047,Z$4)))+(AVERAGEIFS('city centre offline'!$K$2:$K$2047,'city centre offline'!$A$2:$A$2047,$A12,'city centre offline'!$B$2:$B$2047,Z$4)*AVERAGEIFS('all sales summary'!$I$2:$I$2047,'all sales summary'!$A$2:$A$2047,$A12,'all sales summary'!$B$2:$B$2047,Z$4)))</f>
        <v>0.11787082760679679</v>
      </c>
      <c r="AA12" s="60">
        <f>(AVERAGEIFS('city centre offline'!$K$2:$K$2047,'city centre offline'!$A$2:$A$2047,$A12,'city centre offline'!$B$2:$B$2047,AA$4)*AVERAGEIFS('all sales summary'!$I$2:$I$2047,'all sales summary'!$A$2:$A$2047,$A12,'all sales summary'!$B$2:$B$2047,AA$4))/((AVERAGEIFS('overall city offline'!$K$2:$K$2047,'overall city offline'!$A$2:$A$2047,$A12,'overall city offline'!$B$2:$B$2047,AA$4)*(1-AVERAGEIFS('all sales summary'!$I$2:$I$2047,'all sales summary'!$A$2:$A$2047,$A12,'all sales summary'!$B$2:$B$2047,AA$4)))+(AVERAGEIFS('city centre offline'!$K$2:$K$2047,'city centre offline'!$A$2:$A$2047,$A12,'city centre offline'!$B$2:$B$2047,AA$4)*AVERAGEIFS('all sales summary'!$I$2:$I$2047,'all sales summary'!$A$2:$A$2047,$A12,'all sales summary'!$B$2:$B$2047,AA$4)))</f>
        <v>0.10940563909742543</v>
      </c>
      <c r="AB12" s="60">
        <f>(AVERAGEIFS('city centre offline'!$K$2:$K$2047,'city centre offline'!$A$2:$A$2047,$A12,'city centre offline'!$B$2:$B$2047,AB$4)*AVERAGEIFS('all sales summary'!$I$2:$I$2047,'all sales summary'!$A$2:$A$2047,$A12,'all sales summary'!$B$2:$B$2047,AB$4))/((AVERAGEIFS('overall city offline'!$K$2:$K$2047,'overall city offline'!$A$2:$A$2047,$A12,'overall city offline'!$B$2:$B$2047,AB$4)*(1-AVERAGEIFS('all sales summary'!$I$2:$I$2047,'all sales summary'!$A$2:$A$2047,$A12,'all sales summary'!$B$2:$B$2047,AB$4)))+(AVERAGEIFS('city centre offline'!$K$2:$K$2047,'city centre offline'!$A$2:$A$2047,$A12,'city centre offline'!$B$2:$B$2047,AB$4)*AVERAGEIFS('all sales summary'!$I$2:$I$2047,'all sales summary'!$A$2:$A$2047,$A12,'all sales summary'!$B$2:$B$2047,AB$4)))</f>
        <v>0.11589052968836445</v>
      </c>
      <c r="AC12" s="60">
        <f>(AVERAGEIFS('city centre offline'!$K$2:$K$2047,'city centre offline'!$A$2:$A$2047,$A12,'city centre offline'!$B$2:$B$2047,AC$4)*AVERAGEIFS('all sales summary'!$I$2:$I$2047,'all sales summary'!$A$2:$A$2047,$A12,'all sales summary'!$B$2:$B$2047,AC$4))/((AVERAGEIFS('overall city offline'!$K$2:$K$2047,'overall city offline'!$A$2:$A$2047,$A12,'overall city offline'!$B$2:$B$2047,AC$4)*(1-AVERAGEIFS('all sales summary'!$I$2:$I$2047,'all sales summary'!$A$2:$A$2047,$A12,'all sales summary'!$B$2:$B$2047,AC$4)))+(AVERAGEIFS('city centre offline'!$K$2:$K$2047,'city centre offline'!$A$2:$A$2047,$A12,'city centre offline'!$B$2:$B$2047,AC$4)*AVERAGEIFS('all sales summary'!$I$2:$I$2047,'all sales summary'!$A$2:$A$2047,$A12,'all sales summary'!$B$2:$B$2047,AC$4)))</f>
        <v>0.16823205428999194</v>
      </c>
      <c r="AD12" s="60">
        <f>(AVERAGEIFS('city centre offline'!$K$2:$K$2047,'city centre offline'!$A$2:$A$2047,$A12,'city centre offline'!$B$2:$B$2047,AD$4)*AVERAGEIFS('all sales summary'!$I$2:$I$2047,'all sales summary'!$A$2:$A$2047,$A12,'all sales summary'!$B$2:$B$2047,AD$4))/((AVERAGEIFS('overall city offline'!$K$2:$K$2047,'overall city offline'!$A$2:$A$2047,$A12,'overall city offline'!$B$2:$B$2047,AD$4)*(1-AVERAGEIFS('all sales summary'!$I$2:$I$2047,'all sales summary'!$A$2:$A$2047,$A12,'all sales summary'!$B$2:$B$2047,AD$4)))+(AVERAGEIFS('city centre offline'!$K$2:$K$2047,'city centre offline'!$A$2:$A$2047,$A12,'city centre offline'!$B$2:$B$2047,AD$4)*AVERAGEIFS('all sales summary'!$I$2:$I$2047,'all sales summary'!$A$2:$A$2047,$A12,'all sales summary'!$B$2:$B$2047,AD$4)))</f>
        <v>0.14719055954978677</v>
      </c>
      <c r="AE12" s="60">
        <f>(AVERAGEIFS('city centre offline'!$K$2:$K$2047,'city centre offline'!$A$2:$A$2047,$A12,'city centre offline'!$B$2:$B$2047,AE$4)*AVERAGEIFS('all sales summary'!$I$2:$I$2047,'all sales summary'!$A$2:$A$2047,$A12,'all sales summary'!$B$2:$B$2047,AE$4))/((AVERAGEIFS('overall city offline'!$K$2:$K$2047,'overall city offline'!$A$2:$A$2047,$A12,'overall city offline'!$B$2:$B$2047,AE$4)*(1-AVERAGEIFS('all sales summary'!$I$2:$I$2047,'all sales summary'!$A$2:$A$2047,$A12,'all sales summary'!$B$2:$B$2047,AE$4)))+(AVERAGEIFS('city centre offline'!$K$2:$K$2047,'city centre offline'!$A$2:$A$2047,$A12,'city centre offline'!$B$2:$B$2047,AE$4)*AVERAGEIFS('all sales summary'!$I$2:$I$2047,'all sales summary'!$A$2:$A$2047,$A12,'all sales summary'!$B$2:$B$2047,AE$4)))</f>
        <v>0.14005083266966864</v>
      </c>
      <c r="AF12" s="60">
        <f>(AVERAGEIFS('city centre offline'!$K$2:$K$2047,'city centre offline'!$A$2:$A$2047,$A12,'city centre offline'!$B$2:$B$2047,AF$4)*AVERAGEIFS('all sales summary'!$I$2:$I$2047,'all sales summary'!$A$2:$A$2047,$A12,'all sales summary'!$B$2:$B$2047,AF$4))/((AVERAGEIFS('overall city offline'!$K$2:$K$2047,'overall city offline'!$A$2:$A$2047,$A12,'overall city offline'!$B$2:$B$2047,AF$4)*(1-AVERAGEIFS('all sales summary'!$I$2:$I$2047,'all sales summary'!$A$2:$A$2047,$A12,'all sales summary'!$B$2:$B$2047,AF$4)))+(AVERAGEIFS('city centre offline'!$K$2:$K$2047,'city centre offline'!$A$2:$A$2047,$A12,'city centre offline'!$B$2:$B$2047,AF$4)*AVERAGEIFS('all sales summary'!$I$2:$I$2047,'all sales summary'!$A$2:$A$2047,$A12,'all sales summary'!$B$2:$B$2047,AF$4)))</f>
        <v>0.14411407444891244</v>
      </c>
      <c r="AG12" s="60">
        <f>(AVERAGEIFS('city centre offline'!$K$2:$K$2047,'city centre offline'!$A$2:$A$2047,$A12,'city centre offline'!$B$2:$B$2047,AG$4)*AVERAGEIFS('all sales summary'!$I$2:$I$2047,'all sales summary'!$A$2:$A$2047,$A12,'all sales summary'!$B$2:$B$2047,AG$4))/((AVERAGEIFS('overall city offline'!$K$2:$K$2047,'overall city offline'!$A$2:$A$2047,$A12,'overall city offline'!$B$2:$B$2047,AG$4)*(1-AVERAGEIFS('all sales summary'!$I$2:$I$2047,'all sales summary'!$A$2:$A$2047,$A12,'all sales summary'!$B$2:$B$2047,AG$4)))+(AVERAGEIFS('city centre offline'!$K$2:$K$2047,'city centre offline'!$A$2:$A$2047,$A12,'city centre offline'!$B$2:$B$2047,AG$4)*AVERAGEIFS('all sales summary'!$I$2:$I$2047,'all sales summary'!$A$2:$A$2047,$A12,'all sales summary'!$B$2:$B$2047,AG$4)))</f>
        <v>0.15003079943334441</v>
      </c>
      <c r="AH12" s="60">
        <f>(AVERAGEIFS('city centre offline'!$K$2:$K$2047,'city centre offline'!$A$2:$A$2047,$A12,'city centre offline'!$B$2:$B$2047,AH$4)*AVERAGEIFS('all sales summary'!$I$2:$I$2047,'all sales summary'!$A$2:$A$2047,$A12,'all sales summary'!$B$2:$B$2047,AH$4))/((AVERAGEIFS('overall city offline'!$K$2:$K$2047,'overall city offline'!$A$2:$A$2047,$A12,'overall city offline'!$B$2:$B$2047,AH$4)*(1-AVERAGEIFS('all sales summary'!$I$2:$I$2047,'all sales summary'!$A$2:$A$2047,$A12,'all sales summary'!$B$2:$B$2047,AH$4)))+(AVERAGEIFS('city centre offline'!$K$2:$K$2047,'city centre offline'!$A$2:$A$2047,$A12,'city centre offline'!$B$2:$B$2047,AH$4)*AVERAGEIFS('all sales summary'!$I$2:$I$2047,'all sales summary'!$A$2:$A$2047,$A12,'all sales summary'!$B$2:$B$2047,AH$4)))</f>
        <v>0.14585679049174655</v>
      </c>
    </row>
    <row r="13" spans="1:34" x14ac:dyDescent="0.3">
      <c r="A13" t="s">
        <v>15</v>
      </c>
      <c r="B13" s="60">
        <f>(AVERAGEIFS('city centre offline'!$K$2:$K$2047,'city centre offline'!$A$2:$A$2047,$A13,'city centre offline'!$B$2:$B$2047,B$4)*AVERAGEIFS('all sales summary'!$I$2:$I$2047,'all sales summary'!$A$2:$A$2047,$A13,'all sales summary'!$B$2:$B$2047,B$4))/((AVERAGEIFS('overall city offline'!$K$2:$K$2047,'overall city offline'!$A$2:$A$2047,$A13,'overall city offline'!$B$2:$B$2047,B$4)*(1-AVERAGEIFS('all sales summary'!$I$2:$I$2047,'all sales summary'!$A$2:$A$2047,$A13,'all sales summary'!$B$2:$B$2047,B$4)))+(AVERAGEIFS('city centre offline'!$K$2:$K$2047,'city centre offline'!$A$2:$A$2047,$A13,'city centre offline'!$B$2:$B$2047,B$4)*AVERAGEIFS('all sales summary'!$I$2:$I$2047,'all sales summary'!$A$2:$A$2047,$A13,'all sales summary'!$B$2:$B$2047,B$4)))</f>
        <v>0.12355198379955491</v>
      </c>
      <c r="C13" s="60">
        <f>(AVERAGEIFS('city centre offline'!$K$2:$K$2047,'city centre offline'!$A$2:$A$2047,$A13,'city centre offline'!$B$2:$B$2047,C$4)*AVERAGEIFS('all sales summary'!$I$2:$I$2047,'all sales summary'!$A$2:$A$2047,$A13,'all sales summary'!$B$2:$B$2047,C$4))/((AVERAGEIFS('overall city offline'!$K$2:$K$2047,'overall city offline'!$A$2:$A$2047,$A13,'overall city offline'!$B$2:$B$2047,C$4)*(1-AVERAGEIFS('all sales summary'!$I$2:$I$2047,'all sales summary'!$A$2:$A$2047,$A13,'all sales summary'!$B$2:$B$2047,C$4)))+(AVERAGEIFS('city centre offline'!$K$2:$K$2047,'city centre offline'!$A$2:$A$2047,$A13,'city centre offline'!$B$2:$B$2047,C$4)*AVERAGEIFS('all sales summary'!$I$2:$I$2047,'all sales summary'!$A$2:$A$2047,$A13,'all sales summary'!$B$2:$B$2047,C$4)))</f>
        <v>0.1250845002762041</v>
      </c>
      <c r="D13" s="60">
        <f>(AVERAGEIFS('city centre offline'!$K$2:$K$2047,'city centre offline'!$A$2:$A$2047,$A13,'city centre offline'!$B$2:$B$2047,D$4)*AVERAGEIFS('all sales summary'!$I$2:$I$2047,'all sales summary'!$A$2:$A$2047,$A13,'all sales summary'!$B$2:$B$2047,D$4))/((AVERAGEIFS('overall city offline'!$K$2:$K$2047,'overall city offline'!$A$2:$A$2047,$A13,'overall city offline'!$B$2:$B$2047,D$4)*(1-AVERAGEIFS('all sales summary'!$I$2:$I$2047,'all sales summary'!$A$2:$A$2047,$A13,'all sales summary'!$B$2:$B$2047,D$4)))+(AVERAGEIFS('city centre offline'!$K$2:$K$2047,'city centre offline'!$A$2:$A$2047,$A13,'city centre offline'!$B$2:$B$2047,D$4)*AVERAGEIFS('all sales summary'!$I$2:$I$2047,'all sales summary'!$A$2:$A$2047,$A13,'all sales summary'!$B$2:$B$2047,D$4)))</f>
        <v>0.1237827436376599</v>
      </c>
      <c r="E13" s="60">
        <f>(AVERAGEIFS('city centre offline'!$K$2:$K$2047,'city centre offline'!$A$2:$A$2047,$A13,'city centre offline'!$B$2:$B$2047,E$4)*AVERAGEIFS('all sales summary'!$I$2:$I$2047,'all sales summary'!$A$2:$A$2047,$A13,'all sales summary'!$B$2:$B$2047,E$4))/((AVERAGEIFS('overall city offline'!$K$2:$K$2047,'overall city offline'!$A$2:$A$2047,$A13,'overall city offline'!$B$2:$B$2047,E$4)*(1-AVERAGEIFS('all sales summary'!$I$2:$I$2047,'all sales summary'!$A$2:$A$2047,$A13,'all sales summary'!$B$2:$B$2047,E$4)))+(AVERAGEIFS('city centre offline'!$K$2:$K$2047,'city centre offline'!$A$2:$A$2047,$A13,'city centre offline'!$B$2:$B$2047,E$4)*AVERAGEIFS('all sales summary'!$I$2:$I$2047,'all sales summary'!$A$2:$A$2047,$A13,'all sales summary'!$B$2:$B$2047,E$4)))</f>
        <v>0.12776987555100419</v>
      </c>
      <c r="F13" s="60">
        <f>(AVERAGEIFS('city centre offline'!$K$2:$K$2047,'city centre offline'!$A$2:$A$2047,$A13,'city centre offline'!$B$2:$B$2047,F$4)*AVERAGEIFS('all sales summary'!$I$2:$I$2047,'all sales summary'!$A$2:$A$2047,$A13,'all sales summary'!$B$2:$B$2047,F$4))/((AVERAGEIFS('overall city offline'!$K$2:$K$2047,'overall city offline'!$A$2:$A$2047,$A13,'overall city offline'!$B$2:$B$2047,F$4)*(1-AVERAGEIFS('all sales summary'!$I$2:$I$2047,'all sales summary'!$A$2:$A$2047,$A13,'all sales summary'!$B$2:$B$2047,F$4)))+(AVERAGEIFS('city centre offline'!$K$2:$K$2047,'city centre offline'!$A$2:$A$2047,$A13,'city centre offline'!$B$2:$B$2047,F$4)*AVERAGEIFS('all sales summary'!$I$2:$I$2047,'all sales summary'!$A$2:$A$2047,$A13,'all sales summary'!$B$2:$B$2047,F$4)))</f>
        <v>0.12650507897565796</v>
      </c>
      <c r="G13" s="60">
        <f>(AVERAGEIFS('city centre offline'!$K$2:$K$2047,'city centre offline'!$A$2:$A$2047,$A13,'city centre offline'!$B$2:$B$2047,G$4)*AVERAGEIFS('all sales summary'!$I$2:$I$2047,'all sales summary'!$A$2:$A$2047,$A13,'all sales summary'!$B$2:$B$2047,G$4))/((AVERAGEIFS('overall city offline'!$K$2:$K$2047,'overall city offline'!$A$2:$A$2047,$A13,'overall city offline'!$B$2:$B$2047,G$4)*(1-AVERAGEIFS('all sales summary'!$I$2:$I$2047,'all sales summary'!$A$2:$A$2047,$A13,'all sales summary'!$B$2:$B$2047,G$4)))+(AVERAGEIFS('city centre offline'!$K$2:$K$2047,'city centre offline'!$A$2:$A$2047,$A13,'city centre offline'!$B$2:$B$2047,G$4)*AVERAGEIFS('all sales summary'!$I$2:$I$2047,'all sales summary'!$A$2:$A$2047,$A13,'all sales summary'!$B$2:$B$2047,G$4)))</f>
        <v>0.13093481662274745</v>
      </c>
      <c r="H13" s="60">
        <f>(AVERAGEIFS('city centre offline'!$K$2:$K$2047,'city centre offline'!$A$2:$A$2047,$A13,'city centre offline'!$B$2:$B$2047,H$4)*AVERAGEIFS('all sales summary'!$I$2:$I$2047,'all sales summary'!$A$2:$A$2047,$A13,'all sales summary'!$B$2:$B$2047,H$4))/((AVERAGEIFS('overall city offline'!$K$2:$K$2047,'overall city offline'!$A$2:$A$2047,$A13,'overall city offline'!$B$2:$B$2047,H$4)*(1-AVERAGEIFS('all sales summary'!$I$2:$I$2047,'all sales summary'!$A$2:$A$2047,$A13,'all sales summary'!$B$2:$B$2047,H$4)))+(AVERAGEIFS('city centre offline'!$K$2:$K$2047,'city centre offline'!$A$2:$A$2047,$A13,'city centre offline'!$B$2:$B$2047,H$4)*AVERAGEIFS('all sales summary'!$I$2:$I$2047,'all sales summary'!$A$2:$A$2047,$A13,'all sales summary'!$B$2:$B$2047,H$4)))</f>
        <v>0.13316950632113356</v>
      </c>
      <c r="I13" s="60">
        <f>(AVERAGEIFS('city centre offline'!$K$2:$K$2047,'city centre offline'!$A$2:$A$2047,$A13,'city centre offline'!$B$2:$B$2047,I$4)*AVERAGEIFS('all sales summary'!$I$2:$I$2047,'all sales summary'!$A$2:$A$2047,$A13,'all sales summary'!$B$2:$B$2047,I$4))/((AVERAGEIFS('overall city offline'!$K$2:$K$2047,'overall city offline'!$A$2:$A$2047,$A13,'overall city offline'!$B$2:$B$2047,I$4)*(1-AVERAGEIFS('all sales summary'!$I$2:$I$2047,'all sales summary'!$A$2:$A$2047,$A13,'all sales summary'!$B$2:$B$2047,I$4)))+(AVERAGEIFS('city centre offline'!$K$2:$K$2047,'city centre offline'!$A$2:$A$2047,$A13,'city centre offline'!$B$2:$B$2047,I$4)*AVERAGEIFS('all sales summary'!$I$2:$I$2047,'all sales summary'!$A$2:$A$2047,$A13,'all sales summary'!$B$2:$B$2047,I$4)))</f>
        <v>0.13499652261682088</v>
      </c>
      <c r="J13" s="60">
        <f>(AVERAGEIFS('city centre offline'!$K$2:$K$2047,'city centre offline'!$A$2:$A$2047,$A13,'city centre offline'!$B$2:$B$2047,J$4)*AVERAGEIFS('all sales summary'!$I$2:$I$2047,'all sales summary'!$A$2:$A$2047,$A13,'all sales summary'!$B$2:$B$2047,J$4))/((AVERAGEIFS('overall city offline'!$K$2:$K$2047,'overall city offline'!$A$2:$A$2047,$A13,'overall city offline'!$B$2:$B$2047,J$4)*(1-AVERAGEIFS('all sales summary'!$I$2:$I$2047,'all sales summary'!$A$2:$A$2047,$A13,'all sales summary'!$B$2:$B$2047,J$4)))+(AVERAGEIFS('city centre offline'!$K$2:$K$2047,'city centre offline'!$A$2:$A$2047,$A13,'city centre offline'!$B$2:$B$2047,J$4)*AVERAGEIFS('all sales summary'!$I$2:$I$2047,'all sales summary'!$A$2:$A$2047,$A13,'all sales summary'!$B$2:$B$2047,J$4)))</f>
        <v>0.12087411071108595</v>
      </c>
      <c r="K13" s="60">
        <f>(AVERAGEIFS('city centre offline'!$K$2:$K$2047,'city centre offline'!$A$2:$A$2047,$A13,'city centre offline'!$B$2:$B$2047,K$4)*AVERAGEIFS('all sales summary'!$I$2:$I$2047,'all sales summary'!$A$2:$A$2047,$A13,'all sales summary'!$B$2:$B$2047,K$4))/((AVERAGEIFS('overall city offline'!$K$2:$K$2047,'overall city offline'!$A$2:$A$2047,$A13,'overall city offline'!$B$2:$B$2047,K$4)*(1-AVERAGEIFS('all sales summary'!$I$2:$I$2047,'all sales summary'!$A$2:$A$2047,$A13,'all sales summary'!$B$2:$B$2047,K$4)))+(AVERAGEIFS('city centre offline'!$K$2:$K$2047,'city centre offline'!$A$2:$A$2047,$A13,'city centre offline'!$B$2:$B$2047,K$4)*AVERAGEIFS('all sales summary'!$I$2:$I$2047,'all sales summary'!$A$2:$A$2047,$A13,'all sales summary'!$B$2:$B$2047,K$4)))</f>
        <v>0.11984292131055437</v>
      </c>
      <c r="L13" s="60">
        <f>(AVERAGEIFS('city centre offline'!$K$2:$K$2047,'city centre offline'!$A$2:$A$2047,$A13,'city centre offline'!$B$2:$B$2047,L$4)*AVERAGEIFS('all sales summary'!$I$2:$I$2047,'all sales summary'!$A$2:$A$2047,$A13,'all sales summary'!$B$2:$B$2047,L$4))/((AVERAGEIFS('overall city offline'!$K$2:$K$2047,'overall city offline'!$A$2:$A$2047,$A13,'overall city offline'!$B$2:$B$2047,L$4)*(1-AVERAGEIFS('all sales summary'!$I$2:$I$2047,'all sales summary'!$A$2:$A$2047,$A13,'all sales summary'!$B$2:$B$2047,L$4)))+(AVERAGEIFS('city centre offline'!$K$2:$K$2047,'city centre offline'!$A$2:$A$2047,$A13,'city centre offline'!$B$2:$B$2047,L$4)*AVERAGEIFS('all sales summary'!$I$2:$I$2047,'all sales summary'!$A$2:$A$2047,$A13,'all sales summary'!$B$2:$B$2047,L$4)))</f>
        <v>0.13337532530920049</v>
      </c>
      <c r="M13" s="60">
        <f>(AVERAGEIFS('city centre offline'!$K$2:$K$2047,'city centre offline'!$A$2:$A$2047,$A13,'city centre offline'!$B$2:$B$2047,M$4)*AVERAGEIFS('all sales summary'!$I$2:$I$2047,'all sales summary'!$A$2:$A$2047,$A13,'all sales summary'!$B$2:$B$2047,M$4))/((AVERAGEIFS('overall city offline'!$K$2:$K$2047,'overall city offline'!$A$2:$A$2047,$A13,'overall city offline'!$B$2:$B$2047,M$4)*(1-AVERAGEIFS('all sales summary'!$I$2:$I$2047,'all sales summary'!$A$2:$A$2047,$A13,'all sales summary'!$B$2:$B$2047,M$4)))+(AVERAGEIFS('city centre offline'!$K$2:$K$2047,'city centre offline'!$A$2:$A$2047,$A13,'city centre offline'!$B$2:$B$2047,M$4)*AVERAGEIFS('all sales summary'!$I$2:$I$2047,'all sales summary'!$A$2:$A$2047,$A13,'all sales summary'!$B$2:$B$2047,M$4)))</f>
        <v>0.17339892194532266</v>
      </c>
      <c r="N13" s="60">
        <f>(AVERAGEIFS('city centre offline'!$K$2:$K$2047,'city centre offline'!$A$2:$A$2047,$A13,'city centre offline'!$B$2:$B$2047,N$4)*AVERAGEIFS('all sales summary'!$I$2:$I$2047,'all sales summary'!$A$2:$A$2047,$A13,'all sales summary'!$B$2:$B$2047,N$4))/((AVERAGEIFS('overall city offline'!$K$2:$K$2047,'overall city offline'!$A$2:$A$2047,$A13,'overall city offline'!$B$2:$B$2047,N$4)*(1-AVERAGEIFS('all sales summary'!$I$2:$I$2047,'all sales summary'!$A$2:$A$2047,$A13,'all sales summary'!$B$2:$B$2047,N$4)))+(AVERAGEIFS('city centre offline'!$K$2:$K$2047,'city centre offline'!$A$2:$A$2047,$A13,'city centre offline'!$B$2:$B$2047,N$4)*AVERAGEIFS('all sales summary'!$I$2:$I$2047,'all sales summary'!$A$2:$A$2047,$A13,'all sales summary'!$B$2:$B$2047,N$4)))</f>
        <v>0.1257367031501839</v>
      </c>
      <c r="O13" s="60">
        <f>(AVERAGEIFS('city centre offline'!$K$2:$K$2047,'city centre offline'!$A$2:$A$2047,$A13,'city centre offline'!$B$2:$B$2047,O$4)*AVERAGEIFS('all sales summary'!$I$2:$I$2047,'all sales summary'!$A$2:$A$2047,$A13,'all sales summary'!$B$2:$B$2047,O$4))/((AVERAGEIFS('overall city offline'!$K$2:$K$2047,'overall city offline'!$A$2:$A$2047,$A13,'overall city offline'!$B$2:$B$2047,O$4)*(1-AVERAGEIFS('all sales summary'!$I$2:$I$2047,'all sales summary'!$A$2:$A$2047,$A13,'all sales summary'!$B$2:$B$2047,O$4)))+(AVERAGEIFS('city centre offline'!$K$2:$K$2047,'city centre offline'!$A$2:$A$2047,$A13,'city centre offline'!$B$2:$B$2047,O$4)*AVERAGEIFS('all sales summary'!$I$2:$I$2047,'all sales summary'!$A$2:$A$2047,$A13,'all sales summary'!$B$2:$B$2047,O$4)))</f>
        <v>0.13648245072690182</v>
      </c>
      <c r="P13" s="60">
        <f>(AVERAGEIFS('city centre offline'!$K$2:$K$2047,'city centre offline'!$A$2:$A$2047,$A13,'city centre offline'!$B$2:$B$2047,P$4)*AVERAGEIFS('all sales summary'!$I$2:$I$2047,'all sales summary'!$A$2:$A$2047,$A13,'all sales summary'!$B$2:$B$2047,P$4))/((AVERAGEIFS('overall city offline'!$K$2:$K$2047,'overall city offline'!$A$2:$A$2047,$A13,'overall city offline'!$B$2:$B$2047,P$4)*(1-AVERAGEIFS('all sales summary'!$I$2:$I$2047,'all sales summary'!$A$2:$A$2047,$A13,'all sales summary'!$B$2:$B$2047,P$4)))+(AVERAGEIFS('city centre offline'!$K$2:$K$2047,'city centre offline'!$A$2:$A$2047,$A13,'city centre offline'!$B$2:$B$2047,P$4)*AVERAGEIFS('all sales summary'!$I$2:$I$2047,'all sales summary'!$A$2:$A$2047,$A13,'all sales summary'!$B$2:$B$2047,P$4)))</f>
        <v>8.8263468045863699E-2</v>
      </c>
      <c r="Q13" s="60">
        <f>(AVERAGEIFS('city centre offline'!$K$2:$K$2047,'city centre offline'!$A$2:$A$2047,$A13,'city centre offline'!$B$2:$B$2047,Q$4)*AVERAGEIFS('all sales summary'!$I$2:$I$2047,'all sales summary'!$A$2:$A$2047,$A13,'all sales summary'!$B$2:$B$2047,Q$4))/((AVERAGEIFS('overall city offline'!$K$2:$K$2047,'overall city offline'!$A$2:$A$2047,$A13,'overall city offline'!$B$2:$B$2047,Q$4)*(1-AVERAGEIFS('all sales summary'!$I$2:$I$2047,'all sales summary'!$A$2:$A$2047,$A13,'all sales summary'!$B$2:$B$2047,Q$4)))+(AVERAGEIFS('city centre offline'!$K$2:$K$2047,'city centre offline'!$A$2:$A$2047,$A13,'city centre offline'!$B$2:$B$2047,Q$4)*AVERAGEIFS('all sales summary'!$I$2:$I$2047,'all sales summary'!$A$2:$A$2047,$A13,'all sales summary'!$B$2:$B$2047,Q$4)))</f>
        <v>6.3270453722507787E-3</v>
      </c>
      <c r="R13" s="60">
        <f>(AVERAGEIFS('city centre offline'!$K$2:$K$2047,'city centre offline'!$A$2:$A$2047,$A13,'city centre offline'!$B$2:$B$2047,R$4)*AVERAGEIFS('all sales summary'!$I$2:$I$2047,'all sales summary'!$A$2:$A$2047,$A13,'all sales summary'!$B$2:$B$2047,R$4))/((AVERAGEIFS('overall city offline'!$K$2:$K$2047,'overall city offline'!$A$2:$A$2047,$A13,'overall city offline'!$B$2:$B$2047,R$4)*(1-AVERAGEIFS('all sales summary'!$I$2:$I$2047,'all sales summary'!$A$2:$A$2047,$A13,'all sales summary'!$B$2:$B$2047,R$4)))+(AVERAGEIFS('city centre offline'!$K$2:$K$2047,'city centre offline'!$A$2:$A$2047,$A13,'city centre offline'!$B$2:$B$2047,R$4)*AVERAGEIFS('all sales summary'!$I$2:$I$2047,'all sales summary'!$A$2:$A$2047,$A13,'all sales summary'!$B$2:$B$2047,R$4)))</f>
        <v>6.4362074755414719E-3</v>
      </c>
      <c r="S13" s="60">
        <f>(AVERAGEIFS('city centre offline'!$K$2:$K$2047,'city centre offline'!$A$2:$A$2047,$A13,'city centre offline'!$B$2:$B$2047,S$4)*AVERAGEIFS('all sales summary'!$I$2:$I$2047,'all sales summary'!$A$2:$A$2047,$A13,'all sales summary'!$B$2:$B$2047,S$4))/((AVERAGEIFS('overall city offline'!$K$2:$K$2047,'overall city offline'!$A$2:$A$2047,$A13,'overall city offline'!$B$2:$B$2047,S$4)*(1-AVERAGEIFS('all sales summary'!$I$2:$I$2047,'all sales summary'!$A$2:$A$2047,$A13,'all sales summary'!$B$2:$B$2047,S$4)))+(AVERAGEIFS('city centre offline'!$K$2:$K$2047,'city centre offline'!$A$2:$A$2047,$A13,'city centre offline'!$B$2:$B$2047,S$4)*AVERAGEIFS('all sales summary'!$I$2:$I$2047,'all sales summary'!$A$2:$A$2047,$A13,'all sales summary'!$B$2:$B$2047,S$4)))</f>
        <v>4.5494832515519633E-2</v>
      </c>
      <c r="T13" s="60">
        <f>(AVERAGEIFS('city centre offline'!$K$2:$K$2047,'city centre offline'!$A$2:$A$2047,$A13,'city centre offline'!$B$2:$B$2047,T$4)*AVERAGEIFS('all sales summary'!$I$2:$I$2047,'all sales summary'!$A$2:$A$2047,$A13,'all sales summary'!$B$2:$B$2047,T$4))/((AVERAGEIFS('overall city offline'!$K$2:$K$2047,'overall city offline'!$A$2:$A$2047,$A13,'overall city offline'!$B$2:$B$2047,T$4)*(1-AVERAGEIFS('all sales summary'!$I$2:$I$2047,'all sales summary'!$A$2:$A$2047,$A13,'all sales summary'!$B$2:$B$2047,T$4)))+(AVERAGEIFS('city centre offline'!$K$2:$K$2047,'city centre offline'!$A$2:$A$2047,$A13,'city centre offline'!$B$2:$B$2047,T$4)*AVERAGEIFS('all sales summary'!$I$2:$I$2047,'all sales summary'!$A$2:$A$2047,$A13,'all sales summary'!$B$2:$B$2047,T$4)))</f>
        <v>7.2794594455460396E-2</v>
      </c>
      <c r="U13" s="60">
        <f>(AVERAGEIFS('city centre offline'!$K$2:$K$2047,'city centre offline'!$A$2:$A$2047,$A13,'city centre offline'!$B$2:$B$2047,U$4)*AVERAGEIFS('all sales summary'!$I$2:$I$2047,'all sales summary'!$A$2:$A$2047,$A13,'all sales summary'!$B$2:$B$2047,U$4))/((AVERAGEIFS('overall city offline'!$K$2:$K$2047,'overall city offline'!$A$2:$A$2047,$A13,'overall city offline'!$B$2:$B$2047,U$4)*(1-AVERAGEIFS('all sales summary'!$I$2:$I$2047,'all sales summary'!$A$2:$A$2047,$A13,'all sales summary'!$B$2:$B$2047,U$4)))+(AVERAGEIFS('city centre offline'!$K$2:$K$2047,'city centre offline'!$A$2:$A$2047,$A13,'city centre offline'!$B$2:$B$2047,U$4)*AVERAGEIFS('all sales summary'!$I$2:$I$2047,'all sales summary'!$A$2:$A$2047,$A13,'all sales summary'!$B$2:$B$2047,U$4)))</f>
        <v>8.8585073124346103E-2</v>
      </c>
      <c r="V13" s="60">
        <f>(AVERAGEIFS('city centre offline'!$K$2:$K$2047,'city centre offline'!$A$2:$A$2047,$A13,'city centre offline'!$B$2:$B$2047,V$4)*AVERAGEIFS('all sales summary'!$I$2:$I$2047,'all sales summary'!$A$2:$A$2047,$A13,'all sales summary'!$B$2:$B$2047,V$4))/((AVERAGEIFS('overall city offline'!$K$2:$K$2047,'overall city offline'!$A$2:$A$2047,$A13,'overall city offline'!$B$2:$B$2047,V$4)*(1-AVERAGEIFS('all sales summary'!$I$2:$I$2047,'all sales summary'!$A$2:$A$2047,$A13,'all sales summary'!$B$2:$B$2047,V$4)))+(AVERAGEIFS('city centre offline'!$K$2:$K$2047,'city centre offline'!$A$2:$A$2047,$A13,'city centre offline'!$B$2:$B$2047,V$4)*AVERAGEIFS('all sales summary'!$I$2:$I$2047,'all sales summary'!$A$2:$A$2047,$A13,'all sales summary'!$B$2:$B$2047,V$4)))</f>
        <v>7.5715538900712684E-2</v>
      </c>
      <c r="W13" s="60">
        <f>(AVERAGEIFS('city centre offline'!$K$2:$K$2047,'city centre offline'!$A$2:$A$2047,$A13,'city centre offline'!$B$2:$B$2047,W$4)*AVERAGEIFS('all sales summary'!$I$2:$I$2047,'all sales summary'!$A$2:$A$2047,$A13,'all sales summary'!$B$2:$B$2047,W$4))/((AVERAGEIFS('overall city offline'!$K$2:$K$2047,'overall city offline'!$A$2:$A$2047,$A13,'overall city offline'!$B$2:$B$2047,W$4)*(1-AVERAGEIFS('all sales summary'!$I$2:$I$2047,'all sales summary'!$A$2:$A$2047,$A13,'all sales summary'!$B$2:$B$2047,W$4)))+(AVERAGEIFS('city centre offline'!$K$2:$K$2047,'city centre offline'!$A$2:$A$2047,$A13,'city centre offline'!$B$2:$B$2047,W$4)*AVERAGEIFS('all sales summary'!$I$2:$I$2047,'all sales summary'!$A$2:$A$2047,$A13,'all sales summary'!$B$2:$B$2047,W$4)))</f>
        <v>6.5095819312490241E-2</v>
      </c>
      <c r="X13" s="60">
        <f>(AVERAGEIFS('city centre offline'!$K$2:$K$2047,'city centre offline'!$A$2:$A$2047,$A13,'city centre offline'!$B$2:$B$2047,X$4)*AVERAGEIFS('all sales summary'!$I$2:$I$2047,'all sales summary'!$A$2:$A$2047,$A13,'all sales summary'!$B$2:$B$2047,X$4))/((AVERAGEIFS('overall city offline'!$K$2:$K$2047,'overall city offline'!$A$2:$A$2047,$A13,'overall city offline'!$B$2:$B$2047,X$4)*(1-AVERAGEIFS('all sales summary'!$I$2:$I$2047,'all sales summary'!$A$2:$A$2047,$A13,'all sales summary'!$B$2:$B$2047,X$4)))+(AVERAGEIFS('city centre offline'!$K$2:$K$2047,'city centre offline'!$A$2:$A$2047,$A13,'city centre offline'!$B$2:$B$2047,X$4)*AVERAGEIFS('all sales summary'!$I$2:$I$2047,'all sales summary'!$A$2:$A$2047,$A13,'all sales summary'!$B$2:$B$2047,X$4)))</f>
        <v>2.9529143603597822E-2</v>
      </c>
      <c r="Y13" s="60">
        <f>(AVERAGEIFS('city centre offline'!$K$2:$K$2047,'city centre offline'!$A$2:$A$2047,$A13,'city centre offline'!$B$2:$B$2047,Y$4)*AVERAGEIFS('all sales summary'!$I$2:$I$2047,'all sales summary'!$A$2:$A$2047,$A13,'all sales summary'!$B$2:$B$2047,Y$4))/((AVERAGEIFS('overall city offline'!$K$2:$K$2047,'overall city offline'!$A$2:$A$2047,$A13,'overall city offline'!$B$2:$B$2047,Y$4)*(1-AVERAGEIFS('all sales summary'!$I$2:$I$2047,'all sales summary'!$A$2:$A$2047,$A13,'all sales summary'!$B$2:$B$2047,Y$4)))+(AVERAGEIFS('city centre offline'!$K$2:$K$2047,'city centre offline'!$A$2:$A$2047,$A13,'city centre offline'!$B$2:$B$2047,Y$4)*AVERAGEIFS('all sales summary'!$I$2:$I$2047,'all sales summary'!$A$2:$A$2047,$A13,'all sales summary'!$B$2:$B$2047,Y$4)))</f>
        <v>0.12100145167513808</v>
      </c>
      <c r="Z13" s="60">
        <f>(AVERAGEIFS('city centre offline'!$K$2:$K$2047,'city centre offline'!$A$2:$A$2047,$A13,'city centre offline'!$B$2:$B$2047,Z$4)*AVERAGEIFS('all sales summary'!$I$2:$I$2047,'all sales summary'!$A$2:$A$2047,$A13,'all sales summary'!$B$2:$B$2047,Z$4))/((AVERAGEIFS('overall city offline'!$K$2:$K$2047,'overall city offline'!$A$2:$A$2047,$A13,'overall city offline'!$B$2:$B$2047,Z$4)*(1-AVERAGEIFS('all sales summary'!$I$2:$I$2047,'all sales summary'!$A$2:$A$2047,$A13,'all sales summary'!$B$2:$B$2047,Z$4)))+(AVERAGEIFS('city centre offline'!$K$2:$K$2047,'city centre offline'!$A$2:$A$2047,$A13,'city centre offline'!$B$2:$B$2047,Z$4)*AVERAGEIFS('all sales summary'!$I$2:$I$2047,'all sales summary'!$A$2:$A$2047,$A13,'all sales summary'!$B$2:$B$2047,Z$4)))</f>
        <v>8.2935600524133117E-3</v>
      </c>
      <c r="AA13" s="60">
        <f>(AVERAGEIFS('city centre offline'!$K$2:$K$2047,'city centre offline'!$A$2:$A$2047,$A13,'city centre offline'!$B$2:$B$2047,AA$4)*AVERAGEIFS('all sales summary'!$I$2:$I$2047,'all sales summary'!$A$2:$A$2047,$A13,'all sales summary'!$B$2:$B$2047,AA$4))/((AVERAGEIFS('overall city offline'!$K$2:$K$2047,'overall city offline'!$A$2:$A$2047,$A13,'overall city offline'!$B$2:$B$2047,AA$4)*(1-AVERAGEIFS('all sales summary'!$I$2:$I$2047,'all sales summary'!$A$2:$A$2047,$A13,'all sales summary'!$B$2:$B$2047,AA$4)))+(AVERAGEIFS('city centre offline'!$K$2:$K$2047,'city centre offline'!$A$2:$A$2047,$A13,'city centre offline'!$B$2:$B$2047,AA$4)*AVERAGEIFS('all sales summary'!$I$2:$I$2047,'all sales summary'!$A$2:$A$2047,$A13,'all sales summary'!$B$2:$B$2047,AA$4)))</f>
        <v>6.8134677891839796E-3</v>
      </c>
      <c r="AB13" s="60">
        <f>(AVERAGEIFS('city centre offline'!$K$2:$K$2047,'city centre offline'!$A$2:$A$2047,$A13,'city centre offline'!$B$2:$B$2047,AB$4)*AVERAGEIFS('all sales summary'!$I$2:$I$2047,'all sales summary'!$A$2:$A$2047,$A13,'all sales summary'!$B$2:$B$2047,AB$4))/((AVERAGEIFS('overall city offline'!$K$2:$K$2047,'overall city offline'!$A$2:$A$2047,$A13,'overall city offline'!$B$2:$B$2047,AB$4)*(1-AVERAGEIFS('all sales summary'!$I$2:$I$2047,'all sales summary'!$A$2:$A$2047,$A13,'all sales summary'!$B$2:$B$2047,AB$4)))+(AVERAGEIFS('city centre offline'!$K$2:$K$2047,'city centre offline'!$A$2:$A$2047,$A13,'city centre offline'!$B$2:$B$2047,AB$4)*AVERAGEIFS('all sales summary'!$I$2:$I$2047,'all sales summary'!$A$2:$A$2047,$A13,'all sales summary'!$B$2:$B$2047,AB$4)))</f>
        <v>7.8746928257853507E-3</v>
      </c>
      <c r="AC13" s="60">
        <f>(AVERAGEIFS('city centre offline'!$K$2:$K$2047,'city centre offline'!$A$2:$A$2047,$A13,'city centre offline'!$B$2:$B$2047,AC$4)*AVERAGEIFS('all sales summary'!$I$2:$I$2047,'all sales summary'!$A$2:$A$2047,$A13,'all sales summary'!$B$2:$B$2047,AC$4))/((AVERAGEIFS('overall city offline'!$K$2:$K$2047,'overall city offline'!$A$2:$A$2047,$A13,'overall city offline'!$B$2:$B$2047,AC$4)*(1-AVERAGEIFS('all sales summary'!$I$2:$I$2047,'all sales summary'!$A$2:$A$2047,$A13,'all sales summary'!$B$2:$B$2047,AC$4)))+(AVERAGEIFS('city centre offline'!$K$2:$K$2047,'city centre offline'!$A$2:$A$2047,$A13,'city centre offline'!$B$2:$B$2047,AC$4)*AVERAGEIFS('all sales summary'!$I$2:$I$2047,'all sales summary'!$A$2:$A$2047,$A13,'all sales summary'!$B$2:$B$2047,AC$4)))</f>
        <v>6.8932004222069437E-2</v>
      </c>
      <c r="AD13" s="60">
        <f>(AVERAGEIFS('city centre offline'!$K$2:$K$2047,'city centre offline'!$A$2:$A$2047,$A13,'city centre offline'!$B$2:$B$2047,AD$4)*AVERAGEIFS('all sales summary'!$I$2:$I$2047,'all sales summary'!$A$2:$A$2047,$A13,'all sales summary'!$B$2:$B$2047,AD$4))/((AVERAGEIFS('overall city offline'!$K$2:$K$2047,'overall city offline'!$A$2:$A$2047,$A13,'overall city offline'!$B$2:$B$2047,AD$4)*(1-AVERAGEIFS('all sales summary'!$I$2:$I$2047,'all sales summary'!$A$2:$A$2047,$A13,'all sales summary'!$B$2:$B$2047,AD$4)))+(AVERAGEIFS('city centre offline'!$K$2:$K$2047,'city centre offline'!$A$2:$A$2047,$A13,'city centre offline'!$B$2:$B$2047,AD$4)*AVERAGEIFS('all sales summary'!$I$2:$I$2047,'all sales summary'!$A$2:$A$2047,$A13,'all sales summary'!$B$2:$B$2047,AD$4)))</f>
        <v>6.1649760425999352E-2</v>
      </c>
      <c r="AE13" s="60">
        <f>(AVERAGEIFS('city centre offline'!$K$2:$K$2047,'city centre offline'!$A$2:$A$2047,$A13,'city centre offline'!$B$2:$B$2047,AE$4)*AVERAGEIFS('all sales summary'!$I$2:$I$2047,'all sales summary'!$A$2:$A$2047,$A13,'all sales summary'!$B$2:$B$2047,AE$4))/((AVERAGEIFS('overall city offline'!$K$2:$K$2047,'overall city offline'!$A$2:$A$2047,$A13,'overall city offline'!$B$2:$B$2047,AE$4)*(1-AVERAGEIFS('all sales summary'!$I$2:$I$2047,'all sales summary'!$A$2:$A$2047,$A13,'all sales summary'!$B$2:$B$2047,AE$4)))+(AVERAGEIFS('city centre offline'!$K$2:$K$2047,'city centre offline'!$A$2:$A$2047,$A13,'city centre offline'!$B$2:$B$2047,AE$4)*AVERAGEIFS('all sales summary'!$I$2:$I$2047,'all sales summary'!$A$2:$A$2047,$A13,'all sales summary'!$B$2:$B$2047,AE$4)))</f>
        <v>5.38066259263454E-2</v>
      </c>
      <c r="AF13" s="60">
        <f>(AVERAGEIFS('city centre offline'!$K$2:$K$2047,'city centre offline'!$A$2:$A$2047,$A13,'city centre offline'!$B$2:$B$2047,AF$4)*AVERAGEIFS('all sales summary'!$I$2:$I$2047,'all sales summary'!$A$2:$A$2047,$A13,'all sales summary'!$B$2:$B$2047,AF$4))/((AVERAGEIFS('overall city offline'!$K$2:$K$2047,'overall city offline'!$A$2:$A$2047,$A13,'overall city offline'!$B$2:$B$2047,AF$4)*(1-AVERAGEIFS('all sales summary'!$I$2:$I$2047,'all sales summary'!$A$2:$A$2047,$A13,'all sales summary'!$B$2:$B$2047,AF$4)))+(AVERAGEIFS('city centre offline'!$K$2:$K$2047,'city centre offline'!$A$2:$A$2047,$A13,'city centre offline'!$B$2:$B$2047,AF$4)*AVERAGEIFS('all sales summary'!$I$2:$I$2047,'all sales summary'!$A$2:$A$2047,$A13,'all sales summary'!$B$2:$B$2047,AF$4)))</f>
        <v>5.7468799029972449E-2</v>
      </c>
      <c r="AG13" s="60">
        <f>(AVERAGEIFS('city centre offline'!$K$2:$K$2047,'city centre offline'!$A$2:$A$2047,$A13,'city centre offline'!$B$2:$B$2047,AG$4)*AVERAGEIFS('all sales summary'!$I$2:$I$2047,'all sales summary'!$A$2:$A$2047,$A13,'all sales summary'!$B$2:$B$2047,AG$4))/((AVERAGEIFS('overall city offline'!$K$2:$K$2047,'overall city offline'!$A$2:$A$2047,$A13,'overall city offline'!$B$2:$B$2047,AG$4)*(1-AVERAGEIFS('all sales summary'!$I$2:$I$2047,'all sales summary'!$A$2:$A$2047,$A13,'all sales summary'!$B$2:$B$2047,AG$4)))+(AVERAGEIFS('city centre offline'!$K$2:$K$2047,'city centre offline'!$A$2:$A$2047,$A13,'city centre offline'!$B$2:$B$2047,AG$4)*AVERAGEIFS('all sales summary'!$I$2:$I$2047,'all sales summary'!$A$2:$A$2047,$A13,'all sales summary'!$B$2:$B$2047,AG$4)))</f>
        <v>6.5028825789454209E-2</v>
      </c>
      <c r="AH13" s="60">
        <f>(AVERAGEIFS('city centre offline'!$K$2:$K$2047,'city centre offline'!$A$2:$A$2047,$A13,'city centre offline'!$B$2:$B$2047,AH$4)*AVERAGEIFS('all sales summary'!$I$2:$I$2047,'all sales summary'!$A$2:$A$2047,$A13,'all sales summary'!$B$2:$B$2047,AH$4))/((AVERAGEIFS('overall city offline'!$K$2:$K$2047,'overall city offline'!$A$2:$A$2047,$A13,'overall city offline'!$B$2:$B$2047,AH$4)*(1-AVERAGEIFS('all sales summary'!$I$2:$I$2047,'all sales summary'!$A$2:$A$2047,$A13,'all sales summary'!$B$2:$B$2047,AH$4)))+(AVERAGEIFS('city centre offline'!$K$2:$K$2047,'city centre offline'!$A$2:$A$2047,$A13,'city centre offline'!$B$2:$B$2047,AH$4)*AVERAGEIFS('all sales summary'!$I$2:$I$2047,'all sales summary'!$A$2:$A$2047,$A13,'all sales summary'!$B$2:$B$2047,AH$4)))</f>
        <v>6.2740070439977036E-2</v>
      </c>
    </row>
    <row r="14" spans="1:34" x14ac:dyDescent="0.3">
      <c r="A14" t="s">
        <v>16</v>
      </c>
      <c r="B14" s="60">
        <f>(AVERAGEIFS('city centre offline'!$K$2:$K$2047,'city centre offline'!$A$2:$A$2047,$A14,'city centre offline'!$B$2:$B$2047,B$4)*AVERAGEIFS('all sales summary'!$I$2:$I$2047,'all sales summary'!$A$2:$A$2047,$A14,'all sales summary'!$B$2:$B$2047,B$4))/((AVERAGEIFS('overall city offline'!$K$2:$K$2047,'overall city offline'!$A$2:$A$2047,$A14,'overall city offline'!$B$2:$B$2047,B$4)*(1-AVERAGEIFS('all sales summary'!$I$2:$I$2047,'all sales summary'!$A$2:$A$2047,$A14,'all sales summary'!$B$2:$B$2047,B$4)))+(AVERAGEIFS('city centre offline'!$K$2:$K$2047,'city centre offline'!$A$2:$A$2047,$A14,'city centre offline'!$B$2:$B$2047,B$4)*AVERAGEIFS('all sales summary'!$I$2:$I$2047,'all sales summary'!$A$2:$A$2047,$A14,'all sales summary'!$B$2:$B$2047,B$4)))</f>
        <v>0.11536784963298319</v>
      </c>
      <c r="C14" s="60">
        <f>(AVERAGEIFS('city centre offline'!$K$2:$K$2047,'city centre offline'!$A$2:$A$2047,$A14,'city centre offline'!$B$2:$B$2047,C$4)*AVERAGEIFS('all sales summary'!$I$2:$I$2047,'all sales summary'!$A$2:$A$2047,$A14,'all sales summary'!$B$2:$B$2047,C$4))/((AVERAGEIFS('overall city offline'!$K$2:$K$2047,'overall city offline'!$A$2:$A$2047,$A14,'overall city offline'!$B$2:$B$2047,C$4)*(1-AVERAGEIFS('all sales summary'!$I$2:$I$2047,'all sales summary'!$A$2:$A$2047,$A14,'all sales summary'!$B$2:$B$2047,C$4)))+(AVERAGEIFS('city centre offline'!$K$2:$K$2047,'city centre offline'!$A$2:$A$2047,$A14,'city centre offline'!$B$2:$B$2047,C$4)*AVERAGEIFS('all sales summary'!$I$2:$I$2047,'all sales summary'!$A$2:$A$2047,$A14,'all sales summary'!$B$2:$B$2047,C$4)))</f>
        <v>0.12268454412680567</v>
      </c>
      <c r="D14" s="60">
        <f>(AVERAGEIFS('city centre offline'!$K$2:$K$2047,'city centre offline'!$A$2:$A$2047,$A14,'city centre offline'!$B$2:$B$2047,D$4)*AVERAGEIFS('all sales summary'!$I$2:$I$2047,'all sales summary'!$A$2:$A$2047,$A14,'all sales summary'!$B$2:$B$2047,D$4))/((AVERAGEIFS('overall city offline'!$K$2:$K$2047,'overall city offline'!$A$2:$A$2047,$A14,'overall city offline'!$B$2:$B$2047,D$4)*(1-AVERAGEIFS('all sales summary'!$I$2:$I$2047,'all sales summary'!$A$2:$A$2047,$A14,'all sales summary'!$B$2:$B$2047,D$4)))+(AVERAGEIFS('city centre offline'!$K$2:$K$2047,'city centre offline'!$A$2:$A$2047,$A14,'city centre offline'!$B$2:$B$2047,D$4)*AVERAGEIFS('all sales summary'!$I$2:$I$2047,'all sales summary'!$A$2:$A$2047,$A14,'all sales summary'!$B$2:$B$2047,D$4)))</f>
        <v>0.12130359367425395</v>
      </c>
      <c r="E14" s="60">
        <f>(AVERAGEIFS('city centre offline'!$K$2:$K$2047,'city centre offline'!$A$2:$A$2047,$A14,'city centre offline'!$B$2:$B$2047,E$4)*AVERAGEIFS('all sales summary'!$I$2:$I$2047,'all sales summary'!$A$2:$A$2047,$A14,'all sales summary'!$B$2:$B$2047,E$4))/((AVERAGEIFS('overall city offline'!$K$2:$K$2047,'overall city offline'!$A$2:$A$2047,$A14,'overall city offline'!$B$2:$B$2047,E$4)*(1-AVERAGEIFS('all sales summary'!$I$2:$I$2047,'all sales summary'!$A$2:$A$2047,$A14,'all sales summary'!$B$2:$B$2047,E$4)))+(AVERAGEIFS('city centre offline'!$K$2:$K$2047,'city centre offline'!$A$2:$A$2047,$A14,'city centre offline'!$B$2:$B$2047,E$4)*AVERAGEIFS('all sales summary'!$I$2:$I$2047,'all sales summary'!$A$2:$A$2047,$A14,'all sales summary'!$B$2:$B$2047,E$4)))</f>
        <v>0.11951884909636733</v>
      </c>
      <c r="F14" s="60">
        <f>(AVERAGEIFS('city centre offline'!$K$2:$K$2047,'city centre offline'!$A$2:$A$2047,$A14,'city centre offline'!$B$2:$B$2047,F$4)*AVERAGEIFS('all sales summary'!$I$2:$I$2047,'all sales summary'!$A$2:$A$2047,$A14,'all sales summary'!$B$2:$B$2047,F$4))/((AVERAGEIFS('overall city offline'!$K$2:$K$2047,'overall city offline'!$A$2:$A$2047,$A14,'overall city offline'!$B$2:$B$2047,F$4)*(1-AVERAGEIFS('all sales summary'!$I$2:$I$2047,'all sales summary'!$A$2:$A$2047,$A14,'all sales summary'!$B$2:$B$2047,F$4)))+(AVERAGEIFS('city centre offline'!$K$2:$K$2047,'city centre offline'!$A$2:$A$2047,$A14,'city centre offline'!$B$2:$B$2047,F$4)*AVERAGEIFS('all sales summary'!$I$2:$I$2047,'all sales summary'!$A$2:$A$2047,$A14,'all sales summary'!$B$2:$B$2047,F$4)))</f>
        <v>0.12194419681288425</v>
      </c>
      <c r="G14" s="60">
        <f>(AVERAGEIFS('city centre offline'!$K$2:$K$2047,'city centre offline'!$A$2:$A$2047,$A14,'city centre offline'!$B$2:$B$2047,G$4)*AVERAGEIFS('all sales summary'!$I$2:$I$2047,'all sales summary'!$A$2:$A$2047,$A14,'all sales summary'!$B$2:$B$2047,G$4))/((AVERAGEIFS('overall city offline'!$K$2:$K$2047,'overall city offline'!$A$2:$A$2047,$A14,'overall city offline'!$B$2:$B$2047,G$4)*(1-AVERAGEIFS('all sales summary'!$I$2:$I$2047,'all sales summary'!$A$2:$A$2047,$A14,'all sales summary'!$B$2:$B$2047,G$4)))+(AVERAGEIFS('city centre offline'!$K$2:$K$2047,'city centre offline'!$A$2:$A$2047,$A14,'city centre offline'!$B$2:$B$2047,G$4)*AVERAGEIFS('all sales summary'!$I$2:$I$2047,'all sales summary'!$A$2:$A$2047,$A14,'all sales summary'!$B$2:$B$2047,G$4)))</f>
        <v>0.12745295925205877</v>
      </c>
      <c r="H14" s="60">
        <f>(AVERAGEIFS('city centre offline'!$K$2:$K$2047,'city centre offline'!$A$2:$A$2047,$A14,'city centre offline'!$B$2:$B$2047,H$4)*AVERAGEIFS('all sales summary'!$I$2:$I$2047,'all sales summary'!$A$2:$A$2047,$A14,'all sales summary'!$B$2:$B$2047,H$4))/((AVERAGEIFS('overall city offline'!$K$2:$K$2047,'overall city offline'!$A$2:$A$2047,$A14,'overall city offline'!$B$2:$B$2047,H$4)*(1-AVERAGEIFS('all sales summary'!$I$2:$I$2047,'all sales summary'!$A$2:$A$2047,$A14,'all sales summary'!$B$2:$B$2047,H$4)))+(AVERAGEIFS('city centre offline'!$K$2:$K$2047,'city centre offline'!$A$2:$A$2047,$A14,'city centre offline'!$B$2:$B$2047,H$4)*AVERAGEIFS('all sales summary'!$I$2:$I$2047,'all sales summary'!$A$2:$A$2047,$A14,'all sales summary'!$B$2:$B$2047,H$4)))</f>
        <v>0.12516793429183687</v>
      </c>
      <c r="I14" s="60">
        <f>(AVERAGEIFS('city centre offline'!$K$2:$K$2047,'city centre offline'!$A$2:$A$2047,$A14,'city centre offline'!$B$2:$B$2047,I$4)*AVERAGEIFS('all sales summary'!$I$2:$I$2047,'all sales summary'!$A$2:$A$2047,$A14,'all sales summary'!$B$2:$B$2047,I$4))/((AVERAGEIFS('overall city offline'!$K$2:$K$2047,'overall city offline'!$A$2:$A$2047,$A14,'overall city offline'!$B$2:$B$2047,I$4)*(1-AVERAGEIFS('all sales summary'!$I$2:$I$2047,'all sales summary'!$A$2:$A$2047,$A14,'all sales summary'!$B$2:$B$2047,I$4)))+(AVERAGEIFS('city centre offline'!$K$2:$K$2047,'city centre offline'!$A$2:$A$2047,$A14,'city centre offline'!$B$2:$B$2047,I$4)*AVERAGEIFS('all sales summary'!$I$2:$I$2047,'all sales summary'!$A$2:$A$2047,$A14,'all sales summary'!$B$2:$B$2047,I$4)))</f>
        <v>0.12938672680132546</v>
      </c>
      <c r="J14" s="60">
        <f>(AVERAGEIFS('city centre offline'!$K$2:$K$2047,'city centre offline'!$A$2:$A$2047,$A14,'city centre offline'!$B$2:$B$2047,J$4)*AVERAGEIFS('all sales summary'!$I$2:$I$2047,'all sales summary'!$A$2:$A$2047,$A14,'all sales summary'!$B$2:$B$2047,J$4))/((AVERAGEIFS('overall city offline'!$K$2:$K$2047,'overall city offline'!$A$2:$A$2047,$A14,'overall city offline'!$B$2:$B$2047,J$4)*(1-AVERAGEIFS('all sales summary'!$I$2:$I$2047,'all sales summary'!$A$2:$A$2047,$A14,'all sales summary'!$B$2:$B$2047,J$4)))+(AVERAGEIFS('city centre offline'!$K$2:$K$2047,'city centre offline'!$A$2:$A$2047,$A14,'city centre offline'!$B$2:$B$2047,J$4)*AVERAGEIFS('all sales summary'!$I$2:$I$2047,'all sales summary'!$A$2:$A$2047,$A14,'all sales summary'!$B$2:$B$2047,J$4)))</f>
        <v>0.11616636668784154</v>
      </c>
      <c r="K14" s="60">
        <f>(AVERAGEIFS('city centre offline'!$K$2:$K$2047,'city centre offline'!$A$2:$A$2047,$A14,'city centre offline'!$B$2:$B$2047,K$4)*AVERAGEIFS('all sales summary'!$I$2:$I$2047,'all sales summary'!$A$2:$A$2047,$A14,'all sales summary'!$B$2:$B$2047,K$4))/((AVERAGEIFS('overall city offline'!$K$2:$K$2047,'overall city offline'!$A$2:$A$2047,$A14,'overall city offline'!$B$2:$B$2047,K$4)*(1-AVERAGEIFS('all sales summary'!$I$2:$I$2047,'all sales summary'!$A$2:$A$2047,$A14,'all sales summary'!$B$2:$B$2047,K$4)))+(AVERAGEIFS('city centre offline'!$K$2:$K$2047,'city centre offline'!$A$2:$A$2047,$A14,'city centre offline'!$B$2:$B$2047,K$4)*AVERAGEIFS('all sales summary'!$I$2:$I$2047,'all sales summary'!$A$2:$A$2047,$A14,'all sales summary'!$B$2:$B$2047,K$4)))</f>
        <v>0.12062894148521582</v>
      </c>
      <c r="L14" s="60">
        <f>(AVERAGEIFS('city centre offline'!$K$2:$K$2047,'city centre offline'!$A$2:$A$2047,$A14,'city centre offline'!$B$2:$B$2047,L$4)*AVERAGEIFS('all sales summary'!$I$2:$I$2047,'all sales summary'!$A$2:$A$2047,$A14,'all sales summary'!$B$2:$B$2047,L$4))/((AVERAGEIFS('overall city offline'!$K$2:$K$2047,'overall city offline'!$A$2:$A$2047,$A14,'overall city offline'!$B$2:$B$2047,L$4)*(1-AVERAGEIFS('all sales summary'!$I$2:$I$2047,'all sales summary'!$A$2:$A$2047,$A14,'all sales summary'!$B$2:$B$2047,L$4)))+(AVERAGEIFS('city centre offline'!$K$2:$K$2047,'city centre offline'!$A$2:$A$2047,$A14,'city centre offline'!$B$2:$B$2047,L$4)*AVERAGEIFS('all sales summary'!$I$2:$I$2047,'all sales summary'!$A$2:$A$2047,$A14,'all sales summary'!$B$2:$B$2047,L$4)))</f>
        <v>0.11925036867826262</v>
      </c>
      <c r="M14" s="60">
        <f>(AVERAGEIFS('city centre offline'!$K$2:$K$2047,'city centre offline'!$A$2:$A$2047,$A14,'city centre offline'!$B$2:$B$2047,M$4)*AVERAGEIFS('all sales summary'!$I$2:$I$2047,'all sales summary'!$A$2:$A$2047,$A14,'all sales summary'!$B$2:$B$2047,M$4))/((AVERAGEIFS('overall city offline'!$K$2:$K$2047,'overall city offline'!$A$2:$A$2047,$A14,'overall city offline'!$B$2:$B$2047,M$4)*(1-AVERAGEIFS('all sales summary'!$I$2:$I$2047,'all sales summary'!$A$2:$A$2047,$A14,'all sales summary'!$B$2:$B$2047,M$4)))+(AVERAGEIFS('city centre offline'!$K$2:$K$2047,'city centre offline'!$A$2:$A$2047,$A14,'city centre offline'!$B$2:$B$2047,M$4)*AVERAGEIFS('all sales summary'!$I$2:$I$2047,'all sales summary'!$A$2:$A$2047,$A14,'all sales summary'!$B$2:$B$2047,M$4)))</f>
        <v>0.15168619029676933</v>
      </c>
      <c r="N14" s="60">
        <f>(AVERAGEIFS('city centre offline'!$K$2:$K$2047,'city centre offline'!$A$2:$A$2047,$A14,'city centre offline'!$B$2:$B$2047,N$4)*AVERAGEIFS('all sales summary'!$I$2:$I$2047,'all sales summary'!$A$2:$A$2047,$A14,'all sales summary'!$B$2:$B$2047,N$4))/((AVERAGEIFS('overall city offline'!$K$2:$K$2047,'overall city offline'!$A$2:$A$2047,$A14,'overall city offline'!$B$2:$B$2047,N$4)*(1-AVERAGEIFS('all sales summary'!$I$2:$I$2047,'all sales summary'!$A$2:$A$2047,$A14,'all sales summary'!$B$2:$B$2047,N$4)))+(AVERAGEIFS('city centre offline'!$K$2:$K$2047,'city centre offline'!$A$2:$A$2047,$A14,'city centre offline'!$B$2:$B$2047,N$4)*AVERAGEIFS('all sales summary'!$I$2:$I$2047,'all sales summary'!$A$2:$A$2047,$A14,'all sales summary'!$B$2:$B$2047,N$4)))</f>
        <v>0.11538079095207718</v>
      </c>
      <c r="O14" s="60">
        <f>(AVERAGEIFS('city centre offline'!$K$2:$K$2047,'city centre offline'!$A$2:$A$2047,$A14,'city centre offline'!$B$2:$B$2047,O$4)*AVERAGEIFS('all sales summary'!$I$2:$I$2047,'all sales summary'!$A$2:$A$2047,$A14,'all sales summary'!$B$2:$B$2047,O$4))/((AVERAGEIFS('overall city offline'!$K$2:$K$2047,'overall city offline'!$A$2:$A$2047,$A14,'overall city offline'!$B$2:$B$2047,O$4)*(1-AVERAGEIFS('all sales summary'!$I$2:$I$2047,'all sales summary'!$A$2:$A$2047,$A14,'all sales summary'!$B$2:$B$2047,O$4)))+(AVERAGEIFS('city centre offline'!$K$2:$K$2047,'city centre offline'!$A$2:$A$2047,$A14,'city centre offline'!$B$2:$B$2047,O$4)*AVERAGEIFS('all sales summary'!$I$2:$I$2047,'all sales summary'!$A$2:$A$2047,$A14,'all sales summary'!$B$2:$B$2047,O$4)))</f>
        <v>0.12152340500662696</v>
      </c>
      <c r="P14" s="60">
        <f>(AVERAGEIFS('city centre offline'!$K$2:$K$2047,'city centre offline'!$A$2:$A$2047,$A14,'city centre offline'!$B$2:$B$2047,P$4)*AVERAGEIFS('all sales summary'!$I$2:$I$2047,'all sales summary'!$A$2:$A$2047,$A14,'all sales summary'!$B$2:$B$2047,P$4))/((AVERAGEIFS('overall city offline'!$K$2:$K$2047,'overall city offline'!$A$2:$A$2047,$A14,'overall city offline'!$B$2:$B$2047,P$4)*(1-AVERAGEIFS('all sales summary'!$I$2:$I$2047,'all sales summary'!$A$2:$A$2047,$A14,'all sales summary'!$B$2:$B$2047,P$4)))+(AVERAGEIFS('city centre offline'!$K$2:$K$2047,'city centre offline'!$A$2:$A$2047,$A14,'city centre offline'!$B$2:$B$2047,P$4)*AVERAGEIFS('all sales summary'!$I$2:$I$2047,'all sales summary'!$A$2:$A$2047,$A14,'all sales summary'!$B$2:$B$2047,P$4)))</f>
        <v>7.8377777711197388E-2</v>
      </c>
      <c r="Q14" s="60">
        <f>(AVERAGEIFS('city centre offline'!$K$2:$K$2047,'city centre offline'!$A$2:$A$2047,$A14,'city centre offline'!$B$2:$B$2047,Q$4)*AVERAGEIFS('all sales summary'!$I$2:$I$2047,'all sales summary'!$A$2:$A$2047,$A14,'all sales summary'!$B$2:$B$2047,Q$4))/((AVERAGEIFS('overall city offline'!$K$2:$K$2047,'overall city offline'!$A$2:$A$2047,$A14,'overall city offline'!$B$2:$B$2047,Q$4)*(1-AVERAGEIFS('all sales summary'!$I$2:$I$2047,'all sales summary'!$A$2:$A$2047,$A14,'all sales summary'!$B$2:$B$2047,Q$4)))+(AVERAGEIFS('city centre offline'!$K$2:$K$2047,'city centre offline'!$A$2:$A$2047,$A14,'city centre offline'!$B$2:$B$2047,Q$4)*AVERAGEIFS('all sales summary'!$I$2:$I$2047,'all sales summary'!$A$2:$A$2047,$A14,'all sales summary'!$B$2:$B$2047,Q$4)))</f>
        <v>5.0031627118950718E-3</v>
      </c>
      <c r="R14" s="60">
        <f>(AVERAGEIFS('city centre offline'!$K$2:$K$2047,'city centre offline'!$A$2:$A$2047,$A14,'city centre offline'!$B$2:$B$2047,R$4)*AVERAGEIFS('all sales summary'!$I$2:$I$2047,'all sales summary'!$A$2:$A$2047,$A14,'all sales summary'!$B$2:$B$2047,R$4))/((AVERAGEIFS('overall city offline'!$K$2:$K$2047,'overall city offline'!$A$2:$A$2047,$A14,'overall city offline'!$B$2:$B$2047,R$4)*(1-AVERAGEIFS('all sales summary'!$I$2:$I$2047,'all sales summary'!$A$2:$A$2047,$A14,'all sales summary'!$B$2:$B$2047,R$4)))+(AVERAGEIFS('city centre offline'!$K$2:$K$2047,'city centre offline'!$A$2:$A$2047,$A14,'city centre offline'!$B$2:$B$2047,R$4)*AVERAGEIFS('all sales summary'!$I$2:$I$2047,'all sales summary'!$A$2:$A$2047,$A14,'all sales summary'!$B$2:$B$2047,R$4)))</f>
        <v>2.2879840719854432E-2</v>
      </c>
      <c r="S14" s="60">
        <f>(AVERAGEIFS('city centre offline'!$K$2:$K$2047,'city centre offline'!$A$2:$A$2047,$A14,'city centre offline'!$B$2:$B$2047,S$4)*AVERAGEIFS('all sales summary'!$I$2:$I$2047,'all sales summary'!$A$2:$A$2047,$A14,'all sales summary'!$B$2:$B$2047,S$4))/((AVERAGEIFS('overall city offline'!$K$2:$K$2047,'overall city offline'!$A$2:$A$2047,$A14,'overall city offline'!$B$2:$B$2047,S$4)*(1-AVERAGEIFS('all sales summary'!$I$2:$I$2047,'all sales summary'!$A$2:$A$2047,$A14,'all sales summary'!$B$2:$B$2047,S$4)))+(AVERAGEIFS('city centre offline'!$K$2:$K$2047,'city centre offline'!$A$2:$A$2047,$A14,'city centre offline'!$B$2:$B$2047,S$4)*AVERAGEIFS('all sales summary'!$I$2:$I$2047,'all sales summary'!$A$2:$A$2047,$A14,'all sales summary'!$B$2:$B$2047,S$4)))</f>
        <v>4.4975236868499788E-2</v>
      </c>
      <c r="T14" s="60">
        <f>(AVERAGEIFS('city centre offline'!$K$2:$K$2047,'city centre offline'!$A$2:$A$2047,$A14,'city centre offline'!$B$2:$B$2047,T$4)*AVERAGEIFS('all sales summary'!$I$2:$I$2047,'all sales summary'!$A$2:$A$2047,$A14,'all sales summary'!$B$2:$B$2047,T$4))/((AVERAGEIFS('overall city offline'!$K$2:$K$2047,'overall city offline'!$A$2:$A$2047,$A14,'overall city offline'!$B$2:$B$2047,T$4)*(1-AVERAGEIFS('all sales summary'!$I$2:$I$2047,'all sales summary'!$A$2:$A$2047,$A14,'all sales summary'!$B$2:$B$2047,T$4)))+(AVERAGEIFS('city centre offline'!$K$2:$K$2047,'city centre offline'!$A$2:$A$2047,$A14,'city centre offline'!$B$2:$B$2047,T$4)*AVERAGEIFS('all sales summary'!$I$2:$I$2047,'all sales summary'!$A$2:$A$2047,$A14,'all sales summary'!$B$2:$B$2047,T$4)))</f>
        <v>7.3905406406399463E-2</v>
      </c>
      <c r="U14" s="60">
        <f>(AVERAGEIFS('city centre offline'!$K$2:$K$2047,'city centre offline'!$A$2:$A$2047,$A14,'city centre offline'!$B$2:$B$2047,U$4)*AVERAGEIFS('all sales summary'!$I$2:$I$2047,'all sales summary'!$A$2:$A$2047,$A14,'all sales summary'!$B$2:$B$2047,U$4))/((AVERAGEIFS('overall city offline'!$K$2:$K$2047,'overall city offline'!$A$2:$A$2047,$A14,'overall city offline'!$B$2:$B$2047,U$4)*(1-AVERAGEIFS('all sales summary'!$I$2:$I$2047,'all sales summary'!$A$2:$A$2047,$A14,'all sales summary'!$B$2:$B$2047,U$4)))+(AVERAGEIFS('city centre offline'!$K$2:$K$2047,'city centre offline'!$A$2:$A$2047,$A14,'city centre offline'!$B$2:$B$2047,U$4)*AVERAGEIFS('all sales summary'!$I$2:$I$2047,'all sales summary'!$A$2:$A$2047,$A14,'all sales summary'!$B$2:$B$2047,U$4)))</f>
        <v>7.1424309733215577E-2</v>
      </c>
      <c r="V14" s="60">
        <f>(AVERAGEIFS('city centre offline'!$K$2:$K$2047,'city centre offline'!$A$2:$A$2047,$A14,'city centre offline'!$B$2:$B$2047,V$4)*AVERAGEIFS('all sales summary'!$I$2:$I$2047,'all sales summary'!$A$2:$A$2047,$A14,'all sales summary'!$B$2:$B$2047,V$4))/((AVERAGEIFS('overall city offline'!$K$2:$K$2047,'overall city offline'!$A$2:$A$2047,$A14,'overall city offline'!$B$2:$B$2047,V$4)*(1-AVERAGEIFS('all sales summary'!$I$2:$I$2047,'all sales summary'!$A$2:$A$2047,$A14,'all sales summary'!$B$2:$B$2047,V$4)))+(AVERAGEIFS('city centre offline'!$K$2:$K$2047,'city centre offline'!$A$2:$A$2047,$A14,'city centre offline'!$B$2:$B$2047,V$4)*AVERAGEIFS('all sales summary'!$I$2:$I$2047,'all sales summary'!$A$2:$A$2047,$A14,'all sales summary'!$B$2:$B$2047,V$4)))</f>
        <v>7.3569836333399669E-2</v>
      </c>
      <c r="W14" s="60">
        <f>(AVERAGEIFS('city centre offline'!$K$2:$K$2047,'city centre offline'!$A$2:$A$2047,$A14,'city centre offline'!$B$2:$B$2047,W$4)*AVERAGEIFS('all sales summary'!$I$2:$I$2047,'all sales summary'!$A$2:$A$2047,$A14,'all sales summary'!$B$2:$B$2047,W$4))/((AVERAGEIFS('overall city offline'!$K$2:$K$2047,'overall city offline'!$A$2:$A$2047,$A14,'overall city offline'!$B$2:$B$2047,W$4)*(1-AVERAGEIFS('all sales summary'!$I$2:$I$2047,'all sales summary'!$A$2:$A$2047,$A14,'all sales summary'!$B$2:$B$2047,W$4)))+(AVERAGEIFS('city centre offline'!$K$2:$K$2047,'city centre offline'!$A$2:$A$2047,$A14,'city centre offline'!$B$2:$B$2047,W$4)*AVERAGEIFS('all sales summary'!$I$2:$I$2047,'all sales summary'!$A$2:$A$2047,$A14,'all sales summary'!$B$2:$B$2047,W$4)))</f>
        <v>7.2038037531997876E-2</v>
      </c>
      <c r="X14" s="60">
        <f>(AVERAGEIFS('city centre offline'!$K$2:$K$2047,'city centre offline'!$A$2:$A$2047,$A14,'city centre offline'!$B$2:$B$2047,X$4)*AVERAGEIFS('all sales summary'!$I$2:$I$2047,'all sales summary'!$A$2:$A$2047,$A14,'all sales summary'!$B$2:$B$2047,X$4))/((AVERAGEIFS('overall city offline'!$K$2:$K$2047,'overall city offline'!$A$2:$A$2047,$A14,'overall city offline'!$B$2:$B$2047,X$4)*(1-AVERAGEIFS('all sales summary'!$I$2:$I$2047,'all sales summary'!$A$2:$A$2047,$A14,'all sales summary'!$B$2:$B$2047,X$4)))+(AVERAGEIFS('city centre offline'!$K$2:$K$2047,'city centre offline'!$A$2:$A$2047,$A14,'city centre offline'!$B$2:$B$2047,X$4)*AVERAGEIFS('all sales summary'!$I$2:$I$2047,'all sales summary'!$A$2:$A$2047,$A14,'all sales summary'!$B$2:$B$2047,X$4)))</f>
        <v>4.3001939608864732E-2</v>
      </c>
      <c r="Y14" s="60">
        <f>(AVERAGEIFS('city centre offline'!$K$2:$K$2047,'city centre offline'!$A$2:$A$2047,$A14,'city centre offline'!$B$2:$B$2047,Y$4)*AVERAGEIFS('all sales summary'!$I$2:$I$2047,'all sales summary'!$A$2:$A$2047,$A14,'all sales summary'!$B$2:$B$2047,Y$4))/((AVERAGEIFS('overall city offline'!$K$2:$K$2047,'overall city offline'!$A$2:$A$2047,$A14,'overall city offline'!$B$2:$B$2047,Y$4)*(1-AVERAGEIFS('all sales summary'!$I$2:$I$2047,'all sales summary'!$A$2:$A$2047,$A14,'all sales summary'!$B$2:$B$2047,Y$4)))+(AVERAGEIFS('city centre offline'!$K$2:$K$2047,'city centre offline'!$A$2:$A$2047,$A14,'city centre offline'!$B$2:$B$2047,Y$4)*AVERAGEIFS('all sales summary'!$I$2:$I$2047,'all sales summary'!$A$2:$A$2047,$A14,'all sales summary'!$B$2:$B$2047,Y$4)))</f>
        <v>0.135493809893726</v>
      </c>
      <c r="Z14" s="60">
        <f>(AVERAGEIFS('city centre offline'!$K$2:$K$2047,'city centre offline'!$A$2:$A$2047,$A14,'city centre offline'!$B$2:$B$2047,Z$4)*AVERAGEIFS('all sales summary'!$I$2:$I$2047,'all sales summary'!$A$2:$A$2047,$A14,'all sales summary'!$B$2:$B$2047,Z$4))/((AVERAGEIFS('overall city offline'!$K$2:$K$2047,'overall city offline'!$A$2:$A$2047,$A14,'overall city offline'!$B$2:$B$2047,Z$4)*(1-AVERAGEIFS('all sales summary'!$I$2:$I$2047,'all sales summary'!$A$2:$A$2047,$A14,'all sales summary'!$B$2:$B$2047,Z$4)))+(AVERAGEIFS('city centre offline'!$K$2:$K$2047,'city centre offline'!$A$2:$A$2047,$A14,'city centre offline'!$B$2:$B$2047,Z$4)*AVERAGEIFS('all sales summary'!$I$2:$I$2047,'all sales summary'!$A$2:$A$2047,$A14,'all sales summary'!$B$2:$B$2047,Z$4)))</f>
        <v>4.5740695738820961E-2</v>
      </c>
      <c r="AA14" s="60">
        <f>(AVERAGEIFS('city centre offline'!$K$2:$K$2047,'city centre offline'!$A$2:$A$2047,$A14,'city centre offline'!$B$2:$B$2047,AA$4)*AVERAGEIFS('all sales summary'!$I$2:$I$2047,'all sales summary'!$A$2:$A$2047,$A14,'all sales summary'!$B$2:$B$2047,AA$4))/((AVERAGEIFS('overall city offline'!$K$2:$K$2047,'overall city offline'!$A$2:$A$2047,$A14,'overall city offline'!$B$2:$B$2047,AA$4)*(1-AVERAGEIFS('all sales summary'!$I$2:$I$2047,'all sales summary'!$A$2:$A$2047,$A14,'all sales summary'!$B$2:$B$2047,AA$4)))+(AVERAGEIFS('city centre offline'!$K$2:$K$2047,'city centre offline'!$A$2:$A$2047,$A14,'city centre offline'!$B$2:$B$2047,AA$4)*AVERAGEIFS('all sales summary'!$I$2:$I$2047,'all sales summary'!$A$2:$A$2047,$A14,'all sales summary'!$B$2:$B$2047,AA$4)))</f>
        <v>2.1827598625443662E-2</v>
      </c>
      <c r="AB14" s="60">
        <f>(AVERAGEIFS('city centre offline'!$K$2:$K$2047,'city centre offline'!$A$2:$A$2047,$A14,'city centre offline'!$B$2:$B$2047,AB$4)*AVERAGEIFS('all sales summary'!$I$2:$I$2047,'all sales summary'!$A$2:$A$2047,$A14,'all sales summary'!$B$2:$B$2047,AB$4))/((AVERAGEIFS('overall city offline'!$K$2:$K$2047,'overall city offline'!$A$2:$A$2047,$A14,'overall city offline'!$B$2:$B$2047,AB$4)*(1-AVERAGEIFS('all sales summary'!$I$2:$I$2047,'all sales summary'!$A$2:$A$2047,$A14,'all sales summary'!$B$2:$B$2047,AB$4)))+(AVERAGEIFS('city centre offline'!$K$2:$K$2047,'city centre offline'!$A$2:$A$2047,$A14,'city centre offline'!$B$2:$B$2047,AB$4)*AVERAGEIFS('all sales summary'!$I$2:$I$2047,'all sales summary'!$A$2:$A$2047,$A14,'all sales summary'!$B$2:$B$2047,AB$4)))</f>
        <v>2.3340902572970782E-2</v>
      </c>
      <c r="AC14" s="60">
        <f>(AVERAGEIFS('city centre offline'!$K$2:$K$2047,'city centre offline'!$A$2:$A$2047,$A14,'city centre offline'!$B$2:$B$2047,AC$4)*AVERAGEIFS('all sales summary'!$I$2:$I$2047,'all sales summary'!$A$2:$A$2047,$A14,'all sales summary'!$B$2:$B$2047,AC$4))/((AVERAGEIFS('overall city offline'!$K$2:$K$2047,'overall city offline'!$A$2:$A$2047,$A14,'overall city offline'!$B$2:$B$2047,AC$4)*(1-AVERAGEIFS('all sales summary'!$I$2:$I$2047,'all sales summary'!$A$2:$A$2047,$A14,'all sales summary'!$B$2:$B$2047,AC$4)))+(AVERAGEIFS('city centre offline'!$K$2:$K$2047,'city centre offline'!$A$2:$A$2047,$A14,'city centre offline'!$B$2:$B$2047,AC$4)*AVERAGEIFS('all sales summary'!$I$2:$I$2047,'all sales summary'!$A$2:$A$2047,$A14,'all sales summary'!$B$2:$B$2047,AC$4)))</f>
        <v>8.5589814069225986E-2</v>
      </c>
      <c r="AD14" s="60">
        <f>(AVERAGEIFS('city centre offline'!$K$2:$K$2047,'city centre offline'!$A$2:$A$2047,$A14,'city centre offline'!$B$2:$B$2047,AD$4)*AVERAGEIFS('all sales summary'!$I$2:$I$2047,'all sales summary'!$A$2:$A$2047,$A14,'all sales summary'!$B$2:$B$2047,AD$4))/((AVERAGEIFS('overall city offline'!$K$2:$K$2047,'overall city offline'!$A$2:$A$2047,$A14,'overall city offline'!$B$2:$B$2047,AD$4)*(1-AVERAGEIFS('all sales summary'!$I$2:$I$2047,'all sales summary'!$A$2:$A$2047,$A14,'all sales summary'!$B$2:$B$2047,AD$4)))+(AVERAGEIFS('city centre offline'!$K$2:$K$2047,'city centre offline'!$A$2:$A$2047,$A14,'city centre offline'!$B$2:$B$2047,AD$4)*AVERAGEIFS('all sales summary'!$I$2:$I$2047,'all sales summary'!$A$2:$A$2047,$A14,'all sales summary'!$B$2:$B$2047,AD$4)))</f>
        <v>6.4053330171263495E-2</v>
      </c>
      <c r="AE14" s="60">
        <f>(AVERAGEIFS('city centre offline'!$K$2:$K$2047,'city centre offline'!$A$2:$A$2047,$A14,'city centre offline'!$B$2:$B$2047,AE$4)*AVERAGEIFS('all sales summary'!$I$2:$I$2047,'all sales summary'!$A$2:$A$2047,$A14,'all sales summary'!$B$2:$B$2047,AE$4))/((AVERAGEIFS('overall city offline'!$K$2:$K$2047,'overall city offline'!$A$2:$A$2047,$A14,'overall city offline'!$B$2:$B$2047,AE$4)*(1-AVERAGEIFS('all sales summary'!$I$2:$I$2047,'all sales summary'!$A$2:$A$2047,$A14,'all sales summary'!$B$2:$B$2047,AE$4)))+(AVERAGEIFS('city centre offline'!$K$2:$K$2047,'city centre offline'!$A$2:$A$2047,$A14,'city centre offline'!$B$2:$B$2047,AE$4)*AVERAGEIFS('all sales summary'!$I$2:$I$2047,'all sales summary'!$A$2:$A$2047,$A14,'all sales summary'!$B$2:$B$2047,AE$4)))</f>
        <v>5.6463556113120414E-2</v>
      </c>
      <c r="AF14" s="60">
        <f>(AVERAGEIFS('city centre offline'!$K$2:$K$2047,'city centre offline'!$A$2:$A$2047,$A14,'city centre offline'!$B$2:$B$2047,AF$4)*AVERAGEIFS('all sales summary'!$I$2:$I$2047,'all sales summary'!$A$2:$A$2047,$A14,'all sales summary'!$B$2:$B$2047,AF$4))/((AVERAGEIFS('overall city offline'!$K$2:$K$2047,'overall city offline'!$A$2:$A$2047,$A14,'overall city offline'!$B$2:$B$2047,AF$4)*(1-AVERAGEIFS('all sales summary'!$I$2:$I$2047,'all sales summary'!$A$2:$A$2047,$A14,'all sales summary'!$B$2:$B$2047,AF$4)))+(AVERAGEIFS('city centre offline'!$K$2:$K$2047,'city centre offline'!$A$2:$A$2047,$A14,'city centre offline'!$B$2:$B$2047,AF$4)*AVERAGEIFS('all sales summary'!$I$2:$I$2047,'all sales summary'!$A$2:$A$2047,$A14,'all sales summary'!$B$2:$B$2047,AF$4)))</f>
        <v>6.2814596824868729E-2</v>
      </c>
      <c r="AG14" s="60">
        <f>(AVERAGEIFS('city centre offline'!$K$2:$K$2047,'city centre offline'!$A$2:$A$2047,$A14,'city centre offline'!$B$2:$B$2047,AG$4)*AVERAGEIFS('all sales summary'!$I$2:$I$2047,'all sales summary'!$A$2:$A$2047,$A14,'all sales summary'!$B$2:$B$2047,AG$4))/((AVERAGEIFS('overall city offline'!$K$2:$K$2047,'overall city offline'!$A$2:$A$2047,$A14,'overall city offline'!$B$2:$B$2047,AG$4)*(1-AVERAGEIFS('all sales summary'!$I$2:$I$2047,'all sales summary'!$A$2:$A$2047,$A14,'all sales summary'!$B$2:$B$2047,AG$4)))+(AVERAGEIFS('city centre offline'!$K$2:$K$2047,'city centre offline'!$A$2:$A$2047,$A14,'city centre offline'!$B$2:$B$2047,AG$4)*AVERAGEIFS('all sales summary'!$I$2:$I$2047,'all sales summary'!$A$2:$A$2047,$A14,'all sales summary'!$B$2:$B$2047,AG$4)))</f>
        <v>6.7729210686418517E-2</v>
      </c>
      <c r="AH14" s="60">
        <f>(AVERAGEIFS('city centre offline'!$K$2:$K$2047,'city centre offline'!$A$2:$A$2047,$A14,'city centre offline'!$B$2:$B$2047,AH$4)*AVERAGEIFS('all sales summary'!$I$2:$I$2047,'all sales summary'!$A$2:$A$2047,$A14,'all sales summary'!$B$2:$B$2047,AH$4))/((AVERAGEIFS('overall city offline'!$K$2:$K$2047,'overall city offline'!$A$2:$A$2047,$A14,'overall city offline'!$B$2:$B$2047,AH$4)*(1-AVERAGEIFS('all sales summary'!$I$2:$I$2047,'all sales summary'!$A$2:$A$2047,$A14,'all sales summary'!$B$2:$B$2047,AH$4)))+(AVERAGEIFS('city centre offline'!$K$2:$K$2047,'city centre offline'!$A$2:$A$2047,$A14,'city centre offline'!$B$2:$B$2047,AH$4)*AVERAGEIFS('all sales summary'!$I$2:$I$2047,'all sales summary'!$A$2:$A$2047,$A14,'all sales summary'!$B$2:$B$2047,AH$4)))</f>
        <v>6.1315952030369186E-2</v>
      </c>
    </row>
    <row r="15" spans="1:34" x14ac:dyDescent="0.3">
      <c r="A15" t="s">
        <v>17</v>
      </c>
      <c r="B15" s="60">
        <f>(AVERAGEIFS('city centre offline'!$K$2:$K$2047,'city centre offline'!$A$2:$A$2047,$A15,'city centre offline'!$B$2:$B$2047,B$4)*AVERAGEIFS('all sales summary'!$I$2:$I$2047,'all sales summary'!$A$2:$A$2047,$A15,'all sales summary'!$B$2:$B$2047,B$4))/((AVERAGEIFS('overall city offline'!$K$2:$K$2047,'overall city offline'!$A$2:$A$2047,$A15,'overall city offline'!$B$2:$B$2047,B$4)*(1-AVERAGEIFS('all sales summary'!$I$2:$I$2047,'all sales summary'!$A$2:$A$2047,$A15,'all sales summary'!$B$2:$B$2047,B$4)))+(AVERAGEIFS('city centre offline'!$K$2:$K$2047,'city centre offline'!$A$2:$A$2047,$A15,'city centre offline'!$B$2:$B$2047,B$4)*AVERAGEIFS('all sales summary'!$I$2:$I$2047,'all sales summary'!$A$2:$A$2047,$A15,'all sales summary'!$B$2:$B$2047,B$4)))</f>
        <v>0.34103035782129992</v>
      </c>
      <c r="C15" s="60">
        <f>(AVERAGEIFS('city centre offline'!$K$2:$K$2047,'city centre offline'!$A$2:$A$2047,$A15,'city centre offline'!$B$2:$B$2047,C$4)*AVERAGEIFS('all sales summary'!$I$2:$I$2047,'all sales summary'!$A$2:$A$2047,$A15,'all sales summary'!$B$2:$B$2047,C$4))/((AVERAGEIFS('overall city offline'!$K$2:$K$2047,'overall city offline'!$A$2:$A$2047,$A15,'overall city offline'!$B$2:$B$2047,C$4)*(1-AVERAGEIFS('all sales summary'!$I$2:$I$2047,'all sales summary'!$A$2:$A$2047,$A15,'all sales summary'!$B$2:$B$2047,C$4)))+(AVERAGEIFS('city centre offline'!$K$2:$K$2047,'city centre offline'!$A$2:$A$2047,$A15,'city centre offline'!$B$2:$B$2047,C$4)*AVERAGEIFS('all sales summary'!$I$2:$I$2047,'all sales summary'!$A$2:$A$2047,$A15,'all sales summary'!$B$2:$B$2047,C$4)))</f>
        <v>0.34178411834393324</v>
      </c>
      <c r="D15" s="60">
        <f>(AVERAGEIFS('city centre offline'!$K$2:$K$2047,'city centre offline'!$A$2:$A$2047,$A15,'city centre offline'!$B$2:$B$2047,D$4)*AVERAGEIFS('all sales summary'!$I$2:$I$2047,'all sales summary'!$A$2:$A$2047,$A15,'all sales summary'!$B$2:$B$2047,D$4))/((AVERAGEIFS('overall city offline'!$K$2:$K$2047,'overall city offline'!$A$2:$A$2047,$A15,'overall city offline'!$B$2:$B$2047,D$4)*(1-AVERAGEIFS('all sales summary'!$I$2:$I$2047,'all sales summary'!$A$2:$A$2047,$A15,'all sales summary'!$B$2:$B$2047,D$4)))+(AVERAGEIFS('city centre offline'!$K$2:$K$2047,'city centre offline'!$A$2:$A$2047,$A15,'city centre offline'!$B$2:$B$2047,D$4)*AVERAGEIFS('all sales summary'!$I$2:$I$2047,'all sales summary'!$A$2:$A$2047,$A15,'all sales summary'!$B$2:$B$2047,D$4)))</f>
        <v>0.34768269889204656</v>
      </c>
      <c r="E15" s="60">
        <f>(AVERAGEIFS('city centre offline'!$K$2:$K$2047,'city centre offline'!$A$2:$A$2047,$A15,'city centre offline'!$B$2:$B$2047,E$4)*AVERAGEIFS('all sales summary'!$I$2:$I$2047,'all sales summary'!$A$2:$A$2047,$A15,'all sales summary'!$B$2:$B$2047,E$4))/((AVERAGEIFS('overall city offline'!$K$2:$K$2047,'overall city offline'!$A$2:$A$2047,$A15,'overall city offline'!$B$2:$B$2047,E$4)*(1-AVERAGEIFS('all sales summary'!$I$2:$I$2047,'all sales summary'!$A$2:$A$2047,$A15,'all sales summary'!$B$2:$B$2047,E$4)))+(AVERAGEIFS('city centre offline'!$K$2:$K$2047,'city centre offline'!$A$2:$A$2047,$A15,'city centre offline'!$B$2:$B$2047,E$4)*AVERAGEIFS('all sales summary'!$I$2:$I$2047,'all sales summary'!$A$2:$A$2047,$A15,'all sales summary'!$B$2:$B$2047,E$4)))</f>
        <v>0.35099361089101982</v>
      </c>
      <c r="F15" s="60">
        <f>(AVERAGEIFS('city centre offline'!$K$2:$K$2047,'city centre offline'!$A$2:$A$2047,$A15,'city centre offline'!$B$2:$B$2047,F$4)*AVERAGEIFS('all sales summary'!$I$2:$I$2047,'all sales summary'!$A$2:$A$2047,$A15,'all sales summary'!$B$2:$B$2047,F$4))/((AVERAGEIFS('overall city offline'!$K$2:$K$2047,'overall city offline'!$A$2:$A$2047,$A15,'overall city offline'!$B$2:$B$2047,F$4)*(1-AVERAGEIFS('all sales summary'!$I$2:$I$2047,'all sales summary'!$A$2:$A$2047,$A15,'all sales summary'!$B$2:$B$2047,F$4)))+(AVERAGEIFS('city centre offline'!$K$2:$K$2047,'city centre offline'!$A$2:$A$2047,$A15,'city centre offline'!$B$2:$B$2047,F$4)*AVERAGEIFS('all sales summary'!$I$2:$I$2047,'all sales summary'!$A$2:$A$2047,$A15,'all sales summary'!$B$2:$B$2047,F$4)))</f>
        <v>0.3428475386851379</v>
      </c>
      <c r="G15" s="60">
        <f>(AVERAGEIFS('city centre offline'!$K$2:$K$2047,'city centre offline'!$A$2:$A$2047,$A15,'city centre offline'!$B$2:$B$2047,G$4)*AVERAGEIFS('all sales summary'!$I$2:$I$2047,'all sales summary'!$A$2:$A$2047,$A15,'all sales summary'!$B$2:$B$2047,G$4))/((AVERAGEIFS('overall city offline'!$K$2:$K$2047,'overall city offline'!$A$2:$A$2047,$A15,'overall city offline'!$B$2:$B$2047,G$4)*(1-AVERAGEIFS('all sales summary'!$I$2:$I$2047,'all sales summary'!$A$2:$A$2047,$A15,'all sales summary'!$B$2:$B$2047,G$4)))+(AVERAGEIFS('city centre offline'!$K$2:$K$2047,'city centre offline'!$A$2:$A$2047,$A15,'city centre offline'!$B$2:$B$2047,G$4)*AVERAGEIFS('all sales summary'!$I$2:$I$2047,'all sales summary'!$A$2:$A$2047,$A15,'all sales summary'!$B$2:$B$2047,G$4)))</f>
        <v>0.35287918485000619</v>
      </c>
      <c r="H15" s="60">
        <f>(AVERAGEIFS('city centre offline'!$K$2:$K$2047,'city centre offline'!$A$2:$A$2047,$A15,'city centre offline'!$B$2:$B$2047,H$4)*AVERAGEIFS('all sales summary'!$I$2:$I$2047,'all sales summary'!$A$2:$A$2047,$A15,'all sales summary'!$B$2:$B$2047,H$4))/((AVERAGEIFS('overall city offline'!$K$2:$K$2047,'overall city offline'!$A$2:$A$2047,$A15,'overall city offline'!$B$2:$B$2047,H$4)*(1-AVERAGEIFS('all sales summary'!$I$2:$I$2047,'all sales summary'!$A$2:$A$2047,$A15,'all sales summary'!$B$2:$B$2047,H$4)))+(AVERAGEIFS('city centre offline'!$K$2:$K$2047,'city centre offline'!$A$2:$A$2047,$A15,'city centre offline'!$B$2:$B$2047,H$4)*AVERAGEIFS('all sales summary'!$I$2:$I$2047,'all sales summary'!$A$2:$A$2047,$A15,'all sales summary'!$B$2:$B$2047,H$4)))</f>
        <v>0.34804480840377128</v>
      </c>
      <c r="I15" s="60">
        <f>(AVERAGEIFS('city centre offline'!$K$2:$K$2047,'city centre offline'!$A$2:$A$2047,$A15,'city centre offline'!$B$2:$B$2047,I$4)*AVERAGEIFS('all sales summary'!$I$2:$I$2047,'all sales summary'!$A$2:$A$2047,$A15,'all sales summary'!$B$2:$B$2047,I$4))/((AVERAGEIFS('overall city offline'!$K$2:$K$2047,'overall city offline'!$A$2:$A$2047,$A15,'overall city offline'!$B$2:$B$2047,I$4)*(1-AVERAGEIFS('all sales summary'!$I$2:$I$2047,'all sales summary'!$A$2:$A$2047,$A15,'all sales summary'!$B$2:$B$2047,I$4)))+(AVERAGEIFS('city centre offline'!$K$2:$K$2047,'city centre offline'!$A$2:$A$2047,$A15,'city centre offline'!$B$2:$B$2047,I$4)*AVERAGEIFS('all sales summary'!$I$2:$I$2047,'all sales summary'!$A$2:$A$2047,$A15,'all sales summary'!$B$2:$B$2047,I$4)))</f>
        <v>0.35771997222228796</v>
      </c>
      <c r="J15" s="60">
        <f>(AVERAGEIFS('city centre offline'!$K$2:$K$2047,'city centre offline'!$A$2:$A$2047,$A15,'city centre offline'!$B$2:$B$2047,J$4)*AVERAGEIFS('all sales summary'!$I$2:$I$2047,'all sales summary'!$A$2:$A$2047,$A15,'all sales summary'!$B$2:$B$2047,J$4))/((AVERAGEIFS('overall city offline'!$K$2:$K$2047,'overall city offline'!$A$2:$A$2047,$A15,'overall city offline'!$B$2:$B$2047,J$4)*(1-AVERAGEIFS('all sales summary'!$I$2:$I$2047,'all sales summary'!$A$2:$A$2047,$A15,'all sales summary'!$B$2:$B$2047,J$4)))+(AVERAGEIFS('city centre offline'!$K$2:$K$2047,'city centre offline'!$A$2:$A$2047,$A15,'city centre offline'!$B$2:$B$2047,J$4)*AVERAGEIFS('all sales summary'!$I$2:$I$2047,'all sales summary'!$A$2:$A$2047,$A15,'all sales summary'!$B$2:$B$2047,J$4)))</f>
        <v>0.35323583301441158</v>
      </c>
      <c r="K15" s="60">
        <f>(AVERAGEIFS('city centre offline'!$K$2:$K$2047,'city centre offline'!$A$2:$A$2047,$A15,'city centre offline'!$B$2:$B$2047,K$4)*AVERAGEIFS('all sales summary'!$I$2:$I$2047,'all sales summary'!$A$2:$A$2047,$A15,'all sales summary'!$B$2:$B$2047,K$4))/((AVERAGEIFS('overall city offline'!$K$2:$K$2047,'overall city offline'!$A$2:$A$2047,$A15,'overall city offline'!$B$2:$B$2047,K$4)*(1-AVERAGEIFS('all sales summary'!$I$2:$I$2047,'all sales summary'!$A$2:$A$2047,$A15,'all sales summary'!$B$2:$B$2047,K$4)))+(AVERAGEIFS('city centre offline'!$K$2:$K$2047,'city centre offline'!$A$2:$A$2047,$A15,'city centre offline'!$B$2:$B$2047,K$4)*AVERAGEIFS('all sales summary'!$I$2:$I$2047,'all sales summary'!$A$2:$A$2047,$A15,'all sales summary'!$B$2:$B$2047,K$4)))</f>
        <v>0.35222944071816714</v>
      </c>
      <c r="L15" s="60">
        <f>(AVERAGEIFS('city centre offline'!$K$2:$K$2047,'city centre offline'!$A$2:$A$2047,$A15,'city centre offline'!$B$2:$B$2047,L$4)*AVERAGEIFS('all sales summary'!$I$2:$I$2047,'all sales summary'!$A$2:$A$2047,$A15,'all sales summary'!$B$2:$B$2047,L$4))/((AVERAGEIFS('overall city offline'!$K$2:$K$2047,'overall city offline'!$A$2:$A$2047,$A15,'overall city offline'!$B$2:$B$2047,L$4)*(1-AVERAGEIFS('all sales summary'!$I$2:$I$2047,'all sales summary'!$A$2:$A$2047,$A15,'all sales summary'!$B$2:$B$2047,L$4)))+(AVERAGEIFS('city centre offline'!$K$2:$K$2047,'city centre offline'!$A$2:$A$2047,$A15,'city centre offline'!$B$2:$B$2047,L$4)*AVERAGEIFS('all sales summary'!$I$2:$I$2047,'all sales summary'!$A$2:$A$2047,$A15,'all sales summary'!$B$2:$B$2047,L$4)))</f>
        <v>0.35203940454708882</v>
      </c>
      <c r="M15" s="60">
        <f>(AVERAGEIFS('city centre offline'!$K$2:$K$2047,'city centre offline'!$A$2:$A$2047,$A15,'city centre offline'!$B$2:$B$2047,M$4)*AVERAGEIFS('all sales summary'!$I$2:$I$2047,'all sales summary'!$A$2:$A$2047,$A15,'all sales summary'!$B$2:$B$2047,M$4))/((AVERAGEIFS('overall city offline'!$K$2:$K$2047,'overall city offline'!$A$2:$A$2047,$A15,'overall city offline'!$B$2:$B$2047,M$4)*(1-AVERAGEIFS('all sales summary'!$I$2:$I$2047,'all sales summary'!$A$2:$A$2047,$A15,'all sales summary'!$B$2:$B$2047,M$4)))+(AVERAGEIFS('city centre offline'!$K$2:$K$2047,'city centre offline'!$A$2:$A$2047,$A15,'city centre offline'!$B$2:$B$2047,M$4)*AVERAGEIFS('all sales summary'!$I$2:$I$2047,'all sales summary'!$A$2:$A$2047,$A15,'all sales summary'!$B$2:$B$2047,M$4)))</f>
        <v>0.38377013175425223</v>
      </c>
      <c r="N15" s="60">
        <f>(AVERAGEIFS('city centre offline'!$K$2:$K$2047,'city centre offline'!$A$2:$A$2047,$A15,'city centre offline'!$B$2:$B$2047,N$4)*AVERAGEIFS('all sales summary'!$I$2:$I$2047,'all sales summary'!$A$2:$A$2047,$A15,'all sales summary'!$B$2:$B$2047,N$4))/((AVERAGEIFS('overall city offline'!$K$2:$K$2047,'overall city offline'!$A$2:$A$2047,$A15,'overall city offline'!$B$2:$B$2047,N$4)*(1-AVERAGEIFS('all sales summary'!$I$2:$I$2047,'all sales summary'!$A$2:$A$2047,$A15,'all sales summary'!$B$2:$B$2047,N$4)))+(AVERAGEIFS('city centre offline'!$K$2:$K$2047,'city centre offline'!$A$2:$A$2047,$A15,'city centre offline'!$B$2:$B$2047,N$4)*AVERAGEIFS('all sales summary'!$I$2:$I$2047,'all sales summary'!$A$2:$A$2047,$A15,'all sales summary'!$B$2:$B$2047,N$4)))</f>
        <v>0.33388221738169432</v>
      </c>
      <c r="O15" s="60">
        <f>(AVERAGEIFS('city centre offline'!$K$2:$K$2047,'city centre offline'!$A$2:$A$2047,$A15,'city centre offline'!$B$2:$B$2047,O$4)*AVERAGEIFS('all sales summary'!$I$2:$I$2047,'all sales summary'!$A$2:$A$2047,$A15,'all sales summary'!$B$2:$B$2047,O$4))/((AVERAGEIFS('overall city offline'!$K$2:$K$2047,'overall city offline'!$A$2:$A$2047,$A15,'overall city offline'!$B$2:$B$2047,O$4)*(1-AVERAGEIFS('all sales summary'!$I$2:$I$2047,'all sales summary'!$A$2:$A$2047,$A15,'all sales summary'!$B$2:$B$2047,O$4)))+(AVERAGEIFS('city centre offline'!$K$2:$K$2047,'city centre offline'!$A$2:$A$2047,$A15,'city centre offline'!$B$2:$B$2047,O$4)*AVERAGEIFS('all sales summary'!$I$2:$I$2047,'all sales summary'!$A$2:$A$2047,$A15,'all sales summary'!$B$2:$B$2047,O$4)))</f>
        <v>0.3461830604405669</v>
      </c>
      <c r="P15" s="60">
        <f>(AVERAGEIFS('city centre offline'!$K$2:$K$2047,'city centre offline'!$A$2:$A$2047,$A15,'city centre offline'!$B$2:$B$2047,P$4)*AVERAGEIFS('all sales summary'!$I$2:$I$2047,'all sales summary'!$A$2:$A$2047,$A15,'all sales summary'!$B$2:$B$2047,P$4))/((AVERAGEIFS('overall city offline'!$K$2:$K$2047,'overall city offline'!$A$2:$A$2047,$A15,'overall city offline'!$B$2:$B$2047,P$4)*(1-AVERAGEIFS('all sales summary'!$I$2:$I$2047,'all sales summary'!$A$2:$A$2047,$A15,'all sales summary'!$B$2:$B$2047,P$4)))+(AVERAGEIFS('city centre offline'!$K$2:$K$2047,'city centre offline'!$A$2:$A$2047,$A15,'city centre offline'!$B$2:$B$2047,P$4)*AVERAGEIFS('all sales summary'!$I$2:$I$2047,'all sales summary'!$A$2:$A$2047,$A15,'all sales summary'!$B$2:$B$2047,P$4)))</f>
        <v>0.29508249344601956</v>
      </c>
      <c r="Q15" s="60">
        <f>(AVERAGEIFS('city centre offline'!$K$2:$K$2047,'city centre offline'!$A$2:$A$2047,$A15,'city centre offline'!$B$2:$B$2047,Q$4)*AVERAGEIFS('all sales summary'!$I$2:$I$2047,'all sales summary'!$A$2:$A$2047,$A15,'all sales summary'!$B$2:$B$2047,Q$4))/((AVERAGEIFS('overall city offline'!$K$2:$K$2047,'overall city offline'!$A$2:$A$2047,$A15,'overall city offline'!$B$2:$B$2047,Q$4)*(1-AVERAGEIFS('all sales summary'!$I$2:$I$2047,'all sales summary'!$A$2:$A$2047,$A15,'all sales summary'!$B$2:$B$2047,Q$4)))+(AVERAGEIFS('city centre offline'!$K$2:$K$2047,'city centre offline'!$A$2:$A$2047,$A15,'city centre offline'!$B$2:$B$2047,Q$4)*AVERAGEIFS('all sales summary'!$I$2:$I$2047,'all sales summary'!$A$2:$A$2047,$A15,'all sales summary'!$B$2:$B$2047,Q$4)))</f>
        <v>0.13055968150462255</v>
      </c>
      <c r="R15" s="60">
        <f>(AVERAGEIFS('city centre offline'!$K$2:$K$2047,'city centre offline'!$A$2:$A$2047,$A15,'city centre offline'!$B$2:$B$2047,R$4)*AVERAGEIFS('all sales summary'!$I$2:$I$2047,'all sales summary'!$A$2:$A$2047,$A15,'all sales summary'!$B$2:$B$2047,R$4))/((AVERAGEIFS('overall city offline'!$K$2:$K$2047,'overall city offline'!$A$2:$A$2047,$A15,'overall city offline'!$B$2:$B$2047,R$4)*(1-AVERAGEIFS('all sales summary'!$I$2:$I$2047,'all sales summary'!$A$2:$A$2047,$A15,'all sales summary'!$B$2:$B$2047,R$4)))+(AVERAGEIFS('city centre offline'!$K$2:$K$2047,'city centre offline'!$A$2:$A$2047,$A15,'city centre offline'!$B$2:$B$2047,R$4)*AVERAGEIFS('all sales summary'!$I$2:$I$2047,'all sales summary'!$A$2:$A$2047,$A15,'all sales summary'!$B$2:$B$2047,R$4)))</f>
        <v>0.13524101964386265</v>
      </c>
      <c r="S15" s="60">
        <f>(AVERAGEIFS('city centre offline'!$K$2:$K$2047,'city centre offline'!$A$2:$A$2047,$A15,'city centre offline'!$B$2:$B$2047,S$4)*AVERAGEIFS('all sales summary'!$I$2:$I$2047,'all sales summary'!$A$2:$A$2047,$A15,'all sales summary'!$B$2:$B$2047,S$4))/((AVERAGEIFS('overall city offline'!$K$2:$K$2047,'overall city offline'!$A$2:$A$2047,$A15,'overall city offline'!$B$2:$B$2047,S$4)*(1-AVERAGEIFS('all sales summary'!$I$2:$I$2047,'all sales summary'!$A$2:$A$2047,$A15,'all sales summary'!$B$2:$B$2047,S$4)))+(AVERAGEIFS('city centre offline'!$K$2:$K$2047,'city centre offline'!$A$2:$A$2047,$A15,'city centre offline'!$B$2:$B$2047,S$4)*AVERAGEIFS('all sales summary'!$I$2:$I$2047,'all sales summary'!$A$2:$A$2047,$A15,'all sales summary'!$B$2:$B$2047,S$4)))</f>
        <v>0.26526917211384321</v>
      </c>
      <c r="T15" s="60">
        <f>(AVERAGEIFS('city centre offline'!$K$2:$K$2047,'city centre offline'!$A$2:$A$2047,$A15,'city centre offline'!$B$2:$B$2047,T$4)*AVERAGEIFS('all sales summary'!$I$2:$I$2047,'all sales summary'!$A$2:$A$2047,$A15,'all sales summary'!$B$2:$B$2047,T$4))/((AVERAGEIFS('overall city offline'!$K$2:$K$2047,'overall city offline'!$A$2:$A$2047,$A15,'overall city offline'!$B$2:$B$2047,T$4)*(1-AVERAGEIFS('all sales summary'!$I$2:$I$2047,'all sales summary'!$A$2:$A$2047,$A15,'all sales summary'!$B$2:$B$2047,T$4)))+(AVERAGEIFS('city centre offline'!$K$2:$K$2047,'city centre offline'!$A$2:$A$2047,$A15,'city centre offline'!$B$2:$B$2047,T$4)*AVERAGEIFS('all sales summary'!$I$2:$I$2047,'all sales summary'!$A$2:$A$2047,$A15,'all sales summary'!$B$2:$B$2047,T$4)))</f>
        <v>0.32395922309891279</v>
      </c>
      <c r="U15" s="60">
        <f>(AVERAGEIFS('city centre offline'!$K$2:$K$2047,'city centre offline'!$A$2:$A$2047,$A15,'city centre offline'!$B$2:$B$2047,U$4)*AVERAGEIFS('all sales summary'!$I$2:$I$2047,'all sales summary'!$A$2:$A$2047,$A15,'all sales summary'!$B$2:$B$2047,U$4))/((AVERAGEIFS('overall city offline'!$K$2:$K$2047,'overall city offline'!$A$2:$A$2047,$A15,'overall city offline'!$B$2:$B$2047,U$4)*(1-AVERAGEIFS('all sales summary'!$I$2:$I$2047,'all sales summary'!$A$2:$A$2047,$A15,'all sales summary'!$B$2:$B$2047,U$4)))+(AVERAGEIFS('city centre offline'!$K$2:$K$2047,'city centre offline'!$A$2:$A$2047,$A15,'city centre offline'!$B$2:$B$2047,U$4)*AVERAGEIFS('all sales summary'!$I$2:$I$2047,'all sales summary'!$A$2:$A$2047,$A15,'all sales summary'!$B$2:$B$2047,U$4)))</f>
        <v>0.3517967079464977</v>
      </c>
      <c r="V15" s="60">
        <f>(AVERAGEIFS('city centre offline'!$K$2:$K$2047,'city centre offline'!$A$2:$A$2047,$A15,'city centre offline'!$B$2:$B$2047,V$4)*AVERAGEIFS('all sales summary'!$I$2:$I$2047,'all sales summary'!$A$2:$A$2047,$A15,'all sales summary'!$B$2:$B$2047,V$4))/((AVERAGEIFS('overall city offline'!$K$2:$K$2047,'overall city offline'!$A$2:$A$2047,$A15,'overall city offline'!$B$2:$B$2047,V$4)*(1-AVERAGEIFS('all sales summary'!$I$2:$I$2047,'all sales summary'!$A$2:$A$2047,$A15,'all sales summary'!$B$2:$B$2047,V$4)))+(AVERAGEIFS('city centre offline'!$K$2:$K$2047,'city centre offline'!$A$2:$A$2047,$A15,'city centre offline'!$B$2:$B$2047,V$4)*AVERAGEIFS('all sales summary'!$I$2:$I$2047,'all sales summary'!$A$2:$A$2047,$A15,'all sales summary'!$B$2:$B$2047,V$4)))</f>
        <v>0.35254450578107033</v>
      </c>
      <c r="W15" s="60">
        <f>(AVERAGEIFS('city centre offline'!$K$2:$K$2047,'city centre offline'!$A$2:$A$2047,$A15,'city centre offline'!$B$2:$B$2047,W$4)*AVERAGEIFS('all sales summary'!$I$2:$I$2047,'all sales summary'!$A$2:$A$2047,$A15,'all sales summary'!$B$2:$B$2047,W$4))/((AVERAGEIFS('overall city offline'!$K$2:$K$2047,'overall city offline'!$A$2:$A$2047,$A15,'overall city offline'!$B$2:$B$2047,W$4)*(1-AVERAGEIFS('all sales summary'!$I$2:$I$2047,'all sales summary'!$A$2:$A$2047,$A15,'all sales summary'!$B$2:$B$2047,W$4)))+(AVERAGEIFS('city centre offline'!$K$2:$K$2047,'city centre offline'!$A$2:$A$2047,$A15,'city centre offline'!$B$2:$B$2047,W$4)*AVERAGEIFS('all sales summary'!$I$2:$I$2047,'all sales summary'!$A$2:$A$2047,$A15,'all sales summary'!$B$2:$B$2047,W$4)))</f>
        <v>0.33487388628674331</v>
      </c>
      <c r="X15" s="60">
        <f>(AVERAGEIFS('city centre offline'!$K$2:$K$2047,'city centre offline'!$A$2:$A$2047,$A15,'city centre offline'!$B$2:$B$2047,X$4)*AVERAGEIFS('all sales summary'!$I$2:$I$2047,'all sales summary'!$A$2:$A$2047,$A15,'all sales summary'!$B$2:$B$2047,X$4))/((AVERAGEIFS('overall city offline'!$K$2:$K$2047,'overall city offline'!$A$2:$A$2047,$A15,'overall city offline'!$B$2:$B$2047,X$4)*(1-AVERAGEIFS('all sales summary'!$I$2:$I$2047,'all sales summary'!$A$2:$A$2047,$A15,'all sales summary'!$B$2:$B$2047,X$4)))+(AVERAGEIFS('city centre offline'!$K$2:$K$2047,'city centre offline'!$A$2:$A$2047,$A15,'city centre offline'!$B$2:$B$2047,X$4)*AVERAGEIFS('all sales summary'!$I$2:$I$2047,'all sales summary'!$A$2:$A$2047,$A15,'all sales summary'!$B$2:$B$2047,X$4)))</f>
        <v>0.27686401384298176</v>
      </c>
      <c r="Y15" s="60">
        <f>(AVERAGEIFS('city centre offline'!$K$2:$K$2047,'city centre offline'!$A$2:$A$2047,$A15,'city centre offline'!$B$2:$B$2047,Y$4)*AVERAGEIFS('all sales summary'!$I$2:$I$2047,'all sales summary'!$A$2:$A$2047,$A15,'all sales summary'!$B$2:$B$2047,Y$4))/((AVERAGEIFS('overall city offline'!$K$2:$K$2047,'overall city offline'!$A$2:$A$2047,$A15,'overall city offline'!$B$2:$B$2047,Y$4)*(1-AVERAGEIFS('all sales summary'!$I$2:$I$2047,'all sales summary'!$A$2:$A$2047,$A15,'all sales summary'!$B$2:$B$2047,Y$4)))+(AVERAGEIFS('city centre offline'!$K$2:$K$2047,'city centre offline'!$A$2:$A$2047,$A15,'city centre offline'!$B$2:$B$2047,Y$4)*AVERAGEIFS('all sales summary'!$I$2:$I$2047,'all sales summary'!$A$2:$A$2047,$A15,'all sales summary'!$B$2:$B$2047,Y$4)))</f>
        <v>0.37393216489308995</v>
      </c>
      <c r="Z15" s="60">
        <f>(AVERAGEIFS('city centre offline'!$K$2:$K$2047,'city centre offline'!$A$2:$A$2047,$A15,'city centre offline'!$B$2:$B$2047,Z$4)*AVERAGEIFS('all sales summary'!$I$2:$I$2047,'all sales summary'!$A$2:$A$2047,$A15,'all sales summary'!$B$2:$B$2047,Z$4))/((AVERAGEIFS('overall city offline'!$K$2:$K$2047,'overall city offline'!$A$2:$A$2047,$A15,'overall city offline'!$B$2:$B$2047,Z$4)*(1-AVERAGEIFS('all sales summary'!$I$2:$I$2047,'all sales summary'!$A$2:$A$2047,$A15,'all sales summary'!$B$2:$B$2047,Z$4)))+(AVERAGEIFS('city centre offline'!$K$2:$K$2047,'city centre offline'!$A$2:$A$2047,$A15,'city centre offline'!$B$2:$B$2047,Z$4)*AVERAGEIFS('all sales summary'!$I$2:$I$2047,'all sales summary'!$A$2:$A$2047,$A15,'all sales summary'!$B$2:$B$2047,Z$4)))</f>
        <v>0.15824844383818892</v>
      </c>
      <c r="AA15" s="60">
        <f>(AVERAGEIFS('city centre offline'!$K$2:$K$2047,'city centre offline'!$A$2:$A$2047,$A15,'city centre offline'!$B$2:$B$2047,AA$4)*AVERAGEIFS('all sales summary'!$I$2:$I$2047,'all sales summary'!$A$2:$A$2047,$A15,'all sales summary'!$B$2:$B$2047,AA$4))/((AVERAGEIFS('overall city offline'!$K$2:$K$2047,'overall city offline'!$A$2:$A$2047,$A15,'overall city offline'!$B$2:$B$2047,AA$4)*(1-AVERAGEIFS('all sales summary'!$I$2:$I$2047,'all sales summary'!$A$2:$A$2047,$A15,'all sales summary'!$B$2:$B$2047,AA$4)))+(AVERAGEIFS('city centre offline'!$K$2:$K$2047,'city centre offline'!$A$2:$A$2047,$A15,'city centre offline'!$B$2:$B$2047,AA$4)*AVERAGEIFS('all sales summary'!$I$2:$I$2047,'all sales summary'!$A$2:$A$2047,$A15,'all sales summary'!$B$2:$B$2047,AA$4)))</f>
        <v>0.20254647627042974</v>
      </c>
      <c r="AB15" s="60">
        <f>(AVERAGEIFS('city centre offline'!$K$2:$K$2047,'city centre offline'!$A$2:$A$2047,$A15,'city centre offline'!$B$2:$B$2047,AB$4)*AVERAGEIFS('all sales summary'!$I$2:$I$2047,'all sales summary'!$A$2:$A$2047,$A15,'all sales summary'!$B$2:$B$2047,AB$4))/((AVERAGEIFS('overall city offline'!$K$2:$K$2047,'overall city offline'!$A$2:$A$2047,$A15,'overall city offline'!$B$2:$B$2047,AB$4)*(1-AVERAGEIFS('all sales summary'!$I$2:$I$2047,'all sales summary'!$A$2:$A$2047,$A15,'all sales summary'!$B$2:$B$2047,AB$4)))+(AVERAGEIFS('city centre offline'!$K$2:$K$2047,'city centre offline'!$A$2:$A$2047,$A15,'city centre offline'!$B$2:$B$2047,AB$4)*AVERAGEIFS('all sales summary'!$I$2:$I$2047,'all sales summary'!$A$2:$A$2047,$A15,'all sales summary'!$B$2:$B$2047,AB$4)))</f>
        <v>0.21065993905340363</v>
      </c>
      <c r="AC15" s="60">
        <f>(AVERAGEIFS('city centre offline'!$K$2:$K$2047,'city centre offline'!$A$2:$A$2047,$A15,'city centre offline'!$B$2:$B$2047,AC$4)*AVERAGEIFS('all sales summary'!$I$2:$I$2047,'all sales summary'!$A$2:$A$2047,$A15,'all sales summary'!$B$2:$B$2047,AC$4))/((AVERAGEIFS('overall city offline'!$K$2:$K$2047,'overall city offline'!$A$2:$A$2047,$A15,'overall city offline'!$B$2:$B$2047,AC$4)*(1-AVERAGEIFS('all sales summary'!$I$2:$I$2047,'all sales summary'!$A$2:$A$2047,$A15,'all sales summary'!$B$2:$B$2047,AC$4)))+(AVERAGEIFS('city centre offline'!$K$2:$K$2047,'city centre offline'!$A$2:$A$2047,$A15,'city centre offline'!$B$2:$B$2047,AC$4)*AVERAGEIFS('all sales summary'!$I$2:$I$2047,'all sales summary'!$A$2:$A$2047,$A15,'all sales summary'!$B$2:$B$2047,AC$4)))</f>
        <v>0.34250654515505879</v>
      </c>
      <c r="AD15" s="60">
        <f>(AVERAGEIFS('city centre offline'!$K$2:$K$2047,'city centre offline'!$A$2:$A$2047,$A15,'city centre offline'!$B$2:$B$2047,AD$4)*AVERAGEIFS('all sales summary'!$I$2:$I$2047,'all sales summary'!$A$2:$A$2047,$A15,'all sales summary'!$B$2:$B$2047,AD$4))/((AVERAGEIFS('overall city offline'!$K$2:$K$2047,'overall city offline'!$A$2:$A$2047,$A15,'overall city offline'!$B$2:$B$2047,AD$4)*(1-AVERAGEIFS('all sales summary'!$I$2:$I$2047,'all sales summary'!$A$2:$A$2047,$A15,'all sales summary'!$B$2:$B$2047,AD$4)))+(AVERAGEIFS('city centre offline'!$K$2:$K$2047,'city centre offline'!$A$2:$A$2047,$A15,'city centre offline'!$B$2:$B$2047,AD$4)*AVERAGEIFS('all sales summary'!$I$2:$I$2047,'all sales summary'!$A$2:$A$2047,$A15,'all sales summary'!$B$2:$B$2047,AD$4)))</f>
        <v>0.32135469888043461</v>
      </c>
      <c r="AE15" s="60">
        <f>(AVERAGEIFS('city centre offline'!$K$2:$K$2047,'city centre offline'!$A$2:$A$2047,$A15,'city centre offline'!$B$2:$B$2047,AE$4)*AVERAGEIFS('all sales summary'!$I$2:$I$2047,'all sales summary'!$A$2:$A$2047,$A15,'all sales summary'!$B$2:$B$2047,AE$4))/((AVERAGEIFS('overall city offline'!$K$2:$K$2047,'overall city offline'!$A$2:$A$2047,$A15,'overall city offline'!$B$2:$B$2047,AE$4)*(1-AVERAGEIFS('all sales summary'!$I$2:$I$2047,'all sales summary'!$A$2:$A$2047,$A15,'all sales summary'!$B$2:$B$2047,AE$4)))+(AVERAGEIFS('city centre offline'!$K$2:$K$2047,'city centre offline'!$A$2:$A$2047,$A15,'city centre offline'!$B$2:$B$2047,AE$4)*AVERAGEIFS('all sales summary'!$I$2:$I$2047,'all sales summary'!$A$2:$A$2047,$A15,'all sales summary'!$B$2:$B$2047,AE$4)))</f>
        <v>0.33374930051520829</v>
      </c>
      <c r="AF15" s="60">
        <f>(AVERAGEIFS('city centre offline'!$K$2:$K$2047,'city centre offline'!$A$2:$A$2047,$A15,'city centre offline'!$B$2:$B$2047,AF$4)*AVERAGEIFS('all sales summary'!$I$2:$I$2047,'all sales summary'!$A$2:$A$2047,$A15,'all sales summary'!$B$2:$B$2047,AF$4))/((AVERAGEIFS('overall city offline'!$K$2:$K$2047,'overall city offline'!$A$2:$A$2047,$A15,'overall city offline'!$B$2:$B$2047,AF$4)*(1-AVERAGEIFS('all sales summary'!$I$2:$I$2047,'all sales summary'!$A$2:$A$2047,$A15,'all sales summary'!$B$2:$B$2047,AF$4)))+(AVERAGEIFS('city centre offline'!$K$2:$K$2047,'city centre offline'!$A$2:$A$2047,$A15,'city centre offline'!$B$2:$B$2047,AF$4)*AVERAGEIFS('all sales summary'!$I$2:$I$2047,'all sales summary'!$A$2:$A$2047,$A15,'all sales summary'!$B$2:$B$2047,AF$4)))</f>
        <v>0.32936847385187623</v>
      </c>
      <c r="AG15" s="60">
        <f>(AVERAGEIFS('city centre offline'!$K$2:$K$2047,'city centre offline'!$A$2:$A$2047,$A15,'city centre offline'!$B$2:$B$2047,AG$4)*AVERAGEIFS('all sales summary'!$I$2:$I$2047,'all sales summary'!$A$2:$A$2047,$A15,'all sales summary'!$B$2:$B$2047,AG$4))/((AVERAGEIFS('overall city offline'!$K$2:$K$2047,'overall city offline'!$A$2:$A$2047,$A15,'overall city offline'!$B$2:$B$2047,AG$4)*(1-AVERAGEIFS('all sales summary'!$I$2:$I$2047,'all sales summary'!$A$2:$A$2047,$A15,'all sales summary'!$B$2:$B$2047,AG$4)))+(AVERAGEIFS('city centre offline'!$K$2:$K$2047,'city centre offline'!$A$2:$A$2047,$A15,'city centre offline'!$B$2:$B$2047,AG$4)*AVERAGEIFS('all sales summary'!$I$2:$I$2047,'all sales summary'!$A$2:$A$2047,$A15,'all sales summary'!$B$2:$B$2047,AG$4)))</f>
        <v>0.33935605264057506</v>
      </c>
      <c r="AH15" s="60">
        <f>(AVERAGEIFS('city centre offline'!$K$2:$K$2047,'city centre offline'!$A$2:$A$2047,$A15,'city centre offline'!$B$2:$B$2047,AH$4)*AVERAGEIFS('all sales summary'!$I$2:$I$2047,'all sales summary'!$A$2:$A$2047,$A15,'all sales summary'!$B$2:$B$2047,AH$4))/((AVERAGEIFS('overall city offline'!$K$2:$K$2047,'overall city offline'!$A$2:$A$2047,$A15,'overall city offline'!$B$2:$B$2047,AH$4)*(1-AVERAGEIFS('all sales summary'!$I$2:$I$2047,'all sales summary'!$A$2:$A$2047,$A15,'all sales summary'!$B$2:$B$2047,AH$4)))+(AVERAGEIFS('city centre offline'!$K$2:$K$2047,'city centre offline'!$A$2:$A$2047,$A15,'city centre offline'!$B$2:$B$2047,AH$4)*AVERAGEIFS('all sales summary'!$I$2:$I$2047,'all sales summary'!$A$2:$A$2047,$A15,'all sales summary'!$B$2:$B$2047,AH$4)))</f>
        <v>0.32617542393926641</v>
      </c>
    </row>
    <row r="16" spans="1:34" x14ac:dyDescent="0.3">
      <c r="A16" t="s">
        <v>18</v>
      </c>
      <c r="B16" s="60">
        <f>(AVERAGEIFS('city centre offline'!$K$2:$K$2047,'city centre offline'!$A$2:$A$2047,$A16,'city centre offline'!$B$2:$B$2047,B$4)*AVERAGEIFS('all sales summary'!$I$2:$I$2047,'all sales summary'!$A$2:$A$2047,$A16,'all sales summary'!$B$2:$B$2047,B$4))/((AVERAGEIFS('overall city offline'!$K$2:$K$2047,'overall city offline'!$A$2:$A$2047,$A16,'overall city offline'!$B$2:$B$2047,B$4)*(1-AVERAGEIFS('all sales summary'!$I$2:$I$2047,'all sales summary'!$A$2:$A$2047,$A16,'all sales summary'!$B$2:$B$2047,B$4)))+(AVERAGEIFS('city centre offline'!$K$2:$K$2047,'city centre offline'!$A$2:$A$2047,$A16,'city centre offline'!$B$2:$B$2047,B$4)*AVERAGEIFS('all sales summary'!$I$2:$I$2047,'all sales summary'!$A$2:$A$2047,$A16,'all sales summary'!$B$2:$B$2047,B$4)))</f>
        <v>0.1837726691921634</v>
      </c>
      <c r="C16" s="60">
        <f>(AVERAGEIFS('city centre offline'!$K$2:$K$2047,'city centre offline'!$A$2:$A$2047,$A16,'city centre offline'!$B$2:$B$2047,C$4)*AVERAGEIFS('all sales summary'!$I$2:$I$2047,'all sales summary'!$A$2:$A$2047,$A16,'all sales summary'!$B$2:$B$2047,C$4))/((AVERAGEIFS('overall city offline'!$K$2:$K$2047,'overall city offline'!$A$2:$A$2047,$A16,'overall city offline'!$B$2:$B$2047,C$4)*(1-AVERAGEIFS('all sales summary'!$I$2:$I$2047,'all sales summary'!$A$2:$A$2047,$A16,'all sales summary'!$B$2:$B$2047,C$4)))+(AVERAGEIFS('city centre offline'!$K$2:$K$2047,'city centre offline'!$A$2:$A$2047,$A16,'city centre offline'!$B$2:$B$2047,C$4)*AVERAGEIFS('all sales summary'!$I$2:$I$2047,'all sales summary'!$A$2:$A$2047,$A16,'all sales summary'!$B$2:$B$2047,C$4)))</f>
        <v>0.19110605758130145</v>
      </c>
      <c r="D16" s="60">
        <f>(AVERAGEIFS('city centre offline'!$K$2:$K$2047,'city centre offline'!$A$2:$A$2047,$A16,'city centre offline'!$B$2:$B$2047,D$4)*AVERAGEIFS('all sales summary'!$I$2:$I$2047,'all sales summary'!$A$2:$A$2047,$A16,'all sales summary'!$B$2:$B$2047,D$4))/((AVERAGEIFS('overall city offline'!$K$2:$K$2047,'overall city offline'!$A$2:$A$2047,$A16,'overall city offline'!$B$2:$B$2047,D$4)*(1-AVERAGEIFS('all sales summary'!$I$2:$I$2047,'all sales summary'!$A$2:$A$2047,$A16,'all sales summary'!$B$2:$B$2047,D$4)))+(AVERAGEIFS('city centre offline'!$K$2:$K$2047,'city centre offline'!$A$2:$A$2047,$A16,'city centre offline'!$B$2:$B$2047,D$4)*AVERAGEIFS('all sales summary'!$I$2:$I$2047,'all sales summary'!$A$2:$A$2047,$A16,'all sales summary'!$B$2:$B$2047,D$4)))</f>
        <v>0.19067075412296439</v>
      </c>
      <c r="E16" s="60">
        <f>(AVERAGEIFS('city centre offline'!$K$2:$K$2047,'city centre offline'!$A$2:$A$2047,$A16,'city centre offline'!$B$2:$B$2047,E$4)*AVERAGEIFS('all sales summary'!$I$2:$I$2047,'all sales summary'!$A$2:$A$2047,$A16,'all sales summary'!$B$2:$B$2047,E$4))/((AVERAGEIFS('overall city offline'!$K$2:$K$2047,'overall city offline'!$A$2:$A$2047,$A16,'overall city offline'!$B$2:$B$2047,E$4)*(1-AVERAGEIFS('all sales summary'!$I$2:$I$2047,'all sales summary'!$A$2:$A$2047,$A16,'all sales summary'!$B$2:$B$2047,E$4)))+(AVERAGEIFS('city centre offline'!$K$2:$K$2047,'city centre offline'!$A$2:$A$2047,$A16,'city centre offline'!$B$2:$B$2047,E$4)*AVERAGEIFS('all sales summary'!$I$2:$I$2047,'all sales summary'!$A$2:$A$2047,$A16,'all sales summary'!$B$2:$B$2047,E$4)))</f>
        <v>0.18994820931206227</v>
      </c>
      <c r="F16" s="60">
        <f>(AVERAGEIFS('city centre offline'!$K$2:$K$2047,'city centre offline'!$A$2:$A$2047,$A16,'city centre offline'!$B$2:$B$2047,F$4)*AVERAGEIFS('all sales summary'!$I$2:$I$2047,'all sales summary'!$A$2:$A$2047,$A16,'all sales summary'!$B$2:$B$2047,F$4))/((AVERAGEIFS('overall city offline'!$K$2:$K$2047,'overall city offline'!$A$2:$A$2047,$A16,'overall city offline'!$B$2:$B$2047,F$4)*(1-AVERAGEIFS('all sales summary'!$I$2:$I$2047,'all sales summary'!$A$2:$A$2047,$A16,'all sales summary'!$B$2:$B$2047,F$4)))+(AVERAGEIFS('city centre offline'!$K$2:$K$2047,'city centre offline'!$A$2:$A$2047,$A16,'city centre offline'!$B$2:$B$2047,F$4)*AVERAGEIFS('all sales summary'!$I$2:$I$2047,'all sales summary'!$A$2:$A$2047,$A16,'all sales summary'!$B$2:$B$2047,F$4)))</f>
        <v>0.19155629933162474</v>
      </c>
      <c r="G16" s="60">
        <f>(AVERAGEIFS('city centre offline'!$K$2:$K$2047,'city centre offline'!$A$2:$A$2047,$A16,'city centre offline'!$B$2:$B$2047,G$4)*AVERAGEIFS('all sales summary'!$I$2:$I$2047,'all sales summary'!$A$2:$A$2047,$A16,'all sales summary'!$B$2:$B$2047,G$4))/((AVERAGEIFS('overall city offline'!$K$2:$K$2047,'overall city offline'!$A$2:$A$2047,$A16,'overall city offline'!$B$2:$B$2047,G$4)*(1-AVERAGEIFS('all sales summary'!$I$2:$I$2047,'all sales summary'!$A$2:$A$2047,$A16,'all sales summary'!$B$2:$B$2047,G$4)))+(AVERAGEIFS('city centre offline'!$K$2:$K$2047,'city centre offline'!$A$2:$A$2047,$A16,'city centre offline'!$B$2:$B$2047,G$4)*AVERAGEIFS('all sales summary'!$I$2:$I$2047,'all sales summary'!$A$2:$A$2047,$A16,'all sales summary'!$B$2:$B$2047,G$4)))</f>
        <v>0.18985822414185463</v>
      </c>
      <c r="H16" s="60">
        <f>(AVERAGEIFS('city centre offline'!$K$2:$K$2047,'city centre offline'!$A$2:$A$2047,$A16,'city centre offline'!$B$2:$B$2047,H$4)*AVERAGEIFS('all sales summary'!$I$2:$I$2047,'all sales summary'!$A$2:$A$2047,$A16,'all sales summary'!$B$2:$B$2047,H$4))/((AVERAGEIFS('overall city offline'!$K$2:$K$2047,'overall city offline'!$A$2:$A$2047,$A16,'overall city offline'!$B$2:$B$2047,H$4)*(1-AVERAGEIFS('all sales summary'!$I$2:$I$2047,'all sales summary'!$A$2:$A$2047,$A16,'all sales summary'!$B$2:$B$2047,H$4)))+(AVERAGEIFS('city centre offline'!$K$2:$K$2047,'city centre offline'!$A$2:$A$2047,$A16,'city centre offline'!$B$2:$B$2047,H$4)*AVERAGEIFS('all sales summary'!$I$2:$I$2047,'all sales summary'!$A$2:$A$2047,$A16,'all sales summary'!$B$2:$B$2047,H$4)))</f>
        <v>0.18748062622795916</v>
      </c>
      <c r="I16" s="60">
        <f>(AVERAGEIFS('city centre offline'!$K$2:$K$2047,'city centre offline'!$A$2:$A$2047,$A16,'city centre offline'!$B$2:$B$2047,I$4)*AVERAGEIFS('all sales summary'!$I$2:$I$2047,'all sales summary'!$A$2:$A$2047,$A16,'all sales summary'!$B$2:$B$2047,I$4))/((AVERAGEIFS('overall city offline'!$K$2:$K$2047,'overall city offline'!$A$2:$A$2047,$A16,'overall city offline'!$B$2:$B$2047,I$4)*(1-AVERAGEIFS('all sales summary'!$I$2:$I$2047,'all sales summary'!$A$2:$A$2047,$A16,'all sales summary'!$B$2:$B$2047,I$4)))+(AVERAGEIFS('city centre offline'!$K$2:$K$2047,'city centre offline'!$A$2:$A$2047,$A16,'city centre offline'!$B$2:$B$2047,I$4)*AVERAGEIFS('all sales summary'!$I$2:$I$2047,'all sales summary'!$A$2:$A$2047,$A16,'all sales summary'!$B$2:$B$2047,I$4)))</f>
        <v>0.19099694344347323</v>
      </c>
      <c r="J16" s="60">
        <f>(AVERAGEIFS('city centre offline'!$K$2:$K$2047,'city centre offline'!$A$2:$A$2047,$A16,'city centre offline'!$B$2:$B$2047,J$4)*AVERAGEIFS('all sales summary'!$I$2:$I$2047,'all sales summary'!$A$2:$A$2047,$A16,'all sales summary'!$B$2:$B$2047,J$4))/((AVERAGEIFS('overall city offline'!$K$2:$K$2047,'overall city offline'!$A$2:$A$2047,$A16,'overall city offline'!$B$2:$B$2047,J$4)*(1-AVERAGEIFS('all sales summary'!$I$2:$I$2047,'all sales summary'!$A$2:$A$2047,$A16,'all sales summary'!$B$2:$B$2047,J$4)))+(AVERAGEIFS('city centre offline'!$K$2:$K$2047,'city centre offline'!$A$2:$A$2047,$A16,'city centre offline'!$B$2:$B$2047,J$4)*AVERAGEIFS('all sales summary'!$I$2:$I$2047,'all sales summary'!$A$2:$A$2047,$A16,'all sales summary'!$B$2:$B$2047,J$4)))</f>
        <v>0.18571270244293567</v>
      </c>
      <c r="K16" s="60">
        <f>(AVERAGEIFS('city centre offline'!$K$2:$K$2047,'city centre offline'!$A$2:$A$2047,$A16,'city centre offline'!$B$2:$B$2047,K$4)*AVERAGEIFS('all sales summary'!$I$2:$I$2047,'all sales summary'!$A$2:$A$2047,$A16,'all sales summary'!$B$2:$B$2047,K$4))/((AVERAGEIFS('overall city offline'!$K$2:$K$2047,'overall city offline'!$A$2:$A$2047,$A16,'overall city offline'!$B$2:$B$2047,K$4)*(1-AVERAGEIFS('all sales summary'!$I$2:$I$2047,'all sales summary'!$A$2:$A$2047,$A16,'all sales summary'!$B$2:$B$2047,K$4)))+(AVERAGEIFS('city centre offline'!$K$2:$K$2047,'city centre offline'!$A$2:$A$2047,$A16,'city centre offline'!$B$2:$B$2047,K$4)*AVERAGEIFS('all sales summary'!$I$2:$I$2047,'all sales summary'!$A$2:$A$2047,$A16,'all sales summary'!$B$2:$B$2047,K$4)))</f>
        <v>0.18709049040599809</v>
      </c>
      <c r="L16" s="60">
        <f>(AVERAGEIFS('city centre offline'!$K$2:$K$2047,'city centre offline'!$A$2:$A$2047,$A16,'city centre offline'!$B$2:$B$2047,L$4)*AVERAGEIFS('all sales summary'!$I$2:$I$2047,'all sales summary'!$A$2:$A$2047,$A16,'all sales summary'!$B$2:$B$2047,L$4))/((AVERAGEIFS('overall city offline'!$K$2:$K$2047,'overall city offline'!$A$2:$A$2047,$A16,'overall city offline'!$B$2:$B$2047,L$4)*(1-AVERAGEIFS('all sales summary'!$I$2:$I$2047,'all sales summary'!$A$2:$A$2047,$A16,'all sales summary'!$B$2:$B$2047,L$4)))+(AVERAGEIFS('city centre offline'!$K$2:$K$2047,'city centre offline'!$A$2:$A$2047,$A16,'city centre offline'!$B$2:$B$2047,L$4)*AVERAGEIFS('all sales summary'!$I$2:$I$2047,'all sales summary'!$A$2:$A$2047,$A16,'all sales summary'!$B$2:$B$2047,L$4)))</f>
        <v>0.18348964888095404</v>
      </c>
      <c r="M16" s="60">
        <f>(AVERAGEIFS('city centre offline'!$K$2:$K$2047,'city centre offline'!$A$2:$A$2047,$A16,'city centre offline'!$B$2:$B$2047,M$4)*AVERAGEIFS('all sales summary'!$I$2:$I$2047,'all sales summary'!$A$2:$A$2047,$A16,'all sales summary'!$B$2:$B$2047,M$4))/((AVERAGEIFS('overall city offline'!$K$2:$K$2047,'overall city offline'!$A$2:$A$2047,$A16,'overall city offline'!$B$2:$B$2047,M$4)*(1-AVERAGEIFS('all sales summary'!$I$2:$I$2047,'all sales summary'!$A$2:$A$2047,$A16,'all sales summary'!$B$2:$B$2047,M$4)))+(AVERAGEIFS('city centre offline'!$K$2:$K$2047,'city centre offline'!$A$2:$A$2047,$A16,'city centre offline'!$B$2:$B$2047,M$4)*AVERAGEIFS('all sales summary'!$I$2:$I$2047,'all sales summary'!$A$2:$A$2047,$A16,'all sales summary'!$B$2:$B$2047,M$4)))</f>
        <v>0.20616604384633594</v>
      </c>
      <c r="N16" s="60">
        <f>(AVERAGEIFS('city centre offline'!$K$2:$K$2047,'city centre offline'!$A$2:$A$2047,$A16,'city centre offline'!$B$2:$B$2047,N$4)*AVERAGEIFS('all sales summary'!$I$2:$I$2047,'all sales summary'!$A$2:$A$2047,$A16,'all sales summary'!$B$2:$B$2047,N$4))/((AVERAGEIFS('overall city offline'!$K$2:$K$2047,'overall city offline'!$A$2:$A$2047,$A16,'overall city offline'!$B$2:$B$2047,N$4)*(1-AVERAGEIFS('all sales summary'!$I$2:$I$2047,'all sales summary'!$A$2:$A$2047,$A16,'all sales summary'!$B$2:$B$2047,N$4)))+(AVERAGEIFS('city centre offline'!$K$2:$K$2047,'city centre offline'!$A$2:$A$2047,$A16,'city centre offline'!$B$2:$B$2047,N$4)*AVERAGEIFS('all sales summary'!$I$2:$I$2047,'all sales summary'!$A$2:$A$2047,$A16,'all sales summary'!$B$2:$B$2047,N$4)))</f>
        <v>0.17593860211857693</v>
      </c>
      <c r="O16" s="60">
        <f>(AVERAGEIFS('city centre offline'!$K$2:$K$2047,'city centre offline'!$A$2:$A$2047,$A16,'city centre offline'!$B$2:$B$2047,O$4)*AVERAGEIFS('all sales summary'!$I$2:$I$2047,'all sales summary'!$A$2:$A$2047,$A16,'all sales summary'!$B$2:$B$2047,O$4))/((AVERAGEIFS('overall city offline'!$K$2:$K$2047,'overall city offline'!$A$2:$A$2047,$A16,'overall city offline'!$B$2:$B$2047,O$4)*(1-AVERAGEIFS('all sales summary'!$I$2:$I$2047,'all sales summary'!$A$2:$A$2047,$A16,'all sales summary'!$B$2:$B$2047,O$4)))+(AVERAGEIFS('city centre offline'!$K$2:$K$2047,'city centre offline'!$A$2:$A$2047,$A16,'city centre offline'!$B$2:$B$2047,O$4)*AVERAGEIFS('all sales summary'!$I$2:$I$2047,'all sales summary'!$A$2:$A$2047,$A16,'all sales summary'!$B$2:$B$2047,O$4)))</f>
        <v>0.17919502899958289</v>
      </c>
      <c r="P16" s="60">
        <f>(AVERAGEIFS('city centre offline'!$K$2:$K$2047,'city centre offline'!$A$2:$A$2047,$A16,'city centre offline'!$B$2:$B$2047,P$4)*AVERAGEIFS('all sales summary'!$I$2:$I$2047,'all sales summary'!$A$2:$A$2047,$A16,'all sales summary'!$B$2:$B$2047,P$4))/((AVERAGEIFS('overall city offline'!$K$2:$K$2047,'overall city offline'!$A$2:$A$2047,$A16,'overall city offline'!$B$2:$B$2047,P$4)*(1-AVERAGEIFS('all sales summary'!$I$2:$I$2047,'all sales summary'!$A$2:$A$2047,$A16,'all sales summary'!$B$2:$B$2047,P$4)))+(AVERAGEIFS('city centre offline'!$K$2:$K$2047,'city centre offline'!$A$2:$A$2047,$A16,'city centre offline'!$B$2:$B$2047,P$4)*AVERAGEIFS('all sales summary'!$I$2:$I$2047,'all sales summary'!$A$2:$A$2047,$A16,'all sales summary'!$B$2:$B$2047,P$4)))</f>
        <v>0.13120211287134653</v>
      </c>
      <c r="Q16" s="60">
        <f>(AVERAGEIFS('city centre offline'!$K$2:$K$2047,'city centre offline'!$A$2:$A$2047,$A16,'city centre offline'!$B$2:$B$2047,Q$4)*AVERAGEIFS('all sales summary'!$I$2:$I$2047,'all sales summary'!$A$2:$A$2047,$A16,'all sales summary'!$B$2:$B$2047,Q$4))/((AVERAGEIFS('overall city offline'!$K$2:$K$2047,'overall city offline'!$A$2:$A$2047,$A16,'overall city offline'!$B$2:$B$2047,Q$4)*(1-AVERAGEIFS('all sales summary'!$I$2:$I$2047,'all sales summary'!$A$2:$A$2047,$A16,'all sales summary'!$B$2:$B$2047,Q$4)))+(AVERAGEIFS('city centre offline'!$K$2:$K$2047,'city centre offline'!$A$2:$A$2047,$A16,'city centre offline'!$B$2:$B$2047,Q$4)*AVERAGEIFS('all sales summary'!$I$2:$I$2047,'all sales summary'!$A$2:$A$2047,$A16,'all sales summary'!$B$2:$B$2047,Q$4)))</f>
        <v>2.0487889176339723E-2</v>
      </c>
      <c r="R16" s="60">
        <f>(AVERAGEIFS('city centre offline'!$K$2:$K$2047,'city centre offline'!$A$2:$A$2047,$A16,'city centre offline'!$B$2:$B$2047,R$4)*AVERAGEIFS('all sales summary'!$I$2:$I$2047,'all sales summary'!$A$2:$A$2047,$A16,'all sales summary'!$B$2:$B$2047,R$4))/((AVERAGEIFS('overall city offline'!$K$2:$K$2047,'overall city offline'!$A$2:$A$2047,$A16,'overall city offline'!$B$2:$B$2047,R$4)*(1-AVERAGEIFS('all sales summary'!$I$2:$I$2047,'all sales summary'!$A$2:$A$2047,$A16,'all sales summary'!$B$2:$B$2047,R$4)))+(AVERAGEIFS('city centre offline'!$K$2:$K$2047,'city centre offline'!$A$2:$A$2047,$A16,'city centre offline'!$B$2:$B$2047,R$4)*AVERAGEIFS('all sales summary'!$I$2:$I$2047,'all sales summary'!$A$2:$A$2047,$A16,'all sales summary'!$B$2:$B$2047,R$4)))</f>
        <v>1.9436044326957284E-2</v>
      </c>
      <c r="S16" s="60">
        <f>(AVERAGEIFS('city centre offline'!$K$2:$K$2047,'city centre offline'!$A$2:$A$2047,$A16,'city centre offline'!$B$2:$B$2047,S$4)*AVERAGEIFS('all sales summary'!$I$2:$I$2047,'all sales summary'!$A$2:$A$2047,$A16,'all sales summary'!$B$2:$B$2047,S$4))/((AVERAGEIFS('overall city offline'!$K$2:$K$2047,'overall city offline'!$A$2:$A$2047,$A16,'overall city offline'!$B$2:$B$2047,S$4)*(1-AVERAGEIFS('all sales summary'!$I$2:$I$2047,'all sales summary'!$A$2:$A$2047,$A16,'all sales summary'!$B$2:$B$2047,S$4)))+(AVERAGEIFS('city centre offline'!$K$2:$K$2047,'city centre offline'!$A$2:$A$2047,$A16,'city centre offline'!$B$2:$B$2047,S$4)*AVERAGEIFS('all sales summary'!$I$2:$I$2047,'all sales summary'!$A$2:$A$2047,$A16,'all sales summary'!$B$2:$B$2047,S$4)))</f>
        <v>9.2321808494093577E-2</v>
      </c>
      <c r="T16" s="60">
        <f>(AVERAGEIFS('city centre offline'!$K$2:$K$2047,'city centre offline'!$A$2:$A$2047,$A16,'city centre offline'!$B$2:$B$2047,T$4)*AVERAGEIFS('all sales summary'!$I$2:$I$2047,'all sales summary'!$A$2:$A$2047,$A16,'all sales summary'!$B$2:$B$2047,T$4))/((AVERAGEIFS('overall city offline'!$K$2:$K$2047,'overall city offline'!$A$2:$A$2047,$A16,'overall city offline'!$B$2:$B$2047,T$4)*(1-AVERAGEIFS('all sales summary'!$I$2:$I$2047,'all sales summary'!$A$2:$A$2047,$A16,'all sales summary'!$B$2:$B$2047,T$4)))+(AVERAGEIFS('city centre offline'!$K$2:$K$2047,'city centre offline'!$A$2:$A$2047,$A16,'city centre offline'!$B$2:$B$2047,T$4)*AVERAGEIFS('all sales summary'!$I$2:$I$2047,'all sales summary'!$A$2:$A$2047,$A16,'all sales summary'!$B$2:$B$2047,T$4)))</f>
        <v>0.13664536827802012</v>
      </c>
      <c r="U16" s="60">
        <f>(AVERAGEIFS('city centre offline'!$K$2:$K$2047,'city centre offline'!$A$2:$A$2047,$A16,'city centre offline'!$B$2:$B$2047,U$4)*AVERAGEIFS('all sales summary'!$I$2:$I$2047,'all sales summary'!$A$2:$A$2047,$A16,'all sales summary'!$B$2:$B$2047,U$4))/((AVERAGEIFS('overall city offline'!$K$2:$K$2047,'overall city offline'!$A$2:$A$2047,$A16,'overall city offline'!$B$2:$B$2047,U$4)*(1-AVERAGEIFS('all sales summary'!$I$2:$I$2047,'all sales summary'!$A$2:$A$2047,$A16,'all sales summary'!$B$2:$B$2047,U$4)))+(AVERAGEIFS('city centre offline'!$K$2:$K$2047,'city centre offline'!$A$2:$A$2047,$A16,'city centre offline'!$B$2:$B$2047,U$4)*AVERAGEIFS('all sales summary'!$I$2:$I$2047,'all sales summary'!$A$2:$A$2047,$A16,'all sales summary'!$B$2:$B$2047,U$4)))</f>
        <v>0.14958554429853962</v>
      </c>
      <c r="V16" s="60">
        <f>(AVERAGEIFS('city centre offline'!$K$2:$K$2047,'city centre offline'!$A$2:$A$2047,$A16,'city centre offline'!$B$2:$B$2047,V$4)*AVERAGEIFS('all sales summary'!$I$2:$I$2047,'all sales summary'!$A$2:$A$2047,$A16,'all sales summary'!$B$2:$B$2047,V$4))/((AVERAGEIFS('overall city offline'!$K$2:$K$2047,'overall city offline'!$A$2:$A$2047,$A16,'overall city offline'!$B$2:$B$2047,V$4)*(1-AVERAGEIFS('all sales summary'!$I$2:$I$2047,'all sales summary'!$A$2:$A$2047,$A16,'all sales summary'!$B$2:$B$2047,V$4)))+(AVERAGEIFS('city centre offline'!$K$2:$K$2047,'city centre offline'!$A$2:$A$2047,$A16,'city centre offline'!$B$2:$B$2047,V$4)*AVERAGEIFS('all sales summary'!$I$2:$I$2047,'all sales summary'!$A$2:$A$2047,$A16,'all sales summary'!$B$2:$B$2047,V$4)))</f>
        <v>0.14265655839926578</v>
      </c>
      <c r="W16" s="60">
        <f>(AVERAGEIFS('city centre offline'!$K$2:$K$2047,'city centre offline'!$A$2:$A$2047,$A16,'city centre offline'!$B$2:$B$2047,W$4)*AVERAGEIFS('all sales summary'!$I$2:$I$2047,'all sales summary'!$A$2:$A$2047,$A16,'all sales summary'!$B$2:$B$2047,W$4))/((AVERAGEIFS('overall city offline'!$K$2:$K$2047,'overall city offline'!$A$2:$A$2047,$A16,'overall city offline'!$B$2:$B$2047,W$4)*(1-AVERAGEIFS('all sales summary'!$I$2:$I$2047,'all sales summary'!$A$2:$A$2047,$A16,'all sales summary'!$B$2:$B$2047,W$4)))+(AVERAGEIFS('city centre offline'!$K$2:$K$2047,'city centre offline'!$A$2:$A$2047,$A16,'city centre offline'!$B$2:$B$2047,W$4)*AVERAGEIFS('all sales summary'!$I$2:$I$2047,'all sales summary'!$A$2:$A$2047,$A16,'all sales summary'!$B$2:$B$2047,W$4)))</f>
        <v>0.14203269573666863</v>
      </c>
      <c r="X16" s="60">
        <f>(AVERAGEIFS('city centre offline'!$K$2:$K$2047,'city centre offline'!$A$2:$A$2047,$A16,'city centre offline'!$B$2:$B$2047,X$4)*AVERAGEIFS('all sales summary'!$I$2:$I$2047,'all sales summary'!$A$2:$A$2047,$A16,'all sales summary'!$B$2:$B$2047,X$4))/((AVERAGEIFS('overall city offline'!$K$2:$K$2047,'overall city offline'!$A$2:$A$2047,$A16,'overall city offline'!$B$2:$B$2047,X$4)*(1-AVERAGEIFS('all sales summary'!$I$2:$I$2047,'all sales summary'!$A$2:$A$2047,$A16,'all sales summary'!$B$2:$B$2047,X$4)))+(AVERAGEIFS('city centre offline'!$K$2:$K$2047,'city centre offline'!$A$2:$A$2047,$A16,'city centre offline'!$B$2:$B$2047,X$4)*AVERAGEIFS('all sales summary'!$I$2:$I$2047,'all sales summary'!$A$2:$A$2047,$A16,'all sales summary'!$B$2:$B$2047,X$4)))</f>
        <v>6.3408577114361528E-2</v>
      </c>
      <c r="Y16" s="60">
        <f>(AVERAGEIFS('city centre offline'!$K$2:$K$2047,'city centre offline'!$A$2:$A$2047,$A16,'city centre offline'!$B$2:$B$2047,Y$4)*AVERAGEIFS('all sales summary'!$I$2:$I$2047,'all sales summary'!$A$2:$A$2047,$A16,'all sales summary'!$B$2:$B$2047,Y$4))/((AVERAGEIFS('overall city offline'!$K$2:$K$2047,'overall city offline'!$A$2:$A$2047,$A16,'overall city offline'!$B$2:$B$2047,Y$4)*(1-AVERAGEIFS('all sales summary'!$I$2:$I$2047,'all sales summary'!$A$2:$A$2047,$A16,'all sales summary'!$B$2:$B$2047,Y$4)))+(AVERAGEIFS('city centre offline'!$K$2:$K$2047,'city centre offline'!$A$2:$A$2047,$A16,'city centre offline'!$B$2:$B$2047,Y$4)*AVERAGEIFS('all sales summary'!$I$2:$I$2047,'all sales summary'!$A$2:$A$2047,$A16,'all sales summary'!$B$2:$B$2047,Y$4)))</f>
        <v>0.18490700042387495</v>
      </c>
      <c r="Z16" s="60">
        <f>(AVERAGEIFS('city centre offline'!$K$2:$K$2047,'city centre offline'!$A$2:$A$2047,$A16,'city centre offline'!$B$2:$B$2047,Z$4)*AVERAGEIFS('all sales summary'!$I$2:$I$2047,'all sales summary'!$A$2:$A$2047,$A16,'all sales summary'!$B$2:$B$2047,Z$4))/((AVERAGEIFS('overall city offline'!$K$2:$K$2047,'overall city offline'!$A$2:$A$2047,$A16,'overall city offline'!$B$2:$B$2047,Z$4)*(1-AVERAGEIFS('all sales summary'!$I$2:$I$2047,'all sales summary'!$A$2:$A$2047,$A16,'all sales summary'!$B$2:$B$2047,Z$4)))+(AVERAGEIFS('city centre offline'!$K$2:$K$2047,'city centre offline'!$A$2:$A$2047,$A16,'city centre offline'!$B$2:$B$2047,Z$4)*AVERAGEIFS('all sales summary'!$I$2:$I$2047,'all sales summary'!$A$2:$A$2047,$A16,'all sales summary'!$B$2:$B$2047,Z$4)))</f>
        <v>5.6309746434828951E-2</v>
      </c>
      <c r="AA16" s="60">
        <f>(AVERAGEIFS('city centre offline'!$K$2:$K$2047,'city centre offline'!$A$2:$A$2047,$A16,'city centre offline'!$B$2:$B$2047,AA$4)*AVERAGEIFS('all sales summary'!$I$2:$I$2047,'all sales summary'!$A$2:$A$2047,$A16,'all sales summary'!$B$2:$B$2047,AA$4))/((AVERAGEIFS('overall city offline'!$K$2:$K$2047,'overall city offline'!$A$2:$A$2047,$A16,'overall city offline'!$B$2:$B$2047,AA$4)*(1-AVERAGEIFS('all sales summary'!$I$2:$I$2047,'all sales summary'!$A$2:$A$2047,$A16,'all sales summary'!$B$2:$B$2047,AA$4)))+(AVERAGEIFS('city centre offline'!$K$2:$K$2047,'city centre offline'!$A$2:$A$2047,$A16,'city centre offline'!$B$2:$B$2047,AA$4)*AVERAGEIFS('all sales summary'!$I$2:$I$2047,'all sales summary'!$A$2:$A$2047,$A16,'all sales summary'!$B$2:$B$2047,AA$4)))</f>
        <v>3.3322454278162168E-2</v>
      </c>
      <c r="AB16" s="60">
        <f>(AVERAGEIFS('city centre offline'!$K$2:$K$2047,'city centre offline'!$A$2:$A$2047,$A16,'city centre offline'!$B$2:$B$2047,AB$4)*AVERAGEIFS('all sales summary'!$I$2:$I$2047,'all sales summary'!$A$2:$A$2047,$A16,'all sales summary'!$B$2:$B$2047,AB$4))/((AVERAGEIFS('overall city offline'!$K$2:$K$2047,'overall city offline'!$A$2:$A$2047,$A16,'overall city offline'!$B$2:$B$2047,AB$4)*(1-AVERAGEIFS('all sales summary'!$I$2:$I$2047,'all sales summary'!$A$2:$A$2047,$A16,'all sales summary'!$B$2:$B$2047,AB$4)))+(AVERAGEIFS('city centre offline'!$K$2:$K$2047,'city centre offline'!$A$2:$A$2047,$A16,'city centre offline'!$B$2:$B$2047,AB$4)*AVERAGEIFS('all sales summary'!$I$2:$I$2047,'all sales summary'!$A$2:$A$2047,$A16,'all sales summary'!$B$2:$B$2047,AB$4)))</f>
        <v>3.7218285006772239E-2</v>
      </c>
      <c r="AC16" s="60">
        <f>(AVERAGEIFS('city centre offline'!$K$2:$K$2047,'city centre offline'!$A$2:$A$2047,$A16,'city centre offline'!$B$2:$B$2047,AC$4)*AVERAGEIFS('all sales summary'!$I$2:$I$2047,'all sales summary'!$A$2:$A$2047,$A16,'all sales summary'!$B$2:$B$2047,AC$4))/((AVERAGEIFS('overall city offline'!$K$2:$K$2047,'overall city offline'!$A$2:$A$2047,$A16,'overall city offline'!$B$2:$B$2047,AC$4)*(1-AVERAGEIFS('all sales summary'!$I$2:$I$2047,'all sales summary'!$A$2:$A$2047,$A16,'all sales summary'!$B$2:$B$2047,AC$4)))+(AVERAGEIFS('city centre offline'!$K$2:$K$2047,'city centre offline'!$A$2:$A$2047,$A16,'city centre offline'!$B$2:$B$2047,AC$4)*AVERAGEIFS('all sales summary'!$I$2:$I$2047,'all sales summary'!$A$2:$A$2047,$A16,'all sales summary'!$B$2:$B$2047,AC$4)))</f>
        <v>0.14514647797264937</v>
      </c>
      <c r="AD16" s="60">
        <f>(AVERAGEIFS('city centre offline'!$K$2:$K$2047,'city centre offline'!$A$2:$A$2047,$A16,'city centre offline'!$B$2:$B$2047,AD$4)*AVERAGEIFS('all sales summary'!$I$2:$I$2047,'all sales summary'!$A$2:$A$2047,$A16,'all sales summary'!$B$2:$B$2047,AD$4))/((AVERAGEIFS('overall city offline'!$K$2:$K$2047,'overall city offline'!$A$2:$A$2047,$A16,'overall city offline'!$B$2:$B$2047,AD$4)*(1-AVERAGEIFS('all sales summary'!$I$2:$I$2047,'all sales summary'!$A$2:$A$2047,$A16,'all sales summary'!$B$2:$B$2047,AD$4)))+(AVERAGEIFS('city centre offline'!$K$2:$K$2047,'city centre offline'!$A$2:$A$2047,$A16,'city centre offline'!$B$2:$B$2047,AD$4)*AVERAGEIFS('all sales summary'!$I$2:$I$2047,'all sales summary'!$A$2:$A$2047,$A16,'all sales summary'!$B$2:$B$2047,AD$4)))</f>
        <v>0.15170430770044729</v>
      </c>
      <c r="AE16" s="60">
        <f>(AVERAGEIFS('city centre offline'!$K$2:$K$2047,'city centre offline'!$A$2:$A$2047,$A16,'city centre offline'!$B$2:$B$2047,AE$4)*AVERAGEIFS('all sales summary'!$I$2:$I$2047,'all sales summary'!$A$2:$A$2047,$A16,'all sales summary'!$B$2:$B$2047,AE$4))/((AVERAGEIFS('overall city offline'!$K$2:$K$2047,'overall city offline'!$A$2:$A$2047,$A16,'overall city offline'!$B$2:$B$2047,AE$4)*(1-AVERAGEIFS('all sales summary'!$I$2:$I$2047,'all sales summary'!$A$2:$A$2047,$A16,'all sales summary'!$B$2:$B$2047,AE$4)))+(AVERAGEIFS('city centre offline'!$K$2:$K$2047,'city centre offline'!$A$2:$A$2047,$A16,'city centre offline'!$B$2:$B$2047,AE$4)*AVERAGEIFS('all sales summary'!$I$2:$I$2047,'all sales summary'!$A$2:$A$2047,$A16,'all sales summary'!$B$2:$B$2047,AE$4)))</f>
        <v>0.13966572491817145</v>
      </c>
      <c r="AF16" s="60">
        <f>(AVERAGEIFS('city centre offline'!$K$2:$K$2047,'city centre offline'!$A$2:$A$2047,$A16,'city centre offline'!$B$2:$B$2047,AF$4)*AVERAGEIFS('all sales summary'!$I$2:$I$2047,'all sales summary'!$A$2:$A$2047,$A16,'all sales summary'!$B$2:$B$2047,AF$4))/((AVERAGEIFS('overall city offline'!$K$2:$K$2047,'overall city offline'!$A$2:$A$2047,$A16,'overall city offline'!$B$2:$B$2047,AF$4)*(1-AVERAGEIFS('all sales summary'!$I$2:$I$2047,'all sales summary'!$A$2:$A$2047,$A16,'all sales summary'!$B$2:$B$2047,AF$4)))+(AVERAGEIFS('city centre offline'!$K$2:$K$2047,'city centre offline'!$A$2:$A$2047,$A16,'city centre offline'!$B$2:$B$2047,AF$4)*AVERAGEIFS('all sales summary'!$I$2:$I$2047,'all sales summary'!$A$2:$A$2047,$A16,'all sales summary'!$B$2:$B$2047,AF$4)))</f>
        <v>0.13976141233927733</v>
      </c>
      <c r="AG16" s="60">
        <f>(AVERAGEIFS('city centre offline'!$K$2:$K$2047,'city centre offline'!$A$2:$A$2047,$A16,'city centre offline'!$B$2:$B$2047,AG$4)*AVERAGEIFS('all sales summary'!$I$2:$I$2047,'all sales summary'!$A$2:$A$2047,$A16,'all sales summary'!$B$2:$B$2047,AG$4))/((AVERAGEIFS('overall city offline'!$K$2:$K$2047,'overall city offline'!$A$2:$A$2047,$A16,'overall city offline'!$B$2:$B$2047,AG$4)*(1-AVERAGEIFS('all sales summary'!$I$2:$I$2047,'all sales summary'!$A$2:$A$2047,$A16,'all sales summary'!$B$2:$B$2047,AG$4)))+(AVERAGEIFS('city centre offline'!$K$2:$K$2047,'city centre offline'!$A$2:$A$2047,$A16,'city centre offline'!$B$2:$B$2047,AG$4)*AVERAGEIFS('all sales summary'!$I$2:$I$2047,'all sales summary'!$A$2:$A$2047,$A16,'all sales summary'!$B$2:$B$2047,AG$4)))</f>
        <v>0.14960971242870311</v>
      </c>
      <c r="AH16" s="60">
        <f>(AVERAGEIFS('city centre offline'!$K$2:$K$2047,'city centre offline'!$A$2:$A$2047,$A16,'city centre offline'!$B$2:$B$2047,AH$4)*AVERAGEIFS('all sales summary'!$I$2:$I$2047,'all sales summary'!$A$2:$A$2047,$A16,'all sales summary'!$B$2:$B$2047,AH$4))/((AVERAGEIFS('overall city offline'!$K$2:$K$2047,'overall city offline'!$A$2:$A$2047,$A16,'overall city offline'!$B$2:$B$2047,AH$4)*(1-AVERAGEIFS('all sales summary'!$I$2:$I$2047,'all sales summary'!$A$2:$A$2047,$A16,'all sales summary'!$B$2:$B$2047,AH$4)))+(AVERAGEIFS('city centre offline'!$K$2:$K$2047,'city centre offline'!$A$2:$A$2047,$A16,'city centre offline'!$B$2:$B$2047,AH$4)*AVERAGEIFS('all sales summary'!$I$2:$I$2047,'all sales summary'!$A$2:$A$2047,$A16,'all sales summary'!$B$2:$B$2047,AH$4)))</f>
        <v>0.15316513589843936</v>
      </c>
    </row>
    <row r="17" spans="1:34" x14ac:dyDescent="0.3">
      <c r="A17" t="s">
        <v>19</v>
      </c>
      <c r="B17" s="60">
        <f>(AVERAGEIFS('city centre offline'!$K$2:$K$2047,'city centre offline'!$A$2:$A$2047,$A17,'city centre offline'!$B$2:$B$2047,B$4)*AVERAGEIFS('all sales summary'!$I$2:$I$2047,'all sales summary'!$A$2:$A$2047,$A17,'all sales summary'!$B$2:$B$2047,B$4))/((AVERAGEIFS('overall city offline'!$K$2:$K$2047,'overall city offline'!$A$2:$A$2047,$A17,'overall city offline'!$B$2:$B$2047,B$4)*(1-AVERAGEIFS('all sales summary'!$I$2:$I$2047,'all sales summary'!$A$2:$A$2047,$A17,'all sales summary'!$B$2:$B$2047,B$4)))+(AVERAGEIFS('city centre offline'!$K$2:$K$2047,'city centre offline'!$A$2:$A$2047,$A17,'city centre offline'!$B$2:$B$2047,B$4)*AVERAGEIFS('all sales summary'!$I$2:$I$2047,'all sales summary'!$A$2:$A$2047,$A17,'all sales summary'!$B$2:$B$2047,B$4)))</f>
        <v>0.33572533981898667</v>
      </c>
      <c r="C17" s="60">
        <f>(AVERAGEIFS('city centre offline'!$K$2:$K$2047,'city centre offline'!$A$2:$A$2047,$A17,'city centre offline'!$B$2:$B$2047,C$4)*AVERAGEIFS('all sales summary'!$I$2:$I$2047,'all sales summary'!$A$2:$A$2047,$A17,'all sales summary'!$B$2:$B$2047,C$4))/((AVERAGEIFS('overall city offline'!$K$2:$K$2047,'overall city offline'!$A$2:$A$2047,$A17,'overall city offline'!$B$2:$B$2047,C$4)*(1-AVERAGEIFS('all sales summary'!$I$2:$I$2047,'all sales summary'!$A$2:$A$2047,$A17,'all sales summary'!$B$2:$B$2047,C$4)))+(AVERAGEIFS('city centre offline'!$K$2:$K$2047,'city centre offline'!$A$2:$A$2047,$A17,'city centre offline'!$B$2:$B$2047,C$4)*AVERAGEIFS('all sales summary'!$I$2:$I$2047,'all sales summary'!$A$2:$A$2047,$A17,'all sales summary'!$B$2:$B$2047,C$4)))</f>
        <v>0.33368131571739978</v>
      </c>
      <c r="D17" s="60">
        <f>(AVERAGEIFS('city centre offline'!$K$2:$K$2047,'city centre offline'!$A$2:$A$2047,$A17,'city centre offline'!$B$2:$B$2047,D$4)*AVERAGEIFS('all sales summary'!$I$2:$I$2047,'all sales summary'!$A$2:$A$2047,$A17,'all sales summary'!$B$2:$B$2047,D$4))/((AVERAGEIFS('overall city offline'!$K$2:$K$2047,'overall city offline'!$A$2:$A$2047,$A17,'overall city offline'!$B$2:$B$2047,D$4)*(1-AVERAGEIFS('all sales summary'!$I$2:$I$2047,'all sales summary'!$A$2:$A$2047,$A17,'all sales summary'!$B$2:$B$2047,D$4)))+(AVERAGEIFS('city centre offline'!$K$2:$K$2047,'city centre offline'!$A$2:$A$2047,$A17,'city centre offline'!$B$2:$B$2047,D$4)*AVERAGEIFS('all sales summary'!$I$2:$I$2047,'all sales summary'!$A$2:$A$2047,$A17,'all sales summary'!$B$2:$B$2047,D$4)))</f>
        <v>0.33178398345325022</v>
      </c>
      <c r="E17" s="60">
        <f>(AVERAGEIFS('city centre offline'!$K$2:$K$2047,'city centre offline'!$A$2:$A$2047,$A17,'city centre offline'!$B$2:$B$2047,E$4)*AVERAGEIFS('all sales summary'!$I$2:$I$2047,'all sales summary'!$A$2:$A$2047,$A17,'all sales summary'!$B$2:$B$2047,E$4))/((AVERAGEIFS('overall city offline'!$K$2:$K$2047,'overall city offline'!$A$2:$A$2047,$A17,'overall city offline'!$B$2:$B$2047,E$4)*(1-AVERAGEIFS('all sales summary'!$I$2:$I$2047,'all sales summary'!$A$2:$A$2047,$A17,'all sales summary'!$B$2:$B$2047,E$4)))+(AVERAGEIFS('city centre offline'!$K$2:$K$2047,'city centre offline'!$A$2:$A$2047,$A17,'city centre offline'!$B$2:$B$2047,E$4)*AVERAGEIFS('all sales summary'!$I$2:$I$2047,'all sales summary'!$A$2:$A$2047,$A17,'all sales summary'!$B$2:$B$2047,E$4)))</f>
        <v>0.32835905893474859</v>
      </c>
      <c r="F17" s="60">
        <f>(AVERAGEIFS('city centre offline'!$K$2:$K$2047,'city centre offline'!$A$2:$A$2047,$A17,'city centre offline'!$B$2:$B$2047,F$4)*AVERAGEIFS('all sales summary'!$I$2:$I$2047,'all sales summary'!$A$2:$A$2047,$A17,'all sales summary'!$B$2:$B$2047,F$4))/((AVERAGEIFS('overall city offline'!$K$2:$K$2047,'overall city offline'!$A$2:$A$2047,$A17,'overall city offline'!$B$2:$B$2047,F$4)*(1-AVERAGEIFS('all sales summary'!$I$2:$I$2047,'all sales summary'!$A$2:$A$2047,$A17,'all sales summary'!$B$2:$B$2047,F$4)))+(AVERAGEIFS('city centre offline'!$K$2:$K$2047,'city centre offline'!$A$2:$A$2047,$A17,'city centre offline'!$B$2:$B$2047,F$4)*AVERAGEIFS('all sales summary'!$I$2:$I$2047,'all sales summary'!$A$2:$A$2047,$A17,'all sales summary'!$B$2:$B$2047,F$4)))</f>
        <v>0.33073040088257194</v>
      </c>
      <c r="G17" s="60">
        <f>(AVERAGEIFS('city centre offline'!$K$2:$K$2047,'city centre offline'!$A$2:$A$2047,$A17,'city centre offline'!$B$2:$B$2047,G$4)*AVERAGEIFS('all sales summary'!$I$2:$I$2047,'all sales summary'!$A$2:$A$2047,$A17,'all sales summary'!$B$2:$B$2047,G$4))/((AVERAGEIFS('overall city offline'!$K$2:$K$2047,'overall city offline'!$A$2:$A$2047,$A17,'overall city offline'!$B$2:$B$2047,G$4)*(1-AVERAGEIFS('all sales summary'!$I$2:$I$2047,'all sales summary'!$A$2:$A$2047,$A17,'all sales summary'!$B$2:$B$2047,G$4)))+(AVERAGEIFS('city centre offline'!$K$2:$K$2047,'city centre offline'!$A$2:$A$2047,$A17,'city centre offline'!$B$2:$B$2047,G$4)*AVERAGEIFS('all sales summary'!$I$2:$I$2047,'all sales summary'!$A$2:$A$2047,$A17,'all sales summary'!$B$2:$B$2047,G$4)))</f>
        <v>0.3294078106499857</v>
      </c>
      <c r="H17" s="60">
        <f>(AVERAGEIFS('city centre offline'!$K$2:$K$2047,'city centre offline'!$A$2:$A$2047,$A17,'city centre offline'!$B$2:$B$2047,H$4)*AVERAGEIFS('all sales summary'!$I$2:$I$2047,'all sales summary'!$A$2:$A$2047,$A17,'all sales summary'!$B$2:$B$2047,H$4))/((AVERAGEIFS('overall city offline'!$K$2:$K$2047,'overall city offline'!$A$2:$A$2047,$A17,'overall city offline'!$B$2:$B$2047,H$4)*(1-AVERAGEIFS('all sales summary'!$I$2:$I$2047,'all sales summary'!$A$2:$A$2047,$A17,'all sales summary'!$B$2:$B$2047,H$4)))+(AVERAGEIFS('city centre offline'!$K$2:$K$2047,'city centre offline'!$A$2:$A$2047,$A17,'city centre offline'!$B$2:$B$2047,H$4)*AVERAGEIFS('all sales summary'!$I$2:$I$2047,'all sales summary'!$A$2:$A$2047,$A17,'all sales summary'!$B$2:$B$2047,H$4)))</f>
        <v>0.32543333713387745</v>
      </c>
      <c r="I17" s="60">
        <f>(AVERAGEIFS('city centre offline'!$K$2:$K$2047,'city centre offline'!$A$2:$A$2047,$A17,'city centre offline'!$B$2:$B$2047,I$4)*AVERAGEIFS('all sales summary'!$I$2:$I$2047,'all sales summary'!$A$2:$A$2047,$A17,'all sales summary'!$B$2:$B$2047,I$4))/((AVERAGEIFS('overall city offline'!$K$2:$K$2047,'overall city offline'!$A$2:$A$2047,$A17,'overall city offline'!$B$2:$B$2047,I$4)*(1-AVERAGEIFS('all sales summary'!$I$2:$I$2047,'all sales summary'!$A$2:$A$2047,$A17,'all sales summary'!$B$2:$B$2047,I$4)))+(AVERAGEIFS('city centre offline'!$K$2:$K$2047,'city centre offline'!$A$2:$A$2047,$A17,'city centre offline'!$B$2:$B$2047,I$4)*AVERAGEIFS('all sales summary'!$I$2:$I$2047,'all sales summary'!$A$2:$A$2047,$A17,'all sales summary'!$B$2:$B$2047,I$4)))</f>
        <v>0.32175661928683758</v>
      </c>
      <c r="J17" s="60">
        <f>(AVERAGEIFS('city centre offline'!$K$2:$K$2047,'city centre offline'!$A$2:$A$2047,$A17,'city centre offline'!$B$2:$B$2047,J$4)*AVERAGEIFS('all sales summary'!$I$2:$I$2047,'all sales summary'!$A$2:$A$2047,$A17,'all sales summary'!$B$2:$B$2047,J$4))/((AVERAGEIFS('overall city offline'!$K$2:$K$2047,'overall city offline'!$A$2:$A$2047,$A17,'overall city offline'!$B$2:$B$2047,J$4)*(1-AVERAGEIFS('all sales summary'!$I$2:$I$2047,'all sales summary'!$A$2:$A$2047,$A17,'all sales summary'!$B$2:$B$2047,J$4)))+(AVERAGEIFS('city centre offline'!$K$2:$K$2047,'city centre offline'!$A$2:$A$2047,$A17,'city centre offline'!$B$2:$B$2047,J$4)*AVERAGEIFS('all sales summary'!$I$2:$I$2047,'all sales summary'!$A$2:$A$2047,$A17,'all sales summary'!$B$2:$B$2047,J$4)))</f>
        <v>0.33552420611706729</v>
      </c>
      <c r="K17" s="60">
        <f>(AVERAGEIFS('city centre offline'!$K$2:$K$2047,'city centre offline'!$A$2:$A$2047,$A17,'city centre offline'!$B$2:$B$2047,K$4)*AVERAGEIFS('all sales summary'!$I$2:$I$2047,'all sales summary'!$A$2:$A$2047,$A17,'all sales summary'!$B$2:$B$2047,K$4))/((AVERAGEIFS('overall city offline'!$K$2:$K$2047,'overall city offline'!$A$2:$A$2047,$A17,'overall city offline'!$B$2:$B$2047,K$4)*(1-AVERAGEIFS('all sales summary'!$I$2:$I$2047,'all sales summary'!$A$2:$A$2047,$A17,'all sales summary'!$B$2:$B$2047,K$4)))+(AVERAGEIFS('city centre offline'!$K$2:$K$2047,'city centre offline'!$A$2:$A$2047,$A17,'city centre offline'!$B$2:$B$2047,K$4)*AVERAGEIFS('all sales summary'!$I$2:$I$2047,'all sales summary'!$A$2:$A$2047,$A17,'all sales summary'!$B$2:$B$2047,K$4)))</f>
        <v>0.3314239439347248</v>
      </c>
      <c r="L17" s="60">
        <f>(AVERAGEIFS('city centre offline'!$K$2:$K$2047,'city centre offline'!$A$2:$A$2047,$A17,'city centre offline'!$B$2:$B$2047,L$4)*AVERAGEIFS('all sales summary'!$I$2:$I$2047,'all sales summary'!$A$2:$A$2047,$A17,'all sales summary'!$B$2:$B$2047,L$4))/((AVERAGEIFS('overall city offline'!$K$2:$K$2047,'overall city offline'!$A$2:$A$2047,$A17,'overall city offline'!$B$2:$B$2047,L$4)*(1-AVERAGEIFS('all sales summary'!$I$2:$I$2047,'all sales summary'!$A$2:$A$2047,$A17,'all sales summary'!$B$2:$B$2047,L$4)))+(AVERAGEIFS('city centre offline'!$K$2:$K$2047,'city centre offline'!$A$2:$A$2047,$A17,'city centre offline'!$B$2:$B$2047,L$4)*AVERAGEIFS('all sales summary'!$I$2:$I$2047,'all sales summary'!$A$2:$A$2047,$A17,'all sales summary'!$B$2:$B$2047,L$4)))</f>
        <v>0.35561707590903824</v>
      </c>
      <c r="M17" s="60">
        <f>(AVERAGEIFS('city centre offline'!$K$2:$K$2047,'city centre offline'!$A$2:$A$2047,$A17,'city centre offline'!$B$2:$B$2047,M$4)*AVERAGEIFS('all sales summary'!$I$2:$I$2047,'all sales summary'!$A$2:$A$2047,$A17,'all sales summary'!$B$2:$B$2047,M$4))/((AVERAGEIFS('overall city offline'!$K$2:$K$2047,'overall city offline'!$A$2:$A$2047,$A17,'overall city offline'!$B$2:$B$2047,M$4)*(1-AVERAGEIFS('all sales summary'!$I$2:$I$2047,'all sales summary'!$A$2:$A$2047,$A17,'all sales summary'!$B$2:$B$2047,M$4)))+(AVERAGEIFS('city centre offline'!$K$2:$K$2047,'city centre offline'!$A$2:$A$2047,$A17,'city centre offline'!$B$2:$B$2047,M$4)*AVERAGEIFS('all sales summary'!$I$2:$I$2047,'all sales summary'!$A$2:$A$2047,$A17,'all sales summary'!$B$2:$B$2047,M$4)))</f>
        <v>0.35714311160671919</v>
      </c>
      <c r="N17" s="60">
        <f>(AVERAGEIFS('city centre offline'!$K$2:$K$2047,'city centre offline'!$A$2:$A$2047,$A17,'city centre offline'!$B$2:$B$2047,N$4)*AVERAGEIFS('all sales summary'!$I$2:$I$2047,'all sales summary'!$A$2:$A$2047,$A17,'all sales summary'!$B$2:$B$2047,N$4))/((AVERAGEIFS('overall city offline'!$K$2:$K$2047,'overall city offline'!$A$2:$A$2047,$A17,'overall city offline'!$B$2:$B$2047,N$4)*(1-AVERAGEIFS('all sales summary'!$I$2:$I$2047,'all sales summary'!$A$2:$A$2047,$A17,'all sales summary'!$B$2:$B$2047,N$4)))+(AVERAGEIFS('city centre offline'!$K$2:$K$2047,'city centre offline'!$A$2:$A$2047,$A17,'city centre offline'!$B$2:$B$2047,N$4)*AVERAGEIFS('all sales summary'!$I$2:$I$2047,'all sales summary'!$A$2:$A$2047,$A17,'all sales summary'!$B$2:$B$2047,N$4)))</f>
        <v>0.34497374775725326</v>
      </c>
      <c r="O17" s="60">
        <f>(AVERAGEIFS('city centre offline'!$K$2:$K$2047,'city centre offline'!$A$2:$A$2047,$A17,'city centre offline'!$B$2:$B$2047,O$4)*AVERAGEIFS('all sales summary'!$I$2:$I$2047,'all sales summary'!$A$2:$A$2047,$A17,'all sales summary'!$B$2:$B$2047,O$4))/((AVERAGEIFS('overall city offline'!$K$2:$K$2047,'overall city offline'!$A$2:$A$2047,$A17,'overall city offline'!$B$2:$B$2047,O$4)*(1-AVERAGEIFS('all sales summary'!$I$2:$I$2047,'all sales summary'!$A$2:$A$2047,$A17,'all sales summary'!$B$2:$B$2047,O$4)))+(AVERAGEIFS('city centre offline'!$K$2:$K$2047,'city centre offline'!$A$2:$A$2047,$A17,'city centre offline'!$B$2:$B$2047,O$4)*AVERAGEIFS('all sales summary'!$I$2:$I$2047,'all sales summary'!$A$2:$A$2047,$A17,'all sales summary'!$B$2:$B$2047,O$4)))</f>
        <v>0.34169746696764935</v>
      </c>
      <c r="P17" s="60">
        <f>(AVERAGEIFS('city centre offline'!$K$2:$K$2047,'city centre offline'!$A$2:$A$2047,$A17,'city centre offline'!$B$2:$B$2047,P$4)*AVERAGEIFS('all sales summary'!$I$2:$I$2047,'all sales summary'!$A$2:$A$2047,$A17,'all sales summary'!$B$2:$B$2047,P$4))/((AVERAGEIFS('overall city offline'!$K$2:$K$2047,'overall city offline'!$A$2:$A$2047,$A17,'overall city offline'!$B$2:$B$2047,P$4)*(1-AVERAGEIFS('all sales summary'!$I$2:$I$2047,'all sales summary'!$A$2:$A$2047,$A17,'all sales summary'!$B$2:$B$2047,P$4)))+(AVERAGEIFS('city centre offline'!$K$2:$K$2047,'city centre offline'!$A$2:$A$2047,$A17,'city centre offline'!$B$2:$B$2047,P$4)*AVERAGEIFS('all sales summary'!$I$2:$I$2047,'all sales summary'!$A$2:$A$2047,$A17,'all sales summary'!$B$2:$B$2047,P$4)))</f>
        <v>0.3572456423205303</v>
      </c>
      <c r="Q17" s="60">
        <f>(AVERAGEIFS('city centre offline'!$K$2:$K$2047,'city centre offline'!$A$2:$A$2047,$A17,'city centre offline'!$B$2:$B$2047,Q$4)*AVERAGEIFS('all sales summary'!$I$2:$I$2047,'all sales summary'!$A$2:$A$2047,$A17,'all sales summary'!$B$2:$B$2047,Q$4))/((AVERAGEIFS('overall city offline'!$K$2:$K$2047,'overall city offline'!$A$2:$A$2047,$A17,'overall city offline'!$B$2:$B$2047,Q$4)*(1-AVERAGEIFS('all sales summary'!$I$2:$I$2047,'all sales summary'!$A$2:$A$2047,$A17,'all sales summary'!$B$2:$B$2047,Q$4)))+(AVERAGEIFS('city centre offline'!$K$2:$K$2047,'city centre offline'!$A$2:$A$2047,$A17,'city centre offline'!$B$2:$B$2047,Q$4)*AVERAGEIFS('all sales summary'!$I$2:$I$2047,'all sales summary'!$A$2:$A$2047,$A17,'all sales summary'!$B$2:$B$2047,Q$4)))</f>
        <v>0.36953486618601866</v>
      </c>
      <c r="R17" s="60">
        <f>(AVERAGEIFS('city centre offline'!$K$2:$K$2047,'city centre offline'!$A$2:$A$2047,$A17,'city centre offline'!$B$2:$B$2047,R$4)*AVERAGEIFS('all sales summary'!$I$2:$I$2047,'all sales summary'!$A$2:$A$2047,$A17,'all sales summary'!$B$2:$B$2047,R$4))/((AVERAGEIFS('overall city offline'!$K$2:$K$2047,'overall city offline'!$A$2:$A$2047,$A17,'overall city offline'!$B$2:$B$2047,R$4)*(1-AVERAGEIFS('all sales summary'!$I$2:$I$2047,'all sales summary'!$A$2:$A$2047,$A17,'all sales summary'!$B$2:$B$2047,R$4)))+(AVERAGEIFS('city centre offline'!$K$2:$K$2047,'city centre offline'!$A$2:$A$2047,$A17,'city centre offline'!$B$2:$B$2047,R$4)*AVERAGEIFS('all sales summary'!$I$2:$I$2047,'all sales summary'!$A$2:$A$2047,$A17,'all sales summary'!$B$2:$B$2047,R$4)))</f>
        <v>0.36238937275412003</v>
      </c>
      <c r="S17" s="60">
        <f>(AVERAGEIFS('city centre offline'!$K$2:$K$2047,'city centre offline'!$A$2:$A$2047,$A17,'city centre offline'!$B$2:$B$2047,S$4)*AVERAGEIFS('all sales summary'!$I$2:$I$2047,'all sales summary'!$A$2:$A$2047,$A17,'all sales summary'!$B$2:$B$2047,S$4))/((AVERAGEIFS('overall city offline'!$K$2:$K$2047,'overall city offline'!$A$2:$A$2047,$A17,'overall city offline'!$B$2:$B$2047,S$4)*(1-AVERAGEIFS('all sales summary'!$I$2:$I$2047,'all sales summary'!$A$2:$A$2047,$A17,'all sales summary'!$B$2:$B$2047,S$4)))+(AVERAGEIFS('city centre offline'!$K$2:$K$2047,'city centre offline'!$A$2:$A$2047,$A17,'city centre offline'!$B$2:$B$2047,S$4)*AVERAGEIFS('all sales summary'!$I$2:$I$2047,'all sales summary'!$A$2:$A$2047,$A17,'all sales summary'!$B$2:$B$2047,S$4)))</f>
        <v>0.36114338581733663</v>
      </c>
      <c r="T17" s="60">
        <f>(AVERAGEIFS('city centre offline'!$K$2:$K$2047,'city centre offline'!$A$2:$A$2047,$A17,'city centre offline'!$B$2:$B$2047,T$4)*AVERAGEIFS('all sales summary'!$I$2:$I$2047,'all sales summary'!$A$2:$A$2047,$A17,'all sales summary'!$B$2:$B$2047,T$4))/((AVERAGEIFS('overall city offline'!$K$2:$K$2047,'overall city offline'!$A$2:$A$2047,$A17,'overall city offline'!$B$2:$B$2047,T$4)*(1-AVERAGEIFS('all sales summary'!$I$2:$I$2047,'all sales summary'!$A$2:$A$2047,$A17,'all sales summary'!$B$2:$B$2047,T$4)))+(AVERAGEIFS('city centre offline'!$K$2:$K$2047,'city centre offline'!$A$2:$A$2047,$A17,'city centre offline'!$B$2:$B$2047,T$4)*AVERAGEIFS('all sales summary'!$I$2:$I$2047,'all sales summary'!$A$2:$A$2047,$A17,'all sales summary'!$B$2:$B$2047,T$4)))</f>
        <v>0.34118784394173812</v>
      </c>
      <c r="U17" s="60">
        <f>(AVERAGEIFS('city centre offline'!$K$2:$K$2047,'city centre offline'!$A$2:$A$2047,$A17,'city centre offline'!$B$2:$B$2047,U$4)*AVERAGEIFS('all sales summary'!$I$2:$I$2047,'all sales summary'!$A$2:$A$2047,$A17,'all sales summary'!$B$2:$B$2047,U$4))/((AVERAGEIFS('overall city offline'!$K$2:$K$2047,'overall city offline'!$A$2:$A$2047,$A17,'overall city offline'!$B$2:$B$2047,U$4)*(1-AVERAGEIFS('all sales summary'!$I$2:$I$2047,'all sales summary'!$A$2:$A$2047,$A17,'all sales summary'!$B$2:$B$2047,U$4)))+(AVERAGEIFS('city centre offline'!$K$2:$K$2047,'city centre offline'!$A$2:$A$2047,$A17,'city centre offline'!$B$2:$B$2047,U$4)*AVERAGEIFS('all sales summary'!$I$2:$I$2047,'all sales summary'!$A$2:$A$2047,$A17,'all sales summary'!$B$2:$B$2047,U$4)))</f>
        <v>0.338518001417832</v>
      </c>
      <c r="V17" s="60">
        <f>(AVERAGEIFS('city centre offline'!$K$2:$K$2047,'city centre offline'!$A$2:$A$2047,$A17,'city centre offline'!$B$2:$B$2047,V$4)*AVERAGEIFS('all sales summary'!$I$2:$I$2047,'all sales summary'!$A$2:$A$2047,$A17,'all sales summary'!$B$2:$B$2047,V$4))/((AVERAGEIFS('overall city offline'!$K$2:$K$2047,'overall city offline'!$A$2:$A$2047,$A17,'overall city offline'!$B$2:$B$2047,V$4)*(1-AVERAGEIFS('all sales summary'!$I$2:$I$2047,'all sales summary'!$A$2:$A$2047,$A17,'all sales summary'!$B$2:$B$2047,V$4)))+(AVERAGEIFS('city centre offline'!$K$2:$K$2047,'city centre offline'!$A$2:$A$2047,$A17,'city centre offline'!$B$2:$B$2047,V$4)*AVERAGEIFS('all sales summary'!$I$2:$I$2047,'all sales summary'!$A$2:$A$2047,$A17,'all sales summary'!$B$2:$B$2047,V$4)))</f>
        <v>0.34575397363740473</v>
      </c>
      <c r="W17" s="60">
        <f>(AVERAGEIFS('city centre offline'!$K$2:$K$2047,'city centre offline'!$A$2:$A$2047,$A17,'city centre offline'!$B$2:$B$2047,W$4)*AVERAGEIFS('all sales summary'!$I$2:$I$2047,'all sales summary'!$A$2:$A$2047,$A17,'all sales summary'!$B$2:$B$2047,W$4))/((AVERAGEIFS('overall city offline'!$K$2:$K$2047,'overall city offline'!$A$2:$A$2047,$A17,'overall city offline'!$B$2:$B$2047,W$4)*(1-AVERAGEIFS('all sales summary'!$I$2:$I$2047,'all sales summary'!$A$2:$A$2047,$A17,'all sales summary'!$B$2:$B$2047,W$4)))+(AVERAGEIFS('city centre offline'!$K$2:$K$2047,'city centre offline'!$A$2:$A$2047,$A17,'city centre offline'!$B$2:$B$2047,W$4)*AVERAGEIFS('all sales summary'!$I$2:$I$2047,'all sales summary'!$A$2:$A$2047,$A17,'all sales summary'!$B$2:$B$2047,W$4)))</f>
        <v>0.34521695139133174</v>
      </c>
      <c r="X17" s="60">
        <f>(AVERAGEIFS('city centre offline'!$K$2:$K$2047,'city centre offline'!$A$2:$A$2047,$A17,'city centre offline'!$B$2:$B$2047,X$4)*AVERAGEIFS('all sales summary'!$I$2:$I$2047,'all sales summary'!$A$2:$A$2047,$A17,'all sales summary'!$B$2:$B$2047,X$4))/((AVERAGEIFS('overall city offline'!$K$2:$K$2047,'overall city offline'!$A$2:$A$2047,$A17,'overall city offline'!$B$2:$B$2047,X$4)*(1-AVERAGEIFS('all sales summary'!$I$2:$I$2047,'all sales summary'!$A$2:$A$2047,$A17,'all sales summary'!$B$2:$B$2047,X$4)))+(AVERAGEIFS('city centre offline'!$K$2:$K$2047,'city centre offline'!$A$2:$A$2047,$A17,'city centre offline'!$B$2:$B$2047,X$4)*AVERAGEIFS('all sales summary'!$I$2:$I$2047,'all sales summary'!$A$2:$A$2047,$A17,'all sales summary'!$B$2:$B$2047,X$4)))</f>
        <v>0.35257745603322777</v>
      </c>
      <c r="Y17" s="60">
        <f>(AVERAGEIFS('city centre offline'!$K$2:$K$2047,'city centre offline'!$A$2:$A$2047,$A17,'city centre offline'!$B$2:$B$2047,Y$4)*AVERAGEIFS('all sales summary'!$I$2:$I$2047,'all sales summary'!$A$2:$A$2047,$A17,'all sales summary'!$B$2:$B$2047,Y$4))/((AVERAGEIFS('overall city offline'!$K$2:$K$2047,'overall city offline'!$A$2:$A$2047,$A17,'overall city offline'!$B$2:$B$2047,Y$4)*(1-AVERAGEIFS('all sales summary'!$I$2:$I$2047,'all sales summary'!$A$2:$A$2047,$A17,'all sales summary'!$B$2:$B$2047,Y$4)))+(AVERAGEIFS('city centre offline'!$K$2:$K$2047,'city centre offline'!$A$2:$A$2047,$A17,'city centre offline'!$B$2:$B$2047,Y$4)*AVERAGEIFS('all sales summary'!$I$2:$I$2047,'all sales summary'!$A$2:$A$2047,$A17,'all sales summary'!$B$2:$B$2047,Y$4)))</f>
        <v>0.35712444694011719</v>
      </c>
      <c r="Z17" s="60">
        <f>(AVERAGEIFS('city centre offline'!$K$2:$K$2047,'city centre offline'!$A$2:$A$2047,$A17,'city centre offline'!$B$2:$B$2047,Z$4)*AVERAGEIFS('all sales summary'!$I$2:$I$2047,'all sales summary'!$A$2:$A$2047,$A17,'all sales summary'!$B$2:$B$2047,Z$4))/((AVERAGEIFS('overall city offline'!$K$2:$K$2047,'overall city offline'!$A$2:$A$2047,$A17,'overall city offline'!$B$2:$B$2047,Z$4)*(1-AVERAGEIFS('all sales summary'!$I$2:$I$2047,'all sales summary'!$A$2:$A$2047,$A17,'all sales summary'!$B$2:$B$2047,Z$4)))+(AVERAGEIFS('city centre offline'!$K$2:$K$2047,'city centre offline'!$A$2:$A$2047,$A17,'city centre offline'!$B$2:$B$2047,Z$4)*AVERAGEIFS('all sales summary'!$I$2:$I$2047,'all sales summary'!$A$2:$A$2047,$A17,'all sales summary'!$B$2:$B$2047,Z$4)))</f>
        <v>0.35435414054244957</v>
      </c>
      <c r="AA17" s="60">
        <f>(AVERAGEIFS('city centre offline'!$K$2:$K$2047,'city centre offline'!$A$2:$A$2047,$A17,'city centre offline'!$B$2:$B$2047,AA$4)*AVERAGEIFS('all sales summary'!$I$2:$I$2047,'all sales summary'!$A$2:$A$2047,$A17,'all sales summary'!$B$2:$B$2047,AA$4))/((AVERAGEIFS('overall city offline'!$K$2:$K$2047,'overall city offline'!$A$2:$A$2047,$A17,'overall city offline'!$B$2:$B$2047,AA$4)*(1-AVERAGEIFS('all sales summary'!$I$2:$I$2047,'all sales summary'!$A$2:$A$2047,$A17,'all sales summary'!$B$2:$B$2047,AA$4)))+(AVERAGEIFS('city centre offline'!$K$2:$K$2047,'city centre offline'!$A$2:$A$2047,$A17,'city centre offline'!$B$2:$B$2047,AA$4)*AVERAGEIFS('all sales summary'!$I$2:$I$2047,'all sales summary'!$A$2:$A$2047,$A17,'all sales summary'!$B$2:$B$2047,AA$4)))</f>
        <v>0.34401786148704377</v>
      </c>
      <c r="AB17" s="60">
        <f>(AVERAGEIFS('city centre offline'!$K$2:$K$2047,'city centre offline'!$A$2:$A$2047,$A17,'city centre offline'!$B$2:$B$2047,AB$4)*AVERAGEIFS('all sales summary'!$I$2:$I$2047,'all sales summary'!$A$2:$A$2047,$A17,'all sales summary'!$B$2:$B$2047,AB$4))/((AVERAGEIFS('overall city offline'!$K$2:$K$2047,'overall city offline'!$A$2:$A$2047,$A17,'overall city offline'!$B$2:$B$2047,AB$4)*(1-AVERAGEIFS('all sales summary'!$I$2:$I$2047,'all sales summary'!$A$2:$A$2047,$A17,'all sales summary'!$B$2:$B$2047,AB$4)))+(AVERAGEIFS('city centre offline'!$K$2:$K$2047,'city centre offline'!$A$2:$A$2047,$A17,'city centre offline'!$B$2:$B$2047,AB$4)*AVERAGEIFS('all sales summary'!$I$2:$I$2047,'all sales summary'!$A$2:$A$2047,$A17,'all sales summary'!$B$2:$B$2047,AB$4)))</f>
        <v>0.35060392611592883</v>
      </c>
      <c r="AC17" s="60">
        <f>(AVERAGEIFS('city centre offline'!$K$2:$K$2047,'city centre offline'!$A$2:$A$2047,$A17,'city centre offline'!$B$2:$B$2047,AC$4)*AVERAGEIFS('all sales summary'!$I$2:$I$2047,'all sales summary'!$A$2:$A$2047,$A17,'all sales summary'!$B$2:$B$2047,AC$4))/((AVERAGEIFS('overall city offline'!$K$2:$K$2047,'overall city offline'!$A$2:$A$2047,$A17,'overall city offline'!$B$2:$B$2047,AC$4)*(1-AVERAGEIFS('all sales summary'!$I$2:$I$2047,'all sales summary'!$A$2:$A$2047,$A17,'all sales summary'!$B$2:$B$2047,AC$4)))+(AVERAGEIFS('city centre offline'!$K$2:$K$2047,'city centre offline'!$A$2:$A$2047,$A17,'city centre offline'!$B$2:$B$2047,AC$4)*AVERAGEIFS('all sales summary'!$I$2:$I$2047,'all sales summary'!$A$2:$A$2047,$A17,'all sales summary'!$B$2:$B$2047,AC$4)))</f>
        <v>0.34418567935960204</v>
      </c>
      <c r="AD17" s="60">
        <f>(AVERAGEIFS('city centre offline'!$K$2:$K$2047,'city centre offline'!$A$2:$A$2047,$A17,'city centre offline'!$B$2:$B$2047,AD$4)*AVERAGEIFS('all sales summary'!$I$2:$I$2047,'all sales summary'!$A$2:$A$2047,$A17,'all sales summary'!$B$2:$B$2047,AD$4))/((AVERAGEIFS('overall city offline'!$K$2:$K$2047,'overall city offline'!$A$2:$A$2047,$A17,'overall city offline'!$B$2:$B$2047,AD$4)*(1-AVERAGEIFS('all sales summary'!$I$2:$I$2047,'all sales summary'!$A$2:$A$2047,$A17,'all sales summary'!$B$2:$B$2047,AD$4)))+(AVERAGEIFS('city centre offline'!$K$2:$K$2047,'city centre offline'!$A$2:$A$2047,$A17,'city centre offline'!$B$2:$B$2047,AD$4)*AVERAGEIFS('all sales summary'!$I$2:$I$2047,'all sales summary'!$A$2:$A$2047,$A17,'all sales summary'!$B$2:$B$2047,AD$4)))</f>
        <v>0.34724700310316381</v>
      </c>
      <c r="AE17" s="60">
        <f>(AVERAGEIFS('city centre offline'!$K$2:$K$2047,'city centre offline'!$A$2:$A$2047,$A17,'city centre offline'!$B$2:$B$2047,AE$4)*AVERAGEIFS('all sales summary'!$I$2:$I$2047,'all sales summary'!$A$2:$A$2047,$A17,'all sales summary'!$B$2:$B$2047,AE$4))/((AVERAGEIFS('overall city offline'!$K$2:$K$2047,'overall city offline'!$A$2:$A$2047,$A17,'overall city offline'!$B$2:$B$2047,AE$4)*(1-AVERAGEIFS('all sales summary'!$I$2:$I$2047,'all sales summary'!$A$2:$A$2047,$A17,'all sales summary'!$B$2:$B$2047,AE$4)))+(AVERAGEIFS('city centre offline'!$K$2:$K$2047,'city centre offline'!$A$2:$A$2047,$A17,'city centre offline'!$B$2:$B$2047,AE$4)*AVERAGEIFS('all sales summary'!$I$2:$I$2047,'all sales summary'!$A$2:$A$2047,$A17,'all sales summary'!$B$2:$B$2047,AE$4)))</f>
        <v>0.33820588841323745</v>
      </c>
      <c r="AF17" s="60">
        <f>(AVERAGEIFS('city centre offline'!$K$2:$K$2047,'city centre offline'!$A$2:$A$2047,$A17,'city centre offline'!$B$2:$B$2047,AF$4)*AVERAGEIFS('all sales summary'!$I$2:$I$2047,'all sales summary'!$A$2:$A$2047,$A17,'all sales summary'!$B$2:$B$2047,AF$4))/((AVERAGEIFS('overall city offline'!$K$2:$K$2047,'overall city offline'!$A$2:$A$2047,$A17,'overall city offline'!$B$2:$B$2047,AF$4)*(1-AVERAGEIFS('all sales summary'!$I$2:$I$2047,'all sales summary'!$A$2:$A$2047,$A17,'all sales summary'!$B$2:$B$2047,AF$4)))+(AVERAGEIFS('city centre offline'!$K$2:$K$2047,'city centre offline'!$A$2:$A$2047,$A17,'city centre offline'!$B$2:$B$2047,AF$4)*AVERAGEIFS('all sales summary'!$I$2:$I$2047,'all sales summary'!$A$2:$A$2047,$A17,'all sales summary'!$B$2:$B$2047,AF$4)))</f>
        <v>0.34057332431367338</v>
      </c>
      <c r="AG17" s="60">
        <f>(AVERAGEIFS('city centre offline'!$K$2:$K$2047,'city centre offline'!$A$2:$A$2047,$A17,'city centre offline'!$B$2:$B$2047,AG$4)*AVERAGEIFS('all sales summary'!$I$2:$I$2047,'all sales summary'!$A$2:$A$2047,$A17,'all sales summary'!$B$2:$B$2047,AG$4))/((AVERAGEIFS('overall city offline'!$K$2:$K$2047,'overall city offline'!$A$2:$A$2047,$A17,'overall city offline'!$B$2:$B$2047,AG$4)*(1-AVERAGEIFS('all sales summary'!$I$2:$I$2047,'all sales summary'!$A$2:$A$2047,$A17,'all sales summary'!$B$2:$B$2047,AG$4)))+(AVERAGEIFS('city centre offline'!$K$2:$K$2047,'city centre offline'!$A$2:$A$2047,$A17,'city centre offline'!$B$2:$B$2047,AG$4)*AVERAGEIFS('all sales summary'!$I$2:$I$2047,'all sales summary'!$A$2:$A$2047,$A17,'all sales summary'!$B$2:$B$2047,AG$4)))</f>
        <v>0.34293748524134471</v>
      </c>
      <c r="AH17" s="60">
        <f>(AVERAGEIFS('city centre offline'!$K$2:$K$2047,'city centre offline'!$A$2:$A$2047,$A17,'city centre offline'!$B$2:$B$2047,AH$4)*AVERAGEIFS('all sales summary'!$I$2:$I$2047,'all sales summary'!$A$2:$A$2047,$A17,'all sales summary'!$B$2:$B$2047,AH$4))/((AVERAGEIFS('overall city offline'!$K$2:$K$2047,'overall city offline'!$A$2:$A$2047,$A17,'overall city offline'!$B$2:$B$2047,AH$4)*(1-AVERAGEIFS('all sales summary'!$I$2:$I$2047,'all sales summary'!$A$2:$A$2047,$A17,'all sales summary'!$B$2:$B$2047,AH$4)))+(AVERAGEIFS('city centre offline'!$K$2:$K$2047,'city centre offline'!$A$2:$A$2047,$A17,'city centre offline'!$B$2:$B$2047,AH$4)*AVERAGEIFS('all sales summary'!$I$2:$I$2047,'all sales summary'!$A$2:$A$2047,$A17,'all sales summary'!$B$2:$B$2047,AH$4)))</f>
        <v>0.3387551478551678</v>
      </c>
    </row>
    <row r="18" spans="1:34" x14ac:dyDescent="0.3">
      <c r="A18" t="s">
        <v>20</v>
      </c>
      <c r="B18" s="60">
        <f>(AVERAGEIFS('city centre offline'!$K$2:$K$2047,'city centre offline'!$A$2:$A$2047,$A18,'city centre offline'!$B$2:$B$2047,B$4)*AVERAGEIFS('all sales summary'!$I$2:$I$2047,'all sales summary'!$A$2:$A$2047,$A18,'all sales summary'!$B$2:$B$2047,B$4))/((AVERAGEIFS('overall city offline'!$K$2:$K$2047,'overall city offline'!$A$2:$A$2047,$A18,'overall city offline'!$B$2:$B$2047,B$4)*(1-AVERAGEIFS('all sales summary'!$I$2:$I$2047,'all sales summary'!$A$2:$A$2047,$A18,'all sales summary'!$B$2:$B$2047,B$4)))+(AVERAGEIFS('city centre offline'!$K$2:$K$2047,'city centre offline'!$A$2:$A$2047,$A18,'city centre offline'!$B$2:$B$2047,B$4)*AVERAGEIFS('all sales summary'!$I$2:$I$2047,'all sales summary'!$A$2:$A$2047,$A18,'all sales summary'!$B$2:$B$2047,B$4)))</f>
        <v>0.3948411655304418</v>
      </c>
      <c r="C18" s="60">
        <f>(AVERAGEIFS('city centre offline'!$K$2:$K$2047,'city centre offline'!$A$2:$A$2047,$A18,'city centre offline'!$B$2:$B$2047,C$4)*AVERAGEIFS('all sales summary'!$I$2:$I$2047,'all sales summary'!$A$2:$A$2047,$A18,'all sales summary'!$B$2:$B$2047,C$4))/((AVERAGEIFS('overall city offline'!$K$2:$K$2047,'overall city offline'!$A$2:$A$2047,$A18,'overall city offline'!$B$2:$B$2047,C$4)*(1-AVERAGEIFS('all sales summary'!$I$2:$I$2047,'all sales summary'!$A$2:$A$2047,$A18,'all sales summary'!$B$2:$B$2047,C$4)))+(AVERAGEIFS('city centre offline'!$K$2:$K$2047,'city centre offline'!$A$2:$A$2047,$A18,'city centre offline'!$B$2:$B$2047,C$4)*AVERAGEIFS('all sales summary'!$I$2:$I$2047,'all sales summary'!$A$2:$A$2047,$A18,'all sales summary'!$B$2:$B$2047,C$4)))</f>
        <v>0.3913595704996547</v>
      </c>
      <c r="D18" s="60">
        <f>(AVERAGEIFS('city centre offline'!$K$2:$K$2047,'city centre offline'!$A$2:$A$2047,$A18,'city centre offline'!$B$2:$B$2047,D$4)*AVERAGEIFS('all sales summary'!$I$2:$I$2047,'all sales summary'!$A$2:$A$2047,$A18,'all sales summary'!$B$2:$B$2047,D$4))/((AVERAGEIFS('overall city offline'!$K$2:$K$2047,'overall city offline'!$A$2:$A$2047,$A18,'overall city offline'!$B$2:$B$2047,D$4)*(1-AVERAGEIFS('all sales summary'!$I$2:$I$2047,'all sales summary'!$A$2:$A$2047,$A18,'all sales summary'!$B$2:$B$2047,D$4)))+(AVERAGEIFS('city centre offline'!$K$2:$K$2047,'city centre offline'!$A$2:$A$2047,$A18,'city centre offline'!$B$2:$B$2047,D$4)*AVERAGEIFS('all sales summary'!$I$2:$I$2047,'all sales summary'!$A$2:$A$2047,$A18,'all sales summary'!$B$2:$B$2047,D$4)))</f>
        <v>0.3963006459925465</v>
      </c>
      <c r="E18" s="60">
        <f>(AVERAGEIFS('city centre offline'!$K$2:$K$2047,'city centre offline'!$A$2:$A$2047,$A18,'city centre offline'!$B$2:$B$2047,E$4)*AVERAGEIFS('all sales summary'!$I$2:$I$2047,'all sales summary'!$A$2:$A$2047,$A18,'all sales summary'!$B$2:$B$2047,E$4))/((AVERAGEIFS('overall city offline'!$K$2:$K$2047,'overall city offline'!$A$2:$A$2047,$A18,'overall city offline'!$B$2:$B$2047,E$4)*(1-AVERAGEIFS('all sales summary'!$I$2:$I$2047,'all sales summary'!$A$2:$A$2047,$A18,'all sales summary'!$B$2:$B$2047,E$4)))+(AVERAGEIFS('city centre offline'!$K$2:$K$2047,'city centre offline'!$A$2:$A$2047,$A18,'city centre offline'!$B$2:$B$2047,E$4)*AVERAGEIFS('all sales summary'!$I$2:$I$2047,'all sales summary'!$A$2:$A$2047,$A18,'all sales summary'!$B$2:$B$2047,E$4)))</f>
        <v>0.39915491371546524</v>
      </c>
      <c r="F18" s="60">
        <f>(AVERAGEIFS('city centre offline'!$K$2:$K$2047,'city centre offline'!$A$2:$A$2047,$A18,'city centre offline'!$B$2:$B$2047,F$4)*AVERAGEIFS('all sales summary'!$I$2:$I$2047,'all sales summary'!$A$2:$A$2047,$A18,'all sales summary'!$B$2:$B$2047,F$4))/((AVERAGEIFS('overall city offline'!$K$2:$K$2047,'overall city offline'!$A$2:$A$2047,$A18,'overall city offline'!$B$2:$B$2047,F$4)*(1-AVERAGEIFS('all sales summary'!$I$2:$I$2047,'all sales summary'!$A$2:$A$2047,$A18,'all sales summary'!$B$2:$B$2047,F$4)))+(AVERAGEIFS('city centre offline'!$K$2:$K$2047,'city centre offline'!$A$2:$A$2047,$A18,'city centre offline'!$B$2:$B$2047,F$4)*AVERAGEIFS('all sales summary'!$I$2:$I$2047,'all sales summary'!$A$2:$A$2047,$A18,'all sales summary'!$B$2:$B$2047,F$4)))</f>
        <v>0.38874825437723926</v>
      </c>
      <c r="G18" s="60">
        <f>(AVERAGEIFS('city centre offline'!$K$2:$K$2047,'city centre offline'!$A$2:$A$2047,$A18,'city centre offline'!$B$2:$B$2047,G$4)*AVERAGEIFS('all sales summary'!$I$2:$I$2047,'all sales summary'!$A$2:$A$2047,$A18,'all sales summary'!$B$2:$B$2047,G$4))/((AVERAGEIFS('overall city offline'!$K$2:$K$2047,'overall city offline'!$A$2:$A$2047,$A18,'overall city offline'!$B$2:$B$2047,G$4)*(1-AVERAGEIFS('all sales summary'!$I$2:$I$2047,'all sales summary'!$A$2:$A$2047,$A18,'all sales summary'!$B$2:$B$2047,G$4)))+(AVERAGEIFS('city centre offline'!$K$2:$K$2047,'city centre offline'!$A$2:$A$2047,$A18,'city centre offline'!$B$2:$B$2047,G$4)*AVERAGEIFS('all sales summary'!$I$2:$I$2047,'all sales summary'!$A$2:$A$2047,$A18,'all sales summary'!$B$2:$B$2047,G$4)))</f>
        <v>0.39925913174600369</v>
      </c>
      <c r="H18" s="60">
        <f>(AVERAGEIFS('city centre offline'!$K$2:$K$2047,'city centre offline'!$A$2:$A$2047,$A18,'city centre offline'!$B$2:$B$2047,H$4)*AVERAGEIFS('all sales summary'!$I$2:$I$2047,'all sales summary'!$A$2:$A$2047,$A18,'all sales summary'!$B$2:$B$2047,H$4))/((AVERAGEIFS('overall city offline'!$K$2:$K$2047,'overall city offline'!$A$2:$A$2047,$A18,'overall city offline'!$B$2:$B$2047,H$4)*(1-AVERAGEIFS('all sales summary'!$I$2:$I$2047,'all sales summary'!$A$2:$A$2047,$A18,'all sales summary'!$B$2:$B$2047,H$4)))+(AVERAGEIFS('city centre offline'!$K$2:$K$2047,'city centre offline'!$A$2:$A$2047,$A18,'city centre offline'!$B$2:$B$2047,H$4)*AVERAGEIFS('all sales summary'!$I$2:$I$2047,'all sales summary'!$A$2:$A$2047,$A18,'all sales summary'!$B$2:$B$2047,H$4)))</f>
        <v>0.39120530136951193</v>
      </c>
      <c r="I18" s="60">
        <f>(AVERAGEIFS('city centre offline'!$K$2:$K$2047,'city centre offline'!$A$2:$A$2047,$A18,'city centre offline'!$B$2:$B$2047,I$4)*AVERAGEIFS('all sales summary'!$I$2:$I$2047,'all sales summary'!$A$2:$A$2047,$A18,'all sales summary'!$B$2:$B$2047,I$4))/((AVERAGEIFS('overall city offline'!$K$2:$K$2047,'overall city offline'!$A$2:$A$2047,$A18,'overall city offline'!$B$2:$B$2047,I$4)*(1-AVERAGEIFS('all sales summary'!$I$2:$I$2047,'all sales summary'!$A$2:$A$2047,$A18,'all sales summary'!$B$2:$B$2047,I$4)))+(AVERAGEIFS('city centre offline'!$K$2:$K$2047,'city centre offline'!$A$2:$A$2047,$A18,'city centre offline'!$B$2:$B$2047,I$4)*AVERAGEIFS('all sales summary'!$I$2:$I$2047,'all sales summary'!$A$2:$A$2047,$A18,'all sales summary'!$B$2:$B$2047,I$4)))</f>
        <v>0.395760804387776</v>
      </c>
      <c r="J18" s="60">
        <f>(AVERAGEIFS('city centre offline'!$K$2:$K$2047,'city centre offline'!$A$2:$A$2047,$A18,'city centre offline'!$B$2:$B$2047,J$4)*AVERAGEIFS('all sales summary'!$I$2:$I$2047,'all sales summary'!$A$2:$A$2047,$A18,'all sales summary'!$B$2:$B$2047,J$4))/((AVERAGEIFS('overall city offline'!$K$2:$K$2047,'overall city offline'!$A$2:$A$2047,$A18,'overall city offline'!$B$2:$B$2047,J$4)*(1-AVERAGEIFS('all sales summary'!$I$2:$I$2047,'all sales summary'!$A$2:$A$2047,$A18,'all sales summary'!$B$2:$B$2047,J$4)))+(AVERAGEIFS('city centre offline'!$K$2:$K$2047,'city centre offline'!$A$2:$A$2047,$A18,'city centre offline'!$B$2:$B$2047,J$4)*AVERAGEIFS('all sales summary'!$I$2:$I$2047,'all sales summary'!$A$2:$A$2047,$A18,'all sales summary'!$B$2:$B$2047,J$4)))</f>
        <v>0.39553329857186664</v>
      </c>
      <c r="K18" s="60">
        <f>(AVERAGEIFS('city centre offline'!$K$2:$K$2047,'city centre offline'!$A$2:$A$2047,$A18,'city centre offline'!$B$2:$B$2047,K$4)*AVERAGEIFS('all sales summary'!$I$2:$I$2047,'all sales summary'!$A$2:$A$2047,$A18,'all sales summary'!$B$2:$B$2047,K$4))/((AVERAGEIFS('overall city offline'!$K$2:$K$2047,'overall city offline'!$A$2:$A$2047,$A18,'overall city offline'!$B$2:$B$2047,K$4)*(1-AVERAGEIFS('all sales summary'!$I$2:$I$2047,'all sales summary'!$A$2:$A$2047,$A18,'all sales summary'!$B$2:$B$2047,K$4)))+(AVERAGEIFS('city centre offline'!$K$2:$K$2047,'city centre offline'!$A$2:$A$2047,$A18,'city centre offline'!$B$2:$B$2047,K$4)*AVERAGEIFS('all sales summary'!$I$2:$I$2047,'all sales summary'!$A$2:$A$2047,$A18,'all sales summary'!$B$2:$B$2047,K$4)))</f>
        <v>0.40202607934866569</v>
      </c>
      <c r="L18" s="60">
        <f>(AVERAGEIFS('city centre offline'!$K$2:$K$2047,'city centre offline'!$A$2:$A$2047,$A18,'city centre offline'!$B$2:$B$2047,L$4)*AVERAGEIFS('all sales summary'!$I$2:$I$2047,'all sales summary'!$A$2:$A$2047,$A18,'all sales summary'!$B$2:$B$2047,L$4))/((AVERAGEIFS('overall city offline'!$K$2:$K$2047,'overall city offline'!$A$2:$A$2047,$A18,'overall city offline'!$B$2:$B$2047,L$4)*(1-AVERAGEIFS('all sales summary'!$I$2:$I$2047,'all sales summary'!$A$2:$A$2047,$A18,'all sales summary'!$B$2:$B$2047,L$4)))+(AVERAGEIFS('city centre offline'!$K$2:$K$2047,'city centre offline'!$A$2:$A$2047,$A18,'city centre offline'!$B$2:$B$2047,L$4)*AVERAGEIFS('all sales summary'!$I$2:$I$2047,'all sales summary'!$A$2:$A$2047,$A18,'all sales summary'!$B$2:$B$2047,L$4)))</f>
        <v>0.39536712782913241</v>
      </c>
      <c r="M18" s="60">
        <f>(AVERAGEIFS('city centre offline'!$K$2:$K$2047,'city centre offline'!$A$2:$A$2047,$A18,'city centre offline'!$B$2:$B$2047,M$4)*AVERAGEIFS('all sales summary'!$I$2:$I$2047,'all sales summary'!$A$2:$A$2047,$A18,'all sales summary'!$B$2:$B$2047,M$4))/((AVERAGEIFS('overall city offline'!$K$2:$K$2047,'overall city offline'!$A$2:$A$2047,$A18,'overall city offline'!$B$2:$B$2047,M$4)*(1-AVERAGEIFS('all sales summary'!$I$2:$I$2047,'all sales summary'!$A$2:$A$2047,$A18,'all sales summary'!$B$2:$B$2047,M$4)))+(AVERAGEIFS('city centre offline'!$K$2:$K$2047,'city centre offline'!$A$2:$A$2047,$A18,'city centre offline'!$B$2:$B$2047,M$4)*AVERAGEIFS('all sales summary'!$I$2:$I$2047,'all sales summary'!$A$2:$A$2047,$A18,'all sales summary'!$B$2:$B$2047,M$4)))</f>
        <v>0.41719389445598232</v>
      </c>
      <c r="N18" s="60">
        <f>(AVERAGEIFS('city centre offline'!$K$2:$K$2047,'city centre offline'!$A$2:$A$2047,$A18,'city centre offline'!$B$2:$B$2047,N$4)*AVERAGEIFS('all sales summary'!$I$2:$I$2047,'all sales summary'!$A$2:$A$2047,$A18,'all sales summary'!$B$2:$B$2047,N$4))/((AVERAGEIFS('overall city offline'!$K$2:$K$2047,'overall city offline'!$A$2:$A$2047,$A18,'overall city offline'!$B$2:$B$2047,N$4)*(1-AVERAGEIFS('all sales summary'!$I$2:$I$2047,'all sales summary'!$A$2:$A$2047,$A18,'all sales summary'!$B$2:$B$2047,N$4)))+(AVERAGEIFS('city centre offline'!$K$2:$K$2047,'city centre offline'!$A$2:$A$2047,$A18,'city centre offline'!$B$2:$B$2047,N$4)*AVERAGEIFS('all sales summary'!$I$2:$I$2047,'all sales summary'!$A$2:$A$2047,$A18,'all sales summary'!$B$2:$B$2047,N$4)))</f>
        <v>0.38778455874674822</v>
      </c>
      <c r="O18" s="60">
        <f>(AVERAGEIFS('city centre offline'!$K$2:$K$2047,'city centre offline'!$A$2:$A$2047,$A18,'city centre offline'!$B$2:$B$2047,O$4)*AVERAGEIFS('all sales summary'!$I$2:$I$2047,'all sales summary'!$A$2:$A$2047,$A18,'all sales summary'!$B$2:$B$2047,O$4))/((AVERAGEIFS('overall city offline'!$K$2:$K$2047,'overall city offline'!$A$2:$A$2047,$A18,'overall city offline'!$B$2:$B$2047,O$4)*(1-AVERAGEIFS('all sales summary'!$I$2:$I$2047,'all sales summary'!$A$2:$A$2047,$A18,'all sales summary'!$B$2:$B$2047,O$4)))+(AVERAGEIFS('city centre offline'!$K$2:$K$2047,'city centre offline'!$A$2:$A$2047,$A18,'city centre offline'!$B$2:$B$2047,O$4)*AVERAGEIFS('all sales summary'!$I$2:$I$2047,'all sales summary'!$A$2:$A$2047,$A18,'all sales summary'!$B$2:$B$2047,O$4)))</f>
        <v>0.3850462146345518</v>
      </c>
      <c r="P18" s="60">
        <f>(AVERAGEIFS('city centre offline'!$K$2:$K$2047,'city centre offline'!$A$2:$A$2047,$A18,'city centre offline'!$B$2:$B$2047,P$4)*AVERAGEIFS('all sales summary'!$I$2:$I$2047,'all sales summary'!$A$2:$A$2047,$A18,'all sales summary'!$B$2:$B$2047,P$4))/((AVERAGEIFS('overall city offline'!$K$2:$K$2047,'overall city offline'!$A$2:$A$2047,$A18,'overall city offline'!$B$2:$B$2047,P$4)*(1-AVERAGEIFS('all sales summary'!$I$2:$I$2047,'all sales summary'!$A$2:$A$2047,$A18,'all sales summary'!$B$2:$B$2047,P$4)))+(AVERAGEIFS('city centre offline'!$K$2:$K$2047,'city centre offline'!$A$2:$A$2047,$A18,'city centre offline'!$B$2:$B$2047,P$4)*AVERAGEIFS('all sales summary'!$I$2:$I$2047,'all sales summary'!$A$2:$A$2047,$A18,'all sales summary'!$B$2:$B$2047,P$4)))</f>
        <v>0.34983715121225351</v>
      </c>
      <c r="Q18" s="60">
        <f>(AVERAGEIFS('city centre offline'!$K$2:$K$2047,'city centre offline'!$A$2:$A$2047,$A18,'city centre offline'!$B$2:$B$2047,Q$4)*AVERAGEIFS('all sales summary'!$I$2:$I$2047,'all sales summary'!$A$2:$A$2047,$A18,'all sales summary'!$B$2:$B$2047,Q$4))/((AVERAGEIFS('overall city offline'!$K$2:$K$2047,'overall city offline'!$A$2:$A$2047,$A18,'overall city offline'!$B$2:$B$2047,Q$4)*(1-AVERAGEIFS('all sales summary'!$I$2:$I$2047,'all sales summary'!$A$2:$A$2047,$A18,'all sales summary'!$B$2:$B$2047,Q$4)))+(AVERAGEIFS('city centre offline'!$K$2:$K$2047,'city centre offline'!$A$2:$A$2047,$A18,'city centre offline'!$B$2:$B$2047,Q$4)*AVERAGEIFS('all sales summary'!$I$2:$I$2047,'all sales summary'!$A$2:$A$2047,$A18,'all sales summary'!$B$2:$B$2047,Q$4)))</f>
        <v>1.1169688763407943E-4</v>
      </c>
      <c r="R18" s="60">
        <f>(AVERAGEIFS('city centre offline'!$K$2:$K$2047,'city centre offline'!$A$2:$A$2047,$A18,'city centre offline'!$B$2:$B$2047,R$4)*AVERAGEIFS('all sales summary'!$I$2:$I$2047,'all sales summary'!$A$2:$A$2047,$A18,'all sales summary'!$B$2:$B$2047,R$4))/((AVERAGEIFS('overall city offline'!$K$2:$K$2047,'overall city offline'!$A$2:$A$2047,$A18,'overall city offline'!$B$2:$B$2047,R$4)*(1-AVERAGEIFS('all sales summary'!$I$2:$I$2047,'all sales summary'!$A$2:$A$2047,$A18,'all sales summary'!$B$2:$B$2047,R$4)))+(AVERAGEIFS('city centre offline'!$K$2:$K$2047,'city centre offline'!$A$2:$A$2047,$A18,'city centre offline'!$B$2:$B$2047,R$4)*AVERAGEIFS('all sales summary'!$I$2:$I$2047,'all sales summary'!$A$2:$A$2047,$A18,'all sales summary'!$B$2:$B$2047,R$4)))</f>
        <v>1.0963702824279529E-2</v>
      </c>
      <c r="S18" s="60">
        <f>(AVERAGEIFS('city centre offline'!$K$2:$K$2047,'city centre offline'!$A$2:$A$2047,$A18,'city centre offline'!$B$2:$B$2047,S$4)*AVERAGEIFS('all sales summary'!$I$2:$I$2047,'all sales summary'!$A$2:$A$2047,$A18,'all sales summary'!$B$2:$B$2047,S$4))/((AVERAGEIFS('overall city offline'!$K$2:$K$2047,'overall city offline'!$A$2:$A$2047,$A18,'overall city offline'!$B$2:$B$2047,S$4)*(1-AVERAGEIFS('all sales summary'!$I$2:$I$2047,'all sales summary'!$A$2:$A$2047,$A18,'all sales summary'!$B$2:$B$2047,S$4)))+(AVERAGEIFS('city centre offline'!$K$2:$K$2047,'city centre offline'!$A$2:$A$2047,$A18,'city centre offline'!$B$2:$B$2047,S$4)*AVERAGEIFS('all sales summary'!$I$2:$I$2047,'all sales summary'!$A$2:$A$2047,$A18,'all sales summary'!$B$2:$B$2047,S$4)))</f>
        <v>0.34440442736581023</v>
      </c>
      <c r="T18" s="60">
        <f>(AVERAGEIFS('city centre offline'!$K$2:$K$2047,'city centre offline'!$A$2:$A$2047,$A18,'city centre offline'!$B$2:$B$2047,T$4)*AVERAGEIFS('all sales summary'!$I$2:$I$2047,'all sales summary'!$A$2:$A$2047,$A18,'all sales summary'!$B$2:$B$2047,T$4))/((AVERAGEIFS('overall city offline'!$K$2:$K$2047,'overall city offline'!$A$2:$A$2047,$A18,'overall city offline'!$B$2:$B$2047,T$4)*(1-AVERAGEIFS('all sales summary'!$I$2:$I$2047,'all sales summary'!$A$2:$A$2047,$A18,'all sales summary'!$B$2:$B$2047,T$4)))+(AVERAGEIFS('city centre offline'!$K$2:$K$2047,'city centre offline'!$A$2:$A$2047,$A18,'city centre offline'!$B$2:$B$2047,T$4)*AVERAGEIFS('all sales summary'!$I$2:$I$2047,'all sales summary'!$A$2:$A$2047,$A18,'all sales summary'!$B$2:$B$2047,T$4)))</f>
        <v>0.37629060138517695</v>
      </c>
      <c r="U18" s="60">
        <f>(AVERAGEIFS('city centre offline'!$K$2:$K$2047,'city centre offline'!$A$2:$A$2047,$A18,'city centre offline'!$B$2:$B$2047,U$4)*AVERAGEIFS('all sales summary'!$I$2:$I$2047,'all sales summary'!$A$2:$A$2047,$A18,'all sales summary'!$B$2:$B$2047,U$4))/((AVERAGEIFS('overall city offline'!$K$2:$K$2047,'overall city offline'!$A$2:$A$2047,$A18,'overall city offline'!$B$2:$B$2047,U$4)*(1-AVERAGEIFS('all sales summary'!$I$2:$I$2047,'all sales summary'!$A$2:$A$2047,$A18,'all sales summary'!$B$2:$B$2047,U$4)))+(AVERAGEIFS('city centre offline'!$K$2:$K$2047,'city centre offline'!$A$2:$A$2047,$A18,'city centre offline'!$B$2:$B$2047,U$4)*AVERAGEIFS('all sales summary'!$I$2:$I$2047,'all sales summary'!$A$2:$A$2047,$A18,'all sales summary'!$B$2:$B$2047,U$4)))</f>
        <v>0.394720866915581</v>
      </c>
      <c r="V18" s="60">
        <f>(AVERAGEIFS('city centre offline'!$K$2:$K$2047,'city centre offline'!$A$2:$A$2047,$A18,'city centre offline'!$B$2:$B$2047,V$4)*AVERAGEIFS('all sales summary'!$I$2:$I$2047,'all sales summary'!$A$2:$A$2047,$A18,'all sales summary'!$B$2:$B$2047,V$4))/((AVERAGEIFS('overall city offline'!$K$2:$K$2047,'overall city offline'!$A$2:$A$2047,$A18,'overall city offline'!$B$2:$B$2047,V$4)*(1-AVERAGEIFS('all sales summary'!$I$2:$I$2047,'all sales summary'!$A$2:$A$2047,$A18,'all sales summary'!$B$2:$B$2047,V$4)))+(AVERAGEIFS('city centre offline'!$K$2:$K$2047,'city centre offline'!$A$2:$A$2047,$A18,'city centre offline'!$B$2:$B$2047,V$4)*AVERAGEIFS('all sales summary'!$I$2:$I$2047,'all sales summary'!$A$2:$A$2047,$A18,'all sales summary'!$B$2:$B$2047,V$4)))</f>
        <v>0.39111694036370026</v>
      </c>
      <c r="W18" s="60">
        <f>(AVERAGEIFS('city centre offline'!$K$2:$K$2047,'city centre offline'!$A$2:$A$2047,$A18,'city centre offline'!$B$2:$B$2047,W$4)*AVERAGEIFS('all sales summary'!$I$2:$I$2047,'all sales summary'!$A$2:$A$2047,$A18,'all sales summary'!$B$2:$B$2047,W$4))/((AVERAGEIFS('overall city offline'!$K$2:$K$2047,'overall city offline'!$A$2:$A$2047,$A18,'overall city offline'!$B$2:$B$2047,W$4)*(1-AVERAGEIFS('all sales summary'!$I$2:$I$2047,'all sales summary'!$A$2:$A$2047,$A18,'all sales summary'!$B$2:$B$2047,W$4)))+(AVERAGEIFS('city centre offline'!$K$2:$K$2047,'city centre offline'!$A$2:$A$2047,$A18,'city centre offline'!$B$2:$B$2047,W$4)*AVERAGEIFS('all sales summary'!$I$2:$I$2047,'all sales summary'!$A$2:$A$2047,$A18,'all sales summary'!$B$2:$B$2047,W$4)))</f>
        <v>0.38689393127628419</v>
      </c>
      <c r="X18" s="60">
        <f>(AVERAGEIFS('city centre offline'!$K$2:$K$2047,'city centre offline'!$A$2:$A$2047,$A18,'city centre offline'!$B$2:$B$2047,X$4)*AVERAGEIFS('all sales summary'!$I$2:$I$2047,'all sales summary'!$A$2:$A$2047,$A18,'all sales summary'!$B$2:$B$2047,X$4))/((AVERAGEIFS('overall city offline'!$K$2:$K$2047,'overall city offline'!$A$2:$A$2047,$A18,'overall city offline'!$B$2:$B$2047,X$4)*(1-AVERAGEIFS('all sales summary'!$I$2:$I$2047,'all sales summary'!$A$2:$A$2047,$A18,'all sales summary'!$B$2:$B$2047,X$4)))+(AVERAGEIFS('city centre offline'!$K$2:$K$2047,'city centre offline'!$A$2:$A$2047,$A18,'city centre offline'!$B$2:$B$2047,X$4)*AVERAGEIFS('all sales summary'!$I$2:$I$2047,'all sales summary'!$A$2:$A$2047,$A18,'all sales summary'!$B$2:$B$2047,X$4)))</f>
        <v>0.26793605517734898</v>
      </c>
      <c r="Y18" s="60">
        <f>(AVERAGEIFS('city centre offline'!$K$2:$K$2047,'city centre offline'!$A$2:$A$2047,$A18,'city centre offline'!$B$2:$B$2047,Y$4)*AVERAGEIFS('all sales summary'!$I$2:$I$2047,'all sales summary'!$A$2:$A$2047,$A18,'all sales summary'!$B$2:$B$2047,Y$4))/((AVERAGEIFS('overall city offline'!$K$2:$K$2047,'overall city offline'!$A$2:$A$2047,$A18,'overall city offline'!$B$2:$B$2047,Y$4)*(1-AVERAGEIFS('all sales summary'!$I$2:$I$2047,'all sales summary'!$A$2:$A$2047,$A18,'all sales summary'!$B$2:$B$2047,Y$4)))+(AVERAGEIFS('city centre offline'!$K$2:$K$2047,'city centre offline'!$A$2:$A$2047,$A18,'city centre offline'!$B$2:$B$2047,Y$4)*AVERAGEIFS('all sales summary'!$I$2:$I$2047,'all sales summary'!$A$2:$A$2047,$A18,'all sales summary'!$B$2:$B$2047,Y$4)))</f>
        <v>0.4055353509205431</v>
      </c>
      <c r="Z18" s="60">
        <f>(AVERAGEIFS('city centre offline'!$K$2:$K$2047,'city centre offline'!$A$2:$A$2047,$A18,'city centre offline'!$B$2:$B$2047,Z$4)*AVERAGEIFS('all sales summary'!$I$2:$I$2047,'all sales summary'!$A$2:$A$2047,$A18,'all sales summary'!$B$2:$B$2047,Z$4))/((AVERAGEIFS('overall city offline'!$K$2:$K$2047,'overall city offline'!$A$2:$A$2047,$A18,'overall city offline'!$B$2:$B$2047,Z$4)*(1-AVERAGEIFS('all sales summary'!$I$2:$I$2047,'all sales summary'!$A$2:$A$2047,$A18,'all sales summary'!$B$2:$B$2047,Z$4)))+(AVERAGEIFS('city centre offline'!$K$2:$K$2047,'city centre offline'!$A$2:$A$2047,$A18,'city centre offline'!$B$2:$B$2047,Z$4)*AVERAGEIFS('all sales summary'!$I$2:$I$2047,'all sales summary'!$A$2:$A$2047,$A18,'all sales summary'!$B$2:$B$2047,Z$4)))</f>
        <v>7.5100243144183662E-2</v>
      </c>
      <c r="AA18" s="60">
        <f>(AVERAGEIFS('city centre offline'!$K$2:$K$2047,'city centre offline'!$A$2:$A$2047,$A18,'city centre offline'!$B$2:$B$2047,AA$4)*AVERAGEIFS('all sales summary'!$I$2:$I$2047,'all sales summary'!$A$2:$A$2047,$A18,'all sales summary'!$B$2:$B$2047,AA$4))/((AVERAGEIFS('overall city offline'!$K$2:$K$2047,'overall city offline'!$A$2:$A$2047,$A18,'overall city offline'!$B$2:$B$2047,AA$4)*(1-AVERAGEIFS('all sales summary'!$I$2:$I$2047,'all sales summary'!$A$2:$A$2047,$A18,'all sales summary'!$B$2:$B$2047,AA$4)))+(AVERAGEIFS('city centre offline'!$K$2:$K$2047,'city centre offline'!$A$2:$A$2047,$A18,'city centre offline'!$B$2:$B$2047,AA$4)*AVERAGEIFS('all sales summary'!$I$2:$I$2047,'all sales summary'!$A$2:$A$2047,$A18,'all sales summary'!$B$2:$B$2047,AA$4)))</f>
        <v>8.9391411038318505E-2</v>
      </c>
      <c r="AB18" s="60">
        <f>(AVERAGEIFS('city centre offline'!$K$2:$K$2047,'city centre offline'!$A$2:$A$2047,$A18,'city centre offline'!$B$2:$B$2047,AB$4)*AVERAGEIFS('all sales summary'!$I$2:$I$2047,'all sales summary'!$A$2:$A$2047,$A18,'all sales summary'!$B$2:$B$2047,AB$4))/((AVERAGEIFS('overall city offline'!$K$2:$K$2047,'overall city offline'!$A$2:$A$2047,$A18,'overall city offline'!$B$2:$B$2047,AB$4)*(1-AVERAGEIFS('all sales summary'!$I$2:$I$2047,'all sales summary'!$A$2:$A$2047,$A18,'all sales summary'!$B$2:$B$2047,AB$4)))+(AVERAGEIFS('city centre offline'!$K$2:$K$2047,'city centre offline'!$A$2:$A$2047,$A18,'city centre offline'!$B$2:$B$2047,AB$4)*AVERAGEIFS('all sales summary'!$I$2:$I$2047,'all sales summary'!$A$2:$A$2047,$A18,'all sales summary'!$B$2:$B$2047,AB$4)))</f>
        <v>9.7353340991820775E-2</v>
      </c>
      <c r="AC18" s="60">
        <f>(AVERAGEIFS('city centre offline'!$K$2:$K$2047,'city centre offline'!$A$2:$A$2047,$A18,'city centre offline'!$B$2:$B$2047,AC$4)*AVERAGEIFS('all sales summary'!$I$2:$I$2047,'all sales summary'!$A$2:$A$2047,$A18,'all sales summary'!$B$2:$B$2047,AC$4))/((AVERAGEIFS('overall city offline'!$K$2:$K$2047,'overall city offline'!$A$2:$A$2047,$A18,'overall city offline'!$B$2:$B$2047,AC$4)*(1-AVERAGEIFS('all sales summary'!$I$2:$I$2047,'all sales summary'!$A$2:$A$2047,$A18,'all sales summary'!$B$2:$B$2047,AC$4)))+(AVERAGEIFS('city centre offline'!$K$2:$K$2047,'city centre offline'!$A$2:$A$2047,$A18,'city centre offline'!$B$2:$B$2047,AC$4)*AVERAGEIFS('all sales summary'!$I$2:$I$2047,'all sales summary'!$A$2:$A$2047,$A18,'all sales summary'!$B$2:$B$2047,AC$4)))</f>
        <v>0.35881677541313201</v>
      </c>
      <c r="AD18" s="60">
        <f>(AVERAGEIFS('city centre offline'!$K$2:$K$2047,'city centre offline'!$A$2:$A$2047,$A18,'city centre offline'!$B$2:$B$2047,AD$4)*AVERAGEIFS('all sales summary'!$I$2:$I$2047,'all sales summary'!$A$2:$A$2047,$A18,'all sales summary'!$B$2:$B$2047,AD$4))/((AVERAGEIFS('overall city offline'!$K$2:$K$2047,'overall city offline'!$A$2:$A$2047,$A18,'overall city offline'!$B$2:$B$2047,AD$4)*(1-AVERAGEIFS('all sales summary'!$I$2:$I$2047,'all sales summary'!$A$2:$A$2047,$A18,'all sales summary'!$B$2:$B$2047,AD$4)))+(AVERAGEIFS('city centre offline'!$K$2:$K$2047,'city centre offline'!$A$2:$A$2047,$A18,'city centre offline'!$B$2:$B$2047,AD$4)*AVERAGEIFS('all sales summary'!$I$2:$I$2047,'all sales summary'!$A$2:$A$2047,$A18,'all sales summary'!$B$2:$B$2047,AD$4)))</f>
        <v>0.40598375492088051</v>
      </c>
      <c r="AE18" s="60">
        <f>(AVERAGEIFS('city centre offline'!$K$2:$K$2047,'city centre offline'!$A$2:$A$2047,$A18,'city centre offline'!$B$2:$B$2047,AE$4)*AVERAGEIFS('all sales summary'!$I$2:$I$2047,'all sales summary'!$A$2:$A$2047,$A18,'all sales summary'!$B$2:$B$2047,AE$4))/((AVERAGEIFS('overall city offline'!$K$2:$K$2047,'overall city offline'!$A$2:$A$2047,$A18,'overall city offline'!$B$2:$B$2047,AE$4)*(1-AVERAGEIFS('all sales summary'!$I$2:$I$2047,'all sales summary'!$A$2:$A$2047,$A18,'all sales summary'!$B$2:$B$2047,AE$4)))+(AVERAGEIFS('city centre offline'!$K$2:$K$2047,'city centre offline'!$A$2:$A$2047,$A18,'city centre offline'!$B$2:$B$2047,AE$4)*AVERAGEIFS('all sales summary'!$I$2:$I$2047,'all sales summary'!$A$2:$A$2047,$A18,'all sales summary'!$B$2:$B$2047,AE$4)))</f>
        <v>0.4097250176594413</v>
      </c>
      <c r="AF18" s="60">
        <f>(AVERAGEIFS('city centre offline'!$K$2:$K$2047,'city centre offline'!$A$2:$A$2047,$A18,'city centre offline'!$B$2:$B$2047,AF$4)*AVERAGEIFS('all sales summary'!$I$2:$I$2047,'all sales summary'!$A$2:$A$2047,$A18,'all sales summary'!$B$2:$B$2047,AF$4))/((AVERAGEIFS('overall city offline'!$K$2:$K$2047,'overall city offline'!$A$2:$A$2047,$A18,'overall city offline'!$B$2:$B$2047,AF$4)*(1-AVERAGEIFS('all sales summary'!$I$2:$I$2047,'all sales summary'!$A$2:$A$2047,$A18,'all sales summary'!$B$2:$B$2047,AF$4)))+(AVERAGEIFS('city centre offline'!$K$2:$K$2047,'city centre offline'!$A$2:$A$2047,$A18,'city centre offline'!$B$2:$B$2047,AF$4)*AVERAGEIFS('all sales summary'!$I$2:$I$2047,'all sales summary'!$A$2:$A$2047,$A18,'all sales summary'!$B$2:$B$2047,AF$4)))</f>
        <v>0.40210490020501277</v>
      </c>
      <c r="AG18" s="60">
        <f>(AVERAGEIFS('city centre offline'!$K$2:$K$2047,'city centre offline'!$A$2:$A$2047,$A18,'city centre offline'!$B$2:$B$2047,AG$4)*AVERAGEIFS('all sales summary'!$I$2:$I$2047,'all sales summary'!$A$2:$A$2047,$A18,'all sales summary'!$B$2:$B$2047,AG$4))/((AVERAGEIFS('overall city offline'!$K$2:$K$2047,'overall city offline'!$A$2:$A$2047,$A18,'overall city offline'!$B$2:$B$2047,AG$4)*(1-AVERAGEIFS('all sales summary'!$I$2:$I$2047,'all sales summary'!$A$2:$A$2047,$A18,'all sales summary'!$B$2:$B$2047,AG$4)))+(AVERAGEIFS('city centre offline'!$K$2:$K$2047,'city centre offline'!$A$2:$A$2047,$A18,'city centre offline'!$B$2:$B$2047,AG$4)*AVERAGEIFS('all sales summary'!$I$2:$I$2047,'all sales summary'!$A$2:$A$2047,$A18,'all sales summary'!$B$2:$B$2047,AG$4)))</f>
        <v>0.41630352655534758</v>
      </c>
      <c r="AH18" s="60">
        <f>(AVERAGEIFS('city centre offline'!$K$2:$K$2047,'city centre offline'!$A$2:$A$2047,$A18,'city centre offline'!$B$2:$B$2047,AH$4)*AVERAGEIFS('all sales summary'!$I$2:$I$2047,'all sales summary'!$A$2:$A$2047,$A18,'all sales summary'!$B$2:$B$2047,AH$4))/((AVERAGEIFS('overall city offline'!$K$2:$K$2047,'overall city offline'!$A$2:$A$2047,$A18,'overall city offline'!$B$2:$B$2047,AH$4)*(1-AVERAGEIFS('all sales summary'!$I$2:$I$2047,'all sales summary'!$A$2:$A$2047,$A18,'all sales summary'!$B$2:$B$2047,AH$4)))+(AVERAGEIFS('city centre offline'!$K$2:$K$2047,'city centre offline'!$A$2:$A$2047,$A18,'city centre offline'!$B$2:$B$2047,AH$4)*AVERAGEIFS('all sales summary'!$I$2:$I$2047,'all sales summary'!$A$2:$A$2047,$A18,'all sales summary'!$B$2:$B$2047,AH$4)))</f>
        <v>0.40441653477891315</v>
      </c>
    </row>
    <row r="19" spans="1:34" x14ac:dyDescent="0.3">
      <c r="A19" t="s">
        <v>21</v>
      </c>
      <c r="B19" s="60">
        <f>(AVERAGEIFS('city centre offline'!$K$2:$K$2047,'city centre offline'!$A$2:$A$2047,$A19,'city centre offline'!$B$2:$B$2047,B$4)*AVERAGEIFS('all sales summary'!$I$2:$I$2047,'all sales summary'!$A$2:$A$2047,$A19,'all sales summary'!$B$2:$B$2047,B$4))/((AVERAGEIFS('overall city offline'!$K$2:$K$2047,'overall city offline'!$A$2:$A$2047,$A19,'overall city offline'!$B$2:$B$2047,B$4)*(1-AVERAGEIFS('all sales summary'!$I$2:$I$2047,'all sales summary'!$A$2:$A$2047,$A19,'all sales summary'!$B$2:$B$2047,B$4)))+(AVERAGEIFS('city centre offline'!$K$2:$K$2047,'city centre offline'!$A$2:$A$2047,$A19,'city centre offline'!$B$2:$B$2047,B$4)*AVERAGEIFS('all sales summary'!$I$2:$I$2047,'all sales summary'!$A$2:$A$2047,$A19,'all sales summary'!$B$2:$B$2047,B$4)))</f>
        <v>0.32149902797680902</v>
      </c>
      <c r="C19" s="60">
        <f>(AVERAGEIFS('city centre offline'!$K$2:$K$2047,'city centre offline'!$A$2:$A$2047,$A19,'city centre offline'!$B$2:$B$2047,C$4)*AVERAGEIFS('all sales summary'!$I$2:$I$2047,'all sales summary'!$A$2:$A$2047,$A19,'all sales summary'!$B$2:$B$2047,C$4))/((AVERAGEIFS('overall city offline'!$K$2:$K$2047,'overall city offline'!$A$2:$A$2047,$A19,'overall city offline'!$B$2:$B$2047,C$4)*(1-AVERAGEIFS('all sales summary'!$I$2:$I$2047,'all sales summary'!$A$2:$A$2047,$A19,'all sales summary'!$B$2:$B$2047,C$4)))+(AVERAGEIFS('city centre offline'!$K$2:$K$2047,'city centre offline'!$A$2:$A$2047,$A19,'city centre offline'!$B$2:$B$2047,C$4)*AVERAGEIFS('all sales summary'!$I$2:$I$2047,'all sales summary'!$A$2:$A$2047,$A19,'all sales summary'!$B$2:$B$2047,C$4)))</f>
        <v>0.31266073333018207</v>
      </c>
      <c r="D19" s="60">
        <f>(AVERAGEIFS('city centre offline'!$K$2:$K$2047,'city centre offline'!$A$2:$A$2047,$A19,'city centre offline'!$B$2:$B$2047,D$4)*AVERAGEIFS('all sales summary'!$I$2:$I$2047,'all sales summary'!$A$2:$A$2047,$A19,'all sales summary'!$B$2:$B$2047,D$4))/((AVERAGEIFS('overall city offline'!$K$2:$K$2047,'overall city offline'!$A$2:$A$2047,$A19,'overall city offline'!$B$2:$B$2047,D$4)*(1-AVERAGEIFS('all sales summary'!$I$2:$I$2047,'all sales summary'!$A$2:$A$2047,$A19,'all sales summary'!$B$2:$B$2047,D$4)))+(AVERAGEIFS('city centre offline'!$K$2:$K$2047,'city centre offline'!$A$2:$A$2047,$A19,'city centre offline'!$B$2:$B$2047,D$4)*AVERAGEIFS('all sales summary'!$I$2:$I$2047,'all sales summary'!$A$2:$A$2047,$A19,'all sales summary'!$B$2:$B$2047,D$4)))</f>
        <v>0.31634371565972463</v>
      </c>
      <c r="E19" s="60">
        <f>(AVERAGEIFS('city centre offline'!$K$2:$K$2047,'city centre offline'!$A$2:$A$2047,$A19,'city centre offline'!$B$2:$B$2047,E$4)*AVERAGEIFS('all sales summary'!$I$2:$I$2047,'all sales summary'!$A$2:$A$2047,$A19,'all sales summary'!$B$2:$B$2047,E$4))/((AVERAGEIFS('overall city offline'!$K$2:$K$2047,'overall city offline'!$A$2:$A$2047,$A19,'overall city offline'!$B$2:$B$2047,E$4)*(1-AVERAGEIFS('all sales summary'!$I$2:$I$2047,'all sales summary'!$A$2:$A$2047,$A19,'all sales summary'!$B$2:$B$2047,E$4)))+(AVERAGEIFS('city centre offline'!$K$2:$K$2047,'city centre offline'!$A$2:$A$2047,$A19,'city centre offline'!$B$2:$B$2047,E$4)*AVERAGEIFS('all sales summary'!$I$2:$I$2047,'all sales summary'!$A$2:$A$2047,$A19,'all sales summary'!$B$2:$B$2047,E$4)))</f>
        <v>0.3034728918256992</v>
      </c>
      <c r="F19" s="60">
        <f>(AVERAGEIFS('city centre offline'!$K$2:$K$2047,'city centre offline'!$A$2:$A$2047,$A19,'city centre offline'!$B$2:$B$2047,F$4)*AVERAGEIFS('all sales summary'!$I$2:$I$2047,'all sales summary'!$A$2:$A$2047,$A19,'all sales summary'!$B$2:$B$2047,F$4))/((AVERAGEIFS('overall city offline'!$K$2:$K$2047,'overall city offline'!$A$2:$A$2047,$A19,'overall city offline'!$B$2:$B$2047,F$4)*(1-AVERAGEIFS('all sales summary'!$I$2:$I$2047,'all sales summary'!$A$2:$A$2047,$A19,'all sales summary'!$B$2:$B$2047,F$4)))+(AVERAGEIFS('city centre offline'!$K$2:$K$2047,'city centre offline'!$A$2:$A$2047,$A19,'city centre offline'!$B$2:$B$2047,F$4)*AVERAGEIFS('all sales summary'!$I$2:$I$2047,'all sales summary'!$A$2:$A$2047,$A19,'all sales summary'!$B$2:$B$2047,F$4)))</f>
        <v>0.30814064453778273</v>
      </c>
      <c r="G19" s="60">
        <f>(AVERAGEIFS('city centre offline'!$K$2:$K$2047,'city centre offline'!$A$2:$A$2047,$A19,'city centre offline'!$B$2:$B$2047,G$4)*AVERAGEIFS('all sales summary'!$I$2:$I$2047,'all sales summary'!$A$2:$A$2047,$A19,'all sales summary'!$B$2:$B$2047,G$4))/((AVERAGEIFS('overall city offline'!$K$2:$K$2047,'overall city offline'!$A$2:$A$2047,$A19,'overall city offline'!$B$2:$B$2047,G$4)*(1-AVERAGEIFS('all sales summary'!$I$2:$I$2047,'all sales summary'!$A$2:$A$2047,$A19,'all sales summary'!$B$2:$B$2047,G$4)))+(AVERAGEIFS('city centre offline'!$K$2:$K$2047,'city centre offline'!$A$2:$A$2047,$A19,'city centre offline'!$B$2:$B$2047,G$4)*AVERAGEIFS('all sales summary'!$I$2:$I$2047,'all sales summary'!$A$2:$A$2047,$A19,'all sales summary'!$B$2:$B$2047,G$4)))</f>
        <v>0.31907649318069847</v>
      </c>
      <c r="H19" s="60">
        <f>(AVERAGEIFS('city centre offline'!$K$2:$K$2047,'city centre offline'!$A$2:$A$2047,$A19,'city centre offline'!$B$2:$B$2047,H$4)*AVERAGEIFS('all sales summary'!$I$2:$I$2047,'all sales summary'!$A$2:$A$2047,$A19,'all sales summary'!$B$2:$B$2047,H$4))/((AVERAGEIFS('overall city offline'!$K$2:$K$2047,'overall city offline'!$A$2:$A$2047,$A19,'overall city offline'!$B$2:$B$2047,H$4)*(1-AVERAGEIFS('all sales summary'!$I$2:$I$2047,'all sales summary'!$A$2:$A$2047,$A19,'all sales summary'!$B$2:$B$2047,H$4)))+(AVERAGEIFS('city centre offline'!$K$2:$K$2047,'city centre offline'!$A$2:$A$2047,$A19,'city centre offline'!$B$2:$B$2047,H$4)*AVERAGEIFS('all sales summary'!$I$2:$I$2047,'all sales summary'!$A$2:$A$2047,$A19,'all sales summary'!$B$2:$B$2047,H$4)))</f>
        <v>0.31607290364044538</v>
      </c>
      <c r="I19" s="60">
        <f>(AVERAGEIFS('city centre offline'!$K$2:$K$2047,'city centre offline'!$A$2:$A$2047,$A19,'city centre offline'!$B$2:$B$2047,I$4)*AVERAGEIFS('all sales summary'!$I$2:$I$2047,'all sales summary'!$A$2:$A$2047,$A19,'all sales summary'!$B$2:$B$2047,I$4))/((AVERAGEIFS('overall city offline'!$K$2:$K$2047,'overall city offline'!$A$2:$A$2047,$A19,'overall city offline'!$B$2:$B$2047,I$4)*(1-AVERAGEIFS('all sales summary'!$I$2:$I$2047,'all sales summary'!$A$2:$A$2047,$A19,'all sales summary'!$B$2:$B$2047,I$4)))+(AVERAGEIFS('city centre offline'!$K$2:$K$2047,'city centre offline'!$A$2:$A$2047,$A19,'city centre offline'!$B$2:$B$2047,I$4)*AVERAGEIFS('all sales summary'!$I$2:$I$2047,'all sales summary'!$A$2:$A$2047,$A19,'all sales summary'!$B$2:$B$2047,I$4)))</f>
        <v>0.30904949089638584</v>
      </c>
      <c r="J19" s="60">
        <f>(AVERAGEIFS('city centre offline'!$K$2:$K$2047,'city centre offline'!$A$2:$A$2047,$A19,'city centre offline'!$B$2:$B$2047,J$4)*AVERAGEIFS('all sales summary'!$I$2:$I$2047,'all sales summary'!$A$2:$A$2047,$A19,'all sales summary'!$B$2:$B$2047,J$4))/((AVERAGEIFS('overall city offline'!$K$2:$K$2047,'overall city offline'!$A$2:$A$2047,$A19,'overall city offline'!$B$2:$B$2047,J$4)*(1-AVERAGEIFS('all sales summary'!$I$2:$I$2047,'all sales summary'!$A$2:$A$2047,$A19,'all sales summary'!$B$2:$B$2047,J$4)))+(AVERAGEIFS('city centre offline'!$K$2:$K$2047,'city centre offline'!$A$2:$A$2047,$A19,'city centre offline'!$B$2:$B$2047,J$4)*AVERAGEIFS('all sales summary'!$I$2:$I$2047,'all sales summary'!$A$2:$A$2047,$A19,'all sales summary'!$B$2:$B$2047,J$4)))</f>
        <v>0.31477264731875237</v>
      </c>
      <c r="K19" s="60">
        <f>(AVERAGEIFS('city centre offline'!$K$2:$K$2047,'city centre offline'!$A$2:$A$2047,$A19,'city centre offline'!$B$2:$B$2047,K$4)*AVERAGEIFS('all sales summary'!$I$2:$I$2047,'all sales summary'!$A$2:$A$2047,$A19,'all sales summary'!$B$2:$B$2047,K$4))/((AVERAGEIFS('overall city offline'!$K$2:$K$2047,'overall city offline'!$A$2:$A$2047,$A19,'overall city offline'!$B$2:$B$2047,K$4)*(1-AVERAGEIFS('all sales summary'!$I$2:$I$2047,'all sales summary'!$A$2:$A$2047,$A19,'all sales summary'!$B$2:$B$2047,K$4)))+(AVERAGEIFS('city centre offline'!$K$2:$K$2047,'city centre offline'!$A$2:$A$2047,$A19,'city centre offline'!$B$2:$B$2047,K$4)*AVERAGEIFS('all sales summary'!$I$2:$I$2047,'all sales summary'!$A$2:$A$2047,$A19,'all sales summary'!$B$2:$B$2047,K$4)))</f>
        <v>0.32171632232875269</v>
      </c>
      <c r="L19" s="60">
        <f>(AVERAGEIFS('city centre offline'!$K$2:$K$2047,'city centre offline'!$A$2:$A$2047,$A19,'city centre offline'!$B$2:$B$2047,L$4)*AVERAGEIFS('all sales summary'!$I$2:$I$2047,'all sales summary'!$A$2:$A$2047,$A19,'all sales summary'!$B$2:$B$2047,L$4))/((AVERAGEIFS('overall city offline'!$K$2:$K$2047,'overall city offline'!$A$2:$A$2047,$A19,'overall city offline'!$B$2:$B$2047,L$4)*(1-AVERAGEIFS('all sales summary'!$I$2:$I$2047,'all sales summary'!$A$2:$A$2047,$A19,'all sales summary'!$B$2:$B$2047,L$4)))+(AVERAGEIFS('city centre offline'!$K$2:$K$2047,'city centre offline'!$A$2:$A$2047,$A19,'city centre offline'!$B$2:$B$2047,L$4)*AVERAGEIFS('all sales summary'!$I$2:$I$2047,'all sales summary'!$A$2:$A$2047,$A19,'all sales summary'!$B$2:$B$2047,L$4)))</f>
        <v>0.33428779449843798</v>
      </c>
      <c r="M19" s="60">
        <f>(AVERAGEIFS('city centre offline'!$K$2:$K$2047,'city centre offline'!$A$2:$A$2047,$A19,'city centre offline'!$B$2:$B$2047,M$4)*AVERAGEIFS('all sales summary'!$I$2:$I$2047,'all sales summary'!$A$2:$A$2047,$A19,'all sales summary'!$B$2:$B$2047,M$4))/((AVERAGEIFS('overall city offline'!$K$2:$K$2047,'overall city offline'!$A$2:$A$2047,$A19,'overall city offline'!$B$2:$B$2047,M$4)*(1-AVERAGEIFS('all sales summary'!$I$2:$I$2047,'all sales summary'!$A$2:$A$2047,$A19,'all sales summary'!$B$2:$B$2047,M$4)))+(AVERAGEIFS('city centre offline'!$K$2:$K$2047,'city centre offline'!$A$2:$A$2047,$A19,'city centre offline'!$B$2:$B$2047,M$4)*AVERAGEIFS('all sales summary'!$I$2:$I$2047,'all sales summary'!$A$2:$A$2047,$A19,'all sales summary'!$B$2:$B$2047,M$4)))</f>
        <v>0.36020980374571226</v>
      </c>
      <c r="N19" s="60">
        <f>(AVERAGEIFS('city centre offline'!$K$2:$K$2047,'city centre offline'!$A$2:$A$2047,$A19,'city centre offline'!$B$2:$B$2047,N$4)*AVERAGEIFS('all sales summary'!$I$2:$I$2047,'all sales summary'!$A$2:$A$2047,$A19,'all sales summary'!$B$2:$B$2047,N$4))/((AVERAGEIFS('overall city offline'!$K$2:$K$2047,'overall city offline'!$A$2:$A$2047,$A19,'overall city offline'!$B$2:$B$2047,N$4)*(1-AVERAGEIFS('all sales summary'!$I$2:$I$2047,'all sales summary'!$A$2:$A$2047,$A19,'all sales summary'!$B$2:$B$2047,N$4)))+(AVERAGEIFS('city centre offline'!$K$2:$K$2047,'city centre offline'!$A$2:$A$2047,$A19,'city centre offline'!$B$2:$B$2047,N$4)*AVERAGEIFS('all sales summary'!$I$2:$I$2047,'all sales summary'!$A$2:$A$2047,$A19,'all sales summary'!$B$2:$B$2047,N$4)))</f>
        <v>0.29949217607708561</v>
      </c>
      <c r="O19" s="60">
        <f>(AVERAGEIFS('city centre offline'!$K$2:$K$2047,'city centre offline'!$A$2:$A$2047,$A19,'city centre offline'!$B$2:$B$2047,O$4)*AVERAGEIFS('all sales summary'!$I$2:$I$2047,'all sales summary'!$A$2:$A$2047,$A19,'all sales summary'!$B$2:$B$2047,O$4))/((AVERAGEIFS('overall city offline'!$K$2:$K$2047,'overall city offline'!$A$2:$A$2047,$A19,'overall city offline'!$B$2:$B$2047,O$4)*(1-AVERAGEIFS('all sales summary'!$I$2:$I$2047,'all sales summary'!$A$2:$A$2047,$A19,'all sales summary'!$B$2:$B$2047,O$4)))+(AVERAGEIFS('city centre offline'!$K$2:$K$2047,'city centre offline'!$A$2:$A$2047,$A19,'city centre offline'!$B$2:$B$2047,O$4)*AVERAGEIFS('all sales summary'!$I$2:$I$2047,'all sales summary'!$A$2:$A$2047,$A19,'all sales summary'!$B$2:$B$2047,O$4)))</f>
        <v>0.28920120179644737</v>
      </c>
      <c r="P19" s="60">
        <f>(AVERAGEIFS('city centre offline'!$K$2:$K$2047,'city centre offline'!$A$2:$A$2047,$A19,'city centre offline'!$B$2:$B$2047,P$4)*AVERAGEIFS('all sales summary'!$I$2:$I$2047,'all sales summary'!$A$2:$A$2047,$A19,'all sales summary'!$B$2:$B$2047,P$4))/((AVERAGEIFS('overall city offline'!$K$2:$K$2047,'overall city offline'!$A$2:$A$2047,$A19,'overall city offline'!$B$2:$B$2047,P$4)*(1-AVERAGEIFS('all sales summary'!$I$2:$I$2047,'all sales summary'!$A$2:$A$2047,$A19,'all sales summary'!$B$2:$B$2047,P$4)))+(AVERAGEIFS('city centre offline'!$K$2:$K$2047,'city centre offline'!$A$2:$A$2047,$A19,'city centre offline'!$B$2:$B$2047,P$4)*AVERAGEIFS('all sales summary'!$I$2:$I$2047,'all sales summary'!$A$2:$A$2047,$A19,'all sales summary'!$B$2:$B$2047,P$4)))</f>
        <v>0.20622790826294743</v>
      </c>
      <c r="Q19" s="60">
        <f>(AVERAGEIFS('city centre offline'!$K$2:$K$2047,'city centre offline'!$A$2:$A$2047,$A19,'city centre offline'!$B$2:$B$2047,Q$4)*AVERAGEIFS('all sales summary'!$I$2:$I$2047,'all sales summary'!$A$2:$A$2047,$A19,'all sales summary'!$B$2:$B$2047,Q$4))/((AVERAGEIFS('overall city offline'!$K$2:$K$2047,'overall city offline'!$A$2:$A$2047,$A19,'overall city offline'!$B$2:$B$2047,Q$4)*(1-AVERAGEIFS('all sales summary'!$I$2:$I$2047,'all sales summary'!$A$2:$A$2047,$A19,'all sales summary'!$B$2:$B$2047,Q$4)))+(AVERAGEIFS('city centre offline'!$K$2:$K$2047,'city centre offline'!$A$2:$A$2047,$A19,'city centre offline'!$B$2:$B$2047,Q$4)*AVERAGEIFS('all sales summary'!$I$2:$I$2047,'all sales summary'!$A$2:$A$2047,$A19,'all sales summary'!$B$2:$B$2047,Q$4)))</f>
        <v>1.0086607944000387E-2</v>
      </c>
      <c r="R19" s="60">
        <f>(AVERAGEIFS('city centre offline'!$K$2:$K$2047,'city centre offline'!$A$2:$A$2047,$A19,'city centre offline'!$B$2:$B$2047,R$4)*AVERAGEIFS('all sales summary'!$I$2:$I$2047,'all sales summary'!$A$2:$A$2047,$A19,'all sales summary'!$B$2:$B$2047,R$4))/((AVERAGEIFS('overall city offline'!$K$2:$K$2047,'overall city offline'!$A$2:$A$2047,$A19,'overall city offline'!$B$2:$B$2047,R$4)*(1-AVERAGEIFS('all sales summary'!$I$2:$I$2047,'all sales summary'!$A$2:$A$2047,$A19,'all sales summary'!$B$2:$B$2047,R$4)))+(AVERAGEIFS('city centre offline'!$K$2:$K$2047,'city centre offline'!$A$2:$A$2047,$A19,'city centre offline'!$B$2:$B$2047,R$4)*AVERAGEIFS('all sales summary'!$I$2:$I$2047,'all sales summary'!$A$2:$A$2047,$A19,'all sales summary'!$B$2:$B$2047,R$4)))</f>
        <v>1.1301859040882789E-2</v>
      </c>
      <c r="S19" s="60">
        <f>(AVERAGEIFS('city centre offline'!$K$2:$K$2047,'city centre offline'!$A$2:$A$2047,$A19,'city centre offline'!$B$2:$B$2047,S$4)*AVERAGEIFS('all sales summary'!$I$2:$I$2047,'all sales summary'!$A$2:$A$2047,$A19,'all sales summary'!$B$2:$B$2047,S$4))/((AVERAGEIFS('overall city offline'!$K$2:$K$2047,'overall city offline'!$A$2:$A$2047,$A19,'overall city offline'!$B$2:$B$2047,S$4)*(1-AVERAGEIFS('all sales summary'!$I$2:$I$2047,'all sales summary'!$A$2:$A$2047,$A19,'all sales summary'!$B$2:$B$2047,S$4)))+(AVERAGEIFS('city centre offline'!$K$2:$K$2047,'city centre offline'!$A$2:$A$2047,$A19,'city centre offline'!$B$2:$B$2047,S$4)*AVERAGEIFS('all sales summary'!$I$2:$I$2047,'all sales summary'!$A$2:$A$2047,$A19,'all sales summary'!$B$2:$B$2047,S$4)))</f>
        <v>5.8845733546842749E-2</v>
      </c>
      <c r="T19" s="60">
        <f>(AVERAGEIFS('city centre offline'!$K$2:$K$2047,'city centre offline'!$A$2:$A$2047,$A19,'city centre offline'!$B$2:$B$2047,T$4)*AVERAGEIFS('all sales summary'!$I$2:$I$2047,'all sales summary'!$A$2:$A$2047,$A19,'all sales summary'!$B$2:$B$2047,T$4))/((AVERAGEIFS('overall city offline'!$K$2:$K$2047,'overall city offline'!$A$2:$A$2047,$A19,'overall city offline'!$B$2:$B$2047,T$4)*(1-AVERAGEIFS('all sales summary'!$I$2:$I$2047,'all sales summary'!$A$2:$A$2047,$A19,'all sales summary'!$B$2:$B$2047,T$4)))+(AVERAGEIFS('city centre offline'!$K$2:$K$2047,'city centre offline'!$A$2:$A$2047,$A19,'city centre offline'!$B$2:$B$2047,T$4)*AVERAGEIFS('all sales summary'!$I$2:$I$2047,'all sales summary'!$A$2:$A$2047,$A19,'all sales summary'!$B$2:$B$2047,T$4)))</f>
        <v>0.20261641651084578</v>
      </c>
      <c r="U19" s="60">
        <f>(AVERAGEIFS('city centre offline'!$K$2:$K$2047,'city centre offline'!$A$2:$A$2047,$A19,'city centre offline'!$B$2:$B$2047,U$4)*AVERAGEIFS('all sales summary'!$I$2:$I$2047,'all sales summary'!$A$2:$A$2047,$A19,'all sales summary'!$B$2:$B$2047,U$4))/((AVERAGEIFS('overall city offline'!$K$2:$K$2047,'overall city offline'!$A$2:$A$2047,$A19,'overall city offline'!$B$2:$B$2047,U$4)*(1-AVERAGEIFS('all sales summary'!$I$2:$I$2047,'all sales summary'!$A$2:$A$2047,$A19,'all sales summary'!$B$2:$B$2047,U$4)))+(AVERAGEIFS('city centre offline'!$K$2:$K$2047,'city centre offline'!$A$2:$A$2047,$A19,'city centre offline'!$B$2:$B$2047,U$4)*AVERAGEIFS('all sales summary'!$I$2:$I$2047,'all sales summary'!$A$2:$A$2047,$A19,'all sales summary'!$B$2:$B$2047,U$4)))</f>
        <v>0.24433242331810276</v>
      </c>
      <c r="V19" s="60">
        <f>(AVERAGEIFS('city centre offline'!$K$2:$K$2047,'city centre offline'!$A$2:$A$2047,$A19,'city centre offline'!$B$2:$B$2047,V$4)*AVERAGEIFS('all sales summary'!$I$2:$I$2047,'all sales summary'!$A$2:$A$2047,$A19,'all sales summary'!$B$2:$B$2047,V$4))/((AVERAGEIFS('overall city offline'!$K$2:$K$2047,'overall city offline'!$A$2:$A$2047,$A19,'overall city offline'!$B$2:$B$2047,V$4)*(1-AVERAGEIFS('all sales summary'!$I$2:$I$2047,'all sales summary'!$A$2:$A$2047,$A19,'all sales summary'!$B$2:$B$2047,V$4)))+(AVERAGEIFS('city centre offline'!$K$2:$K$2047,'city centre offline'!$A$2:$A$2047,$A19,'city centre offline'!$B$2:$B$2047,V$4)*AVERAGEIFS('all sales summary'!$I$2:$I$2047,'all sales summary'!$A$2:$A$2047,$A19,'all sales summary'!$B$2:$B$2047,V$4)))</f>
        <v>0.23590498726623768</v>
      </c>
      <c r="W19" s="60">
        <f>(AVERAGEIFS('city centre offline'!$K$2:$K$2047,'city centre offline'!$A$2:$A$2047,$A19,'city centre offline'!$B$2:$B$2047,W$4)*AVERAGEIFS('all sales summary'!$I$2:$I$2047,'all sales summary'!$A$2:$A$2047,$A19,'all sales summary'!$B$2:$B$2047,W$4))/((AVERAGEIFS('overall city offline'!$K$2:$K$2047,'overall city offline'!$A$2:$A$2047,$A19,'overall city offline'!$B$2:$B$2047,W$4)*(1-AVERAGEIFS('all sales summary'!$I$2:$I$2047,'all sales summary'!$A$2:$A$2047,$A19,'all sales summary'!$B$2:$B$2047,W$4)))+(AVERAGEIFS('city centre offline'!$K$2:$K$2047,'city centre offline'!$A$2:$A$2047,$A19,'city centre offline'!$B$2:$B$2047,W$4)*AVERAGEIFS('all sales summary'!$I$2:$I$2047,'all sales summary'!$A$2:$A$2047,$A19,'all sales summary'!$B$2:$B$2047,W$4)))</f>
        <v>0.18653982456727589</v>
      </c>
      <c r="X19" s="60">
        <f>(AVERAGEIFS('city centre offline'!$K$2:$K$2047,'city centre offline'!$A$2:$A$2047,$A19,'city centre offline'!$B$2:$B$2047,X$4)*AVERAGEIFS('all sales summary'!$I$2:$I$2047,'all sales summary'!$A$2:$A$2047,$A19,'all sales summary'!$B$2:$B$2047,X$4))/((AVERAGEIFS('overall city offline'!$K$2:$K$2047,'overall city offline'!$A$2:$A$2047,$A19,'overall city offline'!$B$2:$B$2047,X$4)*(1-AVERAGEIFS('all sales summary'!$I$2:$I$2047,'all sales summary'!$A$2:$A$2047,$A19,'all sales summary'!$B$2:$B$2047,X$4)))+(AVERAGEIFS('city centre offline'!$K$2:$K$2047,'city centre offline'!$A$2:$A$2047,$A19,'city centre offline'!$B$2:$B$2047,X$4)*AVERAGEIFS('all sales summary'!$I$2:$I$2047,'all sales summary'!$A$2:$A$2047,$A19,'all sales summary'!$B$2:$B$2047,X$4)))</f>
        <v>0.2585201752886494</v>
      </c>
      <c r="Y19" s="60">
        <f>(AVERAGEIFS('city centre offline'!$K$2:$K$2047,'city centre offline'!$A$2:$A$2047,$A19,'city centre offline'!$B$2:$B$2047,Y$4)*AVERAGEIFS('all sales summary'!$I$2:$I$2047,'all sales summary'!$A$2:$A$2047,$A19,'all sales summary'!$B$2:$B$2047,Y$4))/((AVERAGEIFS('overall city offline'!$K$2:$K$2047,'overall city offline'!$A$2:$A$2047,$A19,'overall city offline'!$B$2:$B$2047,Y$4)*(1-AVERAGEIFS('all sales summary'!$I$2:$I$2047,'all sales summary'!$A$2:$A$2047,$A19,'all sales summary'!$B$2:$B$2047,Y$4)))+(AVERAGEIFS('city centre offline'!$K$2:$K$2047,'city centre offline'!$A$2:$A$2047,$A19,'city centre offline'!$B$2:$B$2047,Y$4)*AVERAGEIFS('all sales summary'!$I$2:$I$2047,'all sales summary'!$A$2:$A$2047,$A19,'all sales summary'!$B$2:$B$2047,Y$4)))</f>
        <v>0.2772524668776889</v>
      </c>
      <c r="Z19" s="60">
        <f>(AVERAGEIFS('city centre offline'!$K$2:$K$2047,'city centre offline'!$A$2:$A$2047,$A19,'city centre offline'!$B$2:$B$2047,Z$4)*AVERAGEIFS('all sales summary'!$I$2:$I$2047,'all sales summary'!$A$2:$A$2047,$A19,'all sales summary'!$B$2:$B$2047,Z$4))/((AVERAGEIFS('overall city offline'!$K$2:$K$2047,'overall city offline'!$A$2:$A$2047,$A19,'overall city offline'!$B$2:$B$2047,Z$4)*(1-AVERAGEIFS('all sales summary'!$I$2:$I$2047,'all sales summary'!$A$2:$A$2047,$A19,'all sales summary'!$B$2:$B$2047,Z$4)))+(AVERAGEIFS('city centre offline'!$K$2:$K$2047,'city centre offline'!$A$2:$A$2047,$A19,'city centre offline'!$B$2:$B$2047,Z$4)*AVERAGEIFS('all sales summary'!$I$2:$I$2047,'all sales summary'!$A$2:$A$2047,$A19,'all sales summary'!$B$2:$B$2047,Z$4)))</f>
        <v>2.7205461467022664E-2</v>
      </c>
      <c r="AA19" s="60">
        <f>(AVERAGEIFS('city centre offline'!$K$2:$K$2047,'city centre offline'!$A$2:$A$2047,$A19,'city centre offline'!$B$2:$B$2047,AA$4)*AVERAGEIFS('all sales summary'!$I$2:$I$2047,'all sales summary'!$A$2:$A$2047,$A19,'all sales summary'!$B$2:$B$2047,AA$4))/((AVERAGEIFS('overall city offline'!$K$2:$K$2047,'overall city offline'!$A$2:$A$2047,$A19,'overall city offline'!$B$2:$B$2047,AA$4)*(1-AVERAGEIFS('all sales summary'!$I$2:$I$2047,'all sales summary'!$A$2:$A$2047,$A19,'all sales summary'!$B$2:$B$2047,AA$4)))+(AVERAGEIFS('city centre offline'!$K$2:$K$2047,'city centre offline'!$A$2:$A$2047,$A19,'city centre offline'!$B$2:$B$2047,AA$4)*AVERAGEIFS('all sales summary'!$I$2:$I$2047,'all sales summary'!$A$2:$A$2047,$A19,'all sales summary'!$B$2:$B$2047,AA$4)))</f>
        <v>2.7031201172942634E-2</v>
      </c>
      <c r="AB19" s="60">
        <f>(AVERAGEIFS('city centre offline'!$K$2:$K$2047,'city centre offline'!$A$2:$A$2047,$A19,'city centre offline'!$B$2:$B$2047,AB$4)*AVERAGEIFS('all sales summary'!$I$2:$I$2047,'all sales summary'!$A$2:$A$2047,$A19,'all sales summary'!$B$2:$B$2047,AB$4))/((AVERAGEIFS('overall city offline'!$K$2:$K$2047,'overall city offline'!$A$2:$A$2047,$A19,'overall city offline'!$B$2:$B$2047,AB$4)*(1-AVERAGEIFS('all sales summary'!$I$2:$I$2047,'all sales summary'!$A$2:$A$2047,$A19,'all sales summary'!$B$2:$B$2047,AB$4)))+(AVERAGEIFS('city centre offline'!$K$2:$K$2047,'city centre offline'!$A$2:$A$2047,$A19,'city centre offline'!$B$2:$B$2047,AB$4)*AVERAGEIFS('all sales summary'!$I$2:$I$2047,'all sales summary'!$A$2:$A$2047,$A19,'all sales summary'!$B$2:$B$2047,AB$4)))</f>
        <v>3.364272205683589E-2</v>
      </c>
      <c r="AC19" s="60">
        <f>(AVERAGEIFS('city centre offline'!$K$2:$K$2047,'city centre offline'!$A$2:$A$2047,$A19,'city centre offline'!$B$2:$B$2047,AC$4)*AVERAGEIFS('all sales summary'!$I$2:$I$2047,'all sales summary'!$A$2:$A$2047,$A19,'all sales summary'!$B$2:$B$2047,AC$4))/((AVERAGEIFS('overall city offline'!$K$2:$K$2047,'overall city offline'!$A$2:$A$2047,$A19,'overall city offline'!$B$2:$B$2047,AC$4)*(1-AVERAGEIFS('all sales summary'!$I$2:$I$2047,'all sales summary'!$A$2:$A$2047,$A19,'all sales summary'!$B$2:$B$2047,AC$4)))+(AVERAGEIFS('city centre offline'!$K$2:$K$2047,'city centre offline'!$A$2:$A$2047,$A19,'city centre offline'!$B$2:$B$2047,AC$4)*AVERAGEIFS('all sales summary'!$I$2:$I$2047,'all sales summary'!$A$2:$A$2047,$A19,'all sales summary'!$B$2:$B$2047,AC$4)))</f>
        <v>0.2442651622660065</v>
      </c>
      <c r="AD19" s="60">
        <f>(AVERAGEIFS('city centre offline'!$K$2:$K$2047,'city centre offline'!$A$2:$A$2047,$A19,'city centre offline'!$B$2:$B$2047,AD$4)*AVERAGEIFS('all sales summary'!$I$2:$I$2047,'all sales summary'!$A$2:$A$2047,$A19,'all sales summary'!$B$2:$B$2047,AD$4))/((AVERAGEIFS('overall city offline'!$K$2:$K$2047,'overall city offline'!$A$2:$A$2047,$A19,'overall city offline'!$B$2:$B$2047,AD$4)*(1-AVERAGEIFS('all sales summary'!$I$2:$I$2047,'all sales summary'!$A$2:$A$2047,$A19,'all sales summary'!$B$2:$B$2047,AD$4)))+(AVERAGEIFS('city centre offline'!$K$2:$K$2047,'city centre offline'!$A$2:$A$2047,$A19,'city centre offline'!$B$2:$B$2047,AD$4)*AVERAGEIFS('all sales summary'!$I$2:$I$2047,'all sales summary'!$A$2:$A$2047,$A19,'all sales summary'!$B$2:$B$2047,AD$4)))</f>
        <v>0.25110078500284994</v>
      </c>
      <c r="AE19" s="60">
        <f>(AVERAGEIFS('city centre offline'!$K$2:$K$2047,'city centre offline'!$A$2:$A$2047,$A19,'city centre offline'!$B$2:$B$2047,AE$4)*AVERAGEIFS('all sales summary'!$I$2:$I$2047,'all sales summary'!$A$2:$A$2047,$A19,'all sales summary'!$B$2:$B$2047,AE$4))/((AVERAGEIFS('overall city offline'!$K$2:$K$2047,'overall city offline'!$A$2:$A$2047,$A19,'overall city offline'!$B$2:$B$2047,AE$4)*(1-AVERAGEIFS('all sales summary'!$I$2:$I$2047,'all sales summary'!$A$2:$A$2047,$A19,'all sales summary'!$B$2:$B$2047,AE$4)))+(AVERAGEIFS('city centre offline'!$K$2:$K$2047,'city centre offline'!$A$2:$A$2047,$A19,'city centre offline'!$B$2:$B$2047,AE$4)*AVERAGEIFS('all sales summary'!$I$2:$I$2047,'all sales summary'!$A$2:$A$2047,$A19,'all sales summary'!$B$2:$B$2047,AE$4)))</f>
        <v>0.24306346901246317</v>
      </c>
      <c r="AF19" s="60">
        <f>(AVERAGEIFS('city centre offline'!$K$2:$K$2047,'city centre offline'!$A$2:$A$2047,$A19,'city centre offline'!$B$2:$B$2047,AF$4)*AVERAGEIFS('all sales summary'!$I$2:$I$2047,'all sales summary'!$A$2:$A$2047,$A19,'all sales summary'!$B$2:$B$2047,AF$4))/((AVERAGEIFS('overall city offline'!$K$2:$K$2047,'overall city offline'!$A$2:$A$2047,$A19,'overall city offline'!$B$2:$B$2047,AF$4)*(1-AVERAGEIFS('all sales summary'!$I$2:$I$2047,'all sales summary'!$A$2:$A$2047,$A19,'all sales summary'!$B$2:$B$2047,AF$4)))+(AVERAGEIFS('city centre offline'!$K$2:$K$2047,'city centre offline'!$A$2:$A$2047,$A19,'city centre offline'!$B$2:$B$2047,AF$4)*AVERAGEIFS('all sales summary'!$I$2:$I$2047,'all sales summary'!$A$2:$A$2047,$A19,'all sales summary'!$B$2:$B$2047,AF$4)))</f>
        <v>0.24162909287553527</v>
      </c>
      <c r="AG19" s="60">
        <f>(AVERAGEIFS('city centre offline'!$K$2:$K$2047,'city centre offline'!$A$2:$A$2047,$A19,'city centre offline'!$B$2:$B$2047,AG$4)*AVERAGEIFS('all sales summary'!$I$2:$I$2047,'all sales summary'!$A$2:$A$2047,$A19,'all sales summary'!$B$2:$B$2047,AG$4))/((AVERAGEIFS('overall city offline'!$K$2:$K$2047,'overall city offline'!$A$2:$A$2047,$A19,'overall city offline'!$B$2:$B$2047,AG$4)*(1-AVERAGEIFS('all sales summary'!$I$2:$I$2047,'all sales summary'!$A$2:$A$2047,$A19,'all sales summary'!$B$2:$B$2047,AG$4)))+(AVERAGEIFS('city centre offline'!$K$2:$K$2047,'city centre offline'!$A$2:$A$2047,$A19,'city centre offline'!$B$2:$B$2047,AG$4)*AVERAGEIFS('all sales summary'!$I$2:$I$2047,'all sales summary'!$A$2:$A$2047,$A19,'all sales summary'!$B$2:$B$2047,AG$4)))</f>
        <v>0.25487257013893794</v>
      </c>
      <c r="AH19" s="60">
        <f>(AVERAGEIFS('city centre offline'!$K$2:$K$2047,'city centre offline'!$A$2:$A$2047,$A19,'city centre offline'!$B$2:$B$2047,AH$4)*AVERAGEIFS('all sales summary'!$I$2:$I$2047,'all sales summary'!$A$2:$A$2047,$A19,'all sales summary'!$B$2:$B$2047,AH$4))/((AVERAGEIFS('overall city offline'!$K$2:$K$2047,'overall city offline'!$A$2:$A$2047,$A19,'overall city offline'!$B$2:$B$2047,AH$4)*(1-AVERAGEIFS('all sales summary'!$I$2:$I$2047,'all sales summary'!$A$2:$A$2047,$A19,'all sales summary'!$B$2:$B$2047,AH$4)))+(AVERAGEIFS('city centre offline'!$K$2:$K$2047,'city centre offline'!$A$2:$A$2047,$A19,'city centre offline'!$B$2:$B$2047,AH$4)*AVERAGEIFS('all sales summary'!$I$2:$I$2047,'all sales summary'!$A$2:$A$2047,$A19,'all sales summary'!$B$2:$B$2047,AH$4)))</f>
        <v>0.24313254683248905</v>
      </c>
    </row>
    <row r="20" spans="1:34" x14ac:dyDescent="0.3">
      <c r="A20" t="s">
        <v>22</v>
      </c>
      <c r="B20" s="60">
        <f>(AVERAGEIFS('city centre offline'!$K$2:$K$2047,'city centre offline'!$A$2:$A$2047,$A20,'city centre offline'!$B$2:$B$2047,B$4)*AVERAGEIFS('all sales summary'!$I$2:$I$2047,'all sales summary'!$A$2:$A$2047,$A20,'all sales summary'!$B$2:$B$2047,B$4))/((AVERAGEIFS('overall city offline'!$K$2:$K$2047,'overall city offline'!$A$2:$A$2047,$A20,'overall city offline'!$B$2:$B$2047,B$4)*(1-AVERAGEIFS('all sales summary'!$I$2:$I$2047,'all sales summary'!$A$2:$A$2047,$A20,'all sales summary'!$B$2:$B$2047,B$4)))+(AVERAGEIFS('city centre offline'!$K$2:$K$2047,'city centre offline'!$A$2:$A$2047,$A20,'city centre offline'!$B$2:$B$2047,B$4)*AVERAGEIFS('all sales summary'!$I$2:$I$2047,'all sales summary'!$A$2:$A$2047,$A20,'all sales summary'!$B$2:$B$2047,B$4)))</f>
        <v>0.21161108579291843</v>
      </c>
      <c r="C20" s="60">
        <f>(AVERAGEIFS('city centre offline'!$K$2:$K$2047,'city centre offline'!$A$2:$A$2047,$A20,'city centre offline'!$B$2:$B$2047,C$4)*AVERAGEIFS('all sales summary'!$I$2:$I$2047,'all sales summary'!$A$2:$A$2047,$A20,'all sales summary'!$B$2:$B$2047,C$4))/((AVERAGEIFS('overall city offline'!$K$2:$K$2047,'overall city offline'!$A$2:$A$2047,$A20,'overall city offline'!$B$2:$B$2047,C$4)*(1-AVERAGEIFS('all sales summary'!$I$2:$I$2047,'all sales summary'!$A$2:$A$2047,$A20,'all sales summary'!$B$2:$B$2047,C$4)))+(AVERAGEIFS('city centre offline'!$K$2:$K$2047,'city centre offline'!$A$2:$A$2047,$A20,'city centre offline'!$B$2:$B$2047,C$4)*AVERAGEIFS('all sales summary'!$I$2:$I$2047,'all sales summary'!$A$2:$A$2047,$A20,'all sales summary'!$B$2:$B$2047,C$4)))</f>
        <v>0.2026596385604979</v>
      </c>
      <c r="D20" s="60">
        <f>(AVERAGEIFS('city centre offline'!$K$2:$K$2047,'city centre offline'!$A$2:$A$2047,$A20,'city centre offline'!$B$2:$B$2047,D$4)*AVERAGEIFS('all sales summary'!$I$2:$I$2047,'all sales summary'!$A$2:$A$2047,$A20,'all sales summary'!$B$2:$B$2047,D$4))/((AVERAGEIFS('overall city offline'!$K$2:$K$2047,'overall city offline'!$A$2:$A$2047,$A20,'overall city offline'!$B$2:$B$2047,D$4)*(1-AVERAGEIFS('all sales summary'!$I$2:$I$2047,'all sales summary'!$A$2:$A$2047,$A20,'all sales summary'!$B$2:$B$2047,D$4)))+(AVERAGEIFS('city centre offline'!$K$2:$K$2047,'city centre offline'!$A$2:$A$2047,$A20,'city centre offline'!$B$2:$B$2047,D$4)*AVERAGEIFS('all sales summary'!$I$2:$I$2047,'all sales summary'!$A$2:$A$2047,$A20,'all sales summary'!$B$2:$B$2047,D$4)))</f>
        <v>0.21070690877351178</v>
      </c>
      <c r="E20" s="60">
        <f>(AVERAGEIFS('city centre offline'!$K$2:$K$2047,'city centre offline'!$A$2:$A$2047,$A20,'city centre offline'!$B$2:$B$2047,E$4)*AVERAGEIFS('all sales summary'!$I$2:$I$2047,'all sales summary'!$A$2:$A$2047,$A20,'all sales summary'!$B$2:$B$2047,E$4))/((AVERAGEIFS('overall city offline'!$K$2:$K$2047,'overall city offline'!$A$2:$A$2047,$A20,'overall city offline'!$B$2:$B$2047,E$4)*(1-AVERAGEIFS('all sales summary'!$I$2:$I$2047,'all sales summary'!$A$2:$A$2047,$A20,'all sales summary'!$B$2:$B$2047,E$4)))+(AVERAGEIFS('city centre offline'!$K$2:$K$2047,'city centre offline'!$A$2:$A$2047,$A20,'city centre offline'!$B$2:$B$2047,E$4)*AVERAGEIFS('all sales summary'!$I$2:$I$2047,'all sales summary'!$A$2:$A$2047,$A20,'all sales summary'!$B$2:$B$2047,E$4)))</f>
        <v>0.20827027623462044</v>
      </c>
      <c r="F20" s="60">
        <f>(AVERAGEIFS('city centre offline'!$K$2:$K$2047,'city centre offline'!$A$2:$A$2047,$A20,'city centre offline'!$B$2:$B$2047,F$4)*AVERAGEIFS('all sales summary'!$I$2:$I$2047,'all sales summary'!$A$2:$A$2047,$A20,'all sales summary'!$B$2:$B$2047,F$4))/((AVERAGEIFS('overall city offline'!$K$2:$K$2047,'overall city offline'!$A$2:$A$2047,$A20,'overall city offline'!$B$2:$B$2047,F$4)*(1-AVERAGEIFS('all sales summary'!$I$2:$I$2047,'all sales summary'!$A$2:$A$2047,$A20,'all sales summary'!$B$2:$B$2047,F$4)))+(AVERAGEIFS('city centre offline'!$K$2:$K$2047,'city centre offline'!$A$2:$A$2047,$A20,'city centre offline'!$B$2:$B$2047,F$4)*AVERAGEIFS('all sales summary'!$I$2:$I$2047,'all sales summary'!$A$2:$A$2047,$A20,'all sales summary'!$B$2:$B$2047,F$4)))</f>
        <v>0.21698692322485705</v>
      </c>
      <c r="G20" s="60">
        <f>(AVERAGEIFS('city centre offline'!$K$2:$K$2047,'city centre offline'!$A$2:$A$2047,$A20,'city centre offline'!$B$2:$B$2047,G$4)*AVERAGEIFS('all sales summary'!$I$2:$I$2047,'all sales summary'!$A$2:$A$2047,$A20,'all sales summary'!$B$2:$B$2047,G$4))/((AVERAGEIFS('overall city offline'!$K$2:$K$2047,'overall city offline'!$A$2:$A$2047,$A20,'overall city offline'!$B$2:$B$2047,G$4)*(1-AVERAGEIFS('all sales summary'!$I$2:$I$2047,'all sales summary'!$A$2:$A$2047,$A20,'all sales summary'!$B$2:$B$2047,G$4)))+(AVERAGEIFS('city centre offline'!$K$2:$K$2047,'city centre offline'!$A$2:$A$2047,$A20,'city centre offline'!$B$2:$B$2047,G$4)*AVERAGEIFS('all sales summary'!$I$2:$I$2047,'all sales summary'!$A$2:$A$2047,$A20,'all sales summary'!$B$2:$B$2047,G$4)))</f>
        <v>0.22303611624814776</v>
      </c>
      <c r="H20" s="60">
        <f>(AVERAGEIFS('city centre offline'!$K$2:$K$2047,'city centre offline'!$A$2:$A$2047,$A20,'city centre offline'!$B$2:$B$2047,H$4)*AVERAGEIFS('all sales summary'!$I$2:$I$2047,'all sales summary'!$A$2:$A$2047,$A20,'all sales summary'!$B$2:$B$2047,H$4))/((AVERAGEIFS('overall city offline'!$K$2:$K$2047,'overall city offline'!$A$2:$A$2047,$A20,'overall city offline'!$B$2:$B$2047,H$4)*(1-AVERAGEIFS('all sales summary'!$I$2:$I$2047,'all sales summary'!$A$2:$A$2047,$A20,'all sales summary'!$B$2:$B$2047,H$4)))+(AVERAGEIFS('city centre offline'!$K$2:$K$2047,'city centre offline'!$A$2:$A$2047,$A20,'city centre offline'!$B$2:$B$2047,H$4)*AVERAGEIFS('all sales summary'!$I$2:$I$2047,'all sales summary'!$A$2:$A$2047,$A20,'all sales summary'!$B$2:$B$2047,H$4)))</f>
        <v>0.22324294556944141</v>
      </c>
      <c r="I20" s="60">
        <f>(AVERAGEIFS('city centre offline'!$K$2:$K$2047,'city centre offline'!$A$2:$A$2047,$A20,'city centre offline'!$B$2:$B$2047,I$4)*AVERAGEIFS('all sales summary'!$I$2:$I$2047,'all sales summary'!$A$2:$A$2047,$A20,'all sales summary'!$B$2:$B$2047,I$4))/((AVERAGEIFS('overall city offline'!$K$2:$K$2047,'overall city offline'!$A$2:$A$2047,$A20,'overall city offline'!$B$2:$B$2047,I$4)*(1-AVERAGEIFS('all sales summary'!$I$2:$I$2047,'all sales summary'!$A$2:$A$2047,$A20,'all sales summary'!$B$2:$B$2047,I$4)))+(AVERAGEIFS('city centre offline'!$K$2:$K$2047,'city centre offline'!$A$2:$A$2047,$A20,'city centre offline'!$B$2:$B$2047,I$4)*AVERAGEIFS('all sales summary'!$I$2:$I$2047,'all sales summary'!$A$2:$A$2047,$A20,'all sales summary'!$B$2:$B$2047,I$4)))</f>
        <v>0.20962287601037902</v>
      </c>
      <c r="J20" s="60">
        <f>(AVERAGEIFS('city centre offline'!$K$2:$K$2047,'city centre offline'!$A$2:$A$2047,$A20,'city centre offline'!$B$2:$B$2047,J$4)*AVERAGEIFS('all sales summary'!$I$2:$I$2047,'all sales summary'!$A$2:$A$2047,$A20,'all sales summary'!$B$2:$B$2047,J$4))/((AVERAGEIFS('overall city offline'!$K$2:$K$2047,'overall city offline'!$A$2:$A$2047,$A20,'overall city offline'!$B$2:$B$2047,J$4)*(1-AVERAGEIFS('all sales summary'!$I$2:$I$2047,'all sales summary'!$A$2:$A$2047,$A20,'all sales summary'!$B$2:$B$2047,J$4)))+(AVERAGEIFS('city centre offline'!$K$2:$K$2047,'city centre offline'!$A$2:$A$2047,$A20,'city centre offline'!$B$2:$B$2047,J$4)*AVERAGEIFS('all sales summary'!$I$2:$I$2047,'all sales summary'!$A$2:$A$2047,$A20,'all sales summary'!$B$2:$B$2047,J$4)))</f>
        <v>0.23098533931850482</v>
      </c>
      <c r="K20" s="60">
        <f>(AVERAGEIFS('city centre offline'!$K$2:$K$2047,'city centre offline'!$A$2:$A$2047,$A20,'city centre offline'!$B$2:$B$2047,K$4)*AVERAGEIFS('all sales summary'!$I$2:$I$2047,'all sales summary'!$A$2:$A$2047,$A20,'all sales summary'!$B$2:$B$2047,K$4))/((AVERAGEIFS('overall city offline'!$K$2:$K$2047,'overall city offline'!$A$2:$A$2047,$A20,'overall city offline'!$B$2:$B$2047,K$4)*(1-AVERAGEIFS('all sales summary'!$I$2:$I$2047,'all sales summary'!$A$2:$A$2047,$A20,'all sales summary'!$B$2:$B$2047,K$4)))+(AVERAGEIFS('city centre offline'!$K$2:$K$2047,'city centre offline'!$A$2:$A$2047,$A20,'city centre offline'!$B$2:$B$2047,K$4)*AVERAGEIFS('all sales summary'!$I$2:$I$2047,'all sales summary'!$A$2:$A$2047,$A20,'all sales summary'!$B$2:$B$2047,K$4)))</f>
        <v>0.237934892974423</v>
      </c>
      <c r="L20" s="60">
        <f>(AVERAGEIFS('city centre offline'!$K$2:$K$2047,'city centre offline'!$A$2:$A$2047,$A20,'city centre offline'!$B$2:$B$2047,L$4)*AVERAGEIFS('all sales summary'!$I$2:$I$2047,'all sales summary'!$A$2:$A$2047,$A20,'all sales summary'!$B$2:$B$2047,L$4))/((AVERAGEIFS('overall city offline'!$K$2:$K$2047,'overall city offline'!$A$2:$A$2047,$A20,'overall city offline'!$B$2:$B$2047,L$4)*(1-AVERAGEIFS('all sales summary'!$I$2:$I$2047,'all sales summary'!$A$2:$A$2047,$A20,'all sales summary'!$B$2:$B$2047,L$4)))+(AVERAGEIFS('city centre offline'!$K$2:$K$2047,'city centre offline'!$A$2:$A$2047,$A20,'city centre offline'!$B$2:$B$2047,L$4)*AVERAGEIFS('all sales summary'!$I$2:$I$2047,'all sales summary'!$A$2:$A$2047,$A20,'all sales summary'!$B$2:$B$2047,L$4)))</f>
        <v>0.25067613663700139</v>
      </c>
      <c r="M20" s="60">
        <f>(AVERAGEIFS('city centre offline'!$K$2:$K$2047,'city centre offline'!$A$2:$A$2047,$A20,'city centre offline'!$B$2:$B$2047,M$4)*AVERAGEIFS('all sales summary'!$I$2:$I$2047,'all sales summary'!$A$2:$A$2047,$A20,'all sales summary'!$B$2:$B$2047,M$4))/((AVERAGEIFS('overall city offline'!$K$2:$K$2047,'overall city offline'!$A$2:$A$2047,$A20,'overall city offline'!$B$2:$B$2047,M$4)*(1-AVERAGEIFS('all sales summary'!$I$2:$I$2047,'all sales summary'!$A$2:$A$2047,$A20,'all sales summary'!$B$2:$B$2047,M$4)))+(AVERAGEIFS('city centre offline'!$K$2:$K$2047,'city centre offline'!$A$2:$A$2047,$A20,'city centre offline'!$B$2:$B$2047,M$4)*AVERAGEIFS('all sales summary'!$I$2:$I$2047,'all sales summary'!$A$2:$A$2047,$A20,'all sales summary'!$B$2:$B$2047,M$4)))</f>
        <v>0.27630164378355743</v>
      </c>
      <c r="N20" s="60">
        <f>(AVERAGEIFS('city centre offline'!$K$2:$K$2047,'city centre offline'!$A$2:$A$2047,$A20,'city centre offline'!$B$2:$B$2047,N$4)*AVERAGEIFS('all sales summary'!$I$2:$I$2047,'all sales summary'!$A$2:$A$2047,$A20,'all sales summary'!$B$2:$B$2047,N$4))/((AVERAGEIFS('overall city offline'!$K$2:$K$2047,'overall city offline'!$A$2:$A$2047,$A20,'overall city offline'!$B$2:$B$2047,N$4)*(1-AVERAGEIFS('all sales summary'!$I$2:$I$2047,'all sales summary'!$A$2:$A$2047,$A20,'all sales summary'!$B$2:$B$2047,N$4)))+(AVERAGEIFS('city centre offline'!$K$2:$K$2047,'city centre offline'!$A$2:$A$2047,$A20,'city centre offline'!$B$2:$B$2047,N$4)*AVERAGEIFS('all sales summary'!$I$2:$I$2047,'all sales summary'!$A$2:$A$2047,$A20,'all sales summary'!$B$2:$B$2047,N$4)))</f>
        <v>0.22452116606092923</v>
      </c>
      <c r="O20" s="60">
        <f>(AVERAGEIFS('city centre offline'!$K$2:$K$2047,'city centre offline'!$A$2:$A$2047,$A20,'city centre offline'!$B$2:$B$2047,O$4)*AVERAGEIFS('all sales summary'!$I$2:$I$2047,'all sales summary'!$A$2:$A$2047,$A20,'all sales summary'!$B$2:$B$2047,O$4))/((AVERAGEIFS('overall city offline'!$K$2:$K$2047,'overall city offline'!$A$2:$A$2047,$A20,'overall city offline'!$B$2:$B$2047,O$4)*(1-AVERAGEIFS('all sales summary'!$I$2:$I$2047,'all sales summary'!$A$2:$A$2047,$A20,'all sales summary'!$B$2:$B$2047,O$4)))+(AVERAGEIFS('city centre offline'!$K$2:$K$2047,'city centre offline'!$A$2:$A$2047,$A20,'city centre offline'!$B$2:$B$2047,O$4)*AVERAGEIFS('all sales summary'!$I$2:$I$2047,'all sales summary'!$A$2:$A$2047,$A20,'all sales summary'!$B$2:$B$2047,O$4)))</f>
        <v>0.17368432097778513</v>
      </c>
      <c r="P20" s="60">
        <f>(AVERAGEIFS('city centre offline'!$K$2:$K$2047,'city centre offline'!$A$2:$A$2047,$A20,'city centre offline'!$B$2:$B$2047,P$4)*AVERAGEIFS('all sales summary'!$I$2:$I$2047,'all sales summary'!$A$2:$A$2047,$A20,'all sales summary'!$B$2:$B$2047,P$4))/((AVERAGEIFS('overall city offline'!$K$2:$K$2047,'overall city offline'!$A$2:$A$2047,$A20,'overall city offline'!$B$2:$B$2047,P$4)*(1-AVERAGEIFS('all sales summary'!$I$2:$I$2047,'all sales summary'!$A$2:$A$2047,$A20,'all sales summary'!$B$2:$B$2047,P$4)))+(AVERAGEIFS('city centre offline'!$K$2:$K$2047,'city centre offline'!$A$2:$A$2047,$A20,'city centre offline'!$B$2:$B$2047,P$4)*AVERAGEIFS('all sales summary'!$I$2:$I$2047,'all sales summary'!$A$2:$A$2047,$A20,'all sales summary'!$B$2:$B$2047,P$4)))</f>
        <v>0.18153643824596324</v>
      </c>
      <c r="Q20" s="60">
        <f>(AVERAGEIFS('city centre offline'!$K$2:$K$2047,'city centre offline'!$A$2:$A$2047,$A20,'city centre offline'!$B$2:$B$2047,Q$4)*AVERAGEIFS('all sales summary'!$I$2:$I$2047,'all sales summary'!$A$2:$A$2047,$A20,'all sales summary'!$B$2:$B$2047,Q$4))/((AVERAGEIFS('overall city offline'!$K$2:$K$2047,'overall city offline'!$A$2:$A$2047,$A20,'overall city offline'!$B$2:$B$2047,Q$4)*(1-AVERAGEIFS('all sales summary'!$I$2:$I$2047,'all sales summary'!$A$2:$A$2047,$A20,'all sales summary'!$B$2:$B$2047,Q$4)))+(AVERAGEIFS('city centre offline'!$K$2:$K$2047,'city centre offline'!$A$2:$A$2047,$A20,'city centre offline'!$B$2:$B$2047,Q$4)*AVERAGEIFS('all sales summary'!$I$2:$I$2047,'all sales summary'!$A$2:$A$2047,$A20,'all sales summary'!$B$2:$B$2047,Q$4)))</f>
        <v>0.19945851254997232</v>
      </c>
      <c r="R20" s="60">
        <f>(AVERAGEIFS('city centre offline'!$K$2:$K$2047,'city centre offline'!$A$2:$A$2047,$A20,'city centre offline'!$B$2:$B$2047,R$4)*AVERAGEIFS('all sales summary'!$I$2:$I$2047,'all sales summary'!$A$2:$A$2047,$A20,'all sales summary'!$B$2:$B$2047,R$4))/((AVERAGEIFS('overall city offline'!$K$2:$K$2047,'overall city offline'!$A$2:$A$2047,$A20,'overall city offline'!$B$2:$B$2047,R$4)*(1-AVERAGEIFS('all sales summary'!$I$2:$I$2047,'all sales summary'!$A$2:$A$2047,$A20,'all sales summary'!$B$2:$B$2047,R$4)))+(AVERAGEIFS('city centre offline'!$K$2:$K$2047,'city centre offline'!$A$2:$A$2047,$A20,'city centre offline'!$B$2:$B$2047,R$4)*AVERAGEIFS('all sales summary'!$I$2:$I$2047,'all sales summary'!$A$2:$A$2047,$A20,'all sales summary'!$B$2:$B$2047,R$4)))</f>
        <v>0.20324518416374202</v>
      </c>
      <c r="S20" s="60">
        <f>(AVERAGEIFS('city centre offline'!$K$2:$K$2047,'city centre offline'!$A$2:$A$2047,$A20,'city centre offline'!$B$2:$B$2047,S$4)*AVERAGEIFS('all sales summary'!$I$2:$I$2047,'all sales summary'!$A$2:$A$2047,$A20,'all sales summary'!$B$2:$B$2047,S$4))/((AVERAGEIFS('overall city offline'!$K$2:$K$2047,'overall city offline'!$A$2:$A$2047,$A20,'overall city offline'!$B$2:$B$2047,S$4)*(1-AVERAGEIFS('all sales summary'!$I$2:$I$2047,'all sales summary'!$A$2:$A$2047,$A20,'all sales summary'!$B$2:$B$2047,S$4)))+(AVERAGEIFS('city centre offline'!$K$2:$K$2047,'city centre offline'!$A$2:$A$2047,$A20,'city centre offline'!$B$2:$B$2047,S$4)*AVERAGEIFS('all sales summary'!$I$2:$I$2047,'all sales summary'!$A$2:$A$2047,$A20,'all sales summary'!$B$2:$B$2047,S$4)))</f>
        <v>0.19626168182187761</v>
      </c>
      <c r="T20" s="60">
        <f>(AVERAGEIFS('city centre offline'!$K$2:$K$2047,'city centre offline'!$A$2:$A$2047,$A20,'city centre offline'!$B$2:$B$2047,T$4)*AVERAGEIFS('all sales summary'!$I$2:$I$2047,'all sales summary'!$A$2:$A$2047,$A20,'all sales summary'!$B$2:$B$2047,T$4))/((AVERAGEIFS('overall city offline'!$K$2:$K$2047,'overall city offline'!$A$2:$A$2047,$A20,'overall city offline'!$B$2:$B$2047,T$4)*(1-AVERAGEIFS('all sales summary'!$I$2:$I$2047,'all sales summary'!$A$2:$A$2047,$A20,'all sales summary'!$B$2:$B$2047,T$4)))+(AVERAGEIFS('city centre offline'!$K$2:$K$2047,'city centre offline'!$A$2:$A$2047,$A20,'city centre offline'!$B$2:$B$2047,T$4)*AVERAGEIFS('all sales summary'!$I$2:$I$2047,'all sales summary'!$A$2:$A$2047,$A20,'all sales summary'!$B$2:$B$2047,T$4)))</f>
        <v>0.17016444713435355</v>
      </c>
      <c r="U20" s="60">
        <f>(AVERAGEIFS('city centre offline'!$K$2:$K$2047,'city centre offline'!$A$2:$A$2047,$A20,'city centre offline'!$B$2:$B$2047,U$4)*AVERAGEIFS('all sales summary'!$I$2:$I$2047,'all sales summary'!$A$2:$A$2047,$A20,'all sales summary'!$B$2:$B$2047,U$4))/((AVERAGEIFS('overall city offline'!$K$2:$K$2047,'overall city offline'!$A$2:$A$2047,$A20,'overall city offline'!$B$2:$B$2047,U$4)*(1-AVERAGEIFS('all sales summary'!$I$2:$I$2047,'all sales summary'!$A$2:$A$2047,$A20,'all sales summary'!$B$2:$B$2047,U$4)))+(AVERAGEIFS('city centre offline'!$K$2:$K$2047,'city centre offline'!$A$2:$A$2047,$A20,'city centre offline'!$B$2:$B$2047,U$4)*AVERAGEIFS('all sales summary'!$I$2:$I$2047,'all sales summary'!$A$2:$A$2047,$A20,'all sales summary'!$B$2:$B$2047,U$4)))</f>
        <v>0.16581938022221063</v>
      </c>
      <c r="V20" s="60">
        <f>(AVERAGEIFS('city centre offline'!$K$2:$K$2047,'city centre offline'!$A$2:$A$2047,$A20,'city centre offline'!$B$2:$B$2047,V$4)*AVERAGEIFS('all sales summary'!$I$2:$I$2047,'all sales summary'!$A$2:$A$2047,$A20,'all sales summary'!$B$2:$B$2047,V$4))/((AVERAGEIFS('overall city offline'!$K$2:$K$2047,'overall city offline'!$A$2:$A$2047,$A20,'overall city offline'!$B$2:$B$2047,V$4)*(1-AVERAGEIFS('all sales summary'!$I$2:$I$2047,'all sales summary'!$A$2:$A$2047,$A20,'all sales summary'!$B$2:$B$2047,V$4)))+(AVERAGEIFS('city centre offline'!$K$2:$K$2047,'city centre offline'!$A$2:$A$2047,$A20,'city centre offline'!$B$2:$B$2047,V$4)*AVERAGEIFS('all sales summary'!$I$2:$I$2047,'all sales summary'!$A$2:$A$2047,$A20,'all sales summary'!$B$2:$B$2047,V$4)))</f>
        <v>0.17437798619463157</v>
      </c>
      <c r="W20" s="60">
        <f>(AVERAGEIFS('city centre offline'!$K$2:$K$2047,'city centre offline'!$A$2:$A$2047,$A20,'city centre offline'!$B$2:$B$2047,W$4)*AVERAGEIFS('all sales summary'!$I$2:$I$2047,'all sales summary'!$A$2:$A$2047,$A20,'all sales summary'!$B$2:$B$2047,W$4))/((AVERAGEIFS('overall city offline'!$K$2:$K$2047,'overall city offline'!$A$2:$A$2047,$A20,'overall city offline'!$B$2:$B$2047,W$4)*(1-AVERAGEIFS('all sales summary'!$I$2:$I$2047,'all sales summary'!$A$2:$A$2047,$A20,'all sales summary'!$B$2:$B$2047,W$4)))+(AVERAGEIFS('city centre offline'!$K$2:$K$2047,'city centre offline'!$A$2:$A$2047,$A20,'city centre offline'!$B$2:$B$2047,W$4)*AVERAGEIFS('all sales summary'!$I$2:$I$2047,'all sales summary'!$A$2:$A$2047,$A20,'all sales summary'!$B$2:$B$2047,W$4)))</f>
        <v>0.18726675309626198</v>
      </c>
      <c r="X20" s="60">
        <f>(AVERAGEIFS('city centre offline'!$K$2:$K$2047,'city centre offline'!$A$2:$A$2047,$A20,'city centre offline'!$B$2:$B$2047,X$4)*AVERAGEIFS('all sales summary'!$I$2:$I$2047,'all sales summary'!$A$2:$A$2047,$A20,'all sales summary'!$B$2:$B$2047,X$4))/((AVERAGEIFS('overall city offline'!$K$2:$K$2047,'overall city offline'!$A$2:$A$2047,$A20,'overall city offline'!$B$2:$B$2047,X$4)*(1-AVERAGEIFS('all sales summary'!$I$2:$I$2047,'all sales summary'!$A$2:$A$2047,$A20,'all sales summary'!$B$2:$B$2047,X$4)))+(AVERAGEIFS('city centre offline'!$K$2:$K$2047,'city centre offline'!$A$2:$A$2047,$A20,'city centre offline'!$B$2:$B$2047,X$4)*AVERAGEIFS('all sales summary'!$I$2:$I$2047,'all sales summary'!$A$2:$A$2047,$A20,'all sales summary'!$B$2:$B$2047,X$4)))</f>
        <v>0.1919484611178163</v>
      </c>
      <c r="Y20" s="60">
        <f>(AVERAGEIFS('city centre offline'!$K$2:$K$2047,'city centre offline'!$A$2:$A$2047,$A20,'city centre offline'!$B$2:$B$2047,Y$4)*AVERAGEIFS('all sales summary'!$I$2:$I$2047,'all sales summary'!$A$2:$A$2047,$A20,'all sales summary'!$B$2:$B$2047,Y$4))/((AVERAGEIFS('overall city offline'!$K$2:$K$2047,'overall city offline'!$A$2:$A$2047,$A20,'overall city offline'!$B$2:$B$2047,Y$4)*(1-AVERAGEIFS('all sales summary'!$I$2:$I$2047,'all sales summary'!$A$2:$A$2047,$A20,'all sales summary'!$B$2:$B$2047,Y$4)))+(AVERAGEIFS('city centre offline'!$K$2:$K$2047,'city centre offline'!$A$2:$A$2047,$A20,'city centre offline'!$B$2:$B$2047,Y$4)*AVERAGEIFS('all sales summary'!$I$2:$I$2047,'all sales summary'!$A$2:$A$2047,$A20,'all sales summary'!$B$2:$B$2047,Y$4)))</f>
        <v>0.20082201920828441</v>
      </c>
      <c r="Z20" s="60">
        <f>(AVERAGEIFS('city centre offline'!$K$2:$K$2047,'city centre offline'!$A$2:$A$2047,$A20,'city centre offline'!$B$2:$B$2047,Z$4)*AVERAGEIFS('all sales summary'!$I$2:$I$2047,'all sales summary'!$A$2:$A$2047,$A20,'all sales summary'!$B$2:$B$2047,Z$4))/((AVERAGEIFS('overall city offline'!$K$2:$K$2047,'overall city offline'!$A$2:$A$2047,$A20,'overall city offline'!$B$2:$B$2047,Z$4)*(1-AVERAGEIFS('all sales summary'!$I$2:$I$2047,'all sales summary'!$A$2:$A$2047,$A20,'all sales summary'!$B$2:$B$2047,Z$4)))+(AVERAGEIFS('city centre offline'!$K$2:$K$2047,'city centre offline'!$A$2:$A$2047,$A20,'city centre offline'!$B$2:$B$2047,Z$4)*AVERAGEIFS('all sales summary'!$I$2:$I$2047,'all sales summary'!$A$2:$A$2047,$A20,'all sales summary'!$B$2:$B$2047,Z$4)))</f>
        <v>0.18287830600256461</v>
      </c>
      <c r="AA20" s="60">
        <f>(AVERAGEIFS('city centre offline'!$K$2:$K$2047,'city centre offline'!$A$2:$A$2047,$A20,'city centre offline'!$B$2:$B$2047,AA$4)*AVERAGEIFS('all sales summary'!$I$2:$I$2047,'all sales summary'!$A$2:$A$2047,$A20,'all sales summary'!$B$2:$B$2047,AA$4))/((AVERAGEIFS('overall city offline'!$K$2:$K$2047,'overall city offline'!$A$2:$A$2047,$A20,'overall city offline'!$B$2:$B$2047,AA$4)*(1-AVERAGEIFS('all sales summary'!$I$2:$I$2047,'all sales summary'!$A$2:$A$2047,$A20,'all sales summary'!$B$2:$B$2047,AA$4)))+(AVERAGEIFS('city centre offline'!$K$2:$K$2047,'city centre offline'!$A$2:$A$2047,$A20,'city centre offline'!$B$2:$B$2047,AA$4)*AVERAGEIFS('all sales summary'!$I$2:$I$2047,'all sales summary'!$A$2:$A$2047,$A20,'all sales summary'!$B$2:$B$2047,AA$4)))</f>
        <v>0.19925947784626044</v>
      </c>
      <c r="AB20" s="60">
        <f>(AVERAGEIFS('city centre offline'!$K$2:$K$2047,'city centre offline'!$A$2:$A$2047,$A20,'city centre offline'!$B$2:$B$2047,AB$4)*AVERAGEIFS('all sales summary'!$I$2:$I$2047,'all sales summary'!$A$2:$A$2047,$A20,'all sales summary'!$B$2:$B$2047,AB$4))/((AVERAGEIFS('overall city offline'!$K$2:$K$2047,'overall city offline'!$A$2:$A$2047,$A20,'overall city offline'!$B$2:$B$2047,AB$4)*(1-AVERAGEIFS('all sales summary'!$I$2:$I$2047,'all sales summary'!$A$2:$A$2047,$A20,'all sales summary'!$B$2:$B$2047,AB$4)))+(AVERAGEIFS('city centre offline'!$K$2:$K$2047,'city centre offline'!$A$2:$A$2047,$A20,'city centre offline'!$B$2:$B$2047,AB$4)*AVERAGEIFS('all sales summary'!$I$2:$I$2047,'all sales summary'!$A$2:$A$2047,$A20,'all sales summary'!$B$2:$B$2047,AB$4)))</f>
        <v>0.19340208318082727</v>
      </c>
      <c r="AC20" s="60">
        <f>(AVERAGEIFS('city centre offline'!$K$2:$K$2047,'city centre offline'!$A$2:$A$2047,$A20,'city centre offline'!$B$2:$B$2047,AC$4)*AVERAGEIFS('all sales summary'!$I$2:$I$2047,'all sales summary'!$A$2:$A$2047,$A20,'all sales summary'!$B$2:$B$2047,AC$4))/((AVERAGEIFS('overall city offline'!$K$2:$K$2047,'overall city offline'!$A$2:$A$2047,$A20,'overall city offline'!$B$2:$B$2047,AC$4)*(1-AVERAGEIFS('all sales summary'!$I$2:$I$2047,'all sales summary'!$A$2:$A$2047,$A20,'all sales summary'!$B$2:$B$2047,AC$4)))+(AVERAGEIFS('city centre offline'!$K$2:$K$2047,'city centre offline'!$A$2:$A$2047,$A20,'city centre offline'!$B$2:$B$2047,AC$4)*AVERAGEIFS('all sales summary'!$I$2:$I$2047,'all sales summary'!$A$2:$A$2047,$A20,'all sales summary'!$B$2:$B$2047,AC$4)))</f>
        <v>0.22520130421271831</v>
      </c>
      <c r="AD20" s="60">
        <f>(AVERAGEIFS('city centre offline'!$K$2:$K$2047,'city centre offline'!$A$2:$A$2047,$A20,'city centre offline'!$B$2:$B$2047,AD$4)*AVERAGEIFS('all sales summary'!$I$2:$I$2047,'all sales summary'!$A$2:$A$2047,$A20,'all sales summary'!$B$2:$B$2047,AD$4))/((AVERAGEIFS('overall city offline'!$K$2:$K$2047,'overall city offline'!$A$2:$A$2047,$A20,'overall city offline'!$B$2:$B$2047,AD$4)*(1-AVERAGEIFS('all sales summary'!$I$2:$I$2047,'all sales summary'!$A$2:$A$2047,$A20,'all sales summary'!$B$2:$B$2047,AD$4)))+(AVERAGEIFS('city centre offline'!$K$2:$K$2047,'city centre offline'!$A$2:$A$2047,$A20,'city centre offline'!$B$2:$B$2047,AD$4)*AVERAGEIFS('all sales summary'!$I$2:$I$2047,'all sales summary'!$A$2:$A$2047,$A20,'all sales summary'!$B$2:$B$2047,AD$4)))</f>
        <v>0.19008410484299079</v>
      </c>
      <c r="AE20" s="60">
        <f>(AVERAGEIFS('city centre offline'!$K$2:$K$2047,'city centre offline'!$A$2:$A$2047,$A20,'city centre offline'!$B$2:$B$2047,AE$4)*AVERAGEIFS('all sales summary'!$I$2:$I$2047,'all sales summary'!$A$2:$A$2047,$A20,'all sales summary'!$B$2:$B$2047,AE$4))/((AVERAGEIFS('overall city offline'!$K$2:$K$2047,'overall city offline'!$A$2:$A$2047,$A20,'overall city offline'!$B$2:$B$2047,AE$4)*(1-AVERAGEIFS('all sales summary'!$I$2:$I$2047,'all sales summary'!$A$2:$A$2047,$A20,'all sales summary'!$B$2:$B$2047,AE$4)))+(AVERAGEIFS('city centre offline'!$K$2:$K$2047,'city centre offline'!$A$2:$A$2047,$A20,'city centre offline'!$B$2:$B$2047,AE$4)*AVERAGEIFS('all sales summary'!$I$2:$I$2047,'all sales summary'!$A$2:$A$2047,$A20,'all sales summary'!$B$2:$B$2047,AE$4)))</f>
        <v>0.19617266448818643</v>
      </c>
      <c r="AF20" s="60">
        <f>(AVERAGEIFS('city centre offline'!$K$2:$K$2047,'city centre offline'!$A$2:$A$2047,$A20,'city centre offline'!$B$2:$B$2047,AF$4)*AVERAGEIFS('all sales summary'!$I$2:$I$2047,'all sales summary'!$A$2:$A$2047,$A20,'all sales summary'!$B$2:$B$2047,AF$4))/((AVERAGEIFS('overall city offline'!$K$2:$K$2047,'overall city offline'!$A$2:$A$2047,$A20,'overall city offline'!$B$2:$B$2047,AF$4)*(1-AVERAGEIFS('all sales summary'!$I$2:$I$2047,'all sales summary'!$A$2:$A$2047,$A20,'all sales summary'!$B$2:$B$2047,AF$4)))+(AVERAGEIFS('city centre offline'!$K$2:$K$2047,'city centre offline'!$A$2:$A$2047,$A20,'city centre offline'!$B$2:$B$2047,AF$4)*AVERAGEIFS('all sales summary'!$I$2:$I$2047,'all sales summary'!$A$2:$A$2047,$A20,'all sales summary'!$B$2:$B$2047,AF$4)))</f>
        <v>0.18777961131892484</v>
      </c>
      <c r="AG20" s="60">
        <f>(AVERAGEIFS('city centre offline'!$K$2:$K$2047,'city centre offline'!$A$2:$A$2047,$A20,'city centre offline'!$B$2:$B$2047,AG$4)*AVERAGEIFS('all sales summary'!$I$2:$I$2047,'all sales summary'!$A$2:$A$2047,$A20,'all sales summary'!$B$2:$B$2047,AG$4))/((AVERAGEIFS('overall city offline'!$K$2:$K$2047,'overall city offline'!$A$2:$A$2047,$A20,'overall city offline'!$B$2:$B$2047,AG$4)*(1-AVERAGEIFS('all sales summary'!$I$2:$I$2047,'all sales summary'!$A$2:$A$2047,$A20,'all sales summary'!$B$2:$B$2047,AG$4)))+(AVERAGEIFS('city centre offline'!$K$2:$K$2047,'city centre offline'!$A$2:$A$2047,$A20,'city centre offline'!$B$2:$B$2047,AG$4)*AVERAGEIFS('all sales summary'!$I$2:$I$2047,'all sales summary'!$A$2:$A$2047,$A20,'all sales summary'!$B$2:$B$2047,AG$4)))</f>
        <v>0.17851151247301589</v>
      </c>
      <c r="AH20" s="60">
        <f>(AVERAGEIFS('city centre offline'!$K$2:$K$2047,'city centre offline'!$A$2:$A$2047,$A20,'city centre offline'!$B$2:$B$2047,AH$4)*AVERAGEIFS('all sales summary'!$I$2:$I$2047,'all sales summary'!$A$2:$A$2047,$A20,'all sales summary'!$B$2:$B$2047,AH$4))/((AVERAGEIFS('overall city offline'!$K$2:$K$2047,'overall city offline'!$A$2:$A$2047,$A20,'overall city offline'!$B$2:$B$2047,AH$4)*(1-AVERAGEIFS('all sales summary'!$I$2:$I$2047,'all sales summary'!$A$2:$A$2047,$A20,'all sales summary'!$B$2:$B$2047,AH$4)))+(AVERAGEIFS('city centre offline'!$K$2:$K$2047,'city centre offline'!$A$2:$A$2047,$A20,'city centre offline'!$B$2:$B$2047,AH$4)*AVERAGEIFS('all sales summary'!$I$2:$I$2047,'all sales summary'!$A$2:$A$2047,$A20,'all sales summary'!$B$2:$B$2047,AH$4)))</f>
        <v>0.19254098353839919</v>
      </c>
    </row>
    <row r="21" spans="1:34" x14ac:dyDescent="0.3">
      <c r="A21" t="s">
        <v>23</v>
      </c>
      <c r="B21" s="60">
        <f>(AVERAGEIFS('city centre offline'!$K$2:$K$2047,'city centre offline'!$A$2:$A$2047,$A21,'city centre offline'!$B$2:$B$2047,B$4)*AVERAGEIFS('all sales summary'!$I$2:$I$2047,'all sales summary'!$A$2:$A$2047,$A21,'all sales summary'!$B$2:$B$2047,B$4))/((AVERAGEIFS('overall city offline'!$K$2:$K$2047,'overall city offline'!$A$2:$A$2047,$A21,'overall city offline'!$B$2:$B$2047,B$4)*(1-AVERAGEIFS('all sales summary'!$I$2:$I$2047,'all sales summary'!$A$2:$A$2047,$A21,'all sales summary'!$B$2:$B$2047,B$4)))+(AVERAGEIFS('city centre offline'!$K$2:$K$2047,'city centre offline'!$A$2:$A$2047,$A21,'city centre offline'!$B$2:$B$2047,B$4)*AVERAGEIFS('all sales summary'!$I$2:$I$2047,'all sales summary'!$A$2:$A$2047,$A21,'all sales summary'!$B$2:$B$2047,B$4)))</f>
        <v>0.23496055048395581</v>
      </c>
      <c r="C21" s="60">
        <f>(AVERAGEIFS('city centre offline'!$K$2:$K$2047,'city centre offline'!$A$2:$A$2047,$A21,'city centre offline'!$B$2:$B$2047,C$4)*AVERAGEIFS('all sales summary'!$I$2:$I$2047,'all sales summary'!$A$2:$A$2047,$A21,'all sales summary'!$B$2:$B$2047,C$4))/((AVERAGEIFS('overall city offline'!$K$2:$K$2047,'overall city offline'!$A$2:$A$2047,$A21,'overall city offline'!$B$2:$B$2047,C$4)*(1-AVERAGEIFS('all sales summary'!$I$2:$I$2047,'all sales summary'!$A$2:$A$2047,$A21,'all sales summary'!$B$2:$B$2047,C$4)))+(AVERAGEIFS('city centre offline'!$K$2:$K$2047,'city centre offline'!$A$2:$A$2047,$A21,'city centre offline'!$B$2:$B$2047,C$4)*AVERAGEIFS('all sales summary'!$I$2:$I$2047,'all sales summary'!$A$2:$A$2047,$A21,'all sales summary'!$B$2:$B$2047,C$4)))</f>
        <v>0.24573915541630612</v>
      </c>
      <c r="D21" s="60">
        <f>(AVERAGEIFS('city centre offline'!$K$2:$K$2047,'city centre offline'!$A$2:$A$2047,$A21,'city centre offline'!$B$2:$B$2047,D$4)*AVERAGEIFS('all sales summary'!$I$2:$I$2047,'all sales summary'!$A$2:$A$2047,$A21,'all sales summary'!$B$2:$B$2047,D$4))/((AVERAGEIFS('overall city offline'!$K$2:$K$2047,'overall city offline'!$A$2:$A$2047,$A21,'overall city offline'!$B$2:$B$2047,D$4)*(1-AVERAGEIFS('all sales summary'!$I$2:$I$2047,'all sales summary'!$A$2:$A$2047,$A21,'all sales summary'!$B$2:$B$2047,D$4)))+(AVERAGEIFS('city centre offline'!$K$2:$K$2047,'city centre offline'!$A$2:$A$2047,$A21,'city centre offline'!$B$2:$B$2047,D$4)*AVERAGEIFS('all sales summary'!$I$2:$I$2047,'all sales summary'!$A$2:$A$2047,$A21,'all sales summary'!$B$2:$B$2047,D$4)))</f>
        <v>0.24566479545328546</v>
      </c>
      <c r="E21" s="60">
        <f>(AVERAGEIFS('city centre offline'!$K$2:$K$2047,'city centre offline'!$A$2:$A$2047,$A21,'city centre offline'!$B$2:$B$2047,E$4)*AVERAGEIFS('all sales summary'!$I$2:$I$2047,'all sales summary'!$A$2:$A$2047,$A21,'all sales summary'!$B$2:$B$2047,E$4))/((AVERAGEIFS('overall city offline'!$K$2:$K$2047,'overall city offline'!$A$2:$A$2047,$A21,'overall city offline'!$B$2:$B$2047,E$4)*(1-AVERAGEIFS('all sales summary'!$I$2:$I$2047,'all sales summary'!$A$2:$A$2047,$A21,'all sales summary'!$B$2:$B$2047,E$4)))+(AVERAGEIFS('city centre offline'!$K$2:$K$2047,'city centre offline'!$A$2:$A$2047,$A21,'city centre offline'!$B$2:$B$2047,E$4)*AVERAGEIFS('all sales summary'!$I$2:$I$2047,'all sales summary'!$A$2:$A$2047,$A21,'all sales summary'!$B$2:$B$2047,E$4)))</f>
        <v>0.22858333745426712</v>
      </c>
      <c r="F21" s="60">
        <f>(AVERAGEIFS('city centre offline'!$K$2:$K$2047,'city centre offline'!$A$2:$A$2047,$A21,'city centre offline'!$B$2:$B$2047,F$4)*AVERAGEIFS('all sales summary'!$I$2:$I$2047,'all sales summary'!$A$2:$A$2047,$A21,'all sales summary'!$B$2:$B$2047,F$4))/((AVERAGEIFS('overall city offline'!$K$2:$K$2047,'overall city offline'!$A$2:$A$2047,$A21,'overall city offline'!$B$2:$B$2047,F$4)*(1-AVERAGEIFS('all sales summary'!$I$2:$I$2047,'all sales summary'!$A$2:$A$2047,$A21,'all sales summary'!$B$2:$B$2047,F$4)))+(AVERAGEIFS('city centre offline'!$K$2:$K$2047,'city centre offline'!$A$2:$A$2047,$A21,'city centre offline'!$B$2:$B$2047,F$4)*AVERAGEIFS('all sales summary'!$I$2:$I$2047,'all sales summary'!$A$2:$A$2047,$A21,'all sales summary'!$B$2:$B$2047,F$4)))</f>
        <v>0.23387225976660717</v>
      </c>
      <c r="G21" s="60">
        <f>(AVERAGEIFS('city centre offline'!$K$2:$K$2047,'city centre offline'!$A$2:$A$2047,$A21,'city centre offline'!$B$2:$B$2047,G$4)*AVERAGEIFS('all sales summary'!$I$2:$I$2047,'all sales summary'!$A$2:$A$2047,$A21,'all sales summary'!$B$2:$B$2047,G$4))/((AVERAGEIFS('overall city offline'!$K$2:$K$2047,'overall city offline'!$A$2:$A$2047,$A21,'overall city offline'!$B$2:$B$2047,G$4)*(1-AVERAGEIFS('all sales summary'!$I$2:$I$2047,'all sales summary'!$A$2:$A$2047,$A21,'all sales summary'!$B$2:$B$2047,G$4)))+(AVERAGEIFS('city centre offline'!$K$2:$K$2047,'city centre offline'!$A$2:$A$2047,$A21,'city centre offline'!$B$2:$B$2047,G$4)*AVERAGEIFS('all sales summary'!$I$2:$I$2047,'all sales summary'!$A$2:$A$2047,$A21,'all sales summary'!$B$2:$B$2047,G$4)))</f>
        <v>0.24442998700316101</v>
      </c>
      <c r="H21" s="60">
        <f>(AVERAGEIFS('city centre offline'!$K$2:$K$2047,'city centre offline'!$A$2:$A$2047,$A21,'city centre offline'!$B$2:$B$2047,H$4)*AVERAGEIFS('all sales summary'!$I$2:$I$2047,'all sales summary'!$A$2:$A$2047,$A21,'all sales summary'!$B$2:$B$2047,H$4))/((AVERAGEIFS('overall city offline'!$K$2:$K$2047,'overall city offline'!$A$2:$A$2047,$A21,'overall city offline'!$B$2:$B$2047,H$4)*(1-AVERAGEIFS('all sales summary'!$I$2:$I$2047,'all sales summary'!$A$2:$A$2047,$A21,'all sales summary'!$B$2:$B$2047,H$4)))+(AVERAGEIFS('city centre offline'!$K$2:$K$2047,'city centre offline'!$A$2:$A$2047,$A21,'city centre offline'!$B$2:$B$2047,H$4)*AVERAGEIFS('all sales summary'!$I$2:$I$2047,'all sales summary'!$A$2:$A$2047,$A21,'all sales summary'!$B$2:$B$2047,H$4)))</f>
        <v>0.24916104333632766</v>
      </c>
      <c r="I21" s="60">
        <f>(AVERAGEIFS('city centre offline'!$K$2:$K$2047,'city centre offline'!$A$2:$A$2047,$A21,'city centre offline'!$B$2:$B$2047,I$4)*AVERAGEIFS('all sales summary'!$I$2:$I$2047,'all sales summary'!$A$2:$A$2047,$A21,'all sales summary'!$B$2:$B$2047,I$4))/((AVERAGEIFS('overall city offline'!$K$2:$K$2047,'overall city offline'!$A$2:$A$2047,$A21,'overall city offline'!$B$2:$B$2047,I$4)*(1-AVERAGEIFS('all sales summary'!$I$2:$I$2047,'all sales summary'!$A$2:$A$2047,$A21,'all sales summary'!$B$2:$B$2047,I$4)))+(AVERAGEIFS('city centre offline'!$K$2:$K$2047,'city centre offline'!$A$2:$A$2047,$A21,'city centre offline'!$B$2:$B$2047,I$4)*AVERAGEIFS('all sales summary'!$I$2:$I$2047,'all sales summary'!$A$2:$A$2047,$A21,'all sales summary'!$B$2:$B$2047,I$4)))</f>
        <v>0.24093620055648635</v>
      </c>
      <c r="J21" s="60">
        <f>(AVERAGEIFS('city centre offline'!$K$2:$K$2047,'city centre offline'!$A$2:$A$2047,$A21,'city centre offline'!$B$2:$B$2047,J$4)*AVERAGEIFS('all sales summary'!$I$2:$I$2047,'all sales summary'!$A$2:$A$2047,$A21,'all sales summary'!$B$2:$B$2047,J$4))/((AVERAGEIFS('overall city offline'!$K$2:$K$2047,'overall city offline'!$A$2:$A$2047,$A21,'overall city offline'!$B$2:$B$2047,J$4)*(1-AVERAGEIFS('all sales summary'!$I$2:$I$2047,'all sales summary'!$A$2:$A$2047,$A21,'all sales summary'!$B$2:$B$2047,J$4)))+(AVERAGEIFS('city centre offline'!$K$2:$K$2047,'city centre offline'!$A$2:$A$2047,$A21,'city centre offline'!$B$2:$B$2047,J$4)*AVERAGEIFS('all sales summary'!$I$2:$I$2047,'all sales summary'!$A$2:$A$2047,$A21,'all sales summary'!$B$2:$B$2047,J$4)))</f>
        <v>0.23546896835104714</v>
      </c>
      <c r="K21" s="60">
        <f>(AVERAGEIFS('city centre offline'!$K$2:$K$2047,'city centre offline'!$A$2:$A$2047,$A21,'city centre offline'!$B$2:$B$2047,K$4)*AVERAGEIFS('all sales summary'!$I$2:$I$2047,'all sales summary'!$A$2:$A$2047,$A21,'all sales summary'!$B$2:$B$2047,K$4))/((AVERAGEIFS('overall city offline'!$K$2:$K$2047,'overall city offline'!$A$2:$A$2047,$A21,'overall city offline'!$B$2:$B$2047,K$4)*(1-AVERAGEIFS('all sales summary'!$I$2:$I$2047,'all sales summary'!$A$2:$A$2047,$A21,'all sales summary'!$B$2:$B$2047,K$4)))+(AVERAGEIFS('city centre offline'!$K$2:$K$2047,'city centre offline'!$A$2:$A$2047,$A21,'city centre offline'!$B$2:$B$2047,K$4)*AVERAGEIFS('all sales summary'!$I$2:$I$2047,'all sales summary'!$A$2:$A$2047,$A21,'all sales summary'!$B$2:$B$2047,K$4)))</f>
        <v>0.24826012493832336</v>
      </c>
      <c r="L21" s="60">
        <f>(AVERAGEIFS('city centre offline'!$K$2:$K$2047,'city centre offline'!$A$2:$A$2047,$A21,'city centre offline'!$B$2:$B$2047,L$4)*AVERAGEIFS('all sales summary'!$I$2:$I$2047,'all sales summary'!$A$2:$A$2047,$A21,'all sales summary'!$B$2:$B$2047,L$4))/((AVERAGEIFS('overall city offline'!$K$2:$K$2047,'overall city offline'!$A$2:$A$2047,$A21,'overall city offline'!$B$2:$B$2047,L$4)*(1-AVERAGEIFS('all sales summary'!$I$2:$I$2047,'all sales summary'!$A$2:$A$2047,$A21,'all sales summary'!$B$2:$B$2047,L$4)))+(AVERAGEIFS('city centre offline'!$K$2:$K$2047,'city centre offline'!$A$2:$A$2047,$A21,'city centre offline'!$B$2:$B$2047,L$4)*AVERAGEIFS('all sales summary'!$I$2:$I$2047,'all sales summary'!$A$2:$A$2047,$A21,'all sales summary'!$B$2:$B$2047,L$4)))</f>
        <v>0.23351036864992117</v>
      </c>
      <c r="M21" s="60">
        <f>(AVERAGEIFS('city centre offline'!$K$2:$K$2047,'city centre offline'!$A$2:$A$2047,$A21,'city centre offline'!$B$2:$B$2047,M$4)*AVERAGEIFS('all sales summary'!$I$2:$I$2047,'all sales summary'!$A$2:$A$2047,$A21,'all sales summary'!$B$2:$B$2047,M$4))/((AVERAGEIFS('overall city offline'!$K$2:$K$2047,'overall city offline'!$A$2:$A$2047,$A21,'overall city offline'!$B$2:$B$2047,M$4)*(1-AVERAGEIFS('all sales summary'!$I$2:$I$2047,'all sales summary'!$A$2:$A$2047,$A21,'all sales summary'!$B$2:$B$2047,M$4)))+(AVERAGEIFS('city centre offline'!$K$2:$K$2047,'city centre offline'!$A$2:$A$2047,$A21,'city centre offline'!$B$2:$B$2047,M$4)*AVERAGEIFS('all sales summary'!$I$2:$I$2047,'all sales summary'!$A$2:$A$2047,$A21,'all sales summary'!$B$2:$B$2047,M$4)))</f>
        <v>0.27516122387885261</v>
      </c>
      <c r="N21" s="60">
        <f>(AVERAGEIFS('city centre offline'!$K$2:$K$2047,'city centre offline'!$A$2:$A$2047,$A21,'city centre offline'!$B$2:$B$2047,N$4)*AVERAGEIFS('all sales summary'!$I$2:$I$2047,'all sales summary'!$A$2:$A$2047,$A21,'all sales summary'!$B$2:$B$2047,N$4))/((AVERAGEIFS('overall city offline'!$K$2:$K$2047,'overall city offline'!$A$2:$A$2047,$A21,'overall city offline'!$B$2:$B$2047,N$4)*(1-AVERAGEIFS('all sales summary'!$I$2:$I$2047,'all sales summary'!$A$2:$A$2047,$A21,'all sales summary'!$B$2:$B$2047,N$4)))+(AVERAGEIFS('city centre offline'!$K$2:$K$2047,'city centre offline'!$A$2:$A$2047,$A21,'city centre offline'!$B$2:$B$2047,N$4)*AVERAGEIFS('all sales summary'!$I$2:$I$2047,'all sales summary'!$A$2:$A$2047,$A21,'all sales summary'!$B$2:$B$2047,N$4)))</f>
        <v>0.23073690950199149</v>
      </c>
      <c r="O21" s="60">
        <f>(AVERAGEIFS('city centre offline'!$K$2:$K$2047,'city centre offline'!$A$2:$A$2047,$A21,'city centre offline'!$B$2:$B$2047,O$4)*AVERAGEIFS('all sales summary'!$I$2:$I$2047,'all sales summary'!$A$2:$A$2047,$A21,'all sales summary'!$B$2:$B$2047,O$4))/((AVERAGEIFS('overall city offline'!$K$2:$K$2047,'overall city offline'!$A$2:$A$2047,$A21,'overall city offline'!$B$2:$B$2047,O$4)*(1-AVERAGEIFS('all sales summary'!$I$2:$I$2047,'all sales summary'!$A$2:$A$2047,$A21,'all sales summary'!$B$2:$B$2047,O$4)))+(AVERAGEIFS('city centre offline'!$K$2:$K$2047,'city centre offline'!$A$2:$A$2047,$A21,'city centre offline'!$B$2:$B$2047,O$4)*AVERAGEIFS('all sales summary'!$I$2:$I$2047,'all sales summary'!$A$2:$A$2047,$A21,'all sales summary'!$B$2:$B$2047,O$4)))</f>
        <v>0.22960663984187438</v>
      </c>
      <c r="P21" s="60">
        <f>(AVERAGEIFS('city centre offline'!$K$2:$K$2047,'city centre offline'!$A$2:$A$2047,$A21,'city centre offline'!$B$2:$B$2047,P$4)*AVERAGEIFS('all sales summary'!$I$2:$I$2047,'all sales summary'!$A$2:$A$2047,$A21,'all sales summary'!$B$2:$B$2047,P$4))/((AVERAGEIFS('overall city offline'!$K$2:$K$2047,'overall city offline'!$A$2:$A$2047,$A21,'overall city offline'!$B$2:$B$2047,P$4)*(1-AVERAGEIFS('all sales summary'!$I$2:$I$2047,'all sales summary'!$A$2:$A$2047,$A21,'all sales summary'!$B$2:$B$2047,P$4)))+(AVERAGEIFS('city centre offline'!$K$2:$K$2047,'city centre offline'!$A$2:$A$2047,$A21,'city centre offline'!$B$2:$B$2047,P$4)*AVERAGEIFS('all sales summary'!$I$2:$I$2047,'all sales summary'!$A$2:$A$2047,$A21,'all sales summary'!$B$2:$B$2047,P$4)))</f>
        <v>0.17461290591541556</v>
      </c>
      <c r="Q21" s="60">
        <f>(AVERAGEIFS('city centre offline'!$K$2:$K$2047,'city centre offline'!$A$2:$A$2047,$A21,'city centre offline'!$B$2:$B$2047,Q$4)*AVERAGEIFS('all sales summary'!$I$2:$I$2047,'all sales summary'!$A$2:$A$2047,$A21,'all sales summary'!$B$2:$B$2047,Q$4))/((AVERAGEIFS('overall city offline'!$K$2:$K$2047,'overall city offline'!$A$2:$A$2047,$A21,'overall city offline'!$B$2:$B$2047,Q$4)*(1-AVERAGEIFS('all sales summary'!$I$2:$I$2047,'all sales summary'!$A$2:$A$2047,$A21,'all sales summary'!$B$2:$B$2047,Q$4)))+(AVERAGEIFS('city centre offline'!$K$2:$K$2047,'city centre offline'!$A$2:$A$2047,$A21,'city centre offline'!$B$2:$B$2047,Q$4)*AVERAGEIFS('all sales summary'!$I$2:$I$2047,'all sales summary'!$A$2:$A$2047,$A21,'all sales summary'!$B$2:$B$2047,Q$4)))</f>
        <v>7.0949794263246782E-2</v>
      </c>
      <c r="R21" s="60">
        <f>(AVERAGEIFS('city centre offline'!$K$2:$K$2047,'city centre offline'!$A$2:$A$2047,$A21,'city centre offline'!$B$2:$B$2047,R$4)*AVERAGEIFS('all sales summary'!$I$2:$I$2047,'all sales summary'!$A$2:$A$2047,$A21,'all sales summary'!$B$2:$B$2047,R$4))/((AVERAGEIFS('overall city offline'!$K$2:$K$2047,'overall city offline'!$A$2:$A$2047,$A21,'overall city offline'!$B$2:$B$2047,R$4)*(1-AVERAGEIFS('all sales summary'!$I$2:$I$2047,'all sales summary'!$A$2:$A$2047,$A21,'all sales summary'!$B$2:$B$2047,R$4)))+(AVERAGEIFS('city centre offline'!$K$2:$K$2047,'city centre offline'!$A$2:$A$2047,$A21,'city centre offline'!$B$2:$B$2047,R$4)*AVERAGEIFS('all sales summary'!$I$2:$I$2047,'all sales summary'!$A$2:$A$2047,$A21,'all sales summary'!$B$2:$B$2047,R$4)))</f>
        <v>7.6480455621688218E-2</v>
      </c>
      <c r="S21" s="60">
        <f>(AVERAGEIFS('city centre offline'!$K$2:$K$2047,'city centre offline'!$A$2:$A$2047,$A21,'city centre offline'!$B$2:$B$2047,S$4)*AVERAGEIFS('all sales summary'!$I$2:$I$2047,'all sales summary'!$A$2:$A$2047,$A21,'all sales summary'!$B$2:$B$2047,S$4))/((AVERAGEIFS('overall city offline'!$K$2:$K$2047,'overall city offline'!$A$2:$A$2047,$A21,'overall city offline'!$B$2:$B$2047,S$4)*(1-AVERAGEIFS('all sales summary'!$I$2:$I$2047,'all sales summary'!$A$2:$A$2047,$A21,'all sales summary'!$B$2:$B$2047,S$4)))+(AVERAGEIFS('city centre offline'!$K$2:$K$2047,'city centre offline'!$A$2:$A$2047,$A21,'city centre offline'!$B$2:$B$2047,S$4)*AVERAGEIFS('all sales summary'!$I$2:$I$2047,'all sales summary'!$A$2:$A$2047,$A21,'all sales summary'!$B$2:$B$2047,S$4)))</f>
        <v>0.13461044005943629</v>
      </c>
      <c r="T21" s="60">
        <f>(AVERAGEIFS('city centre offline'!$K$2:$K$2047,'city centre offline'!$A$2:$A$2047,$A21,'city centre offline'!$B$2:$B$2047,T$4)*AVERAGEIFS('all sales summary'!$I$2:$I$2047,'all sales summary'!$A$2:$A$2047,$A21,'all sales summary'!$B$2:$B$2047,T$4))/((AVERAGEIFS('overall city offline'!$K$2:$K$2047,'overall city offline'!$A$2:$A$2047,$A21,'overall city offline'!$B$2:$B$2047,T$4)*(1-AVERAGEIFS('all sales summary'!$I$2:$I$2047,'all sales summary'!$A$2:$A$2047,$A21,'all sales summary'!$B$2:$B$2047,T$4)))+(AVERAGEIFS('city centre offline'!$K$2:$K$2047,'city centre offline'!$A$2:$A$2047,$A21,'city centre offline'!$B$2:$B$2047,T$4)*AVERAGEIFS('all sales summary'!$I$2:$I$2047,'all sales summary'!$A$2:$A$2047,$A21,'all sales summary'!$B$2:$B$2047,T$4)))</f>
        <v>0.1857512250812986</v>
      </c>
      <c r="U21" s="60">
        <f>(AVERAGEIFS('city centre offline'!$K$2:$K$2047,'city centre offline'!$A$2:$A$2047,$A21,'city centre offline'!$B$2:$B$2047,U$4)*AVERAGEIFS('all sales summary'!$I$2:$I$2047,'all sales summary'!$A$2:$A$2047,$A21,'all sales summary'!$B$2:$B$2047,U$4))/((AVERAGEIFS('overall city offline'!$K$2:$K$2047,'overall city offline'!$A$2:$A$2047,$A21,'overall city offline'!$B$2:$B$2047,U$4)*(1-AVERAGEIFS('all sales summary'!$I$2:$I$2047,'all sales summary'!$A$2:$A$2047,$A21,'all sales summary'!$B$2:$B$2047,U$4)))+(AVERAGEIFS('city centre offline'!$K$2:$K$2047,'city centre offline'!$A$2:$A$2047,$A21,'city centre offline'!$B$2:$B$2047,U$4)*AVERAGEIFS('all sales summary'!$I$2:$I$2047,'all sales summary'!$A$2:$A$2047,$A21,'all sales summary'!$B$2:$B$2047,U$4)))</f>
        <v>0.19448138112956126</v>
      </c>
      <c r="V21" s="60">
        <f>(AVERAGEIFS('city centre offline'!$K$2:$K$2047,'city centre offline'!$A$2:$A$2047,$A21,'city centre offline'!$B$2:$B$2047,V$4)*AVERAGEIFS('all sales summary'!$I$2:$I$2047,'all sales summary'!$A$2:$A$2047,$A21,'all sales summary'!$B$2:$B$2047,V$4))/((AVERAGEIFS('overall city offline'!$K$2:$K$2047,'overall city offline'!$A$2:$A$2047,$A21,'overall city offline'!$B$2:$B$2047,V$4)*(1-AVERAGEIFS('all sales summary'!$I$2:$I$2047,'all sales summary'!$A$2:$A$2047,$A21,'all sales summary'!$B$2:$B$2047,V$4)))+(AVERAGEIFS('city centre offline'!$K$2:$K$2047,'city centre offline'!$A$2:$A$2047,$A21,'city centre offline'!$B$2:$B$2047,V$4)*AVERAGEIFS('all sales summary'!$I$2:$I$2047,'all sales summary'!$A$2:$A$2047,$A21,'all sales summary'!$B$2:$B$2047,V$4)))</f>
        <v>0.19165917657113474</v>
      </c>
      <c r="W21" s="60">
        <f>(AVERAGEIFS('city centre offline'!$K$2:$K$2047,'city centre offline'!$A$2:$A$2047,$A21,'city centre offline'!$B$2:$B$2047,W$4)*AVERAGEIFS('all sales summary'!$I$2:$I$2047,'all sales summary'!$A$2:$A$2047,$A21,'all sales summary'!$B$2:$B$2047,W$4))/((AVERAGEIFS('overall city offline'!$K$2:$K$2047,'overall city offline'!$A$2:$A$2047,$A21,'overall city offline'!$B$2:$B$2047,W$4)*(1-AVERAGEIFS('all sales summary'!$I$2:$I$2047,'all sales summary'!$A$2:$A$2047,$A21,'all sales summary'!$B$2:$B$2047,W$4)))+(AVERAGEIFS('city centre offline'!$K$2:$K$2047,'city centre offline'!$A$2:$A$2047,$A21,'city centre offline'!$B$2:$B$2047,W$4)*AVERAGEIFS('all sales summary'!$I$2:$I$2047,'all sales summary'!$A$2:$A$2047,$A21,'all sales summary'!$B$2:$B$2047,W$4)))</f>
        <v>0.19127486145102238</v>
      </c>
      <c r="X21" s="60">
        <f>(AVERAGEIFS('city centre offline'!$K$2:$K$2047,'city centre offline'!$A$2:$A$2047,$A21,'city centre offline'!$B$2:$B$2047,X$4)*AVERAGEIFS('all sales summary'!$I$2:$I$2047,'all sales summary'!$A$2:$A$2047,$A21,'all sales summary'!$B$2:$B$2047,X$4))/((AVERAGEIFS('overall city offline'!$K$2:$K$2047,'overall city offline'!$A$2:$A$2047,$A21,'overall city offline'!$B$2:$B$2047,X$4)*(1-AVERAGEIFS('all sales summary'!$I$2:$I$2047,'all sales summary'!$A$2:$A$2047,$A21,'all sales summary'!$B$2:$B$2047,X$4)))+(AVERAGEIFS('city centre offline'!$K$2:$K$2047,'city centre offline'!$A$2:$A$2047,$A21,'city centre offline'!$B$2:$B$2047,X$4)*AVERAGEIFS('all sales summary'!$I$2:$I$2047,'all sales summary'!$A$2:$A$2047,$A21,'all sales summary'!$B$2:$B$2047,X$4)))</f>
        <v>0.12654321111179395</v>
      </c>
      <c r="Y21" s="60">
        <f>(AVERAGEIFS('city centre offline'!$K$2:$K$2047,'city centre offline'!$A$2:$A$2047,$A21,'city centre offline'!$B$2:$B$2047,Y$4)*AVERAGEIFS('all sales summary'!$I$2:$I$2047,'all sales summary'!$A$2:$A$2047,$A21,'all sales summary'!$B$2:$B$2047,Y$4))/((AVERAGEIFS('overall city offline'!$K$2:$K$2047,'overall city offline'!$A$2:$A$2047,$A21,'overall city offline'!$B$2:$B$2047,Y$4)*(1-AVERAGEIFS('all sales summary'!$I$2:$I$2047,'all sales summary'!$A$2:$A$2047,$A21,'all sales summary'!$B$2:$B$2047,Y$4)))+(AVERAGEIFS('city centre offline'!$K$2:$K$2047,'city centre offline'!$A$2:$A$2047,$A21,'city centre offline'!$B$2:$B$2047,Y$4)*AVERAGEIFS('all sales summary'!$I$2:$I$2047,'all sales summary'!$A$2:$A$2047,$A21,'all sales summary'!$B$2:$B$2047,Y$4)))</f>
        <v>0.27231791707433406</v>
      </c>
      <c r="Z21" s="60">
        <f>(AVERAGEIFS('city centre offline'!$K$2:$K$2047,'city centre offline'!$A$2:$A$2047,$A21,'city centre offline'!$B$2:$B$2047,Z$4)*AVERAGEIFS('all sales summary'!$I$2:$I$2047,'all sales summary'!$A$2:$A$2047,$A21,'all sales summary'!$B$2:$B$2047,Z$4))/((AVERAGEIFS('overall city offline'!$K$2:$K$2047,'overall city offline'!$A$2:$A$2047,$A21,'overall city offline'!$B$2:$B$2047,Z$4)*(1-AVERAGEIFS('all sales summary'!$I$2:$I$2047,'all sales summary'!$A$2:$A$2047,$A21,'all sales summary'!$B$2:$B$2047,Z$4)))+(AVERAGEIFS('city centre offline'!$K$2:$K$2047,'city centre offline'!$A$2:$A$2047,$A21,'city centre offline'!$B$2:$B$2047,Z$4)*AVERAGEIFS('all sales summary'!$I$2:$I$2047,'all sales summary'!$A$2:$A$2047,$A21,'all sales summary'!$B$2:$B$2047,Z$4)))</f>
        <v>8.6561340366658079E-2</v>
      </c>
      <c r="AA21" s="60">
        <f>(AVERAGEIFS('city centre offline'!$K$2:$K$2047,'city centre offline'!$A$2:$A$2047,$A21,'city centre offline'!$B$2:$B$2047,AA$4)*AVERAGEIFS('all sales summary'!$I$2:$I$2047,'all sales summary'!$A$2:$A$2047,$A21,'all sales summary'!$B$2:$B$2047,AA$4))/((AVERAGEIFS('overall city offline'!$K$2:$K$2047,'overall city offline'!$A$2:$A$2047,$A21,'overall city offline'!$B$2:$B$2047,AA$4)*(1-AVERAGEIFS('all sales summary'!$I$2:$I$2047,'all sales summary'!$A$2:$A$2047,$A21,'all sales summary'!$B$2:$B$2047,AA$4)))+(AVERAGEIFS('city centre offline'!$K$2:$K$2047,'city centre offline'!$A$2:$A$2047,$A21,'city centre offline'!$B$2:$B$2047,AA$4)*AVERAGEIFS('all sales summary'!$I$2:$I$2047,'all sales summary'!$A$2:$A$2047,$A21,'all sales summary'!$B$2:$B$2047,AA$4)))</f>
        <v>8.724277912400781E-2</v>
      </c>
      <c r="AB21" s="60">
        <f>(AVERAGEIFS('city centre offline'!$K$2:$K$2047,'city centre offline'!$A$2:$A$2047,$A21,'city centre offline'!$B$2:$B$2047,AB$4)*AVERAGEIFS('all sales summary'!$I$2:$I$2047,'all sales summary'!$A$2:$A$2047,$A21,'all sales summary'!$B$2:$B$2047,AB$4))/((AVERAGEIFS('overall city offline'!$K$2:$K$2047,'overall city offline'!$A$2:$A$2047,$A21,'overall city offline'!$B$2:$B$2047,AB$4)*(1-AVERAGEIFS('all sales summary'!$I$2:$I$2047,'all sales summary'!$A$2:$A$2047,$A21,'all sales summary'!$B$2:$B$2047,AB$4)))+(AVERAGEIFS('city centre offline'!$K$2:$K$2047,'city centre offline'!$A$2:$A$2047,$A21,'city centre offline'!$B$2:$B$2047,AB$4)*AVERAGEIFS('all sales summary'!$I$2:$I$2047,'all sales summary'!$A$2:$A$2047,$A21,'all sales summary'!$B$2:$B$2047,AB$4)))</f>
        <v>6.9062498072657685E-2</v>
      </c>
      <c r="AC21" s="60">
        <f>(AVERAGEIFS('city centre offline'!$K$2:$K$2047,'city centre offline'!$A$2:$A$2047,$A21,'city centre offline'!$B$2:$B$2047,AC$4)*AVERAGEIFS('all sales summary'!$I$2:$I$2047,'all sales summary'!$A$2:$A$2047,$A21,'all sales summary'!$B$2:$B$2047,AC$4))/((AVERAGEIFS('overall city offline'!$K$2:$K$2047,'overall city offline'!$A$2:$A$2047,$A21,'overall city offline'!$B$2:$B$2047,AC$4)*(1-AVERAGEIFS('all sales summary'!$I$2:$I$2047,'all sales summary'!$A$2:$A$2047,$A21,'all sales summary'!$B$2:$B$2047,AC$4)))+(AVERAGEIFS('city centre offline'!$K$2:$K$2047,'city centre offline'!$A$2:$A$2047,$A21,'city centre offline'!$B$2:$B$2047,AC$4)*AVERAGEIFS('all sales summary'!$I$2:$I$2047,'all sales summary'!$A$2:$A$2047,$A21,'all sales summary'!$B$2:$B$2047,AC$4)))</f>
        <v>0.17822942753164883</v>
      </c>
      <c r="AD21" s="60">
        <f>(AVERAGEIFS('city centre offline'!$K$2:$K$2047,'city centre offline'!$A$2:$A$2047,$A21,'city centre offline'!$B$2:$B$2047,AD$4)*AVERAGEIFS('all sales summary'!$I$2:$I$2047,'all sales summary'!$A$2:$A$2047,$A21,'all sales summary'!$B$2:$B$2047,AD$4))/((AVERAGEIFS('overall city offline'!$K$2:$K$2047,'overall city offline'!$A$2:$A$2047,$A21,'overall city offline'!$B$2:$B$2047,AD$4)*(1-AVERAGEIFS('all sales summary'!$I$2:$I$2047,'all sales summary'!$A$2:$A$2047,$A21,'all sales summary'!$B$2:$B$2047,AD$4)))+(AVERAGEIFS('city centre offline'!$K$2:$K$2047,'city centre offline'!$A$2:$A$2047,$A21,'city centre offline'!$B$2:$B$2047,AD$4)*AVERAGEIFS('all sales summary'!$I$2:$I$2047,'all sales summary'!$A$2:$A$2047,$A21,'all sales summary'!$B$2:$B$2047,AD$4)))</f>
        <v>0.16737271694949721</v>
      </c>
      <c r="AE21" s="60">
        <f>(AVERAGEIFS('city centre offline'!$K$2:$K$2047,'city centre offline'!$A$2:$A$2047,$A21,'city centre offline'!$B$2:$B$2047,AE$4)*AVERAGEIFS('all sales summary'!$I$2:$I$2047,'all sales summary'!$A$2:$A$2047,$A21,'all sales summary'!$B$2:$B$2047,AE$4))/((AVERAGEIFS('overall city offline'!$K$2:$K$2047,'overall city offline'!$A$2:$A$2047,$A21,'overall city offline'!$B$2:$B$2047,AE$4)*(1-AVERAGEIFS('all sales summary'!$I$2:$I$2047,'all sales summary'!$A$2:$A$2047,$A21,'all sales summary'!$B$2:$B$2047,AE$4)))+(AVERAGEIFS('city centre offline'!$K$2:$K$2047,'city centre offline'!$A$2:$A$2047,$A21,'city centre offline'!$B$2:$B$2047,AE$4)*AVERAGEIFS('all sales summary'!$I$2:$I$2047,'all sales summary'!$A$2:$A$2047,$A21,'all sales summary'!$B$2:$B$2047,AE$4)))</f>
        <v>0.13865481596377363</v>
      </c>
      <c r="AF21" s="60">
        <f>(AVERAGEIFS('city centre offline'!$K$2:$K$2047,'city centre offline'!$A$2:$A$2047,$A21,'city centre offline'!$B$2:$B$2047,AF$4)*AVERAGEIFS('all sales summary'!$I$2:$I$2047,'all sales summary'!$A$2:$A$2047,$A21,'all sales summary'!$B$2:$B$2047,AF$4))/((AVERAGEIFS('overall city offline'!$K$2:$K$2047,'overall city offline'!$A$2:$A$2047,$A21,'overall city offline'!$B$2:$B$2047,AF$4)*(1-AVERAGEIFS('all sales summary'!$I$2:$I$2047,'all sales summary'!$A$2:$A$2047,$A21,'all sales summary'!$B$2:$B$2047,AF$4)))+(AVERAGEIFS('city centre offline'!$K$2:$K$2047,'city centre offline'!$A$2:$A$2047,$A21,'city centre offline'!$B$2:$B$2047,AF$4)*AVERAGEIFS('all sales summary'!$I$2:$I$2047,'all sales summary'!$A$2:$A$2047,$A21,'all sales summary'!$B$2:$B$2047,AF$4)))</f>
        <v>0.1349250121030075</v>
      </c>
      <c r="AG21" s="60">
        <f>(AVERAGEIFS('city centre offline'!$K$2:$K$2047,'city centre offline'!$A$2:$A$2047,$A21,'city centre offline'!$B$2:$B$2047,AG$4)*AVERAGEIFS('all sales summary'!$I$2:$I$2047,'all sales summary'!$A$2:$A$2047,$A21,'all sales summary'!$B$2:$B$2047,AG$4))/((AVERAGEIFS('overall city offline'!$K$2:$K$2047,'overall city offline'!$A$2:$A$2047,$A21,'overall city offline'!$B$2:$B$2047,AG$4)*(1-AVERAGEIFS('all sales summary'!$I$2:$I$2047,'all sales summary'!$A$2:$A$2047,$A21,'all sales summary'!$B$2:$B$2047,AG$4)))+(AVERAGEIFS('city centre offline'!$K$2:$K$2047,'city centre offline'!$A$2:$A$2047,$A21,'city centre offline'!$B$2:$B$2047,AG$4)*AVERAGEIFS('all sales summary'!$I$2:$I$2047,'all sales summary'!$A$2:$A$2047,$A21,'all sales summary'!$B$2:$B$2047,AG$4)))</f>
        <v>0.13065249868668988</v>
      </c>
      <c r="AH21" s="60">
        <f>(AVERAGEIFS('city centre offline'!$K$2:$K$2047,'city centre offline'!$A$2:$A$2047,$A21,'city centre offline'!$B$2:$B$2047,AH$4)*AVERAGEIFS('all sales summary'!$I$2:$I$2047,'all sales summary'!$A$2:$A$2047,$A21,'all sales summary'!$B$2:$B$2047,AH$4))/((AVERAGEIFS('overall city offline'!$K$2:$K$2047,'overall city offline'!$A$2:$A$2047,$A21,'overall city offline'!$B$2:$B$2047,AH$4)*(1-AVERAGEIFS('all sales summary'!$I$2:$I$2047,'all sales summary'!$A$2:$A$2047,$A21,'all sales summary'!$B$2:$B$2047,AH$4)))+(AVERAGEIFS('city centre offline'!$K$2:$K$2047,'city centre offline'!$A$2:$A$2047,$A21,'city centre offline'!$B$2:$B$2047,AH$4)*AVERAGEIFS('all sales summary'!$I$2:$I$2047,'all sales summary'!$A$2:$A$2047,$A21,'all sales summary'!$B$2:$B$2047,AH$4)))</f>
        <v>0.13679396419100937</v>
      </c>
    </row>
    <row r="22" spans="1:34" x14ac:dyDescent="0.3">
      <c r="A22" t="s">
        <v>24</v>
      </c>
      <c r="B22" s="60">
        <f>(AVERAGEIFS('city centre offline'!$K$2:$K$2047,'city centre offline'!$A$2:$A$2047,$A22,'city centre offline'!$B$2:$B$2047,B$4)*AVERAGEIFS('all sales summary'!$I$2:$I$2047,'all sales summary'!$A$2:$A$2047,$A22,'all sales summary'!$B$2:$B$2047,B$4))/((AVERAGEIFS('overall city offline'!$K$2:$K$2047,'overall city offline'!$A$2:$A$2047,$A22,'overall city offline'!$B$2:$B$2047,B$4)*(1-AVERAGEIFS('all sales summary'!$I$2:$I$2047,'all sales summary'!$A$2:$A$2047,$A22,'all sales summary'!$B$2:$B$2047,B$4)))+(AVERAGEIFS('city centre offline'!$K$2:$K$2047,'city centre offline'!$A$2:$A$2047,$A22,'city centre offline'!$B$2:$B$2047,B$4)*AVERAGEIFS('all sales summary'!$I$2:$I$2047,'all sales summary'!$A$2:$A$2047,$A22,'all sales summary'!$B$2:$B$2047,B$4)))</f>
        <v>0.2399805870470037</v>
      </c>
      <c r="C22" s="60">
        <f>(AVERAGEIFS('city centre offline'!$K$2:$K$2047,'city centre offline'!$A$2:$A$2047,$A22,'city centre offline'!$B$2:$B$2047,C$4)*AVERAGEIFS('all sales summary'!$I$2:$I$2047,'all sales summary'!$A$2:$A$2047,$A22,'all sales summary'!$B$2:$B$2047,C$4))/((AVERAGEIFS('overall city offline'!$K$2:$K$2047,'overall city offline'!$A$2:$A$2047,$A22,'overall city offline'!$B$2:$B$2047,C$4)*(1-AVERAGEIFS('all sales summary'!$I$2:$I$2047,'all sales summary'!$A$2:$A$2047,$A22,'all sales summary'!$B$2:$B$2047,C$4)))+(AVERAGEIFS('city centre offline'!$K$2:$K$2047,'city centre offline'!$A$2:$A$2047,$A22,'city centre offline'!$B$2:$B$2047,C$4)*AVERAGEIFS('all sales summary'!$I$2:$I$2047,'all sales summary'!$A$2:$A$2047,$A22,'all sales summary'!$B$2:$B$2047,C$4)))</f>
        <v>0.24222792417996428</v>
      </c>
      <c r="D22" s="60">
        <f>(AVERAGEIFS('city centre offline'!$K$2:$K$2047,'city centre offline'!$A$2:$A$2047,$A22,'city centre offline'!$B$2:$B$2047,D$4)*AVERAGEIFS('all sales summary'!$I$2:$I$2047,'all sales summary'!$A$2:$A$2047,$A22,'all sales summary'!$B$2:$B$2047,D$4))/((AVERAGEIFS('overall city offline'!$K$2:$K$2047,'overall city offline'!$A$2:$A$2047,$A22,'overall city offline'!$B$2:$B$2047,D$4)*(1-AVERAGEIFS('all sales summary'!$I$2:$I$2047,'all sales summary'!$A$2:$A$2047,$A22,'all sales summary'!$B$2:$B$2047,D$4)))+(AVERAGEIFS('city centre offline'!$K$2:$K$2047,'city centre offline'!$A$2:$A$2047,$A22,'city centre offline'!$B$2:$B$2047,D$4)*AVERAGEIFS('all sales summary'!$I$2:$I$2047,'all sales summary'!$A$2:$A$2047,$A22,'all sales summary'!$B$2:$B$2047,D$4)))</f>
        <v>0.25026842375908548</v>
      </c>
      <c r="E22" s="60">
        <f>(AVERAGEIFS('city centre offline'!$K$2:$K$2047,'city centre offline'!$A$2:$A$2047,$A22,'city centre offline'!$B$2:$B$2047,E$4)*AVERAGEIFS('all sales summary'!$I$2:$I$2047,'all sales summary'!$A$2:$A$2047,$A22,'all sales summary'!$B$2:$B$2047,E$4))/((AVERAGEIFS('overall city offline'!$K$2:$K$2047,'overall city offline'!$A$2:$A$2047,$A22,'overall city offline'!$B$2:$B$2047,E$4)*(1-AVERAGEIFS('all sales summary'!$I$2:$I$2047,'all sales summary'!$A$2:$A$2047,$A22,'all sales summary'!$B$2:$B$2047,E$4)))+(AVERAGEIFS('city centre offline'!$K$2:$K$2047,'city centre offline'!$A$2:$A$2047,$A22,'city centre offline'!$B$2:$B$2047,E$4)*AVERAGEIFS('all sales summary'!$I$2:$I$2047,'all sales summary'!$A$2:$A$2047,$A22,'all sales summary'!$B$2:$B$2047,E$4)))</f>
        <v>0.25648582081269716</v>
      </c>
      <c r="F22" s="60">
        <f>(AVERAGEIFS('city centre offline'!$K$2:$K$2047,'city centre offline'!$A$2:$A$2047,$A22,'city centre offline'!$B$2:$B$2047,F$4)*AVERAGEIFS('all sales summary'!$I$2:$I$2047,'all sales summary'!$A$2:$A$2047,$A22,'all sales summary'!$B$2:$B$2047,F$4))/((AVERAGEIFS('overall city offline'!$K$2:$K$2047,'overall city offline'!$A$2:$A$2047,$A22,'overall city offline'!$B$2:$B$2047,F$4)*(1-AVERAGEIFS('all sales summary'!$I$2:$I$2047,'all sales summary'!$A$2:$A$2047,$A22,'all sales summary'!$B$2:$B$2047,F$4)))+(AVERAGEIFS('city centre offline'!$K$2:$K$2047,'city centre offline'!$A$2:$A$2047,$A22,'city centre offline'!$B$2:$B$2047,F$4)*AVERAGEIFS('all sales summary'!$I$2:$I$2047,'all sales summary'!$A$2:$A$2047,$A22,'all sales summary'!$B$2:$B$2047,F$4)))</f>
        <v>0.26402656964142501</v>
      </c>
      <c r="G22" s="60">
        <f>(AVERAGEIFS('city centre offline'!$K$2:$K$2047,'city centre offline'!$A$2:$A$2047,$A22,'city centre offline'!$B$2:$B$2047,G$4)*AVERAGEIFS('all sales summary'!$I$2:$I$2047,'all sales summary'!$A$2:$A$2047,$A22,'all sales summary'!$B$2:$B$2047,G$4))/((AVERAGEIFS('overall city offline'!$K$2:$K$2047,'overall city offline'!$A$2:$A$2047,$A22,'overall city offline'!$B$2:$B$2047,G$4)*(1-AVERAGEIFS('all sales summary'!$I$2:$I$2047,'all sales summary'!$A$2:$A$2047,$A22,'all sales summary'!$B$2:$B$2047,G$4)))+(AVERAGEIFS('city centre offline'!$K$2:$K$2047,'city centre offline'!$A$2:$A$2047,$A22,'city centre offline'!$B$2:$B$2047,G$4)*AVERAGEIFS('all sales summary'!$I$2:$I$2047,'all sales summary'!$A$2:$A$2047,$A22,'all sales summary'!$B$2:$B$2047,G$4)))</f>
        <v>0.27065480343754117</v>
      </c>
      <c r="H22" s="60">
        <f>(AVERAGEIFS('city centre offline'!$K$2:$K$2047,'city centre offline'!$A$2:$A$2047,$A22,'city centre offline'!$B$2:$B$2047,H$4)*AVERAGEIFS('all sales summary'!$I$2:$I$2047,'all sales summary'!$A$2:$A$2047,$A22,'all sales summary'!$B$2:$B$2047,H$4))/((AVERAGEIFS('overall city offline'!$K$2:$K$2047,'overall city offline'!$A$2:$A$2047,$A22,'overall city offline'!$B$2:$B$2047,H$4)*(1-AVERAGEIFS('all sales summary'!$I$2:$I$2047,'all sales summary'!$A$2:$A$2047,$A22,'all sales summary'!$B$2:$B$2047,H$4)))+(AVERAGEIFS('city centre offline'!$K$2:$K$2047,'city centre offline'!$A$2:$A$2047,$A22,'city centre offline'!$B$2:$B$2047,H$4)*AVERAGEIFS('all sales summary'!$I$2:$I$2047,'all sales summary'!$A$2:$A$2047,$A22,'all sales summary'!$B$2:$B$2047,H$4)))</f>
        <v>0.25858867571138994</v>
      </c>
      <c r="I22" s="60">
        <f>(AVERAGEIFS('city centre offline'!$K$2:$K$2047,'city centre offline'!$A$2:$A$2047,$A22,'city centre offline'!$B$2:$B$2047,I$4)*AVERAGEIFS('all sales summary'!$I$2:$I$2047,'all sales summary'!$A$2:$A$2047,$A22,'all sales summary'!$B$2:$B$2047,I$4))/((AVERAGEIFS('overall city offline'!$K$2:$K$2047,'overall city offline'!$A$2:$A$2047,$A22,'overall city offline'!$B$2:$B$2047,I$4)*(1-AVERAGEIFS('all sales summary'!$I$2:$I$2047,'all sales summary'!$A$2:$A$2047,$A22,'all sales summary'!$B$2:$B$2047,I$4)))+(AVERAGEIFS('city centre offline'!$K$2:$K$2047,'city centre offline'!$A$2:$A$2047,$A22,'city centre offline'!$B$2:$B$2047,I$4)*AVERAGEIFS('all sales summary'!$I$2:$I$2047,'all sales summary'!$A$2:$A$2047,$A22,'all sales summary'!$B$2:$B$2047,I$4)))</f>
        <v>0.25507208217423288</v>
      </c>
      <c r="J22" s="60">
        <f>(AVERAGEIFS('city centre offline'!$K$2:$K$2047,'city centre offline'!$A$2:$A$2047,$A22,'city centre offline'!$B$2:$B$2047,J$4)*AVERAGEIFS('all sales summary'!$I$2:$I$2047,'all sales summary'!$A$2:$A$2047,$A22,'all sales summary'!$B$2:$B$2047,J$4))/((AVERAGEIFS('overall city offline'!$K$2:$K$2047,'overall city offline'!$A$2:$A$2047,$A22,'overall city offline'!$B$2:$B$2047,J$4)*(1-AVERAGEIFS('all sales summary'!$I$2:$I$2047,'all sales summary'!$A$2:$A$2047,$A22,'all sales summary'!$B$2:$B$2047,J$4)))+(AVERAGEIFS('city centre offline'!$K$2:$K$2047,'city centre offline'!$A$2:$A$2047,$A22,'city centre offline'!$B$2:$B$2047,J$4)*AVERAGEIFS('all sales summary'!$I$2:$I$2047,'all sales summary'!$A$2:$A$2047,$A22,'all sales summary'!$B$2:$B$2047,J$4)))</f>
        <v>0.26592792150220984</v>
      </c>
      <c r="K22" s="60">
        <f>(AVERAGEIFS('city centre offline'!$K$2:$K$2047,'city centre offline'!$A$2:$A$2047,$A22,'city centre offline'!$B$2:$B$2047,K$4)*AVERAGEIFS('all sales summary'!$I$2:$I$2047,'all sales summary'!$A$2:$A$2047,$A22,'all sales summary'!$B$2:$B$2047,K$4))/((AVERAGEIFS('overall city offline'!$K$2:$K$2047,'overall city offline'!$A$2:$A$2047,$A22,'overall city offline'!$B$2:$B$2047,K$4)*(1-AVERAGEIFS('all sales summary'!$I$2:$I$2047,'all sales summary'!$A$2:$A$2047,$A22,'all sales summary'!$B$2:$B$2047,K$4)))+(AVERAGEIFS('city centre offline'!$K$2:$K$2047,'city centre offline'!$A$2:$A$2047,$A22,'city centre offline'!$B$2:$B$2047,K$4)*AVERAGEIFS('all sales summary'!$I$2:$I$2047,'all sales summary'!$A$2:$A$2047,$A22,'all sales summary'!$B$2:$B$2047,K$4)))</f>
        <v>0.28027008539609322</v>
      </c>
      <c r="L22" s="60">
        <f>(AVERAGEIFS('city centre offline'!$K$2:$K$2047,'city centre offline'!$A$2:$A$2047,$A22,'city centre offline'!$B$2:$B$2047,L$4)*AVERAGEIFS('all sales summary'!$I$2:$I$2047,'all sales summary'!$A$2:$A$2047,$A22,'all sales summary'!$B$2:$B$2047,L$4))/((AVERAGEIFS('overall city offline'!$K$2:$K$2047,'overall city offline'!$A$2:$A$2047,$A22,'overall city offline'!$B$2:$B$2047,L$4)*(1-AVERAGEIFS('all sales summary'!$I$2:$I$2047,'all sales summary'!$A$2:$A$2047,$A22,'all sales summary'!$B$2:$B$2047,L$4)))+(AVERAGEIFS('city centre offline'!$K$2:$K$2047,'city centre offline'!$A$2:$A$2047,$A22,'city centre offline'!$B$2:$B$2047,L$4)*AVERAGEIFS('all sales summary'!$I$2:$I$2047,'all sales summary'!$A$2:$A$2047,$A22,'all sales summary'!$B$2:$B$2047,L$4)))</f>
        <v>0.30160751106899764</v>
      </c>
      <c r="M22" s="60">
        <f>(AVERAGEIFS('city centre offline'!$K$2:$K$2047,'city centre offline'!$A$2:$A$2047,$A22,'city centre offline'!$B$2:$B$2047,M$4)*AVERAGEIFS('all sales summary'!$I$2:$I$2047,'all sales summary'!$A$2:$A$2047,$A22,'all sales summary'!$B$2:$B$2047,M$4))/((AVERAGEIFS('overall city offline'!$K$2:$K$2047,'overall city offline'!$A$2:$A$2047,$A22,'overall city offline'!$B$2:$B$2047,M$4)*(1-AVERAGEIFS('all sales summary'!$I$2:$I$2047,'all sales summary'!$A$2:$A$2047,$A22,'all sales summary'!$B$2:$B$2047,M$4)))+(AVERAGEIFS('city centre offline'!$K$2:$K$2047,'city centre offline'!$A$2:$A$2047,$A22,'city centre offline'!$B$2:$B$2047,M$4)*AVERAGEIFS('all sales summary'!$I$2:$I$2047,'all sales summary'!$A$2:$A$2047,$A22,'all sales summary'!$B$2:$B$2047,M$4)))</f>
        <v>0.34334836641425326</v>
      </c>
      <c r="N22" s="60">
        <f>(AVERAGEIFS('city centre offline'!$K$2:$K$2047,'city centre offline'!$A$2:$A$2047,$A22,'city centre offline'!$B$2:$B$2047,N$4)*AVERAGEIFS('all sales summary'!$I$2:$I$2047,'all sales summary'!$A$2:$A$2047,$A22,'all sales summary'!$B$2:$B$2047,N$4))/((AVERAGEIFS('overall city offline'!$K$2:$K$2047,'overall city offline'!$A$2:$A$2047,$A22,'overall city offline'!$B$2:$B$2047,N$4)*(1-AVERAGEIFS('all sales summary'!$I$2:$I$2047,'all sales summary'!$A$2:$A$2047,$A22,'all sales summary'!$B$2:$B$2047,N$4)))+(AVERAGEIFS('city centre offline'!$K$2:$K$2047,'city centre offline'!$A$2:$A$2047,$A22,'city centre offline'!$B$2:$B$2047,N$4)*AVERAGEIFS('all sales summary'!$I$2:$I$2047,'all sales summary'!$A$2:$A$2047,$A22,'all sales summary'!$B$2:$B$2047,N$4)))</f>
        <v>0.27598018944911856</v>
      </c>
      <c r="O22" s="60">
        <f>(AVERAGEIFS('city centre offline'!$K$2:$K$2047,'city centre offline'!$A$2:$A$2047,$A22,'city centre offline'!$B$2:$B$2047,O$4)*AVERAGEIFS('all sales summary'!$I$2:$I$2047,'all sales summary'!$A$2:$A$2047,$A22,'all sales summary'!$B$2:$B$2047,O$4))/((AVERAGEIFS('overall city offline'!$K$2:$K$2047,'overall city offline'!$A$2:$A$2047,$A22,'overall city offline'!$B$2:$B$2047,O$4)*(1-AVERAGEIFS('all sales summary'!$I$2:$I$2047,'all sales summary'!$A$2:$A$2047,$A22,'all sales summary'!$B$2:$B$2047,O$4)))+(AVERAGEIFS('city centre offline'!$K$2:$K$2047,'city centre offline'!$A$2:$A$2047,$A22,'city centre offline'!$B$2:$B$2047,O$4)*AVERAGEIFS('all sales summary'!$I$2:$I$2047,'all sales summary'!$A$2:$A$2047,$A22,'all sales summary'!$B$2:$B$2047,O$4)))</f>
        <v>0.26883079122366016</v>
      </c>
      <c r="P22" s="60">
        <f>(AVERAGEIFS('city centre offline'!$K$2:$K$2047,'city centre offline'!$A$2:$A$2047,$A22,'city centre offline'!$B$2:$B$2047,P$4)*AVERAGEIFS('all sales summary'!$I$2:$I$2047,'all sales summary'!$A$2:$A$2047,$A22,'all sales summary'!$B$2:$B$2047,P$4))/((AVERAGEIFS('overall city offline'!$K$2:$K$2047,'overall city offline'!$A$2:$A$2047,$A22,'overall city offline'!$B$2:$B$2047,P$4)*(1-AVERAGEIFS('all sales summary'!$I$2:$I$2047,'all sales summary'!$A$2:$A$2047,$A22,'all sales summary'!$B$2:$B$2047,P$4)))+(AVERAGEIFS('city centre offline'!$K$2:$K$2047,'city centre offline'!$A$2:$A$2047,$A22,'city centre offline'!$B$2:$B$2047,P$4)*AVERAGEIFS('all sales summary'!$I$2:$I$2047,'all sales summary'!$A$2:$A$2047,$A22,'all sales summary'!$B$2:$B$2047,P$4)))</f>
        <v>0.25891697490798332</v>
      </c>
      <c r="Q22" s="60">
        <f>(AVERAGEIFS('city centre offline'!$K$2:$K$2047,'city centre offline'!$A$2:$A$2047,$A22,'city centre offline'!$B$2:$B$2047,Q$4)*AVERAGEIFS('all sales summary'!$I$2:$I$2047,'all sales summary'!$A$2:$A$2047,$A22,'all sales summary'!$B$2:$B$2047,Q$4))/((AVERAGEIFS('overall city offline'!$K$2:$K$2047,'overall city offline'!$A$2:$A$2047,$A22,'overall city offline'!$B$2:$B$2047,Q$4)*(1-AVERAGEIFS('all sales summary'!$I$2:$I$2047,'all sales summary'!$A$2:$A$2047,$A22,'all sales summary'!$B$2:$B$2047,Q$4)))+(AVERAGEIFS('city centre offline'!$K$2:$K$2047,'city centre offline'!$A$2:$A$2047,$A22,'city centre offline'!$B$2:$B$2047,Q$4)*AVERAGEIFS('all sales summary'!$I$2:$I$2047,'all sales summary'!$A$2:$A$2047,$A22,'all sales summary'!$B$2:$B$2047,Q$4)))</f>
        <v>0.22780880160138359</v>
      </c>
      <c r="R22" s="60">
        <f>(AVERAGEIFS('city centre offline'!$K$2:$K$2047,'city centre offline'!$A$2:$A$2047,$A22,'city centre offline'!$B$2:$B$2047,R$4)*AVERAGEIFS('all sales summary'!$I$2:$I$2047,'all sales summary'!$A$2:$A$2047,$A22,'all sales summary'!$B$2:$B$2047,R$4))/((AVERAGEIFS('overall city offline'!$K$2:$K$2047,'overall city offline'!$A$2:$A$2047,$A22,'overall city offline'!$B$2:$B$2047,R$4)*(1-AVERAGEIFS('all sales summary'!$I$2:$I$2047,'all sales summary'!$A$2:$A$2047,$A22,'all sales summary'!$B$2:$B$2047,R$4)))+(AVERAGEIFS('city centre offline'!$K$2:$K$2047,'city centre offline'!$A$2:$A$2047,$A22,'city centre offline'!$B$2:$B$2047,R$4)*AVERAGEIFS('all sales summary'!$I$2:$I$2047,'all sales summary'!$A$2:$A$2047,$A22,'all sales summary'!$B$2:$B$2047,R$4)))</f>
        <v>0.22639294757186001</v>
      </c>
      <c r="S22" s="60">
        <f>(AVERAGEIFS('city centre offline'!$K$2:$K$2047,'city centre offline'!$A$2:$A$2047,$A22,'city centre offline'!$B$2:$B$2047,S$4)*AVERAGEIFS('all sales summary'!$I$2:$I$2047,'all sales summary'!$A$2:$A$2047,$A22,'all sales summary'!$B$2:$B$2047,S$4))/((AVERAGEIFS('overall city offline'!$K$2:$K$2047,'overall city offline'!$A$2:$A$2047,$A22,'overall city offline'!$B$2:$B$2047,S$4)*(1-AVERAGEIFS('all sales summary'!$I$2:$I$2047,'all sales summary'!$A$2:$A$2047,$A22,'all sales summary'!$B$2:$B$2047,S$4)))+(AVERAGEIFS('city centre offline'!$K$2:$K$2047,'city centre offline'!$A$2:$A$2047,$A22,'city centre offline'!$B$2:$B$2047,S$4)*AVERAGEIFS('all sales summary'!$I$2:$I$2047,'all sales summary'!$A$2:$A$2047,$A22,'all sales summary'!$B$2:$B$2047,S$4)))</f>
        <v>0.26043910014674371</v>
      </c>
      <c r="T22" s="60">
        <f>(AVERAGEIFS('city centre offline'!$K$2:$K$2047,'city centre offline'!$A$2:$A$2047,$A22,'city centre offline'!$B$2:$B$2047,T$4)*AVERAGEIFS('all sales summary'!$I$2:$I$2047,'all sales summary'!$A$2:$A$2047,$A22,'all sales summary'!$B$2:$B$2047,T$4))/((AVERAGEIFS('overall city offline'!$K$2:$K$2047,'overall city offline'!$A$2:$A$2047,$A22,'overall city offline'!$B$2:$B$2047,T$4)*(1-AVERAGEIFS('all sales summary'!$I$2:$I$2047,'all sales summary'!$A$2:$A$2047,$A22,'all sales summary'!$B$2:$B$2047,T$4)))+(AVERAGEIFS('city centre offline'!$K$2:$K$2047,'city centre offline'!$A$2:$A$2047,$A22,'city centre offline'!$B$2:$B$2047,T$4)*AVERAGEIFS('all sales summary'!$I$2:$I$2047,'all sales summary'!$A$2:$A$2047,$A22,'all sales summary'!$B$2:$B$2047,T$4)))</f>
        <v>0.2939981198623855</v>
      </c>
      <c r="U22" s="60">
        <f>(AVERAGEIFS('city centre offline'!$K$2:$K$2047,'city centre offline'!$A$2:$A$2047,$A22,'city centre offline'!$B$2:$B$2047,U$4)*AVERAGEIFS('all sales summary'!$I$2:$I$2047,'all sales summary'!$A$2:$A$2047,$A22,'all sales summary'!$B$2:$B$2047,U$4))/((AVERAGEIFS('overall city offline'!$K$2:$K$2047,'overall city offline'!$A$2:$A$2047,$A22,'overall city offline'!$B$2:$B$2047,U$4)*(1-AVERAGEIFS('all sales summary'!$I$2:$I$2047,'all sales summary'!$A$2:$A$2047,$A22,'all sales summary'!$B$2:$B$2047,U$4)))+(AVERAGEIFS('city centre offline'!$K$2:$K$2047,'city centre offline'!$A$2:$A$2047,$A22,'city centre offline'!$B$2:$B$2047,U$4)*AVERAGEIFS('all sales summary'!$I$2:$I$2047,'all sales summary'!$A$2:$A$2047,$A22,'all sales summary'!$B$2:$B$2047,U$4)))</f>
        <v>0.29994086724122992</v>
      </c>
      <c r="V22" s="60">
        <f>(AVERAGEIFS('city centre offline'!$K$2:$K$2047,'city centre offline'!$A$2:$A$2047,$A22,'city centre offline'!$B$2:$B$2047,V$4)*AVERAGEIFS('all sales summary'!$I$2:$I$2047,'all sales summary'!$A$2:$A$2047,$A22,'all sales summary'!$B$2:$B$2047,V$4))/((AVERAGEIFS('overall city offline'!$K$2:$K$2047,'overall city offline'!$A$2:$A$2047,$A22,'overall city offline'!$B$2:$B$2047,V$4)*(1-AVERAGEIFS('all sales summary'!$I$2:$I$2047,'all sales summary'!$A$2:$A$2047,$A22,'all sales summary'!$B$2:$B$2047,V$4)))+(AVERAGEIFS('city centre offline'!$K$2:$K$2047,'city centre offline'!$A$2:$A$2047,$A22,'city centre offline'!$B$2:$B$2047,V$4)*AVERAGEIFS('all sales summary'!$I$2:$I$2047,'all sales summary'!$A$2:$A$2047,$A22,'all sales summary'!$B$2:$B$2047,V$4)))</f>
        <v>0.3022178424920306</v>
      </c>
      <c r="W22" s="60">
        <f>(AVERAGEIFS('city centre offline'!$K$2:$K$2047,'city centre offline'!$A$2:$A$2047,$A22,'city centre offline'!$B$2:$B$2047,W$4)*AVERAGEIFS('all sales summary'!$I$2:$I$2047,'all sales summary'!$A$2:$A$2047,$A22,'all sales summary'!$B$2:$B$2047,W$4))/((AVERAGEIFS('overall city offline'!$K$2:$K$2047,'overall city offline'!$A$2:$A$2047,$A22,'overall city offline'!$B$2:$B$2047,W$4)*(1-AVERAGEIFS('all sales summary'!$I$2:$I$2047,'all sales summary'!$A$2:$A$2047,$A22,'all sales summary'!$B$2:$B$2047,W$4)))+(AVERAGEIFS('city centre offline'!$K$2:$K$2047,'city centre offline'!$A$2:$A$2047,$A22,'city centre offline'!$B$2:$B$2047,W$4)*AVERAGEIFS('all sales summary'!$I$2:$I$2047,'all sales summary'!$A$2:$A$2047,$A22,'all sales summary'!$B$2:$B$2047,W$4)))</f>
        <v>0.29393412903606581</v>
      </c>
      <c r="X22" s="60">
        <f>(AVERAGEIFS('city centre offline'!$K$2:$K$2047,'city centre offline'!$A$2:$A$2047,$A22,'city centre offline'!$B$2:$B$2047,X$4)*AVERAGEIFS('all sales summary'!$I$2:$I$2047,'all sales summary'!$A$2:$A$2047,$A22,'all sales summary'!$B$2:$B$2047,X$4))/((AVERAGEIFS('overall city offline'!$K$2:$K$2047,'overall city offline'!$A$2:$A$2047,$A22,'overall city offline'!$B$2:$B$2047,X$4)*(1-AVERAGEIFS('all sales summary'!$I$2:$I$2047,'all sales summary'!$A$2:$A$2047,$A22,'all sales summary'!$B$2:$B$2047,X$4)))+(AVERAGEIFS('city centre offline'!$K$2:$K$2047,'city centre offline'!$A$2:$A$2047,$A22,'city centre offline'!$B$2:$B$2047,X$4)*AVERAGEIFS('all sales summary'!$I$2:$I$2047,'all sales summary'!$A$2:$A$2047,$A22,'all sales summary'!$B$2:$B$2047,X$4)))</f>
        <v>0.25026020363123158</v>
      </c>
      <c r="Y22" s="60">
        <f>(AVERAGEIFS('city centre offline'!$K$2:$K$2047,'city centre offline'!$A$2:$A$2047,$A22,'city centre offline'!$B$2:$B$2047,Y$4)*AVERAGEIFS('all sales summary'!$I$2:$I$2047,'all sales summary'!$A$2:$A$2047,$A22,'all sales summary'!$B$2:$B$2047,Y$4))/((AVERAGEIFS('overall city offline'!$K$2:$K$2047,'overall city offline'!$A$2:$A$2047,$A22,'overall city offline'!$B$2:$B$2047,Y$4)*(1-AVERAGEIFS('all sales summary'!$I$2:$I$2047,'all sales summary'!$A$2:$A$2047,$A22,'all sales summary'!$B$2:$B$2047,Y$4)))+(AVERAGEIFS('city centre offline'!$K$2:$K$2047,'city centre offline'!$A$2:$A$2047,$A22,'city centre offline'!$B$2:$B$2047,Y$4)*AVERAGEIFS('all sales summary'!$I$2:$I$2047,'all sales summary'!$A$2:$A$2047,$A22,'all sales summary'!$B$2:$B$2047,Y$4)))</f>
        <v>0.36758549226242804</v>
      </c>
      <c r="Z22" s="60">
        <f>(AVERAGEIFS('city centre offline'!$K$2:$K$2047,'city centre offline'!$A$2:$A$2047,$A22,'city centre offline'!$B$2:$B$2047,Z$4)*AVERAGEIFS('all sales summary'!$I$2:$I$2047,'all sales summary'!$A$2:$A$2047,$A22,'all sales summary'!$B$2:$B$2047,Z$4))/((AVERAGEIFS('overall city offline'!$K$2:$K$2047,'overall city offline'!$A$2:$A$2047,$A22,'overall city offline'!$B$2:$B$2047,Z$4)*(1-AVERAGEIFS('all sales summary'!$I$2:$I$2047,'all sales summary'!$A$2:$A$2047,$A22,'all sales summary'!$B$2:$B$2047,Z$4)))+(AVERAGEIFS('city centre offline'!$K$2:$K$2047,'city centre offline'!$A$2:$A$2047,$A22,'city centre offline'!$B$2:$B$2047,Z$4)*AVERAGEIFS('all sales summary'!$I$2:$I$2047,'all sales summary'!$A$2:$A$2047,$A22,'all sales summary'!$B$2:$B$2047,Z$4)))</f>
        <v>0.19368341625428973</v>
      </c>
      <c r="AA22" s="60">
        <f>(AVERAGEIFS('city centre offline'!$K$2:$K$2047,'city centre offline'!$A$2:$A$2047,$A22,'city centre offline'!$B$2:$B$2047,AA$4)*AVERAGEIFS('all sales summary'!$I$2:$I$2047,'all sales summary'!$A$2:$A$2047,$A22,'all sales summary'!$B$2:$B$2047,AA$4))/((AVERAGEIFS('overall city offline'!$K$2:$K$2047,'overall city offline'!$A$2:$A$2047,$A22,'overall city offline'!$B$2:$B$2047,AA$4)*(1-AVERAGEIFS('all sales summary'!$I$2:$I$2047,'all sales summary'!$A$2:$A$2047,$A22,'all sales summary'!$B$2:$B$2047,AA$4)))+(AVERAGEIFS('city centre offline'!$K$2:$K$2047,'city centre offline'!$A$2:$A$2047,$A22,'city centre offline'!$B$2:$B$2047,AA$4)*AVERAGEIFS('all sales summary'!$I$2:$I$2047,'all sales summary'!$A$2:$A$2047,$A22,'all sales summary'!$B$2:$B$2047,AA$4)))</f>
        <v>0.20504338208251685</v>
      </c>
      <c r="AB22" s="60">
        <f>(AVERAGEIFS('city centre offline'!$K$2:$K$2047,'city centre offline'!$A$2:$A$2047,$A22,'city centre offline'!$B$2:$B$2047,AB$4)*AVERAGEIFS('all sales summary'!$I$2:$I$2047,'all sales summary'!$A$2:$A$2047,$A22,'all sales summary'!$B$2:$B$2047,AB$4))/((AVERAGEIFS('overall city offline'!$K$2:$K$2047,'overall city offline'!$A$2:$A$2047,$A22,'overall city offline'!$B$2:$B$2047,AB$4)*(1-AVERAGEIFS('all sales summary'!$I$2:$I$2047,'all sales summary'!$A$2:$A$2047,$A22,'all sales summary'!$B$2:$B$2047,AB$4)))+(AVERAGEIFS('city centre offline'!$K$2:$K$2047,'city centre offline'!$A$2:$A$2047,$A22,'city centre offline'!$B$2:$B$2047,AB$4)*AVERAGEIFS('all sales summary'!$I$2:$I$2047,'all sales summary'!$A$2:$A$2047,$A22,'all sales summary'!$B$2:$B$2047,AB$4)))</f>
        <v>0.20864513143370117</v>
      </c>
      <c r="AC22" s="60">
        <f>(AVERAGEIFS('city centre offline'!$K$2:$K$2047,'city centre offline'!$A$2:$A$2047,$A22,'city centre offline'!$B$2:$B$2047,AC$4)*AVERAGEIFS('all sales summary'!$I$2:$I$2047,'all sales summary'!$A$2:$A$2047,$A22,'all sales summary'!$B$2:$B$2047,AC$4))/((AVERAGEIFS('overall city offline'!$K$2:$K$2047,'overall city offline'!$A$2:$A$2047,$A22,'overall city offline'!$B$2:$B$2047,AC$4)*(1-AVERAGEIFS('all sales summary'!$I$2:$I$2047,'all sales summary'!$A$2:$A$2047,$A22,'all sales summary'!$B$2:$B$2047,AC$4)))+(AVERAGEIFS('city centre offline'!$K$2:$K$2047,'city centre offline'!$A$2:$A$2047,$A22,'city centre offline'!$B$2:$B$2047,AC$4)*AVERAGEIFS('all sales summary'!$I$2:$I$2047,'all sales summary'!$A$2:$A$2047,$A22,'all sales summary'!$B$2:$B$2047,AC$4)))</f>
        <v>0.31529617797807302</v>
      </c>
      <c r="AD22" s="60">
        <f>(AVERAGEIFS('city centre offline'!$K$2:$K$2047,'city centre offline'!$A$2:$A$2047,$A22,'city centre offline'!$B$2:$B$2047,AD$4)*AVERAGEIFS('all sales summary'!$I$2:$I$2047,'all sales summary'!$A$2:$A$2047,$A22,'all sales summary'!$B$2:$B$2047,AD$4))/((AVERAGEIFS('overall city offline'!$K$2:$K$2047,'overall city offline'!$A$2:$A$2047,$A22,'overall city offline'!$B$2:$B$2047,AD$4)*(1-AVERAGEIFS('all sales summary'!$I$2:$I$2047,'all sales summary'!$A$2:$A$2047,$A22,'all sales summary'!$B$2:$B$2047,AD$4)))+(AVERAGEIFS('city centre offline'!$K$2:$K$2047,'city centre offline'!$A$2:$A$2047,$A22,'city centre offline'!$B$2:$B$2047,AD$4)*AVERAGEIFS('all sales summary'!$I$2:$I$2047,'all sales summary'!$A$2:$A$2047,$A22,'all sales summary'!$B$2:$B$2047,AD$4)))</f>
        <v>0.26468938027112943</v>
      </c>
      <c r="AE22" s="60">
        <f>(AVERAGEIFS('city centre offline'!$K$2:$K$2047,'city centre offline'!$A$2:$A$2047,$A22,'city centre offline'!$B$2:$B$2047,AE$4)*AVERAGEIFS('all sales summary'!$I$2:$I$2047,'all sales summary'!$A$2:$A$2047,$A22,'all sales summary'!$B$2:$B$2047,AE$4))/((AVERAGEIFS('overall city offline'!$K$2:$K$2047,'overall city offline'!$A$2:$A$2047,$A22,'overall city offline'!$B$2:$B$2047,AE$4)*(1-AVERAGEIFS('all sales summary'!$I$2:$I$2047,'all sales summary'!$A$2:$A$2047,$A22,'all sales summary'!$B$2:$B$2047,AE$4)))+(AVERAGEIFS('city centre offline'!$K$2:$K$2047,'city centre offline'!$A$2:$A$2047,$A22,'city centre offline'!$B$2:$B$2047,AE$4)*AVERAGEIFS('all sales summary'!$I$2:$I$2047,'all sales summary'!$A$2:$A$2047,$A22,'all sales summary'!$B$2:$B$2047,AE$4)))</f>
        <v>0.23961394146687742</v>
      </c>
      <c r="AF22" s="60">
        <f>(AVERAGEIFS('city centre offline'!$K$2:$K$2047,'city centre offline'!$A$2:$A$2047,$A22,'city centre offline'!$B$2:$B$2047,AF$4)*AVERAGEIFS('all sales summary'!$I$2:$I$2047,'all sales summary'!$A$2:$A$2047,$A22,'all sales summary'!$B$2:$B$2047,AF$4))/((AVERAGEIFS('overall city offline'!$K$2:$K$2047,'overall city offline'!$A$2:$A$2047,$A22,'overall city offline'!$B$2:$B$2047,AF$4)*(1-AVERAGEIFS('all sales summary'!$I$2:$I$2047,'all sales summary'!$A$2:$A$2047,$A22,'all sales summary'!$B$2:$B$2047,AF$4)))+(AVERAGEIFS('city centre offline'!$K$2:$K$2047,'city centre offline'!$A$2:$A$2047,$A22,'city centre offline'!$B$2:$B$2047,AF$4)*AVERAGEIFS('all sales summary'!$I$2:$I$2047,'all sales summary'!$A$2:$A$2047,$A22,'all sales summary'!$B$2:$B$2047,AF$4)))</f>
        <v>0.23867094742295503</v>
      </c>
      <c r="AG22" s="60">
        <f>(AVERAGEIFS('city centre offline'!$K$2:$K$2047,'city centre offline'!$A$2:$A$2047,$A22,'city centre offline'!$B$2:$B$2047,AG$4)*AVERAGEIFS('all sales summary'!$I$2:$I$2047,'all sales summary'!$A$2:$A$2047,$A22,'all sales summary'!$B$2:$B$2047,AG$4))/((AVERAGEIFS('overall city offline'!$K$2:$K$2047,'overall city offline'!$A$2:$A$2047,$A22,'overall city offline'!$B$2:$B$2047,AG$4)*(1-AVERAGEIFS('all sales summary'!$I$2:$I$2047,'all sales summary'!$A$2:$A$2047,$A22,'all sales summary'!$B$2:$B$2047,AG$4)))+(AVERAGEIFS('city centre offline'!$K$2:$K$2047,'city centre offline'!$A$2:$A$2047,$A22,'city centre offline'!$B$2:$B$2047,AG$4)*AVERAGEIFS('all sales summary'!$I$2:$I$2047,'all sales summary'!$A$2:$A$2047,$A22,'all sales summary'!$B$2:$B$2047,AG$4)))</f>
        <v>0.24481117290985802</v>
      </c>
      <c r="AH22" s="60">
        <f>(AVERAGEIFS('city centre offline'!$K$2:$K$2047,'city centre offline'!$A$2:$A$2047,$A22,'city centre offline'!$B$2:$B$2047,AH$4)*AVERAGEIFS('all sales summary'!$I$2:$I$2047,'all sales summary'!$A$2:$A$2047,$A22,'all sales summary'!$B$2:$B$2047,AH$4))/((AVERAGEIFS('overall city offline'!$K$2:$K$2047,'overall city offline'!$A$2:$A$2047,$A22,'overall city offline'!$B$2:$B$2047,AH$4)*(1-AVERAGEIFS('all sales summary'!$I$2:$I$2047,'all sales summary'!$A$2:$A$2047,$A22,'all sales summary'!$B$2:$B$2047,AH$4)))+(AVERAGEIFS('city centre offline'!$K$2:$K$2047,'city centre offline'!$A$2:$A$2047,$A22,'city centre offline'!$B$2:$B$2047,AH$4)*AVERAGEIFS('all sales summary'!$I$2:$I$2047,'all sales summary'!$A$2:$A$2047,$A22,'all sales summary'!$B$2:$B$2047,AH$4)))</f>
        <v>0.24088136715129047</v>
      </c>
    </row>
    <row r="23" spans="1:34" x14ac:dyDescent="0.3">
      <c r="A23" t="s">
        <v>25</v>
      </c>
      <c r="B23" s="60">
        <f>(AVERAGEIFS('city centre offline'!$K$2:$K$2047,'city centre offline'!$A$2:$A$2047,$A23,'city centre offline'!$B$2:$B$2047,B$4)*AVERAGEIFS('all sales summary'!$I$2:$I$2047,'all sales summary'!$A$2:$A$2047,$A23,'all sales summary'!$B$2:$B$2047,B$4))/((AVERAGEIFS('overall city offline'!$K$2:$K$2047,'overall city offline'!$A$2:$A$2047,$A23,'overall city offline'!$B$2:$B$2047,B$4)*(1-AVERAGEIFS('all sales summary'!$I$2:$I$2047,'all sales summary'!$A$2:$A$2047,$A23,'all sales summary'!$B$2:$B$2047,B$4)))+(AVERAGEIFS('city centre offline'!$K$2:$K$2047,'city centre offline'!$A$2:$A$2047,$A23,'city centre offline'!$B$2:$B$2047,B$4)*AVERAGEIFS('all sales summary'!$I$2:$I$2047,'all sales summary'!$A$2:$A$2047,$A23,'all sales summary'!$B$2:$B$2047,B$4)))</f>
        <v>0.15226494036683993</v>
      </c>
      <c r="C23" s="60">
        <f>(AVERAGEIFS('city centre offline'!$K$2:$K$2047,'city centre offline'!$A$2:$A$2047,$A23,'city centre offline'!$B$2:$B$2047,C$4)*AVERAGEIFS('all sales summary'!$I$2:$I$2047,'all sales summary'!$A$2:$A$2047,$A23,'all sales summary'!$B$2:$B$2047,C$4))/((AVERAGEIFS('overall city offline'!$K$2:$K$2047,'overall city offline'!$A$2:$A$2047,$A23,'overall city offline'!$B$2:$B$2047,C$4)*(1-AVERAGEIFS('all sales summary'!$I$2:$I$2047,'all sales summary'!$A$2:$A$2047,$A23,'all sales summary'!$B$2:$B$2047,C$4)))+(AVERAGEIFS('city centre offline'!$K$2:$K$2047,'city centre offline'!$A$2:$A$2047,$A23,'city centre offline'!$B$2:$B$2047,C$4)*AVERAGEIFS('all sales summary'!$I$2:$I$2047,'all sales summary'!$A$2:$A$2047,$A23,'all sales summary'!$B$2:$B$2047,C$4)))</f>
        <v>0.17017838749914774</v>
      </c>
      <c r="D23" s="60">
        <f>(AVERAGEIFS('city centre offline'!$K$2:$K$2047,'city centre offline'!$A$2:$A$2047,$A23,'city centre offline'!$B$2:$B$2047,D$4)*AVERAGEIFS('all sales summary'!$I$2:$I$2047,'all sales summary'!$A$2:$A$2047,$A23,'all sales summary'!$B$2:$B$2047,D$4))/((AVERAGEIFS('overall city offline'!$K$2:$K$2047,'overall city offline'!$A$2:$A$2047,$A23,'overall city offline'!$B$2:$B$2047,D$4)*(1-AVERAGEIFS('all sales summary'!$I$2:$I$2047,'all sales summary'!$A$2:$A$2047,$A23,'all sales summary'!$B$2:$B$2047,D$4)))+(AVERAGEIFS('city centre offline'!$K$2:$K$2047,'city centre offline'!$A$2:$A$2047,$A23,'city centre offline'!$B$2:$B$2047,D$4)*AVERAGEIFS('all sales summary'!$I$2:$I$2047,'all sales summary'!$A$2:$A$2047,$A23,'all sales summary'!$B$2:$B$2047,D$4)))</f>
        <v>0.17181806698685337</v>
      </c>
      <c r="E23" s="60">
        <f>(AVERAGEIFS('city centre offline'!$K$2:$K$2047,'city centre offline'!$A$2:$A$2047,$A23,'city centre offline'!$B$2:$B$2047,E$4)*AVERAGEIFS('all sales summary'!$I$2:$I$2047,'all sales summary'!$A$2:$A$2047,$A23,'all sales summary'!$B$2:$B$2047,E$4))/((AVERAGEIFS('overall city offline'!$K$2:$K$2047,'overall city offline'!$A$2:$A$2047,$A23,'overall city offline'!$B$2:$B$2047,E$4)*(1-AVERAGEIFS('all sales summary'!$I$2:$I$2047,'all sales summary'!$A$2:$A$2047,$A23,'all sales summary'!$B$2:$B$2047,E$4)))+(AVERAGEIFS('city centre offline'!$K$2:$K$2047,'city centre offline'!$A$2:$A$2047,$A23,'city centre offline'!$B$2:$B$2047,E$4)*AVERAGEIFS('all sales summary'!$I$2:$I$2047,'all sales summary'!$A$2:$A$2047,$A23,'all sales summary'!$B$2:$B$2047,E$4)))</f>
        <v>0.15821801744161912</v>
      </c>
      <c r="F23" s="60">
        <f>(AVERAGEIFS('city centre offline'!$K$2:$K$2047,'city centre offline'!$A$2:$A$2047,$A23,'city centre offline'!$B$2:$B$2047,F$4)*AVERAGEIFS('all sales summary'!$I$2:$I$2047,'all sales summary'!$A$2:$A$2047,$A23,'all sales summary'!$B$2:$B$2047,F$4))/((AVERAGEIFS('overall city offline'!$K$2:$K$2047,'overall city offline'!$A$2:$A$2047,$A23,'overall city offline'!$B$2:$B$2047,F$4)*(1-AVERAGEIFS('all sales summary'!$I$2:$I$2047,'all sales summary'!$A$2:$A$2047,$A23,'all sales summary'!$B$2:$B$2047,F$4)))+(AVERAGEIFS('city centre offline'!$K$2:$K$2047,'city centre offline'!$A$2:$A$2047,$A23,'city centre offline'!$B$2:$B$2047,F$4)*AVERAGEIFS('all sales summary'!$I$2:$I$2047,'all sales summary'!$A$2:$A$2047,$A23,'all sales summary'!$B$2:$B$2047,F$4)))</f>
        <v>0.15305550075799679</v>
      </c>
      <c r="G23" s="60">
        <f>(AVERAGEIFS('city centre offline'!$K$2:$K$2047,'city centre offline'!$A$2:$A$2047,$A23,'city centre offline'!$B$2:$B$2047,G$4)*AVERAGEIFS('all sales summary'!$I$2:$I$2047,'all sales summary'!$A$2:$A$2047,$A23,'all sales summary'!$B$2:$B$2047,G$4))/((AVERAGEIFS('overall city offline'!$K$2:$K$2047,'overall city offline'!$A$2:$A$2047,$A23,'overall city offline'!$B$2:$B$2047,G$4)*(1-AVERAGEIFS('all sales summary'!$I$2:$I$2047,'all sales summary'!$A$2:$A$2047,$A23,'all sales summary'!$B$2:$B$2047,G$4)))+(AVERAGEIFS('city centre offline'!$K$2:$K$2047,'city centre offline'!$A$2:$A$2047,$A23,'city centre offline'!$B$2:$B$2047,G$4)*AVERAGEIFS('all sales summary'!$I$2:$I$2047,'all sales summary'!$A$2:$A$2047,$A23,'all sales summary'!$B$2:$B$2047,G$4)))</f>
        <v>0.16633672094275029</v>
      </c>
      <c r="H23" s="60">
        <f>(AVERAGEIFS('city centre offline'!$K$2:$K$2047,'city centre offline'!$A$2:$A$2047,$A23,'city centre offline'!$B$2:$B$2047,H$4)*AVERAGEIFS('all sales summary'!$I$2:$I$2047,'all sales summary'!$A$2:$A$2047,$A23,'all sales summary'!$B$2:$B$2047,H$4))/((AVERAGEIFS('overall city offline'!$K$2:$K$2047,'overall city offline'!$A$2:$A$2047,$A23,'overall city offline'!$B$2:$B$2047,H$4)*(1-AVERAGEIFS('all sales summary'!$I$2:$I$2047,'all sales summary'!$A$2:$A$2047,$A23,'all sales summary'!$B$2:$B$2047,H$4)))+(AVERAGEIFS('city centre offline'!$K$2:$K$2047,'city centre offline'!$A$2:$A$2047,$A23,'city centre offline'!$B$2:$B$2047,H$4)*AVERAGEIFS('all sales summary'!$I$2:$I$2047,'all sales summary'!$A$2:$A$2047,$A23,'all sales summary'!$B$2:$B$2047,H$4)))</f>
        <v>0.15283157514628593</v>
      </c>
      <c r="I23" s="60">
        <f>(AVERAGEIFS('city centre offline'!$K$2:$K$2047,'city centre offline'!$A$2:$A$2047,$A23,'city centre offline'!$B$2:$B$2047,I$4)*AVERAGEIFS('all sales summary'!$I$2:$I$2047,'all sales summary'!$A$2:$A$2047,$A23,'all sales summary'!$B$2:$B$2047,I$4))/((AVERAGEIFS('overall city offline'!$K$2:$K$2047,'overall city offline'!$A$2:$A$2047,$A23,'overall city offline'!$B$2:$B$2047,I$4)*(1-AVERAGEIFS('all sales summary'!$I$2:$I$2047,'all sales summary'!$A$2:$A$2047,$A23,'all sales summary'!$B$2:$B$2047,I$4)))+(AVERAGEIFS('city centre offline'!$K$2:$K$2047,'city centre offline'!$A$2:$A$2047,$A23,'city centre offline'!$B$2:$B$2047,I$4)*AVERAGEIFS('all sales summary'!$I$2:$I$2047,'all sales summary'!$A$2:$A$2047,$A23,'all sales summary'!$B$2:$B$2047,I$4)))</f>
        <v>0.16244048942322478</v>
      </c>
      <c r="J23" s="60">
        <f>(AVERAGEIFS('city centre offline'!$K$2:$K$2047,'city centre offline'!$A$2:$A$2047,$A23,'city centre offline'!$B$2:$B$2047,J$4)*AVERAGEIFS('all sales summary'!$I$2:$I$2047,'all sales summary'!$A$2:$A$2047,$A23,'all sales summary'!$B$2:$B$2047,J$4))/((AVERAGEIFS('overall city offline'!$K$2:$K$2047,'overall city offline'!$A$2:$A$2047,$A23,'overall city offline'!$B$2:$B$2047,J$4)*(1-AVERAGEIFS('all sales summary'!$I$2:$I$2047,'all sales summary'!$A$2:$A$2047,$A23,'all sales summary'!$B$2:$B$2047,J$4)))+(AVERAGEIFS('city centre offline'!$K$2:$K$2047,'city centre offline'!$A$2:$A$2047,$A23,'city centre offline'!$B$2:$B$2047,J$4)*AVERAGEIFS('all sales summary'!$I$2:$I$2047,'all sales summary'!$A$2:$A$2047,$A23,'all sales summary'!$B$2:$B$2047,J$4)))</f>
        <v>0.16823578733362535</v>
      </c>
      <c r="K23" s="60">
        <f>(AVERAGEIFS('city centre offline'!$K$2:$K$2047,'city centre offline'!$A$2:$A$2047,$A23,'city centre offline'!$B$2:$B$2047,K$4)*AVERAGEIFS('all sales summary'!$I$2:$I$2047,'all sales summary'!$A$2:$A$2047,$A23,'all sales summary'!$B$2:$B$2047,K$4))/((AVERAGEIFS('overall city offline'!$K$2:$K$2047,'overall city offline'!$A$2:$A$2047,$A23,'overall city offline'!$B$2:$B$2047,K$4)*(1-AVERAGEIFS('all sales summary'!$I$2:$I$2047,'all sales summary'!$A$2:$A$2047,$A23,'all sales summary'!$B$2:$B$2047,K$4)))+(AVERAGEIFS('city centre offline'!$K$2:$K$2047,'city centre offline'!$A$2:$A$2047,$A23,'city centre offline'!$B$2:$B$2047,K$4)*AVERAGEIFS('all sales summary'!$I$2:$I$2047,'all sales summary'!$A$2:$A$2047,$A23,'all sales summary'!$B$2:$B$2047,K$4)))</f>
        <v>0.17516123976426834</v>
      </c>
      <c r="L23" s="60">
        <f>(AVERAGEIFS('city centre offline'!$K$2:$K$2047,'city centre offline'!$A$2:$A$2047,$A23,'city centre offline'!$B$2:$B$2047,L$4)*AVERAGEIFS('all sales summary'!$I$2:$I$2047,'all sales summary'!$A$2:$A$2047,$A23,'all sales summary'!$B$2:$B$2047,L$4))/((AVERAGEIFS('overall city offline'!$K$2:$K$2047,'overall city offline'!$A$2:$A$2047,$A23,'overall city offline'!$B$2:$B$2047,L$4)*(1-AVERAGEIFS('all sales summary'!$I$2:$I$2047,'all sales summary'!$A$2:$A$2047,$A23,'all sales summary'!$B$2:$B$2047,L$4)))+(AVERAGEIFS('city centre offline'!$K$2:$K$2047,'city centre offline'!$A$2:$A$2047,$A23,'city centre offline'!$B$2:$B$2047,L$4)*AVERAGEIFS('all sales summary'!$I$2:$I$2047,'all sales summary'!$A$2:$A$2047,$A23,'all sales summary'!$B$2:$B$2047,L$4)))</f>
        <v>0.16721461769592788</v>
      </c>
      <c r="M23" s="60">
        <f>(AVERAGEIFS('city centre offline'!$K$2:$K$2047,'city centre offline'!$A$2:$A$2047,$A23,'city centre offline'!$B$2:$B$2047,M$4)*AVERAGEIFS('all sales summary'!$I$2:$I$2047,'all sales summary'!$A$2:$A$2047,$A23,'all sales summary'!$B$2:$B$2047,M$4))/((AVERAGEIFS('overall city offline'!$K$2:$K$2047,'overall city offline'!$A$2:$A$2047,$A23,'overall city offline'!$B$2:$B$2047,M$4)*(1-AVERAGEIFS('all sales summary'!$I$2:$I$2047,'all sales summary'!$A$2:$A$2047,$A23,'all sales summary'!$B$2:$B$2047,M$4)))+(AVERAGEIFS('city centre offline'!$K$2:$K$2047,'city centre offline'!$A$2:$A$2047,$A23,'city centre offline'!$B$2:$B$2047,M$4)*AVERAGEIFS('all sales summary'!$I$2:$I$2047,'all sales summary'!$A$2:$A$2047,$A23,'all sales summary'!$B$2:$B$2047,M$4)))</f>
        <v>0.2006260311645128</v>
      </c>
      <c r="N23" s="60">
        <f>(AVERAGEIFS('city centre offline'!$K$2:$K$2047,'city centre offline'!$A$2:$A$2047,$A23,'city centre offline'!$B$2:$B$2047,N$4)*AVERAGEIFS('all sales summary'!$I$2:$I$2047,'all sales summary'!$A$2:$A$2047,$A23,'all sales summary'!$B$2:$B$2047,N$4))/((AVERAGEIFS('overall city offline'!$K$2:$K$2047,'overall city offline'!$A$2:$A$2047,$A23,'overall city offline'!$B$2:$B$2047,N$4)*(1-AVERAGEIFS('all sales summary'!$I$2:$I$2047,'all sales summary'!$A$2:$A$2047,$A23,'all sales summary'!$B$2:$B$2047,N$4)))+(AVERAGEIFS('city centre offline'!$K$2:$K$2047,'city centre offline'!$A$2:$A$2047,$A23,'city centre offline'!$B$2:$B$2047,N$4)*AVERAGEIFS('all sales summary'!$I$2:$I$2047,'all sales summary'!$A$2:$A$2047,$A23,'all sales summary'!$B$2:$B$2047,N$4)))</f>
        <v>0.15112147753720379</v>
      </c>
      <c r="O23" s="60">
        <f>(AVERAGEIFS('city centre offline'!$K$2:$K$2047,'city centre offline'!$A$2:$A$2047,$A23,'city centre offline'!$B$2:$B$2047,O$4)*AVERAGEIFS('all sales summary'!$I$2:$I$2047,'all sales summary'!$A$2:$A$2047,$A23,'all sales summary'!$B$2:$B$2047,O$4))/((AVERAGEIFS('overall city offline'!$K$2:$K$2047,'overall city offline'!$A$2:$A$2047,$A23,'overall city offline'!$B$2:$B$2047,O$4)*(1-AVERAGEIFS('all sales summary'!$I$2:$I$2047,'all sales summary'!$A$2:$A$2047,$A23,'all sales summary'!$B$2:$B$2047,O$4)))+(AVERAGEIFS('city centre offline'!$K$2:$K$2047,'city centre offline'!$A$2:$A$2047,$A23,'city centre offline'!$B$2:$B$2047,O$4)*AVERAGEIFS('all sales summary'!$I$2:$I$2047,'all sales summary'!$A$2:$A$2047,$A23,'all sales summary'!$B$2:$B$2047,O$4)))</f>
        <v>0.17149225396297113</v>
      </c>
      <c r="P23" s="60">
        <f>(AVERAGEIFS('city centre offline'!$K$2:$K$2047,'city centre offline'!$A$2:$A$2047,$A23,'city centre offline'!$B$2:$B$2047,P$4)*AVERAGEIFS('all sales summary'!$I$2:$I$2047,'all sales summary'!$A$2:$A$2047,$A23,'all sales summary'!$B$2:$B$2047,P$4))/((AVERAGEIFS('overall city offline'!$K$2:$K$2047,'overall city offline'!$A$2:$A$2047,$A23,'overall city offline'!$B$2:$B$2047,P$4)*(1-AVERAGEIFS('all sales summary'!$I$2:$I$2047,'all sales summary'!$A$2:$A$2047,$A23,'all sales summary'!$B$2:$B$2047,P$4)))+(AVERAGEIFS('city centre offline'!$K$2:$K$2047,'city centre offline'!$A$2:$A$2047,$A23,'city centre offline'!$B$2:$B$2047,P$4)*AVERAGEIFS('all sales summary'!$I$2:$I$2047,'all sales summary'!$A$2:$A$2047,$A23,'all sales summary'!$B$2:$B$2047,P$4)))</f>
        <v>0.13331782139772602</v>
      </c>
      <c r="Q23" s="60">
        <f>(AVERAGEIFS('city centre offline'!$K$2:$K$2047,'city centre offline'!$A$2:$A$2047,$A23,'city centre offline'!$B$2:$B$2047,Q$4)*AVERAGEIFS('all sales summary'!$I$2:$I$2047,'all sales summary'!$A$2:$A$2047,$A23,'all sales summary'!$B$2:$B$2047,Q$4))/((AVERAGEIFS('overall city offline'!$K$2:$K$2047,'overall city offline'!$A$2:$A$2047,$A23,'overall city offline'!$B$2:$B$2047,Q$4)*(1-AVERAGEIFS('all sales summary'!$I$2:$I$2047,'all sales summary'!$A$2:$A$2047,$A23,'all sales summary'!$B$2:$B$2047,Q$4)))+(AVERAGEIFS('city centre offline'!$K$2:$K$2047,'city centre offline'!$A$2:$A$2047,$A23,'city centre offline'!$B$2:$B$2047,Q$4)*AVERAGEIFS('all sales summary'!$I$2:$I$2047,'all sales summary'!$A$2:$A$2047,$A23,'all sales summary'!$B$2:$B$2047,Q$4)))</f>
        <v>5.7401969344446697E-2</v>
      </c>
      <c r="R23" s="60">
        <f>(AVERAGEIFS('city centre offline'!$K$2:$K$2047,'city centre offline'!$A$2:$A$2047,$A23,'city centre offline'!$B$2:$B$2047,R$4)*AVERAGEIFS('all sales summary'!$I$2:$I$2047,'all sales summary'!$A$2:$A$2047,$A23,'all sales summary'!$B$2:$B$2047,R$4))/((AVERAGEIFS('overall city offline'!$K$2:$K$2047,'overall city offline'!$A$2:$A$2047,$A23,'overall city offline'!$B$2:$B$2047,R$4)*(1-AVERAGEIFS('all sales summary'!$I$2:$I$2047,'all sales summary'!$A$2:$A$2047,$A23,'all sales summary'!$B$2:$B$2047,R$4)))+(AVERAGEIFS('city centre offline'!$K$2:$K$2047,'city centre offline'!$A$2:$A$2047,$A23,'city centre offline'!$B$2:$B$2047,R$4)*AVERAGEIFS('all sales summary'!$I$2:$I$2047,'all sales summary'!$A$2:$A$2047,$A23,'all sales summary'!$B$2:$B$2047,R$4)))</f>
        <v>6.1229059823542181E-2</v>
      </c>
      <c r="S23" s="60">
        <f>(AVERAGEIFS('city centre offline'!$K$2:$K$2047,'city centre offline'!$A$2:$A$2047,$A23,'city centre offline'!$B$2:$B$2047,S$4)*AVERAGEIFS('all sales summary'!$I$2:$I$2047,'all sales summary'!$A$2:$A$2047,$A23,'all sales summary'!$B$2:$B$2047,S$4))/((AVERAGEIFS('overall city offline'!$K$2:$K$2047,'overall city offline'!$A$2:$A$2047,$A23,'overall city offline'!$B$2:$B$2047,S$4)*(1-AVERAGEIFS('all sales summary'!$I$2:$I$2047,'all sales summary'!$A$2:$A$2047,$A23,'all sales summary'!$B$2:$B$2047,S$4)))+(AVERAGEIFS('city centre offline'!$K$2:$K$2047,'city centre offline'!$A$2:$A$2047,$A23,'city centre offline'!$B$2:$B$2047,S$4)*AVERAGEIFS('all sales summary'!$I$2:$I$2047,'all sales summary'!$A$2:$A$2047,$A23,'all sales summary'!$B$2:$B$2047,S$4)))</f>
        <v>9.8599933032760406E-2</v>
      </c>
      <c r="T23" s="60">
        <f>(AVERAGEIFS('city centre offline'!$K$2:$K$2047,'city centre offline'!$A$2:$A$2047,$A23,'city centre offline'!$B$2:$B$2047,T$4)*AVERAGEIFS('all sales summary'!$I$2:$I$2047,'all sales summary'!$A$2:$A$2047,$A23,'all sales summary'!$B$2:$B$2047,T$4))/((AVERAGEIFS('overall city offline'!$K$2:$K$2047,'overall city offline'!$A$2:$A$2047,$A23,'overall city offline'!$B$2:$B$2047,T$4)*(1-AVERAGEIFS('all sales summary'!$I$2:$I$2047,'all sales summary'!$A$2:$A$2047,$A23,'all sales summary'!$B$2:$B$2047,T$4)))+(AVERAGEIFS('city centre offline'!$K$2:$K$2047,'city centre offline'!$A$2:$A$2047,$A23,'city centre offline'!$B$2:$B$2047,T$4)*AVERAGEIFS('all sales summary'!$I$2:$I$2047,'all sales summary'!$A$2:$A$2047,$A23,'all sales summary'!$B$2:$B$2047,T$4)))</f>
        <v>0.13149170848937414</v>
      </c>
      <c r="U23" s="60">
        <f>(AVERAGEIFS('city centre offline'!$K$2:$K$2047,'city centre offline'!$A$2:$A$2047,$A23,'city centre offline'!$B$2:$B$2047,U$4)*AVERAGEIFS('all sales summary'!$I$2:$I$2047,'all sales summary'!$A$2:$A$2047,$A23,'all sales summary'!$B$2:$B$2047,U$4))/((AVERAGEIFS('overall city offline'!$K$2:$K$2047,'overall city offline'!$A$2:$A$2047,$A23,'overall city offline'!$B$2:$B$2047,U$4)*(1-AVERAGEIFS('all sales summary'!$I$2:$I$2047,'all sales summary'!$A$2:$A$2047,$A23,'all sales summary'!$B$2:$B$2047,U$4)))+(AVERAGEIFS('city centre offline'!$K$2:$K$2047,'city centre offline'!$A$2:$A$2047,$A23,'city centre offline'!$B$2:$B$2047,U$4)*AVERAGEIFS('all sales summary'!$I$2:$I$2047,'all sales summary'!$A$2:$A$2047,$A23,'all sales summary'!$B$2:$B$2047,U$4)))</f>
        <v>0.14956676081217884</v>
      </c>
      <c r="V23" s="60">
        <f>(AVERAGEIFS('city centre offline'!$K$2:$K$2047,'city centre offline'!$A$2:$A$2047,$A23,'city centre offline'!$B$2:$B$2047,V$4)*AVERAGEIFS('all sales summary'!$I$2:$I$2047,'all sales summary'!$A$2:$A$2047,$A23,'all sales summary'!$B$2:$B$2047,V$4))/((AVERAGEIFS('overall city offline'!$K$2:$K$2047,'overall city offline'!$A$2:$A$2047,$A23,'overall city offline'!$B$2:$B$2047,V$4)*(1-AVERAGEIFS('all sales summary'!$I$2:$I$2047,'all sales summary'!$A$2:$A$2047,$A23,'all sales summary'!$B$2:$B$2047,V$4)))+(AVERAGEIFS('city centre offline'!$K$2:$K$2047,'city centre offline'!$A$2:$A$2047,$A23,'city centre offline'!$B$2:$B$2047,V$4)*AVERAGEIFS('all sales summary'!$I$2:$I$2047,'all sales summary'!$A$2:$A$2047,$A23,'all sales summary'!$B$2:$B$2047,V$4)))</f>
        <v>0.15407632557530854</v>
      </c>
      <c r="W23" s="60">
        <f>(AVERAGEIFS('city centre offline'!$K$2:$K$2047,'city centre offline'!$A$2:$A$2047,$A23,'city centre offline'!$B$2:$B$2047,W$4)*AVERAGEIFS('all sales summary'!$I$2:$I$2047,'all sales summary'!$A$2:$A$2047,$A23,'all sales summary'!$B$2:$B$2047,W$4))/((AVERAGEIFS('overall city offline'!$K$2:$K$2047,'overall city offline'!$A$2:$A$2047,$A23,'overall city offline'!$B$2:$B$2047,W$4)*(1-AVERAGEIFS('all sales summary'!$I$2:$I$2047,'all sales summary'!$A$2:$A$2047,$A23,'all sales summary'!$B$2:$B$2047,W$4)))+(AVERAGEIFS('city centre offline'!$K$2:$K$2047,'city centre offline'!$A$2:$A$2047,$A23,'city centre offline'!$B$2:$B$2047,W$4)*AVERAGEIFS('all sales summary'!$I$2:$I$2047,'all sales summary'!$A$2:$A$2047,$A23,'all sales summary'!$B$2:$B$2047,W$4)))</f>
        <v>0.15089342762498262</v>
      </c>
      <c r="X23" s="60">
        <f>(AVERAGEIFS('city centre offline'!$K$2:$K$2047,'city centre offline'!$A$2:$A$2047,$A23,'city centre offline'!$B$2:$B$2047,X$4)*AVERAGEIFS('all sales summary'!$I$2:$I$2047,'all sales summary'!$A$2:$A$2047,$A23,'all sales summary'!$B$2:$B$2047,X$4))/((AVERAGEIFS('overall city offline'!$K$2:$K$2047,'overall city offline'!$A$2:$A$2047,$A23,'overall city offline'!$B$2:$B$2047,X$4)*(1-AVERAGEIFS('all sales summary'!$I$2:$I$2047,'all sales summary'!$A$2:$A$2047,$A23,'all sales summary'!$B$2:$B$2047,X$4)))+(AVERAGEIFS('city centre offline'!$K$2:$K$2047,'city centre offline'!$A$2:$A$2047,$A23,'city centre offline'!$B$2:$B$2047,X$4)*AVERAGEIFS('all sales summary'!$I$2:$I$2047,'all sales summary'!$A$2:$A$2047,$A23,'all sales summary'!$B$2:$B$2047,X$4)))</f>
        <v>0.10644213090403477</v>
      </c>
      <c r="Y23" s="60">
        <f>(AVERAGEIFS('city centre offline'!$K$2:$K$2047,'city centre offline'!$A$2:$A$2047,$A23,'city centre offline'!$B$2:$B$2047,Y$4)*AVERAGEIFS('all sales summary'!$I$2:$I$2047,'all sales summary'!$A$2:$A$2047,$A23,'all sales summary'!$B$2:$B$2047,Y$4))/((AVERAGEIFS('overall city offline'!$K$2:$K$2047,'overall city offline'!$A$2:$A$2047,$A23,'overall city offline'!$B$2:$B$2047,Y$4)*(1-AVERAGEIFS('all sales summary'!$I$2:$I$2047,'all sales summary'!$A$2:$A$2047,$A23,'all sales summary'!$B$2:$B$2047,Y$4)))+(AVERAGEIFS('city centre offline'!$K$2:$K$2047,'city centre offline'!$A$2:$A$2047,$A23,'city centre offline'!$B$2:$B$2047,Y$4)*AVERAGEIFS('all sales summary'!$I$2:$I$2047,'all sales summary'!$A$2:$A$2047,$A23,'all sales summary'!$B$2:$B$2047,Y$4)))</f>
        <v>0.18089914657122827</v>
      </c>
      <c r="Z23" s="60">
        <f>(AVERAGEIFS('city centre offline'!$K$2:$K$2047,'city centre offline'!$A$2:$A$2047,$A23,'city centre offline'!$B$2:$B$2047,Z$4)*AVERAGEIFS('all sales summary'!$I$2:$I$2047,'all sales summary'!$A$2:$A$2047,$A23,'all sales summary'!$B$2:$B$2047,Z$4))/((AVERAGEIFS('overall city offline'!$K$2:$K$2047,'overall city offline'!$A$2:$A$2047,$A23,'overall city offline'!$B$2:$B$2047,Z$4)*(1-AVERAGEIFS('all sales summary'!$I$2:$I$2047,'all sales summary'!$A$2:$A$2047,$A23,'all sales summary'!$B$2:$B$2047,Z$4)))+(AVERAGEIFS('city centre offline'!$K$2:$K$2047,'city centre offline'!$A$2:$A$2047,$A23,'city centre offline'!$B$2:$B$2047,Z$4)*AVERAGEIFS('all sales summary'!$I$2:$I$2047,'all sales summary'!$A$2:$A$2047,$A23,'all sales summary'!$B$2:$B$2047,Z$4)))</f>
        <v>7.2585525576309429E-2</v>
      </c>
      <c r="AA23" s="60">
        <f>(AVERAGEIFS('city centre offline'!$K$2:$K$2047,'city centre offline'!$A$2:$A$2047,$A23,'city centre offline'!$B$2:$B$2047,AA$4)*AVERAGEIFS('all sales summary'!$I$2:$I$2047,'all sales summary'!$A$2:$A$2047,$A23,'all sales summary'!$B$2:$B$2047,AA$4))/((AVERAGEIFS('overall city offline'!$K$2:$K$2047,'overall city offline'!$A$2:$A$2047,$A23,'overall city offline'!$B$2:$B$2047,AA$4)*(1-AVERAGEIFS('all sales summary'!$I$2:$I$2047,'all sales summary'!$A$2:$A$2047,$A23,'all sales summary'!$B$2:$B$2047,AA$4)))+(AVERAGEIFS('city centre offline'!$K$2:$K$2047,'city centre offline'!$A$2:$A$2047,$A23,'city centre offline'!$B$2:$B$2047,AA$4)*AVERAGEIFS('all sales summary'!$I$2:$I$2047,'all sales summary'!$A$2:$A$2047,$A23,'all sales summary'!$B$2:$B$2047,AA$4)))</f>
        <v>8.3489739157910983E-2</v>
      </c>
      <c r="AB23" s="60">
        <f>(AVERAGEIFS('city centre offline'!$K$2:$K$2047,'city centre offline'!$A$2:$A$2047,$A23,'city centre offline'!$B$2:$B$2047,AB$4)*AVERAGEIFS('all sales summary'!$I$2:$I$2047,'all sales summary'!$A$2:$A$2047,$A23,'all sales summary'!$B$2:$B$2047,AB$4))/((AVERAGEIFS('overall city offline'!$K$2:$K$2047,'overall city offline'!$A$2:$A$2047,$A23,'overall city offline'!$B$2:$B$2047,AB$4)*(1-AVERAGEIFS('all sales summary'!$I$2:$I$2047,'all sales summary'!$A$2:$A$2047,$A23,'all sales summary'!$B$2:$B$2047,AB$4)))+(AVERAGEIFS('city centre offline'!$K$2:$K$2047,'city centre offline'!$A$2:$A$2047,$A23,'city centre offline'!$B$2:$B$2047,AB$4)*AVERAGEIFS('all sales summary'!$I$2:$I$2047,'all sales summary'!$A$2:$A$2047,$A23,'all sales summary'!$B$2:$B$2047,AB$4)))</f>
        <v>8.2733076883288112E-2</v>
      </c>
      <c r="AC23" s="60">
        <f>(AVERAGEIFS('city centre offline'!$K$2:$K$2047,'city centre offline'!$A$2:$A$2047,$A23,'city centre offline'!$B$2:$B$2047,AC$4)*AVERAGEIFS('all sales summary'!$I$2:$I$2047,'all sales summary'!$A$2:$A$2047,$A23,'all sales summary'!$B$2:$B$2047,AC$4))/((AVERAGEIFS('overall city offline'!$K$2:$K$2047,'overall city offline'!$A$2:$A$2047,$A23,'overall city offline'!$B$2:$B$2047,AC$4)*(1-AVERAGEIFS('all sales summary'!$I$2:$I$2047,'all sales summary'!$A$2:$A$2047,$A23,'all sales summary'!$B$2:$B$2047,AC$4)))+(AVERAGEIFS('city centre offline'!$K$2:$K$2047,'city centre offline'!$A$2:$A$2047,$A23,'city centre offline'!$B$2:$B$2047,AC$4)*AVERAGEIFS('all sales summary'!$I$2:$I$2047,'all sales summary'!$A$2:$A$2047,$A23,'all sales summary'!$B$2:$B$2047,AC$4)))</f>
        <v>0.11613547397025442</v>
      </c>
      <c r="AD23" s="60">
        <f>(AVERAGEIFS('city centre offline'!$K$2:$K$2047,'city centre offline'!$A$2:$A$2047,$A23,'city centre offline'!$B$2:$B$2047,AD$4)*AVERAGEIFS('all sales summary'!$I$2:$I$2047,'all sales summary'!$A$2:$A$2047,$A23,'all sales summary'!$B$2:$B$2047,AD$4))/((AVERAGEIFS('overall city offline'!$K$2:$K$2047,'overall city offline'!$A$2:$A$2047,$A23,'overall city offline'!$B$2:$B$2047,AD$4)*(1-AVERAGEIFS('all sales summary'!$I$2:$I$2047,'all sales summary'!$A$2:$A$2047,$A23,'all sales summary'!$B$2:$B$2047,AD$4)))+(AVERAGEIFS('city centre offline'!$K$2:$K$2047,'city centre offline'!$A$2:$A$2047,$A23,'city centre offline'!$B$2:$B$2047,AD$4)*AVERAGEIFS('all sales summary'!$I$2:$I$2047,'all sales summary'!$A$2:$A$2047,$A23,'all sales summary'!$B$2:$B$2047,AD$4)))</f>
        <v>0.13123471443311061</v>
      </c>
      <c r="AE23" s="60">
        <f>(AVERAGEIFS('city centre offline'!$K$2:$K$2047,'city centre offline'!$A$2:$A$2047,$A23,'city centre offline'!$B$2:$B$2047,AE$4)*AVERAGEIFS('all sales summary'!$I$2:$I$2047,'all sales summary'!$A$2:$A$2047,$A23,'all sales summary'!$B$2:$B$2047,AE$4))/((AVERAGEIFS('overall city offline'!$K$2:$K$2047,'overall city offline'!$A$2:$A$2047,$A23,'overall city offline'!$B$2:$B$2047,AE$4)*(1-AVERAGEIFS('all sales summary'!$I$2:$I$2047,'all sales summary'!$A$2:$A$2047,$A23,'all sales summary'!$B$2:$B$2047,AE$4)))+(AVERAGEIFS('city centre offline'!$K$2:$K$2047,'city centre offline'!$A$2:$A$2047,$A23,'city centre offline'!$B$2:$B$2047,AE$4)*AVERAGEIFS('all sales summary'!$I$2:$I$2047,'all sales summary'!$A$2:$A$2047,$A23,'all sales summary'!$B$2:$B$2047,AE$4)))</f>
        <v>0.15015221316997882</v>
      </c>
      <c r="AF23" s="60">
        <f>(AVERAGEIFS('city centre offline'!$K$2:$K$2047,'city centre offline'!$A$2:$A$2047,$A23,'city centre offline'!$B$2:$B$2047,AF$4)*AVERAGEIFS('all sales summary'!$I$2:$I$2047,'all sales summary'!$A$2:$A$2047,$A23,'all sales summary'!$B$2:$B$2047,AF$4))/((AVERAGEIFS('overall city offline'!$K$2:$K$2047,'overall city offline'!$A$2:$A$2047,$A23,'overall city offline'!$B$2:$B$2047,AF$4)*(1-AVERAGEIFS('all sales summary'!$I$2:$I$2047,'all sales summary'!$A$2:$A$2047,$A23,'all sales summary'!$B$2:$B$2047,AF$4)))+(AVERAGEIFS('city centre offline'!$K$2:$K$2047,'city centre offline'!$A$2:$A$2047,$A23,'city centre offline'!$B$2:$B$2047,AF$4)*AVERAGEIFS('all sales summary'!$I$2:$I$2047,'all sales summary'!$A$2:$A$2047,$A23,'all sales summary'!$B$2:$B$2047,AF$4)))</f>
        <v>0.14862099323871419</v>
      </c>
      <c r="AG23" s="60">
        <f>(AVERAGEIFS('city centre offline'!$K$2:$K$2047,'city centre offline'!$A$2:$A$2047,$A23,'city centre offline'!$B$2:$B$2047,AG$4)*AVERAGEIFS('all sales summary'!$I$2:$I$2047,'all sales summary'!$A$2:$A$2047,$A23,'all sales summary'!$B$2:$B$2047,AG$4))/((AVERAGEIFS('overall city offline'!$K$2:$K$2047,'overall city offline'!$A$2:$A$2047,$A23,'overall city offline'!$B$2:$B$2047,AG$4)*(1-AVERAGEIFS('all sales summary'!$I$2:$I$2047,'all sales summary'!$A$2:$A$2047,$A23,'all sales summary'!$B$2:$B$2047,AG$4)))+(AVERAGEIFS('city centre offline'!$K$2:$K$2047,'city centre offline'!$A$2:$A$2047,$A23,'city centre offline'!$B$2:$B$2047,AG$4)*AVERAGEIFS('all sales summary'!$I$2:$I$2047,'all sales summary'!$A$2:$A$2047,$A23,'all sales summary'!$B$2:$B$2047,AG$4)))</f>
        <v>0.16126469587715828</v>
      </c>
      <c r="AH23" s="60">
        <f>(AVERAGEIFS('city centre offline'!$K$2:$K$2047,'city centre offline'!$A$2:$A$2047,$A23,'city centre offline'!$B$2:$B$2047,AH$4)*AVERAGEIFS('all sales summary'!$I$2:$I$2047,'all sales summary'!$A$2:$A$2047,$A23,'all sales summary'!$B$2:$B$2047,AH$4))/((AVERAGEIFS('overall city offline'!$K$2:$K$2047,'overall city offline'!$A$2:$A$2047,$A23,'overall city offline'!$B$2:$B$2047,AH$4)*(1-AVERAGEIFS('all sales summary'!$I$2:$I$2047,'all sales summary'!$A$2:$A$2047,$A23,'all sales summary'!$B$2:$B$2047,AH$4)))+(AVERAGEIFS('city centre offline'!$K$2:$K$2047,'city centre offline'!$A$2:$A$2047,$A23,'city centre offline'!$B$2:$B$2047,AH$4)*AVERAGEIFS('all sales summary'!$I$2:$I$2047,'all sales summary'!$A$2:$A$2047,$A23,'all sales summary'!$B$2:$B$2047,AH$4)))</f>
        <v>0.15634412930057429</v>
      </c>
    </row>
    <row r="24" spans="1:34" x14ac:dyDescent="0.3">
      <c r="A24" t="s">
        <v>26</v>
      </c>
      <c r="B24" s="60">
        <f>(AVERAGEIFS('city centre offline'!$K$2:$K$2047,'city centre offline'!$A$2:$A$2047,$A24,'city centre offline'!$B$2:$B$2047,B$4)*AVERAGEIFS('all sales summary'!$I$2:$I$2047,'all sales summary'!$A$2:$A$2047,$A24,'all sales summary'!$B$2:$B$2047,B$4))/((AVERAGEIFS('overall city offline'!$K$2:$K$2047,'overall city offline'!$A$2:$A$2047,$A24,'overall city offline'!$B$2:$B$2047,B$4)*(1-AVERAGEIFS('all sales summary'!$I$2:$I$2047,'all sales summary'!$A$2:$A$2047,$A24,'all sales summary'!$B$2:$B$2047,B$4)))+(AVERAGEIFS('city centre offline'!$K$2:$K$2047,'city centre offline'!$A$2:$A$2047,$A24,'city centre offline'!$B$2:$B$2047,B$4)*AVERAGEIFS('all sales summary'!$I$2:$I$2047,'all sales summary'!$A$2:$A$2047,$A24,'all sales summary'!$B$2:$B$2047,B$4)))</f>
        <v>0.19289326596712719</v>
      </c>
      <c r="C24" s="60">
        <f>(AVERAGEIFS('city centre offline'!$K$2:$K$2047,'city centre offline'!$A$2:$A$2047,$A24,'city centre offline'!$B$2:$B$2047,C$4)*AVERAGEIFS('all sales summary'!$I$2:$I$2047,'all sales summary'!$A$2:$A$2047,$A24,'all sales summary'!$B$2:$B$2047,C$4))/((AVERAGEIFS('overall city offline'!$K$2:$K$2047,'overall city offline'!$A$2:$A$2047,$A24,'overall city offline'!$B$2:$B$2047,C$4)*(1-AVERAGEIFS('all sales summary'!$I$2:$I$2047,'all sales summary'!$A$2:$A$2047,$A24,'all sales summary'!$B$2:$B$2047,C$4)))+(AVERAGEIFS('city centre offline'!$K$2:$K$2047,'city centre offline'!$A$2:$A$2047,$A24,'city centre offline'!$B$2:$B$2047,C$4)*AVERAGEIFS('all sales summary'!$I$2:$I$2047,'all sales summary'!$A$2:$A$2047,$A24,'all sales summary'!$B$2:$B$2047,C$4)))</f>
        <v>0.1979659537379837</v>
      </c>
      <c r="D24" s="60">
        <f>(AVERAGEIFS('city centre offline'!$K$2:$K$2047,'city centre offline'!$A$2:$A$2047,$A24,'city centre offline'!$B$2:$B$2047,D$4)*AVERAGEIFS('all sales summary'!$I$2:$I$2047,'all sales summary'!$A$2:$A$2047,$A24,'all sales summary'!$B$2:$B$2047,D$4))/((AVERAGEIFS('overall city offline'!$K$2:$K$2047,'overall city offline'!$A$2:$A$2047,$A24,'overall city offline'!$B$2:$B$2047,D$4)*(1-AVERAGEIFS('all sales summary'!$I$2:$I$2047,'all sales summary'!$A$2:$A$2047,$A24,'all sales summary'!$B$2:$B$2047,D$4)))+(AVERAGEIFS('city centre offline'!$K$2:$K$2047,'city centre offline'!$A$2:$A$2047,$A24,'city centre offline'!$B$2:$B$2047,D$4)*AVERAGEIFS('all sales summary'!$I$2:$I$2047,'all sales summary'!$A$2:$A$2047,$A24,'all sales summary'!$B$2:$B$2047,D$4)))</f>
        <v>0.18539999179708169</v>
      </c>
      <c r="E24" s="60">
        <f>(AVERAGEIFS('city centre offline'!$K$2:$K$2047,'city centre offline'!$A$2:$A$2047,$A24,'city centre offline'!$B$2:$B$2047,E$4)*AVERAGEIFS('all sales summary'!$I$2:$I$2047,'all sales summary'!$A$2:$A$2047,$A24,'all sales summary'!$B$2:$B$2047,E$4))/((AVERAGEIFS('overall city offline'!$K$2:$K$2047,'overall city offline'!$A$2:$A$2047,$A24,'overall city offline'!$B$2:$B$2047,E$4)*(1-AVERAGEIFS('all sales summary'!$I$2:$I$2047,'all sales summary'!$A$2:$A$2047,$A24,'all sales summary'!$B$2:$B$2047,E$4)))+(AVERAGEIFS('city centre offline'!$K$2:$K$2047,'city centre offline'!$A$2:$A$2047,$A24,'city centre offline'!$B$2:$B$2047,E$4)*AVERAGEIFS('all sales summary'!$I$2:$I$2047,'all sales summary'!$A$2:$A$2047,$A24,'all sales summary'!$B$2:$B$2047,E$4)))</f>
        <v>0.17767308165127285</v>
      </c>
      <c r="F24" s="60">
        <f>(AVERAGEIFS('city centre offline'!$K$2:$K$2047,'city centre offline'!$A$2:$A$2047,$A24,'city centre offline'!$B$2:$B$2047,F$4)*AVERAGEIFS('all sales summary'!$I$2:$I$2047,'all sales summary'!$A$2:$A$2047,$A24,'all sales summary'!$B$2:$B$2047,F$4))/((AVERAGEIFS('overall city offline'!$K$2:$K$2047,'overall city offline'!$A$2:$A$2047,$A24,'overall city offline'!$B$2:$B$2047,F$4)*(1-AVERAGEIFS('all sales summary'!$I$2:$I$2047,'all sales summary'!$A$2:$A$2047,$A24,'all sales summary'!$B$2:$B$2047,F$4)))+(AVERAGEIFS('city centre offline'!$K$2:$K$2047,'city centre offline'!$A$2:$A$2047,$A24,'city centre offline'!$B$2:$B$2047,F$4)*AVERAGEIFS('all sales summary'!$I$2:$I$2047,'all sales summary'!$A$2:$A$2047,$A24,'all sales summary'!$B$2:$B$2047,F$4)))</f>
        <v>0.18498690174110941</v>
      </c>
      <c r="G24" s="60">
        <f>(AVERAGEIFS('city centre offline'!$K$2:$K$2047,'city centre offline'!$A$2:$A$2047,$A24,'city centre offline'!$B$2:$B$2047,G$4)*AVERAGEIFS('all sales summary'!$I$2:$I$2047,'all sales summary'!$A$2:$A$2047,$A24,'all sales summary'!$B$2:$B$2047,G$4))/((AVERAGEIFS('overall city offline'!$K$2:$K$2047,'overall city offline'!$A$2:$A$2047,$A24,'overall city offline'!$B$2:$B$2047,G$4)*(1-AVERAGEIFS('all sales summary'!$I$2:$I$2047,'all sales summary'!$A$2:$A$2047,$A24,'all sales summary'!$B$2:$B$2047,G$4)))+(AVERAGEIFS('city centre offline'!$K$2:$K$2047,'city centre offline'!$A$2:$A$2047,$A24,'city centre offline'!$B$2:$B$2047,G$4)*AVERAGEIFS('all sales summary'!$I$2:$I$2047,'all sales summary'!$A$2:$A$2047,$A24,'all sales summary'!$B$2:$B$2047,G$4)))</f>
        <v>0.18681787258312343</v>
      </c>
      <c r="H24" s="60">
        <f>(AVERAGEIFS('city centre offline'!$K$2:$K$2047,'city centre offline'!$A$2:$A$2047,$A24,'city centre offline'!$B$2:$B$2047,H$4)*AVERAGEIFS('all sales summary'!$I$2:$I$2047,'all sales summary'!$A$2:$A$2047,$A24,'all sales summary'!$B$2:$B$2047,H$4))/((AVERAGEIFS('overall city offline'!$K$2:$K$2047,'overall city offline'!$A$2:$A$2047,$A24,'overall city offline'!$B$2:$B$2047,H$4)*(1-AVERAGEIFS('all sales summary'!$I$2:$I$2047,'all sales summary'!$A$2:$A$2047,$A24,'all sales summary'!$B$2:$B$2047,H$4)))+(AVERAGEIFS('city centre offline'!$K$2:$K$2047,'city centre offline'!$A$2:$A$2047,$A24,'city centre offline'!$B$2:$B$2047,H$4)*AVERAGEIFS('all sales summary'!$I$2:$I$2047,'all sales summary'!$A$2:$A$2047,$A24,'all sales summary'!$B$2:$B$2047,H$4)))</f>
        <v>0.18342981927988511</v>
      </c>
      <c r="I24" s="60">
        <f>(AVERAGEIFS('city centre offline'!$K$2:$K$2047,'city centre offline'!$A$2:$A$2047,$A24,'city centre offline'!$B$2:$B$2047,I$4)*AVERAGEIFS('all sales summary'!$I$2:$I$2047,'all sales summary'!$A$2:$A$2047,$A24,'all sales summary'!$B$2:$B$2047,I$4))/((AVERAGEIFS('overall city offline'!$K$2:$K$2047,'overall city offline'!$A$2:$A$2047,$A24,'overall city offline'!$B$2:$B$2047,I$4)*(1-AVERAGEIFS('all sales summary'!$I$2:$I$2047,'all sales summary'!$A$2:$A$2047,$A24,'all sales summary'!$B$2:$B$2047,I$4)))+(AVERAGEIFS('city centre offline'!$K$2:$K$2047,'city centre offline'!$A$2:$A$2047,$A24,'city centre offline'!$B$2:$B$2047,I$4)*AVERAGEIFS('all sales summary'!$I$2:$I$2047,'all sales summary'!$A$2:$A$2047,$A24,'all sales summary'!$B$2:$B$2047,I$4)))</f>
        <v>0.18636076625918796</v>
      </c>
      <c r="J24" s="60">
        <f>(AVERAGEIFS('city centre offline'!$K$2:$K$2047,'city centre offline'!$A$2:$A$2047,$A24,'city centre offline'!$B$2:$B$2047,J$4)*AVERAGEIFS('all sales summary'!$I$2:$I$2047,'all sales summary'!$A$2:$A$2047,$A24,'all sales summary'!$B$2:$B$2047,J$4))/((AVERAGEIFS('overall city offline'!$K$2:$K$2047,'overall city offline'!$A$2:$A$2047,$A24,'overall city offline'!$B$2:$B$2047,J$4)*(1-AVERAGEIFS('all sales summary'!$I$2:$I$2047,'all sales summary'!$A$2:$A$2047,$A24,'all sales summary'!$B$2:$B$2047,J$4)))+(AVERAGEIFS('city centre offline'!$K$2:$K$2047,'city centre offline'!$A$2:$A$2047,$A24,'city centre offline'!$B$2:$B$2047,J$4)*AVERAGEIFS('all sales summary'!$I$2:$I$2047,'all sales summary'!$A$2:$A$2047,$A24,'all sales summary'!$B$2:$B$2047,J$4)))</f>
        <v>0.18693797378662635</v>
      </c>
      <c r="K24" s="60">
        <f>(AVERAGEIFS('city centre offline'!$K$2:$K$2047,'city centre offline'!$A$2:$A$2047,$A24,'city centre offline'!$B$2:$B$2047,K$4)*AVERAGEIFS('all sales summary'!$I$2:$I$2047,'all sales summary'!$A$2:$A$2047,$A24,'all sales summary'!$B$2:$B$2047,K$4))/((AVERAGEIFS('overall city offline'!$K$2:$K$2047,'overall city offline'!$A$2:$A$2047,$A24,'overall city offline'!$B$2:$B$2047,K$4)*(1-AVERAGEIFS('all sales summary'!$I$2:$I$2047,'all sales summary'!$A$2:$A$2047,$A24,'all sales summary'!$B$2:$B$2047,K$4)))+(AVERAGEIFS('city centre offline'!$K$2:$K$2047,'city centre offline'!$A$2:$A$2047,$A24,'city centre offline'!$B$2:$B$2047,K$4)*AVERAGEIFS('all sales summary'!$I$2:$I$2047,'all sales summary'!$A$2:$A$2047,$A24,'all sales summary'!$B$2:$B$2047,K$4)))</f>
        <v>0.19723465706790444</v>
      </c>
      <c r="L24" s="60">
        <f>(AVERAGEIFS('city centre offline'!$K$2:$K$2047,'city centre offline'!$A$2:$A$2047,$A24,'city centre offline'!$B$2:$B$2047,L$4)*AVERAGEIFS('all sales summary'!$I$2:$I$2047,'all sales summary'!$A$2:$A$2047,$A24,'all sales summary'!$B$2:$B$2047,L$4))/((AVERAGEIFS('overall city offline'!$K$2:$K$2047,'overall city offline'!$A$2:$A$2047,$A24,'overall city offline'!$B$2:$B$2047,L$4)*(1-AVERAGEIFS('all sales summary'!$I$2:$I$2047,'all sales summary'!$A$2:$A$2047,$A24,'all sales summary'!$B$2:$B$2047,L$4)))+(AVERAGEIFS('city centre offline'!$K$2:$K$2047,'city centre offline'!$A$2:$A$2047,$A24,'city centre offline'!$B$2:$B$2047,L$4)*AVERAGEIFS('all sales summary'!$I$2:$I$2047,'all sales summary'!$A$2:$A$2047,$A24,'all sales summary'!$B$2:$B$2047,L$4)))</f>
        <v>0.20617898579398408</v>
      </c>
      <c r="M24" s="60">
        <f>(AVERAGEIFS('city centre offline'!$K$2:$K$2047,'city centre offline'!$A$2:$A$2047,$A24,'city centre offline'!$B$2:$B$2047,M$4)*AVERAGEIFS('all sales summary'!$I$2:$I$2047,'all sales summary'!$A$2:$A$2047,$A24,'all sales summary'!$B$2:$B$2047,M$4))/((AVERAGEIFS('overall city offline'!$K$2:$K$2047,'overall city offline'!$A$2:$A$2047,$A24,'overall city offline'!$B$2:$B$2047,M$4)*(1-AVERAGEIFS('all sales summary'!$I$2:$I$2047,'all sales summary'!$A$2:$A$2047,$A24,'all sales summary'!$B$2:$B$2047,M$4)))+(AVERAGEIFS('city centre offline'!$K$2:$K$2047,'city centre offline'!$A$2:$A$2047,$A24,'city centre offline'!$B$2:$B$2047,M$4)*AVERAGEIFS('all sales summary'!$I$2:$I$2047,'all sales summary'!$A$2:$A$2047,$A24,'all sales summary'!$B$2:$B$2047,M$4)))</f>
        <v>0.23395993655446432</v>
      </c>
      <c r="N24" s="60">
        <f>(AVERAGEIFS('city centre offline'!$K$2:$K$2047,'city centre offline'!$A$2:$A$2047,$A24,'city centre offline'!$B$2:$B$2047,N$4)*AVERAGEIFS('all sales summary'!$I$2:$I$2047,'all sales summary'!$A$2:$A$2047,$A24,'all sales summary'!$B$2:$B$2047,N$4))/((AVERAGEIFS('overall city offline'!$K$2:$K$2047,'overall city offline'!$A$2:$A$2047,$A24,'overall city offline'!$B$2:$B$2047,N$4)*(1-AVERAGEIFS('all sales summary'!$I$2:$I$2047,'all sales summary'!$A$2:$A$2047,$A24,'all sales summary'!$B$2:$B$2047,N$4)))+(AVERAGEIFS('city centre offline'!$K$2:$K$2047,'city centre offline'!$A$2:$A$2047,$A24,'city centre offline'!$B$2:$B$2047,N$4)*AVERAGEIFS('all sales summary'!$I$2:$I$2047,'all sales summary'!$A$2:$A$2047,$A24,'all sales summary'!$B$2:$B$2047,N$4)))</f>
        <v>0.19363729875511995</v>
      </c>
      <c r="O24" s="60">
        <f>(AVERAGEIFS('city centre offline'!$K$2:$K$2047,'city centre offline'!$A$2:$A$2047,$A24,'city centre offline'!$B$2:$B$2047,O$4)*AVERAGEIFS('all sales summary'!$I$2:$I$2047,'all sales summary'!$A$2:$A$2047,$A24,'all sales summary'!$B$2:$B$2047,O$4))/((AVERAGEIFS('overall city offline'!$K$2:$K$2047,'overall city offline'!$A$2:$A$2047,$A24,'overall city offline'!$B$2:$B$2047,O$4)*(1-AVERAGEIFS('all sales summary'!$I$2:$I$2047,'all sales summary'!$A$2:$A$2047,$A24,'all sales summary'!$B$2:$B$2047,O$4)))+(AVERAGEIFS('city centre offline'!$K$2:$K$2047,'city centre offline'!$A$2:$A$2047,$A24,'city centre offline'!$B$2:$B$2047,O$4)*AVERAGEIFS('all sales summary'!$I$2:$I$2047,'all sales summary'!$A$2:$A$2047,$A24,'all sales summary'!$B$2:$B$2047,O$4)))</f>
        <v>0.20833904784015506</v>
      </c>
      <c r="P24" s="60">
        <f>(AVERAGEIFS('city centre offline'!$K$2:$K$2047,'city centre offline'!$A$2:$A$2047,$A24,'city centre offline'!$B$2:$B$2047,P$4)*AVERAGEIFS('all sales summary'!$I$2:$I$2047,'all sales summary'!$A$2:$A$2047,$A24,'all sales summary'!$B$2:$B$2047,P$4))/((AVERAGEIFS('overall city offline'!$K$2:$K$2047,'overall city offline'!$A$2:$A$2047,$A24,'overall city offline'!$B$2:$B$2047,P$4)*(1-AVERAGEIFS('all sales summary'!$I$2:$I$2047,'all sales summary'!$A$2:$A$2047,$A24,'all sales summary'!$B$2:$B$2047,P$4)))+(AVERAGEIFS('city centre offline'!$K$2:$K$2047,'city centre offline'!$A$2:$A$2047,$A24,'city centre offline'!$B$2:$B$2047,P$4)*AVERAGEIFS('all sales summary'!$I$2:$I$2047,'all sales summary'!$A$2:$A$2047,$A24,'all sales summary'!$B$2:$B$2047,P$4)))</f>
        <v>0.1484970459638181</v>
      </c>
      <c r="Q24" s="60">
        <f>(AVERAGEIFS('city centre offline'!$K$2:$K$2047,'city centre offline'!$A$2:$A$2047,$A24,'city centre offline'!$B$2:$B$2047,Q$4)*AVERAGEIFS('all sales summary'!$I$2:$I$2047,'all sales summary'!$A$2:$A$2047,$A24,'all sales summary'!$B$2:$B$2047,Q$4))/((AVERAGEIFS('overall city offline'!$K$2:$K$2047,'overall city offline'!$A$2:$A$2047,$A24,'overall city offline'!$B$2:$B$2047,Q$4)*(1-AVERAGEIFS('all sales summary'!$I$2:$I$2047,'all sales summary'!$A$2:$A$2047,$A24,'all sales summary'!$B$2:$B$2047,Q$4)))+(AVERAGEIFS('city centre offline'!$K$2:$K$2047,'city centre offline'!$A$2:$A$2047,$A24,'city centre offline'!$B$2:$B$2047,Q$4)*AVERAGEIFS('all sales summary'!$I$2:$I$2047,'all sales summary'!$A$2:$A$2047,$A24,'all sales summary'!$B$2:$B$2047,Q$4)))</f>
        <v>0.10531286642307094</v>
      </c>
      <c r="R24" s="60">
        <f>(AVERAGEIFS('city centre offline'!$K$2:$K$2047,'city centre offline'!$A$2:$A$2047,$A24,'city centre offline'!$B$2:$B$2047,R$4)*AVERAGEIFS('all sales summary'!$I$2:$I$2047,'all sales summary'!$A$2:$A$2047,$A24,'all sales summary'!$B$2:$B$2047,R$4))/((AVERAGEIFS('overall city offline'!$K$2:$K$2047,'overall city offline'!$A$2:$A$2047,$A24,'overall city offline'!$B$2:$B$2047,R$4)*(1-AVERAGEIFS('all sales summary'!$I$2:$I$2047,'all sales summary'!$A$2:$A$2047,$A24,'all sales summary'!$B$2:$B$2047,R$4)))+(AVERAGEIFS('city centre offline'!$K$2:$K$2047,'city centre offline'!$A$2:$A$2047,$A24,'city centre offline'!$B$2:$B$2047,R$4)*AVERAGEIFS('all sales summary'!$I$2:$I$2047,'all sales summary'!$A$2:$A$2047,$A24,'all sales summary'!$B$2:$B$2047,R$4)))</f>
        <v>0.1001644643432737</v>
      </c>
      <c r="S24" s="60">
        <f>(AVERAGEIFS('city centre offline'!$K$2:$K$2047,'city centre offline'!$A$2:$A$2047,$A24,'city centre offline'!$B$2:$B$2047,S$4)*AVERAGEIFS('all sales summary'!$I$2:$I$2047,'all sales summary'!$A$2:$A$2047,$A24,'all sales summary'!$B$2:$B$2047,S$4))/((AVERAGEIFS('overall city offline'!$K$2:$K$2047,'overall city offline'!$A$2:$A$2047,$A24,'overall city offline'!$B$2:$B$2047,S$4)*(1-AVERAGEIFS('all sales summary'!$I$2:$I$2047,'all sales summary'!$A$2:$A$2047,$A24,'all sales summary'!$B$2:$B$2047,S$4)))+(AVERAGEIFS('city centre offline'!$K$2:$K$2047,'city centre offline'!$A$2:$A$2047,$A24,'city centre offline'!$B$2:$B$2047,S$4)*AVERAGEIFS('all sales summary'!$I$2:$I$2047,'all sales summary'!$A$2:$A$2047,$A24,'all sales summary'!$B$2:$B$2047,S$4)))</f>
        <v>0.11887526311789094</v>
      </c>
      <c r="T24" s="60">
        <f>(AVERAGEIFS('city centre offline'!$K$2:$K$2047,'city centre offline'!$A$2:$A$2047,$A24,'city centre offline'!$B$2:$B$2047,T$4)*AVERAGEIFS('all sales summary'!$I$2:$I$2047,'all sales summary'!$A$2:$A$2047,$A24,'all sales summary'!$B$2:$B$2047,T$4))/((AVERAGEIFS('overall city offline'!$K$2:$K$2047,'overall city offline'!$A$2:$A$2047,$A24,'overall city offline'!$B$2:$B$2047,T$4)*(1-AVERAGEIFS('all sales summary'!$I$2:$I$2047,'all sales summary'!$A$2:$A$2047,$A24,'all sales summary'!$B$2:$B$2047,T$4)))+(AVERAGEIFS('city centre offline'!$K$2:$K$2047,'city centre offline'!$A$2:$A$2047,$A24,'city centre offline'!$B$2:$B$2047,T$4)*AVERAGEIFS('all sales summary'!$I$2:$I$2047,'all sales summary'!$A$2:$A$2047,$A24,'all sales summary'!$B$2:$B$2047,T$4)))</f>
        <v>0.12964592582793077</v>
      </c>
      <c r="U24" s="60">
        <f>(AVERAGEIFS('city centre offline'!$K$2:$K$2047,'city centre offline'!$A$2:$A$2047,$A24,'city centre offline'!$B$2:$B$2047,U$4)*AVERAGEIFS('all sales summary'!$I$2:$I$2047,'all sales summary'!$A$2:$A$2047,$A24,'all sales summary'!$B$2:$B$2047,U$4))/((AVERAGEIFS('overall city offline'!$K$2:$K$2047,'overall city offline'!$A$2:$A$2047,$A24,'overall city offline'!$B$2:$B$2047,U$4)*(1-AVERAGEIFS('all sales summary'!$I$2:$I$2047,'all sales summary'!$A$2:$A$2047,$A24,'all sales summary'!$B$2:$B$2047,U$4)))+(AVERAGEIFS('city centre offline'!$K$2:$K$2047,'city centre offline'!$A$2:$A$2047,$A24,'city centre offline'!$B$2:$B$2047,U$4)*AVERAGEIFS('all sales summary'!$I$2:$I$2047,'all sales summary'!$A$2:$A$2047,$A24,'all sales summary'!$B$2:$B$2047,U$4)))</f>
        <v>0.13563003552306238</v>
      </c>
      <c r="V24" s="60">
        <f>(AVERAGEIFS('city centre offline'!$K$2:$K$2047,'city centre offline'!$A$2:$A$2047,$A24,'city centre offline'!$B$2:$B$2047,V$4)*AVERAGEIFS('all sales summary'!$I$2:$I$2047,'all sales summary'!$A$2:$A$2047,$A24,'all sales summary'!$B$2:$B$2047,V$4))/((AVERAGEIFS('overall city offline'!$K$2:$K$2047,'overall city offline'!$A$2:$A$2047,$A24,'overall city offline'!$B$2:$B$2047,V$4)*(1-AVERAGEIFS('all sales summary'!$I$2:$I$2047,'all sales summary'!$A$2:$A$2047,$A24,'all sales summary'!$B$2:$B$2047,V$4)))+(AVERAGEIFS('city centre offline'!$K$2:$K$2047,'city centre offline'!$A$2:$A$2047,$A24,'city centre offline'!$B$2:$B$2047,V$4)*AVERAGEIFS('all sales summary'!$I$2:$I$2047,'all sales summary'!$A$2:$A$2047,$A24,'all sales summary'!$B$2:$B$2047,V$4)))</f>
        <v>0.12761666838992436</v>
      </c>
      <c r="W24" s="60">
        <f>(AVERAGEIFS('city centre offline'!$K$2:$K$2047,'city centre offline'!$A$2:$A$2047,$A24,'city centre offline'!$B$2:$B$2047,W$4)*AVERAGEIFS('all sales summary'!$I$2:$I$2047,'all sales summary'!$A$2:$A$2047,$A24,'all sales summary'!$B$2:$B$2047,W$4))/((AVERAGEIFS('overall city offline'!$K$2:$K$2047,'overall city offline'!$A$2:$A$2047,$A24,'overall city offline'!$B$2:$B$2047,W$4)*(1-AVERAGEIFS('all sales summary'!$I$2:$I$2047,'all sales summary'!$A$2:$A$2047,$A24,'all sales summary'!$B$2:$B$2047,W$4)))+(AVERAGEIFS('city centre offline'!$K$2:$K$2047,'city centre offline'!$A$2:$A$2047,$A24,'city centre offline'!$B$2:$B$2047,W$4)*AVERAGEIFS('all sales summary'!$I$2:$I$2047,'all sales summary'!$A$2:$A$2047,$A24,'all sales summary'!$B$2:$B$2047,W$4)))</f>
        <v>0.1284984240258949</v>
      </c>
      <c r="X24" s="60">
        <f>(AVERAGEIFS('city centre offline'!$K$2:$K$2047,'city centre offline'!$A$2:$A$2047,$A24,'city centre offline'!$B$2:$B$2047,X$4)*AVERAGEIFS('all sales summary'!$I$2:$I$2047,'all sales summary'!$A$2:$A$2047,$A24,'all sales summary'!$B$2:$B$2047,X$4))/((AVERAGEIFS('overall city offline'!$K$2:$K$2047,'overall city offline'!$A$2:$A$2047,$A24,'overall city offline'!$B$2:$B$2047,X$4)*(1-AVERAGEIFS('all sales summary'!$I$2:$I$2047,'all sales summary'!$A$2:$A$2047,$A24,'all sales summary'!$B$2:$B$2047,X$4)))+(AVERAGEIFS('city centre offline'!$K$2:$K$2047,'city centre offline'!$A$2:$A$2047,$A24,'city centre offline'!$B$2:$B$2047,X$4)*AVERAGEIFS('all sales summary'!$I$2:$I$2047,'all sales summary'!$A$2:$A$2047,$A24,'all sales summary'!$B$2:$B$2047,X$4)))</f>
        <v>9.9510754723592013E-2</v>
      </c>
      <c r="Y24" s="60">
        <f>(AVERAGEIFS('city centre offline'!$K$2:$K$2047,'city centre offline'!$A$2:$A$2047,$A24,'city centre offline'!$B$2:$B$2047,Y$4)*AVERAGEIFS('all sales summary'!$I$2:$I$2047,'all sales summary'!$A$2:$A$2047,$A24,'all sales summary'!$B$2:$B$2047,Y$4))/((AVERAGEIFS('overall city offline'!$K$2:$K$2047,'overall city offline'!$A$2:$A$2047,$A24,'overall city offline'!$B$2:$B$2047,Y$4)*(1-AVERAGEIFS('all sales summary'!$I$2:$I$2047,'all sales summary'!$A$2:$A$2047,$A24,'all sales summary'!$B$2:$B$2047,Y$4)))+(AVERAGEIFS('city centre offline'!$K$2:$K$2047,'city centre offline'!$A$2:$A$2047,$A24,'city centre offline'!$B$2:$B$2047,Y$4)*AVERAGEIFS('all sales summary'!$I$2:$I$2047,'all sales summary'!$A$2:$A$2047,$A24,'all sales summary'!$B$2:$B$2047,Y$4)))</f>
        <v>0.19309303100275588</v>
      </c>
      <c r="Z24" s="60">
        <f>(AVERAGEIFS('city centre offline'!$K$2:$K$2047,'city centre offline'!$A$2:$A$2047,$A24,'city centre offline'!$B$2:$B$2047,Z$4)*AVERAGEIFS('all sales summary'!$I$2:$I$2047,'all sales summary'!$A$2:$A$2047,$A24,'all sales summary'!$B$2:$B$2047,Z$4))/((AVERAGEIFS('overall city offline'!$K$2:$K$2047,'overall city offline'!$A$2:$A$2047,$A24,'overall city offline'!$B$2:$B$2047,Z$4)*(1-AVERAGEIFS('all sales summary'!$I$2:$I$2047,'all sales summary'!$A$2:$A$2047,$A24,'all sales summary'!$B$2:$B$2047,Z$4)))+(AVERAGEIFS('city centre offline'!$K$2:$K$2047,'city centre offline'!$A$2:$A$2047,$A24,'city centre offline'!$B$2:$B$2047,Z$4)*AVERAGEIFS('all sales summary'!$I$2:$I$2047,'all sales summary'!$A$2:$A$2047,$A24,'all sales summary'!$B$2:$B$2047,Z$4)))</f>
        <v>8.8439853724165449E-2</v>
      </c>
      <c r="AA24" s="60">
        <f>(AVERAGEIFS('city centre offline'!$K$2:$K$2047,'city centre offline'!$A$2:$A$2047,$A24,'city centre offline'!$B$2:$B$2047,AA$4)*AVERAGEIFS('all sales summary'!$I$2:$I$2047,'all sales summary'!$A$2:$A$2047,$A24,'all sales summary'!$B$2:$B$2047,AA$4))/((AVERAGEIFS('overall city offline'!$K$2:$K$2047,'overall city offline'!$A$2:$A$2047,$A24,'overall city offline'!$B$2:$B$2047,AA$4)*(1-AVERAGEIFS('all sales summary'!$I$2:$I$2047,'all sales summary'!$A$2:$A$2047,$A24,'all sales summary'!$B$2:$B$2047,AA$4)))+(AVERAGEIFS('city centre offline'!$K$2:$K$2047,'city centre offline'!$A$2:$A$2047,$A24,'city centre offline'!$B$2:$B$2047,AA$4)*AVERAGEIFS('all sales summary'!$I$2:$I$2047,'all sales summary'!$A$2:$A$2047,$A24,'all sales summary'!$B$2:$B$2047,AA$4)))</f>
        <v>7.7661675359973134E-2</v>
      </c>
      <c r="AB24" s="60">
        <f>(AVERAGEIFS('city centre offline'!$K$2:$K$2047,'city centre offline'!$A$2:$A$2047,$A24,'city centre offline'!$B$2:$B$2047,AB$4)*AVERAGEIFS('all sales summary'!$I$2:$I$2047,'all sales summary'!$A$2:$A$2047,$A24,'all sales summary'!$B$2:$B$2047,AB$4))/((AVERAGEIFS('overall city offline'!$K$2:$K$2047,'overall city offline'!$A$2:$A$2047,$A24,'overall city offline'!$B$2:$B$2047,AB$4)*(1-AVERAGEIFS('all sales summary'!$I$2:$I$2047,'all sales summary'!$A$2:$A$2047,$A24,'all sales summary'!$B$2:$B$2047,AB$4)))+(AVERAGEIFS('city centre offline'!$K$2:$K$2047,'city centre offline'!$A$2:$A$2047,$A24,'city centre offline'!$B$2:$B$2047,AB$4)*AVERAGEIFS('all sales summary'!$I$2:$I$2047,'all sales summary'!$A$2:$A$2047,$A24,'all sales summary'!$B$2:$B$2047,AB$4)))</f>
        <v>8.1236849767853878E-2</v>
      </c>
      <c r="AC24" s="60">
        <f>(AVERAGEIFS('city centre offline'!$K$2:$K$2047,'city centre offline'!$A$2:$A$2047,$A24,'city centre offline'!$B$2:$B$2047,AC$4)*AVERAGEIFS('all sales summary'!$I$2:$I$2047,'all sales summary'!$A$2:$A$2047,$A24,'all sales summary'!$B$2:$B$2047,AC$4))/((AVERAGEIFS('overall city offline'!$K$2:$K$2047,'overall city offline'!$A$2:$A$2047,$A24,'overall city offline'!$B$2:$B$2047,AC$4)*(1-AVERAGEIFS('all sales summary'!$I$2:$I$2047,'all sales summary'!$A$2:$A$2047,$A24,'all sales summary'!$B$2:$B$2047,AC$4)))+(AVERAGEIFS('city centre offline'!$K$2:$K$2047,'city centre offline'!$A$2:$A$2047,$A24,'city centre offline'!$B$2:$B$2047,AC$4)*AVERAGEIFS('all sales summary'!$I$2:$I$2047,'all sales summary'!$A$2:$A$2047,$A24,'all sales summary'!$B$2:$B$2047,AC$4)))</f>
        <v>0.13743411146020251</v>
      </c>
      <c r="AD24" s="60">
        <f>(AVERAGEIFS('city centre offline'!$K$2:$K$2047,'city centre offline'!$A$2:$A$2047,$A24,'city centre offline'!$B$2:$B$2047,AD$4)*AVERAGEIFS('all sales summary'!$I$2:$I$2047,'all sales summary'!$A$2:$A$2047,$A24,'all sales summary'!$B$2:$B$2047,AD$4))/((AVERAGEIFS('overall city offline'!$K$2:$K$2047,'overall city offline'!$A$2:$A$2047,$A24,'overall city offline'!$B$2:$B$2047,AD$4)*(1-AVERAGEIFS('all sales summary'!$I$2:$I$2047,'all sales summary'!$A$2:$A$2047,$A24,'all sales summary'!$B$2:$B$2047,AD$4)))+(AVERAGEIFS('city centre offline'!$K$2:$K$2047,'city centre offline'!$A$2:$A$2047,$A24,'city centre offline'!$B$2:$B$2047,AD$4)*AVERAGEIFS('all sales summary'!$I$2:$I$2047,'all sales summary'!$A$2:$A$2047,$A24,'all sales summary'!$B$2:$B$2047,AD$4)))</f>
        <v>0.1259584638062789</v>
      </c>
      <c r="AE24" s="60">
        <f>(AVERAGEIFS('city centre offline'!$K$2:$K$2047,'city centre offline'!$A$2:$A$2047,$A24,'city centre offline'!$B$2:$B$2047,AE$4)*AVERAGEIFS('all sales summary'!$I$2:$I$2047,'all sales summary'!$A$2:$A$2047,$A24,'all sales summary'!$B$2:$B$2047,AE$4))/((AVERAGEIFS('overall city offline'!$K$2:$K$2047,'overall city offline'!$A$2:$A$2047,$A24,'overall city offline'!$B$2:$B$2047,AE$4)*(1-AVERAGEIFS('all sales summary'!$I$2:$I$2047,'all sales summary'!$A$2:$A$2047,$A24,'all sales summary'!$B$2:$B$2047,AE$4)))+(AVERAGEIFS('city centre offline'!$K$2:$K$2047,'city centre offline'!$A$2:$A$2047,$A24,'city centre offline'!$B$2:$B$2047,AE$4)*AVERAGEIFS('all sales summary'!$I$2:$I$2047,'all sales summary'!$A$2:$A$2047,$A24,'all sales summary'!$B$2:$B$2047,AE$4)))</f>
        <v>0.10510228647838871</v>
      </c>
      <c r="AF24" s="60">
        <f>(AVERAGEIFS('city centre offline'!$K$2:$K$2047,'city centre offline'!$A$2:$A$2047,$A24,'city centre offline'!$B$2:$B$2047,AF$4)*AVERAGEIFS('all sales summary'!$I$2:$I$2047,'all sales summary'!$A$2:$A$2047,$A24,'all sales summary'!$B$2:$B$2047,AF$4))/((AVERAGEIFS('overall city offline'!$K$2:$K$2047,'overall city offline'!$A$2:$A$2047,$A24,'overall city offline'!$B$2:$B$2047,AF$4)*(1-AVERAGEIFS('all sales summary'!$I$2:$I$2047,'all sales summary'!$A$2:$A$2047,$A24,'all sales summary'!$B$2:$B$2047,AF$4)))+(AVERAGEIFS('city centre offline'!$K$2:$K$2047,'city centre offline'!$A$2:$A$2047,$A24,'city centre offline'!$B$2:$B$2047,AF$4)*AVERAGEIFS('all sales summary'!$I$2:$I$2047,'all sales summary'!$A$2:$A$2047,$A24,'all sales summary'!$B$2:$B$2047,AF$4)))</f>
        <v>0.10864487466629856</v>
      </c>
      <c r="AG24" s="60">
        <f>(AVERAGEIFS('city centre offline'!$K$2:$K$2047,'city centre offline'!$A$2:$A$2047,$A24,'city centre offline'!$B$2:$B$2047,AG$4)*AVERAGEIFS('all sales summary'!$I$2:$I$2047,'all sales summary'!$A$2:$A$2047,$A24,'all sales summary'!$B$2:$B$2047,AG$4))/((AVERAGEIFS('overall city offline'!$K$2:$K$2047,'overall city offline'!$A$2:$A$2047,$A24,'overall city offline'!$B$2:$B$2047,AG$4)*(1-AVERAGEIFS('all sales summary'!$I$2:$I$2047,'all sales summary'!$A$2:$A$2047,$A24,'all sales summary'!$B$2:$B$2047,AG$4)))+(AVERAGEIFS('city centre offline'!$K$2:$K$2047,'city centre offline'!$A$2:$A$2047,$A24,'city centre offline'!$B$2:$B$2047,AG$4)*AVERAGEIFS('all sales summary'!$I$2:$I$2047,'all sales summary'!$A$2:$A$2047,$A24,'all sales summary'!$B$2:$B$2047,AG$4)))</f>
        <v>0.11337454856067082</v>
      </c>
      <c r="AH24" s="60">
        <f>(AVERAGEIFS('city centre offline'!$K$2:$K$2047,'city centre offline'!$A$2:$A$2047,$A24,'city centre offline'!$B$2:$B$2047,AH$4)*AVERAGEIFS('all sales summary'!$I$2:$I$2047,'all sales summary'!$A$2:$A$2047,$A24,'all sales summary'!$B$2:$B$2047,AH$4))/((AVERAGEIFS('overall city offline'!$K$2:$K$2047,'overall city offline'!$A$2:$A$2047,$A24,'overall city offline'!$B$2:$B$2047,AH$4)*(1-AVERAGEIFS('all sales summary'!$I$2:$I$2047,'all sales summary'!$A$2:$A$2047,$A24,'all sales summary'!$B$2:$B$2047,AH$4)))+(AVERAGEIFS('city centre offline'!$K$2:$K$2047,'city centre offline'!$A$2:$A$2047,$A24,'city centre offline'!$B$2:$B$2047,AH$4)*AVERAGEIFS('all sales summary'!$I$2:$I$2047,'all sales summary'!$A$2:$A$2047,$A24,'all sales summary'!$B$2:$B$2047,AH$4)))</f>
        <v>0.10903927993222272</v>
      </c>
    </row>
    <row r="25" spans="1:34" x14ac:dyDescent="0.3">
      <c r="A25" t="s">
        <v>27</v>
      </c>
      <c r="B25" s="60">
        <f>(AVERAGEIFS('city centre offline'!$K$2:$K$2047,'city centre offline'!$A$2:$A$2047,$A25,'city centre offline'!$B$2:$B$2047,B$4)*AVERAGEIFS('all sales summary'!$I$2:$I$2047,'all sales summary'!$A$2:$A$2047,$A25,'all sales summary'!$B$2:$B$2047,B$4))/((AVERAGEIFS('overall city offline'!$K$2:$K$2047,'overall city offline'!$A$2:$A$2047,$A25,'overall city offline'!$B$2:$B$2047,B$4)*(1-AVERAGEIFS('all sales summary'!$I$2:$I$2047,'all sales summary'!$A$2:$A$2047,$A25,'all sales summary'!$B$2:$B$2047,B$4)))+(AVERAGEIFS('city centre offline'!$K$2:$K$2047,'city centre offline'!$A$2:$A$2047,$A25,'city centre offline'!$B$2:$B$2047,B$4)*AVERAGEIFS('all sales summary'!$I$2:$I$2047,'all sales summary'!$A$2:$A$2047,$A25,'all sales summary'!$B$2:$B$2047,B$4)))</f>
        <v>0.28513676001305072</v>
      </c>
      <c r="C25" s="60">
        <f>(AVERAGEIFS('city centre offline'!$K$2:$K$2047,'city centre offline'!$A$2:$A$2047,$A25,'city centre offline'!$B$2:$B$2047,C$4)*AVERAGEIFS('all sales summary'!$I$2:$I$2047,'all sales summary'!$A$2:$A$2047,$A25,'all sales summary'!$B$2:$B$2047,C$4))/((AVERAGEIFS('overall city offline'!$K$2:$K$2047,'overall city offline'!$A$2:$A$2047,$A25,'overall city offline'!$B$2:$B$2047,C$4)*(1-AVERAGEIFS('all sales summary'!$I$2:$I$2047,'all sales summary'!$A$2:$A$2047,$A25,'all sales summary'!$B$2:$B$2047,C$4)))+(AVERAGEIFS('city centre offline'!$K$2:$K$2047,'city centre offline'!$A$2:$A$2047,$A25,'city centre offline'!$B$2:$B$2047,C$4)*AVERAGEIFS('all sales summary'!$I$2:$I$2047,'all sales summary'!$A$2:$A$2047,$A25,'all sales summary'!$B$2:$B$2047,C$4)))</f>
        <v>0.28956955718859362</v>
      </c>
      <c r="D25" s="60">
        <f>(AVERAGEIFS('city centre offline'!$K$2:$K$2047,'city centre offline'!$A$2:$A$2047,$A25,'city centre offline'!$B$2:$B$2047,D$4)*AVERAGEIFS('all sales summary'!$I$2:$I$2047,'all sales summary'!$A$2:$A$2047,$A25,'all sales summary'!$B$2:$B$2047,D$4))/((AVERAGEIFS('overall city offline'!$K$2:$K$2047,'overall city offline'!$A$2:$A$2047,$A25,'overall city offline'!$B$2:$B$2047,D$4)*(1-AVERAGEIFS('all sales summary'!$I$2:$I$2047,'all sales summary'!$A$2:$A$2047,$A25,'all sales summary'!$B$2:$B$2047,D$4)))+(AVERAGEIFS('city centre offline'!$K$2:$K$2047,'city centre offline'!$A$2:$A$2047,$A25,'city centre offline'!$B$2:$B$2047,D$4)*AVERAGEIFS('all sales summary'!$I$2:$I$2047,'all sales summary'!$A$2:$A$2047,$A25,'all sales summary'!$B$2:$B$2047,D$4)))</f>
        <v>0.29275076093360719</v>
      </c>
      <c r="E25" s="60">
        <f>(AVERAGEIFS('city centre offline'!$K$2:$K$2047,'city centre offline'!$A$2:$A$2047,$A25,'city centre offline'!$B$2:$B$2047,E$4)*AVERAGEIFS('all sales summary'!$I$2:$I$2047,'all sales summary'!$A$2:$A$2047,$A25,'all sales summary'!$B$2:$B$2047,E$4))/((AVERAGEIFS('overall city offline'!$K$2:$K$2047,'overall city offline'!$A$2:$A$2047,$A25,'overall city offline'!$B$2:$B$2047,E$4)*(1-AVERAGEIFS('all sales summary'!$I$2:$I$2047,'all sales summary'!$A$2:$A$2047,$A25,'all sales summary'!$B$2:$B$2047,E$4)))+(AVERAGEIFS('city centre offline'!$K$2:$K$2047,'city centre offline'!$A$2:$A$2047,$A25,'city centre offline'!$B$2:$B$2047,E$4)*AVERAGEIFS('all sales summary'!$I$2:$I$2047,'all sales summary'!$A$2:$A$2047,$A25,'all sales summary'!$B$2:$B$2047,E$4)))</f>
        <v>0.28403773509757635</v>
      </c>
      <c r="F25" s="60">
        <f>(AVERAGEIFS('city centre offline'!$K$2:$K$2047,'city centre offline'!$A$2:$A$2047,$A25,'city centre offline'!$B$2:$B$2047,F$4)*AVERAGEIFS('all sales summary'!$I$2:$I$2047,'all sales summary'!$A$2:$A$2047,$A25,'all sales summary'!$B$2:$B$2047,F$4))/((AVERAGEIFS('overall city offline'!$K$2:$K$2047,'overall city offline'!$A$2:$A$2047,$A25,'overall city offline'!$B$2:$B$2047,F$4)*(1-AVERAGEIFS('all sales summary'!$I$2:$I$2047,'all sales summary'!$A$2:$A$2047,$A25,'all sales summary'!$B$2:$B$2047,F$4)))+(AVERAGEIFS('city centre offline'!$K$2:$K$2047,'city centre offline'!$A$2:$A$2047,$A25,'city centre offline'!$B$2:$B$2047,F$4)*AVERAGEIFS('all sales summary'!$I$2:$I$2047,'all sales summary'!$A$2:$A$2047,$A25,'all sales summary'!$B$2:$B$2047,F$4)))</f>
        <v>0.2826276199069031</v>
      </c>
      <c r="G25" s="60">
        <f>(AVERAGEIFS('city centre offline'!$K$2:$K$2047,'city centre offline'!$A$2:$A$2047,$A25,'city centre offline'!$B$2:$B$2047,G$4)*AVERAGEIFS('all sales summary'!$I$2:$I$2047,'all sales summary'!$A$2:$A$2047,$A25,'all sales summary'!$B$2:$B$2047,G$4))/((AVERAGEIFS('overall city offline'!$K$2:$K$2047,'overall city offline'!$A$2:$A$2047,$A25,'overall city offline'!$B$2:$B$2047,G$4)*(1-AVERAGEIFS('all sales summary'!$I$2:$I$2047,'all sales summary'!$A$2:$A$2047,$A25,'all sales summary'!$B$2:$B$2047,G$4)))+(AVERAGEIFS('city centre offline'!$K$2:$K$2047,'city centre offline'!$A$2:$A$2047,$A25,'city centre offline'!$B$2:$B$2047,G$4)*AVERAGEIFS('all sales summary'!$I$2:$I$2047,'all sales summary'!$A$2:$A$2047,$A25,'all sales summary'!$B$2:$B$2047,G$4)))</f>
        <v>0.2872310993824731</v>
      </c>
      <c r="H25" s="60">
        <f>(AVERAGEIFS('city centre offline'!$K$2:$K$2047,'city centre offline'!$A$2:$A$2047,$A25,'city centre offline'!$B$2:$B$2047,H$4)*AVERAGEIFS('all sales summary'!$I$2:$I$2047,'all sales summary'!$A$2:$A$2047,$A25,'all sales summary'!$B$2:$B$2047,H$4))/((AVERAGEIFS('overall city offline'!$K$2:$K$2047,'overall city offline'!$A$2:$A$2047,$A25,'overall city offline'!$B$2:$B$2047,H$4)*(1-AVERAGEIFS('all sales summary'!$I$2:$I$2047,'all sales summary'!$A$2:$A$2047,$A25,'all sales summary'!$B$2:$B$2047,H$4)))+(AVERAGEIFS('city centre offline'!$K$2:$K$2047,'city centre offline'!$A$2:$A$2047,$A25,'city centre offline'!$B$2:$B$2047,H$4)*AVERAGEIFS('all sales summary'!$I$2:$I$2047,'all sales summary'!$A$2:$A$2047,$A25,'all sales summary'!$B$2:$B$2047,H$4)))</f>
        <v>0.28661454304562178</v>
      </c>
      <c r="I25" s="60">
        <f>(AVERAGEIFS('city centre offline'!$K$2:$K$2047,'city centre offline'!$A$2:$A$2047,$A25,'city centre offline'!$B$2:$B$2047,I$4)*AVERAGEIFS('all sales summary'!$I$2:$I$2047,'all sales summary'!$A$2:$A$2047,$A25,'all sales summary'!$B$2:$B$2047,I$4))/((AVERAGEIFS('overall city offline'!$K$2:$K$2047,'overall city offline'!$A$2:$A$2047,$A25,'overall city offline'!$B$2:$B$2047,I$4)*(1-AVERAGEIFS('all sales summary'!$I$2:$I$2047,'all sales summary'!$A$2:$A$2047,$A25,'all sales summary'!$B$2:$B$2047,I$4)))+(AVERAGEIFS('city centre offline'!$K$2:$K$2047,'city centre offline'!$A$2:$A$2047,$A25,'city centre offline'!$B$2:$B$2047,I$4)*AVERAGEIFS('all sales summary'!$I$2:$I$2047,'all sales summary'!$A$2:$A$2047,$A25,'all sales summary'!$B$2:$B$2047,I$4)))</f>
        <v>0.28838444277205805</v>
      </c>
      <c r="J25" s="60">
        <f>(AVERAGEIFS('city centre offline'!$K$2:$K$2047,'city centre offline'!$A$2:$A$2047,$A25,'city centre offline'!$B$2:$B$2047,J$4)*AVERAGEIFS('all sales summary'!$I$2:$I$2047,'all sales summary'!$A$2:$A$2047,$A25,'all sales summary'!$B$2:$B$2047,J$4))/((AVERAGEIFS('overall city offline'!$K$2:$K$2047,'overall city offline'!$A$2:$A$2047,$A25,'overall city offline'!$B$2:$B$2047,J$4)*(1-AVERAGEIFS('all sales summary'!$I$2:$I$2047,'all sales summary'!$A$2:$A$2047,$A25,'all sales summary'!$B$2:$B$2047,J$4)))+(AVERAGEIFS('city centre offline'!$K$2:$K$2047,'city centre offline'!$A$2:$A$2047,$A25,'city centre offline'!$B$2:$B$2047,J$4)*AVERAGEIFS('all sales summary'!$I$2:$I$2047,'all sales summary'!$A$2:$A$2047,$A25,'all sales summary'!$B$2:$B$2047,J$4)))</f>
        <v>0.29057496139959338</v>
      </c>
      <c r="K25" s="60">
        <f>(AVERAGEIFS('city centre offline'!$K$2:$K$2047,'city centre offline'!$A$2:$A$2047,$A25,'city centre offline'!$B$2:$B$2047,K$4)*AVERAGEIFS('all sales summary'!$I$2:$I$2047,'all sales summary'!$A$2:$A$2047,$A25,'all sales summary'!$B$2:$B$2047,K$4))/((AVERAGEIFS('overall city offline'!$K$2:$K$2047,'overall city offline'!$A$2:$A$2047,$A25,'overall city offline'!$B$2:$B$2047,K$4)*(1-AVERAGEIFS('all sales summary'!$I$2:$I$2047,'all sales summary'!$A$2:$A$2047,$A25,'all sales summary'!$B$2:$B$2047,K$4)))+(AVERAGEIFS('city centre offline'!$K$2:$K$2047,'city centre offline'!$A$2:$A$2047,$A25,'city centre offline'!$B$2:$B$2047,K$4)*AVERAGEIFS('all sales summary'!$I$2:$I$2047,'all sales summary'!$A$2:$A$2047,$A25,'all sales summary'!$B$2:$B$2047,K$4)))</f>
        <v>0.28181326069686807</v>
      </c>
      <c r="L25" s="60">
        <f>(AVERAGEIFS('city centre offline'!$K$2:$K$2047,'city centre offline'!$A$2:$A$2047,$A25,'city centre offline'!$B$2:$B$2047,L$4)*AVERAGEIFS('all sales summary'!$I$2:$I$2047,'all sales summary'!$A$2:$A$2047,$A25,'all sales summary'!$B$2:$B$2047,L$4))/((AVERAGEIFS('overall city offline'!$K$2:$K$2047,'overall city offline'!$A$2:$A$2047,$A25,'overall city offline'!$B$2:$B$2047,L$4)*(1-AVERAGEIFS('all sales summary'!$I$2:$I$2047,'all sales summary'!$A$2:$A$2047,$A25,'all sales summary'!$B$2:$B$2047,L$4)))+(AVERAGEIFS('city centre offline'!$K$2:$K$2047,'city centre offline'!$A$2:$A$2047,$A25,'city centre offline'!$B$2:$B$2047,L$4)*AVERAGEIFS('all sales summary'!$I$2:$I$2047,'all sales summary'!$A$2:$A$2047,$A25,'all sales summary'!$B$2:$B$2047,L$4)))</f>
        <v>0.28227769555055132</v>
      </c>
      <c r="M25" s="60">
        <f>(AVERAGEIFS('city centre offline'!$K$2:$K$2047,'city centre offline'!$A$2:$A$2047,$A25,'city centre offline'!$B$2:$B$2047,M$4)*AVERAGEIFS('all sales summary'!$I$2:$I$2047,'all sales summary'!$A$2:$A$2047,$A25,'all sales summary'!$B$2:$B$2047,M$4))/((AVERAGEIFS('overall city offline'!$K$2:$K$2047,'overall city offline'!$A$2:$A$2047,$A25,'overall city offline'!$B$2:$B$2047,M$4)*(1-AVERAGEIFS('all sales summary'!$I$2:$I$2047,'all sales summary'!$A$2:$A$2047,$A25,'all sales summary'!$B$2:$B$2047,M$4)))+(AVERAGEIFS('city centre offline'!$K$2:$K$2047,'city centre offline'!$A$2:$A$2047,$A25,'city centre offline'!$B$2:$B$2047,M$4)*AVERAGEIFS('all sales summary'!$I$2:$I$2047,'all sales summary'!$A$2:$A$2047,$A25,'all sales summary'!$B$2:$B$2047,M$4)))</f>
        <v>0.33180287117356333</v>
      </c>
      <c r="N25" s="60">
        <f>(AVERAGEIFS('city centre offline'!$K$2:$K$2047,'city centre offline'!$A$2:$A$2047,$A25,'city centre offline'!$B$2:$B$2047,N$4)*AVERAGEIFS('all sales summary'!$I$2:$I$2047,'all sales summary'!$A$2:$A$2047,$A25,'all sales summary'!$B$2:$B$2047,N$4))/((AVERAGEIFS('overall city offline'!$K$2:$K$2047,'overall city offline'!$A$2:$A$2047,$A25,'overall city offline'!$B$2:$B$2047,N$4)*(1-AVERAGEIFS('all sales summary'!$I$2:$I$2047,'all sales summary'!$A$2:$A$2047,$A25,'all sales summary'!$B$2:$B$2047,N$4)))+(AVERAGEIFS('city centre offline'!$K$2:$K$2047,'city centre offline'!$A$2:$A$2047,$A25,'city centre offline'!$B$2:$B$2047,N$4)*AVERAGEIFS('all sales summary'!$I$2:$I$2047,'all sales summary'!$A$2:$A$2047,$A25,'all sales summary'!$B$2:$B$2047,N$4)))</f>
        <v>0.26663529684772275</v>
      </c>
      <c r="O25" s="60">
        <f>(AVERAGEIFS('city centre offline'!$K$2:$K$2047,'city centre offline'!$A$2:$A$2047,$A25,'city centre offline'!$B$2:$B$2047,O$4)*AVERAGEIFS('all sales summary'!$I$2:$I$2047,'all sales summary'!$A$2:$A$2047,$A25,'all sales summary'!$B$2:$B$2047,O$4))/((AVERAGEIFS('overall city offline'!$K$2:$K$2047,'overall city offline'!$A$2:$A$2047,$A25,'overall city offline'!$B$2:$B$2047,O$4)*(1-AVERAGEIFS('all sales summary'!$I$2:$I$2047,'all sales summary'!$A$2:$A$2047,$A25,'all sales summary'!$B$2:$B$2047,O$4)))+(AVERAGEIFS('city centre offline'!$K$2:$K$2047,'city centre offline'!$A$2:$A$2047,$A25,'city centre offline'!$B$2:$B$2047,O$4)*AVERAGEIFS('all sales summary'!$I$2:$I$2047,'all sales summary'!$A$2:$A$2047,$A25,'all sales summary'!$B$2:$B$2047,O$4)))</f>
        <v>0.27032762339786676</v>
      </c>
      <c r="P25" s="60">
        <f>(AVERAGEIFS('city centre offline'!$K$2:$K$2047,'city centre offline'!$A$2:$A$2047,$A25,'city centre offline'!$B$2:$B$2047,P$4)*AVERAGEIFS('all sales summary'!$I$2:$I$2047,'all sales summary'!$A$2:$A$2047,$A25,'all sales summary'!$B$2:$B$2047,P$4))/((AVERAGEIFS('overall city offline'!$K$2:$K$2047,'overall city offline'!$A$2:$A$2047,$A25,'overall city offline'!$B$2:$B$2047,P$4)*(1-AVERAGEIFS('all sales summary'!$I$2:$I$2047,'all sales summary'!$A$2:$A$2047,$A25,'all sales summary'!$B$2:$B$2047,P$4)))+(AVERAGEIFS('city centre offline'!$K$2:$K$2047,'city centre offline'!$A$2:$A$2047,$A25,'city centre offline'!$B$2:$B$2047,P$4)*AVERAGEIFS('all sales summary'!$I$2:$I$2047,'all sales summary'!$A$2:$A$2047,$A25,'all sales summary'!$B$2:$B$2047,P$4)))</f>
        <v>0.21980379525444299</v>
      </c>
      <c r="Q25" s="60">
        <f>(AVERAGEIFS('city centre offline'!$K$2:$K$2047,'city centre offline'!$A$2:$A$2047,$A25,'city centre offline'!$B$2:$B$2047,Q$4)*AVERAGEIFS('all sales summary'!$I$2:$I$2047,'all sales summary'!$A$2:$A$2047,$A25,'all sales summary'!$B$2:$B$2047,Q$4))/((AVERAGEIFS('overall city offline'!$K$2:$K$2047,'overall city offline'!$A$2:$A$2047,$A25,'overall city offline'!$B$2:$B$2047,Q$4)*(1-AVERAGEIFS('all sales summary'!$I$2:$I$2047,'all sales summary'!$A$2:$A$2047,$A25,'all sales summary'!$B$2:$B$2047,Q$4)))+(AVERAGEIFS('city centre offline'!$K$2:$K$2047,'city centre offline'!$A$2:$A$2047,$A25,'city centre offline'!$B$2:$B$2047,Q$4)*AVERAGEIFS('all sales summary'!$I$2:$I$2047,'all sales summary'!$A$2:$A$2047,$A25,'all sales summary'!$B$2:$B$2047,Q$4)))</f>
        <v>5.6187999264929719E-2</v>
      </c>
      <c r="R25" s="60">
        <f>(AVERAGEIFS('city centre offline'!$K$2:$K$2047,'city centre offline'!$A$2:$A$2047,$A25,'city centre offline'!$B$2:$B$2047,R$4)*AVERAGEIFS('all sales summary'!$I$2:$I$2047,'all sales summary'!$A$2:$A$2047,$A25,'all sales summary'!$B$2:$B$2047,R$4))/((AVERAGEIFS('overall city offline'!$K$2:$K$2047,'overall city offline'!$A$2:$A$2047,$A25,'overall city offline'!$B$2:$B$2047,R$4)*(1-AVERAGEIFS('all sales summary'!$I$2:$I$2047,'all sales summary'!$A$2:$A$2047,$A25,'all sales summary'!$B$2:$B$2047,R$4)))+(AVERAGEIFS('city centre offline'!$K$2:$K$2047,'city centre offline'!$A$2:$A$2047,$A25,'city centre offline'!$B$2:$B$2047,R$4)*AVERAGEIFS('all sales summary'!$I$2:$I$2047,'all sales summary'!$A$2:$A$2047,$A25,'all sales summary'!$B$2:$B$2047,R$4)))</f>
        <v>6.7661411908764582E-2</v>
      </c>
      <c r="S25" s="60">
        <f>(AVERAGEIFS('city centre offline'!$K$2:$K$2047,'city centre offline'!$A$2:$A$2047,$A25,'city centre offline'!$B$2:$B$2047,S$4)*AVERAGEIFS('all sales summary'!$I$2:$I$2047,'all sales summary'!$A$2:$A$2047,$A25,'all sales summary'!$B$2:$B$2047,S$4))/((AVERAGEIFS('overall city offline'!$K$2:$K$2047,'overall city offline'!$A$2:$A$2047,$A25,'overall city offline'!$B$2:$B$2047,S$4)*(1-AVERAGEIFS('all sales summary'!$I$2:$I$2047,'all sales summary'!$A$2:$A$2047,$A25,'all sales summary'!$B$2:$B$2047,S$4)))+(AVERAGEIFS('city centre offline'!$K$2:$K$2047,'city centre offline'!$A$2:$A$2047,$A25,'city centre offline'!$B$2:$B$2047,S$4)*AVERAGEIFS('all sales summary'!$I$2:$I$2047,'all sales summary'!$A$2:$A$2047,$A25,'all sales summary'!$B$2:$B$2047,S$4)))</f>
        <v>8.5217508147308288E-2</v>
      </c>
      <c r="T25" s="60">
        <f>(AVERAGEIFS('city centre offline'!$K$2:$K$2047,'city centre offline'!$A$2:$A$2047,$A25,'city centre offline'!$B$2:$B$2047,T$4)*AVERAGEIFS('all sales summary'!$I$2:$I$2047,'all sales summary'!$A$2:$A$2047,$A25,'all sales summary'!$B$2:$B$2047,T$4))/((AVERAGEIFS('overall city offline'!$K$2:$K$2047,'overall city offline'!$A$2:$A$2047,$A25,'overall city offline'!$B$2:$B$2047,T$4)*(1-AVERAGEIFS('all sales summary'!$I$2:$I$2047,'all sales summary'!$A$2:$A$2047,$A25,'all sales summary'!$B$2:$B$2047,T$4)))+(AVERAGEIFS('city centre offline'!$K$2:$K$2047,'city centre offline'!$A$2:$A$2047,$A25,'city centre offline'!$B$2:$B$2047,T$4)*AVERAGEIFS('all sales summary'!$I$2:$I$2047,'all sales summary'!$A$2:$A$2047,$A25,'all sales summary'!$B$2:$B$2047,T$4)))</f>
        <v>0.18824394493712243</v>
      </c>
      <c r="U25" s="60">
        <f>(AVERAGEIFS('city centre offline'!$K$2:$K$2047,'city centre offline'!$A$2:$A$2047,$A25,'city centre offline'!$B$2:$B$2047,U$4)*AVERAGEIFS('all sales summary'!$I$2:$I$2047,'all sales summary'!$A$2:$A$2047,$A25,'all sales summary'!$B$2:$B$2047,U$4))/((AVERAGEIFS('overall city offline'!$K$2:$K$2047,'overall city offline'!$A$2:$A$2047,$A25,'overall city offline'!$B$2:$B$2047,U$4)*(1-AVERAGEIFS('all sales summary'!$I$2:$I$2047,'all sales summary'!$A$2:$A$2047,$A25,'all sales summary'!$B$2:$B$2047,U$4)))+(AVERAGEIFS('city centre offline'!$K$2:$K$2047,'city centre offline'!$A$2:$A$2047,$A25,'city centre offline'!$B$2:$B$2047,U$4)*AVERAGEIFS('all sales summary'!$I$2:$I$2047,'all sales summary'!$A$2:$A$2047,$A25,'all sales summary'!$B$2:$B$2047,U$4)))</f>
        <v>0.2355801574848555</v>
      </c>
      <c r="V25" s="60">
        <f>(AVERAGEIFS('city centre offline'!$K$2:$K$2047,'city centre offline'!$A$2:$A$2047,$A25,'city centre offline'!$B$2:$B$2047,V$4)*AVERAGEIFS('all sales summary'!$I$2:$I$2047,'all sales summary'!$A$2:$A$2047,$A25,'all sales summary'!$B$2:$B$2047,V$4))/((AVERAGEIFS('overall city offline'!$K$2:$K$2047,'overall city offline'!$A$2:$A$2047,$A25,'overall city offline'!$B$2:$B$2047,V$4)*(1-AVERAGEIFS('all sales summary'!$I$2:$I$2047,'all sales summary'!$A$2:$A$2047,$A25,'all sales summary'!$B$2:$B$2047,V$4)))+(AVERAGEIFS('city centre offline'!$K$2:$K$2047,'city centre offline'!$A$2:$A$2047,$A25,'city centre offline'!$B$2:$B$2047,V$4)*AVERAGEIFS('all sales summary'!$I$2:$I$2047,'all sales summary'!$A$2:$A$2047,$A25,'all sales summary'!$B$2:$B$2047,V$4)))</f>
        <v>0.23944113471133632</v>
      </c>
      <c r="W25" s="60">
        <f>(AVERAGEIFS('city centre offline'!$K$2:$K$2047,'city centre offline'!$A$2:$A$2047,$A25,'city centre offline'!$B$2:$B$2047,W$4)*AVERAGEIFS('all sales summary'!$I$2:$I$2047,'all sales summary'!$A$2:$A$2047,$A25,'all sales summary'!$B$2:$B$2047,W$4))/((AVERAGEIFS('overall city offline'!$K$2:$K$2047,'overall city offline'!$A$2:$A$2047,$A25,'overall city offline'!$B$2:$B$2047,W$4)*(1-AVERAGEIFS('all sales summary'!$I$2:$I$2047,'all sales summary'!$A$2:$A$2047,$A25,'all sales summary'!$B$2:$B$2047,W$4)))+(AVERAGEIFS('city centre offline'!$K$2:$K$2047,'city centre offline'!$A$2:$A$2047,$A25,'city centre offline'!$B$2:$B$2047,W$4)*AVERAGEIFS('all sales summary'!$I$2:$I$2047,'all sales summary'!$A$2:$A$2047,$A25,'all sales summary'!$B$2:$B$2047,W$4)))</f>
        <v>0.25115518707233814</v>
      </c>
      <c r="X25" s="60">
        <f>(AVERAGEIFS('city centre offline'!$K$2:$K$2047,'city centre offline'!$A$2:$A$2047,$A25,'city centre offline'!$B$2:$B$2047,X$4)*AVERAGEIFS('all sales summary'!$I$2:$I$2047,'all sales summary'!$A$2:$A$2047,$A25,'all sales summary'!$B$2:$B$2047,X$4))/((AVERAGEIFS('overall city offline'!$K$2:$K$2047,'overall city offline'!$A$2:$A$2047,$A25,'overall city offline'!$B$2:$B$2047,X$4)*(1-AVERAGEIFS('all sales summary'!$I$2:$I$2047,'all sales summary'!$A$2:$A$2047,$A25,'all sales summary'!$B$2:$B$2047,X$4)))+(AVERAGEIFS('city centre offline'!$K$2:$K$2047,'city centre offline'!$A$2:$A$2047,$A25,'city centre offline'!$B$2:$B$2047,X$4)*AVERAGEIFS('all sales summary'!$I$2:$I$2047,'all sales summary'!$A$2:$A$2047,$A25,'all sales summary'!$B$2:$B$2047,X$4)))</f>
        <v>0.25363007123977832</v>
      </c>
      <c r="Y25" s="60">
        <f>(AVERAGEIFS('city centre offline'!$K$2:$K$2047,'city centre offline'!$A$2:$A$2047,$A25,'city centre offline'!$B$2:$B$2047,Y$4)*AVERAGEIFS('all sales summary'!$I$2:$I$2047,'all sales summary'!$A$2:$A$2047,$A25,'all sales summary'!$B$2:$B$2047,Y$4))/((AVERAGEIFS('overall city offline'!$K$2:$K$2047,'overall city offline'!$A$2:$A$2047,$A25,'overall city offline'!$B$2:$B$2047,Y$4)*(1-AVERAGEIFS('all sales summary'!$I$2:$I$2047,'all sales summary'!$A$2:$A$2047,$A25,'all sales summary'!$B$2:$B$2047,Y$4)))+(AVERAGEIFS('city centre offline'!$K$2:$K$2047,'city centre offline'!$A$2:$A$2047,$A25,'city centre offline'!$B$2:$B$2047,Y$4)*AVERAGEIFS('all sales summary'!$I$2:$I$2047,'all sales summary'!$A$2:$A$2047,$A25,'all sales summary'!$B$2:$B$2047,Y$4)))</f>
        <v>0.32787935899159859</v>
      </c>
      <c r="Z25" s="60">
        <f>(AVERAGEIFS('city centre offline'!$K$2:$K$2047,'city centre offline'!$A$2:$A$2047,$A25,'city centre offline'!$B$2:$B$2047,Z$4)*AVERAGEIFS('all sales summary'!$I$2:$I$2047,'all sales summary'!$A$2:$A$2047,$A25,'all sales summary'!$B$2:$B$2047,Z$4))/((AVERAGEIFS('overall city offline'!$K$2:$K$2047,'overall city offline'!$A$2:$A$2047,$A25,'overall city offline'!$B$2:$B$2047,Z$4)*(1-AVERAGEIFS('all sales summary'!$I$2:$I$2047,'all sales summary'!$A$2:$A$2047,$A25,'all sales summary'!$B$2:$B$2047,Z$4)))+(AVERAGEIFS('city centre offline'!$K$2:$K$2047,'city centre offline'!$A$2:$A$2047,$A25,'city centre offline'!$B$2:$B$2047,Z$4)*AVERAGEIFS('all sales summary'!$I$2:$I$2047,'all sales summary'!$A$2:$A$2047,$A25,'all sales summary'!$B$2:$B$2047,Z$4)))</f>
        <v>0.10715496672714901</v>
      </c>
      <c r="AA25" s="60">
        <f>(AVERAGEIFS('city centre offline'!$K$2:$K$2047,'city centre offline'!$A$2:$A$2047,$A25,'city centre offline'!$B$2:$B$2047,AA$4)*AVERAGEIFS('all sales summary'!$I$2:$I$2047,'all sales summary'!$A$2:$A$2047,$A25,'all sales summary'!$B$2:$B$2047,AA$4))/((AVERAGEIFS('overall city offline'!$K$2:$K$2047,'overall city offline'!$A$2:$A$2047,$A25,'overall city offline'!$B$2:$B$2047,AA$4)*(1-AVERAGEIFS('all sales summary'!$I$2:$I$2047,'all sales summary'!$A$2:$A$2047,$A25,'all sales summary'!$B$2:$B$2047,AA$4)))+(AVERAGEIFS('city centre offline'!$K$2:$K$2047,'city centre offline'!$A$2:$A$2047,$A25,'city centre offline'!$B$2:$B$2047,AA$4)*AVERAGEIFS('all sales summary'!$I$2:$I$2047,'all sales summary'!$A$2:$A$2047,$A25,'all sales summary'!$B$2:$B$2047,AA$4)))</f>
        <v>0.11238927080966934</v>
      </c>
      <c r="AB25" s="60">
        <f>(AVERAGEIFS('city centre offline'!$K$2:$K$2047,'city centre offline'!$A$2:$A$2047,$A25,'city centre offline'!$B$2:$B$2047,AB$4)*AVERAGEIFS('all sales summary'!$I$2:$I$2047,'all sales summary'!$A$2:$A$2047,$A25,'all sales summary'!$B$2:$B$2047,AB$4))/((AVERAGEIFS('overall city offline'!$K$2:$K$2047,'overall city offline'!$A$2:$A$2047,$A25,'overall city offline'!$B$2:$B$2047,AB$4)*(1-AVERAGEIFS('all sales summary'!$I$2:$I$2047,'all sales summary'!$A$2:$A$2047,$A25,'all sales summary'!$B$2:$B$2047,AB$4)))+(AVERAGEIFS('city centre offline'!$K$2:$K$2047,'city centre offline'!$A$2:$A$2047,$A25,'city centre offline'!$B$2:$B$2047,AB$4)*AVERAGEIFS('all sales summary'!$I$2:$I$2047,'all sales summary'!$A$2:$A$2047,$A25,'all sales summary'!$B$2:$B$2047,AB$4)))</f>
        <v>0.11252183123332704</v>
      </c>
      <c r="AC25" s="60">
        <f>(AVERAGEIFS('city centre offline'!$K$2:$K$2047,'city centre offline'!$A$2:$A$2047,$A25,'city centre offline'!$B$2:$B$2047,AC$4)*AVERAGEIFS('all sales summary'!$I$2:$I$2047,'all sales summary'!$A$2:$A$2047,$A25,'all sales summary'!$B$2:$B$2047,AC$4))/((AVERAGEIFS('overall city offline'!$K$2:$K$2047,'overall city offline'!$A$2:$A$2047,$A25,'overall city offline'!$B$2:$B$2047,AC$4)*(1-AVERAGEIFS('all sales summary'!$I$2:$I$2047,'all sales summary'!$A$2:$A$2047,$A25,'all sales summary'!$B$2:$B$2047,AC$4)))+(AVERAGEIFS('city centre offline'!$K$2:$K$2047,'city centre offline'!$A$2:$A$2047,$A25,'city centre offline'!$B$2:$B$2047,AC$4)*AVERAGEIFS('all sales summary'!$I$2:$I$2047,'all sales summary'!$A$2:$A$2047,$A25,'all sales summary'!$B$2:$B$2047,AC$4)))</f>
        <v>0.12444662759411347</v>
      </c>
      <c r="AD25" s="60">
        <f>(AVERAGEIFS('city centre offline'!$K$2:$K$2047,'city centre offline'!$A$2:$A$2047,$A25,'city centre offline'!$B$2:$B$2047,AD$4)*AVERAGEIFS('all sales summary'!$I$2:$I$2047,'all sales summary'!$A$2:$A$2047,$A25,'all sales summary'!$B$2:$B$2047,AD$4))/((AVERAGEIFS('overall city offline'!$K$2:$K$2047,'overall city offline'!$A$2:$A$2047,$A25,'overall city offline'!$B$2:$B$2047,AD$4)*(1-AVERAGEIFS('all sales summary'!$I$2:$I$2047,'all sales summary'!$A$2:$A$2047,$A25,'all sales summary'!$B$2:$B$2047,AD$4)))+(AVERAGEIFS('city centre offline'!$K$2:$K$2047,'city centre offline'!$A$2:$A$2047,$A25,'city centre offline'!$B$2:$B$2047,AD$4)*AVERAGEIFS('all sales summary'!$I$2:$I$2047,'all sales summary'!$A$2:$A$2047,$A25,'all sales summary'!$B$2:$B$2047,AD$4)))</f>
        <v>0.17831886338370831</v>
      </c>
      <c r="AE25" s="60">
        <f>(AVERAGEIFS('city centre offline'!$K$2:$K$2047,'city centre offline'!$A$2:$A$2047,$A25,'city centre offline'!$B$2:$B$2047,AE$4)*AVERAGEIFS('all sales summary'!$I$2:$I$2047,'all sales summary'!$A$2:$A$2047,$A25,'all sales summary'!$B$2:$B$2047,AE$4))/((AVERAGEIFS('overall city offline'!$K$2:$K$2047,'overall city offline'!$A$2:$A$2047,$A25,'overall city offline'!$B$2:$B$2047,AE$4)*(1-AVERAGEIFS('all sales summary'!$I$2:$I$2047,'all sales summary'!$A$2:$A$2047,$A25,'all sales summary'!$B$2:$B$2047,AE$4)))+(AVERAGEIFS('city centre offline'!$K$2:$K$2047,'city centre offline'!$A$2:$A$2047,$A25,'city centre offline'!$B$2:$B$2047,AE$4)*AVERAGEIFS('all sales summary'!$I$2:$I$2047,'all sales summary'!$A$2:$A$2047,$A25,'all sales summary'!$B$2:$B$2047,AE$4)))</f>
        <v>0.18496822119057232</v>
      </c>
      <c r="AF25" s="60">
        <f>(AVERAGEIFS('city centre offline'!$K$2:$K$2047,'city centre offline'!$A$2:$A$2047,$A25,'city centre offline'!$B$2:$B$2047,AF$4)*AVERAGEIFS('all sales summary'!$I$2:$I$2047,'all sales summary'!$A$2:$A$2047,$A25,'all sales summary'!$B$2:$B$2047,AF$4))/((AVERAGEIFS('overall city offline'!$K$2:$K$2047,'overall city offline'!$A$2:$A$2047,$A25,'overall city offline'!$B$2:$B$2047,AF$4)*(1-AVERAGEIFS('all sales summary'!$I$2:$I$2047,'all sales summary'!$A$2:$A$2047,$A25,'all sales summary'!$B$2:$B$2047,AF$4)))+(AVERAGEIFS('city centre offline'!$K$2:$K$2047,'city centre offline'!$A$2:$A$2047,$A25,'city centre offline'!$B$2:$B$2047,AF$4)*AVERAGEIFS('all sales summary'!$I$2:$I$2047,'all sales summary'!$A$2:$A$2047,$A25,'all sales summary'!$B$2:$B$2047,AF$4)))</f>
        <v>0.18584805874944751</v>
      </c>
      <c r="AG25" s="60">
        <f>(AVERAGEIFS('city centre offline'!$K$2:$K$2047,'city centre offline'!$A$2:$A$2047,$A25,'city centre offline'!$B$2:$B$2047,AG$4)*AVERAGEIFS('all sales summary'!$I$2:$I$2047,'all sales summary'!$A$2:$A$2047,$A25,'all sales summary'!$B$2:$B$2047,AG$4))/((AVERAGEIFS('overall city offline'!$K$2:$K$2047,'overall city offline'!$A$2:$A$2047,$A25,'overall city offline'!$B$2:$B$2047,AG$4)*(1-AVERAGEIFS('all sales summary'!$I$2:$I$2047,'all sales summary'!$A$2:$A$2047,$A25,'all sales summary'!$B$2:$B$2047,AG$4)))+(AVERAGEIFS('city centre offline'!$K$2:$K$2047,'city centre offline'!$A$2:$A$2047,$A25,'city centre offline'!$B$2:$B$2047,AG$4)*AVERAGEIFS('all sales summary'!$I$2:$I$2047,'all sales summary'!$A$2:$A$2047,$A25,'all sales summary'!$B$2:$B$2047,AG$4)))</f>
        <v>0.19596515776911352</v>
      </c>
      <c r="AH25" s="60">
        <f>(AVERAGEIFS('city centre offline'!$K$2:$K$2047,'city centre offline'!$A$2:$A$2047,$A25,'city centre offline'!$B$2:$B$2047,AH$4)*AVERAGEIFS('all sales summary'!$I$2:$I$2047,'all sales summary'!$A$2:$A$2047,$A25,'all sales summary'!$B$2:$B$2047,AH$4))/((AVERAGEIFS('overall city offline'!$K$2:$K$2047,'overall city offline'!$A$2:$A$2047,$A25,'overall city offline'!$B$2:$B$2047,AH$4)*(1-AVERAGEIFS('all sales summary'!$I$2:$I$2047,'all sales summary'!$A$2:$A$2047,$A25,'all sales summary'!$B$2:$B$2047,AH$4)))+(AVERAGEIFS('city centre offline'!$K$2:$K$2047,'city centre offline'!$A$2:$A$2047,$A25,'city centre offline'!$B$2:$B$2047,AH$4)*AVERAGEIFS('all sales summary'!$I$2:$I$2047,'all sales summary'!$A$2:$A$2047,$A25,'all sales summary'!$B$2:$B$2047,AH$4)))</f>
        <v>0.19755864471978962</v>
      </c>
    </row>
    <row r="26" spans="1:34" x14ac:dyDescent="0.3">
      <c r="A26" t="s">
        <v>28</v>
      </c>
      <c r="B26" s="60">
        <f>(AVERAGEIFS('city centre offline'!$K$2:$K$2047,'city centre offline'!$A$2:$A$2047,$A26,'city centre offline'!$B$2:$B$2047,B$4)*AVERAGEIFS('all sales summary'!$I$2:$I$2047,'all sales summary'!$A$2:$A$2047,$A26,'all sales summary'!$B$2:$B$2047,B$4))/((AVERAGEIFS('overall city offline'!$K$2:$K$2047,'overall city offline'!$A$2:$A$2047,$A26,'overall city offline'!$B$2:$B$2047,B$4)*(1-AVERAGEIFS('all sales summary'!$I$2:$I$2047,'all sales summary'!$A$2:$A$2047,$A26,'all sales summary'!$B$2:$B$2047,B$4)))+(AVERAGEIFS('city centre offline'!$K$2:$K$2047,'city centre offline'!$A$2:$A$2047,$A26,'city centre offline'!$B$2:$B$2047,B$4)*AVERAGEIFS('all sales summary'!$I$2:$I$2047,'all sales summary'!$A$2:$A$2047,$A26,'all sales summary'!$B$2:$B$2047,B$4)))</f>
        <v>4.3695145568739366E-2</v>
      </c>
      <c r="C26" s="60">
        <f>(AVERAGEIFS('city centre offline'!$K$2:$K$2047,'city centre offline'!$A$2:$A$2047,$A26,'city centre offline'!$B$2:$B$2047,C$4)*AVERAGEIFS('all sales summary'!$I$2:$I$2047,'all sales summary'!$A$2:$A$2047,$A26,'all sales summary'!$B$2:$B$2047,C$4))/((AVERAGEIFS('overall city offline'!$K$2:$K$2047,'overall city offline'!$A$2:$A$2047,$A26,'overall city offline'!$B$2:$B$2047,C$4)*(1-AVERAGEIFS('all sales summary'!$I$2:$I$2047,'all sales summary'!$A$2:$A$2047,$A26,'all sales summary'!$B$2:$B$2047,C$4)))+(AVERAGEIFS('city centre offline'!$K$2:$K$2047,'city centre offline'!$A$2:$A$2047,$A26,'city centre offline'!$B$2:$B$2047,C$4)*AVERAGEIFS('all sales summary'!$I$2:$I$2047,'all sales summary'!$A$2:$A$2047,$A26,'all sales summary'!$B$2:$B$2047,C$4)))</f>
        <v>4.350854252071993E-2</v>
      </c>
      <c r="D26" s="60">
        <f>(AVERAGEIFS('city centre offline'!$K$2:$K$2047,'city centre offline'!$A$2:$A$2047,$A26,'city centre offline'!$B$2:$B$2047,D$4)*AVERAGEIFS('all sales summary'!$I$2:$I$2047,'all sales summary'!$A$2:$A$2047,$A26,'all sales summary'!$B$2:$B$2047,D$4))/((AVERAGEIFS('overall city offline'!$K$2:$K$2047,'overall city offline'!$A$2:$A$2047,$A26,'overall city offline'!$B$2:$B$2047,D$4)*(1-AVERAGEIFS('all sales summary'!$I$2:$I$2047,'all sales summary'!$A$2:$A$2047,$A26,'all sales summary'!$B$2:$B$2047,D$4)))+(AVERAGEIFS('city centre offline'!$K$2:$K$2047,'city centre offline'!$A$2:$A$2047,$A26,'city centre offline'!$B$2:$B$2047,D$4)*AVERAGEIFS('all sales summary'!$I$2:$I$2047,'all sales summary'!$A$2:$A$2047,$A26,'all sales summary'!$B$2:$B$2047,D$4)))</f>
        <v>3.9500209231669914E-2</v>
      </c>
      <c r="E26" s="60">
        <f>(AVERAGEIFS('city centre offline'!$K$2:$K$2047,'city centre offline'!$A$2:$A$2047,$A26,'city centre offline'!$B$2:$B$2047,E$4)*AVERAGEIFS('all sales summary'!$I$2:$I$2047,'all sales summary'!$A$2:$A$2047,$A26,'all sales summary'!$B$2:$B$2047,E$4))/((AVERAGEIFS('overall city offline'!$K$2:$K$2047,'overall city offline'!$A$2:$A$2047,$A26,'overall city offline'!$B$2:$B$2047,E$4)*(1-AVERAGEIFS('all sales summary'!$I$2:$I$2047,'all sales summary'!$A$2:$A$2047,$A26,'all sales summary'!$B$2:$B$2047,E$4)))+(AVERAGEIFS('city centre offline'!$K$2:$K$2047,'city centre offline'!$A$2:$A$2047,$A26,'city centre offline'!$B$2:$B$2047,E$4)*AVERAGEIFS('all sales summary'!$I$2:$I$2047,'all sales summary'!$A$2:$A$2047,$A26,'all sales summary'!$B$2:$B$2047,E$4)))</f>
        <v>4.0624666257101892E-2</v>
      </c>
      <c r="F26" s="60">
        <f>(AVERAGEIFS('city centre offline'!$K$2:$K$2047,'city centre offline'!$A$2:$A$2047,$A26,'city centre offline'!$B$2:$B$2047,F$4)*AVERAGEIFS('all sales summary'!$I$2:$I$2047,'all sales summary'!$A$2:$A$2047,$A26,'all sales summary'!$B$2:$B$2047,F$4))/((AVERAGEIFS('overall city offline'!$K$2:$K$2047,'overall city offline'!$A$2:$A$2047,$A26,'overall city offline'!$B$2:$B$2047,F$4)*(1-AVERAGEIFS('all sales summary'!$I$2:$I$2047,'all sales summary'!$A$2:$A$2047,$A26,'all sales summary'!$B$2:$B$2047,F$4)))+(AVERAGEIFS('city centre offline'!$K$2:$K$2047,'city centre offline'!$A$2:$A$2047,$A26,'city centre offline'!$B$2:$B$2047,F$4)*AVERAGEIFS('all sales summary'!$I$2:$I$2047,'all sales summary'!$A$2:$A$2047,$A26,'all sales summary'!$B$2:$B$2047,F$4)))</f>
        <v>3.5911190440149413E-2</v>
      </c>
      <c r="G26" s="60">
        <f>(AVERAGEIFS('city centre offline'!$K$2:$K$2047,'city centre offline'!$A$2:$A$2047,$A26,'city centre offline'!$B$2:$B$2047,G$4)*AVERAGEIFS('all sales summary'!$I$2:$I$2047,'all sales summary'!$A$2:$A$2047,$A26,'all sales summary'!$B$2:$B$2047,G$4))/((AVERAGEIFS('overall city offline'!$K$2:$K$2047,'overall city offline'!$A$2:$A$2047,$A26,'overall city offline'!$B$2:$B$2047,G$4)*(1-AVERAGEIFS('all sales summary'!$I$2:$I$2047,'all sales summary'!$A$2:$A$2047,$A26,'all sales summary'!$B$2:$B$2047,G$4)))+(AVERAGEIFS('city centre offline'!$K$2:$K$2047,'city centre offline'!$A$2:$A$2047,$A26,'city centre offline'!$B$2:$B$2047,G$4)*AVERAGEIFS('all sales summary'!$I$2:$I$2047,'all sales summary'!$A$2:$A$2047,$A26,'all sales summary'!$B$2:$B$2047,G$4)))</f>
        <v>3.4431702469430142E-2</v>
      </c>
      <c r="H26" s="60">
        <f>(AVERAGEIFS('city centre offline'!$K$2:$K$2047,'city centre offline'!$A$2:$A$2047,$A26,'city centre offline'!$B$2:$B$2047,H$4)*AVERAGEIFS('all sales summary'!$I$2:$I$2047,'all sales summary'!$A$2:$A$2047,$A26,'all sales summary'!$B$2:$B$2047,H$4))/((AVERAGEIFS('overall city offline'!$K$2:$K$2047,'overall city offline'!$A$2:$A$2047,$A26,'overall city offline'!$B$2:$B$2047,H$4)*(1-AVERAGEIFS('all sales summary'!$I$2:$I$2047,'all sales summary'!$A$2:$A$2047,$A26,'all sales summary'!$B$2:$B$2047,H$4)))+(AVERAGEIFS('city centre offline'!$K$2:$K$2047,'city centre offline'!$A$2:$A$2047,$A26,'city centre offline'!$B$2:$B$2047,H$4)*AVERAGEIFS('all sales summary'!$I$2:$I$2047,'all sales summary'!$A$2:$A$2047,$A26,'all sales summary'!$B$2:$B$2047,H$4)))</f>
        <v>3.7770174501095113E-2</v>
      </c>
      <c r="I26" s="60">
        <f>(AVERAGEIFS('city centre offline'!$K$2:$K$2047,'city centre offline'!$A$2:$A$2047,$A26,'city centre offline'!$B$2:$B$2047,I$4)*AVERAGEIFS('all sales summary'!$I$2:$I$2047,'all sales summary'!$A$2:$A$2047,$A26,'all sales summary'!$B$2:$B$2047,I$4))/((AVERAGEIFS('overall city offline'!$K$2:$K$2047,'overall city offline'!$A$2:$A$2047,$A26,'overall city offline'!$B$2:$B$2047,I$4)*(1-AVERAGEIFS('all sales summary'!$I$2:$I$2047,'all sales summary'!$A$2:$A$2047,$A26,'all sales summary'!$B$2:$B$2047,I$4)))+(AVERAGEIFS('city centre offline'!$K$2:$K$2047,'city centre offline'!$A$2:$A$2047,$A26,'city centre offline'!$B$2:$B$2047,I$4)*AVERAGEIFS('all sales summary'!$I$2:$I$2047,'all sales summary'!$A$2:$A$2047,$A26,'all sales summary'!$B$2:$B$2047,I$4)))</f>
        <v>5.4207811048703806E-2</v>
      </c>
      <c r="J26" s="60">
        <f>(AVERAGEIFS('city centre offline'!$K$2:$K$2047,'city centre offline'!$A$2:$A$2047,$A26,'city centre offline'!$B$2:$B$2047,J$4)*AVERAGEIFS('all sales summary'!$I$2:$I$2047,'all sales summary'!$A$2:$A$2047,$A26,'all sales summary'!$B$2:$B$2047,J$4))/((AVERAGEIFS('overall city offline'!$K$2:$K$2047,'overall city offline'!$A$2:$A$2047,$A26,'overall city offline'!$B$2:$B$2047,J$4)*(1-AVERAGEIFS('all sales summary'!$I$2:$I$2047,'all sales summary'!$A$2:$A$2047,$A26,'all sales summary'!$B$2:$B$2047,J$4)))+(AVERAGEIFS('city centre offline'!$K$2:$K$2047,'city centre offline'!$A$2:$A$2047,$A26,'city centre offline'!$B$2:$B$2047,J$4)*AVERAGEIFS('all sales summary'!$I$2:$I$2047,'all sales summary'!$A$2:$A$2047,$A26,'all sales summary'!$B$2:$B$2047,J$4)))</f>
        <v>5.2293380484437345E-2</v>
      </c>
      <c r="K26" s="60">
        <f>(AVERAGEIFS('city centre offline'!$K$2:$K$2047,'city centre offline'!$A$2:$A$2047,$A26,'city centre offline'!$B$2:$B$2047,K$4)*AVERAGEIFS('all sales summary'!$I$2:$I$2047,'all sales summary'!$A$2:$A$2047,$A26,'all sales summary'!$B$2:$B$2047,K$4))/((AVERAGEIFS('overall city offline'!$K$2:$K$2047,'overall city offline'!$A$2:$A$2047,$A26,'overall city offline'!$B$2:$B$2047,K$4)*(1-AVERAGEIFS('all sales summary'!$I$2:$I$2047,'all sales summary'!$A$2:$A$2047,$A26,'all sales summary'!$B$2:$B$2047,K$4)))+(AVERAGEIFS('city centre offline'!$K$2:$K$2047,'city centre offline'!$A$2:$A$2047,$A26,'city centre offline'!$B$2:$B$2047,K$4)*AVERAGEIFS('all sales summary'!$I$2:$I$2047,'all sales summary'!$A$2:$A$2047,$A26,'all sales summary'!$B$2:$B$2047,K$4)))</f>
        <v>4.4128197261438962E-2</v>
      </c>
      <c r="L26" s="60">
        <f>(AVERAGEIFS('city centre offline'!$K$2:$K$2047,'city centre offline'!$A$2:$A$2047,$A26,'city centre offline'!$B$2:$B$2047,L$4)*AVERAGEIFS('all sales summary'!$I$2:$I$2047,'all sales summary'!$A$2:$A$2047,$A26,'all sales summary'!$B$2:$B$2047,L$4))/((AVERAGEIFS('overall city offline'!$K$2:$K$2047,'overall city offline'!$A$2:$A$2047,$A26,'overall city offline'!$B$2:$B$2047,L$4)*(1-AVERAGEIFS('all sales summary'!$I$2:$I$2047,'all sales summary'!$A$2:$A$2047,$A26,'all sales summary'!$B$2:$B$2047,L$4)))+(AVERAGEIFS('city centre offline'!$K$2:$K$2047,'city centre offline'!$A$2:$A$2047,$A26,'city centre offline'!$B$2:$B$2047,L$4)*AVERAGEIFS('all sales summary'!$I$2:$I$2047,'all sales summary'!$A$2:$A$2047,$A26,'all sales summary'!$B$2:$B$2047,L$4)))</f>
        <v>4.0198698617642539E-2</v>
      </c>
      <c r="M26" s="60">
        <f>(AVERAGEIFS('city centre offline'!$K$2:$K$2047,'city centre offline'!$A$2:$A$2047,$A26,'city centre offline'!$B$2:$B$2047,M$4)*AVERAGEIFS('all sales summary'!$I$2:$I$2047,'all sales summary'!$A$2:$A$2047,$A26,'all sales summary'!$B$2:$B$2047,M$4))/((AVERAGEIFS('overall city offline'!$K$2:$K$2047,'overall city offline'!$A$2:$A$2047,$A26,'overall city offline'!$B$2:$B$2047,M$4)*(1-AVERAGEIFS('all sales summary'!$I$2:$I$2047,'all sales summary'!$A$2:$A$2047,$A26,'all sales summary'!$B$2:$B$2047,M$4)))+(AVERAGEIFS('city centre offline'!$K$2:$K$2047,'city centre offline'!$A$2:$A$2047,$A26,'city centre offline'!$B$2:$B$2047,M$4)*AVERAGEIFS('all sales summary'!$I$2:$I$2047,'all sales summary'!$A$2:$A$2047,$A26,'all sales summary'!$B$2:$B$2047,M$4)))</f>
        <v>4.5433221691488793E-2</v>
      </c>
      <c r="N26" s="60">
        <f>(AVERAGEIFS('city centre offline'!$K$2:$K$2047,'city centre offline'!$A$2:$A$2047,$A26,'city centre offline'!$B$2:$B$2047,N$4)*AVERAGEIFS('all sales summary'!$I$2:$I$2047,'all sales summary'!$A$2:$A$2047,$A26,'all sales summary'!$B$2:$B$2047,N$4))/((AVERAGEIFS('overall city offline'!$K$2:$K$2047,'overall city offline'!$A$2:$A$2047,$A26,'overall city offline'!$B$2:$B$2047,N$4)*(1-AVERAGEIFS('all sales summary'!$I$2:$I$2047,'all sales summary'!$A$2:$A$2047,$A26,'all sales summary'!$B$2:$B$2047,N$4)))+(AVERAGEIFS('city centre offline'!$K$2:$K$2047,'city centre offline'!$A$2:$A$2047,$A26,'city centre offline'!$B$2:$B$2047,N$4)*AVERAGEIFS('all sales summary'!$I$2:$I$2047,'all sales summary'!$A$2:$A$2047,$A26,'all sales summary'!$B$2:$B$2047,N$4)))</f>
        <v>5.3696367074877745E-2</v>
      </c>
      <c r="O26" s="60">
        <f>(AVERAGEIFS('city centre offline'!$K$2:$K$2047,'city centre offline'!$A$2:$A$2047,$A26,'city centre offline'!$B$2:$B$2047,O$4)*AVERAGEIFS('all sales summary'!$I$2:$I$2047,'all sales summary'!$A$2:$A$2047,$A26,'all sales summary'!$B$2:$B$2047,O$4))/((AVERAGEIFS('overall city offline'!$K$2:$K$2047,'overall city offline'!$A$2:$A$2047,$A26,'overall city offline'!$B$2:$B$2047,O$4)*(1-AVERAGEIFS('all sales summary'!$I$2:$I$2047,'all sales summary'!$A$2:$A$2047,$A26,'all sales summary'!$B$2:$B$2047,O$4)))+(AVERAGEIFS('city centre offline'!$K$2:$K$2047,'city centre offline'!$A$2:$A$2047,$A26,'city centre offline'!$B$2:$B$2047,O$4)*AVERAGEIFS('all sales summary'!$I$2:$I$2047,'all sales summary'!$A$2:$A$2047,$A26,'all sales summary'!$B$2:$B$2047,O$4)))</f>
        <v>5.1152541924074854E-2</v>
      </c>
      <c r="P26" s="60">
        <f>(AVERAGEIFS('city centre offline'!$K$2:$K$2047,'city centre offline'!$A$2:$A$2047,$A26,'city centre offline'!$B$2:$B$2047,P$4)*AVERAGEIFS('all sales summary'!$I$2:$I$2047,'all sales summary'!$A$2:$A$2047,$A26,'all sales summary'!$B$2:$B$2047,P$4))/((AVERAGEIFS('overall city offline'!$K$2:$K$2047,'overall city offline'!$A$2:$A$2047,$A26,'overall city offline'!$B$2:$B$2047,P$4)*(1-AVERAGEIFS('all sales summary'!$I$2:$I$2047,'all sales summary'!$A$2:$A$2047,$A26,'all sales summary'!$B$2:$B$2047,P$4)))+(AVERAGEIFS('city centre offline'!$K$2:$K$2047,'city centre offline'!$A$2:$A$2047,$A26,'city centre offline'!$B$2:$B$2047,P$4)*AVERAGEIFS('all sales summary'!$I$2:$I$2047,'all sales summary'!$A$2:$A$2047,$A26,'all sales summary'!$B$2:$B$2047,P$4)))</f>
        <v>3.6980290124788026E-2</v>
      </c>
      <c r="Q26" s="60">
        <f>(AVERAGEIFS('city centre offline'!$K$2:$K$2047,'city centre offline'!$A$2:$A$2047,$A26,'city centre offline'!$B$2:$B$2047,Q$4)*AVERAGEIFS('all sales summary'!$I$2:$I$2047,'all sales summary'!$A$2:$A$2047,$A26,'all sales summary'!$B$2:$B$2047,Q$4))/((AVERAGEIFS('overall city offline'!$K$2:$K$2047,'overall city offline'!$A$2:$A$2047,$A26,'overall city offline'!$B$2:$B$2047,Q$4)*(1-AVERAGEIFS('all sales summary'!$I$2:$I$2047,'all sales summary'!$A$2:$A$2047,$A26,'all sales summary'!$B$2:$B$2047,Q$4)))+(AVERAGEIFS('city centre offline'!$K$2:$K$2047,'city centre offline'!$A$2:$A$2047,$A26,'city centre offline'!$B$2:$B$2047,Q$4)*AVERAGEIFS('all sales summary'!$I$2:$I$2047,'all sales summary'!$A$2:$A$2047,$A26,'all sales summary'!$B$2:$B$2047,Q$4)))</f>
        <v>8.188642235873831E-5</v>
      </c>
      <c r="R26" s="60">
        <f>(AVERAGEIFS('city centre offline'!$K$2:$K$2047,'city centre offline'!$A$2:$A$2047,$A26,'city centre offline'!$B$2:$B$2047,R$4)*AVERAGEIFS('all sales summary'!$I$2:$I$2047,'all sales summary'!$A$2:$A$2047,$A26,'all sales summary'!$B$2:$B$2047,R$4))/((AVERAGEIFS('overall city offline'!$K$2:$K$2047,'overall city offline'!$A$2:$A$2047,$A26,'overall city offline'!$B$2:$B$2047,R$4)*(1-AVERAGEIFS('all sales summary'!$I$2:$I$2047,'all sales summary'!$A$2:$A$2047,$A26,'all sales summary'!$B$2:$B$2047,R$4)))+(AVERAGEIFS('city centre offline'!$K$2:$K$2047,'city centre offline'!$A$2:$A$2047,$A26,'city centre offline'!$B$2:$B$2047,R$4)*AVERAGEIFS('all sales summary'!$I$2:$I$2047,'all sales summary'!$A$2:$A$2047,$A26,'all sales summary'!$B$2:$B$2047,R$4)))</f>
        <v>1.6931346433361896E-4</v>
      </c>
      <c r="S26" s="60">
        <f>(AVERAGEIFS('city centre offline'!$K$2:$K$2047,'city centre offline'!$A$2:$A$2047,$A26,'city centre offline'!$B$2:$B$2047,S$4)*AVERAGEIFS('all sales summary'!$I$2:$I$2047,'all sales summary'!$A$2:$A$2047,$A26,'all sales summary'!$B$2:$B$2047,S$4))/((AVERAGEIFS('overall city offline'!$K$2:$K$2047,'overall city offline'!$A$2:$A$2047,$A26,'overall city offline'!$B$2:$B$2047,S$4)*(1-AVERAGEIFS('all sales summary'!$I$2:$I$2047,'all sales summary'!$A$2:$A$2047,$A26,'all sales summary'!$B$2:$B$2047,S$4)))+(AVERAGEIFS('city centre offline'!$K$2:$K$2047,'city centre offline'!$A$2:$A$2047,$A26,'city centre offline'!$B$2:$B$2047,S$4)*AVERAGEIFS('all sales summary'!$I$2:$I$2047,'all sales summary'!$A$2:$A$2047,$A26,'all sales summary'!$B$2:$B$2047,S$4)))</f>
        <v>2.4047375958420113E-3</v>
      </c>
      <c r="T26" s="60">
        <f>(AVERAGEIFS('city centre offline'!$K$2:$K$2047,'city centre offline'!$A$2:$A$2047,$A26,'city centre offline'!$B$2:$B$2047,T$4)*AVERAGEIFS('all sales summary'!$I$2:$I$2047,'all sales summary'!$A$2:$A$2047,$A26,'all sales summary'!$B$2:$B$2047,T$4))/((AVERAGEIFS('overall city offline'!$K$2:$K$2047,'overall city offline'!$A$2:$A$2047,$A26,'overall city offline'!$B$2:$B$2047,T$4)*(1-AVERAGEIFS('all sales summary'!$I$2:$I$2047,'all sales summary'!$A$2:$A$2047,$A26,'all sales summary'!$B$2:$B$2047,T$4)))+(AVERAGEIFS('city centre offline'!$K$2:$K$2047,'city centre offline'!$A$2:$A$2047,$A26,'city centre offline'!$B$2:$B$2047,T$4)*AVERAGEIFS('all sales summary'!$I$2:$I$2047,'all sales summary'!$A$2:$A$2047,$A26,'all sales summary'!$B$2:$B$2047,T$4)))</f>
        <v>1.7170737556986993E-2</v>
      </c>
      <c r="U26" s="60">
        <f>(AVERAGEIFS('city centre offline'!$K$2:$K$2047,'city centre offline'!$A$2:$A$2047,$A26,'city centre offline'!$B$2:$B$2047,U$4)*AVERAGEIFS('all sales summary'!$I$2:$I$2047,'all sales summary'!$A$2:$A$2047,$A26,'all sales summary'!$B$2:$B$2047,U$4))/((AVERAGEIFS('overall city offline'!$K$2:$K$2047,'overall city offline'!$A$2:$A$2047,$A26,'overall city offline'!$B$2:$B$2047,U$4)*(1-AVERAGEIFS('all sales summary'!$I$2:$I$2047,'all sales summary'!$A$2:$A$2047,$A26,'all sales summary'!$B$2:$B$2047,U$4)))+(AVERAGEIFS('city centre offline'!$K$2:$K$2047,'city centre offline'!$A$2:$A$2047,$A26,'city centre offline'!$B$2:$B$2047,U$4)*AVERAGEIFS('all sales summary'!$I$2:$I$2047,'all sales summary'!$A$2:$A$2047,$A26,'all sales summary'!$B$2:$B$2047,U$4)))</f>
        <v>4.3303752842225589E-2</v>
      </c>
      <c r="V26" s="60">
        <f>(AVERAGEIFS('city centre offline'!$K$2:$K$2047,'city centre offline'!$A$2:$A$2047,$A26,'city centre offline'!$B$2:$B$2047,V$4)*AVERAGEIFS('all sales summary'!$I$2:$I$2047,'all sales summary'!$A$2:$A$2047,$A26,'all sales summary'!$B$2:$B$2047,V$4))/((AVERAGEIFS('overall city offline'!$K$2:$K$2047,'overall city offline'!$A$2:$A$2047,$A26,'overall city offline'!$B$2:$B$2047,V$4)*(1-AVERAGEIFS('all sales summary'!$I$2:$I$2047,'all sales summary'!$A$2:$A$2047,$A26,'all sales summary'!$B$2:$B$2047,V$4)))+(AVERAGEIFS('city centre offline'!$K$2:$K$2047,'city centre offline'!$A$2:$A$2047,$A26,'city centre offline'!$B$2:$B$2047,V$4)*AVERAGEIFS('all sales summary'!$I$2:$I$2047,'all sales summary'!$A$2:$A$2047,$A26,'all sales summary'!$B$2:$B$2047,V$4)))</f>
        <v>4.8630776354808593E-2</v>
      </c>
      <c r="W26" s="60">
        <f>(AVERAGEIFS('city centre offline'!$K$2:$K$2047,'city centre offline'!$A$2:$A$2047,$A26,'city centre offline'!$B$2:$B$2047,W$4)*AVERAGEIFS('all sales summary'!$I$2:$I$2047,'all sales summary'!$A$2:$A$2047,$A26,'all sales summary'!$B$2:$B$2047,W$4))/((AVERAGEIFS('overall city offline'!$K$2:$K$2047,'overall city offline'!$A$2:$A$2047,$A26,'overall city offline'!$B$2:$B$2047,W$4)*(1-AVERAGEIFS('all sales summary'!$I$2:$I$2047,'all sales summary'!$A$2:$A$2047,$A26,'all sales summary'!$B$2:$B$2047,W$4)))+(AVERAGEIFS('city centre offline'!$K$2:$K$2047,'city centre offline'!$A$2:$A$2047,$A26,'city centre offline'!$B$2:$B$2047,W$4)*AVERAGEIFS('all sales summary'!$I$2:$I$2047,'all sales summary'!$A$2:$A$2047,$A26,'all sales summary'!$B$2:$B$2047,W$4)))</f>
        <v>3.4534817025075944E-2</v>
      </c>
      <c r="X26" s="60">
        <f>(AVERAGEIFS('city centre offline'!$K$2:$K$2047,'city centre offline'!$A$2:$A$2047,$A26,'city centre offline'!$B$2:$B$2047,X$4)*AVERAGEIFS('all sales summary'!$I$2:$I$2047,'all sales summary'!$A$2:$A$2047,$A26,'all sales summary'!$B$2:$B$2047,X$4))/((AVERAGEIFS('overall city offline'!$K$2:$K$2047,'overall city offline'!$A$2:$A$2047,$A26,'overall city offline'!$B$2:$B$2047,X$4)*(1-AVERAGEIFS('all sales summary'!$I$2:$I$2047,'all sales summary'!$A$2:$A$2047,$A26,'all sales summary'!$B$2:$B$2047,X$4)))+(AVERAGEIFS('city centre offline'!$K$2:$K$2047,'city centre offline'!$A$2:$A$2047,$A26,'city centre offline'!$B$2:$B$2047,X$4)*AVERAGEIFS('all sales summary'!$I$2:$I$2047,'all sales summary'!$A$2:$A$2047,$A26,'all sales summary'!$B$2:$B$2047,X$4)))</f>
        <v>2.415377239277083E-2</v>
      </c>
      <c r="Y26" s="60">
        <f>(AVERAGEIFS('city centre offline'!$K$2:$K$2047,'city centre offline'!$A$2:$A$2047,$A26,'city centre offline'!$B$2:$B$2047,Y$4)*AVERAGEIFS('all sales summary'!$I$2:$I$2047,'all sales summary'!$A$2:$A$2047,$A26,'all sales summary'!$B$2:$B$2047,Y$4))/((AVERAGEIFS('overall city offline'!$K$2:$K$2047,'overall city offline'!$A$2:$A$2047,$A26,'overall city offline'!$B$2:$B$2047,Y$4)*(1-AVERAGEIFS('all sales summary'!$I$2:$I$2047,'all sales summary'!$A$2:$A$2047,$A26,'all sales summary'!$B$2:$B$2047,Y$4)))+(AVERAGEIFS('city centre offline'!$K$2:$K$2047,'city centre offline'!$A$2:$A$2047,$A26,'city centre offline'!$B$2:$B$2047,Y$4)*AVERAGEIFS('all sales summary'!$I$2:$I$2047,'all sales summary'!$A$2:$A$2047,$A26,'all sales summary'!$B$2:$B$2047,Y$4)))</f>
        <v>2.7215510990170177E-2</v>
      </c>
      <c r="Z26" s="60">
        <f>(AVERAGEIFS('city centre offline'!$K$2:$K$2047,'city centre offline'!$A$2:$A$2047,$A26,'city centre offline'!$B$2:$B$2047,Z$4)*AVERAGEIFS('all sales summary'!$I$2:$I$2047,'all sales summary'!$A$2:$A$2047,$A26,'all sales summary'!$B$2:$B$2047,Z$4))/((AVERAGEIFS('overall city offline'!$K$2:$K$2047,'overall city offline'!$A$2:$A$2047,$A26,'overall city offline'!$B$2:$B$2047,Z$4)*(1-AVERAGEIFS('all sales summary'!$I$2:$I$2047,'all sales summary'!$A$2:$A$2047,$A26,'all sales summary'!$B$2:$B$2047,Z$4)))+(AVERAGEIFS('city centre offline'!$K$2:$K$2047,'city centre offline'!$A$2:$A$2047,$A26,'city centre offline'!$B$2:$B$2047,Z$4)*AVERAGEIFS('all sales summary'!$I$2:$I$2047,'all sales summary'!$A$2:$A$2047,$A26,'all sales summary'!$B$2:$B$2047,Z$4)))</f>
        <v>1.4186064105052088E-3</v>
      </c>
      <c r="AA26" s="60">
        <f>(AVERAGEIFS('city centre offline'!$K$2:$K$2047,'city centre offline'!$A$2:$A$2047,$A26,'city centre offline'!$B$2:$B$2047,AA$4)*AVERAGEIFS('all sales summary'!$I$2:$I$2047,'all sales summary'!$A$2:$A$2047,$A26,'all sales summary'!$B$2:$B$2047,AA$4))/((AVERAGEIFS('overall city offline'!$K$2:$K$2047,'overall city offline'!$A$2:$A$2047,$A26,'overall city offline'!$B$2:$B$2047,AA$4)*(1-AVERAGEIFS('all sales summary'!$I$2:$I$2047,'all sales summary'!$A$2:$A$2047,$A26,'all sales summary'!$B$2:$B$2047,AA$4)))+(AVERAGEIFS('city centre offline'!$K$2:$K$2047,'city centre offline'!$A$2:$A$2047,$A26,'city centre offline'!$B$2:$B$2047,AA$4)*AVERAGEIFS('all sales summary'!$I$2:$I$2047,'all sales summary'!$A$2:$A$2047,$A26,'all sales summary'!$B$2:$B$2047,AA$4)))</f>
        <v>1.856860367709856E-4</v>
      </c>
      <c r="AB26" s="60">
        <f>(AVERAGEIFS('city centre offline'!$K$2:$K$2047,'city centre offline'!$A$2:$A$2047,$A26,'city centre offline'!$B$2:$B$2047,AB$4)*AVERAGEIFS('all sales summary'!$I$2:$I$2047,'all sales summary'!$A$2:$A$2047,$A26,'all sales summary'!$B$2:$B$2047,AB$4))/((AVERAGEIFS('overall city offline'!$K$2:$K$2047,'overall city offline'!$A$2:$A$2047,$A26,'overall city offline'!$B$2:$B$2047,AB$4)*(1-AVERAGEIFS('all sales summary'!$I$2:$I$2047,'all sales summary'!$A$2:$A$2047,$A26,'all sales summary'!$B$2:$B$2047,AB$4)))+(AVERAGEIFS('city centre offline'!$K$2:$K$2047,'city centre offline'!$A$2:$A$2047,$A26,'city centre offline'!$B$2:$B$2047,AB$4)*AVERAGEIFS('all sales summary'!$I$2:$I$2047,'all sales summary'!$A$2:$A$2047,$A26,'all sales summary'!$B$2:$B$2047,AB$4)))</f>
        <v>9.9874578312551723E-4</v>
      </c>
      <c r="AC26" s="60">
        <f>(AVERAGEIFS('city centre offline'!$K$2:$K$2047,'city centre offline'!$A$2:$A$2047,$A26,'city centre offline'!$B$2:$B$2047,AC$4)*AVERAGEIFS('all sales summary'!$I$2:$I$2047,'all sales summary'!$A$2:$A$2047,$A26,'all sales summary'!$B$2:$B$2047,AC$4))/((AVERAGEIFS('overall city offline'!$K$2:$K$2047,'overall city offline'!$A$2:$A$2047,$A26,'overall city offline'!$B$2:$B$2047,AC$4)*(1-AVERAGEIFS('all sales summary'!$I$2:$I$2047,'all sales summary'!$A$2:$A$2047,$A26,'all sales summary'!$B$2:$B$2047,AC$4)))+(AVERAGEIFS('city centre offline'!$K$2:$K$2047,'city centre offline'!$A$2:$A$2047,$A26,'city centre offline'!$B$2:$B$2047,AC$4)*AVERAGEIFS('all sales summary'!$I$2:$I$2047,'all sales summary'!$A$2:$A$2047,$A26,'all sales summary'!$B$2:$B$2047,AC$4)))</f>
        <v>1.1851078895129336E-2</v>
      </c>
      <c r="AD26" s="60">
        <f>(AVERAGEIFS('city centre offline'!$K$2:$K$2047,'city centre offline'!$A$2:$A$2047,$A26,'city centre offline'!$B$2:$B$2047,AD$4)*AVERAGEIFS('all sales summary'!$I$2:$I$2047,'all sales summary'!$A$2:$A$2047,$A26,'all sales summary'!$B$2:$B$2047,AD$4))/((AVERAGEIFS('overall city offline'!$K$2:$K$2047,'overall city offline'!$A$2:$A$2047,$A26,'overall city offline'!$B$2:$B$2047,AD$4)*(1-AVERAGEIFS('all sales summary'!$I$2:$I$2047,'all sales summary'!$A$2:$A$2047,$A26,'all sales summary'!$B$2:$B$2047,AD$4)))+(AVERAGEIFS('city centre offline'!$K$2:$K$2047,'city centre offline'!$A$2:$A$2047,$A26,'city centre offline'!$B$2:$B$2047,AD$4)*AVERAGEIFS('all sales summary'!$I$2:$I$2047,'all sales summary'!$A$2:$A$2047,$A26,'all sales summary'!$B$2:$B$2047,AD$4)))</f>
        <v>3.3168468622917467E-2</v>
      </c>
      <c r="AE26" s="60">
        <f>(AVERAGEIFS('city centre offline'!$K$2:$K$2047,'city centre offline'!$A$2:$A$2047,$A26,'city centre offline'!$B$2:$B$2047,AE$4)*AVERAGEIFS('all sales summary'!$I$2:$I$2047,'all sales summary'!$A$2:$A$2047,$A26,'all sales summary'!$B$2:$B$2047,AE$4))/((AVERAGEIFS('overall city offline'!$K$2:$K$2047,'overall city offline'!$A$2:$A$2047,$A26,'overall city offline'!$B$2:$B$2047,AE$4)*(1-AVERAGEIFS('all sales summary'!$I$2:$I$2047,'all sales summary'!$A$2:$A$2047,$A26,'all sales summary'!$B$2:$B$2047,AE$4)))+(AVERAGEIFS('city centre offline'!$K$2:$K$2047,'city centre offline'!$A$2:$A$2047,$A26,'city centre offline'!$B$2:$B$2047,AE$4)*AVERAGEIFS('all sales summary'!$I$2:$I$2047,'all sales summary'!$A$2:$A$2047,$A26,'all sales summary'!$B$2:$B$2047,AE$4)))</f>
        <v>3.8644148099323296E-2</v>
      </c>
      <c r="AF26" s="60">
        <f>(AVERAGEIFS('city centre offline'!$K$2:$K$2047,'city centre offline'!$A$2:$A$2047,$A26,'city centre offline'!$B$2:$B$2047,AF$4)*AVERAGEIFS('all sales summary'!$I$2:$I$2047,'all sales summary'!$A$2:$A$2047,$A26,'all sales summary'!$B$2:$B$2047,AF$4))/((AVERAGEIFS('overall city offline'!$K$2:$K$2047,'overall city offline'!$A$2:$A$2047,$A26,'overall city offline'!$B$2:$B$2047,AF$4)*(1-AVERAGEIFS('all sales summary'!$I$2:$I$2047,'all sales summary'!$A$2:$A$2047,$A26,'all sales summary'!$B$2:$B$2047,AF$4)))+(AVERAGEIFS('city centre offline'!$K$2:$K$2047,'city centre offline'!$A$2:$A$2047,$A26,'city centre offline'!$B$2:$B$2047,AF$4)*AVERAGEIFS('all sales summary'!$I$2:$I$2047,'all sales summary'!$A$2:$A$2047,$A26,'all sales summary'!$B$2:$B$2047,AF$4)))</f>
        <v>4.5900336045208899E-2</v>
      </c>
      <c r="AG26" s="60">
        <f>(AVERAGEIFS('city centre offline'!$K$2:$K$2047,'city centre offline'!$A$2:$A$2047,$A26,'city centre offline'!$B$2:$B$2047,AG$4)*AVERAGEIFS('all sales summary'!$I$2:$I$2047,'all sales summary'!$A$2:$A$2047,$A26,'all sales summary'!$B$2:$B$2047,AG$4))/((AVERAGEIFS('overall city offline'!$K$2:$K$2047,'overall city offline'!$A$2:$A$2047,$A26,'overall city offline'!$B$2:$B$2047,AG$4)*(1-AVERAGEIFS('all sales summary'!$I$2:$I$2047,'all sales summary'!$A$2:$A$2047,$A26,'all sales summary'!$B$2:$B$2047,AG$4)))+(AVERAGEIFS('city centre offline'!$K$2:$K$2047,'city centre offline'!$A$2:$A$2047,$A26,'city centre offline'!$B$2:$B$2047,AG$4)*AVERAGEIFS('all sales summary'!$I$2:$I$2047,'all sales summary'!$A$2:$A$2047,$A26,'all sales summary'!$B$2:$B$2047,AG$4)))</f>
        <v>6.1303595551581991E-2</v>
      </c>
      <c r="AH26" s="60">
        <f>(AVERAGEIFS('city centre offline'!$K$2:$K$2047,'city centre offline'!$A$2:$A$2047,$A26,'city centre offline'!$B$2:$B$2047,AH$4)*AVERAGEIFS('all sales summary'!$I$2:$I$2047,'all sales summary'!$A$2:$A$2047,$A26,'all sales summary'!$B$2:$B$2047,AH$4))/((AVERAGEIFS('overall city offline'!$K$2:$K$2047,'overall city offline'!$A$2:$A$2047,$A26,'overall city offline'!$B$2:$B$2047,AH$4)*(1-AVERAGEIFS('all sales summary'!$I$2:$I$2047,'all sales summary'!$A$2:$A$2047,$A26,'all sales summary'!$B$2:$B$2047,AH$4)))+(AVERAGEIFS('city centre offline'!$K$2:$K$2047,'city centre offline'!$A$2:$A$2047,$A26,'city centre offline'!$B$2:$B$2047,AH$4)*AVERAGEIFS('all sales summary'!$I$2:$I$2047,'all sales summary'!$A$2:$A$2047,$A26,'all sales summary'!$B$2:$B$2047,AH$4)))</f>
        <v>5.2454959230297284E-2</v>
      </c>
    </row>
    <row r="27" spans="1:34" x14ac:dyDescent="0.3">
      <c r="A27" t="s">
        <v>29</v>
      </c>
      <c r="B27" s="60">
        <f>(AVERAGEIFS('city centre offline'!$K$2:$K$2047,'city centre offline'!$A$2:$A$2047,$A27,'city centre offline'!$B$2:$B$2047,B$4)*AVERAGEIFS('all sales summary'!$I$2:$I$2047,'all sales summary'!$A$2:$A$2047,$A27,'all sales summary'!$B$2:$B$2047,B$4))/((AVERAGEIFS('overall city offline'!$K$2:$K$2047,'overall city offline'!$A$2:$A$2047,$A27,'overall city offline'!$B$2:$B$2047,B$4)*(1-AVERAGEIFS('all sales summary'!$I$2:$I$2047,'all sales summary'!$A$2:$A$2047,$A27,'all sales summary'!$B$2:$B$2047,B$4)))+(AVERAGEIFS('city centre offline'!$K$2:$K$2047,'city centre offline'!$A$2:$A$2047,$A27,'city centre offline'!$B$2:$B$2047,B$4)*AVERAGEIFS('all sales summary'!$I$2:$I$2047,'all sales summary'!$A$2:$A$2047,$A27,'all sales summary'!$B$2:$B$2047,B$4)))</f>
        <v>0.34927752054771866</v>
      </c>
      <c r="C27" s="60">
        <f>(AVERAGEIFS('city centre offline'!$K$2:$K$2047,'city centre offline'!$A$2:$A$2047,$A27,'city centre offline'!$B$2:$B$2047,C$4)*AVERAGEIFS('all sales summary'!$I$2:$I$2047,'all sales summary'!$A$2:$A$2047,$A27,'all sales summary'!$B$2:$B$2047,C$4))/((AVERAGEIFS('overall city offline'!$K$2:$K$2047,'overall city offline'!$A$2:$A$2047,$A27,'overall city offline'!$B$2:$B$2047,C$4)*(1-AVERAGEIFS('all sales summary'!$I$2:$I$2047,'all sales summary'!$A$2:$A$2047,$A27,'all sales summary'!$B$2:$B$2047,C$4)))+(AVERAGEIFS('city centre offline'!$K$2:$K$2047,'city centre offline'!$A$2:$A$2047,$A27,'city centre offline'!$B$2:$B$2047,C$4)*AVERAGEIFS('all sales summary'!$I$2:$I$2047,'all sales summary'!$A$2:$A$2047,$A27,'all sales summary'!$B$2:$B$2047,C$4)))</f>
        <v>0.37126070165862163</v>
      </c>
      <c r="D27" s="60">
        <f>(AVERAGEIFS('city centre offline'!$K$2:$K$2047,'city centre offline'!$A$2:$A$2047,$A27,'city centre offline'!$B$2:$B$2047,D$4)*AVERAGEIFS('all sales summary'!$I$2:$I$2047,'all sales summary'!$A$2:$A$2047,$A27,'all sales summary'!$B$2:$B$2047,D$4))/((AVERAGEIFS('overall city offline'!$K$2:$K$2047,'overall city offline'!$A$2:$A$2047,$A27,'overall city offline'!$B$2:$B$2047,D$4)*(1-AVERAGEIFS('all sales summary'!$I$2:$I$2047,'all sales summary'!$A$2:$A$2047,$A27,'all sales summary'!$B$2:$B$2047,D$4)))+(AVERAGEIFS('city centre offline'!$K$2:$K$2047,'city centre offline'!$A$2:$A$2047,$A27,'city centre offline'!$B$2:$B$2047,D$4)*AVERAGEIFS('all sales summary'!$I$2:$I$2047,'all sales summary'!$A$2:$A$2047,$A27,'all sales summary'!$B$2:$B$2047,D$4)))</f>
        <v>0.37668685004691438</v>
      </c>
      <c r="E27" s="60">
        <f>(AVERAGEIFS('city centre offline'!$K$2:$K$2047,'city centre offline'!$A$2:$A$2047,$A27,'city centre offline'!$B$2:$B$2047,E$4)*AVERAGEIFS('all sales summary'!$I$2:$I$2047,'all sales summary'!$A$2:$A$2047,$A27,'all sales summary'!$B$2:$B$2047,E$4))/((AVERAGEIFS('overall city offline'!$K$2:$K$2047,'overall city offline'!$A$2:$A$2047,$A27,'overall city offline'!$B$2:$B$2047,E$4)*(1-AVERAGEIFS('all sales summary'!$I$2:$I$2047,'all sales summary'!$A$2:$A$2047,$A27,'all sales summary'!$B$2:$B$2047,E$4)))+(AVERAGEIFS('city centre offline'!$K$2:$K$2047,'city centre offline'!$A$2:$A$2047,$A27,'city centre offline'!$B$2:$B$2047,E$4)*AVERAGEIFS('all sales summary'!$I$2:$I$2047,'all sales summary'!$A$2:$A$2047,$A27,'all sales summary'!$B$2:$B$2047,E$4)))</f>
        <v>0.37219965962863588</v>
      </c>
      <c r="F27" s="60">
        <f>(AVERAGEIFS('city centre offline'!$K$2:$K$2047,'city centre offline'!$A$2:$A$2047,$A27,'city centre offline'!$B$2:$B$2047,F$4)*AVERAGEIFS('all sales summary'!$I$2:$I$2047,'all sales summary'!$A$2:$A$2047,$A27,'all sales summary'!$B$2:$B$2047,F$4))/((AVERAGEIFS('overall city offline'!$K$2:$K$2047,'overall city offline'!$A$2:$A$2047,$A27,'overall city offline'!$B$2:$B$2047,F$4)*(1-AVERAGEIFS('all sales summary'!$I$2:$I$2047,'all sales summary'!$A$2:$A$2047,$A27,'all sales summary'!$B$2:$B$2047,F$4)))+(AVERAGEIFS('city centre offline'!$K$2:$K$2047,'city centre offline'!$A$2:$A$2047,$A27,'city centre offline'!$B$2:$B$2047,F$4)*AVERAGEIFS('all sales summary'!$I$2:$I$2047,'all sales summary'!$A$2:$A$2047,$A27,'all sales summary'!$B$2:$B$2047,F$4)))</f>
        <v>0.37315390575496549</v>
      </c>
      <c r="G27" s="60">
        <f>(AVERAGEIFS('city centre offline'!$K$2:$K$2047,'city centre offline'!$A$2:$A$2047,$A27,'city centre offline'!$B$2:$B$2047,G$4)*AVERAGEIFS('all sales summary'!$I$2:$I$2047,'all sales summary'!$A$2:$A$2047,$A27,'all sales summary'!$B$2:$B$2047,G$4))/((AVERAGEIFS('overall city offline'!$K$2:$K$2047,'overall city offline'!$A$2:$A$2047,$A27,'overall city offline'!$B$2:$B$2047,G$4)*(1-AVERAGEIFS('all sales summary'!$I$2:$I$2047,'all sales summary'!$A$2:$A$2047,$A27,'all sales summary'!$B$2:$B$2047,G$4)))+(AVERAGEIFS('city centre offline'!$K$2:$K$2047,'city centre offline'!$A$2:$A$2047,$A27,'city centre offline'!$B$2:$B$2047,G$4)*AVERAGEIFS('all sales summary'!$I$2:$I$2047,'all sales summary'!$A$2:$A$2047,$A27,'all sales summary'!$B$2:$B$2047,G$4)))</f>
        <v>0.3764145710574448</v>
      </c>
      <c r="H27" s="60">
        <f>(AVERAGEIFS('city centre offline'!$K$2:$K$2047,'city centre offline'!$A$2:$A$2047,$A27,'city centre offline'!$B$2:$B$2047,H$4)*AVERAGEIFS('all sales summary'!$I$2:$I$2047,'all sales summary'!$A$2:$A$2047,$A27,'all sales summary'!$B$2:$B$2047,H$4))/((AVERAGEIFS('overall city offline'!$K$2:$K$2047,'overall city offline'!$A$2:$A$2047,$A27,'overall city offline'!$B$2:$B$2047,H$4)*(1-AVERAGEIFS('all sales summary'!$I$2:$I$2047,'all sales summary'!$A$2:$A$2047,$A27,'all sales summary'!$B$2:$B$2047,H$4)))+(AVERAGEIFS('city centre offline'!$K$2:$K$2047,'city centre offline'!$A$2:$A$2047,$A27,'city centre offline'!$B$2:$B$2047,H$4)*AVERAGEIFS('all sales summary'!$I$2:$I$2047,'all sales summary'!$A$2:$A$2047,$A27,'all sales summary'!$B$2:$B$2047,H$4)))</f>
        <v>0.38053657344538022</v>
      </c>
      <c r="I27" s="60">
        <f>(AVERAGEIFS('city centre offline'!$K$2:$K$2047,'city centre offline'!$A$2:$A$2047,$A27,'city centre offline'!$B$2:$B$2047,I$4)*AVERAGEIFS('all sales summary'!$I$2:$I$2047,'all sales summary'!$A$2:$A$2047,$A27,'all sales summary'!$B$2:$B$2047,I$4))/((AVERAGEIFS('overall city offline'!$K$2:$K$2047,'overall city offline'!$A$2:$A$2047,$A27,'overall city offline'!$B$2:$B$2047,I$4)*(1-AVERAGEIFS('all sales summary'!$I$2:$I$2047,'all sales summary'!$A$2:$A$2047,$A27,'all sales summary'!$B$2:$B$2047,I$4)))+(AVERAGEIFS('city centre offline'!$K$2:$K$2047,'city centre offline'!$A$2:$A$2047,$A27,'city centre offline'!$B$2:$B$2047,I$4)*AVERAGEIFS('all sales summary'!$I$2:$I$2047,'all sales summary'!$A$2:$A$2047,$A27,'all sales summary'!$B$2:$B$2047,I$4)))</f>
        <v>0.37730801205690784</v>
      </c>
      <c r="J27" s="60">
        <f>(AVERAGEIFS('city centre offline'!$K$2:$K$2047,'city centre offline'!$A$2:$A$2047,$A27,'city centre offline'!$B$2:$B$2047,J$4)*AVERAGEIFS('all sales summary'!$I$2:$I$2047,'all sales summary'!$A$2:$A$2047,$A27,'all sales summary'!$B$2:$B$2047,J$4))/((AVERAGEIFS('overall city offline'!$K$2:$K$2047,'overall city offline'!$A$2:$A$2047,$A27,'overall city offline'!$B$2:$B$2047,J$4)*(1-AVERAGEIFS('all sales summary'!$I$2:$I$2047,'all sales summary'!$A$2:$A$2047,$A27,'all sales summary'!$B$2:$B$2047,J$4)))+(AVERAGEIFS('city centre offline'!$K$2:$K$2047,'city centre offline'!$A$2:$A$2047,$A27,'city centre offline'!$B$2:$B$2047,J$4)*AVERAGEIFS('all sales summary'!$I$2:$I$2047,'all sales summary'!$A$2:$A$2047,$A27,'all sales summary'!$B$2:$B$2047,J$4)))</f>
        <v>0.37616343513672695</v>
      </c>
      <c r="K27" s="60">
        <f>(AVERAGEIFS('city centre offline'!$K$2:$K$2047,'city centre offline'!$A$2:$A$2047,$A27,'city centre offline'!$B$2:$B$2047,K$4)*AVERAGEIFS('all sales summary'!$I$2:$I$2047,'all sales summary'!$A$2:$A$2047,$A27,'all sales summary'!$B$2:$B$2047,K$4))/((AVERAGEIFS('overall city offline'!$K$2:$K$2047,'overall city offline'!$A$2:$A$2047,$A27,'overall city offline'!$B$2:$B$2047,K$4)*(1-AVERAGEIFS('all sales summary'!$I$2:$I$2047,'all sales summary'!$A$2:$A$2047,$A27,'all sales summary'!$B$2:$B$2047,K$4)))+(AVERAGEIFS('city centre offline'!$K$2:$K$2047,'city centre offline'!$A$2:$A$2047,$A27,'city centre offline'!$B$2:$B$2047,K$4)*AVERAGEIFS('all sales summary'!$I$2:$I$2047,'all sales summary'!$A$2:$A$2047,$A27,'all sales summary'!$B$2:$B$2047,K$4)))</f>
        <v>0.35217581402244097</v>
      </c>
      <c r="L27" s="60">
        <f>(AVERAGEIFS('city centre offline'!$K$2:$K$2047,'city centre offline'!$A$2:$A$2047,$A27,'city centre offline'!$B$2:$B$2047,L$4)*AVERAGEIFS('all sales summary'!$I$2:$I$2047,'all sales summary'!$A$2:$A$2047,$A27,'all sales summary'!$B$2:$B$2047,L$4))/((AVERAGEIFS('overall city offline'!$K$2:$K$2047,'overall city offline'!$A$2:$A$2047,$A27,'overall city offline'!$B$2:$B$2047,L$4)*(1-AVERAGEIFS('all sales summary'!$I$2:$I$2047,'all sales summary'!$A$2:$A$2047,$A27,'all sales summary'!$B$2:$B$2047,L$4)))+(AVERAGEIFS('city centre offline'!$K$2:$K$2047,'city centre offline'!$A$2:$A$2047,$A27,'city centre offline'!$B$2:$B$2047,L$4)*AVERAGEIFS('all sales summary'!$I$2:$I$2047,'all sales summary'!$A$2:$A$2047,$A27,'all sales summary'!$B$2:$B$2047,L$4)))</f>
        <v>0.33558863835591063</v>
      </c>
      <c r="M27" s="60">
        <f>(AVERAGEIFS('city centre offline'!$K$2:$K$2047,'city centre offline'!$A$2:$A$2047,$A27,'city centre offline'!$B$2:$B$2047,M$4)*AVERAGEIFS('all sales summary'!$I$2:$I$2047,'all sales summary'!$A$2:$A$2047,$A27,'all sales summary'!$B$2:$B$2047,M$4))/((AVERAGEIFS('overall city offline'!$K$2:$K$2047,'overall city offline'!$A$2:$A$2047,$A27,'overall city offline'!$B$2:$B$2047,M$4)*(1-AVERAGEIFS('all sales summary'!$I$2:$I$2047,'all sales summary'!$A$2:$A$2047,$A27,'all sales summary'!$B$2:$B$2047,M$4)))+(AVERAGEIFS('city centre offline'!$K$2:$K$2047,'city centre offline'!$A$2:$A$2047,$A27,'city centre offline'!$B$2:$B$2047,M$4)*AVERAGEIFS('all sales summary'!$I$2:$I$2047,'all sales summary'!$A$2:$A$2047,$A27,'all sales summary'!$B$2:$B$2047,M$4)))</f>
        <v>0.34079740183917151</v>
      </c>
      <c r="N27" s="60">
        <f>(AVERAGEIFS('city centre offline'!$K$2:$K$2047,'city centre offline'!$A$2:$A$2047,$A27,'city centre offline'!$B$2:$B$2047,N$4)*AVERAGEIFS('all sales summary'!$I$2:$I$2047,'all sales summary'!$A$2:$A$2047,$A27,'all sales summary'!$B$2:$B$2047,N$4))/((AVERAGEIFS('overall city offline'!$K$2:$K$2047,'overall city offline'!$A$2:$A$2047,$A27,'overall city offline'!$B$2:$B$2047,N$4)*(1-AVERAGEIFS('all sales summary'!$I$2:$I$2047,'all sales summary'!$A$2:$A$2047,$A27,'all sales summary'!$B$2:$B$2047,N$4)))+(AVERAGEIFS('city centre offline'!$K$2:$K$2047,'city centre offline'!$A$2:$A$2047,$A27,'city centre offline'!$B$2:$B$2047,N$4)*AVERAGEIFS('all sales summary'!$I$2:$I$2047,'all sales summary'!$A$2:$A$2047,$A27,'all sales summary'!$B$2:$B$2047,N$4)))</f>
        <v>0.35294559774748419</v>
      </c>
      <c r="O27" s="60">
        <f>(AVERAGEIFS('city centre offline'!$K$2:$K$2047,'city centre offline'!$A$2:$A$2047,$A27,'city centre offline'!$B$2:$B$2047,O$4)*AVERAGEIFS('all sales summary'!$I$2:$I$2047,'all sales summary'!$A$2:$A$2047,$A27,'all sales summary'!$B$2:$B$2047,O$4))/((AVERAGEIFS('overall city offline'!$K$2:$K$2047,'overall city offline'!$A$2:$A$2047,$A27,'overall city offline'!$B$2:$B$2047,O$4)*(1-AVERAGEIFS('all sales summary'!$I$2:$I$2047,'all sales summary'!$A$2:$A$2047,$A27,'all sales summary'!$B$2:$B$2047,O$4)))+(AVERAGEIFS('city centre offline'!$K$2:$K$2047,'city centre offline'!$A$2:$A$2047,$A27,'city centre offline'!$B$2:$B$2047,O$4)*AVERAGEIFS('all sales summary'!$I$2:$I$2047,'all sales summary'!$A$2:$A$2047,$A27,'all sales summary'!$B$2:$B$2047,O$4)))</f>
        <v>0.36723141270174625</v>
      </c>
      <c r="P27" s="60">
        <f>(AVERAGEIFS('city centre offline'!$K$2:$K$2047,'city centre offline'!$A$2:$A$2047,$A27,'city centre offline'!$B$2:$B$2047,P$4)*AVERAGEIFS('all sales summary'!$I$2:$I$2047,'all sales summary'!$A$2:$A$2047,$A27,'all sales summary'!$B$2:$B$2047,P$4))/((AVERAGEIFS('overall city offline'!$K$2:$K$2047,'overall city offline'!$A$2:$A$2047,$A27,'overall city offline'!$B$2:$B$2047,P$4)*(1-AVERAGEIFS('all sales summary'!$I$2:$I$2047,'all sales summary'!$A$2:$A$2047,$A27,'all sales summary'!$B$2:$B$2047,P$4)))+(AVERAGEIFS('city centre offline'!$K$2:$K$2047,'city centre offline'!$A$2:$A$2047,$A27,'city centre offline'!$B$2:$B$2047,P$4)*AVERAGEIFS('all sales summary'!$I$2:$I$2047,'all sales summary'!$A$2:$A$2047,$A27,'all sales summary'!$B$2:$B$2047,P$4)))</f>
        <v>0.31942919254841234</v>
      </c>
      <c r="Q27" s="60">
        <f>(AVERAGEIFS('city centre offline'!$K$2:$K$2047,'city centre offline'!$A$2:$A$2047,$A27,'city centre offline'!$B$2:$B$2047,Q$4)*AVERAGEIFS('all sales summary'!$I$2:$I$2047,'all sales summary'!$A$2:$A$2047,$A27,'all sales summary'!$B$2:$B$2047,Q$4))/((AVERAGEIFS('overall city offline'!$K$2:$K$2047,'overall city offline'!$A$2:$A$2047,$A27,'overall city offline'!$B$2:$B$2047,Q$4)*(1-AVERAGEIFS('all sales summary'!$I$2:$I$2047,'all sales summary'!$A$2:$A$2047,$A27,'all sales summary'!$B$2:$B$2047,Q$4)))+(AVERAGEIFS('city centre offline'!$K$2:$K$2047,'city centre offline'!$A$2:$A$2047,$A27,'city centre offline'!$B$2:$B$2047,Q$4)*AVERAGEIFS('all sales summary'!$I$2:$I$2047,'all sales summary'!$A$2:$A$2047,$A27,'all sales summary'!$B$2:$B$2047,Q$4)))</f>
        <v>8.3589292379331714E-2</v>
      </c>
      <c r="R27" s="60">
        <f>(AVERAGEIFS('city centre offline'!$K$2:$K$2047,'city centre offline'!$A$2:$A$2047,$A27,'city centre offline'!$B$2:$B$2047,R$4)*AVERAGEIFS('all sales summary'!$I$2:$I$2047,'all sales summary'!$A$2:$A$2047,$A27,'all sales summary'!$B$2:$B$2047,R$4))/((AVERAGEIFS('overall city offline'!$K$2:$K$2047,'overall city offline'!$A$2:$A$2047,$A27,'overall city offline'!$B$2:$B$2047,R$4)*(1-AVERAGEIFS('all sales summary'!$I$2:$I$2047,'all sales summary'!$A$2:$A$2047,$A27,'all sales summary'!$B$2:$B$2047,R$4)))+(AVERAGEIFS('city centre offline'!$K$2:$K$2047,'city centre offline'!$A$2:$A$2047,$A27,'city centre offline'!$B$2:$B$2047,R$4)*AVERAGEIFS('all sales summary'!$I$2:$I$2047,'all sales summary'!$A$2:$A$2047,$A27,'all sales summary'!$B$2:$B$2047,R$4)))</f>
        <v>8.6021373816582036E-2</v>
      </c>
      <c r="S27" s="60">
        <f>(AVERAGEIFS('city centre offline'!$K$2:$K$2047,'city centre offline'!$A$2:$A$2047,$A27,'city centre offline'!$B$2:$B$2047,S$4)*AVERAGEIFS('all sales summary'!$I$2:$I$2047,'all sales summary'!$A$2:$A$2047,$A27,'all sales summary'!$B$2:$B$2047,S$4))/((AVERAGEIFS('overall city offline'!$K$2:$K$2047,'overall city offline'!$A$2:$A$2047,$A27,'overall city offline'!$B$2:$B$2047,S$4)*(1-AVERAGEIFS('all sales summary'!$I$2:$I$2047,'all sales summary'!$A$2:$A$2047,$A27,'all sales summary'!$B$2:$B$2047,S$4)))+(AVERAGEIFS('city centre offline'!$K$2:$K$2047,'city centre offline'!$A$2:$A$2047,$A27,'city centre offline'!$B$2:$B$2047,S$4)*AVERAGEIFS('all sales summary'!$I$2:$I$2047,'all sales summary'!$A$2:$A$2047,$A27,'all sales summary'!$B$2:$B$2047,S$4)))</f>
        <v>0.23269860065048276</v>
      </c>
      <c r="T27" s="60">
        <f>(AVERAGEIFS('city centre offline'!$K$2:$K$2047,'city centre offline'!$A$2:$A$2047,$A27,'city centre offline'!$B$2:$B$2047,T$4)*AVERAGEIFS('all sales summary'!$I$2:$I$2047,'all sales summary'!$A$2:$A$2047,$A27,'all sales summary'!$B$2:$B$2047,T$4))/((AVERAGEIFS('overall city offline'!$K$2:$K$2047,'overall city offline'!$A$2:$A$2047,$A27,'overall city offline'!$B$2:$B$2047,T$4)*(1-AVERAGEIFS('all sales summary'!$I$2:$I$2047,'all sales summary'!$A$2:$A$2047,$A27,'all sales summary'!$B$2:$B$2047,T$4)))+(AVERAGEIFS('city centre offline'!$K$2:$K$2047,'city centre offline'!$A$2:$A$2047,$A27,'city centre offline'!$B$2:$B$2047,T$4)*AVERAGEIFS('all sales summary'!$I$2:$I$2047,'all sales summary'!$A$2:$A$2047,$A27,'all sales summary'!$B$2:$B$2047,T$4)))</f>
        <v>0.33487225327307735</v>
      </c>
      <c r="U27" s="60">
        <f>(AVERAGEIFS('city centre offline'!$K$2:$K$2047,'city centre offline'!$A$2:$A$2047,$A27,'city centre offline'!$B$2:$B$2047,U$4)*AVERAGEIFS('all sales summary'!$I$2:$I$2047,'all sales summary'!$A$2:$A$2047,$A27,'all sales summary'!$B$2:$B$2047,U$4))/((AVERAGEIFS('overall city offline'!$K$2:$K$2047,'overall city offline'!$A$2:$A$2047,$A27,'overall city offline'!$B$2:$B$2047,U$4)*(1-AVERAGEIFS('all sales summary'!$I$2:$I$2047,'all sales summary'!$A$2:$A$2047,$A27,'all sales summary'!$B$2:$B$2047,U$4)))+(AVERAGEIFS('city centre offline'!$K$2:$K$2047,'city centre offline'!$A$2:$A$2047,$A27,'city centre offline'!$B$2:$B$2047,U$4)*AVERAGEIFS('all sales summary'!$I$2:$I$2047,'all sales summary'!$A$2:$A$2047,$A27,'all sales summary'!$B$2:$B$2047,U$4)))</f>
        <v>0.35334693264292566</v>
      </c>
      <c r="V27" s="60">
        <f>(AVERAGEIFS('city centre offline'!$K$2:$K$2047,'city centre offline'!$A$2:$A$2047,$A27,'city centre offline'!$B$2:$B$2047,V$4)*AVERAGEIFS('all sales summary'!$I$2:$I$2047,'all sales summary'!$A$2:$A$2047,$A27,'all sales summary'!$B$2:$B$2047,V$4))/((AVERAGEIFS('overall city offline'!$K$2:$K$2047,'overall city offline'!$A$2:$A$2047,$A27,'overall city offline'!$B$2:$B$2047,V$4)*(1-AVERAGEIFS('all sales summary'!$I$2:$I$2047,'all sales summary'!$A$2:$A$2047,$A27,'all sales summary'!$B$2:$B$2047,V$4)))+(AVERAGEIFS('city centre offline'!$K$2:$K$2047,'city centre offline'!$A$2:$A$2047,$A27,'city centre offline'!$B$2:$B$2047,V$4)*AVERAGEIFS('all sales summary'!$I$2:$I$2047,'all sales summary'!$A$2:$A$2047,$A27,'all sales summary'!$B$2:$B$2047,V$4)))</f>
        <v>0.35069145761204901</v>
      </c>
      <c r="W27" s="60">
        <f>(AVERAGEIFS('city centre offline'!$K$2:$K$2047,'city centre offline'!$A$2:$A$2047,$A27,'city centre offline'!$B$2:$B$2047,W$4)*AVERAGEIFS('all sales summary'!$I$2:$I$2047,'all sales summary'!$A$2:$A$2047,$A27,'all sales summary'!$B$2:$B$2047,W$4))/((AVERAGEIFS('overall city offline'!$K$2:$K$2047,'overall city offline'!$A$2:$A$2047,$A27,'overall city offline'!$B$2:$B$2047,W$4)*(1-AVERAGEIFS('all sales summary'!$I$2:$I$2047,'all sales summary'!$A$2:$A$2047,$A27,'all sales summary'!$B$2:$B$2047,W$4)))+(AVERAGEIFS('city centre offline'!$K$2:$K$2047,'city centre offline'!$A$2:$A$2047,$A27,'city centre offline'!$B$2:$B$2047,W$4)*AVERAGEIFS('all sales summary'!$I$2:$I$2047,'all sales summary'!$A$2:$A$2047,$A27,'all sales summary'!$B$2:$B$2047,W$4)))</f>
        <v>0.3103940058139058</v>
      </c>
      <c r="X27" s="60">
        <f>(AVERAGEIFS('city centre offline'!$K$2:$K$2047,'city centre offline'!$A$2:$A$2047,$A27,'city centre offline'!$B$2:$B$2047,X$4)*AVERAGEIFS('all sales summary'!$I$2:$I$2047,'all sales summary'!$A$2:$A$2047,$A27,'all sales summary'!$B$2:$B$2047,X$4))/((AVERAGEIFS('overall city offline'!$K$2:$K$2047,'overall city offline'!$A$2:$A$2047,$A27,'overall city offline'!$B$2:$B$2047,X$4)*(1-AVERAGEIFS('all sales summary'!$I$2:$I$2047,'all sales summary'!$A$2:$A$2047,$A27,'all sales summary'!$B$2:$B$2047,X$4)))+(AVERAGEIFS('city centre offline'!$K$2:$K$2047,'city centre offline'!$A$2:$A$2047,$A27,'city centre offline'!$B$2:$B$2047,X$4)*AVERAGEIFS('all sales summary'!$I$2:$I$2047,'all sales summary'!$A$2:$A$2047,$A27,'all sales summary'!$B$2:$B$2047,X$4)))</f>
        <v>0.17173141292289484</v>
      </c>
      <c r="Y27" s="60">
        <f>(AVERAGEIFS('city centre offline'!$K$2:$K$2047,'city centre offline'!$A$2:$A$2047,$A27,'city centre offline'!$B$2:$B$2047,Y$4)*AVERAGEIFS('all sales summary'!$I$2:$I$2047,'all sales summary'!$A$2:$A$2047,$A27,'all sales summary'!$B$2:$B$2047,Y$4))/((AVERAGEIFS('overall city offline'!$K$2:$K$2047,'overall city offline'!$A$2:$A$2047,$A27,'overall city offline'!$B$2:$B$2047,Y$4)*(1-AVERAGEIFS('all sales summary'!$I$2:$I$2047,'all sales summary'!$A$2:$A$2047,$A27,'all sales summary'!$B$2:$B$2047,Y$4)))+(AVERAGEIFS('city centre offline'!$K$2:$K$2047,'city centre offline'!$A$2:$A$2047,$A27,'city centre offline'!$B$2:$B$2047,Y$4)*AVERAGEIFS('all sales summary'!$I$2:$I$2047,'all sales summary'!$A$2:$A$2047,$A27,'all sales summary'!$B$2:$B$2047,Y$4)))</f>
        <v>0.33673048444478909</v>
      </c>
      <c r="Z27" s="60">
        <f>(AVERAGEIFS('city centre offline'!$K$2:$K$2047,'city centre offline'!$A$2:$A$2047,$A27,'city centre offline'!$B$2:$B$2047,Z$4)*AVERAGEIFS('all sales summary'!$I$2:$I$2047,'all sales summary'!$A$2:$A$2047,$A27,'all sales summary'!$B$2:$B$2047,Z$4))/((AVERAGEIFS('overall city offline'!$K$2:$K$2047,'overall city offline'!$A$2:$A$2047,$A27,'overall city offline'!$B$2:$B$2047,Z$4)*(1-AVERAGEIFS('all sales summary'!$I$2:$I$2047,'all sales summary'!$A$2:$A$2047,$A27,'all sales summary'!$B$2:$B$2047,Z$4)))+(AVERAGEIFS('city centre offline'!$K$2:$K$2047,'city centre offline'!$A$2:$A$2047,$A27,'city centre offline'!$B$2:$B$2047,Z$4)*AVERAGEIFS('all sales summary'!$I$2:$I$2047,'all sales summary'!$A$2:$A$2047,$A27,'all sales summary'!$B$2:$B$2047,Z$4)))</f>
        <v>0.17575205356560653</v>
      </c>
      <c r="AA27" s="60">
        <f>(AVERAGEIFS('city centre offline'!$K$2:$K$2047,'city centre offline'!$A$2:$A$2047,$A27,'city centre offline'!$B$2:$B$2047,AA$4)*AVERAGEIFS('all sales summary'!$I$2:$I$2047,'all sales summary'!$A$2:$A$2047,$A27,'all sales summary'!$B$2:$B$2047,AA$4))/((AVERAGEIFS('overall city offline'!$K$2:$K$2047,'overall city offline'!$A$2:$A$2047,$A27,'overall city offline'!$B$2:$B$2047,AA$4)*(1-AVERAGEIFS('all sales summary'!$I$2:$I$2047,'all sales summary'!$A$2:$A$2047,$A27,'all sales summary'!$B$2:$B$2047,AA$4)))+(AVERAGEIFS('city centre offline'!$K$2:$K$2047,'city centre offline'!$A$2:$A$2047,$A27,'city centre offline'!$B$2:$B$2047,AA$4)*AVERAGEIFS('all sales summary'!$I$2:$I$2047,'all sales summary'!$A$2:$A$2047,$A27,'all sales summary'!$B$2:$B$2047,AA$4)))</f>
        <v>0.11311533611914543</v>
      </c>
      <c r="AB27" s="60">
        <f>(AVERAGEIFS('city centre offline'!$K$2:$K$2047,'city centre offline'!$A$2:$A$2047,$A27,'city centre offline'!$B$2:$B$2047,AB$4)*AVERAGEIFS('all sales summary'!$I$2:$I$2047,'all sales summary'!$A$2:$A$2047,$A27,'all sales summary'!$B$2:$B$2047,AB$4))/((AVERAGEIFS('overall city offline'!$K$2:$K$2047,'overall city offline'!$A$2:$A$2047,$A27,'overall city offline'!$B$2:$B$2047,AB$4)*(1-AVERAGEIFS('all sales summary'!$I$2:$I$2047,'all sales summary'!$A$2:$A$2047,$A27,'all sales summary'!$B$2:$B$2047,AB$4)))+(AVERAGEIFS('city centre offline'!$K$2:$K$2047,'city centre offline'!$A$2:$A$2047,$A27,'city centre offline'!$B$2:$B$2047,AB$4)*AVERAGEIFS('all sales summary'!$I$2:$I$2047,'all sales summary'!$A$2:$A$2047,$A27,'all sales summary'!$B$2:$B$2047,AB$4)))</f>
        <v>0.11291730771260101</v>
      </c>
      <c r="AC27" s="60">
        <f>(AVERAGEIFS('city centre offline'!$K$2:$K$2047,'city centre offline'!$A$2:$A$2047,$A27,'city centre offline'!$B$2:$B$2047,AC$4)*AVERAGEIFS('all sales summary'!$I$2:$I$2047,'all sales summary'!$A$2:$A$2047,$A27,'all sales summary'!$B$2:$B$2047,AC$4))/((AVERAGEIFS('overall city offline'!$K$2:$K$2047,'overall city offline'!$A$2:$A$2047,$A27,'overall city offline'!$B$2:$B$2047,AC$4)*(1-AVERAGEIFS('all sales summary'!$I$2:$I$2047,'all sales summary'!$A$2:$A$2047,$A27,'all sales summary'!$B$2:$B$2047,AC$4)))+(AVERAGEIFS('city centre offline'!$K$2:$K$2047,'city centre offline'!$A$2:$A$2047,$A27,'city centre offline'!$B$2:$B$2047,AC$4)*AVERAGEIFS('all sales summary'!$I$2:$I$2047,'all sales summary'!$A$2:$A$2047,$A27,'all sales summary'!$B$2:$B$2047,AC$4)))</f>
        <v>0.3341033710687617</v>
      </c>
      <c r="AD27" s="60">
        <f>(AVERAGEIFS('city centre offline'!$K$2:$K$2047,'city centre offline'!$A$2:$A$2047,$A27,'city centre offline'!$B$2:$B$2047,AD$4)*AVERAGEIFS('all sales summary'!$I$2:$I$2047,'all sales summary'!$A$2:$A$2047,$A27,'all sales summary'!$B$2:$B$2047,AD$4))/((AVERAGEIFS('overall city offline'!$K$2:$K$2047,'overall city offline'!$A$2:$A$2047,$A27,'overall city offline'!$B$2:$B$2047,AD$4)*(1-AVERAGEIFS('all sales summary'!$I$2:$I$2047,'all sales summary'!$A$2:$A$2047,$A27,'all sales summary'!$B$2:$B$2047,AD$4)))+(AVERAGEIFS('city centre offline'!$K$2:$K$2047,'city centre offline'!$A$2:$A$2047,$A27,'city centre offline'!$B$2:$B$2047,AD$4)*AVERAGEIFS('all sales summary'!$I$2:$I$2047,'all sales summary'!$A$2:$A$2047,$A27,'all sales summary'!$B$2:$B$2047,AD$4)))</f>
        <v>0.33863961222859795</v>
      </c>
      <c r="AE27" s="60">
        <f>(AVERAGEIFS('city centre offline'!$K$2:$K$2047,'city centre offline'!$A$2:$A$2047,$A27,'city centre offline'!$B$2:$B$2047,AE$4)*AVERAGEIFS('all sales summary'!$I$2:$I$2047,'all sales summary'!$A$2:$A$2047,$A27,'all sales summary'!$B$2:$B$2047,AE$4))/((AVERAGEIFS('overall city offline'!$K$2:$K$2047,'overall city offline'!$A$2:$A$2047,$A27,'overall city offline'!$B$2:$B$2047,AE$4)*(1-AVERAGEIFS('all sales summary'!$I$2:$I$2047,'all sales summary'!$A$2:$A$2047,$A27,'all sales summary'!$B$2:$B$2047,AE$4)))+(AVERAGEIFS('city centre offline'!$K$2:$K$2047,'city centre offline'!$A$2:$A$2047,$A27,'city centre offline'!$B$2:$B$2047,AE$4)*AVERAGEIFS('all sales summary'!$I$2:$I$2047,'all sales summary'!$A$2:$A$2047,$A27,'all sales summary'!$B$2:$B$2047,AE$4)))</f>
        <v>0.33062579474157316</v>
      </c>
      <c r="AF27" s="60">
        <f>(AVERAGEIFS('city centre offline'!$K$2:$K$2047,'city centre offline'!$A$2:$A$2047,$A27,'city centre offline'!$B$2:$B$2047,AF$4)*AVERAGEIFS('all sales summary'!$I$2:$I$2047,'all sales summary'!$A$2:$A$2047,$A27,'all sales summary'!$B$2:$B$2047,AF$4))/((AVERAGEIFS('overall city offline'!$K$2:$K$2047,'overall city offline'!$A$2:$A$2047,$A27,'overall city offline'!$B$2:$B$2047,AF$4)*(1-AVERAGEIFS('all sales summary'!$I$2:$I$2047,'all sales summary'!$A$2:$A$2047,$A27,'all sales summary'!$B$2:$B$2047,AF$4)))+(AVERAGEIFS('city centre offline'!$K$2:$K$2047,'city centre offline'!$A$2:$A$2047,$A27,'city centre offline'!$B$2:$B$2047,AF$4)*AVERAGEIFS('all sales summary'!$I$2:$I$2047,'all sales summary'!$A$2:$A$2047,$A27,'all sales summary'!$B$2:$B$2047,AF$4)))</f>
        <v>0.33959257389842762</v>
      </c>
      <c r="AG27" s="60">
        <f>(AVERAGEIFS('city centre offline'!$K$2:$K$2047,'city centre offline'!$A$2:$A$2047,$A27,'city centre offline'!$B$2:$B$2047,AG$4)*AVERAGEIFS('all sales summary'!$I$2:$I$2047,'all sales summary'!$A$2:$A$2047,$A27,'all sales summary'!$B$2:$B$2047,AG$4))/((AVERAGEIFS('overall city offline'!$K$2:$K$2047,'overall city offline'!$A$2:$A$2047,$A27,'overall city offline'!$B$2:$B$2047,AG$4)*(1-AVERAGEIFS('all sales summary'!$I$2:$I$2047,'all sales summary'!$A$2:$A$2047,$A27,'all sales summary'!$B$2:$B$2047,AG$4)))+(AVERAGEIFS('city centre offline'!$K$2:$K$2047,'city centre offline'!$A$2:$A$2047,$A27,'city centre offline'!$B$2:$B$2047,AG$4)*AVERAGEIFS('all sales summary'!$I$2:$I$2047,'all sales summary'!$A$2:$A$2047,$A27,'all sales summary'!$B$2:$B$2047,AG$4)))</f>
        <v>0.33801413000622482</v>
      </c>
      <c r="AH27" s="60">
        <f>(AVERAGEIFS('city centre offline'!$K$2:$K$2047,'city centre offline'!$A$2:$A$2047,$A27,'city centre offline'!$B$2:$B$2047,AH$4)*AVERAGEIFS('all sales summary'!$I$2:$I$2047,'all sales summary'!$A$2:$A$2047,$A27,'all sales summary'!$B$2:$B$2047,AH$4))/((AVERAGEIFS('overall city offline'!$K$2:$K$2047,'overall city offline'!$A$2:$A$2047,$A27,'overall city offline'!$B$2:$B$2047,AH$4)*(1-AVERAGEIFS('all sales summary'!$I$2:$I$2047,'all sales summary'!$A$2:$A$2047,$A27,'all sales summary'!$B$2:$B$2047,AH$4)))+(AVERAGEIFS('city centre offline'!$K$2:$K$2047,'city centre offline'!$A$2:$A$2047,$A27,'city centre offline'!$B$2:$B$2047,AH$4)*AVERAGEIFS('all sales summary'!$I$2:$I$2047,'all sales summary'!$A$2:$A$2047,$A27,'all sales summary'!$B$2:$B$2047,AH$4)))</f>
        <v>0.33501251164905993</v>
      </c>
    </row>
    <row r="28" spans="1:34" x14ac:dyDescent="0.3">
      <c r="A28" t="s">
        <v>30</v>
      </c>
      <c r="B28" s="60">
        <f>(AVERAGEIFS('city centre offline'!$K$2:$K$2047,'city centre offline'!$A$2:$A$2047,$A28,'city centre offline'!$B$2:$B$2047,B$4)*AVERAGEIFS('all sales summary'!$I$2:$I$2047,'all sales summary'!$A$2:$A$2047,$A28,'all sales summary'!$B$2:$B$2047,B$4))/((AVERAGEIFS('overall city offline'!$K$2:$K$2047,'overall city offline'!$A$2:$A$2047,$A28,'overall city offline'!$B$2:$B$2047,B$4)*(1-AVERAGEIFS('all sales summary'!$I$2:$I$2047,'all sales summary'!$A$2:$A$2047,$A28,'all sales summary'!$B$2:$B$2047,B$4)))+(AVERAGEIFS('city centre offline'!$K$2:$K$2047,'city centre offline'!$A$2:$A$2047,$A28,'city centre offline'!$B$2:$B$2047,B$4)*AVERAGEIFS('all sales summary'!$I$2:$I$2047,'all sales summary'!$A$2:$A$2047,$A28,'all sales summary'!$B$2:$B$2047,B$4)))</f>
        <v>0.24514794975582985</v>
      </c>
      <c r="C28" s="60">
        <f>(AVERAGEIFS('city centre offline'!$K$2:$K$2047,'city centre offline'!$A$2:$A$2047,$A28,'city centre offline'!$B$2:$B$2047,C$4)*AVERAGEIFS('all sales summary'!$I$2:$I$2047,'all sales summary'!$A$2:$A$2047,$A28,'all sales summary'!$B$2:$B$2047,C$4))/((AVERAGEIFS('overall city offline'!$K$2:$K$2047,'overall city offline'!$A$2:$A$2047,$A28,'overall city offline'!$B$2:$B$2047,C$4)*(1-AVERAGEIFS('all sales summary'!$I$2:$I$2047,'all sales summary'!$A$2:$A$2047,$A28,'all sales summary'!$B$2:$B$2047,C$4)))+(AVERAGEIFS('city centre offline'!$K$2:$K$2047,'city centre offline'!$A$2:$A$2047,$A28,'city centre offline'!$B$2:$B$2047,C$4)*AVERAGEIFS('all sales summary'!$I$2:$I$2047,'all sales summary'!$A$2:$A$2047,$A28,'all sales summary'!$B$2:$B$2047,C$4)))</f>
        <v>0.2352236050999717</v>
      </c>
      <c r="D28" s="60">
        <f>(AVERAGEIFS('city centre offline'!$K$2:$K$2047,'city centre offline'!$A$2:$A$2047,$A28,'city centre offline'!$B$2:$B$2047,D$4)*AVERAGEIFS('all sales summary'!$I$2:$I$2047,'all sales summary'!$A$2:$A$2047,$A28,'all sales summary'!$B$2:$B$2047,D$4))/((AVERAGEIFS('overall city offline'!$K$2:$K$2047,'overall city offline'!$A$2:$A$2047,$A28,'overall city offline'!$B$2:$B$2047,D$4)*(1-AVERAGEIFS('all sales summary'!$I$2:$I$2047,'all sales summary'!$A$2:$A$2047,$A28,'all sales summary'!$B$2:$B$2047,D$4)))+(AVERAGEIFS('city centre offline'!$K$2:$K$2047,'city centre offline'!$A$2:$A$2047,$A28,'city centre offline'!$B$2:$B$2047,D$4)*AVERAGEIFS('all sales summary'!$I$2:$I$2047,'all sales summary'!$A$2:$A$2047,$A28,'all sales summary'!$B$2:$B$2047,D$4)))</f>
        <v>0.24039964327962571</v>
      </c>
      <c r="E28" s="60">
        <f>(AVERAGEIFS('city centre offline'!$K$2:$K$2047,'city centre offline'!$A$2:$A$2047,$A28,'city centre offline'!$B$2:$B$2047,E$4)*AVERAGEIFS('all sales summary'!$I$2:$I$2047,'all sales summary'!$A$2:$A$2047,$A28,'all sales summary'!$B$2:$B$2047,E$4))/((AVERAGEIFS('overall city offline'!$K$2:$K$2047,'overall city offline'!$A$2:$A$2047,$A28,'overall city offline'!$B$2:$B$2047,E$4)*(1-AVERAGEIFS('all sales summary'!$I$2:$I$2047,'all sales summary'!$A$2:$A$2047,$A28,'all sales summary'!$B$2:$B$2047,E$4)))+(AVERAGEIFS('city centre offline'!$K$2:$K$2047,'city centre offline'!$A$2:$A$2047,$A28,'city centre offline'!$B$2:$B$2047,E$4)*AVERAGEIFS('all sales summary'!$I$2:$I$2047,'all sales summary'!$A$2:$A$2047,$A28,'all sales summary'!$B$2:$B$2047,E$4)))</f>
        <v>0.23383620576055475</v>
      </c>
      <c r="F28" s="60">
        <f>(AVERAGEIFS('city centre offline'!$K$2:$K$2047,'city centre offline'!$A$2:$A$2047,$A28,'city centre offline'!$B$2:$B$2047,F$4)*AVERAGEIFS('all sales summary'!$I$2:$I$2047,'all sales summary'!$A$2:$A$2047,$A28,'all sales summary'!$B$2:$B$2047,F$4))/((AVERAGEIFS('overall city offline'!$K$2:$K$2047,'overall city offline'!$A$2:$A$2047,$A28,'overall city offline'!$B$2:$B$2047,F$4)*(1-AVERAGEIFS('all sales summary'!$I$2:$I$2047,'all sales summary'!$A$2:$A$2047,$A28,'all sales summary'!$B$2:$B$2047,F$4)))+(AVERAGEIFS('city centre offline'!$K$2:$K$2047,'city centre offline'!$A$2:$A$2047,$A28,'city centre offline'!$B$2:$B$2047,F$4)*AVERAGEIFS('all sales summary'!$I$2:$I$2047,'all sales summary'!$A$2:$A$2047,$A28,'all sales summary'!$B$2:$B$2047,F$4)))</f>
        <v>0.23121510860088937</v>
      </c>
      <c r="G28" s="60">
        <f>(AVERAGEIFS('city centre offline'!$K$2:$K$2047,'city centre offline'!$A$2:$A$2047,$A28,'city centre offline'!$B$2:$B$2047,G$4)*AVERAGEIFS('all sales summary'!$I$2:$I$2047,'all sales summary'!$A$2:$A$2047,$A28,'all sales summary'!$B$2:$B$2047,G$4))/((AVERAGEIFS('overall city offline'!$K$2:$K$2047,'overall city offline'!$A$2:$A$2047,$A28,'overall city offline'!$B$2:$B$2047,G$4)*(1-AVERAGEIFS('all sales summary'!$I$2:$I$2047,'all sales summary'!$A$2:$A$2047,$A28,'all sales summary'!$B$2:$B$2047,G$4)))+(AVERAGEIFS('city centre offline'!$K$2:$K$2047,'city centre offline'!$A$2:$A$2047,$A28,'city centre offline'!$B$2:$B$2047,G$4)*AVERAGEIFS('all sales summary'!$I$2:$I$2047,'all sales summary'!$A$2:$A$2047,$A28,'all sales summary'!$B$2:$B$2047,G$4)))</f>
        <v>0.23391782964370803</v>
      </c>
      <c r="H28" s="60">
        <f>(AVERAGEIFS('city centre offline'!$K$2:$K$2047,'city centre offline'!$A$2:$A$2047,$A28,'city centre offline'!$B$2:$B$2047,H$4)*AVERAGEIFS('all sales summary'!$I$2:$I$2047,'all sales summary'!$A$2:$A$2047,$A28,'all sales summary'!$B$2:$B$2047,H$4))/((AVERAGEIFS('overall city offline'!$K$2:$K$2047,'overall city offline'!$A$2:$A$2047,$A28,'overall city offline'!$B$2:$B$2047,H$4)*(1-AVERAGEIFS('all sales summary'!$I$2:$I$2047,'all sales summary'!$A$2:$A$2047,$A28,'all sales summary'!$B$2:$B$2047,H$4)))+(AVERAGEIFS('city centre offline'!$K$2:$K$2047,'city centre offline'!$A$2:$A$2047,$A28,'city centre offline'!$B$2:$B$2047,H$4)*AVERAGEIFS('all sales summary'!$I$2:$I$2047,'all sales summary'!$A$2:$A$2047,$A28,'all sales summary'!$B$2:$B$2047,H$4)))</f>
        <v>0.21951682186198071</v>
      </c>
      <c r="I28" s="60">
        <f>(AVERAGEIFS('city centre offline'!$K$2:$K$2047,'city centre offline'!$A$2:$A$2047,$A28,'city centre offline'!$B$2:$B$2047,I$4)*AVERAGEIFS('all sales summary'!$I$2:$I$2047,'all sales summary'!$A$2:$A$2047,$A28,'all sales summary'!$B$2:$B$2047,I$4))/((AVERAGEIFS('overall city offline'!$K$2:$K$2047,'overall city offline'!$A$2:$A$2047,$A28,'overall city offline'!$B$2:$B$2047,I$4)*(1-AVERAGEIFS('all sales summary'!$I$2:$I$2047,'all sales summary'!$A$2:$A$2047,$A28,'all sales summary'!$B$2:$B$2047,I$4)))+(AVERAGEIFS('city centre offline'!$K$2:$K$2047,'city centre offline'!$A$2:$A$2047,$A28,'city centre offline'!$B$2:$B$2047,I$4)*AVERAGEIFS('all sales summary'!$I$2:$I$2047,'all sales summary'!$A$2:$A$2047,$A28,'all sales summary'!$B$2:$B$2047,I$4)))</f>
        <v>0.21994207835016419</v>
      </c>
      <c r="J28" s="60">
        <f>(AVERAGEIFS('city centre offline'!$K$2:$K$2047,'city centre offline'!$A$2:$A$2047,$A28,'city centre offline'!$B$2:$B$2047,J$4)*AVERAGEIFS('all sales summary'!$I$2:$I$2047,'all sales summary'!$A$2:$A$2047,$A28,'all sales summary'!$B$2:$B$2047,J$4))/((AVERAGEIFS('overall city offline'!$K$2:$K$2047,'overall city offline'!$A$2:$A$2047,$A28,'overall city offline'!$B$2:$B$2047,J$4)*(1-AVERAGEIFS('all sales summary'!$I$2:$I$2047,'all sales summary'!$A$2:$A$2047,$A28,'all sales summary'!$B$2:$B$2047,J$4)))+(AVERAGEIFS('city centre offline'!$K$2:$K$2047,'city centre offline'!$A$2:$A$2047,$A28,'city centre offline'!$B$2:$B$2047,J$4)*AVERAGEIFS('all sales summary'!$I$2:$I$2047,'all sales summary'!$A$2:$A$2047,$A28,'all sales summary'!$B$2:$B$2047,J$4)))</f>
        <v>0.22843811535410916</v>
      </c>
      <c r="K28" s="60">
        <f>(AVERAGEIFS('city centre offline'!$K$2:$K$2047,'city centre offline'!$A$2:$A$2047,$A28,'city centre offline'!$B$2:$B$2047,K$4)*AVERAGEIFS('all sales summary'!$I$2:$I$2047,'all sales summary'!$A$2:$A$2047,$A28,'all sales summary'!$B$2:$B$2047,K$4))/((AVERAGEIFS('overall city offline'!$K$2:$K$2047,'overall city offline'!$A$2:$A$2047,$A28,'overall city offline'!$B$2:$B$2047,K$4)*(1-AVERAGEIFS('all sales summary'!$I$2:$I$2047,'all sales summary'!$A$2:$A$2047,$A28,'all sales summary'!$B$2:$B$2047,K$4)))+(AVERAGEIFS('city centre offline'!$K$2:$K$2047,'city centre offline'!$A$2:$A$2047,$A28,'city centre offline'!$B$2:$B$2047,K$4)*AVERAGEIFS('all sales summary'!$I$2:$I$2047,'all sales summary'!$A$2:$A$2047,$A28,'all sales summary'!$B$2:$B$2047,K$4)))</f>
        <v>0.23562926196901501</v>
      </c>
      <c r="L28" s="60">
        <f>(AVERAGEIFS('city centre offline'!$K$2:$K$2047,'city centre offline'!$A$2:$A$2047,$A28,'city centre offline'!$B$2:$B$2047,L$4)*AVERAGEIFS('all sales summary'!$I$2:$I$2047,'all sales summary'!$A$2:$A$2047,$A28,'all sales summary'!$B$2:$B$2047,L$4))/((AVERAGEIFS('overall city offline'!$K$2:$K$2047,'overall city offline'!$A$2:$A$2047,$A28,'overall city offline'!$B$2:$B$2047,L$4)*(1-AVERAGEIFS('all sales summary'!$I$2:$I$2047,'all sales summary'!$A$2:$A$2047,$A28,'all sales summary'!$B$2:$B$2047,L$4)))+(AVERAGEIFS('city centre offline'!$K$2:$K$2047,'city centre offline'!$A$2:$A$2047,$A28,'city centre offline'!$B$2:$B$2047,L$4)*AVERAGEIFS('all sales summary'!$I$2:$I$2047,'all sales summary'!$A$2:$A$2047,$A28,'all sales summary'!$B$2:$B$2047,L$4)))</f>
        <v>0.25166172781989099</v>
      </c>
      <c r="M28" s="60">
        <f>(AVERAGEIFS('city centre offline'!$K$2:$K$2047,'city centre offline'!$A$2:$A$2047,$A28,'city centre offline'!$B$2:$B$2047,M$4)*AVERAGEIFS('all sales summary'!$I$2:$I$2047,'all sales summary'!$A$2:$A$2047,$A28,'all sales summary'!$B$2:$B$2047,M$4))/((AVERAGEIFS('overall city offline'!$K$2:$K$2047,'overall city offline'!$A$2:$A$2047,$A28,'overall city offline'!$B$2:$B$2047,M$4)*(1-AVERAGEIFS('all sales summary'!$I$2:$I$2047,'all sales summary'!$A$2:$A$2047,$A28,'all sales summary'!$B$2:$B$2047,M$4)))+(AVERAGEIFS('city centre offline'!$K$2:$K$2047,'city centre offline'!$A$2:$A$2047,$A28,'city centre offline'!$B$2:$B$2047,M$4)*AVERAGEIFS('all sales summary'!$I$2:$I$2047,'all sales summary'!$A$2:$A$2047,$A28,'all sales summary'!$B$2:$B$2047,M$4)))</f>
        <v>0.27618318269834735</v>
      </c>
      <c r="N28" s="60">
        <f>(AVERAGEIFS('city centre offline'!$K$2:$K$2047,'city centre offline'!$A$2:$A$2047,$A28,'city centre offline'!$B$2:$B$2047,N$4)*AVERAGEIFS('all sales summary'!$I$2:$I$2047,'all sales summary'!$A$2:$A$2047,$A28,'all sales summary'!$B$2:$B$2047,N$4))/((AVERAGEIFS('overall city offline'!$K$2:$K$2047,'overall city offline'!$A$2:$A$2047,$A28,'overall city offline'!$B$2:$B$2047,N$4)*(1-AVERAGEIFS('all sales summary'!$I$2:$I$2047,'all sales summary'!$A$2:$A$2047,$A28,'all sales summary'!$B$2:$B$2047,N$4)))+(AVERAGEIFS('city centre offline'!$K$2:$K$2047,'city centre offline'!$A$2:$A$2047,$A28,'city centre offline'!$B$2:$B$2047,N$4)*AVERAGEIFS('all sales summary'!$I$2:$I$2047,'all sales summary'!$A$2:$A$2047,$A28,'all sales summary'!$B$2:$B$2047,N$4)))</f>
        <v>0.23035307145006861</v>
      </c>
      <c r="O28" s="60">
        <f>(AVERAGEIFS('city centre offline'!$K$2:$K$2047,'city centre offline'!$A$2:$A$2047,$A28,'city centre offline'!$B$2:$B$2047,O$4)*AVERAGEIFS('all sales summary'!$I$2:$I$2047,'all sales summary'!$A$2:$A$2047,$A28,'all sales summary'!$B$2:$B$2047,O$4))/((AVERAGEIFS('overall city offline'!$K$2:$K$2047,'overall city offline'!$A$2:$A$2047,$A28,'overall city offline'!$B$2:$B$2047,O$4)*(1-AVERAGEIFS('all sales summary'!$I$2:$I$2047,'all sales summary'!$A$2:$A$2047,$A28,'all sales summary'!$B$2:$B$2047,O$4)))+(AVERAGEIFS('city centre offline'!$K$2:$K$2047,'city centre offline'!$A$2:$A$2047,$A28,'city centre offline'!$B$2:$B$2047,O$4)*AVERAGEIFS('all sales summary'!$I$2:$I$2047,'all sales summary'!$A$2:$A$2047,$A28,'all sales summary'!$B$2:$B$2047,O$4)))</f>
        <v>0.22535093786937493</v>
      </c>
      <c r="P28" s="60">
        <f>(AVERAGEIFS('city centre offline'!$K$2:$K$2047,'city centre offline'!$A$2:$A$2047,$A28,'city centre offline'!$B$2:$B$2047,P$4)*AVERAGEIFS('all sales summary'!$I$2:$I$2047,'all sales summary'!$A$2:$A$2047,$A28,'all sales summary'!$B$2:$B$2047,P$4))/((AVERAGEIFS('overall city offline'!$K$2:$K$2047,'overall city offline'!$A$2:$A$2047,$A28,'overall city offline'!$B$2:$B$2047,P$4)*(1-AVERAGEIFS('all sales summary'!$I$2:$I$2047,'all sales summary'!$A$2:$A$2047,$A28,'all sales summary'!$B$2:$B$2047,P$4)))+(AVERAGEIFS('city centre offline'!$K$2:$K$2047,'city centre offline'!$A$2:$A$2047,$A28,'city centre offline'!$B$2:$B$2047,P$4)*AVERAGEIFS('all sales summary'!$I$2:$I$2047,'all sales summary'!$A$2:$A$2047,$A28,'all sales summary'!$B$2:$B$2047,P$4)))</f>
        <v>0.16245011718521576</v>
      </c>
      <c r="Q28" s="60">
        <f>(AVERAGEIFS('city centre offline'!$K$2:$K$2047,'city centre offline'!$A$2:$A$2047,$A28,'city centre offline'!$B$2:$B$2047,Q$4)*AVERAGEIFS('all sales summary'!$I$2:$I$2047,'all sales summary'!$A$2:$A$2047,$A28,'all sales summary'!$B$2:$B$2047,Q$4))/((AVERAGEIFS('overall city offline'!$K$2:$K$2047,'overall city offline'!$A$2:$A$2047,$A28,'overall city offline'!$B$2:$B$2047,Q$4)*(1-AVERAGEIFS('all sales summary'!$I$2:$I$2047,'all sales summary'!$A$2:$A$2047,$A28,'all sales summary'!$B$2:$B$2047,Q$4)))+(AVERAGEIFS('city centre offline'!$K$2:$K$2047,'city centre offline'!$A$2:$A$2047,$A28,'city centre offline'!$B$2:$B$2047,Q$4)*AVERAGEIFS('all sales summary'!$I$2:$I$2047,'all sales summary'!$A$2:$A$2047,$A28,'all sales summary'!$B$2:$B$2047,Q$4)))</f>
        <v>6.7920711564600812E-3</v>
      </c>
      <c r="R28" s="60">
        <f>(AVERAGEIFS('city centre offline'!$K$2:$K$2047,'city centre offline'!$A$2:$A$2047,$A28,'city centre offline'!$B$2:$B$2047,R$4)*AVERAGEIFS('all sales summary'!$I$2:$I$2047,'all sales summary'!$A$2:$A$2047,$A28,'all sales summary'!$B$2:$B$2047,R$4))/((AVERAGEIFS('overall city offline'!$K$2:$K$2047,'overall city offline'!$A$2:$A$2047,$A28,'overall city offline'!$B$2:$B$2047,R$4)*(1-AVERAGEIFS('all sales summary'!$I$2:$I$2047,'all sales summary'!$A$2:$A$2047,$A28,'all sales summary'!$B$2:$B$2047,R$4)))+(AVERAGEIFS('city centre offline'!$K$2:$K$2047,'city centre offline'!$A$2:$A$2047,$A28,'city centre offline'!$B$2:$B$2047,R$4)*AVERAGEIFS('all sales summary'!$I$2:$I$2047,'all sales summary'!$A$2:$A$2047,$A28,'all sales summary'!$B$2:$B$2047,R$4)))</f>
        <v>8.4261351118329678E-3</v>
      </c>
      <c r="S28" s="60">
        <f>(AVERAGEIFS('city centre offline'!$K$2:$K$2047,'city centre offline'!$A$2:$A$2047,$A28,'city centre offline'!$B$2:$B$2047,S$4)*AVERAGEIFS('all sales summary'!$I$2:$I$2047,'all sales summary'!$A$2:$A$2047,$A28,'all sales summary'!$B$2:$B$2047,S$4))/((AVERAGEIFS('overall city offline'!$K$2:$K$2047,'overall city offline'!$A$2:$A$2047,$A28,'overall city offline'!$B$2:$B$2047,S$4)*(1-AVERAGEIFS('all sales summary'!$I$2:$I$2047,'all sales summary'!$A$2:$A$2047,$A28,'all sales summary'!$B$2:$B$2047,S$4)))+(AVERAGEIFS('city centre offline'!$K$2:$K$2047,'city centre offline'!$A$2:$A$2047,$A28,'city centre offline'!$B$2:$B$2047,S$4)*AVERAGEIFS('all sales summary'!$I$2:$I$2047,'all sales summary'!$A$2:$A$2047,$A28,'all sales summary'!$B$2:$B$2047,S$4)))</f>
        <v>2.8788093409036226E-2</v>
      </c>
      <c r="T28" s="60">
        <f>(AVERAGEIFS('city centre offline'!$K$2:$K$2047,'city centre offline'!$A$2:$A$2047,$A28,'city centre offline'!$B$2:$B$2047,T$4)*AVERAGEIFS('all sales summary'!$I$2:$I$2047,'all sales summary'!$A$2:$A$2047,$A28,'all sales summary'!$B$2:$B$2047,T$4))/((AVERAGEIFS('overall city offline'!$K$2:$K$2047,'overall city offline'!$A$2:$A$2047,$A28,'overall city offline'!$B$2:$B$2047,T$4)*(1-AVERAGEIFS('all sales summary'!$I$2:$I$2047,'all sales summary'!$A$2:$A$2047,$A28,'all sales summary'!$B$2:$B$2047,T$4)))+(AVERAGEIFS('city centre offline'!$K$2:$K$2047,'city centre offline'!$A$2:$A$2047,$A28,'city centre offline'!$B$2:$B$2047,T$4)*AVERAGEIFS('all sales summary'!$I$2:$I$2047,'all sales summary'!$A$2:$A$2047,$A28,'all sales summary'!$B$2:$B$2047,T$4)))</f>
        <v>0.1805042760803704</v>
      </c>
      <c r="U28" s="60">
        <f>(AVERAGEIFS('city centre offline'!$K$2:$K$2047,'city centre offline'!$A$2:$A$2047,$A28,'city centre offline'!$B$2:$B$2047,U$4)*AVERAGEIFS('all sales summary'!$I$2:$I$2047,'all sales summary'!$A$2:$A$2047,$A28,'all sales summary'!$B$2:$B$2047,U$4))/((AVERAGEIFS('overall city offline'!$K$2:$K$2047,'overall city offline'!$A$2:$A$2047,$A28,'overall city offline'!$B$2:$B$2047,U$4)*(1-AVERAGEIFS('all sales summary'!$I$2:$I$2047,'all sales summary'!$A$2:$A$2047,$A28,'all sales summary'!$B$2:$B$2047,U$4)))+(AVERAGEIFS('city centre offline'!$K$2:$K$2047,'city centre offline'!$A$2:$A$2047,$A28,'city centre offline'!$B$2:$B$2047,U$4)*AVERAGEIFS('all sales summary'!$I$2:$I$2047,'all sales summary'!$A$2:$A$2047,$A28,'all sales summary'!$B$2:$B$2047,U$4)))</f>
        <v>0.19080831589074573</v>
      </c>
      <c r="V28" s="60">
        <f>(AVERAGEIFS('city centre offline'!$K$2:$K$2047,'city centre offline'!$A$2:$A$2047,$A28,'city centre offline'!$B$2:$B$2047,V$4)*AVERAGEIFS('all sales summary'!$I$2:$I$2047,'all sales summary'!$A$2:$A$2047,$A28,'all sales summary'!$B$2:$B$2047,V$4))/((AVERAGEIFS('overall city offline'!$K$2:$K$2047,'overall city offline'!$A$2:$A$2047,$A28,'overall city offline'!$B$2:$B$2047,V$4)*(1-AVERAGEIFS('all sales summary'!$I$2:$I$2047,'all sales summary'!$A$2:$A$2047,$A28,'all sales summary'!$B$2:$B$2047,V$4)))+(AVERAGEIFS('city centre offline'!$K$2:$K$2047,'city centre offline'!$A$2:$A$2047,$A28,'city centre offline'!$B$2:$B$2047,V$4)*AVERAGEIFS('all sales summary'!$I$2:$I$2047,'all sales summary'!$A$2:$A$2047,$A28,'all sales summary'!$B$2:$B$2047,V$4)))</f>
        <v>0.18087175399888963</v>
      </c>
      <c r="W28" s="60">
        <f>(AVERAGEIFS('city centre offline'!$K$2:$K$2047,'city centre offline'!$A$2:$A$2047,$A28,'city centre offline'!$B$2:$B$2047,W$4)*AVERAGEIFS('all sales summary'!$I$2:$I$2047,'all sales summary'!$A$2:$A$2047,$A28,'all sales summary'!$B$2:$B$2047,W$4))/((AVERAGEIFS('overall city offline'!$K$2:$K$2047,'overall city offline'!$A$2:$A$2047,$A28,'overall city offline'!$B$2:$B$2047,W$4)*(1-AVERAGEIFS('all sales summary'!$I$2:$I$2047,'all sales summary'!$A$2:$A$2047,$A28,'all sales summary'!$B$2:$B$2047,W$4)))+(AVERAGEIFS('city centre offline'!$K$2:$K$2047,'city centre offline'!$A$2:$A$2047,$A28,'city centre offline'!$B$2:$B$2047,W$4)*AVERAGEIFS('all sales summary'!$I$2:$I$2047,'all sales summary'!$A$2:$A$2047,$A28,'all sales summary'!$B$2:$B$2047,W$4)))</f>
        <v>0.16894112531879019</v>
      </c>
      <c r="X28" s="60">
        <f>(AVERAGEIFS('city centre offline'!$K$2:$K$2047,'city centre offline'!$A$2:$A$2047,$A28,'city centre offline'!$B$2:$B$2047,X$4)*AVERAGEIFS('all sales summary'!$I$2:$I$2047,'all sales summary'!$A$2:$A$2047,$A28,'all sales summary'!$B$2:$B$2047,X$4))/((AVERAGEIFS('overall city offline'!$K$2:$K$2047,'overall city offline'!$A$2:$A$2047,$A28,'overall city offline'!$B$2:$B$2047,X$4)*(1-AVERAGEIFS('all sales summary'!$I$2:$I$2047,'all sales summary'!$A$2:$A$2047,$A28,'all sales summary'!$B$2:$B$2047,X$4)))+(AVERAGEIFS('city centre offline'!$K$2:$K$2047,'city centre offline'!$A$2:$A$2047,$A28,'city centre offline'!$B$2:$B$2047,X$4)*AVERAGEIFS('all sales summary'!$I$2:$I$2047,'all sales summary'!$A$2:$A$2047,$A28,'all sales summary'!$B$2:$B$2047,X$4)))</f>
        <v>0.16613810585242747</v>
      </c>
      <c r="Y28" s="60">
        <f>(AVERAGEIFS('city centre offline'!$K$2:$K$2047,'city centre offline'!$A$2:$A$2047,$A28,'city centre offline'!$B$2:$B$2047,Y$4)*AVERAGEIFS('all sales summary'!$I$2:$I$2047,'all sales summary'!$A$2:$A$2047,$A28,'all sales summary'!$B$2:$B$2047,Y$4))/((AVERAGEIFS('overall city offline'!$K$2:$K$2047,'overall city offline'!$A$2:$A$2047,$A28,'overall city offline'!$B$2:$B$2047,Y$4)*(1-AVERAGEIFS('all sales summary'!$I$2:$I$2047,'all sales summary'!$A$2:$A$2047,$A28,'all sales summary'!$B$2:$B$2047,Y$4)))+(AVERAGEIFS('city centre offline'!$K$2:$K$2047,'city centre offline'!$A$2:$A$2047,$A28,'city centre offline'!$B$2:$B$2047,Y$4)*AVERAGEIFS('all sales summary'!$I$2:$I$2047,'all sales summary'!$A$2:$A$2047,$A28,'all sales summary'!$B$2:$B$2047,Y$4)))</f>
        <v>0.21207403399321118</v>
      </c>
      <c r="Z28" s="60">
        <f>(AVERAGEIFS('city centre offline'!$K$2:$K$2047,'city centre offline'!$A$2:$A$2047,$A28,'city centre offline'!$B$2:$B$2047,Z$4)*AVERAGEIFS('all sales summary'!$I$2:$I$2047,'all sales summary'!$A$2:$A$2047,$A28,'all sales summary'!$B$2:$B$2047,Z$4))/((AVERAGEIFS('overall city offline'!$K$2:$K$2047,'overall city offline'!$A$2:$A$2047,$A28,'overall city offline'!$B$2:$B$2047,Z$4)*(1-AVERAGEIFS('all sales summary'!$I$2:$I$2047,'all sales summary'!$A$2:$A$2047,$A28,'all sales summary'!$B$2:$B$2047,Z$4)))+(AVERAGEIFS('city centre offline'!$K$2:$K$2047,'city centre offline'!$A$2:$A$2047,$A28,'city centre offline'!$B$2:$B$2047,Z$4)*AVERAGEIFS('all sales summary'!$I$2:$I$2047,'all sales summary'!$A$2:$A$2047,$A28,'all sales summary'!$B$2:$B$2047,Z$4)))</f>
        <v>1.4542128659849269E-2</v>
      </c>
      <c r="AA28" s="60">
        <f>(AVERAGEIFS('city centre offline'!$K$2:$K$2047,'city centre offline'!$A$2:$A$2047,$A28,'city centre offline'!$B$2:$B$2047,AA$4)*AVERAGEIFS('all sales summary'!$I$2:$I$2047,'all sales summary'!$A$2:$A$2047,$A28,'all sales summary'!$B$2:$B$2047,AA$4))/((AVERAGEIFS('overall city offline'!$K$2:$K$2047,'overall city offline'!$A$2:$A$2047,$A28,'overall city offline'!$B$2:$B$2047,AA$4)*(1-AVERAGEIFS('all sales summary'!$I$2:$I$2047,'all sales summary'!$A$2:$A$2047,$A28,'all sales summary'!$B$2:$B$2047,AA$4)))+(AVERAGEIFS('city centre offline'!$K$2:$K$2047,'city centre offline'!$A$2:$A$2047,$A28,'city centre offline'!$B$2:$B$2047,AA$4)*AVERAGEIFS('all sales summary'!$I$2:$I$2047,'all sales summary'!$A$2:$A$2047,$A28,'all sales summary'!$B$2:$B$2047,AA$4)))</f>
        <v>1.4697289343589269E-2</v>
      </c>
      <c r="AB28" s="60">
        <f>(AVERAGEIFS('city centre offline'!$K$2:$K$2047,'city centre offline'!$A$2:$A$2047,$A28,'city centre offline'!$B$2:$B$2047,AB$4)*AVERAGEIFS('all sales summary'!$I$2:$I$2047,'all sales summary'!$A$2:$A$2047,$A28,'all sales summary'!$B$2:$B$2047,AB$4))/((AVERAGEIFS('overall city offline'!$K$2:$K$2047,'overall city offline'!$A$2:$A$2047,$A28,'overall city offline'!$B$2:$B$2047,AB$4)*(1-AVERAGEIFS('all sales summary'!$I$2:$I$2047,'all sales summary'!$A$2:$A$2047,$A28,'all sales summary'!$B$2:$B$2047,AB$4)))+(AVERAGEIFS('city centre offline'!$K$2:$K$2047,'city centre offline'!$A$2:$A$2047,$A28,'city centre offline'!$B$2:$B$2047,AB$4)*AVERAGEIFS('all sales summary'!$I$2:$I$2047,'all sales summary'!$A$2:$A$2047,$A28,'all sales summary'!$B$2:$B$2047,AB$4)))</f>
        <v>1.7409279118031418E-2</v>
      </c>
      <c r="AC28" s="60">
        <f>(AVERAGEIFS('city centre offline'!$K$2:$K$2047,'city centre offline'!$A$2:$A$2047,$A28,'city centre offline'!$B$2:$B$2047,AC$4)*AVERAGEIFS('all sales summary'!$I$2:$I$2047,'all sales summary'!$A$2:$A$2047,$A28,'all sales summary'!$B$2:$B$2047,AC$4))/((AVERAGEIFS('overall city offline'!$K$2:$K$2047,'overall city offline'!$A$2:$A$2047,$A28,'overall city offline'!$B$2:$B$2047,AC$4)*(1-AVERAGEIFS('all sales summary'!$I$2:$I$2047,'all sales summary'!$A$2:$A$2047,$A28,'all sales summary'!$B$2:$B$2047,AC$4)))+(AVERAGEIFS('city centre offline'!$K$2:$K$2047,'city centre offline'!$A$2:$A$2047,$A28,'city centre offline'!$B$2:$B$2047,AC$4)*AVERAGEIFS('all sales summary'!$I$2:$I$2047,'all sales summary'!$A$2:$A$2047,$A28,'all sales summary'!$B$2:$B$2047,AC$4)))</f>
        <v>8.4506551916236114E-2</v>
      </c>
      <c r="AD28" s="60">
        <f>(AVERAGEIFS('city centre offline'!$K$2:$K$2047,'city centre offline'!$A$2:$A$2047,$A28,'city centre offline'!$B$2:$B$2047,AD$4)*AVERAGEIFS('all sales summary'!$I$2:$I$2047,'all sales summary'!$A$2:$A$2047,$A28,'all sales summary'!$B$2:$B$2047,AD$4))/((AVERAGEIFS('overall city offline'!$K$2:$K$2047,'overall city offline'!$A$2:$A$2047,$A28,'overall city offline'!$B$2:$B$2047,AD$4)*(1-AVERAGEIFS('all sales summary'!$I$2:$I$2047,'all sales summary'!$A$2:$A$2047,$A28,'all sales summary'!$B$2:$B$2047,AD$4)))+(AVERAGEIFS('city centre offline'!$K$2:$K$2047,'city centre offline'!$A$2:$A$2047,$A28,'city centre offline'!$B$2:$B$2047,AD$4)*AVERAGEIFS('all sales summary'!$I$2:$I$2047,'all sales summary'!$A$2:$A$2047,$A28,'all sales summary'!$B$2:$B$2047,AD$4)))</f>
        <v>0.19927541198503609</v>
      </c>
      <c r="AE28" s="60">
        <f>(AVERAGEIFS('city centre offline'!$K$2:$K$2047,'city centre offline'!$A$2:$A$2047,$A28,'city centre offline'!$B$2:$B$2047,AE$4)*AVERAGEIFS('all sales summary'!$I$2:$I$2047,'all sales summary'!$A$2:$A$2047,$A28,'all sales summary'!$B$2:$B$2047,AE$4))/((AVERAGEIFS('overall city offline'!$K$2:$K$2047,'overall city offline'!$A$2:$A$2047,$A28,'overall city offline'!$B$2:$B$2047,AE$4)*(1-AVERAGEIFS('all sales summary'!$I$2:$I$2047,'all sales summary'!$A$2:$A$2047,$A28,'all sales summary'!$B$2:$B$2047,AE$4)))+(AVERAGEIFS('city centre offline'!$K$2:$K$2047,'city centre offline'!$A$2:$A$2047,$A28,'city centre offline'!$B$2:$B$2047,AE$4)*AVERAGEIFS('all sales summary'!$I$2:$I$2047,'all sales summary'!$A$2:$A$2047,$A28,'all sales summary'!$B$2:$B$2047,AE$4)))</f>
        <v>0.19119798652178566</v>
      </c>
      <c r="AF28" s="60">
        <f>(AVERAGEIFS('city centre offline'!$K$2:$K$2047,'city centre offline'!$A$2:$A$2047,$A28,'city centre offline'!$B$2:$B$2047,AF$4)*AVERAGEIFS('all sales summary'!$I$2:$I$2047,'all sales summary'!$A$2:$A$2047,$A28,'all sales summary'!$B$2:$B$2047,AF$4))/((AVERAGEIFS('overall city offline'!$K$2:$K$2047,'overall city offline'!$A$2:$A$2047,$A28,'overall city offline'!$B$2:$B$2047,AF$4)*(1-AVERAGEIFS('all sales summary'!$I$2:$I$2047,'all sales summary'!$A$2:$A$2047,$A28,'all sales summary'!$B$2:$B$2047,AF$4)))+(AVERAGEIFS('city centre offline'!$K$2:$K$2047,'city centre offline'!$A$2:$A$2047,$A28,'city centre offline'!$B$2:$B$2047,AF$4)*AVERAGEIFS('all sales summary'!$I$2:$I$2047,'all sales summary'!$A$2:$A$2047,$A28,'all sales summary'!$B$2:$B$2047,AF$4)))</f>
        <v>0.19383851033631772</v>
      </c>
      <c r="AG28" s="60">
        <f>(AVERAGEIFS('city centre offline'!$K$2:$K$2047,'city centre offline'!$A$2:$A$2047,$A28,'city centre offline'!$B$2:$B$2047,AG$4)*AVERAGEIFS('all sales summary'!$I$2:$I$2047,'all sales summary'!$A$2:$A$2047,$A28,'all sales summary'!$B$2:$B$2047,AG$4))/((AVERAGEIFS('overall city offline'!$K$2:$K$2047,'overall city offline'!$A$2:$A$2047,$A28,'overall city offline'!$B$2:$B$2047,AG$4)*(1-AVERAGEIFS('all sales summary'!$I$2:$I$2047,'all sales summary'!$A$2:$A$2047,$A28,'all sales summary'!$B$2:$B$2047,AG$4)))+(AVERAGEIFS('city centre offline'!$K$2:$K$2047,'city centre offline'!$A$2:$A$2047,$A28,'city centre offline'!$B$2:$B$2047,AG$4)*AVERAGEIFS('all sales summary'!$I$2:$I$2047,'all sales summary'!$A$2:$A$2047,$A28,'all sales summary'!$B$2:$B$2047,AG$4)))</f>
        <v>0.20009069408668545</v>
      </c>
      <c r="AH28" s="60">
        <f>(AVERAGEIFS('city centre offline'!$K$2:$K$2047,'city centre offline'!$A$2:$A$2047,$A28,'city centre offline'!$B$2:$B$2047,AH$4)*AVERAGEIFS('all sales summary'!$I$2:$I$2047,'all sales summary'!$A$2:$A$2047,$A28,'all sales summary'!$B$2:$B$2047,AH$4))/((AVERAGEIFS('overall city offline'!$K$2:$K$2047,'overall city offline'!$A$2:$A$2047,$A28,'overall city offline'!$B$2:$B$2047,AH$4)*(1-AVERAGEIFS('all sales summary'!$I$2:$I$2047,'all sales summary'!$A$2:$A$2047,$A28,'all sales summary'!$B$2:$B$2047,AH$4)))+(AVERAGEIFS('city centre offline'!$K$2:$K$2047,'city centre offline'!$A$2:$A$2047,$A28,'city centre offline'!$B$2:$B$2047,AH$4)*AVERAGEIFS('all sales summary'!$I$2:$I$2047,'all sales summary'!$A$2:$A$2047,$A28,'all sales summary'!$B$2:$B$2047,AH$4)))</f>
        <v>0.19203227235657344</v>
      </c>
    </row>
    <row r="29" spans="1:34" x14ac:dyDescent="0.3">
      <c r="A29" t="s">
        <v>31</v>
      </c>
      <c r="B29" s="60">
        <f>(AVERAGEIFS('city centre offline'!$K$2:$K$2047,'city centre offline'!$A$2:$A$2047,$A29,'city centre offline'!$B$2:$B$2047,B$4)*AVERAGEIFS('all sales summary'!$I$2:$I$2047,'all sales summary'!$A$2:$A$2047,$A29,'all sales summary'!$B$2:$B$2047,B$4))/((AVERAGEIFS('overall city offline'!$K$2:$K$2047,'overall city offline'!$A$2:$A$2047,$A29,'overall city offline'!$B$2:$B$2047,B$4)*(1-AVERAGEIFS('all sales summary'!$I$2:$I$2047,'all sales summary'!$A$2:$A$2047,$A29,'all sales summary'!$B$2:$B$2047,B$4)))+(AVERAGEIFS('city centre offline'!$K$2:$K$2047,'city centre offline'!$A$2:$A$2047,$A29,'city centre offline'!$B$2:$B$2047,B$4)*AVERAGEIFS('all sales summary'!$I$2:$I$2047,'all sales summary'!$A$2:$A$2047,$A29,'all sales summary'!$B$2:$B$2047,B$4)))</f>
        <v>0.18581469913191201</v>
      </c>
      <c r="C29" s="60">
        <f>(AVERAGEIFS('city centre offline'!$K$2:$K$2047,'city centre offline'!$A$2:$A$2047,$A29,'city centre offline'!$B$2:$B$2047,C$4)*AVERAGEIFS('all sales summary'!$I$2:$I$2047,'all sales summary'!$A$2:$A$2047,$A29,'all sales summary'!$B$2:$B$2047,C$4))/((AVERAGEIFS('overall city offline'!$K$2:$K$2047,'overall city offline'!$A$2:$A$2047,$A29,'overall city offline'!$B$2:$B$2047,C$4)*(1-AVERAGEIFS('all sales summary'!$I$2:$I$2047,'all sales summary'!$A$2:$A$2047,$A29,'all sales summary'!$B$2:$B$2047,C$4)))+(AVERAGEIFS('city centre offline'!$K$2:$K$2047,'city centre offline'!$A$2:$A$2047,$A29,'city centre offline'!$B$2:$B$2047,C$4)*AVERAGEIFS('all sales summary'!$I$2:$I$2047,'all sales summary'!$A$2:$A$2047,$A29,'all sales summary'!$B$2:$B$2047,C$4)))</f>
        <v>0.19696310021350641</v>
      </c>
      <c r="D29" s="60">
        <f>(AVERAGEIFS('city centre offline'!$K$2:$K$2047,'city centre offline'!$A$2:$A$2047,$A29,'city centre offline'!$B$2:$B$2047,D$4)*AVERAGEIFS('all sales summary'!$I$2:$I$2047,'all sales summary'!$A$2:$A$2047,$A29,'all sales summary'!$B$2:$B$2047,D$4))/((AVERAGEIFS('overall city offline'!$K$2:$K$2047,'overall city offline'!$A$2:$A$2047,$A29,'overall city offline'!$B$2:$B$2047,D$4)*(1-AVERAGEIFS('all sales summary'!$I$2:$I$2047,'all sales summary'!$A$2:$A$2047,$A29,'all sales summary'!$B$2:$B$2047,D$4)))+(AVERAGEIFS('city centre offline'!$K$2:$K$2047,'city centre offline'!$A$2:$A$2047,$A29,'city centre offline'!$B$2:$B$2047,D$4)*AVERAGEIFS('all sales summary'!$I$2:$I$2047,'all sales summary'!$A$2:$A$2047,$A29,'all sales summary'!$B$2:$B$2047,D$4)))</f>
        <v>0.20602505996835224</v>
      </c>
      <c r="E29" s="60">
        <f>(AVERAGEIFS('city centre offline'!$K$2:$K$2047,'city centre offline'!$A$2:$A$2047,$A29,'city centre offline'!$B$2:$B$2047,E$4)*AVERAGEIFS('all sales summary'!$I$2:$I$2047,'all sales summary'!$A$2:$A$2047,$A29,'all sales summary'!$B$2:$B$2047,E$4))/((AVERAGEIFS('overall city offline'!$K$2:$K$2047,'overall city offline'!$A$2:$A$2047,$A29,'overall city offline'!$B$2:$B$2047,E$4)*(1-AVERAGEIFS('all sales summary'!$I$2:$I$2047,'all sales summary'!$A$2:$A$2047,$A29,'all sales summary'!$B$2:$B$2047,E$4)))+(AVERAGEIFS('city centre offline'!$K$2:$K$2047,'city centre offline'!$A$2:$A$2047,$A29,'city centre offline'!$B$2:$B$2047,E$4)*AVERAGEIFS('all sales summary'!$I$2:$I$2047,'all sales summary'!$A$2:$A$2047,$A29,'all sales summary'!$B$2:$B$2047,E$4)))</f>
        <v>0.19961863727053938</v>
      </c>
      <c r="F29" s="60">
        <f>(AVERAGEIFS('city centre offline'!$K$2:$K$2047,'city centre offline'!$A$2:$A$2047,$A29,'city centre offline'!$B$2:$B$2047,F$4)*AVERAGEIFS('all sales summary'!$I$2:$I$2047,'all sales summary'!$A$2:$A$2047,$A29,'all sales summary'!$B$2:$B$2047,F$4))/((AVERAGEIFS('overall city offline'!$K$2:$K$2047,'overall city offline'!$A$2:$A$2047,$A29,'overall city offline'!$B$2:$B$2047,F$4)*(1-AVERAGEIFS('all sales summary'!$I$2:$I$2047,'all sales summary'!$A$2:$A$2047,$A29,'all sales summary'!$B$2:$B$2047,F$4)))+(AVERAGEIFS('city centre offline'!$K$2:$K$2047,'city centre offline'!$A$2:$A$2047,$A29,'city centre offline'!$B$2:$B$2047,F$4)*AVERAGEIFS('all sales summary'!$I$2:$I$2047,'all sales summary'!$A$2:$A$2047,$A29,'all sales summary'!$B$2:$B$2047,F$4)))</f>
        <v>0.19478597888413948</v>
      </c>
      <c r="G29" s="60">
        <f>(AVERAGEIFS('city centre offline'!$K$2:$K$2047,'city centre offline'!$A$2:$A$2047,$A29,'city centre offline'!$B$2:$B$2047,G$4)*AVERAGEIFS('all sales summary'!$I$2:$I$2047,'all sales summary'!$A$2:$A$2047,$A29,'all sales summary'!$B$2:$B$2047,G$4))/((AVERAGEIFS('overall city offline'!$K$2:$K$2047,'overall city offline'!$A$2:$A$2047,$A29,'overall city offline'!$B$2:$B$2047,G$4)*(1-AVERAGEIFS('all sales summary'!$I$2:$I$2047,'all sales summary'!$A$2:$A$2047,$A29,'all sales summary'!$B$2:$B$2047,G$4)))+(AVERAGEIFS('city centre offline'!$K$2:$K$2047,'city centre offline'!$A$2:$A$2047,$A29,'city centre offline'!$B$2:$B$2047,G$4)*AVERAGEIFS('all sales summary'!$I$2:$I$2047,'all sales summary'!$A$2:$A$2047,$A29,'all sales summary'!$B$2:$B$2047,G$4)))</f>
        <v>0.19948878849588886</v>
      </c>
      <c r="H29" s="60">
        <f>(AVERAGEIFS('city centre offline'!$K$2:$K$2047,'city centre offline'!$A$2:$A$2047,$A29,'city centre offline'!$B$2:$B$2047,H$4)*AVERAGEIFS('all sales summary'!$I$2:$I$2047,'all sales summary'!$A$2:$A$2047,$A29,'all sales summary'!$B$2:$B$2047,H$4))/((AVERAGEIFS('overall city offline'!$K$2:$K$2047,'overall city offline'!$A$2:$A$2047,$A29,'overall city offline'!$B$2:$B$2047,H$4)*(1-AVERAGEIFS('all sales summary'!$I$2:$I$2047,'all sales summary'!$A$2:$A$2047,$A29,'all sales summary'!$B$2:$B$2047,H$4)))+(AVERAGEIFS('city centre offline'!$K$2:$K$2047,'city centre offline'!$A$2:$A$2047,$A29,'city centre offline'!$B$2:$B$2047,H$4)*AVERAGEIFS('all sales summary'!$I$2:$I$2047,'all sales summary'!$A$2:$A$2047,$A29,'all sales summary'!$B$2:$B$2047,H$4)))</f>
        <v>0.20179183029976352</v>
      </c>
      <c r="I29" s="60">
        <f>(AVERAGEIFS('city centre offline'!$K$2:$K$2047,'city centre offline'!$A$2:$A$2047,$A29,'city centre offline'!$B$2:$B$2047,I$4)*AVERAGEIFS('all sales summary'!$I$2:$I$2047,'all sales summary'!$A$2:$A$2047,$A29,'all sales summary'!$B$2:$B$2047,I$4))/((AVERAGEIFS('overall city offline'!$K$2:$K$2047,'overall city offline'!$A$2:$A$2047,$A29,'overall city offline'!$B$2:$B$2047,I$4)*(1-AVERAGEIFS('all sales summary'!$I$2:$I$2047,'all sales summary'!$A$2:$A$2047,$A29,'all sales summary'!$B$2:$B$2047,I$4)))+(AVERAGEIFS('city centre offline'!$K$2:$K$2047,'city centre offline'!$A$2:$A$2047,$A29,'city centre offline'!$B$2:$B$2047,I$4)*AVERAGEIFS('all sales summary'!$I$2:$I$2047,'all sales summary'!$A$2:$A$2047,$A29,'all sales summary'!$B$2:$B$2047,I$4)))</f>
        <v>0.19598509655807878</v>
      </c>
      <c r="J29" s="60">
        <f>(AVERAGEIFS('city centre offline'!$K$2:$K$2047,'city centre offline'!$A$2:$A$2047,$A29,'city centre offline'!$B$2:$B$2047,J$4)*AVERAGEIFS('all sales summary'!$I$2:$I$2047,'all sales summary'!$A$2:$A$2047,$A29,'all sales summary'!$B$2:$B$2047,J$4))/((AVERAGEIFS('overall city offline'!$K$2:$K$2047,'overall city offline'!$A$2:$A$2047,$A29,'overall city offline'!$B$2:$B$2047,J$4)*(1-AVERAGEIFS('all sales summary'!$I$2:$I$2047,'all sales summary'!$A$2:$A$2047,$A29,'all sales summary'!$B$2:$B$2047,J$4)))+(AVERAGEIFS('city centre offline'!$K$2:$K$2047,'city centre offline'!$A$2:$A$2047,$A29,'city centre offline'!$B$2:$B$2047,J$4)*AVERAGEIFS('all sales summary'!$I$2:$I$2047,'all sales summary'!$A$2:$A$2047,$A29,'all sales summary'!$B$2:$B$2047,J$4)))</f>
        <v>0.19355684480690985</v>
      </c>
      <c r="K29" s="60">
        <f>(AVERAGEIFS('city centre offline'!$K$2:$K$2047,'city centre offline'!$A$2:$A$2047,$A29,'city centre offline'!$B$2:$B$2047,K$4)*AVERAGEIFS('all sales summary'!$I$2:$I$2047,'all sales summary'!$A$2:$A$2047,$A29,'all sales summary'!$B$2:$B$2047,K$4))/((AVERAGEIFS('overall city offline'!$K$2:$K$2047,'overall city offline'!$A$2:$A$2047,$A29,'overall city offline'!$B$2:$B$2047,K$4)*(1-AVERAGEIFS('all sales summary'!$I$2:$I$2047,'all sales summary'!$A$2:$A$2047,$A29,'all sales summary'!$B$2:$B$2047,K$4)))+(AVERAGEIFS('city centre offline'!$K$2:$K$2047,'city centre offline'!$A$2:$A$2047,$A29,'city centre offline'!$B$2:$B$2047,K$4)*AVERAGEIFS('all sales summary'!$I$2:$I$2047,'all sales summary'!$A$2:$A$2047,$A29,'all sales summary'!$B$2:$B$2047,K$4)))</f>
        <v>0.1926521760493968</v>
      </c>
      <c r="L29" s="60">
        <f>(AVERAGEIFS('city centre offline'!$K$2:$K$2047,'city centre offline'!$A$2:$A$2047,$A29,'city centre offline'!$B$2:$B$2047,L$4)*AVERAGEIFS('all sales summary'!$I$2:$I$2047,'all sales summary'!$A$2:$A$2047,$A29,'all sales summary'!$B$2:$B$2047,L$4))/((AVERAGEIFS('overall city offline'!$K$2:$K$2047,'overall city offline'!$A$2:$A$2047,$A29,'overall city offline'!$B$2:$B$2047,L$4)*(1-AVERAGEIFS('all sales summary'!$I$2:$I$2047,'all sales summary'!$A$2:$A$2047,$A29,'all sales summary'!$B$2:$B$2047,L$4)))+(AVERAGEIFS('city centre offline'!$K$2:$K$2047,'city centre offline'!$A$2:$A$2047,$A29,'city centre offline'!$B$2:$B$2047,L$4)*AVERAGEIFS('all sales summary'!$I$2:$I$2047,'all sales summary'!$A$2:$A$2047,$A29,'all sales summary'!$B$2:$B$2047,L$4)))</f>
        <v>0.18800420659684444</v>
      </c>
      <c r="M29" s="60">
        <f>(AVERAGEIFS('city centre offline'!$K$2:$K$2047,'city centre offline'!$A$2:$A$2047,$A29,'city centre offline'!$B$2:$B$2047,M$4)*AVERAGEIFS('all sales summary'!$I$2:$I$2047,'all sales summary'!$A$2:$A$2047,$A29,'all sales summary'!$B$2:$B$2047,M$4))/((AVERAGEIFS('overall city offline'!$K$2:$K$2047,'overall city offline'!$A$2:$A$2047,$A29,'overall city offline'!$B$2:$B$2047,M$4)*(1-AVERAGEIFS('all sales summary'!$I$2:$I$2047,'all sales summary'!$A$2:$A$2047,$A29,'all sales summary'!$B$2:$B$2047,M$4)))+(AVERAGEIFS('city centre offline'!$K$2:$K$2047,'city centre offline'!$A$2:$A$2047,$A29,'city centre offline'!$B$2:$B$2047,M$4)*AVERAGEIFS('all sales summary'!$I$2:$I$2047,'all sales summary'!$A$2:$A$2047,$A29,'all sales summary'!$B$2:$B$2047,M$4)))</f>
        <v>0.20621912296913403</v>
      </c>
      <c r="N29" s="60">
        <f>(AVERAGEIFS('city centre offline'!$K$2:$K$2047,'city centre offline'!$A$2:$A$2047,$A29,'city centre offline'!$B$2:$B$2047,N$4)*AVERAGEIFS('all sales summary'!$I$2:$I$2047,'all sales summary'!$A$2:$A$2047,$A29,'all sales summary'!$B$2:$B$2047,N$4))/((AVERAGEIFS('overall city offline'!$K$2:$K$2047,'overall city offline'!$A$2:$A$2047,$A29,'overall city offline'!$B$2:$B$2047,N$4)*(1-AVERAGEIFS('all sales summary'!$I$2:$I$2047,'all sales summary'!$A$2:$A$2047,$A29,'all sales summary'!$B$2:$B$2047,N$4)))+(AVERAGEIFS('city centre offline'!$K$2:$K$2047,'city centre offline'!$A$2:$A$2047,$A29,'city centre offline'!$B$2:$B$2047,N$4)*AVERAGEIFS('all sales summary'!$I$2:$I$2047,'all sales summary'!$A$2:$A$2047,$A29,'all sales summary'!$B$2:$B$2047,N$4)))</f>
        <v>0.20362735805820786</v>
      </c>
      <c r="O29" s="60">
        <f>(AVERAGEIFS('city centre offline'!$K$2:$K$2047,'city centre offline'!$A$2:$A$2047,$A29,'city centre offline'!$B$2:$B$2047,O$4)*AVERAGEIFS('all sales summary'!$I$2:$I$2047,'all sales summary'!$A$2:$A$2047,$A29,'all sales summary'!$B$2:$B$2047,O$4))/((AVERAGEIFS('overall city offline'!$K$2:$K$2047,'overall city offline'!$A$2:$A$2047,$A29,'overall city offline'!$B$2:$B$2047,O$4)*(1-AVERAGEIFS('all sales summary'!$I$2:$I$2047,'all sales summary'!$A$2:$A$2047,$A29,'all sales summary'!$B$2:$B$2047,O$4)))+(AVERAGEIFS('city centre offline'!$K$2:$K$2047,'city centre offline'!$A$2:$A$2047,$A29,'city centre offline'!$B$2:$B$2047,O$4)*AVERAGEIFS('all sales summary'!$I$2:$I$2047,'all sales summary'!$A$2:$A$2047,$A29,'all sales summary'!$B$2:$B$2047,O$4)))</f>
        <v>0.18742276503132341</v>
      </c>
      <c r="P29" s="60">
        <f>(AVERAGEIFS('city centre offline'!$K$2:$K$2047,'city centre offline'!$A$2:$A$2047,$A29,'city centre offline'!$B$2:$B$2047,P$4)*AVERAGEIFS('all sales summary'!$I$2:$I$2047,'all sales summary'!$A$2:$A$2047,$A29,'all sales summary'!$B$2:$B$2047,P$4))/((AVERAGEIFS('overall city offline'!$K$2:$K$2047,'overall city offline'!$A$2:$A$2047,$A29,'overall city offline'!$B$2:$B$2047,P$4)*(1-AVERAGEIFS('all sales summary'!$I$2:$I$2047,'all sales summary'!$A$2:$A$2047,$A29,'all sales summary'!$B$2:$B$2047,P$4)))+(AVERAGEIFS('city centre offline'!$K$2:$K$2047,'city centre offline'!$A$2:$A$2047,$A29,'city centre offline'!$B$2:$B$2047,P$4)*AVERAGEIFS('all sales summary'!$I$2:$I$2047,'all sales summary'!$A$2:$A$2047,$A29,'all sales summary'!$B$2:$B$2047,P$4)))</f>
        <v>0.18254837181937605</v>
      </c>
      <c r="Q29" s="60">
        <f>(AVERAGEIFS('city centre offline'!$K$2:$K$2047,'city centre offline'!$A$2:$A$2047,$A29,'city centre offline'!$B$2:$B$2047,Q$4)*AVERAGEIFS('all sales summary'!$I$2:$I$2047,'all sales summary'!$A$2:$A$2047,$A29,'all sales summary'!$B$2:$B$2047,Q$4))/((AVERAGEIFS('overall city offline'!$K$2:$K$2047,'overall city offline'!$A$2:$A$2047,$A29,'overall city offline'!$B$2:$B$2047,Q$4)*(1-AVERAGEIFS('all sales summary'!$I$2:$I$2047,'all sales summary'!$A$2:$A$2047,$A29,'all sales summary'!$B$2:$B$2047,Q$4)))+(AVERAGEIFS('city centre offline'!$K$2:$K$2047,'city centre offline'!$A$2:$A$2047,$A29,'city centre offline'!$B$2:$B$2047,Q$4)*AVERAGEIFS('all sales summary'!$I$2:$I$2047,'all sales summary'!$A$2:$A$2047,$A29,'all sales summary'!$B$2:$B$2047,Q$4)))</f>
        <v>7.9972421501291538E-2</v>
      </c>
      <c r="R29" s="60">
        <f>(AVERAGEIFS('city centre offline'!$K$2:$K$2047,'city centre offline'!$A$2:$A$2047,$A29,'city centre offline'!$B$2:$B$2047,R$4)*AVERAGEIFS('all sales summary'!$I$2:$I$2047,'all sales summary'!$A$2:$A$2047,$A29,'all sales summary'!$B$2:$B$2047,R$4))/((AVERAGEIFS('overall city offline'!$K$2:$K$2047,'overall city offline'!$A$2:$A$2047,$A29,'overall city offline'!$B$2:$B$2047,R$4)*(1-AVERAGEIFS('all sales summary'!$I$2:$I$2047,'all sales summary'!$A$2:$A$2047,$A29,'all sales summary'!$B$2:$B$2047,R$4)))+(AVERAGEIFS('city centre offline'!$K$2:$K$2047,'city centre offline'!$A$2:$A$2047,$A29,'city centre offline'!$B$2:$B$2047,R$4)*AVERAGEIFS('all sales summary'!$I$2:$I$2047,'all sales summary'!$A$2:$A$2047,$A29,'all sales summary'!$B$2:$B$2047,R$4)))</f>
        <v>0.11502846794274962</v>
      </c>
      <c r="S29" s="60">
        <f>(AVERAGEIFS('city centre offline'!$K$2:$K$2047,'city centre offline'!$A$2:$A$2047,$A29,'city centre offline'!$B$2:$B$2047,S$4)*AVERAGEIFS('all sales summary'!$I$2:$I$2047,'all sales summary'!$A$2:$A$2047,$A29,'all sales summary'!$B$2:$B$2047,S$4))/((AVERAGEIFS('overall city offline'!$K$2:$K$2047,'overall city offline'!$A$2:$A$2047,$A29,'overall city offline'!$B$2:$B$2047,S$4)*(1-AVERAGEIFS('all sales summary'!$I$2:$I$2047,'all sales summary'!$A$2:$A$2047,$A29,'all sales summary'!$B$2:$B$2047,S$4)))+(AVERAGEIFS('city centre offline'!$K$2:$K$2047,'city centre offline'!$A$2:$A$2047,$A29,'city centre offline'!$B$2:$B$2047,S$4)*AVERAGEIFS('all sales summary'!$I$2:$I$2047,'all sales summary'!$A$2:$A$2047,$A29,'all sales summary'!$B$2:$B$2047,S$4)))</f>
        <v>0.14687853533518644</v>
      </c>
      <c r="T29" s="60">
        <f>(AVERAGEIFS('city centre offline'!$K$2:$K$2047,'city centre offline'!$A$2:$A$2047,$A29,'city centre offline'!$B$2:$B$2047,T$4)*AVERAGEIFS('all sales summary'!$I$2:$I$2047,'all sales summary'!$A$2:$A$2047,$A29,'all sales summary'!$B$2:$B$2047,T$4))/((AVERAGEIFS('overall city offline'!$K$2:$K$2047,'overall city offline'!$A$2:$A$2047,$A29,'overall city offline'!$B$2:$B$2047,T$4)*(1-AVERAGEIFS('all sales summary'!$I$2:$I$2047,'all sales summary'!$A$2:$A$2047,$A29,'all sales summary'!$B$2:$B$2047,T$4)))+(AVERAGEIFS('city centre offline'!$K$2:$K$2047,'city centre offline'!$A$2:$A$2047,$A29,'city centre offline'!$B$2:$B$2047,T$4)*AVERAGEIFS('all sales summary'!$I$2:$I$2047,'all sales summary'!$A$2:$A$2047,$A29,'all sales summary'!$B$2:$B$2047,T$4)))</f>
        <v>0.15212071246813369</v>
      </c>
      <c r="U29" s="60">
        <f>(AVERAGEIFS('city centre offline'!$K$2:$K$2047,'city centre offline'!$A$2:$A$2047,$A29,'city centre offline'!$B$2:$B$2047,U$4)*AVERAGEIFS('all sales summary'!$I$2:$I$2047,'all sales summary'!$A$2:$A$2047,$A29,'all sales summary'!$B$2:$B$2047,U$4))/((AVERAGEIFS('overall city offline'!$K$2:$K$2047,'overall city offline'!$A$2:$A$2047,$A29,'overall city offline'!$B$2:$B$2047,U$4)*(1-AVERAGEIFS('all sales summary'!$I$2:$I$2047,'all sales summary'!$A$2:$A$2047,$A29,'all sales summary'!$B$2:$B$2047,U$4)))+(AVERAGEIFS('city centre offline'!$K$2:$K$2047,'city centre offline'!$A$2:$A$2047,$A29,'city centre offline'!$B$2:$B$2047,U$4)*AVERAGEIFS('all sales summary'!$I$2:$I$2047,'all sales summary'!$A$2:$A$2047,$A29,'all sales summary'!$B$2:$B$2047,U$4)))</f>
        <v>0.15923329020896942</v>
      </c>
      <c r="V29" s="60">
        <f>(AVERAGEIFS('city centre offline'!$K$2:$K$2047,'city centre offline'!$A$2:$A$2047,$A29,'city centre offline'!$B$2:$B$2047,V$4)*AVERAGEIFS('all sales summary'!$I$2:$I$2047,'all sales summary'!$A$2:$A$2047,$A29,'all sales summary'!$B$2:$B$2047,V$4))/((AVERAGEIFS('overall city offline'!$K$2:$K$2047,'overall city offline'!$A$2:$A$2047,$A29,'overall city offline'!$B$2:$B$2047,V$4)*(1-AVERAGEIFS('all sales summary'!$I$2:$I$2047,'all sales summary'!$A$2:$A$2047,$A29,'all sales summary'!$B$2:$B$2047,V$4)))+(AVERAGEIFS('city centre offline'!$K$2:$K$2047,'city centre offline'!$A$2:$A$2047,$A29,'city centre offline'!$B$2:$B$2047,V$4)*AVERAGEIFS('all sales summary'!$I$2:$I$2047,'all sales summary'!$A$2:$A$2047,$A29,'all sales summary'!$B$2:$B$2047,V$4)))</f>
        <v>0.17933247278423506</v>
      </c>
      <c r="W29" s="60">
        <f>(AVERAGEIFS('city centre offline'!$K$2:$K$2047,'city centre offline'!$A$2:$A$2047,$A29,'city centre offline'!$B$2:$B$2047,W$4)*AVERAGEIFS('all sales summary'!$I$2:$I$2047,'all sales summary'!$A$2:$A$2047,$A29,'all sales summary'!$B$2:$B$2047,W$4))/((AVERAGEIFS('overall city offline'!$K$2:$K$2047,'overall city offline'!$A$2:$A$2047,$A29,'overall city offline'!$B$2:$B$2047,W$4)*(1-AVERAGEIFS('all sales summary'!$I$2:$I$2047,'all sales summary'!$A$2:$A$2047,$A29,'all sales summary'!$B$2:$B$2047,W$4)))+(AVERAGEIFS('city centre offline'!$K$2:$K$2047,'city centre offline'!$A$2:$A$2047,$A29,'city centre offline'!$B$2:$B$2047,W$4)*AVERAGEIFS('all sales summary'!$I$2:$I$2047,'all sales summary'!$A$2:$A$2047,$A29,'all sales summary'!$B$2:$B$2047,W$4)))</f>
        <v>0.18747716177301724</v>
      </c>
      <c r="X29" s="60">
        <f>(AVERAGEIFS('city centre offline'!$K$2:$K$2047,'city centre offline'!$A$2:$A$2047,$A29,'city centre offline'!$B$2:$B$2047,X$4)*AVERAGEIFS('all sales summary'!$I$2:$I$2047,'all sales summary'!$A$2:$A$2047,$A29,'all sales summary'!$B$2:$B$2047,X$4))/((AVERAGEIFS('overall city offline'!$K$2:$K$2047,'overall city offline'!$A$2:$A$2047,$A29,'overall city offline'!$B$2:$B$2047,X$4)*(1-AVERAGEIFS('all sales summary'!$I$2:$I$2047,'all sales summary'!$A$2:$A$2047,$A29,'all sales summary'!$B$2:$B$2047,X$4)))+(AVERAGEIFS('city centre offline'!$K$2:$K$2047,'city centre offline'!$A$2:$A$2047,$A29,'city centre offline'!$B$2:$B$2047,X$4)*AVERAGEIFS('all sales summary'!$I$2:$I$2047,'all sales summary'!$A$2:$A$2047,$A29,'all sales summary'!$B$2:$B$2047,X$4)))</f>
        <v>0.13118945602375609</v>
      </c>
      <c r="Y29" s="60">
        <f>(AVERAGEIFS('city centre offline'!$K$2:$K$2047,'city centre offline'!$A$2:$A$2047,$A29,'city centre offline'!$B$2:$B$2047,Y$4)*AVERAGEIFS('all sales summary'!$I$2:$I$2047,'all sales summary'!$A$2:$A$2047,$A29,'all sales summary'!$B$2:$B$2047,Y$4))/((AVERAGEIFS('overall city offline'!$K$2:$K$2047,'overall city offline'!$A$2:$A$2047,$A29,'overall city offline'!$B$2:$B$2047,Y$4)*(1-AVERAGEIFS('all sales summary'!$I$2:$I$2047,'all sales summary'!$A$2:$A$2047,$A29,'all sales summary'!$B$2:$B$2047,Y$4)))+(AVERAGEIFS('city centre offline'!$K$2:$K$2047,'city centre offline'!$A$2:$A$2047,$A29,'city centre offline'!$B$2:$B$2047,Y$4)*AVERAGEIFS('all sales summary'!$I$2:$I$2047,'all sales summary'!$A$2:$A$2047,$A29,'all sales summary'!$B$2:$B$2047,Y$4)))</f>
        <v>0.17406501401497648</v>
      </c>
      <c r="Z29" s="60">
        <f>(AVERAGEIFS('city centre offline'!$K$2:$K$2047,'city centre offline'!$A$2:$A$2047,$A29,'city centre offline'!$B$2:$B$2047,Z$4)*AVERAGEIFS('all sales summary'!$I$2:$I$2047,'all sales summary'!$A$2:$A$2047,$A29,'all sales summary'!$B$2:$B$2047,Z$4))/((AVERAGEIFS('overall city offline'!$K$2:$K$2047,'overall city offline'!$A$2:$A$2047,$A29,'overall city offline'!$B$2:$B$2047,Z$4)*(1-AVERAGEIFS('all sales summary'!$I$2:$I$2047,'all sales summary'!$A$2:$A$2047,$A29,'all sales summary'!$B$2:$B$2047,Z$4)))+(AVERAGEIFS('city centre offline'!$K$2:$K$2047,'city centre offline'!$A$2:$A$2047,$A29,'city centre offline'!$B$2:$B$2047,Z$4)*AVERAGEIFS('all sales summary'!$I$2:$I$2047,'all sales summary'!$A$2:$A$2047,$A29,'all sales summary'!$B$2:$B$2047,Z$4)))</f>
        <v>0.13297209565380969</v>
      </c>
      <c r="AA29" s="60">
        <f>(AVERAGEIFS('city centre offline'!$K$2:$K$2047,'city centre offline'!$A$2:$A$2047,$A29,'city centre offline'!$B$2:$B$2047,AA$4)*AVERAGEIFS('all sales summary'!$I$2:$I$2047,'all sales summary'!$A$2:$A$2047,$A29,'all sales summary'!$B$2:$B$2047,AA$4))/((AVERAGEIFS('overall city offline'!$K$2:$K$2047,'overall city offline'!$A$2:$A$2047,$A29,'overall city offline'!$B$2:$B$2047,AA$4)*(1-AVERAGEIFS('all sales summary'!$I$2:$I$2047,'all sales summary'!$A$2:$A$2047,$A29,'all sales summary'!$B$2:$B$2047,AA$4)))+(AVERAGEIFS('city centre offline'!$K$2:$K$2047,'city centre offline'!$A$2:$A$2047,$A29,'city centre offline'!$B$2:$B$2047,AA$4)*AVERAGEIFS('all sales summary'!$I$2:$I$2047,'all sales summary'!$A$2:$A$2047,$A29,'all sales summary'!$B$2:$B$2047,AA$4)))</f>
        <v>0.12576204623383319</v>
      </c>
      <c r="AB29" s="60">
        <f>(AVERAGEIFS('city centre offline'!$K$2:$K$2047,'city centre offline'!$A$2:$A$2047,$A29,'city centre offline'!$B$2:$B$2047,AB$4)*AVERAGEIFS('all sales summary'!$I$2:$I$2047,'all sales summary'!$A$2:$A$2047,$A29,'all sales summary'!$B$2:$B$2047,AB$4))/((AVERAGEIFS('overall city offline'!$K$2:$K$2047,'overall city offline'!$A$2:$A$2047,$A29,'overall city offline'!$B$2:$B$2047,AB$4)*(1-AVERAGEIFS('all sales summary'!$I$2:$I$2047,'all sales summary'!$A$2:$A$2047,$A29,'all sales summary'!$B$2:$B$2047,AB$4)))+(AVERAGEIFS('city centre offline'!$K$2:$K$2047,'city centre offline'!$A$2:$A$2047,$A29,'city centre offline'!$B$2:$B$2047,AB$4)*AVERAGEIFS('all sales summary'!$I$2:$I$2047,'all sales summary'!$A$2:$A$2047,$A29,'all sales summary'!$B$2:$B$2047,AB$4)))</f>
        <v>0.11967294259750108</v>
      </c>
      <c r="AC29" s="60">
        <f>(AVERAGEIFS('city centre offline'!$K$2:$K$2047,'city centre offline'!$A$2:$A$2047,$A29,'city centre offline'!$B$2:$B$2047,AC$4)*AVERAGEIFS('all sales summary'!$I$2:$I$2047,'all sales summary'!$A$2:$A$2047,$A29,'all sales summary'!$B$2:$B$2047,AC$4))/((AVERAGEIFS('overall city offline'!$K$2:$K$2047,'overall city offline'!$A$2:$A$2047,$A29,'overall city offline'!$B$2:$B$2047,AC$4)*(1-AVERAGEIFS('all sales summary'!$I$2:$I$2047,'all sales summary'!$A$2:$A$2047,$A29,'all sales summary'!$B$2:$B$2047,AC$4)))+(AVERAGEIFS('city centre offline'!$K$2:$K$2047,'city centre offline'!$A$2:$A$2047,$A29,'city centre offline'!$B$2:$B$2047,AC$4)*AVERAGEIFS('all sales summary'!$I$2:$I$2047,'all sales summary'!$A$2:$A$2047,$A29,'all sales summary'!$B$2:$B$2047,AC$4)))</f>
        <v>0.13930216990633129</v>
      </c>
      <c r="AD29" s="60">
        <f>(AVERAGEIFS('city centre offline'!$K$2:$K$2047,'city centre offline'!$A$2:$A$2047,$A29,'city centre offline'!$B$2:$B$2047,AD$4)*AVERAGEIFS('all sales summary'!$I$2:$I$2047,'all sales summary'!$A$2:$A$2047,$A29,'all sales summary'!$B$2:$B$2047,AD$4))/((AVERAGEIFS('overall city offline'!$K$2:$K$2047,'overall city offline'!$A$2:$A$2047,$A29,'overall city offline'!$B$2:$B$2047,AD$4)*(1-AVERAGEIFS('all sales summary'!$I$2:$I$2047,'all sales summary'!$A$2:$A$2047,$A29,'all sales summary'!$B$2:$B$2047,AD$4)))+(AVERAGEIFS('city centre offline'!$K$2:$K$2047,'city centre offline'!$A$2:$A$2047,$A29,'city centre offline'!$B$2:$B$2047,AD$4)*AVERAGEIFS('all sales summary'!$I$2:$I$2047,'all sales summary'!$A$2:$A$2047,$A29,'all sales summary'!$B$2:$B$2047,AD$4)))</f>
        <v>0.1708198690097201</v>
      </c>
      <c r="AE29" s="60">
        <f>(AVERAGEIFS('city centre offline'!$K$2:$K$2047,'city centre offline'!$A$2:$A$2047,$A29,'city centre offline'!$B$2:$B$2047,AE$4)*AVERAGEIFS('all sales summary'!$I$2:$I$2047,'all sales summary'!$A$2:$A$2047,$A29,'all sales summary'!$B$2:$B$2047,AE$4))/((AVERAGEIFS('overall city offline'!$K$2:$K$2047,'overall city offline'!$A$2:$A$2047,$A29,'overall city offline'!$B$2:$B$2047,AE$4)*(1-AVERAGEIFS('all sales summary'!$I$2:$I$2047,'all sales summary'!$A$2:$A$2047,$A29,'all sales summary'!$B$2:$B$2047,AE$4)))+(AVERAGEIFS('city centre offline'!$K$2:$K$2047,'city centre offline'!$A$2:$A$2047,$A29,'city centre offline'!$B$2:$B$2047,AE$4)*AVERAGEIFS('all sales summary'!$I$2:$I$2047,'all sales summary'!$A$2:$A$2047,$A29,'all sales summary'!$B$2:$B$2047,AE$4)))</f>
        <v>0.19774098579238225</v>
      </c>
      <c r="AF29" s="60">
        <f>(AVERAGEIFS('city centre offline'!$K$2:$K$2047,'city centre offline'!$A$2:$A$2047,$A29,'city centre offline'!$B$2:$B$2047,AF$4)*AVERAGEIFS('all sales summary'!$I$2:$I$2047,'all sales summary'!$A$2:$A$2047,$A29,'all sales summary'!$B$2:$B$2047,AF$4))/((AVERAGEIFS('overall city offline'!$K$2:$K$2047,'overall city offline'!$A$2:$A$2047,$A29,'overall city offline'!$B$2:$B$2047,AF$4)*(1-AVERAGEIFS('all sales summary'!$I$2:$I$2047,'all sales summary'!$A$2:$A$2047,$A29,'all sales summary'!$B$2:$B$2047,AF$4)))+(AVERAGEIFS('city centre offline'!$K$2:$K$2047,'city centre offline'!$A$2:$A$2047,$A29,'city centre offline'!$B$2:$B$2047,AF$4)*AVERAGEIFS('all sales summary'!$I$2:$I$2047,'all sales summary'!$A$2:$A$2047,$A29,'all sales summary'!$B$2:$B$2047,AF$4)))</f>
        <v>0.19343404975826511</v>
      </c>
      <c r="AG29" s="60">
        <f>(AVERAGEIFS('city centre offline'!$K$2:$K$2047,'city centre offline'!$A$2:$A$2047,$A29,'city centre offline'!$B$2:$B$2047,AG$4)*AVERAGEIFS('all sales summary'!$I$2:$I$2047,'all sales summary'!$A$2:$A$2047,$A29,'all sales summary'!$B$2:$B$2047,AG$4))/((AVERAGEIFS('overall city offline'!$K$2:$K$2047,'overall city offline'!$A$2:$A$2047,$A29,'overall city offline'!$B$2:$B$2047,AG$4)*(1-AVERAGEIFS('all sales summary'!$I$2:$I$2047,'all sales summary'!$A$2:$A$2047,$A29,'all sales summary'!$B$2:$B$2047,AG$4)))+(AVERAGEIFS('city centre offline'!$K$2:$K$2047,'city centre offline'!$A$2:$A$2047,$A29,'city centre offline'!$B$2:$B$2047,AG$4)*AVERAGEIFS('all sales summary'!$I$2:$I$2047,'all sales summary'!$A$2:$A$2047,$A29,'all sales summary'!$B$2:$B$2047,AG$4)))</f>
        <v>0.18531471685306758</v>
      </c>
      <c r="AH29" s="60">
        <f>(AVERAGEIFS('city centre offline'!$K$2:$K$2047,'city centre offline'!$A$2:$A$2047,$A29,'city centre offline'!$B$2:$B$2047,AH$4)*AVERAGEIFS('all sales summary'!$I$2:$I$2047,'all sales summary'!$A$2:$A$2047,$A29,'all sales summary'!$B$2:$B$2047,AH$4))/((AVERAGEIFS('overall city offline'!$K$2:$K$2047,'overall city offline'!$A$2:$A$2047,$A29,'overall city offline'!$B$2:$B$2047,AH$4)*(1-AVERAGEIFS('all sales summary'!$I$2:$I$2047,'all sales summary'!$A$2:$A$2047,$A29,'all sales summary'!$B$2:$B$2047,AH$4)))+(AVERAGEIFS('city centre offline'!$K$2:$K$2047,'city centre offline'!$A$2:$A$2047,$A29,'city centre offline'!$B$2:$B$2047,AH$4)*AVERAGEIFS('all sales summary'!$I$2:$I$2047,'all sales summary'!$A$2:$A$2047,$A29,'all sales summary'!$B$2:$B$2047,AH$4)))</f>
        <v>0.17627531510548664</v>
      </c>
    </row>
    <row r="30" spans="1:34" x14ac:dyDescent="0.3">
      <c r="A30" t="s">
        <v>32</v>
      </c>
      <c r="B30" s="60">
        <f>(AVERAGEIFS('city centre offline'!$K$2:$K$2047,'city centre offline'!$A$2:$A$2047,$A30,'city centre offline'!$B$2:$B$2047,B$4)*AVERAGEIFS('all sales summary'!$I$2:$I$2047,'all sales summary'!$A$2:$A$2047,$A30,'all sales summary'!$B$2:$B$2047,B$4))/((AVERAGEIFS('overall city offline'!$K$2:$K$2047,'overall city offline'!$A$2:$A$2047,$A30,'overall city offline'!$B$2:$B$2047,B$4)*(1-AVERAGEIFS('all sales summary'!$I$2:$I$2047,'all sales summary'!$A$2:$A$2047,$A30,'all sales summary'!$B$2:$B$2047,B$4)))+(AVERAGEIFS('city centre offline'!$K$2:$K$2047,'city centre offline'!$A$2:$A$2047,$A30,'city centre offline'!$B$2:$B$2047,B$4)*AVERAGEIFS('all sales summary'!$I$2:$I$2047,'all sales summary'!$A$2:$A$2047,$A30,'all sales summary'!$B$2:$B$2047,B$4)))</f>
        <v>0.43939704957616799</v>
      </c>
      <c r="C30" s="60">
        <f>(AVERAGEIFS('city centre offline'!$K$2:$K$2047,'city centre offline'!$A$2:$A$2047,$A30,'city centre offline'!$B$2:$B$2047,C$4)*AVERAGEIFS('all sales summary'!$I$2:$I$2047,'all sales summary'!$A$2:$A$2047,$A30,'all sales summary'!$B$2:$B$2047,C$4))/((AVERAGEIFS('overall city offline'!$K$2:$K$2047,'overall city offline'!$A$2:$A$2047,$A30,'overall city offline'!$B$2:$B$2047,C$4)*(1-AVERAGEIFS('all sales summary'!$I$2:$I$2047,'all sales summary'!$A$2:$A$2047,$A30,'all sales summary'!$B$2:$B$2047,C$4)))+(AVERAGEIFS('city centre offline'!$K$2:$K$2047,'city centre offline'!$A$2:$A$2047,$A30,'city centre offline'!$B$2:$B$2047,C$4)*AVERAGEIFS('all sales summary'!$I$2:$I$2047,'all sales summary'!$A$2:$A$2047,$A30,'all sales summary'!$B$2:$B$2047,C$4)))</f>
        <v>0.42777234237542466</v>
      </c>
      <c r="D30" s="60">
        <f>(AVERAGEIFS('city centre offline'!$K$2:$K$2047,'city centre offline'!$A$2:$A$2047,$A30,'city centre offline'!$B$2:$B$2047,D$4)*AVERAGEIFS('all sales summary'!$I$2:$I$2047,'all sales summary'!$A$2:$A$2047,$A30,'all sales summary'!$B$2:$B$2047,D$4))/((AVERAGEIFS('overall city offline'!$K$2:$K$2047,'overall city offline'!$A$2:$A$2047,$A30,'overall city offline'!$B$2:$B$2047,D$4)*(1-AVERAGEIFS('all sales summary'!$I$2:$I$2047,'all sales summary'!$A$2:$A$2047,$A30,'all sales summary'!$B$2:$B$2047,D$4)))+(AVERAGEIFS('city centre offline'!$K$2:$K$2047,'city centre offline'!$A$2:$A$2047,$A30,'city centre offline'!$B$2:$B$2047,D$4)*AVERAGEIFS('all sales summary'!$I$2:$I$2047,'all sales summary'!$A$2:$A$2047,$A30,'all sales summary'!$B$2:$B$2047,D$4)))</f>
        <v>0.42336327699974236</v>
      </c>
      <c r="E30" s="60">
        <f>(AVERAGEIFS('city centre offline'!$K$2:$K$2047,'city centre offline'!$A$2:$A$2047,$A30,'city centre offline'!$B$2:$B$2047,E$4)*AVERAGEIFS('all sales summary'!$I$2:$I$2047,'all sales summary'!$A$2:$A$2047,$A30,'all sales summary'!$B$2:$B$2047,E$4))/((AVERAGEIFS('overall city offline'!$K$2:$K$2047,'overall city offline'!$A$2:$A$2047,$A30,'overall city offline'!$B$2:$B$2047,E$4)*(1-AVERAGEIFS('all sales summary'!$I$2:$I$2047,'all sales summary'!$A$2:$A$2047,$A30,'all sales summary'!$B$2:$B$2047,E$4)))+(AVERAGEIFS('city centre offline'!$K$2:$K$2047,'city centre offline'!$A$2:$A$2047,$A30,'city centre offline'!$B$2:$B$2047,E$4)*AVERAGEIFS('all sales summary'!$I$2:$I$2047,'all sales summary'!$A$2:$A$2047,$A30,'all sales summary'!$B$2:$B$2047,E$4)))</f>
        <v>0.43714296927968904</v>
      </c>
      <c r="F30" s="60">
        <f>(AVERAGEIFS('city centre offline'!$K$2:$K$2047,'city centre offline'!$A$2:$A$2047,$A30,'city centre offline'!$B$2:$B$2047,F$4)*AVERAGEIFS('all sales summary'!$I$2:$I$2047,'all sales summary'!$A$2:$A$2047,$A30,'all sales summary'!$B$2:$B$2047,F$4))/((AVERAGEIFS('overall city offline'!$K$2:$K$2047,'overall city offline'!$A$2:$A$2047,$A30,'overall city offline'!$B$2:$B$2047,F$4)*(1-AVERAGEIFS('all sales summary'!$I$2:$I$2047,'all sales summary'!$A$2:$A$2047,$A30,'all sales summary'!$B$2:$B$2047,F$4)))+(AVERAGEIFS('city centre offline'!$K$2:$K$2047,'city centre offline'!$A$2:$A$2047,$A30,'city centre offline'!$B$2:$B$2047,F$4)*AVERAGEIFS('all sales summary'!$I$2:$I$2047,'all sales summary'!$A$2:$A$2047,$A30,'all sales summary'!$B$2:$B$2047,F$4)))</f>
        <v>0.43848254232410228</v>
      </c>
      <c r="G30" s="60">
        <f>(AVERAGEIFS('city centre offline'!$K$2:$K$2047,'city centre offline'!$A$2:$A$2047,$A30,'city centre offline'!$B$2:$B$2047,G$4)*AVERAGEIFS('all sales summary'!$I$2:$I$2047,'all sales summary'!$A$2:$A$2047,$A30,'all sales summary'!$B$2:$B$2047,G$4))/((AVERAGEIFS('overall city offline'!$K$2:$K$2047,'overall city offline'!$A$2:$A$2047,$A30,'overall city offline'!$B$2:$B$2047,G$4)*(1-AVERAGEIFS('all sales summary'!$I$2:$I$2047,'all sales summary'!$A$2:$A$2047,$A30,'all sales summary'!$B$2:$B$2047,G$4)))+(AVERAGEIFS('city centre offline'!$K$2:$K$2047,'city centre offline'!$A$2:$A$2047,$A30,'city centre offline'!$B$2:$B$2047,G$4)*AVERAGEIFS('all sales summary'!$I$2:$I$2047,'all sales summary'!$A$2:$A$2047,$A30,'all sales summary'!$B$2:$B$2047,G$4)))</f>
        <v>0.44035388122267682</v>
      </c>
      <c r="H30" s="60">
        <f>(AVERAGEIFS('city centre offline'!$K$2:$K$2047,'city centre offline'!$A$2:$A$2047,$A30,'city centre offline'!$B$2:$B$2047,H$4)*AVERAGEIFS('all sales summary'!$I$2:$I$2047,'all sales summary'!$A$2:$A$2047,$A30,'all sales summary'!$B$2:$B$2047,H$4))/((AVERAGEIFS('overall city offline'!$K$2:$K$2047,'overall city offline'!$A$2:$A$2047,$A30,'overall city offline'!$B$2:$B$2047,H$4)*(1-AVERAGEIFS('all sales summary'!$I$2:$I$2047,'all sales summary'!$A$2:$A$2047,$A30,'all sales summary'!$B$2:$B$2047,H$4)))+(AVERAGEIFS('city centre offline'!$K$2:$K$2047,'city centre offline'!$A$2:$A$2047,$A30,'city centre offline'!$B$2:$B$2047,H$4)*AVERAGEIFS('all sales summary'!$I$2:$I$2047,'all sales summary'!$A$2:$A$2047,$A30,'all sales summary'!$B$2:$B$2047,H$4)))</f>
        <v>0.43484260861260626</v>
      </c>
      <c r="I30" s="60">
        <f>(AVERAGEIFS('city centre offline'!$K$2:$K$2047,'city centre offline'!$A$2:$A$2047,$A30,'city centre offline'!$B$2:$B$2047,I$4)*AVERAGEIFS('all sales summary'!$I$2:$I$2047,'all sales summary'!$A$2:$A$2047,$A30,'all sales summary'!$B$2:$B$2047,I$4))/((AVERAGEIFS('overall city offline'!$K$2:$K$2047,'overall city offline'!$A$2:$A$2047,$A30,'overall city offline'!$B$2:$B$2047,I$4)*(1-AVERAGEIFS('all sales summary'!$I$2:$I$2047,'all sales summary'!$A$2:$A$2047,$A30,'all sales summary'!$B$2:$B$2047,I$4)))+(AVERAGEIFS('city centre offline'!$K$2:$K$2047,'city centre offline'!$A$2:$A$2047,$A30,'city centre offline'!$B$2:$B$2047,I$4)*AVERAGEIFS('all sales summary'!$I$2:$I$2047,'all sales summary'!$A$2:$A$2047,$A30,'all sales summary'!$B$2:$B$2047,I$4)))</f>
        <v>0.43297402719876571</v>
      </c>
      <c r="J30" s="60">
        <f>(AVERAGEIFS('city centre offline'!$K$2:$K$2047,'city centre offline'!$A$2:$A$2047,$A30,'city centre offline'!$B$2:$B$2047,J$4)*AVERAGEIFS('all sales summary'!$I$2:$I$2047,'all sales summary'!$A$2:$A$2047,$A30,'all sales summary'!$B$2:$B$2047,J$4))/((AVERAGEIFS('overall city offline'!$K$2:$K$2047,'overall city offline'!$A$2:$A$2047,$A30,'overall city offline'!$B$2:$B$2047,J$4)*(1-AVERAGEIFS('all sales summary'!$I$2:$I$2047,'all sales summary'!$A$2:$A$2047,$A30,'all sales summary'!$B$2:$B$2047,J$4)))+(AVERAGEIFS('city centre offline'!$K$2:$K$2047,'city centre offline'!$A$2:$A$2047,$A30,'city centre offline'!$B$2:$B$2047,J$4)*AVERAGEIFS('all sales summary'!$I$2:$I$2047,'all sales summary'!$A$2:$A$2047,$A30,'all sales summary'!$B$2:$B$2047,J$4)))</f>
        <v>0.4295687410224433</v>
      </c>
      <c r="K30" s="60">
        <f>(AVERAGEIFS('city centre offline'!$K$2:$K$2047,'city centre offline'!$A$2:$A$2047,$A30,'city centre offline'!$B$2:$B$2047,K$4)*AVERAGEIFS('all sales summary'!$I$2:$I$2047,'all sales summary'!$A$2:$A$2047,$A30,'all sales summary'!$B$2:$B$2047,K$4))/((AVERAGEIFS('overall city offline'!$K$2:$K$2047,'overall city offline'!$A$2:$A$2047,$A30,'overall city offline'!$B$2:$B$2047,K$4)*(1-AVERAGEIFS('all sales summary'!$I$2:$I$2047,'all sales summary'!$A$2:$A$2047,$A30,'all sales summary'!$B$2:$B$2047,K$4)))+(AVERAGEIFS('city centre offline'!$K$2:$K$2047,'city centre offline'!$A$2:$A$2047,$A30,'city centre offline'!$B$2:$B$2047,K$4)*AVERAGEIFS('all sales summary'!$I$2:$I$2047,'all sales summary'!$A$2:$A$2047,$A30,'all sales summary'!$B$2:$B$2047,K$4)))</f>
        <v>0.43019742060954413</v>
      </c>
      <c r="L30" s="60">
        <f>(AVERAGEIFS('city centre offline'!$K$2:$K$2047,'city centre offline'!$A$2:$A$2047,$A30,'city centre offline'!$B$2:$B$2047,L$4)*AVERAGEIFS('all sales summary'!$I$2:$I$2047,'all sales summary'!$A$2:$A$2047,$A30,'all sales summary'!$B$2:$B$2047,L$4))/((AVERAGEIFS('overall city offline'!$K$2:$K$2047,'overall city offline'!$A$2:$A$2047,$A30,'overall city offline'!$B$2:$B$2047,L$4)*(1-AVERAGEIFS('all sales summary'!$I$2:$I$2047,'all sales summary'!$A$2:$A$2047,$A30,'all sales summary'!$B$2:$B$2047,L$4)))+(AVERAGEIFS('city centre offline'!$K$2:$K$2047,'city centre offline'!$A$2:$A$2047,$A30,'city centre offline'!$B$2:$B$2047,L$4)*AVERAGEIFS('all sales summary'!$I$2:$I$2047,'all sales summary'!$A$2:$A$2047,$A30,'all sales summary'!$B$2:$B$2047,L$4)))</f>
        <v>0.43120819970502766</v>
      </c>
      <c r="M30" s="60">
        <f>(AVERAGEIFS('city centre offline'!$K$2:$K$2047,'city centre offline'!$A$2:$A$2047,$A30,'city centre offline'!$B$2:$B$2047,M$4)*AVERAGEIFS('all sales summary'!$I$2:$I$2047,'all sales summary'!$A$2:$A$2047,$A30,'all sales summary'!$B$2:$B$2047,M$4))/((AVERAGEIFS('overall city offline'!$K$2:$K$2047,'overall city offline'!$A$2:$A$2047,$A30,'overall city offline'!$B$2:$B$2047,M$4)*(1-AVERAGEIFS('all sales summary'!$I$2:$I$2047,'all sales summary'!$A$2:$A$2047,$A30,'all sales summary'!$B$2:$B$2047,M$4)))+(AVERAGEIFS('city centre offline'!$K$2:$K$2047,'city centre offline'!$A$2:$A$2047,$A30,'city centre offline'!$B$2:$B$2047,M$4)*AVERAGEIFS('all sales summary'!$I$2:$I$2047,'all sales summary'!$A$2:$A$2047,$A30,'all sales summary'!$B$2:$B$2047,M$4)))</f>
        <v>0.44026801331426169</v>
      </c>
      <c r="N30" s="60">
        <f>(AVERAGEIFS('city centre offline'!$K$2:$K$2047,'city centre offline'!$A$2:$A$2047,$A30,'city centre offline'!$B$2:$B$2047,N$4)*AVERAGEIFS('all sales summary'!$I$2:$I$2047,'all sales summary'!$A$2:$A$2047,$A30,'all sales summary'!$B$2:$B$2047,N$4))/((AVERAGEIFS('overall city offline'!$K$2:$K$2047,'overall city offline'!$A$2:$A$2047,$A30,'overall city offline'!$B$2:$B$2047,N$4)*(1-AVERAGEIFS('all sales summary'!$I$2:$I$2047,'all sales summary'!$A$2:$A$2047,$A30,'all sales summary'!$B$2:$B$2047,N$4)))+(AVERAGEIFS('city centre offline'!$K$2:$K$2047,'city centre offline'!$A$2:$A$2047,$A30,'city centre offline'!$B$2:$B$2047,N$4)*AVERAGEIFS('all sales summary'!$I$2:$I$2047,'all sales summary'!$A$2:$A$2047,$A30,'all sales summary'!$B$2:$B$2047,N$4)))</f>
        <v>0.42128032236140384</v>
      </c>
      <c r="O30" s="60">
        <f>(AVERAGEIFS('city centre offline'!$K$2:$K$2047,'city centre offline'!$A$2:$A$2047,$A30,'city centre offline'!$B$2:$B$2047,O$4)*AVERAGEIFS('all sales summary'!$I$2:$I$2047,'all sales summary'!$A$2:$A$2047,$A30,'all sales summary'!$B$2:$B$2047,O$4))/((AVERAGEIFS('overall city offline'!$K$2:$K$2047,'overall city offline'!$A$2:$A$2047,$A30,'overall city offline'!$B$2:$B$2047,O$4)*(1-AVERAGEIFS('all sales summary'!$I$2:$I$2047,'all sales summary'!$A$2:$A$2047,$A30,'all sales summary'!$B$2:$B$2047,O$4)))+(AVERAGEIFS('city centre offline'!$K$2:$K$2047,'city centre offline'!$A$2:$A$2047,$A30,'city centre offline'!$B$2:$B$2047,O$4)*AVERAGEIFS('all sales summary'!$I$2:$I$2047,'all sales summary'!$A$2:$A$2047,$A30,'all sales summary'!$B$2:$B$2047,O$4)))</f>
        <v>0.422630594931859</v>
      </c>
      <c r="P30" s="60">
        <f>(AVERAGEIFS('city centre offline'!$K$2:$K$2047,'city centre offline'!$A$2:$A$2047,$A30,'city centre offline'!$B$2:$B$2047,P$4)*AVERAGEIFS('all sales summary'!$I$2:$I$2047,'all sales summary'!$A$2:$A$2047,$A30,'all sales summary'!$B$2:$B$2047,P$4))/((AVERAGEIFS('overall city offline'!$K$2:$K$2047,'overall city offline'!$A$2:$A$2047,$A30,'overall city offline'!$B$2:$B$2047,P$4)*(1-AVERAGEIFS('all sales summary'!$I$2:$I$2047,'all sales summary'!$A$2:$A$2047,$A30,'all sales summary'!$B$2:$B$2047,P$4)))+(AVERAGEIFS('city centre offline'!$K$2:$K$2047,'city centre offline'!$A$2:$A$2047,$A30,'city centre offline'!$B$2:$B$2047,P$4)*AVERAGEIFS('all sales summary'!$I$2:$I$2047,'all sales summary'!$A$2:$A$2047,$A30,'all sales summary'!$B$2:$B$2047,P$4)))</f>
        <v>0.42419201069550588</v>
      </c>
      <c r="Q30" s="60">
        <f>(AVERAGEIFS('city centre offline'!$K$2:$K$2047,'city centre offline'!$A$2:$A$2047,$A30,'city centre offline'!$B$2:$B$2047,Q$4)*AVERAGEIFS('all sales summary'!$I$2:$I$2047,'all sales summary'!$A$2:$A$2047,$A30,'all sales summary'!$B$2:$B$2047,Q$4))/((AVERAGEIFS('overall city offline'!$K$2:$K$2047,'overall city offline'!$A$2:$A$2047,$A30,'overall city offline'!$B$2:$B$2047,Q$4)*(1-AVERAGEIFS('all sales summary'!$I$2:$I$2047,'all sales summary'!$A$2:$A$2047,$A30,'all sales summary'!$B$2:$B$2047,Q$4)))+(AVERAGEIFS('city centre offline'!$K$2:$K$2047,'city centre offline'!$A$2:$A$2047,$A30,'city centre offline'!$B$2:$B$2047,Q$4)*AVERAGEIFS('all sales summary'!$I$2:$I$2047,'all sales summary'!$A$2:$A$2047,$A30,'all sales summary'!$B$2:$B$2047,Q$4)))</f>
        <v>0.42176657056056788</v>
      </c>
      <c r="R30" s="60">
        <f>(AVERAGEIFS('city centre offline'!$K$2:$K$2047,'city centre offline'!$A$2:$A$2047,$A30,'city centre offline'!$B$2:$B$2047,R$4)*AVERAGEIFS('all sales summary'!$I$2:$I$2047,'all sales summary'!$A$2:$A$2047,$A30,'all sales summary'!$B$2:$B$2047,R$4))/((AVERAGEIFS('overall city offline'!$K$2:$K$2047,'overall city offline'!$A$2:$A$2047,$A30,'overall city offline'!$B$2:$B$2047,R$4)*(1-AVERAGEIFS('all sales summary'!$I$2:$I$2047,'all sales summary'!$A$2:$A$2047,$A30,'all sales summary'!$B$2:$B$2047,R$4)))+(AVERAGEIFS('city centre offline'!$K$2:$K$2047,'city centre offline'!$A$2:$A$2047,$A30,'city centre offline'!$B$2:$B$2047,R$4)*AVERAGEIFS('all sales summary'!$I$2:$I$2047,'all sales summary'!$A$2:$A$2047,$A30,'all sales summary'!$B$2:$B$2047,R$4)))</f>
        <v>0.42798537535743086</v>
      </c>
      <c r="S30" s="60">
        <f>(AVERAGEIFS('city centre offline'!$K$2:$K$2047,'city centre offline'!$A$2:$A$2047,$A30,'city centre offline'!$B$2:$B$2047,S$4)*AVERAGEIFS('all sales summary'!$I$2:$I$2047,'all sales summary'!$A$2:$A$2047,$A30,'all sales summary'!$B$2:$B$2047,S$4))/((AVERAGEIFS('overall city offline'!$K$2:$K$2047,'overall city offline'!$A$2:$A$2047,$A30,'overall city offline'!$B$2:$B$2047,S$4)*(1-AVERAGEIFS('all sales summary'!$I$2:$I$2047,'all sales summary'!$A$2:$A$2047,$A30,'all sales summary'!$B$2:$B$2047,S$4)))+(AVERAGEIFS('city centre offline'!$K$2:$K$2047,'city centre offline'!$A$2:$A$2047,$A30,'city centre offline'!$B$2:$B$2047,S$4)*AVERAGEIFS('all sales summary'!$I$2:$I$2047,'all sales summary'!$A$2:$A$2047,$A30,'all sales summary'!$B$2:$B$2047,S$4)))</f>
        <v>0.42343262898054385</v>
      </c>
      <c r="T30" s="60">
        <f>(AVERAGEIFS('city centre offline'!$K$2:$K$2047,'city centre offline'!$A$2:$A$2047,$A30,'city centre offline'!$B$2:$B$2047,T$4)*AVERAGEIFS('all sales summary'!$I$2:$I$2047,'all sales summary'!$A$2:$A$2047,$A30,'all sales summary'!$B$2:$B$2047,T$4))/((AVERAGEIFS('overall city offline'!$K$2:$K$2047,'overall city offline'!$A$2:$A$2047,$A30,'overall city offline'!$B$2:$B$2047,T$4)*(1-AVERAGEIFS('all sales summary'!$I$2:$I$2047,'all sales summary'!$A$2:$A$2047,$A30,'all sales summary'!$B$2:$B$2047,T$4)))+(AVERAGEIFS('city centre offline'!$K$2:$K$2047,'city centre offline'!$A$2:$A$2047,$A30,'city centre offline'!$B$2:$B$2047,T$4)*AVERAGEIFS('all sales summary'!$I$2:$I$2047,'all sales summary'!$A$2:$A$2047,$A30,'all sales summary'!$B$2:$B$2047,T$4)))</f>
        <v>0.43303495043061585</v>
      </c>
      <c r="U30" s="60">
        <f>(AVERAGEIFS('city centre offline'!$K$2:$K$2047,'city centre offline'!$A$2:$A$2047,$A30,'city centre offline'!$B$2:$B$2047,U$4)*AVERAGEIFS('all sales summary'!$I$2:$I$2047,'all sales summary'!$A$2:$A$2047,$A30,'all sales summary'!$B$2:$B$2047,U$4))/((AVERAGEIFS('overall city offline'!$K$2:$K$2047,'overall city offline'!$A$2:$A$2047,$A30,'overall city offline'!$B$2:$B$2047,U$4)*(1-AVERAGEIFS('all sales summary'!$I$2:$I$2047,'all sales summary'!$A$2:$A$2047,$A30,'all sales summary'!$B$2:$B$2047,U$4)))+(AVERAGEIFS('city centre offline'!$K$2:$K$2047,'city centre offline'!$A$2:$A$2047,$A30,'city centre offline'!$B$2:$B$2047,U$4)*AVERAGEIFS('all sales summary'!$I$2:$I$2047,'all sales summary'!$A$2:$A$2047,$A30,'all sales summary'!$B$2:$B$2047,U$4)))</f>
        <v>0.43426636336049945</v>
      </c>
      <c r="V30" s="60">
        <f>(AVERAGEIFS('city centre offline'!$K$2:$K$2047,'city centre offline'!$A$2:$A$2047,$A30,'city centre offline'!$B$2:$B$2047,V$4)*AVERAGEIFS('all sales summary'!$I$2:$I$2047,'all sales summary'!$A$2:$A$2047,$A30,'all sales summary'!$B$2:$B$2047,V$4))/((AVERAGEIFS('overall city offline'!$K$2:$K$2047,'overall city offline'!$A$2:$A$2047,$A30,'overall city offline'!$B$2:$B$2047,V$4)*(1-AVERAGEIFS('all sales summary'!$I$2:$I$2047,'all sales summary'!$A$2:$A$2047,$A30,'all sales summary'!$B$2:$B$2047,V$4)))+(AVERAGEIFS('city centre offline'!$K$2:$K$2047,'city centre offline'!$A$2:$A$2047,$A30,'city centre offline'!$B$2:$B$2047,V$4)*AVERAGEIFS('all sales summary'!$I$2:$I$2047,'all sales summary'!$A$2:$A$2047,$A30,'all sales summary'!$B$2:$B$2047,V$4)))</f>
        <v>0.43116743710458949</v>
      </c>
      <c r="W30" s="60">
        <f>(AVERAGEIFS('city centre offline'!$K$2:$K$2047,'city centre offline'!$A$2:$A$2047,$A30,'city centre offline'!$B$2:$B$2047,W$4)*AVERAGEIFS('all sales summary'!$I$2:$I$2047,'all sales summary'!$A$2:$A$2047,$A30,'all sales summary'!$B$2:$B$2047,W$4))/((AVERAGEIFS('overall city offline'!$K$2:$K$2047,'overall city offline'!$A$2:$A$2047,$A30,'overall city offline'!$B$2:$B$2047,W$4)*(1-AVERAGEIFS('all sales summary'!$I$2:$I$2047,'all sales summary'!$A$2:$A$2047,$A30,'all sales summary'!$B$2:$B$2047,W$4)))+(AVERAGEIFS('city centre offline'!$K$2:$K$2047,'city centre offline'!$A$2:$A$2047,$A30,'city centre offline'!$B$2:$B$2047,W$4)*AVERAGEIFS('all sales summary'!$I$2:$I$2047,'all sales summary'!$A$2:$A$2047,$A30,'all sales summary'!$B$2:$B$2047,W$4)))</f>
        <v>0.43355296192156784</v>
      </c>
      <c r="X30" s="60">
        <f>(AVERAGEIFS('city centre offline'!$K$2:$K$2047,'city centre offline'!$A$2:$A$2047,$A30,'city centre offline'!$B$2:$B$2047,X$4)*AVERAGEIFS('all sales summary'!$I$2:$I$2047,'all sales summary'!$A$2:$A$2047,$A30,'all sales summary'!$B$2:$B$2047,X$4))/((AVERAGEIFS('overall city offline'!$K$2:$K$2047,'overall city offline'!$A$2:$A$2047,$A30,'overall city offline'!$B$2:$B$2047,X$4)*(1-AVERAGEIFS('all sales summary'!$I$2:$I$2047,'all sales summary'!$A$2:$A$2047,$A30,'all sales summary'!$B$2:$B$2047,X$4)))+(AVERAGEIFS('city centre offline'!$K$2:$K$2047,'city centre offline'!$A$2:$A$2047,$A30,'city centre offline'!$B$2:$B$2047,X$4)*AVERAGEIFS('all sales summary'!$I$2:$I$2047,'all sales summary'!$A$2:$A$2047,$A30,'all sales summary'!$B$2:$B$2047,X$4)))</f>
        <v>0.42774184993870246</v>
      </c>
      <c r="Y30" s="60">
        <f>(AVERAGEIFS('city centre offline'!$K$2:$K$2047,'city centre offline'!$A$2:$A$2047,$A30,'city centre offline'!$B$2:$B$2047,Y$4)*AVERAGEIFS('all sales summary'!$I$2:$I$2047,'all sales summary'!$A$2:$A$2047,$A30,'all sales summary'!$B$2:$B$2047,Y$4))/((AVERAGEIFS('overall city offline'!$K$2:$K$2047,'overall city offline'!$A$2:$A$2047,$A30,'overall city offline'!$B$2:$B$2047,Y$4)*(1-AVERAGEIFS('all sales summary'!$I$2:$I$2047,'all sales summary'!$A$2:$A$2047,$A30,'all sales summary'!$B$2:$B$2047,Y$4)))+(AVERAGEIFS('city centre offline'!$K$2:$K$2047,'city centre offline'!$A$2:$A$2047,$A30,'city centre offline'!$B$2:$B$2047,Y$4)*AVERAGEIFS('all sales summary'!$I$2:$I$2047,'all sales summary'!$A$2:$A$2047,$A30,'all sales summary'!$B$2:$B$2047,Y$4)))</f>
        <v>0.4359566372153616</v>
      </c>
      <c r="Z30" s="60">
        <f>(AVERAGEIFS('city centre offline'!$K$2:$K$2047,'city centre offline'!$A$2:$A$2047,$A30,'city centre offline'!$B$2:$B$2047,Z$4)*AVERAGEIFS('all sales summary'!$I$2:$I$2047,'all sales summary'!$A$2:$A$2047,$A30,'all sales summary'!$B$2:$B$2047,Z$4))/((AVERAGEIFS('overall city offline'!$K$2:$K$2047,'overall city offline'!$A$2:$A$2047,$A30,'overall city offline'!$B$2:$B$2047,Z$4)*(1-AVERAGEIFS('all sales summary'!$I$2:$I$2047,'all sales summary'!$A$2:$A$2047,$A30,'all sales summary'!$B$2:$B$2047,Z$4)))+(AVERAGEIFS('city centre offline'!$K$2:$K$2047,'city centre offline'!$A$2:$A$2047,$A30,'city centre offline'!$B$2:$B$2047,Z$4)*AVERAGEIFS('all sales summary'!$I$2:$I$2047,'all sales summary'!$A$2:$A$2047,$A30,'all sales summary'!$B$2:$B$2047,Z$4)))</f>
        <v>0.42302913138934001</v>
      </c>
      <c r="AA30" s="60">
        <f>(AVERAGEIFS('city centre offline'!$K$2:$K$2047,'city centre offline'!$A$2:$A$2047,$A30,'city centre offline'!$B$2:$B$2047,AA$4)*AVERAGEIFS('all sales summary'!$I$2:$I$2047,'all sales summary'!$A$2:$A$2047,$A30,'all sales summary'!$B$2:$B$2047,AA$4))/((AVERAGEIFS('overall city offline'!$K$2:$K$2047,'overall city offline'!$A$2:$A$2047,$A30,'overall city offline'!$B$2:$B$2047,AA$4)*(1-AVERAGEIFS('all sales summary'!$I$2:$I$2047,'all sales summary'!$A$2:$A$2047,$A30,'all sales summary'!$B$2:$B$2047,AA$4)))+(AVERAGEIFS('city centre offline'!$K$2:$K$2047,'city centre offline'!$A$2:$A$2047,$A30,'city centre offline'!$B$2:$B$2047,AA$4)*AVERAGEIFS('all sales summary'!$I$2:$I$2047,'all sales summary'!$A$2:$A$2047,$A30,'all sales summary'!$B$2:$B$2047,AA$4)))</f>
        <v>0.43229759606368251</v>
      </c>
      <c r="AB30" s="60">
        <f>(AVERAGEIFS('city centre offline'!$K$2:$K$2047,'city centre offline'!$A$2:$A$2047,$A30,'city centre offline'!$B$2:$B$2047,AB$4)*AVERAGEIFS('all sales summary'!$I$2:$I$2047,'all sales summary'!$A$2:$A$2047,$A30,'all sales summary'!$B$2:$B$2047,AB$4))/((AVERAGEIFS('overall city offline'!$K$2:$K$2047,'overall city offline'!$A$2:$A$2047,$A30,'overall city offline'!$B$2:$B$2047,AB$4)*(1-AVERAGEIFS('all sales summary'!$I$2:$I$2047,'all sales summary'!$A$2:$A$2047,$A30,'all sales summary'!$B$2:$B$2047,AB$4)))+(AVERAGEIFS('city centre offline'!$K$2:$K$2047,'city centre offline'!$A$2:$A$2047,$A30,'city centre offline'!$B$2:$B$2047,AB$4)*AVERAGEIFS('all sales summary'!$I$2:$I$2047,'all sales summary'!$A$2:$A$2047,$A30,'all sales summary'!$B$2:$B$2047,AB$4)))</f>
        <v>0.43558215420565694</v>
      </c>
      <c r="AC30" s="60">
        <f>(AVERAGEIFS('city centre offline'!$K$2:$K$2047,'city centre offline'!$A$2:$A$2047,$A30,'city centre offline'!$B$2:$B$2047,AC$4)*AVERAGEIFS('all sales summary'!$I$2:$I$2047,'all sales summary'!$A$2:$A$2047,$A30,'all sales summary'!$B$2:$B$2047,AC$4))/((AVERAGEIFS('overall city offline'!$K$2:$K$2047,'overall city offline'!$A$2:$A$2047,$A30,'overall city offline'!$B$2:$B$2047,AC$4)*(1-AVERAGEIFS('all sales summary'!$I$2:$I$2047,'all sales summary'!$A$2:$A$2047,$A30,'all sales summary'!$B$2:$B$2047,AC$4)))+(AVERAGEIFS('city centre offline'!$K$2:$K$2047,'city centre offline'!$A$2:$A$2047,$A30,'city centre offline'!$B$2:$B$2047,AC$4)*AVERAGEIFS('all sales summary'!$I$2:$I$2047,'all sales summary'!$A$2:$A$2047,$A30,'all sales summary'!$B$2:$B$2047,AC$4)))</f>
        <v>0.43736863623522731</v>
      </c>
      <c r="AD30" s="60">
        <f>(AVERAGEIFS('city centre offline'!$K$2:$K$2047,'city centre offline'!$A$2:$A$2047,$A30,'city centre offline'!$B$2:$B$2047,AD$4)*AVERAGEIFS('all sales summary'!$I$2:$I$2047,'all sales summary'!$A$2:$A$2047,$A30,'all sales summary'!$B$2:$B$2047,AD$4))/((AVERAGEIFS('overall city offline'!$K$2:$K$2047,'overall city offline'!$A$2:$A$2047,$A30,'overall city offline'!$B$2:$B$2047,AD$4)*(1-AVERAGEIFS('all sales summary'!$I$2:$I$2047,'all sales summary'!$A$2:$A$2047,$A30,'all sales summary'!$B$2:$B$2047,AD$4)))+(AVERAGEIFS('city centre offline'!$K$2:$K$2047,'city centre offline'!$A$2:$A$2047,$A30,'city centre offline'!$B$2:$B$2047,AD$4)*AVERAGEIFS('all sales summary'!$I$2:$I$2047,'all sales summary'!$A$2:$A$2047,$A30,'all sales summary'!$B$2:$B$2047,AD$4)))</f>
        <v>0.43507693398180386</v>
      </c>
      <c r="AE30" s="60">
        <f>(AVERAGEIFS('city centre offline'!$K$2:$K$2047,'city centre offline'!$A$2:$A$2047,$A30,'city centre offline'!$B$2:$B$2047,AE$4)*AVERAGEIFS('all sales summary'!$I$2:$I$2047,'all sales summary'!$A$2:$A$2047,$A30,'all sales summary'!$B$2:$B$2047,AE$4))/((AVERAGEIFS('overall city offline'!$K$2:$K$2047,'overall city offline'!$A$2:$A$2047,$A30,'overall city offline'!$B$2:$B$2047,AE$4)*(1-AVERAGEIFS('all sales summary'!$I$2:$I$2047,'all sales summary'!$A$2:$A$2047,$A30,'all sales summary'!$B$2:$B$2047,AE$4)))+(AVERAGEIFS('city centre offline'!$K$2:$K$2047,'city centre offline'!$A$2:$A$2047,$A30,'city centre offline'!$B$2:$B$2047,AE$4)*AVERAGEIFS('all sales summary'!$I$2:$I$2047,'all sales summary'!$A$2:$A$2047,$A30,'all sales summary'!$B$2:$B$2047,AE$4)))</f>
        <v>0.43063392673567302</v>
      </c>
      <c r="AF30" s="60">
        <f>(AVERAGEIFS('city centre offline'!$K$2:$K$2047,'city centre offline'!$A$2:$A$2047,$A30,'city centre offline'!$B$2:$B$2047,AF$4)*AVERAGEIFS('all sales summary'!$I$2:$I$2047,'all sales summary'!$A$2:$A$2047,$A30,'all sales summary'!$B$2:$B$2047,AF$4))/((AVERAGEIFS('overall city offline'!$K$2:$K$2047,'overall city offline'!$A$2:$A$2047,$A30,'overall city offline'!$B$2:$B$2047,AF$4)*(1-AVERAGEIFS('all sales summary'!$I$2:$I$2047,'all sales summary'!$A$2:$A$2047,$A30,'all sales summary'!$B$2:$B$2047,AF$4)))+(AVERAGEIFS('city centre offline'!$K$2:$K$2047,'city centre offline'!$A$2:$A$2047,$A30,'city centre offline'!$B$2:$B$2047,AF$4)*AVERAGEIFS('all sales summary'!$I$2:$I$2047,'all sales summary'!$A$2:$A$2047,$A30,'all sales summary'!$B$2:$B$2047,AF$4)))</f>
        <v>0.43176399465410364</v>
      </c>
      <c r="AG30" s="60">
        <f>(AVERAGEIFS('city centre offline'!$K$2:$K$2047,'city centre offline'!$A$2:$A$2047,$A30,'city centre offline'!$B$2:$B$2047,AG$4)*AVERAGEIFS('all sales summary'!$I$2:$I$2047,'all sales summary'!$A$2:$A$2047,$A30,'all sales summary'!$B$2:$B$2047,AG$4))/((AVERAGEIFS('overall city offline'!$K$2:$K$2047,'overall city offline'!$A$2:$A$2047,$A30,'overall city offline'!$B$2:$B$2047,AG$4)*(1-AVERAGEIFS('all sales summary'!$I$2:$I$2047,'all sales summary'!$A$2:$A$2047,$A30,'all sales summary'!$B$2:$B$2047,AG$4)))+(AVERAGEIFS('city centre offline'!$K$2:$K$2047,'city centre offline'!$A$2:$A$2047,$A30,'city centre offline'!$B$2:$B$2047,AG$4)*AVERAGEIFS('all sales summary'!$I$2:$I$2047,'all sales summary'!$A$2:$A$2047,$A30,'all sales summary'!$B$2:$B$2047,AG$4)))</f>
        <v>0.43425324375969687</v>
      </c>
      <c r="AH30" s="60">
        <f>(AVERAGEIFS('city centre offline'!$K$2:$K$2047,'city centre offline'!$A$2:$A$2047,$A30,'city centre offline'!$B$2:$B$2047,AH$4)*AVERAGEIFS('all sales summary'!$I$2:$I$2047,'all sales summary'!$A$2:$A$2047,$A30,'all sales summary'!$B$2:$B$2047,AH$4))/((AVERAGEIFS('overall city offline'!$K$2:$K$2047,'overall city offline'!$A$2:$A$2047,$A30,'overall city offline'!$B$2:$B$2047,AH$4)*(1-AVERAGEIFS('all sales summary'!$I$2:$I$2047,'all sales summary'!$A$2:$A$2047,$A30,'all sales summary'!$B$2:$B$2047,AH$4)))+(AVERAGEIFS('city centre offline'!$K$2:$K$2047,'city centre offline'!$A$2:$A$2047,$A30,'city centre offline'!$B$2:$B$2047,AH$4)*AVERAGEIFS('all sales summary'!$I$2:$I$2047,'all sales summary'!$A$2:$A$2047,$A30,'all sales summary'!$B$2:$B$2047,AH$4)))</f>
        <v>0.43650066545397759</v>
      </c>
    </row>
    <row r="31" spans="1:34" x14ac:dyDescent="0.3">
      <c r="A31" t="s">
        <v>33</v>
      </c>
      <c r="B31" s="60">
        <f>(AVERAGEIFS('city centre offline'!$K$2:$K$2047,'city centre offline'!$A$2:$A$2047,$A31,'city centre offline'!$B$2:$B$2047,B$4)*AVERAGEIFS('all sales summary'!$I$2:$I$2047,'all sales summary'!$A$2:$A$2047,$A31,'all sales summary'!$B$2:$B$2047,B$4))/((AVERAGEIFS('overall city offline'!$K$2:$K$2047,'overall city offline'!$A$2:$A$2047,$A31,'overall city offline'!$B$2:$B$2047,B$4)*(1-AVERAGEIFS('all sales summary'!$I$2:$I$2047,'all sales summary'!$A$2:$A$2047,$A31,'all sales summary'!$B$2:$B$2047,B$4)))+(AVERAGEIFS('city centre offline'!$K$2:$K$2047,'city centre offline'!$A$2:$A$2047,$A31,'city centre offline'!$B$2:$B$2047,B$4)*AVERAGEIFS('all sales summary'!$I$2:$I$2047,'all sales summary'!$A$2:$A$2047,$A31,'all sales summary'!$B$2:$B$2047,B$4)))</f>
        <v>0.16760226428046171</v>
      </c>
      <c r="C31" s="60">
        <f>(AVERAGEIFS('city centre offline'!$K$2:$K$2047,'city centre offline'!$A$2:$A$2047,$A31,'city centre offline'!$B$2:$B$2047,C$4)*AVERAGEIFS('all sales summary'!$I$2:$I$2047,'all sales summary'!$A$2:$A$2047,$A31,'all sales summary'!$B$2:$B$2047,C$4))/((AVERAGEIFS('overall city offline'!$K$2:$K$2047,'overall city offline'!$A$2:$A$2047,$A31,'overall city offline'!$B$2:$B$2047,C$4)*(1-AVERAGEIFS('all sales summary'!$I$2:$I$2047,'all sales summary'!$A$2:$A$2047,$A31,'all sales summary'!$B$2:$B$2047,C$4)))+(AVERAGEIFS('city centre offline'!$K$2:$K$2047,'city centre offline'!$A$2:$A$2047,$A31,'city centre offline'!$B$2:$B$2047,C$4)*AVERAGEIFS('all sales summary'!$I$2:$I$2047,'all sales summary'!$A$2:$A$2047,$A31,'all sales summary'!$B$2:$B$2047,C$4)))</f>
        <v>0.16484844469407711</v>
      </c>
      <c r="D31" s="60">
        <f>(AVERAGEIFS('city centre offline'!$K$2:$K$2047,'city centre offline'!$A$2:$A$2047,$A31,'city centre offline'!$B$2:$B$2047,D$4)*AVERAGEIFS('all sales summary'!$I$2:$I$2047,'all sales summary'!$A$2:$A$2047,$A31,'all sales summary'!$B$2:$B$2047,D$4))/((AVERAGEIFS('overall city offline'!$K$2:$K$2047,'overall city offline'!$A$2:$A$2047,$A31,'overall city offline'!$B$2:$B$2047,D$4)*(1-AVERAGEIFS('all sales summary'!$I$2:$I$2047,'all sales summary'!$A$2:$A$2047,$A31,'all sales summary'!$B$2:$B$2047,D$4)))+(AVERAGEIFS('city centre offline'!$K$2:$K$2047,'city centre offline'!$A$2:$A$2047,$A31,'city centre offline'!$B$2:$B$2047,D$4)*AVERAGEIFS('all sales summary'!$I$2:$I$2047,'all sales summary'!$A$2:$A$2047,$A31,'all sales summary'!$B$2:$B$2047,D$4)))</f>
        <v>0.17996843514163827</v>
      </c>
      <c r="E31" s="60">
        <f>(AVERAGEIFS('city centre offline'!$K$2:$K$2047,'city centre offline'!$A$2:$A$2047,$A31,'city centre offline'!$B$2:$B$2047,E$4)*AVERAGEIFS('all sales summary'!$I$2:$I$2047,'all sales summary'!$A$2:$A$2047,$A31,'all sales summary'!$B$2:$B$2047,E$4))/((AVERAGEIFS('overall city offline'!$K$2:$K$2047,'overall city offline'!$A$2:$A$2047,$A31,'overall city offline'!$B$2:$B$2047,E$4)*(1-AVERAGEIFS('all sales summary'!$I$2:$I$2047,'all sales summary'!$A$2:$A$2047,$A31,'all sales summary'!$B$2:$B$2047,E$4)))+(AVERAGEIFS('city centre offline'!$K$2:$K$2047,'city centre offline'!$A$2:$A$2047,$A31,'city centre offline'!$B$2:$B$2047,E$4)*AVERAGEIFS('all sales summary'!$I$2:$I$2047,'all sales summary'!$A$2:$A$2047,$A31,'all sales summary'!$B$2:$B$2047,E$4)))</f>
        <v>0.1730403689205077</v>
      </c>
      <c r="F31" s="60">
        <f>(AVERAGEIFS('city centre offline'!$K$2:$K$2047,'city centre offline'!$A$2:$A$2047,$A31,'city centre offline'!$B$2:$B$2047,F$4)*AVERAGEIFS('all sales summary'!$I$2:$I$2047,'all sales summary'!$A$2:$A$2047,$A31,'all sales summary'!$B$2:$B$2047,F$4))/((AVERAGEIFS('overall city offline'!$K$2:$K$2047,'overall city offline'!$A$2:$A$2047,$A31,'overall city offline'!$B$2:$B$2047,F$4)*(1-AVERAGEIFS('all sales summary'!$I$2:$I$2047,'all sales summary'!$A$2:$A$2047,$A31,'all sales summary'!$B$2:$B$2047,F$4)))+(AVERAGEIFS('city centre offline'!$K$2:$K$2047,'city centre offline'!$A$2:$A$2047,$A31,'city centre offline'!$B$2:$B$2047,F$4)*AVERAGEIFS('all sales summary'!$I$2:$I$2047,'all sales summary'!$A$2:$A$2047,$A31,'all sales summary'!$B$2:$B$2047,F$4)))</f>
        <v>0.1751514123072703</v>
      </c>
      <c r="G31" s="60">
        <f>(AVERAGEIFS('city centre offline'!$K$2:$K$2047,'city centre offline'!$A$2:$A$2047,$A31,'city centre offline'!$B$2:$B$2047,G$4)*AVERAGEIFS('all sales summary'!$I$2:$I$2047,'all sales summary'!$A$2:$A$2047,$A31,'all sales summary'!$B$2:$B$2047,G$4))/((AVERAGEIFS('overall city offline'!$K$2:$K$2047,'overall city offline'!$A$2:$A$2047,$A31,'overall city offline'!$B$2:$B$2047,G$4)*(1-AVERAGEIFS('all sales summary'!$I$2:$I$2047,'all sales summary'!$A$2:$A$2047,$A31,'all sales summary'!$B$2:$B$2047,G$4)))+(AVERAGEIFS('city centre offline'!$K$2:$K$2047,'city centre offline'!$A$2:$A$2047,$A31,'city centre offline'!$B$2:$B$2047,G$4)*AVERAGEIFS('all sales summary'!$I$2:$I$2047,'all sales summary'!$A$2:$A$2047,$A31,'all sales summary'!$B$2:$B$2047,G$4)))</f>
        <v>0.1846686018464338</v>
      </c>
      <c r="H31" s="60">
        <f>(AVERAGEIFS('city centre offline'!$K$2:$K$2047,'city centre offline'!$A$2:$A$2047,$A31,'city centre offline'!$B$2:$B$2047,H$4)*AVERAGEIFS('all sales summary'!$I$2:$I$2047,'all sales summary'!$A$2:$A$2047,$A31,'all sales summary'!$B$2:$B$2047,H$4))/((AVERAGEIFS('overall city offline'!$K$2:$K$2047,'overall city offline'!$A$2:$A$2047,$A31,'overall city offline'!$B$2:$B$2047,H$4)*(1-AVERAGEIFS('all sales summary'!$I$2:$I$2047,'all sales summary'!$A$2:$A$2047,$A31,'all sales summary'!$B$2:$B$2047,H$4)))+(AVERAGEIFS('city centre offline'!$K$2:$K$2047,'city centre offline'!$A$2:$A$2047,$A31,'city centre offline'!$B$2:$B$2047,H$4)*AVERAGEIFS('all sales summary'!$I$2:$I$2047,'all sales summary'!$A$2:$A$2047,$A31,'all sales summary'!$B$2:$B$2047,H$4)))</f>
        <v>0.18249643238960364</v>
      </c>
      <c r="I31" s="60">
        <f>(AVERAGEIFS('city centre offline'!$K$2:$K$2047,'city centre offline'!$A$2:$A$2047,$A31,'city centre offline'!$B$2:$B$2047,I$4)*AVERAGEIFS('all sales summary'!$I$2:$I$2047,'all sales summary'!$A$2:$A$2047,$A31,'all sales summary'!$B$2:$B$2047,I$4))/((AVERAGEIFS('overall city offline'!$K$2:$K$2047,'overall city offline'!$A$2:$A$2047,$A31,'overall city offline'!$B$2:$B$2047,I$4)*(1-AVERAGEIFS('all sales summary'!$I$2:$I$2047,'all sales summary'!$A$2:$A$2047,$A31,'all sales summary'!$B$2:$B$2047,I$4)))+(AVERAGEIFS('city centre offline'!$K$2:$K$2047,'city centre offline'!$A$2:$A$2047,$A31,'city centre offline'!$B$2:$B$2047,I$4)*AVERAGEIFS('all sales summary'!$I$2:$I$2047,'all sales summary'!$A$2:$A$2047,$A31,'all sales summary'!$B$2:$B$2047,I$4)))</f>
        <v>0.17368470937325176</v>
      </c>
      <c r="J31" s="60">
        <f>(AVERAGEIFS('city centre offline'!$K$2:$K$2047,'city centre offline'!$A$2:$A$2047,$A31,'city centre offline'!$B$2:$B$2047,J$4)*AVERAGEIFS('all sales summary'!$I$2:$I$2047,'all sales summary'!$A$2:$A$2047,$A31,'all sales summary'!$B$2:$B$2047,J$4))/((AVERAGEIFS('overall city offline'!$K$2:$K$2047,'overall city offline'!$A$2:$A$2047,$A31,'overall city offline'!$B$2:$B$2047,J$4)*(1-AVERAGEIFS('all sales summary'!$I$2:$I$2047,'all sales summary'!$A$2:$A$2047,$A31,'all sales summary'!$B$2:$B$2047,J$4)))+(AVERAGEIFS('city centre offline'!$K$2:$K$2047,'city centre offline'!$A$2:$A$2047,$A31,'city centre offline'!$B$2:$B$2047,J$4)*AVERAGEIFS('all sales summary'!$I$2:$I$2047,'all sales summary'!$A$2:$A$2047,$A31,'all sales summary'!$B$2:$B$2047,J$4)))</f>
        <v>0.15568206587476632</v>
      </c>
      <c r="K31" s="60">
        <f>(AVERAGEIFS('city centre offline'!$K$2:$K$2047,'city centre offline'!$A$2:$A$2047,$A31,'city centre offline'!$B$2:$B$2047,K$4)*AVERAGEIFS('all sales summary'!$I$2:$I$2047,'all sales summary'!$A$2:$A$2047,$A31,'all sales summary'!$B$2:$B$2047,K$4))/((AVERAGEIFS('overall city offline'!$K$2:$K$2047,'overall city offline'!$A$2:$A$2047,$A31,'overall city offline'!$B$2:$B$2047,K$4)*(1-AVERAGEIFS('all sales summary'!$I$2:$I$2047,'all sales summary'!$A$2:$A$2047,$A31,'all sales summary'!$B$2:$B$2047,K$4)))+(AVERAGEIFS('city centre offline'!$K$2:$K$2047,'city centre offline'!$A$2:$A$2047,$A31,'city centre offline'!$B$2:$B$2047,K$4)*AVERAGEIFS('all sales summary'!$I$2:$I$2047,'all sales summary'!$A$2:$A$2047,$A31,'all sales summary'!$B$2:$B$2047,K$4)))</f>
        <v>0.1545947468113788</v>
      </c>
      <c r="L31" s="60">
        <f>(AVERAGEIFS('city centre offline'!$K$2:$K$2047,'city centre offline'!$A$2:$A$2047,$A31,'city centre offline'!$B$2:$B$2047,L$4)*AVERAGEIFS('all sales summary'!$I$2:$I$2047,'all sales summary'!$A$2:$A$2047,$A31,'all sales summary'!$B$2:$B$2047,L$4))/((AVERAGEIFS('overall city offline'!$K$2:$K$2047,'overall city offline'!$A$2:$A$2047,$A31,'overall city offline'!$B$2:$B$2047,L$4)*(1-AVERAGEIFS('all sales summary'!$I$2:$I$2047,'all sales summary'!$A$2:$A$2047,$A31,'all sales summary'!$B$2:$B$2047,L$4)))+(AVERAGEIFS('city centre offline'!$K$2:$K$2047,'city centre offline'!$A$2:$A$2047,$A31,'city centre offline'!$B$2:$B$2047,L$4)*AVERAGEIFS('all sales summary'!$I$2:$I$2047,'all sales summary'!$A$2:$A$2047,$A31,'all sales summary'!$B$2:$B$2047,L$4)))</f>
        <v>0.17467167041489157</v>
      </c>
      <c r="M31" s="60">
        <f>(AVERAGEIFS('city centre offline'!$K$2:$K$2047,'city centre offline'!$A$2:$A$2047,$A31,'city centre offline'!$B$2:$B$2047,M$4)*AVERAGEIFS('all sales summary'!$I$2:$I$2047,'all sales summary'!$A$2:$A$2047,$A31,'all sales summary'!$B$2:$B$2047,M$4))/((AVERAGEIFS('overall city offline'!$K$2:$K$2047,'overall city offline'!$A$2:$A$2047,$A31,'overall city offline'!$B$2:$B$2047,M$4)*(1-AVERAGEIFS('all sales summary'!$I$2:$I$2047,'all sales summary'!$A$2:$A$2047,$A31,'all sales summary'!$B$2:$B$2047,M$4)))+(AVERAGEIFS('city centre offline'!$K$2:$K$2047,'city centre offline'!$A$2:$A$2047,$A31,'city centre offline'!$B$2:$B$2047,M$4)*AVERAGEIFS('all sales summary'!$I$2:$I$2047,'all sales summary'!$A$2:$A$2047,$A31,'all sales summary'!$B$2:$B$2047,M$4)))</f>
        <v>0.21363083312850162</v>
      </c>
      <c r="N31" s="60">
        <f>(AVERAGEIFS('city centre offline'!$K$2:$K$2047,'city centre offline'!$A$2:$A$2047,$A31,'city centre offline'!$B$2:$B$2047,N$4)*AVERAGEIFS('all sales summary'!$I$2:$I$2047,'all sales summary'!$A$2:$A$2047,$A31,'all sales summary'!$B$2:$B$2047,N$4))/((AVERAGEIFS('overall city offline'!$K$2:$K$2047,'overall city offline'!$A$2:$A$2047,$A31,'overall city offline'!$B$2:$B$2047,N$4)*(1-AVERAGEIFS('all sales summary'!$I$2:$I$2047,'all sales summary'!$A$2:$A$2047,$A31,'all sales summary'!$B$2:$B$2047,N$4)))+(AVERAGEIFS('city centre offline'!$K$2:$K$2047,'city centre offline'!$A$2:$A$2047,$A31,'city centre offline'!$B$2:$B$2047,N$4)*AVERAGEIFS('all sales summary'!$I$2:$I$2047,'all sales summary'!$A$2:$A$2047,$A31,'all sales summary'!$B$2:$B$2047,N$4)))</f>
        <v>0.1558113020114035</v>
      </c>
      <c r="O31" s="60">
        <f>(AVERAGEIFS('city centre offline'!$K$2:$K$2047,'city centre offline'!$A$2:$A$2047,$A31,'city centre offline'!$B$2:$B$2047,O$4)*AVERAGEIFS('all sales summary'!$I$2:$I$2047,'all sales summary'!$A$2:$A$2047,$A31,'all sales summary'!$B$2:$B$2047,O$4))/((AVERAGEIFS('overall city offline'!$K$2:$K$2047,'overall city offline'!$A$2:$A$2047,$A31,'overall city offline'!$B$2:$B$2047,O$4)*(1-AVERAGEIFS('all sales summary'!$I$2:$I$2047,'all sales summary'!$A$2:$A$2047,$A31,'all sales summary'!$B$2:$B$2047,O$4)))+(AVERAGEIFS('city centre offline'!$K$2:$K$2047,'city centre offline'!$A$2:$A$2047,$A31,'city centre offline'!$B$2:$B$2047,O$4)*AVERAGEIFS('all sales summary'!$I$2:$I$2047,'all sales summary'!$A$2:$A$2047,$A31,'all sales summary'!$B$2:$B$2047,O$4)))</f>
        <v>0.15354832167598331</v>
      </c>
      <c r="P31" s="60">
        <f>(AVERAGEIFS('city centre offline'!$K$2:$K$2047,'city centre offline'!$A$2:$A$2047,$A31,'city centre offline'!$B$2:$B$2047,P$4)*AVERAGEIFS('all sales summary'!$I$2:$I$2047,'all sales summary'!$A$2:$A$2047,$A31,'all sales summary'!$B$2:$B$2047,P$4))/((AVERAGEIFS('overall city offline'!$K$2:$K$2047,'overall city offline'!$A$2:$A$2047,$A31,'overall city offline'!$B$2:$B$2047,P$4)*(1-AVERAGEIFS('all sales summary'!$I$2:$I$2047,'all sales summary'!$A$2:$A$2047,$A31,'all sales summary'!$B$2:$B$2047,P$4)))+(AVERAGEIFS('city centre offline'!$K$2:$K$2047,'city centre offline'!$A$2:$A$2047,$A31,'city centre offline'!$B$2:$B$2047,P$4)*AVERAGEIFS('all sales summary'!$I$2:$I$2047,'all sales summary'!$A$2:$A$2047,$A31,'all sales summary'!$B$2:$B$2047,P$4)))</f>
        <v>0.10134201663696853</v>
      </c>
      <c r="Q31" s="60">
        <f>(AVERAGEIFS('city centre offline'!$K$2:$K$2047,'city centre offline'!$A$2:$A$2047,$A31,'city centre offline'!$B$2:$B$2047,Q$4)*AVERAGEIFS('all sales summary'!$I$2:$I$2047,'all sales summary'!$A$2:$A$2047,$A31,'all sales summary'!$B$2:$B$2047,Q$4))/((AVERAGEIFS('overall city offline'!$K$2:$K$2047,'overall city offline'!$A$2:$A$2047,$A31,'overall city offline'!$B$2:$B$2047,Q$4)*(1-AVERAGEIFS('all sales summary'!$I$2:$I$2047,'all sales summary'!$A$2:$A$2047,$A31,'all sales summary'!$B$2:$B$2047,Q$4)))+(AVERAGEIFS('city centre offline'!$K$2:$K$2047,'city centre offline'!$A$2:$A$2047,$A31,'city centre offline'!$B$2:$B$2047,Q$4)*AVERAGEIFS('all sales summary'!$I$2:$I$2047,'all sales summary'!$A$2:$A$2047,$A31,'all sales summary'!$B$2:$B$2047,Q$4)))</f>
        <v>1.3900181104216718E-2</v>
      </c>
      <c r="R31" s="60">
        <f>(AVERAGEIFS('city centre offline'!$K$2:$K$2047,'city centre offline'!$A$2:$A$2047,$A31,'city centre offline'!$B$2:$B$2047,R$4)*AVERAGEIFS('all sales summary'!$I$2:$I$2047,'all sales summary'!$A$2:$A$2047,$A31,'all sales summary'!$B$2:$B$2047,R$4))/((AVERAGEIFS('overall city offline'!$K$2:$K$2047,'overall city offline'!$A$2:$A$2047,$A31,'overall city offline'!$B$2:$B$2047,R$4)*(1-AVERAGEIFS('all sales summary'!$I$2:$I$2047,'all sales summary'!$A$2:$A$2047,$A31,'all sales summary'!$B$2:$B$2047,R$4)))+(AVERAGEIFS('city centre offline'!$K$2:$K$2047,'city centre offline'!$A$2:$A$2047,$A31,'city centre offline'!$B$2:$B$2047,R$4)*AVERAGEIFS('all sales summary'!$I$2:$I$2047,'all sales summary'!$A$2:$A$2047,$A31,'all sales summary'!$B$2:$B$2047,R$4)))</f>
        <v>1.4731323389121328E-2</v>
      </c>
      <c r="S31" s="60">
        <f>(AVERAGEIFS('city centre offline'!$K$2:$K$2047,'city centre offline'!$A$2:$A$2047,$A31,'city centre offline'!$B$2:$B$2047,S$4)*AVERAGEIFS('all sales summary'!$I$2:$I$2047,'all sales summary'!$A$2:$A$2047,$A31,'all sales summary'!$B$2:$B$2047,S$4))/((AVERAGEIFS('overall city offline'!$K$2:$K$2047,'overall city offline'!$A$2:$A$2047,$A31,'overall city offline'!$B$2:$B$2047,S$4)*(1-AVERAGEIFS('all sales summary'!$I$2:$I$2047,'all sales summary'!$A$2:$A$2047,$A31,'all sales summary'!$B$2:$B$2047,S$4)))+(AVERAGEIFS('city centre offline'!$K$2:$K$2047,'city centre offline'!$A$2:$A$2047,$A31,'city centre offline'!$B$2:$B$2047,S$4)*AVERAGEIFS('all sales summary'!$I$2:$I$2047,'all sales summary'!$A$2:$A$2047,$A31,'all sales summary'!$B$2:$B$2047,S$4)))</f>
        <v>4.8381866973518053E-2</v>
      </c>
      <c r="T31" s="60">
        <f>(AVERAGEIFS('city centre offline'!$K$2:$K$2047,'city centre offline'!$A$2:$A$2047,$A31,'city centre offline'!$B$2:$B$2047,T$4)*AVERAGEIFS('all sales summary'!$I$2:$I$2047,'all sales summary'!$A$2:$A$2047,$A31,'all sales summary'!$B$2:$B$2047,T$4))/((AVERAGEIFS('overall city offline'!$K$2:$K$2047,'overall city offline'!$A$2:$A$2047,$A31,'overall city offline'!$B$2:$B$2047,T$4)*(1-AVERAGEIFS('all sales summary'!$I$2:$I$2047,'all sales summary'!$A$2:$A$2047,$A31,'all sales summary'!$B$2:$B$2047,T$4)))+(AVERAGEIFS('city centre offline'!$K$2:$K$2047,'city centre offline'!$A$2:$A$2047,$A31,'city centre offline'!$B$2:$B$2047,T$4)*AVERAGEIFS('all sales summary'!$I$2:$I$2047,'all sales summary'!$A$2:$A$2047,$A31,'all sales summary'!$B$2:$B$2047,T$4)))</f>
        <v>9.7112056223293455E-2</v>
      </c>
      <c r="U31" s="60">
        <f>(AVERAGEIFS('city centre offline'!$K$2:$K$2047,'city centre offline'!$A$2:$A$2047,$A31,'city centre offline'!$B$2:$B$2047,U$4)*AVERAGEIFS('all sales summary'!$I$2:$I$2047,'all sales summary'!$A$2:$A$2047,$A31,'all sales summary'!$B$2:$B$2047,U$4))/((AVERAGEIFS('overall city offline'!$K$2:$K$2047,'overall city offline'!$A$2:$A$2047,$A31,'overall city offline'!$B$2:$B$2047,U$4)*(1-AVERAGEIFS('all sales summary'!$I$2:$I$2047,'all sales summary'!$A$2:$A$2047,$A31,'all sales summary'!$B$2:$B$2047,U$4)))+(AVERAGEIFS('city centre offline'!$K$2:$K$2047,'city centre offline'!$A$2:$A$2047,$A31,'city centre offline'!$B$2:$B$2047,U$4)*AVERAGEIFS('all sales summary'!$I$2:$I$2047,'all sales summary'!$A$2:$A$2047,$A31,'all sales summary'!$B$2:$B$2047,U$4)))</f>
        <v>0.11776216347014772</v>
      </c>
      <c r="V31" s="60">
        <f>(AVERAGEIFS('city centre offline'!$K$2:$K$2047,'city centre offline'!$A$2:$A$2047,$A31,'city centre offline'!$B$2:$B$2047,V$4)*AVERAGEIFS('all sales summary'!$I$2:$I$2047,'all sales summary'!$A$2:$A$2047,$A31,'all sales summary'!$B$2:$B$2047,V$4))/((AVERAGEIFS('overall city offline'!$K$2:$K$2047,'overall city offline'!$A$2:$A$2047,$A31,'overall city offline'!$B$2:$B$2047,V$4)*(1-AVERAGEIFS('all sales summary'!$I$2:$I$2047,'all sales summary'!$A$2:$A$2047,$A31,'all sales summary'!$B$2:$B$2047,V$4)))+(AVERAGEIFS('city centre offline'!$K$2:$K$2047,'city centre offline'!$A$2:$A$2047,$A31,'city centre offline'!$B$2:$B$2047,V$4)*AVERAGEIFS('all sales summary'!$I$2:$I$2047,'all sales summary'!$A$2:$A$2047,$A31,'all sales summary'!$B$2:$B$2047,V$4)))</f>
        <v>0.11943698720230435</v>
      </c>
      <c r="W31" s="60">
        <f>(AVERAGEIFS('city centre offline'!$K$2:$K$2047,'city centre offline'!$A$2:$A$2047,$A31,'city centre offline'!$B$2:$B$2047,W$4)*AVERAGEIFS('all sales summary'!$I$2:$I$2047,'all sales summary'!$A$2:$A$2047,$A31,'all sales summary'!$B$2:$B$2047,W$4))/((AVERAGEIFS('overall city offline'!$K$2:$K$2047,'overall city offline'!$A$2:$A$2047,$A31,'overall city offline'!$B$2:$B$2047,W$4)*(1-AVERAGEIFS('all sales summary'!$I$2:$I$2047,'all sales summary'!$A$2:$A$2047,$A31,'all sales summary'!$B$2:$B$2047,W$4)))+(AVERAGEIFS('city centre offline'!$K$2:$K$2047,'city centre offline'!$A$2:$A$2047,$A31,'city centre offline'!$B$2:$B$2047,W$4)*AVERAGEIFS('all sales summary'!$I$2:$I$2047,'all sales summary'!$A$2:$A$2047,$A31,'all sales summary'!$B$2:$B$2047,W$4)))</f>
        <v>0.12091392066049539</v>
      </c>
      <c r="X31" s="60">
        <f>(AVERAGEIFS('city centre offline'!$K$2:$K$2047,'city centre offline'!$A$2:$A$2047,$A31,'city centre offline'!$B$2:$B$2047,X$4)*AVERAGEIFS('all sales summary'!$I$2:$I$2047,'all sales summary'!$A$2:$A$2047,$A31,'all sales summary'!$B$2:$B$2047,X$4))/((AVERAGEIFS('overall city offline'!$K$2:$K$2047,'overall city offline'!$A$2:$A$2047,$A31,'overall city offline'!$B$2:$B$2047,X$4)*(1-AVERAGEIFS('all sales summary'!$I$2:$I$2047,'all sales summary'!$A$2:$A$2047,$A31,'all sales summary'!$B$2:$B$2047,X$4)))+(AVERAGEIFS('city centre offline'!$K$2:$K$2047,'city centre offline'!$A$2:$A$2047,$A31,'city centre offline'!$B$2:$B$2047,X$4)*AVERAGEIFS('all sales summary'!$I$2:$I$2047,'all sales summary'!$A$2:$A$2047,$A31,'all sales summary'!$B$2:$B$2047,X$4)))</f>
        <v>7.4476559424282468E-2</v>
      </c>
      <c r="Y31" s="60">
        <f>(AVERAGEIFS('city centre offline'!$K$2:$K$2047,'city centre offline'!$A$2:$A$2047,$A31,'city centre offline'!$B$2:$B$2047,Y$4)*AVERAGEIFS('all sales summary'!$I$2:$I$2047,'all sales summary'!$A$2:$A$2047,$A31,'all sales summary'!$B$2:$B$2047,Y$4))/((AVERAGEIFS('overall city offline'!$K$2:$K$2047,'overall city offline'!$A$2:$A$2047,$A31,'overall city offline'!$B$2:$B$2047,Y$4)*(1-AVERAGEIFS('all sales summary'!$I$2:$I$2047,'all sales summary'!$A$2:$A$2047,$A31,'all sales summary'!$B$2:$B$2047,Y$4)))+(AVERAGEIFS('city centre offline'!$K$2:$K$2047,'city centre offline'!$A$2:$A$2047,$A31,'city centre offline'!$B$2:$B$2047,Y$4)*AVERAGEIFS('all sales summary'!$I$2:$I$2047,'all sales summary'!$A$2:$A$2047,$A31,'all sales summary'!$B$2:$B$2047,Y$4)))</f>
        <v>0.20421539967372696</v>
      </c>
      <c r="Z31" s="60">
        <f>(AVERAGEIFS('city centre offline'!$K$2:$K$2047,'city centre offline'!$A$2:$A$2047,$A31,'city centre offline'!$B$2:$B$2047,Z$4)*AVERAGEIFS('all sales summary'!$I$2:$I$2047,'all sales summary'!$A$2:$A$2047,$A31,'all sales summary'!$B$2:$B$2047,Z$4))/((AVERAGEIFS('overall city offline'!$K$2:$K$2047,'overall city offline'!$A$2:$A$2047,$A31,'overall city offline'!$B$2:$B$2047,Z$4)*(1-AVERAGEIFS('all sales summary'!$I$2:$I$2047,'all sales summary'!$A$2:$A$2047,$A31,'all sales summary'!$B$2:$B$2047,Z$4)))+(AVERAGEIFS('city centre offline'!$K$2:$K$2047,'city centre offline'!$A$2:$A$2047,$A31,'city centre offline'!$B$2:$B$2047,Z$4)*AVERAGEIFS('all sales summary'!$I$2:$I$2047,'all sales summary'!$A$2:$A$2047,$A31,'all sales summary'!$B$2:$B$2047,Z$4)))</f>
        <v>6.5692790326157824E-2</v>
      </c>
      <c r="AA31" s="60">
        <f>(AVERAGEIFS('city centre offline'!$K$2:$K$2047,'city centre offline'!$A$2:$A$2047,$A31,'city centre offline'!$B$2:$B$2047,AA$4)*AVERAGEIFS('all sales summary'!$I$2:$I$2047,'all sales summary'!$A$2:$A$2047,$A31,'all sales summary'!$B$2:$B$2047,AA$4))/((AVERAGEIFS('overall city offline'!$K$2:$K$2047,'overall city offline'!$A$2:$A$2047,$A31,'overall city offline'!$B$2:$B$2047,AA$4)*(1-AVERAGEIFS('all sales summary'!$I$2:$I$2047,'all sales summary'!$A$2:$A$2047,$A31,'all sales summary'!$B$2:$B$2047,AA$4)))+(AVERAGEIFS('city centre offline'!$K$2:$K$2047,'city centre offline'!$A$2:$A$2047,$A31,'city centre offline'!$B$2:$B$2047,AA$4)*AVERAGEIFS('all sales summary'!$I$2:$I$2047,'all sales summary'!$A$2:$A$2047,$A31,'all sales summary'!$B$2:$B$2047,AA$4)))</f>
        <v>4.4657313172318337E-2</v>
      </c>
      <c r="AB31" s="60">
        <f>(AVERAGEIFS('city centre offline'!$K$2:$K$2047,'city centre offline'!$A$2:$A$2047,$A31,'city centre offline'!$B$2:$B$2047,AB$4)*AVERAGEIFS('all sales summary'!$I$2:$I$2047,'all sales summary'!$A$2:$A$2047,$A31,'all sales summary'!$B$2:$B$2047,AB$4))/((AVERAGEIFS('overall city offline'!$K$2:$K$2047,'overall city offline'!$A$2:$A$2047,$A31,'overall city offline'!$B$2:$B$2047,AB$4)*(1-AVERAGEIFS('all sales summary'!$I$2:$I$2047,'all sales summary'!$A$2:$A$2047,$A31,'all sales summary'!$B$2:$B$2047,AB$4)))+(AVERAGEIFS('city centre offline'!$K$2:$K$2047,'city centre offline'!$A$2:$A$2047,$A31,'city centre offline'!$B$2:$B$2047,AB$4)*AVERAGEIFS('all sales summary'!$I$2:$I$2047,'all sales summary'!$A$2:$A$2047,$A31,'all sales summary'!$B$2:$B$2047,AB$4)))</f>
        <v>5.0148868741228987E-2</v>
      </c>
      <c r="AC31" s="60">
        <f>(AVERAGEIFS('city centre offline'!$K$2:$K$2047,'city centre offline'!$A$2:$A$2047,$A31,'city centre offline'!$B$2:$B$2047,AC$4)*AVERAGEIFS('all sales summary'!$I$2:$I$2047,'all sales summary'!$A$2:$A$2047,$A31,'all sales summary'!$B$2:$B$2047,AC$4))/((AVERAGEIFS('overall city offline'!$K$2:$K$2047,'overall city offline'!$A$2:$A$2047,$A31,'overall city offline'!$B$2:$B$2047,AC$4)*(1-AVERAGEIFS('all sales summary'!$I$2:$I$2047,'all sales summary'!$A$2:$A$2047,$A31,'all sales summary'!$B$2:$B$2047,AC$4)))+(AVERAGEIFS('city centre offline'!$K$2:$K$2047,'city centre offline'!$A$2:$A$2047,$A31,'city centre offline'!$B$2:$B$2047,AC$4)*AVERAGEIFS('all sales summary'!$I$2:$I$2047,'all sales summary'!$A$2:$A$2047,$A31,'all sales summary'!$B$2:$B$2047,AC$4)))</f>
        <v>0.13156144522891366</v>
      </c>
      <c r="AD31" s="60">
        <f>(AVERAGEIFS('city centre offline'!$K$2:$K$2047,'city centre offline'!$A$2:$A$2047,$A31,'city centre offline'!$B$2:$B$2047,AD$4)*AVERAGEIFS('all sales summary'!$I$2:$I$2047,'all sales summary'!$A$2:$A$2047,$A31,'all sales summary'!$B$2:$B$2047,AD$4))/((AVERAGEIFS('overall city offline'!$K$2:$K$2047,'overall city offline'!$A$2:$A$2047,$A31,'overall city offline'!$B$2:$B$2047,AD$4)*(1-AVERAGEIFS('all sales summary'!$I$2:$I$2047,'all sales summary'!$A$2:$A$2047,$A31,'all sales summary'!$B$2:$B$2047,AD$4)))+(AVERAGEIFS('city centre offline'!$K$2:$K$2047,'city centre offline'!$A$2:$A$2047,$A31,'city centre offline'!$B$2:$B$2047,AD$4)*AVERAGEIFS('all sales summary'!$I$2:$I$2047,'all sales summary'!$A$2:$A$2047,$A31,'all sales summary'!$B$2:$B$2047,AD$4)))</f>
        <v>0.14454473661128753</v>
      </c>
      <c r="AE31" s="60">
        <f>(AVERAGEIFS('city centre offline'!$K$2:$K$2047,'city centre offline'!$A$2:$A$2047,$A31,'city centre offline'!$B$2:$B$2047,AE$4)*AVERAGEIFS('all sales summary'!$I$2:$I$2047,'all sales summary'!$A$2:$A$2047,$A31,'all sales summary'!$B$2:$B$2047,AE$4))/((AVERAGEIFS('overall city offline'!$K$2:$K$2047,'overall city offline'!$A$2:$A$2047,$A31,'overall city offline'!$B$2:$B$2047,AE$4)*(1-AVERAGEIFS('all sales summary'!$I$2:$I$2047,'all sales summary'!$A$2:$A$2047,$A31,'all sales summary'!$B$2:$B$2047,AE$4)))+(AVERAGEIFS('city centre offline'!$K$2:$K$2047,'city centre offline'!$A$2:$A$2047,$A31,'city centre offline'!$B$2:$B$2047,AE$4)*AVERAGEIFS('all sales summary'!$I$2:$I$2047,'all sales summary'!$A$2:$A$2047,$A31,'all sales summary'!$B$2:$B$2047,AE$4)))</f>
        <v>0.12949505286054552</v>
      </c>
      <c r="AF31" s="60">
        <f>(AVERAGEIFS('city centre offline'!$K$2:$K$2047,'city centre offline'!$A$2:$A$2047,$A31,'city centre offline'!$B$2:$B$2047,AF$4)*AVERAGEIFS('all sales summary'!$I$2:$I$2047,'all sales summary'!$A$2:$A$2047,$A31,'all sales summary'!$B$2:$B$2047,AF$4))/((AVERAGEIFS('overall city offline'!$K$2:$K$2047,'overall city offline'!$A$2:$A$2047,$A31,'overall city offline'!$B$2:$B$2047,AF$4)*(1-AVERAGEIFS('all sales summary'!$I$2:$I$2047,'all sales summary'!$A$2:$A$2047,$A31,'all sales summary'!$B$2:$B$2047,AF$4)))+(AVERAGEIFS('city centre offline'!$K$2:$K$2047,'city centre offline'!$A$2:$A$2047,$A31,'city centre offline'!$B$2:$B$2047,AF$4)*AVERAGEIFS('all sales summary'!$I$2:$I$2047,'all sales summary'!$A$2:$A$2047,$A31,'all sales summary'!$B$2:$B$2047,AF$4)))</f>
        <v>0.12108034087079174</v>
      </c>
      <c r="AG31" s="60">
        <f>(AVERAGEIFS('city centre offline'!$K$2:$K$2047,'city centre offline'!$A$2:$A$2047,$A31,'city centre offline'!$B$2:$B$2047,AG$4)*AVERAGEIFS('all sales summary'!$I$2:$I$2047,'all sales summary'!$A$2:$A$2047,$A31,'all sales summary'!$B$2:$B$2047,AG$4))/((AVERAGEIFS('overall city offline'!$K$2:$K$2047,'overall city offline'!$A$2:$A$2047,$A31,'overall city offline'!$B$2:$B$2047,AG$4)*(1-AVERAGEIFS('all sales summary'!$I$2:$I$2047,'all sales summary'!$A$2:$A$2047,$A31,'all sales summary'!$B$2:$B$2047,AG$4)))+(AVERAGEIFS('city centre offline'!$K$2:$K$2047,'city centre offline'!$A$2:$A$2047,$A31,'city centre offline'!$B$2:$B$2047,AG$4)*AVERAGEIFS('all sales summary'!$I$2:$I$2047,'all sales summary'!$A$2:$A$2047,$A31,'all sales summary'!$B$2:$B$2047,AG$4)))</f>
        <v>0.13944730254100027</v>
      </c>
      <c r="AH31" s="60">
        <f>(AVERAGEIFS('city centre offline'!$K$2:$K$2047,'city centre offline'!$A$2:$A$2047,$A31,'city centre offline'!$B$2:$B$2047,AH$4)*AVERAGEIFS('all sales summary'!$I$2:$I$2047,'all sales summary'!$A$2:$A$2047,$A31,'all sales summary'!$B$2:$B$2047,AH$4))/((AVERAGEIFS('overall city offline'!$K$2:$K$2047,'overall city offline'!$A$2:$A$2047,$A31,'overall city offline'!$B$2:$B$2047,AH$4)*(1-AVERAGEIFS('all sales summary'!$I$2:$I$2047,'all sales summary'!$A$2:$A$2047,$A31,'all sales summary'!$B$2:$B$2047,AH$4)))+(AVERAGEIFS('city centre offline'!$K$2:$K$2047,'city centre offline'!$A$2:$A$2047,$A31,'city centre offline'!$B$2:$B$2047,AH$4)*AVERAGEIFS('all sales summary'!$I$2:$I$2047,'all sales summary'!$A$2:$A$2047,$A31,'all sales summary'!$B$2:$B$2047,AH$4)))</f>
        <v>0.13042272440530994</v>
      </c>
    </row>
    <row r="32" spans="1:34" x14ac:dyDescent="0.3">
      <c r="A32" t="s">
        <v>34</v>
      </c>
      <c r="B32" s="60">
        <f>(AVERAGEIFS('city centre offline'!$K$2:$K$2047,'city centre offline'!$A$2:$A$2047,$A32,'city centre offline'!$B$2:$B$2047,B$4)*AVERAGEIFS('all sales summary'!$I$2:$I$2047,'all sales summary'!$A$2:$A$2047,$A32,'all sales summary'!$B$2:$B$2047,B$4))/((AVERAGEIFS('overall city offline'!$K$2:$K$2047,'overall city offline'!$A$2:$A$2047,$A32,'overall city offline'!$B$2:$B$2047,B$4)*(1-AVERAGEIFS('all sales summary'!$I$2:$I$2047,'all sales summary'!$A$2:$A$2047,$A32,'all sales summary'!$B$2:$B$2047,B$4)))+(AVERAGEIFS('city centre offline'!$K$2:$K$2047,'city centre offline'!$A$2:$A$2047,$A32,'city centre offline'!$B$2:$B$2047,B$4)*AVERAGEIFS('all sales summary'!$I$2:$I$2047,'all sales summary'!$A$2:$A$2047,$A32,'all sales summary'!$B$2:$B$2047,B$4)))</f>
        <v>0.28148160336809974</v>
      </c>
      <c r="C32" s="60">
        <f>(AVERAGEIFS('city centre offline'!$K$2:$K$2047,'city centre offline'!$A$2:$A$2047,$A32,'city centre offline'!$B$2:$B$2047,C$4)*AVERAGEIFS('all sales summary'!$I$2:$I$2047,'all sales summary'!$A$2:$A$2047,$A32,'all sales summary'!$B$2:$B$2047,C$4))/((AVERAGEIFS('overall city offline'!$K$2:$K$2047,'overall city offline'!$A$2:$A$2047,$A32,'overall city offline'!$B$2:$B$2047,C$4)*(1-AVERAGEIFS('all sales summary'!$I$2:$I$2047,'all sales summary'!$A$2:$A$2047,$A32,'all sales summary'!$B$2:$B$2047,C$4)))+(AVERAGEIFS('city centre offline'!$K$2:$K$2047,'city centre offline'!$A$2:$A$2047,$A32,'city centre offline'!$B$2:$B$2047,C$4)*AVERAGEIFS('all sales summary'!$I$2:$I$2047,'all sales summary'!$A$2:$A$2047,$A32,'all sales summary'!$B$2:$B$2047,C$4)))</f>
        <v>0.29260471748922023</v>
      </c>
      <c r="D32" s="60">
        <f>(AVERAGEIFS('city centre offline'!$K$2:$K$2047,'city centre offline'!$A$2:$A$2047,$A32,'city centre offline'!$B$2:$B$2047,D$4)*AVERAGEIFS('all sales summary'!$I$2:$I$2047,'all sales summary'!$A$2:$A$2047,$A32,'all sales summary'!$B$2:$B$2047,D$4))/((AVERAGEIFS('overall city offline'!$K$2:$K$2047,'overall city offline'!$A$2:$A$2047,$A32,'overall city offline'!$B$2:$B$2047,D$4)*(1-AVERAGEIFS('all sales summary'!$I$2:$I$2047,'all sales summary'!$A$2:$A$2047,$A32,'all sales summary'!$B$2:$B$2047,D$4)))+(AVERAGEIFS('city centre offline'!$K$2:$K$2047,'city centre offline'!$A$2:$A$2047,$A32,'city centre offline'!$B$2:$B$2047,D$4)*AVERAGEIFS('all sales summary'!$I$2:$I$2047,'all sales summary'!$A$2:$A$2047,$A32,'all sales summary'!$B$2:$B$2047,D$4)))</f>
        <v>0.28879212971416596</v>
      </c>
      <c r="E32" s="60">
        <f>(AVERAGEIFS('city centre offline'!$K$2:$K$2047,'city centre offline'!$A$2:$A$2047,$A32,'city centre offline'!$B$2:$B$2047,E$4)*AVERAGEIFS('all sales summary'!$I$2:$I$2047,'all sales summary'!$A$2:$A$2047,$A32,'all sales summary'!$B$2:$B$2047,E$4))/((AVERAGEIFS('overall city offline'!$K$2:$K$2047,'overall city offline'!$A$2:$A$2047,$A32,'overall city offline'!$B$2:$B$2047,E$4)*(1-AVERAGEIFS('all sales summary'!$I$2:$I$2047,'all sales summary'!$A$2:$A$2047,$A32,'all sales summary'!$B$2:$B$2047,E$4)))+(AVERAGEIFS('city centre offline'!$K$2:$K$2047,'city centre offline'!$A$2:$A$2047,$A32,'city centre offline'!$B$2:$B$2047,E$4)*AVERAGEIFS('all sales summary'!$I$2:$I$2047,'all sales summary'!$A$2:$A$2047,$A32,'all sales summary'!$B$2:$B$2047,E$4)))</f>
        <v>0.27324951485587962</v>
      </c>
      <c r="F32" s="60">
        <f>(AVERAGEIFS('city centre offline'!$K$2:$K$2047,'city centre offline'!$A$2:$A$2047,$A32,'city centre offline'!$B$2:$B$2047,F$4)*AVERAGEIFS('all sales summary'!$I$2:$I$2047,'all sales summary'!$A$2:$A$2047,$A32,'all sales summary'!$B$2:$B$2047,F$4))/((AVERAGEIFS('overall city offline'!$K$2:$K$2047,'overall city offline'!$A$2:$A$2047,$A32,'overall city offline'!$B$2:$B$2047,F$4)*(1-AVERAGEIFS('all sales summary'!$I$2:$I$2047,'all sales summary'!$A$2:$A$2047,$A32,'all sales summary'!$B$2:$B$2047,F$4)))+(AVERAGEIFS('city centre offline'!$K$2:$K$2047,'city centre offline'!$A$2:$A$2047,$A32,'city centre offline'!$B$2:$B$2047,F$4)*AVERAGEIFS('all sales summary'!$I$2:$I$2047,'all sales summary'!$A$2:$A$2047,$A32,'all sales summary'!$B$2:$B$2047,F$4)))</f>
        <v>0.28922153338748929</v>
      </c>
      <c r="G32" s="60">
        <f>(AVERAGEIFS('city centre offline'!$K$2:$K$2047,'city centre offline'!$A$2:$A$2047,$A32,'city centre offline'!$B$2:$B$2047,G$4)*AVERAGEIFS('all sales summary'!$I$2:$I$2047,'all sales summary'!$A$2:$A$2047,$A32,'all sales summary'!$B$2:$B$2047,G$4))/((AVERAGEIFS('overall city offline'!$K$2:$K$2047,'overall city offline'!$A$2:$A$2047,$A32,'overall city offline'!$B$2:$B$2047,G$4)*(1-AVERAGEIFS('all sales summary'!$I$2:$I$2047,'all sales summary'!$A$2:$A$2047,$A32,'all sales summary'!$B$2:$B$2047,G$4)))+(AVERAGEIFS('city centre offline'!$K$2:$K$2047,'city centre offline'!$A$2:$A$2047,$A32,'city centre offline'!$B$2:$B$2047,G$4)*AVERAGEIFS('all sales summary'!$I$2:$I$2047,'all sales summary'!$A$2:$A$2047,$A32,'all sales summary'!$B$2:$B$2047,G$4)))</f>
        <v>0.29643423594702467</v>
      </c>
      <c r="H32" s="60">
        <f>(AVERAGEIFS('city centre offline'!$K$2:$K$2047,'city centre offline'!$A$2:$A$2047,$A32,'city centre offline'!$B$2:$B$2047,H$4)*AVERAGEIFS('all sales summary'!$I$2:$I$2047,'all sales summary'!$A$2:$A$2047,$A32,'all sales summary'!$B$2:$B$2047,H$4))/((AVERAGEIFS('overall city offline'!$K$2:$K$2047,'overall city offline'!$A$2:$A$2047,$A32,'overall city offline'!$B$2:$B$2047,H$4)*(1-AVERAGEIFS('all sales summary'!$I$2:$I$2047,'all sales summary'!$A$2:$A$2047,$A32,'all sales summary'!$B$2:$B$2047,H$4)))+(AVERAGEIFS('city centre offline'!$K$2:$K$2047,'city centre offline'!$A$2:$A$2047,$A32,'city centre offline'!$B$2:$B$2047,H$4)*AVERAGEIFS('all sales summary'!$I$2:$I$2047,'all sales summary'!$A$2:$A$2047,$A32,'all sales summary'!$B$2:$B$2047,H$4)))</f>
        <v>0.30882032935097792</v>
      </c>
      <c r="I32" s="60">
        <f>(AVERAGEIFS('city centre offline'!$K$2:$K$2047,'city centre offline'!$A$2:$A$2047,$A32,'city centre offline'!$B$2:$B$2047,I$4)*AVERAGEIFS('all sales summary'!$I$2:$I$2047,'all sales summary'!$A$2:$A$2047,$A32,'all sales summary'!$B$2:$B$2047,I$4))/((AVERAGEIFS('overall city offline'!$K$2:$K$2047,'overall city offline'!$A$2:$A$2047,$A32,'overall city offline'!$B$2:$B$2047,I$4)*(1-AVERAGEIFS('all sales summary'!$I$2:$I$2047,'all sales summary'!$A$2:$A$2047,$A32,'all sales summary'!$B$2:$B$2047,I$4)))+(AVERAGEIFS('city centre offline'!$K$2:$K$2047,'city centre offline'!$A$2:$A$2047,$A32,'city centre offline'!$B$2:$B$2047,I$4)*AVERAGEIFS('all sales summary'!$I$2:$I$2047,'all sales summary'!$A$2:$A$2047,$A32,'all sales summary'!$B$2:$B$2047,I$4)))</f>
        <v>0.28450140020708714</v>
      </c>
      <c r="J32" s="60">
        <f>(AVERAGEIFS('city centre offline'!$K$2:$K$2047,'city centre offline'!$A$2:$A$2047,$A32,'city centre offline'!$B$2:$B$2047,J$4)*AVERAGEIFS('all sales summary'!$I$2:$I$2047,'all sales summary'!$A$2:$A$2047,$A32,'all sales summary'!$B$2:$B$2047,J$4))/((AVERAGEIFS('overall city offline'!$K$2:$K$2047,'overall city offline'!$A$2:$A$2047,$A32,'overall city offline'!$B$2:$B$2047,J$4)*(1-AVERAGEIFS('all sales summary'!$I$2:$I$2047,'all sales summary'!$A$2:$A$2047,$A32,'all sales summary'!$B$2:$B$2047,J$4)))+(AVERAGEIFS('city centre offline'!$K$2:$K$2047,'city centre offline'!$A$2:$A$2047,$A32,'city centre offline'!$B$2:$B$2047,J$4)*AVERAGEIFS('all sales summary'!$I$2:$I$2047,'all sales summary'!$A$2:$A$2047,$A32,'all sales summary'!$B$2:$B$2047,J$4)))</f>
        <v>0.27563337341242838</v>
      </c>
      <c r="K32" s="60">
        <f>(AVERAGEIFS('city centre offline'!$K$2:$K$2047,'city centre offline'!$A$2:$A$2047,$A32,'city centre offline'!$B$2:$B$2047,K$4)*AVERAGEIFS('all sales summary'!$I$2:$I$2047,'all sales summary'!$A$2:$A$2047,$A32,'all sales summary'!$B$2:$B$2047,K$4))/((AVERAGEIFS('overall city offline'!$K$2:$K$2047,'overall city offline'!$A$2:$A$2047,$A32,'overall city offline'!$B$2:$B$2047,K$4)*(1-AVERAGEIFS('all sales summary'!$I$2:$I$2047,'all sales summary'!$A$2:$A$2047,$A32,'all sales summary'!$B$2:$B$2047,K$4)))+(AVERAGEIFS('city centre offline'!$K$2:$K$2047,'city centre offline'!$A$2:$A$2047,$A32,'city centre offline'!$B$2:$B$2047,K$4)*AVERAGEIFS('all sales summary'!$I$2:$I$2047,'all sales summary'!$A$2:$A$2047,$A32,'all sales summary'!$B$2:$B$2047,K$4)))</f>
        <v>0.26222080860646357</v>
      </c>
      <c r="L32" s="60">
        <f>(AVERAGEIFS('city centre offline'!$K$2:$K$2047,'city centre offline'!$A$2:$A$2047,$A32,'city centre offline'!$B$2:$B$2047,L$4)*AVERAGEIFS('all sales summary'!$I$2:$I$2047,'all sales summary'!$A$2:$A$2047,$A32,'all sales summary'!$B$2:$B$2047,L$4))/((AVERAGEIFS('overall city offline'!$K$2:$K$2047,'overall city offline'!$A$2:$A$2047,$A32,'overall city offline'!$B$2:$B$2047,L$4)*(1-AVERAGEIFS('all sales summary'!$I$2:$I$2047,'all sales summary'!$A$2:$A$2047,$A32,'all sales summary'!$B$2:$B$2047,L$4)))+(AVERAGEIFS('city centre offline'!$K$2:$K$2047,'city centre offline'!$A$2:$A$2047,$A32,'city centre offline'!$B$2:$B$2047,L$4)*AVERAGEIFS('all sales summary'!$I$2:$I$2047,'all sales summary'!$A$2:$A$2047,$A32,'all sales summary'!$B$2:$B$2047,L$4)))</f>
        <v>0.27115107632289548</v>
      </c>
      <c r="M32" s="60">
        <f>(AVERAGEIFS('city centre offline'!$K$2:$K$2047,'city centre offline'!$A$2:$A$2047,$A32,'city centre offline'!$B$2:$B$2047,M$4)*AVERAGEIFS('all sales summary'!$I$2:$I$2047,'all sales summary'!$A$2:$A$2047,$A32,'all sales summary'!$B$2:$B$2047,M$4))/((AVERAGEIFS('overall city offline'!$K$2:$K$2047,'overall city offline'!$A$2:$A$2047,$A32,'overall city offline'!$B$2:$B$2047,M$4)*(1-AVERAGEIFS('all sales summary'!$I$2:$I$2047,'all sales summary'!$A$2:$A$2047,$A32,'all sales summary'!$B$2:$B$2047,M$4)))+(AVERAGEIFS('city centre offline'!$K$2:$K$2047,'city centre offline'!$A$2:$A$2047,$A32,'city centre offline'!$B$2:$B$2047,M$4)*AVERAGEIFS('all sales summary'!$I$2:$I$2047,'all sales summary'!$A$2:$A$2047,$A32,'all sales summary'!$B$2:$B$2047,M$4)))</f>
        <v>0.31274610092133931</v>
      </c>
      <c r="N32" s="60">
        <f>(AVERAGEIFS('city centre offline'!$K$2:$K$2047,'city centre offline'!$A$2:$A$2047,$A32,'city centre offline'!$B$2:$B$2047,N$4)*AVERAGEIFS('all sales summary'!$I$2:$I$2047,'all sales summary'!$A$2:$A$2047,$A32,'all sales summary'!$B$2:$B$2047,N$4))/((AVERAGEIFS('overall city offline'!$K$2:$K$2047,'overall city offline'!$A$2:$A$2047,$A32,'overall city offline'!$B$2:$B$2047,N$4)*(1-AVERAGEIFS('all sales summary'!$I$2:$I$2047,'all sales summary'!$A$2:$A$2047,$A32,'all sales summary'!$B$2:$B$2047,N$4)))+(AVERAGEIFS('city centre offline'!$K$2:$K$2047,'city centre offline'!$A$2:$A$2047,$A32,'city centre offline'!$B$2:$B$2047,N$4)*AVERAGEIFS('all sales summary'!$I$2:$I$2047,'all sales summary'!$A$2:$A$2047,$A32,'all sales summary'!$B$2:$B$2047,N$4)))</f>
        <v>0.28120147162929732</v>
      </c>
      <c r="O32" s="60">
        <f>(AVERAGEIFS('city centre offline'!$K$2:$K$2047,'city centre offline'!$A$2:$A$2047,$A32,'city centre offline'!$B$2:$B$2047,O$4)*AVERAGEIFS('all sales summary'!$I$2:$I$2047,'all sales summary'!$A$2:$A$2047,$A32,'all sales summary'!$B$2:$B$2047,O$4))/((AVERAGEIFS('overall city offline'!$K$2:$K$2047,'overall city offline'!$A$2:$A$2047,$A32,'overall city offline'!$B$2:$B$2047,O$4)*(1-AVERAGEIFS('all sales summary'!$I$2:$I$2047,'all sales summary'!$A$2:$A$2047,$A32,'all sales summary'!$B$2:$B$2047,O$4)))+(AVERAGEIFS('city centre offline'!$K$2:$K$2047,'city centre offline'!$A$2:$A$2047,$A32,'city centre offline'!$B$2:$B$2047,O$4)*AVERAGEIFS('all sales summary'!$I$2:$I$2047,'all sales summary'!$A$2:$A$2047,$A32,'all sales summary'!$B$2:$B$2047,O$4)))</f>
        <v>0.27160145893377263</v>
      </c>
      <c r="P32" s="60">
        <f>(AVERAGEIFS('city centre offline'!$K$2:$K$2047,'city centre offline'!$A$2:$A$2047,$A32,'city centre offline'!$B$2:$B$2047,P$4)*AVERAGEIFS('all sales summary'!$I$2:$I$2047,'all sales summary'!$A$2:$A$2047,$A32,'all sales summary'!$B$2:$B$2047,P$4))/((AVERAGEIFS('overall city offline'!$K$2:$K$2047,'overall city offline'!$A$2:$A$2047,$A32,'overall city offline'!$B$2:$B$2047,P$4)*(1-AVERAGEIFS('all sales summary'!$I$2:$I$2047,'all sales summary'!$A$2:$A$2047,$A32,'all sales summary'!$B$2:$B$2047,P$4)))+(AVERAGEIFS('city centre offline'!$K$2:$K$2047,'city centre offline'!$A$2:$A$2047,$A32,'city centre offline'!$B$2:$B$2047,P$4)*AVERAGEIFS('all sales summary'!$I$2:$I$2047,'all sales summary'!$A$2:$A$2047,$A32,'all sales summary'!$B$2:$B$2047,P$4)))</f>
        <v>0.21587099274553939</v>
      </c>
      <c r="Q32" s="60">
        <f>(AVERAGEIFS('city centre offline'!$K$2:$K$2047,'city centre offline'!$A$2:$A$2047,$A32,'city centre offline'!$B$2:$B$2047,Q$4)*AVERAGEIFS('all sales summary'!$I$2:$I$2047,'all sales summary'!$A$2:$A$2047,$A32,'all sales summary'!$B$2:$B$2047,Q$4))/((AVERAGEIFS('overall city offline'!$K$2:$K$2047,'overall city offline'!$A$2:$A$2047,$A32,'overall city offline'!$B$2:$B$2047,Q$4)*(1-AVERAGEIFS('all sales summary'!$I$2:$I$2047,'all sales summary'!$A$2:$A$2047,$A32,'all sales summary'!$B$2:$B$2047,Q$4)))+(AVERAGEIFS('city centre offline'!$K$2:$K$2047,'city centre offline'!$A$2:$A$2047,$A32,'city centre offline'!$B$2:$B$2047,Q$4)*AVERAGEIFS('all sales summary'!$I$2:$I$2047,'all sales summary'!$A$2:$A$2047,$A32,'all sales summary'!$B$2:$B$2047,Q$4)))</f>
        <v>8.8340312444467953E-2</v>
      </c>
      <c r="R32" s="60">
        <f>(AVERAGEIFS('city centre offline'!$K$2:$K$2047,'city centre offline'!$A$2:$A$2047,$A32,'city centre offline'!$B$2:$B$2047,R$4)*AVERAGEIFS('all sales summary'!$I$2:$I$2047,'all sales summary'!$A$2:$A$2047,$A32,'all sales summary'!$B$2:$B$2047,R$4))/((AVERAGEIFS('overall city offline'!$K$2:$K$2047,'overall city offline'!$A$2:$A$2047,$A32,'overall city offline'!$B$2:$B$2047,R$4)*(1-AVERAGEIFS('all sales summary'!$I$2:$I$2047,'all sales summary'!$A$2:$A$2047,$A32,'all sales summary'!$B$2:$B$2047,R$4)))+(AVERAGEIFS('city centre offline'!$K$2:$K$2047,'city centre offline'!$A$2:$A$2047,$A32,'city centre offline'!$B$2:$B$2047,R$4)*AVERAGEIFS('all sales summary'!$I$2:$I$2047,'all sales summary'!$A$2:$A$2047,$A32,'all sales summary'!$B$2:$B$2047,R$4)))</f>
        <v>9.2358371453177268E-2</v>
      </c>
      <c r="S32" s="60">
        <f>(AVERAGEIFS('city centre offline'!$K$2:$K$2047,'city centre offline'!$A$2:$A$2047,$A32,'city centre offline'!$B$2:$B$2047,S$4)*AVERAGEIFS('all sales summary'!$I$2:$I$2047,'all sales summary'!$A$2:$A$2047,$A32,'all sales summary'!$B$2:$B$2047,S$4))/((AVERAGEIFS('overall city offline'!$K$2:$K$2047,'overall city offline'!$A$2:$A$2047,$A32,'overall city offline'!$B$2:$B$2047,S$4)*(1-AVERAGEIFS('all sales summary'!$I$2:$I$2047,'all sales summary'!$A$2:$A$2047,$A32,'all sales summary'!$B$2:$B$2047,S$4)))+(AVERAGEIFS('city centre offline'!$K$2:$K$2047,'city centre offline'!$A$2:$A$2047,$A32,'city centre offline'!$B$2:$B$2047,S$4)*AVERAGEIFS('all sales summary'!$I$2:$I$2047,'all sales summary'!$A$2:$A$2047,$A32,'all sales summary'!$B$2:$B$2047,S$4)))</f>
        <v>0.16699841993677045</v>
      </c>
      <c r="T32" s="60">
        <f>(AVERAGEIFS('city centre offline'!$K$2:$K$2047,'city centre offline'!$A$2:$A$2047,$A32,'city centre offline'!$B$2:$B$2047,T$4)*AVERAGEIFS('all sales summary'!$I$2:$I$2047,'all sales summary'!$A$2:$A$2047,$A32,'all sales summary'!$B$2:$B$2047,T$4))/((AVERAGEIFS('overall city offline'!$K$2:$K$2047,'overall city offline'!$A$2:$A$2047,$A32,'overall city offline'!$B$2:$B$2047,T$4)*(1-AVERAGEIFS('all sales summary'!$I$2:$I$2047,'all sales summary'!$A$2:$A$2047,$A32,'all sales summary'!$B$2:$B$2047,T$4)))+(AVERAGEIFS('city centre offline'!$K$2:$K$2047,'city centre offline'!$A$2:$A$2047,$A32,'city centre offline'!$B$2:$B$2047,T$4)*AVERAGEIFS('all sales summary'!$I$2:$I$2047,'all sales summary'!$A$2:$A$2047,$A32,'all sales summary'!$B$2:$B$2047,T$4)))</f>
        <v>0.23019209940269739</v>
      </c>
      <c r="U32" s="60">
        <f>(AVERAGEIFS('city centre offline'!$K$2:$K$2047,'city centre offline'!$A$2:$A$2047,$A32,'city centre offline'!$B$2:$B$2047,U$4)*AVERAGEIFS('all sales summary'!$I$2:$I$2047,'all sales summary'!$A$2:$A$2047,$A32,'all sales summary'!$B$2:$B$2047,U$4))/((AVERAGEIFS('overall city offline'!$K$2:$K$2047,'overall city offline'!$A$2:$A$2047,$A32,'overall city offline'!$B$2:$B$2047,U$4)*(1-AVERAGEIFS('all sales summary'!$I$2:$I$2047,'all sales summary'!$A$2:$A$2047,$A32,'all sales summary'!$B$2:$B$2047,U$4)))+(AVERAGEIFS('city centre offline'!$K$2:$K$2047,'city centre offline'!$A$2:$A$2047,$A32,'city centre offline'!$B$2:$B$2047,U$4)*AVERAGEIFS('all sales summary'!$I$2:$I$2047,'all sales summary'!$A$2:$A$2047,$A32,'all sales summary'!$B$2:$B$2047,U$4)))</f>
        <v>0.22517209366943355</v>
      </c>
      <c r="V32" s="60">
        <f>(AVERAGEIFS('city centre offline'!$K$2:$K$2047,'city centre offline'!$A$2:$A$2047,$A32,'city centre offline'!$B$2:$B$2047,V$4)*AVERAGEIFS('all sales summary'!$I$2:$I$2047,'all sales summary'!$A$2:$A$2047,$A32,'all sales summary'!$B$2:$B$2047,V$4))/((AVERAGEIFS('overall city offline'!$K$2:$K$2047,'overall city offline'!$A$2:$A$2047,$A32,'overall city offline'!$B$2:$B$2047,V$4)*(1-AVERAGEIFS('all sales summary'!$I$2:$I$2047,'all sales summary'!$A$2:$A$2047,$A32,'all sales summary'!$B$2:$B$2047,V$4)))+(AVERAGEIFS('city centre offline'!$K$2:$K$2047,'city centre offline'!$A$2:$A$2047,$A32,'city centre offline'!$B$2:$B$2047,V$4)*AVERAGEIFS('all sales summary'!$I$2:$I$2047,'all sales summary'!$A$2:$A$2047,$A32,'all sales summary'!$B$2:$B$2047,V$4)))</f>
        <v>0.23054535956619918</v>
      </c>
      <c r="W32" s="60">
        <f>(AVERAGEIFS('city centre offline'!$K$2:$K$2047,'city centre offline'!$A$2:$A$2047,$A32,'city centre offline'!$B$2:$B$2047,W$4)*AVERAGEIFS('all sales summary'!$I$2:$I$2047,'all sales summary'!$A$2:$A$2047,$A32,'all sales summary'!$B$2:$B$2047,W$4))/((AVERAGEIFS('overall city offline'!$K$2:$K$2047,'overall city offline'!$A$2:$A$2047,$A32,'overall city offline'!$B$2:$B$2047,W$4)*(1-AVERAGEIFS('all sales summary'!$I$2:$I$2047,'all sales summary'!$A$2:$A$2047,$A32,'all sales summary'!$B$2:$B$2047,W$4)))+(AVERAGEIFS('city centre offline'!$K$2:$K$2047,'city centre offline'!$A$2:$A$2047,$A32,'city centre offline'!$B$2:$B$2047,W$4)*AVERAGEIFS('all sales summary'!$I$2:$I$2047,'all sales summary'!$A$2:$A$2047,$A32,'all sales summary'!$B$2:$B$2047,W$4)))</f>
        <v>0.22549089314092249</v>
      </c>
      <c r="X32" s="60">
        <f>(AVERAGEIFS('city centre offline'!$K$2:$K$2047,'city centre offline'!$A$2:$A$2047,$A32,'city centre offline'!$B$2:$B$2047,X$4)*AVERAGEIFS('all sales summary'!$I$2:$I$2047,'all sales summary'!$A$2:$A$2047,$A32,'all sales summary'!$B$2:$B$2047,X$4))/((AVERAGEIFS('overall city offline'!$K$2:$K$2047,'overall city offline'!$A$2:$A$2047,$A32,'overall city offline'!$B$2:$B$2047,X$4)*(1-AVERAGEIFS('all sales summary'!$I$2:$I$2047,'all sales summary'!$A$2:$A$2047,$A32,'all sales summary'!$B$2:$B$2047,X$4)))+(AVERAGEIFS('city centre offline'!$K$2:$K$2047,'city centre offline'!$A$2:$A$2047,$A32,'city centre offline'!$B$2:$B$2047,X$4)*AVERAGEIFS('all sales summary'!$I$2:$I$2047,'all sales summary'!$A$2:$A$2047,$A32,'all sales summary'!$B$2:$B$2047,X$4)))</f>
        <v>0.16172518538899314</v>
      </c>
      <c r="Y32" s="60">
        <f>(AVERAGEIFS('city centre offline'!$K$2:$K$2047,'city centre offline'!$A$2:$A$2047,$A32,'city centre offline'!$B$2:$B$2047,Y$4)*AVERAGEIFS('all sales summary'!$I$2:$I$2047,'all sales summary'!$A$2:$A$2047,$A32,'all sales summary'!$B$2:$B$2047,Y$4))/((AVERAGEIFS('overall city offline'!$K$2:$K$2047,'overall city offline'!$A$2:$A$2047,$A32,'overall city offline'!$B$2:$B$2047,Y$4)*(1-AVERAGEIFS('all sales summary'!$I$2:$I$2047,'all sales summary'!$A$2:$A$2047,$A32,'all sales summary'!$B$2:$B$2047,Y$4)))+(AVERAGEIFS('city centre offline'!$K$2:$K$2047,'city centre offline'!$A$2:$A$2047,$A32,'city centre offline'!$B$2:$B$2047,Y$4)*AVERAGEIFS('all sales summary'!$I$2:$I$2047,'all sales summary'!$A$2:$A$2047,$A32,'all sales summary'!$B$2:$B$2047,Y$4)))</f>
        <v>0.30859653082117111</v>
      </c>
      <c r="Z32" s="60">
        <f>(AVERAGEIFS('city centre offline'!$K$2:$K$2047,'city centre offline'!$A$2:$A$2047,$A32,'city centre offline'!$B$2:$B$2047,Z$4)*AVERAGEIFS('all sales summary'!$I$2:$I$2047,'all sales summary'!$A$2:$A$2047,$A32,'all sales summary'!$B$2:$B$2047,Z$4))/((AVERAGEIFS('overall city offline'!$K$2:$K$2047,'overall city offline'!$A$2:$A$2047,$A32,'overall city offline'!$B$2:$B$2047,Z$4)*(1-AVERAGEIFS('all sales summary'!$I$2:$I$2047,'all sales summary'!$A$2:$A$2047,$A32,'all sales summary'!$B$2:$B$2047,Z$4)))+(AVERAGEIFS('city centre offline'!$K$2:$K$2047,'city centre offline'!$A$2:$A$2047,$A32,'city centre offline'!$B$2:$B$2047,Z$4)*AVERAGEIFS('all sales summary'!$I$2:$I$2047,'all sales summary'!$A$2:$A$2047,$A32,'all sales summary'!$B$2:$B$2047,Z$4)))</f>
        <v>0.11443699076604263</v>
      </c>
      <c r="AA32" s="60">
        <f>(AVERAGEIFS('city centre offline'!$K$2:$K$2047,'city centre offline'!$A$2:$A$2047,$A32,'city centre offline'!$B$2:$B$2047,AA$4)*AVERAGEIFS('all sales summary'!$I$2:$I$2047,'all sales summary'!$A$2:$A$2047,$A32,'all sales summary'!$B$2:$B$2047,AA$4))/((AVERAGEIFS('overall city offline'!$K$2:$K$2047,'overall city offline'!$A$2:$A$2047,$A32,'overall city offline'!$B$2:$B$2047,AA$4)*(1-AVERAGEIFS('all sales summary'!$I$2:$I$2047,'all sales summary'!$A$2:$A$2047,$A32,'all sales summary'!$B$2:$B$2047,AA$4)))+(AVERAGEIFS('city centre offline'!$K$2:$K$2047,'city centre offline'!$A$2:$A$2047,$A32,'city centre offline'!$B$2:$B$2047,AA$4)*AVERAGEIFS('all sales summary'!$I$2:$I$2047,'all sales summary'!$A$2:$A$2047,$A32,'all sales summary'!$B$2:$B$2047,AA$4)))</f>
        <v>0.11790305841272687</v>
      </c>
      <c r="AB32" s="60">
        <f>(AVERAGEIFS('city centre offline'!$K$2:$K$2047,'city centre offline'!$A$2:$A$2047,$A32,'city centre offline'!$B$2:$B$2047,AB$4)*AVERAGEIFS('all sales summary'!$I$2:$I$2047,'all sales summary'!$A$2:$A$2047,$A32,'all sales summary'!$B$2:$B$2047,AB$4))/((AVERAGEIFS('overall city offline'!$K$2:$K$2047,'overall city offline'!$A$2:$A$2047,$A32,'overall city offline'!$B$2:$B$2047,AB$4)*(1-AVERAGEIFS('all sales summary'!$I$2:$I$2047,'all sales summary'!$A$2:$A$2047,$A32,'all sales summary'!$B$2:$B$2047,AB$4)))+(AVERAGEIFS('city centre offline'!$K$2:$K$2047,'city centre offline'!$A$2:$A$2047,$A32,'city centre offline'!$B$2:$B$2047,AB$4)*AVERAGEIFS('all sales summary'!$I$2:$I$2047,'all sales summary'!$A$2:$A$2047,$A32,'all sales summary'!$B$2:$B$2047,AB$4)))</f>
        <v>0.10129023023126942</v>
      </c>
      <c r="AC32" s="60">
        <f>(AVERAGEIFS('city centre offline'!$K$2:$K$2047,'city centre offline'!$A$2:$A$2047,$A32,'city centre offline'!$B$2:$B$2047,AC$4)*AVERAGEIFS('all sales summary'!$I$2:$I$2047,'all sales summary'!$A$2:$A$2047,$A32,'all sales summary'!$B$2:$B$2047,AC$4))/((AVERAGEIFS('overall city offline'!$K$2:$K$2047,'overall city offline'!$A$2:$A$2047,$A32,'overall city offline'!$B$2:$B$2047,AC$4)*(1-AVERAGEIFS('all sales summary'!$I$2:$I$2047,'all sales summary'!$A$2:$A$2047,$A32,'all sales summary'!$B$2:$B$2047,AC$4)))+(AVERAGEIFS('city centre offline'!$K$2:$K$2047,'city centre offline'!$A$2:$A$2047,$A32,'city centre offline'!$B$2:$B$2047,AC$4)*AVERAGEIFS('all sales summary'!$I$2:$I$2047,'all sales summary'!$A$2:$A$2047,$A32,'all sales summary'!$B$2:$B$2047,AC$4)))</f>
        <v>0.24081918733111679</v>
      </c>
      <c r="AD32" s="60">
        <f>(AVERAGEIFS('city centre offline'!$K$2:$K$2047,'city centre offline'!$A$2:$A$2047,$A32,'city centre offline'!$B$2:$B$2047,AD$4)*AVERAGEIFS('all sales summary'!$I$2:$I$2047,'all sales summary'!$A$2:$A$2047,$A32,'all sales summary'!$B$2:$B$2047,AD$4))/((AVERAGEIFS('overall city offline'!$K$2:$K$2047,'overall city offline'!$A$2:$A$2047,$A32,'overall city offline'!$B$2:$B$2047,AD$4)*(1-AVERAGEIFS('all sales summary'!$I$2:$I$2047,'all sales summary'!$A$2:$A$2047,$A32,'all sales summary'!$B$2:$B$2047,AD$4)))+(AVERAGEIFS('city centre offline'!$K$2:$K$2047,'city centre offline'!$A$2:$A$2047,$A32,'city centre offline'!$B$2:$B$2047,AD$4)*AVERAGEIFS('all sales summary'!$I$2:$I$2047,'all sales summary'!$A$2:$A$2047,$A32,'all sales summary'!$B$2:$B$2047,AD$4)))</f>
        <v>0.15964633955885901</v>
      </c>
      <c r="AE32" s="60">
        <f>(AVERAGEIFS('city centre offline'!$K$2:$K$2047,'city centre offline'!$A$2:$A$2047,$A32,'city centre offline'!$B$2:$B$2047,AE$4)*AVERAGEIFS('all sales summary'!$I$2:$I$2047,'all sales summary'!$A$2:$A$2047,$A32,'all sales summary'!$B$2:$B$2047,AE$4))/((AVERAGEIFS('overall city offline'!$K$2:$K$2047,'overall city offline'!$A$2:$A$2047,$A32,'overall city offline'!$B$2:$B$2047,AE$4)*(1-AVERAGEIFS('all sales summary'!$I$2:$I$2047,'all sales summary'!$A$2:$A$2047,$A32,'all sales summary'!$B$2:$B$2047,AE$4)))+(AVERAGEIFS('city centre offline'!$K$2:$K$2047,'city centre offline'!$A$2:$A$2047,$A32,'city centre offline'!$B$2:$B$2047,AE$4)*AVERAGEIFS('all sales summary'!$I$2:$I$2047,'all sales summary'!$A$2:$A$2047,$A32,'all sales summary'!$B$2:$B$2047,AE$4)))</f>
        <v>0.16760397210275838</v>
      </c>
      <c r="AF32" s="60">
        <f>(AVERAGEIFS('city centre offline'!$K$2:$K$2047,'city centre offline'!$A$2:$A$2047,$A32,'city centre offline'!$B$2:$B$2047,AF$4)*AVERAGEIFS('all sales summary'!$I$2:$I$2047,'all sales summary'!$A$2:$A$2047,$A32,'all sales summary'!$B$2:$B$2047,AF$4))/((AVERAGEIFS('overall city offline'!$K$2:$K$2047,'overall city offline'!$A$2:$A$2047,$A32,'overall city offline'!$B$2:$B$2047,AF$4)*(1-AVERAGEIFS('all sales summary'!$I$2:$I$2047,'all sales summary'!$A$2:$A$2047,$A32,'all sales summary'!$B$2:$B$2047,AF$4)))+(AVERAGEIFS('city centre offline'!$K$2:$K$2047,'city centre offline'!$A$2:$A$2047,$A32,'city centre offline'!$B$2:$B$2047,AF$4)*AVERAGEIFS('all sales summary'!$I$2:$I$2047,'all sales summary'!$A$2:$A$2047,$A32,'all sales summary'!$B$2:$B$2047,AF$4)))</f>
        <v>0.16812446627852728</v>
      </c>
      <c r="AG32" s="60">
        <f>(AVERAGEIFS('city centre offline'!$K$2:$K$2047,'city centre offline'!$A$2:$A$2047,$A32,'city centre offline'!$B$2:$B$2047,AG$4)*AVERAGEIFS('all sales summary'!$I$2:$I$2047,'all sales summary'!$A$2:$A$2047,$A32,'all sales summary'!$B$2:$B$2047,AG$4))/((AVERAGEIFS('overall city offline'!$K$2:$K$2047,'overall city offline'!$A$2:$A$2047,$A32,'overall city offline'!$B$2:$B$2047,AG$4)*(1-AVERAGEIFS('all sales summary'!$I$2:$I$2047,'all sales summary'!$A$2:$A$2047,$A32,'all sales summary'!$B$2:$B$2047,AG$4)))+(AVERAGEIFS('city centre offline'!$K$2:$K$2047,'city centre offline'!$A$2:$A$2047,$A32,'city centre offline'!$B$2:$B$2047,AG$4)*AVERAGEIFS('all sales summary'!$I$2:$I$2047,'all sales summary'!$A$2:$A$2047,$A32,'all sales summary'!$B$2:$B$2047,AG$4)))</f>
        <v>0.16901463438256392</v>
      </c>
      <c r="AH32" s="60">
        <f>(AVERAGEIFS('city centre offline'!$K$2:$K$2047,'city centre offline'!$A$2:$A$2047,$A32,'city centre offline'!$B$2:$B$2047,AH$4)*AVERAGEIFS('all sales summary'!$I$2:$I$2047,'all sales summary'!$A$2:$A$2047,$A32,'all sales summary'!$B$2:$B$2047,AH$4))/((AVERAGEIFS('overall city offline'!$K$2:$K$2047,'overall city offline'!$A$2:$A$2047,$A32,'overall city offline'!$B$2:$B$2047,AH$4)*(1-AVERAGEIFS('all sales summary'!$I$2:$I$2047,'all sales summary'!$A$2:$A$2047,$A32,'all sales summary'!$B$2:$B$2047,AH$4)))+(AVERAGEIFS('city centre offline'!$K$2:$K$2047,'city centre offline'!$A$2:$A$2047,$A32,'city centre offline'!$B$2:$B$2047,AH$4)*AVERAGEIFS('all sales summary'!$I$2:$I$2047,'all sales summary'!$A$2:$A$2047,$A32,'all sales summary'!$B$2:$B$2047,AH$4)))</f>
        <v>0.16035462415456517</v>
      </c>
    </row>
    <row r="33" spans="1:34" x14ac:dyDescent="0.3">
      <c r="A33" t="s">
        <v>35</v>
      </c>
      <c r="B33" s="60">
        <f>(AVERAGEIFS('city centre offline'!$K$2:$K$2047,'city centre offline'!$A$2:$A$2047,$A33,'city centre offline'!$B$2:$B$2047,B$4)*AVERAGEIFS('all sales summary'!$I$2:$I$2047,'all sales summary'!$A$2:$A$2047,$A33,'all sales summary'!$B$2:$B$2047,B$4))/((AVERAGEIFS('overall city offline'!$K$2:$K$2047,'overall city offline'!$A$2:$A$2047,$A33,'overall city offline'!$B$2:$B$2047,B$4)*(1-AVERAGEIFS('all sales summary'!$I$2:$I$2047,'all sales summary'!$A$2:$A$2047,$A33,'all sales summary'!$B$2:$B$2047,B$4)))+(AVERAGEIFS('city centre offline'!$K$2:$K$2047,'city centre offline'!$A$2:$A$2047,$A33,'city centre offline'!$B$2:$B$2047,B$4)*AVERAGEIFS('all sales summary'!$I$2:$I$2047,'all sales summary'!$A$2:$A$2047,$A33,'all sales summary'!$B$2:$B$2047,B$4)))</f>
        <v>0.33949402396924466</v>
      </c>
      <c r="C33" s="60">
        <f>(AVERAGEIFS('city centre offline'!$K$2:$K$2047,'city centre offline'!$A$2:$A$2047,$A33,'city centre offline'!$B$2:$B$2047,C$4)*AVERAGEIFS('all sales summary'!$I$2:$I$2047,'all sales summary'!$A$2:$A$2047,$A33,'all sales summary'!$B$2:$B$2047,C$4))/((AVERAGEIFS('overall city offline'!$K$2:$K$2047,'overall city offline'!$A$2:$A$2047,$A33,'overall city offline'!$B$2:$B$2047,C$4)*(1-AVERAGEIFS('all sales summary'!$I$2:$I$2047,'all sales summary'!$A$2:$A$2047,$A33,'all sales summary'!$B$2:$B$2047,C$4)))+(AVERAGEIFS('city centre offline'!$K$2:$K$2047,'city centre offline'!$A$2:$A$2047,$A33,'city centre offline'!$B$2:$B$2047,C$4)*AVERAGEIFS('all sales summary'!$I$2:$I$2047,'all sales summary'!$A$2:$A$2047,$A33,'all sales summary'!$B$2:$B$2047,C$4)))</f>
        <v>0.33522601789364836</v>
      </c>
      <c r="D33" s="60">
        <f>(AVERAGEIFS('city centre offline'!$K$2:$K$2047,'city centre offline'!$A$2:$A$2047,$A33,'city centre offline'!$B$2:$B$2047,D$4)*AVERAGEIFS('all sales summary'!$I$2:$I$2047,'all sales summary'!$A$2:$A$2047,$A33,'all sales summary'!$B$2:$B$2047,D$4))/((AVERAGEIFS('overall city offline'!$K$2:$K$2047,'overall city offline'!$A$2:$A$2047,$A33,'overall city offline'!$B$2:$B$2047,D$4)*(1-AVERAGEIFS('all sales summary'!$I$2:$I$2047,'all sales summary'!$A$2:$A$2047,$A33,'all sales summary'!$B$2:$B$2047,D$4)))+(AVERAGEIFS('city centre offline'!$K$2:$K$2047,'city centre offline'!$A$2:$A$2047,$A33,'city centre offline'!$B$2:$B$2047,D$4)*AVERAGEIFS('all sales summary'!$I$2:$I$2047,'all sales summary'!$A$2:$A$2047,$A33,'all sales summary'!$B$2:$B$2047,D$4)))</f>
        <v>0.33631962611878663</v>
      </c>
      <c r="E33" s="60">
        <f>(AVERAGEIFS('city centre offline'!$K$2:$K$2047,'city centre offline'!$A$2:$A$2047,$A33,'city centre offline'!$B$2:$B$2047,E$4)*AVERAGEIFS('all sales summary'!$I$2:$I$2047,'all sales summary'!$A$2:$A$2047,$A33,'all sales summary'!$B$2:$B$2047,E$4))/((AVERAGEIFS('overall city offline'!$K$2:$K$2047,'overall city offline'!$A$2:$A$2047,$A33,'overall city offline'!$B$2:$B$2047,E$4)*(1-AVERAGEIFS('all sales summary'!$I$2:$I$2047,'all sales summary'!$A$2:$A$2047,$A33,'all sales summary'!$B$2:$B$2047,E$4)))+(AVERAGEIFS('city centre offline'!$K$2:$K$2047,'city centre offline'!$A$2:$A$2047,$A33,'city centre offline'!$B$2:$B$2047,E$4)*AVERAGEIFS('all sales summary'!$I$2:$I$2047,'all sales summary'!$A$2:$A$2047,$A33,'all sales summary'!$B$2:$B$2047,E$4)))</f>
        <v>0.33028575118685199</v>
      </c>
      <c r="F33" s="60">
        <f>(AVERAGEIFS('city centre offline'!$K$2:$K$2047,'city centre offline'!$A$2:$A$2047,$A33,'city centre offline'!$B$2:$B$2047,F$4)*AVERAGEIFS('all sales summary'!$I$2:$I$2047,'all sales summary'!$A$2:$A$2047,$A33,'all sales summary'!$B$2:$B$2047,F$4))/((AVERAGEIFS('overall city offline'!$K$2:$K$2047,'overall city offline'!$A$2:$A$2047,$A33,'overall city offline'!$B$2:$B$2047,F$4)*(1-AVERAGEIFS('all sales summary'!$I$2:$I$2047,'all sales summary'!$A$2:$A$2047,$A33,'all sales summary'!$B$2:$B$2047,F$4)))+(AVERAGEIFS('city centre offline'!$K$2:$K$2047,'city centre offline'!$A$2:$A$2047,$A33,'city centre offline'!$B$2:$B$2047,F$4)*AVERAGEIFS('all sales summary'!$I$2:$I$2047,'all sales summary'!$A$2:$A$2047,$A33,'all sales summary'!$B$2:$B$2047,F$4)))</f>
        <v>0.32814002614143739</v>
      </c>
      <c r="G33" s="60">
        <f>(AVERAGEIFS('city centre offline'!$K$2:$K$2047,'city centre offline'!$A$2:$A$2047,$A33,'city centre offline'!$B$2:$B$2047,G$4)*AVERAGEIFS('all sales summary'!$I$2:$I$2047,'all sales summary'!$A$2:$A$2047,$A33,'all sales summary'!$B$2:$B$2047,G$4))/((AVERAGEIFS('overall city offline'!$K$2:$K$2047,'overall city offline'!$A$2:$A$2047,$A33,'overall city offline'!$B$2:$B$2047,G$4)*(1-AVERAGEIFS('all sales summary'!$I$2:$I$2047,'all sales summary'!$A$2:$A$2047,$A33,'all sales summary'!$B$2:$B$2047,G$4)))+(AVERAGEIFS('city centre offline'!$K$2:$K$2047,'city centre offline'!$A$2:$A$2047,$A33,'city centre offline'!$B$2:$B$2047,G$4)*AVERAGEIFS('all sales summary'!$I$2:$I$2047,'all sales summary'!$A$2:$A$2047,$A33,'all sales summary'!$B$2:$B$2047,G$4)))</f>
        <v>0.33040546790525899</v>
      </c>
      <c r="H33" s="60">
        <f>(AVERAGEIFS('city centre offline'!$K$2:$K$2047,'city centre offline'!$A$2:$A$2047,$A33,'city centre offline'!$B$2:$B$2047,H$4)*AVERAGEIFS('all sales summary'!$I$2:$I$2047,'all sales summary'!$A$2:$A$2047,$A33,'all sales summary'!$B$2:$B$2047,H$4))/((AVERAGEIFS('overall city offline'!$K$2:$K$2047,'overall city offline'!$A$2:$A$2047,$A33,'overall city offline'!$B$2:$B$2047,H$4)*(1-AVERAGEIFS('all sales summary'!$I$2:$I$2047,'all sales summary'!$A$2:$A$2047,$A33,'all sales summary'!$B$2:$B$2047,H$4)))+(AVERAGEIFS('city centre offline'!$K$2:$K$2047,'city centre offline'!$A$2:$A$2047,$A33,'city centre offline'!$B$2:$B$2047,H$4)*AVERAGEIFS('all sales summary'!$I$2:$I$2047,'all sales summary'!$A$2:$A$2047,$A33,'all sales summary'!$B$2:$B$2047,H$4)))</f>
        <v>0.32456681329676901</v>
      </c>
      <c r="I33" s="60">
        <f>(AVERAGEIFS('city centre offline'!$K$2:$K$2047,'city centre offline'!$A$2:$A$2047,$A33,'city centre offline'!$B$2:$B$2047,I$4)*AVERAGEIFS('all sales summary'!$I$2:$I$2047,'all sales summary'!$A$2:$A$2047,$A33,'all sales summary'!$B$2:$B$2047,I$4))/((AVERAGEIFS('overall city offline'!$K$2:$K$2047,'overall city offline'!$A$2:$A$2047,$A33,'overall city offline'!$B$2:$B$2047,I$4)*(1-AVERAGEIFS('all sales summary'!$I$2:$I$2047,'all sales summary'!$A$2:$A$2047,$A33,'all sales summary'!$B$2:$B$2047,I$4)))+(AVERAGEIFS('city centre offline'!$K$2:$K$2047,'city centre offline'!$A$2:$A$2047,$A33,'city centre offline'!$B$2:$B$2047,I$4)*AVERAGEIFS('all sales summary'!$I$2:$I$2047,'all sales summary'!$A$2:$A$2047,$A33,'all sales summary'!$B$2:$B$2047,I$4)))</f>
        <v>0.31788290044114592</v>
      </c>
      <c r="J33" s="60">
        <f>(AVERAGEIFS('city centre offline'!$K$2:$K$2047,'city centre offline'!$A$2:$A$2047,$A33,'city centre offline'!$B$2:$B$2047,J$4)*AVERAGEIFS('all sales summary'!$I$2:$I$2047,'all sales summary'!$A$2:$A$2047,$A33,'all sales summary'!$B$2:$B$2047,J$4))/((AVERAGEIFS('overall city offline'!$K$2:$K$2047,'overall city offline'!$A$2:$A$2047,$A33,'overall city offline'!$B$2:$B$2047,J$4)*(1-AVERAGEIFS('all sales summary'!$I$2:$I$2047,'all sales summary'!$A$2:$A$2047,$A33,'all sales summary'!$B$2:$B$2047,J$4)))+(AVERAGEIFS('city centre offline'!$K$2:$K$2047,'city centre offline'!$A$2:$A$2047,$A33,'city centre offline'!$B$2:$B$2047,J$4)*AVERAGEIFS('all sales summary'!$I$2:$I$2047,'all sales summary'!$A$2:$A$2047,$A33,'all sales summary'!$B$2:$B$2047,J$4)))</f>
        <v>0.32551185654822878</v>
      </c>
      <c r="K33" s="60">
        <f>(AVERAGEIFS('city centre offline'!$K$2:$K$2047,'city centre offline'!$A$2:$A$2047,$A33,'city centre offline'!$B$2:$B$2047,K$4)*AVERAGEIFS('all sales summary'!$I$2:$I$2047,'all sales summary'!$A$2:$A$2047,$A33,'all sales summary'!$B$2:$B$2047,K$4))/((AVERAGEIFS('overall city offline'!$K$2:$K$2047,'overall city offline'!$A$2:$A$2047,$A33,'overall city offline'!$B$2:$B$2047,K$4)*(1-AVERAGEIFS('all sales summary'!$I$2:$I$2047,'all sales summary'!$A$2:$A$2047,$A33,'all sales summary'!$B$2:$B$2047,K$4)))+(AVERAGEIFS('city centre offline'!$K$2:$K$2047,'city centre offline'!$A$2:$A$2047,$A33,'city centre offline'!$B$2:$B$2047,K$4)*AVERAGEIFS('all sales summary'!$I$2:$I$2047,'all sales summary'!$A$2:$A$2047,$A33,'all sales summary'!$B$2:$B$2047,K$4)))</f>
        <v>0.33811730697437209</v>
      </c>
      <c r="L33" s="60">
        <f>(AVERAGEIFS('city centre offline'!$K$2:$K$2047,'city centre offline'!$A$2:$A$2047,$A33,'city centre offline'!$B$2:$B$2047,L$4)*AVERAGEIFS('all sales summary'!$I$2:$I$2047,'all sales summary'!$A$2:$A$2047,$A33,'all sales summary'!$B$2:$B$2047,L$4))/((AVERAGEIFS('overall city offline'!$K$2:$K$2047,'overall city offline'!$A$2:$A$2047,$A33,'overall city offline'!$B$2:$B$2047,L$4)*(1-AVERAGEIFS('all sales summary'!$I$2:$I$2047,'all sales summary'!$A$2:$A$2047,$A33,'all sales summary'!$B$2:$B$2047,L$4)))+(AVERAGEIFS('city centre offline'!$K$2:$K$2047,'city centre offline'!$A$2:$A$2047,$A33,'city centre offline'!$B$2:$B$2047,L$4)*AVERAGEIFS('all sales summary'!$I$2:$I$2047,'all sales summary'!$A$2:$A$2047,$A33,'all sales summary'!$B$2:$B$2047,L$4)))</f>
        <v>0.34059711312545848</v>
      </c>
      <c r="M33" s="60">
        <f>(AVERAGEIFS('city centre offline'!$K$2:$K$2047,'city centre offline'!$A$2:$A$2047,$A33,'city centre offline'!$B$2:$B$2047,M$4)*AVERAGEIFS('all sales summary'!$I$2:$I$2047,'all sales summary'!$A$2:$A$2047,$A33,'all sales summary'!$B$2:$B$2047,M$4))/((AVERAGEIFS('overall city offline'!$K$2:$K$2047,'overall city offline'!$A$2:$A$2047,$A33,'overall city offline'!$B$2:$B$2047,M$4)*(1-AVERAGEIFS('all sales summary'!$I$2:$I$2047,'all sales summary'!$A$2:$A$2047,$A33,'all sales summary'!$B$2:$B$2047,M$4)))+(AVERAGEIFS('city centre offline'!$K$2:$K$2047,'city centre offline'!$A$2:$A$2047,$A33,'city centre offline'!$B$2:$B$2047,M$4)*AVERAGEIFS('all sales summary'!$I$2:$I$2047,'all sales summary'!$A$2:$A$2047,$A33,'all sales summary'!$B$2:$B$2047,M$4)))</f>
        <v>0.35510878824738473</v>
      </c>
      <c r="N33" s="60">
        <f>(AVERAGEIFS('city centre offline'!$K$2:$K$2047,'city centre offline'!$A$2:$A$2047,$A33,'city centre offline'!$B$2:$B$2047,N$4)*AVERAGEIFS('all sales summary'!$I$2:$I$2047,'all sales summary'!$A$2:$A$2047,$A33,'all sales summary'!$B$2:$B$2047,N$4))/((AVERAGEIFS('overall city offline'!$K$2:$K$2047,'overall city offline'!$A$2:$A$2047,$A33,'overall city offline'!$B$2:$B$2047,N$4)*(1-AVERAGEIFS('all sales summary'!$I$2:$I$2047,'all sales summary'!$A$2:$A$2047,$A33,'all sales summary'!$B$2:$B$2047,N$4)))+(AVERAGEIFS('city centre offline'!$K$2:$K$2047,'city centre offline'!$A$2:$A$2047,$A33,'city centre offline'!$B$2:$B$2047,N$4)*AVERAGEIFS('all sales summary'!$I$2:$I$2047,'all sales summary'!$A$2:$A$2047,$A33,'all sales summary'!$B$2:$B$2047,N$4)))</f>
        <v>0.33321681511905277</v>
      </c>
      <c r="O33" s="60">
        <f>(AVERAGEIFS('city centre offline'!$K$2:$K$2047,'city centre offline'!$A$2:$A$2047,$A33,'city centre offline'!$B$2:$B$2047,O$4)*AVERAGEIFS('all sales summary'!$I$2:$I$2047,'all sales summary'!$A$2:$A$2047,$A33,'all sales summary'!$B$2:$B$2047,O$4))/((AVERAGEIFS('overall city offline'!$K$2:$K$2047,'overall city offline'!$A$2:$A$2047,$A33,'overall city offline'!$B$2:$B$2047,O$4)*(1-AVERAGEIFS('all sales summary'!$I$2:$I$2047,'all sales summary'!$A$2:$A$2047,$A33,'all sales summary'!$B$2:$B$2047,O$4)))+(AVERAGEIFS('city centre offline'!$K$2:$K$2047,'city centre offline'!$A$2:$A$2047,$A33,'city centre offline'!$B$2:$B$2047,O$4)*AVERAGEIFS('all sales summary'!$I$2:$I$2047,'all sales summary'!$A$2:$A$2047,$A33,'all sales summary'!$B$2:$B$2047,O$4)))</f>
        <v>0.32497836148289222</v>
      </c>
      <c r="P33" s="60">
        <f>(AVERAGEIFS('city centre offline'!$K$2:$K$2047,'city centre offline'!$A$2:$A$2047,$A33,'city centre offline'!$B$2:$B$2047,P$4)*AVERAGEIFS('all sales summary'!$I$2:$I$2047,'all sales summary'!$A$2:$A$2047,$A33,'all sales summary'!$B$2:$B$2047,P$4))/((AVERAGEIFS('overall city offline'!$K$2:$K$2047,'overall city offline'!$A$2:$A$2047,$A33,'overall city offline'!$B$2:$B$2047,P$4)*(1-AVERAGEIFS('all sales summary'!$I$2:$I$2047,'all sales summary'!$A$2:$A$2047,$A33,'all sales summary'!$B$2:$B$2047,P$4)))+(AVERAGEIFS('city centre offline'!$K$2:$K$2047,'city centre offline'!$A$2:$A$2047,$A33,'city centre offline'!$B$2:$B$2047,P$4)*AVERAGEIFS('all sales summary'!$I$2:$I$2047,'all sales summary'!$A$2:$A$2047,$A33,'all sales summary'!$B$2:$B$2047,P$4)))</f>
        <v>0.2657141353810088</v>
      </c>
      <c r="Q33" s="60">
        <f>(AVERAGEIFS('city centre offline'!$K$2:$K$2047,'city centre offline'!$A$2:$A$2047,$A33,'city centre offline'!$B$2:$B$2047,Q$4)*AVERAGEIFS('all sales summary'!$I$2:$I$2047,'all sales summary'!$A$2:$A$2047,$A33,'all sales summary'!$B$2:$B$2047,Q$4))/((AVERAGEIFS('overall city offline'!$K$2:$K$2047,'overall city offline'!$A$2:$A$2047,$A33,'overall city offline'!$B$2:$B$2047,Q$4)*(1-AVERAGEIFS('all sales summary'!$I$2:$I$2047,'all sales summary'!$A$2:$A$2047,$A33,'all sales summary'!$B$2:$B$2047,Q$4)))+(AVERAGEIFS('city centre offline'!$K$2:$K$2047,'city centre offline'!$A$2:$A$2047,$A33,'city centre offline'!$B$2:$B$2047,Q$4)*AVERAGEIFS('all sales summary'!$I$2:$I$2047,'all sales summary'!$A$2:$A$2047,$A33,'all sales summary'!$B$2:$B$2047,Q$4)))</f>
        <v>4.8153752728148633E-2</v>
      </c>
      <c r="R33" s="60">
        <f>(AVERAGEIFS('city centre offline'!$K$2:$K$2047,'city centre offline'!$A$2:$A$2047,$A33,'city centre offline'!$B$2:$B$2047,R$4)*AVERAGEIFS('all sales summary'!$I$2:$I$2047,'all sales summary'!$A$2:$A$2047,$A33,'all sales summary'!$B$2:$B$2047,R$4))/((AVERAGEIFS('overall city offline'!$K$2:$K$2047,'overall city offline'!$A$2:$A$2047,$A33,'overall city offline'!$B$2:$B$2047,R$4)*(1-AVERAGEIFS('all sales summary'!$I$2:$I$2047,'all sales summary'!$A$2:$A$2047,$A33,'all sales summary'!$B$2:$B$2047,R$4)))+(AVERAGEIFS('city centre offline'!$K$2:$K$2047,'city centre offline'!$A$2:$A$2047,$A33,'city centre offline'!$B$2:$B$2047,R$4)*AVERAGEIFS('all sales summary'!$I$2:$I$2047,'all sales summary'!$A$2:$A$2047,$A33,'all sales summary'!$B$2:$B$2047,R$4)))</f>
        <v>5.1163659675423641E-2</v>
      </c>
      <c r="S33" s="60">
        <f>(AVERAGEIFS('city centre offline'!$K$2:$K$2047,'city centre offline'!$A$2:$A$2047,$A33,'city centre offline'!$B$2:$B$2047,S$4)*AVERAGEIFS('all sales summary'!$I$2:$I$2047,'all sales summary'!$A$2:$A$2047,$A33,'all sales summary'!$B$2:$B$2047,S$4))/((AVERAGEIFS('overall city offline'!$K$2:$K$2047,'overall city offline'!$A$2:$A$2047,$A33,'overall city offline'!$B$2:$B$2047,S$4)*(1-AVERAGEIFS('all sales summary'!$I$2:$I$2047,'all sales summary'!$A$2:$A$2047,$A33,'all sales summary'!$B$2:$B$2047,S$4)))+(AVERAGEIFS('city centre offline'!$K$2:$K$2047,'city centre offline'!$A$2:$A$2047,$A33,'city centre offline'!$B$2:$B$2047,S$4)*AVERAGEIFS('all sales summary'!$I$2:$I$2047,'all sales summary'!$A$2:$A$2047,$A33,'all sales summary'!$B$2:$B$2047,S$4)))</f>
        <v>0.16782288787998453</v>
      </c>
      <c r="T33" s="60">
        <f>(AVERAGEIFS('city centre offline'!$K$2:$K$2047,'city centre offline'!$A$2:$A$2047,$A33,'city centre offline'!$B$2:$B$2047,T$4)*AVERAGEIFS('all sales summary'!$I$2:$I$2047,'all sales summary'!$A$2:$A$2047,$A33,'all sales summary'!$B$2:$B$2047,T$4))/((AVERAGEIFS('overall city offline'!$K$2:$K$2047,'overall city offline'!$A$2:$A$2047,$A33,'overall city offline'!$B$2:$B$2047,T$4)*(1-AVERAGEIFS('all sales summary'!$I$2:$I$2047,'all sales summary'!$A$2:$A$2047,$A33,'all sales summary'!$B$2:$B$2047,T$4)))+(AVERAGEIFS('city centre offline'!$K$2:$K$2047,'city centre offline'!$A$2:$A$2047,$A33,'city centre offline'!$B$2:$B$2047,T$4)*AVERAGEIFS('all sales summary'!$I$2:$I$2047,'all sales summary'!$A$2:$A$2047,$A33,'all sales summary'!$B$2:$B$2047,T$4)))</f>
        <v>0.27890963540476765</v>
      </c>
      <c r="U33" s="60">
        <f>(AVERAGEIFS('city centre offline'!$K$2:$K$2047,'city centre offline'!$A$2:$A$2047,$A33,'city centre offline'!$B$2:$B$2047,U$4)*AVERAGEIFS('all sales summary'!$I$2:$I$2047,'all sales summary'!$A$2:$A$2047,$A33,'all sales summary'!$B$2:$B$2047,U$4))/((AVERAGEIFS('overall city offline'!$K$2:$K$2047,'overall city offline'!$A$2:$A$2047,$A33,'overall city offline'!$B$2:$B$2047,U$4)*(1-AVERAGEIFS('all sales summary'!$I$2:$I$2047,'all sales summary'!$A$2:$A$2047,$A33,'all sales summary'!$B$2:$B$2047,U$4)))+(AVERAGEIFS('city centre offline'!$K$2:$K$2047,'city centre offline'!$A$2:$A$2047,$A33,'city centre offline'!$B$2:$B$2047,U$4)*AVERAGEIFS('all sales summary'!$I$2:$I$2047,'all sales summary'!$A$2:$A$2047,$A33,'all sales summary'!$B$2:$B$2047,U$4)))</f>
        <v>0.28387725831873872</v>
      </c>
      <c r="V33" s="60">
        <f>(AVERAGEIFS('city centre offline'!$K$2:$K$2047,'city centre offline'!$A$2:$A$2047,$A33,'city centre offline'!$B$2:$B$2047,V$4)*AVERAGEIFS('all sales summary'!$I$2:$I$2047,'all sales summary'!$A$2:$A$2047,$A33,'all sales summary'!$B$2:$B$2047,V$4))/((AVERAGEIFS('overall city offline'!$K$2:$K$2047,'overall city offline'!$A$2:$A$2047,$A33,'overall city offline'!$B$2:$B$2047,V$4)*(1-AVERAGEIFS('all sales summary'!$I$2:$I$2047,'all sales summary'!$A$2:$A$2047,$A33,'all sales summary'!$B$2:$B$2047,V$4)))+(AVERAGEIFS('city centre offline'!$K$2:$K$2047,'city centre offline'!$A$2:$A$2047,$A33,'city centre offline'!$B$2:$B$2047,V$4)*AVERAGEIFS('all sales summary'!$I$2:$I$2047,'all sales summary'!$A$2:$A$2047,$A33,'all sales summary'!$B$2:$B$2047,V$4)))</f>
        <v>0.28685092401723739</v>
      </c>
      <c r="W33" s="60">
        <f>(AVERAGEIFS('city centre offline'!$K$2:$K$2047,'city centre offline'!$A$2:$A$2047,$A33,'city centre offline'!$B$2:$B$2047,W$4)*AVERAGEIFS('all sales summary'!$I$2:$I$2047,'all sales summary'!$A$2:$A$2047,$A33,'all sales summary'!$B$2:$B$2047,W$4))/((AVERAGEIFS('overall city offline'!$K$2:$K$2047,'overall city offline'!$A$2:$A$2047,$A33,'overall city offline'!$B$2:$B$2047,W$4)*(1-AVERAGEIFS('all sales summary'!$I$2:$I$2047,'all sales summary'!$A$2:$A$2047,$A33,'all sales summary'!$B$2:$B$2047,W$4)))+(AVERAGEIFS('city centre offline'!$K$2:$K$2047,'city centre offline'!$A$2:$A$2047,$A33,'city centre offline'!$B$2:$B$2047,W$4)*AVERAGEIFS('all sales summary'!$I$2:$I$2047,'all sales summary'!$A$2:$A$2047,$A33,'all sales summary'!$B$2:$B$2047,W$4)))</f>
        <v>0.27672116437666328</v>
      </c>
      <c r="X33" s="60">
        <f>(AVERAGEIFS('city centre offline'!$K$2:$K$2047,'city centre offline'!$A$2:$A$2047,$A33,'city centre offline'!$B$2:$B$2047,X$4)*AVERAGEIFS('all sales summary'!$I$2:$I$2047,'all sales summary'!$A$2:$A$2047,$A33,'all sales summary'!$B$2:$B$2047,X$4))/((AVERAGEIFS('overall city offline'!$K$2:$K$2047,'overall city offline'!$A$2:$A$2047,$A33,'overall city offline'!$B$2:$B$2047,X$4)*(1-AVERAGEIFS('all sales summary'!$I$2:$I$2047,'all sales summary'!$A$2:$A$2047,$A33,'all sales summary'!$B$2:$B$2047,X$4)))+(AVERAGEIFS('city centre offline'!$K$2:$K$2047,'city centre offline'!$A$2:$A$2047,$A33,'city centre offline'!$B$2:$B$2047,X$4)*AVERAGEIFS('all sales summary'!$I$2:$I$2047,'all sales summary'!$A$2:$A$2047,$A33,'all sales summary'!$B$2:$B$2047,X$4)))</f>
        <v>0.13561688309032555</v>
      </c>
      <c r="Y33" s="60">
        <f>(AVERAGEIFS('city centre offline'!$K$2:$K$2047,'city centre offline'!$A$2:$A$2047,$A33,'city centre offline'!$B$2:$B$2047,Y$4)*AVERAGEIFS('all sales summary'!$I$2:$I$2047,'all sales summary'!$A$2:$A$2047,$A33,'all sales summary'!$B$2:$B$2047,Y$4))/((AVERAGEIFS('overall city offline'!$K$2:$K$2047,'overall city offline'!$A$2:$A$2047,$A33,'overall city offline'!$B$2:$B$2047,Y$4)*(1-AVERAGEIFS('all sales summary'!$I$2:$I$2047,'all sales summary'!$A$2:$A$2047,$A33,'all sales summary'!$B$2:$B$2047,Y$4)))+(AVERAGEIFS('city centre offline'!$K$2:$K$2047,'city centre offline'!$A$2:$A$2047,$A33,'city centre offline'!$B$2:$B$2047,Y$4)*AVERAGEIFS('all sales summary'!$I$2:$I$2047,'all sales summary'!$A$2:$A$2047,$A33,'all sales summary'!$B$2:$B$2047,Y$4)))</f>
        <v>0.31844134360113696</v>
      </c>
      <c r="Z33" s="60">
        <f>(AVERAGEIFS('city centre offline'!$K$2:$K$2047,'city centre offline'!$A$2:$A$2047,$A33,'city centre offline'!$B$2:$B$2047,Z$4)*AVERAGEIFS('all sales summary'!$I$2:$I$2047,'all sales summary'!$A$2:$A$2047,$A33,'all sales summary'!$B$2:$B$2047,Z$4))/((AVERAGEIFS('overall city offline'!$K$2:$K$2047,'overall city offline'!$A$2:$A$2047,$A33,'overall city offline'!$B$2:$B$2047,Z$4)*(1-AVERAGEIFS('all sales summary'!$I$2:$I$2047,'all sales summary'!$A$2:$A$2047,$A33,'all sales summary'!$B$2:$B$2047,Z$4)))+(AVERAGEIFS('city centre offline'!$K$2:$K$2047,'city centre offline'!$A$2:$A$2047,$A33,'city centre offline'!$B$2:$B$2047,Z$4)*AVERAGEIFS('all sales summary'!$I$2:$I$2047,'all sales summary'!$A$2:$A$2047,$A33,'all sales summary'!$B$2:$B$2047,Z$4)))</f>
        <v>0.14540562804657667</v>
      </c>
      <c r="AA33" s="60">
        <f>(AVERAGEIFS('city centre offline'!$K$2:$K$2047,'city centre offline'!$A$2:$A$2047,$A33,'city centre offline'!$B$2:$B$2047,AA$4)*AVERAGEIFS('all sales summary'!$I$2:$I$2047,'all sales summary'!$A$2:$A$2047,$A33,'all sales summary'!$B$2:$B$2047,AA$4))/((AVERAGEIFS('overall city offline'!$K$2:$K$2047,'overall city offline'!$A$2:$A$2047,$A33,'overall city offline'!$B$2:$B$2047,AA$4)*(1-AVERAGEIFS('all sales summary'!$I$2:$I$2047,'all sales summary'!$A$2:$A$2047,$A33,'all sales summary'!$B$2:$B$2047,AA$4)))+(AVERAGEIFS('city centre offline'!$K$2:$K$2047,'city centre offline'!$A$2:$A$2047,$A33,'city centre offline'!$B$2:$B$2047,AA$4)*AVERAGEIFS('all sales summary'!$I$2:$I$2047,'all sales summary'!$A$2:$A$2047,$A33,'all sales summary'!$B$2:$B$2047,AA$4)))</f>
        <v>0.13530288082121064</v>
      </c>
      <c r="AB33" s="60">
        <f>(AVERAGEIFS('city centre offline'!$K$2:$K$2047,'city centre offline'!$A$2:$A$2047,$A33,'city centre offline'!$B$2:$B$2047,AB$4)*AVERAGEIFS('all sales summary'!$I$2:$I$2047,'all sales summary'!$A$2:$A$2047,$A33,'all sales summary'!$B$2:$B$2047,AB$4))/((AVERAGEIFS('overall city offline'!$K$2:$K$2047,'overall city offline'!$A$2:$A$2047,$A33,'overall city offline'!$B$2:$B$2047,AB$4)*(1-AVERAGEIFS('all sales summary'!$I$2:$I$2047,'all sales summary'!$A$2:$A$2047,$A33,'all sales summary'!$B$2:$B$2047,AB$4)))+(AVERAGEIFS('city centre offline'!$K$2:$K$2047,'city centre offline'!$A$2:$A$2047,$A33,'city centre offline'!$B$2:$B$2047,AB$4)*AVERAGEIFS('all sales summary'!$I$2:$I$2047,'all sales summary'!$A$2:$A$2047,$A33,'all sales summary'!$B$2:$B$2047,AB$4)))</f>
        <v>0.13317357652112058</v>
      </c>
      <c r="AC33" s="60">
        <f>(AVERAGEIFS('city centre offline'!$K$2:$K$2047,'city centre offline'!$A$2:$A$2047,$A33,'city centre offline'!$B$2:$B$2047,AC$4)*AVERAGEIFS('all sales summary'!$I$2:$I$2047,'all sales summary'!$A$2:$A$2047,$A33,'all sales summary'!$B$2:$B$2047,AC$4))/((AVERAGEIFS('overall city offline'!$K$2:$K$2047,'overall city offline'!$A$2:$A$2047,$A33,'overall city offline'!$B$2:$B$2047,AC$4)*(1-AVERAGEIFS('all sales summary'!$I$2:$I$2047,'all sales summary'!$A$2:$A$2047,$A33,'all sales summary'!$B$2:$B$2047,AC$4)))+(AVERAGEIFS('city centre offline'!$K$2:$K$2047,'city centre offline'!$A$2:$A$2047,$A33,'city centre offline'!$B$2:$B$2047,AC$4)*AVERAGEIFS('all sales summary'!$I$2:$I$2047,'all sales summary'!$A$2:$A$2047,$A33,'all sales summary'!$B$2:$B$2047,AC$4)))</f>
        <v>0.2714103737417074</v>
      </c>
      <c r="AD33" s="60">
        <f>(AVERAGEIFS('city centre offline'!$K$2:$K$2047,'city centre offline'!$A$2:$A$2047,$A33,'city centre offline'!$B$2:$B$2047,AD$4)*AVERAGEIFS('all sales summary'!$I$2:$I$2047,'all sales summary'!$A$2:$A$2047,$A33,'all sales summary'!$B$2:$B$2047,AD$4))/((AVERAGEIFS('overall city offline'!$K$2:$K$2047,'overall city offline'!$A$2:$A$2047,$A33,'overall city offline'!$B$2:$B$2047,AD$4)*(1-AVERAGEIFS('all sales summary'!$I$2:$I$2047,'all sales summary'!$A$2:$A$2047,$A33,'all sales summary'!$B$2:$B$2047,AD$4)))+(AVERAGEIFS('city centre offline'!$K$2:$K$2047,'city centre offline'!$A$2:$A$2047,$A33,'city centre offline'!$B$2:$B$2047,AD$4)*AVERAGEIFS('all sales summary'!$I$2:$I$2047,'all sales summary'!$A$2:$A$2047,$A33,'all sales summary'!$B$2:$B$2047,AD$4)))</f>
        <v>0.31613964139603418</v>
      </c>
      <c r="AE33" s="60">
        <f>(AVERAGEIFS('city centre offline'!$K$2:$K$2047,'city centre offline'!$A$2:$A$2047,$A33,'city centre offline'!$B$2:$B$2047,AE$4)*AVERAGEIFS('all sales summary'!$I$2:$I$2047,'all sales summary'!$A$2:$A$2047,$A33,'all sales summary'!$B$2:$B$2047,AE$4))/((AVERAGEIFS('overall city offline'!$K$2:$K$2047,'overall city offline'!$A$2:$A$2047,$A33,'overall city offline'!$B$2:$B$2047,AE$4)*(1-AVERAGEIFS('all sales summary'!$I$2:$I$2047,'all sales summary'!$A$2:$A$2047,$A33,'all sales summary'!$B$2:$B$2047,AE$4)))+(AVERAGEIFS('city centre offline'!$K$2:$K$2047,'city centre offline'!$A$2:$A$2047,$A33,'city centre offline'!$B$2:$B$2047,AE$4)*AVERAGEIFS('all sales summary'!$I$2:$I$2047,'all sales summary'!$A$2:$A$2047,$A33,'all sales summary'!$B$2:$B$2047,AE$4)))</f>
        <v>0.30726782063961872</v>
      </c>
      <c r="AF33" s="60">
        <f>(AVERAGEIFS('city centre offline'!$K$2:$K$2047,'city centre offline'!$A$2:$A$2047,$A33,'city centre offline'!$B$2:$B$2047,AF$4)*AVERAGEIFS('all sales summary'!$I$2:$I$2047,'all sales summary'!$A$2:$A$2047,$A33,'all sales summary'!$B$2:$B$2047,AF$4))/((AVERAGEIFS('overall city offline'!$K$2:$K$2047,'overall city offline'!$A$2:$A$2047,$A33,'overall city offline'!$B$2:$B$2047,AF$4)*(1-AVERAGEIFS('all sales summary'!$I$2:$I$2047,'all sales summary'!$A$2:$A$2047,$A33,'all sales summary'!$B$2:$B$2047,AF$4)))+(AVERAGEIFS('city centre offline'!$K$2:$K$2047,'city centre offline'!$A$2:$A$2047,$A33,'city centre offline'!$B$2:$B$2047,AF$4)*AVERAGEIFS('all sales summary'!$I$2:$I$2047,'all sales summary'!$A$2:$A$2047,$A33,'all sales summary'!$B$2:$B$2047,AF$4)))</f>
        <v>0.30322858819728882</v>
      </c>
      <c r="AG33" s="60">
        <f>(AVERAGEIFS('city centre offline'!$K$2:$K$2047,'city centre offline'!$A$2:$A$2047,$A33,'city centre offline'!$B$2:$B$2047,AG$4)*AVERAGEIFS('all sales summary'!$I$2:$I$2047,'all sales summary'!$A$2:$A$2047,$A33,'all sales summary'!$B$2:$B$2047,AG$4))/((AVERAGEIFS('overall city offline'!$K$2:$K$2047,'overall city offline'!$A$2:$A$2047,$A33,'overall city offline'!$B$2:$B$2047,AG$4)*(1-AVERAGEIFS('all sales summary'!$I$2:$I$2047,'all sales summary'!$A$2:$A$2047,$A33,'all sales summary'!$B$2:$B$2047,AG$4)))+(AVERAGEIFS('city centre offline'!$K$2:$K$2047,'city centre offline'!$A$2:$A$2047,$A33,'city centre offline'!$B$2:$B$2047,AG$4)*AVERAGEIFS('all sales summary'!$I$2:$I$2047,'all sales summary'!$A$2:$A$2047,$A33,'all sales summary'!$B$2:$B$2047,AG$4)))</f>
        <v>0.30936519829192632</v>
      </c>
      <c r="AH33" s="60">
        <f>(AVERAGEIFS('city centre offline'!$K$2:$K$2047,'city centre offline'!$A$2:$A$2047,$A33,'city centre offline'!$B$2:$B$2047,AH$4)*AVERAGEIFS('all sales summary'!$I$2:$I$2047,'all sales summary'!$A$2:$A$2047,$A33,'all sales summary'!$B$2:$B$2047,AH$4))/((AVERAGEIFS('overall city offline'!$K$2:$K$2047,'overall city offline'!$A$2:$A$2047,$A33,'overall city offline'!$B$2:$B$2047,AH$4)*(1-AVERAGEIFS('all sales summary'!$I$2:$I$2047,'all sales summary'!$A$2:$A$2047,$A33,'all sales summary'!$B$2:$B$2047,AH$4)))+(AVERAGEIFS('city centre offline'!$K$2:$K$2047,'city centre offline'!$A$2:$A$2047,$A33,'city centre offline'!$B$2:$B$2047,AH$4)*AVERAGEIFS('all sales summary'!$I$2:$I$2047,'all sales summary'!$A$2:$A$2047,$A33,'all sales summary'!$B$2:$B$2047,AH$4)))</f>
        <v>0.31543350776696094</v>
      </c>
    </row>
    <row r="34" spans="1:34" x14ac:dyDescent="0.3">
      <c r="A34" t="s">
        <v>36</v>
      </c>
      <c r="B34" s="60">
        <f>(AVERAGEIFS('city centre offline'!$K$2:$K$2047,'city centre offline'!$A$2:$A$2047,$A34,'city centre offline'!$B$2:$B$2047,B$4)*AVERAGEIFS('all sales summary'!$I$2:$I$2047,'all sales summary'!$A$2:$A$2047,$A34,'all sales summary'!$B$2:$B$2047,B$4))/((AVERAGEIFS('overall city offline'!$K$2:$K$2047,'overall city offline'!$A$2:$A$2047,$A34,'overall city offline'!$B$2:$B$2047,B$4)*(1-AVERAGEIFS('all sales summary'!$I$2:$I$2047,'all sales summary'!$A$2:$A$2047,$A34,'all sales summary'!$B$2:$B$2047,B$4)))+(AVERAGEIFS('city centre offline'!$K$2:$K$2047,'city centre offline'!$A$2:$A$2047,$A34,'city centre offline'!$B$2:$B$2047,B$4)*AVERAGEIFS('all sales summary'!$I$2:$I$2047,'all sales summary'!$A$2:$A$2047,$A34,'all sales summary'!$B$2:$B$2047,B$4)))</f>
        <v>0.16305804261497059</v>
      </c>
      <c r="C34" s="60">
        <f>(AVERAGEIFS('city centre offline'!$K$2:$K$2047,'city centre offline'!$A$2:$A$2047,$A34,'city centre offline'!$B$2:$B$2047,C$4)*AVERAGEIFS('all sales summary'!$I$2:$I$2047,'all sales summary'!$A$2:$A$2047,$A34,'all sales summary'!$B$2:$B$2047,C$4))/((AVERAGEIFS('overall city offline'!$K$2:$K$2047,'overall city offline'!$A$2:$A$2047,$A34,'overall city offline'!$B$2:$B$2047,C$4)*(1-AVERAGEIFS('all sales summary'!$I$2:$I$2047,'all sales summary'!$A$2:$A$2047,$A34,'all sales summary'!$B$2:$B$2047,C$4)))+(AVERAGEIFS('city centre offline'!$K$2:$K$2047,'city centre offline'!$A$2:$A$2047,$A34,'city centre offline'!$B$2:$B$2047,C$4)*AVERAGEIFS('all sales summary'!$I$2:$I$2047,'all sales summary'!$A$2:$A$2047,$A34,'all sales summary'!$B$2:$B$2047,C$4)))</f>
        <v>0.15028585171103009</v>
      </c>
      <c r="D34" s="60">
        <f>(AVERAGEIFS('city centre offline'!$K$2:$K$2047,'city centre offline'!$A$2:$A$2047,$A34,'city centre offline'!$B$2:$B$2047,D$4)*AVERAGEIFS('all sales summary'!$I$2:$I$2047,'all sales summary'!$A$2:$A$2047,$A34,'all sales summary'!$B$2:$B$2047,D$4))/((AVERAGEIFS('overall city offline'!$K$2:$K$2047,'overall city offline'!$A$2:$A$2047,$A34,'overall city offline'!$B$2:$B$2047,D$4)*(1-AVERAGEIFS('all sales summary'!$I$2:$I$2047,'all sales summary'!$A$2:$A$2047,$A34,'all sales summary'!$B$2:$B$2047,D$4)))+(AVERAGEIFS('city centre offline'!$K$2:$K$2047,'city centre offline'!$A$2:$A$2047,$A34,'city centre offline'!$B$2:$B$2047,D$4)*AVERAGEIFS('all sales summary'!$I$2:$I$2047,'all sales summary'!$A$2:$A$2047,$A34,'all sales summary'!$B$2:$B$2047,D$4)))</f>
        <v>0.15663920408763687</v>
      </c>
      <c r="E34" s="60">
        <f>(AVERAGEIFS('city centre offline'!$K$2:$K$2047,'city centre offline'!$A$2:$A$2047,$A34,'city centre offline'!$B$2:$B$2047,E$4)*AVERAGEIFS('all sales summary'!$I$2:$I$2047,'all sales summary'!$A$2:$A$2047,$A34,'all sales summary'!$B$2:$B$2047,E$4))/((AVERAGEIFS('overall city offline'!$K$2:$K$2047,'overall city offline'!$A$2:$A$2047,$A34,'overall city offline'!$B$2:$B$2047,E$4)*(1-AVERAGEIFS('all sales summary'!$I$2:$I$2047,'all sales summary'!$A$2:$A$2047,$A34,'all sales summary'!$B$2:$B$2047,E$4)))+(AVERAGEIFS('city centre offline'!$K$2:$K$2047,'city centre offline'!$A$2:$A$2047,$A34,'city centre offline'!$B$2:$B$2047,E$4)*AVERAGEIFS('all sales summary'!$I$2:$I$2047,'all sales summary'!$A$2:$A$2047,$A34,'all sales summary'!$B$2:$B$2047,E$4)))</f>
        <v>0.15093928119488326</v>
      </c>
      <c r="F34" s="60">
        <f>(AVERAGEIFS('city centre offline'!$K$2:$K$2047,'city centre offline'!$A$2:$A$2047,$A34,'city centre offline'!$B$2:$B$2047,F$4)*AVERAGEIFS('all sales summary'!$I$2:$I$2047,'all sales summary'!$A$2:$A$2047,$A34,'all sales summary'!$B$2:$B$2047,F$4))/((AVERAGEIFS('overall city offline'!$K$2:$K$2047,'overall city offline'!$A$2:$A$2047,$A34,'overall city offline'!$B$2:$B$2047,F$4)*(1-AVERAGEIFS('all sales summary'!$I$2:$I$2047,'all sales summary'!$A$2:$A$2047,$A34,'all sales summary'!$B$2:$B$2047,F$4)))+(AVERAGEIFS('city centre offline'!$K$2:$K$2047,'city centre offline'!$A$2:$A$2047,$A34,'city centre offline'!$B$2:$B$2047,F$4)*AVERAGEIFS('all sales summary'!$I$2:$I$2047,'all sales summary'!$A$2:$A$2047,$A34,'all sales summary'!$B$2:$B$2047,F$4)))</f>
        <v>0.15830300206080536</v>
      </c>
      <c r="G34" s="60">
        <f>(AVERAGEIFS('city centre offline'!$K$2:$K$2047,'city centre offline'!$A$2:$A$2047,$A34,'city centre offline'!$B$2:$B$2047,G$4)*AVERAGEIFS('all sales summary'!$I$2:$I$2047,'all sales summary'!$A$2:$A$2047,$A34,'all sales summary'!$B$2:$B$2047,G$4))/((AVERAGEIFS('overall city offline'!$K$2:$K$2047,'overall city offline'!$A$2:$A$2047,$A34,'overall city offline'!$B$2:$B$2047,G$4)*(1-AVERAGEIFS('all sales summary'!$I$2:$I$2047,'all sales summary'!$A$2:$A$2047,$A34,'all sales summary'!$B$2:$B$2047,G$4)))+(AVERAGEIFS('city centre offline'!$K$2:$K$2047,'city centre offline'!$A$2:$A$2047,$A34,'city centre offline'!$B$2:$B$2047,G$4)*AVERAGEIFS('all sales summary'!$I$2:$I$2047,'all sales summary'!$A$2:$A$2047,$A34,'all sales summary'!$B$2:$B$2047,G$4)))</f>
        <v>0.16429665249962896</v>
      </c>
      <c r="H34" s="60">
        <f>(AVERAGEIFS('city centre offline'!$K$2:$K$2047,'city centre offline'!$A$2:$A$2047,$A34,'city centre offline'!$B$2:$B$2047,H$4)*AVERAGEIFS('all sales summary'!$I$2:$I$2047,'all sales summary'!$A$2:$A$2047,$A34,'all sales summary'!$B$2:$B$2047,H$4))/((AVERAGEIFS('overall city offline'!$K$2:$K$2047,'overall city offline'!$A$2:$A$2047,$A34,'overall city offline'!$B$2:$B$2047,H$4)*(1-AVERAGEIFS('all sales summary'!$I$2:$I$2047,'all sales summary'!$A$2:$A$2047,$A34,'all sales summary'!$B$2:$B$2047,H$4)))+(AVERAGEIFS('city centre offline'!$K$2:$K$2047,'city centre offline'!$A$2:$A$2047,$A34,'city centre offline'!$B$2:$B$2047,H$4)*AVERAGEIFS('all sales summary'!$I$2:$I$2047,'all sales summary'!$A$2:$A$2047,$A34,'all sales summary'!$B$2:$B$2047,H$4)))</f>
        <v>0.16578960136155416</v>
      </c>
      <c r="I34" s="60">
        <f>(AVERAGEIFS('city centre offline'!$K$2:$K$2047,'city centre offline'!$A$2:$A$2047,$A34,'city centre offline'!$B$2:$B$2047,I$4)*AVERAGEIFS('all sales summary'!$I$2:$I$2047,'all sales summary'!$A$2:$A$2047,$A34,'all sales summary'!$B$2:$B$2047,I$4))/((AVERAGEIFS('overall city offline'!$K$2:$K$2047,'overall city offline'!$A$2:$A$2047,$A34,'overall city offline'!$B$2:$B$2047,I$4)*(1-AVERAGEIFS('all sales summary'!$I$2:$I$2047,'all sales summary'!$A$2:$A$2047,$A34,'all sales summary'!$B$2:$B$2047,I$4)))+(AVERAGEIFS('city centre offline'!$K$2:$K$2047,'city centre offline'!$A$2:$A$2047,$A34,'city centre offline'!$B$2:$B$2047,I$4)*AVERAGEIFS('all sales summary'!$I$2:$I$2047,'all sales summary'!$A$2:$A$2047,$A34,'all sales summary'!$B$2:$B$2047,I$4)))</f>
        <v>0.16076472426565996</v>
      </c>
      <c r="J34" s="60">
        <f>(AVERAGEIFS('city centre offline'!$K$2:$K$2047,'city centre offline'!$A$2:$A$2047,$A34,'city centre offline'!$B$2:$B$2047,J$4)*AVERAGEIFS('all sales summary'!$I$2:$I$2047,'all sales summary'!$A$2:$A$2047,$A34,'all sales summary'!$B$2:$B$2047,J$4))/((AVERAGEIFS('overall city offline'!$K$2:$K$2047,'overall city offline'!$A$2:$A$2047,$A34,'overall city offline'!$B$2:$B$2047,J$4)*(1-AVERAGEIFS('all sales summary'!$I$2:$I$2047,'all sales summary'!$A$2:$A$2047,$A34,'all sales summary'!$B$2:$B$2047,J$4)))+(AVERAGEIFS('city centre offline'!$K$2:$K$2047,'city centre offline'!$A$2:$A$2047,$A34,'city centre offline'!$B$2:$B$2047,J$4)*AVERAGEIFS('all sales summary'!$I$2:$I$2047,'all sales summary'!$A$2:$A$2047,$A34,'all sales summary'!$B$2:$B$2047,J$4)))</f>
        <v>0.17591479908329147</v>
      </c>
      <c r="K34" s="60">
        <f>(AVERAGEIFS('city centre offline'!$K$2:$K$2047,'city centre offline'!$A$2:$A$2047,$A34,'city centre offline'!$B$2:$B$2047,K$4)*AVERAGEIFS('all sales summary'!$I$2:$I$2047,'all sales summary'!$A$2:$A$2047,$A34,'all sales summary'!$B$2:$B$2047,K$4))/((AVERAGEIFS('overall city offline'!$K$2:$K$2047,'overall city offline'!$A$2:$A$2047,$A34,'overall city offline'!$B$2:$B$2047,K$4)*(1-AVERAGEIFS('all sales summary'!$I$2:$I$2047,'all sales summary'!$A$2:$A$2047,$A34,'all sales summary'!$B$2:$B$2047,K$4)))+(AVERAGEIFS('city centre offline'!$K$2:$K$2047,'city centre offline'!$A$2:$A$2047,$A34,'city centre offline'!$B$2:$B$2047,K$4)*AVERAGEIFS('all sales summary'!$I$2:$I$2047,'all sales summary'!$A$2:$A$2047,$A34,'all sales summary'!$B$2:$B$2047,K$4)))</f>
        <v>0.18163545012022667</v>
      </c>
      <c r="L34" s="60">
        <f>(AVERAGEIFS('city centre offline'!$K$2:$K$2047,'city centre offline'!$A$2:$A$2047,$A34,'city centre offline'!$B$2:$B$2047,L$4)*AVERAGEIFS('all sales summary'!$I$2:$I$2047,'all sales summary'!$A$2:$A$2047,$A34,'all sales summary'!$B$2:$B$2047,L$4))/((AVERAGEIFS('overall city offline'!$K$2:$K$2047,'overall city offline'!$A$2:$A$2047,$A34,'overall city offline'!$B$2:$B$2047,L$4)*(1-AVERAGEIFS('all sales summary'!$I$2:$I$2047,'all sales summary'!$A$2:$A$2047,$A34,'all sales summary'!$B$2:$B$2047,L$4)))+(AVERAGEIFS('city centre offline'!$K$2:$K$2047,'city centre offline'!$A$2:$A$2047,$A34,'city centre offline'!$B$2:$B$2047,L$4)*AVERAGEIFS('all sales summary'!$I$2:$I$2047,'all sales summary'!$A$2:$A$2047,$A34,'all sales summary'!$B$2:$B$2047,L$4)))</f>
        <v>0.18639018946461744</v>
      </c>
      <c r="M34" s="60">
        <f>(AVERAGEIFS('city centre offline'!$K$2:$K$2047,'city centre offline'!$A$2:$A$2047,$A34,'city centre offline'!$B$2:$B$2047,M$4)*AVERAGEIFS('all sales summary'!$I$2:$I$2047,'all sales summary'!$A$2:$A$2047,$A34,'all sales summary'!$B$2:$B$2047,M$4))/((AVERAGEIFS('overall city offline'!$K$2:$K$2047,'overall city offline'!$A$2:$A$2047,$A34,'overall city offline'!$B$2:$B$2047,M$4)*(1-AVERAGEIFS('all sales summary'!$I$2:$I$2047,'all sales summary'!$A$2:$A$2047,$A34,'all sales summary'!$B$2:$B$2047,M$4)))+(AVERAGEIFS('city centre offline'!$K$2:$K$2047,'city centre offline'!$A$2:$A$2047,$A34,'city centre offline'!$B$2:$B$2047,M$4)*AVERAGEIFS('all sales summary'!$I$2:$I$2047,'all sales summary'!$A$2:$A$2047,$A34,'all sales summary'!$B$2:$B$2047,M$4)))</f>
        <v>0.2222915822734354</v>
      </c>
      <c r="N34" s="60">
        <f>(AVERAGEIFS('city centre offline'!$K$2:$K$2047,'city centre offline'!$A$2:$A$2047,$A34,'city centre offline'!$B$2:$B$2047,N$4)*AVERAGEIFS('all sales summary'!$I$2:$I$2047,'all sales summary'!$A$2:$A$2047,$A34,'all sales summary'!$B$2:$B$2047,N$4))/((AVERAGEIFS('overall city offline'!$K$2:$K$2047,'overall city offline'!$A$2:$A$2047,$A34,'overall city offline'!$B$2:$B$2047,N$4)*(1-AVERAGEIFS('all sales summary'!$I$2:$I$2047,'all sales summary'!$A$2:$A$2047,$A34,'all sales summary'!$B$2:$B$2047,N$4)))+(AVERAGEIFS('city centre offline'!$K$2:$K$2047,'city centre offline'!$A$2:$A$2047,$A34,'city centre offline'!$B$2:$B$2047,N$4)*AVERAGEIFS('all sales summary'!$I$2:$I$2047,'all sales summary'!$A$2:$A$2047,$A34,'all sales summary'!$B$2:$B$2047,N$4)))</f>
        <v>0.17500794507843503</v>
      </c>
      <c r="O34" s="60">
        <f>(AVERAGEIFS('city centre offline'!$K$2:$K$2047,'city centre offline'!$A$2:$A$2047,$A34,'city centre offline'!$B$2:$B$2047,O$4)*AVERAGEIFS('all sales summary'!$I$2:$I$2047,'all sales summary'!$A$2:$A$2047,$A34,'all sales summary'!$B$2:$B$2047,O$4))/((AVERAGEIFS('overall city offline'!$K$2:$K$2047,'overall city offline'!$A$2:$A$2047,$A34,'overall city offline'!$B$2:$B$2047,O$4)*(1-AVERAGEIFS('all sales summary'!$I$2:$I$2047,'all sales summary'!$A$2:$A$2047,$A34,'all sales summary'!$B$2:$B$2047,O$4)))+(AVERAGEIFS('city centre offline'!$K$2:$K$2047,'city centre offline'!$A$2:$A$2047,$A34,'city centre offline'!$B$2:$B$2047,O$4)*AVERAGEIFS('all sales summary'!$I$2:$I$2047,'all sales summary'!$A$2:$A$2047,$A34,'all sales summary'!$B$2:$B$2047,O$4)))</f>
        <v>0.17102018239657887</v>
      </c>
      <c r="P34" s="60">
        <f>(AVERAGEIFS('city centre offline'!$K$2:$K$2047,'city centre offline'!$A$2:$A$2047,$A34,'city centre offline'!$B$2:$B$2047,P$4)*AVERAGEIFS('all sales summary'!$I$2:$I$2047,'all sales summary'!$A$2:$A$2047,$A34,'all sales summary'!$B$2:$B$2047,P$4))/((AVERAGEIFS('overall city offline'!$K$2:$K$2047,'overall city offline'!$A$2:$A$2047,$A34,'overall city offline'!$B$2:$B$2047,P$4)*(1-AVERAGEIFS('all sales summary'!$I$2:$I$2047,'all sales summary'!$A$2:$A$2047,$A34,'all sales summary'!$B$2:$B$2047,P$4)))+(AVERAGEIFS('city centre offline'!$K$2:$K$2047,'city centre offline'!$A$2:$A$2047,$A34,'city centre offline'!$B$2:$B$2047,P$4)*AVERAGEIFS('all sales summary'!$I$2:$I$2047,'all sales summary'!$A$2:$A$2047,$A34,'all sales summary'!$B$2:$B$2047,P$4)))</f>
        <v>0.10445964385568482</v>
      </c>
      <c r="Q34" s="60">
        <f>(AVERAGEIFS('city centre offline'!$K$2:$K$2047,'city centre offline'!$A$2:$A$2047,$A34,'city centre offline'!$B$2:$B$2047,Q$4)*AVERAGEIFS('all sales summary'!$I$2:$I$2047,'all sales summary'!$A$2:$A$2047,$A34,'all sales summary'!$B$2:$B$2047,Q$4))/((AVERAGEIFS('overall city offline'!$K$2:$K$2047,'overall city offline'!$A$2:$A$2047,$A34,'overall city offline'!$B$2:$B$2047,Q$4)*(1-AVERAGEIFS('all sales summary'!$I$2:$I$2047,'all sales summary'!$A$2:$A$2047,$A34,'all sales summary'!$B$2:$B$2047,Q$4)))+(AVERAGEIFS('city centre offline'!$K$2:$K$2047,'city centre offline'!$A$2:$A$2047,$A34,'city centre offline'!$B$2:$B$2047,Q$4)*AVERAGEIFS('all sales summary'!$I$2:$I$2047,'all sales summary'!$A$2:$A$2047,$A34,'all sales summary'!$B$2:$B$2047,Q$4)))</f>
        <v>1.0833858483881735E-2</v>
      </c>
      <c r="R34" s="60">
        <f>(AVERAGEIFS('city centre offline'!$K$2:$K$2047,'city centre offline'!$A$2:$A$2047,$A34,'city centre offline'!$B$2:$B$2047,R$4)*AVERAGEIFS('all sales summary'!$I$2:$I$2047,'all sales summary'!$A$2:$A$2047,$A34,'all sales summary'!$B$2:$B$2047,R$4))/((AVERAGEIFS('overall city offline'!$K$2:$K$2047,'overall city offline'!$A$2:$A$2047,$A34,'overall city offline'!$B$2:$B$2047,R$4)*(1-AVERAGEIFS('all sales summary'!$I$2:$I$2047,'all sales summary'!$A$2:$A$2047,$A34,'all sales summary'!$B$2:$B$2047,R$4)))+(AVERAGEIFS('city centre offline'!$K$2:$K$2047,'city centre offline'!$A$2:$A$2047,$A34,'city centre offline'!$B$2:$B$2047,R$4)*AVERAGEIFS('all sales summary'!$I$2:$I$2047,'all sales summary'!$A$2:$A$2047,$A34,'all sales summary'!$B$2:$B$2047,R$4)))</f>
        <v>1.313926536950605E-2</v>
      </c>
      <c r="S34" s="60">
        <f>(AVERAGEIFS('city centre offline'!$K$2:$K$2047,'city centre offline'!$A$2:$A$2047,$A34,'city centre offline'!$B$2:$B$2047,S$4)*AVERAGEIFS('all sales summary'!$I$2:$I$2047,'all sales summary'!$A$2:$A$2047,$A34,'all sales summary'!$B$2:$B$2047,S$4))/((AVERAGEIFS('overall city offline'!$K$2:$K$2047,'overall city offline'!$A$2:$A$2047,$A34,'overall city offline'!$B$2:$B$2047,S$4)*(1-AVERAGEIFS('all sales summary'!$I$2:$I$2047,'all sales summary'!$A$2:$A$2047,$A34,'all sales summary'!$B$2:$B$2047,S$4)))+(AVERAGEIFS('city centre offline'!$K$2:$K$2047,'city centre offline'!$A$2:$A$2047,$A34,'city centre offline'!$B$2:$B$2047,S$4)*AVERAGEIFS('all sales summary'!$I$2:$I$2047,'all sales summary'!$A$2:$A$2047,$A34,'all sales summary'!$B$2:$B$2047,S$4)))</f>
        <v>3.5594980713227413E-2</v>
      </c>
      <c r="T34" s="60">
        <f>(AVERAGEIFS('city centre offline'!$K$2:$K$2047,'city centre offline'!$A$2:$A$2047,$A34,'city centre offline'!$B$2:$B$2047,T$4)*AVERAGEIFS('all sales summary'!$I$2:$I$2047,'all sales summary'!$A$2:$A$2047,$A34,'all sales summary'!$B$2:$B$2047,T$4))/((AVERAGEIFS('overall city offline'!$K$2:$K$2047,'overall city offline'!$A$2:$A$2047,$A34,'overall city offline'!$B$2:$B$2047,T$4)*(1-AVERAGEIFS('all sales summary'!$I$2:$I$2047,'all sales summary'!$A$2:$A$2047,$A34,'all sales summary'!$B$2:$B$2047,T$4)))+(AVERAGEIFS('city centre offline'!$K$2:$K$2047,'city centre offline'!$A$2:$A$2047,$A34,'city centre offline'!$B$2:$B$2047,T$4)*AVERAGEIFS('all sales summary'!$I$2:$I$2047,'all sales summary'!$A$2:$A$2047,$A34,'all sales summary'!$B$2:$B$2047,T$4)))</f>
        <v>1.8698725365296855E-2</v>
      </c>
      <c r="U34" s="60">
        <f>(AVERAGEIFS('city centre offline'!$K$2:$K$2047,'city centre offline'!$A$2:$A$2047,$A34,'city centre offline'!$B$2:$B$2047,U$4)*AVERAGEIFS('all sales summary'!$I$2:$I$2047,'all sales summary'!$A$2:$A$2047,$A34,'all sales summary'!$B$2:$B$2047,U$4))/((AVERAGEIFS('overall city offline'!$K$2:$K$2047,'overall city offline'!$A$2:$A$2047,$A34,'overall city offline'!$B$2:$B$2047,U$4)*(1-AVERAGEIFS('all sales summary'!$I$2:$I$2047,'all sales summary'!$A$2:$A$2047,$A34,'all sales summary'!$B$2:$B$2047,U$4)))+(AVERAGEIFS('city centre offline'!$K$2:$K$2047,'city centre offline'!$A$2:$A$2047,$A34,'city centre offline'!$B$2:$B$2047,U$4)*AVERAGEIFS('all sales summary'!$I$2:$I$2047,'all sales summary'!$A$2:$A$2047,$A34,'all sales summary'!$B$2:$B$2047,U$4)))</f>
        <v>9.6003278095226102E-2</v>
      </c>
      <c r="V34" s="60">
        <f>(AVERAGEIFS('city centre offline'!$K$2:$K$2047,'city centre offline'!$A$2:$A$2047,$A34,'city centre offline'!$B$2:$B$2047,V$4)*AVERAGEIFS('all sales summary'!$I$2:$I$2047,'all sales summary'!$A$2:$A$2047,$A34,'all sales summary'!$B$2:$B$2047,V$4))/((AVERAGEIFS('overall city offline'!$K$2:$K$2047,'overall city offline'!$A$2:$A$2047,$A34,'overall city offline'!$B$2:$B$2047,V$4)*(1-AVERAGEIFS('all sales summary'!$I$2:$I$2047,'all sales summary'!$A$2:$A$2047,$A34,'all sales summary'!$B$2:$B$2047,V$4)))+(AVERAGEIFS('city centre offline'!$K$2:$K$2047,'city centre offline'!$A$2:$A$2047,$A34,'city centre offline'!$B$2:$B$2047,V$4)*AVERAGEIFS('all sales summary'!$I$2:$I$2047,'all sales summary'!$A$2:$A$2047,$A34,'all sales summary'!$B$2:$B$2047,V$4)))</f>
        <v>0.10933664199829629</v>
      </c>
      <c r="W34" s="60">
        <f>(AVERAGEIFS('city centre offline'!$K$2:$K$2047,'city centre offline'!$A$2:$A$2047,$A34,'city centre offline'!$B$2:$B$2047,W$4)*AVERAGEIFS('all sales summary'!$I$2:$I$2047,'all sales summary'!$A$2:$A$2047,$A34,'all sales summary'!$B$2:$B$2047,W$4))/((AVERAGEIFS('overall city offline'!$K$2:$K$2047,'overall city offline'!$A$2:$A$2047,$A34,'overall city offline'!$B$2:$B$2047,W$4)*(1-AVERAGEIFS('all sales summary'!$I$2:$I$2047,'all sales summary'!$A$2:$A$2047,$A34,'all sales summary'!$B$2:$B$2047,W$4)))+(AVERAGEIFS('city centre offline'!$K$2:$K$2047,'city centre offline'!$A$2:$A$2047,$A34,'city centre offline'!$B$2:$B$2047,W$4)*AVERAGEIFS('all sales summary'!$I$2:$I$2047,'all sales summary'!$A$2:$A$2047,$A34,'all sales summary'!$B$2:$B$2047,W$4)))</f>
        <v>0.12003673880086024</v>
      </c>
      <c r="X34" s="60">
        <f>(AVERAGEIFS('city centre offline'!$K$2:$K$2047,'city centre offline'!$A$2:$A$2047,$A34,'city centre offline'!$B$2:$B$2047,X$4)*AVERAGEIFS('all sales summary'!$I$2:$I$2047,'all sales summary'!$A$2:$A$2047,$A34,'all sales summary'!$B$2:$B$2047,X$4))/((AVERAGEIFS('overall city offline'!$K$2:$K$2047,'overall city offline'!$A$2:$A$2047,$A34,'overall city offline'!$B$2:$B$2047,X$4)*(1-AVERAGEIFS('all sales summary'!$I$2:$I$2047,'all sales summary'!$A$2:$A$2047,$A34,'all sales summary'!$B$2:$B$2047,X$4)))+(AVERAGEIFS('city centre offline'!$K$2:$K$2047,'city centre offline'!$A$2:$A$2047,$A34,'city centre offline'!$B$2:$B$2047,X$4)*AVERAGEIFS('all sales summary'!$I$2:$I$2047,'all sales summary'!$A$2:$A$2047,$A34,'all sales summary'!$B$2:$B$2047,X$4)))</f>
        <v>4.3693881277945469E-2</v>
      </c>
      <c r="Y34" s="60">
        <f>(AVERAGEIFS('city centre offline'!$K$2:$K$2047,'city centre offline'!$A$2:$A$2047,$A34,'city centre offline'!$B$2:$B$2047,Y$4)*AVERAGEIFS('all sales summary'!$I$2:$I$2047,'all sales summary'!$A$2:$A$2047,$A34,'all sales summary'!$B$2:$B$2047,Y$4))/((AVERAGEIFS('overall city offline'!$K$2:$K$2047,'overall city offline'!$A$2:$A$2047,$A34,'overall city offline'!$B$2:$B$2047,Y$4)*(1-AVERAGEIFS('all sales summary'!$I$2:$I$2047,'all sales summary'!$A$2:$A$2047,$A34,'all sales summary'!$B$2:$B$2047,Y$4)))+(AVERAGEIFS('city centre offline'!$K$2:$K$2047,'city centre offline'!$A$2:$A$2047,$A34,'city centre offline'!$B$2:$B$2047,Y$4)*AVERAGEIFS('all sales summary'!$I$2:$I$2047,'all sales summary'!$A$2:$A$2047,$A34,'all sales summary'!$B$2:$B$2047,Y$4)))</f>
        <v>0.14649832040320937</v>
      </c>
      <c r="Z34" s="60">
        <f>(AVERAGEIFS('city centre offline'!$K$2:$K$2047,'city centre offline'!$A$2:$A$2047,$A34,'city centre offline'!$B$2:$B$2047,Z$4)*AVERAGEIFS('all sales summary'!$I$2:$I$2047,'all sales summary'!$A$2:$A$2047,$A34,'all sales summary'!$B$2:$B$2047,Z$4))/((AVERAGEIFS('overall city offline'!$K$2:$K$2047,'overall city offline'!$A$2:$A$2047,$A34,'overall city offline'!$B$2:$B$2047,Z$4)*(1-AVERAGEIFS('all sales summary'!$I$2:$I$2047,'all sales summary'!$A$2:$A$2047,$A34,'all sales summary'!$B$2:$B$2047,Z$4)))+(AVERAGEIFS('city centre offline'!$K$2:$K$2047,'city centre offline'!$A$2:$A$2047,$A34,'city centre offline'!$B$2:$B$2047,Z$4)*AVERAGEIFS('all sales summary'!$I$2:$I$2047,'all sales summary'!$A$2:$A$2047,$A34,'all sales summary'!$B$2:$B$2047,Z$4)))</f>
        <v>2.5861789058183E-2</v>
      </c>
      <c r="AA34" s="60">
        <f>(AVERAGEIFS('city centre offline'!$K$2:$K$2047,'city centre offline'!$A$2:$A$2047,$A34,'city centre offline'!$B$2:$B$2047,AA$4)*AVERAGEIFS('all sales summary'!$I$2:$I$2047,'all sales summary'!$A$2:$A$2047,$A34,'all sales summary'!$B$2:$B$2047,AA$4))/((AVERAGEIFS('overall city offline'!$K$2:$K$2047,'overall city offline'!$A$2:$A$2047,$A34,'overall city offline'!$B$2:$B$2047,AA$4)*(1-AVERAGEIFS('all sales summary'!$I$2:$I$2047,'all sales summary'!$A$2:$A$2047,$A34,'all sales summary'!$B$2:$B$2047,AA$4)))+(AVERAGEIFS('city centre offline'!$K$2:$K$2047,'city centre offline'!$A$2:$A$2047,$A34,'city centre offline'!$B$2:$B$2047,AA$4)*AVERAGEIFS('all sales summary'!$I$2:$I$2047,'all sales summary'!$A$2:$A$2047,$A34,'all sales summary'!$B$2:$B$2047,AA$4)))</f>
        <v>2.6926085482518406E-2</v>
      </c>
      <c r="AB34" s="60">
        <f>(AVERAGEIFS('city centre offline'!$K$2:$K$2047,'city centre offline'!$A$2:$A$2047,$A34,'city centre offline'!$B$2:$B$2047,AB$4)*AVERAGEIFS('all sales summary'!$I$2:$I$2047,'all sales summary'!$A$2:$A$2047,$A34,'all sales summary'!$B$2:$B$2047,AB$4))/((AVERAGEIFS('overall city offline'!$K$2:$K$2047,'overall city offline'!$A$2:$A$2047,$A34,'overall city offline'!$B$2:$B$2047,AB$4)*(1-AVERAGEIFS('all sales summary'!$I$2:$I$2047,'all sales summary'!$A$2:$A$2047,$A34,'all sales summary'!$B$2:$B$2047,AB$4)))+(AVERAGEIFS('city centre offline'!$K$2:$K$2047,'city centre offline'!$A$2:$A$2047,$A34,'city centre offline'!$B$2:$B$2047,AB$4)*AVERAGEIFS('all sales summary'!$I$2:$I$2047,'all sales summary'!$A$2:$A$2047,$A34,'all sales summary'!$B$2:$B$2047,AB$4)))</f>
        <v>2.8563419021429618E-2</v>
      </c>
      <c r="AC34" s="60">
        <f>(AVERAGEIFS('city centre offline'!$K$2:$K$2047,'city centre offline'!$A$2:$A$2047,$A34,'city centre offline'!$B$2:$B$2047,AC$4)*AVERAGEIFS('all sales summary'!$I$2:$I$2047,'all sales summary'!$A$2:$A$2047,$A34,'all sales summary'!$B$2:$B$2047,AC$4))/((AVERAGEIFS('overall city offline'!$K$2:$K$2047,'overall city offline'!$A$2:$A$2047,$A34,'overall city offline'!$B$2:$B$2047,AC$4)*(1-AVERAGEIFS('all sales summary'!$I$2:$I$2047,'all sales summary'!$A$2:$A$2047,$A34,'all sales summary'!$B$2:$B$2047,AC$4)))+(AVERAGEIFS('city centre offline'!$K$2:$K$2047,'city centre offline'!$A$2:$A$2047,$A34,'city centre offline'!$B$2:$B$2047,AC$4)*AVERAGEIFS('all sales summary'!$I$2:$I$2047,'all sales summary'!$A$2:$A$2047,$A34,'all sales summary'!$B$2:$B$2047,AC$4)))</f>
        <v>8.882952878630751E-2</v>
      </c>
      <c r="AD34" s="60">
        <f>(AVERAGEIFS('city centre offline'!$K$2:$K$2047,'city centre offline'!$A$2:$A$2047,$A34,'city centre offline'!$B$2:$B$2047,AD$4)*AVERAGEIFS('all sales summary'!$I$2:$I$2047,'all sales summary'!$A$2:$A$2047,$A34,'all sales summary'!$B$2:$B$2047,AD$4))/((AVERAGEIFS('overall city offline'!$K$2:$K$2047,'overall city offline'!$A$2:$A$2047,$A34,'overall city offline'!$B$2:$B$2047,AD$4)*(1-AVERAGEIFS('all sales summary'!$I$2:$I$2047,'all sales summary'!$A$2:$A$2047,$A34,'all sales summary'!$B$2:$B$2047,AD$4)))+(AVERAGEIFS('city centre offline'!$K$2:$K$2047,'city centre offline'!$A$2:$A$2047,$A34,'city centre offline'!$B$2:$B$2047,AD$4)*AVERAGEIFS('all sales summary'!$I$2:$I$2047,'all sales summary'!$A$2:$A$2047,$A34,'all sales summary'!$B$2:$B$2047,AD$4)))</f>
        <v>0.12848614316920109</v>
      </c>
      <c r="AE34" s="60">
        <f>(AVERAGEIFS('city centre offline'!$K$2:$K$2047,'city centre offline'!$A$2:$A$2047,$A34,'city centre offline'!$B$2:$B$2047,AE$4)*AVERAGEIFS('all sales summary'!$I$2:$I$2047,'all sales summary'!$A$2:$A$2047,$A34,'all sales summary'!$B$2:$B$2047,AE$4))/((AVERAGEIFS('overall city offline'!$K$2:$K$2047,'overall city offline'!$A$2:$A$2047,$A34,'overall city offline'!$B$2:$B$2047,AE$4)*(1-AVERAGEIFS('all sales summary'!$I$2:$I$2047,'all sales summary'!$A$2:$A$2047,$A34,'all sales summary'!$B$2:$B$2047,AE$4)))+(AVERAGEIFS('city centre offline'!$K$2:$K$2047,'city centre offline'!$A$2:$A$2047,$A34,'city centre offline'!$B$2:$B$2047,AE$4)*AVERAGEIFS('all sales summary'!$I$2:$I$2047,'all sales summary'!$A$2:$A$2047,$A34,'all sales summary'!$B$2:$B$2047,AE$4)))</f>
        <v>0.12076848308567745</v>
      </c>
      <c r="AF34" s="60">
        <f>(AVERAGEIFS('city centre offline'!$K$2:$K$2047,'city centre offline'!$A$2:$A$2047,$A34,'city centre offline'!$B$2:$B$2047,AF$4)*AVERAGEIFS('all sales summary'!$I$2:$I$2047,'all sales summary'!$A$2:$A$2047,$A34,'all sales summary'!$B$2:$B$2047,AF$4))/((AVERAGEIFS('overall city offline'!$K$2:$K$2047,'overall city offline'!$A$2:$A$2047,$A34,'overall city offline'!$B$2:$B$2047,AF$4)*(1-AVERAGEIFS('all sales summary'!$I$2:$I$2047,'all sales summary'!$A$2:$A$2047,$A34,'all sales summary'!$B$2:$B$2047,AF$4)))+(AVERAGEIFS('city centre offline'!$K$2:$K$2047,'city centre offline'!$A$2:$A$2047,$A34,'city centre offline'!$B$2:$B$2047,AF$4)*AVERAGEIFS('all sales summary'!$I$2:$I$2047,'all sales summary'!$A$2:$A$2047,$A34,'all sales summary'!$B$2:$B$2047,AF$4)))</f>
        <v>0.13121520319985022</v>
      </c>
      <c r="AG34" s="60">
        <f>(AVERAGEIFS('city centre offline'!$K$2:$K$2047,'city centre offline'!$A$2:$A$2047,$A34,'city centre offline'!$B$2:$B$2047,AG$4)*AVERAGEIFS('all sales summary'!$I$2:$I$2047,'all sales summary'!$A$2:$A$2047,$A34,'all sales summary'!$B$2:$B$2047,AG$4))/((AVERAGEIFS('overall city offline'!$K$2:$K$2047,'overall city offline'!$A$2:$A$2047,$A34,'overall city offline'!$B$2:$B$2047,AG$4)*(1-AVERAGEIFS('all sales summary'!$I$2:$I$2047,'all sales summary'!$A$2:$A$2047,$A34,'all sales summary'!$B$2:$B$2047,AG$4)))+(AVERAGEIFS('city centre offline'!$K$2:$K$2047,'city centre offline'!$A$2:$A$2047,$A34,'city centre offline'!$B$2:$B$2047,AG$4)*AVERAGEIFS('all sales summary'!$I$2:$I$2047,'all sales summary'!$A$2:$A$2047,$A34,'all sales summary'!$B$2:$B$2047,AG$4)))</f>
        <v>0.13369911312044069</v>
      </c>
      <c r="AH34" s="60">
        <f>(AVERAGEIFS('city centre offline'!$K$2:$K$2047,'city centre offline'!$A$2:$A$2047,$A34,'city centre offline'!$B$2:$B$2047,AH$4)*AVERAGEIFS('all sales summary'!$I$2:$I$2047,'all sales summary'!$A$2:$A$2047,$A34,'all sales summary'!$B$2:$B$2047,AH$4))/((AVERAGEIFS('overall city offline'!$K$2:$K$2047,'overall city offline'!$A$2:$A$2047,$A34,'overall city offline'!$B$2:$B$2047,AH$4)*(1-AVERAGEIFS('all sales summary'!$I$2:$I$2047,'all sales summary'!$A$2:$A$2047,$A34,'all sales summary'!$B$2:$B$2047,AH$4)))+(AVERAGEIFS('city centre offline'!$K$2:$K$2047,'city centre offline'!$A$2:$A$2047,$A34,'city centre offline'!$B$2:$B$2047,AH$4)*AVERAGEIFS('all sales summary'!$I$2:$I$2047,'all sales summary'!$A$2:$A$2047,$A34,'all sales summary'!$B$2:$B$2047,AH$4)))</f>
        <v>0.13976050078148905</v>
      </c>
    </row>
    <row r="35" spans="1:34" x14ac:dyDescent="0.3">
      <c r="A35" t="s">
        <v>37</v>
      </c>
      <c r="B35" s="60">
        <f>(AVERAGEIFS('city centre offline'!$K$2:$K$2047,'city centre offline'!$A$2:$A$2047,$A35,'city centre offline'!$B$2:$B$2047,B$4)*AVERAGEIFS('all sales summary'!$I$2:$I$2047,'all sales summary'!$A$2:$A$2047,$A35,'all sales summary'!$B$2:$B$2047,B$4))/((AVERAGEIFS('overall city offline'!$K$2:$K$2047,'overall city offline'!$A$2:$A$2047,$A35,'overall city offline'!$B$2:$B$2047,B$4)*(1-AVERAGEIFS('all sales summary'!$I$2:$I$2047,'all sales summary'!$A$2:$A$2047,$A35,'all sales summary'!$B$2:$B$2047,B$4)))+(AVERAGEIFS('city centre offline'!$K$2:$K$2047,'city centre offline'!$A$2:$A$2047,$A35,'city centre offline'!$B$2:$B$2047,B$4)*AVERAGEIFS('all sales summary'!$I$2:$I$2047,'all sales summary'!$A$2:$A$2047,$A35,'all sales summary'!$B$2:$B$2047,B$4)))</f>
        <v>0.29761860796663842</v>
      </c>
      <c r="C35" s="60">
        <f>(AVERAGEIFS('city centre offline'!$K$2:$K$2047,'city centre offline'!$A$2:$A$2047,$A35,'city centre offline'!$B$2:$B$2047,C$4)*AVERAGEIFS('all sales summary'!$I$2:$I$2047,'all sales summary'!$A$2:$A$2047,$A35,'all sales summary'!$B$2:$B$2047,C$4))/((AVERAGEIFS('overall city offline'!$K$2:$K$2047,'overall city offline'!$A$2:$A$2047,$A35,'overall city offline'!$B$2:$B$2047,C$4)*(1-AVERAGEIFS('all sales summary'!$I$2:$I$2047,'all sales summary'!$A$2:$A$2047,$A35,'all sales summary'!$B$2:$B$2047,C$4)))+(AVERAGEIFS('city centre offline'!$K$2:$K$2047,'city centre offline'!$A$2:$A$2047,$A35,'city centre offline'!$B$2:$B$2047,C$4)*AVERAGEIFS('all sales summary'!$I$2:$I$2047,'all sales summary'!$A$2:$A$2047,$A35,'all sales summary'!$B$2:$B$2047,C$4)))</f>
        <v>0.29153799378343237</v>
      </c>
      <c r="D35" s="60">
        <f>(AVERAGEIFS('city centre offline'!$K$2:$K$2047,'city centre offline'!$A$2:$A$2047,$A35,'city centre offline'!$B$2:$B$2047,D$4)*AVERAGEIFS('all sales summary'!$I$2:$I$2047,'all sales summary'!$A$2:$A$2047,$A35,'all sales summary'!$B$2:$B$2047,D$4))/((AVERAGEIFS('overall city offline'!$K$2:$K$2047,'overall city offline'!$A$2:$A$2047,$A35,'overall city offline'!$B$2:$B$2047,D$4)*(1-AVERAGEIFS('all sales summary'!$I$2:$I$2047,'all sales summary'!$A$2:$A$2047,$A35,'all sales summary'!$B$2:$B$2047,D$4)))+(AVERAGEIFS('city centre offline'!$K$2:$K$2047,'city centre offline'!$A$2:$A$2047,$A35,'city centre offline'!$B$2:$B$2047,D$4)*AVERAGEIFS('all sales summary'!$I$2:$I$2047,'all sales summary'!$A$2:$A$2047,$A35,'all sales summary'!$B$2:$B$2047,D$4)))</f>
        <v>0.29012675267383486</v>
      </c>
      <c r="E35" s="60">
        <f>(AVERAGEIFS('city centre offline'!$K$2:$K$2047,'city centre offline'!$A$2:$A$2047,$A35,'city centre offline'!$B$2:$B$2047,E$4)*AVERAGEIFS('all sales summary'!$I$2:$I$2047,'all sales summary'!$A$2:$A$2047,$A35,'all sales summary'!$B$2:$B$2047,E$4))/((AVERAGEIFS('overall city offline'!$K$2:$K$2047,'overall city offline'!$A$2:$A$2047,$A35,'overall city offline'!$B$2:$B$2047,E$4)*(1-AVERAGEIFS('all sales summary'!$I$2:$I$2047,'all sales summary'!$A$2:$A$2047,$A35,'all sales summary'!$B$2:$B$2047,E$4)))+(AVERAGEIFS('city centre offline'!$K$2:$K$2047,'city centre offline'!$A$2:$A$2047,$A35,'city centre offline'!$B$2:$B$2047,E$4)*AVERAGEIFS('all sales summary'!$I$2:$I$2047,'all sales summary'!$A$2:$A$2047,$A35,'all sales summary'!$B$2:$B$2047,E$4)))</f>
        <v>0.27775618775562488</v>
      </c>
      <c r="F35" s="60">
        <f>(AVERAGEIFS('city centre offline'!$K$2:$K$2047,'city centre offline'!$A$2:$A$2047,$A35,'city centre offline'!$B$2:$B$2047,F$4)*AVERAGEIFS('all sales summary'!$I$2:$I$2047,'all sales summary'!$A$2:$A$2047,$A35,'all sales summary'!$B$2:$B$2047,F$4))/((AVERAGEIFS('overall city offline'!$K$2:$K$2047,'overall city offline'!$A$2:$A$2047,$A35,'overall city offline'!$B$2:$B$2047,F$4)*(1-AVERAGEIFS('all sales summary'!$I$2:$I$2047,'all sales summary'!$A$2:$A$2047,$A35,'all sales summary'!$B$2:$B$2047,F$4)))+(AVERAGEIFS('city centre offline'!$K$2:$K$2047,'city centre offline'!$A$2:$A$2047,$A35,'city centre offline'!$B$2:$B$2047,F$4)*AVERAGEIFS('all sales summary'!$I$2:$I$2047,'all sales summary'!$A$2:$A$2047,$A35,'all sales summary'!$B$2:$B$2047,F$4)))</f>
        <v>0.28041027969099069</v>
      </c>
      <c r="G35" s="60">
        <f>(AVERAGEIFS('city centre offline'!$K$2:$K$2047,'city centre offline'!$A$2:$A$2047,$A35,'city centre offline'!$B$2:$B$2047,G$4)*AVERAGEIFS('all sales summary'!$I$2:$I$2047,'all sales summary'!$A$2:$A$2047,$A35,'all sales summary'!$B$2:$B$2047,G$4))/((AVERAGEIFS('overall city offline'!$K$2:$K$2047,'overall city offline'!$A$2:$A$2047,$A35,'overall city offline'!$B$2:$B$2047,G$4)*(1-AVERAGEIFS('all sales summary'!$I$2:$I$2047,'all sales summary'!$A$2:$A$2047,$A35,'all sales summary'!$B$2:$B$2047,G$4)))+(AVERAGEIFS('city centre offline'!$K$2:$K$2047,'city centre offline'!$A$2:$A$2047,$A35,'city centre offline'!$B$2:$B$2047,G$4)*AVERAGEIFS('all sales summary'!$I$2:$I$2047,'all sales summary'!$A$2:$A$2047,$A35,'all sales summary'!$B$2:$B$2047,G$4)))</f>
        <v>0.28745829266658707</v>
      </c>
      <c r="H35" s="60">
        <f>(AVERAGEIFS('city centre offline'!$K$2:$K$2047,'city centre offline'!$A$2:$A$2047,$A35,'city centre offline'!$B$2:$B$2047,H$4)*AVERAGEIFS('all sales summary'!$I$2:$I$2047,'all sales summary'!$A$2:$A$2047,$A35,'all sales summary'!$B$2:$B$2047,H$4))/((AVERAGEIFS('overall city offline'!$K$2:$K$2047,'overall city offline'!$A$2:$A$2047,$A35,'overall city offline'!$B$2:$B$2047,H$4)*(1-AVERAGEIFS('all sales summary'!$I$2:$I$2047,'all sales summary'!$A$2:$A$2047,$A35,'all sales summary'!$B$2:$B$2047,H$4)))+(AVERAGEIFS('city centre offline'!$K$2:$K$2047,'city centre offline'!$A$2:$A$2047,$A35,'city centre offline'!$B$2:$B$2047,H$4)*AVERAGEIFS('all sales summary'!$I$2:$I$2047,'all sales summary'!$A$2:$A$2047,$A35,'all sales summary'!$B$2:$B$2047,H$4)))</f>
        <v>0.28214621797510447</v>
      </c>
      <c r="I35" s="60">
        <f>(AVERAGEIFS('city centre offline'!$K$2:$K$2047,'city centre offline'!$A$2:$A$2047,$A35,'city centre offline'!$B$2:$B$2047,I$4)*AVERAGEIFS('all sales summary'!$I$2:$I$2047,'all sales summary'!$A$2:$A$2047,$A35,'all sales summary'!$B$2:$B$2047,I$4))/((AVERAGEIFS('overall city offline'!$K$2:$K$2047,'overall city offline'!$A$2:$A$2047,$A35,'overall city offline'!$B$2:$B$2047,I$4)*(1-AVERAGEIFS('all sales summary'!$I$2:$I$2047,'all sales summary'!$A$2:$A$2047,$A35,'all sales summary'!$B$2:$B$2047,I$4)))+(AVERAGEIFS('city centre offline'!$K$2:$K$2047,'city centre offline'!$A$2:$A$2047,$A35,'city centre offline'!$B$2:$B$2047,I$4)*AVERAGEIFS('all sales summary'!$I$2:$I$2047,'all sales summary'!$A$2:$A$2047,$A35,'all sales summary'!$B$2:$B$2047,I$4)))</f>
        <v>0.28693657930917627</v>
      </c>
      <c r="J35" s="60">
        <f>(AVERAGEIFS('city centre offline'!$K$2:$K$2047,'city centre offline'!$A$2:$A$2047,$A35,'city centre offline'!$B$2:$B$2047,J$4)*AVERAGEIFS('all sales summary'!$I$2:$I$2047,'all sales summary'!$A$2:$A$2047,$A35,'all sales summary'!$B$2:$B$2047,J$4))/((AVERAGEIFS('overall city offline'!$K$2:$K$2047,'overall city offline'!$A$2:$A$2047,$A35,'overall city offline'!$B$2:$B$2047,J$4)*(1-AVERAGEIFS('all sales summary'!$I$2:$I$2047,'all sales summary'!$A$2:$A$2047,$A35,'all sales summary'!$B$2:$B$2047,J$4)))+(AVERAGEIFS('city centre offline'!$K$2:$K$2047,'city centre offline'!$A$2:$A$2047,$A35,'city centre offline'!$B$2:$B$2047,J$4)*AVERAGEIFS('all sales summary'!$I$2:$I$2047,'all sales summary'!$A$2:$A$2047,$A35,'all sales summary'!$B$2:$B$2047,J$4)))</f>
        <v>0.29560683579232977</v>
      </c>
      <c r="K35" s="60">
        <f>(AVERAGEIFS('city centre offline'!$K$2:$K$2047,'city centre offline'!$A$2:$A$2047,$A35,'city centre offline'!$B$2:$B$2047,K$4)*AVERAGEIFS('all sales summary'!$I$2:$I$2047,'all sales summary'!$A$2:$A$2047,$A35,'all sales summary'!$B$2:$B$2047,K$4))/((AVERAGEIFS('overall city offline'!$K$2:$K$2047,'overall city offline'!$A$2:$A$2047,$A35,'overall city offline'!$B$2:$B$2047,K$4)*(1-AVERAGEIFS('all sales summary'!$I$2:$I$2047,'all sales summary'!$A$2:$A$2047,$A35,'all sales summary'!$B$2:$B$2047,K$4)))+(AVERAGEIFS('city centre offline'!$K$2:$K$2047,'city centre offline'!$A$2:$A$2047,$A35,'city centre offline'!$B$2:$B$2047,K$4)*AVERAGEIFS('all sales summary'!$I$2:$I$2047,'all sales summary'!$A$2:$A$2047,$A35,'all sales summary'!$B$2:$B$2047,K$4)))</f>
        <v>0.29927118003815428</v>
      </c>
      <c r="L35" s="60">
        <f>(AVERAGEIFS('city centre offline'!$K$2:$K$2047,'city centre offline'!$A$2:$A$2047,$A35,'city centre offline'!$B$2:$B$2047,L$4)*AVERAGEIFS('all sales summary'!$I$2:$I$2047,'all sales summary'!$A$2:$A$2047,$A35,'all sales summary'!$B$2:$B$2047,L$4))/((AVERAGEIFS('overall city offline'!$K$2:$K$2047,'overall city offline'!$A$2:$A$2047,$A35,'overall city offline'!$B$2:$B$2047,L$4)*(1-AVERAGEIFS('all sales summary'!$I$2:$I$2047,'all sales summary'!$A$2:$A$2047,$A35,'all sales summary'!$B$2:$B$2047,L$4)))+(AVERAGEIFS('city centre offline'!$K$2:$K$2047,'city centre offline'!$A$2:$A$2047,$A35,'city centre offline'!$B$2:$B$2047,L$4)*AVERAGEIFS('all sales summary'!$I$2:$I$2047,'all sales summary'!$A$2:$A$2047,$A35,'all sales summary'!$B$2:$B$2047,L$4)))</f>
        <v>0.31625501737197759</v>
      </c>
      <c r="M35" s="60">
        <f>(AVERAGEIFS('city centre offline'!$K$2:$K$2047,'city centre offline'!$A$2:$A$2047,$A35,'city centre offline'!$B$2:$B$2047,M$4)*AVERAGEIFS('all sales summary'!$I$2:$I$2047,'all sales summary'!$A$2:$A$2047,$A35,'all sales summary'!$B$2:$B$2047,M$4))/((AVERAGEIFS('overall city offline'!$K$2:$K$2047,'overall city offline'!$A$2:$A$2047,$A35,'overall city offline'!$B$2:$B$2047,M$4)*(1-AVERAGEIFS('all sales summary'!$I$2:$I$2047,'all sales summary'!$A$2:$A$2047,$A35,'all sales summary'!$B$2:$B$2047,M$4)))+(AVERAGEIFS('city centre offline'!$K$2:$K$2047,'city centre offline'!$A$2:$A$2047,$A35,'city centre offline'!$B$2:$B$2047,M$4)*AVERAGEIFS('all sales summary'!$I$2:$I$2047,'all sales summary'!$A$2:$A$2047,$A35,'all sales summary'!$B$2:$B$2047,M$4)))</f>
        <v>0.3468546407604487</v>
      </c>
      <c r="N35" s="60">
        <f>(AVERAGEIFS('city centre offline'!$K$2:$K$2047,'city centre offline'!$A$2:$A$2047,$A35,'city centre offline'!$B$2:$B$2047,N$4)*AVERAGEIFS('all sales summary'!$I$2:$I$2047,'all sales summary'!$A$2:$A$2047,$A35,'all sales summary'!$B$2:$B$2047,N$4))/((AVERAGEIFS('overall city offline'!$K$2:$K$2047,'overall city offline'!$A$2:$A$2047,$A35,'overall city offline'!$B$2:$B$2047,N$4)*(1-AVERAGEIFS('all sales summary'!$I$2:$I$2047,'all sales summary'!$A$2:$A$2047,$A35,'all sales summary'!$B$2:$B$2047,N$4)))+(AVERAGEIFS('city centre offline'!$K$2:$K$2047,'city centre offline'!$A$2:$A$2047,$A35,'city centre offline'!$B$2:$B$2047,N$4)*AVERAGEIFS('all sales summary'!$I$2:$I$2047,'all sales summary'!$A$2:$A$2047,$A35,'all sales summary'!$B$2:$B$2047,N$4)))</f>
        <v>0.29175385535421733</v>
      </c>
      <c r="O35" s="60">
        <f>(AVERAGEIFS('city centre offline'!$K$2:$K$2047,'city centre offline'!$A$2:$A$2047,$A35,'city centre offline'!$B$2:$B$2047,O$4)*AVERAGEIFS('all sales summary'!$I$2:$I$2047,'all sales summary'!$A$2:$A$2047,$A35,'all sales summary'!$B$2:$B$2047,O$4))/((AVERAGEIFS('overall city offline'!$K$2:$K$2047,'overall city offline'!$A$2:$A$2047,$A35,'overall city offline'!$B$2:$B$2047,O$4)*(1-AVERAGEIFS('all sales summary'!$I$2:$I$2047,'all sales summary'!$A$2:$A$2047,$A35,'all sales summary'!$B$2:$B$2047,O$4)))+(AVERAGEIFS('city centre offline'!$K$2:$K$2047,'city centre offline'!$A$2:$A$2047,$A35,'city centre offline'!$B$2:$B$2047,O$4)*AVERAGEIFS('all sales summary'!$I$2:$I$2047,'all sales summary'!$A$2:$A$2047,$A35,'all sales summary'!$B$2:$B$2047,O$4)))</f>
        <v>0.28516097511716504</v>
      </c>
      <c r="P35" s="60">
        <f>(AVERAGEIFS('city centre offline'!$K$2:$K$2047,'city centre offline'!$A$2:$A$2047,$A35,'city centre offline'!$B$2:$B$2047,P$4)*AVERAGEIFS('all sales summary'!$I$2:$I$2047,'all sales summary'!$A$2:$A$2047,$A35,'all sales summary'!$B$2:$B$2047,P$4))/((AVERAGEIFS('overall city offline'!$K$2:$K$2047,'overall city offline'!$A$2:$A$2047,$A35,'overall city offline'!$B$2:$B$2047,P$4)*(1-AVERAGEIFS('all sales summary'!$I$2:$I$2047,'all sales summary'!$A$2:$A$2047,$A35,'all sales summary'!$B$2:$B$2047,P$4)))+(AVERAGEIFS('city centre offline'!$K$2:$K$2047,'city centre offline'!$A$2:$A$2047,$A35,'city centre offline'!$B$2:$B$2047,P$4)*AVERAGEIFS('all sales summary'!$I$2:$I$2047,'all sales summary'!$A$2:$A$2047,$A35,'all sales summary'!$B$2:$B$2047,P$4)))</f>
        <v>0.19916630418241318</v>
      </c>
      <c r="Q35" s="60">
        <f>(AVERAGEIFS('city centre offline'!$K$2:$K$2047,'city centre offline'!$A$2:$A$2047,$A35,'city centre offline'!$B$2:$B$2047,Q$4)*AVERAGEIFS('all sales summary'!$I$2:$I$2047,'all sales summary'!$A$2:$A$2047,$A35,'all sales summary'!$B$2:$B$2047,Q$4))/((AVERAGEIFS('overall city offline'!$K$2:$K$2047,'overall city offline'!$A$2:$A$2047,$A35,'overall city offline'!$B$2:$B$2047,Q$4)*(1-AVERAGEIFS('all sales summary'!$I$2:$I$2047,'all sales summary'!$A$2:$A$2047,$A35,'all sales summary'!$B$2:$B$2047,Q$4)))+(AVERAGEIFS('city centre offline'!$K$2:$K$2047,'city centre offline'!$A$2:$A$2047,$A35,'city centre offline'!$B$2:$B$2047,Q$4)*AVERAGEIFS('all sales summary'!$I$2:$I$2047,'all sales summary'!$A$2:$A$2047,$A35,'all sales summary'!$B$2:$B$2047,Q$4)))</f>
        <v>5.6160923765650149E-2</v>
      </c>
      <c r="R35" s="60">
        <f>(AVERAGEIFS('city centre offline'!$K$2:$K$2047,'city centre offline'!$A$2:$A$2047,$A35,'city centre offline'!$B$2:$B$2047,R$4)*AVERAGEIFS('all sales summary'!$I$2:$I$2047,'all sales summary'!$A$2:$A$2047,$A35,'all sales summary'!$B$2:$B$2047,R$4))/((AVERAGEIFS('overall city offline'!$K$2:$K$2047,'overall city offline'!$A$2:$A$2047,$A35,'overall city offline'!$B$2:$B$2047,R$4)*(1-AVERAGEIFS('all sales summary'!$I$2:$I$2047,'all sales summary'!$A$2:$A$2047,$A35,'all sales summary'!$B$2:$B$2047,R$4)))+(AVERAGEIFS('city centre offline'!$K$2:$K$2047,'city centre offline'!$A$2:$A$2047,$A35,'city centre offline'!$B$2:$B$2047,R$4)*AVERAGEIFS('all sales summary'!$I$2:$I$2047,'all sales summary'!$A$2:$A$2047,$A35,'all sales summary'!$B$2:$B$2047,R$4)))</f>
        <v>6.3738818398331634E-2</v>
      </c>
      <c r="S35" s="60">
        <f>(AVERAGEIFS('city centre offline'!$K$2:$K$2047,'city centre offline'!$A$2:$A$2047,$A35,'city centre offline'!$B$2:$B$2047,S$4)*AVERAGEIFS('all sales summary'!$I$2:$I$2047,'all sales summary'!$A$2:$A$2047,$A35,'all sales summary'!$B$2:$B$2047,S$4))/((AVERAGEIFS('overall city offline'!$K$2:$K$2047,'overall city offline'!$A$2:$A$2047,$A35,'overall city offline'!$B$2:$B$2047,S$4)*(1-AVERAGEIFS('all sales summary'!$I$2:$I$2047,'all sales summary'!$A$2:$A$2047,$A35,'all sales summary'!$B$2:$B$2047,S$4)))+(AVERAGEIFS('city centre offline'!$K$2:$K$2047,'city centre offline'!$A$2:$A$2047,$A35,'city centre offline'!$B$2:$B$2047,S$4)*AVERAGEIFS('all sales summary'!$I$2:$I$2047,'all sales summary'!$A$2:$A$2047,$A35,'all sales summary'!$B$2:$B$2047,S$4)))</f>
        <v>0.13293446101646492</v>
      </c>
      <c r="T35" s="60">
        <f>(AVERAGEIFS('city centre offline'!$K$2:$K$2047,'city centre offline'!$A$2:$A$2047,$A35,'city centre offline'!$B$2:$B$2047,T$4)*AVERAGEIFS('all sales summary'!$I$2:$I$2047,'all sales summary'!$A$2:$A$2047,$A35,'all sales summary'!$B$2:$B$2047,T$4))/((AVERAGEIFS('overall city offline'!$K$2:$K$2047,'overall city offline'!$A$2:$A$2047,$A35,'overall city offline'!$B$2:$B$2047,T$4)*(1-AVERAGEIFS('all sales summary'!$I$2:$I$2047,'all sales summary'!$A$2:$A$2047,$A35,'all sales summary'!$B$2:$B$2047,T$4)))+(AVERAGEIFS('city centre offline'!$K$2:$K$2047,'city centre offline'!$A$2:$A$2047,$A35,'city centre offline'!$B$2:$B$2047,T$4)*AVERAGEIFS('all sales summary'!$I$2:$I$2047,'all sales summary'!$A$2:$A$2047,$A35,'all sales summary'!$B$2:$B$2047,T$4)))</f>
        <v>0.21905013853766889</v>
      </c>
      <c r="U35" s="60">
        <f>(AVERAGEIFS('city centre offline'!$K$2:$K$2047,'city centre offline'!$A$2:$A$2047,$A35,'city centre offline'!$B$2:$B$2047,U$4)*AVERAGEIFS('all sales summary'!$I$2:$I$2047,'all sales summary'!$A$2:$A$2047,$A35,'all sales summary'!$B$2:$B$2047,U$4))/((AVERAGEIFS('overall city offline'!$K$2:$K$2047,'overall city offline'!$A$2:$A$2047,$A35,'overall city offline'!$B$2:$B$2047,U$4)*(1-AVERAGEIFS('all sales summary'!$I$2:$I$2047,'all sales summary'!$A$2:$A$2047,$A35,'all sales summary'!$B$2:$B$2047,U$4)))+(AVERAGEIFS('city centre offline'!$K$2:$K$2047,'city centre offline'!$A$2:$A$2047,$A35,'city centre offline'!$B$2:$B$2047,U$4)*AVERAGEIFS('all sales summary'!$I$2:$I$2047,'all sales summary'!$A$2:$A$2047,$A35,'all sales summary'!$B$2:$B$2047,U$4)))</f>
        <v>0.23363343445599233</v>
      </c>
      <c r="V35" s="60">
        <f>(AVERAGEIFS('city centre offline'!$K$2:$K$2047,'city centre offline'!$A$2:$A$2047,$A35,'city centre offline'!$B$2:$B$2047,V$4)*AVERAGEIFS('all sales summary'!$I$2:$I$2047,'all sales summary'!$A$2:$A$2047,$A35,'all sales summary'!$B$2:$B$2047,V$4))/((AVERAGEIFS('overall city offline'!$K$2:$K$2047,'overall city offline'!$A$2:$A$2047,$A35,'overall city offline'!$B$2:$B$2047,V$4)*(1-AVERAGEIFS('all sales summary'!$I$2:$I$2047,'all sales summary'!$A$2:$A$2047,$A35,'all sales summary'!$B$2:$B$2047,V$4)))+(AVERAGEIFS('city centre offline'!$K$2:$K$2047,'city centre offline'!$A$2:$A$2047,$A35,'city centre offline'!$B$2:$B$2047,V$4)*AVERAGEIFS('all sales summary'!$I$2:$I$2047,'all sales summary'!$A$2:$A$2047,$A35,'all sales summary'!$B$2:$B$2047,V$4)))</f>
        <v>0.23008636125409207</v>
      </c>
      <c r="W35" s="60">
        <f>(AVERAGEIFS('city centre offline'!$K$2:$K$2047,'city centre offline'!$A$2:$A$2047,$A35,'city centre offline'!$B$2:$B$2047,W$4)*AVERAGEIFS('all sales summary'!$I$2:$I$2047,'all sales summary'!$A$2:$A$2047,$A35,'all sales summary'!$B$2:$B$2047,W$4))/((AVERAGEIFS('overall city offline'!$K$2:$K$2047,'overall city offline'!$A$2:$A$2047,$A35,'overall city offline'!$B$2:$B$2047,W$4)*(1-AVERAGEIFS('all sales summary'!$I$2:$I$2047,'all sales summary'!$A$2:$A$2047,$A35,'all sales summary'!$B$2:$B$2047,W$4)))+(AVERAGEIFS('city centre offline'!$K$2:$K$2047,'city centre offline'!$A$2:$A$2047,$A35,'city centre offline'!$B$2:$B$2047,W$4)*AVERAGEIFS('all sales summary'!$I$2:$I$2047,'all sales summary'!$A$2:$A$2047,$A35,'all sales summary'!$B$2:$B$2047,W$4)))</f>
        <v>0.21543723579688737</v>
      </c>
      <c r="X35" s="60">
        <f>(AVERAGEIFS('city centre offline'!$K$2:$K$2047,'city centre offline'!$A$2:$A$2047,$A35,'city centre offline'!$B$2:$B$2047,X$4)*AVERAGEIFS('all sales summary'!$I$2:$I$2047,'all sales summary'!$A$2:$A$2047,$A35,'all sales summary'!$B$2:$B$2047,X$4))/((AVERAGEIFS('overall city offline'!$K$2:$K$2047,'overall city offline'!$A$2:$A$2047,$A35,'overall city offline'!$B$2:$B$2047,X$4)*(1-AVERAGEIFS('all sales summary'!$I$2:$I$2047,'all sales summary'!$A$2:$A$2047,$A35,'all sales summary'!$B$2:$B$2047,X$4)))+(AVERAGEIFS('city centre offline'!$K$2:$K$2047,'city centre offline'!$A$2:$A$2047,$A35,'city centre offline'!$B$2:$B$2047,X$4)*AVERAGEIFS('all sales summary'!$I$2:$I$2047,'all sales summary'!$A$2:$A$2047,$A35,'all sales summary'!$B$2:$B$2047,X$4)))</f>
        <v>0.12138542035941628</v>
      </c>
      <c r="Y35" s="60">
        <f>(AVERAGEIFS('city centre offline'!$K$2:$K$2047,'city centre offline'!$A$2:$A$2047,$A35,'city centre offline'!$B$2:$B$2047,Y$4)*AVERAGEIFS('all sales summary'!$I$2:$I$2047,'all sales summary'!$A$2:$A$2047,$A35,'all sales summary'!$B$2:$B$2047,Y$4))/((AVERAGEIFS('overall city offline'!$K$2:$K$2047,'overall city offline'!$A$2:$A$2047,$A35,'overall city offline'!$B$2:$B$2047,Y$4)*(1-AVERAGEIFS('all sales summary'!$I$2:$I$2047,'all sales summary'!$A$2:$A$2047,$A35,'all sales summary'!$B$2:$B$2047,Y$4)))+(AVERAGEIFS('city centre offline'!$K$2:$K$2047,'city centre offline'!$A$2:$A$2047,$A35,'city centre offline'!$B$2:$B$2047,Y$4)*AVERAGEIFS('all sales summary'!$I$2:$I$2047,'all sales summary'!$A$2:$A$2047,$A35,'all sales summary'!$B$2:$B$2047,Y$4)))</f>
        <v>0.31848220712629366</v>
      </c>
      <c r="Z35" s="60">
        <f>(AVERAGEIFS('city centre offline'!$K$2:$K$2047,'city centre offline'!$A$2:$A$2047,$A35,'city centre offline'!$B$2:$B$2047,Z$4)*AVERAGEIFS('all sales summary'!$I$2:$I$2047,'all sales summary'!$A$2:$A$2047,$A35,'all sales summary'!$B$2:$B$2047,Z$4))/((AVERAGEIFS('overall city offline'!$K$2:$K$2047,'overall city offline'!$A$2:$A$2047,$A35,'overall city offline'!$B$2:$B$2047,Z$4)*(1-AVERAGEIFS('all sales summary'!$I$2:$I$2047,'all sales summary'!$A$2:$A$2047,$A35,'all sales summary'!$B$2:$B$2047,Z$4)))+(AVERAGEIFS('city centre offline'!$K$2:$K$2047,'city centre offline'!$A$2:$A$2047,$A35,'city centre offline'!$B$2:$B$2047,Z$4)*AVERAGEIFS('all sales summary'!$I$2:$I$2047,'all sales summary'!$A$2:$A$2047,$A35,'all sales summary'!$B$2:$B$2047,Z$4)))</f>
        <v>9.6961181126252113E-2</v>
      </c>
      <c r="AA35" s="60">
        <f>(AVERAGEIFS('city centre offline'!$K$2:$K$2047,'city centre offline'!$A$2:$A$2047,$A35,'city centre offline'!$B$2:$B$2047,AA$4)*AVERAGEIFS('all sales summary'!$I$2:$I$2047,'all sales summary'!$A$2:$A$2047,$A35,'all sales summary'!$B$2:$B$2047,AA$4))/((AVERAGEIFS('overall city offline'!$K$2:$K$2047,'overall city offline'!$A$2:$A$2047,$A35,'overall city offline'!$B$2:$B$2047,AA$4)*(1-AVERAGEIFS('all sales summary'!$I$2:$I$2047,'all sales summary'!$A$2:$A$2047,$A35,'all sales summary'!$B$2:$B$2047,AA$4)))+(AVERAGEIFS('city centre offline'!$K$2:$K$2047,'city centre offline'!$A$2:$A$2047,$A35,'city centre offline'!$B$2:$B$2047,AA$4)*AVERAGEIFS('all sales summary'!$I$2:$I$2047,'all sales summary'!$A$2:$A$2047,$A35,'all sales summary'!$B$2:$B$2047,AA$4)))</f>
        <v>6.3678823632818835E-2</v>
      </c>
      <c r="AB35" s="60">
        <f>(AVERAGEIFS('city centre offline'!$K$2:$K$2047,'city centre offline'!$A$2:$A$2047,$A35,'city centre offline'!$B$2:$B$2047,AB$4)*AVERAGEIFS('all sales summary'!$I$2:$I$2047,'all sales summary'!$A$2:$A$2047,$A35,'all sales summary'!$B$2:$B$2047,AB$4))/((AVERAGEIFS('overall city offline'!$K$2:$K$2047,'overall city offline'!$A$2:$A$2047,$A35,'overall city offline'!$B$2:$B$2047,AB$4)*(1-AVERAGEIFS('all sales summary'!$I$2:$I$2047,'all sales summary'!$A$2:$A$2047,$A35,'all sales summary'!$B$2:$B$2047,AB$4)))+(AVERAGEIFS('city centre offline'!$K$2:$K$2047,'city centre offline'!$A$2:$A$2047,$A35,'city centre offline'!$B$2:$B$2047,AB$4)*AVERAGEIFS('all sales summary'!$I$2:$I$2047,'all sales summary'!$A$2:$A$2047,$A35,'all sales summary'!$B$2:$B$2047,AB$4)))</f>
        <v>7.5791277865934745E-2</v>
      </c>
      <c r="AC35" s="60">
        <f>(AVERAGEIFS('city centre offline'!$K$2:$K$2047,'city centre offline'!$A$2:$A$2047,$A35,'city centre offline'!$B$2:$B$2047,AC$4)*AVERAGEIFS('all sales summary'!$I$2:$I$2047,'all sales summary'!$A$2:$A$2047,$A35,'all sales summary'!$B$2:$B$2047,AC$4))/((AVERAGEIFS('overall city offline'!$K$2:$K$2047,'overall city offline'!$A$2:$A$2047,$A35,'overall city offline'!$B$2:$B$2047,AC$4)*(1-AVERAGEIFS('all sales summary'!$I$2:$I$2047,'all sales summary'!$A$2:$A$2047,$A35,'all sales summary'!$B$2:$B$2047,AC$4)))+(AVERAGEIFS('city centre offline'!$K$2:$K$2047,'city centre offline'!$A$2:$A$2047,$A35,'city centre offline'!$B$2:$B$2047,AC$4)*AVERAGEIFS('all sales summary'!$I$2:$I$2047,'all sales summary'!$A$2:$A$2047,$A35,'all sales summary'!$B$2:$B$2047,AC$4)))</f>
        <v>0.21406662282924346</v>
      </c>
      <c r="AD35" s="60">
        <f>(AVERAGEIFS('city centre offline'!$K$2:$K$2047,'city centre offline'!$A$2:$A$2047,$A35,'city centre offline'!$B$2:$B$2047,AD$4)*AVERAGEIFS('all sales summary'!$I$2:$I$2047,'all sales summary'!$A$2:$A$2047,$A35,'all sales summary'!$B$2:$B$2047,AD$4))/((AVERAGEIFS('overall city offline'!$K$2:$K$2047,'overall city offline'!$A$2:$A$2047,$A35,'overall city offline'!$B$2:$B$2047,AD$4)*(1-AVERAGEIFS('all sales summary'!$I$2:$I$2047,'all sales summary'!$A$2:$A$2047,$A35,'all sales summary'!$B$2:$B$2047,AD$4)))+(AVERAGEIFS('city centre offline'!$K$2:$K$2047,'city centre offline'!$A$2:$A$2047,$A35,'city centre offline'!$B$2:$B$2047,AD$4)*AVERAGEIFS('all sales summary'!$I$2:$I$2047,'all sales summary'!$A$2:$A$2047,$A35,'all sales summary'!$B$2:$B$2047,AD$4)))</f>
        <v>0.24526046443646024</v>
      </c>
      <c r="AE35" s="60">
        <f>(AVERAGEIFS('city centre offline'!$K$2:$K$2047,'city centre offline'!$A$2:$A$2047,$A35,'city centre offline'!$B$2:$B$2047,AE$4)*AVERAGEIFS('all sales summary'!$I$2:$I$2047,'all sales summary'!$A$2:$A$2047,$A35,'all sales summary'!$B$2:$B$2047,AE$4))/((AVERAGEIFS('overall city offline'!$K$2:$K$2047,'overall city offline'!$A$2:$A$2047,$A35,'overall city offline'!$B$2:$B$2047,AE$4)*(1-AVERAGEIFS('all sales summary'!$I$2:$I$2047,'all sales summary'!$A$2:$A$2047,$A35,'all sales summary'!$B$2:$B$2047,AE$4)))+(AVERAGEIFS('city centre offline'!$K$2:$K$2047,'city centre offline'!$A$2:$A$2047,$A35,'city centre offline'!$B$2:$B$2047,AE$4)*AVERAGEIFS('all sales summary'!$I$2:$I$2047,'all sales summary'!$A$2:$A$2047,$A35,'all sales summary'!$B$2:$B$2047,AE$4)))</f>
        <v>0.23796527196841724</v>
      </c>
      <c r="AF35" s="60">
        <f>(AVERAGEIFS('city centre offline'!$K$2:$K$2047,'city centre offline'!$A$2:$A$2047,$A35,'city centre offline'!$B$2:$B$2047,AF$4)*AVERAGEIFS('all sales summary'!$I$2:$I$2047,'all sales summary'!$A$2:$A$2047,$A35,'all sales summary'!$B$2:$B$2047,AF$4))/((AVERAGEIFS('overall city offline'!$K$2:$K$2047,'overall city offline'!$A$2:$A$2047,$A35,'overall city offline'!$B$2:$B$2047,AF$4)*(1-AVERAGEIFS('all sales summary'!$I$2:$I$2047,'all sales summary'!$A$2:$A$2047,$A35,'all sales summary'!$B$2:$B$2047,AF$4)))+(AVERAGEIFS('city centre offline'!$K$2:$K$2047,'city centre offline'!$A$2:$A$2047,$A35,'city centre offline'!$B$2:$B$2047,AF$4)*AVERAGEIFS('all sales summary'!$I$2:$I$2047,'all sales summary'!$A$2:$A$2047,$A35,'all sales summary'!$B$2:$B$2047,AF$4)))</f>
        <v>0.23738419550909587</v>
      </c>
      <c r="AG35" s="60">
        <f>(AVERAGEIFS('city centre offline'!$K$2:$K$2047,'city centre offline'!$A$2:$A$2047,$A35,'city centre offline'!$B$2:$B$2047,AG$4)*AVERAGEIFS('all sales summary'!$I$2:$I$2047,'all sales summary'!$A$2:$A$2047,$A35,'all sales summary'!$B$2:$B$2047,AG$4))/((AVERAGEIFS('overall city offline'!$K$2:$K$2047,'overall city offline'!$A$2:$A$2047,$A35,'overall city offline'!$B$2:$B$2047,AG$4)*(1-AVERAGEIFS('all sales summary'!$I$2:$I$2047,'all sales summary'!$A$2:$A$2047,$A35,'all sales summary'!$B$2:$B$2047,AG$4)))+(AVERAGEIFS('city centre offline'!$K$2:$K$2047,'city centre offline'!$A$2:$A$2047,$A35,'city centre offline'!$B$2:$B$2047,AG$4)*AVERAGEIFS('all sales summary'!$I$2:$I$2047,'all sales summary'!$A$2:$A$2047,$A35,'all sales summary'!$B$2:$B$2047,AG$4)))</f>
        <v>0.25182811496241364</v>
      </c>
      <c r="AH35" s="60">
        <f>(AVERAGEIFS('city centre offline'!$K$2:$K$2047,'city centre offline'!$A$2:$A$2047,$A35,'city centre offline'!$B$2:$B$2047,AH$4)*AVERAGEIFS('all sales summary'!$I$2:$I$2047,'all sales summary'!$A$2:$A$2047,$A35,'all sales summary'!$B$2:$B$2047,AH$4))/((AVERAGEIFS('overall city offline'!$K$2:$K$2047,'overall city offline'!$A$2:$A$2047,$A35,'overall city offline'!$B$2:$B$2047,AH$4)*(1-AVERAGEIFS('all sales summary'!$I$2:$I$2047,'all sales summary'!$A$2:$A$2047,$A35,'all sales summary'!$B$2:$B$2047,AH$4)))+(AVERAGEIFS('city centre offline'!$K$2:$K$2047,'city centre offline'!$A$2:$A$2047,$A35,'city centre offline'!$B$2:$B$2047,AH$4)*AVERAGEIFS('all sales summary'!$I$2:$I$2047,'all sales summary'!$A$2:$A$2047,$A35,'all sales summary'!$B$2:$B$2047,AH$4)))</f>
        <v>0.24279166312124695</v>
      </c>
    </row>
    <row r="36" spans="1:34" x14ac:dyDescent="0.3">
      <c r="A36" t="s">
        <v>38</v>
      </c>
      <c r="B36" s="60">
        <f>(AVERAGEIFS('city centre offline'!$K$2:$K$2047,'city centre offline'!$A$2:$A$2047,$A36,'city centre offline'!$B$2:$B$2047,B$4)*AVERAGEIFS('all sales summary'!$I$2:$I$2047,'all sales summary'!$A$2:$A$2047,$A36,'all sales summary'!$B$2:$B$2047,B$4))/((AVERAGEIFS('overall city offline'!$K$2:$K$2047,'overall city offline'!$A$2:$A$2047,$A36,'overall city offline'!$B$2:$B$2047,B$4)*(1-AVERAGEIFS('all sales summary'!$I$2:$I$2047,'all sales summary'!$A$2:$A$2047,$A36,'all sales summary'!$B$2:$B$2047,B$4)))+(AVERAGEIFS('city centre offline'!$K$2:$K$2047,'city centre offline'!$A$2:$A$2047,$A36,'city centre offline'!$B$2:$B$2047,B$4)*AVERAGEIFS('all sales summary'!$I$2:$I$2047,'all sales summary'!$A$2:$A$2047,$A36,'all sales summary'!$B$2:$B$2047,B$4)))</f>
        <v>0.27475606659844787</v>
      </c>
      <c r="C36" s="60">
        <f>(AVERAGEIFS('city centre offline'!$K$2:$K$2047,'city centre offline'!$A$2:$A$2047,$A36,'city centre offline'!$B$2:$B$2047,C$4)*AVERAGEIFS('all sales summary'!$I$2:$I$2047,'all sales summary'!$A$2:$A$2047,$A36,'all sales summary'!$B$2:$B$2047,C$4))/((AVERAGEIFS('overall city offline'!$K$2:$K$2047,'overall city offline'!$A$2:$A$2047,$A36,'overall city offline'!$B$2:$B$2047,C$4)*(1-AVERAGEIFS('all sales summary'!$I$2:$I$2047,'all sales summary'!$A$2:$A$2047,$A36,'all sales summary'!$B$2:$B$2047,C$4)))+(AVERAGEIFS('city centre offline'!$K$2:$K$2047,'city centre offline'!$A$2:$A$2047,$A36,'city centre offline'!$B$2:$B$2047,C$4)*AVERAGEIFS('all sales summary'!$I$2:$I$2047,'all sales summary'!$A$2:$A$2047,$A36,'all sales summary'!$B$2:$B$2047,C$4)))</f>
        <v>0.28454452890401966</v>
      </c>
      <c r="D36" s="60">
        <f>(AVERAGEIFS('city centre offline'!$K$2:$K$2047,'city centre offline'!$A$2:$A$2047,$A36,'city centre offline'!$B$2:$B$2047,D$4)*AVERAGEIFS('all sales summary'!$I$2:$I$2047,'all sales summary'!$A$2:$A$2047,$A36,'all sales summary'!$B$2:$B$2047,D$4))/((AVERAGEIFS('overall city offline'!$K$2:$K$2047,'overall city offline'!$A$2:$A$2047,$A36,'overall city offline'!$B$2:$B$2047,D$4)*(1-AVERAGEIFS('all sales summary'!$I$2:$I$2047,'all sales summary'!$A$2:$A$2047,$A36,'all sales summary'!$B$2:$B$2047,D$4)))+(AVERAGEIFS('city centre offline'!$K$2:$K$2047,'city centre offline'!$A$2:$A$2047,$A36,'city centre offline'!$B$2:$B$2047,D$4)*AVERAGEIFS('all sales summary'!$I$2:$I$2047,'all sales summary'!$A$2:$A$2047,$A36,'all sales summary'!$B$2:$B$2047,D$4)))</f>
        <v>0.27533474308702693</v>
      </c>
      <c r="E36" s="60">
        <f>(AVERAGEIFS('city centre offline'!$K$2:$K$2047,'city centre offline'!$A$2:$A$2047,$A36,'city centre offline'!$B$2:$B$2047,E$4)*AVERAGEIFS('all sales summary'!$I$2:$I$2047,'all sales summary'!$A$2:$A$2047,$A36,'all sales summary'!$B$2:$B$2047,E$4))/((AVERAGEIFS('overall city offline'!$K$2:$K$2047,'overall city offline'!$A$2:$A$2047,$A36,'overall city offline'!$B$2:$B$2047,E$4)*(1-AVERAGEIFS('all sales summary'!$I$2:$I$2047,'all sales summary'!$A$2:$A$2047,$A36,'all sales summary'!$B$2:$B$2047,E$4)))+(AVERAGEIFS('city centre offline'!$K$2:$K$2047,'city centre offline'!$A$2:$A$2047,$A36,'city centre offline'!$B$2:$B$2047,E$4)*AVERAGEIFS('all sales summary'!$I$2:$I$2047,'all sales summary'!$A$2:$A$2047,$A36,'all sales summary'!$B$2:$B$2047,E$4)))</f>
        <v>0.27502299274676156</v>
      </c>
      <c r="F36" s="60">
        <f>(AVERAGEIFS('city centre offline'!$K$2:$K$2047,'city centre offline'!$A$2:$A$2047,$A36,'city centre offline'!$B$2:$B$2047,F$4)*AVERAGEIFS('all sales summary'!$I$2:$I$2047,'all sales summary'!$A$2:$A$2047,$A36,'all sales summary'!$B$2:$B$2047,F$4))/((AVERAGEIFS('overall city offline'!$K$2:$K$2047,'overall city offline'!$A$2:$A$2047,$A36,'overall city offline'!$B$2:$B$2047,F$4)*(1-AVERAGEIFS('all sales summary'!$I$2:$I$2047,'all sales summary'!$A$2:$A$2047,$A36,'all sales summary'!$B$2:$B$2047,F$4)))+(AVERAGEIFS('city centre offline'!$K$2:$K$2047,'city centre offline'!$A$2:$A$2047,$A36,'city centre offline'!$B$2:$B$2047,F$4)*AVERAGEIFS('all sales summary'!$I$2:$I$2047,'all sales summary'!$A$2:$A$2047,$A36,'all sales summary'!$B$2:$B$2047,F$4)))</f>
        <v>0.27793992820532437</v>
      </c>
      <c r="G36" s="60">
        <f>(AVERAGEIFS('city centre offline'!$K$2:$K$2047,'city centre offline'!$A$2:$A$2047,$A36,'city centre offline'!$B$2:$B$2047,G$4)*AVERAGEIFS('all sales summary'!$I$2:$I$2047,'all sales summary'!$A$2:$A$2047,$A36,'all sales summary'!$B$2:$B$2047,G$4))/((AVERAGEIFS('overall city offline'!$K$2:$K$2047,'overall city offline'!$A$2:$A$2047,$A36,'overall city offline'!$B$2:$B$2047,G$4)*(1-AVERAGEIFS('all sales summary'!$I$2:$I$2047,'all sales summary'!$A$2:$A$2047,$A36,'all sales summary'!$B$2:$B$2047,G$4)))+(AVERAGEIFS('city centre offline'!$K$2:$K$2047,'city centre offline'!$A$2:$A$2047,$A36,'city centre offline'!$B$2:$B$2047,G$4)*AVERAGEIFS('all sales summary'!$I$2:$I$2047,'all sales summary'!$A$2:$A$2047,$A36,'all sales summary'!$B$2:$B$2047,G$4)))</f>
        <v>0.28388653765611344</v>
      </c>
      <c r="H36" s="60">
        <f>(AVERAGEIFS('city centre offline'!$K$2:$K$2047,'city centre offline'!$A$2:$A$2047,$A36,'city centre offline'!$B$2:$B$2047,H$4)*AVERAGEIFS('all sales summary'!$I$2:$I$2047,'all sales summary'!$A$2:$A$2047,$A36,'all sales summary'!$B$2:$B$2047,H$4))/((AVERAGEIFS('overall city offline'!$K$2:$K$2047,'overall city offline'!$A$2:$A$2047,$A36,'overall city offline'!$B$2:$B$2047,H$4)*(1-AVERAGEIFS('all sales summary'!$I$2:$I$2047,'all sales summary'!$A$2:$A$2047,$A36,'all sales summary'!$B$2:$B$2047,H$4)))+(AVERAGEIFS('city centre offline'!$K$2:$K$2047,'city centre offline'!$A$2:$A$2047,$A36,'city centre offline'!$B$2:$B$2047,H$4)*AVERAGEIFS('all sales summary'!$I$2:$I$2047,'all sales summary'!$A$2:$A$2047,$A36,'all sales summary'!$B$2:$B$2047,H$4)))</f>
        <v>0.27919905810335538</v>
      </c>
      <c r="I36" s="60">
        <f>(AVERAGEIFS('city centre offline'!$K$2:$K$2047,'city centre offline'!$A$2:$A$2047,$A36,'city centre offline'!$B$2:$B$2047,I$4)*AVERAGEIFS('all sales summary'!$I$2:$I$2047,'all sales summary'!$A$2:$A$2047,$A36,'all sales summary'!$B$2:$B$2047,I$4))/((AVERAGEIFS('overall city offline'!$K$2:$K$2047,'overall city offline'!$A$2:$A$2047,$A36,'overall city offline'!$B$2:$B$2047,I$4)*(1-AVERAGEIFS('all sales summary'!$I$2:$I$2047,'all sales summary'!$A$2:$A$2047,$A36,'all sales summary'!$B$2:$B$2047,I$4)))+(AVERAGEIFS('city centre offline'!$K$2:$K$2047,'city centre offline'!$A$2:$A$2047,$A36,'city centre offline'!$B$2:$B$2047,I$4)*AVERAGEIFS('all sales summary'!$I$2:$I$2047,'all sales summary'!$A$2:$A$2047,$A36,'all sales summary'!$B$2:$B$2047,I$4)))</f>
        <v>0.26894318749829077</v>
      </c>
      <c r="J36" s="60">
        <f>(AVERAGEIFS('city centre offline'!$K$2:$K$2047,'city centre offline'!$A$2:$A$2047,$A36,'city centre offline'!$B$2:$B$2047,J$4)*AVERAGEIFS('all sales summary'!$I$2:$I$2047,'all sales summary'!$A$2:$A$2047,$A36,'all sales summary'!$B$2:$B$2047,J$4))/((AVERAGEIFS('overall city offline'!$K$2:$K$2047,'overall city offline'!$A$2:$A$2047,$A36,'overall city offline'!$B$2:$B$2047,J$4)*(1-AVERAGEIFS('all sales summary'!$I$2:$I$2047,'all sales summary'!$A$2:$A$2047,$A36,'all sales summary'!$B$2:$B$2047,J$4)))+(AVERAGEIFS('city centre offline'!$K$2:$K$2047,'city centre offline'!$A$2:$A$2047,$A36,'city centre offline'!$B$2:$B$2047,J$4)*AVERAGEIFS('all sales summary'!$I$2:$I$2047,'all sales summary'!$A$2:$A$2047,$A36,'all sales summary'!$B$2:$B$2047,J$4)))</f>
        <v>0.2828204278664635</v>
      </c>
      <c r="K36" s="60">
        <f>(AVERAGEIFS('city centre offline'!$K$2:$K$2047,'city centre offline'!$A$2:$A$2047,$A36,'city centre offline'!$B$2:$B$2047,K$4)*AVERAGEIFS('all sales summary'!$I$2:$I$2047,'all sales summary'!$A$2:$A$2047,$A36,'all sales summary'!$B$2:$B$2047,K$4))/((AVERAGEIFS('overall city offline'!$K$2:$K$2047,'overall city offline'!$A$2:$A$2047,$A36,'overall city offline'!$B$2:$B$2047,K$4)*(1-AVERAGEIFS('all sales summary'!$I$2:$I$2047,'all sales summary'!$A$2:$A$2047,$A36,'all sales summary'!$B$2:$B$2047,K$4)))+(AVERAGEIFS('city centre offline'!$K$2:$K$2047,'city centre offline'!$A$2:$A$2047,$A36,'city centre offline'!$B$2:$B$2047,K$4)*AVERAGEIFS('all sales summary'!$I$2:$I$2047,'all sales summary'!$A$2:$A$2047,$A36,'all sales summary'!$B$2:$B$2047,K$4)))</f>
        <v>0.27495570646960188</v>
      </c>
      <c r="L36" s="60">
        <f>(AVERAGEIFS('city centre offline'!$K$2:$K$2047,'city centre offline'!$A$2:$A$2047,$A36,'city centre offline'!$B$2:$B$2047,L$4)*AVERAGEIFS('all sales summary'!$I$2:$I$2047,'all sales summary'!$A$2:$A$2047,$A36,'all sales summary'!$B$2:$B$2047,L$4))/((AVERAGEIFS('overall city offline'!$K$2:$K$2047,'overall city offline'!$A$2:$A$2047,$A36,'overall city offline'!$B$2:$B$2047,L$4)*(1-AVERAGEIFS('all sales summary'!$I$2:$I$2047,'all sales summary'!$A$2:$A$2047,$A36,'all sales summary'!$B$2:$B$2047,L$4)))+(AVERAGEIFS('city centre offline'!$K$2:$K$2047,'city centre offline'!$A$2:$A$2047,$A36,'city centre offline'!$B$2:$B$2047,L$4)*AVERAGEIFS('all sales summary'!$I$2:$I$2047,'all sales summary'!$A$2:$A$2047,$A36,'all sales summary'!$B$2:$B$2047,L$4)))</f>
        <v>0.25885966043550962</v>
      </c>
      <c r="M36" s="60">
        <f>(AVERAGEIFS('city centre offline'!$K$2:$K$2047,'city centre offline'!$A$2:$A$2047,$A36,'city centre offline'!$B$2:$B$2047,M$4)*AVERAGEIFS('all sales summary'!$I$2:$I$2047,'all sales summary'!$A$2:$A$2047,$A36,'all sales summary'!$B$2:$B$2047,M$4))/((AVERAGEIFS('overall city offline'!$K$2:$K$2047,'overall city offline'!$A$2:$A$2047,$A36,'overall city offline'!$B$2:$B$2047,M$4)*(1-AVERAGEIFS('all sales summary'!$I$2:$I$2047,'all sales summary'!$A$2:$A$2047,$A36,'all sales summary'!$B$2:$B$2047,M$4)))+(AVERAGEIFS('city centre offline'!$K$2:$K$2047,'city centre offline'!$A$2:$A$2047,$A36,'city centre offline'!$B$2:$B$2047,M$4)*AVERAGEIFS('all sales summary'!$I$2:$I$2047,'all sales summary'!$A$2:$A$2047,$A36,'all sales summary'!$B$2:$B$2047,M$4)))</f>
        <v>0.28142859650626201</v>
      </c>
      <c r="N36" s="60">
        <f>(AVERAGEIFS('city centre offline'!$K$2:$K$2047,'city centre offline'!$A$2:$A$2047,$A36,'city centre offline'!$B$2:$B$2047,N$4)*AVERAGEIFS('all sales summary'!$I$2:$I$2047,'all sales summary'!$A$2:$A$2047,$A36,'all sales summary'!$B$2:$B$2047,N$4))/((AVERAGEIFS('overall city offline'!$K$2:$K$2047,'overall city offline'!$A$2:$A$2047,$A36,'overall city offline'!$B$2:$B$2047,N$4)*(1-AVERAGEIFS('all sales summary'!$I$2:$I$2047,'all sales summary'!$A$2:$A$2047,$A36,'all sales summary'!$B$2:$B$2047,N$4)))+(AVERAGEIFS('city centre offline'!$K$2:$K$2047,'city centre offline'!$A$2:$A$2047,$A36,'city centre offline'!$B$2:$B$2047,N$4)*AVERAGEIFS('all sales summary'!$I$2:$I$2047,'all sales summary'!$A$2:$A$2047,$A36,'all sales summary'!$B$2:$B$2047,N$4)))</f>
        <v>0.26741826077183206</v>
      </c>
      <c r="O36" s="60">
        <f>(AVERAGEIFS('city centre offline'!$K$2:$K$2047,'city centre offline'!$A$2:$A$2047,$A36,'city centre offline'!$B$2:$B$2047,O$4)*AVERAGEIFS('all sales summary'!$I$2:$I$2047,'all sales summary'!$A$2:$A$2047,$A36,'all sales summary'!$B$2:$B$2047,O$4))/((AVERAGEIFS('overall city offline'!$K$2:$K$2047,'overall city offline'!$A$2:$A$2047,$A36,'overall city offline'!$B$2:$B$2047,O$4)*(1-AVERAGEIFS('all sales summary'!$I$2:$I$2047,'all sales summary'!$A$2:$A$2047,$A36,'all sales summary'!$B$2:$B$2047,O$4)))+(AVERAGEIFS('city centre offline'!$K$2:$K$2047,'city centre offline'!$A$2:$A$2047,$A36,'city centre offline'!$B$2:$B$2047,O$4)*AVERAGEIFS('all sales summary'!$I$2:$I$2047,'all sales summary'!$A$2:$A$2047,$A36,'all sales summary'!$B$2:$B$2047,O$4)))</f>
        <v>0.26061461749188619</v>
      </c>
      <c r="P36" s="60">
        <f>(AVERAGEIFS('city centre offline'!$K$2:$K$2047,'city centre offline'!$A$2:$A$2047,$A36,'city centre offline'!$B$2:$B$2047,P$4)*AVERAGEIFS('all sales summary'!$I$2:$I$2047,'all sales summary'!$A$2:$A$2047,$A36,'all sales summary'!$B$2:$B$2047,P$4))/((AVERAGEIFS('overall city offline'!$K$2:$K$2047,'overall city offline'!$A$2:$A$2047,$A36,'overall city offline'!$B$2:$B$2047,P$4)*(1-AVERAGEIFS('all sales summary'!$I$2:$I$2047,'all sales summary'!$A$2:$A$2047,$A36,'all sales summary'!$B$2:$B$2047,P$4)))+(AVERAGEIFS('city centre offline'!$K$2:$K$2047,'city centre offline'!$A$2:$A$2047,$A36,'city centre offline'!$B$2:$B$2047,P$4)*AVERAGEIFS('all sales summary'!$I$2:$I$2047,'all sales summary'!$A$2:$A$2047,$A36,'all sales summary'!$B$2:$B$2047,P$4)))</f>
        <v>0.18967102962719626</v>
      </c>
      <c r="Q36" s="60">
        <f>(AVERAGEIFS('city centre offline'!$K$2:$K$2047,'city centre offline'!$A$2:$A$2047,$A36,'city centre offline'!$B$2:$B$2047,Q$4)*AVERAGEIFS('all sales summary'!$I$2:$I$2047,'all sales summary'!$A$2:$A$2047,$A36,'all sales summary'!$B$2:$B$2047,Q$4))/((AVERAGEIFS('overall city offline'!$K$2:$K$2047,'overall city offline'!$A$2:$A$2047,$A36,'overall city offline'!$B$2:$B$2047,Q$4)*(1-AVERAGEIFS('all sales summary'!$I$2:$I$2047,'all sales summary'!$A$2:$A$2047,$A36,'all sales summary'!$B$2:$B$2047,Q$4)))+(AVERAGEIFS('city centre offline'!$K$2:$K$2047,'city centre offline'!$A$2:$A$2047,$A36,'city centre offline'!$B$2:$B$2047,Q$4)*AVERAGEIFS('all sales summary'!$I$2:$I$2047,'all sales summary'!$A$2:$A$2047,$A36,'all sales summary'!$B$2:$B$2047,Q$4)))</f>
        <v>1.6468447713096693E-2</v>
      </c>
      <c r="R36" s="60">
        <f>(AVERAGEIFS('city centre offline'!$K$2:$K$2047,'city centre offline'!$A$2:$A$2047,$A36,'city centre offline'!$B$2:$B$2047,R$4)*AVERAGEIFS('all sales summary'!$I$2:$I$2047,'all sales summary'!$A$2:$A$2047,$A36,'all sales summary'!$B$2:$B$2047,R$4))/((AVERAGEIFS('overall city offline'!$K$2:$K$2047,'overall city offline'!$A$2:$A$2047,$A36,'overall city offline'!$B$2:$B$2047,R$4)*(1-AVERAGEIFS('all sales summary'!$I$2:$I$2047,'all sales summary'!$A$2:$A$2047,$A36,'all sales summary'!$B$2:$B$2047,R$4)))+(AVERAGEIFS('city centre offline'!$K$2:$K$2047,'city centre offline'!$A$2:$A$2047,$A36,'city centre offline'!$B$2:$B$2047,R$4)*AVERAGEIFS('all sales summary'!$I$2:$I$2047,'all sales summary'!$A$2:$A$2047,$A36,'all sales summary'!$B$2:$B$2047,R$4)))</f>
        <v>2.299775711943975E-2</v>
      </c>
      <c r="S36" s="60">
        <f>(AVERAGEIFS('city centre offline'!$K$2:$K$2047,'city centre offline'!$A$2:$A$2047,$A36,'city centre offline'!$B$2:$B$2047,S$4)*AVERAGEIFS('all sales summary'!$I$2:$I$2047,'all sales summary'!$A$2:$A$2047,$A36,'all sales summary'!$B$2:$B$2047,S$4))/((AVERAGEIFS('overall city offline'!$K$2:$K$2047,'overall city offline'!$A$2:$A$2047,$A36,'overall city offline'!$B$2:$B$2047,S$4)*(1-AVERAGEIFS('all sales summary'!$I$2:$I$2047,'all sales summary'!$A$2:$A$2047,$A36,'all sales summary'!$B$2:$B$2047,S$4)))+(AVERAGEIFS('city centre offline'!$K$2:$K$2047,'city centre offline'!$A$2:$A$2047,$A36,'city centre offline'!$B$2:$B$2047,S$4)*AVERAGEIFS('all sales summary'!$I$2:$I$2047,'all sales summary'!$A$2:$A$2047,$A36,'all sales summary'!$B$2:$B$2047,S$4)))</f>
        <v>0.11807605489816342</v>
      </c>
      <c r="T36" s="60">
        <f>(AVERAGEIFS('city centre offline'!$K$2:$K$2047,'city centre offline'!$A$2:$A$2047,$A36,'city centre offline'!$B$2:$B$2047,T$4)*AVERAGEIFS('all sales summary'!$I$2:$I$2047,'all sales summary'!$A$2:$A$2047,$A36,'all sales summary'!$B$2:$B$2047,T$4))/((AVERAGEIFS('overall city offline'!$K$2:$K$2047,'overall city offline'!$A$2:$A$2047,$A36,'overall city offline'!$B$2:$B$2047,T$4)*(1-AVERAGEIFS('all sales summary'!$I$2:$I$2047,'all sales summary'!$A$2:$A$2047,$A36,'all sales summary'!$B$2:$B$2047,T$4)))+(AVERAGEIFS('city centre offline'!$K$2:$K$2047,'city centre offline'!$A$2:$A$2047,$A36,'city centre offline'!$B$2:$B$2047,T$4)*AVERAGEIFS('all sales summary'!$I$2:$I$2047,'all sales summary'!$A$2:$A$2047,$A36,'all sales summary'!$B$2:$B$2047,T$4)))</f>
        <v>0.2143032159931976</v>
      </c>
      <c r="U36" s="60">
        <f>(AVERAGEIFS('city centre offline'!$K$2:$K$2047,'city centre offline'!$A$2:$A$2047,$A36,'city centre offline'!$B$2:$B$2047,U$4)*AVERAGEIFS('all sales summary'!$I$2:$I$2047,'all sales summary'!$A$2:$A$2047,$A36,'all sales summary'!$B$2:$B$2047,U$4))/((AVERAGEIFS('overall city offline'!$K$2:$K$2047,'overall city offline'!$A$2:$A$2047,$A36,'overall city offline'!$B$2:$B$2047,U$4)*(1-AVERAGEIFS('all sales summary'!$I$2:$I$2047,'all sales summary'!$A$2:$A$2047,$A36,'all sales summary'!$B$2:$B$2047,U$4)))+(AVERAGEIFS('city centre offline'!$K$2:$K$2047,'city centre offline'!$A$2:$A$2047,$A36,'city centre offline'!$B$2:$B$2047,U$4)*AVERAGEIFS('all sales summary'!$I$2:$I$2047,'all sales summary'!$A$2:$A$2047,$A36,'all sales summary'!$B$2:$B$2047,U$4)))</f>
        <v>0.218621340541508</v>
      </c>
      <c r="V36" s="60">
        <f>(AVERAGEIFS('city centre offline'!$K$2:$K$2047,'city centre offline'!$A$2:$A$2047,$A36,'city centre offline'!$B$2:$B$2047,V$4)*AVERAGEIFS('all sales summary'!$I$2:$I$2047,'all sales summary'!$A$2:$A$2047,$A36,'all sales summary'!$B$2:$B$2047,V$4))/((AVERAGEIFS('overall city offline'!$K$2:$K$2047,'overall city offline'!$A$2:$A$2047,$A36,'overall city offline'!$B$2:$B$2047,V$4)*(1-AVERAGEIFS('all sales summary'!$I$2:$I$2047,'all sales summary'!$A$2:$A$2047,$A36,'all sales summary'!$B$2:$B$2047,V$4)))+(AVERAGEIFS('city centre offline'!$K$2:$K$2047,'city centre offline'!$A$2:$A$2047,$A36,'city centre offline'!$B$2:$B$2047,V$4)*AVERAGEIFS('all sales summary'!$I$2:$I$2047,'all sales summary'!$A$2:$A$2047,$A36,'all sales summary'!$B$2:$B$2047,V$4)))</f>
        <v>0.22224136839518044</v>
      </c>
      <c r="W36" s="60">
        <f>(AVERAGEIFS('city centre offline'!$K$2:$K$2047,'city centre offline'!$A$2:$A$2047,$A36,'city centre offline'!$B$2:$B$2047,W$4)*AVERAGEIFS('all sales summary'!$I$2:$I$2047,'all sales summary'!$A$2:$A$2047,$A36,'all sales summary'!$B$2:$B$2047,W$4))/((AVERAGEIFS('overall city offline'!$K$2:$K$2047,'overall city offline'!$A$2:$A$2047,$A36,'overall city offline'!$B$2:$B$2047,W$4)*(1-AVERAGEIFS('all sales summary'!$I$2:$I$2047,'all sales summary'!$A$2:$A$2047,$A36,'all sales summary'!$B$2:$B$2047,W$4)))+(AVERAGEIFS('city centre offline'!$K$2:$K$2047,'city centre offline'!$A$2:$A$2047,$A36,'city centre offline'!$B$2:$B$2047,W$4)*AVERAGEIFS('all sales summary'!$I$2:$I$2047,'all sales summary'!$A$2:$A$2047,$A36,'all sales summary'!$B$2:$B$2047,W$4)))</f>
        <v>0.22567185936222275</v>
      </c>
      <c r="X36" s="60">
        <f>(AVERAGEIFS('city centre offline'!$K$2:$K$2047,'city centre offline'!$A$2:$A$2047,$A36,'city centre offline'!$B$2:$B$2047,X$4)*AVERAGEIFS('all sales summary'!$I$2:$I$2047,'all sales summary'!$A$2:$A$2047,$A36,'all sales summary'!$B$2:$B$2047,X$4))/((AVERAGEIFS('overall city offline'!$K$2:$K$2047,'overall city offline'!$A$2:$A$2047,$A36,'overall city offline'!$B$2:$B$2047,X$4)*(1-AVERAGEIFS('all sales summary'!$I$2:$I$2047,'all sales summary'!$A$2:$A$2047,$A36,'all sales summary'!$B$2:$B$2047,X$4)))+(AVERAGEIFS('city centre offline'!$K$2:$K$2047,'city centre offline'!$A$2:$A$2047,$A36,'city centre offline'!$B$2:$B$2047,X$4)*AVERAGEIFS('all sales summary'!$I$2:$I$2047,'all sales summary'!$A$2:$A$2047,$A36,'all sales summary'!$B$2:$B$2047,X$4)))</f>
        <v>0.10945048517937292</v>
      </c>
      <c r="Y36" s="60">
        <f>(AVERAGEIFS('city centre offline'!$K$2:$K$2047,'city centre offline'!$A$2:$A$2047,$A36,'city centre offline'!$B$2:$B$2047,Y$4)*AVERAGEIFS('all sales summary'!$I$2:$I$2047,'all sales summary'!$A$2:$A$2047,$A36,'all sales summary'!$B$2:$B$2047,Y$4))/((AVERAGEIFS('overall city offline'!$K$2:$K$2047,'overall city offline'!$A$2:$A$2047,$A36,'overall city offline'!$B$2:$B$2047,Y$4)*(1-AVERAGEIFS('all sales summary'!$I$2:$I$2047,'all sales summary'!$A$2:$A$2047,$A36,'all sales summary'!$B$2:$B$2047,Y$4)))+(AVERAGEIFS('city centre offline'!$K$2:$K$2047,'city centre offline'!$A$2:$A$2047,$A36,'city centre offline'!$B$2:$B$2047,Y$4)*AVERAGEIFS('all sales summary'!$I$2:$I$2047,'all sales summary'!$A$2:$A$2047,$A36,'all sales summary'!$B$2:$B$2047,Y$4)))</f>
        <v>0.22089741296594714</v>
      </c>
      <c r="Z36" s="60">
        <f>(AVERAGEIFS('city centre offline'!$K$2:$K$2047,'city centre offline'!$A$2:$A$2047,$A36,'city centre offline'!$B$2:$B$2047,Z$4)*AVERAGEIFS('all sales summary'!$I$2:$I$2047,'all sales summary'!$A$2:$A$2047,$A36,'all sales summary'!$B$2:$B$2047,Z$4))/((AVERAGEIFS('overall city offline'!$K$2:$K$2047,'overall city offline'!$A$2:$A$2047,$A36,'overall city offline'!$B$2:$B$2047,Z$4)*(1-AVERAGEIFS('all sales summary'!$I$2:$I$2047,'all sales summary'!$A$2:$A$2047,$A36,'all sales summary'!$B$2:$B$2047,Z$4)))+(AVERAGEIFS('city centre offline'!$K$2:$K$2047,'city centre offline'!$A$2:$A$2047,$A36,'city centre offline'!$B$2:$B$2047,Z$4)*AVERAGEIFS('all sales summary'!$I$2:$I$2047,'all sales summary'!$A$2:$A$2047,$A36,'all sales summary'!$B$2:$B$2047,Z$4)))</f>
        <v>3.8828550907618727E-2</v>
      </c>
      <c r="AA36" s="60">
        <f>(AVERAGEIFS('city centre offline'!$K$2:$K$2047,'city centre offline'!$A$2:$A$2047,$A36,'city centre offline'!$B$2:$B$2047,AA$4)*AVERAGEIFS('all sales summary'!$I$2:$I$2047,'all sales summary'!$A$2:$A$2047,$A36,'all sales summary'!$B$2:$B$2047,AA$4))/((AVERAGEIFS('overall city offline'!$K$2:$K$2047,'overall city offline'!$A$2:$A$2047,$A36,'overall city offline'!$B$2:$B$2047,AA$4)*(1-AVERAGEIFS('all sales summary'!$I$2:$I$2047,'all sales summary'!$A$2:$A$2047,$A36,'all sales summary'!$B$2:$B$2047,AA$4)))+(AVERAGEIFS('city centre offline'!$K$2:$K$2047,'city centre offline'!$A$2:$A$2047,$A36,'city centre offline'!$B$2:$B$2047,AA$4)*AVERAGEIFS('all sales summary'!$I$2:$I$2047,'all sales summary'!$A$2:$A$2047,$A36,'all sales summary'!$B$2:$B$2047,AA$4)))</f>
        <v>4.2320184118862764E-2</v>
      </c>
      <c r="AB36" s="60">
        <f>(AVERAGEIFS('city centre offline'!$K$2:$K$2047,'city centre offline'!$A$2:$A$2047,$A36,'city centre offline'!$B$2:$B$2047,AB$4)*AVERAGEIFS('all sales summary'!$I$2:$I$2047,'all sales summary'!$A$2:$A$2047,$A36,'all sales summary'!$B$2:$B$2047,AB$4))/((AVERAGEIFS('overall city offline'!$K$2:$K$2047,'overall city offline'!$A$2:$A$2047,$A36,'overall city offline'!$B$2:$B$2047,AB$4)*(1-AVERAGEIFS('all sales summary'!$I$2:$I$2047,'all sales summary'!$A$2:$A$2047,$A36,'all sales summary'!$B$2:$B$2047,AB$4)))+(AVERAGEIFS('city centre offline'!$K$2:$K$2047,'city centre offline'!$A$2:$A$2047,$A36,'city centre offline'!$B$2:$B$2047,AB$4)*AVERAGEIFS('all sales summary'!$I$2:$I$2047,'all sales summary'!$A$2:$A$2047,$A36,'all sales summary'!$B$2:$B$2047,AB$4)))</f>
        <v>5.1378993256179124E-2</v>
      </c>
      <c r="AC36" s="60">
        <f>(AVERAGEIFS('city centre offline'!$K$2:$K$2047,'city centre offline'!$A$2:$A$2047,$A36,'city centre offline'!$B$2:$B$2047,AC$4)*AVERAGEIFS('all sales summary'!$I$2:$I$2047,'all sales summary'!$A$2:$A$2047,$A36,'all sales summary'!$B$2:$B$2047,AC$4))/((AVERAGEIFS('overall city offline'!$K$2:$K$2047,'overall city offline'!$A$2:$A$2047,$A36,'overall city offline'!$B$2:$B$2047,AC$4)*(1-AVERAGEIFS('all sales summary'!$I$2:$I$2047,'all sales summary'!$A$2:$A$2047,$A36,'all sales summary'!$B$2:$B$2047,AC$4)))+(AVERAGEIFS('city centre offline'!$K$2:$K$2047,'city centre offline'!$A$2:$A$2047,$A36,'city centre offline'!$B$2:$B$2047,AC$4)*AVERAGEIFS('all sales summary'!$I$2:$I$2047,'all sales summary'!$A$2:$A$2047,$A36,'all sales summary'!$B$2:$B$2047,AC$4)))</f>
        <v>0.21529066607420536</v>
      </c>
      <c r="AD36" s="60">
        <f>(AVERAGEIFS('city centre offline'!$K$2:$K$2047,'city centre offline'!$A$2:$A$2047,$A36,'city centre offline'!$B$2:$B$2047,AD$4)*AVERAGEIFS('all sales summary'!$I$2:$I$2047,'all sales summary'!$A$2:$A$2047,$A36,'all sales summary'!$B$2:$B$2047,AD$4))/((AVERAGEIFS('overall city offline'!$K$2:$K$2047,'overall city offline'!$A$2:$A$2047,$A36,'overall city offline'!$B$2:$B$2047,AD$4)*(1-AVERAGEIFS('all sales summary'!$I$2:$I$2047,'all sales summary'!$A$2:$A$2047,$A36,'all sales summary'!$B$2:$B$2047,AD$4)))+(AVERAGEIFS('city centre offline'!$K$2:$K$2047,'city centre offline'!$A$2:$A$2047,$A36,'city centre offline'!$B$2:$B$2047,AD$4)*AVERAGEIFS('all sales summary'!$I$2:$I$2047,'all sales summary'!$A$2:$A$2047,$A36,'all sales summary'!$B$2:$B$2047,AD$4)))</f>
        <v>0.25358951179356093</v>
      </c>
      <c r="AE36" s="60">
        <f>(AVERAGEIFS('city centre offline'!$K$2:$K$2047,'city centre offline'!$A$2:$A$2047,$A36,'city centre offline'!$B$2:$B$2047,AE$4)*AVERAGEIFS('all sales summary'!$I$2:$I$2047,'all sales summary'!$A$2:$A$2047,$A36,'all sales summary'!$B$2:$B$2047,AE$4))/((AVERAGEIFS('overall city offline'!$K$2:$K$2047,'overall city offline'!$A$2:$A$2047,$A36,'overall city offline'!$B$2:$B$2047,AE$4)*(1-AVERAGEIFS('all sales summary'!$I$2:$I$2047,'all sales summary'!$A$2:$A$2047,$A36,'all sales summary'!$B$2:$B$2047,AE$4)))+(AVERAGEIFS('city centre offline'!$K$2:$K$2047,'city centre offline'!$A$2:$A$2047,$A36,'city centre offline'!$B$2:$B$2047,AE$4)*AVERAGEIFS('all sales summary'!$I$2:$I$2047,'all sales summary'!$A$2:$A$2047,$A36,'all sales summary'!$B$2:$B$2047,AE$4)))</f>
        <v>0.26577702069228837</v>
      </c>
      <c r="AF36" s="60">
        <f>(AVERAGEIFS('city centre offline'!$K$2:$K$2047,'city centre offline'!$A$2:$A$2047,$A36,'city centre offline'!$B$2:$B$2047,AF$4)*AVERAGEIFS('all sales summary'!$I$2:$I$2047,'all sales summary'!$A$2:$A$2047,$A36,'all sales summary'!$B$2:$B$2047,AF$4))/((AVERAGEIFS('overall city offline'!$K$2:$K$2047,'overall city offline'!$A$2:$A$2047,$A36,'overall city offline'!$B$2:$B$2047,AF$4)*(1-AVERAGEIFS('all sales summary'!$I$2:$I$2047,'all sales summary'!$A$2:$A$2047,$A36,'all sales summary'!$B$2:$B$2047,AF$4)))+(AVERAGEIFS('city centre offline'!$K$2:$K$2047,'city centre offline'!$A$2:$A$2047,$A36,'city centre offline'!$B$2:$B$2047,AF$4)*AVERAGEIFS('all sales summary'!$I$2:$I$2047,'all sales summary'!$A$2:$A$2047,$A36,'all sales summary'!$B$2:$B$2047,AF$4)))</f>
        <v>0.26440637926167082</v>
      </c>
      <c r="AG36" s="60">
        <f>(AVERAGEIFS('city centre offline'!$K$2:$K$2047,'city centre offline'!$A$2:$A$2047,$A36,'city centre offline'!$B$2:$B$2047,AG$4)*AVERAGEIFS('all sales summary'!$I$2:$I$2047,'all sales summary'!$A$2:$A$2047,$A36,'all sales summary'!$B$2:$B$2047,AG$4))/((AVERAGEIFS('overall city offline'!$K$2:$K$2047,'overall city offline'!$A$2:$A$2047,$A36,'overall city offline'!$B$2:$B$2047,AG$4)*(1-AVERAGEIFS('all sales summary'!$I$2:$I$2047,'all sales summary'!$A$2:$A$2047,$A36,'all sales summary'!$B$2:$B$2047,AG$4)))+(AVERAGEIFS('city centre offline'!$K$2:$K$2047,'city centre offline'!$A$2:$A$2047,$A36,'city centre offline'!$B$2:$B$2047,AG$4)*AVERAGEIFS('all sales summary'!$I$2:$I$2047,'all sales summary'!$A$2:$A$2047,$A36,'all sales summary'!$B$2:$B$2047,AG$4)))</f>
        <v>0.2645448482935534</v>
      </c>
      <c r="AH36" s="60">
        <f>(AVERAGEIFS('city centre offline'!$K$2:$K$2047,'city centre offline'!$A$2:$A$2047,$A36,'city centre offline'!$B$2:$B$2047,AH$4)*AVERAGEIFS('all sales summary'!$I$2:$I$2047,'all sales summary'!$A$2:$A$2047,$A36,'all sales summary'!$B$2:$B$2047,AH$4))/((AVERAGEIFS('overall city offline'!$K$2:$K$2047,'overall city offline'!$A$2:$A$2047,$A36,'overall city offline'!$B$2:$B$2047,AH$4)*(1-AVERAGEIFS('all sales summary'!$I$2:$I$2047,'all sales summary'!$A$2:$A$2047,$A36,'all sales summary'!$B$2:$B$2047,AH$4)))+(AVERAGEIFS('city centre offline'!$K$2:$K$2047,'city centre offline'!$A$2:$A$2047,$A36,'city centre offline'!$B$2:$B$2047,AH$4)*AVERAGEIFS('all sales summary'!$I$2:$I$2047,'all sales summary'!$A$2:$A$2047,$A36,'all sales summary'!$B$2:$B$2047,AH$4)))</f>
        <v>0.26409131910517492</v>
      </c>
    </row>
    <row r="37" spans="1:34" x14ac:dyDescent="0.3">
      <c r="A37" t="s">
        <v>39</v>
      </c>
      <c r="B37" s="60">
        <f>(AVERAGEIFS('city centre offline'!$K$2:$K$2047,'city centre offline'!$A$2:$A$2047,$A37,'city centre offline'!$B$2:$B$2047,B$4)*AVERAGEIFS('all sales summary'!$I$2:$I$2047,'all sales summary'!$A$2:$A$2047,$A37,'all sales summary'!$B$2:$B$2047,B$4))/((AVERAGEIFS('overall city offline'!$K$2:$K$2047,'overall city offline'!$A$2:$A$2047,$A37,'overall city offline'!$B$2:$B$2047,B$4)*(1-AVERAGEIFS('all sales summary'!$I$2:$I$2047,'all sales summary'!$A$2:$A$2047,$A37,'all sales summary'!$B$2:$B$2047,B$4)))+(AVERAGEIFS('city centre offline'!$K$2:$K$2047,'city centre offline'!$A$2:$A$2047,$A37,'city centre offline'!$B$2:$B$2047,B$4)*AVERAGEIFS('all sales summary'!$I$2:$I$2047,'all sales summary'!$A$2:$A$2047,$A37,'all sales summary'!$B$2:$B$2047,B$4)))</f>
        <v>0.13639028016273771</v>
      </c>
      <c r="C37" s="60">
        <f>(AVERAGEIFS('city centre offline'!$K$2:$K$2047,'city centre offline'!$A$2:$A$2047,$A37,'city centre offline'!$B$2:$B$2047,C$4)*AVERAGEIFS('all sales summary'!$I$2:$I$2047,'all sales summary'!$A$2:$A$2047,$A37,'all sales summary'!$B$2:$B$2047,C$4))/((AVERAGEIFS('overall city offline'!$K$2:$K$2047,'overall city offline'!$A$2:$A$2047,$A37,'overall city offline'!$B$2:$B$2047,C$4)*(1-AVERAGEIFS('all sales summary'!$I$2:$I$2047,'all sales summary'!$A$2:$A$2047,$A37,'all sales summary'!$B$2:$B$2047,C$4)))+(AVERAGEIFS('city centre offline'!$K$2:$K$2047,'city centre offline'!$A$2:$A$2047,$A37,'city centre offline'!$B$2:$B$2047,C$4)*AVERAGEIFS('all sales summary'!$I$2:$I$2047,'all sales summary'!$A$2:$A$2047,$A37,'all sales summary'!$B$2:$B$2047,C$4)))</f>
        <v>0.10437162012293705</v>
      </c>
      <c r="D37" s="60">
        <f>(AVERAGEIFS('city centre offline'!$K$2:$K$2047,'city centre offline'!$A$2:$A$2047,$A37,'city centre offline'!$B$2:$B$2047,D$4)*AVERAGEIFS('all sales summary'!$I$2:$I$2047,'all sales summary'!$A$2:$A$2047,$A37,'all sales summary'!$B$2:$B$2047,D$4))/((AVERAGEIFS('overall city offline'!$K$2:$K$2047,'overall city offline'!$A$2:$A$2047,$A37,'overall city offline'!$B$2:$B$2047,D$4)*(1-AVERAGEIFS('all sales summary'!$I$2:$I$2047,'all sales summary'!$A$2:$A$2047,$A37,'all sales summary'!$B$2:$B$2047,D$4)))+(AVERAGEIFS('city centre offline'!$K$2:$K$2047,'city centre offline'!$A$2:$A$2047,$A37,'city centre offline'!$B$2:$B$2047,D$4)*AVERAGEIFS('all sales summary'!$I$2:$I$2047,'all sales summary'!$A$2:$A$2047,$A37,'all sales summary'!$B$2:$B$2047,D$4)))</f>
        <v>0.10651794267564034</v>
      </c>
      <c r="E37" s="60">
        <f>(AVERAGEIFS('city centre offline'!$K$2:$K$2047,'city centre offline'!$A$2:$A$2047,$A37,'city centre offline'!$B$2:$B$2047,E$4)*AVERAGEIFS('all sales summary'!$I$2:$I$2047,'all sales summary'!$A$2:$A$2047,$A37,'all sales summary'!$B$2:$B$2047,E$4))/((AVERAGEIFS('overall city offline'!$K$2:$K$2047,'overall city offline'!$A$2:$A$2047,$A37,'overall city offline'!$B$2:$B$2047,E$4)*(1-AVERAGEIFS('all sales summary'!$I$2:$I$2047,'all sales summary'!$A$2:$A$2047,$A37,'all sales summary'!$B$2:$B$2047,E$4)))+(AVERAGEIFS('city centre offline'!$K$2:$K$2047,'city centre offline'!$A$2:$A$2047,$A37,'city centre offline'!$B$2:$B$2047,E$4)*AVERAGEIFS('all sales summary'!$I$2:$I$2047,'all sales summary'!$A$2:$A$2047,$A37,'all sales summary'!$B$2:$B$2047,E$4)))</f>
        <v>8.9931058876360492E-2</v>
      </c>
      <c r="F37" s="60">
        <f>(AVERAGEIFS('city centre offline'!$K$2:$K$2047,'city centre offline'!$A$2:$A$2047,$A37,'city centre offline'!$B$2:$B$2047,F$4)*AVERAGEIFS('all sales summary'!$I$2:$I$2047,'all sales summary'!$A$2:$A$2047,$A37,'all sales summary'!$B$2:$B$2047,F$4))/((AVERAGEIFS('overall city offline'!$K$2:$K$2047,'overall city offline'!$A$2:$A$2047,$A37,'overall city offline'!$B$2:$B$2047,F$4)*(1-AVERAGEIFS('all sales summary'!$I$2:$I$2047,'all sales summary'!$A$2:$A$2047,$A37,'all sales summary'!$B$2:$B$2047,F$4)))+(AVERAGEIFS('city centre offline'!$K$2:$K$2047,'city centre offline'!$A$2:$A$2047,$A37,'city centre offline'!$B$2:$B$2047,F$4)*AVERAGEIFS('all sales summary'!$I$2:$I$2047,'all sales summary'!$A$2:$A$2047,$A37,'all sales summary'!$B$2:$B$2047,F$4)))</f>
        <v>8.5538313195080443E-2</v>
      </c>
      <c r="G37" s="60">
        <f>(AVERAGEIFS('city centre offline'!$K$2:$K$2047,'city centre offline'!$A$2:$A$2047,$A37,'city centre offline'!$B$2:$B$2047,G$4)*AVERAGEIFS('all sales summary'!$I$2:$I$2047,'all sales summary'!$A$2:$A$2047,$A37,'all sales summary'!$B$2:$B$2047,G$4))/((AVERAGEIFS('overall city offline'!$K$2:$K$2047,'overall city offline'!$A$2:$A$2047,$A37,'overall city offline'!$B$2:$B$2047,G$4)*(1-AVERAGEIFS('all sales summary'!$I$2:$I$2047,'all sales summary'!$A$2:$A$2047,$A37,'all sales summary'!$B$2:$B$2047,G$4)))+(AVERAGEIFS('city centre offline'!$K$2:$K$2047,'city centre offline'!$A$2:$A$2047,$A37,'city centre offline'!$B$2:$B$2047,G$4)*AVERAGEIFS('all sales summary'!$I$2:$I$2047,'all sales summary'!$A$2:$A$2047,$A37,'all sales summary'!$B$2:$B$2047,G$4)))</f>
        <v>7.7316355752456045E-2</v>
      </c>
      <c r="H37" s="60">
        <f>(AVERAGEIFS('city centre offline'!$K$2:$K$2047,'city centre offline'!$A$2:$A$2047,$A37,'city centre offline'!$B$2:$B$2047,H$4)*AVERAGEIFS('all sales summary'!$I$2:$I$2047,'all sales summary'!$A$2:$A$2047,$A37,'all sales summary'!$B$2:$B$2047,H$4))/((AVERAGEIFS('overall city offline'!$K$2:$K$2047,'overall city offline'!$A$2:$A$2047,$A37,'overall city offline'!$B$2:$B$2047,H$4)*(1-AVERAGEIFS('all sales summary'!$I$2:$I$2047,'all sales summary'!$A$2:$A$2047,$A37,'all sales summary'!$B$2:$B$2047,H$4)))+(AVERAGEIFS('city centre offline'!$K$2:$K$2047,'city centre offline'!$A$2:$A$2047,$A37,'city centre offline'!$B$2:$B$2047,H$4)*AVERAGEIFS('all sales summary'!$I$2:$I$2047,'all sales summary'!$A$2:$A$2047,$A37,'all sales summary'!$B$2:$B$2047,H$4)))</f>
        <v>8.6577667495970553E-2</v>
      </c>
      <c r="I37" s="60">
        <f>(AVERAGEIFS('city centre offline'!$K$2:$K$2047,'city centre offline'!$A$2:$A$2047,$A37,'city centre offline'!$B$2:$B$2047,I$4)*AVERAGEIFS('all sales summary'!$I$2:$I$2047,'all sales summary'!$A$2:$A$2047,$A37,'all sales summary'!$B$2:$B$2047,I$4))/((AVERAGEIFS('overall city offline'!$K$2:$K$2047,'overall city offline'!$A$2:$A$2047,$A37,'overall city offline'!$B$2:$B$2047,I$4)*(1-AVERAGEIFS('all sales summary'!$I$2:$I$2047,'all sales summary'!$A$2:$A$2047,$A37,'all sales summary'!$B$2:$B$2047,I$4)))+(AVERAGEIFS('city centre offline'!$K$2:$K$2047,'city centre offline'!$A$2:$A$2047,$A37,'city centre offline'!$B$2:$B$2047,I$4)*AVERAGEIFS('all sales summary'!$I$2:$I$2047,'all sales summary'!$A$2:$A$2047,$A37,'all sales summary'!$B$2:$B$2047,I$4)))</f>
        <v>6.7381391120995157E-2</v>
      </c>
      <c r="J37" s="60">
        <f>(AVERAGEIFS('city centre offline'!$K$2:$K$2047,'city centre offline'!$A$2:$A$2047,$A37,'city centre offline'!$B$2:$B$2047,J$4)*AVERAGEIFS('all sales summary'!$I$2:$I$2047,'all sales summary'!$A$2:$A$2047,$A37,'all sales summary'!$B$2:$B$2047,J$4))/((AVERAGEIFS('overall city offline'!$K$2:$K$2047,'overall city offline'!$A$2:$A$2047,$A37,'overall city offline'!$B$2:$B$2047,J$4)*(1-AVERAGEIFS('all sales summary'!$I$2:$I$2047,'all sales summary'!$A$2:$A$2047,$A37,'all sales summary'!$B$2:$B$2047,J$4)))+(AVERAGEIFS('city centre offline'!$K$2:$K$2047,'city centre offline'!$A$2:$A$2047,$A37,'city centre offline'!$B$2:$B$2047,J$4)*AVERAGEIFS('all sales summary'!$I$2:$I$2047,'all sales summary'!$A$2:$A$2047,$A37,'all sales summary'!$B$2:$B$2047,J$4)))</f>
        <v>6.4774104681565123E-2</v>
      </c>
      <c r="K37" s="60">
        <f>(AVERAGEIFS('city centre offline'!$K$2:$K$2047,'city centre offline'!$A$2:$A$2047,$A37,'city centre offline'!$B$2:$B$2047,K$4)*AVERAGEIFS('all sales summary'!$I$2:$I$2047,'all sales summary'!$A$2:$A$2047,$A37,'all sales summary'!$B$2:$B$2047,K$4))/((AVERAGEIFS('overall city offline'!$K$2:$K$2047,'overall city offline'!$A$2:$A$2047,$A37,'overall city offline'!$B$2:$B$2047,K$4)*(1-AVERAGEIFS('all sales summary'!$I$2:$I$2047,'all sales summary'!$A$2:$A$2047,$A37,'all sales summary'!$B$2:$B$2047,K$4)))+(AVERAGEIFS('city centre offline'!$K$2:$K$2047,'city centre offline'!$A$2:$A$2047,$A37,'city centre offline'!$B$2:$B$2047,K$4)*AVERAGEIFS('all sales summary'!$I$2:$I$2047,'all sales summary'!$A$2:$A$2047,$A37,'all sales summary'!$B$2:$B$2047,K$4)))</f>
        <v>7.9218771024663376E-2</v>
      </c>
      <c r="L37" s="60">
        <f>(AVERAGEIFS('city centre offline'!$K$2:$K$2047,'city centre offline'!$A$2:$A$2047,$A37,'city centre offline'!$B$2:$B$2047,L$4)*AVERAGEIFS('all sales summary'!$I$2:$I$2047,'all sales summary'!$A$2:$A$2047,$A37,'all sales summary'!$B$2:$B$2047,L$4))/((AVERAGEIFS('overall city offline'!$K$2:$K$2047,'overall city offline'!$A$2:$A$2047,$A37,'overall city offline'!$B$2:$B$2047,L$4)*(1-AVERAGEIFS('all sales summary'!$I$2:$I$2047,'all sales summary'!$A$2:$A$2047,$A37,'all sales summary'!$B$2:$B$2047,L$4)))+(AVERAGEIFS('city centre offline'!$K$2:$K$2047,'city centre offline'!$A$2:$A$2047,$A37,'city centre offline'!$B$2:$B$2047,L$4)*AVERAGEIFS('all sales summary'!$I$2:$I$2047,'all sales summary'!$A$2:$A$2047,$A37,'all sales summary'!$B$2:$B$2047,L$4)))</f>
        <v>0.12143556011482558</v>
      </c>
      <c r="M37" s="60">
        <f>(AVERAGEIFS('city centre offline'!$K$2:$K$2047,'city centre offline'!$A$2:$A$2047,$A37,'city centre offline'!$B$2:$B$2047,M$4)*AVERAGEIFS('all sales summary'!$I$2:$I$2047,'all sales summary'!$A$2:$A$2047,$A37,'all sales summary'!$B$2:$B$2047,M$4))/((AVERAGEIFS('overall city offline'!$K$2:$K$2047,'overall city offline'!$A$2:$A$2047,$A37,'overall city offline'!$B$2:$B$2047,M$4)*(1-AVERAGEIFS('all sales summary'!$I$2:$I$2047,'all sales summary'!$A$2:$A$2047,$A37,'all sales summary'!$B$2:$B$2047,M$4)))+(AVERAGEIFS('city centre offline'!$K$2:$K$2047,'city centre offline'!$A$2:$A$2047,$A37,'city centre offline'!$B$2:$B$2047,M$4)*AVERAGEIFS('all sales summary'!$I$2:$I$2047,'all sales summary'!$A$2:$A$2047,$A37,'all sales summary'!$B$2:$B$2047,M$4)))</f>
        <v>0.13315046646498532</v>
      </c>
      <c r="N37" s="60">
        <f>(AVERAGEIFS('city centre offline'!$K$2:$K$2047,'city centre offline'!$A$2:$A$2047,$A37,'city centre offline'!$B$2:$B$2047,N$4)*AVERAGEIFS('all sales summary'!$I$2:$I$2047,'all sales summary'!$A$2:$A$2047,$A37,'all sales summary'!$B$2:$B$2047,N$4))/((AVERAGEIFS('overall city offline'!$K$2:$K$2047,'overall city offline'!$A$2:$A$2047,$A37,'overall city offline'!$B$2:$B$2047,N$4)*(1-AVERAGEIFS('all sales summary'!$I$2:$I$2047,'all sales summary'!$A$2:$A$2047,$A37,'all sales summary'!$B$2:$B$2047,N$4)))+(AVERAGEIFS('city centre offline'!$K$2:$K$2047,'city centre offline'!$A$2:$A$2047,$A37,'city centre offline'!$B$2:$B$2047,N$4)*AVERAGEIFS('all sales summary'!$I$2:$I$2047,'all sales summary'!$A$2:$A$2047,$A37,'all sales summary'!$B$2:$B$2047,N$4)))</f>
        <v>0.11374594317629867</v>
      </c>
      <c r="O37" s="60">
        <f>(AVERAGEIFS('city centre offline'!$K$2:$K$2047,'city centre offline'!$A$2:$A$2047,$A37,'city centre offline'!$B$2:$B$2047,O$4)*AVERAGEIFS('all sales summary'!$I$2:$I$2047,'all sales summary'!$A$2:$A$2047,$A37,'all sales summary'!$B$2:$B$2047,O$4))/((AVERAGEIFS('overall city offline'!$K$2:$K$2047,'overall city offline'!$A$2:$A$2047,$A37,'overall city offline'!$B$2:$B$2047,O$4)*(1-AVERAGEIFS('all sales summary'!$I$2:$I$2047,'all sales summary'!$A$2:$A$2047,$A37,'all sales summary'!$B$2:$B$2047,O$4)))+(AVERAGEIFS('city centre offline'!$K$2:$K$2047,'city centre offline'!$A$2:$A$2047,$A37,'city centre offline'!$B$2:$B$2047,O$4)*AVERAGEIFS('all sales summary'!$I$2:$I$2047,'all sales summary'!$A$2:$A$2047,$A37,'all sales summary'!$B$2:$B$2047,O$4)))</f>
        <v>8.8907014484242847E-2</v>
      </c>
      <c r="P37" s="60">
        <f>(AVERAGEIFS('city centre offline'!$K$2:$K$2047,'city centre offline'!$A$2:$A$2047,$A37,'city centre offline'!$B$2:$B$2047,P$4)*AVERAGEIFS('all sales summary'!$I$2:$I$2047,'all sales summary'!$A$2:$A$2047,$A37,'all sales summary'!$B$2:$B$2047,P$4))/((AVERAGEIFS('overall city offline'!$K$2:$K$2047,'overall city offline'!$A$2:$A$2047,$A37,'overall city offline'!$B$2:$B$2047,P$4)*(1-AVERAGEIFS('all sales summary'!$I$2:$I$2047,'all sales summary'!$A$2:$A$2047,$A37,'all sales summary'!$B$2:$B$2047,P$4)))+(AVERAGEIFS('city centre offline'!$K$2:$K$2047,'city centre offline'!$A$2:$A$2047,$A37,'city centre offline'!$B$2:$B$2047,P$4)*AVERAGEIFS('all sales summary'!$I$2:$I$2047,'all sales summary'!$A$2:$A$2047,$A37,'all sales summary'!$B$2:$B$2047,P$4)))</f>
        <v>8.503812057903834E-2</v>
      </c>
      <c r="Q37" s="60">
        <f>(AVERAGEIFS('city centre offline'!$K$2:$K$2047,'city centre offline'!$A$2:$A$2047,$A37,'city centre offline'!$B$2:$B$2047,Q$4)*AVERAGEIFS('all sales summary'!$I$2:$I$2047,'all sales summary'!$A$2:$A$2047,$A37,'all sales summary'!$B$2:$B$2047,Q$4))/((AVERAGEIFS('overall city offline'!$K$2:$K$2047,'overall city offline'!$A$2:$A$2047,$A37,'overall city offline'!$B$2:$B$2047,Q$4)*(1-AVERAGEIFS('all sales summary'!$I$2:$I$2047,'all sales summary'!$A$2:$A$2047,$A37,'all sales summary'!$B$2:$B$2047,Q$4)))+(AVERAGEIFS('city centre offline'!$K$2:$K$2047,'city centre offline'!$A$2:$A$2047,$A37,'city centre offline'!$B$2:$B$2047,Q$4)*AVERAGEIFS('all sales summary'!$I$2:$I$2047,'all sales summary'!$A$2:$A$2047,$A37,'all sales summary'!$B$2:$B$2047,Q$4)))</f>
        <v>2.8673617162077929E-2</v>
      </c>
      <c r="R37" s="60">
        <f>(AVERAGEIFS('city centre offline'!$K$2:$K$2047,'city centre offline'!$A$2:$A$2047,$A37,'city centre offline'!$B$2:$B$2047,R$4)*AVERAGEIFS('all sales summary'!$I$2:$I$2047,'all sales summary'!$A$2:$A$2047,$A37,'all sales summary'!$B$2:$B$2047,R$4))/((AVERAGEIFS('overall city offline'!$K$2:$K$2047,'overall city offline'!$A$2:$A$2047,$A37,'overall city offline'!$B$2:$B$2047,R$4)*(1-AVERAGEIFS('all sales summary'!$I$2:$I$2047,'all sales summary'!$A$2:$A$2047,$A37,'all sales summary'!$B$2:$B$2047,R$4)))+(AVERAGEIFS('city centre offline'!$K$2:$K$2047,'city centre offline'!$A$2:$A$2047,$A37,'city centre offline'!$B$2:$B$2047,R$4)*AVERAGEIFS('all sales summary'!$I$2:$I$2047,'all sales summary'!$A$2:$A$2047,$A37,'all sales summary'!$B$2:$B$2047,R$4)))</f>
        <v>1.9638641921135271E-2</v>
      </c>
      <c r="S37" s="60">
        <f>(AVERAGEIFS('city centre offline'!$K$2:$K$2047,'city centre offline'!$A$2:$A$2047,$A37,'city centre offline'!$B$2:$B$2047,S$4)*AVERAGEIFS('all sales summary'!$I$2:$I$2047,'all sales summary'!$A$2:$A$2047,$A37,'all sales summary'!$B$2:$B$2047,S$4))/((AVERAGEIFS('overall city offline'!$K$2:$K$2047,'overall city offline'!$A$2:$A$2047,$A37,'overall city offline'!$B$2:$B$2047,S$4)*(1-AVERAGEIFS('all sales summary'!$I$2:$I$2047,'all sales summary'!$A$2:$A$2047,$A37,'all sales summary'!$B$2:$B$2047,S$4)))+(AVERAGEIFS('city centre offline'!$K$2:$K$2047,'city centre offline'!$A$2:$A$2047,$A37,'city centre offline'!$B$2:$B$2047,S$4)*AVERAGEIFS('all sales summary'!$I$2:$I$2047,'all sales summary'!$A$2:$A$2047,$A37,'all sales summary'!$B$2:$B$2047,S$4)))</f>
        <v>8.3272858553384399E-2</v>
      </c>
      <c r="T37" s="60">
        <f>(AVERAGEIFS('city centre offline'!$K$2:$K$2047,'city centre offline'!$A$2:$A$2047,$A37,'city centre offline'!$B$2:$B$2047,T$4)*AVERAGEIFS('all sales summary'!$I$2:$I$2047,'all sales summary'!$A$2:$A$2047,$A37,'all sales summary'!$B$2:$B$2047,T$4))/((AVERAGEIFS('overall city offline'!$K$2:$K$2047,'overall city offline'!$A$2:$A$2047,$A37,'overall city offline'!$B$2:$B$2047,T$4)*(1-AVERAGEIFS('all sales summary'!$I$2:$I$2047,'all sales summary'!$A$2:$A$2047,$A37,'all sales summary'!$B$2:$B$2047,T$4)))+(AVERAGEIFS('city centre offline'!$K$2:$K$2047,'city centre offline'!$A$2:$A$2047,$A37,'city centre offline'!$B$2:$B$2047,T$4)*AVERAGEIFS('all sales summary'!$I$2:$I$2047,'all sales summary'!$A$2:$A$2047,$A37,'all sales summary'!$B$2:$B$2047,T$4)))</f>
        <v>9.9773465644268061E-2</v>
      </c>
      <c r="U37" s="60">
        <f>(AVERAGEIFS('city centre offline'!$K$2:$K$2047,'city centre offline'!$A$2:$A$2047,$A37,'city centre offline'!$B$2:$B$2047,U$4)*AVERAGEIFS('all sales summary'!$I$2:$I$2047,'all sales summary'!$A$2:$A$2047,$A37,'all sales summary'!$B$2:$B$2047,U$4))/((AVERAGEIFS('overall city offline'!$K$2:$K$2047,'overall city offline'!$A$2:$A$2047,$A37,'overall city offline'!$B$2:$B$2047,U$4)*(1-AVERAGEIFS('all sales summary'!$I$2:$I$2047,'all sales summary'!$A$2:$A$2047,$A37,'all sales summary'!$B$2:$B$2047,U$4)))+(AVERAGEIFS('city centre offline'!$K$2:$K$2047,'city centre offline'!$A$2:$A$2047,$A37,'city centre offline'!$B$2:$B$2047,U$4)*AVERAGEIFS('all sales summary'!$I$2:$I$2047,'all sales summary'!$A$2:$A$2047,$A37,'all sales summary'!$B$2:$B$2047,U$4)))</f>
        <v>7.7393779599933529E-2</v>
      </c>
      <c r="V37" s="60">
        <f>(AVERAGEIFS('city centre offline'!$K$2:$K$2047,'city centre offline'!$A$2:$A$2047,$A37,'city centre offline'!$B$2:$B$2047,V$4)*AVERAGEIFS('all sales summary'!$I$2:$I$2047,'all sales summary'!$A$2:$A$2047,$A37,'all sales summary'!$B$2:$B$2047,V$4))/((AVERAGEIFS('overall city offline'!$K$2:$K$2047,'overall city offline'!$A$2:$A$2047,$A37,'overall city offline'!$B$2:$B$2047,V$4)*(1-AVERAGEIFS('all sales summary'!$I$2:$I$2047,'all sales summary'!$A$2:$A$2047,$A37,'all sales summary'!$B$2:$B$2047,V$4)))+(AVERAGEIFS('city centre offline'!$K$2:$K$2047,'city centre offline'!$A$2:$A$2047,$A37,'city centre offline'!$B$2:$B$2047,V$4)*AVERAGEIFS('all sales summary'!$I$2:$I$2047,'all sales summary'!$A$2:$A$2047,$A37,'all sales summary'!$B$2:$B$2047,V$4)))</f>
        <v>6.5777348349294343E-2</v>
      </c>
      <c r="W37" s="60">
        <f>(AVERAGEIFS('city centre offline'!$K$2:$K$2047,'city centre offline'!$A$2:$A$2047,$A37,'city centre offline'!$B$2:$B$2047,W$4)*AVERAGEIFS('all sales summary'!$I$2:$I$2047,'all sales summary'!$A$2:$A$2047,$A37,'all sales summary'!$B$2:$B$2047,W$4))/((AVERAGEIFS('overall city offline'!$K$2:$K$2047,'overall city offline'!$A$2:$A$2047,$A37,'overall city offline'!$B$2:$B$2047,W$4)*(1-AVERAGEIFS('all sales summary'!$I$2:$I$2047,'all sales summary'!$A$2:$A$2047,$A37,'all sales summary'!$B$2:$B$2047,W$4)))+(AVERAGEIFS('city centre offline'!$K$2:$K$2047,'city centre offline'!$A$2:$A$2047,$A37,'city centre offline'!$B$2:$B$2047,W$4)*AVERAGEIFS('all sales summary'!$I$2:$I$2047,'all sales summary'!$A$2:$A$2047,$A37,'all sales summary'!$B$2:$B$2047,W$4)))</f>
        <v>0.10040661868420643</v>
      </c>
      <c r="X37" s="60">
        <f>(AVERAGEIFS('city centre offline'!$K$2:$K$2047,'city centre offline'!$A$2:$A$2047,$A37,'city centre offline'!$B$2:$B$2047,X$4)*AVERAGEIFS('all sales summary'!$I$2:$I$2047,'all sales summary'!$A$2:$A$2047,$A37,'all sales summary'!$B$2:$B$2047,X$4))/((AVERAGEIFS('overall city offline'!$K$2:$K$2047,'overall city offline'!$A$2:$A$2047,$A37,'overall city offline'!$B$2:$B$2047,X$4)*(1-AVERAGEIFS('all sales summary'!$I$2:$I$2047,'all sales summary'!$A$2:$A$2047,$A37,'all sales summary'!$B$2:$B$2047,X$4)))+(AVERAGEIFS('city centre offline'!$K$2:$K$2047,'city centre offline'!$A$2:$A$2047,$A37,'city centre offline'!$B$2:$B$2047,X$4)*AVERAGEIFS('all sales summary'!$I$2:$I$2047,'all sales summary'!$A$2:$A$2047,$A37,'all sales summary'!$B$2:$B$2047,X$4)))</f>
        <v>7.072819519815704E-2</v>
      </c>
      <c r="Y37" s="60">
        <f>(AVERAGEIFS('city centre offline'!$K$2:$K$2047,'city centre offline'!$A$2:$A$2047,$A37,'city centre offline'!$B$2:$B$2047,Y$4)*AVERAGEIFS('all sales summary'!$I$2:$I$2047,'all sales summary'!$A$2:$A$2047,$A37,'all sales summary'!$B$2:$B$2047,Y$4))/((AVERAGEIFS('overall city offline'!$K$2:$K$2047,'overall city offline'!$A$2:$A$2047,$A37,'overall city offline'!$B$2:$B$2047,Y$4)*(1-AVERAGEIFS('all sales summary'!$I$2:$I$2047,'all sales summary'!$A$2:$A$2047,$A37,'all sales summary'!$B$2:$B$2047,Y$4)))+(AVERAGEIFS('city centre offline'!$K$2:$K$2047,'city centre offline'!$A$2:$A$2047,$A37,'city centre offline'!$B$2:$B$2047,Y$4)*AVERAGEIFS('all sales summary'!$I$2:$I$2047,'all sales summary'!$A$2:$A$2047,$A37,'all sales summary'!$B$2:$B$2047,Y$4)))</f>
        <v>0.16698890399460858</v>
      </c>
      <c r="Z37" s="60">
        <f>(AVERAGEIFS('city centre offline'!$K$2:$K$2047,'city centre offline'!$A$2:$A$2047,$A37,'city centre offline'!$B$2:$B$2047,Z$4)*AVERAGEIFS('all sales summary'!$I$2:$I$2047,'all sales summary'!$A$2:$A$2047,$A37,'all sales summary'!$B$2:$B$2047,Z$4))/((AVERAGEIFS('overall city offline'!$K$2:$K$2047,'overall city offline'!$A$2:$A$2047,$A37,'overall city offline'!$B$2:$B$2047,Z$4)*(1-AVERAGEIFS('all sales summary'!$I$2:$I$2047,'all sales summary'!$A$2:$A$2047,$A37,'all sales summary'!$B$2:$B$2047,Z$4)))+(AVERAGEIFS('city centre offline'!$K$2:$K$2047,'city centre offline'!$A$2:$A$2047,$A37,'city centre offline'!$B$2:$B$2047,Z$4)*AVERAGEIFS('all sales summary'!$I$2:$I$2047,'all sales summary'!$A$2:$A$2047,$A37,'all sales summary'!$B$2:$B$2047,Z$4)))</f>
        <v>4.3362682456142915E-2</v>
      </c>
      <c r="AA37" s="60">
        <f>(AVERAGEIFS('city centre offline'!$K$2:$K$2047,'city centre offline'!$A$2:$A$2047,$A37,'city centre offline'!$B$2:$B$2047,AA$4)*AVERAGEIFS('all sales summary'!$I$2:$I$2047,'all sales summary'!$A$2:$A$2047,$A37,'all sales summary'!$B$2:$B$2047,AA$4))/((AVERAGEIFS('overall city offline'!$K$2:$K$2047,'overall city offline'!$A$2:$A$2047,$A37,'overall city offline'!$B$2:$B$2047,AA$4)*(1-AVERAGEIFS('all sales summary'!$I$2:$I$2047,'all sales summary'!$A$2:$A$2047,$A37,'all sales summary'!$B$2:$B$2047,AA$4)))+(AVERAGEIFS('city centre offline'!$K$2:$K$2047,'city centre offline'!$A$2:$A$2047,$A37,'city centre offline'!$B$2:$B$2047,AA$4)*AVERAGEIFS('all sales summary'!$I$2:$I$2047,'all sales summary'!$A$2:$A$2047,$A37,'all sales summary'!$B$2:$B$2047,AA$4)))</f>
        <v>3.8430497496815104E-2</v>
      </c>
      <c r="AB37" s="60">
        <f>(AVERAGEIFS('city centre offline'!$K$2:$K$2047,'city centre offline'!$A$2:$A$2047,$A37,'city centre offline'!$B$2:$B$2047,AB$4)*AVERAGEIFS('all sales summary'!$I$2:$I$2047,'all sales summary'!$A$2:$A$2047,$A37,'all sales summary'!$B$2:$B$2047,AB$4))/((AVERAGEIFS('overall city offline'!$K$2:$K$2047,'overall city offline'!$A$2:$A$2047,$A37,'overall city offline'!$B$2:$B$2047,AB$4)*(1-AVERAGEIFS('all sales summary'!$I$2:$I$2047,'all sales summary'!$A$2:$A$2047,$A37,'all sales summary'!$B$2:$B$2047,AB$4)))+(AVERAGEIFS('city centre offline'!$K$2:$K$2047,'city centre offline'!$A$2:$A$2047,$A37,'city centre offline'!$B$2:$B$2047,AB$4)*AVERAGEIFS('all sales summary'!$I$2:$I$2047,'all sales summary'!$A$2:$A$2047,$A37,'all sales summary'!$B$2:$B$2047,AB$4)))</f>
        <v>3.8564881002153883E-2</v>
      </c>
      <c r="AC37" s="60">
        <f>(AVERAGEIFS('city centre offline'!$K$2:$K$2047,'city centre offline'!$A$2:$A$2047,$A37,'city centre offline'!$B$2:$B$2047,AC$4)*AVERAGEIFS('all sales summary'!$I$2:$I$2047,'all sales summary'!$A$2:$A$2047,$A37,'all sales summary'!$B$2:$B$2047,AC$4))/((AVERAGEIFS('overall city offline'!$K$2:$K$2047,'overall city offline'!$A$2:$A$2047,$A37,'overall city offline'!$B$2:$B$2047,AC$4)*(1-AVERAGEIFS('all sales summary'!$I$2:$I$2047,'all sales summary'!$A$2:$A$2047,$A37,'all sales summary'!$B$2:$B$2047,AC$4)))+(AVERAGEIFS('city centre offline'!$K$2:$K$2047,'city centre offline'!$A$2:$A$2047,$A37,'city centre offline'!$B$2:$B$2047,AC$4)*AVERAGEIFS('all sales summary'!$I$2:$I$2047,'all sales summary'!$A$2:$A$2047,$A37,'all sales summary'!$B$2:$B$2047,AC$4)))</f>
        <v>0.17074693761613319</v>
      </c>
      <c r="AD37" s="60">
        <f>(AVERAGEIFS('city centre offline'!$K$2:$K$2047,'city centre offline'!$A$2:$A$2047,$A37,'city centre offline'!$B$2:$B$2047,AD$4)*AVERAGEIFS('all sales summary'!$I$2:$I$2047,'all sales summary'!$A$2:$A$2047,$A37,'all sales summary'!$B$2:$B$2047,AD$4))/((AVERAGEIFS('overall city offline'!$K$2:$K$2047,'overall city offline'!$A$2:$A$2047,$A37,'overall city offline'!$B$2:$B$2047,AD$4)*(1-AVERAGEIFS('all sales summary'!$I$2:$I$2047,'all sales summary'!$A$2:$A$2047,$A37,'all sales summary'!$B$2:$B$2047,AD$4)))+(AVERAGEIFS('city centre offline'!$K$2:$K$2047,'city centre offline'!$A$2:$A$2047,$A37,'city centre offline'!$B$2:$B$2047,AD$4)*AVERAGEIFS('all sales summary'!$I$2:$I$2047,'all sales summary'!$A$2:$A$2047,$A37,'all sales summary'!$B$2:$B$2047,AD$4)))</f>
        <v>8.5069815853218794E-2</v>
      </c>
      <c r="AE37" s="60">
        <f>(AVERAGEIFS('city centre offline'!$K$2:$K$2047,'city centre offline'!$A$2:$A$2047,$A37,'city centre offline'!$B$2:$B$2047,AE$4)*AVERAGEIFS('all sales summary'!$I$2:$I$2047,'all sales summary'!$A$2:$A$2047,$A37,'all sales summary'!$B$2:$B$2047,AE$4))/((AVERAGEIFS('overall city offline'!$K$2:$K$2047,'overall city offline'!$A$2:$A$2047,$A37,'overall city offline'!$B$2:$B$2047,AE$4)*(1-AVERAGEIFS('all sales summary'!$I$2:$I$2047,'all sales summary'!$A$2:$A$2047,$A37,'all sales summary'!$B$2:$B$2047,AE$4)))+(AVERAGEIFS('city centre offline'!$K$2:$K$2047,'city centre offline'!$A$2:$A$2047,$A37,'city centre offline'!$B$2:$B$2047,AE$4)*AVERAGEIFS('all sales summary'!$I$2:$I$2047,'all sales summary'!$A$2:$A$2047,$A37,'all sales summary'!$B$2:$B$2047,AE$4)))</f>
        <v>6.4277270605534773E-2</v>
      </c>
      <c r="AF37" s="60">
        <f>(AVERAGEIFS('city centre offline'!$K$2:$K$2047,'city centre offline'!$A$2:$A$2047,$A37,'city centre offline'!$B$2:$B$2047,AF$4)*AVERAGEIFS('all sales summary'!$I$2:$I$2047,'all sales summary'!$A$2:$A$2047,$A37,'all sales summary'!$B$2:$B$2047,AF$4))/((AVERAGEIFS('overall city offline'!$K$2:$K$2047,'overall city offline'!$A$2:$A$2047,$A37,'overall city offline'!$B$2:$B$2047,AF$4)*(1-AVERAGEIFS('all sales summary'!$I$2:$I$2047,'all sales summary'!$A$2:$A$2047,$A37,'all sales summary'!$B$2:$B$2047,AF$4)))+(AVERAGEIFS('city centre offline'!$K$2:$K$2047,'city centre offline'!$A$2:$A$2047,$A37,'city centre offline'!$B$2:$B$2047,AF$4)*AVERAGEIFS('all sales summary'!$I$2:$I$2047,'all sales summary'!$A$2:$A$2047,$A37,'all sales summary'!$B$2:$B$2047,AF$4)))</f>
        <v>4.041325514541709E-2</v>
      </c>
      <c r="AG37" s="60">
        <f>(AVERAGEIFS('city centre offline'!$K$2:$K$2047,'city centre offline'!$A$2:$A$2047,$A37,'city centre offline'!$B$2:$B$2047,AG$4)*AVERAGEIFS('all sales summary'!$I$2:$I$2047,'all sales summary'!$A$2:$A$2047,$A37,'all sales summary'!$B$2:$B$2047,AG$4))/((AVERAGEIFS('overall city offline'!$K$2:$K$2047,'overall city offline'!$A$2:$A$2047,$A37,'overall city offline'!$B$2:$B$2047,AG$4)*(1-AVERAGEIFS('all sales summary'!$I$2:$I$2047,'all sales summary'!$A$2:$A$2047,$A37,'all sales summary'!$B$2:$B$2047,AG$4)))+(AVERAGEIFS('city centre offline'!$K$2:$K$2047,'city centre offline'!$A$2:$A$2047,$A37,'city centre offline'!$B$2:$B$2047,AG$4)*AVERAGEIFS('all sales summary'!$I$2:$I$2047,'all sales summary'!$A$2:$A$2047,$A37,'all sales summary'!$B$2:$B$2047,AG$4)))</f>
        <v>2.8300742107974949E-2</v>
      </c>
      <c r="AH37" s="60">
        <f>(AVERAGEIFS('city centre offline'!$K$2:$K$2047,'city centre offline'!$A$2:$A$2047,$A37,'city centre offline'!$B$2:$B$2047,AH$4)*AVERAGEIFS('all sales summary'!$I$2:$I$2047,'all sales summary'!$A$2:$A$2047,$A37,'all sales summary'!$B$2:$B$2047,AH$4))/((AVERAGEIFS('overall city offline'!$K$2:$K$2047,'overall city offline'!$A$2:$A$2047,$A37,'overall city offline'!$B$2:$B$2047,AH$4)*(1-AVERAGEIFS('all sales summary'!$I$2:$I$2047,'all sales summary'!$A$2:$A$2047,$A37,'all sales summary'!$B$2:$B$2047,AH$4)))+(AVERAGEIFS('city centre offline'!$K$2:$K$2047,'city centre offline'!$A$2:$A$2047,$A37,'city centre offline'!$B$2:$B$2047,AH$4)*AVERAGEIFS('all sales summary'!$I$2:$I$2047,'all sales summary'!$A$2:$A$2047,$A37,'all sales summary'!$B$2:$B$2047,AH$4)))</f>
        <v>2.572996769356892E-2</v>
      </c>
    </row>
    <row r="38" spans="1:34" x14ac:dyDescent="0.3">
      <c r="A38" t="s">
        <v>40</v>
      </c>
      <c r="B38" s="60">
        <f>(AVERAGEIFS('city centre offline'!$K$2:$K$2047,'city centre offline'!$A$2:$A$2047,$A38,'city centre offline'!$B$2:$B$2047,B$4)*AVERAGEIFS('all sales summary'!$I$2:$I$2047,'all sales summary'!$A$2:$A$2047,$A38,'all sales summary'!$B$2:$B$2047,B$4))/((AVERAGEIFS('overall city offline'!$K$2:$K$2047,'overall city offline'!$A$2:$A$2047,$A38,'overall city offline'!$B$2:$B$2047,B$4)*(1-AVERAGEIFS('all sales summary'!$I$2:$I$2047,'all sales summary'!$A$2:$A$2047,$A38,'all sales summary'!$B$2:$B$2047,B$4)))+(AVERAGEIFS('city centre offline'!$K$2:$K$2047,'city centre offline'!$A$2:$A$2047,$A38,'city centre offline'!$B$2:$B$2047,B$4)*AVERAGEIFS('all sales summary'!$I$2:$I$2047,'all sales summary'!$A$2:$A$2047,$A38,'all sales summary'!$B$2:$B$2047,B$4)))</f>
        <v>0.13843593710128249</v>
      </c>
      <c r="C38" s="60">
        <f>(AVERAGEIFS('city centre offline'!$K$2:$K$2047,'city centre offline'!$A$2:$A$2047,$A38,'city centre offline'!$B$2:$B$2047,C$4)*AVERAGEIFS('all sales summary'!$I$2:$I$2047,'all sales summary'!$A$2:$A$2047,$A38,'all sales summary'!$B$2:$B$2047,C$4))/((AVERAGEIFS('overall city offline'!$K$2:$K$2047,'overall city offline'!$A$2:$A$2047,$A38,'overall city offline'!$B$2:$B$2047,C$4)*(1-AVERAGEIFS('all sales summary'!$I$2:$I$2047,'all sales summary'!$A$2:$A$2047,$A38,'all sales summary'!$B$2:$B$2047,C$4)))+(AVERAGEIFS('city centre offline'!$K$2:$K$2047,'city centre offline'!$A$2:$A$2047,$A38,'city centre offline'!$B$2:$B$2047,C$4)*AVERAGEIFS('all sales summary'!$I$2:$I$2047,'all sales summary'!$A$2:$A$2047,$A38,'all sales summary'!$B$2:$B$2047,C$4)))</f>
        <v>0.13928551678661319</v>
      </c>
      <c r="D38" s="60">
        <f>(AVERAGEIFS('city centre offline'!$K$2:$K$2047,'city centre offline'!$A$2:$A$2047,$A38,'city centre offline'!$B$2:$B$2047,D$4)*AVERAGEIFS('all sales summary'!$I$2:$I$2047,'all sales summary'!$A$2:$A$2047,$A38,'all sales summary'!$B$2:$B$2047,D$4))/((AVERAGEIFS('overall city offline'!$K$2:$K$2047,'overall city offline'!$A$2:$A$2047,$A38,'overall city offline'!$B$2:$B$2047,D$4)*(1-AVERAGEIFS('all sales summary'!$I$2:$I$2047,'all sales summary'!$A$2:$A$2047,$A38,'all sales summary'!$B$2:$B$2047,D$4)))+(AVERAGEIFS('city centre offline'!$K$2:$K$2047,'city centre offline'!$A$2:$A$2047,$A38,'city centre offline'!$B$2:$B$2047,D$4)*AVERAGEIFS('all sales summary'!$I$2:$I$2047,'all sales summary'!$A$2:$A$2047,$A38,'all sales summary'!$B$2:$B$2047,D$4)))</f>
        <v>0.14789951048329841</v>
      </c>
      <c r="E38" s="60">
        <f>(AVERAGEIFS('city centre offline'!$K$2:$K$2047,'city centre offline'!$A$2:$A$2047,$A38,'city centre offline'!$B$2:$B$2047,E$4)*AVERAGEIFS('all sales summary'!$I$2:$I$2047,'all sales summary'!$A$2:$A$2047,$A38,'all sales summary'!$B$2:$B$2047,E$4))/((AVERAGEIFS('overall city offline'!$K$2:$K$2047,'overall city offline'!$A$2:$A$2047,$A38,'overall city offline'!$B$2:$B$2047,E$4)*(1-AVERAGEIFS('all sales summary'!$I$2:$I$2047,'all sales summary'!$A$2:$A$2047,$A38,'all sales summary'!$B$2:$B$2047,E$4)))+(AVERAGEIFS('city centre offline'!$K$2:$K$2047,'city centre offline'!$A$2:$A$2047,$A38,'city centre offline'!$B$2:$B$2047,E$4)*AVERAGEIFS('all sales summary'!$I$2:$I$2047,'all sales summary'!$A$2:$A$2047,$A38,'all sales summary'!$B$2:$B$2047,E$4)))</f>
        <v>0.13803267101041877</v>
      </c>
      <c r="F38" s="60">
        <f>(AVERAGEIFS('city centre offline'!$K$2:$K$2047,'city centre offline'!$A$2:$A$2047,$A38,'city centre offline'!$B$2:$B$2047,F$4)*AVERAGEIFS('all sales summary'!$I$2:$I$2047,'all sales summary'!$A$2:$A$2047,$A38,'all sales summary'!$B$2:$B$2047,F$4))/((AVERAGEIFS('overall city offline'!$K$2:$K$2047,'overall city offline'!$A$2:$A$2047,$A38,'overall city offline'!$B$2:$B$2047,F$4)*(1-AVERAGEIFS('all sales summary'!$I$2:$I$2047,'all sales summary'!$A$2:$A$2047,$A38,'all sales summary'!$B$2:$B$2047,F$4)))+(AVERAGEIFS('city centre offline'!$K$2:$K$2047,'city centre offline'!$A$2:$A$2047,$A38,'city centre offline'!$B$2:$B$2047,F$4)*AVERAGEIFS('all sales summary'!$I$2:$I$2047,'all sales summary'!$A$2:$A$2047,$A38,'all sales summary'!$B$2:$B$2047,F$4)))</f>
        <v>0.14250173257634163</v>
      </c>
      <c r="G38" s="60">
        <f>(AVERAGEIFS('city centre offline'!$K$2:$K$2047,'city centre offline'!$A$2:$A$2047,$A38,'city centre offline'!$B$2:$B$2047,G$4)*AVERAGEIFS('all sales summary'!$I$2:$I$2047,'all sales summary'!$A$2:$A$2047,$A38,'all sales summary'!$B$2:$B$2047,G$4))/((AVERAGEIFS('overall city offline'!$K$2:$K$2047,'overall city offline'!$A$2:$A$2047,$A38,'overall city offline'!$B$2:$B$2047,G$4)*(1-AVERAGEIFS('all sales summary'!$I$2:$I$2047,'all sales summary'!$A$2:$A$2047,$A38,'all sales summary'!$B$2:$B$2047,G$4)))+(AVERAGEIFS('city centre offline'!$K$2:$K$2047,'city centre offline'!$A$2:$A$2047,$A38,'city centre offline'!$B$2:$B$2047,G$4)*AVERAGEIFS('all sales summary'!$I$2:$I$2047,'all sales summary'!$A$2:$A$2047,$A38,'all sales summary'!$B$2:$B$2047,G$4)))</f>
        <v>0.14625790766494365</v>
      </c>
      <c r="H38" s="60">
        <f>(AVERAGEIFS('city centre offline'!$K$2:$K$2047,'city centre offline'!$A$2:$A$2047,$A38,'city centre offline'!$B$2:$B$2047,H$4)*AVERAGEIFS('all sales summary'!$I$2:$I$2047,'all sales summary'!$A$2:$A$2047,$A38,'all sales summary'!$B$2:$B$2047,H$4))/((AVERAGEIFS('overall city offline'!$K$2:$K$2047,'overall city offline'!$A$2:$A$2047,$A38,'overall city offline'!$B$2:$B$2047,H$4)*(1-AVERAGEIFS('all sales summary'!$I$2:$I$2047,'all sales summary'!$A$2:$A$2047,$A38,'all sales summary'!$B$2:$B$2047,H$4)))+(AVERAGEIFS('city centre offline'!$K$2:$K$2047,'city centre offline'!$A$2:$A$2047,$A38,'city centre offline'!$B$2:$B$2047,H$4)*AVERAGEIFS('all sales summary'!$I$2:$I$2047,'all sales summary'!$A$2:$A$2047,$A38,'all sales summary'!$B$2:$B$2047,H$4)))</f>
        <v>0.13994385478623603</v>
      </c>
      <c r="I38" s="60">
        <f>(AVERAGEIFS('city centre offline'!$K$2:$K$2047,'city centre offline'!$A$2:$A$2047,$A38,'city centre offline'!$B$2:$B$2047,I$4)*AVERAGEIFS('all sales summary'!$I$2:$I$2047,'all sales summary'!$A$2:$A$2047,$A38,'all sales summary'!$B$2:$B$2047,I$4))/((AVERAGEIFS('overall city offline'!$K$2:$K$2047,'overall city offline'!$A$2:$A$2047,$A38,'overall city offline'!$B$2:$B$2047,I$4)*(1-AVERAGEIFS('all sales summary'!$I$2:$I$2047,'all sales summary'!$A$2:$A$2047,$A38,'all sales summary'!$B$2:$B$2047,I$4)))+(AVERAGEIFS('city centre offline'!$K$2:$K$2047,'city centre offline'!$A$2:$A$2047,$A38,'city centre offline'!$B$2:$B$2047,I$4)*AVERAGEIFS('all sales summary'!$I$2:$I$2047,'all sales summary'!$A$2:$A$2047,$A38,'all sales summary'!$B$2:$B$2047,I$4)))</f>
        <v>0.13474880246818122</v>
      </c>
      <c r="J38" s="60">
        <f>(AVERAGEIFS('city centre offline'!$K$2:$K$2047,'city centre offline'!$A$2:$A$2047,$A38,'city centre offline'!$B$2:$B$2047,J$4)*AVERAGEIFS('all sales summary'!$I$2:$I$2047,'all sales summary'!$A$2:$A$2047,$A38,'all sales summary'!$B$2:$B$2047,J$4))/((AVERAGEIFS('overall city offline'!$K$2:$K$2047,'overall city offline'!$A$2:$A$2047,$A38,'overall city offline'!$B$2:$B$2047,J$4)*(1-AVERAGEIFS('all sales summary'!$I$2:$I$2047,'all sales summary'!$A$2:$A$2047,$A38,'all sales summary'!$B$2:$B$2047,J$4)))+(AVERAGEIFS('city centre offline'!$K$2:$K$2047,'city centre offline'!$A$2:$A$2047,$A38,'city centre offline'!$B$2:$B$2047,J$4)*AVERAGEIFS('all sales summary'!$I$2:$I$2047,'all sales summary'!$A$2:$A$2047,$A38,'all sales summary'!$B$2:$B$2047,J$4)))</f>
        <v>0.13924074840903145</v>
      </c>
      <c r="K38" s="60">
        <f>(AVERAGEIFS('city centre offline'!$K$2:$K$2047,'city centre offline'!$A$2:$A$2047,$A38,'city centre offline'!$B$2:$B$2047,K$4)*AVERAGEIFS('all sales summary'!$I$2:$I$2047,'all sales summary'!$A$2:$A$2047,$A38,'all sales summary'!$B$2:$B$2047,K$4))/((AVERAGEIFS('overall city offline'!$K$2:$K$2047,'overall city offline'!$A$2:$A$2047,$A38,'overall city offline'!$B$2:$B$2047,K$4)*(1-AVERAGEIFS('all sales summary'!$I$2:$I$2047,'all sales summary'!$A$2:$A$2047,$A38,'all sales summary'!$B$2:$B$2047,K$4)))+(AVERAGEIFS('city centre offline'!$K$2:$K$2047,'city centre offline'!$A$2:$A$2047,$A38,'city centre offline'!$B$2:$B$2047,K$4)*AVERAGEIFS('all sales summary'!$I$2:$I$2047,'all sales summary'!$A$2:$A$2047,$A38,'all sales summary'!$B$2:$B$2047,K$4)))</f>
        <v>0.14031239394446865</v>
      </c>
      <c r="L38" s="60">
        <f>(AVERAGEIFS('city centre offline'!$K$2:$K$2047,'city centre offline'!$A$2:$A$2047,$A38,'city centre offline'!$B$2:$B$2047,L$4)*AVERAGEIFS('all sales summary'!$I$2:$I$2047,'all sales summary'!$A$2:$A$2047,$A38,'all sales summary'!$B$2:$B$2047,L$4))/((AVERAGEIFS('overall city offline'!$K$2:$K$2047,'overall city offline'!$A$2:$A$2047,$A38,'overall city offline'!$B$2:$B$2047,L$4)*(1-AVERAGEIFS('all sales summary'!$I$2:$I$2047,'all sales summary'!$A$2:$A$2047,$A38,'all sales summary'!$B$2:$B$2047,L$4)))+(AVERAGEIFS('city centre offline'!$K$2:$K$2047,'city centre offline'!$A$2:$A$2047,$A38,'city centre offline'!$B$2:$B$2047,L$4)*AVERAGEIFS('all sales summary'!$I$2:$I$2047,'all sales summary'!$A$2:$A$2047,$A38,'all sales summary'!$B$2:$B$2047,L$4)))</f>
        <v>0.1458142065670118</v>
      </c>
      <c r="M38" s="60">
        <f>(AVERAGEIFS('city centre offline'!$K$2:$K$2047,'city centre offline'!$A$2:$A$2047,$A38,'city centre offline'!$B$2:$B$2047,M$4)*AVERAGEIFS('all sales summary'!$I$2:$I$2047,'all sales summary'!$A$2:$A$2047,$A38,'all sales summary'!$B$2:$B$2047,M$4))/((AVERAGEIFS('overall city offline'!$K$2:$K$2047,'overall city offline'!$A$2:$A$2047,$A38,'overall city offline'!$B$2:$B$2047,M$4)*(1-AVERAGEIFS('all sales summary'!$I$2:$I$2047,'all sales summary'!$A$2:$A$2047,$A38,'all sales summary'!$B$2:$B$2047,M$4)))+(AVERAGEIFS('city centre offline'!$K$2:$K$2047,'city centre offline'!$A$2:$A$2047,$A38,'city centre offline'!$B$2:$B$2047,M$4)*AVERAGEIFS('all sales summary'!$I$2:$I$2047,'all sales summary'!$A$2:$A$2047,$A38,'all sales summary'!$B$2:$B$2047,M$4)))</f>
        <v>0.17643336995480149</v>
      </c>
      <c r="N38" s="60">
        <f>(AVERAGEIFS('city centre offline'!$K$2:$K$2047,'city centre offline'!$A$2:$A$2047,$A38,'city centre offline'!$B$2:$B$2047,N$4)*AVERAGEIFS('all sales summary'!$I$2:$I$2047,'all sales summary'!$A$2:$A$2047,$A38,'all sales summary'!$B$2:$B$2047,N$4))/((AVERAGEIFS('overall city offline'!$K$2:$K$2047,'overall city offline'!$A$2:$A$2047,$A38,'overall city offline'!$B$2:$B$2047,N$4)*(1-AVERAGEIFS('all sales summary'!$I$2:$I$2047,'all sales summary'!$A$2:$A$2047,$A38,'all sales summary'!$B$2:$B$2047,N$4)))+(AVERAGEIFS('city centre offline'!$K$2:$K$2047,'city centre offline'!$A$2:$A$2047,$A38,'city centre offline'!$B$2:$B$2047,N$4)*AVERAGEIFS('all sales summary'!$I$2:$I$2047,'all sales summary'!$A$2:$A$2047,$A38,'all sales summary'!$B$2:$B$2047,N$4)))</f>
        <v>0.13915173276402365</v>
      </c>
      <c r="O38" s="60">
        <f>(AVERAGEIFS('city centre offline'!$K$2:$K$2047,'city centre offline'!$A$2:$A$2047,$A38,'city centre offline'!$B$2:$B$2047,O$4)*AVERAGEIFS('all sales summary'!$I$2:$I$2047,'all sales summary'!$A$2:$A$2047,$A38,'all sales summary'!$B$2:$B$2047,O$4))/((AVERAGEIFS('overall city offline'!$K$2:$K$2047,'overall city offline'!$A$2:$A$2047,$A38,'overall city offline'!$B$2:$B$2047,O$4)*(1-AVERAGEIFS('all sales summary'!$I$2:$I$2047,'all sales summary'!$A$2:$A$2047,$A38,'all sales summary'!$B$2:$B$2047,O$4)))+(AVERAGEIFS('city centre offline'!$K$2:$K$2047,'city centre offline'!$A$2:$A$2047,$A38,'city centre offline'!$B$2:$B$2047,O$4)*AVERAGEIFS('all sales summary'!$I$2:$I$2047,'all sales summary'!$A$2:$A$2047,$A38,'all sales summary'!$B$2:$B$2047,O$4)))</f>
        <v>0.13237419810015219</v>
      </c>
      <c r="P38" s="60">
        <f>(AVERAGEIFS('city centre offline'!$K$2:$K$2047,'city centre offline'!$A$2:$A$2047,$A38,'city centre offline'!$B$2:$B$2047,P$4)*AVERAGEIFS('all sales summary'!$I$2:$I$2047,'all sales summary'!$A$2:$A$2047,$A38,'all sales summary'!$B$2:$B$2047,P$4))/((AVERAGEIFS('overall city offline'!$K$2:$K$2047,'overall city offline'!$A$2:$A$2047,$A38,'overall city offline'!$B$2:$B$2047,P$4)*(1-AVERAGEIFS('all sales summary'!$I$2:$I$2047,'all sales summary'!$A$2:$A$2047,$A38,'all sales summary'!$B$2:$B$2047,P$4)))+(AVERAGEIFS('city centre offline'!$K$2:$K$2047,'city centre offline'!$A$2:$A$2047,$A38,'city centre offline'!$B$2:$B$2047,P$4)*AVERAGEIFS('all sales summary'!$I$2:$I$2047,'all sales summary'!$A$2:$A$2047,$A38,'all sales summary'!$B$2:$B$2047,P$4)))</f>
        <v>8.5971609150842648E-2</v>
      </c>
      <c r="Q38" s="60">
        <f>(AVERAGEIFS('city centre offline'!$K$2:$K$2047,'city centre offline'!$A$2:$A$2047,$A38,'city centre offline'!$B$2:$B$2047,Q$4)*AVERAGEIFS('all sales summary'!$I$2:$I$2047,'all sales summary'!$A$2:$A$2047,$A38,'all sales summary'!$B$2:$B$2047,Q$4))/((AVERAGEIFS('overall city offline'!$K$2:$K$2047,'overall city offline'!$A$2:$A$2047,$A38,'overall city offline'!$B$2:$B$2047,Q$4)*(1-AVERAGEIFS('all sales summary'!$I$2:$I$2047,'all sales summary'!$A$2:$A$2047,$A38,'all sales summary'!$B$2:$B$2047,Q$4)))+(AVERAGEIFS('city centre offline'!$K$2:$K$2047,'city centre offline'!$A$2:$A$2047,$A38,'city centre offline'!$B$2:$B$2047,Q$4)*AVERAGEIFS('all sales summary'!$I$2:$I$2047,'all sales summary'!$A$2:$A$2047,$A38,'all sales summary'!$B$2:$B$2047,Q$4)))</f>
        <v>2.1251519941003585E-3</v>
      </c>
      <c r="R38" s="60">
        <f>(AVERAGEIFS('city centre offline'!$K$2:$K$2047,'city centre offline'!$A$2:$A$2047,$A38,'city centre offline'!$B$2:$B$2047,R$4)*AVERAGEIFS('all sales summary'!$I$2:$I$2047,'all sales summary'!$A$2:$A$2047,$A38,'all sales summary'!$B$2:$B$2047,R$4))/((AVERAGEIFS('overall city offline'!$K$2:$K$2047,'overall city offline'!$A$2:$A$2047,$A38,'overall city offline'!$B$2:$B$2047,R$4)*(1-AVERAGEIFS('all sales summary'!$I$2:$I$2047,'all sales summary'!$A$2:$A$2047,$A38,'all sales summary'!$B$2:$B$2047,R$4)))+(AVERAGEIFS('city centre offline'!$K$2:$K$2047,'city centre offline'!$A$2:$A$2047,$A38,'city centre offline'!$B$2:$B$2047,R$4)*AVERAGEIFS('all sales summary'!$I$2:$I$2047,'all sales summary'!$A$2:$A$2047,$A38,'all sales summary'!$B$2:$B$2047,R$4)))</f>
        <v>2.5365726134522842E-3</v>
      </c>
      <c r="S38" s="60">
        <f>(AVERAGEIFS('city centre offline'!$K$2:$K$2047,'city centre offline'!$A$2:$A$2047,$A38,'city centre offline'!$B$2:$B$2047,S$4)*AVERAGEIFS('all sales summary'!$I$2:$I$2047,'all sales summary'!$A$2:$A$2047,$A38,'all sales summary'!$B$2:$B$2047,S$4))/((AVERAGEIFS('overall city offline'!$K$2:$K$2047,'overall city offline'!$A$2:$A$2047,$A38,'overall city offline'!$B$2:$B$2047,S$4)*(1-AVERAGEIFS('all sales summary'!$I$2:$I$2047,'all sales summary'!$A$2:$A$2047,$A38,'all sales summary'!$B$2:$B$2047,S$4)))+(AVERAGEIFS('city centre offline'!$K$2:$K$2047,'city centre offline'!$A$2:$A$2047,$A38,'city centre offline'!$B$2:$B$2047,S$4)*AVERAGEIFS('all sales summary'!$I$2:$I$2047,'all sales summary'!$A$2:$A$2047,$A38,'all sales summary'!$B$2:$B$2047,S$4)))</f>
        <v>5.9442671091085662E-2</v>
      </c>
      <c r="T38" s="60">
        <f>(AVERAGEIFS('city centre offline'!$K$2:$K$2047,'city centre offline'!$A$2:$A$2047,$A38,'city centre offline'!$B$2:$B$2047,T$4)*AVERAGEIFS('all sales summary'!$I$2:$I$2047,'all sales summary'!$A$2:$A$2047,$A38,'all sales summary'!$B$2:$B$2047,T$4))/((AVERAGEIFS('overall city offline'!$K$2:$K$2047,'overall city offline'!$A$2:$A$2047,$A38,'overall city offline'!$B$2:$B$2047,T$4)*(1-AVERAGEIFS('all sales summary'!$I$2:$I$2047,'all sales summary'!$A$2:$A$2047,$A38,'all sales summary'!$B$2:$B$2047,T$4)))+(AVERAGEIFS('city centre offline'!$K$2:$K$2047,'city centre offline'!$A$2:$A$2047,$A38,'city centre offline'!$B$2:$B$2047,T$4)*AVERAGEIFS('all sales summary'!$I$2:$I$2047,'all sales summary'!$A$2:$A$2047,$A38,'all sales summary'!$B$2:$B$2047,T$4)))</f>
        <v>0.11181547883280661</v>
      </c>
      <c r="U38" s="60">
        <f>(AVERAGEIFS('city centre offline'!$K$2:$K$2047,'city centre offline'!$A$2:$A$2047,$A38,'city centre offline'!$B$2:$B$2047,U$4)*AVERAGEIFS('all sales summary'!$I$2:$I$2047,'all sales summary'!$A$2:$A$2047,$A38,'all sales summary'!$B$2:$B$2047,U$4))/((AVERAGEIFS('overall city offline'!$K$2:$K$2047,'overall city offline'!$A$2:$A$2047,$A38,'overall city offline'!$B$2:$B$2047,U$4)*(1-AVERAGEIFS('all sales summary'!$I$2:$I$2047,'all sales summary'!$A$2:$A$2047,$A38,'all sales summary'!$B$2:$B$2047,U$4)))+(AVERAGEIFS('city centre offline'!$K$2:$K$2047,'city centre offline'!$A$2:$A$2047,$A38,'city centre offline'!$B$2:$B$2047,U$4)*AVERAGEIFS('all sales summary'!$I$2:$I$2047,'all sales summary'!$A$2:$A$2047,$A38,'all sales summary'!$B$2:$B$2047,U$4)))</f>
        <v>0.11881865119879259</v>
      </c>
      <c r="V38" s="60">
        <f>(AVERAGEIFS('city centre offline'!$K$2:$K$2047,'city centre offline'!$A$2:$A$2047,$A38,'city centre offline'!$B$2:$B$2047,V$4)*AVERAGEIFS('all sales summary'!$I$2:$I$2047,'all sales summary'!$A$2:$A$2047,$A38,'all sales summary'!$B$2:$B$2047,V$4))/((AVERAGEIFS('overall city offline'!$K$2:$K$2047,'overall city offline'!$A$2:$A$2047,$A38,'overall city offline'!$B$2:$B$2047,V$4)*(1-AVERAGEIFS('all sales summary'!$I$2:$I$2047,'all sales summary'!$A$2:$A$2047,$A38,'all sales summary'!$B$2:$B$2047,V$4)))+(AVERAGEIFS('city centre offline'!$K$2:$K$2047,'city centre offline'!$A$2:$A$2047,$A38,'city centre offline'!$B$2:$B$2047,V$4)*AVERAGEIFS('all sales summary'!$I$2:$I$2047,'all sales summary'!$A$2:$A$2047,$A38,'all sales summary'!$B$2:$B$2047,V$4)))</f>
        <v>0.11414948392239253</v>
      </c>
      <c r="W38" s="60">
        <f>(AVERAGEIFS('city centre offline'!$K$2:$K$2047,'city centre offline'!$A$2:$A$2047,$A38,'city centre offline'!$B$2:$B$2047,W$4)*AVERAGEIFS('all sales summary'!$I$2:$I$2047,'all sales summary'!$A$2:$A$2047,$A38,'all sales summary'!$B$2:$B$2047,W$4))/((AVERAGEIFS('overall city offline'!$K$2:$K$2047,'overall city offline'!$A$2:$A$2047,$A38,'overall city offline'!$B$2:$B$2047,W$4)*(1-AVERAGEIFS('all sales summary'!$I$2:$I$2047,'all sales summary'!$A$2:$A$2047,$A38,'all sales summary'!$B$2:$B$2047,W$4)))+(AVERAGEIFS('city centre offline'!$K$2:$K$2047,'city centre offline'!$A$2:$A$2047,$A38,'city centre offline'!$B$2:$B$2047,W$4)*AVERAGEIFS('all sales summary'!$I$2:$I$2047,'all sales summary'!$A$2:$A$2047,$A38,'all sales summary'!$B$2:$B$2047,W$4)))</f>
        <v>0.10189534711348808</v>
      </c>
      <c r="X38" s="60">
        <f>(AVERAGEIFS('city centre offline'!$K$2:$K$2047,'city centre offline'!$A$2:$A$2047,$A38,'city centre offline'!$B$2:$B$2047,X$4)*AVERAGEIFS('all sales summary'!$I$2:$I$2047,'all sales summary'!$A$2:$A$2047,$A38,'all sales summary'!$B$2:$B$2047,X$4))/((AVERAGEIFS('overall city offline'!$K$2:$K$2047,'overall city offline'!$A$2:$A$2047,$A38,'overall city offline'!$B$2:$B$2047,X$4)*(1-AVERAGEIFS('all sales summary'!$I$2:$I$2047,'all sales summary'!$A$2:$A$2047,$A38,'all sales summary'!$B$2:$B$2047,X$4)))+(AVERAGEIFS('city centre offline'!$K$2:$K$2047,'city centre offline'!$A$2:$A$2047,$A38,'city centre offline'!$B$2:$B$2047,X$4)*AVERAGEIFS('all sales summary'!$I$2:$I$2047,'all sales summary'!$A$2:$A$2047,$A38,'all sales summary'!$B$2:$B$2047,X$4)))</f>
        <v>4.2692916066749381E-2</v>
      </c>
      <c r="Y38" s="60">
        <f>(AVERAGEIFS('city centre offline'!$K$2:$K$2047,'city centre offline'!$A$2:$A$2047,$A38,'city centre offline'!$B$2:$B$2047,Y$4)*AVERAGEIFS('all sales summary'!$I$2:$I$2047,'all sales summary'!$A$2:$A$2047,$A38,'all sales summary'!$B$2:$B$2047,Y$4))/((AVERAGEIFS('overall city offline'!$K$2:$K$2047,'overall city offline'!$A$2:$A$2047,$A38,'overall city offline'!$B$2:$B$2047,Y$4)*(1-AVERAGEIFS('all sales summary'!$I$2:$I$2047,'all sales summary'!$A$2:$A$2047,$A38,'all sales summary'!$B$2:$B$2047,Y$4)))+(AVERAGEIFS('city centre offline'!$K$2:$K$2047,'city centre offline'!$A$2:$A$2047,$A38,'city centre offline'!$B$2:$B$2047,Y$4)*AVERAGEIFS('all sales summary'!$I$2:$I$2047,'all sales summary'!$A$2:$A$2047,$A38,'all sales summary'!$B$2:$B$2047,Y$4)))</f>
        <v>0.13779489102395007</v>
      </c>
      <c r="Z38" s="60">
        <f>(AVERAGEIFS('city centre offline'!$K$2:$K$2047,'city centre offline'!$A$2:$A$2047,$A38,'city centre offline'!$B$2:$B$2047,Z$4)*AVERAGEIFS('all sales summary'!$I$2:$I$2047,'all sales summary'!$A$2:$A$2047,$A38,'all sales summary'!$B$2:$B$2047,Z$4))/((AVERAGEIFS('overall city offline'!$K$2:$K$2047,'overall city offline'!$A$2:$A$2047,$A38,'overall city offline'!$B$2:$B$2047,Z$4)*(1-AVERAGEIFS('all sales summary'!$I$2:$I$2047,'all sales summary'!$A$2:$A$2047,$A38,'all sales summary'!$B$2:$B$2047,Z$4)))+(AVERAGEIFS('city centre offline'!$K$2:$K$2047,'city centre offline'!$A$2:$A$2047,$A38,'city centre offline'!$B$2:$B$2047,Z$4)*AVERAGEIFS('all sales summary'!$I$2:$I$2047,'all sales summary'!$A$2:$A$2047,$A38,'all sales summary'!$B$2:$B$2047,Z$4)))</f>
        <v>5.9105101503604835E-3</v>
      </c>
      <c r="AA38" s="60">
        <f>(AVERAGEIFS('city centre offline'!$K$2:$K$2047,'city centre offline'!$A$2:$A$2047,$A38,'city centre offline'!$B$2:$B$2047,AA$4)*AVERAGEIFS('all sales summary'!$I$2:$I$2047,'all sales summary'!$A$2:$A$2047,$A38,'all sales summary'!$B$2:$B$2047,AA$4))/((AVERAGEIFS('overall city offline'!$K$2:$K$2047,'overall city offline'!$A$2:$A$2047,$A38,'overall city offline'!$B$2:$B$2047,AA$4)*(1-AVERAGEIFS('all sales summary'!$I$2:$I$2047,'all sales summary'!$A$2:$A$2047,$A38,'all sales summary'!$B$2:$B$2047,AA$4)))+(AVERAGEIFS('city centre offline'!$K$2:$K$2047,'city centre offline'!$A$2:$A$2047,$A38,'city centre offline'!$B$2:$B$2047,AA$4)*AVERAGEIFS('all sales summary'!$I$2:$I$2047,'all sales summary'!$A$2:$A$2047,$A38,'all sales summary'!$B$2:$B$2047,AA$4)))</f>
        <v>4.5845567980982516E-3</v>
      </c>
      <c r="AB38" s="60">
        <f>(AVERAGEIFS('city centre offline'!$K$2:$K$2047,'city centre offline'!$A$2:$A$2047,$A38,'city centre offline'!$B$2:$B$2047,AB$4)*AVERAGEIFS('all sales summary'!$I$2:$I$2047,'all sales summary'!$A$2:$A$2047,$A38,'all sales summary'!$B$2:$B$2047,AB$4))/((AVERAGEIFS('overall city offline'!$K$2:$K$2047,'overall city offline'!$A$2:$A$2047,$A38,'overall city offline'!$B$2:$B$2047,AB$4)*(1-AVERAGEIFS('all sales summary'!$I$2:$I$2047,'all sales summary'!$A$2:$A$2047,$A38,'all sales summary'!$B$2:$B$2047,AB$4)))+(AVERAGEIFS('city centre offline'!$K$2:$K$2047,'city centre offline'!$A$2:$A$2047,$A38,'city centre offline'!$B$2:$B$2047,AB$4)*AVERAGEIFS('all sales summary'!$I$2:$I$2047,'all sales summary'!$A$2:$A$2047,$A38,'all sales summary'!$B$2:$B$2047,AB$4)))</f>
        <v>6.1231546403651034E-3</v>
      </c>
      <c r="AC38" s="60">
        <f>(AVERAGEIFS('city centre offline'!$K$2:$K$2047,'city centre offline'!$A$2:$A$2047,$A38,'city centre offline'!$B$2:$B$2047,AC$4)*AVERAGEIFS('all sales summary'!$I$2:$I$2047,'all sales summary'!$A$2:$A$2047,$A38,'all sales summary'!$B$2:$B$2047,AC$4))/((AVERAGEIFS('overall city offline'!$K$2:$K$2047,'overall city offline'!$A$2:$A$2047,$A38,'overall city offline'!$B$2:$B$2047,AC$4)*(1-AVERAGEIFS('all sales summary'!$I$2:$I$2047,'all sales summary'!$A$2:$A$2047,$A38,'all sales summary'!$B$2:$B$2047,AC$4)))+(AVERAGEIFS('city centre offline'!$K$2:$K$2047,'city centre offline'!$A$2:$A$2047,$A38,'city centre offline'!$B$2:$B$2047,AC$4)*AVERAGEIFS('all sales summary'!$I$2:$I$2047,'all sales summary'!$A$2:$A$2047,$A38,'all sales summary'!$B$2:$B$2047,AC$4)))</f>
        <v>0.10819152771691655</v>
      </c>
      <c r="AD38" s="60">
        <f>(AVERAGEIFS('city centre offline'!$K$2:$K$2047,'city centre offline'!$A$2:$A$2047,$A38,'city centre offline'!$B$2:$B$2047,AD$4)*AVERAGEIFS('all sales summary'!$I$2:$I$2047,'all sales summary'!$A$2:$A$2047,$A38,'all sales summary'!$B$2:$B$2047,AD$4))/((AVERAGEIFS('overall city offline'!$K$2:$K$2047,'overall city offline'!$A$2:$A$2047,$A38,'overall city offline'!$B$2:$B$2047,AD$4)*(1-AVERAGEIFS('all sales summary'!$I$2:$I$2047,'all sales summary'!$A$2:$A$2047,$A38,'all sales summary'!$B$2:$B$2047,AD$4)))+(AVERAGEIFS('city centre offline'!$K$2:$K$2047,'city centre offline'!$A$2:$A$2047,$A38,'city centre offline'!$B$2:$B$2047,AD$4)*AVERAGEIFS('all sales summary'!$I$2:$I$2047,'all sales summary'!$A$2:$A$2047,$A38,'all sales summary'!$B$2:$B$2047,AD$4)))</f>
        <v>0.124844379489317</v>
      </c>
      <c r="AE38" s="60">
        <f>(AVERAGEIFS('city centre offline'!$K$2:$K$2047,'city centre offline'!$A$2:$A$2047,$A38,'city centre offline'!$B$2:$B$2047,AE$4)*AVERAGEIFS('all sales summary'!$I$2:$I$2047,'all sales summary'!$A$2:$A$2047,$A38,'all sales summary'!$B$2:$B$2047,AE$4))/((AVERAGEIFS('overall city offline'!$K$2:$K$2047,'overall city offline'!$A$2:$A$2047,$A38,'overall city offline'!$B$2:$B$2047,AE$4)*(1-AVERAGEIFS('all sales summary'!$I$2:$I$2047,'all sales summary'!$A$2:$A$2047,$A38,'all sales summary'!$B$2:$B$2047,AE$4)))+(AVERAGEIFS('city centre offline'!$K$2:$K$2047,'city centre offline'!$A$2:$A$2047,$A38,'city centre offline'!$B$2:$B$2047,AE$4)*AVERAGEIFS('all sales summary'!$I$2:$I$2047,'all sales summary'!$A$2:$A$2047,$A38,'all sales summary'!$B$2:$B$2047,AE$4)))</f>
        <v>0.11242915050890497</v>
      </c>
      <c r="AF38" s="60">
        <f>(AVERAGEIFS('city centre offline'!$K$2:$K$2047,'city centre offline'!$A$2:$A$2047,$A38,'city centre offline'!$B$2:$B$2047,AF$4)*AVERAGEIFS('all sales summary'!$I$2:$I$2047,'all sales summary'!$A$2:$A$2047,$A38,'all sales summary'!$B$2:$B$2047,AF$4))/((AVERAGEIFS('overall city offline'!$K$2:$K$2047,'overall city offline'!$A$2:$A$2047,$A38,'overall city offline'!$B$2:$B$2047,AF$4)*(1-AVERAGEIFS('all sales summary'!$I$2:$I$2047,'all sales summary'!$A$2:$A$2047,$A38,'all sales summary'!$B$2:$B$2047,AF$4)))+(AVERAGEIFS('city centre offline'!$K$2:$K$2047,'city centre offline'!$A$2:$A$2047,$A38,'city centre offline'!$B$2:$B$2047,AF$4)*AVERAGEIFS('all sales summary'!$I$2:$I$2047,'all sales summary'!$A$2:$A$2047,$A38,'all sales summary'!$B$2:$B$2047,AF$4)))</f>
        <v>0.11993196728632023</v>
      </c>
      <c r="AG38" s="60">
        <f>(AVERAGEIFS('city centre offline'!$K$2:$K$2047,'city centre offline'!$A$2:$A$2047,$A38,'city centre offline'!$B$2:$B$2047,AG$4)*AVERAGEIFS('all sales summary'!$I$2:$I$2047,'all sales summary'!$A$2:$A$2047,$A38,'all sales summary'!$B$2:$B$2047,AG$4))/((AVERAGEIFS('overall city offline'!$K$2:$K$2047,'overall city offline'!$A$2:$A$2047,$A38,'overall city offline'!$B$2:$B$2047,AG$4)*(1-AVERAGEIFS('all sales summary'!$I$2:$I$2047,'all sales summary'!$A$2:$A$2047,$A38,'all sales summary'!$B$2:$B$2047,AG$4)))+(AVERAGEIFS('city centre offline'!$K$2:$K$2047,'city centre offline'!$A$2:$A$2047,$A38,'city centre offline'!$B$2:$B$2047,AG$4)*AVERAGEIFS('all sales summary'!$I$2:$I$2047,'all sales summary'!$A$2:$A$2047,$A38,'all sales summary'!$B$2:$B$2047,AG$4)))</f>
        <v>0.12636288445996588</v>
      </c>
      <c r="AH38" s="60">
        <f>(AVERAGEIFS('city centre offline'!$K$2:$K$2047,'city centre offline'!$A$2:$A$2047,$A38,'city centre offline'!$B$2:$B$2047,AH$4)*AVERAGEIFS('all sales summary'!$I$2:$I$2047,'all sales summary'!$A$2:$A$2047,$A38,'all sales summary'!$B$2:$B$2047,AH$4))/((AVERAGEIFS('overall city offline'!$K$2:$K$2047,'overall city offline'!$A$2:$A$2047,$A38,'overall city offline'!$B$2:$B$2047,AH$4)*(1-AVERAGEIFS('all sales summary'!$I$2:$I$2047,'all sales summary'!$A$2:$A$2047,$A38,'all sales summary'!$B$2:$B$2047,AH$4)))+(AVERAGEIFS('city centre offline'!$K$2:$K$2047,'city centre offline'!$A$2:$A$2047,$A38,'city centre offline'!$B$2:$B$2047,AH$4)*AVERAGEIFS('all sales summary'!$I$2:$I$2047,'all sales summary'!$A$2:$A$2047,$A38,'all sales summary'!$B$2:$B$2047,AH$4)))</f>
        <v>0.11856858902918735</v>
      </c>
    </row>
    <row r="39" spans="1:34" x14ac:dyDescent="0.3">
      <c r="A39" t="s">
        <v>41</v>
      </c>
      <c r="B39" s="60">
        <f>(AVERAGEIFS('city centre offline'!$K$2:$K$2047,'city centre offline'!$A$2:$A$2047,$A39,'city centre offline'!$B$2:$B$2047,B$4)*AVERAGEIFS('all sales summary'!$I$2:$I$2047,'all sales summary'!$A$2:$A$2047,$A39,'all sales summary'!$B$2:$B$2047,B$4))/((AVERAGEIFS('overall city offline'!$K$2:$K$2047,'overall city offline'!$A$2:$A$2047,$A39,'overall city offline'!$B$2:$B$2047,B$4)*(1-AVERAGEIFS('all sales summary'!$I$2:$I$2047,'all sales summary'!$A$2:$A$2047,$A39,'all sales summary'!$B$2:$B$2047,B$4)))+(AVERAGEIFS('city centre offline'!$K$2:$K$2047,'city centre offline'!$A$2:$A$2047,$A39,'city centre offline'!$B$2:$B$2047,B$4)*AVERAGEIFS('all sales summary'!$I$2:$I$2047,'all sales summary'!$A$2:$A$2047,$A39,'all sales summary'!$B$2:$B$2047,B$4)))</f>
        <v>0.17272749712362023</v>
      </c>
      <c r="C39" s="60">
        <f>(AVERAGEIFS('city centre offline'!$K$2:$K$2047,'city centre offline'!$A$2:$A$2047,$A39,'city centre offline'!$B$2:$B$2047,C$4)*AVERAGEIFS('all sales summary'!$I$2:$I$2047,'all sales summary'!$A$2:$A$2047,$A39,'all sales summary'!$B$2:$B$2047,C$4))/((AVERAGEIFS('overall city offline'!$K$2:$K$2047,'overall city offline'!$A$2:$A$2047,$A39,'overall city offline'!$B$2:$B$2047,C$4)*(1-AVERAGEIFS('all sales summary'!$I$2:$I$2047,'all sales summary'!$A$2:$A$2047,$A39,'all sales summary'!$B$2:$B$2047,C$4)))+(AVERAGEIFS('city centre offline'!$K$2:$K$2047,'city centre offline'!$A$2:$A$2047,$A39,'city centre offline'!$B$2:$B$2047,C$4)*AVERAGEIFS('all sales summary'!$I$2:$I$2047,'all sales summary'!$A$2:$A$2047,$A39,'all sales summary'!$B$2:$B$2047,C$4)))</f>
        <v>0.18527497098718892</v>
      </c>
      <c r="D39" s="60">
        <f>(AVERAGEIFS('city centre offline'!$K$2:$K$2047,'city centre offline'!$A$2:$A$2047,$A39,'city centre offline'!$B$2:$B$2047,D$4)*AVERAGEIFS('all sales summary'!$I$2:$I$2047,'all sales summary'!$A$2:$A$2047,$A39,'all sales summary'!$B$2:$B$2047,D$4))/((AVERAGEIFS('overall city offline'!$K$2:$K$2047,'overall city offline'!$A$2:$A$2047,$A39,'overall city offline'!$B$2:$B$2047,D$4)*(1-AVERAGEIFS('all sales summary'!$I$2:$I$2047,'all sales summary'!$A$2:$A$2047,$A39,'all sales summary'!$B$2:$B$2047,D$4)))+(AVERAGEIFS('city centre offline'!$K$2:$K$2047,'city centre offline'!$A$2:$A$2047,$A39,'city centre offline'!$B$2:$B$2047,D$4)*AVERAGEIFS('all sales summary'!$I$2:$I$2047,'all sales summary'!$A$2:$A$2047,$A39,'all sales summary'!$B$2:$B$2047,D$4)))</f>
        <v>0.18282442378095828</v>
      </c>
      <c r="E39" s="60">
        <f>(AVERAGEIFS('city centre offline'!$K$2:$K$2047,'city centre offline'!$A$2:$A$2047,$A39,'city centre offline'!$B$2:$B$2047,E$4)*AVERAGEIFS('all sales summary'!$I$2:$I$2047,'all sales summary'!$A$2:$A$2047,$A39,'all sales summary'!$B$2:$B$2047,E$4))/((AVERAGEIFS('overall city offline'!$K$2:$K$2047,'overall city offline'!$A$2:$A$2047,$A39,'overall city offline'!$B$2:$B$2047,E$4)*(1-AVERAGEIFS('all sales summary'!$I$2:$I$2047,'all sales summary'!$A$2:$A$2047,$A39,'all sales summary'!$B$2:$B$2047,E$4)))+(AVERAGEIFS('city centre offline'!$K$2:$K$2047,'city centre offline'!$A$2:$A$2047,$A39,'city centre offline'!$B$2:$B$2047,E$4)*AVERAGEIFS('all sales summary'!$I$2:$I$2047,'all sales summary'!$A$2:$A$2047,$A39,'all sales summary'!$B$2:$B$2047,E$4)))</f>
        <v>0.17367698478636975</v>
      </c>
      <c r="F39" s="60">
        <f>(AVERAGEIFS('city centre offline'!$K$2:$K$2047,'city centre offline'!$A$2:$A$2047,$A39,'city centre offline'!$B$2:$B$2047,F$4)*AVERAGEIFS('all sales summary'!$I$2:$I$2047,'all sales summary'!$A$2:$A$2047,$A39,'all sales summary'!$B$2:$B$2047,F$4))/((AVERAGEIFS('overall city offline'!$K$2:$K$2047,'overall city offline'!$A$2:$A$2047,$A39,'overall city offline'!$B$2:$B$2047,F$4)*(1-AVERAGEIFS('all sales summary'!$I$2:$I$2047,'all sales summary'!$A$2:$A$2047,$A39,'all sales summary'!$B$2:$B$2047,F$4)))+(AVERAGEIFS('city centre offline'!$K$2:$K$2047,'city centre offline'!$A$2:$A$2047,$A39,'city centre offline'!$B$2:$B$2047,F$4)*AVERAGEIFS('all sales summary'!$I$2:$I$2047,'all sales summary'!$A$2:$A$2047,$A39,'all sales summary'!$B$2:$B$2047,F$4)))</f>
        <v>0.16874686642204798</v>
      </c>
      <c r="G39" s="60">
        <f>(AVERAGEIFS('city centre offline'!$K$2:$K$2047,'city centre offline'!$A$2:$A$2047,$A39,'city centre offline'!$B$2:$B$2047,G$4)*AVERAGEIFS('all sales summary'!$I$2:$I$2047,'all sales summary'!$A$2:$A$2047,$A39,'all sales summary'!$B$2:$B$2047,G$4))/((AVERAGEIFS('overall city offline'!$K$2:$K$2047,'overall city offline'!$A$2:$A$2047,$A39,'overall city offline'!$B$2:$B$2047,G$4)*(1-AVERAGEIFS('all sales summary'!$I$2:$I$2047,'all sales summary'!$A$2:$A$2047,$A39,'all sales summary'!$B$2:$B$2047,G$4)))+(AVERAGEIFS('city centre offline'!$K$2:$K$2047,'city centre offline'!$A$2:$A$2047,$A39,'city centre offline'!$B$2:$B$2047,G$4)*AVERAGEIFS('all sales summary'!$I$2:$I$2047,'all sales summary'!$A$2:$A$2047,$A39,'all sales summary'!$B$2:$B$2047,G$4)))</f>
        <v>0.17825140143929169</v>
      </c>
      <c r="H39" s="60">
        <f>(AVERAGEIFS('city centre offline'!$K$2:$K$2047,'city centre offline'!$A$2:$A$2047,$A39,'city centre offline'!$B$2:$B$2047,H$4)*AVERAGEIFS('all sales summary'!$I$2:$I$2047,'all sales summary'!$A$2:$A$2047,$A39,'all sales summary'!$B$2:$B$2047,H$4))/((AVERAGEIFS('overall city offline'!$K$2:$K$2047,'overall city offline'!$A$2:$A$2047,$A39,'overall city offline'!$B$2:$B$2047,H$4)*(1-AVERAGEIFS('all sales summary'!$I$2:$I$2047,'all sales summary'!$A$2:$A$2047,$A39,'all sales summary'!$B$2:$B$2047,H$4)))+(AVERAGEIFS('city centre offline'!$K$2:$K$2047,'city centre offline'!$A$2:$A$2047,$A39,'city centre offline'!$B$2:$B$2047,H$4)*AVERAGEIFS('all sales summary'!$I$2:$I$2047,'all sales summary'!$A$2:$A$2047,$A39,'all sales summary'!$B$2:$B$2047,H$4)))</f>
        <v>0.17419436584736245</v>
      </c>
      <c r="I39" s="60">
        <f>(AVERAGEIFS('city centre offline'!$K$2:$K$2047,'city centre offline'!$A$2:$A$2047,$A39,'city centre offline'!$B$2:$B$2047,I$4)*AVERAGEIFS('all sales summary'!$I$2:$I$2047,'all sales summary'!$A$2:$A$2047,$A39,'all sales summary'!$B$2:$B$2047,I$4))/((AVERAGEIFS('overall city offline'!$K$2:$K$2047,'overall city offline'!$A$2:$A$2047,$A39,'overall city offline'!$B$2:$B$2047,I$4)*(1-AVERAGEIFS('all sales summary'!$I$2:$I$2047,'all sales summary'!$A$2:$A$2047,$A39,'all sales summary'!$B$2:$B$2047,I$4)))+(AVERAGEIFS('city centre offline'!$K$2:$K$2047,'city centre offline'!$A$2:$A$2047,$A39,'city centre offline'!$B$2:$B$2047,I$4)*AVERAGEIFS('all sales summary'!$I$2:$I$2047,'all sales summary'!$A$2:$A$2047,$A39,'all sales summary'!$B$2:$B$2047,I$4)))</f>
        <v>0.17896544178477386</v>
      </c>
      <c r="J39" s="60">
        <f>(AVERAGEIFS('city centre offline'!$K$2:$K$2047,'city centre offline'!$A$2:$A$2047,$A39,'city centre offline'!$B$2:$B$2047,J$4)*AVERAGEIFS('all sales summary'!$I$2:$I$2047,'all sales summary'!$A$2:$A$2047,$A39,'all sales summary'!$B$2:$B$2047,J$4))/((AVERAGEIFS('overall city offline'!$K$2:$K$2047,'overall city offline'!$A$2:$A$2047,$A39,'overall city offline'!$B$2:$B$2047,J$4)*(1-AVERAGEIFS('all sales summary'!$I$2:$I$2047,'all sales summary'!$A$2:$A$2047,$A39,'all sales summary'!$B$2:$B$2047,J$4)))+(AVERAGEIFS('city centre offline'!$K$2:$K$2047,'city centre offline'!$A$2:$A$2047,$A39,'city centre offline'!$B$2:$B$2047,J$4)*AVERAGEIFS('all sales summary'!$I$2:$I$2047,'all sales summary'!$A$2:$A$2047,$A39,'all sales summary'!$B$2:$B$2047,J$4)))</f>
        <v>0.16468488912775053</v>
      </c>
      <c r="K39" s="60">
        <f>(AVERAGEIFS('city centre offline'!$K$2:$K$2047,'city centre offline'!$A$2:$A$2047,$A39,'city centre offline'!$B$2:$B$2047,K$4)*AVERAGEIFS('all sales summary'!$I$2:$I$2047,'all sales summary'!$A$2:$A$2047,$A39,'all sales summary'!$B$2:$B$2047,K$4))/((AVERAGEIFS('overall city offline'!$K$2:$K$2047,'overall city offline'!$A$2:$A$2047,$A39,'overall city offline'!$B$2:$B$2047,K$4)*(1-AVERAGEIFS('all sales summary'!$I$2:$I$2047,'all sales summary'!$A$2:$A$2047,$A39,'all sales summary'!$B$2:$B$2047,K$4)))+(AVERAGEIFS('city centre offline'!$K$2:$K$2047,'city centre offline'!$A$2:$A$2047,$A39,'city centre offline'!$B$2:$B$2047,K$4)*AVERAGEIFS('all sales summary'!$I$2:$I$2047,'all sales summary'!$A$2:$A$2047,$A39,'all sales summary'!$B$2:$B$2047,K$4)))</f>
        <v>0.1820967718748514</v>
      </c>
      <c r="L39" s="60">
        <f>(AVERAGEIFS('city centre offline'!$K$2:$K$2047,'city centre offline'!$A$2:$A$2047,$A39,'city centre offline'!$B$2:$B$2047,L$4)*AVERAGEIFS('all sales summary'!$I$2:$I$2047,'all sales summary'!$A$2:$A$2047,$A39,'all sales summary'!$B$2:$B$2047,L$4))/((AVERAGEIFS('overall city offline'!$K$2:$K$2047,'overall city offline'!$A$2:$A$2047,$A39,'overall city offline'!$B$2:$B$2047,L$4)*(1-AVERAGEIFS('all sales summary'!$I$2:$I$2047,'all sales summary'!$A$2:$A$2047,$A39,'all sales summary'!$B$2:$B$2047,L$4)))+(AVERAGEIFS('city centre offline'!$K$2:$K$2047,'city centre offline'!$A$2:$A$2047,$A39,'city centre offline'!$B$2:$B$2047,L$4)*AVERAGEIFS('all sales summary'!$I$2:$I$2047,'all sales summary'!$A$2:$A$2047,$A39,'all sales summary'!$B$2:$B$2047,L$4)))</f>
        <v>0.18341854837782309</v>
      </c>
      <c r="M39" s="60">
        <f>(AVERAGEIFS('city centre offline'!$K$2:$K$2047,'city centre offline'!$A$2:$A$2047,$A39,'city centre offline'!$B$2:$B$2047,M$4)*AVERAGEIFS('all sales summary'!$I$2:$I$2047,'all sales summary'!$A$2:$A$2047,$A39,'all sales summary'!$B$2:$B$2047,M$4))/((AVERAGEIFS('overall city offline'!$K$2:$K$2047,'overall city offline'!$A$2:$A$2047,$A39,'overall city offline'!$B$2:$B$2047,M$4)*(1-AVERAGEIFS('all sales summary'!$I$2:$I$2047,'all sales summary'!$A$2:$A$2047,$A39,'all sales summary'!$B$2:$B$2047,M$4)))+(AVERAGEIFS('city centre offline'!$K$2:$K$2047,'city centre offline'!$A$2:$A$2047,$A39,'city centre offline'!$B$2:$B$2047,M$4)*AVERAGEIFS('all sales summary'!$I$2:$I$2047,'all sales summary'!$A$2:$A$2047,$A39,'all sales summary'!$B$2:$B$2047,M$4)))</f>
        <v>0.21427762725454916</v>
      </c>
      <c r="N39" s="60">
        <f>(AVERAGEIFS('city centre offline'!$K$2:$K$2047,'city centre offline'!$A$2:$A$2047,$A39,'city centre offline'!$B$2:$B$2047,N$4)*AVERAGEIFS('all sales summary'!$I$2:$I$2047,'all sales summary'!$A$2:$A$2047,$A39,'all sales summary'!$B$2:$B$2047,N$4))/((AVERAGEIFS('overall city offline'!$K$2:$K$2047,'overall city offline'!$A$2:$A$2047,$A39,'overall city offline'!$B$2:$B$2047,N$4)*(1-AVERAGEIFS('all sales summary'!$I$2:$I$2047,'all sales summary'!$A$2:$A$2047,$A39,'all sales summary'!$B$2:$B$2047,N$4)))+(AVERAGEIFS('city centre offline'!$K$2:$K$2047,'city centre offline'!$A$2:$A$2047,$A39,'city centre offline'!$B$2:$B$2047,N$4)*AVERAGEIFS('all sales summary'!$I$2:$I$2047,'all sales summary'!$A$2:$A$2047,$A39,'all sales summary'!$B$2:$B$2047,N$4)))</f>
        <v>0.17351024234736273</v>
      </c>
      <c r="O39" s="60">
        <f>(AVERAGEIFS('city centre offline'!$K$2:$K$2047,'city centre offline'!$A$2:$A$2047,$A39,'city centre offline'!$B$2:$B$2047,O$4)*AVERAGEIFS('all sales summary'!$I$2:$I$2047,'all sales summary'!$A$2:$A$2047,$A39,'all sales summary'!$B$2:$B$2047,O$4))/((AVERAGEIFS('overall city offline'!$K$2:$K$2047,'overall city offline'!$A$2:$A$2047,$A39,'overall city offline'!$B$2:$B$2047,O$4)*(1-AVERAGEIFS('all sales summary'!$I$2:$I$2047,'all sales summary'!$A$2:$A$2047,$A39,'all sales summary'!$B$2:$B$2047,O$4)))+(AVERAGEIFS('city centre offline'!$K$2:$K$2047,'city centre offline'!$A$2:$A$2047,$A39,'city centre offline'!$B$2:$B$2047,O$4)*AVERAGEIFS('all sales summary'!$I$2:$I$2047,'all sales summary'!$A$2:$A$2047,$A39,'all sales summary'!$B$2:$B$2047,O$4)))</f>
        <v>0.19387187788329716</v>
      </c>
      <c r="P39" s="60">
        <f>(AVERAGEIFS('city centre offline'!$K$2:$K$2047,'city centre offline'!$A$2:$A$2047,$A39,'city centre offline'!$B$2:$B$2047,P$4)*AVERAGEIFS('all sales summary'!$I$2:$I$2047,'all sales summary'!$A$2:$A$2047,$A39,'all sales summary'!$B$2:$B$2047,P$4))/((AVERAGEIFS('overall city offline'!$K$2:$K$2047,'overall city offline'!$A$2:$A$2047,$A39,'overall city offline'!$B$2:$B$2047,P$4)*(1-AVERAGEIFS('all sales summary'!$I$2:$I$2047,'all sales summary'!$A$2:$A$2047,$A39,'all sales summary'!$B$2:$B$2047,P$4)))+(AVERAGEIFS('city centre offline'!$K$2:$K$2047,'city centre offline'!$A$2:$A$2047,$A39,'city centre offline'!$B$2:$B$2047,P$4)*AVERAGEIFS('all sales summary'!$I$2:$I$2047,'all sales summary'!$A$2:$A$2047,$A39,'all sales summary'!$B$2:$B$2047,P$4)))</f>
        <v>0.16097174287646951</v>
      </c>
      <c r="Q39" s="60">
        <f>(AVERAGEIFS('city centre offline'!$K$2:$K$2047,'city centre offline'!$A$2:$A$2047,$A39,'city centre offline'!$B$2:$B$2047,Q$4)*AVERAGEIFS('all sales summary'!$I$2:$I$2047,'all sales summary'!$A$2:$A$2047,$A39,'all sales summary'!$B$2:$B$2047,Q$4))/((AVERAGEIFS('overall city offline'!$K$2:$K$2047,'overall city offline'!$A$2:$A$2047,$A39,'overall city offline'!$B$2:$B$2047,Q$4)*(1-AVERAGEIFS('all sales summary'!$I$2:$I$2047,'all sales summary'!$A$2:$A$2047,$A39,'all sales summary'!$B$2:$B$2047,Q$4)))+(AVERAGEIFS('city centre offline'!$K$2:$K$2047,'city centre offline'!$A$2:$A$2047,$A39,'city centre offline'!$B$2:$B$2047,Q$4)*AVERAGEIFS('all sales summary'!$I$2:$I$2047,'all sales summary'!$A$2:$A$2047,$A39,'all sales summary'!$B$2:$B$2047,Q$4)))</f>
        <v>0.14274139581223425</v>
      </c>
      <c r="R39" s="60">
        <f>(AVERAGEIFS('city centre offline'!$K$2:$K$2047,'city centre offline'!$A$2:$A$2047,$A39,'city centre offline'!$B$2:$B$2047,R$4)*AVERAGEIFS('all sales summary'!$I$2:$I$2047,'all sales summary'!$A$2:$A$2047,$A39,'all sales summary'!$B$2:$B$2047,R$4))/((AVERAGEIFS('overall city offline'!$K$2:$K$2047,'overall city offline'!$A$2:$A$2047,$A39,'overall city offline'!$B$2:$B$2047,R$4)*(1-AVERAGEIFS('all sales summary'!$I$2:$I$2047,'all sales summary'!$A$2:$A$2047,$A39,'all sales summary'!$B$2:$B$2047,R$4)))+(AVERAGEIFS('city centre offline'!$K$2:$K$2047,'city centre offline'!$A$2:$A$2047,$A39,'city centre offline'!$B$2:$B$2047,R$4)*AVERAGEIFS('all sales summary'!$I$2:$I$2047,'all sales summary'!$A$2:$A$2047,$A39,'all sales summary'!$B$2:$B$2047,R$4)))</f>
        <v>0.13356083354680906</v>
      </c>
      <c r="S39" s="60">
        <f>(AVERAGEIFS('city centre offline'!$K$2:$K$2047,'city centre offline'!$A$2:$A$2047,$A39,'city centre offline'!$B$2:$B$2047,S$4)*AVERAGEIFS('all sales summary'!$I$2:$I$2047,'all sales summary'!$A$2:$A$2047,$A39,'all sales summary'!$B$2:$B$2047,S$4))/((AVERAGEIFS('overall city offline'!$K$2:$K$2047,'overall city offline'!$A$2:$A$2047,$A39,'overall city offline'!$B$2:$B$2047,S$4)*(1-AVERAGEIFS('all sales summary'!$I$2:$I$2047,'all sales summary'!$A$2:$A$2047,$A39,'all sales summary'!$B$2:$B$2047,S$4)))+(AVERAGEIFS('city centre offline'!$K$2:$K$2047,'city centre offline'!$A$2:$A$2047,$A39,'city centre offline'!$B$2:$B$2047,S$4)*AVERAGEIFS('all sales summary'!$I$2:$I$2047,'all sales summary'!$A$2:$A$2047,$A39,'all sales summary'!$B$2:$B$2047,S$4)))</f>
        <v>0.15282032248870894</v>
      </c>
      <c r="T39" s="60">
        <f>(AVERAGEIFS('city centre offline'!$K$2:$K$2047,'city centre offline'!$A$2:$A$2047,$A39,'city centre offline'!$B$2:$B$2047,T$4)*AVERAGEIFS('all sales summary'!$I$2:$I$2047,'all sales summary'!$A$2:$A$2047,$A39,'all sales summary'!$B$2:$B$2047,T$4))/((AVERAGEIFS('overall city offline'!$K$2:$K$2047,'overall city offline'!$A$2:$A$2047,$A39,'overall city offline'!$B$2:$B$2047,T$4)*(1-AVERAGEIFS('all sales summary'!$I$2:$I$2047,'all sales summary'!$A$2:$A$2047,$A39,'all sales summary'!$B$2:$B$2047,T$4)))+(AVERAGEIFS('city centre offline'!$K$2:$K$2047,'city centre offline'!$A$2:$A$2047,$A39,'city centre offline'!$B$2:$B$2047,T$4)*AVERAGEIFS('all sales summary'!$I$2:$I$2047,'all sales summary'!$A$2:$A$2047,$A39,'all sales summary'!$B$2:$B$2047,T$4)))</f>
        <v>0.15875304232958665</v>
      </c>
      <c r="U39" s="60">
        <f>(AVERAGEIFS('city centre offline'!$K$2:$K$2047,'city centre offline'!$A$2:$A$2047,$A39,'city centre offline'!$B$2:$B$2047,U$4)*AVERAGEIFS('all sales summary'!$I$2:$I$2047,'all sales summary'!$A$2:$A$2047,$A39,'all sales summary'!$B$2:$B$2047,U$4))/((AVERAGEIFS('overall city offline'!$K$2:$K$2047,'overall city offline'!$A$2:$A$2047,$A39,'overall city offline'!$B$2:$B$2047,U$4)*(1-AVERAGEIFS('all sales summary'!$I$2:$I$2047,'all sales summary'!$A$2:$A$2047,$A39,'all sales summary'!$B$2:$B$2047,U$4)))+(AVERAGEIFS('city centre offline'!$K$2:$K$2047,'city centre offline'!$A$2:$A$2047,$A39,'city centre offline'!$B$2:$B$2047,U$4)*AVERAGEIFS('all sales summary'!$I$2:$I$2047,'all sales summary'!$A$2:$A$2047,$A39,'all sales summary'!$B$2:$B$2047,U$4)))</f>
        <v>0.16070657255587337</v>
      </c>
      <c r="V39" s="60">
        <f>(AVERAGEIFS('city centre offline'!$K$2:$K$2047,'city centre offline'!$A$2:$A$2047,$A39,'city centre offline'!$B$2:$B$2047,V$4)*AVERAGEIFS('all sales summary'!$I$2:$I$2047,'all sales summary'!$A$2:$A$2047,$A39,'all sales summary'!$B$2:$B$2047,V$4))/((AVERAGEIFS('overall city offline'!$K$2:$K$2047,'overall city offline'!$A$2:$A$2047,$A39,'overall city offline'!$B$2:$B$2047,V$4)*(1-AVERAGEIFS('all sales summary'!$I$2:$I$2047,'all sales summary'!$A$2:$A$2047,$A39,'all sales summary'!$B$2:$B$2047,V$4)))+(AVERAGEIFS('city centre offline'!$K$2:$K$2047,'city centre offline'!$A$2:$A$2047,$A39,'city centre offline'!$B$2:$B$2047,V$4)*AVERAGEIFS('all sales summary'!$I$2:$I$2047,'all sales summary'!$A$2:$A$2047,$A39,'all sales summary'!$B$2:$B$2047,V$4)))</f>
        <v>0.16565233363583684</v>
      </c>
      <c r="W39" s="60">
        <f>(AVERAGEIFS('city centre offline'!$K$2:$K$2047,'city centre offline'!$A$2:$A$2047,$A39,'city centre offline'!$B$2:$B$2047,W$4)*AVERAGEIFS('all sales summary'!$I$2:$I$2047,'all sales summary'!$A$2:$A$2047,$A39,'all sales summary'!$B$2:$B$2047,W$4))/((AVERAGEIFS('overall city offline'!$K$2:$K$2047,'overall city offline'!$A$2:$A$2047,$A39,'overall city offline'!$B$2:$B$2047,W$4)*(1-AVERAGEIFS('all sales summary'!$I$2:$I$2047,'all sales summary'!$A$2:$A$2047,$A39,'all sales summary'!$B$2:$B$2047,W$4)))+(AVERAGEIFS('city centre offline'!$K$2:$K$2047,'city centre offline'!$A$2:$A$2047,$A39,'city centre offline'!$B$2:$B$2047,W$4)*AVERAGEIFS('all sales summary'!$I$2:$I$2047,'all sales summary'!$A$2:$A$2047,$A39,'all sales summary'!$B$2:$B$2047,W$4)))</f>
        <v>0.16782895171038223</v>
      </c>
      <c r="X39" s="60">
        <f>(AVERAGEIFS('city centre offline'!$K$2:$K$2047,'city centre offline'!$A$2:$A$2047,$A39,'city centre offline'!$B$2:$B$2047,X$4)*AVERAGEIFS('all sales summary'!$I$2:$I$2047,'all sales summary'!$A$2:$A$2047,$A39,'all sales summary'!$B$2:$B$2047,X$4))/((AVERAGEIFS('overall city offline'!$K$2:$K$2047,'overall city offline'!$A$2:$A$2047,$A39,'overall city offline'!$B$2:$B$2047,X$4)*(1-AVERAGEIFS('all sales summary'!$I$2:$I$2047,'all sales summary'!$A$2:$A$2047,$A39,'all sales summary'!$B$2:$B$2047,X$4)))+(AVERAGEIFS('city centre offline'!$K$2:$K$2047,'city centre offline'!$A$2:$A$2047,$A39,'city centre offline'!$B$2:$B$2047,X$4)*AVERAGEIFS('all sales summary'!$I$2:$I$2047,'all sales summary'!$A$2:$A$2047,$A39,'all sales summary'!$B$2:$B$2047,X$4)))</f>
        <v>0.16038122669157898</v>
      </c>
      <c r="Y39" s="60">
        <f>(AVERAGEIFS('city centre offline'!$K$2:$K$2047,'city centre offline'!$A$2:$A$2047,$A39,'city centre offline'!$B$2:$B$2047,Y$4)*AVERAGEIFS('all sales summary'!$I$2:$I$2047,'all sales summary'!$A$2:$A$2047,$A39,'all sales summary'!$B$2:$B$2047,Y$4))/((AVERAGEIFS('overall city offline'!$K$2:$K$2047,'overall city offline'!$A$2:$A$2047,$A39,'overall city offline'!$B$2:$B$2047,Y$4)*(1-AVERAGEIFS('all sales summary'!$I$2:$I$2047,'all sales summary'!$A$2:$A$2047,$A39,'all sales summary'!$B$2:$B$2047,Y$4)))+(AVERAGEIFS('city centre offline'!$K$2:$K$2047,'city centre offline'!$A$2:$A$2047,$A39,'city centre offline'!$B$2:$B$2047,Y$4)*AVERAGEIFS('all sales summary'!$I$2:$I$2047,'all sales summary'!$A$2:$A$2047,$A39,'all sales summary'!$B$2:$B$2047,Y$4)))</f>
        <v>0.20875213759407896</v>
      </c>
      <c r="Z39" s="60">
        <f>(AVERAGEIFS('city centre offline'!$K$2:$K$2047,'city centre offline'!$A$2:$A$2047,$A39,'city centre offline'!$B$2:$B$2047,Z$4)*AVERAGEIFS('all sales summary'!$I$2:$I$2047,'all sales summary'!$A$2:$A$2047,$A39,'all sales summary'!$B$2:$B$2047,Z$4))/((AVERAGEIFS('overall city offline'!$K$2:$K$2047,'overall city offline'!$A$2:$A$2047,$A39,'overall city offline'!$B$2:$B$2047,Z$4)*(1-AVERAGEIFS('all sales summary'!$I$2:$I$2047,'all sales summary'!$A$2:$A$2047,$A39,'all sales summary'!$B$2:$B$2047,Z$4)))+(AVERAGEIFS('city centre offline'!$K$2:$K$2047,'city centre offline'!$A$2:$A$2047,$A39,'city centre offline'!$B$2:$B$2047,Z$4)*AVERAGEIFS('all sales summary'!$I$2:$I$2047,'all sales summary'!$A$2:$A$2047,$A39,'all sales summary'!$B$2:$B$2047,Z$4)))</f>
        <v>0.12659921738812085</v>
      </c>
      <c r="AA39" s="60">
        <f>(AVERAGEIFS('city centre offline'!$K$2:$K$2047,'city centre offline'!$A$2:$A$2047,$A39,'city centre offline'!$B$2:$B$2047,AA$4)*AVERAGEIFS('all sales summary'!$I$2:$I$2047,'all sales summary'!$A$2:$A$2047,$A39,'all sales summary'!$B$2:$B$2047,AA$4))/((AVERAGEIFS('overall city offline'!$K$2:$K$2047,'overall city offline'!$A$2:$A$2047,$A39,'overall city offline'!$B$2:$B$2047,AA$4)*(1-AVERAGEIFS('all sales summary'!$I$2:$I$2047,'all sales summary'!$A$2:$A$2047,$A39,'all sales summary'!$B$2:$B$2047,AA$4)))+(AVERAGEIFS('city centre offline'!$K$2:$K$2047,'city centre offline'!$A$2:$A$2047,$A39,'city centre offline'!$B$2:$B$2047,AA$4)*AVERAGEIFS('all sales summary'!$I$2:$I$2047,'all sales summary'!$A$2:$A$2047,$A39,'all sales summary'!$B$2:$B$2047,AA$4)))</f>
        <v>0.13036742291432299</v>
      </c>
      <c r="AB39" s="60">
        <f>(AVERAGEIFS('city centre offline'!$K$2:$K$2047,'city centre offline'!$A$2:$A$2047,$A39,'city centre offline'!$B$2:$B$2047,AB$4)*AVERAGEIFS('all sales summary'!$I$2:$I$2047,'all sales summary'!$A$2:$A$2047,$A39,'all sales summary'!$B$2:$B$2047,AB$4))/((AVERAGEIFS('overall city offline'!$K$2:$K$2047,'overall city offline'!$A$2:$A$2047,$A39,'overall city offline'!$B$2:$B$2047,AB$4)*(1-AVERAGEIFS('all sales summary'!$I$2:$I$2047,'all sales summary'!$A$2:$A$2047,$A39,'all sales summary'!$B$2:$B$2047,AB$4)))+(AVERAGEIFS('city centre offline'!$K$2:$K$2047,'city centre offline'!$A$2:$A$2047,$A39,'city centre offline'!$B$2:$B$2047,AB$4)*AVERAGEIFS('all sales summary'!$I$2:$I$2047,'all sales summary'!$A$2:$A$2047,$A39,'all sales summary'!$B$2:$B$2047,AB$4)))</f>
        <v>0.13287257840959088</v>
      </c>
      <c r="AC39" s="60">
        <f>(AVERAGEIFS('city centre offline'!$K$2:$K$2047,'city centre offline'!$A$2:$A$2047,$A39,'city centre offline'!$B$2:$B$2047,AC$4)*AVERAGEIFS('all sales summary'!$I$2:$I$2047,'all sales summary'!$A$2:$A$2047,$A39,'all sales summary'!$B$2:$B$2047,AC$4))/((AVERAGEIFS('overall city offline'!$K$2:$K$2047,'overall city offline'!$A$2:$A$2047,$A39,'overall city offline'!$B$2:$B$2047,AC$4)*(1-AVERAGEIFS('all sales summary'!$I$2:$I$2047,'all sales summary'!$A$2:$A$2047,$A39,'all sales summary'!$B$2:$B$2047,AC$4)))+(AVERAGEIFS('city centre offline'!$K$2:$K$2047,'city centre offline'!$A$2:$A$2047,$A39,'city centre offline'!$B$2:$B$2047,AC$4)*AVERAGEIFS('all sales summary'!$I$2:$I$2047,'all sales summary'!$A$2:$A$2047,$A39,'all sales summary'!$B$2:$B$2047,AC$4)))</f>
        <v>0.17562044065632487</v>
      </c>
      <c r="AD39" s="60">
        <f>(AVERAGEIFS('city centre offline'!$K$2:$K$2047,'city centre offline'!$A$2:$A$2047,$A39,'city centre offline'!$B$2:$B$2047,AD$4)*AVERAGEIFS('all sales summary'!$I$2:$I$2047,'all sales summary'!$A$2:$A$2047,$A39,'all sales summary'!$B$2:$B$2047,AD$4))/((AVERAGEIFS('overall city offline'!$K$2:$K$2047,'overall city offline'!$A$2:$A$2047,$A39,'overall city offline'!$B$2:$B$2047,AD$4)*(1-AVERAGEIFS('all sales summary'!$I$2:$I$2047,'all sales summary'!$A$2:$A$2047,$A39,'all sales summary'!$B$2:$B$2047,AD$4)))+(AVERAGEIFS('city centre offline'!$K$2:$K$2047,'city centre offline'!$A$2:$A$2047,$A39,'city centre offline'!$B$2:$B$2047,AD$4)*AVERAGEIFS('all sales summary'!$I$2:$I$2047,'all sales summary'!$A$2:$A$2047,$A39,'all sales summary'!$B$2:$B$2047,AD$4)))</f>
        <v>0.14899506927788392</v>
      </c>
      <c r="AE39" s="60">
        <f>(AVERAGEIFS('city centre offline'!$K$2:$K$2047,'city centre offline'!$A$2:$A$2047,$A39,'city centre offline'!$B$2:$B$2047,AE$4)*AVERAGEIFS('all sales summary'!$I$2:$I$2047,'all sales summary'!$A$2:$A$2047,$A39,'all sales summary'!$B$2:$B$2047,AE$4))/((AVERAGEIFS('overall city offline'!$K$2:$K$2047,'overall city offline'!$A$2:$A$2047,$A39,'overall city offline'!$B$2:$B$2047,AE$4)*(1-AVERAGEIFS('all sales summary'!$I$2:$I$2047,'all sales summary'!$A$2:$A$2047,$A39,'all sales summary'!$B$2:$B$2047,AE$4)))+(AVERAGEIFS('city centre offline'!$K$2:$K$2047,'city centre offline'!$A$2:$A$2047,$A39,'city centre offline'!$B$2:$B$2047,AE$4)*AVERAGEIFS('all sales summary'!$I$2:$I$2047,'all sales summary'!$A$2:$A$2047,$A39,'all sales summary'!$B$2:$B$2047,AE$4)))</f>
        <v>0.13524570192874108</v>
      </c>
      <c r="AF39" s="60">
        <f>(AVERAGEIFS('city centre offline'!$K$2:$K$2047,'city centre offline'!$A$2:$A$2047,$A39,'city centre offline'!$B$2:$B$2047,AF$4)*AVERAGEIFS('all sales summary'!$I$2:$I$2047,'all sales summary'!$A$2:$A$2047,$A39,'all sales summary'!$B$2:$B$2047,AF$4))/((AVERAGEIFS('overall city offline'!$K$2:$K$2047,'overall city offline'!$A$2:$A$2047,$A39,'overall city offline'!$B$2:$B$2047,AF$4)*(1-AVERAGEIFS('all sales summary'!$I$2:$I$2047,'all sales summary'!$A$2:$A$2047,$A39,'all sales summary'!$B$2:$B$2047,AF$4)))+(AVERAGEIFS('city centre offline'!$K$2:$K$2047,'city centre offline'!$A$2:$A$2047,$A39,'city centre offline'!$B$2:$B$2047,AF$4)*AVERAGEIFS('all sales summary'!$I$2:$I$2047,'all sales summary'!$A$2:$A$2047,$A39,'all sales summary'!$B$2:$B$2047,AF$4)))</f>
        <v>0.13648923796897061</v>
      </c>
      <c r="AG39" s="60">
        <f>(AVERAGEIFS('city centre offline'!$K$2:$K$2047,'city centre offline'!$A$2:$A$2047,$A39,'city centre offline'!$B$2:$B$2047,AG$4)*AVERAGEIFS('all sales summary'!$I$2:$I$2047,'all sales summary'!$A$2:$A$2047,$A39,'all sales summary'!$B$2:$B$2047,AG$4))/((AVERAGEIFS('overall city offline'!$K$2:$K$2047,'overall city offline'!$A$2:$A$2047,$A39,'overall city offline'!$B$2:$B$2047,AG$4)*(1-AVERAGEIFS('all sales summary'!$I$2:$I$2047,'all sales summary'!$A$2:$A$2047,$A39,'all sales summary'!$B$2:$B$2047,AG$4)))+(AVERAGEIFS('city centre offline'!$K$2:$K$2047,'city centre offline'!$A$2:$A$2047,$A39,'city centre offline'!$B$2:$B$2047,AG$4)*AVERAGEIFS('all sales summary'!$I$2:$I$2047,'all sales summary'!$A$2:$A$2047,$A39,'all sales summary'!$B$2:$B$2047,AG$4)))</f>
        <v>0.14057553895678557</v>
      </c>
      <c r="AH39" s="60">
        <f>(AVERAGEIFS('city centre offline'!$K$2:$K$2047,'city centre offline'!$A$2:$A$2047,$A39,'city centre offline'!$B$2:$B$2047,AH$4)*AVERAGEIFS('all sales summary'!$I$2:$I$2047,'all sales summary'!$A$2:$A$2047,$A39,'all sales summary'!$B$2:$B$2047,AH$4))/((AVERAGEIFS('overall city offline'!$K$2:$K$2047,'overall city offline'!$A$2:$A$2047,$A39,'overall city offline'!$B$2:$B$2047,AH$4)*(1-AVERAGEIFS('all sales summary'!$I$2:$I$2047,'all sales summary'!$A$2:$A$2047,$A39,'all sales summary'!$B$2:$B$2047,AH$4)))+(AVERAGEIFS('city centre offline'!$K$2:$K$2047,'city centre offline'!$A$2:$A$2047,$A39,'city centre offline'!$B$2:$B$2047,AH$4)*AVERAGEIFS('all sales summary'!$I$2:$I$2047,'all sales summary'!$A$2:$A$2047,$A39,'all sales summary'!$B$2:$B$2047,AH$4)))</f>
        <v>0.14228367839853256</v>
      </c>
    </row>
    <row r="40" spans="1:34" x14ac:dyDescent="0.3">
      <c r="A40" t="s">
        <v>42</v>
      </c>
      <c r="B40" s="60">
        <f>(AVERAGEIFS('city centre offline'!$K$2:$K$2047,'city centre offline'!$A$2:$A$2047,$A40,'city centre offline'!$B$2:$B$2047,B$4)*AVERAGEIFS('all sales summary'!$I$2:$I$2047,'all sales summary'!$A$2:$A$2047,$A40,'all sales summary'!$B$2:$B$2047,B$4))/((AVERAGEIFS('overall city offline'!$K$2:$K$2047,'overall city offline'!$A$2:$A$2047,$A40,'overall city offline'!$B$2:$B$2047,B$4)*(1-AVERAGEIFS('all sales summary'!$I$2:$I$2047,'all sales summary'!$A$2:$A$2047,$A40,'all sales summary'!$B$2:$B$2047,B$4)))+(AVERAGEIFS('city centre offline'!$K$2:$K$2047,'city centre offline'!$A$2:$A$2047,$A40,'city centre offline'!$B$2:$B$2047,B$4)*AVERAGEIFS('all sales summary'!$I$2:$I$2047,'all sales summary'!$A$2:$A$2047,$A40,'all sales summary'!$B$2:$B$2047,B$4)))</f>
        <v>5.1351341686396046E-2</v>
      </c>
      <c r="C40" s="60">
        <f>(AVERAGEIFS('city centre offline'!$K$2:$K$2047,'city centre offline'!$A$2:$A$2047,$A40,'city centre offline'!$B$2:$B$2047,C$4)*AVERAGEIFS('all sales summary'!$I$2:$I$2047,'all sales summary'!$A$2:$A$2047,$A40,'all sales summary'!$B$2:$B$2047,C$4))/((AVERAGEIFS('overall city offline'!$K$2:$K$2047,'overall city offline'!$A$2:$A$2047,$A40,'overall city offline'!$B$2:$B$2047,C$4)*(1-AVERAGEIFS('all sales summary'!$I$2:$I$2047,'all sales summary'!$A$2:$A$2047,$A40,'all sales summary'!$B$2:$B$2047,C$4)))+(AVERAGEIFS('city centre offline'!$K$2:$K$2047,'city centre offline'!$A$2:$A$2047,$A40,'city centre offline'!$B$2:$B$2047,C$4)*AVERAGEIFS('all sales summary'!$I$2:$I$2047,'all sales summary'!$A$2:$A$2047,$A40,'all sales summary'!$B$2:$B$2047,C$4)))</f>
        <v>4.6092670636585398E-2</v>
      </c>
      <c r="D40" s="60">
        <f>(AVERAGEIFS('city centre offline'!$K$2:$K$2047,'city centre offline'!$A$2:$A$2047,$A40,'city centre offline'!$B$2:$B$2047,D$4)*AVERAGEIFS('all sales summary'!$I$2:$I$2047,'all sales summary'!$A$2:$A$2047,$A40,'all sales summary'!$B$2:$B$2047,D$4))/((AVERAGEIFS('overall city offline'!$K$2:$K$2047,'overall city offline'!$A$2:$A$2047,$A40,'overall city offline'!$B$2:$B$2047,D$4)*(1-AVERAGEIFS('all sales summary'!$I$2:$I$2047,'all sales summary'!$A$2:$A$2047,$A40,'all sales summary'!$B$2:$B$2047,D$4)))+(AVERAGEIFS('city centre offline'!$K$2:$K$2047,'city centre offline'!$A$2:$A$2047,$A40,'city centre offline'!$B$2:$B$2047,D$4)*AVERAGEIFS('all sales summary'!$I$2:$I$2047,'all sales summary'!$A$2:$A$2047,$A40,'all sales summary'!$B$2:$B$2047,D$4)))</f>
        <v>5.3191848568454436E-2</v>
      </c>
      <c r="E40" s="60">
        <f>(AVERAGEIFS('city centre offline'!$K$2:$K$2047,'city centre offline'!$A$2:$A$2047,$A40,'city centre offline'!$B$2:$B$2047,E$4)*AVERAGEIFS('all sales summary'!$I$2:$I$2047,'all sales summary'!$A$2:$A$2047,$A40,'all sales summary'!$B$2:$B$2047,E$4))/((AVERAGEIFS('overall city offline'!$K$2:$K$2047,'overall city offline'!$A$2:$A$2047,$A40,'overall city offline'!$B$2:$B$2047,E$4)*(1-AVERAGEIFS('all sales summary'!$I$2:$I$2047,'all sales summary'!$A$2:$A$2047,$A40,'all sales summary'!$B$2:$B$2047,E$4)))+(AVERAGEIFS('city centre offline'!$K$2:$K$2047,'city centre offline'!$A$2:$A$2047,$A40,'city centre offline'!$B$2:$B$2047,E$4)*AVERAGEIFS('all sales summary'!$I$2:$I$2047,'all sales summary'!$A$2:$A$2047,$A40,'all sales summary'!$B$2:$B$2047,E$4)))</f>
        <v>3.8464297864539587E-2</v>
      </c>
      <c r="F40" s="60">
        <f>(AVERAGEIFS('city centre offline'!$K$2:$K$2047,'city centre offline'!$A$2:$A$2047,$A40,'city centre offline'!$B$2:$B$2047,F$4)*AVERAGEIFS('all sales summary'!$I$2:$I$2047,'all sales summary'!$A$2:$A$2047,$A40,'all sales summary'!$B$2:$B$2047,F$4))/((AVERAGEIFS('overall city offline'!$K$2:$K$2047,'overall city offline'!$A$2:$A$2047,$A40,'overall city offline'!$B$2:$B$2047,F$4)*(1-AVERAGEIFS('all sales summary'!$I$2:$I$2047,'all sales summary'!$A$2:$A$2047,$A40,'all sales summary'!$B$2:$B$2047,F$4)))+(AVERAGEIFS('city centre offline'!$K$2:$K$2047,'city centre offline'!$A$2:$A$2047,$A40,'city centre offline'!$B$2:$B$2047,F$4)*AVERAGEIFS('all sales summary'!$I$2:$I$2047,'all sales summary'!$A$2:$A$2047,$A40,'all sales summary'!$B$2:$B$2047,F$4)))</f>
        <v>3.991052155243429E-2</v>
      </c>
      <c r="G40" s="60">
        <f>(AVERAGEIFS('city centre offline'!$K$2:$K$2047,'city centre offline'!$A$2:$A$2047,$A40,'city centre offline'!$B$2:$B$2047,G$4)*AVERAGEIFS('all sales summary'!$I$2:$I$2047,'all sales summary'!$A$2:$A$2047,$A40,'all sales summary'!$B$2:$B$2047,G$4))/((AVERAGEIFS('overall city offline'!$K$2:$K$2047,'overall city offline'!$A$2:$A$2047,$A40,'overall city offline'!$B$2:$B$2047,G$4)*(1-AVERAGEIFS('all sales summary'!$I$2:$I$2047,'all sales summary'!$A$2:$A$2047,$A40,'all sales summary'!$B$2:$B$2047,G$4)))+(AVERAGEIFS('city centre offline'!$K$2:$K$2047,'city centre offline'!$A$2:$A$2047,$A40,'city centre offline'!$B$2:$B$2047,G$4)*AVERAGEIFS('all sales summary'!$I$2:$I$2047,'all sales summary'!$A$2:$A$2047,$A40,'all sales summary'!$B$2:$B$2047,G$4)))</f>
        <v>4.3545365271454438E-2</v>
      </c>
      <c r="H40" s="60">
        <f>(AVERAGEIFS('city centre offline'!$K$2:$K$2047,'city centre offline'!$A$2:$A$2047,$A40,'city centre offline'!$B$2:$B$2047,H$4)*AVERAGEIFS('all sales summary'!$I$2:$I$2047,'all sales summary'!$A$2:$A$2047,$A40,'all sales summary'!$B$2:$B$2047,H$4))/((AVERAGEIFS('overall city offline'!$K$2:$K$2047,'overall city offline'!$A$2:$A$2047,$A40,'overall city offline'!$B$2:$B$2047,H$4)*(1-AVERAGEIFS('all sales summary'!$I$2:$I$2047,'all sales summary'!$A$2:$A$2047,$A40,'all sales summary'!$B$2:$B$2047,H$4)))+(AVERAGEIFS('city centre offline'!$K$2:$K$2047,'city centre offline'!$A$2:$A$2047,$A40,'city centre offline'!$B$2:$B$2047,H$4)*AVERAGEIFS('all sales summary'!$I$2:$I$2047,'all sales summary'!$A$2:$A$2047,$A40,'all sales summary'!$B$2:$B$2047,H$4)))</f>
        <v>4.6289556481853643E-2</v>
      </c>
      <c r="I40" s="60">
        <f>(AVERAGEIFS('city centre offline'!$K$2:$K$2047,'city centre offline'!$A$2:$A$2047,$A40,'city centre offline'!$B$2:$B$2047,I$4)*AVERAGEIFS('all sales summary'!$I$2:$I$2047,'all sales summary'!$A$2:$A$2047,$A40,'all sales summary'!$B$2:$B$2047,I$4))/((AVERAGEIFS('overall city offline'!$K$2:$K$2047,'overall city offline'!$A$2:$A$2047,$A40,'overall city offline'!$B$2:$B$2047,I$4)*(1-AVERAGEIFS('all sales summary'!$I$2:$I$2047,'all sales summary'!$A$2:$A$2047,$A40,'all sales summary'!$B$2:$B$2047,I$4)))+(AVERAGEIFS('city centre offline'!$K$2:$K$2047,'city centre offline'!$A$2:$A$2047,$A40,'city centre offline'!$B$2:$B$2047,I$4)*AVERAGEIFS('all sales summary'!$I$2:$I$2047,'all sales summary'!$A$2:$A$2047,$A40,'all sales summary'!$B$2:$B$2047,I$4)))</f>
        <v>4.1181079881257882E-2</v>
      </c>
      <c r="J40" s="60">
        <f>(AVERAGEIFS('city centre offline'!$K$2:$K$2047,'city centre offline'!$A$2:$A$2047,$A40,'city centre offline'!$B$2:$B$2047,J$4)*AVERAGEIFS('all sales summary'!$I$2:$I$2047,'all sales summary'!$A$2:$A$2047,$A40,'all sales summary'!$B$2:$B$2047,J$4))/((AVERAGEIFS('overall city offline'!$K$2:$K$2047,'overall city offline'!$A$2:$A$2047,$A40,'overall city offline'!$B$2:$B$2047,J$4)*(1-AVERAGEIFS('all sales summary'!$I$2:$I$2047,'all sales summary'!$A$2:$A$2047,$A40,'all sales summary'!$B$2:$B$2047,J$4)))+(AVERAGEIFS('city centre offline'!$K$2:$K$2047,'city centre offline'!$A$2:$A$2047,$A40,'city centre offline'!$B$2:$B$2047,J$4)*AVERAGEIFS('all sales summary'!$I$2:$I$2047,'all sales summary'!$A$2:$A$2047,$A40,'all sales summary'!$B$2:$B$2047,J$4)))</f>
        <v>4.061172208284583E-2</v>
      </c>
      <c r="K40" s="60">
        <f>(AVERAGEIFS('city centre offline'!$K$2:$K$2047,'city centre offline'!$A$2:$A$2047,$A40,'city centre offline'!$B$2:$B$2047,K$4)*AVERAGEIFS('all sales summary'!$I$2:$I$2047,'all sales summary'!$A$2:$A$2047,$A40,'all sales summary'!$B$2:$B$2047,K$4))/((AVERAGEIFS('overall city offline'!$K$2:$K$2047,'overall city offline'!$A$2:$A$2047,$A40,'overall city offline'!$B$2:$B$2047,K$4)*(1-AVERAGEIFS('all sales summary'!$I$2:$I$2047,'all sales summary'!$A$2:$A$2047,$A40,'all sales summary'!$B$2:$B$2047,K$4)))+(AVERAGEIFS('city centre offline'!$K$2:$K$2047,'city centre offline'!$A$2:$A$2047,$A40,'city centre offline'!$B$2:$B$2047,K$4)*AVERAGEIFS('all sales summary'!$I$2:$I$2047,'all sales summary'!$A$2:$A$2047,$A40,'all sales summary'!$B$2:$B$2047,K$4)))</f>
        <v>4.6050215678216898E-2</v>
      </c>
      <c r="L40" s="60">
        <f>(AVERAGEIFS('city centre offline'!$K$2:$K$2047,'city centre offline'!$A$2:$A$2047,$A40,'city centre offline'!$B$2:$B$2047,L$4)*AVERAGEIFS('all sales summary'!$I$2:$I$2047,'all sales summary'!$A$2:$A$2047,$A40,'all sales summary'!$B$2:$B$2047,L$4))/((AVERAGEIFS('overall city offline'!$K$2:$K$2047,'overall city offline'!$A$2:$A$2047,$A40,'overall city offline'!$B$2:$B$2047,L$4)*(1-AVERAGEIFS('all sales summary'!$I$2:$I$2047,'all sales summary'!$A$2:$A$2047,$A40,'all sales summary'!$B$2:$B$2047,L$4)))+(AVERAGEIFS('city centre offline'!$K$2:$K$2047,'city centre offline'!$A$2:$A$2047,$A40,'city centre offline'!$B$2:$B$2047,L$4)*AVERAGEIFS('all sales summary'!$I$2:$I$2047,'all sales summary'!$A$2:$A$2047,$A40,'all sales summary'!$B$2:$B$2047,L$4)))</f>
        <v>4.0129807536774906E-2</v>
      </c>
      <c r="M40" s="60">
        <f>(AVERAGEIFS('city centre offline'!$K$2:$K$2047,'city centre offline'!$A$2:$A$2047,$A40,'city centre offline'!$B$2:$B$2047,M$4)*AVERAGEIFS('all sales summary'!$I$2:$I$2047,'all sales summary'!$A$2:$A$2047,$A40,'all sales summary'!$B$2:$B$2047,M$4))/((AVERAGEIFS('overall city offline'!$K$2:$K$2047,'overall city offline'!$A$2:$A$2047,$A40,'overall city offline'!$B$2:$B$2047,M$4)*(1-AVERAGEIFS('all sales summary'!$I$2:$I$2047,'all sales summary'!$A$2:$A$2047,$A40,'all sales summary'!$B$2:$B$2047,M$4)))+(AVERAGEIFS('city centre offline'!$K$2:$K$2047,'city centre offline'!$A$2:$A$2047,$A40,'city centre offline'!$B$2:$B$2047,M$4)*AVERAGEIFS('all sales summary'!$I$2:$I$2047,'all sales summary'!$A$2:$A$2047,$A40,'all sales summary'!$B$2:$B$2047,M$4)))</f>
        <v>6.1305757282810021E-2</v>
      </c>
      <c r="N40" s="60">
        <f>(AVERAGEIFS('city centre offline'!$K$2:$K$2047,'city centre offline'!$A$2:$A$2047,$A40,'city centre offline'!$B$2:$B$2047,N$4)*AVERAGEIFS('all sales summary'!$I$2:$I$2047,'all sales summary'!$A$2:$A$2047,$A40,'all sales summary'!$B$2:$B$2047,N$4))/((AVERAGEIFS('overall city offline'!$K$2:$K$2047,'overall city offline'!$A$2:$A$2047,$A40,'overall city offline'!$B$2:$B$2047,N$4)*(1-AVERAGEIFS('all sales summary'!$I$2:$I$2047,'all sales summary'!$A$2:$A$2047,$A40,'all sales summary'!$B$2:$B$2047,N$4)))+(AVERAGEIFS('city centre offline'!$K$2:$K$2047,'city centre offline'!$A$2:$A$2047,$A40,'city centre offline'!$B$2:$B$2047,N$4)*AVERAGEIFS('all sales summary'!$I$2:$I$2047,'all sales summary'!$A$2:$A$2047,$A40,'all sales summary'!$B$2:$B$2047,N$4)))</f>
        <v>4.1476412725095856E-2</v>
      </c>
      <c r="O40" s="60">
        <f>(AVERAGEIFS('city centre offline'!$K$2:$K$2047,'city centre offline'!$A$2:$A$2047,$A40,'city centre offline'!$B$2:$B$2047,O$4)*AVERAGEIFS('all sales summary'!$I$2:$I$2047,'all sales summary'!$A$2:$A$2047,$A40,'all sales summary'!$B$2:$B$2047,O$4))/((AVERAGEIFS('overall city offline'!$K$2:$K$2047,'overall city offline'!$A$2:$A$2047,$A40,'overall city offline'!$B$2:$B$2047,O$4)*(1-AVERAGEIFS('all sales summary'!$I$2:$I$2047,'all sales summary'!$A$2:$A$2047,$A40,'all sales summary'!$B$2:$B$2047,O$4)))+(AVERAGEIFS('city centre offline'!$K$2:$K$2047,'city centre offline'!$A$2:$A$2047,$A40,'city centre offline'!$B$2:$B$2047,O$4)*AVERAGEIFS('all sales summary'!$I$2:$I$2047,'all sales summary'!$A$2:$A$2047,$A40,'all sales summary'!$B$2:$B$2047,O$4)))</f>
        <v>4.2156933417071149E-2</v>
      </c>
      <c r="P40" s="60">
        <f>(AVERAGEIFS('city centre offline'!$K$2:$K$2047,'city centre offline'!$A$2:$A$2047,$A40,'city centre offline'!$B$2:$B$2047,P$4)*AVERAGEIFS('all sales summary'!$I$2:$I$2047,'all sales summary'!$A$2:$A$2047,$A40,'all sales summary'!$B$2:$B$2047,P$4))/((AVERAGEIFS('overall city offline'!$K$2:$K$2047,'overall city offline'!$A$2:$A$2047,$A40,'overall city offline'!$B$2:$B$2047,P$4)*(1-AVERAGEIFS('all sales summary'!$I$2:$I$2047,'all sales summary'!$A$2:$A$2047,$A40,'all sales summary'!$B$2:$B$2047,P$4)))+(AVERAGEIFS('city centre offline'!$K$2:$K$2047,'city centre offline'!$A$2:$A$2047,$A40,'city centre offline'!$B$2:$B$2047,P$4)*AVERAGEIFS('all sales summary'!$I$2:$I$2047,'all sales summary'!$A$2:$A$2047,$A40,'all sales summary'!$B$2:$B$2047,P$4)))</f>
        <v>2.7168192874568519E-2</v>
      </c>
      <c r="Q40" s="60">
        <f>(AVERAGEIFS('city centre offline'!$K$2:$K$2047,'city centre offline'!$A$2:$A$2047,$A40,'city centre offline'!$B$2:$B$2047,Q$4)*AVERAGEIFS('all sales summary'!$I$2:$I$2047,'all sales summary'!$A$2:$A$2047,$A40,'all sales summary'!$B$2:$B$2047,Q$4))/((AVERAGEIFS('overall city offline'!$K$2:$K$2047,'overall city offline'!$A$2:$A$2047,$A40,'overall city offline'!$B$2:$B$2047,Q$4)*(1-AVERAGEIFS('all sales summary'!$I$2:$I$2047,'all sales summary'!$A$2:$A$2047,$A40,'all sales summary'!$B$2:$B$2047,Q$4)))+(AVERAGEIFS('city centre offline'!$K$2:$K$2047,'city centre offline'!$A$2:$A$2047,$A40,'city centre offline'!$B$2:$B$2047,Q$4)*AVERAGEIFS('all sales summary'!$I$2:$I$2047,'all sales summary'!$A$2:$A$2047,$A40,'all sales summary'!$B$2:$B$2047,Q$4)))</f>
        <v>5.1637044723483096E-3</v>
      </c>
      <c r="R40" s="60">
        <f>(AVERAGEIFS('city centre offline'!$K$2:$K$2047,'city centre offline'!$A$2:$A$2047,$A40,'city centre offline'!$B$2:$B$2047,R$4)*AVERAGEIFS('all sales summary'!$I$2:$I$2047,'all sales summary'!$A$2:$A$2047,$A40,'all sales summary'!$B$2:$B$2047,R$4))/((AVERAGEIFS('overall city offline'!$K$2:$K$2047,'overall city offline'!$A$2:$A$2047,$A40,'overall city offline'!$B$2:$B$2047,R$4)*(1-AVERAGEIFS('all sales summary'!$I$2:$I$2047,'all sales summary'!$A$2:$A$2047,$A40,'all sales summary'!$B$2:$B$2047,R$4)))+(AVERAGEIFS('city centre offline'!$K$2:$K$2047,'city centre offline'!$A$2:$A$2047,$A40,'city centre offline'!$B$2:$B$2047,R$4)*AVERAGEIFS('all sales summary'!$I$2:$I$2047,'all sales summary'!$A$2:$A$2047,$A40,'all sales summary'!$B$2:$B$2047,R$4)))</f>
        <v>5.697729309786949E-3</v>
      </c>
      <c r="S40" s="60">
        <f>(AVERAGEIFS('city centre offline'!$K$2:$K$2047,'city centre offline'!$A$2:$A$2047,$A40,'city centre offline'!$B$2:$B$2047,S$4)*AVERAGEIFS('all sales summary'!$I$2:$I$2047,'all sales summary'!$A$2:$A$2047,$A40,'all sales summary'!$B$2:$B$2047,S$4))/((AVERAGEIFS('overall city offline'!$K$2:$K$2047,'overall city offline'!$A$2:$A$2047,$A40,'overall city offline'!$B$2:$B$2047,S$4)*(1-AVERAGEIFS('all sales summary'!$I$2:$I$2047,'all sales summary'!$A$2:$A$2047,$A40,'all sales summary'!$B$2:$B$2047,S$4)))+(AVERAGEIFS('city centre offline'!$K$2:$K$2047,'city centre offline'!$A$2:$A$2047,$A40,'city centre offline'!$B$2:$B$2047,S$4)*AVERAGEIFS('all sales summary'!$I$2:$I$2047,'all sales summary'!$A$2:$A$2047,$A40,'all sales summary'!$B$2:$B$2047,S$4)))</f>
        <v>1.6329290755731068E-2</v>
      </c>
      <c r="T40" s="60">
        <f>(AVERAGEIFS('city centre offline'!$K$2:$K$2047,'city centre offline'!$A$2:$A$2047,$A40,'city centre offline'!$B$2:$B$2047,T$4)*AVERAGEIFS('all sales summary'!$I$2:$I$2047,'all sales summary'!$A$2:$A$2047,$A40,'all sales summary'!$B$2:$B$2047,T$4))/((AVERAGEIFS('overall city offline'!$K$2:$K$2047,'overall city offline'!$A$2:$A$2047,$A40,'overall city offline'!$B$2:$B$2047,T$4)*(1-AVERAGEIFS('all sales summary'!$I$2:$I$2047,'all sales summary'!$A$2:$A$2047,$A40,'all sales summary'!$B$2:$B$2047,T$4)))+(AVERAGEIFS('city centre offline'!$K$2:$K$2047,'city centre offline'!$A$2:$A$2047,$A40,'city centre offline'!$B$2:$B$2047,T$4)*AVERAGEIFS('all sales summary'!$I$2:$I$2047,'all sales summary'!$A$2:$A$2047,$A40,'all sales summary'!$B$2:$B$2047,T$4)))</f>
        <v>2.2979505464543588E-2</v>
      </c>
      <c r="U40" s="60">
        <f>(AVERAGEIFS('city centre offline'!$K$2:$K$2047,'city centre offline'!$A$2:$A$2047,$A40,'city centre offline'!$B$2:$B$2047,U$4)*AVERAGEIFS('all sales summary'!$I$2:$I$2047,'all sales summary'!$A$2:$A$2047,$A40,'all sales summary'!$B$2:$B$2047,U$4))/((AVERAGEIFS('overall city offline'!$K$2:$K$2047,'overall city offline'!$A$2:$A$2047,$A40,'overall city offline'!$B$2:$B$2047,U$4)*(1-AVERAGEIFS('all sales summary'!$I$2:$I$2047,'all sales summary'!$A$2:$A$2047,$A40,'all sales summary'!$B$2:$B$2047,U$4)))+(AVERAGEIFS('city centre offline'!$K$2:$K$2047,'city centre offline'!$A$2:$A$2047,$A40,'city centre offline'!$B$2:$B$2047,U$4)*AVERAGEIFS('all sales summary'!$I$2:$I$2047,'all sales summary'!$A$2:$A$2047,$A40,'all sales summary'!$B$2:$B$2047,U$4)))</f>
        <v>2.8930293789754976E-2</v>
      </c>
      <c r="V40" s="60">
        <f>(AVERAGEIFS('city centre offline'!$K$2:$K$2047,'city centre offline'!$A$2:$A$2047,$A40,'city centre offline'!$B$2:$B$2047,V$4)*AVERAGEIFS('all sales summary'!$I$2:$I$2047,'all sales summary'!$A$2:$A$2047,$A40,'all sales summary'!$B$2:$B$2047,V$4))/((AVERAGEIFS('overall city offline'!$K$2:$K$2047,'overall city offline'!$A$2:$A$2047,$A40,'overall city offline'!$B$2:$B$2047,V$4)*(1-AVERAGEIFS('all sales summary'!$I$2:$I$2047,'all sales summary'!$A$2:$A$2047,$A40,'all sales summary'!$B$2:$B$2047,V$4)))+(AVERAGEIFS('city centre offline'!$K$2:$K$2047,'city centre offline'!$A$2:$A$2047,$A40,'city centre offline'!$B$2:$B$2047,V$4)*AVERAGEIFS('all sales summary'!$I$2:$I$2047,'all sales summary'!$A$2:$A$2047,$A40,'all sales summary'!$B$2:$B$2047,V$4)))</f>
        <v>3.2227974809170869E-2</v>
      </c>
      <c r="W40" s="60">
        <f>(AVERAGEIFS('city centre offline'!$K$2:$K$2047,'city centre offline'!$A$2:$A$2047,$A40,'city centre offline'!$B$2:$B$2047,W$4)*AVERAGEIFS('all sales summary'!$I$2:$I$2047,'all sales summary'!$A$2:$A$2047,$A40,'all sales summary'!$B$2:$B$2047,W$4))/((AVERAGEIFS('overall city offline'!$K$2:$K$2047,'overall city offline'!$A$2:$A$2047,$A40,'overall city offline'!$B$2:$B$2047,W$4)*(1-AVERAGEIFS('all sales summary'!$I$2:$I$2047,'all sales summary'!$A$2:$A$2047,$A40,'all sales summary'!$B$2:$B$2047,W$4)))+(AVERAGEIFS('city centre offline'!$K$2:$K$2047,'city centre offline'!$A$2:$A$2047,$A40,'city centre offline'!$B$2:$B$2047,W$4)*AVERAGEIFS('all sales summary'!$I$2:$I$2047,'all sales summary'!$A$2:$A$2047,$A40,'all sales summary'!$B$2:$B$2047,W$4)))</f>
        <v>3.1242129414918336E-2</v>
      </c>
      <c r="X40" s="60">
        <f>(AVERAGEIFS('city centre offline'!$K$2:$K$2047,'city centre offline'!$A$2:$A$2047,$A40,'city centre offline'!$B$2:$B$2047,X$4)*AVERAGEIFS('all sales summary'!$I$2:$I$2047,'all sales summary'!$A$2:$A$2047,$A40,'all sales summary'!$B$2:$B$2047,X$4))/((AVERAGEIFS('overall city offline'!$K$2:$K$2047,'overall city offline'!$A$2:$A$2047,$A40,'overall city offline'!$B$2:$B$2047,X$4)*(1-AVERAGEIFS('all sales summary'!$I$2:$I$2047,'all sales summary'!$A$2:$A$2047,$A40,'all sales summary'!$B$2:$B$2047,X$4)))+(AVERAGEIFS('city centre offline'!$K$2:$K$2047,'city centre offline'!$A$2:$A$2047,$A40,'city centre offline'!$B$2:$B$2047,X$4)*AVERAGEIFS('all sales summary'!$I$2:$I$2047,'all sales summary'!$A$2:$A$2047,$A40,'all sales summary'!$B$2:$B$2047,X$4)))</f>
        <v>1.9185997642967991E-2</v>
      </c>
      <c r="Y40" s="60">
        <f>(AVERAGEIFS('city centre offline'!$K$2:$K$2047,'city centre offline'!$A$2:$A$2047,$A40,'city centre offline'!$B$2:$B$2047,Y$4)*AVERAGEIFS('all sales summary'!$I$2:$I$2047,'all sales summary'!$A$2:$A$2047,$A40,'all sales summary'!$B$2:$B$2047,Y$4))/((AVERAGEIFS('overall city offline'!$K$2:$K$2047,'overall city offline'!$A$2:$A$2047,$A40,'overall city offline'!$B$2:$B$2047,Y$4)*(1-AVERAGEIFS('all sales summary'!$I$2:$I$2047,'all sales summary'!$A$2:$A$2047,$A40,'all sales summary'!$B$2:$B$2047,Y$4)))+(AVERAGEIFS('city centre offline'!$K$2:$K$2047,'city centre offline'!$A$2:$A$2047,$A40,'city centre offline'!$B$2:$B$2047,Y$4)*AVERAGEIFS('all sales summary'!$I$2:$I$2047,'all sales summary'!$A$2:$A$2047,$A40,'all sales summary'!$B$2:$B$2047,Y$4)))</f>
        <v>5.1831290458515047E-2</v>
      </c>
      <c r="Z40" s="60">
        <f>(AVERAGEIFS('city centre offline'!$K$2:$K$2047,'city centre offline'!$A$2:$A$2047,$A40,'city centre offline'!$B$2:$B$2047,Z$4)*AVERAGEIFS('all sales summary'!$I$2:$I$2047,'all sales summary'!$A$2:$A$2047,$A40,'all sales summary'!$B$2:$B$2047,Z$4))/((AVERAGEIFS('overall city offline'!$K$2:$K$2047,'overall city offline'!$A$2:$A$2047,$A40,'overall city offline'!$B$2:$B$2047,Z$4)*(1-AVERAGEIFS('all sales summary'!$I$2:$I$2047,'all sales summary'!$A$2:$A$2047,$A40,'all sales summary'!$B$2:$B$2047,Z$4)))+(AVERAGEIFS('city centre offline'!$K$2:$K$2047,'city centre offline'!$A$2:$A$2047,$A40,'city centre offline'!$B$2:$B$2047,Z$4)*AVERAGEIFS('all sales summary'!$I$2:$I$2047,'all sales summary'!$A$2:$A$2047,$A40,'all sales summary'!$B$2:$B$2047,Z$4)))</f>
        <v>1.2032338584434654E-2</v>
      </c>
      <c r="AA40" s="60">
        <f>(AVERAGEIFS('city centre offline'!$K$2:$K$2047,'city centre offline'!$A$2:$A$2047,$A40,'city centre offline'!$B$2:$B$2047,AA$4)*AVERAGEIFS('all sales summary'!$I$2:$I$2047,'all sales summary'!$A$2:$A$2047,$A40,'all sales summary'!$B$2:$B$2047,AA$4))/((AVERAGEIFS('overall city offline'!$K$2:$K$2047,'overall city offline'!$A$2:$A$2047,$A40,'overall city offline'!$B$2:$B$2047,AA$4)*(1-AVERAGEIFS('all sales summary'!$I$2:$I$2047,'all sales summary'!$A$2:$A$2047,$A40,'all sales summary'!$B$2:$B$2047,AA$4)))+(AVERAGEIFS('city centre offline'!$K$2:$K$2047,'city centre offline'!$A$2:$A$2047,$A40,'city centre offline'!$B$2:$B$2047,AA$4)*AVERAGEIFS('all sales summary'!$I$2:$I$2047,'all sales summary'!$A$2:$A$2047,$A40,'all sales summary'!$B$2:$B$2047,AA$4)))</f>
        <v>1.1751375430701913E-2</v>
      </c>
      <c r="AB40" s="60">
        <f>(AVERAGEIFS('city centre offline'!$K$2:$K$2047,'city centre offline'!$A$2:$A$2047,$A40,'city centre offline'!$B$2:$B$2047,AB$4)*AVERAGEIFS('all sales summary'!$I$2:$I$2047,'all sales summary'!$A$2:$A$2047,$A40,'all sales summary'!$B$2:$B$2047,AB$4))/((AVERAGEIFS('overall city offline'!$K$2:$K$2047,'overall city offline'!$A$2:$A$2047,$A40,'overall city offline'!$B$2:$B$2047,AB$4)*(1-AVERAGEIFS('all sales summary'!$I$2:$I$2047,'all sales summary'!$A$2:$A$2047,$A40,'all sales summary'!$B$2:$B$2047,AB$4)))+(AVERAGEIFS('city centre offline'!$K$2:$K$2047,'city centre offline'!$A$2:$A$2047,$A40,'city centre offline'!$B$2:$B$2047,AB$4)*AVERAGEIFS('all sales summary'!$I$2:$I$2047,'all sales summary'!$A$2:$A$2047,$A40,'all sales summary'!$B$2:$B$2047,AB$4)))</f>
        <v>8.9555597093114395E-3</v>
      </c>
      <c r="AC40" s="60">
        <f>(AVERAGEIFS('city centre offline'!$K$2:$K$2047,'city centre offline'!$A$2:$A$2047,$A40,'city centre offline'!$B$2:$B$2047,AC$4)*AVERAGEIFS('all sales summary'!$I$2:$I$2047,'all sales summary'!$A$2:$A$2047,$A40,'all sales summary'!$B$2:$B$2047,AC$4))/((AVERAGEIFS('overall city offline'!$K$2:$K$2047,'overall city offline'!$A$2:$A$2047,$A40,'overall city offline'!$B$2:$B$2047,AC$4)*(1-AVERAGEIFS('all sales summary'!$I$2:$I$2047,'all sales summary'!$A$2:$A$2047,$A40,'all sales summary'!$B$2:$B$2047,AC$4)))+(AVERAGEIFS('city centre offline'!$K$2:$K$2047,'city centre offline'!$A$2:$A$2047,$A40,'city centre offline'!$B$2:$B$2047,AC$4)*AVERAGEIFS('all sales summary'!$I$2:$I$2047,'all sales summary'!$A$2:$A$2047,$A40,'all sales summary'!$B$2:$B$2047,AC$4)))</f>
        <v>2.9362684918508353E-2</v>
      </c>
      <c r="AD40" s="60">
        <f>(AVERAGEIFS('city centre offline'!$K$2:$K$2047,'city centre offline'!$A$2:$A$2047,$A40,'city centre offline'!$B$2:$B$2047,AD$4)*AVERAGEIFS('all sales summary'!$I$2:$I$2047,'all sales summary'!$A$2:$A$2047,$A40,'all sales summary'!$B$2:$B$2047,AD$4))/((AVERAGEIFS('overall city offline'!$K$2:$K$2047,'overall city offline'!$A$2:$A$2047,$A40,'overall city offline'!$B$2:$B$2047,AD$4)*(1-AVERAGEIFS('all sales summary'!$I$2:$I$2047,'all sales summary'!$A$2:$A$2047,$A40,'all sales summary'!$B$2:$B$2047,AD$4)))+(AVERAGEIFS('city centre offline'!$K$2:$K$2047,'city centre offline'!$A$2:$A$2047,$A40,'city centre offline'!$B$2:$B$2047,AD$4)*AVERAGEIFS('all sales summary'!$I$2:$I$2047,'all sales summary'!$A$2:$A$2047,$A40,'all sales summary'!$B$2:$B$2047,AD$4)))</f>
        <v>3.0627621948820405E-2</v>
      </c>
      <c r="AE40" s="60">
        <f>(AVERAGEIFS('city centre offline'!$K$2:$K$2047,'city centre offline'!$A$2:$A$2047,$A40,'city centre offline'!$B$2:$B$2047,AE$4)*AVERAGEIFS('all sales summary'!$I$2:$I$2047,'all sales summary'!$A$2:$A$2047,$A40,'all sales summary'!$B$2:$B$2047,AE$4))/((AVERAGEIFS('overall city offline'!$K$2:$K$2047,'overall city offline'!$A$2:$A$2047,$A40,'overall city offline'!$B$2:$B$2047,AE$4)*(1-AVERAGEIFS('all sales summary'!$I$2:$I$2047,'all sales summary'!$A$2:$A$2047,$A40,'all sales summary'!$B$2:$B$2047,AE$4)))+(AVERAGEIFS('city centre offline'!$K$2:$K$2047,'city centre offline'!$A$2:$A$2047,$A40,'city centre offline'!$B$2:$B$2047,AE$4)*AVERAGEIFS('all sales summary'!$I$2:$I$2047,'all sales summary'!$A$2:$A$2047,$A40,'all sales summary'!$B$2:$B$2047,AE$4)))</f>
        <v>3.4020470870029941E-2</v>
      </c>
      <c r="AF40" s="60">
        <f>(AVERAGEIFS('city centre offline'!$K$2:$K$2047,'city centre offline'!$A$2:$A$2047,$A40,'city centre offline'!$B$2:$B$2047,AF$4)*AVERAGEIFS('all sales summary'!$I$2:$I$2047,'all sales summary'!$A$2:$A$2047,$A40,'all sales summary'!$B$2:$B$2047,AF$4))/((AVERAGEIFS('overall city offline'!$K$2:$K$2047,'overall city offline'!$A$2:$A$2047,$A40,'overall city offline'!$B$2:$B$2047,AF$4)*(1-AVERAGEIFS('all sales summary'!$I$2:$I$2047,'all sales summary'!$A$2:$A$2047,$A40,'all sales summary'!$B$2:$B$2047,AF$4)))+(AVERAGEIFS('city centre offline'!$K$2:$K$2047,'city centre offline'!$A$2:$A$2047,$A40,'city centre offline'!$B$2:$B$2047,AF$4)*AVERAGEIFS('all sales summary'!$I$2:$I$2047,'all sales summary'!$A$2:$A$2047,$A40,'all sales summary'!$B$2:$B$2047,AF$4)))</f>
        <v>3.7351188988824204E-2</v>
      </c>
      <c r="AG40" s="60">
        <f>(AVERAGEIFS('city centre offline'!$K$2:$K$2047,'city centre offline'!$A$2:$A$2047,$A40,'city centre offline'!$B$2:$B$2047,AG$4)*AVERAGEIFS('all sales summary'!$I$2:$I$2047,'all sales summary'!$A$2:$A$2047,$A40,'all sales summary'!$B$2:$B$2047,AG$4))/((AVERAGEIFS('overall city offline'!$K$2:$K$2047,'overall city offline'!$A$2:$A$2047,$A40,'overall city offline'!$B$2:$B$2047,AG$4)*(1-AVERAGEIFS('all sales summary'!$I$2:$I$2047,'all sales summary'!$A$2:$A$2047,$A40,'all sales summary'!$B$2:$B$2047,AG$4)))+(AVERAGEIFS('city centre offline'!$K$2:$K$2047,'city centre offline'!$A$2:$A$2047,$A40,'city centre offline'!$B$2:$B$2047,AG$4)*AVERAGEIFS('all sales summary'!$I$2:$I$2047,'all sales summary'!$A$2:$A$2047,$A40,'all sales summary'!$B$2:$B$2047,AG$4)))</f>
        <v>4.8466434006603977E-2</v>
      </c>
      <c r="AH40" s="60">
        <f>(AVERAGEIFS('city centre offline'!$K$2:$K$2047,'city centre offline'!$A$2:$A$2047,$A40,'city centre offline'!$B$2:$B$2047,AH$4)*AVERAGEIFS('all sales summary'!$I$2:$I$2047,'all sales summary'!$A$2:$A$2047,$A40,'all sales summary'!$B$2:$B$2047,AH$4))/((AVERAGEIFS('overall city offline'!$K$2:$K$2047,'overall city offline'!$A$2:$A$2047,$A40,'overall city offline'!$B$2:$B$2047,AH$4)*(1-AVERAGEIFS('all sales summary'!$I$2:$I$2047,'all sales summary'!$A$2:$A$2047,$A40,'all sales summary'!$B$2:$B$2047,AH$4)))+(AVERAGEIFS('city centre offline'!$K$2:$K$2047,'city centre offline'!$A$2:$A$2047,$A40,'city centre offline'!$B$2:$B$2047,AH$4)*AVERAGEIFS('all sales summary'!$I$2:$I$2047,'all sales summary'!$A$2:$A$2047,$A40,'all sales summary'!$B$2:$B$2047,AH$4)))</f>
        <v>4.0225437734924048E-2</v>
      </c>
    </row>
    <row r="41" spans="1:34" x14ac:dyDescent="0.3">
      <c r="A41" t="s">
        <v>43</v>
      </c>
      <c r="B41" s="60">
        <f>(AVERAGEIFS('city centre offline'!$K$2:$K$2047,'city centre offline'!$A$2:$A$2047,$A41,'city centre offline'!$B$2:$B$2047,B$4)*AVERAGEIFS('all sales summary'!$I$2:$I$2047,'all sales summary'!$A$2:$A$2047,$A41,'all sales summary'!$B$2:$B$2047,B$4))/((AVERAGEIFS('overall city offline'!$K$2:$K$2047,'overall city offline'!$A$2:$A$2047,$A41,'overall city offline'!$B$2:$B$2047,B$4)*(1-AVERAGEIFS('all sales summary'!$I$2:$I$2047,'all sales summary'!$A$2:$A$2047,$A41,'all sales summary'!$B$2:$B$2047,B$4)))+(AVERAGEIFS('city centre offline'!$K$2:$K$2047,'city centre offline'!$A$2:$A$2047,$A41,'city centre offline'!$B$2:$B$2047,B$4)*AVERAGEIFS('all sales summary'!$I$2:$I$2047,'all sales summary'!$A$2:$A$2047,$A41,'all sales summary'!$B$2:$B$2047,B$4)))</f>
        <v>0.42127925802209343</v>
      </c>
      <c r="C41" s="60">
        <f>(AVERAGEIFS('city centre offline'!$K$2:$K$2047,'city centre offline'!$A$2:$A$2047,$A41,'city centre offline'!$B$2:$B$2047,C$4)*AVERAGEIFS('all sales summary'!$I$2:$I$2047,'all sales summary'!$A$2:$A$2047,$A41,'all sales summary'!$B$2:$B$2047,C$4))/((AVERAGEIFS('overall city offline'!$K$2:$K$2047,'overall city offline'!$A$2:$A$2047,$A41,'overall city offline'!$B$2:$B$2047,C$4)*(1-AVERAGEIFS('all sales summary'!$I$2:$I$2047,'all sales summary'!$A$2:$A$2047,$A41,'all sales summary'!$B$2:$B$2047,C$4)))+(AVERAGEIFS('city centre offline'!$K$2:$K$2047,'city centre offline'!$A$2:$A$2047,$A41,'city centre offline'!$B$2:$B$2047,C$4)*AVERAGEIFS('all sales summary'!$I$2:$I$2047,'all sales summary'!$A$2:$A$2047,$A41,'all sales summary'!$B$2:$B$2047,C$4)))</f>
        <v>0.4103996665594124</v>
      </c>
      <c r="D41" s="60">
        <f>(AVERAGEIFS('city centre offline'!$K$2:$K$2047,'city centre offline'!$A$2:$A$2047,$A41,'city centre offline'!$B$2:$B$2047,D$4)*AVERAGEIFS('all sales summary'!$I$2:$I$2047,'all sales summary'!$A$2:$A$2047,$A41,'all sales summary'!$B$2:$B$2047,D$4))/((AVERAGEIFS('overall city offline'!$K$2:$K$2047,'overall city offline'!$A$2:$A$2047,$A41,'overall city offline'!$B$2:$B$2047,D$4)*(1-AVERAGEIFS('all sales summary'!$I$2:$I$2047,'all sales summary'!$A$2:$A$2047,$A41,'all sales summary'!$B$2:$B$2047,D$4)))+(AVERAGEIFS('city centre offline'!$K$2:$K$2047,'city centre offline'!$A$2:$A$2047,$A41,'city centre offline'!$B$2:$B$2047,D$4)*AVERAGEIFS('all sales summary'!$I$2:$I$2047,'all sales summary'!$A$2:$A$2047,$A41,'all sales summary'!$B$2:$B$2047,D$4)))</f>
        <v>0.39410293926394074</v>
      </c>
      <c r="E41" s="60">
        <f>(AVERAGEIFS('city centre offline'!$K$2:$K$2047,'city centre offline'!$A$2:$A$2047,$A41,'city centre offline'!$B$2:$B$2047,E$4)*AVERAGEIFS('all sales summary'!$I$2:$I$2047,'all sales summary'!$A$2:$A$2047,$A41,'all sales summary'!$B$2:$B$2047,E$4))/((AVERAGEIFS('overall city offline'!$K$2:$K$2047,'overall city offline'!$A$2:$A$2047,$A41,'overall city offline'!$B$2:$B$2047,E$4)*(1-AVERAGEIFS('all sales summary'!$I$2:$I$2047,'all sales summary'!$A$2:$A$2047,$A41,'all sales summary'!$B$2:$B$2047,E$4)))+(AVERAGEIFS('city centre offline'!$K$2:$K$2047,'city centre offline'!$A$2:$A$2047,$A41,'city centre offline'!$B$2:$B$2047,E$4)*AVERAGEIFS('all sales summary'!$I$2:$I$2047,'all sales summary'!$A$2:$A$2047,$A41,'all sales summary'!$B$2:$B$2047,E$4)))</f>
        <v>0.40779120297825089</v>
      </c>
      <c r="F41" s="60">
        <f>(AVERAGEIFS('city centre offline'!$K$2:$K$2047,'city centre offline'!$A$2:$A$2047,$A41,'city centre offline'!$B$2:$B$2047,F$4)*AVERAGEIFS('all sales summary'!$I$2:$I$2047,'all sales summary'!$A$2:$A$2047,$A41,'all sales summary'!$B$2:$B$2047,F$4))/((AVERAGEIFS('overall city offline'!$K$2:$K$2047,'overall city offline'!$A$2:$A$2047,$A41,'overall city offline'!$B$2:$B$2047,F$4)*(1-AVERAGEIFS('all sales summary'!$I$2:$I$2047,'all sales summary'!$A$2:$A$2047,$A41,'all sales summary'!$B$2:$B$2047,F$4)))+(AVERAGEIFS('city centre offline'!$K$2:$K$2047,'city centre offline'!$A$2:$A$2047,$A41,'city centre offline'!$B$2:$B$2047,F$4)*AVERAGEIFS('all sales summary'!$I$2:$I$2047,'all sales summary'!$A$2:$A$2047,$A41,'all sales summary'!$B$2:$B$2047,F$4)))</f>
        <v>0.41510647313349336</v>
      </c>
      <c r="G41" s="60">
        <f>(AVERAGEIFS('city centre offline'!$K$2:$K$2047,'city centre offline'!$A$2:$A$2047,$A41,'city centre offline'!$B$2:$B$2047,G$4)*AVERAGEIFS('all sales summary'!$I$2:$I$2047,'all sales summary'!$A$2:$A$2047,$A41,'all sales summary'!$B$2:$B$2047,G$4))/((AVERAGEIFS('overall city offline'!$K$2:$K$2047,'overall city offline'!$A$2:$A$2047,$A41,'overall city offline'!$B$2:$B$2047,G$4)*(1-AVERAGEIFS('all sales summary'!$I$2:$I$2047,'all sales summary'!$A$2:$A$2047,$A41,'all sales summary'!$B$2:$B$2047,G$4)))+(AVERAGEIFS('city centre offline'!$K$2:$K$2047,'city centre offline'!$A$2:$A$2047,$A41,'city centre offline'!$B$2:$B$2047,G$4)*AVERAGEIFS('all sales summary'!$I$2:$I$2047,'all sales summary'!$A$2:$A$2047,$A41,'all sales summary'!$B$2:$B$2047,G$4)))</f>
        <v>0.41678491394321771</v>
      </c>
      <c r="H41" s="60">
        <f>(AVERAGEIFS('city centre offline'!$K$2:$K$2047,'city centre offline'!$A$2:$A$2047,$A41,'city centre offline'!$B$2:$B$2047,H$4)*AVERAGEIFS('all sales summary'!$I$2:$I$2047,'all sales summary'!$A$2:$A$2047,$A41,'all sales summary'!$B$2:$B$2047,H$4))/((AVERAGEIFS('overall city offline'!$K$2:$K$2047,'overall city offline'!$A$2:$A$2047,$A41,'overall city offline'!$B$2:$B$2047,H$4)*(1-AVERAGEIFS('all sales summary'!$I$2:$I$2047,'all sales summary'!$A$2:$A$2047,$A41,'all sales summary'!$B$2:$B$2047,H$4)))+(AVERAGEIFS('city centre offline'!$K$2:$K$2047,'city centre offline'!$A$2:$A$2047,$A41,'city centre offline'!$B$2:$B$2047,H$4)*AVERAGEIFS('all sales summary'!$I$2:$I$2047,'all sales summary'!$A$2:$A$2047,$A41,'all sales summary'!$B$2:$B$2047,H$4)))</f>
        <v>0.41720542183507148</v>
      </c>
      <c r="I41" s="60">
        <f>(AVERAGEIFS('city centre offline'!$K$2:$K$2047,'city centre offline'!$A$2:$A$2047,$A41,'city centre offline'!$B$2:$B$2047,I$4)*AVERAGEIFS('all sales summary'!$I$2:$I$2047,'all sales summary'!$A$2:$A$2047,$A41,'all sales summary'!$B$2:$B$2047,I$4))/((AVERAGEIFS('overall city offline'!$K$2:$K$2047,'overall city offline'!$A$2:$A$2047,$A41,'overall city offline'!$B$2:$B$2047,I$4)*(1-AVERAGEIFS('all sales summary'!$I$2:$I$2047,'all sales summary'!$A$2:$A$2047,$A41,'all sales summary'!$B$2:$B$2047,I$4)))+(AVERAGEIFS('city centre offline'!$K$2:$K$2047,'city centre offline'!$A$2:$A$2047,$A41,'city centre offline'!$B$2:$B$2047,I$4)*AVERAGEIFS('all sales summary'!$I$2:$I$2047,'all sales summary'!$A$2:$A$2047,$A41,'all sales summary'!$B$2:$B$2047,I$4)))</f>
        <v>0.41673085598615339</v>
      </c>
      <c r="J41" s="60">
        <f>(AVERAGEIFS('city centre offline'!$K$2:$K$2047,'city centre offline'!$A$2:$A$2047,$A41,'city centre offline'!$B$2:$B$2047,J$4)*AVERAGEIFS('all sales summary'!$I$2:$I$2047,'all sales summary'!$A$2:$A$2047,$A41,'all sales summary'!$B$2:$B$2047,J$4))/((AVERAGEIFS('overall city offline'!$K$2:$K$2047,'overall city offline'!$A$2:$A$2047,$A41,'overall city offline'!$B$2:$B$2047,J$4)*(1-AVERAGEIFS('all sales summary'!$I$2:$I$2047,'all sales summary'!$A$2:$A$2047,$A41,'all sales summary'!$B$2:$B$2047,J$4)))+(AVERAGEIFS('city centre offline'!$K$2:$K$2047,'city centre offline'!$A$2:$A$2047,$A41,'city centre offline'!$B$2:$B$2047,J$4)*AVERAGEIFS('all sales summary'!$I$2:$I$2047,'all sales summary'!$A$2:$A$2047,$A41,'all sales summary'!$B$2:$B$2047,J$4)))</f>
        <v>0.41361769229657575</v>
      </c>
      <c r="K41" s="60">
        <f>(AVERAGEIFS('city centre offline'!$K$2:$K$2047,'city centre offline'!$A$2:$A$2047,$A41,'city centre offline'!$B$2:$B$2047,K$4)*AVERAGEIFS('all sales summary'!$I$2:$I$2047,'all sales summary'!$A$2:$A$2047,$A41,'all sales summary'!$B$2:$B$2047,K$4))/((AVERAGEIFS('overall city offline'!$K$2:$K$2047,'overall city offline'!$A$2:$A$2047,$A41,'overall city offline'!$B$2:$B$2047,K$4)*(1-AVERAGEIFS('all sales summary'!$I$2:$I$2047,'all sales summary'!$A$2:$A$2047,$A41,'all sales summary'!$B$2:$B$2047,K$4)))+(AVERAGEIFS('city centre offline'!$K$2:$K$2047,'city centre offline'!$A$2:$A$2047,$A41,'city centre offline'!$B$2:$B$2047,K$4)*AVERAGEIFS('all sales summary'!$I$2:$I$2047,'all sales summary'!$A$2:$A$2047,$A41,'all sales summary'!$B$2:$B$2047,K$4)))</f>
        <v>0.41521004273145984</v>
      </c>
      <c r="L41" s="60">
        <f>(AVERAGEIFS('city centre offline'!$K$2:$K$2047,'city centre offline'!$A$2:$A$2047,$A41,'city centre offline'!$B$2:$B$2047,L$4)*AVERAGEIFS('all sales summary'!$I$2:$I$2047,'all sales summary'!$A$2:$A$2047,$A41,'all sales summary'!$B$2:$B$2047,L$4))/((AVERAGEIFS('overall city offline'!$K$2:$K$2047,'overall city offline'!$A$2:$A$2047,$A41,'overall city offline'!$B$2:$B$2047,L$4)*(1-AVERAGEIFS('all sales summary'!$I$2:$I$2047,'all sales summary'!$A$2:$A$2047,$A41,'all sales summary'!$B$2:$B$2047,L$4)))+(AVERAGEIFS('city centre offline'!$K$2:$K$2047,'city centre offline'!$A$2:$A$2047,$A41,'city centre offline'!$B$2:$B$2047,L$4)*AVERAGEIFS('all sales summary'!$I$2:$I$2047,'all sales summary'!$A$2:$A$2047,$A41,'all sales summary'!$B$2:$B$2047,L$4)))</f>
        <v>0.42948442362168221</v>
      </c>
      <c r="M41" s="60">
        <f>(AVERAGEIFS('city centre offline'!$K$2:$K$2047,'city centre offline'!$A$2:$A$2047,$A41,'city centre offline'!$B$2:$B$2047,M$4)*AVERAGEIFS('all sales summary'!$I$2:$I$2047,'all sales summary'!$A$2:$A$2047,$A41,'all sales summary'!$B$2:$B$2047,M$4))/((AVERAGEIFS('overall city offline'!$K$2:$K$2047,'overall city offline'!$A$2:$A$2047,$A41,'overall city offline'!$B$2:$B$2047,M$4)*(1-AVERAGEIFS('all sales summary'!$I$2:$I$2047,'all sales summary'!$A$2:$A$2047,$A41,'all sales summary'!$B$2:$B$2047,M$4)))+(AVERAGEIFS('city centre offline'!$K$2:$K$2047,'city centre offline'!$A$2:$A$2047,$A41,'city centre offline'!$B$2:$B$2047,M$4)*AVERAGEIFS('all sales summary'!$I$2:$I$2047,'all sales summary'!$A$2:$A$2047,$A41,'all sales summary'!$B$2:$B$2047,M$4)))</f>
        <v>0.44567667096269509</v>
      </c>
      <c r="N41" s="60">
        <f>(AVERAGEIFS('city centre offline'!$K$2:$K$2047,'city centre offline'!$A$2:$A$2047,$A41,'city centre offline'!$B$2:$B$2047,N$4)*AVERAGEIFS('all sales summary'!$I$2:$I$2047,'all sales summary'!$A$2:$A$2047,$A41,'all sales summary'!$B$2:$B$2047,N$4))/((AVERAGEIFS('overall city offline'!$K$2:$K$2047,'overall city offline'!$A$2:$A$2047,$A41,'overall city offline'!$B$2:$B$2047,N$4)*(1-AVERAGEIFS('all sales summary'!$I$2:$I$2047,'all sales summary'!$A$2:$A$2047,$A41,'all sales summary'!$B$2:$B$2047,N$4)))+(AVERAGEIFS('city centre offline'!$K$2:$K$2047,'city centre offline'!$A$2:$A$2047,$A41,'city centre offline'!$B$2:$B$2047,N$4)*AVERAGEIFS('all sales summary'!$I$2:$I$2047,'all sales summary'!$A$2:$A$2047,$A41,'all sales summary'!$B$2:$B$2047,N$4)))</f>
        <v>0.41218698016836364</v>
      </c>
      <c r="O41" s="60">
        <f>(AVERAGEIFS('city centre offline'!$K$2:$K$2047,'city centre offline'!$A$2:$A$2047,$A41,'city centre offline'!$B$2:$B$2047,O$4)*AVERAGEIFS('all sales summary'!$I$2:$I$2047,'all sales summary'!$A$2:$A$2047,$A41,'all sales summary'!$B$2:$B$2047,O$4))/((AVERAGEIFS('overall city offline'!$K$2:$K$2047,'overall city offline'!$A$2:$A$2047,$A41,'overall city offline'!$B$2:$B$2047,O$4)*(1-AVERAGEIFS('all sales summary'!$I$2:$I$2047,'all sales summary'!$A$2:$A$2047,$A41,'all sales summary'!$B$2:$B$2047,O$4)))+(AVERAGEIFS('city centre offline'!$K$2:$K$2047,'city centre offline'!$A$2:$A$2047,$A41,'city centre offline'!$B$2:$B$2047,O$4)*AVERAGEIFS('all sales summary'!$I$2:$I$2047,'all sales summary'!$A$2:$A$2047,$A41,'all sales summary'!$B$2:$B$2047,O$4)))</f>
        <v>0.40062747487074613</v>
      </c>
      <c r="P41" s="60">
        <f>(AVERAGEIFS('city centre offline'!$K$2:$K$2047,'city centre offline'!$A$2:$A$2047,$A41,'city centre offline'!$B$2:$B$2047,P$4)*AVERAGEIFS('all sales summary'!$I$2:$I$2047,'all sales summary'!$A$2:$A$2047,$A41,'all sales summary'!$B$2:$B$2047,P$4))/((AVERAGEIFS('overall city offline'!$K$2:$K$2047,'overall city offline'!$A$2:$A$2047,$A41,'overall city offline'!$B$2:$B$2047,P$4)*(1-AVERAGEIFS('all sales summary'!$I$2:$I$2047,'all sales summary'!$A$2:$A$2047,$A41,'all sales summary'!$B$2:$B$2047,P$4)))+(AVERAGEIFS('city centre offline'!$K$2:$K$2047,'city centre offline'!$A$2:$A$2047,$A41,'city centre offline'!$B$2:$B$2047,P$4)*AVERAGEIFS('all sales summary'!$I$2:$I$2047,'all sales summary'!$A$2:$A$2047,$A41,'all sales summary'!$B$2:$B$2047,P$4)))</f>
        <v>0.34128561256360929</v>
      </c>
      <c r="Q41" s="60">
        <f>(AVERAGEIFS('city centre offline'!$K$2:$K$2047,'city centre offline'!$A$2:$A$2047,$A41,'city centre offline'!$B$2:$B$2047,Q$4)*AVERAGEIFS('all sales summary'!$I$2:$I$2047,'all sales summary'!$A$2:$A$2047,$A41,'all sales summary'!$B$2:$B$2047,Q$4))/((AVERAGEIFS('overall city offline'!$K$2:$K$2047,'overall city offline'!$A$2:$A$2047,$A41,'overall city offline'!$B$2:$B$2047,Q$4)*(1-AVERAGEIFS('all sales summary'!$I$2:$I$2047,'all sales summary'!$A$2:$A$2047,$A41,'all sales summary'!$B$2:$B$2047,Q$4)))+(AVERAGEIFS('city centre offline'!$K$2:$K$2047,'city centre offline'!$A$2:$A$2047,$A41,'city centre offline'!$B$2:$B$2047,Q$4)*AVERAGEIFS('all sales summary'!$I$2:$I$2047,'all sales summary'!$A$2:$A$2047,$A41,'all sales summary'!$B$2:$B$2047,Q$4)))</f>
        <v>4.2423256406484908E-3</v>
      </c>
      <c r="R41" s="60">
        <f>(AVERAGEIFS('city centre offline'!$K$2:$K$2047,'city centre offline'!$A$2:$A$2047,$A41,'city centre offline'!$B$2:$B$2047,R$4)*AVERAGEIFS('all sales summary'!$I$2:$I$2047,'all sales summary'!$A$2:$A$2047,$A41,'all sales summary'!$B$2:$B$2047,R$4))/((AVERAGEIFS('overall city offline'!$K$2:$K$2047,'overall city offline'!$A$2:$A$2047,$A41,'overall city offline'!$B$2:$B$2047,R$4)*(1-AVERAGEIFS('all sales summary'!$I$2:$I$2047,'all sales summary'!$A$2:$A$2047,$A41,'all sales summary'!$B$2:$B$2047,R$4)))+(AVERAGEIFS('city centre offline'!$K$2:$K$2047,'city centre offline'!$A$2:$A$2047,$A41,'city centre offline'!$B$2:$B$2047,R$4)*AVERAGEIFS('all sales summary'!$I$2:$I$2047,'all sales summary'!$A$2:$A$2047,$A41,'all sales summary'!$B$2:$B$2047,R$4)))</f>
        <v>5.7361160808847176E-3</v>
      </c>
      <c r="S41" s="60">
        <f>(AVERAGEIFS('city centre offline'!$K$2:$K$2047,'city centre offline'!$A$2:$A$2047,$A41,'city centre offline'!$B$2:$B$2047,S$4)*AVERAGEIFS('all sales summary'!$I$2:$I$2047,'all sales summary'!$A$2:$A$2047,$A41,'all sales summary'!$B$2:$B$2047,S$4))/((AVERAGEIFS('overall city offline'!$K$2:$K$2047,'overall city offline'!$A$2:$A$2047,$A41,'overall city offline'!$B$2:$B$2047,S$4)*(1-AVERAGEIFS('all sales summary'!$I$2:$I$2047,'all sales summary'!$A$2:$A$2047,$A41,'all sales summary'!$B$2:$B$2047,S$4)))+(AVERAGEIFS('city centre offline'!$K$2:$K$2047,'city centre offline'!$A$2:$A$2047,$A41,'city centre offline'!$B$2:$B$2047,S$4)*AVERAGEIFS('all sales summary'!$I$2:$I$2047,'all sales summary'!$A$2:$A$2047,$A41,'all sales summary'!$B$2:$B$2047,S$4)))</f>
        <v>0.22394709640680158</v>
      </c>
      <c r="T41" s="60">
        <f>(AVERAGEIFS('city centre offline'!$K$2:$K$2047,'city centre offline'!$A$2:$A$2047,$A41,'city centre offline'!$B$2:$B$2047,T$4)*AVERAGEIFS('all sales summary'!$I$2:$I$2047,'all sales summary'!$A$2:$A$2047,$A41,'all sales summary'!$B$2:$B$2047,T$4))/((AVERAGEIFS('overall city offline'!$K$2:$K$2047,'overall city offline'!$A$2:$A$2047,$A41,'overall city offline'!$B$2:$B$2047,T$4)*(1-AVERAGEIFS('all sales summary'!$I$2:$I$2047,'all sales summary'!$A$2:$A$2047,$A41,'all sales summary'!$B$2:$B$2047,T$4)))+(AVERAGEIFS('city centre offline'!$K$2:$K$2047,'city centre offline'!$A$2:$A$2047,$A41,'city centre offline'!$B$2:$B$2047,T$4)*AVERAGEIFS('all sales summary'!$I$2:$I$2047,'all sales summary'!$A$2:$A$2047,$A41,'all sales summary'!$B$2:$B$2047,T$4)))</f>
        <v>0.34114036273992099</v>
      </c>
      <c r="U41" s="60">
        <f>(AVERAGEIFS('city centre offline'!$K$2:$K$2047,'city centre offline'!$A$2:$A$2047,$A41,'city centre offline'!$B$2:$B$2047,U$4)*AVERAGEIFS('all sales summary'!$I$2:$I$2047,'all sales summary'!$A$2:$A$2047,$A41,'all sales summary'!$B$2:$B$2047,U$4))/((AVERAGEIFS('overall city offline'!$K$2:$K$2047,'overall city offline'!$A$2:$A$2047,$A41,'overall city offline'!$B$2:$B$2047,U$4)*(1-AVERAGEIFS('all sales summary'!$I$2:$I$2047,'all sales summary'!$A$2:$A$2047,$A41,'all sales summary'!$B$2:$B$2047,U$4)))+(AVERAGEIFS('city centre offline'!$K$2:$K$2047,'city centre offline'!$A$2:$A$2047,$A41,'city centre offline'!$B$2:$B$2047,U$4)*AVERAGEIFS('all sales summary'!$I$2:$I$2047,'all sales summary'!$A$2:$A$2047,$A41,'all sales summary'!$B$2:$B$2047,U$4)))</f>
        <v>0.35803742247673898</v>
      </c>
      <c r="V41" s="60">
        <f>(AVERAGEIFS('city centre offline'!$K$2:$K$2047,'city centre offline'!$A$2:$A$2047,$A41,'city centre offline'!$B$2:$B$2047,V$4)*AVERAGEIFS('all sales summary'!$I$2:$I$2047,'all sales summary'!$A$2:$A$2047,$A41,'all sales summary'!$B$2:$B$2047,V$4))/((AVERAGEIFS('overall city offline'!$K$2:$K$2047,'overall city offline'!$A$2:$A$2047,$A41,'overall city offline'!$B$2:$B$2047,V$4)*(1-AVERAGEIFS('all sales summary'!$I$2:$I$2047,'all sales summary'!$A$2:$A$2047,$A41,'all sales summary'!$B$2:$B$2047,V$4)))+(AVERAGEIFS('city centre offline'!$K$2:$K$2047,'city centre offline'!$A$2:$A$2047,$A41,'city centre offline'!$B$2:$B$2047,V$4)*AVERAGEIFS('all sales summary'!$I$2:$I$2047,'all sales summary'!$A$2:$A$2047,$A41,'all sales summary'!$B$2:$B$2047,V$4)))</f>
        <v>0.36294840868632844</v>
      </c>
      <c r="W41" s="60">
        <f>(AVERAGEIFS('city centre offline'!$K$2:$K$2047,'city centre offline'!$A$2:$A$2047,$A41,'city centre offline'!$B$2:$B$2047,W$4)*AVERAGEIFS('all sales summary'!$I$2:$I$2047,'all sales summary'!$A$2:$A$2047,$A41,'all sales summary'!$B$2:$B$2047,W$4))/((AVERAGEIFS('overall city offline'!$K$2:$K$2047,'overall city offline'!$A$2:$A$2047,$A41,'overall city offline'!$B$2:$B$2047,W$4)*(1-AVERAGEIFS('all sales summary'!$I$2:$I$2047,'all sales summary'!$A$2:$A$2047,$A41,'all sales summary'!$B$2:$B$2047,W$4)))+(AVERAGEIFS('city centre offline'!$K$2:$K$2047,'city centre offline'!$A$2:$A$2047,$A41,'city centre offline'!$B$2:$B$2047,W$4)*AVERAGEIFS('all sales summary'!$I$2:$I$2047,'all sales summary'!$A$2:$A$2047,$A41,'all sales summary'!$B$2:$B$2047,W$4)))</f>
        <v>0.35733223205838982</v>
      </c>
      <c r="X41" s="60">
        <f>(AVERAGEIFS('city centre offline'!$K$2:$K$2047,'city centre offline'!$A$2:$A$2047,$A41,'city centre offline'!$B$2:$B$2047,X$4)*AVERAGEIFS('all sales summary'!$I$2:$I$2047,'all sales summary'!$A$2:$A$2047,$A41,'all sales summary'!$B$2:$B$2047,X$4))/((AVERAGEIFS('overall city offline'!$K$2:$K$2047,'overall city offline'!$A$2:$A$2047,$A41,'overall city offline'!$B$2:$B$2047,X$4)*(1-AVERAGEIFS('all sales summary'!$I$2:$I$2047,'all sales summary'!$A$2:$A$2047,$A41,'all sales summary'!$B$2:$B$2047,X$4)))+(AVERAGEIFS('city centre offline'!$K$2:$K$2047,'city centre offline'!$A$2:$A$2047,$A41,'city centre offline'!$B$2:$B$2047,X$4)*AVERAGEIFS('all sales summary'!$I$2:$I$2047,'all sales summary'!$A$2:$A$2047,$A41,'all sales summary'!$B$2:$B$2047,X$4)))</f>
        <v>0.18115531325178982</v>
      </c>
      <c r="Y41" s="60">
        <f>(AVERAGEIFS('city centre offline'!$K$2:$K$2047,'city centre offline'!$A$2:$A$2047,$A41,'city centre offline'!$B$2:$B$2047,Y$4)*AVERAGEIFS('all sales summary'!$I$2:$I$2047,'all sales summary'!$A$2:$A$2047,$A41,'all sales summary'!$B$2:$B$2047,Y$4))/((AVERAGEIFS('overall city offline'!$K$2:$K$2047,'overall city offline'!$A$2:$A$2047,$A41,'overall city offline'!$B$2:$B$2047,Y$4)*(1-AVERAGEIFS('all sales summary'!$I$2:$I$2047,'all sales summary'!$A$2:$A$2047,$A41,'all sales summary'!$B$2:$B$2047,Y$4)))+(AVERAGEIFS('city centre offline'!$K$2:$K$2047,'city centre offline'!$A$2:$A$2047,$A41,'city centre offline'!$B$2:$B$2047,Y$4)*AVERAGEIFS('all sales summary'!$I$2:$I$2047,'all sales summary'!$A$2:$A$2047,$A41,'all sales summary'!$B$2:$B$2047,Y$4)))</f>
        <v>0.3783846062949463</v>
      </c>
      <c r="Z41" s="60">
        <f>(AVERAGEIFS('city centre offline'!$K$2:$K$2047,'city centre offline'!$A$2:$A$2047,$A41,'city centre offline'!$B$2:$B$2047,Z$4)*AVERAGEIFS('all sales summary'!$I$2:$I$2047,'all sales summary'!$A$2:$A$2047,$A41,'all sales summary'!$B$2:$B$2047,Z$4))/((AVERAGEIFS('overall city offline'!$K$2:$K$2047,'overall city offline'!$A$2:$A$2047,$A41,'overall city offline'!$B$2:$B$2047,Z$4)*(1-AVERAGEIFS('all sales summary'!$I$2:$I$2047,'all sales summary'!$A$2:$A$2047,$A41,'all sales summary'!$B$2:$B$2047,Z$4)))+(AVERAGEIFS('city centre offline'!$K$2:$K$2047,'city centre offline'!$A$2:$A$2047,$A41,'city centre offline'!$B$2:$B$2047,Z$4)*AVERAGEIFS('all sales summary'!$I$2:$I$2047,'all sales summary'!$A$2:$A$2047,$A41,'all sales summary'!$B$2:$B$2047,Z$4)))</f>
        <v>2.1780847272810946E-2</v>
      </c>
      <c r="AA41" s="60">
        <f>(AVERAGEIFS('city centre offline'!$K$2:$K$2047,'city centre offline'!$A$2:$A$2047,$A41,'city centre offline'!$B$2:$B$2047,AA$4)*AVERAGEIFS('all sales summary'!$I$2:$I$2047,'all sales summary'!$A$2:$A$2047,$A41,'all sales summary'!$B$2:$B$2047,AA$4))/((AVERAGEIFS('overall city offline'!$K$2:$K$2047,'overall city offline'!$A$2:$A$2047,$A41,'overall city offline'!$B$2:$B$2047,AA$4)*(1-AVERAGEIFS('all sales summary'!$I$2:$I$2047,'all sales summary'!$A$2:$A$2047,$A41,'all sales summary'!$B$2:$B$2047,AA$4)))+(AVERAGEIFS('city centre offline'!$K$2:$K$2047,'city centre offline'!$A$2:$A$2047,$A41,'city centre offline'!$B$2:$B$2047,AA$4)*AVERAGEIFS('all sales summary'!$I$2:$I$2047,'all sales summary'!$A$2:$A$2047,$A41,'all sales summary'!$B$2:$B$2047,AA$4)))</f>
        <v>2.5115592750179681E-2</v>
      </c>
      <c r="AB41" s="60">
        <f>(AVERAGEIFS('city centre offline'!$K$2:$K$2047,'city centre offline'!$A$2:$A$2047,$A41,'city centre offline'!$B$2:$B$2047,AB$4)*AVERAGEIFS('all sales summary'!$I$2:$I$2047,'all sales summary'!$A$2:$A$2047,$A41,'all sales summary'!$B$2:$B$2047,AB$4))/((AVERAGEIFS('overall city offline'!$K$2:$K$2047,'overall city offline'!$A$2:$A$2047,$A41,'overall city offline'!$B$2:$B$2047,AB$4)*(1-AVERAGEIFS('all sales summary'!$I$2:$I$2047,'all sales summary'!$A$2:$A$2047,$A41,'all sales summary'!$B$2:$B$2047,AB$4)))+(AVERAGEIFS('city centre offline'!$K$2:$K$2047,'city centre offline'!$A$2:$A$2047,$A41,'city centre offline'!$B$2:$B$2047,AB$4)*AVERAGEIFS('all sales summary'!$I$2:$I$2047,'all sales summary'!$A$2:$A$2047,$A41,'all sales summary'!$B$2:$B$2047,AB$4)))</f>
        <v>3.7141944341467732E-2</v>
      </c>
      <c r="AC41" s="60">
        <f>(AVERAGEIFS('city centre offline'!$K$2:$K$2047,'city centre offline'!$A$2:$A$2047,$A41,'city centre offline'!$B$2:$B$2047,AC$4)*AVERAGEIFS('all sales summary'!$I$2:$I$2047,'all sales summary'!$A$2:$A$2047,$A41,'all sales summary'!$B$2:$B$2047,AC$4))/((AVERAGEIFS('overall city offline'!$K$2:$K$2047,'overall city offline'!$A$2:$A$2047,$A41,'overall city offline'!$B$2:$B$2047,AC$4)*(1-AVERAGEIFS('all sales summary'!$I$2:$I$2047,'all sales summary'!$A$2:$A$2047,$A41,'all sales summary'!$B$2:$B$2047,AC$4)))+(AVERAGEIFS('city centre offline'!$K$2:$K$2047,'city centre offline'!$A$2:$A$2047,$A41,'city centre offline'!$B$2:$B$2047,AC$4)*AVERAGEIFS('all sales summary'!$I$2:$I$2047,'all sales summary'!$A$2:$A$2047,$A41,'all sales summary'!$B$2:$B$2047,AC$4)))</f>
        <v>0.32483010346552033</v>
      </c>
      <c r="AD41" s="60">
        <f>(AVERAGEIFS('city centre offline'!$K$2:$K$2047,'city centre offline'!$A$2:$A$2047,$A41,'city centre offline'!$B$2:$B$2047,AD$4)*AVERAGEIFS('all sales summary'!$I$2:$I$2047,'all sales summary'!$A$2:$A$2047,$A41,'all sales summary'!$B$2:$B$2047,AD$4))/((AVERAGEIFS('overall city offline'!$K$2:$K$2047,'overall city offline'!$A$2:$A$2047,$A41,'overall city offline'!$B$2:$B$2047,AD$4)*(1-AVERAGEIFS('all sales summary'!$I$2:$I$2047,'all sales summary'!$A$2:$A$2047,$A41,'all sales summary'!$B$2:$B$2047,AD$4)))+(AVERAGEIFS('city centre offline'!$K$2:$K$2047,'city centre offline'!$A$2:$A$2047,$A41,'city centre offline'!$B$2:$B$2047,AD$4)*AVERAGEIFS('all sales summary'!$I$2:$I$2047,'all sales summary'!$A$2:$A$2047,$A41,'all sales summary'!$B$2:$B$2047,AD$4)))</f>
        <v>0.37008770151156728</v>
      </c>
      <c r="AE41" s="60">
        <f>(AVERAGEIFS('city centre offline'!$K$2:$K$2047,'city centre offline'!$A$2:$A$2047,$A41,'city centre offline'!$B$2:$B$2047,AE$4)*AVERAGEIFS('all sales summary'!$I$2:$I$2047,'all sales summary'!$A$2:$A$2047,$A41,'all sales summary'!$B$2:$B$2047,AE$4))/((AVERAGEIFS('overall city offline'!$K$2:$K$2047,'overall city offline'!$A$2:$A$2047,$A41,'overall city offline'!$B$2:$B$2047,AE$4)*(1-AVERAGEIFS('all sales summary'!$I$2:$I$2047,'all sales summary'!$A$2:$A$2047,$A41,'all sales summary'!$B$2:$B$2047,AE$4)))+(AVERAGEIFS('city centre offline'!$K$2:$K$2047,'city centre offline'!$A$2:$A$2047,$A41,'city centre offline'!$B$2:$B$2047,AE$4)*AVERAGEIFS('all sales summary'!$I$2:$I$2047,'all sales summary'!$A$2:$A$2047,$A41,'all sales summary'!$B$2:$B$2047,AE$4)))</f>
        <v>0.37288442798273719</v>
      </c>
      <c r="AF41" s="60">
        <f>(AVERAGEIFS('city centre offline'!$K$2:$K$2047,'city centre offline'!$A$2:$A$2047,$A41,'city centre offline'!$B$2:$B$2047,AF$4)*AVERAGEIFS('all sales summary'!$I$2:$I$2047,'all sales summary'!$A$2:$A$2047,$A41,'all sales summary'!$B$2:$B$2047,AF$4))/((AVERAGEIFS('overall city offline'!$K$2:$K$2047,'overall city offline'!$A$2:$A$2047,$A41,'overall city offline'!$B$2:$B$2047,AF$4)*(1-AVERAGEIFS('all sales summary'!$I$2:$I$2047,'all sales summary'!$A$2:$A$2047,$A41,'all sales summary'!$B$2:$B$2047,AF$4)))+(AVERAGEIFS('city centre offline'!$K$2:$K$2047,'city centre offline'!$A$2:$A$2047,$A41,'city centre offline'!$B$2:$B$2047,AF$4)*AVERAGEIFS('all sales summary'!$I$2:$I$2047,'all sales summary'!$A$2:$A$2047,$A41,'all sales summary'!$B$2:$B$2047,AF$4)))</f>
        <v>0.3714249058751346</v>
      </c>
      <c r="AG41" s="60">
        <f>(AVERAGEIFS('city centre offline'!$K$2:$K$2047,'city centre offline'!$A$2:$A$2047,$A41,'city centre offline'!$B$2:$B$2047,AG$4)*AVERAGEIFS('all sales summary'!$I$2:$I$2047,'all sales summary'!$A$2:$A$2047,$A41,'all sales summary'!$B$2:$B$2047,AG$4))/((AVERAGEIFS('overall city offline'!$K$2:$K$2047,'overall city offline'!$A$2:$A$2047,$A41,'overall city offline'!$B$2:$B$2047,AG$4)*(1-AVERAGEIFS('all sales summary'!$I$2:$I$2047,'all sales summary'!$A$2:$A$2047,$A41,'all sales summary'!$B$2:$B$2047,AG$4)))+(AVERAGEIFS('city centre offline'!$K$2:$K$2047,'city centre offline'!$A$2:$A$2047,$A41,'city centre offline'!$B$2:$B$2047,AG$4)*AVERAGEIFS('all sales summary'!$I$2:$I$2047,'all sales summary'!$A$2:$A$2047,$A41,'all sales summary'!$B$2:$B$2047,AG$4)))</f>
        <v>0.39105152450264641</v>
      </c>
      <c r="AH41" s="60">
        <f>(AVERAGEIFS('city centre offline'!$K$2:$K$2047,'city centre offline'!$A$2:$A$2047,$A41,'city centre offline'!$B$2:$B$2047,AH$4)*AVERAGEIFS('all sales summary'!$I$2:$I$2047,'all sales summary'!$A$2:$A$2047,$A41,'all sales summary'!$B$2:$B$2047,AH$4))/((AVERAGEIFS('overall city offline'!$K$2:$K$2047,'overall city offline'!$A$2:$A$2047,$A41,'overall city offline'!$B$2:$B$2047,AH$4)*(1-AVERAGEIFS('all sales summary'!$I$2:$I$2047,'all sales summary'!$A$2:$A$2047,$A41,'all sales summary'!$B$2:$B$2047,AH$4)))+(AVERAGEIFS('city centre offline'!$K$2:$K$2047,'city centre offline'!$A$2:$A$2047,$A41,'city centre offline'!$B$2:$B$2047,AH$4)*AVERAGEIFS('all sales summary'!$I$2:$I$2047,'all sales summary'!$A$2:$A$2047,$A41,'all sales summary'!$B$2:$B$2047,AH$4)))</f>
        <v>0.38029331887958207</v>
      </c>
    </row>
    <row r="42" spans="1:34" x14ac:dyDescent="0.3">
      <c r="A42" t="s">
        <v>44</v>
      </c>
      <c r="B42" s="60">
        <f>(AVERAGEIFS('city centre offline'!$K$2:$K$2047,'city centre offline'!$A$2:$A$2047,$A42,'city centre offline'!$B$2:$B$2047,B$4)*AVERAGEIFS('all sales summary'!$I$2:$I$2047,'all sales summary'!$A$2:$A$2047,$A42,'all sales summary'!$B$2:$B$2047,B$4))/((AVERAGEIFS('overall city offline'!$K$2:$K$2047,'overall city offline'!$A$2:$A$2047,$A42,'overall city offline'!$B$2:$B$2047,B$4)*(1-AVERAGEIFS('all sales summary'!$I$2:$I$2047,'all sales summary'!$A$2:$A$2047,$A42,'all sales summary'!$B$2:$B$2047,B$4)))+(AVERAGEIFS('city centre offline'!$K$2:$K$2047,'city centre offline'!$A$2:$A$2047,$A42,'city centre offline'!$B$2:$B$2047,B$4)*AVERAGEIFS('all sales summary'!$I$2:$I$2047,'all sales summary'!$A$2:$A$2047,$A42,'all sales summary'!$B$2:$B$2047,B$4)))</f>
        <v>0.3638516311708494</v>
      </c>
      <c r="C42" s="60">
        <f>(AVERAGEIFS('city centre offline'!$K$2:$K$2047,'city centre offline'!$A$2:$A$2047,$A42,'city centre offline'!$B$2:$B$2047,C$4)*AVERAGEIFS('all sales summary'!$I$2:$I$2047,'all sales summary'!$A$2:$A$2047,$A42,'all sales summary'!$B$2:$B$2047,C$4))/((AVERAGEIFS('overall city offline'!$K$2:$K$2047,'overall city offline'!$A$2:$A$2047,$A42,'overall city offline'!$B$2:$B$2047,C$4)*(1-AVERAGEIFS('all sales summary'!$I$2:$I$2047,'all sales summary'!$A$2:$A$2047,$A42,'all sales summary'!$B$2:$B$2047,C$4)))+(AVERAGEIFS('city centre offline'!$K$2:$K$2047,'city centre offline'!$A$2:$A$2047,$A42,'city centre offline'!$B$2:$B$2047,C$4)*AVERAGEIFS('all sales summary'!$I$2:$I$2047,'all sales summary'!$A$2:$A$2047,$A42,'all sales summary'!$B$2:$B$2047,C$4)))</f>
        <v>0.34250838479801948</v>
      </c>
      <c r="D42" s="60">
        <f>(AVERAGEIFS('city centre offline'!$K$2:$K$2047,'city centre offline'!$A$2:$A$2047,$A42,'city centre offline'!$B$2:$B$2047,D$4)*AVERAGEIFS('all sales summary'!$I$2:$I$2047,'all sales summary'!$A$2:$A$2047,$A42,'all sales summary'!$B$2:$B$2047,D$4))/((AVERAGEIFS('overall city offline'!$K$2:$K$2047,'overall city offline'!$A$2:$A$2047,$A42,'overall city offline'!$B$2:$B$2047,D$4)*(1-AVERAGEIFS('all sales summary'!$I$2:$I$2047,'all sales summary'!$A$2:$A$2047,$A42,'all sales summary'!$B$2:$B$2047,D$4)))+(AVERAGEIFS('city centre offline'!$K$2:$K$2047,'city centre offline'!$A$2:$A$2047,$A42,'city centre offline'!$B$2:$B$2047,D$4)*AVERAGEIFS('all sales summary'!$I$2:$I$2047,'all sales summary'!$A$2:$A$2047,$A42,'all sales summary'!$B$2:$B$2047,D$4)))</f>
        <v>0.34417312302554587</v>
      </c>
      <c r="E42" s="60">
        <f>(AVERAGEIFS('city centre offline'!$K$2:$K$2047,'city centre offline'!$A$2:$A$2047,$A42,'city centre offline'!$B$2:$B$2047,E$4)*AVERAGEIFS('all sales summary'!$I$2:$I$2047,'all sales summary'!$A$2:$A$2047,$A42,'all sales summary'!$B$2:$B$2047,E$4))/((AVERAGEIFS('overall city offline'!$K$2:$K$2047,'overall city offline'!$A$2:$A$2047,$A42,'overall city offline'!$B$2:$B$2047,E$4)*(1-AVERAGEIFS('all sales summary'!$I$2:$I$2047,'all sales summary'!$A$2:$A$2047,$A42,'all sales summary'!$B$2:$B$2047,E$4)))+(AVERAGEIFS('city centre offline'!$K$2:$K$2047,'city centre offline'!$A$2:$A$2047,$A42,'city centre offline'!$B$2:$B$2047,E$4)*AVERAGEIFS('all sales summary'!$I$2:$I$2047,'all sales summary'!$A$2:$A$2047,$A42,'all sales summary'!$B$2:$B$2047,E$4)))</f>
        <v>0.33195671131975407</v>
      </c>
      <c r="F42" s="60">
        <f>(AVERAGEIFS('city centre offline'!$K$2:$K$2047,'city centre offline'!$A$2:$A$2047,$A42,'city centre offline'!$B$2:$B$2047,F$4)*AVERAGEIFS('all sales summary'!$I$2:$I$2047,'all sales summary'!$A$2:$A$2047,$A42,'all sales summary'!$B$2:$B$2047,F$4))/((AVERAGEIFS('overall city offline'!$K$2:$K$2047,'overall city offline'!$A$2:$A$2047,$A42,'overall city offline'!$B$2:$B$2047,F$4)*(1-AVERAGEIFS('all sales summary'!$I$2:$I$2047,'all sales summary'!$A$2:$A$2047,$A42,'all sales summary'!$B$2:$B$2047,F$4)))+(AVERAGEIFS('city centre offline'!$K$2:$K$2047,'city centre offline'!$A$2:$A$2047,$A42,'city centre offline'!$B$2:$B$2047,F$4)*AVERAGEIFS('all sales summary'!$I$2:$I$2047,'all sales summary'!$A$2:$A$2047,$A42,'all sales summary'!$B$2:$B$2047,F$4)))</f>
        <v>0.34610799577215218</v>
      </c>
      <c r="G42" s="60">
        <f>(AVERAGEIFS('city centre offline'!$K$2:$K$2047,'city centre offline'!$A$2:$A$2047,$A42,'city centre offline'!$B$2:$B$2047,G$4)*AVERAGEIFS('all sales summary'!$I$2:$I$2047,'all sales summary'!$A$2:$A$2047,$A42,'all sales summary'!$B$2:$B$2047,G$4))/((AVERAGEIFS('overall city offline'!$K$2:$K$2047,'overall city offline'!$A$2:$A$2047,$A42,'overall city offline'!$B$2:$B$2047,G$4)*(1-AVERAGEIFS('all sales summary'!$I$2:$I$2047,'all sales summary'!$A$2:$A$2047,$A42,'all sales summary'!$B$2:$B$2047,G$4)))+(AVERAGEIFS('city centre offline'!$K$2:$K$2047,'city centre offline'!$A$2:$A$2047,$A42,'city centre offline'!$B$2:$B$2047,G$4)*AVERAGEIFS('all sales summary'!$I$2:$I$2047,'all sales summary'!$A$2:$A$2047,$A42,'all sales summary'!$B$2:$B$2047,G$4)))</f>
        <v>0.33876570554873564</v>
      </c>
      <c r="H42" s="60">
        <f>(AVERAGEIFS('city centre offline'!$K$2:$K$2047,'city centre offline'!$A$2:$A$2047,$A42,'city centre offline'!$B$2:$B$2047,H$4)*AVERAGEIFS('all sales summary'!$I$2:$I$2047,'all sales summary'!$A$2:$A$2047,$A42,'all sales summary'!$B$2:$B$2047,H$4))/((AVERAGEIFS('overall city offline'!$K$2:$K$2047,'overall city offline'!$A$2:$A$2047,$A42,'overall city offline'!$B$2:$B$2047,H$4)*(1-AVERAGEIFS('all sales summary'!$I$2:$I$2047,'all sales summary'!$A$2:$A$2047,$A42,'all sales summary'!$B$2:$B$2047,H$4)))+(AVERAGEIFS('city centre offline'!$K$2:$K$2047,'city centre offline'!$A$2:$A$2047,$A42,'city centre offline'!$B$2:$B$2047,H$4)*AVERAGEIFS('all sales summary'!$I$2:$I$2047,'all sales summary'!$A$2:$A$2047,$A42,'all sales summary'!$B$2:$B$2047,H$4)))</f>
        <v>0.31694405617731791</v>
      </c>
      <c r="I42" s="60">
        <f>(AVERAGEIFS('city centre offline'!$K$2:$K$2047,'city centre offline'!$A$2:$A$2047,$A42,'city centre offline'!$B$2:$B$2047,I$4)*AVERAGEIFS('all sales summary'!$I$2:$I$2047,'all sales summary'!$A$2:$A$2047,$A42,'all sales summary'!$B$2:$B$2047,I$4))/((AVERAGEIFS('overall city offline'!$K$2:$K$2047,'overall city offline'!$A$2:$A$2047,$A42,'overall city offline'!$B$2:$B$2047,I$4)*(1-AVERAGEIFS('all sales summary'!$I$2:$I$2047,'all sales summary'!$A$2:$A$2047,$A42,'all sales summary'!$B$2:$B$2047,I$4)))+(AVERAGEIFS('city centre offline'!$K$2:$K$2047,'city centre offline'!$A$2:$A$2047,$A42,'city centre offline'!$B$2:$B$2047,I$4)*AVERAGEIFS('all sales summary'!$I$2:$I$2047,'all sales summary'!$A$2:$A$2047,$A42,'all sales summary'!$B$2:$B$2047,I$4)))</f>
        <v>0.31435764394993371</v>
      </c>
      <c r="J42" s="60">
        <f>(AVERAGEIFS('city centre offline'!$K$2:$K$2047,'city centre offline'!$A$2:$A$2047,$A42,'city centre offline'!$B$2:$B$2047,J$4)*AVERAGEIFS('all sales summary'!$I$2:$I$2047,'all sales summary'!$A$2:$A$2047,$A42,'all sales summary'!$B$2:$B$2047,J$4))/((AVERAGEIFS('overall city offline'!$K$2:$K$2047,'overall city offline'!$A$2:$A$2047,$A42,'overall city offline'!$B$2:$B$2047,J$4)*(1-AVERAGEIFS('all sales summary'!$I$2:$I$2047,'all sales summary'!$A$2:$A$2047,$A42,'all sales summary'!$B$2:$B$2047,J$4)))+(AVERAGEIFS('city centre offline'!$K$2:$K$2047,'city centre offline'!$A$2:$A$2047,$A42,'city centre offline'!$B$2:$B$2047,J$4)*AVERAGEIFS('all sales summary'!$I$2:$I$2047,'all sales summary'!$A$2:$A$2047,$A42,'all sales summary'!$B$2:$B$2047,J$4)))</f>
        <v>0.32666642418329189</v>
      </c>
      <c r="K42" s="60">
        <f>(AVERAGEIFS('city centre offline'!$K$2:$K$2047,'city centre offline'!$A$2:$A$2047,$A42,'city centre offline'!$B$2:$B$2047,K$4)*AVERAGEIFS('all sales summary'!$I$2:$I$2047,'all sales summary'!$A$2:$A$2047,$A42,'all sales summary'!$B$2:$B$2047,K$4))/((AVERAGEIFS('overall city offline'!$K$2:$K$2047,'overall city offline'!$A$2:$A$2047,$A42,'overall city offline'!$B$2:$B$2047,K$4)*(1-AVERAGEIFS('all sales summary'!$I$2:$I$2047,'all sales summary'!$A$2:$A$2047,$A42,'all sales summary'!$B$2:$B$2047,K$4)))+(AVERAGEIFS('city centre offline'!$K$2:$K$2047,'city centre offline'!$A$2:$A$2047,$A42,'city centre offline'!$B$2:$B$2047,K$4)*AVERAGEIFS('all sales summary'!$I$2:$I$2047,'all sales summary'!$A$2:$A$2047,$A42,'all sales summary'!$B$2:$B$2047,K$4)))</f>
        <v>0.33563780457013026</v>
      </c>
      <c r="L42" s="60">
        <f>(AVERAGEIFS('city centre offline'!$K$2:$K$2047,'city centre offline'!$A$2:$A$2047,$A42,'city centre offline'!$B$2:$B$2047,L$4)*AVERAGEIFS('all sales summary'!$I$2:$I$2047,'all sales summary'!$A$2:$A$2047,$A42,'all sales summary'!$B$2:$B$2047,L$4))/((AVERAGEIFS('overall city offline'!$K$2:$K$2047,'overall city offline'!$A$2:$A$2047,$A42,'overall city offline'!$B$2:$B$2047,L$4)*(1-AVERAGEIFS('all sales summary'!$I$2:$I$2047,'all sales summary'!$A$2:$A$2047,$A42,'all sales summary'!$B$2:$B$2047,L$4)))+(AVERAGEIFS('city centre offline'!$K$2:$K$2047,'city centre offline'!$A$2:$A$2047,$A42,'city centre offline'!$B$2:$B$2047,L$4)*AVERAGEIFS('all sales summary'!$I$2:$I$2047,'all sales summary'!$A$2:$A$2047,$A42,'all sales summary'!$B$2:$B$2047,L$4)))</f>
        <v>0.3598048622510977</v>
      </c>
      <c r="M42" s="60">
        <f>(AVERAGEIFS('city centre offline'!$K$2:$K$2047,'city centre offline'!$A$2:$A$2047,$A42,'city centre offline'!$B$2:$B$2047,M$4)*AVERAGEIFS('all sales summary'!$I$2:$I$2047,'all sales summary'!$A$2:$A$2047,$A42,'all sales summary'!$B$2:$B$2047,M$4))/((AVERAGEIFS('overall city offline'!$K$2:$K$2047,'overall city offline'!$A$2:$A$2047,$A42,'overall city offline'!$B$2:$B$2047,M$4)*(1-AVERAGEIFS('all sales summary'!$I$2:$I$2047,'all sales summary'!$A$2:$A$2047,$A42,'all sales summary'!$B$2:$B$2047,M$4)))+(AVERAGEIFS('city centre offline'!$K$2:$K$2047,'city centre offline'!$A$2:$A$2047,$A42,'city centre offline'!$B$2:$B$2047,M$4)*AVERAGEIFS('all sales summary'!$I$2:$I$2047,'all sales summary'!$A$2:$A$2047,$A42,'all sales summary'!$B$2:$B$2047,M$4)))</f>
        <v>0.37807419884729004</v>
      </c>
      <c r="N42" s="60">
        <f>(AVERAGEIFS('city centre offline'!$K$2:$K$2047,'city centre offline'!$A$2:$A$2047,$A42,'city centre offline'!$B$2:$B$2047,N$4)*AVERAGEIFS('all sales summary'!$I$2:$I$2047,'all sales summary'!$A$2:$A$2047,$A42,'all sales summary'!$B$2:$B$2047,N$4))/((AVERAGEIFS('overall city offline'!$K$2:$K$2047,'overall city offline'!$A$2:$A$2047,$A42,'overall city offline'!$B$2:$B$2047,N$4)*(1-AVERAGEIFS('all sales summary'!$I$2:$I$2047,'all sales summary'!$A$2:$A$2047,$A42,'all sales summary'!$B$2:$B$2047,N$4)))+(AVERAGEIFS('city centre offline'!$K$2:$K$2047,'city centre offline'!$A$2:$A$2047,$A42,'city centre offline'!$B$2:$B$2047,N$4)*AVERAGEIFS('all sales summary'!$I$2:$I$2047,'all sales summary'!$A$2:$A$2047,$A42,'all sales summary'!$B$2:$B$2047,N$4)))</f>
        <v>0.34495326141359417</v>
      </c>
      <c r="O42" s="60">
        <f>(AVERAGEIFS('city centre offline'!$K$2:$K$2047,'city centre offline'!$A$2:$A$2047,$A42,'city centre offline'!$B$2:$B$2047,O$4)*AVERAGEIFS('all sales summary'!$I$2:$I$2047,'all sales summary'!$A$2:$A$2047,$A42,'all sales summary'!$B$2:$B$2047,O$4))/((AVERAGEIFS('overall city offline'!$K$2:$K$2047,'overall city offline'!$A$2:$A$2047,$A42,'overall city offline'!$B$2:$B$2047,O$4)*(1-AVERAGEIFS('all sales summary'!$I$2:$I$2047,'all sales summary'!$A$2:$A$2047,$A42,'all sales summary'!$B$2:$B$2047,O$4)))+(AVERAGEIFS('city centre offline'!$K$2:$K$2047,'city centre offline'!$A$2:$A$2047,$A42,'city centre offline'!$B$2:$B$2047,O$4)*AVERAGEIFS('all sales summary'!$I$2:$I$2047,'all sales summary'!$A$2:$A$2047,$A42,'all sales summary'!$B$2:$B$2047,O$4)))</f>
        <v>0.32640899148419905</v>
      </c>
      <c r="P42" s="60">
        <f>(AVERAGEIFS('city centre offline'!$K$2:$K$2047,'city centre offline'!$A$2:$A$2047,$A42,'city centre offline'!$B$2:$B$2047,P$4)*AVERAGEIFS('all sales summary'!$I$2:$I$2047,'all sales summary'!$A$2:$A$2047,$A42,'all sales summary'!$B$2:$B$2047,P$4))/((AVERAGEIFS('overall city offline'!$K$2:$K$2047,'overall city offline'!$A$2:$A$2047,$A42,'overall city offline'!$B$2:$B$2047,P$4)*(1-AVERAGEIFS('all sales summary'!$I$2:$I$2047,'all sales summary'!$A$2:$A$2047,$A42,'all sales summary'!$B$2:$B$2047,P$4)))+(AVERAGEIFS('city centre offline'!$K$2:$K$2047,'city centre offline'!$A$2:$A$2047,$A42,'city centre offline'!$B$2:$B$2047,P$4)*AVERAGEIFS('all sales summary'!$I$2:$I$2047,'all sales summary'!$A$2:$A$2047,$A42,'all sales summary'!$B$2:$B$2047,P$4)))</f>
        <v>0.24636417540791805</v>
      </c>
      <c r="Q42" s="60">
        <f>(AVERAGEIFS('city centre offline'!$K$2:$K$2047,'city centre offline'!$A$2:$A$2047,$A42,'city centre offline'!$B$2:$B$2047,Q$4)*AVERAGEIFS('all sales summary'!$I$2:$I$2047,'all sales summary'!$A$2:$A$2047,$A42,'all sales summary'!$B$2:$B$2047,Q$4))/((AVERAGEIFS('overall city offline'!$K$2:$K$2047,'overall city offline'!$A$2:$A$2047,$A42,'overall city offline'!$B$2:$B$2047,Q$4)*(1-AVERAGEIFS('all sales summary'!$I$2:$I$2047,'all sales summary'!$A$2:$A$2047,$A42,'all sales summary'!$B$2:$B$2047,Q$4)))+(AVERAGEIFS('city centre offline'!$K$2:$K$2047,'city centre offline'!$A$2:$A$2047,$A42,'city centre offline'!$B$2:$B$2047,Q$4)*AVERAGEIFS('all sales summary'!$I$2:$I$2047,'all sales summary'!$A$2:$A$2047,$A42,'all sales summary'!$B$2:$B$2047,Q$4)))</f>
        <v>9.6632518023105612E-3</v>
      </c>
      <c r="R42" s="60">
        <f>(AVERAGEIFS('city centre offline'!$K$2:$K$2047,'city centre offline'!$A$2:$A$2047,$A42,'city centre offline'!$B$2:$B$2047,R$4)*AVERAGEIFS('all sales summary'!$I$2:$I$2047,'all sales summary'!$A$2:$A$2047,$A42,'all sales summary'!$B$2:$B$2047,R$4))/((AVERAGEIFS('overall city offline'!$K$2:$K$2047,'overall city offline'!$A$2:$A$2047,$A42,'overall city offline'!$B$2:$B$2047,R$4)*(1-AVERAGEIFS('all sales summary'!$I$2:$I$2047,'all sales summary'!$A$2:$A$2047,$A42,'all sales summary'!$B$2:$B$2047,R$4)))+(AVERAGEIFS('city centre offline'!$K$2:$K$2047,'city centre offline'!$A$2:$A$2047,$A42,'city centre offline'!$B$2:$B$2047,R$4)*AVERAGEIFS('all sales summary'!$I$2:$I$2047,'all sales summary'!$A$2:$A$2047,$A42,'all sales summary'!$B$2:$B$2047,R$4)))</f>
        <v>1.2906177631602971E-2</v>
      </c>
      <c r="S42" s="60">
        <f>(AVERAGEIFS('city centre offline'!$K$2:$K$2047,'city centre offline'!$A$2:$A$2047,$A42,'city centre offline'!$B$2:$B$2047,S$4)*AVERAGEIFS('all sales summary'!$I$2:$I$2047,'all sales summary'!$A$2:$A$2047,$A42,'all sales summary'!$B$2:$B$2047,S$4))/((AVERAGEIFS('overall city offline'!$K$2:$K$2047,'overall city offline'!$A$2:$A$2047,$A42,'overall city offline'!$B$2:$B$2047,S$4)*(1-AVERAGEIFS('all sales summary'!$I$2:$I$2047,'all sales summary'!$A$2:$A$2047,$A42,'all sales summary'!$B$2:$B$2047,S$4)))+(AVERAGEIFS('city centre offline'!$K$2:$K$2047,'city centre offline'!$A$2:$A$2047,$A42,'city centre offline'!$B$2:$B$2047,S$4)*AVERAGEIFS('all sales summary'!$I$2:$I$2047,'all sales summary'!$A$2:$A$2047,$A42,'all sales summary'!$B$2:$B$2047,S$4)))</f>
        <v>0.18540113255994503</v>
      </c>
      <c r="T42" s="60">
        <f>(AVERAGEIFS('city centre offline'!$K$2:$K$2047,'city centre offline'!$A$2:$A$2047,$A42,'city centre offline'!$B$2:$B$2047,T$4)*AVERAGEIFS('all sales summary'!$I$2:$I$2047,'all sales summary'!$A$2:$A$2047,$A42,'all sales summary'!$B$2:$B$2047,T$4))/((AVERAGEIFS('overall city offline'!$K$2:$K$2047,'overall city offline'!$A$2:$A$2047,$A42,'overall city offline'!$B$2:$B$2047,T$4)*(1-AVERAGEIFS('all sales summary'!$I$2:$I$2047,'all sales summary'!$A$2:$A$2047,$A42,'all sales summary'!$B$2:$B$2047,T$4)))+(AVERAGEIFS('city centre offline'!$K$2:$K$2047,'city centre offline'!$A$2:$A$2047,$A42,'city centre offline'!$B$2:$B$2047,T$4)*AVERAGEIFS('all sales summary'!$I$2:$I$2047,'all sales summary'!$A$2:$A$2047,$A42,'all sales summary'!$B$2:$B$2047,T$4)))</f>
        <v>0.26338435069803107</v>
      </c>
      <c r="U42" s="60">
        <f>(AVERAGEIFS('city centre offline'!$K$2:$K$2047,'city centre offline'!$A$2:$A$2047,$A42,'city centre offline'!$B$2:$B$2047,U$4)*AVERAGEIFS('all sales summary'!$I$2:$I$2047,'all sales summary'!$A$2:$A$2047,$A42,'all sales summary'!$B$2:$B$2047,U$4))/((AVERAGEIFS('overall city offline'!$K$2:$K$2047,'overall city offline'!$A$2:$A$2047,$A42,'overall city offline'!$B$2:$B$2047,U$4)*(1-AVERAGEIFS('all sales summary'!$I$2:$I$2047,'all sales summary'!$A$2:$A$2047,$A42,'all sales summary'!$B$2:$B$2047,U$4)))+(AVERAGEIFS('city centre offline'!$K$2:$K$2047,'city centre offline'!$A$2:$A$2047,$A42,'city centre offline'!$B$2:$B$2047,U$4)*AVERAGEIFS('all sales summary'!$I$2:$I$2047,'all sales summary'!$A$2:$A$2047,$A42,'all sales summary'!$B$2:$B$2047,U$4)))</f>
        <v>0.27618042750479593</v>
      </c>
      <c r="V42" s="60">
        <f>(AVERAGEIFS('city centre offline'!$K$2:$K$2047,'city centre offline'!$A$2:$A$2047,$A42,'city centre offline'!$B$2:$B$2047,V$4)*AVERAGEIFS('all sales summary'!$I$2:$I$2047,'all sales summary'!$A$2:$A$2047,$A42,'all sales summary'!$B$2:$B$2047,V$4))/((AVERAGEIFS('overall city offline'!$K$2:$K$2047,'overall city offline'!$A$2:$A$2047,$A42,'overall city offline'!$B$2:$B$2047,V$4)*(1-AVERAGEIFS('all sales summary'!$I$2:$I$2047,'all sales summary'!$A$2:$A$2047,$A42,'all sales summary'!$B$2:$B$2047,V$4)))+(AVERAGEIFS('city centre offline'!$K$2:$K$2047,'city centre offline'!$A$2:$A$2047,$A42,'city centre offline'!$B$2:$B$2047,V$4)*AVERAGEIFS('all sales summary'!$I$2:$I$2047,'all sales summary'!$A$2:$A$2047,$A42,'all sales summary'!$B$2:$B$2047,V$4)))</f>
        <v>0.27493415225042472</v>
      </c>
      <c r="W42" s="60">
        <f>(AVERAGEIFS('city centre offline'!$K$2:$K$2047,'city centre offline'!$A$2:$A$2047,$A42,'city centre offline'!$B$2:$B$2047,W$4)*AVERAGEIFS('all sales summary'!$I$2:$I$2047,'all sales summary'!$A$2:$A$2047,$A42,'all sales summary'!$B$2:$B$2047,W$4))/((AVERAGEIFS('overall city offline'!$K$2:$K$2047,'overall city offline'!$A$2:$A$2047,$A42,'overall city offline'!$B$2:$B$2047,W$4)*(1-AVERAGEIFS('all sales summary'!$I$2:$I$2047,'all sales summary'!$A$2:$A$2047,$A42,'all sales summary'!$B$2:$B$2047,W$4)))+(AVERAGEIFS('city centre offline'!$K$2:$K$2047,'city centre offline'!$A$2:$A$2047,$A42,'city centre offline'!$B$2:$B$2047,W$4)*AVERAGEIFS('all sales summary'!$I$2:$I$2047,'all sales summary'!$A$2:$A$2047,$A42,'all sales summary'!$B$2:$B$2047,W$4)))</f>
        <v>0.27904562614747586</v>
      </c>
      <c r="X42" s="60">
        <f>(AVERAGEIFS('city centre offline'!$K$2:$K$2047,'city centre offline'!$A$2:$A$2047,$A42,'city centre offline'!$B$2:$B$2047,X$4)*AVERAGEIFS('all sales summary'!$I$2:$I$2047,'all sales summary'!$A$2:$A$2047,$A42,'all sales summary'!$B$2:$B$2047,X$4))/((AVERAGEIFS('overall city offline'!$K$2:$K$2047,'overall city offline'!$A$2:$A$2047,$A42,'overall city offline'!$B$2:$B$2047,X$4)*(1-AVERAGEIFS('all sales summary'!$I$2:$I$2047,'all sales summary'!$A$2:$A$2047,$A42,'all sales summary'!$B$2:$B$2047,X$4)))+(AVERAGEIFS('city centre offline'!$K$2:$K$2047,'city centre offline'!$A$2:$A$2047,$A42,'city centre offline'!$B$2:$B$2047,X$4)*AVERAGEIFS('all sales summary'!$I$2:$I$2047,'all sales summary'!$A$2:$A$2047,$A42,'all sales summary'!$B$2:$B$2047,X$4)))</f>
        <v>0.14144875050358702</v>
      </c>
      <c r="Y42" s="60">
        <f>(AVERAGEIFS('city centre offline'!$K$2:$K$2047,'city centre offline'!$A$2:$A$2047,$A42,'city centre offline'!$B$2:$B$2047,Y$4)*AVERAGEIFS('all sales summary'!$I$2:$I$2047,'all sales summary'!$A$2:$A$2047,$A42,'all sales summary'!$B$2:$B$2047,Y$4))/((AVERAGEIFS('overall city offline'!$K$2:$K$2047,'overall city offline'!$A$2:$A$2047,$A42,'overall city offline'!$B$2:$B$2047,Y$4)*(1-AVERAGEIFS('all sales summary'!$I$2:$I$2047,'all sales summary'!$A$2:$A$2047,$A42,'all sales summary'!$B$2:$B$2047,Y$4)))+(AVERAGEIFS('city centre offline'!$K$2:$K$2047,'city centre offline'!$A$2:$A$2047,$A42,'city centre offline'!$B$2:$B$2047,Y$4)*AVERAGEIFS('all sales summary'!$I$2:$I$2047,'all sales summary'!$A$2:$A$2047,$A42,'all sales summary'!$B$2:$B$2047,Y$4)))</f>
        <v>0.34122601708958156</v>
      </c>
      <c r="Z42" s="60">
        <f>(AVERAGEIFS('city centre offline'!$K$2:$K$2047,'city centre offline'!$A$2:$A$2047,$A42,'city centre offline'!$B$2:$B$2047,Z$4)*AVERAGEIFS('all sales summary'!$I$2:$I$2047,'all sales summary'!$A$2:$A$2047,$A42,'all sales summary'!$B$2:$B$2047,Z$4))/((AVERAGEIFS('overall city offline'!$K$2:$K$2047,'overall city offline'!$A$2:$A$2047,$A42,'overall city offline'!$B$2:$B$2047,Z$4)*(1-AVERAGEIFS('all sales summary'!$I$2:$I$2047,'all sales summary'!$A$2:$A$2047,$A42,'all sales summary'!$B$2:$B$2047,Z$4)))+(AVERAGEIFS('city centre offline'!$K$2:$K$2047,'city centre offline'!$A$2:$A$2047,$A42,'city centre offline'!$B$2:$B$2047,Z$4)*AVERAGEIFS('all sales summary'!$I$2:$I$2047,'all sales summary'!$A$2:$A$2047,$A42,'all sales summary'!$B$2:$B$2047,Z$4)))</f>
        <v>2.6658182021220871E-2</v>
      </c>
      <c r="AA42" s="60">
        <f>(AVERAGEIFS('city centre offline'!$K$2:$K$2047,'city centre offline'!$A$2:$A$2047,$A42,'city centre offline'!$B$2:$B$2047,AA$4)*AVERAGEIFS('all sales summary'!$I$2:$I$2047,'all sales summary'!$A$2:$A$2047,$A42,'all sales summary'!$B$2:$B$2047,AA$4))/((AVERAGEIFS('overall city offline'!$K$2:$K$2047,'overall city offline'!$A$2:$A$2047,$A42,'overall city offline'!$B$2:$B$2047,AA$4)*(1-AVERAGEIFS('all sales summary'!$I$2:$I$2047,'all sales summary'!$A$2:$A$2047,$A42,'all sales summary'!$B$2:$B$2047,AA$4)))+(AVERAGEIFS('city centre offline'!$K$2:$K$2047,'city centre offline'!$A$2:$A$2047,$A42,'city centre offline'!$B$2:$B$2047,AA$4)*AVERAGEIFS('all sales summary'!$I$2:$I$2047,'all sales summary'!$A$2:$A$2047,$A42,'all sales summary'!$B$2:$B$2047,AA$4)))</f>
        <v>2.6330077018134525E-2</v>
      </c>
      <c r="AB42" s="60">
        <f>(AVERAGEIFS('city centre offline'!$K$2:$K$2047,'city centre offline'!$A$2:$A$2047,$A42,'city centre offline'!$B$2:$B$2047,AB$4)*AVERAGEIFS('all sales summary'!$I$2:$I$2047,'all sales summary'!$A$2:$A$2047,$A42,'all sales summary'!$B$2:$B$2047,AB$4))/((AVERAGEIFS('overall city offline'!$K$2:$K$2047,'overall city offline'!$A$2:$A$2047,$A42,'overall city offline'!$B$2:$B$2047,AB$4)*(1-AVERAGEIFS('all sales summary'!$I$2:$I$2047,'all sales summary'!$A$2:$A$2047,$A42,'all sales summary'!$B$2:$B$2047,AB$4)))+(AVERAGEIFS('city centre offline'!$K$2:$K$2047,'city centre offline'!$A$2:$A$2047,$A42,'city centre offline'!$B$2:$B$2047,AB$4)*AVERAGEIFS('all sales summary'!$I$2:$I$2047,'all sales summary'!$A$2:$A$2047,$A42,'all sales summary'!$B$2:$B$2047,AB$4)))</f>
        <v>2.8546338560774001E-2</v>
      </c>
      <c r="AC42" s="60">
        <f>(AVERAGEIFS('city centre offline'!$K$2:$K$2047,'city centre offline'!$A$2:$A$2047,$A42,'city centre offline'!$B$2:$B$2047,AC$4)*AVERAGEIFS('all sales summary'!$I$2:$I$2047,'all sales summary'!$A$2:$A$2047,$A42,'all sales summary'!$B$2:$B$2047,AC$4))/((AVERAGEIFS('overall city offline'!$K$2:$K$2047,'overall city offline'!$A$2:$A$2047,$A42,'overall city offline'!$B$2:$B$2047,AC$4)*(1-AVERAGEIFS('all sales summary'!$I$2:$I$2047,'all sales summary'!$A$2:$A$2047,$A42,'all sales summary'!$B$2:$B$2047,AC$4)))+(AVERAGEIFS('city centre offline'!$K$2:$K$2047,'city centre offline'!$A$2:$A$2047,$A42,'city centre offline'!$B$2:$B$2047,AC$4)*AVERAGEIFS('all sales summary'!$I$2:$I$2047,'all sales summary'!$A$2:$A$2047,$A42,'all sales summary'!$B$2:$B$2047,AC$4)))</f>
        <v>0.26961447410429462</v>
      </c>
      <c r="AD42" s="60">
        <f>(AVERAGEIFS('city centre offline'!$K$2:$K$2047,'city centre offline'!$A$2:$A$2047,$A42,'city centre offline'!$B$2:$B$2047,AD$4)*AVERAGEIFS('all sales summary'!$I$2:$I$2047,'all sales summary'!$A$2:$A$2047,$A42,'all sales summary'!$B$2:$B$2047,AD$4))/((AVERAGEIFS('overall city offline'!$K$2:$K$2047,'overall city offline'!$A$2:$A$2047,$A42,'overall city offline'!$B$2:$B$2047,AD$4)*(1-AVERAGEIFS('all sales summary'!$I$2:$I$2047,'all sales summary'!$A$2:$A$2047,$A42,'all sales summary'!$B$2:$B$2047,AD$4)))+(AVERAGEIFS('city centre offline'!$K$2:$K$2047,'city centre offline'!$A$2:$A$2047,$A42,'city centre offline'!$B$2:$B$2047,AD$4)*AVERAGEIFS('all sales summary'!$I$2:$I$2047,'all sales summary'!$A$2:$A$2047,$A42,'all sales summary'!$B$2:$B$2047,AD$4)))</f>
        <v>0.30171309814587105</v>
      </c>
      <c r="AE42" s="60">
        <f>(AVERAGEIFS('city centre offline'!$K$2:$K$2047,'city centre offline'!$A$2:$A$2047,$A42,'city centre offline'!$B$2:$B$2047,AE$4)*AVERAGEIFS('all sales summary'!$I$2:$I$2047,'all sales summary'!$A$2:$A$2047,$A42,'all sales summary'!$B$2:$B$2047,AE$4))/((AVERAGEIFS('overall city offline'!$K$2:$K$2047,'overall city offline'!$A$2:$A$2047,$A42,'overall city offline'!$B$2:$B$2047,AE$4)*(1-AVERAGEIFS('all sales summary'!$I$2:$I$2047,'all sales summary'!$A$2:$A$2047,$A42,'all sales summary'!$B$2:$B$2047,AE$4)))+(AVERAGEIFS('city centre offline'!$K$2:$K$2047,'city centre offline'!$A$2:$A$2047,$A42,'city centre offline'!$B$2:$B$2047,AE$4)*AVERAGEIFS('all sales summary'!$I$2:$I$2047,'all sales summary'!$A$2:$A$2047,$A42,'all sales summary'!$B$2:$B$2047,AE$4)))</f>
        <v>0.30706741740523502</v>
      </c>
      <c r="AF42" s="60">
        <f>(AVERAGEIFS('city centre offline'!$K$2:$K$2047,'city centre offline'!$A$2:$A$2047,$A42,'city centre offline'!$B$2:$B$2047,AF$4)*AVERAGEIFS('all sales summary'!$I$2:$I$2047,'all sales summary'!$A$2:$A$2047,$A42,'all sales summary'!$B$2:$B$2047,AF$4))/((AVERAGEIFS('overall city offline'!$K$2:$K$2047,'overall city offline'!$A$2:$A$2047,$A42,'overall city offline'!$B$2:$B$2047,AF$4)*(1-AVERAGEIFS('all sales summary'!$I$2:$I$2047,'all sales summary'!$A$2:$A$2047,$A42,'all sales summary'!$B$2:$B$2047,AF$4)))+(AVERAGEIFS('city centre offline'!$K$2:$K$2047,'city centre offline'!$A$2:$A$2047,$A42,'city centre offline'!$B$2:$B$2047,AF$4)*AVERAGEIFS('all sales summary'!$I$2:$I$2047,'all sales summary'!$A$2:$A$2047,$A42,'all sales summary'!$B$2:$B$2047,AF$4)))</f>
        <v>0.30670357428706047</v>
      </c>
      <c r="AG42" s="60">
        <f>(AVERAGEIFS('city centre offline'!$K$2:$K$2047,'city centre offline'!$A$2:$A$2047,$A42,'city centre offline'!$B$2:$B$2047,AG$4)*AVERAGEIFS('all sales summary'!$I$2:$I$2047,'all sales summary'!$A$2:$A$2047,$A42,'all sales summary'!$B$2:$B$2047,AG$4))/((AVERAGEIFS('overall city offline'!$K$2:$K$2047,'overall city offline'!$A$2:$A$2047,$A42,'overall city offline'!$B$2:$B$2047,AG$4)*(1-AVERAGEIFS('all sales summary'!$I$2:$I$2047,'all sales summary'!$A$2:$A$2047,$A42,'all sales summary'!$B$2:$B$2047,AG$4)))+(AVERAGEIFS('city centre offline'!$K$2:$K$2047,'city centre offline'!$A$2:$A$2047,$A42,'city centre offline'!$B$2:$B$2047,AG$4)*AVERAGEIFS('all sales summary'!$I$2:$I$2047,'all sales summary'!$A$2:$A$2047,$A42,'all sales summary'!$B$2:$B$2047,AG$4)))</f>
        <v>0.31128886399576733</v>
      </c>
      <c r="AH42" s="60">
        <f>(AVERAGEIFS('city centre offline'!$K$2:$K$2047,'city centre offline'!$A$2:$A$2047,$A42,'city centre offline'!$B$2:$B$2047,AH$4)*AVERAGEIFS('all sales summary'!$I$2:$I$2047,'all sales summary'!$A$2:$A$2047,$A42,'all sales summary'!$B$2:$B$2047,AH$4))/((AVERAGEIFS('overall city offline'!$K$2:$K$2047,'overall city offline'!$A$2:$A$2047,$A42,'overall city offline'!$B$2:$B$2047,AH$4)*(1-AVERAGEIFS('all sales summary'!$I$2:$I$2047,'all sales summary'!$A$2:$A$2047,$A42,'all sales summary'!$B$2:$B$2047,AH$4)))+(AVERAGEIFS('city centre offline'!$K$2:$K$2047,'city centre offline'!$A$2:$A$2047,$A42,'city centre offline'!$B$2:$B$2047,AH$4)*AVERAGEIFS('all sales summary'!$I$2:$I$2047,'all sales summary'!$A$2:$A$2047,$A42,'all sales summary'!$B$2:$B$2047,AH$4)))</f>
        <v>0.31400664993041</v>
      </c>
    </row>
    <row r="43" spans="1:34" x14ac:dyDescent="0.3">
      <c r="A43" t="s">
        <v>45</v>
      </c>
      <c r="B43" s="60">
        <f>(AVERAGEIFS('city centre offline'!$K$2:$K$2047,'city centre offline'!$A$2:$A$2047,$A43,'city centre offline'!$B$2:$B$2047,B$4)*AVERAGEIFS('all sales summary'!$I$2:$I$2047,'all sales summary'!$A$2:$A$2047,$A43,'all sales summary'!$B$2:$B$2047,B$4))/((AVERAGEIFS('overall city offline'!$K$2:$K$2047,'overall city offline'!$A$2:$A$2047,$A43,'overall city offline'!$B$2:$B$2047,B$4)*(1-AVERAGEIFS('all sales summary'!$I$2:$I$2047,'all sales summary'!$A$2:$A$2047,$A43,'all sales summary'!$B$2:$B$2047,B$4)))+(AVERAGEIFS('city centre offline'!$K$2:$K$2047,'city centre offline'!$A$2:$A$2047,$A43,'city centre offline'!$B$2:$B$2047,B$4)*AVERAGEIFS('all sales summary'!$I$2:$I$2047,'all sales summary'!$A$2:$A$2047,$A43,'all sales summary'!$B$2:$B$2047,B$4)))</f>
        <v>0.15239730056592679</v>
      </c>
      <c r="C43" s="60">
        <f>(AVERAGEIFS('city centre offline'!$K$2:$K$2047,'city centre offline'!$A$2:$A$2047,$A43,'city centre offline'!$B$2:$B$2047,C$4)*AVERAGEIFS('all sales summary'!$I$2:$I$2047,'all sales summary'!$A$2:$A$2047,$A43,'all sales summary'!$B$2:$B$2047,C$4))/((AVERAGEIFS('overall city offline'!$K$2:$K$2047,'overall city offline'!$A$2:$A$2047,$A43,'overall city offline'!$B$2:$B$2047,C$4)*(1-AVERAGEIFS('all sales summary'!$I$2:$I$2047,'all sales summary'!$A$2:$A$2047,$A43,'all sales summary'!$B$2:$B$2047,C$4)))+(AVERAGEIFS('city centre offline'!$K$2:$K$2047,'city centre offline'!$A$2:$A$2047,$A43,'city centre offline'!$B$2:$B$2047,C$4)*AVERAGEIFS('all sales summary'!$I$2:$I$2047,'all sales summary'!$A$2:$A$2047,$A43,'all sales summary'!$B$2:$B$2047,C$4)))</f>
        <v>0.14246265387245691</v>
      </c>
      <c r="D43" s="60">
        <f>(AVERAGEIFS('city centre offline'!$K$2:$K$2047,'city centre offline'!$A$2:$A$2047,$A43,'city centre offline'!$B$2:$B$2047,D$4)*AVERAGEIFS('all sales summary'!$I$2:$I$2047,'all sales summary'!$A$2:$A$2047,$A43,'all sales summary'!$B$2:$B$2047,D$4))/((AVERAGEIFS('overall city offline'!$K$2:$K$2047,'overall city offline'!$A$2:$A$2047,$A43,'overall city offline'!$B$2:$B$2047,D$4)*(1-AVERAGEIFS('all sales summary'!$I$2:$I$2047,'all sales summary'!$A$2:$A$2047,$A43,'all sales summary'!$B$2:$B$2047,D$4)))+(AVERAGEIFS('city centre offline'!$K$2:$K$2047,'city centre offline'!$A$2:$A$2047,$A43,'city centre offline'!$B$2:$B$2047,D$4)*AVERAGEIFS('all sales summary'!$I$2:$I$2047,'all sales summary'!$A$2:$A$2047,$A43,'all sales summary'!$B$2:$B$2047,D$4)))</f>
        <v>0.1441122215363097</v>
      </c>
      <c r="E43" s="60">
        <f>(AVERAGEIFS('city centre offline'!$K$2:$K$2047,'city centre offline'!$A$2:$A$2047,$A43,'city centre offline'!$B$2:$B$2047,E$4)*AVERAGEIFS('all sales summary'!$I$2:$I$2047,'all sales summary'!$A$2:$A$2047,$A43,'all sales summary'!$B$2:$B$2047,E$4))/((AVERAGEIFS('overall city offline'!$K$2:$K$2047,'overall city offline'!$A$2:$A$2047,$A43,'overall city offline'!$B$2:$B$2047,E$4)*(1-AVERAGEIFS('all sales summary'!$I$2:$I$2047,'all sales summary'!$A$2:$A$2047,$A43,'all sales summary'!$B$2:$B$2047,E$4)))+(AVERAGEIFS('city centre offline'!$K$2:$K$2047,'city centre offline'!$A$2:$A$2047,$A43,'city centre offline'!$B$2:$B$2047,E$4)*AVERAGEIFS('all sales summary'!$I$2:$I$2047,'all sales summary'!$A$2:$A$2047,$A43,'all sales summary'!$B$2:$B$2047,E$4)))</f>
        <v>0.13580911295832876</v>
      </c>
      <c r="F43" s="60">
        <f>(AVERAGEIFS('city centre offline'!$K$2:$K$2047,'city centre offline'!$A$2:$A$2047,$A43,'city centre offline'!$B$2:$B$2047,F$4)*AVERAGEIFS('all sales summary'!$I$2:$I$2047,'all sales summary'!$A$2:$A$2047,$A43,'all sales summary'!$B$2:$B$2047,F$4))/((AVERAGEIFS('overall city offline'!$K$2:$K$2047,'overall city offline'!$A$2:$A$2047,$A43,'overall city offline'!$B$2:$B$2047,F$4)*(1-AVERAGEIFS('all sales summary'!$I$2:$I$2047,'all sales summary'!$A$2:$A$2047,$A43,'all sales summary'!$B$2:$B$2047,F$4)))+(AVERAGEIFS('city centre offline'!$K$2:$K$2047,'city centre offline'!$A$2:$A$2047,$A43,'city centre offline'!$B$2:$B$2047,F$4)*AVERAGEIFS('all sales summary'!$I$2:$I$2047,'all sales summary'!$A$2:$A$2047,$A43,'all sales summary'!$B$2:$B$2047,F$4)))</f>
        <v>0.14293825375436073</v>
      </c>
      <c r="G43" s="60">
        <f>(AVERAGEIFS('city centre offline'!$K$2:$K$2047,'city centre offline'!$A$2:$A$2047,$A43,'city centre offline'!$B$2:$B$2047,G$4)*AVERAGEIFS('all sales summary'!$I$2:$I$2047,'all sales summary'!$A$2:$A$2047,$A43,'all sales summary'!$B$2:$B$2047,G$4))/((AVERAGEIFS('overall city offline'!$K$2:$K$2047,'overall city offline'!$A$2:$A$2047,$A43,'overall city offline'!$B$2:$B$2047,G$4)*(1-AVERAGEIFS('all sales summary'!$I$2:$I$2047,'all sales summary'!$A$2:$A$2047,$A43,'all sales summary'!$B$2:$B$2047,G$4)))+(AVERAGEIFS('city centre offline'!$K$2:$K$2047,'city centre offline'!$A$2:$A$2047,$A43,'city centre offline'!$B$2:$B$2047,G$4)*AVERAGEIFS('all sales summary'!$I$2:$I$2047,'all sales summary'!$A$2:$A$2047,$A43,'all sales summary'!$B$2:$B$2047,G$4)))</f>
        <v>0.14314289541783642</v>
      </c>
      <c r="H43" s="60">
        <f>(AVERAGEIFS('city centre offline'!$K$2:$K$2047,'city centre offline'!$A$2:$A$2047,$A43,'city centre offline'!$B$2:$B$2047,H$4)*AVERAGEIFS('all sales summary'!$I$2:$I$2047,'all sales summary'!$A$2:$A$2047,$A43,'all sales summary'!$B$2:$B$2047,H$4))/((AVERAGEIFS('overall city offline'!$K$2:$K$2047,'overall city offline'!$A$2:$A$2047,$A43,'overall city offline'!$B$2:$B$2047,H$4)*(1-AVERAGEIFS('all sales summary'!$I$2:$I$2047,'all sales summary'!$A$2:$A$2047,$A43,'all sales summary'!$B$2:$B$2047,H$4)))+(AVERAGEIFS('city centre offline'!$K$2:$K$2047,'city centre offline'!$A$2:$A$2047,$A43,'city centre offline'!$B$2:$B$2047,H$4)*AVERAGEIFS('all sales summary'!$I$2:$I$2047,'all sales summary'!$A$2:$A$2047,$A43,'all sales summary'!$B$2:$B$2047,H$4)))</f>
        <v>0.14651643678851117</v>
      </c>
      <c r="I43" s="60">
        <f>(AVERAGEIFS('city centre offline'!$K$2:$K$2047,'city centre offline'!$A$2:$A$2047,$A43,'city centre offline'!$B$2:$B$2047,I$4)*AVERAGEIFS('all sales summary'!$I$2:$I$2047,'all sales summary'!$A$2:$A$2047,$A43,'all sales summary'!$B$2:$B$2047,I$4))/((AVERAGEIFS('overall city offline'!$K$2:$K$2047,'overall city offline'!$A$2:$A$2047,$A43,'overall city offline'!$B$2:$B$2047,I$4)*(1-AVERAGEIFS('all sales summary'!$I$2:$I$2047,'all sales summary'!$A$2:$A$2047,$A43,'all sales summary'!$B$2:$B$2047,I$4)))+(AVERAGEIFS('city centre offline'!$K$2:$K$2047,'city centre offline'!$A$2:$A$2047,$A43,'city centre offline'!$B$2:$B$2047,I$4)*AVERAGEIFS('all sales summary'!$I$2:$I$2047,'all sales summary'!$A$2:$A$2047,$A43,'all sales summary'!$B$2:$B$2047,I$4)))</f>
        <v>0.13708973188531481</v>
      </c>
      <c r="J43" s="60">
        <f>(AVERAGEIFS('city centre offline'!$K$2:$K$2047,'city centre offline'!$A$2:$A$2047,$A43,'city centre offline'!$B$2:$B$2047,J$4)*AVERAGEIFS('all sales summary'!$I$2:$I$2047,'all sales summary'!$A$2:$A$2047,$A43,'all sales summary'!$B$2:$B$2047,J$4))/((AVERAGEIFS('overall city offline'!$K$2:$K$2047,'overall city offline'!$A$2:$A$2047,$A43,'overall city offline'!$B$2:$B$2047,J$4)*(1-AVERAGEIFS('all sales summary'!$I$2:$I$2047,'all sales summary'!$A$2:$A$2047,$A43,'all sales summary'!$B$2:$B$2047,J$4)))+(AVERAGEIFS('city centre offline'!$K$2:$K$2047,'city centre offline'!$A$2:$A$2047,$A43,'city centre offline'!$B$2:$B$2047,J$4)*AVERAGEIFS('all sales summary'!$I$2:$I$2047,'all sales summary'!$A$2:$A$2047,$A43,'all sales summary'!$B$2:$B$2047,J$4)))</f>
        <v>0.11688296845398764</v>
      </c>
      <c r="K43" s="60">
        <f>(AVERAGEIFS('city centre offline'!$K$2:$K$2047,'city centre offline'!$A$2:$A$2047,$A43,'city centre offline'!$B$2:$B$2047,K$4)*AVERAGEIFS('all sales summary'!$I$2:$I$2047,'all sales summary'!$A$2:$A$2047,$A43,'all sales summary'!$B$2:$B$2047,K$4))/((AVERAGEIFS('overall city offline'!$K$2:$K$2047,'overall city offline'!$A$2:$A$2047,$A43,'overall city offline'!$B$2:$B$2047,K$4)*(1-AVERAGEIFS('all sales summary'!$I$2:$I$2047,'all sales summary'!$A$2:$A$2047,$A43,'all sales summary'!$B$2:$B$2047,K$4)))+(AVERAGEIFS('city centre offline'!$K$2:$K$2047,'city centre offline'!$A$2:$A$2047,$A43,'city centre offline'!$B$2:$B$2047,K$4)*AVERAGEIFS('all sales summary'!$I$2:$I$2047,'all sales summary'!$A$2:$A$2047,$A43,'all sales summary'!$B$2:$B$2047,K$4)))</f>
        <v>0.12295199588545348</v>
      </c>
      <c r="L43" s="60">
        <f>(AVERAGEIFS('city centre offline'!$K$2:$K$2047,'city centre offline'!$A$2:$A$2047,$A43,'city centre offline'!$B$2:$B$2047,L$4)*AVERAGEIFS('all sales summary'!$I$2:$I$2047,'all sales summary'!$A$2:$A$2047,$A43,'all sales summary'!$B$2:$B$2047,L$4))/((AVERAGEIFS('overall city offline'!$K$2:$K$2047,'overall city offline'!$A$2:$A$2047,$A43,'overall city offline'!$B$2:$B$2047,L$4)*(1-AVERAGEIFS('all sales summary'!$I$2:$I$2047,'all sales summary'!$A$2:$A$2047,$A43,'all sales summary'!$B$2:$B$2047,L$4)))+(AVERAGEIFS('city centre offline'!$K$2:$K$2047,'city centre offline'!$A$2:$A$2047,$A43,'city centre offline'!$B$2:$B$2047,L$4)*AVERAGEIFS('all sales summary'!$I$2:$I$2047,'all sales summary'!$A$2:$A$2047,$A43,'all sales summary'!$B$2:$B$2047,L$4)))</f>
        <v>0.12953693458439761</v>
      </c>
      <c r="M43" s="60">
        <f>(AVERAGEIFS('city centre offline'!$K$2:$K$2047,'city centre offline'!$A$2:$A$2047,$A43,'city centre offline'!$B$2:$B$2047,M$4)*AVERAGEIFS('all sales summary'!$I$2:$I$2047,'all sales summary'!$A$2:$A$2047,$A43,'all sales summary'!$B$2:$B$2047,M$4))/((AVERAGEIFS('overall city offline'!$K$2:$K$2047,'overall city offline'!$A$2:$A$2047,$A43,'overall city offline'!$B$2:$B$2047,M$4)*(1-AVERAGEIFS('all sales summary'!$I$2:$I$2047,'all sales summary'!$A$2:$A$2047,$A43,'all sales summary'!$B$2:$B$2047,M$4)))+(AVERAGEIFS('city centre offline'!$K$2:$K$2047,'city centre offline'!$A$2:$A$2047,$A43,'city centre offline'!$B$2:$B$2047,M$4)*AVERAGEIFS('all sales summary'!$I$2:$I$2047,'all sales summary'!$A$2:$A$2047,$A43,'all sales summary'!$B$2:$B$2047,M$4)))</f>
        <v>0.14929677102746056</v>
      </c>
      <c r="N43" s="60">
        <f>(AVERAGEIFS('city centre offline'!$K$2:$K$2047,'city centre offline'!$A$2:$A$2047,$A43,'city centre offline'!$B$2:$B$2047,N$4)*AVERAGEIFS('all sales summary'!$I$2:$I$2047,'all sales summary'!$A$2:$A$2047,$A43,'all sales summary'!$B$2:$B$2047,N$4))/((AVERAGEIFS('overall city offline'!$K$2:$K$2047,'overall city offline'!$A$2:$A$2047,$A43,'overall city offline'!$B$2:$B$2047,N$4)*(1-AVERAGEIFS('all sales summary'!$I$2:$I$2047,'all sales summary'!$A$2:$A$2047,$A43,'all sales summary'!$B$2:$B$2047,N$4)))+(AVERAGEIFS('city centre offline'!$K$2:$K$2047,'city centre offline'!$A$2:$A$2047,$A43,'city centre offline'!$B$2:$B$2047,N$4)*AVERAGEIFS('all sales summary'!$I$2:$I$2047,'all sales summary'!$A$2:$A$2047,$A43,'all sales summary'!$B$2:$B$2047,N$4)))</f>
        <v>0.12144547570694016</v>
      </c>
      <c r="O43" s="60">
        <f>(AVERAGEIFS('city centre offline'!$K$2:$K$2047,'city centre offline'!$A$2:$A$2047,$A43,'city centre offline'!$B$2:$B$2047,O$4)*AVERAGEIFS('all sales summary'!$I$2:$I$2047,'all sales summary'!$A$2:$A$2047,$A43,'all sales summary'!$B$2:$B$2047,O$4))/((AVERAGEIFS('overall city offline'!$K$2:$K$2047,'overall city offline'!$A$2:$A$2047,$A43,'overall city offline'!$B$2:$B$2047,O$4)*(1-AVERAGEIFS('all sales summary'!$I$2:$I$2047,'all sales summary'!$A$2:$A$2047,$A43,'all sales summary'!$B$2:$B$2047,O$4)))+(AVERAGEIFS('city centre offline'!$K$2:$K$2047,'city centre offline'!$A$2:$A$2047,$A43,'city centre offline'!$B$2:$B$2047,O$4)*AVERAGEIFS('all sales summary'!$I$2:$I$2047,'all sales summary'!$A$2:$A$2047,$A43,'all sales summary'!$B$2:$B$2047,O$4)))</f>
        <v>0.11877090766209715</v>
      </c>
      <c r="P43" s="60">
        <f>(AVERAGEIFS('city centre offline'!$K$2:$K$2047,'city centre offline'!$A$2:$A$2047,$A43,'city centre offline'!$B$2:$B$2047,P$4)*AVERAGEIFS('all sales summary'!$I$2:$I$2047,'all sales summary'!$A$2:$A$2047,$A43,'all sales summary'!$B$2:$B$2047,P$4))/((AVERAGEIFS('overall city offline'!$K$2:$K$2047,'overall city offline'!$A$2:$A$2047,$A43,'overall city offline'!$B$2:$B$2047,P$4)*(1-AVERAGEIFS('all sales summary'!$I$2:$I$2047,'all sales summary'!$A$2:$A$2047,$A43,'all sales summary'!$B$2:$B$2047,P$4)))+(AVERAGEIFS('city centre offline'!$K$2:$K$2047,'city centre offline'!$A$2:$A$2047,$A43,'city centre offline'!$B$2:$B$2047,P$4)*AVERAGEIFS('all sales summary'!$I$2:$I$2047,'all sales summary'!$A$2:$A$2047,$A43,'all sales summary'!$B$2:$B$2047,P$4)))</f>
        <v>9.7063040619979654E-2</v>
      </c>
      <c r="Q43" s="60">
        <f>(AVERAGEIFS('city centre offline'!$K$2:$K$2047,'city centre offline'!$A$2:$A$2047,$A43,'city centre offline'!$B$2:$B$2047,Q$4)*AVERAGEIFS('all sales summary'!$I$2:$I$2047,'all sales summary'!$A$2:$A$2047,$A43,'all sales summary'!$B$2:$B$2047,Q$4))/((AVERAGEIFS('overall city offline'!$K$2:$K$2047,'overall city offline'!$A$2:$A$2047,$A43,'overall city offline'!$B$2:$B$2047,Q$4)*(1-AVERAGEIFS('all sales summary'!$I$2:$I$2047,'all sales summary'!$A$2:$A$2047,$A43,'all sales summary'!$B$2:$B$2047,Q$4)))+(AVERAGEIFS('city centre offline'!$K$2:$K$2047,'city centre offline'!$A$2:$A$2047,$A43,'city centre offline'!$B$2:$B$2047,Q$4)*AVERAGEIFS('all sales summary'!$I$2:$I$2047,'all sales summary'!$A$2:$A$2047,$A43,'all sales summary'!$B$2:$B$2047,Q$4)))</f>
        <v>1.4344930797630103E-2</v>
      </c>
      <c r="R43" s="60">
        <f>(AVERAGEIFS('city centre offline'!$K$2:$K$2047,'city centre offline'!$A$2:$A$2047,$A43,'city centre offline'!$B$2:$B$2047,R$4)*AVERAGEIFS('all sales summary'!$I$2:$I$2047,'all sales summary'!$A$2:$A$2047,$A43,'all sales summary'!$B$2:$B$2047,R$4))/((AVERAGEIFS('overall city offline'!$K$2:$K$2047,'overall city offline'!$A$2:$A$2047,$A43,'overall city offline'!$B$2:$B$2047,R$4)*(1-AVERAGEIFS('all sales summary'!$I$2:$I$2047,'all sales summary'!$A$2:$A$2047,$A43,'all sales summary'!$B$2:$B$2047,R$4)))+(AVERAGEIFS('city centre offline'!$K$2:$K$2047,'city centre offline'!$A$2:$A$2047,$A43,'city centre offline'!$B$2:$B$2047,R$4)*AVERAGEIFS('all sales summary'!$I$2:$I$2047,'all sales summary'!$A$2:$A$2047,$A43,'all sales summary'!$B$2:$B$2047,R$4)))</f>
        <v>4.3799521905587391E-2</v>
      </c>
      <c r="S43" s="60">
        <f>(AVERAGEIFS('city centre offline'!$K$2:$K$2047,'city centre offline'!$A$2:$A$2047,$A43,'city centre offline'!$B$2:$B$2047,S$4)*AVERAGEIFS('all sales summary'!$I$2:$I$2047,'all sales summary'!$A$2:$A$2047,$A43,'all sales summary'!$B$2:$B$2047,S$4))/((AVERAGEIFS('overall city offline'!$K$2:$K$2047,'overall city offline'!$A$2:$A$2047,$A43,'overall city offline'!$B$2:$B$2047,S$4)*(1-AVERAGEIFS('all sales summary'!$I$2:$I$2047,'all sales summary'!$A$2:$A$2047,$A43,'all sales summary'!$B$2:$B$2047,S$4)))+(AVERAGEIFS('city centre offline'!$K$2:$K$2047,'city centre offline'!$A$2:$A$2047,$A43,'city centre offline'!$B$2:$B$2047,S$4)*AVERAGEIFS('all sales summary'!$I$2:$I$2047,'all sales summary'!$A$2:$A$2047,$A43,'all sales summary'!$B$2:$B$2047,S$4)))</f>
        <v>6.3134285773380067E-2</v>
      </c>
      <c r="T43" s="60">
        <f>(AVERAGEIFS('city centre offline'!$K$2:$K$2047,'city centre offline'!$A$2:$A$2047,$A43,'city centre offline'!$B$2:$B$2047,T$4)*AVERAGEIFS('all sales summary'!$I$2:$I$2047,'all sales summary'!$A$2:$A$2047,$A43,'all sales summary'!$B$2:$B$2047,T$4))/((AVERAGEIFS('overall city offline'!$K$2:$K$2047,'overall city offline'!$A$2:$A$2047,$A43,'overall city offline'!$B$2:$B$2047,T$4)*(1-AVERAGEIFS('all sales summary'!$I$2:$I$2047,'all sales summary'!$A$2:$A$2047,$A43,'all sales summary'!$B$2:$B$2047,T$4)))+(AVERAGEIFS('city centre offline'!$K$2:$K$2047,'city centre offline'!$A$2:$A$2047,$A43,'city centre offline'!$B$2:$B$2047,T$4)*AVERAGEIFS('all sales summary'!$I$2:$I$2047,'all sales summary'!$A$2:$A$2047,$A43,'all sales summary'!$B$2:$B$2047,T$4)))</f>
        <v>8.5063450509650793E-2</v>
      </c>
      <c r="U43" s="60">
        <f>(AVERAGEIFS('city centre offline'!$K$2:$K$2047,'city centre offline'!$A$2:$A$2047,$A43,'city centre offline'!$B$2:$B$2047,U$4)*AVERAGEIFS('all sales summary'!$I$2:$I$2047,'all sales summary'!$A$2:$A$2047,$A43,'all sales summary'!$B$2:$B$2047,U$4))/((AVERAGEIFS('overall city offline'!$K$2:$K$2047,'overall city offline'!$A$2:$A$2047,$A43,'overall city offline'!$B$2:$B$2047,U$4)*(1-AVERAGEIFS('all sales summary'!$I$2:$I$2047,'all sales summary'!$A$2:$A$2047,$A43,'all sales summary'!$B$2:$B$2047,U$4)))+(AVERAGEIFS('city centre offline'!$K$2:$K$2047,'city centre offline'!$A$2:$A$2047,$A43,'city centre offline'!$B$2:$B$2047,U$4)*AVERAGEIFS('all sales summary'!$I$2:$I$2047,'all sales summary'!$A$2:$A$2047,$A43,'all sales summary'!$B$2:$B$2047,U$4)))</f>
        <v>9.6503424381030004E-2</v>
      </c>
      <c r="V43" s="60">
        <f>(AVERAGEIFS('city centre offline'!$K$2:$K$2047,'city centre offline'!$A$2:$A$2047,$A43,'city centre offline'!$B$2:$B$2047,V$4)*AVERAGEIFS('all sales summary'!$I$2:$I$2047,'all sales summary'!$A$2:$A$2047,$A43,'all sales summary'!$B$2:$B$2047,V$4))/((AVERAGEIFS('overall city offline'!$K$2:$K$2047,'overall city offline'!$A$2:$A$2047,$A43,'overall city offline'!$B$2:$B$2047,V$4)*(1-AVERAGEIFS('all sales summary'!$I$2:$I$2047,'all sales summary'!$A$2:$A$2047,$A43,'all sales summary'!$B$2:$B$2047,V$4)))+(AVERAGEIFS('city centre offline'!$K$2:$K$2047,'city centre offline'!$A$2:$A$2047,$A43,'city centre offline'!$B$2:$B$2047,V$4)*AVERAGEIFS('all sales summary'!$I$2:$I$2047,'all sales summary'!$A$2:$A$2047,$A43,'all sales summary'!$B$2:$B$2047,V$4)))</f>
        <v>8.9457757503626861E-2</v>
      </c>
      <c r="W43" s="60">
        <f>(AVERAGEIFS('city centre offline'!$K$2:$K$2047,'city centre offline'!$A$2:$A$2047,$A43,'city centre offline'!$B$2:$B$2047,W$4)*AVERAGEIFS('all sales summary'!$I$2:$I$2047,'all sales summary'!$A$2:$A$2047,$A43,'all sales summary'!$B$2:$B$2047,W$4))/((AVERAGEIFS('overall city offline'!$K$2:$K$2047,'overall city offline'!$A$2:$A$2047,$A43,'overall city offline'!$B$2:$B$2047,W$4)*(1-AVERAGEIFS('all sales summary'!$I$2:$I$2047,'all sales summary'!$A$2:$A$2047,$A43,'all sales summary'!$B$2:$B$2047,W$4)))+(AVERAGEIFS('city centre offline'!$K$2:$K$2047,'city centre offline'!$A$2:$A$2047,$A43,'city centre offline'!$B$2:$B$2047,W$4)*AVERAGEIFS('all sales summary'!$I$2:$I$2047,'all sales summary'!$A$2:$A$2047,$A43,'all sales summary'!$B$2:$B$2047,W$4)))</f>
        <v>7.9234280406638588E-2</v>
      </c>
      <c r="X43" s="60">
        <f>(AVERAGEIFS('city centre offline'!$K$2:$K$2047,'city centre offline'!$A$2:$A$2047,$A43,'city centre offline'!$B$2:$B$2047,X$4)*AVERAGEIFS('all sales summary'!$I$2:$I$2047,'all sales summary'!$A$2:$A$2047,$A43,'all sales summary'!$B$2:$B$2047,X$4))/((AVERAGEIFS('overall city offline'!$K$2:$K$2047,'overall city offline'!$A$2:$A$2047,$A43,'overall city offline'!$B$2:$B$2047,X$4)*(1-AVERAGEIFS('all sales summary'!$I$2:$I$2047,'all sales summary'!$A$2:$A$2047,$A43,'all sales summary'!$B$2:$B$2047,X$4)))+(AVERAGEIFS('city centre offline'!$K$2:$K$2047,'city centre offline'!$A$2:$A$2047,$A43,'city centre offline'!$B$2:$B$2047,X$4)*AVERAGEIFS('all sales summary'!$I$2:$I$2047,'all sales summary'!$A$2:$A$2047,$A43,'all sales summary'!$B$2:$B$2047,X$4)))</f>
        <v>9.2116624610311948E-2</v>
      </c>
      <c r="Y43" s="60">
        <f>(AVERAGEIFS('city centre offline'!$K$2:$K$2047,'city centre offline'!$A$2:$A$2047,$A43,'city centre offline'!$B$2:$B$2047,Y$4)*AVERAGEIFS('all sales summary'!$I$2:$I$2047,'all sales summary'!$A$2:$A$2047,$A43,'all sales summary'!$B$2:$B$2047,Y$4))/((AVERAGEIFS('overall city offline'!$K$2:$K$2047,'overall city offline'!$A$2:$A$2047,$A43,'overall city offline'!$B$2:$B$2047,Y$4)*(1-AVERAGEIFS('all sales summary'!$I$2:$I$2047,'all sales summary'!$A$2:$A$2047,$A43,'all sales summary'!$B$2:$B$2047,Y$4)))+(AVERAGEIFS('city centre offline'!$K$2:$K$2047,'city centre offline'!$A$2:$A$2047,$A43,'city centre offline'!$B$2:$B$2047,Y$4)*AVERAGEIFS('all sales summary'!$I$2:$I$2047,'all sales summary'!$A$2:$A$2047,$A43,'all sales summary'!$B$2:$B$2047,Y$4)))</f>
        <v>0.12742885067453802</v>
      </c>
      <c r="Z43" s="60">
        <f>(AVERAGEIFS('city centre offline'!$K$2:$K$2047,'city centre offline'!$A$2:$A$2047,$A43,'city centre offline'!$B$2:$B$2047,Z$4)*AVERAGEIFS('all sales summary'!$I$2:$I$2047,'all sales summary'!$A$2:$A$2047,$A43,'all sales summary'!$B$2:$B$2047,Z$4))/((AVERAGEIFS('overall city offline'!$K$2:$K$2047,'overall city offline'!$A$2:$A$2047,$A43,'overall city offline'!$B$2:$B$2047,Z$4)*(1-AVERAGEIFS('all sales summary'!$I$2:$I$2047,'all sales summary'!$A$2:$A$2047,$A43,'all sales summary'!$B$2:$B$2047,Z$4)))+(AVERAGEIFS('city centre offline'!$K$2:$K$2047,'city centre offline'!$A$2:$A$2047,$A43,'city centre offline'!$B$2:$B$2047,Z$4)*AVERAGEIFS('all sales summary'!$I$2:$I$2047,'all sales summary'!$A$2:$A$2047,$A43,'all sales summary'!$B$2:$B$2047,Z$4)))</f>
        <v>4.9170838203056615E-2</v>
      </c>
      <c r="AA43" s="60">
        <f>(AVERAGEIFS('city centre offline'!$K$2:$K$2047,'city centre offline'!$A$2:$A$2047,$A43,'city centre offline'!$B$2:$B$2047,AA$4)*AVERAGEIFS('all sales summary'!$I$2:$I$2047,'all sales summary'!$A$2:$A$2047,$A43,'all sales summary'!$B$2:$B$2047,AA$4))/((AVERAGEIFS('overall city offline'!$K$2:$K$2047,'overall city offline'!$A$2:$A$2047,$A43,'overall city offline'!$B$2:$B$2047,AA$4)*(1-AVERAGEIFS('all sales summary'!$I$2:$I$2047,'all sales summary'!$A$2:$A$2047,$A43,'all sales summary'!$B$2:$B$2047,AA$4)))+(AVERAGEIFS('city centre offline'!$K$2:$K$2047,'city centre offline'!$A$2:$A$2047,$A43,'city centre offline'!$B$2:$B$2047,AA$4)*AVERAGEIFS('all sales summary'!$I$2:$I$2047,'all sales summary'!$A$2:$A$2047,$A43,'all sales summary'!$B$2:$B$2047,AA$4)))</f>
        <v>5.1893387385743048E-2</v>
      </c>
      <c r="AB43" s="60">
        <f>(AVERAGEIFS('city centre offline'!$K$2:$K$2047,'city centre offline'!$A$2:$A$2047,$A43,'city centre offline'!$B$2:$B$2047,AB$4)*AVERAGEIFS('all sales summary'!$I$2:$I$2047,'all sales summary'!$A$2:$A$2047,$A43,'all sales summary'!$B$2:$B$2047,AB$4))/((AVERAGEIFS('overall city offline'!$K$2:$K$2047,'overall city offline'!$A$2:$A$2047,$A43,'overall city offline'!$B$2:$B$2047,AB$4)*(1-AVERAGEIFS('all sales summary'!$I$2:$I$2047,'all sales summary'!$A$2:$A$2047,$A43,'all sales summary'!$B$2:$B$2047,AB$4)))+(AVERAGEIFS('city centre offline'!$K$2:$K$2047,'city centre offline'!$A$2:$A$2047,$A43,'city centre offline'!$B$2:$B$2047,AB$4)*AVERAGEIFS('all sales summary'!$I$2:$I$2047,'all sales summary'!$A$2:$A$2047,$A43,'all sales summary'!$B$2:$B$2047,AB$4)))</f>
        <v>4.81827328891382E-2</v>
      </c>
      <c r="AC43" s="60">
        <f>(AVERAGEIFS('city centre offline'!$K$2:$K$2047,'city centre offline'!$A$2:$A$2047,$A43,'city centre offline'!$B$2:$B$2047,AC$4)*AVERAGEIFS('all sales summary'!$I$2:$I$2047,'all sales summary'!$A$2:$A$2047,$A43,'all sales summary'!$B$2:$B$2047,AC$4))/((AVERAGEIFS('overall city offline'!$K$2:$K$2047,'overall city offline'!$A$2:$A$2047,$A43,'overall city offline'!$B$2:$B$2047,AC$4)*(1-AVERAGEIFS('all sales summary'!$I$2:$I$2047,'all sales summary'!$A$2:$A$2047,$A43,'all sales summary'!$B$2:$B$2047,AC$4)))+(AVERAGEIFS('city centre offline'!$K$2:$K$2047,'city centre offline'!$A$2:$A$2047,$A43,'city centre offline'!$B$2:$B$2047,AC$4)*AVERAGEIFS('all sales summary'!$I$2:$I$2047,'all sales summary'!$A$2:$A$2047,$A43,'all sales summary'!$B$2:$B$2047,AC$4)))</f>
        <v>0.1138744461943412</v>
      </c>
      <c r="AD43" s="60">
        <f>(AVERAGEIFS('city centre offline'!$K$2:$K$2047,'city centre offline'!$A$2:$A$2047,$A43,'city centre offline'!$B$2:$B$2047,AD$4)*AVERAGEIFS('all sales summary'!$I$2:$I$2047,'all sales summary'!$A$2:$A$2047,$A43,'all sales summary'!$B$2:$B$2047,AD$4))/((AVERAGEIFS('overall city offline'!$K$2:$K$2047,'overall city offline'!$A$2:$A$2047,$A43,'overall city offline'!$B$2:$B$2047,AD$4)*(1-AVERAGEIFS('all sales summary'!$I$2:$I$2047,'all sales summary'!$A$2:$A$2047,$A43,'all sales summary'!$B$2:$B$2047,AD$4)))+(AVERAGEIFS('city centre offline'!$K$2:$K$2047,'city centre offline'!$A$2:$A$2047,$A43,'city centre offline'!$B$2:$B$2047,AD$4)*AVERAGEIFS('all sales summary'!$I$2:$I$2047,'all sales summary'!$A$2:$A$2047,$A43,'all sales summary'!$B$2:$B$2047,AD$4)))</f>
        <v>6.4929359246996166E-2</v>
      </c>
      <c r="AE43" s="60">
        <f>(AVERAGEIFS('city centre offline'!$K$2:$K$2047,'city centre offline'!$A$2:$A$2047,$A43,'city centre offline'!$B$2:$B$2047,AE$4)*AVERAGEIFS('all sales summary'!$I$2:$I$2047,'all sales summary'!$A$2:$A$2047,$A43,'all sales summary'!$B$2:$B$2047,AE$4))/((AVERAGEIFS('overall city offline'!$K$2:$K$2047,'overall city offline'!$A$2:$A$2047,$A43,'overall city offline'!$B$2:$B$2047,AE$4)*(1-AVERAGEIFS('all sales summary'!$I$2:$I$2047,'all sales summary'!$A$2:$A$2047,$A43,'all sales summary'!$B$2:$B$2047,AE$4)))+(AVERAGEIFS('city centre offline'!$K$2:$K$2047,'city centre offline'!$A$2:$A$2047,$A43,'city centre offline'!$B$2:$B$2047,AE$4)*AVERAGEIFS('all sales summary'!$I$2:$I$2047,'all sales summary'!$A$2:$A$2047,$A43,'all sales summary'!$B$2:$B$2047,AE$4)))</f>
        <v>6.6599647675568335E-2</v>
      </c>
      <c r="AF43" s="60">
        <f>(AVERAGEIFS('city centre offline'!$K$2:$K$2047,'city centre offline'!$A$2:$A$2047,$A43,'city centre offline'!$B$2:$B$2047,AF$4)*AVERAGEIFS('all sales summary'!$I$2:$I$2047,'all sales summary'!$A$2:$A$2047,$A43,'all sales summary'!$B$2:$B$2047,AF$4))/((AVERAGEIFS('overall city offline'!$K$2:$K$2047,'overall city offline'!$A$2:$A$2047,$A43,'overall city offline'!$B$2:$B$2047,AF$4)*(1-AVERAGEIFS('all sales summary'!$I$2:$I$2047,'all sales summary'!$A$2:$A$2047,$A43,'all sales summary'!$B$2:$B$2047,AF$4)))+(AVERAGEIFS('city centre offline'!$K$2:$K$2047,'city centre offline'!$A$2:$A$2047,$A43,'city centre offline'!$B$2:$B$2047,AF$4)*AVERAGEIFS('all sales summary'!$I$2:$I$2047,'all sales summary'!$A$2:$A$2047,$A43,'all sales summary'!$B$2:$B$2047,AF$4)))</f>
        <v>7.04398533118306E-2</v>
      </c>
      <c r="AG43" s="60">
        <f>(AVERAGEIFS('city centre offline'!$K$2:$K$2047,'city centre offline'!$A$2:$A$2047,$A43,'city centre offline'!$B$2:$B$2047,AG$4)*AVERAGEIFS('all sales summary'!$I$2:$I$2047,'all sales summary'!$A$2:$A$2047,$A43,'all sales summary'!$B$2:$B$2047,AG$4))/((AVERAGEIFS('overall city offline'!$K$2:$K$2047,'overall city offline'!$A$2:$A$2047,$A43,'overall city offline'!$B$2:$B$2047,AG$4)*(1-AVERAGEIFS('all sales summary'!$I$2:$I$2047,'all sales summary'!$A$2:$A$2047,$A43,'all sales summary'!$B$2:$B$2047,AG$4)))+(AVERAGEIFS('city centre offline'!$K$2:$K$2047,'city centre offline'!$A$2:$A$2047,$A43,'city centre offline'!$B$2:$B$2047,AG$4)*AVERAGEIFS('all sales summary'!$I$2:$I$2047,'all sales summary'!$A$2:$A$2047,$A43,'all sales summary'!$B$2:$B$2047,AG$4)))</f>
        <v>7.0979219861609349E-2</v>
      </c>
      <c r="AH43" s="60">
        <f>(AVERAGEIFS('city centre offline'!$K$2:$K$2047,'city centre offline'!$A$2:$A$2047,$A43,'city centre offline'!$B$2:$B$2047,AH$4)*AVERAGEIFS('all sales summary'!$I$2:$I$2047,'all sales summary'!$A$2:$A$2047,$A43,'all sales summary'!$B$2:$B$2047,AH$4))/((AVERAGEIFS('overall city offline'!$K$2:$K$2047,'overall city offline'!$A$2:$A$2047,$A43,'overall city offline'!$B$2:$B$2047,AH$4)*(1-AVERAGEIFS('all sales summary'!$I$2:$I$2047,'all sales summary'!$A$2:$A$2047,$A43,'all sales summary'!$B$2:$B$2047,AH$4)))+(AVERAGEIFS('city centre offline'!$K$2:$K$2047,'city centre offline'!$A$2:$A$2047,$A43,'city centre offline'!$B$2:$B$2047,AH$4)*AVERAGEIFS('all sales summary'!$I$2:$I$2047,'all sales summary'!$A$2:$A$2047,$A43,'all sales summary'!$B$2:$B$2047,AH$4)))</f>
        <v>6.9967353440073307E-2</v>
      </c>
    </row>
    <row r="44" spans="1:34" x14ac:dyDescent="0.3">
      <c r="A44" t="s">
        <v>46</v>
      </c>
      <c r="B44" s="60">
        <f>(AVERAGEIFS('city centre offline'!$K$2:$K$2047,'city centre offline'!$A$2:$A$2047,$A44,'city centre offline'!$B$2:$B$2047,B$4)*AVERAGEIFS('all sales summary'!$I$2:$I$2047,'all sales summary'!$A$2:$A$2047,$A44,'all sales summary'!$B$2:$B$2047,B$4))/((AVERAGEIFS('overall city offline'!$K$2:$K$2047,'overall city offline'!$A$2:$A$2047,$A44,'overall city offline'!$B$2:$B$2047,B$4)*(1-AVERAGEIFS('all sales summary'!$I$2:$I$2047,'all sales summary'!$A$2:$A$2047,$A44,'all sales summary'!$B$2:$B$2047,B$4)))+(AVERAGEIFS('city centre offline'!$K$2:$K$2047,'city centre offline'!$A$2:$A$2047,$A44,'city centre offline'!$B$2:$B$2047,B$4)*AVERAGEIFS('all sales summary'!$I$2:$I$2047,'all sales summary'!$A$2:$A$2047,$A44,'all sales summary'!$B$2:$B$2047,B$4)))</f>
        <v>0.30685914513985085</v>
      </c>
      <c r="C44" s="60">
        <f>(AVERAGEIFS('city centre offline'!$K$2:$K$2047,'city centre offline'!$A$2:$A$2047,$A44,'city centre offline'!$B$2:$B$2047,C$4)*AVERAGEIFS('all sales summary'!$I$2:$I$2047,'all sales summary'!$A$2:$A$2047,$A44,'all sales summary'!$B$2:$B$2047,C$4))/((AVERAGEIFS('overall city offline'!$K$2:$K$2047,'overall city offline'!$A$2:$A$2047,$A44,'overall city offline'!$B$2:$B$2047,C$4)*(1-AVERAGEIFS('all sales summary'!$I$2:$I$2047,'all sales summary'!$A$2:$A$2047,$A44,'all sales summary'!$B$2:$B$2047,C$4)))+(AVERAGEIFS('city centre offline'!$K$2:$K$2047,'city centre offline'!$A$2:$A$2047,$A44,'city centre offline'!$B$2:$B$2047,C$4)*AVERAGEIFS('all sales summary'!$I$2:$I$2047,'all sales summary'!$A$2:$A$2047,$A44,'all sales summary'!$B$2:$B$2047,C$4)))</f>
        <v>0.30674993023515962</v>
      </c>
      <c r="D44" s="60">
        <f>(AVERAGEIFS('city centre offline'!$K$2:$K$2047,'city centre offline'!$A$2:$A$2047,$A44,'city centre offline'!$B$2:$B$2047,D$4)*AVERAGEIFS('all sales summary'!$I$2:$I$2047,'all sales summary'!$A$2:$A$2047,$A44,'all sales summary'!$B$2:$B$2047,D$4))/((AVERAGEIFS('overall city offline'!$K$2:$K$2047,'overall city offline'!$A$2:$A$2047,$A44,'overall city offline'!$B$2:$B$2047,D$4)*(1-AVERAGEIFS('all sales summary'!$I$2:$I$2047,'all sales summary'!$A$2:$A$2047,$A44,'all sales summary'!$B$2:$B$2047,D$4)))+(AVERAGEIFS('city centre offline'!$K$2:$K$2047,'city centre offline'!$A$2:$A$2047,$A44,'city centre offline'!$B$2:$B$2047,D$4)*AVERAGEIFS('all sales summary'!$I$2:$I$2047,'all sales summary'!$A$2:$A$2047,$A44,'all sales summary'!$B$2:$B$2047,D$4)))</f>
        <v>0.31299741363223327</v>
      </c>
      <c r="E44" s="60">
        <f>(AVERAGEIFS('city centre offline'!$K$2:$K$2047,'city centre offline'!$A$2:$A$2047,$A44,'city centre offline'!$B$2:$B$2047,E$4)*AVERAGEIFS('all sales summary'!$I$2:$I$2047,'all sales summary'!$A$2:$A$2047,$A44,'all sales summary'!$B$2:$B$2047,E$4))/((AVERAGEIFS('overall city offline'!$K$2:$K$2047,'overall city offline'!$A$2:$A$2047,$A44,'overall city offline'!$B$2:$B$2047,E$4)*(1-AVERAGEIFS('all sales summary'!$I$2:$I$2047,'all sales summary'!$A$2:$A$2047,$A44,'all sales summary'!$B$2:$B$2047,E$4)))+(AVERAGEIFS('city centre offline'!$K$2:$K$2047,'city centre offline'!$A$2:$A$2047,$A44,'city centre offline'!$B$2:$B$2047,E$4)*AVERAGEIFS('all sales summary'!$I$2:$I$2047,'all sales summary'!$A$2:$A$2047,$A44,'all sales summary'!$B$2:$B$2047,E$4)))</f>
        <v>0.2958514101317925</v>
      </c>
      <c r="F44" s="60">
        <f>(AVERAGEIFS('city centre offline'!$K$2:$K$2047,'city centre offline'!$A$2:$A$2047,$A44,'city centre offline'!$B$2:$B$2047,F$4)*AVERAGEIFS('all sales summary'!$I$2:$I$2047,'all sales summary'!$A$2:$A$2047,$A44,'all sales summary'!$B$2:$B$2047,F$4))/((AVERAGEIFS('overall city offline'!$K$2:$K$2047,'overall city offline'!$A$2:$A$2047,$A44,'overall city offline'!$B$2:$B$2047,F$4)*(1-AVERAGEIFS('all sales summary'!$I$2:$I$2047,'all sales summary'!$A$2:$A$2047,$A44,'all sales summary'!$B$2:$B$2047,F$4)))+(AVERAGEIFS('city centre offline'!$K$2:$K$2047,'city centre offline'!$A$2:$A$2047,$A44,'city centre offline'!$B$2:$B$2047,F$4)*AVERAGEIFS('all sales summary'!$I$2:$I$2047,'all sales summary'!$A$2:$A$2047,$A44,'all sales summary'!$B$2:$B$2047,F$4)))</f>
        <v>0.28975505269505286</v>
      </c>
      <c r="G44" s="60">
        <f>(AVERAGEIFS('city centre offline'!$K$2:$K$2047,'city centre offline'!$A$2:$A$2047,$A44,'city centre offline'!$B$2:$B$2047,G$4)*AVERAGEIFS('all sales summary'!$I$2:$I$2047,'all sales summary'!$A$2:$A$2047,$A44,'all sales summary'!$B$2:$B$2047,G$4))/((AVERAGEIFS('overall city offline'!$K$2:$K$2047,'overall city offline'!$A$2:$A$2047,$A44,'overall city offline'!$B$2:$B$2047,G$4)*(1-AVERAGEIFS('all sales summary'!$I$2:$I$2047,'all sales summary'!$A$2:$A$2047,$A44,'all sales summary'!$B$2:$B$2047,G$4)))+(AVERAGEIFS('city centre offline'!$K$2:$K$2047,'city centre offline'!$A$2:$A$2047,$A44,'city centre offline'!$B$2:$B$2047,G$4)*AVERAGEIFS('all sales summary'!$I$2:$I$2047,'all sales summary'!$A$2:$A$2047,$A44,'all sales summary'!$B$2:$B$2047,G$4)))</f>
        <v>0.28471925328579517</v>
      </c>
      <c r="H44" s="60">
        <f>(AVERAGEIFS('city centre offline'!$K$2:$K$2047,'city centre offline'!$A$2:$A$2047,$A44,'city centre offline'!$B$2:$B$2047,H$4)*AVERAGEIFS('all sales summary'!$I$2:$I$2047,'all sales summary'!$A$2:$A$2047,$A44,'all sales summary'!$B$2:$B$2047,H$4))/((AVERAGEIFS('overall city offline'!$K$2:$K$2047,'overall city offline'!$A$2:$A$2047,$A44,'overall city offline'!$B$2:$B$2047,H$4)*(1-AVERAGEIFS('all sales summary'!$I$2:$I$2047,'all sales summary'!$A$2:$A$2047,$A44,'all sales summary'!$B$2:$B$2047,H$4)))+(AVERAGEIFS('city centre offline'!$K$2:$K$2047,'city centre offline'!$A$2:$A$2047,$A44,'city centre offline'!$B$2:$B$2047,H$4)*AVERAGEIFS('all sales summary'!$I$2:$I$2047,'all sales summary'!$A$2:$A$2047,$A44,'all sales summary'!$B$2:$B$2047,H$4)))</f>
        <v>0.30029822118881389</v>
      </c>
      <c r="I44" s="60">
        <f>(AVERAGEIFS('city centre offline'!$K$2:$K$2047,'city centre offline'!$A$2:$A$2047,$A44,'city centre offline'!$B$2:$B$2047,I$4)*AVERAGEIFS('all sales summary'!$I$2:$I$2047,'all sales summary'!$A$2:$A$2047,$A44,'all sales summary'!$B$2:$B$2047,I$4))/((AVERAGEIFS('overall city offline'!$K$2:$K$2047,'overall city offline'!$A$2:$A$2047,$A44,'overall city offline'!$B$2:$B$2047,I$4)*(1-AVERAGEIFS('all sales summary'!$I$2:$I$2047,'all sales summary'!$A$2:$A$2047,$A44,'all sales summary'!$B$2:$B$2047,I$4)))+(AVERAGEIFS('city centre offline'!$K$2:$K$2047,'city centre offline'!$A$2:$A$2047,$A44,'city centre offline'!$B$2:$B$2047,I$4)*AVERAGEIFS('all sales summary'!$I$2:$I$2047,'all sales summary'!$A$2:$A$2047,$A44,'all sales summary'!$B$2:$B$2047,I$4)))</f>
        <v>0.31744197735032992</v>
      </c>
      <c r="J44" s="60">
        <f>(AVERAGEIFS('city centre offline'!$K$2:$K$2047,'city centre offline'!$A$2:$A$2047,$A44,'city centre offline'!$B$2:$B$2047,J$4)*AVERAGEIFS('all sales summary'!$I$2:$I$2047,'all sales summary'!$A$2:$A$2047,$A44,'all sales summary'!$B$2:$B$2047,J$4))/((AVERAGEIFS('overall city offline'!$K$2:$K$2047,'overall city offline'!$A$2:$A$2047,$A44,'overall city offline'!$B$2:$B$2047,J$4)*(1-AVERAGEIFS('all sales summary'!$I$2:$I$2047,'all sales summary'!$A$2:$A$2047,$A44,'all sales summary'!$B$2:$B$2047,J$4)))+(AVERAGEIFS('city centre offline'!$K$2:$K$2047,'city centre offline'!$A$2:$A$2047,$A44,'city centre offline'!$B$2:$B$2047,J$4)*AVERAGEIFS('all sales summary'!$I$2:$I$2047,'all sales summary'!$A$2:$A$2047,$A44,'all sales summary'!$B$2:$B$2047,J$4)))</f>
        <v>0.30272213000802245</v>
      </c>
      <c r="K44" s="60">
        <f>(AVERAGEIFS('city centre offline'!$K$2:$K$2047,'city centre offline'!$A$2:$A$2047,$A44,'city centre offline'!$B$2:$B$2047,K$4)*AVERAGEIFS('all sales summary'!$I$2:$I$2047,'all sales summary'!$A$2:$A$2047,$A44,'all sales summary'!$B$2:$B$2047,K$4))/((AVERAGEIFS('overall city offline'!$K$2:$K$2047,'overall city offline'!$A$2:$A$2047,$A44,'overall city offline'!$B$2:$B$2047,K$4)*(1-AVERAGEIFS('all sales summary'!$I$2:$I$2047,'all sales summary'!$A$2:$A$2047,$A44,'all sales summary'!$B$2:$B$2047,K$4)))+(AVERAGEIFS('city centre offline'!$K$2:$K$2047,'city centre offline'!$A$2:$A$2047,$A44,'city centre offline'!$B$2:$B$2047,K$4)*AVERAGEIFS('all sales summary'!$I$2:$I$2047,'all sales summary'!$A$2:$A$2047,$A44,'all sales summary'!$B$2:$B$2047,K$4)))</f>
        <v>0.32092207738399525</v>
      </c>
      <c r="L44" s="60">
        <f>(AVERAGEIFS('city centre offline'!$K$2:$K$2047,'city centre offline'!$A$2:$A$2047,$A44,'city centre offline'!$B$2:$B$2047,L$4)*AVERAGEIFS('all sales summary'!$I$2:$I$2047,'all sales summary'!$A$2:$A$2047,$A44,'all sales summary'!$B$2:$B$2047,L$4))/((AVERAGEIFS('overall city offline'!$K$2:$K$2047,'overall city offline'!$A$2:$A$2047,$A44,'overall city offline'!$B$2:$B$2047,L$4)*(1-AVERAGEIFS('all sales summary'!$I$2:$I$2047,'all sales summary'!$A$2:$A$2047,$A44,'all sales summary'!$B$2:$B$2047,L$4)))+(AVERAGEIFS('city centre offline'!$K$2:$K$2047,'city centre offline'!$A$2:$A$2047,$A44,'city centre offline'!$B$2:$B$2047,L$4)*AVERAGEIFS('all sales summary'!$I$2:$I$2047,'all sales summary'!$A$2:$A$2047,$A44,'all sales summary'!$B$2:$B$2047,L$4)))</f>
        <v>0.31934241489097431</v>
      </c>
      <c r="M44" s="60">
        <f>(AVERAGEIFS('city centre offline'!$K$2:$K$2047,'city centre offline'!$A$2:$A$2047,$A44,'city centre offline'!$B$2:$B$2047,M$4)*AVERAGEIFS('all sales summary'!$I$2:$I$2047,'all sales summary'!$A$2:$A$2047,$A44,'all sales summary'!$B$2:$B$2047,M$4))/((AVERAGEIFS('overall city offline'!$K$2:$K$2047,'overall city offline'!$A$2:$A$2047,$A44,'overall city offline'!$B$2:$B$2047,M$4)*(1-AVERAGEIFS('all sales summary'!$I$2:$I$2047,'all sales summary'!$A$2:$A$2047,$A44,'all sales summary'!$B$2:$B$2047,M$4)))+(AVERAGEIFS('city centre offline'!$K$2:$K$2047,'city centre offline'!$A$2:$A$2047,$A44,'city centre offline'!$B$2:$B$2047,M$4)*AVERAGEIFS('all sales summary'!$I$2:$I$2047,'all sales summary'!$A$2:$A$2047,$A44,'all sales summary'!$B$2:$B$2047,M$4)))</f>
        <v>0.33296602581278545</v>
      </c>
      <c r="N44" s="60">
        <f>(AVERAGEIFS('city centre offline'!$K$2:$K$2047,'city centre offline'!$A$2:$A$2047,$A44,'city centre offline'!$B$2:$B$2047,N$4)*AVERAGEIFS('all sales summary'!$I$2:$I$2047,'all sales summary'!$A$2:$A$2047,$A44,'all sales summary'!$B$2:$B$2047,N$4))/((AVERAGEIFS('overall city offline'!$K$2:$K$2047,'overall city offline'!$A$2:$A$2047,$A44,'overall city offline'!$B$2:$B$2047,N$4)*(1-AVERAGEIFS('all sales summary'!$I$2:$I$2047,'all sales summary'!$A$2:$A$2047,$A44,'all sales summary'!$B$2:$B$2047,N$4)))+(AVERAGEIFS('city centre offline'!$K$2:$K$2047,'city centre offline'!$A$2:$A$2047,$A44,'city centre offline'!$B$2:$B$2047,N$4)*AVERAGEIFS('all sales summary'!$I$2:$I$2047,'all sales summary'!$A$2:$A$2047,$A44,'all sales summary'!$B$2:$B$2047,N$4)))</f>
        <v>0.3121574878826926</v>
      </c>
      <c r="O44" s="60">
        <f>(AVERAGEIFS('city centre offline'!$K$2:$K$2047,'city centre offline'!$A$2:$A$2047,$A44,'city centre offline'!$B$2:$B$2047,O$4)*AVERAGEIFS('all sales summary'!$I$2:$I$2047,'all sales summary'!$A$2:$A$2047,$A44,'all sales summary'!$B$2:$B$2047,O$4))/((AVERAGEIFS('overall city offline'!$K$2:$K$2047,'overall city offline'!$A$2:$A$2047,$A44,'overall city offline'!$B$2:$B$2047,O$4)*(1-AVERAGEIFS('all sales summary'!$I$2:$I$2047,'all sales summary'!$A$2:$A$2047,$A44,'all sales summary'!$B$2:$B$2047,O$4)))+(AVERAGEIFS('city centre offline'!$K$2:$K$2047,'city centre offline'!$A$2:$A$2047,$A44,'city centre offline'!$B$2:$B$2047,O$4)*AVERAGEIFS('all sales summary'!$I$2:$I$2047,'all sales summary'!$A$2:$A$2047,$A44,'all sales summary'!$B$2:$B$2047,O$4)))</f>
        <v>0.3081925285119585</v>
      </c>
      <c r="P44" s="60">
        <f>(AVERAGEIFS('city centre offline'!$K$2:$K$2047,'city centre offline'!$A$2:$A$2047,$A44,'city centre offline'!$B$2:$B$2047,P$4)*AVERAGEIFS('all sales summary'!$I$2:$I$2047,'all sales summary'!$A$2:$A$2047,$A44,'all sales summary'!$B$2:$B$2047,P$4))/((AVERAGEIFS('overall city offline'!$K$2:$K$2047,'overall city offline'!$A$2:$A$2047,$A44,'overall city offline'!$B$2:$B$2047,P$4)*(1-AVERAGEIFS('all sales summary'!$I$2:$I$2047,'all sales summary'!$A$2:$A$2047,$A44,'all sales summary'!$B$2:$B$2047,P$4)))+(AVERAGEIFS('city centre offline'!$K$2:$K$2047,'city centre offline'!$A$2:$A$2047,$A44,'city centre offline'!$B$2:$B$2047,P$4)*AVERAGEIFS('all sales summary'!$I$2:$I$2047,'all sales summary'!$A$2:$A$2047,$A44,'all sales summary'!$B$2:$B$2047,P$4)))</f>
        <v>0.29436922694121875</v>
      </c>
      <c r="Q44" s="60">
        <f>(AVERAGEIFS('city centre offline'!$K$2:$K$2047,'city centre offline'!$A$2:$A$2047,$A44,'city centre offline'!$B$2:$B$2047,Q$4)*AVERAGEIFS('all sales summary'!$I$2:$I$2047,'all sales summary'!$A$2:$A$2047,$A44,'all sales summary'!$B$2:$B$2047,Q$4))/((AVERAGEIFS('overall city offline'!$K$2:$K$2047,'overall city offline'!$A$2:$A$2047,$A44,'overall city offline'!$B$2:$B$2047,Q$4)*(1-AVERAGEIFS('all sales summary'!$I$2:$I$2047,'all sales summary'!$A$2:$A$2047,$A44,'all sales summary'!$B$2:$B$2047,Q$4)))+(AVERAGEIFS('city centre offline'!$K$2:$K$2047,'city centre offline'!$A$2:$A$2047,$A44,'city centre offline'!$B$2:$B$2047,Q$4)*AVERAGEIFS('all sales summary'!$I$2:$I$2047,'all sales summary'!$A$2:$A$2047,$A44,'all sales summary'!$B$2:$B$2047,Q$4)))</f>
        <v>0.2649381704443235</v>
      </c>
      <c r="R44" s="60">
        <f>(AVERAGEIFS('city centre offline'!$K$2:$K$2047,'city centre offline'!$A$2:$A$2047,$A44,'city centre offline'!$B$2:$B$2047,R$4)*AVERAGEIFS('all sales summary'!$I$2:$I$2047,'all sales summary'!$A$2:$A$2047,$A44,'all sales summary'!$B$2:$B$2047,R$4))/((AVERAGEIFS('overall city offline'!$K$2:$K$2047,'overall city offline'!$A$2:$A$2047,$A44,'overall city offline'!$B$2:$B$2047,R$4)*(1-AVERAGEIFS('all sales summary'!$I$2:$I$2047,'all sales summary'!$A$2:$A$2047,$A44,'all sales summary'!$B$2:$B$2047,R$4)))+(AVERAGEIFS('city centre offline'!$K$2:$K$2047,'city centre offline'!$A$2:$A$2047,$A44,'city centre offline'!$B$2:$B$2047,R$4)*AVERAGEIFS('all sales summary'!$I$2:$I$2047,'all sales summary'!$A$2:$A$2047,$A44,'all sales summary'!$B$2:$B$2047,R$4)))</f>
        <v>0.27956595927494149</v>
      </c>
      <c r="S44" s="60">
        <f>(AVERAGEIFS('city centre offline'!$K$2:$K$2047,'city centre offline'!$A$2:$A$2047,$A44,'city centre offline'!$B$2:$B$2047,S$4)*AVERAGEIFS('all sales summary'!$I$2:$I$2047,'all sales summary'!$A$2:$A$2047,$A44,'all sales summary'!$B$2:$B$2047,S$4))/((AVERAGEIFS('overall city offline'!$K$2:$K$2047,'overall city offline'!$A$2:$A$2047,$A44,'overall city offline'!$B$2:$B$2047,S$4)*(1-AVERAGEIFS('all sales summary'!$I$2:$I$2047,'all sales summary'!$A$2:$A$2047,$A44,'all sales summary'!$B$2:$B$2047,S$4)))+(AVERAGEIFS('city centre offline'!$K$2:$K$2047,'city centre offline'!$A$2:$A$2047,$A44,'city centre offline'!$B$2:$B$2047,S$4)*AVERAGEIFS('all sales summary'!$I$2:$I$2047,'all sales summary'!$A$2:$A$2047,$A44,'all sales summary'!$B$2:$B$2047,S$4)))</f>
        <v>0.30454881816365204</v>
      </c>
      <c r="T44" s="60">
        <f>(AVERAGEIFS('city centre offline'!$K$2:$K$2047,'city centre offline'!$A$2:$A$2047,$A44,'city centre offline'!$B$2:$B$2047,T$4)*AVERAGEIFS('all sales summary'!$I$2:$I$2047,'all sales summary'!$A$2:$A$2047,$A44,'all sales summary'!$B$2:$B$2047,T$4))/((AVERAGEIFS('overall city offline'!$K$2:$K$2047,'overall city offline'!$A$2:$A$2047,$A44,'overall city offline'!$B$2:$B$2047,T$4)*(1-AVERAGEIFS('all sales summary'!$I$2:$I$2047,'all sales summary'!$A$2:$A$2047,$A44,'all sales summary'!$B$2:$B$2047,T$4)))+(AVERAGEIFS('city centre offline'!$K$2:$K$2047,'city centre offline'!$A$2:$A$2047,$A44,'city centre offline'!$B$2:$B$2047,T$4)*AVERAGEIFS('all sales summary'!$I$2:$I$2047,'all sales summary'!$A$2:$A$2047,$A44,'all sales summary'!$B$2:$B$2047,T$4)))</f>
        <v>0.28850253606019471</v>
      </c>
      <c r="U44" s="60">
        <f>(AVERAGEIFS('city centre offline'!$K$2:$K$2047,'city centre offline'!$A$2:$A$2047,$A44,'city centre offline'!$B$2:$B$2047,U$4)*AVERAGEIFS('all sales summary'!$I$2:$I$2047,'all sales summary'!$A$2:$A$2047,$A44,'all sales summary'!$B$2:$B$2047,U$4))/((AVERAGEIFS('overall city offline'!$K$2:$K$2047,'overall city offline'!$A$2:$A$2047,$A44,'overall city offline'!$B$2:$B$2047,U$4)*(1-AVERAGEIFS('all sales summary'!$I$2:$I$2047,'all sales summary'!$A$2:$A$2047,$A44,'all sales summary'!$B$2:$B$2047,U$4)))+(AVERAGEIFS('city centre offline'!$K$2:$K$2047,'city centre offline'!$A$2:$A$2047,$A44,'city centre offline'!$B$2:$B$2047,U$4)*AVERAGEIFS('all sales summary'!$I$2:$I$2047,'all sales summary'!$A$2:$A$2047,$A44,'all sales summary'!$B$2:$B$2047,U$4)))</f>
        <v>0.30054227350732959</v>
      </c>
      <c r="V44" s="60">
        <f>(AVERAGEIFS('city centre offline'!$K$2:$K$2047,'city centre offline'!$A$2:$A$2047,$A44,'city centre offline'!$B$2:$B$2047,V$4)*AVERAGEIFS('all sales summary'!$I$2:$I$2047,'all sales summary'!$A$2:$A$2047,$A44,'all sales summary'!$B$2:$B$2047,V$4))/((AVERAGEIFS('overall city offline'!$K$2:$K$2047,'overall city offline'!$A$2:$A$2047,$A44,'overall city offline'!$B$2:$B$2047,V$4)*(1-AVERAGEIFS('all sales summary'!$I$2:$I$2047,'all sales summary'!$A$2:$A$2047,$A44,'all sales summary'!$B$2:$B$2047,V$4)))+(AVERAGEIFS('city centre offline'!$K$2:$K$2047,'city centre offline'!$A$2:$A$2047,$A44,'city centre offline'!$B$2:$B$2047,V$4)*AVERAGEIFS('all sales summary'!$I$2:$I$2047,'all sales summary'!$A$2:$A$2047,$A44,'all sales summary'!$B$2:$B$2047,V$4)))</f>
        <v>0.31194941812840943</v>
      </c>
      <c r="W44" s="60">
        <f>(AVERAGEIFS('city centre offline'!$K$2:$K$2047,'city centre offline'!$A$2:$A$2047,$A44,'city centre offline'!$B$2:$B$2047,W$4)*AVERAGEIFS('all sales summary'!$I$2:$I$2047,'all sales summary'!$A$2:$A$2047,$A44,'all sales summary'!$B$2:$B$2047,W$4))/((AVERAGEIFS('overall city offline'!$K$2:$K$2047,'overall city offline'!$A$2:$A$2047,$A44,'overall city offline'!$B$2:$B$2047,W$4)*(1-AVERAGEIFS('all sales summary'!$I$2:$I$2047,'all sales summary'!$A$2:$A$2047,$A44,'all sales summary'!$B$2:$B$2047,W$4)))+(AVERAGEIFS('city centre offline'!$K$2:$K$2047,'city centre offline'!$A$2:$A$2047,$A44,'city centre offline'!$B$2:$B$2047,W$4)*AVERAGEIFS('all sales summary'!$I$2:$I$2047,'all sales summary'!$A$2:$A$2047,$A44,'all sales summary'!$B$2:$B$2047,W$4)))</f>
        <v>0.31553225848366623</v>
      </c>
      <c r="X44" s="60">
        <f>(AVERAGEIFS('city centre offline'!$K$2:$K$2047,'city centre offline'!$A$2:$A$2047,$A44,'city centre offline'!$B$2:$B$2047,X$4)*AVERAGEIFS('all sales summary'!$I$2:$I$2047,'all sales summary'!$A$2:$A$2047,$A44,'all sales summary'!$B$2:$B$2047,X$4))/((AVERAGEIFS('overall city offline'!$K$2:$K$2047,'overall city offline'!$A$2:$A$2047,$A44,'overall city offline'!$B$2:$B$2047,X$4)*(1-AVERAGEIFS('all sales summary'!$I$2:$I$2047,'all sales summary'!$A$2:$A$2047,$A44,'all sales summary'!$B$2:$B$2047,X$4)))+(AVERAGEIFS('city centre offline'!$K$2:$K$2047,'city centre offline'!$A$2:$A$2047,$A44,'city centre offline'!$B$2:$B$2047,X$4)*AVERAGEIFS('all sales summary'!$I$2:$I$2047,'all sales summary'!$A$2:$A$2047,$A44,'all sales summary'!$B$2:$B$2047,X$4)))</f>
        <v>0.309282973909561</v>
      </c>
      <c r="Y44" s="60">
        <f>(AVERAGEIFS('city centre offline'!$K$2:$K$2047,'city centre offline'!$A$2:$A$2047,$A44,'city centre offline'!$B$2:$B$2047,Y$4)*AVERAGEIFS('all sales summary'!$I$2:$I$2047,'all sales summary'!$A$2:$A$2047,$A44,'all sales summary'!$B$2:$B$2047,Y$4))/((AVERAGEIFS('overall city offline'!$K$2:$K$2047,'overall city offline'!$A$2:$A$2047,$A44,'overall city offline'!$B$2:$B$2047,Y$4)*(1-AVERAGEIFS('all sales summary'!$I$2:$I$2047,'all sales summary'!$A$2:$A$2047,$A44,'all sales summary'!$B$2:$B$2047,Y$4)))+(AVERAGEIFS('city centre offline'!$K$2:$K$2047,'city centre offline'!$A$2:$A$2047,$A44,'city centre offline'!$B$2:$B$2047,Y$4)*AVERAGEIFS('all sales summary'!$I$2:$I$2047,'all sales summary'!$A$2:$A$2047,$A44,'all sales summary'!$B$2:$B$2047,Y$4)))</f>
        <v>0.35110321601217032</v>
      </c>
      <c r="Z44" s="60">
        <f>(AVERAGEIFS('city centre offline'!$K$2:$K$2047,'city centre offline'!$A$2:$A$2047,$A44,'city centre offline'!$B$2:$B$2047,Z$4)*AVERAGEIFS('all sales summary'!$I$2:$I$2047,'all sales summary'!$A$2:$A$2047,$A44,'all sales summary'!$B$2:$B$2047,Z$4))/((AVERAGEIFS('overall city offline'!$K$2:$K$2047,'overall city offline'!$A$2:$A$2047,$A44,'overall city offline'!$B$2:$B$2047,Z$4)*(1-AVERAGEIFS('all sales summary'!$I$2:$I$2047,'all sales summary'!$A$2:$A$2047,$A44,'all sales summary'!$B$2:$B$2047,Z$4)))+(AVERAGEIFS('city centre offline'!$K$2:$K$2047,'city centre offline'!$A$2:$A$2047,$A44,'city centre offline'!$B$2:$B$2047,Z$4)*AVERAGEIFS('all sales summary'!$I$2:$I$2047,'all sales summary'!$A$2:$A$2047,$A44,'all sales summary'!$B$2:$B$2047,Z$4)))</f>
        <v>0.29107551765818274</v>
      </c>
      <c r="AA44" s="60">
        <f>(AVERAGEIFS('city centre offline'!$K$2:$K$2047,'city centre offline'!$A$2:$A$2047,$A44,'city centre offline'!$B$2:$B$2047,AA$4)*AVERAGEIFS('all sales summary'!$I$2:$I$2047,'all sales summary'!$A$2:$A$2047,$A44,'all sales summary'!$B$2:$B$2047,AA$4))/((AVERAGEIFS('overall city offline'!$K$2:$K$2047,'overall city offline'!$A$2:$A$2047,$A44,'overall city offline'!$B$2:$B$2047,AA$4)*(1-AVERAGEIFS('all sales summary'!$I$2:$I$2047,'all sales summary'!$A$2:$A$2047,$A44,'all sales summary'!$B$2:$B$2047,AA$4)))+(AVERAGEIFS('city centre offline'!$K$2:$K$2047,'city centre offline'!$A$2:$A$2047,$A44,'city centre offline'!$B$2:$B$2047,AA$4)*AVERAGEIFS('all sales summary'!$I$2:$I$2047,'all sales summary'!$A$2:$A$2047,$A44,'all sales summary'!$B$2:$B$2047,AA$4)))</f>
        <v>0.28709475793891759</v>
      </c>
      <c r="AB44" s="60">
        <f>(AVERAGEIFS('city centre offline'!$K$2:$K$2047,'city centre offline'!$A$2:$A$2047,$A44,'city centre offline'!$B$2:$B$2047,AB$4)*AVERAGEIFS('all sales summary'!$I$2:$I$2047,'all sales summary'!$A$2:$A$2047,$A44,'all sales summary'!$B$2:$B$2047,AB$4))/((AVERAGEIFS('overall city offline'!$K$2:$K$2047,'overall city offline'!$A$2:$A$2047,$A44,'overall city offline'!$B$2:$B$2047,AB$4)*(1-AVERAGEIFS('all sales summary'!$I$2:$I$2047,'all sales summary'!$A$2:$A$2047,$A44,'all sales summary'!$B$2:$B$2047,AB$4)))+(AVERAGEIFS('city centre offline'!$K$2:$K$2047,'city centre offline'!$A$2:$A$2047,$A44,'city centre offline'!$B$2:$B$2047,AB$4)*AVERAGEIFS('all sales summary'!$I$2:$I$2047,'all sales summary'!$A$2:$A$2047,$A44,'all sales summary'!$B$2:$B$2047,AB$4)))</f>
        <v>0.28642189957880271</v>
      </c>
      <c r="AC44" s="60">
        <f>(AVERAGEIFS('city centre offline'!$K$2:$K$2047,'city centre offline'!$A$2:$A$2047,$A44,'city centre offline'!$B$2:$B$2047,AC$4)*AVERAGEIFS('all sales summary'!$I$2:$I$2047,'all sales summary'!$A$2:$A$2047,$A44,'all sales summary'!$B$2:$B$2047,AC$4))/((AVERAGEIFS('overall city offline'!$K$2:$K$2047,'overall city offline'!$A$2:$A$2047,$A44,'overall city offline'!$B$2:$B$2047,AC$4)*(1-AVERAGEIFS('all sales summary'!$I$2:$I$2047,'all sales summary'!$A$2:$A$2047,$A44,'all sales summary'!$B$2:$B$2047,AC$4)))+(AVERAGEIFS('city centre offline'!$K$2:$K$2047,'city centre offline'!$A$2:$A$2047,$A44,'city centre offline'!$B$2:$B$2047,AC$4)*AVERAGEIFS('all sales summary'!$I$2:$I$2047,'all sales summary'!$A$2:$A$2047,$A44,'all sales summary'!$B$2:$B$2047,AC$4)))</f>
        <v>0.3201845096016156</v>
      </c>
      <c r="AD44" s="60">
        <f>(AVERAGEIFS('city centre offline'!$K$2:$K$2047,'city centre offline'!$A$2:$A$2047,$A44,'city centre offline'!$B$2:$B$2047,AD$4)*AVERAGEIFS('all sales summary'!$I$2:$I$2047,'all sales summary'!$A$2:$A$2047,$A44,'all sales summary'!$B$2:$B$2047,AD$4))/((AVERAGEIFS('overall city offline'!$K$2:$K$2047,'overall city offline'!$A$2:$A$2047,$A44,'overall city offline'!$B$2:$B$2047,AD$4)*(1-AVERAGEIFS('all sales summary'!$I$2:$I$2047,'all sales summary'!$A$2:$A$2047,$A44,'all sales summary'!$B$2:$B$2047,AD$4)))+(AVERAGEIFS('city centre offline'!$K$2:$K$2047,'city centre offline'!$A$2:$A$2047,$A44,'city centre offline'!$B$2:$B$2047,AD$4)*AVERAGEIFS('all sales summary'!$I$2:$I$2047,'all sales summary'!$A$2:$A$2047,$A44,'all sales summary'!$B$2:$B$2047,AD$4)))</f>
        <v>0.31763049267955173</v>
      </c>
      <c r="AE44" s="60">
        <f>(AVERAGEIFS('city centre offline'!$K$2:$K$2047,'city centre offline'!$A$2:$A$2047,$A44,'city centre offline'!$B$2:$B$2047,AE$4)*AVERAGEIFS('all sales summary'!$I$2:$I$2047,'all sales summary'!$A$2:$A$2047,$A44,'all sales summary'!$B$2:$B$2047,AE$4))/((AVERAGEIFS('overall city offline'!$K$2:$K$2047,'overall city offline'!$A$2:$A$2047,$A44,'overall city offline'!$B$2:$B$2047,AE$4)*(1-AVERAGEIFS('all sales summary'!$I$2:$I$2047,'all sales summary'!$A$2:$A$2047,$A44,'all sales summary'!$B$2:$B$2047,AE$4)))+(AVERAGEIFS('city centre offline'!$K$2:$K$2047,'city centre offline'!$A$2:$A$2047,$A44,'city centre offline'!$B$2:$B$2047,AE$4)*AVERAGEIFS('all sales summary'!$I$2:$I$2047,'all sales summary'!$A$2:$A$2047,$A44,'all sales summary'!$B$2:$B$2047,AE$4)))</f>
        <v>0.31097014304844944</v>
      </c>
      <c r="AF44" s="60">
        <f>(AVERAGEIFS('city centre offline'!$K$2:$K$2047,'city centre offline'!$A$2:$A$2047,$A44,'city centre offline'!$B$2:$B$2047,AF$4)*AVERAGEIFS('all sales summary'!$I$2:$I$2047,'all sales summary'!$A$2:$A$2047,$A44,'all sales summary'!$B$2:$B$2047,AF$4))/((AVERAGEIFS('overall city offline'!$K$2:$K$2047,'overall city offline'!$A$2:$A$2047,$A44,'overall city offline'!$B$2:$B$2047,AF$4)*(1-AVERAGEIFS('all sales summary'!$I$2:$I$2047,'all sales summary'!$A$2:$A$2047,$A44,'all sales summary'!$B$2:$B$2047,AF$4)))+(AVERAGEIFS('city centre offline'!$K$2:$K$2047,'city centre offline'!$A$2:$A$2047,$A44,'city centre offline'!$B$2:$B$2047,AF$4)*AVERAGEIFS('all sales summary'!$I$2:$I$2047,'all sales summary'!$A$2:$A$2047,$A44,'all sales summary'!$B$2:$B$2047,AF$4)))</f>
        <v>0.31417286661379523</v>
      </c>
      <c r="AG44" s="60">
        <f>(AVERAGEIFS('city centre offline'!$K$2:$K$2047,'city centre offline'!$A$2:$A$2047,$A44,'city centre offline'!$B$2:$B$2047,AG$4)*AVERAGEIFS('all sales summary'!$I$2:$I$2047,'all sales summary'!$A$2:$A$2047,$A44,'all sales summary'!$B$2:$B$2047,AG$4))/((AVERAGEIFS('overall city offline'!$K$2:$K$2047,'overall city offline'!$A$2:$A$2047,$A44,'overall city offline'!$B$2:$B$2047,AG$4)*(1-AVERAGEIFS('all sales summary'!$I$2:$I$2047,'all sales summary'!$A$2:$A$2047,$A44,'all sales summary'!$B$2:$B$2047,AG$4)))+(AVERAGEIFS('city centre offline'!$K$2:$K$2047,'city centre offline'!$A$2:$A$2047,$A44,'city centre offline'!$B$2:$B$2047,AG$4)*AVERAGEIFS('all sales summary'!$I$2:$I$2047,'all sales summary'!$A$2:$A$2047,$A44,'all sales summary'!$B$2:$B$2047,AG$4)))</f>
        <v>0.30899767763590835</v>
      </c>
      <c r="AH44" s="60">
        <f>(AVERAGEIFS('city centre offline'!$K$2:$K$2047,'city centre offline'!$A$2:$A$2047,$A44,'city centre offline'!$B$2:$B$2047,AH$4)*AVERAGEIFS('all sales summary'!$I$2:$I$2047,'all sales summary'!$A$2:$A$2047,$A44,'all sales summary'!$B$2:$B$2047,AH$4))/((AVERAGEIFS('overall city offline'!$K$2:$K$2047,'overall city offline'!$A$2:$A$2047,$A44,'overall city offline'!$B$2:$B$2047,AH$4)*(1-AVERAGEIFS('all sales summary'!$I$2:$I$2047,'all sales summary'!$A$2:$A$2047,$A44,'all sales summary'!$B$2:$B$2047,AH$4)))+(AVERAGEIFS('city centre offline'!$K$2:$K$2047,'city centre offline'!$A$2:$A$2047,$A44,'city centre offline'!$B$2:$B$2047,AH$4)*AVERAGEIFS('all sales summary'!$I$2:$I$2047,'all sales summary'!$A$2:$A$2047,$A44,'all sales summary'!$B$2:$B$2047,AH$4)))</f>
        <v>0.31679596607136673</v>
      </c>
    </row>
    <row r="45" spans="1:34" x14ac:dyDescent="0.3">
      <c r="A45" t="s">
        <v>47</v>
      </c>
      <c r="B45" s="60">
        <f>(AVERAGEIFS('city centre offline'!$K$2:$K$2047,'city centre offline'!$A$2:$A$2047,$A45,'city centre offline'!$B$2:$B$2047,B$4)*AVERAGEIFS('all sales summary'!$I$2:$I$2047,'all sales summary'!$A$2:$A$2047,$A45,'all sales summary'!$B$2:$B$2047,B$4))/((AVERAGEIFS('overall city offline'!$K$2:$K$2047,'overall city offline'!$A$2:$A$2047,$A45,'overall city offline'!$B$2:$B$2047,B$4)*(1-AVERAGEIFS('all sales summary'!$I$2:$I$2047,'all sales summary'!$A$2:$A$2047,$A45,'all sales summary'!$B$2:$B$2047,B$4)))+(AVERAGEIFS('city centre offline'!$K$2:$K$2047,'city centre offline'!$A$2:$A$2047,$A45,'city centre offline'!$B$2:$B$2047,B$4)*AVERAGEIFS('all sales summary'!$I$2:$I$2047,'all sales summary'!$A$2:$A$2047,$A45,'all sales summary'!$B$2:$B$2047,B$4)))</f>
        <v>0.3818661299327295</v>
      </c>
      <c r="C45" s="60">
        <f>(AVERAGEIFS('city centre offline'!$K$2:$K$2047,'city centre offline'!$A$2:$A$2047,$A45,'city centre offline'!$B$2:$B$2047,C$4)*AVERAGEIFS('all sales summary'!$I$2:$I$2047,'all sales summary'!$A$2:$A$2047,$A45,'all sales summary'!$B$2:$B$2047,C$4))/((AVERAGEIFS('overall city offline'!$K$2:$K$2047,'overall city offline'!$A$2:$A$2047,$A45,'overall city offline'!$B$2:$B$2047,C$4)*(1-AVERAGEIFS('all sales summary'!$I$2:$I$2047,'all sales summary'!$A$2:$A$2047,$A45,'all sales summary'!$B$2:$B$2047,C$4)))+(AVERAGEIFS('city centre offline'!$K$2:$K$2047,'city centre offline'!$A$2:$A$2047,$A45,'city centre offline'!$B$2:$B$2047,C$4)*AVERAGEIFS('all sales summary'!$I$2:$I$2047,'all sales summary'!$A$2:$A$2047,$A45,'all sales summary'!$B$2:$B$2047,C$4)))</f>
        <v>0.37055596891260822</v>
      </c>
      <c r="D45" s="60">
        <f>(AVERAGEIFS('city centre offline'!$K$2:$K$2047,'city centre offline'!$A$2:$A$2047,$A45,'city centre offline'!$B$2:$B$2047,D$4)*AVERAGEIFS('all sales summary'!$I$2:$I$2047,'all sales summary'!$A$2:$A$2047,$A45,'all sales summary'!$B$2:$B$2047,D$4))/((AVERAGEIFS('overall city offline'!$K$2:$K$2047,'overall city offline'!$A$2:$A$2047,$A45,'overall city offline'!$B$2:$B$2047,D$4)*(1-AVERAGEIFS('all sales summary'!$I$2:$I$2047,'all sales summary'!$A$2:$A$2047,$A45,'all sales summary'!$B$2:$B$2047,D$4)))+(AVERAGEIFS('city centre offline'!$K$2:$K$2047,'city centre offline'!$A$2:$A$2047,$A45,'city centre offline'!$B$2:$B$2047,D$4)*AVERAGEIFS('all sales summary'!$I$2:$I$2047,'all sales summary'!$A$2:$A$2047,$A45,'all sales summary'!$B$2:$B$2047,D$4)))</f>
        <v>0.38418550542091695</v>
      </c>
      <c r="E45" s="60">
        <f>(AVERAGEIFS('city centre offline'!$K$2:$K$2047,'city centre offline'!$A$2:$A$2047,$A45,'city centre offline'!$B$2:$B$2047,E$4)*AVERAGEIFS('all sales summary'!$I$2:$I$2047,'all sales summary'!$A$2:$A$2047,$A45,'all sales summary'!$B$2:$B$2047,E$4))/((AVERAGEIFS('overall city offline'!$K$2:$K$2047,'overall city offline'!$A$2:$A$2047,$A45,'overall city offline'!$B$2:$B$2047,E$4)*(1-AVERAGEIFS('all sales summary'!$I$2:$I$2047,'all sales summary'!$A$2:$A$2047,$A45,'all sales summary'!$B$2:$B$2047,E$4)))+(AVERAGEIFS('city centre offline'!$K$2:$K$2047,'city centre offline'!$A$2:$A$2047,$A45,'city centre offline'!$B$2:$B$2047,E$4)*AVERAGEIFS('all sales summary'!$I$2:$I$2047,'all sales summary'!$A$2:$A$2047,$A45,'all sales summary'!$B$2:$B$2047,E$4)))</f>
        <v>0.37241992139816393</v>
      </c>
      <c r="F45" s="60">
        <f>(AVERAGEIFS('city centre offline'!$K$2:$K$2047,'city centre offline'!$A$2:$A$2047,$A45,'city centre offline'!$B$2:$B$2047,F$4)*AVERAGEIFS('all sales summary'!$I$2:$I$2047,'all sales summary'!$A$2:$A$2047,$A45,'all sales summary'!$B$2:$B$2047,F$4))/((AVERAGEIFS('overall city offline'!$K$2:$K$2047,'overall city offline'!$A$2:$A$2047,$A45,'overall city offline'!$B$2:$B$2047,F$4)*(1-AVERAGEIFS('all sales summary'!$I$2:$I$2047,'all sales summary'!$A$2:$A$2047,$A45,'all sales summary'!$B$2:$B$2047,F$4)))+(AVERAGEIFS('city centre offline'!$K$2:$K$2047,'city centre offline'!$A$2:$A$2047,$A45,'city centre offline'!$B$2:$B$2047,F$4)*AVERAGEIFS('all sales summary'!$I$2:$I$2047,'all sales summary'!$A$2:$A$2047,$A45,'all sales summary'!$B$2:$B$2047,F$4)))</f>
        <v>0.36952638683563432</v>
      </c>
      <c r="G45" s="60">
        <f>(AVERAGEIFS('city centre offline'!$K$2:$K$2047,'city centre offline'!$A$2:$A$2047,$A45,'city centre offline'!$B$2:$B$2047,G$4)*AVERAGEIFS('all sales summary'!$I$2:$I$2047,'all sales summary'!$A$2:$A$2047,$A45,'all sales summary'!$B$2:$B$2047,G$4))/((AVERAGEIFS('overall city offline'!$K$2:$K$2047,'overall city offline'!$A$2:$A$2047,$A45,'overall city offline'!$B$2:$B$2047,G$4)*(1-AVERAGEIFS('all sales summary'!$I$2:$I$2047,'all sales summary'!$A$2:$A$2047,$A45,'all sales summary'!$B$2:$B$2047,G$4)))+(AVERAGEIFS('city centre offline'!$K$2:$K$2047,'city centre offline'!$A$2:$A$2047,$A45,'city centre offline'!$B$2:$B$2047,G$4)*AVERAGEIFS('all sales summary'!$I$2:$I$2047,'all sales summary'!$A$2:$A$2047,$A45,'all sales summary'!$B$2:$B$2047,G$4)))</f>
        <v>0.38052122507199471</v>
      </c>
      <c r="H45" s="60">
        <f>(AVERAGEIFS('city centre offline'!$K$2:$K$2047,'city centre offline'!$A$2:$A$2047,$A45,'city centre offline'!$B$2:$B$2047,H$4)*AVERAGEIFS('all sales summary'!$I$2:$I$2047,'all sales summary'!$A$2:$A$2047,$A45,'all sales summary'!$B$2:$B$2047,H$4))/((AVERAGEIFS('overall city offline'!$K$2:$K$2047,'overall city offline'!$A$2:$A$2047,$A45,'overall city offline'!$B$2:$B$2047,H$4)*(1-AVERAGEIFS('all sales summary'!$I$2:$I$2047,'all sales summary'!$A$2:$A$2047,$A45,'all sales summary'!$B$2:$B$2047,H$4)))+(AVERAGEIFS('city centre offline'!$K$2:$K$2047,'city centre offline'!$A$2:$A$2047,$A45,'city centre offline'!$B$2:$B$2047,H$4)*AVERAGEIFS('all sales summary'!$I$2:$I$2047,'all sales summary'!$A$2:$A$2047,$A45,'all sales summary'!$B$2:$B$2047,H$4)))</f>
        <v>0.37879260741504578</v>
      </c>
      <c r="I45" s="60">
        <f>(AVERAGEIFS('city centre offline'!$K$2:$K$2047,'city centre offline'!$A$2:$A$2047,$A45,'city centre offline'!$B$2:$B$2047,I$4)*AVERAGEIFS('all sales summary'!$I$2:$I$2047,'all sales summary'!$A$2:$A$2047,$A45,'all sales summary'!$B$2:$B$2047,I$4))/((AVERAGEIFS('overall city offline'!$K$2:$K$2047,'overall city offline'!$A$2:$A$2047,$A45,'overall city offline'!$B$2:$B$2047,I$4)*(1-AVERAGEIFS('all sales summary'!$I$2:$I$2047,'all sales summary'!$A$2:$A$2047,$A45,'all sales summary'!$B$2:$B$2047,I$4)))+(AVERAGEIFS('city centre offline'!$K$2:$K$2047,'city centre offline'!$A$2:$A$2047,$A45,'city centre offline'!$B$2:$B$2047,I$4)*AVERAGEIFS('all sales summary'!$I$2:$I$2047,'all sales summary'!$A$2:$A$2047,$A45,'all sales summary'!$B$2:$B$2047,I$4)))</f>
        <v>0.38188278556138744</v>
      </c>
      <c r="J45" s="60">
        <f>(AVERAGEIFS('city centre offline'!$K$2:$K$2047,'city centre offline'!$A$2:$A$2047,$A45,'city centre offline'!$B$2:$B$2047,J$4)*AVERAGEIFS('all sales summary'!$I$2:$I$2047,'all sales summary'!$A$2:$A$2047,$A45,'all sales summary'!$B$2:$B$2047,J$4))/((AVERAGEIFS('overall city offline'!$K$2:$K$2047,'overall city offline'!$A$2:$A$2047,$A45,'overall city offline'!$B$2:$B$2047,J$4)*(1-AVERAGEIFS('all sales summary'!$I$2:$I$2047,'all sales summary'!$A$2:$A$2047,$A45,'all sales summary'!$B$2:$B$2047,J$4)))+(AVERAGEIFS('city centre offline'!$K$2:$K$2047,'city centre offline'!$A$2:$A$2047,$A45,'city centre offline'!$B$2:$B$2047,J$4)*AVERAGEIFS('all sales summary'!$I$2:$I$2047,'all sales summary'!$A$2:$A$2047,$A45,'all sales summary'!$B$2:$B$2047,J$4)))</f>
        <v>0.38311949857291883</v>
      </c>
      <c r="K45" s="60">
        <f>(AVERAGEIFS('city centre offline'!$K$2:$K$2047,'city centre offline'!$A$2:$A$2047,$A45,'city centre offline'!$B$2:$B$2047,K$4)*AVERAGEIFS('all sales summary'!$I$2:$I$2047,'all sales summary'!$A$2:$A$2047,$A45,'all sales summary'!$B$2:$B$2047,K$4))/((AVERAGEIFS('overall city offline'!$K$2:$K$2047,'overall city offline'!$A$2:$A$2047,$A45,'overall city offline'!$B$2:$B$2047,K$4)*(1-AVERAGEIFS('all sales summary'!$I$2:$I$2047,'all sales summary'!$A$2:$A$2047,$A45,'all sales summary'!$B$2:$B$2047,K$4)))+(AVERAGEIFS('city centre offline'!$K$2:$K$2047,'city centre offline'!$A$2:$A$2047,$A45,'city centre offline'!$B$2:$B$2047,K$4)*AVERAGEIFS('all sales summary'!$I$2:$I$2047,'all sales summary'!$A$2:$A$2047,$A45,'all sales summary'!$B$2:$B$2047,K$4)))</f>
        <v>0.37762494686024728</v>
      </c>
      <c r="L45" s="60">
        <f>(AVERAGEIFS('city centre offline'!$K$2:$K$2047,'city centre offline'!$A$2:$A$2047,$A45,'city centre offline'!$B$2:$B$2047,L$4)*AVERAGEIFS('all sales summary'!$I$2:$I$2047,'all sales summary'!$A$2:$A$2047,$A45,'all sales summary'!$B$2:$B$2047,L$4))/((AVERAGEIFS('overall city offline'!$K$2:$K$2047,'overall city offline'!$A$2:$A$2047,$A45,'overall city offline'!$B$2:$B$2047,L$4)*(1-AVERAGEIFS('all sales summary'!$I$2:$I$2047,'all sales summary'!$A$2:$A$2047,$A45,'all sales summary'!$B$2:$B$2047,L$4)))+(AVERAGEIFS('city centre offline'!$K$2:$K$2047,'city centre offline'!$A$2:$A$2047,$A45,'city centre offline'!$B$2:$B$2047,L$4)*AVERAGEIFS('all sales summary'!$I$2:$I$2047,'all sales summary'!$A$2:$A$2047,$A45,'all sales summary'!$B$2:$B$2047,L$4)))</f>
        <v>0.39266699411631906</v>
      </c>
      <c r="M45" s="60">
        <f>(AVERAGEIFS('city centre offline'!$K$2:$K$2047,'city centre offline'!$A$2:$A$2047,$A45,'city centre offline'!$B$2:$B$2047,M$4)*AVERAGEIFS('all sales summary'!$I$2:$I$2047,'all sales summary'!$A$2:$A$2047,$A45,'all sales summary'!$B$2:$B$2047,M$4))/((AVERAGEIFS('overall city offline'!$K$2:$K$2047,'overall city offline'!$A$2:$A$2047,$A45,'overall city offline'!$B$2:$B$2047,M$4)*(1-AVERAGEIFS('all sales summary'!$I$2:$I$2047,'all sales summary'!$A$2:$A$2047,$A45,'all sales summary'!$B$2:$B$2047,M$4)))+(AVERAGEIFS('city centre offline'!$K$2:$K$2047,'city centre offline'!$A$2:$A$2047,$A45,'city centre offline'!$B$2:$B$2047,M$4)*AVERAGEIFS('all sales summary'!$I$2:$I$2047,'all sales summary'!$A$2:$A$2047,$A45,'all sales summary'!$B$2:$B$2047,M$4)))</f>
        <v>0.42035838900800798</v>
      </c>
      <c r="N45" s="60">
        <f>(AVERAGEIFS('city centre offline'!$K$2:$K$2047,'city centre offline'!$A$2:$A$2047,$A45,'city centre offline'!$B$2:$B$2047,N$4)*AVERAGEIFS('all sales summary'!$I$2:$I$2047,'all sales summary'!$A$2:$A$2047,$A45,'all sales summary'!$B$2:$B$2047,N$4))/((AVERAGEIFS('overall city offline'!$K$2:$K$2047,'overall city offline'!$A$2:$A$2047,$A45,'overall city offline'!$B$2:$B$2047,N$4)*(1-AVERAGEIFS('all sales summary'!$I$2:$I$2047,'all sales summary'!$A$2:$A$2047,$A45,'all sales summary'!$B$2:$B$2047,N$4)))+(AVERAGEIFS('city centre offline'!$K$2:$K$2047,'city centre offline'!$A$2:$A$2047,$A45,'city centre offline'!$B$2:$B$2047,N$4)*AVERAGEIFS('all sales summary'!$I$2:$I$2047,'all sales summary'!$A$2:$A$2047,$A45,'all sales summary'!$B$2:$B$2047,N$4)))</f>
        <v>0.3814104686668312</v>
      </c>
      <c r="O45" s="60">
        <f>(AVERAGEIFS('city centre offline'!$K$2:$K$2047,'city centre offline'!$A$2:$A$2047,$A45,'city centre offline'!$B$2:$B$2047,O$4)*AVERAGEIFS('all sales summary'!$I$2:$I$2047,'all sales summary'!$A$2:$A$2047,$A45,'all sales summary'!$B$2:$B$2047,O$4))/((AVERAGEIFS('overall city offline'!$K$2:$K$2047,'overall city offline'!$A$2:$A$2047,$A45,'overall city offline'!$B$2:$B$2047,O$4)*(1-AVERAGEIFS('all sales summary'!$I$2:$I$2047,'all sales summary'!$A$2:$A$2047,$A45,'all sales summary'!$B$2:$B$2047,O$4)))+(AVERAGEIFS('city centre offline'!$K$2:$K$2047,'city centre offline'!$A$2:$A$2047,$A45,'city centre offline'!$B$2:$B$2047,O$4)*AVERAGEIFS('all sales summary'!$I$2:$I$2047,'all sales summary'!$A$2:$A$2047,$A45,'all sales summary'!$B$2:$B$2047,O$4)))</f>
        <v>0.37548976027045644</v>
      </c>
      <c r="P45" s="60">
        <f>(AVERAGEIFS('city centre offline'!$K$2:$K$2047,'city centre offline'!$A$2:$A$2047,$A45,'city centre offline'!$B$2:$B$2047,P$4)*AVERAGEIFS('all sales summary'!$I$2:$I$2047,'all sales summary'!$A$2:$A$2047,$A45,'all sales summary'!$B$2:$B$2047,P$4))/((AVERAGEIFS('overall city offline'!$K$2:$K$2047,'overall city offline'!$A$2:$A$2047,$A45,'overall city offline'!$B$2:$B$2047,P$4)*(1-AVERAGEIFS('all sales summary'!$I$2:$I$2047,'all sales summary'!$A$2:$A$2047,$A45,'all sales summary'!$B$2:$B$2047,P$4)))+(AVERAGEIFS('city centre offline'!$K$2:$K$2047,'city centre offline'!$A$2:$A$2047,$A45,'city centre offline'!$B$2:$B$2047,P$4)*AVERAGEIFS('all sales summary'!$I$2:$I$2047,'all sales summary'!$A$2:$A$2047,$A45,'all sales summary'!$B$2:$B$2047,P$4)))</f>
        <v>0.31152802352628833</v>
      </c>
      <c r="Q45" s="60">
        <f>(AVERAGEIFS('city centre offline'!$K$2:$K$2047,'city centre offline'!$A$2:$A$2047,$A45,'city centre offline'!$B$2:$B$2047,Q$4)*AVERAGEIFS('all sales summary'!$I$2:$I$2047,'all sales summary'!$A$2:$A$2047,$A45,'all sales summary'!$B$2:$B$2047,Q$4))/((AVERAGEIFS('overall city offline'!$K$2:$K$2047,'overall city offline'!$A$2:$A$2047,$A45,'overall city offline'!$B$2:$B$2047,Q$4)*(1-AVERAGEIFS('all sales summary'!$I$2:$I$2047,'all sales summary'!$A$2:$A$2047,$A45,'all sales summary'!$B$2:$B$2047,Q$4)))+(AVERAGEIFS('city centre offline'!$K$2:$K$2047,'city centre offline'!$A$2:$A$2047,$A45,'city centre offline'!$B$2:$B$2047,Q$4)*AVERAGEIFS('all sales summary'!$I$2:$I$2047,'all sales summary'!$A$2:$A$2047,$A45,'all sales summary'!$B$2:$B$2047,Q$4)))</f>
        <v>7.8619884878059779E-2</v>
      </c>
      <c r="R45" s="60">
        <f>(AVERAGEIFS('city centre offline'!$K$2:$K$2047,'city centre offline'!$A$2:$A$2047,$A45,'city centre offline'!$B$2:$B$2047,R$4)*AVERAGEIFS('all sales summary'!$I$2:$I$2047,'all sales summary'!$A$2:$A$2047,$A45,'all sales summary'!$B$2:$B$2047,R$4))/((AVERAGEIFS('overall city offline'!$K$2:$K$2047,'overall city offline'!$A$2:$A$2047,$A45,'overall city offline'!$B$2:$B$2047,R$4)*(1-AVERAGEIFS('all sales summary'!$I$2:$I$2047,'all sales summary'!$A$2:$A$2047,$A45,'all sales summary'!$B$2:$B$2047,R$4)))+(AVERAGEIFS('city centre offline'!$K$2:$K$2047,'city centre offline'!$A$2:$A$2047,$A45,'city centre offline'!$B$2:$B$2047,R$4)*AVERAGEIFS('all sales summary'!$I$2:$I$2047,'all sales summary'!$A$2:$A$2047,$A45,'all sales summary'!$B$2:$B$2047,R$4)))</f>
        <v>7.4291624300734327E-2</v>
      </c>
      <c r="S45" s="60">
        <f>(AVERAGEIFS('city centre offline'!$K$2:$K$2047,'city centre offline'!$A$2:$A$2047,$A45,'city centre offline'!$B$2:$B$2047,S$4)*AVERAGEIFS('all sales summary'!$I$2:$I$2047,'all sales summary'!$A$2:$A$2047,$A45,'all sales summary'!$B$2:$B$2047,S$4))/((AVERAGEIFS('overall city offline'!$K$2:$K$2047,'overall city offline'!$A$2:$A$2047,$A45,'overall city offline'!$B$2:$B$2047,S$4)*(1-AVERAGEIFS('all sales summary'!$I$2:$I$2047,'all sales summary'!$A$2:$A$2047,$A45,'all sales summary'!$B$2:$B$2047,S$4)))+(AVERAGEIFS('city centre offline'!$K$2:$K$2047,'city centre offline'!$A$2:$A$2047,$A45,'city centre offline'!$B$2:$B$2047,S$4)*AVERAGEIFS('all sales summary'!$I$2:$I$2047,'all sales summary'!$A$2:$A$2047,$A45,'all sales summary'!$B$2:$B$2047,S$4)))</f>
        <v>0.25883889152974793</v>
      </c>
      <c r="T45" s="60">
        <f>(AVERAGEIFS('city centre offline'!$K$2:$K$2047,'city centre offline'!$A$2:$A$2047,$A45,'city centre offline'!$B$2:$B$2047,T$4)*AVERAGEIFS('all sales summary'!$I$2:$I$2047,'all sales summary'!$A$2:$A$2047,$A45,'all sales summary'!$B$2:$B$2047,T$4))/((AVERAGEIFS('overall city offline'!$K$2:$K$2047,'overall city offline'!$A$2:$A$2047,$A45,'overall city offline'!$B$2:$B$2047,T$4)*(1-AVERAGEIFS('all sales summary'!$I$2:$I$2047,'all sales summary'!$A$2:$A$2047,$A45,'all sales summary'!$B$2:$B$2047,T$4)))+(AVERAGEIFS('city centre offline'!$K$2:$K$2047,'city centre offline'!$A$2:$A$2047,$A45,'city centre offline'!$B$2:$B$2047,T$4)*AVERAGEIFS('all sales summary'!$I$2:$I$2047,'all sales summary'!$A$2:$A$2047,$A45,'all sales summary'!$B$2:$B$2047,T$4)))</f>
        <v>0.34297362794589048</v>
      </c>
      <c r="U45" s="60">
        <f>(AVERAGEIFS('city centre offline'!$K$2:$K$2047,'city centre offline'!$A$2:$A$2047,$A45,'city centre offline'!$B$2:$B$2047,U$4)*AVERAGEIFS('all sales summary'!$I$2:$I$2047,'all sales summary'!$A$2:$A$2047,$A45,'all sales summary'!$B$2:$B$2047,U$4))/((AVERAGEIFS('overall city offline'!$K$2:$K$2047,'overall city offline'!$A$2:$A$2047,$A45,'overall city offline'!$B$2:$B$2047,U$4)*(1-AVERAGEIFS('all sales summary'!$I$2:$I$2047,'all sales summary'!$A$2:$A$2047,$A45,'all sales summary'!$B$2:$B$2047,U$4)))+(AVERAGEIFS('city centre offline'!$K$2:$K$2047,'city centre offline'!$A$2:$A$2047,$A45,'city centre offline'!$B$2:$B$2047,U$4)*AVERAGEIFS('all sales summary'!$I$2:$I$2047,'all sales summary'!$A$2:$A$2047,$A45,'all sales summary'!$B$2:$B$2047,U$4)))</f>
        <v>0.35897667203580957</v>
      </c>
      <c r="V45" s="60">
        <f>(AVERAGEIFS('city centre offline'!$K$2:$K$2047,'city centre offline'!$A$2:$A$2047,$A45,'city centre offline'!$B$2:$B$2047,V$4)*AVERAGEIFS('all sales summary'!$I$2:$I$2047,'all sales summary'!$A$2:$A$2047,$A45,'all sales summary'!$B$2:$B$2047,V$4))/((AVERAGEIFS('overall city offline'!$K$2:$K$2047,'overall city offline'!$A$2:$A$2047,$A45,'overall city offline'!$B$2:$B$2047,V$4)*(1-AVERAGEIFS('all sales summary'!$I$2:$I$2047,'all sales summary'!$A$2:$A$2047,$A45,'all sales summary'!$B$2:$B$2047,V$4)))+(AVERAGEIFS('city centre offline'!$K$2:$K$2047,'city centre offline'!$A$2:$A$2047,$A45,'city centre offline'!$B$2:$B$2047,V$4)*AVERAGEIFS('all sales summary'!$I$2:$I$2047,'all sales summary'!$A$2:$A$2047,$A45,'all sales summary'!$B$2:$B$2047,V$4)))</f>
        <v>0.36078702772376675</v>
      </c>
      <c r="W45" s="60">
        <f>(AVERAGEIFS('city centre offline'!$K$2:$K$2047,'city centre offline'!$A$2:$A$2047,$A45,'city centre offline'!$B$2:$B$2047,W$4)*AVERAGEIFS('all sales summary'!$I$2:$I$2047,'all sales summary'!$A$2:$A$2047,$A45,'all sales summary'!$B$2:$B$2047,W$4))/((AVERAGEIFS('overall city offline'!$K$2:$K$2047,'overall city offline'!$A$2:$A$2047,$A45,'overall city offline'!$B$2:$B$2047,W$4)*(1-AVERAGEIFS('all sales summary'!$I$2:$I$2047,'all sales summary'!$A$2:$A$2047,$A45,'all sales summary'!$B$2:$B$2047,W$4)))+(AVERAGEIFS('city centre offline'!$K$2:$K$2047,'city centre offline'!$A$2:$A$2047,$A45,'city centre offline'!$B$2:$B$2047,W$4)*AVERAGEIFS('all sales summary'!$I$2:$I$2047,'all sales summary'!$A$2:$A$2047,$A45,'all sales summary'!$B$2:$B$2047,W$4)))</f>
        <v>0.35426834462490236</v>
      </c>
      <c r="X45" s="60">
        <f>(AVERAGEIFS('city centre offline'!$K$2:$K$2047,'city centre offline'!$A$2:$A$2047,$A45,'city centre offline'!$B$2:$B$2047,X$4)*AVERAGEIFS('all sales summary'!$I$2:$I$2047,'all sales summary'!$A$2:$A$2047,$A45,'all sales summary'!$B$2:$B$2047,X$4))/((AVERAGEIFS('overall city offline'!$K$2:$K$2047,'overall city offline'!$A$2:$A$2047,$A45,'overall city offline'!$B$2:$B$2047,X$4)*(1-AVERAGEIFS('all sales summary'!$I$2:$I$2047,'all sales summary'!$A$2:$A$2047,$A45,'all sales summary'!$B$2:$B$2047,X$4)))+(AVERAGEIFS('city centre offline'!$K$2:$K$2047,'city centre offline'!$A$2:$A$2047,$A45,'city centre offline'!$B$2:$B$2047,X$4)*AVERAGEIFS('all sales summary'!$I$2:$I$2047,'all sales summary'!$A$2:$A$2047,$A45,'all sales summary'!$B$2:$B$2047,X$4)))</f>
        <v>0.23583390696012152</v>
      </c>
      <c r="Y45" s="60">
        <f>(AVERAGEIFS('city centre offline'!$K$2:$K$2047,'city centre offline'!$A$2:$A$2047,$A45,'city centre offline'!$B$2:$B$2047,Y$4)*AVERAGEIFS('all sales summary'!$I$2:$I$2047,'all sales summary'!$A$2:$A$2047,$A45,'all sales summary'!$B$2:$B$2047,Y$4))/((AVERAGEIFS('overall city offline'!$K$2:$K$2047,'overall city offline'!$A$2:$A$2047,$A45,'overall city offline'!$B$2:$B$2047,Y$4)*(1-AVERAGEIFS('all sales summary'!$I$2:$I$2047,'all sales summary'!$A$2:$A$2047,$A45,'all sales summary'!$B$2:$B$2047,Y$4)))+(AVERAGEIFS('city centre offline'!$K$2:$K$2047,'city centre offline'!$A$2:$A$2047,$A45,'city centre offline'!$B$2:$B$2047,Y$4)*AVERAGEIFS('all sales summary'!$I$2:$I$2047,'all sales summary'!$A$2:$A$2047,$A45,'all sales summary'!$B$2:$B$2047,Y$4)))</f>
        <v>0.40428683809528176</v>
      </c>
      <c r="Z45" s="60">
        <f>(AVERAGEIFS('city centre offline'!$K$2:$K$2047,'city centre offline'!$A$2:$A$2047,$A45,'city centre offline'!$B$2:$B$2047,Z$4)*AVERAGEIFS('all sales summary'!$I$2:$I$2047,'all sales summary'!$A$2:$A$2047,$A45,'all sales summary'!$B$2:$B$2047,Z$4))/((AVERAGEIFS('overall city offline'!$K$2:$K$2047,'overall city offline'!$A$2:$A$2047,$A45,'overall city offline'!$B$2:$B$2047,Z$4)*(1-AVERAGEIFS('all sales summary'!$I$2:$I$2047,'all sales summary'!$A$2:$A$2047,$A45,'all sales summary'!$B$2:$B$2047,Z$4)))+(AVERAGEIFS('city centre offline'!$K$2:$K$2047,'city centre offline'!$A$2:$A$2047,$A45,'city centre offline'!$B$2:$B$2047,Z$4)*AVERAGEIFS('all sales summary'!$I$2:$I$2047,'all sales summary'!$A$2:$A$2047,$A45,'all sales summary'!$B$2:$B$2047,Z$4)))</f>
        <v>8.6829165783196383E-2</v>
      </c>
      <c r="AA45" s="60">
        <f>(AVERAGEIFS('city centre offline'!$K$2:$K$2047,'city centre offline'!$A$2:$A$2047,$A45,'city centre offline'!$B$2:$B$2047,AA$4)*AVERAGEIFS('all sales summary'!$I$2:$I$2047,'all sales summary'!$A$2:$A$2047,$A45,'all sales summary'!$B$2:$B$2047,AA$4))/((AVERAGEIFS('overall city offline'!$K$2:$K$2047,'overall city offline'!$A$2:$A$2047,$A45,'overall city offline'!$B$2:$B$2047,AA$4)*(1-AVERAGEIFS('all sales summary'!$I$2:$I$2047,'all sales summary'!$A$2:$A$2047,$A45,'all sales summary'!$B$2:$B$2047,AA$4)))+(AVERAGEIFS('city centre offline'!$K$2:$K$2047,'city centre offline'!$A$2:$A$2047,$A45,'city centre offline'!$B$2:$B$2047,AA$4)*AVERAGEIFS('all sales summary'!$I$2:$I$2047,'all sales summary'!$A$2:$A$2047,$A45,'all sales summary'!$B$2:$B$2047,AA$4)))</f>
        <v>7.9532700126925024E-2</v>
      </c>
      <c r="AB45" s="60">
        <f>(AVERAGEIFS('city centre offline'!$K$2:$K$2047,'city centre offline'!$A$2:$A$2047,$A45,'city centre offline'!$B$2:$B$2047,AB$4)*AVERAGEIFS('all sales summary'!$I$2:$I$2047,'all sales summary'!$A$2:$A$2047,$A45,'all sales summary'!$B$2:$B$2047,AB$4))/((AVERAGEIFS('overall city offline'!$K$2:$K$2047,'overall city offline'!$A$2:$A$2047,$A45,'overall city offline'!$B$2:$B$2047,AB$4)*(1-AVERAGEIFS('all sales summary'!$I$2:$I$2047,'all sales summary'!$A$2:$A$2047,$A45,'all sales summary'!$B$2:$B$2047,AB$4)))+(AVERAGEIFS('city centre offline'!$K$2:$K$2047,'city centre offline'!$A$2:$A$2047,$A45,'city centre offline'!$B$2:$B$2047,AB$4)*AVERAGEIFS('all sales summary'!$I$2:$I$2047,'all sales summary'!$A$2:$A$2047,$A45,'all sales summary'!$B$2:$B$2047,AB$4)))</f>
        <v>8.4278627034127834E-2</v>
      </c>
      <c r="AC45" s="60">
        <f>(AVERAGEIFS('city centre offline'!$K$2:$K$2047,'city centre offline'!$A$2:$A$2047,$A45,'city centre offline'!$B$2:$B$2047,AC$4)*AVERAGEIFS('all sales summary'!$I$2:$I$2047,'all sales summary'!$A$2:$A$2047,$A45,'all sales summary'!$B$2:$B$2047,AC$4))/((AVERAGEIFS('overall city offline'!$K$2:$K$2047,'overall city offline'!$A$2:$A$2047,$A45,'overall city offline'!$B$2:$B$2047,AC$4)*(1-AVERAGEIFS('all sales summary'!$I$2:$I$2047,'all sales summary'!$A$2:$A$2047,$A45,'all sales summary'!$B$2:$B$2047,AC$4)))+(AVERAGEIFS('city centre offline'!$K$2:$K$2047,'city centre offline'!$A$2:$A$2047,$A45,'city centre offline'!$B$2:$B$2047,AC$4)*AVERAGEIFS('all sales summary'!$I$2:$I$2047,'all sales summary'!$A$2:$A$2047,$A45,'all sales summary'!$B$2:$B$2047,AC$4)))</f>
        <v>0.34004702095495287</v>
      </c>
      <c r="AD45" s="60">
        <f>(AVERAGEIFS('city centre offline'!$K$2:$K$2047,'city centre offline'!$A$2:$A$2047,$A45,'city centre offline'!$B$2:$B$2047,AD$4)*AVERAGEIFS('all sales summary'!$I$2:$I$2047,'all sales summary'!$A$2:$A$2047,$A45,'all sales summary'!$B$2:$B$2047,AD$4))/((AVERAGEIFS('overall city offline'!$K$2:$K$2047,'overall city offline'!$A$2:$A$2047,$A45,'overall city offline'!$B$2:$B$2047,AD$4)*(1-AVERAGEIFS('all sales summary'!$I$2:$I$2047,'all sales summary'!$A$2:$A$2047,$A45,'all sales summary'!$B$2:$B$2047,AD$4)))+(AVERAGEIFS('city centre offline'!$K$2:$K$2047,'city centre offline'!$A$2:$A$2047,$A45,'city centre offline'!$B$2:$B$2047,AD$4)*AVERAGEIFS('all sales summary'!$I$2:$I$2047,'all sales summary'!$A$2:$A$2047,$A45,'all sales summary'!$B$2:$B$2047,AD$4)))</f>
        <v>0.35372670450856958</v>
      </c>
      <c r="AE45" s="60">
        <f>(AVERAGEIFS('city centre offline'!$K$2:$K$2047,'city centre offline'!$A$2:$A$2047,$A45,'city centre offline'!$B$2:$B$2047,AE$4)*AVERAGEIFS('all sales summary'!$I$2:$I$2047,'all sales summary'!$A$2:$A$2047,$A45,'all sales summary'!$B$2:$B$2047,AE$4))/((AVERAGEIFS('overall city offline'!$K$2:$K$2047,'overall city offline'!$A$2:$A$2047,$A45,'overall city offline'!$B$2:$B$2047,AE$4)*(1-AVERAGEIFS('all sales summary'!$I$2:$I$2047,'all sales summary'!$A$2:$A$2047,$A45,'all sales summary'!$B$2:$B$2047,AE$4)))+(AVERAGEIFS('city centre offline'!$K$2:$K$2047,'city centre offline'!$A$2:$A$2047,$A45,'city centre offline'!$B$2:$B$2047,AE$4)*AVERAGEIFS('all sales summary'!$I$2:$I$2047,'all sales summary'!$A$2:$A$2047,$A45,'all sales summary'!$B$2:$B$2047,AE$4)))</f>
        <v>0.36019714810424286</v>
      </c>
      <c r="AF45" s="60">
        <f>(AVERAGEIFS('city centre offline'!$K$2:$K$2047,'city centre offline'!$A$2:$A$2047,$A45,'city centre offline'!$B$2:$B$2047,AF$4)*AVERAGEIFS('all sales summary'!$I$2:$I$2047,'all sales summary'!$A$2:$A$2047,$A45,'all sales summary'!$B$2:$B$2047,AF$4))/((AVERAGEIFS('overall city offline'!$K$2:$K$2047,'overall city offline'!$A$2:$A$2047,$A45,'overall city offline'!$B$2:$B$2047,AF$4)*(1-AVERAGEIFS('all sales summary'!$I$2:$I$2047,'all sales summary'!$A$2:$A$2047,$A45,'all sales summary'!$B$2:$B$2047,AF$4)))+(AVERAGEIFS('city centre offline'!$K$2:$K$2047,'city centre offline'!$A$2:$A$2047,$A45,'city centre offline'!$B$2:$B$2047,AF$4)*AVERAGEIFS('all sales summary'!$I$2:$I$2047,'all sales summary'!$A$2:$A$2047,$A45,'all sales summary'!$B$2:$B$2047,AF$4)))</f>
        <v>0.35794258001783863</v>
      </c>
      <c r="AG45" s="60">
        <f>(AVERAGEIFS('city centre offline'!$K$2:$K$2047,'city centre offline'!$A$2:$A$2047,$A45,'city centre offline'!$B$2:$B$2047,AG$4)*AVERAGEIFS('all sales summary'!$I$2:$I$2047,'all sales summary'!$A$2:$A$2047,$A45,'all sales summary'!$B$2:$B$2047,AG$4))/((AVERAGEIFS('overall city offline'!$K$2:$K$2047,'overall city offline'!$A$2:$A$2047,$A45,'overall city offline'!$B$2:$B$2047,AG$4)*(1-AVERAGEIFS('all sales summary'!$I$2:$I$2047,'all sales summary'!$A$2:$A$2047,$A45,'all sales summary'!$B$2:$B$2047,AG$4)))+(AVERAGEIFS('city centre offline'!$K$2:$K$2047,'city centre offline'!$A$2:$A$2047,$A45,'city centre offline'!$B$2:$B$2047,AG$4)*AVERAGEIFS('all sales summary'!$I$2:$I$2047,'all sales summary'!$A$2:$A$2047,$A45,'all sales summary'!$B$2:$B$2047,AG$4)))</f>
        <v>0.36583238948772967</v>
      </c>
      <c r="AH45" s="60">
        <f>(AVERAGEIFS('city centre offline'!$K$2:$K$2047,'city centre offline'!$A$2:$A$2047,$A45,'city centre offline'!$B$2:$B$2047,AH$4)*AVERAGEIFS('all sales summary'!$I$2:$I$2047,'all sales summary'!$A$2:$A$2047,$A45,'all sales summary'!$B$2:$B$2047,AH$4))/((AVERAGEIFS('overall city offline'!$K$2:$K$2047,'overall city offline'!$A$2:$A$2047,$A45,'overall city offline'!$B$2:$B$2047,AH$4)*(1-AVERAGEIFS('all sales summary'!$I$2:$I$2047,'all sales summary'!$A$2:$A$2047,$A45,'all sales summary'!$B$2:$B$2047,AH$4)))+(AVERAGEIFS('city centre offline'!$K$2:$K$2047,'city centre offline'!$A$2:$A$2047,$A45,'city centre offline'!$B$2:$B$2047,AH$4)*AVERAGEIFS('all sales summary'!$I$2:$I$2047,'all sales summary'!$A$2:$A$2047,$A45,'all sales summary'!$B$2:$B$2047,AH$4)))</f>
        <v>0.36199630138818023</v>
      </c>
    </row>
    <row r="46" spans="1:34" x14ac:dyDescent="0.3">
      <c r="A46" t="s">
        <v>48</v>
      </c>
      <c r="B46" s="60">
        <f>(AVERAGEIFS('city centre offline'!$K$2:$K$2047,'city centre offline'!$A$2:$A$2047,$A46,'city centre offline'!$B$2:$B$2047,B$4)*AVERAGEIFS('all sales summary'!$I$2:$I$2047,'all sales summary'!$A$2:$A$2047,$A46,'all sales summary'!$B$2:$B$2047,B$4))/((AVERAGEIFS('overall city offline'!$K$2:$K$2047,'overall city offline'!$A$2:$A$2047,$A46,'overall city offline'!$B$2:$B$2047,B$4)*(1-AVERAGEIFS('all sales summary'!$I$2:$I$2047,'all sales summary'!$A$2:$A$2047,$A46,'all sales summary'!$B$2:$B$2047,B$4)))+(AVERAGEIFS('city centre offline'!$K$2:$K$2047,'city centre offline'!$A$2:$A$2047,$A46,'city centre offline'!$B$2:$B$2047,B$4)*AVERAGEIFS('all sales summary'!$I$2:$I$2047,'all sales summary'!$A$2:$A$2047,$A46,'all sales summary'!$B$2:$B$2047,B$4)))</f>
        <v>0.25700818735236808</v>
      </c>
      <c r="C46" s="60">
        <f>(AVERAGEIFS('city centre offline'!$K$2:$K$2047,'city centre offline'!$A$2:$A$2047,$A46,'city centre offline'!$B$2:$B$2047,C$4)*AVERAGEIFS('all sales summary'!$I$2:$I$2047,'all sales summary'!$A$2:$A$2047,$A46,'all sales summary'!$B$2:$B$2047,C$4))/((AVERAGEIFS('overall city offline'!$K$2:$K$2047,'overall city offline'!$A$2:$A$2047,$A46,'overall city offline'!$B$2:$B$2047,C$4)*(1-AVERAGEIFS('all sales summary'!$I$2:$I$2047,'all sales summary'!$A$2:$A$2047,$A46,'all sales summary'!$B$2:$B$2047,C$4)))+(AVERAGEIFS('city centre offline'!$K$2:$K$2047,'city centre offline'!$A$2:$A$2047,$A46,'city centre offline'!$B$2:$B$2047,C$4)*AVERAGEIFS('all sales summary'!$I$2:$I$2047,'all sales summary'!$A$2:$A$2047,$A46,'all sales summary'!$B$2:$B$2047,C$4)))</f>
        <v>0.24574334881818519</v>
      </c>
      <c r="D46" s="60">
        <f>(AVERAGEIFS('city centre offline'!$K$2:$K$2047,'city centre offline'!$A$2:$A$2047,$A46,'city centre offline'!$B$2:$B$2047,D$4)*AVERAGEIFS('all sales summary'!$I$2:$I$2047,'all sales summary'!$A$2:$A$2047,$A46,'all sales summary'!$B$2:$B$2047,D$4))/((AVERAGEIFS('overall city offline'!$K$2:$K$2047,'overall city offline'!$A$2:$A$2047,$A46,'overall city offline'!$B$2:$B$2047,D$4)*(1-AVERAGEIFS('all sales summary'!$I$2:$I$2047,'all sales summary'!$A$2:$A$2047,$A46,'all sales summary'!$B$2:$B$2047,D$4)))+(AVERAGEIFS('city centre offline'!$K$2:$K$2047,'city centre offline'!$A$2:$A$2047,$A46,'city centre offline'!$B$2:$B$2047,D$4)*AVERAGEIFS('all sales summary'!$I$2:$I$2047,'all sales summary'!$A$2:$A$2047,$A46,'all sales summary'!$B$2:$B$2047,D$4)))</f>
        <v>0.25125715974057455</v>
      </c>
      <c r="E46" s="60">
        <f>(AVERAGEIFS('city centre offline'!$K$2:$K$2047,'city centre offline'!$A$2:$A$2047,$A46,'city centre offline'!$B$2:$B$2047,E$4)*AVERAGEIFS('all sales summary'!$I$2:$I$2047,'all sales summary'!$A$2:$A$2047,$A46,'all sales summary'!$B$2:$B$2047,E$4))/((AVERAGEIFS('overall city offline'!$K$2:$K$2047,'overall city offline'!$A$2:$A$2047,$A46,'overall city offline'!$B$2:$B$2047,E$4)*(1-AVERAGEIFS('all sales summary'!$I$2:$I$2047,'all sales summary'!$A$2:$A$2047,$A46,'all sales summary'!$B$2:$B$2047,E$4)))+(AVERAGEIFS('city centre offline'!$K$2:$K$2047,'city centre offline'!$A$2:$A$2047,$A46,'city centre offline'!$B$2:$B$2047,E$4)*AVERAGEIFS('all sales summary'!$I$2:$I$2047,'all sales summary'!$A$2:$A$2047,$A46,'all sales summary'!$B$2:$B$2047,E$4)))</f>
        <v>0.2332897864252623</v>
      </c>
      <c r="F46" s="60">
        <f>(AVERAGEIFS('city centre offline'!$K$2:$K$2047,'city centre offline'!$A$2:$A$2047,$A46,'city centre offline'!$B$2:$B$2047,F$4)*AVERAGEIFS('all sales summary'!$I$2:$I$2047,'all sales summary'!$A$2:$A$2047,$A46,'all sales summary'!$B$2:$B$2047,F$4))/((AVERAGEIFS('overall city offline'!$K$2:$K$2047,'overall city offline'!$A$2:$A$2047,$A46,'overall city offline'!$B$2:$B$2047,F$4)*(1-AVERAGEIFS('all sales summary'!$I$2:$I$2047,'all sales summary'!$A$2:$A$2047,$A46,'all sales summary'!$B$2:$B$2047,F$4)))+(AVERAGEIFS('city centre offline'!$K$2:$K$2047,'city centre offline'!$A$2:$A$2047,$A46,'city centre offline'!$B$2:$B$2047,F$4)*AVERAGEIFS('all sales summary'!$I$2:$I$2047,'all sales summary'!$A$2:$A$2047,$A46,'all sales summary'!$B$2:$B$2047,F$4)))</f>
        <v>0.24185174827899902</v>
      </c>
      <c r="G46" s="60">
        <f>(AVERAGEIFS('city centre offline'!$K$2:$K$2047,'city centre offline'!$A$2:$A$2047,$A46,'city centre offline'!$B$2:$B$2047,G$4)*AVERAGEIFS('all sales summary'!$I$2:$I$2047,'all sales summary'!$A$2:$A$2047,$A46,'all sales summary'!$B$2:$B$2047,G$4))/((AVERAGEIFS('overall city offline'!$K$2:$K$2047,'overall city offline'!$A$2:$A$2047,$A46,'overall city offline'!$B$2:$B$2047,G$4)*(1-AVERAGEIFS('all sales summary'!$I$2:$I$2047,'all sales summary'!$A$2:$A$2047,$A46,'all sales summary'!$B$2:$B$2047,G$4)))+(AVERAGEIFS('city centre offline'!$K$2:$K$2047,'city centre offline'!$A$2:$A$2047,$A46,'city centre offline'!$B$2:$B$2047,G$4)*AVERAGEIFS('all sales summary'!$I$2:$I$2047,'all sales summary'!$A$2:$A$2047,$A46,'all sales summary'!$B$2:$B$2047,G$4)))</f>
        <v>0.26104084147622914</v>
      </c>
      <c r="H46" s="60">
        <f>(AVERAGEIFS('city centre offline'!$K$2:$K$2047,'city centre offline'!$A$2:$A$2047,$A46,'city centre offline'!$B$2:$B$2047,H$4)*AVERAGEIFS('all sales summary'!$I$2:$I$2047,'all sales summary'!$A$2:$A$2047,$A46,'all sales summary'!$B$2:$B$2047,H$4))/((AVERAGEIFS('overall city offline'!$K$2:$K$2047,'overall city offline'!$A$2:$A$2047,$A46,'overall city offline'!$B$2:$B$2047,H$4)*(1-AVERAGEIFS('all sales summary'!$I$2:$I$2047,'all sales summary'!$A$2:$A$2047,$A46,'all sales summary'!$B$2:$B$2047,H$4)))+(AVERAGEIFS('city centre offline'!$K$2:$K$2047,'city centre offline'!$A$2:$A$2047,$A46,'city centre offline'!$B$2:$B$2047,H$4)*AVERAGEIFS('all sales summary'!$I$2:$I$2047,'all sales summary'!$A$2:$A$2047,$A46,'all sales summary'!$B$2:$B$2047,H$4)))</f>
        <v>0.24393969122139378</v>
      </c>
      <c r="I46" s="60">
        <f>(AVERAGEIFS('city centre offline'!$K$2:$K$2047,'city centre offline'!$A$2:$A$2047,$A46,'city centre offline'!$B$2:$B$2047,I$4)*AVERAGEIFS('all sales summary'!$I$2:$I$2047,'all sales summary'!$A$2:$A$2047,$A46,'all sales summary'!$B$2:$B$2047,I$4))/((AVERAGEIFS('overall city offline'!$K$2:$K$2047,'overall city offline'!$A$2:$A$2047,$A46,'overall city offline'!$B$2:$B$2047,I$4)*(1-AVERAGEIFS('all sales summary'!$I$2:$I$2047,'all sales summary'!$A$2:$A$2047,$A46,'all sales summary'!$B$2:$B$2047,I$4)))+(AVERAGEIFS('city centre offline'!$K$2:$K$2047,'city centre offline'!$A$2:$A$2047,$A46,'city centre offline'!$B$2:$B$2047,I$4)*AVERAGEIFS('all sales summary'!$I$2:$I$2047,'all sales summary'!$A$2:$A$2047,$A46,'all sales summary'!$B$2:$B$2047,I$4)))</f>
        <v>0.24563695175350078</v>
      </c>
      <c r="J46" s="60">
        <f>(AVERAGEIFS('city centre offline'!$K$2:$K$2047,'city centre offline'!$A$2:$A$2047,$A46,'city centre offline'!$B$2:$B$2047,J$4)*AVERAGEIFS('all sales summary'!$I$2:$I$2047,'all sales summary'!$A$2:$A$2047,$A46,'all sales summary'!$B$2:$B$2047,J$4))/((AVERAGEIFS('overall city offline'!$K$2:$K$2047,'overall city offline'!$A$2:$A$2047,$A46,'overall city offline'!$B$2:$B$2047,J$4)*(1-AVERAGEIFS('all sales summary'!$I$2:$I$2047,'all sales summary'!$A$2:$A$2047,$A46,'all sales summary'!$B$2:$B$2047,J$4)))+(AVERAGEIFS('city centre offline'!$K$2:$K$2047,'city centre offline'!$A$2:$A$2047,$A46,'city centre offline'!$B$2:$B$2047,J$4)*AVERAGEIFS('all sales summary'!$I$2:$I$2047,'all sales summary'!$A$2:$A$2047,$A46,'all sales summary'!$B$2:$B$2047,J$4)))</f>
        <v>0.23766486346492033</v>
      </c>
      <c r="K46" s="60">
        <f>(AVERAGEIFS('city centre offline'!$K$2:$K$2047,'city centre offline'!$A$2:$A$2047,$A46,'city centre offline'!$B$2:$B$2047,K$4)*AVERAGEIFS('all sales summary'!$I$2:$I$2047,'all sales summary'!$A$2:$A$2047,$A46,'all sales summary'!$B$2:$B$2047,K$4))/((AVERAGEIFS('overall city offline'!$K$2:$K$2047,'overall city offline'!$A$2:$A$2047,$A46,'overall city offline'!$B$2:$B$2047,K$4)*(1-AVERAGEIFS('all sales summary'!$I$2:$I$2047,'all sales summary'!$A$2:$A$2047,$A46,'all sales summary'!$B$2:$B$2047,K$4)))+(AVERAGEIFS('city centre offline'!$K$2:$K$2047,'city centre offline'!$A$2:$A$2047,$A46,'city centre offline'!$B$2:$B$2047,K$4)*AVERAGEIFS('all sales summary'!$I$2:$I$2047,'all sales summary'!$A$2:$A$2047,$A46,'all sales summary'!$B$2:$B$2047,K$4)))</f>
        <v>0.2554294657960926</v>
      </c>
      <c r="L46" s="60">
        <f>(AVERAGEIFS('city centre offline'!$K$2:$K$2047,'city centre offline'!$A$2:$A$2047,$A46,'city centre offline'!$B$2:$B$2047,L$4)*AVERAGEIFS('all sales summary'!$I$2:$I$2047,'all sales summary'!$A$2:$A$2047,$A46,'all sales summary'!$B$2:$B$2047,L$4))/((AVERAGEIFS('overall city offline'!$K$2:$K$2047,'overall city offline'!$A$2:$A$2047,$A46,'overall city offline'!$B$2:$B$2047,L$4)*(1-AVERAGEIFS('all sales summary'!$I$2:$I$2047,'all sales summary'!$A$2:$A$2047,$A46,'all sales summary'!$B$2:$B$2047,L$4)))+(AVERAGEIFS('city centre offline'!$K$2:$K$2047,'city centre offline'!$A$2:$A$2047,$A46,'city centre offline'!$B$2:$B$2047,L$4)*AVERAGEIFS('all sales summary'!$I$2:$I$2047,'all sales summary'!$A$2:$A$2047,$A46,'all sales summary'!$B$2:$B$2047,L$4)))</f>
        <v>0.25808236027607701</v>
      </c>
      <c r="M46" s="60">
        <f>(AVERAGEIFS('city centre offline'!$K$2:$K$2047,'city centre offline'!$A$2:$A$2047,$A46,'city centre offline'!$B$2:$B$2047,M$4)*AVERAGEIFS('all sales summary'!$I$2:$I$2047,'all sales summary'!$A$2:$A$2047,$A46,'all sales summary'!$B$2:$B$2047,M$4))/((AVERAGEIFS('overall city offline'!$K$2:$K$2047,'overall city offline'!$A$2:$A$2047,$A46,'overall city offline'!$B$2:$B$2047,M$4)*(1-AVERAGEIFS('all sales summary'!$I$2:$I$2047,'all sales summary'!$A$2:$A$2047,$A46,'all sales summary'!$B$2:$B$2047,M$4)))+(AVERAGEIFS('city centre offline'!$K$2:$K$2047,'city centre offline'!$A$2:$A$2047,$A46,'city centre offline'!$B$2:$B$2047,M$4)*AVERAGEIFS('all sales summary'!$I$2:$I$2047,'all sales summary'!$A$2:$A$2047,$A46,'all sales summary'!$B$2:$B$2047,M$4)))</f>
        <v>0.30326589771358148</v>
      </c>
      <c r="N46" s="60">
        <f>(AVERAGEIFS('city centre offline'!$K$2:$K$2047,'city centre offline'!$A$2:$A$2047,$A46,'city centre offline'!$B$2:$B$2047,N$4)*AVERAGEIFS('all sales summary'!$I$2:$I$2047,'all sales summary'!$A$2:$A$2047,$A46,'all sales summary'!$B$2:$B$2047,N$4))/((AVERAGEIFS('overall city offline'!$K$2:$K$2047,'overall city offline'!$A$2:$A$2047,$A46,'overall city offline'!$B$2:$B$2047,N$4)*(1-AVERAGEIFS('all sales summary'!$I$2:$I$2047,'all sales summary'!$A$2:$A$2047,$A46,'all sales summary'!$B$2:$B$2047,N$4)))+(AVERAGEIFS('city centre offline'!$K$2:$K$2047,'city centre offline'!$A$2:$A$2047,$A46,'city centre offline'!$B$2:$B$2047,N$4)*AVERAGEIFS('all sales summary'!$I$2:$I$2047,'all sales summary'!$A$2:$A$2047,$A46,'all sales summary'!$B$2:$B$2047,N$4)))</f>
        <v>0.24158044698607078</v>
      </c>
      <c r="O46" s="60">
        <f>(AVERAGEIFS('city centre offline'!$K$2:$K$2047,'city centre offline'!$A$2:$A$2047,$A46,'city centre offline'!$B$2:$B$2047,O$4)*AVERAGEIFS('all sales summary'!$I$2:$I$2047,'all sales summary'!$A$2:$A$2047,$A46,'all sales summary'!$B$2:$B$2047,O$4))/((AVERAGEIFS('overall city offline'!$K$2:$K$2047,'overall city offline'!$A$2:$A$2047,$A46,'overall city offline'!$B$2:$B$2047,O$4)*(1-AVERAGEIFS('all sales summary'!$I$2:$I$2047,'all sales summary'!$A$2:$A$2047,$A46,'all sales summary'!$B$2:$B$2047,O$4)))+(AVERAGEIFS('city centre offline'!$K$2:$K$2047,'city centre offline'!$A$2:$A$2047,$A46,'city centre offline'!$B$2:$B$2047,O$4)*AVERAGEIFS('all sales summary'!$I$2:$I$2047,'all sales summary'!$A$2:$A$2047,$A46,'all sales summary'!$B$2:$B$2047,O$4)))</f>
        <v>0.23597002857007621</v>
      </c>
      <c r="P46" s="60">
        <f>(AVERAGEIFS('city centre offline'!$K$2:$K$2047,'city centre offline'!$A$2:$A$2047,$A46,'city centre offline'!$B$2:$B$2047,P$4)*AVERAGEIFS('all sales summary'!$I$2:$I$2047,'all sales summary'!$A$2:$A$2047,$A46,'all sales summary'!$B$2:$B$2047,P$4))/((AVERAGEIFS('overall city offline'!$K$2:$K$2047,'overall city offline'!$A$2:$A$2047,$A46,'overall city offline'!$B$2:$B$2047,P$4)*(1-AVERAGEIFS('all sales summary'!$I$2:$I$2047,'all sales summary'!$A$2:$A$2047,$A46,'all sales summary'!$B$2:$B$2047,P$4)))+(AVERAGEIFS('city centre offline'!$K$2:$K$2047,'city centre offline'!$A$2:$A$2047,$A46,'city centre offline'!$B$2:$B$2047,P$4)*AVERAGEIFS('all sales summary'!$I$2:$I$2047,'all sales summary'!$A$2:$A$2047,$A46,'all sales summary'!$B$2:$B$2047,P$4)))</f>
        <v>0.16398374444722738</v>
      </c>
      <c r="Q46" s="60">
        <f>(AVERAGEIFS('city centre offline'!$K$2:$K$2047,'city centre offline'!$A$2:$A$2047,$A46,'city centre offline'!$B$2:$B$2047,Q$4)*AVERAGEIFS('all sales summary'!$I$2:$I$2047,'all sales summary'!$A$2:$A$2047,$A46,'all sales summary'!$B$2:$B$2047,Q$4))/((AVERAGEIFS('overall city offline'!$K$2:$K$2047,'overall city offline'!$A$2:$A$2047,$A46,'overall city offline'!$B$2:$B$2047,Q$4)*(1-AVERAGEIFS('all sales summary'!$I$2:$I$2047,'all sales summary'!$A$2:$A$2047,$A46,'all sales summary'!$B$2:$B$2047,Q$4)))+(AVERAGEIFS('city centre offline'!$K$2:$K$2047,'city centre offline'!$A$2:$A$2047,$A46,'city centre offline'!$B$2:$B$2047,Q$4)*AVERAGEIFS('all sales summary'!$I$2:$I$2047,'all sales summary'!$A$2:$A$2047,$A46,'all sales summary'!$B$2:$B$2047,Q$4)))</f>
        <v>2.8258759651883521E-2</v>
      </c>
      <c r="R46" s="60">
        <f>(AVERAGEIFS('city centre offline'!$K$2:$K$2047,'city centre offline'!$A$2:$A$2047,$A46,'city centre offline'!$B$2:$B$2047,R$4)*AVERAGEIFS('all sales summary'!$I$2:$I$2047,'all sales summary'!$A$2:$A$2047,$A46,'all sales summary'!$B$2:$B$2047,R$4))/((AVERAGEIFS('overall city offline'!$K$2:$K$2047,'overall city offline'!$A$2:$A$2047,$A46,'overall city offline'!$B$2:$B$2047,R$4)*(1-AVERAGEIFS('all sales summary'!$I$2:$I$2047,'all sales summary'!$A$2:$A$2047,$A46,'all sales summary'!$B$2:$B$2047,R$4)))+(AVERAGEIFS('city centre offline'!$K$2:$K$2047,'city centre offline'!$A$2:$A$2047,$A46,'city centre offline'!$B$2:$B$2047,R$4)*AVERAGEIFS('all sales summary'!$I$2:$I$2047,'all sales summary'!$A$2:$A$2047,$A46,'all sales summary'!$B$2:$B$2047,R$4)))</f>
        <v>2.9970550772676161E-2</v>
      </c>
      <c r="S46" s="60">
        <f>(AVERAGEIFS('city centre offline'!$K$2:$K$2047,'city centre offline'!$A$2:$A$2047,$A46,'city centre offline'!$B$2:$B$2047,S$4)*AVERAGEIFS('all sales summary'!$I$2:$I$2047,'all sales summary'!$A$2:$A$2047,$A46,'all sales summary'!$B$2:$B$2047,S$4))/((AVERAGEIFS('overall city offline'!$K$2:$K$2047,'overall city offline'!$A$2:$A$2047,$A46,'overall city offline'!$B$2:$B$2047,S$4)*(1-AVERAGEIFS('all sales summary'!$I$2:$I$2047,'all sales summary'!$A$2:$A$2047,$A46,'all sales summary'!$B$2:$B$2047,S$4)))+(AVERAGEIFS('city centre offline'!$K$2:$K$2047,'city centre offline'!$A$2:$A$2047,$A46,'city centre offline'!$B$2:$B$2047,S$4)*AVERAGEIFS('all sales summary'!$I$2:$I$2047,'all sales summary'!$A$2:$A$2047,$A46,'all sales summary'!$B$2:$B$2047,S$4)))</f>
        <v>0.11047438804296041</v>
      </c>
      <c r="T46" s="60">
        <f>(AVERAGEIFS('city centre offline'!$K$2:$K$2047,'city centre offline'!$A$2:$A$2047,$A46,'city centre offline'!$B$2:$B$2047,T$4)*AVERAGEIFS('all sales summary'!$I$2:$I$2047,'all sales summary'!$A$2:$A$2047,$A46,'all sales summary'!$B$2:$B$2047,T$4))/((AVERAGEIFS('overall city offline'!$K$2:$K$2047,'overall city offline'!$A$2:$A$2047,$A46,'overall city offline'!$B$2:$B$2047,T$4)*(1-AVERAGEIFS('all sales summary'!$I$2:$I$2047,'all sales summary'!$A$2:$A$2047,$A46,'all sales summary'!$B$2:$B$2047,T$4)))+(AVERAGEIFS('city centre offline'!$K$2:$K$2047,'city centre offline'!$A$2:$A$2047,$A46,'city centre offline'!$B$2:$B$2047,T$4)*AVERAGEIFS('all sales summary'!$I$2:$I$2047,'all sales summary'!$A$2:$A$2047,$A46,'all sales summary'!$B$2:$B$2047,T$4)))</f>
        <v>0.1753201179934292</v>
      </c>
      <c r="U46" s="60">
        <f>(AVERAGEIFS('city centre offline'!$K$2:$K$2047,'city centre offline'!$A$2:$A$2047,$A46,'city centre offline'!$B$2:$B$2047,U$4)*AVERAGEIFS('all sales summary'!$I$2:$I$2047,'all sales summary'!$A$2:$A$2047,$A46,'all sales summary'!$B$2:$B$2047,U$4))/((AVERAGEIFS('overall city offline'!$K$2:$K$2047,'overall city offline'!$A$2:$A$2047,$A46,'overall city offline'!$B$2:$B$2047,U$4)*(1-AVERAGEIFS('all sales summary'!$I$2:$I$2047,'all sales summary'!$A$2:$A$2047,$A46,'all sales summary'!$B$2:$B$2047,U$4)))+(AVERAGEIFS('city centre offline'!$K$2:$K$2047,'city centre offline'!$A$2:$A$2047,$A46,'city centre offline'!$B$2:$B$2047,U$4)*AVERAGEIFS('all sales summary'!$I$2:$I$2047,'all sales summary'!$A$2:$A$2047,$A46,'all sales summary'!$B$2:$B$2047,U$4)))</f>
        <v>0.19856294428199003</v>
      </c>
      <c r="V46" s="60">
        <f>(AVERAGEIFS('city centre offline'!$K$2:$K$2047,'city centre offline'!$A$2:$A$2047,$A46,'city centre offline'!$B$2:$B$2047,V$4)*AVERAGEIFS('all sales summary'!$I$2:$I$2047,'all sales summary'!$A$2:$A$2047,$A46,'all sales summary'!$B$2:$B$2047,V$4))/((AVERAGEIFS('overall city offline'!$K$2:$K$2047,'overall city offline'!$A$2:$A$2047,$A46,'overall city offline'!$B$2:$B$2047,V$4)*(1-AVERAGEIFS('all sales summary'!$I$2:$I$2047,'all sales summary'!$A$2:$A$2047,$A46,'all sales summary'!$B$2:$B$2047,V$4)))+(AVERAGEIFS('city centre offline'!$K$2:$K$2047,'city centre offline'!$A$2:$A$2047,$A46,'city centre offline'!$B$2:$B$2047,V$4)*AVERAGEIFS('all sales summary'!$I$2:$I$2047,'all sales summary'!$A$2:$A$2047,$A46,'all sales summary'!$B$2:$B$2047,V$4)))</f>
        <v>0.19933904413264225</v>
      </c>
      <c r="W46" s="60">
        <f>(AVERAGEIFS('city centre offline'!$K$2:$K$2047,'city centre offline'!$A$2:$A$2047,$A46,'city centre offline'!$B$2:$B$2047,W$4)*AVERAGEIFS('all sales summary'!$I$2:$I$2047,'all sales summary'!$A$2:$A$2047,$A46,'all sales summary'!$B$2:$B$2047,W$4))/((AVERAGEIFS('overall city offline'!$K$2:$K$2047,'overall city offline'!$A$2:$A$2047,$A46,'overall city offline'!$B$2:$B$2047,W$4)*(1-AVERAGEIFS('all sales summary'!$I$2:$I$2047,'all sales summary'!$A$2:$A$2047,$A46,'all sales summary'!$B$2:$B$2047,W$4)))+(AVERAGEIFS('city centre offline'!$K$2:$K$2047,'city centre offline'!$A$2:$A$2047,$A46,'city centre offline'!$B$2:$B$2047,W$4)*AVERAGEIFS('all sales summary'!$I$2:$I$2047,'all sales summary'!$A$2:$A$2047,$A46,'all sales summary'!$B$2:$B$2047,W$4)))</f>
        <v>0.18547400402342223</v>
      </c>
      <c r="X46" s="60">
        <f>(AVERAGEIFS('city centre offline'!$K$2:$K$2047,'city centre offline'!$A$2:$A$2047,$A46,'city centre offline'!$B$2:$B$2047,X$4)*AVERAGEIFS('all sales summary'!$I$2:$I$2047,'all sales summary'!$A$2:$A$2047,$A46,'all sales summary'!$B$2:$B$2047,X$4))/((AVERAGEIFS('overall city offline'!$K$2:$K$2047,'overall city offline'!$A$2:$A$2047,$A46,'overall city offline'!$B$2:$B$2047,X$4)*(1-AVERAGEIFS('all sales summary'!$I$2:$I$2047,'all sales summary'!$A$2:$A$2047,$A46,'all sales summary'!$B$2:$B$2047,X$4)))+(AVERAGEIFS('city centre offline'!$K$2:$K$2047,'city centre offline'!$A$2:$A$2047,$A46,'city centre offline'!$B$2:$B$2047,X$4)*AVERAGEIFS('all sales summary'!$I$2:$I$2047,'all sales summary'!$A$2:$A$2047,$A46,'all sales summary'!$B$2:$B$2047,X$4)))</f>
        <v>8.5582959332626496E-2</v>
      </c>
      <c r="Y46" s="60">
        <f>(AVERAGEIFS('city centre offline'!$K$2:$K$2047,'city centre offline'!$A$2:$A$2047,$A46,'city centre offline'!$B$2:$B$2047,Y$4)*AVERAGEIFS('all sales summary'!$I$2:$I$2047,'all sales summary'!$A$2:$A$2047,$A46,'all sales summary'!$B$2:$B$2047,Y$4))/((AVERAGEIFS('overall city offline'!$K$2:$K$2047,'overall city offline'!$A$2:$A$2047,$A46,'overall city offline'!$B$2:$B$2047,Y$4)*(1-AVERAGEIFS('all sales summary'!$I$2:$I$2047,'all sales summary'!$A$2:$A$2047,$A46,'all sales summary'!$B$2:$B$2047,Y$4)))+(AVERAGEIFS('city centre offline'!$K$2:$K$2047,'city centre offline'!$A$2:$A$2047,$A46,'city centre offline'!$B$2:$B$2047,Y$4)*AVERAGEIFS('all sales summary'!$I$2:$I$2047,'all sales summary'!$A$2:$A$2047,$A46,'all sales summary'!$B$2:$B$2047,Y$4)))</f>
        <v>0.25853644297569411</v>
      </c>
      <c r="Z46" s="60">
        <f>(AVERAGEIFS('city centre offline'!$K$2:$K$2047,'city centre offline'!$A$2:$A$2047,$A46,'city centre offline'!$B$2:$B$2047,Z$4)*AVERAGEIFS('all sales summary'!$I$2:$I$2047,'all sales summary'!$A$2:$A$2047,$A46,'all sales summary'!$B$2:$B$2047,Z$4))/((AVERAGEIFS('overall city offline'!$K$2:$K$2047,'overall city offline'!$A$2:$A$2047,$A46,'overall city offline'!$B$2:$B$2047,Z$4)*(1-AVERAGEIFS('all sales summary'!$I$2:$I$2047,'all sales summary'!$A$2:$A$2047,$A46,'all sales summary'!$B$2:$B$2047,Z$4)))+(AVERAGEIFS('city centre offline'!$K$2:$K$2047,'city centre offline'!$A$2:$A$2047,$A46,'city centre offline'!$B$2:$B$2047,Z$4)*AVERAGEIFS('all sales summary'!$I$2:$I$2047,'all sales summary'!$A$2:$A$2047,$A46,'all sales summary'!$B$2:$B$2047,Z$4)))</f>
        <v>4.5104121930946921E-2</v>
      </c>
      <c r="AA46" s="60">
        <f>(AVERAGEIFS('city centre offline'!$K$2:$K$2047,'city centre offline'!$A$2:$A$2047,$A46,'city centre offline'!$B$2:$B$2047,AA$4)*AVERAGEIFS('all sales summary'!$I$2:$I$2047,'all sales summary'!$A$2:$A$2047,$A46,'all sales summary'!$B$2:$B$2047,AA$4))/((AVERAGEIFS('overall city offline'!$K$2:$K$2047,'overall city offline'!$A$2:$A$2047,$A46,'overall city offline'!$B$2:$B$2047,AA$4)*(1-AVERAGEIFS('all sales summary'!$I$2:$I$2047,'all sales summary'!$A$2:$A$2047,$A46,'all sales summary'!$B$2:$B$2047,AA$4)))+(AVERAGEIFS('city centre offline'!$K$2:$K$2047,'city centre offline'!$A$2:$A$2047,$A46,'city centre offline'!$B$2:$B$2047,AA$4)*AVERAGEIFS('all sales summary'!$I$2:$I$2047,'all sales summary'!$A$2:$A$2047,$A46,'all sales summary'!$B$2:$B$2047,AA$4)))</f>
        <v>4.8963153338666132E-2</v>
      </c>
      <c r="AB46" s="60">
        <f>(AVERAGEIFS('city centre offline'!$K$2:$K$2047,'city centre offline'!$A$2:$A$2047,$A46,'city centre offline'!$B$2:$B$2047,AB$4)*AVERAGEIFS('all sales summary'!$I$2:$I$2047,'all sales summary'!$A$2:$A$2047,$A46,'all sales summary'!$B$2:$B$2047,AB$4))/((AVERAGEIFS('overall city offline'!$K$2:$K$2047,'overall city offline'!$A$2:$A$2047,$A46,'overall city offline'!$B$2:$B$2047,AB$4)*(1-AVERAGEIFS('all sales summary'!$I$2:$I$2047,'all sales summary'!$A$2:$A$2047,$A46,'all sales summary'!$B$2:$B$2047,AB$4)))+(AVERAGEIFS('city centre offline'!$K$2:$K$2047,'city centre offline'!$A$2:$A$2047,$A46,'city centre offline'!$B$2:$B$2047,AB$4)*AVERAGEIFS('all sales summary'!$I$2:$I$2047,'all sales summary'!$A$2:$A$2047,$A46,'all sales summary'!$B$2:$B$2047,AB$4)))</f>
        <v>4.7615840183604291E-2</v>
      </c>
      <c r="AC46" s="60">
        <f>(AVERAGEIFS('city centre offline'!$K$2:$K$2047,'city centre offline'!$A$2:$A$2047,$A46,'city centre offline'!$B$2:$B$2047,AC$4)*AVERAGEIFS('all sales summary'!$I$2:$I$2047,'all sales summary'!$A$2:$A$2047,$A46,'all sales summary'!$B$2:$B$2047,AC$4))/((AVERAGEIFS('overall city offline'!$K$2:$K$2047,'overall city offline'!$A$2:$A$2047,$A46,'overall city offline'!$B$2:$B$2047,AC$4)*(1-AVERAGEIFS('all sales summary'!$I$2:$I$2047,'all sales summary'!$A$2:$A$2047,$A46,'all sales summary'!$B$2:$B$2047,AC$4)))+(AVERAGEIFS('city centre offline'!$K$2:$K$2047,'city centre offline'!$A$2:$A$2047,$A46,'city centre offline'!$B$2:$B$2047,AC$4)*AVERAGEIFS('all sales summary'!$I$2:$I$2047,'all sales summary'!$A$2:$A$2047,$A46,'all sales summary'!$B$2:$B$2047,AC$4)))</f>
        <v>0.18208064564791171</v>
      </c>
      <c r="AD46" s="60">
        <f>(AVERAGEIFS('city centre offline'!$K$2:$K$2047,'city centre offline'!$A$2:$A$2047,$A46,'city centre offline'!$B$2:$B$2047,AD$4)*AVERAGEIFS('all sales summary'!$I$2:$I$2047,'all sales summary'!$A$2:$A$2047,$A46,'all sales summary'!$B$2:$B$2047,AD$4))/((AVERAGEIFS('overall city offline'!$K$2:$K$2047,'overall city offline'!$A$2:$A$2047,$A46,'overall city offline'!$B$2:$B$2047,AD$4)*(1-AVERAGEIFS('all sales summary'!$I$2:$I$2047,'all sales summary'!$A$2:$A$2047,$A46,'all sales summary'!$B$2:$B$2047,AD$4)))+(AVERAGEIFS('city centre offline'!$K$2:$K$2047,'city centre offline'!$A$2:$A$2047,$A46,'city centre offline'!$B$2:$B$2047,AD$4)*AVERAGEIFS('all sales summary'!$I$2:$I$2047,'all sales summary'!$A$2:$A$2047,$A46,'all sales summary'!$B$2:$B$2047,AD$4)))</f>
        <v>0.20460697531996469</v>
      </c>
      <c r="AE46" s="60">
        <f>(AVERAGEIFS('city centre offline'!$K$2:$K$2047,'city centre offline'!$A$2:$A$2047,$A46,'city centre offline'!$B$2:$B$2047,AE$4)*AVERAGEIFS('all sales summary'!$I$2:$I$2047,'all sales summary'!$A$2:$A$2047,$A46,'all sales summary'!$B$2:$B$2047,AE$4))/((AVERAGEIFS('overall city offline'!$K$2:$K$2047,'overall city offline'!$A$2:$A$2047,$A46,'overall city offline'!$B$2:$B$2047,AE$4)*(1-AVERAGEIFS('all sales summary'!$I$2:$I$2047,'all sales summary'!$A$2:$A$2047,$A46,'all sales summary'!$B$2:$B$2047,AE$4)))+(AVERAGEIFS('city centre offline'!$K$2:$K$2047,'city centre offline'!$A$2:$A$2047,$A46,'city centre offline'!$B$2:$B$2047,AE$4)*AVERAGEIFS('all sales summary'!$I$2:$I$2047,'all sales summary'!$A$2:$A$2047,$A46,'all sales summary'!$B$2:$B$2047,AE$4)))</f>
        <v>0.20323051635912476</v>
      </c>
      <c r="AF46" s="60">
        <f>(AVERAGEIFS('city centre offline'!$K$2:$K$2047,'city centre offline'!$A$2:$A$2047,$A46,'city centre offline'!$B$2:$B$2047,AF$4)*AVERAGEIFS('all sales summary'!$I$2:$I$2047,'all sales summary'!$A$2:$A$2047,$A46,'all sales summary'!$B$2:$B$2047,AF$4))/((AVERAGEIFS('overall city offline'!$K$2:$K$2047,'overall city offline'!$A$2:$A$2047,$A46,'overall city offline'!$B$2:$B$2047,AF$4)*(1-AVERAGEIFS('all sales summary'!$I$2:$I$2047,'all sales summary'!$A$2:$A$2047,$A46,'all sales summary'!$B$2:$B$2047,AF$4)))+(AVERAGEIFS('city centre offline'!$K$2:$K$2047,'city centre offline'!$A$2:$A$2047,$A46,'city centre offline'!$B$2:$B$2047,AF$4)*AVERAGEIFS('all sales summary'!$I$2:$I$2047,'all sales summary'!$A$2:$A$2047,$A46,'all sales summary'!$B$2:$B$2047,AF$4)))</f>
        <v>0.20405383328650545</v>
      </c>
      <c r="AG46" s="60">
        <f>(AVERAGEIFS('city centre offline'!$K$2:$K$2047,'city centre offline'!$A$2:$A$2047,$A46,'city centre offline'!$B$2:$B$2047,AG$4)*AVERAGEIFS('all sales summary'!$I$2:$I$2047,'all sales summary'!$A$2:$A$2047,$A46,'all sales summary'!$B$2:$B$2047,AG$4))/((AVERAGEIFS('overall city offline'!$K$2:$K$2047,'overall city offline'!$A$2:$A$2047,$A46,'overall city offline'!$B$2:$B$2047,AG$4)*(1-AVERAGEIFS('all sales summary'!$I$2:$I$2047,'all sales summary'!$A$2:$A$2047,$A46,'all sales summary'!$B$2:$B$2047,AG$4)))+(AVERAGEIFS('city centre offline'!$K$2:$K$2047,'city centre offline'!$A$2:$A$2047,$A46,'city centre offline'!$B$2:$B$2047,AG$4)*AVERAGEIFS('all sales summary'!$I$2:$I$2047,'all sales summary'!$A$2:$A$2047,$A46,'all sales summary'!$B$2:$B$2047,AG$4)))</f>
        <v>0.218863387269432</v>
      </c>
      <c r="AH46" s="60">
        <f>(AVERAGEIFS('city centre offline'!$K$2:$K$2047,'city centre offline'!$A$2:$A$2047,$A46,'city centre offline'!$B$2:$B$2047,AH$4)*AVERAGEIFS('all sales summary'!$I$2:$I$2047,'all sales summary'!$A$2:$A$2047,$A46,'all sales summary'!$B$2:$B$2047,AH$4))/((AVERAGEIFS('overall city offline'!$K$2:$K$2047,'overall city offline'!$A$2:$A$2047,$A46,'overall city offline'!$B$2:$B$2047,AH$4)*(1-AVERAGEIFS('all sales summary'!$I$2:$I$2047,'all sales summary'!$A$2:$A$2047,$A46,'all sales summary'!$B$2:$B$2047,AH$4)))+(AVERAGEIFS('city centre offline'!$K$2:$K$2047,'city centre offline'!$A$2:$A$2047,$A46,'city centre offline'!$B$2:$B$2047,AH$4)*AVERAGEIFS('all sales summary'!$I$2:$I$2047,'all sales summary'!$A$2:$A$2047,$A46,'all sales summary'!$B$2:$B$2047,AH$4)))</f>
        <v>0.21085814248466547</v>
      </c>
    </row>
    <row r="47" spans="1:34" x14ac:dyDescent="0.3">
      <c r="A47" t="s">
        <v>49</v>
      </c>
      <c r="B47" s="60">
        <f>(AVERAGEIFS('city centre offline'!$K$2:$K$2047,'city centre offline'!$A$2:$A$2047,$A47,'city centre offline'!$B$2:$B$2047,B$4)*AVERAGEIFS('all sales summary'!$I$2:$I$2047,'all sales summary'!$A$2:$A$2047,$A47,'all sales summary'!$B$2:$B$2047,B$4))/((AVERAGEIFS('overall city offline'!$K$2:$K$2047,'overall city offline'!$A$2:$A$2047,$A47,'overall city offline'!$B$2:$B$2047,B$4)*(1-AVERAGEIFS('all sales summary'!$I$2:$I$2047,'all sales summary'!$A$2:$A$2047,$A47,'all sales summary'!$B$2:$B$2047,B$4)))+(AVERAGEIFS('city centre offline'!$K$2:$K$2047,'city centre offline'!$A$2:$A$2047,$A47,'city centre offline'!$B$2:$B$2047,B$4)*AVERAGEIFS('all sales summary'!$I$2:$I$2047,'all sales summary'!$A$2:$A$2047,$A47,'all sales summary'!$B$2:$B$2047,B$4)))</f>
        <v>0.26613972131759633</v>
      </c>
      <c r="C47" s="60">
        <f>(AVERAGEIFS('city centre offline'!$K$2:$K$2047,'city centre offline'!$A$2:$A$2047,$A47,'city centre offline'!$B$2:$B$2047,C$4)*AVERAGEIFS('all sales summary'!$I$2:$I$2047,'all sales summary'!$A$2:$A$2047,$A47,'all sales summary'!$B$2:$B$2047,C$4))/((AVERAGEIFS('overall city offline'!$K$2:$K$2047,'overall city offline'!$A$2:$A$2047,$A47,'overall city offline'!$B$2:$B$2047,C$4)*(1-AVERAGEIFS('all sales summary'!$I$2:$I$2047,'all sales summary'!$A$2:$A$2047,$A47,'all sales summary'!$B$2:$B$2047,C$4)))+(AVERAGEIFS('city centre offline'!$K$2:$K$2047,'city centre offline'!$A$2:$A$2047,$A47,'city centre offline'!$B$2:$B$2047,C$4)*AVERAGEIFS('all sales summary'!$I$2:$I$2047,'all sales summary'!$A$2:$A$2047,$A47,'all sales summary'!$B$2:$B$2047,C$4)))</f>
        <v>0.26261724320272861</v>
      </c>
      <c r="D47" s="60">
        <f>(AVERAGEIFS('city centre offline'!$K$2:$K$2047,'city centre offline'!$A$2:$A$2047,$A47,'city centre offline'!$B$2:$B$2047,D$4)*AVERAGEIFS('all sales summary'!$I$2:$I$2047,'all sales summary'!$A$2:$A$2047,$A47,'all sales summary'!$B$2:$B$2047,D$4))/((AVERAGEIFS('overall city offline'!$K$2:$K$2047,'overall city offline'!$A$2:$A$2047,$A47,'overall city offline'!$B$2:$B$2047,D$4)*(1-AVERAGEIFS('all sales summary'!$I$2:$I$2047,'all sales summary'!$A$2:$A$2047,$A47,'all sales summary'!$B$2:$B$2047,D$4)))+(AVERAGEIFS('city centre offline'!$K$2:$K$2047,'city centre offline'!$A$2:$A$2047,$A47,'city centre offline'!$B$2:$B$2047,D$4)*AVERAGEIFS('all sales summary'!$I$2:$I$2047,'all sales summary'!$A$2:$A$2047,$A47,'all sales summary'!$B$2:$B$2047,D$4)))</f>
        <v>0.27259174032182015</v>
      </c>
      <c r="E47" s="60">
        <f>(AVERAGEIFS('city centre offline'!$K$2:$K$2047,'city centre offline'!$A$2:$A$2047,$A47,'city centre offline'!$B$2:$B$2047,E$4)*AVERAGEIFS('all sales summary'!$I$2:$I$2047,'all sales summary'!$A$2:$A$2047,$A47,'all sales summary'!$B$2:$B$2047,E$4))/((AVERAGEIFS('overall city offline'!$K$2:$K$2047,'overall city offline'!$A$2:$A$2047,$A47,'overall city offline'!$B$2:$B$2047,E$4)*(1-AVERAGEIFS('all sales summary'!$I$2:$I$2047,'all sales summary'!$A$2:$A$2047,$A47,'all sales summary'!$B$2:$B$2047,E$4)))+(AVERAGEIFS('city centre offline'!$K$2:$K$2047,'city centre offline'!$A$2:$A$2047,$A47,'city centre offline'!$B$2:$B$2047,E$4)*AVERAGEIFS('all sales summary'!$I$2:$I$2047,'all sales summary'!$A$2:$A$2047,$A47,'all sales summary'!$B$2:$B$2047,E$4)))</f>
        <v>0.27003683771150799</v>
      </c>
      <c r="F47" s="60">
        <f>(AVERAGEIFS('city centre offline'!$K$2:$K$2047,'city centre offline'!$A$2:$A$2047,$A47,'city centre offline'!$B$2:$B$2047,F$4)*AVERAGEIFS('all sales summary'!$I$2:$I$2047,'all sales summary'!$A$2:$A$2047,$A47,'all sales summary'!$B$2:$B$2047,F$4))/((AVERAGEIFS('overall city offline'!$K$2:$K$2047,'overall city offline'!$A$2:$A$2047,$A47,'overall city offline'!$B$2:$B$2047,F$4)*(1-AVERAGEIFS('all sales summary'!$I$2:$I$2047,'all sales summary'!$A$2:$A$2047,$A47,'all sales summary'!$B$2:$B$2047,F$4)))+(AVERAGEIFS('city centre offline'!$K$2:$K$2047,'city centre offline'!$A$2:$A$2047,$A47,'city centre offline'!$B$2:$B$2047,F$4)*AVERAGEIFS('all sales summary'!$I$2:$I$2047,'all sales summary'!$A$2:$A$2047,$A47,'all sales summary'!$B$2:$B$2047,F$4)))</f>
        <v>0.27968688271366854</v>
      </c>
      <c r="G47" s="60">
        <f>(AVERAGEIFS('city centre offline'!$K$2:$K$2047,'city centre offline'!$A$2:$A$2047,$A47,'city centre offline'!$B$2:$B$2047,G$4)*AVERAGEIFS('all sales summary'!$I$2:$I$2047,'all sales summary'!$A$2:$A$2047,$A47,'all sales summary'!$B$2:$B$2047,G$4))/((AVERAGEIFS('overall city offline'!$K$2:$K$2047,'overall city offline'!$A$2:$A$2047,$A47,'overall city offline'!$B$2:$B$2047,G$4)*(1-AVERAGEIFS('all sales summary'!$I$2:$I$2047,'all sales summary'!$A$2:$A$2047,$A47,'all sales summary'!$B$2:$B$2047,G$4)))+(AVERAGEIFS('city centre offline'!$K$2:$K$2047,'city centre offline'!$A$2:$A$2047,$A47,'city centre offline'!$B$2:$B$2047,G$4)*AVERAGEIFS('all sales summary'!$I$2:$I$2047,'all sales summary'!$A$2:$A$2047,$A47,'all sales summary'!$B$2:$B$2047,G$4)))</f>
        <v>0.27373193869387152</v>
      </c>
      <c r="H47" s="60">
        <f>(AVERAGEIFS('city centre offline'!$K$2:$K$2047,'city centre offline'!$A$2:$A$2047,$A47,'city centre offline'!$B$2:$B$2047,H$4)*AVERAGEIFS('all sales summary'!$I$2:$I$2047,'all sales summary'!$A$2:$A$2047,$A47,'all sales summary'!$B$2:$B$2047,H$4))/((AVERAGEIFS('overall city offline'!$K$2:$K$2047,'overall city offline'!$A$2:$A$2047,$A47,'overall city offline'!$B$2:$B$2047,H$4)*(1-AVERAGEIFS('all sales summary'!$I$2:$I$2047,'all sales summary'!$A$2:$A$2047,$A47,'all sales summary'!$B$2:$B$2047,H$4)))+(AVERAGEIFS('city centre offline'!$K$2:$K$2047,'city centre offline'!$A$2:$A$2047,$A47,'city centre offline'!$B$2:$B$2047,H$4)*AVERAGEIFS('all sales summary'!$I$2:$I$2047,'all sales summary'!$A$2:$A$2047,$A47,'all sales summary'!$B$2:$B$2047,H$4)))</f>
        <v>0.27157086310436335</v>
      </c>
      <c r="I47" s="60">
        <f>(AVERAGEIFS('city centre offline'!$K$2:$K$2047,'city centre offline'!$A$2:$A$2047,$A47,'city centre offline'!$B$2:$B$2047,I$4)*AVERAGEIFS('all sales summary'!$I$2:$I$2047,'all sales summary'!$A$2:$A$2047,$A47,'all sales summary'!$B$2:$B$2047,I$4))/((AVERAGEIFS('overall city offline'!$K$2:$K$2047,'overall city offline'!$A$2:$A$2047,$A47,'overall city offline'!$B$2:$B$2047,I$4)*(1-AVERAGEIFS('all sales summary'!$I$2:$I$2047,'all sales summary'!$A$2:$A$2047,$A47,'all sales summary'!$B$2:$B$2047,I$4)))+(AVERAGEIFS('city centre offline'!$K$2:$K$2047,'city centre offline'!$A$2:$A$2047,$A47,'city centre offline'!$B$2:$B$2047,I$4)*AVERAGEIFS('all sales summary'!$I$2:$I$2047,'all sales summary'!$A$2:$A$2047,$A47,'all sales summary'!$B$2:$B$2047,I$4)))</f>
        <v>0.2803655764777464</v>
      </c>
      <c r="J47" s="60">
        <f>(AVERAGEIFS('city centre offline'!$K$2:$K$2047,'city centre offline'!$A$2:$A$2047,$A47,'city centre offline'!$B$2:$B$2047,J$4)*AVERAGEIFS('all sales summary'!$I$2:$I$2047,'all sales summary'!$A$2:$A$2047,$A47,'all sales summary'!$B$2:$B$2047,J$4))/((AVERAGEIFS('overall city offline'!$K$2:$K$2047,'overall city offline'!$A$2:$A$2047,$A47,'overall city offline'!$B$2:$B$2047,J$4)*(1-AVERAGEIFS('all sales summary'!$I$2:$I$2047,'all sales summary'!$A$2:$A$2047,$A47,'all sales summary'!$B$2:$B$2047,J$4)))+(AVERAGEIFS('city centre offline'!$K$2:$K$2047,'city centre offline'!$A$2:$A$2047,$A47,'city centre offline'!$B$2:$B$2047,J$4)*AVERAGEIFS('all sales summary'!$I$2:$I$2047,'all sales summary'!$A$2:$A$2047,$A47,'all sales summary'!$B$2:$B$2047,J$4)))</f>
        <v>0.27476812548369683</v>
      </c>
      <c r="K47" s="60">
        <f>(AVERAGEIFS('city centre offline'!$K$2:$K$2047,'city centre offline'!$A$2:$A$2047,$A47,'city centre offline'!$B$2:$B$2047,K$4)*AVERAGEIFS('all sales summary'!$I$2:$I$2047,'all sales summary'!$A$2:$A$2047,$A47,'all sales summary'!$B$2:$B$2047,K$4))/((AVERAGEIFS('overall city offline'!$K$2:$K$2047,'overall city offline'!$A$2:$A$2047,$A47,'overall city offline'!$B$2:$B$2047,K$4)*(1-AVERAGEIFS('all sales summary'!$I$2:$I$2047,'all sales summary'!$A$2:$A$2047,$A47,'all sales summary'!$B$2:$B$2047,K$4)))+(AVERAGEIFS('city centre offline'!$K$2:$K$2047,'city centre offline'!$A$2:$A$2047,$A47,'city centre offline'!$B$2:$B$2047,K$4)*AVERAGEIFS('all sales summary'!$I$2:$I$2047,'all sales summary'!$A$2:$A$2047,$A47,'all sales summary'!$B$2:$B$2047,K$4)))</f>
        <v>0.28283095861473068</v>
      </c>
      <c r="L47" s="60">
        <f>(AVERAGEIFS('city centre offline'!$K$2:$K$2047,'city centre offline'!$A$2:$A$2047,$A47,'city centre offline'!$B$2:$B$2047,L$4)*AVERAGEIFS('all sales summary'!$I$2:$I$2047,'all sales summary'!$A$2:$A$2047,$A47,'all sales summary'!$B$2:$B$2047,L$4))/((AVERAGEIFS('overall city offline'!$K$2:$K$2047,'overall city offline'!$A$2:$A$2047,$A47,'overall city offline'!$B$2:$B$2047,L$4)*(1-AVERAGEIFS('all sales summary'!$I$2:$I$2047,'all sales summary'!$A$2:$A$2047,$A47,'all sales summary'!$B$2:$B$2047,L$4)))+(AVERAGEIFS('city centre offline'!$K$2:$K$2047,'city centre offline'!$A$2:$A$2047,$A47,'city centre offline'!$B$2:$B$2047,L$4)*AVERAGEIFS('all sales summary'!$I$2:$I$2047,'all sales summary'!$A$2:$A$2047,$A47,'all sales summary'!$B$2:$B$2047,L$4)))</f>
        <v>0.28242290383731544</v>
      </c>
      <c r="M47" s="60">
        <f>(AVERAGEIFS('city centre offline'!$K$2:$K$2047,'city centre offline'!$A$2:$A$2047,$A47,'city centre offline'!$B$2:$B$2047,M$4)*AVERAGEIFS('all sales summary'!$I$2:$I$2047,'all sales summary'!$A$2:$A$2047,$A47,'all sales summary'!$B$2:$B$2047,M$4))/((AVERAGEIFS('overall city offline'!$K$2:$K$2047,'overall city offline'!$A$2:$A$2047,$A47,'overall city offline'!$B$2:$B$2047,M$4)*(1-AVERAGEIFS('all sales summary'!$I$2:$I$2047,'all sales summary'!$A$2:$A$2047,$A47,'all sales summary'!$B$2:$B$2047,M$4)))+(AVERAGEIFS('city centre offline'!$K$2:$K$2047,'city centre offline'!$A$2:$A$2047,$A47,'city centre offline'!$B$2:$B$2047,M$4)*AVERAGEIFS('all sales summary'!$I$2:$I$2047,'all sales summary'!$A$2:$A$2047,$A47,'all sales summary'!$B$2:$B$2047,M$4)))</f>
        <v>0.30681265553435455</v>
      </c>
      <c r="N47" s="60">
        <f>(AVERAGEIFS('city centre offline'!$K$2:$K$2047,'city centre offline'!$A$2:$A$2047,$A47,'city centre offline'!$B$2:$B$2047,N$4)*AVERAGEIFS('all sales summary'!$I$2:$I$2047,'all sales summary'!$A$2:$A$2047,$A47,'all sales summary'!$B$2:$B$2047,N$4))/((AVERAGEIFS('overall city offline'!$K$2:$K$2047,'overall city offline'!$A$2:$A$2047,$A47,'overall city offline'!$B$2:$B$2047,N$4)*(1-AVERAGEIFS('all sales summary'!$I$2:$I$2047,'all sales summary'!$A$2:$A$2047,$A47,'all sales summary'!$B$2:$B$2047,N$4)))+(AVERAGEIFS('city centre offline'!$K$2:$K$2047,'city centre offline'!$A$2:$A$2047,$A47,'city centre offline'!$B$2:$B$2047,N$4)*AVERAGEIFS('all sales summary'!$I$2:$I$2047,'all sales summary'!$A$2:$A$2047,$A47,'all sales summary'!$B$2:$B$2047,N$4)))</f>
        <v>0.27098557717578803</v>
      </c>
      <c r="O47" s="60">
        <f>(AVERAGEIFS('city centre offline'!$K$2:$K$2047,'city centre offline'!$A$2:$A$2047,$A47,'city centre offline'!$B$2:$B$2047,O$4)*AVERAGEIFS('all sales summary'!$I$2:$I$2047,'all sales summary'!$A$2:$A$2047,$A47,'all sales summary'!$B$2:$B$2047,O$4))/((AVERAGEIFS('overall city offline'!$K$2:$K$2047,'overall city offline'!$A$2:$A$2047,$A47,'overall city offline'!$B$2:$B$2047,O$4)*(1-AVERAGEIFS('all sales summary'!$I$2:$I$2047,'all sales summary'!$A$2:$A$2047,$A47,'all sales summary'!$B$2:$B$2047,O$4)))+(AVERAGEIFS('city centre offline'!$K$2:$K$2047,'city centre offline'!$A$2:$A$2047,$A47,'city centre offline'!$B$2:$B$2047,O$4)*AVERAGEIFS('all sales summary'!$I$2:$I$2047,'all sales summary'!$A$2:$A$2047,$A47,'all sales summary'!$B$2:$B$2047,O$4)))</f>
        <v>0.27978025995779027</v>
      </c>
      <c r="P47" s="60">
        <f>(AVERAGEIFS('city centre offline'!$K$2:$K$2047,'city centre offline'!$A$2:$A$2047,$A47,'city centre offline'!$B$2:$B$2047,P$4)*AVERAGEIFS('all sales summary'!$I$2:$I$2047,'all sales summary'!$A$2:$A$2047,$A47,'all sales summary'!$B$2:$B$2047,P$4))/((AVERAGEIFS('overall city offline'!$K$2:$K$2047,'overall city offline'!$A$2:$A$2047,$A47,'overall city offline'!$B$2:$B$2047,P$4)*(1-AVERAGEIFS('all sales summary'!$I$2:$I$2047,'all sales summary'!$A$2:$A$2047,$A47,'all sales summary'!$B$2:$B$2047,P$4)))+(AVERAGEIFS('city centre offline'!$K$2:$K$2047,'city centre offline'!$A$2:$A$2047,$A47,'city centre offline'!$B$2:$B$2047,P$4)*AVERAGEIFS('all sales summary'!$I$2:$I$2047,'all sales summary'!$A$2:$A$2047,$A47,'all sales summary'!$B$2:$B$2047,P$4)))</f>
        <v>0.25314270526866972</v>
      </c>
      <c r="Q47" s="60">
        <f>(AVERAGEIFS('city centre offline'!$K$2:$K$2047,'city centre offline'!$A$2:$A$2047,$A47,'city centre offline'!$B$2:$B$2047,Q$4)*AVERAGEIFS('all sales summary'!$I$2:$I$2047,'all sales summary'!$A$2:$A$2047,$A47,'all sales summary'!$B$2:$B$2047,Q$4))/((AVERAGEIFS('overall city offline'!$K$2:$K$2047,'overall city offline'!$A$2:$A$2047,$A47,'overall city offline'!$B$2:$B$2047,Q$4)*(1-AVERAGEIFS('all sales summary'!$I$2:$I$2047,'all sales summary'!$A$2:$A$2047,$A47,'all sales summary'!$B$2:$B$2047,Q$4)))+(AVERAGEIFS('city centre offline'!$K$2:$K$2047,'city centre offline'!$A$2:$A$2047,$A47,'city centre offline'!$B$2:$B$2047,Q$4)*AVERAGEIFS('all sales summary'!$I$2:$I$2047,'all sales summary'!$A$2:$A$2047,$A47,'all sales summary'!$B$2:$B$2047,Q$4)))</f>
        <v>2.874421904882582E-2</v>
      </c>
      <c r="R47" s="60">
        <f>(AVERAGEIFS('city centre offline'!$K$2:$K$2047,'city centre offline'!$A$2:$A$2047,$A47,'city centre offline'!$B$2:$B$2047,R$4)*AVERAGEIFS('all sales summary'!$I$2:$I$2047,'all sales summary'!$A$2:$A$2047,$A47,'all sales summary'!$B$2:$B$2047,R$4))/((AVERAGEIFS('overall city offline'!$K$2:$K$2047,'overall city offline'!$A$2:$A$2047,$A47,'overall city offline'!$B$2:$B$2047,R$4)*(1-AVERAGEIFS('all sales summary'!$I$2:$I$2047,'all sales summary'!$A$2:$A$2047,$A47,'all sales summary'!$B$2:$B$2047,R$4)))+(AVERAGEIFS('city centre offline'!$K$2:$K$2047,'city centre offline'!$A$2:$A$2047,$A47,'city centre offline'!$B$2:$B$2047,R$4)*AVERAGEIFS('all sales summary'!$I$2:$I$2047,'all sales summary'!$A$2:$A$2047,$A47,'all sales summary'!$B$2:$B$2047,R$4)))</f>
        <v>4.2902797527864134E-2</v>
      </c>
      <c r="S47" s="60">
        <f>(AVERAGEIFS('city centre offline'!$K$2:$K$2047,'city centre offline'!$A$2:$A$2047,$A47,'city centre offline'!$B$2:$B$2047,S$4)*AVERAGEIFS('all sales summary'!$I$2:$I$2047,'all sales summary'!$A$2:$A$2047,$A47,'all sales summary'!$B$2:$B$2047,S$4))/((AVERAGEIFS('overall city offline'!$K$2:$K$2047,'overall city offline'!$A$2:$A$2047,$A47,'overall city offline'!$B$2:$B$2047,S$4)*(1-AVERAGEIFS('all sales summary'!$I$2:$I$2047,'all sales summary'!$A$2:$A$2047,$A47,'all sales summary'!$B$2:$B$2047,S$4)))+(AVERAGEIFS('city centre offline'!$K$2:$K$2047,'city centre offline'!$A$2:$A$2047,$A47,'city centre offline'!$B$2:$B$2047,S$4)*AVERAGEIFS('all sales summary'!$I$2:$I$2047,'all sales summary'!$A$2:$A$2047,$A47,'all sales summary'!$B$2:$B$2047,S$4)))</f>
        <v>0.2070574918246566</v>
      </c>
      <c r="T47" s="60">
        <f>(AVERAGEIFS('city centre offline'!$K$2:$K$2047,'city centre offline'!$A$2:$A$2047,$A47,'city centre offline'!$B$2:$B$2047,T$4)*AVERAGEIFS('all sales summary'!$I$2:$I$2047,'all sales summary'!$A$2:$A$2047,$A47,'all sales summary'!$B$2:$B$2047,T$4))/((AVERAGEIFS('overall city offline'!$K$2:$K$2047,'overall city offline'!$A$2:$A$2047,$A47,'overall city offline'!$B$2:$B$2047,T$4)*(1-AVERAGEIFS('all sales summary'!$I$2:$I$2047,'all sales summary'!$A$2:$A$2047,$A47,'all sales summary'!$B$2:$B$2047,T$4)))+(AVERAGEIFS('city centre offline'!$K$2:$K$2047,'city centre offline'!$A$2:$A$2047,$A47,'city centre offline'!$B$2:$B$2047,T$4)*AVERAGEIFS('all sales summary'!$I$2:$I$2047,'all sales summary'!$A$2:$A$2047,$A47,'all sales summary'!$B$2:$B$2047,T$4)))</f>
        <v>0.27137202828171114</v>
      </c>
      <c r="U47" s="60">
        <f>(AVERAGEIFS('city centre offline'!$K$2:$K$2047,'city centre offline'!$A$2:$A$2047,$A47,'city centre offline'!$B$2:$B$2047,U$4)*AVERAGEIFS('all sales summary'!$I$2:$I$2047,'all sales summary'!$A$2:$A$2047,$A47,'all sales summary'!$B$2:$B$2047,U$4))/((AVERAGEIFS('overall city offline'!$K$2:$K$2047,'overall city offline'!$A$2:$A$2047,$A47,'overall city offline'!$B$2:$B$2047,U$4)*(1-AVERAGEIFS('all sales summary'!$I$2:$I$2047,'all sales summary'!$A$2:$A$2047,$A47,'all sales summary'!$B$2:$B$2047,U$4)))+(AVERAGEIFS('city centre offline'!$K$2:$K$2047,'city centre offline'!$A$2:$A$2047,$A47,'city centre offline'!$B$2:$B$2047,U$4)*AVERAGEIFS('all sales summary'!$I$2:$I$2047,'all sales summary'!$A$2:$A$2047,$A47,'all sales summary'!$B$2:$B$2047,U$4)))</f>
        <v>0.23508244379040691</v>
      </c>
      <c r="V47" s="60">
        <f>(AVERAGEIFS('city centre offline'!$K$2:$K$2047,'city centre offline'!$A$2:$A$2047,$A47,'city centre offline'!$B$2:$B$2047,V$4)*AVERAGEIFS('all sales summary'!$I$2:$I$2047,'all sales summary'!$A$2:$A$2047,$A47,'all sales summary'!$B$2:$B$2047,V$4))/((AVERAGEIFS('overall city offline'!$K$2:$K$2047,'overall city offline'!$A$2:$A$2047,$A47,'overall city offline'!$B$2:$B$2047,V$4)*(1-AVERAGEIFS('all sales summary'!$I$2:$I$2047,'all sales summary'!$A$2:$A$2047,$A47,'all sales summary'!$B$2:$B$2047,V$4)))+(AVERAGEIFS('city centre offline'!$K$2:$K$2047,'city centre offline'!$A$2:$A$2047,$A47,'city centre offline'!$B$2:$B$2047,V$4)*AVERAGEIFS('all sales summary'!$I$2:$I$2047,'all sales summary'!$A$2:$A$2047,$A47,'all sales summary'!$B$2:$B$2047,V$4)))</f>
        <v>0.22747016607814535</v>
      </c>
      <c r="W47" s="60">
        <f>(AVERAGEIFS('city centre offline'!$K$2:$K$2047,'city centre offline'!$A$2:$A$2047,$A47,'city centre offline'!$B$2:$B$2047,W$4)*AVERAGEIFS('all sales summary'!$I$2:$I$2047,'all sales summary'!$A$2:$A$2047,$A47,'all sales summary'!$B$2:$B$2047,W$4))/((AVERAGEIFS('overall city offline'!$K$2:$K$2047,'overall city offline'!$A$2:$A$2047,$A47,'overall city offline'!$B$2:$B$2047,W$4)*(1-AVERAGEIFS('all sales summary'!$I$2:$I$2047,'all sales summary'!$A$2:$A$2047,$A47,'all sales summary'!$B$2:$B$2047,W$4)))+(AVERAGEIFS('city centre offline'!$K$2:$K$2047,'city centre offline'!$A$2:$A$2047,$A47,'city centre offline'!$B$2:$B$2047,W$4)*AVERAGEIFS('all sales summary'!$I$2:$I$2047,'all sales summary'!$A$2:$A$2047,$A47,'all sales summary'!$B$2:$B$2047,W$4)))</f>
        <v>0.24116312214919186</v>
      </c>
      <c r="X47" s="60">
        <f>(AVERAGEIFS('city centre offline'!$K$2:$K$2047,'city centre offline'!$A$2:$A$2047,$A47,'city centre offline'!$B$2:$B$2047,X$4)*AVERAGEIFS('all sales summary'!$I$2:$I$2047,'all sales summary'!$A$2:$A$2047,$A47,'all sales summary'!$B$2:$B$2047,X$4))/((AVERAGEIFS('overall city offline'!$K$2:$K$2047,'overall city offline'!$A$2:$A$2047,$A47,'overall city offline'!$B$2:$B$2047,X$4)*(1-AVERAGEIFS('all sales summary'!$I$2:$I$2047,'all sales summary'!$A$2:$A$2047,$A47,'all sales summary'!$B$2:$B$2047,X$4)))+(AVERAGEIFS('city centre offline'!$K$2:$K$2047,'city centre offline'!$A$2:$A$2047,$A47,'city centre offline'!$B$2:$B$2047,X$4)*AVERAGEIFS('all sales summary'!$I$2:$I$2047,'all sales summary'!$A$2:$A$2047,$A47,'all sales summary'!$B$2:$B$2047,X$4)))</f>
        <v>0.20323640685180533</v>
      </c>
      <c r="Y47" s="60">
        <f>(AVERAGEIFS('city centre offline'!$K$2:$K$2047,'city centre offline'!$A$2:$A$2047,$A47,'city centre offline'!$B$2:$B$2047,Y$4)*AVERAGEIFS('all sales summary'!$I$2:$I$2047,'all sales summary'!$A$2:$A$2047,$A47,'all sales summary'!$B$2:$B$2047,Y$4))/((AVERAGEIFS('overall city offline'!$K$2:$K$2047,'overall city offline'!$A$2:$A$2047,$A47,'overall city offline'!$B$2:$B$2047,Y$4)*(1-AVERAGEIFS('all sales summary'!$I$2:$I$2047,'all sales summary'!$A$2:$A$2047,$A47,'all sales summary'!$B$2:$B$2047,Y$4)))+(AVERAGEIFS('city centre offline'!$K$2:$K$2047,'city centre offline'!$A$2:$A$2047,$A47,'city centre offline'!$B$2:$B$2047,Y$4)*AVERAGEIFS('all sales summary'!$I$2:$I$2047,'all sales summary'!$A$2:$A$2047,$A47,'all sales summary'!$B$2:$B$2047,Y$4)))</f>
        <v>0.25409879646500783</v>
      </c>
      <c r="Z47" s="60">
        <f>(AVERAGEIFS('city centre offline'!$K$2:$K$2047,'city centre offline'!$A$2:$A$2047,$A47,'city centre offline'!$B$2:$B$2047,Z$4)*AVERAGEIFS('all sales summary'!$I$2:$I$2047,'all sales summary'!$A$2:$A$2047,$A47,'all sales summary'!$B$2:$B$2047,Z$4))/((AVERAGEIFS('overall city offline'!$K$2:$K$2047,'overall city offline'!$A$2:$A$2047,$A47,'overall city offline'!$B$2:$B$2047,Z$4)*(1-AVERAGEIFS('all sales summary'!$I$2:$I$2047,'all sales summary'!$A$2:$A$2047,$A47,'all sales summary'!$B$2:$B$2047,Z$4)))+(AVERAGEIFS('city centre offline'!$K$2:$K$2047,'city centre offline'!$A$2:$A$2047,$A47,'city centre offline'!$B$2:$B$2047,Z$4)*AVERAGEIFS('all sales summary'!$I$2:$I$2047,'all sales summary'!$A$2:$A$2047,$A47,'all sales summary'!$B$2:$B$2047,Z$4)))</f>
        <v>6.9838453856117325E-2</v>
      </c>
      <c r="AA47" s="60">
        <f>(AVERAGEIFS('city centre offline'!$K$2:$K$2047,'city centre offline'!$A$2:$A$2047,$A47,'city centre offline'!$B$2:$B$2047,AA$4)*AVERAGEIFS('all sales summary'!$I$2:$I$2047,'all sales summary'!$A$2:$A$2047,$A47,'all sales summary'!$B$2:$B$2047,AA$4))/((AVERAGEIFS('overall city offline'!$K$2:$K$2047,'overall city offline'!$A$2:$A$2047,$A47,'overall city offline'!$B$2:$B$2047,AA$4)*(1-AVERAGEIFS('all sales summary'!$I$2:$I$2047,'all sales summary'!$A$2:$A$2047,$A47,'all sales summary'!$B$2:$B$2047,AA$4)))+(AVERAGEIFS('city centre offline'!$K$2:$K$2047,'city centre offline'!$A$2:$A$2047,$A47,'city centre offline'!$B$2:$B$2047,AA$4)*AVERAGEIFS('all sales summary'!$I$2:$I$2047,'all sales summary'!$A$2:$A$2047,$A47,'all sales summary'!$B$2:$B$2047,AA$4)))</f>
        <v>7.361102310186525E-2</v>
      </c>
      <c r="AB47" s="60">
        <f>(AVERAGEIFS('city centre offline'!$K$2:$K$2047,'city centre offline'!$A$2:$A$2047,$A47,'city centre offline'!$B$2:$B$2047,AB$4)*AVERAGEIFS('all sales summary'!$I$2:$I$2047,'all sales summary'!$A$2:$A$2047,$A47,'all sales summary'!$B$2:$B$2047,AB$4))/((AVERAGEIFS('overall city offline'!$K$2:$K$2047,'overall city offline'!$A$2:$A$2047,$A47,'overall city offline'!$B$2:$B$2047,AB$4)*(1-AVERAGEIFS('all sales summary'!$I$2:$I$2047,'all sales summary'!$A$2:$A$2047,$A47,'all sales summary'!$B$2:$B$2047,AB$4)))+(AVERAGEIFS('city centre offline'!$K$2:$K$2047,'city centre offline'!$A$2:$A$2047,$A47,'city centre offline'!$B$2:$B$2047,AB$4)*AVERAGEIFS('all sales summary'!$I$2:$I$2047,'all sales summary'!$A$2:$A$2047,$A47,'all sales summary'!$B$2:$B$2047,AB$4)))</f>
        <v>7.851315699941272E-2</v>
      </c>
      <c r="AC47" s="60">
        <f>(AVERAGEIFS('city centre offline'!$K$2:$K$2047,'city centre offline'!$A$2:$A$2047,$A47,'city centre offline'!$B$2:$B$2047,AC$4)*AVERAGEIFS('all sales summary'!$I$2:$I$2047,'all sales summary'!$A$2:$A$2047,$A47,'all sales summary'!$B$2:$B$2047,AC$4))/((AVERAGEIFS('overall city offline'!$K$2:$K$2047,'overall city offline'!$A$2:$A$2047,$A47,'overall city offline'!$B$2:$B$2047,AC$4)*(1-AVERAGEIFS('all sales summary'!$I$2:$I$2047,'all sales summary'!$A$2:$A$2047,$A47,'all sales summary'!$B$2:$B$2047,AC$4)))+(AVERAGEIFS('city centre offline'!$K$2:$K$2047,'city centre offline'!$A$2:$A$2047,$A47,'city centre offline'!$B$2:$B$2047,AC$4)*AVERAGEIFS('all sales summary'!$I$2:$I$2047,'all sales summary'!$A$2:$A$2047,$A47,'all sales summary'!$B$2:$B$2047,AC$4)))</f>
        <v>0.14524589682459382</v>
      </c>
      <c r="AD47" s="60">
        <f>(AVERAGEIFS('city centre offline'!$K$2:$K$2047,'city centre offline'!$A$2:$A$2047,$A47,'city centre offline'!$B$2:$B$2047,AD$4)*AVERAGEIFS('all sales summary'!$I$2:$I$2047,'all sales summary'!$A$2:$A$2047,$A47,'all sales summary'!$B$2:$B$2047,AD$4))/((AVERAGEIFS('overall city offline'!$K$2:$K$2047,'overall city offline'!$A$2:$A$2047,$A47,'overall city offline'!$B$2:$B$2047,AD$4)*(1-AVERAGEIFS('all sales summary'!$I$2:$I$2047,'all sales summary'!$A$2:$A$2047,$A47,'all sales summary'!$B$2:$B$2047,AD$4)))+(AVERAGEIFS('city centre offline'!$K$2:$K$2047,'city centre offline'!$A$2:$A$2047,$A47,'city centre offline'!$B$2:$B$2047,AD$4)*AVERAGEIFS('all sales summary'!$I$2:$I$2047,'all sales summary'!$A$2:$A$2047,$A47,'all sales summary'!$B$2:$B$2047,AD$4)))</f>
        <v>0.16515922535039176</v>
      </c>
      <c r="AE47" s="60">
        <f>(AVERAGEIFS('city centre offline'!$K$2:$K$2047,'city centre offline'!$A$2:$A$2047,$A47,'city centre offline'!$B$2:$B$2047,AE$4)*AVERAGEIFS('all sales summary'!$I$2:$I$2047,'all sales summary'!$A$2:$A$2047,$A47,'all sales summary'!$B$2:$B$2047,AE$4))/((AVERAGEIFS('overall city offline'!$K$2:$K$2047,'overall city offline'!$A$2:$A$2047,$A47,'overall city offline'!$B$2:$B$2047,AE$4)*(1-AVERAGEIFS('all sales summary'!$I$2:$I$2047,'all sales summary'!$A$2:$A$2047,$A47,'all sales summary'!$B$2:$B$2047,AE$4)))+(AVERAGEIFS('city centre offline'!$K$2:$K$2047,'city centre offline'!$A$2:$A$2047,$A47,'city centre offline'!$B$2:$B$2047,AE$4)*AVERAGEIFS('all sales summary'!$I$2:$I$2047,'all sales summary'!$A$2:$A$2047,$A47,'all sales summary'!$B$2:$B$2047,AE$4)))</f>
        <v>0.20702857562396307</v>
      </c>
      <c r="AF47" s="60">
        <f>(AVERAGEIFS('city centre offline'!$K$2:$K$2047,'city centre offline'!$A$2:$A$2047,$A47,'city centre offline'!$B$2:$B$2047,AF$4)*AVERAGEIFS('all sales summary'!$I$2:$I$2047,'all sales summary'!$A$2:$A$2047,$A47,'all sales summary'!$B$2:$B$2047,AF$4))/((AVERAGEIFS('overall city offline'!$K$2:$K$2047,'overall city offline'!$A$2:$A$2047,$A47,'overall city offline'!$B$2:$B$2047,AF$4)*(1-AVERAGEIFS('all sales summary'!$I$2:$I$2047,'all sales summary'!$A$2:$A$2047,$A47,'all sales summary'!$B$2:$B$2047,AF$4)))+(AVERAGEIFS('city centre offline'!$K$2:$K$2047,'city centre offline'!$A$2:$A$2047,$A47,'city centre offline'!$B$2:$B$2047,AF$4)*AVERAGEIFS('all sales summary'!$I$2:$I$2047,'all sales summary'!$A$2:$A$2047,$A47,'all sales summary'!$B$2:$B$2047,AF$4)))</f>
        <v>0.16703546055256008</v>
      </c>
      <c r="AG47" s="60">
        <f>(AVERAGEIFS('city centre offline'!$K$2:$K$2047,'city centre offline'!$A$2:$A$2047,$A47,'city centre offline'!$B$2:$B$2047,AG$4)*AVERAGEIFS('all sales summary'!$I$2:$I$2047,'all sales summary'!$A$2:$A$2047,$A47,'all sales summary'!$B$2:$B$2047,AG$4))/((AVERAGEIFS('overall city offline'!$K$2:$K$2047,'overall city offline'!$A$2:$A$2047,$A47,'overall city offline'!$B$2:$B$2047,AG$4)*(1-AVERAGEIFS('all sales summary'!$I$2:$I$2047,'all sales summary'!$A$2:$A$2047,$A47,'all sales summary'!$B$2:$B$2047,AG$4)))+(AVERAGEIFS('city centre offline'!$K$2:$K$2047,'city centre offline'!$A$2:$A$2047,$A47,'city centre offline'!$B$2:$B$2047,AG$4)*AVERAGEIFS('all sales summary'!$I$2:$I$2047,'all sales summary'!$A$2:$A$2047,$A47,'all sales summary'!$B$2:$B$2047,AG$4)))</f>
        <v>0.19844863750541591</v>
      </c>
      <c r="AH47" s="60">
        <f>(AVERAGEIFS('city centre offline'!$K$2:$K$2047,'city centre offline'!$A$2:$A$2047,$A47,'city centre offline'!$B$2:$B$2047,AH$4)*AVERAGEIFS('all sales summary'!$I$2:$I$2047,'all sales summary'!$A$2:$A$2047,$A47,'all sales summary'!$B$2:$B$2047,AH$4))/((AVERAGEIFS('overall city offline'!$K$2:$K$2047,'overall city offline'!$A$2:$A$2047,$A47,'overall city offline'!$B$2:$B$2047,AH$4)*(1-AVERAGEIFS('all sales summary'!$I$2:$I$2047,'all sales summary'!$A$2:$A$2047,$A47,'all sales summary'!$B$2:$B$2047,AH$4)))+(AVERAGEIFS('city centre offline'!$K$2:$K$2047,'city centre offline'!$A$2:$A$2047,$A47,'city centre offline'!$B$2:$B$2047,AH$4)*AVERAGEIFS('all sales summary'!$I$2:$I$2047,'all sales summary'!$A$2:$A$2047,$A47,'all sales summary'!$B$2:$B$2047,AH$4)))</f>
        <v>0.17928484672348324</v>
      </c>
    </row>
    <row r="48" spans="1:34" x14ac:dyDescent="0.3">
      <c r="A48" t="s">
        <v>50</v>
      </c>
      <c r="B48" s="60">
        <f>(AVERAGEIFS('city centre offline'!$K$2:$K$2047,'city centre offline'!$A$2:$A$2047,$A48,'city centre offline'!$B$2:$B$2047,B$4)*AVERAGEIFS('all sales summary'!$I$2:$I$2047,'all sales summary'!$A$2:$A$2047,$A48,'all sales summary'!$B$2:$B$2047,B$4))/((AVERAGEIFS('overall city offline'!$K$2:$K$2047,'overall city offline'!$A$2:$A$2047,$A48,'overall city offline'!$B$2:$B$2047,B$4)*(1-AVERAGEIFS('all sales summary'!$I$2:$I$2047,'all sales summary'!$A$2:$A$2047,$A48,'all sales summary'!$B$2:$B$2047,B$4)))+(AVERAGEIFS('city centre offline'!$K$2:$K$2047,'city centre offline'!$A$2:$A$2047,$A48,'city centre offline'!$B$2:$B$2047,B$4)*AVERAGEIFS('all sales summary'!$I$2:$I$2047,'all sales summary'!$A$2:$A$2047,$A48,'all sales summary'!$B$2:$B$2047,B$4)))</f>
        <v>0.31181884716254998</v>
      </c>
      <c r="C48" s="60">
        <f>(AVERAGEIFS('city centre offline'!$K$2:$K$2047,'city centre offline'!$A$2:$A$2047,$A48,'city centre offline'!$B$2:$B$2047,C$4)*AVERAGEIFS('all sales summary'!$I$2:$I$2047,'all sales summary'!$A$2:$A$2047,$A48,'all sales summary'!$B$2:$B$2047,C$4))/((AVERAGEIFS('overall city offline'!$K$2:$K$2047,'overall city offline'!$A$2:$A$2047,$A48,'overall city offline'!$B$2:$B$2047,C$4)*(1-AVERAGEIFS('all sales summary'!$I$2:$I$2047,'all sales summary'!$A$2:$A$2047,$A48,'all sales summary'!$B$2:$B$2047,C$4)))+(AVERAGEIFS('city centre offline'!$K$2:$K$2047,'city centre offline'!$A$2:$A$2047,$A48,'city centre offline'!$B$2:$B$2047,C$4)*AVERAGEIFS('all sales summary'!$I$2:$I$2047,'all sales summary'!$A$2:$A$2047,$A48,'all sales summary'!$B$2:$B$2047,C$4)))</f>
        <v>0.3122600480907331</v>
      </c>
      <c r="D48" s="60">
        <f>(AVERAGEIFS('city centre offline'!$K$2:$K$2047,'city centre offline'!$A$2:$A$2047,$A48,'city centre offline'!$B$2:$B$2047,D$4)*AVERAGEIFS('all sales summary'!$I$2:$I$2047,'all sales summary'!$A$2:$A$2047,$A48,'all sales summary'!$B$2:$B$2047,D$4))/((AVERAGEIFS('overall city offline'!$K$2:$K$2047,'overall city offline'!$A$2:$A$2047,$A48,'overall city offline'!$B$2:$B$2047,D$4)*(1-AVERAGEIFS('all sales summary'!$I$2:$I$2047,'all sales summary'!$A$2:$A$2047,$A48,'all sales summary'!$B$2:$B$2047,D$4)))+(AVERAGEIFS('city centre offline'!$K$2:$K$2047,'city centre offline'!$A$2:$A$2047,$A48,'city centre offline'!$B$2:$B$2047,D$4)*AVERAGEIFS('all sales summary'!$I$2:$I$2047,'all sales summary'!$A$2:$A$2047,$A48,'all sales summary'!$B$2:$B$2047,D$4)))</f>
        <v>0.3043111578381531</v>
      </c>
      <c r="E48" s="60">
        <f>(AVERAGEIFS('city centre offline'!$K$2:$K$2047,'city centre offline'!$A$2:$A$2047,$A48,'city centre offline'!$B$2:$B$2047,E$4)*AVERAGEIFS('all sales summary'!$I$2:$I$2047,'all sales summary'!$A$2:$A$2047,$A48,'all sales summary'!$B$2:$B$2047,E$4))/((AVERAGEIFS('overall city offline'!$K$2:$K$2047,'overall city offline'!$A$2:$A$2047,$A48,'overall city offline'!$B$2:$B$2047,E$4)*(1-AVERAGEIFS('all sales summary'!$I$2:$I$2047,'all sales summary'!$A$2:$A$2047,$A48,'all sales summary'!$B$2:$B$2047,E$4)))+(AVERAGEIFS('city centre offline'!$K$2:$K$2047,'city centre offline'!$A$2:$A$2047,$A48,'city centre offline'!$B$2:$B$2047,E$4)*AVERAGEIFS('all sales summary'!$I$2:$I$2047,'all sales summary'!$A$2:$A$2047,$A48,'all sales summary'!$B$2:$B$2047,E$4)))</f>
        <v>0.30700221622510149</v>
      </c>
      <c r="F48" s="60">
        <f>(AVERAGEIFS('city centre offline'!$K$2:$K$2047,'city centre offline'!$A$2:$A$2047,$A48,'city centre offline'!$B$2:$B$2047,F$4)*AVERAGEIFS('all sales summary'!$I$2:$I$2047,'all sales summary'!$A$2:$A$2047,$A48,'all sales summary'!$B$2:$B$2047,F$4))/((AVERAGEIFS('overall city offline'!$K$2:$K$2047,'overall city offline'!$A$2:$A$2047,$A48,'overall city offline'!$B$2:$B$2047,F$4)*(1-AVERAGEIFS('all sales summary'!$I$2:$I$2047,'all sales summary'!$A$2:$A$2047,$A48,'all sales summary'!$B$2:$B$2047,F$4)))+(AVERAGEIFS('city centre offline'!$K$2:$K$2047,'city centre offline'!$A$2:$A$2047,$A48,'city centre offline'!$B$2:$B$2047,F$4)*AVERAGEIFS('all sales summary'!$I$2:$I$2047,'all sales summary'!$A$2:$A$2047,$A48,'all sales summary'!$B$2:$B$2047,F$4)))</f>
        <v>0.31020717815962029</v>
      </c>
      <c r="G48" s="60">
        <f>(AVERAGEIFS('city centre offline'!$K$2:$K$2047,'city centre offline'!$A$2:$A$2047,$A48,'city centre offline'!$B$2:$B$2047,G$4)*AVERAGEIFS('all sales summary'!$I$2:$I$2047,'all sales summary'!$A$2:$A$2047,$A48,'all sales summary'!$B$2:$B$2047,G$4))/((AVERAGEIFS('overall city offline'!$K$2:$K$2047,'overall city offline'!$A$2:$A$2047,$A48,'overall city offline'!$B$2:$B$2047,G$4)*(1-AVERAGEIFS('all sales summary'!$I$2:$I$2047,'all sales summary'!$A$2:$A$2047,$A48,'all sales summary'!$B$2:$B$2047,G$4)))+(AVERAGEIFS('city centre offline'!$K$2:$K$2047,'city centre offline'!$A$2:$A$2047,$A48,'city centre offline'!$B$2:$B$2047,G$4)*AVERAGEIFS('all sales summary'!$I$2:$I$2047,'all sales summary'!$A$2:$A$2047,$A48,'all sales summary'!$B$2:$B$2047,G$4)))</f>
        <v>0.30320059269749344</v>
      </c>
      <c r="H48" s="60">
        <f>(AVERAGEIFS('city centre offline'!$K$2:$K$2047,'city centre offline'!$A$2:$A$2047,$A48,'city centre offline'!$B$2:$B$2047,H$4)*AVERAGEIFS('all sales summary'!$I$2:$I$2047,'all sales summary'!$A$2:$A$2047,$A48,'all sales summary'!$B$2:$B$2047,H$4))/((AVERAGEIFS('overall city offline'!$K$2:$K$2047,'overall city offline'!$A$2:$A$2047,$A48,'overall city offline'!$B$2:$B$2047,H$4)*(1-AVERAGEIFS('all sales summary'!$I$2:$I$2047,'all sales summary'!$A$2:$A$2047,$A48,'all sales summary'!$B$2:$B$2047,H$4)))+(AVERAGEIFS('city centre offline'!$K$2:$K$2047,'city centre offline'!$A$2:$A$2047,$A48,'city centre offline'!$B$2:$B$2047,H$4)*AVERAGEIFS('all sales summary'!$I$2:$I$2047,'all sales summary'!$A$2:$A$2047,$A48,'all sales summary'!$B$2:$B$2047,H$4)))</f>
        <v>0.29229432864144356</v>
      </c>
      <c r="I48" s="60">
        <f>(AVERAGEIFS('city centre offline'!$K$2:$K$2047,'city centre offline'!$A$2:$A$2047,$A48,'city centre offline'!$B$2:$B$2047,I$4)*AVERAGEIFS('all sales summary'!$I$2:$I$2047,'all sales summary'!$A$2:$A$2047,$A48,'all sales summary'!$B$2:$B$2047,I$4))/((AVERAGEIFS('overall city offline'!$K$2:$K$2047,'overall city offline'!$A$2:$A$2047,$A48,'overall city offline'!$B$2:$B$2047,I$4)*(1-AVERAGEIFS('all sales summary'!$I$2:$I$2047,'all sales summary'!$A$2:$A$2047,$A48,'all sales summary'!$B$2:$B$2047,I$4)))+(AVERAGEIFS('city centre offline'!$K$2:$K$2047,'city centre offline'!$A$2:$A$2047,$A48,'city centre offline'!$B$2:$B$2047,I$4)*AVERAGEIFS('all sales summary'!$I$2:$I$2047,'all sales summary'!$A$2:$A$2047,$A48,'all sales summary'!$B$2:$B$2047,I$4)))</f>
        <v>0.31222302414820124</v>
      </c>
      <c r="J48" s="60">
        <f>(AVERAGEIFS('city centre offline'!$K$2:$K$2047,'city centre offline'!$A$2:$A$2047,$A48,'city centre offline'!$B$2:$B$2047,J$4)*AVERAGEIFS('all sales summary'!$I$2:$I$2047,'all sales summary'!$A$2:$A$2047,$A48,'all sales summary'!$B$2:$B$2047,J$4))/((AVERAGEIFS('overall city offline'!$K$2:$K$2047,'overall city offline'!$A$2:$A$2047,$A48,'overall city offline'!$B$2:$B$2047,J$4)*(1-AVERAGEIFS('all sales summary'!$I$2:$I$2047,'all sales summary'!$A$2:$A$2047,$A48,'all sales summary'!$B$2:$B$2047,J$4)))+(AVERAGEIFS('city centre offline'!$K$2:$K$2047,'city centre offline'!$A$2:$A$2047,$A48,'city centre offline'!$B$2:$B$2047,J$4)*AVERAGEIFS('all sales summary'!$I$2:$I$2047,'all sales summary'!$A$2:$A$2047,$A48,'all sales summary'!$B$2:$B$2047,J$4)))</f>
        <v>0.29412395189995511</v>
      </c>
      <c r="K48" s="60">
        <f>(AVERAGEIFS('city centre offline'!$K$2:$K$2047,'city centre offline'!$A$2:$A$2047,$A48,'city centre offline'!$B$2:$B$2047,K$4)*AVERAGEIFS('all sales summary'!$I$2:$I$2047,'all sales summary'!$A$2:$A$2047,$A48,'all sales summary'!$B$2:$B$2047,K$4))/((AVERAGEIFS('overall city offline'!$K$2:$K$2047,'overall city offline'!$A$2:$A$2047,$A48,'overall city offline'!$B$2:$B$2047,K$4)*(1-AVERAGEIFS('all sales summary'!$I$2:$I$2047,'all sales summary'!$A$2:$A$2047,$A48,'all sales summary'!$B$2:$B$2047,K$4)))+(AVERAGEIFS('city centre offline'!$K$2:$K$2047,'city centre offline'!$A$2:$A$2047,$A48,'city centre offline'!$B$2:$B$2047,K$4)*AVERAGEIFS('all sales summary'!$I$2:$I$2047,'all sales summary'!$A$2:$A$2047,$A48,'all sales summary'!$B$2:$B$2047,K$4)))</f>
        <v>0.29456064877172244</v>
      </c>
      <c r="L48" s="60">
        <f>(AVERAGEIFS('city centre offline'!$K$2:$K$2047,'city centre offline'!$A$2:$A$2047,$A48,'city centre offline'!$B$2:$B$2047,L$4)*AVERAGEIFS('all sales summary'!$I$2:$I$2047,'all sales summary'!$A$2:$A$2047,$A48,'all sales summary'!$B$2:$B$2047,L$4))/((AVERAGEIFS('overall city offline'!$K$2:$K$2047,'overall city offline'!$A$2:$A$2047,$A48,'overall city offline'!$B$2:$B$2047,L$4)*(1-AVERAGEIFS('all sales summary'!$I$2:$I$2047,'all sales summary'!$A$2:$A$2047,$A48,'all sales summary'!$B$2:$B$2047,L$4)))+(AVERAGEIFS('city centre offline'!$K$2:$K$2047,'city centre offline'!$A$2:$A$2047,$A48,'city centre offline'!$B$2:$B$2047,L$4)*AVERAGEIFS('all sales summary'!$I$2:$I$2047,'all sales summary'!$A$2:$A$2047,$A48,'all sales summary'!$B$2:$B$2047,L$4)))</f>
        <v>0.31633527781775705</v>
      </c>
      <c r="M48" s="60">
        <f>(AVERAGEIFS('city centre offline'!$K$2:$K$2047,'city centre offline'!$A$2:$A$2047,$A48,'city centre offline'!$B$2:$B$2047,M$4)*AVERAGEIFS('all sales summary'!$I$2:$I$2047,'all sales summary'!$A$2:$A$2047,$A48,'all sales summary'!$B$2:$B$2047,M$4))/((AVERAGEIFS('overall city offline'!$K$2:$K$2047,'overall city offline'!$A$2:$A$2047,$A48,'overall city offline'!$B$2:$B$2047,M$4)*(1-AVERAGEIFS('all sales summary'!$I$2:$I$2047,'all sales summary'!$A$2:$A$2047,$A48,'all sales summary'!$B$2:$B$2047,M$4)))+(AVERAGEIFS('city centre offline'!$K$2:$K$2047,'city centre offline'!$A$2:$A$2047,$A48,'city centre offline'!$B$2:$B$2047,M$4)*AVERAGEIFS('all sales summary'!$I$2:$I$2047,'all sales summary'!$A$2:$A$2047,$A48,'all sales summary'!$B$2:$B$2047,M$4)))</f>
        <v>0.3490414866086356</v>
      </c>
      <c r="N48" s="60">
        <f>(AVERAGEIFS('city centre offline'!$K$2:$K$2047,'city centre offline'!$A$2:$A$2047,$A48,'city centre offline'!$B$2:$B$2047,N$4)*AVERAGEIFS('all sales summary'!$I$2:$I$2047,'all sales summary'!$A$2:$A$2047,$A48,'all sales summary'!$B$2:$B$2047,N$4))/((AVERAGEIFS('overall city offline'!$K$2:$K$2047,'overall city offline'!$A$2:$A$2047,$A48,'overall city offline'!$B$2:$B$2047,N$4)*(1-AVERAGEIFS('all sales summary'!$I$2:$I$2047,'all sales summary'!$A$2:$A$2047,$A48,'all sales summary'!$B$2:$B$2047,N$4)))+(AVERAGEIFS('city centre offline'!$K$2:$K$2047,'city centre offline'!$A$2:$A$2047,$A48,'city centre offline'!$B$2:$B$2047,N$4)*AVERAGEIFS('all sales summary'!$I$2:$I$2047,'all sales summary'!$A$2:$A$2047,$A48,'all sales summary'!$B$2:$B$2047,N$4)))</f>
        <v>0.31048452596830345</v>
      </c>
      <c r="O48" s="60">
        <f>(AVERAGEIFS('city centre offline'!$K$2:$K$2047,'city centre offline'!$A$2:$A$2047,$A48,'city centre offline'!$B$2:$B$2047,O$4)*AVERAGEIFS('all sales summary'!$I$2:$I$2047,'all sales summary'!$A$2:$A$2047,$A48,'all sales summary'!$B$2:$B$2047,O$4))/((AVERAGEIFS('overall city offline'!$K$2:$K$2047,'overall city offline'!$A$2:$A$2047,$A48,'overall city offline'!$B$2:$B$2047,O$4)*(1-AVERAGEIFS('all sales summary'!$I$2:$I$2047,'all sales summary'!$A$2:$A$2047,$A48,'all sales summary'!$B$2:$B$2047,O$4)))+(AVERAGEIFS('city centre offline'!$K$2:$K$2047,'city centre offline'!$A$2:$A$2047,$A48,'city centre offline'!$B$2:$B$2047,O$4)*AVERAGEIFS('all sales summary'!$I$2:$I$2047,'all sales summary'!$A$2:$A$2047,$A48,'all sales summary'!$B$2:$B$2047,O$4)))</f>
        <v>0.31403972669646874</v>
      </c>
      <c r="P48" s="60">
        <f>(AVERAGEIFS('city centre offline'!$K$2:$K$2047,'city centre offline'!$A$2:$A$2047,$A48,'city centre offline'!$B$2:$B$2047,P$4)*AVERAGEIFS('all sales summary'!$I$2:$I$2047,'all sales summary'!$A$2:$A$2047,$A48,'all sales summary'!$B$2:$B$2047,P$4))/((AVERAGEIFS('overall city offline'!$K$2:$K$2047,'overall city offline'!$A$2:$A$2047,$A48,'overall city offline'!$B$2:$B$2047,P$4)*(1-AVERAGEIFS('all sales summary'!$I$2:$I$2047,'all sales summary'!$A$2:$A$2047,$A48,'all sales summary'!$B$2:$B$2047,P$4)))+(AVERAGEIFS('city centre offline'!$K$2:$K$2047,'city centre offline'!$A$2:$A$2047,$A48,'city centre offline'!$B$2:$B$2047,P$4)*AVERAGEIFS('all sales summary'!$I$2:$I$2047,'all sales summary'!$A$2:$A$2047,$A48,'all sales summary'!$B$2:$B$2047,P$4)))</f>
        <v>0.25740605982451542</v>
      </c>
      <c r="Q48" s="60">
        <f>(AVERAGEIFS('city centre offline'!$K$2:$K$2047,'city centre offline'!$A$2:$A$2047,$A48,'city centre offline'!$B$2:$B$2047,Q$4)*AVERAGEIFS('all sales summary'!$I$2:$I$2047,'all sales summary'!$A$2:$A$2047,$A48,'all sales summary'!$B$2:$B$2047,Q$4))/((AVERAGEIFS('overall city offline'!$K$2:$K$2047,'overall city offline'!$A$2:$A$2047,$A48,'overall city offline'!$B$2:$B$2047,Q$4)*(1-AVERAGEIFS('all sales summary'!$I$2:$I$2047,'all sales summary'!$A$2:$A$2047,$A48,'all sales summary'!$B$2:$B$2047,Q$4)))+(AVERAGEIFS('city centre offline'!$K$2:$K$2047,'city centre offline'!$A$2:$A$2047,$A48,'city centre offline'!$B$2:$B$2047,Q$4)*AVERAGEIFS('all sales summary'!$I$2:$I$2047,'all sales summary'!$A$2:$A$2047,$A48,'all sales summary'!$B$2:$B$2047,Q$4)))</f>
        <v>0.15882148048611275</v>
      </c>
      <c r="R48" s="60">
        <f>(AVERAGEIFS('city centre offline'!$K$2:$K$2047,'city centre offline'!$A$2:$A$2047,$A48,'city centre offline'!$B$2:$B$2047,R$4)*AVERAGEIFS('all sales summary'!$I$2:$I$2047,'all sales summary'!$A$2:$A$2047,$A48,'all sales summary'!$B$2:$B$2047,R$4))/((AVERAGEIFS('overall city offline'!$K$2:$K$2047,'overall city offline'!$A$2:$A$2047,$A48,'overall city offline'!$B$2:$B$2047,R$4)*(1-AVERAGEIFS('all sales summary'!$I$2:$I$2047,'all sales summary'!$A$2:$A$2047,$A48,'all sales summary'!$B$2:$B$2047,R$4)))+(AVERAGEIFS('city centre offline'!$K$2:$K$2047,'city centre offline'!$A$2:$A$2047,$A48,'city centre offline'!$B$2:$B$2047,R$4)*AVERAGEIFS('all sales summary'!$I$2:$I$2047,'all sales summary'!$A$2:$A$2047,$A48,'all sales summary'!$B$2:$B$2047,R$4)))</f>
        <v>0.14760040911233499</v>
      </c>
      <c r="S48" s="60">
        <f>(AVERAGEIFS('city centre offline'!$K$2:$K$2047,'city centre offline'!$A$2:$A$2047,$A48,'city centre offline'!$B$2:$B$2047,S$4)*AVERAGEIFS('all sales summary'!$I$2:$I$2047,'all sales summary'!$A$2:$A$2047,$A48,'all sales summary'!$B$2:$B$2047,S$4))/((AVERAGEIFS('overall city offline'!$K$2:$K$2047,'overall city offline'!$A$2:$A$2047,$A48,'overall city offline'!$B$2:$B$2047,S$4)*(1-AVERAGEIFS('all sales summary'!$I$2:$I$2047,'all sales summary'!$A$2:$A$2047,$A48,'all sales summary'!$B$2:$B$2047,S$4)))+(AVERAGEIFS('city centre offline'!$K$2:$K$2047,'city centre offline'!$A$2:$A$2047,$A48,'city centre offline'!$B$2:$B$2047,S$4)*AVERAGEIFS('all sales summary'!$I$2:$I$2047,'all sales summary'!$A$2:$A$2047,$A48,'all sales summary'!$B$2:$B$2047,S$4)))</f>
        <v>0.15013182055391805</v>
      </c>
      <c r="T48" s="60">
        <f>(AVERAGEIFS('city centre offline'!$K$2:$K$2047,'city centre offline'!$A$2:$A$2047,$A48,'city centre offline'!$B$2:$B$2047,T$4)*AVERAGEIFS('all sales summary'!$I$2:$I$2047,'all sales summary'!$A$2:$A$2047,$A48,'all sales summary'!$B$2:$B$2047,T$4))/((AVERAGEIFS('overall city offline'!$K$2:$K$2047,'overall city offline'!$A$2:$A$2047,$A48,'overall city offline'!$B$2:$B$2047,T$4)*(1-AVERAGEIFS('all sales summary'!$I$2:$I$2047,'all sales summary'!$A$2:$A$2047,$A48,'all sales summary'!$B$2:$B$2047,T$4)))+(AVERAGEIFS('city centre offline'!$K$2:$K$2047,'city centre offline'!$A$2:$A$2047,$A48,'city centre offline'!$B$2:$B$2047,T$4)*AVERAGEIFS('all sales summary'!$I$2:$I$2047,'all sales summary'!$A$2:$A$2047,$A48,'all sales summary'!$B$2:$B$2047,T$4)))</f>
        <v>0.18503396716260836</v>
      </c>
      <c r="U48" s="60">
        <f>(AVERAGEIFS('city centre offline'!$K$2:$K$2047,'city centre offline'!$A$2:$A$2047,$A48,'city centre offline'!$B$2:$B$2047,U$4)*AVERAGEIFS('all sales summary'!$I$2:$I$2047,'all sales summary'!$A$2:$A$2047,$A48,'all sales summary'!$B$2:$B$2047,U$4))/((AVERAGEIFS('overall city offline'!$K$2:$K$2047,'overall city offline'!$A$2:$A$2047,$A48,'overall city offline'!$B$2:$B$2047,U$4)*(1-AVERAGEIFS('all sales summary'!$I$2:$I$2047,'all sales summary'!$A$2:$A$2047,$A48,'all sales summary'!$B$2:$B$2047,U$4)))+(AVERAGEIFS('city centre offline'!$K$2:$K$2047,'city centre offline'!$A$2:$A$2047,$A48,'city centre offline'!$B$2:$B$2047,U$4)*AVERAGEIFS('all sales summary'!$I$2:$I$2047,'all sales summary'!$A$2:$A$2047,$A48,'all sales summary'!$B$2:$B$2047,U$4)))</f>
        <v>0.28048395840345747</v>
      </c>
      <c r="V48" s="60">
        <f>(AVERAGEIFS('city centre offline'!$K$2:$K$2047,'city centre offline'!$A$2:$A$2047,$A48,'city centre offline'!$B$2:$B$2047,V$4)*AVERAGEIFS('all sales summary'!$I$2:$I$2047,'all sales summary'!$A$2:$A$2047,$A48,'all sales summary'!$B$2:$B$2047,V$4))/((AVERAGEIFS('overall city offline'!$K$2:$K$2047,'overall city offline'!$A$2:$A$2047,$A48,'overall city offline'!$B$2:$B$2047,V$4)*(1-AVERAGEIFS('all sales summary'!$I$2:$I$2047,'all sales summary'!$A$2:$A$2047,$A48,'all sales summary'!$B$2:$B$2047,V$4)))+(AVERAGEIFS('city centre offline'!$K$2:$K$2047,'city centre offline'!$A$2:$A$2047,$A48,'city centre offline'!$B$2:$B$2047,V$4)*AVERAGEIFS('all sales summary'!$I$2:$I$2047,'all sales summary'!$A$2:$A$2047,$A48,'all sales summary'!$B$2:$B$2047,V$4)))</f>
        <v>0.28335956565879961</v>
      </c>
      <c r="W48" s="60">
        <f>(AVERAGEIFS('city centre offline'!$K$2:$K$2047,'city centre offline'!$A$2:$A$2047,$A48,'city centre offline'!$B$2:$B$2047,W$4)*AVERAGEIFS('all sales summary'!$I$2:$I$2047,'all sales summary'!$A$2:$A$2047,$A48,'all sales summary'!$B$2:$B$2047,W$4))/((AVERAGEIFS('overall city offline'!$K$2:$K$2047,'overall city offline'!$A$2:$A$2047,$A48,'overall city offline'!$B$2:$B$2047,W$4)*(1-AVERAGEIFS('all sales summary'!$I$2:$I$2047,'all sales summary'!$A$2:$A$2047,$A48,'all sales summary'!$B$2:$B$2047,W$4)))+(AVERAGEIFS('city centre offline'!$K$2:$K$2047,'city centre offline'!$A$2:$A$2047,$A48,'city centre offline'!$B$2:$B$2047,W$4)*AVERAGEIFS('all sales summary'!$I$2:$I$2047,'all sales summary'!$A$2:$A$2047,$A48,'all sales summary'!$B$2:$B$2047,W$4)))</f>
        <v>0.28115189345732428</v>
      </c>
      <c r="X48" s="60">
        <f>(AVERAGEIFS('city centre offline'!$K$2:$K$2047,'city centre offline'!$A$2:$A$2047,$A48,'city centre offline'!$B$2:$B$2047,X$4)*AVERAGEIFS('all sales summary'!$I$2:$I$2047,'all sales summary'!$A$2:$A$2047,$A48,'all sales summary'!$B$2:$B$2047,X$4))/((AVERAGEIFS('overall city offline'!$K$2:$K$2047,'overall city offline'!$A$2:$A$2047,$A48,'overall city offline'!$B$2:$B$2047,X$4)*(1-AVERAGEIFS('all sales summary'!$I$2:$I$2047,'all sales summary'!$A$2:$A$2047,$A48,'all sales summary'!$B$2:$B$2047,X$4)))+(AVERAGEIFS('city centre offline'!$K$2:$K$2047,'city centre offline'!$A$2:$A$2047,$A48,'city centre offline'!$B$2:$B$2047,X$4)*AVERAGEIFS('all sales summary'!$I$2:$I$2047,'all sales summary'!$A$2:$A$2047,$A48,'all sales summary'!$B$2:$B$2047,X$4)))</f>
        <v>0.19397512304091219</v>
      </c>
      <c r="Y48" s="60">
        <f>(AVERAGEIFS('city centre offline'!$K$2:$K$2047,'city centre offline'!$A$2:$A$2047,$A48,'city centre offline'!$B$2:$B$2047,Y$4)*AVERAGEIFS('all sales summary'!$I$2:$I$2047,'all sales summary'!$A$2:$A$2047,$A48,'all sales summary'!$B$2:$B$2047,Y$4))/((AVERAGEIFS('overall city offline'!$K$2:$K$2047,'overall city offline'!$A$2:$A$2047,$A48,'overall city offline'!$B$2:$B$2047,Y$4)*(1-AVERAGEIFS('all sales summary'!$I$2:$I$2047,'all sales summary'!$A$2:$A$2047,$A48,'all sales summary'!$B$2:$B$2047,Y$4)))+(AVERAGEIFS('city centre offline'!$K$2:$K$2047,'city centre offline'!$A$2:$A$2047,$A48,'city centre offline'!$B$2:$B$2047,Y$4)*AVERAGEIFS('all sales summary'!$I$2:$I$2047,'all sales summary'!$A$2:$A$2047,$A48,'all sales summary'!$B$2:$B$2047,Y$4)))</f>
        <v>0.30299845510486595</v>
      </c>
      <c r="Z48" s="60">
        <f>(AVERAGEIFS('city centre offline'!$K$2:$K$2047,'city centre offline'!$A$2:$A$2047,$A48,'city centre offline'!$B$2:$B$2047,Z$4)*AVERAGEIFS('all sales summary'!$I$2:$I$2047,'all sales summary'!$A$2:$A$2047,$A48,'all sales summary'!$B$2:$B$2047,Z$4))/((AVERAGEIFS('overall city offline'!$K$2:$K$2047,'overall city offline'!$A$2:$A$2047,$A48,'overall city offline'!$B$2:$B$2047,Z$4)*(1-AVERAGEIFS('all sales summary'!$I$2:$I$2047,'all sales summary'!$A$2:$A$2047,$A48,'all sales summary'!$B$2:$B$2047,Z$4)))+(AVERAGEIFS('city centre offline'!$K$2:$K$2047,'city centre offline'!$A$2:$A$2047,$A48,'city centre offline'!$B$2:$B$2047,Z$4)*AVERAGEIFS('all sales summary'!$I$2:$I$2047,'all sales summary'!$A$2:$A$2047,$A48,'all sales summary'!$B$2:$B$2047,Z$4)))</f>
        <v>0.19072921518344779</v>
      </c>
      <c r="AA48" s="60">
        <f>(AVERAGEIFS('city centre offline'!$K$2:$K$2047,'city centre offline'!$A$2:$A$2047,$A48,'city centre offline'!$B$2:$B$2047,AA$4)*AVERAGEIFS('all sales summary'!$I$2:$I$2047,'all sales summary'!$A$2:$A$2047,$A48,'all sales summary'!$B$2:$B$2047,AA$4))/((AVERAGEIFS('overall city offline'!$K$2:$K$2047,'overall city offline'!$A$2:$A$2047,$A48,'overall city offline'!$B$2:$B$2047,AA$4)*(1-AVERAGEIFS('all sales summary'!$I$2:$I$2047,'all sales summary'!$A$2:$A$2047,$A48,'all sales summary'!$B$2:$B$2047,AA$4)))+(AVERAGEIFS('city centre offline'!$K$2:$K$2047,'city centre offline'!$A$2:$A$2047,$A48,'city centre offline'!$B$2:$B$2047,AA$4)*AVERAGEIFS('all sales summary'!$I$2:$I$2047,'all sales summary'!$A$2:$A$2047,$A48,'all sales summary'!$B$2:$B$2047,AA$4)))</f>
        <v>0.29215999835826389</v>
      </c>
      <c r="AB48" s="60">
        <f>(AVERAGEIFS('city centre offline'!$K$2:$K$2047,'city centre offline'!$A$2:$A$2047,$A48,'city centre offline'!$B$2:$B$2047,AB$4)*AVERAGEIFS('all sales summary'!$I$2:$I$2047,'all sales summary'!$A$2:$A$2047,$A48,'all sales summary'!$B$2:$B$2047,AB$4))/((AVERAGEIFS('overall city offline'!$K$2:$K$2047,'overall city offline'!$A$2:$A$2047,$A48,'overall city offline'!$B$2:$B$2047,AB$4)*(1-AVERAGEIFS('all sales summary'!$I$2:$I$2047,'all sales summary'!$A$2:$A$2047,$A48,'all sales summary'!$B$2:$B$2047,AB$4)))+(AVERAGEIFS('city centre offline'!$K$2:$K$2047,'city centre offline'!$A$2:$A$2047,$A48,'city centre offline'!$B$2:$B$2047,AB$4)*AVERAGEIFS('all sales summary'!$I$2:$I$2047,'all sales summary'!$A$2:$A$2047,$A48,'all sales summary'!$B$2:$B$2047,AB$4)))</f>
        <v>0.27093583594037318</v>
      </c>
      <c r="AC48" s="60">
        <f>(AVERAGEIFS('city centre offline'!$K$2:$K$2047,'city centre offline'!$A$2:$A$2047,$A48,'city centre offline'!$B$2:$B$2047,AC$4)*AVERAGEIFS('all sales summary'!$I$2:$I$2047,'all sales summary'!$A$2:$A$2047,$A48,'all sales summary'!$B$2:$B$2047,AC$4))/((AVERAGEIFS('overall city offline'!$K$2:$K$2047,'overall city offline'!$A$2:$A$2047,$A48,'overall city offline'!$B$2:$B$2047,AC$4)*(1-AVERAGEIFS('all sales summary'!$I$2:$I$2047,'all sales summary'!$A$2:$A$2047,$A48,'all sales summary'!$B$2:$B$2047,AC$4)))+(AVERAGEIFS('city centre offline'!$K$2:$K$2047,'city centre offline'!$A$2:$A$2047,$A48,'city centre offline'!$B$2:$B$2047,AC$4)*AVERAGEIFS('all sales summary'!$I$2:$I$2047,'all sales summary'!$A$2:$A$2047,$A48,'all sales summary'!$B$2:$B$2047,AC$4)))</f>
        <v>0.24635457405245029</v>
      </c>
      <c r="AD48" s="60">
        <f>(AVERAGEIFS('city centre offline'!$K$2:$K$2047,'city centre offline'!$A$2:$A$2047,$A48,'city centre offline'!$B$2:$B$2047,AD$4)*AVERAGEIFS('all sales summary'!$I$2:$I$2047,'all sales summary'!$A$2:$A$2047,$A48,'all sales summary'!$B$2:$B$2047,AD$4))/((AVERAGEIFS('overall city offline'!$K$2:$K$2047,'overall city offline'!$A$2:$A$2047,$A48,'overall city offline'!$B$2:$B$2047,AD$4)*(1-AVERAGEIFS('all sales summary'!$I$2:$I$2047,'all sales summary'!$A$2:$A$2047,$A48,'all sales summary'!$B$2:$B$2047,AD$4)))+(AVERAGEIFS('city centre offline'!$K$2:$K$2047,'city centre offline'!$A$2:$A$2047,$A48,'city centre offline'!$B$2:$B$2047,AD$4)*AVERAGEIFS('all sales summary'!$I$2:$I$2047,'all sales summary'!$A$2:$A$2047,$A48,'all sales summary'!$B$2:$B$2047,AD$4)))</f>
        <v>0.23201831504977524</v>
      </c>
      <c r="AE48" s="60">
        <f>(AVERAGEIFS('city centre offline'!$K$2:$K$2047,'city centre offline'!$A$2:$A$2047,$A48,'city centre offline'!$B$2:$B$2047,AE$4)*AVERAGEIFS('all sales summary'!$I$2:$I$2047,'all sales summary'!$A$2:$A$2047,$A48,'all sales summary'!$B$2:$B$2047,AE$4))/((AVERAGEIFS('overall city offline'!$K$2:$K$2047,'overall city offline'!$A$2:$A$2047,$A48,'overall city offline'!$B$2:$B$2047,AE$4)*(1-AVERAGEIFS('all sales summary'!$I$2:$I$2047,'all sales summary'!$A$2:$A$2047,$A48,'all sales summary'!$B$2:$B$2047,AE$4)))+(AVERAGEIFS('city centre offline'!$K$2:$K$2047,'city centre offline'!$A$2:$A$2047,$A48,'city centre offline'!$B$2:$B$2047,AE$4)*AVERAGEIFS('all sales summary'!$I$2:$I$2047,'all sales summary'!$A$2:$A$2047,$A48,'all sales summary'!$B$2:$B$2047,AE$4)))</f>
        <v>0.24598571317149043</v>
      </c>
      <c r="AF48" s="60">
        <f>(AVERAGEIFS('city centre offline'!$K$2:$K$2047,'city centre offline'!$A$2:$A$2047,$A48,'city centre offline'!$B$2:$B$2047,AF$4)*AVERAGEIFS('all sales summary'!$I$2:$I$2047,'all sales summary'!$A$2:$A$2047,$A48,'all sales summary'!$B$2:$B$2047,AF$4))/((AVERAGEIFS('overall city offline'!$K$2:$K$2047,'overall city offline'!$A$2:$A$2047,$A48,'overall city offline'!$B$2:$B$2047,AF$4)*(1-AVERAGEIFS('all sales summary'!$I$2:$I$2047,'all sales summary'!$A$2:$A$2047,$A48,'all sales summary'!$B$2:$B$2047,AF$4)))+(AVERAGEIFS('city centre offline'!$K$2:$K$2047,'city centre offline'!$A$2:$A$2047,$A48,'city centre offline'!$B$2:$B$2047,AF$4)*AVERAGEIFS('all sales summary'!$I$2:$I$2047,'all sales summary'!$A$2:$A$2047,$A48,'all sales summary'!$B$2:$B$2047,AF$4)))</f>
        <v>0.24159986895754801</v>
      </c>
      <c r="AG48" s="60">
        <f>(AVERAGEIFS('city centre offline'!$K$2:$K$2047,'city centre offline'!$A$2:$A$2047,$A48,'city centre offline'!$B$2:$B$2047,AG$4)*AVERAGEIFS('all sales summary'!$I$2:$I$2047,'all sales summary'!$A$2:$A$2047,$A48,'all sales summary'!$B$2:$B$2047,AG$4))/((AVERAGEIFS('overall city offline'!$K$2:$K$2047,'overall city offline'!$A$2:$A$2047,$A48,'overall city offline'!$B$2:$B$2047,AG$4)*(1-AVERAGEIFS('all sales summary'!$I$2:$I$2047,'all sales summary'!$A$2:$A$2047,$A48,'all sales summary'!$B$2:$B$2047,AG$4)))+(AVERAGEIFS('city centre offline'!$K$2:$K$2047,'city centre offline'!$A$2:$A$2047,$A48,'city centre offline'!$B$2:$B$2047,AG$4)*AVERAGEIFS('all sales summary'!$I$2:$I$2047,'all sales summary'!$A$2:$A$2047,$A48,'all sales summary'!$B$2:$B$2047,AG$4)))</f>
        <v>0.25069316387943058</v>
      </c>
      <c r="AH48" s="60">
        <f>(AVERAGEIFS('city centre offline'!$K$2:$K$2047,'city centre offline'!$A$2:$A$2047,$A48,'city centre offline'!$B$2:$B$2047,AH$4)*AVERAGEIFS('all sales summary'!$I$2:$I$2047,'all sales summary'!$A$2:$A$2047,$A48,'all sales summary'!$B$2:$B$2047,AH$4))/((AVERAGEIFS('overall city offline'!$K$2:$K$2047,'overall city offline'!$A$2:$A$2047,$A48,'overall city offline'!$B$2:$B$2047,AH$4)*(1-AVERAGEIFS('all sales summary'!$I$2:$I$2047,'all sales summary'!$A$2:$A$2047,$A48,'all sales summary'!$B$2:$B$2047,AH$4)))+(AVERAGEIFS('city centre offline'!$K$2:$K$2047,'city centre offline'!$A$2:$A$2047,$A48,'city centre offline'!$B$2:$B$2047,AH$4)*AVERAGEIFS('all sales summary'!$I$2:$I$2047,'all sales summary'!$A$2:$A$2047,$A48,'all sales summary'!$B$2:$B$2047,AH$4)))</f>
        <v>0.253277874846289</v>
      </c>
    </row>
    <row r="49" spans="1:34" x14ac:dyDescent="0.3">
      <c r="A49" t="s">
        <v>51</v>
      </c>
      <c r="B49" s="60">
        <f>(AVERAGEIFS('city centre offline'!$K$2:$K$2047,'city centre offline'!$A$2:$A$2047,$A49,'city centre offline'!$B$2:$B$2047,B$4)*AVERAGEIFS('all sales summary'!$I$2:$I$2047,'all sales summary'!$A$2:$A$2047,$A49,'all sales summary'!$B$2:$B$2047,B$4))/((AVERAGEIFS('overall city offline'!$K$2:$K$2047,'overall city offline'!$A$2:$A$2047,$A49,'overall city offline'!$B$2:$B$2047,B$4)*(1-AVERAGEIFS('all sales summary'!$I$2:$I$2047,'all sales summary'!$A$2:$A$2047,$A49,'all sales summary'!$B$2:$B$2047,B$4)))+(AVERAGEIFS('city centre offline'!$K$2:$K$2047,'city centre offline'!$A$2:$A$2047,$A49,'city centre offline'!$B$2:$B$2047,B$4)*AVERAGEIFS('all sales summary'!$I$2:$I$2047,'all sales summary'!$A$2:$A$2047,$A49,'all sales summary'!$B$2:$B$2047,B$4)))</f>
        <v>0.31992392666659497</v>
      </c>
      <c r="C49" s="60">
        <f>(AVERAGEIFS('city centre offline'!$K$2:$K$2047,'city centre offline'!$A$2:$A$2047,$A49,'city centre offline'!$B$2:$B$2047,C$4)*AVERAGEIFS('all sales summary'!$I$2:$I$2047,'all sales summary'!$A$2:$A$2047,$A49,'all sales summary'!$B$2:$B$2047,C$4))/((AVERAGEIFS('overall city offline'!$K$2:$K$2047,'overall city offline'!$A$2:$A$2047,$A49,'overall city offline'!$B$2:$B$2047,C$4)*(1-AVERAGEIFS('all sales summary'!$I$2:$I$2047,'all sales summary'!$A$2:$A$2047,$A49,'all sales summary'!$B$2:$B$2047,C$4)))+(AVERAGEIFS('city centre offline'!$K$2:$K$2047,'city centre offline'!$A$2:$A$2047,$A49,'city centre offline'!$B$2:$B$2047,C$4)*AVERAGEIFS('all sales summary'!$I$2:$I$2047,'all sales summary'!$A$2:$A$2047,$A49,'all sales summary'!$B$2:$B$2047,C$4)))</f>
        <v>0.31784143529465758</v>
      </c>
      <c r="D49" s="60">
        <f>(AVERAGEIFS('city centre offline'!$K$2:$K$2047,'city centre offline'!$A$2:$A$2047,$A49,'city centre offline'!$B$2:$B$2047,D$4)*AVERAGEIFS('all sales summary'!$I$2:$I$2047,'all sales summary'!$A$2:$A$2047,$A49,'all sales summary'!$B$2:$B$2047,D$4))/((AVERAGEIFS('overall city offline'!$K$2:$K$2047,'overall city offline'!$A$2:$A$2047,$A49,'overall city offline'!$B$2:$B$2047,D$4)*(1-AVERAGEIFS('all sales summary'!$I$2:$I$2047,'all sales summary'!$A$2:$A$2047,$A49,'all sales summary'!$B$2:$B$2047,D$4)))+(AVERAGEIFS('city centre offline'!$K$2:$K$2047,'city centre offline'!$A$2:$A$2047,$A49,'city centre offline'!$B$2:$B$2047,D$4)*AVERAGEIFS('all sales summary'!$I$2:$I$2047,'all sales summary'!$A$2:$A$2047,$A49,'all sales summary'!$B$2:$B$2047,D$4)))</f>
        <v>0.33221427769673106</v>
      </c>
      <c r="E49" s="60">
        <f>(AVERAGEIFS('city centre offline'!$K$2:$K$2047,'city centre offline'!$A$2:$A$2047,$A49,'city centre offline'!$B$2:$B$2047,E$4)*AVERAGEIFS('all sales summary'!$I$2:$I$2047,'all sales summary'!$A$2:$A$2047,$A49,'all sales summary'!$B$2:$B$2047,E$4))/((AVERAGEIFS('overall city offline'!$K$2:$K$2047,'overall city offline'!$A$2:$A$2047,$A49,'overall city offline'!$B$2:$B$2047,E$4)*(1-AVERAGEIFS('all sales summary'!$I$2:$I$2047,'all sales summary'!$A$2:$A$2047,$A49,'all sales summary'!$B$2:$B$2047,E$4)))+(AVERAGEIFS('city centre offline'!$K$2:$K$2047,'city centre offline'!$A$2:$A$2047,$A49,'city centre offline'!$B$2:$B$2047,E$4)*AVERAGEIFS('all sales summary'!$I$2:$I$2047,'all sales summary'!$A$2:$A$2047,$A49,'all sales summary'!$B$2:$B$2047,E$4)))</f>
        <v>0.32022104618766062</v>
      </c>
      <c r="F49" s="60">
        <f>(AVERAGEIFS('city centre offline'!$K$2:$K$2047,'city centre offline'!$A$2:$A$2047,$A49,'city centre offline'!$B$2:$B$2047,F$4)*AVERAGEIFS('all sales summary'!$I$2:$I$2047,'all sales summary'!$A$2:$A$2047,$A49,'all sales summary'!$B$2:$B$2047,F$4))/((AVERAGEIFS('overall city offline'!$K$2:$K$2047,'overall city offline'!$A$2:$A$2047,$A49,'overall city offline'!$B$2:$B$2047,F$4)*(1-AVERAGEIFS('all sales summary'!$I$2:$I$2047,'all sales summary'!$A$2:$A$2047,$A49,'all sales summary'!$B$2:$B$2047,F$4)))+(AVERAGEIFS('city centre offline'!$K$2:$K$2047,'city centre offline'!$A$2:$A$2047,$A49,'city centre offline'!$B$2:$B$2047,F$4)*AVERAGEIFS('all sales summary'!$I$2:$I$2047,'all sales summary'!$A$2:$A$2047,$A49,'all sales summary'!$B$2:$B$2047,F$4)))</f>
        <v>0.3195548655052366</v>
      </c>
      <c r="G49" s="60">
        <f>(AVERAGEIFS('city centre offline'!$K$2:$K$2047,'city centre offline'!$A$2:$A$2047,$A49,'city centre offline'!$B$2:$B$2047,G$4)*AVERAGEIFS('all sales summary'!$I$2:$I$2047,'all sales summary'!$A$2:$A$2047,$A49,'all sales summary'!$B$2:$B$2047,G$4))/((AVERAGEIFS('overall city offline'!$K$2:$K$2047,'overall city offline'!$A$2:$A$2047,$A49,'overall city offline'!$B$2:$B$2047,G$4)*(1-AVERAGEIFS('all sales summary'!$I$2:$I$2047,'all sales summary'!$A$2:$A$2047,$A49,'all sales summary'!$B$2:$B$2047,G$4)))+(AVERAGEIFS('city centre offline'!$K$2:$K$2047,'city centre offline'!$A$2:$A$2047,$A49,'city centre offline'!$B$2:$B$2047,G$4)*AVERAGEIFS('all sales summary'!$I$2:$I$2047,'all sales summary'!$A$2:$A$2047,$A49,'all sales summary'!$B$2:$B$2047,G$4)))</f>
        <v>0.33063951374149997</v>
      </c>
      <c r="H49" s="60">
        <f>(AVERAGEIFS('city centre offline'!$K$2:$K$2047,'city centre offline'!$A$2:$A$2047,$A49,'city centre offline'!$B$2:$B$2047,H$4)*AVERAGEIFS('all sales summary'!$I$2:$I$2047,'all sales summary'!$A$2:$A$2047,$A49,'all sales summary'!$B$2:$B$2047,H$4))/((AVERAGEIFS('overall city offline'!$K$2:$K$2047,'overall city offline'!$A$2:$A$2047,$A49,'overall city offline'!$B$2:$B$2047,H$4)*(1-AVERAGEIFS('all sales summary'!$I$2:$I$2047,'all sales summary'!$A$2:$A$2047,$A49,'all sales summary'!$B$2:$B$2047,H$4)))+(AVERAGEIFS('city centre offline'!$K$2:$K$2047,'city centre offline'!$A$2:$A$2047,$A49,'city centre offline'!$B$2:$B$2047,H$4)*AVERAGEIFS('all sales summary'!$I$2:$I$2047,'all sales summary'!$A$2:$A$2047,$A49,'all sales summary'!$B$2:$B$2047,H$4)))</f>
        <v>0.32816559144646917</v>
      </c>
      <c r="I49" s="60">
        <f>(AVERAGEIFS('city centre offline'!$K$2:$K$2047,'city centre offline'!$A$2:$A$2047,$A49,'city centre offline'!$B$2:$B$2047,I$4)*AVERAGEIFS('all sales summary'!$I$2:$I$2047,'all sales summary'!$A$2:$A$2047,$A49,'all sales summary'!$B$2:$B$2047,I$4))/((AVERAGEIFS('overall city offline'!$K$2:$K$2047,'overall city offline'!$A$2:$A$2047,$A49,'overall city offline'!$B$2:$B$2047,I$4)*(1-AVERAGEIFS('all sales summary'!$I$2:$I$2047,'all sales summary'!$A$2:$A$2047,$A49,'all sales summary'!$B$2:$B$2047,I$4)))+(AVERAGEIFS('city centre offline'!$K$2:$K$2047,'city centre offline'!$A$2:$A$2047,$A49,'city centre offline'!$B$2:$B$2047,I$4)*AVERAGEIFS('all sales summary'!$I$2:$I$2047,'all sales summary'!$A$2:$A$2047,$A49,'all sales summary'!$B$2:$B$2047,I$4)))</f>
        <v>0.3343576701726419</v>
      </c>
      <c r="J49" s="60">
        <f>(AVERAGEIFS('city centre offline'!$K$2:$K$2047,'city centre offline'!$A$2:$A$2047,$A49,'city centre offline'!$B$2:$B$2047,J$4)*AVERAGEIFS('all sales summary'!$I$2:$I$2047,'all sales summary'!$A$2:$A$2047,$A49,'all sales summary'!$B$2:$B$2047,J$4))/((AVERAGEIFS('overall city offline'!$K$2:$K$2047,'overall city offline'!$A$2:$A$2047,$A49,'overall city offline'!$B$2:$B$2047,J$4)*(1-AVERAGEIFS('all sales summary'!$I$2:$I$2047,'all sales summary'!$A$2:$A$2047,$A49,'all sales summary'!$B$2:$B$2047,J$4)))+(AVERAGEIFS('city centre offline'!$K$2:$K$2047,'city centre offline'!$A$2:$A$2047,$A49,'city centre offline'!$B$2:$B$2047,J$4)*AVERAGEIFS('all sales summary'!$I$2:$I$2047,'all sales summary'!$A$2:$A$2047,$A49,'all sales summary'!$B$2:$B$2047,J$4)))</f>
        <v>0.335310385376627</v>
      </c>
      <c r="K49" s="60">
        <f>(AVERAGEIFS('city centre offline'!$K$2:$K$2047,'city centre offline'!$A$2:$A$2047,$A49,'city centre offline'!$B$2:$B$2047,K$4)*AVERAGEIFS('all sales summary'!$I$2:$I$2047,'all sales summary'!$A$2:$A$2047,$A49,'all sales summary'!$B$2:$B$2047,K$4))/((AVERAGEIFS('overall city offline'!$K$2:$K$2047,'overall city offline'!$A$2:$A$2047,$A49,'overall city offline'!$B$2:$B$2047,K$4)*(1-AVERAGEIFS('all sales summary'!$I$2:$I$2047,'all sales summary'!$A$2:$A$2047,$A49,'all sales summary'!$B$2:$B$2047,K$4)))+(AVERAGEIFS('city centre offline'!$K$2:$K$2047,'city centre offline'!$A$2:$A$2047,$A49,'city centre offline'!$B$2:$B$2047,K$4)*AVERAGEIFS('all sales summary'!$I$2:$I$2047,'all sales summary'!$A$2:$A$2047,$A49,'all sales summary'!$B$2:$B$2047,K$4)))</f>
        <v>0.33505731589790611</v>
      </c>
      <c r="L49" s="60">
        <f>(AVERAGEIFS('city centre offline'!$K$2:$K$2047,'city centre offline'!$A$2:$A$2047,$A49,'city centre offline'!$B$2:$B$2047,L$4)*AVERAGEIFS('all sales summary'!$I$2:$I$2047,'all sales summary'!$A$2:$A$2047,$A49,'all sales summary'!$B$2:$B$2047,L$4))/((AVERAGEIFS('overall city offline'!$K$2:$K$2047,'overall city offline'!$A$2:$A$2047,$A49,'overall city offline'!$B$2:$B$2047,L$4)*(1-AVERAGEIFS('all sales summary'!$I$2:$I$2047,'all sales summary'!$A$2:$A$2047,$A49,'all sales summary'!$B$2:$B$2047,L$4)))+(AVERAGEIFS('city centre offline'!$K$2:$K$2047,'city centre offline'!$A$2:$A$2047,$A49,'city centre offline'!$B$2:$B$2047,L$4)*AVERAGEIFS('all sales summary'!$I$2:$I$2047,'all sales summary'!$A$2:$A$2047,$A49,'all sales summary'!$B$2:$B$2047,L$4)))</f>
        <v>0.33463512140441753</v>
      </c>
      <c r="M49" s="60">
        <f>(AVERAGEIFS('city centre offline'!$K$2:$K$2047,'city centre offline'!$A$2:$A$2047,$A49,'city centre offline'!$B$2:$B$2047,M$4)*AVERAGEIFS('all sales summary'!$I$2:$I$2047,'all sales summary'!$A$2:$A$2047,$A49,'all sales summary'!$B$2:$B$2047,M$4))/((AVERAGEIFS('overall city offline'!$K$2:$K$2047,'overall city offline'!$A$2:$A$2047,$A49,'overall city offline'!$B$2:$B$2047,M$4)*(1-AVERAGEIFS('all sales summary'!$I$2:$I$2047,'all sales summary'!$A$2:$A$2047,$A49,'all sales summary'!$B$2:$B$2047,M$4)))+(AVERAGEIFS('city centre offline'!$K$2:$K$2047,'city centre offline'!$A$2:$A$2047,$A49,'city centre offline'!$B$2:$B$2047,M$4)*AVERAGEIFS('all sales summary'!$I$2:$I$2047,'all sales summary'!$A$2:$A$2047,$A49,'all sales summary'!$B$2:$B$2047,M$4)))</f>
        <v>0.37608175448631198</v>
      </c>
      <c r="N49" s="60">
        <f>(AVERAGEIFS('city centre offline'!$K$2:$K$2047,'city centre offline'!$A$2:$A$2047,$A49,'city centre offline'!$B$2:$B$2047,N$4)*AVERAGEIFS('all sales summary'!$I$2:$I$2047,'all sales summary'!$A$2:$A$2047,$A49,'all sales summary'!$B$2:$B$2047,N$4))/((AVERAGEIFS('overall city offline'!$K$2:$K$2047,'overall city offline'!$A$2:$A$2047,$A49,'overall city offline'!$B$2:$B$2047,N$4)*(1-AVERAGEIFS('all sales summary'!$I$2:$I$2047,'all sales summary'!$A$2:$A$2047,$A49,'all sales summary'!$B$2:$B$2047,N$4)))+(AVERAGEIFS('city centre offline'!$K$2:$K$2047,'city centre offline'!$A$2:$A$2047,$A49,'city centre offline'!$B$2:$B$2047,N$4)*AVERAGEIFS('all sales summary'!$I$2:$I$2047,'all sales summary'!$A$2:$A$2047,$A49,'all sales summary'!$B$2:$B$2047,N$4)))</f>
        <v>0.32580753999857559</v>
      </c>
      <c r="O49" s="60">
        <f>(AVERAGEIFS('city centre offline'!$K$2:$K$2047,'city centre offline'!$A$2:$A$2047,$A49,'city centre offline'!$B$2:$B$2047,O$4)*AVERAGEIFS('all sales summary'!$I$2:$I$2047,'all sales summary'!$A$2:$A$2047,$A49,'all sales summary'!$B$2:$B$2047,O$4))/((AVERAGEIFS('overall city offline'!$K$2:$K$2047,'overall city offline'!$A$2:$A$2047,$A49,'overall city offline'!$B$2:$B$2047,O$4)*(1-AVERAGEIFS('all sales summary'!$I$2:$I$2047,'all sales summary'!$A$2:$A$2047,$A49,'all sales summary'!$B$2:$B$2047,O$4)))+(AVERAGEIFS('city centre offline'!$K$2:$K$2047,'city centre offline'!$A$2:$A$2047,$A49,'city centre offline'!$B$2:$B$2047,O$4)*AVERAGEIFS('all sales summary'!$I$2:$I$2047,'all sales summary'!$A$2:$A$2047,$A49,'all sales summary'!$B$2:$B$2047,O$4)))</f>
        <v>0.3282556167462794</v>
      </c>
      <c r="P49" s="60">
        <f>(AVERAGEIFS('city centre offline'!$K$2:$K$2047,'city centre offline'!$A$2:$A$2047,$A49,'city centre offline'!$B$2:$B$2047,P$4)*AVERAGEIFS('all sales summary'!$I$2:$I$2047,'all sales summary'!$A$2:$A$2047,$A49,'all sales summary'!$B$2:$B$2047,P$4))/((AVERAGEIFS('overall city offline'!$K$2:$K$2047,'overall city offline'!$A$2:$A$2047,$A49,'overall city offline'!$B$2:$B$2047,P$4)*(1-AVERAGEIFS('all sales summary'!$I$2:$I$2047,'all sales summary'!$A$2:$A$2047,$A49,'all sales summary'!$B$2:$B$2047,P$4)))+(AVERAGEIFS('city centre offline'!$K$2:$K$2047,'city centre offline'!$A$2:$A$2047,$A49,'city centre offline'!$B$2:$B$2047,P$4)*AVERAGEIFS('all sales summary'!$I$2:$I$2047,'all sales summary'!$A$2:$A$2047,$A49,'all sales summary'!$B$2:$B$2047,P$4)))</f>
        <v>0.27546164001419271</v>
      </c>
      <c r="Q49" s="60">
        <f>(AVERAGEIFS('city centre offline'!$K$2:$K$2047,'city centre offline'!$A$2:$A$2047,$A49,'city centre offline'!$B$2:$B$2047,Q$4)*AVERAGEIFS('all sales summary'!$I$2:$I$2047,'all sales summary'!$A$2:$A$2047,$A49,'all sales summary'!$B$2:$B$2047,Q$4))/((AVERAGEIFS('overall city offline'!$K$2:$K$2047,'overall city offline'!$A$2:$A$2047,$A49,'overall city offline'!$B$2:$B$2047,Q$4)*(1-AVERAGEIFS('all sales summary'!$I$2:$I$2047,'all sales summary'!$A$2:$A$2047,$A49,'all sales summary'!$B$2:$B$2047,Q$4)))+(AVERAGEIFS('city centre offline'!$K$2:$K$2047,'city centre offline'!$A$2:$A$2047,$A49,'city centre offline'!$B$2:$B$2047,Q$4)*AVERAGEIFS('all sales summary'!$I$2:$I$2047,'all sales summary'!$A$2:$A$2047,$A49,'all sales summary'!$B$2:$B$2047,Q$4)))</f>
        <v>0.14502065238110581</v>
      </c>
      <c r="R49" s="60">
        <f>(AVERAGEIFS('city centre offline'!$K$2:$K$2047,'city centre offline'!$A$2:$A$2047,$A49,'city centre offline'!$B$2:$B$2047,R$4)*AVERAGEIFS('all sales summary'!$I$2:$I$2047,'all sales summary'!$A$2:$A$2047,$A49,'all sales summary'!$B$2:$B$2047,R$4))/((AVERAGEIFS('overall city offline'!$K$2:$K$2047,'overall city offline'!$A$2:$A$2047,$A49,'overall city offline'!$B$2:$B$2047,R$4)*(1-AVERAGEIFS('all sales summary'!$I$2:$I$2047,'all sales summary'!$A$2:$A$2047,$A49,'all sales summary'!$B$2:$B$2047,R$4)))+(AVERAGEIFS('city centre offline'!$K$2:$K$2047,'city centre offline'!$A$2:$A$2047,$A49,'city centre offline'!$B$2:$B$2047,R$4)*AVERAGEIFS('all sales summary'!$I$2:$I$2047,'all sales summary'!$A$2:$A$2047,$A49,'all sales summary'!$B$2:$B$2047,R$4)))</f>
        <v>0.14039816428200799</v>
      </c>
      <c r="S49" s="60">
        <f>(AVERAGEIFS('city centre offline'!$K$2:$K$2047,'city centre offline'!$A$2:$A$2047,$A49,'city centre offline'!$B$2:$B$2047,S$4)*AVERAGEIFS('all sales summary'!$I$2:$I$2047,'all sales summary'!$A$2:$A$2047,$A49,'all sales summary'!$B$2:$B$2047,S$4))/((AVERAGEIFS('overall city offline'!$K$2:$K$2047,'overall city offline'!$A$2:$A$2047,$A49,'overall city offline'!$B$2:$B$2047,S$4)*(1-AVERAGEIFS('all sales summary'!$I$2:$I$2047,'all sales summary'!$A$2:$A$2047,$A49,'all sales summary'!$B$2:$B$2047,S$4)))+(AVERAGEIFS('city centre offline'!$K$2:$K$2047,'city centre offline'!$A$2:$A$2047,$A49,'city centre offline'!$B$2:$B$2047,S$4)*AVERAGEIFS('all sales summary'!$I$2:$I$2047,'all sales summary'!$A$2:$A$2047,$A49,'all sales summary'!$B$2:$B$2047,S$4)))</f>
        <v>0.24609003262499551</v>
      </c>
      <c r="T49" s="60">
        <f>(AVERAGEIFS('city centre offline'!$K$2:$K$2047,'city centre offline'!$A$2:$A$2047,$A49,'city centre offline'!$B$2:$B$2047,T$4)*AVERAGEIFS('all sales summary'!$I$2:$I$2047,'all sales summary'!$A$2:$A$2047,$A49,'all sales summary'!$B$2:$B$2047,T$4))/((AVERAGEIFS('overall city offline'!$K$2:$K$2047,'overall city offline'!$A$2:$A$2047,$A49,'overall city offline'!$B$2:$B$2047,T$4)*(1-AVERAGEIFS('all sales summary'!$I$2:$I$2047,'all sales summary'!$A$2:$A$2047,$A49,'all sales summary'!$B$2:$B$2047,T$4)))+(AVERAGEIFS('city centre offline'!$K$2:$K$2047,'city centre offline'!$A$2:$A$2047,$A49,'city centre offline'!$B$2:$B$2047,T$4)*AVERAGEIFS('all sales summary'!$I$2:$I$2047,'all sales summary'!$A$2:$A$2047,$A49,'all sales summary'!$B$2:$B$2047,T$4)))</f>
        <v>0.29471611711866519</v>
      </c>
      <c r="U49" s="60">
        <f>(AVERAGEIFS('city centre offline'!$K$2:$K$2047,'city centre offline'!$A$2:$A$2047,$A49,'city centre offline'!$B$2:$B$2047,U$4)*AVERAGEIFS('all sales summary'!$I$2:$I$2047,'all sales summary'!$A$2:$A$2047,$A49,'all sales summary'!$B$2:$B$2047,U$4))/((AVERAGEIFS('overall city offline'!$K$2:$K$2047,'overall city offline'!$A$2:$A$2047,$A49,'overall city offline'!$B$2:$B$2047,U$4)*(1-AVERAGEIFS('all sales summary'!$I$2:$I$2047,'all sales summary'!$A$2:$A$2047,$A49,'all sales summary'!$B$2:$B$2047,U$4)))+(AVERAGEIFS('city centre offline'!$K$2:$K$2047,'city centre offline'!$A$2:$A$2047,$A49,'city centre offline'!$B$2:$B$2047,U$4)*AVERAGEIFS('all sales summary'!$I$2:$I$2047,'all sales summary'!$A$2:$A$2047,$A49,'all sales summary'!$B$2:$B$2047,U$4)))</f>
        <v>0.31292863786509484</v>
      </c>
      <c r="V49" s="60">
        <f>(AVERAGEIFS('city centre offline'!$K$2:$K$2047,'city centre offline'!$A$2:$A$2047,$A49,'city centre offline'!$B$2:$B$2047,V$4)*AVERAGEIFS('all sales summary'!$I$2:$I$2047,'all sales summary'!$A$2:$A$2047,$A49,'all sales summary'!$B$2:$B$2047,V$4))/((AVERAGEIFS('overall city offline'!$K$2:$K$2047,'overall city offline'!$A$2:$A$2047,$A49,'overall city offline'!$B$2:$B$2047,V$4)*(1-AVERAGEIFS('all sales summary'!$I$2:$I$2047,'all sales summary'!$A$2:$A$2047,$A49,'all sales summary'!$B$2:$B$2047,V$4)))+(AVERAGEIFS('city centre offline'!$K$2:$K$2047,'city centre offline'!$A$2:$A$2047,$A49,'city centre offline'!$B$2:$B$2047,V$4)*AVERAGEIFS('all sales summary'!$I$2:$I$2047,'all sales summary'!$A$2:$A$2047,$A49,'all sales summary'!$B$2:$B$2047,V$4)))</f>
        <v>0.32187270803512219</v>
      </c>
      <c r="W49" s="60">
        <f>(AVERAGEIFS('city centre offline'!$K$2:$K$2047,'city centre offline'!$A$2:$A$2047,$A49,'city centre offline'!$B$2:$B$2047,W$4)*AVERAGEIFS('all sales summary'!$I$2:$I$2047,'all sales summary'!$A$2:$A$2047,$A49,'all sales summary'!$B$2:$B$2047,W$4))/((AVERAGEIFS('overall city offline'!$K$2:$K$2047,'overall city offline'!$A$2:$A$2047,$A49,'overall city offline'!$B$2:$B$2047,W$4)*(1-AVERAGEIFS('all sales summary'!$I$2:$I$2047,'all sales summary'!$A$2:$A$2047,$A49,'all sales summary'!$B$2:$B$2047,W$4)))+(AVERAGEIFS('city centre offline'!$K$2:$K$2047,'city centre offline'!$A$2:$A$2047,$A49,'city centre offline'!$B$2:$B$2047,W$4)*AVERAGEIFS('all sales summary'!$I$2:$I$2047,'all sales summary'!$A$2:$A$2047,$A49,'all sales summary'!$B$2:$B$2047,W$4)))</f>
        <v>0.32139909809851602</v>
      </c>
      <c r="X49" s="60">
        <f>(AVERAGEIFS('city centre offline'!$K$2:$K$2047,'city centre offline'!$A$2:$A$2047,$A49,'city centre offline'!$B$2:$B$2047,X$4)*AVERAGEIFS('all sales summary'!$I$2:$I$2047,'all sales summary'!$A$2:$A$2047,$A49,'all sales summary'!$B$2:$B$2047,X$4))/((AVERAGEIFS('overall city offline'!$K$2:$K$2047,'overall city offline'!$A$2:$A$2047,$A49,'overall city offline'!$B$2:$B$2047,X$4)*(1-AVERAGEIFS('all sales summary'!$I$2:$I$2047,'all sales summary'!$A$2:$A$2047,$A49,'all sales summary'!$B$2:$B$2047,X$4)))+(AVERAGEIFS('city centre offline'!$K$2:$K$2047,'city centre offline'!$A$2:$A$2047,$A49,'city centre offline'!$B$2:$B$2047,X$4)*AVERAGEIFS('all sales summary'!$I$2:$I$2047,'all sales summary'!$A$2:$A$2047,$A49,'all sales summary'!$B$2:$B$2047,X$4)))</f>
        <v>0.23226113325389783</v>
      </c>
      <c r="Y49" s="60">
        <f>(AVERAGEIFS('city centre offline'!$K$2:$K$2047,'city centre offline'!$A$2:$A$2047,$A49,'city centre offline'!$B$2:$B$2047,Y$4)*AVERAGEIFS('all sales summary'!$I$2:$I$2047,'all sales summary'!$A$2:$A$2047,$A49,'all sales summary'!$B$2:$B$2047,Y$4))/((AVERAGEIFS('overall city offline'!$K$2:$K$2047,'overall city offline'!$A$2:$A$2047,$A49,'overall city offline'!$B$2:$B$2047,Y$4)*(1-AVERAGEIFS('all sales summary'!$I$2:$I$2047,'all sales summary'!$A$2:$A$2047,$A49,'all sales summary'!$B$2:$B$2047,Y$4)))+(AVERAGEIFS('city centre offline'!$K$2:$K$2047,'city centre offline'!$A$2:$A$2047,$A49,'city centre offline'!$B$2:$B$2047,Y$4)*AVERAGEIFS('all sales summary'!$I$2:$I$2047,'all sales summary'!$A$2:$A$2047,$A49,'all sales summary'!$B$2:$B$2047,Y$4)))</f>
        <v>0.37761233253837351</v>
      </c>
      <c r="Z49" s="60">
        <f>(AVERAGEIFS('city centre offline'!$K$2:$K$2047,'city centre offline'!$A$2:$A$2047,$A49,'city centre offline'!$B$2:$B$2047,Z$4)*AVERAGEIFS('all sales summary'!$I$2:$I$2047,'all sales summary'!$A$2:$A$2047,$A49,'all sales summary'!$B$2:$B$2047,Z$4))/((AVERAGEIFS('overall city offline'!$K$2:$K$2047,'overall city offline'!$A$2:$A$2047,$A49,'overall city offline'!$B$2:$B$2047,Z$4)*(1-AVERAGEIFS('all sales summary'!$I$2:$I$2047,'all sales summary'!$A$2:$A$2047,$A49,'all sales summary'!$B$2:$B$2047,Z$4)))+(AVERAGEIFS('city centre offline'!$K$2:$K$2047,'city centre offline'!$A$2:$A$2047,$A49,'city centre offline'!$B$2:$B$2047,Z$4)*AVERAGEIFS('all sales summary'!$I$2:$I$2047,'all sales summary'!$A$2:$A$2047,$A49,'all sales summary'!$B$2:$B$2047,Z$4)))</f>
        <v>0.22341156145113439</v>
      </c>
      <c r="AA49" s="60">
        <f>(AVERAGEIFS('city centre offline'!$K$2:$K$2047,'city centre offline'!$A$2:$A$2047,$A49,'city centre offline'!$B$2:$B$2047,AA$4)*AVERAGEIFS('all sales summary'!$I$2:$I$2047,'all sales summary'!$A$2:$A$2047,$A49,'all sales summary'!$B$2:$B$2047,AA$4))/((AVERAGEIFS('overall city offline'!$K$2:$K$2047,'overall city offline'!$A$2:$A$2047,$A49,'overall city offline'!$B$2:$B$2047,AA$4)*(1-AVERAGEIFS('all sales summary'!$I$2:$I$2047,'all sales summary'!$A$2:$A$2047,$A49,'all sales summary'!$B$2:$B$2047,AA$4)))+(AVERAGEIFS('city centre offline'!$K$2:$K$2047,'city centre offline'!$A$2:$A$2047,$A49,'city centre offline'!$B$2:$B$2047,AA$4)*AVERAGEIFS('all sales summary'!$I$2:$I$2047,'all sales summary'!$A$2:$A$2047,$A49,'all sales summary'!$B$2:$B$2047,AA$4)))</f>
        <v>0.18262410550584018</v>
      </c>
      <c r="AB49" s="60">
        <f>(AVERAGEIFS('city centre offline'!$K$2:$K$2047,'city centre offline'!$A$2:$A$2047,$A49,'city centre offline'!$B$2:$B$2047,AB$4)*AVERAGEIFS('all sales summary'!$I$2:$I$2047,'all sales summary'!$A$2:$A$2047,$A49,'all sales summary'!$B$2:$B$2047,AB$4))/((AVERAGEIFS('overall city offline'!$K$2:$K$2047,'overall city offline'!$A$2:$A$2047,$A49,'overall city offline'!$B$2:$B$2047,AB$4)*(1-AVERAGEIFS('all sales summary'!$I$2:$I$2047,'all sales summary'!$A$2:$A$2047,$A49,'all sales summary'!$B$2:$B$2047,AB$4)))+(AVERAGEIFS('city centre offline'!$K$2:$K$2047,'city centre offline'!$A$2:$A$2047,$A49,'city centre offline'!$B$2:$B$2047,AB$4)*AVERAGEIFS('all sales summary'!$I$2:$I$2047,'all sales summary'!$A$2:$A$2047,$A49,'all sales summary'!$B$2:$B$2047,AB$4)))</f>
        <v>0.19453520101583183</v>
      </c>
      <c r="AC49" s="60">
        <f>(AVERAGEIFS('city centre offline'!$K$2:$K$2047,'city centre offline'!$A$2:$A$2047,$A49,'city centre offline'!$B$2:$B$2047,AC$4)*AVERAGEIFS('all sales summary'!$I$2:$I$2047,'all sales summary'!$A$2:$A$2047,$A49,'all sales summary'!$B$2:$B$2047,AC$4))/((AVERAGEIFS('overall city offline'!$K$2:$K$2047,'overall city offline'!$A$2:$A$2047,$A49,'overall city offline'!$B$2:$B$2047,AC$4)*(1-AVERAGEIFS('all sales summary'!$I$2:$I$2047,'all sales summary'!$A$2:$A$2047,$A49,'all sales summary'!$B$2:$B$2047,AC$4)))+(AVERAGEIFS('city centre offline'!$K$2:$K$2047,'city centre offline'!$A$2:$A$2047,$A49,'city centre offline'!$B$2:$B$2047,AC$4)*AVERAGEIFS('all sales summary'!$I$2:$I$2047,'all sales summary'!$A$2:$A$2047,$A49,'all sales summary'!$B$2:$B$2047,AC$4)))</f>
        <v>0.32094564747575793</v>
      </c>
      <c r="AD49" s="60">
        <f>(AVERAGEIFS('city centre offline'!$K$2:$K$2047,'city centre offline'!$A$2:$A$2047,$A49,'city centre offline'!$B$2:$B$2047,AD$4)*AVERAGEIFS('all sales summary'!$I$2:$I$2047,'all sales summary'!$A$2:$A$2047,$A49,'all sales summary'!$B$2:$B$2047,AD$4))/((AVERAGEIFS('overall city offline'!$K$2:$K$2047,'overall city offline'!$A$2:$A$2047,$A49,'overall city offline'!$B$2:$B$2047,AD$4)*(1-AVERAGEIFS('all sales summary'!$I$2:$I$2047,'all sales summary'!$A$2:$A$2047,$A49,'all sales summary'!$B$2:$B$2047,AD$4)))+(AVERAGEIFS('city centre offline'!$K$2:$K$2047,'city centre offline'!$A$2:$A$2047,$A49,'city centre offline'!$B$2:$B$2047,AD$4)*AVERAGEIFS('all sales summary'!$I$2:$I$2047,'all sales summary'!$A$2:$A$2047,$A49,'all sales summary'!$B$2:$B$2047,AD$4)))</f>
        <v>0.32767317183431272</v>
      </c>
      <c r="AE49" s="60">
        <f>(AVERAGEIFS('city centre offline'!$K$2:$K$2047,'city centre offline'!$A$2:$A$2047,$A49,'city centre offline'!$B$2:$B$2047,AE$4)*AVERAGEIFS('all sales summary'!$I$2:$I$2047,'all sales summary'!$A$2:$A$2047,$A49,'all sales summary'!$B$2:$B$2047,AE$4))/((AVERAGEIFS('overall city offline'!$K$2:$K$2047,'overall city offline'!$A$2:$A$2047,$A49,'overall city offline'!$B$2:$B$2047,AE$4)*(1-AVERAGEIFS('all sales summary'!$I$2:$I$2047,'all sales summary'!$A$2:$A$2047,$A49,'all sales summary'!$B$2:$B$2047,AE$4)))+(AVERAGEIFS('city centre offline'!$K$2:$K$2047,'city centre offline'!$A$2:$A$2047,$A49,'city centre offline'!$B$2:$B$2047,AE$4)*AVERAGEIFS('all sales summary'!$I$2:$I$2047,'all sales summary'!$A$2:$A$2047,$A49,'all sales summary'!$B$2:$B$2047,AE$4)))</f>
        <v>0.31791609712749025</v>
      </c>
      <c r="AF49" s="60">
        <f>(AVERAGEIFS('city centre offline'!$K$2:$K$2047,'city centre offline'!$A$2:$A$2047,$A49,'city centre offline'!$B$2:$B$2047,AF$4)*AVERAGEIFS('all sales summary'!$I$2:$I$2047,'all sales summary'!$A$2:$A$2047,$A49,'all sales summary'!$B$2:$B$2047,AF$4))/((AVERAGEIFS('overall city offline'!$K$2:$K$2047,'overall city offline'!$A$2:$A$2047,$A49,'overall city offline'!$B$2:$B$2047,AF$4)*(1-AVERAGEIFS('all sales summary'!$I$2:$I$2047,'all sales summary'!$A$2:$A$2047,$A49,'all sales summary'!$B$2:$B$2047,AF$4)))+(AVERAGEIFS('city centre offline'!$K$2:$K$2047,'city centre offline'!$A$2:$A$2047,$A49,'city centre offline'!$B$2:$B$2047,AF$4)*AVERAGEIFS('all sales summary'!$I$2:$I$2047,'all sales summary'!$A$2:$A$2047,$A49,'all sales summary'!$B$2:$B$2047,AF$4)))</f>
        <v>0.3182042822712271</v>
      </c>
      <c r="AG49" s="60">
        <f>(AVERAGEIFS('city centre offline'!$K$2:$K$2047,'city centre offline'!$A$2:$A$2047,$A49,'city centre offline'!$B$2:$B$2047,AG$4)*AVERAGEIFS('all sales summary'!$I$2:$I$2047,'all sales summary'!$A$2:$A$2047,$A49,'all sales summary'!$B$2:$B$2047,AG$4))/((AVERAGEIFS('overall city offline'!$K$2:$K$2047,'overall city offline'!$A$2:$A$2047,$A49,'overall city offline'!$B$2:$B$2047,AG$4)*(1-AVERAGEIFS('all sales summary'!$I$2:$I$2047,'all sales summary'!$A$2:$A$2047,$A49,'all sales summary'!$B$2:$B$2047,AG$4)))+(AVERAGEIFS('city centre offline'!$K$2:$K$2047,'city centre offline'!$A$2:$A$2047,$A49,'city centre offline'!$B$2:$B$2047,AG$4)*AVERAGEIFS('all sales summary'!$I$2:$I$2047,'all sales summary'!$A$2:$A$2047,$A49,'all sales summary'!$B$2:$B$2047,AG$4)))</f>
        <v>0.32231203213967141</v>
      </c>
      <c r="AH49" s="60">
        <f>(AVERAGEIFS('city centre offline'!$K$2:$K$2047,'city centre offline'!$A$2:$A$2047,$A49,'city centre offline'!$B$2:$B$2047,AH$4)*AVERAGEIFS('all sales summary'!$I$2:$I$2047,'all sales summary'!$A$2:$A$2047,$A49,'all sales summary'!$B$2:$B$2047,AH$4))/((AVERAGEIFS('overall city offline'!$K$2:$K$2047,'overall city offline'!$A$2:$A$2047,$A49,'overall city offline'!$B$2:$B$2047,AH$4)*(1-AVERAGEIFS('all sales summary'!$I$2:$I$2047,'all sales summary'!$A$2:$A$2047,$A49,'all sales summary'!$B$2:$B$2047,AH$4)))+(AVERAGEIFS('city centre offline'!$K$2:$K$2047,'city centre offline'!$A$2:$A$2047,$A49,'city centre offline'!$B$2:$B$2047,AH$4)*AVERAGEIFS('all sales summary'!$I$2:$I$2047,'all sales summary'!$A$2:$A$2047,$A49,'all sales summary'!$B$2:$B$2047,AH$4)))</f>
        <v>0.33673733544874185</v>
      </c>
    </row>
    <row r="50" spans="1:34" x14ac:dyDescent="0.3">
      <c r="A50" t="s">
        <v>52</v>
      </c>
      <c r="B50" s="60">
        <f>(AVERAGEIFS('city centre offline'!$K$2:$K$2047,'city centre offline'!$A$2:$A$2047,$A50,'city centre offline'!$B$2:$B$2047,B$4)*AVERAGEIFS('all sales summary'!$I$2:$I$2047,'all sales summary'!$A$2:$A$2047,$A50,'all sales summary'!$B$2:$B$2047,B$4))/((AVERAGEIFS('overall city offline'!$K$2:$K$2047,'overall city offline'!$A$2:$A$2047,$A50,'overall city offline'!$B$2:$B$2047,B$4)*(1-AVERAGEIFS('all sales summary'!$I$2:$I$2047,'all sales summary'!$A$2:$A$2047,$A50,'all sales summary'!$B$2:$B$2047,B$4)))+(AVERAGEIFS('city centre offline'!$K$2:$K$2047,'city centre offline'!$A$2:$A$2047,$A50,'city centre offline'!$B$2:$B$2047,B$4)*AVERAGEIFS('all sales summary'!$I$2:$I$2047,'all sales summary'!$A$2:$A$2047,$A50,'all sales summary'!$B$2:$B$2047,B$4)))</f>
        <v>0.1118054602258703</v>
      </c>
      <c r="C50" s="60">
        <f>(AVERAGEIFS('city centre offline'!$K$2:$K$2047,'city centre offline'!$A$2:$A$2047,$A50,'city centre offline'!$B$2:$B$2047,C$4)*AVERAGEIFS('all sales summary'!$I$2:$I$2047,'all sales summary'!$A$2:$A$2047,$A50,'all sales summary'!$B$2:$B$2047,C$4))/((AVERAGEIFS('overall city offline'!$K$2:$K$2047,'overall city offline'!$A$2:$A$2047,$A50,'overall city offline'!$B$2:$B$2047,C$4)*(1-AVERAGEIFS('all sales summary'!$I$2:$I$2047,'all sales summary'!$A$2:$A$2047,$A50,'all sales summary'!$B$2:$B$2047,C$4)))+(AVERAGEIFS('city centre offline'!$K$2:$K$2047,'city centre offline'!$A$2:$A$2047,$A50,'city centre offline'!$B$2:$B$2047,C$4)*AVERAGEIFS('all sales summary'!$I$2:$I$2047,'all sales summary'!$A$2:$A$2047,$A50,'all sales summary'!$B$2:$B$2047,C$4)))</f>
        <v>0.10161216730241877</v>
      </c>
      <c r="D50" s="60">
        <f>(AVERAGEIFS('city centre offline'!$K$2:$K$2047,'city centre offline'!$A$2:$A$2047,$A50,'city centre offline'!$B$2:$B$2047,D$4)*AVERAGEIFS('all sales summary'!$I$2:$I$2047,'all sales summary'!$A$2:$A$2047,$A50,'all sales summary'!$B$2:$B$2047,D$4))/((AVERAGEIFS('overall city offline'!$K$2:$K$2047,'overall city offline'!$A$2:$A$2047,$A50,'overall city offline'!$B$2:$B$2047,D$4)*(1-AVERAGEIFS('all sales summary'!$I$2:$I$2047,'all sales summary'!$A$2:$A$2047,$A50,'all sales summary'!$B$2:$B$2047,D$4)))+(AVERAGEIFS('city centre offline'!$K$2:$K$2047,'city centre offline'!$A$2:$A$2047,$A50,'city centre offline'!$B$2:$B$2047,D$4)*AVERAGEIFS('all sales summary'!$I$2:$I$2047,'all sales summary'!$A$2:$A$2047,$A50,'all sales summary'!$B$2:$B$2047,D$4)))</f>
        <v>9.8005384953333843E-2</v>
      </c>
      <c r="E50" s="60">
        <f>(AVERAGEIFS('city centre offline'!$K$2:$K$2047,'city centre offline'!$A$2:$A$2047,$A50,'city centre offline'!$B$2:$B$2047,E$4)*AVERAGEIFS('all sales summary'!$I$2:$I$2047,'all sales summary'!$A$2:$A$2047,$A50,'all sales summary'!$B$2:$B$2047,E$4))/((AVERAGEIFS('overall city offline'!$K$2:$K$2047,'overall city offline'!$A$2:$A$2047,$A50,'overall city offline'!$B$2:$B$2047,E$4)*(1-AVERAGEIFS('all sales summary'!$I$2:$I$2047,'all sales summary'!$A$2:$A$2047,$A50,'all sales summary'!$B$2:$B$2047,E$4)))+(AVERAGEIFS('city centre offline'!$K$2:$K$2047,'city centre offline'!$A$2:$A$2047,$A50,'city centre offline'!$B$2:$B$2047,E$4)*AVERAGEIFS('all sales summary'!$I$2:$I$2047,'all sales summary'!$A$2:$A$2047,$A50,'all sales summary'!$B$2:$B$2047,E$4)))</f>
        <v>9.1823696074479252E-2</v>
      </c>
      <c r="F50" s="60">
        <f>(AVERAGEIFS('city centre offline'!$K$2:$K$2047,'city centre offline'!$A$2:$A$2047,$A50,'city centre offline'!$B$2:$B$2047,F$4)*AVERAGEIFS('all sales summary'!$I$2:$I$2047,'all sales summary'!$A$2:$A$2047,$A50,'all sales summary'!$B$2:$B$2047,F$4))/((AVERAGEIFS('overall city offline'!$K$2:$K$2047,'overall city offline'!$A$2:$A$2047,$A50,'overall city offline'!$B$2:$B$2047,F$4)*(1-AVERAGEIFS('all sales summary'!$I$2:$I$2047,'all sales summary'!$A$2:$A$2047,$A50,'all sales summary'!$B$2:$B$2047,F$4)))+(AVERAGEIFS('city centre offline'!$K$2:$K$2047,'city centre offline'!$A$2:$A$2047,$A50,'city centre offline'!$B$2:$B$2047,F$4)*AVERAGEIFS('all sales summary'!$I$2:$I$2047,'all sales summary'!$A$2:$A$2047,$A50,'all sales summary'!$B$2:$B$2047,F$4)))</f>
        <v>9.4990828242007733E-2</v>
      </c>
      <c r="G50" s="60">
        <f>(AVERAGEIFS('city centre offline'!$K$2:$K$2047,'city centre offline'!$A$2:$A$2047,$A50,'city centre offline'!$B$2:$B$2047,G$4)*AVERAGEIFS('all sales summary'!$I$2:$I$2047,'all sales summary'!$A$2:$A$2047,$A50,'all sales summary'!$B$2:$B$2047,G$4))/((AVERAGEIFS('overall city offline'!$K$2:$K$2047,'overall city offline'!$A$2:$A$2047,$A50,'overall city offline'!$B$2:$B$2047,G$4)*(1-AVERAGEIFS('all sales summary'!$I$2:$I$2047,'all sales summary'!$A$2:$A$2047,$A50,'all sales summary'!$B$2:$B$2047,G$4)))+(AVERAGEIFS('city centre offline'!$K$2:$K$2047,'city centre offline'!$A$2:$A$2047,$A50,'city centre offline'!$B$2:$B$2047,G$4)*AVERAGEIFS('all sales summary'!$I$2:$I$2047,'all sales summary'!$A$2:$A$2047,$A50,'all sales summary'!$B$2:$B$2047,G$4)))</f>
        <v>0.10389873866777813</v>
      </c>
      <c r="H50" s="60">
        <f>(AVERAGEIFS('city centre offline'!$K$2:$K$2047,'city centre offline'!$A$2:$A$2047,$A50,'city centre offline'!$B$2:$B$2047,H$4)*AVERAGEIFS('all sales summary'!$I$2:$I$2047,'all sales summary'!$A$2:$A$2047,$A50,'all sales summary'!$B$2:$B$2047,H$4))/((AVERAGEIFS('overall city offline'!$K$2:$K$2047,'overall city offline'!$A$2:$A$2047,$A50,'overall city offline'!$B$2:$B$2047,H$4)*(1-AVERAGEIFS('all sales summary'!$I$2:$I$2047,'all sales summary'!$A$2:$A$2047,$A50,'all sales summary'!$B$2:$B$2047,H$4)))+(AVERAGEIFS('city centre offline'!$K$2:$K$2047,'city centre offline'!$A$2:$A$2047,$A50,'city centre offline'!$B$2:$B$2047,H$4)*AVERAGEIFS('all sales summary'!$I$2:$I$2047,'all sales summary'!$A$2:$A$2047,$A50,'all sales summary'!$B$2:$B$2047,H$4)))</f>
        <v>9.6985719544967236E-2</v>
      </c>
      <c r="I50" s="60">
        <f>(AVERAGEIFS('city centre offline'!$K$2:$K$2047,'city centre offline'!$A$2:$A$2047,$A50,'city centre offline'!$B$2:$B$2047,I$4)*AVERAGEIFS('all sales summary'!$I$2:$I$2047,'all sales summary'!$A$2:$A$2047,$A50,'all sales summary'!$B$2:$B$2047,I$4))/((AVERAGEIFS('overall city offline'!$K$2:$K$2047,'overall city offline'!$A$2:$A$2047,$A50,'overall city offline'!$B$2:$B$2047,I$4)*(1-AVERAGEIFS('all sales summary'!$I$2:$I$2047,'all sales summary'!$A$2:$A$2047,$A50,'all sales summary'!$B$2:$B$2047,I$4)))+(AVERAGEIFS('city centre offline'!$K$2:$K$2047,'city centre offline'!$A$2:$A$2047,$A50,'city centre offline'!$B$2:$B$2047,I$4)*AVERAGEIFS('all sales summary'!$I$2:$I$2047,'all sales summary'!$A$2:$A$2047,$A50,'all sales summary'!$B$2:$B$2047,I$4)))</f>
        <v>9.5043203332786083E-2</v>
      </c>
      <c r="J50" s="60">
        <f>(AVERAGEIFS('city centre offline'!$K$2:$K$2047,'city centre offline'!$A$2:$A$2047,$A50,'city centre offline'!$B$2:$B$2047,J$4)*AVERAGEIFS('all sales summary'!$I$2:$I$2047,'all sales summary'!$A$2:$A$2047,$A50,'all sales summary'!$B$2:$B$2047,J$4))/((AVERAGEIFS('overall city offline'!$K$2:$K$2047,'overall city offline'!$A$2:$A$2047,$A50,'overall city offline'!$B$2:$B$2047,J$4)*(1-AVERAGEIFS('all sales summary'!$I$2:$I$2047,'all sales summary'!$A$2:$A$2047,$A50,'all sales summary'!$B$2:$B$2047,J$4)))+(AVERAGEIFS('city centre offline'!$K$2:$K$2047,'city centre offline'!$A$2:$A$2047,$A50,'city centre offline'!$B$2:$B$2047,J$4)*AVERAGEIFS('all sales summary'!$I$2:$I$2047,'all sales summary'!$A$2:$A$2047,$A50,'all sales summary'!$B$2:$B$2047,J$4)))</f>
        <v>9.8043044098712478E-2</v>
      </c>
      <c r="K50" s="60">
        <f>(AVERAGEIFS('city centre offline'!$K$2:$K$2047,'city centre offline'!$A$2:$A$2047,$A50,'city centre offline'!$B$2:$B$2047,K$4)*AVERAGEIFS('all sales summary'!$I$2:$I$2047,'all sales summary'!$A$2:$A$2047,$A50,'all sales summary'!$B$2:$B$2047,K$4))/((AVERAGEIFS('overall city offline'!$K$2:$K$2047,'overall city offline'!$A$2:$A$2047,$A50,'overall city offline'!$B$2:$B$2047,K$4)*(1-AVERAGEIFS('all sales summary'!$I$2:$I$2047,'all sales summary'!$A$2:$A$2047,$A50,'all sales summary'!$B$2:$B$2047,K$4)))+(AVERAGEIFS('city centre offline'!$K$2:$K$2047,'city centre offline'!$A$2:$A$2047,$A50,'city centre offline'!$B$2:$B$2047,K$4)*AVERAGEIFS('all sales summary'!$I$2:$I$2047,'all sales summary'!$A$2:$A$2047,$A50,'all sales summary'!$B$2:$B$2047,K$4)))</f>
        <v>0.10118378920368452</v>
      </c>
      <c r="L50" s="60">
        <f>(AVERAGEIFS('city centre offline'!$K$2:$K$2047,'city centre offline'!$A$2:$A$2047,$A50,'city centre offline'!$B$2:$B$2047,L$4)*AVERAGEIFS('all sales summary'!$I$2:$I$2047,'all sales summary'!$A$2:$A$2047,$A50,'all sales summary'!$B$2:$B$2047,L$4))/((AVERAGEIFS('overall city offline'!$K$2:$K$2047,'overall city offline'!$A$2:$A$2047,$A50,'overall city offline'!$B$2:$B$2047,L$4)*(1-AVERAGEIFS('all sales summary'!$I$2:$I$2047,'all sales summary'!$A$2:$A$2047,$A50,'all sales summary'!$B$2:$B$2047,L$4)))+(AVERAGEIFS('city centre offline'!$K$2:$K$2047,'city centre offline'!$A$2:$A$2047,$A50,'city centre offline'!$B$2:$B$2047,L$4)*AVERAGEIFS('all sales summary'!$I$2:$I$2047,'all sales summary'!$A$2:$A$2047,$A50,'all sales summary'!$B$2:$B$2047,L$4)))</f>
        <v>0.10950784093639142</v>
      </c>
      <c r="M50" s="60">
        <f>(AVERAGEIFS('city centre offline'!$K$2:$K$2047,'city centre offline'!$A$2:$A$2047,$A50,'city centre offline'!$B$2:$B$2047,M$4)*AVERAGEIFS('all sales summary'!$I$2:$I$2047,'all sales summary'!$A$2:$A$2047,$A50,'all sales summary'!$B$2:$B$2047,M$4))/((AVERAGEIFS('overall city offline'!$K$2:$K$2047,'overall city offline'!$A$2:$A$2047,$A50,'overall city offline'!$B$2:$B$2047,M$4)*(1-AVERAGEIFS('all sales summary'!$I$2:$I$2047,'all sales summary'!$A$2:$A$2047,$A50,'all sales summary'!$B$2:$B$2047,M$4)))+(AVERAGEIFS('city centre offline'!$K$2:$K$2047,'city centre offline'!$A$2:$A$2047,$A50,'city centre offline'!$B$2:$B$2047,M$4)*AVERAGEIFS('all sales summary'!$I$2:$I$2047,'all sales summary'!$A$2:$A$2047,$A50,'all sales summary'!$B$2:$B$2047,M$4)))</f>
        <v>0.13847617899766843</v>
      </c>
      <c r="N50" s="60">
        <f>(AVERAGEIFS('city centre offline'!$K$2:$K$2047,'city centre offline'!$A$2:$A$2047,$A50,'city centre offline'!$B$2:$B$2047,N$4)*AVERAGEIFS('all sales summary'!$I$2:$I$2047,'all sales summary'!$A$2:$A$2047,$A50,'all sales summary'!$B$2:$B$2047,N$4))/((AVERAGEIFS('overall city offline'!$K$2:$K$2047,'overall city offline'!$A$2:$A$2047,$A50,'overall city offline'!$B$2:$B$2047,N$4)*(1-AVERAGEIFS('all sales summary'!$I$2:$I$2047,'all sales summary'!$A$2:$A$2047,$A50,'all sales summary'!$B$2:$B$2047,N$4)))+(AVERAGEIFS('city centre offline'!$K$2:$K$2047,'city centre offline'!$A$2:$A$2047,$A50,'city centre offline'!$B$2:$B$2047,N$4)*AVERAGEIFS('all sales summary'!$I$2:$I$2047,'all sales summary'!$A$2:$A$2047,$A50,'all sales summary'!$B$2:$B$2047,N$4)))</f>
        <v>9.4630112489824905E-2</v>
      </c>
      <c r="O50" s="60">
        <f>(AVERAGEIFS('city centre offline'!$K$2:$K$2047,'city centre offline'!$A$2:$A$2047,$A50,'city centre offline'!$B$2:$B$2047,O$4)*AVERAGEIFS('all sales summary'!$I$2:$I$2047,'all sales summary'!$A$2:$A$2047,$A50,'all sales summary'!$B$2:$B$2047,O$4))/((AVERAGEIFS('overall city offline'!$K$2:$K$2047,'overall city offline'!$A$2:$A$2047,$A50,'overall city offline'!$B$2:$B$2047,O$4)*(1-AVERAGEIFS('all sales summary'!$I$2:$I$2047,'all sales summary'!$A$2:$A$2047,$A50,'all sales summary'!$B$2:$B$2047,O$4)))+(AVERAGEIFS('city centre offline'!$K$2:$K$2047,'city centre offline'!$A$2:$A$2047,$A50,'city centre offline'!$B$2:$B$2047,O$4)*AVERAGEIFS('all sales summary'!$I$2:$I$2047,'all sales summary'!$A$2:$A$2047,$A50,'all sales summary'!$B$2:$B$2047,O$4)))</f>
        <v>8.9045987758000961E-2</v>
      </c>
      <c r="P50" s="60">
        <f>(AVERAGEIFS('city centre offline'!$K$2:$K$2047,'city centre offline'!$A$2:$A$2047,$A50,'city centre offline'!$B$2:$B$2047,P$4)*AVERAGEIFS('all sales summary'!$I$2:$I$2047,'all sales summary'!$A$2:$A$2047,$A50,'all sales summary'!$B$2:$B$2047,P$4))/((AVERAGEIFS('overall city offline'!$K$2:$K$2047,'overall city offline'!$A$2:$A$2047,$A50,'overall city offline'!$B$2:$B$2047,P$4)*(1-AVERAGEIFS('all sales summary'!$I$2:$I$2047,'all sales summary'!$A$2:$A$2047,$A50,'all sales summary'!$B$2:$B$2047,P$4)))+(AVERAGEIFS('city centre offline'!$K$2:$K$2047,'city centre offline'!$A$2:$A$2047,$A50,'city centre offline'!$B$2:$B$2047,P$4)*AVERAGEIFS('all sales summary'!$I$2:$I$2047,'all sales summary'!$A$2:$A$2047,$A50,'all sales summary'!$B$2:$B$2047,P$4)))</f>
        <v>6.4763983628722058E-2</v>
      </c>
      <c r="Q50" s="60">
        <f>(AVERAGEIFS('city centre offline'!$K$2:$K$2047,'city centre offline'!$A$2:$A$2047,$A50,'city centre offline'!$B$2:$B$2047,Q$4)*AVERAGEIFS('all sales summary'!$I$2:$I$2047,'all sales summary'!$A$2:$A$2047,$A50,'all sales summary'!$B$2:$B$2047,Q$4))/((AVERAGEIFS('overall city offline'!$K$2:$K$2047,'overall city offline'!$A$2:$A$2047,$A50,'overall city offline'!$B$2:$B$2047,Q$4)*(1-AVERAGEIFS('all sales summary'!$I$2:$I$2047,'all sales summary'!$A$2:$A$2047,$A50,'all sales summary'!$B$2:$B$2047,Q$4)))+(AVERAGEIFS('city centre offline'!$K$2:$K$2047,'city centre offline'!$A$2:$A$2047,$A50,'city centre offline'!$B$2:$B$2047,Q$4)*AVERAGEIFS('all sales summary'!$I$2:$I$2047,'all sales summary'!$A$2:$A$2047,$A50,'all sales summary'!$B$2:$B$2047,Q$4)))</f>
        <v>8.1530142018689869E-3</v>
      </c>
      <c r="R50" s="60">
        <f>(AVERAGEIFS('city centre offline'!$K$2:$K$2047,'city centre offline'!$A$2:$A$2047,$A50,'city centre offline'!$B$2:$B$2047,R$4)*AVERAGEIFS('all sales summary'!$I$2:$I$2047,'all sales summary'!$A$2:$A$2047,$A50,'all sales summary'!$B$2:$B$2047,R$4))/((AVERAGEIFS('overall city offline'!$K$2:$K$2047,'overall city offline'!$A$2:$A$2047,$A50,'overall city offline'!$B$2:$B$2047,R$4)*(1-AVERAGEIFS('all sales summary'!$I$2:$I$2047,'all sales summary'!$A$2:$A$2047,$A50,'all sales summary'!$B$2:$B$2047,R$4)))+(AVERAGEIFS('city centre offline'!$K$2:$K$2047,'city centre offline'!$A$2:$A$2047,$A50,'city centre offline'!$B$2:$B$2047,R$4)*AVERAGEIFS('all sales summary'!$I$2:$I$2047,'all sales summary'!$A$2:$A$2047,$A50,'all sales summary'!$B$2:$B$2047,R$4)))</f>
        <v>9.3714818339035062E-3</v>
      </c>
      <c r="S50" s="60">
        <f>(AVERAGEIFS('city centre offline'!$K$2:$K$2047,'city centre offline'!$A$2:$A$2047,$A50,'city centre offline'!$B$2:$B$2047,S$4)*AVERAGEIFS('all sales summary'!$I$2:$I$2047,'all sales summary'!$A$2:$A$2047,$A50,'all sales summary'!$B$2:$B$2047,S$4))/((AVERAGEIFS('overall city offline'!$K$2:$K$2047,'overall city offline'!$A$2:$A$2047,$A50,'overall city offline'!$B$2:$B$2047,S$4)*(1-AVERAGEIFS('all sales summary'!$I$2:$I$2047,'all sales summary'!$A$2:$A$2047,$A50,'all sales summary'!$B$2:$B$2047,S$4)))+(AVERAGEIFS('city centre offline'!$K$2:$K$2047,'city centre offline'!$A$2:$A$2047,$A50,'city centre offline'!$B$2:$B$2047,S$4)*AVERAGEIFS('all sales summary'!$I$2:$I$2047,'all sales summary'!$A$2:$A$2047,$A50,'all sales summary'!$B$2:$B$2047,S$4)))</f>
        <v>3.7060175309114415E-2</v>
      </c>
      <c r="T50" s="60">
        <f>(AVERAGEIFS('city centre offline'!$K$2:$K$2047,'city centre offline'!$A$2:$A$2047,$A50,'city centre offline'!$B$2:$B$2047,T$4)*AVERAGEIFS('all sales summary'!$I$2:$I$2047,'all sales summary'!$A$2:$A$2047,$A50,'all sales summary'!$B$2:$B$2047,T$4))/((AVERAGEIFS('overall city offline'!$K$2:$K$2047,'overall city offline'!$A$2:$A$2047,$A50,'overall city offline'!$B$2:$B$2047,T$4)*(1-AVERAGEIFS('all sales summary'!$I$2:$I$2047,'all sales summary'!$A$2:$A$2047,$A50,'all sales summary'!$B$2:$B$2047,T$4)))+(AVERAGEIFS('city centre offline'!$K$2:$K$2047,'city centre offline'!$A$2:$A$2047,$A50,'city centre offline'!$B$2:$B$2047,T$4)*AVERAGEIFS('all sales summary'!$I$2:$I$2047,'all sales summary'!$A$2:$A$2047,$A50,'all sales summary'!$B$2:$B$2047,T$4)))</f>
        <v>6.0995680574269552E-2</v>
      </c>
      <c r="U50" s="60">
        <f>(AVERAGEIFS('city centre offline'!$K$2:$K$2047,'city centre offline'!$A$2:$A$2047,$A50,'city centre offline'!$B$2:$B$2047,U$4)*AVERAGEIFS('all sales summary'!$I$2:$I$2047,'all sales summary'!$A$2:$A$2047,$A50,'all sales summary'!$B$2:$B$2047,U$4))/((AVERAGEIFS('overall city offline'!$K$2:$K$2047,'overall city offline'!$A$2:$A$2047,$A50,'overall city offline'!$B$2:$B$2047,U$4)*(1-AVERAGEIFS('all sales summary'!$I$2:$I$2047,'all sales summary'!$A$2:$A$2047,$A50,'all sales summary'!$B$2:$B$2047,U$4)))+(AVERAGEIFS('city centre offline'!$K$2:$K$2047,'city centre offline'!$A$2:$A$2047,$A50,'city centre offline'!$B$2:$B$2047,U$4)*AVERAGEIFS('all sales summary'!$I$2:$I$2047,'all sales summary'!$A$2:$A$2047,$A50,'all sales summary'!$B$2:$B$2047,U$4)))</f>
        <v>6.9557756990141897E-2</v>
      </c>
      <c r="V50" s="60">
        <f>(AVERAGEIFS('city centre offline'!$K$2:$K$2047,'city centre offline'!$A$2:$A$2047,$A50,'city centre offline'!$B$2:$B$2047,V$4)*AVERAGEIFS('all sales summary'!$I$2:$I$2047,'all sales summary'!$A$2:$A$2047,$A50,'all sales summary'!$B$2:$B$2047,V$4))/((AVERAGEIFS('overall city offline'!$K$2:$K$2047,'overall city offline'!$A$2:$A$2047,$A50,'overall city offline'!$B$2:$B$2047,V$4)*(1-AVERAGEIFS('all sales summary'!$I$2:$I$2047,'all sales summary'!$A$2:$A$2047,$A50,'all sales summary'!$B$2:$B$2047,V$4)))+(AVERAGEIFS('city centre offline'!$K$2:$K$2047,'city centre offline'!$A$2:$A$2047,$A50,'city centre offline'!$B$2:$B$2047,V$4)*AVERAGEIFS('all sales summary'!$I$2:$I$2047,'all sales summary'!$A$2:$A$2047,$A50,'all sales summary'!$B$2:$B$2047,V$4)))</f>
        <v>6.42788709735818E-2</v>
      </c>
      <c r="W50" s="60">
        <f>(AVERAGEIFS('city centre offline'!$K$2:$K$2047,'city centre offline'!$A$2:$A$2047,$A50,'city centre offline'!$B$2:$B$2047,W$4)*AVERAGEIFS('all sales summary'!$I$2:$I$2047,'all sales summary'!$A$2:$A$2047,$A50,'all sales summary'!$B$2:$B$2047,W$4))/((AVERAGEIFS('overall city offline'!$K$2:$K$2047,'overall city offline'!$A$2:$A$2047,$A50,'overall city offline'!$B$2:$B$2047,W$4)*(1-AVERAGEIFS('all sales summary'!$I$2:$I$2047,'all sales summary'!$A$2:$A$2047,$A50,'all sales summary'!$B$2:$B$2047,W$4)))+(AVERAGEIFS('city centre offline'!$K$2:$K$2047,'city centre offline'!$A$2:$A$2047,$A50,'city centre offline'!$B$2:$B$2047,W$4)*AVERAGEIFS('all sales summary'!$I$2:$I$2047,'all sales summary'!$A$2:$A$2047,$A50,'all sales summary'!$B$2:$B$2047,W$4)))</f>
        <v>6.5913485382768672E-2</v>
      </c>
      <c r="X50" s="60">
        <f>(AVERAGEIFS('city centre offline'!$K$2:$K$2047,'city centre offline'!$A$2:$A$2047,$A50,'city centre offline'!$B$2:$B$2047,X$4)*AVERAGEIFS('all sales summary'!$I$2:$I$2047,'all sales summary'!$A$2:$A$2047,$A50,'all sales summary'!$B$2:$B$2047,X$4))/((AVERAGEIFS('overall city offline'!$K$2:$K$2047,'overall city offline'!$A$2:$A$2047,$A50,'overall city offline'!$B$2:$B$2047,X$4)*(1-AVERAGEIFS('all sales summary'!$I$2:$I$2047,'all sales summary'!$A$2:$A$2047,$A50,'all sales summary'!$B$2:$B$2047,X$4)))+(AVERAGEIFS('city centre offline'!$K$2:$K$2047,'city centre offline'!$A$2:$A$2047,$A50,'city centre offline'!$B$2:$B$2047,X$4)*AVERAGEIFS('all sales summary'!$I$2:$I$2047,'all sales summary'!$A$2:$A$2047,$A50,'all sales summary'!$B$2:$B$2047,X$4)))</f>
        <v>2.8889325501411333E-2</v>
      </c>
      <c r="Y50" s="60">
        <f>(AVERAGEIFS('city centre offline'!$K$2:$K$2047,'city centre offline'!$A$2:$A$2047,$A50,'city centre offline'!$B$2:$B$2047,Y$4)*AVERAGEIFS('all sales summary'!$I$2:$I$2047,'all sales summary'!$A$2:$A$2047,$A50,'all sales summary'!$B$2:$B$2047,Y$4))/((AVERAGEIFS('overall city offline'!$K$2:$K$2047,'overall city offline'!$A$2:$A$2047,$A50,'overall city offline'!$B$2:$B$2047,Y$4)*(1-AVERAGEIFS('all sales summary'!$I$2:$I$2047,'all sales summary'!$A$2:$A$2047,$A50,'all sales summary'!$B$2:$B$2047,Y$4)))+(AVERAGEIFS('city centre offline'!$K$2:$K$2047,'city centre offline'!$A$2:$A$2047,$A50,'city centre offline'!$B$2:$B$2047,Y$4)*AVERAGEIFS('all sales summary'!$I$2:$I$2047,'all sales summary'!$A$2:$A$2047,$A50,'all sales summary'!$B$2:$B$2047,Y$4)))</f>
        <v>0.10821477570872251</v>
      </c>
      <c r="Z50" s="60">
        <f>(AVERAGEIFS('city centre offline'!$K$2:$K$2047,'city centre offline'!$A$2:$A$2047,$A50,'city centre offline'!$B$2:$B$2047,Z$4)*AVERAGEIFS('all sales summary'!$I$2:$I$2047,'all sales summary'!$A$2:$A$2047,$A50,'all sales summary'!$B$2:$B$2047,Z$4))/((AVERAGEIFS('overall city offline'!$K$2:$K$2047,'overall city offline'!$A$2:$A$2047,$A50,'overall city offline'!$B$2:$B$2047,Z$4)*(1-AVERAGEIFS('all sales summary'!$I$2:$I$2047,'all sales summary'!$A$2:$A$2047,$A50,'all sales summary'!$B$2:$B$2047,Z$4)))+(AVERAGEIFS('city centre offline'!$K$2:$K$2047,'city centre offline'!$A$2:$A$2047,$A50,'city centre offline'!$B$2:$B$2047,Z$4)*AVERAGEIFS('all sales summary'!$I$2:$I$2047,'all sales summary'!$A$2:$A$2047,$A50,'all sales summary'!$B$2:$B$2047,Z$4)))</f>
        <v>1.0279561233844416E-2</v>
      </c>
      <c r="AA50" s="60">
        <f>(AVERAGEIFS('city centre offline'!$K$2:$K$2047,'city centre offline'!$A$2:$A$2047,$A50,'city centre offline'!$B$2:$B$2047,AA$4)*AVERAGEIFS('all sales summary'!$I$2:$I$2047,'all sales summary'!$A$2:$A$2047,$A50,'all sales summary'!$B$2:$B$2047,AA$4))/((AVERAGEIFS('overall city offline'!$K$2:$K$2047,'overall city offline'!$A$2:$A$2047,$A50,'overall city offline'!$B$2:$B$2047,AA$4)*(1-AVERAGEIFS('all sales summary'!$I$2:$I$2047,'all sales summary'!$A$2:$A$2047,$A50,'all sales summary'!$B$2:$B$2047,AA$4)))+(AVERAGEIFS('city centre offline'!$K$2:$K$2047,'city centre offline'!$A$2:$A$2047,$A50,'city centre offline'!$B$2:$B$2047,AA$4)*AVERAGEIFS('all sales summary'!$I$2:$I$2047,'all sales summary'!$A$2:$A$2047,$A50,'all sales summary'!$B$2:$B$2047,AA$4)))</f>
        <v>1.0182253706029671E-2</v>
      </c>
      <c r="AB50" s="60">
        <f>(AVERAGEIFS('city centre offline'!$K$2:$K$2047,'city centre offline'!$A$2:$A$2047,$A50,'city centre offline'!$B$2:$B$2047,AB$4)*AVERAGEIFS('all sales summary'!$I$2:$I$2047,'all sales summary'!$A$2:$A$2047,$A50,'all sales summary'!$B$2:$B$2047,AB$4))/((AVERAGEIFS('overall city offline'!$K$2:$K$2047,'overall city offline'!$A$2:$A$2047,$A50,'overall city offline'!$B$2:$B$2047,AB$4)*(1-AVERAGEIFS('all sales summary'!$I$2:$I$2047,'all sales summary'!$A$2:$A$2047,$A50,'all sales summary'!$B$2:$B$2047,AB$4)))+(AVERAGEIFS('city centre offline'!$K$2:$K$2047,'city centre offline'!$A$2:$A$2047,$A50,'city centre offline'!$B$2:$B$2047,AB$4)*AVERAGEIFS('all sales summary'!$I$2:$I$2047,'all sales summary'!$A$2:$A$2047,$A50,'all sales summary'!$B$2:$B$2047,AB$4)))</f>
        <v>1.0415169265682025E-2</v>
      </c>
      <c r="AC50" s="60">
        <f>(AVERAGEIFS('city centre offline'!$K$2:$K$2047,'city centre offline'!$A$2:$A$2047,$A50,'city centre offline'!$B$2:$B$2047,AC$4)*AVERAGEIFS('all sales summary'!$I$2:$I$2047,'all sales summary'!$A$2:$A$2047,$A50,'all sales summary'!$B$2:$B$2047,AC$4))/((AVERAGEIFS('overall city offline'!$K$2:$K$2047,'overall city offline'!$A$2:$A$2047,$A50,'overall city offline'!$B$2:$B$2047,AC$4)*(1-AVERAGEIFS('all sales summary'!$I$2:$I$2047,'all sales summary'!$A$2:$A$2047,$A50,'all sales summary'!$B$2:$B$2047,AC$4)))+(AVERAGEIFS('city centre offline'!$K$2:$K$2047,'city centre offline'!$A$2:$A$2047,$A50,'city centre offline'!$B$2:$B$2047,AC$4)*AVERAGEIFS('all sales summary'!$I$2:$I$2047,'all sales summary'!$A$2:$A$2047,$A50,'all sales summary'!$B$2:$B$2047,AC$4)))</f>
        <v>2.5685771158405035E-2</v>
      </c>
      <c r="AD50" s="60">
        <f>(AVERAGEIFS('city centre offline'!$K$2:$K$2047,'city centre offline'!$A$2:$A$2047,$A50,'city centre offline'!$B$2:$B$2047,AD$4)*AVERAGEIFS('all sales summary'!$I$2:$I$2047,'all sales summary'!$A$2:$A$2047,$A50,'all sales summary'!$B$2:$B$2047,AD$4))/((AVERAGEIFS('overall city offline'!$K$2:$K$2047,'overall city offline'!$A$2:$A$2047,$A50,'overall city offline'!$B$2:$B$2047,AD$4)*(1-AVERAGEIFS('all sales summary'!$I$2:$I$2047,'all sales summary'!$A$2:$A$2047,$A50,'all sales summary'!$B$2:$B$2047,AD$4)))+(AVERAGEIFS('city centre offline'!$K$2:$K$2047,'city centre offline'!$A$2:$A$2047,$A50,'city centre offline'!$B$2:$B$2047,AD$4)*AVERAGEIFS('all sales summary'!$I$2:$I$2047,'all sales summary'!$A$2:$A$2047,$A50,'all sales summary'!$B$2:$B$2047,AD$4)))</f>
        <v>3.2331901377583579E-2</v>
      </c>
      <c r="AE50" s="60">
        <f>(AVERAGEIFS('city centre offline'!$K$2:$K$2047,'city centre offline'!$A$2:$A$2047,$A50,'city centre offline'!$B$2:$B$2047,AE$4)*AVERAGEIFS('all sales summary'!$I$2:$I$2047,'all sales summary'!$A$2:$A$2047,$A50,'all sales summary'!$B$2:$B$2047,AE$4))/((AVERAGEIFS('overall city offline'!$K$2:$K$2047,'overall city offline'!$A$2:$A$2047,$A50,'overall city offline'!$B$2:$B$2047,AE$4)*(1-AVERAGEIFS('all sales summary'!$I$2:$I$2047,'all sales summary'!$A$2:$A$2047,$A50,'all sales summary'!$B$2:$B$2047,AE$4)))+(AVERAGEIFS('city centre offline'!$K$2:$K$2047,'city centre offline'!$A$2:$A$2047,$A50,'city centre offline'!$B$2:$B$2047,AE$4)*AVERAGEIFS('all sales summary'!$I$2:$I$2047,'all sales summary'!$A$2:$A$2047,$A50,'all sales summary'!$B$2:$B$2047,AE$4)))</f>
        <v>3.2278260776808843E-2</v>
      </c>
      <c r="AF50" s="60">
        <f>(AVERAGEIFS('city centre offline'!$K$2:$K$2047,'city centre offline'!$A$2:$A$2047,$A50,'city centre offline'!$B$2:$B$2047,AF$4)*AVERAGEIFS('all sales summary'!$I$2:$I$2047,'all sales summary'!$A$2:$A$2047,$A50,'all sales summary'!$B$2:$B$2047,AF$4))/((AVERAGEIFS('overall city offline'!$K$2:$K$2047,'overall city offline'!$A$2:$A$2047,$A50,'overall city offline'!$B$2:$B$2047,AF$4)*(1-AVERAGEIFS('all sales summary'!$I$2:$I$2047,'all sales summary'!$A$2:$A$2047,$A50,'all sales summary'!$B$2:$B$2047,AF$4)))+(AVERAGEIFS('city centre offline'!$K$2:$K$2047,'city centre offline'!$A$2:$A$2047,$A50,'city centre offline'!$B$2:$B$2047,AF$4)*AVERAGEIFS('all sales summary'!$I$2:$I$2047,'all sales summary'!$A$2:$A$2047,$A50,'all sales summary'!$B$2:$B$2047,AF$4)))</f>
        <v>3.4302216842098797E-2</v>
      </c>
      <c r="AG50" s="60">
        <f>(AVERAGEIFS('city centre offline'!$K$2:$K$2047,'city centre offline'!$A$2:$A$2047,$A50,'city centre offline'!$B$2:$B$2047,AG$4)*AVERAGEIFS('all sales summary'!$I$2:$I$2047,'all sales summary'!$A$2:$A$2047,$A50,'all sales summary'!$B$2:$B$2047,AG$4))/((AVERAGEIFS('overall city offline'!$K$2:$K$2047,'overall city offline'!$A$2:$A$2047,$A50,'overall city offline'!$B$2:$B$2047,AG$4)*(1-AVERAGEIFS('all sales summary'!$I$2:$I$2047,'all sales summary'!$A$2:$A$2047,$A50,'all sales summary'!$B$2:$B$2047,AG$4)))+(AVERAGEIFS('city centre offline'!$K$2:$K$2047,'city centre offline'!$A$2:$A$2047,$A50,'city centre offline'!$B$2:$B$2047,AG$4)*AVERAGEIFS('all sales summary'!$I$2:$I$2047,'all sales summary'!$A$2:$A$2047,$A50,'all sales summary'!$B$2:$B$2047,AG$4)))</f>
        <v>3.7006357223081134E-2</v>
      </c>
      <c r="AH50" s="60">
        <f>(AVERAGEIFS('city centre offline'!$K$2:$K$2047,'city centre offline'!$A$2:$A$2047,$A50,'city centre offline'!$B$2:$B$2047,AH$4)*AVERAGEIFS('all sales summary'!$I$2:$I$2047,'all sales summary'!$A$2:$A$2047,$A50,'all sales summary'!$B$2:$B$2047,AH$4))/((AVERAGEIFS('overall city offline'!$K$2:$K$2047,'overall city offline'!$A$2:$A$2047,$A50,'overall city offline'!$B$2:$B$2047,AH$4)*(1-AVERAGEIFS('all sales summary'!$I$2:$I$2047,'all sales summary'!$A$2:$A$2047,$A50,'all sales summary'!$B$2:$B$2047,AH$4)))+(AVERAGEIFS('city centre offline'!$K$2:$K$2047,'city centre offline'!$A$2:$A$2047,$A50,'city centre offline'!$B$2:$B$2047,AH$4)*AVERAGEIFS('all sales summary'!$I$2:$I$2047,'all sales summary'!$A$2:$A$2047,$A50,'all sales summary'!$B$2:$B$2047,AH$4)))</f>
        <v>3.8640511694179515E-2</v>
      </c>
    </row>
    <row r="51" spans="1:34" x14ac:dyDescent="0.3">
      <c r="A51" t="s">
        <v>53</v>
      </c>
      <c r="B51" s="60">
        <f>(AVERAGEIFS('city centre offline'!$K$2:$K$2047,'city centre offline'!$A$2:$A$2047,$A51,'city centre offline'!$B$2:$B$2047,B$4)*AVERAGEIFS('all sales summary'!$I$2:$I$2047,'all sales summary'!$A$2:$A$2047,$A51,'all sales summary'!$B$2:$B$2047,B$4))/((AVERAGEIFS('overall city offline'!$K$2:$K$2047,'overall city offline'!$A$2:$A$2047,$A51,'overall city offline'!$B$2:$B$2047,B$4)*(1-AVERAGEIFS('all sales summary'!$I$2:$I$2047,'all sales summary'!$A$2:$A$2047,$A51,'all sales summary'!$B$2:$B$2047,B$4)))+(AVERAGEIFS('city centre offline'!$K$2:$K$2047,'city centre offline'!$A$2:$A$2047,$A51,'city centre offline'!$B$2:$B$2047,B$4)*AVERAGEIFS('all sales summary'!$I$2:$I$2047,'all sales summary'!$A$2:$A$2047,$A51,'all sales summary'!$B$2:$B$2047,B$4)))</f>
        <v>0.23787790173069384</v>
      </c>
      <c r="C51" s="60">
        <f>(AVERAGEIFS('city centre offline'!$K$2:$K$2047,'city centre offline'!$A$2:$A$2047,$A51,'city centre offline'!$B$2:$B$2047,C$4)*AVERAGEIFS('all sales summary'!$I$2:$I$2047,'all sales summary'!$A$2:$A$2047,$A51,'all sales summary'!$B$2:$B$2047,C$4))/((AVERAGEIFS('overall city offline'!$K$2:$K$2047,'overall city offline'!$A$2:$A$2047,$A51,'overall city offline'!$B$2:$B$2047,C$4)*(1-AVERAGEIFS('all sales summary'!$I$2:$I$2047,'all sales summary'!$A$2:$A$2047,$A51,'all sales summary'!$B$2:$B$2047,C$4)))+(AVERAGEIFS('city centre offline'!$K$2:$K$2047,'city centre offline'!$A$2:$A$2047,$A51,'city centre offline'!$B$2:$B$2047,C$4)*AVERAGEIFS('all sales summary'!$I$2:$I$2047,'all sales summary'!$A$2:$A$2047,$A51,'all sales summary'!$B$2:$B$2047,C$4)))</f>
        <v>0.23553109601864172</v>
      </c>
      <c r="D51" s="60">
        <f>(AVERAGEIFS('city centre offline'!$K$2:$K$2047,'city centre offline'!$A$2:$A$2047,$A51,'city centre offline'!$B$2:$B$2047,D$4)*AVERAGEIFS('all sales summary'!$I$2:$I$2047,'all sales summary'!$A$2:$A$2047,$A51,'all sales summary'!$B$2:$B$2047,D$4))/((AVERAGEIFS('overall city offline'!$K$2:$K$2047,'overall city offline'!$A$2:$A$2047,$A51,'overall city offline'!$B$2:$B$2047,D$4)*(1-AVERAGEIFS('all sales summary'!$I$2:$I$2047,'all sales summary'!$A$2:$A$2047,$A51,'all sales summary'!$B$2:$B$2047,D$4)))+(AVERAGEIFS('city centre offline'!$K$2:$K$2047,'city centre offline'!$A$2:$A$2047,$A51,'city centre offline'!$B$2:$B$2047,D$4)*AVERAGEIFS('all sales summary'!$I$2:$I$2047,'all sales summary'!$A$2:$A$2047,$A51,'all sales summary'!$B$2:$B$2047,D$4)))</f>
        <v>0.24038492697176411</v>
      </c>
      <c r="E51" s="60">
        <f>(AVERAGEIFS('city centre offline'!$K$2:$K$2047,'city centre offline'!$A$2:$A$2047,$A51,'city centre offline'!$B$2:$B$2047,E$4)*AVERAGEIFS('all sales summary'!$I$2:$I$2047,'all sales summary'!$A$2:$A$2047,$A51,'all sales summary'!$B$2:$B$2047,E$4))/((AVERAGEIFS('overall city offline'!$K$2:$K$2047,'overall city offline'!$A$2:$A$2047,$A51,'overall city offline'!$B$2:$B$2047,E$4)*(1-AVERAGEIFS('all sales summary'!$I$2:$I$2047,'all sales summary'!$A$2:$A$2047,$A51,'all sales summary'!$B$2:$B$2047,E$4)))+(AVERAGEIFS('city centre offline'!$K$2:$K$2047,'city centre offline'!$A$2:$A$2047,$A51,'city centre offline'!$B$2:$B$2047,E$4)*AVERAGEIFS('all sales summary'!$I$2:$I$2047,'all sales summary'!$A$2:$A$2047,$A51,'all sales summary'!$B$2:$B$2047,E$4)))</f>
        <v>0.24043934219935773</v>
      </c>
      <c r="F51" s="60">
        <f>(AVERAGEIFS('city centre offline'!$K$2:$K$2047,'city centre offline'!$A$2:$A$2047,$A51,'city centre offline'!$B$2:$B$2047,F$4)*AVERAGEIFS('all sales summary'!$I$2:$I$2047,'all sales summary'!$A$2:$A$2047,$A51,'all sales summary'!$B$2:$B$2047,F$4))/((AVERAGEIFS('overall city offline'!$K$2:$K$2047,'overall city offline'!$A$2:$A$2047,$A51,'overall city offline'!$B$2:$B$2047,F$4)*(1-AVERAGEIFS('all sales summary'!$I$2:$I$2047,'all sales summary'!$A$2:$A$2047,$A51,'all sales summary'!$B$2:$B$2047,F$4)))+(AVERAGEIFS('city centre offline'!$K$2:$K$2047,'city centre offline'!$A$2:$A$2047,$A51,'city centre offline'!$B$2:$B$2047,F$4)*AVERAGEIFS('all sales summary'!$I$2:$I$2047,'all sales summary'!$A$2:$A$2047,$A51,'all sales summary'!$B$2:$B$2047,F$4)))</f>
        <v>0.24357618839861447</v>
      </c>
      <c r="G51" s="60">
        <f>(AVERAGEIFS('city centre offline'!$K$2:$K$2047,'city centre offline'!$A$2:$A$2047,$A51,'city centre offline'!$B$2:$B$2047,G$4)*AVERAGEIFS('all sales summary'!$I$2:$I$2047,'all sales summary'!$A$2:$A$2047,$A51,'all sales summary'!$B$2:$B$2047,G$4))/((AVERAGEIFS('overall city offline'!$K$2:$K$2047,'overall city offline'!$A$2:$A$2047,$A51,'overall city offline'!$B$2:$B$2047,G$4)*(1-AVERAGEIFS('all sales summary'!$I$2:$I$2047,'all sales summary'!$A$2:$A$2047,$A51,'all sales summary'!$B$2:$B$2047,G$4)))+(AVERAGEIFS('city centre offline'!$K$2:$K$2047,'city centre offline'!$A$2:$A$2047,$A51,'city centre offline'!$B$2:$B$2047,G$4)*AVERAGEIFS('all sales summary'!$I$2:$I$2047,'all sales summary'!$A$2:$A$2047,$A51,'all sales summary'!$B$2:$B$2047,G$4)))</f>
        <v>0.24711062853810734</v>
      </c>
      <c r="H51" s="60">
        <f>(AVERAGEIFS('city centre offline'!$K$2:$K$2047,'city centre offline'!$A$2:$A$2047,$A51,'city centre offline'!$B$2:$B$2047,H$4)*AVERAGEIFS('all sales summary'!$I$2:$I$2047,'all sales summary'!$A$2:$A$2047,$A51,'all sales summary'!$B$2:$B$2047,H$4))/((AVERAGEIFS('overall city offline'!$K$2:$K$2047,'overall city offline'!$A$2:$A$2047,$A51,'overall city offline'!$B$2:$B$2047,H$4)*(1-AVERAGEIFS('all sales summary'!$I$2:$I$2047,'all sales summary'!$A$2:$A$2047,$A51,'all sales summary'!$B$2:$B$2047,H$4)))+(AVERAGEIFS('city centre offline'!$K$2:$K$2047,'city centre offline'!$A$2:$A$2047,$A51,'city centre offline'!$B$2:$B$2047,H$4)*AVERAGEIFS('all sales summary'!$I$2:$I$2047,'all sales summary'!$A$2:$A$2047,$A51,'all sales summary'!$B$2:$B$2047,H$4)))</f>
        <v>0.23875582445813623</v>
      </c>
      <c r="I51" s="60">
        <f>(AVERAGEIFS('city centre offline'!$K$2:$K$2047,'city centre offline'!$A$2:$A$2047,$A51,'city centre offline'!$B$2:$B$2047,I$4)*AVERAGEIFS('all sales summary'!$I$2:$I$2047,'all sales summary'!$A$2:$A$2047,$A51,'all sales summary'!$B$2:$B$2047,I$4))/((AVERAGEIFS('overall city offline'!$K$2:$K$2047,'overall city offline'!$A$2:$A$2047,$A51,'overall city offline'!$B$2:$B$2047,I$4)*(1-AVERAGEIFS('all sales summary'!$I$2:$I$2047,'all sales summary'!$A$2:$A$2047,$A51,'all sales summary'!$B$2:$B$2047,I$4)))+(AVERAGEIFS('city centre offline'!$K$2:$K$2047,'city centre offline'!$A$2:$A$2047,$A51,'city centre offline'!$B$2:$B$2047,I$4)*AVERAGEIFS('all sales summary'!$I$2:$I$2047,'all sales summary'!$A$2:$A$2047,$A51,'all sales summary'!$B$2:$B$2047,I$4)))</f>
        <v>0.24950510078667146</v>
      </c>
      <c r="J51" s="60">
        <f>(AVERAGEIFS('city centre offline'!$K$2:$K$2047,'city centre offline'!$A$2:$A$2047,$A51,'city centre offline'!$B$2:$B$2047,J$4)*AVERAGEIFS('all sales summary'!$I$2:$I$2047,'all sales summary'!$A$2:$A$2047,$A51,'all sales summary'!$B$2:$B$2047,J$4))/((AVERAGEIFS('overall city offline'!$K$2:$K$2047,'overall city offline'!$A$2:$A$2047,$A51,'overall city offline'!$B$2:$B$2047,J$4)*(1-AVERAGEIFS('all sales summary'!$I$2:$I$2047,'all sales summary'!$A$2:$A$2047,$A51,'all sales summary'!$B$2:$B$2047,J$4)))+(AVERAGEIFS('city centre offline'!$K$2:$K$2047,'city centre offline'!$A$2:$A$2047,$A51,'city centre offline'!$B$2:$B$2047,J$4)*AVERAGEIFS('all sales summary'!$I$2:$I$2047,'all sales summary'!$A$2:$A$2047,$A51,'all sales summary'!$B$2:$B$2047,J$4)))</f>
        <v>0.24000698165097054</v>
      </c>
      <c r="K51" s="60">
        <f>(AVERAGEIFS('city centre offline'!$K$2:$K$2047,'city centre offline'!$A$2:$A$2047,$A51,'city centre offline'!$B$2:$B$2047,K$4)*AVERAGEIFS('all sales summary'!$I$2:$I$2047,'all sales summary'!$A$2:$A$2047,$A51,'all sales summary'!$B$2:$B$2047,K$4))/((AVERAGEIFS('overall city offline'!$K$2:$K$2047,'overall city offline'!$A$2:$A$2047,$A51,'overall city offline'!$B$2:$B$2047,K$4)*(1-AVERAGEIFS('all sales summary'!$I$2:$I$2047,'all sales summary'!$A$2:$A$2047,$A51,'all sales summary'!$B$2:$B$2047,K$4)))+(AVERAGEIFS('city centre offline'!$K$2:$K$2047,'city centre offline'!$A$2:$A$2047,$A51,'city centre offline'!$B$2:$B$2047,K$4)*AVERAGEIFS('all sales summary'!$I$2:$I$2047,'all sales summary'!$A$2:$A$2047,$A51,'all sales summary'!$B$2:$B$2047,K$4)))</f>
        <v>0.23684201256161136</v>
      </c>
      <c r="L51" s="60">
        <f>(AVERAGEIFS('city centre offline'!$K$2:$K$2047,'city centre offline'!$A$2:$A$2047,$A51,'city centre offline'!$B$2:$B$2047,L$4)*AVERAGEIFS('all sales summary'!$I$2:$I$2047,'all sales summary'!$A$2:$A$2047,$A51,'all sales summary'!$B$2:$B$2047,L$4))/((AVERAGEIFS('overall city offline'!$K$2:$K$2047,'overall city offline'!$A$2:$A$2047,$A51,'overall city offline'!$B$2:$B$2047,L$4)*(1-AVERAGEIFS('all sales summary'!$I$2:$I$2047,'all sales summary'!$A$2:$A$2047,$A51,'all sales summary'!$B$2:$B$2047,L$4)))+(AVERAGEIFS('city centre offline'!$K$2:$K$2047,'city centre offline'!$A$2:$A$2047,$A51,'city centre offline'!$B$2:$B$2047,L$4)*AVERAGEIFS('all sales summary'!$I$2:$I$2047,'all sales summary'!$A$2:$A$2047,$A51,'all sales summary'!$B$2:$B$2047,L$4)))</f>
        <v>0.23883878168379918</v>
      </c>
      <c r="M51" s="60">
        <f>(AVERAGEIFS('city centre offline'!$K$2:$K$2047,'city centre offline'!$A$2:$A$2047,$A51,'city centre offline'!$B$2:$B$2047,M$4)*AVERAGEIFS('all sales summary'!$I$2:$I$2047,'all sales summary'!$A$2:$A$2047,$A51,'all sales summary'!$B$2:$B$2047,M$4))/((AVERAGEIFS('overall city offline'!$K$2:$K$2047,'overall city offline'!$A$2:$A$2047,$A51,'overall city offline'!$B$2:$B$2047,M$4)*(1-AVERAGEIFS('all sales summary'!$I$2:$I$2047,'all sales summary'!$A$2:$A$2047,$A51,'all sales summary'!$B$2:$B$2047,M$4)))+(AVERAGEIFS('city centre offline'!$K$2:$K$2047,'city centre offline'!$A$2:$A$2047,$A51,'city centre offline'!$B$2:$B$2047,M$4)*AVERAGEIFS('all sales summary'!$I$2:$I$2047,'all sales summary'!$A$2:$A$2047,$A51,'all sales summary'!$B$2:$B$2047,M$4)))</f>
        <v>0.26249023745127442</v>
      </c>
      <c r="N51" s="60">
        <f>(AVERAGEIFS('city centre offline'!$K$2:$K$2047,'city centre offline'!$A$2:$A$2047,$A51,'city centre offline'!$B$2:$B$2047,N$4)*AVERAGEIFS('all sales summary'!$I$2:$I$2047,'all sales summary'!$A$2:$A$2047,$A51,'all sales summary'!$B$2:$B$2047,N$4))/((AVERAGEIFS('overall city offline'!$K$2:$K$2047,'overall city offline'!$A$2:$A$2047,$A51,'overall city offline'!$B$2:$B$2047,N$4)*(1-AVERAGEIFS('all sales summary'!$I$2:$I$2047,'all sales summary'!$A$2:$A$2047,$A51,'all sales summary'!$B$2:$B$2047,N$4)))+(AVERAGEIFS('city centre offline'!$K$2:$K$2047,'city centre offline'!$A$2:$A$2047,$A51,'city centre offline'!$B$2:$B$2047,N$4)*AVERAGEIFS('all sales summary'!$I$2:$I$2047,'all sales summary'!$A$2:$A$2047,$A51,'all sales summary'!$B$2:$B$2047,N$4)))</f>
        <v>0.22379328265747508</v>
      </c>
      <c r="O51" s="60">
        <f>(AVERAGEIFS('city centre offline'!$K$2:$K$2047,'city centre offline'!$A$2:$A$2047,$A51,'city centre offline'!$B$2:$B$2047,O$4)*AVERAGEIFS('all sales summary'!$I$2:$I$2047,'all sales summary'!$A$2:$A$2047,$A51,'all sales summary'!$B$2:$B$2047,O$4))/((AVERAGEIFS('overall city offline'!$K$2:$K$2047,'overall city offline'!$A$2:$A$2047,$A51,'overall city offline'!$B$2:$B$2047,O$4)*(1-AVERAGEIFS('all sales summary'!$I$2:$I$2047,'all sales summary'!$A$2:$A$2047,$A51,'all sales summary'!$B$2:$B$2047,O$4)))+(AVERAGEIFS('city centre offline'!$K$2:$K$2047,'city centre offline'!$A$2:$A$2047,$A51,'city centre offline'!$B$2:$B$2047,O$4)*AVERAGEIFS('all sales summary'!$I$2:$I$2047,'all sales summary'!$A$2:$A$2047,$A51,'all sales summary'!$B$2:$B$2047,O$4)))</f>
        <v>0.21505282671703893</v>
      </c>
      <c r="P51" s="60">
        <f>(AVERAGEIFS('city centre offline'!$K$2:$K$2047,'city centre offline'!$A$2:$A$2047,$A51,'city centre offline'!$B$2:$B$2047,P$4)*AVERAGEIFS('all sales summary'!$I$2:$I$2047,'all sales summary'!$A$2:$A$2047,$A51,'all sales summary'!$B$2:$B$2047,P$4))/((AVERAGEIFS('overall city offline'!$K$2:$K$2047,'overall city offline'!$A$2:$A$2047,$A51,'overall city offline'!$B$2:$B$2047,P$4)*(1-AVERAGEIFS('all sales summary'!$I$2:$I$2047,'all sales summary'!$A$2:$A$2047,$A51,'all sales summary'!$B$2:$B$2047,P$4)))+(AVERAGEIFS('city centre offline'!$K$2:$K$2047,'city centre offline'!$A$2:$A$2047,$A51,'city centre offline'!$B$2:$B$2047,P$4)*AVERAGEIFS('all sales summary'!$I$2:$I$2047,'all sales summary'!$A$2:$A$2047,$A51,'all sales summary'!$B$2:$B$2047,P$4)))</f>
        <v>0.19021889812809586</v>
      </c>
      <c r="Q51" s="60">
        <f>(AVERAGEIFS('city centre offline'!$K$2:$K$2047,'city centre offline'!$A$2:$A$2047,$A51,'city centre offline'!$B$2:$B$2047,Q$4)*AVERAGEIFS('all sales summary'!$I$2:$I$2047,'all sales summary'!$A$2:$A$2047,$A51,'all sales summary'!$B$2:$B$2047,Q$4))/((AVERAGEIFS('overall city offline'!$K$2:$K$2047,'overall city offline'!$A$2:$A$2047,$A51,'overall city offline'!$B$2:$B$2047,Q$4)*(1-AVERAGEIFS('all sales summary'!$I$2:$I$2047,'all sales summary'!$A$2:$A$2047,$A51,'all sales summary'!$B$2:$B$2047,Q$4)))+(AVERAGEIFS('city centre offline'!$K$2:$K$2047,'city centre offline'!$A$2:$A$2047,$A51,'city centre offline'!$B$2:$B$2047,Q$4)*AVERAGEIFS('all sales summary'!$I$2:$I$2047,'all sales summary'!$A$2:$A$2047,$A51,'all sales summary'!$B$2:$B$2047,Q$4)))</f>
        <v>0.17606847887580682</v>
      </c>
      <c r="R51" s="60">
        <f>(AVERAGEIFS('city centre offline'!$K$2:$K$2047,'city centre offline'!$A$2:$A$2047,$A51,'city centre offline'!$B$2:$B$2047,R$4)*AVERAGEIFS('all sales summary'!$I$2:$I$2047,'all sales summary'!$A$2:$A$2047,$A51,'all sales summary'!$B$2:$B$2047,R$4))/((AVERAGEIFS('overall city offline'!$K$2:$K$2047,'overall city offline'!$A$2:$A$2047,$A51,'overall city offline'!$B$2:$B$2047,R$4)*(1-AVERAGEIFS('all sales summary'!$I$2:$I$2047,'all sales summary'!$A$2:$A$2047,$A51,'all sales summary'!$B$2:$B$2047,R$4)))+(AVERAGEIFS('city centre offline'!$K$2:$K$2047,'city centre offline'!$A$2:$A$2047,$A51,'city centre offline'!$B$2:$B$2047,R$4)*AVERAGEIFS('all sales summary'!$I$2:$I$2047,'all sales summary'!$A$2:$A$2047,$A51,'all sales summary'!$B$2:$B$2047,R$4)))</f>
        <v>0.17900167655908078</v>
      </c>
      <c r="S51" s="60">
        <f>(AVERAGEIFS('city centre offline'!$K$2:$K$2047,'city centre offline'!$A$2:$A$2047,$A51,'city centre offline'!$B$2:$B$2047,S$4)*AVERAGEIFS('all sales summary'!$I$2:$I$2047,'all sales summary'!$A$2:$A$2047,$A51,'all sales summary'!$B$2:$B$2047,S$4))/((AVERAGEIFS('overall city offline'!$K$2:$K$2047,'overall city offline'!$A$2:$A$2047,$A51,'overall city offline'!$B$2:$B$2047,S$4)*(1-AVERAGEIFS('all sales summary'!$I$2:$I$2047,'all sales summary'!$A$2:$A$2047,$A51,'all sales summary'!$B$2:$B$2047,S$4)))+(AVERAGEIFS('city centre offline'!$K$2:$K$2047,'city centre offline'!$A$2:$A$2047,$A51,'city centre offline'!$B$2:$B$2047,S$4)*AVERAGEIFS('all sales summary'!$I$2:$I$2047,'all sales summary'!$A$2:$A$2047,$A51,'all sales summary'!$B$2:$B$2047,S$4)))</f>
        <v>0.19403048689105676</v>
      </c>
      <c r="T51" s="60">
        <f>(AVERAGEIFS('city centre offline'!$K$2:$K$2047,'city centre offline'!$A$2:$A$2047,$A51,'city centre offline'!$B$2:$B$2047,T$4)*AVERAGEIFS('all sales summary'!$I$2:$I$2047,'all sales summary'!$A$2:$A$2047,$A51,'all sales summary'!$B$2:$B$2047,T$4))/((AVERAGEIFS('overall city offline'!$K$2:$K$2047,'overall city offline'!$A$2:$A$2047,$A51,'overall city offline'!$B$2:$B$2047,T$4)*(1-AVERAGEIFS('all sales summary'!$I$2:$I$2047,'all sales summary'!$A$2:$A$2047,$A51,'all sales summary'!$B$2:$B$2047,T$4)))+(AVERAGEIFS('city centre offline'!$K$2:$K$2047,'city centre offline'!$A$2:$A$2047,$A51,'city centre offline'!$B$2:$B$2047,T$4)*AVERAGEIFS('all sales summary'!$I$2:$I$2047,'all sales summary'!$A$2:$A$2047,$A51,'all sales summary'!$B$2:$B$2047,T$4)))</f>
        <v>0.1969135310265292</v>
      </c>
      <c r="U51" s="60">
        <f>(AVERAGEIFS('city centre offline'!$K$2:$K$2047,'city centre offline'!$A$2:$A$2047,$A51,'city centre offline'!$B$2:$B$2047,U$4)*AVERAGEIFS('all sales summary'!$I$2:$I$2047,'all sales summary'!$A$2:$A$2047,$A51,'all sales summary'!$B$2:$B$2047,U$4))/((AVERAGEIFS('overall city offline'!$K$2:$K$2047,'overall city offline'!$A$2:$A$2047,$A51,'overall city offline'!$B$2:$B$2047,U$4)*(1-AVERAGEIFS('all sales summary'!$I$2:$I$2047,'all sales summary'!$A$2:$A$2047,$A51,'all sales summary'!$B$2:$B$2047,U$4)))+(AVERAGEIFS('city centre offline'!$K$2:$K$2047,'city centre offline'!$A$2:$A$2047,$A51,'city centre offline'!$B$2:$B$2047,U$4)*AVERAGEIFS('all sales summary'!$I$2:$I$2047,'all sales summary'!$A$2:$A$2047,$A51,'all sales summary'!$B$2:$B$2047,U$4)))</f>
        <v>0.19424810287723662</v>
      </c>
      <c r="V51" s="60">
        <f>(AVERAGEIFS('city centre offline'!$K$2:$K$2047,'city centre offline'!$A$2:$A$2047,$A51,'city centre offline'!$B$2:$B$2047,V$4)*AVERAGEIFS('all sales summary'!$I$2:$I$2047,'all sales summary'!$A$2:$A$2047,$A51,'all sales summary'!$B$2:$B$2047,V$4))/((AVERAGEIFS('overall city offline'!$K$2:$K$2047,'overall city offline'!$A$2:$A$2047,$A51,'overall city offline'!$B$2:$B$2047,V$4)*(1-AVERAGEIFS('all sales summary'!$I$2:$I$2047,'all sales summary'!$A$2:$A$2047,$A51,'all sales summary'!$B$2:$B$2047,V$4)))+(AVERAGEIFS('city centre offline'!$K$2:$K$2047,'city centre offline'!$A$2:$A$2047,$A51,'city centre offline'!$B$2:$B$2047,V$4)*AVERAGEIFS('all sales summary'!$I$2:$I$2047,'all sales summary'!$A$2:$A$2047,$A51,'all sales summary'!$B$2:$B$2047,V$4)))</f>
        <v>0.19108012332106716</v>
      </c>
      <c r="W51" s="60">
        <f>(AVERAGEIFS('city centre offline'!$K$2:$K$2047,'city centre offline'!$A$2:$A$2047,$A51,'city centre offline'!$B$2:$B$2047,W$4)*AVERAGEIFS('all sales summary'!$I$2:$I$2047,'all sales summary'!$A$2:$A$2047,$A51,'all sales summary'!$B$2:$B$2047,W$4))/((AVERAGEIFS('overall city offline'!$K$2:$K$2047,'overall city offline'!$A$2:$A$2047,$A51,'overall city offline'!$B$2:$B$2047,W$4)*(1-AVERAGEIFS('all sales summary'!$I$2:$I$2047,'all sales summary'!$A$2:$A$2047,$A51,'all sales summary'!$B$2:$B$2047,W$4)))+(AVERAGEIFS('city centre offline'!$K$2:$K$2047,'city centre offline'!$A$2:$A$2047,$A51,'city centre offline'!$B$2:$B$2047,W$4)*AVERAGEIFS('all sales summary'!$I$2:$I$2047,'all sales summary'!$A$2:$A$2047,$A51,'all sales summary'!$B$2:$B$2047,W$4)))</f>
        <v>0.19467778408761993</v>
      </c>
      <c r="X51" s="60">
        <f>(AVERAGEIFS('city centre offline'!$K$2:$K$2047,'city centre offline'!$A$2:$A$2047,$A51,'city centre offline'!$B$2:$B$2047,X$4)*AVERAGEIFS('all sales summary'!$I$2:$I$2047,'all sales summary'!$A$2:$A$2047,$A51,'all sales summary'!$B$2:$B$2047,X$4))/((AVERAGEIFS('overall city offline'!$K$2:$K$2047,'overall city offline'!$A$2:$A$2047,$A51,'overall city offline'!$B$2:$B$2047,X$4)*(1-AVERAGEIFS('all sales summary'!$I$2:$I$2047,'all sales summary'!$A$2:$A$2047,$A51,'all sales summary'!$B$2:$B$2047,X$4)))+(AVERAGEIFS('city centre offline'!$K$2:$K$2047,'city centre offline'!$A$2:$A$2047,$A51,'city centre offline'!$B$2:$B$2047,X$4)*AVERAGEIFS('all sales summary'!$I$2:$I$2047,'all sales summary'!$A$2:$A$2047,$A51,'all sales summary'!$B$2:$B$2047,X$4)))</f>
        <v>0.19545969596684343</v>
      </c>
      <c r="Y51" s="60">
        <f>(AVERAGEIFS('city centre offline'!$K$2:$K$2047,'city centre offline'!$A$2:$A$2047,$A51,'city centre offline'!$B$2:$B$2047,Y$4)*AVERAGEIFS('all sales summary'!$I$2:$I$2047,'all sales summary'!$A$2:$A$2047,$A51,'all sales summary'!$B$2:$B$2047,Y$4))/((AVERAGEIFS('overall city offline'!$K$2:$K$2047,'overall city offline'!$A$2:$A$2047,$A51,'overall city offline'!$B$2:$B$2047,Y$4)*(1-AVERAGEIFS('all sales summary'!$I$2:$I$2047,'all sales summary'!$A$2:$A$2047,$A51,'all sales summary'!$B$2:$B$2047,Y$4)))+(AVERAGEIFS('city centre offline'!$K$2:$K$2047,'city centre offline'!$A$2:$A$2047,$A51,'city centre offline'!$B$2:$B$2047,Y$4)*AVERAGEIFS('all sales summary'!$I$2:$I$2047,'all sales summary'!$A$2:$A$2047,$A51,'all sales summary'!$B$2:$B$2047,Y$4)))</f>
        <v>0.24824586399846832</v>
      </c>
      <c r="Z51" s="60">
        <f>(AVERAGEIFS('city centre offline'!$K$2:$K$2047,'city centre offline'!$A$2:$A$2047,$A51,'city centre offline'!$B$2:$B$2047,Z$4)*AVERAGEIFS('all sales summary'!$I$2:$I$2047,'all sales summary'!$A$2:$A$2047,$A51,'all sales summary'!$B$2:$B$2047,Z$4))/((AVERAGEIFS('overall city offline'!$K$2:$K$2047,'overall city offline'!$A$2:$A$2047,$A51,'overall city offline'!$B$2:$B$2047,Z$4)*(1-AVERAGEIFS('all sales summary'!$I$2:$I$2047,'all sales summary'!$A$2:$A$2047,$A51,'all sales summary'!$B$2:$B$2047,Z$4)))+(AVERAGEIFS('city centre offline'!$K$2:$K$2047,'city centre offline'!$A$2:$A$2047,$A51,'city centre offline'!$B$2:$B$2047,Z$4)*AVERAGEIFS('all sales summary'!$I$2:$I$2047,'all sales summary'!$A$2:$A$2047,$A51,'all sales summary'!$B$2:$B$2047,Z$4)))</f>
        <v>0.16256836774949693</v>
      </c>
      <c r="AA51" s="60">
        <f>(AVERAGEIFS('city centre offline'!$K$2:$K$2047,'city centre offline'!$A$2:$A$2047,$A51,'city centre offline'!$B$2:$B$2047,AA$4)*AVERAGEIFS('all sales summary'!$I$2:$I$2047,'all sales summary'!$A$2:$A$2047,$A51,'all sales summary'!$B$2:$B$2047,AA$4))/((AVERAGEIFS('overall city offline'!$K$2:$K$2047,'overall city offline'!$A$2:$A$2047,$A51,'overall city offline'!$B$2:$B$2047,AA$4)*(1-AVERAGEIFS('all sales summary'!$I$2:$I$2047,'all sales summary'!$A$2:$A$2047,$A51,'all sales summary'!$B$2:$B$2047,AA$4)))+(AVERAGEIFS('city centre offline'!$K$2:$K$2047,'city centre offline'!$A$2:$A$2047,$A51,'city centre offline'!$B$2:$B$2047,AA$4)*AVERAGEIFS('all sales summary'!$I$2:$I$2047,'all sales summary'!$A$2:$A$2047,$A51,'all sales summary'!$B$2:$B$2047,AA$4)))</f>
        <v>0.16805966023300026</v>
      </c>
      <c r="AB51" s="60">
        <f>(AVERAGEIFS('city centre offline'!$K$2:$K$2047,'city centre offline'!$A$2:$A$2047,$A51,'city centre offline'!$B$2:$B$2047,AB$4)*AVERAGEIFS('all sales summary'!$I$2:$I$2047,'all sales summary'!$A$2:$A$2047,$A51,'all sales summary'!$B$2:$B$2047,AB$4))/((AVERAGEIFS('overall city offline'!$K$2:$K$2047,'overall city offline'!$A$2:$A$2047,$A51,'overall city offline'!$B$2:$B$2047,AB$4)*(1-AVERAGEIFS('all sales summary'!$I$2:$I$2047,'all sales summary'!$A$2:$A$2047,$A51,'all sales summary'!$B$2:$B$2047,AB$4)))+(AVERAGEIFS('city centre offline'!$K$2:$K$2047,'city centre offline'!$A$2:$A$2047,$A51,'city centre offline'!$B$2:$B$2047,AB$4)*AVERAGEIFS('all sales summary'!$I$2:$I$2047,'all sales summary'!$A$2:$A$2047,$A51,'all sales summary'!$B$2:$B$2047,AB$4)))</f>
        <v>0.1637718019640621</v>
      </c>
      <c r="AC51" s="60">
        <f>(AVERAGEIFS('city centre offline'!$K$2:$K$2047,'city centre offline'!$A$2:$A$2047,$A51,'city centre offline'!$B$2:$B$2047,AC$4)*AVERAGEIFS('all sales summary'!$I$2:$I$2047,'all sales summary'!$A$2:$A$2047,$A51,'all sales summary'!$B$2:$B$2047,AC$4))/((AVERAGEIFS('overall city offline'!$K$2:$K$2047,'overall city offline'!$A$2:$A$2047,$A51,'overall city offline'!$B$2:$B$2047,AC$4)*(1-AVERAGEIFS('all sales summary'!$I$2:$I$2047,'all sales summary'!$A$2:$A$2047,$A51,'all sales summary'!$B$2:$B$2047,AC$4)))+(AVERAGEIFS('city centre offline'!$K$2:$K$2047,'city centre offline'!$A$2:$A$2047,$A51,'city centre offline'!$B$2:$B$2047,AC$4)*AVERAGEIFS('all sales summary'!$I$2:$I$2047,'all sales summary'!$A$2:$A$2047,$A51,'all sales summary'!$B$2:$B$2047,AC$4)))</f>
        <v>0.17214993511703791</v>
      </c>
      <c r="AD51" s="60">
        <f>(AVERAGEIFS('city centre offline'!$K$2:$K$2047,'city centre offline'!$A$2:$A$2047,$A51,'city centre offline'!$B$2:$B$2047,AD$4)*AVERAGEIFS('all sales summary'!$I$2:$I$2047,'all sales summary'!$A$2:$A$2047,$A51,'all sales summary'!$B$2:$B$2047,AD$4))/((AVERAGEIFS('overall city offline'!$K$2:$K$2047,'overall city offline'!$A$2:$A$2047,$A51,'overall city offline'!$B$2:$B$2047,AD$4)*(1-AVERAGEIFS('all sales summary'!$I$2:$I$2047,'all sales summary'!$A$2:$A$2047,$A51,'all sales summary'!$B$2:$B$2047,AD$4)))+(AVERAGEIFS('city centre offline'!$K$2:$K$2047,'city centre offline'!$A$2:$A$2047,$A51,'city centre offline'!$B$2:$B$2047,AD$4)*AVERAGEIFS('all sales summary'!$I$2:$I$2047,'all sales summary'!$A$2:$A$2047,$A51,'all sales summary'!$B$2:$B$2047,AD$4)))</f>
        <v>0.15072099424490709</v>
      </c>
      <c r="AE51" s="60">
        <f>(AVERAGEIFS('city centre offline'!$K$2:$K$2047,'city centre offline'!$A$2:$A$2047,$A51,'city centre offline'!$B$2:$B$2047,AE$4)*AVERAGEIFS('all sales summary'!$I$2:$I$2047,'all sales summary'!$A$2:$A$2047,$A51,'all sales summary'!$B$2:$B$2047,AE$4))/((AVERAGEIFS('overall city offline'!$K$2:$K$2047,'overall city offline'!$A$2:$A$2047,$A51,'overall city offline'!$B$2:$B$2047,AE$4)*(1-AVERAGEIFS('all sales summary'!$I$2:$I$2047,'all sales summary'!$A$2:$A$2047,$A51,'all sales summary'!$B$2:$B$2047,AE$4)))+(AVERAGEIFS('city centre offline'!$K$2:$K$2047,'city centre offline'!$A$2:$A$2047,$A51,'city centre offline'!$B$2:$B$2047,AE$4)*AVERAGEIFS('all sales summary'!$I$2:$I$2047,'all sales summary'!$A$2:$A$2047,$A51,'all sales summary'!$B$2:$B$2047,AE$4)))</f>
        <v>0.14054391533772392</v>
      </c>
      <c r="AF51" s="60">
        <f>(AVERAGEIFS('city centre offline'!$K$2:$K$2047,'city centre offline'!$A$2:$A$2047,$A51,'city centre offline'!$B$2:$B$2047,AF$4)*AVERAGEIFS('all sales summary'!$I$2:$I$2047,'all sales summary'!$A$2:$A$2047,$A51,'all sales summary'!$B$2:$B$2047,AF$4))/((AVERAGEIFS('overall city offline'!$K$2:$K$2047,'overall city offline'!$A$2:$A$2047,$A51,'overall city offline'!$B$2:$B$2047,AF$4)*(1-AVERAGEIFS('all sales summary'!$I$2:$I$2047,'all sales summary'!$A$2:$A$2047,$A51,'all sales summary'!$B$2:$B$2047,AF$4)))+(AVERAGEIFS('city centre offline'!$K$2:$K$2047,'city centre offline'!$A$2:$A$2047,$A51,'city centre offline'!$B$2:$B$2047,AF$4)*AVERAGEIFS('all sales summary'!$I$2:$I$2047,'all sales summary'!$A$2:$A$2047,$A51,'all sales summary'!$B$2:$B$2047,AF$4)))</f>
        <v>0.12976486645318178</v>
      </c>
      <c r="AG51" s="60">
        <f>(AVERAGEIFS('city centre offline'!$K$2:$K$2047,'city centre offline'!$A$2:$A$2047,$A51,'city centre offline'!$B$2:$B$2047,AG$4)*AVERAGEIFS('all sales summary'!$I$2:$I$2047,'all sales summary'!$A$2:$A$2047,$A51,'all sales summary'!$B$2:$B$2047,AG$4))/((AVERAGEIFS('overall city offline'!$K$2:$K$2047,'overall city offline'!$A$2:$A$2047,$A51,'overall city offline'!$B$2:$B$2047,AG$4)*(1-AVERAGEIFS('all sales summary'!$I$2:$I$2047,'all sales summary'!$A$2:$A$2047,$A51,'all sales summary'!$B$2:$B$2047,AG$4)))+(AVERAGEIFS('city centre offline'!$K$2:$K$2047,'city centre offline'!$A$2:$A$2047,$A51,'city centre offline'!$B$2:$B$2047,AG$4)*AVERAGEIFS('all sales summary'!$I$2:$I$2047,'all sales summary'!$A$2:$A$2047,$A51,'all sales summary'!$B$2:$B$2047,AG$4)))</f>
        <v>0.1434902198411678</v>
      </c>
      <c r="AH51" s="60">
        <f>(AVERAGEIFS('city centre offline'!$K$2:$K$2047,'city centre offline'!$A$2:$A$2047,$A51,'city centre offline'!$B$2:$B$2047,AH$4)*AVERAGEIFS('all sales summary'!$I$2:$I$2047,'all sales summary'!$A$2:$A$2047,$A51,'all sales summary'!$B$2:$B$2047,AH$4))/((AVERAGEIFS('overall city offline'!$K$2:$K$2047,'overall city offline'!$A$2:$A$2047,$A51,'overall city offline'!$B$2:$B$2047,AH$4)*(1-AVERAGEIFS('all sales summary'!$I$2:$I$2047,'all sales summary'!$A$2:$A$2047,$A51,'all sales summary'!$B$2:$B$2047,AH$4)))+(AVERAGEIFS('city centre offline'!$K$2:$K$2047,'city centre offline'!$A$2:$A$2047,$A51,'city centre offline'!$B$2:$B$2047,AH$4)*AVERAGEIFS('all sales summary'!$I$2:$I$2047,'all sales summary'!$A$2:$A$2047,$A51,'all sales summary'!$B$2:$B$2047,AH$4)))</f>
        <v>0.14145648283717704</v>
      </c>
    </row>
    <row r="52" spans="1:34" x14ac:dyDescent="0.3">
      <c r="A52" t="s">
        <v>54</v>
      </c>
      <c r="B52" s="60">
        <f>(AVERAGEIFS('city centre offline'!$K$2:$K$2047,'city centre offline'!$A$2:$A$2047,$A52,'city centre offline'!$B$2:$B$2047,B$4)*AVERAGEIFS('all sales summary'!$I$2:$I$2047,'all sales summary'!$A$2:$A$2047,$A52,'all sales summary'!$B$2:$B$2047,B$4))/((AVERAGEIFS('overall city offline'!$K$2:$K$2047,'overall city offline'!$A$2:$A$2047,$A52,'overall city offline'!$B$2:$B$2047,B$4)*(1-AVERAGEIFS('all sales summary'!$I$2:$I$2047,'all sales summary'!$A$2:$A$2047,$A52,'all sales summary'!$B$2:$B$2047,B$4)))+(AVERAGEIFS('city centre offline'!$K$2:$K$2047,'city centre offline'!$A$2:$A$2047,$A52,'city centre offline'!$B$2:$B$2047,B$4)*AVERAGEIFS('all sales summary'!$I$2:$I$2047,'all sales summary'!$A$2:$A$2047,$A52,'all sales summary'!$B$2:$B$2047,B$4)))</f>
        <v>0.38164243401901365</v>
      </c>
      <c r="C52" s="60">
        <f>(AVERAGEIFS('city centre offline'!$K$2:$K$2047,'city centre offline'!$A$2:$A$2047,$A52,'city centre offline'!$B$2:$B$2047,C$4)*AVERAGEIFS('all sales summary'!$I$2:$I$2047,'all sales summary'!$A$2:$A$2047,$A52,'all sales summary'!$B$2:$B$2047,C$4))/((AVERAGEIFS('overall city offline'!$K$2:$K$2047,'overall city offline'!$A$2:$A$2047,$A52,'overall city offline'!$B$2:$B$2047,C$4)*(1-AVERAGEIFS('all sales summary'!$I$2:$I$2047,'all sales summary'!$A$2:$A$2047,$A52,'all sales summary'!$B$2:$B$2047,C$4)))+(AVERAGEIFS('city centre offline'!$K$2:$K$2047,'city centre offline'!$A$2:$A$2047,$A52,'city centre offline'!$B$2:$B$2047,C$4)*AVERAGEIFS('all sales summary'!$I$2:$I$2047,'all sales summary'!$A$2:$A$2047,$A52,'all sales summary'!$B$2:$B$2047,C$4)))</f>
        <v>0.37401417025889583</v>
      </c>
      <c r="D52" s="60">
        <f>(AVERAGEIFS('city centre offline'!$K$2:$K$2047,'city centre offline'!$A$2:$A$2047,$A52,'city centre offline'!$B$2:$B$2047,D$4)*AVERAGEIFS('all sales summary'!$I$2:$I$2047,'all sales summary'!$A$2:$A$2047,$A52,'all sales summary'!$B$2:$B$2047,D$4))/((AVERAGEIFS('overall city offline'!$K$2:$K$2047,'overall city offline'!$A$2:$A$2047,$A52,'overall city offline'!$B$2:$B$2047,D$4)*(1-AVERAGEIFS('all sales summary'!$I$2:$I$2047,'all sales summary'!$A$2:$A$2047,$A52,'all sales summary'!$B$2:$B$2047,D$4)))+(AVERAGEIFS('city centre offline'!$K$2:$K$2047,'city centre offline'!$A$2:$A$2047,$A52,'city centre offline'!$B$2:$B$2047,D$4)*AVERAGEIFS('all sales summary'!$I$2:$I$2047,'all sales summary'!$A$2:$A$2047,$A52,'all sales summary'!$B$2:$B$2047,D$4)))</f>
        <v>0.38876114149203056</v>
      </c>
      <c r="E52" s="60">
        <f>(AVERAGEIFS('city centre offline'!$K$2:$K$2047,'city centre offline'!$A$2:$A$2047,$A52,'city centre offline'!$B$2:$B$2047,E$4)*AVERAGEIFS('all sales summary'!$I$2:$I$2047,'all sales summary'!$A$2:$A$2047,$A52,'all sales summary'!$B$2:$B$2047,E$4))/((AVERAGEIFS('overall city offline'!$K$2:$K$2047,'overall city offline'!$A$2:$A$2047,$A52,'overall city offline'!$B$2:$B$2047,E$4)*(1-AVERAGEIFS('all sales summary'!$I$2:$I$2047,'all sales summary'!$A$2:$A$2047,$A52,'all sales summary'!$B$2:$B$2047,E$4)))+(AVERAGEIFS('city centre offline'!$K$2:$K$2047,'city centre offline'!$A$2:$A$2047,$A52,'city centre offline'!$B$2:$B$2047,E$4)*AVERAGEIFS('all sales summary'!$I$2:$I$2047,'all sales summary'!$A$2:$A$2047,$A52,'all sales summary'!$B$2:$B$2047,E$4)))</f>
        <v>0.37610407859825246</v>
      </c>
      <c r="F52" s="60">
        <f>(AVERAGEIFS('city centre offline'!$K$2:$K$2047,'city centre offline'!$A$2:$A$2047,$A52,'city centre offline'!$B$2:$B$2047,F$4)*AVERAGEIFS('all sales summary'!$I$2:$I$2047,'all sales summary'!$A$2:$A$2047,$A52,'all sales summary'!$B$2:$B$2047,F$4))/((AVERAGEIFS('overall city offline'!$K$2:$K$2047,'overall city offline'!$A$2:$A$2047,$A52,'overall city offline'!$B$2:$B$2047,F$4)*(1-AVERAGEIFS('all sales summary'!$I$2:$I$2047,'all sales summary'!$A$2:$A$2047,$A52,'all sales summary'!$B$2:$B$2047,F$4)))+(AVERAGEIFS('city centre offline'!$K$2:$K$2047,'city centre offline'!$A$2:$A$2047,$A52,'city centre offline'!$B$2:$B$2047,F$4)*AVERAGEIFS('all sales summary'!$I$2:$I$2047,'all sales summary'!$A$2:$A$2047,$A52,'all sales summary'!$B$2:$B$2047,F$4)))</f>
        <v>0.37756955662122421</v>
      </c>
      <c r="G52" s="60">
        <f>(AVERAGEIFS('city centre offline'!$K$2:$K$2047,'city centre offline'!$A$2:$A$2047,$A52,'city centre offline'!$B$2:$B$2047,G$4)*AVERAGEIFS('all sales summary'!$I$2:$I$2047,'all sales summary'!$A$2:$A$2047,$A52,'all sales summary'!$B$2:$B$2047,G$4))/((AVERAGEIFS('overall city offline'!$K$2:$K$2047,'overall city offline'!$A$2:$A$2047,$A52,'overall city offline'!$B$2:$B$2047,G$4)*(1-AVERAGEIFS('all sales summary'!$I$2:$I$2047,'all sales summary'!$A$2:$A$2047,$A52,'all sales summary'!$B$2:$B$2047,G$4)))+(AVERAGEIFS('city centre offline'!$K$2:$K$2047,'city centre offline'!$A$2:$A$2047,$A52,'city centre offline'!$B$2:$B$2047,G$4)*AVERAGEIFS('all sales summary'!$I$2:$I$2047,'all sales summary'!$A$2:$A$2047,$A52,'all sales summary'!$B$2:$B$2047,G$4)))</f>
        <v>0.38789106763726228</v>
      </c>
      <c r="H52" s="60">
        <f>(AVERAGEIFS('city centre offline'!$K$2:$K$2047,'city centre offline'!$A$2:$A$2047,$A52,'city centre offline'!$B$2:$B$2047,H$4)*AVERAGEIFS('all sales summary'!$I$2:$I$2047,'all sales summary'!$A$2:$A$2047,$A52,'all sales summary'!$B$2:$B$2047,H$4))/((AVERAGEIFS('overall city offline'!$K$2:$K$2047,'overall city offline'!$A$2:$A$2047,$A52,'overall city offline'!$B$2:$B$2047,H$4)*(1-AVERAGEIFS('all sales summary'!$I$2:$I$2047,'all sales summary'!$A$2:$A$2047,$A52,'all sales summary'!$B$2:$B$2047,H$4)))+(AVERAGEIFS('city centre offline'!$K$2:$K$2047,'city centre offline'!$A$2:$A$2047,$A52,'city centre offline'!$B$2:$B$2047,H$4)*AVERAGEIFS('all sales summary'!$I$2:$I$2047,'all sales summary'!$A$2:$A$2047,$A52,'all sales summary'!$B$2:$B$2047,H$4)))</f>
        <v>0.3755419344792959</v>
      </c>
      <c r="I52" s="60">
        <f>(AVERAGEIFS('city centre offline'!$K$2:$K$2047,'city centre offline'!$A$2:$A$2047,$A52,'city centre offline'!$B$2:$B$2047,I$4)*AVERAGEIFS('all sales summary'!$I$2:$I$2047,'all sales summary'!$A$2:$A$2047,$A52,'all sales summary'!$B$2:$B$2047,I$4))/((AVERAGEIFS('overall city offline'!$K$2:$K$2047,'overall city offline'!$A$2:$A$2047,$A52,'overall city offline'!$B$2:$B$2047,I$4)*(1-AVERAGEIFS('all sales summary'!$I$2:$I$2047,'all sales summary'!$A$2:$A$2047,$A52,'all sales summary'!$B$2:$B$2047,I$4)))+(AVERAGEIFS('city centre offline'!$K$2:$K$2047,'city centre offline'!$A$2:$A$2047,$A52,'city centre offline'!$B$2:$B$2047,I$4)*AVERAGEIFS('all sales summary'!$I$2:$I$2047,'all sales summary'!$A$2:$A$2047,$A52,'all sales summary'!$B$2:$B$2047,I$4)))</f>
        <v>0.37445484413425162</v>
      </c>
      <c r="J52" s="60">
        <f>(AVERAGEIFS('city centre offline'!$K$2:$K$2047,'city centre offline'!$A$2:$A$2047,$A52,'city centre offline'!$B$2:$B$2047,J$4)*AVERAGEIFS('all sales summary'!$I$2:$I$2047,'all sales summary'!$A$2:$A$2047,$A52,'all sales summary'!$B$2:$B$2047,J$4))/((AVERAGEIFS('overall city offline'!$K$2:$K$2047,'overall city offline'!$A$2:$A$2047,$A52,'overall city offline'!$B$2:$B$2047,J$4)*(1-AVERAGEIFS('all sales summary'!$I$2:$I$2047,'all sales summary'!$A$2:$A$2047,$A52,'all sales summary'!$B$2:$B$2047,J$4)))+(AVERAGEIFS('city centre offline'!$K$2:$K$2047,'city centre offline'!$A$2:$A$2047,$A52,'city centre offline'!$B$2:$B$2047,J$4)*AVERAGEIFS('all sales summary'!$I$2:$I$2047,'all sales summary'!$A$2:$A$2047,$A52,'all sales summary'!$B$2:$B$2047,J$4)))</f>
        <v>0.37588272086840296</v>
      </c>
      <c r="K52" s="60">
        <f>(AVERAGEIFS('city centre offline'!$K$2:$K$2047,'city centre offline'!$A$2:$A$2047,$A52,'city centre offline'!$B$2:$B$2047,K$4)*AVERAGEIFS('all sales summary'!$I$2:$I$2047,'all sales summary'!$A$2:$A$2047,$A52,'all sales summary'!$B$2:$B$2047,K$4))/((AVERAGEIFS('overall city offline'!$K$2:$K$2047,'overall city offline'!$A$2:$A$2047,$A52,'overall city offline'!$B$2:$B$2047,K$4)*(1-AVERAGEIFS('all sales summary'!$I$2:$I$2047,'all sales summary'!$A$2:$A$2047,$A52,'all sales summary'!$B$2:$B$2047,K$4)))+(AVERAGEIFS('city centre offline'!$K$2:$K$2047,'city centre offline'!$A$2:$A$2047,$A52,'city centre offline'!$B$2:$B$2047,K$4)*AVERAGEIFS('all sales summary'!$I$2:$I$2047,'all sales summary'!$A$2:$A$2047,$A52,'all sales summary'!$B$2:$B$2047,K$4)))</f>
        <v>0.37150705817173524</v>
      </c>
      <c r="L52" s="60">
        <f>(AVERAGEIFS('city centre offline'!$K$2:$K$2047,'city centre offline'!$A$2:$A$2047,$A52,'city centre offline'!$B$2:$B$2047,L$4)*AVERAGEIFS('all sales summary'!$I$2:$I$2047,'all sales summary'!$A$2:$A$2047,$A52,'all sales summary'!$B$2:$B$2047,L$4))/((AVERAGEIFS('overall city offline'!$K$2:$K$2047,'overall city offline'!$A$2:$A$2047,$A52,'overall city offline'!$B$2:$B$2047,L$4)*(1-AVERAGEIFS('all sales summary'!$I$2:$I$2047,'all sales summary'!$A$2:$A$2047,$A52,'all sales summary'!$B$2:$B$2047,L$4)))+(AVERAGEIFS('city centre offline'!$K$2:$K$2047,'city centre offline'!$A$2:$A$2047,$A52,'city centre offline'!$B$2:$B$2047,L$4)*AVERAGEIFS('all sales summary'!$I$2:$I$2047,'all sales summary'!$A$2:$A$2047,$A52,'all sales summary'!$B$2:$B$2047,L$4)))</f>
        <v>0.38256868567945596</v>
      </c>
      <c r="M52" s="60">
        <f>(AVERAGEIFS('city centre offline'!$K$2:$K$2047,'city centre offline'!$A$2:$A$2047,$A52,'city centre offline'!$B$2:$B$2047,M$4)*AVERAGEIFS('all sales summary'!$I$2:$I$2047,'all sales summary'!$A$2:$A$2047,$A52,'all sales summary'!$B$2:$B$2047,M$4))/((AVERAGEIFS('overall city offline'!$K$2:$K$2047,'overall city offline'!$A$2:$A$2047,$A52,'overall city offline'!$B$2:$B$2047,M$4)*(1-AVERAGEIFS('all sales summary'!$I$2:$I$2047,'all sales summary'!$A$2:$A$2047,$A52,'all sales summary'!$B$2:$B$2047,M$4)))+(AVERAGEIFS('city centre offline'!$K$2:$K$2047,'city centre offline'!$A$2:$A$2047,$A52,'city centre offline'!$B$2:$B$2047,M$4)*AVERAGEIFS('all sales summary'!$I$2:$I$2047,'all sales summary'!$A$2:$A$2047,$A52,'all sales summary'!$B$2:$B$2047,M$4)))</f>
        <v>0.41430883595385359</v>
      </c>
      <c r="N52" s="60">
        <f>(AVERAGEIFS('city centre offline'!$K$2:$K$2047,'city centre offline'!$A$2:$A$2047,$A52,'city centre offline'!$B$2:$B$2047,N$4)*AVERAGEIFS('all sales summary'!$I$2:$I$2047,'all sales summary'!$A$2:$A$2047,$A52,'all sales summary'!$B$2:$B$2047,N$4))/((AVERAGEIFS('overall city offline'!$K$2:$K$2047,'overall city offline'!$A$2:$A$2047,$A52,'overall city offline'!$B$2:$B$2047,N$4)*(1-AVERAGEIFS('all sales summary'!$I$2:$I$2047,'all sales summary'!$A$2:$A$2047,$A52,'all sales summary'!$B$2:$B$2047,N$4)))+(AVERAGEIFS('city centre offline'!$K$2:$K$2047,'city centre offline'!$A$2:$A$2047,$A52,'city centre offline'!$B$2:$B$2047,N$4)*AVERAGEIFS('all sales summary'!$I$2:$I$2047,'all sales summary'!$A$2:$A$2047,$A52,'all sales summary'!$B$2:$B$2047,N$4)))</f>
        <v>0.37140971312788784</v>
      </c>
      <c r="O52" s="60">
        <f>(AVERAGEIFS('city centre offline'!$K$2:$K$2047,'city centre offline'!$A$2:$A$2047,$A52,'city centre offline'!$B$2:$B$2047,O$4)*AVERAGEIFS('all sales summary'!$I$2:$I$2047,'all sales summary'!$A$2:$A$2047,$A52,'all sales summary'!$B$2:$B$2047,O$4))/((AVERAGEIFS('overall city offline'!$K$2:$K$2047,'overall city offline'!$A$2:$A$2047,$A52,'overall city offline'!$B$2:$B$2047,O$4)*(1-AVERAGEIFS('all sales summary'!$I$2:$I$2047,'all sales summary'!$A$2:$A$2047,$A52,'all sales summary'!$B$2:$B$2047,O$4)))+(AVERAGEIFS('city centre offline'!$K$2:$K$2047,'city centre offline'!$A$2:$A$2047,$A52,'city centre offline'!$B$2:$B$2047,O$4)*AVERAGEIFS('all sales summary'!$I$2:$I$2047,'all sales summary'!$A$2:$A$2047,$A52,'all sales summary'!$B$2:$B$2047,O$4)))</f>
        <v>0.37091961649093358</v>
      </c>
      <c r="P52" s="60">
        <f>(AVERAGEIFS('city centre offline'!$K$2:$K$2047,'city centre offline'!$A$2:$A$2047,$A52,'city centre offline'!$B$2:$B$2047,P$4)*AVERAGEIFS('all sales summary'!$I$2:$I$2047,'all sales summary'!$A$2:$A$2047,$A52,'all sales summary'!$B$2:$B$2047,P$4))/((AVERAGEIFS('overall city offline'!$K$2:$K$2047,'overall city offline'!$A$2:$A$2047,$A52,'overall city offline'!$B$2:$B$2047,P$4)*(1-AVERAGEIFS('all sales summary'!$I$2:$I$2047,'all sales summary'!$A$2:$A$2047,$A52,'all sales summary'!$B$2:$B$2047,P$4)))+(AVERAGEIFS('city centre offline'!$K$2:$K$2047,'city centre offline'!$A$2:$A$2047,$A52,'city centre offline'!$B$2:$B$2047,P$4)*AVERAGEIFS('all sales summary'!$I$2:$I$2047,'all sales summary'!$A$2:$A$2047,$A52,'all sales summary'!$B$2:$B$2047,P$4)))</f>
        <v>0.29958392230823522</v>
      </c>
      <c r="Q52" s="60">
        <f>(AVERAGEIFS('city centre offline'!$K$2:$K$2047,'city centre offline'!$A$2:$A$2047,$A52,'city centre offline'!$B$2:$B$2047,Q$4)*AVERAGEIFS('all sales summary'!$I$2:$I$2047,'all sales summary'!$A$2:$A$2047,$A52,'all sales summary'!$B$2:$B$2047,Q$4))/((AVERAGEIFS('overall city offline'!$K$2:$K$2047,'overall city offline'!$A$2:$A$2047,$A52,'overall city offline'!$B$2:$B$2047,Q$4)*(1-AVERAGEIFS('all sales summary'!$I$2:$I$2047,'all sales summary'!$A$2:$A$2047,$A52,'all sales summary'!$B$2:$B$2047,Q$4)))+(AVERAGEIFS('city centre offline'!$K$2:$K$2047,'city centre offline'!$A$2:$A$2047,$A52,'city centre offline'!$B$2:$B$2047,Q$4)*AVERAGEIFS('all sales summary'!$I$2:$I$2047,'all sales summary'!$A$2:$A$2047,$A52,'all sales summary'!$B$2:$B$2047,Q$4)))</f>
        <v>1.6982402374437523E-2</v>
      </c>
      <c r="R52" s="60">
        <f>(AVERAGEIFS('city centre offline'!$K$2:$K$2047,'city centre offline'!$A$2:$A$2047,$A52,'city centre offline'!$B$2:$B$2047,R$4)*AVERAGEIFS('all sales summary'!$I$2:$I$2047,'all sales summary'!$A$2:$A$2047,$A52,'all sales summary'!$B$2:$B$2047,R$4))/((AVERAGEIFS('overall city offline'!$K$2:$K$2047,'overall city offline'!$A$2:$A$2047,$A52,'overall city offline'!$B$2:$B$2047,R$4)*(1-AVERAGEIFS('all sales summary'!$I$2:$I$2047,'all sales summary'!$A$2:$A$2047,$A52,'all sales summary'!$B$2:$B$2047,R$4)))+(AVERAGEIFS('city centre offline'!$K$2:$K$2047,'city centre offline'!$A$2:$A$2047,$A52,'city centre offline'!$B$2:$B$2047,R$4)*AVERAGEIFS('all sales summary'!$I$2:$I$2047,'all sales summary'!$A$2:$A$2047,$A52,'all sales summary'!$B$2:$B$2047,R$4)))</f>
        <v>2.6757307159560314E-2</v>
      </c>
      <c r="S52" s="60">
        <f>(AVERAGEIFS('city centre offline'!$K$2:$K$2047,'city centre offline'!$A$2:$A$2047,$A52,'city centre offline'!$B$2:$B$2047,S$4)*AVERAGEIFS('all sales summary'!$I$2:$I$2047,'all sales summary'!$A$2:$A$2047,$A52,'all sales summary'!$B$2:$B$2047,S$4))/((AVERAGEIFS('overall city offline'!$K$2:$K$2047,'overall city offline'!$A$2:$A$2047,$A52,'overall city offline'!$B$2:$B$2047,S$4)*(1-AVERAGEIFS('all sales summary'!$I$2:$I$2047,'all sales summary'!$A$2:$A$2047,$A52,'all sales summary'!$B$2:$B$2047,S$4)))+(AVERAGEIFS('city centre offline'!$K$2:$K$2047,'city centre offline'!$A$2:$A$2047,$A52,'city centre offline'!$B$2:$B$2047,S$4)*AVERAGEIFS('all sales summary'!$I$2:$I$2047,'all sales summary'!$A$2:$A$2047,$A52,'all sales summary'!$B$2:$B$2047,S$4)))</f>
        <v>0.21518801796138082</v>
      </c>
      <c r="T52" s="60">
        <f>(AVERAGEIFS('city centre offline'!$K$2:$K$2047,'city centre offline'!$A$2:$A$2047,$A52,'city centre offline'!$B$2:$B$2047,T$4)*AVERAGEIFS('all sales summary'!$I$2:$I$2047,'all sales summary'!$A$2:$A$2047,$A52,'all sales summary'!$B$2:$B$2047,T$4))/((AVERAGEIFS('overall city offline'!$K$2:$K$2047,'overall city offline'!$A$2:$A$2047,$A52,'overall city offline'!$B$2:$B$2047,T$4)*(1-AVERAGEIFS('all sales summary'!$I$2:$I$2047,'all sales summary'!$A$2:$A$2047,$A52,'all sales summary'!$B$2:$B$2047,T$4)))+(AVERAGEIFS('city centre offline'!$K$2:$K$2047,'city centre offline'!$A$2:$A$2047,$A52,'city centre offline'!$B$2:$B$2047,T$4)*AVERAGEIFS('all sales summary'!$I$2:$I$2047,'all sales summary'!$A$2:$A$2047,$A52,'all sales summary'!$B$2:$B$2047,T$4)))</f>
        <v>0.26787395317062818</v>
      </c>
      <c r="U52" s="60">
        <f>(AVERAGEIFS('city centre offline'!$K$2:$K$2047,'city centre offline'!$A$2:$A$2047,$A52,'city centre offline'!$B$2:$B$2047,U$4)*AVERAGEIFS('all sales summary'!$I$2:$I$2047,'all sales summary'!$A$2:$A$2047,$A52,'all sales summary'!$B$2:$B$2047,U$4))/((AVERAGEIFS('overall city offline'!$K$2:$K$2047,'overall city offline'!$A$2:$A$2047,$A52,'overall city offline'!$B$2:$B$2047,U$4)*(1-AVERAGEIFS('all sales summary'!$I$2:$I$2047,'all sales summary'!$A$2:$A$2047,$A52,'all sales summary'!$B$2:$B$2047,U$4)))+(AVERAGEIFS('city centre offline'!$K$2:$K$2047,'city centre offline'!$A$2:$A$2047,$A52,'city centre offline'!$B$2:$B$2047,U$4)*AVERAGEIFS('all sales summary'!$I$2:$I$2047,'all sales summary'!$A$2:$A$2047,$A52,'all sales summary'!$B$2:$B$2047,U$4)))</f>
        <v>0.32399196437424982</v>
      </c>
      <c r="V52" s="60">
        <f>(AVERAGEIFS('city centre offline'!$K$2:$K$2047,'city centre offline'!$A$2:$A$2047,$A52,'city centre offline'!$B$2:$B$2047,V$4)*AVERAGEIFS('all sales summary'!$I$2:$I$2047,'all sales summary'!$A$2:$A$2047,$A52,'all sales summary'!$B$2:$B$2047,V$4))/((AVERAGEIFS('overall city offline'!$K$2:$K$2047,'overall city offline'!$A$2:$A$2047,$A52,'overall city offline'!$B$2:$B$2047,V$4)*(1-AVERAGEIFS('all sales summary'!$I$2:$I$2047,'all sales summary'!$A$2:$A$2047,$A52,'all sales summary'!$B$2:$B$2047,V$4)))+(AVERAGEIFS('city centre offline'!$K$2:$K$2047,'city centre offline'!$A$2:$A$2047,$A52,'city centre offline'!$B$2:$B$2047,V$4)*AVERAGEIFS('all sales summary'!$I$2:$I$2047,'all sales summary'!$A$2:$A$2047,$A52,'all sales summary'!$B$2:$B$2047,V$4)))</f>
        <v>0.3238939055623376</v>
      </c>
      <c r="W52" s="60">
        <f>(AVERAGEIFS('city centre offline'!$K$2:$K$2047,'city centre offline'!$A$2:$A$2047,$A52,'city centre offline'!$B$2:$B$2047,W$4)*AVERAGEIFS('all sales summary'!$I$2:$I$2047,'all sales summary'!$A$2:$A$2047,$A52,'all sales summary'!$B$2:$B$2047,W$4))/((AVERAGEIFS('overall city offline'!$K$2:$K$2047,'overall city offline'!$A$2:$A$2047,$A52,'overall city offline'!$B$2:$B$2047,W$4)*(1-AVERAGEIFS('all sales summary'!$I$2:$I$2047,'all sales summary'!$A$2:$A$2047,$A52,'all sales summary'!$B$2:$B$2047,W$4)))+(AVERAGEIFS('city centre offline'!$K$2:$K$2047,'city centre offline'!$A$2:$A$2047,$A52,'city centre offline'!$B$2:$B$2047,W$4)*AVERAGEIFS('all sales summary'!$I$2:$I$2047,'all sales summary'!$A$2:$A$2047,$A52,'all sales summary'!$B$2:$B$2047,W$4)))</f>
        <v>0.31709635505160594</v>
      </c>
      <c r="X52" s="60">
        <f>(AVERAGEIFS('city centre offline'!$K$2:$K$2047,'city centre offline'!$A$2:$A$2047,$A52,'city centre offline'!$B$2:$B$2047,X$4)*AVERAGEIFS('all sales summary'!$I$2:$I$2047,'all sales summary'!$A$2:$A$2047,$A52,'all sales summary'!$B$2:$B$2047,X$4))/((AVERAGEIFS('overall city offline'!$K$2:$K$2047,'overall city offline'!$A$2:$A$2047,$A52,'overall city offline'!$B$2:$B$2047,X$4)*(1-AVERAGEIFS('all sales summary'!$I$2:$I$2047,'all sales summary'!$A$2:$A$2047,$A52,'all sales summary'!$B$2:$B$2047,X$4)))+(AVERAGEIFS('city centre offline'!$K$2:$K$2047,'city centre offline'!$A$2:$A$2047,$A52,'city centre offline'!$B$2:$B$2047,X$4)*AVERAGEIFS('all sales summary'!$I$2:$I$2047,'all sales summary'!$A$2:$A$2047,$A52,'all sales summary'!$B$2:$B$2047,X$4)))</f>
        <v>0.1765479705718267</v>
      </c>
      <c r="Y52" s="60">
        <f>(AVERAGEIFS('city centre offline'!$K$2:$K$2047,'city centre offline'!$A$2:$A$2047,$A52,'city centre offline'!$B$2:$B$2047,Y$4)*AVERAGEIFS('all sales summary'!$I$2:$I$2047,'all sales summary'!$A$2:$A$2047,$A52,'all sales summary'!$B$2:$B$2047,Y$4))/((AVERAGEIFS('overall city offline'!$K$2:$K$2047,'overall city offline'!$A$2:$A$2047,$A52,'overall city offline'!$B$2:$B$2047,Y$4)*(1-AVERAGEIFS('all sales summary'!$I$2:$I$2047,'all sales summary'!$A$2:$A$2047,$A52,'all sales summary'!$B$2:$B$2047,Y$4)))+(AVERAGEIFS('city centre offline'!$K$2:$K$2047,'city centre offline'!$A$2:$A$2047,$A52,'city centre offline'!$B$2:$B$2047,Y$4)*AVERAGEIFS('all sales summary'!$I$2:$I$2047,'all sales summary'!$A$2:$A$2047,$A52,'all sales summary'!$B$2:$B$2047,Y$4)))</f>
        <v>0.35276619471354798</v>
      </c>
      <c r="Z52" s="60">
        <f>(AVERAGEIFS('city centre offline'!$K$2:$K$2047,'city centre offline'!$A$2:$A$2047,$A52,'city centre offline'!$B$2:$B$2047,Z$4)*AVERAGEIFS('all sales summary'!$I$2:$I$2047,'all sales summary'!$A$2:$A$2047,$A52,'all sales summary'!$B$2:$B$2047,Z$4))/((AVERAGEIFS('overall city offline'!$K$2:$K$2047,'overall city offline'!$A$2:$A$2047,$A52,'overall city offline'!$B$2:$B$2047,Z$4)*(1-AVERAGEIFS('all sales summary'!$I$2:$I$2047,'all sales summary'!$A$2:$A$2047,$A52,'all sales summary'!$B$2:$B$2047,Z$4)))+(AVERAGEIFS('city centre offline'!$K$2:$K$2047,'city centre offline'!$A$2:$A$2047,$A52,'city centre offline'!$B$2:$B$2047,Z$4)*AVERAGEIFS('all sales summary'!$I$2:$I$2047,'all sales summary'!$A$2:$A$2047,$A52,'all sales summary'!$B$2:$B$2047,Z$4)))</f>
        <v>6.7059166699673184E-2</v>
      </c>
      <c r="AA52" s="60">
        <f>(AVERAGEIFS('city centre offline'!$K$2:$K$2047,'city centre offline'!$A$2:$A$2047,$A52,'city centre offline'!$B$2:$B$2047,AA$4)*AVERAGEIFS('all sales summary'!$I$2:$I$2047,'all sales summary'!$A$2:$A$2047,$A52,'all sales summary'!$B$2:$B$2047,AA$4))/((AVERAGEIFS('overall city offline'!$K$2:$K$2047,'overall city offline'!$A$2:$A$2047,$A52,'overall city offline'!$B$2:$B$2047,AA$4)*(1-AVERAGEIFS('all sales summary'!$I$2:$I$2047,'all sales summary'!$A$2:$A$2047,$A52,'all sales summary'!$B$2:$B$2047,AA$4)))+(AVERAGEIFS('city centre offline'!$K$2:$K$2047,'city centre offline'!$A$2:$A$2047,$A52,'city centre offline'!$B$2:$B$2047,AA$4)*AVERAGEIFS('all sales summary'!$I$2:$I$2047,'all sales summary'!$A$2:$A$2047,$A52,'all sales summary'!$B$2:$B$2047,AA$4)))</f>
        <v>7.0405296714219759E-2</v>
      </c>
      <c r="AB52" s="60">
        <f>(AVERAGEIFS('city centre offline'!$K$2:$K$2047,'city centre offline'!$A$2:$A$2047,$A52,'city centre offline'!$B$2:$B$2047,AB$4)*AVERAGEIFS('all sales summary'!$I$2:$I$2047,'all sales summary'!$A$2:$A$2047,$A52,'all sales summary'!$B$2:$B$2047,AB$4))/((AVERAGEIFS('overall city offline'!$K$2:$K$2047,'overall city offline'!$A$2:$A$2047,$A52,'overall city offline'!$B$2:$B$2047,AB$4)*(1-AVERAGEIFS('all sales summary'!$I$2:$I$2047,'all sales summary'!$A$2:$A$2047,$A52,'all sales summary'!$B$2:$B$2047,AB$4)))+(AVERAGEIFS('city centre offline'!$K$2:$K$2047,'city centre offline'!$A$2:$A$2047,$A52,'city centre offline'!$B$2:$B$2047,AB$4)*AVERAGEIFS('all sales summary'!$I$2:$I$2047,'all sales summary'!$A$2:$A$2047,$A52,'all sales summary'!$B$2:$B$2047,AB$4)))</f>
        <v>7.8214616812494364E-2</v>
      </c>
      <c r="AC52" s="60">
        <f>(AVERAGEIFS('city centre offline'!$K$2:$K$2047,'city centre offline'!$A$2:$A$2047,$A52,'city centre offline'!$B$2:$B$2047,AC$4)*AVERAGEIFS('all sales summary'!$I$2:$I$2047,'all sales summary'!$A$2:$A$2047,$A52,'all sales summary'!$B$2:$B$2047,AC$4))/((AVERAGEIFS('overall city offline'!$K$2:$K$2047,'overall city offline'!$A$2:$A$2047,$A52,'overall city offline'!$B$2:$B$2047,AC$4)*(1-AVERAGEIFS('all sales summary'!$I$2:$I$2047,'all sales summary'!$A$2:$A$2047,$A52,'all sales summary'!$B$2:$B$2047,AC$4)))+(AVERAGEIFS('city centre offline'!$K$2:$K$2047,'city centre offline'!$A$2:$A$2047,$A52,'city centre offline'!$B$2:$B$2047,AC$4)*AVERAGEIFS('all sales summary'!$I$2:$I$2047,'all sales summary'!$A$2:$A$2047,$A52,'all sales summary'!$B$2:$B$2047,AC$4)))</f>
        <v>0.28328216432634684</v>
      </c>
      <c r="AD52" s="60">
        <f>(AVERAGEIFS('city centre offline'!$K$2:$K$2047,'city centre offline'!$A$2:$A$2047,$A52,'city centre offline'!$B$2:$B$2047,AD$4)*AVERAGEIFS('all sales summary'!$I$2:$I$2047,'all sales summary'!$A$2:$A$2047,$A52,'all sales summary'!$B$2:$B$2047,AD$4))/((AVERAGEIFS('overall city offline'!$K$2:$K$2047,'overall city offline'!$A$2:$A$2047,$A52,'overall city offline'!$B$2:$B$2047,AD$4)*(1-AVERAGEIFS('all sales summary'!$I$2:$I$2047,'all sales summary'!$A$2:$A$2047,$A52,'all sales summary'!$B$2:$B$2047,AD$4)))+(AVERAGEIFS('city centre offline'!$K$2:$K$2047,'city centre offline'!$A$2:$A$2047,$A52,'city centre offline'!$B$2:$B$2047,AD$4)*AVERAGEIFS('all sales summary'!$I$2:$I$2047,'all sales summary'!$A$2:$A$2047,$A52,'all sales summary'!$B$2:$B$2047,AD$4)))</f>
        <v>0.32276207863715234</v>
      </c>
      <c r="AE52" s="60">
        <f>(AVERAGEIFS('city centre offline'!$K$2:$K$2047,'city centre offline'!$A$2:$A$2047,$A52,'city centre offline'!$B$2:$B$2047,AE$4)*AVERAGEIFS('all sales summary'!$I$2:$I$2047,'all sales summary'!$A$2:$A$2047,$A52,'all sales summary'!$B$2:$B$2047,AE$4))/((AVERAGEIFS('overall city offline'!$K$2:$K$2047,'overall city offline'!$A$2:$A$2047,$A52,'overall city offline'!$B$2:$B$2047,AE$4)*(1-AVERAGEIFS('all sales summary'!$I$2:$I$2047,'all sales summary'!$A$2:$A$2047,$A52,'all sales summary'!$B$2:$B$2047,AE$4)))+(AVERAGEIFS('city centre offline'!$K$2:$K$2047,'city centre offline'!$A$2:$A$2047,$A52,'city centre offline'!$B$2:$B$2047,AE$4)*AVERAGEIFS('all sales summary'!$I$2:$I$2047,'all sales summary'!$A$2:$A$2047,$A52,'all sales summary'!$B$2:$B$2047,AE$4)))</f>
        <v>0.31267310540229165</v>
      </c>
      <c r="AF52" s="60">
        <f>(AVERAGEIFS('city centre offline'!$K$2:$K$2047,'city centre offline'!$A$2:$A$2047,$A52,'city centre offline'!$B$2:$B$2047,AF$4)*AVERAGEIFS('all sales summary'!$I$2:$I$2047,'all sales summary'!$A$2:$A$2047,$A52,'all sales summary'!$B$2:$B$2047,AF$4))/((AVERAGEIFS('overall city offline'!$K$2:$K$2047,'overall city offline'!$A$2:$A$2047,$A52,'overall city offline'!$B$2:$B$2047,AF$4)*(1-AVERAGEIFS('all sales summary'!$I$2:$I$2047,'all sales summary'!$A$2:$A$2047,$A52,'all sales summary'!$B$2:$B$2047,AF$4)))+(AVERAGEIFS('city centre offline'!$K$2:$K$2047,'city centre offline'!$A$2:$A$2047,$A52,'city centre offline'!$B$2:$B$2047,AF$4)*AVERAGEIFS('all sales summary'!$I$2:$I$2047,'all sales summary'!$A$2:$A$2047,$A52,'all sales summary'!$B$2:$B$2047,AF$4)))</f>
        <v>0.31493232992718811</v>
      </c>
      <c r="AG52" s="60">
        <f>(AVERAGEIFS('city centre offline'!$K$2:$K$2047,'city centre offline'!$A$2:$A$2047,$A52,'city centre offline'!$B$2:$B$2047,AG$4)*AVERAGEIFS('all sales summary'!$I$2:$I$2047,'all sales summary'!$A$2:$A$2047,$A52,'all sales summary'!$B$2:$B$2047,AG$4))/((AVERAGEIFS('overall city offline'!$K$2:$K$2047,'overall city offline'!$A$2:$A$2047,$A52,'overall city offline'!$B$2:$B$2047,AG$4)*(1-AVERAGEIFS('all sales summary'!$I$2:$I$2047,'all sales summary'!$A$2:$A$2047,$A52,'all sales summary'!$B$2:$B$2047,AG$4)))+(AVERAGEIFS('city centre offline'!$K$2:$K$2047,'city centre offline'!$A$2:$A$2047,$A52,'city centre offline'!$B$2:$B$2047,AG$4)*AVERAGEIFS('all sales summary'!$I$2:$I$2047,'all sales summary'!$A$2:$A$2047,$A52,'all sales summary'!$B$2:$B$2047,AG$4)))</f>
        <v>0.31809676538886428</v>
      </c>
      <c r="AH52" s="60">
        <f>(AVERAGEIFS('city centre offline'!$K$2:$K$2047,'city centre offline'!$A$2:$A$2047,$A52,'city centre offline'!$B$2:$B$2047,AH$4)*AVERAGEIFS('all sales summary'!$I$2:$I$2047,'all sales summary'!$A$2:$A$2047,$A52,'all sales summary'!$B$2:$B$2047,AH$4))/((AVERAGEIFS('overall city offline'!$K$2:$K$2047,'overall city offline'!$A$2:$A$2047,$A52,'overall city offline'!$B$2:$B$2047,AH$4)*(1-AVERAGEIFS('all sales summary'!$I$2:$I$2047,'all sales summary'!$A$2:$A$2047,$A52,'all sales summary'!$B$2:$B$2047,AH$4)))+(AVERAGEIFS('city centre offline'!$K$2:$K$2047,'city centre offline'!$A$2:$A$2047,$A52,'city centre offline'!$B$2:$B$2047,AH$4)*AVERAGEIFS('all sales summary'!$I$2:$I$2047,'all sales summary'!$A$2:$A$2047,$A52,'all sales summary'!$B$2:$B$2047,AH$4)))</f>
        <v>0.32584798644520463</v>
      </c>
    </row>
    <row r="53" spans="1:34" x14ac:dyDescent="0.3">
      <c r="A53" t="s">
        <v>55</v>
      </c>
      <c r="B53" s="60">
        <f>(AVERAGEIFS('city centre offline'!$K$2:$K$2047,'city centre offline'!$A$2:$A$2047,$A53,'city centre offline'!$B$2:$B$2047,B$4)*AVERAGEIFS('all sales summary'!$I$2:$I$2047,'all sales summary'!$A$2:$A$2047,$A53,'all sales summary'!$B$2:$B$2047,B$4))/((AVERAGEIFS('overall city offline'!$K$2:$K$2047,'overall city offline'!$A$2:$A$2047,$A53,'overall city offline'!$B$2:$B$2047,B$4)*(1-AVERAGEIFS('all sales summary'!$I$2:$I$2047,'all sales summary'!$A$2:$A$2047,$A53,'all sales summary'!$B$2:$B$2047,B$4)))+(AVERAGEIFS('city centre offline'!$K$2:$K$2047,'city centre offline'!$A$2:$A$2047,$A53,'city centre offline'!$B$2:$B$2047,B$4)*AVERAGEIFS('all sales summary'!$I$2:$I$2047,'all sales summary'!$A$2:$A$2047,$A53,'all sales summary'!$B$2:$B$2047,B$4)))</f>
        <v>0.16922493635213975</v>
      </c>
      <c r="C53" s="60">
        <f>(AVERAGEIFS('city centre offline'!$K$2:$K$2047,'city centre offline'!$A$2:$A$2047,$A53,'city centre offline'!$B$2:$B$2047,C$4)*AVERAGEIFS('all sales summary'!$I$2:$I$2047,'all sales summary'!$A$2:$A$2047,$A53,'all sales summary'!$B$2:$B$2047,C$4))/((AVERAGEIFS('overall city offline'!$K$2:$K$2047,'overall city offline'!$A$2:$A$2047,$A53,'overall city offline'!$B$2:$B$2047,C$4)*(1-AVERAGEIFS('all sales summary'!$I$2:$I$2047,'all sales summary'!$A$2:$A$2047,$A53,'all sales summary'!$B$2:$B$2047,C$4)))+(AVERAGEIFS('city centre offline'!$K$2:$K$2047,'city centre offline'!$A$2:$A$2047,$A53,'city centre offline'!$B$2:$B$2047,C$4)*AVERAGEIFS('all sales summary'!$I$2:$I$2047,'all sales summary'!$A$2:$A$2047,$A53,'all sales summary'!$B$2:$B$2047,C$4)))</f>
        <v>0.16244270319062856</v>
      </c>
      <c r="D53" s="60">
        <f>(AVERAGEIFS('city centre offline'!$K$2:$K$2047,'city centre offline'!$A$2:$A$2047,$A53,'city centre offline'!$B$2:$B$2047,D$4)*AVERAGEIFS('all sales summary'!$I$2:$I$2047,'all sales summary'!$A$2:$A$2047,$A53,'all sales summary'!$B$2:$B$2047,D$4))/((AVERAGEIFS('overall city offline'!$K$2:$K$2047,'overall city offline'!$A$2:$A$2047,$A53,'overall city offline'!$B$2:$B$2047,D$4)*(1-AVERAGEIFS('all sales summary'!$I$2:$I$2047,'all sales summary'!$A$2:$A$2047,$A53,'all sales summary'!$B$2:$B$2047,D$4)))+(AVERAGEIFS('city centre offline'!$K$2:$K$2047,'city centre offline'!$A$2:$A$2047,$A53,'city centre offline'!$B$2:$B$2047,D$4)*AVERAGEIFS('all sales summary'!$I$2:$I$2047,'all sales summary'!$A$2:$A$2047,$A53,'all sales summary'!$B$2:$B$2047,D$4)))</f>
        <v>0.15217452031969947</v>
      </c>
      <c r="E53" s="60">
        <f>(AVERAGEIFS('city centre offline'!$K$2:$K$2047,'city centre offline'!$A$2:$A$2047,$A53,'city centre offline'!$B$2:$B$2047,E$4)*AVERAGEIFS('all sales summary'!$I$2:$I$2047,'all sales summary'!$A$2:$A$2047,$A53,'all sales summary'!$B$2:$B$2047,E$4))/((AVERAGEIFS('overall city offline'!$K$2:$K$2047,'overall city offline'!$A$2:$A$2047,$A53,'overall city offline'!$B$2:$B$2047,E$4)*(1-AVERAGEIFS('all sales summary'!$I$2:$I$2047,'all sales summary'!$A$2:$A$2047,$A53,'all sales summary'!$B$2:$B$2047,E$4)))+(AVERAGEIFS('city centre offline'!$K$2:$K$2047,'city centre offline'!$A$2:$A$2047,$A53,'city centre offline'!$B$2:$B$2047,E$4)*AVERAGEIFS('all sales summary'!$I$2:$I$2047,'all sales summary'!$A$2:$A$2047,$A53,'all sales summary'!$B$2:$B$2047,E$4)))</f>
        <v>0.15735648266679178</v>
      </c>
      <c r="F53" s="60">
        <f>(AVERAGEIFS('city centre offline'!$K$2:$K$2047,'city centre offline'!$A$2:$A$2047,$A53,'city centre offline'!$B$2:$B$2047,F$4)*AVERAGEIFS('all sales summary'!$I$2:$I$2047,'all sales summary'!$A$2:$A$2047,$A53,'all sales summary'!$B$2:$B$2047,F$4))/((AVERAGEIFS('overall city offline'!$K$2:$K$2047,'overall city offline'!$A$2:$A$2047,$A53,'overall city offline'!$B$2:$B$2047,F$4)*(1-AVERAGEIFS('all sales summary'!$I$2:$I$2047,'all sales summary'!$A$2:$A$2047,$A53,'all sales summary'!$B$2:$B$2047,F$4)))+(AVERAGEIFS('city centre offline'!$K$2:$K$2047,'city centre offline'!$A$2:$A$2047,$A53,'city centre offline'!$B$2:$B$2047,F$4)*AVERAGEIFS('all sales summary'!$I$2:$I$2047,'all sales summary'!$A$2:$A$2047,$A53,'all sales summary'!$B$2:$B$2047,F$4)))</f>
        <v>0.15628947431358267</v>
      </c>
      <c r="G53" s="60">
        <f>(AVERAGEIFS('city centre offline'!$K$2:$K$2047,'city centre offline'!$A$2:$A$2047,$A53,'city centre offline'!$B$2:$B$2047,G$4)*AVERAGEIFS('all sales summary'!$I$2:$I$2047,'all sales summary'!$A$2:$A$2047,$A53,'all sales summary'!$B$2:$B$2047,G$4))/((AVERAGEIFS('overall city offline'!$K$2:$K$2047,'overall city offline'!$A$2:$A$2047,$A53,'overall city offline'!$B$2:$B$2047,G$4)*(1-AVERAGEIFS('all sales summary'!$I$2:$I$2047,'all sales summary'!$A$2:$A$2047,$A53,'all sales summary'!$B$2:$B$2047,G$4)))+(AVERAGEIFS('city centre offline'!$K$2:$K$2047,'city centre offline'!$A$2:$A$2047,$A53,'city centre offline'!$B$2:$B$2047,G$4)*AVERAGEIFS('all sales summary'!$I$2:$I$2047,'all sales summary'!$A$2:$A$2047,$A53,'all sales summary'!$B$2:$B$2047,G$4)))</f>
        <v>0.16339703878919476</v>
      </c>
      <c r="H53" s="60">
        <f>(AVERAGEIFS('city centre offline'!$K$2:$K$2047,'city centre offline'!$A$2:$A$2047,$A53,'city centre offline'!$B$2:$B$2047,H$4)*AVERAGEIFS('all sales summary'!$I$2:$I$2047,'all sales summary'!$A$2:$A$2047,$A53,'all sales summary'!$B$2:$B$2047,H$4))/((AVERAGEIFS('overall city offline'!$K$2:$K$2047,'overall city offline'!$A$2:$A$2047,$A53,'overall city offline'!$B$2:$B$2047,H$4)*(1-AVERAGEIFS('all sales summary'!$I$2:$I$2047,'all sales summary'!$A$2:$A$2047,$A53,'all sales summary'!$B$2:$B$2047,H$4)))+(AVERAGEIFS('city centre offline'!$K$2:$K$2047,'city centre offline'!$A$2:$A$2047,$A53,'city centre offline'!$B$2:$B$2047,H$4)*AVERAGEIFS('all sales summary'!$I$2:$I$2047,'all sales summary'!$A$2:$A$2047,$A53,'all sales summary'!$B$2:$B$2047,H$4)))</f>
        <v>0.16092494733338336</v>
      </c>
      <c r="I53" s="60">
        <f>(AVERAGEIFS('city centre offline'!$K$2:$K$2047,'city centre offline'!$A$2:$A$2047,$A53,'city centre offline'!$B$2:$B$2047,I$4)*AVERAGEIFS('all sales summary'!$I$2:$I$2047,'all sales summary'!$A$2:$A$2047,$A53,'all sales summary'!$B$2:$B$2047,I$4))/((AVERAGEIFS('overall city offline'!$K$2:$K$2047,'overall city offline'!$A$2:$A$2047,$A53,'overall city offline'!$B$2:$B$2047,I$4)*(1-AVERAGEIFS('all sales summary'!$I$2:$I$2047,'all sales summary'!$A$2:$A$2047,$A53,'all sales summary'!$B$2:$B$2047,I$4)))+(AVERAGEIFS('city centre offline'!$K$2:$K$2047,'city centre offline'!$A$2:$A$2047,$A53,'city centre offline'!$B$2:$B$2047,I$4)*AVERAGEIFS('all sales summary'!$I$2:$I$2047,'all sales summary'!$A$2:$A$2047,$A53,'all sales summary'!$B$2:$B$2047,I$4)))</f>
        <v>0.15727702217307554</v>
      </c>
      <c r="J53" s="60">
        <f>(AVERAGEIFS('city centre offline'!$K$2:$K$2047,'city centre offline'!$A$2:$A$2047,$A53,'city centre offline'!$B$2:$B$2047,J$4)*AVERAGEIFS('all sales summary'!$I$2:$I$2047,'all sales summary'!$A$2:$A$2047,$A53,'all sales summary'!$B$2:$B$2047,J$4))/((AVERAGEIFS('overall city offline'!$K$2:$K$2047,'overall city offline'!$A$2:$A$2047,$A53,'overall city offline'!$B$2:$B$2047,J$4)*(1-AVERAGEIFS('all sales summary'!$I$2:$I$2047,'all sales summary'!$A$2:$A$2047,$A53,'all sales summary'!$B$2:$B$2047,J$4)))+(AVERAGEIFS('city centre offline'!$K$2:$K$2047,'city centre offline'!$A$2:$A$2047,$A53,'city centre offline'!$B$2:$B$2047,J$4)*AVERAGEIFS('all sales summary'!$I$2:$I$2047,'all sales summary'!$A$2:$A$2047,$A53,'all sales summary'!$B$2:$B$2047,J$4)))</f>
        <v>0.15561180603133062</v>
      </c>
      <c r="K53" s="60">
        <f>(AVERAGEIFS('city centre offline'!$K$2:$K$2047,'city centre offline'!$A$2:$A$2047,$A53,'city centre offline'!$B$2:$B$2047,K$4)*AVERAGEIFS('all sales summary'!$I$2:$I$2047,'all sales summary'!$A$2:$A$2047,$A53,'all sales summary'!$B$2:$B$2047,K$4))/((AVERAGEIFS('overall city offline'!$K$2:$K$2047,'overall city offline'!$A$2:$A$2047,$A53,'overall city offline'!$B$2:$B$2047,K$4)*(1-AVERAGEIFS('all sales summary'!$I$2:$I$2047,'all sales summary'!$A$2:$A$2047,$A53,'all sales summary'!$B$2:$B$2047,K$4)))+(AVERAGEIFS('city centre offline'!$K$2:$K$2047,'city centre offline'!$A$2:$A$2047,$A53,'city centre offline'!$B$2:$B$2047,K$4)*AVERAGEIFS('all sales summary'!$I$2:$I$2047,'all sales summary'!$A$2:$A$2047,$A53,'all sales summary'!$B$2:$B$2047,K$4)))</f>
        <v>0.16628908728893271</v>
      </c>
      <c r="L53" s="60">
        <f>(AVERAGEIFS('city centre offline'!$K$2:$K$2047,'city centre offline'!$A$2:$A$2047,$A53,'city centre offline'!$B$2:$B$2047,L$4)*AVERAGEIFS('all sales summary'!$I$2:$I$2047,'all sales summary'!$A$2:$A$2047,$A53,'all sales summary'!$B$2:$B$2047,L$4))/((AVERAGEIFS('overall city offline'!$K$2:$K$2047,'overall city offline'!$A$2:$A$2047,$A53,'overall city offline'!$B$2:$B$2047,L$4)*(1-AVERAGEIFS('all sales summary'!$I$2:$I$2047,'all sales summary'!$A$2:$A$2047,$A53,'all sales summary'!$B$2:$B$2047,L$4)))+(AVERAGEIFS('city centre offline'!$K$2:$K$2047,'city centre offline'!$A$2:$A$2047,$A53,'city centre offline'!$B$2:$B$2047,L$4)*AVERAGEIFS('all sales summary'!$I$2:$I$2047,'all sales summary'!$A$2:$A$2047,$A53,'all sales summary'!$B$2:$B$2047,L$4)))</f>
        <v>0.16095816821653997</v>
      </c>
      <c r="M53" s="60">
        <f>(AVERAGEIFS('city centre offline'!$K$2:$K$2047,'city centre offline'!$A$2:$A$2047,$A53,'city centre offline'!$B$2:$B$2047,M$4)*AVERAGEIFS('all sales summary'!$I$2:$I$2047,'all sales summary'!$A$2:$A$2047,$A53,'all sales summary'!$B$2:$B$2047,M$4))/((AVERAGEIFS('overall city offline'!$K$2:$K$2047,'overall city offline'!$A$2:$A$2047,$A53,'overall city offline'!$B$2:$B$2047,M$4)*(1-AVERAGEIFS('all sales summary'!$I$2:$I$2047,'all sales summary'!$A$2:$A$2047,$A53,'all sales summary'!$B$2:$B$2047,M$4)))+(AVERAGEIFS('city centre offline'!$K$2:$K$2047,'city centre offline'!$A$2:$A$2047,$A53,'city centre offline'!$B$2:$B$2047,M$4)*AVERAGEIFS('all sales summary'!$I$2:$I$2047,'all sales summary'!$A$2:$A$2047,$A53,'all sales summary'!$B$2:$B$2047,M$4)))</f>
        <v>0.16807319162022122</v>
      </c>
      <c r="N53" s="60">
        <f>(AVERAGEIFS('city centre offline'!$K$2:$K$2047,'city centre offline'!$A$2:$A$2047,$A53,'city centre offline'!$B$2:$B$2047,N$4)*AVERAGEIFS('all sales summary'!$I$2:$I$2047,'all sales summary'!$A$2:$A$2047,$A53,'all sales summary'!$B$2:$B$2047,N$4))/((AVERAGEIFS('overall city offline'!$K$2:$K$2047,'overall city offline'!$A$2:$A$2047,$A53,'overall city offline'!$B$2:$B$2047,N$4)*(1-AVERAGEIFS('all sales summary'!$I$2:$I$2047,'all sales summary'!$A$2:$A$2047,$A53,'all sales summary'!$B$2:$B$2047,N$4)))+(AVERAGEIFS('city centre offline'!$K$2:$K$2047,'city centre offline'!$A$2:$A$2047,$A53,'city centre offline'!$B$2:$B$2047,N$4)*AVERAGEIFS('all sales summary'!$I$2:$I$2047,'all sales summary'!$A$2:$A$2047,$A53,'all sales summary'!$B$2:$B$2047,N$4)))</f>
        <v>0.16239336433904097</v>
      </c>
      <c r="O53" s="60">
        <f>(AVERAGEIFS('city centre offline'!$K$2:$K$2047,'city centre offline'!$A$2:$A$2047,$A53,'city centre offline'!$B$2:$B$2047,O$4)*AVERAGEIFS('all sales summary'!$I$2:$I$2047,'all sales summary'!$A$2:$A$2047,$A53,'all sales summary'!$B$2:$B$2047,O$4))/((AVERAGEIFS('overall city offline'!$K$2:$K$2047,'overall city offline'!$A$2:$A$2047,$A53,'overall city offline'!$B$2:$B$2047,O$4)*(1-AVERAGEIFS('all sales summary'!$I$2:$I$2047,'all sales summary'!$A$2:$A$2047,$A53,'all sales summary'!$B$2:$B$2047,O$4)))+(AVERAGEIFS('city centre offline'!$K$2:$K$2047,'city centre offline'!$A$2:$A$2047,$A53,'city centre offline'!$B$2:$B$2047,O$4)*AVERAGEIFS('all sales summary'!$I$2:$I$2047,'all sales summary'!$A$2:$A$2047,$A53,'all sales summary'!$B$2:$B$2047,O$4)))</f>
        <v>0.15238169938048143</v>
      </c>
      <c r="P53" s="60">
        <f>(AVERAGEIFS('city centre offline'!$K$2:$K$2047,'city centre offline'!$A$2:$A$2047,$A53,'city centre offline'!$B$2:$B$2047,P$4)*AVERAGEIFS('all sales summary'!$I$2:$I$2047,'all sales summary'!$A$2:$A$2047,$A53,'all sales summary'!$B$2:$B$2047,P$4))/((AVERAGEIFS('overall city offline'!$K$2:$K$2047,'overall city offline'!$A$2:$A$2047,$A53,'overall city offline'!$B$2:$B$2047,P$4)*(1-AVERAGEIFS('all sales summary'!$I$2:$I$2047,'all sales summary'!$A$2:$A$2047,$A53,'all sales summary'!$B$2:$B$2047,P$4)))+(AVERAGEIFS('city centre offline'!$K$2:$K$2047,'city centre offline'!$A$2:$A$2047,$A53,'city centre offline'!$B$2:$B$2047,P$4)*AVERAGEIFS('all sales summary'!$I$2:$I$2047,'all sales summary'!$A$2:$A$2047,$A53,'all sales summary'!$B$2:$B$2047,P$4)))</f>
        <v>0.13462418612400531</v>
      </c>
      <c r="Q53" s="60">
        <f>(AVERAGEIFS('city centre offline'!$K$2:$K$2047,'city centre offline'!$A$2:$A$2047,$A53,'city centre offline'!$B$2:$B$2047,Q$4)*AVERAGEIFS('all sales summary'!$I$2:$I$2047,'all sales summary'!$A$2:$A$2047,$A53,'all sales summary'!$B$2:$B$2047,Q$4))/((AVERAGEIFS('overall city offline'!$K$2:$K$2047,'overall city offline'!$A$2:$A$2047,$A53,'overall city offline'!$B$2:$B$2047,Q$4)*(1-AVERAGEIFS('all sales summary'!$I$2:$I$2047,'all sales summary'!$A$2:$A$2047,$A53,'all sales summary'!$B$2:$B$2047,Q$4)))+(AVERAGEIFS('city centre offline'!$K$2:$K$2047,'city centre offline'!$A$2:$A$2047,$A53,'city centre offline'!$B$2:$B$2047,Q$4)*AVERAGEIFS('all sales summary'!$I$2:$I$2047,'all sales summary'!$A$2:$A$2047,$A53,'all sales summary'!$B$2:$B$2047,Q$4)))</f>
        <v>3.2953163766122777E-2</v>
      </c>
      <c r="R53" s="60">
        <f>(AVERAGEIFS('city centre offline'!$K$2:$K$2047,'city centre offline'!$A$2:$A$2047,$A53,'city centre offline'!$B$2:$B$2047,R$4)*AVERAGEIFS('all sales summary'!$I$2:$I$2047,'all sales summary'!$A$2:$A$2047,$A53,'all sales summary'!$B$2:$B$2047,R$4))/((AVERAGEIFS('overall city offline'!$K$2:$K$2047,'overall city offline'!$A$2:$A$2047,$A53,'overall city offline'!$B$2:$B$2047,R$4)*(1-AVERAGEIFS('all sales summary'!$I$2:$I$2047,'all sales summary'!$A$2:$A$2047,$A53,'all sales summary'!$B$2:$B$2047,R$4)))+(AVERAGEIFS('city centre offline'!$K$2:$K$2047,'city centre offline'!$A$2:$A$2047,$A53,'city centre offline'!$B$2:$B$2047,R$4)*AVERAGEIFS('all sales summary'!$I$2:$I$2047,'all sales summary'!$A$2:$A$2047,$A53,'all sales summary'!$B$2:$B$2047,R$4)))</f>
        <v>3.1398880864734052E-2</v>
      </c>
      <c r="S53" s="60">
        <f>(AVERAGEIFS('city centre offline'!$K$2:$K$2047,'city centre offline'!$A$2:$A$2047,$A53,'city centre offline'!$B$2:$B$2047,S$4)*AVERAGEIFS('all sales summary'!$I$2:$I$2047,'all sales summary'!$A$2:$A$2047,$A53,'all sales summary'!$B$2:$B$2047,S$4))/((AVERAGEIFS('overall city offline'!$K$2:$K$2047,'overall city offline'!$A$2:$A$2047,$A53,'overall city offline'!$B$2:$B$2047,S$4)*(1-AVERAGEIFS('all sales summary'!$I$2:$I$2047,'all sales summary'!$A$2:$A$2047,$A53,'all sales summary'!$B$2:$B$2047,S$4)))+(AVERAGEIFS('city centre offline'!$K$2:$K$2047,'city centre offline'!$A$2:$A$2047,$A53,'city centre offline'!$B$2:$B$2047,S$4)*AVERAGEIFS('all sales summary'!$I$2:$I$2047,'all sales summary'!$A$2:$A$2047,$A53,'all sales summary'!$B$2:$B$2047,S$4)))</f>
        <v>5.8822748216607039E-2</v>
      </c>
      <c r="T53" s="60">
        <f>(AVERAGEIFS('city centre offline'!$K$2:$K$2047,'city centre offline'!$A$2:$A$2047,$A53,'city centre offline'!$B$2:$B$2047,T$4)*AVERAGEIFS('all sales summary'!$I$2:$I$2047,'all sales summary'!$A$2:$A$2047,$A53,'all sales summary'!$B$2:$B$2047,T$4))/((AVERAGEIFS('overall city offline'!$K$2:$K$2047,'overall city offline'!$A$2:$A$2047,$A53,'overall city offline'!$B$2:$B$2047,T$4)*(1-AVERAGEIFS('all sales summary'!$I$2:$I$2047,'all sales summary'!$A$2:$A$2047,$A53,'all sales summary'!$B$2:$B$2047,T$4)))+(AVERAGEIFS('city centre offline'!$K$2:$K$2047,'city centre offline'!$A$2:$A$2047,$A53,'city centre offline'!$B$2:$B$2047,T$4)*AVERAGEIFS('all sales summary'!$I$2:$I$2047,'all sales summary'!$A$2:$A$2047,$A53,'all sales summary'!$B$2:$B$2047,T$4)))</f>
        <v>7.8427591498156896E-2</v>
      </c>
      <c r="U53" s="60">
        <f>(AVERAGEIFS('city centre offline'!$K$2:$K$2047,'city centre offline'!$A$2:$A$2047,$A53,'city centre offline'!$B$2:$B$2047,U$4)*AVERAGEIFS('all sales summary'!$I$2:$I$2047,'all sales summary'!$A$2:$A$2047,$A53,'all sales summary'!$B$2:$B$2047,U$4))/((AVERAGEIFS('overall city offline'!$K$2:$K$2047,'overall city offline'!$A$2:$A$2047,$A53,'overall city offline'!$B$2:$B$2047,U$4)*(1-AVERAGEIFS('all sales summary'!$I$2:$I$2047,'all sales summary'!$A$2:$A$2047,$A53,'all sales summary'!$B$2:$B$2047,U$4)))+(AVERAGEIFS('city centre offline'!$K$2:$K$2047,'city centre offline'!$A$2:$A$2047,$A53,'city centre offline'!$B$2:$B$2047,U$4)*AVERAGEIFS('all sales summary'!$I$2:$I$2047,'all sales summary'!$A$2:$A$2047,$A53,'all sales summary'!$B$2:$B$2047,U$4)))</f>
        <v>0.13151136823655188</v>
      </c>
      <c r="V53" s="60">
        <f>(AVERAGEIFS('city centre offline'!$K$2:$K$2047,'city centre offline'!$A$2:$A$2047,$A53,'city centre offline'!$B$2:$B$2047,V$4)*AVERAGEIFS('all sales summary'!$I$2:$I$2047,'all sales summary'!$A$2:$A$2047,$A53,'all sales summary'!$B$2:$B$2047,V$4))/((AVERAGEIFS('overall city offline'!$K$2:$K$2047,'overall city offline'!$A$2:$A$2047,$A53,'overall city offline'!$B$2:$B$2047,V$4)*(1-AVERAGEIFS('all sales summary'!$I$2:$I$2047,'all sales summary'!$A$2:$A$2047,$A53,'all sales summary'!$B$2:$B$2047,V$4)))+(AVERAGEIFS('city centre offline'!$K$2:$K$2047,'city centre offline'!$A$2:$A$2047,$A53,'city centre offline'!$B$2:$B$2047,V$4)*AVERAGEIFS('all sales summary'!$I$2:$I$2047,'all sales summary'!$A$2:$A$2047,$A53,'all sales summary'!$B$2:$B$2047,V$4)))</f>
        <v>0.12908640470573512</v>
      </c>
      <c r="W53" s="60">
        <f>(AVERAGEIFS('city centre offline'!$K$2:$K$2047,'city centre offline'!$A$2:$A$2047,$A53,'city centre offline'!$B$2:$B$2047,W$4)*AVERAGEIFS('all sales summary'!$I$2:$I$2047,'all sales summary'!$A$2:$A$2047,$A53,'all sales summary'!$B$2:$B$2047,W$4))/((AVERAGEIFS('overall city offline'!$K$2:$K$2047,'overall city offline'!$A$2:$A$2047,$A53,'overall city offline'!$B$2:$B$2047,W$4)*(1-AVERAGEIFS('all sales summary'!$I$2:$I$2047,'all sales summary'!$A$2:$A$2047,$A53,'all sales summary'!$B$2:$B$2047,W$4)))+(AVERAGEIFS('city centre offline'!$K$2:$K$2047,'city centre offline'!$A$2:$A$2047,$A53,'city centre offline'!$B$2:$B$2047,W$4)*AVERAGEIFS('all sales summary'!$I$2:$I$2047,'all sales summary'!$A$2:$A$2047,$A53,'all sales summary'!$B$2:$B$2047,W$4)))</f>
        <v>0.12613728207263492</v>
      </c>
      <c r="X53" s="60">
        <f>(AVERAGEIFS('city centre offline'!$K$2:$K$2047,'city centre offline'!$A$2:$A$2047,$A53,'city centre offline'!$B$2:$B$2047,X$4)*AVERAGEIFS('all sales summary'!$I$2:$I$2047,'all sales summary'!$A$2:$A$2047,$A53,'all sales summary'!$B$2:$B$2047,X$4))/((AVERAGEIFS('overall city offline'!$K$2:$K$2047,'overall city offline'!$A$2:$A$2047,$A53,'overall city offline'!$B$2:$B$2047,X$4)*(1-AVERAGEIFS('all sales summary'!$I$2:$I$2047,'all sales summary'!$A$2:$A$2047,$A53,'all sales summary'!$B$2:$B$2047,X$4)))+(AVERAGEIFS('city centre offline'!$K$2:$K$2047,'city centre offline'!$A$2:$A$2047,$A53,'city centre offline'!$B$2:$B$2047,X$4)*AVERAGEIFS('all sales summary'!$I$2:$I$2047,'all sales summary'!$A$2:$A$2047,$A53,'all sales summary'!$B$2:$B$2047,X$4)))</f>
        <v>6.6870344757988032E-2</v>
      </c>
      <c r="Y53" s="60">
        <f>(AVERAGEIFS('city centre offline'!$K$2:$K$2047,'city centre offline'!$A$2:$A$2047,$A53,'city centre offline'!$B$2:$B$2047,Y$4)*AVERAGEIFS('all sales summary'!$I$2:$I$2047,'all sales summary'!$A$2:$A$2047,$A53,'all sales summary'!$B$2:$B$2047,Y$4))/((AVERAGEIFS('overall city offline'!$K$2:$K$2047,'overall city offline'!$A$2:$A$2047,$A53,'overall city offline'!$B$2:$B$2047,Y$4)*(1-AVERAGEIFS('all sales summary'!$I$2:$I$2047,'all sales summary'!$A$2:$A$2047,$A53,'all sales summary'!$B$2:$B$2047,Y$4)))+(AVERAGEIFS('city centre offline'!$K$2:$K$2047,'city centre offline'!$A$2:$A$2047,$A53,'city centre offline'!$B$2:$B$2047,Y$4)*AVERAGEIFS('all sales summary'!$I$2:$I$2047,'all sales summary'!$A$2:$A$2047,$A53,'all sales summary'!$B$2:$B$2047,Y$4)))</f>
        <v>0.15145509404953647</v>
      </c>
      <c r="Z53" s="60">
        <f>(AVERAGEIFS('city centre offline'!$K$2:$K$2047,'city centre offline'!$A$2:$A$2047,$A53,'city centre offline'!$B$2:$B$2047,Z$4)*AVERAGEIFS('all sales summary'!$I$2:$I$2047,'all sales summary'!$A$2:$A$2047,$A53,'all sales summary'!$B$2:$B$2047,Z$4))/((AVERAGEIFS('overall city offline'!$K$2:$K$2047,'overall city offline'!$A$2:$A$2047,$A53,'overall city offline'!$B$2:$B$2047,Z$4)*(1-AVERAGEIFS('all sales summary'!$I$2:$I$2047,'all sales summary'!$A$2:$A$2047,$A53,'all sales summary'!$B$2:$B$2047,Z$4)))+(AVERAGEIFS('city centre offline'!$K$2:$K$2047,'city centre offline'!$A$2:$A$2047,$A53,'city centre offline'!$B$2:$B$2047,Z$4)*AVERAGEIFS('all sales summary'!$I$2:$I$2047,'all sales summary'!$A$2:$A$2047,$A53,'all sales summary'!$B$2:$B$2047,Z$4)))</f>
        <v>6.0909625526255964E-2</v>
      </c>
      <c r="AA53" s="60">
        <f>(AVERAGEIFS('city centre offline'!$K$2:$K$2047,'city centre offline'!$A$2:$A$2047,$A53,'city centre offline'!$B$2:$B$2047,AA$4)*AVERAGEIFS('all sales summary'!$I$2:$I$2047,'all sales summary'!$A$2:$A$2047,$A53,'all sales summary'!$B$2:$B$2047,AA$4))/((AVERAGEIFS('overall city offline'!$K$2:$K$2047,'overall city offline'!$A$2:$A$2047,$A53,'overall city offline'!$B$2:$B$2047,AA$4)*(1-AVERAGEIFS('all sales summary'!$I$2:$I$2047,'all sales summary'!$A$2:$A$2047,$A53,'all sales summary'!$B$2:$B$2047,AA$4)))+(AVERAGEIFS('city centre offline'!$K$2:$K$2047,'city centre offline'!$A$2:$A$2047,$A53,'city centre offline'!$B$2:$B$2047,AA$4)*AVERAGEIFS('all sales summary'!$I$2:$I$2047,'all sales summary'!$A$2:$A$2047,$A53,'all sales summary'!$B$2:$B$2047,AA$4)))</f>
        <v>4.2258182563929221E-2</v>
      </c>
      <c r="AB53" s="60">
        <f>(AVERAGEIFS('city centre offline'!$K$2:$K$2047,'city centre offline'!$A$2:$A$2047,$A53,'city centre offline'!$B$2:$B$2047,AB$4)*AVERAGEIFS('all sales summary'!$I$2:$I$2047,'all sales summary'!$A$2:$A$2047,$A53,'all sales summary'!$B$2:$B$2047,AB$4))/((AVERAGEIFS('overall city offline'!$K$2:$K$2047,'overall city offline'!$A$2:$A$2047,$A53,'overall city offline'!$B$2:$B$2047,AB$4)*(1-AVERAGEIFS('all sales summary'!$I$2:$I$2047,'all sales summary'!$A$2:$A$2047,$A53,'all sales summary'!$B$2:$B$2047,AB$4)))+(AVERAGEIFS('city centre offline'!$K$2:$K$2047,'city centre offline'!$A$2:$A$2047,$A53,'city centre offline'!$B$2:$B$2047,AB$4)*AVERAGEIFS('all sales summary'!$I$2:$I$2047,'all sales summary'!$A$2:$A$2047,$A53,'all sales summary'!$B$2:$B$2047,AB$4)))</f>
        <v>4.6561610560157278E-2</v>
      </c>
      <c r="AC53" s="60">
        <f>(AVERAGEIFS('city centre offline'!$K$2:$K$2047,'city centre offline'!$A$2:$A$2047,$A53,'city centre offline'!$B$2:$B$2047,AC$4)*AVERAGEIFS('all sales summary'!$I$2:$I$2047,'all sales summary'!$A$2:$A$2047,$A53,'all sales summary'!$B$2:$B$2047,AC$4))/((AVERAGEIFS('overall city offline'!$K$2:$K$2047,'overall city offline'!$A$2:$A$2047,$A53,'overall city offline'!$B$2:$B$2047,AC$4)*(1-AVERAGEIFS('all sales summary'!$I$2:$I$2047,'all sales summary'!$A$2:$A$2047,$A53,'all sales summary'!$B$2:$B$2047,AC$4)))+(AVERAGEIFS('city centre offline'!$K$2:$K$2047,'city centre offline'!$A$2:$A$2047,$A53,'city centre offline'!$B$2:$B$2047,AC$4)*AVERAGEIFS('all sales summary'!$I$2:$I$2047,'all sales summary'!$A$2:$A$2047,$A53,'all sales summary'!$B$2:$B$2047,AC$4)))</f>
        <v>9.3047177637599135E-2</v>
      </c>
      <c r="AD53" s="60">
        <f>(AVERAGEIFS('city centre offline'!$K$2:$K$2047,'city centre offline'!$A$2:$A$2047,$A53,'city centre offline'!$B$2:$B$2047,AD$4)*AVERAGEIFS('all sales summary'!$I$2:$I$2047,'all sales summary'!$A$2:$A$2047,$A53,'all sales summary'!$B$2:$B$2047,AD$4))/((AVERAGEIFS('overall city offline'!$K$2:$K$2047,'overall city offline'!$A$2:$A$2047,$A53,'overall city offline'!$B$2:$B$2047,AD$4)*(1-AVERAGEIFS('all sales summary'!$I$2:$I$2047,'all sales summary'!$A$2:$A$2047,$A53,'all sales summary'!$B$2:$B$2047,AD$4)))+(AVERAGEIFS('city centre offline'!$K$2:$K$2047,'city centre offline'!$A$2:$A$2047,$A53,'city centre offline'!$B$2:$B$2047,AD$4)*AVERAGEIFS('all sales summary'!$I$2:$I$2047,'all sales summary'!$A$2:$A$2047,$A53,'all sales summary'!$B$2:$B$2047,AD$4)))</f>
        <v>9.5806141457352653E-2</v>
      </c>
      <c r="AE53" s="60">
        <f>(AVERAGEIFS('city centre offline'!$K$2:$K$2047,'city centre offline'!$A$2:$A$2047,$A53,'city centre offline'!$B$2:$B$2047,AE$4)*AVERAGEIFS('all sales summary'!$I$2:$I$2047,'all sales summary'!$A$2:$A$2047,$A53,'all sales summary'!$B$2:$B$2047,AE$4))/((AVERAGEIFS('overall city offline'!$K$2:$K$2047,'overall city offline'!$A$2:$A$2047,$A53,'overall city offline'!$B$2:$B$2047,AE$4)*(1-AVERAGEIFS('all sales summary'!$I$2:$I$2047,'all sales summary'!$A$2:$A$2047,$A53,'all sales summary'!$B$2:$B$2047,AE$4)))+(AVERAGEIFS('city centre offline'!$K$2:$K$2047,'city centre offline'!$A$2:$A$2047,$A53,'city centre offline'!$B$2:$B$2047,AE$4)*AVERAGEIFS('all sales summary'!$I$2:$I$2047,'all sales summary'!$A$2:$A$2047,$A53,'all sales summary'!$B$2:$B$2047,AE$4)))</f>
        <v>7.9135039378280037E-2</v>
      </c>
      <c r="AF53" s="60">
        <f>(AVERAGEIFS('city centre offline'!$K$2:$K$2047,'city centre offline'!$A$2:$A$2047,$A53,'city centre offline'!$B$2:$B$2047,AF$4)*AVERAGEIFS('all sales summary'!$I$2:$I$2047,'all sales summary'!$A$2:$A$2047,$A53,'all sales summary'!$B$2:$B$2047,AF$4))/((AVERAGEIFS('overall city offline'!$K$2:$K$2047,'overall city offline'!$A$2:$A$2047,$A53,'overall city offline'!$B$2:$B$2047,AF$4)*(1-AVERAGEIFS('all sales summary'!$I$2:$I$2047,'all sales summary'!$A$2:$A$2047,$A53,'all sales summary'!$B$2:$B$2047,AF$4)))+(AVERAGEIFS('city centre offline'!$K$2:$K$2047,'city centre offline'!$A$2:$A$2047,$A53,'city centre offline'!$B$2:$B$2047,AF$4)*AVERAGEIFS('all sales summary'!$I$2:$I$2047,'all sales summary'!$A$2:$A$2047,$A53,'all sales summary'!$B$2:$B$2047,AF$4)))</f>
        <v>7.8153742054749759E-2</v>
      </c>
      <c r="AG53" s="60">
        <f>(AVERAGEIFS('city centre offline'!$K$2:$K$2047,'city centre offline'!$A$2:$A$2047,$A53,'city centre offline'!$B$2:$B$2047,AG$4)*AVERAGEIFS('all sales summary'!$I$2:$I$2047,'all sales summary'!$A$2:$A$2047,$A53,'all sales summary'!$B$2:$B$2047,AG$4))/((AVERAGEIFS('overall city offline'!$K$2:$K$2047,'overall city offline'!$A$2:$A$2047,$A53,'overall city offline'!$B$2:$B$2047,AG$4)*(1-AVERAGEIFS('all sales summary'!$I$2:$I$2047,'all sales summary'!$A$2:$A$2047,$A53,'all sales summary'!$B$2:$B$2047,AG$4)))+(AVERAGEIFS('city centre offline'!$K$2:$K$2047,'city centre offline'!$A$2:$A$2047,$A53,'city centre offline'!$B$2:$B$2047,AG$4)*AVERAGEIFS('all sales summary'!$I$2:$I$2047,'all sales summary'!$A$2:$A$2047,$A53,'all sales summary'!$B$2:$B$2047,AG$4)))</f>
        <v>7.4241179452994077E-2</v>
      </c>
      <c r="AH53" s="60">
        <f>(AVERAGEIFS('city centre offline'!$K$2:$K$2047,'city centre offline'!$A$2:$A$2047,$A53,'city centre offline'!$B$2:$B$2047,AH$4)*AVERAGEIFS('all sales summary'!$I$2:$I$2047,'all sales summary'!$A$2:$A$2047,$A53,'all sales summary'!$B$2:$B$2047,AH$4))/((AVERAGEIFS('overall city offline'!$K$2:$K$2047,'overall city offline'!$A$2:$A$2047,$A53,'overall city offline'!$B$2:$B$2047,AH$4)*(1-AVERAGEIFS('all sales summary'!$I$2:$I$2047,'all sales summary'!$A$2:$A$2047,$A53,'all sales summary'!$B$2:$B$2047,AH$4)))+(AVERAGEIFS('city centre offline'!$K$2:$K$2047,'city centre offline'!$A$2:$A$2047,$A53,'city centre offline'!$B$2:$B$2047,AH$4)*AVERAGEIFS('all sales summary'!$I$2:$I$2047,'all sales summary'!$A$2:$A$2047,$A53,'all sales summary'!$B$2:$B$2047,AH$4)))</f>
        <v>8.1093681174126894E-2</v>
      </c>
    </row>
    <row r="54" spans="1:34" x14ac:dyDescent="0.3">
      <c r="A54" t="s">
        <v>56</v>
      </c>
      <c r="B54" s="60">
        <f>(AVERAGEIFS('city centre offline'!$K$2:$K$2047,'city centre offline'!$A$2:$A$2047,$A54,'city centre offline'!$B$2:$B$2047,B$4)*AVERAGEIFS('all sales summary'!$I$2:$I$2047,'all sales summary'!$A$2:$A$2047,$A54,'all sales summary'!$B$2:$B$2047,B$4))/((AVERAGEIFS('overall city offline'!$K$2:$K$2047,'overall city offline'!$A$2:$A$2047,$A54,'overall city offline'!$B$2:$B$2047,B$4)*(1-AVERAGEIFS('all sales summary'!$I$2:$I$2047,'all sales summary'!$A$2:$A$2047,$A54,'all sales summary'!$B$2:$B$2047,B$4)))+(AVERAGEIFS('city centre offline'!$K$2:$K$2047,'city centre offline'!$A$2:$A$2047,$A54,'city centre offline'!$B$2:$B$2047,B$4)*AVERAGEIFS('all sales summary'!$I$2:$I$2047,'all sales summary'!$A$2:$A$2047,$A54,'all sales summary'!$B$2:$B$2047,B$4)))</f>
        <v>0.18986128924274448</v>
      </c>
      <c r="C54" s="60">
        <f>(AVERAGEIFS('city centre offline'!$K$2:$K$2047,'city centre offline'!$A$2:$A$2047,$A54,'city centre offline'!$B$2:$B$2047,C$4)*AVERAGEIFS('all sales summary'!$I$2:$I$2047,'all sales summary'!$A$2:$A$2047,$A54,'all sales summary'!$B$2:$B$2047,C$4))/((AVERAGEIFS('overall city offline'!$K$2:$K$2047,'overall city offline'!$A$2:$A$2047,$A54,'overall city offline'!$B$2:$B$2047,C$4)*(1-AVERAGEIFS('all sales summary'!$I$2:$I$2047,'all sales summary'!$A$2:$A$2047,$A54,'all sales summary'!$B$2:$B$2047,C$4)))+(AVERAGEIFS('city centre offline'!$K$2:$K$2047,'city centre offline'!$A$2:$A$2047,$A54,'city centre offline'!$B$2:$B$2047,C$4)*AVERAGEIFS('all sales summary'!$I$2:$I$2047,'all sales summary'!$A$2:$A$2047,$A54,'all sales summary'!$B$2:$B$2047,C$4)))</f>
        <v>0.20241649886887261</v>
      </c>
      <c r="D54" s="60">
        <f>(AVERAGEIFS('city centre offline'!$K$2:$K$2047,'city centre offline'!$A$2:$A$2047,$A54,'city centre offline'!$B$2:$B$2047,D$4)*AVERAGEIFS('all sales summary'!$I$2:$I$2047,'all sales summary'!$A$2:$A$2047,$A54,'all sales summary'!$B$2:$B$2047,D$4))/((AVERAGEIFS('overall city offline'!$K$2:$K$2047,'overall city offline'!$A$2:$A$2047,$A54,'overall city offline'!$B$2:$B$2047,D$4)*(1-AVERAGEIFS('all sales summary'!$I$2:$I$2047,'all sales summary'!$A$2:$A$2047,$A54,'all sales summary'!$B$2:$B$2047,D$4)))+(AVERAGEIFS('city centre offline'!$K$2:$K$2047,'city centre offline'!$A$2:$A$2047,$A54,'city centre offline'!$B$2:$B$2047,D$4)*AVERAGEIFS('all sales summary'!$I$2:$I$2047,'all sales summary'!$A$2:$A$2047,$A54,'all sales summary'!$B$2:$B$2047,D$4)))</f>
        <v>0.21120878326347167</v>
      </c>
      <c r="E54" s="60">
        <f>(AVERAGEIFS('city centre offline'!$K$2:$K$2047,'city centre offline'!$A$2:$A$2047,$A54,'city centre offline'!$B$2:$B$2047,E$4)*AVERAGEIFS('all sales summary'!$I$2:$I$2047,'all sales summary'!$A$2:$A$2047,$A54,'all sales summary'!$B$2:$B$2047,E$4))/((AVERAGEIFS('overall city offline'!$K$2:$K$2047,'overall city offline'!$A$2:$A$2047,$A54,'overall city offline'!$B$2:$B$2047,E$4)*(1-AVERAGEIFS('all sales summary'!$I$2:$I$2047,'all sales summary'!$A$2:$A$2047,$A54,'all sales summary'!$B$2:$B$2047,E$4)))+(AVERAGEIFS('city centre offline'!$K$2:$K$2047,'city centre offline'!$A$2:$A$2047,$A54,'city centre offline'!$B$2:$B$2047,E$4)*AVERAGEIFS('all sales summary'!$I$2:$I$2047,'all sales summary'!$A$2:$A$2047,$A54,'all sales summary'!$B$2:$B$2047,E$4)))</f>
        <v>0.18017707165022531</v>
      </c>
      <c r="F54" s="60">
        <f>(AVERAGEIFS('city centre offline'!$K$2:$K$2047,'city centre offline'!$A$2:$A$2047,$A54,'city centre offline'!$B$2:$B$2047,F$4)*AVERAGEIFS('all sales summary'!$I$2:$I$2047,'all sales summary'!$A$2:$A$2047,$A54,'all sales summary'!$B$2:$B$2047,F$4))/((AVERAGEIFS('overall city offline'!$K$2:$K$2047,'overall city offline'!$A$2:$A$2047,$A54,'overall city offline'!$B$2:$B$2047,F$4)*(1-AVERAGEIFS('all sales summary'!$I$2:$I$2047,'all sales summary'!$A$2:$A$2047,$A54,'all sales summary'!$B$2:$B$2047,F$4)))+(AVERAGEIFS('city centre offline'!$K$2:$K$2047,'city centre offline'!$A$2:$A$2047,$A54,'city centre offline'!$B$2:$B$2047,F$4)*AVERAGEIFS('all sales summary'!$I$2:$I$2047,'all sales summary'!$A$2:$A$2047,$A54,'all sales summary'!$B$2:$B$2047,F$4)))</f>
        <v>0.19933324724293952</v>
      </c>
      <c r="G54" s="60">
        <f>(AVERAGEIFS('city centre offline'!$K$2:$K$2047,'city centre offline'!$A$2:$A$2047,$A54,'city centre offline'!$B$2:$B$2047,G$4)*AVERAGEIFS('all sales summary'!$I$2:$I$2047,'all sales summary'!$A$2:$A$2047,$A54,'all sales summary'!$B$2:$B$2047,G$4))/((AVERAGEIFS('overall city offline'!$K$2:$K$2047,'overall city offline'!$A$2:$A$2047,$A54,'overall city offline'!$B$2:$B$2047,G$4)*(1-AVERAGEIFS('all sales summary'!$I$2:$I$2047,'all sales summary'!$A$2:$A$2047,$A54,'all sales summary'!$B$2:$B$2047,G$4)))+(AVERAGEIFS('city centre offline'!$K$2:$K$2047,'city centre offline'!$A$2:$A$2047,$A54,'city centre offline'!$B$2:$B$2047,G$4)*AVERAGEIFS('all sales summary'!$I$2:$I$2047,'all sales summary'!$A$2:$A$2047,$A54,'all sales summary'!$B$2:$B$2047,G$4)))</f>
        <v>0.20328179707842342</v>
      </c>
      <c r="H54" s="60">
        <f>(AVERAGEIFS('city centre offline'!$K$2:$K$2047,'city centre offline'!$A$2:$A$2047,$A54,'city centre offline'!$B$2:$B$2047,H$4)*AVERAGEIFS('all sales summary'!$I$2:$I$2047,'all sales summary'!$A$2:$A$2047,$A54,'all sales summary'!$B$2:$B$2047,H$4))/((AVERAGEIFS('overall city offline'!$K$2:$K$2047,'overall city offline'!$A$2:$A$2047,$A54,'overall city offline'!$B$2:$B$2047,H$4)*(1-AVERAGEIFS('all sales summary'!$I$2:$I$2047,'all sales summary'!$A$2:$A$2047,$A54,'all sales summary'!$B$2:$B$2047,H$4)))+(AVERAGEIFS('city centre offline'!$K$2:$K$2047,'city centre offline'!$A$2:$A$2047,$A54,'city centre offline'!$B$2:$B$2047,H$4)*AVERAGEIFS('all sales summary'!$I$2:$I$2047,'all sales summary'!$A$2:$A$2047,$A54,'all sales summary'!$B$2:$B$2047,H$4)))</f>
        <v>0.2063154451349932</v>
      </c>
      <c r="I54" s="60">
        <f>(AVERAGEIFS('city centre offline'!$K$2:$K$2047,'city centre offline'!$A$2:$A$2047,$A54,'city centre offline'!$B$2:$B$2047,I$4)*AVERAGEIFS('all sales summary'!$I$2:$I$2047,'all sales summary'!$A$2:$A$2047,$A54,'all sales summary'!$B$2:$B$2047,I$4))/((AVERAGEIFS('overall city offline'!$K$2:$K$2047,'overall city offline'!$A$2:$A$2047,$A54,'overall city offline'!$B$2:$B$2047,I$4)*(1-AVERAGEIFS('all sales summary'!$I$2:$I$2047,'all sales summary'!$A$2:$A$2047,$A54,'all sales summary'!$B$2:$B$2047,I$4)))+(AVERAGEIFS('city centre offline'!$K$2:$K$2047,'city centre offline'!$A$2:$A$2047,$A54,'city centre offline'!$B$2:$B$2047,I$4)*AVERAGEIFS('all sales summary'!$I$2:$I$2047,'all sales summary'!$A$2:$A$2047,$A54,'all sales summary'!$B$2:$B$2047,I$4)))</f>
        <v>0.19306782845643566</v>
      </c>
      <c r="J54" s="60">
        <f>(AVERAGEIFS('city centre offline'!$K$2:$K$2047,'city centre offline'!$A$2:$A$2047,$A54,'city centre offline'!$B$2:$B$2047,J$4)*AVERAGEIFS('all sales summary'!$I$2:$I$2047,'all sales summary'!$A$2:$A$2047,$A54,'all sales summary'!$B$2:$B$2047,J$4))/((AVERAGEIFS('overall city offline'!$K$2:$K$2047,'overall city offline'!$A$2:$A$2047,$A54,'overall city offline'!$B$2:$B$2047,J$4)*(1-AVERAGEIFS('all sales summary'!$I$2:$I$2047,'all sales summary'!$A$2:$A$2047,$A54,'all sales summary'!$B$2:$B$2047,J$4)))+(AVERAGEIFS('city centre offline'!$K$2:$K$2047,'city centre offline'!$A$2:$A$2047,$A54,'city centre offline'!$B$2:$B$2047,J$4)*AVERAGEIFS('all sales summary'!$I$2:$I$2047,'all sales summary'!$A$2:$A$2047,$A54,'all sales summary'!$B$2:$B$2047,J$4)))</f>
        <v>0.1913714601415514</v>
      </c>
      <c r="K54" s="60">
        <f>(AVERAGEIFS('city centre offline'!$K$2:$K$2047,'city centre offline'!$A$2:$A$2047,$A54,'city centre offline'!$B$2:$B$2047,K$4)*AVERAGEIFS('all sales summary'!$I$2:$I$2047,'all sales summary'!$A$2:$A$2047,$A54,'all sales summary'!$B$2:$B$2047,K$4))/((AVERAGEIFS('overall city offline'!$K$2:$K$2047,'overall city offline'!$A$2:$A$2047,$A54,'overall city offline'!$B$2:$B$2047,K$4)*(1-AVERAGEIFS('all sales summary'!$I$2:$I$2047,'all sales summary'!$A$2:$A$2047,$A54,'all sales summary'!$B$2:$B$2047,K$4)))+(AVERAGEIFS('city centre offline'!$K$2:$K$2047,'city centre offline'!$A$2:$A$2047,$A54,'city centre offline'!$B$2:$B$2047,K$4)*AVERAGEIFS('all sales summary'!$I$2:$I$2047,'all sales summary'!$A$2:$A$2047,$A54,'all sales summary'!$B$2:$B$2047,K$4)))</f>
        <v>0.21902830306089613</v>
      </c>
      <c r="L54" s="60">
        <f>(AVERAGEIFS('city centre offline'!$K$2:$K$2047,'city centre offline'!$A$2:$A$2047,$A54,'city centre offline'!$B$2:$B$2047,L$4)*AVERAGEIFS('all sales summary'!$I$2:$I$2047,'all sales summary'!$A$2:$A$2047,$A54,'all sales summary'!$B$2:$B$2047,L$4))/((AVERAGEIFS('overall city offline'!$K$2:$K$2047,'overall city offline'!$A$2:$A$2047,$A54,'overall city offline'!$B$2:$B$2047,L$4)*(1-AVERAGEIFS('all sales summary'!$I$2:$I$2047,'all sales summary'!$A$2:$A$2047,$A54,'all sales summary'!$B$2:$B$2047,L$4)))+(AVERAGEIFS('city centre offline'!$K$2:$K$2047,'city centre offline'!$A$2:$A$2047,$A54,'city centre offline'!$B$2:$B$2047,L$4)*AVERAGEIFS('all sales summary'!$I$2:$I$2047,'all sales summary'!$A$2:$A$2047,$A54,'all sales summary'!$B$2:$B$2047,L$4)))</f>
        <v>0.22000738761571359</v>
      </c>
      <c r="M54" s="60">
        <f>(AVERAGEIFS('city centre offline'!$K$2:$K$2047,'city centre offline'!$A$2:$A$2047,$A54,'city centre offline'!$B$2:$B$2047,M$4)*AVERAGEIFS('all sales summary'!$I$2:$I$2047,'all sales summary'!$A$2:$A$2047,$A54,'all sales summary'!$B$2:$B$2047,M$4))/((AVERAGEIFS('overall city offline'!$K$2:$K$2047,'overall city offline'!$A$2:$A$2047,$A54,'overall city offline'!$B$2:$B$2047,M$4)*(1-AVERAGEIFS('all sales summary'!$I$2:$I$2047,'all sales summary'!$A$2:$A$2047,$A54,'all sales summary'!$B$2:$B$2047,M$4)))+(AVERAGEIFS('city centre offline'!$K$2:$K$2047,'city centre offline'!$A$2:$A$2047,$A54,'city centre offline'!$B$2:$B$2047,M$4)*AVERAGEIFS('all sales summary'!$I$2:$I$2047,'all sales summary'!$A$2:$A$2047,$A54,'all sales summary'!$B$2:$B$2047,M$4)))</f>
        <v>0.24947970741253025</v>
      </c>
      <c r="N54" s="60">
        <f>(AVERAGEIFS('city centre offline'!$K$2:$K$2047,'city centre offline'!$A$2:$A$2047,$A54,'city centre offline'!$B$2:$B$2047,N$4)*AVERAGEIFS('all sales summary'!$I$2:$I$2047,'all sales summary'!$A$2:$A$2047,$A54,'all sales summary'!$B$2:$B$2047,N$4))/((AVERAGEIFS('overall city offline'!$K$2:$K$2047,'overall city offline'!$A$2:$A$2047,$A54,'overall city offline'!$B$2:$B$2047,N$4)*(1-AVERAGEIFS('all sales summary'!$I$2:$I$2047,'all sales summary'!$A$2:$A$2047,$A54,'all sales summary'!$B$2:$B$2047,N$4)))+(AVERAGEIFS('city centre offline'!$K$2:$K$2047,'city centre offline'!$A$2:$A$2047,$A54,'city centre offline'!$B$2:$B$2047,N$4)*AVERAGEIFS('all sales summary'!$I$2:$I$2047,'all sales summary'!$A$2:$A$2047,$A54,'all sales summary'!$B$2:$B$2047,N$4)))</f>
        <v>0.2070906204802363</v>
      </c>
      <c r="O54" s="60">
        <f>(AVERAGEIFS('city centre offline'!$K$2:$K$2047,'city centre offline'!$A$2:$A$2047,$A54,'city centre offline'!$B$2:$B$2047,O$4)*AVERAGEIFS('all sales summary'!$I$2:$I$2047,'all sales summary'!$A$2:$A$2047,$A54,'all sales summary'!$B$2:$B$2047,O$4))/((AVERAGEIFS('overall city offline'!$K$2:$K$2047,'overall city offline'!$A$2:$A$2047,$A54,'overall city offline'!$B$2:$B$2047,O$4)*(1-AVERAGEIFS('all sales summary'!$I$2:$I$2047,'all sales summary'!$A$2:$A$2047,$A54,'all sales summary'!$B$2:$B$2047,O$4)))+(AVERAGEIFS('city centre offline'!$K$2:$K$2047,'city centre offline'!$A$2:$A$2047,$A54,'city centre offline'!$B$2:$B$2047,O$4)*AVERAGEIFS('all sales summary'!$I$2:$I$2047,'all sales summary'!$A$2:$A$2047,$A54,'all sales summary'!$B$2:$B$2047,O$4)))</f>
        <v>0.15452415961114682</v>
      </c>
      <c r="P54" s="60">
        <f>(AVERAGEIFS('city centre offline'!$K$2:$K$2047,'city centre offline'!$A$2:$A$2047,$A54,'city centre offline'!$B$2:$B$2047,P$4)*AVERAGEIFS('all sales summary'!$I$2:$I$2047,'all sales summary'!$A$2:$A$2047,$A54,'all sales summary'!$B$2:$B$2047,P$4))/((AVERAGEIFS('overall city offline'!$K$2:$K$2047,'overall city offline'!$A$2:$A$2047,$A54,'overall city offline'!$B$2:$B$2047,P$4)*(1-AVERAGEIFS('all sales summary'!$I$2:$I$2047,'all sales summary'!$A$2:$A$2047,$A54,'all sales summary'!$B$2:$B$2047,P$4)))+(AVERAGEIFS('city centre offline'!$K$2:$K$2047,'city centre offline'!$A$2:$A$2047,$A54,'city centre offline'!$B$2:$B$2047,P$4)*AVERAGEIFS('all sales summary'!$I$2:$I$2047,'all sales summary'!$A$2:$A$2047,$A54,'all sales summary'!$B$2:$B$2047,P$4)))</f>
        <v>0.14659772474698221</v>
      </c>
      <c r="Q54" s="60">
        <f>(AVERAGEIFS('city centre offline'!$K$2:$K$2047,'city centre offline'!$A$2:$A$2047,$A54,'city centre offline'!$B$2:$B$2047,Q$4)*AVERAGEIFS('all sales summary'!$I$2:$I$2047,'all sales summary'!$A$2:$A$2047,$A54,'all sales summary'!$B$2:$B$2047,Q$4))/((AVERAGEIFS('overall city offline'!$K$2:$K$2047,'overall city offline'!$A$2:$A$2047,$A54,'overall city offline'!$B$2:$B$2047,Q$4)*(1-AVERAGEIFS('all sales summary'!$I$2:$I$2047,'all sales summary'!$A$2:$A$2047,$A54,'all sales summary'!$B$2:$B$2047,Q$4)))+(AVERAGEIFS('city centre offline'!$K$2:$K$2047,'city centre offline'!$A$2:$A$2047,$A54,'city centre offline'!$B$2:$B$2047,Q$4)*AVERAGEIFS('all sales summary'!$I$2:$I$2047,'all sales summary'!$A$2:$A$2047,$A54,'all sales summary'!$B$2:$B$2047,Q$4)))</f>
        <v>5.6953968137012333E-2</v>
      </c>
      <c r="R54" s="60">
        <f>(AVERAGEIFS('city centre offline'!$K$2:$K$2047,'city centre offline'!$A$2:$A$2047,$A54,'city centre offline'!$B$2:$B$2047,R$4)*AVERAGEIFS('all sales summary'!$I$2:$I$2047,'all sales summary'!$A$2:$A$2047,$A54,'all sales summary'!$B$2:$B$2047,R$4))/((AVERAGEIFS('overall city offline'!$K$2:$K$2047,'overall city offline'!$A$2:$A$2047,$A54,'overall city offline'!$B$2:$B$2047,R$4)*(1-AVERAGEIFS('all sales summary'!$I$2:$I$2047,'all sales summary'!$A$2:$A$2047,$A54,'all sales summary'!$B$2:$B$2047,R$4)))+(AVERAGEIFS('city centre offline'!$K$2:$K$2047,'city centre offline'!$A$2:$A$2047,$A54,'city centre offline'!$B$2:$B$2047,R$4)*AVERAGEIFS('all sales summary'!$I$2:$I$2047,'all sales summary'!$A$2:$A$2047,$A54,'all sales summary'!$B$2:$B$2047,R$4)))</f>
        <v>9.9706912754833663E-2</v>
      </c>
      <c r="S54" s="60">
        <f>(AVERAGEIFS('city centre offline'!$K$2:$K$2047,'city centre offline'!$A$2:$A$2047,$A54,'city centre offline'!$B$2:$B$2047,S$4)*AVERAGEIFS('all sales summary'!$I$2:$I$2047,'all sales summary'!$A$2:$A$2047,$A54,'all sales summary'!$B$2:$B$2047,S$4))/((AVERAGEIFS('overall city offline'!$K$2:$K$2047,'overall city offline'!$A$2:$A$2047,$A54,'overall city offline'!$B$2:$B$2047,S$4)*(1-AVERAGEIFS('all sales summary'!$I$2:$I$2047,'all sales summary'!$A$2:$A$2047,$A54,'all sales summary'!$B$2:$B$2047,S$4)))+(AVERAGEIFS('city centre offline'!$K$2:$K$2047,'city centre offline'!$A$2:$A$2047,$A54,'city centre offline'!$B$2:$B$2047,S$4)*AVERAGEIFS('all sales summary'!$I$2:$I$2047,'all sales summary'!$A$2:$A$2047,$A54,'all sales summary'!$B$2:$B$2047,S$4)))</f>
        <v>0.11884002472721068</v>
      </c>
      <c r="T54" s="60">
        <f>(AVERAGEIFS('city centre offline'!$K$2:$K$2047,'city centre offline'!$A$2:$A$2047,$A54,'city centre offline'!$B$2:$B$2047,T$4)*AVERAGEIFS('all sales summary'!$I$2:$I$2047,'all sales summary'!$A$2:$A$2047,$A54,'all sales summary'!$B$2:$B$2047,T$4))/((AVERAGEIFS('overall city offline'!$K$2:$K$2047,'overall city offline'!$A$2:$A$2047,$A54,'overall city offline'!$B$2:$B$2047,T$4)*(1-AVERAGEIFS('all sales summary'!$I$2:$I$2047,'all sales summary'!$A$2:$A$2047,$A54,'all sales summary'!$B$2:$B$2047,T$4)))+(AVERAGEIFS('city centre offline'!$K$2:$K$2047,'city centre offline'!$A$2:$A$2047,$A54,'city centre offline'!$B$2:$B$2047,T$4)*AVERAGEIFS('all sales summary'!$I$2:$I$2047,'all sales summary'!$A$2:$A$2047,$A54,'all sales summary'!$B$2:$B$2047,T$4)))</f>
        <v>0.13090968999841626</v>
      </c>
      <c r="U54" s="60">
        <f>(AVERAGEIFS('city centre offline'!$K$2:$K$2047,'city centre offline'!$A$2:$A$2047,$A54,'city centre offline'!$B$2:$B$2047,U$4)*AVERAGEIFS('all sales summary'!$I$2:$I$2047,'all sales summary'!$A$2:$A$2047,$A54,'all sales summary'!$B$2:$B$2047,U$4))/((AVERAGEIFS('overall city offline'!$K$2:$K$2047,'overall city offline'!$A$2:$A$2047,$A54,'overall city offline'!$B$2:$B$2047,U$4)*(1-AVERAGEIFS('all sales summary'!$I$2:$I$2047,'all sales summary'!$A$2:$A$2047,$A54,'all sales summary'!$B$2:$B$2047,U$4)))+(AVERAGEIFS('city centre offline'!$K$2:$K$2047,'city centre offline'!$A$2:$A$2047,$A54,'city centre offline'!$B$2:$B$2047,U$4)*AVERAGEIFS('all sales summary'!$I$2:$I$2047,'all sales summary'!$A$2:$A$2047,$A54,'all sales summary'!$B$2:$B$2047,U$4)))</f>
        <v>0.15346301613787136</v>
      </c>
      <c r="V54" s="60">
        <f>(AVERAGEIFS('city centre offline'!$K$2:$K$2047,'city centre offline'!$A$2:$A$2047,$A54,'city centre offline'!$B$2:$B$2047,V$4)*AVERAGEIFS('all sales summary'!$I$2:$I$2047,'all sales summary'!$A$2:$A$2047,$A54,'all sales summary'!$B$2:$B$2047,V$4))/((AVERAGEIFS('overall city offline'!$K$2:$K$2047,'overall city offline'!$A$2:$A$2047,$A54,'overall city offline'!$B$2:$B$2047,V$4)*(1-AVERAGEIFS('all sales summary'!$I$2:$I$2047,'all sales summary'!$A$2:$A$2047,$A54,'all sales summary'!$B$2:$B$2047,V$4)))+(AVERAGEIFS('city centre offline'!$K$2:$K$2047,'city centre offline'!$A$2:$A$2047,$A54,'city centre offline'!$B$2:$B$2047,V$4)*AVERAGEIFS('all sales summary'!$I$2:$I$2047,'all sales summary'!$A$2:$A$2047,$A54,'all sales summary'!$B$2:$B$2047,V$4)))</f>
        <v>0.14357539094508356</v>
      </c>
      <c r="W54" s="60">
        <f>(AVERAGEIFS('city centre offline'!$K$2:$K$2047,'city centre offline'!$A$2:$A$2047,$A54,'city centre offline'!$B$2:$B$2047,W$4)*AVERAGEIFS('all sales summary'!$I$2:$I$2047,'all sales summary'!$A$2:$A$2047,$A54,'all sales summary'!$B$2:$B$2047,W$4))/((AVERAGEIFS('overall city offline'!$K$2:$K$2047,'overall city offline'!$A$2:$A$2047,$A54,'overall city offline'!$B$2:$B$2047,W$4)*(1-AVERAGEIFS('all sales summary'!$I$2:$I$2047,'all sales summary'!$A$2:$A$2047,$A54,'all sales summary'!$B$2:$B$2047,W$4)))+(AVERAGEIFS('city centre offline'!$K$2:$K$2047,'city centre offline'!$A$2:$A$2047,$A54,'city centre offline'!$B$2:$B$2047,W$4)*AVERAGEIFS('all sales summary'!$I$2:$I$2047,'all sales summary'!$A$2:$A$2047,$A54,'all sales summary'!$B$2:$B$2047,W$4)))</f>
        <v>0.11732716021433838</v>
      </c>
      <c r="X54" s="60">
        <f>(AVERAGEIFS('city centre offline'!$K$2:$K$2047,'city centre offline'!$A$2:$A$2047,$A54,'city centre offline'!$B$2:$B$2047,X$4)*AVERAGEIFS('all sales summary'!$I$2:$I$2047,'all sales summary'!$A$2:$A$2047,$A54,'all sales summary'!$B$2:$B$2047,X$4))/((AVERAGEIFS('overall city offline'!$K$2:$K$2047,'overall city offline'!$A$2:$A$2047,$A54,'overall city offline'!$B$2:$B$2047,X$4)*(1-AVERAGEIFS('all sales summary'!$I$2:$I$2047,'all sales summary'!$A$2:$A$2047,$A54,'all sales summary'!$B$2:$B$2047,X$4)))+(AVERAGEIFS('city centre offline'!$K$2:$K$2047,'city centre offline'!$A$2:$A$2047,$A54,'city centre offline'!$B$2:$B$2047,X$4)*AVERAGEIFS('all sales summary'!$I$2:$I$2047,'all sales summary'!$A$2:$A$2047,$A54,'all sales summary'!$B$2:$B$2047,X$4)))</f>
        <v>9.6948926047821654E-2</v>
      </c>
      <c r="Y54" s="60">
        <f>(AVERAGEIFS('city centre offline'!$K$2:$K$2047,'city centre offline'!$A$2:$A$2047,$A54,'city centre offline'!$B$2:$B$2047,Y$4)*AVERAGEIFS('all sales summary'!$I$2:$I$2047,'all sales summary'!$A$2:$A$2047,$A54,'all sales summary'!$B$2:$B$2047,Y$4))/((AVERAGEIFS('overall city offline'!$K$2:$K$2047,'overall city offline'!$A$2:$A$2047,$A54,'overall city offline'!$B$2:$B$2047,Y$4)*(1-AVERAGEIFS('all sales summary'!$I$2:$I$2047,'all sales summary'!$A$2:$A$2047,$A54,'all sales summary'!$B$2:$B$2047,Y$4)))+(AVERAGEIFS('city centre offline'!$K$2:$K$2047,'city centre offline'!$A$2:$A$2047,$A54,'city centre offline'!$B$2:$B$2047,Y$4)*AVERAGEIFS('all sales summary'!$I$2:$I$2047,'all sales summary'!$A$2:$A$2047,$A54,'all sales summary'!$B$2:$B$2047,Y$4)))</f>
        <v>0.12064857060722219</v>
      </c>
      <c r="Z54" s="60">
        <f>(AVERAGEIFS('city centre offline'!$K$2:$K$2047,'city centre offline'!$A$2:$A$2047,$A54,'city centre offline'!$B$2:$B$2047,Z$4)*AVERAGEIFS('all sales summary'!$I$2:$I$2047,'all sales summary'!$A$2:$A$2047,$A54,'all sales summary'!$B$2:$B$2047,Z$4))/((AVERAGEIFS('overall city offline'!$K$2:$K$2047,'overall city offline'!$A$2:$A$2047,$A54,'overall city offline'!$B$2:$B$2047,Z$4)*(1-AVERAGEIFS('all sales summary'!$I$2:$I$2047,'all sales summary'!$A$2:$A$2047,$A54,'all sales summary'!$B$2:$B$2047,Z$4)))+(AVERAGEIFS('city centre offline'!$K$2:$K$2047,'city centre offline'!$A$2:$A$2047,$A54,'city centre offline'!$B$2:$B$2047,Z$4)*AVERAGEIFS('all sales summary'!$I$2:$I$2047,'all sales summary'!$A$2:$A$2047,$A54,'all sales summary'!$B$2:$B$2047,Z$4)))</f>
        <v>0.11544548850043557</v>
      </c>
      <c r="AA54" s="60">
        <f>(AVERAGEIFS('city centre offline'!$K$2:$K$2047,'city centre offline'!$A$2:$A$2047,$A54,'city centre offline'!$B$2:$B$2047,AA$4)*AVERAGEIFS('all sales summary'!$I$2:$I$2047,'all sales summary'!$A$2:$A$2047,$A54,'all sales summary'!$B$2:$B$2047,AA$4))/((AVERAGEIFS('overall city offline'!$K$2:$K$2047,'overall city offline'!$A$2:$A$2047,$A54,'overall city offline'!$B$2:$B$2047,AA$4)*(1-AVERAGEIFS('all sales summary'!$I$2:$I$2047,'all sales summary'!$A$2:$A$2047,$A54,'all sales summary'!$B$2:$B$2047,AA$4)))+(AVERAGEIFS('city centre offline'!$K$2:$K$2047,'city centre offline'!$A$2:$A$2047,$A54,'city centre offline'!$B$2:$B$2047,AA$4)*AVERAGEIFS('all sales summary'!$I$2:$I$2047,'all sales summary'!$A$2:$A$2047,$A54,'all sales summary'!$B$2:$B$2047,AA$4)))</f>
        <v>4.3781791630311755E-2</v>
      </c>
      <c r="AB54" s="60">
        <f>(AVERAGEIFS('city centre offline'!$K$2:$K$2047,'city centre offline'!$A$2:$A$2047,$A54,'city centre offline'!$B$2:$B$2047,AB$4)*AVERAGEIFS('all sales summary'!$I$2:$I$2047,'all sales summary'!$A$2:$A$2047,$A54,'all sales summary'!$B$2:$B$2047,AB$4))/((AVERAGEIFS('overall city offline'!$K$2:$K$2047,'overall city offline'!$A$2:$A$2047,$A54,'overall city offline'!$B$2:$B$2047,AB$4)*(1-AVERAGEIFS('all sales summary'!$I$2:$I$2047,'all sales summary'!$A$2:$A$2047,$A54,'all sales summary'!$B$2:$B$2047,AB$4)))+(AVERAGEIFS('city centre offline'!$K$2:$K$2047,'city centre offline'!$A$2:$A$2047,$A54,'city centre offline'!$B$2:$B$2047,AB$4)*AVERAGEIFS('all sales summary'!$I$2:$I$2047,'all sales summary'!$A$2:$A$2047,$A54,'all sales summary'!$B$2:$B$2047,AB$4)))</f>
        <v>5.2939616153045092E-2</v>
      </c>
      <c r="AC54" s="60">
        <f>(AVERAGEIFS('city centre offline'!$K$2:$K$2047,'city centre offline'!$A$2:$A$2047,$A54,'city centre offline'!$B$2:$B$2047,AC$4)*AVERAGEIFS('all sales summary'!$I$2:$I$2047,'all sales summary'!$A$2:$A$2047,$A54,'all sales summary'!$B$2:$B$2047,AC$4))/((AVERAGEIFS('overall city offline'!$K$2:$K$2047,'overall city offline'!$A$2:$A$2047,$A54,'overall city offline'!$B$2:$B$2047,AC$4)*(1-AVERAGEIFS('all sales summary'!$I$2:$I$2047,'all sales summary'!$A$2:$A$2047,$A54,'all sales summary'!$B$2:$B$2047,AC$4)))+(AVERAGEIFS('city centre offline'!$K$2:$K$2047,'city centre offline'!$A$2:$A$2047,$A54,'city centre offline'!$B$2:$B$2047,AC$4)*AVERAGEIFS('all sales summary'!$I$2:$I$2047,'all sales summary'!$A$2:$A$2047,$A54,'all sales summary'!$B$2:$B$2047,AC$4)))</f>
        <v>6.579197195783941E-2</v>
      </c>
      <c r="AD54" s="60">
        <f>(AVERAGEIFS('city centre offline'!$K$2:$K$2047,'city centre offline'!$A$2:$A$2047,$A54,'city centre offline'!$B$2:$B$2047,AD$4)*AVERAGEIFS('all sales summary'!$I$2:$I$2047,'all sales summary'!$A$2:$A$2047,$A54,'all sales summary'!$B$2:$B$2047,AD$4))/((AVERAGEIFS('overall city offline'!$K$2:$K$2047,'overall city offline'!$A$2:$A$2047,$A54,'overall city offline'!$B$2:$B$2047,AD$4)*(1-AVERAGEIFS('all sales summary'!$I$2:$I$2047,'all sales summary'!$A$2:$A$2047,$A54,'all sales summary'!$B$2:$B$2047,AD$4)))+(AVERAGEIFS('city centre offline'!$K$2:$K$2047,'city centre offline'!$A$2:$A$2047,$A54,'city centre offline'!$B$2:$B$2047,AD$4)*AVERAGEIFS('all sales summary'!$I$2:$I$2047,'all sales summary'!$A$2:$A$2047,$A54,'all sales summary'!$B$2:$B$2047,AD$4)))</f>
        <v>7.634082212007938E-2</v>
      </c>
      <c r="AE54" s="60">
        <f>(AVERAGEIFS('city centre offline'!$K$2:$K$2047,'city centre offline'!$A$2:$A$2047,$A54,'city centre offline'!$B$2:$B$2047,AE$4)*AVERAGEIFS('all sales summary'!$I$2:$I$2047,'all sales summary'!$A$2:$A$2047,$A54,'all sales summary'!$B$2:$B$2047,AE$4))/((AVERAGEIFS('overall city offline'!$K$2:$K$2047,'overall city offline'!$A$2:$A$2047,$A54,'overall city offline'!$B$2:$B$2047,AE$4)*(1-AVERAGEIFS('all sales summary'!$I$2:$I$2047,'all sales summary'!$A$2:$A$2047,$A54,'all sales summary'!$B$2:$B$2047,AE$4)))+(AVERAGEIFS('city centre offline'!$K$2:$K$2047,'city centre offline'!$A$2:$A$2047,$A54,'city centre offline'!$B$2:$B$2047,AE$4)*AVERAGEIFS('all sales summary'!$I$2:$I$2047,'all sales summary'!$A$2:$A$2047,$A54,'all sales summary'!$B$2:$B$2047,AE$4)))</f>
        <v>0.10442972362896051</v>
      </c>
      <c r="AF54" s="60">
        <f>(AVERAGEIFS('city centre offline'!$K$2:$K$2047,'city centre offline'!$A$2:$A$2047,$A54,'city centre offline'!$B$2:$B$2047,AF$4)*AVERAGEIFS('all sales summary'!$I$2:$I$2047,'all sales summary'!$A$2:$A$2047,$A54,'all sales summary'!$B$2:$B$2047,AF$4))/((AVERAGEIFS('overall city offline'!$K$2:$K$2047,'overall city offline'!$A$2:$A$2047,$A54,'overall city offline'!$B$2:$B$2047,AF$4)*(1-AVERAGEIFS('all sales summary'!$I$2:$I$2047,'all sales summary'!$A$2:$A$2047,$A54,'all sales summary'!$B$2:$B$2047,AF$4)))+(AVERAGEIFS('city centre offline'!$K$2:$K$2047,'city centre offline'!$A$2:$A$2047,$A54,'city centre offline'!$B$2:$B$2047,AF$4)*AVERAGEIFS('all sales summary'!$I$2:$I$2047,'all sales summary'!$A$2:$A$2047,$A54,'all sales summary'!$B$2:$B$2047,AF$4)))</f>
        <v>0.10823951811135606</v>
      </c>
      <c r="AG54" s="60">
        <f>(AVERAGEIFS('city centre offline'!$K$2:$K$2047,'city centre offline'!$A$2:$A$2047,$A54,'city centre offline'!$B$2:$B$2047,AG$4)*AVERAGEIFS('all sales summary'!$I$2:$I$2047,'all sales summary'!$A$2:$A$2047,$A54,'all sales summary'!$B$2:$B$2047,AG$4))/((AVERAGEIFS('overall city offline'!$K$2:$K$2047,'overall city offline'!$A$2:$A$2047,$A54,'overall city offline'!$B$2:$B$2047,AG$4)*(1-AVERAGEIFS('all sales summary'!$I$2:$I$2047,'all sales summary'!$A$2:$A$2047,$A54,'all sales summary'!$B$2:$B$2047,AG$4)))+(AVERAGEIFS('city centre offline'!$K$2:$K$2047,'city centre offline'!$A$2:$A$2047,$A54,'city centre offline'!$B$2:$B$2047,AG$4)*AVERAGEIFS('all sales summary'!$I$2:$I$2047,'all sales summary'!$A$2:$A$2047,$A54,'all sales summary'!$B$2:$B$2047,AG$4)))</f>
        <v>9.7345767328511912E-2</v>
      </c>
      <c r="AH54" s="60">
        <f>(AVERAGEIFS('city centre offline'!$K$2:$K$2047,'city centre offline'!$A$2:$A$2047,$A54,'city centre offline'!$B$2:$B$2047,AH$4)*AVERAGEIFS('all sales summary'!$I$2:$I$2047,'all sales summary'!$A$2:$A$2047,$A54,'all sales summary'!$B$2:$B$2047,AH$4))/((AVERAGEIFS('overall city offline'!$K$2:$K$2047,'overall city offline'!$A$2:$A$2047,$A54,'overall city offline'!$B$2:$B$2047,AH$4)*(1-AVERAGEIFS('all sales summary'!$I$2:$I$2047,'all sales summary'!$A$2:$A$2047,$A54,'all sales summary'!$B$2:$B$2047,AH$4)))+(AVERAGEIFS('city centre offline'!$K$2:$K$2047,'city centre offline'!$A$2:$A$2047,$A54,'city centre offline'!$B$2:$B$2047,AH$4)*AVERAGEIFS('all sales summary'!$I$2:$I$2047,'all sales summary'!$A$2:$A$2047,$A54,'all sales summary'!$B$2:$B$2047,AH$4)))</f>
        <v>0.11361427495195174</v>
      </c>
    </row>
    <row r="55" spans="1:34" x14ac:dyDescent="0.3">
      <c r="A55" t="s">
        <v>57</v>
      </c>
      <c r="B55" s="60">
        <f>(AVERAGEIFS('city centre offline'!$K$2:$K$2047,'city centre offline'!$A$2:$A$2047,$A55,'city centre offline'!$B$2:$B$2047,B$4)*AVERAGEIFS('all sales summary'!$I$2:$I$2047,'all sales summary'!$A$2:$A$2047,$A55,'all sales summary'!$B$2:$B$2047,B$4))/((AVERAGEIFS('overall city offline'!$K$2:$K$2047,'overall city offline'!$A$2:$A$2047,$A55,'overall city offline'!$B$2:$B$2047,B$4)*(1-AVERAGEIFS('all sales summary'!$I$2:$I$2047,'all sales summary'!$A$2:$A$2047,$A55,'all sales summary'!$B$2:$B$2047,B$4)))+(AVERAGEIFS('city centre offline'!$K$2:$K$2047,'city centre offline'!$A$2:$A$2047,$A55,'city centre offline'!$B$2:$B$2047,B$4)*AVERAGEIFS('all sales summary'!$I$2:$I$2047,'all sales summary'!$A$2:$A$2047,$A55,'all sales summary'!$B$2:$B$2047,B$4)))</f>
        <v>0.35855085474803727</v>
      </c>
      <c r="C55" s="60">
        <f>(AVERAGEIFS('city centre offline'!$K$2:$K$2047,'city centre offline'!$A$2:$A$2047,$A55,'city centre offline'!$B$2:$B$2047,C$4)*AVERAGEIFS('all sales summary'!$I$2:$I$2047,'all sales summary'!$A$2:$A$2047,$A55,'all sales summary'!$B$2:$B$2047,C$4))/((AVERAGEIFS('overall city offline'!$K$2:$K$2047,'overall city offline'!$A$2:$A$2047,$A55,'overall city offline'!$B$2:$B$2047,C$4)*(1-AVERAGEIFS('all sales summary'!$I$2:$I$2047,'all sales summary'!$A$2:$A$2047,$A55,'all sales summary'!$B$2:$B$2047,C$4)))+(AVERAGEIFS('city centre offline'!$K$2:$K$2047,'city centre offline'!$A$2:$A$2047,$A55,'city centre offline'!$B$2:$B$2047,C$4)*AVERAGEIFS('all sales summary'!$I$2:$I$2047,'all sales summary'!$A$2:$A$2047,$A55,'all sales summary'!$B$2:$B$2047,C$4)))</f>
        <v>0.36534253881524725</v>
      </c>
      <c r="D55" s="60">
        <f>(AVERAGEIFS('city centre offline'!$K$2:$K$2047,'city centre offline'!$A$2:$A$2047,$A55,'city centre offline'!$B$2:$B$2047,D$4)*AVERAGEIFS('all sales summary'!$I$2:$I$2047,'all sales summary'!$A$2:$A$2047,$A55,'all sales summary'!$B$2:$B$2047,D$4))/((AVERAGEIFS('overall city offline'!$K$2:$K$2047,'overall city offline'!$A$2:$A$2047,$A55,'overall city offline'!$B$2:$B$2047,D$4)*(1-AVERAGEIFS('all sales summary'!$I$2:$I$2047,'all sales summary'!$A$2:$A$2047,$A55,'all sales summary'!$B$2:$B$2047,D$4)))+(AVERAGEIFS('city centre offline'!$K$2:$K$2047,'city centre offline'!$A$2:$A$2047,$A55,'city centre offline'!$B$2:$B$2047,D$4)*AVERAGEIFS('all sales summary'!$I$2:$I$2047,'all sales summary'!$A$2:$A$2047,$A55,'all sales summary'!$B$2:$B$2047,D$4)))</f>
        <v>0.36411673094956326</v>
      </c>
      <c r="E55" s="60">
        <f>(AVERAGEIFS('city centre offline'!$K$2:$K$2047,'city centre offline'!$A$2:$A$2047,$A55,'city centre offline'!$B$2:$B$2047,E$4)*AVERAGEIFS('all sales summary'!$I$2:$I$2047,'all sales summary'!$A$2:$A$2047,$A55,'all sales summary'!$B$2:$B$2047,E$4))/((AVERAGEIFS('overall city offline'!$K$2:$K$2047,'overall city offline'!$A$2:$A$2047,$A55,'overall city offline'!$B$2:$B$2047,E$4)*(1-AVERAGEIFS('all sales summary'!$I$2:$I$2047,'all sales summary'!$A$2:$A$2047,$A55,'all sales summary'!$B$2:$B$2047,E$4)))+(AVERAGEIFS('city centre offline'!$K$2:$K$2047,'city centre offline'!$A$2:$A$2047,$A55,'city centre offline'!$B$2:$B$2047,E$4)*AVERAGEIFS('all sales summary'!$I$2:$I$2047,'all sales summary'!$A$2:$A$2047,$A55,'all sales summary'!$B$2:$B$2047,E$4)))</f>
        <v>0.36663900142865236</v>
      </c>
      <c r="F55" s="60">
        <f>(AVERAGEIFS('city centre offline'!$K$2:$K$2047,'city centre offline'!$A$2:$A$2047,$A55,'city centre offline'!$B$2:$B$2047,F$4)*AVERAGEIFS('all sales summary'!$I$2:$I$2047,'all sales summary'!$A$2:$A$2047,$A55,'all sales summary'!$B$2:$B$2047,F$4))/((AVERAGEIFS('overall city offline'!$K$2:$K$2047,'overall city offline'!$A$2:$A$2047,$A55,'overall city offline'!$B$2:$B$2047,F$4)*(1-AVERAGEIFS('all sales summary'!$I$2:$I$2047,'all sales summary'!$A$2:$A$2047,$A55,'all sales summary'!$B$2:$B$2047,F$4)))+(AVERAGEIFS('city centre offline'!$K$2:$K$2047,'city centre offline'!$A$2:$A$2047,$A55,'city centre offline'!$B$2:$B$2047,F$4)*AVERAGEIFS('all sales summary'!$I$2:$I$2047,'all sales summary'!$A$2:$A$2047,$A55,'all sales summary'!$B$2:$B$2047,F$4)))</f>
        <v>0.36666426540511443</v>
      </c>
      <c r="G55" s="60">
        <f>(AVERAGEIFS('city centre offline'!$K$2:$K$2047,'city centre offline'!$A$2:$A$2047,$A55,'city centre offline'!$B$2:$B$2047,G$4)*AVERAGEIFS('all sales summary'!$I$2:$I$2047,'all sales summary'!$A$2:$A$2047,$A55,'all sales summary'!$B$2:$B$2047,G$4))/((AVERAGEIFS('overall city offline'!$K$2:$K$2047,'overall city offline'!$A$2:$A$2047,$A55,'overall city offline'!$B$2:$B$2047,G$4)*(1-AVERAGEIFS('all sales summary'!$I$2:$I$2047,'all sales summary'!$A$2:$A$2047,$A55,'all sales summary'!$B$2:$B$2047,G$4)))+(AVERAGEIFS('city centre offline'!$K$2:$K$2047,'city centre offline'!$A$2:$A$2047,$A55,'city centre offline'!$B$2:$B$2047,G$4)*AVERAGEIFS('all sales summary'!$I$2:$I$2047,'all sales summary'!$A$2:$A$2047,$A55,'all sales summary'!$B$2:$B$2047,G$4)))</f>
        <v>0.36683943211238168</v>
      </c>
      <c r="H55" s="60">
        <f>(AVERAGEIFS('city centre offline'!$K$2:$K$2047,'city centre offline'!$A$2:$A$2047,$A55,'city centre offline'!$B$2:$B$2047,H$4)*AVERAGEIFS('all sales summary'!$I$2:$I$2047,'all sales summary'!$A$2:$A$2047,$A55,'all sales summary'!$B$2:$B$2047,H$4))/((AVERAGEIFS('overall city offline'!$K$2:$K$2047,'overall city offline'!$A$2:$A$2047,$A55,'overall city offline'!$B$2:$B$2047,H$4)*(1-AVERAGEIFS('all sales summary'!$I$2:$I$2047,'all sales summary'!$A$2:$A$2047,$A55,'all sales summary'!$B$2:$B$2047,H$4)))+(AVERAGEIFS('city centre offline'!$K$2:$K$2047,'city centre offline'!$A$2:$A$2047,$A55,'city centre offline'!$B$2:$B$2047,H$4)*AVERAGEIFS('all sales summary'!$I$2:$I$2047,'all sales summary'!$A$2:$A$2047,$A55,'all sales summary'!$B$2:$B$2047,H$4)))</f>
        <v>0.3622566301337718</v>
      </c>
      <c r="I55" s="60">
        <f>(AVERAGEIFS('city centre offline'!$K$2:$K$2047,'city centre offline'!$A$2:$A$2047,$A55,'city centre offline'!$B$2:$B$2047,I$4)*AVERAGEIFS('all sales summary'!$I$2:$I$2047,'all sales summary'!$A$2:$A$2047,$A55,'all sales summary'!$B$2:$B$2047,I$4))/((AVERAGEIFS('overall city offline'!$K$2:$K$2047,'overall city offline'!$A$2:$A$2047,$A55,'overall city offline'!$B$2:$B$2047,I$4)*(1-AVERAGEIFS('all sales summary'!$I$2:$I$2047,'all sales summary'!$A$2:$A$2047,$A55,'all sales summary'!$B$2:$B$2047,I$4)))+(AVERAGEIFS('city centre offline'!$K$2:$K$2047,'city centre offline'!$A$2:$A$2047,$A55,'city centre offline'!$B$2:$B$2047,I$4)*AVERAGEIFS('all sales summary'!$I$2:$I$2047,'all sales summary'!$A$2:$A$2047,$A55,'all sales summary'!$B$2:$B$2047,I$4)))</f>
        <v>0.35978001498075024</v>
      </c>
      <c r="J55" s="60">
        <f>(AVERAGEIFS('city centre offline'!$K$2:$K$2047,'city centre offline'!$A$2:$A$2047,$A55,'city centre offline'!$B$2:$B$2047,J$4)*AVERAGEIFS('all sales summary'!$I$2:$I$2047,'all sales summary'!$A$2:$A$2047,$A55,'all sales summary'!$B$2:$B$2047,J$4))/((AVERAGEIFS('overall city offline'!$K$2:$K$2047,'overall city offline'!$A$2:$A$2047,$A55,'overall city offline'!$B$2:$B$2047,J$4)*(1-AVERAGEIFS('all sales summary'!$I$2:$I$2047,'all sales summary'!$A$2:$A$2047,$A55,'all sales summary'!$B$2:$B$2047,J$4)))+(AVERAGEIFS('city centre offline'!$K$2:$K$2047,'city centre offline'!$A$2:$A$2047,$A55,'city centre offline'!$B$2:$B$2047,J$4)*AVERAGEIFS('all sales summary'!$I$2:$I$2047,'all sales summary'!$A$2:$A$2047,$A55,'all sales summary'!$B$2:$B$2047,J$4)))</f>
        <v>0.36025671568519629</v>
      </c>
      <c r="K55" s="60">
        <f>(AVERAGEIFS('city centre offline'!$K$2:$K$2047,'city centre offline'!$A$2:$A$2047,$A55,'city centre offline'!$B$2:$B$2047,K$4)*AVERAGEIFS('all sales summary'!$I$2:$I$2047,'all sales summary'!$A$2:$A$2047,$A55,'all sales summary'!$B$2:$B$2047,K$4))/((AVERAGEIFS('overall city offline'!$K$2:$K$2047,'overall city offline'!$A$2:$A$2047,$A55,'overall city offline'!$B$2:$B$2047,K$4)*(1-AVERAGEIFS('all sales summary'!$I$2:$I$2047,'all sales summary'!$A$2:$A$2047,$A55,'all sales summary'!$B$2:$B$2047,K$4)))+(AVERAGEIFS('city centre offline'!$K$2:$K$2047,'city centre offline'!$A$2:$A$2047,$A55,'city centre offline'!$B$2:$B$2047,K$4)*AVERAGEIFS('all sales summary'!$I$2:$I$2047,'all sales summary'!$A$2:$A$2047,$A55,'all sales summary'!$B$2:$B$2047,K$4)))</f>
        <v>0.36981229516608116</v>
      </c>
      <c r="L55" s="60">
        <f>(AVERAGEIFS('city centre offline'!$K$2:$K$2047,'city centre offline'!$A$2:$A$2047,$A55,'city centre offline'!$B$2:$B$2047,L$4)*AVERAGEIFS('all sales summary'!$I$2:$I$2047,'all sales summary'!$A$2:$A$2047,$A55,'all sales summary'!$B$2:$B$2047,L$4))/((AVERAGEIFS('overall city offline'!$K$2:$K$2047,'overall city offline'!$A$2:$A$2047,$A55,'overall city offline'!$B$2:$B$2047,L$4)*(1-AVERAGEIFS('all sales summary'!$I$2:$I$2047,'all sales summary'!$A$2:$A$2047,$A55,'all sales summary'!$B$2:$B$2047,L$4)))+(AVERAGEIFS('city centre offline'!$K$2:$K$2047,'city centre offline'!$A$2:$A$2047,$A55,'city centre offline'!$B$2:$B$2047,L$4)*AVERAGEIFS('all sales summary'!$I$2:$I$2047,'all sales summary'!$A$2:$A$2047,$A55,'all sales summary'!$B$2:$B$2047,L$4)))</f>
        <v>0.37637602607077947</v>
      </c>
      <c r="M55" s="60">
        <f>(AVERAGEIFS('city centre offline'!$K$2:$K$2047,'city centre offline'!$A$2:$A$2047,$A55,'city centre offline'!$B$2:$B$2047,M$4)*AVERAGEIFS('all sales summary'!$I$2:$I$2047,'all sales summary'!$A$2:$A$2047,$A55,'all sales summary'!$B$2:$B$2047,M$4))/((AVERAGEIFS('overall city offline'!$K$2:$K$2047,'overall city offline'!$A$2:$A$2047,$A55,'overall city offline'!$B$2:$B$2047,M$4)*(1-AVERAGEIFS('all sales summary'!$I$2:$I$2047,'all sales summary'!$A$2:$A$2047,$A55,'all sales summary'!$B$2:$B$2047,M$4)))+(AVERAGEIFS('city centre offline'!$K$2:$K$2047,'city centre offline'!$A$2:$A$2047,$A55,'city centre offline'!$B$2:$B$2047,M$4)*AVERAGEIFS('all sales summary'!$I$2:$I$2047,'all sales summary'!$A$2:$A$2047,$A55,'all sales summary'!$B$2:$B$2047,M$4)))</f>
        <v>0.40034777773715285</v>
      </c>
      <c r="N55" s="60">
        <f>(AVERAGEIFS('city centre offline'!$K$2:$K$2047,'city centre offline'!$A$2:$A$2047,$A55,'city centre offline'!$B$2:$B$2047,N$4)*AVERAGEIFS('all sales summary'!$I$2:$I$2047,'all sales summary'!$A$2:$A$2047,$A55,'all sales summary'!$B$2:$B$2047,N$4))/((AVERAGEIFS('overall city offline'!$K$2:$K$2047,'overall city offline'!$A$2:$A$2047,$A55,'overall city offline'!$B$2:$B$2047,N$4)*(1-AVERAGEIFS('all sales summary'!$I$2:$I$2047,'all sales summary'!$A$2:$A$2047,$A55,'all sales summary'!$B$2:$B$2047,N$4)))+(AVERAGEIFS('city centre offline'!$K$2:$K$2047,'city centre offline'!$A$2:$A$2047,$A55,'city centre offline'!$B$2:$B$2047,N$4)*AVERAGEIFS('all sales summary'!$I$2:$I$2047,'all sales summary'!$A$2:$A$2047,$A55,'all sales summary'!$B$2:$B$2047,N$4)))</f>
        <v>0.35615543742204508</v>
      </c>
      <c r="O55" s="60">
        <f>(AVERAGEIFS('city centre offline'!$K$2:$K$2047,'city centre offline'!$A$2:$A$2047,$A55,'city centre offline'!$B$2:$B$2047,O$4)*AVERAGEIFS('all sales summary'!$I$2:$I$2047,'all sales summary'!$A$2:$A$2047,$A55,'all sales summary'!$B$2:$B$2047,O$4))/((AVERAGEIFS('overall city offline'!$K$2:$K$2047,'overall city offline'!$A$2:$A$2047,$A55,'overall city offline'!$B$2:$B$2047,O$4)*(1-AVERAGEIFS('all sales summary'!$I$2:$I$2047,'all sales summary'!$A$2:$A$2047,$A55,'all sales summary'!$B$2:$B$2047,O$4)))+(AVERAGEIFS('city centre offline'!$K$2:$K$2047,'city centre offline'!$A$2:$A$2047,$A55,'city centre offline'!$B$2:$B$2047,O$4)*AVERAGEIFS('all sales summary'!$I$2:$I$2047,'all sales summary'!$A$2:$A$2047,$A55,'all sales summary'!$B$2:$B$2047,O$4)))</f>
        <v>0.34611892333767341</v>
      </c>
      <c r="P55" s="60">
        <f>(AVERAGEIFS('city centre offline'!$K$2:$K$2047,'city centre offline'!$A$2:$A$2047,$A55,'city centre offline'!$B$2:$B$2047,P$4)*AVERAGEIFS('all sales summary'!$I$2:$I$2047,'all sales summary'!$A$2:$A$2047,$A55,'all sales summary'!$B$2:$B$2047,P$4))/((AVERAGEIFS('overall city offline'!$K$2:$K$2047,'overall city offline'!$A$2:$A$2047,$A55,'overall city offline'!$B$2:$B$2047,P$4)*(1-AVERAGEIFS('all sales summary'!$I$2:$I$2047,'all sales summary'!$A$2:$A$2047,$A55,'all sales summary'!$B$2:$B$2047,P$4)))+(AVERAGEIFS('city centre offline'!$K$2:$K$2047,'city centre offline'!$A$2:$A$2047,$A55,'city centre offline'!$B$2:$B$2047,P$4)*AVERAGEIFS('all sales summary'!$I$2:$I$2047,'all sales summary'!$A$2:$A$2047,$A55,'all sales summary'!$B$2:$B$2047,P$4)))</f>
        <v>0.28337055877902356</v>
      </c>
      <c r="Q55" s="60">
        <f>(AVERAGEIFS('city centre offline'!$K$2:$K$2047,'city centre offline'!$A$2:$A$2047,$A55,'city centre offline'!$B$2:$B$2047,Q$4)*AVERAGEIFS('all sales summary'!$I$2:$I$2047,'all sales summary'!$A$2:$A$2047,$A55,'all sales summary'!$B$2:$B$2047,Q$4))/((AVERAGEIFS('overall city offline'!$K$2:$K$2047,'overall city offline'!$A$2:$A$2047,$A55,'overall city offline'!$B$2:$B$2047,Q$4)*(1-AVERAGEIFS('all sales summary'!$I$2:$I$2047,'all sales summary'!$A$2:$A$2047,$A55,'all sales summary'!$B$2:$B$2047,Q$4)))+(AVERAGEIFS('city centre offline'!$K$2:$K$2047,'city centre offline'!$A$2:$A$2047,$A55,'city centre offline'!$B$2:$B$2047,Q$4)*AVERAGEIFS('all sales summary'!$I$2:$I$2047,'all sales summary'!$A$2:$A$2047,$A55,'all sales summary'!$B$2:$B$2047,Q$4)))</f>
        <v>5.1191641014459277E-2</v>
      </c>
      <c r="R55" s="60">
        <f>(AVERAGEIFS('city centre offline'!$K$2:$K$2047,'city centre offline'!$A$2:$A$2047,$A55,'city centre offline'!$B$2:$B$2047,R$4)*AVERAGEIFS('all sales summary'!$I$2:$I$2047,'all sales summary'!$A$2:$A$2047,$A55,'all sales summary'!$B$2:$B$2047,R$4))/((AVERAGEIFS('overall city offline'!$K$2:$K$2047,'overall city offline'!$A$2:$A$2047,$A55,'overall city offline'!$B$2:$B$2047,R$4)*(1-AVERAGEIFS('all sales summary'!$I$2:$I$2047,'all sales summary'!$A$2:$A$2047,$A55,'all sales summary'!$B$2:$B$2047,R$4)))+(AVERAGEIFS('city centre offline'!$K$2:$K$2047,'city centre offline'!$A$2:$A$2047,$A55,'city centre offline'!$B$2:$B$2047,R$4)*AVERAGEIFS('all sales summary'!$I$2:$I$2047,'all sales summary'!$A$2:$A$2047,$A55,'all sales summary'!$B$2:$B$2047,R$4)))</f>
        <v>5.7023775364011403E-2</v>
      </c>
      <c r="S55" s="60">
        <f>(AVERAGEIFS('city centre offline'!$K$2:$K$2047,'city centre offline'!$A$2:$A$2047,$A55,'city centre offline'!$B$2:$B$2047,S$4)*AVERAGEIFS('all sales summary'!$I$2:$I$2047,'all sales summary'!$A$2:$A$2047,$A55,'all sales summary'!$B$2:$B$2047,S$4))/((AVERAGEIFS('overall city offline'!$K$2:$K$2047,'overall city offline'!$A$2:$A$2047,$A55,'overall city offline'!$B$2:$B$2047,S$4)*(1-AVERAGEIFS('all sales summary'!$I$2:$I$2047,'all sales summary'!$A$2:$A$2047,$A55,'all sales summary'!$B$2:$B$2047,S$4)))+(AVERAGEIFS('city centre offline'!$K$2:$K$2047,'city centre offline'!$A$2:$A$2047,$A55,'city centre offline'!$B$2:$B$2047,S$4)*AVERAGEIFS('all sales summary'!$I$2:$I$2047,'all sales summary'!$A$2:$A$2047,$A55,'all sales summary'!$B$2:$B$2047,S$4)))</f>
        <v>0.22031439815640463</v>
      </c>
      <c r="T55" s="60">
        <f>(AVERAGEIFS('city centre offline'!$K$2:$K$2047,'city centre offline'!$A$2:$A$2047,$A55,'city centre offline'!$B$2:$B$2047,T$4)*AVERAGEIFS('all sales summary'!$I$2:$I$2047,'all sales summary'!$A$2:$A$2047,$A55,'all sales summary'!$B$2:$B$2047,T$4))/((AVERAGEIFS('overall city offline'!$K$2:$K$2047,'overall city offline'!$A$2:$A$2047,$A55,'overall city offline'!$B$2:$B$2047,T$4)*(1-AVERAGEIFS('all sales summary'!$I$2:$I$2047,'all sales summary'!$A$2:$A$2047,$A55,'all sales summary'!$B$2:$B$2047,T$4)))+(AVERAGEIFS('city centre offline'!$K$2:$K$2047,'city centre offline'!$A$2:$A$2047,$A55,'city centre offline'!$B$2:$B$2047,T$4)*AVERAGEIFS('all sales summary'!$I$2:$I$2047,'all sales summary'!$A$2:$A$2047,$A55,'all sales summary'!$B$2:$B$2047,T$4)))</f>
        <v>0.31541424976923238</v>
      </c>
      <c r="U55" s="60">
        <f>(AVERAGEIFS('city centre offline'!$K$2:$K$2047,'city centre offline'!$A$2:$A$2047,$A55,'city centre offline'!$B$2:$B$2047,U$4)*AVERAGEIFS('all sales summary'!$I$2:$I$2047,'all sales summary'!$A$2:$A$2047,$A55,'all sales summary'!$B$2:$B$2047,U$4))/((AVERAGEIFS('overall city offline'!$K$2:$K$2047,'overall city offline'!$A$2:$A$2047,$A55,'overall city offline'!$B$2:$B$2047,U$4)*(1-AVERAGEIFS('all sales summary'!$I$2:$I$2047,'all sales summary'!$A$2:$A$2047,$A55,'all sales summary'!$B$2:$B$2047,U$4)))+(AVERAGEIFS('city centre offline'!$K$2:$K$2047,'city centre offline'!$A$2:$A$2047,$A55,'city centre offline'!$B$2:$B$2047,U$4)*AVERAGEIFS('all sales summary'!$I$2:$I$2047,'all sales summary'!$A$2:$A$2047,$A55,'all sales summary'!$B$2:$B$2047,U$4)))</f>
        <v>0.32063438757974738</v>
      </c>
      <c r="V55" s="60">
        <f>(AVERAGEIFS('city centre offline'!$K$2:$K$2047,'city centre offline'!$A$2:$A$2047,$A55,'city centre offline'!$B$2:$B$2047,V$4)*AVERAGEIFS('all sales summary'!$I$2:$I$2047,'all sales summary'!$A$2:$A$2047,$A55,'all sales summary'!$B$2:$B$2047,V$4))/((AVERAGEIFS('overall city offline'!$K$2:$K$2047,'overall city offline'!$A$2:$A$2047,$A55,'overall city offline'!$B$2:$B$2047,V$4)*(1-AVERAGEIFS('all sales summary'!$I$2:$I$2047,'all sales summary'!$A$2:$A$2047,$A55,'all sales summary'!$B$2:$B$2047,V$4)))+(AVERAGEIFS('city centre offline'!$K$2:$K$2047,'city centre offline'!$A$2:$A$2047,$A55,'city centre offline'!$B$2:$B$2047,V$4)*AVERAGEIFS('all sales summary'!$I$2:$I$2047,'all sales summary'!$A$2:$A$2047,$A55,'all sales summary'!$B$2:$B$2047,V$4)))</f>
        <v>0.31946785056863408</v>
      </c>
      <c r="W55" s="60">
        <f>(AVERAGEIFS('city centre offline'!$K$2:$K$2047,'city centre offline'!$A$2:$A$2047,$A55,'city centre offline'!$B$2:$B$2047,W$4)*AVERAGEIFS('all sales summary'!$I$2:$I$2047,'all sales summary'!$A$2:$A$2047,$A55,'all sales summary'!$B$2:$B$2047,W$4))/((AVERAGEIFS('overall city offline'!$K$2:$K$2047,'overall city offline'!$A$2:$A$2047,$A55,'overall city offline'!$B$2:$B$2047,W$4)*(1-AVERAGEIFS('all sales summary'!$I$2:$I$2047,'all sales summary'!$A$2:$A$2047,$A55,'all sales summary'!$B$2:$B$2047,W$4)))+(AVERAGEIFS('city centre offline'!$K$2:$K$2047,'city centre offline'!$A$2:$A$2047,$A55,'city centre offline'!$B$2:$B$2047,W$4)*AVERAGEIFS('all sales summary'!$I$2:$I$2047,'all sales summary'!$A$2:$A$2047,$A55,'all sales summary'!$B$2:$B$2047,W$4)))</f>
        <v>0.33286877980606716</v>
      </c>
      <c r="X55" s="60">
        <f>(AVERAGEIFS('city centre offline'!$K$2:$K$2047,'city centre offline'!$A$2:$A$2047,$A55,'city centre offline'!$B$2:$B$2047,X$4)*AVERAGEIFS('all sales summary'!$I$2:$I$2047,'all sales summary'!$A$2:$A$2047,$A55,'all sales summary'!$B$2:$B$2047,X$4))/((AVERAGEIFS('overall city offline'!$K$2:$K$2047,'overall city offline'!$A$2:$A$2047,$A55,'overall city offline'!$B$2:$B$2047,X$4)*(1-AVERAGEIFS('all sales summary'!$I$2:$I$2047,'all sales summary'!$A$2:$A$2047,$A55,'all sales summary'!$B$2:$B$2047,X$4)))+(AVERAGEIFS('city centre offline'!$K$2:$K$2047,'city centre offline'!$A$2:$A$2047,$A55,'city centre offline'!$B$2:$B$2047,X$4)*AVERAGEIFS('all sales summary'!$I$2:$I$2047,'all sales summary'!$A$2:$A$2047,$A55,'all sales summary'!$B$2:$B$2047,X$4)))</f>
        <v>0.19626474464376312</v>
      </c>
      <c r="Y55" s="60">
        <f>(AVERAGEIFS('city centre offline'!$K$2:$K$2047,'city centre offline'!$A$2:$A$2047,$A55,'city centre offline'!$B$2:$B$2047,Y$4)*AVERAGEIFS('all sales summary'!$I$2:$I$2047,'all sales summary'!$A$2:$A$2047,$A55,'all sales summary'!$B$2:$B$2047,Y$4))/((AVERAGEIFS('overall city offline'!$K$2:$K$2047,'overall city offline'!$A$2:$A$2047,$A55,'overall city offline'!$B$2:$B$2047,Y$4)*(1-AVERAGEIFS('all sales summary'!$I$2:$I$2047,'all sales summary'!$A$2:$A$2047,$A55,'all sales summary'!$B$2:$B$2047,Y$4)))+(AVERAGEIFS('city centre offline'!$K$2:$K$2047,'city centre offline'!$A$2:$A$2047,$A55,'city centre offline'!$B$2:$B$2047,Y$4)*AVERAGEIFS('all sales summary'!$I$2:$I$2047,'all sales summary'!$A$2:$A$2047,$A55,'all sales summary'!$B$2:$B$2047,Y$4)))</f>
        <v>0.37456593092650076</v>
      </c>
      <c r="Z55" s="60">
        <f>(AVERAGEIFS('city centre offline'!$K$2:$K$2047,'city centre offline'!$A$2:$A$2047,$A55,'city centre offline'!$B$2:$B$2047,Z$4)*AVERAGEIFS('all sales summary'!$I$2:$I$2047,'all sales summary'!$A$2:$A$2047,$A55,'all sales summary'!$B$2:$B$2047,Z$4))/((AVERAGEIFS('overall city offline'!$K$2:$K$2047,'overall city offline'!$A$2:$A$2047,$A55,'overall city offline'!$B$2:$B$2047,Z$4)*(1-AVERAGEIFS('all sales summary'!$I$2:$I$2047,'all sales summary'!$A$2:$A$2047,$A55,'all sales summary'!$B$2:$B$2047,Z$4)))+(AVERAGEIFS('city centre offline'!$K$2:$K$2047,'city centre offline'!$A$2:$A$2047,$A55,'city centre offline'!$B$2:$B$2047,Z$4)*AVERAGEIFS('all sales summary'!$I$2:$I$2047,'all sales summary'!$A$2:$A$2047,$A55,'all sales summary'!$B$2:$B$2047,Z$4)))</f>
        <v>6.8562884650393299E-2</v>
      </c>
      <c r="AA55" s="60">
        <f>(AVERAGEIFS('city centre offline'!$K$2:$K$2047,'city centre offline'!$A$2:$A$2047,$A55,'city centre offline'!$B$2:$B$2047,AA$4)*AVERAGEIFS('all sales summary'!$I$2:$I$2047,'all sales summary'!$A$2:$A$2047,$A55,'all sales summary'!$B$2:$B$2047,AA$4))/((AVERAGEIFS('overall city offline'!$K$2:$K$2047,'overall city offline'!$A$2:$A$2047,$A55,'overall city offline'!$B$2:$B$2047,AA$4)*(1-AVERAGEIFS('all sales summary'!$I$2:$I$2047,'all sales summary'!$A$2:$A$2047,$A55,'all sales summary'!$B$2:$B$2047,AA$4)))+(AVERAGEIFS('city centre offline'!$K$2:$K$2047,'city centre offline'!$A$2:$A$2047,$A55,'city centre offline'!$B$2:$B$2047,AA$4)*AVERAGEIFS('all sales summary'!$I$2:$I$2047,'all sales summary'!$A$2:$A$2047,$A55,'all sales summary'!$B$2:$B$2047,AA$4)))</f>
        <v>6.8022328738722632E-2</v>
      </c>
      <c r="AB55" s="60">
        <f>(AVERAGEIFS('city centre offline'!$K$2:$K$2047,'city centre offline'!$A$2:$A$2047,$A55,'city centre offline'!$B$2:$B$2047,AB$4)*AVERAGEIFS('all sales summary'!$I$2:$I$2047,'all sales summary'!$A$2:$A$2047,$A55,'all sales summary'!$B$2:$B$2047,AB$4))/((AVERAGEIFS('overall city offline'!$K$2:$K$2047,'overall city offline'!$A$2:$A$2047,$A55,'overall city offline'!$B$2:$B$2047,AB$4)*(1-AVERAGEIFS('all sales summary'!$I$2:$I$2047,'all sales summary'!$A$2:$A$2047,$A55,'all sales summary'!$B$2:$B$2047,AB$4)))+(AVERAGEIFS('city centre offline'!$K$2:$K$2047,'city centre offline'!$A$2:$A$2047,$A55,'city centre offline'!$B$2:$B$2047,AB$4)*AVERAGEIFS('all sales summary'!$I$2:$I$2047,'all sales summary'!$A$2:$A$2047,$A55,'all sales summary'!$B$2:$B$2047,AB$4)))</f>
        <v>7.1669821253708715E-2</v>
      </c>
      <c r="AC55" s="60">
        <f>(AVERAGEIFS('city centre offline'!$K$2:$K$2047,'city centre offline'!$A$2:$A$2047,$A55,'city centre offline'!$B$2:$B$2047,AC$4)*AVERAGEIFS('all sales summary'!$I$2:$I$2047,'all sales summary'!$A$2:$A$2047,$A55,'all sales summary'!$B$2:$B$2047,AC$4))/((AVERAGEIFS('overall city offline'!$K$2:$K$2047,'overall city offline'!$A$2:$A$2047,$A55,'overall city offline'!$B$2:$B$2047,AC$4)*(1-AVERAGEIFS('all sales summary'!$I$2:$I$2047,'all sales summary'!$A$2:$A$2047,$A55,'all sales summary'!$B$2:$B$2047,AC$4)))+(AVERAGEIFS('city centre offline'!$K$2:$K$2047,'city centre offline'!$A$2:$A$2047,$A55,'city centre offline'!$B$2:$B$2047,AC$4)*AVERAGEIFS('all sales summary'!$I$2:$I$2047,'all sales summary'!$A$2:$A$2047,$A55,'all sales summary'!$B$2:$B$2047,AC$4)))</f>
        <v>0.26610649221896732</v>
      </c>
      <c r="AD55" s="60">
        <f>(AVERAGEIFS('city centre offline'!$K$2:$K$2047,'city centre offline'!$A$2:$A$2047,$A55,'city centre offline'!$B$2:$B$2047,AD$4)*AVERAGEIFS('all sales summary'!$I$2:$I$2047,'all sales summary'!$A$2:$A$2047,$A55,'all sales summary'!$B$2:$B$2047,AD$4))/((AVERAGEIFS('overall city offline'!$K$2:$K$2047,'overall city offline'!$A$2:$A$2047,$A55,'overall city offline'!$B$2:$B$2047,AD$4)*(1-AVERAGEIFS('all sales summary'!$I$2:$I$2047,'all sales summary'!$A$2:$A$2047,$A55,'all sales summary'!$B$2:$B$2047,AD$4)))+(AVERAGEIFS('city centre offline'!$K$2:$K$2047,'city centre offline'!$A$2:$A$2047,$A55,'city centre offline'!$B$2:$B$2047,AD$4)*AVERAGEIFS('all sales summary'!$I$2:$I$2047,'all sales summary'!$A$2:$A$2047,$A55,'all sales summary'!$B$2:$B$2047,AD$4)))</f>
        <v>0.31846691031583607</v>
      </c>
      <c r="AE55" s="60">
        <f>(AVERAGEIFS('city centre offline'!$K$2:$K$2047,'city centre offline'!$A$2:$A$2047,$A55,'city centre offline'!$B$2:$B$2047,AE$4)*AVERAGEIFS('all sales summary'!$I$2:$I$2047,'all sales summary'!$A$2:$A$2047,$A55,'all sales summary'!$B$2:$B$2047,AE$4))/((AVERAGEIFS('overall city offline'!$K$2:$K$2047,'overall city offline'!$A$2:$A$2047,$A55,'overall city offline'!$B$2:$B$2047,AE$4)*(1-AVERAGEIFS('all sales summary'!$I$2:$I$2047,'all sales summary'!$A$2:$A$2047,$A55,'all sales summary'!$B$2:$B$2047,AE$4)))+(AVERAGEIFS('city centre offline'!$K$2:$K$2047,'city centre offline'!$A$2:$A$2047,$A55,'city centre offline'!$B$2:$B$2047,AE$4)*AVERAGEIFS('all sales summary'!$I$2:$I$2047,'all sales summary'!$A$2:$A$2047,$A55,'all sales summary'!$B$2:$B$2047,AE$4)))</f>
        <v>0.32106934590891706</v>
      </c>
      <c r="AF55" s="60">
        <f>(AVERAGEIFS('city centre offline'!$K$2:$K$2047,'city centre offline'!$A$2:$A$2047,$A55,'city centre offline'!$B$2:$B$2047,AF$4)*AVERAGEIFS('all sales summary'!$I$2:$I$2047,'all sales summary'!$A$2:$A$2047,$A55,'all sales summary'!$B$2:$B$2047,AF$4))/((AVERAGEIFS('overall city offline'!$K$2:$K$2047,'overall city offline'!$A$2:$A$2047,$A55,'overall city offline'!$B$2:$B$2047,AF$4)*(1-AVERAGEIFS('all sales summary'!$I$2:$I$2047,'all sales summary'!$A$2:$A$2047,$A55,'all sales summary'!$B$2:$B$2047,AF$4)))+(AVERAGEIFS('city centre offline'!$K$2:$K$2047,'city centre offline'!$A$2:$A$2047,$A55,'city centre offline'!$B$2:$B$2047,AF$4)*AVERAGEIFS('all sales summary'!$I$2:$I$2047,'all sales summary'!$A$2:$A$2047,$A55,'all sales summary'!$B$2:$B$2047,AF$4)))</f>
        <v>0.32439695948929143</v>
      </c>
      <c r="AG55" s="60">
        <f>(AVERAGEIFS('city centre offline'!$K$2:$K$2047,'city centre offline'!$A$2:$A$2047,$A55,'city centre offline'!$B$2:$B$2047,AG$4)*AVERAGEIFS('all sales summary'!$I$2:$I$2047,'all sales summary'!$A$2:$A$2047,$A55,'all sales summary'!$B$2:$B$2047,AG$4))/((AVERAGEIFS('overall city offline'!$K$2:$K$2047,'overall city offline'!$A$2:$A$2047,$A55,'overall city offline'!$B$2:$B$2047,AG$4)*(1-AVERAGEIFS('all sales summary'!$I$2:$I$2047,'all sales summary'!$A$2:$A$2047,$A55,'all sales summary'!$B$2:$B$2047,AG$4)))+(AVERAGEIFS('city centre offline'!$K$2:$K$2047,'city centre offline'!$A$2:$A$2047,$A55,'city centre offline'!$B$2:$B$2047,AG$4)*AVERAGEIFS('all sales summary'!$I$2:$I$2047,'all sales summary'!$A$2:$A$2047,$A55,'all sales summary'!$B$2:$B$2047,AG$4)))</f>
        <v>0.32745925125026226</v>
      </c>
      <c r="AH55" s="60">
        <f>(AVERAGEIFS('city centre offline'!$K$2:$K$2047,'city centre offline'!$A$2:$A$2047,$A55,'city centre offline'!$B$2:$B$2047,AH$4)*AVERAGEIFS('all sales summary'!$I$2:$I$2047,'all sales summary'!$A$2:$A$2047,$A55,'all sales summary'!$B$2:$B$2047,AH$4))/((AVERAGEIFS('overall city offline'!$K$2:$K$2047,'overall city offline'!$A$2:$A$2047,$A55,'overall city offline'!$B$2:$B$2047,AH$4)*(1-AVERAGEIFS('all sales summary'!$I$2:$I$2047,'all sales summary'!$A$2:$A$2047,$A55,'all sales summary'!$B$2:$B$2047,AH$4)))+(AVERAGEIFS('city centre offline'!$K$2:$K$2047,'city centre offline'!$A$2:$A$2047,$A55,'city centre offline'!$B$2:$B$2047,AH$4)*AVERAGEIFS('all sales summary'!$I$2:$I$2047,'all sales summary'!$A$2:$A$2047,$A55,'all sales summary'!$B$2:$B$2047,AH$4)))</f>
        <v>0.2984510695437203</v>
      </c>
    </row>
    <row r="56" spans="1:34" x14ac:dyDescent="0.3">
      <c r="A56" t="s">
        <v>58</v>
      </c>
      <c r="B56" s="60">
        <f>(AVERAGEIFS('city centre offline'!$K$2:$K$2047,'city centre offline'!$A$2:$A$2047,$A56,'city centre offline'!$B$2:$B$2047,B$4)*AVERAGEIFS('all sales summary'!$I$2:$I$2047,'all sales summary'!$A$2:$A$2047,$A56,'all sales summary'!$B$2:$B$2047,B$4))/((AVERAGEIFS('overall city offline'!$K$2:$K$2047,'overall city offline'!$A$2:$A$2047,$A56,'overall city offline'!$B$2:$B$2047,B$4)*(1-AVERAGEIFS('all sales summary'!$I$2:$I$2047,'all sales summary'!$A$2:$A$2047,$A56,'all sales summary'!$B$2:$B$2047,B$4)))+(AVERAGEIFS('city centre offline'!$K$2:$K$2047,'city centre offline'!$A$2:$A$2047,$A56,'city centre offline'!$B$2:$B$2047,B$4)*AVERAGEIFS('all sales summary'!$I$2:$I$2047,'all sales summary'!$A$2:$A$2047,$A56,'all sales summary'!$B$2:$B$2047,B$4)))</f>
        <v>0.19606314247527629</v>
      </c>
      <c r="C56" s="60">
        <f>(AVERAGEIFS('city centre offline'!$K$2:$K$2047,'city centre offline'!$A$2:$A$2047,$A56,'city centre offline'!$B$2:$B$2047,C$4)*AVERAGEIFS('all sales summary'!$I$2:$I$2047,'all sales summary'!$A$2:$A$2047,$A56,'all sales summary'!$B$2:$B$2047,C$4))/((AVERAGEIFS('overall city offline'!$K$2:$K$2047,'overall city offline'!$A$2:$A$2047,$A56,'overall city offline'!$B$2:$B$2047,C$4)*(1-AVERAGEIFS('all sales summary'!$I$2:$I$2047,'all sales summary'!$A$2:$A$2047,$A56,'all sales summary'!$B$2:$B$2047,C$4)))+(AVERAGEIFS('city centre offline'!$K$2:$K$2047,'city centre offline'!$A$2:$A$2047,$A56,'city centre offline'!$B$2:$B$2047,C$4)*AVERAGEIFS('all sales summary'!$I$2:$I$2047,'all sales summary'!$A$2:$A$2047,$A56,'all sales summary'!$B$2:$B$2047,C$4)))</f>
        <v>0.18483018152980846</v>
      </c>
      <c r="D56" s="60">
        <f>(AVERAGEIFS('city centre offline'!$K$2:$K$2047,'city centre offline'!$A$2:$A$2047,$A56,'city centre offline'!$B$2:$B$2047,D$4)*AVERAGEIFS('all sales summary'!$I$2:$I$2047,'all sales summary'!$A$2:$A$2047,$A56,'all sales summary'!$B$2:$B$2047,D$4))/((AVERAGEIFS('overall city offline'!$K$2:$K$2047,'overall city offline'!$A$2:$A$2047,$A56,'overall city offline'!$B$2:$B$2047,D$4)*(1-AVERAGEIFS('all sales summary'!$I$2:$I$2047,'all sales summary'!$A$2:$A$2047,$A56,'all sales summary'!$B$2:$B$2047,D$4)))+(AVERAGEIFS('city centre offline'!$K$2:$K$2047,'city centre offline'!$A$2:$A$2047,$A56,'city centre offline'!$B$2:$B$2047,D$4)*AVERAGEIFS('all sales summary'!$I$2:$I$2047,'all sales summary'!$A$2:$A$2047,$A56,'all sales summary'!$B$2:$B$2047,D$4)))</f>
        <v>0.17376179836310413</v>
      </c>
      <c r="E56" s="60">
        <f>(AVERAGEIFS('city centre offline'!$K$2:$K$2047,'city centre offline'!$A$2:$A$2047,$A56,'city centre offline'!$B$2:$B$2047,E$4)*AVERAGEIFS('all sales summary'!$I$2:$I$2047,'all sales summary'!$A$2:$A$2047,$A56,'all sales summary'!$B$2:$B$2047,E$4))/((AVERAGEIFS('overall city offline'!$K$2:$K$2047,'overall city offline'!$A$2:$A$2047,$A56,'overall city offline'!$B$2:$B$2047,E$4)*(1-AVERAGEIFS('all sales summary'!$I$2:$I$2047,'all sales summary'!$A$2:$A$2047,$A56,'all sales summary'!$B$2:$B$2047,E$4)))+(AVERAGEIFS('city centre offline'!$K$2:$K$2047,'city centre offline'!$A$2:$A$2047,$A56,'city centre offline'!$B$2:$B$2047,E$4)*AVERAGEIFS('all sales summary'!$I$2:$I$2047,'all sales summary'!$A$2:$A$2047,$A56,'all sales summary'!$B$2:$B$2047,E$4)))</f>
        <v>0.17516500863653914</v>
      </c>
      <c r="F56" s="60">
        <f>(AVERAGEIFS('city centre offline'!$K$2:$K$2047,'city centre offline'!$A$2:$A$2047,$A56,'city centre offline'!$B$2:$B$2047,F$4)*AVERAGEIFS('all sales summary'!$I$2:$I$2047,'all sales summary'!$A$2:$A$2047,$A56,'all sales summary'!$B$2:$B$2047,F$4))/((AVERAGEIFS('overall city offline'!$K$2:$K$2047,'overall city offline'!$A$2:$A$2047,$A56,'overall city offline'!$B$2:$B$2047,F$4)*(1-AVERAGEIFS('all sales summary'!$I$2:$I$2047,'all sales summary'!$A$2:$A$2047,$A56,'all sales summary'!$B$2:$B$2047,F$4)))+(AVERAGEIFS('city centre offline'!$K$2:$K$2047,'city centre offline'!$A$2:$A$2047,$A56,'city centre offline'!$B$2:$B$2047,F$4)*AVERAGEIFS('all sales summary'!$I$2:$I$2047,'all sales summary'!$A$2:$A$2047,$A56,'all sales summary'!$B$2:$B$2047,F$4)))</f>
        <v>0.17440359115567566</v>
      </c>
      <c r="G56" s="60">
        <f>(AVERAGEIFS('city centre offline'!$K$2:$K$2047,'city centre offline'!$A$2:$A$2047,$A56,'city centre offline'!$B$2:$B$2047,G$4)*AVERAGEIFS('all sales summary'!$I$2:$I$2047,'all sales summary'!$A$2:$A$2047,$A56,'all sales summary'!$B$2:$B$2047,G$4))/((AVERAGEIFS('overall city offline'!$K$2:$K$2047,'overall city offline'!$A$2:$A$2047,$A56,'overall city offline'!$B$2:$B$2047,G$4)*(1-AVERAGEIFS('all sales summary'!$I$2:$I$2047,'all sales summary'!$A$2:$A$2047,$A56,'all sales summary'!$B$2:$B$2047,G$4)))+(AVERAGEIFS('city centre offline'!$K$2:$K$2047,'city centre offline'!$A$2:$A$2047,$A56,'city centre offline'!$B$2:$B$2047,G$4)*AVERAGEIFS('all sales summary'!$I$2:$I$2047,'all sales summary'!$A$2:$A$2047,$A56,'all sales summary'!$B$2:$B$2047,G$4)))</f>
        <v>0.18092512195685459</v>
      </c>
      <c r="H56" s="60">
        <f>(AVERAGEIFS('city centre offline'!$K$2:$K$2047,'city centre offline'!$A$2:$A$2047,$A56,'city centre offline'!$B$2:$B$2047,H$4)*AVERAGEIFS('all sales summary'!$I$2:$I$2047,'all sales summary'!$A$2:$A$2047,$A56,'all sales summary'!$B$2:$B$2047,H$4))/((AVERAGEIFS('overall city offline'!$K$2:$K$2047,'overall city offline'!$A$2:$A$2047,$A56,'overall city offline'!$B$2:$B$2047,H$4)*(1-AVERAGEIFS('all sales summary'!$I$2:$I$2047,'all sales summary'!$A$2:$A$2047,$A56,'all sales summary'!$B$2:$B$2047,H$4)))+(AVERAGEIFS('city centre offline'!$K$2:$K$2047,'city centre offline'!$A$2:$A$2047,$A56,'city centre offline'!$B$2:$B$2047,H$4)*AVERAGEIFS('all sales summary'!$I$2:$I$2047,'all sales summary'!$A$2:$A$2047,$A56,'all sales summary'!$B$2:$B$2047,H$4)))</f>
        <v>0.17831450409117852</v>
      </c>
      <c r="I56" s="60">
        <f>(AVERAGEIFS('city centre offline'!$K$2:$K$2047,'city centre offline'!$A$2:$A$2047,$A56,'city centre offline'!$B$2:$B$2047,I$4)*AVERAGEIFS('all sales summary'!$I$2:$I$2047,'all sales summary'!$A$2:$A$2047,$A56,'all sales summary'!$B$2:$B$2047,I$4))/((AVERAGEIFS('overall city offline'!$K$2:$K$2047,'overall city offline'!$A$2:$A$2047,$A56,'overall city offline'!$B$2:$B$2047,I$4)*(1-AVERAGEIFS('all sales summary'!$I$2:$I$2047,'all sales summary'!$A$2:$A$2047,$A56,'all sales summary'!$B$2:$B$2047,I$4)))+(AVERAGEIFS('city centre offline'!$K$2:$K$2047,'city centre offline'!$A$2:$A$2047,$A56,'city centre offline'!$B$2:$B$2047,I$4)*AVERAGEIFS('all sales summary'!$I$2:$I$2047,'all sales summary'!$A$2:$A$2047,$A56,'all sales summary'!$B$2:$B$2047,I$4)))</f>
        <v>0.17323811464488034</v>
      </c>
      <c r="J56" s="60">
        <f>(AVERAGEIFS('city centre offline'!$K$2:$K$2047,'city centre offline'!$A$2:$A$2047,$A56,'city centre offline'!$B$2:$B$2047,J$4)*AVERAGEIFS('all sales summary'!$I$2:$I$2047,'all sales summary'!$A$2:$A$2047,$A56,'all sales summary'!$B$2:$B$2047,J$4))/((AVERAGEIFS('overall city offline'!$K$2:$K$2047,'overall city offline'!$A$2:$A$2047,$A56,'overall city offline'!$B$2:$B$2047,J$4)*(1-AVERAGEIFS('all sales summary'!$I$2:$I$2047,'all sales summary'!$A$2:$A$2047,$A56,'all sales summary'!$B$2:$B$2047,J$4)))+(AVERAGEIFS('city centre offline'!$K$2:$K$2047,'city centre offline'!$A$2:$A$2047,$A56,'city centre offline'!$B$2:$B$2047,J$4)*AVERAGEIFS('all sales summary'!$I$2:$I$2047,'all sales summary'!$A$2:$A$2047,$A56,'all sales summary'!$B$2:$B$2047,J$4)))</f>
        <v>0.16799531879665291</v>
      </c>
      <c r="K56" s="60">
        <f>(AVERAGEIFS('city centre offline'!$K$2:$K$2047,'city centre offline'!$A$2:$A$2047,$A56,'city centre offline'!$B$2:$B$2047,K$4)*AVERAGEIFS('all sales summary'!$I$2:$I$2047,'all sales summary'!$A$2:$A$2047,$A56,'all sales summary'!$B$2:$B$2047,K$4))/((AVERAGEIFS('overall city offline'!$K$2:$K$2047,'overall city offline'!$A$2:$A$2047,$A56,'overall city offline'!$B$2:$B$2047,K$4)*(1-AVERAGEIFS('all sales summary'!$I$2:$I$2047,'all sales summary'!$A$2:$A$2047,$A56,'all sales summary'!$B$2:$B$2047,K$4)))+(AVERAGEIFS('city centre offline'!$K$2:$K$2047,'city centre offline'!$A$2:$A$2047,$A56,'city centre offline'!$B$2:$B$2047,K$4)*AVERAGEIFS('all sales summary'!$I$2:$I$2047,'all sales summary'!$A$2:$A$2047,$A56,'all sales summary'!$B$2:$B$2047,K$4)))</f>
        <v>0.16916271885879255</v>
      </c>
      <c r="L56" s="60">
        <f>(AVERAGEIFS('city centre offline'!$K$2:$K$2047,'city centre offline'!$A$2:$A$2047,$A56,'city centre offline'!$B$2:$B$2047,L$4)*AVERAGEIFS('all sales summary'!$I$2:$I$2047,'all sales summary'!$A$2:$A$2047,$A56,'all sales summary'!$B$2:$B$2047,L$4))/((AVERAGEIFS('overall city offline'!$K$2:$K$2047,'overall city offline'!$A$2:$A$2047,$A56,'overall city offline'!$B$2:$B$2047,L$4)*(1-AVERAGEIFS('all sales summary'!$I$2:$I$2047,'all sales summary'!$A$2:$A$2047,$A56,'all sales summary'!$B$2:$B$2047,L$4)))+(AVERAGEIFS('city centre offline'!$K$2:$K$2047,'city centre offline'!$A$2:$A$2047,$A56,'city centre offline'!$B$2:$B$2047,L$4)*AVERAGEIFS('all sales summary'!$I$2:$I$2047,'all sales summary'!$A$2:$A$2047,$A56,'all sales summary'!$B$2:$B$2047,L$4)))</f>
        <v>0.19229065575798882</v>
      </c>
      <c r="M56" s="60">
        <f>(AVERAGEIFS('city centre offline'!$K$2:$K$2047,'city centre offline'!$A$2:$A$2047,$A56,'city centre offline'!$B$2:$B$2047,M$4)*AVERAGEIFS('all sales summary'!$I$2:$I$2047,'all sales summary'!$A$2:$A$2047,$A56,'all sales summary'!$B$2:$B$2047,M$4))/((AVERAGEIFS('overall city offline'!$K$2:$K$2047,'overall city offline'!$A$2:$A$2047,$A56,'overall city offline'!$B$2:$B$2047,M$4)*(1-AVERAGEIFS('all sales summary'!$I$2:$I$2047,'all sales summary'!$A$2:$A$2047,$A56,'all sales summary'!$B$2:$B$2047,M$4)))+(AVERAGEIFS('city centre offline'!$K$2:$K$2047,'city centre offline'!$A$2:$A$2047,$A56,'city centre offline'!$B$2:$B$2047,M$4)*AVERAGEIFS('all sales summary'!$I$2:$I$2047,'all sales summary'!$A$2:$A$2047,$A56,'all sales summary'!$B$2:$B$2047,M$4)))</f>
        <v>0.24611494447783222</v>
      </c>
      <c r="N56" s="60">
        <f>(AVERAGEIFS('city centre offline'!$K$2:$K$2047,'city centre offline'!$A$2:$A$2047,$A56,'city centre offline'!$B$2:$B$2047,N$4)*AVERAGEIFS('all sales summary'!$I$2:$I$2047,'all sales summary'!$A$2:$A$2047,$A56,'all sales summary'!$B$2:$B$2047,N$4))/((AVERAGEIFS('overall city offline'!$K$2:$K$2047,'overall city offline'!$A$2:$A$2047,$A56,'overall city offline'!$B$2:$B$2047,N$4)*(1-AVERAGEIFS('all sales summary'!$I$2:$I$2047,'all sales summary'!$A$2:$A$2047,$A56,'all sales summary'!$B$2:$B$2047,N$4)))+(AVERAGEIFS('city centre offline'!$K$2:$K$2047,'city centre offline'!$A$2:$A$2047,$A56,'city centre offline'!$B$2:$B$2047,N$4)*AVERAGEIFS('all sales summary'!$I$2:$I$2047,'all sales summary'!$A$2:$A$2047,$A56,'all sales summary'!$B$2:$B$2047,N$4)))</f>
        <v>0.17862139845455566</v>
      </c>
      <c r="O56" s="60">
        <f>(AVERAGEIFS('city centre offline'!$K$2:$K$2047,'city centre offline'!$A$2:$A$2047,$A56,'city centre offline'!$B$2:$B$2047,O$4)*AVERAGEIFS('all sales summary'!$I$2:$I$2047,'all sales summary'!$A$2:$A$2047,$A56,'all sales summary'!$B$2:$B$2047,O$4))/((AVERAGEIFS('overall city offline'!$K$2:$K$2047,'overall city offline'!$A$2:$A$2047,$A56,'overall city offline'!$B$2:$B$2047,O$4)*(1-AVERAGEIFS('all sales summary'!$I$2:$I$2047,'all sales summary'!$A$2:$A$2047,$A56,'all sales summary'!$B$2:$B$2047,O$4)))+(AVERAGEIFS('city centre offline'!$K$2:$K$2047,'city centre offline'!$A$2:$A$2047,$A56,'city centre offline'!$B$2:$B$2047,O$4)*AVERAGEIFS('all sales summary'!$I$2:$I$2047,'all sales summary'!$A$2:$A$2047,$A56,'all sales summary'!$B$2:$B$2047,O$4)))</f>
        <v>0.17512642545293128</v>
      </c>
      <c r="P56" s="60">
        <f>(AVERAGEIFS('city centre offline'!$K$2:$K$2047,'city centre offline'!$A$2:$A$2047,$A56,'city centre offline'!$B$2:$B$2047,P$4)*AVERAGEIFS('all sales summary'!$I$2:$I$2047,'all sales summary'!$A$2:$A$2047,$A56,'all sales summary'!$B$2:$B$2047,P$4))/((AVERAGEIFS('overall city offline'!$K$2:$K$2047,'overall city offline'!$A$2:$A$2047,$A56,'overall city offline'!$B$2:$B$2047,P$4)*(1-AVERAGEIFS('all sales summary'!$I$2:$I$2047,'all sales summary'!$A$2:$A$2047,$A56,'all sales summary'!$B$2:$B$2047,P$4)))+(AVERAGEIFS('city centre offline'!$K$2:$K$2047,'city centre offline'!$A$2:$A$2047,$A56,'city centre offline'!$B$2:$B$2047,P$4)*AVERAGEIFS('all sales summary'!$I$2:$I$2047,'all sales summary'!$A$2:$A$2047,$A56,'all sales summary'!$B$2:$B$2047,P$4)))</f>
        <v>0.14696748047290928</v>
      </c>
      <c r="Q56" s="60">
        <f>(AVERAGEIFS('city centre offline'!$K$2:$K$2047,'city centre offline'!$A$2:$A$2047,$A56,'city centre offline'!$B$2:$B$2047,Q$4)*AVERAGEIFS('all sales summary'!$I$2:$I$2047,'all sales summary'!$A$2:$A$2047,$A56,'all sales summary'!$B$2:$B$2047,Q$4))/((AVERAGEIFS('overall city offline'!$K$2:$K$2047,'overall city offline'!$A$2:$A$2047,$A56,'overall city offline'!$B$2:$B$2047,Q$4)*(1-AVERAGEIFS('all sales summary'!$I$2:$I$2047,'all sales summary'!$A$2:$A$2047,$A56,'all sales summary'!$B$2:$B$2047,Q$4)))+(AVERAGEIFS('city centre offline'!$K$2:$K$2047,'city centre offline'!$A$2:$A$2047,$A56,'city centre offline'!$B$2:$B$2047,Q$4)*AVERAGEIFS('all sales summary'!$I$2:$I$2047,'all sales summary'!$A$2:$A$2047,$A56,'all sales summary'!$B$2:$B$2047,Q$4)))</f>
        <v>4.6535772241325442E-2</v>
      </c>
      <c r="R56" s="60">
        <f>(AVERAGEIFS('city centre offline'!$K$2:$K$2047,'city centre offline'!$A$2:$A$2047,$A56,'city centre offline'!$B$2:$B$2047,R$4)*AVERAGEIFS('all sales summary'!$I$2:$I$2047,'all sales summary'!$A$2:$A$2047,$A56,'all sales summary'!$B$2:$B$2047,R$4))/((AVERAGEIFS('overall city offline'!$K$2:$K$2047,'overall city offline'!$A$2:$A$2047,$A56,'overall city offline'!$B$2:$B$2047,R$4)*(1-AVERAGEIFS('all sales summary'!$I$2:$I$2047,'all sales summary'!$A$2:$A$2047,$A56,'all sales summary'!$B$2:$B$2047,R$4)))+(AVERAGEIFS('city centre offline'!$K$2:$K$2047,'city centre offline'!$A$2:$A$2047,$A56,'city centre offline'!$B$2:$B$2047,R$4)*AVERAGEIFS('all sales summary'!$I$2:$I$2047,'all sales summary'!$A$2:$A$2047,$A56,'all sales summary'!$B$2:$B$2047,R$4)))</f>
        <v>5.2491267258419558E-2</v>
      </c>
      <c r="S56" s="60">
        <f>(AVERAGEIFS('city centre offline'!$K$2:$K$2047,'city centre offline'!$A$2:$A$2047,$A56,'city centre offline'!$B$2:$B$2047,S$4)*AVERAGEIFS('all sales summary'!$I$2:$I$2047,'all sales summary'!$A$2:$A$2047,$A56,'all sales summary'!$B$2:$B$2047,S$4))/((AVERAGEIFS('overall city offline'!$K$2:$K$2047,'overall city offline'!$A$2:$A$2047,$A56,'overall city offline'!$B$2:$B$2047,S$4)*(1-AVERAGEIFS('all sales summary'!$I$2:$I$2047,'all sales summary'!$A$2:$A$2047,$A56,'all sales summary'!$B$2:$B$2047,S$4)))+(AVERAGEIFS('city centre offline'!$K$2:$K$2047,'city centre offline'!$A$2:$A$2047,$A56,'city centre offline'!$B$2:$B$2047,S$4)*AVERAGEIFS('all sales summary'!$I$2:$I$2047,'all sales summary'!$A$2:$A$2047,$A56,'all sales summary'!$B$2:$B$2047,S$4)))</f>
        <v>0.10057762734454712</v>
      </c>
      <c r="T56" s="60">
        <f>(AVERAGEIFS('city centre offline'!$K$2:$K$2047,'city centre offline'!$A$2:$A$2047,$A56,'city centre offline'!$B$2:$B$2047,T$4)*AVERAGEIFS('all sales summary'!$I$2:$I$2047,'all sales summary'!$A$2:$A$2047,$A56,'all sales summary'!$B$2:$B$2047,T$4))/((AVERAGEIFS('overall city offline'!$K$2:$K$2047,'overall city offline'!$A$2:$A$2047,$A56,'overall city offline'!$B$2:$B$2047,T$4)*(1-AVERAGEIFS('all sales summary'!$I$2:$I$2047,'all sales summary'!$A$2:$A$2047,$A56,'all sales summary'!$B$2:$B$2047,T$4)))+(AVERAGEIFS('city centre offline'!$K$2:$K$2047,'city centre offline'!$A$2:$A$2047,$A56,'city centre offline'!$B$2:$B$2047,T$4)*AVERAGEIFS('all sales summary'!$I$2:$I$2047,'all sales summary'!$A$2:$A$2047,$A56,'all sales summary'!$B$2:$B$2047,T$4)))</f>
        <v>0.15135660376781193</v>
      </c>
      <c r="U56" s="60">
        <f>(AVERAGEIFS('city centre offline'!$K$2:$K$2047,'city centre offline'!$A$2:$A$2047,$A56,'city centre offline'!$B$2:$B$2047,U$4)*AVERAGEIFS('all sales summary'!$I$2:$I$2047,'all sales summary'!$A$2:$A$2047,$A56,'all sales summary'!$B$2:$B$2047,U$4))/((AVERAGEIFS('overall city offline'!$K$2:$K$2047,'overall city offline'!$A$2:$A$2047,$A56,'overall city offline'!$B$2:$B$2047,U$4)*(1-AVERAGEIFS('all sales summary'!$I$2:$I$2047,'all sales summary'!$A$2:$A$2047,$A56,'all sales summary'!$B$2:$B$2047,U$4)))+(AVERAGEIFS('city centre offline'!$K$2:$K$2047,'city centre offline'!$A$2:$A$2047,$A56,'city centre offline'!$B$2:$B$2047,U$4)*AVERAGEIFS('all sales summary'!$I$2:$I$2047,'all sales summary'!$A$2:$A$2047,$A56,'all sales summary'!$B$2:$B$2047,U$4)))</f>
        <v>0.16272606529550809</v>
      </c>
      <c r="V56" s="60">
        <f>(AVERAGEIFS('city centre offline'!$K$2:$K$2047,'city centre offline'!$A$2:$A$2047,$A56,'city centre offline'!$B$2:$B$2047,V$4)*AVERAGEIFS('all sales summary'!$I$2:$I$2047,'all sales summary'!$A$2:$A$2047,$A56,'all sales summary'!$B$2:$B$2047,V$4))/((AVERAGEIFS('overall city offline'!$K$2:$K$2047,'overall city offline'!$A$2:$A$2047,$A56,'overall city offline'!$B$2:$B$2047,V$4)*(1-AVERAGEIFS('all sales summary'!$I$2:$I$2047,'all sales summary'!$A$2:$A$2047,$A56,'all sales summary'!$B$2:$B$2047,V$4)))+(AVERAGEIFS('city centre offline'!$K$2:$K$2047,'city centre offline'!$A$2:$A$2047,$A56,'city centre offline'!$B$2:$B$2047,V$4)*AVERAGEIFS('all sales summary'!$I$2:$I$2047,'all sales summary'!$A$2:$A$2047,$A56,'all sales summary'!$B$2:$B$2047,V$4)))</f>
        <v>0.15559998735399475</v>
      </c>
      <c r="W56" s="60">
        <f>(AVERAGEIFS('city centre offline'!$K$2:$K$2047,'city centre offline'!$A$2:$A$2047,$A56,'city centre offline'!$B$2:$B$2047,W$4)*AVERAGEIFS('all sales summary'!$I$2:$I$2047,'all sales summary'!$A$2:$A$2047,$A56,'all sales summary'!$B$2:$B$2047,W$4))/((AVERAGEIFS('overall city offline'!$K$2:$K$2047,'overall city offline'!$A$2:$A$2047,$A56,'overall city offline'!$B$2:$B$2047,W$4)*(1-AVERAGEIFS('all sales summary'!$I$2:$I$2047,'all sales summary'!$A$2:$A$2047,$A56,'all sales summary'!$B$2:$B$2047,W$4)))+(AVERAGEIFS('city centre offline'!$K$2:$K$2047,'city centre offline'!$A$2:$A$2047,$A56,'city centre offline'!$B$2:$B$2047,W$4)*AVERAGEIFS('all sales summary'!$I$2:$I$2047,'all sales summary'!$A$2:$A$2047,$A56,'all sales summary'!$B$2:$B$2047,W$4)))</f>
        <v>0.15516792609104699</v>
      </c>
      <c r="X56" s="60">
        <f>(AVERAGEIFS('city centre offline'!$K$2:$K$2047,'city centre offline'!$A$2:$A$2047,$A56,'city centre offline'!$B$2:$B$2047,X$4)*AVERAGEIFS('all sales summary'!$I$2:$I$2047,'all sales summary'!$A$2:$A$2047,$A56,'all sales summary'!$B$2:$B$2047,X$4))/((AVERAGEIFS('overall city offline'!$K$2:$K$2047,'overall city offline'!$A$2:$A$2047,$A56,'overall city offline'!$B$2:$B$2047,X$4)*(1-AVERAGEIFS('all sales summary'!$I$2:$I$2047,'all sales summary'!$A$2:$A$2047,$A56,'all sales summary'!$B$2:$B$2047,X$4)))+(AVERAGEIFS('city centre offline'!$K$2:$K$2047,'city centre offline'!$A$2:$A$2047,$A56,'city centre offline'!$B$2:$B$2047,X$4)*AVERAGEIFS('all sales summary'!$I$2:$I$2047,'all sales summary'!$A$2:$A$2047,$A56,'all sales summary'!$B$2:$B$2047,X$4)))</f>
        <v>0.10413203070497343</v>
      </c>
      <c r="Y56" s="60">
        <f>(AVERAGEIFS('city centre offline'!$K$2:$K$2047,'city centre offline'!$A$2:$A$2047,$A56,'city centre offline'!$B$2:$B$2047,Y$4)*AVERAGEIFS('all sales summary'!$I$2:$I$2047,'all sales summary'!$A$2:$A$2047,$A56,'all sales summary'!$B$2:$B$2047,Y$4))/((AVERAGEIFS('overall city offline'!$K$2:$K$2047,'overall city offline'!$A$2:$A$2047,$A56,'overall city offline'!$B$2:$B$2047,Y$4)*(1-AVERAGEIFS('all sales summary'!$I$2:$I$2047,'all sales summary'!$A$2:$A$2047,$A56,'all sales summary'!$B$2:$B$2047,Y$4)))+(AVERAGEIFS('city centre offline'!$K$2:$K$2047,'city centre offline'!$A$2:$A$2047,$A56,'city centre offline'!$B$2:$B$2047,Y$4)*AVERAGEIFS('all sales summary'!$I$2:$I$2047,'all sales summary'!$A$2:$A$2047,$A56,'all sales summary'!$B$2:$B$2047,Y$4)))</f>
        <v>0.22742637508566019</v>
      </c>
      <c r="Z56" s="60">
        <f>(AVERAGEIFS('city centre offline'!$K$2:$K$2047,'city centre offline'!$A$2:$A$2047,$A56,'city centre offline'!$B$2:$B$2047,Z$4)*AVERAGEIFS('all sales summary'!$I$2:$I$2047,'all sales summary'!$A$2:$A$2047,$A56,'all sales summary'!$B$2:$B$2047,Z$4))/((AVERAGEIFS('overall city offline'!$K$2:$K$2047,'overall city offline'!$A$2:$A$2047,$A56,'overall city offline'!$B$2:$B$2047,Z$4)*(1-AVERAGEIFS('all sales summary'!$I$2:$I$2047,'all sales summary'!$A$2:$A$2047,$A56,'all sales summary'!$B$2:$B$2047,Z$4)))+(AVERAGEIFS('city centre offline'!$K$2:$K$2047,'city centre offline'!$A$2:$A$2047,$A56,'city centre offline'!$B$2:$B$2047,Z$4)*AVERAGEIFS('all sales summary'!$I$2:$I$2047,'all sales summary'!$A$2:$A$2047,$A56,'all sales summary'!$B$2:$B$2047,Z$4)))</f>
        <v>6.7929977125579855E-2</v>
      </c>
      <c r="AA56" s="60">
        <f>(AVERAGEIFS('city centre offline'!$K$2:$K$2047,'city centre offline'!$A$2:$A$2047,$A56,'city centre offline'!$B$2:$B$2047,AA$4)*AVERAGEIFS('all sales summary'!$I$2:$I$2047,'all sales summary'!$A$2:$A$2047,$A56,'all sales summary'!$B$2:$B$2047,AA$4))/((AVERAGEIFS('overall city offline'!$K$2:$K$2047,'overall city offline'!$A$2:$A$2047,$A56,'overall city offline'!$B$2:$B$2047,AA$4)*(1-AVERAGEIFS('all sales summary'!$I$2:$I$2047,'all sales summary'!$A$2:$A$2047,$A56,'all sales summary'!$B$2:$B$2047,AA$4)))+(AVERAGEIFS('city centre offline'!$K$2:$K$2047,'city centre offline'!$A$2:$A$2047,$A56,'city centre offline'!$B$2:$B$2047,AA$4)*AVERAGEIFS('all sales summary'!$I$2:$I$2047,'all sales summary'!$A$2:$A$2047,$A56,'all sales summary'!$B$2:$B$2047,AA$4)))</f>
        <v>7.3811847920756637E-2</v>
      </c>
      <c r="AB56" s="60">
        <f>(AVERAGEIFS('city centre offline'!$K$2:$K$2047,'city centre offline'!$A$2:$A$2047,$A56,'city centre offline'!$B$2:$B$2047,AB$4)*AVERAGEIFS('all sales summary'!$I$2:$I$2047,'all sales summary'!$A$2:$A$2047,$A56,'all sales summary'!$B$2:$B$2047,AB$4))/((AVERAGEIFS('overall city offline'!$K$2:$K$2047,'overall city offline'!$A$2:$A$2047,$A56,'overall city offline'!$B$2:$B$2047,AB$4)*(1-AVERAGEIFS('all sales summary'!$I$2:$I$2047,'all sales summary'!$A$2:$A$2047,$A56,'all sales summary'!$B$2:$B$2047,AB$4)))+(AVERAGEIFS('city centre offline'!$K$2:$K$2047,'city centre offline'!$A$2:$A$2047,$A56,'city centre offline'!$B$2:$B$2047,AB$4)*AVERAGEIFS('all sales summary'!$I$2:$I$2047,'all sales summary'!$A$2:$A$2047,$A56,'all sales summary'!$B$2:$B$2047,AB$4)))</f>
        <v>8.2967630978258808E-2</v>
      </c>
      <c r="AC56" s="60">
        <f>(AVERAGEIFS('city centre offline'!$K$2:$K$2047,'city centre offline'!$A$2:$A$2047,$A56,'city centre offline'!$B$2:$B$2047,AC$4)*AVERAGEIFS('all sales summary'!$I$2:$I$2047,'all sales summary'!$A$2:$A$2047,$A56,'all sales summary'!$B$2:$B$2047,AC$4))/((AVERAGEIFS('overall city offline'!$K$2:$K$2047,'overall city offline'!$A$2:$A$2047,$A56,'overall city offline'!$B$2:$B$2047,AC$4)*(1-AVERAGEIFS('all sales summary'!$I$2:$I$2047,'all sales summary'!$A$2:$A$2047,$A56,'all sales summary'!$B$2:$B$2047,AC$4)))+(AVERAGEIFS('city centre offline'!$K$2:$K$2047,'city centre offline'!$A$2:$A$2047,$A56,'city centre offline'!$B$2:$B$2047,AC$4)*AVERAGEIFS('all sales summary'!$I$2:$I$2047,'all sales summary'!$A$2:$A$2047,$A56,'all sales summary'!$B$2:$B$2047,AC$4)))</f>
        <v>0.19209451819808643</v>
      </c>
      <c r="AD56" s="60">
        <f>(AVERAGEIFS('city centre offline'!$K$2:$K$2047,'city centre offline'!$A$2:$A$2047,$A56,'city centre offline'!$B$2:$B$2047,AD$4)*AVERAGEIFS('all sales summary'!$I$2:$I$2047,'all sales summary'!$A$2:$A$2047,$A56,'all sales summary'!$B$2:$B$2047,AD$4))/((AVERAGEIFS('overall city offline'!$K$2:$K$2047,'overall city offline'!$A$2:$A$2047,$A56,'overall city offline'!$B$2:$B$2047,AD$4)*(1-AVERAGEIFS('all sales summary'!$I$2:$I$2047,'all sales summary'!$A$2:$A$2047,$A56,'all sales summary'!$B$2:$B$2047,AD$4)))+(AVERAGEIFS('city centre offline'!$K$2:$K$2047,'city centre offline'!$A$2:$A$2047,$A56,'city centre offline'!$B$2:$B$2047,AD$4)*AVERAGEIFS('all sales summary'!$I$2:$I$2047,'all sales summary'!$A$2:$A$2047,$A56,'all sales summary'!$B$2:$B$2047,AD$4)))</f>
        <v>0.13793017413804287</v>
      </c>
      <c r="AE56" s="60">
        <f>(AVERAGEIFS('city centre offline'!$K$2:$K$2047,'city centre offline'!$A$2:$A$2047,$A56,'city centre offline'!$B$2:$B$2047,AE$4)*AVERAGEIFS('all sales summary'!$I$2:$I$2047,'all sales summary'!$A$2:$A$2047,$A56,'all sales summary'!$B$2:$B$2047,AE$4))/((AVERAGEIFS('overall city offline'!$K$2:$K$2047,'overall city offline'!$A$2:$A$2047,$A56,'overall city offline'!$B$2:$B$2047,AE$4)*(1-AVERAGEIFS('all sales summary'!$I$2:$I$2047,'all sales summary'!$A$2:$A$2047,$A56,'all sales summary'!$B$2:$B$2047,AE$4)))+(AVERAGEIFS('city centre offline'!$K$2:$K$2047,'city centre offline'!$A$2:$A$2047,$A56,'city centre offline'!$B$2:$B$2047,AE$4)*AVERAGEIFS('all sales summary'!$I$2:$I$2047,'all sales summary'!$A$2:$A$2047,$A56,'all sales summary'!$B$2:$B$2047,AE$4)))</f>
        <v>0.11940218161454036</v>
      </c>
      <c r="AF56" s="60">
        <f>(AVERAGEIFS('city centre offline'!$K$2:$K$2047,'city centre offline'!$A$2:$A$2047,$A56,'city centre offline'!$B$2:$B$2047,AF$4)*AVERAGEIFS('all sales summary'!$I$2:$I$2047,'all sales summary'!$A$2:$A$2047,$A56,'all sales summary'!$B$2:$B$2047,AF$4))/((AVERAGEIFS('overall city offline'!$K$2:$K$2047,'overall city offline'!$A$2:$A$2047,$A56,'overall city offline'!$B$2:$B$2047,AF$4)*(1-AVERAGEIFS('all sales summary'!$I$2:$I$2047,'all sales summary'!$A$2:$A$2047,$A56,'all sales summary'!$B$2:$B$2047,AF$4)))+(AVERAGEIFS('city centre offline'!$K$2:$K$2047,'city centre offline'!$A$2:$A$2047,$A56,'city centre offline'!$B$2:$B$2047,AF$4)*AVERAGEIFS('all sales summary'!$I$2:$I$2047,'all sales summary'!$A$2:$A$2047,$A56,'all sales summary'!$B$2:$B$2047,AF$4)))</f>
        <v>0.11289388880989878</v>
      </c>
      <c r="AG56" s="60">
        <f>(AVERAGEIFS('city centre offline'!$K$2:$K$2047,'city centre offline'!$A$2:$A$2047,$A56,'city centre offline'!$B$2:$B$2047,AG$4)*AVERAGEIFS('all sales summary'!$I$2:$I$2047,'all sales summary'!$A$2:$A$2047,$A56,'all sales summary'!$B$2:$B$2047,AG$4))/((AVERAGEIFS('overall city offline'!$K$2:$K$2047,'overall city offline'!$A$2:$A$2047,$A56,'overall city offline'!$B$2:$B$2047,AG$4)*(1-AVERAGEIFS('all sales summary'!$I$2:$I$2047,'all sales summary'!$A$2:$A$2047,$A56,'all sales summary'!$B$2:$B$2047,AG$4)))+(AVERAGEIFS('city centre offline'!$K$2:$K$2047,'city centre offline'!$A$2:$A$2047,$A56,'city centre offline'!$B$2:$B$2047,AG$4)*AVERAGEIFS('all sales summary'!$I$2:$I$2047,'all sales summary'!$A$2:$A$2047,$A56,'all sales summary'!$B$2:$B$2047,AG$4)))</f>
        <v>0.12401057671986671</v>
      </c>
      <c r="AH56" s="60">
        <f>(AVERAGEIFS('city centre offline'!$K$2:$K$2047,'city centre offline'!$A$2:$A$2047,$A56,'city centre offline'!$B$2:$B$2047,AH$4)*AVERAGEIFS('all sales summary'!$I$2:$I$2047,'all sales summary'!$A$2:$A$2047,$A56,'all sales summary'!$B$2:$B$2047,AH$4))/((AVERAGEIFS('overall city offline'!$K$2:$K$2047,'overall city offline'!$A$2:$A$2047,$A56,'overall city offline'!$B$2:$B$2047,AH$4)*(1-AVERAGEIFS('all sales summary'!$I$2:$I$2047,'all sales summary'!$A$2:$A$2047,$A56,'all sales summary'!$B$2:$B$2047,AH$4)))+(AVERAGEIFS('city centre offline'!$K$2:$K$2047,'city centre offline'!$A$2:$A$2047,$A56,'city centre offline'!$B$2:$B$2047,AH$4)*AVERAGEIFS('all sales summary'!$I$2:$I$2047,'all sales summary'!$A$2:$A$2047,$A56,'all sales summary'!$B$2:$B$2047,AH$4)))</f>
        <v>0.11947931218031571</v>
      </c>
    </row>
    <row r="57" spans="1:34" x14ac:dyDescent="0.3">
      <c r="A57" t="s">
        <v>59</v>
      </c>
      <c r="B57" s="60">
        <f>(AVERAGEIFS('city centre offline'!$K$2:$K$2047,'city centre offline'!$A$2:$A$2047,$A57,'city centre offline'!$B$2:$B$2047,B$4)*AVERAGEIFS('all sales summary'!$I$2:$I$2047,'all sales summary'!$A$2:$A$2047,$A57,'all sales summary'!$B$2:$B$2047,B$4))/((AVERAGEIFS('overall city offline'!$K$2:$K$2047,'overall city offline'!$A$2:$A$2047,$A57,'overall city offline'!$B$2:$B$2047,B$4)*(1-AVERAGEIFS('all sales summary'!$I$2:$I$2047,'all sales summary'!$A$2:$A$2047,$A57,'all sales summary'!$B$2:$B$2047,B$4)))+(AVERAGEIFS('city centre offline'!$K$2:$K$2047,'city centre offline'!$A$2:$A$2047,$A57,'city centre offline'!$B$2:$B$2047,B$4)*AVERAGEIFS('all sales summary'!$I$2:$I$2047,'all sales summary'!$A$2:$A$2047,$A57,'all sales summary'!$B$2:$B$2047,B$4)))</f>
        <v>0.1002163792006017</v>
      </c>
      <c r="C57" s="60">
        <f>(AVERAGEIFS('city centre offline'!$K$2:$K$2047,'city centre offline'!$A$2:$A$2047,$A57,'city centre offline'!$B$2:$B$2047,C$4)*AVERAGEIFS('all sales summary'!$I$2:$I$2047,'all sales summary'!$A$2:$A$2047,$A57,'all sales summary'!$B$2:$B$2047,C$4))/((AVERAGEIFS('overall city offline'!$K$2:$K$2047,'overall city offline'!$A$2:$A$2047,$A57,'overall city offline'!$B$2:$B$2047,C$4)*(1-AVERAGEIFS('all sales summary'!$I$2:$I$2047,'all sales summary'!$A$2:$A$2047,$A57,'all sales summary'!$B$2:$B$2047,C$4)))+(AVERAGEIFS('city centre offline'!$K$2:$K$2047,'city centre offline'!$A$2:$A$2047,$A57,'city centre offline'!$B$2:$B$2047,C$4)*AVERAGEIFS('all sales summary'!$I$2:$I$2047,'all sales summary'!$A$2:$A$2047,$A57,'all sales summary'!$B$2:$B$2047,C$4)))</f>
        <v>0.10155288811225659</v>
      </c>
      <c r="D57" s="60">
        <f>(AVERAGEIFS('city centre offline'!$K$2:$K$2047,'city centre offline'!$A$2:$A$2047,$A57,'city centre offline'!$B$2:$B$2047,D$4)*AVERAGEIFS('all sales summary'!$I$2:$I$2047,'all sales summary'!$A$2:$A$2047,$A57,'all sales summary'!$B$2:$B$2047,D$4))/((AVERAGEIFS('overall city offline'!$K$2:$K$2047,'overall city offline'!$A$2:$A$2047,$A57,'overall city offline'!$B$2:$B$2047,D$4)*(1-AVERAGEIFS('all sales summary'!$I$2:$I$2047,'all sales summary'!$A$2:$A$2047,$A57,'all sales summary'!$B$2:$B$2047,D$4)))+(AVERAGEIFS('city centre offline'!$K$2:$K$2047,'city centre offline'!$A$2:$A$2047,$A57,'city centre offline'!$B$2:$B$2047,D$4)*AVERAGEIFS('all sales summary'!$I$2:$I$2047,'all sales summary'!$A$2:$A$2047,$A57,'all sales summary'!$B$2:$B$2047,D$4)))</f>
        <v>0.10720136002505767</v>
      </c>
      <c r="E57" s="60">
        <f>(AVERAGEIFS('city centre offline'!$K$2:$K$2047,'city centre offline'!$A$2:$A$2047,$A57,'city centre offline'!$B$2:$B$2047,E$4)*AVERAGEIFS('all sales summary'!$I$2:$I$2047,'all sales summary'!$A$2:$A$2047,$A57,'all sales summary'!$B$2:$B$2047,E$4))/((AVERAGEIFS('overall city offline'!$K$2:$K$2047,'overall city offline'!$A$2:$A$2047,$A57,'overall city offline'!$B$2:$B$2047,E$4)*(1-AVERAGEIFS('all sales summary'!$I$2:$I$2047,'all sales summary'!$A$2:$A$2047,$A57,'all sales summary'!$B$2:$B$2047,E$4)))+(AVERAGEIFS('city centre offline'!$K$2:$K$2047,'city centre offline'!$A$2:$A$2047,$A57,'city centre offline'!$B$2:$B$2047,E$4)*AVERAGEIFS('all sales summary'!$I$2:$I$2047,'all sales summary'!$A$2:$A$2047,$A57,'all sales summary'!$B$2:$B$2047,E$4)))</f>
        <v>9.6805168033377784E-2</v>
      </c>
      <c r="F57" s="60">
        <f>(AVERAGEIFS('city centre offline'!$K$2:$K$2047,'city centre offline'!$A$2:$A$2047,$A57,'city centre offline'!$B$2:$B$2047,F$4)*AVERAGEIFS('all sales summary'!$I$2:$I$2047,'all sales summary'!$A$2:$A$2047,$A57,'all sales summary'!$B$2:$B$2047,F$4))/((AVERAGEIFS('overall city offline'!$K$2:$K$2047,'overall city offline'!$A$2:$A$2047,$A57,'overall city offline'!$B$2:$B$2047,F$4)*(1-AVERAGEIFS('all sales summary'!$I$2:$I$2047,'all sales summary'!$A$2:$A$2047,$A57,'all sales summary'!$B$2:$B$2047,F$4)))+(AVERAGEIFS('city centre offline'!$K$2:$K$2047,'city centre offline'!$A$2:$A$2047,$A57,'city centre offline'!$B$2:$B$2047,F$4)*AVERAGEIFS('all sales summary'!$I$2:$I$2047,'all sales summary'!$A$2:$A$2047,$A57,'all sales summary'!$B$2:$B$2047,F$4)))</f>
        <v>9.7025882589273957E-2</v>
      </c>
      <c r="G57" s="60">
        <f>(AVERAGEIFS('city centre offline'!$K$2:$K$2047,'city centre offline'!$A$2:$A$2047,$A57,'city centre offline'!$B$2:$B$2047,G$4)*AVERAGEIFS('all sales summary'!$I$2:$I$2047,'all sales summary'!$A$2:$A$2047,$A57,'all sales summary'!$B$2:$B$2047,G$4))/((AVERAGEIFS('overall city offline'!$K$2:$K$2047,'overall city offline'!$A$2:$A$2047,$A57,'overall city offline'!$B$2:$B$2047,G$4)*(1-AVERAGEIFS('all sales summary'!$I$2:$I$2047,'all sales summary'!$A$2:$A$2047,$A57,'all sales summary'!$B$2:$B$2047,G$4)))+(AVERAGEIFS('city centre offline'!$K$2:$K$2047,'city centre offline'!$A$2:$A$2047,$A57,'city centre offline'!$B$2:$B$2047,G$4)*AVERAGEIFS('all sales summary'!$I$2:$I$2047,'all sales summary'!$A$2:$A$2047,$A57,'all sales summary'!$B$2:$B$2047,G$4)))</f>
        <v>0.10443128776464021</v>
      </c>
      <c r="H57" s="60">
        <f>(AVERAGEIFS('city centre offline'!$K$2:$K$2047,'city centre offline'!$A$2:$A$2047,$A57,'city centre offline'!$B$2:$B$2047,H$4)*AVERAGEIFS('all sales summary'!$I$2:$I$2047,'all sales summary'!$A$2:$A$2047,$A57,'all sales summary'!$B$2:$B$2047,H$4))/((AVERAGEIFS('overall city offline'!$K$2:$K$2047,'overall city offline'!$A$2:$A$2047,$A57,'overall city offline'!$B$2:$B$2047,H$4)*(1-AVERAGEIFS('all sales summary'!$I$2:$I$2047,'all sales summary'!$A$2:$A$2047,$A57,'all sales summary'!$B$2:$B$2047,H$4)))+(AVERAGEIFS('city centre offline'!$K$2:$K$2047,'city centre offline'!$A$2:$A$2047,$A57,'city centre offline'!$B$2:$B$2047,H$4)*AVERAGEIFS('all sales summary'!$I$2:$I$2047,'all sales summary'!$A$2:$A$2047,$A57,'all sales summary'!$B$2:$B$2047,H$4)))</f>
        <v>0.10908951117035448</v>
      </c>
      <c r="I57" s="60">
        <f>(AVERAGEIFS('city centre offline'!$K$2:$K$2047,'city centre offline'!$A$2:$A$2047,$A57,'city centre offline'!$B$2:$B$2047,I$4)*AVERAGEIFS('all sales summary'!$I$2:$I$2047,'all sales summary'!$A$2:$A$2047,$A57,'all sales summary'!$B$2:$B$2047,I$4))/((AVERAGEIFS('overall city offline'!$K$2:$K$2047,'overall city offline'!$A$2:$A$2047,$A57,'overall city offline'!$B$2:$B$2047,I$4)*(1-AVERAGEIFS('all sales summary'!$I$2:$I$2047,'all sales summary'!$A$2:$A$2047,$A57,'all sales summary'!$B$2:$B$2047,I$4)))+(AVERAGEIFS('city centre offline'!$K$2:$K$2047,'city centre offline'!$A$2:$A$2047,$A57,'city centre offline'!$B$2:$B$2047,I$4)*AVERAGEIFS('all sales summary'!$I$2:$I$2047,'all sales summary'!$A$2:$A$2047,$A57,'all sales summary'!$B$2:$B$2047,I$4)))</f>
        <v>0.10315507131931395</v>
      </c>
      <c r="J57" s="60">
        <f>(AVERAGEIFS('city centre offline'!$K$2:$K$2047,'city centre offline'!$A$2:$A$2047,$A57,'city centre offline'!$B$2:$B$2047,J$4)*AVERAGEIFS('all sales summary'!$I$2:$I$2047,'all sales summary'!$A$2:$A$2047,$A57,'all sales summary'!$B$2:$B$2047,J$4))/((AVERAGEIFS('overall city offline'!$K$2:$K$2047,'overall city offline'!$A$2:$A$2047,$A57,'overall city offline'!$B$2:$B$2047,J$4)*(1-AVERAGEIFS('all sales summary'!$I$2:$I$2047,'all sales summary'!$A$2:$A$2047,$A57,'all sales summary'!$B$2:$B$2047,J$4)))+(AVERAGEIFS('city centre offline'!$K$2:$K$2047,'city centre offline'!$A$2:$A$2047,$A57,'city centre offline'!$B$2:$B$2047,J$4)*AVERAGEIFS('all sales summary'!$I$2:$I$2047,'all sales summary'!$A$2:$A$2047,$A57,'all sales summary'!$B$2:$B$2047,J$4)))</f>
        <v>9.6741606163022256E-2</v>
      </c>
      <c r="K57" s="60">
        <f>(AVERAGEIFS('city centre offline'!$K$2:$K$2047,'city centre offline'!$A$2:$A$2047,$A57,'city centre offline'!$B$2:$B$2047,K$4)*AVERAGEIFS('all sales summary'!$I$2:$I$2047,'all sales summary'!$A$2:$A$2047,$A57,'all sales summary'!$B$2:$B$2047,K$4))/((AVERAGEIFS('overall city offline'!$K$2:$K$2047,'overall city offline'!$A$2:$A$2047,$A57,'overall city offline'!$B$2:$B$2047,K$4)*(1-AVERAGEIFS('all sales summary'!$I$2:$I$2047,'all sales summary'!$A$2:$A$2047,$A57,'all sales summary'!$B$2:$B$2047,K$4)))+(AVERAGEIFS('city centre offline'!$K$2:$K$2047,'city centre offline'!$A$2:$A$2047,$A57,'city centre offline'!$B$2:$B$2047,K$4)*AVERAGEIFS('all sales summary'!$I$2:$I$2047,'all sales summary'!$A$2:$A$2047,$A57,'all sales summary'!$B$2:$B$2047,K$4)))</f>
        <v>9.9884802765415559E-2</v>
      </c>
      <c r="L57" s="60">
        <f>(AVERAGEIFS('city centre offline'!$K$2:$K$2047,'city centre offline'!$A$2:$A$2047,$A57,'city centre offline'!$B$2:$B$2047,L$4)*AVERAGEIFS('all sales summary'!$I$2:$I$2047,'all sales summary'!$A$2:$A$2047,$A57,'all sales summary'!$B$2:$B$2047,L$4))/((AVERAGEIFS('overall city offline'!$K$2:$K$2047,'overall city offline'!$A$2:$A$2047,$A57,'overall city offline'!$B$2:$B$2047,L$4)*(1-AVERAGEIFS('all sales summary'!$I$2:$I$2047,'all sales summary'!$A$2:$A$2047,$A57,'all sales summary'!$B$2:$B$2047,L$4)))+(AVERAGEIFS('city centre offline'!$K$2:$K$2047,'city centre offline'!$A$2:$A$2047,$A57,'city centre offline'!$B$2:$B$2047,L$4)*AVERAGEIFS('all sales summary'!$I$2:$I$2047,'all sales summary'!$A$2:$A$2047,$A57,'all sales summary'!$B$2:$B$2047,L$4)))</f>
        <v>0.11635457976404036</v>
      </c>
      <c r="M57" s="60">
        <f>(AVERAGEIFS('city centre offline'!$K$2:$K$2047,'city centre offline'!$A$2:$A$2047,$A57,'city centre offline'!$B$2:$B$2047,M$4)*AVERAGEIFS('all sales summary'!$I$2:$I$2047,'all sales summary'!$A$2:$A$2047,$A57,'all sales summary'!$B$2:$B$2047,M$4))/((AVERAGEIFS('overall city offline'!$K$2:$K$2047,'overall city offline'!$A$2:$A$2047,$A57,'overall city offline'!$B$2:$B$2047,M$4)*(1-AVERAGEIFS('all sales summary'!$I$2:$I$2047,'all sales summary'!$A$2:$A$2047,$A57,'all sales summary'!$B$2:$B$2047,M$4)))+(AVERAGEIFS('city centre offline'!$K$2:$K$2047,'city centre offline'!$A$2:$A$2047,$A57,'city centre offline'!$B$2:$B$2047,M$4)*AVERAGEIFS('all sales summary'!$I$2:$I$2047,'all sales summary'!$A$2:$A$2047,$A57,'all sales summary'!$B$2:$B$2047,M$4)))</f>
        <v>0.14993456853566403</v>
      </c>
      <c r="N57" s="60">
        <f>(AVERAGEIFS('city centre offline'!$K$2:$K$2047,'city centre offline'!$A$2:$A$2047,$A57,'city centre offline'!$B$2:$B$2047,N$4)*AVERAGEIFS('all sales summary'!$I$2:$I$2047,'all sales summary'!$A$2:$A$2047,$A57,'all sales summary'!$B$2:$B$2047,N$4))/((AVERAGEIFS('overall city offline'!$K$2:$K$2047,'overall city offline'!$A$2:$A$2047,$A57,'overall city offline'!$B$2:$B$2047,N$4)*(1-AVERAGEIFS('all sales summary'!$I$2:$I$2047,'all sales summary'!$A$2:$A$2047,$A57,'all sales summary'!$B$2:$B$2047,N$4)))+(AVERAGEIFS('city centre offline'!$K$2:$K$2047,'city centre offline'!$A$2:$A$2047,$A57,'city centre offline'!$B$2:$B$2047,N$4)*AVERAGEIFS('all sales summary'!$I$2:$I$2047,'all sales summary'!$A$2:$A$2047,$A57,'all sales summary'!$B$2:$B$2047,N$4)))</f>
        <v>9.6742704640128532E-2</v>
      </c>
      <c r="O57" s="60">
        <f>(AVERAGEIFS('city centre offline'!$K$2:$K$2047,'city centre offline'!$A$2:$A$2047,$A57,'city centre offline'!$B$2:$B$2047,O$4)*AVERAGEIFS('all sales summary'!$I$2:$I$2047,'all sales summary'!$A$2:$A$2047,$A57,'all sales summary'!$B$2:$B$2047,O$4))/((AVERAGEIFS('overall city offline'!$K$2:$K$2047,'overall city offline'!$A$2:$A$2047,$A57,'overall city offline'!$B$2:$B$2047,O$4)*(1-AVERAGEIFS('all sales summary'!$I$2:$I$2047,'all sales summary'!$A$2:$A$2047,$A57,'all sales summary'!$B$2:$B$2047,O$4)))+(AVERAGEIFS('city centre offline'!$K$2:$K$2047,'city centre offline'!$A$2:$A$2047,$A57,'city centre offline'!$B$2:$B$2047,O$4)*AVERAGEIFS('all sales summary'!$I$2:$I$2047,'all sales summary'!$A$2:$A$2047,$A57,'all sales summary'!$B$2:$B$2047,O$4)))</f>
        <v>9.2286153724598516E-2</v>
      </c>
      <c r="P57" s="60">
        <f>(AVERAGEIFS('city centre offline'!$K$2:$K$2047,'city centre offline'!$A$2:$A$2047,$A57,'city centre offline'!$B$2:$B$2047,P$4)*AVERAGEIFS('all sales summary'!$I$2:$I$2047,'all sales summary'!$A$2:$A$2047,$A57,'all sales summary'!$B$2:$B$2047,P$4))/((AVERAGEIFS('overall city offline'!$K$2:$K$2047,'overall city offline'!$A$2:$A$2047,$A57,'overall city offline'!$B$2:$B$2047,P$4)*(1-AVERAGEIFS('all sales summary'!$I$2:$I$2047,'all sales summary'!$A$2:$A$2047,$A57,'all sales summary'!$B$2:$B$2047,P$4)))+(AVERAGEIFS('city centre offline'!$K$2:$K$2047,'city centre offline'!$A$2:$A$2047,$A57,'city centre offline'!$B$2:$B$2047,P$4)*AVERAGEIFS('all sales summary'!$I$2:$I$2047,'all sales summary'!$A$2:$A$2047,$A57,'all sales summary'!$B$2:$B$2047,P$4)))</f>
        <v>6.7252520914925451E-2</v>
      </c>
      <c r="Q57" s="60">
        <f>(AVERAGEIFS('city centre offline'!$K$2:$K$2047,'city centre offline'!$A$2:$A$2047,$A57,'city centre offline'!$B$2:$B$2047,Q$4)*AVERAGEIFS('all sales summary'!$I$2:$I$2047,'all sales summary'!$A$2:$A$2047,$A57,'all sales summary'!$B$2:$B$2047,Q$4))/((AVERAGEIFS('overall city offline'!$K$2:$K$2047,'overall city offline'!$A$2:$A$2047,$A57,'overall city offline'!$B$2:$B$2047,Q$4)*(1-AVERAGEIFS('all sales summary'!$I$2:$I$2047,'all sales summary'!$A$2:$A$2047,$A57,'all sales summary'!$B$2:$B$2047,Q$4)))+(AVERAGEIFS('city centre offline'!$K$2:$K$2047,'city centre offline'!$A$2:$A$2047,$A57,'city centre offline'!$B$2:$B$2047,Q$4)*AVERAGEIFS('all sales summary'!$I$2:$I$2047,'all sales summary'!$A$2:$A$2047,$A57,'all sales summary'!$B$2:$B$2047,Q$4)))</f>
        <v>2.9329558429168984E-2</v>
      </c>
      <c r="R57" s="60">
        <f>(AVERAGEIFS('city centre offline'!$K$2:$K$2047,'city centre offline'!$A$2:$A$2047,$A57,'city centre offline'!$B$2:$B$2047,R$4)*AVERAGEIFS('all sales summary'!$I$2:$I$2047,'all sales summary'!$A$2:$A$2047,$A57,'all sales summary'!$B$2:$B$2047,R$4))/((AVERAGEIFS('overall city offline'!$K$2:$K$2047,'overall city offline'!$A$2:$A$2047,$A57,'overall city offline'!$B$2:$B$2047,R$4)*(1-AVERAGEIFS('all sales summary'!$I$2:$I$2047,'all sales summary'!$A$2:$A$2047,$A57,'all sales summary'!$B$2:$B$2047,R$4)))+(AVERAGEIFS('city centre offline'!$K$2:$K$2047,'city centre offline'!$A$2:$A$2047,$A57,'city centre offline'!$B$2:$B$2047,R$4)*AVERAGEIFS('all sales summary'!$I$2:$I$2047,'all sales summary'!$A$2:$A$2047,$A57,'all sales summary'!$B$2:$B$2047,R$4)))</f>
        <v>3.0817078867639246E-2</v>
      </c>
      <c r="S57" s="60">
        <f>(AVERAGEIFS('city centre offline'!$K$2:$K$2047,'city centre offline'!$A$2:$A$2047,$A57,'city centre offline'!$B$2:$B$2047,S$4)*AVERAGEIFS('all sales summary'!$I$2:$I$2047,'all sales summary'!$A$2:$A$2047,$A57,'all sales summary'!$B$2:$B$2047,S$4))/((AVERAGEIFS('overall city offline'!$K$2:$K$2047,'overall city offline'!$A$2:$A$2047,$A57,'overall city offline'!$B$2:$B$2047,S$4)*(1-AVERAGEIFS('all sales summary'!$I$2:$I$2047,'all sales summary'!$A$2:$A$2047,$A57,'all sales summary'!$B$2:$B$2047,S$4)))+(AVERAGEIFS('city centre offline'!$K$2:$K$2047,'city centre offline'!$A$2:$A$2047,$A57,'city centre offline'!$B$2:$B$2047,S$4)*AVERAGEIFS('all sales summary'!$I$2:$I$2047,'all sales summary'!$A$2:$A$2047,$A57,'all sales summary'!$B$2:$B$2047,S$4)))</f>
        <v>4.2072144205281013E-2</v>
      </c>
      <c r="T57" s="60">
        <f>(AVERAGEIFS('city centre offline'!$K$2:$K$2047,'city centre offline'!$A$2:$A$2047,$A57,'city centre offline'!$B$2:$B$2047,T$4)*AVERAGEIFS('all sales summary'!$I$2:$I$2047,'all sales summary'!$A$2:$A$2047,$A57,'all sales summary'!$B$2:$B$2047,T$4))/((AVERAGEIFS('overall city offline'!$K$2:$K$2047,'overall city offline'!$A$2:$A$2047,$A57,'overall city offline'!$B$2:$B$2047,T$4)*(1-AVERAGEIFS('all sales summary'!$I$2:$I$2047,'all sales summary'!$A$2:$A$2047,$A57,'all sales summary'!$B$2:$B$2047,T$4)))+(AVERAGEIFS('city centre offline'!$K$2:$K$2047,'city centre offline'!$A$2:$A$2047,$A57,'city centre offline'!$B$2:$B$2047,T$4)*AVERAGEIFS('all sales summary'!$I$2:$I$2047,'all sales summary'!$A$2:$A$2047,$A57,'all sales summary'!$B$2:$B$2047,T$4)))</f>
        <v>6.9565317162846099E-2</v>
      </c>
      <c r="U57" s="60">
        <f>(AVERAGEIFS('city centre offline'!$K$2:$K$2047,'city centre offline'!$A$2:$A$2047,$A57,'city centre offline'!$B$2:$B$2047,U$4)*AVERAGEIFS('all sales summary'!$I$2:$I$2047,'all sales summary'!$A$2:$A$2047,$A57,'all sales summary'!$B$2:$B$2047,U$4))/((AVERAGEIFS('overall city offline'!$K$2:$K$2047,'overall city offline'!$A$2:$A$2047,$A57,'overall city offline'!$B$2:$B$2047,U$4)*(1-AVERAGEIFS('all sales summary'!$I$2:$I$2047,'all sales summary'!$A$2:$A$2047,$A57,'all sales summary'!$B$2:$B$2047,U$4)))+(AVERAGEIFS('city centre offline'!$K$2:$K$2047,'city centre offline'!$A$2:$A$2047,$A57,'city centre offline'!$B$2:$B$2047,U$4)*AVERAGEIFS('all sales summary'!$I$2:$I$2047,'all sales summary'!$A$2:$A$2047,$A57,'all sales summary'!$B$2:$B$2047,U$4)))</f>
        <v>8.2295769652457176E-2</v>
      </c>
      <c r="V57" s="60">
        <f>(AVERAGEIFS('city centre offline'!$K$2:$K$2047,'city centre offline'!$A$2:$A$2047,$A57,'city centre offline'!$B$2:$B$2047,V$4)*AVERAGEIFS('all sales summary'!$I$2:$I$2047,'all sales summary'!$A$2:$A$2047,$A57,'all sales summary'!$B$2:$B$2047,V$4))/((AVERAGEIFS('overall city offline'!$K$2:$K$2047,'overall city offline'!$A$2:$A$2047,$A57,'overall city offline'!$B$2:$B$2047,V$4)*(1-AVERAGEIFS('all sales summary'!$I$2:$I$2047,'all sales summary'!$A$2:$A$2047,$A57,'all sales summary'!$B$2:$B$2047,V$4)))+(AVERAGEIFS('city centre offline'!$K$2:$K$2047,'city centre offline'!$A$2:$A$2047,$A57,'city centre offline'!$B$2:$B$2047,V$4)*AVERAGEIFS('all sales summary'!$I$2:$I$2047,'all sales summary'!$A$2:$A$2047,$A57,'all sales summary'!$B$2:$B$2047,V$4)))</f>
        <v>7.9778585671697155E-2</v>
      </c>
      <c r="W57" s="60">
        <f>(AVERAGEIFS('city centre offline'!$K$2:$K$2047,'city centre offline'!$A$2:$A$2047,$A57,'city centre offline'!$B$2:$B$2047,W$4)*AVERAGEIFS('all sales summary'!$I$2:$I$2047,'all sales summary'!$A$2:$A$2047,$A57,'all sales summary'!$B$2:$B$2047,W$4))/((AVERAGEIFS('overall city offline'!$K$2:$K$2047,'overall city offline'!$A$2:$A$2047,$A57,'overall city offline'!$B$2:$B$2047,W$4)*(1-AVERAGEIFS('all sales summary'!$I$2:$I$2047,'all sales summary'!$A$2:$A$2047,$A57,'all sales summary'!$B$2:$B$2047,W$4)))+(AVERAGEIFS('city centre offline'!$K$2:$K$2047,'city centre offline'!$A$2:$A$2047,$A57,'city centre offline'!$B$2:$B$2047,W$4)*AVERAGEIFS('all sales summary'!$I$2:$I$2047,'all sales summary'!$A$2:$A$2047,$A57,'all sales summary'!$B$2:$B$2047,W$4)))</f>
        <v>7.4495680640932871E-2</v>
      </c>
      <c r="X57" s="60">
        <f>(AVERAGEIFS('city centre offline'!$K$2:$K$2047,'city centre offline'!$A$2:$A$2047,$A57,'city centre offline'!$B$2:$B$2047,X$4)*AVERAGEIFS('all sales summary'!$I$2:$I$2047,'all sales summary'!$A$2:$A$2047,$A57,'all sales summary'!$B$2:$B$2047,X$4))/((AVERAGEIFS('overall city offline'!$K$2:$K$2047,'overall city offline'!$A$2:$A$2047,$A57,'overall city offline'!$B$2:$B$2047,X$4)*(1-AVERAGEIFS('all sales summary'!$I$2:$I$2047,'all sales summary'!$A$2:$A$2047,$A57,'all sales summary'!$B$2:$B$2047,X$4)))+(AVERAGEIFS('city centre offline'!$K$2:$K$2047,'city centre offline'!$A$2:$A$2047,$A57,'city centre offline'!$B$2:$B$2047,X$4)*AVERAGEIFS('all sales summary'!$I$2:$I$2047,'all sales summary'!$A$2:$A$2047,$A57,'all sales summary'!$B$2:$B$2047,X$4)))</f>
        <v>4.6320812703974812E-2</v>
      </c>
      <c r="Y57" s="60">
        <f>(AVERAGEIFS('city centre offline'!$K$2:$K$2047,'city centre offline'!$A$2:$A$2047,$A57,'city centre offline'!$B$2:$B$2047,Y$4)*AVERAGEIFS('all sales summary'!$I$2:$I$2047,'all sales summary'!$A$2:$A$2047,$A57,'all sales summary'!$B$2:$B$2047,Y$4))/((AVERAGEIFS('overall city offline'!$K$2:$K$2047,'overall city offline'!$A$2:$A$2047,$A57,'overall city offline'!$B$2:$B$2047,Y$4)*(1-AVERAGEIFS('all sales summary'!$I$2:$I$2047,'all sales summary'!$A$2:$A$2047,$A57,'all sales summary'!$B$2:$B$2047,Y$4)))+(AVERAGEIFS('city centre offline'!$K$2:$K$2047,'city centre offline'!$A$2:$A$2047,$A57,'city centre offline'!$B$2:$B$2047,Y$4)*AVERAGEIFS('all sales summary'!$I$2:$I$2047,'all sales summary'!$A$2:$A$2047,$A57,'all sales summary'!$B$2:$B$2047,Y$4)))</f>
        <v>0.13704345770823267</v>
      </c>
      <c r="Z57" s="60">
        <f>(AVERAGEIFS('city centre offline'!$K$2:$K$2047,'city centre offline'!$A$2:$A$2047,$A57,'city centre offline'!$B$2:$B$2047,Z$4)*AVERAGEIFS('all sales summary'!$I$2:$I$2047,'all sales summary'!$A$2:$A$2047,$A57,'all sales summary'!$B$2:$B$2047,Z$4))/((AVERAGEIFS('overall city offline'!$K$2:$K$2047,'overall city offline'!$A$2:$A$2047,$A57,'overall city offline'!$B$2:$B$2047,Z$4)*(1-AVERAGEIFS('all sales summary'!$I$2:$I$2047,'all sales summary'!$A$2:$A$2047,$A57,'all sales summary'!$B$2:$B$2047,Z$4)))+(AVERAGEIFS('city centre offline'!$K$2:$K$2047,'city centre offline'!$A$2:$A$2047,$A57,'city centre offline'!$B$2:$B$2047,Z$4)*AVERAGEIFS('all sales summary'!$I$2:$I$2047,'all sales summary'!$A$2:$A$2047,$A57,'all sales summary'!$B$2:$B$2047,Z$4)))</f>
        <v>3.089517198993863E-2</v>
      </c>
      <c r="AA57" s="60">
        <f>(AVERAGEIFS('city centre offline'!$K$2:$K$2047,'city centre offline'!$A$2:$A$2047,$A57,'city centre offline'!$B$2:$B$2047,AA$4)*AVERAGEIFS('all sales summary'!$I$2:$I$2047,'all sales summary'!$A$2:$A$2047,$A57,'all sales summary'!$B$2:$B$2047,AA$4))/((AVERAGEIFS('overall city offline'!$K$2:$K$2047,'overall city offline'!$A$2:$A$2047,$A57,'overall city offline'!$B$2:$B$2047,AA$4)*(1-AVERAGEIFS('all sales summary'!$I$2:$I$2047,'all sales summary'!$A$2:$A$2047,$A57,'all sales summary'!$B$2:$B$2047,AA$4)))+(AVERAGEIFS('city centre offline'!$K$2:$K$2047,'city centre offline'!$A$2:$A$2047,$A57,'city centre offline'!$B$2:$B$2047,AA$4)*AVERAGEIFS('all sales summary'!$I$2:$I$2047,'all sales summary'!$A$2:$A$2047,$A57,'all sales summary'!$B$2:$B$2047,AA$4)))</f>
        <v>3.0364360064976705E-2</v>
      </c>
      <c r="AB57" s="60">
        <f>(AVERAGEIFS('city centre offline'!$K$2:$K$2047,'city centre offline'!$A$2:$A$2047,$A57,'city centre offline'!$B$2:$B$2047,AB$4)*AVERAGEIFS('all sales summary'!$I$2:$I$2047,'all sales summary'!$A$2:$A$2047,$A57,'all sales summary'!$B$2:$B$2047,AB$4))/((AVERAGEIFS('overall city offline'!$K$2:$K$2047,'overall city offline'!$A$2:$A$2047,$A57,'overall city offline'!$B$2:$B$2047,AB$4)*(1-AVERAGEIFS('all sales summary'!$I$2:$I$2047,'all sales summary'!$A$2:$A$2047,$A57,'all sales summary'!$B$2:$B$2047,AB$4)))+(AVERAGEIFS('city centre offline'!$K$2:$K$2047,'city centre offline'!$A$2:$A$2047,$A57,'city centre offline'!$B$2:$B$2047,AB$4)*AVERAGEIFS('all sales summary'!$I$2:$I$2047,'all sales summary'!$A$2:$A$2047,$A57,'all sales summary'!$B$2:$B$2047,AB$4)))</f>
        <v>2.9079611629770179E-2</v>
      </c>
      <c r="AC57" s="60">
        <f>(AVERAGEIFS('city centre offline'!$K$2:$K$2047,'city centre offline'!$A$2:$A$2047,$A57,'city centre offline'!$B$2:$B$2047,AC$4)*AVERAGEIFS('all sales summary'!$I$2:$I$2047,'all sales summary'!$A$2:$A$2047,$A57,'all sales summary'!$B$2:$B$2047,AC$4))/((AVERAGEIFS('overall city offline'!$K$2:$K$2047,'overall city offline'!$A$2:$A$2047,$A57,'overall city offline'!$B$2:$B$2047,AC$4)*(1-AVERAGEIFS('all sales summary'!$I$2:$I$2047,'all sales summary'!$A$2:$A$2047,$A57,'all sales summary'!$B$2:$B$2047,AC$4)))+(AVERAGEIFS('city centre offline'!$K$2:$K$2047,'city centre offline'!$A$2:$A$2047,$A57,'city centre offline'!$B$2:$B$2047,AC$4)*AVERAGEIFS('all sales summary'!$I$2:$I$2047,'all sales summary'!$A$2:$A$2047,$A57,'all sales summary'!$B$2:$B$2047,AC$4)))</f>
        <v>9.4462755845898624E-2</v>
      </c>
      <c r="AD57" s="60">
        <f>(AVERAGEIFS('city centre offline'!$K$2:$K$2047,'city centre offline'!$A$2:$A$2047,$A57,'city centre offline'!$B$2:$B$2047,AD$4)*AVERAGEIFS('all sales summary'!$I$2:$I$2047,'all sales summary'!$A$2:$A$2047,$A57,'all sales summary'!$B$2:$B$2047,AD$4))/((AVERAGEIFS('overall city offline'!$K$2:$K$2047,'overall city offline'!$A$2:$A$2047,$A57,'overall city offline'!$B$2:$B$2047,AD$4)*(1-AVERAGEIFS('all sales summary'!$I$2:$I$2047,'all sales summary'!$A$2:$A$2047,$A57,'all sales summary'!$B$2:$B$2047,AD$4)))+(AVERAGEIFS('city centre offline'!$K$2:$K$2047,'city centre offline'!$A$2:$A$2047,$A57,'city centre offline'!$B$2:$B$2047,AD$4)*AVERAGEIFS('all sales summary'!$I$2:$I$2047,'all sales summary'!$A$2:$A$2047,$A57,'all sales summary'!$B$2:$B$2047,AD$4)))</f>
        <v>7.4385723331972575E-2</v>
      </c>
      <c r="AE57" s="60">
        <f>(AVERAGEIFS('city centre offline'!$K$2:$K$2047,'city centre offline'!$A$2:$A$2047,$A57,'city centre offline'!$B$2:$B$2047,AE$4)*AVERAGEIFS('all sales summary'!$I$2:$I$2047,'all sales summary'!$A$2:$A$2047,$A57,'all sales summary'!$B$2:$B$2047,AE$4))/((AVERAGEIFS('overall city offline'!$K$2:$K$2047,'overall city offline'!$A$2:$A$2047,$A57,'overall city offline'!$B$2:$B$2047,AE$4)*(1-AVERAGEIFS('all sales summary'!$I$2:$I$2047,'all sales summary'!$A$2:$A$2047,$A57,'all sales summary'!$B$2:$B$2047,AE$4)))+(AVERAGEIFS('city centre offline'!$K$2:$K$2047,'city centre offline'!$A$2:$A$2047,$A57,'city centre offline'!$B$2:$B$2047,AE$4)*AVERAGEIFS('all sales summary'!$I$2:$I$2047,'all sales summary'!$A$2:$A$2047,$A57,'all sales summary'!$B$2:$B$2047,AE$4)))</f>
        <v>5.2941025441682242E-2</v>
      </c>
      <c r="AF57" s="60">
        <f>(AVERAGEIFS('city centre offline'!$K$2:$K$2047,'city centre offline'!$A$2:$A$2047,$A57,'city centre offline'!$B$2:$B$2047,AF$4)*AVERAGEIFS('all sales summary'!$I$2:$I$2047,'all sales summary'!$A$2:$A$2047,$A57,'all sales summary'!$B$2:$B$2047,AF$4))/((AVERAGEIFS('overall city offline'!$K$2:$K$2047,'overall city offline'!$A$2:$A$2047,$A57,'overall city offline'!$B$2:$B$2047,AF$4)*(1-AVERAGEIFS('all sales summary'!$I$2:$I$2047,'all sales summary'!$A$2:$A$2047,$A57,'all sales summary'!$B$2:$B$2047,AF$4)))+(AVERAGEIFS('city centre offline'!$K$2:$K$2047,'city centre offline'!$A$2:$A$2047,$A57,'city centre offline'!$B$2:$B$2047,AF$4)*AVERAGEIFS('all sales summary'!$I$2:$I$2047,'all sales summary'!$A$2:$A$2047,$A57,'all sales summary'!$B$2:$B$2047,AF$4)))</f>
        <v>5.1182122238975739E-2</v>
      </c>
      <c r="AG57" s="60">
        <f>(AVERAGEIFS('city centre offline'!$K$2:$K$2047,'city centre offline'!$A$2:$A$2047,$A57,'city centre offline'!$B$2:$B$2047,AG$4)*AVERAGEIFS('all sales summary'!$I$2:$I$2047,'all sales summary'!$A$2:$A$2047,$A57,'all sales summary'!$B$2:$B$2047,AG$4))/((AVERAGEIFS('overall city offline'!$K$2:$K$2047,'overall city offline'!$A$2:$A$2047,$A57,'overall city offline'!$B$2:$B$2047,AG$4)*(1-AVERAGEIFS('all sales summary'!$I$2:$I$2047,'all sales summary'!$A$2:$A$2047,$A57,'all sales summary'!$B$2:$B$2047,AG$4)))+(AVERAGEIFS('city centre offline'!$K$2:$K$2047,'city centre offline'!$A$2:$A$2047,$A57,'city centre offline'!$B$2:$B$2047,AG$4)*AVERAGEIFS('all sales summary'!$I$2:$I$2047,'all sales summary'!$A$2:$A$2047,$A57,'all sales summary'!$B$2:$B$2047,AG$4)))</f>
        <v>5.7534328900072158E-2</v>
      </c>
      <c r="AH57" s="60">
        <f>(AVERAGEIFS('city centre offline'!$K$2:$K$2047,'city centre offline'!$A$2:$A$2047,$A57,'city centre offline'!$B$2:$B$2047,AH$4)*AVERAGEIFS('all sales summary'!$I$2:$I$2047,'all sales summary'!$A$2:$A$2047,$A57,'all sales summary'!$B$2:$B$2047,AH$4))/((AVERAGEIFS('overall city offline'!$K$2:$K$2047,'overall city offline'!$A$2:$A$2047,$A57,'overall city offline'!$B$2:$B$2047,AH$4)*(1-AVERAGEIFS('all sales summary'!$I$2:$I$2047,'all sales summary'!$A$2:$A$2047,$A57,'all sales summary'!$B$2:$B$2047,AH$4)))+(AVERAGEIFS('city centre offline'!$K$2:$K$2047,'city centre offline'!$A$2:$A$2047,$A57,'city centre offline'!$B$2:$B$2047,AH$4)*AVERAGEIFS('all sales summary'!$I$2:$I$2047,'all sales summary'!$A$2:$A$2047,$A57,'all sales summary'!$B$2:$B$2047,AH$4)))</f>
        <v>5.5745070135137062E-2</v>
      </c>
    </row>
    <row r="58" spans="1:34" x14ac:dyDescent="0.3">
      <c r="A58" t="s">
        <v>60</v>
      </c>
      <c r="B58" s="60">
        <f>(AVERAGEIFS('city centre offline'!$K$2:$K$2047,'city centre offline'!$A$2:$A$2047,$A58,'city centre offline'!$B$2:$B$2047,B$4)*AVERAGEIFS('all sales summary'!$I$2:$I$2047,'all sales summary'!$A$2:$A$2047,$A58,'all sales summary'!$B$2:$B$2047,B$4))/((AVERAGEIFS('overall city offline'!$K$2:$K$2047,'overall city offline'!$A$2:$A$2047,$A58,'overall city offline'!$B$2:$B$2047,B$4)*(1-AVERAGEIFS('all sales summary'!$I$2:$I$2047,'all sales summary'!$A$2:$A$2047,$A58,'all sales summary'!$B$2:$B$2047,B$4)))+(AVERAGEIFS('city centre offline'!$K$2:$K$2047,'city centre offline'!$A$2:$A$2047,$A58,'city centre offline'!$B$2:$B$2047,B$4)*AVERAGEIFS('all sales summary'!$I$2:$I$2047,'all sales summary'!$A$2:$A$2047,$A58,'all sales summary'!$B$2:$B$2047,B$4)))</f>
        <v>0.15497870711823841</v>
      </c>
      <c r="C58" s="60">
        <f>(AVERAGEIFS('city centre offline'!$K$2:$K$2047,'city centre offline'!$A$2:$A$2047,$A58,'city centre offline'!$B$2:$B$2047,C$4)*AVERAGEIFS('all sales summary'!$I$2:$I$2047,'all sales summary'!$A$2:$A$2047,$A58,'all sales summary'!$B$2:$B$2047,C$4))/((AVERAGEIFS('overall city offline'!$K$2:$K$2047,'overall city offline'!$A$2:$A$2047,$A58,'overall city offline'!$B$2:$B$2047,C$4)*(1-AVERAGEIFS('all sales summary'!$I$2:$I$2047,'all sales summary'!$A$2:$A$2047,$A58,'all sales summary'!$B$2:$B$2047,C$4)))+(AVERAGEIFS('city centre offline'!$K$2:$K$2047,'city centre offline'!$A$2:$A$2047,$A58,'city centre offline'!$B$2:$B$2047,C$4)*AVERAGEIFS('all sales summary'!$I$2:$I$2047,'all sales summary'!$A$2:$A$2047,$A58,'all sales summary'!$B$2:$B$2047,C$4)))</f>
        <v>0.15088782161944017</v>
      </c>
      <c r="D58" s="60">
        <f>(AVERAGEIFS('city centre offline'!$K$2:$K$2047,'city centre offline'!$A$2:$A$2047,$A58,'city centre offline'!$B$2:$B$2047,D$4)*AVERAGEIFS('all sales summary'!$I$2:$I$2047,'all sales summary'!$A$2:$A$2047,$A58,'all sales summary'!$B$2:$B$2047,D$4))/((AVERAGEIFS('overall city offline'!$K$2:$K$2047,'overall city offline'!$A$2:$A$2047,$A58,'overall city offline'!$B$2:$B$2047,D$4)*(1-AVERAGEIFS('all sales summary'!$I$2:$I$2047,'all sales summary'!$A$2:$A$2047,$A58,'all sales summary'!$B$2:$B$2047,D$4)))+(AVERAGEIFS('city centre offline'!$K$2:$K$2047,'city centre offline'!$A$2:$A$2047,$A58,'city centre offline'!$B$2:$B$2047,D$4)*AVERAGEIFS('all sales summary'!$I$2:$I$2047,'all sales summary'!$A$2:$A$2047,$A58,'all sales summary'!$B$2:$B$2047,D$4)))</f>
        <v>0.15738791425594065</v>
      </c>
      <c r="E58" s="60">
        <f>(AVERAGEIFS('city centre offline'!$K$2:$K$2047,'city centre offline'!$A$2:$A$2047,$A58,'city centre offline'!$B$2:$B$2047,E$4)*AVERAGEIFS('all sales summary'!$I$2:$I$2047,'all sales summary'!$A$2:$A$2047,$A58,'all sales summary'!$B$2:$B$2047,E$4))/((AVERAGEIFS('overall city offline'!$K$2:$K$2047,'overall city offline'!$A$2:$A$2047,$A58,'overall city offline'!$B$2:$B$2047,E$4)*(1-AVERAGEIFS('all sales summary'!$I$2:$I$2047,'all sales summary'!$A$2:$A$2047,$A58,'all sales summary'!$B$2:$B$2047,E$4)))+(AVERAGEIFS('city centre offline'!$K$2:$K$2047,'city centre offline'!$A$2:$A$2047,$A58,'city centre offline'!$B$2:$B$2047,E$4)*AVERAGEIFS('all sales summary'!$I$2:$I$2047,'all sales summary'!$A$2:$A$2047,$A58,'all sales summary'!$B$2:$B$2047,E$4)))</f>
        <v>0.14067264878399421</v>
      </c>
      <c r="F58" s="60">
        <f>(AVERAGEIFS('city centre offline'!$K$2:$K$2047,'city centre offline'!$A$2:$A$2047,$A58,'city centre offline'!$B$2:$B$2047,F$4)*AVERAGEIFS('all sales summary'!$I$2:$I$2047,'all sales summary'!$A$2:$A$2047,$A58,'all sales summary'!$B$2:$B$2047,F$4))/((AVERAGEIFS('overall city offline'!$K$2:$K$2047,'overall city offline'!$A$2:$A$2047,$A58,'overall city offline'!$B$2:$B$2047,F$4)*(1-AVERAGEIFS('all sales summary'!$I$2:$I$2047,'all sales summary'!$A$2:$A$2047,$A58,'all sales summary'!$B$2:$B$2047,F$4)))+(AVERAGEIFS('city centre offline'!$K$2:$K$2047,'city centre offline'!$A$2:$A$2047,$A58,'city centre offline'!$B$2:$B$2047,F$4)*AVERAGEIFS('all sales summary'!$I$2:$I$2047,'all sales summary'!$A$2:$A$2047,$A58,'all sales summary'!$B$2:$B$2047,F$4)))</f>
        <v>0.14871352736126769</v>
      </c>
      <c r="G58" s="60">
        <f>(AVERAGEIFS('city centre offline'!$K$2:$K$2047,'city centre offline'!$A$2:$A$2047,$A58,'city centre offline'!$B$2:$B$2047,G$4)*AVERAGEIFS('all sales summary'!$I$2:$I$2047,'all sales summary'!$A$2:$A$2047,$A58,'all sales summary'!$B$2:$B$2047,G$4))/((AVERAGEIFS('overall city offline'!$K$2:$K$2047,'overall city offline'!$A$2:$A$2047,$A58,'overall city offline'!$B$2:$B$2047,G$4)*(1-AVERAGEIFS('all sales summary'!$I$2:$I$2047,'all sales summary'!$A$2:$A$2047,$A58,'all sales summary'!$B$2:$B$2047,G$4)))+(AVERAGEIFS('city centre offline'!$K$2:$K$2047,'city centre offline'!$A$2:$A$2047,$A58,'city centre offline'!$B$2:$B$2047,G$4)*AVERAGEIFS('all sales summary'!$I$2:$I$2047,'all sales summary'!$A$2:$A$2047,$A58,'all sales summary'!$B$2:$B$2047,G$4)))</f>
        <v>0.16692823471280166</v>
      </c>
      <c r="H58" s="60">
        <f>(AVERAGEIFS('city centre offline'!$K$2:$K$2047,'city centre offline'!$A$2:$A$2047,$A58,'city centre offline'!$B$2:$B$2047,H$4)*AVERAGEIFS('all sales summary'!$I$2:$I$2047,'all sales summary'!$A$2:$A$2047,$A58,'all sales summary'!$B$2:$B$2047,H$4))/((AVERAGEIFS('overall city offline'!$K$2:$K$2047,'overall city offline'!$A$2:$A$2047,$A58,'overall city offline'!$B$2:$B$2047,H$4)*(1-AVERAGEIFS('all sales summary'!$I$2:$I$2047,'all sales summary'!$A$2:$A$2047,$A58,'all sales summary'!$B$2:$B$2047,H$4)))+(AVERAGEIFS('city centre offline'!$K$2:$K$2047,'city centre offline'!$A$2:$A$2047,$A58,'city centre offline'!$B$2:$B$2047,H$4)*AVERAGEIFS('all sales summary'!$I$2:$I$2047,'all sales summary'!$A$2:$A$2047,$A58,'all sales summary'!$B$2:$B$2047,H$4)))</f>
        <v>0.1564325598325588</v>
      </c>
      <c r="I58" s="60">
        <f>(AVERAGEIFS('city centre offline'!$K$2:$K$2047,'city centre offline'!$A$2:$A$2047,$A58,'city centre offline'!$B$2:$B$2047,I$4)*AVERAGEIFS('all sales summary'!$I$2:$I$2047,'all sales summary'!$A$2:$A$2047,$A58,'all sales summary'!$B$2:$B$2047,I$4))/((AVERAGEIFS('overall city offline'!$K$2:$K$2047,'overall city offline'!$A$2:$A$2047,$A58,'overall city offline'!$B$2:$B$2047,I$4)*(1-AVERAGEIFS('all sales summary'!$I$2:$I$2047,'all sales summary'!$A$2:$A$2047,$A58,'all sales summary'!$B$2:$B$2047,I$4)))+(AVERAGEIFS('city centre offline'!$K$2:$K$2047,'city centre offline'!$A$2:$A$2047,$A58,'city centre offline'!$B$2:$B$2047,I$4)*AVERAGEIFS('all sales summary'!$I$2:$I$2047,'all sales summary'!$A$2:$A$2047,$A58,'all sales summary'!$B$2:$B$2047,I$4)))</f>
        <v>0.15551935496923358</v>
      </c>
      <c r="J58" s="60">
        <f>(AVERAGEIFS('city centre offline'!$K$2:$K$2047,'city centre offline'!$A$2:$A$2047,$A58,'city centre offline'!$B$2:$B$2047,J$4)*AVERAGEIFS('all sales summary'!$I$2:$I$2047,'all sales summary'!$A$2:$A$2047,$A58,'all sales summary'!$B$2:$B$2047,J$4))/((AVERAGEIFS('overall city offline'!$K$2:$K$2047,'overall city offline'!$A$2:$A$2047,$A58,'overall city offline'!$B$2:$B$2047,J$4)*(1-AVERAGEIFS('all sales summary'!$I$2:$I$2047,'all sales summary'!$A$2:$A$2047,$A58,'all sales summary'!$B$2:$B$2047,J$4)))+(AVERAGEIFS('city centre offline'!$K$2:$K$2047,'city centre offline'!$A$2:$A$2047,$A58,'city centre offline'!$B$2:$B$2047,J$4)*AVERAGEIFS('all sales summary'!$I$2:$I$2047,'all sales summary'!$A$2:$A$2047,$A58,'all sales summary'!$B$2:$B$2047,J$4)))</f>
        <v>0.1540872589448459</v>
      </c>
      <c r="K58" s="60">
        <f>(AVERAGEIFS('city centre offline'!$K$2:$K$2047,'city centre offline'!$A$2:$A$2047,$A58,'city centre offline'!$B$2:$B$2047,K$4)*AVERAGEIFS('all sales summary'!$I$2:$I$2047,'all sales summary'!$A$2:$A$2047,$A58,'all sales summary'!$B$2:$B$2047,K$4))/((AVERAGEIFS('overall city offline'!$K$2:$K$2047,'overall city offline'!$A$2:$A$2047,$A58,'overall city offline'!$B$2:$B$2047,K$4)*(1-AVERAGEIFS('all sales summary'!$I$2:$I$2047,'all sales summary'!$A$2:$A$2047,$A58,'all sales summary'!$B$2:$B$2047,K$4)))+(AVERAGEIFS('city centre offline'!$K$2:$K$2047,'city centre offline'!$A$2:$A$2047,$A58,'city centre offline'!$B$2:$B$2047,K$4)*AVERAGEIFS('all sales summary'!$I$2:$I$2047,'all sales summary'!$A$2:$A$2047,$A58,'all sales summary'!$B$2:$B$2047,K$4)))</f>
        <v>0.15237450790866841</v>
      </c>
      <c r="L58" s="60">
        <f>(AVERAGEIFS('city centre offline'!$K$2:$K$2047,'city centre offline'!$A$2:$A$2047,$A58,'city centre offline'!$B$2:$B$2047,L$4)*AVERAGEIFS('all sales summary'!$I$2:$I$2047,'all sales summary'!$A$2:$A$2047,$A58,'all sales summary'!$B$2:$B$2047,L$4))/((AVERAGEIFS('overall city offline'!$K$2:$K$2047,'overall city offline'!$A$2:$A$2047,$A58,'overall city offline'!$B$2:$B$2047,L$4)*(1-AVERAGEIFS('all sales summary'!$I$2:$I$2047,'all sales summary'!$A$2:$A$2047,$A58,'all sales summary'!$B$2:$B$2047,L$4)))+(AVERAGEIFS('city centre offline'!$K$2:$K$2047,'city centre offline'!$A$2:$A$2047,$A58,'city centre offline'!$B$2:$B$2047,L$4)*AVERAGEIFS('all sales summary'!$I$2:$I$2047,'all sales summary'!$A$2:$A$2047,$A58,'all sales summary'!$B$2:$B$2047,L$4)))</f>
        <v>0.16305717080285637</v>
      </c>
      <c r="M58" s="60">
        <f>(AVERAGEIFS('city centre offline'!$K$2:$K$2047,'city centre offline'!$A$2:$A$2047,$A58,'city centre offline'!$B$2:$B$2047,M$4)*AVERAGEIFS('all sales summary'!$I$2:$I$2047,'all sales summary'!$A$2:$A$2047,$A58,'all sales summary'!$B$2:$B$2047,M$4))/((AVERAGEIFS('overall city offline'!$K$2:$K$2047,'overall city offline'!$A$2:$A$2047,$A58,'overall city offline'!$B$2:$B$2047,M$4)*(1-AVERAGEIFS('all sales summary'!$I$2:$I$2047,'all sales summary'!$A$2:$A$2047,$A58,'all sales summary'!$B$2:$B$2047,M$4)))+(AVERAGEIFS('city centre offline'!$K$2:$K$2047,'city centre offline'!$A$2:$A$2047,$A58,'city centre offline'!$B$2:$B$2047,M$4)*AVERAGEIFS('all sales summary'!$I$2:$I$2047,'all sales summary'!$A$2:$A$2047,$A58,'all sales summary'!$B$2:$B$2047,M$4)))</f>
        <v>0.21337982691098237</v>
      </c>
      <c r="N58" s="60">
        <f>(AVERAGEIFS('city centre offline'!$K$2:$K$2047,'city centre offline'!$A$2:$A$2047,$A58,'city centre offline'!$B$2:$B$2047,N$4)*AVERAGEIFS('all sales summary'!$I$2:$I$2047,'all sales summary'!$A$2:$A$2047,$A58,'all sales summary'!$B$2:$B$2047,N$4))/((AVERAGEIFS('overall city offline'!$K$2:$K$2047,'overall city offline'!$A$2:$A$2047,$A58,'overall city offline'!$B$2:$B$2047,N$4)*(1-AVERAGEIFS('all sales summary'!$I$2:$I$2047,'all sales summary'!$A$2:$A$2047,$A58,'all sales summary'!$B$2:$B$2047,N$4)))+(AVERAGEIFS('city centre offline'!$K$2:$K$2047,'city centre offline'!$A$2:$A$2047,$A58,'city centre offline'!$B$2:$B$2047,N$4)*AVERAGEIFS('all sales summary'!$I$2:$I$2047,'all sales summary'!$A$2:$A$2047,$A58,'all sales summary'!$B$2:$B$2047,N$4)))</f>
        <v>0.15288676829724474</v>
      </c>
      <c r="O58" s="60">
        <f>(AVERAGEIFS('city centre offline'!$K$2:$K$2047,'city centre offline'!$A$2:$A$2047,$A58,'city centre offline'!$B$2:$B$2047,O$4)*AVERAGEIFS('all sales summary'!$I$2:$I$2047,'all sales summary'!$A$2:$A$2047,$A58,'all sales summary'!$B$2:$B$2047,O$4))/((AVERAGEIFS('overall city offline'!$K$2:$K$2047,'overall city offline'!$A$2:$A$2047,$A58,'overall city offline'!$B$2:$B$2047,O$4)*(1-AVERAGEIFS('all sales summary'!$I$2:$I$2047,'all sales summary'!$A$2:$A$2047,$A58,'all sales summary'!$B$2:$B$2047,O$4)))+(AVERAGEIFS('city centre offline'!$K$2:$K$2047,'city centre offline'!$A$2:$A$2047,$A58,'city centre offline'!$B$2:$B$2047,O$4)*AVERAGEIFS('all sales summary'!$I$2:$I$2047,'all sales summary'!$A$2:$A$2047,$A58,'all sales summary'!$B$2:$B$2047,O$4)))</f>
        <v>0.14962613011560957</v>
      </c>
      <c r="P58" s="60">
        <f>(AVERAGEIFS('city centre offline'!$K$2:$K$2047,'city centre offline'!$A$2:$A$2047,$A58,'city centre offline'!$B$2:$B$2047,P$4)*AVERAGEIFS('all sales summary'!$I$2:$I$2047,'all sales summary'!$A$2:$A$2047,$A58,'all sales summary'!$B$2:$B$2047,P$4))/((AVERAGEIFS('overall city offline'!$K$2:$K$2047,'overall city offline'!$A$2:$A$2047,$A58,'overall city offline'!$B$2:$B$2047,P$4)*(1-AVERAGEIFS('all sales summary'!$I$2:$I$2047,'all sales summary'!$A$2:$A$2047,$A58,'all sales summary'!$B$2:$B$2047,P$4)))+(AVERAGEIFS('city centre offline'!$K$2:$K$2047,'city centre offline'!$A$2:$A$2047,$A58,'city centre offline'!$B$2:$B$2047,P$4)*AVERAGEIFS('all sales summary'!$I$2:$I$2047,'all sales summary'!$A$2:$A$2047,$A58,'all sales summary'!$B$2:$B$2047,P$4)))</f>
        <v>0.10640194136961818</v>
      </c>
      <c r="Q58" s="60">
        <f>(AVERAGEIFS('city centre offline'!$K$2:$K$2047,'city centre offline'!$A$2:$A$2047,$A58,'city centre offline'!$B$2:$B$2047,Q$4)*AVERAGEIFS('all sales summary'!$I$2:$I$2047,'all sales summary'!$A$2:$A$2047,$A58,'all sales summary'!$B$2:$B$2047,Q$4))/((AVERAGEIFS('overall city offline'!$K$2:$K$2047,'overall city offline'!$A$2:$A$2047,$A58,'overall city offline'!$B$2:$B$2047,Q$4)*(1-AVERAGEIFS('all sales summary'!$I$2:$I$2047,'all sales summary'!$A$2:$A$2047,$A58,'all sales summary'!$B$2:$B$2047,Q$4)))+(AVERAGEIFS('city centre offline'!$K$2:$K$2047,'city centre offline'!$A$2:$A$2047,$A58,'city centre offline'!$B$2:$B$2047,Q$4)*AVERAGEIFS('all sales summary'!$I$2:$I$2047,'all sales summary'!$A$2:$A$2047,$A58,'all sales summary'!$B$2:$B$2047,Q$4)))</f>
        <v>1.9894177924049256E-2</v>
      </c>
      <c r="R58" s="60">
        <f>(AVERAGEIFS('city centre offline'!$K$2:$K$2047,'city centre offline'!$A$2:$A$2047,$A58,'city centre offline'!$B$2:$B$2047,R$4)*AVERAGEIFS('all sales summary'!$I$2:$I$2047,'all sales summary'!$A$2:$A$2047,$A58,'all sales summary'!$B$2:$B$2047,R$4))/((AVERAGEIFS('overall city offline'!$K$2:$K$2047,'overall city offline'!$A$2:$A$2047,$A58,'overall city offline'!$B$2:$B$2047,R$4)*(1-AVERAGEIFS('all sales summary'!$I$2:$I$2047,'all sales summary'!$A$2:$A$2047,$A58,'all sales summary'!$B$2:$B$2047,R$4)))+(AVERAGEIFS('city centre offline'!$K$2:$K$2047,'city centre offline'!$A$2:$A$2047,$A58,'city centre offline'!$B$2:$B$2047,R$4)*AVERAGEIFS('all sales summary'!$I$2:$I$2047,'all sales summary'!$A$2:$A$2047,$A58,'all sales summary'!$B$2:$B$2047,R$4)))</f>
        <v>2.4868068676035901E-2</v>
      </c>
      <c r="S58" s="60">
        <f>(AVERAGEIFS('city centre offline'!$K$2:$K$2047,'city centre offline'!$A$2:$A$2047,$A58,'city centre offline'!$B$2:$B$2047,S$4)*AVERAGEIFS('all sales summary'!$I$2:$I$2047,'all sales summary'!$A$2:$A$2047,$A58,'all sales summary'!$B$2:$B$2047,S$4))/((AVERAGEIFS('overall city offline'!$K$2:$K$2047,'overall city offline'!$A$2:$A$2047,$A58,'overall city offline'!$B$2:$B$2047,S$4)*(1-AVERAGEIFS('all sales summary'!$I$2:$I$2047,'all sales summary'!$A$2:$A$2047,$A58,'all sales summary'!$B$2:$B$2047,S$4)))+(AVERAGEIFS('city centre offline'!$K$2:$K$2047,'city centre offline'!$A$2:$A$2047,$A58,'city centre offline'!$B$2:$B$2047,S$4)*AVERAGEIFS('all sales summary'!$I$2:$I$2047,'all sales summary'!$A$2:$A$2047,$A58,'all sales summary'!$B$2:$B$2047,S$4)))</f>
        <v>6.4049061388984432E-2</v>
      </c>
      <c r="T58" s="60">
        <f>(AVERAGEIFS('city centre offline'!$K$2:$K$2047,'city centre offline'!$A$2:$A$2047,$A58,'city centre offline'!$B$2:$B$2047,T$4)*AVERAGEIFS('all sales summary'!$I$2:$I$2047,'all sales summary'!$A$2:$A$2047,$A58,'all sales summary'!$B$2:$B$2047,T$4))/((AVERAGEIFS('overall city offline'!$K$2:$K$2047,'overall city offline'!$A$2:$A$2047,$A58,'overall city offline'!$B$2:$B$2047,T$4)*(1-AVERAGEIFS('all sales summary'!$I$2:$I$2047,'all sales summary'!$A$2:$A$2047,$A58,'all sales summary'!$B$2:$B$2047,T$4)))+(AVERAGEIFS('city centre offline'!$K$2:$K$2047,'city centre offline'!$A$2:$A$2047,$A58,'city centre offline'!$B$2:$B$2047,T$4)*AVERAGEIFS('all sales summary'!$I$2:$I$2047,'all sales summary'!$A$2:$A$2047,$A58,'all sales summary'!$B$2:$B$2047,T$4)))</f>
        <v>0.10411715604155837</v>
      </c>
      <c r="U58" s="60">
        <f>(AVERAGEIFS('city centre offline'!$K$2:$K$2047,'city centre offline'!$A$2:$A$2047,$A58,'city centre offline'!$B$2:$B$2047,U$4)*AVERAGEIFS('all sales summary'!$I$2:$I$2047,'all sales summary'!$A$2:$A$2047,$A58,'all sales summary'!$B$2:$B$2047,U$4))/((AVERAGEIFS('overall city offline'!$K$2:$K$2047,'overall city offline'!$A$2:$A$2047,$A58,'overall city offline'!$B$2:$B$2047,U$4)*(1-AVERAGEIFS('all sales summary'!$I$2:$I$2047,'all sales summary'!$A$2:$A$2047,$A58,'all sales summary'!$B$2:$B$2047,U$4)))+(AVERAGEIFS('city centre offline'!$K$2:$K$2047,'city centre offline'!$A$2:$A$2047,$A58,'city centre offline'!$B$2:$B$2047,U$4)*AVERAGEIFS('all sales summary'!$I$2:$I$2047,'all sales summary'!$A$2:$A$2047,$A58,'all sales summary'!$B$2:$B$2047,U$4)))</f>
        <v>0.11466334564969499</v>
      </c>
      <c r="V58" s="60">
        <f>(AVERAGEIFS('city centre offline'!$K$2:$K$2047,'city centre offline'!$A$2:$A$2047,$A58,'city centre offline'!$B$2:$B$2047,V$4)*AVERAGEIFS('all sales summary'!$I$2:$I$2047,'all sales summary'!$A$2:$A$2047,$A58,'all sales summary'!$B$2:$B$2047,V$4))/((AVERAGEIFS('overall city offline'!$K$2:$K$2047,'overall city offline'!$A$2:$A$2047,$A58,'overall city offline'!$B$2:$B$2047,V$4)*(1-AVERAGEIFS('all sales summary'!$I$2:$I$2047,'all sales summary'!$A$2:$A$2047,$A58,'all sales summary'!$B$2:$B$2047,V$4)))+(AVERAGEIFS('city centre offline'!$K$2:$K$2047,'city centre offline'!$A$2:$A$2047,$A58,'city centre offline'!$B$2:$B$2047,V$4)*AVERAGEIFS('all sales summary'!$I$2:$I$2047,'all sales summary'!$A$2:$A$2047,$A58,'all sales summary'!$B$2:$B$2047,V$4)))</f>
        <v>9.8050645866366262E-2</v>
      </c>
      <c r="W58" s="60">
        <f>(AVERAGEIFS('city centre offline'!$K$2:$K$2047,'city centre offline'!$A$2:$A$2047,$A58,'city centre offline'!$B$2:$B$2047,W$4)*AVERAGEIFS('all sales summary'!$I$2:$I$2047,'all sales summary'!$A$2:$A$2047,$A58,'all sales summary'!$B$2:$B$2047,W$4))/((AVERAGEIFS('overall city offline'!$K$2:$K$2047,'overall city offline'!$A$2:$A$2047,$A58,'overall city offline'!$B$2:$B$2047,W$4)*(1-AVERAGEIFS('all sales summary'!$I$2:$I$2047,'all sales summary'!$A$2:$A$2047,$A58,'all sales summary'!$B$2:$B$2047,W$4)))+(AVERAGEIFS('city centre offline'!$K$2:$K$2047,'city centre offline'!$A$2:$A$2047,$A58,'city centre offline'!$B$2:$B$2047,W$4)*AVERAGEIFS('all sales summary'!$I$2:$I$2047,'all sales summary'!$A$2:$A$2047,$A58,'all sales summary'!$B$2:$B$2047,W$4)))</f>
        <v>0.10056960494999007</v>
      </c>
      <c r="X58" s="60">
        <f>(AVERAGEIFS('city centre offline'!$K$2:$K$2047,'city centre offline'!$A$2:$A$2047,$A58,'city centre offline'!$B$2:$B$2047,X$4)*AVERAGEIFS('all sales summary'!$I$2:$I$2047,'all sales summary'!$A$2:$A$2047,$A58,'all sales summary'!$B$2:$B$2047,X$4))/((AVERAGEIFS('overall city offline'!$K$2:$K$2047,'overall city offline'!$A$2:$A$2047,$A58,'overall city offline'!$B$2:$B$2047,X$4)*(1-AVERAGEIFS('all sales summary'!$I$2:$I$2047,'all sales summary'!$A$2:$A$2047,$A58,'all sales summary'!$B$2:$B$2047,X$4)))+(AVERAGEIFS('city centre offline'!$K$2:$K$2047,'city centre offline'!$A$2:$A$2047,$A58,'city centre offline'!$B$2:$B$2047,X$4)*AVERAGEIFS('all sales summary'!$I$2:$I$2047,'all sales summary'!$A$2:$A$2047,$A58,'all sales summary'!$B$2:$B$2047,X$4)))</f>
        <v>5.6505449023835218E-2</v>
      </c>
      <c r="Y58" s="60">
        <f>(AVERAGEIFS('city centre offline'!$K$2:$K$2047,'city centre offline'!$A$2:$A$2047,$A58,'city centre offline'!$B$2:$B$2047,Y$4)*AVERAGEIFS('all sales summary'!$I$2:$I$2047,'all sales summary'!$A$2:$A$2047,$A58,'all sales summary'!$B$2:$B$2047,Y$4))/((AVERAGEIFS('overall city offline'!$K$2:$K$2047,'overall city offline'!$A$2:$A$2047,$A58,'overall city offline'!$B$2:$B$2047,Y$4)*(1-AVERAGEIFS('all sales summary'!$I$2:$I$2047,'all sales summary'!$A$2:$A$2047,$A58,'all sales summary'!$B$2:$B$2047,Y$4)))+(AVERAGEIFS('city centre offline'!$K$2:$K$2047,'city centre offline'!$A$2:$A$2047,$A58,'city centre offline'!$B$2:$B$2047,Y$4)*AVERAGEIFS('all sales summary'!$I$2:$I$2047,'all sales summary'!$A$2:$A$2047,$A58,'all sales summary'!$B$2:$B$2047,Y$4)))</f>
        <v>0.17866239172691734</v>
      </c>
      <c r="Z58" s="60">
        <f>(AVERAGEIFS('city centre offline'!$K$2:$K$2047,'city centre offline'!$A$2:$A$2047,$A58,'city centre offline'!$B$2:$B$2047,Z$4)*AVERAGEIFS('all sales summary'!$I$2:$I$2047,'all sales summary'!$A$2:$A$2047,$A58,'all sales summary'!$B$2:$B$2047,Z$4))/((AVERAGEIFS('overall city offline'!$K$2:$K$2047,'overall city offline'!$A$2:$A$2047,$A58,'overall city offline'!$B$2:$B$2047,Z$4)*(1-AVERAGEIFS('all sales summary'!$I$2:$I$2047,'all sales summary'!$A$2:$A$2047,$A58,'all sales summary'!$B$2:$B$2047,Z$4)))+(AVERAGEIFS('city centre offline'!$K$2:$K$2047,'city centre offline'!$A$2:$A$2047,$A58,'city centre offline'!$B$2:$B$2047,Z$4)*AVERAGEIFS('all sales summary'!$I$2:$I$2047,'all sales summary'!$A$2:$A$2047,$A58,'all sales summary'!$B$2:$B$2047,Z$4)))</f>
        <v>3.1910787197691082E-2</v>
      </c>
      <c r="AA58" s="60">
        <f>(AVERAGEIFS('city centre offline'!$K$2:$K$2047,'city centre offline'!$A$2:$A$2047,$A58,'city centre offline'!$B$2:$B$2047,AA$4)*AVERAGEIFS('all sales summary'!$I$2:$I$2047,'all sales summary'!$A$2:$A$2047,$A58,'all sales summary'!$B$2:$B$2047,AA$4))/((AVERAGEIFS('overall city offline'!$K$2:$K$2047,'overall city offline'!$A$2:$A$2047,$A58,'overall city offline'!$B$2:$B$2047,AA$4)*(1-AVERAGEIFS('all sales summary'!$I$2:$I$2047,'all sales summary'!$A$2:$A$2047,$A58,'all sales summary'!$B$2:$B$2047,AA$4)))+(AVERAGEIFS('city centre offline'!$K$2:$K$2047,'city centre offline'!$A$2:$A$2047,$A58,'city centre offline'!$B$2:$B$2047,AA$4)*AVERAGEIFS('all sales summary'!$I$2:$I$2047,'all sales summary'!$A$2:$A$2047,$A58,'all sales summary'!$B$2:$B$2047,AA$4)))</f>
        <v>2.9664912282066743E-2</v>
      </c>
      <c r="AB58" s="60">
        <f>(AVERAGEIFS('city centre offline'!$K$2:$K$2047,'city centre offline'!$A$2:$A$2047,$A58,'city centre offline'!$B$2:$B$2047,AB$4)*AVERAGEIFS('all sales summary'!$I$2:$I$2047,'all sales summary'!$A$2:$A$2047,$A58,'all sales summary'!$B$2:$B$2047,AB$4))/((AVERAGEIFS('overall city offline'!$K$2:$K$2047,'overall city offline'!$A$2:$A$2047,$A58,'overall city offline'!$B$2:$B$2047,AB$4)*(1-AVERAGEIFS('all sales summary'!$I$2:$I$2047,'all sales summary'!$A$2:$A$2047,$A58,'all sales summary'!$B$2:$B$2047,AB$4)))+(AVERAGEIFS('city centre offline'!$K$2:$K$2047,'city centre offline'!$A$2:$A$2047,$A58,'city centre offline'!$B$2:$B$2047,AB$4)*AVERAGEIFS('all sales summary'!$I$2:$I$2047,'all sales summary'!$A$2:$A$2047,$A58,'all sales summary'!$B$2:$B$2047,AB$4)))</f>
        <v>3.4179586372832735E-2</v>
      </c>
      <c r="AC58" s="60">
        <f>(AVERAGEIFS('city centre offline'!$K$2:$K$2047,'city centre offline'!$A$2:$A$2047,$A58,'city centre offline'!$B$2:$B$2047,AC$4)*AVERAGEIFS('all sales summary'!$I$2:$I$2047,'all sales summary'!$A$2:$A$2047,$A58,'all sales summary'!$B$2:$B$2047,AC$4))/((AVERAGEIFS('overall city offline'!$K$2:$K$2047,'overall city offline'!$A$2:$A$2047,$A58,'overall city offline'!$B$2:$B$2047,AC$4)*(1-AVERAGEIFS('all sales summary'!$I$2:$I$2047,'all sales summary'!$A$2:$A$2047,$A58,'all sales summary'!$B$2:$B$2047,AC$4)))+(AVERAGEIFS('city centre offline'!$K$2:$K$2047,'city centre offline'!$A$2:$A$2047,$A58,'city centre offline'!$B$2:$B$2047,AC$4)*AVERAGEIFS('all sales summary'!$I$2:$I$2047,'all sales summary'!$A$2:$A$2047,$A58,'all sales summary'!$B$2:$B$2047,AC$4)))</f>
        <v>0.11180323598754068</v>
      </c>
      <c r="AD58" s="60">
        <f>(AVERAGEIFS('city centre offline'!$K$2:$K$2047,'city centre offline'!$A$2:$A$2047,$A58,'city centre offline'!$B$2:$B$2047,AD$4)*AVERAGEIFS('all sales summary'!$I$2:$I$2047,'all sales summary'!$A$2:$A$2047,$A58,'all sales summary'!$B$2:$B$2047,AD$4))/((AVERAGEIFS('overall city offline'!$K$2:$K$2047,'overall city offline'!$A$2:$A$2047,$A58,'overall city offline'!$B$2:$B$2047,AD$4)*(1-AVERAGEIFS('all sales summary'!$I$2:$I$2047,'all sales summary'!$A$2:$A$2047,$A58,'all sales summary'!$B$2:$B$2047,AD$4)))+(AVERAGEIFS('city centre offline'!$K$2:$K$2047,'city centre offline'!$A$2:$A$2047,$A58,'city centre offline'!$B$2:$B$2047,AD$4)*AVERAGEIFS('all sales summary'!$I$2:$I$2047,'all sales summary'!$A$2:$A$2047,$A58,'all sales summary'!$B$2:$B$2047,AD$4)))</f>
        <v>8.6461564173760358E-2</v>
      </c>
      <c r="AE58" s="60">
        <f>(AVERAGEIFS('city centre offline'!$K$2:$K$2047,'city centre offline'!$A$2:$A$2047,$A58,'city centre offline'!$B$2:$B$2047,AE$4)*AVERAGEIFS('all sales summary'!$I$2:$I$2047,'all sales summary'!$A$2:$A$2047,$A58,'all sales summary'!$B$2:$B$2047,AE$4))/((AVERAGEIFS('overall city offline'!$K$2:$K$2047,'overall city offline'!$A$2:$A$2047,$A58,'overall city offline'!$B$2:$B$2047,AE$4)*(1-AVERAGEIFS('all sales summary'!$I$2:$I$2047,'all sales summary'!$A$2:$A$2047,$A58,'all sales summary'!$B$2:$B$2047,AE$4)))+(AVERAGEIFS('city centre offline'!$K$2:$K$2047,'city centre offline'!$A$2:$A$2047,$A58,'city centre offline'!$B$2:$B$2047,AE$4)*AVERAGEIFS('all sales summary'!$I$2:$I$2047,'all sales summary'!$A$2:$A$2047,$A58,'all sales summary'!$B$2:$B$2047,AE$4)))</f>
        <v>7.4548932277615554E-2</v>
      </c>
      <c r="AF58" s="60">
        <f>(AVERAGEIFS('city centre offline'!$K$2:$K$2047,'city centre offline'!$A$2:$A$2047,$A58,'city centre offline'!$B$2:$B$2047,AF$4)*AVERAGEIFS('all sales summary'!$I$2:$I$2047,'all sales summary'!$A$2:$A$2047,$A58,'all sales summary'!$B$2:$B$2047,AF$4))/((AVERAGEIFS('overall city offline'!$K$2:$K$2047,'overall city offline'!$A$2:$A$2047,$A58,'overall city offline'!$B$2:$B$2047,AF$4)*(1-AVERAGEIFS('all sales summary'!$I$2:$I$2047,'all sales summary'!$A$2:$A$2047,$A58,'all sales summary'!$B$2:$B$2047,AF$4)))+(AVERAGEIFS('city centre offline'!$K$2:$K$2047,'city centre offline'!$A$2:$A$2047,$A58,'city centre offline'!$B$2:$B$2047,AF$4)*AVERAGEIFS('all sales summary'!$I$2:$I$2047,'all sales summary'!$A$2:$A$2047,$A58,'all sales summary'!$B$2:$B$2047,AF$4)))</f>
        <v>6.9991259754235771E-2</v>
      </c>
      <c r="AG58" s="60">
        <f>(AVERAGEIFS('city centre offline'!$K$2:$K$2047,'city centre offline'!$A$2:$A$2047,$A58,'city centre offline'!$B$2:$B$2047,AG$4)*AVERAGEIFS('all sales summary'!$I$2:$I$2047,'all sales summary'!$A$2:$A$2047,$A58,'all sales summary'!$B$2:$B$2047,AG$4))/((AVERAGEIFS('overall city offline'!$K$2:$K$2047,'overall city offline'!$A$2:$A$2047,$A58,'overall city offline'!$B$2:$B$2047,AG$4)*(1-AVERAGEIFS('all sales summary'!$I$2:$I$2047,'all sales summary'!$A$2:$A$2047,$A58,'all sales summary'!$B$2:$B$2047,AG$4)))+(AVERAGEIFS('city centre offline'!$K$2:$K$2047,'city centre offline'!$A$2:$A$2047,$A58,'city centre offline'!$B$2:$B$2047,AG$4)*AVERAGEIFS('all sales summary'!$I$2:$I$2047,'all sales summary'!$A$2:$A$2047,$A58,'all sales summary'!$B$2:$B$2047,AG$4)))</f>
        <v>7.8373963893110715E-2</v>
      </c>
      <c r="AH58" s="60">
        <f>(AVERAGEIFS('city centre offline'!$K$2:$K$2047,'city centre offline'!$A$2:$A$2047,$A58,'city centre offline'!$B$2:$B$2047,AH$4)*AVERAGEIFS('all sales summary'!$I$2:$I$2047,'all sales summary'!$A$2:$A$2047,$A58,'all sales summary'!$B$2:$B$2047,AH$4))/((AVERAGEIFS('overall city offline'!$K$2:$K$2047,'overall city offline'!$A$2:$A$2047,$A58,'overall city offline'!$B$2:$B$2047,AH$4)*(1-AVERAGEIFS('all sales summary'!$I$2:$I$2047,'all sales summary'!$A$2:$A$2047,$A58,'all sales summary'!$B$2:$B$2047,AH$4)))+(AVERAGEIFS('city centre offline'!$K$2:$K$2047,'city centre offline'!$A$2:$A$2047,$A58,'city centre offline'!$B$2:$B$2047,AH$4)*AVERAGEIFS('all sales summary'!$I$2:$I$2047,'all sales summary'!$A$2:$A$2047,$A58,'all sales summary'!$B$2:$B$2047,AH$4)))</f>
        <v>8.3333102201650369E-2</v>
      </c>
    </row>
    <row r="59" spans="1:34" x14ac:dyDescent="0.3">
      <c r="A59" t="s">
        <v>61</v>
      </c>
      <c r="B59" s="60">
        <f>(AVERAGEIFS('city centre offline'!$K$2:$K$2047,'city centre offline'!$A$2:$A$2047,$A59,'city centre offline'!$B$2:$B$2047,B$4)*AVERAGEIFS('all sales summary'!$I$2:$I$2047,'all sales summary'!$A$2:$A$2047,$A59,'all sales summary'!$B$2:$B$2047,B$4))/((AVERAGEIFS('overall city offline'!$K$2:$K$2047,'overall city offline'!$A$2:$A$2047,$A59,'overall city offline'!$B$2:$B$2047,B$4)*(1-AVERAGEIFS('all sales summary'!$I$2:$I$2047,'all sales summary'!$A$2:$A$2047,$A59,'all sales summary'!$B$2:$B$2047,B$4)))+(AVERAGEIFS('city centre offline'!$K$2:$K$2047,'city centre offline'!$A$2:$A$2047,$A59,'city centre offline'!$B$2:$B$2047,B$4)*AVERAGEIFS('all sales summary'!$I$2:$I$2047,'all sales summary'!$A$2:$A$2047,$A59,'all sales summary'!$B$2:$B$2047,B$4)))</f>
        <v>0.19733171281710835</v>
      </c>
      <c r="C59" s="60">
        <f>(AVERAGEIFS('city centre offline'!$K$2:$K$2047,'city centre offline'!$A$2:$A$2047,$A59,'city centre offline'!$B$2:$B$2047,C$4)*AVERAGEIFS('all sales summary'!$I$2:$I$2047,'all sales summary'!$A$2:$A$2047,$A59,'all sales summary'!$B$2:$B$2047,C$4))/((AVERAGEIFS('overall city offline'!$K$2:$K$2047,'overall city offline'!$A$2:$A$2047,$A59,'overall city offline'!$B$2:$B$2047,C$4)*(1-AVERAGEIFS('all sales summary'!$I$2:$I$2047,'all sales summary'!$A$2:$A$2047,$A59,'all sales summary'!$B$2:$B$2047,C$4)))+(AVERAGEIFS('city centre offline'!$K$2:$K$2047,'city centre offline'!$A$2:$A$2047,$A59,'city centre offline'!$B$2:$B$2047,C$4)*AVERAGEIFS('all sales summary'!$I$2:$I$2047,'all sales summary'!$A$2:$A$2047,$A59,'all sales summary'!$B$2:$B$2047,C$4)))</f>
        <v>0.19826083946741108</v>
      </c>
      <c r="D59" s="60">
        <f>(AVERAGEIFS('city centre offline'!$K$2:$K$2047,'city centre offline'!$A$2:$A$2047,$A59,'city centre offline'!$B$2:$B$2047,D$4)*AVERAGEIFS('all sales summary'!$I$2:$I$2047,'all sales summary'!$A$2:$A$2047,$A59,'all sales summary'!$B$2:$B$2047,D$4))/((AVERAGEIFS('overall city offline'!$K$2:$K$2047,'overall city offline'!$A$2:$A$2047,$A59,'overall city offline'!$B$2:$B$2047,D$4)*(1-AVERAGEIFS('all sales summary'!$I$2:$I$2047,'all sales summary'!$A$2:$A$2047,$A59,'all sales summary'!$B$2:$B$2047,D$4)))+(AVERAGEIFS('city centre offline'!$K$2:$K$2047,'city centre offline'!$A$2:$A$2047,$A59,'city centre offline'!$B$2:$B$2047,D$4)*AVERAGEIFS('all sales summary'!$I$2:$I$2047,'all sales summary'!$A$2:$A$2047,$A59,'all sales summary'!$B$2:$B$2047,D$4)))</f>
        <v>0.19195071872227182</v>
      </c>
      <c r="E59" s="60">
        <f>(AVERAGEIFS('city centre offline'!$K$2:$K$2047,'city centre offline'!$A$2:$A$2047,$A59,'city centre offline'!$B$2:$B$2047,E$4)*AVERAGEIFS('all sales summary'!$I$2:$I$2047,'all sales summary'!$A$2:$A$2047,$A59,'all sales summary'!$B$2:$B$2047,E$4))/((AVERAGEIFS('overall city offline'!$K$2:$K$2047,'overall city offline'!$A$2:$A$2047,$A59,'overall city offline'!$B$2:$B$2047,E$4)*(1-AVERAGEIFS('all sales summary'!$I$2:$I$2047,'all sales summary'!$A$2:$A$2047,$A59,'all sales summary'!$B$2:$B$2047,E$4)))+(AVERAGEIFS('city centre offline'!$K$2:$K$2047,'city centre offline'!$A$2:$A$2047,$A59,'city centre offline'!$B$2:$B$2047,E$4)*AVERAGEIFS('all sales summary'!$I$2:$I$2047,'all sales summary'!$A$2:$A$2047,$A59,'all sales summary'!$B$2:$B$2047,E$4)))</f>
        <v>0.1819632594470473</v>
      </c>
      <c r="F59" s="60">
        <f>(AVERAGEIFS('city centre offline'!$K$2:$K$2047,'city centre offline'!$A$2:$A$2047,$A59,'city centre offline'!$B$2:$B$2047,F$4)*AVERAGEIFS('all sales summary'!$I$2:$I$2047,'all sales summary'!$A$2:$A$2047,$A59,'all sales summary'!$B$2:$B$2047,F$4))/((AVERAGEIFS('overall city offline'!$K$2:$K$2047,'overall city offline'!$A$2:$A$2047,$A59,'overall city offline'!$B$2:$B$2047,F$4)*(1-AVERAGEIFS('all sales summary'!$I$2:$I$2047,'all sales summary'!$A$2:$A$2047,$A59,'all sales summary'!$B$2:$B$2047,F$4)))+(AVERAGEIFS('city centre offline'!$K$2:$K$2047,'city centre offline'!$A$2:$A$2047,$A59,'city centre offline'!$B$2:$B$2047,F$4)*AVERAGEIFS('all sales summary'!$I$2:$I$2047,'all sales summary'!$A$2:$A$2047,$A59,'all sales summary'!$B$2:$B$2047,F$4)))</f>
        <v>0.18112097629193288</v>
      </c>
      <c r="G59" s="60">
        <f>(AVERAGEIFS('city centre offline'!$K$2:$K$2047,'city centre offline'!$A$2:$A$2047,$A59,'city centre offline'!$B$2:$B$2047,G$4)*AVERAGEIFS('all sales summary'!$I$2:$I$2047,'all sales summary'!$A$2:$A$2047,$A59,'all sales summary'!$B$2:$B$2047,G$4))/((AVERAGEIFS('overall city offline'!$K$2:$K$2047,'overall city offline'!$A$2:$A$2047,$A59,'overall city offline'!$B$2:$B$2047,G$4)*(1-AVERAGEIFS('all sales summary'!$I$2:$I$2047,'all sales summary'!$A$2:$A$2047,$A59,'all sales summary'!$B$2:$B$2047,G$4)))+(AVERAGEIFS('city centre offline'!$K$2:$K$2047,'city centre offline'!$A$2:$A$2047,$A59,'city centre offline'!$B$2:$B$2047,G$4)*AVERAGEIFS('all sales summary'!$I$2:$I$2047,'all sales summary'!$A$2:$A$2047,$A59,'all sales summary'!$B$2:$B$2047,G$4)))</f>
        <v>0.18708077603387596</v>
      </c>
      <c r="H59" s="60">
        <f>(AVERAGEIFS('city centre offline'!$K$2:$K$2047,'city centre offline'!$A$2:$A$2047,$A59,'city centre offline'!$B$2:$B$2047,H$4)*AVERAGEIFS('all sales summary'!$I$2:$I$2047,'all sales summary'!$A$2:$A$2047,$A59,'all sales summary'!$B$2:$B$2047,H$4))/((AVERAGEIFS('overall city offline'!$K$2:$K$2047,'overall city offline'!$A$2:$A$2047,$A59,'overall city offline'!$B$2:$B$2047,H$4)*(1-AVERAGEIFS('all sales summary'!$I$2:$I$2047,'all sales summary'!$A$2:$A$2047,$A59,'all sales summary'!$B$2:$B$2047,H$4)))+(AVERAGEIFS('city centre offline'!$K$2:$K$2047,'city centre offline'!$A$2:$A$2047,$A59,'city centre offline'!$B$2:$B$2047,H$4)*AVERAGEIFS('all sales summary'!$I$2:$I$2047,'all sales summary'!$A$2:$A$2047,$A59,'all sales summary'!$B$2:$B$2047,H$4)))</f>
        <v>0.18673740037124748</v>
      </c>
      <c r="I59" s="60">
        <f>(AVERAGEIFS('city centre offline'!$K$2:$K$2047,'city centre offline'!$A$2:$A$2047,$A59,'city centre offline'!$B$2:$B$2047,I$4)*AVERAGEIFS('all sales summary'!$I$2:$I$2047,'all sales summary'!$A$2:$A$2047,$A59,'all sales summary'!$B$2:$B$2047,I$4))/((AVERAGEIFS('overall city offline'!$K$2:$K$2047,'overall city offline'!$A$2:$A$2047,$A59,'overall city offline'!$B$2:$B$2047,I$4)*(1-AVERAGEIFS('all sales summary'!$I$2:$I$2047,'all sales summary'!$A$2:$A$2047,$A59,'all sales summary'!$B$2:$B$2047,I$4)))+(AVERAGEIFS('city centre offline'!$K$2:$K$2047,'city centre offline'!$A$2:$A$2047,$A59,'city centre offline'!$B$2:$B$2047,I$4)*AVERAGEIFS('all sales summary'!$I$2:$I$2047,'all sales summary'!$A$2:$A$2047,$A59,'all sales summary'!$B$2:$B$2047,I$4)))</f>
        <v>0.18796876639465537</v>
      </c>
      <c r="J59" s="60">
        <f>(AVERAGEIFS('city centre offline'!$K$2:$K$2047,'city centre offline'!$A$2:$A$2047,$A59,'city centre offline'!$B$2:$B$2047,J$4)*AVERAGEIFS('all sales summary'!$I$2:$I$2047,'all sales summary'!$A$2:$A$2047,$A59,'all sales summary'!$B$2:$B$2047,J$4))/((AVERAGEIFS('overall city offline'!$K$2:$K$2047,'overall city offline'!$A$2:$A$2047,$A59,'overall city offline'!$B$2:$B$2047,J$4)*(1-AVERAGEIFS('all sales summary'!$I$2:$I$2047,'all sales summary'!$A$2:$A$2047,$A59,'all sales summary'!$B$2:$B$2047,J$4)))+(AVERAGEIFS('city centre offline'!$K$2:$K$2047,'city centre offline'!$A$2:$A$2047,$A59,'city centre offline'!$B$2:$B$2047,J$4)*AVERAGEIFS('all sales summary'!$I$2:$I$2047,'all sales summary'!$A$2:$A$2047,$A59,'all sales summary'!$B$2:$B$2047,J$4)))</f>
        <v>0.1829222707878212</v>
      </c>
      <c r="K59" s="60">
        <f>(AVERAGEIFS('city centre offline'!$K$2:$K$2047,'city centre offline'!$A$2:$A$2047,$A59,'city centre offline'!$B$2:$B$2047,K$4)*AVERAGEIFS('all sales summary'!$I$2:$I$2047,'all sales summary'!$A$2:$A$2047,$A59,'all sales summary'!$B$2:$B$2047,K$4))/((AVERAGEIFS('overall city offline'!$K$2:$K$2047,'overall city offline'!$A$2:$A$2047,$A59,'overall city offline'!$B$2:$B$2047,K$4)*(1-AVERAGEIFS('all sales summary'!$I$2:$I$2047,'all sales summary'!$A$2:$A$2047,$A59,'all sales summary'!$B$2:$B$2047,K$4)))+(AVERAGEIFS('city centre offline'!$K$2:$K$2047,'city centre offline'!$A$2:$A$2047,$A59,'city centre offline'!$B$2:$B$2047,K$4)*AVERAGEIFS('all sales summary'!$I$2:$I$2047,'all sales summary'!$A$2:$A$2047,$A59,'all sales summary'!$B$2:$B$2047,K$4)))</f>
        <v>0.18760687177833602</v>
      </c>
      <c r="L59" s="60">
        <f>(AVERAGEIFS('city centre offline'!$K$2:$K$2047,'city centre offline'!$A$2:$A$2047,$A59,'city centre offline'!$B$2:$B$2047,L$4)*AVERAGEIFS('all sales summary'!$I$2:$I$2047,'all sales summary'!$A$2:$A$2047,$A59,'all sales summary'!$B$2:$B$2047,L$4))/((AVERAGEIFS('overall city offline'!$K$2:$K$2047,'overall city offline'!$A$2:$A$2047,$A59,'overall city offline'!$B$2:$B$2047,L$4)*(1-AVERAGEIFS('all sales summary'!$I$2:$I$2047,'all sales summary'!$A$2:$A$2047,$A59,'all sales summary'!$B$2:$B$2047,L$4)))+(AVERAGEIFS('city centre offline'!$K$2:$K$2047,'city centre offline'!$A$2:$A$2047,$A59,'city centre offline'!$B$2:$B$2047,L$4)*AVERAGEIFS('all sales summary'!$I$2:$I$2047,'all sales summary'!$A$2:$A$2047,$A59,'all sales summary'!$B$2:$B$2047,L$4)))</f>
        <v>0.19052110385174528</v>
      </c>
      <c r="M59" s="60">
        <f>(AVERAGEIFS('city centre offline'!$K$2:$K$2047,'city centre offline'!$A$2:$A$2047,$A59,'city centre offline'!$B$2:$B$2047,M$4)*AVERAGEIFS('all sales summary'!$I$2:$I$2047,'all sales summary'!$A$2:$A$2047,$A59,'all sales summary'!$B$2:$B$2047,M$4))/((AVERAGEIFS('overall city offline'!$K$2:$K$2047,'overall city offline'!$A$2:$A$2047,$A59,'overall city offline'!$B$2:$B$2047,M$4)*(1-AVERAGEIFS('all sales summary'!$I$2:$I$2047,'all sales summary'!$A$2:$A$2047,$A59,'all sales summary'!$B$2:$B$2047,M$4)))+(AVERAGEIFS('city centre offline'!$K$2:$K$2047,'city centre offline'!$A$2:$A$2047,$A59,'city centre offline'!$B$2:$B$2047,M$4)*AVERAGEIFS('all sales summary'!$I$2:$I$2047,'all sales summary'!$A$2:$A$2047,$A59,'all sales summary'!$B$2:$B$2047,M$4)))</f>
        <v>0.2232509108938088</v>
      </c>
      <c r="N59" s="60">
        <f>(AVERAGEIFS('city centre offline'!$K$2:$K$2047,'city centre offline'!$A$2:$A$2047,$A59,'city centre offline'!$B$2:$B$2047,N$4)*AVERAGEIFS('all sales summary'!$I$2:$I$2047,'all sales summary'!$A$2:$A$2047,$A59,'all sales summary'!$B$2:$B$2047,N$4))/((AVERAGEIFS('overall city offline'!$K$2:$K$2047,'overall city offline'!$A$2:$A$2047,$A59,'overall city offline'!$B$2:$B$2047,N$4)*(1-AVERAGEIFS('all sales summary'!$I$2:$I$2047,'all sales summary'!$A$2:$A$2047,$A59,'all sales summary'!$B$2:$B$2047,N$4)))+(AVERAGEIFS('city centre offline'!$K$2:$K$2047,'city centre offline'!$A$2:$A$2047,$A59,'city centre offline'!$B$2:$B$2047,N$4)*AVERAGEIFS('all sales summary'!$I$2:$I$2047,'all sales summary'!$A$2:$A$2047,$A59,'all sales summary'!$B$2:$B$2047,N$4)))</f>
        <v>0.17900882232648596</v>
      </c>
      <c r="O59" s="60">
        <f>(AVERAGEIFS('city centre offline'!$K$2:$K$2047,'city centre offline'!$A$2:$A$2047,$A59,'city centre offline'!$B$2:$B$2047,O$4)*AVERAGEIFS('all sales summary'!$I$2:$I$2047,'all sales summary'!$A$2:$A$2047,$A59,'all sales summary'!$B$2:$B$2047,O$4))/((AVERAGEIFS('overall city offline'!$K$2:$K$2047,'overall city offline'!$A$2:$A$2047,$A59,'overall city offline'!$B$2:$B$2047,O$4)*(1-AVERAGEIFS('all sales summary'!$I$2:$I$2047,'all sales summary'!$A$2:$A$2047,$A59,'all sales summary'!$B$2:$B$2047,O$4)))+(AVERAGEIFS('city centre offline'!$K$2:$K$2047,'city centre offline'!$A$2:$A$2047,$A59,'city centre offline'!$B$2:$B$2047,O$4)*AVERAGEIFS('all sales summary'!$I$2:$I$2047,'all sales summary'!$A$2:$A$2047,$A59,'all sales summary'!$B$2:$B$2047,O$4)))</f>
        <v>0.17968659173484877</v>
      </c>
      <c r="P59" s="60">
        <f>(AVERAGEIFS('city centre offline'!$K$2:$K$2047,'city centre offline'!$A$2:$A$2047,$A59,'city centre offline'!$B$2:$B$2047,P$4)*AVERAGEIFS('all sales summary'!$I$2:$I$2047,'all sales summary'!$A$2:$A$2047,$A59,'all sales summary'!$B$2:$B$2047,P$4))/((AVERAGEIFS('overall city offline'!$K$2:$K$2047,'overall city offline'!$A$2:$A$2047,$A59,'overall city offline'!$B$2:$B$2047,P$4)*(1-AVERAGEIFS('all sales summary'!$I$2:$I$2047,'all sales summary'!$A$2:$A$2047,$A59,'all sales summary'!$B$2:$B$2047,P$4)))+(AVERAGEIFS('city centre offline'!$K$2:$K$2047,'city centre offline'!$A$2:$A$2047,$A59,'city centre offline'!$B$2:$B$2047,P$4)*AVERAGEIFS('all sales summary'!$I$2:$I$2047,'all sales summary'!$A$2:$A$2047,$A59,'all sales summary'!$B$2:$B$2047,P$4)))</f>
        <v>0.15515292154580165</v>
      </c>
      <c r="Q59" s="60">
        <f>(AVERAGEIFS('city centre offline'!$K$2:$K$2047,'city centre offline'!$A$2:$A$2047,$A59,'city centre offline'!$B$2:$B$2047,Q$4)*AVERAGEIFS('all sales summary'!$I$2:$I$2047,'all sales summary'!$A$2:$A$2047,$A59,'all sales summary'!$B$2:$B$2047,Q$4))/((AVERAGEIFS('overall city offline'!$K$2:$K$2047,'overall city offline'!$A$2:$A$2047,$A59,'overall city offline'!$B$2:$B$2047,Q$4)*(1-AVERAGEIFS('all sales summary'!$I$2:$I$2047,'all sales summary'!$A$2:$A$2047,$A59,'all sales summary'!$B$2:$B$2047,Q$4)))+(AVERAGEIFS('city centre offline'!$K$2:$K$2047,'city centre offline'!$A$2:$A$2047,$A59,'city centre offline'!$B$2:$B$2047,Q$4)*AVERAGEIFS('all sales summary'!$I$2:$I$2047,'all sales summary'!$A$2:$A$2047,$A59,'all sales summary'!$B$2:$B$2047,Q$4)))</f>
        <v>0.11382906934878473</v>
      </c>
      <c r="R59" s="60">
        <f>(AVERAGEIFS('city centre offline'!$K$2:$K$2047,'city centre offline'!$A$2:$A$2047,$A59,'city centre offline'!$B$2:$B$2047,R$4)*AVERAGEIFS('all sales summary'!$I$2:$I$2047,'all sales summary'!$A$2:$A$2047,$A59,'all sales summary'!$B$2:$B$2047,R$4))/((AVERAGEIFS('overall city offline'!$K$2:$K$2047,'overall city offline'!$A$2:$A$2047,$A59,'overall city offline'!$B$2:$B$2047,R$4)*(1-AVERAGEIFS('all sales summary'!$I$2:$I$2047,'all sales summary'!$A$2:$A$2047,$A59,'all sales summary'!$B$2:$B$2047,R$4)))+(AVERAGEIFS('city centre offline'!$K$2:$K$2047,'city centre offline'!$A$2:$A$2047,$A59,'city centre offline'!$B$2:$B$2047,R$4)*AVERAGEIFS('all sales summary'!$I$2:$I$2047,'all sales summary'!$A$2:$A$2047,$A59,'all sales summary'!$B$2:$B$2047,R$4)))</f>
        <v>0.10855239330345609</v>
      </c>
      <c r="S59" s="60">
        <f>(AVERAGEIFS('city centre offline'!$K$2:$K$2047,'city centre offline'!$A$2:$A$2047,$A59,'city centre offline'!$B$2:$B$2047,S$4)*AVERAGEIFS('all sales summary'!$I$2:$I$2047,'all sales summary'!$A$2:$A$2047,$A59,'all sales summary'!$B$2:$B$2047,S$4))/((AVERAGEIFS('overall city offline'!$K$2:$K$2047,'overall city offline'!$A$2:$A$2047,$A59,'overall city offline'!$B$2:$B$2047,S$4)*(1-AVERAGEIFS('all sales summary'!$I$2:$I$2047,'all sales summary'!$A$2:$A$2047,$A59,'all sales summary'!$B$2:$B$2047,S$4)))+(AVERAGEIFS('city centre offline'!$K$2:$K$2047,'city centre offline'!$A$2:$A$2047,$A59,'city centre offline'!$B$2:$B$2047,S$4)*AVERAGEIFS('all sales summary'!$I$2:$I$2047,'all sales summary'!$A$2:$A$2047,$A59,'all sales summary'!$B$2:$B$2047,S$4)))</f>
        <v>0.11715890566624287</v>
      </c>
      <c r="T59" s="60">
        <f>(AVERAGEIFS('city centre offline'!$K$2:$K$2047,'city centre offline'!$A$2:$A$2047,$A59,'city centre offline'!$B$2:$B$2047,T$4)*AVERAGEIFS('all sales summary'!$I$2:$I$2047,'all sales summary'!$A$2:$A$2047,$A59,'all sales summary'!$B$2:$B$2047,T$4))/((AVERAGEIFS('overall city offline'!$K$2:$K$2047,'overall city offline'!$A$2:$A$2047,$A59,'overall city offline'!$B$2:$B$2047,T$4)*(1-AVERAGEIFS('all sales summary'!$I$2:$I$2047,'all sales summary'!$A$2:$A$2047,$A59,'all sales summary'!$B$2:$B$2047,T$4)))+(AVERAGEIFS('city centre offline'!$K$2:$K$2047,'city centre offline'!$A$2:$A$2047,$A59,'city centre offline'!$B$2:$B$2047,T$4)*AVERAGEIFS('all sales summary'!$I$2:$I$2047,'all sales summary'!$A$2:$A$2047,$A59,'all sales summary'!$B$2:$B$2047,T$4)))</f>
        <v>0.14680814697606892</v>
      </c>
      <c r="U59" s="60">
        <f>(AVERAGEIFS('city centre offline'!$K$2:$K$2047,'city centre offline'!$A$2:$A$2047,$A59,'city centre offline'!$B$2:$B$2047,U$4)*AVERAGEIFS('all sales summary'!$I$2:$I$2047,'all sales summary'!$A$2:$A$2047,$A59,'all sales summary'!$B$2:$B$2047,U$4))/((AVERAGEIFS('overall city offline'!$K$2:$K$2047,'overall city offline'!$A$2:$A$2047,$A59,'overall city offline'!$B$2:$B$2047,U$4)*(1-AVERAGEIFS('all sales summary'!$I$2:$I$2047,'all sales summary'!$A$2:$A$2047,$A59,'all sales summary'!$B$2:$B$2047,U$4)))+(AVERAGEIFS('city centre offline'!$K$2:$K$2047,'city centre offline'!$A$2:$A$2047,$A59,'city centre offline'!$B$2:$B$2047,U$4)*AVERAGEIFS('all sales summary'!$I$2:$I$2047,'all sales summary'!$A$2:$A$2047,$A59,'all sales summary'!$B$2:$B$2047,U$4)))</f>
        <v>0.16660643806883951</v>
      </c>
      <c r="V59" s="60">
        <f>(AVERAGEIFS('city centre offline'!$K$2:$K$2047,'city centre offline'!$A$2:$A$2047,$A59,'city centre offline'!$B$2:$B$2047,V$4)*AVERAGEIFS('all sales summary'!$I$2:$I$2047,'all sales summary'!$A$2:$A$2047,$A59,'all sales summary'!$B$2:$B$2047,V$4))/((AVERAGEIFS('overall city offline'!$K$2:$K$2047,'overall city offline'!$A$2:$A$2047,$A59,'overall city offline'!$B$2:$B$2047,V$4)*(1-AVERAGEIFS('all sales summary'!$I$2:$I$2047,'all sales summary'!$A$2:$A$2047,$A59,'all sales summary'!$B$2:$B$2047,V$4)))+(AVERAGEIFS('city centre offline'!$K$2:$K$2047,'city centre offline'!$A$2:$A$2047,$A59,'city centre offline'!$B$2:$B$2047,V$4)*AVERAGEIFS('all sales summary'!$I$2:$I$2047,'all sales summary'!$A$2:$A$2047,$A59,'all sales summary'!$B$2:$B$2047,V$4)))</f>
        <v>0.1599085098310071</v>
      </c>
      <c r="W59" s="60">
        <f>(AVERAGEIFS('city centre offline'!$K$2:$K$2047,'city centre offline'!$A$2:$A$2047,$A59,'city centre offline'!$B$2:$B$2047,W$4)*AVERAGEIFS('all sales summary'!$I$2:$I$2047,'all sales summary'!$A$2:$A$2047,$A59,'all sales summary'!$B$2:$B$2047,W$4))/((AVERAGEIFS('overall city offline'!$K$2:$K$2047,'overall city offline'!$A$2:$A$2047,$A59,'overall city offline'!$B$2:$B$2047,W$4)*(1-AVERAGEIFS('all sales summary'!$I$2:$I$2047,'all sales summary'!$A$2:$A$2047,$A59,'all sales summary'!$B$2:$B$2047,W$4)))+(AVERAGEIFS('city centre offline'!$K$2:$K$2047,'city centre offline'!$A$2:$A$2047,$A59,'city centre offline'!$B$2:$B$2047,W$4)*AVERAGEIFS('all sales summary'!$I$2:$I$2047,'all sales summary'!$A$2:$A$2047,$A59,'all sales summary'!$B$2:$B$2047,W$4)))</f>
        <v>0.14223571864480472</v>
      </c>
      <c r="X59" s="60">
        <f>(AVERAGEIFS('city centre offline'!$K$2:$K$2047,'city centre offline'!$A$2:$A$2047,$A59,'city centre offline'!$B$2:$B$2047,X$4)*AVERAGEIFS('all sales summary'!$I$2:$I$2047,'all sales summary'!$A$2:$A$2047,$A59,'all sales summary'!$B$2:$B$2047,X$4))/((AVERAGEIFS('overall city offline'!$K$2:$K$2047,'overall city offline'!$A$2:$A$2047,$A59,'overall city offline'!$B$2:$B$2047,X$4)*(1-AVERAGEIFS('all sales summary'!$I$2:$I$2047,'all sales summary'!$A$2:$A$2047,$A59,'all sales summary'!$B$2:$B$2047,X$4)))+(AVERAGEIFS('city centre offline'!$K$2:$K$2047,'city centre offline'!$A$2:$A$2047,$A59,'city centre offline'!$B$2:$B$2047,X$4)*AVERAGEIFS('all sales summary'!$I$2:$I$2047,'all sales summary'!$A$2:$A$2047,$A59,'all sales summary'!$B$2:$B$2047,X$4)))</f>
        <v>0.16002662657333902</v>
      </c>
      <c r="Y59" s="60">
        <f>(AVERAGEIFS('city centre offline'!$K$2:$K$2047,'city centre offline'!$A$2:$A$2047,$A59,'city centre offline'!$B$2:$B$2047,Y$4)*AVERAGEIFS('all sales summary'!$I$2:$I$2047,'all sales summary'!$A$2:$A$2047,$A59,'all sales summary'!$B$2:$B$2047,Y$4))/((AVERAGEIFS('overall city offline'!$K$2:$K$2047,'overall city offline'!$A$2:$A$2047,$A59,'overall city offline'!$B$2:$B$2047,Y$4)*(1-AVERAGEIFS('all sales summary'!$I$2:$I$2047,'all sales summary'!$A$2:$A$2047,$A59,'all sales summary'!$B$2:$B$2047,Y$4)))+(AVERAGEIFS('city centre offline'!$K$2:$K$2047,'city centre offline'!$A$2:$A$2047,$A59,'city centre offline'!$B$2:$B$2047,Y$4)*AVERAGEIFS('all sales summary'!$I$2:$I$2047,'all sales summary'!$A$2:$A$2047,$A59,'all sales summary'!$B$2:$B$2047,Y$4)))</f>
        <v>0.18689973946830959</v>
      </c>
      <c r="Z59" s="60">
        <f>(AVERAGEIFS('city centre offline'!$K$2:$K$2047,'city centre offline'!$A$2:$A$2047,$A59,'city centre offline'!$B$2:$B$2047,Z$4)*AVERAGEIFS('all sales summary'!$I$2:$I$2047,'all sales summary'!$A$2:$A$2047,$A59,'all sales summary'!$B$2:$B$2047,Z$4))/((AVERAGEIFS('overall city offline'!$K$2:$K$2047,'overall city offline'!$A$2:$A$2047,$A59,'overall city offline'!$B$2:$B$2047,Z$4)*(1-AVERAGEIFS('all sales summary'!$I$2:$I$2047,'all sales summary'!$A$2:$A$2047,$A59,'all sales summary'!$B$2:$B$2047,Z$4)))+(AVERAGEIFS('city centre offline'!$K$2:$K$2047,'city centre offline'!$A$2:$A$2047,$A59,'city centre offline'!$B$2:$B$2047,Z$4)*AVERAGEIFS('all sales summary'!$I$2:$I$2047,'all sales summary'!$A$2:$A$2047,$A59,'all sales summary'!$B$2:$B$2047,Z$4)))</f>
        <v>0.11414375160472667</v>
      </c>
      <c r="AA59" s="60">
        <f>(AVERAGEIFS('city centre offline'!$K$2:$K$2047,'city centre offline'!$A$2:$A$2047,$A59,'city centre offline'!$B$2:$B$2047,AA$4)*AVERAGEIFS('all sales summary'!$I$2:$I$2047,'all sales summary'!$A$2:$A$2047,$A59,'all sales summary'!$B$2:$B$2047,AA$4))/((AVERAGEIFS('overall city offline'!$K$2:$K$2047,'overall city offline'!$A$2:$A$2047,$A59,'overall city offline'!$B$2:$B$2047,AA$4)*(1-AVERAGEIFS('all sales summary'!$I$2:$I$2047,'all sales summary'!$A$2:$A$2047,$A59,'all sales summary'!$B$2:$B$2047,AA$4)))+(AVERAGEIFS('city centre offline'!$K$2:$K$2047,'city centre offline'!$A$2:$A$2047,$A59,'city centre offline'!$B$2:$B$2047,AA$4)*AVERAGEIFS('all sales summary'!$I$2:$I$2047,'all sales summary'!$A$2:$A$2047,$A59,'all sales summary'!$B$2:$B$2047,AA$4)))</f>
        <v>0.1133264466821015</v>
      </c>
      <c r="AB59" s="60">
        <f>(AVERAGEIFS('city centre offline'!$K$2:$K$2047,'city centre offline'!$A$2:$A$2047,$A59,'city centre offline'!$B$2:$B$2047,AB$4)*AVERAGEIFS('all sales summary'!$I$2:$I$2047,'all sales summary'!$A$2:$A$2047,$A59,'all sales summary'!$B$2:$B$2047,AB$4))/((AVERAGEIFS('overall city offline'!$K$2:$K$2047,'overall city offline'!$A$2:$A$2047,$A59,'overall city offline'!$B$2:$B$2047,AB$4)*(1-AVERAGEIFS('all sales summary'!$I$2:$I$2047,'all sales summary'!$A$2:$A$2047,$A59,'all sales summary'!$B$2:$B$2047,AB$4)))+(AVERAGEIFS('city centre offline'!$K$2:$K$2047,'city centre offline'!$A$2:$A$2047,$A59,'city centre offline'!$B$2:$B$2047,AB$4)*AVERAGEIFS('all sales summary'!$I$2:$I$2047,'all sales summary'!$A$2:$A$2047,$A59,'all sales summary'!$B$2:$B$2047,AB$4)))</f>
        <v>0.10606994470859639</v>
      </c>
      <c r="AC59" s="60">
        <f>(AVERAGEIFS('city centre offline'!$K$2:$K$2047,'city centre offline'!$A$2:$A$2047,$A59,'city centre offline'!$B$2:$B$2047,AC$4)*AVERAGEIFS('all sales summary'!$I$2:$I$2047,'all sales summary'!$A$2:$A$2047,$A59,'all sales summary'!$B$2:$B$2047,AC$4))/((AVERAGEIFS('overall city offline'!$K$2:$K$2047,'overall city offline'!$A$2:$A$2047,$A59,'overall city offline'!$B$2:$B$2047,AC$4)*(1-AVERAGEIFS('all sales summary'!$I$2:$I$2047,'all sales summary'!$A$2:$A$2047,$A59,'all sales summary'!$B$2:$B$2047,AC$4)))+(AVERAGEIFS('city centre offline'!$K$2:$K$2047,'city centre offline'!$A$2:$A$2047,$A59,'city centre offline'!$B$2:$B$2047,AC$4)*AVERAGEIFS('all sales summary'!$I$2:$I$2047,'all sales summary'!$A$2:$A$2047,$A59,'all sales summary'!$B$2:$B$2047,AC$4)))</f>
        <v>0.16041390322049776</v>
      </c>
      <c r="AD59" s="60">
        <f>(AVERAGEIFS('city centre offline'!$K$2:$K$2047,'city centre offline'!$A$2:$A$2047,$A59,'city centre offline'!$B$2:$B$2047,AD$4)*AVERAGEIFS('all sales summary'!$I$2:$I$2047,'all sales summary'!$A$2:$A$2047,$A59,'all sales summary'!$B$2:$B$2047,AD$4))/((AVERAGEIFS('overall city offline'!$K$2:$K$2047,'overall city offline'!$A$2:$A$2047,$A59,'overall city offline'!$B$2:$B$2047,AD$4)*(1-AVERAGEIFS('all sales summary'!$I$2:$I$2047,'all sales summary'!$A$2:$A$2047,$A59,'all sales summary'!$B$2:$B$2047,AD$4)))+(AVERAGEIFS('city centre offline'!$K$2:$K$2047,'city centre offline'!$A$2:$A$2047,$A59,'city centre offline'!$B$2:$B$2047,AD$4)*AVERAGEIFS('all sales summary'!$I$2:$I$2047,'all sales summary'!$A$2:$A$2047,$A59,'all sales summary'!$B$2:$B$2047,AD$4)))</f>
        <v>0.13801866698071233</v>
      </c>
      <c r="AE59" s="60">
        <f>(AVERAGEIFS('city centre offline'!$K$2:$K$2047,'city centre offline'!$A$2:$A$2047,$A59,'city centre offline'!$B$2:$B$2047,AE$4)*AVERAGEIFS('all sales summary'!$I$2:$I$2047,'all sales summary'!$A$2:$A$2047,$A59,'all sales summary'!$B$2:$B$2047,AE$4))/((AVERAGEIFS('overall city offline'!$K$2:$K$2047,'overall city offline'!$A$2:$A$2047,$A59,'overall city offline'!$B$2:$B$2047,AE$4)*(1-AVERAGEIFS('all sales summary'!$I$2:$I$2047,'all sales summary'!$A$2:$A$2047,$A59,'all sales summary'!$B$2:$B$2047,AE$4)))+(AVERAGEIFS('city centre offline'!$K$2:$K$2047,'city centre offline'!$A$2:$A$2047,$A59,'city centre offline'!$B$2:$B$2047,AE$4)*AVERAGEIFS('all sales summary'!$I$2:$I$2047,'all sales summary'!$A$2:$A$2047,$A59,'all sales summary'!$B$2:$B$2047,AE$4)))</f>
        <v>0.11778192039368789</v>
      </c>
      <c r="AF59" s="60">
        <f>(AVERAGEIFS('city centre offline'!$K$2:$K$2047,'city centre offline'!$A$2:$A$2047,$A59,'city centre offline'!$B$2:$B$2047,AF$4)*AVERAGEIFS('all sales summary'!$I$2:$I$2047,'all sales summary'!$A$2:$A$2047,$A59,'all sales summary'!$B$2:$B$2047,AF$4))/((AVERAGEIFS('overall city offline'!$K$2:$K$2047,'overall city offline'!$A$2:$A$2047,$A59,'overall city offline'!$B$2:$B$2047,AF$4)*(1-AVERAGEIFS('all sales summary'!$I$2:$I$2047,'all sales summary'!$A$2:$A$2047,$A59,'all sales summary'!$B$2:$B$2047,AF$4)))+(AVERAGEIFS('city centre offline'!$K$2:$K$2047,'city centre offline'!$A$2:$A$2047,$A59,'city centre offline'!$B$2:$B$2047,AF$4)*AVERAGEIFS('all sales summary'!$I$2:$I$2047,'all sales summary'!$A$2:$A$2047,$A59,'all sales summary'!$B$2:$B$2047,AF$4)))</f>
        <v>0.11819348802506754</v>
      </c>
      <c r="AG59" s="60">
        <f>(AVERAGEIFS('city centre offline'!$K$2:$K$2047,'city centre offline'!$A$2:$A$2047,$A59,'city centre offline'!$B$2:$B$2047,AG$4)*AVERAGEIFS('all sales summary'!$I$2:$I$2047,'all sales summary'!$A$2:$A$2047,$A59,'all sales summary'!$B$2:$B$2047,AG$4))/((AVERAGEIFS('overall city offline'!$K$2:$K$2047,'overall city offline'!$A$2:$A$2047,$A59,'overall city offline'!$B$2:$B$2047,AG$4)*(1-AVERAGEIFS('all sales summary'!$I$2:$I$2047,'all sales summary'!$A$2:$A$2047,$A59,'all sales summary'!$B$2:$B$2047,AG$4)))+(AVERAGEIFS('city centre offline'!$K$2:$K$2047,'city centre offline'!$A$2:$A$2047,$A59,'city centre offline'!$B$2:$B$2047,AG$4)*AVERAGEIFS('all sales summary'!$I$2:$I$2047,'all sales summary'!$A$2:$A$2047,$A59,'all sales summary'!$B$2:$B$2047,AG$4)))</f>
        <v>0.12949562731741537</v>
      </c>
      <c r="AH59" s="60">
        <f>(AVERAGEIFS('city centre offline'!$K$2:$K$2047,'city centre offline'!$A$2:$A$2047,$A59,'city centre offline'!$B$2:$B$2047,AH$4)*AVERAGEIFS('all sales summary'!$I$2:$I$2047,'all sales summary'!$A$2:$A$2047,$A59,'all sales summary'!$B$2:$B$2047,AH$4))/((AVERAGEIFS('overall city offline'!$K$2:$K$2047,'overall city offline'!$A$2:$A$2047,$A59,'overall city offline'!$B$2:$B$2047,AH$4)*(1-AVERAGEIFS('all sales summary'!$I$2:$I$2047,'all sales summary'!$A$2:$A$2047,$A59,'all sales summary'!$B$2:$B$2047,AH$4)))+(AVERAGEIFS('city centre offline'!$K$2:$K$2047,'city centre offline'!$A$2:$A$2047,$A59,'city centre offline'!$B$2:$B$2047,AH$4)*AVERAGEIFS('all sales summary'!$I$2:$I$2047,'all sales summary'!$A$2:$A$2047,$A59,'all sales summary'!$B$2:$B$2047,AH$4)))</f>
        <v>0.12943229130177489</v>
      </c>
    </row>
    <row r="60" spans="1:34" x14ac:dyDescent="0.3">
      <c r="A60" t="s">
        <v>62</v>
      </c>
      <c r="B60" s="60">
        <f>(AVERAGEIFS('city centre offline'!$K$2:$K$2047,'city centre offline'!$A$2:$A$2047,$A60,'city centre offline'!$B$2:$B$2047,B$4)*AVERAGEIFS('all sales summary'!$I$2:$I$2047,'all sales summary'!$A$2:$A$2047,$A60,'all sales summary'!$B$2:$B$2047,B$4))/((AVERAGEIFS('overall city offline'!$K$2:$K$2047,'overall city offline'!$A$2:$A$2047,$A60,'overall city offline'!$B$2:$B$2047,B$4)*(1-AVERAGEIFS('all sales summary'!$I$2:$I$2047,'all sales summary'!$A$2:$A$2047,$A60,'all sales summary'!$B$2:$B$2047,B$4)))+(AVERAGEIFS('city centre offline'!$K$2:$K$2047,'city centre offline'!$A$2:$A$2047,$A60,'city centre offline'!$B$2:$B$2047,B$4)*AVERAGEIFS('all sales summary'!$I$2:$I$2047,'all sales summary'!$A$2:$A$2047,$A60,'all sales summary'!$B$2:$B$2047,B$4)))</f>
        <v>0.15419413528175865</v>
      </c>
      <c r="C60" s="60">
        <f>(AVERAGEIFS('city centre offline'!$K$2:$K$2047,'city centre offline'!$A$2:$A$2047,$A60,'city centre offline'!$B$2:$B$2047,C$4)*AVERAGEIFS('all sales summary'!$I$2:$I$2047,'all sales summary'!$A$2:$A$2047,$A60,'all sales summary'!$B$2:$B$2047,C$4))/((AVERAGEIFS('overall city offline'!$K$2:$K$2047,'overall city offline'!$A$2:$A$2047,$A60,'overall city offline'!$B$2:$B$2047,C$4)*(1-AVERAGEIFS('all sales summary'!$I$2:$I$2047,'all sales summary'!$A$2:$A$2047,$A60,'all sales summary'!$B$2:$B$2047,C$4)))+(AVERAGEIFS('city centre offline'!$K$2:$K$2047,'city centre offline'!$A$2:$A$2047,$A60,'city centre offline'!$B$2:$B$2047,C$4)*AVERAGEIFS('all sales summary'!$I$2:$I$2047,'all sales summary'!$A$2:$A$2047,$A60,'all sales summary'!$B$2:$B$2047,C$4)))</f>
        <v>0.16074810280275639</v>
      </c>
      <c r="D60" s="60">
        <f>(AVERAGEIFS('city centre offline'!$K$2:$K$2047,'city centre offline'!$A$2:$A$2047,$A60,'city centre offline'!$B$2:$B$2047,D$4)*AVERAGEIFS('all sales summary'!$I$2:$I$2047,'all sales summary'!$A$2:$A$2047,$A60,'all sales summary'!$B$2:$B$2047,D$4))/((AVERAGEIFS('overall city offline'!$K$2:$K$2047,'overall city offline'!$A$2:$A$2047,$A60,'overall city offline'!$B$2:$B$2047,D$4)*(1-AVERAGEIFS('all sales summary'!$I$2:$I$2047,'all sales summary'!$A$2:$A$2047,$A60,'all sales summary'!$B$2:$B$2047,D$4)))+(AVERAGEIFS('city centre offline'!$K$2:$K$2047,'city centre offline'!$A$2:$A$2047,$A60,'city centre offline'!$B$2:$B$2047,D$4)*AVERAGEIFS('all sales summary'!$I$2:$I$2047,'all sales summary'!$A$2:$A$2047,$A60,'all sales summary'!$B$2:$B$2047,D$4)))</f>
        <v>0.16309023991935831</v>
      </c>
      <c r="E60" s="60">
        <f>(AVERAGEIFS('city centre offline'!$K$2:$K$2047,'city centre offline'!$A$2:$A$2047,$A60,'city centre offline'!$B$2:$B$2047,E$4)*AVERAGEIFS('all sales summary'!$I$2:$I$2047,'all sales summary'!$A$2:$A$2047,$A60,'all sales summary'!$B$2:$B$2047,E$4))/((AVERAGEIFS('overall city offline'!$K$2:$K$2047,'overall city offline'!$A$2:$A$2047,$A60,'overall city offline'!$B$2:$B$2047,E$4)*(1-AVERAGEIFS('all sales summary'!$I$2:$I$2047,'all sales summary'!$A$2:$A$2047,$A60,'all sales summary'!$B$2:$B$2047,E$4)))+(AVERAGEIFS('city centre offline'!$K$2:$K$2047,'city centre offline'!$A$2:$A$2047,$A60,'city centre offline'!$B$2:$B$2047,E$4)*AVERAGEIFS('all sales summary'!$I$2:$I$2047,'all sales summary'!$A$2:$A$2047,$A60,'all sales summary'!$B$2:$B$2047,E$4)))</f>
        <v>0.15581902092799663</v>
      </c>
      <c r="F60" s="60">
        <f>(AVERAGEIFS('city centre offline'!$K$2:$K$2047,'city centre offline'!$A$2:$A$2047,$A60,'city centre offline'!$B$2:$B$2047,F$4)*AVERAGEIFS('all sales summary'!$I$2:$I$2047,'all sales summary'!$A$2:$A$2047,$A60,'all sales summary'!$B$2:$B$2047,F$4))/((AVERAGEIFS('overall city offline'!$K$2:$K$2047,'overall city offline'!$A$2:$A$2047,$A60,'overall city offline'!$B$2:$B$2047,F$4)*(1-AVERAGEIFS('all sales summary'!$I$2:$I$2047,'all sales summary'!$A$2:$A$2047,$A60,'all sales summary'!$B$2:$B$2047,F$4)))+(AVERAGEIFS('city centre offline'!$K$2:$K$2047,'city centre offline'!$A$2:$A$2047,$A60,'city centre offline'!$B$2:$B$2047,F$4)*AVERAGEIFS('all sales summary'!$I$2:$I$2047,'all sales summary'!$A$2:$A$2047,$A60,'all sales summary'!$B$2:$B$2047,F$4)))</f>
        <v>0.17146276250539894</v>
      </c>
      <c r="G60" s="60">
        <f>(AVERAGEIFS('city centre offline'!$K$2:$K$2047,'city centre offline'!$A$2:$A$2047,$A60,'city centre offline'!$B$2:$B$2047,G$4)*AVERAGEIFS('all sales summary'!$I$2:$I$2047,'all sales summary'!$A$2:$A$2047,$A60,'all sales summary'!$B$2:$B$2047,G$4))/((AVERAGEIFS('overall city offline'!$K$2:$K$2047,'overall city offline'!$A$2:$A$2047,$A60,'overall city offline'!$B$2:$B$2047,G$4)*(1-AVERAGEIFS('all sales summary'!$I$2:$I$2047,'all sales summary'!$A$2:$A$2047,$A60,'all sales summary'!$B$2:$B$2047,G$4)))+(AVERAGEIFS('city centre offline'!$K$2:$K$2047,'city centre offline'!$A$2:$A$2047,$A60,'city centre offline'!$B$2:$B$2047,G$4)*AVERAGEIFS('all sales summary'!$I$2:$I$2047,'all sales summary'!$A$2:$A$2047,$A60,'all sales summary'!$B$2:$B$2047,G$4)))</f>
        <v>0.17285090535936706</v>
      </c>
      <c r="H60" s="60">
        <f>(AVERAGEIFS('city centre offline'!$K$2:$K$2047,'city centre offline'!$A$2:$A$2047,$A60,'city centre offline'!$B$2:$B$2047,H$4)*AVERAGEIFS('all sales summary'!$I$2:$I$2047,'all sales summary'!$A$2:$A$2047,$A60,'all sales summary'!$B$2:$B$2047,H$4))/((AVERAGEIFS('overall city offline'!$K$2:$K$2047,'overall city offline'!$A$2:$A$2047,$A60,'overall city offline'!$B$2:$B$2047,H$4)*(1-AVERAGEIFS('all sales summary'!$I$2:$I$2047,'all sales summary'!$A$2:$A$2047,$A60,'all sales summary'!$B$2:$B$2047,H$4)))+(AVERAGEIFS('city centre offline'!$K$2:$K$2047,'city centre offline'!$A$2:$A$2047,$A60,'city centre offline'!$B$2:$B$2047,H$4)*AVERAGEIFS('all sales summary'!$I$2:$I$2047,'all sales summary'!$A$2:$A$2047,$A60,'all sales summary'!$B$2:$B$2047,H$4)))</f>
        <v>0.17159575084773704</v>
      </c>
      <c r="I60" s="60">
        <f>(AVERAGEIFS('city centre offline'!$K$2:$K$2047,'city centre offline'!$A$2:$A$2047,$A60,'city centre offline'!$B$2:$B$2047,I$4)*AVERAGEIFS('all sales summary'!$I$2:$I$2047,'all sales summary'!$A$2:$A$2047,$A60,'all sales summary'!$B$2:$B$2047,I$4))/((AVERAGEIFS('overall city offline'!$K$2:$K$2047,'overall city offline'!$A$2:$A$2047,$A60,'overall city offline'!$B$2:$B$2047,I$4)*(1-AVERAGEIFS('all sales summary'!$I$2:$I$2047,'all sales summary'!$A$2:$A$2047,$A60,'all sales summary'!$B$2:$B$2047,I$4)))+(AVERAGEIFS('city centre offline'!$K$2:$K$2047,'city centre offline'!$A$2:$A$2047,$A60,'city centre offline'!$B$2:$B$2047,I$4)*AVERAGEIFS('all sales summary'!$I$2:$I$2047,'all sales summary'!$A$2:$A$2047,$A60,'all sales summary'!$B$2:$B$2047,I$4)))</f>
        <v>0.14621254238248618</v>
      </c>
      <c r="J60" s="60">
        <f>(AVERAGEIFS('city centre offline'!$K$2:$K$2047,'city centre offline'!$A$2:$A$2047,$A60,'city centre offline'!$B$2:$B$2047,J$4)*AVERAGEIFS('all sales summary'!$I$2:$I$2047,'all sales summary'!$A$2:$A$2047,$A60,'all sales summary'!$B$2:$B$2047,J$4))/((AVERAGEIFS('overall city offline'!$K$2:$K$2047,'overall city offline'!$A$2:$A$2047,$A60,'overall city offline'!$B$2:$B$2047,J$4)*(1-AVERAGEIFS('all sales summary'!$I$2:$I$2047,'all sales summary'!$A$2:$A$2047,$A60,'all sales summary'!$B$2:$B$2047,J$4)))+(AVERAGEIFS('city centre offline'!$K$2:$K$2047,'city centre offline'!$A$2:$A$2047,$A60,'city centre offline'!$B$2:$B$2047,J$4)*AVERAGEIFS('all sales summary'!$I$2:$I$2047,'all sales summary'!$A$2:$A$2047,$A60,'all sales summary'!$B$2:$B$2047,J$4)))</f>
        <v>0.13915128154563383</v>
      </c>
      <c r="K60" s="60">
        <f>(AVERAGEIFS('city centre offline'!$K$2:$K$2047,'city centre offline'!$A$2:$A$2047,$A60,'city centre offline'!$B$2:$B$2047,K$4)*AVERAGEIFS('all sales summary'!$I$2:$I$2047,'all sales summary'!$A$2:$A$2047,$A60,'all sales summary'!$B$2:$B$2047,K$4))/((AVERAGEIFS('overall city offline'!$K$2:$K$2047,'overall city offline'!$A$2:$A$2047,$A60,'overall city offline'!$B$2:$B$2047,K$4)*(1-AVERAGEIFS('all sales summary'!$I$2:$I$2047,'all sales summary'!$A$2:$A$2047,$A60,'all sales summary'!$B$2:$B$2047,K$4)))+(AVERAGEIFS('city centre offline'!$K$2:$K$2047,'city centre offline'!$A$2:$A$2047,$A60,'city centre offline'!$B$2:$B$2047,K$4)*AVERAGEIFS('all sales summary'!$I$2:$I$2047,'all sales summary'!$A$2:$A$2047,$A60,'all sales summary'!$B$2:$B$2047,K$4)))</f>
        <v>0.14231104617751722</v>
      </c>
      <c r="L60" s="60">
        <f>(AVERAGEIFS('city centre offline'!$K$2:$K$2047,'city centre offline'!$A$2:$A$2047,$A60,'city centre offline'!$B$2:$B$2047,L$4)*AVERAGEIFS('all sales summary'!$I$2:$I$2047,'all sales summary'!$A$2:$A$2047,$A60,'all sales summary'!$B$2:$B$2047,L$4))/((AVERAGEIFS('overall city offline'!$K$2:$K$2047,'overall city offline'!$A$2:$A$2047,$A60,'overall city offline'!$B$2:$B$2047,L$4)*(1-AVERAGEIFS('all sales summary'!$I$2:$I$2047,'all sales summary'!$A$2:$A$2047,$A60,'all sales summary'!$B$2:$B$2047,L$4)))+(AVERAGEIFS('city centre offline'!$K$2:$K$2047,'city centre offline'!$A$2:$A$2047,$A60,'city centre offline'!$B$2:$B$2047,L$4)*AVERAGEIFS('all sales summary'!$I$2:$I$2047,'all sales summary'!$A$2:$A$2047,$A60,'all sales summary'!$B$2:$B$2047,L$4)))</f>
        <v>0.13253402098965547</v>
      </c>
      <c r="M60" s="60">
        <f>(AVERAGEIFS('city centre offline'!$K$2:$K$2047,'city centre offline'!$A$2:$A$2047,$A60,'city centre offline'!$B$2:$B$2047,M$4)*AVERAGEIFS('all sales summary'!$I$2:$I$2047,'all sales summary'!$A$2:$A$2047,$A60,'all sales summary'!$B$2:$B$2047,M$4))/((AVERAGEIFS('overall city offline'!$K$2:$K$2047,'overall city offline'!$A$2:$A$2047,$A60,'overall city offline'!$B$2:$B$2047,M$4)*(1-AVERAGEIFS('all sales summary'!$I$2:$I$2047,'all sales summary'!$A$2:$A$2047,$A60,'all sales summary'!$B$2:$B$2047,M$4)))+(AVERAGEIFS('city centre offline'!$K$2:$K$2047,'city centre offline'!$A$2:$A$2047,$A60,'city centre offline'!$B$2:$B$2047,M$4)*AVERAGEIFS('all sales summary'!$I$2:$I$2047,'all sales summary'!$A$2:$A$2047,$A60,'all sales summary'!$B$2:$B$2047,M$4)))</f>
        <v>0.16041748951292581</v>
      </c>
      <c r="N60" s="60">
        <f>(AVERAGEIFS('city centre offline'!$K$2:$K$2047,'city centre offline'!$A$2:$A$2047,$A60,'city centre offline'!$B$2:$B$2047,N$4)*AVERAGEIFS('all sales summary'!$I$2:$I$2047,'all sales summary'!$A$2:$A$2047,$A60,'all sales summary'!$B$2:$B$2047,N$4))/((AVERAGEIFS('overall city offline'!$K$2:$K$2047,'overall city offline'!$A$2:$A$2047,$A60,'overall city offline'!$B$2:$B$2047,N$4)*(1-AVERAGEIFS('all sales summary'!$I$2:$I$2047,'all sales summary'!$A$2:$A$2047,$A60,'all sales summary'!$B$2:$B$2047,N$4)))+(AVERAGEIFS('city centre offline'!$K$2:$K$2047,'city centre offline'!$A$2:$A$2047,$A60,'city centre offline'!$B$2:$B$2047,N$4)*AVERAGEIFS('all sales summary'!$I$2:$I$2047,'all sales summary'!$A$2:$A$2047,$A60,'all sales summary'!$B$2:$B$2047,N$4)))</f>
        <v>0.13739228505210449</v>
      </c>
      <c r="O60" s="60">
        <f>(AVERAGEIFS('city centre offline'!$K$2:$K$2047,'city centre offline'!$A$2:$A$2047,$A60,'city centre offline'!$B$2:$B$2047,O$4)*AVERAGEIFS('all sales summary'!$I$2:$I$2047,'all sales summary'!$A$2:$A$2047,$A60,'all sales summary'!$B$2:$B$2047,O$4))/((AVERAGEIFS('overall city offline'!$K$2:$K$2047,'overall city offline'!$A$2:$A$2047,$A60,'overall city offline'!$B$2:$B$2047,O$4)*(1-AVERAGEIFS('all sales summary'!$I$2:$I$2047,'all sales summary'!$A$2:$A$2047,$A60,'all sales summary'!$B$2:$B$2047,O$4)))+(AVERAGEIFS('city centre offline'!$K$2:$K$2047,'city centre offline'!$A$2:$A$2047,$A60,'city centre offline'!$B$2:$B$2047,O$4)*AVERAGEIFS('all sales summary'!$I$2:$I$2047,'all sales summary'!$A$2:$A$2047,$A60,'all sales summary'!$B$2:$B$2047,O$4)))</f>
        <v>0.14036657249377718</v>
      </c>
      <c r="P60" s="60">
        <f>(AVERAGEIFS('city centre offline'!$K$2:$K$2047,'city centre offline'!$A$2:$A$2047,$A60,'city centre offline'!$B$2:$B$2047,P$4)*AVERAGEIFS('all sales summary'!$I$2:$I$2047,'all sales summary'!$A$2:$A$2047,$A60,'all sales summary'!$B$2:$B$2047,P$4))/((AVERAGEIFS('overall city offline'!$K$2:$K$2047,'overall city offline'!$A$2:$A$2047,$A60,'overall city offline'!$B$2:$B$2047,P$4)*(1-AVERAGEIFS('all sales summary'!$I$2:$I$2047,'all sales summary'!$A$2:$A$2047,$A60,'all sales summary'!$B$2:$B$2047,P$4)))+(AVERAGEIFS('city centre offline'!$K$2:$K$2047,'city centre offline'!$A$2:$A$2047,$A60,'city centre offline'!$B$2:$B$2047,P$4)*AVERAGEIFS('all sales summary'!$I$2:$I$2047,'all sales summary'!$A$2:$A$2047,$A60,'all sales summary'!$B$2:$B$2047,P$4)))</f>
        <v>0.10380671623036411</v>
      </c>
      <c r="Q60" s="60">
        <f>(AVERAGEIFS('city centre offline'!$K$2:$K$2047,'city centre offline'!$A$2:$A$2047,$A60,'city centre offline'!$B$2:$B$2047,Q$4)*AVERAGEIFS('all sales summary'!$I$2:$I$2047,'all sales summary'!$A$2:$A$2047,$A60,'all sales summary'!$B$2:$B$2047,Q$4))/((AVERAGEIFS('overall city offline'!$K$2:$K$2047,'overall city offline'!$A$2:$A$2047,$A60,'overall city offline'!$B$2:$B$2047,Q$4)*(1-AVERAGEIFS('all sales summary'!$I$2:$I$2047,'all sales summary'!$A$2:$A$2047,$A60,'all sales summary'!$B$2:$B$2047,Q$4)))+(AVERAGEIFS('city centre offline'!$K$2:$K$2047,'city centre offline'!$A$2:$A$2047,$A60,'city centre offline'!$B$2:$B$2047,Q$4)*AVERAGEIFS('all sales summary'!$I$2:$I$2047,'all sales summary'!$A$2:$A$2047,$A60,'all sales summary'!$B$2:$B$2047,Q$4)))</f>
        <v>2.3461994821483315E-2</v>
      </c>
      <c r="R60" s="60">
        <f>(AVERAGEIFS('city centre offline'!$K$2:$K$2047,'city centre offline'!$A$2:$A$2047,$A60,'city centre offline'!$B$2:$B$2047,R$4)*AVERAGEIFS('all sales summary'!$I$2:$I$2047,'all sales summary'!$A$2:$A$2047,$A60,'all sales summary'!$B$2:$B$2047,R$4))/((AVERAGEIFS('overall city offline'!$K$2:$K$2047,'overall city offline'!$A$2:$A$2047,$A60,'overall city offline'!$B$2:$B$2047,R$4)*(1-AVERAGEIFS('all sales summary'!$I$2:$I$2047,'all sales summary'!$A$2:$A$2047,$A60,'all sales summary'!$B$2:$B$2047,R$4)))+(AVERAGEIFS('city centre offline'!$K$2:$K$2047,'city centre offline'!$A$2:$A$2047,$A60,'city centre offline'!$B$2:$B$2047,R$4)*AVERAGEIFS('all sales summary'!$I$2:$I$2047,'all sales summary'!$A$2:$A$2047,$A60,'all sales summary'!$B$2:$B$2047,R$4)))</f>
        <v>2.3736642612372256E-2</v>
      </c>
      <c r="S60" s="60">
        <f>(AVERAGEIFS('city centre offline'!$K$2:$K$2047,'city centre offline'!$A$2:$A$2047,$A60,'city centre offline'!$B$2:$B$2047,S$4)*AVERAGEIFS('all sales summary'!$I$2:$I$2047,'all sales summary'!$A$2:$A$2047,$A60,'all sales summary'!$B$2:$B$2047,S$4))/((AVERAGEIFS('overall city offline'!$K$2:$K$2047,'overall city offline'!$A$2:$A$2047,$A60,'overall city offline'!$B$2:$B$2047,S$4)*(1-AVERAGEIFS('all sales summary'!$I$2:$I$2047,'all sales summary'!$A$2:$A$2047,$A60,'all sales summary'!$B$2:$B$2047,S$4)))+(AVERAGEIFS('city centre offline'!$K$2:$K$2047,'city centre offline'!$A$2:$A$2047,$A60,'city centre offline'!$B$2:$B$2047,S$4)*AVERAGEIFS('all sales summary'!$I$2:$I$2047,'all sales summary'!$A$2:$A$2047,$A60,'all sales summary'!$B$2:$B$2047,S$4)))</f>
        <v>6.7059863309916021E-2</v>
      </c>
      <c r="T60" s="60">
        <f>(AVERAGEIFS('city centre offline'!$K$2:$K$2047,'city centre offline'!$A$2:$A$2047,$A60,'city centre offline'!$B$2:$B$2047,T$4)*AVERAGEIFS('all sales summary'!$I$2:$I$2047,'all sales summary'!$A$2:$A$2047,$A60,'all sales summary'!$B$2:$B$2047,T$4))/((AVERAGEIFS('overall city offline'!$K$2:$K$2047,'overall city offline'!$A$2:$A$2047,$A60,'overall city offline'!$B$2:$B$2047,T$4)*(1-AVERAGEIFS('all sales summary'!$I$2:$I$2047,'all sales summary'!$A$2:$A$2047,$A60,'all sales summary'!$B$2:$B$2047,T$4)))+(AVERAGEIFS('city centre offline'!$K$2:$K$2047,'city centre offline'!$A$2:$A$2047,$A60,'city centre offline'!$B$2:$B$2047,T$4)*AVERAGEIFS('all sales summary'!$I$2:$I$2047,'all sales summary'!$A$2:$A$2047,$A60,'all sales summary'!$B$2:$B$2047,T$4)))</f>
        <v>0.10981777309280037</v>
      </c>
      <c r="U60" s="60">
        <f>(AVERAGEIFS('city centre offline'!$K$2:$K$2047,'city centre offline'!$A$2:$A$2047,$A60,'city centre offline'!$B$2:$B$2047,U$4)*AVERAGEIFS('all sales summary'!$I$2:$I$2047,'all sales summary'!$A$2:$A$2047,$A60,'all sales summary'!$B$2:$B$2047,U$4))/((AVERAGEIFS('overall city offline'!$K$2:$K$2047,'overall city offline'!$A$2:$A$2047,$A60,'overall city offline'!$B$2:$B$2047,U$4)*(1-AVERAGEIFS('all sales summary'!$I$2:$I$2047,'all sales summary'!$A$2:$A$2047,$A60,'all sales summary'!$B$2:$B$2047,U$4)))+(AVERAGEIFS('city centre offline'!$K$2:$K$2047,'city centre offline'!$A$2:$A$2047,$A60,'city centre offline'!$B$2:$B$2047,U$4)*AVERAGEIFS('all sales summary'!$I$2:$I$2047,'all sales summary'!$A$2:$A$2047,$A60,'all sales summary'!$B$2:$B$2047,U$4)))</f>
        <v>0.12333356511185437</v>
      </c>
      <c r="V60" s="60">
        <f>(AVERAGEIFS('city centre offline'!$K$2:$K$2047,'city centre offline'!$A$2:$A$2047,$A60,'city centre offline'!$B$2:$B$2047,V$4)*AVERAGEIFS('all sales summary'!$I$2:$I$2047,'all sales summary'!$A$2:$A$2047,$A60,'all sales summary'!$B$2:$B$2047,V$4))/((AVERAGEIFS('overall city offline'!$K$2:$K$2047,'overall city offline'!$A$2:$A$2047,$A60,'overall city offline'!$B$2:$B$2047,V$4)*(1-AVERAGEIFS('all sales summary'!$I$2:$I$2047,'all sales summary'!$A$2:$A$2047,$A60,'all sales summary'!$B$2:$B$2047,V$4)))+(AVERAGEIFS('city centre offline'!$K$2:$K$2047,'city centre offline'!$A$2:$A$2047,$A60,'city centre offline'!$B$2:$B$2047,V$4)*AVERAGEIFS('all sales summary'!$I$2:$I$2047,'all sales summary'!$A$2:$A$2047,$A60,'all sales summary'!$B$2:$B$2047,V$4)))</f>
        <v>0.12246729671222743</v>
      </c>
      <c r="W60" s="60">
        <f>(AVERAGEIFS('city centre offline'!$K$2:$K$2047,'city centre offline'!$A$2:$A$2047,$A60,'city centre offline'!$B$2:$B$2047,W$4)*AVERAGEIFS('all sales summary'!$I$2:$I$2047,'all sales summary'!$A$2:$A$2047,$A60,'all sales summary'!$B$2:$B$2047,W$4))/((AVERAGEIFS('overall city offline'!$K$2:$K$2047,'overall city offline'!$A$2:$A$2047,$A60,'overall city offline'!$B$2:$B$2047,W$4)*(1-AVERAGEIFS('all sales summary'!$I$2:$I$2047,'all sales summary'!$A$2:$A$2047,$A60,'all sales summary'!$B$2:$B$2047,W$4)))+(AVERAGEIFS('city centre offline'!$K$2:$K$2047,'city centre offline'!$A$2:$A$2047,$A60,'city centre offline'!$B$2:$B$2047,W$4)*AVERAGEIFS('all sales summary'!$I$2:$I$2047,'all sales summary'!$A$2:$A$2047,$A60,'all sales summary'!$B$2:$B$2047,W$4)))</f>
        <v>9.5219739499127459E-2</v>
      </c>
      <c r="X60" s="60">
        <f>(AVERAGEIFS('city centre offline'!$K$2:$K$2047,'city centre offline'!$A$2:$A$2047,$A60,'city centre offline'!$B$2:$B$2047,X$4)*AVERAGEIFS('all sales summary'!$I$2:$I$2047,'all sales summary'!$A$2:$A$2047,$A60,'all sales summary'!$B$2:$B$2047,X$4))/((AVERAGEIFS('overall city offline'!$K$2:$K$2047,'overall city offline'!$A$2:$A$2047,$A60,'overall city offline'!$B$2:$B$2047,X$4)*(1-AVERAGEIFS('all sales summary'!$I$2:$I$2047,'all sales summary'!$A$2:$A$2047,$A60,'all sales summary'!$B$2:$B$2047,X$4)))+(AVERAGEIFS('city centre offline'!$K$2:$K$2047,'city centre offline'!$A$2:$A$2047,$A60,'city centre offline'!$B$2:$B$2047,X$4)*AVERAGEIFS('all sales summary'!$I$2:$I$2047,'all sales summary'!$A$2:$A$2047,$A60,'all sales summary'!$B$2:$B$2047,X$4)))</f>
        <v>6.6690264347971567E-2</v>
      </c>
      <c r="Y60" s="60">
        <f>(AVERAGEIFS('city centre offline'!$K$2:$K$2047,'city centre offline'!$A$2:$A$2047,$A60,'city centre offline'!$B$2:$B$2047,Y$4)*AVERAGEIFS('all sales summary'!$I$2:$I$2047,'all sales summary'!$A$2:$A$2047,$A60,'all sales summary'!$B$2:$B$2047,Y$4))/((AVERAGEIFS('overall city offline'!$K$2:$K$2047,'overall city offline'!$A$2:$A$2047,$A60,'overall city offline'!$B$2:$B$2047,Y$4)*(1-AVERAGEIFS('all sales summary'!$I$2:$I$2047,'all sales summary'!$A$2:$A$2047,$A60,'all sales summary'!$B$2:$B$2047,Y$4)))+(AVERAGEIFS('city centre offline'!$K$2:$K$2047,'city centre offline'!$A$2:$A$2047,$A60,'city centre offline'!$B$2:$B$2047,Y$4)*AVERAGEIFS('all sales summary'!$I$2:$I$2047,'all sales summary'!$A$2:$A$2047,$A60,'all sales summary'!$B$2:$B$2047,Y$4)))</f>
        <v>0.14082457501804754</v>
      </c>
      <c r="Z60" s="60">
        <f>(AVERAGEIFS('city centre offline'!$K$2:$K$2047,'city centre offline'!$A$2:$A$2047,$A60,'city centre offline'!$B$2:$B$2047,Z$4)*AVERAGEIFS('all sales summary'!$I$2:$I$2047,'all sales summary'!$A$2:$A$2047,$A60,'all sales summary'!$B$2:$B$2047,Z$4))/((AVERAGEIFS('overall city offline'!$K$2:$K$2047,'overall city offline'!$A$2:$A$2047,$A60,'overall city offline'!$B$2:$B$2047,Z$4)*(1-AVERAGEIFS('all sales summary'!$I$2:$I$2047,'all sales summary'!$A$2:$A$2047,$A60,'all sales summary'!$B$2:$B$2047,Z$4)))+(AVERAGEIFS('city centre offline'!$K$2:$K$2047,'city centre offline'!$A$2:$A$2047,$A60,'city centre offline'!$B$2:$B$2047,Z$4)*AVERAGEIFS('all sales summary'!$I$2:$I$2047,'all sales summary'!$A$2:$A$2047,$A60,'all sales summary'!$B$2:$B$2047,Z$4)))</f>
        <v>5.0133048585100419E-2</v>
      </c>
      <c r="AA60" s="60">
        <f>(AVERAGEIFS('city centre offline'!$K$2:$K$2047,'city centre offline'!$A$2:$A$2047,$A60,'city centre offline'!$B$2:$B$2047,AA$4)*AVERAGEIFS('all sales summary'!$I$2:$I$2047,'all sales summary'!$A$2:$A$2047,$A60,'all sales summary'!$B$2:$B$2047,AA$4))/((AVERAGEIFS('overall city offline'!$K$2:$K$2047,'overall city offline'!$A$2:$A$2047,$A60,'overall city offline'!$B$2:$B$2047,AA$4)*(1-AVERAGEIFS('all sales summary'!$I$2:$I$2047,'all sales summary'!$A$2:$A$2047,$A60,'all sales summary'!$B$2:$B$2047,AA$4)))+(AVERAGEIFS('city centre offline'!$K$2:$K$2047,'city centre offline'!$A$2:$A$2047,$A60,'city centre offline'!$B$2:$B$2047,AA$4)*AVERAGEIFS('all sales summary'!$I$2:$I$2047,'all sales summary'!$A$2:$A$2047,$A60,'all sales summary'!$B$2:$B$2047,AA$4)))</f>
        <v>4.6945745537362527E-2</v>
      </c>
      <c r="AB60" s="60">
        <f>(AVERAGEIFS('city centre offline'!$K$2:$K$2047,'city centre offline'!$A$2:$A$2047,$A60,'city centre offline'!$B$2:$B$2047,AB$4)*AVERAGEIFS('all sales summary'!$I$2:$I$2047,'all sales summary'!$A$2:$A$2047,$A60,'all sales summary'!$B$2:$B$2047,AB$4))/((AVERAGEIFS('overall city offline'!$K$2:$K$2047,'overall city offline'!$A$2:$A$2047,$A60,'overall city offline'!$B$2:$B$2047,AB$4)*(1-AVERAGEIFS('all sales summary'!$I$2:$I$2047,'all sales summary'!$A$2:$A$2047,$A60,'all sales summary'!$B$2:$B$2047,AB$4)))+(AVERAGEIFS('city centre offline'!$K$2:$K$2047,'city centre offline'!$A$2:$A$2047,$A60,'city centre offline'!$B$2:$B$2047,AB$4)*AVERAGEIFS('all sales summary'!$I$2:$I$2047,'all sales summary'!$A$2:$A$2047,$A60,'all sales summary'!$B$2:$B$2047,AB$4)))</f>
        <v>3.917249330562033E-2</v>
      </c>
      <c r="AC60" s="60">
        <f>(AVERAGEIFS('city centre offline'!$K$2:$K$2047,'city centre offline'!$A$2:$A$2047,$A60,'city centre offline'!$B$2:$B$2047,AC$4)*AVERAGEIFS('all sales summary'!$I$2:$I$2047,'all sales summary'!$A$2:$A$2047,$A60,'all sales summary'!$B$2:$B$2047,AC$4))/((AVERAGEIFS('overall city offline'!$K$2:$K$2047,'overall city offline'!$A$2:$A$2047,$A60,'overall city offline'!$B$2:$B$2047,AC$4)*(1-AVERAGEIFS('all sales summary'!$I$2:$I$2047,'all sales summary'!$A$2:$A$2047,$A60,'all sales summary'!$B$2:$B$2047,AC$4)))+(AVERAGEIFS('city centre offline'!$K$2:$K$2047,'city centre offline'!$A$2:$A$2047,$A60,'city centre offline'!$B$2:$B$2047,AC$4)*AVERAGEIFS('all sales summary'!$I$2:$I$2047,'all sales summary'!$A$2:$A$2047,$A60,'all sales summary'!$B$2:$B$2047,AC$4)))</f>
        <v>9.2730917969892634E-2</v>
      </c>
      <c r="AD60" s="60">
        <f>(AVERAGEIFS('city centre offline'!$K$2:$K$2047,'city centre offline'!$A$2:$A$2047,$A60,'city centre offline'!$B$2:$B$2047,AD$4)*AVERAGEIFS('all sales summary'!$I$2:$I$2047,'all sales summary'!$A$2:$A$2047,$A60,'all sales summary'!$B$2:$B$2047,AD$4))/((AVERAGEIFS('overall city offline'!$K$2:$K$2047,'overall city offline'!$A$2:$A$2047,$A60,'overall city offline'!$B$2:$B$2047,AD$4)*(1-AVERAGEIFS('all sales summary'!$I$2:$I$2047,'all sales summary'!$A$2:$A$2047,$A60,'all sales summary'!$B$2:$B$2047,AD$4)))+(AVERAGEIFS('city centre offline'!$K$2:$K$2047,'city centre offline'!$A$2:$A$2047,$A60,'city centre offline'!$B$2:$B$2047,AD$4)*AVERAGEIFS('all sales summary'!$I$2:$I$2047,'all sales summary'!$A$2:$A$2047,$A60,'all sales summary'!$B$2:$B$2047,AD$4)))</f>
        <v>0.1069477958320471</v>
      </c>
      <c r="AE60" s="60">
        <f>(AVERAGEIFS('city centre offline'!$K$2:$K$2047,'city centre offline'!$A$2:$A$2047,$A60,'city centre offline'!$B$2:$B$2047,AE$4)*AVERAGEIFS('all sales summary'!$I$2:$I$2047,'all sales summary'!$A$2:$A$2047,$A60,'all sales summary'!$B$2:$B$2047,AE$4))/((AVERAGEIFS('overall city offline'!$K$2:$K$2047,'overall city offline'!$A$2:$A$2047,$A60,'overall city offline'!$B$2:$B$2047,AE$4)*(1-AVERAGEIFS('all sales summary'!$I$2:$I$2047,'all sales summary'!$A$2:$A$2047,$A60,'all sales summary'!$B$2:$B$2047,AE$4)))+(AVERAGEIFS('city centre offline'!$K$2:$K$2047,'city centre offline'!$A$2:$A$2047,$A60,'city centre offline'!$B$2:$B$2047,AE$4)*AVERAGEIFS('all sales summary'!$I$2:$I$2047,'all sales summary'!$A$2:$A$2047,$A60,'all sales summary'!$B$2:$B$2047,AE$4)))</f>
        <v>0.10489450150819268</v>
      </c>
      <c r="AF60" s="60">
        <f>(AVERAGEIFS('city centre offline'!$K$2:$K$2047,'city centre offline'!$A$2:$A$2047,$A60,'city centre offline'!$B$2:$B$2047,AF$4)*AVERAGEIFS('all sales summary'!$I$2:$I$2047,'all sales summary'!$A$2:$A$2047,$A60,'all sales summary'!$B$2:$B$2047,AF$4))/((AVERAGEIFS('overall city offline'!$K$2:$K$2047,'overall city offline'!$A$2:$A$2047,$A60,'overall city offline'!$B$2:$B$2047,AF$4)*(1-AVERAGEIFS('all sales summary'!$I$2:$I$2047,'all sales summary'!$A$2:$A$2047,$A60,'all sales summary'!$B$2:$B$2047,AF$4)))+(AVERAGEIFS('city centre offline'!$K$2:$K$2047,'city centre offline'!$A$2:$A$2047,$A60,'city centre offline'!$B$2:$B$2047,AF$4)*AVERAGEIFS('all sales summary'!$I$2:$I$2047,'all sales summary'!$A$2:$A$2047,$A60,'all sales summary'!$B$2:$B$2047,AF$4)))</f>
        <v>0.10682608411482719</v>
      </c>
      <c r="AG60" s="60">
        <f>(AVERAGEIFS('city centre offline'!$K$2:$K$2047,'city centre offline'!$A$2:$A$2047,$A60,'city centre offline'!$B$2:$B$2047,AG$4)*AVERAGEIFS('all sales summary'!$I$2:$I$2047,'all sales summary'!$A$2:$A$2047,$A60,'all sales summary'!$B$2:$B$2047,AG$4))/((AVERAGEIFS('overall city offline'!$K$2:$K$2047,'overall city offline'!$A$2:$A$2047,$A60,'overall city offline'!$B$2:$B$2047,AG$4)*(1-AVERAGEIFS('all sales summary'!$I$2:$I$2047,'all sales summary'!$A$2:$A$2047,$A60,'all sales summary'!$B$2:$B$2047,AG$4)))+(AVERAGEIFS('city centre offline'!$K$2:$K$2047,'city centre offline'!$A$2:$A$2047,$A60,'city centre offline'!$B$2:$B$2047,AG$4)*AVERAGEIFS('all sales summary'!$I$2:$I$2047,'all sales summary'!$A$2:$A$2047,$A60,'all sales summary'!$B$2:$B$2047,AG$4)))</f>
        <v>0.1115241894567032</v>
      </c>
      <c r="AH60" s="60">
        <f>(AVERAGEIFS('city centre offline'!$K$2:$K$2047,'city centre offline'!$A$2:$A$2047,$A60,'city centre offline'!$B$2:$B$2047,AH$4)*AVERAGEIFS('all sales summary'!$I$2:$I$2047,'all sales summary'!$A$2:$A$2047,$A60,'all sales summary'!$B$2:$B$2047,AH$4))/((AVERAGEIFS('overall city offline'!$K$2:$K$2047,'overall city offline'!$A$2:$A$2047,$A60,'overall city offline'!$B$2:$B$2047,AH$4)*(1-AVERAGEIFS('all sales summary'!$I$2:$I$2047,'all sales summary'!$A$2:$A$2047,$A60,'all sales summary'!$B$2:$B$2047,AH$4)))+(AVERAGEIFS('city centre offline'!$K$2:$K$2047,'city centre offline'!$A$2:$A$2047,$A60,'city centre offline'!$B$2:$B$2047,AH$4)*AVERAGEIFS('all sales summary'!$I$2:$I$2047,'all sales summary'!$A$2:$A$2047,$A60,'all sales summary'!$B$2:$B$2047,AH$4)))</f>
        <v>0.11680516790139449</v>
      </c>
    </row>
    <row r="61" spans="1:34" x14ac:dyDescent="0.3">
      <c r="A61" t="s">
        <v>63</v>
      </c>
      <c r="B61" s="60">
        <f>(AVERAGEIFS('city centre offline'!$K$2:$K$2047,'city centre offline'!$A$2:$A$2047,$A61,'city centre offline'!$B$2:$B$2047,B$4)*AVERAGEIFS('all sales summary'!$I$2:$I$2047,'all sales summary'!$A$2:$A$2047,$A61,'all sales summary'!$B$2:$B$2047,B$4))/((AVERAGEIFS('overall city offline'!$K$2:$K$2047,'overall city offline'!$A$2:$A$2047,$A61,'overall city offline'!$B$2:$B$2047,B$4)*(1-AVERAGEIFS('all sales summary'!$I$2:$I$2047,'all sales summary'!$A$2:$A$2047,$A61,'all sales summary'!$B$2:$B$2047,B$4)))+(AVERAGEIFS('city centre offline'!$K$2:$K$2047,'city centre offline'!$A$2:$A$2047,$A61,'city centre offline'!$B$2:$B$2047,B$4)*AVERAGEIFS('all sales summary'!$I$2:$I$2047,'all sales summary'!$A$2:$A$2047,$A61,'all sales summary'!$B$2:$B$2047,B$4)))</f>
        <v>0.35076171383150606</v>
      </c>
      <c r="C61" s="60">
        <f>(AVERAGEIFS('city centre offline'!$K$2:$K$2047,'city centre offline'!$A$2:$A$2047,$A61,'city centre offline'!$B$2:$B$2047,C$4)*AVERAGEIFS('all sales summary'!$I$2:$I$2047,'all sales summary'!$A$2:$A$2047,$A61,'all sales summary'!$B$2:$B$2047,C$4))/((AVERAGEIFS('overall city offline'!$K$2:$K$2047,'overall city offline'!$A$2:$A$2047,$A61,'overall city offline'!$B$2:$B$2047,C$4)*(1-AVERAGEIFS('all sales summary'!$I$2:$I$2047,'all sales summary'!$A$2:$A$2047,$A61,'all sales summary'!$B$2:$B$2047,C$4)))+(AVERAGEIFS('city centre offline'!$K$2:$K$2047,'city centre offline'!$A$2:$A$2047,$A61,'city centre offline'!$B$2:$B$2047,C$4)*AVERAGEIFS('all sales summary'!$I$2:$I$2047,'all sales summary'!$A$2:$A$2047,$A61,'all sales summary'!$B$2:$B$2047,C$4)))</f>
        <v>0.34167885696807854</v>
      </c>
      <c r="D61" s="60">
        <f>(AVERAGEIFS('city centre offline'!$K$2:$K$2047,'city centre offline'!$A$2:$A$2047,$A61,'city centre offline'!$B$2:$B$2047,D$4)*AVERAGEIFS('all sales summary'!$I$2:$I$2047,'all sales summary'!$A$2:$A$2047,$A61,'all sales summary'!$B$2:$B$2047,D$4))/((AVERAGEIFS('overall city offline'!$K$2:$K$2047,'overall city offline'!$A$2:$A$2047,$A61,'overall city offline'!$B$2:$B$2047,D$4)*(1-AVERAGEIFS('all sales summary'!$I$2:$I$2047,'all sales summary'!$A$2:$A$2047,$A61,'all sales summary'!$B$2:$B$2047,D$4)))+(AVERAGEIFS('city centre offline'!$K$2:$K$2047,'city centre offline'!$A$2:$A$2047,$A61,'city centre offline'!$B$2:$B$2047,D$4)*AVERAGEIFS('all sales summary'!$I$2:$I$2047,'all sales summary'!$A$2:$A$2047,$A61,'all sales summary'!$B$2:$B$2047,D$4)))</f>
        <v>0.34475143458397389</v>
      </c>
      <c r="E61" s="60">
        <f>(AVERAGEIFS('city centre offline'!$K$2:$K$2047,'city centre offline'!$A$2:$A$2047,$A61,'city centre offline'!$B$2:$B$2047,E$4)*AVERAGEIFS('all sales summary'!$I$2:$I$2047,'all sales summary'!$A$2:$A$2047,$A61,'all sales summary'!$B$2:$B$2047,E$4))/((AVERAGEIFS('overall city offline'!$K$2:$K$2047,'overall city offline'!$A$2:$A$2047,$A61,'overall city offline'!$B$2:$B$2047,E$4)*(1-AVERAGEIFS('all sales summary'!$I$2:$I$2047,'all sales summary'!$A$2:$A$2047,$A61,'all sales summary'!$B$2:$B$2047,E$4)))+(AVERAGEIFS('city centre offline'!$K$2:$K$2047,'city centre offline'!$A$2:$A$2047,$A61,'city centre offline'!$B$2:$B$2047,E$4)*AVERAGEIFS('all sales summary'!$I$2:$I$2047,'all sales summary'!$A$2:$A$2047,$A61,'all sales summary'!$B$2:$B$2047,E$4)))</f>
        <v>0.34150459185924414</v>
      </c>
      <c r="F61" s="60">
        <f>(AVERAGEIFS('city centre offline'!$K$2:$K$2047,'city centre offline'!$A$2:$A$2047,$A61,'city centre offline'!$B$2:$B$2047,F$4)*AVERAGEIFS('all sales summary'!$I$2:$I$2047,'all sales summary'!$A$2:$A$2047,$A61,'all sales summary'!$B$2:$B$2047,F$4))/((AVERAGEIFS('overall city offline'!$K$2:$K$2047,'overall city offline'!$A$2:$A$2047,$A61,'overall city offline'!$B$2:$B$2047,F$4)*(1-AVERAGEIFS('all sales summary'!$I$2:$I$2047,'all sales summary'!$A$2:$A$2047,$A61,'all sales summary'!$B$2:$B$2047,F$4)))+(AVERAGEIFS('city centre offline'!$K$2:$K$2047,'city centre offline'!$A$2:$A$2047,$A61,'city centre offline'!$B$2:$B$2047,F$4)*AVERAGEIFS('all sales summary'!$I$2:$I$2047,'all sales summary'!$A$2:$A$2047,$A61,'all sales summary'!$B$2:$B$2047,F$4)))</f>
        <v>0.34740850977537135</v>
      </c>
      <c r="G61" s="60">
        <f>(AVERAGEIFS('city centre offline'!$K$2:$K$2047,'city centre offline'!$A$2:$A$2047,$A61,'city centre offline'!$B$2:$B$2047,G$4)*AVERAGEIFS('all sales summary'!$I$2:$I$2047,'all sales summary'!$A$2:$A$2047,$A61,'all sales summary'!$B$2:$B$2047,G$4))/((AVERAGEIFS('overall city offline'!$K$2:$K$2047,'overall city offline'!$A$2:$A$2047,$A61,'overall city offline'!$B$2:$B$2047,G$4)*(1-AVERAGEIFS('all sales summary'!$I$2:$I$2047,'all sales summary'!$A$2:$A$2047,$A61,'all sales summary'!$B$2:$B$2047,G$4)))+(AVERAGEIFS('city centre offline'!$K$2:$K$2047,'city centre offline'!$A$2:$A$2047,$A61,'city centre offline'!$B$2:$B$2047,G$4)*AVERAGEIFS('all sales summary'!$I$2:$I$2047,'all sales summary'!$A$2:$A$2047,$A61,'all sales summary'!$B$2:$B$2047,G$4)))</f>
        <v>0.34384678030838095</v>
      </c>
      <c r="H61" s="60">
        <f>(AVERAGEIFS('city centre offline'!$K$2:$K$2047,'city centre offline'!$A$2:$A$2047,$A61,'city centre offline'!$B$2:$B$2047,H$4)*AVERAGEIFS('all sales summary'!$I$2:$I$2047,'all sales summary'!$A$2:$A$2047,$A61,'all sales summary'!$B$2:$B$2047,H$4))/((AVERAGEIFS('overall city offline'!$K$2:$K$2047,'overall city offline'!$A$2:$A$2047,$A61,'overall city offline'!$B$2:$B$2047,H$4)*(1-AVERAGEIFS('all sales summary'!$I$2:$I$2047,'all sales summary'!$A$2:$A$2047,$A61,'all sales summary'!$B$2:$B$2047,H$4)))+(AVERAGEIFS('city centre offline'!$K$2:$K$2047,'city centre offline'!$A$2:$A$2047,$A61,'city centre offline'!$B$2:$B$2047,H$4)*AVERAGEIFS('all sales summary'!$I$2:$I$2047,'all sales summary'!$A$2:$A$2047,$A61,'all sales summary'!$B$2:$B$2047,H$4)))</f>
        <v>0.35285175225941667</v>
      </c>
      <c r="I61" s="60">
        <f>(AVERAGEIFS('city centre offline'!$K$2:$K$2047,'city centre offline'!$A$2:$A$2047,$A61,'city centre offline'!$B$2:$B$2047,I$4)*AVERAGEIFS('all sales summary'!$I$2:$I$2047,'all sales summary'!$A$2:$A$2047,$A61,'all sales summary'!$B$2:$B$2047,I$4))/((AVERAGEIFS('overall city offline'!$K$2:$K$2047,'overall city offline'!$A$2:$A$2047,$A61,'overall city offline'!$B$2:$B$2047,I$4)*(1-AVERAGEIFS('all sales summary'!$I$2:$I$2047,'all sales summary'!$A$2:$A$2047,$A61,'all sales summary'!$B$2:$B$2047,I$4)))+(AVERAGEIFS('city centre offline'!$K$2:$K$2047,'city centre offline'!$A$2:$A$2047,$A61,'city centre offline'!$B$2:$B$2047,I$4)*AVERAGEIFS('all sales summary'!$I$2:$I$2047,'all sales summary'!$A$2:$A$2047,$A61,'all sales summary'!$B$2:$B$2047,I$4)))</f>
        <v>0.35079716825643414</v>
      </c>
      <c r="J61" s="60">
        <f>(AVERAGEIFS('city centre offline'!$K$2:$K$2047,'city centre offline'!$A$2:$A$2047,$A61,'city centre offline'!$B$2:$B$2047,J$4)*AVERAGEIFS('all sales summary'!$I$2:$I$2047,'all sales summary'!$A$2:$A$2047,$A61,'all sales summary'!$B$2:$B$2047,J$4))/((AVERAGEIFS('overall city offline'!$K$2:$K$2047,'overall city offline'!$A$2:$A$2047,$A61,'overall city offline'!$B$2:$B$2047,J$4)*(1-AVERAGEIFS('all sales summary'!$I$2:$I$2047,'all sales summary'!$A$2:$A$2047,$A61,'all sales summary'!$B$2:$B$2047,J$4)))+(AVERAGEIFS('city centre offline'!$K$2:$K$2047,'city centre offline'!$A$2:$A$2047,$A61,'city centre offline'!$B$2:$B$2047,J$4)*AVERAGEIFS('all sales summary'!$I$2:$I$2047,'all sales summary'!$A$2:$A$2047,$A61,'all sales summary'!$B$2:$B$2047,J$4)))</f>
        <v>0.35178643306713148</v>
      </c>
      <c r="K61" s="60">
        <f>(AVERAGEIFS('city centre offline'!$K$2:$K$2047,'city centre offline'!$A$2:$A$2047,$A61,'city centre offline'!$B$2:$B$2047,K$4)*AVERAGEIFS('all sales summary'!$I$2:$I$2047,'all sales summary'!$A$2:$A$2047,$A61,'all sales summary'!$B$2:$B$2047,K$4))/((AVERAGEIFS('overall city offline'!$K$2:$K$2047,'overall city offline'!$A$2:$A$2047,$A61,'overall city offline'!$B$2:$B$2047,K$4)*(1-AVERAGEIFS('all sales summary'!$I$2:$I$2047,'all sales summary'!$A$2:$A$2047,$A61,'all sales summary'!$B$2:$B$2047,K$4)))+(AVERAGEIFS('city centre offline'!$K$2:$K$2047,'city centre offline'!$A$2:$A$2047,$A61,'city centre offline'!$B$2:$B$2047,K$4)*AVERAGEIFS('all sales summary'!$I$2:$I$2047,'all sales summary'!$A$2:$A$2047,$A61,'all sales summary'!$B$2:$B$2047,K$4)))</f>
        <v>0.35402881855067719</v>
      </c>
      <c r="L61" s="60">
        <f>(AVERAGEIFS('city centre offline'!$K$2:$K$2047,'city centre offline'!$A$2:$A$2047,$A61,'city centre offline'!$B$2:$B$2047,L$4)*AVERAGEIFS('all sales summary'!$I$2:$I$2047,'all sales summary'!$A$2:$A$2047,$A61,'all sales summary'!$B$2:$B$2047,L$4))/((AVERAGEIFS('overall city offline'!$K$2:$K$2047,'overall city offline'!$A$2:$A$2047,$A61,'overall city offline'!$B$2:$B$2047,L$4)*(1-AVERAGEIFS('all sales summary'!$I$2:$I$2047,'all sales summary'!$A$2:$A$2047,$A61,'all sales summary'!$B$2:$B$2047,L$4)))+(AVERAGEIFS('city centre offline'!$K$2:$K$2047,'city centre offline'!$A$2:$A$2047,$A61,'city centre offline'!$B$2:$B$2047,L$4)*AVERAGEIFS('all sales summary'!$I$2:$I$2047,'all sales summary'!$A$2:$A$2047,$A61,'all sales summary'!$B$2:$B$2047,L$4)))</f>
        <v>0.38470722620903347</v>
      </c>
      <c r="M61" s="60">
        <f>(AVERAGEIFS('city centre offline'!$K$2:$K$2047,'city centre offline'!$A$2:$A$2047,$A61,'city centre offline'!$B$2:$B$2047,M$4)*AVERAGEIFS('all sales summary'!$I$2:$I$2047,'all sales summary'!$A$2:$A$2047,$A61,'all sales summary'!$B$2:$B$2047,M$4))/((AVERAGEIFS('overall city offline'!$K$2:$K$2047,'overall city offline'!$A$2:$A$2047,$A61,'overall city offline'!$B$2:$B$2047,M$4)*(1-AVERAGEIFS('all sales summary'!$I$2:$I$2047,'all sales summary'!$A$2:$A$2047,$A61,'all sales summary'!$B$2:$B$2047,M$4)))+(AVERAGEIFS('city centre offline'!$K$2:$K$2047,'city centre offline'!$A$2:$A$2047,$A61,'city centre offline'!$B$2:$B$2047,M$4)*AVERAGEIFS('all sales summary'!$I$2:$I$2047,'all sales summary'!$A$2:$A$2047,$A61,'all sales summary'!$B$2:$B$2047,M$4)))</f>
        <v>0.40875579785525534</v>
      </c>
      <c r="N61" s="60">
        <f>(AVERAGEIFS('city centre offline'!$K$2:$K$2047,'city centre offline'!$A$2:$A$2047,$A61,'city centre offline'!$B$2:$B$2047,N$4)*AVERAGEIFS('all sales summary'!$I$2:$I$2047,'all sales summary'!$A$2:$A$2047,$A61,'all sales summary'!$B$2:$B$2047,N$4))/((AVERAGEIFS('overall city offline'!$K$2:$K$2047,'overall city offline'!$A$2:$A$2047,$A61,'overall city offline'!$B$2:$B$2047,N$4)*(1-AVERAGEIFS('all sales summary'!$I$2:$I$2047,'all sales summary'!$A$2:$A$2047,$A61,'all sales summary'!$B$2:$B$2047,N$4)))+(AVERAGEIFS('city centre offline'!$K$2:$K$2047,'city centre offline'!$A$2:$A$2047,$A61,'city centre offline'!$B$2:$B$2047,N$4)*AVERAGEIFS('all sales summary'!$I$2:$I$2047,'all sales summary'!$A$2:$A$2047,$A61,'all sales summary'!$B$2:$B$2047,N$4)))</f>
        <v>0.35632170636365512</v>
      </c>
      <c r="O61" s="60">
        <f>(AVERAGEIFS('city centre offline'!$K$2:$K$2047,'city centre offline'!$A$2:$A$2047,$A61,'city centre offline'!$B$2:$B$2047,O$4)*AVERAGEIFS('all sales summary'!$I$2:$I$2047,'all sales summary'!$A$2:$A$2047,$A61,'all sales summary'!$B$2:$B$2047,O$4))/((AVERAGEIFS('overall city offline'!$K$2:$K$2047,'overall city offline'!$A$2:$A$2047,$A61,'overall city offline'!$B$2:$B$2047,O$4)*(1-AVERAGEIFS('all sales summary'!$I$2:$I$2047,'all sales summary'!$A$2:$A$2047,$A61,'all sales summary'!$B$2:$B$2047,O$4)))+(AVERAGEIFS('city centre offline'!$K$2:$K$2047,'city centre offline'!$A$2:$A$2047,$A61,'city centre offline'!$B$2:$B$2047,O$4)*AVERAGEIFS('all sales summary'!$I$2:$I$2047,'all sales summary'!$A$2:$A$2047,$A61,'all sales summary'!$B$2:$B$2047,O$4)))</f>
        <v>0.34801778074712275</v>
      </c>
      <c r="P61" s="60">
        <f>(AVERAGEIFS('city centre offline'!$K$2:$K$2047,'city centre offline'!$A$2:$A$2047,$A61,'city centre offline'!$B$2:$B$2047,P$4)*AVERAGEIFS('all sales summary'!$I$2:$I$2047,'all sales summary'!$A$2:$A$2047,$A61,'all sales summary'!$B$2:$B$2047,P$4))/((AVERAGEIFS('overall city offline'!$K$2:$K$2047,'overall city offline'!$A$2:$A$2047,$A61,'overall city offline'!$B$2:$B$2047,P$4)*(1-AVERAGEIFS('all sales summary'!$I$2:$I$2047,'all sales summary'!$A$2:$A$2047,$A61,'all sales summary'!$B$2:$B$2047,P$4)))+(AVERAGEIFS('city centre offline'!$K$2:$K$2047,'city centre offline'!$A$2:$A$2047,$A61,'city centre offline'!$B$2:$B$2047,P$4)*AVERAGEIFS('all sales summary'!$I$2:$I$2047,'all sales summary'!$A$2:$A$2047,$A61,'all sales summary'!$B$2:$B$2047,P$4)))</f>
        <v>0.30483119064100439</v>
      </c>
      <c r="Q61" s="60">
        <f>(AVERAGEIFS('city centre offline'!$K$2:$K$2047,'city centre offline'!$A$2:$A$2047,$A61,'city centre offline'!$B$2:$B$2047,Q$4)*AVERAGEIFS('all sales summary'!$I$2:$I$2047,'all sales summary'!$A$2:$A$2047,$A61,'all sales summary'!$B$2:$B$2047,Q$4))/((AVERAGEIFS('overall city offline'!$K$2:$K$2047,'overall city offline'!$A$2:$A$2047,$A61,'overall city offline'!$B$2:$B$2047,Q$4)*(1-AVERAGEIFS('all sales summary'!$I$2:$I$2047,'all sales summary'!$A$2:$A$2047,$A61,'all sales summary'!$B$2:$B$2047,Q$4)))+(AVERAGEIFS('city centre offline'!$K$2:$K$2047,'city centre offline'!$A$2:$A$2047,$A61,'city centre offline'!$B$2:$B$2047,Q$4)*AVERAGEIFS('all sales summary'!$I$2:$I$2047,'all sales summary'!$A$2:$A$2047,$A61,'all sales summary'!$B$2:$B$2047,Q$4)))</f>
        <v>0.25533547351396446</v>
      </c>
      <c r="R61" s="60">
        <f>(AVERAGEIFS('city centre offline'!$K$2:$K$2047,'city centre offline'!$A$2:$A$2047,$A61,'city centre offline'!$B$2:$B$2047,R$4)*AVERAGEIFS('all sales summary'!$I$2:$I$2047,'all sales summary'!$A$2:$A$2047,$A61,'all sales summary'!$B$2:$B$2047,R$4))/((AVERAGEIFS('overall city offline'!$K$2:$K$2047,'overall city offline'!$A$2:$A$2047,$A61,'overall city offline'!$B$2:$B$2047,R$4)*(1-AVERAGEIFS('all sales summary'!$I$2:$I$2047,'all sales summary'!$A$2:$A$2047,$A61,'all sales summary'!$B$2:$B$2047,R$4)))+(AVERAGEIFS('city centre offline'!$K$2:$K$2047,'city centre offline'!$A$2:$A$2047,$A61,'city centre offline'!$B$2:$B$2047,R$4)*AVERAGEIFS('all sales summary'!$I$2:$I$2047,'all sales summary'!$A$2:$A$2047,$A61,'all sales summary'!$B$2:$B$2047,R$4)))</f>
        <v>0.29331964217404299</v>
      </c>
      <c r="S61" s="60">
        <f>(AVERAGEIFS('city centre offline'!$K$2:$K$2047,'city centre offline'!$A$2:$A$2047,$A61,'city centre offline'!$B$2:$B$2047,S$4)*AVERAGEIFS('all sales summary'!$I$2:$I$2047,'all sales summary'!$A$2:$A$2047,$A61,'all sales summary'!$B$2:$B$2047,S$4))/((AVERAGEIFS('overall city offline'!$K$2:$K$2047,'overall city offline'!$A$2:$A$2047,$A61,'overall city offline'!$B$2:$B$2047,S$4)*(1-AVERAGEIFS('all sales summary'!$I$2:$I$2047,'all sales summary'!$A$2:$A$2047,$A61,'all sales summary'!$B$2:$B$2047,S$4)))+(AVERAGEIFS('city centre offline'!$K$2:$K$2047,'city centre offline'!$A$2:$A$2047,$A61,'city centre offline'!$B$2:$B$2047,S$4)*AVERAGEIFS('all sales summary'!$I$2:$I$2047,'all sales summary'!$A$2:$A$2047,$A61,'all sales summary'!$B$2:$B$2047,S$4)))</f>
        <v>0.3337800220496458</v>
      </c>
      <c r="T61" s="60">
        <f>(AVERAGEIFS('city centre offline'!$K$2:$K$2047,'city centre offline'!$A$2:$A$2047,$A61,'city centre offline'!$B$2:$B$2047,T$4)*AVERAGEIFS('all sales summary'!$I$2:$I$2047,'all sales summary'!$A$2:$A$2047,$A61,'all sales summary'!$B$2:$B$2047,T$4))/((AVERAGEIFS('overall city offline'!$K$2:$K$2047,'overall city offline'!$A$2:$A$2047,$A61,'overall city offline'!$B$2:$B$2047,T$4)*(1-AVERAGEIFS('all sales summary'!$I$2:$I$2047,'all sales summary'!$A$2:$A$2047,$A61,'all sales summary'!$B$2:$B$2047,T$4)))+(AVERAGEIFS('city centre offline'!$K$2:$K$2047,'city centre offline'!$A$2:$A$2047,$A61,'city centre offline'!$B$2:$B$2047,T$4)*AVERAGEIFS('all sales summary'!$I$2:$I$2047,'all sales summary'!$A$2:$A$2047,$A61,'all sales summary'!$B$2:$B$2047,T$4)))</f>
        <v>0.36794189476254546</v>
      </c>
      <c r="U61" s="60">
        <f>(AVERAGEIFS('city centre offline'!$K$2:$K$2047,'city centre offline'!$A$2:$A$2047,$A61,'city centre offline'!$B$2:$B$2047,U$4)*AVERAGEIFS('all sales summary'!$I$2:$I$2047,'all sales summary'!$A$2:$A$2047,$A61,'all sales summary'!$B$2:$B$2047,U$4))/((AVERAGEIFS('overall city offline'!$K$2:$K$2047,'overall city offline'!$A$2:$A$2047,$A61,'overall city offline'!$B$2:$B$2047,U$4)*(1-AVERAGEIFS('all sales summary'!$I$2:$I$2047,'all sales summary'!$A$2:$A$2047,$A61,'all sales summary'!$B$2:$B$2047,U$4)))+(AVERAGEIFS('city centre offline'!$K$2:$K$2047,'city centre offline'!$A$2:$A$2047,$A61,'city centre offline'!$B$2:$B$2047,U$4)*AVERAGEIFS('all sales summary'!$I$2:$I$2047,'all sales summary'!$A$2:$A$2047,$A61,'all sales summary'!$B$2:$B$2047,U$4)))</f>
        <v>0.37379110863493187</v>
      </c>
      <c r="V61" s="60">
        <f>(AVERAGEIFS('city centre offline'!$K$2:$K$2047,'city centre offline'!$A$2:$A$2047,$A61,'city centre offline'!$B$2:$B$2047,V$4)*AVERAGEIFS('all sales summary'!$I$2:$I$2047,'all sales summary'!$A$2:$A$2047,$A61,'all sales summary'!$B$2:$B$2047,V$4))/((AVERAGEIFS('overall city offline'!$K$2:$K$2047,'overall city offline'!$A$2:$A$2047,$A61,'overall city offline'!$B$2:$B$2047,V$4)*(1-AVERAGEIFS('all sales summary'!$I$2:$I$2047,'all sales summary'!$A$2:$A$2047,$A61,'all sales summary'!$B$2:$B$2047,V$4)))+(AVERAGEIFS('city centre offline'!$K$2:$K$2047,'city centre offline'!$A$2:$A$2047,$A61,'city centre offline'!$B$2:$B$2047,V$4)*AVERAGEIFS('all sales summary'!$I$2:$I$2047,'all sales summary'!$A$2:$A$2047,$A61,'all sales summary'!$B$2:$B$2047,V$4)))</f>
        <v>0.31826424758059813</v>
      </c>
      <c r="W61" s="60">
        <f>(AVERAGEIFS('city centre offline'!$K$2:$K$2047,'city centre offline'!$A$2:$A$2047,$A61,'city centre offline'!$B$2:$B$2047,W$4)*AVERAGEIFS('all sales summary'!$I$2:$I$2047,'all sales summary'!$A$2:$A$2047,$A61,'all sales summary'!$B$2:$B$2047,W$4))/((AVERAGEIFS('overall city offline'!$K$2:$K$2047,'overall city offline'!$A$2:$A$2047,$A61,'overall city offline'!$B$2:$B$2047,W$4)*(1-AVERAGEIFS('all sales summary'!$I$2:$I$2047,'all sales summary'!$A$2:$A$2047,$A61,'all sales summary'!$B$2:$B$2047,W$4)))+(AVERAGEIFS('city centre offline'!$K$2:$K$2047,'city centre offline'!$A$2:$A$2047,$A61,'city centre offline'!$B$2:$B$2047,W$4)*AVERAGEIFS('all sales summary'!$I$2:$I$2047,'all sales summary'!$A$2:$A$2047,$A61,'all sales summary'!$B$2:$B$2047,W$4)))</f>
        <v>0.33809303354615372</v>
      </c>
      <c r="X61" s="60">
        <f>(AVERAGEIFS('city centre offline'!$K$2:$K$2047,'city centre offline'!$A$2:$A$2047,$A61,'city centre offline'!$B$2:$B$2047,X$4)*AVERAGEIFS('all sales summary'!$I$2:$I$2047,'all sales summary'!$A$2:$A$2047,$A61,'all sales summary'!$B$2:$B$2047,X$4))/((AVERAGEIFS('overall city offline'!$K$2:$K$2047,'overall city offline'!$A$2:$A$2047,$A61,'overall city offline'!$B$2:$B$2047,X$4)*(1-AVERAGEIFS('all sales summary'!$I$2:$I$2047,'all sales summary'!$A$2:$A$2047,$A61,'all sales summary'!$B$2:$B$2047,X$4)))+(AVERAGEIFS('city centre offline'!$K$2:$K$2047,'city centre offline'!$A$2:$A$2047,$A61,'city centre offline'!$B$2:$B$2047,X$4)*AVERAGEIFS('all sales summary'!$I$2:$I$2047,'all sales summary'!$A$2:$A$2047,$A61,'all sales summary'!$B$2:$B$2047,X$4)))</f>
        <v>0.30434083674916468</v>
      </c>
      <c r="Y61" s="60">
        <f>(AVERAGEIFS('city centre offline'!$K$2:$K$2047,'city centre offline'!$A$2:$A$2047,$A61,'city centre offline'!$B$2:$B$2047,Y$4)*AVERAGEIFS('all sales summary'!$I$2:$I$2047,'all sales summary'!$A$2:$A$2047,$A61,'all sales summary'!$B$2:$B$2047,Y$4))/((AVERAGEIFS('overall city offline'!$K$2:$K$2047,'overall city offline'!$A$2:$A$2047,$A61,'overall city offline'!$B$2:$B$2047,Y$4)*(1-AVERAGEIFS('all sales summary'!$I$2:$I$2047,'all sales summary'!$A$2:$A$2047,$A61,'all sales summary'!$B$2:$B$2047,Y$4)))+(AVERAGEIFS('city centre offline'!$K$2:$K$2047,'city centre offline'!$A$2:$A$2047,$A61,'city centre offline'!$B$2:$B$2047,Y$4)*AVERAGEIFS('all sales summary'!$I$2:$I$2047,'all sales summary'!$A$2:$A$2047,$A61,'all sales summary'!$B$2:$B$2047,Y$4)))</f>
        <v>0.40675312052254564</v>
      </c>
      <c r="Z61" s="60">
        <f>(AVERAGEIFS('city centre offline'!$K$2:$K$2047,'city centre offline'!$A$2:$A$2047,$A61,'city centre offline'!$B$2:$B$2047,Z$4)*AVERAGEIFS('all sales summary'!$I$2:$I$2047,'all sales summary'!$A$2:$A$2047,$A61,'all sales summary'!$B$2:$B$2047,Z$4))/((AVERAGEIFS('overall city offline'!$K$2:$K$2047,'overall city offline'!$A$2:$A$2047,$A61,'overall city offline'!$B$2:$B$2047,Z$4)*(1-AVERAGEIFS('all sales summary'!$I$2:$I$2047,'all sales summary'!$A$2:$A$2047,$A61,'all sales summary'!$B$2:$B$2047,Z$4)))+(AVERAGEIFS('city centre offline'!$K$2:$K$2047,'city centre offline'!$A$2:$A$2047,$A61,'city centre offline'!$B$2:$B$2047,Z$4)*AVERAGEIFS('all sales summary'!$I$2:$I$2047,'all sales summary'!$A$2:$A$2047,$A61,'all sales summary'!$B$2:$B$2047,Z$4)))</f>
        <v>0.27632863053941215</v>
      </c>
      <c r="AA61" s="60">
        <f>(AVERAGEIFS('city centre offline'!$K$2:$K$2047,'city centre offline'!$A$2:$A$2047,$A61,'city centre offline'!$B$2:$B$2047,AA$4)*AVERAGEIFS('all sales summary'!$I$2:$I$2047,'all sales summary'!$A$2:$A$2047,$A61,'all sales summary'!$B$2:$B$2047,AA$4))/((AVERAGEIFS('overall city offline'!$K$2:$K$2047,'overall city offline'!$A$2:$A$2047,$A61,'overall city offline'!$B$2:$B$2047,AA$4)*(1-AVERAGEIFS('all sales summary'!$I$2:$I$2047,'all sales summary'!$A$2:$A$2047,$A61,'all sales summary'!$B$2:$B$2047,AA$4)))+(AVERAGEIFS('city centre offline'!$K$2:$K$2047,'city centre offline'!$A$2:$A$2047,$A61,'city centre offline'!$B$2:$B$2047,AA$4)*AVERAGEIFS('all sales summary'!$I$2:$I$2047,'all sales summary'!$A$2:$A$2047,$A61,'all sales summary'!$B$2:$B$2047,AA$4)))</f>
        <v>0.25778027762092248</v>
      </c>
      <c r="AB61" s="60">
        <f>(AVERAGEIFS('city centre offline'!$K$2:$K$2047,'city centre offline'!$A$2:$A$2047,$A61,'city centre offline'!$B$2:$B$2047,AB$4)*AVERAGEIFS('all sales summary'!$I$2:$I$2047,'all sales summary'!$A$2:$A$2047,$A61,'all sales summary'!$B$2:$B$2047,AB$4))/((AVERAGEIFS('overall city offline'!$K$2:$K$2047,'overall city offline'!$A$2:$A$2047,$A61,'overall city offline'!$B$2:$B$2047,AB$4)*(1-AVERAGEIFS('all sales summary'!$I$2:$I$2047,'all sales summary'!$A$2:$A$2047,$A61,'all sales summary'!$B$2:$B$2047,AB$4)))+(AVERAGEIFS('city centre offline'!$K$2:$K$2047,'city centre offline'!$A$2:$A$2047,$A61,'city centre offline'!$B$2:$B$2047,AB$4)*AVERAGEIFS('all sales summary'!$I$2:$I$2047,'all sales summary'!$A$2:$A$2047,$A61,'all sales summary'!$B$2:$B$2047,AB$4)))</f>
        <v>0.25762938989778433</v>
      </c>
      <c r="AC61" s="60">
        <f>(AVERAGEIFS('city centre offline'!$K$2:$K$2047,'city centre offline'!$A$2:$A$2047,$A61,'city centre offline'!$B$2:$B$2047,AC$4)*AVERAGEIFS('all sales summary'!$I$2:$I$2047,'all sales summary'!$A$2:$A$2047,$A61,'all sales summary'!$B$2:$B$2047,AC$4))/((AVERAGEIFS('overall city offline'!$K$2:$K$2047,'overall city offline'!$A$2:$A$2047,$A61,'overall city offline'!$B$2:$B$2047,AC$4)*(1-AVERAGEIFS('all sales summary'!$I$2:$I$2047,'all sales summary'!$A$2:$A$2047,$A61,'all sales summary'!$B$2:$B$2047,AC$4)))+(AVERAGEIFS('city centre offline'!$K$2:$K$2047,'city centre offline'!$A$2:$A$2047,$A61,'city centre offline'!$B$2:$B$2047,AC$4)*AVERAGEIFS('all sales summary'!$I$2:$I$2047,'all sales summary'!$A$2:$A$2047,$A61,'all sales summary'!$B$2:$B$2047,AC$4)))</f>
        <v>0.34586226294298111</v>
      </c>
      <c r="AD61" s="60">
        <f>(AVERAGEIFS('city centre offline'!$K$2:$K$2047,'city centre offline'!$A$2:$A$2047,$A61,'city centre offline'!$B$2:$B$2047,AD$4)*AVERAGEIFS('all sales summary'!$I$2:$I$2047,'all sales summary'!$A$2:$A$2047,$A61,'all sales summary'!$B$2:$B$2047,AD$4))/((AVERAGEIFS('overall city offline'!$K$2:$K$2047,'overall city offline'!$A$2:$A$2047,$A61,'overall city offline'!$B$2:$B$2047,AD$4)*(1-AVERAGEIFS('all sales summary'!$I$2:$I$2047,'all sales summary'!$A$2:$A$2047,$A61,'all sales summary'!$B$2:$B$2047,AD$4)))+(AVERAGEIFS('city centre offline'!$K$2:$K$2047,'city centre offline'!$A$2:$A$2047,$A61,'city centre offline'!$B$2:$B$2047,AD$4)*AVERAGEIFS('all sales summary'!$I$2:$I$2047,'all sales summary'!$A$2:$A$2047,$A61,'all sales summary'!$B$2:$B$2047,AD$4)))</f>
        <v>0.33429809913454378</v>
      </c>
      <c r="AE61" s="60">
        <f>(AVERAGEIFS('city centre offline'!$K$2:$K$2047,'city centre offline'!$A$2:$A$2047,$A61,'city centre offline'!$B$2:$B$2047,AE$4)*AVERAGEIFS('all sales summary'!$I$2:$I$2047,'all sales summary'!$A$2:$A$2047,$A61,'all sales summary'!$B$2:$B$2047,AE$4))/((AVERAGEIFS('overall city offline'!$K$2:$K$2047,'overall city offline'!$A$2:$A$2047,$A61,'overall city offline'!$B$2:$B$2047,AE$4)*(1-AVERAGEIFS('all sales summary'!$I$2:$I$2047,'all sales summary'!$A$2:$A$2047,$A61,'all sales summary'!$B$2:$B$2047,AE$4)))+(AVERAGEIFS('city centre offline'!$K$2:$K$2047,'city centre offline'!$A$2:$A$2047,$A61,'city centre offline'!$B$2:$B$2047,AE$4)*AVERAGEIFS('all sales summary'!$I$2:$I$2047,'all sales summary'!$A$2:$A$2047,$A61,'all sales summary'!$B$2:$B$2047,AE$4)))</f>
        <v>0.3242337270362281</v>
      </c>
      <c r="AF61" s="60">
        <f>(AVERAGEIFS('city centre offline'!$K$2:$K$2047,'city centre offline'!$A$2:$A$2047,$A61,'city centre offline'!$B$2:$B$2047,AF$4)*AVERAGEIFS('all sales summary'!$I$2:$I$2047,'all sales summary'!$A$2:$A$2047,$A61,'all sales summary'!$B$2:$B$2047,AF$4))/((AVERAGEIFS('overall city offline'!$K$2:$K$2047,'overall city offline'!$A$2:$A$2047,$A61,'overall city offline'!$B$2:$B$2047,AF$4)*(1-AVERAGEIFS('all sales summary'!$I$2:$I$2047,'all sales summary'!$A$2:$A$2047,$A61,'all sales summary'!$B$2:$B$2047,AF$4)))+(AVERAGEIFS('city centre offline'!$K$2:$K$2047,'city centre offline'!$A$2:$A$2047,$A61,'city centre offline'!$B$2:$B$2047,AF$4)*AVERAGEIFS('all sales summary'!$I$2:$I$2047,'all sales summary'!$A$2:$A$2047,$A61,'all sales summary'!$B$2:$B$2047,AF$4)))</f>
        <v>0.32327564469679709</v>
      </c>
      <c r="AG61" s="60">
        <f>(AVERAGEIFS('city centre offline'!$K$2:$K$2047,'city centre offline'!$A$2:$A$2047,$A61,'city centre offline'!$B$2:$B$2047,AG$4)*AVERAGEIFS('all sales summary'!$I$2:$I$2047,'all sales summary'!$A$2:$A$2047,$A61,'all sales summary'!$B$2:$B$2047,AG$4))/((AVERAGEIFS('overall city offline'!$K$2:$K$2047,'overall city offline'!$A$2:$A$2047,$A61,'overall city offline'!$B$2:$B$2047,AG$4)*(1-AVERAGEIFS('all sales summary'!$I$2:$I$2047,'all sales summary'!$A$2:$A$2047,$A61,'all sales summary'!$B$2:$B$2047,AG$4)))+(AVERAGEIFS('city centre offline'!$K$2:$K$2047,'city centre offline'!$A$2:$A$2047,$A61,'city centre offline'!$B$2:$B$2047,AG$4)*AVERAGEIFS('all sales summary'!$I$2:$I$2047,'all sales summary'!$A$2:$A$2047,$A61,'all sales summary'!$B$2:$B$2047,AG$4)))</f>
        <v>0.327173339741271</v>
      </c>
      <c r="AH61" s="60">
        <f>(AVERAGEIFS('city centre offline'!$K$2:$K$2047,'city centre offline'!$A$2:$A$2047,$A61,'city centre offline'!$B$2:$B$2047,AH$4)*AVERAGEIFS('all sales summary'!$I$2:$I$2047,'all sales summary'!$A$2:$A$2047,$A61,'all sales summary'!$B$2:$B$2047,AH$4))/((AVERAGEIFS('overall city offline'!$K$2:$K$2047,'overall city offline'!$A$2:$A$2047,$A61,'overall city offline'!$B$2:$B$2047,AH$4)*(1-AVERAGEIFS('all sales summary'!$I$2:$I$2047,'all sales summary'!$A$2:$A$2047,$A61,'all sales summary'!$B$2:$B$2047,AH$4)))+(AVERAGEIFS('city centre offline'!$K$2:$K$2047,'city centre offline'!$A$2:$A$2047,$A61,'city centre offline'!$B$2:$B$2047,AH$4)*AVERAGEIFS('all sales summary'!$I$2:$I$2047,'all sales summary'!$A$2:$A$2047,$A61,'all sales summary'!$B$2:$B$2047,AH$4)))</f>
        <v>0.32891206851697136</v>
      </c>
    </row>
    <row r="62" spans="1:34" x14ac:dyDescent="0.3">
      <c r="A62" t="s">
        <v>64</v>
      </c>
      <c r="B62" s="60">
        <f>(AVERAGEIFS('city centre offline'!$K$2:$K$2047,'city centre offline'!$A$2:$A$2047,$A62,'city centre offline'!$B$2:$B$2047,B$4)*AVERAGEIFS('all sales summary'!$I$2:$I$2047,'all sales summary'!$A$2:$A$2047,$A62,'all sales summary'!$B$2:$B$2047,B$4))/((AVERAGEIFS('overall city offline'!$K$2:$K$2047,'overall city offline'!$A$2:$A$2047,$A62,'overall city offline'!$B$2:$B$2047,B$4)*(1-AVERAGEIFS('all sales summary'!$I$2:$I$2047,'all sales summary'!$A$2:$A$2047,$A62,'all sales summary'!$B$2:$B$2047,B$4)))+(AVERAGEIFS('city centre offline'!$K$2:$K$2047,'city centre offline'!$A$2:$A$2047,$A62,'city centre offline'!$B$2:$B$2047,B$4)*AVERAGEIFS('all sales summary'!$I$2:$I$2047,'all sales summary'!$A$2:$A$2047,$A62,'all sales summary'!$B$2:$B$2047,B$4)))</f>
        <v>0.21136756647143723</v>
      </c>
      <c r="C62" s="60">
        <f>(AVERAGEIFS('city centre offline'!$K$2:$K$2047,'city centre offline'!$A$2:$A$2047,$A62,'city centre offline'!$B$2:$B$2047,C$4)*AVERAGEIFS('all sales summary'!$I$2:$I$2047,'all sales summary'!$A$2:$A$2047,$A62,'all sales summary'!$B$2:$B$2047,C$4))/((AVERAGEIFS('overall city offline'!$K$2:$K$2047,'overall city offline'!$A$2:$A$2047,$A62,'overall city offline'!$B$2:$B$2047,C$4)*(1-AVERAGEIFS('all sales summary'!$I$2:$I$2047,'all sales summary'!$A$2:$A$2047,$A62,'all sales summary'!$B$2:$B$2047,C$4)))+(AVERAGEIFS('city centre offline'!$K$2:$K$2047,'city centre offline'!$A$2:$A$2047,$A62,'city centre offline'!$B$2:$B$2047,C$4)*AVERAGEIFS('all sales summary'!$I$2:$I$2047,'all sales summary'!$A$2:$A$2047,$A62,'all sales summary'!$B$2:$B$2047,C$4)))</f>
        <v>0.21492913320467943</v>
      </c>
      <c r="D62" s="60">
        <f>(AVERAGEIFS('city centre offline'!$K$2:$K$2047,'city centre offline'!$A$2:$A$2047,$A62,'city centre offline'!$B$2:$B$2047,D$4)*AVERAGEIFS('all sales summary'!$I$2:$I$2047,'all sales summary'!$A$2:$A$2047,$A62,'all sales summary'!$B$2:$B$2047,D$4))/((AVERAGEIFS('overall city offline'!$K$2:$K$2047,'overall city offline'!$A$2:$A$2047,$A62,'overall city offline'!$B$2:$B$2047,D$4)*(1-AVERAGEIFS('all sales summary'!$I$2:$I$2047,'all sales summary'!$A$2:$A$2047,$A62,'all sales summary'!$B$2:$B$2047,D$4)))+(AVERAGEIFS('city centre offline'!$K$2:$K$2047,'city centre offline'!$A$2:$A$2047,$A62,'city centre offline'!$B$2:$B$2047,D$4)*AVERAGEIFS('all sales summary'!$I$2:$I$2047,'all sales summary'!$A$2:$A$2047,$A62,'all sales summary'!$B$2:$B$2047,D$4)))</f>
        <v>0.21389268870629002</v>
      </c>
      <c r="E62" s="60">
        <f>(AVERAGEIFS('city centre offline'!$K$2:$K$2047,'city centre offline'!$A$2:$A$2047,$A62,'city centre offline'!$B$2:$B$2047,E$4)*AVERAGEIFS('all sales summary'!$I$2:$I$2047,'all sales summary'!$A$2:$A$2047,$A62,'all sales summary'!$B$2:$B$2047,E$4))/((AVERAGEIFS('overall city offline'!$K$2:$K$2047,'overall city offline'!$A$2:$A$2047,$A62,'overall city offline'!$B$2:$B$2047,E$4)*(1-AVERAGEIFS('all sales summary'!$I$2:$I$2047,'all sales summary'!$A$2:$A$2047,$A62,'all sales summary'!$B$2:$B$2047,E$4)))+(AVERAGEIFS('city centre offline'!$K$2:$K$2047,'city centre offline'!$A$2:$A$2047,$A62,'city centre offline'!$B$2:$B$2047,E$4)*AVERAGEIFS('all sales summary'!$I$2:$I$2047,'all sales summary'!$A$2:$A$2047,$A62,'all sales summary'!$B$2:$B$2047,E$4)))</f>
        <v>0.20666561319475271</v>
      </c>
      <c r="F62" s="60">
        <f>(AVERAGEIFS('city centre offline'!$K$2:$K$2047,'city centre offline'!$A$2:$A$2047,$A62,'city centre offline'!$B$2:$B$2047,F$4)*AVERAGEIFS('all sales summary'!$I$2:$I$2047,'all sales summary'!$A$2:$A$2047,$A62,'all sales summary'!$B$2:$B$2047,F$4))/((AVERAGEIFS('overall city offline'!$K$2:$K$2047,'overall city offline'!$A$2:$A$2047,$A62,'overall city offline'!$B$2:$B$2047,F$4)*(1-AVERAGEIFS('all sales summary'!$I$2:$I$2047,'all sales summary'!$A$2:$A$2047,$A62,'all sales summary'!$B$2:$B$2047,F$4)))+(AVERAGEIFS('city centre offline'!$K$2:$K$2047,'city centre offline'!$A$2:$A$2047,$A62,'city centre offline'!$B$2:$B$2047,F$4)*AVERAGEIFS('all sales summary'!$I$2:$I$2047,'all sales summary'!$A$2:$A$2047,$A62,'all sales summary'!$B$2:$B$2047,F$4)))</f>
        <v>0.21052592550934066</v>
      </c>
      <c r="G62" s="60">
        <f>(AVERAGEIFS('city centre offline'!$K$2:$K$2047,'city centre offline'!$A$2:$A$2047,$A62,'city centre offline'!$B$2:$B$2047,G$4)*AVERAGEIFS('all sales summary'!$I$2:$I$2047,'all sales summary'!$A$2:$A$2047,$A62,'all sales summary'!$B$2:$B$2047,G$4))/((AVERAGEIFS('overall city offline'!$K$2:$K$2047,'overall city offline'!$A$2:$A$2047,$A62,'overall city offline'!$B$2:$B$2047,G$4)*(1-AVERAGEIFS('all sales summary'!$I$2:$I$2047,'all sales summary'!$A$2:$A$2047,$A62,'all sales summary'!$B$2:$B$2047,G$4)))+(AVERAGEIFS('city centre offline'!$K$2:$K$2047,'city centre offline'!$A$2:$A$2047,$A62,'city centre offline'!$B$2:$B$2047,G$4)*AVERAGEIFS('all sales summary'!$I$2:$I$2047,'all sales summary'!$A$2:$A$2047,$A62,'all sales summary'!$B$2:$B$2047,G$4)))</f>
        <v>0.21375379999702029</v>
      </c>
      <c r="H62" s="60">
        <f>(AVERAGEIFS('city centre offline'!$K$2:$K$2047,'city centre offline'!$A$2:$A$2047,$A62,'city centre offline'!$B$2:$B$2047,H$4)*AVERAGEIFS('all sales summary'!$I$2:$I$2047,'all sales summary'!$A$2:$A$2047,$A62,'all sales summary'!$B$2:$B$2047,H$4))/((AVERAGEIFS('overall city offline'!$K$2:$K$2047,'overall city offline'!$A$2:$A$2047,$A62,'overall city offline'!$B$2:$B$2047,H$4)*(1-AVERAGEIFS('all sales summary'!$I$2:$I$2047,'all sales summary'!$A$2:$A$2047,$A62,'all sales summary'!$B$2:$B$2047,H$4)))+(AVERAGEIFS('city centre offline'!$K$2:$K$2047,'city centre offline'!$A$2:$A$2047,$A62,'city centre offline'!$B$2:$B$2047,H$4)*AVERAGEIFS('all sales summary'!$I$2:$I$2047,'all sales summary'!$A$2:$A$2047,$A62,'all sales summary'!$B$2:$B$2047,H$4)))</f>
        <v>0.21515209082299144</v>
      </c>
      <c r="I62" s="60">
        <f>(AVERAGEIFS('city centre offline'!$K$2:$K$2047,'city centre offline'!$A$2:$A$2047,$A62,'city centre offline'!$B$2:$B$2047,I$4)*AVERAGEIFS('all sales summary'!$I$2:$I$2047,'all sales summary'!$A$2:$A$2047,$A62,'all sales summary'!$B$2:$B$2047,I$4))/((AVERAGEIFS('overall city offline'!$K$2:$K$2047,'overall city offline'!$A$2:$A$2047,$A62,'overall city offline'!$B$2:$B$2047,I$4)*(1-AVERAGEIFS('all sales summary'!$I$2:$I$2047,'all sales summary'!$A$2:$A$2047,$A62,'all sales summary'!$B$2:$B$2047,I$4)))+(AVERAGEIFS('city centre offline'!$K$2:$K$2047,'city centre offline'!$A$2:$A$2047,$A62,'city centre offline'!$B$2:$B$2047,I$4)*AVERAGEIFS('all sales summary'!$I$2:$I$2047,'all sales summary'!$A$2:$A$2047,$A62,'all sales summary'!$B$2:$B$2047,I$4)))</f>
        <v>0.20519390958483597</v>
      </c>
      <c r="J62" s="60">
        <f>(AVERAGEIFS('city centre offline'!$K$2:$K$2047,'city centre offline'!$A$2:$A$2047,$A62,'city centre offline'!$B$2:$B$2047,J$4)*AVERAGEIFS('all sales summary'!$I$2:$I$2047,'all sales summary'!$A$2:$A$2047,$A62,'all sales summary'!$B$2:$B$2047,J$4))/((AVERAGEIFS('overall city offline'!$K$2:$K$2047,'overall city offline'!$A$2:$A$2047,$A62,'overall city offline'!$B$2:$B$2047,J$4)*(1-AVERAGEIFS('all sales summary'!$I$2:$I$2047,'all sales summary'!$A$2:$A$2047,$A62,'all sales summary'!$B$2:$B$2047,J$4)))+(AVERAGEIFS('city centre offline'!$K$2:$K$2047,'city centre offline'!$A$2:$A$2047,$A62,'city centre offline'!$B$2:$B$2047,J$4)*AVERAGEIFS('all sales summary'!$I$2:$I$2047,'all sales summary'!$A$2:$A$2047,$A62,'all sales summary'!$B$2:$B$2047,J$4)))</f>
        <v>0.2152020671914916</v>
      </c>
      <c r="K62" s="60">
        <f>(AVERAGEIFS('city centre offline'!$K$2:$K$2047,'city centre offline'!$A$2:$A$2047,$A62,'city centre offline'!$B$2:$B$2047,K$4)*AVERAGEIFS('all sales summary'!$I$2:$I$2047,'all sales summary'!$A$2:$A$2047,$A62,'all sales summary'!$B$2:$B$2047,K$4))/((AVERAGEIFS('overall city offline'!$K$2:$K$2047,'overall city offline'!$A$2:$A$2047,$A62,'overall city offline'!$B$2:$B$2047,K$4)*(1-AVERAGEIFS('all sales summary'!$I$2:$I$2047,'all sales summary'!$A$2:$A$2047,$A62,'all sales summary'!$B$2:$B$2047,K$4)))+(AVERAGEIFS('city centre offline'!$K$2:$K$2047,'city centre offline'!$A$2:$A$2047,$A62,'city centre offline'!$B$2:$B$2047,K$4)*AVERAGEIFS('all sales summary'!$I$2:$I$2047,'all sales summary'!$A$2:$A$2047,$A62,'all sales summary'!$B$2:$B$2047,K$4)))</f>
        <v>0.21228406595885405</v>
      </c>
      <c r="L62" s="60">
        <f>(AVERAGEIFS('city centre offline'!$K$2:$K$2047,'city centre offline'!$A$2:$A$2047,$A62,'city centre offline'!$B$2:$B$2047,L$4)*AVERAGEIFS('all sales summary'!$I$2:$I$2047,'all sales summary'!$A$2:$A$2047,$A62,'all sales summary'!$B$2:$B$2047,L$4))/((AVERAGEIFS('overall city offline'!$K$2:$K$2047,'overall city offline'!$A$2:$A$2047,$A62,'overall city offline'!$B$2:$B$2047,L$4)*(1-AVERAGEIFS('all sales summary'!$I$2:$I$2047,'all sales summary'!$A$2:$A$2047,$A62,'all sales summary'!$B$2:$B$2047,L$4)))+(AVERAGEIFS('city centre offline'!$K$2:$K$2047,'city centre offline'!$A$2:$A$2047,$A62,'city centre offline'!$B$2:$B$2047,L$4)*AVERAGEIFS('all sales summary'!$I$2:$I$2047,'all sales summary'!$A$2:$A$2047,$A62,'all sales summary'!$B$2:$B$2047,L$4)))</f>
        <v>0.22352521984748919</v>
      </c>
      <c r="M62" s="60">
        <f>(AVERAGEIFS('city centre offline'!$K$2:$K$2047,'city centre offline'!$A$2:$A$2047,$A62,'city centre offline'!$B$2:$B$2047,M$4)*AVERAGEIFS('all sales summary'!$I$2:$I$2047,'all sales summary'!$A$2:$A$2047,$A62,'all sales summary'!$B$2:$B$2047,M$4))/((AVERAGEIFS('overall city offline'!$K$2:$K$2047,'overall city offline'!$A$2:$A$2047,$A62,'overall city offline'!$B$2:$B$2047,M$4)*(1-AVERAGEIFS('all sales summary'!$I$2:$I$2047,'all sales summary'!$A$2:$A$2047,$A62,'all sales summary'!$B$2:$B$2047,M$4)))+(AVERAGEIFS('city centre offline'!$K$2:$K$2047,'city centre offline'!$A$2:$A$2047,$A62,'city centre offline'!$B$2:$B$2047,M$4)*AVERAGEIFS('all sales summary'!$I$2:$I$2047,'all sales summary'!$A$2:$A$2047,$A62,'all sales summary'!$B$2:$B$2047,M$4)))</f>
        <v>0.23730044233147765</v>
      </c>
      <c r="N62" s="60">
        <f>(AVERAGEIFS('city centre offline'!$K$2:$K$2047,'city centre offline'!$A$2:$A$2047,$A62,'city centre offline'!$B$2:$B$2047,N$4)*AVERAGEIFS('all sales summary'!$I$2:$I$2047,'all sales summary'!$A$2:$A$2047,$A62,'all sales summary'!$B$2:$B$2047,N$4))/((AVERAGEIFS('overall city offline'!$K$2:$K$2047,'overall city offline'!$A$2:$A$2047,$A62,'overall city offline'!$B$2:$B$2047,N$4)*(1-AVERAGEIFS('all sales summary'!$I$2:$I$2047,'all sales summary'!$A$2:$A$2047,$A62,'all sales summary'!$B$2:$B$2047,N$4)))+(AVERAGEIFS('city centre offline'!$K$2:$K$2047,'city centre offline'!$A$2:$A$2047,$A62,'city centre offline'!$B$2:$B$2047,N$4)*AVERAGEIFS('all sales summary'!$I$2:$I$2047,'all sales summary'!$A$2:$A$2047,$A62,'all sales summary'!$B$2:$B$2047,N$4)))</f>
        <v>0.2064882363363332</v>
      </c>
      <c r="O62" s="60">
        <f>(AVERAGEIFS('city centre offline'!$K$2:$K$2047,'city centre offline'!$A$2:$A$2047,$A62,'city centre offline'!$B$2:$B$2047,O$4)*AVERAGEIFS('all sales summary'!$I$2:$I$2047,'all sales summary'!$A$2:$A$2047,$A62,'all sales summary'!$B$2:$B$2047,O$4))/((AVERAGEIFS('overall city offline'!$K$2:$K$2047,'overall city offline'!$A$2:$A$2047,$A62,'overall city offline'!$B$2:$B$2047,O$4)*(1-AVERAGEIFS('all sales summary'!$I$2:$I$2047,'all sales summary'!$A$2:$A$2047,$A62,'all sales summary'!$B$2:$B$2047,O$4)))+(AVERAGEIFS('city centre offline'!$K$2:$K$2047,'city centre offline'!$A$2:$A$2047,$A62,'city centre offline'!$B$2:$B$2047,O$4)*AVERAGEIFS('all sales summary'!$I$2:$I$2047,'all sales summary'!$A$2:$A$2047,$A62,'all sales summary'!$B$2:$B$2047,O$4)))</f>
        <v>0.20583999256486465</v>
      </c>
      <c r="P62" s="60">
        <f>(AVERAGEIFS('city centre offline'!$K$2:$K$2047,'city centre offline'!$A$2:$A$2047,$A62,'city centre offline'!$B$2:$B$2047,P$4)*AVERAGEIFS('all sales summary'!$I$2:$I$2047,'all sales summary'!$A$2:$A$2047,$A62,'all sales summary'!$B$2:$B$2047,P$4))/((AVERAGEIFS('overall city offline'!$K$2:$K$2047,'overall city offline'!$A$2:$A$2047,$A62,'overall city offline'!$B$2:$B$2047,P$4)*(1-AVERAGEIFS('all sales summary'!$I$2:$I$2047,'all sales summary'!$A$2:$A$2047,$A62,'all sales summary'!$B$2:$B$2047,P$4)))+(AVERAGEIFS('city centre offline'!$K$2:$K$2047,'city centre offline'!$A$2:$A$2047,$A62,'city centre offline'!$B$2:$B$2047,P$4)*AVERAGEIFS('all sales summary'!$I$2:$I$2047,'all sales summary'!$A$2:$A$2047,$A62,'all sales summary'!$B$2:$B$2047,P$4)))</f>
        <v>0.19032266142425136</v>
      </c>
      <c r="Q62" s="60">
        <f>(AVERAGEIFS('city centre offline'!$K$2:$K$2047,'city centre offline'!$A$2:$A$2047,$A62,'city centre offline'!$B$2:$B$2047,Q$4)*AVERAGEIFS('all sales summary'!$I$2:$I$2047,'all sales summary'!$A$2:$A$2047,$A62,'all sales summary'!$B$2:$B$2047,Q$4))/((AVERAGEIFS('overall city offline'!$K$2:$K$2047,'overall city offline'!$A$2:$A$2047,$A62,'overall city offline'!$B$2:$B$2047,Q$4)*(1-AVERAGEIFS('all sales summary'!$I$2:$I$2047,'all sales summary'!$A$2:$A$2047,$A62,'all sales summary'!$B$2:$B$2047,Q$4)))+(AVERAGEIFS('city centre offline'!$K$2:$K$2047,'city centre offline'!$A$2:$A$2047,$A62,'city centre offline'!$B$2:$B$2047,Q$4)*AVERAGEIFS('all sales summary'!$I$2:$I$2047,'all sales summary'!$A$2:$A$2047,$A62,'all sales summary'!$B$2:$B$2047,Q$4)))</f>
        <v>0.19343457016320439</v>
      </c>
      <c r="R62" s="60">
        <f>(AVERAGEIFS('city centre offline'!$K$2:$K$2047,'city centre offline'!$A$2:$A$2047,$A62,'city centre offline'!$B$2:$B$2047,R$4)*AVERAGEIFS('all sales summary'!$I$2:$I$2047,'all sales summary'!$A$2:$A$2047,$A62,'all sales summary'!$B$2:$B$2047,R$4))/((AVERAGEIFS('overall city offline'!$K$2:$K$2047,'overall city offline'!$A$2:$A$2047,$A62,'overall city offline'!$B$2:$B$2047,R$4)*(1-AVERAGEIFS('all sales summary'!$I$2:$I$2047,'all sales summary'!$A$2:$A$2047,$A62,'all sales summary'!$B$2:$B$2047,R$4)))+(AVERAGEIFS('city centre offline'!$K$2:$K$2047,'city centre offline'!$A$2:$A$2047,$A62,'city centre offline'!$B$2:$B$2047,R$4)*AVERAGEIFS('all sales summary'!$I$2:$I$2047,'all sales summary'!$A$2:$A$2047,$A62,'all sales summary'!$B$2:$B$2047,R$4)))</f>
        <v>0.17714866614656594</v>
      </c>
      <c r="S62" s="60">
        <f>(AVERAGEIFS('city centre offline'!$K$2:$K$2047,'city centre offline'!$A$2:$A$2047,$A62,'city centre offline'!$B$2:$B$2047,S$4)*AVERAGEIFS('all sales summary'!$I$2:$I$2047,'all sales summary'!$A$2:$A$2047,$A62,'all sales summary'!$B$2:$B$2047,S$4))/((AVERAGEIFS('overall city offline'!$K$2:$K$2047,'overall city offline'!$A$2:$A$2047,$A62,'overall city offline'!$B$2:$B$2047,S$4)*(1-AVERAGEIFS('all sales summary'!$I$2:$I$2047,'all sales summary'!$A$2:$A$2047,$A62,'all sales summary'!$B$2:$B$2047,S$4)))+(AVERAGEIFS('city centre offline'!$K$2:$K$2047,'city centre offline'!$A$2:$A$2047,$A62,'city centre offline'!$B$2:$B$2047,S$4)*AVERAGEIFS('all sales summary'!$I$2:$I$2047,'all sales summary'!$A$2:$A$2047,$A62,'all sales summary'!$B$2:$B$2047,S$4)))</f>
        <v>0.1934148630037387</v>
      </c>
      <c r="T62" s="60">
        <f>(AVERAGEIFS('city centre offline'!$K$2:$K$2047,'city centre offline'!$A$2:$A$2047,$A62,'city centre offline'!$B$2:$B$2047,T$4)*AVERAGEIFS('all sales summary'!$I$2:$I$2047,'all sales summary'!$A$2:$A$2047,$A62,'all sales summary'!$B$2:$B$2047,T$4))/((AVERAGEIFS('overall city offline'!$K$2:$K$2047,'overall city offline'!$A$2:$A$2047,$A62,'overall city offline'!$B$2:$B$2047,T$4)*(1-AVERAGEIFS('all sales summary'!$I$2:$I$2047,'all sales summary'!$A$2:$A$2047,$A62,'all sales summary'!$B$2:$B$2047,T$4)))+(AVERAGEIFS('city centre offline'!$K$2:$K$2047,'city centre offline'!$A$2:$A$2047,$A62,'city centre offline'!$B$2:$B$2047,T$4)*AVERAGEIFS('all sales summary'!$I$2:$I$2047,'all sales summary'!$A$2:$A$2047,$A62,'all sales summary'!$B$2:$B$2047,T$4)))</f>
        <v>0.20282647290582584</v>
      </c>
      <c r="U62" s="60">
        <f>(AVERAGEIFS('city centre offline'!$K$2:$K$2047,'city centre offline'!$A$2:$A$2047,$A62,'city centre offline'!$B$2:$B$2047,U$4)*AVERAGEIFS('all sales summary'!$I$2:$I$2047,'all sales summary'!$A$2:$A$2047,$A62,'all sales summary'!$B$2:$B$2047,U$4))/((AVERAGEIFS('overall city offline'!$K$2:$K$2047,'overall city offline'!$A$2:$A$2047,$A62,'overall city offline'!$B$2:$B$2047,U$4)*(1-AVERAGEIFS('all sales summary'!$I$2:$I$2047,'all sales summary'!$A$2:$A$2047,$A62,'all sales summary'!$B$2:$B$2047,U$4)))+(AVERAGEIFS('city centre offline'!$K$2:$K$2047,'city centre offline'!$A$2:$A$2047,$A62,'city centre offline'!$B$2:$B$2047,U$4)*AVERAGEIFS('all sales summary'!$I$2:$I$2047,'all sales summary'!$A$2:$A$2047,$A62,'all sales summary'!$B$2:$B$2047,U$4)))</f>
        <v>0.21080829294831072</v>
      </c>
      <c r="V62" s="60">
        <f>(AVERAGEIFS('city centre offline'!$K$2:$K$2047,'city centre offline'!$A$2:$A$2047,$A62,'city centre offline'!$B$2:$B$2047,V$4)*AVERAGEIFS('all sales summary'!$I$2:$I$2047,'all sales summary'!$A$2:$A$2047,$A62,'all sales summary'!$B$2:$B$2047,V$4))/((AVERAGEIFS('overall city offline'!$K$2:$K$2047,'overall city offline'!$A$2:$A$2047,$A62,'overall city offline'!$B$2:$B$2047,V$4)*(1-AVERAGEIFS('all sales summary'!$I$2:$I$2047,'all sales summary'!$A$2:$A$2047,$A62,'all sales summary'!$B$2:$B$2047,V$4)))+(AVERAGEIFS('city centre offline'!$K$2:$K$2047,'city centre offline'!$A$2:$A$2047,$A62,'city centre offline'!$B$2:$B$2047,V$4)*AVERAGEIFS('all sales summary'!$I$2:$I$2047,'all sales summary'!$A$2:$A$2047,$A62,'all sales summary'!$B$2:$B$2047,V$4)))</f>
        <v>0.20720967507795687</v>
      </c>
      <c r="W62" s="60">
        <f>(AVERAGEIFS('city centre offline'!$K$2:$K$2047,'city centre offline'!$A$2:$A$2047,$A62,'city centre offline'!$B$2:$B$2047,W$4)*AVERAGEIFS('all sales summary'!$I$2:$I$2047,'all sales summary'!$A$2:$A$2047,$A62,'all sales summary'!$B$2:$B$2047,W$4))/((AVERAGEIFS('overall city offline'!$K$2:$K$2047,'overall city offline'!$A$2:$A$2047,$A62,'overall city offline'!$B$2:$B$2047,W$4)*(1-AVERAGEIFS('all sales summary'!$I$2:$I$2047,'all sales summary'!$A$2:$A$2047,$A62,'all sales summary'!$B$2:$B$2047,W$4)))+(AVERAGEIFS('city centre offline'!$K$2:$K$2047,'city centre offline'!$A$2:$A$2047,$A62,'city centre offline'!$B$2:$B$2047,W$4)*AVERAGEIFS('all sales summary'!$I$2:$I$2047,'all sales summary'!$A$2:$A$2047,$A62,'all sales summary'!$B$2:$B$2047,W$4)))</f>
        <v>0.21293235036624911</v>
      </c>
      <c r="X62" s="60">
        <f>(AVERAGEIFS('city centre offline'!$K$2:$K$2047,'city centre offline'!$A$2:$A$2047,$A62,'city centre offline'!$B$2:$B$2047,X$4)*AVERAGEIFS('all sales summary'!$I$2:$I$2047,'all sales summary'!$A$2:$A$2047,$A62,'all sales summary'!$B$2:$B$2047,X$4))/((AVERAGEIFS('overall city offline'!$K$2:$K$2047,'overall city offline'!$A$2:$A$2047,$A62,'overall city offline'!$B$2:$B$2047,X$4)*(1-AVERAGEIFS('all sales summary'!$I$2:$I$2047,'all sales summary'!$A$2:$A$2047,$A62,'all sales summary'!$B$2:$B$2047,X$4)))+(AVERAGEIFS('city centre offline'!$K$2:$K$2047,'city centre offline'!$A$2:$A$2047,$A62,'city centre offline'!$B$2:$B$2047,X$4)*AVERAGEIFS('all sales summary'!$I$2:$I$2047,'all sales summary'!$A$2:$A$2047,$A62,'all sales summary'!$B$2:$B$2047,X$4)))</f>
        <v>0.2141137284697115</v>
      </c>
      <c r="Y62" s="60">
        <f>(AVERAGEIFS('city centre offline'!$K$2:$K$2047,'city centre offline'!$A$2:$A$2047,$A62,'city centre offline'!$B$2:$B$2047,Y$4)*AVERAGEIFS('all sales summary'!$I$2:$I$2047,'all sales summary'!$A$2:$A$2047,$A62,'all sales summary'!$B$2:$B$2047,Y$4))/((AVERAGEIFS('overall city offline'!$K$2:$K$2047,'overall city offline'!$A$2:$A$2047,$A62,'overall city offline'!$B$2:$B$2047,Y$4)*(1-AVERAGEIFS('all sales summary'!$I$2:$I$2047,'all sales summary'!$A$2:$A$2047,$A62,'all sales summary'!$B$2:$B$2047,Y$4)))+(AVERAGEIFS('city centre offline'!$K$2:$K$2047,'city centre offline'!$A$2:$A$2047,$A62,'city centre offline'!$B$2:$B$2047,Y$4)*AVERAGEIFS('all sales summary'!$I$2:$I$2047,'all sales summary'!$A$2:$A$2047,$A62,'all sales summary'!$B$2:$B$2047,Y$4)))</f>
        <v>0.23609890992885127</v>
      </c>
      <c r="Z62" s="60">
        <f>(AVERAGEIFS('city centre offline'!$K$2:$K$2047,'city centre offline'!$A$2:$A$2047,$A62,'city centre offline'!$B$2:$B$2047,Z$4)*AVERAGEIFS('all sales summary'!$I$2:$I$2047,'all sales summary'!$A$2:$A$2047,$A62,'all sales summary'!$B$2:$B$2047,Z$4))/((AVERAGEIFS('overall city offline'!$K$2:$K$2047,'overall city offline'!$A$2:$A$2047,$A62,'overall city offline'!$B$2:$B$2047,Z$4)*(1-AVERAGEIFS('all sales summary'!$I$2:$I$2047,'all sales summary'!$A$2:$A$2047,$A62,'all sales summary'!$B$2:$B$2047,Z$4)))+(AVERAGEIFS('city centre offline'!$K$2:$K$2047,'city centre offline'!$A$2:$A$2047,$A62,'city centre offline'!$B$2:$B$2047,Z$4)*AVERAGEIFS('all sales summary'!$I$2:$I$2047,'all sales summary'!$A$2:$A$2047,$A62,'all sales summary'!$B$2:$B$2047,Z$4)))</f>
        <v>0.19869612636549419</v>
      </c>
      <c r="AA62" s="60">
        <f>(AVERAGEIFS('city centre offline'!$K$2:$K$2047,'city centre offline'!$A$2:$A$2047,$A62,'city centre offline'!$B$2:$B$2047,AA$4)*AVERAGEIFS('all sales summary'!$I$2:$I$2047,'all sales summary'!$A$2:$A$2047,$A62,'all sales summary'!$B$2:$B$2047,AA$4))/((AVERAGEIFS('overall city offline'!$K$2:$K$2047,'overall city offline'!$A$2:$A$2047,$A62,'overall city offline'!$B$2:$B$2047,AA$4)*(1-AVERAGEIFS('all sales summary'!$I$2:$I$2047,'all sales summary'!$A$2:$A$2047,$A62,'all sales summary'!$B$2:$B$2047,AA$4)))+(AVERAGEIFS('city centre offline'!$K$2:$K$2047,'city centre offline'!$A$2:$A$2047,$A62,'city centre offline'!$B$2:$B$2047,AA$4)*AVERAGEIFS('all sales summary'!$I$2:$I$2047,'all sales summary'!$A$2:$A$2047,$A62,'all sales summary'!$B$2:$B$2047,AA$4)))</f>
        <v>0.20409147495037069</v>
      </c>
      <c r="AB62" s="60">
        <f>(AVERAGEIFS('city centre offline'!$K$2:$K$2047,'city centre offline'!$A$2:$A$2047,$A62,'city centre offline'!$B$2:$B$2047,AB$4)*AVERAGEIFS('all sales summary'!$I$2:$I$2047,'all sales summary'!$A$2:$A$2047,$A62,'all sales summary'!$B$2:$B$2047,AB$4))/((AVERAGEIFS('overall city offline'!$K$2:$K$2047,'overall city offline'!$A$2:$A$2047,$A62,'overall city offline'!$B$2:$B$2047,AB$4)*(1-AVERAGEIFS('all sales summary'!$I$2:$I$2047,'all sales summary'!$A$2:$A$2047,$A62,'all sales summary'!$B$2:$B$2047,AB$4)))+(AVERAGEIFS('city centre offline'!$K$2:$K$2047,'city centre offline'!$A$2:$A$2047,$A62,'city centre offline'!$B$2:$B$2047,AB$4)*AVERAGEIFS('all sales summary'!$I$2:$I$2047,'all sales summary'!$A$2:$A$2047,$A62,'all sales summary'!$B$2:$B$2047,AB$4)))</f>
        <v>0.20328365310287469</v>
      </c>
      <c r="AC62" s="60">
        <f>(AVERAGEIFS('city centre offline'!$K$2:$K$2047,'city centre offline'!$A$2:$A$2047,$A62,'city centre offline'!$B$2:$B$2047,AC$4)*AVERAGEIFS('all sales summary'!$I$2:$I$2047,'all sales summary'!$A$2:$A$2047,$A62,'all sales summary'!$B$2:$B$2047,AC$4))/((AVERAGEIFS('overall city offline'!$K$2:$K$2047,'overall city offline'!$A$2:$A$2047,$A62,'overall city offline'!$B$2:$B$2047,AC$4)*(1-AVERAGEIFS('all sales summary'!$I$2:$I$2047,'all sales summary'!$A$2:$A$2047,$A62,'all sales summary'!$B$2:$B$2047,AC$4)))+(AVERAGEIFS('city centre offline'!$K$2:$K$2047,'city centre offline'!$A$2:$A$2047,$A62,'city centre offline'!$B$2:$B$2047,AC$4)*AVERAGEIFS('all sales summary'!$I$2:$I$2047,'all sales summary'!$A$2:$A$2047,$A62,'all sales summary'!$B$2:$B$2047,AC$4)))</f>
        <v>0.21856035273856236</v>
      </c>
      <c r="AD62" s="60">
        <f>(AVERAGEIFS('city centre offline'!$K$2:$K$2047,'city centre offline'!$A$2:$A$2047,$A62,'city centre offline'!$B$2:$B$2047,AD$4)*AVERAGEIFS('all sales summary'!$I$2:$I$2047,'all sales summary'!$A$2:$A$2047,$A62,'all sales summary'!$B$2:$B$2047,AD$4))/((AVERAGEIFS('overall city offline'!$K$2:$K$2047,'overall city offline'!$A$2:$A$2047,$A62,'overall city offline'!$B$2:$B$2047,AD$4)*(1-AVERAGEIFS('all sales summary'!$I$2:$I$2047,'all sales summary'!$A$2:$A$2047,$A62,'all sales summary'!$B$2:$B$2047,AD$4)))+(AVERAGEIFS('city centre offline'!$K$2:$K$2047,'city centre offline'!$A$2:$A$2047,$A62,'city centre offline'!$B$2:$B$2047,AD$4)*AVERAGEIFS('all sales summary'!$I$2:$I$2047,'all sales summary'!$A$2:$A$2047,$A62,'all sales summary'!$B$2:$B$2047,AD$4)))</f>
        <v>0.19531751555351343</v>
      </c>
      <c r="AE62" s="60">
        <f>(AVERAGEIFS('city centre offline'!$K$2:$K$2047,'city centre offline'!$A$2:$A$2047,$A62,'city centre offline'!$B$2:$B$2047,AE$4)*AVERAGEIFS('all sales summary'!$I$2:$I$2047,'all sales summary'!$A$2:$A$2047,$A62,'all sales summary'!$B$2:$B$2047,AE$4))/((AVERAGEIFS('overall city offline'!$K$2:$K$2047,'overall city offline'!$A$2:$A$2047,$A62,'overall city offline'!$B$2:$B$2047,AE$4)*(1-AVERAGEIFS('all sales summary'!$I$2:$I$2047,'all sales summary'!$A$2:$A$2047,$A62,'all sales summary'!$B$2:$B$2047,AE$4)))+(AVERAGEIFS('city centre offline'!$K$2:$K$2047,'city centre offline'!$A$2:$A$2047,$A62,'city centre offline'!$B$2:$B$2047,AE$4)*AVERAGEIFS('all sales summary'!$I$2:$I$2047,'all sales summary'!$A$2:$A$2047,$A62,'all sales summary'!$B$2:$B$2047,AE$4)))</f>
        <v>0.19197714089608736</v>
      </c>
      <c r="AF62" s="60">
        <f>(AVERAGEIFS('city centre offline'!$K$2:$K$2047,'city centre offline'!$A$2:$A$2047,$A62,'city centre offline'!$B$2:$B$2047,AF$4)*AVERAGEIFS('all sales summary'!$I$2:$I$2047,'all sales summary'!$A$2:$A$2047,$A62,'all sales summary'!$B$2:$B$2047,AF$4))/((AVERAGEIFS('overall city offline'!$K$2:$K$2047,'overall city offline'!$A$2:$A$2047,$A62,'overall city offline'!$B$2:$B$2047,AF$4)*(1-AVERAGEIFS('all sales summary'!$I$2:$I$2047,'all sales summary'!$A$2:$A$2047,$A62,'all sales summary'!$B$2:$B$2047,AF$4)))+(AVERAGEIFS('city centre offline'!$K$2:$K$2047,'city centre offline'!$A$2:$A$2047,$A62,'city centre offline'!$B$2:$B$2047,AF$4)*AVERAGEIFS('all sales summary'!$I$2:$I$2047,'all sales summary'!$A$2:$A$2047,$A62,'all sales summary'!$B$2:$B$2047,AF$4)))</f>
        <v>0.17990215260995102</v>
      </c>
      <c r="AG62" s="60">
        <f>(AVERAGEIFS('city centre offline'!$K$2:$K$2047,'city centre offline'!$A$2:$A$2047,$A62,'city centre offline'!$B$2:$B$2047,AG$4)*AVERAGEIFS('all sales summary'!$I$2:$I$2047,'all sales summary'!$A$2:$A$2047,$A62,'all sales summary'!$B$2:$B$2047,AG$4))/((AVERAGEIFS('overall city offline'!$K$2:$K$2047,'overall city offline'!$A$2:$A$2047,$A62,'overall city offline'!$B$2:$B$2047,AG$4)*(1-AVERAGEIFS('all sales summary'!$I$2:$I$2047,'all sales summary'!$A$2:$A$2047,$A62,'all sales summary'!$B$2:$B$2047,AG$4)))+(AVERAGEIFS('city centre offline'!$K$2:$K$2047,'city centre offline'!$A$2:$A$2047,$A62,'city centre offline'!$B$2:$B$2047,AG$4)*AVERAGEIFS('all sales summary'!$I$2:$I$2047,'all sales summary'!$A$2:$A$2047,$A62,'all sales summary'!$B$2:$B$2047,AG$4)))</f>
        <v>0.17962351614500846</v>
      </c>
      <c r="AH62" s="60">
        <f>(AVERAGEIFS('city centre offline'!$K$2:$K$2047,'city centre offline'!$A$2:$A$2047,$A62,'city centre offline'!$B$2:$B$2047,AH$4)*AVERAGEIFS('all sales summary'!$I$2:$I$2047,'all sales summary'!$A$2:$A$2047,$A62,'all sales summary'!$B$2:$B$2047,AH$4))/((AVERAGEIFS('overall city offline'!$K$2:$K$2047,'overall city offline'!$A$2:$A$2047,$A62,'overall city offline'!$B$2:$B$2047,AH$4)*(1-AVERAGEIFS('all sales summary'!$I$2:$I$2047,'all sales summary'!$A$2:$A$2047,$A62,'all sales summary'!$B$2:$B$2047,AH$4)))+(AVERAGEIFS('city centre offline'!$K$2:$K$2047,'city centre offline'!$A$2:$A$2047,$A62,'city centre offline'!$B$2:$B$2047,AH$4)*AVERAGEIFS('all sales summary'!$I$2:$I$2047,'all sales summary'!$A$2:$A$2047,$A62,'all sales summary'!$B$2:$B$2047,AH$4)))</f>
        <v>0.18617170936110419</v>
      </c>
    </row>
    <row r="63" spans="1:34" x14ac:dyDescent="0.3">
      <c r="A63" t="s">
        <v>65</v>
      </c>
      <c r="B63" s="60">
        <f>(AVERAGEIFS('city centre offline'!$K$2:$K$2047,'city centre offline'!$A$2:$A$2047,$A63,'city centre offline'!$B$2:$B$2047,B$4)*AVERAGEIFS('all sales summary'!$I$2:$I$2047,'all sales summary'!$A$2:$A$2047,$A63,'all sales summary'!$B$2:$B$2047,B$4))/((AVERAGEIFS('overall city offline'!$K$2:$K$2047,'overall city offline'!$A$2:$A$2047,$A63,'overall city offline'!$B$2:$B$2047,B$4)*(1-AVERAGEIFS('all sales summary'!$I$2:$I$2047,'all sales summary'!$A$2:$A$2047,$A63,'all sales summary'!$B$2:$B$2047,B$4)))+(AVERAGEIFS('city centre offline'!$K$2:$K$2047,'city centre offline'!$A$2:$A$2047,$A63,'city centre offline'!$B$2:$B$2047,B$4)*AVERAGEIFS('all sales summary'!$I$2:$I$2047,'all sales summary'!$A$2:$A$2047,$A63,'all sales summary'!$B$2:$B$2047,B$4)))</f>
        <v>0.29093029032781675</v>
      </c>
      <c r="C63" s="60">
        <f>(AVERAGEIFS('city centre offline'!$K$2:$K$2047,'city centre offline'!$A$2:$A$2047,$A63,'city centre offline'!$B$2:$B$2047,C$4)*AVERAGEIFS('all sales summary'!$I$2:$I$2047,'all sales summary'!$A$2:$A$2047,$A63,'all sales summary'!$B$2:$B$2047,C$4))/((AVERAGEIFS('overall city offline'!$K$2:$K$2047,'overall city offline'!$A$2:$A$2047,$A63,'overall city offline'!$B$2:$B$2047,C$4)*(1-AVERAGEIFS('all sales summary'!$I$2:$I$2047,'all sales summary'!$A$2:$A$2047,$A63,'all sales summary'!$B$2:$B$2047,C$4)))+(AVERAGEIFS('city centre offline'!$K$2:$K$2047,'city centre offline'!$A$2:$A$2047,$A63,'city centre offline'!$B$2:$B$2047,C$4)*AVERAGEIFS('all sales summary'!$I$2:$I$2047,'all sales summary'!$A$2:$A$2047,$A63,'all sales summary'!$B$2:$B$2047,C$4)))</f>
        <v>0.29617655983681301</v>
      </c>
      <c r="D63" s="60">
        <f>(AVERAGEIFS('city centre offline'!$K$2:$K$2047,'city centre offline'!$A$2:$A$2047,$A63,'city centre offline'!$B$2:$B$2047,D$4)*AVERAGEIFS('all sales summary'!$I$2:$I$2047,'all sales summary'!$A$2:$A$2047,$A63,'all sales summary'!$B$2:$B$2047,D$4))/((AVERAGEIFS('overall city offline'!$K$2:$K$2047,'overall city offline'!$A$2:$A$2047,$A63,'overall city offline'!$B$2:$B$2047,D$4)*(1-AVERAGEIFS('all sales summary'!$I$2:$I$2047,'all sales summary'!$A$2:$A$2047,$A63,'all sales summary'!$B$2:$B$2047,D$4)))+(AVERAGEIFS('city centre offline'!$K$2:$K$2047,'city centre offline'!$A$2:$A$2047,$A63,'city centre offline'!$B$2:$B$2047,D$4)*AVERAGEIFS('all sales summary'!$I$2:$I$2047,'all sales summary'!$A$2:$A$2047,$A63,'all sales summary'!$B$2:$B$2047,D$4)))</f>
        <v>0.30598835049099637</v>
      </c>
      <c r="E63" s="60">
        <f>(AVERAGEIFS('city centre offline'!$K$2:$K$2047,'city centre offline'!$A$2:$A$2047,$A63,'city centre offline'!$B$2:$B$2047,E$4)*AVERAGEIFS('all sales summary'!$I$2:$I$2047,'all sales summary'!$A$2:$A$2047,$A63,'all sales summary'!$B$2:$B$2047,E$4))/((AVERAGEIFS('overall city offline'!$K$2:$K$2047,'overall city offline'!$A$2:$A$2047,$A63,'overall city offline'!$B$2:$B$2047,E$4)*(1-AVERAGEIFS('all sales summary'!$I$2:$I$2047,'all sales summary'!$A$2:$A$2047,$A63,'all sales summary'!$B$2:$B$2047,E$4)))+(AVERAGEIFS('city centre offline'!$K$2:$K$2047,'city centre offline'!$A$2:$A$2047,$A63,'city centre offline'!$B$2:$B$2047,E$4)*AVERAGEIFS('all sales summary'!$I$2:$I$2047,'all sales summary'!$A$2:$A$2047,$A63,'all sales summary'!$B$2:$B$2047,E$4)))</f>
        <v>0.29902570645448845</v>
      </c>
      <c r="F63" s="60">
        <f>(AVERAGEIFS('city centre offline'!$K$2:$K$2047,'city centre offline'!$A$2:$A$2047,$A63,'city centre offline'!$B$2:$B$2047,F$4)*AVERAGEIFS('all sales summary'!$I$2:$I$2047,'all sales summary'!$A$2:$A$2047,$A63,'all sales summary'!$B$2:$B$2047,F$4))/((AVERAGEIFS('overall city offline'!$K$2:$K$2047,'overall city offline'!$A$2:$A$2047,$A63,'overall city offline'!$B$2:$B$2047,F$4)*(1-AVERAGEIFS('all sales summary'!$I$2:$I$2047,'all sales summary'!$A$2:$A$2047,$A63,'all sales summary'!$B$2:$B$2047,F$4)))+(AVERAGEIFS('city centre offline'!$K$2:$K$2047,'city centre offline'!$A$2:$A$2047,$A63,'city centre offline'!$B$2:$B$2047,F$4)*AVERAGEIFS('all sales summary'!$I$2:$I$2047,'all sales summary'!$A$2:$A$2047,$A63,'all sales summary'!$B$2:$B$2047,F$4)))</f>
        <v>0.30135095271512841</v>
      </c>
      <c r="G63" s="60">
        <f>(AVERAGEIFS('city centre offline'!$K$2:$K$2047,'city centre offline'!$A$2:$A$2047,$A63,'city centre offline'!$B$2:$B$2047,G$4)*AVERAGEIFS('all sales summary'!$I$2:$I$2047,'all sales summary'!$A$2:$A$2047,$A63,'all sales summary'!$B$2:$B$2047,G$4))/((AVERAGEIFS('overall city offline'!$K$2:$K$2047,'overall city offline'!$A$2:$A$2047,$A63,'overall city offline'!$B$2:$B$2047,G$4)*(1-AVERAGEIFS('all sales summary'!$I$2:$I$2047,'all sales summary'!$A$2:$A$2047,$A63,'all sales summary'!$B$2:$B$2047,G$4)))+(AVERAGEIFS('city centre offline'!$K$2:$K$2047,'city centre offline'!$A$2:$A$2047,$A63,'city centre offline'!$B$2:$B$2047,G$4)*AVERAGEIFS('all sales summary'!$I$2:$I$2047,'all sales summary'!$A$2:$A$2047,$A63,'all sales summary'!$B$2:$B$2047,G$4)))</f>
        <v>0.30634849125259928</v>
      </c>
      <c r="H63" s="60">
        <f>(AVERAGEIFS('city centre offline'!$K$2:$K$2047,'city centre offline'!$A$2:$A$2047,$A63,'city centre offline'!$B$2:$B$2047,H$4)*AVERAGEIFS('all sales summary'!$I$2:$I$2047,'all sales summary'!$A$2:$A$2047,$A63,'all sales summary'!$B$2:$B$2047,H$4))/((AVERAGEIFS('overall city offline'!$K$2:$K$2047,'overall city offline'!$A$2:$A$2047,$A63,'overall city offline'!$B$2:$B$2047,H$4)*(1-AVERAGEIFS('all sales summary'!$I$2:$I$2047,'all sales summary'!$A$2:$A$2047,$A63,'all sales summary'!$B$2:$B$2047,H$4)))+(AVERAGEIFS('city centre offline'!$K$2:$K$2047,'city centre offline'!$A$2:$A$2047,$A63,'city centre offline'!$B$2:$B$2047,H$4)*AVERAGEIFS('all sales summary'!$I$2:$I$2047,'all sales summary'!$A$2:$A$2047,$A63,'all sales summary'!$B$2:$B$2047,H$4)))</f>
        <v>0.30627775821822445</v>
      </c>
      <c r="I63" s="60">
        <f>(AVERAGEIFS('city centre offline'!$K$2:$K$2047,'city centre offline'!$A$2:$A$2047,$A63,'city centre offline'!$B$2:$B$2047,I$4)*AVERAGEIFS('all sales summary'!$I$2:$I$2047,'all sales summary'!$A$2:$A$2047,$A63,'all sales summary'!$B$2:$B$2047,I$4))/((AVERAGEIFS('overall city offline'!$K$2:$K$2047,'overall city offline'!$A$2:$A$2047,$A63,'overall city offline'!$B$2:$B$2047,I$4)*(1-AVERAGEIFS('all sales summary'!$I$2:$I$2047,'all sales summary'!$A$2:$A$2047,$A63,'all sales summary'!$B$2:$B$2047,I$4)))+(AVERAGEIFS('city centre offline'!$K$2:$K$2047,'city centre offline'!$A$2:$A$2047,$A63,'city centre offline'!$B$2:$B$2047,I$4)*AVERAGEIFS('all sales summary'!$I$2:$I$2047,'all sales summary'!$A$2:$A$2047,$A63,'all sales summary'!$B$2:$B$2047,I$4)))</f>
        <v>0.29393075456750073</v>
      </c>
      <c r="J63" s="60">
        <f>(AVERAGEIFS('city centre offline'!$K$2:$K$2047,'city centre offline'!$A$2:$A$2047,$A63,'city centre offline'!$B$2:$B$2047,J$4)*AVERAGEIFS('all sales summary'!$I$2:$I$2047,'all sales summary'!$A$2:$A$2047,$A63,'all sales summary'!$B$2:$B$2047,J$4))/((AVERAGEIFS('overall city offline'!$K$2:$K$2047,'overall city offline'!$A$2:$A$2047,$A63,'overall city offline'!$B$2:$B$2047,J$4)*(1-AVERAGEIFS('all sales summary'!$I$2:$I$2047,'all sales summary'!$A$2:$A$2047,$A63,'all sales summary'!$B$2:$B$2047,J$4)))+(AVERAGEIFS('city centre offline'!$K$2:$K$2047,'city centre offline'!$A$2:$A$2047,$A63,'city centre offline'!$B$2:$B$2047,J$4)*AVERAGEIFS('all sales summary'!$I$2:$I$2047,'all sales summary'!$A$2:$A$2047,$A63,'all sales summary'!$B$2:$B$2047,J$4)))</f>
        <v>0.28788662857306063</v>
      </c>
      <c r="K63" s="60">
        <f>(AVERAGEIFS('city centre offline'!$K$2:$K$2047,'city centre offline'!$A$2:$A$2047,$A63,'city centre offline'!$B$2:$B$2047,K$4)*AVERAGEIFS('all sales summary'!$I$2:$I$2047,'all sales summary'!$A$2:$A$2047,$A63,'all sales summary'!$B$2:$B$2047,K$4))/((AVERAGEIFS('overall city offline'!$K$2:$K$2047,'overall city offline'!$A$2:$A$2047,$A63,'overall city offline'!$B$2:$B$2047,K$4)*(1-AVERAGEIFS('all sales summary'!$I$2:$I$2047,'all sales summary'!$A$2:$A$2047,$A63,'all sales summary'!$B$2:$B$2047,K$4)))+(AVERAGEIFS('city centre offline'!$K$2:$K$2047,'city centre offline'!$A$2:$A$2047,$A63,'city centre offline'!$B$2:$B$2047,K$4)*AVERAGEIFS('all sales summary'!$I$2:$I$2047,'all sales summary'!$A$2:$A$2047,$A63,'all sales summary'!$B$2:$B$2047,K$4)))</f>
        <v>0.29070321918882835</v>
      </c>
      <c r="L63" s="60">
        <f>(AVERAGEIFS('city centre offline'!$K$2:$K$2047,'city centre offline'!$A$2:$A$2047,$A63,'city centre offline'!$B$2:$B$2047,L$4)*AVERAGEIFS('all sales summary'!$I$2:$I$2047,'all sales summary'!$A$2:$A$2047,$A63,'all sales summary'!$B$2:$B$2047,L$4))/((AVERAGEIFS('overall city offline'!$K$2:$K$2047,'overall city offline'!$A$2:$A$2047,$A63,'overall city offline'!$B$2:$B$2047,L$4)*(1-AVERAGEIFS('all sales summary'!$I$2:$I$2047,'all sales summary'!$A$2:$A$2047,$A63,'all sales summary'!$B$2:$B$2047,L$4)))+(AVERAGEIFS('city centre offline'!$K$2:$K$2047,'city centre offline'!$A$2:$A$2047,$A63,'city centre offline'!$B$2:$B$2047,L$4)*AVERAGEIFS('all sales summary'!$I$2:$I$2047,'all sales summary'!$A$2:$A$2047,$A63,'all sales summary'!$B$2:$B$2047,L$4)))</f>
        <v>0.30228347249038895</v>
      </c>
      <c r="M63" s="60">
        <f>(AVERAGEIFS('city centre offline'!$K$2:$K$2047,'city centre offline'!$A$2:$A$2047,$A63,'city centre offline'!$B$2:$B$2047,M$4)*AVERAGEIFS('all sales summary'!$I$2:$I$2047,'all sales summary'!$A$2:$A$2047,$A63,'all sales summary'!$B$2:$B$2047,M$4))/((AVERAGEIFS('overall city offline'!$K$2:$K$2047,'overall city offline'!$A$2:$A$2047,$A63,'overall city offline'!$B$2:$B$2047,M$4)*(1-AVERAGEIFS('all sales summary'!$I$2:$I$2047,'all sales summary'!$A$2:$A$2047,$A63,'all sales summary'!$B$2:$B$2047,M$4)))+(AVERAGEIFS('city centre offline'!$K$2:$K$2047,'city centre offline'!$A$2:$A$2047,$A63,'city centre offline'!$B$2:$B$2047,M$4)*AVERAGEIFS('all sales summary'!$I$2:$I$2047,'all sales summary'!$A$2:$A$2047,$A63,'all sales summary'!$B$2:$B$2047,M$4)))</f>
        <v>0.33409367642276666</v>
      </c>
      <c r="N63" s="60">
        <f>(AVERAGEIFS('city centre offline'!$K$2:$K$2047,'city centre offline'!$A$2:$A$2047,$A63,'city centre offline'!$B$2:$B$2047,N$4)*AVERAGEIFS('all sales summary'!$I$2:$I$2047,'all sales summary'!$A$2:$A$2047,$A63,'all sales summary'!$B$2:$B$2047,N$4))/((AVERAGEIFS('overall city offline'!$K$2:$K$2047,'overall city offline'!$A$2:$A$2047,$A63,'overall city offline'!$B$2:$B$2047,N$4)*(1-AVERAGEIFS('all sales summary'!$I$2:$I$2047,'all sales summary'!$A$2:$A$2047,$A63,'all sales summary'!$B$2:$B$2047,N$4)))+(AVERAGEIFS('city centre offline'!$K$2:$K$2047,'city centre offline'!$A$2:$A$2047,$A63,'city centre offline'!$B$2:$B$2047,N$4)*AVERAGEIFS('all sales summary'!$I$2:$I$2047,'all sales summary'!$A$2:$A$2047,$A63,'all sales summary'!$B$2:$B$2047,N$4)))</f>
        <v>0.28327206646679987</v>
      </c>
      <c r="O63" s="60">
        <f>(AVERAGEIFS('city centre offline'!$K$2:$K$2047,'city centre offline'!$A$2:$A$2047,$A63,'city centre offline'!$B$2:$B$2047,O$4)*AVERAGEIFS('all sales summary'!$I$2:$I$2047,'all sales summary'!$A$2:$A$2047,$A63,'all sales summary'!$B$2:$B$2047,O$4))/((AVERAGEIFS('overall city offline'!$K$2:$K$2047,'overall city offline'!$A$2:$A$2047,$A63,'overall city offline'!$B$2:$B$2047,O$4)*(1-AVERAGEIFS('all sales summary'!$I$2:$I$2047,'all sales summary'!$A$2:$A$2047,$A63,'all sales summary'!$B$2:$B$2047,O$4)))+(AVERAGEIFS('city centre offline'!$K$2:$K$2047,'city centre offline'!$A$2:$A$2047,$A63,'city centre offline'!$B$2:$B$2047,O$4)*AVERAGEIFS('all sales summary'!$I$2:$I$2047,'all sales summary'!$A$2:$A$2047,$A63,'all sales summary'!$B$2:$B$2047,O$4)))</f>
        <v>0.28776711956572787</v>
      </c>
      <c r="P63" s="60">
        <f>(AVERAGEIFS('city centre offline'!$K$2:$K$2047,'city centre offline'!$A$2:$A$2047,$A63,'city centre offline'!$B$2:$B$2047,P$4)*AVERAGEIFS('all sales summary'!$I$2:$I$2047,'all sales summary'!$A$2:$A$2047,$A63,'all sales summary'!$B$2:$B$2047,P$4))/((AVERAGEIFS('overall city offline'!$K$2:$K$2047,'overall city offline'!$A$2:$A$2047,$A63,'overall city offline'!$B$2:$B$2047,P$4)*(1-AVERAGEIFS('all sales summary'!$I$2:$I$2047,'all sales summary'!$A$2:$A$2047,$A63,'all sales summary'!$B$2:$B$2047,P$4)))+(AVERAGEIFS('city centre offline'!$K$2:$K$2047,'city centre offline'!$A$2:$A$2047,$A63,'city centre offline'!$B$2:$B$2047,P$4)*AVERAGEIFS('all sales summary'!$I$2:$I$2047,'all sales summary'!$A$2:$A$2047,$A63,'all sales summary'!$B$2:$B$2047,P$4)))</f>
        <v>0.32299162770525824</v>
      </c>
      <c r="Q63" s="60">
        <f>(AVERAGEIFS('city centre offline'!$K$2:$K$2047,'city centre offline'!$A$2:$A$2047,$A63,'city centre offline'!$B$2:$B$2047,Q$4)*AVERAGEIFS('all sales summary'!$I$2:$I$2047,'all sales summary'!$A$2:$A$2047,$A63,'all sales summary'!$B$2:$B$2047,Q$4))/((AVERAGEIFS('overall city offline'!$K$2:$K$2047,'overall city offline'!$A$2:$A$2047,$A63,'overall city offline'!$B$2:$B$2047,Q$4)*(1-AVERAGEIFS('all sales summary'!$I$2:$I$2047,'all sales summary'!$A$2:$A$2047,$A63,'all sales summary'!$B$2:$B$2047,Q$4)))+(AVERAGEIFS('city centre offline'!$K$2:$K$2047,'city centre offline'!$A$2:$A$2047,$A63,'city centre offline'!$B$2:$B$2047,Q$4)*AVERAGEIFS('all sales summary'!$I$2:$I$2047,'all sales summary'!$A$2:$A$2047,$A63,'all sales summary'!$B$2:$B$2047,Q$4)))</f>
        <v>0.36640602839501768</v>
      </c>
      <c r="R63" s="60">
        <f>(AVERAGEIFS('city centre offline'!$K$2:$K$2047,'city centre offline'!$A$2:$A$2047,$A63,'city centre offline'!$B$2:$B$2047,R$4)*AVERAGEIFS('all sales summary'!$I$2:$I$2047,'all sales summary'!$A$2:$A$2047,$A63,'all sales summary'!$B$2:$B$2047,R$4))/((AVERAGEIFS('overall city offline'!$K$2:$K$2047,'overall city offline'!$A$2:$A$2047,$A63,'overall city offline'!$B$2:$B$2047,R$4)*(1-AVERAGEIFS('all sales summary'!$I$2:$I$2047,'all sales summary'!$A$2:$A$2047,$A63,'all sales summary'!$B$2:$B$2047,R$4)))+(AVERAGEIFS('city centre offline'!$K$2:$K$2047,'city centre offline'!$A$2:$A$2047,$A63,'city centre offline'!$B$2:$B$2047,R$4)*AVERAGEIFS('all sales summary'!$I$2:$I$2047,'all sales summary'!$A$2:$A$2047,$A63,'all sales summary'!$B$2:$B$2047,R$4)))</f>
        <v>0.36733864504284414</v>
      </c>
      <c r="S63" s="60">
        <f>(AVERAGEIFS('city centre offline'!$K$2:$K$2047,'city centre offline'!$A$2:$A$2047,$A63,'city centre offline'!$B$2:$B$2047,S$4)*AVERAGEIFS('all sales summary'!$I$2:$I$2047,'all sales summary'!$A$2:$A$2047,$A63,'all sales summary'!$B$2:$B$2047,S$4))/((AVERAGEIFS('overall city offline'!$K$2:$K$2047,'overall city offline'!$A$2:$A$2047,$A63,'overall city offline'!$B$2:$B$2047,S$4)*(1-AVERAGEIFS('all sales summary'!$I$2:$I$2047,'all sales summary'!$A$2:$A$2047,$A63,'all sales summary'!$B$2:$B$2047,S$4)))+(AVERAGEIFS('city centre offline'!$K$2:$K$2047,'city centre offline'!$A$2:$A$2047,$A63,'city centre offline'!$B$2:$B$2047,S$4)*AVERAGEIFS('all sales summary'!$I$2:$I$2047,'all sales summary'!$A$2:$A$2047,$A63,'all sales summary'!$B$2:$B$2047,S$4)))</f>
        <v>0.32898582798068804</v>
      </c>
      <c r="T63" s="60">
        <f>(AVERAGEIFS('city centre offline'!$K$2:$K$2047,'city centre offline'!$A$2:$A$2047,$A63,'city centre offline'!$B$2:$B$2047,T$4)*AVERAGEIFS('all sales summary'!$I$2:$I$2047,'all sales summary'!$A$2:$A$2047,$A63,'all sales summary'!$B$2:$B$2047,T$4))/((AVERAGEIFS('overall city offline'!$K$2:$K$2047,'overall city offline'!$A$2:$A$2047,$A63,'overall city offline'!$B$2:$B$2047,T$4)*(1-AVERAGEIFS('all sales summary'!$I$2:$I$2047,'all sales summary'!$A$2:$A$2047,$A63,'all sales summary'!$B$2:$B$2047,T$4)))+(AVERAGEIFS('city centre offline'!$K$2:$K$2047,'city centre offline'!$A$2:$A$2047,$A63,'city centre offline'!$B$2:$B$2047,T$4)*AVERAGEIFS('all sales summary'!$I$2:$I$2047,'all sales summary'!$A$2:$A$2047,$A63,'all sales summary'!$B$2:$B$2047,T$4)))</f>
        <v>0.32210750143493394</v>
      </c>
      <c r="U63" s="60">
        <f>(AVERAGEIFS('city centre offline'!$K$2:$K$2047,'city centre offline'!$A$2:$A$2047,$A63,'city centre offline'!$B$2:$B$2047,U$4)*AVERAGEIFS('all sales summary'!$I$2:$I$2047,'all sales summary'!$A$2:$A$2047,$A63,'all sales summary'!$B$2:$B$2047,U$4))/((AVERAGEIFS('overall city offline'!$K$2:$K$2047,'overall city offline'!$A$2:$A$2047,$A63,'overall city offline'!$B$2:$B$2047,U$4)*(1-AVERAGEIFS('all sales summary'!$I$2:$I$2047,'all sales summary'!$A$2:$A$2047,$A63,'all sales summary'!$B$2:$B$2047,U$4)))+(AVERAGEIFS('city centre offline'!$K$2:$K$2047,'city centre offline'!$A$2:$A$2047,$A63,'city centre offline'!$B$2:$B$2047,U$4)*AVERAGEIFS('all sales summary'!$I$2:$I$2047,'all sales summary'!$A$2:$A$2047,$A63,'all sales summary'!$B$2:$B$2047,U$4)))</f>
        <v>0.32580822288568834</v>
      </c>
      <c r="V63" s="60">
        <f>(AVERAGEIFS('city centre offline'!$K$2:$K$2047,'city centre offline'!$A$2:$A$2047,$A63,'city centre offline'!$B$2:$B$2047,V$4)*AVERAGEIFS('all sales summary'!$I$2:$I$2047,'all sales summary'!$A$2:$A$2047,$A63,'all sales summary'!$B$2:$B$2047,V$4))/((AVERAGEIFS('overall city offline'!$K$2:$K$2047,'overall city offline'!$A$2:$A$2047,$A63,'overall city offline'!$B$2:$B$2047,V$4)*(1-AVERAGEIFS('all sales summary'!$I$2:$I$2047,'all sales summary'!$A$2:$A$2047,$A63,'all sales summary'!$B$2:$B$2047,V$4)))+(AVERAGEIFS('city centre offline'!$K$2:$K$2047,'city centre offline'!$A$2:$A$2047,$A63,'city centre offline'!$B$2:$B$2047,V$4)*AVERAGEIFS('all sales summary'!$I$2:$I$2047,'all sales summary'!$A$2:$A$2047,$A63,'all sales summary'!$B$2:$B$2047,V$4)))</f>
        <v>0.31430898517131362</v>
      </c>
      <c r="W63" s="60">
        <f>(AVERAGEIFS('city centre offline'!$K$2:$K$2047,'city centre offline'!$A$2:$A$2047,$A63,'city centre offline'!$B$2:$B$2047,W$4)*AVERAGEIFS('all sales summary'!$I$2:$I$2047,'all sales summary'!$A$2:$A$2047,$A63,'all sales summary'!$B$2:$B$2047,W$4))/((AVERAGEIFS('overall city offline'!$K$2:$K$2047,'overall city offline'!$A$2:$A$2047,$A63,'overall city offline'!$B$2:$B$2047,W$4)*(1-AVERAGEIFS('all sales summary'!$I$2:$I$2047,'all sales summary'!$A$2:$A$2047,$A63,'all sales summary'!$B$2:$B$2047,W$4)))+(AVERAGEIFS('city centre offline'!$K$2:$K$2047,'city centre offline'!$A$2:$A$2047,$A63,'city centre offline'!$B$2:$B$2047,W$4)*AVERAGEIFS('all sales summary'!$I$2:$I$2047,'all sales summary'!$A$2:$A$2047,$A63,'all sales summary'!$B$2:$B$2047,W$4)))</f>
        <v>0.32161282239851818</v>
      </c>
      <c r="X63" s="60">
        <f>(AVERAGEIFS('city centre offline'!$K$2:$K$2047,'city centre offline'!$A$2:$A$2047,$A63,'city centre offline'!$B$2:$B$2047,X$4)*AVERAGEIFS('all sales summary'!$I$2:$I$2047,'all sales summary'!$A$2:$A$2047,$A63,'all sales summary'!$B$2:$B$2047,X$4))/((AVERAGEIFS('overall city offline'!$K$2:$K$2047,'overall city offline'!$A$2:$A$2047,$A63,'overall city offline'!$B$2:$B$2047,X$4)*(1-AVERAGEIFS('all sales summary'!$I$2:$I$2047,'all sales summary'!$A$2:$A$2047,$A63,'all sales summary'!$B$2:$B$2047,X$4)))+(AVERAGEIFS('city centre offline'!$K$2:$K$2047,'city centre offline'!$A$2:$A$2047,$A63,'city centre offline'!$B$2:$B$2047,X$4)*AVERAGEIFS('all sales summary'!$I$2:$I$2047,'all sales summary'!$A$2:$A$2047,$A63,'all sales summary'!$B$2:$B$2047,X$4)))</f>
        <v>0.34665210821117382</v>
      </c>
      <c r="Y63" s="60">
        <f>(AVERAGEIFS('city centre offline'!$K$2:$K$2047,'city centre offline'!$A$2:$A$2047,$A63,'city centre offline'!$B$2:$B$2047,Y$4)*AVERAGEIFS('all sales summary'!$I$2:$I$2047,'all sales summary'!$A$2:$A$2047,$A63,'all sales summary'!$B$2:$B$2047,Y$4))/((AVERAGEIFS('overall city offline'!$K$2:$K$2047,'overall city offline'!$A$2:$A$2047,$A63,'overall city offline'!$B$2:$B$2047,Y$4)*(1-AVERAGEIFS('all sales summary'!$I$2:$I$2047,'all sales summary'!$A$2:$A$2047,$A63,'all sales summary'!$B$2:$B$2047,Y$4)))+(AVERAGEIFS('city centre offline'!$K$2:$K$2047,'city centre offline'!$A$2:$A$2047,$A63,'city centre offline'!$B$2:$B$2047,Y$4)*AVERAGEIFS('all sales summary'!$I$2:$I$2047,'all sales summary'!$A$2:$A$2047,$A63,'all sales summary'!$B$2:$B$2047,Y$4)))</f>
        <v>0.35452989198012103</v>
      </c>
      <c r="Z63" s="60">
        <f>(AVERAGEIFS('city centre offline'!$K$2:$K$2047,'city centre offline'!$A$2:$A$2047,$A63,'city centre offline'!$B$2:$B$2047,Z$4)*AVERAGEIFS('all sales summary'!$I$2:$I$2047,'all sales summary'!$A$2:$A$2047,$A63,'all sales summary'!$B$2:$B$2047,Z$4))/((AVERAGEIFS('overall city offline'!$K$2:$K$2047,'overall city offline'!$A$2:$A$2047,$A63,'overall city offline'!$B$2:$B$2047,Z$4)*(1-AVERAGEIFS('all sales summary'!$I$2:$I$2047,'all sales summary'!$A$2:$A$2047,$A63,'all sales summary'!$B$2:$B$2047,Z$4)))+(AVERAGEIFS('city centre offline'!$K$2:$K$2047,'city centre offline'!$A$2:$A$2047,$A63,'city centre offline'!$B$2:$B$2047,Z$4)*AVERAGEIFS('all sales summary'!$I$2:$I$2047,'all sales summary'!$A$2:$A$2047,$A63,'all sales summary'!$B$2:$B$2047,Z$4)))</f>
        <v>0.33397172276556908</v>
      </c>
      <c r="AA63" s="60">
        <f>(AVERAGEIFS('city centre offline'!$K$2:$K$2047,'city centre offline'!$A$2:$A$2047,$A63,'city centre offline'!$B$2:$B$2047,AA$4)*AVERAGEIFS('all sales summary'!$I$2:$I$2047,'all sales summary'!$A$2:$A$2047,$A63,'all sales summary'!$B$2:$B$2047,AA$4))/((AVERAGEIFS('overall city offline'!$K$2:$K$2047,'overall city offline'!$A$2:$A$2047,$A63,'overall city offline'!$B$2:$B$2047,AA$4)*(1-AVERAGEIFS('all sales summary'!$I$2:$I$2047,'all sales summary'!$A$2:$A$2047,$A63,'all sales summary'!$B$2:$B$2047,AA$4)))+(AVERAGEIFS('city centre offline'!$K$2:$K$2047,'city centre offline'!$A$2:$A$2047,$A63,'city centre offline'!$B$2:$B$2047,AA$4)*AVERAGEIFS('all sales summary'!$I$2:$I$2047,'all sales summary'!$A$2:$A$2047,$A63,'all sales summary'!$B$2:$B$2047,AA$4)))</f>
        <v>0.35128137348397553</v>
      </c>
      <c r="AB63" s="60">
        <f>(AVERAGEIFS('city centre offline'!$K$2:$K$2047,'city centre offline'!$A$2:$A$2047,$A63,'city centre offline'!$B$2:$B$2047,AB$4)*AVERAGEIFS('all sales summary'!$I$2:$I$2047,'all sales summary'!$A$2:$A$2047,$A63,'all sales summary'!$B$2:$B$2047,AB$4))/((AVERAGEIFS('overall city offline'!$K$2:$K$2047,'overall city offline'!$A$2:$A$2047,$A63,'overall city offline'!$B$2:$B$2047,AB$4)*(1-AVERAGEIFS('all sales summary'!$I$2:$I$2047,'all sales summary'!$A$2:$A$2047,$A63,'all sales summary'!$B$2:$B$2047,AB$4)))+(AVERAGEIFS('city centre offline'!$K$2:$K$2047,'city centre offline'!$A$2:$A$2047,$A63,'city centre offline'!$B$2:$B$2047,AB$4)*AVERAGEIFS('all sales summary'!$I$2:$I$2047,'all sales summary'!$A$2:$A$2047,$A63,'all sales summary'!$B$2:$B$2047,AB$4)))</f>
        <v>0.35581327578256394</v>
      </c>
      <c r="AC63" s="60">
        <f>(AVERAGEIFS('city centre offline'!$K$2:$K$2047,'city centre offline'!$A$2:$A$2047,$A63,'city centre offline'!$B$2:$B$2047,AC$4)*AVERAGEIFS('all sales summary'!$I$2:$I$2047,'all sales summary'!$A$2:$A$2047,$A63,'all sales summary'!$B$2:$B$2047,AC$4))/((AVERAGEIFS('overall city offline'!$K$2:$K$2047,'overall city offline'!$A$2:$A$2047,$A63,'overall city offline'!$B$2:$B$2047,AC$4)*(1-AVERAGEIFS('all sales summary'!$I$2:$I$2047,'all sales summary'!$A$2:$A$2047,$A63,'all sales summary'!$B$2:$B$2047,AC$4)))+(AVERAGEIFS('city centre offline'!$K$2:$K$2047,'city centre offline'!$A$2:$A$2047,$A63,'city centre offline'!$B$2:$B$2047,AC$4)*AVERAGEIFS('all sales summary'!$I$2:$I$2047,'all sales summary'!$A$2:$A$2047,$A63,'all sales summary'!$B$2:$B$2047,AC$4)))</f>
        <v>0.33694441055057905</v>
      </c>
      <c r="AD63" s="60">
        <f>(AVERAGEIFS('city centre offline'!$K$2:$K$2047,'city centre offline'!$A$2:$A$2047,$A63,'city centre offline'!$B$2:$B$2047,AD$4)*AVERAGEIFS('all sales summary'!$I$2:$I$2047,'all sales summary'!$A$2:$A$2047,$A63,'all sales summary'!$B$2:$B$2047,AD$4))/((AVERAGEIFS('overall city offline'!$K$2:$K$2047,'overall city offline'!$A$2:$A$2047,$A63,'overall city offline'!$B$2:$B$2047,AD$4)*(1-AVERAGEIFS('all sales summary'!$I$2:$I$2047,'all sales summary'!$A$2:$A$2047,$A63,'all sales summary'!$B$2:$B$2047,AD$4)))+(AVERAGEIFS('city centre offline'!$K$2:$K$2047,'city centre offline'!$A$2:$A$2047,$A63,'city centre offline'!$B$2:$B$2047,AD$4)*AVERAGEIFS('all sales summary'!$I$2:$I$2047,'all sales summary'!$A$2:$A$2047,$A63,'all sales summary'!$B$2:$B$2047,AD$4)))</f>
        <v>0.30841200123107421</v>
      </c>
      <c r="AE63" s="60">
        <f>(AVERAGEIFS('city centre offline'!$K$2:$K$2047,'city centre offline'!$A$2:$A$2047,$A63,'city centre offline'!$B$2:$B$2047,AE$4)*AVERAGEIFS('all sales summary'!$I$2:$I$2047,'all sales summary'!$A$2:$A$2047,$A63,'all sales summary'!$B$2:$B$2047,AE$4))/((AVERAGEIFS('overall city offline'!$K$2:$K$2047,'overall city offline'!$A$2:$A$2047,$A63,'overall city offline'!$B$2:$B$2047,AE$4)*(1-AVERAGEIFS('all sales summary'!$I$2:$I$2047,'all sales summary'!$A$2:$A$2047,$A63,'all sales summary'!$B$2:$B$2047,AE$4)))+(AVERAGEIFS('city centre offline'!$K$2:$K$2047,'city centre offline'!$A$2:$A$2047,$A63,'city centre offline'!$B$2:$B$2047,AE$4)*AVERAGEIFS('all sales summary'!$I$2:$I$2047,'all sales summary'!$A$2:$A$2047,$A63,'all sales summary'!$B$2:$B$2047,AE$4)))</f>
        <v>0.29930950243508075</v>
      </c>
      <c r="AF63" s="60">
        <f>(AVERAGEIFS('city centre offline'!$K$2:$K$2047,'city centre offline'!$A$2:$A$2047,$A63,'city centre offline'!$B$2:$B$2047,AF$4)*AVERAGEIFS('all sales summary'!$I$2:$I$2047,'all sales summary'!$A$2:$A$2047,$A63,'all sales summary'!$B$2:$B$2047,AF$4))/((AVERAGEIFS('overall city offline'!$K$2:$K$2047,'overall city offline'!$A$2:$A$2047,$A63,'overall city offline'!$B$2:$B$2047,AF$4)*(1-AVERAGEIFS('all sales summary'!$I$2:$I$2047,'all sales summary'!$A$2:$A$2047,$A63,'all sales summary'!$B$2:$B$2047,AF$4)))+(AVERAGEIFS('city centre offline'!$K$2:$K$2047,'city centre offline'!$A$2:$A$2047,$A63,'city centre offline'!$B$2:$B$2047,AF$4)*AVERAGEIFS('all sales summary'!$I$2:$I$2047,'all sales summary'!$A$2:$A$2047,$A63,'all sales summary'!$B$2:$B$2047,AF$4)))</f>
        <v>0.29149682312209513</v>
      </c>
      <c r="AG63" s="60">
        <f>(AVERAGEIFS('city centre offline'!$K$2:$K$2047,'city centre offline'!$A$2:$A$2047,$A63,'city centre offline'!$B$2:$B$2047,AG$4)*AVERAGEIFS('all sales summary'!$I$2:$I$2047,'all sales summary'!$A$2:$A$2047,$A63,'all sales summary'!$B$2:$B$2047,AG$4))/((AVERAGEIFS('overall city offline'!$K$2:$K$2047,'overall city offline'!$A$2:$A$2047,$A63,'overall city offline'!$B$2:$B$2047,AG$4)*(1-AVERAGEIFS('all sales summary'!$I$2:$I$2047,'all sales summary'!$A$2:$A$2047,$A63,'all sales summary'!$B$2:$B$2047,AG$4)))+(AVERAGEIFS('city centre offline'!$K$2:$K$2047,'city centre offline'!$A$2:$A$2047,$A63,'city centre offline'!$B$2:$B$2047,AG$4)*AVERAGEIFS('all sales summary'!$I$2:$I$2047,'all sales summary'!$A$2:$A$2047,$A63,'all sales summary'!$B$2:$B$2047,AG$4)))</f>
        <v>0.29374825803361437</v>
      </c>
      <c r="AH63" s="60">
        <f>(AVERAGEIFS('city centre offline'!$K$2:$K$2047,'city centre offline'!$A$2:$A$2047,$A63,'city centre offline'!$B$2:$B$2047,AH$4)*AVERAGEIFS('all sales summary'!$I$2:$I$2047,'all sales summary'!$A$2:$A$2047,$A63,'all sales summary'!$B$2:$B$2047,AH$4))/((AVERAGEIFS('overall city offline'!$K$2:$K$2047,'overall city offline'!$A$2:$A$2047,$A63,'overall city offline'!$B$2:$B$2047,AH$4)*(1-AVERAGEIFS('all sales summary'!$I$2:$I$2047,'all sales summary'!$A$2:$A$2047,$A63,'all sales summary'!$B$2:$B$2047,AH$4)))+(AVERAGEIFS('city centre offline'!$K$2:$K$2047,'city centre offline'!$A$2:$A$2047,$A63,'city centre offline'!$B$2:$B$2047,AH$4)*AVERAGEIFS('all sales summary'!$I$2:$I$2047,'all sales summary'!$A$2:$A$2047,$A63,'all sales summary'!$B$2:$B$2047,AH$4)))</f>
        <v>0.29541022191601474</v>
      </c>
    </row>
    <row r="64" spans="1:34" x14ac:dyDescent="0.3">
      <c r="A64" t="s">
        <v>66</v>
      </c>
      <c r="B64" s="60">
        <f>(AVERAGEIFS('city centre offline'!$K$2:$K$2047,'city centre offline'!$A$2:$A$2047,$A64,'city centre offline'!$B$2:$B$2047,B$4)*AVERAGEIFS('all sales summary'!$I$2:$I$2047,'all sales summary'!$A$2:$A$2047,$A64,'all sales summary'!$B$2:$B$2047,B$4))/((AVERAGEIFS('overall city offline'!$K$2:$K$2047,'overall city offline'!$A$2:$A$2047,$A64,'overall city offline'!$B$2:$B$2047,B$4)*(1-AVERAGEIFS('all sales summary'!$I$2:$I$2047,'all sales summary'!$A$2:$A$2047,$A64,'all sales summary'!$B$2:$B$2047,B$4)))+(AVERAGEIFS('city centre offline'!$K$2:$K$2047,'city centre offline'!$A$2:$A$2047,$A64,'city centre offline'!$B$2:$B$2047,B$4)*AVERAGEIFS('all sales summary'!$I$2:$I$2047,'all sales summary'!$A$2:$A$2047,$A64,'all sales summary'!$B$2:$B$2047,B$4)))</f>
        <v>0.13569553988072888</v>
      </c>
      <c r="C64" s="60">
        <f>(AVERAGEIFS('city centre offline'!$K$2:$K$2047,'city centre offline'!$A$2:$A$2047,$A64,'city centre offline'!$B$2:$B$2047,C$4)*AVERAGEIFS('all sales summary'!$I$2:$I$2047,'all sales summary'!$A$2:$A$2047,$A64,'all sales summary'!$B$2:$B$2047,C$4))/((AVERAGEIFS('overall city offline'!$K$2:$K$2047,'overall city offline'!$A$2:$A$2047,$A64,'overall city offline'!$B$2:$B$2047,C$4)*(1-AVERAGEIFS('all sales summary'!$I$2:$I$2047,'all sales summary'!$A$2:$A$2047,$A64,'all sales summary'!$B$2:$B$2047,C$4)))+(AVERAGEIFS('city centre offline'!$K$2:$K$2047,'city centre offline'!$A$2:$A$2047,$A64,'city centre offline'!$B$2:$B$2047,C$4)*AVERAGEIFS('all sales summary'!$I$2:$I$2047,'all sales summary'!$A$2:$A$2047,$A64,'all sales summary'!$B$2:$B$2047,C$4)))</f>
        <v>0.14236442973826532</v>
      </c>
      <c r="D64" s="60">
        <f>(AVERAGEIFS('city centre offline'!$K$2:$K$2047,'city centre offline'!$A$2:$A$2047,$A64,'city centre offline'!$B$2:$B$2047,D$4)*AVERAGEIFS('all sales summary'!$I$2:$I$2047,'all sales summary'!$A$2:$A$2047,$A64,'all sales summary'!$B$2:$B$2047,D$4))/((AVERAGEIFS('overall city offline'!$K$2:$K$2047,'overall city offline'!$A$2:$A$2047,$A64,'overall city offline'!$B$2:$B$2047,D$4)*(1-AVERAGEIFS('all sales summary'!$I$2:$I$2047,'all sales summary'!$A$2:$A$2047,$A64,'all sales summary'!$B$2:$B$2047,D$4)))+(AVERAGEIFS('city centre offline'!$K$2:$K$2047,'city centre offline'!$A$2:$A$2047,$A64,'city centre offline'!$B$2:$B$2047,D$4)*AVERAGEIFS('all sales summary'!$I$2:$I$2047,'all sales summary'!$A$2:$A$2047,$A64,'all sales summary'!$B$2:$B$2047,D$4)))</f>
        <v>0.14535298029767016</v>
      </c>
      <c r="E64" s="60">
        <f>(AVERAGEIFS('city centre offline'!$K$2:$K$2047,'city centre offline'!$A$2:$A$2047,$A64,'city centre offline'!$B$2:$B$2047,E$4)*AVERAGEIFS('all sales summary'!$I$2:$I$2047,'all sales summary'!$A$2:$A$2047,$A64,'all sales summary'!$B$2:$B$2047,E$4))/((AVERAGEIFS('overall city offline'!$K$2:$K$2047,'overall city offline'!$A$2:$A$2047,$A64,'overall city offline'!$B$2:$B$2047,E$4)*(1-AVERAGEIFS('all sales summary'!$I$2:$I$2047,'all sales summary'!$A$2:$A$2047,$A64,'all sales summary'!$B$2:$B$2047,E$4)))+(AVERAGEIFS('city centre offline'!$K$2:$K$2047,'city centre offline'!$A$2:$A$2047,$A64,'city centre offline'!$B$2:$B$2047,E$4)*AVERAGEIFS('all sales summary'!$I$2:$I$2047,'all sales summary'!$A$2:$A$2047,$A64,'all sales summary'!$B$2:$B$2047,E$4)))</f>
        <v>0.13475000688864811</v>
      </c>
      <c r="F64" s="60">
        <f>(AVERAGEIFS('city centre offline'!$K$2:$K$2047,'city centre offline'!$A$2:$A$2047,$A64,'city centre offline'!$B$2:$B$2047,F$4)*AVERAGEIFS('all sales summary'!$I$2:$I$2047,'all sales summary'!$A$2:$A$2047,$A64,'all sales summary'!$B$2:$B$2047,F$4))/((AVERAGEIFS('overall city offline'!$K$2:$K$2047,'overall city offline'!$A$2:$A$2047,$A64,'overall city offline'!$B$2:$B$2047,F$4)*(1-AVERAGEIFS('all sales summary'!$I$2:$I$2047,'all sales summary'!$A$2:$A$2047,$A64,'all sales summary'!$B$2:$B$2047,F$4)))+(AVERAGEIFS('city centre offline'!$K$2:$K$2047,'city centre offline'!$A$2:$A$2047,$A64,'city centre offline'!$B$2:$B$2047,F$4)*AVERAGEIFS('all sales summary'!$I$2:$I$2047,'all sales summary'!$A$2:$A$2047,$A64,'all sales summary'!$B$2:$B$2047,F$4)))</f>
        <v>0.14644002900785597</v>
      </c>
      <c r="G64" s="60">
        <f>(AVERAGEIFS('city centre offline'!$K$2:$K$2047,'city centre offline'!$A$2:$A$2047,$A64,'city centre offline'!$B$2:$B$2047,G$4)*AVERAGEIFS('all sales summary'!$I$2:$I$2047,'all sales summary'!$A$2:$A$2047,$A64,'all sales summary'!$B$2:$B$2047,G$4))/((AVERAGEIFS('overall city offline'!$K$2:$K$2047,'overall city offline'!$A$2:$A$2047,$A64,'overall city offline'!$B$2:$B$2047,G$4)*(1-AVERAGEIFS('all sales summary'!$I$2:$I$2047,'all sales summary'!$A$2:$A$2047,$A64,'all sales summary'!$B$2:$B$2047,G$4)))+(AVERAGEIFS('city centre offline'!$K$2:$K$2047,'city centre offline'!$A$2:$A$2047,$A64,'city centre offline'!$B$2:$B$2047,G$4)*AVERAGEIFS('all sales summary'!$I$2:$I$2047,'all sales summary'!$A$2:$A$2047,$A64,'all sales summary'!$B$2:$B$2047,G$4)))</f>
        <v>0.15022090386120759</v>
      </c>
      <c r="H64" s="60">
        <f>(AVERAGEIFS('city centre offline'!$K$2:$K$2047,'city centre offline'!$A$2:$A$2047,$A64,'city centre offline'!$B$2:$B$2047,H$4)*AVERAGEIFS('all sales summary'!$I$2:$I$2047,'all sales summary'!$A$2:$A$2047,$A64,'all sales summary'!$B$2:$B$2047,H$4))/((AVERAGEIFS('overall city offline'!$K$2:$K$2047,'overall city offline'!$A$2:$A$2047,$A64,'overall city offline'!$B$2:$B$2047,H$4)*(1-AVERAGEIFS('all sales summary'!$I$2:$I$2047,'all sales summary'!$A$2:$A$2047,$A64,'all sales summary'!$B$2:$B$2047,H$4)))+(AVERAGEIFS('city centre offline'!$K$2:$K$2047,'city centre offline'!$A$2:$A$2047,$A64,'city centre offline'!$B$2:$B$2047,H$4)*AVERAGEIFS('all sales summary'!$I$2:$I$2047,'all sales summary'!$A$2:$A$2047,$A64,'all sales summary'!$B$2:$B$2047,H$4)))</f>
        <v>0.1468206794658731</v>
      </c>
      <c r="I64" s="60">
        <f>(AVERAGEIFS('city centre offline'!$K$2:$K$2047,'city centre offline'!$A$2:$A$2047,$A64,'city centre offline'!$B$2:$B$2047,I$4)*AVERAGEIFS('all sales summary'!$I$2:$I$2047,'all sales summary'!$A$2:$A$2047,$A64,'all sales summary'!$B$2:$B$2047,I$4))/((AVERAGEIFS('overall city offline'!$K$2:$K$2047,'overall city offline'!$A$2:$A$2047,$A64,'overall city offline'!$B$2:$B$2047,I$4)*(1-AVERAGEIFS('all sales summary'!$I$2:$I$2047,'all sales summary'!$A$2:$A$2047,$A64,'all sales summary'!$B$2:$B$2047,I$4)))+(AVERAGEIFS('city centre offline'!$K$2:$K$2047,'city centre offline'!$A$2:$A$2047,$A64,'city centre offline'!$B$2:$B$2047,I$4)*AVERAGEIFS('all sales summary'!$I$2:$I$2047,'all sales summary'!$A$2:$A$2047,$A64,'all sales summary'!$B$2:$B$2047,I$4)))</f>
        <v>0.15287279626525302</v>
      </c>
      <c r="J64" s="60">
        <f>(AVERAGEIFS('city centre offline'!$K$2:$K$2047,'city centre offline'!$A$2:$A$2047,$A64,'city centre offline'!$B$2:$B$2047,J$4)*AVERAGEIFS('all sales summary'!$I$2:$I$2047,'all sales summary'!$A$2:$A$2047,$A64,'all sales summary'!$B$2:$B$2047,J$4))/((AVERAGEIFS('overall city offline'!$K$2:$K$2047,'overall city offline'!$A$2:$A$2047,$A64,'overall city offline'!$B$2:$B$2047,J$4)*(1-AVERAGEIFS('all sales summary'!$I$2:$I$2047,'all sales summary'!$A$2:$A$2047,$A64,'all sales summary'!$B$2:$B$2047,J$4)))+(AVERAGEIFS('city centre offline'!$K$2:$K$2047,'city centre offline'!$A$2:$A$2047,$A64,'city centre offline'!$B$2:$B$2047,J$4)*AVERAGEIFS('all sales summary'!$I$2:$I$2047,'all sales summary'!$A$2:$A$2047,$A64,'all sales summary'!$B$2:$B$2047,J$4)))</f>
        <v>0.13698268780809172</v>
      </c>
      <c r="K64" s="60">
        <f>(AVERAGEIFS('city centre offline'!$K$2:$K$2047,'city centre offline'!$A$2:$A$2047,$A64,'city centre offline'!$B$2:$B$2047,K$4)*AVERAGEIFS('all sales summary'!$I$2:$I$2047,'all sales summary'!$A$2:$A$2047,$A64,'all sales summary'!$B$2:$B$2047,K$4))/((AVERAGEIFS('overall city offline'!$K$2:$K$2047,'overall city offline'!$A$2:$A$2047,$A64,'overall city offline'!$B$2:$B$2047,K$4)*(1-AVERAGEIFS('all sales summary'!$I$2:$I$2047,'all sales summary'!$A$2:$A$2047,$A64,'all sales summary'!$B$2:$B$2047,K$4)))+(AVERAGEIFS('city centre offline'!$K$2:$K$2047,'city centre offline'!$A$2:$A$2047,$A64,'city centre offline'!$B$2:$B$2047,K$4)*AVERAGEIFS('all sales summary'!$I$2:$I$2047,'all sales summary'!$A$2:$A$2047,$A64,'all sales summary'!$B$2:$B$2047,K$4)))</f>
        <v>0.1377673165891857</v>
      </c>
      <c r="L64" s="60">
        <f>(AVERAGEIFS('city centre offline'!$K$2:$K$2047,'city centre offline'!$A$2:$A$2047,$A64,'city centre offline'!$B$2:$B$2047,L$4)*AVERAGEIFS('all sales summary'!$I$2:$I$2047,'all sales summary'!$A$2:$A$2047,$A64,'all sales summary'!$B$2:$B$2047,L$4))/((AVERAGEIFS('overall city offline'!$K$2:$K$2047,'overall city offline'!$A$2:$A$2047,$A64,'overall city offline'!$B$2:$B$2047,L$4)*(1-AVERAGEIFS('all sales summary'!$I$2:$I$2047,'all sales summary'!$A$2:$A$2047,$A64,'all sales summary'!$B$2:$B$2047,L$4)))+(AVERAGEIFS('city centre offline'!$K$2:$K$2047,'city centre offline'!$A$2:$A$2047,$A64,'city centre offline'!$B$2:$B$2047,L$4)*AVERAGEIFS('all sales summary'!$I$2:$I$2047,'all sales summary'!$A$2:$A$2047,$A64,'all sales summary'!$B$2:$B$2047,L$4)))</f>
        <v>0.15180760056734274</v>
      </c>
      <c r="M64" s="60">
        <f>(AVERAGEIFS('city centre offline'!$K$2:$K$2047,'city centre offline'!$A$2:$A$2047,$A64,'city centre offline'!$B$2:$B$2047,M$4)*AVERAGEIFS('all sales summary'!$I$2:$I$2047,'all sales summary'!$A$2:$A$2047,$A64,'all sales summary'!$B$2:$B$2047,M$4))/((AVERAGEIFS('overall city offline'!$K$2:$K$2047,'overall city offline'!$A$2:$A$2047,$A64,'overall city offline'!$B$2:$B$2047,M$4)*(1-AVERAGEIFS('all sales summary'!$I$2:$I$2047,'all sales summary'!$A$2:$A$2047,$A64,'all sales summary'!$B$2:$B$2047,M$4)))+(AVERAGEIFS('city centre offline'!$K$2:$K$2047,'city centre offline'!$A$2:$A$2047,$A64,'city centre offline'!$B$2:$B$2047,M$4)*AVERAGEIFS('all sales summary'!$I$2:$I$2047,'all sales summary'!$A$2:$A$2047,$A64,'all sales summary'!$B$2:$B$2047,M$4)))</f>
        <v>0.19129400458858636</v>
      </c>
      <c r="N64" s="60">
        <f>(AVERAGEIFS('city centre offline'!$K$2:$K$2047,'city centre offline'!$A$2:$A$2047,$A64,'city centre offline'!$B$2:$B$2047,N$4)*AVERAGEIFS('all sales summary'!$I$2:$I$2047,'all sales summary'!$A$2:$A$2047,$A64,'all sales summary'!$B$2:$B$2047,N$4))/((AVERAGEIFS('overall city offline'!$K$2:$K$2047,'overall city offline'!$A$2:$A$2047,$A64,'overall city offline'!$B$2:$B$2047,N$4)*(1-AVERAGEIFS('all sales summary'!$I$2:$I$2047,'all sales summary'!$A$2:$A$2047,$A64,'all sales summary'!$B$2:$B$2047,N$4)))+(AVERAGEIFS('city centre offline'!$K$2:$K$2047,'city centre offline'!$A$2:$A$2047,$A64,'city centre offline'!$B$2:$B$2047,N$4)*AVERAGEIFS('all sales summary'!$I$2:$I$2047,'all sales summary'!$A$2:$A$2047,$A64,'all sales summary'!$B$2:$B$2047,N$4)))</f>
        <v>0.13648774059409849</v>
      </c>
      <c r="O64" s="60">
        <f>(AVERAGEIFS('city centre offline'!$K$2:$K$2047,'city centre offline'!$A$2:$A$2047,$A64,'city centre offline'!$B$2:$B$2047,O$4)*AVERAGEIFS('all sales summary'!$I$2:$I$2047,'all sales summary'!$A$2:$A$2047,$A64,'all sales summary'!$B$2:$B$2047,O$4))/((AVERAGEIFS('overall city offline'!$K$2:$K$2047,'overall city offline'!$A$2:$A$2047,$A64,'overall city offline'!$B$2:$B$2047,O$4)*(1-AVERAGEIFS('all sales summary'!$I$2:$I$2047,'all sales summary'!$A$2:$A$2047,$A64,'all sales summary'!$B$2:$B$2047,O$4)))+(AVERAGEIFS('city centre offline'!$K$2:$K$2047,'city centre offline'!$A$2:$A$2047,$A64,'city centre offline'!$B$2:$B$2047,O$4)*AVERAGEIFS('all sales summary'!$I$2:$I$2047,'all sales summary'!$A$2:$A$2047,$A64,'all sales summary'!$B$2:$B$2047,O$4)))</f>
        <v>0.13665289029378452</v>
      </c>
      <c r="P64" s="60">
        <f>(AVERAGEIFS('city centre offline'!$K$2:$K$2047,'city centre offline'!$A$2:$A$2047,$A64,'city centre offline'!$B$2:$B$2047,P$4)*AVERAGEIFS('all sales summary'!$I$2:$I$2047,'all sales summary'!$A$2:$A$2047,$A64,'all sales summary'!$B$2:$B$2047,P$4))/((AVERAGEIFS('overall city offline'!$K$2:$K$2047,'overall city offline'!$A$2:$A$2047,$A64,'overall city offline'!$B$2:$B$2047,P$4)*(1-AVERAGEIFS('all sales summary'!$I$2:$I$2047,'all sales summary'!$A$2:$A$2047,$A64,'all sales summary'!$B$2:$B$2047,P$4)))+(AVERAGEIFS('city centre offline'!$K$2:$K$2047,'city centre offline'!$A$2:$A$2047,$A64,'city centre offline'!$B$2:$B$2047,P$4)*AVERAGEIFS('all sales summary'!$I$2:$I$2047,'all sales summary'!$A$2:$A$2047,$A64,'all sales summary'!$B$2:$B$2047,P$4)))</f>
        <v>9.9144674712292172E-2</v>
      </c>
      <c r="Q64" s="60">
        <f>(AVERAGEIFS('city centre offline'!$K$2:$K$2047,'city centre offline'!$A$2:$A$2047,$A64,'city centre offline'!$B$2:$B$2047,Q$4)*AVERAGEIFS('all sales summary'!$I$2:$I$2047,'all sales summary'!$A$2:$A$2047,$A64,'all sales summary'!$B$2:$B$2047,Q$4))/((AVERAGEIFS('overall city offline'!$K$2:$K$2047,'overall city offline'!$A$2:$A$2047,$A64,'overall city offline'!$B$2:$B$2047,Q$4)*(1-AVERAGEIFS('all sales summary'!$I$2:$I$2047,'all sales summary'!$A$2:$A$2047,$A64,'all sales summary'!$B$2:$B$2047,Q$4)))+(AVERAGEIFS('city centre offline'!$K$2:$K$2047,'city centre offline'!$A$2:$A$2047,$A64,'city centre offline'!$B$2:$B$2047,Q$4)*AVERAGEIFS('all sales summary'!$I$2:$I$2047,'all sales summary'!$A$2:$A$2047,$A64,'all sales summary'!$B$2:$B$2047,Q$4)))</f>
        <v>4.9751331899124743E-2</v>
      </c>
      <c r="R64" s="60">
        <f>(AVERAGEIFS('city centre offline'!$K$2:$K$2047,'city centre offline'!$A$2:$A$2047,$A64,'city centre offline'!$B$2:$B$2047,R$4)*AVERAGEIFS('all sales summary'!$I$2:$I$2047,'all sales summary'!$A$2:$A$2047,$A64,'all sales summary'!$B$2:$B$2047,R$4))/((AVERAGEIFS('overall city offline'!$K$2:$K$2047,'overall city offline'!$A$2:$A$2047,$A64,'overall city offline'!$B$2:$B$2047,R$4)*(1-AVERAGEIFS('all sales summary'!$I$2:$I$2047,'all sales summary'!$A$2:$A$2047,$A64,'all sales summary'!$B$2:$B$2047,R$4)))+(AVERAGEIFS('city centre offline'!$K$2:$K$2047,'city centre offline'!$A$2:$A$2047,$A64,'city centre offline'!$B$2:$B$2047,R$4)*AVERAGEIFS('all sales summary'!$I$2:$I$2047,'all sales summary'!$A$2:$A$2047,$A64,'all sales summary'!$B$2:$B$2047,R$4)))</f>
        <v>4.9433706580490844E-2</v>
      </c>
      <c r="S64" s="60">
        <f>(AVERAGEIFS('city centre offline'!$K$2:$K$2047,'city centre offline'!$A$2:$A$2047,$A64,'city centre offline'!$B$2:$B$2047,S$4)*AVERAGEIFS('all sales summary'!$I$2:$I$2047,'all sales summary'!$A$2:$A$2047,$A64,'all sales summary'!$B$2:$B$2047,S$4))/((AVERAGEIFS('overall city offline'!$K$2:$K$2047,'overall city offline'!$A$2:$A$2047,$A64,'overall city offline'!$B$2:$B$2047,S$4)*(1-AVERAGEIFS('all sales summary'!$I$2:$I$2047,'all sales summary'!$A$2:$A$2047,$A64,'all sales summary'!$B$2:$B$2047,S$4)))+(AVERAGEIFS('city centre offline'!$K$2:$K$2047,'city centre offline'!$A$2:$A$2047,$A64,'city centre offline'!$B$2:$B$2047,S$4)*AVERAGEIFS('all sales summary'!$I$2:$I$2047,'all sales summary'!$A$2:$A$2047,$A64,'all sales summary'!$B$2:$B$2047,S$4)))</f>
        <v>8.3516734420050115E-2</v>
      </c>
      <c r="T64" s="60">
        <f>(AVERAGEIFS('city centre offline'!$K$2:$K$2047,'city centre offline'!$A$2:$A$2047,$A64,'city centre offline'!$B$2:$B$2047,T$4)*AVERAGEIFS('all sales summary'!$I$2:$I$2047,'all sales summary'!$A$2:$A$2047,$A64,'all sales summary'!$B$2:$B$2047,T$4))/((AVERAGEIFS('overall city offline'!$K$2:$K$2047,'overall city offline'!$A$2:$A$2047,$A64,'overall city offline'!$B$2:$B$2047,T$4)*(1-AVERAGEIFS('all sales summary'!$I$2:$I$2047,'all sales summary'!$A$2:$A$2047,$A64,'all sales summary'!$B$2:$B$2047,T$4)))+(AVERAGEIFS('city centre offline'!$K$2:$K$2047,'city centre offline'!$A$2:$A$2047,$A64,'city centre offline'!$B$2:$B$2047,T$4)*AVERAGEIFS('all sales summary'!$I$2:$I$2047,'all sales summary'!$A$2:$A$2047,$A64,'all sales summary'!$B$2:$B$2047,T$4)))</f>
        <v>0.11574678621519292</v>
      </c>
      <c r="U64" s="60">
        <f>(AVERAGEIFS('city centre offline'!$K$2:$K$2047,'city centre offline'!$A$2:$A$2047,$A64,'city centre offline'!$B$2:$B$2047,U$4)*AVERAGEIFS('all sales summary'!$I$2:$I$2047,'all sales summary'!$A$2:$A$2047,$A64,'all sales summary'!$B$2:$B$2047,U$4))/((AVERAGEIFS('overall city offline'!$K$2:$K$2047,'overall city offline'!$A$2:$A$2047,$A64,'overall city offline'!$B$2:$B$2047,U$4)*(1-AVERAGEIFS('all sales summary'!$I$2:$I$2047,'all sales summary'!$A$2:$A$2047,$A64,'all sales summary'!$B$2:$B$2047,U$4)))+(AVERAGEIFS('city centre offline'!$K$2:$K$2047,'city centre offline'!$A$2:$A$2047,$A64,'city centre offline'!$B$2:$B$2047,U$4)*AVERAGEIFS('all sales summary'!$I$2:$I$2047,'all sales summary'!$A$2:$A$2047,$A64,'all sales summary'!$B$2:$B$2047,U$4)))</f>
        <v>0.1257362655851969</v>
      </c>
      <c r="V64" s="60">
        <f>(AVERAGEIFS('city centre offline'!$K$2:$K$2047,'city centre offline'!$A$2:$A$2047,$A64,'city centre offline'!$B$2:$B$2047,V$4)*AVERAGEIFS('all sales summary'!$I$2:$I$2047,'all sales summary'!$A$2:$A$2047,$A64,'all sales summary'!$B$2:$B$2047,V$4))/((AVERAGEIFS('overall city offline'!$K$2:$K$2047,'overall city offline'!$A$2:$A$2047,$A64,'overall city offline'!$B$2:$B$2047,V$4)*(1-AVERAGEIFS('all sales summary'!$I$2:$I$2047,'all sales summary'!$A$2:$A$2047,$A64,'all sales summary'!$B$2:$B$2047,V$4)))+(AVERAGEIFS('city centre offline'!$K$2:$K$2047,'city centre offline'!$A$2:$A$2047,$A64,'city centre offline'!$B$2:$B$2047,V$4)*AVERAGEIFS('all sales summary'!$I$2:$I$2047,'all sales summary'!$A$2:$A$2047,$A64,'all sales summary'!$B$2:$B$2047,V$4)))</f>
        <v>0.12088714236946189</v>
      </c>
      <c r="W64" s="60">
        <f>(AVERAGEIFS('city centre offline'!$K$2:$K$2047,'city centre offline'!$A$2:$A$2047,$A64,'city centre offline'!$B$2:$B$2047,W$4)*AVERAGEIFS('all sales summary'!$I$2:$I$2047,'all sales summary'!$A$2:$A$2047,$A64,'all sales summary'!$B$2:$B$2047,W$4))/((AVERAGEIFS('overall city offline'!$K$2:$K$2047,'overall city offline'!$A$2:$A$2047,$A64,'overall city offline'!$B$2:$B$2047,W$4)*(1-AVERAGEIFS('all sales summary'!$I$2:$I$2047,'all sales summary'!$A$2:$A$2047,$A64,'all sales summary'!$B$2:$B$2047,W$4)))+(AVERAGEIFS('city centre offline'!$K$2:$K$2047,'city centre offline'!$A$2:$A$2047,$A64,'city centre offline'!$B$2:$B$2047,W$4)*AVERAGEIFS('all sales summary'!$I$2:$I$2047,'all sales summary'!$A$2:$A$2047,$A64,'all sales summary'!$B$2:$B$2047,W$4)))</f>
        <v>0.11583765500927332</v>
      </c>
      <c r="X64" s="60">
        <f>(AVERAGEIFS('city centre offline'!$K$2:$K$2047,'city centre offline'!$A$2:$A$2047,$A64,'city centre offline'!$B$2:$B$2047,X$4)*AVERAGEIFS('all sales summary'!$I$2:$I$2047,'all sales summary'!$A$2:$A$2047,$A64,'all sales summary'!$B$2:$B$2047,X$4))/((AVERAGEIFS('overall city offline'!$K$2:$K$2047,'overall city offline'!$A$2:$A$2047,$A64,'overall city offline'!$B$2:$B$2047,X$4)*(1-AVERAGEIFS('all sales summary'!$I$2:$I$2047,'all sales summary'!$A$2:$A$2047,$A64,'all sales summary'!$B$2:$B$2047,X$4)))+(AVERAGEIFS('city centre offline'!$K$2:$K$2047,'city centre offline'!$A$2:$A$2047,$A64,'city centre offline'!$B$2:$B$2047,X$4)*AVERAGEIFS('all sales summary'!$I$2:$I$2047,'all sales summary'!$A$2:$A$2047,$A64,'all sales summary'!$B$2:$B$2047,X$4)))</f>
        <v>8.7704236957120207E-2</v>
      </c>
      <c r="Y64" s="60">
        <f>(AVERAGEIFS('city centre offline'!$K$2:$K$2047,'city centre offline'!$A$2:$A$2047,$A64,'city centre offline'!$B$2:$B$2047,Y$4)*AVERAGEIFS('all sales summary'!$I$2:$I$2047,'all sales summary'!$A$2:$A$2047,$A64,'all sales summary'!$B$2:$B$2047,Y$4))/((AVERAGEIFS('overall city offline'!$K$2:$K$2047,'overall city offline'!$A$2:$A$2047,$A64,'overall city offline'!$B$2:$B$2047,Y$4)*(1-AVERAGEIFS('all sales summary'!$I$2:$I$2047,'all sales summary'!$A$2:$A$2047,$A64,'all sales summary'!$B$2:$B$2047,Y$4)))+(AVERAGEIFS('city centre offline'!$K$2:$K$2047,'city centre offline'!$A$2:$A$2047,$A64,'city centre offline'!$B$2:$B$2047,Y$4)*AVERAGEIFS('all sales summary'!$I$2:$I$2047,'all sales summary'!$A$2:$A$2047,$A64,'all sales summary'!$B$2:$B$2047,Y$4)))</f>
        <v>0.19894238677671189</v>
      </c>
      <c r="Z64" s="60">
        <f>(AVERAGEIFS('city centre offline'!$K$2:$K$2047,'city centre offline'!$A$2:$A$2047,$A64,'city centre offline'!$B$2:$B$2047,Z$4)*AVERAGEIFS('all sales summary'!$I$2:$I$2047,'all sales summary'!$A$2:$A$2047,$A64,'all sales summary'!$B$2:$B$2047,Z$4))/((AVERAGEIFS('overall city offline'!$K$2:$K$2047,'overall city offline'!$A$2:$A$2047,$A64,'overall city offline'!$B$2:$B$2047,Z$4)*(1-AVERAGEIFS('all sales summary'!$I$2:$I$2047,'all sales summary'!$A$2:$A$2047,$A64,'all sales summary'!$B$2:$B$2047,Z$4)))+(AVERAGEIFS('city centre offline'!$K$2:$K$2047,'city centre offline'!$A$2:$A$2047,$A64,'city centre offline'!$B$2:$B$2047,Z$4)*AVERAGEIFS('all sales summary'!$I$2:$I$2047,'all sales summary'!$A$2:$A$2047,$A64,'all sales summary'!$B$2:$B$2047,Z$4)))</f>
        <v>6.9701115470589048E-2</v>
      </c>
      <c r="AA64" s="60">
        <f>(AVERAGEIFS('city centre offline'!$K$2:$K$2047,'city centre offline'!$A$2:$A$2047,$A64,'city centre offline'!$B$2:$B$2047,AA$4)*AVERAGEIFS('all sales summary'!$I$2:$I$2047,'all sales summary'!$A$2:$A$2047,$A64,'all sales summary'!$B$2:$B$2047,AA$4))/((AVERAGEIFS('overall city offline'!$K$2:$K$2047,'overall city offline'!$A$2:$A$2047,$A64,'overall city offline'!$B$2:$B$2047,AA$4)*(1-AVERAGEIFS('all sales summary'!$I$2:$I$2047,'all sales summary'!$A$2:$A$2047,$A64,'all sales summary'!$B$2:$B$2047,AA$4)))+(AVERAGEIFS('city centre offline'!$K$2:$K$2047,'city centre offline'!$A$2:$A$2047,$A64,'city centre offline'!$B$2:$B$2047,AA$4)*AVERAGEIFS('all sales summary'!$I$2:$I$2047,'all sales summary'!$A$2:$A$2047,$A64,'all sales summary'!$B$2:$B$2047,AA$4)))</f>
        <v>7.628606085665246E-2</v>
      </c>
      <c r="AB64" s="60">
        <f>(AVERAGEIFS('city centre offline'!$K$2:$K$2047,'city centre offline'!$A$2:$A$2047,$A64,'city centre offline'!$B$2:$B$2047,AB$4)*AVERAGEIFS('all sales summary'!$I$2:$I$2047,'all sales summary'!$A$2:$A$2047,$A64,'all sales summary'!$B$2:$B$2047,AB$4))/((AVERAGEIFS('overall city offline'!$K$2:$K$2047,'overall city offline'!$A$2:$A$2047,$A64,'overall city offline'!$B$2:$B$2047,AB$4)*(1-AVERAGEIFS('all sales summary'!$I$2:$I$2047,'all sales summary'!$A$2:$A$2047,$A64,'all sales summary'!$B$2:$B$2047,AB$4)))+(AVERAGEIFS('city centre offline'!$K$2:$K$2047,'city centre offline'!$A$2:$A$2047,$A64,'city centre offline'!$B$2:$B$2047,AB$4)*AVERAGEIFS('all sales summary'!$I$2:$I$2047,'all sales summary'!$A$2:$A$2047,$A64,'all sales summary'!$B$2:$B$2047,AB$4)))</f>
        <v>7.7787854044058843E-2</v>
      </c>
      <c r="AC64" s="60">
        <f>(AVERAGEIFS('city centre offline'!$K$2:$K$2047,'city centre offline'!$A$2:$A$2047,$A64,'city centre offline'!$B$2:$B$2047,AC$4)*AVERAGEIFS('all sales summary'!$I$2:$I$2047,'all sales summary'!$A$2:$A$2047,$A64,'all sales summary'!$B$2:$B$2047,AC$4))/((AVERAGEIFS('overall city offline'!$K$2:$K$2047,'overall city offline'!$A$2:$A$2047,$A64,'overall city offline'!$B$2:$B$2047,AC$4)*(1-AVERAGEIFS('all sales summary'!$I$2:$I$2047,'all sales summary'!$A$2:$A$2047,$A64,'all sales summary'!$B$2:$B$2047,AC$4)))+(AVERAGEIFS('city centre offline'!$K$2:$K$2047,'city centre offline'!$A$2:$A$2047,$A64,'city centre offline'!$B$2:$B$2047,AC$4)*AVERAGEIFS('all sales summary'!$I$2:$I$2047,'all sales summary'!$A$2:$A$2047,$A64,'all sales summary'!$B$2:$B$2047,AC$4)))</f>
        <v>0.12590557411551778</v>
      </c>
      <c r="AD64" s="60">
        <f>(AVERAGEIFS('city centre offline'!$K$2:$K$2047,'city centre offline'!$A$2:$A$2047,$A64,'city centre offline'!$B$2:$B$2047,AD$4)*AVERAGEIFS('all sales summary'!$I$2:$I$2047,'all sales summary'!$A$2:$A$2047,$A64,'all sales summary'!$B$2:$B$2047,AD$4))/((AVERAGEIFS('overall city offline'!$K$2:$K$2047,'overall city offline'!$A$2:$A$2047,$A64,'overall city offline'!$B$2:$B$2047,AD$4)*(1-AVERAGEIFS('all sales summary'!$I$2:$I$2047,'all sales summary'!$A$2:$A$2047,$A64,'all sales summary'!$B$2:$B$2047,AD$4)))+(AVERAGEIFS('city centre offline'!$K$2:$K$2047,'city centre offline'!$A$2:$A$2047,$A64,'city centre offline'!$B$2:$B$2047,AD$4)*AVERAGEIFS('all sales summary'!$I$2:$I$2047,'all sales summary'!$A$2:$A$2047,$A64,'all sales summary'!$B$2:$B$2047,AD$4)))</f>
        <v>0.10282911359514488</v>
      </c>
      <c r="AE64" s="60">
        <f>(AVERAGEIFS('city centre offline'!$K$2:$K$2047,'city centre offline'!$A$2:$A$2047,$A64,'city centre offline'!$B$2:$B$2047,AE$4)*AVERAGEIFS('all sales summary'!$I$2:$I$2047,'all sales summary'!$A$2:$A$2047,$A64,'all sales summary'!$B$2:$B$2047,AE$4))/((AVERAGEIFS('overall city offline'!$K$2:$K$2047,'overall city offline'!$A$2:$A$2047,$A64,'overall city offline'!$B$2:$B$2047,AE$4)*(1-AVERAGEIFS('all sales summary'!$I$2:$I$2047,'all sales summary'!$A$2:$A$2047,$A64,'all sales summary'!$B$2:$B$2047,AE$4)))+(AVERAGEIFS('city centre offline'!$K$2:$K$2047,'city centre offline'!$A$2:$A$2047,$A64,'city centre offline'!$B$2:$B$2047,AE$4)*AVERAGEIFS('all sales summary'!$I$2:$I$2047,'all sales summary'!$A$2:$A$2047,$A64,'all sales summary'!$B$2:$B$2047,AE$4)))</f>
        <v>8.4621869542615538E-2</v>
      </c>
      <c r="AF64" s="60">
        <f>(AVERAGEIFS('city centre offline'!$K$2:$K$2047,'city centre offline'!$A$2:$A$2047,$A64,'city centre offline'!$B$2:$B$2047,AF$4)*AVERAGEIFS('all sales summary'!$I$2:$I$2047,'all sales summary'!$A$2:$A$2047,$A64,'all sales summary'!$B$2:$B$2047,AF$4))/((AVERAGEIFS('overall city offline'!$K$2:$K$2047,'overall city offline'!$A$2:$A$2047,$A64,'overall city offline'!$B$2:$B$2047,AF$4)*(1-AVERAGEIFS('all sales summary'!$I$2:$I$2047,'all sales summary'!$A$2:$A$2047,$A64,'all sales summary'!$B$2:$B$2047,AF$4)))+(AVERAGEIFS('city centre offline'!$K$2:$K$2047,'city centre offline'!$A$2:$A$2047,$A64,'city centre offline'!$B$2:$B$2047,AF$4)*AVERAGEIFS('all sales summary'!$I$2:$I$2047,'all sales summary'!$A$2:$A$2047,$A64,'all sales summary'!$B$2:$B$2047,AF$4)))</f>
        <v>8.4625493198449531E-2</v>
      </c>
      <c r="AG64" s="60">
        <f>(AVERAGEIFS('city centre offline'!$K$2:$K$2047,'city centre offline'!$A$2:$A$2047,$A64,'city centre offline'!$B$2:$B$2047,AG$4)*AVERAGEIFS('all sales summary'!$I$2:$I$2047,'all sales summary'!$A$2:$A$2047,$A64,'all sales summary'!$B$2:$B$2047,AG$4))/((AVERAGEIFS('overall city offline'!$K$2:$K$2047,'overall city offline'!$A$2:$A$2047,$A64,'overall city offline'!$B$2:$B$2047,AG$4)*(1-AVERAGEIFS('all sales summary'!$I$2:$I$2047,'all sales summary'!$A$2:$A$2047,$A64,'all sales summary'!$B$2:$B$2047,AG$4)))+(AVERAGEIFS('city centre offline'!$K$2:$K$2047,'city centre offline'!$A$2:$A$2047,$A64,'city centre offline'!$B$2:$B$2047,AG$4)*AVERAGEIFS('all sales summary'!$I$2:$I$2047,'all sales summary'!$A$2:$A$2047,$A64,'all sales summary'!$B$2:$B$2047,AG$4)))</f>
        <v>8.4313451605306788E-2</v>
      </c>
      <c r="AH64" s="60">
        <f>(AVERAGEIFS('city centre offline'!$K$2:$K$2047,'city centre offline'!$A$2:$A$2047,$A64,'city centre offline'!$B$2:$B$2047,AH$4)*AVERAGEIFS('all sales summary'!$I$2:$I$2047,'all sales summary'!$A$2:$A$2047,$A64,'all sales summary'!$B$2:$B$2047,AH$4))/((AVERAGEIFS('overall city offline'!$K$2:$K$2047,'overall city offline'!$A$2:$A$2047,$A64,'overall city offline'!$B$2:$B$2047,AH$4)*(1-AVERAGEIFS('all sales summary'!$I$2:$I$2047,'all sales summary'!$A$2:$A$2047,$A64,'all sales summary'!$B$2:$B$2047,AH$4)))+(AVERAGEIFS('city centre offline'!$K$2:$K$2047,'city centre offline'!$A$2:$A$2047,$A64,'city centre offline'!$B$2:$B$2047,AH$4)*AVERAGEIFS('all sales summary'!$I$2:$I$2047,'all sales summary'!$A$2:$A$2047,$A64,'all sales summary'!$B$2:$B$2047,AH$4)))</f>
        <v>7.3185242766205624E-2</v>
      </c>
    </row>
    <row r="65" spans="1:34" x14ac:dyDescent="0.3">
      <c r="A65" t="s">
        <v>67</v>
      </c>
      <c r="B65" s="60">
        <f>(AVERAGEIFS('city centre offline'!$K$2:$K$2047,'city centre offline'!$A$2:$A$2047,$A65,'city centre offline'!$B$2:$B$2047,B$4)*AVERAGEIFS('all sales summary'!$I$2:$I$2047,'all sales summary'!$A$2:$A$2047,$A65,'all sales summary'!$B$2:$B$2047,B$4))/((AVERAGEIFS('overall city offline'!$K$2:$K$2047,'overall city offline'!$A$2:$A$2047,$A65,'overall city offline'!$B$2:$B$2047,B$4)*(1-AVERAGEIFS('all sales summary'!$I$2:$I$2047,'all sales summary'!$A$2:$A$2047,$A65,'all sales summary'!$B$2:$B$2047,B$4)))+(AVERAGEIFS('city centre offline'!$K$2:$K$2047,'city centre offline'!$A$2:$A$2047,$A65,'city centre offline'!$B$2:$B$2047,B$4)*AVERAGEIFS('all sales summary'!$I$2:$I$2047,'all sales summary'!$A$2:$A$2047,$A65,'all sales summary'!$B$2:$B$2047,B$4)))</f>
        <v>0.33680062691005525</v>
      </c>
      <c r="C65" s="60">
        <f>(AVERAGEIFS('city centre offline'!$K$2:$K$2047,'city centre offline'!$A$2:$A$2047,$A65,'city centre offline'!$B$2:$B$2047,C$4)*AVERAGEIFS('all sales summary'!$I$2:$I$2047,'all sales summary'!$A$2:$A$2047,$A65,'all sales summary'!$B$2:$B$2047,C$4))/((AVERAGEIFS('overall city offline'!$K$2:$K$2047,'overall city offline'!$A$2:$A$2047,$A65,'overall city offline'!$B$2:$B$2047,C$4)*(1-AVERAGEIFS('all sales summary'!$I$2:$I$2047,'all sales summary'!$A$2:$A$2047,$A65,'all sales summary'!$B$2:$B$2047,C$4)))+(AVERAGEIFS('city centre offline'!$K$2:$K$2047,'city centre offline'!$A$2:$A$2047,$A65,'city centre offline'!$B$2:$B$2047,C$4)*AVERAGEIFS('all sales summary'!$I$2:$I$2047,'all sales summary'!$A$2:$A$2047,$A65,'all sales summary'!$B$2:$B$2047,C$4)))</f>
        <v>0.34803004856500092</v>
      </c>
      <c r="D65" s="60">
        <f>(AVERAGEIFS('city centre offline'!$K$2:$K$2047,'city centre offline'!$A$2:$A$2047,$A65,'city centre offline'!$B$2:$B$2047,D$4)*AVERAGEIFS('all sales summary'!$I$2:$I$2047,'all sales summary'!$A$2:$A$2047,$A65,'all sales summary'!$B$2:$B$2047,D$4))/((AVERAGEIFS('overall city offline'!$K$2:$K$2047,'overall city offline'!$A$2:$A$2047,$A65,'overall city offline'!$B$2:$B$2047,D$4)*(1-AVERAGEIFS('all sales summary'!$I$2:$I$2047,'all sales summary'!$A$2:$A$2047,$A65,'all sales summary'!$B$2:$B$2047,D$4)))+(AVERAGEIFS('city centre offline'!$K$2:$K$2047,'city centre offline'!$A$2:$A$2047,$A65,'city centre offline'!$B$2:$B$2047,D$4)*AVERAGEIFS('all sales summary'!$I$2:$I$2047,'all sales summary'!$A$2:$A$2047,$A65,'all sales summary'!$B$2:$B$2047,D$4)))</f>
        <v>0.34112885564907852</v>
      </c>
      <c r="E65" s="60">
        <f>(AVERAGEIFS('city centre offline'!$K$2:$K$2047,'city centre offline'!$A$2:$A$2047,$A65,'city centre offline'!$B$2:$B$2047,E$4)*AVERAGEIFS('all sales summary'!$I$2:$I$2047,'all sales summary'!$A$2:$A$2047,$A65,'all sales summary'!$B$2:$B$2047,E$4))/((AVERAGEIFS('overall city offline'!$K$2:$K$2047,'overall city offline'!$A$2:$A$2047,$A65,'overall city offline'!$B$2:$B$2047,E$4)*(1-AVERAGEIFS('all sales summary'!$I$2:$I$2047,'all sales summary'!$A$2:$A$2047,$A65,'all sales summary'!$B$2:$B$2047,E$4)))+(AVERAGEIFS('city centre offline'!$K$2:$K$2047,'city centre offline'!$A$2:$A$2047,$A65,'city centre offline'!$B$2:$B$2047,E$4)*AVERAGEIFS('all sales summary'!$I$2:$I$2047,'all sales summary'!$A$2:$A$2047,$A65,'all sales summary'!$B$2:$B$2047,E$4)))</f>
        <v>0.33719772808918153</v>
      </c>
      <c r="F65" s="60">
        <f>(AVERAGEIFS('city centre offline'!$K$2:$K$2047,'city centre offline'!$A$2:$A$2047,$A65,'city centre offline'!$B$2:$B$2047,F$4)*AVERAGEIFS('all sales summary'!$I$2:$I$2047,'all sales summary'!$A$2:$A$2047,$A65,'all sales summary'!$B$2:$B$2047,F$4))/((AVERAGEIFS('overall city offline'!$K$2:$K$2047,'overall city offline'!$A$2:$A$2047,$A65,'overall city offline'!$B$2:$B$2047,F$4)*(1-AVERAGEIFS('all sales summary'!$I$2:$I$2047,'all sales summary'!$A$2:$A$2047,$A65,'all sales summary'!$B$2:$B$2047,F$4)))+(AVERAGEIFS('city centre offline'!$K$2:$K$2047,'city centre offline'!$A$2:$A$2047,$A65,'city centre offline'!$B$2:$B$2047,F$4)*AVERAGEIFS('all sales summary'!$I$2:$I$2047,'all sales summary'!$A$2:$A$2047,$A65,'all sales summary'!$B$2:$B$2047,F$4)))</f>
        <v>0.34407265258247238</v>
      </c>
      <c r="G65" s="60">
        <f>(AVERAGEIFS('city centre offline'!$K$2:$K$2047,'city centre offline'!$A$2:$A$2047,$A65,'city centre offline'!$B$2:$B$2047,G$4)*AVERAGEIFS('all sales summary'!$I$2:$I$2047,'all sales summary'!$A$2:$A$2047,$A65,'all sales summary'!$B$2:$B$2047,G$4))/((AVERAGEIFS('overall city offline'!$K$2:$K$2047,'overall city offline'!$A$2:$A$2047,$A65,'overall city offline'!$B$2:$B$2047,G$4)*(1-AVERAGEIFS('all sales summary'!$I$2:$I$2047,'all sales summary'!$A$2:$A$2047,$A65,'all sales summary'!$B$2:$B$2047,G$4)))+(AVERAGEIFS('city centre offline'!$K$2:$K$2047,'city centre offline'!$A$2:$A$2047,$A65,'city centre offline'!$B$2:$B$2047,G$4)*AVERAGEIFS('all sales summary'!$I$2:$I$2047,'all sales summary'!$A$2:$A$2047,$A65,'all sales summary'!$B$2:$B$2047,G$4)))</f>
        <v>0.34423512098689041</v>
      </c>
      <c r="H65" s="60">
        <f>(AVERAGEIFS('city centre offline'!$K$2:$K$2047,'city centre offline'!$A$2:$A$2047,$A65,'city centre offline'!$B$2:$B$2047,H$4)*AVERAGEIFS('all sales summary'!$I$2:$I$2047,'all sales summary'!$A$2:$A$2047,$A65,'all sales summary'!$B$2:$B$2047,H$4))/((AVERAGEIFS('overall city offline'!$K$2:$K$2047,'overall city offline'!$A$2:$A$2047,$A65,'overall city offline'!$B$2:$B$2047,H$4)*(1-AVERAGEIFS('all sales summary'!$I$2:$I$2047,'all sales summary'!$A$2:$A$2047,$A65,'all sales summary'!$B$2:$B$2047,H$4)))+(AVERAGEIFS('city centre offline'!$K$2:$K$2047,'city centre offline'!$A$2:$A$2047,$A65,'city centre offline'!$B$2:$B$2047,H$4)*AVERAGEIFS('all sales summary'!$I$2:$I$2047,'all sales summary'!$A$2:$A$2047,$A65,'all sales summary'!$B$2:$B$2047,H$4)))</f>
        <v>0.34994700175060484</v>
      </c>
      <c r="I65" s="60">
        <f>(AVERAGEIFS('city centre offline'!$K$2:$K$2047,'city centre offline'!$A$2:$A$2047,$A65,'city centre offline'!$B$2:$B$2047,I$4)*AVERAGEIFS('all sales summary'!$I$2:$I$2047,'all sales summary'!$A$2:$A$2047,$A65,'all sales summary'!$B$2:$B$2047,I$4))/((AVERAGEIFS('overall city offline'!$K$2:$K$2047,'overall city offline'!$A$2:$A$2047,$A65,'overall city offline'!$B$2:$B$2047,I$4)*(1-AVERAGEIFS('all sales summary'!$I$2:$I$2047,'all sales summary'!$A$2:$A$2047,$A65,'all sales summary'!$B$2:$B$2047,I$4)))+(AVERAGEIFS('city centre offline'!$K$2:$K$2047,'city centre offline'!$A$2:$A$2047,$A65,'city centre offline'!$B$2:$B$2047,I$4)*AVERAGEIFS('all sales summary'!$I$2:$I$2047,'all sales summary'!$A$2:$A$2047,$A65,'all sales summary'!$B$2:$B$2047,I$4)))</f>
        <v>0.35298058574319596</v>
      </c>
      <c r="J65" s="60">
        <f>(AVERAGEIFS('city centre offline'!$K$2:$K$2047,'city centre offline'!$A$2:$A$2047,$A65,'city centre offline'!$B$2:$B$2047,J$4)*AVERAGEIFS('all sales summary'!$I$2:$I$2047,'all sales summary'!$A$2:$A$2047,$A65,'all sales summary'!$B$2:$B$2047,J$4))/((AVERAGEIFS('overall city offline'!$K$2:$K$2047,'overall city offline'!$A$2:$A$2047,$A65,'overall city offline'!$B$2:$B$2047,J$4)*(1-AVERAGEIFS('all sales summary'!$I$2:$I$2047,'all sales summary'!$A$2:$A$2047,$A65,'all sales summary'!$B$2:$B$2047,J$4)))+(AVERAGEIFS('city centre offline'!$K$2:$K$2047,'city centre offline'!$A$2:$A$2047,$A65,'city centre offline'!$B$2:$B$2047,J$4)*AVERAGEIFS('all sales summary'!$I$2:$I$2047,'all sales summary'!$A$2:$A$2047,$A65,'all sales summary'!$B$2:$B$2047,J$4)))</f>
        <v>0.33213552134716945</v>
      </c>
      <c r="K65" s="60">
        <f>(AVERAGEIFS('city centre offline'!$K$2:$K$2047,'city centre offline'!$A$2:$A$2047,$A65,'city centre offline'!$B$2:$B$2047,K$4)*AVERAGEIFS('all sales summary'!$I$2:$I$2047,'all sales summary'!$A$2:$A$2047,$A65,'all sales summary'!$B$2:$B$2047,K$4))/((AVERAGEIFS('overall city offline'!$K$2:$K$2047,'overall city offline'!$A$2:$A$2047,$A65,'overall city offline'!$B$2:$B$2047,K$4)*(1-AVERAGEIFS('all sales summary'!$I$2:$I$2047,'all sales summary'!$A$2:$A$2047,$A65,'all sales summary'!$B$2:$B$2047,K$4)))+(AVERAGEIFS('city centre offline'!$K$2:$K$2047,'city centre offline'!$A$2:$A$2047,$A65,'city centre offline'!$B$2:$B$2047,K$4)*AVERAGEIFS('all sales summary'!$I$2:$I$2047,'all sales summary'!$A$2:$A$2047,$A65,'all sales summary'!$B$2:$B$2047,K$4)))</f>
        <v>0.33818820228004265</v>
      </c>
      <c r="L65" s="60">
        <f>(AVERAGEIFS('city centre offline'!$K$2:$K$2047,'city centre offline'!$A$2:$A$2047,$A65,'city centre offline'!$B$2:$B$2047,L$4)*AVERAGEIFS('all sales summary'!$I$2:$I$2047,'all sales summary'!$A$2:$A$2047,$A65,'all sales summary'!$B$2:$B$2047,L$4))/((AVERAGEIFS('overall city offline'!$K$2:$K$2047,'overall city offline'!$A$2:$A$2047,$A65,'overall city offline'!$B$2:$B$2047,L$4)*(1-AVERAGEIFS('all sales summary'!$I$2:$I$2047,'all sales summary'!$A$2:$A$2047,$A65,'all sales summary'!$B$2:$B$2047,L$4)))+(AVERAGEIFS('city centre offline'!$K$2:$K$2047,'city centre offline'!$A$2:$A$2047,$A65,'city centre offline'!$B$2:$B$2047,L$4)*AVERAGEIFS('all sales summary'!$I$2:$I$2047,'all sales summary'!$A$2:$A$2047,$A65,'all sales summary'!$B$2:$B$2047,L$4)))</f>
        <v>0.35049814577736665</v>
      </c>
      <c r="M65" s="60">
        <f>(AVERAGEIFS('city centre offline'!$K$2:$K$2047,'city centre offline'!$A$2:$A$2047,$A65,'city centre offline'!$B$2:$B$2047,M$4)*AVERAGEIFS('all sales summary'!$I$2:$I$2047,'all sales summary'!$A$2:$A$2047,$A65,'all sales summary'!$B$2:$B$2047,M$4))/((AVERAGEIFS('overall city offline'!$K$2:$K$2047,'overall city offline'!$A$2:$A$2047,$A65,'overall city offline'!$B$2:$B$2047,M$4)*(1-AVERAGEIFS('all sales summary'!$I$2:$I$2047,'all sales summary'!$A$2:$A$2047,$A65,'all sales summary'!$B$2:$B$2047,M$4)))+(AVERAGEIFS('city centre offline'!$K$2:$K$2047,'city centre offline'!$A$2:$A$2047,$A65,'city centre offline'!$B$2:$B$2047,M$4)*AVERAGEIFS('all sales summary'!$I$2:$I$2047,'all sales summary'!$A$2:$A$2047,$A65,'all sales summary'!$B$2:$B$2047,M$4)))</f>
        <v>0.37346255719192473</v>
      </c>
      <c r="N65" s="60">
        <f>(AVERAGEIFS('city centre offline'!$K$2:$K$2047,'city centre offline'!$A$2:$A$2047,$A65,'city centre offline'!$B$2:$B$2047,N$4)*AVERAGEIFS('all sales summary'!$I$2:$I$2047,'all sales summary'!$A$2:$A$2047,$A65,'all sales summary'!$B$2:$B$2047,N$4))/((AVERAGEIFS('overall city offline'!$K$2:$K$2047,'overall city offline'!$A$2:$A$2047,$A65,'overall city offline'!$B$2:$B$2047,N$4)*(1-AVERAGEIFS('all sales summary'!$I$2:$I$2047,'all sales summary'!$A$2:$A$2047,$A65,'all sales summary'!$B$2:$B$2047,N$4)))+(AVERAGEIFS('city centre offline'!$K$2:$K$2047,'city centre offline'!$A$2:$A$2047,$A65,'city centre offline'!$B$2:$B$2047,N$4)*AVERAGEIFS('all sales summary'!$I$2:$I$2047,'all sales summary'!$A$2:$A$2047,$A65,'all sales summary'!$B$2:$B$2047,N$4)))</f>
        <v>0.33741441408751827</v>
      </c>
      <c r="O65" s="60">
        <f>(AVERAGEIFS('city centre offline'!$K$2:$K$2047,'city centre offline'!$A$2:$A$2047,$A65,'city centre offline'!$B$2:$B$2047,O$4)*AVERAGEIFS('all sales summary'!$I$2:$I$2047,'all sales summary'!$A$2:$A$2047,$A65,'all sales summary'!$B$2:$B$2047,O$4))/((AVERAGEIFS('overall city offline'!$K$2:$K$2047,'overall city offline'!$A$2:$A$2047,$A65,'overall city offline'!$B$2:$B$2047,O$4)*(1-AVERAGEIFS('all sales summary'!$I$2:$I$2047,'all sales summary'!$A$2:$A$2047,$A65,'all sales summary'!$B$2:$B$2047,O$4)))+(AVERAGEIFS('city centre offline'!$K$2:$K$2047,'city centre offline'!$A$2:$A$2047,$A65,'city centre offline'!$B$2:$B$2047,O$4)*AVERAGEIFS('all sales summary'!$I$2:$I$2047,'all sales summary'!$A$2:$A$2047,$A65,'all sales summary'!$B$2:$B$2047,O$4)))</f>
        <v>0.35382460777021379</v>
      </c>
      <c r="P65" s="60">
        <f>(AVERAGEIFS('city centre offline'!$K$2:$K$2047,'city centre offline'!$A$2:$A$2047,$A65,'city centre offline'!$B$2:$B$2047,P$4)*AVERAGEIFS('all sales summary'!$I$2:$I$2047,'all sales summary'!$A$2:$A$2047,$A65,'all sales summary'!$B$2:$B$2047,P$4))/((AVERAGEIFS('overall city offline'!$K$2:$K$2047,'overall city offline'!$A$2:$A$2047,$A65,'overall city offline'!$B$2:$B$2047,P$4)*(1-AVERAGEIFS('all sales summary'!$I$2:$I$2047,'all sales summary'!$A$2:$A$2047,$A65,'all sales summary'!$B$2:$B$2047,P$4)))+(AVERAGEIFS('city centre offline'!$K$2:$K$2047,'city centre offline'!$A$2:$A$2047,$A65,'city centre offline'!$B$2:$B$2047,P$4)*AVERAGEIFS('all sales summary'!$I$2:$I$2047,'all sales summary'!$A$2:$A$2047,$A65,'all sales summary'!$B$2:$B$2047,P$4)))</f>
        <v>0.32052107481481201</v>
      </c>
      <c r="Q65" s="60">
        <f>(AVERAGEIFS('city centre offline'!$K$2:$K$2047,'city centre offline'!$A$2:$A$2047,$A65,'city centre offline'!$B$2:$B$2047,Q$4)*AVERAGEIFS('all sales summary'!$I$2:$I$2047,'all sales summary'!$A$2:$A$2047,$A65,'all sales summary'!$B$2:$B$2047,Q$4))/((AVERAGEIFS('overall city offline'!$K$2:$K$2047,'overall city offline'!$A$2:$A$2047,$A65,'overall city offline'!$B$2:$B$2047,Q$4)*(1-AVERAGEIFS('all sales summary'!$I$2:$I$2047,'all sales summary'!$A$2:$A$2047,$A65,'all sales summary'!$B$2:$B$2047,Q$4)))+(AVERAGEIFS('city centre offline'!$K$2:$K$2047,'city centre offline'!$A$2:$A$2047,$A65,'city centre offline'!$B$2:$B$2047,Q$4)*AVERAGEIFS('all sales summary'!$I$2:$I$2047,'all sales summary'!$A$2:$A$2047,$A65,'all sales summary'!$B$2:$B$2047,Q$4)))</f>
        <v>0.17557816984654162</v>
      </c>
      <c r="R65" s="60">
        <f>(AVERAGEIFS('city centre offline'!$K$2:$K$2047,'city centre offline'!$A$2:$A$2047,$A65,'city centre offline'!$B$2:$B$2047,R$4)*AVERAGEIFS('all sales summary'!$I$2:$I$2047,'all sales summary'!$A$2:$A$2047,$A65,'all sales summary'!$B$2:$B$2047,R$4))/((AVERAGEIFS('overall city offline'!$K$2:$K$2047,'overall city offline'!$A$2:$A$2047,$A65,'overall city offline'!$B$2:$B$2047,R$4)*(1-AVERAGEIFS('all sales summary'!$I$2:$I$2047,'all sales summary'!$A$2:$A$2047,$A65,'all sales summary'!$B$2:$B$2047,R$4)))+(AVERAGEIFS('city centre offline'!$K$2:$K$2047,'city centre offline'!$A$2:$A$2047,$A65,'city centre offline'!$B$2:$B$2047,R$4)*AVERAGEIFS('all sales summary'!$I$2:$I$2047,'all sales summary'!$A$2:$A$2047,$A65,'all sales summary'!$B$2:$B$2047,R$4)))</f>
        <v>0.17408101376134044</v>
      </c>
      <c r="S65" s="60">
        <f>(AVERAGEIFS('city centre offline'!$K$2:$K$2047,'city centre offline'!$A$2:$A$2047,$A65,'city centre offline'!$B$2:$B$2047,S$4)*AVERAGEIFS('all sales summary'!$I$2:$I$2047,'all sales summary'!$A$2:$A$2047,$A65,'all sales summary'!$B$2:$B$2047,S$4))/((AVERAGEIFS('overall city offline'!$K$2:$K$2047,'overall city offline'!$A$2:$A$2047,$A65,'overall city offline'!$B$2:$B$2047,S$4)*(1-AVERAGEIFS('all sales summary'!$I$2:$I$2047,'all sales summary'!$A$2:$A$2047,$A65,'all sales summary'!$B$2:$B$2047,S$4)))+(AVERAGEIFS('city centre offline'!$K$2:$K$2047,'city centre offline'!$A$2:$A$2047,$A65,'city centre offline'!$B$2:$B$2047,S$4)*AVERAGEIFS('all sales summary'!$I$2:$I$2047,'all sales summary'!$A$2:$A$2047,$A65,'all sales summary'!$B$2:$B$2047,S$4)))</f>
        <v>0.27912728056710667</v>
      </c>
      <c r="T65" s="60">
        <f>(AVERAGEIFS('city centre offline'!$K$2:$K$2047,'city centre offline'!$A$2:$A$2047,$A65,'city centre offline'!$B$2:$B$2047,T$4)*AVERAGEIFS('all sales summary'!$I$2:$I$2047,'all sales summary'!$A$2:$A$2047,$A65,'all sales summary'!$B$2:$B$2047,T$4))/((AVERAGEIFS('overall city offline'!$K$2:$K$2047,'overall city offline'!$A$2:$A$2047,$A65,'overall city offline'!$B$2:$B$2047,T$4)*(1-AVERAGEIFS('all sales summary'!$I$2:$I$2047,'all sales summary'!$A$2:$A$2047,$A65,'all sales summary'!$B$2:$B$2047,T$4)))+(AVERAGEIFS('city centre offline'!$K$2:$K$2047,'city centre offline'!$A$2:$A$2047,$A65,'city centre offline'!$B$2:$B$2047,T$4)*AVERAGEIFS('all sales summary'!$I$2:$I$2047,'all sales summary'!$A$2:$A$2047,$A65,'all sales summary'!$B$2:$B$2047,T$4)))</f>
        <v>0.28496969528967236</v>
      </c>
      <c r="U65" s="60">
        <f>(AVERAGEIFS('city centre offline'!$K$2:$K$2047,'city centre offline'!$A$2:$A$2047,$A65,'city centre offline'!$B$2:$B$2047,U$4)*AVERAGEIFS('all sales summary'!$I$2:$I$2047,'all sales summary'!$A$2:$A$2047,$A65,'all sales summary'!$B$2:$B$2047,U$4))/((AVERAGEIFS('overall city offline'!$K$2:$K$2047,'overall city offline'!$A$2:$A$2047,$A65,'overall city offline'!$B$2:$B$2047,U$4)*(1-AVERAGEIFS('all sales summary'!$I$2:$I$2047,'all sales summary'!$A$2:$A$2047,$A65,'all sales summary'!$B$2:$B$2047,U$4)))+(AVERAGEIFS('city centre offline'!$K$2:$K$2047,'city centre offline'!$A$2:$A$2047,$A65,'city centre offline'!$B$2:$B$2047,U$4)*AVERAGEIFS('all sales summary'!$I$2:$I$2047,'all sales summary'!$A$2:$A$2047,$A65,'all sales summary'!$B$2:$B$2047,U$4)))</f>
        <v>0.2875010711071832</v>
      </c>
      <c r="V65" s="60">
        <f>(AVERAGEIFS('city centre offline'!$K$2:$K$2047,'city centre offline'!$A$2:$A$2047,$A65,'city centre offline'!$B$2:$B$2047,V$4)*AVERAGEIFS('all sales summary'!$I$2:$I$2047,'all sales summary'!$A$2:$A$2047,$A65,'all sales summary'!$B$2:$B$2047,V$4))/((AVERAGEIFS('overall city offline'!$K$2:$K$2047,'overall city offline'!$A$2:$A$2047,$A65,'overall city offline'!$B$2:$B$2047,V$4)*(1-AVERAGEIFS('all sales summary'!$I$2:$I$2047,'all sales summary'!$A$2:$A$2047,$A65,'all sales summary'!$B$2:$B$2047,V$4)))+(AVERAGEIFS('city centre offline'!$K$2:$K$2047,'city centre offline'!$A$2:$A$2047,$A65,'city centre offline'!$B$2:$B$2047,V$4)*AVERAGEIFS('all sales summary'!$I$2:$I$2047,'all sales summary'!$A$2:$A$2047,$A65,'all sales summary'!$B$2:$B$2047,V$4)))</f>
        <v>0.28382454910118754</v>
      </c>
      <c r="W65" s="60">
        <f>(AVERAGEIFS('city centre offline'!$K$2:$K$2047,'city centre offline'!$A$2:$A$2047,$A65,'city centre offline'!$B$2:$B$2047,W$4)*AVERAGEIFS('all sales summary'!$I$2:$I$2047,'all sales summary'!$A$2:$A$2047,$A65,'all sales summary'!$B$2:$B$2047,W$4))/((AVERAGEIFS('overall city offline'!$K$2:$K$2047,'overall city offline'!$A$2:$A$2047,$A65,'overall city offline'!$B$2:$B$2047,W$4)*(1-AVERAGEIFS('all sales summary'!$I$2:$I$2047,'all sales summary'!$A$2:$A$2047,$A65,'all sales summary'!$B$2:$B$2047,W$4)))+(AVERAGEIFS('city centre offline'!$K$2:$K$2047,'city centre offline'!$A$2:$A$2047,$A65,'city centre offline'!$B$2:$B$2047,W$4)*AVERAGEIFS('all sales summary'!$I$2:$I$2047,'all sales summary'!$A$2:$A$2047,$A65,'all sales summary'!$B$2:$B$2047,W$4)))</f>
        <v>0.29300701173170801</v>
      </c>
      <c r="X65" s="60">
        <f>(AVERAGEIFS('city centre offline'!$K$2:$K$2047,'city centre offline'!$A$2:$A$2047,$A65,'city centre offline'!$B$2:$B$2047,X$4)*AVERAGEIFS('all sales summary'!$I$2:$I$2047,'all sales summary'!$A$2:$A$2047,$A65,'all sales summary'!$B$2:$B$2047,X$4))/((AVERAGEIFS('overall city offline'!$K$2:$K$2047,'overall city offline'!$A$2:$A$2047,$A65,'overall city offline'!$B$2:$B$2047,X$4)*(1-AVERAGEIFS('all sales summary'!$I$2:$I$2047,'all sales summary'!$A$2:$A$2047,$A65,'all sales summary'!$B$2:$B$2047,X$4)))+(AVERAGEIFS('city centre offline'!$K$2:$K$2047,'city centre offline'!$A$2:$A$2047,$A65,'city centre offline'!$B$2:$B$2047,X$4)*AVERAGEIFS('all sales summary'!$I$2:$I$2047,'all sales summary'!$A$2:$A$2047,$A65,'all sales summary'!$B$2:$B$2047,X$4)))</f>
        <v>0.25327586541884645</v>
      </c>
      <c r="Y65" s="60">
        <f>(AVERAGEIFS('city centre offline'!$K$2:$K$2047,'city centre offline'!$A$2:$A$2047,$A65,'city centre offline'!$B$2:$B$2047,Y$4)*AVERAGEIFS('all sales summary'!$I$2:$I$2047,'all sales summary'!$A$2:$A$2047,$A65,'all sales summary'!$B$2:$B$2047,Y$4))/((AVERAGEIFS('overall city offline'!$K$2:$K$2047,'overall city offline'!$A$2:$A$2047,$A65,'overall city offline'!$B$2:$B$2047,Y$4)*(1-AVERAGEIFS('all sales summary'!$I$2:$I$2047,'all sales summary'!$A$2:$A$2047,$A65,'all sales summary'!$B$2:$B$2047,Y$4)))+(AVERAGEIFS('city centre offline'!$K$2:$K$2047,'city centre offline'!$A$2:$A$2047,$A65,'city centre offline'!$B$2:$B$2047,Y$4)*AVERAGEIFS('all sales summary'!$I$2:$I$2047,'all sales summary'!$A$2:$A$2047,$A65,'all sales summary'!$B$2:$B$2047,Y$4)))</f>
        <v>0.36015005961414892</v>
      </c>
      <c r="Z65" s="60">
        <f>(AVERAGEIFS('city centre offline'!$K$2:$K$2047,'city centre offline'!$A$2:$A$2047,$A65,'city centre offline'!$B$2:$B$2047,Z$4)*AVERAGEIFS('all sales summary'!$I$2:$I$2047,'all sales summary'!$A$2:$A$2047,$A65,'all sales summary'!$B$2:$B$2047,Z$4))/((AVERAGEIFS('overall city offline'!$K$2:$K$2047,'overall city offline'!$A$2:$A$2047,$A65,'overall city offline'!$B$2:$B$2047,Z$4)*(1-AVERAGEIFS('all sales summary'!$I$2:$I$2047,'all sales summary'!$A$2:$A$2047,$A65,'all sales summary'!$B$2:$B$2047,Z$4)))+(AVERAGEIFS('city centre offline'!$K$2:$K$2047,'city centre offline'!$A$2:$A$2047,$A65,'city centre offline'!$B$2:$B$2047,Z$4)*AVERAGEIFS('all sales summary'!$I$2:$I$2047,'all sales summary'!$A$2:$A$2047,$A65,'all sales summary'!$B$2:$B$2047,Z$4)))</f>
        <v>0.15309739153893689</v>
      </c>
      <c r="AA65" s="60">
        <f>(AVERAGEIFS('city centre offline'!$K$2:$K$2047,'city centre offline'!$A$2:$A$2047,$A65,'city centre offline'!$B$2:$B$2047,AA$4)*AVERAGEIFS('all sales summary'!$I$2:$I$2047,'all sales summary'!$A$2:$A$2047,$A65,'all sales summary'!$B$2:$B$2047,AA$4))/((AVERAGEIFS('overall city offline'!$K$2:$K$2047,'overall city offline'!$A$2:$A$2047,$A65,'overall city offline'!$B$2:$B$2047,AA$4)*(1-AVERAGEIFS('all sales summary'!$I$2:$I$2047,'all sales summary'!$A$2:$A$2047,$A65,'all sales summary'!$B$2:$B$2047,AA$4)))+(AVERAGEIFS('city centre offline'!$K$2:$K$2047,'city centre offline'!$A$2:$A$2047,$A65,'city centre offline'!$B$2:$B$2047,AA$4)*AVERAGEIFS('all sales summary'!$I$2:$I$2047,'all sales summary'!$A$2:$A$2047,$A65,'all sales summary'!$B$2:$B$2047,AA$4)))</f>
        <v>0.15918431440769082</v>
      </c>
      <c r="AB65" s="60">
        <f>(AVERAGEIFS('city centre offline'!$K$2:$K$2047,'city centre offline'!$A$2:$A$2047,$A65,'city centre offline'!$B$2:$B$2047,AB$4)*AVERAGEIFS('all sales summary'!$I$2:$I$2047,'all sales summary'!$A$2:$A$2047,$A65,'all sales summary'!$B$2:$B$2047,AB$4))/((AVERAGEIFS('overall city offline'!$K$2:$K$2047,'overall city offline'!$A$2:$A$2047,$A65,'overall city offline'!$B$2:$B$2047,AB$4)*(1-AVERAGEIFS('all sales summary'!$I$2:$I$2047,'all sales summary'!$A$2:$A$2047,$A65,'all sales summary'!$B$2:$B$2047,AB$4)))+(AVERAGEIFS('city centre offline'!$K$2:$K$2047,'city centre offline'!$A$2:$A$2047,$A65,'city centre offline'!$B$2:$B$2047,AB$4)*AVERAGEIFS('all sales summary'!$I$2:$I$2047,'all sales summary'!$A$2:$A$2047,$A65,'all sales summary'!$B$2:$B$2047,AB$4)))</f>
        <v>0.17181228280327285</v>
      </c>
      <c r="AC65" s="60">
        <f>(AVERAGEIFS('city centre offline'!$K$2:$K$2047,'city centre offline'!$A$2:$A$2047,$A65,'city centre offline'!$B$2:$B$2047,AC$4)*AVERAGEIFS('all sales summary'!$I$2:$I$2047,'all sales summary'!$A$2:$A$2047,$A65,'all sales summary'!$B$2:$B$2047,AC$4))/((AVERAGEIFS('overall city offline'!$K$2:$K$2047,'overall city offline'!$A$2:$A$2047,$A65,'overall city offline'!$B$2:$B$2047,AC$4)*(1-AVERAGEIFS('all sales summary'!$I$2:$I$2047,'all sales summary'!$A$2:$A$2047,$A65,'all sales summary'!$B$2:$B$2047,AC$4)))+(AVERAGEIFS('city centre offline'!$K$2:$K$2047,'city centre offline'!$A$2:$A$2047,$A65,'city centre offline'!$B$2:$B$2047,AC$4)*AVERAGEIFS('all sales summary'!$I$2:$I$2047,'all sales summary'!$A$2:$A$2047,$A65,'all sales summary'!$B$2:$B$2047,AC$4)))</f>
        <v>0.31230759536855746</v>
      </c>
      <c r="AD65" s="60">
        <f>(AVERAGEIFS('city centre offline'!$K$2:$K$2047,'city centre offline'!$A$2:$A$2047,$A65,'city centre offline'!$B$2:$B$2047,AD$4)*AVERAGEIFS('all sales summary'!$I$2:$I$2047,'all sales summary'!$A$2:$A$2047,$A65,'all sales summary'!$B$2:$B$2047,AD$4))/((AVERAGEIFS('overall city offline'!$K$2:$K$2047,'overall city offline'!$A$2:$A$2047,$A65,'overall city offline'!$B$2:$B$2047,AD$4)*(1-AVERAGEIFS('all sales summary'!$I$2:$I$2047,'all sales summary'!$A$2:$A$2047,$A65,'all sales summary'!$B$2:$B$2047,AD$4)))+(AVERAGEIFS('city centre offline'!$K$2:$K$2047,'city centre offline'!$A$2:$A$2047,$A65,'city centre offline'!$B$2:$B$2047,AD$4)*AVERAGEIFS('all sales summary'!$I$2:$I$2047,'all sales summary'!$A$2:$A$2047,$A65,'all sales summary'!$B$2:$B$2047,AD$4)))</f>
        <v>0.26010715902135773</v>
      </c>
      <c r="AE65" s="60">
        <f>(AVERAGEIFS('city centre offline'!$K$2:$K$2047,'city centre offline'!$A$2:$A$2047,$A65,'city centre offline'!$B$2:$B$2047,AE$4)*AVERAGEIFS('all sales summary'!$I$2:$I$2047,'all sales summary'!$A$2:$A$2047,$A65,'all sales summary'!$B$2:$B$2047,AE$4))/((AVERAGEIFS('overall city offline'!$K$2:$K$2047,'overall city offline'!$A$2:$A$2047,$A65,'overall city offline'!$B$2:$B$2047,AE$4)*(1-AVERAGEIFS('all sales summary'!$I$2:$I$2047,'all sales summary'!$A$2:$A$2047,$A65,'all sales summary'!$B$2:$B$2047,AE$4)))+(AVERAGEIFS('city centre offline'!$K$2:$K$2047,'city centre offline'!$A$2:$A$2047,$A65,'city centre offline'!$B$2:$B$2047,AE$4)*AVERAGEIFS('all sales summary'!$I$2:$I$2047,'all sales summary'!$A$2:$A$2047,$A65,'all sales summary'!$B$2:$B$2047,AE$4)))</f>
        <v>0.2552186022986338</v>
      </c>
      <c r="AF65" s="60">
        <f>(AVERAGEIFS('city centre offline'!$K$2:$K$2047,'city centre offline'!$A$2:$A$2047,$A65,'city centre offline'!$B$2:$B$2047,AF$4)*AVERAGEIFS('all sales summary'!$I$2:$I$2047,'all sales summary'!$A$2:$A$2047,$A65,'all sales summary'!$B$2:$B$2047,AF$4))/((AVERAGEIFS('overall city offline'!$K$2:$K$2047,'overall city offline'!$A$2:$A$2047,$A65,'overall city offline'!$B$2:$B$2047,AF$4)*(1-AVERAGEIFS('all sales summary'!$I$2:$I$2047,'all sales summary'!$A$2:$A$2047,$A65,'all sales summary'!$B$2:$B$2047,AF$4)))+(AVERAGEIFS('city centre offline'!$K$2:$K$2047,'city centre offline'!$A$2:$A$2047,$A65,'city centre offline'!$B$2:$B$2047,AF$4)*AVERAGEIFS('all sales summary'!$I$2:$I$2047,'all sales summary'!$A$2:$A$2047,$A65,'all sales summary'!$B$2:$B$2047,AF$4)))</f>
        <v>0.24091936290091454</v>
      </c>
      <c r="AG65" s="60">
        <f>(AVERAGEIFS('city centre offline'!$K$2:$K$2047,'city centre offline'!$A$2:$A$2047,$A65,'city centre offline'!$B$2:$B$2047,AG$4)*AVERAGEIFS('all sales summary'!$I$2:$I$2047,'all sales summary'!$A$2:$A$2047,$A65,'all sales summary'!$B$2:$B$2047,AG$4))/((AVERAGEIFS('overall city offline'!$K$2:$K$2047,'overall city offline'!$A$2:$A$2047,$A65,'overall city offline'!$B$2:$B$2047,AG$4)*(1-AVERAGEIFS('all sales summary'!$I$2:$I$2047,'all sales summary'!$A$2:$A$2047,$A65,'all sales summary'!$B$2:$B$2047,AG$4)))+(AVERAGEIFS('city centre offline'!$K$2:$K$2047,'city centre offline'!$A$2:$A$2047,$A65,'city centre offline'!$B$2:$B$2047,AG$4)*AVERAGEIFS('all sales summary'!$I$2:$I$2047,'all sales summary'!$A$2:$A$2047,$A65,'all sales summary'!$B$2:$B$2047,AG$4)))</f>
        <v>0.23263133962541929</v>
      </c>
      <c r="AH65" s="60">
        <f>(AVERAGEIFS('city centre offline'!$K$2:$K$2047,'city centre offline'!$A$2:$A$2047,$A65,'city centre offline'!$B$2:$B$2047,AH$4)*AVERAGEIFS('all sales summary'!$I$2:$I$2047,'all sales summary'!$A$2:$A$2047,$A65,'all sales summary'!$B$2:$B$2047,AH$4))/((AVERAGEIFS('overall city offline'!$K$2:$K$2047,'overall city offline'!$A$2:$A$2047,$A65,'overall city offline'!$B$2:$B$2047,AH$4)*(1-AVERAGEIFS('all sales summary'!$I$2:$I$2047,'all sales summary'!$A$2:$A$2047,$A65,'all sales summary'!$B$2:$B$2047,AH$4)))+(AVERAGEIFS('city centre offline'!$K$2:$K$2047,'city centre offline'!$A$2:$A$2047,$A65,'city centre offline'!$B$2:$B$2047,AH$4)*AVERAGEIFS('all sales summary'!$I$2:$I$2047,'all sales summary'!$A$2:$A$2047,$A65,'all sales summary'!$B$2:$B$2047,AH$4)))</f>
        <v>0.26024709392473239</v>
      </c>
    </row>
    <row r="66" spans="1:34" x14ac:dyDescent="0.3">
      <c r="A66" t="s">
        <v>68</v>
      </c>
      <c r="B66" s="60">
        <f>(AVERAGEIFS('city centre offline'!$K$2:$K$2047,'city centre offline'!$A$2:$A$2047,$A66,'city centre offline'!$B$2:$B$2047,B$4)*AVERAGEIFS('all sales summary'!$I$2:$I$2047,'all sales summary'!$A$2:$A$2047,$A66,'all sales summary'!$B$2:$B$2047,B$4))/((AVERAGEIFS('overall city offline'!$K$2:$K$2047,'overall city offline'!$A$2:$A$2047,$A66,'overall city offline'!$B$2:$B$2047,B$4)*(1-AVERAGEIFS('all sales summary'!$I$2:$I$2047,'all sales summary'!$A$2:$A$2047,$A66,'all sales summary'!$B$2:$B$2047,B$4)))+(AVERAGEIFS('city centre offline'!$K$2:$K$2047,'city centre offline'!$A$2:$A$2047,$A66,'city centre offline'!$B$2:$B$2047,B$4)*AVERAGEIFS('all sales summary'!$I$2:$I$2047,'all sales summary'!$A$2:$A$2047,$A66,'all sales summary'!$B$2:$B$2047,B$4)))</f>
        <v>0.32928031846624617</v>
      </c>
      <c r="C66" s="60">
        <f>(AVERAGEIFS('city centre offline'!$K$2:$K$2047,'city centre offline'!$A$2:$A$2047,$A66,'city centre offline'!$B$2:$B$2047,C$4)*AVERAGEIFS('all sales summary'!$I$2:$I$2047,'all sales summary'!$A$2:$A$2047,$A66,'all sales summary'!$B$2:$B$2047,C$4))/((AVERAGEIFS('overall city offline'!$K$2:$K$2047,'overall city offline'!$A$2:$A$2047,$A66,'overall city offline'!$B$2:$B$2047,C$4)*(1-AVERAGEIFS('all sales summary'!$I$2:$I$2047,'all sales summary'!$A$2:$A$2047,$A66,'all sales summary'!$B$2:$B$2047,C$4)))+(AVERAGEIFS('city centre offline'!$K$2:$K$2047,'city centre offline'!$A$2:$A$2047,$A66,'city centre offline'!$B$2:$B$2047,C$4)*AVERAGEIFS('all sales summary'!$I$2:$I$2047,'all sales summary'!$A$2:$A$2047,$A66,'all sales summary'!$B$2:$B$2047,C$4)))</f>
        <v>0.32889184101168323</v>
      </c>
      <c r="D66" s="60">
        <f>(AVERAGEIFS('city centre offline'!$K$2:$K$2047,'city centre offline'!$A$2:$A$2047,$A66,'city centre offline'!$B$2:$B$2047,D$4)*AVERAGEIFS('all sales summary'!$I$2:$I$2047,'all sales summary'!$A$2:$A$2047,$A66,'all sales summary'!$B$2:$B$2047,D$4))/((AVERAGEIFS('overall city offline'!$K$2:$K$2047,'overall city offline'!$A$2:$A$2047,$A66,'overall city offline'!$B$2:$B$2047,D$4)*(1-AVERAGEIFS('all sales summary'!$I$2:$I$2047,'all sales summary'!$A$2:$A$2047,$A66,'all sales summary'!$B$2:$B$2047,D$4)))+(AVERAGEIFS('city centre offline'!$K$2:$K$2047,'city centre offline'!$A$2:$A$2047,$A66,'city centre offline'!$B$2:$B$2047,D$4)*AVERAGEIFS('all sales summary'!$I$2:$I$2047,'all sales summary'!$A$2:$A$2047,$A66,'all sales summary'!$B$2:$B$2047,D$4)))</f>
        <v>0.3220671821626786</v>
      </c>
      <c r="E66" s="60">
        <f>(AVERAGEIFS('city centre offline'!$K$2:$K$2047,'city centre offline'!$A$2:$A$2047,$A66,'city centre offline'!$B$2:$B$2047,E$4)*AVERAGEIFS('all sales summary'!$I$2:$I$2047,'all sales summary'!$A$2:$A$2047,$A66,'all sales summary'!$B$2:$B$2047,E$4))/((AVERAGEIFS('overall city offline'!$K$2:$K$2047,'overall city offline'!$A$2:$A$2047,$A66,'overall city offline'!$B$2:$B$2047,E$4)*(1-AVERAGEIFS('all sales summary'!$I$2:$I$2047,'all sales summary'!$A$2:$A$2047,$A66,'all sales summary'!$B$2:$B$2047,E$4)))+(AVERAGEIFS('city centre offline'!$K$2:$K$2047,'city centre offline'!$A$2:$A$2047,$A66,'city centre offline'!$B$2:$B$2047,E$4)*AVERAGEIFS('all sales summary'!$I$2:$I$2047,'all sales summary'!$A$2:$A$2047,$A66,'all sales summary'!$B$2:$B$2047,E$4)))</f>
        <v>0.3252912204675194</v>
      </c>
      <c r="F66" s="60">
        <f>(AVERAGEIFS('city centre offline'!$K$2:$K$2047,'city centre offline'!$A$2:$A$2047,$A66,'city centre offline'!$B$2:$B$2047,F$4)*AVERAGEIFS('all sales summary'!$I$2:$I$2047,'all sales summary'!$A$2:$A$2047,$A66,'all sales summary'!$B$2:$B$2047,F$4))/((AVERAGEIFS('overall city offline'!$K$2:$K$2047,'overall city offline'!$A$2:$A$2047,$A66,'overall city offline'!$B$2:$B$2047,F$4)*(1-AVERAGEIFS('all sales summary'!$I$2:$I$2047,'all sales summary'!$A$2:$A$2047,$A66,'all sales summary'!$B$2:$B$2047,F$4)))+(AVERAGEIFS('city centre offline'!$K$2:$K$2047,'city centre offline'!$A$2:$A$2047,$A66,'city centre offline'!$B$2:$B$2047,F$4)*AVERAGEIFS('all sales summary'!$I$2:$I$2047,'all sales summary'!$A$2:$A$2047,$A66,'all sales summary'!$B$2:$B$2047,F$4)))</f>
        <v>0.32229229008089305</v>
      </c>
      <c r="G66" s="60">
        <f>(AVERAGEIFS('city centre offline'!$K$2:$K$2047,'city centre offline'!$A$2:$A$2047,$A66,'city centre offline'!$B$2:$B$2047,G$4)*AVERAGEIFS('all sales summary'!$I$2:$I$2047,'all sales summary'!$A$2:$A$2047,$A66,'all sales summary'!$B$2:$B$2047,G$4))/((AVERAGEIFS('overall city offline'!$K$2:$K$2047,'overall city offline'!$A$2:$A$2047,$A66,'overall city offline'!$B$2:$B$2047,G$4)*(1-AVERAGEIFS('all sales summary'!$I$2:$I$2047,'all sales summary'!$A$2:$A$2047,$A66,'all sales summary'!$B$2:$B$2047,G$4)))+(AVERAGEIFS('city centre offline'!$K$2:$K$2047,'city centre offline'!$A$2:$A$2047,$A66,'city centre offline'!$B$2:$B$2047,G$4)*AVERAGEIFS('all sales summary'!$I$2:$I$2047,'all sales summary'!$A$2:$A$2047,$A66,'all sales summary'!$B$2:$B$2047,G$4)))</f>
        <v>0.31567825519017134</v>
      </c>
      <c r="H66" s="60">
        <f>(AVERAGEIFS('city centre offline'!$K$2:$K$2047,'city centre offline'!$A$2:$A$2047,$A66,'city centre offline'!$B$2:$B$2047,H$4)*AVERAGEIFS('all sales summary'!$I$2:$I$2047,'all sales summary'!$A$2:$A$2047,$A66,'all sales summary'!$B$2:$B$2047,H$4))/((AVERAGEIFS('overall city offline'!$K$2:$K$2047,'overall city offline'!$A$2:$A$2047,$A66,'overall city offline'!$B$2:$B$2047,H$4)*(1-AVERAGEIFS('all sales summary'!$I$2:$I$2047,'all sales summary'!$A$2:$A$2047,$A66,'all sales summary'!$B$2:$B$2047,H$4)))+(AVERAGEIFS('city centre offline'!$K$2:$K$2047,'city centre offline'!$A$2:$A$2047,$A66,'city centre offline'!$B$2:$B$2047,H$4)*AVERAGEIFS('all sales summary'!$I$2:$I$2047,'all sales summary'!$A$2:$A$2047,$A66,'all sales summary'!$B$2:$B$2047,H$4)))</f>
        <v>0.3170020310051157</v>
      </c>
      <c r="I66" s="60">
        <f>(AVERAGEIFS('city centre offline'!$K$2:$K$2047,'city centre offline'!$A$2:$A$2047,$A66,'city centre offline'!$B$2:$B$2047,I$4)*AVERAGEIFS('all sales summary'!$I$2:$I$2047,'all sales summary'!$A$2:$A$2047,$A66,'all sales summary'!$B$2:$B$2047,I$4))/((AVERAGEIFS('overall city offline'!$K$2:$K$2047,'overall city offline'!$A$2:$A$2047,$A66,'overall city offline'!$B$2:$B$2047,I$4)*(1-AVERAGEIFS('all sales summary'!$I$2:$I$2047,'all sales summary'!$A$2:$A$2047,$A66,'all sales summary'!$B$2:$B$2047,I$4)))+(AVERAGEIFS('city centre offline'!$K$2:$K$2047,'city centre offline'!$A$2:$A$2047,$A66,'city centre offline'!$B$2:$B$2047,I$4)*AVERAGEIFS('all sales summary'!$I$2:$I$2047,'all sales summary'!$A$2:$A$2047,$A66,'all sales summary'!$B$2:$B$2047,I$4)))</f>
        <v>0.31474616321614335</v>
      </c>
      <c r="J66" s="60">
        <f>(AVERAGEIFS('city centre offline'!$K$2:$K$2047,'city centre offline'!$A$2:$A$2047,$A66,'city centre offline'!$B$2:$B$2047,J$4)*AVERAGEIFS('all sales summary'!$I$2:$I$2047,'all sales summary'!$A$2:$A$2047,$A66,'all sales summary'!$B$2:$B$2047,J$4))/((AVERAGEIFS('overall city offline'!$K$2:$K$2047,'overall city offline'!$A$2:$A$2047,$A66,'overall city offline'!$B$2:$B$2047,J$4)*(1-AVERAGEIFS('all sales summary'!$I$2:$I$2047,'all sales summary'!$A$2:$A$2047,$A66,'all sales summary'!$B$2:$B$2047,J$4)))+(AVERAGEIFS('city centre offline'!$K$2:$K$2047,'city centre offline'!$A$2:$A$2047,$A66,'city centre offline'!$B$2:$B$2047,J$4)*AVERAGEIFS('all sales summary'!$I$2:$I$2047,'all sales summary'!$A$2:$A$2047,$A66,'all sales summary'!$B$2:$B$2047,J$4)))</f>
        <v>0.30807763647015751</v>
      </c>
      <c r="K66" s="60">
        <f>(AVERAGEIFS('city centre offline'!$K$2:$K$2047,'city centre offline'!$A$2:$A$2047,$A66,'city centre offline'!$B$2:$B$2047,K$4)*AVERAGEIFS('all sales summary'!$I$2:$I$2047,'all sales summary'!$A$2:$A$2047,$A66,'all sales summary'!$B$2:$B$2047,K$4))/((AVERAGEIFS('overall city offline'!$K$2:$K$2047,'overall city offline'!$A$2:$A$2047,$A66,'overall city offline'!$B$2:$B$2047,K$4)*(1-AVERAGEIFS('all sales summary'!$I$2:$I$2047,'all sales summary'!$A$2:$A$2047,$A66,'all sales summary'!$B$2:$B$2047,K$4)))+(AVERAGEIFS('city centre offline'!$K$2:$K$2047,'city centre offline'!$A$2:$A$2047,$A66,'city centre offline'!$B$2:$B$2047,K$4)*AVERAGEIFS('all sales summary'!$I$2:$I$2047,'all sales summary'!$A$2:$A$2047,$A66,'all sales summary'!$B$2:$B$2047,K$4)))</f>
        <v>0.31426385701609427</v>
      </c>
      <c r="L66" s="60">
        <f>(AVERAGEIFS('city centre offline'!$K$2:$K$2047,'city centre offline'!$A$2:$A$2047,$A66,'city centre offline'!$B$2:$B$2047,L$4)*AVERAGEIFS('all sales summary'!$I$2:$I$2047,'all sales summary'!$A$2:$A$2047,$A66,'all sales summary'!$B$2:$B$2047,L$4))/((AVERAGEIFS('overall city offline'!$K$2:$K$2047,'overall city offline'!$A$2:$A$2047,$A66,'overall city offline'!$B$2:$B$2047,L$4)*(1-AVERAGEIFS('all sales summary'!$I$2:$I$2047,'all sales summary'!$A$2:$A$2047,$A66,'all sales summary'!$B$2:$B$2047,L$4)))+(AVERAGEIFS('city centre offline'!$K$2:$K$2047,'city centre offline'!$A$2:$A$2047,$A66,'city centre offline'!$B$2:$B$2047,L$4)*AVERAGEIFS('all sales summary'!$I$2:$I$2047,'all sales summary'!$A$2:$A$2047,$A66,'all sales summary'!$B$2:$B$2047,L$4)))</f>
        <v>0.32656546171840012</v>
      </c>
      <c r="M66" s="60">
        <f>(AVERAGEIFS('city centre offline'!$K$2:$K$2047,'city centre offline'!$A$2:$A$2047,$A66,'city centre offline'!$B$2:$B$2047,M$4)*AVERAGEIFS('all sales summary'!$I$2:$I$2047,'all sales summary'!$A$2:$A$2047,$A66,'all sales summary'!$B$2:$B$2047,M$4))/((AVERAGEIFS('overall city offline'!$K$2:$K$2047,'overall city offline'!$A$2:$A$2047,$A66,'overall city offline'!$B$2:$B$2047,M$4)*(1-AVERAGEIFS('all sales summary'!$I$2:$I$2047,'all sales summary'!$A$2:$A$2047,$A66,'all sales summary'!$B$2:$B$2047,M$4)))+(AVERAGEIFS('city centre offline'!$K$2:$K$2047,'city centre offline'!$A$2:$A$2047,$A66,'city centre offline'!$B$2:$B$2047,M$4)*AVERAGEIFS('all sales summary'!$I$2:$I$2047,'all sales summary'!$A$2:$A$2047,$A66,'all sales summary'!$B$2:$B$2047,M$4)))</f>
        <v>0.31001465419162266</v>
      </c>
      <c r="N66" s="60">
        <f>(AVERAGEIFS('city centre offline'!$K$2:$K$2047,'city centre offline'!$A$2:$A$2047,$A66,'city centre offline'!$B$2:$B$2047,N$4)*AVERAGEIFS('all sales summary'!$I$2:$I$2047,'all sales summary'!$A$2:$A$2047,$A66,'all sales summary'!$B$2:$B$2047,N$4))/((AVERAGEIFS('overall city offline'!$K$2:$K$2047,'overall city offline'!$A$2:$A$2047,$A66,'overall city offline'!$B$2:$B$2047,N$4)*(1-AVERAGEIFS('all sales summary'!$I$2:$I$2047,'all sales summary'!$A$2:$A$2047,$A66,'all sales summary'!$B$2:$B$2047,N$4)))+(AVERAGEIFS('city centre offline'!$K$2:$K$2047,'city centre offline'!$A$2:$A$2047,$A66,'city centre offline'!$B$2:$B$2047,N$4)*AVERAGEIFS('all sales summary'!$I$2:$I$2047,'all sales summary'!$A$2:$A$2047,$A66,'all sales summary'!$B$2:$B$2047,N$4)))</f>
        <v>0.29840721595345832</v>
      </c>
      <c r="O66" s="60">
        <f>(AVERAGEIFS('city centre offline'!$K$2:$K$2047,'city centre offline'!$A$2:$A$2047,$A66,'city centre offline'!$B$2:$B$2047,O$4)*AVERAGEIFS('all sales summary'!$I$2:$I$2047,'all sales summary'!$A$2:$A$2047,$A66,'all sales summary'!$B$2:$B$2047,O$4))/((AVERAGEIFS('overall city offline'!$K$2:$K$2047,'overall city offline'!$A$2:$A$2047,$A66,'overall city offline'!$B$2:$B$2047,O$4)*(1-AVERAGEIFS('all sales summary'!$I$2:$I$2047,'all sales summary'!$A$2:$A$2047,$A66,'all sales summary'!$B$2:$B$2047,O$4)))+(AVERAGEIFS('city centre offline'!$K$2:$K$2047,'city centre offline'!$A$2:$A$2047,$A66,'city centre offline'!$B$2:$B$2047,O$4)*AVERAGEIFS('all sales summary'!$I$2:$I$2047,'all sales summary'!$A$2:$A$2047,$A66,'all sales summary'!$B$2:$B$2047,O$4)))</f>
        <v>0.30303667490377584</v>
      </c>
      <c r="P66" s="60">
        <f>(AVERAGEIFS('city centre offline'!$K$2:$K$2047,'city centre offline'!$A$2:$A$2047,$A66,'city centre offline'!$B$2:$B$2047,P$4)*AVERAGEIFS('all sales summary'!$I$2:$I$2047,'all sales summary'!$A$2:$A$2047,$A66,'all sales summary'!$B$2:$B$2047,P$4))/((AVERAGEIFS('overall city offline'!$K$2:$K$2047,'overall city offline'!$A$2:$A$2047,$A66,'overall city offline'!$B$2:$B$2047,P$4)*(1-AVERAGEIFS('all sales summary'!$I$2:$I$2047,'all sales summary'!$A$2:$A$2047,$A66,'all sales summary'!$B$2:$B$2047,P$4)))+(AVERAGEIFS('city centre offline'!$K$2:$K$2047,'city centre offline'!$A$2:$A$2047,$A66,'city centre offline'!$B$2:$B$2047,P$4)*AVERAGEIFS('all sales summary'!$I$2:$I$2047,'all sales summary'!$A$2:$A$2047,$A66,'all sales summary'!$B$2:$B$2047,P$4)))</f>
        <v>0.29667442616524065</v>
      </c>
      <c r="Q66" s="60">
        <f>(AVERAGEIFS('city centre offline'!$K$2:$K$2047,'city centre offline'!$A$2:$A$2047,$A66,'city centre offline'!$B$2:$B$2047,Q$4)*AVERAGEIFS('all sales summary'!$I$2:$I$2047,'all sales summary'!$A$2:$A$2047,$A66,'all sales summary'!$B$2:$B$2047,Q$4))/((AVERAGEIFS('overall city offline'!$K$2:$K$2047,'overall city offline'!$A$2:$A$2047,$A66,'overall city offline'!$B$2:$B$2047,Q$4)*(1-AVERAGEIFS('all sales summary'!$I$2:$I$2047,'all sales summary'!$A$2:$A$2047,$A66,'all sales summary'!$B$2:$B$2047,Q$4)))+(AVERAGEIFS('city centre offline'!$K$2:$K$2047,'city centre offline'!$A$2:$A$2047,$A66,'city centre offline'!$B$2:$B$2047,Q$4)*AVERAGEIFS('all sales summary'!$I$2:$I$2047,'all sales summary'!$A$2:$A$2047,$A66,'all sales summary'!$B$2:$B$2047,Q$4)))</f>
        <v>0.35062179950455885</v>
      </c>
      <c r="R66" s="60">
        <f>(AVERAGEIFS('city centre offline'!$K$2:$K$2047,'city centre offline'!$A$2:$A$2047,$A66,'city centre offline'!$B$2:$B$2047,R$4)*AVERAGEIFS('all sales summary'!$I$2:$I$2047,'all sales summary'!$A$2:$A$2047,$A66,'all sales summary'!$B$2:$B$2047,R$4))/((AVERAGEIFS('overall city offline'!$K$2:$K$2047,'overall city offline'!$A$2:$A$2047,$A66,'overall city offline'!$B$2:$B$2047,R$4)*(1-AVERAGEIFS('all sales summary'!$I$2:$I$2047,'all sales summary'!$A$2:$A$2047,$A66,'all sales summary'!$B$2:$B$2047,R$4)))+(AVERAGEIFS('city centre offline'!$K$2:$K$2047,'city centre offline'!$A$2:$A$2047,$A66,'city centre offline'!$B$2:$B$2047,R$4)*AVERAGEIFS('all sales summary'!$I$2:$I$2047,'all sales summary'!$A$2:$A$2047,$A66,'all sales summary'!$B$2:$B$2047,R$4)))</f>
        <v>0.31465237306954419</v>
      </c>
      <c r="S66" s="60">
        <f>(AVERAGEIFS('city centre offline'!$K$2:$K$2047,'city centre offline'!$A$2:$A$2047,$A66,'city centre offline'!$B$2:$B$2047,S$4)*AVERAGEIFS('all sales summary'!$I$2:$I$2047,'all sales summary'!$A$2:$A$2047,$A66,'all sales summary'!$B$2:$B$2047,S$4))/((AVERAGEIFS('overall city offline'!$K$2:$K$2047,'overall city offline'!$A$2:$A$2047,$A66,'overall city offline'!$B$2:$B$2047,S$4)*(1-AVERAGEIFS('all sales summary'!$I$2:$I$2047,'all sales summary'!$A$2:$A$2047,$A66,'all sales summary'!$B$2:$B$2047,S$4)))+(AVERAGEIFS('city centre offline'!$K$2:$K$2047,'city centre offline'!$A$2:$A$2047,$A66,'city centre offline'!$B$2:$B$2047,S$4)*AVERAGEIFS('all sales summary'!$I$2:$I$2047,'all sales summary'!$A$2:$A$2047,$A66,'all sales summary'!$B$2:$B$2047,S$4)))</f>
        <v>0.31073543114273466</v>
      </c>
      <c r="T66" s="60">
        <f>(AVERAGEIFS('city centre offline'!$K$2:$K$2047,'city centre offline'!$A$2:$A$2047,$A66,'city centre offline'!$B$2:$B$2047,T$4)*AVERAGEIFS('all sales summary'!$I$2:$I$2047,'all sales summary'!$A$2:$A$2047,$A66,'all sales summary'!$B$2:$B$2047,T$4))/((AVERAGEIFS('overall city offline'!$K$2:$K$2047,'overall city offline'!$A$2:$A$2047,$A66,'overall city offline'!$B$2:$B$2047,T$4)*(1-AVERAGEIFS('all sales summary'!$I$2:$I$2047,'all sales summary'!$A$2:$A$2047,$A66,'all sales summary'!$B$2:$B$2047,T$4)))+(AVERAGEIFS('city centre offline'!$K$2:$K$2047,'city centre offline'!$A$2:$A$2047,$A66,'city centre offline'!$B$2:$B$2047,T$4)*AVERAGEIFS('all sales summary'!$I$2:$I$2047,'all sales summary'!$A$2:$A$2047,$A66,'all sales summary'!$B$2:$B$2047,T$4)))</f>
        <v>0.30741399087816818</v>
      </c>
      <c r="U66" s="60">
        <f>(AVERAGEIFS('city centre offline'!$K$2:$K$2047,'city centre offline'!$A$2:$A$2047,$A66,'city centre offline'!$B$2:$B$2047,U$4)*AVERAGEIFS('all sales summary'!$I$2:$I$2047,'all sales summary'!$A$2:$A$2047,$A66,'all sales summary'!$B$2:$B$2047,U$4))/((AVERAGEIFS('overall city offline'!$K$2:$K$2047,'overall city offline'!$A$2:$A$2047,$A66,'overall city offline'!$B$2:$B$2047,U$4)*(1-AVERAGEIFS('all sales summary'!$I$2:$I$2047,'all sales summary'!$A$2:$A$2047,$A66,'all sales summary'!$B$2:$B$2047,U$4)))+(AVERAGEIFS('city centre offline'!$K$2:$K$2047,'city centre offline'!$A$2:$A$2047,$A66,'city centre offline'!$B$2:$B$2047,U$4)*AVERAGEIFS('all sales summary'!$I$2:$I$2047,'all sales summary'!$A$2:$A$2047,$A66,'all sales summary'!$B$2:$B$2047,U$4)))</f>
        <v>0.31165976259624251</v>
      </c>
      <c r="V66" s="60">
        <f>(AVERAGEIFS('city centre offline'!$K$2:$K$2047,'city centre offline'!$A$2:$A$2047,$A66,'city centre offline'!$B$2:$B$2047,V$4)*AVERAGEIFS('all sales summary'!$I$2:$I$2047,'all sales summary'!$A$2:$A$2047,$A66,'all sales summary'!$B$2:$B$2047,V$4))/((AVERAGEIFS('overall city offline'!$K$2:$K$2047,'overall city offline'!$A$2:$A$2047,$A66,'overall city offline'!$B$2:$B$2047,V$4)*(1-AVERAGEIFS('all sales summary'!$I$2:$I$2047,'all sales summary'!$A$2:$A$2047,$A66,'all sales summary'!$B$2:$B$2047,V$4)))+(AVERAGEIFS('city centre offline'!$K$2:$K$2047,'city centre offline'!$A$2:$A$2047,$A66,'city centre offline'!$B$2:$B$2047,V$4)*AVERAGEIFS('all sales summary'!$I$2:$I$2047,'all sales summary'!$A$2:$A$2047,$A66,'all sales summary'!$B$2:$B$2047,V$4)))</f>
        <v>0.31431672687545054</v>
      </c>
      <c r="W66" s="60">
        <f>(AVERAGEIFS('city centre offline'!$K$2:$K$2047,'city centre offline'!$A$2:$A$2047,$A66,'city centre offline'!$B$2:$B$2047,W$4)*AVERAGEIFS('all sales summary'!$I$2:$I$2047,'all sales summary'!$A$2:$A$2047,$A66,'all sales summary'!$B$2:$B$2047,W$4))/((AVERAGEIFS('overall city offline'!$K$2:$K$2047,'overall city offline'!$A$2:$A$2047,$A66,'overall city offline'!$B$2:$B$2047,W$4)*(1-AVERAGEIFS('all sales summary'!$I$2:$I$2047,'all sales summary'!$A$2:$A$2047,$A66,'all sales summary'!$B$2:$B$2047,W$4)))+(AVERAGEIFS('city centre offline'!$K$2:$K$2047,'city centre offline'!$A$2:$A$2047,$A66,'city centre offline'!$B$2:$B$2047,W$4)*AVERAGEIFS('all sales summary'!$I$2:$I$2047,'all sales summary'!$A$2:$A$2047,$A66,'all sales summary'!$B$2:$B$2047,W$4)))</f>
        <v>0.30137047223432262</v>
      </c>
      <c r="X66" s="60">
        <f>(AVERAGEIFS('city centre offline'!$K$2:$K$2047,'city centre offline'!$A$2:$A$2047,$A66,'city centre offline'!$B$2:$B$2047,X$4)*AVERAGEIFS('all sales summary'!$I$2:$I$2047,'all sales summary'!$A$2:$A$2047,$A66,'all sales summary'!$B$2:$B$2047,X$4))/((AVERAGEIFS('overall city offline'!$K$2:$K$2047,'overall city offline'!$A$2:$A$2047,$A66,'overall city offline'!$B$2:$B$2047,X$4)*(1-AVERAGEIFS('all sales summary'!$I$2:$I$2047,'all sales summary'!$A$2:$A$2047,$A66,'all sales summary'!$B$2:$B$2047,X$4)))+(AVERAGEIFS('city centre offline'!$K$2:$K$2047,'city centre offline'!$A$2:$A$2047,$A66,'city centre offline'!$B$2:$B$2047,X$4)*AVERAGEIFS('all sales summary'!$I$2:$I$2047,'all sales summary'!$A$2:$A$2047,$A66,'all sales summary'!$B$2:$B$2047,X$4)))</f>
        <v>0.33380421694916856</v>
      </c>
      <c r="Y66" s="60">
        <f>(AVERAGEIFS('city centre offline'!$K$2:$K$2047,'city centre offline'!$A$2:$A$2047,$A66,'city centre offline'!$B$2:$B$2047,Y$4)*AVERAGEIFS('all sales summary'!$I$2:$I$2047,'all sales summary'!$A$2:$A$2047,$A66,'all sales summary'!$B$2:$B$2047,Y$4))/((AVERAGEIFS('overall city offline'!$K$2:$K$2047,'overall city offline'!$A$2:$A$2047,$A66,'overall city offline'!$B$2:$B$2047,Y$4)*(1-AVERAGEIFS('all sales summary'!$I$2:$I$2047,'all sales summary'!$A$2:$A$2047,$A66,'all sales summary'!$B$2:$B$2047,Y$4)))+(AVERAGEIFS('city centre offline'!$K$2:$K$2047,'city centre offline'!$A$2:$A$2047,$A66,'city centre offline'!$B$2:$B$2047,Y$4)*AVERAGEIFS('all sales summary'!$I$2:$I$2047,'all sales summary'!$A$2:$A$2047,$A66,'all sales summary'!$B$2:$B$2047,Y$4)))</f>
        <v>0.28798395396884452</v>
      </c>
      <c r="Z66" s="60">
        <f>(AVERAGEIFS('city centre offline'!$K$2:$K$2047,'city centre offline'!$A$2:$A$2047,$A66,'city centre offline'!$B$2:$B$2047,Z$4)*AVERAGEIFS('all sales summary'!$I$2:$I$2047,'all sales summary'!$A$2:$A$2047,$A66,'all sales summary'!$B$2:$B$2047,Z$4))/((AVERAGEIFS('overall city offline'!$K$2:$K$2047,'overall city offline'!$A$2:$A$2047,$A66,'overall city offline'!$B$2:$B$2047,Z$4)*(1-AVERAGEIFS('all sales summary'!$I$2:$I$2047,'all sales summary'!$A$2:$A$2047,$A66,'all sales summary'!$B$2:$B$2047,Z$4)))+(AVERAGEIFS('city centre offline'!$K$2:$K$2047,'city centre offline'!$A$2:$A$2047,$A66,'city centre offline'!$B$2:$B$2047,Z$4)*AVERAGEIFS('all sales summary'!$I$2:$I$2047,'all sales summary'!$A$2:$A$2047,$A66,'all sales summary'!$B$2:$B$2047,Z$4)))</f>
        <v>0.33669851214200158</v>
      </c>
      <c r="AA66" s="60">
        <f>(AVERAGEIFS('city centre offline'!$K$2:$K$2047,'city centre offline'!$A$2:$A$2047,$A66,'city centre offline'!$B$2:$B$2047,AA$4)*AVERAGEIFS('all sales summary'!$I$2:$I$2047,'all sales summary'!$A$2:$A$2047,$A66,'all sales summary'!$B$2:$B$2047,AA$4))/((AVERAGEIFS('overall city offline'!$K$2:$K$2047,'overall city offline'!$A$2:$A$2047,$A66,'overall city offline'!$B$2:$B$2047,AA$4)*(1-AVERAGEIFS('all sales summary'!$I$2:$I$2047,'all sales summary'!$A$2:$A$2047,$A66,'all sales summary'!$B$2:$B$2047,AA$4)))+(AVERAGEIFS('city centre offline'!$K$2:$K$2047,'city centre offline'!$A$2:$A$2047,$A66,'city centre offline'!$B$2:$B$2047,AA$4)*AVERAGEIFS('all sales summary'!$I$2:$I$2047,'all sales summary'!$A$2:$A$2047,$A66,'all sales summary'!$B$2:$B$2047,AA$4)))</f>
        <v>0.35472252858340192</v>
      </c>
      <c r="AB66" s="60">
        <f>(AVERAGEIFS('city centre offline'!$K$2:$K$2047,'city centre offline'!$A$2:$A$2047,$A66,'city centre offline'!$B$2:$B$2047,AB$4)*AVERAGEIFS('all sales summary'!$I$2:$I$2047,'all sales summary'!$A$2:$A$2047,$A66,'all sales summary'!$B$2:$B$2047,AB$4))/((AVERAGEIFS('overall city offline'!$K$2:$K$2047,'overall city offline'!$A$2:$A$2047,$A66,'overall city offline'!$B$2:$B$2047,AB$4)*(1-AVERAGEIFS('all sales summary'!$I$2:$I$2047,'all sales summary'!$A$2:$A$2047,$A66,'all sales summary'!$B$2:$B$2047,AB$4)))+(AVERAGEIFS('city centre offline'!$K$2:$K$2047,'city centre offline'!$A$2:$A$2047,$A66,'city centre offline'!$B$2:$B$2047,AB$4)*AVERAGEIFS('all sales summary'!$I$2:$I$2047,'all sales summary'!$A$2:$A$2047,$A66,'all sales summary'!$B$2:$B$2047,AB$4)))</f>
        <v>0.35604547624653582</v>
      </c>
      <c r="AC66" s="60">
        <f>(AVERAGEIFS('city centre offline'!$K$2:$K$2047,'city centre offline'!$A$2:$A$2047,$A66,'city centre offline'!$B$2:$B$2047,AC$4)*AVERAGEIFS('all sales summary'!$I$2:$I$2047,'all sales summary'!$A$2:$A$2047,$A66,'all sales summary'!$B$2:$B$2047,AC$4))/((AVERAGEIFS('overall city offline'!$K$2:$K$2047,'overall city offline'!$A$2:$A$2047,$A66,'overall city offline'!$B$2:$B$2047,AC$4)*(1-AVERAGEIFS('all sales summary'!$I$2:$I$2047,'all sales summary'!$A$2:$A$2047,$A66,'all sales summary'!$B$2:$B$2047,AC$4)))+(AVERAGEIFS('city centre offline'!$K$2:$K$2047,'city centre offline'!$A$2:$A$2047,$A66,'city centre offline'!$B$2:$B$2047,AC$4)*AVERAGEIFS('all sales summary'!$I$2:$I$2047,'all sales summary'!$A$2:$A$2047,$A66,'all sales summary'!$B$2:$B$2047,AC$4)))</f>
        <v>0.34317390075413562</v>
      </c>
      <c r="AD66" s="60">
        <f>(AVERAGEIFS('city centre offline'!$K$2:$K$2047,'city centre offline'!$A$2:$A$2047,$A66,'city centre offline'!$B$2:$B$2047,AD$4)*AVERAGEIFS('all sales summary'!$I$2:$I$2047,'all sales summary'!$A$2:$A$2047,$A66,'all sales summary'!$B$2:$B$2047,AD$4))/((AVERAGEIFS('overall city offline'!$K$2:$K$2047,'overall city offline'!$A$2:$A$2047,$A66,'overall city offline'!$B$2:$B$2047,AD$4)*(1-AVERAGEIFS('all sales summary'!$I$2:$I$2047,'all sales summary'!$A$2:$A$2047,$A66,'all sales summary'!$B$2:$B$2047,AD$4)))+(AVERAGEIFS('city centre offline'!$K$2:$K$2047,'city centre offline'!$A$2:$A$2047,$A66,'city centre offline'!$B$2:$B$2047,AD$4)*AVERAGEIFS('all sales summary'!$I$2:$I$2047,'all sales summary'!$A$2:$A$2047,$A66,'all sales summary'!$B$2:$B$2047,AD$4)))</f>
        <v>0.3572838409360175</v>
      </c>
      <c r="AE66" s="60">
        <f>(AVERAGEIFS('city centre offline'!$K$2:$K$2047,'city centre offline'!$A$2:$A$2047,$A66,'city centre offline'!$B$2:$B$2047,AE$4)*AVERAGEIFS('all sales summary'!$I$2:$I$2047,'all sales summary'!$A$2:$A$2047,$A66,'all sales summary'!$B$2:$B$2047,AE$4))/((AVERAGEIFS('overall city offline'!$K$2:$K$2047,'overall city offline'!$A$2:$A$2047,$A66,'overall city offline'!$B$2:$B$2047,AE$4)*(1-AVERAGEIFS('all sales summary'!$I$2:$I$2047,'all sales summary'!$A$2:$A$2047,$A66,'all sales summary'!$B$2:$B$2047,AE$4)))+(AVERAGEIFS('city centre offline'!$K$2:$K$2047,'city centre offline'!$A$2:$A$2047,$A66,'city centre offline'!$B$2:$B$2047,AE$4)*AVERAGEIFS('all sales summary'!$I$2:$I$2047,'all sales summary'!$A$2:$A$2047,$A66,'all sales summary'!$B$2:$B$2047,AE$4)))</f>
        <v>0.37036403764556686</v>
      </c>
      <c r="AF66" s="60">
        <f>(AVERAGEIFS('city centre offline'!$K$2:$K$2047,'city centre offline'!$A$2:$A$2047,$A66,'city centre offline'!$B$2:$B$2047,AF$4)*AVERAGEIFS('all sales summary'!$I$2:$I$2047,'all sales summary'!$A$2:$A$2047,$A66,'all sales summary'!$B$2:$B$2047,AF$4))/((AVERAGEIFS('overall city offline'!$K$2:$K$2047,'overall city offline'!$A$2:$A$2047,$A66,'overall city offline'!$B$2:$B$2047,AF$4)*(1-AVERAGEIFS('all sales summary'!$I$2:$I$2047,'all sales summary'!$A$2:$A$2047,$A66,'all sales summary'!$B$2:$B$2047,AF$4)))+(AVERAGEIFS('city centre offline'!$K$2:$K$2047,'city centre offline'!$A$2:$A$2047,$A66,'city centre offline'!$B$2:$B$2047,AF$4)*AVERAGEIFS('all sales summary'!$I$2:$I$2047,'all sales summary'!$A$2:$A$2047,$A66,'all sales summary'!$B$2:$B$2047,AF$4)))</f>
        <v>0.37818699822451868</v>
      </c>
      <c r="AG66" s="60">
        <f>(AVERAGEIFS('city centre offline'!$K$2:$K$2047,'city centre offline'!$A$2:$A$2047,$A66,'city centre offline'!$B$2:$B$2047,AG$4)*AVERAGEIFS('all sales summary'!$I$2:$I$2047,'all sales summary'!$A$2:$A$2047,$A66,'all sales summary'!$B$2:$B$2047,AG$4))/((AVERAGEIFS('overall city offline'!$K$2:$K$2047,'overall city offline'!$A$2:$A$2047,$A66,'overall city offline'!$B$2:$B$2047,AG$4)*(1-AVERAGEIFS('all sales summary'!$I$2:$I$2047,'all sales summary'!$A$2:$A$2047,$A66,'all sales summary'!$B$2:$B$2047,AG$4)))+(AVERAGEIFS('city centre offline'!$K$2:$K$2047,'city centre offline'!$A$2:$A$2047,$A66,'city centre offline'!$B$2:$B$2047,AG$4)*AVERAGEIFS('all sales summary'!$I$2:$I$2047,'all sales summary'!$A$2:$A$2047,$A66,'all sales summary'!$B$2:$B$2047,AG$4)))</f>
        <v>0.37123012596823057</v>
      </c>
      <c r="AH66" s="60">
        <f>(AVERAGEIFS('city centre offline'!$K$2:$K$2047,'city centre offline'!$A$2:$A$2047,$A66,'city centre offline'!$B$2:$B$2047,AH$4)*AVERAGEIFS('all sales summary'!$I$2:$I$2047,'all sales summary'!$A$2:$A$2047,$A66,'all sales summary'!$B$2:$B$2047,AH$4))/((AVERAGEIFS('overall city offline'!$K$2:$K$2047,'overall city offline'!$A$2:$A$2047,$A66,'overall city offline'!$B$2:$B$2047,AH$4)*(1-AVERAGEIFS('all sales summary'!$I$2:$I$2047,'all sales summary'!$A$2:$A$2047,$A66,'all sales summary'!$B$2:$B$2047,AH$4)))+(AVERAGEIFS('city centre offline'!$K$2:$K$2047,'city centre offline'!$A$2:$A$2047,$A66,'city centre offline'!$B$2:$B$2047,AH$4)*AVERAGEIFS('all sales summary'!$I$2:$I$2047,'all sales summary'!$A$2:$A$2047,$A66,'all sales summary'!$B$2:$B$2047,AH$4)))</f>
        <v>0.37298550042645062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C35C-A67D-4D72-802A-2193D0248A5A}">
  <sheetPr>
    <tabColor rgb="FFC00000"/>
  </sheetPr>
  <dimension ref="A1:AH66"/>
  <sheetViews>
    <sheetView workbookViewId="0">
      <selection activeCell="J23" sqref="J23"/>
    </sheetView>
  </sheetViews>
  <sheetFormatPr defaultRowHeight="14.4" x14ac:dyDescent="0.3"/>
  <cols>
    <col min="1" max="1" width="15.44140625" customWidth="1"/>
    <col min="2" max="2" width="19" bestFit="1" customWidth="1"/>
  </cols>
  <sheetData>
    <row r="1" spans="1:34" x14ac:dyDescent="0.3">
      <c r="A1" t="s">
        <v>285</v>
      </c>
    </row>
    <row r="3" spans="1:34" x14ac:dyDescent="0.3">
      <c r="B3" s="59" t="s">
        <v>234</v>
      </c>
      <c r="C3" t="s">
        <v>288</v>
      </c>
    </row>
    <row r="4" spans="1:34" x14ac:dyDescent="0.3">
      <c r="A4" s="58" t="s">
        <v>283</v>
      </c>
      <c r="B4" s="2">
        <v>43466</v>
      </c>
      <c r="C4" s="2">
        <v>43497</v>
      </c>
      <c r="D4" s="2">
        <v>43525</v>
      </c>
      <c r="E4" s="2">
        <v>43556</v>
      </c>
      <c r="F4" s="2">
        <v>43586</v>
      </c>
      <c r="G4" s="2">
        <v>43617</v>
      </c>
      <c r="H4" s="2">
        <v>43647</v>
      </c>
      <c r="I4" s="2">
        <v>43678</v>
      </c>
      <c r="J4" s="2">
        <v>43709</v>
      </c>
      <c r="K4" s="2">
        <v>43739</v>
      </c>
      <c r="L4" s="2">
        <v>43770</v>
      </c>
      <c r="M4" s="2">
        <v>43800</v>
      </c>
      <c r="N4" s="2">
        <v>43831</v>
      </c>
      <c r="O4" s="2">
        <v>43862</v>
      </c>
      <c r="P4" s="2">
        <v>43891</v>
      </c>
      <c r="Q4" s="2">
        <v>43922</v>
      </c>
      <c r="R4" s="2">
        <v>43952</v>
      </c>
      <c r="S4" s="2">
        <v>43983</v>
      </c>
      <c r="T4" s="2">
        <v>44013</v>
      </c>
      <c r="U4" s="2">
        <v>44044</v>
      </c>
      <c r="V4" s="2">
        <v>44075</v>
      </c>
      <c r="W4" s="2">
        <v>44105</v>
      </c>
      <c r="X4" s="2">
        <v>44136</v>
      </c>
      <c r="Y4" s="2">
        <v>44166</v>
      </c>
      <c r="Z4" s="2">
        <v>44197</v>
      </c>
      <c r="AA4" s="2">
        <v>44228</v>
      </c>
      <c r="AB4" s="2">
        <v>44256</v>
      </c>
      <c r="AC4" s="2">
        <v>44287</v>
      </c>
      <c r="AD4" s="2">
        <v>44317</v>
      </c>
      <c r="AE4" s="2">
        <v>44348</v>
      </c>
      <c r="AF4" s="2">
        <v>44378</v>
      </c>
      <c r="AG4" s="2">
        <v>44409</v>
      </c>
      <c r="AH4" s="2">
        <v>44440</v>
      </c>
    </row>
    <row r="5" spans="1:34" x14ac:dyDescent="0.3">
      <c r="A5" t="s">
        <v>7</v>
      </c>
      <c r="B5" s="60">
        <f>(AVERAGEIFS('city centre offline'!$L$2:$L$2047,'city centre offline'!$A$2:$A$2047,$A5,'city centre offline'!$B$2:$B$2047,B$4)*AVERAGEIFS('all sales summary'!$I$2:$I$2047,'all sales summary'!$A$2:$A$2047,$A5,'all sales summary'!$B$2:$B$2047,B$4))/((AVERAGEIFS('overall city offline'!$L$2:$L$2047,'overall city offline'!$A$2:$A$2047,$A5,'overall city offline'!$B$2:$B$2047,B$4)*(1-AVERAGEIFS('all sales summary'!$I$2:$I$2047,'all sales summary'!$A$2:$A$2047,$A5,'all sales summary'!$B$2:$B$2047,B$4)))+(AVERAGEIFS('city centre offline'!$L$2:$L$2047,'city centre offline'!$A$2:$A$2047,$A5,'city centre offline'!$B$2:$B$2047,B$4)*AVERAGEIFS('all sales summary'!$I$2:$I$2047,'all sales summary'!$A$2:$A$2047,$A5,'all sales summary'!$B$2:$B$2047,B$4)))</f>
        <v>5.9627771643382933E-2</v>
      </c>
      <c r="C5" s="60">
        <f>(AVERAGEIFS('city centre offline'!$L$2:$L$2047,'city centre offline'!$A$2:$A$2047,$A5,'city centre offline'!$B$2:$B$2047,C$4)*AVERAGEIFS('all sales summary'!$I$2:$I$2047,'all sales summary'!$A$2:$A$2047,$A5,'all sales summary'!$B$2:$B$2047,C$4))/((AVERAGEIFS('overall city offline'!$L$2:$L$2047,'overall city offline'!$A$2:$A$2047,$A5,'overall city offline'!$B$2:$B$2047,C$4)*(1-AVERAGEIFS('all sales summary'!$I$2:$I$2047,'all sales summary'!$A$2:$A$2047,$A5,'all sales summary'!$B$2:$B$2047,C$4)))+(AVERAGEIFS('city centre offline'!$L$2:$L$2047,'city centre offline'!$A$2:$A$2047,$A5,'city centre offline'!$B$2:$B$2047,C$4)*AVERAGEIFS('all sales summary'!$I$2:$I$2047,'all sales summary'!$A$2:$A$2047,$A5,'all sales summary'!$B$2:$B$2047,C$4)))</f>
        <v>6.2729915726157159E-2</v>
      </c>
      <c r="D5" s="60">
        <f>(AVERAGEIFS('city centre offline'!$L$2:$L$2047,'city centre offline'!$A$2:$A$2047,$A5,'city centre offline'!$B$2:$B$2047,D$4)*AVERAGEIFS('all sales summary'!$I$2:$I$2047,'all sales summary'!$A$2:$A$2047,$A5,'all sales summary'!$B$2:$B$2047,D$4))/((AVERAGEIFS('overall city offline'!$L$2:$L$2047,'overall city offline'!$A$2:$A$2047,$A5,'overall city offline'!$B$2:$B$2047,D$4)*(1-AVERAGEIFS('all sales summary'!$I$2:$I$2047,'all sales summary'!$A$2:$A$2047,$A5,'all sales summary'!$B$2:$B$2047,D$4)))+(AVERAGEIFS('city centre offline'!$L$2:$L$2047,'city centre offline'!$A$2:$A$2047,$A5,'city centre offline'!$B$2:$B$2047,D$4)*AVERAGEIFS('all sales summary'!$I$2:$I$2047,'all sales summary'!$A$2:$A$2047,$A5,'all sales summary'!$B$2:$B$2047,D$4)))</f>
        <v>5.9632528899949265E-2</v>
      </c>
      <c r="E5" s="60">
        <f>(AVERAGEIFS('city centre offline'!$L$2:$L$2047,'city centre offline'!$A$2:$A$2047,$A5,'city centre offline'!$B$2:$B$2047,E$4)*AVERAGEIFS('all sales summary'!$I$2:$I$2047,'all sales summary'!$A$2:$A$2047,$A5,'all sales summary'!$B$2:$B$2047,E$4))/((AVERAGEIFS('overall city offline'!$L$2:$L$2047,'overall city offline'!$A$2:$A$2047,$A5,'overall city offline'!$B$2:$B$2047,E$4)*(1-AVERAGEIFS('all sales summary'!$I$2:$I$2047,'all sales summary'!$A$2:$A$2047,$A5,'all sales summary'!$B$2:$B$2047,E$4)))+(AVERAGEIFS('city centre offline'!$L$2:$L$2047,'city centre offline'!$A$2:$A$2047,$A5,'city centre offline'!$B$2:$B$2047,E$4)*AVERAGEIFS('all sales summary'!$I$2:$I$2047,'all sales summary'!$A$2:$A$2047,$A5,'all sales summary'!$B$2:$B$2047,E$4)))</f>
        <v>6.0623287807155958E-2</v>
      </c>
      <c r="F5" s="60">
        <f>(AVERAGEIFS('city centre offline'!$L$2:$L$2047,'city centre offline'!$A$2:$A$2047,$A5,'city centre offline'!$B$2:$B$2047,F$4)*AVERAGEIFS('all sales summary'!$I$2:$I$2047,'all sales summary'!$A$2:$A$2047,$A5,'all sales summary'!$B$2:$B$2047,F$4))/((AVERAGEIFS('overall city offline'!$L$2:$L$2047,'overall city offline'!$A$2:$A$2047,$A5,'overall city offline'!$B$2:$B$2047,F$4)*(1-AVERAGEIFS('all sales summary'!$I$2:$I$2047,'all sales summary'!$A$2:$A$2047,$A5,'all sales summary'!$B$2:$B$2047,F$4)))+(AVERAGEIFS('city centre offline'!$L$2:$L$2047,'city centre offline'!$A$2:$A$2047,$A5,'city centre offline'!$B$2:$B$2047,F$4)*AVERAGEIFS('all sales summary'!$I$2:$I$2047,'all sales summary'!$A$2:$A$2047,$A5,'all sales summary'!$B$2:$B$2047,F$4)))</f>
        <v>6.2471577024228009E-2</v>
      </c>
      <c r="G5" s="60">
        <f>(AVERAGEIFS('city centre offline'!$L$2:$L$2047,'city centre offline'!$A$2:$A$2047,$A5,'city centre offline'!$B$2:$B$2047,G$4)*AVERAGEIFS('all sales summary'!$I$2:$I$2047,'all sales summary'!$A$2:$A$2047,$A5,'all sales summary'!$B$2:$B$2047,G$4))/((AVERAGEIFS('overall city offline'!$L$2:$L$2047,'overall city offline'!$A$2:$A$2047,$A5,'overall city offline'!$B$2:$B$2047,G$4)*(1-AVERAGEIFS('all sales summary'!$I$2:$I$2047,'all sales summary'!$A$2:$A$2047,$A5,'all sales summary'!$B$2:$B$2047,G$4)))+(AVERAGEIFS('city centre offline'!$L$2:$L$2047,'city centre offline'!$A$2:$A$2047,$A5,'city centre offline'!$B$2:$B$2047,G$4)*AVERAGEIFS('all sales summary'!$I$2:$I$2047,'all sales summary'!$A$2:$A$2047,$A5,'all sales summary'!$B$2:$B$2047,G$4)))</f>
        <v>5.9794557826042295E-2</v>
      </c>
      <c r="H5" s="60">
        <f>(AVERAGEIFS('city centre offline'!$L$2:$L$2047,'city centre offline'!$A$2:$A$2047,$A5,'city centre offline'!$B$2:$B$2047,H$4)*AVERAGEIFS('all sales summary'!$I$2:$I$2047,'all sales summary'!$A$2:$A$2047,$A5,'all sales summary'!$B$2:$B$2047,H$4))/((AVERAGEIFS('overall city offline'!$L$2:$L$2047,'overall city offline'!$A$2:$A$2047,$A5,'overall city offline'!$B$2:$B$2047,H$4)*(1-AVERAGEIFS('all sales summary'!$I$2:$I$2047,'all sales summary'!$A$2:$A$2047,$A5,'all sales summary'!$B$2:$B$2047,H$4)))+(AVERAGEIFS('city centre offline'!$L$2:$L$2047,'city centre offline'!$A$2:$A$2047,$A5,'city centre offline'!$B$2:$B$2047,H$4)*AVERAGEIFS('all sales summary'!$I$2:$I$2047,'all sales summary'!$A$2:$A$2047,$A5,'all sales summary'!$B$2:$B$2047,H$4)))</f>
        <v>5.9878165782129109E-2</v>
      </c>
      <c r="I5" s="60">
        <f>(AVERAGEIFS('city centre offline'!$L$2:$L$2047,'city centre offline'!$A$2:$A$2047,$A5,'city centre offline'!$B$2:$B$2047,I$4)*AVERAGEIFS('all sales summary'!$I$2:$I$2047,'all sales summary'!$A$2:$A$2047,$A5,'all sales summary'!$B$2:$B$2047,I$4))/((AVERAGEIFS('overall city offline'!$L$2:$L$2047,'overall city offline'!$A$2:$A$2047,$A5,'overall city offline'!$B$2:$B$2047,I$4)*(1-AVERAGEIFS('all sales summary'!$I$2:$I$2047,'all sales summary'!$A$2:$A$2047,$A5,'all sales summary'!$B$2:$B$2047,I$4)))+(AVERAGEIFS('city centre offline'!$L$2:$L$2047,'city centre offline'!$A$2:$A$2047,$A5,'city centre offline'!$B$2:$B$2047,I$4)*AVERAGEIFS('all sales summary'!$I$2:$I$2047,'all sales summary'!$A$2:$A$2047,$A5,'all sales summary'!$B$2:$B$2047,I$4)))</f>
        <v>5.8526004453745471E-2</v>
      </c>
      <c r="J5" s="60">
        <f>(AVERAGEIFS('city centre offline'!$L$2:$L$2047,'city centre offline'!$A$2:$A$2047,$A5,'city centre offline'!$B$2:$B$2047,J$4)*AVERAGEIFS('all sales summary'!$I$2:$I$2047,'all sales summary'!$A$2:$A$2047,$A5,'all sales summary'!$B$2:$B$2047,J$4))/((AVERAGEIFS('overall city offline'!$L$2:$L$2047,'overall city offline'!$A$2:$A$2047,$A5,'overall city offline'!$B$2:$B$2047,J$4)*(1-AVERAGEIFS('all sales summary'!$I$2:$I$2047,'all sales summary'!$A$2:$A$2047,$A5,'all sales summary'!$B$2:$B$2047,J$4)))+(AVERAGEIFS('city centre offline'!$L$2:$L$2047,'city centre offline'!$A$2:$A$2047,$A5,'city centre offline'!$B$2:$B$2047,J$4)*AVERAGEIFS('all sales summary'!$I$2:$I$2047,'all sales summary'!$A$2:$A$2047,$A5,'all sales summary'!$B$2:$B$2047,J$4)))</f>
        <v>6.1725928848707458E-2</v>
      </c>
      <c r="K5" s="60">
        <f>(AVERAGEIFS('city centre offline'!$L$2:$L$2047,'city centre offline'!$A$2:$A$2047,$A5,'city centre offline'!$B$2:$B$2047,K$4)*AVERAGEIFS('all sales summary'!$I$2:$I$2047,'all sales summary'!$A$2:$A$2047,$A5,'all sales summary'!$B$2:$B$2047,K$4))/((AVERAGEIFS('overall city offline'!$L$2:$L$2047,'overall city offline'!$A$2:$A$2047,$A5,'overall city offline'!$B$2:$B$2047,K$4)*(1-AVERAGEIFS('all sales summary'!$I$2:$I$2047,'all sales summary'!$A$2:$A$2047,$A5,'all sales summary'!$B$2:$B$2047,K$4)))+(AVERAGEIFS('city centre offline'!$L$2:$L$2047,'city centre offline'!$A$2:$A$2047,$A5,'city centre offline'!$B$2:$B$2047,K$4)*AVERAGEIFS('all sales summary'!$I$2:$I$2047,'all sales summary'!$A$2:$A$2047,$A5,'all sales summary'!$B$2:$B$2047,K$4)))</f>
        <v>6.2769741530478401E-2</v>
      </c>
      <c r="L5" s="60">
        <f>(AVERAGEIFS('city centre offline'!$L$2:$L$2047,'city centre offline'!$A$2:$A$2047,$A5,'city centre offline'!$B$2:$B$2047,L$4)*AVERAGEIFS('all sales summary'!$I$2:$I$2047,'all sales summary'!$A$2:$A$2047,$A5,'all sales summary'!$B$2:$B$2047,L$4))/((AVERAGEIFS('overall city offline'!$L$2:$L$2047,'overall city offline'!$A$2:$A$2047,$A5,'overall city offline'!$B$2:$B$2047,L$4)*(1-AVERAGEIFS('all sales summary'!$I$2:$I$2047,'all sales summary'!$A$2:$A$2047,$A5,'all sales summary'!$B$2:$B$2047,L$4)))+(AVERAGEIFS('city centre offline'!$L$2:$L$2047,'city centre offline'!$A$2:$A$2047,$A5,'city centre offline'!$B$2:$B$2047,L$4)*AVERAGEIFS('all sales summary'!$I$2:$I$2047,'all sales summary'!$A$2:$A$2047,$A5,'all sales summary'!$B$2:$B$2047,L$4)))</f>
        <v>6.2055082514515095E-2</v>
      </c>
      <c r="M5" s="60">
        <f>(AVERAGEIFS('city centre offline'!$L$2:$L$2047,'city centre offline'!$A$2:$A$2047,$A5,'city centre offline'!$B$2:$B$2047,M$4)*AVERAGEIFS('all sales summary'!$I$2:$I$2047,'all sales summary'!$A$2:$A$2047,$A5,'all sales summary'!$B$2:$B$2047,M$4))/((AVERAGEIFS('overall city offline'!$L$2:$L$2047,'overall city offline'!$A$2:$A$2047,$A5,'overall city offline'!$B$2:$B$2047,M$4)*(1-AVERAGEIFS('all sales summary'!$I$2:$I$2047,'all sales summary'!$A$2:$A$2047,$A5,'all sales summary'!$B$2:$B$2047,M$4)))+(AVERAGEIFS('city centre offline'!$L$2:$L$2047,'city centre offline'!$A$2:$A$2047,$A5,'city centre offline'!$B$2:$B$2047,M$4)*AVERAGEIFS('all sales summary'!$I$2:$I$2047,'all sales summary'!$A$2:$A$2047,$A5,'all sales summary'!$B$2:$B$2047,M$4)))</f>
        <v>5.2838598886665179E-2</v>
      </c>
      <c r="N5" s="60">
        <f>(AVERAGEIFS('city centre offline'!$L$2:$L$2047,'city centre offline'!$A$2:$A$2047,$A5,'city centre offline'!$B$2:$B$2047,N$4)*AVERAGEIFS('all sales summary'!$I$2:$I$2047,'all sales summary'!$A$2:$A$2047,$A5,'all sales summary'!$B$2:$B$2047,N$4))/((AVERAGEIFS('overall city offline'!$L$2:$L$2047,'overall city offline'!$A$2:$A$2047,$A5,'overall city offline'!$B$2:$B$2047,N$4)*(1-AVERAGEIFS('all sales summary'!$I$2:$I$2047,'all sales summary'!$A$2:$A$2047,$A5,'all sales summary'!$B$2:$B$2047,N$4)))+(AVERAGEIFS('city centre offline'!$L$2:$L$2047,'city centre offline'!$A$2:$A$2047,$A5,'city centre offline'!$B$2:$B$2047,N$4)*AVERAGEIFS('all sales summary'!$I$2:$I$2047,'all sales summary'!$A$2:$A$2047,$A5,'all sales summary'!$B$2:$B$2047,N$4)))</f>
        <v>5.5714641385195891E-2</v>
      </c>
      <c r="O5" s="60">
        <f>(AVERAGEIFS('city centre offline'!$L$2:$L$2047,'city centre offline'!$A$2:$A$2047,$A5,'city centre offline'!$B$2:$B$2047,O$4)*AVERAGEIFS('all sales summary'!$I$2:$I$2047,'all sales summary'!$A$2:$A$2047,$A5,'all sales summary'!$B$2:$B$2047,O$4))/((AVERAGEIFS('overall city offline'!$L$2:$L$2047,'overall city offline'!$A$2:$A$2047,$A5,'overall city offline'!$B$2:$B$2047,O$4)*(1-AVERAGEIFS('all sales summary'!$I$2:$I$2047,'all sales summary'!$A$2:$A$2047,$A5,'all sales summary'!$B$2:$B$2047,O$4)))+(AVERAGEIFS('city centre offline'!$L$2:$L$2047,'city centre offline'!$A$2:$A$2047,$A5,'city centre offline'!$B$2:$B$2047,O$4)*AVERAGEIFS('all sales summary'!$I$2:$I$2047,'all sales summary'!$A$2:$A$2047,$A5,'all sales summary'!$B$2:$B$2047,O$4)))</f>
        <v>5.7076251433749003E-2</v>
      </c>
      <c r="P5" s="60">
        <f>(AVERAGEIFS('city centre offline'!$L$2:$L$2047,'city centre offline'!$A$2:$A$2047,$A5,'city centre offline'!$B$2:$B$2047,P$4)*AVERAGEIFS('all sales summary'!$I$2:$I$2047,'all sales summary'!$A$2:$A$2047,$A5,'all sales summary'!$B$2:$B$2047,P$4))/((AVERAGEIFS('overall city offline'!$L$2:$L$2047,'overall city offline'!$A$2:$A$2047,$A5,'overall city offline'!$B$2:$B$2047,P$4)*(1-AVERAGEIFS('all sales summary'!$I$2:$I$2047,'all sales summary'!$A$2:$A$2047,$A5,'all sales summary'!$B$2:$B$2047,P$4)))+(AVERAGEIFS('city centre offline'!$L$2:$L$2047,'city centre offline'!$A$2:$A$2047,$A5,'city centre offline'!$B$2:$B$2047,P$4)*AVERAGEIFS('all sales summary'!$I$2:$I$2047,'all sales summary'!$A$2:$A$2047,$A5,'all sales summary'!$B$2:$B$2047,P$4)))</f>
        <v>5.4890414895101318E-2</v>
      </c>
      <c r="Q5" s="60">
        <f>(AVERAGEIFS('city centre offline'!$L$2:$L$2047,'city centre offline'!$A$2:$A$2047,$A5,'city centre offline'!$B$2:$B$2047,Q$4)*AVERAGEIFS('all sales summary'!$I$2:$I$2047,'all sales summary'!$A$2:$A$2047,$A5,'all sales summary'!$B$2:$B$2047,Q$4))/((AVERAGEIFS('overall city offline'!$L$2:$L$2047,'overall city offline'!$A$2:$A$2047,$A5,'overall city offline'!$B$2:$B$2047,Q$4)*(1-AVERAGEIFS('all sales summary'!$I$2:$I$2047,'all sales summary'!$A$2:$A$2047,$A5,'all sales summary'!$B$2:$B$2047,Q$4)))+(AVERAGEIFS('city centre offline'!$L$2:$L$2047,'city centre offline'!$A$2:$A$2047,$A5,'city centre offline'!$B$2:$B$2047,Q$4)*AVERAGEIFS('all sales summary'!$I$2:$I$2047,'all sales summary'!$A$2:$A$2047,$A5,'all sales summary'!$B$2:$B$2047,Q$4)))</f>
        <v>4.665470630563693E-2</v>
      </c>
      <c r="R5" s="60">
        <f>(AVERAGEIFS('city centre offline'!$L$2:$L$2047,'city centre offline'!$A$2:$A$2047,$A5,'city centre offline'!$B$2:$B$2047,R$4)*AVERAGEIFS('all sales summary'!$I$2:$I$2047,'all sales summary'!$A$2:$A$2047,$A5,'all sales summary'!$B$2:$B$2047,R$4))/((AVERAGEIFS('overall city offline'!$L$2:$L$2047,'overall city offline'!$A$2:$A$2047,$A5,'overall city offline'!$B$2:$B$2047,R$4)*(1-AVERAGEIFS('all sales summary'!$I$2:$I$2047,'all sales summary'!$A$2:$A$2047,$A5,'all sales summary'!$B$2:$B$2047,R$4)))+(AVERAGEIFS('city centre offline'!$L$2:$L$2047,'city centre offline'!$A$2:$A$2047,$A5,'city centre offline'!$B$2:$B$2047,R$4)*AVERAGEIFS('all sales summary'!$I$2:$I$2047,'all sales summary'!$A$2:$A$2047,$A5,'all sales summary'!$B$2:$B$2047,R$4)))</f>
        <v>4.466751446312036E-2</v>
      </c>
      <c r="S5" s="60">
        <f>(AVERAGEIFS('city centre offline'!$L$2:$L$2047,'city centre offline'!$A$2:$A$2047,$A5,'city centre offline'!$B$2:$B$2047,S$4)*AVERAGEIFS('all sales summary'!$I$2:$I$2047,'all sales summary'!$A$2:$A$2047,$A5,'all sales summary'!$B$2:$B$2047,S$4))/((AVERAGEIFS('overall city offline'!$L$2:$L$2047,'overall city offline'!$A$2:$A$2047,$A5,'overall city offline'!$B$2:$B$2047,S$4)*(1-AVERAGEIFS('all sales summary'!$I$2:$I$2047,'all sales summary'!$A$2:$A$2047,$A5,'all sales summary'!$B$2:$B$2047,S$4)))+(AVERAGEIFS('city centre offline'!$L$2:$L$2047,'city centre offline'!$A$2:$A$2047,$A5,'city centre offline'!$B$2:$B$2047,S$4)*AVERAGEIFS('all sales summary'!$I$2:$I$2047,'all sales summary'!$A$2:$A$2047,$A5,'all sales summary'!$B$2:$B$2047,S$4)))</f>
        <v>4.5061813148795697E-2</v>
      </c>
      <c r="T5" s="60">
        <f>(AVERAGEIFS('city centre offline'!$L$2:$L$2047,'city centre offline'!$A$2:$A$2047,$A5,'city centre offline'!$B$2:$B$2047,T$4)*AVERAGEIFS('all sales summary'!$I$2:$I$2047,'all sales summary'!$A$2:$A$2047,$A5,'all sales summary'!$B$2:$B$2047,T$4))/((AVERAGEIFS('overall city offline'!$L$2:$L$2047,'overall city offline'!$A$2:$A$2047,$A5,'overall city offline'!$B$2:$B$2047,T$4)*(1-AVERAGEIFS('all sales summary'!$I$2:$I$2047,'all sales summary'!$A$2:$A$2047,$A5,'all sales summary'!$B$2:$B$2047,T$4)))+(AVERAGEIFS('city centre offline'!$L$2:$L$2047,'city centre offline'!$A$2:$A$2047,$A5,'city centre offline'!$B$2:$B$2047,T$4)*AVERAGEIFS('all sales summary'!$I$2:$I$2047,'all sales summary'!$A$2:$A$2047,$A5,'all sales summary'!$B$2:$B$2047,T$4)))</f>
        <v>4.9841460009193608E-2</v>
      </c>
      <c r="U5" s="60">
        <f>(AVERAGEIFS('city centre offline'!$L$2:$L$2047,'city centre offline'!$A$2:$A$2047,$A5,'city centre offline'!$B$2:$B$2047,U$4)*AVERAGEIFS('all sales summary'!$I$2:$I$2047,'all sales summary'!$A$2:$A$2047,$A5,'all sales summary'!$B$2:$B$2047,U$4))/((AVERAGEIFS('overall city offline'!$L$2:$L$2047,'overall city offline'!$A$2:$A$2047,$A5,'overall city offline'!$B$2:$B$2047,U$4)*(1-AVERAGEIFS('all sales summary'!$I$2:$I$2047,'all sales summary'!$A$2:$A$2047,$A5,'all sales summary'!$B$2:$B$2047,U$4)))+(AVERAGEIFS('city centre offline'!$L$2:$L$2047,'city centre offline'!$A$2:$A$2047,$A5,'city centre offline'!$B$2:$B$2047,U$4)*AVERAGEIFS('all sales summary'!$I$2:$I$2047,'all sales summary'!$A$2:$A$2047,$A5,'all sales summary'!$B$2:$B$2047,U$4)))</f>
        <v>4.8128606142608235E-2</v>
      </c>
      <c r="V5" s="60">
        <f>(AVERAGEIFS('city centre offline'!$L$2:$L$2047,'city centre offline'!$A$2:$A$2047,$A5,'city centre offline'!$B$2:$B$2047,V$4)*AVERAGEIFS('all sales summary'!$I$2:$I$2047,'all sales summary'!$A$2:$A$2047,$A5,'all sales summary'!$B$2:$B$2047,V$4))/((AVERAGEIFS('overall city offline'!$L$2:$L$2047,'overall city offline'!$A$2:$A$2047,$A5,'overall city offline'!$B$2:$B$2047,V$4)*(1-AVERAGEIFS('all sales summary'!$I$2:$I$2047,'all sales summary'!$A$2:$A$2047,$A5,'all sales summary'!$B$2:$B$2047,V$4)))+(AVERAGEIFS('city centre offline'!$L$2:$L$2047,'city centre offline'!$A$2:$A$2047,$A5,'city centre offline'!$B$2:$B$2047,V$4)*AVERAGEIFS('all sales summary'!$I$2:$I$2047,'all sales summary'!$A$2:$A$2047,$A5,'all sales summary'!$B$2:$B$2047,V$4)))</f>
        <v>5.2888357695063441E-2</v>
      </c>
      <c r="W5" s="60">
        <f>(AVERAGEIFS('city centre offline'!$L$2:$L$2047,'city centre offline'!$A$2:$A$2047,$A5,'city centre offline'!$B$2:$B$2047,W$4)*AVERAGEIFS('all sales summary'!$I$2:$I$2047,'all sales summary'!$A$2:$A$2047,$A5,'all sales summary'!$B$2:$B$2047,W$4))/((AVERAGEIFS('overall city offline'!$L$2:$L$2047,'overall city offline'!$A$2:$A$2047,$A5,'overall city offline'!$B$2:$B$2047,W$4)*(1-AVERAGEIFS('all sales summary'!$I$2:$I$2047,'all sales summary'!$A$2:$A$2047,$A5,'all sales summary'!$B$2:$B$2047,W$4)))+(AVERAGEIFS('city centre offline'!$L$2:$L$2047,'city centre offline'!$A$2:$A$2047,$A5,'city centre offline'!$B$2:$B$2047,W$4)*AVERAGEIFS('all sales summary'!$I$2:$I$2047,'all sales summary'!$A$2:$A$2047,$A5,'all sales summary'!$B$2:$B$2047,W$4)))</f>
        <v>5.370721553390656E-2</v>
      </c>
      <c r="X5" s="60">
        <f>(AVERAGEIFS('city centre offline'!$L$2:$L$2047,'city centre offline'!$A$2:$A$2047,$A5,'city centre offline'!$B$2:$B$2047,X$4)*AVERAGEIFS('all sales summary'!$I$2:$I$2047,'all sales summary'!$A$2:$A$2047,$A5,'all sales summary'!$B$2:$B$2047,X$4))/((AVERAGEIFS('overall city offline'!$L$2:$L$2047,'overall city offline'!$A$2:$A$2047,$A5,'overall city offline'!$B$2:$B$2047,X$4)*(1-AVERAGEIFS('all sales summary'!$I$2:$I$2047,'all sales summary'!$A$2:$A$2047,$A5,'all sales summary'!$B$2:$B$2047,X$4)))+(AVERAGEIFS('city centre offline'!$L$2:$L$2047,'city centre offline'!$A$2:$A$2047,$A5,'city centre offline'!$B$2:$B$2047,X$4)*AVERAGEIFS('all sales summary'!$I$2:$I$2047,'all sales summary'!$A$2:$A$2047,$A5,'all sales summary'!$B$2:$B$2047,X$4)))</f>
        <v>5.4167601198048899E-2</v>
      </c>
      <c r="Y5" s="60">
        <f>(AVERAGEIFS('city centre offline'!$L$2:$L$2047,'city centre offline'!$A$2:$A$2047,$A5,'city centre offline'!$B$2:$B$2047,Y$4)*AVERAGEIFS('all sales summary'!$I$2:$I$2047,'all sales summary'!$A$2:$A$2047,$A5,'all sales summary'!$B$2:$B$2047,Y$4))/((AVERAGEIFS('overall city offline'!$L$2:$L$2047,'overall city offline'!$A$2:$A$2047,$A5,'overall city offline'!$B$2:$B$2047,Y$4)*(1-AVERAGEIFS('all sales summary'!$I$2:$I$2047,'all sales summary'!$A$2:$A$2047,$A5,'all sales summary'!$B$2:$B$2047,Y$4)))+(AVERAGEIFS('city centre offline'!$L$2:$L$2047,'city centre offline'!$A$2:$A$2047,$A5,'city centre offline'!$B$2:$B$2047,Y$4)*AVERAGEIFS('all sales summary'!$I$2:$I$2047,'all sales summary'!$A$2:$A$2047,$A5,'all sales summary'!$B$2:$B$2047,Y$4)))</f>
        <v>4.8590300282154129E-2</v>
      </c>
      <c r="Z5" s="60">
        <f>(AVERAGEIFS('city centre offline'!$L$2:$L$2047,'city centre offline'!$A$2:$A$2047,$A5,'city centre offline'!$B$2:$B$2047,Z$4)*AVERAGEIFS('all sales summary'!$I$2:$I$2047,'all sales summary'!$A$2:$A$2047,$A5,'all sales summary'!$B$2:$B$2047,Z$4))/((AVERAGEIFS('overall city offline'!$L$2:$L$2047,'overall city offline'!$A$2:$A$2047,$A5,'overall city offline'!$B$2:$B$2047,Z$4)*(1-AVERAGEIFS('all sales summary'!$I$2:$I$2047,'all sales summary'!$A$2:$A$2047,$A5,'all sales summary'!$B$2:$B$2047,Z$4)))+(AVERAGEIFS('city centre offline'!$L$2:$L$2047,'city centre offline'!$A$2:$A$2047,$A5,'city centre offline'!$B$2:$B$2047,Z$4)*AVERAGEIFS('all sales summary'!$I$2:$I$2047,'all sales summary'!$A$2:$A$2047,$A5,'all sales summary'!$B$2:$B$2047,Z$4)))</f>
        <v>4.4925705486387323E-2</v>
      </c>
      <c r="AA5" s="60">
        <f>(AVERAGEIFS('city centre offline'!$L$2:$L$2047,'city centre offline'!$A$2:$A$2047,$A5,'city centre offline'!$B$2:$B$2047,AA$4)*AVERAGEIFS('all sales summary'!$I$2:$I$2047,'all sales summary'!$A$2:$A$2047,$A5,'all sales summary'!$B$2:$B$2047,AA$4))/((AVERAGEIFS('overall city offline'!$L$2:$L$2047,'overall city offline'!$A$2:$A$2047,$A5,'overall city offline'!$B$2:$B$2047,AA$4)*(1-AVERAGEIFS('all sales summary'!$I$2:$I$2047,'all sales summary'!$A$2:$A$2047,$A5,'all sales summary'!$B$2:$B$2047,AA$4)))+(AVERAGEIFS('city centre offline'!$L$2:$L$2047,'city centre offline'!$A$2:$A$2047,$A5,'city centre offline'!$B$2:$B$2047,AA$4)*AVERAGEIFS('all sales summary'!$I$2:$I$2047,'all sales summary'!$A$2:$A$2047,$A5,'all sales summary'!$B$2:$B$2047,AA$4)))</f>
        <v>4.5107932352820818E-2</v>
      </c>
      <c r="AB5" s="60">
        <f>(AVERAGEIFS('city centre offline'!$L$2:$L$2047,'city centre offline'!$A$2:$A$2047,$A5,'city centre offline'!$B$2:$B$2047,AB$4)*AVERAGEIFS('all sales summary'!$I$2:$I$2047,'all sales summary'!$A$2:$A$2047,$A5,'all sales summary'!$B$2:$B$2047,AB$4))/((AVERAGEIFS('overall city offline'!$L$2:$L$2047,'overall city offline'!$A$2:$A$2047,$A5,'overall city offline'!$B$2:$B$2047,AB$4)*(1-AVERAGEIFS('all sales summary'!$I$2:$I$2047,'all sales summary'!$A$2:$A$2047,$A5,'all sales summary'!$B$2:$B$2047,AB$4)))+(AVERAGEIFS('city centre offline'!$L$2:$L$2047,'city centre offline'!$A$2:$A$2047,$A5,'city centre offline'!$B$2:$B$2047,AB$4)*AVERAGEIFS('all sales summary'!$I$2:$I$2047,'all sales summary'!$A$2:$A$2047,$A5,'all sales summary'!$B$2:$B$2047,AB$4)))</f>
        <v>4.4028446706712882E-2</v>
      </c>
      <c r="AC5" s="60">
        <f>(AVERAGEIFS('city centre offline'!$L$2:$L$2047,'city centre offline'!$A$2:$A$2047,$A5,'city centre offline'!$B$2:$B$2047,AC$4)*AVERAGEIFS('all sales summary'!$I$2:$I$2047,'all sales summary'!$A$2:$A$2047,$A5,'all sales summary'!$B$2:$B$2047,AC$4))/((AVERAGEIFS('overall city offline'!$L$2:$L$2047,'overall city offline'!$A$2:$A$2047,$A5,'overall city offline'!$B$2:$B$2047,AC$4)*(1-AVERAGEIFS('all sales summary'!$I$2:$I$2047,'all sales summary'!$A$2:$A$2047,$A5,'all sales summary'!$B$2:$B$2047,AC$4)))+(AVERAGEIFS('city centre offline'!$L$2:$L$2047,'city centre offline'!$A$2:$A$2047,$A5,'city centre offline'!$B$2:$B$2047,AC$4)*AVERAGEIFS('all sales summary'!$I$2:$I$2047,'all sales summary'!$A$2:$A$2047,$A5,'all sales summary'!$B$2:$B$2047,AC$4)))</f>
        <v>4.709519477741813E-2</v>
      </c>
      <c r="AD5" s="60">
        <f>(AVERAGEIFS('city centre offline'!$L$2:$L$2047,'city centre offline'!$A$2:$A$2047,$A5,'city centre offline'!$B$2:$B$2047,AD$4)*AVERAGEIFS('all sales summary'!$I$2:$I$2047,'all sales summary'!$A$2:$A$2047,$A5,'all sales summary'!$B$2:$B$2047,AD$4))/((AVERAGEIFS('overall city offline'!$L$2:$L$2047,'overall city offline'!$A$2:$A$2047,$A5,'overall city offline'!$B$2:$B$2047,AD$4)*(1-AVERAGEIFS('all sales summary'!$I$2:$I$2047,'all sales summary'!$A$2:$A$2047,$A5,'all sales summary'!$B$2:$B$2047,AD$4)))+(AVERAGEIFS('city centre offline'!$L$2:$L$2047,'city centre offline'!$A$2:$A$2047,$A5,'city centre offline'!$B$2:$B$2047,AD$4)*AVERAGEIFS('all sales summary'!$I$2:$I$2047,'all sales summary'!$A$2:$A$2047,$A5,'all sales summary'!$B$2:$B$2047,AD$4)))</f>
        <v>5.2759412810323057E-2</v>
      </c>
      <c r="AE5" s="60">
        <f>(AVERAGEIFS('city centre offline'!$L$2:$L$2047,'city centre offline'!$A$2:$A$2047,$A5,'city centre offline'!$B$2:$B$2047,AE$4)*AVERAGEIFS('all sales summary'!$I$2:$I$2047,'all sales summary'!$A$2:$A$2047,$A5,'all sales summary'!$B$2:$B$2047,AE$4))/((AVERAGEIFS('overall city offline'!$L$2:$L$2047,'overall city offline'!$A$2:$A$2047,$A5,'overall city offline'!$B$2:$B$2047,AE$4)*(1-AVERAGEIFS('all sales summary'!$I$2:$I$2047,'all sales summary'!$A$2:$A$2047,$A5,'all sales summary'!$B$2:$B$2047,AE$4)))+(AVERAGEIFS('city centre offline'!$L$2:$L$2047,'city centre offline'!$A$2:$A$2047,$A5,'city centre offline'!$B$2:$B$2047,AE$4)*AVERAGEIFS('all sales summary'!$I$2:$I$2047,'all sales summary'!$A$2:$A$2047,$A5,'all sales summary'!$B$2:$B$2047,AE$4)))</f>
        <v>5.2595231980417871E-2</v>
      </c>
      <c r="AF5" s="60">
        <f>(AVERAGEIFS('city centre offline'!$L$2:$L$2047,'city centre offline'!$A$2:$A$2047,$A5,'city centre offline'!$B$2:$B$2047,AF$4)*AVERAGEIFS('all sales summary'!$I$2:$I$2047,'all sales summary'!$A$2:$A$2047,$A5,'all sales summary'!$B$2:$B$2047,AF$4))/((AVERAGEIFS('overall city offline'!$L$2:$L$2047,'overall city offline'!$A$2:$A$2047,$A5,'overall city offline'!$B$2:$B$2047,AF$4)*(1-AVERAGEIFS('all sales summary'!$I$2:$I$2047,'all sales summary'!$A$2:$A$2047,$A5,'all sales summary'!$B$2:$B$2047,AF$4)))+(AVERAGEIFS('city centre offline'!$L$2:$L$2047,'city centre offline'!$A$2:$A$2047,$A5,'city centre offline'!$B$2:$B$2047,AF$4)*AVERAGEIFS('all sales summary'!$I$2:$I$2047,'all sales summary'!$A$2:$A$2047,$A5,'all sales summary'!$B$2:$B$2047,AF$4)))</f>
        <v>5.3529542348123245E-2</v>
      </c>
      <c r="AG5" s="60">
        <f>(AVERAGEIFS('city centre offline'!$L$2:$L$2047,'city centre offline'!$A$2:$A$2047,$A5,'city centre offline'!$B$2:$B$2047,AG$4)*AVERAGEIFS('all sales summary'!$I$2:$I$2047,'all sales summary'!$A$2:$A$2047,$A5,'all sales summary'!$B$2:$B$2047,AG$4))/((AVERAGEIFS('overall city offline'!$L$2:$L$2047,'overall city offline'!$A$2:$A$2047,$A5,'overall city offline'!$B$2:$B$2047,AG$4)*(1-AVERAGEIFS('all sales summary'!$I$2:$I$2047,'all sales summary'!$A$2:$A$2047,$A5,'all sales summary'!$B$2:$B$2047,AG$4)))+(AVERAGEIFS('city centre offline'!$L$2:$L$2047,'city centre offline'!$A$2:$A$2047,$A5,'city centre offline'!$B$2:$B$2047,AG$4)*AVERAGEIFS('all sales summary'!$I$2:$I$2047,'all sales summary'!$A$2:$A$2047,$A5,'all sales summary'!$B$2:$B$2047,AG$4)))</f>
        <v>5.4785004509063005E-2</v>
      </c>
      <c r="AH5" s="60">
        <f>(AVERAGEIFS('city centre offline'!$L$2:$L$2047,'city centre offline'!$A$2:$A$2047,$A5,'city centre offline'!$B$2:$B$2047,AH$4)*AVERAGEIFS('all sales summary'!$I$2:$I$2047,'all sales summary'!$A$2:$A$2047,$A5,'all sales summary'!$B$2:$B$2047,AH$4))/((AVERAGEIFS('overall city offline'!$L$2:$L$2047,'overall city offline'!$A$2:$A$2047,$A5,'overall city offline'!$B$2:$B$2047,AH$4)*(1-AVERAGEIFS('all sales summary'!$I$2:$I$2047,'all sales summary'!$A$2:$A$2047,$A5,'all sales summary'!$B$2:$B$2047,AH$4)))+(AVERAGEIFS('city centre offline'!$L$2:$L$2047,'city centre offline'!$A$2:$A$2047,$A5,'city centre offline'!$B$2:$B$2047,AH$4)*AVERAGEIFS('all sales summary'!$I$2:$I$2047,'all sales summary'!$A$2:$A$2047,$A5,'all sales summary'!$B$2:$B$2047,AH$4)))</f>
        <v>5.8602571554806193E-2</v>
      </c>
    </row>
    <row r="6" spans="1:34" x14ac:dyDescent="0.3">
      <c r="A6" t="s">
        <v>8</v>
      </c>
      <c r="B6" s="60">
        <f>(AVERAGEIFS('city centre offline'!$L$2:$L$2047,'city centre offline'!$A$2:$A$2047,$A6,'city centre offline'!$B$2:$B$2047,B$4)*AVERAGEIFS('all sales summary'!$I$2:$I$2047,'all sales summary'!$A$2:$A$2047,$A6,'all sales summary'!$B$2:$B$2047,B$4))/((AVERAGEIFS('overall city offline'!$L$2:$L$2047,'overall city offline'!$A$2:$A$2047,$A6,'overall city offline'!$B$2:$B$2047,B$4)*(1-AVERAGEIFS('all sales summary'!$I$2:$I$2047,'all sales summary'!$A$2:$A$2047,$A6,'all sales summary'!$B$2:$B$2047,B$4)))+(AVERAGEIFS('city centre offline'!$L$2:$L$2047,'city centre offline'!$A$2:$A$2047,$A6,'city centre offline'!$B$2:$B$2047,B$4)*AVERAGEIFS('all sales summary'!$I$2:$I$2047,'all sales summary'!$A$2:$A$2047,$A6,'all sales summary'!$B$2:$B$2047,B$4)))</f>
        <v>6.2782069006414049E-3</v>
      </c>
      <c r="C6" s="60">
        <f>(AVERAGEIFS('city centre offline'!$L$2:$L$2047,'city centre offline'!$A$2:$A$2047,$A6,'city centre offline'!$B$2:$B$2047,C$4)*AVERAGEIFS('all sales summary'!$I$2:$I$2047,'all sales summary'!$A$2:$A$2047,$A6,'all sales summary'!$B$2:$B$2047,C$4))/((AVERAGEIFS('overall city offline'!$L$2:$L$2047,'overall city offline'!$A$2:$A$2047,$A6,'overall city offline'!$B$2:$B$2047,C$4)*(1-AVERAGEIFS('all sales summary'!$I$2:$I$2047,'all sales summary'!$A$2:$A$2047,$A6,'all sales summary'!$B$2:$B$2047,C$4)))+(AVERAGEIFS('city centre offline'!$L$2:$L$2047,'city centre offline'!$A$2:$A$2047,$A6,'city centre offline'!$B$2:$B$2047,C$4)*AVERAGEIFS('all sales summary'!$I$2:$I$2047,'all sales summary'!$A$2:$A$2047,$A6,'all sales summary'!$B$2:$B$2047,C$4)))</f>
        <v>6.5030314062612046E-3</v>
      </c>
      <c r="D6" s="60">
        <f>(AVERAGEIFS('city centre offline'!$L$2:$L$2047,'city centre offline'!$A$2:$A$2047,$A6,'city centre offline'!$B$2:$B$2047,D$4)*AVERAGEIFS('all sales summary'!$I$2:$I$2047,'all sales summary'!$A$2:$A$2047,$A6,'all sales summary'!$B$2:$B$2047,D$4))/((AVERAGEIFS('overall city offline'!$L$2:$L$2047,'overall city offline'!$A$2:$A$2047,$A6,'overall city offline'!$B$2:$B$2047,D$4)*(1-AVERAGEIFS('all sales summary'!$I$2:$I$2047,'all sales summary'!$A$2:$A$2047,$A6,'all sales summary'!$B$2:$B$2047,D$4)))+(AVERAGEIFS('city centre offline'!$L$2:$L$2047,'city centre offline'!$A$2:$A$2047,$A6,'city centre offline'!$B$2:$B$2047,D$4)*AVERAGEIFS('all sales summary'!$I$2:$I$2047,'all sales summary'!$A$2:$A$2047,$A6,'all sales summary'!$B$2:$B$2047,D$4)))</f>
        <v>6.7131513017992086E-3</v>
      </c>
      <c r="E6" s="60">
        <f>(AVERAGEIFS('city centre offline'!$L$2:$L$2047,'city centre offline'!$A$2:$A$2047,$A6,'city centre offline'!$B$2:$B$2047,E$4)*AVERAGEIFS('all sales summary'!$I$2:$I$2047,'all sales summary'!$A$2:$A$2047,$A6,'all sales summary'!$B$2:$B$2047,E$4))/((AVERAGEIFS('overall city offline'!$L$2:$L$2047,'overall city offline'!$A$2:$A$2047,$A6,'overall city offline'!$B$2:$B$2047,E$4)*(1-AVERAGEIFS('all sales summary'!$I$2:$I$2047,'all sales summary'!$A$2:$A$2047,$A6,'all sales summary'!$B$2:$B$2047,E$4)))+(AVERAGEIFS('city centre offline'!$L$2:$L$2047,'city centre offline'!$A$2:$A$2047,$A6,'city centre offline'!$B$2:$B$2047,E$4)*AVERAGEIFS('all sales summary'!$I$2:$I$2047,'all sales summary'!$A$2:$A$2047,$A6,'all sales summary'!$B$2:$B$2047,E$4)))</f>
        <v>6.889757799141933E-3</v>
      </c>
      <c r="F6" s="60">
        <f>(AVERAGEIFS('city centre offline'!$L$2:$L$2047,'city centre offline'!$A$2:$A$2047,$A6,'city centre offline'!$B$2:$B$2047,F$4)*AVERAGEIFS('all sales summary'!$I$2:$I$2047,'all sales summary'!$A$2:$A$2047,$A6,'all sales summary'!$B$2:$B$2047,F$4))/((AVERAGEIFS('overall city offline'!$L$2:$L$2047,'overall city offline'!$A$2:$A$2047,$A6,'overall city offline'!$B$2:$B$2047,F$4)*(1-AVERAGEIFS('all sales summary'!$I$2:$I$2047,'all sales summary'!$A$2:$A$2047,$A6,'all sales summary'!$B$2:$B$2047,F$4)))+(AVERAGEIFS('city centre offline'!$L$2:$L$2047,'city centre offline'!$A$2:$A$2047,$A6,'city centre offline'!$B$2:$B$2047,F$4)*AVERAGEIFS('all sales summary'!$I$2:$I$2047,'all sales summary'!$A$2:$A$2047,$A6,'all sales summary'!$B$2:$B$2047,F$4)))</f>
        <v>6.1569126163930291E-3</v>
      </c>
      <c r="G6" s="60">
        <f>(AVERAGEIFS('city centre offline'!$L$2:$L$2047,'city centre offline'!$A$2:$A$2047,$A6,'city centre offline'!$B$2:$B$2047,G$4)*AVERAGEIFS('all sales summary'!$I$2:$I$2047,'all sales summary'!$A$2:$A$2047,$A6,'all sales summary'!$B$2:$B$2047,G$4))/((AVERAGEIFS('overall city offline'!$L$2:$L$2047,'overall city offline'!$A$2:$A$2047,$A6,'overall city offline'!$B$2:$B$2047,G$4)*(1-AVERAGEIFS('all sales summary'!$I$2:$I$2047,'all sales summary'!$A$2:$A$2047,$A6,'all sales summary'!$B$2:$B$2047,G$4)))+(AVERAGEIFS('city centre offline'!$L$2:$L$2047,'city centre offline'!$A$2:$A$2047,$A6,'city centre offline'!$B$2:$B$2047,G$4)*AVERAGEIFS('all sales summary'!$I$2:$I$2047,'all sales summary'!$A$2:$A$2047,$A6,'all sales summary'!$B$2:$B$2047,G$4)))</f>
        <v>6.0547412926128166E-3</v>
      </c>
      <c r="H6" s="60">
        <f>(AVERAGEIFS('city centre offline'!$L$2:$L$2047,'city centre offline'!$A$2:$A$2047,$A6,'city centre offline'!$B$2:$B$2047,H$4)*AVERAGEIFS('all sales summary'!$I$2:$I$2047,'all sales summary'!$A$2:$A$2047,$A6,'all sales summary'!$B$2:$B$2047,H$4))/((AVERAGEIFS('overall city offline'!$L$2:$L$2047,'overall city offline'!$A$2:$A$2047,$A6,'overall city offline'!$B$2:$B$2047,H$4)*(1-AVERAGEIFS('all sales summary'!$I$2:$I$2047,'all sales summary'!$A$2:$A$2047,$A6,'all sales summary'!$B$2:$B$2047,H$4)))+(AVERAGEIFS('city centre offline'!$L$2:$L$2047,'city centre offline'!$A$2:$A$2047,$A6,'city centre offline'!$B$2:$B$2047,H$4)*AVERAGEIFS('all sales summary'!$I$2:$I$2047,'all sales summary'!$A$2:$A$2047,$A6,'all sales summary'!$B$2:$B$2047,H$4)))</f>
        <v>6.1406671875037615E-3</v>
      </c>
      <c r="I6" s="60">
        <f>(AVERAGEIFS('city centre offline'!$L$2:$L$2047,'city centre offline'!$A$2:$A$2047,$A6,'city centre offline'!$B$2:$B$2047,I$4)*AVERAGEIFS('all sales summary'!$I$2:$I$2047,'all sales summary'!$A$2:$A$2047,$A6,'all sales summary'!$B$2:$B$2047,I$4))/((AVERAGEIFS('overall city offline'!$L$2:$L$2047,'overall city offline'!$A$2:$A$2047,$A6,'overall city offline'!$B$2:$B$2047,I$4)*(1-AVERAGEIFS('all sales summary'!$I$2:$I$2047,'all sales summary'!$A$2:$A$2047,$A6,'all sales summary'!$B$2:$B$2047,I$4)))+(AVERAGEIFS('city centre offline'!$L$2:$L$2047,'city centre offline'!$A$2:$A$2047,$A6,'city centre offline'!$B$2:$B$2047,I$4)*AVERAGEIFS('all sales summary'!$I$2:$I$2047,'all sales summary'!$A$2:$A$2047,$A6,'all sales summary'!$B$2:$B$2047,I$4)))</f>
        <v>5.9543141368451459E-3</v>
      </c>
      <c r="J6" s="60">
        <f>(AVERAGEIFS('city centre offline'!$L$2:$L$2047,'city centre offline'!$A$2:$A$2047,$A6,'city centre offline'!$B$2:$B$2047,J$4)*AVERAGEIFS('all sales summary'!$I$2:$I$2047,'all sales summary'!$A$2:$A$2047,$A6,'all sales summary'!$B$2:$B$2047,J$4))/((AVERAGEIFS('overall city offline'!$L$2:$L$2047,'overall city offline'!$A$2:$A$2047,$A6,'overall city offline'!$B$2:$B$2047,J$4)*(1-AVERAGEIFS('all sales summary'!$I$2:$I$2047,'all sales summary'!$A$2:$A$2047,$A6,'all sales summary'!$B$2:$B$2047,J$4)))+(AVERAGEIFS('city centre offline'!$L$2:$L$2047,'city centre offline'!$A$2:$A$2047,$A6,'city centre offline'!$B$2:$B$2047,J$4)*AVERAGEIFS('all sales summary'!$I$2:$I$2047,'all sales summary'!$A$2:$A$2047,$A6,'all sales summary'!$B$2:$B$2047,J$4)))</f>
        <v>6.2341864664261721E-3</v>
      </c>
      <c r="K6" s="60">
        <f>(AVERAGEIFS('city centre offline'!$L$2:$L$2047,'city centre offline'!$A$2:$A$2047,$A6,'city centre offline'!$B$2:$B$2047,K$4)*AVERAGEIFS('all sales summary'!$I$2:$I$2047,'all sales summary'!$A$2:$A$2047,$A6,'all sales summary'!$B$2:$B$2047,K$4))/((AVERAGEIFS('overall city offline'!$L$2:$L$2047,'overall city offline'!$A$2:$A$2047,$A6,'overall city offline'!$B$2:$B$2047,K$4)*(1-AVERAGEIFS('all sales summary'!$I$2:$I$2047,'all sales summary'!$A$2:$A$2047,$A6,'all sales summary'!$B$2:$B$2047,K$4)))+(AVERAGEIFS('city centre offline'!$L$2:$L$2047,'city centre offline'!$A$2:$A$2047,$A6,'city centre offline'!$B$2:$B$2047,K$4)*AVERAGEIFS('all sales summary'!$I$2:$I$2047,'all sales summary'!$A$2:$A$2047,$A6,'all sales summary'!$B$2:$B$2047,K$4)))</f>
        <v>7.0751140730335883E-3</v>
      </c>
      <c r="L6" s="60">
        <f>(AVERAGEIFS('city centre offline'!$L$2:$L$2047,'city centre offline'!$A$2:$A$2047,$A6,'city centre offline'!$B$2:$B$2047,L$4)*AVERAGEIFS('all sales summary'!$I$2:$I$2047,'all sales summary'!$A$2:$A$2047,$A6,'all sales summary'!$B$2:$B$2047,L$4))/((AVERAGEIFS('overall city offline'!$L$2:$L$2047,'overall city offline'!$A$2:$A$2047,$A6,'overall city offline'!$B$2:$B$2047,L$4)*(1-AVERAGEIFS('all sales summary'!$I$2:$I$2047,'all sales summary'!$A$2:$A$2047,$A6,'all sales summary'!$B$2:$B$2047,L$4)))+(AVERAGEIFS('city centre offline'!$L$2:$L$2047,'city centre offline'!$A$2:$A$2047,$A6,'city centre offline'!$B$2:$B$2047,L$4)*AVERAGEIFS('all sales summary'!$I$2:$I$2047,'all sales summary'!$A$2:$A$2047,$A6,'all sales summary'!$B$2:$B$2047,L$4)))</f>
        <v>6.4075279503953185E-3</v>
      </c>
      <c r="M6" s="60">
        <f>(AVERAGEIFS('city centre offline'!$L$2:$L$2047,'city centre offline'!$A$2:$A$2047,$A6,'city centre offline'!$B$2:$B$2047,M$4)*AVERAGEIFS('all sales summary'!$I$2:$I$2047,'all sales summary'!$A$2:$A$2047,$A6,'all sales summary'!$B$2:$B$2047,M$4))/((AVERAGEIFS('overall city offline'!$L$2:$L$2047,'overall city offline'!$A$2:$A$2047,$A6,'overall city offline'!$B$2:$B$2047,M$4)*(1-AVERAGEIFS('all sales summary'!$I$2:$I$2047,'all sales summary'!$A$2:$A$2047,$A6,'all sales summary'!$B$2:$B$2047,M$4)))+(AVERAGEIFS('city centre offline'!$L$2:$L$2047,'city centre offline'!$A$2:$A$2047,$A6,'city centre offline'!$B$2:$B$2047,M$4)*AVERAGEIFS('all sales summary'!$I$2:$I$2047,'all sales summary'!$A$2:$A$2047,$A6,'all sales summary'!$B$2:$B$2047,M$4)))</f>
        <v>6.3654100947542584E-3</v>
      </c>
      <c r="N6" s="60">
        <f>(AVERAGEIFS('city centre offline'!$L$2:$L$2047,'city centre offline'!$A$2:$A$2047,$A6,'city centre offline'!$B$2:$B$2047,N$4)*AVERAGEIFS('all sales summary'!$I$2:$I$2047,'all sales summary'!$A$2:$A$2047,$A6,'all sales summary'!$B$2:$B$2047,N$4))/((AVERAGEIFS('overall city offline'!$L$2:$L$2047,'overall city offline'!$A$2:$A$2047,$A6,'overall city offline'!$B$2:$B$2047,N$4)*(1-AVERAGEIFS('all sales summary'!$I$2:$I$2047,'all sales summary'!$A$2:$A$2047,$A6,'all sales summary'!$B$2:$B$2047,N$4)))+(AVERAGEIFS('city centre offline'!$L$2:$L$2047,'city centre offline'!$A$2:$A$2047,$A6,'city centre offline'!$B$2:$B$2047,N$4)*AVERAGEIFS('all sales summary'!$I$2:$I$2047,'all sales summary'!$A$2:$A$2047,$A6,'all sales summary'!$B$2:$B$2047,N$4)))</f>
        <v>7.3805655185784089E-3</v>
      </c>
      <c r="O6" s="60">
        <f>(AVERAGEIFS('city centre offline'!$L$2:$L$2047,'city centre offline'!$A$2:$A$2047,$A6,'city centre offline'!$B$2:$B$2047,O$4)*AVERAGEIFS('all sales summary'!$I$2:$I$2047,'all sales summary'!$A$2:$A$2047,$A6,'all sales summary'!$B$2:$B$2047,O$4))/((AVERAGEIFS('overall city offline'!$L$2:$L$2047,'overall city offline'!$A$2:$A$2047,$A6,'overall city offline'!$B$2:$B$2047,O$4)*(1-AVERAGEIFS('all sales summary'!$I$2:$I$2047,'all sales summary'!$A$2:$A$2047,$A6,'all sales summary'!$B$2:$B$2047,O$4)))+(AVERAGEIFS('city centre offline'!$L$2:$L$2047,'city centre offline'!$A$2:$A$2047,$A6,'city centre offline'!$B$2:$B$2047,O$4)*AVERAGEIFS('all sales summary'!$I$2:$I$2047,'all sales summary'!$A$2:$A$2047,$A6,'all sales summary'!$B$2:$B$2047,O$4)))</f>
        <v>7.3663459771452699E-3</v>
      </c>
      <c r="P6" s="60">
        <f>(AVERAGEIFS('city centre offline'!$L$2:$L$2047,'city centre offline'!$A$2:$A$2047,$A6,'city centre offline'!$B$2:$B$2047,P$4)*AVERAGEIFS('all sales summary'!$I$2:$I$2047,'all sales summary'!$A$2:$A$2047,$A6,'all sales summary'!$B$2:$B$2047,P$4))/((AVERAGEIFS('overall city offline'!$L$2:$L$2047,'overall city offline'!$A$2:$A$2047,$A6,'overall city offline'!$B$2:$B$2047,P$4)*(1-AVERAGEIFS('all sales summary'!$I$2:$I$2047,'all sales summary'!$A$2:$A$2047,$A6,'all sales summary'!$B$2:$B$2047,P$4)))+(AVERAGEIFS('city centre offline'!$L$2:$L$2047,'city centre offline'!$A$2:$A$2047,$A6,'city centre offline'!$B$2:$B$2047,P$4)*AVERAGEIFS('all sales summary'!$I$2:$I$2047,'all sales summary'!$A$2:$A$2047,$A6,'all sales summary'!$B$2:$B$2047,P$4)))</f>
        <v>8.4618028173509986E-3</v>
      </c>
      <c r="Q6" s="60">
        <f>(AVERAGEIFS('city centre offline'!$L$2:$L$2047,'city centre offline'!$A$2:$A$2047,$A6,'city centre offline'!$B$2:$B$2047,Q$4)*AVERAGEIFS('all sales summary'!$I$2:$I$2047,'all sales summary'!$A$2:$A$2047,$A6,'all sales summary'!$B$2:$B$2047,Q$4))/((AVERAGEIFS('overall city offline'!$L$2:$L$2047,'overall city offline'!$A$2:$A$2047,$A6,'overall city offline'!$B$2:$B$2047,Q$4)*(1-AVERAGEIFS('all sales summary'!$I$2:$I$2047,'all sales summary'!$A$2:$A$2047,$A6,'all sales summary'!$B$2:$B$2047,Q$4)))+(AVERAGEIFS('city centre offline'!$L$2:$L$2047,'city centre offline'!$A$2:$A$2047,$A6,'city centre offline'!$B$2:$B$2047,Q$4)*AVERAGEIFS('all sales summary'!$I$2:$I$2047,'all sales summary'!$A$2:$A$2047,$A6,'all sales summary'!$B$2:$B$2047,Q$4)))</f>
        <v>8.9085344769479213E-3</v>
      </c>
      <c r="R6" s="60">
        <f>(AVERAGEIFS('city centre offline'!$L$2:$L$2047,'city centre offline'!$A$2:$A$2047,$A6,'city centre offline'!$B$2:$B$2047,R$4)*AVERAGEIFS('all sales summary'!$I$2:$I$2047,'all sales summary'!$A$2:$A$2047,$A6,'all sales summary'!$B$2:$B$2047,R$4))/((AVERAGEIFS('overall city offline'!$L$2:$L$2047,'overall city offline'!$A$2:$A$2047,$A6,'overall city offline'!$B$2:$B$2047,R$4)*(1-AVERAGEIFS('all sales summary'!$I$2:$I$2047,'all sales summary'!$A$2:$A$2047,$A6,'all sales summary'!$B$2:$B$2047,R$4)))+(AVERAGEIFS('city centre offline'!$L$2:$L$2047,'city centre offline'!$A$2:$A$2047,$A6,'city centre offline'!$B$2:$B$2047,R$4)*AVERAGEIFS('all sales summary'!$I$2:$I$2047,'all sales summary'!$A$2:$A$2047,$A6,'all sales summary'!$B$2:$B$2047,R$4)))</f>
        <v>8.1575006214744863E-3</v>
      </c>
      <c r="S6" s="60">
        <f>(AVERAGEIFS('city centre offline'!$L$2:$L$2047,'city centre offline'!$A$2:$A$2047,$A6,'city centre offline'!$B$2:$B$2047,S$4)*AVERAGEIFS('all sales summary'!$I$2:$I$2047,'all sales summary'!$A$2:$A$2047,$A6,'all sales summary'!$B$2:$B$2047,S$4))/((AVERAGEIFS('overall city offline'!$L$2:$L$2047,'overall city offline'!$A$2:$A$2047,$A6,'overall city offline'!$B$2:$B$2047,S$4)*(1-AVERAGEIFS('all sales summary'!$I$2:$I$2047,'all sales summary'!$A$2:$A$2047,$A6,'all sales summary'!$B$2:$B$2047,S$4)))+(AVERAGEIFS('city centre offline'!$L$2:$L$2047,'city centre offline'!$A$2:$A$2047,$A6,'city centre offline'!$B$2:$B$2047,S$4)*AVERAGEIFS('all sales summary'!$I$2:$I$2047,'all sales summary'!$A$2:$A$2047,$A6,'all sales summary'!$B$2:$B$2047,S$4)))</f>
        <v>7.9231157204712136E-3</v>
      </c>
      <c r="T6" s="60">
        <f>(AVERAGEIFS('city centre offline'!$L$2:$L$2047,'city centre offline'!$A$2:$A$2047,$A6,'city centre offline'!$B$2:$B$2047,T$4)*AVERAGEIFS('all sales summary'!$I$2:$I$2047,'all sales summary'!$A$2:$A$2047,$A6,'all sales summary'!$B$2:$B$2047,T$4))/((AVERAGEIFS('overall city offline'!$L$2:$L$2047,'overall city offline'!$A$2:$A$2047,$A6,'overall city offline'!$B$2:$B$2047,T$4)*(1-AVERAGEIFS('all sales summary'!$I$2:$I$2047,'all sales summary'!$A$2:$A$2047,$A6,'all sales summary'!$B$2:$B$2047,T$4)))+(AVERAGEIFS('city centre offline'!$L$2:$L$2047,'city centre offline'!$A$2:$A$2047,$A6,'city centre offline'!$B$2:$B$2047,T$4)*AVERAGEIFS('all sales summary'!$I$2:$I$2047,'all sales summary'!$A$2:$A$2047,$A6,'all sales summary'!$B$2:$B$2047,T$4)))</f>
        <v>7.7583706964525533E-3</v>
      </c>
      <c r="U6" s="60">
        <f>(AVERAGEIFS('city centre offline'!$L$2:$L$2047,'city centre offline'!$A$2:$A$2047,$A6,'city centre offline'!$B$2:$B$2047,U$4)*AVERAGEIFS('all sales summary'!$I$2:$I$2047,'all sales summary'!$A$2:$A$2047,$A6,'all sales summary'!$B$2:$B$2047,U$4))/((AVERAGEIFS('overall city offline'!$L$2:$L$2047,'overall city offline'!$A$2:$A$2047,$A6,'overall city offline'!$B$2:$B$2047,U$4)*(1-AVERAGEIFS('all sales summary'!$I$2:$I$2047,'all sales summary'!$A$2:$A$2047,$A6,'all sales summary'!$B$2:$B$2047,U$4)))+(AVERAGEIFS('city centre offline'!$L$2:$L$2047,'city centre offline'!$A$2:$A$2047,$A6,'city centre offline'!$B$2:$B$2047,U$4)*AVERAGEIFS('all sales summary'!$I$2:$I$2047,'all sales summary'!$A$2:$A$2047,$A6,'all sales summary'!$B$2:$B$2047,U$4)))</f>
        <v>7.3258177617760625E-3</v>
      </c>
      <c r="V6" s="60">
        <f>(AVERAGEIFS('city centre offline'!$L$2:$L$2047,'city centre offline'!$A$2:$A$2047,$A6,'city centre offline'!$B$2:$B$2047,V$4)*AVERAGEIFS('all sales summary'!$I$2:$I$2047,'all sales summary'!$A$2:$A$2047,$A6,'all sales summary'!$B$2:$B$2047,V$4))/((AVERAGEIFS('overall city offline'!$L$2:$L$2047,'overall city offline'!$A$2:$A$2047,$A6,'overall city offline'!$B$2:$B$2047,V$4)*(1-AVERAGEIFS('all sales summary'!$I$2:$I$2047,'all sales summary'!$A$2:$A$2047,$A6,'all sales summary'!$B$2:$B$2047,V$4)))+(AVERAGEIFS('city centre offline'!$L$2:$L$2047,'city centre offline'!$A$2:$A$2047,$A6,'city centre offline'!$B$2:$B$2047,V$4)*AVERAGEIFS('all sales summary'!$I$2:$I$2047,'all sales summary'!$A$2:$A$2047,$A6,'all sales summary'!$B$2:$B$2047,V$4)))</f>
        <v>7.4798124719210992E-3</v>
      </c>
      <c r="W6" s="60">
        <f>(AVERAGEIFS('city centre offline'!$L$2:$L$2047,'city centre offline'!$A$2:$A$2047,$A6,'city centre offline'!$B$2:$B$2047,W$4)*AVERAGEIFS('all sales summary'!$I$2:$I$2047,'all sales summary'!$A$2:$A$2047,$A6,'all sales summary'!$B$2:$B$2047,W$4))/((AVERAGEIFS('overall city offline'!$L$2:$L$2047,'overall city offline'!$A$2:$A$2047,$A6,'overall city offline'!$B$2:$B$2047,W$4)*(1-AVERAGEIFS('all sales summary'!$I$2:$I$2047,'all sales summary'!$A$2:$A$2047,$A6,'all sales summary'!$B$2:$B$2047,W$4)))+(AVERAGEIFS('city centre offline'!$L$2:$L$2047,'city centre offline'!$A$2:$A$2047,$A6,'city centre offline'!$B$2:$B$2047,W$4)*AVERAGEIFS('all sales summary'!$I$2:$I$2047,'all sales summary'!$A$2:$A$2047,$A6,'all sales summary'!$B$2:$B$2047,W$4)))</f>
        <v>7.3169180099260734E-3</v>
      </c>
      <c r="X6" s="60">
        <f>(AVERAGEIFS('city centre offline'!$L$2:$L$2047,'city centre offline'!$A$2:$A$2047,$A6,'city centre offline'!$B$2:$B$2047,X$4)*AVERAGEIFS('all sales summary'!$I$2:$I$2047,'all sales summary'!$A$2:$A$2047,$A6,'all sales summary'!$B$2:$B$2047,X$4))/((AVERAGEIFS('overall city offline'!$L$2:$L$2047,'overall city offline'!$A$2:$A$2047,$A6,'overall city offline'!$B$2:$B$2047,X$4)*(1-AVERAGEIFS('all sales summary'!$I$2:$I$2047,'all sales summary'!$A$2:$A$2047,$A6,'all sales summary'!$B$2:$B$2047,X$4)))+(AVERAGEIFS('city centre offline'!$L$2:$L$2047,'city centre offline'!$A$2:$A$2047,$A6,'city centre offline'!$B$2:$B$2047,X$4)*AVERAGEIFS('all sales summary'!$I$2:$I$2047,'all sales summary'!$A$2:$A$2047,$A6,'all sales summary'!$B$2:$B$2047,X$4)))</f>
        <v>7.0444118274775808E-3</v>
      </c>
      <c r="Y6" s="60">
        <f>(AVERAGEIFS('city centre offline'!$L$2:$L$2047,'city centre offline'!$A$2:$A$2047,$A6,'city centre offline'!$B$2:$B$2047,Y$4)*AVERAGEIFS('all sales summary'!$I$2:$I$2047,'all sales summary'!$A$2:$A$2047,$A6,'all sales summary'!$B$2:$B$2047,Y$4))/((AVERAGEIFS('overall city offline'!$L$2:$L$2047,'overall city offline'!$A$2:$A$2047,$A6,'overall city offline'!$B$2:$B$2047,Y$4)*(1-AVERAGEIFS('all sales summary'!$I$2:$I$2047,'all sales summary'!$A$2:$A$2047,$A6,'all sales summary'!$B$2:$B$2047,Y$4)))+(AVERAGEIFS('city centre offline'!$L$2:$L$2047,'city centre offline'!$A$2:$A$2047,$A6,'city centre offline'!$B$2:$B$2047,Y$4)*AVERAGEIFS('all sales summary'!$I$2:$I$2047,'all sales summary'!$A$2:$A$2047,$A6,'all sales summary'!$B$2:$B$2047,Y$4)))</f>
        <v>6.7032172248318311E-3</v>
      </c>
      <c r="Z6" s="60">
        <f>(AVERAGEIFS('city centre offline'!$L$2:$L$2047,'city centre offline'!$A$2:$A$2047,$A6,'city centre offline'!$B$2:$B$2047,Z$4)*AVERAGEIFS('all sales summary'!$I$2:$I$2047,'all sales summary'!$A$2:$A$2047,$A6,'all sales summary'!$B$2:$B$2047,Z$4))/((AVERAGEIFS('overall city offline'!$L$2:$L$2047,'overall city offline'!$A$2:$A$2047,$A6,'overall city offline'!$B$2:$B$2047,Z$4)*(1-AVERAGEIFS('all sales summary'!$I$2:$I$2047,'all sales summary'!$A$2:$A$2047,$A6,'all sales summary'!$B$2:$B$2047,Z$4)))+(AVERAGEIFS('city centre offline'!$L$2:$L$2047,'city centre offline'!$A$2:$A$2047,$A6,'city centre offline'!$B$2:$B$2047,Z$4)*AVERAGEIFS('all sales summary'!$I$2:$I$2047,'all sales summary'!$A$2:$A$2047,$A6,'all sales summary'!$B$2:$B$2047,Z$4)))</f>
        <v>7.3768081250574769E-3</v>
      </c>
      <c r="AA6" s="60">
        <f>(AVERAGEIFS('city centre offline'!$L$2:$L$2047,'city centre offline'!$A$2:$A$2047,$A6,'city centre offline'!$B$2:$B$2047,AA$4)*AVERAGEIFS('all sales summary'!$I$2:$I$2047,'all sales summary'!$A$2:$A$2047,$A6,'all sales summary'!$B$2:$B$2047,AA$4))/((AVERAGEIFS('overall city offline'!$L$2:$L$2047,'overall city offline'!$A$2:$A$2047,$A6,'overall city offline'!$B$2:$B$2047,AA$4)*(1-AVERAGEIFS('all sales summary'!$I$2:$I$2047,'all sales summary'!$A$2:$A$2047,$A6,'all sales summary'!$B$2:$B$2047,AA$4)))+(AVERAGEIFS('city centre offline'!$L$2:$L$2047,'city centre offline'!$A$2:$A$2047,$A6,'city centre offline'!$B$2:$B$2047,AA$4)*AVERAGEIFS('all sales summary'!$I$2:$I$2047,'all sales summary'!$A$2:$A$2047,$A6,'all sales summary'!$B$2:$B$2047,AA$4)))</f>
        <v>7.1729474518251535E-3</v>
      </c>
      <c r="AB6" s="60">
        <f>(AVERAGEIFS('city centre offline'!$L$2:$L$2047,'city centre offline'!$A$2:$A$2047,$A6,'city centre offline'!$B$2:$B$2047,AB$4)*AVERAGEIFS('all sales summary'!$I$2:$I$2047,'all sales summary'!$A$2:$A$2047,$A6,'all sales summary'!$B$2:$B$2047,AB$4))/((AVERAGEIFS('overall city offline'!$L$2:$L$2047,'overall city offline'!$A$2:$A$2047,$A6,'overall city offline'!$B$2:$B$2047,AB$4)*(1-AVERAGEIFS('all sales summary'!$I$2:$I$2047,'all sales summary'!$A$2:$A$2047,$A6,'all sales summary'!$B$2:$B$2047,AB$4)))+(AVERAGEIFS('city centre offline'!$L$2:$L$2047,'city centre offline'!$A$2:$A$2047,$A6,'city centre offline'!$B$2:$B$2047,AB$4)*AVERAGEIFS('all sales summary'!$I$2:$I$2047,'all sales summary'!$A$2:$A$2047,$A6,'all sales summary'!$B$2:$B$2047,AB$4)))</f>
        <v>6.6613924885385815E-3</v>
      </c>
      <c r="AC6" s="60">
        <f>(AVERAGEIFS('city centre offline'!$L$2:$L$2047,'city centre offline'!$A$2:$A$2047,$A6,'city centre offline'!$B$2:$B$2047,AC$4)*AVERAGEIFS('all sales summary'!$I$2:$I$2047,'all sales summary'!$A$2:$A$2047,$A6,'all sales summary'!$B$2:$B$2047,AC$4))/((AVERAGEIFS('overall city offline'!$L$2:$L$2047,'overall city offline'!$A$2:$A$2047,$A6,'overall city offline'!$B$2:$B$2047,AC$4)*(1-AVERAGEIFS('all sales summary'!$I$2:$I$2047,'all sales summary'!$A$2:$A$2047,$A6,'all sales summary'!$B$2:$B$2047,AC$4)))+(AVERAGEIFS('city centre offline'!$L$2:$L$2047,'city centre offline'!$A$2:$A$2047,$A6,'city centre offline'!$B$2:$B$2047,AC$4)*AVERAGEIFS('all sales summary'!$I$2:$I$2047,'all sales summary'!$A$2:$A$2047,$A6,'all sales summary'!$B$2:$B$2047,AC$4)))</f>
        <v>8.1568495986160637E-3</v>
      </c>
      <c r="AD6" s="60">
        <f>(AVERAGEIFS('city centre offline'!$L$2:$L$2047,'city centre offline'!$A$2:$A$2047,$A6,'city centre offline'!$B$2:$B$2047,AD$4)*AVERAGEIFS('all sales summary'!$I$2:$I$2047,'all sales summary'!$A$2:$A$2047,$A6,'all sales summary'!$B$2:$B$2047,AD$4))/((AVERAGEIFS('overall city offline'!$L$2:$L$2047,'overall city offline'!$A$2:$A$2047,$A6,'overall city offline'!$B$2:$B$2047,AD$4)*(1-AVERAGEIFS('all sales summary'!$I$2:$I$2047,'all sales summary'!$A$2:$A$2047,$A6,'all sales summary'!$B$2:$B$2047,AD$4)))+(AVERAGEIFS('city centre offline'!$L$2:$L$2047,'city centre offline'!$A$2:$A$2047,$A6,'city centre offline'!$B$2:$B$2047,AD$4)*AVERAGEIFS('all sales summary'!$I$2:$I$2047,'all sales summary'!$A$2:$A$2047,$A6,'all sales summary'!$B$2:$B$2047,AD$4)))</f>
        <v>8.222710856219553E-3</v>
      </c>
      <c r="AE6" s="60">
        <f>(AVERAGEIFS('city centre offline'!$L$2:$L$2047,'city centre offline'!$A$2:$A$2047,$A6,'city centre offline'!$B$2:$B$2047,AE$4)*AVERAGEIFS('all sales summary'!$I$2:$I$2047,'all sales summary'!$A$2:$A$2047,$A6,'all sales summary'!$B$2:$B$2047,AE$4))/((AVERAGEIFS('overall city offline'!$L$2:$L$2047,'overall city offline'!$A$2:$A$2047,$A6,'overall city offline'!$B$2:$B$2047,AE$4)*(1-AVERAGEIFS('all sales summary'!$I$2:$I$2047,'all sales summary'!$A$2:$A$2047,$A6,'all sales summary'!$B$2:$B$2047,AE$4)))+(AVERAGEIFS('city centre offline'!$L$2:$L$2047,'city centre offline'!$A$2:$A$2047,$A6,'city centre offline'!$B$2:$B$2047,AE$4)*AVERAGEIFS('all sales summary'!$I$2:$I$2047,'all sales summary'!$A$2:$A$2047,$A6,'all sales summary'!$B$2:$B$2047,AE$4)))</f>
        <v>7.9038890085397894E-3</v>
      </c>
      <c r="AF6" s="60">
        <f>(AVERAGEIFS('city centre offline'!$L$2:$L$2047,'city centre offline'!$A$2:$A$2047,$A6,'city centre offline'!$B$2:$B$2047,AF$4)*AVERAGEIFS('all sales summary'!$I$2:$I$2047,'all sales summary'!$A$2:$A$2047,$A6,'all sales summary'!$B$2:$B$2047,AF$4))/((AVERAGEIFS('overall city offline'!$L$2:$L$2047,'overall city offline'!$A$2:$A$2047,$A6,'overall city offline'!$B$2:$B$2047,AF$4)*(1-AVERAGEIFS('all sales summary'!$I$2:$I$2047,'all sales summary'!$A$2:$A$2047,$A6,'all sales summary'!$B$2:$B$2047,AF$4)))+(AVERAGEIFS('city centre offline'!$L$2:$L$2047,'city centre offline'!$A$2:$A$2047,$A6,'city centre offline'!$B$2:$B$2047,AF$4)*AVERAGEIFS('all sales summary'!$I$2:$I$2047,'all sales summary'!$A$2:$A$2047,$A6,'all sales summary'!$B$2:$B$2047,AF$4)))</f>
        <v>8.2364268002772575E-3</v>
      </c>
      <c r="AG6" s="60">
        <f>(AVERAGEIFS('city centre offline'!$L$2:$L$2047,'city centre offline'!$A$2:$A$2047,$A6,'city centre offline'!$B$2:$B$2047,AG$4)*AVERAGEIFS('all sales summary'!$I$2:$I$2047,'all sales summary'!$A$2:$A$2047,$A6,'all sales summary'!$B$2:$B$2047,AG$4))/((AVERAGEIFS('overall city offline'!$L$2:$L$2047,'overall city offline'!$A$2:$A$2047,$A6,'overall city offline'!$B$2:$B$2047,AG$4)*(1-AVERAGEIFS('all sales summary'!$I$2:$I$2047,'all sales summary'!$A$2:$A$2047,$A6,'all sales summary'!$B$2:$B$2047,AG$4)))+(AVERAGEIFS('city centre offline'!$L$2:$L$2047,'city centre offline'!$A$2:$A$2047,$A6,'city centre offline'!$B$2:$B$2047,AG$4)*AVERAGEIFS('all sales summary'!$I$2:$I$2047,'all sales summary'!$A$2:$A$2047,$A6,'all sales summary'!$B$2:$B$2047,AG$4)))</f>
        <v>8.9229995432880075E-3</v>
      </c>
      <c r="AH6" s="60">
        <f>(AVERAGEIFS('city centre offline'!$L$2:$L$2047,'city centre offline'!$A$2:$A$2047,$A6,'city centre offline'!$B$2:$B$2047,AH$4)*AVERAGEIFS('all sales summary'!$I$2:$I$2047,'all sales summary'!$A$2:$A$2047,$A6,'all sales summary'!$B$2:$B$2047,AH$4))/((AVERAGEIFS('overall city offline'!$L$2:$L$2047,'overall city offline'!$A$2:$A$2047,$A6,'overall city offline'!$B$2:$B$2047,AH$4)*(1-AVERAGEIFS('all sales summary'!$I$2:$I$2047,'all sales summary'!$A$2:$A$2047,$A6,'all sales summary'!$B$2:$B$2047,AH$4)))+(AVERAGEIFS('city centre offline'!$L$2:$L$2047,'city centre offline'!$A$2:$A$2047,$A6,'city centre offline'!$B$2:$B$2047,AH$4)*AVERAGEIFS('all sales summary'!$I$2:$I$2047,'all sales summary'!$A$2:$A$2047,$A6,'all sales summary'!$B$2:$B$2047,AH$4)))</f>
        <v>9.0238391765415701E-3</v>
      </c>
    </row>
    <row r="7" spans="1:34" x14ac:dyDescent="0.3">
      <c r="A7" t="s">
        <v>9</v>
      </c>
      <c r="B7" s="60">
        <f>(AVERAGEIFS('city centre offline'!$L$2:$L$2047,'city centre offline'!$A$2:$A$2047,$A7,'city centre offline'!$B$2:$B$2047,B$4)*AVERAGEIFS('all sales summary'!$I$2:$I$2047,'all sales summary'!$A$2:$A$2047,$A7,'all sales summary'!$B$2:$B$2047,B$4))/((AVERAGEIFS('overall city offline'!$L$2:$L$2047,'overall city offline'!$A$2:$A$2047,$A7,'overall city offline'!$B$2:$B$2047,B$4)*(1-AVERAGEIFS('all sales summary'!$I$2:$I$2047,'all sales summary'!$A$2:$A$2047,$A7,'all sales summary'!$B$2:$B$2047,B$4)))+(AVERAGEIFS('city centre offline'!$L$2:$L$2047,'city centre offline'!$A$2:$A$2047,$A7,'city centre offline'!$B$2:$B$2047,B$4)*AVERAGEIFS('all sales summary'!$I$2:$I$2047,'all sales summary'!$A$2:$A$2047,$A7,'all sales summary'!$B$2:$B$2047,B$4)))</f>
        <v>2.9721780212417222E-2</v>
      </c>
      <c r="C7" s="60">
        <f>(AVERAGEIFS('city centre offline'!$L$2:$L$2047,'city centre offline'!$A$2:$A$2047,$A7,'city centre offline'!$B$2:$B$2047,C$4)*AVERAGEIFS('all sales summary'!$I$2:$I$2047,'all sales summary'!$A$2:$A$2047,$A7,'all sales summary'!$B$2:$B$2047,C$4))/((AVERAGEIFS('overall city offline'!$L$2:$L$2047,'overall city offline'!$A$2:$A$2047,$A7,'overall city offline'!$B$2:$B$2047,C$4)*(1-AVERAGEIFS('all sales summary'!$I$2:$I$2047,'all sales summary'!$A$2:$A$2047,$A7,'all sales summary'!$B$2:$B$2047,C$4)))+(AVERAGEIFS('city centre offline'!$L$2:$L$2047,'city centre offline'!$A$2:$A$2047,$A7,'city centre offline'!$B$2:$B$2047,C$4)*AVERAGEIFS('all sales summary'!$I$2:$I$2047,'all sales summary'!$A$2:$A$2047,$A7,'all sales summary'!$B$2:$B$2047,C$4)))</f>
        <v>3.0469138809126505E-2</v>
      </c>
      <c r="D7" s="60">
        <f>(AVERAGEIFS('city centre offline'!$L$2:$L$2047,'city centre offline'!$A$2:$A$2047,$A7,'city centre offline'!$B$2:$B$2047,D$4)*AVERAGEIFS('all sales summary'!$I$2:$I$2047,'all sales summary'!$A$2:$A$2047,$A7,'all sales summary'!$B$2:$B$2047,D$4))/((AVERAGEIFS('overall city offline'!$L$2:$L$2047,'overall city offline'!$A$2:$A$2047,$A7,'overall city offline'!$B$2:$B$2047,D$4)*(1-AVERAGEIFS('all sales summary'!$I$2:$I$2047,'all sales summary'!$A$2:$A$2047,$A7,'all sales summary'!$B$2:$B$2047,D$4)))+(AVERAGEIFS('city centre offline'!$L$2:$L$2047,'city centre offline'!$A$2:$A$2047,$A7,'city centre offline'!$B$2:$B$2047,D$4)*AVERAGEIFS('all sales summary'!$I$2:$I$2047,'all sales summary'!$A$2:$A$2047,$A7,'all sales summary'!$B$2:$B$2047,D$4)))</f>
        <v>2.93534667899739E-2</v>
      </c>
      <c r="E7" s="60">
        <f>(AVERAGEIFS('city centre offline'!$L$2:$L$2047,'city centre offline'!$A$2:$A$2047,$A7,'city centre offline'!$B$2:$B$2047,E$4)*AVERAGEIFS('all sales summary'!$I$2:$I$2047,'all sales summary'!$A$2:$A$2047,$A7,'all sales summary'!$B$2:$B$2047,E$4))/((AVERAGEIFS('overall city offline'!$L$2:$L$2047,'overall city offline'!$A$2:$A$2047,$A7,'overall city offline'!$B$2:$B$2047,E$4)*(1-AVERAGEIFS('all sales summary'!$I$2:$I$2047,'all sales summary'!$A$2:$A$2047,$A7,'all sales summary'!$B$2:$B$2047,E$4)))+(AVERAGEIFS('city centre offline'!$L$2:$L$2047,'city centre offline'!$A$2:$A$2047,$A7,'city centre offline'!$B$2:$B$2047,E$4)*AVERAGEIFS('all sales summary'!$I$2:$I$2047,'all sales summary'!$A$2:$A$2047,$A7,'all sales summary'!$B$2:$B$2047,E$4)))</f>
        <v>3.0093118455541773E-2</v>
      </c>
      <c r="F7" s="60">
        <f>(AVERAGEIFS('city centre offline'!$L$2:$L$2047,'city centre offline'!$A$2:$A$2047,$A7,'city centre offline'!$B$2:$B$2047,F$4)*AVERAGEIFS('all sales summary'!$I$2:$I$2047,'all sales summary'!$A$2:$A$2047,$A7,'all sales summary'!$B$2:$B$2047,F$4))/((AVERAGEIFS('overall city offline'!$L$2:$L$2047,'overall city offline'!$A$2:$A$2047,$A7,'overall city offline'!$B$2:$B$2047,F$4)*(1-AVERAGEIFS('all sales summary'!$I$2:$I$2047,'all sales summary'!$A$2:$A$2047,$A7,'all sales summary'!$B$2:$B$2047,F$4)))+(AVERAGEIFS('city centre offline'!$L$2:$L$2047,'city centre offline'!$A$2:$A$2047,$A7,'city centre offline'!$B$2:$B$2047,F$4)*AVERAGEIFS('all sales summary'!$I$2:$I$2047,'all sales summary'!$A$2:$A$2047,$A7,'all sales summary'!$B$2:$B$2047,F$4)))</f>
        <v>2.7626308105936519E-2</v>
      </c>
      <c r="G7" s="60">
        <f>(AVERAGEIFS('city centre offline'!$L$2:$L$2047,'city centre offline'!$A$2:$A$2047,$A7,'city centre offline'!$B$2:$B$2047,G$4)*AVERAGEIFS('all sales summary'!$I$2:$I$2047,'all sales summary'!$A$2:$A$2047,$A7,'all sales summary'!$B$2:$B$2047,G$4))/((AVERAGEIFS('overall city offline'!$L$2:$L$2047,'overall city offline'!$A$2:$A$2047,$A7,'overall city offline'!$B$2:$B$2047,G$4)*(1-AVERAGEIFS('all sales summary'!$I$2:$I$2047,'all sales summary'!$A$2:$A$2047,$A7,'all sales summary'!$B$2:$B$2047,G$4)))+(AVERAGEIFS('city centre offline'!$L$2:$L$2047,'city centre offline'!$A$2:$A$2047,$A7,'city centre offline'!$B$2:$B$2047,G$4)*AVERAGEIFS('all sales summary'!$I$2:$I$2047,'all sales summary'!$A$2:$A$2047,$A7,'all sales summary'!$B$2:$B$2047,G$4)))</f>
        <v>2.7662745880497899E-2</v>
      </c>
      <c r="H7" s="60">
        <f>(AVERAGEIFS('city centre offline'!$L$2:$L$2047,'city centre offline'!$A$2:$A$2047,$A7,'city centre offline'!$B$2:$B$2047,H$4)*AVERAGEIFS('all sales summary'!$I$2:$I$2047,'all sales summary'!$A$2:$A$2047,$A7,'all sales summary'!$B$2:$B$2047,H$4))/((AVERAGEIFS('overall city offline'!$L$2:$L$2047,'overall city offline'!$A$2:$A$2047,$A7,'overall city offline'!$B$2:$B$2047,H$4)*(1-AVERAGEIFS('all sales summary'!$I$2:$I$2047,'all sales summary'!$A$2:$A$2047,$A7,'all sales summary'!$B$2:$B$2047,H$4)))+(AVERAGEIFS('city centre offline'!$L$2:$L$2047,'city centre offline'!$A$2:$A$2047,$A7,'city centre offline'!$B$2:$B$2047,H$4)*AVERAGEIFS('all sales summary'!$I$2:$I$2047,'all sales summary'!$A$2:$A$2047,$A7,'all sales summary'!$B$2:$B$2047,H$4)))</f>
        <v>2.5937925104411712E-2</v>
      </c>
      <c r="I7" s="60">
        <f>(AVERAGEIFS('city centre offline'!$L$2:$L$2047,'city centre offline'!$A$2:$A$2047,$A7,'city centre offline'!$B$2:$B$2047,I$4)*AVERAGEIFS('all sales summary'!$I$2:$I$2047,'all sales summary'!$A$2:$A$2047,$A7,'all sales summary'!$B$2:$B$2047,I$4))/((AVERAGEIFS('overall city offline'!$L$2:$L$2047,'overall city offline'!$A$2:$A$2047,$A7,'overall city offline'!$B$2:$B$2047,I$4)*(1-AVERAGEIFS('all sales summary'!$I$2:$I$2047,'all sales summary'!$A$2:$A$2047,$A7,'all sales summary'!$B$2:$B$2047,I$4)))+(AVERAGEIFS('city centre offline'!$L$2:$L$2047,'city centre offline'!$A$2:$A$2047,$A7,'city centre offline'!$B$2:$B$2047,I$4)*AVERAGEIFS('all sales summary'!$I$2:$I$2047,'all sales summary'!$A$2:$A$2047,$A7,'all sales summary'!$B$2:$B$2047,I$4)))</f>
        <v>2.7051465193883413E-2</v>
      </c>
      <c r="J7" s="60">
        <f>(AVERAGEIFS('city centre offline'!$L$2:$L$2047,'city centre offline'!$A$2:$A$2047,$A7,'city centre offline'!$B$2:$B$2047,J$4)*AVERAGEIFS('all sales summary'!$I$2:$I$2047,'all sales summary'!$A$2:$A$2047,$A7,'all sales summary'!$B$2:$B$2047,J$4))/((AVERAGEIFS('overall city offline'!$L$2:$L$2047,'overall city offline'!$A$2:$A$2047,$A7,'overall city offline'!$B$2:$B$2047,J$4)*(1-AVERAGEIFS('all sales summary'!$I$2:$I$2047,'all sales summary'!$A$2:$A$2047,$A7,'all sales summary'!$B$2:$B$2047,J$4)))+(AVERAGEIFS('city centre offline'!$L$2:$L$2047,'city centre offline'!$A$2:$A$2047,$A7,'city centre offline'!$B$2:$B$2047,J$4)*AVERAGEIFS('all sales summary'!$I$2:$I$2047,'all sales summary'!$A$2:$A$2047,$A7,'all sales summary'!$B$2:$B$2047,J$4)))</f>
        <v>2.7647663312908275E-2</v>
      </c>
      <c r="K7" s="60">
        <f>(AVERAGEIFS('city centre offline'!$L$2:$L$2047,'city centre offline'!$A$2:$A$2047,$A7,'city centre offline'!$B$2:$B$2047,K$4)*AVERAGEIFS('all sales summary'!$I$2:$I$2047,'all sales summary'!$A$2:$A$2047,$A7,'all sales summary'!$B$2:$B$2047,K$4))/((AVERAGEIFS('overall city offline'!$L$2:$L$2047,'overall city offline'!$A$2:$A$2047,$A7,'overall city offline'!$B$2:$B$2047,K$4)*(1-AVERAGEIFS('all sales summary'!$I$2:$I$2047,'all sales summary'!$A$2:$A$2047,$A7,'all sales summary'!$B$2:$B$2047,K$4)))+(AVERAGEIFS('city centre offline'!$L$2:$L$2047,'city centre offline'!$A$2:$A$2047,$A7,'city centre offline'!$B$2:$B$2047,K$4)*AVERAGEIFS('all sales summary'!$I$2:$I$2047,'all sales summary'!$A$2:$A$2047,$A7,'all sales summary'!$B$2:$B$2047,K$4)))</f>
        <v>2.8099916499834929E-2</v>
      </c>
      <c r="L7" s="60">
        <f>(AVERAGEIFS('city centre offline'!$L$2:$L$2047,'city centre offline'!$A$2:$A$2047,$A7,'city centre offline'!$B$2:$B$2047,L$4)*AVERAGEIFS('all sales summary'!$I$2:$I$2047,'all sales summary'!$A$2:$A$2047,$A7,'all sales summary'!$B$2:$B$2047,L$4))/((AVERAGEIFS('overall city offline'!$L$2:$L$2047,'overall city offline'!$A$2:$A$2047,$A7,'overall city offline'!$B$2:$B$2047,L$4)*(1-AVERAGEIFS('all sales summary'!$I$2:$I$2047,'all sales summary'!$A$2:$A$2047,$A7,'all sales summary'!$B$2:$B$2047,L$4)))+(AVERAGEIFS('city centre offline'!$L$2:$L$2047,'city centre offline'!$A$2:$A$2047,$A7,'city centre offline'!$B$2:$B$2047,L$4)*AVERAGEIFS('all sales summary'!$I$2:$I$2047,'all sales summary'!$A$2:$A$2047,$A7,'all sales summary'!$B$2:$B$2047,L$4)))</f>
        <v>2.7460480670874584E-2</v>
      </c>
      <c r="M7" s="60">
        <f>(AVERAGEIFS('city centre offline'!$L$2:$L$2047,'city centre offline'!$A$2:$A$2047,$A7,'city centre offline'!$B$2:$B$2047,M$4)*AVERAGEIFS('all sales summary'!$I$2:$I$2047,'all sales summary'!$A$2:$A$2047,$A7,'all sales summary'!$B$2:$B$2047,M$4))/((AVERAGEIFS('overall city offline'!$L$2:$L$2047,'overall city offline'!$A$2:$A$2047,$A7,'overall city offline'!$B$2:$B$2047,M$4)*(1-AVERAGEIFS('all sales summary'!$I$2:$I$2047,'all sales summary'!$A$2:$A$2047,$A7,'all sales summary'!$B$2:$B$2047,M$4)))+(AVERAGEIFS('city centre offline'!$L$2:$L$2047,'city centre offline'!$A$2:$A$2047,$A7,'city centre offline'!$B$2:$B$2047,M$4)*AVERAGEIFS('all sales summary'!$I$2:$I$2047,'all sales summary'!$A$2:$A$2047,$A7,'all sales summary'!$B$2:$B$2047,M$4)))</f>
        <v>2.5448351532905464E-2</v>
      </c>
      <c r="N7" s="60">
        <f>(AVERAGEIFS('city centre offline'!$L$2:$L$2047,'city centre offline'!$A$2:$A$2047,$A7,'city centre offline'!$B$2:$B$2047,N$4)*AVERAGEIFS('all sales summary'!$I$2:$I$2047,'all sales summary'!$A$2:$A$2047,$A7,'all sales summary'!$B$2:$B$2047,N$4))/((AVERAGEIFS('overall city offline'!$L$2:$L$2047,'overall city offline'!$A$2:$A$2047,$A7,'overall city offline'!$B$2:$B$2047,N$4)*(1-AVERAGEIFS('all sales summary'!$I$2:$I$2047,'all sales summary'!$A$2:$A$2047,$A7,'all sales summary'!$B$2:$B$2047,N$4)))+(AVERAGEIFS('city centre offline'!$L$2:$L$2047,'city centre offline'!$A$2:$A$2047,$A7,'city centre offline'!$B$2:$B$2047,N$4)*AVERAGEIFS('all sales summary'!$I$2:$I$2047,'all sales summary'!$A$2:$A$2047,$A7,'all sales summary'!$B$2:$B$2047,N$4)))</f>
        <v>2.8328931602472525E-2</v>
      </c>
      <c r="O7" s="60">
        <f>(AVERAGEIFS('city centre offline'!$L$2:$L$2047,'city centre offline'!$A$2:$A$2047,$A7,'city centre offline'!$B$2:$B$2047,O$4)*AVERAGEIFS('all sales summary'!$I$2:$I$2047,'all sales summary'!$A$2:$A$2047,$A7,'all sales summary'!$B$2:$B$2047,O$4))/((AVERAGEIFS('overall city offline'!$L$2:$L$2047,'overall city offline'!$A$2:$A$2047,$A7,'overall city offline'!$B$2:$B$2047,O$4)*(1-AVERAGEIFS('all sales summary'!$I$2:$I$2047,'all sales summary'!$A$2:$A$2047,$A7,'all sales summary'!$B$2:$B$2047,O$4)))+(AVERAGEIFS('city centre offline'!$L$2:$L$2047,'city centre offline'!$A$2:$A$2047,$A7,'city centre offline'!$B$2:$B$2047,O$4)*AVERAGEIFS('all sales summary'!$I$2:$I$2047,'all sales summary'!$A$2:$A$2047,$A7,'all sales summary'!$B$2:$B$2047,O$4)))</f>
        <v>2.7506400110728108E-2</v>
      </c>
      <c r="P7" s="60">
        <f>(AVERAGEIFS('city centre offline'!$L$2:$L$2047,'city centre offline'!$A$2:$A$2047,$A7,'city centre offline'!$B$2:$B$2047,P$4)*AVERAGEIFS('all sales summary'!$I$2:$I$2047,'all sales summary'!$A$2:$A$2047,$A7,'all sales summary'!$B$2:$B$2047,P$4))/((AVERAGEIFS('overall city offline'!$L$2:$L$2047,'overall city offline'!$A$2:$A$2047,$A7,'overall city offline'!$B$2:$B$2047,P$4)*(1-AVERAGEIFS('all sales summary'!$I$2:$I$2047,'all sales summary'!$A$2:$A$2047,$A7,'all sales summary'!$B$2:$B$2047,P$4)))+(AVERAGEIFS('city centre offline'!$L$2:$L$2047,'city centre offline'!$A$2:$A$2047,$A7,'city centre offline'!$B$2:$B$2047,P$4)*AVERAGEIFS('all sales summary'!$I$2:$I$2047,'all sales summary'!$A$2:$A$2047,$A7,'all sales summary'!$B$2:$B$2047,P$4)))</f>
        <v>2.8090667118909923E-2</v>
      </c>
      <c r="Q7" s="60">
        <f>(AVERAGEIFS('city centre offline'!$L$2:$L$2047,'city centre offline'!$A$2:$A$2047,$A7,'city centre offline'!$B$2:$B$2047,Q$4)*AVERAGEIFS('all sales summary'!$I$2:$I$2047,'all sales summary'!$A$2:$A$2047,$A7,'all sales summary'!$B$2:$B$2047,Q$4))/((AVERAGEIFS('overall city offline'!$L$2:$L$2047,'overall city offline'!$A$2:$A$2047,$A7,'overall city offline'!$B$2:$B$2047,Q$4)*(1-AVERAGEIFS('all sales summary'!$I$2:$I$2047,'all sales summary'!$A$2:$A$2047,$A7,'all sales summary'!$B$2:$B$2047,Q$4)))+(AVERAGEIFS('city centre offline'!$L$2:$L$2047,'city centre offline'!$A$2:$A$2047,$A7,'city centre offline'!$B$2:$B$2047,Q$4)*AVERAGEIFS('all sales summary'!$I$2:$I$2047,'all sales summary'!$A$2:$A$2047,$A7,'all sales summary'!$B$2:$B$2047,Q$4)))</f>
        <v>2.4615618186235429E-2</v>
      </c>
      <c r="R7" s="60">
        <f>(AVERAGEIFS('city centre offline'!$L$2:$L$2047,'city centre offline'!$A$2:$A$2047,$A7,'city centre offline'!$B$2:$B$2047,R$4)*AVERAGEIFS('all sales summary'!$I$2:$I$2047,'all sales summary'!$A$2:$A$2047,$A7,'all sales summary'!$B$2:$B$2047,R$4))/((AVERAGEIFS('overall city offline'!$L$2:$L$2047,'overall city offline'!$A$2:$A$2047,$A7,'overall city offline'!$B$2:$B$2047,R$4)*(1-AVERAGEIFS('all sales summary'!$I$2:$I$2047,'all sales summary'!$A$2:$A$2047,$A7,'all sales summary'!$B$2:$B$2047,R$4)))+(AVERAGEIFS('city centre offline'!$L$2:$L$2047,'city centre offline'!$A$2:$A$2047,$A7,'city centre offline'!$B$2:$B$2047,R$4)*AVERAGEIFS('all sales summary'!$I$2:$I$2047,'all sales summary'!$A$2:$A$2047,$A7,'all sales summary'!$B$2:$B$2047,R$4)))</f>
        <v>2.4967097198856467E-2</v>
      </c>
      <c r="S7" s="60">
        <f>(AVERAGEIFS('city centre offline'!$L$2:$L$2047,'city centre offline'!$A$2:$A$2047,$A7,'city centre offline'!$B$2:$B$2047,S$4)*AVERAGEIFS('all sales summary'!$I$2:$I$2047,'all sales summary'!$A$2:$A$2047,$A7,'all sales summary'!$B$2:$B$2047,S$4))/((AVERAGEIFS('overall city offline'!$L$2:$L$2047,'overall city offline'!$A$2:$A$2047,$A7,'overall city offline'!$B$2:$B$2047,S$4)*(1-AVERAGEIFS('all sales summary'!$I$2:$I$2047,'all sales summary'!$A$2:$A$2047,$A7,'all sales summary'!$B$2:$B$2047,S$4)))+(AVERAGEIFS('city centre offline'!$L$2:$L$2047,'city centre offline'!$A$2:$A$2047,$A7,'city centre offline'!$B$2:$B$2047,S$4)*AVERAGEIFS('all sales summary'!$I$2:$I$2047,'all sales summary'!$A$2:$A$2047,$A7,'all sales summary'!$B$2:$B$2047,S$4)))</f>
        <v>2.4293362473772111E-2</v>
      </c>
      <c r="T7" s="60">
        <f>(AVERAGEIFS('city centre offline'!$L$2:$L$2047,'city centre offline'!$A$2:$A$2047,$A7,'city centre offline'!$B$2:$B$2047,T$4)*AVERAGEIFS('all sales summary'!$I$2:$I$2047,'all sales summary'!$A$2:$A$2047,$A7,'all sales summary'!$B$2:$B$2047,T$4))/((AVERAGEIFS('overall city offline'!$L$2:$L$2047,'overall city offline'!$A$2:$A$2047,$A7,'overall city offline'!$B$2:$B$2047,T$4)*(1-AVERAGEIFS('all sales summary'!$I$2:$I$2047,'all sales summary'!$A$2:$A$2047,$A7,'all sales summary'!$B$2:$B$2047,T$4)))+(AVERAGEIFS('city centre offline'!$L$2:$L$2047,'city centre offline'!$A$2:$A$2047,$A7,'city centre offline'!$B$2:$B$2047,T$4)*AVERAGEIFS('all sales summary'!$I$2:$I$2047,'all sales summary'!$A$2:$A$2047,$A7,'all sales summary'!$B$2:$B$2047,T$4)))</f>
        <v>2.5347362278935307E-2</v>
      </c>
      <c r="U7" s="60">
        <f>(AVERAGEIFS('city centre offline'!$L$2:$L$2047,'city centre offline'!$A$2:$A$2047,$A7,'city centre offline'!$B$2:$B$2047,U$4)*AVERAGEIFS('all sales summary'!$I$2:$I$2047,'all sales summary'!$A$2:$A$2047,$A7,'all sales summary'!$B$2:$B$2047,U$4))/((AVERAGEIFS('overall city offline'!$L$2:$L$2047,'overall city offline'!$A$2:$A$2047,$A7,'overall city offline'!$B$2:$B$2047,U$4)*(1-AVERAGEIFS('all sales summary'!$I$2:$I$2047,'all sales summary'!$A$2:$A$2047,$A7,'all sales summary'!$B$2:$B$2047,U$4)))+(AVERAGEIFS('city centre offline'!$L$2:$L$2047,'city centre offline'!$A$2:$A$2047,$A7,'city centre offline'!$B$2:$B$2047,U$4)*AVERAGEIFS('all sales summary'!$I$2:$I$2047,'all sales summary'!$A$2:$A$2047,$A7,'all sales summary'!$B$2:$B$2047,U$4)))</f>
        <v>2.552164771517814E-2</v>
      </c>
      <c r="V7" s="60">
        <f>(AVERAGEIFS('city centre offline'!$L$2:$L$2047,'city centre offline'!$A$2:$A$2047,$A7,'city centre offline'!$B$2:$B$2047,V$4)*AVERAGEIFS('all sales summary'!$I$2:$I$2047,'all sales summary'!$A$2:$A$2047,$A7,'all sales summary'!$B$2:$B$2047,V$4))/((AVERAGEIFS('overall city offline'!$L$2:$L$2047,'overall city offline'!$A$2:$A$2047,$A7,'overall city offline'!$B$2:$B$2047,V$4)*(1-AVERAGEIFS('all sales summary'!$I$2:$I$2047,'all sales summary'!$A$2:$A$2047,$A7,'all sales summary'!$B$2:$B$2047,V$4)))+(AVERAGEIFS('city centre offline'!$L$2:$L$2047,'city centre offline'!$A$2:$A$2047,$A7,'city centre offline'!$B$2:$B$2047,V$4)*AVERAGEIFS('all sales summary'!$I$2:$I$2047,'all sales summary'!$A$2:$A$2047,$A7,'all sales summary'!$B$2:$B$2047,V$4)))</f>
        <v>2.6408026803029335E-2</v>
      </c>
      <c r="W7" s="60">
        <f>(AVERAGEIFS('city centre offline'!$L$2:$L$2047,'city centre offline'!$A$2:$A$2047,$A7,'city centre offline'!$B$2:$B$2047,W$4)*AVERAGEIFS('all sales summary'!$I$2:$I$2047,'all sales summary'!$A$2:$A$2047,$A7,'all sales summary'!$B$2:$B$2047,W$4))/((AVERAGEIFS('overall city offline'!$L$2:$L$2047,'overall city offline'!$A$2:$A$2047,$A7,'overall city offline'!$B$2:$B$2047,W$4)*(1-AVERAGEIFS('all sales summary'!$I$2:$I$2047,'all sales summary'!$A$2:$A$2047,$A7,'all sales summary'!$B$2:$B$2047,W$4)))+(AVERAGEIFS('city centre offline'!$L$2:$L$2047,'city centre offline'!$A$2:$A$2047,$A7,'city centre offline'!$B$2:$B$2047,W$4)*AVERAGEIFS('all sales summary'!$I$2:$I$2047,'all sales summary'!$A$2:$A$2047,$A7,'all sales summary'!$B$2:$B$2047,W$4)))</f>
        <v>2.6533006125350068E-2</v>
      </c>
      <c r="X7" s="60">
        <f>(AVERAGEIFS('city centre offline'!$L$2:$L$2047,'city centre offline'!$A$2:$A$2047,$A7,'city centre offline'!$B$2:$B$2047,X$4)*AVERAGEIFS('all sales summary'!$I$2:$I$2047,'all sales summary'!$A$2:$A$2047,$A7,'all sales summary'!$B$2:$B$2047,X$4))/((AVERAGEIFS('overall city offline'!$L$2:$L$2047,'overall city offline'!$A$2:$A$2047,$A7,'overall city offline'!$B$2:$B$2047,X$4)*(1-AVERAGEIFS('all sales summary'!$I$2:$I$2047,'all sales summary'!$A$2:$A$2047,$A7,'all sales summary'!$B$2:$B$2047,X$4)))+(AVERAGEIFS('city centre offline'!$L$2:$L$2047,'city centre offline'!$A$2:$A$2047,$A7,'city centre offline'!$B$2:$B$2047,X$4)*AVERAGEIFS('all sales summary'!$I$2:$I$2047,'all sales summary'!$A$2:$A$2047,$A7,'all sales summary'!$B$2:$B$2047,X$4)))</f>
        <v>2.5597914378464787E-2</v>
      </c>
      <c r="Y7" s="60">
        <f>(AVERAGEIFS('city centre offline'!$L$2:$L$2047,'city centre offline'!$A$2:$A$2047,$A7,'city centre offline'!$B$2:$B$2047,Y$4)*AVERAGEIFS('all sales summary'!$I$2:$I$2047,'all sales summary'!$A$2:$A$2047,$A7,'all sales summary'!$B$2:$B$2047,Y$4))/((AVERAGEIFS('overall city offline'!$L$2:$L$2047,'overall city offline'!$A$2:$A$2047,$A7,'overall city offline'!$B$2:$B$2047,Y$4)*(1-AVERAGEIFS('all sales summary'!$I$2:$I$2047,'all sales summary'!$A$2:$A$2047,$A7,'all sales summary'!$B$2:$B$2047,Y$4)))+(AVERAGEIFS('city centre offline'!$L$2:$L$2047,'city centre offline'!$A$2:$A$2047,$A7,'city centre offline'!$B$2:$B$2047,Y$4)*AVERAGEIFS('all sales summary'!$I$2:$I$2047,'all sales summary'!$A$2:$A$2047,$A7,'all sales summary'!$B$2:$B$2047,Y$4)))</f>
        <v>2.5313983719675276E-2</v>
      </c>
      <c r="Z7" s="60">
        <f>(AVERAGEIFS('city centre offline'!$L$2:$L$2047,'city centre offline'!$A$2:$A$2047,$A7,'city centre offline'!$B$2:$B$2047,Z$4)*AVERAGEIFS('all sales summary'!$I$2:$I$2047,'all sales summary'!$A$2:$A$2047,$A7,'all sales summary'!$B$2:$B$2047,Z$4))/((AVERAGEIFS('overall city offline'!$L$2:$L$2047,'overall city offline'!$A$2:$A$2047,$A7,'overall city offline'!$B$2:$B$2047,Z$4)*(1-AVERAGEIFS('all sales summary'!$I$2:$I$2047,'all sales summary'!$A$2:$A$2047,$A7,'all sales summary'!$B$2:$B$2047,Z$4)))+(AVERAGEIFS('city centre offline'!$L$2:$L$2047,'city centre offline'!$A$2:$A$2047,$A7,'city centre offline'!$B$2:$B$2047,Z$4)*AVERAGEIFS('all sales summary'!$I$2:$I$2047,'all sales summary'!$A$2:$A$2047,$A7,'all sales summary'!$B$2:$B$2047,Z$4)))</f>
        <v>2.5924988349475615E-2</v>
      </c>
      <c r="AA7" s="60">
        <f>(AVERAGEIFS('city centre offline'!$L$2:$L$2047,'city centre offline'!$A$2:$A$2047,$A7,'city centre offline'!$B$2:$B$2047,AA$4)*AVERAGEIFS('all sales summary'!$I$2:$I$2047,'all sales summary'!$A$2:$A$2047,$A7,'all sales summary'!$B$2:$B$2047,AA$4))/((AVERAGEIFS('overall city offline'!$L$2:$L$2047,'overall city offline'!$A$2:$A$2047,$A7,'overall city offline'!$B$2:$B$2047,AA$4)*(1-AVERAGEIFS('all sales summary'!$I$2:$I$2047,'all sales summary'!$A$2:$A$2047,$A7,'all sales summary'!$B$2:$B$2047,AA$4)))+(AVERAGEIFS('city centre offline'!$L$2:$L$2047,'city centre offline'!$A$2:$A$2047,$A7,'city centre offline'!$B$2:$B$2047,AA$4)*AVERAGEIFS('all sales summary'!$I$2:$I$2047,'all sales summary'!$A$2:$A$2047,$A7,'all sales summary'!$B$2:$B$2047,AA$4)))</f>
        <v>2.6301298149242522E-2</v>
      </c>
      <c r="AB7" s="60">
        <f>(AVERAGEIFS('city centre offline'!$L$2:$L$2047,'city centre offline'!$A$2:$A$2047,$A7,'city centre offline'!$B$2:$B$2047,AB$4)*AVERAGEIFS('all sales summary'!$I$2:$I$2047,'all sales summary'!$A$2:$A$2047,$A7,'all sales summary'!$B$2:$B$2047,AB$4))/((AVERAGEIFS('overall city offline'!$L$2:$L$2047,'overall city offline'!$A$2:$A$2047,$A7,'overall city offline'!$B$2:$B$2047,AB$4)*(1-AVERAGEIFS('all sales summary'!$I$2:$I$2047,'all sales summary'!$A$2:$A$2047,$A7,'all sales summary'!$B$2:$B$2047,AB$4)))+(AVERAGEIFS('city centre offline'!$L$2:$L$2047,'city centre offline'!$A$2:$A$2047,$A7,'city centre offline'!$B$2:$B$2047,AB$4)*AVERAGEIFS('all sales summary'!$I$2:$I$2047,'all sales summary'!$A$2:$A$2047,$A7,'all sales summary'!$B$2:$B$2047,AB$4)))</f>
        <v>2.4147716657217596E-2</v>
      </c>
      <c r="AC7" s="60">
        <f>(AVERAGEIFS('city centre offline'!$L$2:$L$2047,'city centre offline'!$A$2:$A$2047,$A7,'city centre offline'!$B$2:$B$2047,AC$4)*AVERAGEIFS('all sales summary'!$I$2:$I$2047,'all sales summary'!$A$2:$A$2047,$A7,'all sales summary'!$B$2:$B$2047,AC$4))/((AVERAGEIFS('overall city offline'!$L$2:$L$2047,'overall city offline'!$A$2:$A$2047,$A7,'overall city offline'!$B$2:$B$2047,AC$4)*(1-AVERAGEIFS('all sales summary'!$I$2:$I$2047,'all sales summary'!$A$2:$A$2047,$A7,'all sales summary'!$B$2:$B$2047,AC$4)))+(AVERAGEIFS('city centre offline'!$L$2:$L$2047,'city centre offline'!$A$2:$A$2047,$A7,'city centre offline'!$B$2:$B$2047,AC$4)*AVERAGEIFS('all sales summary'!$I$2:$I$2047,'all sales summary'!$A$2:$A$2047,$A7,'all sales summary'!$B$2:$B$2047,AC$4)))</f>
        <v>2.7781095541567904E-2</v>
      </c>
      <c r="AD7" s="60">
        <f>(AVERAGEIFS('city centre offline'!$L$2:$L$2047,'city centre offline'!$A$2:$A$2047,$A7,'city centre offline'!$B$2:$B$2047,AD$4)*AVERAGEIFS('all sales summary'!$I$2:$I$2047,'all sales summary'!$A$2:$A$2047,$A7,'all sales summary'!$B$2:$B$2047,AD$4))/((AVERAGEIFS('overall city offline'!$L$2:$L$2047,'overall city offline'!$A$2:$A$2047,$A7,'overall city offline'!$B$2:$B$2047,AD$4)*(1-AVERAGEIFS('all sales summary'!$I$2:$I$2047,'all sales summary'!$A$2:$A$2047,$A7,'all sales summary'!$B$2:$B$2047,AD$4)))+(AVERAGEIFS('city centre offline'!$L$2:$L$2047,'city centre offline'!$A$2:$A$2047,$A7,'city centre offline'!$B$2:$B$2047,AD$4)*AVERAGEIFS('all sales summary'!$I$2:$I$2047,'all sales summary'!$A$2:$A$2047,$A7,'all sales summary'!$B$2:$B$2047,AD$4)))</f>
        <v>3.0626327897421028E-2</v>
      </c>
      <c r="AE7" s="60">
        <f>(AVERAGEIFS('city centre offline'!$L$2:$L$2047,'city centre offline'!$A$2:$A$2047,$A7,'city centre offline'!$B$2:$B$2047,AE$4)*AVERAGEIFS('all sales summary'!$I$2:$I$2047,'all sales summary'!$A$2:$A$2047,$A7,'all sales summary'!$B$2:$B$2047,AE$4))/((AVERAGEIFS('overall city offline'!$L$2:$L$2047,'overall city offline'!$A$2:$A$2047,$A7,'overall city offline'!$B$2:$B$2047,AE$4)*(1-AVERAGEIFS('all sales summary'!$I$2:$I$2047,'all sales summary'!$A$2:$A$2047,$A7,'all sales summary'!$B$2:$B$2047,AE$4)))+(AVERAGEIFS('city centre offline'!$L$2:$L$2047,'city centre offline'!$A$2:$A$2047,$A7,'city centre offline'!$B$2:$B$2047,AE$4)*AVERAGEIFS('all sales summary'!$I$2:$I$2047,'all sales summary'!$A$2:$A$2047,$A7,'all sales summary'!$B$2:$B$2047,AE$4)))</f>
        <v>3.0853851103820377E-2</v>
      </c>
      <c r="AF7" s="60">
        <f>(AVERAGEIFS('city centre offline'!$L$2:$L$2047,'city centre offline'!$A$2:$A$2047,$A7,'city centre offline'!$B$2:$B$2047,AF$4)*AVERAGEIFS('all sales summary'!$I$2:$I$2047,'all sales summary'!$A$2:$A$2047,$A7,'all sales summary'!$B$2:$B$2047,AF$4))/((AVERAGEIFS('overall city offline'!$L$2:$L$2047,'overall city offline'!$A$2:$A$2047,$A7,'overall city offline'!$B$2:$B$2047,AF$4)*(1-AVERAGEIFS('all sales summary'!$I$2:$I$2047,'all sales summary'!$A$2:$A$2047,$A7,'all sales summary'!$B$2:$B$2047,AF$4)))+(AVERAGEIFS('city centre offline'!$L$2:$L$2047,'city centre offline'!$A$2:$A$2047,$A7,'city centre offline'!$B$2:$B$2047,AF$4)*AVERAGEIFS('all sales summary'!$I$2:$I$2047,'all sales summary'!$A$2:$A$2047,$A7,'all sales summary'!$B$2:$B$2047,AF$4)))</f>
        <v>2.9170345050608355E-2</v>
      </c>
      <c r="AG7" s="60">
        <f>(AVERAGEIFS('city centre offline'!$L$2:$L$2047,'city centre offline'!$A$2:$A$2047,$A7,'city centre offline'!$B$2:$B$2047,AG$4)*AVERAGEIFS('all sales summary'!$I$2:$I$2047,'all sales summary'!$A$2:$A$2047,$A7,'all sales summary'!$B$2:$B$2047,AG$4))/((AVERAGEIFS('overall city offline'!$L$2:$L$2047,'overall city offline'!$A$2:$A$2047,$A7,'overall city offline'!$B$2:$B$2047,AG$4)*(1-AVERAGEIFS('all sales summary'!$I$2:$I$2047,'all sales summary'!$A$2:$A$2047,$A7,'all sales summary'!$B$2:$B$2047,AG$4)))+(AVERAGEIFS('city centre offline'!$L$2:$L$2047,'city centre offline'!$A$2:$A$2047,$A7,'city centre offline'!$B$2:$B$2047,AG$4)*AVERAGEIFS('all sales summary'!$I$2:$I$2047,'all sales summary'!$A$2:$A$2047,$A7,'all sales summary'!$B$2:$B$2047,AG$4)))</f>
        <v>3.0571797853163541E-2</v>
      </c>
      <c r="AH7" s="60">
        <f>(AVERAGEIFS('city centre offline'!$L$2:$L$2047,'city centre offline'!$A$2:$A$2047,$A7,'city centre offline'!$B$2:$B$2047,AH$4)*AVERAGEIFS('all sales summary'!$I$2:$I$2047,'all sales summary'!$A$2:$A$2047,$A7,'all sales summary'!$B$2:$B$2047,AH$4))/((AVERAGEIFS('overall city offline'!$L$2:$L$2047,'overall city offline'!$A$2:$A$2047,$A7,'overall city offline'!$B$2:$B$2047,AH$4)*(1-AVERAGEIFS('all sales summary'!$I$2:$I$2047,'all sales summary'!$A$2:$A$2047,$A7,'all sales summary'!$B$2:$B$2047,AH$4)))+(AVERAGEIFS('city centre offline'!$L$2:$L$2047,'city centre offline'!$A$2:$A$2047,$A7,'city centre offline'!$B$2:$B$2047,AH$4)*AVERAGEIFS('all sales summary'!$I$2:$I$2047,'all sales summary'!$A$2:$A$2047,$A7,'all sales summary'!$B$2:$B$2047,AH$4)))</f>
        <v>3.2305788414294843E-2</v>
      </c>
    </row>
    <row r="8" spans="1:34" x14ac:dyDescent="0.3">
      <c r="A8" t="s">
        <v>10</v>
      </c>
      <c r="B8" s="60">
        <f>(AVERAGEIFS('city centre offline'!$L$2:$L$2047,'city centre offline'!$A$2:$A$2047,$A8,'city centre offline'!$B$2:$B$2047,B$4)*AVERAGEIFS('all sales summary'!$I$2:$I$2047,'all sales summary'!$A$2:$A$2047,$A8,'all sales summary'!$B$2:$B$2047,B$4))/((AVERAGEIFS('overall city offline'!$L$2:$L$2047,'overall city offline'!$A$2:$A$2047,$A8,'overall city offline'!$B$2:$B$2047,B$4)*(1-AVERAGEIFS('all sales summary'!$I$2:$I$2047,'all sales summary'!$A$2:$A$2047,$A8,'all sales summary'!$B$2:$B$2047,B$4)))+(AVERAGEIFS('city centre offline'!$L$2:$L$2047,'city centre offline'!$A$2:$A$2047,$A8,'city centre offline'!$B$2:$B$2047,B$4)*AVERAGEIFS('all sales summary'!$I$2:$I$2047,'all sales summary'!$A$2:$A$2047,$A8,'all sales summary'!$B$2:$B$2047,B$4)))</f>
        <v>9.4576484755343151E-2</v>
      </c>
      <c r="C8" s="60">
        <f>(AVERAGEIFS('city centre offline'!$L$2:$L$2047,'city centre offline'!$A$2:$A$2047,$A8,'city centre offline'!$B$2:$B$2047,C$4)*AVERAGEIFS('all sales summary'!$I$2:$I$2047,'all sales summary'!$A$2:$A$2047,$A8,'all sales summary'!$B$2:$B$2047,C$4))/((AVERAGEIFS('overall city offline'!$L$2:$L$2047,'overall city offline'!$A$2:$A$2047,$A8,'overall city offline'!$B$2:$B$2047,C$4)*(1-AVERAGEIFS('all sales summary'!$I$2:$I$2047,'all sales summary'!$A$2:$A$2047,$A8,'all sales summary'!$B$2:$B$2047,C$4)))+(AVERAGEIFS('city centre offline'!$L$2:$L$2047,'city centre offline'!$A$2:$A$2047,$A8,'city centre offline'!$B$2:$B$2047,C$4)*AVERAGEIFS('all sales summary'!$I$2:$I$2047,'all sales summary'!$A$2:$A$2047,$A8,'all sales summary'!$B$2:$B$2047,C$4)))</f>
        <v>9.3542189032657902E-2</v>
      </c>
      <c r="D8" s="60">
        <f>(AVERAGEIFS('city centre offline'!$L$2:$L$2047,'city centre offline'!$A$2:$A$2047,$A8,'city centre offline'!$B$2:$B$2047,D$4)*AVERAGEIFS('all sales summary'!$I$2:$I$2047,'all sales summary'!$A$2:$A$2047,$A8,'all sales summary'!$B$2:$B$2047,D$4))/((AVERAGEIFS('overall city offline'!$L$2:$L$2047,'overall city offline'!$A$2:$A$2047,$A8,'overall city offline'!$B$2:$B$2047,D$4)*(1-AVERAGEIFS('all sales summary'!$I$2:$I$2047,'all sales summary'!$A$2:$A$2047,$A8,'all sales summary'!$B$2:$B$2047,D$4)))+(AVERAGEIFS('city centre offline'!$L$2:$L$2047,'city centre offline'!$A$2:$A$2047,$A8,'city centre offline'!$B$2:$B$2047,D$4)*AVERAGEIFS('all sales summary'!$I$2:$I$2047,'all sales summary'!$A$2:$A$2047,$A8,'all sales summary'!$B$2:$B$2047,D$4)))</f>
        <v>9.4544152704541154E-2</v>
      </c>
      <c r="E8" s="60">
        <f>(AVERAGEIFS('city centre offline'!$L$2:$L$2047,'city centre offline'!$A$2:$A$2047,$A8,'city centre offline'!$B$2:$B$2047,E$4)*AVERAGEIFS('all sales summary'!$I$2:$I$2047,'all sales summary'!$A$2:$A$2047,$A8,'all sales summary'!$B$2:$B$2047,E$4))/((AVERAGEIFS('overall city offline'!$L$2:$L$2047,'overall city offline'!$A$2:$A$2047,$A8,'overall city offline'!$B$2:$B$2047,E$4)*(1-AVERAGEIFS('all sales summary'!$I$2:$I$2047,'all sales summary'!$A$2:$A$2047,$A8,'all sales summary'!$B$2:$B$2047,E$4)))+(AVERAGEIFS('city centre offline'!$L$2:$L$2047,'city centre offline'!$A$2:$A$2047,$A8,'city centre offline'!$B$2:$B$2047,E$4)*AVERAGEIFS('all sales summary'!$I$2:$I$2047,'all sales summary'!$A$2:$A$2047,$A8,'all sales summary'!$B$2:$B$2047,E$4)))</f>
        <v>9.3839233250247234E-2</v>
      </c>
      <c r="F8" s="60">
        <f>(AVERAGEIFS('city centre offline'!$L$2:$L$2047,'city centre offline'!$A$2:$A$2047,$A8,'city centre offline'!$B$2:$B$2047,F$4)*AVERAGEIFS('all sales summary'!$I$2:$I$2047,'all sales summary'!$A$2:$A$2047,$A8,'all sales summary'!$B$2:$B$2047,F$4))/((AVERAGEIFS('overall city offline'!$L$2:$L$2047,'overall city offline'!$A$2:$A$2047,$A8,'overall city offline'!$B$2:$B$2047,F$4)*(1-AVERAGEIFS('all sales summary'!$I$2:$I$2047,'all sales summary'!$A$2:$A$2047,$A8,'all sales summary'!$B$2:$B$2047,F$4)))+(AVERAGEIFS('city centre offline'!$L$2:$L$2047,'city centre offline'!$A$2:$A$2047,$A8,'city centre offline'!$B$2:$B$2047,F$4)*AVERAGEIFS('all sales summary'!$I$2:$I$2047,'all sales summary'!$A$2:$A$2047,$A8,'all sales summary'!$B$2:$B$2047,F$4)))</f>
        <v>9.3689311879713216E-2</v>
      </c>
      <c r="G8" s="60">
        <f>(AVERAGEIFS('city centre offline'!$L$2:$L$2047,'city centre offline'!$A$2:$A$2047,$A8,'city centre offline'!$B$2:$B$2047,G$4)*AVERAGEIFS('all sales summary'!$I$2:$I$2047,'all sales summary'!$A$2:$A$2047,$A8,'all sales summary'!$B$2:$B$2047,G$4))/((AVERAGEIFS('overall city offline'!$L$2:$L$2047,'overall city offline'!$A$2:$A$2047,$A8,'overall city offline'!$B$2:$B$2047,G$4)*(1-AVERAGEIFS('all sales summary'!$I$2:$I$2047,'all sales summary'!$A$2:$A$2047,$A8,'all sales summary'!$B$2:$B$2047,G$4)))+(AVERAGEIFS('city centre offline'!$L$2:$L$2047,'city centre offline'!$A$2:$A$2047,$A8,'city centre offline'!$B$2:$B$2047,G$4)*AVERAGEIFS('all sales summary'!$I$2:$I$2047,'all sales summary'!$A$2:$A$2047,$A8,'all sales summary'!$B$2:$B$2047,G$4)))</f>
        <v>8.9433260089992458E-2</v>
      </c>
      <c r="H8" s="60">
        <f>(AVERAGEIFS('city centre offline'!$L$2:$L$2047,'city centre offline'!$A$2:$A$2047,$A8,'city centre offline'!$B$2:$B$2047,H$4)*AVERAGEIFS('all sales summary'!$I$2:$I$2047,'all sales summary'!$A$2:$A$2047,$A8,'all sales summary'!$B$2:$B$2047,H$4))/((AVERAGEIFS('overall city offline'!$L$2:$L$2047,'overall city offline'!$A$2:$A$2047,$A8,'overall city offline'!$B$2:$B$2047,H$4)*(1-AVERAGEIFS('all sales summary'!$I$2:$I$2047,'all sales summary'!$A$2:$A$2047,$A8,'all sales summary'!$B$2:$B$2047,H$4)))+(AVERAGEIFS('city centre offline'!$L$2:$L$2047,'city centre offline'!$A$2:$A$2047,$A8,'city centre offline'!$B$2:$B$2047,H$4)*AVERAGEIFS('all sales summary'!$I$2:$I$2047,'all sales summary'!$A$2:$A$2047,$A8,'all sales summary'!$B$2:$B$2047,H$4)))</f>
        <v>9.1073317433267367E-2</v>
      </c>
      <c r="I8" s="60">
        <f>(AVERAGEIFS('city centre offline'!$L$2:$L$2047,'city centre offline'!$A$2:$A$2047,$A8,'city centre offline'!$B$2:$B$2047,I$4)*AVERAGEIFS('all sales summary'!$I$2:$I$2047,'all sales summary'!$A$2:$A$2047,$A8,'all sales summary'!$B$2:$B$2047,I$4))/((AVERAGEIFS('overall city offline'!$L$2:$L$2047,'overall city offline'!$A$2:$A$2047,$A8,'overall city offline'!$B$2:$B$2047,I$4)*(1-AVERAGEIFS('all sales summary'!$I$2:$I$2047,'all sales summary'!$A$2:$A$2047,$A8,'all sales summary'!$B$2:$B$2047,I$4)))+(AVERAGEIFS('city centre offline'!$L$2:$L$2047,'city centre offline'!$A$2:$A$2047,$A8,'city centre offline'!$B$2:$B$2047,I$4)*AVERAGEIFS('all sales summary'!$I$2:$I$2047,'all sales summary'!$A$2:$A$2047,$A8,'all sales summary'!$B$2:$B$2047,I$4)))</f>
        <v>9.1043418480225013E-2</v>
      </c>
      <c r="J8" s="60">
        <f>(AVERAGEIFS('city centre offline'!$L$2:$L$2047,'city centre offline'!$A$2:$A$2047,$A8,'city centre offline'!$B$2:$B$2047,J$4)*AVERAGEIFS('all sales summary'!$I$2:$I$2047,'all sales summary'!$A$2:$A$2047,$A8,'all sales summary'!$B$2:$B$2047,J$4))/((AVERAGEIFS('overall city offline'!$L$2:$L$2047,'overall city offline'!$A$2:$A$2047,$A8,'overall city offline'!$B$2:$B$2047,J$4)*(1-AVERAGEIFS('all sales summary'!$I$2:$I$2047,'all sales summary'!$A$2:$A$2047,$A8,'all sales summary'!$B$2:$B$2047,J$4)))+(AVERAGEIFS('city centre offline'!$L$2:$L$2047,'city centre offline'!$A$2:$A$2047,$A8,'city centre offline'!$B$2:$B$2047,J$4)*AVERAGEIFS('all sales summary'!$I$2:$I$2047,'all sales summary'!$A$2:$A$2047,$A8,'all sales summary'!$B$2:$B$2047,J$4)))</f>
        <v>9.0565598756838325E-2</v>
      </c>
      <c r="K8" s="60">
        <f>(AVERAGEIFS('city centre offline'!$L$2:$L$2047,'city centre offline'!$A$2:$A$2047,$A8,'city centre offline'!$B$2:$B$2047,K$4)*AVERAGEIFS('all sales summary'!$I$2:$I$2047,'all sales summary'!$A$2:$A$2047,$A8,'all sales summary'!$B$2:$B$2047,K$4))/((AVERAGEIFS('overall city offline'!$L$2:$L$2047,'overall city offline'!$A$2:$A$2047,$A8,'overall city offline'!$B$2:$B$2047,K$4)*(1-AVERAGEIFS('all sales summary'!$I$2:$I$2047,'all sales summary'!$A$2:$A$2047,$A8,'all sales summary'!$B$2:$B$2047,K$4)))+(AVERAGEIFS('city centre offline'!$L$2:$L$2047,'city centre offline'!$A$2:$A$2047,$A8,'city centre offline'!$B$2:$B$2047,K$4)*AVERAGEIFS('all sales summary'!$I$2:$I$2047,'all sales summary'!$A$2:$A$2047,$A8,'all sales summary'!$B$2:$B$2047,K$4)))</f>
        <v>9.3002822097590004E-2</v>
      </c>
      <c r="L8" s="60">
        <f>(AVERAGEIFS('city centre offline'!$L$2:$L$2047,'city centre offline'!$A$2:$A$2047,$A8,'city centre offline'!$B$2:$B$2047,L$4)*AVERAGEIFS('all sales summary'!$I$2:$I$2047,'all sales summary'!$A$2:$A$2047,$A8,'all sales summary'!$B$2:$B$2047,L$4))/((AVERAGEIFS('overall city offline'!$L$2:$L$2047,'overall city offline'!$A$2:$A$2047,$A8,'overall city offline'!$B$2:$B$2047,L$4)*(1-AVERAGEIFS('all sales summary'!$I$2:$I$2047,'all sales summary'!$A$2:$A$2047,$A8,'all sales summary'!$B$2:$B$2047,L$4)))+(AVERAGEIFS('city centre offline'!$L$2:$L$2047,'city centre offline'!$A$2:$A$2047,$A8,'city centre offline'!$B$2:$B$2047,L$4)*AVERAGEIFS('all sales summary'!$I$2:$I$2047,'all sales summary'!$A$2:$A$2047,$A8,'all sales summary'!$B$2:$B$2047,L$4)))</f>
        <v>9.2964084703678604E-2</v>
      </c>
      <c r="M8" s="60">
        <f>(AVERAGEIFS('city centre offline'!$L$2:$L$2047,'city centre offline'!$A$2:$A$2047,$A8,'city centre offline'!$B$2:$B$2047,M$4)*AVERAGEIFS('all sales summary'!$I$2:$I$2047,'all sales summary'!$A$2:$A$2047,$A8,'all sales summary'!$B$2:$B$2047,M$4))/((AVERAGEIFS('overall city offline'!$L$2:$L$2047,'overall city offline'!$A$2:$A$2047,$A8,'overall city offline'!$B$2:$B$2047,M$4)*(1-AVERAGEIFS('all sales summary'!$I$2:$I$2047,'all sales summary'!$A$2:$A$2047,$A8,'all sales summary'!$B$2:$B$2047,M$4)))+(AVERAGEIFS('city centre offline'!$L$2:$L$2047,'city centre offline'!$A$2:$A$2047,$A8,'city centre offline'!$B$2:$B$2047,M$4)*AVERAGEIFS('all sales summary'!$I$2:$I$2047,'all sales summary'!$A$2:$A$2047,$A8,'all sales summary'!$B$2:$B$2047,M$4)))</f>
        <v>9.9368454471709028E-2</v>
      </c>
      <c r="N8" s="60">
        <f>(AVERAGEIFS('city centre offline'!$L$2:$L$2047,'city centre offline'!$A$2:$A$2047,$A8,'city centre offline'!$B$2:$B$2047,N$4)*AVERAGEIFS('all sales summary'!$I$2:$I$2047,'all sales summary'!$A$2:$A$2047,$A8,'all sales summary'!$B$2:$B$2047,N$4))/((AVERAGEIFS('overall city offline'!$L$2:$L$2047,'overall city offline'!$A$2:$A$2047,$A8,'overall city offline'!$B$2:$B$2047,N$4)*(1-AVERAGEIFS('all sales summary'!$I$2:$I$2047,'all sales summary'!$A$2:$A$2047,$A8,'all sales summary'!$B$2:$B$2047,N$4)))+(AVERAGEIFS('city centre offline'!$L$2:$L$2047,'city centre offline'!$A$2:$A$2047,$A8,'city centre offline'!$B$2:$B$2047,N$4)*AVERAGEIFS('all sales summary'!$I$2:$I$2047,'all sales summary'!$A$2:$A$2047,$A8,'all sales summary'!$B$2:$B$2047,N$4)))</f>
        <v>9.3364655381655254E-2</v>
      </c>
      <c r="O8" s="60">
        <f>(AVERAGEIFS('city centre offline'!$L$2:$L$2047,'city centre offline'!$A$2:$A$2047,$A8,'city centre offline'!$B$2:$B$2047,O$4)*AVERAGEIFS('all sales summary'!$I$2:$I$2047,'all sales summary'!$A$2:$A$2047,$A8,'all sales summary'!$B$2:$B$2047,O$4))/((AVERAGEIFS('overall city offline'!$L$2:$L$2047,'overall city offline'!$A$2:$A$2047,$A8,'overall city offline'!$B$2:$B$2047,O$4)*(1-AVERAGEIFS('all sales summary'!$I$2:$I$2047,'all sales summary'!$A$2:$A$2047,$A8,'all sales summary'!$B$2:$B$2047,O$4)))+(AVERAGEIFS('city centre offline'!$L$2:$L$2047,'city centre offline'!$A$2:$A$2047,$A8,'city centre offline'!$B$2:$B$2047,O$4)*AVERAGEIFS('all sales summary'!$I$2:$I$2047,'all sales summary'!$A$2:$A$2047,$A8,'all sales summary'!$B$2:$B$2047,O$4)))</f>
        <v>9.527170217330462E-2</v>
      </c>
      <c r="P8" s="60">
        <f>(AVERAGEIFS('city centre offline'!$L$2:$L$2047,'city centre offline'!$A$2:$A$2047,$A8,'city centre offline'!$B$2:$B$2047,P$4)*AVERAGEIFS('all sales summary'!$I$2:$I$2047,'all sales summary'!$A$2:$A$2047,$A8,'all sales summary'!$B$2:$B$2047,P$4))/((AVERAGEIFS('overall city offline'!$L$2:$L$2047,'overall city offline'!$A$2:$A$2047,$A8,'overall city offline'!$B$2:$B$2047,P$4)*(1-AVERAGEIFS('all sales summary'!$I$2:$I$2047,'all sales summary'!$A$2:$A$2047,$A8,'all sales summary'!$B$2:$B$2047,P$4)))+(AVERAGEIFS('city centre offline'!$L$2:$L$2047,'city centre offline'!$A$2:$A$2047,$A8,'city centre offline'!$B$2:$B$2047,P$4)*AVERAGEIFS('all sales summary'!$I$2:$I$2047,'all sales summary'!$A$2:$A$2047,$A8,'all sales summary'!$B$2:$B$2047,P$4)))</f>
        <v>8.4241164563510398E-2</v>
      </c>
      <c r="Q8" s="60">
        <f>(AVERAGEIFS('city centre offline'!$L$2:$L$2047,'city centre offline'!$A$2:$A$2047,$A8,'city centre offline'!$B$2:$B$2047,Q$4)*AVERAGEIFS('all sales summary'!$I$2:$I$2047,'all sales summary'!$A$2:$A$2047,$A8,'all sales summary'!$B$2:$B$2047,Q$4))/((AVERAGEIFS('overall city offline'!$L$2:$L$2047,'overall city offline'!$A$2:$A$2047,$A8,'overall city offline'!$B$2:$B$2047,Q$4)*(1-AVERAGEIFS('all sales summary'!$I$2:$I$2047,'all sales summary'!$A$2:$A$2047,$A8,'all sales summary'!$B$2:$B$2047,Q$4)))+(AVERAGEIFS('city centre offline'!$L$2:$L$2047,'city centre offline'!$A$2:$A$2047,$A8,'city centre offline'!$B$2:$B$2047,Q$4)*AVERAGEIFS('all sales summary'!$I$2:$I$2047,'all sales summary'!$A$2:$A$2047,$A8,'all sales summary'!$B$2:$B$2047,Q$4)))</f>
        <v>7.9984738525839955E-2</v>
      </c>
      <c r="R8" s="60">
        <f>(AVERAGEIFS('city centre offline'!$L$2:$L$2047,'city centre offline'!$A$2:$A$2047,$A8,'city centre offline'!$B$2:$B$2047,R$4)*AVERAGEIFS('all sales summary'!$I$2:$I$2047,'all sales summary'!$A$2:$A$2047,$A8,'all sales summary'!$B$2:$B$2047,R$4))/((AVERAGEIFS('overall city offline'!$L$2:$L$2047,'overall city offline'!$A$2:$A$2047,$A8,'overall city offline'!$B$2:$B$2047,R$4)*(1-AVERAGEIFS('all sales summary'!$I$2:$I$2047,'all sales summary'!$A$2:$A$2047,$A8,'all sales summary'!$B$2:$B$2047,R$4)))+(AVERAGEIFS('city centre offline'!$L$2:$L$2047,'city centre offline'!$A$2:$A$2047,$A8,'city centre offline'!$B$2:$B$2047,R$4)*AVERAGEIFS('all sales summary'!$I$2:$I$2047,'all sales summary'!$A$2:$A$2047,$A8,'all sales summary'!$B$2:$B$2047,R$4)))</f>
        <v>8.3794264809690863E-2</v>
      </c>
      <c r="S8" s="60">
        <f>(AVERAGEIFS('city centre offline'!$L$2:$L$2047,'city centre offline'!$A$2:$A$2047,$A8,'city centre offline'!$B$2:$B$2047,S$4)*AVERAGEIFS('all sales summary'!$I$2:$I$2047,'all sales summary'!$A$2:$A$2047,$A8,'all sales summary'!$B$2:$B$2047,S$4))/((AVERAGEIFS('overall city offline'!$L$2:$L$2047,'overall city offline'!$A$2:$A$2047,$A8,'overall city offline'!$B$2:$B$2047,S$4)*(1-AVERAGEIFS('all sales summary'!$I$2:$I$2047,'all sales summary'!$A$2:$A$2047,$A8,'all sales summary'!$B$2:$B$2047,S$4)))+(AVERAGEIFS('city centre offline'!$L$2:$L$2047,'city centre offline'!$A$2:$A$2047,$A8,'city centre offline'!$B$2:$B$2047,S$4)*AVERAGEIFS('all sales summary'!$I$2:$I$2047,'all sales summary'!$A$2:$A$2047,$A8,'all sales summary'!$B$2:$B$2047,S$4)))</f>
        <v>8.5177906297538464E-2</v>
      </c>
      <c r="T8" s="60">
        <f>(AVERAGEIFS('city centre offline'!$L$2:$L$2047,'city centre offline'!$A$2:$A$2047,$A8,'city centre offline'!$B$2:$B$2047,T$4)*AVERAGEIFS('all sales summary'!$I$2:$I$2047,'all sales summary'!$A$2:$A$2047,$A8,'all sales summary'!$B$2:$B$2047,T$4))/((AVERAGEIFS('overall city offline'!$L$2:$L$2047,'overall city offline'!$A$2:$A$2047,$A8,'overall city offline'!$B$2:$B$2047,T$4)*(1-AVERAGEIFS('all sales summary'!$I$2:$I$2047,'all sales summary'!$A$2:$A$2047,$A8,'all sales summary'!$B$2:$B$2047,T$4)))+(AVERAGEIFS('city centre offline'!$L$2:$L$2047,'city centre offline'!$A$2:$A$2047,$A8,'city centre offline'!$B$2:$B$2047,T$4)*AVERAGEIFS('all sales summary'!$I$2:$I$2047,'all sales summary'!$A$2:$A$2047,$A8,'all sales summary'!$B$2:$B$2047,T$4)))</f>
        <v>8.9583488188323804E-2</v>
      </c>
      <c r="U8" s="60">
        <f>(AVERAGEIFS('city centre offline'!$L$2:$L$2047,'city centre offline'!$A$2:$A$2047,$A8,'city centre offline'!$B$2:$B$2047,U$4)*AVERAGEIFS('all sales summary'!$I$2:$I$2047,'all sales summary'!$A$2:$A$2047,$A8,'all sales summary'!$B$2:$B$2047,U$4))/((AVERAGEIFS('overall city offline'!$L$2:$L$2047,'overall city offline'!$A$2:$A$2047,$A8,'overall city offline'!$B$2:$B$2047,U$4)*(1-AVERAGEIFS('all sales summary'!$I$2:$I$2047,'all sales summary'!$A$2:$A$2047,$A8,'all sales summary'!$B$2:$B$2047,U$4)))+(AVERAGEIFS('city centre offline'!$L$2:$L$2047,'city centre offline'!$A$2:$A$2047,$A8,'city centre offline'!$B$2:$B$2047,U$4)*AVERAGEIFS('all sales summary'!$I$2:$I$2047,'all sales summary'!$A$2:$A$2047,$A8,'all sales summary'!$B$2:$B$2047,U$4)))</f>
        <v>9.3608831759978472E-2</v>
      </c>
      <c r="V8" s="60">
        <f>(AVERAGEIFS('city centre offline'!$L$2:$L$2047,'city centre offline'!$A$2:$A$2047,$A8,'city centre offline'!$B$2:$B$2047,V$4)*AVERAGEIFS('all sales summary'!$I$2:$I$2047,'all sales summary'!$A$2:$A$2047,$A8,'all sales summary'!$B$2:$B$2047,V$4))/((AVERAGEIFS('overall city offline'!$L$2:$L$2047,'overall city offline'!$A$2:$A$2047,$A8,'overall city offline'!$B$2:$B$2047,V$4)*(1-AVERAGEIFS('all sales summary'!$I$2:$I$2047,'all sales summary'!$A$2:$A$2047,$A8,'all sales summary'!$B$2:$B$2047,V$4)))+(AVERAGEIFS('city centre offline'!$L$2:$L$2047,'city centre offline'!$A$2:$A$2047,$A8,'city centre offline'!$B$2:$B$2047,V$4)*AVERAGEIFS('all sales summary'!$I$2:$I$2047,'all sales summary'!$A$2:$A$2047,$A8,'all sales summary'!$B$2:$B$2047,V$4)))</f>
        <v>9.4888395932019642E-2</v>
      </c>
      <c r="W8" s="60">
        <f>(AVERAGEIFS('city centre offline'!$L$2:$L$2047,'city centre offline'!$A$2:$A$2047,$A8,'city centre offline'!$B$2:$B$2047,W$4)*AVERAGEIFS('all sales summary'!$I$2:$I$2047,'all sales summary'!$A$2:$A$2047,$A8,'all sales summary'!$B$2:$B$2047,W$4))/((AVERAGEIFS('overall city offline'!$L$2:$L$2047,'overall city offline'!$A$2:$A$2047,$A8,'overall city offline'!$B$2:$B$2047,W$4)*(1-AVERAGEIFS('all sales summary'!$I$2:$I$2047,'all sales summary'!$A$2:$A$2047,$A8,'all sales summary'!$B$2:$B$2047,W$4)))+(AVERAGEIFS('city centre offline'!$L$2:$L$2047,'city centre offline'!$A$2:$A$2047,$A8,'city centre offline'!$B$2:$B$2047,W$4)*AVERAGEIFS('all sales summary'!$I$2:$I$2047,'all sales summary'!$A$2:$A$2047,$A8,'all sales summary'!$B$2:$B$2047,W$4)))</f>
        <v>9.4907596674794537E-2</v>
      </c>
      <c r="X8" s="60">
        <f>(AVERAGEIFS('city centre offline'!$L$2:$L$2047,'city centre offline'!$A$2:$A$2047,$A8,'city centre offline'!$B$2:$B$2047,X$4)*AVERAGEIFS('all sales summary'!$I$2:$I$2047,'all sales summary'!$A$2:$A$2047,$A8,'all sales summary'!$B$2:$B$2047,X$4))/((AVERAGEIFS('overall city offline'!$L$2:$L$2047,'overall city offline'!$A$2:$A$2047,$A8,'overall city offline'!$B$2:$B$2047,X$4)*(1-AVERAGEIFS('all sales summary'!$I$2:$I$2047,'all sales summary'!$A$2:$A$2047,$A8,'all sales summary'!$B$2:$B$2047,X$4)))+(AVERAGEIFS('city centre offline'!$L$2:$L$2047,'city centre offline'!$A$2:$A$2047,$A8,'city centre offline'!$B$2:$B$2047,X$4)*AVERAGEIFS('all sales summary'!$I$2:$I$2047,'all sales summary'!$A$2:$A$2047,$A8,'all sales summary'!$B$2:$B$2047,X$4)))</f>
        <v>9.3799255395703385E-2</v>
      </c>
      <c r="Y8" s="60">
        <f>(AVERAGEIFS('city centre offline'!$L$2:$L$2047,'city centre offline'!$A$2:$A$2047,$A8,'city centre offline'!$B$2:$B$2047,Y$4)*AVERAGEIFS('all sales summary'!$I$2:$I$2047,'all sales summary'!$A$2:$A$2047,$A8,'all sales summary'!$B$2:$B$2047,Y$4))/((AVERAGEIFS('overall city offline'!$L$2:$L$2047,'overall city offline'!$A$2:$A$2047,$A8,'overall city offline'!$B$2:$B$2047,Y$4)*(1-AVERAGEIFS('all sales summary'!$I$2:$I$2047,'all sales summary'!$A$2:$A$2047,$A8,'all sales summary'!$B$2:$B$2047,Y$4)))+(AVERAGEIFS('city centre offline'!$L$2:$L$2047,'city centre offline'!$A$2:$A$2047,$A8,'city centre offline'!$B$2:$B$2047,Y$4)*AVERAGEIFS('all sales summary'!$I$2:$I$2047,'all sales summary'!$A$2:$A$2047,$A8,'all sales summary'!$B$2:$B$2047,Y$4)))</f>
        <v>9.0798123205300993E-2</v>
      </c>
      <c r="Z8" s="60">
        <f>(AVERAGEIFS('city centre offline'!$L$2:$L$2047,'city centre offline'!$A$2:$A$2047,$A8,'city centre offline'!$B$2:$B$2047,Z$4)*AVERAGEIFS('all sales summary'!$I$2:$I$2047,'all sales summary'!$A$2:$A$2047,$A8,'all sales summary'!$B$2:$B$2047,Z$4))/((AVERAGEIFS('overall city offline'!$L$2:$L$2047,'overall city offline'!$A$2:$A$2047,$A8,'overall city offline'!$B$2:$B$2047,Z$4)*(1-AVERAGEIFS('all sales summary'!$I$2:$I$2047,'all sales summary'!$A$2:$A$2047,$A8,'all sales summary'!$B$2:$B$2047,Z$4)))+(AVERAGEIFS('city centre offline'!$L$2:$L$2047,'city centre offline'!$A$2:$A$2047,$A8,'city centre offline'!$B$2:$B$2047,Z$4)*AVERAGEIFS('all sales summary'!$I$2:$I$2047,'all sales summary'!$A$2:$A$2047,$A8,'all sales summary'!$B$2:$B$2047,Z$4)))</f>
        <v>8.6881330117179634E-2</v>
      </c>
      <c r="AA8" s="60">
        <f>(AVERAGEIFS('city centre offline'!$L$2:$L$2047,'city centre offline'!$A$2:$A$2047,$A8,'city centre offline'!$B$2:$B$2047,AA$4)*AVERAGEIFS('all sales summary'!$I$2:$I$2047,'all sales summary'!$A$2:$A$2047,$A8,'all sales summary'!$B$2:$B$2047,AA$4))/((AVERAGEIFS('overall city offline'!$L$2:$L$2047,'overall city offline'!$A$2:$A$2047,$A8,'overall city offline'!$B$2:$B$2047,AA$4)*(1-AVERAGEIFS('all sales summary'!$I$2:$I$2047,'all sales summary'!$A$2:$A$2047,$A8,'all sales summary'!$B$2:$B$2047,AA$4)))+(AVERAGEIFS('city centre offline'!$L$2:$L$2047,'city centre offline'!$A$2:$A$2047,$A8,'city centre offline'!$B$2:$B$2047,AA$4)*AVERAGEIFS('all sales summary'!$I$2:$I$2047,'all sales summary'!$A$2:$A$2047,$A8,'all sales summary'!$B$2:$B$2047,AA$4)))</f>
        <v>9.0027648071279623E-2</v>
      </c>
      <c r="AB8" s="60">
        <f>(AVERAGEIFS('city centre offline'!$L$2:$L$2047,'city centre offline'!$A$2:$A$2047,$A8,'city centre offline'!$B$2:$B$2047,AB$4)*AVERAGEIFS('all sales summary'!$I$2:$I$2047,'all sales summary'!$A$2:$A$2047,$A8,'all sales summary'!$B$2:$B$2047,AB$4))/((AVERAGEIFS('overall city offline'!$L$2:$L$2047,'overall city offline'!$A$2:$A$2047,$A8,'overall city offline'!$B$2:$B$2047,AB$4)*(1-AVERAGEIFS('all sales summary'!$I$2:$I$2047,'all sales summary'!$A$2:$A$2047,$A8,'all sales summary'!$B$2:$B$2047,AB$4)))+(AVERAGEIFS('city centre offline'!$L$2:$L$2047,'city centre offline'!$A$2:$A$2047,$A8,'city centre offline'!$B$2:$B$2047,AB$4)*AVERAGEIFS('all sales summary'!$I$2:$I$2047,'all sales summary'!$A$2:$A$2047,$A8,'all sales summary'!$B$2:$B$2047,AB$4)))</f>
        <v>9.1987952158069528E-2</v>
      </c>
      <c r="AC8" s="60">
        <f>(AVERAGEIFS('city centre offline'!$L$2:$L$2047,'city centre offline'!$A$2:$A$2047,$A8,'city centre offline'!$B$2:$B$2047,AC$4)*AVERAGEIFS('all sales summary'!$I$2:$I$2047,'all sales summary'!$A$2:$A$2047,$A8,'all sales summary'!$B$2:$B$2047,AC$4))/((AVERAGEIFS('overall city offline'!$L$2:$L$2047,'overall city offline'!$A$2:$A$2047,$A8,'overall city offline'!$B$2:$B$2047,AC$4)*(1-AVERAGEIFS('all sales summary'!$I$2:$I$2047,'all sales summary'!$A$2:$A$2047,$A8,'all sales summary'!$B$2:$B$2047,AC$4)))+(AVERAGEIFS('city centre offline'!$L$2:$L$2047,'city centre offline'!$A$2:$A$2047,$A8,'city centre offline'!$B$2:$B$2047,AC$4)*AVERAGEIFS('all sales summary'!$I$2:$I$2047,'all sales summary'!$A$2:$A$2047,$A8,'all sales summary'!$B$2:$B$2047,AC$4)))</f>
        <v>9.0993407262124987E-2</v>
      </c>
      <c r="AD8" s="60">
        <f>(AVERAGEIFS('city centre offline'!$L$2:$L$2047,'city centre offline'!$A$2:$A$2047,$A8,'city centre offline'!$B$2:$B$2047,AD$4)*AVERAGEIFS('all sales summary'!$I$2:$I$2047,'all sales summary'!$A$2:$A$2047,$A8,'all sales summary'!$B$2:$B$2047,AD$4))/((AVERAGEIFS('overall city offline'!$L$2:$L$2047,'overall city offline'!$A$2:$A$2047,$A8,'overall city offline'!$B$2:$B$2047,AD$4)*(1-AVERAGEIFS('all sales summary'!$I$2:$I$2047,'all sales summary'!$A$2:$A$2047,$A8,'all sales summary'!$B$2:$B$2047,AD$4)))+(AVERAGEIFS('city centre offline'!$L$2:$L$2047,'city centre offline'!$A$2:$A$2047,$A8,'city centre offline'!$B$2:$B$2047,AD$4)*AVERAGEIFS('all sales summary'!$I$2:$I$2047,'all sales summary'!$A$2:$A$2047,$A8,'all sales summary'!$B$2:$B$2047,AD$4)))</f>
        <v>9.3462048771865563E-2</v>
      </c>
      <c r="AE8" s="60">
        <f>(AVERAGEIFS('city centre offline'!$L$2:$L$2047,'city centre offline'!$A$2:$A$2047,$A8,'city centre offline'!$B$2:$B$2047,AE$4)*AVERAGEIFS('all sales summary'!$I$2:$I$2047,'all sales summary'!$A$2:$A$2047,$A8,'all sales summary'!$B$2:$B$2047,AE$4))/((AVERAGEIFS('overall city offline'!$L$2:$L$2047,'overall city offline'!$A$2:$A$2047,$A8,'overall city offline'!$B$2:$B$2047,AE$4)*(1-AVERAGEIFS('all sales summary'!$I$2:$I$2047,'all sales summary'!$A$2:$A$2047,$A8,'all sales summary'!$B$2:$B$2047,AE$4)))+(AVERAGEIFS('city centre offline'!$L$2:$L$2047,'city centre offline'!$A$2:$A$2047,$A8,'city centre offline'!$B$2:$B$2047,AE$4)*AVERAGEIFS('all sales summary'!$I$2:$I$2047,'all sales summary'!$A$2:$A$2047,$A8,'all sales summary'!$B$2:$B$2047,AE$4)))</f>
        <v>9.3456622168822223E-2</v>
      </c>
      <c r="AF8" s="60">
        <f>(AVERAGEIFS('city centre offline'!$L$2:$L$2047,'city centre offline'!$A$2:$A$2047,$A8,'city centre offline'!$B$2:$B$2047,AF$4)*AVERAGEIFS('all sales summary'!$I$2:$I$2047,'all sales summary'!$A$2:$A$2047,$A8,'all sales summary'!$B$2:$B$2047,AF$4))/((AVERAGEIFS('overall city offline'!$L$2:$L$2047,'overall city offline'!$A$2:$A$2047,$A8,'overall city offline'!$B$2:$B$2047,AF$4)*(1-AVERAGEIFS('all sales summary'!$I$2:$I$2047,'all sales summary'!$A$2:$A$2047,$A8,'all sales summary'!$B$2:$B$2047,AF$4)))+(AVERAGEIFS('city centre offline'!$L$2:$L$2047,'city centre offline'!$A$2:$A$2047,$A8,'city centre offline'!$B$2:$B$2047,AF$4)*AVERAGEIFS('all sales summary'!$I$2:$I$2047,'all sales summary'!$A$2:$A$2047,$A8,'all sales summary'!$B$2:$B$2047,AF$4)))</f>
        <v>9.0771202326918127E-2</v>
      </c>
      <c r="AG8" s="60">
        <f>(AVERAGEIFS('city centre offline'!$L$2:$L$2047,'city centre offline'!$A$2:$A$2047,$A8,'city centre offline'!$B$2:$B$2047,AG$4)*AVERAGEIFS('all sales summary'!$I$2:$I$2047,'all sales summary'!$A$2:$A$2047,$A8,'all sales summary'!$B$2:$B$2047,AG$4))/((AVERAGEIFS('overall city offline'!$L$2:$L$2047,'overall city offline'!$A$2:$A$2047,$A8,'overall city offline'!$B$2:$B$2047,AG$4)*(1-AVERAGEIFS('all sales summary'!$I$2:$I$2047,'all sales summary'!$A$2:$A$2047,$A8,'all sales summary'!$B$2:$B$2047,AG$4)))+(AVERAGEIFS('city centre offline'!$L$2:$L$2047,'city centre offline'!$A$2:$A$2047,$A8,'city centre offline'!$B$2:$B$2047,AG$4)*AVERAGEIFS('all sales summary'!$I$2:$I$2047,'all sales summary'!$A$2:$A$2047,$A8,'all sales summary'!$B$2:$B$2047,AG$4)))</f>
        <v>9.4041385879298361E-2</v>
      </c>
      <c r="AH8" s="60">
        <f>(AVERAGEIFS('city centre offline'!$L$2:$L$2047,'city centre offline'!$A$2:$A$2047,$A8,'city centre offline'!$B$2:$B$2047,AH$4)*AVERAGEIFS('all sales summary'!$I$2:$I$2047,'all sales summary'!$A$2:$A$2047,$A8,'all sales summary'!$B$2:$B$2047,AH$4))/((AVERAGEIFS('overall city offline'!$L$2:$L$2047,'overall city offline'!$A$2:$A$2047,$A8,'overall city offline'!$B$2:$B$2047,AH$4)*(1-AVERAGEIFS('all sales summary'!$I$2:$I$2047,'all sales summary'!$A$2:$A$2047,$A8,'all sales summary'!$B$2:$B$2047,AH$4)))+(AVERAGEIFS('city centre offline'!$L$2:$L$2047,'city centre offline'!$A$2:$A$2047,$A8,'city centre offline'!$B$2:$B$2047,AH$4)*AVERAGEIFS('all sales summary'!$I$2:$I$2047,'all sales summary'!$A$2:$A$2047,$A8,'all sales summary'!$B$2:$B$2047,AH$4)))</f>
        <v>9.2994668991577767E-2</v>
      </c>
    </row>
    <row r="9" spans="1:34" x14ac:dyDescent="0.3">
      <c r="A9" t="s">
        <v>11</v>
      </c>
      <c r="B9" s="60">
        <f>(AVERAGEIFS('city centre offline'!$L$2:$L$2047,'city centre offline'!$A$2:$A$2047,$A9,'city centre offline'!$B$2:$B$2047,B$4)*AVERAGEIFS('all sales summary'!$I$2:$I$2047,'all sales summary'!$A$2:$A$2047,$A9,'all sales summary'!$B$2:$B$2047,B$4))/((AVERAGEIFS('overall city offline'!$L$2:$L$2047,'overall city offline'!$A$2:$A$2047,$A9,'overall city offline'!$B$2:$B$2047,B$4)*(1-AVERAGEIFS('all sales summary'!$I$2:$I$2047,'all sales summary'!$A$2:$A$2047,$A9,'all sales summary'!$B$2:$B$2047,B$4)))+(AVERAGEIFS('city centre offline'!$L$2:$L$2047,'city centre offline'!$A$2:$A$2047,$A9,'city centre offline'!$B$2:$B$2047,B$4)*AVERAGEIFS('all sales summary'!$I$2:$I$2047,'all sales summary'!$A$2:$A$2047,$A9,'all sales summary'!$B$2:$B$2047,B$4)))</f>
        <v>4.116423856091965E-2</v>
      </c>
      <c r="C9" s="60">
        <f>(AVERAGEIFS('city centre offline'!$L$2:$L$2047,'city centre offline'!$A$2:$A$2047,$A9,'city centre offline'!$B$2:$B$2047,C$4)*AVERAGEIFS('all sales summary'!$I$2:$I$2047,'all sales summary'!$A$2:$A$2047,$A9,'all sales summary'!$B$2:$B$2047,C$4))/((AVERAGEIFS('overall city offline'!$L$2:$L$2047,'overall city offline'!$A$2:$A$2047,$A9,'overall city offline'!$B$2:$B$2047,C$4)*(1-AVERAGEIFS('all sales summary'!$I$2:$I$2047,'all sales summary'!$A$2:$A$2047,$A9,'all sales summary'!$B$2:$B$2047,C$4)))+(AVERAGEIFS('city centre offline'!$L$2:$L$2047,'city centre offline'!$A$2:$A$2047,$A9,'city centre offline'!$B$2:$B$2047,C$4)*AVERAGEIFS('all sales summary'!$I$2:$I$2047,'all sales summary'!$A$2:$A$2047,$A9,'all sales summary'!$B$2:$B$2047,C$4)))</f>
        <v>4.070778127392518E-2</v>
      </c>
      <c r="D9" s="60">
        <f>(AVERAGEIFS('city centre offline'!$L$2:$L$2047,'city centre offline'!$A$2:$A$2047,$A9,'city centre offline'!$B$2:$B$2047,D$4)*AVERAGEIFS('all sales summary'!$I$2:$I$2047,'all sales summary'!$A$2:$A$2047,$A9,'all sales summary'!$B$2:$B$2047,D$4))/((AVERAGEIFS('overall city offline'!$L$2:$L$2047,'overall city offline'!$A$2:$A$2047,$A9,'overall city offline'!$B$2:$B$2047,D$4)*(1-AVERAGEIFS('all sales summary'!$I$2:$I$2047,'all sales summary'!$A$2:$A$2047,$A9,'all sales summary'!$B$2:$B$2047,D$4)))+(AVERAGEIFS('city centre offline'!$L$2:$L$2047,'city centre offline'!$A$2:$A$2047,$A9,'city centre offline'!$B$2:$B$2047,D$4)*AVERAGEIFS('all sales summary'!$I$2:$I$2047,'all sales summary'!$A$2:$A$2047,$A9,'all sales summary'!$B$2:$B$2047,D$4)))</f>
        <v>4.1461387106738891E-2</v>
      </c>
      <c r="E9" s="60">
        <f>(AVERAGEIFS('city centre offline'!$L$2:$L$2047,'city centre offline'!$A$2:$A$2047,$A9,'city centre offline'!$B$2:$B$2047,E$4)*AVERAGEIFS('all sales summary'!$I$2:$I$2047,'all sales summary'!$A$2:$A$2047,$A9,'all sales summary'!$B$2:$B$2047,E$4))/((AVERAGEIFS('overall city offline'!$L$2:$L$2047,'overall city offline'!$A$2:$A$2047,$A9,'overall city offline'!$B$2:$B$2047,E$4)*(1-AVERAGEIFS('all sales summary'!$I$2:$I$2047,'all sales summary'!$A$2:$A$2047,$A9,'all sales summary'!$B$2:$B$2047,E$4)))+(AVERAGEIFS('city centre offline'!$L$2:$L$2047,'city centre offline'!$A$2:$A$2047,$A9,'city centre offline'!$B$2:$B$2047,E$4)*AVERAGEIFS('all sales summary'!$I$2:$I$2047,'all sales summary'!$A$2:$A$2047,$A9,'all sales summary'!$B$2:$B$2047,E$4)))</f>
        <v>4.0639641901913236E-2</v>
      </c>
      <c r="F9" s="60">
        <f>(AVERAGEIFS('city centre offline'!$L$2:$L$2047,'city centre offline'!$A$2:$A$2047,$A9,'city centre offline'!$B$2:$B$2047,F$4)*AVERAGEIFS('all sales summary'!$I$2:$I$2047,'all sales summary'!$A$2:$A$2047,$A9,'all sales summary'!$B$2:$B$2047,F$4))/((AVERAGEIFS('overall city offline'!$L$2:$L$2047,'overall city offline'!$A$2:$A$2047,$A9,'overall city offline'!$B$2:$B$2047,F$4)*(1-AVERAGEIFS('all sales summary'!$I$2:$I$2047,'all sales summary'!$A$2:$A$2047,$A9,'all sales summary'!$B$2:$B$2047,F$4)))+(AVERAGEIFS('city centre offline'!$L$2:$L$2047,'city centre offline'!$A$2:$A$2047,$A9,'city centre offline'!$B$2:$B$2047,F$4)*AVERAGEIFS('all sales summary'!$I$2:$I$2047,'all sales summary'!$A$2:$A$2047,$A9,'all sales summary'!$B$2:$B$2047,F$4)))</f>
        <v>4.1209443450114257E-2</v>
      </c>
      <c r="G9" s="60">
        <f>(AVERAGEIFS('city centre offline'!$L$2:$L$2047,'city centre offline'!$A$2:$A$2047,$A9,'city centre offline'!$B$2:$B$2047,G$4)*AVERAGEIFS('all sales summary'!$I$2:$I$2047,'all sales summary'!$A$2:$A$2047,$A9,'all sales summary'!$B$2:$B$2047,G$4))/((AVERAGEIFS('overall city offline'!$L$2:$L$2047,'overall city offline'!$A$2:$A$2047,$A9,'overall city offline'!$B$2:$B$2047,G$4)*(1-AVERAGEIFS('all sales summary'!$I$2:$I$2047,'all sales summary'!$A$2:$A$2047,$A9,'all sales summary'!$B$2:$B$2047,G$4)))+(AVERAGEIFS('city centre offline'!$L$2:$L$2047,'city centre offline'!$A$2:$A$2047,$A9,'city centre offline'!$B$2:$B$2047,G$4)*AVERAGEIFS('all sales summary'!$I$2:$I$2047,'all sales summary'!$A$2:$A$2047,$A9,'all sales summary'!$B$2:$B$2047,G$4)))</f>
        <v>4.1026990169634368E-2</v>
      </c>
      <c r="H9" s="60">
        <f>(AVERAGEIFS('city centre offline'!$L$2:$L$2047,'city centre offline'!$A$2:$A$2047,$A9,'city centre offline'!$B$2:$B$2047,H$4)*AVERAGEIFS('all sales summary'!$I$2:$I$2047,'all sales summary'!$A$2:$A$2047,$A9,'all sales summary'!$B$2:$B$2047,H$4))/((AVERAGEIFS('overall city offline'!$L$2:$L$2047,'overall city offline'!$A$2:$A$2047,$A9,'overall city offline'!$B$2:$B$2047,H$4)*(1-AVERAGEIFS('all sales summary'!$I$2:$I$2047,'all sales summary'!$A$2:$A$2047,$A9,'all sales summary'!$B$2:$B$2047,H$4)))+(AVERAGEIFS('city centre offline'!$L$2:$L$2047,'city centre offline'!$A$2:$A$2047,$A9,'city centre offline'!$B$2:$B$2047,H$4)*AVERAGEIFS('all sales summary'!$I$2:$I$2047,'all sales summary'!$A$2:$A$2047,$A9,'all sales summary'!$B$2:$B$2047,H$4)))</f>
        <v>4.1871068371661109E-2</v>
      </c>
      <c r="I9" s="60">
        <f>(AVERAGEIFS('city centre offline'!$L$2:$L$2047,'city centre offline'!$A$2:$A$2047,$A9,'city centre offline'!$B$2:$B$2047,I$4)*AVERAGEIFS('all sales summary'!$I$2:$I$2047,'all sales summary'!$A$2:$A$2047,$A9,'all sales summary'!$B$2:$B$2047,I$4))/((AVERAGEIFS('overall city offline'!$L$2:$L$2047,'overall city offline'!$A$2:$A$2047,$A9,'overall city offline'!$B$2:$B$2047,I$4)*(1-AVERAGEIFS('all sales summary'!$I$2:$I$2047,'all sales summary'!$A$2:$A$2047,$A9,'all sales summary'!$B$2:$B$2047,I$4)))+(AVERAGEIFS('city centre offline'!$L$2:$L$2047,'city centre offline'!$A$2:$A$2047,$A9,'city centre offline'!$B$2:$B$2047,I$4)*AVERAGEIFS('all sales summary'!$I$2:$I$2047,'all sales summary'!$A$2:$A$2047,$A9,'all sales summary'!$B$2:$B$2047,I$4)))</f>
        <v>4.265100318446146E-2</v>
      </c>
      <c r="J9" s="60">
        <f>(AVERAGEIFS('city centre offline'!$L$2:$L$2047,'city centre offline'!$A$2:$A$2047,$A9,'city centre offline'!$B$2:$B$2047,J$4)*AVERAGEIFS('all sales summary'!$I$2:$I$2047,'all sales summary'!$A$2:$A$2047,$A9,'all sales summary'!$B$2:$B$2047,J$4))/((AVERAGEIFS('overall city offline'!$L$2:$L$2047,'overall city offline'!$A$2:$A$2047,$A9,'overall city offline'!$B$2:$B$2047,J$4)*(1-AVERAGEIFS('all sales summary'!$I$2:$I$2047,'all sales summary'!$A$2:$A$2047,$A9,'all sales summary'!$B$2:$B$2047,J$4)))+(AVERAGEIFS('city centre offline'!$L$2:$L$2047,'city centre offline'!$A$2:$A$2047,$A9,'city centre offline'!$B$2:$B$2047,J$4)*AVERAGEIFS('all sales summary'!$I$2:$I$2047,'all sales summary'!$A$2:$A$2047,$A9,'all sales summary'!$B$2:$B$2047,J$4)))</f>
        <v>4.1430618401028525E-2</v>
      </c>
      <c r="K9" s="60">
        <f>(AVERAGEIFS('city centre offline'!$L$2:$L$2047,'city centre offline'!$A$2:$A$2047,$A9,'city centre offline'!$B$2:$B$2047,K$4)*AVERAGEIFS('all sales summary'!$I$2:$I$2047,'all sales summary'!$A$2:$A$2047,$A9,'all sales summary'!$B$2:$B$2047,K$4))/((AVERAGEIFS('overall city offline'!$L$2:$L$2047,'overall city offline'!$A$2:$A$2047,$A9,'overall city offline'!$B$2:$B$2047,K$4)*(1-AVERAGEIFS('all sales summary'!$I$2:$I$2047,'all sales summary'!$A$2:$A$2047,$A9,'all sales summary'!$B$2:$B$2047,K$4)))+(AVERAGEIFS('city centre offline'!$L$2:$L$2047,'city centre offline'!$A$2:$A$2047,$A9,'city centre offline'!$B$2:$B$2047,K$4)*AVERAGEIFS('all sales summary'!$I$2:$I$2047,'all sales summary'!$A$2:$A$2047,$A9,'all sales summary'!$B$2:$B$2047,K$4)))</f>
        <v>4.1846182598389042E-2</v>
      </c>
      <c r="L9" s="60">
        <f>(AVERAGEIFS('city centre offline'!$L$2:$L$2047,'city centre offline'!$A$2:$A$2047,$A9,'city centre offline'!$B$2:$B$2047,L$4)*AVERAGEIFS('all sales summary'!$I$2:$I$2047,'all sales summary'!$A$2:$A$2047,$A9,'all sales summary'!$B$2:$B$2047,L$4))/((AVERAGEIFS('overall city offline'!$L$2:$L$2047,'overall city offline'!$A$2:$A$2047,$A9,'overall city offline'!$B$2:$B$2047,L$4)*(1-AVERAGEIFS('all sales summary'!$I$2:$I$2047,'all sales summary'!$A$2:$A$2047,$A9,'all sales summary'!$B$2:$B$2047,L$4)))+(AVERAGEIFS('city centre offline'!$L$2:$L$2047,'city centre offline'!$A$2:$A$2047,$A9,'city centre offline'!$B$2:$B$2047,L$4)*AVERAGEIFS('all sales summary'!$I$2:$I$2047,'all sales summary'!$A$2:$A$2047,$A9,'all sales summary'!$B$2:$B$2047,L$4)))</f>
        <v>4.2506776208467087E-2</v>
      </c>
      <c r="M9" s="60">
        <f>(AVERAGEIFS('city centre offline'!$L$2:$L$2047,'city centre offline'!$A$2:$A$2047,$A9,'city centre offline'!$B$2:$B$2047,M$4)*AVERAGEIFS('all sales summary'!$I$2:$I$2047,'all sales summary'!$A$2:$A$2047,$A9,'all sales summary'!$B$2:$B$2047,M$4))/((AVERAGEIFS('overall city offline'!$L$2:$L$2047,'overall city offline'!$A$2:$A$2047,$A9,'overall city offline'!$B$2:$B$2047,M$4)*(1-AVERAGEIFS('all sales summary'!$I$2:$I$2047,'all sales summary'!$A$2:$A$2047,$A9,'all sales summary'!$B$2:$B$2047,M$4)))+(AVERAGEIFS('city centre offline'!$L$2:$L$2047,'city centre offline'!$A$2:$A$2047,$A9,'city centre offline'!$B$2:$B$2047,M$4)*AVERAGEIFS('all sales summary'!$I$2:$I$2047,'all sales summary'!$A$2:$A$2047,$A9,'all sales summary'!$B$2:$B$2047,M$4)))</f>
        <v>4.5816453080085834E-2</v>
      </c>
      <c r="N9" s="60">
        <f>(AVERAGEIFS('city centre offline'!$L$2:$L$2047,'city centre offline'!$A$2:$A$2047,$A9,'city centre offline'!$B$2:$B$2047,N$4)*AVERAGEIFS('all sales summary'!$I$2:$I$2047,'all sales summary'!$A$2:$A$2047,$A9,'all sales summary'!$B$2:$B$2047,N$4))/((AVERAGEIFS('overall city offline'!$L$2:$L$2047,'overall city offline'!$A$2:$A$2047,$A9,'overall city offline'!$B$2:$B$2047,N$4)*(1-AVERAGEIFS('all sales summary'!$I$2:$I$2047,'all sales summary'!$A$2:$A$2047,$A9,'all sales summary'!$B$2:$B$2047,N$4)))+(AVERAGEIFS('city centre offline'!$L$2:$L$2047,'city centre offline'!$A$2:$A$2047,$A9,'city centre offline'!$B$2:$B$2047,N$4)*AVERAGEIFS('all sales summary'!$I$2:$I$2047,'all sales summary'!$A$2:$A$2047,$A9,'all sales summary'!$B$2:$B$2047,N$4)))</f>
        <v>4.1578531700625532E-2</v>
      </c>
      <c r="O9" s="60">
        <f>(AVERAGEIFS('city centre offline'!$L$2:$L$2047,'city centre offline'!$A$2:$A$2047,$A9,'city centre offline'!$B$2:$B$2047,O$4)*AVERAGEIFS('all sales summary'!$I$2:$I$2047,'all sales summary'!$A$2:$A$2047,$A9,'all sales summary'!$B$2:$B$2047,O$4))/((AVERAGEIFS('overall city offline'!$L$2:$L$2047,'overall city offline'!$A$2:$A$2047,$A9,'overall city offline'!$B$2:$B$2047,O$4)*(1-AVERAGEIFS('all sales summary'!$I$2:$I$2047,'all sales summary'!$A$2:$A$2047,$A9,'all sales summary'!$B$2:$B$2047,O$4)))+(AVERAGEIFS('city centre offline'!$L$2:$L$2047,'city centre offline'!$A$2:$A$2047,$A9,'city centre offline'!$B$2:$B$2047,O$4)*AVERAGEIFS('all sales summary'!$I$2:$I$2047,'all sales summary'!$A$2:$A$2047,$A9,'all sales summary'!$B$2:$B$2047,O$4)))</f>
        <v>4.080730838523542E-2</v>
      </c>
      <c r="P9" s="60">
        <f>(AVERAGEIFS('city centre offline'!$L$2:$L$2047,'city centre offline'!$A$2:$A$2047,$A9,'city centre offline'!$B$2:$B$2047,P$4)*AVERAGEIFS('all sales summary'!$I$2:$I$2047,'all sales summary'!$A$2:$A$2047,$A9,'all sales summary'!$B$2:$B$2047,P$4))/((AVERAGEIFS('overall city offline'!$L$2:$L$2047,'overall city offline'!$A$2:$A$2047,$A9,'overall city offline'!$B$2:$B$2047,P$4)*(1-AVERAGEIFS('all sales summary'!$I$2:$I$2047,'all sales summary'!$A$2:$A$2047,$A9,'all sales summary'!$B$2:$B$2047,P$4)))+(AVERAGEIFS('city centre offline'!$L$2:$L$2047,'city centre offline'!$A$2:$A$2047,$A9,'city centre offline'!$B$2:$B$2047,P$4)*AVERAGEIFS('all sales summary'!$I$2:$I$2047,'all sales summary'!$A$2:$A$2047,$A9,'all sales summary'!$B$2:$B$2047,P$4)))</f>
        <v>3.8465173117705816E-2</v>
      </c>
      <c r="Q9" s="60">
        <f>(AVERAGEIFS('city centre offline'!$L$2:$L$2047,'city centre offline'!$A$2:$A$2047,$A9,'city centre offline'!$B$2:$B$2047,Q$4)*AVERAGEIFS('all sales summary'!$I$2:$I$2047,'all sales summary'!$A$2:$A$2047,$A9,'all sales summary'!$B$2:$B$2047,Q$4))/((AVERAGEIFS('overall city offline'!$L$2:$L$2047,'overall city offline'!$A$2:$A$2047,$A9,'overall city offline'!$B$2:$B$2047,Q$4)*(1-AVERAGEIFS('all sales summary'!$I$2:$I$2047,'all sales summary'!$A$2:$A$2047,$A9,'all sales summary'!$B$2:$B$2047,Q$4)))+(AVERAGEIFS('city centre offline'!$L$2:$L$2047,'city centre offline'!$A$2:$A$2047,$A9,'city centre offline'!$B$2:$B$2047,Q$4)*AVERAGEIFS('all sales summary'!$I$2:$I$2047,'all sales summary'!$A$2:$A$2047,$A9,'all sales summary'!$B$2:$B$2047,Q$4)))</f>
        <v>3.3712766092395041E-2</v>
      </c>
      <c r="R9" s="60">
        <f>(AVERAGEIFS('city centre offline'!$L$2:$L$2047,'city centre offline'!$A$2:$A$2047,$A9,'city centre offline'!$B$2:$B$2047,R$4)*AVERAGEIFS('all sales summary'!$I$2:$I$2047,'all sales summary'!$A$2:$A$2047,$A9,'all sales summary'!$B$2:$B$2047,R$4))/((AVERAGEIFS('overall city offline'!$L$2:$L$2047,'overall city offline'!$A$2:$A$2047,$A9,'overall city offline'!$B$2:$B$2047,R$4)*(1-AVERAGEIFS('all sales summary'!$I$2:$I$2047,'all sales summary'!$A$2:$A$2047,$A9,'all sales summary'!$B$2:$B$2047,R$4)))+(AVERAGEIFS('city centre offline'!$L$2:$L$2047,'city centre offline'!$A$2:$A$2047,$A9,'city centre offline'!$B$2:$B$2047,R$4)*AVERAGEIFS('all sales summary'!$I$2:$I$2047,'all sales summary'!$A$2:$A$2047,$A9,'all sales summary'!$B$2:$B$2047,R$4)))</f>
        <v>3.2315112329319488E-2</v>
      </c>
      <c r="S9" s="60">
        <f>(AVERAGEIFS('city centre offline'!$L$2:$L$2047,'city centre offline'!$A$2:$A$2047,$A9,'city centre offline'!$B$2:$B$2047,S$4)*AVERAGEIFS('all sales summary'!$I$2:$I$2047,'all sales summary'!$A$2:$A$2047,$A9,'all sales summary'!$B$2:$B$2047,S$4))/((AVERAGEIFS('overall city offline'!$L$2:$L$2047,'overall city offline'!$A$2:$A$2047,$A9,'overall city offline'!$B$2:$B$2047,S$4)*(1-AVERAGEIFS('all sales summary'!$I$2:$I$2047,'all sales summary'!$A$2:$A$2047,$A9,'all sales summary'!$B$2:$B$2047,S$4)))+(AVERAGEIFS('city centre offline'!$L$2:$L$2047,'city centre offline'!$A$2:$A$2047,$A9,'city centre offline'!$B$2:$B$2047,S$4)*AVERAGEIFS('all sales summary'!$I$2:$I$2047,'all sales summary'!$A$2:$A$2047,$A9,'all sales summary'!$B$2:$B$2047,S$4)))</f>
        <v>3.5205646042623995E-2</v>
      </c>
      <c r="T9" s="60">
        <f>(AVERAGEIFS('city centre offline'!$L$2:$L$2047,'city centre offline'!$A$2:$A$2047,$A9,'city centre offline'!$B$2:$B$2047,T$4)*AVERAGEIFS('all sales summary'!$I$2:$I$2047,'all sales summary'!$A$2:$A$2047,$A9,'all sales summary'!$B$2:$B$2047,T$4))/((AVERAGEIFS('overall city offline'!$L$2:$L$2047,'overall city offline'!$A$2:$A$2047,$A9,'overall city offline'!$B$2:$B$2047,T$4)*(1-AVERAGEIFS('all sales summary'!$I$2:$I$2047,'all sales summary'!$A$2:$A$2047,$A9,'all sales summary'!$B$2:$B$2047,T$4)))+(AVERAGEIFS('city centre offline'!$L$2:$L$2047,'city centre offline'!$A$2:$A$2047,$A9,'city centre offline'!$B$2:$B$2047,T$4)*AVERAGEIFS('all sales summary'!$I$2:$I$2047,'all sales summary'!$A$2:$A$2047,$A9,'all sales summary'!$B$2:$B$2047,T$4)))</f>
        <v>3.5656502826955538E-2</v>
      </c>
      <c r="U9" s="60">
        <f>(AVERAGEIFS('city centre offline'!$L$2:$L$2047,'city centre offline'!$A$2:$A$2047,$A9,'city centre offline'!$B$2:$B$2047,U$4)*AVERAGEIFS('all sales summary'!$I$2:$I$2047,'all sales summary'!$A$2:$A$2047,$A9,'all sales summary'!$B$2:$B$2047,U$4))/((AVERAGEIFS('overall city offline'!$L$2:$L$2047,'overall city offline'!$A$2:$A$2047,$A9,'overall city offline'!$B$2:$B$2047,U$4)*(1-AVERAGEIFS('all sales summary'!$I$2:$I$2047,'all sales summary'!$A$2:$A$2047,$A9,'all sales summary'!$B$2:$B$2047,U$4)))+(AVERAGEIFS('city centre offline'!$L$2:$L$2047,'city centre offline'!$A$2:$A$2047,$A9,'city centre offline'!$B$2:$B$2047,U$4)*AVERAGEIFS('all sales summary'!$I$2:$I$2047,'all sales summary'!$A$2:$A$2047,$A9,'all sales summary'!$B$2:$B$2047,U$4)))</f>
        <v>3.7875080261834594E-2</v>
      </c>
      <c r="V9" s="60">
        <f>(AVERAGEIFS('city centre offline'!$L$2:$L$2047,'city centre offline'!$A$2:$A$2047,$A9,'city centre offline'!$B$2:$B$2047,V$4)*AVERAGEIFS('all sales summary'!$I$2:$I$2047,'all sales summary'!$A$2:$A$2047,$A9,'all sales summary'!$B$2:$B$2047,V$4))/((AVERAGEIFS('overall city offline'!$L$2:$L$2047,'overall city offline'!$A$2:$A$2047,$A9,'overall city offline'!$B$2:$B$2047,V$4)*(1-AVERAGEIFS('all sales summary'!$I$2:$I$2047,'all sales summary'!$A$2:$A$2047,$A9,'all sales summary'!$B$2:$B$2047,V$4)))+(AVERAGEIFS('city centre offline'!$L$2:$L$2047,'city centre offline'!$A$2:$A$2047,$A9,'city centre offline'!$B$2:$B$2047,V$4)*AVERAGEIFS('all sales summary'!$I$2:$I$2047,'all sales summary'!$A$2:$A$2047,$A9,'all sales summary'!$B$2:$B$2047,V$4)))</f>
        <v>3.9861017073560219E-2</v>
      </c>
      <c r="W9" s="60">
        <f>(AVERAGEIFS('city centre offline'!$L$2:$L$2047,'city centre offline'!$A$2:$A$2047,$A9,'city centre offline'!$B$2:$B$2047,W$4)*AVERAGEIFS('all sales summary'!$I$2:$I$2047,'all sales summary'!$A$2:$A$2047,$A9,'all sales summary'!$B$2:$B$2047,W$4))/((AVERAGEIFS('overall city offline'!$L$2:$L$2047,'overall city offline'!$A$2:$A$2047,$A9,'overall city offline'!$B$2:$B$2047,W$4)*(1-AVERAGEIFS('all sales summary'!$I$2:$I$2047,'all sales summary'!$A$2:$A$2047,$A9,'all sales summary'!$B$2:$B$2047,W$4)))+(AVERAGEIFS('city centre offline'!$L$2:$L$2047,'city centre offline'!$A$2:$A$2047,$A9,'city centre offline'!$B$2:$B$2047,W$4)*AVERAGEIFS('all sales summary'!$I$2:$I$2047,'all sales summary'!$A$2:$A$2047,$A9,'all sales summary'!$B$2:$B$2047,W$4)))</f>
        <v>3.9467046485110513E-2</v>
      </c>
      <c r="X9" s="60">
        <f>(AVERAGEIFS('city centre offline'!$L$2:$L$2047,'city centre offline'!$A$2:$A$2047,$A9,'city centre offline'!$B$2:$B$2047,X$4)*AVERAGEIFS('all sales summary'!$I$2:$I$2047,'all sales summary'!$A$2:$A$2047,$A9,'all sales summary'!$B$2:$B$2047,X$4))/((AVERAGEIFS('overall city offline'!$L$2:$L$2047,'overall city offline'!$A$2:$A$2047,$A9,'overall city offline'!$B$2:$B$2047,X$4)*(1-AVERAGEIFS('all sales summary'!$I$2:$I$2047,'all sales summary'!$A$2:$A$2047,$A9,'all sales summary'!$B$2:$B$2047,X$4)))+(AVERAGEIFS('city centre offline'!$L$2:$L$2047,'city centre offline'!$A$2:$A$2047,$A9,'city centre offline'!$B$2:$B$2047,X$4)*AVERAGEIFS('all sales summary'!$I$2:$I$2047,'all sales summary'!$A$2:$A$2047,$A9,'all sales summary'!$B$2:$B$2047,X$4)))</f>
        <v>3.6353476772294668E-2</v>
      </c>
      <c r="Y9" s="60">
        <f>(AVERAGEIFS('city centre offline'!$L$2:$L$2047,'city centre offline'!$A$2:$A$2047,$A9,'city centre offline'!$B$2:$B$2047,Y$4)*AVERAGEIFS('all sales summary'!$I$2:$I$2047,'all sales summary'!$A$2:$A$2047,$A9,'all sales summary'!$B$2:$B$2047,Y$4))/((AVERAGEIFS('overall city offline'!$L$2:$L$2047,'overall city offline'!$A$2:$A$2047,$A9,'overall city offline'!$B$2:$B$2047,Y$4)*(1-AVERAGEIFS('all sales summary'!$I$2:$I$2047,'all sales summary'!$A$2:$A$2047,$A9,'all sales summary'!$B$2:$B$2047,Y$4)))+(AVERAGEIFS('city centre offline'!$L$2:$L$2047,'city centre offline'!$A$2:$A$2047,$A9,'city centre offline'!$B$2:$B$2047,Y$4)*AVERAGEIFS('all sales summary'!$I$2:$I$2047,'all sales summary'!$A$2:$A$2047,$A9,'all sales summary'!$B$2:$B$2047,Y$4)))</f>
        <v>4.047944302036497E-2</v>
      </c>
      <c r="Z9" s="60">
        <f>(AVERAGEIFS('city centre offline'!$L$2:$L$2047,'city centre offline'!$A$2:$A$2047,$A9,'city centre offline'!$B$2:$B$2047,Z$4)*AVERAGEIFS('all sales summary'!$I$2:$I$2047,'all sales summary'!$A$2:$A$2047,$A9,'all sales summary'!$B$2:$B$2047,Z$4))/((AVERAGEIFS('overall city offline'!$L$2:$L$2047,'overall city offline'!$A$2:$A$2047,$A9,'overall city offline'!$B$2:$B$2047,Z$4)*(1-AVERAGEIFS('all sales summary'!$I$2:$I$2047,'all sales summary'!$A$2:$A$2047,$A9,'all sales summary'!$B$2:$B$2047,Z$4)))+(AVERAGEIFS('city centre offline'!$L$2:$L$2047,'city centre offline'!$A$2:$A$2047,$A9,'city centre offline'!$B$2:$B$2047,Z$4)*AVERAGEIFS('all sales summary'!$I$2:$I$2047,'all sales summary'!$A$2:$A$2047,$A9,'all sales summary'!$B$2:$B$2047,Z$4)))</f>
        <v>3.4220468591557522E-2</v>
      </c>
      <c r="AA9" s="60">
        <f>(AVERAGEIFS('city centre offline'!$L$2:$L$2047,'city centre offline'!$A$2:$A$2047,$A9,'city centre offline'!$B$2:$B$2047,AA$4)*AVERAGEIFS('all sales summary'!$I$2:$I$2047,'all sales summary'!$A$2:$A$2047,$A9,'all sales summary'!$B$2:$B$2047,AA$4))/((AVERAGEIFS('overall city offline'!$L$2:$L$2047,'overall city offline'!$A$2:$A$2047,$A9,'overall city offline'!$B$2:$B$2047,AA$4)*(1-AVERAGEIFS('all sales summary'!$I$2:$I$2047,'all sales summary'!$A$2:$A$2047,$A9,'all sales summary'!$B$2:$B$2047,AA$4)))+(AVERAGEIFS('city centre offline'!$L$2:$L$2047,'city centre offline'!$A$2:$A$2047,$A9,'city centre offline'!$B$2:$B$2047,AA$4)*AVERAGEIFS('all sales summary'!$I$2:$I$2047,'all sales summary'!$A$2:$A$2047,$A9,'all sales summary'!$B$2:$B$2047,AA$4)))</f>
        <v>3.3514320410688685E-2</v>
      </c>
      <c r="AB9" s="60">
        <f>(AVERAGEIFS('city centre offline'!$L$2:$L$2047,'city centre offline'!$A$2:$A$2047,$A9,'city centre offline'!$B$2:$B$2047,AB$4)*AVERAGEIFS('all sales summary'!$I$2:$I$2047,'all sales summary'!$A$2:$A$2047,$A9,'all sales summary'!$B$2:$B$2047,AB$4))/((AVERAGEIFS('overall city offline'!$L$2:$L$2047,'overall city offline'!$A$2:$A$2047,$A9,'overall city offline'!$B$2:$B$2047,AB$4)*(1-AVERAGEIFS('all sales summary'!$I$2:$I$2047,'all sales summary'!$A$2:$A$2047,$A9,'all sales summary'!$B$2:$B$2047,AB$4)))+(AVERAGEIFS('city centre offline'!$L$2:$L$2047,'city centre offline'!$A$2:$A$2047,$A9,'city centre offline'!$B$2:$B$2047,AB$4)*AVERAGEIFS('all sales summary'!$I$2:$I$2047,'all sales summary'!$A$2:$A$2047,$A9,'all sales summary'!$B$2:$B$2047,AB$4)))</f>
        <v>3.3625063600116294E-2</v>
      </c>
      <c r="AC9" s="60">
        <f>(AVERAGEIFS('city centre offline'!$L$2:$L$2047,'city centre offline'!$A$2:$A$2047,$A9,'city centre offline'!$B$2:$B$2047,AC$4)*AVERAGEIFS('all sales summary'!$I$2:$I$2047,'all sales summary'!$A$2:$A$2047,$A9,'all sales summary'!$B$2:$B$2047,AC$4))/((AVERAGEIFS('overall city offline'!$L$2:$L$2047,'overall city offline'!$A$2:$A$2047,$A9,'overall city offline'!$B$2:$B$2047,AC$4)*(1-AVERAGEIFS('all sales summary'!$I$2:$I$2047,'all sales summary'!$A$2:$A$2047,$A9,'all sales summary'!$B$2:$B$2047,AC$4)))+(AVERAGEIFS('city centre offline'!$L$2:$L$2047,'city centre offline'!$A$2:$A$2047,$A9,'city centre offline'!$B$2:$B$2047,AC$4)*AVERAGEIFS('all sales summary'!$I$2:$I$2047,'all sales summary'!$A$2:$A$2047,$A9,'all sales summary'!$B$2:$B$2047,AC$4)))</f>
        <v>3.4414250482002105E-2</v>
      </c>
      <c r="AD9" s="60">
        <f>(AVERAGEIFS('city centre offline'!$L$2:$L$2047,'city centre offline'!$A$2:$A$2047,$A9,'city centre offline'!$B$2:$B$2047,AD$4)*AVERAGEIFS('all sales summary'!$I$2:$I$2047,'all sales summary'!$A$2:$A$2047,$A9,'all sales summary'!$B$2:$B$2047,AD$4))/((AVERAGEIFS('overall city offline'!$L$2:$L$2047,'overall city offline'!$A$2:$A$2047,$A9,'overall city offline'!$B$2:$B$2047,AD$4)*(1-AVERAGEIFS('all sales summary'!$I$2:$I$2047,'all sales summary'!$A$2:$A$2047,$A9,'all sales summary'!$B$2:$B$2047,AD$4)))+(AVERAGEIFS('city centre offline'!$L$2:$L$2047,'city centre offline'!$A$2:$A$2047,$A9,'city centre offline'!$B$2:$B$2047,AD$4)*AVERAGEIFS('all sales summary'!$I$2:$I$2047,'all sales summary'!$A$2:$A$2047,$A9,'all sales summary'!$B$2:$B$2047,AD$4)))</f>
        <v>3.6027377919593845E-2</v>
      </c>
      <c r="AE9" s="60">
        <f>(AVERAGEIFS('city centre offline'!$L$2:$L$2047,'city centre offline'!$A$2:$A$2047,$A9,'city centre offline'!$B$2:$B$2047,AE$4)*AVERAGEIFS('all sales summary'!$I$2:$I$2047,'all sales summary'!$A$2:$A$2047,$A9,'all sales summary'!$B$2:$B$2047,AE$4))/((AVERAGEIFS('overall city offline'!$L$2:$L$2047,'overall city offline'!$A$2:$A$2047,$A9,'overall city offline'!$B$2:$B$2047,AE$4)*(1-AVERAGEIFS('all sales summary'!$I$2:$I$2047,'all sales summary'!$A$2:$A$2047,$A9,'all sales summary'!$B$2:$B$2047,AE$4)))+(AVERAGEIFS('city centre offline'!$L$2:$L$2047,'city centre offline'!$A$2:$A$2047,$A9,'city centre offline'!$B$2:$B$2047,AE$4)*AVERAGEIFS('all sales summary'!$I$2:$I$2047,'all sales summary'!$A$2:$A$2047,$A9,'all sales summary'!$B$2:$B$2047,AE$4)))</f>
        <v>3.5800401555234673E-2</v>
      </c>
      <c r="AF9" s="60">
        <f>(AVERAGEIFS('city centre offline'!$L$2:$L$2047,'city centre offline'!$A$2:$A$2047,$A9,'city centre offline'!$B$2:$B$2047,AF$4)*AVERAGEIFS('all sales summary'!$I$2:$I$2047,'all sales summary'!$A$2:$A$2047,$A9,'all sales summary'!$B$2:$B$2047,AF$4))/((AVERAGEIFS('overall city offline'!$L$2:$L$2047,'overall city offline'!$A$2:$A$2047,$A9,'overall city offline'!$B$2:$B$2047,AF$4)*(1-AVERAGEIFS('all sales summary'!$I$2:$I$2047,'all sales summary'!$A$2:$A$2047,$A9,'all sales summary'!$B$2:$B$2047,AF$4)))+(AVERAGEIFS('city centre offline'!$L$2:$L$2047,'city centre offline'!$A$2:$A$2047,$A9,'city centre offline'!$B$2:$B$2047,AF$4)*AVERAGEIFS('all sales summary'!$I$2:$I$2047,'all sales summary'!$A$2:$A$2047,$A9,'all sales summary'!$B$2:$B$2047,AF$4)))</f>
        <v>3.5265319722748531E-2</v>
      </c>
      <c r="AG9" s="60">
        <f>(AVERAGEIFS('city centre offline'!$L$2:$L$2047,'city centre offline'!$A$2:$A$2047,$A9,'city centre offline'!$B$2:$B$2047,AG$4)*AVERAGEIFS('all sales summary'!$I$2:$I$2047,'all sales summary'!$A$2:$A$2047,$A9,'all sales summary'!$B$2:$B$2047,AG$4))/((AVERAGEIFS('overall city offline'!$L$2:$L$2047,'overall city offline'!$A$2:$A$2047,$A9,'overall city offline'!$B$2:$B$2047,AG$4)*(1-AVERAGEIFS('all sales summary'!$I$2:$I$2047,'all sales summary'!$A$2:$A$2047,$A9,'all sales summary'!$B$2:$B$2047,AG$4)))+(AVERAGEIFS('city centre offline'!$L$2:$L$2047,'city centre offline'!$A$2:$A$2047,$A9,'city centre offline'!$B$2:$B$2047,AG$4)*AVERAGEIFS('all sales summary'!$I$2:$I$2047,'all sales summary'!$A$2:$A$2047,$A9,'all sales summary'!$B$2:$B$2047,AG$4)))</f>
        <v>3.6129358297412713E-2</v>
      </c>
      <c r="AH9" s="60">
        <f>(AVERAGEIFS('city centre offline'!$L$2:$L$2047,'city centre offline'!$A$2:$A$2047,$A9,'city centre offline'!$B$2:$B$2047,AH$4)*AVERAGEIFS('all sales summary'!$I$2:$I$2047,'all sales summary'!$A$2:$A$2047,$A9,'all sales summary'!$B$2:$B$2047,AH$4))/((AVERAGEIFS('overall city offline'!$L$2:$L$2047,'overall city offline'!$A$2:$A$2047,$A9,'overall city offline'!$B$2:$B$2047,AH$4)*(1-AVERAGEIFS('all sales summary'!$I$2:$I$2047,'all sales summary'!$A$2:$A$2047,$A9,'all sales summary'!$B$2:$B$2047,AH$4)))+(AVERAGEIFS('city centre offline'!$L$2:$L$2047,'city centre offline'!$A$2:$A$2047,$A9,'city centre offline'!$B$2:$B$2047,AH$4)*AVERAGEIFS('all sales summary'!$I$2:$I$2047,'all sales summary'!$A$2:$A$2047,$A9,'all sales summary'!$B$2:$B$2047,AH$4)))</f>
        <v>3.700336587297022E-2</v>
      </c>
    </row>
    <row r="10" spans="1:34" x14ac:dyDescent="0.3">
      <c r="A10" t="s">
        <v>12</v>
      </c>
      <c r="B10" s="60">
        <f>(AVERAGEIFS('city centre offline'!$L$2:$L$2047,'city centre offline'!$A$2:$A$2047,$A10,'city centre offline'!$B$2:$B$2047,B$4)*AVERAGEIFS('all sales summary'!$I$2:$I$2047,'all sales summary'!$A$2:$A$2047,$A10,'all sales summary'!$B$2:$B$2047,B$4))/((AVERAGEIFS('overall city offline'!$L$2:$L$2047,'overall city offline'!$A$2:$A$2047,$A10,'overall city offline'!$B$2:$B$2047,B$4)*(1-AVERAGEIFS('all sales summary'!$I$2:$I$2047,'all sales summary'!$A$2:$A$2047,$A10,'all sales summary'!$B$2:$B$2047,B$4)))+(AVERAGEIFS('city centre offline'!$L$2:$L$2047,'city centre offline'!$A$2:$A$2047,$A10,'city centre offline'!$B$2:$B$2047,B$4)*AVERAGEIFS('all sales summary'!$I$2:$I$2047,'all sales summary'!$A$2:$A$2047,$A10,'all sales summary'!$B$2:$B$2047,B$4)))</f>
        <v>2.7348700383036714E-2</v>
      </c>
      <c r="C10" s="60">
        <f>(AVERAGEIFS('city centre offline'!$L$2:$L$2047,'city centre offline'!$A$2:$A$2047,$A10,'city centre offline'!$B$2:$B$2047,C$4)*AVERAGEIFS('all sales summary'!$I$2:$I$2047,'all sales summary'!$A$2:$A$2047,$A10,'all sales summary'!$B$2:$B$2047,C$4))/((AVERAGEIFS('overall city offline'!$L$2:$L$2047,'overall city offline'!$A$2:$A$2047,$A10,'overall city offline'!$B$2:$B$2047,C$4)*(1-AVERAGEIFS('all sales summary'!$I$2:$I$2047,'all sales summary'!$A$2:$A$2047,$A10,'all sales summary'!$B$2:$B$2047,C$4)))+(AVERAGEIFS('city centre offline'!$L$2:$L$2047,'city centre offline'!$A$2:$A$2047,$A10,'city centre offline'!$B$2:$B$2047,C$4)*AVERAGEIFS('all sales summary'!$I$2:$I$2047,'all sales summary'!$A$2:$A$2047,$A10,'all sales summary'!$B$2:$B$2047,C$4)))</f>
        <v>2.8820561897500523E-2</v>
      </c>
      <c r="D10" s="60">
        <f>(AVERAGEIFS('city centre offline'!$L$2:$L$2047,'city centre offline'!$A$2:$A$2047,$A10,'city centre offline'!$B$2:$B$2047,D$4)*AVERAGEIFS('all sales summary'!$I$2:$I$2047,'all sales summary'!$A$2:$A$2047,$A10,'all sales summary'!$B$2:$B$2047,D$4))/((AVERAGEIFS('overall city offline'!$L$2:$L$2047,'overall city offline'!$A$2:$A$2047,$A10,'overall city offline'!$B$2:$B$2047,D$4)*(1-AVERAGEIFS('all sales summary'!$I$2:$I$2047,'all sales summary'!$A$2:$A$2047,$A10,'all sales summary'!$B$2:$B$2047,D$4)))+(AVERAGEIFS('city centre offline'!$L$2:$L$2047,'city centre offline'!$A$2:$A$2047,$A10,'city centre offline'!$B$2:$B$2047,D$4)*AVERAGEIFS('all sales summary'!$I$2:$I$2047,'all sales summary'!$A$2:$A$2047,$A10,'all sales summary'!$B$2:$B$2047,D$4)))</f>
        <v>2.7519734530792032E-2</v>
      </c>
      <c r="E10" s="60">
        <f>(AVERAGEIFS('city centre offline'!$L$2:$L$2047,'city centre offline'!$A$2:$A$2047,$A10,'city centre offline'!$B$2:$B$2047,E$4)*AVERAGEIFS('all sales summary'!$I$2:$I$2047,'all sales summary'!$A$2:$A$2047,$A10,'all sales summary'!$B$2:$B$2047,E$4))/((AVERAGEIFS('overall city offline'!$L$2:$L$2047,'overall city offline'!$A$2:$A$2047,$A10,'overall city offline'!$B$2:$B$2047,E$4)*(1-AVERAGEIFS('all sales summary'!$I$2:$I$2047,'all sales summary'!$A$2:$A$2047,$A10,'all sales summary'!$B$2:$B$2047,E$4)))+(AVERAGEIFS('city centre offline'!$L$2:$L$2047,'city centre offline'!$A$2:$A$2047,$A10,'city centre offline'!$B$2:$B$2047,E$4)*AVERAGEIFS('all sales summary'!$I$2:$I$2047,'all sales summary'!$A$2:$A$2047,$A10,'all sales summary'!$B$2:$B$2047,E$4)))</f>
        <v>2.6818320548348644E-2</v>
      </c>
      <c r="F10" s="60">
        <f>(AVERAGEIFS('city centre offline'!$L$2:$L$2047,'city centre offline'!$A$2:$A$2047,$A10,'city centre offline'!$B$2:$B$2047,F$4)*AVERAGEIFS('all sales summary'!$I$2:$I$2047,'all sales summary'!$A$2:$A$2047,$A10,'all sales summary'!$B$2:$B$2047,F$4))/((AVERAGEIFS('overall city offline'!$L$2:$L$2047,'overall city offline'!$A$2:$A$2047,$A10,'overall city offline'!$B$2:$B$2047,F$4)*(1-AVERAGEIFS('all sales summary'!$I$2:$I$2047,'all sales summary'!$A$2:$A$2047,$A10,'all sales summary'!$B$2:$B$2047,F$4)))+(AVERAGEIFS('city centre offline'!$L$2:$L$2047,'city centre offline'!$A$2:$A$2047,$A10,'city centre offline'!$B$2:$B$2047,F$4)*AVERAGEIFS('all sales summary'!$I$2:$I$2047,'all sales summary'!$A$2:$A$2047,$A10,'all sales summary'!$B$2:$B$2047,F$4)))</f>
        <v>2.7812458647311075E-2</v>
      </c>
      <c r="G10" s="60">
        <f>(AVERAGEIFS('city centre offline'!$L$2:$L$2047,'city centre offline'!$A$2:$A$2047,$A10,'city centre offline'!$B$2:$B$2047,G$4)*AVERAGEIFS('all sales summary'!$I$2:$I$2047,'all sales summary'!$A$2:$A$2047,$A10,'all sales summary'!$B$2:$B$2047,G$4))/((AVERAGEIFS('overall city offline'!$L$2:$L$2047,'overall city offline'!$A$2:$A$2047,$A10,'overall city offline'!$B$2:$B$2047,G$4)*(1-AVERAGEIFS('all sales summary'!$I$2:$I$2047,'all sales summary'!$A$2:$A$2047,$A10,'all sales summary'!$B$2:$B$2047,G$4)))+(AVERAGEIFS('city centre offline'!$L$2:$L$2047,'city centre offline'!$A$2:$A$2047,$A10,'city centre offline'!$B$2:$B$2047,G$4)*AVERAGEIFS('all sales summary'!$I$2:$I$2047,'all sales summary'!$A$2:$A$2047,$A10,'all sales summary'!$B$2:$B$2047,G$4)))</f>
        <v>2.6423521347226562E-2</v>
      </c>
      <c r="H10" s="60">
        <f>(AVERAGEIFS('city centre offline'!$L$2:$L$2047,'city centre offline'!$A$2:$A$2047,$A10,'city centre offline'!$B$2:$B$2047,H$4)*AVERAGEIFS('all sales summary'!$I$2:$I$2047,'all sales summary'!$A$2:$A$2047,$A10,'all sales summary'!$B$2:$B$2047,H$4))/((AVERAGEIFS('overall city offline'!$L$2:$L$2047,'overall city offline'!$A$2:$A$2047,$A10,'overall city offline'!$B$2:$B$2047,H$4)*(1-AVERAGEIFS('all sales summary'!$I$2:$I$2047,'all sales summary'!$A$2:$A$2047,$A10,'all sales summary'!$B$2:$B$2047,H$4)))+(AVERAGEIFS('city centre offline'!$L$2:$L$2047,'city centre offline'!$A$2:$A$2047,$A10,'city centre offline'!$B$2:$B$2047,H$4)*AVERAGEIFS('all sales summary'!$I$2:$I$2047,'all sales summary'!$A$2:$A$2047,$A10,'all sales summary'!$B$2:$B$2047,H$4)))</f>
        <v>2.7308302183782204E-2</v>
      </c>
      <c r="I10" s="60">
        <f>(AVERAGEIFS('city centre offline'!$L$2:$L$2047,'city centre offline'!$A$2:$A$2047,$A10,'city centre offline'!$B$2:$B$2047,I$4)*AVERAGEIFS('all sales summary'!$I$2:$I$2047,'all sales summary'!$A$2:$A$2047,$A10,'all sales summary'!$B$2:$B$2047,I$4))/((AVERAGEIFS('overall city offline'!$L$2:$L$2047,'overall city offline'!$A$2:$A$2047,$A10,'overall city offline'!$B$2:$B$2047,I$4)*(1-AVERAGEIFS('all sales summary'!$I$2:$I$2047,'all sales summary'!$A$2:$A$2047,$A10,'all sales summary'!$B$2:$B$2047,I$4)))+(AVERAGEIFS('city centre offline'!$L$2:$L$2047,'city centre offline'!$A$2:$A$2047,$A10,'city centre offline'!$B$2:$B$2047,I$4)*AVERAGEIFS('all sales summary'!$I$2:$I$2047,'all sales summary'!$A$2:$A$2047,$A10,'all sales summary'!$B$2:$B$2047,I$4)))</f>
        <v>2.6020790630439987E-2</v>
      </c>
      <c r="J10" s="60">
        <f>(AVERAGEIFS('city centre offline'!$L$2:$L$2047,'city centre offline'!$A$2:$A$2047,$A10,'city centre offline'!$B$2:$B$2047,J$4)*AVERAGEIFS('all sales summary'!$I$2:$I$2047,'all sales summary'!$A$2:$A$2047,$A10,'all sales summary'!$B$2:$B$2047,J$4))/((AVERAGEIFS('overall city offline'!$L$2:$L$2047,'overall city offline'!$A$2:$A$2047,$A10,'overall city offline'!$B$2:$B$2047,J$4)*(1-AVERAGEIFS('all sales summary'!$I$2:$I$2047,'all sales summary'!$A$2:$A$2047,$A10,'all sales summary'!$B$2:$B$2047,J$4)))+(AVERAGEIFS('city centre offline'!$L$2:$L$2047,'city centre offline'!$A$2:$A$2047,$A10,'city centre offline'!$B$2:$B$2047,J$4)*AVERAGEIFS('all sales summary'!$I$2:$I$2047,'all sales summary'!$A$2:$A$2047,$A10,'all sales summary'!$B$2:$B$2047,J$4)))</f>
        <v>2.6508000448039665E-2</v>
      </c>
      <c r="K10" s="60">
        <f>(AVERAGEIFS('city centre offline'!$L$2:$L$2047,'city centre offline'!$A$2:$A$2047,$A10,'city centre offline'!$B$2:$B$2047,K$4)*AVERAGEIFS('all sales summary'!$I$2:$I$2047,'all sales summary'!$A$2:$A$2047,$A10,'all sales summary'!$B$2:$B$2047,K$4))/((AVERAGEIFS('overall city offline'!$L$2:$L$2047,'overall city offline'!$A$2:$A$2047,$A10,'overall city offline'!$B$2:$B$2047,K$4)*(1-AVERAGEIFS('all sales summary'!$I$2:$I$2047,'all sales summary'!$A$2:$A$2047,$A10,'all sales summary'!$B$2:$B$2047,K$4)))+(AVERAGEIFS('city centre offline'!$L$2:$L$2047,'city centre offline'!$A$2:$A$2047,$A10,'city centre offline'!$B$2:$B$2047,K$4)*AVERAGEIFS('all sales summary'!$I$2:$I$2047,'all sales summary'!$A$2:$A$2047,$A10,'all sales summary'!$B$2:$B$2047,K$4)))</f>
        <v>2.8280079072217475E-2</v>
      </c>
      <c r="L10" s="60">
        <f>(AVERAGEIFS('city centre offline'!$L$2:$L$2047,'city centre offline'!$A$2:$A$2047,$A10,'city centre offline'!$B$2:$B$2047,L$4)*AVERAGEIFS('all sales summary'!$I$2:$I$2047,'all sales summary'!$A$2:$A$2047,$A10,'all sales summary'!$B$2:$B$2047,L$4))/((AVERAGEIFS('overall city offline'!$L$2:$L$2047,'overall city offline'!$A$2:$A$2047,$A10,'overall city offline'!$B$2:$B$2047,L$4)*(1-AVERAGEIFS('all sales summary'!$I$2:$I$2047,'all sales summary'!$A$2:$A$2047,$A10,'all sales summary'!$B$2:$B$2047,L$4)))+(AVERAGEIFS('city centre offline'!$L$2:$L$2047,'city centre offline'!$A$2:$A$2047,$A10,'city centre offline'!$B$2:$B$2047,L$4)*AVERAGEIFS('all sales summary'!$I$2:$I$2047,'all sales summary'!$A$2:$A$2047,$A10,'all sales summary'!$B$2:$B$2047,L$4)))</f>
        <v>2.7389073105727302E-2</v>
      </c>
      <c r="M10" s="60">
        <f>(AVERAGEIFS('city centre offline'!$L$2:$L$2047,'city centre offline'!$A$2:$A$2047,$A10,'city centre offline'!$B$2:$B$2047,M$4)*AVERAGEIFS('all sales summary'!$I$2:$I$2047,'all sales summary'!$A$2:$A$2047,$A10,'all sales summary'!$B$2:$B$2047,M$4))/((AVERAGEIFS('overall city offline'!$L$2:$L$2047,'overall city offline'!$A$2:$A$2047,$A10,'overall city offline'!$B$2:$B$2047,M$4)*(1-AVERAGEIFS('all sales summary'!$I$2:$I$2047,'all sales summary'!$A$2:$A$2047,$A10,'all sales summary'!$B$2:$B$2047,M$4)))+(AVERAGEIFS('city centre offline'!$L$2:$L$2047,'city centre offline'!$A$2:$A$2047,$A10,'city centre offline'!$B$2:$B$2047,M$4)*AVERAGEIFS('all sales summary'!$I$2:$I$2047,'all sales summary'!$A$2:$A$2047,$A10,'all sales summary'!$B$2:$B$2047,M$4)))</f>
        <v>2.3233172638964586E-2</v>
      </c>
      <c r="N10" s="60">
        <f>(AVERAGEIFS('city centre offline'!$L$2:$L$2047,'city centre offline'!$A$2:$A$2047,$A10,'city centre offline'!$B$2:$B$2047,N$4)*AVERAGEIFS('all sales summary'!$I$2:$I$2047,'all sales summary'!$A$2:$A$2047,$A10,'all sales summary'!$B$2:$B$2047,N$4))/((AVERAGEIFS('overall city offline'!$L$2:$L$2047,'overall city offline'!$A$2:$A$2047,$A10,'overall city offline'!$B$2:$B$2047,N$4)*(1-AVERAGEIFS('all sales summary'!$I$2:$I$2047,'all sales summary'!$A$2:$A$2047,$A10,'all sales summary'!$B$2:$B$2047,N$4)))+(AVERAGEIFS('city centre offline'!$L$2:$L$2047,'city centre offline'!$A$2:$A$2047,$A10,'city centre offline'!$B$2:$B$2047,N$4)*AVERAGEIFS('all sales summary'!$I$2:$I$2047,'all sales summary'!$A$2:$A$2047,$A10,'all sales summary'!$B$2:$B$2047,N$4)))</f>
        <v>2.6471698090035335E-2</v>
      </c>
      <c r="O10" s="60">
        <f>(AVERAGEIFS('city centre offline'!$L$2:$L$2047,'city centre offline'!$A$2:$A$2047,$A10,'city centre offline'!$B$2:$B$2047,O$4)*AVERAGEIFS('all sales summary'!$I$2:$I$2047,'all sales summary'!$A$2:$A$2047,$A10,'all sales summary'!$B$2:$B$2047,O$4))/((AVERAGEIFS('overall city offline'!$L$2:$L$2047,'overall city offline'!$A$2:$A$2047,$A10,'overall city offline'!$B$2:$B$2047,O$4)*(1-AVERAGEIFS('all sales summary'!$I$2:$I$2047,'all sales summary'!$A$2:$A$2047,$A10,'all sales summary'!$B$2:$B$2047,O$4)))+(AVERAGEIFS('city centre offline'!$L$2:$L$2047,'city centre offline'!$A$2:$A$2047,$A10,'city centre offline'!$B$2:$B$2047,O$4)*AVERAGEIFS('all sales summary'!$I$2:$I$2047,'all sales summary'!$A$2:$A$2047,$A10,'all sales summary'!$B$2:$B$2047,O$4)))</f>
        <v>2.6960944645141174E-2</v>
      </c>
      <c r="P10" s="60">
        <f>(AVERAGEIFS('city centre offline'!$L$2:$L$2047,'city centre offline'!$A$2:$A$2047,$A10,'city centre offline'!$B$2:$B$2047,P$4)*AVERAGEIFS('all sales summary'!$I$2:$I$2047,'all sales summary'!$A$2:$A$2047,$A10,'all sales summary'!$B$2:$B$2047,P$4))/((AVERAGEIFS('overall city offline'!$L$2:$L$2047,'overall city offline'!$A$2:$A$2047,$A10,'overall city offline'!$B$2:$B$2047,P$4)*(1-AVERAGEIFS('all sales summary'!$I$2:$I$2047,'all sales summary'!$A$2:$A$2047,$A10,'all sales summary'!$B$2:$B$2047,P$4)))+(AVERAGEIFS('city centre offline'!$L$2:$L$2047,'city centre offline'!$A$2:$A$2047,$A10,'city centre offline'!$B$2:$B$2047,P$4)*AVERAGEIFS('all sales summary'!$I$2:$I$2047,'all sales summary'!$A$2:$A$2047,$A10,'all sales summary'!$B$2:$B$2047,P$4)))</f>
        <v>1.9774989276108004E-2</v>
      </c>
      <c r="Q10" s="60">
        <f>(AVERAGEIFS('city centre offline'!$L$2:$L$2047,'city centre offline'!$A$2:$A$2047,$A10,'city centre offline'!$B$2:$B$2047,Q$4)*AVERAGEIFS('all sales summary'!$I$2:$I$2047,'all sales summary'!$A$2:$A$2047,$A10,'all sales summary'!$B$2:$B$2047,Q$4))/((AVERAGEIFS('overall city offline'!$L$2:$L$2047,'overall city offline'!$A$2:$A$2047,$A10,'overall city offline'!$B$2:$B$2047,Q$4)*(1-AVERAGEIFS('all sales summary'!$I$2:$I$2047,'all sales summary'!$A$2:$A$2047,$A10,'all sales summary'!$B$2:$B$2047,Q$4)))+(AVERAGEIFS('city centre offline'!$L$2:$L$2047,'city centre offline'!$A$2:$A$2047,$A10,'city centre offline'!$B$2:$B$2047,Q$4)*AVERAGEIFS('all sales summary'!$I$2:$I$2047,'all sales summary'!$A$2:$A$2047,$A10,'all sales summary'!$B$2:$B$2047,Q$4)))</f>
        <v>1.0044490626719891E-2</v>
      </c>
      <c r="R10" s="60">
        <f>(AVERAGEIFS('city centre offline'!$L$2:$L$2047,'city centre offline'!$A$2:$A$2047,$A10,'city centre offline'!$B$2:$B$2047,R$4)*AVERAGEIFS('all sales summary'!$I$2:$I$2047,'all sales summary'!$A$2:$A$2047,$A10,'all sales summary'!$B$2:$B$2047,R$4))/((AVERAGEIFS('overall city offline'!$L$2:$L$2047,'overall city offline'!$A$2:$A$2047,$A10,'overall city offline'!$B$2:$B$2047,R$4)*(1-AVERAGEIFS('all sales summary'!$I$2:$I$2047,'all sales summary'!$A$2:$A$2047,$A10,'all sales summary'!$B$2:$B$2047,R$4)))+(AVERAGEIFS('city centre offline'!$L$2:$L$2047,'city centre offline'!$A$2:$A$2047,$A10,'city centre offline'!$B$2:$B$2047,R$4)*AVERAGEIFS('all sales summary'!$I$2:$I$2047,'all sales summary'!$A$2:$A$2047,$A10,'all sales summary'!$B$2:$B$2047,R$4)))</f>
        <v>9.8812706538426703E-3</v>
      </c>
      <c r="S10" s="60">
        <f>(AVERAGEIFS('city centre offline'!$L$2:$L$2047,'city centre offline'!$A$2:$A$2047,$A10,'city centre offline'!$B$2:$B$2047,S$4)*AVERAGEIFS('all sales summary'!$I$2:$I$2047,'all sales summary'!$A$2:$A$2047,$A10,'all sales summary'!$B$2:$B$2047,S$4))/((AVERAGEIFS('overall city offline'!$L$2:$L$2047,'overall city offline'!$A$2:$A$2047,$A10,'overall city offline'!$B$2:$B$2047,S$4)*(1-AVERAGEIFS('all sales summary'!$I$2:$I$2047,'all sales summary'!$A$2:$A$2047,$A10,'all sales summary'!$B$2:$B$2047,S$4)))+(AVERAGEIFS('city centre offline'!$L$2:$L$2047,'city centre offline'!$A$2:$A$2047,$A10,'city centre offline'!$B$2:$B$2047,S$4)*AVERAGEIFS('all sales summary'!$I$2:$I$2047,'all sales summary'!$A$2:$A$2047,$A10,'all sales summary'!$B$2:$B$2047,S$4)))</f>
        <v>1.1310137915351379E-2</v>
      </c>
      <c r="T10" s="60">
        <f>(AVERAGEIFS('city centre offline'!$L$2:$L$2047,'city centre offline'!$A$2:$A$2047,$A10,'city centre offline'!$B$2:$B$2047,T$4)*AVERAGEIFS('all sales summary'!$I$2:$I$2047,'all sales summary'!$A$2:$A$2047,$A10,'all sales summary'!$B$2:$B$2047,T$4))/((AVERAGEIFS('overall city offline'!$L$2:$L$2047,'overall city offline'!$A$2:$A$2047,$A10,'overall city offline'!$B$2:$B$2047,T$4)*(1-AVERAGEIFS('all sales summary'!$I$2:$I$2047,'all sales summary'!$A$2:$A$2047,$A10,'all sales summary'!$B$2:$B$2047,T$4)))+(AVERAGEIFS('city centre offline'!$L$2:$L$2047,'city centre offline'!$A$2:$A$2047,$A10,'city centre offline'!$B$2:$B$2047,T$4)*AVERAGEIFS('all sales summary'!$I$2:$I$2047,'all sales summary'!$A$2:$A$2047,$A10,'all sales summary'!$B$2:$B$2047,T$4)))</f>
        <v>1.3537676838825438E-2</v>
      </c>
      <c r="U10" s="60">
        <f>(AVERAGEIFS('city centre offline'!$L$2:$L$2047,'city centre offline'!$A$2:$A$2047,$A10,'city centre offline'!$B$2:$B$2047,U$4)*AVERAGEIFS('all sales summary'!$I$2:$I$2047,'all sales summary'!$A$2:$A$2047,$A10,'all sales summary'!$B$2:$B$2047,U$4))/((AVERAGEIFS('overall city offline'!$L$2:$L$2047,'overall city offline'!$A$2:$A$2047,$A10,'overall city offline'!$B$2:$B$2047,U$4)*(1-AVERAGEIFS('all sales summary'!$I$2:$I$2047,'all sales summary'!$A$2:$A$2047,$A10,'all sales summary'!$B$2:$B$2047,U$4)))+(AVERAGEIFS('city centre offline'!$L$2:$L$2047,'city centre offline'!$A$2:$A$2047,$A10,'city centre offline'!$B$2:$B$2047,U$4)*AVERAGEIFS('all sales summary'!$I$2:$I$2047,'all sales summary'!$A$2:$A$2047,$A10,'all sales summary'!$B$2:$B$2047,U$4)))</f>
        <v>1.4490614780694902E-2</v>
      </c>
      <c r="V10" s="60">
        <f>(AVERAGEIFS('city centre offline'!$L$2:$L$2047,'city centre offline'!$A$2:$A$2047,$A10,'city centre offline'!$B$2:$B$2047,V$4)*AVERAGEIFS('all sales summary'!$I$2:$I$2047,'all sales summary'!$A$2:$A$2047,$A10,'all sales summary'!$B$2:$B$2047,V$4))/((AVERAGEIFS('overall city offline'!$L$2:$L$2047,'overall city offline'!$A$2:$A$2047,$A10,'overall city offline'!$B$2:$B$2047,V$4)*(1-AVERAGEIFS('all sales summary'!$I$2:$I$2047,'all sales summary'!$A$2:$A$2047,$A10,'all sales summary'!$B$2:$B$2047,V$4)))+(AVERAGEIFS('city centre offline'!$L$2:$L$2047,'city centre offline'!$A$2:$A$2047,$A10,'city centre offline'!$B$2:$B$2047,V$4)*AVERAGEIFS('all sales summary'!$I$2:$I$2047,'all sales summary'!$A$2:$A$2047,$A10,'all sales summary'!$B$2:$B$2047,V$4)))</f>
        <v>1.6125326123012266E-2</v>
      </c>
      <c r="W10" s="60">
        <f>(AVERAGEIFS('city centre offline'!$L$2:$L$2047,'city centre offline'!$A$2:$A$2047,$A10,'city centre offline'!$B$2:$B$2047,W$4)*AVERAGEIFS('all sales summary'!$I$2:$I$2047,'all sales summary'!$A$2:$A$2047,$A10,'all sales summary'!$B$2:$B$2047,W$4))/((AVERAGEIFS('overall city offline'!$L$2:$L$2047,'overall city offline'!$A$2:$A$2047,$A10,'overall city offline'!$B$2:$B$2047,W$4)*(1-AVERAGEIFS('all sales summary'!$I$2:$I$2047,'all sales summary'!$A$2:$A$2047,$A10,'all sales summary'!$B$2:$B$2047,W$4)))+(AVERAGEIFS('city centre offline'!$L$2:$L$2047,'city centre offline'!$A$2:$A$2047,$A10,'city centre offline'!$B$2:$B$2047,W$4)*AVERAGEIFS('all sales summary'!$I$2:$I$2047,'all sales summary'!$A$2:$A$2047,$A10,'all sales summary'!$B$2:$B$2047,W$4)))</f>
        <v>1.6863912359412921E-2</v>
      </c>
      <c r="X10" s="60">
        <f>(AVERAGEIFS('city centre offline'!$L$2:$L$2047,'city centre offline'!$A$2:$A$2047,$A10,'city centre offline'!$B$2:$B$2047,X$4)*AVERAGEIFS('all sales summary'!$I$2:$I$2047,'all sales summary'!$A$2:$A$2047,$A10,'all sales summary'!$B$2:$B$2047,X$4))/((AVERAGEIFS('overall city offline'!$L$2:$L$2047,'overall city offline'!$A$2:$A$2047,$A10,'overall city offline'!$B$2:$B$2047,X$4)*(1-AVERAGEIFS('all sales summary'!$I$2:$I$2047,'all sales summary'!$A$2:$A$2047,$A10,'all sales summary'!$B$2:$B$2047,X$4)))+(AVERAGEIFS('city centre offline'!$L$2:$L$2047,'city centre offline'!$A$2:$A$2047,$A10,'city centre offline'!$B$2:$B$2047,X$4)*AVERAGEIFS('all sales summary'!$I$2:$I$2047,'all sales summary'!$A$2:$A$2047,$A10,'all sales summary'!$B$2:$B$2047,X$4)))</f>
        <v>1.3202082864913632E-2</v>
      </c>
      <c r="Y10" s="60">
        <f>(AVERAGEIFS('city centre offline'!$L$2:$L$2047,'city centre offline'!$A$2:$A$2047,$A10,'city centre offline'!$B$2:$B$2047,Y$4)*AVERAGEIFS('all sales summary'!$I$2:$I$2047,'all sales summary'!$A$2:$A$2047,$A10,'all sales summary'!$B$2:$B$2047,Y$4))/((AVERAGEIFS('overall city offline'!$L$2:$L$2047,'overall city offline'!$A$2:$A$2047,$A10,'overall city offline'!$B$2:$B$2047,Y$4)*(1-AVERAGEIFS('all sales summary'!$I$2:$I$2047,'all sales summary'!$A$2:$A$2047,$A10,'all sales summary'!$B$2:$B$2047,Y$4)))+(AVERAGEIFS('city centre offline'!$L$2:$L$2047,'city centre offline'!$A$2:$A$2047,$A10,'city centre offline'!$B$2:$B$2047,Y$4)*AVERAGEIFS('all sales summary'!$I$2:$I$2047,'all sales summary'!$A$2:$A$2047,$A10,'all sales summary'!$B$2:$B$2047,Y$4)))</f>
        <v>1.2428271183495602E-2</v>
      </c>
      <c r="Z10" s="60">
        <f>(AVERAGEIFS('city centre offline'!$L$2:$L$2047,'city centre offline'!$A$2:$A$2047,$A10,'city centre offline'!$B$2:$B$2047,Z$4)*AVERAGEIFS('all sales summary'!$I$2:$I$2047,'all sales summary'!$A$2:$A$2047,$A10,'all sales summary'!$B$2:$B$2047,Z$4))/((AVERAGEIFS('overall city offline'!$L$2:$L$2047,'overall city offline'!$A$2:$A$2047,$A10,'overall city offline'!$B$2:$B$2047,Z$4)*(1-AVERAGEIFS('all sales summary'!$I$2:$I$2047,'all sales summary'!$A$2:$A$2047,$A10,'all sales summary'!$B$2:$B$2047,Z$4)))+(AVERAGEIFS('city centre offline'!$L$2:$L$2047,'city centre offline'!$A$2:$A$2047,$A10,'city centre offline'!$B$2:$B$2047,Z$4)*AVERAGEIFS('all sales summary'!$I$2:$I$2047,'all sales summary'!$A$2:$A$2047,$A10,'all sales summary'!$B$2:$B$2047,Z$4)))</f>
        <v>1.1401077752446698E-2</v>
      </c>
      <c r="AA10" s="60">
        <f>(AVERAGEIFS('city centre offline'!$L$2:$L$2047,'city centre offline'!$A$2:$A$2047,$A10,'city centre offline'!$B$2:$B$2047,AA$4)*AVERAGEIFS('all sales summary'!$I$2:$I$2047,'all sales summary'!$A$2:$A$2047,$A10,'all sales summary'!$B$2:$B$2047,AA$4))/((AVERAGEIFS('overall city offline'!$L$2:$L$2047,'overall city offline'!$A$2:$A$2047,$A10,'overall city offline'!$B$2:$B$2047,AA$4)*(1-AVERAGEIFS('all sales summary'!$I$2:$I$2047,'all sales summary'!$A$2:$A$2047,$A10,'all sales summary'!$B$2:$B$2047,AA$4)))+(AVERAGEIFS('city centre offline'!$L$2:$L$2047,'city centre offline'!$A$2:$A$2047,$A10,'city centre offline'!$B$2:$B$2047,AA$4)*AVERAGEIFS('all sales summary'!$I$2:$I$2047,'all sales summary'!$A$2:$A$2047,$A10,'all sales summary'!$B$2:$B$2047,AA$4)))</f>
        <v>1.1338986687995135E-2</v>
      </c>
      <c r="AB10" s="60">
        <f>(AVERAGEIFS('city centre offline'!$L$2:$L$2047,'city centre offline'!$A$2:$A$2047,$A10,'city centre offline'!$B$2:$B$2047,AB$4)*AVERAGEIFS('all sales summary'!$I$2:$I$2047,'all sales summary'!$A$2:$A$2047,$A10,'all sales summary'!$B$2:$B$2047,AB$4))/((AVERAGEIFS('overall city offline'!$L$2:$L$2047,'overall city offline'!$A$2:$A$2047,$A10,'overall city offline'!$B$2:$B$2047,AB$4)*(1-AVERAGEIFS('all sales summary'!$I$2:$I$2047,'all sales summary'!$A$2:$A$2047,$A10,'all sales summary'!$B$2:$B$2047,AB$4)))+(AVERAGEIFS('city centre offline'!$L$2:$L$2047,'city centre offline'!$A$2:$A$2047,$A10,'city centre offline'!$B$2:$B$2047,AB$4)*AVERAGEIFS('all sales summary'!$I$2:$I$2047,'all sales summary'!$A$2:$A$2047,$A10,'all sales summary'!$B$2:$B$2047,AB$4)))</f>
        <v>1.3238822872208603E-2</v>
      </c>
      <c r="AC10" s="60">
        <f>(AVERAGEIFS('city centre offline'!$L$2:$L$2047,'city centre offline'!$A$2:$A$2047,$A10,'city centre offline'!$B$2:$B$2047,AC$4)*AVERAGEIFS('all sales summary'!$I$2:$I$2047,'all sales summary'!$A$2:$A$2047,$A10,'all sales summary'!$B$2:$B$2047,AC$4))/((AVERAGEIFS('overall city offline'!$L$2:$L$2047,'overall city offline'!$A$2:$A$2047,$A10,'overall city offline'!$B$2:$B$2047,AC$4)*(1-AVERAGEIFS('all sales summary'!$I$2:$I$2047,'all sales summary'!$A$2:$A$2047,$A10,'all sales summary'!$B$2:$B$2047,AC$4)))+(AVERAGEIFS('city centre offline'!$L$2:$L$2047,'city centre offline'!$A$2:$A$2047,$A10,'city centre offline'!$B$2:$B$2047,AC$4)*AVERAGEIFS('all sales summary'!$I$2:$I$2047,'all sales summary'!$A$2:$A$2047,$A10,'all sales summary'!$B$2:$B$2047,AC$4)))</f>
        <v>1.5313346390325546E-2</v>
      </c>
      <c r="AD10" s="60">
        <f>(AVERAGEIFS('city centre offline'!$L$2:$L$2047,'city centre offline'!$A$2:$A$2047,$A10,'city centre offline'!$B$2:$B$2047,AD$4)*AVERAGEIFS('all sales summary'!$I$2:$I$2047,'all sales summary'!$A$2:$A$2047,$A10,'all sales summary'!$B$2:$B$2047,AD$4))/((AVERAGEIFS('overall city offline'!$L$2:$L$2047,'overall city offline'!$A$2:$A$2047,$A10,'overall city offline'!$B$2:$B$2047,AD$4)*(1-AVERAGEIFS('all sales summary'!$I$2:$I$2047,'all sales summary'!$A$2:$A$2047,$A10,'all sales summary'!$B$2:$B$2047,AD$4)))+(AVERAGEIFS('city centre offline'!$L$2:$L$2047,'city centre offline'!$A$2:$A$2047,$A10,'city centre offline'!$B$2:$B$2047,AD$4)*AVERAGEIFS('all sales summary'!$I$2:$I$2047,'all sales summary'!$A$2:$A$2047,$A10,'all sales summary'!$B$2:$B$2047,AD$4)))</f>
        <v>1.7586836590699033E-2</v>
      </c>
      <c r="AE10" s="60">
        <f>(AVERAGEIFS('city centre offline'!$L$2:$L$2047,'city centre offline'!$A$2:$A$2047,$A10,'city centre offline'!$B$2:$B$2047,AE$4)*AVERAGEIFS('all sales summary'!$I$2:$I$2047,'all sales summary'!$A$2:$A$2047,$A10,'all sales summary'!$B$2:$B$2047,AE$4))/((AVERAGEIFS('overall city offline'!$L$2:$L$2047,'overall city offline'!$A$2:$A$2047,$A10,'overall city offline'!$B$2:$B$2047,AE$4)*(1-AVERAGEIFS('all sales summary'!$I$2:$I$2047,'all sales summary'!$A$2:$A$2047,$A10,'all sales summary'!$B$2:$B$2047,AE$4)))+(AVERAGEIFS('city centre offline'!$L$2:$L$2047,'city centre offline'!$A$2:$A$2047,$A10,'city centre offline'!$B$2:$B$2047,AE$4)*AVERAGEIFS('all sales summary'!$I$2:$I$2047,'all sales summary'!$A$2:$A$2047,$A10,'all sales summary'!$B$2:$B$2047,AE$4)))</f>
        <v>1.8747309885512448E-2</v>
      </c>
      <c r="AF10" s="60">
        <f>(AVERAGEIFS('city centre offline'!$L$2:$L$2047,'city centre offline'!$A$2:$A$2047,$A10,'city centre offline'!$B$2:$B$2047,AF$4)*AVERAGEIFS('all sales summary'!$I$2:$I$2047,'all sales summary'!$A$2:$A$2047,$A10,'all sales summary'!$B$2:$B$2047,AF$4))/((AVERAGEIFS('overall city offline'!$L$2:$L$2047,'overall city offline'!$A$2:$A$2047,$A10,'overall city offline'!$B$2:$B$2047,AF$4)*(1-AVERAGEIFS('all sales summary'!$I$2:$I$2047,'all sales summary'!$A$2:$A$2047,$A10,'all sales summary'!$B$2:$B$2047,AF$4)))+(AVERAGEIFS('city centre offline'!$L$2:$L$2047,'city centre offline'!$A$2:$A$2047,$A10,'city centre offline'!$B$2:$B$2047,AF$4)*AVERAGEIFS('all sales summary'!$I$2:$I$2047,'all sales summary'!$A$2:$A$2047,$A10,'all sales summary'!$B$2:$B$2047,AF$4)))</f>
        <v>1.9109659211227144E-2</v>
      </c>
      <c r="AG10" s="60">
        <f>(AVERAGEIFS('city centre offline'!$L$2:$L$2047,'city centre offline'!$A$2:$A$2047,$A10,'city centre offline'!$B$2:$B$2047,AG$4)*AVERAGEIFS('all sales summary'!$I$2:$I$2047,'all sales summary'!$A$2:$A$2047,$A10,'all sales summary'!$B$2:$B$2047,AG$4))/((AVERAGEIFS('overall city offline'!$L$2:$L$2047,'overall city offline'!$A$2:$A$2047,$A10,'overall city offline'!$B$2:$B$2047,AG$4)*(1-AVERAGEIFS('all sales summary'!$I$2:$I$2047,'all sales summary'!$A$2:$A$2047,$A10,'all sales summary'!$B$2:$B$2047,AG$4)))+(AVERAGEIFS('city centre offline'!$L$2:$L$2047,'city centre offline'!$A$2:$A$2047,$A10,'city centre offline'!$B$2:$B$2047,AG$4)*AVERAGEIFS('all sales summary'!$I$2:$I$2047,'all sales summary'!$A$2:$A$2047,$A10,'all sales summary'!$B$2:$B$2047,AG$4)))</f>
        <v>1.9694123773870673E-2</v>
      </c>
      <c r="AH10" s="60">
        <f>(AVERAGEIFS('city centre offline'!$L$2:$L$2047,'city centre offline'!$A$2:$A$2047,$A10,'city centre offline'!$B$2:$B$2047,AH$4)*AVERAGEIFS('all sales summary'!$I$2:$I$2047,'all sales summary'!$A$2:$A$2047,$A10,'all sales summary'!$B$2:$B$2047,AH$4))/((AVERAGEIFS('overall city offline'!$L$2:$L$2047,'overall city offline'!$A$2:$A$2047,$A10,'overall city offline'!$B$2:$B$2047,AH$4)*(1-AVERAGEIFS('all sales summary'!$I$2:$I$2047,'all sales summary'!$A$2:$A$2047,$A10,'all sales summary'!$B$2:$B$2047,AH$4)))+(AVERAGEIFS('city centre offline'!$L$2:$L$2047,'city centre offline'!$A$2:$A$2047,$A10,'city centre offline'!$B$2:$B$2047,AH$4)*AVERAGEIFS('all sales summary'!$I$2:$I$2047,'all sales summary'!$A$2:$A$2047,$A10,'all sales summary'!$B$2:$B$2047,AH$4)))</f>
        <v>2.2019180676854194E-2</v>
      </c>
    </row>
    <row r="11" spans="1:34" x14ac:dyDescent="0.3">
      <c r="A11" t="s">
        <v>13</v>
      </c>
      <c r="B11" s="60">
        <f>(AVERAGEIFS('city centre offline'!$L$2:$L$2047,'city centre offline'!$A$2:$A$2047,$A11,'city centre offline'!$B$2:$B$2047,B$4)*AVERAGEIFS('all sales summary'!$I$2:$I$2047,'all sales summary'!$A$2:$A$2047,$A11,'all sales summary'!$B$2:$B$2047,B$4))/((AVERAGEIFS('overall city offline'!$L$2:$L$2047,'overall city offline'!$A$2:$A$2047,$A11,'overall city offline'!$B$2:$B$2047,B$4)*(1-AVERAGEIFS('all sales summary'!$I$2:$I$2047,'all sales summary'!$A$2:$A$2047,$A11,'all sales summary'!$B$2:$B$2047,B$4)))+(AVERAGEIFS('city centre offline'!$L$2:$L$2047,'city centre offline'!$A$2:$A$2047,$A11,'city centre offline'!$B$2:$B$2047,B$4)*AVERAGEIFS('all sales summary'!$I$2:$I$2047,'all sales summary'!$A$2:$A$2047,$A11,'all sales summary'!$B$2:$B$2047,B$4)))</f>
        <v>0.27023707301757138</v>
      </c>
      <c r="C11" s="60">
        <f>(AVERAGEIFS('city centre offline'!$L$2:$L$2047,'city centre offline'!$A$2:$A$2047,$A11,'city centre offline'!$B$2:$B$2047,C$4)*AVERAGEIFS('all sales summary'!$I$2:$I$2047,'all sales summary'!$A$2:$A$2047,$A11,'all sales summary'!$B$2:$B$2047,C$4))/((AVERAGEIFS('overall city offline'!$L$2:$L$2047,'overall city offline'!$A$2:$A$2047,$A11,'overall city offline'!$B$2:$B$2047,C$4)*(1-AVERAGEIFS('all sales summary'!$I$2:$I$2047,'all sales summary'!$A$2:$A$2047,$A11,'all sales summary'!$B$2:$B$2047,C$4)))+(AVERAGEIFS('city centre offline'!$L$2:$L$2047,'city centre offline'!$A$2:$A$2047,$A11,'city centre offline'!$B$2:$B$2047,C$4)*AVERAGEIFS('all sales summary'!$I$2:$I$2047,'all sales summary'!$A$2:$A$2047,$A11,'all sales summary'!$B$2:$B$2047,C$4)))</f>
        <v>0.27194930335472134</v>
      </c>
      <c r="D11" s="60">
        <f>(AVERAGEIFS('city centre offline'!$L$2:$L$2047,'city centre offline'!$A$2:$A$2047,$A11,'city centre offline'!$B$2:$B$2047,D$4)*AVERAGEIFS('all sales summary'!$I$2:$I$2047,'all sales summary'!$A$2:$A$2047,$A11,'all sales summary'!$B$2:$B$2047,D$4))/((AVERAGEIFS('overall city offline'!$L$2:$L$2047,'overall city offline'!$A$2:$A$2047,$A11,'overall city offline'!$B$2:$B$2047,D$4)*(1-AVERAGEIFS('all sales summary'!$I$2:$I$2047,'all sales summary'!$A$2:$A$2047,$A11,'all sales summary'!$B$2:$B$2047,D$4)))+(AVERAGEIFS('city centre offline'!$L$2:$L$2047,'city centre offline'!$A$2:$A$2047,$A11,'city centre offline'!$B$2:$B$2047,D$4)*AVERAGEIFS('all sales summary'!$I$2:$I$2047,'all sales summary'!$A$2:$A$2047,$A11,'all sales summary'!$B$2:$B$2047,D$4)))</f>
        <v>0.27632335073363701</v>
      </c>
      <c r="E11" s="60">
        <f>(AVERAGEIFS('city centre offline'!$L$2:$L$2047,'city centre offline'!$A$2:$A$2047,$A11,'city centre offline'!$B$2:$B$2047,E$4)*AVERAGEIFS('all sales summary'!$I$2:$I$2047,'all sales summary'!$A$2:$A$2047,$A11,'all sales summary'!$B$2:$B$2047,E$4))/((AVERAGEIFS('overall city offline'!$L$2:$L$2047,'overall city offline'!$A$2:$A$2047,$A11,'overall city offline'!$B$2:$B$2047,E$4)*(1-AVERAGEIFS('all sales summary'!$I$2:$I$2047,'all sales summary'!$A$2:$A$2047,$A11,'all sales summary'!$B$2:$B$2047,E$4)))+(AVERAGEIFS('city centre offline'!$L$2:$L$2047,'city centre offline'!$A$2:$A$2047,$A11,'city centre offline'!$B$2:$B$2047,E$4)*AVERAGEIFS('all sales summary'!$I$2:$I$2047,'all sales summary'!$A$2:$A$2047,$A11,'all sales summary'!$B$2:$B$2047,E$4)))</f>
        <v>0.28801137904822727</v>
      </c>
      <c r="F11" s="60">
        <f>(AVERAGEIFS('city centre offline'!$L$2:$L$2047,'city centre offline'!$A$2:$A$2047,$A11,'city centre offline'!$B$2:$B$2047,F$4)*AVERAGEIFS('all sales summary'!$I$2:$I$2047,'all sales summary'!$A$2:$A$2047,$A11,'all sales summary'!$B$2:$B$2047,F$4))/((AVERAGEIFS('overall city offline'!$L$2:$L$2047,'overall city offline'!$A$2:$A$2047,$A11,'overall city offline'!$B$2:$B$2047,F$4)*(1-AVERAGEIFS('all sales summary'!$I$2:$I$2047,'all sales summary'!$A$2:$A$2047,$A11,'all sales summary'!$B$2:$B$2047,F$4)))+(AVERAGEIFS('city centre offline'!$L$2:$L$2047,'city centre offline'!$A$2:$A$2047,$A11,'city centre offline'!$B$2:$B$2047,F$4)*AVERAGEIFS('all sales summary'!$I$2:$I$2047,'all sales summary'!$A$2:$A$2047,$A11,'all sales summary'!$B$2:$B$2047,F$4)))</f>
        <v>0.29033257537079732</v>
      </c>
      <c r="G11" s="60">
        <f>(AVERAGEIFS('city centre offline'!$L$2:$L$2047,'city centre offline'!$A$2:$A$2047,$A11,'city centre offline'!$B$2:$B$2047,G$4)*AVERAGEIFS('all sales summary'!$I$2:$I$2047,'all sales summary'!$A$2:$A$2047,$A11,'all sales summary'!$B$2:$B$2047,G$4))/((AVERAGEIFS('overall city offline'!$L$2:$L$2047,'overall city offline'!$A$2:$A$2047,$A11,'overall city offline'!$B$2:$B$2047,G$4)*(1-AVERAGEIFS('all sales summary'!$I$2:$I$2047,'all sales summary'!$A$2:$A$2047,$A11,'all sales summary'!$B$2:$B$2047,G$4)))+(AVERAGEIFS('city centre offline'!$L$2:$L$2047,'city centre offline'!$A$2:$A$2047,$A11,'city centre offline'!$B$2:$B$2047,G$4)*AVERAGEIFS('all sales summary'!$I$2:$I$2047,'all sales summary'!$A$2:$A$2047,$A11,'all sales summary'!$B$2:$B$2047,G$4)))</f>
        <v>0.29022086006822501</v>
      </c>
      <c r="H11" s="60">
        <f>(AVERAGEIFS('city centre offline'!$L$2:$L$2047,'city centre offline'!$A$2:$A$2047,$A11,'city centre offline'!$B$2:$B$2047,H$4)*AVERAGEIFS('all sales summary'!$I$2:$I$2047,'all sales summary'!$A$2:$A$2047,$A11,'all sales summary'!$B$2:$B$2047,H$4))/((AVERAGEIFS('overall city offline'!$L$2:$L$2047,'overall city offline'!$A$2:$A$2047,$A11,'overall city offline'!$B$2:$B$2047,H$4)*(1-AVERAGEIFS('all sales summary'!$I$2:$I$2047,'all sales summary'!$A$2:$A$2047,$A11,'all sales summary'!$B$2:$B$2047,H$4)))+(AVERAGEIFS('city centre offline'!$L$2:$L$2047,'city centre offline'!$A$2:$A$2047,$A11,'city centre offline'!$B$2:$B$2047,H$4)*AVERAGEIFS('all sales summary'!$I$2:$I$2047,'all sales summary'!$A$2:$A$2047,$A11,'all sales summary'!$B$2:$B$2047,H$4)))</f>
        <v>0.29126969532667113</v>
      </c>
      <c r="I11" s="60">
        <f>(AVERAGEIFS('city centre offline'!$L$2:$L$2047,'city centre offline'!$A$2:$A$2047,$A11,'city centre offline'!$B$2:$B$2047,I$4)*AVERAGEIFS('all sales summary'!$I$2:$I$2047,'all sales summary'!$A$2:$A$2047,$A11,'all sales summary'!$B$2:$B$2047,I$4))/((AVERAGEIFS('overall city offline'!$L$2:$L$2047,'overall city offline'!$A$2:$A$2047,$A11,'overall city offline'!$B$2:$B$2047,I$4)*(1-AVERAGEIFS('all sales summary'!$I$2:$I$2047,'all sales summary'!$A$2:$A$2047,$A11,'all sales summary'!$B$2:$B$2047,I$4)))+(AVERAGEIFS('city centre offline'!$L$2:$L$2047,'city centre offline'!$A$2:$A$2047,$A11,'city centre offline'!$B$2:$B$2047,I$4)*AVERAGEIFS('all sales summary'!$I$2:$I$2047,'all sales summary'!$A$2:$A$2047,$A11,'all sales summary'!$B$2:$B$2047,I$4)))</f>
        <v>0.2918430514837107</v>
      </c>
      <c r="J11" s="60">
        <f>(AVERAGEIFS('city centre offline'!$L$2:$L$2047,'city centre offline'!$A$2:$A$2047,$A11,'city centre offline'!$B$2:$B$2047,J$4)*AVERAGEIFS('all sales summary'!$I$2:$I$2047,'all sales summary'!$A$2:$A$2047,$A11,'all sales summary'!$B$2:$B$2047,J$4))/((AVERAGEIFS('overall city offline'!$L$2:$L$2047,'overall city offline'!$A$2:$A$2047,$A11,'overall city offline'!$B$2:$B$2047,J$4)*(1-AVERAGEIFS('all sales summary'!$I$2:$I$2047,'all sales summary'!$A$2:$A$2047,$A11,'all sales summary'!$B$2:$B$2047,J$4)))+(AVERAGEIFS('city centre offline'!$L$2:$L$2047,'city centre offline'!$A$2:$A$2047,$A11,'city centre offline'!$B$2:$B$2047,J$4)*AVERAGEIFS('all sales summary'!$I$2:$I$2047,'all sales summary'!$A$2:$A$2047,$A11,'all sales summary'!$B$2:$B$2047,J$4)))</f>
        <v>0.29018624040097413</v>
      </c>
      <c r="K11" s="60">
        <f>(AVERAGEIFS('city centre offline'!$L$2:$L$2047,'city centre offline'!$A$2:$A$2047,$A11,'city centre offline'!$B$2:$B$2047,K$4)*AVERAGEIFS('all sales summary'!$I$2:$I$2047,'all sales summary'!$A$2:$A$2047,$A11,'all sales summary'!$B$2:$B$2047,K$4))/((AVERAGEIFS('overall city offline'!$L$2:$L$2047,'overall city offline'!$A$2:$A$2047,$A11,'overall city offline'!$B$2:$B$2047,K$4)*(1-AVERAGEIFS('all sales summary'!$I$2:$I$2047,'all sales summary'!$A$2:$A$2047,$A11,'all sales summary'!$B$2:$B$2047,K$4)))+(AVERAGEIFS('city centre offline'!$L$2:$L$2047,'city centre offline'!$A$2:$A$2047,$A11,'city centre offline'!$B$2:$B$2047,K$4)*AVERAGEIFS('all sales summary'!$I$2:$I$2047,'all sales summary'!$A$2:$A$2047,$A11,'all sales summary'!$B$2:$B$2047,K$4)))</f>
        <v>0.29274361995867215</v>
      </c>
      <c r="L11" s="60">
        <f>(AVERAGEIFS('city centre offline'!$L$2:$L$2047,'city centre offline'!$A$2:$A$2047,$A11,'city centre offline'!$B$2:$B$2047,L$4)*AVERAGEIFS('all sales summary'!$I$2:$I$2047,'all sales summary'!$A$2:$A$2047,$A11,'all sales summary'!$B$2:$B$2047,L$4))/((AVERAGEIFS('overall city offline'!$L$2:$L$2047,'overall city offline'!$A$2:$A$2047,$A11,'overall city offline'!$B$2:$B$2047,L$4)*(1-AVERAGEIFS('all sales summary'!$I$2:$I$2047,'all sales summary'!$A$2:$A$2047,$A11,'all sales summary'!$B$2:$B$2047,L$4)))+(AVERAGEIFS('city centre offline'!$L$2:$L$2047,'city centre offline'!$A$2:$A$2047,$A11,'city centre offline'!$B$2:$B$2047,L$4)*AVERAGEIFS('all sales summary'!$I$2:$I$2047,'all sales summary'!$A$2:$A$2047,$A11,'all sales summary'!$B$2:$B$2047,L$4)))</f>
        <v>0.29079014110953905</v>
      </c>
      <c r="M11" s="60">
        <f>(AVERAGEIFS('city centre offline'!$L$2:$L$2047,'city centre offline'!$A$2:$A$2047,$A11,'city centre offline'!$B$2:$B$2047,M$4)*AVERAGEIFS('all sales summary'!$I$2:$I$2047,'all sales summary'!$A$2:$A$2047,$A11,'all sales summary'!$B$2:$B$2047,M$4))/((AVERAGEIFS('overall city offline'!$L$2:$L$2047,'overall city offline'!$A$2:$A$2047,$A11,'overall city offline'!$B$2:$B$2047,M$4)*(1-AVERAGEIFS('all sales summary'!$I$2:$I$2047,'all sales summary'!$A$2:$A$2047,$A11,'all sales summary'!$B$2:$B$2047,M$4)))+(AVERAGEIFS('city centre offline'!$L$2:$L$2047,'city centre offline'!$A$2:$A$2047,$A11,'city centre offline'!$B$2:$B$2047,M$4)*AVERAGEIFS('all sales summary'!$I$2:$I$2047,'all sales summary'!$A$2:$A$2047,$A11,'all sales summary'!$B$2:$B$2047,M$4)))</f>
        <v>0.29416185347844404</v>
      </c>
      <c r="N11" s="60">
        <f>(AVERAGEIFS('city centre offline'!$L$2:$L$2047,'city centre offline'!$A$2:$A$2047,$A11,'city centre offline'!$B$2:$B$2047,N$4)*AVERAGEIFS('all sales summary'!$I$2:$I$2047,'all sales summary'!$A$2:$A$2047,$A11,'all sales summary'!$B$2:$B$2047,N$4))/((AVERAGEIFS('overall city offline'!$L$2:$L$2047,'overall city offline'!$A$2:$A$2047,$A11,'overall city offline'!$B$2:$B$2047,N$4)*(1-AVERAGEIFS('all sales summary'!$I$2:$I$2047,'all sales summary'!$A$2:$A$2047,$A11,'all sales summary'!$B$2:$B$2047,N$4)))+(AVERAGEIFS('city centre offline'!$L$2:$L$2047,'city centre offline'!$A$2:$A$2047,$A11,'city centre offline'!$B$2:$B$2047,N$4)*AVERAGEIFS('all sales summary'!$I$2:$I$2047,'all sales summary'!$A$2:$A$2047,$A11,'all sales summary'!$B$2:$B$2047,N$4)))</f>
        <v>0.29048871270201587</v>
      </c>
      <c r="O11" s="60">
        <f>(AVERAGEIFS('city centre offline'!$L$2:$L$2047,'city centre offline'!$A$2:$A$2047,$A11,'city centre offline'!$B$2:$B$2047,O$4)*AVERAGEIFS('all sales summary'!$I$2:$I$2047,'all sales summary'!$A$2:$A$2047,$A11,'all sales summary'!$B$2:$B$2047,O$4))/((AVERAGEIFS('overall city offline'!$L$2:$L$2047,'overall city offline'!$A$2:$A$2047,$A11,'overall city offline'!$B$2:$B$2047,O$4)*(1-AVERAGEIFS('all sales summary'!$I$2:$I$2047,'all sales summary'!$A$2:$A$2047,$A11,'all sales summary'!$B$2:$B$2047,O$4)))+(AVERAGEIFS('city centre offline'!$L$2:$L$2047,'city centre offline'!$A$2:$A$2047,$A11,'city centre offline'!$B$2:$B$2047,O$4)*AVERAGEIFS('all sales summary'!$I$2:$I$2047,'all sales summary'!$A$2:$A$2047,$A11,'all sales summary'!$B$2:$B$2047,O$4)))</f>
        <v>0.28768606688256959</v>
      </c>
      <c r="P11" s="60">
        <f>(AVERAGEIFS('city centre offline'!$L$2:$L$2047,'city centre offline'!$A$2:$A$2047,$A11,'city centre offline'!$B$2:$B$2047,P$4)*AVERAGEIFS('all sales summary'!$I$2:$I$2047,'all sales summary'!$A$2:$A$2047,$A11,'all sales summary'!$B$2:$B$2047,P$4))/((AVERAGEIFS('overall city offline'!$L$2:$L$2047,'overall city offline'!$A$2:$A$2047,$A11,'overall city offline'!$B$2:$B$2047,P$4)*(1-AVERAGEIFS('all sales summary'!$I$2:$I$2047,'all sales summary'!$A$2:$A$2047,$A11,'all sales summary'!$B$2:$B$2047,P$4)))+(AVERAGEIFS('city centre offline'!$L$2:$L$2047,'city centre offline'!$A$2:$A$2047,$A11,'city centre offline'!$B$2:$B$2047,P$4)*AVERAGEIFS('all sales summary'!$I$2:$I$2047,'all sales summary'!$A$2:$A$2047,$A11,'all sales summary'!$B$2:$B$2047,P$4)))</f>
        <v>0.27561914129311754</v>
      </c>
      <c r="Q11" s="60">
        <f>(AVERAGEIFS('city centre offline'!$L$2:$L$2047,'city centre offline'!$A$2:$A$2047,$A11,'city centre offline'!$B$2:$B$2047,Q$4)*AVERAGEIFS('all sales summary'!$I$2:$I$2047,'all sales summary'!$A$2:$A$2047,$A11,'all sales summary'!$B$2:$B$2047,Q$4))/((AVERAGEIFS('overall city offline'!$L$2:$L$2047,'overall city offline'!$A$2:$A$2047,$A11,'overall city offline'!$B$2:$B$2047,Q$4)*(1-AVERAGEIFS('all sales summary'!$I$2:$I$2047,'all sales summary'!$A$2:$A$2047,$A11,'all sales summary'!$B$2:$B$2047,Q$4)))+(AVERAGEIFS('city centre offline'!$L$2:$L$2047,'city centre offline'!$A$2:$A$2047,$A11,'city centre offline'!$B$2:$B$2047,Q$4)*AVERAGEIFS('all sales summary'!$I$2:$I$2047,'all sales summary'!$A$2:$A$2047,$A11,'all sales summary'!$B$2:$B$2047,Q$4)))</f>
        <v>0.26382599359462344</v>
      </c>
      <c r="R11" s="60">
        <f>(AVERAGEIFS('city centre offline'!$L$2:$L$2047,'city centre offline'!$A$2:$A$2047,$A11,'city centre offline'!$B$2:$B$2047,R$4)*AVERAGEIFS('all sales summary'!$I$2:$I$2047,'all sales summary'!$A$2:$A$2047,$A11,'all sales summary'!$B$2:$B$2047,R$4))/((AVERAGEIFS('overall city offline'!$L$2:$L$2047,'overall city offline'!$A$2:$A$2047,$A11,'overall city offline'!$B$2:$B$2047,R$4)*(1-AVERAGEIFS('all sales summary'!$I$2:$I$2047,'all sales summary'!$A$2:$A$2047,$A11,'all sales summary'!$B$2:$B$2047,R$4)))+(AVERAGEIFS('city centre offline'!$L$2:$L$2047,'city centre offline'!$A$2:$A$2047,$A11,'city centre offline'!$B$2:$B$2047,R$4)*AVERAGEIFS('all sales summary'!$I$2:$I$2047,'all sales summary'!$A$2:$A$2047,$A11,'all sales summary'!$B$2:$B$2047,R$4)))</f>
        <v>0.26480032547722759</v>
      </c>
      <c r="S11" s="60">
        <f>(AVERAGEIFS('city centre offline'!$L$2:$L$2047,'city centre offline'!$A$2:$A$2047,$A11,'city centre offline'!$B$2:$B$2047,S$4)*AVERAGEIFS('all sales summary'!$I$2:$I$2047,'all sales summary'!$A$2:$A$2047,$A11,'all sales summary'!$B$2:$B$2047,S$4))/((AVERAGEIFS('overall city offline'!$L$2:$L$2047,'overall city offline'!$A$2:$A$2047,$A11,'overall city offline'!$B$2:$B$2047,S$4)*(1-AVERAGEIFS('all sales summary'!$I$2:$I$2047,'all sales summary'!$A$2:$A$2047,$A11,'all sales summary'!$B$2:$B$2047,S$4)))+(AVERAGEIFS('city centre offline'!$L$2:$L$2047,'city centre offline'!$A$2:$A$2047,$A11,'city centre offline'!$B$2:$B$2047,S$4)*AVERAGEIFS('all sales summary'!$I$2:$I$2047,'all sales summary'!$A$2:$A$2047,$A11,'all sales summary'!$B$2:$B$2047,S$4)))</f>
        <v>0.26977473477419833</v>
      </c>
      <c r="T11" s="60">
        <f>(AVERAGEIFS('city centre offline'!$L$2:$L$2047,'city centre offline'!$A$2:$A$2047,$A11,'city centre offline'!$B$2:$B$2047,T$4)*AVERAGEIFS('all sales summary'!$I$2:$I$2047,'all sales summary'!$A$2:$A$2047,$A11,'all sales summary'!$B$2:$B$2047,T$4))/((AVERAGEIFS('overall city offline'!$L$2:$L$2047,'overall city offline'!$A$2:$A$2047,$A11,'overall city offline'!$B$2:$B$2047,T$4)*(1-AVERAGEIFS('all sales summary'!$I$2:$I$2047,'all sales summary'!$A$2:$A$2047,$A11,'all sales summary'!$B$2:$B$2047,T$4)))+(AVERAGEIFS('city centre offline'!$L$2:$L$2047,'city centre offline'!$A$2:$A$2047,$A11,'city centre offline'!$B$2:$B$2047,T$4)*AVERAGEIFS('all sales summary'!$I$2:$I$2047,'all sales summary'!$A$2:$A$2047,$A11,'all sales summary'!$B$2:$B$2047,T$4)))</f>
        <v>0.26956554762826113</v>
      </c>
      <c r="U11" s="60">
        <f>(AVERAGEIFS('city centre offline'!$L$2:$L$2047,'city centre offline'!$A$2:$A$2047,$A11,'city centre offline'!$B$2:$B$2047,U$4)*AVERAGEIFS('all sales summary'!$I$2:$I$2047,'all sales summary'!$A$2:$A$2047,$A11,'all sales summary'!$B$2:$B$2047,U$4))/((AVERAGEIFS('overall city offline'!$L$2:$L$2047,'overall city offline'!$A$2:$A$2047,$A11,'overall city offline'!$B$2:$B$2047,U$4)*(1-AVERAGEIFS('all sales summary'!$I$2:$I$2047,'all sales summary'!$A$2:$A$2047,$A11,'all sales summary'!$B$2:$B$2047,U$4)))+(AVERAGEIFS('city centre offline'!$L$2:$L$2047,'city centre offline'!$A$2:$A$2047,$A11,'city centre offline'!$B$2:$B$2047,U$4)*AVERAGEIFS('all sales summary'!$I$2:$I$2047,'all sales summary'!$A$2:$A$2047,$A11,'all sales summary'!$B$2:$B$2047,U$4)))</f>
        <v>0.27081040145790175</v>
      </c>
      <c r="V11" s="60">
        <f>(AVERAGEIFS('city centre offline'!$L$2:$L$2047,'city centre offline'!$A$2:$A$2047,$A11,'city centre offline'!$B$2:$B$2047,V$4)*AVERAGEIFS('all sales summary'!$I$2:$I$2047,'all sales summary'!$A$2:$A$2047,$A11,'all sales summary'!$B$2:$B$2047,V$4))/((AVERAGEIFS('overall city offline'!$L$2:$L$2047,'overall city offline'!$A$2:$A$2047,$A11,'overall city offline'!$B$2:$B$2047,V$4)*(1-AVERAGEIFS('all sales summary'!$I$2:$I$2047,'all sales summary'!$A$2:$A$2047,$A11,'all sales summary'!$B$2:$B$2047,V$4)))+(AVERAGEIFS('city centre offline'!$L$2:$L$2047,'city centre offline'!$A$2:$A$2047,$A11,'city centre offline'!$B$2:$B$2047,V$4)*AVERAGEIFS('all sales summary'!$I$2:$I$2047,'all sales summary'!$A$2:$A$2047,$A11,'all sales summary'!$B$2:$B$2047,V$4)))</f>
        <v>0.26776569008557127</v>
      </c>
      <c r="W11" s="60">
        <f>(AVERAGEIFS('city centre offline'!$L$2:$L$2047,'city centre offline'!$A$2:$A$2047,$A11,'city centre offline'!$B$2:$B$2047,W$4)*AVERAGEIFS('all sales summary'!$I$2:$I$2047,'all sales summary'!$A$2:$A$2047,$A11,'all sales summary'!$B$2:$B$2047,W$4))/((AVERAGEIFS('overall city offline'!$L$2:$L$2047,'overall city offline'!$A$2:$A$2047,$A11,'overall city offline'!$B$2:$B$2047,W$4)*(1-AVERAGEIFS('all sales summary'!$I$2:$I$2047,'all sales summary'!$A$2:$A$2047,$A11,'all sales summary'!$B$2:$B$2047,W$4)))+(AVERAGEIFS('city centre offline'!$L$2:$L$2047,'city centre offline'!$A$2:$A$2047,$A11,'city centre offline'!$B$2:$B$2047,W$4)*AVERAGEIFS('all sales summary'!$I$2:$I$2047,'all sales summary'!$A$2:$A$2047,$A11,'all sales summary'!$B$2:$B$2047,W$4)))</f>
        <v>0.26996847546408581</v>
      </c>
      <c r="X11" s="60">
        <f>(AVERAGEIFS('city centre offline'!$L$2:$L$2047,'city centre offline'!$A$2:$A$2047,$A11,'city centre offline'!$B$2:$B$2047,X$4)*AVERAGEIFS('all sales summary'!$I$2:$I$2047,'all sales summary'!$A$2:$A$2047,$A11,'all sales summary'!$B$2:$B$2047,X$4))/((AVERAGEIFS('overall city offline'!$L$2:$L$2047,'overall city offline'!$A$2:$A$2047,$A11,'overall city offline'!$B$2:$B$2047,X$4)*(1-AVERAGEIFS('all sales summary'!$I$2:$I$2047,'all sales summary'!$A$2:$A$2047,$A11,'all sales summary'!$B$2:$B$2047,X$4)))+(AVERAGEIFS('city centre offline'!$L$2:$L$2047,'city centre offline'!$A$2:$A$2047,$A11,'city centre offline'!$B$2:$B$2047,X$4)*AVERAGEIFS('all sales summary'!$I$2:$I$2047,'all sales summary'!$A$2:$A$2047,$A11,'all sales summary'!$B$2:$B$2047,X$4)))</f>
        <v>0.27523256662357815</v>
      </c>
      <c r="Y11" s="60">
        <f>(AVERAGEIFS('city centre offline'!$L$2:$L$2047,'city centre offline'!$A$2:$A$2047,$A11,'city centre offline'!$B$2:$B$2047,Y$4)*AVERAGEIFS('all sales summary'!$I$2:$I$2047,'all sales summary'!$A$2:$A$2047,$A11,'all sales summary'!$B$2:$B$2047,Y$4))/((AVERAGEIFS('overall city offline'!$L$2:$L$2047,'overall city offline'!$A$2:$A$2047,$A11,'overall city offline'!$B$2:$B$2047,Y$4)*(1-AVERAGEIFS('all sales summary'!$I$2:$I$2047,'all sales summary'!$A$2:$A$2047,$A11,'all sales summary'!$B$2:$B$2047,Y$4)))+(AVERAGEIFS('city centre offline'!$L$2:$L$2047,'city centre offline'!$A$2:$A$2047,$A11,'city centre offline'!$B$2:$B$2047,Y$4)*AVERAGEIFS('all sales summary'!$I$2:$I$2047,'all sales summary'!$A$2:$A$2047,$A11,'all sales summary'!$B$2:$B$2047,Y$4)))</f>
        <v>0.2790332094250072</v>
      </c>
      <c r="Z11" s="60">
        <f>(AVERAGEIFS('city centre offline'!$L$2:$L$2047,'city centre offline'!$A$2:$A$2047,$A11,'city centre offline'!$B$2:$B$2047,Z$4)*AVERAGEIFS('all sales summary'!$I$2:$I$2047,'all sales summary'!$A$2:$A$2047,$A11,'all sales summary'!$B$2:$B$2047,Z$4))/((AVERAGEIFS('overall city offline'!$L$2:$L$2047,'overall city offline'!$A$2:$A$2047,$A11,'overall city offline'!$B$2:$B$2047,Z$4)*(1-AVERAGEIFS('all sales summary'!$I$2:$I$2047,'all sales summary'!$A$2:$A$2047,$A11,'all sales summary'!$B$2:$B$2047,Z$4)))+(AVERAGEIFS('city centre offline'!$L$2:$L$2047,'city centre offline'!$A$2:$A$2047,$A11,'city centre offline'!$B$2:$B$2047,Z$4)*AVERAGEIFS('all sales summary'!$I$2:$I$2047,'all sales summary'!$A$2:$A$2047,$A11,'all sales summary'!$B$2:$B$2047,Z$4)))</f>
        <v>0.27440300083534436</v>
      </c>
      <c r="AA11" s="60">
        <f>(AVERAGEIFS('city centre offline'!$L$2:$L$2047,'city centre offline'!$A$2:$A$2047,$A11,'city centre offline'!$B$2:$B$2047,AA$4)*AVERAGEIFS('all sales summary'!$I$2:$I$2047,'all sales summary'!$A$2:$A$2047,$A11,'all sales summary'!$B$2:$B$2047,AA$4))/((AVERAGEIFS('overall city offline'!$L$2:$L$2047,'overall city offline'!$A$2:$A$2047,$A11,'overall city offline'!$B$2:$B$2047,AA$4)*(1-AVERAGEIFS('all sales summary'!$I$2:$I$2047,'all sales summary'!$A$2:$A$2047,$A11,'all sales summary'!$B$2:$B$2047,AA$4)))+(AVERAGEIFS('city centre offline'!$L$2:$L$2047,'city centre offline'!$A$2:$A$2047,$A11,'city centre offline'!$B$2:$B$2047,AA$4)*AVERAGEIFS('all sales summary'!$I$2:$I$2047,'all sales summary'!$A$2:$A$2047,$A11,'all sales summary'!$B$2:$B$2047,AA$4)))</f>
        <v>0.27040664889217497</v>
      </c>
      <c r="AB11" s="60">
        <f>(AVERAGEIFS('city centre offline'!$L$2:$L$2047,'city centre offline'!$A$2:$A$2047,$A11,'city centre offline'!$B$2:$B$2047,AB$4)*AVERAGEIFS('all sales summary'!$I$2:$I$2047,'all sales summary'!$A$2:$A$2047,$A11,'all sales summary'!$B$2:$B$2047,AB$4))/((AVERAGEIFS('overall city offline'!$L$2:$L$2047,'overall city offline'!$A$2:$A$2047,$A11,'overall city offline'!$B$2:$B$2047,AB$4)*(1-AVERAGEIFS('all sales summary'!$I$2:$I$2047,'all sales summary'!$A$2:$A$2047,$A11,'all sales summary'!$B$2:$B$2047,AB$4)))+(AVERAGEIFS('city centre offline'!$L$2:$L$2047,'city centre offline'!$A$2:$A$2047,$A11,'city centre offline'!$B$2:$B$2047,AB$4)*AVERAGEIFS('all sales summary'!$I$2:$I$2047,'all sales summary'!$A$2:$A$2047,$A11,'all sales summary'!$B$2:$B$2047,AB$4)))</f>
        <v>0.2747571530279479</v>
      </c>
      <c r="AC11" s="60">
        <f>(AVERAGEIFS('city centre offline'!$L$2:$L$2047,'city centre offline'!$A$2:$A$2047,$A11,'city centre offline'!$B$2:$B$2047,AC$4)*AVERAGEIFS('all sales summary'!$I$2:$I$2047,'all sales summary'!$A$2:$A$2047,$A11,'all sales summary'!$B$2:$B$2047,AC$4))/((AVERAGEIFS('overall city offline'!$L$2:$L$2047,'overall city offline'!$A$2:$A$2047,$A11,'overall city offline'!$B$2:$B$2047,AC$4)*(1-AVERAGEIFS('all sales summary'!$I$2:$I$2047,'all sales summary'!$A$2:$A$2047,$A11,'all sales summary'!$B$2:$B$2047,AC$4)))+(AVERAGEIFS('city centre offline'!$L$2:$L$2047,'city centre offline'!$A$2:$A$2047,$A11,'city centre offline'!$B$2:$B$2047,AC$4)*AVERAGEIFS('all sales summary'!$I$2:$I$2047,'all sales summary'!$A$2:$A$2047,$A11,'all sales summary'!$B$2:$B$2047,AC$4)))</f>
        <v>0.26805103230491367</v>
      </c>
      <c r="AD11" s="60">
        <f>(AVERAGEIFS('city centre offline'!$L$2:$L$2047,'city centre offline'!$A$2:$A$2047,$A11,'city centre offline'!$B$2:$B$2047,AD$4)*AVERAGEIFS('all sales summary'!$I$2:$I$2047,'all sales summary'!$A$2:$A$2047,$A11,'all sales summary'!$B$2:$B$2047,AD$4))/((AVERAGEIFS('overall city offline'!$L$2:$L$2047,'overall city offline'!$A$2:$A$2047,$A11,'overall city offline'!$B$2:$B$2047,AD$4)*(1-AVERAGEIFS('all sales summary'!$I$2:$I$2047,'all sales summary'!$A$2:$A$2047,$A11,'all sales summary'!$B$2:$B$2047,AD$4)))+(AVERAGEIFS('city centre offline'!$L$2:$L$2047,'city centre offline'!$A$2:$A$2047,$A11,'city centre offline'!$B$2:$B$2047,AD$4)*AVERAGEIFS('all sales summary'!$I$2:$I$2047,'all sales summary'!$A$2:$A$2047,$A11,'all sales summary'!$B$2:$B$2047,AD$4)))</f>
        <v>0.26478244436713966</v>
      </c>
      <c r="AE11" s="60">
        <f>(AVERAGEIFS('city centre offline'!$L$2:$L$2047,'city centre offline'!$A$2:$A$2047,$A11,'city centre offline'!$B$2:$B$2047,AE$4)*AVERAGEIFS('all sales summary'!$I$2:$I$2047,'all sales summary'!$A$2:$A$2047,$A11,'all sales summary'!$B$2:$B$2047,AE$4))/((AVERAGEIFS('overall city offline'!$L$2:$L$2047,'overall city offline'!$A$2:$A$2047,$A11,'overall city offline'!$B$2:$B$2047,AE$4)*(1-AVERAGEIFS('all sales summary'!$I$2:$I$2047,'all sales summary'!$A$2:$A$2047,$A11,'all sales summary'!$B$2:$B$2047,AE$4)))+(AVERAGEIFS('city centre offline'!$L$2:$L$2047,'city centre offline'!$A$2:$A$2047,$A11,'city centre offline'!$B$2:$B$2047,AE$4)*AVERAGEIFS('all sales summary'!$I$2:$I$2047,'all sales summary'!$A$2:$A$2047,$A11,'all sales summary'!$B$2:$B$2047,AE$4)))</f>
        <v>0.2631646606785723</v>
      </c>
      <c r="AF11" s="60">
        <f>(AVERAGEIFS('city centre offline'!$L$2:$L$2047,'city centre offline'!$A$2:$A$2047,$A11,'city centre offline'!$B$2:$B$2047,AF$4)*AVERAGEIFS('all sales summary'!$I$2:$I$2047,'all sales summary'!$A$2:$A$2047,$A11,'all sales summary'!$B$2:$B$2047,AF$4))/((AVERAGEIFS('overall city offline'!$L$2:$L$2047,'overall city offline'!$A$2:$A$2047,$A11,'overall city offline'!$B$2:$B$2047,AF$4)*(1-AVERAGEIFS('all sales summary'!$I$2:$I$2047,'all sales summary'!$A$2:$A$2047,$A11,'all sales summary'!$B$2:$B$2047,AF$4)))+(AVERAGEIFS('city centre offline'!$L$2:$L$2047,'city centre offline'!$A$2:$A$2047,$A11,'city centre offline'!$B$2:$B$2047,AF$4)*AVERAGEIFS('all sales summary'!$I$2:$I$2047,'all sales summary'!$A$2:$A$2047,$A11,'all sales summary'!$B$2:$B$2047,AF$4)))</f>
        <v>0.26319655556268712</v>
      </c>
      <c r="AG11" s="60">
        <f>(AVERAGEIFS('city centre offline'!$L$2:$L$2047,'city centre offline'!$A$2:$A$2047,$A11,'city centre offline'!$B$2:$B$2047,AG$4)*AVERAGEIFS('all sales summary'!$I$2:$I$2047,'all sales summary'!$A$2:$A$2047,$A11,'all sales summary'!$B$2:$B$2047,AG$4))/((AVERAGEIFS('overall city offline'!$L$2:$L$2047,'overall city offline'!$A$2:$A$2047,$A11,'overall city offline'!$B$2:$B$2047,AG$4)*(1-AVERAGEIFS('all sales summary'!$I$2:$I$2047,'all sales summary'!$A$2:$A$2047,$A11,'all sales summary'!$B$2:$B$2047,AG$4)))+(AVERAGEIFS('city centre offline'!$L$2:$L$2047,'city centre offline'!$A$2:$A$2047,$A11,'city centre offline'!$B$2:$B$2047,AG$4)*AVERAGEIFS('all sales summary'!$I$2:$I$2047,'all sales summary'!$A$2:$A$2047,$A11,'all sales summary'!$B$2:$B$2047,AG$4)))</f>
        <v>0.26800435275589701</v>
      </c>
      <c r="AH11" s="60">
        <f>(AVERAGEIFS('city centre offline'!$L$2:$L$2047,'city centre offline'!$A$2:$A$2047,$A11,'city centre offline'!$B$2:$B$2047,AH$4)*AVERAGEIFS('all sales summary'!$I$2:$I$2047,'all sales summary'!$A$2:$A$2047,$A11,'all sales summary'!$B$2:$B$2047,AH$4))/((AVERAGEIFS('overall city offline'!$L$2:$L$2047,'overall city offline'!$A$2:$A$2047,$A11,'overall city offline'!$B$2:$B$2047,AH$4)*(1-AVERAGEIFS('all sales summary'!$I$2:$I$2047,'all sales summary'!$A$2:$A$2047,$A11,'all sales summary'!$B$2:$B$2047,AH$4)))+(AVERAGEIFS('city centre offline'!$L$2:$L$2047,'city centre offline'!$A$2:$A$2047,$A11,'city centre offline'!$B$2:$B$2047,AH$4)*AVERAGEIFS('all sales summary'!$I$2:$I$2047,'all sales summary'!$A$2:$A$2047,$A11,'all sales summary'!$B$2:$B$2047,AH$4)))</f>
        <v>0.2670570942725925</v>
      </c>
    </row>
    <row r="12" spans="1:34" x14ac:dyDescent="0.3">
      <c r="A12" t="s">
        <v>14</v>
      </c>
      <c r="B12" s="60">
        <f>(AVERAGEIFS('city centre offline'!$L$2:$L$2047,'city centre offline'!$A$2:$A$2047,$A12,'city centre offline'!$B$2:$B$2047,B$4)*AVERAGEIFS('all sales summary'!$I$2:$I$2047,'all sales summary'!$A$2:$A$2047,$A12,'all sales summary'!$B$2:$B$2047,B$4))/((AVERAGEIFS('overall city offline'!$L$2:$L$2047,'overall city offline'!$A$2:$A$2047,$A12,'overall city offline'!$B$2:$B$2047,B$4)*(1-AVERAGEIFS('all sales summary'!$I$2:$I$2047,'all sales summary'!$A$2:$A$2047,$A12,'all sales summary'!$B$2:$B$2047,B$4)))+(AVERAGEIFS('city centre offline'!$L$2:$L$2047,'city centre offline'!$A$2:$A$2047,$A12,'city centre offline'!$B$2:$B$2047,B$4)*AVERAGEIFS('all sales summary'!$I$2:$I$2047,'all sales summary'!$A$2:$A$2047,$A12,'all sales summary'!$B$2:$B$2047,B$4)))</f>
        <v>6.8377544619849365E-2</v>
      </c>
      <c r="C12" s="60">
        <f>(AVERAGEIFS('city centre offline'!$L$2:$L$2047,'city centre offline'!$A$2:$A$2047,$A12,'city centre offline'!$B$2:$B$2047,C$4)*AVERAGEIFS('all sales summary'!$I$2:$I$2047,'all sales summary'!$A$2:$A$2047,$A12,'all sales summary'!$B$2:$B$2047,C$4))/((AVERAGEIFS('overall city offline'!$L$2:$L$2047,'overall city offline'!$A$2:$A$2047,$A12,'overall city offline'!$B$2:$B$2047,C$4)*(1-AVERAGEIFS('all sales summary'!$I$2:$I$2047,'all sales summary'!$A$2:$A$2047,$A12,'all sales summary'!$B$2:$B$2047,C$4)))+(AVERAGEIFS('city centre offline'!$L$2:$L$2047,'city centre offline'!$A$2:$A$2047,$A12,'city centre offline'!$B$2:$B$2047,C$4)*AVERAGEIFS('all sales summary'!$I$2:$I$2047,'all sales summary'!$A$2:$A$2047,$A12,'all sales summary'!$B$2:$B$2047,C$4)))</f>
        <v>6.6638405540079146E-2</v>
      </c>
      <c r="D12" s="60">
        <f>(AVERAGEIFS('city centre offline'!$L$2:$L$2047,'city centre offline'!$A$2:$A$2047,$A12,'city centre offline'!$B$2:$B$2047,D$4)*AVERAGEIFS('all sales summary'!$I$2:$I$2047,'all sales summary'!$A$2:$A$2047,$A12,'all sales summary'!$B$2:$B$2047,D$4))/((AVERAGEIFS('overall city offline'!$L$2:$L$2047,'overall city offline'!$A$2:$A$2047,$A12,'overall city offline'!$B$2:$B$2047,D$4)*(1-AVERAGEIFS('all sales summary'!$I$2:$I$2047,'all sales summary'!$A$2:$A$2047,$A12,'all sales summary'!$B$2:$B$2047,D$4)))+(AVERAGEIFS('city centre offline'!$L$2:$L$2047,'city centre offline'!$A$2:$A$2047,$A12,'city centre offline'!$B$2:$B$2047,D$4)*AVERAGEIFS('all sales summary'!$I$2:$I$2047,'all sales summary'!$A$2:$A$2047,$A12,'all sales summary'!$B$2:$B$2047,D$4)))</f>
        <v>6.5086226092834307E-2</v>
      </c>
      <c r="E12" s="60">
        <f>(AVERAGEIFS('city centre offline'!$L$2:$L$2047,'city centre offline'!$A$2:$A$2047,$A12,'city centre offline'!$B$2:$B$2047,E$4)*AVERAGEIFS('all sales summary'!$I$2:$I$2047,'all sales summary'!$A$2:$A$2047,$A12,'all sales summary'!$B$2:$B$2047,E$4))/((AVERAGEIFS('overall city offline'!$L$2:$L$2047,'overall city offline'!$A$2:$A$2047,$A12,'overall city offline'!$B$2:$B$2047,E$4)*(1-AVERAGEIFS('all sales summary'!$I$2:$I$2047,'all sales summary'!$A$2:$A$2047,$A12,'all sales summary'!$B$2:$B$2047,E$4)))+(AVERAGEIFS('city centre offline'!$L$2:$L$2047,'city centre offline'!$A$2:$A$2047,$A12,'city centre offline'!$B$2:$B$2047,E$4)*AVERAGEIFS('all sales summary'!$I$2:$I$2047,'all sales summary'!$A$2:$A$2047,$A12,'all sales summary'!$B$2:$B$2047,E$4)))</f>
        <v>6.5751209579247585E-2</v>
      </c>
      <c r="F12" s="60">
        <f>(AVERAGEIFS('city centre offline'!$L$2:$L$2047,'city centre offline'!$A$2:$A$2047,$A12,'city centre offline'!$B$2:$B$2047,F$4)*AVERAGEIFS('all sales summary'!$I$2:$I$2047,'all sales summary'!$A$2:$A$2047,$A12,'all sales summary'!$B$2:$B$2047,F$4))/((AVERAGEIFS('overall city offline'!$L$2:$L$2047,'overall city offline'!$A$2:$A$2047,$A12,'overall city offline'!$B$2:$B$2047,F$4)*(1-AVERAGEIFS('all sales summary'!$I$2:$I$2047,'all sales summary'!$A$2:$A$2047,$A12,'all sales summary'!$B$2:$B$2047,F$4)))+(AVERAGEIFS('city centre offline'!$L$2:$L$2047,'city centre offline'!$A$2:$A$2047,$A12,'city centre offline'!$B$2:$B$2047,F$4)*AVERAGEIFS('all sales summary'!$I$2:$I$2047,'all sales summary'!$A$2:$A$2047,$A12,'all sales summary'!$B$2:$B$2047,F$4)))</f>
        <v>6.5219471338034574E-2</v>
      </c>
      <c r="G12" s="60">
        <f>(AVERAGEIFS('city centre offline'!$L$2:$L$2047,'city centre offline'!$A$2:$A$2047,$A12,'city centre offline'!$B$2:$B$2047,G$4)*AVERAGEIFS('all sales summary'!$I$2:$I$2047,'all sales summary'!$A$2:$A$2047,$A12,'all sales summary'!$B$2:$B$2047,G$4))/((AVERAGEIFS('overall city offline'!$L$2:$L$2047,'overall city offline'!$A$2:$A$2047,$A12,'overall city offline'!$B$2:$B$2047,G$4)*(1-AVERAGEIFS('all sales summary'!$I$2:$I$2047,'all sales summary'!$A$2:$A$2047,$A12,'all sales summary'!$B$2:$B$2047,G$4)))+(AVERAGEIFS('city centre offline'!$L$2:$L$2047,'city centre offline'!$A$2:$A$2047,$A12,'city centre offline'!$B$2:$B$2047,G$4)*AVERAGEIFS('all sales summary'!$I$2:$I$2047,'all sales summary'!$A$2:$A$2047,$A12,'all sales summary'!$B$2:$B$2047,G$4)))</f>
        <v>6.4360548344196286E-2</v>
      </c>
      <c r="H12" s="60">
        <f>(AVERAGEIFS('city centre offline'!$L$2:$L$2047,'city centre offline'!$A$2:$A$2047,$A12,'city centre offline'!$B$2:$B$2047,H$4)*AVERAGEIFS('all sales summary'!$I$2:$I$2047,'all sales summary'!$A$2:$A$2047,$A12,'all sales summary'!$B$2:$B$2047,H$4))/((AVERAGEIFS('overall city offline'!$L$2:$L$2047,'overall city offline'!$A$2:$A$2047,$A12,'overall city offline'!$B$2:$B$2047,H$4)*(1-AVERAGEIFS('all sales summary'!$I$2:$I$2047,'all sales summary'!$A$2:$A$2047,$A12,'all sales summary'!$B$2:$B$2047,H$4)))+(AVERAGEIFS('city centre offline'!$L$2:$L$2047,'city centre offline'!$A$2:$A$2047,$A12,'city centre offline'!$B$2:$B$2047,H$4)*AVERAGEIFS('all sales summary'!$I$2:$I$2047,'all sales summary'!$A$2:$A$2047,$A12,'all sales summary'!$B$2:$B$2047,H$4)))</f>
        <v>6.6279901296524599E-2</v>
      </c>
      <c r="I12" s="60">
        <f>(AVERAGEIFS('city centre offline'!$L$2:$L$2047,'city centre offline'!$A$2:$A$2047,$A12,'city centre offline'!$B$2:$B$2047,I$4)*AVERAGEIFS('all sales summary'!$I$2:$I$2047,'all sales summary'!$A$2:$A$2047,$A12,'all sales summary'!$B$2:$B$2047,I$4))/((AVERAGEIFS('overall city offline'!$L$2:$L$2047,'overall city offline'!$A$2:$A$2047,$A12,'overall city offline'!$B$2:$B$2047,I$4)*(1-AVERAGEIFS('all sales summary'!$I$2:$I$2047,'all sales summary'!$A$2:$A$2047,$A12,'all sales summary'!$B$2:$B$2047,I$4)))+(AVERAGEIFS('city centre offline'!$L$2:$L$2047,'city centre offline'!$A$2:$A$2047,$A12,'city centre offline'!$B$2:$B$2047,I$4)*AVERAGEIFS('all sales summary'!$I$2:$I$2047,'all sales summary'!$A$2:$A$2047,$A12,'all sales summary'!$B$2:$B$2047,I$4)))</f>
        <v>6.9104686265159906E-2</v>
      </c>
      <c r="J12" s="60">
        <f>(AVERAGEIFS('city centre offline'!$L$2:$L$2047,'city centre offline'!$A$2:$A$2047,$A12,'city centre offline'!$B$2:$B$2047,J$4)*AVERAGEIFS('all sales summary'!$I$2:$I$2047,'all sales summary'!$A$2:$A$2047,$A12,'all sales summary'!$B$2:$B$2047,J$4))/((AVERAGEIFS('overall city offline'!$L$2:$L$2047,'overall city offline'!$A$2:$A$2047,$A12,'overall city offline'!$B$2:$B$2047,J$4)*(1-AVERAGEIFS('all sales summary'!$I$2:$I$2047,'all sales summary'!$A$2:$A$2047,$A12,'all sales summary'!$B$2:$B$2047,J$4)))+(AVERAGEIFS('city centre offline'!$L$2:$L$2047,'city centre offline'!$A$2:$A$2047,$A12,'city centre offline'!$B$2:$B$2047,J$4)*AVERAGEIFS('all sales summary'!$I$2:$I$2047,'all sales summary'!$A$2:$A$2047,$A12,'all sales summary'!$B$2:$B$2047,J$4)))</f>
        <v>6.9527833118709692E-2</v>
      </c>
      <c r="K12" s="60">
        <f>(AVERAGEIFS('city centre offline'!$L$2:$L$2047,'city centre offline'!$A$2:$A$2047,$A12,'city centre offline'!$B$2:$B$2047,K$4)*AVERAGEIFS('all sales summary'!$I$2:$I$2047,'all sales summary'!$A$2:$A$2047,$A12,'all sales summary'!$B$2:$B$2047,K$4))/((AVERAGEIFS('overall city offline'!$L$2:$L$2047,'overall city offline'!$A$2:$A$2047,$A12,'overall city offline'!$B$2:$B$2047,K$4)*(1-AVERAGEIFS('all sales summary'!$I$2:$I$2047,'all sales summary'!$A$2:$A$2047,$A12,'all sales summary'!$B$2:$B$2047,K$4)))+(AVERAGEIFS('city centre offline'!$L$2:$L$2047,'city centre offline'!$A$2:$A$2047,$A12,'city centre offline'!$B$2:$B$2047,K$4)*AVERAGEIFS('all sales summary'!$I$2:$I$2047,'all sales summary'!$A$2:$A$2047,$A12,'all sales summary'!$B$2:$B$2047,K$4)))</f>
        <v>7.1931900411425248E-2</v>
      </c>
      <c r="L12" s="60">
        <f>(AVERAGEIFS('city centre offline'!$L$2:$L$2047,'city centre offline'!$A$2:$A$2047,$A12,'city centre offline'!$B$2:$B$2047,L$4)*AVERAGEIFS('all sales summary'!$I$2:$I$2047,'all sales summary'!$A$2:$A$2047,$A12,'all sales summary'!$B$2:$B$2047,L$4))/((AVERAGEIFS('overall city offline'!$L$2:$L$2047,'overall city offline'!$A$2:$A$2047,$A12,'overall city offline'!$B$2:$B$2047,L$4)*(1-AVERAGEIFS('all sales summary'!$I$2:$I$2047,'all sales summary'!$A$2:$A$2047,$A12,'all sales summary'!$B$2:$B$2047,L$4)))+(AVERAGEIFS('city centre offline'!$L$2:$L$2047,'city centre offline'!$A$2:$A$2047,$A12,'city centre offline'!$B$2:$B$2047,L$4)*AVERAGEIFS('all sales summary'!$I$2:$I$2047,'all sales summary'!$A$2:$A$2047,$A12,'all sales summary'!$B$2:$B$2047,L$4)))</f>
        <v>6.6725313084772309E-2</v>
      </c>
      <c r="M12" s="60">
        <f>(AVERAGEIFS('city centre offline'!$L$2:$L$2047,'city centre offline'!$A$2:$A$2047,$A12,'city centre offline'!$B$2:$B$2047,M$4)*AVERAGEIFS('all sales summary'!$I$2:$I$2047,'all sales summary'!$A$2:$A$2047,$A12,'all sales summary'!$B$2:$B$2047,M$4))/((AVERAGEIFS('overall city offline'!$L$2:$L$2047,'overall city offline'!$A$2:$A$2047,$A12,'overall city offline'!$B$2:$B$2047,M$4)*(1-AVERAGEIFS('all sales summary'!$I$2:$I$2047,'all sales summary'!$A$2:$A$2047,$A12,'all sales summary'!$B$2:$B$2047,M$4)))+(AVERAGEIFS('city centre offline'!$L$2:$L$2047,'city centre offline'!$A$2:$A$2047,$A12,'city centre offline'!$B$2:$B$2047,M$4)*AVERAGEIFS('all sales summary'!$I$2:$I$2047,'all sales summary'!$A$2:$A$2047,$A12,'all sales summary'!$B$2:$B$2047,M$4)))</f>
        <v>7.1485049371390635E-2</v>
      </c>
      <c r="N12" s="60">
        <f>(AVERAGEIFS('city centre offline'!$L$2:$L$2047,'city centre offline'!$A$2:$A$2047,$A12,'city centre offline'!$B$2:$B$2047,N$4)*AVERAGEIFS('all sales summary'!$I$2:$I$2047,'all sales summary'!$A$2:$A$2047,$A12,'all sales summary'!$B$2:$B$2047,N$4))/((AVERAGEIFS('overall city offline'!$L$2:$L$2047,'overall city offline'!$A$2:$A$2047,$A12,'overall city offline'!$B$2:$B$2047,N$4)*(1-AVERAGEIFS('all sales summary'!$I$2:$I$2047,'all sales summary'!$A$2:$A$2047,$A12,'all sales summary'!$B$2:$B$2047,N$4)))+(AVERAGEIFS('city centre offline'!$L$2:$L$2047,'city centre offline'!$A$2:$A$2047,$A12,'city centre offline'!$B$2:$B$2047,N$4)*AVERAGEIFS('all sales summary'!$I$2:$I$2047,'all sales summary'!$A$2:$A$2047,$A12,'all sales summary'!$B$2:$B$2047,N$4)))</f>
        <v>6.8856661879929407E-2</v>
      </c>
      <c r="O12" s="60">
        <f>(AVERAGEIFS('city centre offline'!$L$2:$L$2047,'city centre offline'!$A$2:$A$2047,$A12,'city centre offline'!$B$2:$B$2047,O$4)*AVERAGEIFS('all sales summary'!$I$2:$I$2047,'all sales summary'!$A$2:$A$2047,$A12,'all sales summary'!$B$2:$B$2047,O$4))/((AVERAGEIFS('overall city offline'!$L$2:$L$2047,'overall city offline'!$A$2:$A$2047,$A12,'overall city offline'!$B$2:$B$2047,O$4)*(1-AVERAGEIFS('all sales summary'!$I$2:$I$2047,'all sales summary'!$A$2:$A$2047,$A12,'all sales summary'!$B$2:$B$2047,O$4)))+(AVERAGEIFS('city centre offline'!$L$2:$L$2047,'city centre offline'!$A$2:$A$2047,$A12,'city centre offline'!$B$2:$B$2047,O$4)*AVERAGEIFS('all sales summary'!$I$2:$I$2047,'all sales summary'!$A$2:$A$2047,$A12,'all sales summary'!$B$2:$B$2047,O$4)))</f>
        <v>6.7478018561699146E-2</v>
      </c>
      <c r="P12" s="60">
        <f>(AVERAGEIFS('city centre offline'!$L$2:$L$2047,'city centre offline'!$A$2:$A$2047,$A12,'city centre offline'!$B$2:$B$2047,P$4)*AVERAGEIFS('all sales summary'!$I$2:$I$2047,'all sales summary'!$A$2:$A$2047,$A12,'all sales summary'!$B$2:$B$2047,P$4))/((AVERAGEIFS('overall city offline'!$L$2:$L$2047,'overall city offline'!$A$2:$A$2047,$A12,'overall city offline'!$B$2:$B$2047,P$4)*(1-AVERAGEIFS('all sales summary'!$I$2:$I$2047,'all sales summary'!$A$2:$A$2047,$A12,'all sales summary'!$B$2:$B$2047,P$4)))+(AVERAGEIFS('city centre offline'!$L$2:$L$2047,'city centre offline'!$A$2:$A$2047,$A12,'city centre offline'!$B$2:$B$2047,P$4)*AVERAGEIFS('all sales summary'!$I$2:$I$2047,'all sales summary'!$A$2:$A$2047,$A12,'all sales summary'!$B$2:$B$2047,P$4)))</f>
        <v>6.4426823772711403E-2</v>
      </c>
      <c r="Q12" s="60">
        <f>(AVERAGEIFS('city centre offline'!$L$2:$L$2047,'city centre offline'!$A$2:$A$2047,$A12,'city centre offline'!$B$2:$B$2047,Q$4)*AVERAGEIFS('all sales summary'!$I$2:$I$2047,'all sales summary'!$A$2:$A$2047,$A12,'all sales summary'!$B$2:$B$2047,Q$4))/((AVERAGEIFS('overall city offline'!$L$2:$L$2047,'overall city offline'!$A$2:$A$2047,$A12,'overall city offline'!$B$2:$B$2047,Q$4)*(1-AVERAGEIFS('all sales summary'!$I$2:$I$2047,'all sales summary'!$A$2:$A$2047,$A12,'all sales summary'!$B$2:$B$2047,Q$4)))+(AVERAGEIFS('city centre offline'!$L$2:$L$2047,'city centre offline'!$A$2:$A$2047,$A12,'city centre offline'!$B$2:$B$2047,Q$4)*AVERAGEIFS('all sales summary'!$I$2:$I$2047,'all sales summary'!$A$2:$A$2047,$A12,'all sales summary'!$B$2:$B$2047,Q$4)))</f>
        <v>6.2966019327133263E-2</v>
      </c>
      <c r="R12" s="60">
        <f>(AVERAGEIFS('city centre offline'!$L$2:$L$2047,'city centre offline'!$A$2:$A$2047,$A12,'city centre offline'!$B$2:$B$2047,R$4)*AVERAGEIFS('all sales summary'!$I$2:$I$2047,'all sales summary'!$A$2:$A$2047,$A12,'all sales summary'!$B$2:$B$2047,R$4))/((AVERAGEIFS('overall city offline'!$L$2:$L$2047,'overall city offline'!$A$2:$A$2047,$A12,'overall city offline'!$B$2:$B$2047,R$4)*(1-AVERAGEIFS('all sales summary'!$I$2:$I$2047,'all sales summary'!$A$2:$A$2047,$A12,'all sales summary'!$B$2:$B$2047,R$4)))+(AVERAGEIFS('city centre offline'!$L$2:$L$2047,'city centre offline'!$A$2:$A$2047,$A12,'city centre offline'!$B$2:$B$2047,R$4)*AVERAGEIFS('all sales summary'!$I$2:$I$2047,'all sales summary'!$A$2:$A$2047,$A12,'all sales summary'!$B$2:$B$2047,R$4)))</f>
        <v>6.011960940602603E-2</v>
      </c>
      <c r="S12" s="60">
        <f>(AVERAGEIFS('city centre offline'!$L$2:$L$2047,'city centre offline'!$A$2:$A$2047,$A12,'city centre offline'!$B$2:$B$2047,S$4)*AVERAGEIFS('all sales summary'!$I$2:$I$2047,'all sales summary'!$A$2:$A$2047,$A12,'all sales summary'!$B$2:$B$2047,S$4))/((AVERAGEIFS('overall city offline'!$L$2:$L$2047,'overall city offline'!$A$2:$A$2047,$A12,'overall city offline'!$B$2:$B$2047,S$4)*(1-AVERAGEIFS('all sales summary'!$I$2:$I$2047,'all sales summary'!$A$2:$A$2047,$A12,'all sales summary'!$B$2:$B$2047,S$4)))+(AVERAGEIFS('city centre offline'!$L$2:$L$2047,'city centre offline'!$A$2:$A$2047,$A12,'city centre offline'!$B$2:$B$2047,S$4)*AVERAGEIFS('all sales summary'!$I$2:$I$2047,'all sales summary'!$A$2:$A$2047,$A12,'all sales summary'!$B$2:$B$2047,S$4)))</f>
        <v>5.8473312931515274E-2</v>
      </c>
      <c r="T12" s="60">
        <f>(AVERAGEIFS('city centre offline'!$L$2:$L$2047,'city centre offline'!$A$2:$A$2047,$A12,'city centre offline'!$B$2:$B$2047,T$4)*AVERAGEIFS('all sales summary'!$I$2:$I$2047,'all sales summary'!$A$2:$A$2047,$A12,'all sales summary'!$B$2:$B$2047,T$4))/((AVERAGEIFS('overall city offline'!$L$2:$L$2047,'overall city offline'!$A$2:$A$2047,$A12,'overall city offline'!$B$2:$B$2047,T$4)*(1-AVERAGEIFS('all sales summary'!$I$2:$I$2047,'all sales summary'!$A$2:$A$2047,$A12,'all sales summary'!$B$2:$B$2047,T$4)))+(AVERAGEIFS('city centre offline'!$L$2:$L$2047,'city centre offline'!$A$2:$A$2047,$A12,'city centre offline'!$B$2:$B$2047,T$4)*AVERAGEIFS('all sales summary'!$I$2:$I$2047,'all sales summary'!$A$2:$A$2047,$A12,'all sales summary'!$B$2:$B$2047,T$4)))</f>
        <v>6.0409987490256382E-2</v>
      </c>
      <c r="U12" s="60">
        <f>(AVERAGEIFS('city centre offline'!$L$2:$L$2047,'city centre offline'!$A$2:$A$2047,$A12,'city centre offline'!$B$2:$B$2047,U$4)*AVERAGEIFS('all sales summary'!$I$2:$I$2047,'all sales summary'!$A$2:$A$2047,$A12,'all sales summary'!$B$2:$B$2047,U$4))/((AVERAGEIFS('overall city offline'!$L$2:$L$2047,'overall city offline'!$A$2:$A$2047,$A12,'overall city offline'!$B$2:$B$2047,U$4)*(1-AVERAGEIFS('all sales summary'!$I$2:$I$2047,'all sales summary'!$A$2:$A$2047,$A12,'all sales summary'!$B$2:$B$2047,U$4)))+(AVERAGEIFS('city centre offline'!$L$2:$L$2047,'city centre offline'!$A$2:$A$2047,$A12,'city centre offline'!$B$2:$B$2047,U$4)*AVERAGEIFS('all sales summary'!$I$2:$I$2047,'all sales summary'!$A$2:$A$2047,$A12,'all sales summary'!$B$2:$B$2047,U$4)))</f>
        <v>6.4308794389205878E-2</v>
      </c>
      <c r="V12" s="60">
        <f>(AVERAGEIFS('city centre offline'!$L$2:$L$2047,'city centre offline'!$A$2:$A$2047,$A12,'city centre offline'!$B$2:$B$2047,V$4)*AVERAGEIFS('all sales summary'!$I$2:$I$2047,'all sales summary'!$A$2:$A$2047,$A12,'all sales summary'!$B$2:$B$2047,V$4))/((AVERAGEIFS('overall city offline'!$L$2:$L$2047,'overall city offline'!$A$2:$A$2047,$A12,'overall city offline'!$B$2:$B$2047,V$4)*(1-AVERAGEIFS('all sales summary'!$I$2:$I$2047,'all sales summary'!$A$2:$A$2047,$A12,'all sales summary'!$B$2:$B$2047,V$4)))+(AVERAGEIFS('city centre offline'!$L$2:$L$2047,'city centre offline'!$A$2:$A$2047,$A12,'city centre offline'!$B$2:$B$2047,V$4)*AVERAGEIFS('all sales summary'!$I$2:$I$2047,'all sales summary'!$A$2:$A$2047,$A12,'all sales summary'!$B$2:$B$2047,V$4)))</f>
        <v>6.3932881450376386E-2</v>
      </c>
      <c r="W12" s="60">
        <f>(AVERAGEIFS('city centre offline'!$L$2:$L$2047,'city centre offline'!$A$2:$A$2047,$A12,'city centre offline'!$B$2:$B$2047,W$4)*AVERAGEIFS('all sales summary'!$I$2:$I$2047,'all sales summary'!$A$2:$A$2047,$A12,'all sales summary'!$B$2:$B$2047,W$4))/((AVERAGEIFS('overall city offline'!$L$2:$L$2047,'overall city offline'!$A$2:$A$2047,$A12,'overall city offline'!$B$2:$B$2047,W$4)*(1-AVERAGEIFS('all sales summary'!$I$2:$I$2047,'all sales summary'!$A$2:$A$2047,$A12,'all sales summary'!$B$2:$B$2047,W$4)))+(AVERAGEIFS('city centre offline'!$L$2:$L$2047,'city centre offline'!$A$2:$A$2047,$A12,'city centre offline'!$B$2:$B$2047,W$4)*AVERAGEIFS('all sales summary'!$I$2:$I$2047,'all sales summary'!$A$2:$A$2047,$A12,'all sales summary'!$B$2:$B$2047,W$4)))</f>
        <v>6.3918866253902584E-2</v>
      </c>
      <c r="X12" s="60">
        <f>(AVERAGEIFS('city centre offline'!$L$2:$L$2047,'city centre offline'!$A$2:$A$2047,$A12,'city centre offline'!$B$2:$B$2047,X$4)*AVERAGEIFS('all sales summary'!$I$2:$I$2047,'all sales summary'!$A$2:$A$2047,$A12,'all sales summary'!$B$2:$B$2047,X$4))/((AVERAGEIFS('overall city offline'!$L$2:$L$2047,'overall city offline'!$A$2:$A$2047,$A12,'overall city offline'!$B$2:$B$2047,X$4)*(1-AVERAGEIFS('all sales summary'!$I$2:$I$2047,'all sales summary'!$A$2:$A$2047,$A12,'all sales summary'!$B$2:$B$2047,X$4)))+(AVERAGEIFS('city centre offline'!$L$2:$L$2047,'city centre offline'!$A$2:$A$2047,$A12,'city centre offline'!$B$2:$B$2047,X$4)*AVERAGEIFS('all sales summary'!$I$2:$I$2047,'all sales summary'!$A$2:$A$2047,$A12,'all sales summary'!$B$2:$B$2047,X$4)))</f>
        <v>6.002402219539843E-2</v>
      </c>
      <c r="Y12" s="60">
        <f>(AVERAGEIFS('city centre offline'!$L$2:$L$2047,'city centre offline'!$A$2:$A$2047,$A12,'city centre offline'!$B$2:$B$2047,Y$4)*AVERAGEIFS('all sales summary'!$I$2:$I$2047,'all sales summary'!$A$2:$A$2047,$A12,'all sales summary'!$B$2:$B$2047,Y$4))/((AVERAGEIFS('overall city offline'!$L$2:$L$2047,'overall city offline'!$A$2:$A$2047,$A12,'overall city offline'!$B$2:$B$2047,Y$4)*(1-AVERAGEIFS('all sales summary'!$I$2:$I$2047,'all sales summary'!$A$2:$A$2047,$A12,'all sales summary'!$B$2:$B$2047,Y$4)))+(AVERAGEIFS('city centre offline'!$L$2:$L$2047,'city centre offline'!$A$2:$A$2047,$A12,'city centre offline'!$B$2:$B$2047,Y$4)*AVERAGEIFS('all sales summary'!$I$2:$I$2047,'all sales summary'!$A$2:$A$2047,$A12,'all sales summary'!$B$2:$B$2047,Y$4)))</f>
        <v>6.5211350725464801E-2</v>
      </c>
      <c r="Z12" s="60">
        <f>(AVERAGEIFS('city centre offline'!$L$2:$L$2047,'city centre offline'!$A$2:$A$2047,$A12,'city centre offline'!$B$2:$B$2047,Z$4)*AVERAGEIFS('all sales summary'!$I$2:$I$2047,'all sales summary'!$A$2:$A$2047,$A12,'all sales summary'!$B$2:$B$2047,Z$4))/((AVERAGEIFS('overall city offline'!$L$2:$L$2047,'overall city offline'!$A$2:$A$2047,$A12,'overall city offline'!$B$2:$B$2047,Z$4)*(1-AVERAGEIFS('all sales summary'!$I$2:$I$2047,'all sales summary'!$A$2:$A$2047,$A12,'all sales summary'!$B$2:$B$2047,Z$4)))+(AVERAGEIFS('city centre offline'!$L$2:$L$2047,'city centre offline'!$A$2:$A$2047,$A12,'city centre offline'!$B$2:$B$2047,Z$4)*AVERAGEIFS('all sales summary'!$I$2:$I$2047,'all sales summary'!$A$2:$A$2047,$A12,'all sales summary'!$B$2:$B$2047,Z$4)))</f>
        <v>6.1600895829906153E-2</v>
      </c>
      <c r="AA12" s="60">
        <f>(AVERAGEIFS('city centre offline'!$L$2:$L$2047,'city centre offline'!$A$2:$A$2047,$A12,'city centre offline'!$B$2:$B$2047,AA$4)*AVERAGEIFS('all sales summary'!$I$2:$I$2047,'all sales summary'!$A$2:$A$2047,$A12,'all sales summary'!$B$2:$B$2047,AA$4))/((AVERAGEIFS('overall city offline'!$L$2:$L$2047,'overall city offline'!$A$2:$A$2047,$A12,'overall city offline'!$B$2:$B$2047,AA$4)*(1-AVERAGEIFS('all sales summary'!$I$2:$I$2047,'all sales summary'!$A$2:$A$2047,$A12,'all sales summary'!$B$2:$B$2047,AA$4)))+(AVERAGEIFS('city centre offline'!$L$2:$L$2047,'city centre offline'!$A$2:$A$2047,$A12,'city centre offline'!$B$2:$B$2047,AA$4)*AVERAGEIFS('all sales summary'!$I$2:$I$2047,'all sales summary'!$A$2:$A$2047,$A12,'all sales summary'!$B$2:$B$2047,AA$4)))</f>
        <v>6.1380097634241071E-2</v>
      </c>
      <c r="AB12" s="60">
        <f>(AVERAGEIFS('city centre offline'!$L$2:$L$2047,'city centre offline'!$A$2:$A$2047,$A12,'city centre offline'!$B$2:$B$2047,AB$4)*AVERAGEIFS('all sales summary'!$I$2:$I$2047,'all sales summary'!$A$2:$A$2047,$A12,'all sales summary'!$B$2:$B$2047,AB$4))/((AVERAGEIFS('overall city offline'!$L$2:$L$2047,'overall city offline'!$A$2:$A$2047,$A12,'overall city offline'!$B$2:$B$2047,AB$4)*(1-AVERAGEIFS('all sales summary'!$I$2:$I$2047,'all sales summary'!$A$2:$A$2047,$A12,'all sales summary'!$B$2:$B$2047,AB$4)))+(AVERAGEIFS('city centre offline'!$L$2:$L$2047,'city centre offline'!$A$2:$A$2047,$A12,'city centre offline'!$B$2:$B$2047,AB$4)*AVERAGEIFS('all sales summary'!$I$2:$I$2047,'all sales summary'!$A$2:$A$2047,$A12,'all sales summary'!$B$2:$B$2047,AB$4)))</f>
        <v>6.2252008293105683E-2</v>
      </c>
      <c r="AC12" s="60">
        <f>(AVERAGEIFS('city centre offline'!$L$2:$L$2047,'city centre offline'!$A$2:$A$2047,$A12,'city centre offline'!$B$2:$B$2047,AC$4)*AVERAGEIFS('all sales summary'!$I$2:$I$2047,'all sales summary'!$A$2:$A$2047,$A12,'all sales summary'!$B$2:$B$2047,AC$4))/((AVERAGEIFS('overall city offline'!$L$2:$L$2047,'overall city offline'!$A$2:$A$2047,$A12,'overall city offline'!$B$2:$B$2047,AC$4)*(1-AVERAGEIFS('all sales summary'!$I$2:$I$2047,'all sales summary'!$A$2:$A$2047,$A12,'all sales summary'!$B$2:$B$2047,AC$4)))+(AVERAGEIFS('city centre offline'!$L$2:$L$2047,'city centre offline'!$A$2:$A$2047,$A12,'city centre offline'!$B$2:$B$2047,AC$4)*AVERAGEIFS('all sales summary'!$I$2:$I$2047,'all sales summary'!$A$2:$A$2047,$A12,'all sales summary'!$B$2:$B$2047,AC$4)))</f>
        <v>6.1697871995301044E-2</v>
      </c>
      <c r="AD12" s="60">
        <f>(AVERAGEIFS('city centre offline'!$L$2:$L$2047,'city centre offline'!$A$2:$A$2047,$A12,'city centre offline'!$B$2:$B$2047,AD$4)*AVERAGEIFS('all sales summary'!$I$2:$I$2047,'all sales summary'!$A$2:$A$2047,$A12,'all sales summary'!$B$2:$B$2047,AD$4))/((AVERAGEIFS('overall city offline'!$L$2:$L$2047,'overall city offline'!$A$2:$A$2047,$A12,'overall city offline'!$B$2:$B$2047,AD$4)*(1-AVERAGEIFS('all sales summary'!$I$2:$I$2047,'all sales summary'!$A$2:$A$2047,$A12,'all sales summary'!$B$2:$B$2047,AD$4)))+(AVERAGEIFS('city centre offline'!$L$2:$L$2047,'city centre offline'!$A$2:$A$2047,$A12,'city centre offline'!$B$2:$B$2047,AD$4)*AVERAGEIFS('all sales summary'!$I$2:$I$2047,'all sales summary'!$A$2:$A$2047,$A12,'all sales summary'!$B$2:$B$2047,AD$4)))</f>
        <v>6.3419649749384147E-2</v>
      </c>
      <c r="AE12" s="60">
        <f>(AVERAGEIFS('city centre offline'!$L$2:$L$2047,'city centre offline'!$A$2:$A$2047,$A12,'city centre offline'!$B$2:$B$2047,AE$4)*AVERAGEIFS('all sales summary'!$I$2:$I$2047,'all sales summary'!$A$2:$A$2047,$A12,'all sales summary'!$B$2:$B$2047,AE$4))/((AVERAGEIFS('overall city offline'!$L$2:$L$2047,'overall city offline'!$A$2:$A$2047,$A12,'overall city offline'!$B$2:$B$2047,AE$4)*(1-AVERAGEIFS('all sales summary'!$I$2:$I$2047,'all sales summary'!$A$2:$A$2047,$A12,'all sales summary'!$B$2:$B$2047,AE$4)))+(AVERAGEIFS('city centre offline'!$L$2:$L$2047,'city centre offline'!$A$2:$A$2047,$A12,'city centre offline'!$B$2:$B$2047,AE$4)*AVERAGEIFS('all sales summary'!$I$2:$I$2047,'all sales summary'!$A$2:$A$2047,$A12,'all sales summary'!$B$2:$B$2047,AE$4)))</f>
        <v>6.6676392882563024E-2</v>
      </c>
      <c r="AF12" s="60">
        <f>(AVERAGEIFS('city centre offline'!$L$2:$L$2047,'city centre offline'!$A$2:$A$2047,$A12,'city centre offline'!$B$2:$B$2047,AF$4)*AVERAGEIFS('all sales summary'!$I$2:$I$2047,'all sales summary'!$A$2:$A$2047,$A12,'all sales summary'!$B$2:$B$2047,AF$4))/((AVERAGEIFS('overall city offline'!$L$2:$L$2047,'overall city offline'!$A$2:$A$2047,$A12,'overall city offline'!$B$2:$B$2047,AF$4)*(1-AVERAGEIFS('all sales summary'!$I$2:$I$2047,'all sales summary'!$A$2:$A$2047,$A12,'all sales summary'!$B$2:$B$2047,AF$4)))+(AVERAGEIFS('city centre offline'!$L$2:$L$2047,'city centre offline'!$A$2:$A$2047,$A12,'city centre offline'!$B$2:$B$2047,AF$4)*AVERAGEIFS('all sales summary'!$I$2:$I$2047,'all sales summary'!$A$2:$A$2047,$A12,'all sales summary'!$B$2:$B$2047,AF$4)))</f>
        <v>6.9079863296800409E-2</v>
      </c>
      <c r="AG12" s="60">
        <f>(AVERAGEIFS('city centre offline'!$L$2:$L$2047,'city centre offline'!$A$2:$A$2047,$A12,'city centre offline'!$B$2:$B$2047,AG$4)*AVERAGEIFS('all sales summary'!$I$2:$I$2047,'all sales summary'!$A$2:$A$2047,$A12,'all sales summary'!$B$2:$B$2047,AG$4))/((AVERAGEIFS('overall city offline'!$L$2:$L$2047,'overall city offline'!$A$2:$A$2047,$A12,'overall city offline'!$B$2:$B$2047,AG$4)*(1-AVERAGEIFS('all sales summary'!$I$2:$I$2047,'all sales summary'!$A$2:$A$2047,$A12,'all sales summary'!$B$2:$B$2047,AG$4)))+(AVERAGEIFS('city centre offline'!$L$2:$L$2047,'city centre offline'!$A$2:$A$2047,$A12,'city centre offline'!$B$2:$B$2047,AG$4)*AVERAGEIFS('all sales summary'!$I$2:$I$2047,'all sales summary'!$A$2:$A$2047,$A12,'all sales summary'!$B$2:$B$2047,AG$4)))</f>
        <v>7.186575828124761E-2</v>
      </c>
      <c r="AH12" s="60">
        <f>(AVERAGEIFS('city centre offline'!$L$2:$L$2047,'city centre offline'!$A$2:$A$2047,$A12,'city centre offline'!$B$2:$B$2047,AH$4)*AVERAGEIFS('all sales summary'!$I$2:$I$2047,'all sales summary'!$A$2:$A$2047,$A12,'all sales summary'!$B$2:$B$2047,AH$4))/((AVERAGEIFS('overall city offline'!$L$2:$L$2047,'overall city offline'!$A$2:$A$2047,$A12,'overall city offline'!$B$2:$B$2047,AH$4)*(1-AVERAGEIFS('all sales summary'!$I$2:$I$2047,'all sales summary'!$A$2:$A$2047,$A12,'all sales summary'!$B$2:$B$2047,AH$4)))+(AVERAGEIFS('city centre offline'!$L$2:$L$2047,'city centre offline'!$A$2:$A$2047,$A12,'city centre offline'!$B$2:$B$2047,AH$4)*AVERAGEIFS('all sales summary'!$I$2:$I$2047,'all sales summary'!$A$2:$A$2047,$A12,'all sales summary'!$B$2:$B$2047,AH$4)))</f>
        <v>6.8849039967357889E-2</v>
      </c>
    </row>
    <row r="13" spans="1:34" x14ac:dyDescent="0.3">
      <c r="A13" t="s">
        <v>15</v>
      </c>
      <c r="B13" s="60">
        <f>(AVERAGEIFS('city centre offline'!$L$2:$L$2047,'city centre offline'!$A$2:$A$2047,$A13,'city centre offline'!$B$2:$B$2047,B$4)*AVERAGEIFS('all sales summary'!$I$2:$I$2047,'all sales summary'!$A$2:$A$2047,$A13,'all sales summary'!$B$2:$B$2047,B$4))/((AVERAGEIFS('overall city offline'!$L$2:$L$2047,'overall city offline'!$A$2:$A$2047,$A13,'overall city offline'!$B$2:$B$2047,B$4)*(1-AVERAGEIFS('all sales summary'!$I$2:$I$2047,'all sales summary'!$A$2:$A$2047,$A13,'all sales summary'!$B$2:$B$2047,B$4)))+(AVERAGEIFS('city centre offline'!$L$2:$L$2047,'city centre offline'!$A$2:$A$2047,$A13,'city centre offline'!$B$2:$B$2047,B$4)*AVERAGEIFS('all sales summary'!$I$2:$I$2047,'all sales summary'!$A$2:$A$2047,$A13,'all sales summary'!$B$2:$B$2047,B$4)))</f>
        <v>1.816709987271254E-2</v>
      </c>
      <c r="C13" s="60">
        <f>(AVERAGEIFS('city centre offline'!$L$2:$L$2047,'city centre offline'!$A$2:$A$2047,$A13,'city centre offline'!$B$2:$B$2047,C$4)*AVERAGEIFS('all sales summary'!$I$2:$I$2047,'all sales summary'!$A$2:$A$2047,$A13,'all sales summary'!$B$2:$B$2047,C$4))/((AVERAGEIFS('overall city offline'!$L$2:$L$2047,'overall city offline'!$A$2:$A$2047,$A13,'overall city offline'!$B$2:$B$2047,C$4)*(1-AVERAGEIFS('all sales summary'!$I$2:$I$2047,'all sales summary'!$A$2:$A$2047,$A13,'all sales summary'!$B$2:$B$2047,C$4)))+(AVERAGEIFS('city centre offline'!$L$2:$L$2047,'city centre offline'!$A$2:$A$2047,$A13,'city centre offline'!$B$2:$B$2047,C$4)*AVERAGEIFS('all sales summary'!$I$2:$I$2047,'all sales summary'!$A$2:$A$2047,$A13,'all sales summary'!$B$2:$B$2047,C$4)))</f>
        <v>1.8794439311224251E-2</v>
      </c>
      <c r="D13" s="60">
        <f>(AVERAGEIFS('city centre offline'!$L$2:$L$2047,'city centre offline'!$A$2:$A$2047,$A13,'city centre offline'!$B$2:$B$2047,D$4)*AVERAGEIFS('all sales summary'!$I$2:$I$2047,'all sales summary'!$A$2:$A$2047,$A13,'all sales summary'!$B$2:$B$2047,D$4))/((AVERAGEIFS('overall city offline'!$L$2:$L$2047,'overall city offline'!$A$2:$A$2047,$A13,'overall city offline'!$B$2:$B$2047,D$4)*(1-AVERAGEIFS('all sales summary'!$I$2:$I$2047,'all sales summary'!$A$2:$A$2047,$A13,'all sales summary'!$B$2:$B$2047,D$4)))+(AVERAGEIFS('city centre offline'!$L$2:$L$2047,'city centre offline'!$A$2:$A$2047,$A13,'city centre offline'!$B$2:$B$2047,D$4)*AVERAGEIFS('all sales summary'!$I$2:$I$2047,'all sales summary'!$A$2:$A$2047,$A13,'all sales summary'!$B$2:$B$2047,D$4)))</f>
        <v>1.8122215841969519E-2</v>
      </c>
      <c r="E13" s="60">
        <f>(AVERAGEIFS('city centre offline'!$L$2:$L$2047,'city centre offline'!$A$2:$A$2047,$A13,'city centre offline'!$B$2:$B$2047,E$4)*AVERAGEIFS('all sales summary'!$I$2:$I$2047,'all sales summary'!$A$2:$A$2047,$A13,'all sales summary'!$B$2:$B$2047,E$4))/((AVERAGEIFS('overall city offline'!$L$2:$L$2047,'overall city offline'!$A$2:$A$2047,$A13,'overall city offline'!$B$2:$B$2047,E$4)*(1-AVERAGEIFS('all sales summary'!$I$2:$I$2047,'all sales summary'!$A$2:$A$2047,$A13,'all sales summary'!$B$2:$B$2047,E$4)))+(AVERAGEIFS('city centre offline'!$L$2:$L$2047,'city centre offline'!$A$2:$A$2047,$A13,'city centre offline'!$B$2:$B$2047,E$4)*AVERAGEIFS('all sales summary'!$I$2:$I$2047,'all sales summary'!$A$2:$A$2047,$A13,'all sales summary'!$B$2:$B$2047,E$4)))</f>
        <v>1.9585351639570592E-2</v>
      </c>
      <c r="F13" s="60">
        <f>(AVERAGEIFS('city centre offline'!$L$2:$L$2047,'city centre offline'!$A$2:$A$2047,$A13,'city centre offline'!$B$2:$B$2047,F$4)*AVERAGEIFS('all sales summary'!$I$2:$I$2047,'all sales summary'!$A$2:$A$2047,$A13,'all sales summary'!$B$2:$B$2047,F$4))/((AVERAGEIFS('overall city offline'!$L$2:$L$2047,'overall city offline'!$A$2:$A$2047,$A13,'overall city offline'!$B$2:$B$2047,F$4)*(1-AVERAGEIFS('all sales summary'!$I$2:$I$2047,'all sales summary'!$A$2:$A$2047,$A13,'all sales summary'!$B$2:$B$2047,F$4)))+(AVERAGEIFS('city centre offline'!$L$2:$L$2047,'city centre offline'!$A$2:$A$2047,$A13,'city centre offline'!$B$2:$B$2047,F$4)*AVERAGEIFS('all sales summary'!$I$2:$I$2047,'all sales summary'!$A$2:$A$2047,$A13,'all sales summary'!$B$2:$B$2047,F$4)))</f>
        <v>2.0450490400705245E-2</v>
      </c>
      <c r="G13" s="60">
        <f>(AVERAGEIFS('city centre offline'!$L$2:$L$2047,'city centre offline'!$A$2:$A$2047,$A13,'city centre offline'!$B$2:$B$2047,G$4)*AVERAGEIFS('all sales summary'!$I$2:$I$2047,'all sales summary'!$A$2:$A$2047,$A13,'all sales summary'!$B$2:$B$2047,G$4))/((AVERAGEIFS('overall city offline'!$L$2:$L$2047,'overall city offline'!$A$2:$A$2047,$A13,'overall city offline'!$B$2:$B$2047,G$4)*(1-AVERAGEIFS('all sales summary'!$I$2:$I$2047,'all sales summary'!$A$2:$A$2047,$A13,'all sales summary'!$B$2:$B$2047,G$4)))+(AVERAGEIFS('city centre offline'!$L$2:$L$2047,'city centre offline'!$A$2:$A$2047,$A13,'city centre offline'!$B$2:$B$2047,G$4)*AVERAGEIFS('all sales summary'!$I$2:$I$2047,'all sales summary'!$A$2:$A$2047,$A13,'all sales summary'!$B$2:$B$2047,G$4)))</f>
        <v>1.9806892192150254E-2</v>
      </c>
      <c r="H13" s="60">
        <f>(AVERAGEIFS('city centre offline'!$L$2:$L$2047,'city centre offline'!$A$2:$A$2047,$A13,'city centre offline'!$B$2:$B$2047,H$4)*AVERAGEIFS('all sales summary'!$I$2:$I$2047,'all sales summary'!$A$2:$A$2047,$A13,'all sales summary'!$B$2:$B$2047,H$4))/((AVERAGEIFS('overall city offline'!$L$2:$L$2047,'overall city offline'!$A$2:$A$2047,$A13,'overall city offline'!$B$2:$B$2047,H$4)*(1-AVERAGEIFS('all sales summary'!$I$2:$I$2047,'all sales summary'!$A$2:$A$2047,$A13,'all sales summary'!$B$2:$B$2047,H$4)))+(AVERAGEIFS('city centre offline'!$L$2:$L$2047,'city centre offline'!$A$2:$A$2047,$A13,'city centre offline'!$B$2:$B$2047,H$4)*AVERAGEIFS('all sales summary'!$I$2:$I$2047,'all sales summary'!$A$2:$A$2047,$A13,'all sales summary'!$B$2:$B$2047,H$4)))</f>
        <v>2.1505781633361892E-2</v>
      </c>
      <c r="I13" s="60">
        <f>(AVERAGEIFS('city centre offline'!$L$2:$L$2047,'city centre offline'!$A$2:$A$2047,$A13,'city centre offline'!$B$2:$B$2047,I$4)*AVERAGEIFS('all sales summary'!$I$2:$I$2047,'all sales summary'!$A$2:$A$2047,$A13,'all sales summary'!$B$2:$B$2047,I$4))/((AVERAGEIFS('overall city offline'!$L$2:$L$2047,'overall city offline'!$A$2:$A$2047,$A13,'overall city offline'!$B$2:$B$2047,I$4)*(1-AVERAGEIFS('all sales summary'!$I$2:$I$2047,'all sales summary'!$A$2:$A$2047,$A13,'all sales summary'!$B$2:$B$2047,I$4)))+(AVERAGEIFS('city centre offline'!$L$2:$L$2047,'city centre offline'!$A$2:$A$2047,$A13,'city centre offline'!$B$2:$B$2047,I$4)*AVERAGEIFS('all sales summary'!$I$2:$I$2047,'all sales summary'!$A$2:$A$2047,$A13,'all sales summary'!$B$2:$B$2047,I$4)))</f>
        <v>2.0999867420226172E-2</v>
      </c>
      <c r="J13" s="60">
        <f>(AVERAGEIFS('city centre offline'!$L$2:$L$2047,'city centre offline'!$A$2:$A$2047,$A13,'city centre offline'!$B$2:$B$2047,J$4)*AVERAGEIFS('all sales summary'!$I$2:$I$2047,'all sales summary'!$A$2:$A$2047,$A13,'all sales summary'!$B$2:$B$2047,J$4))/((AVERAGEIFS('overall city offline'!$L$2:$L$2047,'overall city offline'!$A$2:$A$2047,$A13,'overall city offline'!$B$2:$B$2047,J$4)*(1-AVERAGEIFS('all sales summary'!$I$2:$I$2047,'all sales summary'!$A$2:$A$2047,$A13,'all sales summary'!$B$2:$B$2047,J$4)))+(AVERAGEIFS('city centre offline'!$L$2:$L$2047,'city centre offline'!$A$2:$A$2047,$A13,'city centre offline'!$B$2:$B$2047,J$4)*AVERAGEIFS('all sales summary'!$I$2:$I$2047,'all sales summary'!$A$2:$A$2047,$A13,'all sales summary'!$B$2:$B$2047,J$4)))</f>
        <v>2.0044649983743387E-2</v>
      </c>
      <c r="K13" s="60">
        <f>(AVERAGEIFS('city centre offline'!$L$2:$L$2047,'city centre offline'!$A$2:$A$2047,$A13,'city centre offline'!$B$2:$B$2047,K$4)*AVERAGEIFS('all sales summary'!$I$2:$I$2047,'all sales summary'!$A$2:$A$2047,$A13,'all sales summary'!$B$2:$B$2047,K$4))/((AVERAGEIFS('overall city offline'!$L$2:$L$2047,'overall city offline'!$A$2:$A$2047,$A13,'overall city offline'!$B$2:$B$2047,K$4)*(1-AVERAGEIFS('all sales summary'!$I$2:$I$2047,'all sales summary'!$A$2:$A$2047,$A13,'all sales summary'!$B$2:$B$2047,K$4)))+(AVERAGEIFS('city centre offline'!$L$2:$L$2047,'city centre offline'!$A$2:$A$2047,$A13,'city centre offline'!$B$2:$B$2047,K$4)*AVERAGEIFS('all sales summary'!$I$2:$I$2047,'all sales summary'!$A$2:$A$2047,$A13,'all sales summary'!$B$2:$B$2047,K$4)))</f>
        <v>1.8814849016529231E-2</v>
      </c>
      <c r="L13" s="60">
        <f>(AVERAGEIFS('city centre offline'!$L$2:$L$2047,'city centre offline'!$A$2:$A$2047,$A13,'city centre offline'!$B$2:$B$2047,L$4)*AVERAGEIFS('all sales summary'!$I$2:$I$2047,'all sales summary'!$A$2:$A$2047,$A13,'all sales summary'!$B$2:$B$2047,L$4))/((AVERAGEIFS('overall city offline'!$L$2:$L$2047,'overall city offline'!$A$2:$A$2047,$A13,'overall city offline'!$B$2:$B$2047,L$4)*(1-AVERAGEIFS('all sales summary'!$I$2:$I$2047,'all sales summary'!$A$2:$A$2047,$A13,'all sales summary'!$B$2:$B$2047,L$4)))+(AVERAGEIFS('city centre offline'!$L$2:$L$2047,'city centre offline'!$A$2:$A$2047,$A13,'city centre offline'!$B$2:$B$2047,L$4)*AVERAGEIFS('all sales summary'!$I$2:$I$2047,'all sales summary'!$A$2:$A$2047,$A13,'all sales summary'!$B$2:$B$2047,L$4)))</f>
        <v>1.9284979412091657E-2</v>
      </c>
      <c r="M13" s="60">
        <f>(AVERAGEIFS('city centre offline'!$L$2:$L$2047,'city centre offline'!$A$2:$A$2047,$A13,'city centre offline'!$B$2:$B$2047,M$4)*AVERAGEIFS('all sales summary'!$I$2:$I$2047,'all sales summary'!$A$2:$A$2047,$A13,'all sales summary'!$B$2:$B$2047,M$4))/((AVERAGEIFS('overall city offline'!$L$2:$L$2047,'overall city offline'!$A$2:$A$2047,$A13,'overall city offline'!$B$2:$B$2047,M$4)*(1-AVERAGEIFS('all sales summary'!$I$2:$I$2047,'all sales summary'!$A$2:$A$2047,$A13,'all sales summary'!$B$2:$B$2047,M$4)))+(AVERAGEIFS('city centre offline'!$L$2:$L$2047,'city centre offline'!$A$2:$A$2047,$A13,'city centre offline'!$B$2:$B$2047,M$4)*AVERAGEIFS('all sales summary'!$I$2:$I$2047,'all sales summary'!$A$2:$A$2047,$A13,'all sales summary'!$B$2:$B$2047,M$4)))</f>
        <v>1.7597191325654082E-2</v>
      </c>
      <c r="N13" s="60">
        <f>(AVERAGEIFS('city centre offline'!$L$2:$L$2047,'city centre offline'!$A$2:$A$2047,$A13,'city centre offline'!$B$2:$B$2047,N$4)*AVERAGEIFS('all sales summary'!$I$2:$I$2047,'all sales summary'!$A$2:$A$2047,$A13,'all sales summary'!$B$2:$B$2047,N$4))/((AVERAGEIFS('overall city offline'!$L$2:$L$2047,'overall city offline'!$A$2:$A$2047,$A13,'overall city offline'!$B$2:$B$2047,N$4)*(1-AVERAGEIFS('all sales summary'!$I$2:$I$2047,'all sales summary'!$A$2:$A$2047,$A13,'all sales summary'!$B$2:$B$2047,N$4)))+(AVERAGEIFS('city centre offline'!$L$2:$L$2047,'city centre offline'!$A$2:$A$2047,$A13,'city centre offline'!$B$2:$B$2047,N$4)*AVERAGEIFS('all sales summary'!$I$2:$I$2047,'all sales summary'!$A$2:$A$2047,$A13,'all sales summary'!$B$2:$B$2047,N$4)))</f>
        <v>1.8728997763645786E-2</v>
      </c>
      <c r="O13" s="60">
        <f>(AVERAGEIFS('city centre offline'!$L$2:$L$2047,'city centre offline'!$A$2:$A$2047,$A13,'city centre offline'!$B$2:$B$2047,O$4)*AVERAGEIFS('all sales summary'!$I$2:$I$2047,'all sales summary'!$A$2:$A$2047,$A13,'all sales summary'!$B$2:$B$2047,O$4))/((AVERAGEIFS('overall city offline'!$L$2:$L$2047,'overall city offline'!$A$2:$A$2047,$A13,'overall city offline'!$B$2:$B$2047,O$4)*(1-AVERAGEIFS('all sales summary'!$I$2:$I$2047,'all sales summary'!$A$2:$A$2047,$A13,'all sales summary'!$B$2:$B$2047,O$4)))+(AVERAGEIFS('city centre offline'!$L$2:$L$2047,'city centre offline'!$A$2:$A$2047,$A13,'city centre offline'!$B$2:$B$2047,O$4)*AVERAGEIFS('all sales summary'!$I$2:$I$2047,'all sales summary'!$A$2:$A$2047,$A13,'all sales summary'!$B$2:$B$2047,O$4)))</f>
        <v>1.8884532615265334E-2</v>
      </c>
      <c r="P13" s="60">
        <f>(AVERAGEIFS('city centre offline'!$L$2:$L$2047,'city centre offline'!$A$2:$A$2047,$A13,'city centre offline'!$B$2:$B$2047,P$4)*AVERAGEIFS('all sales summary'!$I$2:$I$2047,'all sales summary'!$A$2:$A$2047,$A13,'all sales summary'!$B$2:$B$2047,P$4))/((AVERAGEIFS('overall city offline'!$L$2:$L$2047,'overall city offline'!$A$2:$A$2047,$A13,'overall city offline'!$B$2:$B$2047,P$4)*(1-AVERAGEIFS('all sales summary'!$I$2:$I$2047,'all sales summary'!$A$2:$A$2047,$A13,'all sales summary'!$B$2:$B$2047,P$4)))+(AVERAGEIFS('city centre offline'!$L$2:$L$2047,'city centre offline'!$A$2:$A$2047,$A13,'city centre offline'!$B$2:$B$2047,P$4)*AVERAGEIFS('all sales summary'!$I$2:$I$2047,'all sales summary'!$A$2:$A$2047,$A13,'all sales summary'!$B$2:$B$2047,P$4)))</f>
        <v>1.6448541059262082E-2</v>
      </c>
      <c r="Q13" s="60">
        <f>(AVERAGEIFS('city centre offline'!$L$2:$L$2047,'city centre offline'!$A$2:$A$2047,$A13,'city centre offline'!$B$2:$B$2047,Q$4)*AVERAGEIFS('all sales summary'!$I$2:$I$2047,'all sales summary'!$A$2:$A$2047,$A13,'all sales summary'!$B$2:$B$2047,Q$4))/((AVERAGEIFS('overall city offline'!$L$2:$L$2047,'overall city offline'!$A$2:$A$2047,$A13,'overall city offline'!$B$2:$B$2047,Q$4)*(1-AVERAGEIFS('all sales summary'!$I$2:$I$2047,'all sales summary'!$A$2:$A$2047,$A13,'all sales summary'!$B$2:$B$2047,Q$4)))+(AVERAGEIFS('city centre offline'!$L$2:$L$2047,'city centre offline'!$A$2:$A$2047,$A13,'city centre offline'!$B$2:$B$2047,Q$4)*AVERAGEIFS('all sales summary'!$I$2:$I$2047,'all sales summary'!$A$2:$A$2047,$A13,'all sales summary'!$B$2:$B$2047,Q$4)))</f>
        <v>1.5139144868470195E-2</v>
      </c>
      <c r="R13" s="60">
        <f>(AVERAGEIFS('city centre offline'!$L$2:$L$2047,'city centre offline'!$A$2:$A$2047,$A13,'city centre offline'!$B$2:$B$2047,R$4)*AVERAGEIFS('all sales summary'!$I$2:$I$2047,'all sales summary'!$A$2:$A$2047,$A13,'all sales summary'!$B$2:$B$2047,R$4))/((AVERAGEIFS('overall city offline'!$L$2:$L$2047,'overall city offline'!$A$2:$A$2047,$A13,'overall city offline'!$B$2:$B$2047,R$4)*(1-AVERAGEIFS('all sales summary'!$I$2:$I$2047,'all sales summary'!$A$2:$A$2047,$A13,'all sales summary'!$B$2:$B$2047,R$4)))+(AVERAGEIFS('city centre offline'!$L$2:$L$2047,'city centre offline'!$A$2:$A$2047,$A13,'city centre offline'!$B$2:$B$2047,R$4)*AVERAGEIFS('all sales summary'!$I$2:$I$2047,'all sales summary'!$A$2:$A$2047,$A13,'all sales summary'!$B$2:$B$2047,R$4)))</f>
        <v>1.5841550378701275E-2</v>
      </c>
      <c r="S13" s="60">
        <f>(AVERAGEIFS('city centre offline'!$L$2:$L$2047,'city centre offline'!$A$2:$A$2047,$A13,'city centre offline'!$B$2:$B$2047,S$4)*AVERAGEIFS('all sales summary'!$I$2:$I$2047,'all sales summary'!$A$2:$A$2047,$A13,'all sales summary'!$B$2:$B$2047,S$4))/((AVERAGEIFS('overall city offline'!$L$2:$L$2047,'overall city offline'!$A$2:$A$2047,$A13,'overall city offline'!$B$2:$B$2047,S$4)*(1-AVERAGEIFS('all sales summary'!$I$2:$I$2047,'all sales summary'!$A$2:$A$2047,$A13,'all sales summary'!$B$2:$B$2047,S$4)))+(AVERAGEIFS('city centre offline'!$L$2:$L$2047,'city centre offline'!$A$2:$A$2047,$A13,'city centre offline'!$B$2:$B$2047,S$4)*AVERAGEIFS('all sales summary'!$I$2:$I$2047,'all sales summary'!$A$2:$A$2047,$A13,'all sales summary'!$B$2:$B$2047,S$4)))</f>
        <v>1.6370321253737E-2</v>
      </c>
      <c r="T13" s="60">
        <f>(AVERAGEIFS('city centre offline'!$L$2:$L$2047,'city centre offline'!$A$2:$A$2047,$A13,'city centre offline'!$B$2:$B$2047,T$4)*AVERAGEIFS('all sales summary'!$I$2:$I$2047,'all sales summary'!$A$2:$A$2047,$A13,'all sales summary'!$B$2:$B$2047,T$4))/((AVERAGEIFS('overall city offline'!$L$2:$L$2047,'overall city offline'!$A$2:$A$2047,$A13,'overall city offline'!$B$2:$B$2047,T$4)*(1-AVERAGEIFS('all sales summary'!$I$2:$I$2047,'all sales summary'!$A$2:$A$2047,$A13,'all sales summary'!$B$2:$B$2047,T$4)))+(AVERAGEIFS('city centre offline'!$L$2:$L$2047,'city centre offline'!$A$2:$A$2047,$A13,'city centre offline'!$B$2:$B$2047,T$4)*AVERAGEIFS('all sales summary'!$I$2:$I$2047,'all sales summary'!$A$2:$A$2047,$A13,'all sales summary'!$B$2:$B$2047,T$4)))</f>
        <v>1.8983879146647675E-2</v>
      </c>
      <c r="U13" s="60">
        <f>(AVERAGEIFS('city centre offline'!$L$2:$L$2047,'city centre offline'!$A$2:$A$2047,$A13,'city centre offline'!$B$2:$B$2047,U$4)*AVERAGEIFS('all sales summary'!$I$2:$I$2047,'all sales summary'!$A$2:$A$2047,$A13,'all sales summary'!$B$2:$B$2047,U$4))/((AVERAGEIFS('overall city offline'!$L$2:$L$2047,'overall city offline'!$A$2:$A$2047,$A13,'overall city offline'!$B$2:$B$2047,U$4)*(1-AVERAGEIFS('all sales summary'!$I$2:$I$2047,'all sales summary'!$A$2:$A$2047,$A13,'all sales summary'!$B$2:$B$2047,U$4)))+(AVERAGEIFS('city centre offline'!$L$2:$L$2047,'city centre offline'!$A$2:$A$2047,$A13,'city centre offline'!$B$2:$B$2047,U$4)*AVERAGEIFS('all sales summary'!$I$2:$I$2047,'all sales summary'!$A$2:$A$2047,$A13,'all sales summary'!$B$2:$B$2047,U$4)))</f>
        <v>2.1567984620433887E-2</v>
      </c>
      <c r="V13" s="60">
        <f>(AVERAGEIFS('city centre offline'!$L$2:$L$2047,'city centre offline'!$A$2:$A$2047,$A13,'city centre offline'!$B$2:$B$2047,V$4)*AVERAGEIFS('all sales summary'!$I$2:$I$2047,'all sales summary'!$A$2:$A$2047,$A13,'all sales summary'!$B$2:$B$2047,V$4))/((AVERAGEIFS('overall city offline'!$L$2:$L$2047,'overall city offline'!$A$2:$A$2047,$A13,'overall city offline'!$B$2:$B$2047,V$4)*(1-AVERAGEIFS('all sales summary'!$I$2:$I$2047,'all sales summary'!$A$2:$A$2047,$A13,'all sales summary'!$B$2:$B$2047,V$4)))+(AVERAGEIFS('city centre offline'!$L$2:$L$2047,'city centre offline'!$A$2:$A$2047,$A13,'city centre offline'!$B$2:$B$2047,V$4)*AVERAGEIFS('all sales summary'!$I$2:$I$2047,'all sales summary'!$A$2:$A$2047,$A13,'all sales summary'!$B$2:$B$2047,V$4)))</f>
        <v>2.0215724168867449E-2</v>
      </c>
      <c r="W13" s="60">
        <f>(AVERAGEIFS('city centre offline'!$L$2:$L$2047,'city centre offline'!$A$2:$A$2047,$A13,'city centre offline'!$B$2:$B$2047,W$4)*AVERAGEIFS('all sales summary'!$I$2:$I$2047,'all sales summary'!$A$2:$A$2047,$A13,'all sales summary'!$B$2:$B$2047,W$4))/((AVERAGEIFS('overall city offline'!$L$2:$L$2047,'overall city offline'!$A$2:$A$2047,$A13,'overall city offline'!$B$2:$B$2047,W$4)*(1-AVERAGEIFS('all sales summary'!$I$2:$I$2047,'all sales summary'!$A$2:$A$2047,$A13,'all sales summary'!$B$2:$B$2047,W$4)))+(AVERAGEIFS('city centre offline'!$L$2:$L$2047,'city centre offline'!$A$2:$A$2047,$A13,'city centre offline'!$B$2:$B$2047,W$4)*AVERAGEIFS('all sales summary'!$I$2:$I$2047,'all sales summary'!$A$2:$A$2047,$A13,'all sales summary'!$B$2:$B$2047,W$4)))</f>
        <v>1.7903455693307157E-2</v>
      </c>
      <c r="X13" s="60">
        <f>(AVERAGEIFS('city centre offline'!$L$2:$L$2047,'city centre offline'!$A$2:$A$2047,$A13,'city centre offline'!$B$2:$B$2047,X$4)*AVERAGEIFS('all sales summary'!$I$2:$I$2047,'all sales summary'!$A$2:$A$2047,$A13,'all sales summary'!$B$2:$B$2047,X$4))/((AVERAGEIFS('overall city offline'!$L$2:$L$2047,'overall city offline'!$A$2:$A$2047,$A13,'overall city offline'!$B$2:$B$2047,X$4)*(1-AVERAGEIFS('all sales summary'!$I$2:$I$2047,'all sales summary'!$A$2:$A$2047,$A13,'all sales summary'!$B$2:$B$2047,X$4)))+(AVERAGEIFS('city centre offline'!$L$2:$L$2047,'city centre offline'!$A$2:$A$2047,$A13,'city centre offline'!$B$2:$B$2047,X$4)*AVERAGEIFS('all sales summary'!$I$2:$I$2047,'all sales summary'!$A$2:$A$2047,$A13,'all sales summary'!$B$2:$B$2047,X$4)))</f>
        <v>1.4201844513290136E-2</v>
      </c>
      <c r="Y13" s="60">
        <f>(AVERAGEIFS('city centre offline'!$L$2:$L$2047,'city centre offline'!$A$2:$A$2047,$A13,'city centre offline'!$B$2:$B$2047,Y$4)*AVERAGEIFS('all sales summary'!$I$2:$I$2047,'all sales summary'!$A$2:$A$2047,$A13,'all sales summary'!$B$2:$B$2047,Y$4))/((AVERAGEIFS('overall city offline'!$L$2:$L$2047,'overall city offline'!$A$2:$A$2047,$A13,'overall city offline'!$B$2:$B$2047,Y$4)*(1-AVERAGEIFS('all sales summary'!$I$2:$I$2047,'all sales summary'!$A$2:$A$2047,$A13,'all sales summary'!$B$2:$B$2047,Y$4)))+(AVERAGEIFS('city centre offline'!$L$2:$L$2047,'city centre offline'!$A$2:$A$2047,$A13,'city centre offline'!$B$2:$B$2047,Y$4)*AVERAGEIFS('all sales summary'!$I$2:$I$2047,'all sales summary'!$A$2:$A$2047,$A13,'all sales summary'!$B$2:$B$2047,Y$4)))</f>
        <v>1.5526793219249197E-2</v>
      </c>
      <c r="Z13" s="60">
        <f>(AVERAGEIFS('city centre offline'!$L$2:$L$2047,'city centre offline'!$A$2:$A$2047,$A13,'city centre offline'!$B$2:$B$2047,Z$4)*AVERAGEIFS('all sales summary'!$I$2:$I$2047,'all sales summary'!$A$2:$A$2047,$A13,'all sales summary'!$B$2:$B$2047,Z$4))/((AVERAGEIFS('overall city offline'!$L$2:$L$2047,'overall city offline'!$A$2:$A$2047,$A13,'overall city offline'!$B$2:$B$2047,Z$4)*(1-AVERAGEIFS('all sales summary'!$I$2:$I$2047,'all sales summary'!$A$2:$A$2047,$A13,'all sales summary'!$B$2:$B$2047,Z$4)))+(AVERAGEIFS('city centre offline'!$L$2:$L$2047,'city centre offline'!$A$2:$A$2047,$A13,'city centre offline'!$B$2:$B$2047,Z$4)*AVERAGEIFS('all sales summary'!$I$2:$I$2047,'all sales summary'!$A$2:$A$2047,$A13,'all sales summary'!$B$2:$B$2047,Z$4)))</f>
        <v>1.4166944468443948E-2</v>
      </c>
      <c r="AA13" s="60">
        <f>(AVERAGEIFS('city centre offline'!$L$2:$L$2047,'city centre offline'!$A$2:$A$2047,$A13,'city centre offline'!$B$2:$B$2047,AA$4)*AVERAGEIFS('all sales summary'!$I$2:$I$2047,'all sales summary'!$A$2:$A$2047,$A13,'all sales summary'!$B$2:$B$2047,AA$4))/((AVERAGEIFS('overall city offline'!$L$2:$L$2047,'overall city offline'!$A$2:$A$2047,$A13,'overall city offline'!$B$2:$B$2047,AA$4)*(1-AVERAGEIFS('all sales summary'!$I$2:$I$2047,'all sales summary'!$A$2:$A$2047,$A13,'all sales summary'!$B$2:$B$2047,AA$4)))+(AVERAGEIFS('city centre offline'!$L$2:$L$2047,'city centre offline'!$A$2:$A$2047,$A13,'city centre offline'!$B$2:$B$2047,AA$4)*AVERAGEIFS('all sales summary'!$I$2:$I$2047,'all sales summary'!$A$2:$A$2047,$A13,'all sales summary'!$B$2:$B$2047,AA$4)))</f>
        <v>1.4810188990909573E-2</v>
      </c>
      <c r="AB13" s="60">
        <f>(AVERAGEIFS('city centre offline'!$L$2:$L$2047,'city centre offline'!$A$2:$A$2047,$A13,'city centre offline'!$B$2:$B$2047,AB$4)*AVERAGEIFS('all sales summary'!$I$2:$I$2047,'all sales summary'!$A$2:$A$2047,$A13,'all sales summary'!$B$2:$B$2047,AB$4))/((AVERAGEIFS('overall city offline'!$L$2:$L$2047,'overall city offline'!$A$2:$A$2047,$A13,'overall city offline'!$B$2:$B$2047,AB$4)*(1-AVERAGEIFS('all sales summary'!$I$2:$I$2047,'all sales summary'!$A$2:$A$2047,$A13,'all sales summary'!$B$2:$B$2047,AB$4)))+(AVERAGEIFS('city centre offline'!$L$2:$L$2047,'city centre offline'!$A$2:$A$2047,$A13,'city centre offline'!$B$2:$B$2047,AB$4)*AVERAGEIFS('all sales summary'!$I$2:$I$2047,'all sales summary'!$A$2:$A$2047,$A13,'all sales summary'!$B$2:$B$2047,AB$4)))</f>
        <v>1.5153750329405571E-2</v>
      </c>
      <c r="AC13" s="60">
        <f>(AVERAGEIFS('city centre offline'!$L$2:$L$2047,'city centre offline'!$A$2:$A$2047,$A13,'city centre offline'!$B$2:$B$2047,AC$4)*AVERAGEIFS('all sales summary'!$I$2:$I$2047,'all sales summary'!$A$2:$A$2047,$A13,'all sales summary'!$B$2:$B$2047,AC$4))/((AVERAGEIFS('overall city offline'!$L$2:$L$2047,'overall city offline'!$A$2:$A$2047,$A13,'overall city offline'!$B$2:$B$2047,AC$4)*(1-AVERAGEIFS('all sales summary'!$I$2:$I$2047,'all sales summary'!$A$2:$A$2047,$A13,'all sales summary'!$B$2:$B$2047,AC$4)))+(AVERAGEIFS('city centre offline'!$L$2:$L$2047,'city centre offline'!$A$2:$A$2047,$A13,'city centre offline'!$B$2:$B$2047,AC$4)*AVERAGEIFS('all sales summary'!$I$2:$I$2047,'all sales summary'!$A$2:$A$2047,$A13,'all sales summary'!$B$2:$B$2047,AC$4)))</f>
        <v>1.8440064984581409E-2</v>
      </c>
      <c r="AD13" s="60">
        <f>(AVERAGEIFS('city centre offline'!$L$2:$L$2047,'city centre offline'!$A$2:$A$2047,$A13,'city centre offline'!$B$2:$B$2047,AD$4)*AVERAGEIFS('all sales summary'!$I$2:$I$2047,'all sales summary'!$A$2:$A$2047,$A13,'all sales summary'!$B$2:$B$2047,AD$4))/((AVERAGEIFS('overall city offline'!$L$2:$L$2047,'overall city offline'!$A$2:$A$2047,$A13,'overall city offline'!$B$2:$B$2047,AD$4)*(1-AVERAGEIFS('all sales summary'!$I$2:$I$2047,'all sales summary'!$A$2:$A$2047,$A13,'all sales summary'!$B$2:$B$2047,AD$4)))+(AVERAGEIFS('city centre offline'!$L$2:$L$2047,'city centre offline'!$A$2:$A$2047,$A13,'city centre offline'!$B$2:$B$2047,AD$4)*AVERAGEIFS('all sales summary'!$I$2:$I$2047,'all sales summary'!$A$2:$A$2047,$A13,'all sales summary'!$B$2:$B$2047,AD$4)))</f>
        <v>1.9849594498657787E-2</v>
      </c>
      <c r="AE13" s="60">
        <f>(AVERAGEIFS('city centre offline'!$L$2:$L$2047,'city centre offline'!$A$2:$A$2047,$A13,'city centre offline'!$B$2:$B$2047,AE$4)*AVERAGEIFS('all sales summary'!$I$2:$I$2047,'all sales summary'!$A$2:$A$2047,$A13,'all sales summary'!$B$2:$B$2047,AE$4))/((AVERAGEIFS('overall city offline'!$L$2:$L$2047,'overall city offline'!$A$2:$A$2047,$A13,'overall city offline'!$B$2:$B$2047,AE$4)*(1-AVERAGEIFS('all sales summary'!$I$2:$I$2047,'all sales summary'!$A$2:$A$2047,$A13,'all sales summary'!$B$2:$B$2047,AE$4)))+(AVERAGEIFS('city centre offline'!$L$2:$L$2047,'city centre offline'!$A$2:$A$2047,$A13,'city centre offline'!$B$2:$B$2047,AE$4)*AVERAGEIFS('all sales summary'!$I$2:$I$2047,'all sales summary'!$A$2:$A$2047,$A13,'all sales summary'!$B$2:$B$2047,AE$4)))</f>
        <v>2.3559756825172546E-2</v>
      </c>
      <c r="AF13" s="60">
        <f>(AVERAGEIFS('city centre offline'!$L$2:$L$2047,'city centre offline'!$A$2:$A$2047,$A13,'city centre offline'!$B$2:$B$2047,AF$4)*AVERAGEIFS('all sales summary'!$I$2:$I$2047,'all sales summary'!$A$2:$A$2047,$A13,'all sales summary'!$B$2:$B$2047,AF$4))/((AVERAGEIFS('overall city offline'!$L$2:$L$2047,'overall city offline'!$A$2:$A$2047,$A13,'overall city offline'!$B$2:$B$2047,AF$4)*(1-AVERAGEIFS('all sales summary'!$I$2:$I$2047,'all sales summary'!$A$2:$A$2047,$A13,'all sales summary'!$B$2:$B$2047,AF$4)))+(AVERAGEIFS('city centre offline'!$L$2:$L$2047,'city centre offline'!$A$2:$A$2047,$A13,'city centre offline'!$B$2:$B$2047,AF$4)*AVERAGEIFS('all sales summary'!$I$2:$I$2047,'all sales summary'!$A$2:$A$2047,$A13,'all sales summary'!$B$2:$B$2047,AF$4)))</f>
        <v>2.4174998196355709E-2</v>
      </c>
      <c r="AG13" s="60">
        <f>(AVERAGEIFS('city centre offline'!$L$2:$L$2047,'city centre offline'!$A$2:$A$2047,$A13,'city centre offline'!$B$2:$B$2047,AG$4)*AVERAGEIFS('all sales summary'!$I$2:$I$2047,'all sales summary'!$A$2:$A$2047,$A13,'all sales summary'!$B$2:$B$2047,AG$4))/((AVERAGEIFS('overall city offline'!$L$2:$L$2047,'overall city offline'!$A$2:$A$2047,$A13,'overall city offline'!$B$2:$B$2047,AG$4)*(1-AVERAGEIFS('all sales summary'!$I$2:$I$2047,'all sales summary'!$A$2:$A$2047,$A13,'all sales summary'!$B$2:$B$2047,AG$4)))+(AVERAGEIFS('city centre offline'!$L$2:$L$2047,'city centre offline'!$A$2:$A$2047,$A13,'city centre offline'!$B$2:$B$2047,AG$4)*AVERAGEIFS('all sales summary'!$I$2:$I$2047,'all sales summary'!$A$2:$A$2047,$A13,'all sales summary'!$B$2:$B$2047,AG$4)))</f>
        <v>2.4096399272329698E-2</v>
      </c>
      <c r="AH13" s="60">
        <f>(AVERAGEIFS('city centre offline'!$L$2:$L$2047,'city centre offline'!$A$2:$A$2047,$A13,'city centre offline'!$B$2:$B$2047,AH$4)*AVERAGEIFS('all sales summary'!$I$2:$I$2047,'all sales summary'!$A$2:$A$2047,$A13,'all sales summary'!$B$2:$B$2047,AH$4))/((AVERAGEIFS('overall city offline'!$L$2:$L$2047,'overall city offline'!$A$2:$A$2047,$A13,'overall city offline'!$B$2:$B$2047,AH$4)*(1-AVERAGEIFS('all sales summary'!$I$2:$I$2047,'all sales summary'!$A$2:$A$2047,$A13,'all sales summary'!$B$2:$B$2047,AH$4)))+(AVERAGEIFS('city centre offline'!$L$2:$L$2047,'city centre offline'!$A$2:$A$2047,$A13,'city centre offline'!$B$2:$B$2047,AH$4)*AVERAGEIFS('all sales summary'!$I$2:$I$2047,'all sales summary'!$A$2:$A$2047,$A13,'all sales summary'!$B$2:$B$2047,AH$4)))</f>
        <v>2.2646851856932354E-2</v>
      </c>
    </row>
    <row r="14" spans="1:34" x14ac:dyDescent="0.3">
      <c r="A14" t="s">
        <v>16</v>
      </c>
      <c r="B14" s="60">
        <f>(AVERAGEIFS('city centre offline'!$L$2:$L$2047,'city centre offline'!$A$2:$A$2047,$A14,'city centre offline'!$B$2:$B$2047,B$4)*AVERAGEIFS('all sales summary'!$I$2:$I$2047,'all sales summary'!$A$2:$A$2047,$A14,'all sales summary'!$B$2:$B$2047,B$4))/((AVERAGEIFS('overall city offline'!$L$2:$L$2047,'overall city offline'!$A$2:$A$2047,$A14,'overall city offline'!$B$2:$B$2047,B$4)*(1-AVERAGEIFS('all sales summary'!$I$2:$I$2047,'all sales summary'!$A$2:$A$2047,$A14,'all sales summary'!$B$2:$B$2047,B$4)))+(AVERAGEIFS('city centre offline'!$L$2:$L$2047,'city centre offline'!$A$2:$A$2047,$A14,'city centre offline'!$B$2:$B$2047,B$4)*AVERAGEIFS('all sales summary'!$I$2:$I$2047,'all sales summary'!$A$2:$A$2047,$A14,'all sales summary'!$B$2:$B$2047,B$4)))</f>
        <v>1.8291869603324566E-2</v>
      </c>
      <c r="C14" s="60">
        <f>(AVERAGEIFS('city centre offline'!$L$2:$L$2047,'city centre offline'!$A$2:$A$2047,$A14,'city centre offline'!$B$2:$B$2047,C$4)*AVERAGEIFS('all sales summary'!$I$2:$I$2047,'all sales summary'!$A$2:$A$2047,$A14,'all sales summary'!$B$2:$B$2047,C$4))/((AVERAGEIFS('overall city offline'!$L$2:$L$2047,'overall city offline'!$A$2:$A$2047,$A14,'overall city offline'!$B$2:$B$2047,C$4)*(1-AVERAGEIFS('all sales summary'!$I$2:$I$2047,'all sales summary'!$A$2:$A$2047,$A14,'all sales summary'!$B$2:$B$2047,C$4)))+(AVERAGEIFS('city centre offline'!$L$2:$L$2047,'city centre offline'!$A$2:$A$2047,$A14,'city centre offline'!$B$2:$B$2047,C$4)*AVERAGEIFS('all sales summary'!$I$2:$I$2047,'all sales summary'!$A$2:$A$2047,$A14,'all sales summary'!$B$2:$B$2047,C$4)))</f>
        <v>1.7937830426030577E-2</v>
      </c>
      <c r="D14" s="60">
        <f>(AVERAGEIFS('city centre offline'!$L$2:$L$2047,'city centre offline'!$A$2:$A$2047,$A14,'city centre offline'!$B$2:$B$2047,D$4)*AVERAGEIFS('all sales summary'!$I$2:$I$2047,'all sales summary'!$A$2:$A$2047,$A14,'all sales summary'!$B$2:$B$2047,D$4))/((AVERAGEIFS('overall city offline'!$L$2:$L$2047,'overall city offline'!$A$2:$A$2047,$A14,'overall city offline'!$B$2:$B$2047,D$4)*(1-AVERAGEIFS('all sales summary'!$I$2:$I$2047,'all sales summary'!$A$2:$A$2047,$A14,'all sales summary'!$B$2:$B$2047,D$4)))+(AVERAGEIFS('city centre offline'!$L$2:$L$2047,'city centre offline'!$A$2:$A$2047,$A14,'city centre offline'!$B$2:$B$2047,D$4)*AVERAGEIFS('all sales summary'!$I$2:$I$2047,'all sales summary'!$A$2:$A$2047,$A14,'all sales summary'!$B$2:$B$2047,D$4)))</f>
        <v>1.7540124970094287E-2</v>
      </c>
      <c r="E14" s="60">
        <f>(AVERAGEIFS('city centre offline'!$L$2:$L$2047,'city centre offline'!$A$2:$A$2047,$A14,'city centre offline'!$B$2:$B$2047,E$4)*AVERAGEIFS('all sales summary'!$I$2:$I$2047,'all sales summary'!$A$2:$A$2047,$A14,'all sales summary'!$B$2:$B$2047,E$4))/((AVERAGEIFS('overall city offline'!$L$2:$L$2047,'overall city offline'!$A$2:$A$2047,$A14,'overall city offline'!$B$2:$B$2047,E$4)*(1-AVERAGEIFS('all sales summary'!$I$2:$I$2047,'all sales summary'!$A$2:$A$2047,$A14,'all sales summary'!$B$2:$B$2047,E$4)))+(AVERAGEIFS('city centre offline'!$L$2:$L$2047,'city centre offline'!$A$2:$A$2047,$A14,'city centre offline'!$B$2:$B$2047,E$4)*AVERAGEIFS('all sales summary'!$I$2:$I$2047,'all sales summary'!$A$2:$A$2047,$A14,'all sales summary'!$B$2:$B$2047,E$4)))</f>
        <v>1.7513591063323265E-2</v>
      </c>
      <c r="F14" s="60">
        <f>(AVERAGEIFS('city centre offline'!$L$2:$L$2047,'city centre offline'!$A$2:$A$2047,$A14,'city centre offline'!$B$2:$B$2047,F$4)*AVERAGEIFS('all sales summary'!$I$2:$I$2047,'all sales summary'!$A$2:$A$2047,$A14,'all sales summary'!$B$2:$B$2047,F$4))/((AVERAGEIFS('overall city offline'!$L$2:$L$2047,'overall city offline'!$A$2:$A$2047,$A14,'overall city offline'!$B$2:$B$2047,F$4)*(1-AVERAGEIFS('all sales summary'!$I$2:$I$2047,'all sales summary'!$A$2:$A$2047,$A14,'all sales summary'!$B$2:$B$2047,F$4)))+(AVERAGEIFS('city centre offline'!$L$2:$L$2047,'city centre offline'!$A$2:$A$2047,$A14,'city centre offline'!$B$2:$B$2047,F$4)*AVERAGEIFS('all sales summary'!$I$2:$I$2047,'all sales summary'!$A$2:$A$2047,$A14,'all sales summary'!$B$2:$B$2047,F$4)))</f>
        <v>1.6674164767686968E-2</v>
      </c>
      <c r="G14" s="60">
        <f>(AVERAGEIFS('city centre offline'!$L$2:$L$2047,'city centre offline'!$A$2:$A$2047,$A14,'city centre offline'!$B$2:$B$2047,G$4)*AVERAGEIFS('all sales summary'!$I$2:$I$2047,'all sales summary'!$A$2:$A$2047,$A14,'all sales summary'!$B$2:$B$2047,G$4))/((AVERAGEIFS('overall city offline'!$L$2:$L$2047,'overall city offline'!$A$2:$A$2047,$A14,'overall city offline'!$B$2:$B$2047,G$4)*(1-AVERAGEIFS('all sales summary'!$I$2:$I$2047,'all sales summary'!$A$2:$A$2047,$A14,'all sales summary'!$B$2:$B$2047,G$4)))+(AVERAGEIFS('city centre offline'!$L$2:$L$2047,'city centre offline'!$A$2:$A$2047,$A14,'city centre offline'!$B$2:$B$2047,G$4)*AVERAGEIFS('all sales summary'!$I$2:$I$2047,'all sales summary'!$A$2:$A$2047,$A14,'all sales summary'!$B$2:$B$2047,G$4)))</f>
        <v>1.6805335869965219E-2</v>
      </c>
      <c r="H14" s="60">
        <f>(AVERAGEIFS('city centre offline'!$L$2:$L$2047,'city centre offline'!$A$2:$A$2047,$A14,'city centre offline'!$B$2:$B$2047,H$4)*AVERAGEIFS('all sales summary'!$I$2:$I$2047,'all sales summary'!$A$2:$A$2047,$A14,'all sales summary'!$B$2:$B$2047,H$4))/((AVERAGEIFS('overall city offline'!$L$2:$L$2047,'overall city offline'!$A$2:$A$2047,$A14,'overall city offline'!$B$2:$B$2047,H$4)*(1-AVERAGEIFS('all sales summary'!$I$2:$I$2047,'all sales summary'!$A$2:$A$2047,$A14,'all sales summary'!$B$2:$B$2047,H$4)))+(AVERAGEIFS('city centre offline'!$L$2:$L$2047,'city centre offline'!$A$2:$A$2047,$A14,'city centre offline'!$B$2:$B$2047,H$4)*AVERAGEIFS('all sales summary'!$I$2:$I$2047,'all sales summary'!$A$2:$A$2047,$A14,'all sales summary'!$B$2:$B$2047,H$4)))</f>
        <v>1.7820683000658873E-2</v>
      </c>
      <c r="I14" s="60">
        <f>(AVERAGEIFS('city centre offline'!$L$2:$L$2047,'city centre offline'!$A$2:$A$2047,$A14,'city centre offline'!$B$2:$B$2047,I$4)*AVERAGEIFS('all sales summary'!$I$2:$I$2047,'all sales summary'!$A$2:$A$2047,$A14,'all sales summary'!$B$2:$B$2047,I$4))/((AVERAGEIFS('overall city offline'!$L$2:$L$2047,'overall city offline'!$A$2:$A$2047,$A14,'overall city offline'!$B$2:$B$2047,I$4)*(1-AVERAGEIFS('all sales summary'!$I$2:$I$2047,'all sales summary'!$A$2:$A$2047,$A14,'all sales summary'!$B$2:$B$2047,I$4)))+(AVERAGEIFS('city centre offline'!$L$2:$L$2047,'city centre offline'!$A$2:$A$2047,$A14,'city centre offline'!$B$2:$B$2047,I$4)*AVERAGEIFS('all sales summary'!$I$2:$I$2047,'all sales summary'!$A$2:$A$2047,$A14,'all sales summary'!$B$2:$B$2047,I$4)))</f>
        <v>1.6871125139773836E-2</v>
      </c>
      <c r="J14" s="60">
        <f>(AVERAGEIFS('city centre offline'!$L$2:$L$2047,'city centre offline'!$A$2:$A$2047,$A14,'city centre offline'!$B$2:$B$2047,J$4)*AVERAGEIFS('all sales summary'!$I$2:$I$2047,'all sales summary'!$A$2:$A$2047,$A14,'all sales summary'!$B$2:$B$2047,J$4))/((AVERAGEIFS('overall city offline'!$L$2:$L$2047,'overall city offline'!$A$2:$A$2047,$A14,'overall city offline'!$B$2:$B$2047,J$4)*(1-AVERAGEIFS('all sales summary'!$I$2:$I$2047,'all sales summary'!$A$2:$A$2047,$A14,'all sales summary'!$B$2:$B$2047,J$4)))+(AVERAGEIFS('city centre offline'!$L$2:$L$2047,'city centre offline'!$A$2:$A$2047,$A14,'city centre offline'!$B$2:$B$2047,J$4)*AVERAGEIFS('all sales summary'!$I$2:$I$2047,'all sales summary'!$A$2:$A$2047,$A14,'all sales summary'!$B$2:$B$2047,J$4)))</f>
        <v>1.6933520984551569E-2</v>
      </c>
      <c r="K14" s="60">
        <f>(AVERAGEIFS('city centre offline'!$L$2:$L$2047,'city centre offline'!$A$2:$A$2047,$A14,'city centre offline'!$B$2:$B$2047,K$4)*AVERAGEIFS('all sales summary'!$I$2:$I$2047,'all sales summary'!$A$2:$A$2047,$A14,'all sales summary'!$B$2:$B$2047,K$4))/((AVERAGEIFS('overall city offline'!$L$2:$L$2047,'overall city offline'!$A$2:$A$2047,$A14,'overall city offline'!$B$2:$B$2047,K$4)*(1-AVERAGEIFS('all sales summary'!$I$2:$I$2047,'all sales summary'!$A$2:$A$2047,$A14,'all sales summary'!$B$2:$B$2047,K$4)))+(AVERAGEIFS('city centre offline'!$L$2:$L$2047,'city centre offline'!$A$2:$A$2047,$A14,'city centre offline'!$B$2:$B$2047,K$4)*AVERAGEIFS('all sales summary'!$I$2:$I$2047,'all sales summary'!$A$2:$A$2047,$A14,'all sales summary'!$B$2:$B$2047,K$4)))</f>
        <v>1.8283213038294638E-2</v>
      </c>
      <c r="L14" s="60">
        <f>(AVERAGEIFS('city centre offline'!$L$2:$L$2047,'city centre offline'!$A$2:$A$2047,$A14,'city centre offline'!$B$2:$B$2047,L$4)*AVERAGEIFS('all sales summary'!$I$2:$I$2047,'all sales summary'!$A$2:$A$2047,$A14,'all sales summary'!$B$2:$B$2047,L$4))/((AVERAGEIFS('overall city offline'!$L$2:$L$2047,'overall city offline'!$A$2:$A$2047,$A14,'overall city offline'!$B$2:$B$2047,L$4)*(1-AVERAGEIFS('all sales summary'!$I$2:$I$2047,'all sales summary'!$A$2:$A$2047,$A14,'all sales summary'!$B$2:$B$2047,L$4)))+(AVERAGEIFS('city centre offline'!$L$2:$L$2047,'city centre offline'!$A$2:$A$2047,$A14,'city centre offline'!$B$2:$B$2047,L$4)*AVERAGEIFS('all sales summary'!$I$2:$I$2047,'all sales summary'!$A$2:$A$2047,$A14,'all sales summary'!$B$2:$B$2047,L$4)))</f>
        <v>1.7051743478092195E-2</v>
      </c>
      <c r="M14" s="60">
        <f>(AVERAGEIFS('city centre offline'!$L$2:$L$2047,'city centre offline'!$A$2:$A$2047,$A14,'city centre offline'!$B$2:$B$2047,M$4)*AVERAGEIFS('all sales summary'!$I$2:$I$2047,'all sales summary'!$A$2:$A$2047,$A14,'all sales summary'!$B$2:$B$2047,M$4))/((AVERAGEIFS('overall city offline'!$L$2:$L$2047,'overall city offline'!$A$2:$A$2047,$A14,'overall city offline'!$B$2:$B$2047,M$4)*(1-AVERAGEIFS('all sales summary'!$I$2:$I$2047,'all sales summary'!$A$2:$A$2047,$A14,'all sales summary'!$B$2:$B$2047,M$4)))+(AVERAGEIFS('city centre offline'!$L$2:$L$2047,'city centre offline'!$A$2:$A$2047,$A14,'city centre offline'!$B$2:$B$2047,M$4)*AVERAGEIFS('all sales summary'!$I$2:$I$2047,'all sales summary'!$A$2:$A$2047,$A14,'all sales summary'!$B$2:$B$2047,M$4)))</f>
        <v>1.6215472361231498E-2</v>
      </c>
      <c r="N14" s="60">
        <f>(AVERAGEIFS('city centre offline'!$L$2:$L$2047,'city centre offline'!$A$2:$A$2047,$A14,'city centre offline'!$B$2:$B$2047,N$4)*AVERAGEIFS('all sales summary'!$I$2:$I$2047,'all sales summary'!$A$2:$A$2047,$A14,'all sales summary'!$B$2:$B$2047,N$4))/((AVERAGEIFS('overall city offline'!$L$2:$L$2047,'overall city offline'!$A$2:$A$2047,$A14,'overall city offline'!$B$2:$B$2047,N$4)*(1-AVERAGEIFS('all sales summary'!$I$2:$I$2047,'all sales summary'!$A$2:$A$2047,$A14,'all sales summary'!$B$2:$B$2047,N$4)))+(AVERAGEIFS('city centre offline'!$L$2:$L$2047,'city centre offline'!$A$2:$A$2047,$A14,'city centre offline'!$B$2:$B$2047,N$4)*AVERAGEIFS('all sales summary'!$I$2:$I$2047,'all sales summary'!$A$2:$A$2047,$A14,'all sales summary'!$B$2:$B$2047,N$4)))</f>
        <v>1.8037797863219799E-2</v>
      </c>
      <c r="O14" s="60">
        <f>(AVERAGEIFS('city centre offline'!$L$2:$L$2047,'city centre offline'!$A$2:$A$2047,$A14,'city centre offline'!$B$2:$B$2047,O$4)*AVERAGEIFS('all sales summary'!$I$2:$I$2047,'all sales summary'!$A$2:$A$2047,$A14,'all sales summary'!$B$2:$B$2047,O$4))/((AVERAGEIFS('overall city offline'!$L$2:$L$2047,'overall city offline'!$A$2:$A$2047,$A14,'overall city offline'!$B$2:$B$2047,O$4)*(1-AVERAGEIFS('all sales summary'!$I$2:$I$2047,'all sales summary'!$A$2:$A$2047,$A14,'all sales summary'!$B$2:$B$2047,O$4)))+(AVERAGEIFS('city centre offline'!$L$2:$L$2047,'city centre offline'!$A$2:$A$2047,$A14,'city centre offline'!$B$2:$B$2047,O$4)*AVERAGEIFS('all sales summary'!$I$2:$I$2047,'all sales summary'!$A$2:$A$2047,$A14,'all sales summary'!$B$2:$B$2047,O$4)))</f>
        <v>1.8450086129327251E-2</v>
      </c>
      <c r="P14" s="60">
        <f>(AVERAGEIFS('city centre offline'!$L$2:$L$2047,'city centre offline'!$A$2:$A$2047,$A14,'city centre offline'!$B$2:$B$2047,P$4)*AVERAGEIFS('all sales summary'!$I$2:$I$2047,'all sales summary'!$A$2:$A$2047,$A14,'all sales summary'!$B$2:$B$2047,P$4))/((AVERAGEIFS('overall city offline'!$L$2:$L$2047,'overall city offline'!$A$2:$A$2047,$A14,'overall city offline'!$B$2:$B$2047,P$4)*(1-AVERAGEIFS('all sales summary'!$I$2:$I$2047,'all sales summary'!$A$2:$A$2047,$A14,'all sales summary'!$B$2:$B$2047,P$4)))+(AVERAGEIFS('city centre offline'!$L$2:$L$2047,'city centre offline'!$A$2:$A$2047,$A14,'city centre offline'!$B$2:$B$2047,P$4)*AVERAGEIFS('all sales summary'!$I$2:$I$2047,'all sales summary'!$A$2:$A$2047,$A14,'all sales summary'!$B$2:$B$2047,P$4)))</f>
        <v>1.8500522376381754E-2</v>
      </c>
      <c r="Q14" s="60">
        <f>(AVERAGEIFS('city centre offline'!$L$2:$L$2047,'city centre offline'!$A$2:$A$2047,$A14,'city centre offline'!$B$2:$B$2047,Q$4)*AVERAGEIFS('all sales summary'!$I$2:$I$2047,'all sales summary'!$A$2:$A$2047,$A14,'all sales summary'!$B$2:$B$2047,Q$4))/((AVERAGEIFS('overall city offline'!$L$2:$L$2047,'overall city offline'!$A$2:$A$2047,$A14,'overall city offline'!$B$2:$B$2047,Q$4)*(1-AVERAGEIFS('all sales summary'!$I$2:$I$2047,'all sales summary'!$A$2:$A$2047,$A14,'all sales summary'!$B$2:$B$2047,Q$4)))+(AVERAGEIFS('city centre offline'!$L$2:$L$2047,'city centre offline'!$A$2:$A$2047,$A14,'city centre offline'!$B$2:$B$2047,Q$4)*AVERAGEIFS('all sales summary'!$I$2:$I$2047,'all sales summary'!$A$2:$A$2047,$A14,'all sales summary'!$B$2:$B$2047,Q$4)))</f>
        <v>1.4593536395607702E-2</v>
      </c>
      <c r="R14" s="60">
        <f>(AVERAGEIFS('city centre offline'!$L$2:$L$2047,'city centre offline'!$A$2:$A$2047,$A14,'city centre offline'!$B$2:$B$2047,R$4)*AVERAGEIFS('all sales summary'!$I$2:$I$2047,'all sales summary'!$A$2:$A$2047,$A14,'all sales summary'!$B$2:$B$2047,R$4))/((AVERAGEIFS('overall city offline'!$L$2:$L$2047,'overall city offline'!$A$2:$A$2047,$A14,'overall city offline'!$B$2:$B$2047,R$4)*(1-AVERAGEIFS('all sales summary'!$I$2:$I$2047,'all sales summary'!$A$2:$A$2047,$A14,'all sales summary'!$B$2:$B$2047,R$4)))+(AVERAGEIFS('city centre offline'!$L$2:$L$2047,'city centre offline'!$A$2:$A$2047,$A14,'city centre offline'!$B$2:$B$2047,R$4)*AVERAGEIFS('all sales summary'!$I$2:$I$2047,'all sales summary'!$A$2:$A$2047,$A14,'all sales summary'!$B$2:$B$2047,R$4)))</f>
        <v>1.5290466606824846E-2</v>
      </c>
      <c r="S14" s="60">
        <f>(AVERAGEIFS('city centre offline'!$L$2:$L$2047,'city centre offline'!$A$2:$A$2047,$A14,'city centre offline'!$B$2:$B$2047,S$4)*AVERAGEIFS('all sales summary'!$I$2:$I$2047,'all sales summary'!$A$2:$A$2047,$A14,'all sales summary'!$B$2:$B$2047,S$4))/((AVERAGEIFS('overall city offline'!$L$2:$L$2047,'overall city offline'!$A$2:$A$2047,$A14,'overall city offline'!$B$2:$B$2047,S$4)*(1-AVERAGEIFS('all sales summary'!$I$2:$I$2047,'all sales summary'!$A$2:$A$2047,$A14,'all sales summary'!$B$2:$B$2047,S$4)))+(AVERAGEIFS('city centre offline'!$L$2:$L$2047,'city centre offline'!$A$2:$A$2047,$A14,'city centre offline'!$B$2:$B$2047,S$4)*AVERAGEIFS('all sales summary'!$I$2:$I$2047,'all sales summary'!$A$2:$A$2047,$A14,'all sales summary'!$B$2:$B$2047,S$4)))</f>
        <v>1.6455491997320056E-2</v>
      </c>
      <c r="T14" s="60">
        <f>(AVERAGEIFS('city centre offline'!$L$2:$L$2047,'city centre offline'!$A$2:$A$2047,$A14,'city centre offline'!$B$2:$B$2047,T$4)*AVERAGEIFS('all sales summary'!$I$2:$I$2047,'all sales summary'!$A$2:$A$2047,$A14,'all sales summary'!$B$2:$B$2047,T$4))/((AVERAGEIFS('overall city offline'!$L$2:$L$2047,'overall city offline'!$A$2:$A$2047,$A14,'overall city offline'!$B$2:$B$2047,T$4)*(1-AVERAGEIFS('all sales summary'!$I$2:$I$2047,'all sales summary'!$A$2:$A$2047,$A14,'all sales summary'!$B$2:$B$2047,T$4)))+(AVERAGEIFS('city centre offline'!$L$2:$L$2047,'city centre offline'!$A$2:$A$2047,$A14,'city centre offline'!$B$2:$B$2047,T$4)*AVERAGEIFS('all sales summary'!$I$2:$I$2047,'all sales summary'!$A$2:$A$2047,$A14,'all sales summary'!$B$2:$B$2047,T$4)))</f>
        <v>1.6328466026198557E-2</v>
      </c>
      <c r="U14" s="60">
        <f>(AVERAGEIFS('city centre offline'!$L$2:$L$2047,'city centre offline'!$A$2:$A$2047,$A14,'city centre offline'!$B$2:$B$2047,U$4)*AVERAGEIFS('all sales summary'!$I$2:$I$2047,'all sales summary'!$A$2:$A$2047,$A14,'all sales summary'!$B$2:$B$2047,U$4))/((AVERAGEIFS('overall city offline'!$L$2:$L$2047,'overall city offline'!$A$2:$A$2047,$A14,'overall city offline'!$B$2:$B$2047,U$4)*(1-AVERAGEIFS('all sales summary'!$I$2:$I$2047,'all sales summary'!$A$2:$A$2047,$A14,'all sales summary'!$B$2:$B$2047,U$4)))+(AVERAGEIFS('city centre offline'!$L$2:$L$2047,'city centre offline'!$A$2:$A$2047,$A14,'city centre offline'!$B$2:$B$2047,U$4)*AVERAGEIFS('all sales summary'!$I$2:$I$2047,'all sales summary'!$A$2:$A$2047,$A14,'all sales summary'!$B$2:$B$2047,U$4)))</f>
        <v>1.6590975034164006E-2</v>
      </c>
      <c r="V14" s="60">
        <f>(AVERAGEIFS('city centre offline'!$L$2:$L$2047,'city centre offline'!$A$2:$A$2047,$A14,'city centre offline'!$B$2:$B$2047,V$4)*AVERAGEIFS('all sales summary'!$I$2:$I$2047,'all sales summary'!$A$2:$A$2047,$A14,'all sales summary'!$B$2:$B$2047,V$4))/((AVERAGEIFS('overall city offline'!$L$2:$L$2047,'overall city offline'!$A$2:$A$2047,$A14,'overall city offline'!$B$2:$B$2047,V$4)*(1-AVERAGEIFS('all sales summary'!$I$2:$I$2047,'all sales summary'!$A$2:$A$2047,$A14,'all sales summary'!$B$2:$B$2047,V$4)))+(AVERAGEIFS('city centre offline'!$L$2:$L$2047,'city centre offline'!$A$2:$A$2047,$A14,'city centre offline'!$B$2:$B$2047,V$4)*AVERAGEIFS('all sales summary'!$I$2:$I$2047,'all sales summary'!$A$2:$A$2047,$A14,'all sales summary'!$B$2:$B$2047,V$4)))</f>
        <v>1.7247799948621419E-2</v>
      </c>
      <c r="W14" s="60">
        <f>(AVERAGEIFS('city centre offline'!$L$2:$L$2047,'city centre offline'!$A$2:$A$2047,$A14,'city centre offline'!$B$2:$B$2047,W$4)*AVERAGEIFS('all sales summary'!$I$2:$I$2047,'all sales summary'!$A$2:$A$2047,$A14,'all sales summary'!$B$2:$B$2047,W$4))/((AVERAGEIFS('overall city offline'!$L$2:$L$2047,'overall city offline'!$A$2:$A$2047,$A14,'overall city offline'!$B$2:$B$2047,W$4)*(1-AVERAGEIFS('all sales summary'!$I$2:$I$2047,'all sales summary'!$A$2:$A$2047,$A14,'all sales summary'!$B$2:$B$2047,W$4)))+(AVERAGEIFS('city centre offline'!$L$2:$L$2047,'city centre offline'!$A$2:$A$2047,$A14,'city centre offline'!$B$2:$B$2047,W$4)*AVERAGEIFS('all sales summary'!$I$2:$I$2047,'all sales summary'!$A$2:$A$2047,$A14,'all sales summary'!$B$2:$B$2047,W$4)))</f>
        <v>1.6455988544930231E-2</v>
      </c>
      <c r="X14" s="60">
        <f>(AVERAGEIFS('city centre offline'!$L$2:$L$2047,'city centre offline'!$A$2:$A$2047,$A14,'city centre offline'!$B$2:$B$2047,X$4)*AVERAGEIFS('all sales summary'!$I$2:$I$2047,'all sales summary'!$A$2:$A$2047,$A14,'all sales summary'!$B$2:$B$2047,X$4))/((AVERAGEIFS('overall city offline'!$L$2:$L$2047,'overall city offline'!$A$2:$A$2047,$A14,'overall city offline'!$B$2:$B$2047,X$4)*(1-AVERAGEIFS('all sales summary'!$I$2:$I$2047,'all sales summary'!$A$2:$A$2047,$A14,'all sales summary'!$B$2:$B$2047,X$4)))+(AVERAGEIFS('city centre offline'!$L$2:$L$2047,'city centre offline'!$A$2:$A$2047,$A14,'city centre offline'!$B$2:$B$2047,X$4)*AVERAGEIFS('all sales summary'!$I$2:$I$2047,'all sales summary'!$A$2:$A$2047,$A14,'all sales summary'!$B$2:$B$2047,X$4)))</f>
        <v>1.4968221905128613E-2</v>
      </c>
      <c r="Y14" s="60">
        <f>(AVERAGEIFS('city centre offline'!$L$2:$L$2047,'city centre offline'!$A$2:$A$2047,$A14,'city centre offline'!$B$2:$B$2047,Y$4)*AVERAGEIFS('all sales summary'!$I$2:$I$2047,'all sales summary'!$A$2:$A$2047,$A14,'all sales summary'!$B$2:$B$2047,Y$4))/((AVERAGEIFS('overall city offline'!$L$2:$L$2047,'overall city offline'!$A$2:$A$2047,$A14,'overall city offline'!$B$2:$B$2047,Y$4)*(1-AVERAGEIFS('all sales summary'!$I$2:$I$2047,'all sales summary'!$A$2:$A$2047,$A14,'all sales summary'!$B$2:$B$2047,Y$4)))+(AVERAGEIFS('city centre offline'!$L$2:$L$2047,'city centre offline'!$A$2:$A$2047,$A14,'city centre offline'!$B$2:$B$2047,Y$4)*AVERAGEIFS('all sales summary'!$I$2:$I$2047,'all sales summary'!$A$2:$A$2047,$A14,'all sales summary'!$B$2:$B$2047,Y$4)))</f>
        <v>1.553415761643491E-2</v>
      </c>
      <c r="Z14" s="60">
        <f>(AVERAGEIFS('city centre offline'!$L$2:$L$2047,'city centre offline'!$A$2:$A$2047,$A14,'city centre offline'!$B$2:$B$2047,Z$4)*AVERAGEIFS('all sales summary'!$I$2:$I$2047,'all sales summary'!$A$2:$A$2047,$A14,'all sales summary'!$B$2:$B$2047,Z$4))/((AVERAGEIFS('overall city offline'!$L$2:$L$2047,'overall city offline'!$A$2:$A$2047,$A14,'overall city offline'!$B$2:$B$2047,Z$4)*(1-AVERAGEIFS('all sales summary'!$I$2:$I$2047,'all sales summary'!$A$2:$A$2047,$A14,'all sales summary'!$B$2:$B$2047,Z$4)))+(AVERAGEIFS('city centre offline'!$L$2:$L$2047,'city centre offline'!$A$2:$A$2047,$A14,'city centre offline'!$B$2:$B$2047,Z$4)*AVERAGEIFS('all sales summary'!$I$2:$I$2047,'all sales summary'!$A$2:$A$2047,$A14,'all sales summary'!$B$2:$B$2047,Z$4)))</f>
        <v>1.5027199571479511E-2</v>
      </c>
      <c r="AA14" s="60">
        <f>(AVERAGEIFS('city centre offline'!$L$2:$L$2047,'city centre offline'!$A$2:$A$2047,$A14,'city centre offline'!$B$2:$B$2047,AA$4)*AVERAGEIFS('all sales summary'!$I$2:$I$2047,'all sales summary'!$A$2:$A$2047,$A14,'all sales summary'!$B$2:$B$2047,AA$4))/((AVERAGEIFS('overall city offline'!$L$2:$L$2047,'overall city offline'!$A$2:$A$2047,$A14,'overall city offline'!$B$2:$B$2047,AA$4)*(1-AVERAGEIFS('all sales summary'!$I$2:$I$2047,'all sales summary'!$A$2:$A$2047,$A14,'all sales summary'!$B$2:$B$2047,AA$4)))+(AVERAGEIFS('city centre offline'!$L$2:$L$2047,'city centre offline'!$A$2:$A$2047,$A14,'city centre offline'!$B$2:$B$2047,AA$4)*AVERAGEIFS('all sales summary'!$I$2:$I$2047,'all sales summary'!$A$2:$A$2047,$A14,'all sales summary'!$B$2:$B$2047,AA$4)))</f>
        <v>1.4845165725614343E-2</v>
      </c>
      <c r="AB14" s="60">
        <f>(AVERAGEIFS('city centre offline'!$L$2:$L$2047,'city centre offline'!$A$2:$A$2047,$A14,'city centre offline'!$B$2:$B$2047,AB$4)*AVERAGEIFS('all sales summary'!$I$2:$I$2047,'all sales summary'!$A$2:$A$2047,$A14,'all sales summary'!$B$2:$B$2047,AB$4))/((AVERAGEIFS('overall city offline'!$L$2:$L$2047,'overall city offline'!$A$2:$A$2047,$A14,'overall city offline'!$B$2:$B$2047,AB$4)*(1-AVERAGEIFS('all sales summary'!$I$2:$I$2047,'all sales summary'!$A$2:$A$2047,$A14,'all sales summary'!$B$2:$B$2047,AB$4)))+(AVERAGEIFS('city centre offline'!$L$2:$L$2047,'city centre offline'!$A$2:$A$2047,$A14,'city centre offline'!$B$2:$B$2047,AB$4)*AVERAGEIFS('all sales summary'!$I$2:$I$2047,'all sales summary'!$A$2:$A$2047,$A14,'all sales summary'!$B$2:$B$2047,AB$4)))</f>
        <v>1.5256202211221951E-2</v>
      </c>
      <c r="AC14" s="60">
        <f>(AVERAGEIFS('city centre offline'!$L$2:$L$2047,'city centre offline'!$A$2:$A$2047,$A14,'city centre offline'!$B$2:$B$2047,AC$4)*AVERAGEIFS('all sales summary'!$I$2:$I$2047,'all sales summary'!$A$2:$A$2047,$A14,'all sales summary'!$B$2:$B$2047,AC$4))/((AVERAGEIFS('overall city offline'!$L$2:$L$2047,'overall city offline'!$A$2:$A$2047,$A14,'overall city offline'!$B$2:$B$2047,AC$4)*(1-AVERAGEIFS('all sales summary'!$I$2:$I$2047,'all sales summary'!$A$2:$A$2047,$A14,'all sales summary'!$B$2:$B$2047,AC$4)))+(AVERAGEIFS('city centre offline'!$L$2:$L$2047,'city centre offline'!$A$2:$A$2047,$A14,'city centre offline'!$B$2:$B$2047,AC$4)*AVERAGEIFS('all sales summary'!$I$2:$I$2047,'all sales summary'!$A$2:$A$2047,$A14,'all sales summary'!$B$2:$B$2047,AC$4)))</f>
        <v>1.5793736768831324E-2</v>
      </c>
      <c r="AD14" s="60">
        <f>(AVERAGEIFS('city centre offline'!$L$2:$L$2047,'city centre offline'!$A$2:$A$2047,$A14,'city centre offline'!$B$2:$B$2047,AD$4)*AVERAGEIFS('all sales summary'!$I$2:$I$2047,'all sales summary'!$A$2:$A$2047,$A14,'all sales summary'!$B$2:$B$2047,AD$4))/((AVERAGEIFS('overall city offline'!$L$2:$L$2047,'overall city offline'!$A$2:$A$2047,$A14,'overall city offline'!$B$2:$B$2047,AD$4)*(1-AVERAGEIFS('all sales summary'!$I$2:$I$2047,'all sales summary'!$A$2:$A$2047,$A14,'all sales summary'!$B$2:$B$2047,AD$4)))+(AVERAGEIFS('city centre offline'!$L$2:$L$2047,'city centre offline'!$A$2:$A$2047,$A14,'city centre offline'!$B$2:$B$2047,AD$4)*AVERAGEIFS('all sales summary'!$I$2:$I$2047,'all sales summary'!$A$2:$A$2047,$A14,'all sales summary'!$B$2:$B$2047,AD$4)))</f>
        <v>1.6604479800617435E-2</v>
      </c>
      <c r="AE14" s="60">
        <f>(AVERAGEIFS('city centre offline'!$L$2:$L$2047,'city centre offline'!$A$2:$A$2047,$A14,'city centre offline'!$B$2:$B$2047,AE$4)*AVERAGEIFS('all sales summary'!$I$2:$I$2047,'all sales summary'!$A$2:$A$2047,$A14,'all sales summary'!$B$2:$B$2047,AE$4))/((AVERAGEIFS('overall city offline'!$L$2:$L$2047,'overall city offline'!$A$2:$A$2047,$A14,'overall city offline'!$B$2:$B$2047,AE$4)*(1-AVERAGEIFS('all sales summary'!$I$2:$I$2047,'all sales summary'!$A$2:$A$2047,$A14,'all sales summary'!$B$2:$B$2047,AE$4)))+(AVERAGEIFS('city centre offline'!$L$2:$L$2047,'city centre offline'!$A$2:$A$2047,$A14,'city centre offline'!$B$2:$B$2047,AE$4)*AVERAGEIFS('all sales summary'!$I$2:$I$2047,'all sales summary'!$A$2:$A$2047,$A14,'all sales summary'!$B$2:$B$2047,AE$4)))</f>
        <v>1.6854864936745449E-2</v>
      </c>
      <c r="AF14" s="60">
        <f>(AVERAGEIFS('city centre offline'!$L$2:$L$2047,'city centre offline'!$A$2:$A$2047,$A14,'city centre offline'!$B$2:$B$2047,AF$4)*AVERAGEIFS('all sales summary'!$I$2:$I$2047,'all sales summary'!$A$2:$A$2047,$A14,'all sales summary'!$B$2:$B$2047,AF$4))/((AVERAGEIFS('overall city offline'!$L$2:$L$2047,'overall city offline'!$A$2:$A$2047,$A14,'overall city offline'!$B$2:$B$2047,AF$4)*(1-AVERAGEIFS('all sales summary'!$I$2:$I$2047,'all sales summary'!$A$2:$A$2047,$A14,'all sales summary'!$B$2:$B$2047,AF$4)))+(AVERAGEIFS('city centre offline'!$L$2:$L$2047,'city centre offline'!$A$2:$A$2047,$A14,'city centre offline'!$B$2:$B$2047,AF$4)*AVERAGEIFS('all sales summary'!$I$2:$I$2047,'all sales summary'!$A$2:$A$2047,$A14,'all sales summary'!$B$2:$B$2047,AF$4)))</f>
        <v>1.751517751776404E-2</v>
      </c>
      <c r="AG14" s="60">
        <f>(AVERAGEIFS('city centre offline'!$L$2:$L$2047,'city centre offline'!$A$2:$A$2047,$A14,'city centre offline'!$B$2:$B$2047,AG$4)*AVERAGEIFS('all sales summary'!$I$2:$I$2047,'all sales summary'!$A$2:$A$2047,$A14,'all sales summary'!$B$2:$B$2047,AG$4))/((AVERAGEIFS('overall city offline'!$L$2:$L$2047,'overall city offline'!$A$2:$A$2047,$A14,'overall city offline'!$B$2:$B$2047,AG$4)*(1-AVERAGEIFS('all sales summary'!$I$2:$I$2047,'all sales summary'!$A$2:$A$2047,$A14,'all sales summary'!$B$2:$B$2047,AG$4)))+(AVERAGEIFS('city centre offline'!$L$2:$L$2047,'city centre offline'!$A$2:$A$2047,$A14,'city centre offline'!$B$2:$B$2047,AG$4)*AVERAGEIFS('all sales summary'!$I$2:$I$2047,'all sales summary'!$A$2:$A$2047,$A14,'all sales summary'!$B$2:$B$2047,AG$4)))</f>
        <v>1.848379707070064E-2</v>
      </c>
      <c r="AH14" s="60">
        <f>(AVERAGEIFS('city centre offline'!$L$2:$L$2047,'city centre offline'!$A$2:$A$2047,$A14,'city centre offline'!$B$2:$B$2047,AH$4)*AVERAGEIFS('all sales summary'!$I$2:$I$2047,'all sales summary'!$A$2:$A$2047,$A14,'all sales summary'!$B$2:$B$2047,AH$4))/((AVERAGEIFS('overall city offline'!$L$2:$L$2047,'overall city offline'!$A$2:$A$2047,$A14,'overall city offline'!$B$2:$B$2047,AH$4)*(1-AVERAGEIFS('all sales summary'!$I$2:$I$2047,'all sales summary'!$A$2:$A$2047,$A14,'all sales summary'!$B$2:$B$2047,AH$4)))+(AVERAGEIFS('city centre offline'!$L$2:$L$2047,'city centre offline'!$A$2:$A$2047,$A14,'city centre offline'!$B$2:$B$2047,AH$4)*AVERAGEIFS('all sales summary'!$I$2:$I$2047,'all sales summary'!$A$2:$A$2047,$A14,'all sales summary'!$B$2:$B$2047,AH$4)))</f>
        <v>1.9792419870181953E-2</v>
      </c>
    </row>
    <row r="15" spans="1:34" x14ac:dyDescent="0.3">
      <c r="A15" t="s">
        <v>17</v>
      </c>
      <c r="B15" s="60">
        <f>(AVERAGEIFS('city centre offline'!$L$2:$L$2047,'city centre offline'!$A$2:$A$2047,$A15,'city centre offline'!$B$2:$B$2047,B$4)*AVERAGEIFS('all sales summary'!$I$2:$I$2047,'all sales summary'!$A$2:$A$2047,$A15,'all sales summary'!$B$2:$B$2047,B$4))/((AVERAGEIFS('overall city offline'!$L$2:$L$2047,'overall city offline'!$A$2:$A$2047,$A15,'overall city offline'!$B$2:$B$2047,B$4)*(1-AVERAGEIFS('all sales summary'!$I$2:$I$2047,'all sales summary'!$A$2:$A$2047,$A15,'all sales summary'!$B$2:$B$2047,B$4)))+(AVERAGEIFS('city centre offline'!$L$2:$L$2047,'city centre offline'!$A$2:$A$2047,$A15,'city centre offline'!$B$2:$B$2047,B$4)*AVERAGEIFS('all sales summary'!$I$2:$I$2047,'all sales summary'!$A$2:$A$2047,$A15,'all sales summary'!$B$2:$B$2047,B$4)))</f>
        <v>0.12838826748040233</v>
      </c>
      <c r="C15" s="60">
        <f>(AVERAGEIFS('city centre offline'!$L$2:$L$2047,'city centre offline'!$A$2:$A$2047,$A15,'city centre offline'!$B$2:$B$2047,C$4)*AVERAGEIFS('all sales summary'!$I$2:$I$2047,'all sales summary'!$A$2:$A$2047,$A15,'all sales summary'!$B$2:$B$2047,C$4))/((AVERAGEIFS('overall city offline'!$L$2:$L$2047,'overall city offline'!$A$2:$A$2047,$A15,'overall city offline'!$B$2:$B$2047,C$4)*(1-AVERAGEIFS('all sales summary'!$I$2:$I$2047,'all sales summary'!$A$2:$A$2047,$A15,'all sales summary'!$B$2:$B$2047,C$4)))+(AVERAGEIFS('city centre offline'!$L$2:$L$2047,'city centre offline'!$A$2:$A$2047,$A15,'city centre offline'!$B$2:$B$2047,C$4)*AVERAGEIFS('all sales summary'!$I$2:$I$2047,'all sales summary'!$A$2:$A$2047,$A15,'all sales summary'!$B$2:$B$2047,C$4)))</f>
        <v>0.1290852732003078</v>
      </c>
      <c r="D15" s="60">
        <f>(AVERAGEIFS('city centre offline'!$L$2:$L$2047,'city centre offline'!$A$2:$A$2047,$A15,'city centre offline'!$B$2:$B$2047,D$4)*AVERAGEIFS('all sales summary'!$I$2:$I$2047,'all sales summary'!$A$2:$A$2047,$A15,'all sales summary'!$B$2:$B$2047,D$4))/((AVERAGEIFS('overall city offline'!$L$2:$L$2047,'overall city offline'!$A$2:$A$2047,$A15,'overall city offline'!$B$2:$B$2047,D$4)*(1-AVERAGEIFS('all sales summary'!$I$2:$I$2047,'all sales summary'!$A$2:$A$2047,$A15,'all sales summary'!$B$2:$B$2047,D$4)))+(AVERAGEIFS('city centre offline'!$L$2:$L$2047,'city centre offline'!$A$2:$A$2047,$A15,'city centre offline'!$B$2:$B$2047,D$4)*AVERAGEIFS('all sales summary'!$I$2:$I$2047,'all sales summary'!$A$2:$A$2047,$A15,'all sales summary'!$B$2:$B$2047,D$4)))</f>
        <v>0.128863568585565</v>
      </c>
      <c r="E15" s="60">
        <f>(AVERAGEIFS('city centre offline'!$L$2:$L$2047,'city centre offline'!$A$2:$A$2047,$A15,'city centre offline'!$B$2:$B$2047,E$4)*AVERAGEIFS('all sales summary'!$I$2:$I$2047,'all sales summary'!$A$2:$A$2047,$A15,'all sales summary'!$B$2:$B$2047,E$4))/((AVERAGEIFS('overall city offline'!$L$2:$L$2047,'overall city offline'!$A$2:$A$2047,$A15,'overall city offline'!$B$2:$B$2047,E$4)*(1-AVERAGEIFS('all sales summary'!$I$2:$I$2047,'all sales summary'!$A$2:$A$2047,$A15,'all sales summary'!$B$2:$B$2047,E$4)))+(AVERAGEIFS('city centre offline'!$L$2:$L$2047,'city centre offline'!$A$2:$A$2047,$A15,'city centre offline'!$B$2:$B$2047,E$4)*AVERAGEIFS('all sales summary'!$I$2:$I$2047,'all sales summary'!$A$2:$A$2047,$A15,'all sales summary'!$B$2:$B$2047,E$4)))</f>
        <v>0.12892319422349072</v>
      </c>
      <c r="F15" s="60">
        <f>(AVERAGEIFS('city centre offline'!$L$2:$L$2047,'city centre offline'!$A$2:$A$2047,$A15,'city centre offline'!$B$2:$B$2047,F$4)*AVERAGEIFS('all sales summary'!$I$2:$I$2047,'all sales summary'!$A$2:$A$2047,$A15,'all sales summary'!$B$2:$B$2047,F$4))/((AVERAGEIFS('overall city offline'!$L$2:$L$2047,'overall city offline'!$A$2:$A$2047,$A15,'overall city offline'!$B$2:$B$2047,F$4)*(1-AVERAGEIFS('all sales summary'!$I$2:$I$2047,'all sales summary'!$A$2:$A$2047,$A15,'all sales summary'!$B$2:$B$2047,F$4)))+(AVERAGEIFS('city centre offline'!$L$2:$L$2047,'city centre offline'!$A$2:$A$2047,$A15,'city centre offline'!$B$2:$B$2047,F$4)*AVERAGEIFS('all sales summary'!$I$2:$I$2047,'all sales summary'!$A$2:$A$2047,$A15,'all sales summary'!$B$2:$B$2047,F$4)))</f>
        <v>0.130106358212317</v>
      </c>
      <c r="G15" s="60">
        <f>(AVERAGEIFS('city centre offline'!$L$2:$L$2047,'city centre offline'!$A$2:$A$2047,$A15,'city centre offline'!$B$2:$B$2047,G$4)*AVERAGEIFS('all sales summary'!$I$2:$I$2047,'all sales summary'!$A$2:$A$2047,$A15,'all sales summary'!$B$2:$B$2047,G$4))/((AVERAGEIFS('overall city offline'!$L$2:$L$2047,'overall city offline'!$A$2:$A$2047,$A15,'overall city offline'!$B$2:$B$2047,G$4)*(1-AVERAGEIFS('all sales summary'!$I$2:$I$2047,'all sales summary'!$A$2:$A$2047,$A15,'all sales summary'!$B$2:$B$2047,G$4)))+(AVERAGEIFS('city centre offline'!$L$2:$L$2047,'city centre offline'!$A$2:$A$2047,$A15,'city centre offline'!$B$2:$B$2047,G$4)*AVERAGEIFS('all sales summary'!$I$2:$I$2047,'all sales summary'!$A$2:$A$2047,$A15,'all sales summary'!$B$2:$B$2047,G$4)))</f>
        <v>0.12739404834819201</v>
      </c>
      <c r="H15" s="60">
        <f>(AVERAGEIFS('city centre offline'!$L$2:$L$2047,'city centre offline'!$A$2:$A$2047,$A15,'city centre offline'!$B$2:$B$2047,H$4)*AVERAGEIFS('all sales summary'!$I$2:$I$2047,'all sales summary'!$A$2:$A$2047,$A15,'all sales summary'!$B$2:$B$2047,H$4))/((AVERAGEIFS('overall city offline'!$L$2:$L$2047,'overall city offline'!$A$2:$A$2047,$A15,'overall city offline'!$B$2:$B$2047,H$4)*(1-AVERAGEIFS('all sales summary'!$I$2:$I$2047,'all sales summary'!$A$2:$A$2047,$A15,'all sales summary'!$B$2:$B$2047,H$4)))+(AVERAGEIFS('city centre offline'!$L$2:$L$2047,'city centre offline'!$A$2:$A$2047,$A15,'city centre offline'!$B$2:$B$2047,H$4)*AVERAGEIFS('all sales summary'!$I$2:$I$2047,'all sales summary'!$A$2:$A$2047,$A15,'all sales summary'!$B$2:$B$2047,H$4)))</f>
        <v>0.12892039749928327</v>
      </c>
      <c r="I15" s="60">
        <f>(AVERAGEIFS('city centre offline'!$L$2:$L$2047,'city centre offline'!$A$2:$A$2047,$A15,'city centre offline'!$B$2:$B$2047,I$4)*AVERAGEIFS('all sales summary'!$I$2:$I$2047,'all sales summary'!$A$2:$A$2047,$A15,'all sales summary'!$B$2:$B$2047,I$4))/((AVERAGEIFS('overall city offline'!$L$2:$L$2047,'overall city offline'!$A$2:$A$2047,$A15,'overall city offline'!$B$2:$B$2047,I$4)*(1-AVERAGEIFS('all sales summary'!$I$2:$I$2047,'all sales summary'!$A$2:$A$2047,$A15,'all sales summary'!$B$2:$B$2047,I$4)))+(AVERAGEIFS('city centre offline'!$L$2:$L$2047,'city centre offline'!$A$2:$A$2047,$A15,'city centre offline'!$B$2:$B$2047,I$4)*AVERAGEIFS('all sales summary'!$I$2:$I$2047,'all sales summary'!$A$2:$A$2047,$A15,'all sales summary'!$B$2:$B$2047,I$4)))</f>
        <v>0.13224508133323526</v>
      </c>
      <c r="J15" s="60">
        <f>(AVERAGEIFS('city centre offline'!$L$2:$L$2047,'city centre offline'!$A$2:$A$2047,$A15,'city centre offline'!$B$2:$B$2047,J$4)*AVERAGEIFS('all sales summary'!$I$2:$I$2047,'all sales summary'!$A$2:$A$2047,$A15,'all sales summary'!$B$2:$B$2047,J$4))/((AVERAGEIFS('overall city offline'!$L$2:$L$2047,'overall city offline'!$A$2:$A$2047,$A15,'overall city offline'!$B$2:$B$2047,J$4)*(1-AVERAGEIFS('all sales summary'!$I$2:$I$2047,'all sales summary'!$A$2:$A$2047,$A15,'all sales summary'!$B$2:$B$2047,J$4)))+(AVERAGEIFS('city centre offline'!$L$2:$L$2047,'city centre offline'!$A$2:$A$2047,$A15,'city centre offline'!$B$2:$B$2047,J$4)*AVERAGEIFS('all sales summary'!$I$2:$I$2047,'all sales summary'!$A$2:$A$2047,$A15,'all sales summary'!$B$2:$B$2047,J$4)))</f>
        <v>0.12693219287435417</v>
      </c>
      <c r="K15" s="60">
        <f>(AVERAGEIFS('city centre offline'!$L$2:$L$2047,'city centre offline'!$A$2:$A$2047,$A15,'city centre offline'!$B$2:$B$2047,K$4)*AVERAGEIFS('all sales summary'!$I$2:$I$2047,'all sales summary'!$A$2:$A$2047,$A15,'all sales summary'!$B$2:$B$2047,K$4))/((AVERAGEIFS('overall city offline'!$L$2:$L$2047,'overall city offline'!$A$2:$A$2047,$A15,'overall city offline'!$B$2:$B$2047,K$4)*(1-AVERAGEIFS('all sales summary'!$I$2:$I$2047,'all sales summary'!$A$2:$A$2047,$A15,'all sales summary'!$B$2:$B$2047,K$4)))+(AVERAGEIFS('city centre offline'!$L$2:$L$2047,'city centre offline'!$A$2:$A$2047,$A15,'city centre offline'!$B$2:$B$2047,K$4)*AVERAGEIFS('all sales summary'!$I$2:$I$2047,'all sales summary'!$A$2:$A$2047,$A15,'all sales summary'!$B$2:$B$2047,K$4)))</f>
        <v>0.12932734970436144</v>
      </c>
      <c r="L15" s="60">
        <f>(AVERAGEIFS('city centre offline'!$L$2:$L$2047,'city centre offline'!$A$2:$A$2047,$A15,'city centre offline'!$B$2:$B$2047,L$4)*AVERAGEIFS('all sales summary'!$I$2:$I$2047,'all sales summary'!$A$2:$A$2047,$A15,'all sales summary'!$B$2:$B$2047,L$4))/((AVERAGEIFS('overall city offline'!$L$2:$L$2047,'overall city offline'!$A$2:$A$2047,$A15,'overall city offline'!$B$2:$B$2047,L$4)*(1-AVERAGEIFS('all sales summary'!$I$2:$I$2047,'all sales summary'!$A$2:$A$2047,$A15,'all sales summary'!$B$2:$B$2047,L$4)))+(AVERAGEIFS('city centre offline'!$L$2:$L$2047,'city centre offline'!$A$2:$A$2047,$A15,'city centre offline'!$B$2:$B$2047,L$4)*AVERAGEIFS('all sales summary'!$I$2:$I$2047,'all sales summary'!$A$2:$A$2047,$A15,'all sales summary'!$B$2:$B$2047,L$4)))</f>
        <v>0.12690793347136492</v>
      </c>
      <c r="M15" s="60">
        <f>(AVERAGEIFS('city centre offline'!$L$2:$L$2047,'city centre offline'!$A$2:$A$2047,$A15,'city centre offline'!$B$2:$B$2047,M$4)*AVERAGEIFS('all sales summary'!$I$2:$I$2047,'all sales summary'!$A$2:$A$2047,$A15,'all sales summary'!$B$2:$B$2047,M$4))/((AVERAGEIFS('overall city offline'!$L$2:$L$2047,'overall city offline'!$A$2:$A$2047,$A15,'overall city offline'!$B$2:$B$2047,M$4)*(1-AVERAGEIFS('all sales summary'!$I$2:$I$2047,'all sales summary'!$A$2:$A$2047,$A15,'all sales summary'!$B$2:$B$2047,M$4)))+(AVERAGEIFS('city centre offline'!$L$2:$L$2047,'city centre offline'!$A$2:$A$2047,$A15,'city centre offline'!$B$2:$B$2047,M$4)*AVERAGEIFS('all sales summary'!$I$2:$I$2047,'all sales summary'!$A$2:$A$2047,$A15,'all sales summary'!$B$2:$B$2047,M$4)))</f>
        <v>0.1249436600261707</v>
      </c>
      <c r="N15" s="60">
        <f>(AVERAGEIFS('city centre offline'!$L$2:$L$2047,'city centre offline'!$A$2:$A$2047,$A15,'city centre offline'!$B$2:$B$2047,N$4)*AVERAGEIFS('all sales summary'!$I$2:$I$2047,'all sales summary'!$A$2:$A$2047,$A15,'all sales summary'!$B$2:$B$2047,N$4))/((AVERAGEIFS('overall city offline'!$L$2:$L$2047,'overall city offline'!$A$2:$A$2047,$A15,'overall city offline'!$B$2:$B$2047,N$4)*(1-AVERAGEIFS('all sales summary'!$I$2:$I$2047,'all sales summary'!$A$2:$A$2047,$A15,'all sales summary'!$B$2:$B$2047,N$4)))+(AVERAGEIFS('city centre offline'!$L$2:$L$2047,'city centre offline'!$A$2:$A$2047,$A15,'city centre offline'!$B$2:$B$2047,N$4)*AVERAGEIFS('all sales summary'!$I$2:$I$2047,'all sales summary'!$A$2:$A$2047,$A15,'all sales summary'!$B$2:$B$2047,N$4)))</f>
        <v>0.12922914410112446</v>
      </c>
      <c r="O15" s="60">
        <f>(AVERAGEIFS('city centre offline'!$L$2:$L$2047,'city centre offline'!$A$2:$A$2047,$A15,'city centre offline'!$B$2:$B$2047,O$4)*AVERAGEIFS('all sales summary'!$I$2:$I$2047,'all sales summary'!$A$2:$A$2047,$A15,'all sales summary'!$B$2:$B$2047,O$4))/((AVERAGEIFS('overall city offline'!$L$2:$L$2047,'overall city offline'!$A$2:$A$2047,$A15,'overall city offline'!$B$2:$B$2047,O$4)*(1-AVERAGEIFS('all sales summary'!$I$2:$I$2047,'all sales summary'!$A$2:$A$2047,$A15,'all sales summary'!$B$2:$B$2047,O$4)))+(AVERAGEIFS('city centre offline'!$L$2:$L$2047,'city centre offline'!$A$2:$A$2047,$A15,'city centre offline'!$B$2:$B$2047,O$4)*AVERAGEIFS('all sales summary'!$I$2:$I$2047,'all sales summary'!$A$2:$A$2047,$A15,'all sales summary'!$B$2:$B$2047,O$4)))</f>
        <v>0.13080140454621045</v>
      </c>
      <c r="P15" s="60">
        <f>(AVERAGEIFS('city centre offline'!$L$2:$L$2047,'city centre offline'!$A$2:$A$2047,$A15,'city centre offline'!$B$2:$B$2047,P$4)*AVERAGEIFS('all sales summary'!$I$2:$I$2047,'all sales summary'!$A$2:$A$2047,$A15,'all sales summary'!$B$2:$B$2047,P$4))/((AVERAGEIFS('overall city offline'!$L$2:$L$2047,'overall city offline'!$A$2:$A$2047,$A15,'overall city offline'!$B$2:$B$2047,P$4)*(1-AVERAGEIFS('all sales summary'!$I$2:$I$2047,'all sales summary'!$A$2:$A$2047,$A15,'all sales summary'!$B$2:$B$2047,P$4)))+(AVERAGEIFS('city centre offline'!$L$2:$L$2047,'city centre offline'!$A$2:$A$2047,$A15,'city centre offline'!$B$2:$B$2047,P$4)*AVERAGEIFS('all sales summary'!$I$2:$I$2047,'all sales summary'!$A$2:$A$2047,$A15,'all sales summary'!$B$2:$B$2047,P$4)))</f>
        <v>0.11909397309145792</v>
      </c>
      <c r="Q15" s="60">
        <f>(AVERAGEIFS('city centre offline'!$L$2:$L$2047,'city centre offline'!$A$2:$A$2047,$A15,'city centre offline'!$B$2:$B$2047,Q$4)*AVERAGEIFS('all sales summary'!$I$2:$I$2047,'all sales summary'!$A$2:$A$2047,$A15,'all sales summary'!$B$2:$B$2047,Q$4))/((AVERAGEIFS('overall city offline'!$L$2:$L$2047,'overall city offline'!$A$2:$A$2047,$A15,'overall city offline'!$B$2:$B$2047,Q$4)*(1-AVERAGEIFS('all sales summary'!$I$2:$I$2047,'all sales summary'!$A$2:$A$2047,$A15,'all sales summary'!$B$2:$B$2047,Q$4)))+(AVERAGEIFS('city centre offline'!$L$2:$L$2047,'city centre offline'!$A$2:$A$2047,$A15,'city centre offline'!$B$2:$B$2047,Q$4)*AVERAGEIFS('all sales summary'!$I$2:$I$2047,'all sales summary'!$A$2:$A$2047,$A15,'all sales summary'!$B$2:$B$2047,Q$4)))</f>
        <v>0.10126346517422119</v>
      </c>
      <c r="R15" s="60">
        <f>(AVERAGEIFS('city centre offline'!$L$2:$L$2047,'city centre offline'!$A$2:$A$2047,$A15,'city centre offline'!$B$2:$B$2047,R$4)*AVERAGEIFS('all sales summary'!$I$2:$I$2047,'all sales summary'!$A$2:$A$2047,$A15,'all sales summary'!$B$2:$B$2047,R$4))/((AVERAGEIFS('overall city offline'!$L$2:$L$2047,'overall city offline'!$A$2:$A$2047,$A15,'overall city offline'!$B$2:$B$2047,R$4)*(1-AVERAGEIFS('all sales summary'!$I$2:$I$2047,'all sales summary'!$A$2:$A$2047,$A15,'all sales summary'!$B$2:$B$2047,R$4)))+(AVERAGEIFS('city centre offline'!$L$2:$L$2047,'city centre offline'!$A$2:$A$2047,$A15,'city centre offline'!$B$2:$B$2047,R$4)*AVERAGEIFS('all sales summary'!$I$2:$I$2047,'all sales summary'!$A$2:$A$2047,$A15,'all sales summary'!$B$2:$B$2047,R$4)))</f>
        <v>0.10108596845987231</v>
      </c>
      <c r="S15" s="60">
        <f>(AVERAGEIFS('city centre offline'!$L$2:$L$2047,'city centre offline'!$A$2:$A$2047,$A15,'city centre offline'!$B$2:$B$2047,S$4)*AVERAGEIFS('all sales summary'!$I$2:$I$2047,'all sales summary'!$A$2:$A$2047,$A15,'all sales summary'!$B$2:$B$2047,S$4))/((AVERAGEIFS('overall city offline'!$L$2:$L$2047,'overall city offline'!$A$2:$A$2047,$A15,'overall city offline'!$B$2:$B$2047,S$4)*(1-AVERAGEIFS('all sales summary'!$I$2:$I$2047,'all sales summary'!$A$2:$A$2047,$A15,'all sales summary'!$B$2:$B$2047,S$4)))+(AVERAGEIFS('city centre offline'!$L$2:$L$2047,'city centre offline'!$A$2:$A$2047,$A15,'city centre offline'!$B$2:$B$2047,S$4)*AVERAGEIFS('all sales summary'!$I$2:$I$2047,'all sales summary'!$A$2:$A$2047,$A15,'all sales summary'!$B$2:$B$2047,S$4)))</f>
        <v>0.10608624108120925</v>
      </c>
      <c r="T15" s="60">
        <f>(AVERAGEIFS('city centre offline'!$L$2:$L$2047,'city centre offline'!$A$2:$A$2047,$A15,'city centre offline'!$B$2:$B$2047,T$4)*AVERAGEIFS('all sales summary'!$I$2:$I$2047,'all sales summary'!$A$2:$A$2047,$A15,'all sales summary'!$B$2:$B$2047,T$4))/((AVERAGEIFS('overall city offline'!$L$2:$L$2047,'overall city offline'!$A$2:$A$2047,$A15,'overall city offline'!$B$2:$B$2047,T$4)*(1-AVERAGEIFS('all sales summary'!$I$2:$I$2047,'all sales summary'!$A$2:$A$2047,$A15,'all sales summary'!$B$2:$B$2047,T$4)))+(AVERAGEIFS('city centre offline'!$L$2:$L$2047,'city centre offline'!$A$2:$A$2047,$A15,'city centre offline'!$B$2:$B$2047,T$4)*AVERAGEIFS('all sales summary'!$I$2:$I$2047,'all sales summary'!$A$2:$A$2047,$A15,'all sales summary'!$B$2:$B$2047,T$4)))</f>
        <v>0.1127804556966252</v>
      </c>
      <c r="U15" s="60">
        <f>(AVERAGEIFS('city centre offline'!$L$2:$L$2047,'city centre offline'!$A$2:$A$2047,$A15,'city centre offline'!$B$2:$B$2047,U$4)*AVERAGEIFS('all sales summary'!$I$2:$I$2047,'all sales summary'!$A$2:$A$2047,$A15,'all sales summary'!$B$2:$B$2047,U$4))/((AVERAGEIFS('overall city offline'!$L$2:$L$2047,'overall city offline'!$A$2:$A$2047,$A15,'overall city offline'!$B$2:$B$2047,U$4)*(1-AVERAGEIFS('all sales summary'!$I$2:$I$2047,'all sales summary'!$A$2:$A$2047,$A15,'all sales summary'!$B$2:$B$2047,U$4)))+(AVERAGEIFS('city centre offline'!$L$2:$L$2047,'city centre offline'!$A$2:$A$2047,$A15,'city centre offline'!$B$2:$B$2047,U$4)*AVERAGEIFS('all sales summary'!$I$2:$I$2047,'all sales summary'!$A$2:$A$2047,$A15,'all sales summary'!$B$2:$B$2047,U$4)))</f>
        <v>0.11998494416836894</v>
      </c>
      <c r="V15" s="60">
        <f>(AVERAGEIFS('city centre offline'!$L$2:$L$2047,'city centre offline'!$A$2:$A$2047,$A15,'city centre offline'!$B$2:$B$2047,V$4)*AVERAGEIFS('all sales summary'!$I$2:$I$2047,'all sales summary'!$A$2:$A$2047,$A15,'all sales summary'!$B$2:$B$2047,V$4))/((AVERAGEIFS('overall city offline'!$L$2:$L$2047,'overall city offline'!$A$2:$A$2047,$A15,'overall city offline'!$B$2:$B$2047,V$4)*(1-AVERAGEIFS('all sales summary'!$I$2:$I$2047,'all sales summary'!$A$2:$A$2047,$A15,'all sales summary'!$B$2:$B$2047,V$4)))+(AVERAGEIFS('city centre offline'!$L$2:$L$2047,'city centre offline'!$A$2:$A$2047,$A15,'city centre offline'!$B$2:$B$2047,V$4)*AVERAGEIFS('all sales summary'!$I$2:$I$2047,'all sales summary'!$A$2:$A$2047,$A15,'all sales summary'!$B$2:$B$2047,V$4)))</f>
        <v>0.11649018351289753</v>
      </c>
      <c r="W15" s="60">
        <f>(AVERAGEIFS('city centre offline'!$L$2:$L$2047,'city centre offline'!$A$2:$A$2047,$A15,'city centre offline'!$B$2:$B$2047,W$4)*AVERAGEIFS('all sales summary'!$I$2:$I$2047,'all sales summary'!$A$2:$A$2047,$A15,'all sales summary'!$B$2:$B$2047,W$4))/((AVERAGEIFS('overall city offline'!$L$2:$L$2047,'overall city offline'!$A$2:$A$2047,$A15,'overall city offline'!$B$2:$B$2047,W$4)*(1-AVERAGEIFS('all sales summary'!$I$2:$I$2047,'all sales summary'!$A$2:$A$2047,$A15,'all sales summary'!$B$2:$B$2047,W$4)))+(AVERAGEIFS('city centre offline'!$L$2:$L$2047,'city centre offline'!$A$2:$A$2047,$A15,'city centre offline'!$B$2:$B$2047,W$4)*AVERAGEIFS('all sales summary'!$I$2:$I$2047,'all sales summary'!$A$2:$A$2047,$A15,'all sales summary'!$B$2:$B$2047,W$4)))</f>
        <v>0.11657470054804971</v>
      </c>
      <c r="X15" s="60">
        <f>(AVERAGEIFS('city centre offline'!$L$2:$L$2047,'city centre offline'!$A$2:$A$2047,$A15,'city centre offline'!$B$2:$B$2047,X$4)*AVERAGEIFS('all sales summary'!$I$2:$I$2047,'all sales summary'!$A$2:$A$2047,$A15,'all sales summary'!$B$2:$B$2047,X$4))/((AVERAGEIFS('overall city offline'!$L$2:$L$2047,'overall city offline'!$A$2:$A$2047,$A15,'overall city offline'!$B$2:$B$2047,X$4)*(1-AVERAGEIFS('all sales summary'!$I$2:$I$2047,'all sales summary'!$A$2:$A$2047,$A15,'all sales summary'!$B$2:$B$2047,X$4)))+(AVERAGEIFS('city centre offline'!$L$2:$L$2047,'city centre offline'!$A$2:$A$2047,$A15,'city centre offline'!$B$2:$B$2047,X$4)*AVERAGEIFS('all sales summary'!$I$2:$I$2047,'all sales summary'!$A$2:$A$2047,$A15,'all sales summary'!$B$2:$B$2047,X$4)))</f>
        <v>0.10267868603274503</v>
      </c>
      <c r="Y15" s="60">
        <f>(AVERAGEIFS('city centre offline'!$L$2:$L$2047,'city centre offline'!$A$2:$A$2047,$A15,'city centre offline'!$B$2:$B$2047,Y$4)*AVERAGEIFS('all sales summary'!$I$2:$I$2047,'all sales summary'!$A$2:$A$2047,$A15,'all sales summary'!$B$2:$B$2047,Y$4))/((AVERAGEIFS('overall city offline'!$L$2:$L$2047,'overall city offline'!$A$2:$A$2047,$A15,'overall city offline'!$B$2:$B$2047,Y$4)*(1-AVERAGEIFS('all sales summary'!$I$2:$I$2047,'all sales summary'!$A$2:$A$2047,$A15,'all sales summary'!$B$2:$B$2047,Y$4)))+(AVERAGEIFS('city centre offline'!$L$2:$L$2047,'city centre offline'!$A$2:$A$2047,$A15,'city centre offline'!$B$2:$B$2047,Y$4)*AVERAGEIFS('all sales summary'!$I$2:$I$2047,'all sales summary'!$A$2:$A$2047,$A15,'all sales summary'!$B$2:$B$2047,Y$4)))</f>
        <v>0.10706444384264698</v>
      </c>
      <c r="Z15" s="60">
        <f>(AVERAGEIFS('city centre offline'!$L$2:$L$2047,'city centre offline'!$A$2:$A$2047,$A15,'city centre offline'!$B$2:$B$2047,Z$4)*AVERAGEIFS('all sales summary'!$I$2:$I$2047,'all sales summary'!$A$2:$A$2047,$A15,'all sales summary'!$B$2:$B$2047,Z$4))/((AVERAGEIFS('overall city offline'!$L$2:$L$2047,'overall city offline'!$A$2:$A$2047,$A15,'overall city offline'!$B$2:$B$2047,Z$4)*(1-AVERAGEIFS('all sales summary'!$I$2:$I$2047,'all sales summary'!$A$2:$A$2047,$A15,'all sales summary'!$B$2:$B$2047,Z$4)))+(AVERAGEIFS('city centre offline'!$L$2:$L$2047,'city centre offline'!$A$2:$A$2047,$A15,'city centre offline'!$B$2:$B$2047,Z$4)*AVERAGEIFS('all sales summary'!$I$2:$I$2047,'all sales summary'!$A$2:$A$2047,$A15,'all sales summary'!$B$2:$B$2047,Z$4)))</f>
        <v>0.10114359985724101</v>
      </c>
      <c r="AA15" s="60">
        <f>(AVERAGEIFS('city centre offline'!$L$2:$L$2047,'city centre offline'!$A$2:$A$2047,$A15,'city centre offline'!$B$2:$B$2047,AA$4)*AVERAGEIFS('all sales summary'!$I$2:$I$2047,'all sales summary'!$A$2:$A$2047,$A15,'all sales summary'!$B$2:$B$2047,AA$4))/((AVERAGEIFS('overall city offline'!$L$2:$L$2047,'overall city offline'!$A$2:$A$2047,$A15,'overall city offline'!$B$2:$B$2047,AA$4)*(1-AVERAGEIFS('all sales summary'!$I$2:$I$2047,'all sales summary'!$A$2:$A$2047,$A15,'all sales summary'!$B$2:$B$2047,AA$4)))+(AVERAGEIFS('city centre offline'!$L$2:$L$2047,'city centre offline'!$A$2:$A$2047,$A15,'city centre offline'!$B$2:$B$2047,AA$4)*AVERAGEIFS('all sales summary'!$I$2:$I$2047,'all sales summary'!$A$2:$A$2047,$A15,'all sales summary'!$B$2:$B$2047,AA$4)))</f>
        <v>0.10134589590890197</v>
      </c>
      <c r="AB15" s="60">
        <f>(AVERAGEIFS('city centre offline'!$L$2:$L$2047,'city centre offline'!$A$2:$A$2047,$A15,'city centre offline'!$B$2:$B$2047,AB$4)*AVERAGEIFS('all sales summary'!$I$2:$I$2047,'all sales summary'!$A$2:$A$2047,$A15,'all sales summary'!$B$2:$B$2047,AB$4))/((AVERAGEIFS('overall city offline'!$L$2:$L$2047,'overall city offline'!$A$2:$A$2047,$A15,'overall city offline'!$B$2:$B$2047,AB$4)*(1-AVERAGEIFS('all sales summary'!$I$2:$I$2047,'all sales summary'!$A$2:$A$2047,$A15,'all sales summary'!$B$2:$B$2047,AB$4)))+(AVERAGEIFS('city centre offline'!$L$2:$L$2047,'city centre offline'!$A$2:$A$2047,$A15,'city centre offline'!$B$2:$B$2047,AB$4)*AVERAGEIFS('all sales summary'!$I$2:$I$2047,'all sales summary'!$A$2:$A$2047,$A15,'all sales summary'!$B$2:$B$2047,AB$4)))</f>
        <v>0.10288004227914316</v>
      </c>
      <c r="AC15" s="60">
        <f>(AVERAGEIFS('city centre offline'!$L$2:$L$2047,'city centre offline'!$A$2:$A$2047,$A15,'city centre offline'!$B$2:$B$2047,AC$4)*AVERAGEIFS('all sales summary'!$I$2:$I$2047,'all sales summary'!$A$2:$A$2047,$A15,'all sales summary'!$B$2:$B$2047,AC$4))/((AVERAGEIFS('overall city offline'!$L$2:$L$2047,'overall city offline'!$A$2:$A$2047,$A15,'overall city offline'!$B$2:$B$2047,AC$4)*(1-AVERAGEIFS('all sales summary'!$I$2:$I$2047,'all sales summary'!$A$2:$A$2047,$A15,'all sales summary'!$B$2:$B$2047,AC$4)))+(AVERAGEIFS('city centre offline'!$L$2:$L$2047,'city centre offline'!$A$2:$A$2047,$A15,'city centre offline'!$B$2:$B$2047,AC$4)*AVERAGEIFS('all sales summary'!$I$2:$I$2047,'all sales summary'!$A$2:$A$2047,$A15,'all sales summary'!$B$2:$B$2047,AC$4)))</f>
        <v>0.11139393511172713</v>
      </c>
      <c r="AD15" s="60">
        <f>(AVERAGEIFS('city centre offline'!$L$2:$L$2047,'city centre offline'!$A$2:$A$2047,$A15,'city centre offline'!$B$2:$B$2047,AD$4)*AVERAGEIFS('all sales summary'!$I$2:$I$2047,'all sales summary'!$A$2:$A$2047,$A15,'all sales summary'!$B$2:$B$2047,AD$4))/((AVERAGEIFS('overall city offline'!$L$2:$L$2047,'overall city offline'!$A$2:$A$2047,$A15,'overall city offline'!$B$2:$B$2047,AD$4)*(1-AVERAGEIFS('all sales summary'!$I$2:$I$2047,'all sales summary'!$A$2:$A$2047,$A15,'all sales summary'!$B$2:$B$2047,AD$4)))+(AVERAGEIFS('city centre offline'!$L$2:$L$2047,'city centre offline'!$A$2:$A$2047,$A15,'city centre offline'!$B$2:$B$2047,AD$4)*AVERAGEIFS('all sales summary'!$I$2:$I$2047,'all sales summary'!$A$2:$A$2047,$A15,'all sales summary'!$B$2:$B$2047,AD$4)))</f>
        <v>0.11735036399087199</v>
      </c>
      <c r="AE15" s="60">
        <f>(AVERAGEIFS('city centre offline'!$L$2:$L$2047,'city centre offline'!$A$2:$A$2047,$A15,'city centre offline'!$B$2:$B$2047,AE$4)*AVERAGEIFS('all sales summary'!$I$2:$I$2047,'all sales summary'!$A$2:$A$2047,$A15,'all sales summary'!$B$2:$B$2047,AE$4))/((AVERAGEIFS('overall city offline'!$L$2:$L$2047,'overall city offline'!$A$2:$A$2047,$A15,'overall city offline'!$B$2:$B$2047,AE$4)*(1-AVERAGEIFS('all sales summary'!$I$2:$I$2047,'all sales summary'!$A$2:$A$2047,$A15,'all sales summary'!$B$2:$B$2047,AE$4)))+(AVERAGEIFS('city centre offline'!$L$2:$L$2047,'city centre offline'!$A$2:$A$2047,$A15,'city centre offline'!$B$2:$B$2047,AE$4)*AVERAGEIFS('all sales summary'!$I$2:$I$2047,'all sales summary'!$A$2:$A$2047,$A15,'all sales summary'!$B$2:$B$2047,AE$4)))</f>
        <v>0.12053340898379251</v>
      </c>
      <c r="AF15" s="60">
        <f>(AVERAGEIFS('city centre offline'!$L$2:$L$2047,'city centre offline'!$A$2:$A$2047,$A15,'city centre offline'!$B$2:$B$2047,AF$4)*AVERAGEIFS('all sales summary'!$I$2:$I$2047,'all sales summary'!$A$2:$A$2047,$A15,'all sales summary'!$B$2:$B$2047,AF$4))/((AVERAGEIFS('overall city offline'!$L$2:$L$2047,'overall city offline'!$A$2:$A$2047,$A15,'overall city offline'!$B$2:$B$2047,AF$4)*(1-AVERAGEIFS('all sales summary'!$I$2:$I$2047,'all sales summary'!$A$2:$A$2047,$A15,'all sales summary'!$B$2:$B$2047,AF$4)))+(AVERAGEIFS('city centre offline'!$L$2:$L$2047,'city centre offline'!$A$2:$A$2047,$A15,'city centre offline'!$B$2:$B$2047,AF$4)*AVERAGEIFS('all sales summary'!$I$2:$I$2047,'all sales summary'!$A$2:$A$2047,$A15,'all sales summary'!$B$2:$B$2047,AF$4)))</f>
        <v>0.12206708098874798</v>
      </c>
      <c r="AG15" s="60">
        <f>(AVERAGEIFS('city centre offline'!$L$2:$L$2047,'city centre offline'!$A$2:$A$2047,$A15,'city centre offline'!$B$2:$B$2047,AG$4)*AVERAGEIFS('all sales summary'!$I$2:$I$2047,'all sales summary'!$A$2:$A$2047,$A15,'all sales summary'!$B$2:$B$2047,AG$4))/((AVERAGEIFS('overall city offline'!$L$2:$L$2047,'overall city offline'!$A$2:$A$2047,$A15,'overall city offline'!$B$2:$B$2047,AG$4)*(1-AVERAGEIFS('all sales summary'!$I$2:$I$2047,'all sales summary'!$A$2:$A$2047,$A15,'all sales summary'!$B$2:$B$2047,AG$4)))+(AVERAGEIFS('city centre offline'!$L$2:$L$2047,'city centre offline'!$A$2:$A$2047,$A15,'city centre offline'!$B$2:$B$2047,AG$4)*AVERAGEIFS('all sales summary'!$I$2:$I$2047,'all sales summary'!$A$2:$A$2047,$A15,'all sales summary'!$B$2:$B$2047,AG$4)))</f>
        <v>0.12502714814837848</v>
      </c>
      <c r="AH15" s="60">
        <f>(AVERAGEIFS('city centre offline'!$L$2:$L$2047,'city centre offline'!$A$2:$A$2047,$A15,'city centre offline'!$B$2:$B$2047,AH$4)*AVERAGEIFS('all sales summary'!$I$2:$I$2047,'all sales summary'!$A$2:$A$2047,$A15,'all sales summary'!$B$2:$B$2047,AH$4))/((AVERAGEIFS('overall city offline'!$L$2:$L$2047,'overall city offline'!$A$2:$A$2047,$A15,'overall city offline'!$B$2:$B$2047,AH$4)*(1-AVERAGEIFS('all sales summary'!$I$2:$I$2047,'all sales summary'!$A$2:$A$2047,$A15,'all sales summary'!$B$2:$B$2047,AH$4)))+(AVERAGEIFS('city centre offline'!$L$2:$L$2047,'city centre offline'!$A$2:$A$2047,$A15,'city centre offline'!$B$2:$B$2047,AH$4)*AVERAGEIFS('all sales summary'!$I$2:$I$2047,'all sales summary'!$A$2:$A$2047,$A15,'all sales summary'!$B$2:$B$2047,AH$4)))</f>
        <v>0.12200537637805164</v>
      </c>
    </row>
    <row r="16" spans="1:34" x14ac:dyDescent="0.3">
      <c r="A16" t="s">
        <v>18</v>
      </c>
      <c r="B16" s="60">
        <f>(AVERAGEIFS('city centre offline'!$L$2:$L$2047,'city centre offline'!$A$2:$A$2047,$A16,'city centre offline'!$B$2:$B$2047,B$4)*AVERAGEIFS('all sales summary'!$I$2:$I$2047,'all sales summary'!$A$2:$A$2047,$A16,'all sales summary'!$B$2:$B$2047,B$4))/((AVERAGEIFS('overall city offline'!$L$2:$L$2047,'overall city offline'!$A$2:$A$2047,$A16,'overall city offline'!$B$2:$B$2047,B$4)*(1-AVERAGEIFS('all sales summary'!$I$2:$I$2047,'all sales summary'!$A$2:$A$2047,$A16,'all sales summary'!$B$2:$B$2047,B$4)))+(AVERAGEIFS('city centre offline'!$L$2:$L$2047,'city centre offline'!$A$2:$A$2047,$A16,'city centre offline'!$B$2:$B$2047,B$4)*AVERAGEIFS('all sales summary'!$I$2:$I$2047,'all sales summary'!$A$2:$A$2047,$A16,'all sales summary'!$B$2:$B$2047,B$4)))</f>
        <v>4.6504431000488802E-2</v>
      </c>
      <c r="C16" s="60">
        <f>(AVERAGEIFS('city centre offline'!$L$2:$L$2047,'city centre offline'!$A$2:$A$2047,$A16,'city centre offline'!$B$2:$B$2047,C$4)*AVERAGEIFS('all sales summary'!$I$2:$I$2047,'all sales summary'!$A$2:$A$2047,$A16,'all sales summary'!$B$2:$B$2047,C$4))/((AVERAGEIFS('overall city offline'!$L$2:$L$2047,'overall city offline'!$A$2:$A$2047,$A16,'overall city offline'!$B$2:$B$2047,C$4)*(1-AVERAGEIFS('all sales summary'!$I$2:$I$2047,'all sales summary'!$A$2:$A$2047,$A16,'all sales summary'!$B$2:$B$2047,C$4)))+(AVERAGEIFS('city centre offline'!$L$2:$L$2047,'city centre offline'!$A$2:$A$2047,$A16,'city centre offline'!$B$2:$B$2047,C$4)*AVERAGEIFS('all sales summary'!$I$2:$I$2047,'all sales summary'!$A$2:$A$2047,$A16,'all sales summary'!$B$2:$B$2047,C$4)))</f>
        <v>5.0861056461660399E-2</v>
      </c>
      <c r="D16" s="60">
        <f>(AVERAGEIFS('city centre offline'!$L$2:$L$2047,'city centre offline'!$A$2:$A$2047,$A16,'city centre offline'!$B$2:$B$2047,D$4)*AVERAGEIFS('all sales summary'!$I$2:$I$2047,'all sales summary'!$A$2:$A$2047,$A16,'all sales summary'!$B$2:$B$2047,D$4))/((AVERAGEIFS('overall city offline'!$L$2:$L$2047,'overall city offline'!$A$2:$A$2047,$A16,'overall city offline'!$B$2:$B$2047,D$4)*(1-AVERAGEIFS('all sales summary'!$I$2:$I$2047,'all sales summary'!$A$2:$A$2047,$A16,'all sales summary'!$B$2:$B$2047,D$4)))+(AVERAGEIFS('city centre offline'!$L$2:$L$2047,'city centre offline'!$A$2:$A$2047,$A16,'city centre offline'!$B$2:$B$2047,D$4)*AVERAGEIFS('all sales summary'!$I$2:$I$2047,'all sales summary'!$A$2:$A$2047,$A16,'all sales summary'!$B$2:$B$2047,D$4)))</f>
        <v>4.8398375589887209E-2</v>
      </c>
      <c r="E16" s="60">
        <f>(AVERAGEIFS('city centre offline'!$L$2:$L$2047,'city centre offline'!$A$2:$A$2047,$A16,'city centre offline'!$B$2:$B$2047,E$4)*AVERAGEIFS('all sales summary'!$I$2:$I$2047,'all sales summary'!$A$2:$A$2047,$A16,'all sales summary'!$B$2:$B$2047,E$4))/((AVERAGEIFS('overall city offline'!$L$2:$L$2047,'overall city offline'!$A$2:$A$2047,$A16,'overall city offline'!$B$2:$B$2047,E$4)*(1-AVERAGEIFS('all sales summary'!$I$2:$I$2047,'all sales summary'!$A$2:$A$2047,$A16,'all sales summary'!$B$2:$B$2047,E$4)))+(AVERAGEIFS('city centre offline'!$L$2:$L$2047,'city centre offline'!$A$2:$A$2047,$A16,'city centre offline'!$B$2:$B$2047,E$4)*AVERAGEIFS('all sales summary'!$I$2:$I$2047,'all sales summary'!$A$2:$A$2047,$A16,'all sales summary'!$B$2:$B$2047,E$4)))</f>
        <v>4.4150201421954513E-2</v>
      </c>
      <c r="F16" s="60">
        <f>(AVERAGEIFS('city centre offline'!$L$2:$L$2047,'city centre offline'!$A$2:$A$2047,$A16,'city centre offline'!$B$2:$B$2047,F$4)*AVERAGEIFS('all sales summary'!$I$2:$I$2047,'all sales summary'!$A$2:$A$2047,$A16,'all sales summary'!$B$2:$B$2047,F$4))/((AVERAGEIFS('overall city offline'!$L$2:$L$2047,'overall city offline'!$A$2:$A$2047,$A16,'overall city offline'!$B$2:$B$2047,F$4)*(1-AVERAGEIFS('all sales summary'!$I$2:$I$2047,'all sales summary'!$A$2:$A$2047,$A16,'all sales summary'!$B$2:$B$2047,F$4)))+(AVERAGEIFS('city centre offline'!$L$2:$L$2047,'city centre offline'!$A$2:$A$2047,$A16,'city centre offline'!$B$2:$B$2047,F$4)*AVERAGEIFS('all sales summary'!$I$2:$I$2047,'all sales summary'!$A$2:$A$2047,$A16,'all sales summary'!$B$2:$B$2047,F$4)))</f>
        <v>4.8046121908597639E-2</v>
      </c>
      <c r="G16" s="60">
        <f>(AVERAGEIFS('city centre offline'!$L$2:$L$2047,'city centre offline'!$A$2:$A$2047,$A16,'city centre offline'!$B$2:$B$2047,G$4)*AVERAGEIFS('all sales summary'!$I$2:$I$2047,'all sales summary'!$A$2:$A$2047,$A16,'all sales summary'!$B$2:$B$2047,G$4))/((AVERAGEIFS('overall city offline'!$L$2:$L$2047,'overall city offline'!$A$2:$A$2047,$A16,'overall city offline'!$B$2:$B$2047,G$4)*(1-AVERAGEIFS('all sales summary'!$I$2:$I$2047,'all sales summary'!$A$2:$A$2047,$A16,'all sales summary'!$B$2:$B$2047,G$4)))+(AVERAGEIFS('city centre offline'!$L$2:$L$2047,'city centre offline'!$A$2:$A$2047,$A16,'city centre offline'!$B$2:$B$2047,G$4)*AVERAGEIFS('all sales summary'!$I$2:$I$2047,'all sales summary'!$A$2:$A$2047,$A16,'all sales summary'!$B$2:$B$2047,G$4)))</f>
        <v>4.1575701233996148E-2</v>
      </c>
      <c r="H16" s="60">
        <f>(AVERAGEIFS('city centre offline'!$L$2:$L$2047,'city centre offline'!$A$2:$A$2047,$A16,'city centre offline'!$B$2:$B$2047,H$4)*AVERAGEIFS('all sales summary'!$I$2:$I$2047,'all sales summary'!$A$2:$A$2047,$A16,'all sales summary'!$B$2:$B$2047,H$4))/((AVERAGEIFS('overall city offline'!$L$2:$L$2047,'overall city offline'!$A$2:$A$2047,$A16,'overall city offline'!$B$2:$B$2047,H$4)*(1-AVERAGEIFS('all sales summary'!$I$2:$I$2047,'all sales summary'!$A$2:$A$2047,$A16,'all sales summary'!$B$2:$B$2047,H$4)))+(AVERAGEIFS('city centre offline'!$L$2:$L$2047,'city centre offline'!$A$2:$A$2047,$A16,'city centre offline'!$B$2:$B$2047,H$4)*AVERAGEIFS('all sales summary'!$I$2:$I$2047,'all sales summary'!$A$2:$A$2047,$A16,'all sales summary'!$B$2:$B$2047,H$4)))</f>
        <v>4.3041350104499755E-2</v>
      </c>
      <c r="I16" s="60">
        <f>(AVERAGEIFS('city centre offline'!$L$2:$L$2047,'city centre offline'!$A$2:$A$2047,$A16,'city centre offline'!$B$2:$B$2047,I$4)*AVERAGEIFS('all sales summary'!$I$2:$I$2047,'all sales summary'!$A$2:$A$2047,$A16,'all sales summary'!$B$2:$B$2047,I$4))/((AVERAGEIFS('overall city offline'!$L$2:$L$2047,'overall city offline'!$A$2:$A$2047,$A16,'overall city offline'!$B$2:$B$2047,I$4)*(1-AVERAGEIFS('all sales summary'!$I$2:$I$2047,'all sales summary'!$A$2:$A$2047,$A16,'all sales summary'!$B$2:$B$2047,I$4)))+(AVERAGEIFS('city centre offline'!$L$2:$L$2047,'city centre offline'!$A$2:$A$2047,$A16,'city centre offline'!$B$2:$B$2047,I$4)*AVERAGEIFS('all sales summary'!$I$2:$I$2047,'all sales summary'!$A$2:$A$2047,$A16,'all sales summary'!$B$2:$B$2047,I$4)))</f>
        <v>3.9489384505244758E-2</v>
      </c>
      <c r="J16" s="60">
        <f>(AVERAGEIFS('city centre offline'!$L$2:$L$2047,'city centre offline'!$A$2:$A$2047,$A16,'city centre offline'!$B$2:$B$2047,J$4)*AVERAGEIFS('all sales summary'!$I$2:$I$2047,'all sales summary'!$A$2:$A$2047,$A16,'all sales summary'!$B$2:$B$2047,J$4))/((AVERAGEIFS('overall city offline'!$L$2:$L$2047,'overall city offline'!$A$2:$A$2047,$A16,'overall city offline'!$B$2:$B$2047,J$4)*(1-AVERAGEIFS('all sales summary'!$I$2:$I$2047,'all sales summary'!$A$2:$A$2047,$A16,'all sales summary'!$B$2:$B$2047,J$4)))+(AVERAGEIFS('city centre offline'!$L$2:$L$2047,'city centre offline'!$A$2:$A$2047,$A16,'city centre offline'!$B$2:$B$2047,J$4)*AVERAGEIFS('all sales summary'!$I$2:$I$2047,'all sales summary'!$A$2:$A$2047,$A16,'all sales summary'!$B$2:$B$2047,J$4)))</f>
        <v>4.21940906298389E-2</v>
      </c>
      <c r="K16" s="60">
        <f>(AVERAGEIFS('city centre offline'!$L$2:$L$2047,'city centre offline'!$A$2:$A$2047,$A16,'city centre offline'!$B$2:$B$2047,K$4)*AVERAGEIFS('all sales summary'!$I$2:$I$2047,'all sales summary'!$A$2:$A$2047,$A16,'all sales summary'!$B$2:$B$2047,K$4))/((AVERAGEIFS('overall city offline'!$L$2:$L$2047,'overall city offline'!$A$2:$A$2047,$A16,'overall city offline'!$B$2:$B$2047,K$4)*(1-AVERAGEIFS('all sales summary'!$I$2:$I$2047,'all sales summary'!$A$2:$A$2047,$A16,'all sales summary'!$B$2:$B$2047,K$4)))+(AVERAGEIFS('city centre offline'!$L$2:$L$2047,'city centre offline'!$A$2:$A$2047,$A16,'city centre offline'!$B$2:$B$2047,K$4)*AVERAGEIFS('all sales summary'!$I$2:$I$2047,'all sales summary'!$A$2:$A$2047,$A16,'all sales summary'!$B$2:$B$2047,K$4)))</f>
        <v>4.5415331093658674E-2</v>
      </c>
      <c r="L16" s="60">
        <f>(AVERAGEIFS('city centre offline'!$L$2:$L$2047,'city centre offline'!$A$2:$A$2047,$A16,'city centre offline'!$B$2:$B$2047,L$4)*AVERAGEIFS('all sales summary'!$I$2:$I$2047,'all sales summary'!$A$2:$A$2047,$A16,'all sales summary'!$B$2:$B$2047,L$4))/((AVERAGEIFS('overall city offline'!$L$2:$L$2047,'overall city offline'!$A$2:$A$2047,$A16,'overall city offline'!$B$2:$B$2047,L$4)*(1-AVERAGEIFS('all sales summary'!$I$2:$I$2047,'all sales summary'!$A$2:$A$2047,$A16,'all sales summary'!$B$2:$B$2047,L$4)))+(AVERAGEIFS('city centre offline'!$L$2:$L$2047,'city centre offline'!$A$2:$A$2047,$A16,'city centre offline'!$B$2:$B$2047,L$4)*AVERAGEIFS('all sales summary'!$I$2:$I$2047,'all sales summary'!$A$2:$A$2047,$A16,'all sales summary'!$B$2:$B$2047,L$4)))</f>
        <v>4.1446468552761774E-2</v>
      </c>
      <c r="M16" s="60">
        <f>(AVERAGEIFS('city centre offline'!$L$2:$L$2047,'city centre offline'!$A$2:$A$2047,$A16,'city centre offline'!$B$2:$B$2047,M$4)*AVERAGEIFS('all sales summary'!$I$2:$I$2047,'all sales summary'!$A$2:$A$2047,$A16,'all sales summary'!$B$2:$B$2047,M$4))/((AVERAGEIFS('overall city offline'!$L$2:$L$2047,'overall city offline'!$A$2:$A$2047,$A16,'overall city offline'!$B$2:$B$2047,M$4)*(1-AVERAGEIFS('all sales summary'!$I$2:$I$2047,'all sales summary'!$A$2:$A$2047,$A16,'all sales summary'!$B$2:$B$2047,M$4)))+(AVERAGEIFS('city centre offline'!$L$2:$L$2047,'city centre offline'!$A$2:$A$2047,$A16,'city centre offline'!$B$2:$B$2047,M$4)*AVERAGEIFS('all sales summary'!$I$2:$I$2047,'all sales summary'!$A$2:$A$2047,$A16,'all sales summary'!$B$2:$B$2047,M$4)))</f>
        <v>3.4125431769485702E-2</v>
      </c>
      <c r="N16" s="60">
        <f>(AVERAGEIFS('city centre offline'!$L$2:$L$2047,'city centre offline'!$A$2:$A$2047,$A16,'city centre offline'!$B$2:$B$2047,N$4)*AVERAGEIFS('all sales summary'!$I$2:$I$2047,'all sales summary'!$A$2:$A$2047,$A16,'all sales summary'!$B$2:$B$2047,N$4))/((AVERAGEIFS('overall city offline'!$L$2:$L$2047,'overall city offline'!$A$2:$A$2047,$A16,'overall city offline'!$B$2:$B$2047,N$4)*(1-AVERAGEIFS('all sales summary'!$I$2:$I$2047,'all sales summary'!$A$2:$A$2047,$A16,'all sales summary'!$B$2:$B$2047,N$4)))+(AVERAGEIFS('city centre offline'!$L$2:$L$2047,'city centre offline'!$A$2:$A$2047,$A16,'city centre offline'!$B$2:$B$2047,N$4)*AVERAGEIFS('all sales summary'!$I$2:$I$2047,'all sales summary'!$A$2:$A$2047,$A16,'all sales summary'!$B$2:$B$2047,N$4)))</f>
        <v>4.2327649425723271E-2</v>
      </c>
      <c r="O16" s="60">
        <f>(AVERAGEIFS('city centre offline'!$L$2:$L$2047,'city centre offline'!$A$2:$A$2047,$A16,'city centre offline'!$B$2:$B$2047,O$4)*AVERAGEIFS('all sales summary'!$I$2:$I$2047,'all sales summary'!$A$2:$A$2047,$A16,'all sales summary'!$B$2:$B$2047,O$4))/((AVERAGEIFS('overall city offline'!$L$2:$L$2047,'overall city offline'!$A$2:$A$2047,$A16,'overall city offline'!$B$2:$B$2047,O$4)*(1-AVERAGEIFS('all sales summary'!$I$2:$I$2047,'all sales summary'!$A$2:$A$2047,$A16,'all sales summary'!$B$2:$B$2047,O$4)))+(AVERAGEIFS('city centre offline'!$L$2:$L$2047,'city centre offline'!$A$2:$A$2047,$A16,'city centre offline'!$B$2:$B$2047,O$4)*AVERAGEIFS('all sales summary'!$I$2:$I$2047,'all sales summary'!$A$2:$A$2047,$A16,'all sales summary'!$B$2:$B$2047,O$4)))</f>
        <v>4.2775624096327597E-2</v>
      </c>
      <c r="P16" s="60">
        <f>(AVERAGEIFS('city centre offline'!$L$2:$L$2047,'city centre offline'!$A$2:$A$2047,$A16,'city centre offline'!$B$2:$B$2047,P$4)*AVERAGEIFS('all sales summary'!$I$2:$I$2047,'all sales summary'!$A$2:$A$2047,$A16,'all sales summary'!$B$2:$B$2047,P$4))/((AVERAGEIFS('overall city offline'!$L$2:$L$2047,'overall city offline'!$A$2:$A$2047,$A16,'overall city offline'!$B$2:$B$2047,P$4)*(1-AVERAGEIFS('all sales summary'!$I$2:$I$2047,'all sales summary'!$A$2:$A$2047,$A16,'all sales summary'!$B$2:$B$2047,P$4)))+(AVERAGEIFS('city centre offline'!$L$2:$L$2047,'city centre offline'!$A$2:$A$2047,$A16,'city centre offline'!$B$2:$B$2047,P$4)*AVERAGEIFS('all sales summary'!$I$2:$I$2047,'all sales summary'!$A$2:$A$2047,$A16,'all sales summary'!$B$2:$B$2047,P$4)))</f>
        <v>3.3260623723880257E-2</v>
      </c>
      <c r="Q16" s="60">
        <f>(AVERAGEIFS('city centre offline'!$L$2:$L$2047,'city centre offline'!$A$2:$A$2047,$A16,'city centre offline'!$B$2:$B$2047,Q$4)*AVERAGEIFS('all sales summary'!$I$2:$I$2047,'all sales summary'!$A$2:$A$2047,$A16,'all sales summary'!$B$2:$B$2047,Q$4))/((AVERAGEIFS('overall city offline'!$L$2:$L$2047,'overall city offline'!$A$2:$A$2047,$A16,'overall city offline'!$B$2:$B$2047,Q$4)*(1-AVERAGEIFS('all sales summary'!$I$2:$I$2047,'all sales summary'!$A$2:$A$2047,$A16,'all sales summary'!$B$2:$B$2047,Q$4)))+(AVERAGEIFS('city centre offline'!$L$2:$L$2047,'city centre offline'!$A$2:$A$2047,$A16,'city centre offline'!$B$2:$B$2047,Q$4)*AVERAGEIFS('all sales summary'!$I$2:$I$2047,'all sales summary'!$A$2:$A$2047,$A16,'all sales summary'!$B$2:$B$2047,Q$4)))</f>
        <v>2.2539336434851797E-2</v>
      </c>
      <c r="R16" s="60">
        <f>(AVERAGEIFS('city centre offline'!$L$2:$L$2047,'city centre offline'!$A$2:$A$2047,$A16,'city centre offline'!$B$2:$B$2047,R$4)*AVERAGEIFS('all sales summary'!$I$2:$I$2047,'all sales summary'!$A$2:$A$2047,$A16,'all sales summary'!$B$2:$B$2047,R$4))/((AVERAGEIFS('overall city offline'!$L$2:$L$2047,'overall city offline'!$A$2:$A$2047,$A16,'overall city offline'!$B$2:$B$2047,R$4)*(1-AVERAGEIFS('all sales summary'!$I$2:$I$2047,'all sales summary'!$A$2:$A$2047,$A16,'all sales summary'!$B$2:$B$2047,R$4)))+(AVERAGEIFS('city centre offline'!$L$2:$L$2047,'city centre offline'!$A$2:$A$2047,$A16,'city centre offline'!$B$2:$B$2047,R$4)*AVERAGEIFS('all sales summary'!$I$2:$I$2047,'all sales summary'!$A$2:$A$2047,$A16,'all sales summary'!$B$2:$B$2047,R$4)))</f>
        <v>2.2802215813605305E-2</v>
      </c>
      <c r="S16" s="60">
        <f>(AVERAGEIFS('city centre offline'!$L$2:$L$2047,'city centre offline'!$A$2:$A$2047,$A16,'city centre offline'!$B$2:$B$2047,S$4)*AVERAGEIFS('all sales summary'!$I$2:$I$2047,'all sales summary'!$A$2:$A$2047,$A16,'all sales summary'!$B$2:$B$2047,S$4))/((AVERAGEIFS('overall city offline'!$L$2:$L$2047,'overall city offline'!$A$2:$A$2047,$A16,'overall city offline'!$B$2:$B$2047,S$4)*(1-AVERAGEIFS('all sales summary'!$I$2:$I$2047,'all sales summary'!$A$2:$A$2047,$A16,'all sales summary'!$B$2:$B$2047,S$4)))+(AVERAGEIFS('city centre offline'!$L$2:$L$2047,'city centre offline'!$A$2:$A$2047,$A16,'city centre offline'!$B$2:$B$2047,S$4)*AVERAGEIFS('all sales summary'!$I$2:$I$2047,'all sales summary'!$A$2:$A$2047,$A16,'all sales summary'!$B$2:$B$2047,S$4)))</f>
        <v>2.5596685997874763E-2</v>
      </c>
      <c r="T16" s="60">
        <f>(AVERAGEIFS('city centre offline'!$L$2:$L$2047,'city centre offline'!$A$2:$A$2047,$A16,'city centre offline'!$B$2:$B$2047,T$4)*AVERAGEIFS('all sales summary'!$I$2:$I$2047,'all sales summary'!$A$2:$A$2047,$A16,'all sales summary'!$B$2:$B$2047,T$4))/((AVERAGEIFS('overall city offline'!$L$2:$L$2047,'overall city offline'!$A$2:$A$2047,$A16,'overall city offline'!$B$2:$B$2047,T$4)*(1-AVERAGEIFS('all sales summary'!$I$2:$I$2047,'all sales summary'!$A$2:$A$2047,$A16,'all sales summary'!$B$2:$B$2047,T$4)))+(AVERAGEIFS('city centre offline'!$L$2:$L$2047,'city centre offline'!$A$2:$A$2047,$A16,'city centre offline'!$B$2:$B$2047,T$4)*AVERAGEIFS('all sales summary'!$I$2:$I$2047,'all sales summary'!$A$2:$A$2047,$A16,'all sales summary'!$B$2:$B$2047,T$4)))</f>
        <v>2.8781673973196253E-2</v>
      </c>
      <c r="U16" s="60">
        <f>(AVERAGEIFS('city centre offline'!$L$2:$L$2047,'city centre offline'!$A$2:$A$2047,$A16,'city centre offline'!$B$2:$B$2047,U$4)*AVERAGEIFS('all sales summary'!$I$2:$I$2047,'all sales summary'!$A$2:$A$2047,$A16,'all sales summary'!$B$2:$B$2047,U$4))/((AVERAGEIFS('overall city offline'!$L$2:$L$2047,'overall city offline'!$A$2:$A$2047,$A16,'overall city offline'!$B$2:$B$2047,U$4)*(1-AVERAGEIFS('all sales summary'!$I$2:$I$2047,'all sales summary'!$A$2:$A$2047,$A16,'all sales summary'!$B$2:$B$2047,U$4)))+(AVERAGEIFS('city centre offline'!$L$2:$L$2047,'city centre offline'!$A$2:$A$2047,$A16,'city centre offline'!$B$2:$B$2047,U$4)*AVERAGEIFS('all sales summary'!$I$2:$I$2047,'all sales summary'!$A$2:$A$2047,$A16,'all sales summary'!$B$2:$B$2047,U$4)))</f>
        <v>2.9496022750608506E-2</v>
      </c>
      <c r="V16" s="60">
        <f>(AVERAGEIFS('city centre offline'!$L$2:$L$2047,'city centre offline'!$A$2:$A$2047,$A16,'city centre offline'!$B$2:$B$2047,V$4)*AVERAGEIFS('all sales summary'!$I$2:$I$2047,'all sales summary'!$A$2:$A$2047,$A16,'all sales summary'!$B$2:$B$2047,V$4))/((AVERAGEIFS('overall city offline'!$L$2:$L$2047,'overall city offline'!$A$2:$A$2047,$A16,'overall city offline'!$B$2:$B$2047,V$4)*(1-AVERAGEIFS('all sales summary'!$I$2:$I$2047,'all sales summary'!$A$2:$A$2047,$A16,'all sales summary'!$B$2:$B$2047,V$4)))+(AVERAGEIFS('city centre offline'!$L$2:$L$2047,'city centre offline'!$A$2:$A$2047,$A16,'city centre offline'!$B$2:$B$2047,V$4)*AVERAGEIFS('all sales summary'!$I$2:$I$2047,'all sales summary'!$A$2:$A$2047,$A16,'all sales summary'!$B$2:$B$2047,V$4)))</f>
        <v>3.1060318289765933E-2</v>
      </c>
      <c r="W16" s="60">
        <f>(AVERAGEIFS('city centre offline'!$L$2:$L$2047,'city centre offline'!$A$2:$A$2047,$A16,'city centre offline'!$B$2:$B$2047,W$4)*AVERAGEIFS('all sales summary'!$I$2:$I$2047,'all sales summary'!$A$2:$A$2047,$A16,'all sales summary'!$B$2:$B$2047,W$4))/((AVERAGEIFS('overall city offline'!$L$2:$L$2047,'overall city offline'!$A$2:$A$2047,$A16,'overall city offline'!$B$2:$B$2047,W$4)*(1-AVERAGEIFS('all sales summary'!$I$2:$I$2047,'all sales summary'!$A$2:$A$2047,$A16,'all sales summary'!$B$2:$B$2047,W$4)))+(AVERAGEIFS('city centre offline'!$L$2:$L$2047,'city centre offline'!$A$2:$A$2047,$A16,'city centre offline'!$B$2:$B$2047,W$4)*AVERAGEIFS('all sales summary'!$I$2:$I$2047,'all sales summary'!$A$2:$A$2047,$A16,'all sales summary'!$B$2:$B$2047,W$4)))</f>
        <v>3.1752029018750752E-2</v>
      </c>
      <c r="X16" s="60">
        <f>(AVERAGEIFS('city centre offline'!$L$2:$L$2047,'city centre offline'!$A$2:$A$2047,$A16,'city centre offline'!$B$2:$B$2047,X$4)*AVERAGEIFS('all sales summary'!$I$2:$I$2047,'all sales summary'!$A$2:$A$2047,$A16,'all sales summary'!$B$2:$B$2047,X$4))/((AVERAGEIFS('overall city offline'!$L$2:$L$2047,'overall city offline'!$A$2:$A$2047,$A16,'overall city offline'!$B$2:$B$2047,X$4)*(1-AVERAGEIFS('all sales summary'!$I$2:$I$2047,'all sales summary'!$A$2:$A$2047,$A16,'all sales summary'!$B$2:$B$2047,X$4)))+(AVERAGEIFS('city centre offline'!$L$2:$L$2047,'city centre offline'!$A$2:$A$2047,$A16,'city centre offline'!$B$2:$B$2047,X$4)*AVERAGEIFS('all sales summary'!$I$2:$I$2047,'all sales summary'!$A$2:$A$2047,$A16,'all sales summary'!$B$2:$B$2047,X$4)))</f>
        <v>2.6152597586703484E-2</v>
      </c>
      <c r="Y16" s="60">
        <f>(AVERAGEIFS('city centre offline'!$L$2:$L$2047,'city centre offline'!$A$2:$A$2047,$A16,'city centre offline'!$B$2:$B$2047,Y$4)*AVERAGEIFS('all sales summary'!$I$2:$I$2047,'all sales summary'!$A$2:$A$2047,$A16,'all sales summary'!$B$2:$B$2047,Y$4))/((AVERAGEIFS('overall city offline'!$L$2:$L$2047,'overall city offline'!$A$2:$A$2047,$A16,'overall city offline'!$B$2:$B$2047,Y$4)*(1-AVERAGEIFS('all sales summary'!$I$2:$I$2047,'all sales summary'!$A$2:$A$2047,$A16,'all sales summary'!$B$2:$B$2047,Y$4)))+(AVERAGEIFS('city centre offline'!$L$2:$L$2047,'city centre offline'!$A$2:$A$2047,$A16,'city centre offline'!$B$2:$B$2047,Y$4)*AVERAGEIFS('all sales summary'!$I$2:$I$2047,'all sales summary'!$A$2:$A$2047,$A16,'all sales summary'!$B$2:$B$2047,Y$4)))</f>
        <v>2.3745067390151489E-2</v>
      </c>
      <c r="Z16" s="60">
        <f>(AVERAGEIFS('city centre offline'!$L$2:$L$2047,'city centre offline'!$A$2:$A$2047,$A16,'city centre offline'!$B$2:$B$2047,Z$4)*AVERAGEIFS('all sales summary'!$I$2:$I$2047,'all sales summary'!$A$2:$A$2047,$A16,'all sales summary'!$B$2:$B$2047,Z$4))/((AVERAGEIFS('overall city offline'!$L$2:$L$2047,'overall city offline'!$A$2:$A$2047,$A16,'overall city offline'!$B$2:$B$2047,Z$4)*(1-AVERAGEIFS('all sales summary'!$I$2:$I$2047,'all sales summary'!$A$2:$A$2047,$A16,'all sales summary'!$B$2:$B$2047,Z$4)))+(AVERAGEIFS('city centre offline'!$L$2:$L$2047,'city centre offline'!$A$2:$A$2047,$A16,'city centre offline'!$B$2:$B$2047,Z$4)*AVERAGEIFS('all sales summary'!$I$2:$I$2047,'all sales summary'!$A$2:$A$2047,$A16,'all sales summary'!$B$2:$B$2047,Z$4)))</f>
        <v>2.4230881947395949E-2</v>
      </c>
      <c r="AA16" s="60">
        <f>(AVERAGEIFS('city centre offline'!$L$2:$L$2047,'city centre offline'!$A$2:$A$2047,$A16,'city centre offline'!$B$2:$B$2047,AA$4)*AVERAGEIFS('all sales summary'!$I$2:$I$2047,'all sales summary'!$A$2:$A$2047,$A16,'all sales summary'!$B$2:$B$2047,AA$4))/((AVERAGEIFS('overall city offline'!$L$2:$L$2047,'overall city offline'!$A$2:$A$2047,$A16,'overall city offline'!$B$2:$B$2047,AA$4)*(1-AVERAGEIFS('all sales summary'!$I$2:$I$2047,'all sales summary'!$A$2:$A$2047,$A16,'all sales summary'!$B$2:$B$2047,AA$4)))+(AVERAGEIFS('city centre offline'!$L$2:$L$2047,'city centre offline'!$A$2:$A$2047,$A16,'city centre offline'!$B$2:$B$2047,AA$4)*AVERAGEIFS('all sales summary'!$I$2:$I$2047,'all sales summary'!$A$2:$A$2047,$A16,'all sales summary'!$B$2:$B$2047,AA$4)))</f>
        <v>2.5961914729761761E-2</v>
      </c>
      <c r="AB16" s="60">
        <f>(AVERAGEIFS('city centre offline'!$L$2:$L$2047,'city centre offline'!$A$2:$A$2047,$A16,'city centre offline'!$B$2:$B$2047,AB$4)*AVERAGEIFS('all sales summary'!$I$2:$I$2047,'all sales summary'!$A$2:$A$2047,$A16,'all sales summary'!$B$2:$B$2047,AB$4))/((AVERAGEIFS('overall city offline'!$L$2:$L$2047,'overall city offline'!$A$2:$A$2047,$A16,'overall city offline'!$B$2:$B$2047,AB$4)*(1-AVERAGEIFS('all sales summary'!$I$2:$I$2047,'all sales summary'!$A$2:$A$2047,$A16,'all sales summary'!$B$2:$B$2047,AB$4)))+(AVERAGEIFS('city centre offline'!$L$2:$L$2047,'city centre offline'!$A$2:$A$2047,$A16,'city centre offline'!$B$2:$B$2047,AB$4)*AVERAGEIFS('all sales summary'!$I$2:$I$2047,'all sales summary'!$A$2:$A$2047,$A16,'all sales summary'!$B$2:$B$2047,AB$4)))</f>
        <v>2.7749203337009521E-2</v>
      </c>
      <c r="AC16" s="60">
        <f>(AVERAGEIFS('city centre offline'!$L$2:$L$2047,'city centre offline'!$A$2:$A$2047,$A16,'city centre offline'!$B$2:$B$2047,AC$4)*AVERAGEIFS('all sales summary'!$I$2:$I$2047,'all sales summary'!$A$2:$A$2047,$A16,'all sales summary'!$B$2:$B$2047,AC$4))/((AVERAGEIFS('overall city offline'!$L$2:$L$2047,'overall city offline'!$A$2:$A$2047,$A16,'overall city offline'!$B$2:$B$2047,AC$4)*(1-AVERAGEIFS('all sales summary'!$I$2:$I$2047,'all sales summary'!$A$2:$A$2047,$A16,'all sales summary'!$B$2:$B$2047,AC$4)))+(AVERAGEIFS('city centre offline'!$L$2:$L$2047,'city centre offline'!$A$2:$A$2047,$A16,'city centre offline'!$B$2:$B$2047,AC$4)*AVERAGEIFS('all sales summary'!$I$2:$I$2047,'all sales summary'!$A$2:$A$2047,$A16,'all sales summary'!$B$2:$B$2047,AC$4)))</f>
        <v>3.2059340515913075E-2</v>
      </c>
      <c r="AD16" s="60">
        <f>(AVERAGEIFS('city centre offline'!$L$2:$L$2047,'city centre offline'!$A$2:$A$2047,$A16,'city centre offline'!$B$2:$B$2047,AD$4)*AVERAGEIFS('all sales summary'!$I$2:$I$2047,'all sales summary'!$A$2:$A$2047,$A16,'all sales summary'!$B$2:$B$2047,AD$4))/((AVERAGEIFS('overall city offline'!$L$2:$L$2047,'overall city offline'!$A$2:$A$2047,$A16,'overall city offline'!$B$2:$B$2047,AD$4)*(1-AVERAGEIFS('all sales summary'!$I$2:$I$2047,'all sales summary'!$A$2:$A$2047,$A16,'all sales summary'!$B$2:$B$2047,AD$4)))+(AVERAGEIFS('city centre offline'!$L$2:$L$2047,'city centre offline'!$A$2:$A$2047,$A16,'city centre offline'!$B$2:$B$2047,AD$4)*AVERAGEIFS('all sales summary'!$I$2:$I$2047,'all sales summary'!$A$2:$A$2047,$A16,'all sales summary'!$B$2:$B$2047,AD$4)))</f>
        <v>3.3631848945539999E-2</v>
      </c>
      <c r="AE16" s="60">
        <f>(AVERAGEIFS('city centre offline'!$L$2:$L$2047,'city centre offline'!$A$2:$A$2047,$A16,'city centre offline'!$B$2:$B$2047,AE$4)*AVERAGEIFS('all sales summary'!$I$2:$I$2047,'all sales summary'!$A$2:$A$2047,$A16,'all sales summary'!$B$2:$B$2047,AE$4))/((AVERAGEIFS('overall city offline'!$L$2:$L$2047,'overall city offline'!$A$2:$A$2047,$A16,'overall city offline'!$B$2:$B$2047,AE$4)*(1-AVERAGEIFS('all sales summary'!$I$2:$I$2047,'all sales summary'!$A$2:$A$2047,$A16,'all sales summary'!$B$2:$B$2047,AE$4)))+(AVERAGEIFS('city centre offline'!$L$2:$L$2047,'city centre offline'!$A$2:$A$2047,$A16,'city centre offline'!$B$2:$B$2047,AE$4)*AVERAGEIFS('all sales summary'!$I$2:$I$2047,'all sales summary'!$A$2:$A$2047,$A16,'all sales summary'!$B$2:$B$2047,AE$4)))</f>
        <v>3.6313408308651624E-2</v>
      </c>
      <c r="AF16" s="60">
        <f>(AVERAGEIFS('city centre offline'!$L$2:$L$2047,'city centre offline'!$A$2:$A$2047,$A16,'city centre offline'!$B$2:$B$2047,AF$4)*AVERAGEIFS('all sales summary'!$I$2:$I$2047,'all sales summary'!$A$2:$A$2047,$A16,'all sales summary'!$B$2:$B$2047,AF$4))/((AVERAGEIFS('overall city offline'!$L$2:$L$2047,'overall city offline'!$A$2:$A$2047,$A16,'overall city offline'!$B$2:$B$2047,AF$4)*(1-AVERAGEIFS('all sales summary'!$I$2:$I$2047,'all sales summary'!$A$2:$A$2047,$A16,'all sales summary'!$B$2:$B$2047,AF$4)))+(AVERAGEIFS('city centre offline'!$L$2:$L$2047,'city centre offline'!$A$2:$A$2047,$A16,'city centre offline'!$B$2:$B$2047,AF$4)*AVERAGEIFS('all sales summary'!$I$2:$I$2047,'all sales summary'!$A$2:$A$2047,$A16,'all sales summary'!$B$2:$B$2047,AF$4)))</f>
        <v>3.4555960797702151E-2</v>
      </c>
      <c r="AG16" s="60">
        <f>(AVERAGEIFS('city centre offline'!$L$2:$L$2047,'city centre offline'!$A$2:$A$2047,$A16,'city centre offline'!$B$2:$B$2047,AG$4)*AVERAGEIFS('all sales summary'!$I$2:$I$2047,'all sales summary'!$A$2:$A$2047,$A16,'all sales summary'!$B$2:$B$2047,AG$4))/((AVERAGEIFS('overall city offline'!$L$2:$L$2047,'overall city offline'!$A$2:$A$2047,$A16,'overall city offline'!$B$2:$B$2047,AG$4)*(1-AVERAGEIFS('all sales summary'!$I$2:$I$2047,'all sales summary'!$A$2:$A$2047,$A16,'all sales summary'!$B$2:$B$2047,AG$4)))+(AVERAGEIFS('city centre offline'!$L$2:$L$2047,'city centre offline'!$A$2:$A$2047,$A16,'city centre offline'!$B$2:$B$2047,AG$4)*AVERAGEIFS('all sales summary'!$I$2:$I$2047,'all sales summary'!$A$2:$A$2047,$A16,'all sales summary'!$B$2:$B$2047,AG$4)))</f>
        <v>3.5127324059193603E-2</v>
      </c>
      <c r="AH16" s="60">
        <f>(AVERAGEIFS('city centre offline'!$L$2:$L$2047,'city centre offline'!$A$2:$A$2047,$A16,'city centre offline'!$B$2:$B$2047,AH$4)*AVERAGEIFS('all sales summary'!$I$2:$I$2047,'all sales summary'!$A$2:$A$2047,$A16,'all sales summary'!$B$2:$B$2047,AH$4))/((AVERAGEIFS('overall city offline'!$L$2:$L$2047,'overall city offline'!$A$2:$A$2047,$A16,'overall city offline'!$B$2:$B$2047,AH$4)*(1-AVERAGEIFS('all sales summary'!$I$2:$I$2047,'all sales summary'!$A$2:$A$2047,$A16,'all sales summary'!$B$2:$B$2047,AH$4)))+(AVERAGEIFS('city centre offline'!$L$2:$L$2047,'city centre offline'!$A$2:$A$2047,$A16,'city centre offline'!$B$2:$B$2047,AH$4)*AVERAGEIFS('all sales summary'!$I$2:$I$2047,'all sales summary'!$A$2:$A$2047,$A16,'all sales summary'!$B$2:$B$2047,AH$4)))</f>
        <v>3.8753205691363736E-2</v>
      </c>
    </row>
    <row r="17" spans="1:34" x14ac:dyDescent="0.3">
      <c r="A17" t="s">
        <v>19</v>
      </c>
      <c r="B17" s="60">
        <f>(AVERAGEIFS('city centre offline'!$L$2:$L$2047,'city centre offline'!$A$2:$A$2047,$A17,'city centre offline'!$B$2:$B$2047,B$4)*AVERAGEIFS('all sales summary'!$I$2:$I$2047,'all sales summary'!$A$2:$A$2047,$A17,'all sales summary'!$B$2:$B$2047,B$4))/((AVERAGEIFS('overall city offline'!$L$2:$L$2047,'overall city offline'!$A$2:$A$2047,$A17,'overall city offline'!$B$2:$B$2047,B$4)*(1-AVERAGEIFS('all sales summary'!$I$2:$I$2047,'all sales summary'!$A$2:$A$2047,$A17,'all sales summary'!$B$2:$B$2047,B$4)))+(AVERAGEIFS('city centre offline'!$L$2:$L$2047,'city centre offline'!$A$2:$A$2047,$A17,'city centre offline'!$B$2:$B$2047,B$4)*AVERAGEIFS('all sales summary'!$I$2:$I$2047,'all sales summary'!$A$2:$A$2047,$A17,'all sales summary'!$B$2:$B$2047,B$4)))</f>
        <v>0.21386464358149432</v>
      </c>
      <c r="C17" s="60">
        <f>(AVERAGEIFS('city centre offline'!$L$2:$L$2047,'city centre offline'!$A$2:$A$2047,$A17,'city centre offline'!$B$2:$B$2047,C$4)*AVERAGEIFS('all sales summary'!$I$2:$I$2047,'all sales summary'!$A$2:$A$2047,$A17,'all sales summary'!$B$2:$B$2047,C$4))/((AVERAGEIFS('overall city offline'!$L$2:$L$2047,'overall city offline'!$A$2:$A$2047,$A17,'overall city offline'!$B$2:$B$2047,C$4)*(1-AVERAGEIFS('all sales summary'!$I$2:$I$2047,'all sales summary'!$A$2:$A$2047,$A17,'all sales summary'!$B$2:$B$2047,C$4)))+(AVERAGEIFS('city centre offline'!$L$2:$L$2047,'city centre offline'!$A$2:$A$2047,$A17,'city centre offline'!$B$2:$B$2047,C$4)*AVERAGEIFS('all sales summary'!$I$2:$I$2047,'all sales summary'!$A$2:$A$2047,$A17,'all sales summary'!$B$2:$B$2047,C$4)))</f>
        <v>0.21542571585746459</v>
      </c>
      <c r="D17" s="60">
        <f>(AVERAGEIFS('city centre offline'!$L$2:$L$2047,'city centre offline'!$A$2:$A$2047,$A17,'city centre offline'!$B$2:$B$2047,D$4)*AVERAGEIFS('all sales summary'!$I$2:$I$2047,'all sales summary'!$A$2:$A$2047,$A17,'all sales summary'!$B$2:$B$2047,D$4))/((AVERAGEIFS('overall city offline'!$L$2:$L$2047,'overall city offline'!$A$2:$A$2047,$A17,'overall city offline'!$B$2:$B$2047,D$4)*(1-AVERAGEIFS('all sales summary'!$I$2:$I$2047,'all sales summary'!$A$2:$A$2047,$A17,'all sales summary'!$B$2:$B$2047,D$4)))+(AVERAGEIFS('city centre offline'!$L$2:$L$2047,'city centre offline'!$A$2:$A$2047,$A17,'city centre offline'!$B$2:$B$2047,D$4)*AVERAGEIFS('all sales summary'!$I$2:$I$2047,'all sales summary'!$A$2:$A$2047,$A17,'all sales summary'!$B$2:$B$2047,D$4)))</f>
        <v>0.21107211377981666</v>
      </c>
      <c r="E17" s="60">
        <f>(AVERAGEIFS('city centre offline'!$L$2:$L$2047,'city centre offline'!$A$2:$A$2047,$A17,'city centre offline'!$B$2:$B$2047,E$4)*AVERAGEIFS('all sales summary'!$I$2:$I$2047,'all sales summary'!$A$2:$A$2047,$A17,'all sales summary'!$B$2:$B$2047,E$4))/((AVERAGEIFS('overall city offline'!$L$2:$L$2047,'overall city offline'!$A$2:$A$2047,$A17,'overall city offline'!$B$2:$B$2047,E$4)*(1-AVERAGEIFS('all sales summary'!$I$2:$I$2047,'all sales summary'!$A$2:$A$2047,$A17,'all sales summary'!$B$2:$B$2047,E$4)))+(AVERAGEIFS('city centre offline'!$L$2:$L$2047,'city centre offline'!$A$2:$A$2047,$A17,'city centre offline'!$B$2:$B$2047,E$4)*AVERAGEIFS('all sales summary'!$I$2:$I$2047,'all sales summary'!$A$2:$A$2047,$A17,'all sales summary'!$B$2:$B$2047,E$4)))</f>
        <v>0.20275185917622332</v>
      </c>
      <c r="F17" s="60">
        <f>(AVERAGEIFS('city centre offline'!$L$2:$L$2047,'city centre offline'!$A$2:$A$2047,$A17,'city centre offline'!$B$2:$B$2047,F$4)*AVERAGEIFS('all sales summary'!$I$2:$I$2047,'all sales summary'!$A$2:$A$2047,$A17,'all sales summary'!$B$2:$B$2047,F$4))/((AVERAGEIFS('overall city offline'!$L$2:$L$2047,'overall city offline'!$A$2:$A$2047,$A17,'overall city offline'!$B$2:$B$2047,F$4)*(1-AVERAGEIFS('all sales summary'!$I$2:$I$2047,'all sales summary'!$A$2:$A$2047,$A17,'all sales summary'!$B$2:$B$2047,F$4)))+(AVERAGEIFS('city centre offline'!$L$2:$L$2047,'city centre offline'!$A$2:$A$2047,$A17,'city centre offline'!$B$2:$B$2047,F$4)*AVERAGEIFS('all sales summary'!$I$2:$I$2047,'all sales summary'!$A$2:$A$2047,$A17,'all sales summary'!$B$2:$B$2047,F$4)))</f>
        <v>0.206058758114359</v>
      </c>
      <c r="G17" s="60">
        <f>(AVERAGEIFS('city centre offline'!$L$2:$L$2047,'city centre offline'!$A$2:$A$2047,$A17,'city centre offline'!$B$2:$B$2047,G$4)*AVERAGEIFS('all sales summary'!$I$2:$I$2047,'all sales summary'!$A$2:$A$2047,$A17,'all sales summary'!$B$2:$B$2047,G$4))/((AVERAGEIFS('overall city offline'!$L$2:$L$2047,'overall city offline'!$A$2:$A$2047,$A17,'overall city offline'!$B$2:$B$2047,G$4)*(1-AVERAGEIFS('all sales summary'!$I$2:$I$2047,'all sales summary'!$A$2:$A$2047,$A17,'all sales summary'!$B$2:$B$2047,G$4)))+(AVERAGEIFS('city centre offline'!$L$2:$L$2047,'city centre offline'!$A$2:$A$2047,$A17,'city centre offline'!$B$2:$B$2047,G$4)*AVERAGEIFS('all sales summary'!$I$2:$I$2047,'all sales summary'!$A$2:$A$2047,$A17,'all sales summary'!$B$2:$B$2047,G$4)))</f>
        <v>0.20989821819950225</v>
      </c>
      <c r="H17" s="60">
        <f>(AVERAGEIFS('city centre offline'!$L$2:$L$2047,'city centre offline'!$A$2:$A$2047,$A17,'city centre offline'!$B$2:$B$2047,H$4)*AVERAGEIFS('all sales summary'!$I$2:$I$2047,'all sales summary'!$A$2:$A$2047,$A17,'all sales summary'!$B$2:$B$2047,H$4))/((AVERAGEIFS('overall city offline'!$L$2:$L$2047,'overall city offline'!$A$2:$A$2047,$A17,'overall city offline'!$B$2:$B$2047,H$4)*(1-AVERAGEIFS('all sales summary'!$I$2:$I$2047,'all sales summary'!$A$2:$A$2047,$A17,'all sales summary'!$B$2:$B$2047,H$4)))+(AVERAGEIFS('city centre offline'!$L$2:$L$2047,'city centre offline'!$A$2:$A$2047,$A17,'city centre offline'!$B$2:$B$2047,H$4)*AVERAGEIFS('all sales summary'!$I$2:$I$2047,'all sales summary'!$A$2:$A$2047,$A17,'all sales summary'!$B$2:$B$2047,H$4)))</f>
        <v>0.2077681694679569</v>
      </c>
      <c r="I17" s="60">
        <f>(AVERAGEIFS('city centre offline'!$L$2:$L$2047,'city centre offline'!$A$2:$A$2047,$A17,'city centre offline'!$B$2:$B$2047,I$4)*AVERAGEIFS('all sales summary'!$I$2:$I$2047,'all sales summary'!$A$2:$A$2047,$A17,'all sales summary'!$B$2:$B$2047,I$4))/((AVERAGEIFS('overall city offline'!$L$2:$L$2047,'overall city offline'!$A$2:$A$2047,$A17,'overall city offline'!$B$2:$B$2047,I$4)*(1-AVERAGEIFS('all sales summary'!$I$2:$I$2047,'all sales summary'!$A$2:$A$2047,$A17,'all sales summary'!$B$2:$B$2047,I$4)))+(AVERAGEIFS('city centre offline'!$L$2:$L$2047,'city centre offline'!$A$2:$A$2047,$A17,'city centre offline'!$B$2:$B$2047,I$4)*AVERAGEIFS('all sales summary'!$I$2:$I$2047,'all sales summary'!$A$2:$A$2047,$A17,'all sales summary'!$B$2:$B$2047,I$4)))</f>
        <v>0.21174630662920446</v>
      </c>
      <c r="J17" s="60">
        <f>(AVERAGEIFS('city centre offline'!$L$2:$L$2047,'city centre offline'!$A$2:$A$2047,$A17,'city centre offline'!$B$2:$B$2047,J$4)*AVERAGEIFS('all sales summary'!$I$2:$I$2047,'all sales summary'!$A$2:$A$2047,$A17,'all sales summary'!$B$2:$B$2047,J$4))/((AVERAGEIFS('overall city offline'!$L$2:$L$2047,'overall city offline'!$A$2:$A$2047,$A17,'overall city offline'!$B$2:$B$2047,J$4)*(1-AVERAGEIFS('all sales summary'!$I$2:$I$2047,'all sales summary'!$A$2:$A$2047,$A17,'all sales summary'!$B$2:$B$2047,J$4)))+(AVERAGEIFS('city centre offline'!$L$2:$L$2047,'city centre offline'!$A$2:$A$2047,$A17,'city centre offline'!$B$2:$B$2047,J$4)*AVERAGEIFS('all sales summary'!$I$2:$I$2047,'all sales summary'!$A$2:$A$2047,$A17,'all sales summary'!$B$2:$B$2047,J$4)))</f>
        <v>0.20919301626270453</v>
      </c>
      <c r="K17" s="60">
        <f>(AVERAGEIFS('city centre offline'!$L$2:$L$2047,'city centre offline'!$A$2:$A$2047,$A17,'city centre offline'!$B$2:$B$2047,K$4)*AVERAGEIFS('all sales summary'!$I$2:$I$2047,'all sales summary'!$A$2:$A$2047,$A17,'all sales summary'!$B$2:$B$2047,K$4))/((AVERAGEIFS('overall city offline'!$L$2:$L$2047,'overall city offline'!$A$2:$A$2047,$A17,'overall city offline'!$B$2:$B$2047,K$4)*(1-AVERAGEIFS('all sales summary'!$I$2:$I$2047,'all sales summary'!$A$2:$A$2047,$A17,'all sales summary'!$B$2:$B$2047,K$4)))+(AVERAGEIFS('city centre offline'!$L$2:$L$2047,'city centre offline'!$A$2:$A$2047,$A17,'city centre offline'!$B$2:$B$2047,K$4)*AVERAGEIFS('all sales summary'!$I$2:$I$2047,'all sales summary'!$A$2:$A$2047,$A17,'all sales summary'!$B$2:$B$2047,K$4)))</f>
        <v>0.21314683373235427</v>
      </c>
      <c r="L17" s="60">
        <f>(AVERAGEIFS('city centre offline'!$L$2:$L$2047,'city centre offline'!$A$2:$A$2047,$A17,'city centre offline'!$B$2:$B$2047,L$4)*AVERAGEIFS('all sales summary'!$I$2:$I$2047,'all sales summary'!$A$2:$A$2047,$A17,'all sales summary'!$B$2:$B$2047,L$4))/((AVERAGEIFS('overall city offline'!$L$2:$L$2047,'overall city offline'!$A$2:$A$2047,$A17,'overall city offline'!$B$2:$B$2047,L$4)*(1-AVERAGEIFS('all sales summary'!$I$2:$I$2047,'all sales summary'!$A$2:$A$2047,$A17,'all sales summary'!$B$2:$B$2047,L$4)))+(AVERAGEIFS('city centre offline'!$L$2:$L$2047,'city centre offline'!$A$2:$A$2047,$A17,'city centre offline'!$B$2:$B$2047,L$4)*AVERAGEIFS('all sales summary'!$I$2:$I$2047,'all sales summary'!$A$2:$A$2047,$A17,'all sales summary'!$B$2:$B$2047,L$4)))</f>
        <v>0.20985790558437437</v>
      </c>
      <c r="M17" s="60">
        <f>(AVERAGEIFS('city centre offline'!$L$2:$L$2047,'city centre offline'!$A$2:$A$2047,$A17,'city centre offline'!$B$2:$B$2047,M$4)*AVERAGEIFS('all sales summary'!$I$2:$I$2047,'all sales summary'!$A$2:$A$2047,$A17,'all sales summary'!$B$2:$B$2047,M$4))/((AVERAGEIFS('overall city offline'!$L$2:$L$2047,'overall city offline'!$A$2:$A$2047,$A17,'overall city offline'!$B$2:$B$2047,M$4)*(1-AVERAGEIFS('all sales summary'!$I$2:$I$2047,'all sales summary'!$A$2:$A$2047,$A17,'all sales summary'!$B$2:$B$2047,M$4)))+(AVERAGEIFS('city centre offline'!$L$2:$L$2047,'city centre offline'!$A$2:$A$2047,$A17,'city centre offline'!$B$2:$B$2047,M$4)*AVERAGEIFS('all sales summary'!$I$2:$I$2047,'all sales summary'!$A$2:$A$2047,$A17,'all sales summary'!$B$2:$B$2047,M$4)))</f>
        <v>0.21551721439109806</v>
      </c>
      <c r="N17" s="60">
        <f>(AVERAGEIFS('city centre offline'!$L$2:$L$2047,'city centre offline'!$A$2:$A$2047,$A17,'city centre offline'!$B$2:$B$2047,N$4)*AVERAGEIFS('all sales summary'!$I$2:$I$2047,'all sales summary'!$A$2:$A$2047,$A17,'all sales summary'!$B$2:$B$2047,N$4))/((AVERAGEIFS('overall city offline'!$L$2:$L$2047,'overall city offline'!$A$2:$A$2047,$A17,'overall city offline'!$B$2:$B$2047,N$4)*(1-AVERAGEIFS('all sales summary'!$I$2:$I$2047,'all sales summary'!$A$2:$A$2047,$A17,'all sales summary'!$B$2:$B$2047,N$4)))+(AVERAGEIFS('city centre offline'!$L$2:$L$2047,'city centre offline'!$A$2:$A$2047,$A17,'city centre offline'!$B$2:$B$2047,N$4)*AVERAGEIFS('all sales summary'!$I$2:$I$2047,'all sales summary'!$A$2:$A$2047,$A17,'all sales summary'!$B$2:$B$2047,N$4)))</f>
        <v>0.21060705827577164</v>
      </c>
      <c r="O17" s="60">
        <f>(AVERAGEIFS('city centre offline'!$L$2:$L$2047,'city centre offline'!$A$2:$A$2047,$A17,'city centre offline'!$B$2:$B$2047,O$4)*AVERAGEIFS('all sales summary'!$I$2:$I$2047,'all sales summary'!$A$2:$A$2047,$A17,'all sales summary'!$B$2:$B$2047,O$4))/((AVERAGEIFS('overall city offline'!$L$2:$L$2047,'overall city offline'!$A$2:$A$2047,$A17,'overall city offline'!$B$2:$B$2047,O$4)*(1-AVERAGEIFS('all sales summary'!$I$2:$I$2047,'all sales summary'!$A$2:$A$2047,$A17,'all sales summary'!$B$2:$B$2047,O$4)))+(AVERAGEIFS('city centre offline'!$L$2:$L$2047,'city centre offline'!$A$2:$A$2047,$A17,'city centre offline'!$B$2:$B$2047,O$4)*AVERAGEIFS('all sales summary'!$I$2:$I$2047,'all sales summary'!$A$2:$A$2047,$A17,'all sales summary'!$B$2:$B$2047,O$4)))</f>
        <v>0.20704442944219462</v>
      </c>
      <c r="P17" s="60">
        <f>(AVERAGEIFS('city centre offline'!$L$2:$L$2047,'city centre offline'!$A$2:$A$2047,$A17,'city centre offline'!$B$2:$B$2047,P$4)*AVERAGEIFS('all sales summary'!$I$2:$I$2047,'all sales summary'!$A$2:$A$2047,$A17,'all sales summary'!$B$2:$B$2047,P$4))/((AVERAGEIFS('overall city offline'!$L$2:$L$2047,'overall city offline'!$A$2:$A$2047,$A17,'overall city offline'!$B$2:$B$2047,P$4)*(1-AVERAGEIFS('all sales summary'!$I$2:$I$2047,'all sales summary'!$A$2:$A$2047,$A17,'all sales summary'!$B$2:$B$2047,P$4)))+(AVERAGEIFS('city centre offline'!$L$2:$L$2047,'city centre offline'!$A$2:$A$2047,$A17,'city centre offline'!$B$2:$B$2047,P$4)*AVERAGEIFS('all sales summary'!$I$2:$I$2047,'all sales summary'!$A$2:$A$2047,$A17,'all sales summary'!$B$2:$B$2047,P$4)))</f>
        <v>0.19832822182604679</v>
      </c>
      <c r="Q17" s="60">
        <f>(AVERAGEIFS('city centre offline'!$L$2:$L$2047,'city centre offline'!$A$2:$A$2047,$A17,'city centre offline'!$B$2:$B$2047,Q$4)*AVERAGEIFS('all sales summary'!$I$2:$I$2047,'all sales summary'!$A$2:$A$2047,$A17,'all sales summary'!$B$2:$B$2047,Q$4))/((AVERAGEIFS('overall city offline'!$L$2:$L$2047,'overall city offline'!$A$2:$A$2047,$A17,'overall city offline'!$B$2:$B$2047,Q$4)*(1-AVERAGEIFS('all sales summary'!$I$2:$I$2047,'all sales summary'!$A$2:$A$2047,$A17,'all sales summary'!$B$2:$B$2047,Q$4)))+(AVERAGEIFS('city centre offline'!$L$2:$L$2047,'city centre offline'!$A$2:$A$2047,$A17,'city centre offline'!$B$2:$B$2047,Q$4)*AVERAGEIFS('all sales summary'!$I$2:$I$2047,'all sales summary'!$A$2:$A$2047,$A17,'all sales summary'!$B$2:$B$2047,Q$4)))</f>
        <v>0.18390318951402529</v>
      </c>
      <c r="R17" s="60">
        <f>(AVERAGEIFS('city centre offline'!$L$2:$L$2047,'city centre offline'!$A$2:$A$2047,$A17,'city centre offline'!$B$2:$B$2047,R$4)*AVERAGEIFS('all sales summary'!$I$2:$I$2047,'all sales summary'!$A$2:$A$2047,$A17,'all sales summary'!$B$2:$B$2047,R$4))/((AVERAGEIFS('overall city offline'!$L$2:$L$2047,'overall city offline'!$A$2:$A$2047,$A17,'overall city offline'!$B$2:$B$2047,R$4)*(1-AVERAGEIFS('all sales summary'!$I$2:$I$2047,'all sales summary'!$A$2:$A$2047,$A17,'all sales summary'!$B$2:$B$2047,R$4)))+(AVERAGEIFS('city centre offline'!$L$2:$L$2047,'city centre offline'!$A$2:$A$2047,$A17,'city centre offline'!$B$2:$B$2047,R$4)*AVERAGEIFS('all sales summary'!$I$2:$I$2047,'all sales summary'!$A$2:$A$2047,$A17,'all sales summary'!$B$2:$B$2047,R$4)))</f>
        <v>0.18441927362930544</v>
      </c>
      <c r="S17" s="60">
        <f>(AVERAGEIFS('city centre offline'!$L$2:$L$2047,'city centre offline'!$A$2:$A$2047,$A17,'city centre offline'!$B$2:$B$2047,S$4)*AVERAGEIFS('all sales summary'!$I$2:$I$2047,'all sales summary'!$A$2:$A$2047,$A17,'all sales summary'!$B$2:$B$2047,S$4))/((AVERAGEIFS('overall city offline'!$L$2:$L$2047,'overall city offline'!$A$2:$A$2047,$A17,'overall city offline'!$B$2:$B$2047,S$4)*(1-AVERAGEIFS('all sales summary'!$I$2:$I$2047,'all sales summary'!$A$2:$A$2047,$A17,'all sales summary'!$B$2:$B$2047,S$4)))+(AVERAGEIFS('city centre offline'!$L$2:$L$2047,'city centre offline'!$A$2:$A$2047,$A17,'city centre offline'!$B$2:$B$2047,S$4)*AVERAGEIFS('all sales summary'!$I$2:$I$2047,'all sales summary'!$A$2:$A$2047,$A17,'all sales summary'!$B$2:$B$2047,S$4)))</f>
        <v>0.18849995163875588</v>
      </c>
      <c r="T17" s="60">
        <f>(AVERAGEIFS('city centre offline'!$L$2:$L$2047,'city centre offline'!$A$2:$A$2047,$A17,'city centre offline'!$B$2:$B$2047,T$4)*AVERAGEIFS('all sales summary'!$I$2:$I$2047,'all sales summary'!$A$2:$A$2047,$A17,'all sales summary'!$B$2:$B$2047,T$4))/((AVERAGEIFS('overall city offline'!$L$2:$L$2047,'overall city offline'!$A$2:$A$2047,$A17,'overall city offline'!$B$2:$B$2047,T$4)*(1-AVERAGEIFS('all sales summary'!$I$2:$I$2047,'all sales summary'!$A$2:$A$2047,$A17,'all sales summary'!$B$2:$B$2047,T$4)))+(AVERAGEIFS('city centre offline'!$L$2:$L$2047,'city centre offline'!$A$2:$A$2047,$A17,'city centre offline'!$B$2:$B$2047,T$4)*AVERAGEIFS('all sales summary'!$I$2:$I$2047,'all sales summary'!$A$2:$A$2047,$A17,'all sales summary'!$B$2:$B$2047,T$4)))</f>
        <v>0.19230860319971588</v>
      </c>
      <c r="U17" s="60">
        <f>(AVERAGEIFS('city centre offline'!$L$2:$L$2047,'city centre offline'!$A$2:$A$2047,$A17,'city centre offline'!$B$2:$B$2047,U$4)*AVERAGEIFS('all sales summary'!$I$2:$I$2047,'all sales summary'!$A$2:$A$2047,$A17,'all sales summary'!$B$2:$B$2047,U$4))/((AVERAGEIFS('overall city offline'!$L$2:$L$2047,'overall city offline'!$A$2:$A$2047,$A17,'overall city offline'!$B$2:$B$2047,U$4)*(1-AVERAGEIFS('all sales summary'!$I$2:$I$2047,'all sales summary'!$A$2:$A$2047,$A17,'all sales summary'!$B$2:$B$2047,U$4)))+(AVERAGEIFS('city centre offline'!$L$2:$L$2047,'city centre offline'!$A$2:$A$2047,$A17,'city centre offline'!$B$2:$B$2047,U$4)*AVERAGEIFS('all sales summary'!$I$2:$I$2047,'all sales summary'!$A$2:$A$2047,$A17,'all sales summary'!$B$2:$B$2047,U$4)))</f>
        <v>0.19922053109011628</v>
      </c>
      <c r="V17" s="60">
        <f>(AVERAGEIFS('city centre offline'!$L$2:$L$2047,'city centre offline'!$A$2:$A$2047,$A17,'city centre offline'!$B$2:$B$2047,V$4)*AVERAGEIFS('all sales summary'!$I$2:$I$2047,'all sales summary'!$A$2:$A$2047,$A17,'all sales summary'!$B$2:$B$2047,V$4))/((AVERAGEIFS('overall city offline'!$L$2:$L$2047,'overall city offline'!$A$2:$A$2047,$A17,'overall city offline'!$B$2:$B$2047,V$4)*(1-AVERAGEIFS('all sales summary'!$I$2:$I$2047,'all sales summary'!$A$2:$A$2047,$A17,'all sales summary'!$B$2:$B$2047,V$4)))+(AVERAGEIFS('city centre offline'!$L$2:$L$2047,'city centre offline'!$A$2:$A$2047,$A17,'city centre offline'!$B$2:$B$2047,V$4)*AVERAGEIFS('all sales summary'!$I$2:$I$2047,'all sales summary'!$A$2:$A$2047,$A17,'all sales summary'!$B$2:$B$2047,V$4)))</f>
        <v>0.20218066116508351</v>
      </c>
      <c r="W17" s="60">
        <f>(AVERAGEIFS('city centre offline'!$L$2:$L$2047,'city centre offline'!$A$2:$A$2047,$A17,'city centre offline'!$B$2:$B$2047,W$4)*AVERAGEIFS('all sales summary'!$I$2:$I$2047,'all sales summary'!$A$2:$A$2047,$A17,'all sales summary'!$B$2:$B$2047,W$4))/((AVERAGEIFS('overall city offline'!$L$2:$L$2047,'overall city offline'!$A$2:$A$2047,$A17,'overall city offline'!$B$2:$B$2047,W$4)*(1-AVERAGEIFS('all sales summary'!$I$2:$I$2047,'all sales summary'!$A$2:$A$2047,$A17,'all sales summary'!$B$2:$B$2047,W$4)))+(AVERAGEIFS('city centre offline'!$L$2:$L$2047,'city centre offline'!$A$2:$A$2047,$A17,'city centre offline'!$B$2:$B$2047,W$4)*AVERAGEIFS('all sales summary'!$I$2:$I$2047,'all sales summary'!$A$2:$A$2047,$A17,'all sales summary'!$B$2:$B$2047,W$4)))</f>
        <v>0.20268372397103473</v>
      </c>
      <c r="X17" s="60">
        <f>(AVERAGEIFS('city centre offline'!$L$2:$L$2047,'city centre offline'!$A$2:$A$2047,$A17,'city centre offline'!$B$2:$B$2047,X$4)*AVERAGEIFS('all sales summary'!$I$2:$I$2047,'all sales summary'!$A$2:$A$2047,$A17,'all sales summary'!$B$2:$B$2047,X$4))/((AVERAGEIFS('overall city offline'!$L$2:$L$2047,'overall city offline'!$A$2:$A$2047,$A17,'overall city offline'!$B$2:$B$2047,X$4)*(1-AVERAGEIFS('all sales summary'!$I$2:$I$2047,'all sales summary'!$A$2:$A$2047,$A17,'all sales summary'!$B$2:$B$2047,X$4)))+(AVERAGEIFS('city centre offline'!$L$2:$L$2047,'city centre offline'!$A$2:$A$2047,$A17,'city centre offline'!$B$2:$B$2047,X$4)*AVERAGEIFS('all sales summary'!$I$2:$I$2047,'all sales summary'!$A$2:$A$2047,$A17,'all sales summary'!$B$2:$B$2047,X$4)))</f>
        <v>0.2024324509368669</v>
      </c>
      <c r="Y17" s="60">
        <f>(AVERAGEIFS('city centre offline'!$L$2:$L$2047,'city centre offline'!$A$2:$A$2047,$A17,'city centre offline'!$B$2:$B$2047,Y$4)*AVERAGEIFS('all sales summary'!$I$2:$I$2047,'all sales summary'!$A$2:$A$2047,$A17,'all sales summary'!$B$2:$B$2047,Y$4))/((AVERAGEIFS('overall city offline'!$L$2:$L$2047,'overall city offline'!$A$2:$A$2047,$A17,'overall city offline'!$B$2:$B$2047,Y$4)*(1-AVERAGEIFS('all sales summary'!$I$2:$I$2047,'all sales summary'!$A$2:$A$2047,$A17,'all sales summary'!$B$2:$B$2047,Y$4)))+(AVERAGEIFS('city centre offline'!$L$2:$L$2047,'city centre offline'!$A$2:$A$2047,$A17,'city centre offline'!$B$2:$B$2047,Y$4)*AVERAGEIFS('all sales summary'!$I$2:$I$2047,'all sales summary'!$A$2:$A$2047,$A17,'all sales summary'!$B$2:$B$2047,Y$4)))</f>
        <v>0.20710523787364957</v>
      </c>
      <c r="Z17" s="60">
        <f>(AVERAGEIFS('city centre offline'!$L$2:$L$2047,'city centre offline'!$A$2:$A$2047,$A17,'city centre offline'!$B$2:$B$2047,Z$4)*AVERAGEIFS('all sales summary'!$I$2:$I$2047,'all sales summary'!$A$2:$A$2047,$A17,'all sales summary'!$B$2:$B$2047,Z$4))/((AVERAGEIFS('overall city offline'!$L$2:$L$2047,'overall city offline'!$A$2:$A$2047,$A17,'overall city offline'!$B$2:$B$2047,Z$4)*(1-AVERAGEIFS('all sales summary'!$I$2:$I$2047,'all sales summary'!$A$2:$A$2047,$A17,'all sales summary'!$B$2:$B$2047,Z$4)))+(AVERAGEIFS('city centre offline'!$L$2:$L$2047,'city centre offline'!$A$2:$A$2047,$A17,'city centre offline'!$B$2:$B$2047,Z$4)*AVERAGEIFS('all sales summary'!$I$2:$I$2047,'all sales summary'!$A$2:$A$2047,$A17,'all sales summary'!$B$2:$B$2047,Z$4)))</f>
        <v>0.19527937973558121</v>
      </c>
      <c r="AA17" s="60">
        <f>(AVERAGEIFS('city centre offline'!$L$2:$L$2047,'city centre offline'!$A$2:$A$2047,$A17,'city centre offline'!$B$2:$B$2047,AA$4)*AVERAGEIFS('all sales summary'!$I$2:$I$2047,'all sales summary'!$A$2:$A$2047,$A17,'all sales summary'!$B$2:$B$2047,AA$4))/((AVERAGEIFS('overall city offline'!$L$2:$L$2047,'overall city offline'!$A$2:$A$2047,$A17,'overall city offline'!$B$2:$B$2047,AA$4)*(1-AVERAGEIFS('all sales summary'!$I$2:$I$2047,'all sales summary'!$A$2:$A$2047,$A17,'all sales summary'!$B$2:$B$2047,AA$4)))+(AVERAGEIFS('city centre offline'!$L$2:$L$2047,'city centre offline'!$A$2:$A$2047,$A17,'city centre offline'!$B$2:$B$2047,AA$4)*AVERAGEIFS('all sales summary'!$I$2:$I$2047,'all sales summary'!$A$2:$A$2047,$A17,'all sales summary'!$B$2:$B$2047,AA$4)))</f>
        <v>0.19719718931967836</v>
      </c>
      <c r="AB17" s="60">
        <f>(AVERAGEIFS('city centre offline'!$L$2:$L$2047,'city centre offline'!$A$2:$A$2047,$A17,'city centre offline'!$B$2:$B$2047,AB$4)*AVERAGEIFS('all sales summary'!$I$2:$I$2047,'all sales summary'!$A$2:$A$2047,$A17,'all sales summary'!$B$2:$B$2047,AB$4))/((AVERAGEIFS('overall city offline'!$L$2:$L$2047,'overall city offline'!$A$2:$A$2047,$A17,'overall city offline'!$B$2:$B$2047,AB$4)*(1-AVERAGEIFS('all sales summary'!$I$2:$I$2047,'all sales summary'!$A$2:$A$2047,$A17,'all sales summary'!$B$2:$B$2047,AB$4)))+(AVERAGEIFS('city centre offline'!$L$2:$L$2047,'city centre offline'!$A$2:$A$2047,$A17,'city centre offline'!$B$2:$B$2047,AB$4)*AVERAGEIFS('all sales summary'!$I$2:$I$2047,'all sales summary'!$A$2:$A$2047,$A17,'all sales summary'!$B$2:$B$2047,AB$4)))</f>
        <v>0.19660810244040136</v>
      </c>
      <c r="AC17" s="60">
        <f>(AVERAGEIFS('city centre offline'!$L$2:$L$2047,'city centre offline'!$A$2:$A$2047,$A17,'city centre offline'!$B$2:$B$2047,AC$4)*AVERAGEIFS('all sales summary'!$I$2:$I$2047,'all sales summary'!$A$2:$A$2047,$A17,'all sales summary'!$B$2:$B$2047,AC$4))/((AVERAGEIFS('overall city offline'!$L$2:$L$2047,'overall city offline'!$A$2:$A$2047,$A17,'overall city offline'!$B$2:$B$2047,AC$4)*(1-AVERAGEIFS('all sales summary'!$I$2:$I$2047,'all sales summary'!$A$2:$A$2047,$A17,'all sales summary'!$B$2:$B$2047,AC$4)))+(AVERAGEIFS('city centre offline'!$L$2:$L$2047,'city centre offline'!$A$2:$A$2047,$A17,'city centre offline'!$B$2:$B$2047,AC$4)*AVERAGEIFS('all sales summary'!$I$2:$I$2047,'all sales summary'!$A$2:$A$2047,$A17,'all sales summary'!$B$2:$B$2047,AC$4)))</f>
        <v>0.19328512149493271</v>
      </c>
      <c r="AD17" s="60">
        <f>(AVERAGEIFS('city centre offline'!$L$2:$L$2047,'city centre offline'!$A$2:$A$2047,$A17,'city centre offline'!$B$2:$B$2047,AD$4)*AVERAGEIFS('all sales summary'!$I$2:$I$2047,'all sales summary'!$A$2:$A$2047,$A17,'all sales summary'!$B$2:$B$2047,AD$4))/((AVERAGEIFS('overall city offline'!$L$2:$L$2047,'overall city offline'!$A$2:$A$2047,$A17,'overall city offline'!$B$2:$B$2047,AD$4)*(1-AVERAGEIFS('all sales summary'!$I$2:$I$2047,'all sales summary'!$A$2:$A$2047,$A17,'all sales summary'!$B$2:$B$2047,AD$4)))+(AVERAGEIFS('city centre offline'!$L$2:$L$2047,'city centre offline'!$A$2:$A$2047,$A17,'city centre offline'!$B$2:$B$2047,AD$4)*AVERAGEIFS('all sales summary'!$I$2:$I$2047,'all sales summary'!$A$2:$A$2047,$A17,'all sales summary'!$B$2:$B$2047,AD$4)))</f>
        <v>0.19369903231815977</v>
      </c>
      <c r="AE17" s="60">
        <f>(AVERAGEIFS('city centre offline'!$L$2:$L$2047,'city centre offline'!$A$2:$A$2047,$A17,'city centre offline'!$B$2:$B$2047,AE$4)*AVERAGEIFS('all sales summary'!$I$2:$I$2047,'all sales summary'!$A$2:$A$2047,$A17,'all sales summary'!$B$2:$B$2047,AE$4))/((AVERAGEIFS('overall city offline'!$L$2:$L$2047,'overall city offline'!$A$2:$A$2047,$A17,'overall city offline'!$B$2:$B$2047,AE$4)*(1-AVERAGEIFS('all sales summary'!$I$2:$I$2047,'all sales summary'!$A$2:$A$2047,$A17,'all sales summary'!$B$2:$B$2047,AE$4)))+(AVERAGEIFS('city centre offline'!$L$2:$L$2047,'city centre offline'!$A$2:$A$2047,$A17,'city centre offline'!$B$2:$B$2047,AE$4)*AVERAGEIFS('all sales summary'!$I$2:$I$2047,'all sales summary'!$A$2:$A$2047,$A17,'all sales summary'!$B$2:$B$2047,AE$4)))</f>
        <v>0.189826781235193</v>
      </c>
      <c r="AF17" s="60">
        <f>(AVERAGEIFS('city centre offline'!$L$2:$L$2047,'city centre offline'!$A$2:$A$2047,$A17,'city centre offline'!$B$2:$B$2047,AF$4)*AVERAGEIFS('all sales summary'!$I$2:$I$2047,'all sales summary'!$A$2:$A$2047,$A17,'all sales summary'!$B$2:$B$2047,AF$4))/((AVERAGEIFS('overall city offline'!$L$2:$L$2047,'overall city offline'!$A$2:$A$2047,$A17,'overall city offline'!$B$2:$B$2047,AF$4)*(1-AVERAGEIFS('all sales summary'!$I$2:$I$2047,'all sales summary'!$A$2:$A$2047,$A17,'all sales summary'!$B$2:$B$2047,AF$4)))+(AVERAGEIFS('city centre offline'!$L$2:$L$2047,'city centre offline'!$A$2:$A$2047,$A17,'city centre offline'!$B$2:$B$2047,AF$4)*AVERAGEIFS('all sales summary'!$I$2:$I$2047,'all sales summary'!$A$2:$A$2047,$A17,'all sales summary'!$B$2:$B$2047,AF$4)))</f>
        <v>0.18744474722211465</v>
      </c>
      <c r="AG17" s="60">
        <f>(AVERAGEIFS('city centre offline'!$L$2:$L$2047,'city centre offline'!$A$2:$A$2047,$A17,'city centre offline'!$B$2:$B$2047,AG$4)*AVERAGEIFS('all sales summary'!$I$2:$I$2047,'all sales summary'!$A$2:$A$2047,$A17,'all sales summary'!$B$2:$B$2047,AG$4))/((AVERAGEIFS('overall city offline'!$L$2:$L$2047,'overall city offline'!$A$2:$A$2047,$A17,'overall city offline'!$B$2:$B$2047,AG$4)*(1-AVERAGEIFS('all sales summary'!$I$2:$I$2047,'all sales summary'!$A$2:$A$2047,$A17,'all sales summary'!$B$2:$B$2047,AG$4)))+(AVERAGEIFS('city centre offline'!$L$2:$L$2047,'city centre offline'!$A$2:$A$2047,$A17,'city centre offline'!$B$2:$B$2047,AG$4)*AVERAGEIFS('all sales summary'!$I$2:$I$2047,'all sales summary'!$A$2:$A$2047,$A17,'all sales summary'!$B$2:$B$2047,AG$4)))</f>
        <v>0.19788085062485483</v>
      </c>
      <c r="AH17" s="60">
        <f>(AVERAGEIFS('city centre offline'!$L$2:$L$2047,'city centre offline'!$A$2:$A$2047,$A17,'city centre offline'!$B$2:$B$2047,AH$4)*AVERAGEIFS('all sales summary'!$I$2:$I$2047,'all sales summary'!$A$2:$A$2047,$A17,'all sales summary'!$B$2:$B$2047,AH$4))/((AVERAGEIFS('overall city offline'!$L$2:$L$2047,'overall city offline'!$A$2:$A$2047,$A17,'overall city offline'!$B$2:$B$2047,AH$4)*(1-AVERAGEIFS('all sales summary'!$I$2:$I$2047,'all sales summary'!$A$2:$A$2047,$A17,'all sales summary'!$B$2:$B$2047,AH$4)))+(AVERAGEIFS('city centre offline'!$L$2:$L$2047,'city centre offline'!$A$2:$A$2047,$A17,'city centre offline'!$B$2:$B$2047,AH$4)*AVERAGEIFS('all sales summary'!$I$2:$I$2047,'all sales summary'!$A$2:$A$2047,$A17,'all sales summary'!$B$2:$B$2047,AH$4)))</f>
        <v>0.19939836137147418</v>
      </c>
    </row>
    <row r="18" spans="1:34" x14ac:dyDescent="0.3">
      <c r="A18" t="s">
        <v>20</v>
      </c>
      <c r="B18" s="60">
        <f>(AVERAGEIFS('city centre offline'!$L$2:$L$2047,'city centre offline'!$A$2:$A$2047,$A18,'city centre offline'!$B$2:$B$2047,B$4)*AVERAGEIFS('all sales summary'!$I$2:$I$2047,'all sales summary'!$A$2:$A$2047,$A18,'all sales summary'!$B$2:$B$2047,B$4))/((AVERAGEIFS('overall city offline'!$L$2:$L$2047,'overall city offline'!$A$2:$A$2047,$A18,'overall city offline'!$B$2:$B$2047,B$4)*(1-AVERAGEIFS('all sales summary'!$I$2:$I$2047,'all sales summary'!$A$2:$A$2047,$A18,'all sales summary'!$B$2:$B$2047,B$4)))+(AVERAGEIFS('city centre offline'!$L$2:$L$2047,'city centre offline'!$A$2:$A$2047,$A18,'city centre offline'!$B$2:$B$2047,B$4)*AVERAGEIFS('all sales summary'!$I$2:$I$2047,'all sales summary'!$A$2:$A$2047,$A18,'all sales summary'!$B$2:$B$2047,B$4)))</f>
        <v>0.10339540996520587</v>
      </c>
      <c r="C18" s="60">
        <f>(AVERAGEIFS('city centre offline'!$L$2:$L$2047,'city centre offline'!$A$2:$A$2047,$A18,'city centre offline'!$B$2:$B$2047,C$4)*AVERAGEIFS('all sales summary'!$I$2:$I$2047,'all sales summary'!$A$2:$A$2047,$A18,'all sales summary'!$B$2:$B$2047,C$4))/((AVERAGEIFS('overall city offline'!$L$2:$L$2047,'overall city offline'!$A$2:$A$2047,$A18,'overall city offline'!$B$2:$B$2047,C$4)*(1-AVERAGEIFS('all sales summary'!$I$2:$I$2047,'all sales summary'!$A$2:$A$2047,$A18,'all sales summary'!$B$2:$B$2047,C$4)))+(AVERAGEIFS('city centre offline'!$L$2:$L$2047,'city centre offline'!$A$2:$A$2047,$A18,'city centre offline'!$B$2:$B$2047,C$4)*AVERAGEIFS('all sales summary'!$I$2:$I$2047,'all sales summary'!$A$2:$A$2047,$A18,'all sales summary'!$B$2:$B$2047,C$4)))</f>
        <v>0.10869348824444831</v>
      </c>
      <c r="D18" s="60">
        <f>(AVERAGEIFS('city centre offline'!$L$2:$L$2047,'city centre offline'!$A$2:$A$2047,$A18,'city centre offline'!$B$2:$B$2047,D$4)*AVERAGEIFS('all sales summary'!$I$2:$I$2047,'all sales summary'!$A$2:$A$2047,$A18,'all sales summary'!$B$2:$B$2047,D$4))/((AVERAGEIFS('overall city offline'!$L$2:$L$2047,'overall city offline'!$A$2:$A$2047,$A18,'overall city offline'!$B$2:$B$2047,D$4)*(1-AVERAGEIFS('all sales summary'!$I$2:$I$2047,'all sales summary'!$A$2:$A$2047,$A18,'all sales summary'!$B$2:$B$2047,D$4)))+(AVERAGEIFS('city centre offline'!$L$2:$L$2047,'city centre offline'!$A$2:$A$2047,$A18,'city centre offline'!$B$2:$B$2047,D$4)*AVERAGEIFS('all sales summary'!$I$2:$I$2047,'all sales summary'!$A$2:$A$2047,$A18,'all sales summary'!$B$2:$B$2047,D$4)))</f>
        <v>9.848561601731462E-2</v>
      </c>
      <c r="E18" s="60">
        <f>(AVERAGEIFS('city centre offline'!$L$2:$L$2047,'city centre offline'!$A$2:$A$2047,$A18,'city centre offline'!$B$2:$B$2047,E$4)*AVERAGEIFS('all sales summary'!$I$2:$I$2047,'all sales summary'!$A$2:$A$2047,$A18,'all sales summary'!$B$2:$B$2047,E$4))/((AVERAGEIFS('overall city offline'!$L$2:$L$2047,'overall city offline'!$A$2:$A$2047,$A18,'overall city offline'!$B$2:$B$2047,E$4)*(1-AVERAGEIFS('all sales summary'!$I$2:$I$2047,'all sales summary'!$A$2:$A$2047,$A18,'all sales summary'!$B$2:$B$2047,E$4)))+(AVERAGEIFS('city centre offline'!$L$2:$L$2047,'city centre offline'!$A$2:$A$2047,$A18,'city centre offline'!$B$2:$B$2047,E$4)*AVERAGEIFS('all sales summary'!$I$2:$I$2047,'all sales summary'!$A$2:$A$2047,$A18,'all sales summary'!$B$2:$B$2047,E$4)))</f>
        <v>9.7380440312318767E-2</v>
      </c>
      <c r="F18" s="60">
        <f>(AVERAGEIFS('city centre offline'!$L$2:$L$2047,'city centre offline'!$A$2:$A$2047,$A18,'city centre offline'!$B$2:$B$2047,F$4)*AVERAGEIFS('all sales summary'!$I$2:$I$2047,'all sales summary'!$A$2:$A$2047,$A18,'all sales summary'!$B$2:$B$2047,F$4))/((AVERAGEIFS('overall city offline'!$L$2:$L$2047,'overall city offline'!$A$2:$A$2047,$A18,'overall city offline'!$B$2:$B$2047,F$4)*(1-AVERAGEIFS('all sales summary'!$I$2:$I$2047,'all sales summary'!$A$2:$A$2047,$A18,'all sales summary'!$B$2:$B$2047,F$4)))+(AVERAGEIFS('city centre offline'!$L$2:$L$2047,'city centre offline'!$A$2:$A$2047,$A18,'city centre offline'!$B$2:$B$2047,F$4)*AVERAGEIFS('all sales summary'!$I$2:$I$2047,'all sales summary'!$A$2:$A$2047,$A18,'all sales summary'!$B$2:$B$2047,F$4)))</f>
        <v>0.10731813872500494</v>
      </c>
      <c r="G18" s="60">
        <f>(AVERAGEIFS('city centre offline'!$L$2:$L$2047,'city centre offline'!$A$2:$A$2047,$A18,'city centre offline'!$B$2:$B$2047,G$4)*AVERAGEIFS('all sales summary'!$I$2:$I$2047,'all sales summary'!$A$2:$A$2047,$A18,'all sales summary'!$B$2:$B$2047,G$4))/((AVERAGEIFS('overall city offline'!$L$2:$L$2047,'overall city offline'!$A$2:$A$2047,$A18,'overall city offline'!$B$2:$B$2047,G$4)*(1-AVERAGEIFS('all sales summary'!$I$2:$I$2047,'all sales summary'!$A$2:$A$2047,$A18,'all sales summary'!$B$2:$B$2047,G$4)))+(AVERAGEIFS('city centre offline'!$L$2:$L$2047,'city centre offline'!$A$2:$A$2047,$A18,'city centre offline'!$B$2:$B$2047,G$4)*AVERAGEIFS('all sales summary'!$I$2:$I$2047,'all sales summary'!$A$2:$A$2047,$A18,'all sales summary'!$B$2:$B$2047,G$4)))</f>
        <v>0.10201342028181383</v>
      </c>
      <c r="H18" s="60">
        <f>(AVERAGEIFS('city centre offline'!$L$2:$L$2047,'city centre offline'!$A$2:$A$2047,$A18,'city centre offline'!$B$2:$B$2047,H$4)*AVERAGEIFS('all sales summary'!$I$2:$I$2047,'all sales summary'!$A$2:$A$2047,$A18,'all sales summary'!$B$2:$B$2047,H$4))/((AVERAGEIFS('overall city offline'!$L$2:$L$2047,'overall city offline'!$A$2:$A$2047,$A18,'overall city offline'!$B$2:$B$2047,H$4)*(1-AVERAGEIFS('all sales summary'!$I$2:$I$2047,'all sales summary'!$A$2:$A$2047,$A18,'all sales summary'!$B$2:$B$2047,H$4)))+(AVERAGEIFS('city centre offline'!$L$2:$L$2047,'city centre offline'!$A$2:$A$2047,$A18,'city centre offline'!$B$2:$B$2047,H$4)*AVERAGEIFS('all sales summary'!$I$2:$I$2047,'all sales summary'!$A$2:$A$2047,$A18,'all sales summary'!$B$2:$B$2047,H$4)))</f>
        <v>8.6211180215828923E-2</v>
      </c>
      <c r="I18" s="60">
        <f>(AVERAGEIFS('city centre offline'!$L$2:$L$2047,'city centre offline'!$A$2:$A$2047,$A18,'city centre offline'!$B$2:$B$2047,I$4)*AVERAGEIFS('all sales summary'!$I$2:$I$2047,'all sales summary'!$A$2:$A$2047,$A18,'all sales summary'!$B$2:$B$2047,I$4))/((AVERAGEIFS('overall city offline'!$L$2:$L$2047,'overall city offline'!$A$2:$A$2047,$A18,'overall city offline'!$B$2:$B$2047,I$4)*(1-AVERAGEIFS('all sales summary'!$I$2:$I$2047,'all sales summary'!$A$2:$A$2047,$A18,'all sales summary'!$B$2:$B$2047,I$4)))+(AVERAGEIFS('city centre offline'!$L$2:$L$2047,'city centre offline'!$A$2:$A$2047,$A18,'city centre offline'!$B$2:$B$2047,I$4)*AVERAGEIFS('all sales summary'!$I$2:$I$2047,'all sales summary'!$A$2:$A$2047,$A18,'all sales summary'!$B$2:$B$2047,I$4)))</f>
        <v>8.3358377179330687E-2</v>
      </c>
      <c r="J18" s="60">
        <f>(AVERAGEIFS('city centre offline'!$L$2:$L$2047,'city centre offline'!$A$2:$A$2047,$A18,'city centre offline'!$B$2:$B$2047,J$4)*AVERAGEIFS('all sales summary'!$I$2:$I$2047,'all sales summary'!$A$2:$A$2047,$A18,'all sales summary'!$B$2:$B$2047,J$4))/((AVERAGEIFS('overall city offline'!$L$2:$L$2047,'overall city offline'!$A$2:$A$2047,$A18,'overall city offline'!$B$2:$B$2047,J$4)*(1-AVERAGEIFS('all sales summary'!$I$2:$I$2047,'all sales summary'!$A$2:$A$2047,$A18,'all sales summary'!$B$2:$B$2047,J$4)))+(AVERAGEIFS('city centre offline'!$L$2:$L$2047,'city centre offline'!$A$2:$A$2047,$A18,'city centre offline'!$B$2:$B$2047,J$4)*AVERAGEIFS('all sales summary'!$I$2:$I$2047,'all sales summary'!$A$2:$A$2047,$A18,'all sales summary'!$B$2:$B$2047,J$4)))</f>
        <v>8.6778953076652038E-2</v>
      </c>
      <c r="K18" s="60">
        <f>(AVERAGEIFS('city centre offline'!$L$2:$L$2047,'city centre offline'!$A$2:$A$2047,$A18,'city centre offline'!$B$2:$B$2047,K$4)*AVERAGEIFS('all sales summary'!$I$2:$I$2047,'all sales summary'!$A$2:$A$2047,$A18,'all sales summary'!$B$2:$B$2047,K$4))/((AVERAGEIFS('overall city offline'!$L$2:$L$2047,'overall city offline'!$A$2:$A$2047,$A18,'overall city offline'!$B$2:$B$2047,K$4)*(1-AVERAGEIFS('all sales summary'!$I$2:$I$2047,'all sales summary'!$A$2:$A$2047,$A18,'all sales summary'!$B$2:$B$2047,K$4)))+(AVERAGEIFS('city centre offline'!$L$2:$L$2047,'city centre offline'!$A$2:$A$2047,$A18,'city centre offline'!$B$2:$B$2047,K$4)*AVERAGEIFS('all sales summary'!$I$2:$I$2047,'all sales summary'!$A$2:$A$2047,$A18,'all sales summary'!$B$2:$B$2047,K$4)))</f>
        <v>0.10960045186132089</v>
      </c>
      <c r="L18" s="60">
        <f>(AVERAGEIFS('city centre offline'!$L$2:$L$2047,'city centre offline'!$A$2:$A$2047,$A18,'city centre offline'!$B$2:$B$2047,L$4)*AVERAGEIFS('all sales summary'!$I$2:$I$2047,'all sales summary'!$A$2:$A$2047,$A18,'all sales summary'!$B$2:$B$2047,L$4))/((AVERAGEIFS('overall city offline'!$L$2:$L$2047,'overall city offline'!$A$2:$A$2047,$A18,'overall city offline'!$B$2:$B$2047,L$4)*(1-AVERAGEIFS('all sales summary'!$I$2:$I$2047,'all sales summary'!$A$2:$A$2047,$A18,'all sales summary'!$B$2:$B$2047,L$4)))+(AVERAGEIFS('city centre offline'!$L$2:$L$2047,'city centre offline'!$A$2:$A$2047,$A18,'city centre offline'!$B$2:$B$2047,L$4)*AVERAGEIFS('all sales summary'!$I$2:$I$2047,'all sales summary'!$A$2:$A$2047,$A18,'all sales summary'!$B$2:$B$2047,L$4)))</f>
        <v>0.10620350259087767</v>
      </c>
      <c r="M18" s="60">
        <f>(AVERAGEIFS('city centre offline'!$L$2:$L$2047,'city centre offline'!$A$2:$A$2047,$A18,'city centre offline'!$B$2:$B$2047,M$4)*AVERAGEIFS('all sales summary'!$I$2:$I$2047,'all sales summary'!$A$2:$A$2047,$A18,'all sales summary'!$B$2:$B$2047,M$4))/((AVERAGEIFS('overall city offline'!$L$2:$L$2047,'overall city offline'!$A$2:$A$2047,$A18,'overall city offline'!$B$2:$B$2047,M$4)*(1-AVERAGEIFS('all sales summary'!$I$2:$I$2047,'all sales summary'!$A$2:$A$2047,$A18,'all sales summary'!$B$2:$B$2047,M$4)))+(AVERAGEIFS('city centre offline'!$L$2:$L$2047,'city centre offline'!$A$2:$A$2047,$A18,'city centre offline'!$B$2:$B$2047,M$4)*AVERAGEIFS('all sales summary'!$I$2:$I$2047,'all sales summary'!$A$2:$A$2047,$A18,'all sales summary'!$B$2:$B$2047,M$4)))</f>
        <v>8.7535464218156125E-2</v>
      </c>
      <c r="N18" s="60">
        <f>(AVERAGEIFS('city centre offline'!$L$2:$L$2047,'city centre offline'!$A$2:$A$2047,$A18,'city centre offline'!$B$2:$B$2047,N$4)*AVERAGEIFS('all sales summary'!$I$2:$I$2047,'all sales summary'!$A$2:$A$2047,$A18,'all sales summary'!$B$2:$B$2047,N$4))/((AVERAGEIFS('overall city offline'!$L$2:$L$2047,'overall city offline'!$A$2:$A$2047,$A18,'overall city offline'!$B$2:$B$2047,N$4)*(1-AVERAGEIFS('all sales summary'!$I$2:$I$2047,'all sales summary'!$A$2:$A$2047,$A18,'all sales summary'!$B$2:$B$2047,N$4)))+(AVERAGEIFS('city centre offline'!$L$2:$L$2047,'city centre offline'!$A$2:$A$2047,$A18,'city centre offline'!$B$2:$B$2047,N$4)*AVERAGEIFS('all sales summary'!$I$2:$I$2047,'all sales summary'!$A$2:$A$2047,$A18,'all sales summary'!$B$2:$B$2047,N$4)))</f>
        <v>0.10532242804136438</v>
      </c>
      <c r="O18" s="60">
        <f>(AVERAGEIFS('city centre offline'!$L$2:$L$2047,'city centre offline'!$A$2:$A$2047,$A18,'city centre offline'!$B$2:$B$2047,O$4)*AVERAGEIFS('all sales summary'!$I$2:$I$2047,'all sales summary'!$A$2:$A$2047,$A18,'all sales summary'!$B$2:$B$2047,O$4))/((AVERAGEIFS('overall city offline'!$L$2:$L$2047,'overall city offline'!$A$2:$A$2047,$A18,'overall city offline'!$B$2:$B$2047,O$4)*(1-AVERAGEIFS('all sales summary'!$I$2:$I$2047,'all sales summary'!$A$2:$A$2047,$A18,'all sales summary'!$B$2:$B$2047,O$4)))+(AVERAGEIFS('city centre offline'!$L$2:$L$2047,'city centre offline'!$A$2:$A$2047,$A18,'city centre offline'!$B$2:$B$2047,O$4)*AVERAGEIFS('all sales summary'!$I$2:$I$2047,'all sales summary'!$A$2:$A$2047,$A18,'all sales summary'!$B$2:$B$2047,O$4)))</f>
        <v>0.10945454033106487</v>
      </c>
      <c r="P18" s="60">
        <f>(AVERAGEIFS('city centre offline'!$L$2:$L$2047,'city centre offline'!$A$2:$A$2047,$A18,'city centre offline'!$B$2:$B$2047,P$4)*AVERAGEIFS('all sales summary'!$I$2:$I$2047,'all sales summary'!$A$2:$A$2047,$A18,'all sales summary'!$B$2:$B$2047,P$4))/((AVERAGEIFS('overall city offline'!$L$2:$L$2047,'overall city offline'!$A$2:$A$2047,$A18,'overall city offline'!$B$2:$B$2047,P$4)*(1-AVERAGEIFS('all sales summary'!$I$2:$I$2047,'all sales summary'!$A$2:$A$2047,$A18,'all sales summary'!$B$2:$B$2047,P$4)))+(AVERAGEIFS('city centre offline'!$L$2:$L$2047,'city centre offline'!$A$2:$A$2047,$A18,'city centre offline'!$B$2:$B$2047,P$4)*AVERAGEIFS('all sales summary'!$I$2:$I$2047,'all sales summary'!$A$2:$A$2047,$A18,'all sales summary'!$B$2:$B$2047,P$4)))</f>
        <v>9.7257092332812739E-2</v>
      </c>
      <c r="Q18" s="60">
        <f>(AVERAGEIFS('city centre offline'!$L$2:$L$2047,'city centre offline'!$A$2:$A$2047,$A18,'city centre offline'!$B$2:$B$2047,Q$4)*AVERAGEIFS('all sales summary'!$I$2:$I$2047,'all sales summary'!$A$2:$A$2047,$A18,'all sales summary'!$B$2:$B$2047,Q$4))/((AVERAGEIFS('overall city offline'!$L$2:$L$2047,'overall city offline'!$A$2:$A$2047,$A18,'overall city offline'!$B$2:$B$2047,Q$4)*(1-AVERAGEIFS('all sales summary'!$I$2:$I$2047,'all sales summary'!$A$2:$A$2047,$A18,'all sales summary'!$B$2:$B$2047,Q$4)))+(AVERAGEIFS('city centre offline'!$L$2:$L$2047,'city centre offline'!$A$2:$A$2047,$A18,'city centre offline'!$B$2:$B$2047,Q$4)*AVERAGEIFS('all sales summary'!$I$2:$I$2047,'all sales summary'!$A$2:$A$2047,$A18,'all sales summary'!$B$2:$B$2047,Q$4)))</f>
        <v>8.2522162891681516E-2</v>
      </c>
      <c r="R18" s="60">
        <f>(AVERAGEIFS('city centre offline'!$L$2:$L$2047,'city centre offline'!$A$2:$A$2047,$A18,'city centre offline'!$B$2:$B$2047,R$4)*AVERAGEIFS('all sales summary'!$I$2:$I$2047,'all sales summary'!$A$2:$A$2047,$A18,'all sales summary'!$B$2:$B$2047,R$4))/((AVERAGEIFS('overall city offline'!$L$2:$L$2047,'overall city offline'!$A$2:$A$2047,$A18,'overall city offline'!$B$2:$B$2047,R$4)*(1-AVERAGEIFS('all sales summary'!$I$2:$I$2047,'all sales summary'!$A$2:$A$2047,$A18,'all sales summary'!$B$2:$B$2047,R$4)))+(AVERAGEIFS('city centre offline'!$L$2:$L$2047,'city centre offline'!$A$2:$A$2047,$A18,'city centre offline'!$B$2:$B$2047,R$4)*AVERAGEIFS('all sales summary'!$I$2:$I$2047,'all sales summary'!$A$2:$A$2047,$A18,'all sales summary'!$B$2:$B$2047,R$4)))</f>
        <v>8.0581349743659172E-2</v>
      </c>
      <c r="S18" s="60">
        <f>(AVERAGEIFS('city centre offline'!$L$2:$L$2047,'city centre offline'!$A$2:$A$2047,$A18,'city centre offline'!$B$2:$B$2047,S$4)*AVERAGEIFS('all sales summary'!$I$2:$I$2047,'all sales summary'!$A$2:$A$2047,$A18,'all sales summary'!$B$2:$B$2047,S$4))/((AVERAGEIFS('overall city offline'!$L$2:$L$2047,'overall city offline'!$A$2:$A$2047,$A18,'overall city offline'!$B$2:$B$2047,S$4)*(1-AVERAGEIFS('all sales summary'!$I$2:$I$2047,'all sales summary'!$A$2:$A$2047,$A18,'all sales summary'!$B$2:$B$2047,S$4)))+(AVERAGEIFS('city centre offline'!$L$2:$L$2047,'city centre offline'!$A$2:$A$2047,$A18,'city centre offline'!$B$2:$B$2047,S$4)*AVERAGEIFS('all sales summary'!$I$2:$I$2047,'all sales summary'!$A$2:$A$2047,$A18,'all sales summary'!$B$2:$B$2047,S$4)))</f>
        <v>8.4277573826476757E-2</v>
      </c>
      <c r="T18" s="60">
        <f>(AVERAGEIFS('city centre offline'!$L$2:$L$2047,'city centre offline'!$A$2:$A$2047,$A18,'city centre offline'!$B$2:$B$2047,T$4)*AVERAGEIFS('all sales summary'!$I$2:$I$2047,'all sales summary'!$A$2:$A$2047,$A18,'all sales summary'!$B$2:$B$2047,T$4))/((AVERAGEIFS('overall city offline'!$L$2:$L$2047,'overall city offline'!$A$2:$A$2047,$A18,'overall city offline'!$B$2:$B$2047,T$4)*(1-AVERAGEIFS('all sales summary'!$I$2:$I$2047,'all sales summary'!$A$2:$A$2047,$A18,'all sales summary'!$B$2:$B$2047,T$4)))+(AVERAGEIFS('city centre offline'!$L$2:$L$2047,'city centre offline'!$A$2:$A$2047,$A18,'city centre offline'!$B$2:$B$2047,T$4)*AVERAGEIFS('all sales summary'!$I$2:$I$2047,'all sales summary'!$A$2:$A$2047,$A18,'all sales summary'!$B$2:$B$2047,T$4)))</f>
        <v>8.2479430173870785E-2</v>
      </c>
      <c r="U18" s="60">
        <f>(AVERAGEIFS('city centre offline'!$L$2:$L$2047,'city centre offline'!$A$2:$A$2047,$A18,'city centre offline'!$B$2:$B$2047,U$4)*AVERAGEIFS('all sales summary'!$I$2:$I$2047,'all sales summary'!$A$2:$A$2047,$A18,'all sales summary'!$B$2:$B$2047,U$4))/((AVERAGEIFS('overall city offline'!$L$2:$L$2047,'overall city offline'!$A$2:$A$2047,$A18,'overall city offline'!$B$2:$B$2047,U$4)*(1-AVERAGEIFS('all sales summary'!$I$2:$I$2047,'all sales summary'!$A$2:$A$2047,$A18,'all sales summary'!$B$2:$B$2047,U$4)))+(AVERAGEIFS('city centre offline'!$L$2:$L$2047,'city centre offline'!$A$2:$A$2047,$A18,'city centre offline'!$B$2:$B$2047,U$4)*AVERAGEIFS('all sales summary'!$I$2:$I$2047,'all sales summary'!$A$2:$A$2047,$A18,'all sales summary'!$B$2:$B$2047,U$4)))</f>
        <v>8.0934601054779398E-2</v>
      </c>
      <c r="V18" s="60">
        <f>(AVERAGEIFS('city centre offline'!$L$2:$L$2047,'city centre offline'!$A$2:$A$2047,$A18,'city centre offline'!$B$2:$B$2047,V$4)*AVERAGEIFS('all sales summary'!$I$2:$I$2047,'all sales summary'!$A$2:$A$2047,$A18,'all sales summary'!$B$2:$B$2047,V$4))/((AVERAGEIFS('overall city offline'!$L$2:$L$2047,'overall city offline'!$A$2:$A$2047,$A18,'overall city offline'!$B$2:$B$2047,V$4)*(1-AVERAGEIFS('all sales summary'!$I$2:$I$2047,'all sales summary'!$A$2:$A$2047,$A18,'all sales summary'!$B$2:$B$2047,V$4)))+(AVERAGEIFS('city centre offline'!$L$2:$L$2047,'city centre offline'!$A$2:$A$2047,$A18,'city centre offline'!$B$2:$B$2047,V$4)*AVERAGEIFS('all sales summary'!$I$2:$I$2047,'all sales summary'!$A$2:$A$2047,$A18,'all sales summary'!$B$2:$B$2047,V$4)))</f>
        <v>8.5241455192988466E-2</v>
      </c>
      <c r="W18" s="60">
        <f>(AVERAGEIFS('city centre offline'!$L$2:$L$2047,'city centre offline'!$A$2:$A$2047,$A18,'city centre offline'!$B$2:$B$2047,W$4)*AVERAGEIFS('all sales summary'!$I$2:$I$2047,'all sales summary'!$A$2:$A$2047,$A18,'all sales summary'!$B$2:$B$2047,W$4))/((AVERAGEIFS('overall city offline'!$L$2:$L$2047,'overall city offline'!$A$2:$A$2047,$A18,'overall city offline'!$B$2:$B$2047,W$4)*(1-AVERAGEIFS('all sales summary'!$I$2:$I$2047,'all sales summary'!$A$2:$A$2047,$A18,'all sales summary'!$B$2:$B$2047,W$4)))+(AVERAGEIFS('city centre offline'!$L$2:$L$2047,'city centre offline'!$A$2:$A$2047,$A18,'city centre offline'!$B$2:$B$2047,W$4)*AVERAGEIFS('all sales summary'!$I$2:$I$2047,'all sales summary'!$A$2:$A$2047,$A18,'all sales summary'!$B$2:$B$2047,W$4)))</f>
        <v>0.10023916907086641</v>
      </c>
      <c r="X18" s="60">
        <f>(AVERAGEIFS('city centre offline'!$L$2:$L$2047,'city centre offline'!$A$2:$A$2047,$A18,'city centre offline'!$B$2:$B$2047,X$4)*AVERAGEIFS('all sales summary'!$I$2:$I$2047,'all sales summary'!$A$2:$A$2047,$A18,'all sales summary'!$B$2:$B$2047,X$4))/((AVERAGEIFS('overall city offline'!$L$2:$L$2047,'overall city offline'!$A$2:$A$2047,$A18,'overall city offline'!$B$2:$B$2047,X$4)*(1-AVERAGEIFS('all sales summary'!$I$2:$I$2047,'all sales summary'!$A$2:$A$2047,$A18,'all sales summary'!$B$2:$B$2047,X$4)))+(AVERAGEIFS('city centre offline'!$L$2:$L$2047,'city centre offline'!$A$2:$A$2047,$A18,'city centre offline'!$B$2:$B$2047,X$4)*AVERAGEIFS('all sales summary'!$I$2:$I$2047,'all sales summary'!$A$2:$A$2047,$A18,'all sales summary'!$B$2:$B$2047,X$4)))</f>
        <v>9.5886499410014051E-2</v>
      </c>
      <c r="Y18" s="60">
        <f>(AVERAGEIFS('city centre offline'!$L$2:$L$2047,'city centre offline'!$A$2:$A$2047,$A18,'city centre offline'!$B$2:$B$2047,Y$4)*AVERAGEIFS('all sales summary'!$I$2:$I$2047,'all sales summary'!$A$2:$A$2047,$A18,'all sales summary'!$B$2:$B$2047,Y$4))/((AVERAGEIFS('overall city offline'!$L$2:$L$2047,'overall city offline'!$A$2:$A$2047,$A18,'overall city offline'!$B$2:$B$2047,Y$4)*(1-AVERAGEIFS('all sales summary'!$I$2:$I$2047,'all sales summary'!$A$2:$A$2047,$A18,'all sales summary'!$B$2:$B$2047,Y$4)))+(AVERAGEIFS('city centre offline'!$L$2:$L$2047,'city centre offline'!$A$2:$A$2047,$A18,'city centre offline'!$B$2:$B$2047,Y$4)*AVERAGEIFS('all sales summary'!$I$2:$I$2047,'all sales summary'!$A$2:$A$2047,$A18,'all sales summary'!$B$2:$B$2047,Y$4)))</f>
        <v>8.3562689330231116E-2</v>
      </c>
      <c r="Z18" s="60">
        <f>(AVERAGEIFS('city centre offline'!$L$2:$L$2047,'city centre offline'!$A$2:$A$2047,$A18,'city centre offline'!$B$2:$B$2047,Z$4)*AVERAGEIFS('all sales summary'!$I$2:$I$2047,'all sales summary'!$A$2:$A$2047,$A18,'all sales summary'!$B$2:$B$2047,Z$4))/((AVERAGEIFS('overall city offline'!$L$2:$L$2047,'overall city offline'!$A$2:$A$2047,$A18,'overall city offline'!$B$2:$B$2047,Z$4)*(1-AVERAGEIFS('all sales summary'!$I$2:$I$2047,'all sales summary'!$A$2:$A$2047,$A18,'all sales summary'!$B$2:$B$2047,Z$4)))+(AVERAGEIFS('city centre offline'!$L$2:$L$2047,'city centre offline'!$A$2:$A$2047,$A18,'city centre offline'!$B$2:$B$2047,Z$4)*AVERAGEIFS('all sales summary'!$I$2:$I$2047,'all sales summary'!$A$2:$A$2047,$A18,'all sales summary'!$B$2:$B$2047,Z$4)))</f>
        <v>8.0200709419390864E-2</v>
      </c>
      <c r="AA18" s="60">
        <f>(AVERAGEIFS('city centre offline'!$L$2:$L$2047,'city centre offline'!$A$2:$A$2047,$A18,'city centre offline'!$B$2:$B$2047,AA$4)*AVERAGEIFS('all sales summary'!$I$2:$I$2047,'all sales summary'!$A$2:$A$2047,$A18,'all sales summary'!$B$2:$B$2047,AA$4))/((AVERAGEIFS('overall city offline'!$L$2:$L$2047,'overall city offline'!$A$2:$A$2047,$A18,'overall city offline'!$B$2:$B$2047,AA$4)*(1-AVERAGEIFS('all sales summary'!$I$2:$I$2047,'all sales summary'!$A$2:$A$2047,$A18,'all sales summary'!$B$2:$B$2047,AA$4)))+(AVERAGEIFS('city centre offline'!$L$2:$L$2047,'city centre offline'!$A$2:$A$2047,$A18,'city centre offline'!$B$2:$B$2047,AA$4)*AVERAGEIFS('all sales summary'!$I$2:$I$2047,'all sales summary'!$A$2:$A$2047,$A18,'all sales summary'!$B$2:$B$2047,AA$4)))</f>
        <v>8.3251193416775324E-2</v>
      </c>
      <c r="AB18" s="60">
        <f>(AVERAGEIFS('city centre offline'!$L$2:$L$2047,'city centre offline'!$A$2:$A$2047,$A18,'city centre offline'!$B$2:$B$2047,AB$4)*AVERAGEIFS('all sales summary'!$I$2:$I$2047,'all sales summary'!$A$2:$A$2047,$A18,'all sales summary'!$B$2:$B$2047,AB$4))/((AVERAGEIFS('overall city offline'!$L$2:$L$2047,'overall city offline'!$A$2:$A$2047,$A18,'overall city offline'!$B$2:$B$2047,AB$4)*(1-AVERAGEIFS('all sales summary'!$I$2:$I$2047,'all sales summary'!$A$2:$A$2047,$A18,'all sales summary'!$B$2:$B$2047,AB$4)))+(AVERAGEIFS('city centre offline'!$L$2:$L$2047,'city centre offline'!$A$2:$A$2047,$A18,'city centre offline'!$B$2:$B$2047,AB$4)*AVERAGEIFS('all sales summary'!$I$2:$I$2047,'all sales summary'!$A$2:$A$2047,$A18,'all sales summary'!$B$2:$B$2047,AB$4)))</f>
        <v>8.3914061399876352E-2</v>
      </c>
      <c r="AC18" s="60">
        <f>(AVERAGEIFS('city centre offline'!$L$2:$L$2047,'city centre offline'!$A$2:$A$2047,$A18,'city centre offline'!$B$2:$B$2047,AC$4)*AVERAGEIFS('all sales summary'!$I$2:$I$2047,'all sales summary'!$A$2:$A$2047,$A18,'all sales summary'!$B$2:$B$2047,AC$4))/((AVERAGEIFS('overall city offline'!$L$2:$L$2047,'overall city offline'!$A$2:$A$2047,$A18,'overall city offline'!$B$2:$B$2047,AC$4)*(1-AVERAGEIFS('all sales summary'!$I$2:$I$2047,'all sales summary'!$A$2:$A$2047,$A18,'all sales summary'!$B$2:$B$2047,AC$4)))+(AVERAGEIFS('city centre offline'!$L$2:$L$2047,'city centre offline'!$A$2:$A$2047,$A18,'city centre offline'!$B$2:$B$2047,AC$4)*AVERAGEIFS('all sales summary'!$I$2:$I$2047,'all sales summary'!$A$2:$A$2047,$A18,'all sales summary'!$B$2:$B$2047,AC$4)))</f>
        <v>9.0509550722846763E-2</v>
      </c>
      <c r="AD18" s="60">
        <f>(AVERAGEIFS('city centre offline'!$L$2:$L$2047,'city centre offline'!$A$2:$A$2047,$A18,'city centre offline'!$B$2:$B$2047,AD$4)*AVERAGEIFS('all sales summary'!$I$2:$I$2047,'all sales summary'!$A$2:$A$2047,$A18,'all sales summary'!$B$2:$B$2047,AD$4))/((AVERAGEIFS('overall city offline'!$L$2:$L$2047,'overall city offline'!$A$2:$A$2047,$A18,'overall city offline'!$B$2:$B$2047,AD$4)*(1-AVERAGEIFS('all sales summary'!$I$2:$I$2047,'all sales summary'!$A$2:$A$2047,$A18,'all sales summary'!$B$2:$B$2047,AD$4)))+(AVERAGEIFS('city centre offline'!$L$2:$L$2047,'city centre offline'!$A$2:$A$2047,$A18,'city centre offline'!$B$2:$B$2047,AD$4)*AVERAGEIFS('all sales summary'!$I$2:$I$2047,'all sales summary'!$A$2:$A$2047,$A18,'all sales summary'!$B$2:$B$2047,AD$4)))</f>
        <v>9.9397719443093335E-2</v>
      </c>
      <c r="AE18" s="60">
        <f>(AVERAGEIFS('city centre offline'!$L$2:$L$2047,'city centre offline'!$A$2:$A$2047,$A18,'city centre offline'!$B$2:$B$2047,AE$4)*AVERAGEIFS('all sales summary'!$I$2:$I$2047,'all sales summary'!$A$2:$A$2047,$A18,'all sales summary'!$B$2:$B$2047,AE$4))/((AVERAGEIFS('overall city offline'!$L$2:$L$2047,'overall city offline'!$A$2:$A$2047,$A18,'overall city offline'!$B$2:$B$2047,AE$4)*(1-AVERAGEIFS('all sales summary'!$I$2:$I$2047,'all sales summary'!$A$2:$A$2047,$A18,'all sales summary'!$B$2:$B$2047,AE$4)))+(AVERAGEIFS('city centre offline'!$L$2:$L$2047,'city centre offline'!$A$2:$A$2047,$A18,'city centre offline'!$B$2:$B$2047,AE$4)*AVERAGEIFS('all sales summary'!$I$2:$I$2047,'all sales summary'!$A$2:$A$2047,$A18,'all sales summary'!$B$2:$B$2047,AE$4)))</f>
        <v>9.9974218024617229E-2</v>
      </c>
      <c r="AF18" s="60">
        <f>(AVERAGEIFS('city centre offline'!$L$2:$L$2047,'city centre offline'!$A$2:$A$2047,$A18,'city centre offline'!$B$2:$B$2047,AF$4)*AVERAGEIFS('all sales summary'!$I$2:$I$2047,'all sales summary'!$A$2:$A$2047,$A18,'all sales summary'!$B$2:$B$2047,AF$4))/((AVERAGEIFS('overall city offline'!$L$2:$L$2047,'overall city offline'!$A$2:$A$2047,$A18,'overall city offline'!$B$2:$B$2047,AF$4)*(1-AVERAGEIFS('all sales summary'!$I$2:$I$2047,'all sales summary'!$A$2:$A$2047,$A18,'all sales summary'!$B$2:$B$2047,AF$4)))+(AVERAGEIFS('city centre offline'!$L$2:$L$2047,'city centre offline'!$A$2:$A$2047,$A18,'city centre offline'!$B$2:$B$2047,AF$4)*AVERAGEIFS('all sales summary'!$I$2:$I$2047,'all sales summary'!$A$2:$A$2047,$A18,'all sales summary'!$B$2:$B$2047,AF$4)))</f>
        <v>8.551420624483369E-2</v>
      </c>
      <c r="AG18" s="60">
        <f>(AVERAGEIFS('city centre offline'!$L$2:$L$2047,'city centre offline'!$A$2:$A$2047,$A18,'city centre offline'!$B$2:$B$2047,AG$4)*AVERAGEIFS('all sales summary'!$I$2:$I$2047,'all sales summary'!$A$2:$A$2047,$A18,'all sales summary'!$B$2:$B$2047,AG$4))/((AVERAGEIFS('overall city offline'!$L$2:$L$2047,'overall city offline'!$A$2:$A$2047,$A18,'overall city offline'!$B$2:$B$2047,AG$4)*(1-AVERAGEIFS('all sales summary'!$I$2:$I$2047,'all sales summary'!$A$2:$A$2047,$A18,'all sales summary'!$B$2:$B$2047,AG$4)))+(AVERAGEIFS('city centre offline'!$L$2:$L$2047,'city centre offline'!$A$2:$A$2047,$A18,'city centre offline'!$B$2:$B$2047,AG$4)*AVERAGEIFS('all sales summary'!$I$2:$I$2047,'all sales summary'!$A$2:$A$2047,$A18,'all sales summary'!$B$2:$B$2047,AG$4)))</f>
        <v>8.4296736968196534E-2</v>
      </c>
      <c r="AH18" s="60">
        <f>(AVERAGEIFS('city centre offline'!$L$2:$L$2047,'city centre offline'!$A$2:$A$2047,$A18,'city centre offline'!$B$2:$B$2047,AH$4)*AVERAGEIFS('all sales summary'!$I$2:$I$2047,'all sales summary'!$A$2:$A$2047,$A18,'all sales summary'!$B$2:$B$2047,AH$4))/((AVERAGEIFS('overall city offline'!$L$2:$L$2047,'overall city offline'!$A$2:$A$2047,$A18,'overall city offline'!$B$2:$B$2047,AH$4)*(1-AVERAGEIFS('all sales summary'!$I$2:$I$2047,'all sales summary'!$A$2:$A$2047,$A18,'all sales summary'!$B$2:$B$2047,AH$4)))+(AVERAGEIFS('city centre offline'!$L$2:$L$2047,'city centre offline'!$A$2:$A$2047,$A18,'city centre offline'!$B$2:$B$2047,AH$4)*AVERAGEIFS('all sales summary'!$I$2:$I$2047,'all sales summary'!$A$2:$A$2047,$A18,'all sales summary'!$B$2:$B$2047,AH$4)))</f>
        <v>9.0245489954742769E-2</v>
      </c>
    </row>
    <row r="19" spans="1:34" x14ac:dyDescent="0.3">
      <c r="A19" t="s">
        <v>21</v>
      </c>
      <c r="B19" s="60">
        <f>(AVERAGEIFS('city centre offline'!$L$2:$L$2047,'city centre offline'!$A$2:$A$2047,$A19,'city centre offline'!$B$2:$B$2047,B$4)*AVERAGEIFS('all sales summary'!$I$2:$I$2047,'all sales summary'!$A$2:$A$2047,$A19,'all sales summary'!$B$2:$B$2047,B$4))/((AVERAGEIFS('overall city offline'!$L$2:$L$2047,'overall city offline'!$A$2:$A$2047,$A19,'overall city offline'!$B$2:$B$2047,B$4)*(1-AVERAGEIFS('all sales summary'!$I$2:$I$2047,'all sales summary'!$A$2:$A$2047,$A19,'all sales summary'!$B$2:$B$2047,B$4)))+(AVERAGEIFS('city centre offline'!$L$2:$L$2047,'city centre offline'!$A$2:$A$2047,$A19,'city centre offline'!$B$2:$B$2047,B$4)*AVERAGEIFS('all sales summary'!$I$2:$I$2047,'all sales summary'!$A$2:$A$2047,$A19,'all sales summary'!$B$2:$B$2047,B$4)))</f>
        <v>4.9365342664061319E-2</v>
      </c>
      <c r="C19" s="60">
        <f>(AVERAGEIFS('city centre offline'!$L$2:$L$2047,'city centre offline'!$A$2:$A$2047,$A19,'city centre offline'!$B$2:$B$2047,C$4)*AVERAGEIFS('all sales summary'!$I$2:$I$2047,'all sales summary'!$A$2:$A$2047,$A19,'all sales summary'!$B$2:$B$2047,C$4))/((AVERAGEIFS('overall city offline'!$L$2:$L$2047,'overall city offline'!$A$2:$A$2047,$A19,'overall city offline'!$B$2:$B$2047,C$4)*(1-AVERAGEIFS('all sales summary'!$I$2:$I$2047,'all sales summary'!$A$2:$A$2047,$A19,'all sales summary'!$B$2:$B$2047,C$4)))+(AVERAGEIFS('city centre offline'!$L$2:$L$2047,'city centre offline'!$A$2:$A$2047,$A19,'city centre offline'!$B$2:$B$2047,C$4)*AVERAGEIFS('all sales summary'!$I$2:$I$2047,'all sales summary'!$A$2:$A$2047,$A19,'all sales summary'!$B$2:$B$2047,C$4)))</f>
        <v>5.4790265878646487E-2</v>
      </c>
      <c r="D19" s="60">
        <f>(AVERAGEIFS('city centre offline'!$L$2:$L$2047,'city centre offline'!$A$2:$A$2047,$A19,'city centre offline'!$B$2:$B$2047,D$4)*AVERAGEIFS('all sales summary'!$I$2:$I$2047,'all sales summary'!$A$2:$A$2047,$A19,'all sales summary'!$B$2:$B$2047,D$4))/((AVERAGEIFS('overall city offline'!$L$2:$L$2047,'overall city offline'!$A$2:$A$2047,$A19,'overall city offline'!$B$2:$B$2047,D$4)*(1-AVERAGEIFS('all sales summary'!$I$2:$I$2047,'all sales summary'!$A$2:$A$2047,$A19,'all sales summary'!$B$2:$B$2047,D$4)))+(AVERAGEIFS('city centre offline'!$L$2:$L$2047,'city centre offline'!$A$2:$A$2047,$A19,'city centre offline'!$B$2:$B$2047,D$4)*AVERAGEIFS('all sales summary'!$I$2:$I$2047,'all sales summary'!$A$2:$A$2047,$A19,'all sales summary'!$B$2:$B$2047,D$4)))</f>
        <v>5.1670140979612575E-2</v>
      </c>
      <c r="E19" s="60">
        <f>(AVERAGEIFS('city centre offline'!$L$2:$L$2047,'city centre offline'!$A$2:$A$2047,$A19,'city centre offline'!$B$2:$B$2047,E$4)*AVERAGEIFS('all sales summary'!$I$2:$I$2047,'all sales summary'!$A$2:$A$2047,$A19,'all sales summary'!$B$2:$B$2047,E$4))/((AVERAGEIFS('overall city offline'!$L$2:$L$2047,'overall city offline'!$A$2:$A$2047,$A19,'overall city offline'!$B$2:$B$2047,E$4)*(1-AVERAGEIFS('all sales summary'!$I$2:$I$2047,'all sales summary'!$A$2:$A$2047,$A19,'all sales summary'!$B$2:$B$2047,E$4)))+(AVERAGEIFS('city centre offline'!$L$2:$L$2047,'city centre offline'!$A$2:$A$2047,$A19,'city centre offline'!$B$2:$B$2047,E$4)*AVERAGEIFS('all sales summary'!$I$2:$I$2047,'all sales summary'!$A$2:$A$2047,$A19,'all sales summary'!$B$2:$B$2047,E$4)))</f>
        <v>4.8645323594384594E-2</v>
      </c>
      <c r="F19" s="60">
        <f>(AVERAGEIFS('city centre offline'!$L$2:$L$2047,'city centre offline'!$A$2:$A$2047,$A19,'city centre offline'!$B$2:$B$2047,F$4)*AVERAGEIFS('all sales summary'!$I$2:$I$2047,'all sales summary'!$A$2:$A$2047,$A19,'all sales summary'!$B$2:$B$2047,F$4))/((AVERAGEIFS('overall city offline'!$L$2:$L$2047,'overall city offline'!$A$2:$A$2047,$A19,'overall city offline'!$B$2:$B$2047,F$4)*(1-AVERAGEIFS('all sales summary'!$I$2:$I$2047,'all sales summary'!$A$2:$A$2047,$A19,'all sales summary'!$B$2:$B$2047,F$4)))+(AVERAGEIFS('city centre offline'!$L$2:$L$2047,'city centre offline'!$A$2:$A$2047,$A19,'city centre offline'!$B$2:$B$2047,F$4)*AVERAGEIFS('all sales summary'!$I$2:$I$2047,'all sales summary'!$A$2:$A$2047,$A19,'all sales summary'!$B$2:$B$2047,F$4)))</f>
        <v>5.2957339226878272E-2</v>
      </c>
      <c r="G19" s="60">
        <f>(AVERAGEIFS('city centre offline'!$L$2:$L$2047,'city centre offline'!$A$2:$A$2047,$A19,'city centre offline'!$B$2:$B$2047,G$4)*AVERAGEIFS('all sales summary'!$I$2:$I$2047,'all sales summary'!$A$2:$A$2047,$A19,'all sales summary'!$B$2:$B$2047,G$4))/((AVERAGEIFS('overall city offline'!$L$2:$L$2047,'overall city offline'!$A$2:$A$2047,$A19,'overall city offline'!$B$2:$B$2047,G$4)*(1-AVERAGEIFS('all sales summary'!$I$2:$I$2047,'all sales summary'!$A$2:$A$2047,$A19,'all sales summary'!$B$2:$B$2047,G$4)))+(AVERAGEIFS('city centre offline'!$L$2:$L$2047,'city centre offline'!$A$2:$A$2047,$A19,'city centre offline'!$B$2:$B$2047,G$4)*AVERAGEIFS('all sales summary'!$I$2:$I$2047,'all sales summary'!$A$2:$A$2047,$A19,'all sales summary'!$B$2:$B$2047,G$4)))</f>
        <v>4.8854706002586082E-2</v>
      </c>
      <c r="H19" s="60">
        <f>(AVERAGEIFS('city centre offline'!$L$2:$L$2047,'city centre offline'!$A$2:$A$2047,$A19,'city centre offline'!$B$2:$B$2047,H$4)*AVERAGEIFS('all sales summary'!$I$2:$I$2047,'all sales summary'!$A$2:$A$2047,$A19,'all sales summary'!$B$2:$B$2047,H$4))/((AVERAGEIFS('overall city offline'!$L$2:$L$2047,'overall city offline'!$A$2:$A$2047,$A19,'overall city offline'!$B$2:$B$2047,H$4)*(1-AVERAGEIFS('all sales summary'!$I$2:$I$2047,'all sales summary'!$A$2:$A$2047,$A19,'all sales summary'!$B$2:$B$2047,H$4)))+(AVERAGEIFS('city centre offline'!$L$2:$L$2047,'city centre offline'!$A$2:$A$2047,$A19,'city centre offline'!$B$2:$B$2047,H$4)*AVERAGEIFS('all sales summary'!$I$2:$I$2047,'all sales summary'!$A$2:$A$2047,$A19,'all sales summary'!$B$2:$B$2047,H$4)))</f>
        <v>4.5888820954909669E-2</v>
      </c>
      <c r="I19" s="60">
        <f>(AVERAGEIFS('city centre offline'!$L$2:$L$2047,'city centre offline'!$A$2:$A$2047,$A19,'city centre offline'!$B$2:$B$2047,I$4)*AVERAGEIFS('all sales summary'!$I$2:$I$2047,'all sales summary'!$A$2:$A$2047,$A19,'all sales summary'!$B$2:$B$2047,I$4))/((AVERAGEIFS('overall city offline'!$L$2:$L$2047,'overall city offline'!$A$2:$A$2047,$A19,'overall city offline'!$B$2:$B$2047,I$4)*(1-AVERAGEIFS('all sales summary'!$I$2:$I$2047,'all sales summary'!$A$2:$A$2047,$A19,'all sales summary'!$B$2:$B$2047,I$4)))+(AVERAGEIFS('city centre offline'!$L$2:$L$2047,'city centre offline'!$A$2:$A$2047,$A19,'city centre offline'!$B$2:$B$2047,I$4)*AVERAGEIFS('all sales summary'!$I$2:$I$2047,'all sales summary'!$A$2:$A$2047,$A19,'all sales summary'!$B$2:$B$2047,I$4)))</f>
        <v>4.591139026009014E-2</v>
      </c>
      <c r="J19" s="60">
        <f>(AVERAGEIFS('city centre offline'!$L$2:$L$2047,'city centre offline'!$A$2:$A$2047,$A19,'city centre offline'!$B$2:$B$2047,J$4)*AVERAGEIFS('all sales summary'!$I$2:$I$2047,'all sales summary'!$A$2:$A$2047,$A19,'all sales summary'!$B$2:$B$2047,J$4))/((AVERAGEIFS('overall city offline'!$L$2:$L$2047,'overall city offline'!$A$2:$A$2047,$A19,'overall city offline'!$B$2:$B$2047,J$4)*(1-AVERAGEIFS('all sales summary'!$I$2:$I$2047,'all sales summary'!$A$2:$A$2047,$A19,'all sales summary'!$B$2:$B$2047,J$4)))+(AVERAGEIFS('city centre offline'!$L$2:$L$2047,'city centre offline'!$A$2:$A$2047,$A19,'city centre offline'!$B$2:$B$2047,J$4)*AVERAGEIFS('all sales summary'!$I$2:$I$2047,'all sales summary'!$A$2:$A$2047,$A19,'all sales summary'!$B$2:$B$2047,J$4)))</f>
        <v>4.8196028380238225E-2</v>
      </c>
      <c r="K19" s="60">
        <f>(AVERAGEIFS('city centre offline'!$L$2:$L$2047,'city centre offline'!$A$2:$A$2047,$A19,'city centre offline'!$B$2:$B$2047,K$4)*AVERAGEIFS('all sales summary'!$I$2:$I$2047,'all sales summary'!$A$2:$A$2047,$A19,'all sales summary'!$B$2:$B$2047,K$4))/((AVERAGEIFS('overall city offline'!$L$2:$L$2047,'overall city offline'!$A$2:$A$2047,$A19,'overall city offline'!$B$2:$B$2047,K$4)*(1-AVERAGEIFS('all sales summary'!$I$2:$I$2047,'all sales summary'!$A$2:$A$2047,$A19,'all sales summary'!$B$2:$B$2047,K$4)))+(AVERAGEIFS('city centre offline'!$L$2:$L$2047,'city centre offline'!$A$2:$A$2047,$A19,'city centre offline'!$B$2:$B$2047,K$4)*AVERAGEIFS('all sales summary'!$I$2:$I$2047,'all sales summary'!$A$2:$A$2047,$A19,'all sales summary'!$B$2:$B$2047,K$4)))</f>
        <v>5.2216099323951028E-2</v>
      </c>
      <c r="L19" s="60">
        <f>(AVERAGEIFS('city centre offline'!$L$2:$L$2047,'city centre offline'!$A$2:$A$2047,$A19,'city centre offline'!$B$2:$B$2047,L$4)*AVERAGEIFS('all sales summary'!$I$2:$I$2047,'all sales summary'!$A$2:$A$2047,$A19,'all sales summary'!$B$2:$B$2047,L$4))/((AVERAGEIFS('overall city offline'!$L$2:$L$2047,'overall city offline'!$A$2:$A$2047,$A19,'overall city offline'!$B$2:$B$2047,L$4)*(1-AVERAGEIFS('all sales summary'!$I$2:$I$2047,'all sales summary'!$A$2:$A$2047,$A19,'all sales summary'!$B$2:$B$2047,L$4)))+(AVERAGEIFS('city centre offline'!$L$2:$L$2047,'city centre offline'!$A$2:$A$2047,$A19,'city centre offline'!$B$2:$B$2047,L$4)*AVERAGEIFS('all sales summary'!$I$2:$I$2047,'all sales summary'!$A$2:$A$2047,$A19,'all sales summary'!$B$2:$B$2047,L$4)))</f>
        <v>5.0439108954778267E-2</v>
      </c>
      <c r="M19" s="60">
        <f>(AVERAGEIFS('city centre offline'!$L$2:$L$2047,'city centre offline'!$A$2:$A$2047,$A19,'city centre offline'!$B$2:$B$2047,M$4)*AVERAGEIFS('all sales summary'!$I$2:$I$2047,'all sales summary'!$A$2:$A$2047,$A19,'all sales summary'!$B$2:$B$2047,M$4))/((AVERAGEIFS('overall city offline'!$L$2:$L$2047,'overall city offline'!$A$2:$A$2047,$A19,'overall city offline'!$B$2:$B$2047,M$4)*(1-AVERAGEIFS('all sales summary'!$I$2:$I$2047,'all sales summary'!$A$2:$A$2047,$A19,'all sales summary'!$B$2:$B$2047,M$4)))+(AVERAGEIFS('city centre offline'!$L$2:$L$2047,'city centre offline'!$A$2:$A$2047,$A19,'city centre offline'!$B$2:$B$2047,M$4)*AVERAGEIFS('all sales summary'!$I$2:$I$2047,'all sales summary'!$A$2:$A$2047,$A19,'all sales summary'!$B$2:$B$2047,M$4)))</f>
        <v>4.4123925270338121E-2</v>
      </c>
      <c r="N19" s="60">
        <f>(AVERAGEIFS('city centre offline'!$L$2:$L$2047,'city centre offline'!$A$2:$A$2047,$A19,'city centre offline'!$B$2:$B$2047,N$4)*AVERAGEIFS('all sales summary'!$I$2:$I$2047,'all sales summary'!$A$2:$A$2047,$A19,'all sales summary'!$B$2:$B$2047,N$4))/((AVERAGEIFS('overall city offline'!$L$2:$L$2047,'overall city offline'!$A$2:$A$2047,$A19,'overall city offline'!$B$2:$B$2047,N$4)*(1-AVERAGEIFS('all sales summary'!$I$2:$I$2047,'all sales summary'!$A$2:$A$2047,$A19,'all sales summary'!$B$2:$B$2047,N$4)))+(AVERAGEIFS('city centre offline'!$L$2:$L$2047,'city centre offline'!$A$2:$A$2047,$A19,'city centre offline'!$B$2:$B$2047,N$4)*AVERAGEIFS('all sales summary'!$I$2:$I$2047,'all sales summary'!$A$2:$A$2047,$A19,'all sales summary'!$B$2:$B$2047,N$4)))</f>
        <v>4.9045975583001812E-2</v>
      </c>
      <c r="O19" s="60">
        <f>(AVERAGEIFS('city centre offline'!$L$2:$L$2047,'city centre offline'!$A$2:$A$2047,$A19,'city centre offline'!$B$2:$B$2047,O$4)*AVERAGEIFS('all sales summary'!$I$2:$I$2047,'all sales summary'!$A$2:$A$2047,$A19,'all sales summary'!$B$2:$B$2047,O$4))/((AVERAGEIFS('overall city offline'!$L$2:$L$2047,'overall city offline'!$A$2:$A$2047,$A19,'overall city offline'!$B$2:$B$2047,O$4)*(1-AVERAGEIFS('all sales summary'!$I$2:$I$2047,'all sales summary'!$A$2:$A$2047,$A19,'all sales summary'!$B$2:$B$2047,O$4)))+(AVERAGEIFS('city centre offline'!$L$2:$L$2047,'city centre offline'!$A$2:$A$2047,$A19,'city centre offline'!$B$2:$B$2047,O$4)*AVERAGEIFS('all sales summary'!$I$2:$I$2047,'all sales summary'!$A$2:$A$2047,$A19,'all sales summary'!$B$2:$B$2047,O$4)))</f>
        <v>5.1643911130152167E-2</v>
      </c>
      <c r="P19" s="60">
        <f>(AVERAGEIFS('city centre offline'!$L$2:$L$2047,'city centre offline'!$A$2:$A$2047,$A19,'city centre offline'!$B$2:$B$2047,P$4)*AVERAGEIFS('all sales summary'!$I$2:$I$2047,'all sales summary'!$A$2:$A$2047,$A19,'all sales summary'!$B$2:$B$2047,P$4))/((AVERAGEIFS('overall city offline'!$L$2:$L$2047,'overall city offline'!$A$2:$A$2047,$A19,'overall city offline'!$B$2:$B$2047,P$4)*(1-AVERAGEIFS('all sales summary'!$I$2:$I$2047,'all sales summary'!$A$2:$A$2047,$A19,'all sales summary'!$B$2:$B$2047,P$4)))+(AVERAGEIFS('city centre offline'!$L$2:$L$2047,'city centre offline'!$A$2:$A$2047,$A19,'city centre offline'!$B$2:$B$2047,P$4)*AVERAGEIFS('all sales summary'!$I$2:$I$2047,'all sales summary'!$A$2:$A$2047,$A19,'all sales summary'!$B$2:$B$2047,P$4)))</f>
        <v>3.7013723927067338E-2</v>
      </c>
      <c r="Q19" s="60">
        <f>(AVERAGEIFS('city centre offline'!$L$2:$L$2047,'city centre offline'!$A$2:$A$2047,$A19,'city centre offline'!$B$2:$B$2047,Q$4)*AVERAGEIFS('all sales summary'!$I$2:$I$2047,'all sales summary'!$A$2:$A$2047,$A19,'all sales summary'!$B$2:$B$2047,Q$4))/((AVERAGEIFS('overall city offline'!$L$2:$L$2047,'overall city offline'!$A$2:$A$2047,$A19,'overall city offline'!$B$2:$B$2047,Q$4)*(1-AVERAGEIFS('all sales summary'!$I$2:$I$2047,'all sales summary'!$A$2:$A$2047,$A19,'all sales summary'!$B$2:$B$2047,Q$4)))+(AVERAGEIFS('city centre offline'!$L$2:$L$2047,'city centre offline'!$A$2:$A$2047,$A19,'city centre offline'!$B$2:$B$2047,Q$4)*AVERAGEIFS('all sales summary'!$I$2:$I$2047,'all sales summary'!$A$2:$A$2047,$A19,'all sales summary'!$B$2:$B$2047,Q$4)))</f>
        <v>2.0073941520347607E-2</v>
      </c>
      <c r="R19" s="60">
        <f>(AVERAGEIFS('city centre offline'!$L$2:$L$2047,'city centre offline'!$A$2:$A$2047,$A19,'city centre offline'!$B$2:$B$2047,R$4)*AVERAGEIFS('all sales summary'!$I$2:$I$2047,'all sales summary'!$A$2:$A$2047,$A19,'all sales summary'!$B$2:$B$2047,R$4))/((AVERAGEIFS('overall city offline'!$L$2:$L$2047,'overall city offline'!$A$2:$A$2047,$A19,'overall city offline'!$B$2:$B$2047,R$4)*(1-AVERAGEIFS('all sales summary'!$I$2:$I$2047,'all sales summary'!$A$2:$A$2047,$A19,'all sales summary'!$B$2:$B$2047,R$4)))+(AVERAGEIFS('city centre offline'!$L$2:$L$2047,'city centre offline'!$A$2:$A$2047,$A19,'city centre offline'!$B$2:$B$2047,R$4)*AVERAGEIFS('all sales summary'!$I$2:$I$2047,'all sales summary'!$A$2:$A$2047,$A19,'all sales summary'!$B$2:$B$2047,R$4)))</f>
        <v>1.9639905608522364E-2</v>
      </c>
      <c r="S19" s="60">
        <f>(AVERAGEIFS('city centre offline'!$L$2:$L$2047,'city centre offline'!$A$2:$A$2047,$A19,'city centre offline'!$B$2:$B$2047,S$4)*AVERAGEIFS('all sales summary'!$I$2:$I$2047,'all sales summary'!$A$2:$A$2047,$A19,'all sales summary'!$B$2:$B$2047,S$4))/((AVERAGEIFS('overall city offline'!$L$2:$L$2047,'overall city offline'!$A$2:$A$2047,$A19,'overall city offline'!$B$2:$B$2047,S$4)*(1-AVERAGEIFS('all sales summary'!$I$2:$I$2047,'all sales summary'!$A$2:$A$2047,$A19,'all sales summary'!$B$2:$B$2047,S$4)))+(AVERAGEIFS('city centre offline'!$L$2:$L$2047,'city centre offline'!$A$2:$A$2047,$A19,'city centre offline'!$B$2:$B$2047,S$4)*AVERAGEIFS('all sales summary'!$I$2:$I$2047,'all sales summary'!$A$2:$A$2047,$A19,'all sales summary'!$B$2:$B$2047,S$4)))</f>
        <v>2.1296353462077783E-2</v>
      </c>
      <c r="T19" s="60">
        <f>(AVERAGEIFS('city centre offline'!$L$2:$L$2047,'city centre offline'!$A$2:$A$2047,$A19,'city centre offline'!$B$2:$B$2047,T$4)*AVERAGEIFS('all sales summary'!$I$2:$I$2047,'all sales summary'!$A$2:$A$2047,$A19,'all sales summary'!$B$2:$B$2047,T$4))/((AVERAGEIFS('overall city offline'!$L$2:$L$2047,'overall city offline'!$A$2:$A$2047,$A19,'overall city offline'!$B$2:$B$2047,T$4)*(1-AVERAGEIFS('all sales summary'!$I$2:$I$2047,'all sales summary'!$A$2:$A$2047,$A19,'all sales summary'!$B$2:$B$2047,T$4)))+(AVERAGEIFS('city centre offline'!$L$2:$L$2047,'city centre offline'!$A$2:$A$2047,$A19,'city centre offline'!$B$2:$B$2047,T$4)*AVERAGEIFS('all sales summary'!$I$2:$I$2047,'all sales summary'!$A$2:$A$2047,$A19,'all sales summary'!$B$2:$B$2047,T$4)))</f>
        <v>2.6259222943946864E-2</v>
      </c>
      <c r="U19" s="60">
        <f>(AVERAGEIFS('city centre offline'!$L$2:$L$2047,'city centre offline'!$A$2:$A$2047,$A19,'city centre offline'!$B$2:$B$2047,U$4)*AVERAGEIFS('all sales summary'!$I$2:$I$2047,'all sales summary'!$A$2:$A$2047,$A19,'all sales summary'!$B$2:$B$2047,U$4))/((AVERAGEIFS('overall city offline'!$L$2:$L$2047,'overall city offline'!$A$2:$A$2047,$A19,'overall city offline'!$B$2:$B$2047,U$4)*(1-AVERAGEIFS('all sales summary'!$I$2:$I$2047,'all sales summary'!$A$2:$A$2047,$A19,'all sales summary'!$B$2:$B$2047,U$4)))+(AVERAGEIFS('city centre offline'!$L$2:$L$2047,'city centre offline'!$A$2:$A$2047,$A19,'city centre offline'!$B$2:$B$2047,U$4)*AVERAGEIFS('all sales summary'!$I$2:$I$2047,'all sales summary'!$A$2:$A$2047,$A19,'all sales summary'!$B$2:$B$2047,U$4)))</f>
        <v>3.1098900305805022E-2</v>
      </c>
      <c r="V19" s="60">
        <f>(AVERAGEIFS('city centre offline'!$L$2:$L$2047,'city centre offline'!$A$2:$A$2047,$A19,'city centre offline'!$B$2:$B$2047,V$4)*AVERAGEIFS('all sales summary'!$I$2:$I$2047,'all sales summary'!$A$2:$A$2047,$A19,'all sales summary'!$B$2:$B$2047,V$4))/((AVERAGEIFS('overall city offline'!$L$2:$L$2047,'overall city offline'!$A$2:$A$2047,$A19,'overall city offline'!$B$2:$B$2047,V$4)*(1-AVERAGEIFS('all sales summary'!$I$2:$I$2047,'all sales summary'!$A$2:$A$2047,$A19,'all sales summary'!$B$2:$B$2047,V$4)))+(AVERAGEIFS('city centre offline'!$L$2:$L$2047,'city centre offline'!$A$2:$A$2047,$A19,'city centre offline'!$B$2:$B$2047,V$4)*AVERAGEIFS('all sales summary'!$I$2:$I$2047,'all sales summary'!$A$2:$A$2047,$A19,'all sales summary'!$B$2:$B$2047,V$4)))</f>
        <v>3.4086221334492128E-2</v>
      </c>
      <c r="W19" s="60">
        <f>(AVERAGEIFS('city centre offline'!$L$2:$L$2047,'city centre offline'!$A$2:$A$2047,$A19,'city centre offline'!$B$2:$B$2047,W$4)*AVERAGEIFS('all sales summary'!$I$2:$I$2047,'all sales summary'!$A$2:$A$2047,$A19,'all sales summary'!$B$2:$B$2047,W$4))/((AVERAGEIFS('overall city offline'!$L$2:$L$2047,'overall city offline'!$A$2:$A$2047,$A19,'overall city offline'!$B$2:$B$2047,W$4)*(1-AVERAGEIFS('all sales summary'!$I$2:$I$2047,'all sales summary'!$A$2:$A$2047,$A19,'all sales summary'!$B$2:$B$2047,W$4)))+(AVERAGEIFS('city centre offline'!$L$2:$L$2047,'city centre offline'!$A$2:$A$2047,$A19,'city centre offline'!$B$2:$B$2047,W$4)*AVERAGEIFS('all sales summary'!$I$2:$I$2047,'all sales summary'!$A$2:$A$2047,$A19,'all sales summary'!$B$2:$B$2047,W$4)))</f>
        <v>3.1845808152347665E-2</v>
      </c>
      <c r="X19" s="60">
        <f>(AVERAGEIFS('city centre offline'!$L$2:$L$2047,'city centre offline'!$A$2:$A$2047,$A19,'city centre offline'!$B$2:$B$2047,X$4)*AVERAGEIFS('all sales summary'!$I$2:$I$2047,'all sales summary'!$A$2:$A$2047,$A19,'all sales summary'!$B$2:$B$2047,X$4))/((AVERAGEIFS('overall city offline'!$L$2:$L$2047,'overall city offline'!$A$2:$A$2047,$A19,'overall city offline'!$B$2:$B$2047,X$4)*(1-AVERAGEIFS('all sales summary'!$I$2:$I$2047,'all sales summary'!$A$2:$A$2047,$A19,'all sales summary'!$B$2:$B$2047,X$4)))+(AVERAGEIFS('city centre offline'!$L$2:$L$2047,'city centre offline'!$A$2:$A$2047,$A19,'city centre offline'!$B$2:$B$2047,X$4)*AVERAGEIFS('all sales summary'!$I$2:$I$2047,'all sales summary'!$A$2:$A$2047,$A19,'all sales summary'!$B$2:$B$2047,X$4)))</f>
        <v>3.3893764481989108E-2</v>
      </c>
      <c r="Y19" s="60">
        <f>(AVERAGEIFS('city centre offline'!$L$2:$L$2047,'city centre offline'!$A$2:$A$2047,$A19,'city centre offline'!$B$2:$B$2047,Y$4)*AVERAGEIFS('all sales summary'!$I$2:$I$2047,'all sales summary'!$A$2:$A$2047,$A19,'all sales summary'!$B$2:$B$2047,Y$4))/((AVERAGEIFS('overall city offline'!$L$2:$L$2047,'overall city offline'!$A$2:$A$2047,$A19,'overall city offline'!$B$2:$B$2047,Y$4)*(1-AVERAGEIFS('all sales summary'!$I$2:$I$2047,'all sales summary'!$A$2:$A$2047,$A19,'all sales summary'!$B$2:$B$2047,Y$4)))+(AVERAGEIFS('city centre offline'!$L$2:$L$2047,'city centre offline'!$A$2:$A$2047,$A19,'city centre offline'!$B$2:$B$2047,Y$4)*AVERAGEIFS('all sales summary'!$I$2:$I$2047,'all sales summary'!$A$2:$A$2047,$A19,'all sales summary'!$B$2:$B$2047,Y$4)))</f>
        <v>2.6174713696984125E-2</v>
      </c>
      <c r="Z19" s="60">
        <f>(AVERAGEIFS('city centre offline'!$L$2:$L$2047,'city centre offline'!$A$2:$A$2047,$A19,'city centre offline'!$B$2:$B$2047,Z$4)*AVERAGEIFS('all sales summary'!$I$2:$I$2047,'all sales summary'!$A$2:$A$2047,$A19,'all sales summary'!$B$2:$B$2047,Z$4))/((AVERAGEIFS('overall city offline'!$L$2:$L$2047,'overall city offline'!$A$2:$A$2047,$A19,'overall city offline'!$B$2:$B$2047,Z$4)*(1-AVERAGEIFS('all sales summary'!$I$2:$I$2047,'all sales summary'!$A$2:$A$2047,$A19,'all sales summary'!$B$2:$B$2047,Z$4)))+(AVERAGEIFS('city centre offline'!$L$2:$L$2047,'city centre offline'!$A$2:$A$2047,$A19,'city centre offline'!$B$2:$B$2047,Z$4)*AVERAGEIFS('all sales summary'!$I$2:$I$2047,'all sales summary'!$A$2:$A$2047,$A19,'all sales summary'!$B$2:$B$2047,Z$4)))</f>
        <v>2.3341234890932799E-2</v>
      </c>
      <c r="AA19" s="60">
        <f>(AVERAGEIFS('city centre offline'!$L$2:$L$2047,'city centre offline'!$A$2:$A$2047,$A19,'city centre offline'!$B$2:$B$2047,AA$4)*AVERAGEIFS('all sales summary'!$I$2:$I$2047,'all sales summary'!$A$2:$A$2047,$A19,'all sales summary'!$B$2:$B$2047,AA$4))/((AVERAGEIFS('overall city offline'!$L$2:$L$2047,'overall city offline'!$A$2:$A$2047,$A19,'overall city offline'!$B$2:$B$2047,AA$4)*(1-AVERAGEIFS('all sales summary'!$I$2:$I$2047,'all sales summary'!$A$2:$A$2047,$A19,'all sales summary'!$B$2:$B$2047,AA$4)))+(AVERAGEIFS('city centre offline'!$L$2:$L$2047,'city centre offline'!$A$2:$A$2047,$A19,'city centre offline'!$B$2:$B$2047,AA$4)*AVERAGEIFS('all sales summary'!$I$2:$I$2047,'all sales summary'!$A$2:$A$2047,$A19,'all sales summary'!$B$2:$B$2047,AA$4)))</f>
        <v>2.5794928187438823E-2</v>
      </c>
      <c r="AB19" s="60">
        <f>(AVERAGEIFS('city centre offline'!$L$2:$L$2047,'city centre offline'!$A$2:$A$2047,$A19,'city centre offline'!$B$2:$B$2047,AB$4)*AVERAGEIFS('all sales summary'!$I$2:$I$2047,'all sales summary'!$A$2:$A$2047,$A19,'all sales summary'!$B$2:$B$2047,AB$4))/((AVERAGEIFS('overall city offline'!$L$2:$L$2047,'overall city offline'!$A$2:$A$2047,$A19,'overall city offline'!$B$2:$B$2047,AB$4)*(1-AVERAGEIFS('all sales summary'!$I$2:$I$2047,'all sales summary'!$A$2:$A$2047,$A19,'all sales summary'!$B$2:$B$2047,AB$4)))+(AVERAGEIFS('city centre offline'!$L$2:$L$2047,'city centre offline'!$A$2:$A$2047,$A19,'city centre offline'!$B$2:$B$2047,AB$4)*AVERAGEIFS('all sales summary'!$I$2:$I$2047,'all sales summary'!$A$2:$A$2047,$A19,'all sales summary'!$B$2:$B$2047,AB$4)))</f>
        <v>2.6524262424118903E-2</v>
      </c>
      <c r="AC19" s="60">
        <f>(AVERAGEIFS('city centre offline'!$L$2:$L$2047,'city centre offline'!$A$2:$A$2047,$A19,'city centre offline'!$B$2:$B$2047,AC$4)*AVERAGEIFS('all sales summary'!$I$2:$I$2047,'all sales summary'!$A$2:$A$2047,$A19,'all sales summary'!$B$2:$B$2047,AC$4))/((AVERAGEIFS('overall city offline'!$L$2:$L$2047,'overall city offline'!$A$2:$A$2047,$A19,'overall city offline'!$B$2:$B$2047,AC$4)*(1-AVERAGEIFS('all sales summary'!$I$2:$I$2047,'all sales summary'!$A$2:$A$2047,$A19,'all sales summary'!$B$2:$B$2047,AC$4)))+(AVERAGEIFS('city centre offline'!$L$2:$L$2047,'city centre offline'!$A$2:$A$2047,$A19,'city centre offline'!$B$2:$B$2047,AC$4)*AVERAGEIFS('all sales summary'!$I$2:$I$2047,'all sales summary'!$A$2:$A$2047,$A19,'all sales summary'!$B$2:$B$2047,AC$4)))</f>
        <v>3.0615927704028649E-2</v>
      </c>
      <c r="AD19" s="60">
        <f>(AVERAGEIFS('city centre offline'!$L$2:$L$2047,'city centre offline'!$A$2:$A$2047,$A19,'city centre offline'!$B$2:$B$2047,AD$4)*AVERAGEIFS('all sales summary'!$I$2:$I$2047,'all sales summary'!$A$2:$A$2047,$A19,'all sales summary'!$B$2:$B$2047,AD$4))/((AVERAGEIFS('overall city offline'!$L$2:$L$2047,'overall city offline'!$A$2:$A$2047,$A19,'overall city offline'!$B$2:$B$2047,AD$4)*(1-AVERAGEIFS('all sales summary'!$I$2:$I$2047,'all sales summary'!$A$2:$A$2047,$A19,'all sales summary'!$B$2:$B$2047,AD$4)))+(AVERAGEIFS('city centre offline'!$L$2:$L$2047,'city centre offline'!$A$2:$A$2047,$A19,'city centre offline'!$B$2:$B$2047,AD$4)*AVERAGEIFS('all sales summary'!$I$2:$I$2047,'all sales summary'!$A$2:$A$2047,$A19,'all sales summary'!$B$2:$B$2047,AD$4)))</f>
        <v>3.6211636649719943E-2</v>
      </c>
      <c r="AE19" s="60">
        <f>(AVERAGEIFS('city centre offline'!$L$2:$L$2047,'city centre offline'!$A$2:$A$2047,$A19,'city centre offline'!$B$2:$B$2047,AE$4)*AVERAGEIFS('all sales summary'!$I$2:$I$2047,'all sales summary'!$A$2:$A$2047,$A19,'all sales summary'!$B$2:$B$2047,AE$4))/((AVERAGEIFS('overall city offline'!$L$2:$L$2047,'overall city offline'!$A$2:$A$2047,$A19,'overall city offline'!$B$2:$B$2047,AE$4)*(1-AVERAGEIFS('all sales summary'!$I$2:$I$2047,'all sales summary'!$A$2:$A$2047,$A19,'all sales summary'!$B$2:$B$2047,AE$4)))+(AVERAGEIFS('city centre offline'!$L$2:$L$2047,'city centre offline'!$A$2:$A$2047,$A19,'city centre offline'!$B$2:$B$2047,AE$4)*AVERAGEIFS('all sales summary'!$I$2:$I$2047,'all sales summary'!$A$2:$A$2047,$A19,'all sales summary'!$B$2:$B$2047,AE$4)))</f>
        <v>3.9425971790071353E-2</v>
      </c>
      <c r="AF19" s="60">
        <f>(AVERAGEIFS('city centre offline'!$L$2:$L$2047,'city centre offline'!$A$2:$A$2047,$A19,'city centre offline'!$B$2:$B$2047,AF$4)*AVERAGEIFS('all sales summary'!$I$2:$I$2047,'all sales summary'!$A$2:$A$2047,$A19,'all sales summary'!$B$2:$B$2047,AF$4))/((AVERAGEIFS('overall city offline'!$L$2:$L$2047,'overall city offline'!$A$2:$A$2047,$A19,'overall city offline'!$B$2:$B$2047,AF$4)*(1-AVERAGEIFS('all sales summary'!$I$2:$I$2047,'all sales summary'!$A$2:$A$2047,$A19,'all sales summary'!$B$2:$B$2047,AF$4)))+(AVERAGEIFS('city centre offline'!$L$2:$L$2047,'city centre offline'!$A$2:$A$2047,$A19,'city centre offline'!$B$2:$B$2047,AF$4)*AVERAGEIFS('all sales summary'!$I$2:$I$2047,'all sales summary'!$A$2:$A$2047,$A19,'all sales summary'!$B$2:$B$2047,AF$4)))</f>
        <v>3.6826202919963351E-2</v>
      </c>
      <c r="AG19" s="60">
        <f>(AVERAGEIFS('city centre offline'!$L$2:$L$2047,'city centre offline'!$A$2:$A$2047,$A19,'city centre offline'!$B$2:$B$2047,AG$4)*AVERAGEIFS('all sales summary'!$I$2:$I$2047,'all sales summary'!$A$2:$A$2047,$A19,'all sales summary'!$B$2:$B$2047,AG$4))/((AVERAGEIFS('overall city offline'!$L$2:$L$2047,'overall city offline'!$A$2:$A$2047,$A19,'overall city offline'!$B$2:$B$2047,AG$4)*(1-AVERAGEIFS('all sales summary'!$I$2:$I$2047,'all sales summary'!$A$2:$A$2047,$A19,'all sales summary'!$B$2:$B$2047,AG$4)))+(AVERAGEIFS('city centre offline'!$L$2:$L$2047,'city centre offline'!$A$2:$A$2047,$A19,'city centre offline'!$B$2:$B$2047,AG$4)*AVERAGEIFS('all sales summary'!$I$2:$I$2047,'all sales summary'!$A$2:$A$2047,$A19,'all sales summary'!$B$2:$B$2047,AG$4)))</f>
        <v>3.9644202533802422E-2</v>
      </c>
      <c r="AH19" s="60">
        <f>(AVERAGEIFS('city centre offline'!$L$2:$L$2047,'city centre offline'!$A$2:$A$2047,$A19,'city centre offline'!$B$2:$B$2047,AH$4)*AVERAGEIFS('all sales summary'!$I$2:$I$2047,'all sales summary'!$A$2:$A$2047,$A19,'all sales summary'!$B$2:$B$2047,AH$4))/((AVERAGEIFS('overall city offline'!$L$2:$L$2047,'overall city offline'!$A$2:$A$2047,$A19,'overall city offline'!$B$2:$B$2047,AH$4)*(1-AVERAGEIFS('all sales summary'!$I$2:$I$2047,'all sales summary'!$A$2:$A$2047,$A19,'all sales summary'!$B$2:$B$2047,AH$4)))+(AVERAGEIFS('city centre offline'!$L$2:$L$2047,'city centre offline'!$A$2:$A$2047,$A19,'city centre offline'!$B$2:$B$2047,AH$4)*AVERAGEIFS('all sales summary'!$I$2:$I$2047,'all sales summary'!$A$2:$A$2047,$A19,'all sales summary'!$B$2:$B$2047,AH$4)))</f>
        <v>4.2249560976244216E-2</v>
      </c>
    </row>
    <row r="20" spans="1:34" x14ac:dyDescent="0.3">
      <c r="A20" t="s">
        <v>22</v>
      </c>
      <c r="B20" s="60">
        <f>(AVERAGEIFS('city centre offline'!$L$2:$L$2047,'city centre offline'!$A$2:$A$2047,$A20,'city centre offline'!$B$2:$B$2047,B$4)*AVERAGEIFS('all sales summary'!$I$2:$I$2047,'all sales summary'!$A$2:$A$2047,$A20,'all sales summary'!$B$2:$B$2047,B$4))/((AVERAGEIFS('overall city offline'!$L$2:$L$2047,'overall city offline'!$A$2:$A$2047,$A20,'overall city offline'!$B$2:$B$2047,B$4)*(1-AVERAGEIFS('all sales summary'!$I$2:$I$2047,'all sales summary'!$A$2:$A$2047,$A20,'all sales summary'!$B$2:$B$2047,B$4)))+(AVERAGEIFS('city centre offline'!$L$2:$L$2047,'city centre offline'!$A$2:$A$2047,$A20,'city centre offline'!$B$2:$B$2047,B$4)*AVERAGEIFS('all sales summary'!$I$2:$I$2047,'all sales summary'!$A$2:$A$2047,$A20,'all sales summary'!$B$2:$B$2047,B$4)))</f>
        <v>3.4356331667611824E-2</v>
      </c>
      <c r="C20" s="60">
        <f>(AVERAGEIFS('city centre offline'!$L$2:$L$2047,'city centre offline'!$A$2:$A$2047,$A20,'city centre offline'!$B$2:$B$2047,C$4)*AVERAGEIFS('all sales summary'!$I$2:$I$2047,'all sales summary'!$A$2:$A$2047,$A20,'all sales summary'!$B$2:$B$2047,C$4))/((AVERAGEIFS('overall city offline'!$L$2:$L$2047,'overall city offline'!$A$2:$A$2047,$A20,'overall city offline'!$B$2:$B$2047,C$4)*(1-AVERAGEIFS('all sales summary'!$I$2:$I$2047,'all sales summary'!$A$2:$A$2047,$A20,'all sales summary'!$B$2:$B$2047,C$4)))+(AVERAGEIFS('city centre offline'!$L$2:$L$2047,'city centre offline'!$A$2:$A$2047,$A20,'city centre offline'!$B$2:$B$2047,C$4)*AVERAGEIFS('all sales summary'!$I$2:$I$2047,'all sales summary'!$A$2:$A$2047,$A20,'all sales summary'!$B$2:$B$2047,C$4)))</f>
        <v>3.5040360137403775E-2</v>
      </c>
      <c r="D20" s="60">
        <f>(AVERAGEIFS('city centre offline'!$L$2:$L$2047,'city centre offline'!$A$2:$A$2047,$A20,'city centre offline'!$B$2:$B$2047,D$4)*AVERAGEIFS('all sales summary'!$I$2:$I$2047,'all sales summary'!$A$2:$A$2047,$A20,'all sales summary'!$B$2:$B$2047,D$4))/((AVERAGEIFS('overall city offline'!$L$2:$L$2047,'overall city offline'!$A$2:$A$2047,$A20,'overall city offline'!$B$2:$B$2047,D$4)*(1-AVERAGEIFS('all sales summary'!$I$2:$I$2047,'all sales summary'!$A$2:$A$2047,$A20,'all sales summary'!$B$2:$B$2047,D$4)))+(AVERAGEIFS('city centre offline'!$L$2:$L$2047,'city centre offline'!$A$2:$A$2047,$A20,'city centre offline'!$B$2:$B$2047,D$4)*AVERAGEIFS('all sales summary'!$I$2:$I$2047,'all sales summary'!$A$2:$A$2047,$A20,'all sales summary'!$B$2:$B$2047,D$4)))</f>
        <v>3.4229965631733361E-2</v>
      </c>
      <c r="E20" s="60">
        <f>(AVERAGEIFS('city centre offline'!$L$2:$L$2047,'city centre offline'!$A$2:$A$2047,$A20,'city centre offline'!$B$2:$B$2047,E$4)*AVERAGEIFS('all sales summary'!$I$2:$I$2047,'all sales summary'!$A$2:$A$2047,$A20,'all sales summary'!$B$2:$B$2047,E$4))/((AVERAGEIFS('overall city offline'!$L$2:$L$2047,'overall city offline'!$A$2:$A$2047,$A20,'overall city offline'!$B$2:$B$2047,E$4)*(1-AVERAGEIFS('all sales summary'!$I$2:$I$2047,'all sales summary'!$A$2:$A$2047,$A20,'all sales summary'!$B$2:$B$2047,E$4)))+(AVERAGEIFS('city centre offline'!$L$2:$L$2047,'city centre offline'!$A$2:$A$2047,$A20,'city centre offline'!$B$2:$B$2047,E$4)*AVERAGEIFS('all sales summary'!$I$2:$I$2047,'all sales summary'!$A$2:$A$2047,$A20,'all sales summary'!$B$2:$B$2047,E$4)))</f>
        <v>3.2362511794741824E-2</v>
      </c>
      <c r="F20" s="60">
        <f>(AVERAGEIFS('city centre offline'!$L$2:$L$2047,'city centre offline'!$A$2:$A$2047,$A20,'city centre offline'!$B$2:$B$2047,F$4)*AVERAGEIFS('all sales summary'!$I$2:$I$2047,'all sales summary'!$A$2:$A$2047,$A20,'all sales summary'!$B$2:$B$2047,F$4))/((AVERAGEIFS('overall city offline'!$L$2:$L$2047,'overall city offline'!$A$2:$A$2047,$A20,'overall city offline'!$B$2:$B$2047,F$4)*(1-AVERAGEIFS('all sales summary'!$I$2:$I$2047,'all sales summary'!$A$2:$A$2047,$A20,'all sales summary'!$B$2:$B$2047,F$4)))+(AVERAGEIFS('city centre offline'!$L$2:$L$2047,'city centre offline'!$A$2:$A$2047,$A20,'city centre offline'!$B$2:$B$2047,F$4)*AVERAGEIFS('all sales summary'!$I$2:$I$2047,'all sales summary'!$A$2:$A$2047,$A20,'all sales summary'!$B$2:$B$2047,F$4)))</f>
        <v>3.2584393789032565E-2</v>
      </c>
      <c r="G20" s="60">
        <f>(AVERAGEIFS('city centre offline'!$L$2:$L$2047,'city centre offline'!$A$2:$A$2047,$A20,'city centre offline'!$B$2:$B$2047,G$4)*AVERAGEIFS('all sales summary'!$I$2:$I$2047,'all sales summary'!$A$2:$A$2047,$A20,'all sales summary'!$B$2:$B$2047,G$4))/((AVERAGEIFS('overall city offline'!$L$2:$L$2047,'overall city offline'!$A$2:$A$2047,$A20,'overall city offline'!$B$2:$B$2047,G$4)*(1-AVERAGEIFS('all sales summary'!$I$2:$I$2047,'all sales summary'!$A$2:$A$2047,$A20,'all sales summary'!$B$2:$B$2047,G$4)))+(AVERAGEIFS('city centre offline'!$L$2:$L$2047,'city centre offline'!$A$2:$A$2047,$A20,'city centre offline'!$B$2:$B$2047,G$4)*AVERAGEIFS('all sales summary'!$I$2:$I$2047,'all sales summary'!$A$2:$A$2047,$A20,'all sales summary'!$B$2:$B$2047,G$4)))</f>
        <v>3.145328471249384E-2</v>
      </c>
      <c r="H20" s="60">
        <f>(AVERAGEIFS('city centre offline'!$L$2:$L$2047,'city centre offline'!$A$2:$A$2047,$A20,'city centre offline'!$B$2:$B$2047,H$4)*AVERAGEIFS('all sales summary'!$I$2:$I$2047,'all sales summary'!$A$2:$A$2047,$A20,'all sales summary'!$B$2:$B$2047,H$4))/((AVERAGEIFS('overall city offline'!$L$2:$L$2047,'overall city offline'!$A$2:$A$2047,$A20,'overall city offline'!$B$2:$B$2047,H$4)*(1-AVERAGEIFS('all sales summary'!$I$2:$I$2047,'all sales summary'!$A$2:$A$2047,$A20,'all sales summary'!$B$2:$B$2047,H$4)))+(AVERAGEIFS('city centre offline'!$L$2:$L$2047,'city centre offline'!$A$2:$A$2047,$A20,'city centre offline'!$B$2:$B$2047,H$4)*AVERAGEIFS('all sales summary'!$I$2:$I$2047,'all sales summary'!$A$2:$A$2047,$A20,'all sales summary'!$B$2:$B$2047,H$4)))</f>
        <v>3.280644067245115E-2</v>
      </c>
      <c r="I20" s="60">
        <f>(AVERAGEIFS('city centre offline'!$L$2:$L$2047,'city centre offline'!$A$2:$A$2047,$A20,'city centre offline'!$B$2:$B$2047,I$4)*AVERAGEIFS('all sales summary'!$I$2:$I$2047,'all sales summary'!$A$2:$A$2047,$A20,'all sales summary'!$B$2:$B$2047,I$4))/((AVERAGEIFS('overall city offline'!$L$2:$L$2047,'overall city offline'!$A$2:$A$2047,$A20,'overall city offline'!$B$2:$B$2047,I$4)*(1-AVERAGEIFS('all sales summary'!$I$2:$I$2047,'all sales summary'!$A$2:$A$2047,$A20,'all sales summary'!$B$2:$B$2047,I$4)))+(AVERAGEIFS('city centre offline'!$L$2:$L$2047,'city centre offline'!$A$2:$A$2047,$A20,'city centre offline'!$B$2:$B$2047,I$4)*AVERAGEIFS('all sales summary'!$I$2:$I$2047,'all sales summary'!$A$2:$A$2047,$A20,'all sales summary'!$B$2:$B$2047,I$4)))</f>
        <v>3.1348105061489932E-2</v>
      </c>
      <c r="J20" s="60">
        <f>(AVERAGEIFS('city centre offline'!$L$2:$L$2047,'city centre offline'!$A$2:$A$2047,$A20,'city centre offline'!$B$2:$B$2047,J$4)*AVERAGEIFS('all sales summary'!$I$2:$I$2047,'all sales summary'!$A$2:$A$2047,$A20,'all sales summary'!$B$2:$B$2047,J$4))/((AVERAGEIFS('overall city offline'!$L$2:$L$2047,'overall city offline'!$A$2:$A$2047,$A20,'overall city offline'!$B$2:$B$2047,J$4)*(1-AVERAGEIFS('all sales summary'!$I$2:$I$2047,'all sales summary'!$A$2:$A$2047,$A20,'all sales summary'!$B$2:$B$2047,J$4)))+(AVERAGEIFS('city centre offline'!$L$2:$L$2047,'city centre offline'!$A$2:$A$2047,$A20,'city centre offline'!$B$2:$B$2047,J$4)*AVERAGEIFS('all sales summary'!$I$2:$I$2047,'all sales summary'!$A$2:$A$2047,$A20,'all sales summary'!$B$2:$B$2047,J$4)))</f>
        <v>3.3296641093756109E-2</v>
      </c>
      <c r="K20" s="60">
        <f>(AVERAGEIFS('city centre offline'!$L$2:$L$2047,'city centre offline'!$A$2:$A$2047,$A20,'city centre offline'!$B$2:$B$2047,K$4)*AVERAGEIFS('all sales summary'!$I$2:$I$2047,'all sales summary'!$A$2:$A$2047,$A20,'all sales summary'!$B$2:$B$2047,K$4))/((AVERAGEIFS('overall city offline'!$L$2:$L$2047,'overall city offline'!$A$2:$A$2047,$A20,'overall city offline'!$B$2:$B$2047,K$4)*(1-AVERAGEIFS('all sales summary'!$I$2:$I$2047,'all sales summary'!$A$2:$A$2047,$A20,'all sales summary'!$B$2:$B$2047,K$4)))+(AVERAGEIFS('city centre offline'!$L$2:$L$2047,'city centre offline'!$A$2:$A$2047,$A20,'city centre offline'!$B$2:$B$2047,K$4)*AVERAGEIFS('all sales summary'!$I$2:$I$2047,'all sales summary'!$A$2:$A$2047,$A20,'all sales summary'!$B$2:$B$2047,K$4)))</f>
        <v>3.3692553068820567E-2</v>
      </c>
      <c r="L20" s="60">
        <f>(AVERAGEIFS('city centre offline'!$L$2:$L$2047,'city centre offline'!$A$2:$A$2047,$A20,'city centre offline'!$B$2:$B$2047,L$4)*AVERAGEIFS('all sales summary'!$I$2:$I$2047,'all sales summary'!$A$2:$A$2047,$A20,'all sales summary'!$B$2:$B$2047,L$4))/((AVERAGEIFS('overall city offline'!$L$2:$L$2047,'overall city offline'!$A$2:$A$2047,$A20,'overall city offline'!$B$2:$B$2047,L$4)*(1-AVERAGEIFS('all sales summary'!$I$2:$I$2047,'all sales summary'!$A$2:$A$2047,$A20,'all sales summary'!$B$2:$B$2047,L$4)))+(AVERAGEIFS('city centre offline'!$L$2:$L$2047,'city centre offline'!$A$2:$A$2047,$A20,'city centre offline'!$B$2:$B$2047,L$4)*AVERAGEIFS('all sales summary'!$I$2:$I$2047,'all sales summary'!$A$2:$A$2047,$A20,'all sales summary'!$B$2:$B$2047,L$4)))</f>
        <v>3.2587549391212507E-2</v>
      </c>
      <c r="M20" s="60">
        <f>(AVERAGEIFS('city centre offline'!$L$2:$L$2047,'city centre offline'!$A$2:$A$2047,$A20,'city centre offline'!$B$2:$B$2047,M$4)*AVERAGEIFS('all sales summary'!$I$2:$I$2047,'all sales summary'!$A$2:$A$2047,$A20,'all sales summary'!$B$2:$B$2047,M$4))/((AVERAGEIFS('overall city offline'!$L$2:$L$2047,'overall city offline'!$A$2:$A$2047,$A20,'overall city offline'!$B$2:$B$2047,M$4)*(1-AVERAGEIFS('all sales summary'!$I$2:$I$2047,'all sales summary'!$A$2:$A$2047,$A20,'all sales summary'!$B$2:$B$2047,M$4)))+(AVERAGEIFS('city centre offline'!$L$2:$L$2047,'city centre offline'!$A$2:$A$2047,$A20,'city centre offline'!$B$2:$B$2047,M$4)*AVERAGEIFS('all sales summary'!$I$2:$I$2047,'all sales summary'!$A$2:$A$2047,$A20,'all sales summary'!$B$2:$B$2047,M$4)))</f>
        <v>3.3310629928222063E-2</v>
      </c>
      <c r="N20" s="60">
        <f>(AVERAGEIFS('city centre offline'!$L$2:$L$2047,'city centre offline'!$A$2:$A$2047,$A20,'city centre offline'!$B$2:$B$2047,N$4)*AVERAGEIFS('all sales summary'!$I$2:$I$2047,'all sales summary'!$A$2:$A$2047,$A20,'all sales summary'!$B$2:$B$2047,N$4))/((AVERAGEIFS('overall city offline'!$L$2:$L$2047,'overall city offline'!$A$2:$A$2047,$A20,'overall city offline'!$B$2:$B$2047,N$4)*(1-AVERAGEIFS('all sales summary'!$I$2:$I$2047,'all sales summary'!$A$2:$A$2047,$A20,'all sales summary'!$B$2:$B$2047,N$4)))+(AVERAGEIFS('city centre offline'!$L$2:$L$2047,'city centre offline'!$A$2:$A$2047,$A20,'city centre offline'!$B$2:$B$2047,N$4)*AVERAGEIFS('all sales summary'!$I$2:$I$2047,'all sales summary'!$A$2:$A$2047,$A20,'all sales summary'!$B$2:$B$2047,N$4)))</f>
        <v>3.4271629689323499E-2</v>
      </c>
      <c r="O20" s="60">
        <f>(AVERAGEIFS('city centre offline'!$L$2:$L$2047,'city centre offline'!$A$2:$A$2047,$A20,'city centre offline'!$B$2:$B$2047,O$4)*AVERAGEIFS('all sales summary'!$I$2:$I$2047,'all sales summary'!$A$2:$A$2047,$A20,'all sales summary'!$B$2:$B$2047,O$4))/((AVERAGEIFS('overall city offline'!$L$2:$L$2047,'overall city offline'!$A$2:$A$2047,$A20,'overall city offline'!$B$2:$B$2047,O$4)*(1-AVERAGEIFS('all sales summary'!$I$2:$I$2047,'all sales summary'!$A$2:$A$2047,$A20,'all sales summary'!$B$2:$B$2047,O$4)))+(AVERAGEIFS('city centre offline'!$L$2:$L$2047,'city centre offline'!$A$2:$A$2047,$A20,'city centre offline'!$B$2:$B$2047,O$4)*AVERAGEIFS('all sales summary'!$I$2:$I$2047,'all sales summary'!$A$2:$A$2047,$A20,'all sales summary'!$B$2:$B$2047,O$4)))</f>
        <v>3.3406314913439226E-2</v>
      </c>
      <c r="P20" s="60">
        <f>(AVERAGEIFS('city centre offline'!$L$2:$L$2047,'city centre offline'!$A$2:$A$2047,$A20,'city centre offline'!$B$2:$B$2047,P$4)*AVERAGEIFS('all sales summary'!$I$2:$I$2047,'all sales summary'!$A$2:$A$2047,$A20,'all sales summary'!$B$2:$B$2047,P$4))/((AVERAGEIFS('overall city offline'!$L$2:$L$2047,'overall city offline'!$A$2:$A$2047,$A20,'overall city offline'!$B$2:$B$2047,P$4)*(1-AVERAGEIFS('all sales summary'!$I$2:$I$2047,'all sales summary'!$A$2:$A$2047,$A20,'all sales summary'!$B$2:$B$2047,P$4)))+(AVERAGEIFS('city centre offline'!$L$2:$L$2047,'city centre offline'!$A$2:$A$2047,$A20,'city centre offline'!$B$2:$B$2047,P$4)*AVERAGEIFS('all sales summary'!$I$2:$I$2047,'all sales summary'!$A$2:$A$2047,$A20,'all sales summary'!$B$2:$B$2047,P$4)))</f>
        <v>3.5901129082706859E-2</v>
      </c>
      <c r="Q20" s="60">
        <f>(AVERAGEIFS('city centre offline'!$L$2:$L$2047,'city centre offline'!$A$2:$A$2047,$A20,'city centre offline'!$B$2:$B$2047,Q$4)*AVERAGEIFS('all sales summary'!$I$2:$I$2047,'all sales summary'!$A$2:$A$2047,$A20,'all sales summary'!$B$2:$B$2047,Q$4))/((AVERAGEIFS('overall city offline'!$L$2:$L$2047,'overall city offline'!$A$2:$A$2047,$A20,'overall city offline'!$B$2:$B$2047,Q$4)*(1-AVERAGEIFS('all sales summary'!$I$2:$I$2047,'all sales summary'!$A$2:$A$2047,$A20,'all sales summary'!$B$2:$B$2047,Q$4)))+(AVERAGEIFS('city centre offline'!$L$2:$L$2047,'city centre offline'!$A$2:$A$2047,$A20,'city centre offline'!$B$2:$B$2047,Q$4)*AVERAGEIFS('all sales summary'!$I$2:$I$2047,'all sales summary'!$A$2:$A$2047,$A20,'all sales summary'!$B$2:$B$2047,Q$4)))</f>
        <v>3.0937534818677618E-2</v>
      </c>
      <c r="R20" s="60">
        <f>(AVERAGEIFS('city centre offline'!$L$2:$L$2047,'city centre offline'!$A$2:$A$2047,$A20,'city centre offline'!$B$2:$B$2047,R$4)*AVERAGEIFS('all sales summary'!$I$2:$I$2047,'all sales summary'!$A$2:$A$2047,$A20,'all sales summary'!$B$2:$B$2047,R$4))/((AVERAGEIFS('overall city offline'!$L$2:$L$2047,'overall city offline'!$A$2:$A$2047,$A20,'overall city offline'!$B$2:$B$2047,R$4)*(1-AVERAGEIFS('all sales summary'!$I$2:$I$2047,'all sales summary'!$A$2:$A$2047,$A20,'all sales summary'!$B$2:$B$2047,R$4)))+(AVERAGEIFS('city centre offline'!$L$2:$L$2047,'city centre offline'!$A$2:$A$2047,$A20,'city centre offline'!$B$2:$B$2047,R$4)*AVERAGEIFS('all sales summary'!$I$2:$I$2047,'all sales summary'!$A$2:$A$2047,$A20,'all sales summary'!$B$2:$B$2047,R$4)))</f>
        <v>2.9608061381400985E-2</v>
      </c>
      <c r="S20" s="60">
        <f>(AVERAGEIFS('city centre offline'!$L$2:$L$2047,'city centre offline'!$A$2:$A$2047,$A20,'city centre offline'!$B$2:$B$2047,S$4)*AVERAGEIFS('all sales summary'!$I$2:$I$2047,'all sales summary'!$A$2:$A$2047,$A20,'all sales summary'!$B$2:$B$2047,S$4))/((AVERAGEIFS('overall city offline'!$L$2:$L$2047,'overall city offline'!$A$2:$A$2047,$A20,'overall city offline'!$B$2:$B$2047,S$4)*(1-AVERAGEIFS('all sales summary'!$I$2:$I$2047,'all sales summary'!$A$2:$A$2047,$A20,'all sales summary'!$B$2:$B$2047,S$4)))+(AVERAGEIFS('city centre offline'!$L$2:$L$2047,'city centre offline'!$A$2:$A$2047,$A20,'city centre offline'!$B$2:$B$2047,S$4)*AVERAGEIFS('all sales summary'!$I$2:$I$2047,'all sales summary'!$A$2:$A$2047,$A20,'all sales summary'!$B$2:$B$2047,S$4)))</f>
        <v>2.9249318694110328E-2</v>
      </c>
      <c r="T20" s="60">
        <f>(AVERAGEIFS('city centre offline'!$L$2:$L$2047,'city centre offline'!$A$2:$A$2047,$A20,'city centre offline'!$B$2:$B$2047,T$4)*AVERAGEIFS('all sales summary'!$I$2:$I$2047,'all sales summary'!$A$2:$A$2047,$A20,'all sales summary'!$B$2:$B$2047,T$4))/((AVERAGEIFS('overall city offline'!$L$2:$L$2047,'overall city offline'!$A$2:$A$2047,$A20,'overall city offline'!$B$2:$B$2047,T$4)*(1-AVERAGEIFS('all sales summary'!$I$2:$I$2047,'all sales summary'!$A$2:$A$2047,$A20,'all sales summary'!$B$2:$B$2047,T$4)))+(AVERAGEIFS('city centre offline'!$L$2:$L$2047,'city centre offline'!$A$2:$A$2047,$A20,'city centre offline'!$B$2:$B$2047,T$4)*AVERAGEIFS('all sales summary'!$I$2:$I$2047,'all sales summary'!$A$2:$A$2047,$A20,'all sales summary'!$B$2:$B$2047,T$4)))</f>
        <v>3.1115474612412479E-2</v>
      </c>
      <c r="U20" s="60">
        <f>(AVERAGEIFS('city centre offline'!$L$2:$L$2047,'city centre offline'!$A$2:$A$2047,$A20,'city centre offline'!$B$2:$B$2047,U$4)*AVERAGEIFS('all sales summary'!$I$2:$I$2047,'all sales summary'!$A$2:$A$2047,$A20,'all sales summary'!$B$2:$B$2047,U$4))/((AVERAGEIFS('overall city offline'!$L$2:$L$2047,'overall city offline'!$A$2:$A$2047,$A20,'overall city offline'!$B$2:$B$2047,U$4)*(1-AVERAGEIFS('all sales summary'!$I$2:$I$2047,'all sales summary'!$A$2:$A$2047,$A20,'all sales summary'!$B$2:$B$2047,U$4)))+(AVERAGEIFS('city centre offline'!$L$2:$L$2047,'city centre offline'!$A$2:$A$2047,$A20,'city centre offline'!$B$2:$B$2047,U$4)*AVERAGEIFS('all sales summary'!$I$2:$I$2047,'all sales summary'!$A$2:$A$2047,$A20,'all sales summary'!$B$2:$B$2047,U$4)))</f>
        <v>3.2539034988298798E-2</v>
      </c>
      <c r="V20" s="60">
        <f>(AVERAGEIFS('city centre offline'!$L$2:$L$2047,'city centre offline'!$A$2:$A$2047,$A20,'city centre offline'!$B$2:$B$2047,V$4)*AVERAGEIFS('all sales summary'!$I$2:$I$2047,'all sales summary'!$A$2:$A$2047,$A20,'all sales summary'!$B$2:$B$2047,V$4))/((AVERAGEIFS('overall city offline'!$L$2:$L$2047,'overall city offline'!$A$2:$A$2047,$A20,'overall city offline'!$B$2:$B$2047,V$4)*(1-AVERAGEIFS('all sales summary'!$I$2:$I$2047,'all sales summary'!$A$2:$A$2047,$A20,'all sales summary'!$B$2:$B$2047,V$4)))+(AVERAGEIFS('city centre offline'!$L$2:$L$2047,'city centre offline'!$A$2:$A$2047,$A20,'city centre offline'!$B$2:$B$2047,V$4)*AVERAGEIFS('all sales summary'!$I$2:$I$2047,'all sales summary'!$A$2:$A$2047,$A20,'all sales summary'!$B$2:$B$2047,V$4)))</f>
        <v>3.317260912477666E-2</v>
      </c>
      <c r="W20" s="60">
        <f>(AVERAGEIFS('city centre offline'!$L$2:$L$2047,'city centre offline'!$A$2:$A$2047,$A20,'city centre offline'!$B$2:$B$2047,W$4)*AVERAGEIFS('all sales summary'!$I$2:$I$2047,'all sales summary'!$A$2:$A$2047,$A20,'all sales summary'!$B$2:$B$2047,W$4))/((AVERAGEIFS('overall city offline'!$L$2:$L$2047,'overall city offline'!$A$2:$A$2047,$A20,'overall city offline'!$B$2:$B$2047,W$4)*(1-AVERAGEIFS('all sales summary'!$I$2:$I$2047,'all sales summary'!$A$2:$A$2047,$A20,'all sales summary'!$B$2:$B$2047,W$4)))+(AVERAGEIFS('city centre offline'!$L$2:$L$2047,'city centre offline'!$A$2:$A$2047,$A20,'city centre offline'!$B$2:$B$2047,W$4)*AVERAGEIFS('all sales summary'!$I$2:$I$2047,'all sales summary'!$A$2:$A$2047,$A20,'all sales summary'!$B$2:$B$2047,W$4)))</f>
        <v>3.3885805794832045E-2</v>
      </c>
      <c r="X20" s="60">
        <f>(AVERAGEIFS('city centre offline'!$L$2:$L$2047,'city centre offline'!$A$2:$A$2047,$A20,'city centre offline'!$B$2:$B$2047,X$4)*AVERAGEIFS('all sales summary'!$I$2:$I$2047,'all sales summary'!$A$2:$A$2047,$A20,'all sales summary'!$B$2:$B$2047,X$4))/((AVERAGEIFS('overall city offline'!$L$2:$L$2047,'overall city offline'!$A$2:$A$2047,$A20,'overall city offline'!$B$2:$B$2047,X$4)*(1-AVERAGEIFS('all sales summary'!$I$2:$I$2047,'all sales summary'!$A$2:$A$2047,$A20,'all sales summary'!$B$2:$B$2047,X$4)))+(AVERAGEIFS('city centre offline'!$L$2:$L$2047,'city centre offline'!$A$2:$A$2047,$A20,'city centre offline'!$B$2:$B$2047,X$4)*AVERAGEIFS('all sales summary'!$I$2:$I$2047,'all sales summary'!$A$2:$A$2047,$A20,'all sales summary'!$B$2:$B$2047,X$4)))</f>
        <v>3.1332338692096402E-2</v>
      </c>
      <c r="Y20" s="60">
        <f>(AVERAGEIFS('city centre offline'!$L$2:$L$2047,'city centre offline'!$A$2:$A$2047,$A20,'city centre offline'!$B$2:$B$2047,Y$4)*AVERAGEIFS('all sales summary'!$I$2:$I$2047,'all sales summary'!$A$2:$A$2047,$A20,'all sales summary'!$B$2:$B$2047,Y$4))/((AVERAGEIFS('overall city offline'!$L$2:$L$2047,'overall city offline'!$A$2:$A$2047,$A20,'overall city offline'!$B$2:$B$2047,Y$4)*(1-AVERAGEIFS('all sales summary'!$I$2:$I$2047,'all sales summary'!$A$2:$A$2047,$A20,'all sales summary'!$B$2:$B$2047,Y$4)))+(AVERAGEIFS('city centre offline'!$L$2:$L$2047,'city centre offline'!$A$2:$A$2047,$A20,'city centre offline'!$B$2:$B$2047,Y$4)*AVERAGEIFS('all sales summary'!$I$2:$I$2047,'all sales summary'!$A$2:$A$2047,$A20,'all sales summary'!$B$2:$B$2047,Y$4)))</f>
        <v>3.3477125358954994E-2</v>
      </c>
      <c r="Z20" s="60">
        <f>(AVERAGEIFS('city centre offline'!$L$2:$L$2047,'city centre offline'!$A$2:$A$2047,$A20,'city centre offline'!$B$2:$B$2047,Z$4)*AVERAGEIFS('all sales summary'!$I$2:$I$2047,'all sales summary'!$A$2:$A$2047,$A20,'all sales summary'!$B$2:$B$2047,Z$4))/((AVERAGEIFS('overall city offline'!$L$2:$L$2047,'overall city offline'!$A$2:$A$2047,$A20,'overall city offline'!$B$2:$B$2047,Z$4)*(1-AVERAGEIFS('all sales summary'!$I$2:$I$2047,'all sales summary'!$A$2:$A$2047,$A20,'all sales summary'!$B$2:$B$2047,Z$4)))+(AVERAGEIFS('city centre offline'!$L$2:$L$2047,'city centre offline'!$A$2:$A$2047,$A20,'city centre offline'!$B$2:$B$2047,Z$4)*AVERAGEIFS('all sales summary'!$I$2:$I$2047,'all sales summary'!$A$2:$A$2047,$A20,'all sales summary'!$B$2:$B$2047,Z$4)))</f>
        <v>3.2528302457519351E-2</v>
      </c>
      <c r="AA20" s="60">
        <f>(AVERAGEIFS('city centre offline'!$L$2:$L$2047,'city centre offline'!$A$2:$A$2047,$A20,'city centre offline'!$B$2:$B$2047,AA$4)*AVERAGEIFS('all sales summary'!$I$2:$I$2047,'all sales summary'!$A$2:$A$2047,$A20,'all sales summary'!$B$2:$B$2047,AA$4))/((AVERAGEIFS('overall city offline'!$L$2:$L$2047,'overall city offline'!$A$2:$A$2047,$A20,'overall city offline'!$B$2:$B$2047,AA$4)*(1-AVERAGEIFS('all sales summary'!$I$2:$I$2047,'all sales summary'!$A$2:$A$2047,$A20,'all sales summary'!$B$2:$B$2047,AA$4)))+(AVERAGEIFS('city centre offline'!$L$2:$L$2047,'city centre offline'!$A$2:$A$2047,$A20,'city centre offline'!$B$2:$B$2047,AA$4)*AVERAGEIFS('all sales summary'!$I$2:$I$2047,'all sales summary'!$A$2:$A$2047,$A20,'all sales summary'!$B$2:$B$2047,AA$4)))</f>
        <v>3.088220379766983E-2</v>
      </c>
      <c r="AB20" s="60">
        <f>(AVERAGEIFS('city centre offline'!$L$2:$L$2047,'city centre offline'!$A$2:$A$2047,$A20,'city centre offline'!$B$2:$B$2047,AB$4)*AVERAGEIFS('all sales summary'!$I$2:$I$2047,'all sales summary'!$A$2:$A$2047,$A20,'all sales summary'!$B$2:$B$2047,AB$4))/((AVERAGEIFS('overall city offline'!$L$2:$L$2047,'overall city offline'!$A$2:$A$2047,$A20,'overall city offline'!$B$2:$B$2047,AB$4)*(1-AVERAGEIFS('all sales summary'!$I$2:$I$2047,'all sales summary'!$A$2:$A$2047,$A20,'all sales summary'!$B$2:$B$2047,AB$4)))+(AVERAGEIFS('city centre offline'!$L$2:$L$2047,'city centre offline'!$A$2:$A$2047,$A20,'city centre offline'!$B$2:$B$2047,AB$4)*AVERAGEIFS('all sales summary'!$I$2:$I$2047,'all sales summary'!$A$2:$A$2047,$A20,'all sales summary'!$B$2:$B$2047,AB$4)))</f>
        <v>3.1577579377660064E-2</v>
      </c>
      <c r="AC20" s="60">
        <f>(AVERAGEIFS('city centre offline'!$L$2:$L$2047,'city centre offline'!$A$2:$A$2047,$A20,'city centre offline'!$B$2:$B$2047,AC$4)*AVERAGEIFS('all sales summary'!$I$2:$I$2047,'all sales summary'!$A$2:$A$2047,$A20,'all sales summary'!$B$2:$B$2047,AC$4))/((AVERAGEIFS('overall city offline'!$L$2:$L$2047,'overall city offline'!$A$2:$A$2047,$A20,'overall city offline'!$B$2:$B$2047,AC$4)*(1-AVERAGEIFS('all sales summary'!$I$2:$I$2047,'all sales summary'!$A$2:$A$2047,$A20,'all sales summary'!$B$2:$B$2047,AC$4)))+(AVERAGEIFS('city centre offline'!$L$2:$L$2047,'city centre offline'!$A$2:$A$2047,$A20,'city centre offline'!$B$2:$B$2047,AC$4)*AVERAGEIFS('all sales summary'!$I$2:$I$2047,'all sales summary'!$A$2:$A$2047,$A20,'all sales summary'!$B$2:$B$2047,AC$4)))</f>
        <v>3.3376999672694446E-2</v>
      </c>
      <c r="AD20" s="60">
        <f>(AVERAGEIFS('city centre offline'!$L$2:$L$2047,'city centre offline'!$A$2:$A$2047,$A20,'city centre offline'!$B$2:$B$2047,AD$4)*AVERAGEIFS('all sales summary'!$I$2:$I$2047,'all sales summary'!$A$2:$A$2047,$A20,'all sales summary'!$B$2:$B$2047,AD$4))/((AVERAGEIFS('overall city offline'!$L$2:$L$2047,'overall city offline'!$A$2:$A$2047,$A20,'overall city offline'!$B$2:$B$2047,AD$4)*(1-AVERAGEIFS('all sales summary'!$I$2:$I$2047,'all sales summary'!$A$2:$A$2047,$A20,'all sales summary'!$B$2:$B$2047,AD$4)))+(AVERAGEIFS('city centre offline'!$L$2:$L$2047,'city centre offline'!$A$2:$A$2047,$A20,'city centre offline'!$B$2:$B$2047,AD$4)*AVERAGEIFS('all sales summary'!$I$2:$I$2047,'all sales summary'!$A$2:$A$2047,$A20,'all sales summary'!$B$2:$B$2047,AD$4)))</f>
        <v>3.4886802682752453E-2</v>
      </c>
      <c r="AE20" s="60">
        <f>(AVERAGEIFS('city centre offline'!$L$2:$L$2047,'city centre offline'!$A$2:$A$2047,$A20,'city centre offline'!$B$2:$B$2047,AE$4)*AVERAGEIFS('all sales summary'!$I$2:$I$2047,'all sales summary'!$A$2:$A$2047,$A20,'all sales summary'!$B$2:$B$2047,AE$4))/((AVERAGEIFS('overall city offline'!$L$2:$L$2047,'overall city offline'!$A$2:$A$2047,$A20,'overall city offline'!$B$2:$B$2047,AE$4)*(1-AVERAGEIFS('all sales summary'!$I$2:$I$2047,'all sales summary'!$A$2:$A$2047,$A20,'all sales summary'!$B$2:$B$2047,AE$4)))+(AVERAGEIFS('city centre offline'!$L$2:$L$2047,'city centre offline'!$A$2:$A$2047,$A20,'city centre offline'!$B$2:$B$2047,AE$4)*AVERAGEIFS('all sales summary'!$I$2:$I$2047,'all sales summary'!$A$2:$A$2047,$A20,'all sales summary'!$B$2:$B$2047,AE$4)))</f>
        <v>3.4744360252180723E-2</v>
      </c>
      <c r="AF20" s="60">
        <f>(AVERAGEIFS('city centre offline'!$L$2:$L$2047,'city centre offline'!$A$2:$A$2047,$A20,'city centre offline'!$B$2:$B$2047,AF$4)*AVERAGEIFS('all sales summary'!$I$2:$I$2047,'all sales summary'!$A$2:$A$2047,$A20,'all sales summary'!$B$2:$B$2047,AF$4))/((AVERAGEIFS('overall city offline'!$L$2:$L$2047,'overall city offline'!$A$2:$A$2047,$A20,'overall city offline'!$B$2:$B$2047,AF$4)*(1-AVERAGEIFS('all sales summary'!$I$2:$I$2047,'all sales summary'!$A$2:$A$2047,$A20,'all sales summary'!$B$2:$B$2047,AF$4)))+(AVERAGEIFS('city centre offline'!$L$2:$L$2047,'city centre offline'!$A$2:$A$2047,$A20,'city centre offline'!$B$2:$B$2047,AF$4)*AVERAGEIFS('all sales summary'!$I$2:$I$2047,'all sales summary'!$A$2:$A$2047,$A20,'all sales summary'!$B$2:$B$2047,AF$4)))</f>
        <v>3.4451033275399126E-2</v>
      </c>
      <c r="AG20" s="60">
        <f>(AVERAGEIFS('city centre offline'!$L$2:$L$2047,'city centre offline'!$A$2:$A$2047,$A20,'city centre offline'!$B$2:$B$2047,AG$4)*AVERAGEIFS('all sales summary'!$I$2:$I$2047,'all sales summary'!$A$2:$A$2047,$A20,'all sales summary'!$B$2:$B$2047,AG$4))/((AVERAGEIFS('overall city offline'!$L$2:$L$2047,'overall city offline'!$A$2:$A$2047,$A20,'overall city offline'!$B$2:$B$2047,AG$4)*(1-AVERAGEIFS('all sales summary'!$I$2:$I$2047,'all sales summary'!$A$2:$A$2047,$A20,'all sales summary'!$B$2:$B$2047,AG$4)))+(AVERAGEIFS('city centre offline'!$L$2:$L$2047,'city centre offline'!$A$2:$A$2047,$A20,'city centre offline'!$B$2:$B$2047,AG$4)*AVERAGEIFS('all sales summary'!$I$2:$I$2047,'all sales summary'!$A$2:$A$2047,$A20,'all sales summary'!$B$2:$B$2047,AG$4)))</f>
        <v>3.3811075767218507E-2</v>
      </c>
      <c r="AH20" s="60">
        <f>(AVERAGEIFS('city centre offline'!$L$2:$L$2047,'city centre offline'!$A$2:$A$2047,$A20,'city centre offline'!$B$2:$B$2047,AH$4)*AVERAGEIFS('all sales summary'!$I$2:$I$2047,'all sales summary'!$A$2:$A$2047,$A20,'all sales summary'!$B$2:$B$2047,AH$4))/((AVERAGEIFS('overall city offline'!$L$2:$L$2047,'overall city offline'!$A$2:$A$2047,$A20,'overall city offline'!$B$2:$B$2047,AH$4)*(1-AVERAGEIFS('all sales summary'!$I$2:$I$2047,'all sales summary'!$A$2:$A$2047,$A20,'all sales summary'!$B$2:$B$2047,AH$4)))+(AVERAGEIFS('city centre offline'!$L$2:$L$2047,'city centre offline'!$A$2:$A$2047,$A20,'city centre offline'!$B$2:$B$2047,AH$4)*AVERAGEIFS('all sales summary'!$I$2:$I$2047,'all sales summary'!$A$2:$A$2047,$A20,'all sales summary'!$B$2:$B$2047,AH$4)))</f>
        <v>3.4954691600786798E-2</v>
      </c>
    </row>
    <row r="21" spans="1:34" x14ac:dyDescent="0.3">
      <c r="A21" t="s">
        <v>23</v>
      </c>
      <c r="B21" s="60">
        <f>(AVERAGEIFS('city centre offline'!$L$2:$L$2047,'city centre offline'!$A$2:$A$2047,$A21,'city centre offline'!$B$2:$B$2047,B$4)*AVERAGEIFS('all sales summary'!$I$2:$I$2047,'all sales summary'!$A$2:$A$2047,$A21,'all sales summary'!$B$2:$B$2047,B$4))/((AVERAGEIFS('overall city offline'!$L$2:$L$2047,'overall city offline'!$A$2:$A$2047,$A21,'overall city offline'!$B$2:$B$2047,B$4)*(1-AVERAGEIFS('all sales summary'!$I$2:$I$2047,'all sales summary'!$A$2:$A$2047,$A21,'all sales summary'!$B$2:$B$2047,B$4)))+(AVERAGEIFS('city centre offline'!$L$2:$L$2047,'city centre offline'!$A$2:$A$2047,$A21,'city centre offline'!$B$2:$B$2047,B$4)*AVERAGEIFS('all sales summary'!$I$2:$I$2047,'all sales summary'!$A$2:$A$2047,$A21,'all sales summary'!$B$2:$B$2047,B$4)))</f>
        <v>3.1120293864457534E-2</v>
      </c>
      <c r="C21" s="60">
        <f>(AVERAGEIFS('city centre offline'!$L$2:$L$2047,'city centre offline'!$A$2:$A$2047,$A21,'city centre offline'!$B$2:$B$2047,C$4)*AVERAGEIFS('all sales summary'!$I$2:$I$2047,'all sales summary'!$A$2:$A$2047,$A21,'all sales summary'!$B$2:$B$2047,C$4))/((AVERAGEIFS('overall city offline'!$L$2:$L$2047,'overall city offline'!$A$2:$A$2047,$A21,'overall city offline'!$B$2:$B$2047,C$4)*(1-AVERAGEIFS('all sales summary'!$I$2:$I$2047,'all sales summary'!$A$2:$A$2047,$A21,'all sales summary'!$B$2:$B$2047,C$4)))+(AVERAGEIFS('city centre offline'!$L$2:$L$2047,'city centre offline'!$A$2:$A$2047,$A21,'city centre offline'!$B$2:$B$2047,C$4)*AVERAGEIFS('all sales summary'!$I$2:$I$2047,'all sales summary'!$A$2:$A$2047,$A21,'all sales summary'!$B$2:$B$2047,C$4)))</f>
        <v>3.1639142631232867E-2</v>
      </c>
      <c r="D21" s="60">
        <f>(AVERAGEIFS('city centre offline'!$L$2:$L$2047,'city centre offline'!$A$2:$A$2047,$A21,'city centre offline'!$B$2:$B$2047,D$4)*AVERAGEIFS('all sales summary'!$I$2:$I$2047,'all sales summary'!$A$2:$A$2047,$A21,'all sales summary'!$B$2:$B$2047,D$4))/((AVERAGEIFS('overall city offline'!$L$2:$L$2047,'overall city offline'!$A$2:$A$2047,$A21,'overall city offline'!$B$2:$B$2047,D$4)*(1-AVERAGEIFS('all sales summary'!$I$2:$I$2047,'all sales summary'!$A$2:$A$2047,$A21,'all sales summary'!$B$2:$B$2047,D$4)))+(AVERAGEIFS('city centre offline'!$L$2:$L$2047,'city centre offline'!$A$2:$A$2047,$A21,'city centre offline'!$B$2:$B$2047,D$4)*AVERAGEIFS('all sales summary'!$I$2:$I$2047,'all sales summary'!$A$2:$A$2047,$A21,'all sales summary'!$B$2:$B$2047,D$4)))</f>
        <v>2.9651274937221209E-2</v>
      </c>
      <c r="E21" s="60">
        <f>(AVERAGEIFS('city centre offline'!$L$2:$L$2047,'city centre offline'!$A$2:$A$2047,$A21,'city centre offline'!$B$2:$B$2047,E$4)*AVERAGEIFS('all sales summary'!$I$2:$I$2047,'all sales summary'!$A$2:$A$2047,$A21,'all sales summary'!$B$2:$B$2047,E$4))/((AVERAGEIFS('overall city offline'!$L$2:$L$2047,'overall city offline'!$A$2:$A$2047,$A21,'overall city offline'!$B$2:$B$2047,E$4)*(1-AVERAGEIFS('all sales summary'!$I$2:$I$2047,'all sales summary'!$A$2:$A$2047,$A21,'all sales summary'!$B$2:$B$2047,E$4)))+(AVERAGEIFS('city centre offline'!$L$2:$L$2047,'city centre offline'!$A$2:$A$2047,$A21,'city centre offline'!$B$2:$B$2047,E$4)*AVERAGEIFS('all sales summary'!$I$2:$I$2047,'all sales summary'!$A$2:$A$2047,$A21,'all sales summary'!$B$2:$B$2047,E$4)))</f>
        <v>2.5692413654851688E-2</v>
      </c>
      <c r="F21" s="60">
        <f>(AVERAGEIFS('city centre offline'!$L$2:$L$2047,'city centre offline'!$A$2:$A$2047,$A21,'city centre offline'!$B$2:$B$2047,F$4)*AVERAGEIFS('all sales summary'!$I$2:$I$2047,'all sales summary'!$A$2:$A$2047,$A21,'all sales summary'!$B$2:$B$2047,F$4))/((AVERAGEIFS('overall city offline'!$L$2:$L$2047,'overall city offline'!$A$2:$A$2047,$A21,'overall city offline'!$B$2:$B$2047,F$4)*(1-AVERAGEIFS('all sales summary'!$I$2:$I$2047,'all sales summary'!$A$2:$A$2047,$A21,'all sales summary'!$B$2:$B$2047,F$4)))+(AVERAGEIFS('city centre offline'!$L$2:$L$2047,'city centre offline'!$A$2:$A$2047,$A21,'city centre offline'!$B$2:$B$2047,F$4)*AVERAGEIFS('all sales summary'!$I$2:$I$2047,'all sales summary'!$A$2:$A$2047,$A21,'all sales summary'!$B$2:$B$2047,F$4)))</f>
        <v>2.4847814701174076E-2</v>
      </c>
      <c r="G21" s="60">
        <f>(AVERAGEIFS('city centre offline'!$L$2:$L$2047,'city centre offline'!$A$2:$A$2047,$A21,'city centre offline'!$B$2:$B$2047,G$4)*AVERAGEIFS('all sales summary'!$I$2:$I$2047,'all sales summary'!$A$2:$A$2047,$A21,'all sales summary'!$B$2:$B$2047,G$4))/((AVERAGEIFS('overall city offline'!$L$2:$L$2047,'overall city offline'!$A$2:$A$2047,$A21,'overall city offline'!$B$2:$B$2047,G$4)*(1-AVERAGEIFS('all sales summary'!$I$2:$I$2047,'all sales summary'!$A$2:$A$2047,$A21,'all sales summary'!$B$2:$B$2047,G$4)))+(AVERAGEIFS('city centre offline'!$L$2:$L$2047,'city centre offline'!$A$2:$A$2047,$A21,'city centre offline'!$B$2:$B$2047,G$4)*AVERAGEIFS('all sales summary'!$I$2:$I$2047,'all sales summary'!$A$2:$A$2047,$A21,'all sales summary'!$B$2:$B$2047,G$4)))</f>
        <v>2.2037087541063261E-2</v>
      </c>
      <c r="H21" s="60">
        <f>(AVERAGEIFS('city centre offline'!$L$2:$L$2047,'city centre offline'!$A$2:$A$2047,$A21,'city centre offline'!$B$2:$B$2047,H$4)*AVERAGEIFS('all sales summary'!$I$2:$I$2047,'all sales summary'!$A$2:$A$2047,$A21,'all sales summary'!$B$2:$B$2047,H$4))/((AVERAGEIFS('overall city offline'!$L$2:$L$2047,'overall city offline'!$A$2:$A$2047,$A21,'overall city offline'!$B$2:$B$2047,H$4)*(1-AVERAGEIFS('all sales summary'!$I$2:$I$2047,'all sales summary'!$A$2:$A$2047,$A21,'all sales summary'!$B$2:$B$2047,H$4)))+(AVERAGEIFS('city centre offline'!$L$2:$L$2047,'city centre offline'!$A$2:$A$2047,$A21,'city centre offline'!$B$2:$B$2047,H$4)*AVERAGEIFS('all sales summary'!$I$2:$I$2047,'all sales summary'!$A$2:$A$2047,$A21,'all sales summary'!$B$2:$B$2047,H$4)))</f>
        <v>2.2800928220503811E-2</v>
      </c>
      <c r="I21" s="60">
        <f>(AVERAGEIFS('city centre offline'!$L$2:$L$2047,'city centre offline'!$A$2:$A$2047,$A21,'city centre offline'!$B$2:$B$2047,I$4)*AVERAGEIFS('all sales summary'!$I$2:$I$2047,'all sales summary'!$A$2:$A$2047,$A21,'all sales summary'!$B$2:$B$2047,I$4))/((AVERAGEIFS('overall city offline'!$L$2:$L$2047,'overall city offline'!$A$2:$A$2047,$A21,'overall city offline'!$B$2:$B$2047,I$4)*(1-AVERAGEIFS('all sales summary'!$I$2:$I$2047,'all sales summary'!$A$2:$A$2047,$A21,'all sales summary'!$B$2:$B$2047,I$4)))+(AVERAGEIFS('city centre offline'!$L$2:$L$2047,'city centre offline'!$A$2:$A$2047,$A21,'city centre offline'!$B$2:$B$2047,I$4)*AVERAGEIFS('all sales summary'!$I$2:$I$2047,'all sales summary'!$A$2:$A$2047,$A21,'all sales summary'!$B$2:$B$2047,I$4)))</f>
        <v>2.2254349141068202E-2</v>
      </c>
      <c r="J21" s="60">
        <f>(AVERAGEIFS('city centre offline'!$L$2:$L$2047,'city centre offline'!$A$2:$A$2047,$A21,'city centre offline'!$B$2:$B$2047,J$4)*AVERAGEIFS('all sales summary'!$I$2:$I$2047,'all sales summary'!$A$2:$A$2047,$A21,'all sales summary'!$B$2:$B$2047,J$4))/((AVERAGEIFS('overall city offline'!$L$2:$L$2047,'overall city offline'!$A$2:$A$2047,$A21,'overall city offline'!$B$2:$B$2047,J$4)*(1-AVERAGEIFS('all sales summary'!$I$2:$I$2047,'all sales summary'!$A$2:$A$2047,$A21,'all sales summary'!$B$2:$B$2047,J$4)))+(AVERAGEIFS('city centre offline'!$L$2:$L$2047,'city centre offline'!$A$2:$A$2047,$A21,'city centre offline'!$B$2:$B$2047,J$4)*AVERAGEIFS('all sales summary'!$I$2:$I$2047,'all sales summary'!$A$2:$A$2047,$A21,'all sales summary'!$B$2:$B$2047,J$4)))</f>
        <v>2.6889053584916042E-2</v>
      </c>
      <c r="K21" s="60">
        <f>(AVERAGEIFS('city centre offline'!$L$2:$L$2047,'city centre offline'!$A$2:$A$2047,$A21,'city centre offline'!$B$2:$B$2047,K$4)*AVERAGEIFS('all sales summary'!$I$2:$I$2047,'all sales summary'!$A$2:$A$2047,$A21,'all sales summary'!$B$2:$B$2047,K$4))/((AVERAGEIFS('overall city offline'!$L$2:$L$2047,'overall city offline'!$A$2:$A$2047,$A21,'overall city offline'!$B$2:$B$2047,K$4)*(1-AVERAGEIFS('all sales summary'!$I$2:$I$2047,'all sales summary'!$A$2:$A$2047,$A21,'all sales summary'!$B$2:$B$2047,K$4)))+(AVERAGEIFS('city centre offline'!$L$2:$L$2047,'city centre offline'!$A$2:$A$2047,$A21,'city centre offline'!$B$2:$B$2047,K$4)*AVERAGEIFS('all sales summary'!$I$2:$I$2047,'all sales summary'!$A$2:$A$2047,$A21,'all sales summary'!$B$2:$B$2047,K$4)))</f>
        <v>2.8921065693635881E-2</v>
      </c>
      <c r="L21" s="60">
        <f>(AVERAGEIFS('city centre offline'!$L$2:$L$2047,'city centre offline'!$A$2:$A$2047,$A21,'city centre offline'!$B$2:$B$2047,L$4)*AVERAGEIFS('all sales summary'!$I$2:$I$2047,'all sales summary'!$A$2:$A$2047,$A21,'all sales summary'!$B$2:$B$2047,L$4))/((AVERAGEIFS('overall city offline'!$L$2:$L$2047,'overall city offline'!$A$2:$A$2047,$A21,'overall city offline'!$B$2:$B$2047,L$4)*(1-AVERAGEIFS('all sales summary'!$I$2:$I$2047,'all sales summary'!$A$2:$A$2047,$A21,'all sales summary'!$B$2:$B$2047,L$4)))+(AVERAGEIFS('city centre offline'!$L$2:$L$2047,'city centre offline'!$A$2:$A$2047,$A21,'city centre offline'!$B$2:$B$2047,L$4)*AVERAGEIFS('all sales summary'!$I$2:$I$2047,'all sales summary'!$A$2:$A$2047,$A21,'all sales summary'!$B$2:$B$2047,L$4)))</f>
        <v>2.6102557291550074E-2</v>
      </c>
      <c r="M21" s="60">
        <f>(AVERAGEIFS('city centre offline'!$L$2:$L$2047,'city centre offline'!$A$2:$A$2047,$A21,'city centre offline'!$B$2:$B$2047,M$4)*AVERAGEIFS('all sales summary'!$I$2:$I$2047,'all sales summary'!$A$2:$A$2047,$A21,'all sales summary'!$B$2:$B$2047,M$4))/((AVERAGEIFS('overall city offline'!$L$2:$L$2047,'overall city offline'!$A$2:$A$2047,$A21,'overall city offline'!$B$2:$B$2047,M$4)*(1-AVERAGEIFS('all sales summary'!$I$2:$I$2047,'all sales summary'!$A$2:$A$2047,$A21,'all sales summary'!$B$2:$B$2047,M$4)))+(AVERAGEIFS('city centre offline'!$L$2:$L$2047,'city centre offline'!$A$2:$A$2047,$A21,'city centre offline'!$B$2:$B$2047,M$4)*AVERAGEIFS('all sales summary'!$I$2:$I$2047,'all sales summary'!$A$2:$A$2047,$A21,'all sales summary'!$B$2:$B$2047,M$4)))</f>
        <v>2.0015284756359261E-2</v>
      </c>
      <c r="N21" s="60">
        <f>(AVERAGEIFS('city centre offline'!$L$2:$L$2047,'city centre offline'!$A$2:$A$2047,$A21,'city centre offline'!$B$2:$B$2047,N$4)*AVERAGEIFS('all sales summary'!$I$2:$I$2047,'all sales summary'!$A$2:$A$2047,$A21,'all sales summary'!$B$2:$B$2047,N$4))/((AVERAGEIFS('overall city offline'!$L$2:$L$2047,'overall city offline'!$A$2:$A$2047,$A21,'overall city offline'!$B$2:$B$2047,N$4)*(1-AVERAGEIFS('all sales summary'!$I$2:$I$2047,'all sales summary'!$A$2:$A$2047,$A21,'all sales summary'!$B$2:$B$2047,N$4)))+(AVERAGEIFS('city centre offline'!$L$2:$L$2047,'city centre offline'!$A$2:$A$2047,$A21,'city centre offline'!$B$2:$B$2047,N$4)*AVERAGEIFS('all sales summary'!$I$2:$I$2047,'all sales summary'!$A$2:$A$2047,$A21,'all sales summary'!$B$2:$B$2047,N$4)))</f>
        <v>2.5790251977878379E-2</v>
      </c>
      <c r="O21" s="60">
        <f>(AVERAGEIFS('city centre offline'!$L$2:$L$2047,'city centre offline'!$A$2:$A$2047,$A21,'city centre offline'!$B$2:$B$2047,O$4)*AVERAGEIFS('all sales summary'!$I$2:$I$2047,'all sales summary'!$A$2:$A$2047,$A21,'all sales summary'!$B$2:$B$2047,O$4))/((AVERAGEIFS('overall city offline'!$L$2:$L$2047,'overall city offline'!$A$2:$A$2047,$A21,'overall city offline'!$B$2:$B$2047,O$4)*(1-AVERAGEIFS('all sales summary'!$I$2:$I$2047,'all sales summary'!$A$2:$A$2047,$A21,'all sales summary'!$B$2:$B$2047,O$4)))+(AVERAGEIFS('city centre offline'!$L$2:$L$2047,'city centre offline'!$A$2:$A$2047,$A21,'city centre offline'!$B$2:$B$2047,O$4)*AVERAGEIFS('all sales summary'!$I$2:$I$2047,'all sales summary'!$A$2:$A$2047,$A21,'all sales summary'!$B$2:$B$2047,O$4)))</f>
        <v>2.810763358884746E-2</v>
      </c>
      <c r="P21" s="60">
        <f>(AVERAGEIFS('city centre offline'!$L$2:$L$2047,'city centre offline'!$A$2:$A$2047,$A21,'city centre offline'!$B$2:$B$2047,P$4)*AVERAGEIFS('all sales summary'!$I$2:$I$2047,'all sales summary'!$A$2:$A$2047,$A21,'all sales summary'!$B$2:$B$2047,P$4))/((AVERAGEIFS('overall city offline'!$L$2:$L$2047,'overall city offline'!$A$2:$A$2047,$A21,'overall city offline'!$B$2:$B$2047,P$4)*(1-AVERAGEIFS('all sales summary'!$I$2:$I$2047,'all sales summary'!$A$2:$A$2047,$A21,'all sales summary'!$B$2:$B$2047,P$4)))+(AVERAGEIFS('city centre offline'!$L$2:$L$2047,'city centre offline'!$A$2:$A$2047,$A21,'city centre offline'!$B$2:$B$2047,P$4)*AVERAGEIFS('all sales summary'!$I$2:$I$2047,'all sales summary'!$A$2:$A$2047,$A21,'all sales summary'!$B$2:$B$2047,P$4)))</f>
        <v>2.3596118711649992E-2</v>
      </c>
      <c r="Q21" s="60">
        <f>(AVERAGEIFS('city centre offline'!$L$2:$L$2047,'city centre offline'!$A$2:$A$2047,$A21,'city centre offline'!$B$2:$B$2047,Q$4)*AVERAGEIFS('all sales summary'!$I$2:$I$2047,'all sales summary'!$A$2:$A$2047,$A21,'all sales summary'!$B$2:$B$2047,Q$4))/((AVERAGEIFS('overall city offline'!$L$2:$L$2047,'overall city offline'!$A$2:$A$2047,$A21,'overall city offline'!$B$2:$B$2047,Q$4)*(1-AVERAGEIFS('all sales summary'!$I$2:$I$2047,'all sales summary'!$A$2:$A$2047,$A21,'all sales summary'!$B$2:$B$2047,Q$4)))+(AVERAGEIFS('city centre offline'!$L$2:$L$2047,'city centre offline'!$A$2:$A$2047,$A21,'city centre offline'!$B$2:$B$2047,Q$4)*AVERAGEIFS('all sales summary'!$I$2:$I$2047,'all sales summary'!$A$2:$A$2047,$A21,'all sales summary'!$B$2:$B$2047,Q$4)))</f>
        <v>1.4370161985567179E-2</v>
      </c>
      <c r="R21" s="60">
        <f>(AVERAGEIFS('city centre offline'!$L$2:$L$2047,'city centre offline'!$A$2:$A$2047,$A21,'city centre offline'!$B$2:$B$2047,R$4)*AVERAGEIFS('all sales summary'!$I$2:$I$2047,'all sales summary'!$A$2:$A$2047,$A21,'all sales summary'!$B$2:$B$2047,R$4))/((AVERAGEIFS('overall city offline'!$L$2:$L$2047,'overall city offline'!$A$2:$A$2047,$A21,'overall city offline'!$B$2:$B$2047,R$4)*(1-AVERAGEIFS('all sales summary'!$I$2:$I$2047,'all sales summary'!$A$2:$A$2047,$A21,'all sales summary'!$B$2:$B$2047,R$4)))+(AVERAGEIFS('city centre offline'!$L$2:$L$2047,'city centre offline'!$A$2:$A$2047,$A21,'city centre offline'!$B$2:$B$2047,R$4)*AVERAGEIFS('all sales summary'!$I$2:$I$2047,'all sales summary'!$A$2:$A$2047,$A21,'all sales summary'!$B$2:$B$2047,R$4)))</f>
        <v>1.3295850327525607E-2</v>
      </c>
      <c r="S21" s="60">
        <f>(AVERAGEIFS('city centre offline'!$L$2:$L$2047,'city centre offline'!$A$2:$A$2047,$A21,'city centre offline'!$B$2:$B$2047,S$4)*AVERAGEIFS('all sales summary'!$I$2:$I$2047,'all sales summary'!$A$2:$A$2047,$A21,'all sales summary'!$B$2:$B$2047,S$4))/((AVERAGEIFS('overall city offline'!$L$2:$L$2047,'overall city offline'!$A$2:$A$2047,$A21,'overall city offline'!$B$2:$B$2047,S$4)*(1-AVERAGEIFS('all sales summary'!$I$2:$I$2047,'all sales summary'!$A$2:$A$2047,$A21,'all sales summary'!$B$2:$B$2047,S$4)))+(AVERAGEIFS('city centre offline'!$L$2:$L$2047,'city centre offline'!$A$2:$A$2047,$A21,'city centre offline'!$B$2:$B$2047,S$4)*AVERAGEIFS('all sales summary'!$I$2:$I$2047,'all sales summary'!$A$2:$A$2047,$A21,'all sales summary'!$B$2:$B$2047,S$4)))</f>
        <v>1.473499131639109E-2</v>
      </c>
      <c r="T21" s="60">
        <f>(AVERAGEIFS('city centre offline'!$L$2:$L$2047,'city centre offline'!$A$2:$A$2047,$A21,'city centre offline'!$B$2:$B$2047,T$4)*AVERAGEIFS('all sales summary'!$I$2:$I$2047,'all sales summary'!$A$2:$A$2047,$A21,'all sales summary'!$B$2:$B$2047,T$4))/((AVERAGEIFS('overall city offline'!$L$2:$L$2047,'overall city offline'!$A$2:$A$2047,$A21,'overall city offline'!$B$2:$B$2047,T$4)*(1-AVERAGEIFS('all sales summary'!$I$2:$I$2047,'all sales summary'!$A$2:$A$2047,$A21,'all sales summary'!$B$2:$B$2047,T$4)))+(AVERAGEIFS('city centre offline'!$L$2:$L$2047,'city centre offline'!$A$2:$A$2047,$A21,'city centre offline'!$B$2:$B$2047,T$4)*AVERAGEIFS('all sales summary'!$I$2:$I$2047,'all sales summary'!$A$2:$A$2047,$A21,'all sales summary'!$B$2:$B$2047,T$4)))</f>
        <v>1.6657363300300966E-2</v>
      </c>
      <c r="U21" s="60">
        <f>(AVERAGEIFS('city centre offline'!$L$2:$L$2047,'city centre offline'!$A$2:$A$2047,$A21,'city centre offline'!$B$2:$B$2047,U$4)*AVERAGEIFS('all sales summary'!$I$2:$I$2047,'all sales summary'!$A$2:$A$2047,$A21,'all sales summary'!$B$2:$B$2047,U$4))/((AVERAGEIFS('overall city offline'!$L$2:$L$2047,'overall city offline'!$A$2:$A$2047,$A21,'overall city offline'!$B$2:$B$2047,U$4)*(1-AVERAGEIFS('all sales summary'!$I$2:$I$2047,'all sales summary'!$A$2:$A$2047,$A21,'all sales summary'!$B$2:$B$2047,U$4)))+(AVERAGEIFS('city centre offline'!$L$2:$L$2047,'city centre offline'!$A$2:$A$2047,$A21,'city centre offline'!$B$2:$B$2047,U$4)*AVERAGEIFS('all sales summary'!$I$2:$I$2047,'all sales summary'!$A$2:$A$2047,$A21,'all sales summary'!$B$2:$B$2047,U$4)))</f>
        <v>1.6708798414296545E-2</v>
      </c>
      <c r="V21" s="60">
        <f>(AVERAGEIFS('city centre offline'!$L$2:$L$2047,'city centre offline'!$A$2:$A$2047,$A21,'city centre offline'!$B$2:$B$2047,V$4)*AVERAGEIFS('all sales summary'!$I$2:$I$2047,'all sales summary'!$A$2:$A$2047,$A21,'all sales summary'!$B$2:$B$2047,V$4))/((AVERAGEIFS('overall city offline'!$L$2:$L$2047,'overall city offline'!$A$2:$A$2047,$A21,'overall city offline'!$B$2:$B$2047,V$4)*(1-AVERAGEIFS('all sales summary'!$I$2:$I$2047,'all sales summary'!$A$2:$A$2047,$A21,'all sales summary'!$B$2:$B$2047,V$4)))+(AVERAGEIFS('city centre offline'!$L$2:$L$2047,'city centre offline'!$A$2:$A$2047,$A21,'city centre offline'!$B$2:$B$2047,V$4)*AVERAGEIFS('all sales summary'!$I$2:$I$2047,'all sales summary'!$A$2:$A$2047,$A21,'all sales summary'!$B$2:$B$2047,V$4)))</f>
        <v>2.2660112408145552E-2</v>
      </c>
      <c r="W21" s="60">
        <f>(AVERAGEIFS('city centre offline'!$L$2:$L$2047,'city centre offline'!$A$2:$A$2047,$A21,'city centre offline'!$B$2:$B$2047,W$4)*AVERAGEIFS('all sales summary'!$I$2:$I$2047,'all sales summary'!$A$2:$A$2047,$A21,'all sales summary'!$B$2:$B$2047,W$4))/((AVERAGEIFS('overall city offline'!$L$2:$L$2047,'overall city offline'!$A$2:$A$2047,$A21,'overall city offline'!$B$2:$B$2047,W$4)*(1-AVERAGEIFS('all sales summary'!$I$2:$I$2047,'all sales summary'!$A$2:$A$2047,$A21,'all sales summary'!$B$2:$B$2047,W$4)))+(AVERAGEIFS('city centre offline'!$L$2:$L$2047,'city centre offline'!$A$2:$A$2047,$A21,'city centre offline'!$B$2:$B$2047,W$4)*AVERAGEIFS('all sales summary'!$I$2:$I$2047,'all sales summary'!$A$2:$A$2047,$A21,'all sales summary'!$B$2:$B$2047,W$4)))</f>
        <v>2.3687084946352643E-2</v>
      </c>
      <c r="X21" s="60">
        <f>(AVERAGEIFS('city centre offline'!$L$2:$L$2047,'city centre offline'!$A$2:$A$2047,$A21,'city centre offline'!$B$2:$B$2047,X$4)*AVERAGEIFS('all sales summary'!$I$2:$I$2047,'all sales summary'!$A$2:$A$2047,$A21,'all sales summary'!$B$2:$B$2047,X$4))/((AVERAGEIFS('overall city offline'!$L$2:$L$2047,'overall city offline'!$A$2:$A$2047,$A21,'overall city offline'!$B$2:$B$2047,X$4)*(1-AVERAGEIFS('all sales summary'!$I$2:$I$2047,'all sales summary'!$A$2:$A$2047,$A21,'all sales summary'!$B$2:$B$2047,X$4)))+(AVERAGEIFS('city centre offline'!$L$2:$L$2047,'city centre offline'!$A$2:$A$2047,$A21,'city centre offline'!$B$2:$B$2047,X$4)*AVERAGEIFS('all sales summary'!$I$2:$I$2047,'all sales summary'!$A$2:$A$2047,$A21,'all sales summary'!$B$2:$B$2047,X$4)))</f>
        <v>1.918899406989644E-2</v>
      </c>
      <c r="Y21" s="60">
        <f>(AVERAGEIFS('city centre offline'!$L$2:$L$2047,'city centre offline'!$A$2:$A$2047,$A21,'city centre offline'!$B$2:$B$2047,Y$4)*AVERAGEIFS('all sales summary'!$I$2:$I$2047,'all sales summary'!$A$2:$A$2047,$A21,'all sales summary'!$B$2:$B$2047,Y$4))/((AVERAGEIFS('overall city offline'!$L$2:$L$2047,'overall city offline'!$A$2:$A$2047,$A21,'overall city offline'!$B$2:$B$2047,Y$4)*(1-AVERAGEIFS('all sales summary'!$I$2:$I$2047,'all sales summary'!$A$2:$A$2047,$A21,'all sales summary'!$B$2:$B$2047,Y$4)))+(AVERAGEIFS('city centre offline'!$L$2:$L$2047,'city centre offline'!$A$2:$A$2047,$A21,'city centre offline'!$B$2:$B$2047,Y$4)*AVERAGEIFS('all sales summary'!$I$2:$I$2047,'all sales summary'!$A$2:$A$2047,$A21,'all sales summary'!$B$2:$B$2047,Y$4)))</f>
        <v>1.6743864741647775E-2</v>
      </c>
      <c r="Z21" s="60">
        <f>(AVERAGEIFS('city centre offline'!$L$2:$L$2047,'city centre offline'!$A$2:$A$2047,$A21,'city centre offline'!$B$2:$B$2047,Z$4)*AVERAGEIFS('all sales summary'!$I$2:$I$2047,'all sales summary'!$A$2:$A$2047,$A21,'all sales summary'!$B$2:$B$2047,Z$4))/((AVERAGEIFS('overall city offline'!$L$2:$L$2047,'overall city offline'!$A$2:$A$2047,$A21,'overall city offline'!$B$2:$B$2047,Z$4)*(1-AVERAGEIFS('all sales summary'!$I$2:$I$2047,'all sales summary'!$A$2:$A$2047,$A21,'all sales summary'!$B$2:$B$2047,Z$4)))+(AVERAGEIFS('city centre offline'!$L$2:$L$2047,'city centre offline'!$A$2:$A$2047,$A21,'city centre offline'!$B$2:$B$2047,Z$4)*AVERAGEIFS('all sales summary'!$I$2:$I$2047,'all sales summary'!$A$2:$A$2047,$A21,'all sales summary'!$B$2:$B$2047,Z$4)))</f>
        <v>1.7213695349078552E-2</v>
      </c>
      <c r="AA21" s="60">
        <f>(AVERAGEIFS('city centre offline'!$L$2:$L$2047,'city centre offline'!$A$2:$A$2047,$A21,'city centre offline'!$B$2:$B$2047,AA$4)*AVERAGEIFS('all sales summary'!$I$2:$I$2047,'all sales summary'!$A$2:$A$2047,$A21,'all sales summary'!$B$2:$B$2047,AA$4))/((AVERAGEIFS('overall city offline'!$L$2:$L$2047,'overall city offline'!$A$2:$A$2047,$A21,'overall city offline'!$B$2:$B$2047,AA$4)*(1-AVERAGEIFS('all sales summary'!$I$2:$I$2047,'all sales summary'!$A$2:$A$2047,$A21,'all sales summary'!$B$2:$B$2047,AA$4)))+(AVERAGEIFS('city centre offline'!$L$2:$L$2047,'city centre offline'!$A$2:$A$2047,$A21,'city centre offline'!$B$2:$B$2047,AA$4)*AVERAGEIFS('all sales summary'!$I$2:$I$2047,'all sales summary'!$A$2:$A$2047,$A21,'all sales summary'!$B$2:$B$2047,AA$4)))</f>
        <v>1.8596424185508845E-2</v>
      </c>
      <c r="AB21" s="60">
        <f>(AVERAGEIFS('city centre offline'!$L$2:$L$2047,'city centre offline'!$A$2:$A$2047,$A21,'city centre offline'!$B$2:$B$2047,AB$4)*AVERAGEIFS('all sales summary'!$I$2:$I$2047,'all sales summary'!$A$2:$A$2047,$A21,'all sales summary'!$B$2:$B$2047,AB$4))/((AVERAGEIFS('overall city offline'!$L$2:$L$2047,'overall city offline'!$A$2:$A$2047,$A21,'overall city offline'!$B$2:$B$2047,AB$4)*(1-AVERAGEIFS('all sales summary'!$I$2:$I$2047,'all sales summary'!$A$2:$A$2047,$A21,'all sales summary'!$B$2:$B$2047,AB$4)))+(AVERAGEIFS('city centre offline'!$L$2:$L$2047,'city centre offline'!$A$2:$A$2047,$A21,'city centre offline'!$B$2:$B$2047,AB$4)*AVERAGEIFS('all sales summary'!$I$2:$I$2047,'all sales summary'!$A$2:$A$2047,$A21,'all sales summary'!$B$2:$B$2047,AB$4)))</f>
        <v>1.9822815965696589E-2</v>
      </c>
      <c r="AC21" s="60">
        <f>(AVERAGEIFS('city centre offline'!$L$2:$L$2047,'city centre offline'!$A$2:$A$2047,$A21,'city centre offline'!$B$2:$B$2047,AC$4)*AVERAGEIFS('all sales summary'!$I$2:$I$2047,'all sales summary'!$A$2:$A$2047,$A21,'all sales summary'!$B$2:$B$2047,AC$4))/((AVERAGEIFS('overall city offline'!$L$2:$L$2047,'overall city offline'!$A$2:$A$2047,$A21,'overall city offline'!$B$2:$B$2047,AC$4)*(1-AVERAGEIFS('all sales summary'!$I$2:$I$2047,'all sales summary'!$A$2:$A$2047,$A21,'all sales summary'!$B$2:$B$2047,AC$4)))+(AVERAGEIFS('city centre offline'!$L$2:$L$2047,'city centre offline'!$A$2:$A$2047,$A21,'city centre offline'!$B$2:$B$2047,AC$4)*AVERAGEIFS('all sales summary'!$I$2:$I$2047,'all sales summary'!$A$2:$A$2047,$A21,'all sales summary'!$B$2:$B$2047,AC$4)))</f>
        <v>2.1906388355785521E-2</v>
      </c>
      <c r="AD21" s="60">
        <f>(AVERAGEIFS('city centre offline'!$L$2:$L$2047,'city centre offline'!$A$2:$A$2047,$A21,'city centre offline'!$B$2:$B$2047,AD$4)*AVERAGEIFS('all sales summary'!$I$2:$I$2047,'all sales summary'!$A$2:$A$2047,$A21,'all sales summary'!$B$2:$B$2047,AD$4))/((AVERAGEIFS('overall city offline'!$L$2:$L$2047,'overall city offline'!$A$2:$A$2047,$A21,'overall city offline'!$B$2:$B$2047,AD$4)*(1-AVERAGEIFS('all sales summary'!$I$2:$I$2047,'all sales summary'!$A$2:$A$2047,$A21,'all sales summary'!$B$2:$B$2047,AD$4)))+(AVERAGEIFS('city centre offline'!$L$2:$L$2047,'city centre offline'!$A$2:$A$2047,$A21,'city centre offline'!$B$2:$B$2047,AD$4)*AVERAGEIFS('all sales summary'!$I$2:$I$2047,'all sales summary'!$A$2:$A$2047,$A21,'all sales summary'!$B$2:$B$2047,AD$4)))</f>
        <v>2.1132275737129301E-2</v>
      </c>
      <c r="AE21" s="60">
        <f>(AVERAGEIFS('city centre offline'!$L$2:$L$2047,'city centre offline'!$A$2:$A$2047,$A21,'city centre offline'!$B$2:$B$2047,AE$4)*AVERAGEIFS('all sales summary'!$I$2:$I$2047,'all sales summary'!$A$2:$A$2047,$A21,'all sales summary'!$B$2:$B$2047,AE$4))/((AVERAGEIFS('overall city offline'!$L$2:$L$2047,'overall city offline'!$A$2:$A$2047,$A21,'overall city offline'!$B$2:$B$2047,AE$4)*(1-AVERAGEIFS('all sales summary'!$I$2:$I$2047,'all sales summary'!$A$2:$A$2047,$A21,'all sales summary'!$B$2:$B$2047,AE$4)))+(AVERAGEIFS('city centre offline'!$L$2:$L$2047,'city centre offline'!$A$2:$A$2047,$A21,'city centre offline'!$B$2:$B$2047,AE$4)*AVERAGEIFS('all sales summary'!$I$2:$I$2047,'all sales summary'!$A$2:$A$2047,$A21,'all sales summary'!$B$2:$B$2047,AE$4)))</f>
        <v>2.2980031532353881E-2</v>
      </c>
      <c r="AF21" s="60">
        <f>(AVERAGEIFS('city centre offline'!$L$2:$L$2047,'city centre offline'!$A$2:$A$2047,$A21,'city centre offline'!$B$2:$B$2047,AF$4)*AVERAGEIFS('all sales summary'!$I$2:$I$2047,'all sales summary'!$A$2:$A$2047,$A21,'all sales summary'!$B$2:$B$2047,AF$4))/((AVERAGEIFS('overall city offline'!$L$2:$L$2047,'overall city offline'!$A$2:$A$2047,$A21,'overall city offline'!$B$2:$B$2047,AF$4)*(1-AVERAGEIFS('all sales summary'!$I$2:$I$2047,'all sales summary'!$A$2:$A$2047,$A21,'all sales summary'!$B$2:$B$2047,AF$4)))+(AVERAGEIFS('city centre offline'!$L$2:$L$2047,'city centre offline'!$A$2:$A$2047,$A21,'city centre offline'!$B$2:$B$2047,AF$4)*AVERAGEIFS('all sales summary'!$I$2:$I$2047,'all sales summary'!$A$2:$A$2047,$A21,'all sales summary'!$B$2:$B$2047,AF$4)))</f>
        <v>2.0304937588696878E-2</v>
      </c>
      <c r="AG21" s="60">
        <f>(AVERAGEIFS('city centre offline'!$L$2:$L$2047,'city centre offline'!$A$2:$A$2047,$A21,'city centre offline'!$B$2:$B$2047,AG$4)*AVERAGEIFS('all sales summary'!$I$2:$I$2047,'all sales summary'!$A$2:$A$2047,$A21,'all sales summary'!$B$2:$B$2047,AG$4))/((AVERAGEIFS('overall city offline'!$L$2:$L$2047,'overall city offline'!$A$2:$A$2047,$A21,'overall city offline'!$B$2:$B$2047,AG$4)*(1-AVERAGEIFS('all sales summary'!$I$2:$I$2047,'all sales summary'!$A$2:$A$2047,$A21,'all sales summary'!$B$2:$B$2047,AG$4)))+(AVERAGEIFS('city centre offline'!$L$2:$L$2047,'city centre offline'!$A$2:$A$2047,$A21,'city centre offline'!$B$2:$B$2047,AG$4)*AVERAGEIFS('all sales summary'!$I$2:$I$2047,'all sales summary'!$A$2:$A$2047,$A21,'all sales summary'!$B$2:$B$2047,AG$4)))</f>
        <v>2.1516985998302741E-2</v>
      </c>
      <c r="AH21" s="60">
        <f>(AVERAGEIFS('city centre offline'!$L$2:$L$2047,'city centre offline'!$A$2:$A$2047,$A21,'city centre offline'!$B$2:$B$2047,AH$4)*AVERAGEIFS('all sales summary'!$I$2:$I$2047,'all sales summary'!$A$2:$A$2047,$A21,'all sales summary'!$B$2:$B$2047,AH$4))/((AVERAGEIFS('overall city offline'!$L$2:$L$2047,'overall city offline'!$A$2:$A$2047,$A21,'overall city offline'!$B$2:$B$2047,AH$4)*(1-AVERAGEIFS('all sales summary'!$I$2:$I$2047,'all sales summary'!$A$2:$A$2047,$A21,'all sales summary'!$B$2:$B$2047,AH$4)))+(AVERAGEIFS('city centre offline'!$L$2:$L$2047,'city centre offline'!$A$2:$A$2047,$A21,'city centre offline'!$B$2:$B$2047,AH$4)*AVERAGEIFS('all sales summary'!$I$2:$I$2047,'all sales summary'!$A$2:$A$2047,$A21,'all sales summary'!$B$2:$B$2047,AH$4)))</f>
        <v>2.7922882308384859E-2</v>
      </c>
    </row>
    <row r="22" spans="1:34" x14ac:dyDescent="0.3">
      <c r="A22" t="s">
        <v>24</v>
      </c>
      <c r="B22" s="60">
        <f>(AVERAGEIFS('city centre offline'!$L$2:$L$2047,'city centre offline'!$A$2:$A$2047,$A22,'city centre offline'!$B$2:$B$2047,B$4)*AVERAGEIFS('all sales summary'!$I$2:$I$2047,'all sales summary'!$A$2:$A$2047,$A22,'all sales summary'!$B$2:$B$2047,B$4))/((AVERAGEIFS('overall city offline'!$L$2:$L$2047,'overall city offline'!$A$2:$A$2047,$A22,'overall city offline'!$B$2:$B$2047,B$4)*(1-AVERAGEIFS('all sales summary'!$I$2:$I$2047,'all sales summary'!$A$2:$A$2047,$A22,'all sales summary'!$B$2:$B$2047,B$4)))+(AVERAGEIFS('city centre offline'!$L$2:$L$2047,'city centre offline'!$A$2:$A$2047,$A22,'city centre offline'!$B$2:$B$2047,B$4)*AVERAGEIFS('all sales summary'!$I$2:$I$2047,'all sales summary'!$A$2:$A$2047,$A22,'all sales summary'!$B$2:$B$2047,B$4)))</f>
        <v>0.19565542930104207</v>
      </c>
      <c r="C22" s="60">
        <f>(AVERAGEIFS('city centre offline'!$L$2:$L$2047,'city centre offline'!$A$2:$A$2047,$A22,'city centre offline'!$B$2:$B$2047,C$4)*AVERAGEIFS('all sales summary'!$I$2:$I$2047,'all sales summary'!$A$2:$A$2047,$A22,'all sales summary'!$B$2:$B$2047,C$4))/((AVERAGEIFS('overall city offline'!$L$2:$L$2047,'overall city offline'!$A$2:$A$2047,$A22,'overall city offline'!$B$2:$B$2047,C$4)*(1-AVERAGEIFS('all sales summary'!$I$2:$I$2047,'all sales summary'!$A$2:$A$2047,$A22,'all sales summary'!$B$2:$B$2047,C$4)))+(AVERAGEIFS('city centre offline'!$L$2:$L$2047,'city centre offline'!$A$2:$A$2047,$A22,'city centre offline'!$B$2:$B$2047,C$4)*AVERAGEIFS('all sales summary'!$I$2:$I$2047,'all sales summary'!$A$2:$A$2047,$A22,'all sales summary'!$B$2:$B$2047,C$4)))</f>
        <v>0.20017154232255005</v>
      </c>
      <c r="D22" s="60">
        <f>(AVERAGEIFS('city centre offline'!$L$2:$L$2047,'city centre offline'!$A$2:$A$2047,$A22,'city centre offline'!$B$2:$B$2047,D$4)*AVERAGEIFS('all sales summary'!$I$2:$I$2047,'all sales summary'!$A$2:$A$2047,$A22,'all sales summary'!$B$2:$B$2047,D$4))/((AVERAGEIFS('overall city offline'!$L$2:$L$2047,'overall city offline'!$A$2:$A$2047,$A22,'overall city offline'!$B$2:$B$2047,D$4)*(1-AVERAGEIFS('all sales summary'!$I$2:$I$2047,'all sales summary'!$A$2:$A$2047,$A22,'all sales summary'!$B$2:$B$2047,D$4)))+(AVERAGEIFS('city centre offline'!$L$2:$L$2047,'city centre offline'!$A$2:$A$2047,$A22,'city centre offline'!$B$2:$B$2047,D$4)*AVERAGEIFS('all sales summary'!$I$2:$I$2047,'all sales summary'!$A$2:$A$2047,$A22,'all sales summary'!$B$2:$B$2047,D$4)))</f>
        <v>0.19945408442890486</v>
      </c>
      <c r="E22" s="60">
        <f>(AVERAGEIFS('city centre offline'!$L$2:$L$2047,'city centre offline'!$A$2:$A$2047,$A22,'city centre offline'!$B$2:$B$2047,E$4)*AVERAGEIFS('all sales summary'!$I$2:$I$2047,'all sales summary'!$A$2:$A$2047,$A22,'all sales summary'!$B$2:$B$2047,E$4))/((AVERAGEIFS('overall city offline'!$L$2:$L$2047,'overall city offline'!$A$2:$A$2047,$A22,'overall city offline'!$B$2:$B$2047,E$4)*(1-AVERAGEIFS('all sales summary'!$I$2:$I$2047,'all sales summary'!$A$2:$A$2047,$A22,'all sales summary'!$B$2:$B$2047,E$4)))+(AVERAGEIFS('city centre offline'!$L$2:$L$2047,'city centre offline'!$A$2:$A$2047,$A22,'city centre offline'!$B$2:$B$2047,E$4)*AVERAGEIFS('all sales summary'!$I$2:$I$2047,'all sales summary'!$A$2:$A$2047,$A22,'all sales summary'!$B$2:$B$2047,E$4)))</f>
        <v>0.20177062557264611</v>
      </c>
      <c r="F22" s="60">
        <f>(AVERAGEIFS('city centre offline'!$L$2:$L$2047,'city centre offline'!$A$2:$A$2047,$A22,'city centre offline'!$B$2:$B$2047,F$4)*AVERAGEIFS('all sales summary'!$I$2:$I$2047,'all sales summary'!$A$2:$A$2047,$A22,'all sales summary'!$B$2:$B$2047,F$4))/((AVERAGEIFS('overall city offline'!$L$2:$L$2047,'overall city offline'!$A$2:$A$2047,$A22,'overall city offline'!$B$2:$B$2047,F$4)*(1-AVERAGEIFS('all sales summary'!$I$2:$I$2047,'all sales summary'!$A$2:$A$2047,$A22,'all sales summary'!$B$2:$B$2047,F$4)))+(AVERAGEIFS('city centre offline'!$L$2:$L$2047,'city centre offline'!$A$2:$A$2047,$A22,'city centre offline'!$B$2:$B$2047,F$4)*AVERAGEIFS('all sales summary'!$I$2:$I$2047,'all sales summary'!$A$2:$A$2047,$A22,'all sales summary'!$B$2:$B$2047,F$4)))</f>
        <v>0.19945033523427838</v>
      </c>
      <c r="G22" s="60">
        <f>(AVERAGEIFS('city centre offline'!$L$2:$L$2047,'city centre offline'!$A$2:$A$2047,$A22,'city centre offline'!$B$2:$B$2047,G$4)*AVERAGEIFS('all sales summary'!$I$2:$I$2047,'all sales summary'!$A$2:$A$2047,$A22,'all sales summary'!$B$2:$B$2047,G$4))/((AVERAGEIFS('overall city offline'!$L$2:$L$2047,'overall city offline'!$A$2:$A$2047,$A22,'overall city offline'!$B$2:$B$2047,G$4)*(1-AVERAGEIFS('all sales summary'!$I$2:$I$2047,'all sales summary'!$A$2:$A$2047,$A22,'all sales summary'!$B$2:$B$2047,G$4)))+(AVERAGEIFS('city centre offline'!$L$2:$L$2047,'city centre offline'!$A$2:$A$2047,$A22,'city centre offline'!$B$2:$B$2047,G$4)*AVERAGEIFS('all sales summary'!$I$2:$I$2047,'all sales summary'!$A$2:$A$2047,$A22,'all sales summary'!$B$2:$B$2047,G$4)))</f>
        <v>0.19622757754936651</v>
      </c>
      <c r="H22" s="60">
        <f>(AVERAGEIFS('city centre offline'!$L$2:$L$2047,'city centre offline'!$A$2:$A$2047,$A22,'city centre offline'!$B$2:$B$2047,H$4)*AVERAGEIFS('all sales summary'!$I$2:$I$2047,'all sales summary'!$A$2:$A$2047,$A22,'all sales summary'!$B$2:$B$2047,H$4))/((AVERAGEIFS('overall city offline'!$L$2:$L$2047,'overall city offline'!$A$2:$A$2047,$A22,'overall city offline'!$B$2:$B$2047,H$4)*(1-AVERAGEIFS('all sales summary'!$I$2:$I$2047,'all sales summary'!$A$2:$A$2047,$A22,'all sales summary'!$B$2:$B$2047,H$4)))+(AVERAGEIFS('city centre offline'!$L$2:$L$2047,'city centre offline'!$A$2:$A$2047,$A22,'city centre offline'!$B$2:$B$2047,H$4)*AVERAGEIFS('all sales summary'!$I$2:$I$2047,'all sales summary'!$A$2:$A$2047,$A22,'all sales summary'!$B$2:$B$2047,H$4)))</f>
        <v>0.19345091659672009</v>
      </c>
      <c r="I22" s="60">
        <f>(AVERAGEIFS('city centre offline'!$L$2:$L$2047,'city centre offline'!$A$2:$A$2047,$A22,'city centre offline'!$B$2:$B$2047,I$4)*AVERAGEIFS('all sales summary'!$I$2:$I$2047,'all sales summary'!$A$2:$A$2047,$A22,'all sales summary'!$B$2:$B$2047,I$4))/((AVERAGEIFS('overall city offline'!$L$2:$L$2047,'overall city offline'!$A$2:$A$2047,$A22,'overall city offline'!$B$2:$B$2047,I$4)*(1-AVERAGEIFS('all sales summary'!$I$2:$I$2047,'all sales summary'!$A$2:$A$2047,$A22,'all sales summary'!$B$2:$B$2047,I$4)))+(AVERAGEIFS('city centre offline'!$L$2:$L$2047,'city centre offline'!$A$2:$A$2047,$A22,'city centre offline'!$B$2:$B$2047,I$4)*AVERAGEIFS('all sales summary'!$I$2:$I$2047,'all sales summary'!$A$2:$A$2047,$A22,'all sales summary'!$B$2:$B$2047,I$4)))</f>
        <v>0.19278982171243997</v>
      </c>
      <c r="J22" s="60">
        <f>(AVERAGEIFS('city centre offline'!$L$2:$L$2047,'city centre offline'!$A$2:$A$2047,$A22,'city centre offline'!$B$2:$B$2047,J$4)*AVERAGEIFS('all sales summary'!$I$2:$I$2047,'all sales summary'!$A$2:$A$2047,$A22,'all sales summary'!$B$2:$B$2047,J$4))/((AVERAGEIFS('overall city offline'!$L$2:$L$2047,'overall city offline'!$A$2:$A$2047,$A22,'overall city offline'!$B$2:$B$2047,J$4)*(1-AVERAGEIFS('all sales summary'!$I$2:$I$2047,'all sales summary'!$A$2:$A$2047,$A22,'all sales summary'!$B$2:$B$2047,J$4)))+(AVERAGEIFS('city centre offline'!$L$2:$L$2047,'city centre offline'!$A$2:$A$2047,$A22,'city centre offline'!$B$2:$B$2047,J$4)*AVERAGEIFS('all sales summary'!$I$2:$I$2047,'all sales summary'!$A$2:$A$2047,$A22,'all sales summary'!$B$2:$B$2047,J$4)))</f>
        <v>0.190094232320208</v>
      </c>
      <c r="K22" s="60">
        <f>(AVERAGEIFS('city centre offline'!$L$2:$L$2047,'city centre offline'!$A$2:$A$2047,$A22,'city centre offline'!$B$2:$B$2047,K$4)*AVERAGEIFS('all sales summary'!$I$2:$I$2047,'all sales summary'!$A$2:$A$2047,$A22,'all sales summary'!$B$2:$B$2047,K$4))/((AVERAGEIFS('overall city offline'!$L$2:$L$2047,'overall city offline'!$A$2:$A$2047,$A22,'overall city offline'!$B$2:$B$2047,K$4)*(1-AVERAGEIFS('all sales summary'!$I$2:$I$2047,'all sales summary'!$A$2:$A$2047,$A22,'all sales summary'!$B$2:$B$2047,K$4)))+(AVERAGEIFS('city centre offline'!$L$2:$L$2047,'city centre offline'!$A$2:$A$2047,$A22,'city centre offline'!$B$2:$B$2047,K$4)*AVERAGEIFS('all sales summary'!$I$2:$I$2047,'all sales summary'!$A$2:$A$2047,$A22,'all sales summary'!$B$2:$B$2047,K$4)))</f>
        <v>0.19306691601997694</v>
      </c>
      <c r="L22" s="60">
        <f>(AVERAGEIFS('city centre offline'!$L$2:$L$2047,'city centre offline'!$A$2:$A$2047,$A22,'city centre offline'!$B$2:$B$2047,L$4)*AVERAGEIFS('all sales summary'!$I$2:$I$2047,'all sales summary'!$A$2:$A$2047,$A22,'all sales summary'!$B$2:$B$2047,L$4))/((AVERAGEIFS('overall city offline'!$L$2:$L$2047,'overall city offline'!$A$2:$A$2047,$A22,'overall city offline'!$B$2:$B$2047,L$4)*(1-AVERAGEIFS('all sales summary'!$I$2:$I$2047,'all sales summary'!$A$2:$A$2047,$A22,'all sales summary'!$B$2:$B$2047,L$4)))+(AVERAGEIFS('city centre offline'!$L$2:$L$2047,'city centre offline'!$A$2:$A$2047,$A22,'city centre offline'!$B$2:$B$2047,L$4)*AVERAGEIFS('all sales summary'!$I$2:$I$2047,'all sales summary'!$A$2:$A$2047,$A22,'all sales summary'!$B$2:$B$2047,L$4)))</f>
        <v>0.17033636277079678</v>
      </c>
      <c r="M22" s="60">
        <f>(AVERAGEIFS('city centre offline'!$L$2:$L$2047,'city centre offline'!$A$2:$A$2047,$A22,'city centre offline'!$B$2:$B$2047,M$4)*AVERAGEIFS('all sales summary'!$I$2:$I$2047,'all sales summary'!$A$2:$A$2047,$A22,'all sales summary'!$B$2:$B$2047,M$4))/((AVERAGEIFS('overall city offline'!$L$2:$L$2047,'overall city offline'!$A$2:$A$2047,$A22,'overall city offline'!$B$2:$B$2047,M$4)*(1-AVERAGEIFS('all sales summary'!$I$2:$I$2047,'all sales summary'!$A$2:$A$2047,$A22,'all sales summary'!$B$2:$B$2047,M$4)))+(AVERAGEIFS('city centre offline'!$L$2:$L$2047,'city centre offline'!$A$2:$A$2047,$A22,'city centre offline'!$B$2:$B$2047,M$4)*AVERAGEIFS('all sales summary'!$I$2:$I$2047,'all sales summary'!$A$2:$A$2047,$A22,'all sales summary'!$B$2:$B$2047,M$4)))</f>
        <v>0.16828828116164754</v>
      </c>
      <c r="N22" s="60">
        <f>(AVERAGEIFS('city centre offline'!$L$2:$L$2047,'city centre offline'!$A$2:$A$2047,$A22,'city centre offline'!$B$2:$B$2047,N$4)*AVERAGEIFS('all sales summary'!$I$2:$I$2047,'all sales summary'!$A$2:$A$2047,$A22,'all sales summary'!$B$2:$B$2047,N$4))/((AVERAGEIFS('overall city offline'!$L$2:$L$2047,'overall city offline'!$A$2:$A$2047,$A22,'overall city offline'!$B$2:$B$2047,N$4)*(1-AVERAGEIFS('all sales summary'!$I$2:$I$2047,'all sales summary'!$A$2:$A$2047,$A22,'all sales summary'!$B$2:$B$2047,N$4)))+(AVERAGEIFS('city centre offline'!$L$2:$L$2047,'city centre offline'!$A$2:$A$2047,$A22,'city centre offline'!$B$2:$B$2047,N$4)*AVERAGEIFS('all sales summary'!$I$2:$I$2047,'all sales summary'!$A$2:$A$2047,$A22,'all sales summary'!$B$2:$B$2047,N$4)))</f>
        <v>0.16906228670931628</v>
      </c>
      <c r="O22" s="60">
        <f>(AVERAGEIFS('city centre offline'!$L$2:$L$2047,'city centre offline'!$A$2:$A$2047,$A22,'city centre offline'!$B$2:$B$2047,O$4)*AVERAGEIFS('all sales summary'!$I$2:$I$2047,'all sales summary'!$A$2:$A$2047,$A22,'all sales summary'!$B$2:$B$2047,O$4))/((AVERAGEIFS('overall city offline'!$L$2:$L$2047,'overall city offline'!$A$2:$A$2047,$A22,'overall city offline'!$B$2:$B$2047,O$4)*(1-AVERAGEIFS('all sales summary'!$I$2:$I$2047,'all sales summary'!$A$2:$A$2047,$A22,'all sales summary'!$B$2:$B$2047,O$4)))+(AVERAGEIFS('city centre offline'!$L$2:$L$2047,'city centre offline'!$A$2:$A$2047,$A22,'city centre offline'!$B$2:$B$2047,O$4)*AVERAGEIFS('all sales summary'!$I$2:$I$2047,'all sales summary'!$A$2:$A$2047,$A22,'all sales summary'!$B$2:$B$2047,O$4)))</f>
        <v>0.16694827103213994</v>
      </c>
      <c r="P22" s="60">
        <f>(AVERAGEIFS('city centre offline'!$L$2:$L$2047,'city centre offline'!$A$2:$A$2047,$A22,'city centre offline'!$B$2:$B$2047,P$4)*AVERAGEIFS('all sales summary'!$I$2:$I$2047,'all sales summary'!$A$2:$A$2047,$A22,'all sales summary'!$B$2:$B$2047,P$4))/((AVERAGEIFS('overall city offline'!$L$2:$L$2047,'overall city offline'!$A$2:$A$2047,$A22,'overall city offline'!$B$2:$B$2047,P$4)*(1-AVERAGEIFS('all sales summary'!$I$2:$I$2047,'all sales summary'!$A$2:$A$2047,$A22,'all sales summary'!$B$2:$B$2047,P$4)))+(AVERAGEIFS('city centre offline'!$L$2:$L$2047,'city centre offline'!$A$2:$A$2047,$A22,'city centre offline'!$B$2:$B$2047,P$4)*AVERAGEIFS('all sales summary'!$I$2:$I$2047,'all sales summary'!$A$2:$A$2047,$A22,'all sales summary'!$B$2:$B$2047,P$4)))</f>
        <v>0.1555804298317775</v>
      </c>
      <c r="Q22" s="60">
        <f>(AVERAGEIFS('city centre offline'!$L$2:$L$2047,'city centre offline'!$A$2:$A$2047,$A22,'city centre offline'!$B$2:$B$2047,Q$4)*AVERAGEIFS('all sales summary'!$I$2:$I$2047,'all sales summary'!$A$2:$A$2047,$A22,'all sales summary'!$B$2:$B$2047,Q$4))/((AVERAGEIFS('overall city offline'!$L$2:$L$2047,'overall city offline'!$A$2:$A$2047,$A22,'overall city offline'!$B$2:$B$2047,Q$4)*(1-AVERAGEIFS('all sales summary'!$I$2:$I$2047,'all sales summary'!$A$2:$A$2047,$A22,'all sales summary'!$B$2:$B$2047,Q$4)))+(AVERAGEIFS('city centre offline'!$L$2:$L$2047,'city centre offline'!$A$2:$A$2047,$A22,'city centre offline'!$B$2:$B$2047,Q$4)*AVERAGEIFS('all sales summary'!$I$2:$I$2047,'all sales summary'!$A$2:$A$2047,$A22,'all sales summary'!$B$2:$B$2047,Q$4)))</f>
        <v>0.13611373366093329</v>
      </c>
      <c r="R22" s="60">
        <f>(AVERAGEIFS('city centre offline'!$L$2:$L$2047,'city centre offline'!$A$2:$A$2047,$A22,'city centre offline'!$B$2:$B$2047,R$4)*AVERAGEIFS('all sales summary'!$I$2:$I$2047,'all sales summary'!$A$2:$A$2047,$A22,'all sales summary'!$B$2:$B$2047,R$4))/((AVERAGEIFS('overall city offline'!$L$2:$L$2047,'overall city offline'!$A$2:$A$2047,$A22,'overall city offline'!$B$2:$B$2047,R$4)*(1-AVERAGEIFS('all sales summary'!$I$2:$I$2047,'all sales summary'!$A$2:$A$2047,$A22,'all sales summary'!$B$2:$B$2047,R$4)))+(AVERAGEIFS('city centre offline'!$L$2:$L$2047,'city centre offline'!$A$2:$A$2047,$A22,'city centre offline'!$B$2:$B$2047,R$4)*AVERAGEIFS('all sales summary'!$I$2:$I$2047,'all sales summary'!$A$2:$A$2047,$A22,'all sales summary'!$B$2:$B$2047,R$4)))</f>
        <v>0.14608049213889962</v>
      </c>
      <c r="S22" s="60">
        <f>(AVERAGEIFS('city centre offline'!$L$2:$L$2047,'city centre offline'!$A$2:$A$2047,$A22,'city centre offline'!$B$2:$B$2047,S$4)*AVERAGEIFS('all sales summary'!$I$2:$I$2047,'all sales summary'!$A$2:$A$2047,$A22,'all sales summary'!$B$2:$B$2047,S$4))/((AVERAGEIFS('overall city offline'!$L$2:$L$2047,'overall city offline'!$A$2:$A$2047,$A22,'overall city offline'!$B$2:$B$2047,S$4)*(1-AVERAGEIFS('all sales summary'!$I$2:$I$2047,'all sales summary'!$A$2:$A$2047,$A22,'all sales summary'!$B$2:$B$2047,S$4)))+(AVERAGEIFS('city centre offline'!$L$2:$L$2047,'city centre offline'!$A$2:$A$2047,$A22,'city centre offline'!$B$2:$B$2047,S$4)*AVERAGEIFS('all sales summary'!$I$2:$I$2047,'all sales summary'!$A$2:$A$2047,$A22,'all sales summary'!$B$2:$B$2047,S$4)))</f>
        <v>0.15614902535241129</v>
      </c>
      <c r="T22" s="60">
        <f>(AVERAGEIFS('city centre offline'!$L$2:$L$2047,'city centre offline'!$A$2:$A$2047,$A22,'city centre offline'!$B$2:$B$2047,T$4)*AVERAGEIFS('all sales summary'!$I$2:$I$2047,'all sales summary'!$A$2:$A$2047,$A22,'all sales summary'!$B$2:$B$2047,T$4))/((AVERAGEIFS('overall city offline'!$L$2:$L$2047,'overall city offline'!$A$2:$A$2047,$A22,'overall city offline'!$B$2:$B$2047,T$4)*(1-AVERAGEIFS('all sales summary'!$I$2:$I$2047,'all sales summary'!$A$2:$A$2047,$A22,'all sales summary'!$B$2:$B$2047,T$4)))+(AVERAGEIFS('city centre offline'!$L$2:$L$2047,'city centre offline'!$A$2:$A$2047,$A22,'city centre offline'!$B$2:$B$2047,T$4)*AVERAGEIFS('all sales summary'!$I$2:$I$2047,'all sales summary'!$A$2:$A$2047,$A22,'all sales summary'!$B$2:$B$2047,T$4)))</f>
        <v>0.15568440937512423</v>
      </c>
      <c r="U22" s="60">
        <f>(AVERAGEIFS('city centre offline'!$L$2:$L$2047,'city centre offline'!$A$2:$A$2047,$A22,'city centre offline'!$B$2:$B$2047,U$4)*AVERAGEIFS('all sales summary'!$I$2:$I$2047,'all sales summary'!$A$2:$A$2047,$A22,'all sales summary'!$B$2:$B$2047,U$4))/((AVERAGEIFS('overall city offline'!$L$2:$L$2047,'overall city offline'!$A$2:$A$2047,$A22,'overall city offline'!$B$2:$B$2047,U$4)*(1-AVERAGEIFS('all sales summary'!$I$2:$I$2047,'all sales summary'!$A$2:$A$2047,$A22,'all sales summary'!$B$2:$B$2047,U$4)))+(AVERAGEIFS('city centre offline'!$L$2:$L$2047,'city centre offline'!$A$2:$A$2047,$A22,'city centre offline'!$B$2:$B$2047,U$4)*AVERAGEIFS('all sales summary'!$I$2:$I$2047,'all sales summary'!$A$2:$A$2047,$A22,'all sales summary'!$B$2:$B$2047,U$4)))</f>
        <v>0.15823684563621787</v>
      </c>
      <c r="V22" s="60">
        <f>(AVERAGEIFS('city centre offline'!$L$2:$L$2047,'city centre offline'!$A$2:$A$2047,$A22,'city centre offline'!$B$2:$B$2047,V$4)*AVERAGEIFS('all sales summary'!$I$2:$I$2047,'all sales summary'!$A$2:$A$2047,$A22,'all sales summary'!$B$2:$B$2047,V$4))/((AVERAGEIFS('overall city offline'!$L$2:$L$2047,'overall city offline'!$A$2:$A$2047,$A22,'overall city offline'!$B$2:$B$2047,V$4)*(1-AVERAGEIFS('all sales summary'!$I$2:$I$2047,'all sales summary'!$A$2:$A$2047,$A22,'all sales summary'!$B$2:$B$2047,V$4)))+(AVERAGEIFS('city centre offline'!$L$2:$L$2047,'city centre offline'!$A$2:$A$2047,$A22,'city centre offline'!$B$2:$B$2047,V$4)*AVERAGEIFS('all sales summary'!$I$2:$I$2047,'all sales summary'!$A$2:$A$2047,$A22,'all sales summary'!$B$2:$B$2047,V$4)))</f>
        <v>0.16459301983424771</v>
      </c>
      <c r="W22" s="60">
        <f>(AVERAGEIFS('city centre offline'!$L$2:$L$2047,'city centre offline'!$A$2:$A$2047,$A22,'city centre offline'!$B$2:$B$2047,W$4)*AVERAGEIFS('all sales summary'!$I$2:$I$2047,'all sales summary'!$A$2:$A$2047,$A22,'all sales summary'!$B$2:$B$2047,W$4))/((AVERAGEIFS('overall city offline'!$L$2:$L$2047,'overall city offline'!$A$2:$A$2047,$A22,'overall city offline'!$B$2:$B$2047,W$4)*(1-AVERAGEIFS('all sales summary'!$I$2:$I$2047,'all sales summary'!$A$2:$A$2047,$A22,'all sales summary'!$B$2:$B$2047,W$4)))+(AVERAGEIFS('city centre offline'!$L$2:$L$2047,'city centre offline'!$A$2:$A$2047,$A22,'city centre offline'!$B$2:$B$2047,W$4)*AVERAGEIFS('all sales summary'!$I$2:$I$2047,'all sales summary'!$A$2:$A$2047,$A22,'all sales summary'!$B$2:$B$2047,W$4)))</f>
        <v>0.16592748777730779</v>
      </c>
      <c r="X22" s="60">
        <f>(AVERAGEIFS('city centre offline'!$L$2:$L$2047,'city centre offline'!$A$2:$A$2047,$A22,'city centre offline'!$B$2:$B$2047,X$4)*AVERAGEIFS('all sales summary'!$I$2:$I$2047,'all sales summary'!$A$2:$A$2047,$A22,'all sales summary'!$B$2:$B$2047,X$4))/((AVERAGEIFS('overall city offline'!$L$2:$L$2047,'overall city offline'!$A$2:$A$2047,$A22,'overall city offline'!$B$2:$B$2047,X$4)*(1-AVERAGEIFS('all sales summary'!$I$2:$I$2047,'all sales summary'!$A$2:$A$2047,$A22,'all sales summary'!$B$2:$B$2047,X$4)))+(AVERAGEIFS('city centre offline'!$L$2:$L$2047,'city centre offline'!$A$2:$A$2047,$A22,'city centre offline'!$B$2:$B$2047,X$4)*AVERAGEIFS('all sales summary'!$I$2:$I$2047,'all sales summary'!$A$2:$A$2047,$A22,'all sales summary'!$B$2:$B$2047,X$4)))</f>
        <v>0.1695117908070492</v>
      </c>
      <c r="Y22" s="60">
        <f>(AVERAGEIFS('city centre offline'!$L$2:$L$2047,'city centre offline'!$A$2:$A$2047,$A22,'city centre offline'!$B$2:$B$2047,Y$4)*AVERAGEIFS('all sales summary'!$I$2:$I$2047,'all sales summary'!$A$2:$A$2047,$A22,'all sales summary'!$B$2:$B$2047,Y$4))/((AVERAGEIFS('overall city offline'!$L$2:$L$2047,'overall city offline'!$A$2:$A$2047,$A22,'overall city offline'!$B$2:$B$2047,Y$4)*(1-AVERAGEIFS('all sales summary'!$I$2:$I$2047,'all sales summary'!$A$2:$A$2047,$A22,'all sales summary'!$B$2:$B$2047,Y$4)))+(AVERAGEIFS('city centre offline'!$L$2:$L$2047,'city centre offline'!$A$2:$A$2047,$A22,'city centre offline'!$B$2:$B$2047,Y$4)*AVERAGEIFS('all sales summary'!$I$2:$I$2047,'all sales summary'!$A$2:$A$2047,$A22,'all sales summary'!$B$2:$B$2047,Y$4)))</f>
        <v>0.16412390018017631</v>
      </c>
      <c r="Z22" s="60">
        <f>(AVERAGEIFS('city centre offline'!$L$2:$L$2047,'city centre offline'!$A$2:$A$2047,$A22,'city centre offline'!$B$2:$B$2047,Z$4)*AVERAGEIFS('all sales summary'!$I$2:$I$2047,'all sales summary'!$A$2:$A$2047,$A22,'all sales summary'!$B$2:$B$2047,Z$4))/((AVERAGEIFS('overall city offline'!$L$2:$L$2047,'overall city offline'!$A$2:$A$2047,$A22,'overall city offline'!$B$2:$B$2047,Z$4)*(1-AVERAGEIFS('all sales summary'!$I$2:$I$2047,'all sales summary'!$A$2:$A$2047,$A22,'all sales summary'!$B$2:$B$2047,Z$4)))+(AVERAGEIFS('city centre offline'!$L$2:$L$2047,'city centre offline'!$A$2:$A$2047,$A22,'city centre offline'!$B$2:$B$2047,Z$4)*AVERAGEIFS('all sales summary'!$I$2:$I$2047,'all sales summary'!$A$2:$A$2047,$A22,'all sales summary'!$B$2:$B$2047,Z$4)))</f>
        <v>0.16222064542356107</v>
      </c>
      <c r="AA22" s="60">
        <f>(AVERAGEIFS('city centre offline'!$L$2:$L$2047,'city centre offline'!$A$2:$A$2047,$A22,'city centre offline'!$B$2:$B$2047,AA$4)*AVERAGEIFS('all sales summary'!$I$2:$I$2047,'all sales summary'!$A$2:$A$2047,$A22,'all sales summary'!$B$2:$B$2047,AA$4))/((AVERAGEIFS('overall city offline'!$L$2:$L$2047,'overall city offline'!$A$2:$A$2047,$A22,'overall city offline'!$B$2:$B$2047,AA$4)*(1-AVERAGEIFS('all sales summary'!$I$2:$I$2047,'all sales summary'!$A$2:$A$2047,$A22,'all sales summary'!$B$2:$B$2047,AA$4)))+(AVERAGEIFS('city centre offline'!$L$2:$L$2047,'city centre offline'!$A$2:$A$2047,$A22,'city centre offline'!$B$2:$B$2047,AA$4)*AVERAGEIFS('all sales summary'!$I$2:$I$2047,'all sales summary'!$A$2:$A$2047,$A22,'all sales summary'!$B$2:$B$2047,AA$4)))</f>
        <v>0.1691738976889865</v>
      </c>
      <c r="AB22" s="60">
        <f>(AVERAGEIFS('city centre offline'!$L$2:$L$2047,'city centre offline'!$A$2:$A$2047,$A22,'city centre offline'!$B$2:$B$2047,AB$4)*AVERAGEIFS('all sales summary'!$I$2:$I$2047,'all sales summary'!$A$2:$A$2047,$A22,'all sales summary'!$B$2:$B$2047,AB$4))/((AVERAGEIFS('overall city offline'!$L$2:$L$2047,'overall city offline'!$A$2:$A$2047,$A22,'overall city offline'!$B$2:$B$2047,AB$4)*(1-AVERAGEIFS('all sales summary'!$I$2:$I$2047,'all sales summary'!$A$2:$A$2047,$A22,'all sales summary'!$B$2:$B$2047,AB$4)))+(AVERAGEIFS('city centre offline'!$L$2:$L$2047,'city centre offline'!$A$2:$A$2047,$A22,'city centre offline'!$B$2:$B$2047,AB$4)*AVERAGEIFS('all sales summary'!$I$2:$I$2047,'all sales summary'!$A$2:$A$2047,$A22,'all sales summary'!$B$2:$B$2047,AB$4)))</f>
        <v>0.16623592790354363</v>
      </c>
      <c r="AC22" s="60">
        <f>(AVERAGEIFS('city centre offline'!$L$2:$L$2047,'city centre offline'!$A$2:$A$2047,$A22,'city centre offline'!$B$2:$B$2047,AC$4)*AVERAGEIFS('all sales summary'!$I$2:$I$2047,'all sales summary'!$A$2:$A$2047,$A22,'all sales summary'!$B$2:$B$2047,AC$4))/((AVERAGEIFS('overall city offline'!$L$2:$L$2047,'overall city offline'!$A$2:$A$2047,$A22,'overall city offline'!$B$2:$B$2047,AC$4)*(1-AVERAGEIFS('all sales summary'!$I$2:$I$2047,'all sales summary'!$A$2:$A$2047,$A22,'all sales summary'!$B$2:$B$2047,AC$4)))+(AVERAGEIFS('city centre offline'!$L$2:$L$2047,'city centre offline'!$A$2:$A$2047,$A22,'city centre offline'!$B$2:$B$2047,AC$4)*AVERAGEIFS('all sales summary'!$I$2:$I$2047,'all sales summary'!$A$2:$A$2047,$A22,'all sales summary'!$B$2:$B$2047,AC$4)))</f>
        <v>0.16736562850497411</v>
      </c>
      <c r="AD22" s="60">
        <f>(AVERAGEIFS('city centre offline'!$L$2:$L$2047,'city centre offline'!$A$2:$A$2047,$A22,'city centre offline'!$B$2:$B$2047,AD$4)*AVERAGEIFS('all sales summary'!$I$2:$I$2047,'all sales summary'!$A$2:$A$2047,$A22,'all sales summary'!$B$2:$B$2047,AD$4))/((AVERAGEIFS('overall city offline'!$L$2:$L$2047,'overall city offline'!$A$2:$A$2047,$A22,'overall city offline'!$B$2:$B$2047,AD$4)*(1-AVERAGEIFS('all sales summary'!$I$2:$I$2047,'all sales summary'!$A$2:$A$2047,$A22,'all sales summary'!$B$2:$B$2047,AD$4)))+(AVERAGEIFS('city centre offline'!$L$2:$L$2047,'city centre offline'!$A$2:$A$2047,$A22,'city centre offline'!$B$2:$B$2047,AD$4)*AVERAGEIFS('all sales summary'!$I$2:$I$2047,'all sales summary'!$A$2:$A$2047,$A22,'all sales summary'!$B$2:$B$2047,AD$4)))</f>
        <v>0.16692842007009714</v>
      </c>
      <c r="AE22" s="60">
        <f>(AVERAGEIFS('city centre offline'!$L$2:$L$2047,'city centre offline'!$A$2:$A$2047,$A22,'city centre offline'!$B$2:$B$2047,AE$4)*AVERAGEIFS('all sales summary'!$I$2:$I$2047,'all sales summary'!$A$2:$A$2047,$A22,'all sales summary'!$B$2:$B$2047,AE$4))/((AVERAGEIFS('overall city offline'!$L$2:$L$2047,'overall city offline'!$A$2:$A$2047,$A22,'overall city offline'!$B$2:$B$2047,AE$4)*(1-AVERAGEIFS('all sales summary'!$I$2:$I$2047,'all sales summary'!$A$2:$A$2047,$A22,'all sales summary'!$B$2:$B$2047,AE$4)))+(AVERAGEIFS('city centre offline'!$L$2:$L$2047,'city centre offline'!$A$2:$A$2047,$A22,'city centre offline'!$B$2:$B$2047,AE$4)*AVERAGEIFS('all sales summary'!$I$2:$I$2047,'all sales summary'!$A$2:$A$2047,$A22,'all sales summary'!$B$2:$B$2047,AE$4)))</f>
        <v>0.16534910709481615</v>
      </c>
      <c r="AF22" s="60">
        <f>(AVERAGEIFS('city centre offline'!$L$2:$L$2047,'city centre offline'!$A$2:$A$2047,$A22,'city centre offline'!$B$2:$B$2047,AF$4)*AVERAGEIFS('all sales summary'!$I$2:$I$2047,'all sales summary'!$A$2:$A$2047,$A22,'all sales summary'!$B$2:$B$2047,AF$4))/((AVERAGEIFS('overall city offline'!$L$2:$L$2047,'overall city offline'!$A$2:$A$2047,$A22,'overall city offline'!$B$2:$B$2047,AF$4)*(1-AVERAGEIFS('all sales summary'!$I$2:$I$2047,'all sales summary'!$A$2:$A$2047,$A22,'all sales summary'!$B$2:$B$2047,AF$4)))+(AVERAGEIFS('city centre offline'!$L$2:$L$2047,'city centre offline'!$A$2:$A$2047,$A22,'city centre offline'!$B$2:$B$2047,AF$4)*AVERAGEIFS('all sales summary'!$I$2:$I$2047,'all sales summary'!$A$2:$A$2047,$A22,'all sales summary'!$B$2:$B$2047,AF$4)))</f>
        <v>0.16409901102200558</v>
      </c>
      <c r="AG22" s="60">
        <f>(AVERAGEIFS('city centre offline'!$L$2:$L$2047,'city centre offline'!$A$2:$A$2047,$A22,'city centre offline'!$B$2:$B$2047,AG$4)*AVERAGEIFS('all sales summary'!$I$2:$I$2047,'all sales summary'!$A$2:$A$2047,$A22,'all sales summary'!$B$2:$B$2047,AG$4))/((AVERAGEIFS('overall city offline'!$L$2:$L$2047,'overall city offline'!$A$2:$A$2047,$A22,'overall city offline'!$B$2:$B$2047,AG$4)*(1-AVERAGEIFS('all sales summary'!$I$2:$I$2047,'all sales summary'!$A$2:$A$2047,$A22,'all sales summary'!$B$2:$B$2047,AG$4)))+(AVERAGEIFS('city centre offline'!$L$2:$L$2047,'city centre offline'!$A$2:$A$2047,$A22,'city centre offline'!$B$2:$B$2047,AG$4)*AVERAGEIFS('all sales summary'!$I$2:$I$2047,'all sales summary'!$A$2:$A$2047,$A22,'all sales summary'!$B$2:$B$2047,AG$4)))</f>
        <v>0.16538127071471428</v>
      </c>
      <c r="AH22" s="60">
        <f>(AVERAGEIFS('city centre offline'!$L$2:$L$2047,'city centre offline'!$A$2:$A$2047,$A22,'city centre offline'!$B$2:$B$2047,AH$4)*AVERAGEIFS('all sales summary'!$I$2:$I$2047,'all sales summary'!$A$2:$A$2047,$A22,'all sales summary'!$B$2:$B$2047,AH$4))/((AVERAGEIFS('overall city offline'!$L$2:$L$2047,'overall city offline'!$A$2:$A$2047,$A22,'overall city offline'!$B$2:$B$2047,AH$4)*(1-AVERAGEIFS('all sales summary'!$I$2:$I$2047,'all sales summary'!$A$2:$A$2047,$A22,'all sales summary'!$B$2:$B$2047,AH$4)))+(AVERAGEIFS('city centre offline'!$L$2:$L$2047,'city centre offline'!$A$2:$A$2047,$A22,'city centre offline'!$B$2:$B$2047,AH$4)*AVERAGEIFS('all sales summary'!$I$2:$I$2047,'all sales summary'!$A$2:$A$2047,$A22,'all sales summary'!$B$2:$B$2047,AH$4)))</f>
        <v>0.1650860935825269</v>
      </c>
    </row>
    <row r="23" spans="1:34" x14ac:dyDescent="0.3">
      <c r="A23" t="s">
        <v>25</v>
      </c>
      <c r="B23" s="60">
        <f>(AVERAGEIFS('city centre offline'!$L$2:$L$2047,'city centre offline'!$A$2:$A$2047,$A23,'city centre offline'!$B$2:$B$2047,B$4)*AVERAGEIFS('all sales summary'!$I$2:$I$2047,'all sales summary'!$A$2:$A$2047,$A23,'all sales summary'!$B$2:$B$2047,B$4))/((AVERAGEIFS('overall city offline'!$L$2:$L$2047,'overall city offline'!$A$2:$A$2047,$A23,'overall city offline'!$B$2:$B$2047,B$4)*(1-AVERAGEIFS('all sales summary'!$I$2:$I$2047,'all sales summary'!$A$2:$A$2047,$A23,'all sales summary'!$B$2:$B$2047,B$4)))+(AVERAGEIFS('city centre offline'!$L$2:$L$2047,'city centre offline'!$A$2:$A$2047,$A23,'city centre offline'!$B$2:$B$2047,B$4)*AVERAGEIFS('all sales summary'!$I$2:$I$2047,'all sales summary'!$A$2:$A$2047,$A23,'all sales summary'!$B$2:$B$2047,B$4)))</f>
        <v>5.8823120327098508E-2</v>
      </c>
      <c r="C23" s="60">
        <f>(AVERAGEIFS('city centre offline'!$L$2:$L$2047,'city centre offline'!$A$2:$A$2047,$A23,'city centre offline'!$B$2:$B$2047,C$4)*AVERAGEIFS('all sales summary'!$I$2:$I$2047,'all sales summary'!$A$2:$A$2047,$A23,'all sales summary'!$B$2:$B$2047,C$4))/((AVERAGEIFS('overall city offline'!$L$2:$L$2047,'overall city offline'!$A$2:$A$2047,$A23,'overall city offline'!$B$2:$B$2047,C$4)*(1-AVERAGEIFS('all sales summary'!$I$2:$I$2047,'all sales summary'!$A$2:$A$2047,$A23,'all sales summary'!$B$2:$B$2047,C$4)))+(AVERAGEIFS('city centre offline'!$L$2:$L$2047,'city centre offline'!$A$2:$A$2047,$A23,'city centre offline'!$B$2:$B$2047,C$4)*AVERAGEIFS('all sales summary'!$I$2:$I$2047,'all sales summary'!$A$2:$A$2047,$A23,'all sales summary'!$B$2:$B$2047,C$4)))</f>
        <v>5.9347554245215074E-2</v>
      </c>
      <c r="D23" s="60">
        <f>(AVERAGEIFS('city centre offline'!$L$2:$L$2047,'city centre offline'!$A$2:$A$2047,$A23,'city centre offline'!$B$2:$B$2047,D$4)*AVERAGEIFS('all sales summary'!$I$2:$I$2047,'all sales summary'!$A$2:$A$2047,$A23,'all sales summary'!$B$2:$B$2047,D$4))/((AVERAGEIFS('overall city offline'!$L$2:$L$2047,'overall city offline'!$A$2:$A$2047,$A23,'overall city offline'!$B$2:$B$2047,D$4)*(1-AVERAGEIFS('all sales summary'!$I$2:$I$2047,'all sales summary'!$A$2:$A$2047,$A23,'all sales summary'!$B$2:$B$2047,D$4)))+(AVERAGEIFS('city centre offline'!$L$2:$L$2047,'city centre offline'!$A$2:$A$2047,$A23,'city centre offline'!$B$2:$B$2047,D$4)*AVERAGEIFS('all sales summary'!$I$2:$I$2047,'all sales summary'!$A$2:$A$2047,$A23,'all sales summary'!$B$2:$B$2047,D$4)))</f>
        <v>5.7066263732870728E-2</v>
      </c>
      <c r="E23" s="60">
        <f>(AVERAGEIFS('city centre offline'!$L$2:$L$2047,'city centre offline'!$A$2:$A$2047,$A23,'city centre offline'!$B$2:$B$2047,E$4)*AVERAGEIFS('all sales summary'!$I$2:$I$2047,'all sales summary'!$A$2:$A$2047,$A23,'all sales summary'!$B$2:$B$2047,E$4))/((AVERAGEIFS('overall city offline'!$L$2:$L$2047,'overall city offline'!$A$2:$A$2047,$A23,'overall city offline'!$B$2:$B$2047,E$4)*(1-AVERAGEIFS('all sales summary'!$I$2:$I$2047,'all sales summary'!$A$2:$A$2047,$A23,'all sales summary'!$B$2:$B$2047,E$4)))+(AVERAGEIFS('city centre offline'!$L$2:$L$2047,'city centre offline'!$A$2:$A$2047,$A23,'city centre offline'!$B$2:$B$2047,E$4)*AVERAGEIFS('all sales summary'!$I$2:$I$2047,'all sales summary'!$A$2:$A$2047,$A23,'all sales summary'!$B$2:$B$2047,E$4)))</f>
        <v>5.4335473338861476E-2</v>
      </c>
      <c r="F23" s="60">
        <f>(AVERAGEIFS('city centre offline'!$L$2:$L$2047,'city centre offline'!$A$2:$A$2047,$A23,'city centre offline'!$B$2:$B$2047,F$4)*AVERAGEIFS('all sales summary'!$I$2:$I$2047,'all sales summary'!$A$2:$A$2047,$A23,'all sales summary'!$B$2:$B$2047,F$4))/((AVERAGEIFS('overall city offline'!$L$2:$L$2047,'overall city offline'!$A$2:$A$2047,$A23,'overall city offline'!$B$2:$B$2047,F$4)*(1-AVERAGEIFS('all sales summary'!$I$2:$I$2047,'all sales summary'!$A$2:$A$2047,$A23,'all sales summary'!$B$2:$B$2047,F$4)))+(AVERAGEIFS('city centre offline'!$L$2:$L$2047,'city centre offline'!$A$2:$A$2047,$A23,'city centre offline'!$B$2:$B$2047,F$4)*AVERAGEIFS('all sales summary'!$I$2:$I$2047,'all sales summary'!$A$2:$A$2047,$A23,'all sales summary'!$B$2:$B$2047,F$4)))</f>
        <v>5.3972370149362806E-2</v>
      </c>
      <c r="G23" s="60">
        <f>(AVERAGEIFS('city centre offline'!$L$2:$L$2047,'city centre offline'!$A$2:$A$2047,$A23,'city centre offline'!$B$2:$B$2047,G$4)*AVERAGEIFS('all sales summary'!$I$2:$I$2047,'all sales summary'!$A$2:$A$2047,$A23,'all sales summary'!$B$2:$B$2047,G$4))/((AVERAGEIFS('overall city offline'!$L$2:$L$2047,'overall city offline'!$A$2:$A$2047,$A23,'overall city offline'!$B$2:$B$2047,G$4)*(1-AVERAGEIFS('all sales summary'!$I$2:$I$2047,'all sales summary'!$A$2:$A$2047,$A23,'all sales summary'!$B$2:$B$2047,G$4)))+(AVERAGEIFS('city centre offline'!$L$2:$L$2047,'city centre offline'!$A$2:$A$2047,$A23,'city centre offline'!$B$2:$B$2047,G$4)*AVERAGEIFS('all sales summary'!$I$2:$I$2047,'all sales summary'!$A$2:$A$2047,$A23,'all sales summary'!$B$2:$B$2047,G$4)))</f>
        <v>5.5030501376802939E-2</v>
      </c>
      <c r="H23" s="60">
        <f>(AVERAGEIFS('city centre offline'!$L$2:$L$2047,'city centre offline'!$A$2:$A$2047,$A23,'city centre offline'!$B$2:$B$2047,H$4)*AVERAGEIFS('all sales summary'!$I$2:$I$2047,'all sales summary'!$A$2:$A$2047,$A23,'all sales summary'!$B$2:$B$2047,H$4))/((AVERAGEIFS('overall city offline'!$L$2:$L$2047,'overall city offline'!$A$2:$A$2047,$A23,'overall city offline'!$B$2:$B$2047,H$4)*(1-AVERAGEIFS('all sales summary'!$I$2:$I$2047,'all sales summary'!$A$2:$A$2047,$A23,'all sales summary'!$B$2:$B$2047,H$4)))+(AVERAGEIFS('city centre offline'!$L$2:$L$2047,'city centre offline'!$A$2:$A$2047,$A23,'city centre offline'!$B$2:$B$2047,H$4)*AVERAGEIFS('all sales summary'!$I$2:$I$2047,'all sales summary'!$A$2:$A$2047,$A23,'all sales summary'!$B$2:$B$2047,H$4)))</f>
        <v>5.4410329986481029E-2</v>
      </c>
      <c r="I23" s="60">
        <f>(AVERAGEIFS('city centre offline'!$L$2:$L$2047,'city centre offline'!$A$2:$A$2047,$A23,'city centre offline'!$B$2:$B$2047,I$4)*AVERAGEIFS('all sales summary'!$I$2:$I$2047,'all sales summary'!$A$2:$A$2047,$A23,'all sales summary'!$B$2:$B$2047,I$4))/((AVERAGEIFS('overall city offline'!$L$2:$L$2047,'overall city offline'!$A$2:$A$2047,$A23,'overall city offline'!$B$2:$B$2047,I$4)*(1-AVERAGEIFS('all sales summary'!$I$2:$I$2047,'all sales summary'!$A$2:$A$2047,$A23,'all sales summary'!$B$2:$B$2047,I$4)))+(AVERAGEIFS('city centre offline'!$L$2:$L$2047,'city centre offline'!$A$2:$A$2047,$A23,'city centre offline'!$B$2:$B$2047,I$4)*AVERAGEIFS('all sales summary'!$I$2:$I$2047,'all sales summary'!$A$2:$A$2047,$A23,'all sales summary'!$B$2:$B$2047,I$4)))</f>
        <v>5.3207046425128121E-2</v>
      </c>
      <c r="J23" s="60">
        <f>(AVERAGEIFS('city centre offline'!$L$2:$L$2047,'city centre offline'!$A$2:$A$2047,$A23,'city centre offline'!$B$2:$B$2047,J$4)*AVERAGEIFS('all sales summary'!$I$2:$I$2047,'all sales summary'!$A$2:$A$2047,$A23,'all sales summary'!$B$2:$B$2047,J$4))/((AVERAGEIFS('overall city offline'!$L$2:$L$2047,'overall city offline'!$A$2:$A$2047,$A23,'overall city offline'!$B$2:$B$2047,J$4)*(1-AVERAGEIFS('all sales summary'!$I$2:$I$2047,'all sales summary'!$A$2:$A$2047,$A23,'all sales summary'!$B$2:$B$2047,J$4)))+(AVERAGEIFS('city centre offline'!$L$2:$L$2047,'city centre offline'!$A$2:$A$2047,$A23,'city centre offline'!$B$2:$B$2047,J$4)*AVERAGEIFS('all sales summary'!$I$2:$I$2047,'all sales summary'!$A$2:$A$2047,$A23,'all sales summary'!$B$2:$B$2047,J$4)))</f>
        <v>5.5524948453922952E-2</v>
      </c>
      <c r="K23" s="60">
        <f>(AVERAGEIFS('city centre offline'!$L$2:$L$2047,'city centre offline'!$A$2:$A$2047,$A23,'city centre offline'!$B$2:$B$2047,K$4)*AVERAGEIFS('all sales summary'!$I$2:$I$2047,'all sales summary'!$A$2:$A$2047,$A23,'all sales summary'!$B$2:$B$2047,K$4))/((AVERAGEIFS('overall city offline'!$L$2:$L$2047,'overall city offline'!$A$2:$A$2047,$A23,'overall city offline'!$B$2:$B$2047,K$4)*(1-AVERAGEIFS('all sales summary'!$I$2:$I$2047,'all sales summary'!$A$2:$A$2047,$A23,'all sales summary'!$B$2:$B$2047,K$4)))+(AVERAGEIFS('city centre offline'!$L$2:$L$2047,'city centre offline'!$A$2:$A$2047,$A23,'city centre offline'!$B$2:$B$2047,K$4)*AVERAGEIFS('all sales summary'!$I$2:$I$2047,'all sales summary'!$A$2:$A$2047,$A23,'all sales summary'!$B$2:$B$2047,K$4)))</f>
        <v>5.5554483969789813E-2</v>
      </c>
      <c r="L23" s="60">
        <f>(AVERAGEIFS('city centre offline'!$L$2:$L$2047,'city centre offline'!$A$2:$A$2047,$A23,'city centre offline'!$B$2:$B$2047,L$4)*AVERAGEIFS('all sales summary'!$I$2:$I$2047,'all sales summary'!$A$2:$A$2047,$A23,'all sales summary'!$B$2:$B$2047,L$4))/((AVERAGEIFS('overall city offline'!$L$2:$L$2047,'overall city offline'!$A$2:$A$2047,$A23,'overall city offline'!$B$2:$B$2047,L$4)*(1-AVERAGEIFS('all sales summary'!$I$2:$I$2047,'all sales summary'!$A$2:$A$2047,$A23,'all sales summary'!$B$2:$B$2047,L$4)))+(AVERAGEIFS('city centre offline'!$L$2:$L$2047,'city centre offline'!$A$2:$A$2047,$A23,'city centre offline'!$B$2:$B$2047,L$4)*AVERAGEIFS('all sales summary'!$I$2:$I$2047,'all sales summary'!$A$2:$A$2047,$A23,'all sales summary'!$B$2:$B$2047,L$4)))</f>
        <v>5.3804763620291921E-2</v>
      </c>
      <c r="M23" s="60">
        <f>(AVERAGEIFS('city centre offline'!$L$2:$L$2047,'city centre offline'!$A$2:$A$2047,$A23,'city centre offline'!$B$2:$B$2047,M$4)*AVERAGEIFS('all sales summary'!$I$2:$I$2047,'all sales summary'!$A$2:$A$2047,$A23,'all sales summary'!$B$2:$B$2047,M$4))/((AVERAGEIFS('overall city offline'!$L$2:$L$2047,'overall city offline'!$A$2:$A$2047,$A23,'overall city offline'!$B$2:$B$2047,M$4)*(1-AVERAGEIFS('all sales summary'!$I$2:$I$2047,'all sales summary'!$A$2:$A$2047,$A23,'all sales summary'!$B$2:$B$2047,M$4)))+(AVERAGEIFS('city centre offline'!$L$2:$L$2047,'city centre offline'!$A$2:$A$2047,$A23,'city centre offline'!$B$2:$B$2047,M$4)*AVERAGEIFS('all sales summary'!$I$2:$I$2047,'all sales summary'!$A$2:$A$2047,$A23,'all sales summary'!$B$2:$B$2047,M$4)))</f>
        <v>5.537943849182167E-2</v>
      </c>
      <c r="N23" s="60">
        <f>(AVERAGEIFS('city centre offline'!$L$2:$L$2047,'city centre offline'!$A$2:$A$2047,$A23,'city centre offline'!$B$2:$B$2047,N$4)*AVERAGEIFS('all sales summary'!$I$2:$I$2047,'all sales summary'!$A$2:$A$2047,$A23,'all sales summary'!$B$2:$B$2047,N$4))/((AVERAGEIFS('overall city offline'!$L$2:$L$2047,'overall city offline'!$A$2:$A$2047,$A23,'overall city offline'!$B$2:$B$2047,N$4)*(1-AVERAGEIFS('all sales summary'!$I$2:$I$2047,'all sales summary'!$A$2:$A$2047,$A23,'all sales summary'!$B$2:$B$2047,N$4)))+(AVERAGEIFS('city centre offline'!$L$2:$L$2047,'city centre offline'!$A$2:$A$2047,$A23,'city centre offline'!$B$2:$B$2047,N$4)*AVERAGEIFS('all sales summary'!$I$2:$I$2047,'all sales summary'!$A$2:$A$2047,$A23,'all sales summary'!$B$2:$B$2047,N$4)))</f>
        <v>5.9210763558306137E-2</v>
      </c>
      <c r="O23" s="60">
        <f>(AVERAGEIFS('city centre offline'!$L$2:$L$2047,'city centre offline'!$A$2:$A$2047,$A23,'city centre offline'!$B$2:$B$2047,O$4)*AVERAGEIFS('all sales summary'!$I$2:$I$2047,'all sales summary'!$A$2:$A$2047,$A23,'all sales summary'!$B$2:$B$2047,O$4))/((AVERAGEIFS('overall city offline'!$L$2:$L$2047,'overall city offline'!$A$2:$A$2047,$A23,'overall city offline'!$B$2:$B$2047,O$4)*(1-AVERAGEIFS('all sales summary'!$I$2:$I$2047,'all sales summary'!$A$2:$A$2047,$A23,'all sales summary'!$B$2:$B$2047,O$4)))+(AVERAGEIFS('city centre offline'!$L$2:$L$2047,'city centre offline'!$A$2:$A$2047,$A23,'city centre offline'!$B$2:$B$2047,O$4)*AVERAGEIFS('all sales summary'!$I$2:$I$2047,'all sales summary'!$A$2:$A$2047,$A23,'all sales summary'!$B$2:$B$2047,O$4)))</f>
        <v>5.9206476687295555E-2</v>
      </c>
      <c r="P23" s="60">
        <f>(AVERAGEIFS('city centre offline'!$L$2:$L$2047,'city centre offline'!$A$2:$A$2047,$A23,'city centre offline'!$B$2:$B$2047,P$4)*AVERAGEIFS('all sales summary'!$I$2:$I$2047,'all sales summary'!$A$2:$A$2047,$A23,'all sales summary'!$B$2:$B$2047,P$4))/((AVERAGEIFS('overall city offline'!$L$2:$L$2047,'overall city offline'!$A$2:$A$2047,$A23,'overall city offline'!$B$2:$B$2047,P$4)*(1-AVERAGEIFS('all sales summary'!$I$2:$I$2047,'all sales summary'!$A$2:$A$2047,$A23,'all sales summary'!$B$2:$B$2047,P$4)))+(AVERAGEIFS('city centre offline'!$L$2:$L$2047,'city centre offline'!$A$2:$A$2047,$A23,'city centre offline'!$B$2:$B$2047,P$4)*AVERAGEIFS('all sales summary'!$I$2:$I$2047,'all sales summary'!$A$2:$A$2047,$A23,'all sales summary'!$B$2:$B$2047,P$4)))</f>
        <v>5.163165844702336E-2</v>
      </c>
      <c r="Q23" s="60">
        <f>(AVERAGEIFS('city centre offline'!$L$2:$L$2047,'city centre offline'!$A$2:$A$2047,$A23,'city centre offline'!$B$2:$B$2047,Q$4)*AVERAGEIFS('all sales summary'!$I$2:$I$2047,'all sales summary'!$A$2:$A$2047,$A23,'all sales summary'!$B$2:$B$2047,Q$4))/((AVERAGEIFS('overall city offline'!$L$2:$L$2047,'overall city offline'!$A$2:$A$2047,$A23,'overall city offline'!$B$2:$B$2047,Q$4)*(1-AVERAGEIFS('all sales summary'!$I$2:$I$2047,'all sales summary'!$A$2:$A$2047,$A23,'all sales summary'!$B$2:$B$2047,Q$4)))+(AVERAGEIFS('city centre offline'!$L$2:$L$2047,'city centre offline'!$A$2:$A$2047,$A23,'city centre offline'!$B$2:$B$2047,Q$4)*AVERAGEIFS('all sales summary'!$I$2:$I$2047,'all sales summary'!$A$2:$A$2047,$A23,'all sales summary'!$B$2:$B$2047,Q$4)))</f>
        <v>4.0235981901706824E-2</v>
      </c>
      <c r="R23" s="60">
        <f>(AVERAGEIFS('city centre offline'!$L$2:$L$2047,'city centre offline'!$A$2:$A$2047,$A23,'city centre offline'!$B$2:$B$2047,R$4)*AVERAGEIFS('all sales summary'!$I$2:$I$2047,'all sales summary'!$A$2:$A$2047,$A23,'all sales summary'!$B$2:$B$2047,R$4))/((AVERAGEIFS('overall city offline'!$L$2:$L$2047,'overall city offline'!$A$2:$A$2047,$A23,'overall city offline'!$B$2:$B$2047,R$4)*(1-AVERAGEIFS('all sales summary'!$I$2:$I$2047,'all sales summary'!$A$2:$A$2047,$A23,'all sales summary'!$B$2:$B$2047,R$4)))+(AVERAGEIFS('city centre offline'!$L$2:$L$2047,'city centre offline'!$A$2:$A$2047,$A23,'city centre offline'!$B$2:$B$2047,R$4)*AVERAGEIFS('all sales summary'!$I$2:$I$2047,'all sales summary'!$A$2:$A$2047,$A23,'all sales summary'!$B$2:$B$2047,R$4)))</f>
        <v>3.9860293174550837E-2</v>
      </c>
      <c r="S23" s="60">
        <f>(AVERAGEIFS('city centre offline'!$L$2:$L$2047,'city centre offline'!$A$2:$A$2047,$A23,'city centre offline'!$B$2:$B$2047,S$4)*AVERAGEIFS('all sales summary'!$I$2:$I$2047,'all sales summary'!$A$2:$A$2047,$A23,'all sales summary'!$B$2:$B$2047,S$4))/((AVERAGEIFS('overall city offline'!$L$2:$L$2047,'overall city offline'!$A$2:$A$2047,$A23,'overall city offline'!$B$2:$B$2047,S$4)*(1-AVERAGEIFS('all sales summary'!$I$2:$I$2047,'all sales summary'!$A$2:$A$2047,$A23,'all sales summary'!$B$2:$B$2047,S$4)))+(AVERAGEIFS('city centre offline'!$L$2:$L$2047,'city centre offline'!$A$2:$A$2047,$A23,'city centre offline'!$B$2:$B$2047,S$4)*AVERAGEIFS('all sales summary'!$I$2:$I$2047,'all sales summary'!$A$2:$A$2047,$A23,'all sales summary'!$B$2:$B$2047,S$4)))</f>
        <v>4.2456753606461055E-2</v>
      </c>
      <c r="T23" s="60">
        <f>(AVERAGEIFS('city centre offline'!$L$2:$L$2047,'city centre offline'!$A$2:$A$2047,$A23,'city centre offline'!$B$2:$B$2047,T$4)*AVERAGEIFS('all sales summary'!$I$2:$I$2047,'all sales summary'!$A$2:$A$2047,$A23,'all sales summary'!$B$2:$B$2047,T$4))/((AVERAGEIFS('overall city offline'!$L$2:$L$2047,'overall city offline'!$A$2:$A$2047,$A23,'overall city offline'!$B$2:$B$2047,T$4)*(1-AVERAGEIFS('all sales summary'!$I$2:$I$2047,'all sales summary'!$A$2:$A$2047,$A23,'all sales summary'!$B$2:$B$2047,T$4)))+(AVERAGEIFS('city centre offline'!$L$2:$L$2047,'city centre offline'!$A$2:$A$2047,$A23,'city centre offline'!$B$2:$B$2047,T$4)*AVERAGEIFS('all sales summary'!$I$2:$I$2047,'all sales summary'!$A$2:$A$2047,$A23,'all sales summary'!$B$2:$B$2047,T$4)))</f>
        <v>4.6663799532426713E-2</v>
      </c>
      <c r="U23" s="60">
        <f>(AVERAGEIFS('city centre offline'!$L$2:$L$2047,'city centre offline'!$A$2:$A$2047,$A23,'city centre offline'!$B$2:$B$2047,U$4)*AVERAGEIFS('all sales summary'!$I$2:$I$2047,'all sales summary'!$A$2:$A$2047,$A23,'all sales summary'!$B$2:$B$2047,U$4))/((AVERAGEIFS('overall city offline'!$L$2:$L$2047,'overall city offline'!$A$2:$A$2047,$A23,'overall city offline'!$B$2:$B$2047,U$4)*(1-AVERAGEIFS('all sales summary'!$I$2:$I$2047,'all sales summary'!$A$2:$A$2047,$A23,'all sales summary'!$B$2:$B$2047,U$4)))+(AVERAGEIFS('city centre offline'!$L$2:$L$2047,'city centre offline'!$A$2:$A$2047,$A23,'city centre offline'!$B$2:$B$2047,U$4)*AVERAGEIFS('all sales summary'!$I$2:$I$2047,'all sales summary'!$A$2:$A$2047,$A23,'all sales summary'!$B$2:$B$2047,U$4)))</f>
        <v>4.8070814427116651E-2</v>
      </c>
      <c r="V23" s="60">
        <f>(AVERAGEIFS('city centre offline'!$L$2:$L$2047,'city centre offline'!$A$2:$A$2047,$A23,'city centre offline'!$B$2:$B$2047,V$4)*AVERAGEIFS('all sales summary'!$I$2:$I$2047,'all sales summary'!$A$2:$A$2047,$A23,'all sales summary'!$B$2:$B$2047,V$4))/((AVERAGEIFS('overall city offline'!$L$2:$L$2047,'overall city offline'!$A$2:$A$2047,$A23,'overall city offline'!$B$2:$B$2047,V$4)*(1-AVERAGEIFS('all sales summary'!$I$2:$I$2047,'all sales summary'!$A$2:$A$2047,$A23,'all sales summary'!$B$2:$B$2047,V$4)))+(AVERAGEIFS('city centre offline'!$L$2:$L$2047,'city centre offline'!$A$2:$A$2047,$A23,'city centre offline'!$B$2:$B$2047,V$4)*AVERAGEIFS('all sales summary'!$I$2:$I$2047,'all sales summary'!$A$2:$A$2047,$A23,'all sales summary'!$B$2:$B$2047,V$4)))</f>
        <v>5.2811117017797851E-2</v>
      </c>
      <c r="W23" s="60">
        <f>(AVERAGEIFS('city centre offline'!$L$2:$L$2047,'city centre offline'!$A$2:$A$2047,$A23,'city centre offline'!$B$2:$B$2047,W$4)*AVERAGEIFS('all sales summary'!$I$2:$I$2047,'all sales summary'!$A$2:$A$2047,$A23,'all sales summary'!$B$2:$B$2047,W$4))/((AVERAGEIFS('overall city offline'!$L$2:$L$2047,'overall city offline'!$A$2:$A$2047,$A23,'overall city offline'!$B$2:$B$2047,W$4)*(1-AVERAGEIFS('all sales summary'!$I$2:$I$2047,'all sales summary'!$A$2:$A$2047,$A23,'all sales summary'!$B$2:$B$2047,W$4)))+(AVERAGEIFS('city centre offline'!$L$2:$L$2047,'city centre offline'!$A$2:$A$2047,$A23,'city centre offline'!$B$2:$B$2047,W$4)*AVERAGEIFS('all sales summary'!$I$2:$I$2047,'all sales summary'!$A$2:$A$2047,$A23,'all sales summary'!$B$2:$B$2047,W$4)))</f>
        <v>5.2083351610438262E-2</v>
      </c>
      <c r="X23" s="60">
        <f>(AVERAGEIFS('city centre offline'!$L$2:$L$2047,'city centre offline'!$A$2:$A$2047,$A23,'city centre offline'!$B$2:$B$2047,X$4)*AVERAGEIFS('all sales summary'!$I$2:$I$2047,'all sales summary'!$A$2:$A$2047,$A23,'all sales summary'!$B$2:$B$2047,X$4))/((AVERAGEIFS('overall city offline'!$L$2:$L$2047,'overall city offline'!$A$2:$A$2047,$A23,'overall city offline'!$B$2:$B$2047,X$4)*(1-AVERAGEIFS('all sales summary'!$I$2:$I$2047,'all sales summary'!$A$2:$A$2047,$A23,'all sales summary'!$B$2:$B$2047,X$4)))+(AVERAGEIFS('city centre offline'!$L$2:$L$2047,'city centre offline'!$A$2:$A$2047,$A23,'city centre offline'!$B$2:$B$2047,X$4)*AVERAGEIFS('all sales summary'!$I$2:$I$2047,'all sales summary'!$A$2:$A$2047,$A23,'all sales summary'!$B$2:$B$2047,X$4)))</f>
        <v>4.399976958660002E-2</v>
      </c>
      <c r="Y23" s="60">
        <f>(AVERAGEIFS('city centre offline'!$L$2:$L$2047,'city centre offline'!$A$2:$A$2047,$A23,'city centre offline'!$B$2:$B$2047,Y$4)*AVERAGEIFS('all sales summary'!$I$2:$I$2047,'all sales summary'!$A$2:$A$2047,$A23,'all sales summary'!$B$2:$B$2047,Y$4))/((AVERAGEIFS('overall city offline'!$L$2:$L$2047,'overall city offline'!$A$2:$A$2047,$A23,'overall city offline'!$B$2:$B$2047,Y$4)*(1-AVERAGEIFS('all sales summary'!$I$2:$I$2047,'all sales summary'!$A$2:$A$2047,$A23,'all sales summary'!$B$2:$B$2047,Y$4)))+(AVERAGEIFS('city centre offline'!$L$2:$L$2047,'city centre offline'!$A$2:$A$2047,$A23,'city centre offline'!$B$2:$B$2047,Y$4)*AVERAGEIFS('all sales summary'!$I$2:$I$2047,'all sales summary'!$A$2:$A$2047,$A23,'all sales summary'!$B$2:$B$2047,Y$4)))</f>
        <v>4.8946266896510923E-2</v>
      </c>
      <c r="Z23" s="60">
        <f>(AVERAGEIFS('city centre offline'!$L$2:$L$2047,'city centre offline'!$A$2:$A$2047,$A23,'city centre offline'!$B$2:$B$2047,Z$4)*AVERAGEIFS('all sales summary'!$I$2:$I$2047,'all sales summary'!$A$2:$A$2047,$A23,'all sales summary'!$B$2:$B$2047,Z$4))/((AVERAGEIFS('overall city offline'!$L$2:$L$2047,'overall city offline'!$A$2:$A$2047,$A23,'overall city offline'!$B$2:$B$2047,Z$4)*(1-AVERAGEIFS('all sales summary'!$I$2:$I$2047,'all sales summary'!$A$2:$A$2047,$A23,'all sales summary'!$B$2:$B$2047,Z$4)))+(AVERAGEIFS('city centre offline'!$L$2:$L$2047,'city centre offline'!$A$2:$A$2047,$A23,'city centre offline'!$B$2:$B$2047,Z$4)*AVERAGEIFS('all sales summary'!$I$2:$I$2047,'all sales summary'!$A$2:$A$2047,$A23,'all sales summary'!$B$2:$B$2047,Z$4)))</f>
        <v>4.4717548079905821E-2</v>
      </c>
      <c r="AA23" s="60">
        <f>(AVERAGEIFS('city centre offline'!$L$2:$L$2047,'city centre offline'!$A$2:$A$2047,$A23,'city centre offline'!$B$2:$B$2047,AA$4)*AVERAGEIFS('all sales summary'!$I$2:$I$2047,'all sales summary'!$A$2:$A$2047,$A23,'all sales summary'!$B$2:$B$2047,AA$4))/((AVERAGEIFS('overall city offline'!$L$2:$L$2047,'overall city offline'!$A$2:$A$2047,$A23,'overall city offline'!$B$2:$B$2047,AA$4)*(1-AVERAGEIFS('all sales summary'!$I$2:$I$2047,'all sales summary'!$A$2:$A$2047,$A23,'all sales summary'!$B$2:$B$2047,AA$4)))+(AVERAGEIFS('city centre offline'!$L$2:$L$2047,'city centre offline'!$A$2:$A$2047,$A23,'city centre offline'!$B$2:$B$2047,AA$4)*AVERAGEIFS('all sales summary'!$I$2:$I$2047,'all sales summary'!$A$2:$A$2047,$A23,'all sales summary'!$B$2:$B$2047,AA$4)))</f>
        <v>4.422771664984923E-2</v>
      </c>
      <c r="AB23" s="60">
        <f>(AVERAGEIFS('city centre offline'!$L$2:$L$2047,'city centre offline'!$A$2:$A$2047,$A23,'city centre offline'!$B$2:$B$2047,AB$4)*AVERAGEIFS('all sales summary'!$I$2:$I$2047,'all sales summary'!$A$2:$A$2047,$A23,'all sales summary'!$B$2:$B$2047,AB$4))/((AVERAGEIFS('overall city offline'!$L$2:$L$2047,'overall city offline'!$A$2:$A$2047,$A23,'overall city offline'!$B$2:$B$2047,AB$4)*(1-AVERAGEIFS('all sales summary'!$I$2:$I$2047,'all sales summary'!$A$2:$A$2047,$A23,'all sales summary'!$B$2:$B$2047,AB$4)))+(AVERAGEIFS('city centre offline'!$L$2:$L$2047,'city centre offline'!$A$2:$A$2047,$A23,'city centre offline'!$B$2:$B$2047,AB$4)*AVERAGEIFS('all sales summary'!$I$2:$I$2047,'all sales summary'!$A$2:$A$2047,$A23,'all sales summary'!$B$2:$B$2047,AB$4)))</f>
        <v>4.3833501245983175E-2</v>
      </c>
      <c r="AC23" s="60">
        <f>(AVERAGEIFS('city centre offline'!$L$2:$L$2047,'city centre offline'!$A$2:$A$2047,$A23,'city centre offline'!$B$2:$B$2047,AC$4)*AVERAGEIFS('all sales summary'!$I$2:$I$2047,'all sales summary'!$A$2:$A$2047,$A23,'all sales summary'!$B$2:$B$2047,AC$4))/((AVERAGEIFS('overall city offline'!$L$2:$L$2047,'overall city offline'!$A$2:$A$2047,$A23,'overall city offline'!$B$2:$B$2047,AC$4)*(1-AVERAGEIFS('all sales summary'!$I$2:$I$2047,'all sales summary'!$A$2:$A$2047,$A23,'all sales summary'!$B$2:$B$2047,AC$4)))+(AVERAGEIFS('city centre offline'!$L$2:$L$2047,'city centre offline'!$A$2:$A$2047,$A23,'city centre offline'!$B$2:$B$2047,AC$4)*AVERAGEIFS('all sales summary'!$I$2:$I$2047,'all sales summary'!$A$2:$A$2047,$A23,'all sales summary'!$B$2:$B$2047,AC$4)))</f>
        <v>4.7405589426479725E-2</v>
      </c>
      <c r="AD23" s="60">
        <f>(AVERAGEIFS('city centre offline'!$L$2:$L$2047,'city centre offline'!$A$2:$A$2047,$A23,'city centre offline'!$B$2:$B$2047,AD$4)*AVERAGEIFS('all sales summary'!$I$2:$I$2047,'all sales summary'!$A$2:$A$2047,$A23,'all sales summary'!$B$2:$B$2047,AD$4))/((AVERAGEIFS('overall city offline'!$L$2:$L$2047,'overall city offline'!$A$2:$A$2047,$A23,'overall city offline'!$B$2:$B$2047,AD$4)*(1-AVERAGEIFS('all sales summary'!$I$2:$I$2047,'all sales summary'!$A$2:$A$2047,$A23,'all sales summary'!$B$2:$B$2047,AD$4)))+(AVERAGEIFS('city centre offline'!$L$2:$L$2047,'city centre offline'!$A$2:$A$2047,$A23,'city centre offline'!$B$2:$B$2047,AD$4)*AVERAGEIFS('all sales summary'!$I$2:$I$2047,'all sales summary'!$A$2:$A$2047,$A23,'all sales summary'!$B$2:$B$2047,AD$4)))</f>
        <v>5.0361935562533537E-2</v>
      </c>
      <c r="AE23" s="60">
        <f>(AVERAGEIFS('city centre offline'!$L$2:$L$2047,'city centre offline'!$A$2:$A$2047,$A23,'city centre offline'!$B$2:$B$2047,AE$4)*AVERAGEIFS('all sales summary'!$I$2:$I$2047,'all sales summary'!$A$2:$A$2047,$A23,'all sales summary'!$B$2:$B$2047,AE$4))/((AVERAGEIFS('overall city offline'!$L$2:$L$2047,'overall city offline'!$A$2:$A$2047,$A23,'overall city offline'!$B$2:$B$2047,AE$4)*(1-AVERAGEIFS('all sales summary'!$I$2:$I$2047,'all sales summary'!$A$2:$A$2047,$A23,'all sales summary'!$B$2:$B$2047,AE$4)))+(AVERAGEIFS('city centre offline'!$L$2:$L$2047,'city centre offline'!$A$2:$A$2047,$A23,'city centre offline'!$B$2:$B$2047,AE$4)*AVERAGEIFS('all sales summary'!$I$2:$I$2047,'all sales summary'!$A$2:$A$2047,$A23,'all sales summary'!$B$2:$B$2047,AE$4)))</f>
        <v>5.0774347754411669E-2</v>
      </c>
      <c r="AF23" s="60">
        <f>(AVERAGEIFS('city centre offline'!$L$2:$L$2047,'city centre offline'!$A$2:$A$2047,$A23,'city centre offline'!$B$2:$B$2047,AF$4)*AVERAGEIFS('all sales summary'!$I$2:$I$2047,'all sales summary'!$A$2:$A$2047,$A23,'all sales summary'!$B$2:$B$2047,AF$4))/((AVERAGEIFS('overall city offline'!$L$2:$L$2047,'overall city offline'!$A$2:$A$2047,$A23,'overall city offline'!$B$2:$B$2047,AF$4)*(1-AVERAGEIFS('all sales summary'!$I$2:$I$2047,'all sales summary'!$A$2:$A$2047,$A23,'all sales summary'!$B$2:$B$2047,AF$4)))+(AVERAGEIFS('city centre offline'!$L$2:$L$2047,'city centre offline'!$A$2:$A$2047,$A23,'city centre offline'!$B$2:$B$2047,AF$4)*AVERAGEIFS('all sales summary'!$I$2:$I$2047,'all sales summary'!$A$2:$A$2047,$A23,'all sales summary'!$B$2:$B$2047,AF$4)))</f>
        <v>5.0461139875413209E-2</v>
      </c>
      <c r="AG23" s="60">
        <f>(AVERAGEIFS('city centre offline'!$L$2:$L$2047,'city centre offline'!$A$2:$A$2047,$A23,'city centre offline'!$B$2:$B$2047,AG$4)*AVERAGEIFS('all sales summary'!$I$2:$I$2047,'all sales summary'!$A$2:$A$2047,$A23,'all sales summary'!$B$2:$B$2047,AG$4))/((AVERAGEIFS('overall city offline'!$L$2:$L$2047,'overall city offline'!$A$2:$A$2047,$A23,'overall city offline'!$B$2:$B$2047,AG$4)*(1-AVERAGEIFS('all sales summary'!$I$2:$I$2047,'all sales summary'!$A$2:$A$2047,$A23,'all sales summary'!$B$2:$B$2047,AG$4)))+(AVERAGEIFS('city centre offline'!$L$2:$L$2047,'city centre offline'!$A$2:$A$2047,$A23,'city centre offline'!$B$2:$B$2047,AG$4)*AVERAGEIFS('all sales summary'!$I$2:$I$2047,'all sales summary'!$A$2:$A$2047,$A23,'all sales summary'!$B$2:$B$2047,AG$4)))</f>
        <v>5.2502570558563916E-2</v>
      </c>
      <c r="AH23" s="60">
        <f>(AVERAGEIFS('city centre offline'!$L$2:$L$2047,'city centre offline'!$A$2:$A$2047,$A23,'city centre offline'!$B$2:$B$2047,AH$4)*AVERAGEIFS('all sales summary'!$I$2:$I$2047,'all sales summary'!$A$2:$A$2047,$A23,'all sales summary'!$B$2:$B$2047,AH$4))/((AVERAGEIFS('overall city offline'!$L$2:$L$2047,'overall city offline'!$A$2:$A$2047,$A23,'overall city offline'!$B$2:$B$2047,AH$4)*(1-AVERAGEIFS('all sales summary'!$I$2:$I$2047,'all sales summary'!$A$2:$A$2047,$A23,'all sales summary'!$B$2:$B$2047,AH$4)))+(AVERAGEIFS('city centre offline'!$L$2:$L$2047,'city centre offline'!$A$2:$A$2047,$A23,'city centre offline'!$B$2:$B$2047,AH$4)*AVERAGEIFS('all sales summary'!$I$2:$I$2047,'all sales summary'!$A$2:$A$2047,$A23,'all sales summary'!$B$2:$B$2047,AH$4)))</f>
        <v>5.5741742776374871E-2</v>
      </c>
    </row>
    <row r="24" spans="1:34" x14ac:dyDescent="0.3">
      <c r="A24" t="s">
        <v>26</v>
      </c>
      <c r="B24" s="60">
        <f>(AVERAGEIFS('city centre offline'!$L$2:$L$2047,'city centre offline'!$A$2:$A$2047,$A24,'city centre offline'!$B$2:$B$2047,B$4)*AVERAGEIFS('all sales summary'!$I$2:$I$2047,'all sales summary'!$A$2:$A$2047,$A24,'all sales summary'!$B$2:$B$2047,B$4))/((AVERAGEIFS('overall city offline'!$L$2:$L$2047,'overall city offline'!$A$2:$A$2047,$A24,'overall city offline'!$B$2:$B$2047,B$4)*(1-AVERAGEIFS('all sales summary'!$I$2:$I$2047,'all sales summary'!$A$2:$A$2047,$A24,'all sales summary'!$B$2:$B$2047,B$4)))+(AVERAGEIFS('city centre offline'!$L$2:$L$2047,'city centre offline'!$A$2:$A$2047,$A24,'city centre offline'!$B$2:$B$2047,B$4)*AVERAGEIFS('all sales summary'!$I$2:$I$2047,'all sales summary'!$A$2:$A$2047,$A24,'all sales summary'!$B$2:$B$2047,B$4)))</f>
        <v>4.8084680457014597E-2</v>
      </c>
      <c r="C24" s="60">
        <f>(AVERAGEIFS('city centre offline'!$L$2:$L$2047,'city centre offline'!$A$2:$A$2047,$A24,'city centre offline'!$B$2:$B$2047,C$4)*AVERAGEIFS('all sales summary'!$I$2:$I$2047,'all sales summary'!$A$2:$A$2047,$A24,'all sales summary'!$B$2:$B$2047,C$4))/((AVERAGEIFS('overall city offline'!$L$2:$L$2047,'overall city offline'!$A$2:$A$2047,$A24,'overall city offline'!$B$2:$B$2047,C$4)*(1-AVERAGEIFS('all sales summary'!$I$2:$I$2047,'all sales summary'!$A$2:$A$2047,$A24,'all sales summary'!$B$2:$B$2047,C$4)))+(AVERAGEIFS('city centre offline'!$L$2:$L$2047,'city centre offline'!$A$2:$A$2047,$A24,'city centre offline'!$B$2:$B$2047,C$4)*AVERAGEIFS('all sales summary'!$I$2:$I$2047,'all sales summary'!$A$2:$A$2047,$A24,'all sales summary'!$B$2:$B$2047,C$4)))</f>
        <v>5.0405258669626682E-2</v>
      </c>
      <c r="D24" s="60">
        <f>(AVERAGEIFS('city centre offline'!$L$2:$L$2047,'city centre offline'!$A$2:$A$2047,$A24,'city centre offline'!$B$2:$B$2047,D$4)*AVERAGEIFS('all sales summary'!$I$2:$I$2047,'all sales summary'!$A$2:$A$2047,$A24,'all sales summary'!$B$2:$B$2047,D$4))/((AVERAGEIFS('overall city offline'!$L$2:$L$2047,'overall city offline'!$A$2:$A$2047,$A24,'overall city offline'!$B$2:$B$2047,D$4)*(1-AVERAGEIFS('all sales summary'!$I$2:$I$2047,'all sales summary'!$A$2:$A$2047,$A24,'all sales summary'!$B$2:$B$2047,D$4)))+(AVERAGEIFS('city centre offline'!$L$2:$L$2047,'city centre offline'!$A$2:$A$2047,$A24,'city centre offline'!$B$2:$B$2047,D$4)*AVERAGEIFS('all sales summary'!$I$2:$I$2047,'all sales summary'!$A$2:$A$2047,$A24,'all sales summary'!$B$2:$B$2047,D$4)))</f>
        <v>4.8441510500561419E-2</v>
      </c>
      <c r="E24" s="60">
        <f>(AVERAGEIFS('city centre offline'!$L$2:$L$2047,'city centre offline'!$A$2:$A$2047,$A24,'city centre offline'!$B$2:$B$2047,E$4)*AVERAGEIFS('all sales summary'!$I$2:$I$2047,'all sales summary'!$A$2:$A$2047,$A24,'all sales summary'!$B$2:$B$2047,E$4))/((AVERAGEIFS('overall city offline'!$L$2:$L$2047,'overall city offline'!$A$2:$A$2047,$A24,'overall city offline'!$B$2:$B$2047,E$4)*(1-AVERAGEIFS('all sales summary'!$I$2:$I$2047,'all sales summary'!$A$2:$A$2047,$A24,'all sales summary'!$B$2:$B$2047,E$4)))+(AVERAGEIFS('city centre offline'!$L$2:$L$2047,'city centre offline'!$A$2:$A$2047,$A24,'city centre offline'!$B$2:$B$2047,E$4)*AVERAGEIFS('all sales summary'!$I$2:$I$2047,'all sales summary'!$A$2:$A$2047,$A24,'all sales summary'!$B$2:$B$2047,E$4)))</f>
        <v>4.7785383217348841E-2</v>
      </c>
      <c r="F24" s="60">
        <f>(AVERAGEIFS('city centre offline'!$L$2:$L$2047,'city centre offline'!$A$2:$A$2047,$A24,'city centre offline'!$B$2:$B$2047,F$4)*AVERAGEIFS('all sales summary'!$I$2:$I$2047,'all sales summary'!$A$2:$A$2047,$A24,'all sales summary'!$B$2:$B$2047,F$4))/((AVERAGEIFS('overall city offline'!$L$2:$L$2047,'overall city offline'!$A$2:$A$2047,$A24,'overall city offline'!$B$2:$B$2047,F$4)*(1-AVERAGEIFS('all sales summary'!$I$2:$I$2047,'all sales summary'!$A$2:$A$2047,$A24,'all sales summary'!$B$2:$B$2047,F$4)))+(AVERAGEIFS('city centre offline'!$L$2:$L$2047,'city centre offline'!$A$2:$A$2047,$A24,'city centre offline'!$B$2:$B$2047,F$4)*AVERAGEIFS('all sales summary'!$I$2:$I$2047,'all sales summary'!$A$2:$A$2047,$A24,'all sales summary'!$B$2:$B$2047,F$4)))</f>
        <v>4.5605545706151988E-2</v>
      </c>
      <c r="G24" s="60">
        <f>(AVERAGEIFS('city centre offline'!$L$2:$L$2047,'city centre offline'!$A$2:$A$2047,$A24,'city centre offline'!$B$2:$B$2047,G$4)*AVERAGEIFS('all sales summary'!$I$2:$I$2047,'all sales summary'!$A$2:$A$2047,$A24,'all sales summary'!$B$2:$B$2047,G$4))/((AVERAGEIFS('overall city offline'!$L$2:$L$2047,'overall city offline'!$A$2:$A$2047,$A24,'overall city offline'!$B$2:$B$2047,G$4)*(1-AVERAGEIFS('all sales summary'!$I$2:$I$2047,'all sales summary'!$A$2:$A$2047,$A24,'all sales summary'!$B$2:$B$2047,G$4)))+(AVERAGEIFS('city centre offline'!$L$2:$L$2047,'city centre offline'!$A$2:$A$2047,$A24,'city centre offline'!$B$2:$B$2047,G$4)*AVERAGEIFS('all sales summary'!$I$2:$I$2047,'all sales summary'!$A$2:$A$2047,$A24,'all sales summary'!$B$2:$B$2047,G$4)))</f>
        <v>4.6122905638777405E-2</v>
      </c>
      <c r="H24" s="60">
        <f>(AVERAGEIFS('city centre offline'!$L$2:$L$2047,'city centre offline'!$A$2:$A$2047,$A24,'city centre offline'!$B$2:$B$2047,H$4)*AVERAGEIFS('all sales summary'!$I$2:$I$2047,'all sales summary'!$A$2:$A$2047,$A24,'all sales summary'!$B$2:$B$2047,H$4))/((AVERAGEIFS('overall city offline'!$L$2:$L$2047,'overall city offline'!$A$2:$A$2047,$A24,'overall city offline'!$B$2:$B$2047,H$4)*(1-AVERAGEIFS('all sales summary'!$I$2:$I$2047,'all sales summary'!$A$2:$A$2047,$A24,'all sales summary'!$B$2:$B$2047,H$4)))+(AVERAGEIFS('city centre offline'!$L$2:$L$2047,'city centre offline'!$A$2:$A$2047,$A24,'city centre offline'!$B$2:$B$2047,H$4)*AVERAGEIFS('all sales summary'!$I$2:$I$2047,'all sales summary'!$A$2:$A$2047,$A24,'all sales summary'!$B$2:$B$2047,H$4)))</f>
        <v>4.4706262441723016E-2</v>
      </c>
      <c r="I24" s="60">
        <f>(AVERAGEIFS('city centre offline'!$L$2:$L$2047,'city centre offline'!$A$2:$A$2047,$A24,'city centre offline'!$B$2:$B$2047,I$4)*AVERAGEIFS('all sales summary'!$I$2:$I$2047,'all sales summary'!$A$2:$A$2047,$A24,'all sales summary'!$B$2:$B$2047,I$4))/((AVERAGEIFS('overall city offline'!$L$2:$L$2047,'overall city offline'!$A$2:$A$2047,$A24,'overall city offline'!$B$2:$B$2047,I$4)*(1-AVERAGEIFS('all sales summary'!$I$2:$I$2047,'all sales summary'!$A$2:$A$2047,$A24,'all sales summary'!$B$2:$B$2047,I$4)))+(AVERAGEIFS('city centre offline'!$L$2:$L$2047,'city centre offline'!$A$2:$A$2047,$A24,'city centre offline'!$B$2:$B$2047,I$4)*AVERAGEIFS('all sales summary'!$I$2:$I$2047,'all sales summary'!$A$2:$A$2047,$A24,'all sales summary'!$B$2:$B$2047,I$4)))</f>
        <v>4.4212372137358173E-2</v>
      </c>
      <c r="J24" s="60">
        <f>(AVERAGEIFS('city centre offline'!$L$2:$L$2047,'city centre offline'!$A$2:$A$2047,$A24,'city centre offline'!$B$2:$B$2047,J$4)*AVERAGEIFS('all sales summary'!$I$2:$I$2047,'all sales summary'!$A$2:$A$2047,$A24,'all sales summary'!$B$2:$B$2047,J$4))/((AVERAGEIFS('overall city offline'!$L$2:$L$2047,'overall city offline'!$A$2:$A$2047,$A24,'overall city offline'!$B$2:$B$2047,J$4)*(1-AVERAGEIFS('all sales summary'!$I$2:$I$2047,'all sales summary'!$A$2:$A$2047,$A24,'all sales summary'!$B$2:$B$2047,J$4)))+(AVERAGEIFS('city centre offline'!$L$2:$L$2047,'city centre offline'!$A$2:$A$2047,$A24,'city centre offline'!$B$2:$B$2047,J$4)*AVERAGEIFS('all sales summary'!$I$2:$I$2047,'all sales summary'!$A$2:$A$2047,$A24,'all sales summary'!$B$2:$B$2047,J$4)))</f>
        <v>4.5502411561000385E-2</v>
      </c>
      <c r="K24" s="60">
        <f>(AVERAGEIFS('city centre offline'!$L$2:$L$2047,'city centre offline'!$A$2:$A$2047,$A24,'city centre offline'!$B$2:$B$2047,K$4)*AVERAGEIFS('all sales summary'!$I$2:$I$2047,'all sales summary'!$A$2:$A$2047,$A24,'all sales summary'!$B$2:$B$2047,K$4))/((AVERAGEIFS('overall city offline'!$L$2:$L$2047,'overall city offline'!$A$2:$A$2047,$A24,'overall city offline'!$B$2:$B$2047,K$4)*(1-AVERAGEIFS('all sales summary'!$I$2:$I$2047,'all sales summary'!$A$2:$A$2047,$A24,'all sales summary'!$B$2:$B$2047,K$4)))+(AVERAGEIFS('city centre offline'!$L$2:$L$2047,'city centre offline'!$A$2:$A$2047,$A24,'city centre offline'!$B$2:$B$2047,K$4)*AVERAGEIFS('all sales summary'!$I$2:$I$2047,'all sales summary'!$A$2:$A$2047,$A24,'all sales summary'!$B$2:$B$2047,K$4)))</f>
        <v>4.4818097401469796E-2</v>
      </c>
      <c r="L24" s="60">
        <f>(AVERAGEIFS('city centre offline'!$L$2:$L$2047,'city centre offline'!$A$2:$A$2047,$A24,'city centre offline'!$B$2:$B$2047,L$4)*AVERAGEIFS('all sales summary'!$I$2:$I$2047,'all sales summary'!$A$2:$A$2047,$A24,'all sales summary'!$B$2:$B$2047,L$4))/((AVERAGEIFS('overall city offline'!$L$2:$L$2047,'overall city offline'!$A$2:$A$2047,$A24,'overall city offline'!$B$2:$B$2047,L$4)*(1-AVERAGEIFS('all sales summary'!$I$2:$I$2047,'all sales summary'!$A$2:$A$2047,$A24,'all sales summary'!$B$2:$B$2047,L$4)))+(AVERAGEIFS('city centre offline'!$L$2:$L$2047,'city centre offline'!$A$2:$A$2047,$A24,'city centre offline'!$B$2:$B$2047,L$4)*AVERAGEIFS('all sales summary'!$I$2:$I$2047,'all sales summary'!$A$2:$A$2047,$A24,'all sales summary'!$B$2:$B$2047,L$4)))</f>
        <v>4.3280703725420457E-2</v>
      </c>
      <c r="M24" s="60">
        <f>(AVERAGEIFS('city centre offline'!$L$2:$L$2047,'city centre offline'!$A$2:$A$2047,$A24,'city centre offline'!$B$2:$B$2047,M$4)*AVERAGEIFS('all sales summary'!$I$2:$I$2047,'all sales summary'!$A$2:$A$2047,$A24,'all sales summary'!$B$2:$B$2047,M$4))/((AVERAGEIFS('overall city offline'!$L$2:$L$2047,'overall city offline'!$A$2:$A$2047,$A24,'overall city offline'!$B$2:$B$2047,M$4)*(1-AVERAGEIFS('all sales summary'!$I$2:$I$2047,'all sales summary'!$A$2:$A$2047,$A24,'all sales summary'!$B$2:$B$2047,M$4)))+(AVERAGEIFS('city centre offline'!$L$2:$L$2047,'city centre offline'!$A$2:$A$2047,$A24,'city centre offline'!$B$2:$B$2047,M$4)*AVERAGEIFS('all sales summary'!$I$2:$I$2047,'all sales summary'!$A$2:$A$2047,$A24,'all sales summary'!$B$2:$B$2047,M$4)))</f>
        <v>4.4090134444563077E-2</v>
      </c>
      <c r="N24" s="60">
        <f>(AVERAGEIFS('city centre offline'!$L$2:$L$2047,'city centre offline'!$A$2:$A$2047,$A24,'city centre offline'!$B$2:$B$2047,N$4)*AVERAGEIFS('all sales summary'!$I$2:$I$2047,'all sales summary'!$A$2:$A$2047,$A24,'all sales summary'!$B$2:$B$2047,N$4))/((AVERAGEIFS('overall city offline'!$L$2:$L$2047,'overall city offline'!$A$2:$A$2047,$A24,'overall city offline'!$B$2:$B$2047,N$4)*(1-AVERAGEIFS('all sales summary'!$I$2:$I$2047,'all sales summary'!$A$2:$A$2047,$A24,'all sales summary'!$B$2:$B$2047,N$4)))+(AVERAGEIFS('city centre offline'!$L$2:$L$2047,'city centre offline'!$A$2:$A$2047,$A24,'city centre offline'!$B$2:$B$2047,N$4)*AVERAGEIFS('all sales summary'!$I$2:$I$2047,'all sales summary'!$A$2:$A$2047,$A24,'all sales summary'!$B$2:$B$2047,N$4)))</f>
        <v>4.3961955797968931E-2</v>
      </c>
      <c r="O24" s="60">
        <f>(AVERAGEIFS('city centre offline'!$L$2:$L$2047,'city centre offline'!$A$2:$A$2047,$A24,'city centre offline'!$B$2:$B$2047,O$4)*AVERAGEIFS('all sales summary'!$I$2:$I$2047,'all sales summary'!$A$2:$A$2047,$A24,'all sales summary'!$B$2:$B$2047,O$4))/((AVERAGEIFS('overall city offline'!$L$2:$L$2047,'overall city offline'!$A$2:$A$2047,$A24,'overall city offline'!$B$2:$B$2047,O$4)*(1-AVERAGEIFS('all sales summary'!$I$2:$I$2047,'all sales summary'!$A$2:$A$2047,$A24,'all sales summary'!$B$2:$B$2047,O$4)))+(AVERAGEIFS('city centre offline'!$L$2:$L$2047,'city centre offline'!$A$2:$A$2047,$A24,'city centre offline'!$B$2:$B$2047,O$4)*AVERAGEIFS('all sales summary'!$I$2:$I$2047,'all sales summary'!$A$2:$A$2047,$A24,'all sales summary'!$B$2:$B$2047,O$4)))</f>
        <v>4.4005607265558154E-2</v>
      </c>
      <c r="P24" s="60">
        <f>(AVERAGEIFS('city centre offline'!$L$2:$L$2047,'city centre offline'!$A$2:$A$2047,$A24,'city centre offline'!$B$2:$B$2047,P$4)*AVERAGEIFS('all sales summary'!$I$2:$I$2047,'all sales summary'!$A$2:$A$2047,$A24,'all sales summary'!$B$2:$B$2047,P$4))/((AVERAGEIFS('overall city offline'!$L$2:$L$2047,'overall city offline'!$A$2:$A$2047,$A24,'overall city offline'!$B$2:$B$2047,P$4)*(1-AVERAGEIFS('all sales summary'!$I$2:$I$2047,'all sales summary'!$A$2:$A$2047,$A24,'all sales summary'!$B$2:$B$2047,P$4)))+(AVERAGEIFS('city centre offline'!$L$2:$L$2047,'city centre offline'!$A$2:$A$2047,$A24,'city centre offline'!$B$2:$B$2047,P$4)*AVERAGEIFS('all sales summary'!$I$2:$I$2047,'all sales summary'!$A$2:$A$2047,$A24,'all sales summary'!$B$2:$B$2047,P$4)))</f>
        <v>4.6173492749342446E-2</v>
      </c>
      <c r="Q24" s="60">
        <f>(AVERAGEIFS('city centre offline'!$L$2:$L$2047,'city centre offline'!$A$2:$A$2047,$A24,'city centre offline'!$B$2:$B$2047,Q$4)*AVERAGEIFS('all sales summary'!$I$2:$I$2047,'all sales summary'!$A$2:$A$2047,$A24,'all sales summary'!$B$2:$B$2047,Q$4))/((AVERAGEIFS('overall city offline'!$L$2:$L$2047,'overall city offline'!$A$2:$A$2047,$A24,'overall city offline'!$B$2:$B$2047,Q$4)*(1-AVERAGEIFS('all sales summary'!$I$2:$I$2047,'all sales summary'!$A$2:$A$2047,$A24,'all sales summary'!$B$2:$B$2047,Q$4)))+(AVERAGEIFS('city centre offline'!$L$2:$L$2047,'city centre offline'!$A$2:$A$2047,$A24,'city centre offline'!$B$2:$B$2047,Q$4)*AVERAGEIFS('all sales summary'!$I$2:$I$2047,'all sales summary'!$A$2:$A$2047,$A24,'all sales summary'!$B$2:$B$2047,Q$4)))</f>
        <v>3.9606447160260787E-2</v>
      </c>
      <c r="R24" s="60">
        <f>(AVERAGEIFS('city centre offline'!$L$2:$L$2047,'city centre offline'!$A$2:$A$2047,$A24,'city centre offline'!$B$2:$B$2047,R$4)*AVERAGEIFS('all sales summary'!$I$2:$I$2047,'all sales summary'!$A$2:$A$2047,$A24,'all sales summary'!$B$2:$B$2047,R$4))/((AVERAGEIFS('overall city offline'!$L$2:$L$2047,'overall city offline'!$A$2:$A$2047,$A24,'overall city offline'!$B$2:$B$2047,R$4)*(1-AVERAGEIFS('all sales summary'!$I$2:$I$2047,'all sales summary'!$A$2:$A$2047,$A24,'all sales summary'!$B$2:$B$2047,R$4)))+(AVERAGEIFS('city centre offline'!$L$2:$L$2047,'city centre offline'!$A$2:$A$2047,$A24,'city centre offline'!$B$2:$B$2047,R$4)*AVERAGEIFS('all sales summary'!$I$2:$I$2047,'all sales summary'!$A$2:$A$2047,$A24,'all sales summary'!$B$2:$B$2047,R$4)))</f>
        <v>4.3718396688552E-2</v>
      </c>
      <c r="S24" s="60">
        <f>(AVERAGEIFS('city centre offline'!$L$2:$L$2047,'city centre offline'!$A$2:$A$2047,$A24,'city centre offline'!$B$2:$B$2047,S$4)*AVERAGEIFS('all sales summary'!$I$2:$I$2047,'all sales summary'!$A$2:$A$2047,$A24,'all sales summary'!$B$2:$B$2047,S$4))/((AVERAGEIFS('overall city offline'!$L$2:$L$2047,'overall city offline'!$A$2:$A$2047,$A24,'overall city offline'!$B$2:$B$2047,S$4)*(1-AVERAGEIFS('all sales summary'!$I$2:$I$2047,'all sales summary'!$A$2:$A$2047,$A24,'all sales summary'!$B$2:$B$2047,S$4)))+(AVERAGEIFS('city centre offline'!$L$2:$L$2047,'city centre offline'!$A$2:$A$2047,$A24,'city centre offline'!$B$2:$B$2047,S$4)*AVERAGEIFS('all sales summary'!$I$2:$I$2047,'all sales summary'!$A$2:$A$2047,$A24,'all sales summary'!$B$2:$B$2047,S$4)))</f>
        <v>4.2499249211878122E-2</v>
      </c>
      <c r="T24" s="60">
        <f>(AVERAGEIFS('city centre offline'!$L$2:$L$2047,'city centre offline'!$A$2:$A$2047,$A24,'city centre offline'!$B$2:$B$2047,T$4)*AVERAGEIFS('all sales summary'!$I$2:$I$2047,'all sales summary'!$A$2:$A$2047,$A24,'all sales summary'!$B$2:$B$2047,T$4))/((AVERAGEIFS('overall city offline'!$L$2:$L$2047,'overall city offline'!$A$2:$A$2047,$A24,'overall city offline'!$B$2:$B$2047,T$4)*(1-AVERAGEIFS('all sales summary'!$I$2:$I$2047,'all sales summary'!$A$2:$A$2047,$A24,'all sales summary'!$B$2:$B$2047,T$4)))+(AVERAGEIFS('city centre offline'!$L$2:$L$2047,'city centre offline'!$A$2:$A$2047,$A24,'city centre offline'!$B$2:$B$2047,T$4)*AVERAGEIFS('all sales summary'!$I$2:$I$2047,'all sales summary'!$A$2:$A$2047,$A24,'all sales summary'!$B$2:$B$2047,T$4)))</f>
        <v>4.5038576975893065E-2</v>
      </c>
      <c r="U24" s="60">
        <f>(AVERAGEIFS('city centre offline'!$L$2:$L$2047,'city centre offline'!$A$2:$A$2047,$A24,'city centre offline'!$B$2:$B$2047,U$4)*AVERAGEIFS('all sales summary'!$I$2:$I$2047,'all sales summary'!$A$2:$A$2047,$A24,'all sales summary'!$B$2:$B$2047,U$4))/((AVERAGEIFS('overall city offline'!$L$2:$L$2047,'overall city offline'!$A$2:$A$2047,$A24,'overall city offline'!$B$2:$B$2047,U$4)*(1-AVERAGEIFS('all sales summary'!$I$2:$I$2047,'all sales summary'!$A$2:$A$2047,$A24,'all sales summary'!$B$2:$B$2047,U$4)))+(AVERAGEIFS('city centre offline'!$L$2:$L$2047,'city centre offline'!$A$2:$A$2047,$A24,'city centre offline'!$B$2:$B$2047,U$4)*AVERAGEIFS('all sales summary'!$I$2:$I$2047,'all sales summary'!$A$2:$A$2047,$A24,'all sales summary'!$B$2:$B$2047,U$4)))</f>
        <v>4.4926179969370421E-2</v>
      </c>
      <c r="V24" s="60">
        <f>(AVERAGEIFS('city centre offline'!$L$2:$L$2047,'city centre offline'!$A$2:$A$2047,$A24,'city centre offline'!$B$2:$B$2047,V$4)*AVERAGEIFS('all sales summary'!$I$2:$I$2047,'all sales summary'!$A$2:$A$2047,$A24,'all sales summary'!$B$2:$B$2047,V$4))/((AVERAGEIFS('overall city offline'!$L$2:$L$2047,'overall city offline'!$A$2:$A$2047,$A24,'overall city offline'!$B$2:$B$2047,V$4)*(1-AVERAGEIFS('all sales summary'!$I$2:$I$2047,'all sales summary'!$A$2:$A$2047,$A24,'all sales summary'!$B$2:$B$2047,V$4)))+(AVERAGEIFS('city centre offline'!$L$2:$L$2047,'city centre offline'!$A$2:$A$2047,$A24,'city centre offline'!$B$2:$B$2047,V$4)*AVERAGEIFS('all sales summary'!$I$2:$I$2047,'all sales summary'!$A$2:$A$2047,$A24,'all sales summary'!$B$2:$B$2047,V$4)))</f>
        <v>4.582561157822175E-2</v>
      </c>
      <c r="W24" s="60">
        <f>(AVERAGEIFS('city centre offline'!$L$2:$L$2047,'city centre offline'!$A$2:$A$2047,$A24,'city centre offline'!$B$2:$B$2047,W$4)*AVERAGEIFS('all sales summary'!$I$2:$I$2047,'all sales summary'!$A$2:$A$2047,$A24,'all sales summary'!$B$2:$B$2047,W$4))/((AVERAGEIFS('overall city offline'!$L$2:$L$2047,'overall city offline'!$A$2:$A$2047,$A24,'overall city offline'!$B$2:$B$2047,W$4)*(1-AVERAGEIFS('all sales summary'!$I$2:$I$2047,'all sales summary'!$A$2:$A$2047,$A24,'all sales summary'!$B$2:$B$2047,W$4)))+(AVERAGEIFS('city centre offline'!$L$2:$L$2047,'city centre offline'!$A$2:$A$2047,$A24,'city centre offline'!$B$2:$B$2047,W$4)*AVERAGEIFS('all sales summary'!$I$2:$I$2047,'all sales summary'!$A$2:$A$2047,$A24,'all sales summary'!$B$2:$B$2047,W$4)))</f>
        <v>4.5720928648144948E-2</v>
      </c>
      <c r="X24" s="60">
        <f>(AVERAGEIFS('city centre offline'!$L$2:$L$2047,'city centre offline'!$A$2:$A$2047,$A24,'city centre offline'!$B$2:$B$2047,X$4)*AVERAGEIFS('all sales summary'!$I$2:$I$2047,'all sales summary'!$A$2:$A$2047,$A24,'all sales summary'!$B$2:$B$2047,X$4))/((AVERAGEIFS('overall city offline'!$L$2:$L$2047,'overall city offline'!$A$2:$A$2047,$A24,'overall city offline'!$B$2:$B$2047,X$4)*(1-AVERAGEIFS('all sales summary'!$I$2:$I$2047,'all sales summary'!$A$2:$A$2047,$A24,'all sales summary'!$B$2:$B$2047,X$4)))+(AVERAGEIFS('city centre offline'!$L$2:$L$2047,'city centre offline'!$A$2:$A$2047,$A24,'city centre offline'!$B$2:$B$2047,X$4)*AVERAGEIFS('all sales summary'!$I$2:$I$2047,'all sales summary'!$A$2:$A$2047,$A24,'all sales summary'!$B$2:$B$2047,X$4)))</f>
        <v>4.2628122755909575E-2</v>
      </c>
      <c r="Y24" s="60">
        <f>(AVERAGEIFS('city centre offline'!$L$2:$L$2047,'city centre offline'!$A$2:$A$2047,$A24,'city centre offline'!$B$2:$B$2047,Y$4)*AVERAGEIFS('all sales summary'!$I$2:$I$2047,'all sales summary'!$A$2:$A$2047,$A24,'all sales summary'!$B$2:$B$2047,Y$4))/((AVERAGEIFS('overall city offline'!$L$2:$L$2047,'overall city offline'!$A$2:$A$2047,$A24,'overall city offline'!$B$2:$B$2047,Y$4)*(1-AVERAGEIFS('all sales summary'!$I$2:$I$2047,'all sales summary'!$A$2:$A$2047,$A24,'all sales summary'!$B$2:$B$2047,Y$4)))+(AVERAGEIFS('city centre offline'!$L$2:$L$2047,'city centre offline'!$A$2:$A$2047,$A24,'city centre offline'!$B$2:$B$2047,Y$4)*AVERAGEIFS('all sales summary'!$I$2:$I$2047,'all sales summary'!$A$2:$A$2047,$A24,'all sales summary'!$B$2:$B$2047,Y$4)))</f>
        <v>4.6277729089889565E-2</v>
      </c>
      <c r="Z24" s="60">
        <f>(AVERAGEIFS('city centre offline'!$L$2:$L$2047,'city centre offline'!$A$2:$A$2047,$A24,'city centre offline'!$B$2:$B$2047,Z$4)*AVERAGEIFS('all sales summary'!$I$2:$I$2047,'all sales summary'!$A$2:$A$2047,$A24,'all sales summary'!$B$2:$B$2047,Z$4))/((AVERAGEIFS('overall city offline'!$L$2:$L$2047,'overall city offline'!$A$2:$A$2047,$A24,'overall city offline'!$B$2:$B$2047,Z$4)*(1-AVERAGEIFS('all sales summary'!$I$2:$I$2047,'all sales summary'!$A$2:$A$2047,$A24,'all sales summary'!$B$2:$B$2047,Z$4)))+(AVERAGEIFS('city centre offline'!$L$2:$L$2047,'city centre offline'!$A$2:$A$2047,$A24,'city centre offline'!$B$2:$B$2047,Z$4)*AVERAGEIFS('all sales summary'!$I$2:$I$2047,'all sales summary'!$A$2:$A$2047,$A24,'all sales summary'!$B$2:$B$2047,Z$4)))</f>
        <v>4.474801264510863E-2</v>
      </c>
      <c r="AA24" s="60">
        <f>(AVERAGEIFS('city centre offline'!$L$2:$L$2047,'city centre offline'!$A$2:$A$2047,$A24,'city centre offline'!$B$2:$B$2047,AA$4)*AVERAGEIFS('all sales summary'!$I$2:$I$2047,'all sales summary'!$A$2:$A$2047,$A24,'all sales summary'!$B$2:$B$2047,AA$4))/((AVERAGEIFS('overall city offline'!$L$2:$L$2047,'overall city offline'!$A$2:$A$2047,$A24,'overall city offline'!$B$2:$B$2047,AA$4)*(1-AVERAGEIFS('all sales summary'!$I$2:$I$2047,'all sales summary'!$A$2:$A$2047,$A24,'all sales summary'!$B$2:$B$2047,AA$4)))+(AVERAGEIFS('city centre offline'!$L$2:$L$2047,'city centre offline'!$A$2:$A$2047,$A24,'city centre offline'!$B$2:$B$2047,AA$4)*AVERAGEIFS('all sales summary'!$I$2:$I$2047,'all sales summary'!$A$2:$A$2047,$A24,'all sales summary'!$B$2:$B$2047,AA$4)))</f>
        <v>4.5731728191641029E-2</v>
      </c>
      <c r="AB24" s="60">
        <f>(AVERAGEIFS('city centre offline'!$L$2:$L$2047,'city centre offline'!$A$2:$A$2047,$A24,'city centre offline'!$B$2:$B$2047,AB$4)*AVERAGEIFS('all sales summary'!$I$2:$I$2047,'all sales summary'!$A$2:$A$2047,$A24,'all sales summary'!$B$2:$B$2047,AB$4))/((AVERAGEIFS('overall city offline'!$L$2:$L$2047,'overall city offline'!$A$2:$A$2047,$A24,'overall city offline'!$B$2:$B$2047,AB$4)*(1-AVERAGEIFS('all sales summary'!$I$2:$I$2047,'all sales summary'!$A$2:$A$2047,$A24,'all sales summary'!$B$2:$B$2047,AB$4)))+(AVERAGEIFS('city centre offline'!$L$2:$L$2047,'city centre offline'!$A$2:$A$2047,$A24,'city centre offline'!$B$2:$B$2047,AB$4)*AVERAGEIFS('all sales summary'!$I$2:$I$2047,'all sales summary'!$A$2:$A$2047,$A24,'all sales summary'!$B$2:$B$2047,AB$4)))</f>
        <v>4.326784468746292E-2</v>
      </c>
      <c r="AC24" s="60">
        <f>(AVERAGEIFS('city centre offline'!$L$2:$L$2047,'city centre offline'!$A$2:$A$2047,$A24,'city centre offline'!$B$2:$B$2047,AC$4)*AVERAGEIFS('all sales summary'!$I$2:$I$2047,'all sales summary'!$A$2:$A$2047,$A24,'all sales summary'!$B$2:$B$2047,AC$4))/((AVERAGEIFS('overall city offline'!$L$2:$L$2047,'overall city offline'!$A$2:$A$2047,$A24,'overall city offline'!$B$2:$B$2047,AC$4)*(1-AVERAGEIFS('all sales summary'!$I$2:$I$2047,'all sales summary'!$A$2:$A$2047,$A24,'all sales summary'!$B$2:$B$2047,AC$4)))+(AVERAGEIFS('city centre offline'!$L$2:$L$2047,'city centre offline'!$A$2:$A$2047,$A24,'city centre offline'!$B$2:$B$2047,AC$4)*AVERAGEIFS('all sales summary'!$I$2:$I$2047,'all sales summary'!$A$2:$A$2047,$A24,'all sales summary'!$B$2:$B$2047,AC$4)))</f>
        <v>4.7608124660057601E-2</v>
      </c>
      <c r="AD24" s="60">
        <f>(AVERAGEIFS('city centre offline'!$L$2:$L$2047,'city centre offline'!$A$2:$A$2047,$A24,'city centre offline'!$B$2:$B$2047,AD$4)*AVERAGEIFS('all sales summary'!$I$2:$I$2047,'all sales summary'!$A$2:$A$2047,$A24,'all sales summary'!$B$2:$B$2047,AD$4))/((AVERAGEIFS('overall city offline'!$L$2:$L$2047,'overall city offline'!$A$2:$A$2047,$A24,'overall city offline'!$B$2:$B$2047,AD$4)*(1-AVERAGEIFS('all sales summary'!$I$2:$I$2047,'all sales summary'!$A$2:$A$2047,$A24,'all sales summary'!$B$2:$B$2047,AD$4)))+(AVERAGEIFS('city centre offline'!$L$2:$L$2047,'city centre offline'!$A$2:$A$2047,$A24,'city centre offline'!$B$2:$B$2047,AD$4)*AVERAGEIFS('all sales summary'!$I$2:$I$2047,'all sales summary'!$A$2:$A$2047,$A24,'all sales summary'!$B$2:$B$2047,AD$4)))</f>
        <v>4.9239144745726257E-2</v>
      </c>
      <c r="AE24" s="60">
        <f>(AVERAGEIFS('city centre offline'!$L$2:$L$2047,'city centre offline'!$A$2:$A$2047,$A24,'city centre offline'!$B$2:$B$2047,AE$4)*AVERAGEIFS('all sales summary'!$I$2:$I$2047,'all sales summary'!$A$2:$A$2047,$A24,'all sales summary'!$B$2:$B$2047,AE$4))/((AVERAGEIFS('overall city offline'!$L$2:$L$2047,'overall city offline'!$A$2:$A$2047,$A24,'overall city offline'!$B$2:$B$2047,AE$4)*(1-AVERAGEIFS('all sales summary'!$I$2:$I$2047,'all sales summary'!$A$2:$A$2047,$A24,'all sales summary'!$B$2:$B$2047,AE$4)))+(AVERAGEIFS('city centre offline'!$L$2:$L$2047,'city centre offline'!$A$2:$A$2047,$A24,'city centre offline'!$B$2:$B$2047,AE$4)*AVERAGEIFS('all sales summary'!$I$2:$I$2047,'all sales summary'!$A$2:$A$2047,$A24,'all sales summary'!$B$2:$B$2047,AE$4)))</f>
        <v>4.8452252346212837E-2</v>
      </c>
      <c r="AF24" s="60">
        <f>(AVERAGEIFS('city centre offline'!$L$2:$L$2047,'city centre offline'!$A$2:$A$2047,$A24,'city centre offline'!$B$2:$B$2047,AF$4)*AVERAGEIFS('all sales summary'!$I$2:$I$2047,'all sales summary'!$A$2:$A$2047,$A24,'all sales summary'!$B$2:$B$2047,AF$4))/((AVERAGEIFS('overall city offline'!$L$2:$L$2047,'overall city offline'!$A$2:$A$2047,$A24,'overall city offline'!$B$2:$B$2047,AF$4)*(1-AVERAGEIFS('all sales summary'!$I$2:$I$2047,'all sales summary'!$A$2:$A$2047,$A24,'all sales summary'!$B$2:$B$2047,AF$4)))+(AVERAGEIFS('city centre offline'!$L$2:$L$2047,'city centre offline'!$A$2:$A$2047,$A24,'city centre offline'!$B$2:$B$2047,AF$4)*AVERAGEIFS('all sales summary'!$I$2:$I$2047,'all sales summary'!$A$2:$A$2047,$A24,'all sales summary'!$B$2:$B$2047,AF$4)))</f>
        <v>4.8411031122422593E-2</v>
      </c>
      <c r="AG24" s="60">
        <f>(AVERAGEIFS('city centre offline'!$L$2:$L$2047,'city centre offline'!$A$2:$A$2047,$A24,'city centre offline'!$B$2:$B$2047,AG$4)*AVERAGEIFS('all sales summary'!$I$2:$I$2047,'all sales summary'!$A$2:$A$2047,$A24,'all sales summary'!$B$2:$B$2047,AG$4))/((AVERAGEIFS('overall city offline'!$L$2:$L$2047,'overall city offline'!$A$2:$A$2047,$A24,'overall city offline'!$B$2:$B$2047,AG$4)*(1-AVERAGEIFS('all sales summary'!$I$2:$I$2047,'all sales summary'!$A$2:$A$2047,$A24,'all sales summary'!$B$2:$B$2047,AG$4)))+(AVERAGEIFS('city centre offline'!$L$2:$L$2047,'city centre offline'!$A$2:$A$2047,$A24,'city centre offline'!$B$2:$B$2047,AG$4)*AVERAGEIFS('all sales summary'!$I$2:$I$2047,'all sales summary'!$A$2:$A$2047,$A24,'all sales summary'!$B$2:$B$2047,AG$4)))</f>
        <v>4.7728260390755291E-2</v>
      </c>
      <c r="AH24" s="60">
        <f>(AVERAGEIFS('city centre offline'!$L$2:$L$2047,'city centre offline'!$A$2:$A$2047,$A24,'city centre offline'!$B$2:$B$2047,AH$4)*AVERAGEIFS('all sales summary'!$I$2:$I$2047,'all sales summary'!$A$2:$A$2047,$A24,'all sales summary'!$B$2:$B$2047,AH$4))/((AVERAGEIFS('overall city offline'!$L$2:$L$2047,'overall city offline'!$A$2:$A$2047,$A24,'overall city offline'!$B$2:$B$2047,AH$4)*(1-AVERAGEIFS('all sales summary'!$I$2:$I$2047,'all sales summary'!$A$2:$A$2047,$A24,'all sales summary'!$B$2:$B$2047,AH$4)))+(AVERAGEIFS('city centre offline'!$L$2:$L$2047,'city centre offline'!$A$2:$A$2047,$A24,'city centre offline'!$B$2:$B$2047,AH$4)*AVERAGEIFS('all sales summary'!$I$2:$I$2047,'all sales summary'!$A$2:$A$2047,$A24,'all sales summary'!$B$2:$B$2047,AH$4)))</f>
        <v>4.8544190145157352E-2</v>
      </c>
    </row>
    <row r="25" spans="1:34" x14ac:dyDescent="0.3">
      <c r="A25" t="s">
        <v>27</v>
      </c>
      <c r="B25" s="60">
        <f>(AVERAGEIFS('city centre offline'!$L$2:$L$2047,'city centre offline'!$A$2:$A$2047,$A25,'city centre offline'!$B$2:$B$2047,B$4)*AVERAGEIFS('all sales summary'!$I$2:$I$2047,'all sales summary'!$A$2:$A$2047,$A25,'all sales summary'!$B$2:$B$2047,B$4))/((AVERAGEIFS('overall city offline'!$L$2:$L$2047,'overall city offline'!$A$2:$A$2047,$A25,'overall city offline'!$B$2:$B$2047,B$4)*(1-AVERAGEIFS('all sales summary'!$I$2:$I$2047,'all sales summary'!$A$2:$A$2047,$A25,'all sales summary'!$B$2:$B$2047,B$4)))+(AVERAGEIFS('city centre offline'!$L$2:$L$2047,'city centre offline'!$A$2:$A$2047,$A25,'city centre offline'!$B$2:$B$2047,B$4)*AVERAGEIFS('all sales summary'!$I$2:$I$2047,'all sales summary'!$A$2:$A$2047,$A25,'all sales summary'!$B$2:$B$2047,B$4)))</f>
        <v>8.4656893429497074E-2</v>
      </c>
      <c r="C25" s="60">
        <f>(AVERAGEIFS('city centre offline'!$L$2:$L$2047,'city centre offline'!$A$2:$A$2047,$A25,'city centre offline'!$B$2:$B$2047,C$4)*AVERAGEIFS('all sales summary'!$I$2:$I$2047,'all sales summary'!$A$2:$A$2047,$A25,'all sales summary'!$B$2:$B$2047,C$4))/((AVERAGEIFS('overall city offline'!$L$2:$L$2047,'overall city offline'!$A$2:$A$2047,$A25,'overall city offline'!$B$2:$B$2047,C$4)*(1-AVERAGEIFS('all sales summary'!$I$2:$I$2047,'all sales summary'!$A$2:$A$2047,$A25,'all sales summary'!$B$2:$B$2047,C$4)))+(AVERAGEIFS('city centre offline'!$L$2:$L$2047,'city centre offline'!$A$2:$A$2047,$A25,'city centre offline'!$B$2:$B$2047,C$4)*AVERAGEIFS('all sales summary'!$I$2:$I$2047,'all sales summary'!$A$2:$A$2047,$A25,'all sales summary'!$B$2:$B$2047,C$4)))</f>
        <v>8.9891172756551785E-2</v>
      </c>
      <c r="D25" s="60">
        <f>(AVERAGEIFS('city centre offline'!$L$2:$L$2047,'city centre offline'!$A$2:$A$2047,$A25,'city centre offline'!$B$2:$B$2047,D$4)*AVERAGEIFS('all sales summary'!$I$2:$I$2047,'all sales summary'!$A$2:$A$2047,$A25,'all sales summary'!$B$2:$B$2047,D$4))/((AVERAGEIFS('overall city offline'!$L$2:$L$2047,'overall city offline'!$A$2:$A$2047,$A25,'overall city offline'!$B$2:$B$2047,D$4)*(1-AVERAGEIFS('all sales summary'!$I$2:$I$2047,'all sales summary'!$A$2:$A$2047,$A25,'all sales summary'!$B$2:$B$2047,D$4)))+(AVERAGEIFS('city centre offline'!$L$2:$L$2047,'city centre offline'!$A$2:$A$2047,$A25,'city centre offline'!$B$2:$B$2047,D$4)*AVERAGEIFS('all sales summary'!$I$2:$I$2047,'all sales summary'!$A$2:$A$2047,$A25,'all sales summary'!$B$2:$B$2047,D$4)))</f>
        <v>8.7450325009509416E-2</v>
      </c>
      <c r="E25" s="60">
        <f>(AVERAGEIFS('city centre offline'!$L$2:$L$2047,'city centre offline'!$A$2:$A$2047,$A25,'city centre offline'!$B$2:$B$2047,E$4)*AVERAGEIFS('all sales summary'!$I$2:$I$2047,'all sales summary'!$A$2:$A$2047,$A25,'all sales summary'!$B$2:$B$2047,E$4))/((AVERAGEIFS('overall city offline'!$L$2:$L$2047,'overall city offline'!$A$2:$A$2047,$A25,'overall city offline'!$B$2:$B$2047,E$4)*(1-AVERAGEIFS('all sales summary'!$I$2:$I$2047,'all sales summary'!$A$2:$A$2047,$A25,'all sales summary'!$B$2:$B$2047,E$4)))+(AVERAGEIFS('city centre offline'!$L$2:$L$2047,'city centre offline'!$A$2:$A$2047,$A25,'city centre offline'!$B$2:$B$2047,E$4)*AVERAGEIFS('all sales summary'!$I$2:$I$2047,'all sales summary'!$A$2:$A$2047,$A25,'all sales summary'!$B$2:$B$2047,E$4)))</f>
        <v>8.3288252308804295E-2</v>
      </c>
      <c r="F25" s="60">
        <f>(AVERAGEIFS('city centre offline'!$L$2:$L$2047,'city centre offline'!$A$2:$A$2047,$A25,'city centre offline'!$B$2:$B$2047,F$4)*AVERAGEIFS('all sales summary'!$I$2:$I$2047,'all sales summary'!$A$2:$A$2047,$A25,'all sales summary'!$B$2:$B$2047,F$4))/((AVERAGEIFS('overall city offline'!$L$2:$L$2047,'overall city offline'!$A$2:$A$2047,$A25,'overall city offline'!$B$2:$B$2047,F$4)*(1-AVERAGEIFS('all sales summary'!$I$2:$I$2047,'all sales summary'!$A$2:$A$2047,$A25,'all sales summary'!$B$2:$B$2047,F$4)))+(AVERAGEIFS('city centre offline'!$L$2:$L$2047,'city centre offline'!$A$2:$A$2047,$A25,'city centre offline'!$B$2:$B$2047,F$4)*AVERAGEIFS('all sales summary'!$I$2:$I$2047,'all sales summary'!$A$2:$A$2047,$A25,'all sales summary'!$B$2:$B$2047,F$4)))</f>
        <v>8.0501677091179405E-2</v>
      </c>
      <c r="G25" s="60">
        <f>(AVERAGEIFS('city centre offline'!$L$2:$L$2047,'city centre offline'!$A$2:$A$2047,$A25,'city centre offline'!$B$2:$B$2047,G$4)*AVERAGEIFS('all sales summary'!$I$2:$I$2047,'all sales summary'!$A$2:$A$2047,$A25,'all sales summary'!$B$2:$B$2047,G$4))/((AVERAGEIFS('overall city offline'!$L$2:$L$2047,'overall city offline'!$A$2:$A$2047,$A25,'overall city offline'!$B$2:$B$2047,G$4)*(1-AVERAGEIFS('all sales summary'!$I$2:$I$2047,'all sales summary'!$A$2:$A$2047,$A25,'all sales summary'!$B$2:$B$2047,G$4)))+(AVERAGEIFS('city centre offline'!$L$2:$L$2047,'city centre offline'!$A$2:$A$2047,$A25,'city centre offline'!$B$2:$B$2047,G$4)*AVERAGEIFS('all sales summary'!$I$2:$I$2047,'all sales summary'!$A$2:$A$2047,$A25,'all sales summary'!$B$2:$B$2047,G$4)))</f>
        <v>7.1018113311080794E-2</v>
      </c>
      <c r="H25" s="60">
        <f>(AVERAGEIFS('city centre offline'!$L$2:$L$2047,'city centre offline'!$A$2:$A$2047,$A25,'city centre offline'!$B$2:$B$2047,H$4)*AVERAGEIFS('all sales summary'!$I$2:$I$2047,'all sales summary'!$A$2:$A$2047,$A25,'all sales summary'!$B$2:$B$2047,H$4))/((AVERAGEIFS('overall city offline'!$L$2:$L$2047,'overall city offline'!$A$2:$A$2047,$A25,'overall city offline'!$B$2:$B$2047,H$4)*(1-AVERAGEIFS('all sales summary'!$I$2:$I$2047,'all sales summary'!$A$2:$A$2047,$A25,'all sales summary'!$B$2:$B$2047,H$4)))+(AVERAGEIFS('city centre offline'!$L$2:$L$2047,'city centre offline'!$A$2:$A$2047,$A25,'city centre offline'!$B$2:$B$2047,H$4)*AVERAGEIFS('all sales summary'!$I$2:$I$2047,'all sales summary'!$A$2:$A$2047,$A25,'all sales summary'!$B$2:$B$2047,H$4)))</f>
        <v>7.1130955846210903E-2</v>
      </c>
      <c r="I25" s="60">
        <f>(AVERAGEIFS('city centre offline'!$L$2:$L$2047,'city centre offline'!$A$2:$A$2047,$A25,'city centre offline'!$B$2:$B$2047,I$4)*AVERAGEIFS('all sales summary'!$I$2:$I$2047,'all sales summary'!$A$2:$A$2047,$A25,'all sales summary'!$B$2:$B$2047,I$4))/((AVERAGEIFS('overall city offline'!$L$2:$L$2047,'overall city offline'!$A$2:$A$2047,$A25,'overall city offline'!$B$2:$B$2047,I$4)*(1-AVERAGEIFS('all sales summary'!$I$2:$I$2047,'all sales summary'!$A$2:$A$2047,$A25,'all sales summary'!$B$2:$B$2047,I$4)))+(AVERAGEIFS('city centre offline'!$L$2:$L$2047,'city centre offline'!$A$2:$A$2047,$A25,'city centre offline'!$B$2:$B$2047,I$4)*AVERAGEIFS('all sales summary'!$I$2:$I$2047,'all sales summary'!$A$2:$A$2047,$A25,'all sales summary'!$B$2:$B$2047,I$4)))</f>
        <v>7.2387351267507311E-2</v>
      </c>
      <c r="J25" s="60">
        <f>(AVERAGEIFS('city centre offline'!$L$2:$L$2047,'city centre offline'!$A$2:$A$2047,$A25,'city centre offline'!$B$2:$B$2047,J$4)*AVERAGEIFS('all sales summary'!$I$2:$I$2047,'all sales summary'!$A$2:$A$2047,$A25,'all sales summary'!$B$2:$B$2047,J$4))/((AVERAGEIFS('overall city offline'!$L$2:$L$2047,'overall city offline'!$A$2:$A$2047,$A25,'overall city offline'!$B$2:$B$2047,J$4)*(1-AVERAGEIFS('all sales summary'!$I$2:$I$2047,'all sales summary'!$A$2:$A$2047,$A25,'all sales summary'!$B$2:$B$2047,J$4)))+(AVERAGEIFS('city centre offline'!$L$2:$L$2047,'city centre offline'!$A$2:$A$2047,$A25,'city centre offline'!$B$2:$B$2047,J$4)*AVERAGEIFS('all sales summary'!$I$2:$I$2047,'all sales summary'!$A$2:$A$2047,$A25,'all sales summary'!$B$2:$B$2047,J$4)))</f>
        <v>8.6806978051977582E-2</v>
      </c>
      <c r="K25" s="60">
        <f>(AVERAGEIFS('city centre offline'!$L$2:$L$2047,'city centre offline'!$A$2:$A$2047,$A25,'city centre offline'!$B$2:$B$2047,K$4)*AVERAGEIFS('all sales summary'!$I$2:$I$2047,'all sales summary'!$A$2:$A$2047,$A25,'all sales summary'!$B$2:$B$2047,K$4))/((AVERAGEIFS('overall city offline'!$L$2:$L$2047,'overall city offline'!$A$2:$A$2047,$A25,'overall city offline'!$B$2:$B$2047,K$4)*(1-AVERAGEIFS('all sales summary'!$I$2:$I$2047,'all sales summary'!$A$2:$A$2047,$A25,'all sales summary'!$B$2:$B$2047,K$4)))+(AVERAGEIFS('city centre offline'!$L$2:$L$2047,'city centre offline'!$A$2:$A$2047,$A25,'city centre offline'!$B$2:$B$2047,K$4)*AVERAGEIFS('all sales summary'!$I$2:$I$2047,'all sales summary'!$A$2:$A$2047,$A25,'all sales summary'!$B$2:$B$2047,K$4)))</f>
        <v>8.6202359799844724E-2</v>
      </c>
      <c r="L25" s="60">
        <f>(AVERAGEIFS('city centre offline'!$L$2:$L$2047,'city centre offline'!$A$2:$A$2047,$A25,'city centre offline'!$B$2:$B$2047,L$4)*AVERAGEIFS('all sales summary'!$I$2:$I$2047,'all sales summary'!$A$2:$A$2047,$A25,'all sales summary'!$B$2:$B$2047,L$4))/((AVERAGEIFS('overall city offline'!$L$2:$L$2047,'overall city offline'!$A$2:$A$2047,$A25,'overall city offline'!$B$2:$B$2047,L$4)*(1-AVERAGEIFS('all sales summary'!$I$2:$I$2047,'all sales summary'!$A$2:$A$2047,$A25,'all sales summary'!$B$2:$B$2047,L$4)))+(AVERAGEIFS('city centre offline'!$L$2:$L$2047,'city centre offline'!$A$2:$A$2047,$A25,'city centre offline'!$B$2:$B$2047,L$4)*AVERAGEIFS('all sales summary'!$I$2:$I$2047,'all sales summary'!$A$2:$A$2047,$A25,'all sales summary'!$B$2:$B$2047,L$4)))</f>
        <v>7.0548992205901745E-2</v>
      </c>
      <c r="M25" s="60">
        <f>(AVERAGEIFS('city centre offline'!$L$2:$L$2047,'city centre offline'!$A$2:$A$2047,$A25,'city centre offline'!$B$2:$B$2047,M$4)*AVERAGEIFS('all sales summary'!$I$2:$I$2047,'all sales summary'!$A$2:$A$2047,$A25,'all sales summary'!$B$2:$B$2047,M$4))/((AVERAGEIFS('overall city offline'!$L$2:$L$2047,'overall city offline'!$A$2:$A$2047,$A25,'overall city offline'!$B$2:$B$2047,M$4)*(1-AVERAGEIFS('all sales summary'!$I$2:$I$2047,'all sales summary'!$A$2:$A$2047,$A25,'all sales summary'!$B$2:$B$2047,M$4)))+(AVERAGEIFS('city centre offline'!$L$2:$L$2047,'city centre offline'!$A$2:$A$2047,$A25,'city centre offline'!$B$2:$B$2047,M$4)*AVERAGEIFS('all sales summary'!$I$2:$I$2047,'all sales summary'!$A$2:$A$2047,$A25,'all sales summary'!$B$2:$B$2047,M$4)))</f>
        <v>6.269191603703328E-2</v>
      </c>
      <c r="N25" s="60">
        <f>(AVERAGEIFS('city centre offline'!$L$2:$L$2047,'city centre offline'!$A$2:$A$2047,$A25,'city centre offline'!$B$2:$B$2047,N$4)*AVERAGEIFS('all sales summary'!$I$2:$I$2047,'all sales summary'!$A$2:$A$2047,$A25,'all sales summary'!$B$2:$B$2047,N$4))/((AVERAGEIFS('overall city offline'!$L$2:$L$2047,'overall city offline'!$A$2:$A$2047,$A25,'overall city offline'!$B$2:$B$2047,N$4)*(1-AVERAGEIFS('all sales summary'!$I$2:$I$2047,'all sales summary'!$A$2:$A$2047,$A25,'all sales summary'!$B$2:$B$2047,N$4)))+(AVERAGEIFS('city centre offline'!$L$2:$L$2047,'city centre offline'!$A$2:$A$2047,$A25,'city centre offline'!$B$2:$B$2047,N$4)*AVERAGEIFS('all sales summary'!$I$2:$I$2047,'all sales summary'!$A$2:$A$2047,$A25,'all sales summary'!$B$2:$B$2047,N$4)))</f>
        <v>7.048172893556931E-2</v>
      </c>
      <c r="O25" s="60">
        <f>(AVERAGEIFS('city centre offline'!$L$2:$L$2047,'city centre offline'!$A$2:$A$2047,$A25,'city centre offline'!$B$2:$B$2047,O$4)*AVERAGEIFS('all sales summary'!$I$2:$I$2047,'all sales summary'!$A$2:$A$2047,$A25,'all sales summary'!$B$2:$B$2047,O$4))/((AVERAGEIFS('overall city offline'!$L$2:$L$2047,'overall city offline'!$A$2:$A$2047,$A25,'overall city offline'!$B$2:$B$2047,O$4)*(1-AVERAGEIFS('all sales summary'!$I$2:$I$2047,'all sales summary'!$A$2:$A$2047,$A25,'all sales summary'!$B$2:$B$2047,O$4)))+(AVERAGEIFS('city centre offline'!$L$2:$L$2047,'city centre offline'!$A$2:$A$2047,$A25,'city centre offline'!$B$2:$B$2047,O$4)*AVERAGEIFS('all sales summary'!$I$2:$I$2047,'all sales summary'!$A$2:$A$2047,$A25,'all sales summary'!$B$2:$B$2047,O$4)))</f>
        <v>7.349611341503276E-2</v>
      </c>
      <c r="P25" s="60">
        <f>(AVERAGEIFS('city centre offline'!$L$2:$L$2047,'city centre offline'!$A$2:$A$2047,$A25,'city centre offline'!$B$2:$B$2047,P$4)*AVERAGEIFS('all sales summary'!$I$2:$I$2047,'all sales summary'!$A$2:$A$2047,$A25,'all sales summary'!$B$2:$B$2047,P$4))/((AVERAGEIFS('overall city offline'!$L$2:$L$2047,'overall city offline'!$A$2:$A$2047,$A25,'overall city offline'!$B$2:$B$2047,P$4)*(1-AVERAGEIFS('all sales summary'!$I$2:$I$2047,'all sales summary'!$A$2:$A$2047,$A25,'all sales summary'!$B$2:$B$2047,P$4)))+(AVERAGEIFS('city centre offline'!$L$2:$L$2047,'city centre offline'!$A$2:$A$2047,$A25,'city centre offline'!$B$2:$B$2047,P$4)*AVERAGEIFS('all sales summary'!$I$2:$I$2047,'all sales summary'!$A$2:$A$2047,$A25,'all sales summary'!$B$2:$B$2047,P$4)))</f>
        <v>5.7884965276200614E-2</v>
      </c>
      <c r="Q25" s="60">
        <f>(AVERAGEIFS('city centre offline'!$L$2:$L$2047,'city centre offline'!$A$2:$A$2047,$A25,'city centre offline'!$B$2:$B$2047,Q$4)*AVERAGEIFS('all sales summary'!$I$2:$I$2047,'all sales summary'!$A$2:$A$2047,$A25,'all sales summary'!$B$2:$B$2047,Q$4))/((AVERAGEIFS('overall city offline'!$L$2:$L$2047,'overall city offline'!$A$2:$A$2047,$A25,'overall city offline'!$B$2:$B$2047,Q$4)*(1-AVERAGEIFS('all sales summary'!$I$2:$I$2047,'all sales summary'!$A$2:$A$2047,$A25,'all sales summary'!$B$2:$B$2047,Q$4)))+(AVERAGEIFS('city centre offline'!$L$2:$L$2047,'city centre offline'!$A$2:$A$2047,$A25,'city centre offline'!$B$2:$B$2047,Q$4)*AVERAGEIFS('all sales summary'!$I$2:$I$2047,'all sales summary'!$A$2:$A$2047,$A25,'all sales summary'!$B$2:$B$2047,Q$4)))</f>
        <v>4.543044379868609E-2</v>
      </c>
      <c r="R25" s="60">
        <f>(AVERAGEIFS('city centre offline'!$L$2:$L$2047,'city centre offline'!$A$2:$A$2047,$A25,'city centre offline'!$B$2:$B$2047,R$4)*AVERAGEIFS('all sales summary'!$I$2:$I$2047,'all sales summary'!$A$2:$A$2047,$A25,'all sales summary'!$B$2:$B$2047,R$4))/((AVERAGEIFS('overall city offline'!$L$2:$L$2047,'overall city offline'!$A$2:$A$2047,$A25,'overall city offline'!$B$2:$B$2047,R$4)*(1-AVERAGEIFS('all sales summary'!$I$2:$I$2047,'all sales summary'!$A$2:$A$2047,$A25,'all sales summary'!$B$2:$B$2047,R$4)))+(AVERAGEIFS('city centre offline'!$L$2:$L$2047,'city centre offline'!$A$2:$A$2047,$A25,'city centre offline'!$B$2:$B$2047,R$4)*AVERAGEIFS('all sales summary'!$I$2:$I$2047,'all sales summary'!$A$2:$A$2047,$A25,'all sales summary'!$B$2:$B$2047,R$4)))</f>
        <v>4.647317959730532E-2</v>
      </c>
      <c r="S25" s="60">
        <f>(AVERAGEIFS('city centre offline'!$L$2:$L$2047,'city centre offline'!$A$2:$A$2047,$A25,'city centre offline'!$B$2:$B$2047,S$4)*AVERAGEIFS('all sales summary'!$I$2:$I$2047,'all sales summary'!$A$2:$A$2047,$A25,'all sales summary'!$B$2:$B$2047,S$4))/((AVERAGEIFS('overall city offline'!$L$2:$L$2047,'overall city offline'!$A$2:$A$2047,$A25,'overall city offline'!$B$2:$B$2047,S$4)*(1-AVERAGEIFS('all sales summary'!$I$2:$I$2047,'all sales summary'!$A$2:$A$2047,$A25,'all sales summary'!$B$2:$B$2047,S$4)))+(AVERAGEIFS('city centre offline'!$L$2:$L$2047,'city centre offline'!$A$2:$A$2047,$A25,'city centre offline'!$B$2:$B$2047,S$4)*AVERAGEIFS('all sales summary'!$I$2:$I$2047,'all sales summary'!$A$2:$A$2047,$A25,'all sales summary'!$B$2:$B$2047,S$4)))</f>
        <v>4.9581413337394478E-2</v>
      </c>
      <c r="T25" s="60">
        <f>(AVERAGEIFS('city centre offline'!$L$2:$L$2047,'city centre offline'!$A$2:$A$2047,$A25,'city centre offline'!$B$2:$B$2047,T$4)*AVERAGEIFS('all sales summary'!$I$2:$I$2047,'all sales summary'!$A$2:$A$2047,$A25,'all sales summary'!$B$2:$B$2047,T$4))/((AVERAGEIFS('overall city offline'!$L$2:$L$2047,'overall city offline'!$A$2:$A$2047,$A25,'overall city offline'!$B$2:$B$2047,T$4)*(1-AVERAGEIFS('all sales summary'!$I$2:$I$2047,'all sales summary'!$A$2:$A$2047,$A25,'all sales summary'!$B$2:$B$2047,T$4)))+(AVERAGEIFS('city centre offline'!$L$2:$L$2047,'city centre offline'!$A$2:$A$2047,$A25,'city centre offline'!$B$2:$B$2047,T$4)*AVERAGEIFS('all sales summary'!$I$2:$I$2047,'all sales summary'!$A$2:$A$2047,$A25,'all sales summary'!$B$2:$B$2047,T$4)))</f>
        <v>5.3598420414989544E-2</v>
      </c>
      <c r="U25" s="60">
        <f>(AVERAGEIFS('city centre offline'!$L$2:$L$2047,'city centre offline'!$A$2:$A$2047,$A25,'city centre offline'!$B$2:$B$2047,U$4)*AVERAGEIFS('all sales summary'!$I$2:$I$2047,'all sales summary'!$A$2:$A$2047,$A25,'all sales summary'!$B$2:$B$2047,U$4))/((AVERAGEIFS('overall city offline'!$L$2:$L$2047,'overall city offline'!$A$2:$A$2047,$A25,'overall city offline'!$B$2:$B$2047,U$4)*(1-AVERAGEIFS('all sales summary'!$I$2:$I$2047,'all sales summary'!$A$2:$A$2047,$A25,'all sales summary'!$B$2:$B$2047,U$4)))+(AVERAGEIFS('city centre offline'!$L$2:$L$2047,'city centre offline'!$A$2:$A$2047,$A25,'city centre offline'!$B$2:$B$2047,U$4)*AVERAGEIFS('all sales summary'!$I$2:$I$2047,'all sales summary'!$A$2:$A$2047,$A25,'all sales summary'!$B$2:$B$2047,U$4)))</f>
        <v>5.7609843520001418E-2</v>
      </c>
      <c r="V25" s="60">
        <f>(AVERAGEIFS('city centre offline'!$L$2:$L$2047,'city centre offline'!$A$2:$A$2047,$A25,'city centre offline'!$B$2:$B$2047,V$4)*AVERAGEIFS('all sales summary'!$I$2:$I$2047,'all sales summary'!$A$2:$A$2047,$A25,'all sales summary'!$B$2:$B$2047,V$4))/((AVERAGEIFS('overall city offline'!$L$2:$L$2047,'overall city offline'!$A$2:$A$2047,$A25,'overall city offline'!$B$2:$B$2047,V$4)*(1-AVERAGEIFS('all sales summary'!$I$2:$I$2047,'all sales summary'!$A$2:$A$2047,$A25,'all sales summary'!$B$2:$B$2047,V$4)))+(AVERAGEIFS('city centre offline'!$L$2:$L$2047,'city centre offline'!$A$2:$A$2047,$A25,'city centre offline'!$B$2:$B$2047,V$4)*AVERAGEIFS('all sales summary'!$I$2:$I$2047,'all sales summary'!$A$2:$A$2047,$A25,'all sales summary'!$B$2:$B$2047,V$4)))</f>
        <v>6.4825433161591908E-2</v>
      </c>
      <c r="W25" s="60">
        <f>(AVERAGEIFS('city centre offline'!$L$2:$L$2047,'city centre offline'!$A$2:$A$2047,$A25,'city centre offline'!$B$2:$B$2047,W$4)*AVERAGEIFS('all sales summary'!$I$2:$I$2047,'all sales summary'!$A$2:$A$2047,$A25,'all sales summary'!$B$2:$B$2047,W$4))/((AVERAGEIFS('overall city offline'!$L$2:$L$2047,'overall city offline'!$A$2:$A$2047,$A25,'overall city offline'!$B$2:$B$2047,W$4)*(1-AVERAGEIFS('all sales summary'!$I$2:$I$2047,'all sales summary'!$A$2:$A$2047,$A25,'all sales summary'!$B$2:$B$2047,W$4)))+(AVERAGEIFS('city centre offline'!$L$2:$L$2047,'city centre offline'!$A$2:$A$2047,$A25,'city centre offline'!$B$2:$B$2047,W$4)*AVERAGEIFS('all sales summary'!$I$2:$I$2047,'all sales summary'!$A$2:$A$2047,$A25,'all sales summary'!$B$2:$B$2047,W$4)))</f>
        <v>6.6998119531686245E-2</v>
      </c>
      <c r="X25" s="60">
        <f>(AVERAGEIFS('city centre offline'!$L$2:$L$2047,'city centre offline'!$A$2:$A$2047,$A25,'city centre offline'!$B$2:$B$2047,X$4)*AVERAGEIFS('all sales summary'!$I$2:$I$2047,'all sales summary'!$A$2:$A$2047,$A25,'all sales summary'!$B$2:$B$2047,X$4))/((AVERAGEIFS('overall city offline'!$L$2:$L$2047,'overall city offline'!$A$2:$A$2047,$A25,'overall city offline'!$B$2:$B$2047,X$4)*(1-AVERAGEIFS('all sales summary'!$I$2:$I$2047,'all sales summary'!$A$2:$A$2047,$A25,'all sales summary'!$B$2:$B$2047,X$4)))+(AVERAGEIFS('city centre offline'!$L$2:$L$2047,'city centre offline'!$A$2:$A$2047,$A25,'city centre offline'!$B$2:$B$2047,X$4)*AVERAGEIFS('all sales summary'!$I$2:$I$2047,'all sales summary'!$A$2:$A$2047,$A25,'all sales summary'!$B$2:$B$2047,X$4)))</f>
        <v>6.2588898772730744E-2</v>
      </c>
      <c r="Y25" s="60">
        <f>(AVERAGEIFS('city centre offline'!$L$2:$L$2047,'city centre offline'!$A$2:$A$2047,$A25,'city centre offline'!$B$2:$B$2047,Y$4)*AVERAGEIFS('all sales summary'!$I$2:$I$2047,'all sales summary'!$A$2:$A$2047,$A25,'all sales summary'!$B$2:$B$2047,Y$4))/((AVERAGEIFS('overall city offline'!$L$2:$L$2047,'overall city offline'!$A$2:$A$2047,$A25,'overall city offline'!$B$2:$B$2047,Y$4)*(1-AVERAGEIFS('all sales summary'!$I$2:$I$2047,'all sales summary'!$A$2:$A$2047,$A25,'all sales summary'!$B$2:$B$2047,Y$4)))+(AVERAGEIFS('city centre offline'!$L$2:$L$2047,'city centre offline'!$A$2:$A$2047,$A25,'city centre offline'!$B$2:$B$2047,Y$4)*AVERAGEIFS('all sales summary'!$I$2:$I$2047,'all sales summary'!$A$2:$A$2047,$A25,'all sales summary'!$B$2:$B$2047,Y$4)))</f>
        <v>5.9343123607764343E-2</v>
      </c>
      <c r="Z25" s="60">
        <f>(AVERAGEIFS('city centre offline'!$L$2:$L$2047,'city centre offline'!$A$2:$A$2047,$A25,'city centre offline'!$B$2:$B$2047,Z$4)*AVERAGEIFS('all sales summary'!$I$2:$I$2047,'all sales summary'!$A$2:$A$2047,$A25,'all sales summary'!$B$2:$B$2047,Z$4))/((AVERAGEIFS('overall city offline'!$L$2:$L$2047,'overall city offline'!$A$2:$A$2047,$A25,'overall city offline'!$B$2:$B$2047,Z$4)*(1-AVERAGEIFS('all sales summary'!$I$2:$I$2047,'all sales summary'!$A$2:$A$2047,$A25,'all sales summary'!$B$2:$B$2047,Z$4)))+(AVERAGEIFS('city centre offline'!$L$2:$L$2047,'city centre offline'!$A$2:$A$2047,$A25,'city centre offline'!$B$2:$B$2047,Z$4)*AVERAGEIFS('all sales summary'!$I$2:$I$2047,'all sales summary'!$A$2:$A$2047,$A25,'all sales summary'!$B$2:$B$2047,Z$4)))</f>
        <v>4.8526617324937731E-2</v>
      </c>
      <c r="AA25" s="60">
        <f>(AVERAGEIFS('city centre offline'!$L$2:$L$2047,'city centre offline'!$A$2:$A$2047,$A25,'city centre offline'!$B$2:$B$2047,AA$4)*AVERAGEIFS('all sales summary'!$I$2:$I$2047,'all sales summary'!$A$2:$A$2047,$A25,'all sales summary'!$B$2:$B$2047,AA$4))/((AVERAGEIFS('overall city offline'!$L$2:$L$2047,'overall city offline'!$A$2:$A$2047,$A25,'overall city offline'!$B$2:$B$2047,AA$4)*(1-AVERAGEIFS('all sales summary'!$I$2:$I$2047,'all sales summary'!$A$2:$A$2047,$A25,'all sales summary'!$B$2:$B$2047,AA$4)))+(AVERAGEIFS('city centre offline'!$L$2:$L$2047,'city centre offline'!$A$2:$A$2047,$A25,'city centre offline'!$B$2:$B$2047,AA$4)*AVERAGEIFS('all sales summary'!$I$2:$I$2047,'all sales summary'!$A$2:$A$2047,$A25,'all sales summary'!$B$2:$B$2047,AA$4)))</f>
        <v>5.2928165882955194E-2</v>
      </c>
      <c r="AB25" s="60">
        <f>(AVERAGEIFS('city centre offline'!$L$2:$L$2047,'city centre offline'!$A$2:$A$2047,$A25,'city centre offline'!$B$2:$B$2047,AB$4)*AVERAGEIFS('all sales summary'!$I$2:$I$2047,'all sales summary'!$A$2:$A$2047,$A25,'all sales summary'!$B$2:$B$2047,AB$4))/((AVERAGEIFS('overall city offline'!$L$2:$L$2047,'overall city offline'!$A$2:$A$2047,$A25,'overall city offline'!$B$2:$B$2047,AB$4)*(1-AVERAGEIFS('all sales summary'!$I$2:$I$2047,'all sales summary'!$A$2:$A$2047,$A25,'all sales summary'!$B$2:$B$2047,AB$4)))+(AVERAGEIFS('city centre offline'!$L$2:$L$2047,'city centre offline'!$A$2:$A$2047,$A25,'city centre offline'!$B$2:$B$2047,AB$4)*AVERAGEIFS('all sales summary'!$I$2:$I$2047,'all sales summary'!$A$2:$A$2047,$A25,'all sales summary'!$B$2:$B$2047,AB$4)))</f>
        <v>5.4233651040400503E-2</v>
      </c>
      <c r="AC25" s="60">
        <f>(AVERAGEIFS('city centre offline'!$L$2:$L$2047,'city centre offline'!$A$2:$A$2047,$A25,'city centre offline'!$B$2:$B$2047,AC$4)*AVERAGEIFS('all sales summary'!$I$2:$I$2047,'all sales summary'!$A$2:$A$2047,$A25,'all sales summary'!$B$2:$B$2047,AC$4))/((AVERAGEIFS('overall city offline'!$L$2:$L$2047,'overall city offline'!$A$2:$A$2047,$A25,'overall city offline'!$B$2:$B$2047,AC$4)*(1-AVERAGEIFS('all sales summary'!$I$2:$I$2047,'all sales summary'!$A$2:$A$2047,$A25,'all sales summary'!$B$2:$B$2047,AC$4)))+(AVERAGEIFS('city centre offline'!$L$2:$L$2047,'city centre offline'!$A$2:$A$2047,$A25,'city centre offline'!$B$2:$B$2047,AC$4)*AVERAGEIFS('all sales summary'!$I$2:$I$2047,'all sales summary'!$A$2:$A$2047,$A25,'all sales summary'!$B$2:$B$2047,AC$4)))</f>
        <v>5.8310893502995821E-2</v>
      </c>
      <c r="AD25" s="60">
        <f>(AVERAGEIFS('city centre offline'!$L$2:$L$2047,'city centre offline'!$A$2:$A$2047,$A25,'city centre offline'!$B$2:$B$2047,AD$4)*AVERAGEIFS('all sales summary'!$I$2:$I$2047,'all sales summary'!$A$2:$A$2047,$A25,'all sales summary'!$B$2:$B$2047,AD$4))/((AVERAGEIFS('overall city offline'!$L$2:$L$2047,'overall city offline'!$A$2:$A$2047,$A25,'overall city offline'!$B$2:$B$2047,AD$4)*(1-AVERAGEIFS('all sales summary'!$I$2:$I$2047,'all sales summary'!$A$2:$A$2047,$A25,'all sales summary'!$B$2:$B$2047,AD$4)))+(AVERAGEIFS('city centre offline'!$L$2:$L$2047,'city centre offline'!$A$2:$A$2047,$A25,'city centre offline'!$B$2:$B$2047,AD$4)*AVERAGEIFS('all sales summary'!$I$2:$I$2047,'all sales summary'!$A$2:$A$2047,$A25,'all sales summary'!$B$2:$B$2047,AD$4)))</f>
        <v>6.7953832028596256E-2</v>
      </c>
      <c r="AE25" s="60">
        <f>(AVERAGEIFS('city centre offline'!$L$2:$L$2047,'city centre offline'!$A$2:$A$2047,$A25,'city centre offline'!$B$2:$B$2047,AE$4)*AVERAGEIFS('all sales summary'!$I$2:$I$2047,'all sales summary'!$A$2:$A$2047,$A25,'all sales summary'!$B$2:$B$2047,AE$4))/((AVERAGEIFS('overall city offline'!$L$2:$L$2047,'overall city offline'!$A$2:$A$2047,$A25,'overall city offline'!$B$2:$B$2047,AE$4)*(1-AVERAGEIFS('all sales summary'!$I$2:$I$2047,'all sales summary'!$A$2:$A$2047,$A25,'all sales summary'!$B$2:$B$2047,AE$4)))+(AVERAGEIFS('city centre offline'!$L$2:$L$2047,'city centre offline'!$A$2:$A$2047,$A25,'city centre offline'!$B$2:$B$2047,AE$4)*AVERAGEIFS('all sales summary'!$I$2:$I$2047,'all sales summary'!$A$2:$A$2047,$A25,'all sales summary'!$B$2:$B$2047,AE$4)))</f>
        <v>6.4436487996298655E-2</v>
      </c>
      <c r="AF25" s="60">
        <f>(AVERAGEIFS('city centre offline'!$L$2:$L$2047,'city centre offline'!$A$2:$A$2047,$A25,'city centre offline'!$B$2:$B$2047,AF$4)*AVERAGEIFS('all sales summary'!$I$2:$I$2047,'all sales summary'!$A$2:$A$2047,$A25,'all sales summary'!$B$2:$B$2047,AF$4))/((AVERAGEIFS('overall city offline'!$L$2:$L$2047,'overall city offline'!$A$2:$A$2047,$A25,'overall city offline'!$B$2:$B$2047,AF$4)*(1-AVERAGEIFS('all sales summary'!$I$2:$I$2047,'all sales summary'!$A$2:$A$2047,$A25,'all sales summary'!$B$2:$B$2047,AF$4)))+(AVERAGEIFS('city centre offline'!$L$2:$L$2047,'city centre offline'!$A$2:$A$2047,$A25,'city centre offline'!$B$2:$B$2047,AF$4)*AVERAGEIFS('all sales summary'!$I$2:$I$2047,'all sales summary'!$A$2:$A$2047,$A25,'all sales summary'!$B$2:$B$2047,AF$4)))</f>
        <v>6.3631871653577934E-2</v>
      </c>
      <c r="AG25" s="60">
        <f>(AVERAGEIFS('city centre offline'!$L$2:$L$2047,'city centre offline'!$A$2:$A$2047,$A25,'city centre offline'!$B$2:$B$2047,AG$4)*AVERAGEIFS('all sales summary'!$I$2:$I$2047,'all sales summary'!$A$2:$A$2047,$A25,'all sales summary'!$B$2:$B$2047,AG$4))/((AVERAGEIFS('overall city offline'!$L$2:$L$2047,'overall city offline'!$A$2:$A$2047,$A25,'overall city offline'!$B$2:$B$2047,AG$4)*(1-AVERAGEIFS('all sales summary'!$I$2:$I$2047,'all sales summary'!$A$2:$A$2047,$A25,'all sales summary'!$B$2:$B$2047,AG$4)))+(AVERAGEIFS('city centre offline'!$L$2:$L$2047,'city centre offline'!$A$2:$A$2047,$A25,'city centre offline'!$B$2:$B$2047,AG$4)*AVERAGEIFS('all sales summary'!$I$2:$I$2047,'all sales summary'!$A$2:$A$2047,$A25,'all sales summary'!$B$2:$B$2047,AG$4)))</f>
        <v>6.3753832992981097E-2</v>
      </c>
      <c r="AH25" s="60">
        <f>(AVERAGEIFS('city centre offline'!$L$2:$L$2047,'city centre offline'!$A$2:$A$2047,$A25,'city centre offline'!$B$2:$B$2047,AH$4)*AVERAGEIFS('all sales summary'!$I$2:$I$2047,'all sales summary'!$A$2:$A$2047,$A25,'all sales summary'!$B$2:$B$2047,AH$4))/((AVERAGEIFS('overall city offline'!$L$2:$L$2047,'overall city offline'!$A$2:$A$2047,$A25,'overall city offline'!$B$2:$B$2047,AH$4)*(1-AVERAGEIFS('all sales summary'!$I$2:$I$2047,'all sales summary'!$A$2:$A$2047,$A25,'all sales summary'!$B$2:$B$2047,AH$4)))+(AVERAGEIFS('city centre offline'!$L$2:$L$2047,'city centre offline'!$A$2:$A$2047,$A25,'city centre offline'!$B$2:$B$2047,AH$4)*AVERAGEIFS('all sales summary'!$I$2:$I$2047,'all sales summary'!$A$2:$A$2047,$A25,'all sales summary'!$B$2:$B$2047,AH$4)))</f>
        <v>7.0599504101645741E-2</v>
      </c>
    </row>
    <row r="26" spans="1:34" x14ac:dyDescent="0.3">
      <c r="A26" t="s">
        <v>28</v>
      </c>
      <c r="B26" s="60">
        <f>(AVERAGEIFS('city centre offline'!$L$2:$L$2047,'city centre offline'!$A$2:$A$2047,$A26,'city centre offline'!$B$2:$B$2047,B$4)*AVERAGEIFS('all sales summary'!$I$2:$I$2047,'all sales summary'!$A$2:$A$2047,$A26,'all sales summary'!$B$2:$B$2047,B$4))/((AVERAGEIFS('overall city offline'!$L$2:$L$2047,'overall city offline'!$A$2:$A$2047,$A26,'overall city offline'!$B$2:$B$2047,B$4)*(1-AVERAGEIFS('all sales summary'!$I$2:$I$2047,'all sales summary'!$A$2:$A$2047,$A26,'all sales summary'!$B$2:$B$2047,B$4)))+(AVERAGEIFS('city centre offline'!$L$2:$L$2047,'city centre offline'!$A$2:$A$2047,$A26,'city centre offline'!$B$2:$B$2047,B$4)*AVERAGEIFS('all sales summary'!$I$2:$I$2047,'all sales summary'!$A$2:$A$2047,$A26,'all sales summary'!$B$2:$B$2047,B$4)))</f>
        <v>1.4981984652456638E-2</v>
      </c>
      <c r="C26" s="60">
        <f>(AVERAGEIFS('city centre offline'!$L$2:$L$2047,'city centre offline'!$A$2:$A$2047,$A26,'city centre offline'!$B$2:$B$2047,C$4)*AVERAGEIFS('all sales summary'!$I$2:$I$2047,'all sales summary'!$A$2:$A$2047,$A26,'all sales summary'!$B$2:$B$2047,C$4))/((AVERAGEIFS('overall city offline'!$L$2:$L$2047,'overall city offline'!$A$2:$A$2047,$A26,'overall city offline'!$B$2:$B$2047,C$4)*(1-AVERAGEIFS('all sales summary'!$I$2:$I$2047,'all sales summary'!$A$2:$A$2047,$A26,'all sales summary'!$B$2:$B$2047,C$4)))+(AVERAGEIFS('city centre offline'!$L$2:$L$2047,'city centre offline'!$A$2:$A$2047,$A26,'city centre offline'!$B$2:$B$2047,C$4)*AVERAGEIFS('all sales summary'!$I$2:$I$2047,'all sales summary'!$A$2:$A$2047,$A26,'all sales summary'!$B$2:$B$2047,C$4)))</f>
        <v>1.6911835833133174E-2</v>
      </c>
      <c r="D26" s="60">
        <f>(AVERAGEIFS('city centre offline'!$L$2:$L$2047,'city centre offline'!$A$2:$A$2047,$A26,'city centre offline'!$B$2:$B$2047,D$4)*AVERAGEIFS('all sales summary'!$I$2:$I$2047,'all sales summary'!$A$2:$A$2047,$A26,'all sales summary'!$B$2:$B$2047,D$4))/((AVERAGEIFS('overall city offline'!$L$2:$L$2047,'overall city offline'!$A$2:$A$2047,$A26,'overall city offline'!$B$2:$B$2047,D$4)*(1-AVERAGEIFS('all sales summary'!$I$2:$I$2047,'all sales summary'!$A$2:$A$2047,$A26,'all sales summary'!$B$2:$B$2047,D$4)))+(AVERAGEIFS('city centre offline'!$L$2:$L$2047,'city centre offline'!$A$2:$A$2047,$A26,'city centre offline'!$B$2:$B$2047,D$4)*AVERAGEIFS('all sales summary'!$I$2:$I$2047,'all sales summary'!$A$2:$A$2047,$A26,'all sales summary'!$B$2:$B$2047,D$4)))</f>
        <v>1.639485277435004E-2</v>
      </c>
      <c r="E26" s="60">
        <f>(AVERAGEIFS('city centre offline'!$L$2:$L$2047,'city centre offline'!$A$2:$A$2047,$A26,'city centre offline'!$B$2:$B$2047,E$4)*AVERAGEIFS('all sales summary'!$I$2:$I$2047,'all sales summary'!$A$2:$A$2047,$A26,'all sales summary'!$B$2:$B$2047,E$4))/((AVERAGEIFS('overall city offline'!$L$2:$L$2047,'overall city offline'!$A$2:$A$2047,$A26,'overall city offline'!$B$2:$B$2047,E$4)*(1-AVERAGEIFS('all sales summary'!$I$2:$I$2047,'all sales summary'!$A$2:$A$2047,$A26,'all sales summary'!$B$2:$B$2047,E$4)))+(AVERAGEIFS('city centre offline'!$L$2:$L$2047,'city centre offline'!$A$2:$A$2047,$A26,'city centre offline'!$B$2:$B$2047,E$4)*AVERAGEIFS('all sales summary'!$I$2:$I$2047,'all sales summary'!$A$2:$A$2047,$A26,'all sales summary'!$B$2:$B$2047,E$4)))</f>
        <v>1.6278238741172766E-2</v>
      </c>
      <c r="F26" s="60">
        <f>(AVERAGEIFS('city centre offline'!$L$2:$L$2047,'city centre offline'!$A$2:$A$2047,$A26,'city centre offline'!$B$2:$B$2047,F$4)*AVERAGEIFS('all sales summary'!$I$2:$I$2047,'all sales summary'!$A$2:$A$2047,$A26,'all sales summary'!$B$2:$B$2047,F$4))/((AVERAGEIFS('overall city offline'!$L$2:$L$2047,'overall city offline'!$A$2:$A$2047,$A26,'overall city offline'!$B$2:$B$2047,F$4)*(1-AVERAGEIFS('all sales summary'!$I$2:$I$2047,'all sales summary'!$A$2:$A$2047,$A26,'all sales summary'!$B$2:$B$2047,F$4)))+(AVERAGEIFS('city centre offline'!$L$2:$L$2047,'city centre offline'!$A$2:$A$2047,$A26,'city centre offline'!$B$2:$B$2047,F$4)*AVERAGEIFS('all sales summary'!$I$2:$I$2047,'all sales summary'!$A$2:$A$2047,$A26,'all sales summary'!$B$2:$B$2047,F$4)))</f>
        <v>1.6388355054397018E-2</v>
      </c>
      <c r="G26" s="60">
        <f>(AVERAGEIFS('city centre offline'!$L$2:$L$2047,'city centre offline'!$A$2:$A$2047,$A26,'city centre offline'!$B$2:$B$2047,G$4)*AVERAGEIFS('all sales summary'!$I$2:$I$2047,'all sales summary'!$A$2:$A$2047,$A26,'all sales summary'!$B$2:$B$2047,G$4))/((AVERAGEIFS('overall city offline'!$L$2:$L$2047,'overall city offline'!$A$2:$A$2047,$A26,'overall city offline'!$B$2:$B$2047,G$4)*(1-AVERAGEIFS('all sales summary'!$I$2:$I$2047,'all sales summary'!$A$2:$A$2047,$A26,'all sales summary'!$B$2:$B$2047,G$4)))+(AVERAGEIFS('city centre offline'!$L$2:$L$2047,'city centre offline'!$A$2:$A$2047,$A26,'city centre offline'!$B$2:$B$2047,G$4)*AVERAGEIFS('all sales summary'!$I$2:$I$2047,'all sales summary'!$A$2:$A$2047,$A26,'all sales summary'!$B$2:$B$2047,G$4)))</f>
        <v>1.5592446466126375E-2</v>
      </c>
      <c r="H26" s="60">
        <f>(AVERAGEIFS('city centre offline'!$L$2:$L$2047,'city centre offline'!$A$2:$A$2047,$A26,'city centre offline'!$B$2:$B$2047,H$4)*AVERAGEIFS('all sales summary'!$I$2:$I$2047,'all sales summary'!$A$2:$A$2047,$A26,'all sales summary'!$B$2:$B$2047,H$4))/((AVERAGEIFS('overall city offline'!$L$2:$L$2047,'overall city offline'!$A$2:$A$2047,$A26,'overall city offline'!$B$2:$B$2047,H$4)*(1-AVERAGEIFS('all sales summary'!$I$2:$I$2047,'all sales summary'!$A$2:$A$2047,$A26,'all sales summary'!$B$2:$B$2047,H$4)))+(AVERAGEIFS('city centre offline'!$L$2:$L$2047,'city centre offline'!$A$2:$A$2047,$A26,'city centre offline'!$B$2:$B$2047,H$4)*AVERAGEIFS('all sales summary'!$I$2:$I$2047,'all sales summary'!$A$2:$A$2047,$A26,'all sales summary'!$B$2:$B$2047,H$4)))</f>
        <v>1.7014292120897341E-2</v>
      </c>
      <c r="I26" s="60">
        <f>(AVERAGEIFS('city centre offline'!$L$2:$L$2047,'city centre offline'!$A$2:$A$2047,$A26,'city centre offline'!$B$2:$B$2047,I$4)*AVERAGEIFS('all sales summary'!$I$2:$I$2047,'all sales summary'!$A$2:$A$2047,$A26,'all sales summary'!$B$2:$B$2047,I$4))/((AVERAGEIFS('overall city offline'!$L$2:$L$2047,'overall city offline'!$A$2:$A$2047,$A26,'overall city offline'!$B$2:$B$2047,I$4)*(1-AVERAGEIFS('all sales summary'!$I$2:$I$2047,'all sales summary'!$A$2:$A$2047,$A26,'all sales summary'!$B$2:$B$2047,I$4)))+(AVERAGEIFS('city centre offline'!$L$2:$L$2047,'city centre offline'!$A$2:$A$2047,$A26,'city centre offline'!$B$2:$B$2047,I$4)*AVERAGEIFS('all sales summary'!$I$2:$I$2047,'all sales summary'!$A$2:$A$2047,$A26,'all sales summary'!$B$2:$B$2047,I$4)))</f>
        <v>2.3081071465226349E-2</v>
      </c>
      <c r="J26" s="60">
        <f>(AVERAGEIFS('city centre offline'!$L$2:$L$2047,'city centre offline'!$A$2:$A$2047,$A26,'city centre offline'!$B$2:$B$2047,J$4)*AVERAGEIFS('all sales summary'!$I$2:$I$2047,'all sales summary'!$A$2:$A$2047,$A26,'all sales summary'!$B$2:$B$2047,J$4))/((AVERAGEIFS('overall city offline'!$L$2:$L$2047,'overall city offline'!$A$2:$A$2047,$A26,'overall city offline'!$B$2:$B$2047,J$4)*(1-AVERAGEIFS('all sales summary'!$I$2:$I$2047,'all sales summary'!$A$2:$A$2047,$A26,'all sales summary'!$B$2:$B$2047,J$4)))+(AVERAGEIFS('city centre offline'!$L$2:$L$2047,'city centre offline'!$A$2:$A$2047,$A26,'city centre offline'!$B$2:$B$2047,J$4)*AVERAGEIFS('all sales summary'!$I$2:$I$2047,'all sales summary'!$A$2:$A$2047,$A26,'all sales summary'!$B$2:$B$2047,J$4)))</f>
        <v>1.602708987473167E-2</v>
      </c>
      <c r="K26" s="60">
        <f>(AVERAGEIFS('city centre offline'!$L$2:$L$2047,'city centre offline'!$A$2:$A$2047,$A26,'city centre offline'!$B$2:$B$2047,K$4)*AVERAGEIFS('all sales summary'!$I$2:$I$2047,'all sales summary'!$A$2:$A$2047,$A26,'all sales summary'!$B$2:$B$2047,K$4))/((AVERAGEIFS('overall city offline'!$L$2:$L$2047,'overall city offline'!$A$2:$A$2047,$A26,'overall city offline'!$B$2:$B$2047,K$4)*(1-AVERAGEIFS('all sales summary'!$I$2:$I$2047,'all sales summary'!$A$2:$A$2047,$A26,'all sales summary'!$B$2:$B$2047,K$4)))+(AVERAGEIFS('city centre offline'!$L$2:$L$2047,'city centre offline'!$A$2:$A$2047,$A26,'city centre offline'!$B$2:$B$2047,K$4)*AVERAGEIFS('all sales summary'!$I$2:$I$2047,'all sales summary'!$A$2:$A$2047,$A26,'all sales summary'!$B$2:$B$2047,K$4)))</f>
        <v>1.7022345573921675E-2</v>
      </c>
      <c r="L26" s="60">
        <f>(AVERAGEIFS('city centre offline'!$L$2:$L$2047,'city centre offline'!$A$2:$A$2047,$A26,'city centre offline'!$B$2:$B$2047,L$4)*AVERAGEIFS('all sales summary'!$I$2:$I$2047,'all sales summary'!$A$2:$A$2047,$A26,'all sales summary'!$B$2:$B$2047,L$4))/((AVERAGEIFS('overall city offline'!$L$2:$L$2047,'overall city offline'!$A$2:$A$2047,$A26,'overall city offline'!$B$2:$B$2047,L$4)*(1-AVERAGEIFS('all sales summary'!$I$2:$I$2047,'all sales summary'!$A$2:$A$2047,$A26,'all sales summary'!$B$2:$B$2047,L$4)))+(AVERAGEIFS('city centre offline'!$L$2:$L$2047,'city centre offline'!$A$2:$A$2047,$A26,'city centre offline'!$B$2:$B$2047,L$4)*AVERAGEIFS('all sales summary'!$I$2:$I$2047,'all sales summary'!$A$2:$A$2047,$A26,'all sales summary'!$B$2:$B$2047,L$4)))</f>
        <v>1.7113594431376153E-2</v>
      </c>
      <c r="M26" s="60">
        <f>(AVERAGEIFS('city centre offline'!$L$2:$L$2047,'city centre offline'!$A$2:$A$2047,$A26,'city centre offline'!$B$2:$B$2047,M$4)*AVERAGEIFS('all sales summary'!$I$2:$I$2047,'all sales summary'!$A$2:$A$2047,$A26,'all sales summary'!$B$2:$B$2047,M$4))/((AVERAGEIFS('overall city offline'!$L$2:$L$2047,'overall city offline'!$A$2:$A$2047,$A26,'overall city offline'!$B$2:$B$2047,M$4)*(1-AVERAGEIFS('all sales summary'!$I$2:$I$2047,'all sales summary'!$A$2:$A$2047,$A26,'all sales summary'!$B$2:$B$2047,M$4)))+(AVERAGEIFS('city centre offline'!$L$2:$L$2047,'city centre offline'!$A$2:$A$2047,$A26,'city centre offline'!$B$2:$B$2047,M$4)*AVERAGEIFS('all sales summary'!$I$2:$I$2047,'all sales summary'!$A$2:$A$2047,$A26,'all sales summary'!$B$2:$B$2047,M$4)))</f>
        <v>1.4402646580461248E-2</v>
      </c>
      <c r="N26" s="60">
        <f>(AVERAGEIFS('city centre offline'!$L$2:$L$2047,'city centre offline'!$A$2:$A$2047,$A26,'city centre offline'!$B$2:$B$2047,N$4)*AVERAGEIFS('all sales summary'!$I$2:$I$2047,'all sales summary'!$A$2:$A$2047,$A26,'all sales summary'!$B$2:$B$2047,N$4))/((AVERAGEIFS('overall city offline'!$L$2:$L$2047,'overall city offline'!$A$2:$A$2047,$A26,'overall city offline'!$B$2:$B$2047,N$4)*(1-AVERAGEIFS('all sales summary'!$I$2:$I$2047,'all sales summary'!$A$2:$A$2047,$A26,'all sales summary'!$B$2:$B$2047,N$4)))+(AVERAGEIFS('city centre offline'!$L$2:$L$2047,'city centre offline'!$A$2:$A$2047,$A26,'city centre offline'!$B$2:$B$2047,N$4)*AVERAGEIFS('all sales summary'!$I$2:$I$2047,'all sales summary'!$A$2:$A$2047,$A26,'all sales summary'!$B$2:$B$2047,N$4)))</f>
        <v>1.5590770006126624E-2</v>
      </c>
      <c r="O26" s="60">
        <f>(AVERAGEIFS('city centre offline'!$L$2:$L$2047,'city centre offline'!$A$2:$A$2047,$A26,'city centre offline'!$B$2:$B$2047,O$4)*AVERAGEIFS('all sales summary'!$I$2:$I$2047,'all sales summary'!$A$2:$A$2047,$A26,'all sales summary'!$B$2:$B$2047,O$4))/((AVERAGEIFS('overall city offline'!$L$2:$L$2047,'overall city offline'!$A$2:$A$2047,$A26,'overall city offline'!$B$2:$B$2047,O$4)*(1-AVERAGEIFS('all sales summary'!$I$2:$I$2047,'all sales summary'!$A$2:$A$2047,$A26,'all sales summary'!$B$2:$B$2047,O$4)))+(AVERAGEIFS('city centre offline'!$L$2:$L$2047,'city centre offline'!$A$2:$A$2047,$A26,'city centre offline'!$B$2:$B$2047,O$4)*AVERAGEIFS('all sales summary'!$I$2:$I$2047,'all sales summary'!$A$2:$A$2047,$A26,'all sales summary'!$B$2:$B$2047,O$4)))</f>
        <v>1.7027639715697485E-2</v>
      </c>
      <c r="P26" s="60">
        <f>(AVERAGEIFS('city centre offline'!$L$2:$L$2047,'city centre offline'!$A$2:$A$2047,$A26,'city centre offline'!$B$2:$B$2047,P$4)*AVERAGEIFS('all sales summary'!$I$2:$I$2047,'all sales summary'!$A$2:$A$2047,$A26,'all sales summary'!$B$2:$B$2047,P$4))/((AVERAGEIFS('overall city offline'!$L$2:$L$2047,'overall city offline'!$A$2:$A$2047,$A26,'overall city offline'!$B$2:$B$2047,P$4)*(1-AVERAGEIFS('all sales summary'!$I$2:$I$2047,'all sales summary'!$A$2:$A$2047,$A26,'all sales summary'!$B$2:$B$2047,P$4)))+(AVERAGEIFS('city centre offline'!$L$2:$L$2047,'city centre offline'!$A$2:$A$2047,$A26,'city centre offline'!$B$2:$B$2047,P$4)*AVERAGEIFS('all sales summary'!$I$2:$I$2047,'all sales summary'!$A$2:$A$2047,$A26,'all sales summary'!$B$2:$B$2047,P$4)))</f>
        <v>9.6012435039706818E-3</v>
      </c>
      <c r="Q26" s="60">
        <f>(AVERAGEIFS('city centre offline'!$L$2:$L$2047,'city centre offline'!$A$2:$A$2047,$A26,'city centre offline'!$B$2:$B$2047,Q$4)*AVERAGEIFS('all sales summary'!$I$2:$I$2047,'all sales summary'!$A$2:$A$2047,$A26,'all sales summary'!$B$2:$B$2047,Q$4))/((AVERAGEIFS('overall city offline'!$L$2:$L$2047,'overall city offline'!$A$2:$A$2047,$A26,'overall city offline'!$B$2:$B$2047,Q$4)*(1-AVERAGEIFS('all sales summary'!$I$2:$I$2047,'all sales summary'!$A$2:$A$2047,$A26,'all sales summary'!$B$2:$B$2047,Q$4)))+(AVERAGEIFS('city centre offline'!$L$2:$L$2047,'city centre offline'!$A$2:$A$2047,$A26,'city centre offline'!$B$2:$B$2047,Q$4)*AVERAGEIFS('all sales summary'!$I$2:$I$2047,'all sales summary'!$A$2:$A$2047,$A26,'all sales summary'!$B$2:$B$2047,Q$4)))</f>
        <v>2.4222269533290311E-3</v>
      </c>
      <c r="R26" s="60">
        <f>(AVERAGEIFS('city centre offline'!$L$2:$L$2047,'city centre offline'!$A$2:$A$2047,$A26,'city centre offline'!$B$2:$B$2047,R$4)*AVERAGEIFS('all sales summary'!$I$2:$I$2047,'all sales summary'!$A$2:$A$2047,$A26,'all sales summary'!$B$2:$B$2047,R$4))/((AVERAGEIFS('overall city offline'!$L$2:$L$2047,'overall city offline'!$A$2:$A$2047,$A26,'overall city offline'!$B$2:$B$2047,R$4)*(1-AVERAGEIFS('all sales summary'!$I$2:$I$2047,'all sales summary'!$A$2:$A$2047,$A26,'all sales summary'!$B$2:$B$2047,R$4)))+(AVERAGEIFS('city centre offline'!$L$2:$L$2047,'city centre offline'!$A$2:$A$2047,$A26,'city centre offline'!$B$2:$B$2047,R$4)*AVERAGEIFS('all sales summary'!$I$2:$I$2047,'all sales summary'!$A$2:$A$2047,$A26,'all sales summary'!$B$2:$B$2047,R$4)))</f>
        <v>2.6441978117420031E-3</v>
      </c>
      <c r="S26" s="60">
        <f>(AVERAGEIFS('city centre offline'!$L$2:$L$2047,'city centre offline'!$A$2:$A$2047,$A26,'city centre offline'!$B$2:$B$2047,S$4)*AVERAGEIFS('all sales summary'!$I$2:$I$2047,'all sales summary'!$A$2:$A$2047,$A26,'all sales summary'!$B$2:$B$2047,S$4))/((AVERAGEIFS('overall city offline'!$L$2:$L$2047,'overall city offline'!$A$2:$A$2047,$A26,'overall city offline'!$B$2:$B$2047,S$4)*(1-AVERAGEIFS('all sales summary'!$I$2:$I$2047,'all sales summary'!$A$2:$A$2047,$A26,'all sales summary'!$B$2:$B$2047,S$4)))+(AVERAGEIFS('city centre offline'!$L$2:$L$2047,'city centre offline'!$A$2:$A$2047,$A26,'city centre offline'!$B$2:$B$2047,S$4)*AVERAGEIFS('all sales summary'!$I$2:$I$2047,'all sales summary'!$A$2:$A$2047,$A26,'all sales summary'!$B$2:$B$2047,S$4)))</f>
        <v>3.1720881691326155E-3</v>
      </c>
      <c r="T26" s="60">
        <f>(AVERAGEIFS('city centre offline'!$L$2:$L$2047,'city centre offline'!$A$2:$A$2047,$A26,'city centre offline'!$B$2:$B$2047,T$4)*AVERAGEIFS('all sales summary'!$I$2:$I$2047,'all sales summary'!$A$2:$A$2047,$A26,'all sales summary'!$B$2:$B$2047,T$4))/((AVERAGEIFS('overall city offline'!$L$2:$L$2047,'overall city offline'!$A$2:$A$2047,$A26,'overall city offline'!$B$2:$B$2047,T$4)*(1-AVERAGEIFS('all sales summary'!$I$2:$I$2047,'all sales summary'!$A$2:$A$2047,$A26,'all sales summary'!$B$2:$B$2047,T$4)))+(AVERAGEIFS('city centre offline'!$L$2:$L$2047,'city centre offline'!$A$2:$A$2047,$A26,'city centre offline'!$B$2:$B$2047,T$4)*AVERAGEIFS('all sales summary'!$I$2:$I$2047,'all sales summary'!$A$2:$A$2047,$A26,'all sales summary'!$B$2:$B$2047,T$4)))</f>
        <v>4.5894784319897453E-3</v>
      </c>
      <c r="U26" s="60">
        <f>(AVERAGEIFS('city centre offline'!$L$2:$L$2047,'city centre offline'!$A$2:$A$2047,$A26,'city centre offline'!$B$2:$B$2047,U$4)*AVERAGEIFS('all sales summary'!$I$2:$I$2047,'all sales summary'!$A$2:$A$2047,$A26,'all sales summary'!$B$2:$B$2047,U$4))/((AVERAGEIFS('overall city offline'!$L$2:$L$2047,'overall city offline'!$A$2:$A$2047,$A26,'overall city offline'!$B$2:$B$2047,U$4)*(1-AVERAGEIFS('all sales summary'!$I$2:$I$2047,'all sales summary'!$A$2:$A$2047,$A26,'all sales summary'!$B$2:$B$2047,U$4)))+(AVERAGEIFS('city centre offline'!$L$2:$L$2047,'city centre offline'!$A$2:$A$2047,$A26,'city centre offline'!$B$2:$B$2047,U$4)*AVERAGEIFS('all sales summary'!$I$2:$I$2047,'all sales summary'!$A$2:$A$2047,$A26,'all sales summary'!$B$2:$B$2047,U$4)))</f>
        <v>7.5304261597377541E-3</v>
      </c>
      <c r="V26" s="60">
        <f>(AVERAGEIFS('city centre offline'!$L$2:$L$2047,'city centre offline'!$A$2:$A$2047,$A26,'city centre offline'!$B$2:$B$2047,V$4)*AVERAGEIFS('all sales summary'!$I$2:$I$2047,'all sales summary'!$A$2:$A$2047,$A26,'all sales summary'!$B$2:$B$2047,V$4))/((AVERAGEIFS('overall city offline'!$L$2:$L$2047,'overall city offline'!$A$2:$A$2047,$A26,'overall city offline'!$B$2:$B$2047,V$4)*(1-AVERAGEIFS('all sales summary'!$I$2:$I$2047,'all sales summary'!$A$2:$A$2047,$A26,'all sales summary'!$B$2:$B$2047,V$4)))+(AVERAGEIFS('city centre offline'!$L$2:$L$2047,'city centre offline'!$A$2:$A$2047,$A26,'city centre offline'!$B$2:$B$2047,V$4)*AVERAGEIFS('all sales summary'!$I$2:$I$2047,'all sales summary'!$A$2:$A$2047,$A26,'all sales summary'!$B$2:$B$2047,V$4)))</f>
        <v>9.2328221293596878E-3</v>
      </c>
      <c r="W26" s="60">
        <f>(AVERAGEIFS('city centre offline'!$L$2:$L$2047,'city centre offline'!$A$2:$A$2047,$A26,'city centre offline'!$B$2:$B$2047,W$4)*AVERAGEIFS('all sales summary'!$I$2:$I$2047,'all sales summary'!$A$2:$A$2047,$A26,'all sales summary'!$B$2:$B$2047,W$4))/((AVERAGEIFS('overall city offline'!$L$2:$L$2047,'overall city offline'!$A$2:$A$2047,$A26,'overall city offline'!$B$2:$B$2047,W$4)*(1-AVERAGEIFS('all sales summary'!$I$2:$I$2047,'all sales summary'!$A$2:$A$2047,$A26,'all sales summary'!$B$2:$B$2047,W$4)))+(AVERAGEIFS('city centre offline'!$L$2:$L$2047,'city centre offline'!$A$2:$A$2047,$A26,'city centre offline'!$B$2:$B$2047,W$4)*AVERAGEIFS('all sales summary'!$I$2:$I$2047,'all sales summary'!$A$2:$A$2047,$A26,'all sales summary'!$B$2:$B$2047,W$4)))</f>
        <v>7.6002900691302866E-3</v>
      </c>
      <c r="X26" s="60">
        <f>(AVERAGEIFS('city centre offline'!$L$2:$L$2047,'city centre offline'!$A$2:$A$2047,$A26,'city centre offline'!$B$2:$B$2047,X$4)*AVERAGEIFS('all sales summary'!$I$2:$I$2047,'all sales summary'!$A$2:$A$2047,$A26,'all sales summary'!$B$2:$B$2047,X$4))/((AVERAGEIFS('overall city offline'!$L$2:$L$2047,'overall city offline'!$A$2:$A$2047,$A26,'overall city offline'!$B$2:$B$2047,X$4)*(1-AVERAGEIFS('all sales summary'!$I$2:$I$2047,'all sales summary'!$A$2:$A$2047,$A26,'all sales summary'!$B$2:$B$2047,X$4)))+(AVERAGEIFS('city centre offline'!$L$2:$L$2047,'city centre offline'!$A$2:$A$2047,$A26,'city centre offline'!$B$2:$B$2047,X$4)*AVERAGEIFS('all sales summary'!$I$2:$I$2047,'all sales summary'!$A$2:$A$2047,$A26,'all sales summary'!$B$2:$B$2047,X$4)))</f>
        <v>6.2462751449176204E-3</v>
      </c>
      <c r="Y26" s="60">
        <f>(AVERAGEIFS('city centre offline'!$L$2:$L$2047,'city centre offline'!$A$2:$A$2047,$A26,'city centre offline'!$B$2:$B$2047,Y$4)*AVERAGEIFS('all sales summary'!$I$2:$I$2047,'all sales summary'!$A$2:$A$2047,$A26,'all sales summary'!$B$2:$B$2047,Y$4))/((AVERAGEIFS('overall city offline'!$L$2:$L$2047,'overall city offline'!$A$2:$A$2047,$A26,'overall city offline'!$B$2:$B$2047,Y$4)*(1-AVERAGEIFS('all sales summary'!$I$2:$I$2047,'all sales summary'!$A$2:$A$2047,$A26,'all sales summary'!$B$2:$B$2047,Y$4)))+(AVERAGEIFS('city centre offline'!$L$2:$L$2047,'city centre offline'!$A$2:$A$2047,$A26,'city centre offline'!$B$2:$B$2047,Y$4)*AVERAGEIFS('all sales summary'!$I$2:$I$2047,'all sales summary'!$A$2:$A$2047,$A26,'all sales summary'!$B$2:$B$2047,Y$4)))</f>
        <v>4.8862385042170182E-3</v>
      </c>
      <c r="Z26" s="60">
        <f>(AVERAGEIFS('city centre offline'!$L$2:$L$2047,'city centre offline'!$A$2:$A$2047,$A26,'city centre offline'!$B$2:$B$2047,Z$4)*AVERAGEIFS('all sales summary'!$I$2:$I$2047,'all sales summary'!$A$2:$A$2047,$A26,'all sales summary'!$B$2:$B$2047,Z$4))/((AVERAGEIFS('overall city offline'!$L$2:$L$2047,'overall city offline'!$A$2:$A$2047,$A26,'overall city offline'!$B$2:$B$2047,Z$4)*(1-AVERAGEIFS('all sales summary'!$I$2:$I$2047,'all sales summary'!$A$2:$A$2047,$A26,'all sales summary'!$B$2:$B$2047,Z$4)))+(AVERAGEIFS('city centre offline'!$L$2:$L$2047,'city centre offline'!$A$2:$A$2047,$A26,'city centre offline'!$B$2:$B$2047,Z$4)*AVERAGEIFS('all sales summary'!$I$2:$I$2047,'all sales summary'!$A$2:$A$2047,$A26,'all sales summary'!$B$2:$B$2047,Z$4)))</f>
        <v>3.5351844081905094E-3</v>
      </c>
      <c r="AA26" s="60">
        <f>(AVERAGEIFS('city centre offline'!$L$2:$L$2047,'city centre offline'!$A$2:$A$2047,$A26,'city centre offline'!$B$2:$B$2047,AA$4)*AVERAGEIFS('all sales summary'!$I$2:$I$2047,'all sales summary'!$A$2:$A$2047,$A26,'all sales summary'!$B$2:$B$2047,AA$4))/((AVERAGEIFS('overall city offline'!$L$2:$L$2047,'overall city offline'!$A$2:$A$2047,$A26,'overall city offline'!$B$2:$B$2047,AA$4)*(1-AVERAGEIFS('all sales summary'!$I$2:$I$2047,'all sales summary'!$A$2:$A$2047,$A26,'all sales summary'!$B$2:$B$2047,AA$4)))+(AVERAGEIFS('city centre offline'!$L$2:$L$2047,'city centre offline'!$A$2:$A$2047,$A26,'city centre offline'!$B$2:$B$2047,AA$4)*AVERAGEIFS('all sales summary'!$I$2:$I$2047,'all sales summary'!$A$2:$A$2047,$A26,'all sales summary'!$B$2:$B$2047,AA$4)))</f>
        <v>3.9421068269809281E-3</v>
      </c>
      <c r="AB26" s="60">
        <f>(AVERAGEIFS('city centre offline'!$L$2:$L$2047,'city centre offline'!$A$2:$A$2047,$A26,'city centre offline'!$B$2:$B$2047,AB$4)*AVERAGEIFS('all sales summary'!$I$2:$I$2047,'all sales summary'!$A$2:$A$2047,$A26,'all sales summary'!$B$2:$B$2047,AB$4))/((AVERAGEIFS('overall city offline'!$L$2:$L$2047,'overall city offline'!$A$2:$A$2047,$A26,'overall city offline'!$B$2:$B$2047,AB$4)*(1-AVERAGEIFS('all sales summary'!$I$2:$I$2047,'all sales summary'!$A$2:$A$2047,$A26,'all sales summary'!$B$2:$B$2047,AB$4)))+(AVERAGEIFS('city centre offline'!$L$2:$L$2047,'city centre offline'!$A$2:$A$2047,$A26,'city centre offline'!$B$2:$B$2047,AB$4)*AVERAGEIFS('all sales summary'!$I$2:$I$2047,'all sales summary'!$A$2:$A$2047,$A26,'all sales summary'!$B$2:$B$2047,AB$4)))</f>
        <v>4.5657109103985922E-3</v>
      </c>
      <c r="AC26" s="60">
        <f>(AVERAGEIFS('city centre offline'!$L$2:$L$2047,'city centre offline'!$A$2:$A$2047,$A26,'city centre offline'!$B$2:$B$2047,AC$4)*AVERAGEIFS('all sales summary'!$I$2:$I$2047,'all sales summary'!$A$2:$A$2047,$A26,'all sales summary'!$B$2:$B$2047,AC$4))/((AVERAGEIFS('overall city offline'!$L$2:$L$2047,'overall city offline'!$A$2:$A$2047,$A26,'overall city offline'!$B$2:$B$2047,AC$4)*(1-AVERAGEIFS('all sales summary'!$I$2:$I$2047,'all sales summary'!$A$2:$A$2047,$A26,'all sales summary'!$B$2:$B$2047,AC$4)))+(AVERAGEIFS('city centre offline'!$L$2:$L$2047,'city centre offline'!$A$2:$A$2047,$A26,'city centre offline'!$B$2:$B$2047,AC$4)*AVERAGEIFS('all sales summary'!$I$2:$I$2047,'all sales summary'!$A$2:$A$2047,$A26,'all sales summary'!$B$2:$B$2047,AC$4)))</f>
        <v>5.376183115422443E-3</v>
      </c>
      <c r="AD26" s="60">
        <f>(AVERAGEIFS('city centre offline'!$L$2:$L$2047,'city centre offline'!$A$2:$A$2047,$A26,'city centre offline'!$B$2:$B$2047,AD$4)*AVERAGEIFS('all sales summary'!$I$2:$I$2047,'all sales summary'!$A$2:$A$2047,$A26,'all sales summary'!$B$2:$B$2047,AD$4))/((AVERAGEIFS('overall city offline'!$L$2:$L$2047,'overall city offline'!$A$2:$A$2047,$A26,'overall city offline'!$B$2:$B$2047,AD$4)*(1-AVERAGEIFS('all sales summary'!$I$2:$I$2047,'all sales summary'!$A$2:$A$2047,$A26,'all sales summary'!$B$2:$B$2047,AD$4)))+(AVERAGEIFS('city centre offline'!$L$2:$L$2047,'city centre offline'!$A$2:$A$2047,$A26,'city centre offline'!$B$2:$B$2047,AD$4)*AVERAGEIFS('all sales summary'!$I$2:$I$2047,'all sales summary'!$A$2:$A$2047,$A26,'all sales summary'!$B$2:$B$2047,AD$4)))</f>
        <v>8.4312094381104978E-3</v>
      </c>
      <c r="AE26" s="60">
        <f>(AVERAGEIFS('city centre offline'!$L$2:$L$2047,'city centre offline'!$A$2:$A$2047,$A26,'city centre offline'!$B$2:$B$2047,AE$4)*AVERAGEIFS('all sales summary'!$I$2:$I$2047,'all sales summary'!$A$2:$A$2047,$A26,'all sales summary'!$B$2:$B$2047,AE$4))/((AVERAGEIFS('overall city offline'!$L$2:$L$2047,'overall city offline'!$A$2:$A$2047,$A26,'overall city offline'!$B$2:$B$2047,AE$4)*(1-AVERAGEIFS('all sales summary'!$I$2:$I$2047,'all sales summary'!$A$2:$A$2047,$A26,'all sales summary'!$B$2:$B$2047,AE$4)))+(AVERAGEIFS('city centre offline'!$L$2:$L$2047,'city centre offline'!$A$2:$A$2047,$A26,'city centre offline'!$B$2:$B$2047,AE$4)*AVERAGEIFS('all sales summary'!$I$2:$I$2047,'all sales summary'!$A$2:$A$2047,$A26,'all sales summary'!$B$2:$B$2047,AE$4)))</f>
        <v>1.1072418379379407E-2</v>
      </c>
      <c r="AF26" s="60">
        <f>(AVERAGEIFS('city centre offline'!$L$2:$L$2047,'city centre offline'!$A$2:$A$2047,$A26,'city centre offline'!$B$2:$B$2047,AF$4)*AVERAGEIFS('all sales summary'!$I$2:$I$2047,'all sales summary'!$A$2:$A$2047,$A26,'all sales summary'!$B$2:$B$2047,AF$4))/((AVERAGEIFS('overall city offline'!$L$2:$L$2047,'overall city offline'!$A$2:$A$2047,$A26,'overall city offline'!$B$2:$B$2047,AF$4)*(1-AVERAGEIFS('all sales summary'!$I$2:$I$2047,'all sales summary'!$A$2:$A$2047,$A26,'all sales summary'!$B$2:$B$2047,AF$4)))+(AVERAGEIFS('city centre offline'!$L$2:$L$2047,'city centre offline'!$A$2:$A$2047,$A26,'city centre offline'!$B$2:$B$2047,AF$4)*AVERAGEIFS('all sales summary'!$I$2:$I$2047,'all sales summary'!$A$2:$A$2047,$A26,'all sales summary'!$B$2:$B$2047,AF$4)))</f>
        <v>1.3171262006958047E-2</v>
      </c>
      <c r="AG26" s="60">
        <f>(AVERAGEIFS('city centre offline'!$L$2:$L$2047,'city centre offline'!$A$2:$A$2047,$A26,'city centre offline'!$B$2:$B$2047,AG$4)*AVERAGEIFS('all sales summary'!$I$2:$I$2047,'all sales summary'!$A$2:$A$2047,$A26,'all sales summary'!$B$2:$B$2047,AG$4))/((AVERAGEIFS('overall city offline'!$L$2:$L$2047,'overall city offline'!$A$2:$A$2047,$A26,'overall city offline'!$B$2:$B$2047,AG$4)*(1-AVERAGEIFS('all sales summary'!$I$2:$I$2047,'all sales summary'!$A$2:$A$2047,$A26,'all sales summary'!$B$2:$B$2047,AG$4)))+(AVERAGEIFS('city centre offline'!$L$2:$L$2047,'city centre offline'!$A$2:$A$2047,$A26,'city centre offline'!$B$2:$B$2047,AG$4)*AVERAGEIFS('all sales summary'!$I$2:$I$2047,'all sales summary'!$A$2:$A$2047,$A26,'all sales summary'!$B$2:$B$2047,AG$4)))</f>
        <v>1.5717185132789913E-2</v>
      </c>
      <c r="AH26" s="60">
        <f>(AVERAGEIFS('city centre offline'!$L$2:$L$2047,'city centre offline'!$A$2:$A$2047,$A26,'city centre offline'!$B$2:$B$2047,AH$4)*AVERAGEIFS('all sales summary'!$I$2:$I$2047,'all sales summary'!$A$2:$A$2047,$A26,'all sales summary'!$B$2:$B$2047,AH$4))/((AVERAGEIFS('overall city offline'!$L$2:$L$2047,'overall city offline'!$A$2:$A$2047,$A26,'overall city offline'!$B$2:$B$2047,AH$4)*(1-AVERAGEIFS('all sales summary'!$I$2:$I$2047,'all sales summary'!$A$2:$A$2047,$A26,'all sales summary'!$B$2:$B$2047,AH$4)))+(AVERAGEIFS('city centre offline'!$L$2:$L$2047,'city centre offline'!$A$2:$A$2047,$A26,'city centre offline'!$B$2:$B$2047,AH$4)*AVERAGEIFS('all sales summary'!$I$2:$I$2047,'all sales summary'!$A$2:$A$2047,$A26,'all sales summary'!$B$2:$B$2047,AH$4)))</f>
        <v>1.4537819329214677E-2</v>
      </c>
    </row>
    <row r="27" spans="1:34" x14ac:dyDescent="0.3">
      <c r="A27" t="s">
        <v>29</v>
      </c>
      <c r="B27" s="60">
        <f>(AVERAGEIFS('city centre offline'!$L$2:$L$2047,'city centre offline'!$A$2:$A$2047,$A27,'city centre offline'!$B$2:$B$2047,B$4)*AVERAGEIFS('all sales summary'!$I$2:$I$2047,'all sales summary'!$A$2:$A$2047,$A27,'all sales summary'!$B$2:$B$2047,B$4))/((AVERAGEIFS('overall city offline'!$L$2:$L$2047,'overall city offline'!$A$2:$A$2047,$A27,'overall city offline'!$B$2:$B$2047,B$4)*(1-AVERAGEIFS('all sales summary'!$I$2:$I$2047,'all sales summary'!$A$2:$A$2047,$A27,'all sales summary'!$B$2:$B$2047,B$4)))+(AVERAGEIFS('city centre offline'!$L$2:$L$2047,'city centre offline'!$A$2:$A$2047,$A27,'city centre offline'!$B$2:$B$2047,B$4)*AVERAGEIFS('all sales summary'!$I$2:$I$2047,'all sales summary'!$A$2:$A$2047,$A27,'all sales summary'!$B$2:$B$2047,B$4)))</f>
        <v>8.9210235679730424E-2</v>
      </c>
      <c r="C27" s="60">
        <f>(AVERAGEIFS('city centre offline'!$L$2:$L$2047,'city centre offline'!$A$2:$A$2047,$A27,'city centre offline'!$B$2:$B$2047,C$4)*AVERAGEIFS('all sales summary'!$I$2:$I$2047,'all sales summary'!$A$2:$A$2047,$A27,'all sales summary'!$B$2:$B$2047,C$4))/((AVERAGEIFS('overall city offline'!$L$2:$L$2047,'overall city offline'!$A$2:$A$2047,$A27,'overall city offline'!$B$2:$B$2047,C$4)*(1-AVERAGEIFS('all sales summary'!$I$2:$I$2047,'all sales summary'!$A$2:$A$2047,$A27,'all sales summary'!$B$2:$B$2047,C$4)))+(AVERAGEIFS('city centre offline'!$L$2:$L$2047,'city centre offline'!$A$2:$A$2047,$A27,'city centre offline'!$B$2:$B$2047,C$4)*AVERAGEIFS('all sales summary'!$I$2:$I$2047,'all sales summary'!$A$2:$A$2047,$A27,'all sales summary'!$B$2:$B$2047,C$4)))</f>
        <v>9.1400654624207656E-2</v>
      </c>
      <c r="D27" s="60">
        <f>(AVERAGEIFS('city centre offline'!$L$2:$L$2047,'city centre offline'!$A$2:$A$2047,$A27,'city centre offline'!$B$2:$B$2047,D$4)*AVERAGEIFS('all sales summary'!$I$2:$I$2047,'all sales summary'!$A$2:$A$2047,$A27,'all sales summary'!$B$2:$B$2047,D$4))/((AVERAGEIFS('overall city offline'!$L$2:$L$2047,'overall city offline'!$A$2:$A$2047,$A27,'overall city offline'!$B$2:$B$2047,D$4)*(1-AVERAGEIFS('all sales summary'!$I$2:$I$2047,'all sales summary'!$A$2:$A$2047,$A27,'all sales summary'!$B$2:$B$2047,D$4)))+(AVERAGEIFS('city centre offline'!$L$2:$L$2047,'city centre offline'!$A$2:$A$2047,$A27,'city centre offline'!$B$2:$B$2047,D$4)*AVERAGEIFS('all sales summary'!$I$2:$I$2047,'all sales summary'!$A$2:$A$2047,$A27,'all sales summary'!$B$2:$B$2047,D$4)))</f>
        <v>8.90142324023179E-2</v>
      </c>
      <c r="E27" s="60">
        <f>(AVERAGEIFS('city centre offline'!$L$2:$L$2047,'city centre offline'!$A$2:$A$2047,$A27,'city centre offline'!$B$2:$B$2047,E$4)*AVERAGEIFS('all sales summary'!$I$2:$I$2047,'all sales summary'!$A$2:$A$2047,$A27,'all sales summary'!$B$2:$B$2047,E$4))/((AVERAGEIFS('overall city offline'!$L$2:$L$2047,'overall city offline'!$A$2:$A$2047,$A27,'overall city offline'!$B$2:$B$2047,E$4)*(1-AVERAGEIFS('all sales summary'!$I$2:$I$2047,'all sales summary'!$A$2:$A$2047,$A27,'all sales summary'!$B$2:$B$2047,E$4)))+(AVERAGEIFS('city centre offline'!$L$2:$L$2047,'city centre offline'!$A$2:$A$2047,$A27,'city centre offline'!$B$2:$B$2047,E$4)*AVERAGEIFS('all sales summary'!$I$2:$I$2047,'all sales summary'!$A$2:$A$2047,$A27,'all sales summary'!$B$2:$B$2047,E$4)))</f>
        <v>7.5143167782505835E-2</v>
      </c>
      <c r="F27" s="60">
        <f>(AVERAGEIFS('city centre offline'!$L$2:$L$2047,'city centre offline'!$A$2:$A$2047,$A27,'city centre offline'!$B$2:$B$2047,F$4)*AVERAGEIFS('all sales summary'!$I$2:$I$2047,'all sales summary'!$A$2:$A$2047,$A27,'all sales summary'!$B$2:$B$2047,F$4))/((AVERAGEIFS('overall city offline'!$L$2:$L$2047,'overall city offline'!$A$2:$A$2047,$A27,'overall city offline'!$B$2:$B$2047,F$4)*(1-AVERAGEIFS('all sales summary'!$I$2:$I$2047,'all sales summary'!$A$2:$A$2047,$A27,'all sales summary'!$B$2:$B$2047,F$4)))+(AVERAGEIFS('city centre offline'!$L$2:$L$2047,'city centre offline'!$A$2:$A$2047,$A27,'city centre offline'!$B$2:$B$2047,F$4)*AVERAGEIFS('all sales summary'!$I$2:$I$2047,'all sales summary'!$A$2:$A$2047,$A27,'all sales summary'!$B$2:$B$2047,F$4)))</f>
        <v>8.6455284318943171E-2</v>
      </c>
      <c r="G27" s="60">
        <f>(AVERAGEIFS('city centre offline'!$L$2:$L$2047,'city centre offline'!$A$2:$A$2047,$A27,'city centre offline'!$B$2:$B$2047,G$4)*AVERAGEIFS('all sales summary'!$I$2:$I$2047,'all sales summary'!$A$2:$A$2047,$A27,'all sales summary'!$B$2:$B$2047,G$4))/((AVERAGEIFS('overall city offline'!$L$2:$L$2047,'overall city offline'!$A$2:$A$2047,$A27,'overall city offline'!$B$2:$B$2047,G$4)*(1-AVERAGEIFS('all sales summary'!$I$2:$I$2047,'all sales summary'!$A$2:$A$2047,$A27,'all sales summary'!$B$2:$B$2047,G$4)))+(AVERAGEIFS('city centre offline'!$L$2:$L$2047,'city centre offline'!$A$2:$A$2047,$A27,'city centre offline'!$B$2:$B$2047,G$4)*AVERAGEIFS('all sales summary'!$I$2:$I$2047,'all sales summary'!$A$2:$A$2047,$A27,'all sales summary'!$B$2:$B$2047,G$4)))</f>
        <v>7.4072040020461943E-2</v>
      </c>
      <c r="H27" s="60">
        <f>(AVERAGEIFS('city centre offline'!$L$2:$L$2047,'city centre offline'!$A$2:$A$2047,$A27,'city centre offline'!$B$2:$B$2047,H$4)*AVERAGEIFS('all sales summary'!$I$2:$I$2047,'all sales summary'!$A$2:$A$2047,$A27,'all sales summary'!$B$2:$B$2047,H$4))/((AVERAGEIFS('overall city offline'!$L$2:$L$2047,'overall city offline'!$A$2:$A$2047,$A27,'overall city offline'!$B$2:$B$2047,H$4)*(1-AVERAGEIFS('all sales summary'!$I$2:$I$2047,'all sales summary'!$A$2:$A$2047,$A27,'all sales summary'!$B$2:$B$2047,H$4)))+(AVERAGEIFS('city centre offline'!$L$2:$L$2047,'city centre offline'!$A$2:$A$2047,$A27,'city centre offline'!$B$2:$B$2047,H$4)*AVERAGEIFS('all sales summary'!$I$2:$I$2047,'all sales summary'!$A$2:$A$2047,$A27,'all sales summary'!$B$2:$B$2047,H$4)))</f>
        <v>7.2134420322106846E-2</v>
      </c>
      <c r="I27" s="60">
        <f>(AVERAGEIFS('city centre offline'!$L$2:$L$2047,'city centre offline'!$A$2:$A$2047,$A27,'city centre offline'!$B$2:$B$2047,I$4)*AVERAGEIFS('all sales summary'!$I$2:$I$2047,'all sales summary'!$A$2:$A$2047,$A27,'all sales summary'!$B$2:$B$2047,I$4))/((AVERAGEIFS('overall city offline'!$L$2:$L$2047,'overall city offline'!$A$2:$A$2047,$A27,'overall city offline'!$B$2:$B$2047,I$4)*(1-AVERAGEIFS('all sales summary'!$I$2:$I$2047,'all sales summary'!$A$2:$A$2047,$A27,'all sales summary'!$B$2:$B$2047,I$4)))+(AVERAGEIFS('city centre offline'!$L$2:$L$2047,'city centre offline'!$A$2:$A$2047,$A27,'city centre offline'!$B$2:$B$2047,I$4)*AVERAGEIFS('all sales summary'!$I$2:$I$2047,'all sales summary'!$A$2:$A$2047,$A27,'all sales summary'!$B$2:$B$2047,I$4)))</f>
        <v>6.8136796768648047E-2</v>
      </c>
      <c r="J27" s="60">
        <f>(AVERAGEIFS('city centre offline'!$L$2:$L$2047,'city centre offline'!$A$2:$A$2047,$A27,'city centre offline'!$B$2:$B$2047,J$4)*AVERAGEIFS('all sales summary'!$I$2:$I$2047,'all sales summary'!$A$2:$A$2047,$A27,'all sales summary'!$B$2:$B$2047,J$4))/((AVERAGEIFS('overall city offline'!$L$2:$L$2047,'overall city offline'!$A$2:$A$2047,$A27,'overall city offline'!$B$2:$B$2047,J$4)*(1-AVERAGEIFS('all sales summary'!$I$2:$I$2047,'all sales summary'!$A$2:$A$2047,$A27,'all sales summary'!$B$2:$B$2047,J$4)))+(AVERAGEIFS('city centre offline'!$L$2:$L$2047,'city centre offline'!$A$2:$A$2047,$A27,'city centre offline'!$B$2:$B$2047,J$4)*AVERAGEIFS('all sales summary'!$I$2:$I$2047,'all sales summary'!$A$2:$A$2047,$A27,'all sales summary'!$B$2:$B$2047,J$4)))</f>
        <v>8.1470761692654173E-2</v>
      </c>
      <c r="K27" s="60">
        <f>(AVERAGEIFS('city centre offline'!$L$2:$L$2047,'city centre offline'!$A$2:$A$2047,$A27,'city centre offline'!$B$2:$B$2047,K$4)*AVERAGEIFS('all sales summary'!$I$2:$I$2047,'all sales summary'!$A$2:$A$2047,$A27,'all sales summary'!$B$2:$B$2047,K$4))/((AVERAGEIFS('overall city offline'!$L$2:$L$2047,'overall city offline'!$A$2:$A$2047,$A27,'overall city offline'!$B$2:$B$2047,K$4)*(1-AVERAGEIFS('all sales summary'!$I$2:$I$2047,'all sales summary'!$A$2:$A$2047,$A27,'all sales summary'!$B$2:$B$2047,K$4)))+(AVERAGEIFS('city centre offline'!$L$2:$L$2047,'city centre offline'!$A$2:$A$2047,$A27,'city centre offline'!$B$2:$B$2047,K$4)*AVERAGEIFS('all sales summary'!$I$2:$I$2047,'all sales summary'!$A$2:$A$2047,$A27,'all sales summary'!$B$2:$B$2047,K$4)))</f>
        <v>8.3127345428070903E-2</v>
      </c>
      <c r="L27" s="60">
        <f>(AVERAGEIFS('city centre offline'!$L$2:$L$2047,'city centre offline'!$A$2:$A$2047,$A27,'city centre offline'!$B$2:$B$2047,L$4)*AVERAGEIFS('all sales summary'!$I$2:$I$2047,'all sales summary'!$A$2:$A$2047,$A27,'all sales summary'!$B$2:$B$2047,L$4))/((AVERAGEIFS('overall city offline'!$L$2:$L$2047,'overall city offline'!$A$2:$A$2047,$A27,'overall city offline'!$B$2:$B$2047,L$4)*(1-AVERAGEIFS('all sales summary'!$I$2:$I$2047,'all sales summary'!$A$2:$A$2047,$A27,'all sales summary'!$B$2:$B$2047,L$4)))+(AVERAGEIFS('city centre offline'!$L$2:$L$2047,'city centre offline'!$A$2:$A$2047,$A27,'city centre offline'!$B$2:$B$2047,L$4)*AVERAGEIFS('all sales summary'!$I$2:$I$2047,'all sales summary'!$A$2:$A$2047,$A27,'all sales summary'!$B$2:$B$2047,L$4)))</f>
        <v>7.9827456180914816E-2</v>
      </c>
      <c r="M27" s="60">
        <f>(AVERAGEIFS('city centre offline'!$L$2:$L$2047,'city centre offline'!$A$2:$A$2047,$A27,'city centre offline'!$B$2:$B$2047,M$4)*AVERAGEIFS('all sales summary'!$I$2:$I$2047,'all sales summary'!$A$2:$A$2047,$A27,'all sales summary'!$B$2:$B$2047,M$4))/((AVERAGEIFS('overall city offline'!$L$2:$L$2047,'overall city offline'!$A$2:$A$2047,$A27,'overall city offline'!$B$2:$B$2047,M$4)*(1-AVERAGEIFS('all sales summary'!$I$2:$I$2047,'all sales summary'!$A$2:$A$2047,$A27,'all sales summary'!$B$2:$B$2047,M$4)))+(AVERAGEIFS('city centre offline'!$L$2:$L$2047,'city centre offline'!$A$2:$A$2047,$A27,'city centre offline'!$B$2:$B$2047,M$4)*AVERAGEIFS('all sales summary'!$I$2:$I$2047,'all sales summary'!$A$2:$A$2047,$A27,'all sales summary'!$B$2:$B$2047,M$4)))</f>
        <v>6.8691153775817665E-2</v>
      </c>
      <c r="N27" s="60">
        <f>(AVERAGEIFS('city centre offline'!$L$2:$L$2047,'city centre offline'!$A$2:$A$2047,$A27,'city centre offline'!$B$2:$B$2047,N$4)*AVERAGEIFS('all sales summary'!$I$2:$I$2047,'all sales summary'!$A$2:$A$2047,$A27,'all sales summary'!$B$2:$B$2047,N$4))/((AVERAGEIFS('overall city offline'!$L$2:$L$2047,'overall city offline'!$A$2:$A$2047,$A27,'overall city offline'!$B$2:$B$2047,N$4)*(1-AVERAGEIFS('all sales summary'!$I$2:$I$2047,'all sales summary'!$A$2:$A$2047,$A27,'all sales summary'!$B$2:$B$2047,N$4)))+(AVERAGEIFS('city centre offline'!$L$2:$L$2047,'city centre offline'!$A$2:$A$2047,$A27,'city centre offline'!$B$2:$B$2047,N$4)*AVERAGEIFS('all sales summary'!$I$2:$I$2047,'all sales summary'!$A$2:$A$2047,$A27,'all sales summary'!$B$2:$B$2047,N$4)))</f>
        <v>8.3002365763053865E-2</v>
      </c>
      <c r="O27" s="60">
        <f>(AVERAGEIFS('city centre offline'!$L$2:$L$2047,'city centre offline'!$A$2:$A$2047,$A27,'city centre offline'!$B$2:$B$2047,O$4)*AVERAGEIFS('all sales summary'!$I$2:$I$2047,'all sales summary'!$A$2:$A$2047,$A27,'all sales summary'!$B$2:$B$2047,O$4))/((AVERAGEIFS('overall city offline'!$L$2:$L$2047,'overall city offline'!$A$2:$A$2047,$A27,'overall city offline'!$B$2:$B$2047,O$4)*(1-AVERAGEIFS('all sales summary'!$I$2:$I$2047,'all sales summary'!$A$2:$A$2047,$A27,'all sales summary'!$B$2:$B$2047,O$4)))+(AVERAGEIFS('city centre offline'!$L$2:$L$2047,'city centre offline'!$A$2:$A$2047,$A27,'city centre offline'!$B$2:$B$2047,O$4)*AVERAGEIFS('all sales summary'!$I$2:$I$2047,'all sales summary'!$A$2:$A$2047,$A27,'all sales summary'!$B$2:$B$2047,O$4)))</f>
        <v>8.1691441199295889E-2</v>
      </c>
      <c r="P27" s="60">
        <f>(AVERAGEIFS('city centre offline'!$L$2:$L$2047,'city centre offline'!$A$2:$A$2047,$A27,'city centre offline'!$B$2:$B$2047,P$4)*AVERAGEIFS('all sales summary'!$I$2:$I$2047,'all sales summary'!$A$2:$A$2047,$A27,'all sales summary'!$B$2:$B$2047,P$4))/((AVERAGEIFS('overall city offline'!$L$2:$L$2047,'overall city offline'!$A$2:$A$2047,$A27,'overall city offline'!$B$2:$B$2047,P$4)*(1-AVERAGEIFS('all sales summary'!$I$2:$I$2047,'all sales summary'!$A$2:$A$2047,$A27,'all sales summary'!$B$2:$B$2047,P$4)))+(AVERAGEIFS('city centre offline'!$L$2:$L$2047,'city centre offline'!$A$2:$A$2047,$A27,'city centre offline'!$B$2:$B$2047,P$4)*AVERAGEIFS('all sales summary'!$I$2:$I$2047,'all sales summary'!$A$2:$A$2047,$A27,'all sales summary'!$B$2:$B$2047,P$4)))</f>
        <v>7.00260968011783E-2</v>
      </c>
      <c r="Q27" s="60">
        <f>(AVERAGEIFS('city centre offline'!$L$2:$L$2047,'city centre offline'!$A$2:$A$2047,$A27,'city centre offline'!$B$2:$B$2047,Q$4)*AVERAGEIFS('all sales summary'!$I$2:$I$2047,'all sales summary'!$A$2:$A$2047,$A27,'all sales summary'!$B$2:$B$2047,Q$4))/((AVERAGEIFS('overall city offline'!$L$2:$L$2047,'overall city offline'!$A$2:$A$2047,$A27,'overall city offline'!$B$2:$B$2047,Q$4)*(1-AVERAGEIFS('all sales summary'!$I$2:$I$2047,'all sales summary'!$A$2:$A$2047,$A27,'all sales summary'!$B$2:$B$2047,Q$4)))+(AVERAGEIFS('city centre offline'!$L$2:$L$2047,'city centre offline'!$A$2:$A$2047,$A27,'city centre offline'!$B$2:$B$2047,Q$4)*AVERAGEIFS('all sales summary'!$I$2:$I$2047,'all sales summary'!$A$2:$A$2047,$A27,'all sales summary'!$B$2:$B$2047,Q$4)))</f>
        <v>5.2386725245892787E-2</v>
      </c>
      <c r="R27" s="60">
        <f>(AVERAGEIFS('city centre offline'!$L$2:$L$2047,'city centre offline'!$A$2:$A$2047,$A27,'city centre offline'!$B$2:$B$2047,R$4)*AVERAGEIFS('all sales summary'!$I$2:$I$2047,'all sales summary'!$A$2:$A$2047,$A27,'all sales summary'!$B$2:$B$2047,R$4))/((AVERAGEIFS('overall city offline'!$L$2:$L$2047,'overall city offline'!$A$2:$A$2047,$A27,'overall city offline'!$B$2:$B$2047,R$4)*(1-AVERAGEIFS('all sales summary'!$I$2:$I$2047,'all sales summary'!$A$2:$A$2047,$A27,'all sales summary'!$B$2:$B$2047,R$4)))+(AVERAGEIFS('city centre offline'!$L$2:$L$2047,'city centre offline'!$A$2:$A$2047,$A27,'city centre offline'!$B$2:$B$2047,R$4)*AVERAGEIFS('all sales summary'!$I$2:$I$2047,'all sales summary'!$A$2:$A$2047,$A27,'all sales summary'!$B$2:$B$2047,R$4)))</f>
        <v>5.314907011743937E-2</v>
      </c>
      <c r="S27" s="60">
        <f>(AVERAGEIFS('city centre offline'!$L$2:$L$2047,'city centre offline'!$A$2:$A$2047,$A27,'city centre offline'!$B$2:$B$2047,S$4)*AVERAGEIFS('all sales summary'!$I$2:$I$2047,'all sales summary'!$A$2:$A$2047,$A27,'all sales summary'!$B$2:$B$2047,S$4))/((AVERAGEIFS('overall city offline'!$L$2:$L$2047,'overall city offline'!$A$2:$A$2047,$A27,'overall city offline'!$B$2:$B$2047,S$4)*(1-AVERAGEIFS('all sales summary'!$I$2:$I$2047,'all sales summary'!$A$2:$A$2047,$A27,'all sales summary'!$B$2:$B$2047,S$4)))+(AVERAGEIFS('city centre offline'!$L$2:$L$2047,'city centre offline'!$A$2:$A$2047,$A27,'city centre offline'!$B$2:$B$2047,S$4)*AVERAGEIFS('all sales summary'!$I$2:$I$2047,'all sales summary'!$A$2:$A$2047,$A27,'all sales summary'!$B$2:$B$2047,S$4)))</f>
        <v>5.7424320239152803E-2</v>
      </c>
      <c r="T27" s="60">
        <f>(AVERAGEIFS('city centre offline'!$L$2:$L$2047,'city centre offline'!$A$2:$A$2047,$A27,'city centre offline'!$B$2:$B$2047,T$4)*AVERAGEIFS('all sales summary'!$I$2:$I$2047,'all sales summary'!$A$2:$A$2047,$A27,'all sales summary'!$B$2:$B$2047,T$4))/((AVERAGEIFS('overall city offline'!$L$2:$L$2047,'overall city offline'!$A$2:$A$2047,$A27,'overall city offline'!$B$2:$B$2047,T$4)*(1-AVERAGEIFS('all sales summary'!$I$2:$I$2047,'all sales summary'!$A$2:$A$2047,$A27,'all sales summary'!$B$2:$B$2047,T$4)))+(AVERAGEIFS('city centre offline'!$L$2:$L$2047,'city centre offline'!$A$2:$A$2047,$A27,'city centre offline'!$B$2:$B$2047,T$4)*AVERAGEIFS('all sales summary'!$I$2:$I$2047,'all sales summary'!$A$2:$A$2047,$A27,'all sales summary'!$B$2:$B$2047,T$4)))</f>
        <v>6.242503071906301E-2</v>
      </c>
      <c r="U27" s="60">
        <f>(AVERAGEIFS('city centre offline'!$L$2:$L$2047,'city centre offline'!$A$2:$A$2047,$A27,'city centre offline'!$B$2:$B$2047,U$4)*AVERAGEIFS('all sales summary'!$I$2:$I$2047,'all sales summary'!$A$2:$A$2047,$A27,'all sales summary'!$B$2:$B$2047,U$4))/((AVERAGEIFS('overall city offline'!$L$2:$L$2047,'overall city offline'!$A$2:$A$2047,$A27,'overall city offline'!$B$2:$B$2047,U$4)*(1-AVERAGEIFS('all sales summary'!$I$2:$I$2047,'all sales summary'!$A$2:$A$2047,$A27,'all sales summary'!$B$2:$B$2047,U$4)))+(AVERAGEIFS('city centre offline'!$L$2:$L$2047,'city centre offline'!$A$2:$A$2047,$A27,'city centre offline'!$B$2:$B$2047,U$4)*AVERAGEIFS('all sales summary'!$I$2:$I$2047,'all sales summary'!$A$2:$A$2047,$A27,'all sales summary'!$B$2:$B$2047,U$4)))</f>
        <v>6.2055020533958651E-2</v>
      </c>
      <c r="V27" s="60">
        <f>(AVERAGEIFS('city centre offline'!$L$2:$L$2047,'city centre offline'!$A$2:$A$2047,$A27,'city centre offline'!$B$2:$B$2047,V$4)*AVERAGEIFS('all sales summary'!$I$2:$I$2047,'all sales summary'!$A$2:$A$2047,$A27,'all sales summary'!$B$2:$B$2047,V$4))/((AVERAGEIFS('overall city offline'!$L$2:$L$2047,'overall city offline'!$A$2:$A$2047,$A27,'overall city offline'!$B$2:$B$2047,V$4)*(1-AVERAGEIFS('all sales summary'!$I$2:$I$2047,'all sales summary'!$A$2:$A$2047,$A27,'all sales summary'!$B$2:$B$2047,V$4)))+(AVERAGEIFS('city centre offline'!$L$2:$L$2047,'city centre offline'!$A$2:$A$2047,$A27,'city centre offline'!$B$2:$B$2047,V$4)*AVERAGEIFS('all sales summary'!$I$2:$I$2047,'all sales summary'!$A$2:$A$2047,$A27,'all sales summary'!$B$2:$B$2047,V$4)))</f>
        <v>7.2899403733319726E-2</v>
      </c>
      <c r="W27" s="60">
        <f>(AVERAGEIFS('city centre offline'!$L$2:$L$2047,'city centre offline'!$A$2:$A$2047,$A27,'city centre offline'!$B$2:$B$2047,W$4)*AVERAGEIFS('all sales summary'!$I$2:$I$2047,'all sales summary'!$A$2:$A$2047,$A27,'all sales summary'!$B$2:$B$2047,W$4))/((AVERAGEIFS('overall city offline'!$L$2:$L$2047,'overall city offline'!$A$2:$A$2047,$A27,'overall city offline'!$B$2:$B$2047,W$4)*(1-AVERAGEIFS('all sales summary'!$I$2:$I$2047,'all sales summary'!$A$2:$A$2047,$A27,'all sales summary'!$B$2:$B$2047,W$4)))+(AVERAGEIFS('city centre offline'!$L$2:$L$2047,'city centre offline'!$A$2:$A$2047,$A27,'city centre offline'!$B$2:$B$2047,W$4)*AVERAGEIFS('all sales summary'!$I$2:$I$2047,'all sales summary'!$A$2:$A$2047,$A27,'all sales summary'!$B$2:$B$2047,W$4)))</f>
        <v>7.3780013477006745E-2</v>
      </c>
      <c r="X27" s="60">
        <f>(AVERAGEIFS('city centre offline'!$L$2:$L$2047,'city centre offline'!$A$2:$A$2047,$A27,'city centre offline'!$B$2:$B$2047,X$4)*AVERAGEIFS('all sales summary'!$I$2:$I$2047,'all sales summary'!$A$2:$A$2047,$A27,'all sales summary'!$B$2:$B$2047,X$4))/((AVERAGEIFS('overall city offline'!$L$2:$L$2047,'overall city offline'!$A$2:$A$2047,$A27,'overall city offline'!$B$2:$B$2047,X$4)*(1-AVERAGEIFS('all sales summary'!$I$2:$I$2047,'all sales summary'!$A$2:$A$2047,$A27,'all sales summary'!$B$2:$B$2047,X$4)))+(AVERAGEIFS('city centre offline'!$L$2:$L$2047,'city centre offline'!$A$2:$A$2047,$A27,'city centre offline'!$B$2:$B$2047,X$4)*AVERAGEIFS('all sales summary'!$I$2:$I$2047,'all sales summary'!$A$2:$A$2047,$A27,'all sales summary'!$B$2:$B$2047,X$4)))</f>
        <v>6.6468002790186331E-2</v>
      </c>
      <c r="Y27" s="60">
        <f>(AVERAGEIFS('city centre offline'!$L$2:$L$2047,'city centre offline'!$A$2:$A$2047,$A27,'city centre offline'!$B$2:$B$2047,Y$4)*AVERAGEIFS('all sales summary'!$I$2:$I$2047,'all sales summary'!$A$2:$A$2047,$A27,'all sales summary'!$B$2:$B$2047,Y$4))/((AVERAGEIFS('overall city offline'!$L$2:$L$2047,'overall city offline'!$A$2:$A$2047,$A27,'overall city offline'!$B$2:$B$2047,Y$4)*(1-AVERAGEIFS('all sales summary'!$I$2:$I$2047,'all sales summary'!$A$2:$A$2047,$A27,'all sales summary'!$B$2:$B$2047,Y$4)))+(AVERAGEIFS('city centre offline'!$L$2:$L$2047,'city centre offline'!$A$2:$A$2047,$A27,'city centre offline'!$B$2:$B$2047,Y$4)*AVERAGEIFS('all sales summary'!$I$2:$I$2047,'all sales summary'!$A$2:$A$2047,$A27,'all sales summary'!$B$2:$B$2047,Y$4)))</f>
        <v>6.1567264650560928E-2</v>
      </c>
      <c r="Z27" s="60">
        <f>(AVERAGEIFS('city centre offline'!$L$2:$L$2047,'city centre offline'!$A$2:$A$2047,$A27,'city centre offline'!$B$2:$B$2047,Z$4)*AVERAGEIFS('all sales summary'!$I$2:$I$2047,'all sales summary'!$A$2:$A$2047,$A27,'all sales summary'!$B$2:$B$2047,Z$4))/((AVERAGEIFS('overall city offline'!$L$2:$L$2047,'overall city offline'!$A$2:$A$2047,$A27,'overall city offline'!$B$2:$B$2047,Z$4)*(1-AVERAGEIFS('all sales summary'!$I$2:$I$2047,'all sales summary'!$A$2:$A$2047,$A27,'all sales summary'!$B$2:$B$2047,Z$4)))+(AVERAGEIFS('city centre offline'!$L$2:$L$2047,'city centre offline'!$A$2:$A$2047,$A27,'city centre offline'!$B$2:$B$2047,Z$4)*AVERAGEIFS('all sales summary'!$I$2:$I$2047,'all sales summary'!$A$2:$A$2047,$A27,'all sales summary'!$B$2:$B$2047,Z$4)))</f>
        <v>5.7940572865940676E-2</v>
      </c>
      <c r="AA27" s="60">
        <f>(AVERAGEIFS('city centre offline'!$L$2:$L$2047,'city centre offline'!$A$2:$A$2047,$A27,'city centre offline'!$B$2:$B$2047,AA$4)*AVERAGEIFS('all sales summary'!$I$2:$I$2047,'all sales summary'!$A$2:$A$2047,$A27,'all sales summary'!$B$2:$B$2047,AA$4))/((AVERAGEIFS('overall city offline'!$L$2:$L$2047,'overall city offline'!$A$2:$A$2047,$A27,'overall city offline'!$B$2:$B$2047,AA$4)*(1-AVERAGEIFS('all sales summary'!$I$2:$I$2047,'all sales summary'!$A$2:$A$2047,$A27,'all sales summary'!$B$2:$B$2047,AA$4)))+(AVERAGEIFS('city centre offline'!$L$2:$L$2047,'city centre offline'!$A$2:$A$2047,$A27,'city centre offline'!$B$2:$B$2047,AA$4)*AVERAGEIFS('all sales summary'!$I$2:$I$2047,'all sales summary'!$A$2:$A$2047,$A27,'all sales summary'!$B$2:$B$2047,AA$4)))</f>
        <v>6.0393958628556135E-2</v>
      </c>
      <c r="AB27" s="60">
        <f>(AVERAGEIFS('city centre offline'!$L$2:$L$2047,'city centre offline'!$A$2:$A$2047,$A27,'city centre offline'!$B$2:$B$2047,AB$4)*AVERAGEIFS('all sales summary'!$I$2:$I$2047,'all sales summary'!$A$2:$A$2047,$A27,'all sales summary'!$B$2:$B$2047,AB$4))/((AVERAGEIFS('overall city offline'!$L$2:$L$2047,'overall city offline'!$A$2:$A$2047,$A27,'overall city offline'!$B$2:$B$2047,AB$4)*(1-AVERAGEIFS('all sales summary'!$I$2:$I$2047,'all sales summary'!$A$2:$A$2047,$A27,'all sales summary'!$B$2:$B$2047,AB$4)))+(AVERAGEIFS('city centre offline'!$L$2:$L$2047,'city centre offline'!$A$2:$A$2047,$A27,'city centre offline'!$B$2:$B$2047,AB$4)*AVERAGEIFS('all sales summary'!$I$2:$I$2047,'all sales summary'!$A$2:$A$2047,$A27,'all sales summary'!$B$2:$B$2047,AB$4)))</f>
        <v>6.2779632506809624E-2</v>
      </c>
      <c r="AC27" s="60">
        <f>(AVERAGEIFS('city centre offline'!$L$2:$L$2047,'city centre offline'!$A$2:$A$2047,$A27,'city centre offline'!$B$2:$B$2047,AC$4)*AVERAGEIFS('all sales summary'!$I$2:$I$2047,'all sales summary'!$A$2:$A$2047,$A27,'all sales summary'!$B$2:$B$2047,AC$4))/((AVERAGEIFS('overall city offline'!$L$2:$L$2047,'overall city offline'!$A$2:$A$2047,$A27,'overall city offline'!$B$2:$B$2047,AC$4)*(1-AVERAGEIFS('all sales summary'!$I$2:$I$2047,'all sales summary'!$A$2:$A$2047,$A27,'all sales summary'!$B$2:$B$2047,AC$4)))+(AVERAGEIFS('city centre offline'!$L$2:$L$2047,'city centre offline'!$A$2:$A$2047,$A27,'city centre offline'!$B$2:$B$2047,AC$4)*AVERAGEIFS('all sales summary'!$I$2:$I$2047,'all sales summary'!$A$2:$A$2047,$A27,'all sales summary'!$B$2:$B$2047,AC$4)))</f>
        <v>6.4807344865168648E-2</v>
      </c>
      <c r="AD27" s="60">
        <f>(AVERAGEIFS('city centre offline'!$L$2:$L$2047,'city centre offline'!$A$2:$A$2047,$A27,'city centre offline'!$B$2:$B$2047,AD$4)*AVERAGEIFS('all sales summary'!$I$2:$I$2047,'all sales summary'!$A$2:$A$2047,$A27,'all sales summary'!$B$2:$B$2047,AD$4))/((AVERAGEIFS('overall city offline'!$L$2:$L$2047,'overall city offline'!$A$2:$A$2047,$A27,'overall city offline'!$B$2:$B$2047,AD$4)*(1-AVERAGEIFS('all sales summary'!$I$2:$I$2047,'all sales summary'!$A$2:$A$2047,$A27,'all sales summary'!$B$2:$B$2047,AD$4)))+(AVERAGEIFS('city centre offline'!$L$2:$L$2047,'city centre offline'!$A$2:$A$2047,$A27,'city centre offline'!$B$2:$B$2047,AD$4)*AVERAGEIFS('all sales summary'!$I$2:$I$2047,'all sales summary'!$A$2:$A$2047,$A27,'all sales summary'!$B$2:$B$2047,AD$4)))</f>
        <v>7.4329542989170647E-2</v>
      </c>
      <c r="AE27" s="60">
        <f>(AVERAGEIFS('city centre offline'!$L$2:$L$2047,'city centre offline'!$A$2:$A$2047,$A27,'city centre offline'!$B$2:$B$2047,AE$4)*AVERAGEIFS('all sales summary'!$I$2:$I$2047,'all sales summary'!$A$2:$A$2047,$A27,'all sales summary'!$B$2:$B$2047,AE$4))/((AVERAGEIFS('overall city offline'!$L$2:$L$2047,'overall city offline'!$A$2:$A$2047,$A27,'overall city offline'!$B$2:$B$2047,AE$4)*(1-AVERAGEIFS('all sales summary'!$I$2:$I$2047,'all sales summary'!$A$2:$A$2047,$A27,'all sales summary'!$B$2:$B$2047,AE$4)))+(AVERAGEIFS('city centre offline'!$L$2:$L$2047,'city centre offline'!$A$2:$A$2047,$A27,'city centre offline'!$B$2:$B$2047,AE$4)*AVERAGEIFS('all sales summary'!$I$2:$I$2047,'all sales summary'!$A$2:$A$2047,$A27,'all sales summary'!$B$2:$B$2047,AE$4)))</f>
        <v>7.2189463688389091E-2</v>
      </c>
      <c r="AF27" s="60">
        <f>(AVERAGEIFS('city centre offline'!$L$2:$L$2047,'city centre offline'!$A$2:$A$2047,$A27,'city centre offline'!$B$2:$B$2047,AF$4)*AVERAGEIFS('all sales summary'!$I$2:$I$2047,'all sales summary'!$A$2:$A$2047,$A27,'all sales summary'!$B$2:$B$2047,AF$4))/((AVERAGEIFS('overall city offline'!$L$2:$L$2047,'overall city offline'!$A$2:$A$2047,$A27,'overall city offline'!$B$2:$B$2047,AF$4)*(1-AVERAGEIFS('all sales summary'!$I$2:$I$2047,'all sales summary'!$A$2:$A$2047,$A27,'all sales summary'!$B$2:$B$2047,AF$4)))+(AVERAGEIFS('city centre offline'!$L$2:$L$2047,'city centre offline'!$A$2:$A$2047,$A27,'city centre offline'!$B$2:$B$2047,AF$4)*AVERAGEIFS('all sales summary'!$I$2:$I$2047,'all sales summary'!$A$2:$A$2047,$A27,'all sales summary'!$B$2:$B$2047,AF$4)))</f>
        <v>6.5011677774180335E-2</v>
      </c>
      <c r="AG27" s="60">
        <f>(AVERAGEIFS('city centre offline'!$L$2:$L$2047,'city centre offline'!$A$2:$A$2047,$A27,'city centre offline'!$B$2:$B$2047,AG$4)*AVERAGEIFS('all sales summary'!$I$2:$I$2047,'all sales summary'!$A$2:$A$2047,$A27,'all sales summary'!$B$2:$B$2047,AG$4))/((AVERAGEIFS('overall city offline'!$L$2:$L$2047,'overall city offline'!$A$2:$A$2047,$A27,'overall city offline'!$B$2:$B$2047,AG$4)*(1-AVERAGEIFS('all sales summary'!$I$2:$I$2047,'all sales summary'!$A$2:$A$2047,$A27,'all sales summary'!$B$2:$B$2047,AG$4)))+(AVERAGEIFS('city centre offline'!$L$2:$L$2047,'city centre offline'!$A$2:$A$2047,$A27,'city centre offline'!$B$2:$B$2047,AG$4)*AVERAGEIFS('all sales summary'!$I$2:$I$2047,'all sales summary'!$A$2:$A$2047,$A27,'all sales summary'!$B$2:$B$2047,AG$4)))</f>
        <v>6.3293552182104432E-2</v>
      </c>
      <c r="AH27" s="60">
        <f>(AVERAGEIFS('city centre offline'!$L$2:$L$2047,'city centre offline'!$A$2:$A$2047,$A27,'city centre offline'!$B$2:$B$2047,AH$4)*AVERAGEIFS('all sales summary'!$I$2:$I$2047,'all sales summary'!$A$2:$A$2047,$A27,'all sales summary'!$B$2:$B$2047,AH$4))/((AVERAGEIFS('overall city offline'!$L$2:$L$2047,'overall city offline'!$A$2:$A$2047,$A27,'overall city offline'!$B$2:$B$2047,AH$4)*(1-AVERAGEIFS('all sales summary'!$I$2:$I$2047,'all sales summary'!$A$2:$A$2047,$A27,'all sales summary'!$B$2:$B$2047,AH$4)))+(AVERAGEIFS('city centre offline'!$L$2:$L$2047,'city centre offline'!$A$2:$A$2047,$A27,'city centre offline'!$B$2:$B$2047,AH$4)*AVERAGEIFS('all sales summary'!$I$2:$I$2047,'all sales summary'!$A$2:$A$2047,$A27,'all sales summary'!$B$2:$B$2047,AH$4)))</f>
        <v>7.8516448508708689E-2</v>
      </c>
    </row>
    <row r="28" spans="1:34" x14ac:dyDescent="0.3">
      <c r="A28" t="s">
        <v>30</v>
      </c>
      <c r="B28" s="60">
        <f>(AVERAGEIFS('city centre offline'!$L$2:$L$2047,'city centre offline'!$A$2:$A$2047,$A28,'city centre offline'!$B$2:$B$2047,B$4)*AVERAGEIFS('all sales summary'!$I$2:$I$2047,'all sales summary'!$A$2:$A$2047,$A28,'all sales summary'!$B$2:$B$2047,B$4))/((AVERAGEIFS('overall city offline'!$L$2:$L$2047,'overall city offline'!$A$2:$A$2047,$A28,'overall city offline'!$B$2:$B$2047,B$4)*(1-AVERAGEIFS('all sales summary'!$I$2:$I$2047,'all sales summary'!$A$2:$A$2047,$A28,'all sales summary'!$B$2:$B$2047,B$4)))+(AVERAGEIFS('city centre offline'!$L$2:$L$2047,'city centre offline'!$A$2:$A$2047,$A28,'city centre offline'!$B$2:$B$2047,B$4)*AVERAGEIFS('all sales summary'!$I$2:$I$2047,'all sales summary'!$A$2:$A$2047,$A28,'all sales summary'!$B$2:$B$2047,B$4)))</f>
        <v>3.4362674820762003E-2</v>
      </c>
      <c r="C28" s="60">
        <f>(AVERAGEIFS('city centre offline'!$L$2:$L$2047,'city centre offline'!$A$2:$A$2047,$A28,'city centre offline'!$B$2:$B$2047,C$4)*AVERAGEIFS('all sales summary'!$I$2:$I$2047,'all sales summary'!$A$2:$A$2047,$A28,'all sales summary'!$B$2:$B$2047,C$4))/((AVERAGEIFS('overall city offline'!$L$2:$L$2047,'overall city offline'!$A$2:$A$2047,$A28,'overall city offline'!$B$2:$B$2047,C$4)*(1-AVERAGEIFS('all sales summary'!$I$2:$I$2047,'all sales summary'!$A$2:$A$2047,$A28,'all sales summary'!$B$2:$B$2047,C$4)))+(AVERAGEIFS('city centre offline'!$L$2:$L$2047,'city centre offline'!$A$2:$A$2047,$A28,'city centre offline'!$B$2:$B$2047,C$4)*AVERAGEIFS('all sales summary'!$I$2:$I$2047,'all sales summary'!$A$2:$A$2047,$A28,'all sales summary'!$B$2:$B$2047,C$4)))</f>
        <v>3.7055155097635503E-2</v>
      </c>
      <c r="D28" s="60">
        <f>(AVERAGEIFS('city centre offline'!$L$2:$L$2047,'city centre offline'!$A$2:$A$2047,$A28,'city centre offline'!$B$2:$B$2047,D$4)*AVERAGEIFS('all sales summary'!$I$2:$I$2047,'all sales summary'!$A$2:$A$2047,$A28,'all sales summary'!$B$2:$B$2047,D$4))/((AVERAGEIFS('overall city offline'!$L$2:$L$2047,'overall city offline'!$A$2:$A$2047,$A28,'overall city offline'!$B$2:$B$2047,D$4)*(1-AVERAGEIFS('all sales summary'!$I$2:$I$2047,'all sales summary'!$A$2:$A$2047,$A28,'all sales summary'!$B$2:$B$2047,D$4)))+(AVERAGEIFS('city centre offline'!$L$2:$L$2047,'city centre offline'!$A$2:$A$2047,$A28,'city centre offline'!$B$2:$B$2047,D$4)*AVERAGEIFS('all sales summary'!$I$2:$I$2047,'all sales summary'!$A$2:$A$2047,$A28,'all sales summary'!$B$2:$B$2047,D$4)))</f>
        <v>3.7026778571521868E-2</v>
      </c>
      <c r="E28" s="60">
        <f>(AVERAGEIFS('city centre offline'!$L$2:$L$2047,'city centre offline'!$A$2:$A$2047,$A28,'city centre offline'!$B$2:$B$2047,E$4)*AVERAGEIFS('all sales summary'!$I$2:$I$2047,'all sales summary'!$A$2:$A$2047,$A28,'all sales summary'!$B$2:$B$2047,E$4))/((AVERAGEIFS('overall city offline'!$L$2:$L$2047,'overall city offline'!$A$2:$A$2047,$A28,'overall city offline'!$B$2:$B$2047,E$4)*(1-AVERAGEIFS('all sales summary'!$I$2:$I$2047,'all sales summary'!$A$2:$A$2047,$A28,'all sales summary'!$B$2:$B$2047,E$4)))+(AVERAGEIFS('city centre offline'!$L$2:$L$2047,'city centre offline'!$A$2:$A$2047,$A28,'city centre offline'!$B$2:$B$2047,E$4)*AVERAGEIFS('all sales summary'!$I$2:$I$2047,'all sales summary'!$A$2:$A$2047,$A28,'all sales summary'!$B$2:$B$2047,E$4)))</f>
        <v>3.5254043952961389E-2</v>
      </c>
      <c r="F28" s="60">
        <f>(AVERAGEIFS('city centre offline'!$L$2:$L$2047,'city centre offline'!$A$2:$A$2047,$A28,'city centre offline'!$B$2:$B$2047,F$4)*AVERAGEIFS('all sales summary'!$I$2:$I$2047,'all sales summary'!$A$2:$A$2047,$A28,'all sales summary'!$B$2:$B$2047,F$4))/((AVERAGEIFS('overall city offline'!$L$2:$L$2047,'overall city offline'!$A$2:$A$2047,$A28,'overall city offline'!$B$2:$B$2047,F$4)*(1-AVERAGEIFS('all sales summary'!$I$2:$I$2047,'all sales summary'!$A$2:$A$2047,$A28,'all sales summary'!$B$2:$B$2047,F$4)))+(AVERAGEIFS('city centre offline'!$L$2:$L$2047,'city centre offline'!$A$2:$A$2047,$A28,'city centre offline'!$B$2:$B$2047,F$4)*AVERAGEIFS('all sales summary'!$I$2:$I$2047,'all sales summary'!$A$2:$A$2047,$A28,'all sales summary'!$B$2:$B$2047,F$4)))</f>
        <v>3.5581445657588778E-2</v>
      </c>
      <c r="G28" s="60">
        <f>(AVERAGEIFS('city centre offline'!$L$2:$L$2047,'city centre offline'!$A$2:$A$2047,$A28,'city centre offline'!$B$2:$B$2047,G$4)*AVERAGEIFS('all sales summary'!$I$2:$I$2047,'all sales summary'!$A$2:$A$2047,$A28,'all sales summary'!$B$2:$B$2047,G$4))/((AVERAGEIFS('overall city offline'!$L$2:$L$2047,'overall city offline'!$A$2:$A$2047,$A28,'overall city offline'!$B$2:$B$2047,G$4)*(1-AVERAGEIFS('all sales summary'!$I$2:$I$2047,'all sales summary'!$A$2:$A$2047,$A28,'all sales summary'!$B$2:$B$2047,G$4)))+(AVERAGEIFS('city centre offline'!$L$2:$L$2047,'city centre offline'!$A$2:$A$2047,$A28,'city centre offline'!$B$2:$B$2047,G$4)*AVERAGEIFS('all sales summary'!$I$2:$I$2047,'all sales summary'!$A$2:$A$2047,$A28,'all sales summary'!$B$2:$B$2047,G$4)))</f>
        <v>3.3877567538948043E-2</v>
      </c>
      <c r="H28" s="60">
        <f>(AVERAGEIFS('city centre offline'!$L$2:$L$2047,'city centre offline'!$A$2:$A$2047,$A28,'city centre offline'!$B$2:$B$2047,H$4)*AVERAGEIFS('all sales summary'!$I$2:$I$2047,'all sales summary'!$A$2:$A$2047,$A28,'all sales summary'!$B$2:$B$2047,H$4))/((AVERAGEIFS('overall city offline'!$L$2:$L$2047,'overall city offline'!$A$2:$A$2047,$A28,'overall city offline'!$B$2:$B$2047,H$4)*(1-AVERAGEIFS('all sales summary'!$I$2:$I$2047,'all sales summary'!$A$2:$A$2047,$A28,'all sales summary'!$B$2:$B$2047,H$4)))+(AVERAGEIFS('city centre offline'!$L$2:$L$2047,'city centre offline'!$A$2:$A$2047,$A28,'city centre offline'!$B$2:$B$2047,H$4)*AVERAGEIFS('all sales summary'!$I$2:$I$2047,'all sales summary'!$A$2:$A$2047,$A28,'all sales summary'!$B$2:$B$2047,H$4)))</f>
        <v>3.4748131172926154E-2</v>
      </c>
      <c r="I28" s="60">
        <f>(AVERAGEIFS('city centre offline'!$L$2:$L$2047,'city centre offline'!$A$2:$A$2047,$A28,'city centre offline'!$B$2:$B$2047,I$4)*AVERAGEIFS('all sales summary'!$I$2:$I$2047,'all sales summary'!$A$2:$A$2047,$A28,'all sales summary'!$B$2:$B$2047,I$4))/((AVERAGEIFS('overall city offline'!$L$2:$L$2047,'overall city offline'!$A$2:$A$2047,$A28,'overall city offline'!$B$2:$B$2047,I$4)*(1-AVERAGEIFS('all sales summary'!$I$2:$I$2047,'all sales summary'!$A$2:$A$2047,$A28,'all sales summary'!$B$2:$B$2047,I$4)))+(AVERAGEIFS('city centre offline'!$L$2:$L$2047,'city centre offline'!$A$2:$A$2047,$A28,'city centre offline'!$B$2:$B$2047,I$4)*AVERAGEIFS('all sales summary'!$I$2:$I$2047,'all sales summary'!$A$2:$A$2047,$A28,'all sales summary'!$B$2:$B$2047,I$4)))</f>
        <v>3.3092742916862206E-2</v>
      </c>
      <c r="J28" s="60">
        <f>(AVERAGEIFS('city centre offline'!$L$2:$L$2047,'city centre offline'!$A$2:$A$2047,$A28,'city centre offline'!$B$2:$B$2047,J$4)*AVERAGEIFS('all sales summary'!$I$2:$I$2047,'all sales summary'!$A$2:$A$2047,$A28,'all sales summary'!$B$2:$B$2047,J$4))/((AVERAGEIFS('overall city offline'!$L$2:$L$2047,'overall city offline'!$A$2:$A$2047,$A28,'overall city offline'!$B$2:$B$2047,J$4)*(1-AVERAGEIFS('all sales summary'!$I$2:$I$2047,'all sales summary'!$A$2:$A$2047,$A28,'all sales summary'!$B$2:$B$2047,J$4)))+(AVERAGEIFS('city centre offline'!$L$2:$L$2047,'city centre offline'!$A$2:$A$2047,$A28,'city centre offline'!$B$2:$B$2047,J$4)*AVERAGEIFS('all sales summary'!$I$2:$I$2047,'all sales summary'!$A$2:$A$2047,$A28,'all sales summary'!$B$2:$B$2047,J$4)))</f>
        <v>3.6362567630022921E-2</v>
      </c>
      <c r="K28" s="60">
        <f>(AVERAGEIFS('city centre offline'!$L$2:$L$2047,'city centre offline'!$A$2:$A$2047,$A28,'city centre offline'!$B$2:$B$2047,K$4)*AVERAGEIFS('all sales summary'!$I$2:$I$2047,'all sales summary'!$A$2:$A$2047,$A28,'all sales summary'!$B$2:$B$2047,K$4))/((AVERAGEIFS('overall city offline'!$L$2:$L$2047,'overall city offline'!$A$2:$A$2047,$A28,'overall city offline'!$B$2:$B$2047,K$4)*(1-AVERAGEIFS('all sales summary'!$I$2:$I$2047,'all sales summary'!$A$2:$A$2047,$A28,'all sales summary'!$B$2:$B$2047,K$4)))+(AVERAGEIFS('city centre offline'!$L$2:$L$2047,'city centre offline'!$A$2:$A$2047,$A28,'city centre offline'!$B$2:$B$2047,K$4)*AVERAGEIFS('all sales summary'!$I$2:$I$2047,'all sales summary'!$A$2:$A$2047,$A28,'all sales summary'!$B$2:$B$2047,K$4)))</f>
        <v>3.8485475866343821E-2</v>
      </c>
      <c r="L28" s="60">
        <f>(AVERAGEIFS('city centre offline'!$L$2:$L$2047,'city centre offline'!$A$2:$A$2047,$A28,'city centre offline'!$B$2:$B$2047,L$4)*AVERAGEIFS('all sales summary'!$I$2:$I$2047,'all sales summary'!$A$2:$A$2047,$A28,'all sales summary'!$B$2:$B$2047,L$4))/((AVERAGEIFS('overall city offline'!$L$2:$L$2047,'overall city offline'!$A$2:$A$2047,$A28,'overall city offline'!$B$2:$B$2047,L$4)*(1-AVERAGEIFS('all sales summary'!$I$2:$I$2047,'all sales summary'!$A$2:$A$2047,$A28,'all sales summary'!$B$2:$B$2047,L$4)))+(AVERAGEIFS('city centre offline'!$L$2:$L$2047,'city centre offline'!$A$2:$A$2047,$A28,'city centre offline'!$B$2:$B$2047,L$4)*AVERAGEIFS('all sales summary'!$I$2:$I$2047,'all sales summary'!$A$2:$A$2047,$A28,'all sales summary'!$B$2:$B$2047,L$4)))</f>
        <v>3.6906638563396092E-2</v>
      </c>
      <c r="M28" s="60">
        <f>(AVERAGEIFS('city centre offline'!$L$2:$L$2047,'city centre offline'!$A$2:$A$2047,$A28,'city centre offline'!$B$2:$B$2047,M$4)*AVERAGEIFS('all sales summary'!$I$2:$I$2047,'all sales summary'!$A$2:$A$2047,$A28,'all sales summary'!$B$2:$B$2047,M$4))/((AVERAGEIFS('overall city offline'!$L$2:$L$2047,'overall city offline'!$A$2:$A$2047,$A28,'overall city offline'!$B$2:$B$2047,M$4)*(1-AVERAGEIFS('all sales summary'!$I$2:$I$2047,'all sales summary'!$A$2:$A$2047,$A28,'all sales summary'!$B$2:$B$2047,M$4)))+(AVERAGEIFS('city centre offline'!$L$2:$L$2047,'city centre offline'!$A$2:$A$2047,$A28,'city centre offline'!$B$2:$B$2047,M$4)*AVERAGEIFS('all sales summary'!$I$2:$I$2047,'all sales summary'!$A$2:$A$2047,$A28,'all sales summary'!$B$2:$B$2047,M$4)))</f>
        <v>3.048715319075088E-2</v>
      </c>
      <c r="N28" s="60">
        <f>(AVERAGEIFS('city centre offline'!$L$2:$L$2047,'city centre offline'!$A$2:$A$2047,$A28,'city centre offline'!$B$2:$B$2047,N$4)*AVERAGEIFS('all sales summary'!$I$2:$I$2047,'all sales summary'!$A$2:$A$2047,$A28,'all sales summary'!$B$2:$B$2047,N$4))/((AVERAGEIFS('overall city offline'!$L$2:$L$2047,'overall city offline'!$A$2:$A$2047,$A28,'overall city offline'!$B$2:$B$2047,N$4)*(1-AVERAGEIFS('all sales summary'!$I$2:$I$2047,'all sales summary'!$A$2:$A$2047,$A28,'all sales summary'!$B$2:$B$2047,N$4)))+(AVERAGEIFS('city centre offline'!$L$2:$L$2047,'city centre offline'!$A$2:$A$2047,$A28,'city centre offline'!$B$2:$B$2047,N$4)*AVERAGEIFS('all sales summary'!$I$2:$I$2047,'all sales summary'!$A$2:$A$2047,$A28,'all sales summary'!$B$2:$B$2047,N$4)))</f>
        <v>3.7113764023587029E-2</v>
      </c>
      <c r="O28" s="60">
        <f>(AVERAGEIFS('city centre offline'!$L$2:$L$2047,'city centre offline'!$A$2:$A$2047,$A28,'city centre offline'!$B$2:$B$2047,O$4)*AVERAGEIFS('all sales summary'!$I$2:$I$2047,'all sales summary'!$A$2:$A$2047,$A28,'all sales summary'!$B$2:$B$2047,O$4))/((AVERAGEIFS('overall city offline'!$L$2:$L$2047,'overall city offline'!$A$2:$A$2047,$A28,'overall city offline'!$B$2:$B$2047,O$4)*(1-AVERAGEIFS('all sales summary'!$I$2:$I$2047,'all sales summary'!$A$2:$A$2047,$A28,'all sales summary'!$B$2:$B$2047,O$4)))+(AVERAGEIFS('city centre offline'!$L$2:$L$2047,'city centre offline'!$A$2:$A$2047,$A28,'city centre offline'!$B$2:$B$2047,O$4)*AVERAGEIFS('all sales summary'!$I$2:$I$2047,'all sales summary'!$A$2:$A$2047,$A28,'all sales summary'!$B$2:$B$2047,O$4)))</f>
        <v>3.7846000425871953E-2</v>
      </c>
      <c r="P28" s="60">
        <f>(AVERAGEIFS('city centre offline'!$L$2:$L$2047,'city centre offline'!$A$2:$A$2047,$A28,'city centre offline'!$B$2:$B$2047,P$4)*AVERAGEIFS('all sales summary'!$I$2:$I$2047,'all sales summary'!$A$2:$A$2047,$A28,'all sales summary'!$B$2:$B$2047,P$4))/((AVERAGEIFS('overall city offline'!$L$2:$L$2047,'overall city offline'!$A$2:$A$2047,$A28,'overall city offline'!$B$2:$B$2047,P$4)*(1-AVERAGEIFS('all sales summary'!$I$2:$I$2047,'all sales summary'!$A$2:$A$2047,$A28,'all sales summary'!$B$2:$B$2047,P$4)))+(AVERAGEIFS('city centre offline'!$L$2:$L$2047,'city centre offline'!$A$2:$A$2047,$A28,'city centre offline'!$B$2:$B$2047,P$4)*AVERAGEIFS('all sales summary'!$I$2:$I$2047,'all sales summary'!$A$2:$A$2047,$A28,'all sales summary'!$B$2:$B$2047,P$4)))</f>
        <v>2.4632601292971235E-2</v>
      </c>
      <c r="Q28" s="60">
        <f>(AVERAGEIFS('city centre offline'!$L$2:$L$2047,'city centre offline'!$A$2:$A$2047,$A28,'city centre offline'!$B$2:$B$2047,Q$4)*AVERAGEIFS('all sales summary'!$I$2:$I$2047,'all sales summary'!$A$2:$A$2047,$A28,'all sales summary'!$B$2:$B$2047,Q$4))/((AVERAGEIFS('overall city offline'!$L$2:$L$2047,'overall city offline'!$A$2:$A$2047,$A28,'overall city offline'!$B$2:$B$2047,Q$4)*(1-AVERAGEIFS('all sales summary'!$I$2:$I$2047,'all sales summary'!$A$2:$A$2047,$A28,'all sales summary'!$B$2:$B$2047,Q$4)))+(AVERAGEIFS('city centre offline'!$L$2:$L$2047,'city centre offline'!$A$2:$A$2047,$A28,'city centre offline'!$B$2:$B$2047,Q$4)*AVERAGEIFS('all sales summary'!$I$2:$I$2047,'all sales summary'!$A$2:$A$2047,$A28,'all sales summary'!$B$2:$B$2047,Q$4)))</f>
        <v>1.0358639360273439E-2</v>
      </c>
      <c r="R28" s="60">
        <f>(AVERAGEIFS('city centre offline'!$L$2:$L$2047,'city centre offline'!$A$2:$A$2047,$A28,'city centre offline'!$B$2:$B$2047,R$4)*AVERAGEIFS('all sales summary'!$I$2:$I$2047,'all sales summary'!$A$2:$A$2047,$A28,'all sales summary'!$B$2:$B$2047,R$4))/((AVERAGEIFS('overall city offline'!$L$2:$L$2047,'overall city offline'!$A$2:$A$2047,$A28,'overall city offline'!$B$2:$B$2047,R$4)*(1-AVERAGEIFS('all sales summary'!$I$2:$I$2047,'all sales summary'!$A$2:$A$2047,$A28,'all sales summary'!$B$2:$B$2047,R$4)))+(AVERAGEIFS('city centre offline'!$L$2:$L$2047,'city centre offline'!$A$2:$A$2047,$A28,'city centre offline'!$B$2:$B$2047,R$4)*AVERAGEIFS('all sales summary'!$I$2:$I$2047,'all sales summary'!$A$2:$A$2047,$A28,'all sales summary'!$B$2:$B$2047,R$4)))</f>
        <v>9.8381303698202166E-3</v>
      </c>
      <c r="S28" s="60">
        <f>(AVERAGEIFS('city centre offline'!$L$2:$L$2047,'city centre offline'!$A$2:$A$2047,$A28,'city centre offline'!$B$2:$B$2047,S$4)*AVERAGEIFS('all sales summary'!$I$2:$I$2047,'all sales summary'!$A$2:$A$2047,$A28,'all sales summary'!$B$2:$B$2047,S$4))/((AVERAGEIFS('overall city offline'!$L$2:$L$2047,'overall city offline'!$A$2:$A$2047,$A28,'overall city offline'!$B$2:$B$2047,S$4)*(1-AVERAGEIFS('all sales summary'!$I$2:$I$2047,'all sales summary'!$A$2:$A$2047,$A28,'all sales summary'!$B$2:$B$2047,S$4)))+(AVERAGEIFS('city centre offline'!$L$2:$L$2047,'city centre offline'!$A$2:$A$2047,$A28,'city centre offline'!$B$2:$B$2047,S$4)*AVERAGEIFS('all sales summary'!$I$2:$I$2047,'all sales summary'!$A$2:$A$2047,$A28,'all sales summary'!$B$2:$B$2047,S$4)))</f>
        <v>1.0493957408189786E-2</v>
      </c>
      <c r="T28" s="60">
        <f>(AVERAGEIFS('city centre offline'!$L$2:$L$2047,'city centre offline'!$A$2:$A$2047,$A28,'city centre offline'!$B$2:$B$2047,T$4)*AVERAGEIFS('all sales summary'!$I$2:$I$2047,'all sales summary'!$A$2:$A$2047,$A28,'all sales summary'!$B$2:$B$2047,T$4))/((AVERAGEIFS('overall city offline'!$L$2:$L$2047,'overall city offline'!$A$2:$A$2047,$A28,'overall city offline'!$B$2:$B$2047,T$4)*(1-AVERAGEIFS('all sales summary'!$I$2:$I$2047,'all sales summary'!$A$2:$A$2047,$A28,'all sales summary'!$B$2:$B$2047,T$4)))+(AVERAGEIFS('city centre offline'!$L$2:$L$2047,'city centre offline'!$A$2:$A$2047,$A28,'city centre offline'!$B$2:$B$2047,T$4)*AVERAGEIFS('all sales summary'!$I$2:$I$2047,'all sales summary'!$A$2:$A$2047,$A28,'all sales summary'!$B$2:$B$2047,T$4)))</f>
        <v>1.5037539850691353E-2</v>
      </c>
      <c r="U28" s="60">
        <f>(AVERAGEIFS('city centre offline'!$L$2:$L$2047,'city centre offline'!$A$2:$A$2047,$A28,'city centre offline'!$B$2:$B$2047,U$4)*AVERAGEIFS('all sales summary'!$I$2:$I$2047,'all sales summary'!$A$2:$A$2047,$A28,'all sales summary'!$B$2:$B$2047,U$4))/((AVERAGEIFS('overall city offline'!$L$2:$L$2047,'overall city offline'!$A$2:$A$2047,$A28,'overall city offline'!$B$2:$B$2047,U$4)*(1-AVERAGEIFS('all sales summary'!$I$2:$I$2047,'all sales summary'!$A$2:$A$2047,$A28,'all sales summary'!$B$2:$B$2047,U$4)))+(AVERAGEIFS('city centre offline'!$L$2:$L$2047,'city centre offline'!$A$2:$A$2047,$A28,'city centre offline'!$B$2:$B$2047,U$4)*AVERAGEIFS('all sales summary'!$I$2:$I$2047,'all sales summary'!$A$2:$A$2047,$A28,'all sales summary'!$B$2:$B$2047,U$4)))</f>
        <v>1.7582397087381421E-2</v>
      </c>
      <c r="V28" s="60">
        <f>(AVERAGEIFS('city centre offline'!$L$2:$L$2047,'city centre offline'!$A$2:$A$2047,$A28,'city centre offline'!$B$2:$B$2047,V$4)*AVERAGEIFS('all sales summary'!$I$2:$I$2047,'all sales summary'!$A$2:$A$2047,$A28,'all sales summary'!$B$2:$B$2047,V$4))/((AVERAGEIFS('overall city offline'!$L$2:$L$2047,'overall city offline'!$A$2:$A$2047,$A28,'overall city offline'!$B$2:$B$2047,V$4)*(1-AVERAGEIFS('all sales summary'!$I$2:$I$2047,'all sales summary'!$A$2:$A$2047,$A28,'all sales summary'!$B$2:$B$2047,V$4)))+(AVERAGEIFS('city centre offline'!$L$2:$L$2047,'city centre offline'!$A$2:$A$2047,$A28,'city centre offline'!$B$2:$B$2047,V$4)*AVERAGEIFS('all sales summary'!$I$2:$I$2047,'all sales summary'!$A$2:$A$2047,$A28,'all sales summary'!$B$2:$B$2047,V$4)))</f>
        <v>1.9850194655253485E-2</v>
      </c>
      <c r="W28" s="60">
        <f>(AVERAGEIFS('city centre offline'!$L$2:$L$2047,'city centre offline'!$A$2:$A$2047,$A28,'city centre offline'!$B$2:$B$2047,W$4)*AVERAGEIFS('all sales summary'!$I$2:$I$2047,'all sales summary'!$A$2:$A$2047,$A28,'all sales summary'!$B$2:$B$2047,W$4))/((AVERAGEIFS('overall city offline'!$L$2:$L$2047,'overall city offline'!$A$2:$A$2047,$A28,'overall city offline'!$B$2:$B$2047,W$4)*(1-AVERAGEIFS('all sales summary'!$I$2:$I$2047,'all sales summary'!$A$2:$A$2047,$A28,'all sales summary'!$B$2:$B$2047,W$4)))+(AVERAGEIFS('city centre offline'!$L$2:$L$2047,'city centre offline'!$A$2:$A$2047,$A28,'city centre offline'!$B$2:$B$2047,W$4)*AVERAGEIFS('all sales summary'!$I$2:$I$2047,'all sales summary'!$A$2:$A$2047,$A28,'all sales summary'!$B$2:$B$2047,W$4)))</f>
        <v>1.8710771003869673E-2</v>
      </c>
      <c r="X28" s="60">
        <f>(AVERAGEIFS('city centre offline'!$L$2:$L$2047,'city centre offline'!$A$2:$A$2047,$A28,'city centre offline'!$B$2:$B$2047,X$4)*AVERAGEIFS('all sales summary'!$I$2:$I$2047,'all sales summary'!$A$2:$A$2047,$A28,'all sales summary'!$B$2:$B$2047,X$4))/((AVERAGEIFS('overall city offline'!$L$2:$L$2047,'overall city offline'!$A$2:$A$2047,$A28,'overall city offline'!$B$2:$B$2047,X$4)*(1-AVERAGEIFS('all sales summary'!$I$2:$I$2047,'all sales summary'!$A$2:$A$2047,$A28,'all sales summary'!$B$2:$B$2047,X$4)))+(AVERAGEIFS('city centre offline'!$L$2:$L$2047,'city centre offline'!$A$2:$A$2047,$A28,'city centre offline'!$B$2:$B$2047,X$4)*AVERAGEIFS('all sales summary'!$I$2:$I$2047,'all sales summary'!$A$2:$A$2047,$A28,'all sales summary'!$B$2:$B$2047,X$4)))</f>
        <v>1.5943477201944493E-2</v>
      </c>
      <c r="Y28" s="60">
        <f>(AVERAGEIFS('city centre offline'!$L$2:$L$2047,'city centre offline'!$A$2:$A$2047,$A28,'city centre offline'!$B$2:$B$2047,Y$4)*AVERAGEIFS('all sales summary'!$I$2:$I$2047,'all sales summary'!$A$2:$A$2047,$A28,'all sales summary'!$B$2:$B$2047,Y$4))/((AVERAGEIFS('overall city offline'!$L$2:$L$2047,'overall city offline'!$A$2:$A$2047,$A28,'overall city offline'!$B$2:$B$2047,Y$4)*(1-AVERAGEIFS('all sales summary'!$I$2:$I$2047,'all sales summary'!$A$2:$A$2047,$A28,'all sales summary'!$B$2:$B$2047,Y$4)))+(AVERAGEIFS('city centre offline'!$L$2:$L$2047,'city centre offline'!$A$2:$A$2047,$A28,'city centre offline'!$B$2:$B$2047,Y$4)*AVERAGEIFS('all sales summary'!$I$2:$I$2047,'all sales summary'!$A$2:$A$2047,$A28,'all sales summary'!$B$2:$B$2047,Y$4)))</f>
        <v>1.2679759389958797E-2</v>
      </c>
      <c r="Z28" s="60">
        <f>(AVERAGEIFS('city centre offline'!$L$2:$L$2047,'city centre offline'!$A$2:$A$2047,$A28,'city centre offline'!$B$2:$B$2047,Z$4)*AVERAGEIFS('all sales summary'!$I$2:$I$2047,'all sales summary'!$A$2:$A$2047,$A28,'all sales summary'!$B$2:$B$2047,Z$4))/((AVERAGEIFS('overall city offline'!$L$2:$L$2047,'overall city offline'!$A$2:$A$2047,$A28,'overall city offline'!$B$2:$B$2047,Z$4)*(1-AVERAGEIFS('all sales summary'!$I$2:$I$2047,'all sales summary'!$A$2:$A$2047,$A28,'all sales summary'!$B$2:$B$2047,Z$4)))+(AVERAGEIFS('city centre offline'!$L$2:$L$2047,'city centre offline'!$A$2:$A$2047,$A28,'city centre offline'!$B$2:$B$2047,Z$4)*AVERAGEIFS('all sales summary'!$I$2:$I$2047,'all sales summary'!$A$2:$A$2047,$A28,'all sales summary'!$B$2:$B$2047,Z$4)))</f>
        <v>1.1827508319265979E-2</v>
      </c>
      <c r="AA28" s="60">
        <f>(AVERAGEIFS('city centre offline'!$L$2:$L$2047,'city centre offline'!$A$2:$A$2047,$A28,'city centre offline'!$B$2:$B$2047,AA$4)*AVERAGEIFS('all sales summary'!$I$2:$I$2047,'all sales summary'!$A$2:$A$2047,$A28,'all sales summary'!$B$2:$B$2047,AA$4))/((AVERAGEIFS('overall city offline'!$L$2:$L$2047,'overall city offline'!$A$2:$A$2047,$A28,'overall city offline'!$B$2:$B$2047,AA$4)*(1-AVERAGEIFS('all sales summary'!$I$2:$I$2047,'all sales summary'!$A$2:$A$2047,$A28,'all sales summary'!$B$2:$B$2047,AA$4)))+(AVERAGEIFS('city centre offline'!$L$2:$L$2047,'city centre offline'!$A$2:$A$2047,$A28,'city centre offline'!$B$2:$B$2047,AA$4)*AVERAGEIFS('all sales summary'!$I$2:$I$2047,'all sales summary'!$A$2:$A$2047,$A28,'all sales summary'!$B$2:$B$2047,AA$4)))</f>
        <v>1.2523602032726852E-2</v>
      </c>
      <c r="AB28" s="60">
        <f>(AVERAGEIFS('city centre offline'!$L$2:$L$2047,'city centre offline'!$A$2:$A$2047,$A28,'city centre offline'!$B$2:$B$2047,AB$4)*AVERAGEIFS('all sales summary'!$I$2:$I$2047,'all sales summary'!$A$2:$A$2047,$A28,'all sales summary'!$B$2:$B$2047,AB$4))/((AVERAGEIFS('overall city offline'!$L$2:$L$2047,'overall city offline'!$A$2:$A$2047,$A28,'overall city offline'!$B$2:$B$2047,AB$4)*(1-AVERAGEIFS('all sales summary'!$I$2:$I$2047,'all sales summary'!$A$2:$A$2047,$A28,'all sales summary'!$B$2:$B$2047,AB$4)))+(AVERAGEIFS('city centre offline'!$L$2:$L$2047,'city centre offline'!$A$2:$A$2047,$A28,'city centre offline'!$B$2:$B$2047,AB$4)*AVERAGEIFS('all sales summary'!$I$2:$I$2047,'all sales summary'!$A$2:$A$2047,$A28,'all sales summary'!$B$2:$B$2047,AB$4)))</f>
        <v>1.3027413069926127E-2</v>
      </c>
      <c r="AC28" s="60">
        <f>(AVERAGEIFS('city centre offline'!$L$2:$L$2047,'city centre offline'!$A$2:$A$2047,$A28,'city centre offline'!$B$2:$B$2047,AC$4)*AVERAGEIFS('all sales summary'!$I$2:$I$2047,'all sales summary'!$A$2:$A$2047,$A28,'all sales summary'!$B$2:$B$2047,AC$4))/((AVERAGEIFS('overall city offline'!$L$2:$L$2047,'overall city offline'!$A$2:$A$2047,$A28,'overall city offline'!$B$2:$B$2047,AC$4)*(1-AVERAGEIFS('all sales summary'!$I$2:$I$2047,'all sales summary'!$A$2:$A$2047,$A28,'all sales summary'!$B$2:$B$2047,AC$4)))+(AVERAGEIFS('city centre offline'!$L$2:$L$2047,'city centre offline'!$A$2:$A$2047,$A28,'city centre offline'!$B$2:$B$2047,AC$4)*AVERAGEIFS('all sales summary'!$I$2:$I$2047,'all sales summary'!$A$2:$A$2047,$A28,'all sales summary'!$B$2:$B$2047,AC$4)))</f>
        <v>1.4635226879814486E-2</v>
      </c>
      <c r="AD28" s="60">
        <f>(AVERAGEIFS('city centre offline'!$L$2:$L$2047,'city centre offline'!$A$2:$A$2047,$A28,'city centre offline'!$B$2:$B$2047,AD$4)*AVERAGEIFS('all sales summary'!$I$2:$I$2047,'all sales summary'!$A$2:$A$2047,$A28,'all sales summary'!$B$2:$B$2047,AD$4))/((AVERAGEIFS('overall city offline'!$L$2:$L$2047,'overall city offline'!$A$2:$A$2047,$A28,'overall city offline'!$B$2:$B$2047,AD$4)*(1-AVERAGEIFS('all sales summary'!$I$2:$I$2047,'all sales summary'!$A$2:$A$2047,$A28,'all sales summary'!$B$2:$B$2047,AD$4)))+(AVERAGEIFS('city centre offline'!$L$2:$L$2047,'city centre offline'!$A$2:$A$2047,$A28,'city centre offline'!$B$2:$B$2047,AD$4)*AVERAGEIFS('all sales summary'!$I$2:$I$2047,'all sales summary'!$A$2:$A$2047,$A28,'all sales summary'!$B$2:$B$2047,AD$4)))</f>
        <v>1.8590067099975849E-2</v>
      </c>
      <c r="AE28" s="60">
        <f>(AVERAGEIFS('city centre offline'!$L$2:$L$2047,'city centre offline'!$A$2:$A$2047,$A28,'city centre offline'!$B$2:$B$2047,AE$4)*AVERAGEIFS('all sales summary'!$I$2:$I$2047,'all sales summary'!$A$2:$A$2047,$A28,'all sales summary'!$B$2:$B$2047,AE$4))/((AVERAGEIFS('overall city offline'!$L$2:$L$2047,'overall city offline'!$A$2:$A$2047,$A28,'overall city offline'!$B$2:$B$2047,AE$4)*(1-AVERAGEIFS('all sales summary'!$I$2:$I$2047,'all sales summary'!$A$2:$A$2047,$A28,'all sales summary'!$B$2:$B$2047,AE$4)))+(AVERAGEIFS('city centre offline'!$L$2:$L$2047,'city centre offline'!$A$2:$A$2047,$A28,'city centre offline'!$B$2:$B$2047,AE$4)*AVERAGEIFS('all sales summary'!$I$2:$I$2047,'all sales summary'!$A$2:$A$2047,$A28,'all sales summary'!$B$2:$B$2047,AE$4)))</f>
        <v>2.0110209239604791E-2</v>
      </c>
      <c r="AF28" s="60">
        <f>(AVERAGEIFS('city centre offline'!$L$2:$L$2047,'city centre offline'!$A$2:$A$2047,$A28,'city centre offline'!$B$2:$B$2047,AF$4)*AVERAGEIFS('all sales summary'!$I$2:$I$2047,'all sales summary'!$A$2:$A$2047,$A28,'all sales summary'!$B$2:$B$2047,AF$4))/((AVERAGEIFS('overall city offline'!$L$2:$L$2047,'overall city offline'!$A$2:$A$2047,$A28,'overall city offline'!$B$2:$B$2047,AF$4)*(1-AVERAGEIFS('all sales summary'!$I$2:$I$2047,'all sales summary'!$A$2:$A$2047,$A28,'all sales summary'!$B$2:$B$2047,AF$4)))+(AVERAGEIFS('city centre offline'!$L$2:$L$2047,'city centre offline'!$A$2:$A$2047,$A28,'city centre offline'!$B$2:$B$2047,AF$4)*AVERAGEIFS('all sales summary'!$I$2:$I$2047,'all sales summary'!$A$2:$A$2047,$A28,'all sales summary'!$B$2:$B$2047,AF$4)))</f>
        <v>2.1382576782937715E-2</v>
      </c>
      <c r="AG28" s="60">
        <f>(AVERAGEIFS('city centre offline'!$L$2:$L$2047,'city centre offline'!$A$2:$A$2047,$A28,'city centre offline'!$B$2:$B$2047,AG$4)*AVERAGEIFS('all sales summary'!$I$2:$I$2047,'all sales summary'!$A$2:$A$2047,$A28,'all sales summary'!$B$2:$B$2047,AG$4))/((AVERAGEIFS('overall city offline'!$L$2:$L$2047,'overall city offline'!$A$2:$A$2047,$A28,'overall city offline'!$B$2:$B$2047,AG$4)*(1-AVERAGEIFS('all sales summary'!$I$2:$I$2047,'all sales summary'!$A$2:$A$2047,$A28,'all sales summary'!$B$2:$B$2047,AG$4)))+(AVERAGEIFS('city centre offline'!$L$2:$L$2047,'city centre offline'!$A$2:$A$2047,$A28,'city centre offline'!$B$2:$B$2047,AG$4)*AVERAGEIFS('all sales summary'!$I$2:$I$2047,'all sales summary'!$A$2:$A$2047,$A28,'all sales summary'!$B$2:$B$2047,AG$4)))</f>
        <v>2.1766137646769216E-2</v>
      </c>
      <c r="AH28" s="60">
        <f>(AVERAGEIFS('city centre offline'!$L$2:$L$2047,'city centre offline'!$A$2:$A$2047,$A28,'city centre offline'!$B$2:$B$2047,AH$4)*AVERAGEIFS('all sales summary'!$I$2:$I$2047,'all sales summary'!$A$2:$A$2047,$A28,'all sales summary'!$B$2:$B$2047,AH$4))/((AVERAGEIFS('overall city offline'!$L$2:$L$2047,'overall city offline'!$A$2:$A$2047,$A28,'overall city offline'!$B$2:$B$2047,AH$4)*(1-AVERAGEIFS('all sales summary'!$I$2:$I$2047,'all sales summary'!$A$2:$A$2047,$A28,'all sales summary'!$B$2:$B$2047,AH$4)))+(AVERAGEIFS('city centre offline'!$L$2:$L$2047,'city centre offline'!$A$2:$A$2047,$A28,'city centre offline'!$B$2:$B$2047,AH$4)*AVERAGEIFS('all sales summary'!$I$2:$I$2047,'all sales summary'!$A$2:$A$2047,$A28,'all sales summary'!$B$2:$B$2047,AH$4)))</f>
        <v>2.522711421433943E-2</v>
      </c>
    </row>
    <row r="29" spans="1:34" x14ac:dyDescent="0.3">
      <c r="A29" t="s">
        <v>31</v>
      </c>
      <c r="B29" s="60">
        <f>(AVERAGEIFS('city centre offline'!$L$2:$L$2047,'city centre offline'!$A$2:$A$2047,$A29,'city centre offline'!$B$2:$B$2047,B$4)*AVERAGEIFS('all sales summary'!$I$2:$I$2047,'all sales summary'!$A$2:$A$2047,$A29,'all sales summary'!$B$2:$B$2047,B$4))/((AVERAGEIFS('overall city offline'!$L$2:$L$2047,'overall city offline'!$A$2:$A$2047,$A29,'overall city offline'!$B$2:$B$2047,B$4)*(1-AVERAGEIFS('all sales summary'!$I$2:$I$2047,'all sales summary'!$A$2:$A$2047,$A29,'all sales summary'!$B$2:$B$2047,B$4)))+(AVERAGEIFS('city centre offline'!$L$2:$L$2047,'city centre offline'!$A$2:$A$2047,$A29,'city centre offline'!$B$2:$B$2047,B$4)*AVERAGEIFS('all sales summary'!$I$2:$I$2047,'all sales summary'!$A$2:$A$2047,$A29,'all sales summary'!$B$2:$B$2047,B$4)))</f>
        <v>0.20615873505008075</v>
      </c>
      <c r="C29" s="60">
        <f>(AVERAGEIFS('city centre offline'!$L$2:$L$2047,'city centre offline'!$A$2:$A$2047,$A29,'city centre offline'!$B$2:$B$2047,C$4)*AVERAGEIFS('all sales summary'!$I$2:$I$2047,'all sales summary'!$A$2:$A$2047,$A29,'all sales summary'!$B$2:$B$2047,C$4))/((AVERAGEIFS('overall city offline'!$L$2:$L$2047,'overall city offline'!$A$2:$A$2047,$A29,'overall city offline'!$B$2:$B$2047,C$4)*(1-AVERAGEIFS('all sales summary'!$I$2:$I$2047,'all sales summary'!$A$2:$A$2047,$A29,'all sales summary'!$B$2:$B$2047,C$4)))+(AVERAGEIFS('city centre offline'!$L$2:$L$2047,'city centre offline'!$A$2:$A$2047,$A29,'city centre offline'!$B$2:$B$2047,C$4)*AVERAGEIFS('all sales summary'!$I$2:$I$2047,'all sales summary'!$A$2:$A$2047,$A29,'all sales summary'!$B$2:$B$2047,C$4)))</f>
        <v>0.20373376478904406</v>
      </c>
      <c r="D29" s="60">
        <f>(AVERAGEIFS('city centre offline'!$L$2:$L$2047,'city centre offline'!$A$2:$A$2047,$A29,'city centre offline'!$B$2:$B$2047,D$4)*AVERAGEIFS('all sales summary'!$I$2:$I$2047,'all sales summary'!$A$2:$A$2047,$A29,'all sales summary'!$B$2:$B$2047,D$4))/((AVERAGEIFS('overall city offline'!$L$2:$L$2047,'overall city offline'!$A$2:$A$2047,$A29,'overall city offline'!$B$2:$B$2047,D$4)*(1-AVERAGEIFS('all sales summary'!$I$2:$I$2047,'all sales summary'!$A$2:$A$2047,$A29,'all sales summary'!$B$2:$B$2047,D$4)))+(AVERAGEIFS('city centre offline'!$L$2:$L$2047,'city centre offline'!$A$2:$A$2047,$A29,'city centre offline'!$B$2:$B$2047,D$4)*AVERAGEIFS('all sales summary'!$I$2:$I$2047,'all sales summary'!$A$2:$A$2047,$A29,'all sales summary'!$B$2:$B$2047,D$4)))</f>
        <v>0.21756683786114653</v>
      </c>
      <c r="E29" s="60">
        <f>(AVERAGEIFS('city centre offline'!$L$2:$L$2047,'city centre offline'!$A$2:$A$2047,$A29,'city centre offline'!$B$2:$B$2047,E$4)*AVERAGEIFS('all sales summary'!$I$2:$I$2047,'all sales summary'!$A$2:$A$2047,$A29,'all sales summary'!$B$2:$B$2047,E$4))/((AVERAGEIFS('overall city offline'!$L$2:$L$2047,'overall city offline'!$A$2:$A$2047,$A29,'overall city offline'!$B$2:$B$2047,E$4)*(1-AVERAGEIFS('all sales summary'!$I$2:$I$2047,'all sales summary'!$A$2:$A$2047,$A29,'all sales summary'!$B$2:$B$2047,E$4)))+(AVERAGEIFS('city centre offline'!$L$2:$L$2047,'city centre offline'!$A$2:$A$2047,$A29,'city centre offline'!$B$2:$B$2047,E$4)*AVERAGEIFS('all sales summary'!$I$2:$I$2047,'all sales summary'!$A$2:$A$2047,$A29,'all sales summary'!$B$2:$B$2047,E$4)))</f>
        <v>0.21949076811003573</v>
      </c>
      <c r="F29" s="60">
        <f>(AVERAGEIFS('city centre offline'!$L$2:$L$2047,'city centre offline'!$A$2:$A$2047,$A29,'city centre offline'!$B$2:$B$2047,F$4)*AVERAGEIFS('all sales summary'!$I$2:$I$2047,'all sales summary'!$A$2:$A$2047,$A29,'all sales summary'!$B$2:$B$2047,F$4))/((AVERAGEIFS('overall city offline'!$L$2:$L$2047,'overall city offline'!$A$2:$A$2047,$A29,'overall city offline'!$B$2:$B$2047,F$4)*(1-AVERAGEIFS('all sales summary'!$I$2:$I$2047,'all sales summary'!$A$2:$A$2047,$A29,'all sales summary'!$B$2:$B$2047,F$4)))+(AVERAGEIFS('city centre offline'!$L$2:$L$2047,'city centre offline'!$A$2:$A$2047,$A29,'city centre offline'!$B$2:$B$2047,F$4)*AVERAGEIFS('all sales summary'!$I$2:$I$2047,'all sales summary'!$A$2:$A$2047,$A29,'all sales summary'!$B$2:$B$2047,F$4)))</f>
        <v>0.21825023367707483</v>
      </c>
      <c r="G29" s="60">
        <f>(AVERAGEIFS('city centre offline'!$L$2:$L$2047,'city centre offline'!$A$2:$A$2047,$A29,'city centre offline'!$B$2:$B$2047,G$4)*AVERAGEIFS('all sales summary'!$I$2:$I$2047,'all sales summary'!$A$2:$A$2047,$A29,'all sales summary'!$B$2:$B$2047,G$4))/((AVERAGEIFS('overall city offline'!$L$2:$L$2047,'overall city offline'!$A$2:$A$2047,$A29,'overall city offline'!$B$2:$B$2047,G$4)*(1-AVERAGEIFS('all sales summary'!$I$2:$I$2047,'all sales summary'!$A$2:$A$2047,$A29,'all sales summary'!$B$2:$B$2047,G$4)))+(AVERAGEIFS('city centre offline'!$L$2:$L$2047,'city centre offline'!$A$2:$A$2047,$A29,'city centre offline'!$B$2:$B$2047,G$4)*AVERAGEIFS('all sales summary'!$I$2:$I$2047,'all sales summary'!$A$2:$A$2047,$A29,'all sales summary'!$B$2:$B$2047,G$4)))</f>
        <v>0.199762690221756</v>
      </c>
      <c r="H29" s="60">
        <f>(AVERAGEIFS('city centre offline'!$L$2:$L$2047,'city centre offline'!$A$2:$A$2047,$A29,'city centre offline'!$B$2:$B$2047,H$4)*AVERAGEIFS('all sales summary'!$I$2:$I$2047,'all sales summary'!$A$2:$A$2047,$A29,'all sales summary'!$B$2:$B$2047,H$4))/((AVERAGEIFS('overall city offline'!$L$2:$L$2047,'overall city offline'!$A$2:$A$2047,$A29,'overall city offline'!$B$2:$B$2047,H$4)*(1-AVERAGEIFS('all sales summary'!$I$2:$I$2047,'all sales summary'!$A$2:$A$2047,$A29,'all sales summary'!$B$2:$B$2047,H$4)))+(AVERAGEIFS('city centre offline'!$L$2:$L$2047,'city centre offline'!$A$2:$A$2047,$A29,'city centre offline'!$B$2:$B$2047,H$4)*AVERAGEIFS('all sales summary'!$I$2:$I$2047,'all sales summary'!$A$2:$A$2047,$A29,'all sales summary'!$B$2:$B$2047,H$4)))</f>
        <v>0.21863343237428035</v>
      </c>
      <c r="I29" s="60">
        <f>(AVERAGEIFS('city centre offline'!$L$2:$L$2047,'city centre offline'!$A$2:$A$2047,$A29,'city centre offline'!$B$2:$B$2047,I$4)*AVERAGEIFS('all sales summary'!$I$2:$I$2047,'all sales summary'!$A$2:$A$2047,$A29,'all sales summary'!$B$2:$B$2047,I$4))/((AVERAGEIFS('overall city offline'!$L$2:$L$2047,'overall city offline'!$A$2:$A$2047,$A29,'overall city offline'!$B$2:$B$2047,I$4)*(1-AVERAGEIFS('all sales summary'!$I$2:$I$2047,'all sales summary'!$A$2:$A$2047,$A29,'all sales summary'!$B$2:$B$2047,I$4)))+(AVERAGEIFS('city centre offline'!$L$2:$L$2047,'city centre offline'!$A$2:$A$2047,$A29,'city centre offline'!$B$2:$B$2047,I$4)*AVERAGEIFS('all sales summary'!$I$2:$I$2047,'all sales summary'!$A$2:$A$2047,$A29,'all sales summary'!$B$2:$B$2047,I$4)))</f>
        <v>0.2001374728339399</v>
      </c>
      <c r="J29" s="60">
        <f>(AVERAGEIFS('city centre offline'!$L$2:$L$2047,'city centre offline'!$A$2:$A$2047,$A29,'city centre offline'!$B$2:$B$2047,J$4)*AVERAGEIFS('all sales summary'!$I$2:$I$2047,'all sales summary'!$A$2:$A$2047,$A29,'all sales summary'!$B$2:$B$2047,J$4))/((AVERAGEIFS('overall city offline'!$L$2:$L$2047,'overall city offline'!$A$2:$A$2047,$A29,'overall city offline'!$B$2:$B$2047,J$4)*(1-AVERAGEIFS('all sales summary'!$I$2:$I$2047,'all sales summary'!$A$2:$A$2047,$A29,'all sales summary'!$B$2:$B$2047,J$4)))+(AVERAGEIFS('city centre offline'!$L$2:$L$2047,'city centre offline'!$A$2:$A$2047,$A29,'city centre offline'!$B$2:$B$2047,J$4)*AVERAGEIFS('all sales summary'!$I$2:$I$2047,'all sales summary'!$A$2:$A$2047,$A29,'all sales summary'!$B$2:$B$2047,J$4)))</f>
        <v>0.22057834732482923</v>
      </c>
      <c r="K29" s="60">
        <f>(AVERAGEIFS('city centre offline'!$L$2:$L$2047,'city centre offline'!$A$2:$A$2047,$A29,'city centre offline'!$B$2:$B$2047,K$4)*AVERAGEIFS('all sales summary'!$I$2:$I$2047,'all sales summary'!$A$2:$A$2047,$A29,'all sales summary'!$B$2:$B$2047,K$4))/((AVERAGEIFS('overall city offline'!$L$2:$L$2047,'overall city offline'!$A$2:$A$2047,$A29,'overall city offline'!$B$2:$B$2047,K$4)*(1-AVERAGEIFS('all sales summary'!$I$2:$I$2047,'all sales summary'!$A$2:$A$2047,$A29,'all sales summary'!$B$2:$B$2047,K$4)))+(AVERAGEIFS('city centre offline'!$L$2:$L$2047,'city centre offline'!$A$2:$A$2047,$A29,'city centre offline'!$B$2:$B$2047,K$4)*AVERAGEIFS('all sales summary'!$I$2:$I$2047,'all sales summary'!$A$2:$A$2047,$A29,'all sales summary'!$B$2:$B$2047,K$4)))</f>
        <v>0.22377181342680941</v>
      </c>
      <c r="L29" s="60">
        <f>(AVERAGEIFS('city centre offline'!$L$2:$L$2047,'city centre offline'!$A$2:$A$2047,$A29,'city centre offline'!$B$2:$B$2047,L$4)*AVERAGEIFS('all sales summary'!$I$2:$I$2047,'all sales summary'!$A$2:$A$2047,$A29,'all sales summary'!$B$2:$B$2047,L$4))/((AVERAGEIFS('overall city offline'!$L$2:$L$2047,'overall city offline'!$A$2:$A$2047,$A29,'overall city offline'!$B$2:$B$2047,L$4)*(1-AVERAGEIFS('all sales summary'!$I$2:$I$2047,'all sales summary'!$A$2:$A$2047,$A29,'all sales summary'!$B$2:$B$2047,L$4)))+(AVERAGEIFS('city centre offline'!$L$2:$L$2047,'city centre offline'!$A$2:$A$2047,$A29,'city centre offline'!$B$2:$B$2047,L$4)*AVERAGEIFS('all sales summary'!$I$2:$I$2047,'all sales summary'!$A$2:$A$2047,$A29,'all sales summary'!$B$2:$B$2047,L$4)))</f>
        <v>0.22319336918655752</v>
      </c>
      <c r="M29" s="60">
        <f>(AVERAGEIFS('city centre offline'!$L$2:$L$2047,'city centre offline'!$A$2:$A$2047,$A29,'city centre offline'!$B$2:$B$2047,M$4)*AVERAGEIFS('all sales summary'!$I$2:$I$2047,'all sales summary'!$A$2:$A$2047,$A29,'all sales summary'!$B$2:$B$2047,M$4))/((AVERAGEIFS('overall city offline'!$L$2:$L$2047,'overall city offline'!$A$2:$A$2047,$A29,'overall city offline'!$B$2:$B$2047,M$4)*(1-AVERAGEIFS('all sales summary'!$I$2:$I$2047,'all sales summary'!$A$2:$A$2047,$A29,'all sales summary'!$B$2:$B$2047,M$4)))+(AVERAGEIFS('city centre offline'!$L$2:$L$2047,'city centre offline'!$A$2:$A$2047,$A29,'city centre offline'!$B$2:$B$2047,M$4)*AVERAGEIFS('all sales summary'!$I$2:$I$2047,'all sales summary'!$A$2:$A$2047,$A29,'all sales summary'!$B$2:$B$2047,M$4)))</f>
        <v>0.22679145767666423</v>
      </c>
      <c r="N29" s="60">
        <f>(AVERAGEIFS('city centre offline'!$L$2:$L$2047,'city centre offline'!$A$2:$A$2047,$A29,'city centre offline'!$B$2:$B$2047,N$4)*AVERAGEIFS('all sales summary'!$I$2:$I$2047,'all sales summary'!$A$2:$A$2047,$A29,'all sales summary'!$B$2:$B$2047,N$4))/((AVERAGEIFS('overall city offline'!$L$2:$L$2047,'overall city offline'!$A$2:$A$2047,$A29,'overall city offline'!$B$2:$B$2047,N$4)*(1-AVERAGEIFS('all sales summary'!$I$2:$I$2047,'all sales summary'!$A$2:$A$2047,$A29,'all sales summary'!$B$2:$B$2047,N$4)))+(AVERAGEIFS('city centre offline'!$L$2:$L$2047,'city centre offline'!$A$2:$A$2047,$A29,'city centre offline'!$B$2:$B$2047,N$4)*AVERAGEIFS('all sales summary'!$I$2:$I$2047,'all sales summary'!$A$2:$A$2047,$A29,'all sales summary'!$B$2:$B$2047,N$4)))</f>
        <v>0.22280857242590288</v>
      </c>
      <c r="O29" s="60">
        <f>(AVERAGEIFS('city centre offline'!$L$2:$L$2047,'city centre offline'!$A$2:$A$2047,$A29,'city centre offline'!$B$2:$B$2047,O$4)*AVERAGEIFS('all sales summary'!$I$2:$I$2047,'all sales summary'!$A$2:$A$2047,$A29,'all sales summary'!$B$2:$B$2047,O$4))/((AVERAGEIFS('overall city offline'!$L$2:$L$2047,'overall city offline'!$A$2:$A$2047,$A29,'overall city offline'!$B$2:$B$2047,O$4)*(1-AVERAGEIFS('all sales summary'!$I$2:$I$2047,'all sales summary'!$A$2:$A$2047,$A29,'all sales summary'!$B$2:$B$2047,O$4)))+(AVERAGEIFS('city centre offline'!$L$2:$L$2047,'city centre offline'!$A$2:$A$2047,$A29,'city centre offline'!$B$2:$B$2047,O$4)*AVERAGEIFS('all sales summary'!$I$2:$I$2047,'all sales summary'!$A$2:$A$2047,$A29,'all sales summary'!$B$2:$B$2047,O$4)))</f>
        <v>0.22048881000973022</v>
      </c>
      <c r="P29" s="60">
        <f>(AVERAGEIFS('city centre offline'!$L$2:$L$2047,'city centre offline'!$A$2:$A$2047,$A29,'city centre offline'!$B$2:$B$2047,P$4)*AVERAGEIFS('all sales summary'!$I$2:$I$2047,'all sales summary'!$A$2:$A$2047,$A29,'all sales summary'!$B$2:$B$2047,P$4))/((AVERAGEIFS('overall city offline'!$L$2:$L$2047,'overall city offline'!$A$2:$A$2047,$A29,'overall city offline'!$B$2:$B$2047,P$4)*(1-AVERAGEIFS('all sales summary'!$I$2:$I$2047,'all sales summary'!$A$2:$A$2047,$A29,'all sales summary'!$B$2:$B$2047,P$4)))+(AVERAGEIFS('city centre offline'!$L$2:$L$2047,'city centre offline'!$A$2:$A$2047,$A29,'city centre offline'!$B$2:$B$2047,P$4)*AVERAGEIFS('all sales summary'!$I$2:$I$2047,'all sales summary'!$A$2:$A$2047,$A29,'all sales summary'!$B$2:$B$2047,P$4)))</f>
        <v>0.20041473027768988</v>
      </c>
      <c r="Q29" s="60">
        <f>(AVERAGEIFS('city centre offline'!$L$2:$L$2047,'city centre offline'!$A$2:$A$2047,$A29,'city centre offline'!$B$2:$B$2047,Q$4)*AVERAGEIFS('all sales summary'!$I$2:$I$2047,'all sales summary'!$A$2:$A$2047,$A29,'all sales summary'!$B$2:$B$2047,Q$4))/((AVERAGEIFS('overall city offline'!$L$2:$L$2047,'overall city offline'!$A$2:$A$2047,$A29,'overall city offline'!$B$2:$B$2047,Q$4)*(1-AVERAGEIFS('all sales summary'!$I$2:$I$2047,'all sales summary'!$A$2:$A$2047,$A29,'all sales summary'!$B$2:$B$2047,Q$4)))+(AVERAGEIFS('city centre offline'!$L$2:$L$2047,'city centre offline'!$A$2:$A$2047,$A29,'city centre offline'!$B$2:$B$2047,Q$4)*AVERAGEIFS('all sales summary'!$I$2:$I$2047,'all sales summary'!$A$2:$A$2047,$A29,'all sales summary'!$B$2:$B$2047,Q$4)))</f>
        <v>0.18572293855266742</v>
      </c>
      <c r="R29" s="60">
        <f>(AVERAGEIFS('city centre offline'!$L$2:$L$2047,'city centre offline'!$A$2:$A$2047,$A29,'city centre offline'!$B$2:$B$2047,R$4)*AVERAGEIFS('all sales summary'!$I$2:$I$2047,'all sales summary'!$A$2:$A$2047,$A29,'all sales summary'!$B$2:$B$2047,R$4))/((AVERAGEIFS('overall city offline'!$L$2:$L$2047,'overall city offline'!$A$2:$A$2047,$A29,'overall city offline'!$B$2:$B$2047,R$4)*(1-AVERAGEIFS('all sales summary'!$I$2:$I$2047,'all sales summary'!$A$2:$A$2047,$A29,'all sales summary'!$B$2:$B$2047,R$4)))+(AVERAGEIFS('city centre offline'!$L$2:$L$2047,'city centre offline'!$A$2:$A$2047,$A29,'city centre offline'!$B$2:$B$2047,R$4)*AVERAGEIFS('all sales summary'!$I$2:$I$2047,'all sales summary'!$A$2:$A$2047,$A29,'all sales summary'!$B$2:$B$2047,R$4)))</f>
        <v>0.18741342468216082</v>
      </c>
      <c r="S29" s="60">
        <f>(AVERAGEIFS('city centre offline'!$L$2:$L$2047,'city centre offline'!$A$2:$A$2047,$A29,'city centre offline'!$B$2:$B$2047,S$4)*AVERAGEIFS('all sales summary'!$I$2:$I$2047,'all sales summary'!$A$2:$A$2047,$A29,'all sales summary'!$B$2:$B$2047,S$4))/((AVERAGEIFS('overall city offline'!$L$2:$L$2047,'overall city offline'!$A$2:$A$2047,$A29,'overall city offline'!$B$2:$B$2047,S$4)*(1-AVERAGEIFS('all sales summary'!$I$2:$I$2047,'all sales summary'!$A$2:$A$2047,$A29,'all sales summary'!$B$2:$B$2047,S$4)))+(AVERAGEIFS('city centre offline'!$L$2:$L$2047,'city centre offline'!$A$2:$A$2047,$A29,'city centre offline'!$B$2:$B$2047,S$4)*AVERAGEIFS('all sales summary'!$I$2:$I$2047,'all sales summary'!$A$2:$A$2047,$A29,'all sales summary'!$B$2:$B$2047,S$4)))</f>
        <v>0.19271660707444774</v>
      </c>
      <c r="T29" s="60">
        <f>(AVERAGEIFS('city centre offline'!$L$2:$L$2047,'city centre offline'!$A$2:$A$2047,$A29,'city centre offline'!$B$2:$B$2047,T$4)*AVERAGEIFS('all sales summary'!$I$2:$I$2047,'all sales summary'!$A$2:$A$2047,$A29,'all sales summary'!$B$2:$B$2047,T$4))/((AVERAGEIFS('overall city offline'!$L$2:$L$2047,'overall city offline'!$A$2:$A$2047,$A29,'overall city offline'!$B$2:$B$2047,T$4)*(1-AVERAGEIFS('all sales summary'!$I$2:$I$2047,'all sales summary'!$A$2:$A$2047,$A29,'all sales summary'!$B$2:$B$2047,T$4)))+(AVERAGEIFS('city centre offline'!$L$2:$L$2047,'city centre offline'!$A$2:$A$2047,$A29,'city centre offline'!$B$2:$B$2047,T$4)*AVERAGEIFS('all sales summary'!$I$2:$I$2047,'all sales summary'!$A$2:$A$2047,$A29,'all sales summary'!$B$2:$B$2047,T$4)))</f>
        <v>0.19683439265489619</v>
      </c>
      <c r="U29" s="60">
        <f>(AVERAGEIFS('city centre offline'!$L$2:$L$2047,'city centre offline'!$A$2:$A$2047,$A29,'city centre offline'!$B$2:$B$2047,U$4)*AVERAGEIFS('all sales summary'!$I$2:$I$2047,'all sales summary'!$A$2:$A$2047,$A29,'all sales summary'!$B$2:$B$2047,U$4))/((AVERAGEIFS('overall city offline'!$L$2:$L$2047,'overall city offline'!$A$2:$A$2047,$A29,'overall city offline'!$B$2:$B$2047,U$4)*(1-AVERAGEIFS('all sales summary'!$I$2:$I$2047,'all sales summary'!$A$2:$A$2047,$A29,'all sales summary'!$B$2:$B$2047,U$4)))+(AVERAGEIFS('city centre offline'!$L$2:$L$2047,'city centre offline'!$A$2:$A$2047,$A29,'city centre offline'!$B$2:$B$2047,U$4)*AVERAGEIFS('all sales summary'!$I$2:$I$2047,'all sales summary'!$A$2:$A$2047,$A29,'all sales summary'!$B$2:$B$2047,U$4)))</f>
        <v>0.20232379313066107</v>
      </c>
      <c r="V29" s="60">
        <f>(AVERAGEIFS('city centre offline'!$L$2:$L$2047,'city centre offline'!$A$2:$A$2047,$A29,'city centre offline'!$B$2:$B$2047,V$4)*AVERAGEIFS('all sales summary'!$I$2:$I$2047,'all sales summary'!$A$2:$A$2047,$A29,'all sales summary'!$B$2:$B$2047,V$4))/((AVERAGEIFS('overall city offline'!$L$2:$L$2047,'overall city offline'!$A$2:$A$2047,$A29,'overall city offline'!$B$2:$B$2047,V$4)*(1-AVERAGEIFS('all sales summary'!$I$2:$I$2047,'all sales summary'!$A$2:$A$2047,$A29,'all sales summary'!$B$2:$B$2047,V$4)))+(AVERAGEIFS('city centre offline'!$L$2:$L$2047,'city centre offline'!$A$2:$A$2047,$A29,'city centre offline'!$B$2:$B$2047,V$4)*AVERAGEIFS('all sales summary'!$I$2:$I$2047,'all sales summary'!$A$2:$A$2047,$A29,'all sales summary'!$B$2:$B$2047,V$4)))</f>
        <v>0.20819244051317318</v>
      </c>
      <c r="W29" s="60">
        <f>(AVERAGEIFS('city centre offline'!$L$2:$L$2047,'city centre offline'!$A$2:$A$2047,$A29,'city centre offline'!$B$2:$B$2047,W$4)*AVERAGEIFS('all sales summary'!$I$2:$I$2047,'all sales summary'!$A$2:$A$2047,$A29,'all sales summary'!$B$2:$B$2047,W$4))/((AVERAGEIFS('overall city offline'!$L$2:$L$2047,'overall city offline'!$A$2:$A$2047,$A29,'overall city offline'!$B$2:$B$2047,W$4)*(1-AVERAGEIFS('all sales summary'!$I$2:$I$2047,'all sales summary'!$A$2:$A$2047,$A29,'all sales summary'!$B$2:$B$2047,W$4)))+(AVERAGEIFS('city centre offline'!$L$2:$L$2047,'city centre offline'!$A$2:$A$2047,$A29,'city centre offline'!$B$2:$B$2047,W$4)*AVERAGEIFS('all sales summary'!$I$2:$I$2047,'all sales summary'!$A$2:$A$2047,$A29,'all sales summary'!$B$2:$B$2047,W$4)))</f>
        <v>0.20639306709382277</v>
      </c>
      <c r="X29" s="60">
        <f>(AVERAGEIFS('city centre offline'!$L$2:$L$2047,'city centre offline'!$A$2:$A$2047,$A29,'city centre offline'!$B$2:$B$2047,X$4)*AVERAGEIFS('all sales summary'!$I$2:$I$2047,'all sales summary'!$A$2:$A$2047,$A29,'all sales summary'!$B$2:$B$2047,X$4))/((AVERAGEIFS('overall city offline'!$L$2:$L$2047,'overall city offline'!$A$2:$A$2047,$A29,'overall city offline'!$B$2:$B$2047,X$4)*(1-AVERAGEIFS('all sales summary'!$I$2:$I$2047,'all sales summary'!$A$2:$A$2047,$A29,'all sales summary'!$B$2:$B$2047,X$4)))+(AVERAGEIFS('city centre offline'!$L$2:$L$2047,'city centre offline'!$A$2:$A$2047,$A29,'city centre offline'!$B$2:$B$2047,X$4)*AVERAGEIFS('all sales summary'!$I$2:$I$2047,'all sales summary'!$A$2:$A$2047,$A29,'all sales summary'!$B$2:$B$2047,X$4)))</f>
        <v>0.2098549900418685</v>
      </c>
      <c r="Y29" s="60">
        <f>(AVERAGEIFS('city centre offline'!$L$2:$L$2047,'city centre offline'!$A$2:$A$2047,$A29,'city centre offline'!$B$2:$B$2047,Y$4)*AVERAGEIFS('all sales summary'!$I$2:$I$2047,'all sales summary'!$A$2:$A$2047,$A29,'all sales summary'!$B$2:$B$2047,Y$4))/((AVERAGEIFS('overall city offline'!$L$2:$L$2047,'overall city offline'!$A$2:$A$2047,$A29,'overall city offline'!$B$2:$B$2047,Y$4)*(1-AVERAGEIFS('all sales summary'!$I$2:$I$2047,'all sales summary'!$A$2:$A$2047,$A29,'all sales summary'!$B$2:$B$2047,Y$4)))+(AVERAGEIFS('city centre offline'!$L$2:$L$2047,'city centre offline'!$A$2:$A$2047,$A29,'city centre offline'!$B$2:$B$2047,Y$4)*AVERAGEIFS('all sales summary'!$I$2:$I$2047,'all sales summary'!$A$2:$A$2047,$A29,'all sales summary'!$B$2:$B$2047,Y$4)))</f>
        <v>0.21037976001416137</v>
      </c>
      <c r="Z29" s="60">
        <f>(AVERAGEIFS('city centre offline'!$L$2:$L$2047,'city centre offline'!$A$2:$A$2047,$A29,'city centre offline'!$B$2:$B$2047,Z$4)*AVERAGEIFS('all sales summary'!$I$2:$I$2047,'all sales summary'!$A$2:$A$2047,$A29,'all sales summary'!$B$2:$B$2047,Z$4))/((AVERAGEIFS('overall city offline'!$L$2:$L$2047,'overall city offline'!$A$2:$A$2047,$A29,'overall city offline'!$B$2:$B$2047,Z$4)*(1-AVERAGEIFS('all sales summary'!$I$2:$I$2047,'all sales summary'!$A$2:$A$2047,$A29,'all sales summary'!$B$2:$B$2047,Z$4)))+(AVERAGEIFS('city centre offline'!$L$2:$L$2047,'city centre offline'!$A$2:$A$2047,$A29,'city centre offline'!$B$2:$B$2047,Z$4)*AVERAGEIFS('all sales summary'!$I$2:$I$2047,'all sales summary'!$A$2:$A$2047,$A29,'all sales summary'!$B$2:$B$2047,Z$4)))</f>
        <v>0.2022614108166251</v>
      </c>
      <c r="AA29" s="60">
        <f>(AVERAGEIFS('city centre offline'!$L$2:$L$2047,'city centre offline'!$A$2:$A$2047,$A29,'city centre offline'!$B$2:$B$2047,AA$4)*AVERAGEIFS('all sales summary'!$I$2:$I$2047,'all sales summary'!$A$2:$A$2047,$A29,'all sales summary'!$B$2:$B$2047,AA$4))/((AVERAGEIFS('overall city offline'!$L$2:$L$2047,'overall city offline'!$A$2:$A$2047,$A29,'overall city offline'!$B$2:$B$2047,AA$4)*(1-AVERAGEIFS('all sales summary'!$I$2:$I$2047,'all sales summary'!$A$2:$A$2047,$A29,'all sales summary'!$B$2:$B$2047,AA$4)))+(AVERAGEIFS('city centre offline'!$L$2:$L$2047,'city centre offline'!$A$2:$A$2047,$A29,'city centre offline'!$B$2:$B$2047,AA$4)*AVERAGEIFS('all sales summary'!$I$2:$I$2047,'all sales summary'!$A$2:$A$2047,$A29,'all sales summary'!$B$2:$B$2047,AA$4)))</f>
        <v>0.20217088464099264</v>
      </c>
      <c r="AB29" s="60">
        <f>(AVERAGEIFS('city centre offline'!$L$2:$L$2047,'city centre offline'!$A$2:$A$2047,$A29,'city centre offline'!$B$2:$B$2047,AB$4)*AVERAGEIFS('all sales summary'!$I$2:$I$2047,'all sales summary'!$A$2:$A$2047,$A29,'all sales summary'!$B$2:$B$2047,AB$4))/((AVERAGEIFS('overall city offline'!$L$2:$L$2047,'overall city offline'!$A$2:$A$2047,$A29,'overall city offline'!$B$2:$B$2047,AB$4)*(1-AVERAGEIFS('all sales summary'!$I$2:$I$2047,'all sales summary'!$A$2:$A$2047,$A29,'all sales summary'!$B$2:$B$2047,AB$4)))+(AVERAGEIFS('city centre offline'!$L$2:$L$2047,'city centre offline'!$A$2:$A$2047,$A29,'city centre offline'!$B$2:$B$2047,AB$4)*AVERAGEIFS('all sales summary'!$I$2:$I$2047,'all sales summary'!$A$2:$A$2047,$A29,'all sales summary'!$B$2:$B$2047,AB$4)))</f>
        <v>0.20769095620149497</v>
      </c>
      <c r="AC29" s="60">
        <f>(AVERAGEIFS('city centre offline'!$L$2:$L$2047,'city centre offline'!$A$2:$A$2047,$A29,'city centre offline'!$B$2:$B$2047,AC$4)*AVERAGEIFS('all sales summary'!$I$2:$I$2047,'all sales summary'!$A$2:$A$2047,$A29,'all sales summary'!$B$2:$B$2047,AC$4))/((AVERAGEIFS('overall city offline'!$L$2:$L$2047,'overall city offline'!$A$2:$A$2047,$A29,'overall city offline'!$B$2:$B$2047,AC$4)*(1-AVERAGEIFS('all sales summary'!$I$2:$I$2047,'all sales summary'!$A$2:$A$2047,$A29,'all sales summary'!$B$2:$B$2047,AC$4)))+(AVERAGEIFS('city centre offline'!$L$2:$L$2047,'city centre offline'!$A$2:$A$2047,$A29,'city centre offline'!$B$2:$B$2047,AC$4)*AVERAGEIFS('all sales summary'!$I$2:$I$2047,'all sales summary'!$A$2:$A$2047,$A29,'all sales summary'!$B$2:$B$2047,AC$4)))</f>
        <v>0.20346686744843168</v>
      </c>
      <c r="AD29" s="60">
        <f>(AVERAGEIFS('city centre offline'!$L$2:$L$2047,'city centre offline'!$A$2:$A$2047,$A29,'city centre offline'!$B$2:$B$2047,AD$4)*AVERAGEIFS('all sales summary'!$I$2:$I$2047,'all sales summary'!$A$2:$A$2047,$A29,'all sales summary'!$B$2:$B$2047,AD$4))/((AVERAGEIFS('overall city offline'!$L$2:$L$2047,'overall city offline'!$A$2:$A$2047,$A29,'overall city offline'!$B$2:$B$2047,AD$4)*(1-AVERAGEIFS('all sales summary'!$I$2:$I$2047,'all sales summary'!$A$2:$A$2047,$A29,'all sales summary'!$B$2:$B$2047,AD$4)))+(AVERAGEIFS('city centre offline'!$L$2:$L$2047,'city centre offline'!$A$2:$A$2047,$A29,'city centre offline'!$B$2:$B$2047,AD$4)*AVERAGEIFS('all sales summary'!$I$2:$I$2047,'all sales summary'!$A$2:$A$2047,$A29,'all sales summary'!$B$2:$B$2047,AD$4)))</f>
        <v>0.2047949061534477</v>
      </c>
      <c r="AE29" s="60">
        <f>(AVERAGEIFS('city centre offline'!$L$2:$L$2047,'city centre offline'!$A$2:$A$2047,$A29,'city centre offline'!$B$2:$B$2047,AE$4)*AVERAGEIFS('all sales summary'!$I$2:$I$2047,'all sales summary'!$A$2:$A$2047,$A29,'all sales summary'!$B$2:$B$2047,AE$4))/((AVERAGEIFS('overall city offline'!$L$2:$L$2047,'overall city offline'!$A$2:$A$2047,$A29,'overall city offline'!$B$2:$B$2047,AE$4)*(1-AVERAGEIFS('all sales summary'!$I$2:$I$2047,'all sales summary'!$A$2:$A$2047,$A29,'all sales summary'!$B$2:$B$2047,AE$4)))+(AVERAGEIFS('city centre offline'!$L$2:$L$2047,'city centre offline'!$A$2:$A$2047,$A29,'city centre offline'!$B$2:$B$2047,AE$4)*AVERAGEIFS('all sales summary'!$I$2:$I$2047,'all sales summary'!$A$2:$A$2047,$A29,'all sales summary'!$B$2:$B$2047,AE$4)))</f>
        <v>0.20460725998945731</v>
      </c>
      <c r="AF29" s="60">
        <f>(AVERAGEIFS('city centre offline'!$L$2:$L$2047,'city centre offline'!$A$2:$A$2047,$A29,'city centre offline'!$B$2:$B$2047,AF$4)*AVERAGEIFS('all sales summary'!$I$2:$I$2047,'all sales summary'!$A$2:$A$2047,$A29,'all sales summary'!$B$2:$B$2047,AF$4))/((AVERAGEIFS('overall city offline'!$L$2:$L$2047,'overall city offline'!$A$2:$A$2047,$A29,'overall city offline'!$B$2:$B$2047,AF$4)*(1-AVERAGEIFS('all sales summary'!$I$2:$I$2047,'all sales summary'!$A$2:$A$2047,$A29,'all sales summary'!$B$2:$B$2047,AF$4)))+(AVERAGEIFS('city centre offline'!$L$2:$L$2047,'city centre offline'!$A$2:$A$2047,$A29,'city centre offline'!$B$2:$B$2047,AF$4)*AVERAGEIFS('all sales summary'!$I$2:$I$2047,'all sales summary'!$A$2:$A$2047,$A29,'all sales summary'!$B$2:$B$2047,AF$4)))</f>
        <v>0.20484075385104247</v>
      </c>
      <c r="AG29" s="60">
        <f>(AVERAGEIFS('city centre offline'!$L$2:$L$2047,'city centre offline'!$A$2:$A$2047,$A29,'city centre offline'!$B$2:$B$2047,AG$4)*AVERAGEIFS('all sales summary'!$I$2:$I$2047,'all sales summary'!$A$2:$A$2047,$A29,'all sales summary'!$B$2:$B$2047,AG$4))/((AVERAGEIFS('overall city offline'!$L$2:$L$2047,'overall city offline'!$A$2:$A$2047,$A29,'overall city offline'!$B$2:$B$2047,AG$4)*(1-AVERAGEIFS('all sales summary'!$I$2:$I$2047,'all sales summary'!$A$2:$A$2047,$A29,'all sales summary'!$B$2:$B$2047,AG$4)))+(AVERAGEIFS('city centre offline'!$L$2:$L$2047,'city centre offline'!$A$2:$A$2047,$A29,'city centre offline'!$B$2:$B$2047,AG$4)*AVERAGEIFS('all sales summary'!$I$2:$I$2047,'all sales summary'!$A$2:$A$2047,$A29,'all sales summary'!$B$2:$B$2047,AG$4)))</f>
        <v>0.2079279308954865</v>
      </c>
      <c r="AH29" s="60">
        <f>(AVERAGEIFS('city centre offline'!$L$2:$L$2047,'city centre offline'!$A$2:$A$2047,$A29,'city centre offline'!$B$2:$B$2047,AH$4)*AVERAGEIFS('all sales summary'!$I$2:$I$2047,'all sales summary'!$A$2:$A$2047,$A29,'all sales summary'!$B$2:$B$2047,AH$4))/((AVERAGEIFS('overall city offline'!$L$2:$L$2047,'overall city offline'!$A$2:$A$2047,$A29,'overall city offline'!$B$2:$B$2047,AH$4)*(1-AVERAGEIFS('all sales summary'!$I$2:$I$2047,'all sales summary'!$A$2:$A$2047,$A29,'all sales summary'!$B$2:$B$2047,AH$4)))+(AVERAGEIFS('city centre offline'!$L$2:$L$2047,'city centre offline'!$A$2:$A$2047,$A29,'city centre offline'!$B$2:$B$2047,AH$4)*AVERAGEIFS('all sales summary'!$I$2:$I$2047,'all sales summary'!$A$2:$A$2047,$A29,'all sales summary'!$B$2:$B$2047,AH$4)))</f>
        <v>0.20873547770674786</v>
      </c>
    </row>
    <row r="30" spans="1:34" x14ac:dyDescent="0.3">
      <c r="A30" t="s">
        <v>32</v>
      </c>
      <c r="B30" s="60">
        <f>(AVERAGEIFS('city centre offline'!$L$2:$L$2047,'city centre offline'!$A$2:$A$2047,$A30,'city centre offline'!$B$2:$B$2047,B$4)*AVERAGEIFS('all sales summary'!$I$2:$I$2047,'all sales summary'!$A$2:$A$2047,$A30,'all sales summary'!$B$2:$B$2047,B$4))/((AVERAGEIFS('overall city offline'!$L$2:$L$2047,'overall city offline'!$A$2:$A$2047,$A30,'overall city offline'!$B$2:$B$2047,B$4)*(1-AVERAGEIFS('all sales summary'!$I$2:$I$2047,'all sales summary'!$A$2:$A$2047,$A30,'all sales summary'!$B$2:$B$2047,B$4)))+(AVERAGEIFS('city centre offline'!$L$2:$L$2047,'city centre offline'!$A$2:$A$2047,$A30,'city centre offline'!$B$2:$B$2047,B$4)*AVERAGEIFS('all sales summary'!$I$2:$I$2047,'all sales summary'!$A$2:$A$2047,$A30,'all sales summary'!$B$2:$B$2047,B$4)))</f>
        <v>0.21410889443691436</v>
      </c>
      <c r="C30" s="60">
        <f>(AVERAGEIFS('city centre offline'!$L$2:$L$2047,'city centre offline'!$A$2:$A$2047,$A30,'city centre offline'!$B$2:$B$2047,C$4)*AVERAGEIFS('all sales summary'!$I$2:$I$2047,'all sales summary'!$A$2:$A$2047,$A30,'all sales summary'!$B$2:$B$2047,C$4))/((AVERAGEIFS('overall city offline'!$L$2:$L$2047,'overall city offline'!$A$2:$A$2047,$A30,'overall city offline'!$B$2:$B$2047,C$4)*(1-AVERAGEIFS('all sales summary'!$I$2:$I$2047,'all sales summary'!$A$2:$A$2047,$A30,'all sales summary'!$B$2:$B$2047,C$4)))+(AVERAGEIFS('city centre offline'!$L$2:$L$2047,'city centre offline'!$A$2:$A$2047,$A30,'city centre offline'!$B$2:$B$2047,C$4)*AVERAGEIFS('all sales summary'!$I$2:$I$2047,'all sales summary'!$A$2:$A$2047,$A30,'all sales summary'!$B$2:$B$2047,C$4)))</f>
        <v>0.21440483303510158</v>
      </c>
      <c r="D30" s="60">
        <f>(AVERAGEIFS('city centre offline'!$L$2:$L$2047,'city centre offline'!$A$2:$A$2047,$A30,'city centre offline'!$B$2:$B$2047,D$4)*AVERAGEIFS('all sales summary'!$I$2:$I$2047,'all sales summary'!$A$2:$A$2047,$A30,'all sales summary'!$B$2:$B$2047,D$4))/((AVERAGEIFS('overall city offline'!$L$2:$L$2047,'overall city offline'!$A$2:$A$2047,$A30,'overall city offline'!$B$2:$B$2047,D$4)*(1-AVERAGEIFS('all sales summary'!$I$2:$I$2047,'all sales summary'!$A$2:$A$2047,$A30,'all sales summary'!$B$2:$B$2047,D$4)))+(AVERAGEIFS('city centre offline'!$L$2:$L$2047,'city centre offline'!$A$2:$A$2047,$A30,'city centre offline'!$B$2:$B$2047,D$4)*AVERAGEIFS('all sales summary'!$I$2:$I$2047,'all sales summary'!$A$2:$A$2047,$A30,'all sales summary'!$B$2:$B$2047,D$4)))</f>
        <v>0.21510232032981691</v>
      </c>
      <c r="E30" s="60">
        <f>(AVERAGEIFS('city centre offline'!$L$2:$L$2047,'city centre offline'!$A$2:$A$2047,$A30,'city centre offline'!$B$2:$B$2047,E$4)*AVERAGEIFS('all sales summary'!$I$2:$I$2047,'all sales summary'!$A$2:$A$2047,$A30,'all sales summary'!$B$2:$B$2047,E$4))/((AVERAGEIFS('overall city offline'!$L$2:$L$2047,'overall city offline'!$A$2:$A$2047,$A30,'overall city offline'!$B$2:$B$2047,E$4)*(1-AVERAGEIFS('all sales summary'!$I$2:$I$2047,'all sales summary'!$A$2:$A$2047,$A30,'all sales summary'!$B$2:$B$2047,E$4)))+(AVERAGEIFS('city centre offline'!$L$2:$L$2047,'city centre offline'!$A$2:$A$2047,$A30,'city centre offline'!$B$2:$B$2047,E$4)*AVERAGEIFS('all sales summary'!$I$2:$I$2047,'all sales summary'!$A$2:$A$2047,$A30,'all sales summary'!$B$2:$B$2047,E$4)))</f>
        <v>0.21295266286298714</v>
      </c>
      <c r="F30" s="60">
        <f>(AVERAGEIFS('city centre offline'!$L$2:$L$2047,'city centre offline'!$A$2:$A$2047,$A30,'city centre offline'!$B$2:$B$2047,F$4)*AVERAGEIFS('all sales summary'!$I$2:$I$2047,'all sales summary'!$A$2:$A$2047,$A30,'all sales summary'!$B$2:$B$2047,F$4))/((AVERAGEIFS('overall city offline'!$L$2:$L$2047,'overall city offline'!$A$2:$A$2047,$A30,'overall city offline'!$B$2:$B$2047,F$4)*(1-AVERAGEIFS('all sales summary'!$I$2:$I$2047,'all sales summary'!$A$2:$A$2047,$A30,'all sales summary'!$B$2:$B$2047,F$4)))+(AVERAGEIFS('city centre offline'!$L$2:$L$2047,'city centre offline'!$A$2:$A$2047,$A30,'city centre offline'!$B$2:$B$2047,F$4)*AVERAGEIFS('all sales summary'!$I$2:$I$2047,'all sales summary'!$A$2:$A$2047,$A30,'all sales summary'!$B$2:$B$2047,F$4)))</f>
        <v>0.21280045927740682</v>
      </c>
      <c r="G30" s="60">
        <f>(AVERAGEIFS('city centre offline'!$L$2:$L$2047,'city centre offline'!$A$2:$A$2047,$A30,'city centre offline'!$B$2:$B$2047,G$4)*AVERAGEIFS('all sales summary'!$I$2:$I$2047,'all sales summary'!$A$2:$A$2047,$A30,'all sales summary'!$B$2:$B$2047,G$4))/((AVERAGEIFS('overall city offline'!$L$2:$L$2047,'overall city offline'!$A$2:$A$2047,$A30,'overall city offline'!$B$2:$B$2047,G$4)*(1-AVERAGEIFS('all sales summary'!$I$2:$I$2047,'all sales summary'!$A$2:$A$2047,$A30,'all sales summary'!$B$2:$B$2047,G$4)))+(AVERAGEIFS('city centre offline'!$L$2:$L$2047,'city centre offline'!$A$2:$A$2047,$A30,'city centre offline'!$B$2:$B$2047,G$4)*AVERAGEIFS('all sales summary'!$I$2:$I$2047,'all sales summary'!$A$2:$A$2047,$A30,'all sales summary'!$B$2:$B$2047,G$4)))</f>
        <v>0.20626022766151622</v>
      </c>
      <c r="H30" s="60">
        <f>(AVERAGEIFS('city centre offline'!$L$2:$L$2047,'city centre offline'!$A$2:$A$2047,$A30,'city centre offline'!$B$2:$B$2047,H$4)*AVERAGEIFS('all sales summary'!$I$2:$I$2047,'all sales summary'!$A$2:$A$2047,$A30,'all sales summary'!$B$2:$B$2047,H$4))/((AVERAGEIFS('overall city offline'!$L$2:$L$2047,'overall city offline'!$A$2:$A$2047,$A30,'overall city offline'!$B$2:$B$2047,H$4)*(1-AVERAGEIFS('all sales summary'!$I$2:$I$2047,'all sales summary'!$A$2:$A$2047,$A30,'all sales summary'!$B$2:$B$2047,H$4)))+(AVERAGEIFS('city centre offline'!$L$2:$L$2047,'city centre offline'!$A$2:$A$2047,$A30,'city centre offline'!$B$2:$B$2047,H$4)*AVERAGEIFS('all sales summary'!$I$2:$I$2047,'all sales summary'!$A$2:$A$2047,$A30,'all sales summary'!$B$2:$B$2047,H$4)))</f>
        <v>0.20523997192941221</v>
      </c>
      <c r="I30" s="60">
        <f>(AVERAGEIFS('city centre offline'!$L$2:$L$2047,'city centre offline'!$A$2:$A$2047,$A30,'city centre offline'!$B$2:$B$2047,I$4)*AVERAGEIFS('all sales summary'!$I$2:$I$2047,'all sales summary'!$A$2:$A$2047,$A30,'all sales summary'!$B$2:$B$2047,I$4))/((AVERAGEIFS('overall city offline'!$L$2:$L$2047,'overall city offline'!$A$2:$A$2047,$A30,'overall city offline'!$B$2:$B$2047,I$4)*(1-AVERAGEIFS('all sales summary'!$I$2:$I$2047,'all sales summary'!$A$2:$A$2047,$A30,'all sales summary'!$B$2:$B$2047,I$4)))+(AVERAGEIFS('city centre offline'!$L$2:$L$2047,'city centre offline'!$A$2:$A$2047,$A30,'city centre offline'!$B$2:$B$2047,I$4)*AVERAGEIFS('all sales summary'!$I$2:$I$2047,'all sales summary'!$A$2:$A$2047,$A30,'all sales summary'!$B$2:$B$2047,I$4)))</f>
        <v>0.20401210408051201</v>
      </c>
      <c r="J30" s="60">
        <f>(AVERAGEIFS('city centre offline'!$L$2:$L$2047,'city centre offline'!$A$2:$A$2047,$A30,'city centre offline'!$B$2:$B$2047,J$4)*AVERAGEIFS('all sales summary'!$I$2:$I$2047,'all sales summary'!$A$2:$A$2047,$A30,'all sales summary'!$B$2:$B$2047,J$4))/((AVERAGEIFS('overall city offline'!$L$2:$L$2047,'overall city offline'!$A$2:$A$2047,$A30,'overall city offline'!$B$2:$B$2047,J$4)*(1-AVERAGEIFS('all sales summary'!$I$2:$I$2047,'all sales summary'!$A$2:$A$2047,$A30,'all sales summary'!$B$2:$B$2047,J$4)))+(AVERAGEIFS('city centre offline'!$L$2:$L$2047,'city centre offline'!$A$2:$A$2047,$A30,'city centre offline'!$B$2:$B$2047,J$4)*AVERAGEIFS('all sales summary'!$I$2:$I$2047,'all sales summary'!$A$2:$A$2047,$A30,'all sales summary'!$B$2:$B$2047,J$4)))</f>
        <v>0.21013076372512948</v>
      </c>
      <c r="K30" s="60">
        <f>(AVERAGEIFS('city centre offline'!$L$2:$L$2047,'city centre offline'!$A$2:$A$2047,$A30,'city centre offline'!$B$2:$B$2047,K$4)*AVERAGEIFS('all sales summary'!$I$2:$I$2047,'all sales summary'!$A$2:$A$2047,$A30,'all sales summary'!$B$2:$B$2047,K$4))/((AVERAGEIFS('overall city offline'!$L$2:$L$2047,'overall city offline'!$A$2:$A$2047,$A30,'overall city offline'!$B$2:$B$2047,K$4)*(1-AVERAGEIFS('all sales summary'!$I$2:$I$2047,'all sales summary'!$A$2:$A$2047,$A30,'all sales summary'!$B$2:$B$2047,K$4)))+(AVERAGEIFS('city centre offline'!$L$2:$L$2047,'city centre offline'!$A$2:$A$2047,$A30,'city centre offline'!$B$2:$B$2047,K$4)*AVERAGEIFS('all sales summary'!$I$2:$I$2047,'all sales summary'!$A$2:$A$2047,$A30,'all sales summary'!$B$2:$B$2047,K$4)))</f>
        <v>0.21442113970407511</v>
      </c>
      <c r="L30" s="60">
        <f>(AVERAGEIFS('city centre offline'!$L$2:$L$2047,'city centre offline'!$A$2:$A$2047,$A30,'city centre offline'!$B$2:$B$2047,L$4)*AVERAGEIFS('all sales summary'!$I$2:$I$2047,'all sales summary'!$A$2:$A$2047,$A30,'all sales summary'!$B$2:$B$2047,L$4))/((AVERAGEIFS('overall city offline'!$L$2:$L$2047,'overall city offline'!$A$2:$A$2047,$A30,'overall city offline'!$B$2:$B$2047,L$4)*(1-AVERAGEIFS('all sales summary'!$I$2:$I$2047,'all sales summary'!$A$2:$A$2047,$A30,'all sales summary'!$B$2:$B$2047,L$4)))+(AVERAGEIFS('city centre offline'!$L$2:$L$2047,'city centre offline'!$A$2:$A$2047,$A30,'city centre offline'!$B$2:$B$2047,L$4)*AVERAGEIFS('all sales summary'!$I$2:$I$2047,'all sales summary'!$A$2:$A$2047,$A30,'all sales summary'!$B$2:$B$2047,L$4)))</f>
        <v>0.21301174868200684</v>
      </c>
      <c r="M30" s="60">
        <f>(AVERAGEIFS('city centre offline'!$L$2:$L$2047,'city centre offline'!$A$2:$A$2047,$A30,'city centre offline'!$B$2:$B$2047,M$4)*AVERAGEIFS('all sales summary'!$I$2:$I$2047,'all sales summary'!$A$2:$A$2047,$A30,'all sales summary'!$B$2:$B$2047,M$4))/((AVERAGEIFS('overall city offline'!$L$2:$L$2047,'overall city offline'!$A$2:$A$2047,$A30,'overall city offline'!$B$2:$B$2047,M$4)*(1-AVERAGEIFS('all sales summary'!$I$2:$I$2047,'all sales summary'!$A$2:$A$2047,$A30,'all sales summary'!$B$2:$B$2047,M$4)))+(AVERAGEIFS('city centre offline'!$L$2:$L$2047,'city centre offline'!$A$2:$A$2047,$A30,'city centre offline'!$B$2:$B$2047,M$4)*AVERAGEIFS('all sales summary'!$I$2:$I$2047,'all sales summary'!$A$2:$A$2047,$A30,'all sales summary'!$B$2:$B$2047,M$4)))</f>
        <v>0.2169729017879212</v>
      </c>
      <c r="N30" s="60">
        <f>(AVERAGEIFS('city centre offline'!$L$2:$L$2047,'city centre offline'!$A$2:$A$2047,$A30,'city centre offline'!$B$2:$B$2047,N$4)*AVERAGEIFS('all sales summary'!$I$2:$I$2047,'all sales summary'!$A$2:$A$2047,$A30,'all sales summary'!$B$2:$B$2047,N$4))/((AVERAGEIFS('overall city offline'!$L$2:$L$2047,'overall city offline'!$A$2:$A$2047,$A30,'overall city offline'!$B$2:$B$2047,N$4)*(1-AVERAGEIFS('all sales summary'!$I$2:$I$2047,'all sales summary'!$A$2:$A$2047,$A30,'all sales summary'!$B$2:$B$2047,N$4)))+(AVERAGEIFS('city centre offline'!$L$2:$L$2047,'city centre offline'!$A$2:$A$2047,$A30,'city centre offline'!$B$2:$B$2047,N$4)*AVERAGEIFS('all sales summary'!$I$2:$I$2047,'all sales summary'!$A$2:$A$2047,$A30,'all sales summary'!$B$2:$B$2047,N$4)))</f>
        <v>0.21245118244564168</v>
      </c>
      <c r="O30" s="60">
        <f>(AVERAGEIFS('city centre offline'!$L$2:$L$2047,'city centre offline'!$A$2:$A$2047,$A30,'city centre offline'!$B$2:$B$2047,O$4)*AVERAGEIFS('all sales summary'!$I$2:$I$2047,'all sales summary'!$A$2:$A$2047,$A30,'all sales summary'!$B$2:$B$2047,O$4))/((AVERAGEIFS('overall city offline'!$L$2:$L$2047,'overall city offline'!$A$2:$A$2047,$A30,'overall city offline'!$B$2:$B$2047,O$4)*(1-AVERAGEIFS('all sales summary'!$I$2:$I$2047,'all sales summary'!$A$2:$A$2047,$A30,'all sales summary'!$B$2:$B$2047,O$4)))+(AVERAGEIFS('city centre offline'!$L$2:$L$2047,'city centre offline'!$A$2:$A$2047,$A30,'city centre offline'!$B$2:$B$2047,O$4)*AVERAGEIFS('all sales summary'!$I$2:$I$2047,'all sales summary'!$A$2:$A$2047,$A30,'all sales summary'!$B$2:$B$2047,O$4)))</f>
        <v>0.21160460359658673</v>
      </c>
      <c r="P30" s="60">
        <f>(AVERAGEIFS('city centre offline'!$L$2:$L$2047,'city centre offline'!$A$2:$A$2047,$A30,'city centre offline'!$B$2:$B$2047,P$4)*AVERAGEIFS('all sales summary'!$I$2:$I$2047,'all sales summary'!$A$2:$A$2047,$A30,'all sales summary'!$B$2:$B$2047,P$4))/((AVERAGEIFS('overall city offline'!$L$2:$L$2047,'overall city offline'!$A$2:$A$2047,$A30,'overall city offline'!$B$2:$B$2047,P$4)*(1-AVERAGEIFS('all sales summary'!$I$2:$I$2047,'all sales summary'!$A$2:$A$2047,$A30,'all sales summary'!$B$2:$B$2047,P$4)))+(AVERAGEIFS('city centre offline'!$L$2:$L$2047,'city centre offline'!$A$2:$A$2047,$A30,'city centre offline'!$B$2:$B$2047,P$4)*AVERAGEIFS('all sales summary'!$I$2:$I$2047,'all sales summary'!$A$2:$A$2047,$A30,'all sales summary'!$B$2:$B$2047,P$4)))</f>
        <v>0.19886768203478469</v>
      </c>
      <c r="Q30" s="60">
        <f>(AVERAGEIFS('city centre offline'!$L$2:$L$2047,'city centre offline'!$A$2:$A$2047,$A30,'city centre offline'!$B$2:$B$2047,Q$4)*AVERAGEIFS('all sales summary'!$I$2:$I$2047,'all sales summary'!$A$2:$A$2047,$A30,'all sales summary'!$B$2:$B$2047,Q$4))/((AVERAGEIFS('overall city offline'!$L$2:$L$2047,'overall city offline'!$A$2:$A$2047,$A30,'overall city offline'!$B$2:$B$2047,Q$4)*(1-AVERAGEIFS('all sales summary'!$I$2:$I$2047,'all sales summary'!$A$2:$A$2047,$A30,'all sales summary'!$B$2:$B$2047,Q$4)))+(AVERAGEIFS('city centre offline'!$L$2:$L$2047,'city centre offline'!$A$2:$A$2047,$A30,'city centre offline'!$B$2:$B$2047,Q$4)*AVERAGEIFS('all sales summary'!$I$2:$I$2047,'all sales summary'!$A$2:$A$2047,$A30,'all sales summary'!$B$2:$B$2047,Q$4)))</f>
        <v>0.18244407656088335</v>
      </c>
      <c r="R30" s="60">
        <f>(AVERAGEIFS('city centre offline'!$L$2:$L$2047,'city centre offline'!$A$2:$A$2047,$A30,'city centre offline'!$B$2:$B$2047,R$4)*AVERAGEIFS('all sales summary'!$I$2:$I$2047,'all sales summary'!$A$2:$A$2047,$A30,'all sales summary'!$B$2:$B$2047,R$4))/((AVERAGEIFS('overall city offline'!$L$2:$L$2047,'overall city offline'!$A$2:$A$2047,$A30,'overall city offline'!$B$2:$B$2047,R$4)*(1-AVERAGEIFS('all sales summary'!$I$2:$I$2047,'all sales summary'!$A$2:$A$2047,$A30,'all sales summary'!$B$2:$B$2047,R$4)))+(AVERAGEIFS('city centre offline'!$L$2:$L$2047,'city centre offline'!$A$2:$A$2047,$A30,'city centre offline'!$B$2:$B$2047,R$4)*AVERAGEIFS('all sales summary'!$I$2:$I$2047,'all sales summary'!$A$2:$A$2047,$A30,'all sales summary'!$B$2:$B$2047,R$4)))</f>
        <v>0.1783187507472738</v>
      </c>
      <c r="S30" s="60">
        <f>(AVERAGEIFS('city centre offline'!$L$2:$L$2047,'city centre offline'!$A$2:$A$2047,$A30,'city centre offline'!$B$2:$B$2047,S$4)*AVERAGEIFS('all sales summary'!$I$2:$I$2047,'all sales summary'!$A$2:$A$2047,$A30,'all sales summary'!$B$2:$B$2047,S$4))/((AVERAGEIFS('overall city offline'!$L$2:$L$2047,'overall city offline'!$A$2:$A$2047,$A30,'overall city offline'!$B$2:$B$2047,S$4)*(1-AVERAGEIFS('all sales summary'!$I$2:$I$2047,'all sales summary'!$A$2:$A$2047,$A30,'all sales summary'!$B$2:$B$2047,S$4)))+(AVERAGEIFS('city centre offline'!$L$2:$L$2047,'city centre offline'!$A$2:$A$2047,$A30,'city centre offline'!$B$2:$B$2047,S$4)*AVERAGEIFS('all sales summary'!$I$2:$I$2047,'all sales summary'!$A$2:$A$2047,$A30,'all sales summary'!$B$2:$B$2047,S$4)))</f>
        <v>0.18508634336842095</v>
      </c>
      <c r="T30" s="60">
        <f>(AVERAGEIFS('city centre offline'!$L$2:$L$2047,'city centre offline'!$A$2:$A$2047,$A30,'city centre offline'!$B$2:$B$2047,T$4)*AVERAGEIFS('all sales summary'!$I$2:$I$2047,'all sales summary'!$A$2:$A$2047,$A30,'all sales summary'!$B$2:$B$2047,T$4))/((AVERAGEIFS('overall city offline'!$L$2:$L$2047,'overall city offline'!$A$2:$A$2047,$A30,'overall city offline'!$B$2:$B$2047,T$4)*(1-AVERAGEIFS('all sales summary'!$I$2:$I$2047,'all sales summary'!$A$2:$A$2047,$A30,'all sales summary'!$B$2:$B$2047,T$4)))+(AVERAGEIFS('city centre offline'!$L$2:$L$2047,'city centre offline'!$A$2:$A$2047,$A30,'city centre offline'!$B$2:$B$2047,T$4)*AVERAGEIFS('all sales summary'!$I$2:$I$2047,'all sales summary'!$A$2:$A$2047,$A30,'all sales summary'!$B$2:$B$2047,T$4)))</f>
        <v>0.18839609615966271</v>
      </c>
      <c r="U30" s="60">
        <f>(AVERAGEIFS('city centre offline'!$L$2:$L$2047,'city centre offline'!$A$2:$A$2047,$A30,'city centre offline'!$B$2:$B$2047,U$4)*AVERAGEIFS('all sales summary'!$I$2:$I$2047,'all sales summary'!$A$2:$A$2047,$A30,'all sales summary'!$B$2:$B$2047,U$4))/((AVERAGEIFS('overall city offline'!$L$2:$L$2047,'overall city offline'!$A$2:$A$2047,$A30,'overall city offline'!$B$2:$B$2047,U$4)*(1-AVERAGEIFS('all sales summary'!$I$2:$I$2047,'all sales summary'!$A$2:$A$2047,$A30,'all sales summary'!$B$2:$B$2047,U$4)))+(AVERAGEIFS('city centre offline'!$L$2:$L$2047,'city centre offline'!$A$2:$A$2047,$A30,'city centre offline'!$B$2:$B$2047,U$4)*AVERAGEIFS('all sales summary'!$I$2:$I$2047,'all sales summary'!$A$2:$A$2047,$A30,'all sales summary'!$B$2:$B$2047,U$4)))</f>
        <v>0.19136768720403105</v>
      </c>
      <c r="V30" s="60">
        <f>(AVERAGEIFS('city centre offline'!$L$2:$L$2047,'city centre offline'!$A$2:$A$2047,$A30,'city centre offline'!$B$2:$B$2047,V$4)*AVERAGEIFS('all sales summary'!$I$2:$I$2047,'all sales summary'!$A$2:$A$2047,$A30,'all sales summary'!$B$2:$B$2047,V$4))/((AVERAGEIFS('overall city offline'!$L$2:$L$2047,'overall city offline'!$A$2:$A$2047,$A30,'overall city offline'!$B$2:$B$2047,V$4)*(1-AVERAGEIFS('all sales summary'!$I$2:$I$2047,'all sales summary'!$A$2:$A$2047,$A30,'all sales summary'!$B$2:$B$2047,V$4)))+(AVERAGEIFS('city centre offline'!$L$2:$L$2047,'city centre offline'!$A$2:$A$2047,$A30,'city centre offline'!$B$2:$B$2047,V$4)*AVERAGEIFS('all sales summary'!$I$2:$I$2047,'all sales summary'!$A$2:$A$2047,$A30,'all sales summary'!$B$2:$B$2047,V$4)))</f>
        <v>0.1969682278727635</v>
      </c>
      <c r="W30" s="60">
        <f>(AVERAGEIFS('city centre offline'!$L$2:$L$2047,'city centre offline'!$A$2:$A$2047,$A30,'city centre offline'!$B$2:$B$2047,W$4)*AVERAGEIFS('all sales summary'!$I$2:$I$2047,'all sales summary'!$A$2:$A$2047,$A30,'all sales summary'!$B$2:$B$2047,W$4))/((AVERAGEIFS('overall city offline'!$L$2:$L$2047,'overall city offline'!$A$2:$A$2047,$A30,'overall city offline'!$B$2:$B$2047,W$4)*(1-AVERAGEIFS('all sales summary'!$I$2:$I$2047,'all sales summary'!$A$2:$A$2047,$A30,'all sales summary'!$B$2:$B$2047,W$4)))+(AVERAGEIFS('city centre offline'!$L$2:$L$2047,'city centre offline'!$A$2:$A$2047,$A30,'city centre offline'!$B$2:$B$2047,W$4)*AVERAGEIFS('all sales summary'!$I$2:$I$2047,'all sales summary'!$A$2:$A$2047,$A30,'all sales summary'!$B$2:$B$2047,W$4)))</f>
        <v>0.20281336053248622</v>
      </c>
      <c r="X30" s="60">
        <f>(AVERAGEIFS('city centre offline'!$L$2:$L$2047,'city centre offline'!$A$2:$A$2047,$A30,'city centre offline'!$B$2:$B$2047,X$4)*AVERAGEIFS('all sales summary'!$I$2:$I$2047,'all sales summary'!$A$2:$A$2047,$A30,'all sales summary'!$B$2:$B$2047,X$4))/((AVERAGEIFS('overall city offline'!$L$2:$L$2047,'overall city offline'!$A$2:$A$2047,$A30,'overall city offline'!$B$2:$B$2047,X$4)*(1-AVERAGEIFS('all sales summary'!$I$2:$I$2047,'all sales summary'!$A$2:$A$2047,$A30,'all sales summary'!$B$2:$B$2047,X$4)))+(AVERAGEIFS('city centre offline'!$L$2:$L$2047,'city centre offline'!$A$2:$A$2047,$A30,'city centre offline'!$B$2:$B$2047,X$4)*AVERAGEIFS('all sales summary'!$I$2:$I$2047,'all sales summary'!$A$2:$A$2047,$A30,'all sales summary'!$B$2:$B$2047,X$4)))</f>
        <v>0.19667369475644736</v>
      </c>
      <c r="Y30" s="60">
        <f>(AVERAGEIFS('city centre offline'!$L$2:$L$2047,'city centre offline'!$A$2:$A$2047,$A30,'city centre offline'!$B$2:$B$2047,Y$4)*AVERAGEIFS('all sales summary'!$I$2:$I$2047,'all sales summary'!$A$2:$A$2047,$A30,'all sales summary'!$B$2:$B$2047,Y$4))/((AVERAGEIFS('overall city offline'!$L$2:$L$2047,'overall city offline'!$A$2:$A$2047,$A30,'overall city offline'!$B$2:$B$2047,Y$4)*(1-AVERAGEIFS('all sales summary'!$I$2:$I$2047,'all sales summary'!$A$2:$A$2047,$A30,'all sales summary'!$B$2:$B$2047,Y$4)))+(AVERAGEIFS('city centre offline'!$L$2:$L$2047,'city centre offline'!$A$2:$A$2047,$A30,'city centre offline'!$B$2:$B$2047,Y$4)*AVERAGEIFS('all sales summary'!$I$2:$I$2047,'all sales summary'!$A$2:$A$2047,$A30,'all sales summary'!$B$2:$B$2047,Y$4)))</f>
        <v>0.20816673471182798</v>
      </c>
      <c r="Z30" s="60">
        <f>(AVERAGEIFS('city centre offline'!$L$2:$L$2047,'city centre offline'!$A$2:$A$2047,$A30,'city centre offline'!$B$2:$B$2047,Z$4)*AVERAGEIFS('all sales summary'!$I$2:$I$2047,'all sales summary'!$A$2:$A$2047,$A30,'all sales summary'!$B$2:$B$2047,Z$4))/((AVERAGEIFS('overall city offline'!$L$2:$L$2047,'overall city offline'!$A$2:$A$2047,$A30,'overall city offline'!$B$2:$B$2047,Z$4)*(1-AVERAGEIFS('all sales summary'!$I$2:$I$2047,'all sales summary'!$A$2:$A$2047,$A30,'all sales summary'!$B$2:$B$2047,Z$4)))+(AVERAGEIFS('city centre offline'!$L$2:$L$2047,'city centre offline'!$A$2:$A$2047,$A30,'city centre offline'!$B$2:$B$2047,Z$4)*AVERAGEIFS('all sales summary'!$I$2:$I$2047,'all sales summary'!$A$2:$A$2047,$A30,'all sales summary'!$B$2:$B$2047,Z$4)))</f>
        <v>0.19479472788170907</v>
      </c>
      <c r="AA30" s="60">
        <f>(AVERAGEIFS('city centre offline'!$L$2:$L$2047,'city centre offline'!$A$2:$A$2047,$A30,'city centre offline'!$B$2:$B$2047,AA$4)*AVERAGEIFS('all sales summary'!$I$2:$I$2047,'all sales summary'!$A$2:$A$2047,$A30,'all sales summary'!$B$2:$B$2047,AA$4))/((AVERAGEIFS('overall city offline'!$L$2:$L$2047,'overall city offline'!$A$2:$A$2047,$A30,'overall city offline'!$B$2:$B$2047,AA$4)*(1-AVERAGEIFS('all sales summary'!$I$2:$I$2047,'all sales summary'!$A$2:$A$2047,$A30,'all sales summary'!$B$2:$B$2047,AA$4)))+(AVERAGEIFS('city centre offline'!$L$2:$L$2047,'city centre offline'!$A$2:$A$2047,$A30,'city centre offline'!$B$2:$B$2047,AA$4)*AVERAGEIFS('all sales summary'!$I$2:$I$2047,'all sales summary'!$A$2:$A$2047,$A30,'all sales summary'!$B$2:$B$2047,AA$4)))</f>
        <v>0.1940694429196389</v>
      </c>
      <c r="AB30" s="60">
        <f>(AVERAGEIFS('city centre offline'!$L$2:$L$2047,'city centre offline'!$A$2:$A$2047,$A30,'city centre offline'!$B$2:$B$2047,AB$4)*AVERAGEIFS('all sales summary'!$I$2:$I$2047,'all sales summary'!$A$2:$A$2047,$A30,'all sales summary'!$B$2:$B$2047,AB$4))/((AVERAGEIFS('overall city offline'!$L$2:$L$2047,'overall city offline'!$A$2:$A$2047,$A30,'overall city offline'!$B$2:$B$2047,AB$4)*(1-AVERAGEIFS('all sales summary'!$I$2:$I$2047,'all sales summary'!$A$2:$A$2047,$A30,'all sales summary'!$B$2:$B$2047,AB$4)))+(AVERAGEIFS('city centre offline'!$L$2:$L$2047,'city centre offline'!$A$2:$A$2047,$A30,'city centre offline'!$B$2:$B$2047,AB$4)*AVERAGEIFS('all sales summary'!$I$2:$I$2047,'all sales summary'!$A$2:$A$2047,$A30,'all sales summary'!$B$2:$B$2047,AB$4)))</f>
        <v>0.19411815251515394</v>
      </c>
      <c r="AC30" s="60">
        <f>(AVERAGEIFS('city centre offline'!$L$2:$L$2047,'city centre offline'!$A$2:$A$2047,$A30,'city centre offline'!$B$2:$B$2047,AC$4)*AVERAGEIFS('all sales summary'!$I$2:$I$2047,'all sales summary'!$A$2:$A$2047,$A30,'all sales summary'!$B$2:$B$2047,AC$4))/((AVERAGEIFS('overall city offline'!$L$2:$L$2047,'overall city offline'!$A$2:$A$2047,$A30,'overall city offline'!$B$2:$B$2047,AC$4)*(1-AVERAGEIFS('all sales summary'!$I$2:$I$2047,'all sales summary'!$A$2:$A$2047,$A30,'all sales summary'!$B$2:$B$2047,AC$4)))+(AVERAGEIFS('city centre offline'!$L$2:$L$2047,'city centre offline'!$A$2:$A$2047,$A30,'city centre offline'!$B$2:$B$2047,AC$4)*AVERAGEIFS('all sales summary'!$I$2:$I$2047,'all sales summary'!$A$2:$A$2047,$A30,'all sales summary'!$B$2:$B$2047,AC$4)))</f>
        <v>0.19428589176983221</v>
      </c>
      <c r="AD30" s="60">
        <f>(AVERAGEIFS('city centre offline'!$L$2:$L$2047,'city centre offline'!$A$2:$A$2047,$A30,'city centre offline'!$B$2:$B$2047,AD$4)*AVERAGEIFS('all sales summary'!$I$2:$I$2047,'all sales summary'!$A$2:$A$2047,$A30,'all sales summary'!$B$2:$B$2047,AD$4))/((AVERAGEIFS('overall city offline'!$L$2:$L$2047,'overall city offline'!$A$2:$A$2047,$A30,'overall city offline'!$B$2:$B$2047,AD$4)*(1-AVERAGEIFS('all sales summary'!$I$2:$I$2047,'all sales summary'!$A$2:$A$2047,$A30,'all sales summary'!$B$2:$B$2047,AD$4)))+(AVERAGEIFS('city centre offline'!$L$2:$L$2047,'city centre offline'!$A$2:$A$2047,$A30,'city centre offline'!$B$2:$B$2047,AD$4)*AVERAGEIFS('all sales summary'!$I$2:$I$2047,'all sales summary'!$A$2:$A$2047,$A30,'all sales summary'!$B$2:$B$2047,AD$4)))</f>
        <v>0.19318830353710822</v>
      </c>
      <c r="AE30" s="60">
        <f>(AVERAGEIFS('city centre offline'!$L$2:$L$2047,'city centre offline'!$A$2:$A$2047,$A30,'city centre offline'!$B$2:$B$2047,AE$4)*AVERAGEIFS('all sales summary'!$I$2:$I$2047,'all sales summary'!$A$2:$A$2047,$A30,'all sales summary'!$B$2:$B$2047,AE$4))/((AVERAGEIFS('overall city offline'!$L$2:$L$2047,'overall city offline'!$A$2:$A$2047,$A30,'overall city offline'!$B$2:$B$2047,AE$4)*(1-AVERAGEIFS('all sales summary'!$I$2:$I$2047,'all sales summary'!$A$2:$A$2047,$A30,'all sales summary'!$B$2:$B$2047,AE$4)))+(AVERAGEIFS('city centre offline'!$L$2:$L$2047,'city centre offline'!$A$2:$A$2047,$A30,'city centre offline'!$B$2:$B$2047,AE$4)*AVERAGEIFS('all sales summary'!$I$2:$I$2047,'all sales summary'!$A$2:$A$2047,$A30,'all sales summary'!$B$2:$B$2047,AE$4)))</f>
        <v>0.19440000877442692</v>
      </c>
      <c r="AF30" s="60">
        <f>(AVERAGEIFS('city centre offline'!$L$2:$L$2047,'city centre offline'!$A$2:$A$2047,$A30,'city centre offline'!$B$2:$B$2047,AF$4)*AVERAGEIFS('all sales summary'!$I$2:$I$2047,'all sales summary'!$A$2:$A$2047,$A30,'all sales summary'!$B$2:$B$2047,AF$4))/((AVERAGEIFS('overall city offline'!$L$2:$L$2047,'overall city offline'!$A$2:$A$2047,$A30,'overall city offline'!$B$2:$B$2047,AF$4)*(1-AVERAGEIFS('all sales summary'!$I$2:$I$2047,'all sales summary'!$A$2:$A$2047,$A30,'all sales summary'!$B$2:$B$2047,AF$4)))+(AVERAGEIFS('city centre offline'!$L$2:$L$2047,'city centre offline'!$A$2:$A$2047,$A30,'city centre offline'!$B$2:$B$2047,AF$4)*AVERAGEIFS('all sales summary'!$I$2:$I$2047,'all sales summary'!$A$2:$A$2047,$A30,'all sales summary'!$B$2:$B$2047,AF$4)))</f>
        <v>0.19713271121506085</v>
      </c>
      <c r="AG30" s="60">
        <f>(AVERAGEIFS('city centre offline'!$L$2:$L$2047,'city centre offline'!$A$2:$A$2047,$A30,'city centre offline'!$B$2:$B$2047,AG$4)*AVERAGEIFS('all sales summary'!$I$2:$I$2047,'all sales summary'!$A$2:$A$2047,$A30,'all sales summary'!$B$2:$B$2047,AG$4))/((AVERAGEIFS('overall city offline'!$L$2:$L$2047,'overall city offline'!$A$2:$A$2047,$A30,'overall city offline'!$B$2:$B$2047,AG$4)*(1-AVERAGEIFS('all sales summary'!$I$2:$I$2047,'all sales summary'!$A$2:$A$2047,$A30,'all sales summary'!$B$2:$B$2047,AG$4)))+(AVERAGEIFS('city centre offline'!$L$2:$L$2047,'city centre offline'!$A$2:$A$2047,$A30,'city centre offline'!$B$2:$B$2047,AG$4)*AVERAGEIFS('all sales summary'!$I$2:$I$2047,'all sales summary'!$A$2:$A$2047,$A30,'all sales summary'!$B$2:$B$2047,AG$4)))</f>
        <v>0.20053097616637372</v>
      </c>
      <c r="AH30" s="60">
        <f>(AVERAGEIFS('city centre offline'!$L$2:$L$2047,'city centre offline'!$A$2:$A$2047,$A30,'city centre offline'!$B$2:$B$2047,AH$4)*AVERAGEIFS('all sales summary'!$I$2:$I$2047,'all sales summary'!$A$2:$A$2047,$A30,'all sales summary'!$B$2:$B$2047,AH$4))/((AVERAGEIFS('overall city offline'!$L$2:$L$2047,'overall city offline'!$A$2:$A$2047,$A30,'overall city offline'!$B$2:$B$2047,AH$4)*(1-AVERAGEIFS('all sales summary'!$I$2:$I$2047,'all sales summary'!$A$2:$A$2047,$A30,'all sales summary'!$B$2:$B$2047,AH$4)))+(AVERAGEIFS('city centre offline'!$L$2:$L$2047,'city centre offline'!$A$2:$A$2047,$A30,'city centre offline'!$B$2:$B$2047,AH$4)*AVERAGEIFS('all sales summary'!$I$2:$I$2047,'all sales summary'!$A$2:$A$2047,$A30,'all sales summary'!$B$2:$B$2047,AH$4)))</f>
        <v>0.20251227254195486</v>
      </c>
    </row>
    <row r="31" spans="1:34" x14ac:dyDescent="0.3">
      <c r="A31" t="s">
        <v>33</v>
      </c>
      <c r="B31" s="60">
        <f>(AVERAGEIFS('city centre offline'!$L$2:$L$2047,'city centre offline'!$A$2:$A$2047,$A31,'city centre offline'!$B$2:$B$2047,B$4)*AVERAGEIFS('all sales summary'!$I$2:$I$2047,'all sales summary'!$A$2:$A$2047,$A31,'all sales summary'!$B$2:$B$2047,B$4))/((AVERAGEIFS('overall city offline'!$L$2:$L$2047,'overall city offline'!$A$2:$A$2047,$A31,'overall city offline'!$B$2:$B$2047,B$4)*(1-AVERAGEIFS('all sales summary'!$I$2:$I$2047,'all sales summary'!$A$2:$A$2047,$A31,'all sales summary'!$B$2:$B$2047,B$4)))+(AVERAGEIFS('city centre offline'!$L$2:$L$2047,'city centre offline'!$A$2:$A$2047,$A31,'city centre offline'!$B$2:$B$2047,B$4)*AVERAGEIFS('all sales summary'!$I$2:$I$2047,'all sales summary'!$A$2:$A$2047,$A31,'all sales summary'!$B$2:$B$2047,B$4)))</f>
        <v>0.10265033541078243</v>
      </c>
      <c r="C31" s="60">
        <f>(AVERAGEIFS('city centre offline'!$L$2:$L$2047,'city centre offline'!$A$2:$A$2047,$A31,'city centre offline'!$B$2:$B$2047,C$4)*AVERAGEIFS('all sales summary'!$I$2:$I$2047,'all sales summary'!$A$2:$A$2047,$A31,'all sales summary'!$B$2:$B$2047,C$4))/((AVERAGEIFS('overall city offline'!$L$2:$L$2047,'overall city offline'!$A$2:$A$2047,$A31,'overall city offline'!$B$2:$B$2047,C$4)*(1-AVERAGEIFS('all sales summary'!$I$2:$I$2047,'all sales summary'!$A$2:$A$2047,$A31,'all sales summary'!$B$2:$B$2047,C$4)))+(AVERAGEIFS('city centre offline'!$L$2:$L$2047,'city centre offline'!$A$2:$A$2047,$A31,'city centre offline'!$B$2:$B$2047,C$4)*AVERAGEIFS('all sales summary'!$I$2:$I$2047,'all sales summary'!$A$2:$A$2047,$A31,'all sales summary'!$B$2:$B$2047,C$4)))</f>
        <v>9.9406746557158435E-2</v>
      </c>
      <c r="D31" s="60">
        <f>(AVERAGEIFS('city centre offline'!$L$2:$L$2047,'city centre offline'!$A$2:$A$2047,$A31,'city centre offline'!$B$2:$B$2047,D$4)*AVERAGEIFS('all sales summary'!$I$2:$I$2047,'all sales summary'!$A$2:$A$2047,$A31,'all sales summary'!$B$2:$B$2047,D$4))/((AVERAGEIFS('overall city offline'!$L$2:$L$2047,'overall city offline'!$A$2:$A$2047,$A31,'overall city offline'!$B$2:$B$2047,D$4)*(1-AVERAGEIFS('all sales summary'!$I$2:$I$2047,'all sales summary'!$A$2:$A$2047,$A31,'all sales summary'!$B$2:$B$2047,D$4)))+(AVERAGEIFS('city centre offline'!$L$2:$L$2047,'city centre offline'!$A$2:$A$2047,$A31,'city centre offline'!$B$2:$B$2047,D$4)*AVERAGEIFS('all sales summary'!$I$2:$I$2047,'all sales summary'!$A$2:$A$2047,$A31,'all sales summary'!$B$2:$B$2047,D$4)))</f>
        <v>0.10025347431956227</v>
      </c>
      <c r="E31" s="60">
        <f>(AVERAGEIFS('city centre offline'!$L$2:$L$2047,'city centre offline'!$A$2:$A$2047,$A31,'city centre offline'!$B$2:$B$2047,E$4)*AVERAGEIFS('all sales summary'!$I$2:$I$2047,'all sales summary'!$A$2:$A$2047,$A31,'all sales summary'!$B$2:$B$2047,E$4))/((AVERAGEIFS('overall city offline'!$L$2:$L$2047,'overall city offline'!$A$2:$A$2047,$A31,'overall city offline'!$B$2:$B$2047,E$4)*(1-AVERAGEIFS('all sales summary'!$I$2:$I$2047,'all sales summary'!$A$2:$A$2047,$A31,'all sales summary'!$B$2:$B$2047,E$4)))+(AVERAGEIFS('city centre offline'!$L$2:$L$2047,'city centre offline'!$A$2:$A$2047,$A31,'city centre offline'!$B$2:$B$2047,E$4)*AVERAGEIFS('all sales summary'!$I$2:$I$2047,'all sales summary'!$A$2:$A$2047,$A31,'all sales summary'!$B$2:$B$2047,E$4)))</f>
        <v>9.9578857124911213E-2</v>
      </c>
      <c r="F31" s="60">
        <f>(AVERAGEIFS('city centre offline'!$L$2:$L$2047,'city centre offline'!$A$2:$A$2047,$A31,'city centre offline'!$B$2:$B$2047,F$4)*AVERAGEIFS('all sales summary'!$I$2:$I$2047,'all sales summary'!$A$2:$A$2047,$A31,'all sales summary'!$B$2:$B$2047,F$4))/((AVERAGEIFS('overall city offline'!$L$2:$L$2047,'overall city offline'!$A$2:$A$2047,$A31,'overall city offline'!$B$2:$B$2047,F$4)*(1-AVERAGEIFS('all sales summary'!$I$2:$I$2047,'all sales summary'!$A$2:$A$2047,$A31,'all sales summary'!$B$2:$B$2047,F$4)))+(AVERAGEIFS('city centre offline'!$L$2:$L$2047,'city centre offline'!$A$2:$A$2047,$A31,'city centre offline'!$B$2:$B$2047,F$4)*AVERAGEIFS('all sales summary'!$I$2:$I$2047,'all sales summary'!$A$2:$A$2047,$A31,'all sales summary'!$B$2:$B$2047,F$4)))</f>
        <v>0.10454672484163346</v>
      </c>
      <c r="G31" s="60">
        <f>(AVERAGEIFS('city centre offline'!$L$2:$L$2047,'city centre offline'!$A$2:$A$2047,$A31,'city centre offline'!$B$2:$B$2047,G$4)*AVERAGEIFS('all sales summary'!$I$2:$I$2047,'all sales summary'!$A$2:$A$2047,$A31,'all sales summary'!$B$2:$B$2047,G$4))/((AVERAGEIFS('overall city offline'!$L$2:$L$2047,'overall city offline'!$A$2:$A$2047,$A31,'overall city offline'!$B$2:$B$2047,G$4)*(1-AVERAGEIFS('all sales summary'!$I$2:$I$2047,'all sales summary'!$A$2:$A$2047,$A31,'all sales summary'!$B$2:$B$2047,G$4)))+(AVERAGEIFS('city centre offline'!$L$2:$L$2047,'city centre offline'!$A$2:$A$2047,$A31,'city centre offline'!$B$2:$B$2047,G$4)*AVERAGEIFS('all sales summary'!$I$2:$I$2047,'all sales summary'!$A$2:$A$2047,$A31,'all sales summary'!$B$2:$B$2047,G$4)))</f>
        <v>0.10369241829761834</v>
      </c>
      <c r="H31" s="60">
        <f>(AVERAGEIFS('city centre offline'!$L$2:$L$2047,'city centre offline'!$A$2:$A$2047,$A31,'city centre offline'!$B$2:$B$2047,H$4)*AVERAGEIFS('all sales summary'!$I$2:$I$2047,'all sales summary'!$A$2:$A$2047,$A31,'all sales summary'!$B$2:$B$2047,H$4))/((AVERAGEIFS('overall city offline'!$L$2:$L$2047,'overall city offline'!$A$2:$A$2047,$A31,'overall city offline'!$B$2:$B$2047,H$4)*(1-AVERAGEIFS('all sales summary'!$I$2:$I$2047,'all sales summary'!$A$2:$A$2047,$A31,'all sales summary'!$B$2:$B$2047,H$4)))+(AVERAGEIFS('city centre offline'!$L$2:$L$2047,'city centre offline'!$A$2:$A$2047,$A31,'city centre offline'!$B$2:$B$2047,H$4)*AVERAGEIFS('all sales summary'!$I$2:$I$2047,'all sales summary'!$A$2:$A$2047,$A31,'all sales summary'!$B$2:$B$2047,H$4)))</f>
        <v>0.1037593612166184</v>
      </c>
      <c r="I31" s="60">
        <f>(AVERAGEIFS('city centre offline'!$L$2:$L$2047,'city centre offline'!$A$2:$A$2047,$A31,'city centre offline'!$B$2:$B$2047,I$4)*AVERAGEIFS('all sales summary'!$I$2:$I$2047,'all sales summary'!$A$2:$A$2047,$A31,'all sales summary'!$B$2:$B$2047,I$4))/((AVERAGEIFS('overall city offline'!$L$2:$L$2047,'overall city offline'!$A$2:$A$2047,$A31,'overall city offline'!$B$2:$B$2047,I$4)*(1-AVERAGEIFS('all sales summary'!$I$2:$I$2047,'all sales summary'!$A$2:$A$2047,$A31,'all sales summary'!$B$2:$B$2047,I$4)))+(AVERAGEIFS('city centre offline'!$L$2:$L$2047,'city centre offline'!$A$2:$A$2047,$A31,'city centre offline'!$B$2:$B$2047,I$4)*AVERAGEIFS('all sales summary'!$I$2:$I$2047,'all sales summary'!$A$2:$A$2047,$A31,'all sales summary'!$B$2:$B$2047,I$4)))</f>
        <v>0.10937951265458006</v>
      </c>
      <c r="J31" s="60">
        <f>(AVERAGEIFS('city centre offline'!$L$2:$L$2047,'city centre offline'!$A$2:$A$2047,$A31,'city centre offline'!$B$2:$B$2047,J$4)*AVERAGEIFS('all sales summary'!$I$2:$I$2047,'all sales summary'!$A$2:$A$2047,$A31,'all sales summary'!$B$2:$B$2047,J$4))/((AVERAGEIFS('overall city offline'!$L$2:$L$2047,'overall city offline'!$A$2:$A$2047,$A31,'overall city offline'!$B$2:$B$2047,J$4)*(1-AVERAGEIFS('all sales summary'!$I$2:$I$2047,'all sales summary'!$A$2:$A$2047,$A31,'all sales summary'!$B$2:$B$2047,J$4)))+(AVERAGEIFS('city centre offline'!$L$2:$L$2047,'city centre offline'!$A$2:$A$2047,$A31,'city centre offline'!$B$2:$B$2047,J$4)*AVERAGEIFS('all sales summary'!$I$2:$I$2047,'all sales summary'!$A$2:$A$2047,$A31,'all sales summary'!$B$2:$B$2047,J$4)))</f>
        <v>0.10942546357944317</v>
      </c>
      <c r="K31" s="60">
        <f>(AVERAGEIFS('city centre offline'!$L$2:$L$2047,'city centre offline'!$A$2:$A$2047,$A31,'city centre offline'!$B$2:$B$2047,K$4)*AVERAGEIFS('all sales summary'!$I$2:$I$2047,'all sales summary'!$A$2:$A$2047,$A31,'all sales summary'!$B$2:$B$2047,K$4))/((AVERAGEIFS('overall city offline'!$L$2:$L$2047,'overall city offline'!$A$2:$A$2047,$A31,'overall city offline'!$B$2:$B$2047,K$4)*(1-AVERAGEIFS('all sales summary'!$I$2:$I$2047,'all sales summary'!$A$2:$A$2047,$A31,'all sales summary'!$B$2:$B$2047,K$4)))+(AVERAGEIFS('city centre offline'!$L$2:$L$2047,'city centre offline'!$A$2:$A$2047,$A31,'city centre offline'!$B$2:$B$2047,K$4)*AVERAGEIFS('all sales summary'!$I$2:$I$2047,'all sales summary'!$A$2:$A$2047,$A31,'all sales summary'!$B$2:$B$2047,K$4)))</f>
        <v>0.11036635515584771</v>
      </c>
      <c r="L31" s="60">
        <f>(AVERAGEIFS('city centre offline'!$L$2:$L$2047,'city centre offline'!$A$2:$A$2047,$A31,'city centre offline'!$B$2:$B$2047,L$4)*AVERAGEIFS('all sales summary'!$I$2:$I$2047,'all sales summary'!$A$2:$A$2047,$A31,'all sales summary'!$B$2:$B$2047,L$4))/((AVERAGEIFS('overall city offline'!$L$2:$L$2047,'overall city offline'!$A$2:$A$2047,$A31,'overall city offline'!$B$2:$B$2047,L$4)*(1-AVERAGEIFS('all sales summary'!$I$2:$I$2047,'all sales summary'!$A$2:$A$2047,$A31,'all sales summary'!$B$2:$B$2047,L$4)))+(AVERAGEIFS('city centre offline'!$L$2:$L$2047,'city centre offline'!$A$2:$A$2047,$A31,'city centre offline'!$B$2:$B$2047,L$4)*AVERAGEIFS('all sales summary'!$I$2:$I$2047,'all sales summary'!$A$2:$A$2047,$A31,'all sales summary'!$B$2:$B$2047,L$4)))</f>
        <v>0.11249636847386896</v>
      </c>
      <c r="M31" s="60">
        <f>(AVERAGEIFS('city centre offline'!$L$2:$L$2047,'city centre offline'!$A$2:$A$2047,$A31,'city centre offline'!$B$2:$B$2047,M$4)*AVERAGEIFS('all sales summary'!$I$2:$I$2047,'all sales summary'!$A$2:$A$2047,$A31,'all sales summary'!$B$2:$B$2047,M$4))/((AVERAGEIFS('overall city offline'!$L$2:$L$2047,'overall city offline'!$A$2:$A$2047,$A31,'overall city offline'!$B$2:$B$2047,M$4)*(1-AVERAGEIFS('all sales summary'!$I$2:$I$2047,'all sales summary'!$A$2:$A$2047,$A31,'all sales summary'!$B$2:$B$2047,M$4)))+(AVERAGEIFS('city centre offline'!$L$2:$L$2047,'city centre offline'!$A$2:$A$2047,$A31,'city centre offline'!$B$2:$B$2047,M$4)*AVERAGEIFS('all sales summary'!$I$2:$I$2047,'all sales summary'!$A$2:$A$2047,$A31,'all sales summary'!$B$2:$B$2047,M$4)))</f>
        <v>0.13059159785286267</v>
      </c>
      <c r="N31" s="60">
        <f>(AVERAGEIFS('city centre offline'!$L$2:$L$2047,'city centre offline'!$A$2:$A$2047,$A31,'city centre offline'!$B$2:$B$2047,N$4)*AVERAGEIFS('all sales summary'!$I$2:$I$2047,'all sales summary'!$A$2:$A$2047,$A31,'all sales summary'!$B$2:$B$2047,N$4))/((AVERAGEIFS('overall city offline'!$L$2:$L$2047,'overall city offline'!$A$2:$A$2047,$A31,'overall city offline'!$B$2:$B$2047,N$4)*(1-AVERAGEIFS('all sales summary'!$I$2:$I$2047,'all sales summary'!$A$2:$A$2047,$A31,'all sales summary'!$B$2:$B$2047,N$4)))+(AVERAGEIFS('city centre offline'!$L$2:$L$2047,'city centre offline'!$A$2:$A$2047,$A31,'city centre offline'!$B$2:$B$2047,N$4)*AVERAGEIFS('all sales summary'!$I$2:$I$2047,'all sales summary'!$A$2:$A$2047,$A31,'all sales summary'!$B$2:$B$2047,N$4)))</f>
        <v>0.10235176639320516</v>
      </c>
      <c r="O31" s="60">
        <f>(AVERAGEIFS('city centre offline'!$L$2:$L$2047,'city centre offline'!$A$2:$A$2047,$A31,'city centre offline'!$B$2:$B$2047,O$4)*AVERAGEIFS('all sales summary'!$I$2:$I$2047,'all sales summary'!$A$2:$A$2047,$A31,'all sales summary'!$B$2:$B$2047,O$4))/((AVERAGEIFS('overall city offline'!$L$2:$L$2047,'overall city offline'!$A$2:$A$2047,$A31,'overall city offline'!$B$2:$B$2047,O$4)*(1-AVERAGEIFS('all sales summary'!$I$2:$I$2047,'all sales summary'!$A$2:$A$2047,$A31,'all sales summary'!$B$2:$B$2047,O$4)))+(AVERAGEIFS('city centre offline'!$L$2:$L$2047,'city centre offline'!$A$2:$A$2047,$A31,'city centre offline'!$B$2:$B$2047,O$4)*AVERAGEIFS('all sales summary'!$I$2:$I$2047,'all sales summary'!$A$2:$A$2047,$A31,'all sales summary'!$B$2:$B$2047,O$4)))</f>
        <v>0.10333246210562967</v>
      </c>
      <c r="P31" s="60">
        <f>(AVERAGEIFS('city centre offline'!$L$2:$L$2047,'city centre offline'!$A$2:$A$2047,$A31,'city centre offline'!$B$2:$B$2047,P$4)*AVERAGEIFS('all sales summary'!$I$2:$I$2047,'all sales summary'!$A$2:$A$2047,$A31,'all sales summary'!$B$2:$B$2047,P$4))/((AVERAGEIFS('overall city offline'!$L$2:$L$2047,'overall city offline'!$A$2:$A$2047,$A31,'overall city offline'!$B$2:$B$2047,P$4)*(1-AVERAGEIFS('all sales summary'!$I$2:$I$2047,'all sales summary'!$A$2:$A$2047,$A31,'all sales summary'!$B$2:$B$2047,P$4)))+(AVERAGEIFS('city centre offline'!$L$2:$L$2047,'city centre offline'!$A$2:$A$2047,$A31,'city centre offline'!$B$2:$B$2047,P$4)*AVERAGEIFS('all sales summary'!$I$2:$I$2047,'all sales summary'!$A$2:$A$2047,$A31,'all sales summary'!$B$2:$B$2047,P$4)))</f>
        <v>9.0104082849584613E-2</v>
      </c>
      <c r="Q31" s="60">
        <f>(AVERAGEIFS('city centre offline'!$L$2:$L$2047,'city centre offline'!$A$2:$A$2047,$A31,'city centre offline'!$B$2:$B$2047,Q$4)*AVERAGEIFS('all sales summary'!$I$2:$I$2047,'all sales summary'!$A$2:$A$2047,$A31,'all sales summary'!$B$2:$B$2047,Q$4))/((AVERAGEIFS('overall city offline'!$L$2:$L$2047,'overall city offline'!$A$2:$A$2047,$A31,'overall city offline'!$B$2:$B$2047,Q$4)*(1-AVERAGEIFS('all sales summary'!$I$2:$I$2047,'all sales summary'!$A$2:$A$2047,$A31,'all sales summary'!$B$2:$B$2047,Q$4)))+(AVERAGEIFS('city centre offline'!$L$2:$L$2047,'city centre offline'!$A$2:$A$2047,$A31,'city centre offline'!$B$2:$B$2047,Q$4)*AVERAGEIFS('all sales summary'!$I$2:$I$2047,'all sales summary'!$A$2:$A$2047,$A31,'all sales summary'!$B$2:$B$2047,Q$4)))</f>
        <v>7.6530516721662126E-2</v>
      </c>
      <c r="R31" s="60">
        <f>(AVERAGEIFS('city centre offline'!$L$2:$L$2047,'city centre offline'!$A$2:$A$2047,$A31,'city centre offline'!$B$2:$B$2047,R$4)*AVERAGEIFS('all sales summary'!$I$2:$I$2047,'all sales summary'!$A$2:$A$2047,$A31,'all sales summary'!$B$2:$B$2047,R$4))/((AVERAGEIFS('overall city offline'!$L$2:$L$2047,'overall city offline'!$A$2:$A$2047,$A31,'overall city offline'!$B$2:$B$2047,R$4)*(1-AVERAGEIFS('all sales summary'!$I$2:$I$2047,'all sales summary'!$A$2:$A$2047,$A31,'all sales summary'!$B$2:$B$2047,R$4)))+(AVERAGEIFS('city centre offline'!$L$2:$L$2047,'city centre offline'!$A$2:$A$2047,$A31,'city centre offline'!$B$2:$B$2047,R$4)*AVERAGEIFS('all sales summary'!$I$2:$I$2047,'all sales summary'!$A$2:$A$2047,$A31,'all sales summary'!$B$2:$B$2047,R$4)))</f>
        <v>8.2544100406494056E-2</v>
      </c>
      <c r="S31" s="60">
        <f>(AVERAGEIFS('city centre offline'!$L$2:$L$2047,'city centre offline'!$A$2:$A$2047,$A31,'city centre offline'!$B$2:$B$2047,S$4)*AVERAGEIFS('all sales summary'!$I$2:$I$2047,'all sales summary'!$A$2:$A$2047,$A31,'all sales summary'!$B$2:$B$2047,S$4))/((AVERAGEIFS('overall city offline'!$L$2:$L$2047,'overall city offline'!$A$2:$A$2047,$A31,'overall city offline'!$B$2:$B$2047,S$4)*(1-AVERAGEIFS('all sales summary'!$I$2:$I$2047,'all sales summary'!$A$2:$A$2047,$A31,'all sales summary'!$B$2:$B$2047,S$4)))+(AVERAGEIFS('city centre offline'!$L$2:$L$2047,'city centre offline'!$A$2:$A$2047,$A31,'city centre offline'!$B$2:$B$2047,S$4)*AVERAGEIFS('all sales summary'!$I$2:$I$2047,'all sales summary'!$A$2:$A$2047,$A31,'all sales summary'!$B$2:$B$2047,S$4)))</f>
        <v>8.1223070740457509E-2</v>
      </c>
      <c r="T31" s="60">
        <f>(AVERAGEIFS('city centre offline'!$L$2:$L$2047,'city centre offline'!$A$2:$A$2047,$A31,'city centre offline'!$B$2:$B$2047,T$4)*AVERAGEIFS('all sales summary'!$I$2:$I$2047,'all sales summary'!$A$2:$A$2047,$A31,'all sales summary'!$B$2:$B$2047,T$4))/((AVERAGEIFS('overall city offline'!$L$2:$L$2047,'overall city offline'!$A$2:$A$2047,$A31,'overall city offline'!$B$2:$B$2047,T$4)*(1-AVERAGEIFS('all sales summary'!$I$2:$I$2047,'all sales summary'!$A$2:$A$2047,$A31,'all sales summary'!$B$2:$B$2047,T$4)))+(AVERAGEIFS('city centre offline'!$L$2:$L$2047,'city centre offline'!$A$2:$A$2047,$A31,'city centre offline'!$B$2:$B$2047,T$4)*AVERAGEIFS('all sales summary'!$I$2:$I$2047,'all sales summary'!$A$2:$A$2047,$A31,'all sales summary'!$B$2:$B$2047,T$4)))</f>
        <v>8.808139804817168E-2</v>
      </c>
      <c r="U31" s="60">
        <f>(AVERAGEIFS('city centre offline'!$L$2:$L$2047,'city centre offline'!$A$2:$A$2047,$A31,'city centre offline'!$B$2:$B$2047,U$4)*AVERAGEIFS('all sales summary'!$I$2:$I$2047,'all sales summary'!$A$2:$A$2047,$A31,'all sales summary'!$B$2:$B$2047,U$4))/((AVERAGEIFS('overall city offline'!$L$2:$L$2047,'overall city offline'!$A$2:$A$2047,$A31,'overall city offline'!$B$2:$B$2047,U$4)*(1-AVERAGEIFS('all sales summary'!$I$2:$I$2047,'all sales summary'!$A$2:$A$2047,$A31,'all sales summary'!$B$2:$B$2047,U$4)))+(AVERAGEIFS('city centre offline'!$L$2:$L$2047,'city centre offline'!$A$2:$A$2047,$A31,'city centre offline'!$B$2:$B$2047,U$4)*AVERAGEIFS('all sales summary'!$I$2:$I$2047,'all sales summary'!$A$2:$A$2047,$A31,'all sales summary'!$B$2:$B$2047,U$4)))</f>
        <v>9.3907741851628451E-2</v>
      </c>
      <c r="V31" s="60">
        <f>(AVERAGEIFS('city centre offline'!$L$2:$L$2047,'city centre offline'!$A$2:$A$2047,$A31,'city centre offline'!$B$2:$B$2047,V$4)*AVERAGEIFS('all sales summary'!$I$2:$I$2047,'all sales summary'!$A$2:$A$2047,$A31,'all sales summary'!$B$2:$B$2047,V$4))/((AVERAGEIFS('overall city offline'!$L$2:$L$2047,'overall city offline'!$A$2:$A$2047,$A31,'overall city offline'!$B$2:$B$2047,V$4)*(1-AVERAGEIFS('all sales summary'!$I$2:$I$2047,'all sales summary'!$A$2:$A$2047,$A31,'all sales summary'!$B$2:$B$2047,V$4)))+(AVERAGEIFS('city centre offline'!$L$2:$L$2047,'city centre offline'!$A$2:$A$2047,$A31,'city centre offline'!$B$2:$B$2047,V$4)*AVERAGEIFS('all sales summary'!$I$2:$I$2047,'all sales summary'!$A$2:$A$2047,$A31,'all sales summary'!$B$2:$B$2047,V$4)))</f>
        <v>9.73372022108802E-2</v>
      </c>
      <c r="W31" s="60">
        <f>(AVERAGEIFS('city centre offline'!$L$2:$L$2047,'city centre offline'!$A$2:$A$2047,$A31,'city centre offline'!$B$2:$B$2047,W$4)*AVERAGEIFS('all sales summary'!$I$2:$I$2047,'all sales summary'!$A$2:$A$2047,$A31,'all sales summary'!$B$2:$B$2047,W$4))/((AVERAGEIFS('overall city offline'!$L$2:$L$2047,'overall city offline'!$A$2:$A$2047,$A31,'overall city offline'!$B$2:$B$2047,W$4)*(1-AVERAGEIFS('all sales summary'!$I$2:$I$2047,'all sales summary'!$A$2:$A$2047,$A31,'all sales summary'!$B$2:$B$2047,W$4)))+(AVERAGEIFS('city centre offline'!$L$2:$L$2047,'city centre offline'!$A$2:$A$2047,$A31,'city centre offline'!$B$2:$B$2047,W$4)*AVERAGEIFS('all sales summary'!$I$2:$I$2047,'all sales summary'!$A$2:$A$2047,$A31,'all sales summary'!$B$2:$B$2047,W$4)))</f>
        <v>9.7227035731894076E-2</v>
      </c>
      <c r="X31" s="60">
        <f>(AVERAGEIFS('city centre offline'!$L$2:$L$2047,'city centre offline'!$A$2:$A$2047,$A31,'city centre offline'!$B$2:$B$2047,X$4)*AVERAGEIFS('all sales summary'!$I$2:$I$2047,'all sales summary'!$A$2:$A$2047,$A31,'all sales summary'!$B$2:$B$2047,X$4))/((AVERAGEIFS('overall city offline'!$L$2:$L$2047,'overall city offline'!$A$2:$A$2047,$A31,'overall city offline'!$B$2:$B$2047,X$4)*(1-AVERAGEIFS('all sales summary'!$I$2:$I$2047,'all sales summary'!$A$2:$A$2047,$A31,'all sales summary'!$B$2:$B$2047,X$4)))+(AVERAGEIFS('city centre offline'!$L$2:$L$2047,'city centre offline'!$A$2:$A$2047,$A31,'city centre offline'!$B$2:$B$2047,X$4)*AVERAGEIFS('all sales summary'!$I$2:$I$2047,'all sales summary'!$A$2:$A$2047,$A31,'all sales summary'!$B$2:$B$2047,X$4)))</f>
        <v>8.6697897909468913E-2</v>
      </c>
      <c r="Y31" s="60">
        <f>(AVERAGEIFS('city centre offline'!$L$2:$L$2047,'city centre offline'!$A$2:$A$2047,$A31,'city centre offline'!$B$2:$B$2047,Y$4)*AVERAGEIFS('all sales summary'!$I$2:$I$2047,'all sales summary'!$A$2:$A$2047,$A31,'all sales summary'!$B$2:$B$2047,Y$4))/((AVERAGEIFS('overall city offline'!$L$2:$L$2047,'overall city offline'!$A$2:$A$2047,$A31,'overall city offline'!$B$2:$B$2047,Y$4)*(1-AVERAGEIFS('all sales summary'!$I$2:$I$2047,'all sales summary'!$A$2:$A$2047,$A31,'all sales summary'!$B$2:$B$2047,Y$4)))+(AVERAGEIFS('city centre offline'!$L$2:$L$2047,'city centre offline'!$A$2:$A$2047,$A31,'city centre offline'!$B$2:$B$2047,Y$4)*AVERAGEIFS('all sales summary'!$I$2:$I$2047,'all sales summary'!$A$2:$A$2047,$A31,'all sales summary'!$B$2:$B$2047,Y$4)))</f>
        <v>0.11388880578175935</v>
      </c>
      <c r="Z31" s="60">
        <f>(AVERAGEIFS('city centre offline'!$L$2:$L$2047,'city centre offline'!$A$2:$A$2047,$A31,'city centre offline'!$B$2:$B$2047,Z$4)*AVERAGEIFS('all sales summary'!$I$2:$I$2047,'all sales summary'!$A$2:$A$2047,$A31,'all sales summary'!$B$2:$B$2047,Z$4))/((AVERAGEIFS('overall city offline'!$L$2:$L$2047,'overall city offline'!$A$2:$A$2047,$A31,'overall city offline'!$B$2:$B$2047,Z$4)*(1-AVERAGEIFS('all sales summary'!$I$2:$I$2047,'all sales summary'!$A$2:$A$2047,$A31,'all sales summary'!$B$2:$B$2047,Z$4)))+(AVERAGEIFS('city centre offline'!$L$2:$L$2047,'city centre offline'!$A$2:$A$2047,$A31,'city centre offline'!$B$2:$B$2047,Z$4)*AVERAGEIFS('all sales summary'!$I$2:$I$2047,'all sales summary'!$A$2:$A$2047,$A31,'all sales summary'!$B$2:$B$2047,Z$4)))</f>
        <v>8.1349431821309312E-2</v>
      </c>
      <c r="AA31" s="60">
        <f>(AVERAGEIFS('city centre offline'!$L$2:$L$2047,'city centre offline'!$A$2:$A$2047,$A31,'city centre offline'!$B$2:$B$2047,AA$4)*AVERAGEIFS('all sales summary'!$I$2:$I$2047,'all sales summary'!$A$2:$A$2047,$A31,'all sales summary'!$B$2:$B$2047,AA$4))/((AVERAGEIFS('overall city offline'!$L$2:$L$2047,'overall city offline'!$A$2:$A$2047,$A31,'overall city offline'!$B$2:$B$2047,AA$4)*(1-AVERAGEIFS('all sales summary'!$I$2:$I$2047,'all sales summary'!$A$2:$A$2047,$A31,'all sales summary'!$B$2:$B$2047,AA$4)))+(AVERAGEIFS('city centre offline'!$L$2:$L$2047,'city centre offline'!$A$2:$A$2047,$A31,'city centre offline'!$B$2:$B$2047,AA$4)*AVERAGEIFS('all sales summary'!$I$2:$I$2047,'all sales summary'!$A$2:$A$2047,$A31,'all sales summary'!$B$2:$B$2047,AA$4)))</f>
        <v>8.600042378304823E-2</v>
      </c>
      <c r="AB31" s="60">
        <f>(AVERAGEIFS('city centre offline'!$L$2:$L$2047,'city centre offline'!$A$2:$A$2047,$A31,'city centre offline'!$B$2:$B$2047,AB$4)*AVERAGEIFS('all sales summary'!$I$2:$I$2047,'all sales summary'!$A$2:$A$2047,$A31,'all sales summary'!$B$2:$B$2047,AB$4))/((AVERAGEIFS('overall city offline'!$L$2:$L$2047,'overall city offline'!$A$2:$A$2047,$A31,'overall city offline'!$B$2:$B$2047,AB$4)*(1-AVERAGEIFS('all sales summary'!$I$2:$I$2047,'all sales summary'!$A$2:$A$2047,$A31,'all sales summary'!$B$2:$B$2047,AB$4)))+(AVERAGEIFS('city centre offline'!$L$2:$L$2047,'city centre offline'!$A$2:$A$2047,$A31,'city centre offline'!$B$2:$B$2047,AB$4)*AVERAGEIFS('all sales summary'!$I$2:$I$2047,'all sales summary'!$A$2:$A$2047,$A31,'all sales summary'!$B$2:$B$2047,AB$4)))</f>
        <v>8.8798948781300041E-2</v>
      </c>
      <c r="AC31" s="60">
        <f>(AVERAGEIFS('city centre offline'!$L$2:$L$2047,'city centre offline'!$A$2:$A$2047,$A31,'city centre offline'!$B$2:$B$2047,AC$4)*AVERAGEIFS('all sales summary'!$I$2:$I$2047,'all sales summary'!$A$2:$A$2047,$A31,'all sales summary'!$B$2:$B$2047,AC$4))/((AVERAGEIFS('overall city offline'!$L$2:$L$2047,'overall city offline'!$A$2:$A$2047,$A31,'overall city offline'!$B$2:$B$2047,AC$4)*(1-AVERAGEIFS('all sales summary'!$I$2:$I$2047,'all sales summary'!$A$2:$A$2047,$A31,'all sales summary'!$B$2:$B$2047,AC$4)))+(AVERAGEIFS('city centre offline'!$L$2:$L$2047,'city centre offline'!$A$2:$A$2047,$A31,'city centre offline'!$B$2:$B$2047,AC$4)*AVERAGEIFS('all sales summary'!$I$2:$I$2047,'all sales summary'!$A$2:$A$2047,$A31,'all sales summary'!$B$2:$B$2047,AC$4)))</f>
        <v>9.2876342488439442E-2</v>
      </c>
      <c r="AD31" s="60">
        <f>(AVERAGEIFS('city centre offline'!$L$2:$L$2047,'city centre offline'!$A$2:$A$2047,$A31,'city centre offline'!$B$2:$B$2047,AD$4)*AVERAGEIFS('all sales summary'!$I$2:$I$2047,'all sales summary'!$A$2:$A$2047,$A31,'all sales summary'!$B$2:$B$2047,AD$4))/((AVERAGEIFS('overall city offline'!$L$2:$L$2047,'overall city offline'!$A$2:$A$2047,$A31,'overall city offline'!$B$2:$B$2047,AD$4)*(1-AVERAGEIFS('all sales summary'!$I$2:$I$2047,'all sales summary'!$A$2:$A$2047,$A31,'all sales summary'!$B$2:$B$2047,AD$4)))+(AVERAGEIFS('city centre offline'!$L$2:$L$2047,'city centre offline'!$A$2:$A$2047,$A31,'city centre offline'!$B$2:$B$2047,AD$4)*AVERAGEIFS('all sales summary'!$I$2:$I$2047,'all sales summary'!$A$2:$A$2047,$A31,'all sales summary'!$B$2:$B$2047,AD$4)))</f>
        <v>9.1513705113023883E-2</v>
      </c>
      <c r="AE31" s="60">
        <f>(AVERAGEIFS('city centre offline'!$L$2:$L$2047,'city centre offline'!$A$2:$A$2047,$A31,'city centre offline'!$B$2:$B$2047,AE$4)*AVERAGEIFS('all sales summary'!$I$2:$I$2047,'all sales summary'!$A$2:$A$2047,$A31,'all sales summary'!$B$2:$B$2047,AE$4))/((AVERAGEIFS('overall city offline'!$L$2:$L$2047,'overall city offline'!$A$2:$A$2047,$A31,'overall city offline'!$B$2:$B$2047,AE$4)*(1-AVERAGEIFS('all sales summary'!$I$2:$I$2047,'all sales summary'!$A$2:$A$2047,$A31,'all sales summary'!$B$2:$B$2047,AE$4)))+(AVERAGEIFS('city centre offline'!$L$2:$L$2047,'city centre offline'!$A$2:$A$2047,$A31,'city centre offline'!$B$2:$B$2047,AE$4)*AVERAGEIFS('all sales summary'!$I$2:$I$2047,'all sales summary'!$A$2:$A$2047,$A31,'all sales summary'!$B$2:$B$2047,AE$4)))</f>
        <v>9.5263185276284815E-2</v>
      </c>
      <c r="AF31" s="60">
        <f>(AVERAGEIFS('city centre offline'!$L$2:$L$2047,'city centre offline'!$A$2:$A$2047,$A31,'city centre offline'!$B$2:$B$2047,AF$4)*AVERAGEIFS('all sales summary'!$I$2:$I$2047,'all sales summary'!$A$2:$A$2047,$A31,'all sales summary'!$B$2:$B$2047,AF$4))/((AVERAGEIFS('overall city offline'!$L$2:$L$2047,'overall city offline'!$A$2:$A$2047,$A31,'overall city offline'!$B$2:$B$2047,AF$4)*(1-AVERAGEIFS('all sales summary'!$I$2:$I$2047,'all sales summary'!$A$2:$A$2047,$A31,'all sales summary'!$B$2:$B$2047,AF$4)))+(AVERAGEIFS('city centre offline'!$L$2:$L$2047,'city centre offline'!$A$2:$A$2047,$A31,'city centre offline'!$B$2:$B$2047,AF$4)*AVERAGEIFS('all sales summary'!$I$2:$I$2047,'all sales summary'!$A$2:$A$2047,$A31,'all sales summary'!$B$2:$B$2047,AF$4)))</f>
        <v>9.5297189009455954E-2</v>
      </c>
      <c r="AG31" s="60">
        <f>(AVERAGEIFS('city centre offline'!$L$2:$L$2047,'city centre offline'!$A$2:$A$2047,$A31,'city centre offline'!$B$2:$B$2047,AG$4)*AVERAGEIFS('all sales summary'!$I$2:$I$2047,'all sales summary'!$A$2:$A$2047,$A31,'all sales summary'!$B$2:$B$2047,AG$4))/((AVERAGEIFS('overall city offline'!$L$2:$L$2047,'overall city offline'!$A$2:$A$2047,$A31,'overall city offline'!$B$2:$B$2047,AG$4)*(1-AVERAGEIFS('all sales summary'!$I$2:$I$2047,'all sales summary'!$A$2:$A$2047,$A31,'all sales summary'!$B$2:$B$2047,AG$4)))+(AVERAGEIFS('city centre offline'!$L$2:$L$2047,'city centre offline'!$A$2:$A$2047,$A31,'city centre offline'!$B$2:$B$2047,AG$4)*AVERAGEIFS('all sales summary'!$I$2:$I$2047,'all sales summary'!$A$2:$A$2047,$A31,'all sales summary'!$B$2:$B$2047,AG$4)))</f>
        <v>0.10254775251720057</v>
      </c>
      <c r="AH31" s="60">
        <f>(AVERAGEIFS('city centre offline'!$L$2:$L$2047,'city centre offline'!$A$2:$A$2047,$A31,'city centre offline'!$B$2:$B$2047,AH$4)*AVERAGEIFS('all sales summary'!$I$2:$I$2047,'all sales summary'!$A$2:$A$2047,$A31,'all sales summary'!$B$2:$B$2047,AH$4))/((AVERAGEIFS('overall city offline'!$L$2:$L$2047,'overall city offline'!$A$2:$A$2047,$A31,'overall city offline'!$B$2:$B$2047,AH$4)*(1-AVERAGEIFS('all sales summary'!$I$2:$I$2047,'all sales summary'!$A$2:$A$2047,$A31,'all sales summary'!$B$2:$B$2047,AH$4)))+(AVERAGEIFS('city centre offline'!$L$2:$L$2047,'city centre offline'!$A$2:$A$2047,$A31,'city centre offline'!$B$2:$B$2047,AH$4)*AVERAGEIFS('all sales summary'!$I$2:$I$2047,'all sales summary'!$A$2:$A$2047,$A31,'all sales summary'!$B$2:$B$2047,AH$4)))</f>
        <v>0.10397773564654125</v>
      </c>
    </row>
    <row r="32" spans="1:34" x14ac:dyDescent="0.3">
      <c r="A32" t="s">
        <v>34</v>
      </c>
      <c r="B32" s="60">
        <f>(AVERAGEIFS('city centre offline'!$L$2:$L$2047,'city centre offline'!$A$2:$A$2047,$A32,'city centre offline'!$B$2:$B$2047,B$4)*AVERAGEIFS('all sales summary'!$I$2:$I$2047,'all sales summary'!$A$2:$A$2047,$A32,'all sales summary'!$B$2:$B$2047,B$4))/((AVERAGEIFS('overall city offline'!$L$2:$L$2047,'overall city offline'!$A$2:$A$2047,$A32,'overall city offline'!$B$2:$B$2047,B$4)*(1-AVERAGEIFS('all sales summary'!$I$2:$I$2047,'all sales summary'!$A$2:$A$2047,$A32,'all sales summary'!$B$2:$B$2047,B$4)))+(AVERAGEIFS('city centre offline'!$L$2:$L$2047,'city centre offline'!$A$2:$A$2047,$A32,'city centre offline'!$B$2:$B$2047,B$4)*AVERAGEIFS('all sales summary'!$I$2:$I$2047,'all sales summary'!$A$2:$A$2047,$A32,'all sales summary'!$B$2:$B$2047,B$4)))</f>
        <v>8.5190234172022608E-2</v>
      </c>
      <c r="C32" s="60">
        <f>(AVERAGEIFS('city centre offline'!$L$2:$L$2047,'city centre offline'!$A$2:$A$2047,$A32,'city centre offline'!$B$2:$B$2047,C$4)*AVERAGEIFS('all sales summary'!$I$2:$I$2047,'all sales summary'!$A$2:$A$2047,$A32,'all sales summary'!$B$2:$B$2047,C$4))/((AVERAGEIFS('overall city offline'!$L$2:$L$2047,'overall city offline'!$A$2:$A$2047,$A32,'overall city offline'!$B$2:$B$2047,C$4)*(1-AVERAGEIFS('all sales summary'!$I$2:$I$2047,'all sales summary'!$A$2:$A$2047,$A32,'all sales summary'!$B$2:$B$2047,C$4)))+(AVERAGEIFS('city centre offline'!$L$2:$L$2047,'city centre offline'!$A$2:$A$2047,$A32,'city centre offline'!$B$2:$B$2047,C$4)*AVERAGEIFS('all sales summary'!$I$2:$I$2047,'all sales summary'!$A$2:$A$2047,$A32,'all sales summary'!$B$2:$B$2047,C$4)))</f>
        <v>8.628773060722339E-2</v>
      </c>
      <c r="D32" s="60">
        <f>(AVERAGEIFS('city centre offline'!$L$2:$L$2047,'city centre offline'!$A$2:$A$2047,$A32,'city centre offline'!$B$2:$B$2047,D$4)*AVERAGEIFS('all sales summary'!$I$2:$I$2047,'all sales summary'!$A$2:$A$2047,$A32,'all sales summary'!$B$2:$B$2047,D$4))/((AVERAGEIFS('overall city offline'!$L$2:$L$2047,'overall city offline'!$A$2:$A$2047,$A32,'overall city offline'!$B$2:$B$2047,D$4)*(1-AVERAGEIFS('all sales summary'!$I$2:$I$2047,'all sales summary'!$A$2:$A$2047,$A32,'all sales summary'!$B$2:$B$2047,D$4)))+(AVERAGEIFS('city centre offline'!$L$2:$L$2047,'city centre offline'!$A$2:$A$2047,$A32,'city centre offline'!$B$2:$B$2047,D$4)*AVERAGEIFS('all sales summary'!$I$2:$I$2047,'all sales summary'!$A$2:$A$2047,$A32,'all sales summary'!$B$2:$B$2047,D$4)))</f>
        <v>8.5130983368285174E-2</v>
      </c>
      <c r="E32" s="60">
        <f>(AVERAGEIFS('city centre offline'!$L$2:$L$2047,'city centre offline'!$A$2:$A$2047,$A32,'city centre offline'!$B$2:$B$2047,E$4)*AVERAGEIFS('all sales summary'!$I$2:$I$2047,'all sales summary'!$A$2:$A$2047,$A32,'all sales summary'!$B$2:$B$2047,E$4))/((AVERAGEIFS('overall city offline'!$L$2:$L$2047,'overall city offline'!$A$2:$A$2047,$A32,'overall city offline'!$B$2:$B$2047,E$4)*(1-AVERAGEIFS('all sales summary'!$I$2:$I$2047,'all sales summary'!$A$2:$A$2047,$A32,'all sales summary'!$B$2:$B$2047,E$4)))+(AVERAGEIFS('city centre offline'!$L$2:$L$2047,'city centre offline'!$A$2:$A$2047,$A32,'city centre offline'!$B$2:$B$2047,E$4)*AVERAGEIFS('all sales summary'!$I$2:$I$2047,'all sales summary'!$A$2:$A$2047,$A32,'all sales summary'!$B$2:$B$2047,E$4)))</f>
        <v>8.6704818889973376E-2</v>
      </c>
      <c r="F32" s="60">
        <f>(AVERAGEIFS('city centre offline'!$L$2:$L$2047,'city centre offline'!$A$2:$A$2047,$A32,'city centre offline'!$B$2:$B$2047,F$4)*AVERAGEIFS('all sales summary'!$I$2:$I$2047,'all sales summary'!$A$2:$A$2047,$A32,'all sales summary'!$B$2:$B$2047,F$4))/((AVERAGEIFS('overall city offline'!$L$2:$L$2047,'overall city offline'!$A$2:$A$2047,$A32,'overall city offline'!$B$2:$B$2047,F$4)*(1-AVERAGEIFS('all sales summary'!$I$2:$I$2047,'all sales summary'!$A$2:$A$2047,$A32,'all sales summary'!$B$2:$B$2047,F$4)))+(AVERAGEIFS('city centre offline'!$L$2:$L$2047,'city centre offline'!$A$2:$A$2047,$A32,'city centre offline'!$B$2:$B$2047,F$4)*AVERAGEIFS('all sales summary'!$I$2:$I$2047,'all sales summary'!$A$2:$A$2047,$A32,'all sales summary'!$B$2:$B$2047,F$4)))</f>
        <v>8.8543090052613738E-2</v>
      </c>
      <c r="G32" s="60">
        <f>(AVERAGEIFS('city centre offline'!$L$2:$L$2047,'city centre offline'!$A$2:$A$2047,$A32,'city centre offline'!$B$2:$B$2047,G$4)*AVERAGEIFS('all sales summary'!$I$2:$I$2047,'all sales summary'!$A$2:$A$2047,$A32,'all sales summary'!$B$2:$B$2047,G$4))/((AVERAGEIFS('overall city offline'!$L$2:$L$2047,'overall city offline'!$A$2:$A$2047,$A32,'overall city offline'!$B$2:$B$2047,G$4)*(1-AVERAGEIFS('all sales summary'!$I$2:$I$2047,'all sales summary'!$A$2:$A$2047,$A32,'all sales summary'!$B$2:$B$2047,G$4)))+(AVERAGEIFS('city centre offline'!$L$2:$L$2047,'city centre offline'!$A$2:$A$2047,$A32,'city centre offline'!$B$2:$B$2047,G$4)*AVERAGEIFS('all sales summary'!$I$2:$I$2047,'all sales summary'!$A$2:$A$2047,$A32,'all sales summary'!$B$2:$B$2047,G$4)))</f>
        <v>8.4156908787880291E-2</v>
      </c>
      <c r="H32" s="60">
        <f>(AVERAGEIFS('city centre offline'!$L$2:$L$2047,'city centre offline'!$A$2:$A$2047,$A32,'city centre offline'!$B$2:$B$2047,H$4)*AVERAGEIFS('all sales summary'!$I$2:$I$2047,'all sales summary'!$A$2:$A$2047,$A32,'all sales summary'!$B$2:$B$2047,H$4))/((AVERAGEIFS('overall city offline'!$L$2:$L$2047,'overall city offline'!$A$2:$A$2047,$A32,'overall city offline'!$B$2:$B$2047,H$4)*(1-AVERAGEIFS('all sales summary'!$I$2:$I$2047,'all sales summary'!$A$2:$A$2047,$A32,'all sales summary'!$B$2:$B$2047,H$4)))+(AVERAGEIFS('city centre offline'!$L$2:$L$2047,'city centre offline'!$A$2:$A$2047,$A32,'city centre offline'!$B$2:$B$2047,H$4)*AVERAGEIFS('all sales summary'!$I$2:$I$2047,'all sales summary'!$A$2:$A$2047,$A32,'all sales summary'!$B$2:$B$2047,H$4)))</f>
        <v>8.6324323904208591E-2</v>
      </c>
      <c r="I32" s="60">
        <f>(AVERAGEIFS('city centre offline'!$L$2:$L$2047,'city centre offline'!$A$2:$A$2047,$A32,'city centre offline'!$B$2:$B$2047,I$4)*AVERAGEIFS('all sales summary'!$I$2:$I$2047,'all sales summary'!$A$2:$A$2047,$A32,'all sales summary'!$B$2:$B$2047,I$4))/((AVERAGEIFS('overall city offline'!$L$2:$L$2047,'overall city offline'!$A$2:$A$2047,$A32,'overall city offline'!$B$2:$B$2047,I$4)*(1-AVERAGEIFS('all sales summary'!$I$2:$I$2047,'all sales summary'!$A$2:$A$2047,$A32,'all sales summary'!$B$2:$B$2047,I$4)))+(AVERAGEIFS('city centre offline'!$L$2:$L$2047,'city centre offline'!$A$2:$A$2047,$A32,'city centre offline'!$B$2:$B$2047,I$4)*AVERAGEIFS('all sales summary'!$I$2:$I$2047,'all sales summary'!$A$2:$A$2047,$A32,'all sales summary'!$B$2:$B$2047,I$4)))</f>
        <v>8.4766405350810453E-2</v>
      </c>
      <c r="J32" s="60">
        <f>(AVERAGEIFS('city centre offline'!$L$2:$L$2047,'city centre offline'!$A$2:$A$2047,$A32,'city centre offline'!$B$2:$B$2047,J$4)*AVERAGEIFS('all sales summary'!$I$2:$I$2047,'all sales summary'!$A$2:$A$2047,$A32,'all sales summary'!$B$2:$B$2047,J$4))/((AVERAGEIFS('overall city offline'!$L$2:$L$2047,'overall city offline'!$A$2:$A$2047,$A32,'overall city offline'!$B$2:$B$2047,J$4)*(1-AVERAGEIFS('all sales summary'!$I$2:$I$2047,'all sales summary'!$A$2:$A$2047,$A32,'all sales summary'!$B$2:$B$2047,J$4)))+(AVERAGEIFS('city centre offline'!$L$2:$L$2047,'city centre offline'!$A$2:$A$2047,$A32,'city centre offline'!$B$2:$B$2047,J$4)*AVERAGEIFS('all sales summary'!$I$2:$I$2047,'all sales summary'!$A$2:$A$2047,$A32,'all sales summary'!$B$2:$B$2047,J$4)))</f>
        <v>8.4218423937403114E-2</v>
      </c>
      <c r="K32" s="60">
        <f>(AVERAGEIFS('city centre offline'!$L$2:$L$2047,'city centre offline'!$A$2:$A$2047,$A32,'city centre offline'!$B$2:$B$2047,K$4)*AVERAGEIFS('all sales summary'!$I$2:$I$2047,'all sales summary'!$A$2:$A$2047,$A32,'all sales summary'!$B$2:$B$2047,K$4))/((AVERAGEIFS('overall city offline'!$L$2:$L$2047,'overall city offline'!$A$2:$A$2047,$A32,'overall city offline'!$B$2:$B$2047,K$4)*(1-AVERAGEIFS('all sales summary'!$I$2:$I$2047,'all sales summary'!$A$2:$A$2047,$A32,'all sales summary'!$B$2:$B$2047,K$4)))+(AVERAGEIFS('city centre offline'!$L$2:$L$2047,'city centre offline'!$A$2:$A$2047,$A32,'city centre offline'!$B$2:$B$2047,K$4)*AVERAGEIFS('all sales summary'!$I$2:$I$2047,'all sales summary'!$A$2:$A$2047,$A32,'all sales summary'!$B$2:$B$2047,K$4)))</f>
        <v>8.4868469169132654E-2</v>
      </c>
      <c r="L32" s="60">
        <f>(AVERAGEIFS('city centre offline'!$L$2:$L$2047,'city centre offline'!$A$2:$A$2047,$A32,'city centre offline'!$B$2:$B$2047,L$4)*AVERAGEIFS('all sales summary'!$I$2:$I$2047,'all sales summary'!$A$2:$A$2047,$A32,'all sales summary'!$B$2:$B$2047,L$4))/((AVERAGEIFS('overall city offline'!$L$2:$L$2047,'overall city offline'!$A$2:$A$2047,$A32,'overall city offline'!$B$2:$B$2047,L$4)*(1-AVERAGEIFS('all sales summary'!$I$2:$I$2047,'all sales summary'!$A$2:$A$2047,$A32,'all sales summary'!$B$2:$B$2047,L$4)))+(AVERAGEIFS('city centre offline'!$L$2:$L$2047,'city centre offline'!$A$2:$A$2047,$A32,'city centre offline'!$B$2:$B$2047,L$4)*AVERAGEIFS('all sales summary'!$I$2:$I$2047,'all sales summary'!$A$2:$A$2047,$A32,'all sales summary'!$B$2:$B$2047,L$4)))</f>
        <v>8.0991557032976572E-2</v>
      </c>
      <c r="M32" s="60">
        <f>(AVERAGEIFS('city centre offline'!$L$2:$L$2047,'city centre offline'!$A$2:$A$2047,$A32,'city centre offline'!$B$2:$B$2047,M$4)*AVERAGEIFS('all sales summary'!$I$2:$I$2047,'all sales summary'!$A$2:$A$2047,$A32,'all sales summary'!$B$2:$B$2047,M$4))/((AVERAGEIFS('overall city offline'!$L$2:$L$2047,'overall city offline'!$A$2:$A$2047,$A32,'overall city offline'!$B$2:$B$2047,M$4)*(1-AVERAGEIFS('all sales summary'!$I$2:$I$2047,'all sales summary'!$A$2:$A$2047,$A32,'all sales summary'!$B$2:$B$2047,M$4)))+(AVERAGEIFS('city centre offline'!$L$2:$L$2047,'city centre offline'!$A$2:$A$2047,$A32,'city centre offline'!$B$2:$B$2047,M$4)*AVERAGEIFS('all sales summary'!$I$2:$I$2047,'all sales summary'!$A$2:$A$2047,$A32,'all sales summary'!$B$2:$B$2047,M$4)))</f>
        <v>8.0665747072035998E-2</v>
      </c>
      <c r="N32" s="60">
        <f>(AVERAGEIFS('city centre offline'!$L$2:$L$2047,'city centre offline'!$A$2:$A$2047,$A32,'city centre offline'!$B$2:$B$2047,N$4)*AVERAGEIFS('all sales summary'!$I$2:$I$2047,'all sales summary'!$A$2:$A$2047,$A32,'all sales summary'!$B$2:$B$2047,N$4))/((AVERAGEIFS('overall city offline'!$L$2:$L$2047,'overall city offline'!$A$2:$A$2047,$A32,'overall city offline'!$B$2:$B$2047,N$4)*(1-AVERAGEIFS('all sales summary'!$I$2:$I$2047,'all sales summary'!$A$2:$A$2047,$A32,'all sales summary'!$B$2:$B$2047,N$4)))+(AVERAGEIFS('city centre offline'!$L$2:$L$2047,'city centre offline'!$A$2:$A$2047,$A32,'city centre offline'!$B$2:$B$2047,N$4)*AVERAGEIFS('all sales summary'!$I$2:$I$2047,'all sales summary'!$A$2:$A$2047,$A32,'all sales summary'!$B$2:$B$2047,N$4)))</f>
        <v>8.5023458103012123E-2</v>
      </c>
      <c r="O32" s="60">
        <f>(AVERAGEIFS('city centre offline'!$L$2:$L$2047,'city centre offline'!$A$2:$A$2047,$A32,'city centre offline'!$B$2:$B$2047,O$4)*AVERAGEIFS('all sales summary'!$I$2:$I$2047,'all sales summary'!$A$2:$A$2047,$A32,'all sales summary'!$B$2:$B$2047,O$4))/((AVERAGEIFS('overall city offline'!$L$2:$L$2047,'overall city offline'!$A$2:$A$2047,$A32,'overall city offline'!$B$2:$B$2047,O$4)*(1-AVERAGEIFS('all sales summary'!$I$2:$I$2047,'all sales summary'!$A$2:$A$2047,$A32,'all sales summary'!$B$2:$B$2047,O$4)))+(AVERAGEIFS('city centre offline'!$L$2:$L$2047,'city centre offline'!$A$2:$A$2047,$A32,'city centre offline'!$B$2:$B$2047,O$4)*AVERAGEIFS('all sales summary'!$I$2:$I$2047,'all sales summary'!$A$2:$A$2047,$A32,'all sales summary'!$B$2:$B$2047,O$4)))</f>
        <v>8.460778517154989E-2</v>
      </c>
      <c r="P32" s="60">
        <f>(AVERAGEIFS('city centre offline'!$L$2:$L$2047,'city centre offline'!$A$2:$A$2047,$A32,'city centre offline'!$B$2:$B$2047,P$4)*AVERAGEIFS('all sales summary'!$I$2:$I$2047,'all sales summary'!$A$2:$A$2047,$A32,'all sales summary'!$B$2:$B$2047,P$4))/((AVERAGEIFS('overall city offline'!$L$2:$L$2047,'overall city offline'!$A$2:$A$2047,$A32,'overall city offline'!$B$2:$B$2047,P$4)*(1-AVERAGEIFS('all sales summary'!$I$2:$I$2047,'all sales summary'!$A$2:$A$2047,$A32,'all sales summary'!$B$2:$B$2047,P$4)))+(AVERAGEIFS('city centre offline'!$L$2:$L$2047,'city centre offline'!$A$2:$A$2047,$A32,'city centre offline'!$B$2:$B$2047,P$4)*AVERAGEIFS('all sales summary'!$I$2:$I$2047,'all sales summary'!$A$2:$A$2047,$A32,'all sales summary'!$B$2:$B$2047,P$4)))</f>
        <v>8.6884803793379969E-2</v>
      </c>
      <c r="Q32" s="60">
        <f>(AVERAGEIFS('city centre offline'!$L$2:$L$2047,'city centre offline'!$A$2:$A$2047,$A32,'city centre offline'!$B$2:$B$2047,Q$4)*AVERAGEIFS('all sales summary'!$I$2:$I$2047,'all sales summary'!$A$2:$A$2047,$A32,'all sales summary'!$B$2:$B$2047,Q$4))/((AVERAGEIFS('overall city offline'!$L$2:$L$2047,'overall city offline'!$A$2:$A$2047,$A32,'overall city offline'!$B$2:$B$2047,Q$4)*(1-AVERAGEIFS('all sales summary'!$I$2:$I$2047,'all sales summary'!$A$2:$A$2047,$A32,'all sales summary'!$B$2:$B$2047,Q$4)))+(AVERAGEIFS('city centre offline'!$L$2:$L$2047,'city centre offline'!$A$2:$A$2047,$A32,'city centre offline'!$B$2:$B$2047,Q$4)*AVERAGEIFS('all sales summary'!$I$2:$I$2047,'all sales summary'!$A$2:$A$2047,$A32,'all sales summary'!$B$2:$B$2047,Q$4)))</f>
        <v>7.278692309061667E-2</v>
      </c>
      <c r="R32" s="60">
        <f>(AVERAGEIFS('city centre offline'!$L$2:$L$2047,'city centre offline'!$A$2:$A$2047,$A32,'city centre offline'!$B$2:$B$2047,R$4)*AVERAGEIFS('all sales summary'!$I$2:$I$2047,'all sales summary'!$A$2:$A$2047,$A32,'all sales summary'!$B$2:$B$2047,R$4))/((AVERAGEIFS('overall city offline'!$L$2:$L$2047,'overall city offline'!$A$2:$A$2047,$A32,'overall city offline'!$B$2:$B$2047,R$4)*(1-AVERAGEIFS('all sales summary'!$I$2:$I$2047,'all sales summary'!$A$2:$A$2047,$A32,'all sales summary'!$B$2:$B$2047,R$4)))+(AVERAGEIFS('city centre offline'!$L$2:$L$2047,'city centre offline'!$A$2:$A$2047,$A32,'city centre offline'!$B$2:$B$2047,R$4)*AVERAGEIFS('all sales summary'!$I$2:$I$2047,'all sales summary'!$A$2:$A$2047,$A32,'all sales summary'!$B$2:$B$2047,R$4)))</f>
        <v>7.1821176389877076E-2</v>
      </c>
      <c r="S32" s="60">
        <f>(AVERAGEIFS('city centre offline'!$L$2:$L$2047,'city centre offline'!$A$2:$A$2047,$A32,'city centre offline'!$B$2:$B$2047,S$4)*AVERAGEIFS('all sales summary'!$I$2:$I$2047,'all sales summary'!$A$2:$A$2047,$A32,'all sales summary'!$B$2:$B$2047,S$4))/((AVERAGEIFS('overall city offline'!$L$2:$L$2047,'overall city offline'!$A$2:$A$2047,$A32,'overall city offline'!$B$2:$B$2047,S$4)*(1-AVERAGEIFS('all sales summary'!$I$2:$I$2047,'all sales summary'!$A$2:$A$2047,$A32,'all sales summary'!$B$2:$B$2047,S$4)))+(AVERAGEIFS('city centre offline'!$L$2:$L$2047,'city centre offline'!$A$2:$A$2047,$A32,'city centre offline'!$B$2:$B$2047,S$4)*AVERAGEIFS('all sales summary'!$I$2:$I$2047,'all sales summary'!$A$2:$A$2047,$A32,'all sales summary'!$B$2:$B$2047,S$4)))</f>
        <v>6.9408442324809763E-2</v>
      </c>
      <c r="T32" s="60">
        <f>(AVERAGEIFS('city centre offline'!$L$2:$L$2047,'city centre offline'!$A$2:$A$2047,$A32,'city centre offline'!$B$2:$B$2047,T$4)*AVERAGEIFS('all sales summary'!$I$2:$I$2047,'all sales summary'!$A$2:$A$2047,$A32,'all sales summary'!$B$2:$B$2047,T$4))/((AVERAGEIFS('overall city offline'!$L$2:$L$2047,'overall city offline'!$A$2:$A$2047,$A32,'overall city offline'!$B$2:$B$2047,T$4)*(1-AVERAGEIFS('all sales summary'!$I$2:$I$2047,'all sales summary'!$A$2:$A$2047,$A32,'all sales summary'!$B$2:$B$2047,T$4)))+(AVERAGEIFS('city centre offline'!$L$2:$L$2047,'city centre offline'!$A$2:$A$2047,$A32,'city centre offline'!$B$2:$B$2047,T$4)*AVERAGEIFS('all sales summary'!$I$2:$I$2047,'all sales summary'!$A$2:$A$2047,$A32,'all sales summary'!$B$2:$B$2047,T$4)))</f>
        <v>7.7887118018332951E-2</v>
      </c>
      <c r="U32" s="60">
        <f>(AVERAGEIFS('city centre offline'!$L$2:$L$2047,'city centre offline'!$A$2:$A$2047,$A32,'city centre offline'!$B$2:$B$2047,U$4)*AVERAGEIFS('all sales summary'!$I$2:$I$2047,'all sales summary'!$A$2:$A$2047,$A32,'all sales summary'!$B$2:$B$2047,U$4))/((AVERAGEIFS('overall city offline'!$L$2:$L$2047,'overall city offline'!$A$2:$A$2047,$A32,'overall city offline'!$B$2:$B$2047,U$4)*(1-AVERAGEIFS('all sales summary'!$I$2:$I$2047,'all sales summary'!$A$2:$A$2047,$A32,'all sales summary'!$B$2:$B$2047,U$4)))+(AVERAGEIFS('city centre offline'!$L$2:$L$2047,'city centre offline'!$A$2:$A$2047,$A32,'city centre offline'!$B$2:$B$2047,U$4)*AVERAGEIFS('all sales summary'!$I$2:$I$2047,'all sales summary'!$A$2:$A$2047,$A32,'all sales summary'!$B$2:$B$2047,U$4)))</f>
        <v>7.8082579840724808E-2</v>
      </c>
      <c r="V32" s="60">
        <f>(AVERAGEIFS('city centre offline'!$L$2:$L$2047,'city centre offline'!$A$2:$A$2047,$A32,'city centre offline'!$B$2:$B$2047,V$4)*AVERAGEIFS('all sales summary'!$I$2:$I$2047,'all sales summary'!$A$2:$A$2047,$A32,'all sales summary'!$B$2:$B$2047,V$4))/((AVERAGEIFS('overall city offline'!$L$2:$L$2047,'overall city offline'!$A$2:$A$2047,$A32,'overall city offline'!$B$2:$B$2047,V$4)*(1-AVERAGEIFS('all sales summary'!$I$2:$I$2047,'all sales summary'!$A$2:$A$2047,$A32,'all sales summary'!$B$2:$B$2047,V$4)))+(AVERAGEIFS('city centre offline'!$L$2:$L$2047,'city centre offline'!$A$2:$A$2047,$A32,'city centre offline'!$B$2:$B$2047,V$4)*AVERAGEIFS('all sales summary'!$I$2:$I$2047,'all sales summary'!$A$2:$A$2047,$A32,'all sales summary'!$B$2:$B$2047,V$4)))</f>
        <v>7.908261446627439E-2</v>
      </c>
      <c r="W32" s="60">
        <f>(AVERAGEIFS('city centre offline'!$L$2:$L$2047,'city centre offline'!$A$2:$A$2047,$A32,'city centre offline'!$B$2:$B$2047,W$4)*AVERAGEIFS('all sales summary'!$I$2:$I$2047,'all sales summary'!$A$2:$A$2047,$A32,'all sales summary'!$B$2:$B$2047,W$4))/((AVERAGEIFS('overall city offline'!$L$2:$L$2047,'overall city offline'!$A$2:$A$2047,$A32,'overall city offline'!$B$2:$B$2047,W$4)*(1-AVERAGEIFS('all sales summary'!$I$2:$I$2047,'all sales summary'!$A$2:$A$2047,$A32,'all sales summary'!$B$2:$B$2047,W$4)))+(AVERAGEIFS('city centre offline'!$L$2:$L$2047,'city centre offline'!$A$2:$A$2047,$A32,'city centre offline'!$B$2:$B$2047,W$4)*AVERAGEIFS('all sales summary'!$I$2:$I$2047,'all sales summary'!$A$2:$A$2047,$A32,'all sales summary'!$B$2:$B$2047,W$4)))</f>
        <v>8.0871968971345187E-2</v>
      </c>
      <c r="X32" s="60">
        <f>(AVERAGEIFS('city centre offline'!$L$2:$L$2047,'city centre offline'!$A$2:$A$2047,$A32,'city centre offline'!$B$2:$B$2047,X$4)*AVERAGEIFS('all sales summary'!$I$2:$I$2047,'all sales summary'!$A$2:$A$2047,$A32,'all sales summary'!$B$2:$B$2047,X$4))/((AVERAGEIFS('overall city offline'!$L$2:$L$2047,'overall city offline'!$A$2:$A$2047,$A32,'overall city offline'!$B$2:$B$2047,X$4)*(1-AVERAGEIFS('all sales summary'!$I$2:$I$2047,'all sales summary'!$A$2:$A$2047,$A32,'all sales summary'!$B$2:$B$2047,X$4)))+(AVERAGEIFS('city centre offline'!$L$2:$L$2047,'city centre offline'!$A$2:$A$2047,$A32,'city centre offline'!$B$2:$B$2047,X$4)*AVERAGEIFS('all sales summary'!$I$2:$I$2047,'all sales summary'!$A$2:$A$2047,$A32,'all sales summary'!$B$2:$B$2047,X$4)))</f>
        <v>7.3382663753953956E-2</v>
      </c>
      <c r="Y32" s="60">
        <f>(AVERAGEIFS('city centre offline'!$L$2:$L$2047,'city centre offline'!$A$2:$A$2047,$A32,'city centre offline'!$B$2:$B$2047,Y$4)*AVERAGEIFS('all sales summary'!$I$2:$I$2047,'all sales summary'!$A$2:$A$2047,$A32,'all sales summary'!$B$2:$B$2047,Y$4))/((AVERAGEIFS('overall city offline'!$L$2:$L$2047,'overall city offline'!$A$2:$A$2047,$A32,'overall city offline'!$B$2:$B$2047,Y$4)*(1-AVERAGEIFS('all sales summary'!$I$2:$I$2047,'all sales summary'!$A$2:$A$2047,$A32,'all sales summary'!$B$2:$B$2047,Y$4)))+(AVERAGEIFS('city centre offline'!$L$2:$L$2047,'city centre offline'!$A$2:$A$2047,$A32,'city centre offline'!$B$2:$B$2047,Y$4)*AVERAGEIFS('all sales summary'!$I$2:$I$2047,'all sales summary'!$A$2:$A$2047,$A32,'all sales summary'!$B$2:$B$2047,Y$4)))</f>
        <v>7.7010747768963411E-2</v>
      </c>
      <c r="Z32" s="60">
        <f>(AVERAGEIFS('city centre offline'!$L$2:$L$2047,'city centre offline'!$A$2:$A$2047,$A32,'city centre offline'!$B$2:$B$2047,Z$4)*AVERAGEIFS('all sales summary'!$I$2:$I$2047,'all sales summary'!$A$2:$A$2047,$A32,'all sales summary'!$B$2:$B$2047,Z$4))/((AVERAGEIFS('overall city offline'!$L$2:$L$2047,'overall city offline'!$A$2:$A$2047,$A32,'overall city offline'!$B$2:$B$2047,Z$4)*(1-AVERAGEIFS('all sales summary'!$I$2:$I$2047,'all sales summary'!$A$2:$A$2047,$A32,'all sales summary'!$B$2:$B$2047,Z$4)))+(AVERAGEIFS('city centre offline'!$L$2:$L$2047,'city centre offline'!$A$2:$A$2047,$A32,'city centre offline'!$B$2:$B$2047,Z$4)*AVERAGEIFS('all sales summary'!$I$2:$I$2047,'all sales summary'!$A$2:$A$2047,$A32,'all sales summary'!$B$2:$B$2047,Z$4)))</f>
        <v>7.6720479365629438E-2</v>
      </c>
      <c r="AA32" s="60">
        <f>(AVERAGEIFS('city centre offline'!$L$2:$L$2047,'city centre offline'!$A$2:$A$2047,$A32,'city centre offline'!$B$2:$B$2047,AA$4)*AVERAGEIFS('all sales summary'!$I$2:$I$2047,'all sales summary'!$A$2:$A$2047,$A32,'all sales summary'!$B$2:$B$2047,AA$4))/((AVERAGEIFS('overall city offline'!$L$2:$L$2047,'overall city offline'!$A$2:$A$2047,$A32,'overall city offline'!$B$2:$B$2047,AA$4)*(1-AVERAGEIFS('all sales summary'!$I$2:$I$2047,'all sales summary'!$A$2:$A$2047,$A32,'all sales summary'!$B$2:$B$2047,AA$4)))+(AVERAGEIFS('city centre offline'!$L$2:$L$2047,'city centre offline'!$A$2:$A$2047,$A32,'city centre offline'!$B$2:$B$2047,AA$4)*AVERAGEIFS('all sales summary'!$I$2:$I$2047,'all sales summary'!$A$2:$A$2047,$A32,'all sales summary'!$B$2:$B$2047,AA$4)))</f>
        <v>7.5711060948710662E-2</v>
      </c>
      <c r="AB32" s="60">
        <f>(AVERAGEIFS('city centre offline'!$L$2:$L$2047,'city centre offline'!$A$2:$A$2047,$A32,'city centre offline'!$B$2:$B$2047,AB$4)*AVERAGEIFS('all sales summary'!$I$2:$I$2047,'all sales summary'!$A$2:$A$2047,$A32,'all sales summary'!$B$2:$B$2047,AB$4))/((AVERAGEIFS('overall city offline'!$L$2:$L$2047,'overall city offline'!$A$2:$A$2047,$A32,'overall city offline'!$B$2:$B$2047,AB$4)*(1-AVERAGEIFS('all sales summary'!$I$2:$I$2047,'all sales summary'!$A$2:$A$2047,$A32,'all sales summary'!$B$2:$B$2047,AB$4)))+(AVERAGEIFS('city centre offline'!$L$2:$L$2047,'city centre offline'!$A$2:$A$2047,$A32,'city centre offline'!$B$2:$B$2047,AB$4)*AVERAGEIFS('all sales summary'!$I$2:$I$2047,'all sales summary'!$A$2:$A$2047,$A32,'all sales summary'!$B$2:$B$2047,AB$4)))</f>
        <v>6.9159228278064186E-2</v>
      </c>
      <c r="AC32" s="60">
        <f>(AVERAGEIFS('city centre offline'!$L$2:$L$2047,'city centre offline'!$A$2:$A$2047,$A32,'city centre offline'!$B$2:$B$2047,AC$4)*AVERAGEIFS('all sales summary'!$I$2:$I$2047,'all sales summary'!$A$2:$A$2047,$A32,'all sales summary'!$B$2:$B$2047,AC$4))/((AVERAGEIFS('overall city offline'!$L$2:$L$2047,'overall city offline'!$A$2:$A$2047,$A32,'overall city offline'!$B$2:$B$2047,AC$4)*(1-AVERAGEIFS('all sales summary'!$I$2:$I$2047,'all sales summary'!$A$2:$A$2047,$A32,'all sales summary'!$B$2:$B$2047,AC$4)))+(AVERAGEIFS('city centre offline'!$L$2:$L$2047,'city centre offline'!$A$2:$A$2047,$A32,'city centre offline'!$B$2:$B$2047,AC$4)*AVERAGEIFS('all sales summary'!$I$2:$I$2047,'all sales summary'!$A$2:$A$2047,$A32,'all sales summary'!$B$2:$B$2047,AC$4)))</f>
        <v>7.7068513868236072E-2</v>
      </c>
      <c r="AD32" s="60">
        <f>(AVERAGEIFS('city centre offline'!$L$2:$L$2047,'city centre offline'!$A$2:$A$2047,$A32,'city centre offline'!$B$2:$B$2047,AD$4)*AVERAGEIFS('all sales summary'!$I$2:$I$2047,'all sales summary'!$A$2:$A$2047,$A32,'all sales summary'!$B$2:$B$2047,AD$4))/((AVERAGEIFS('overall city offline'!$L$2:$L$2047,'overall city offline'!$A$2:$A$2047,$A32,'overall city offline'!$B$2:$B$2047,AD$4)*(1-AVERAGEIFS('all sales summary'!$I$2:$I$2047,'all sales summary'!$A$2:$A$2047,$A32,'all sales summary'!$B$2:$B$2047,AD$4)))+(AVERAGEIFS('city centre offline'!$L$2:$L$2047,'city centre offline'!$A$2:$A$2047,$A32,'city centre offline'!$B$2:$B$2047,AD$4)*AVERAGEIFS('all sales summary'!$I$2:$I$2047,'all sales summary'!$A$2:$A$2047,$A32,'all sales summary'!$B$2:$B$2047,AD$4)))</f>
        <v>7.9303114716916548E-2</v>
      </c>
      <c r="AE32" s="60">
        <f>(AVERAGEIFS('city centre offline'!$L$2:$L$2047,'city centre offline'!$A$2:$A$2047,$A32,'city centre offline'!$B$2:$B$2047,AE$4)*AVERAGEIFS('all sales summary'!$I$2:$I$2047,'all sales summary'!$A$2:$A$2047,$A32,'all sales summary'!$B$2:$B$2047,AE$4))/((AVERAGEIFS('overall city offline'!$L$2:$L$2047,'overall city offline'!$A$2:$A$2047,$A32,'overall city offline'!$B$2:$B$2047,AE$4)*(1-AVERAGEIFS('all sales summary'!$I$2:$I$2047,'all sales summary'!$A$2:$A$2047,$A32,'all sales summary'!$B$2:$B$2047,AE$4)))+(AVERAGEIFS('city centre offline'!$L$2:$L$2047,'city centre offline'!$A$2:$A$2047,$A32,'city centre offline'!$B$2:$B$2047,AE$4)*AVERAGEIFS('all sales summary'!$I$2:$I$2047,'all sales summary'!$A$2:$A$2047,$A32,'all sales summary'!$B$2:$B$2047,AE$4)))</f>
        <v>6.8529252099065227E-2</v>
      </c>
      <c r="AF32" s="60">
        <f>(AVERAGEIFS('city centre offline'!$L$2:$L$2047,'city centre offline'!$A$2:$A$2047,$A32,'city centre offline'!$B$2:$B$2047,AF$4)*AVERAGEIFS('all sales summary'!$I$2:$I$2047,'all sales summary'!$A$2:$A$2047,$A32,'all sales summary'!$B$2:$B$2047,AF$4))/((AVERAGEIFS('overall city offline'!$L$2:$L$2047,'overall city offline'!$A$2:$A$2047,$A32,'overall city offline'!$B$2:$B$2047,AF$4)*(1-AVERAGEIFS('all sales summary'!$I$2:$I$2047,'all sales summary'!$A$2:$A$2047,$A32,'all sales summary'!$B$2:$B$2047,AF$4)))+(AVERAGEIFS('city centre offline'!$L$2:$L$2047,'city centre offline'!$A$2:$A$2047,$A32,'city centre offline'!$B$2:$B$2047,AF$4)*AVERAGEIFS('all sales summary'!$I$2:$I$2047,'all sales summary'!$A$2:$A$2047,$A32,'all sales summary'!$B$2:$B$2047,AF$4)))</f>
        <v>5.9850008303140252E-2</v>
      </c>
      <c r="AG32" s="60">
        <f>(AVERAGEIFS('city centre offline'!$L$2:$L$2047,'city centre offline'!$A$2:$A$2047,$A32,'city centre offline'!$B$2:$B$2047,AG$4)*AVERAGEIFS('all sales summary'!$I$2:$I$2047,'all sales summary'!$A$2:$A$2047,$A32,'all sales summary'!$B$2:$B$2047,AG$4))/((AVERAGEIFS('overall city offline'!$L$2:$L$2047,'overall city offline'!$A$2:$A$2047,$A32,'overall city offline'!$B$2:$B$2047,AG$4)*(1-AVERAGEIFS('all sales summary'!$I$2:$I$2047,'all sales summary'!$A$2:$A$2047,$A32,'all sales summary'!$B$2:$B$2047,AG$4)))+(AVERAGEIFS('city centre offline'!$L$2:$L$2047,'city centre offline'!$A$2:$A$2047,$A32,'city centre offline'!$B$2:$B$2047,AG$4)*AVERAGEIFS('all sales summary'!$I$2:$I$2047,'all sales summary'!$A$2:$A$2047,$A32,'all sales summary'!$B$2:$B$2047,AG$4)))</f>
        <v>6.1836608009994611E-2</v>
      </c>
      <c r="AH32" s="60">
        <f>(AVERAGEIFS('city centre offline'!$L$2:$L$2047,'city centre offline'!$A$2:$A$2047,$A32,'city centre offline'!$B$2:$B$2047,AH$4)*AVERAGEIFS('all sales summary'!$I$2:$I$2047,'all sales summary'!$A$2:$A$2047,$A32,'all sales summary'!$B$2:$B$2047,AH$4))/((AVERAGEIFS('overall city offline'!$L$2:$L$2047,'overall city offline'!$A$2:$A$2047,$A32,'overall city offline'!$B$2:$B$2047,AH$4)*(1-AVERAGEIFS('all sales summary'!$I$2:$I$2047,'all sales summary'!$A$2:$A$2047,$A32,'all sales summary'!$B$2:$B$2047,AH$4)))+(AVERAGEIFS('city centre offline'!$L$2:$L$2047,'city centre offline'!$A$2:$A$2047,$A32,'city centre offline'!$B$2:$B$2047,AH$4)*AVERAGEIFS('all sales summary'!$I$2:$I$2047,'all sales summary'!$A$2:$A$2047,$A32,'all sales summary'!$B$2:$B$2047,AH$4)))</f>
        <v>6.5772076394536777E-2</v>
      </c>
    </row>
    <row r="33" spans="1:34" x14ac:dyDescent="0.3">
      <c r="A33" t="s">
        <v>35</v>
      </c>
      <c r="B33" s="60">
        <f>(AVERAGEIFS('city centre offline'!$L$2:$L$2047,'city centre offline'!$A$2:$A$2047,$A33,'city centre offline'!$B$2:$B$2047,B$4)*AVERAGEIFS('all sales summary'!$I$2:$I$2047,'all sales summary'!$A$2:$A$2047,$A33,'all sales summary'!$B$2:$B$2047,B$4))/((AVERAGEIFS('overall city offline'!$L$2:$L$2047,'overall city offline'!$A$2:$A$2047,$A33,'overall city offline'!$B$2:$B$2047,B$4)*(1-AVERAGEIFS('all sales summary'!$I$2:$I$2047,'all sales summary'!$A$2:$A$2047,$A33,'all sales summary'!$B$2:$B$2047,B$4)))+(AVERAGEIFS('city centre offline'!$L$2:$L$2047,'city centre offline'!$A$2:$A$2047,$A33,'city centre offline'!$B$2:$B$2047,B$4)*AVERAGEIFS('all sales summary'!$I$2:$I$2047,'all sales summary'!$A$2:$A$2047,$A33,'all sales summary'!$B$2:$B$2047,B$4)))</f>
        <v>8.7669552210267399E-2</v>
      </c>
      <c r="C33" s="60">
        <f>(AVERAGEIFS('city centre offline'!$L$2:$L$2047,'city centre offline'!$A$2:$A$2047,$A33,'city centre offline'!$B$2:$B$2047,C$4)*AVERAGEIFS('all sales summary'!$I$2:$I$2047,'all sales summary'!$A$2:$A$2047,$A33,'all sales summary'!$B$2:$B$2047,C$4))/((AVERAGEIFS('overall city offline'!$L$2:$L$2047,'overall city offline'!$A$2:$A$2047,$A33,'overall city offline'!$B$2:$B$2047,C$4)*(1-AVERAGEIFS('all sales summary'!$I$2:$I$2047,'all sales summary'!$A$2:$A$2047,$A33,'all sales summary'!$B$2:$B$2047,C$4)))+(AVERAGEIFS('city centre offline'!$L$2:$L$2047,'city centre offline'!$A$2:$A$2047,$A33,'city centre offline'!$B$2:$B$2047,C$4)*AVERAGEIFS('all sales summary'!$I$2:$I$2047,'all sales summary'!$A$2:$A$2047,$A33,'all sales summary'!$B$2:$B$2047,C$4)))</f>
        <v>9.2314735166046838E-2</v>
      </c>
      <c r="D33" s="60">
        <f>(AVERAGEIFS('city centre offline'!$L$2:$L$2047,'city centre offline'!$A$2:$A$2047,$A33,'city centre offline'!$B$2:$B$2047,D$4)*AVERAGEIFS('all sales summary'!$I$2:$I$2047,'all sales summary'!$A$2:$A$2047,$A33,'all sales summary'!$B$2:$B$2047,D$4))/((AVERAGEIFS('overall city offline'!$L$2:$L$2047,'overall city offline'!$A$2:$A$2047,$A33,'overall city offline'!$B$2:$B$2047,D$4)*(1-AVERAGEIFS('all sales summary'!$I$2:$I$2047,'all sales summary'!$A$2:$A$2047,$A33,'all sales summary'!$B$2:$B$2047,D$4)))+(AVERAGEIFS('city centre offline'!$L$2:$L$2047,'city centre offline'!$A$2:$A$2047,$A33,'city centre offline'!$B$2:$B$2047,D$4)*AVERAGEIFS('all sales summary'!$I$2:$I$2047,'all sales summary'!$A$2:$A$2047,$A33,'all sales summary'!$B$2:$B$2047,D$4)))</f>
        <v>9.0300474622790269E-2</v>
      </c>
      <c r="E33" s="60">
        <f>(AVERAGEIFS('city centre offline'!$L$2:$L$2047,'city centre offline'!$A$2:$A$2047,$A33,'city centre offline'!$B$2:$B$2047,E$4)*AVERAGEIFS('all sales summary'!$I$2:$I$2047,'all sales summary'!$A$2:$A$2047,$A33,'all sales summary'!$B$2:$B$2047,E$4))/((AVERAGEIFS('overall city offline'!$L$2:$L$2047,'overall city offline'!$A$2:$A$2047,$A33,'overall city offline'!$B$2:$B$2047,E$4)*(1-AVERAGEIFS('all sales summary'!$I$2:$I$2047,'all sales summary'!$A$2:$A$2047,$A33,'all sales summary'!$B$2:$B$2047,E$4)))+(AVERAGEIFS('city centre offline'!$L$2:$L$2047,'city centre offline'!$A$2:$A$2047,$A33,'city centre offline'!$B$2:$B$2047,E$4)*AVERAGEIFS('all sales summary'!$I$2:$I$2047,'all sales summary'!$A$2:$A$2047,$A33,'all sales summary'!$B$2:$B$2047,E$4)))</f>
        <v>8.3903689628743977E-2</v>
      </c>
      <c r="F33" s="60">
        <f>(AVERAGEIFS('city centre offline'!$L$2:$L$2047,'city centre offline'!$A$2:$A$2047,$A33,'city centre offline'!$B$2:$B$2047,F$4)*AVERAGEIFS('all sales summary'!$I$2:$I$2047,'all sales summary'!$A$2:$A$2047,$A33,'all sales summary'!$B$2:$B$2047,F$4))/((AVERAGEIFS('overall city offline'!$L$2:$L$2047,'overall city offline'!$A$2:$A$2047,$A33,'overall city offline'!$B$2:$B$2047,F$4)*(1-AVERAGEIFS('all sales summary'!$I$2:$I$2047,'all sales summary'!$A$2:$A$2047,$A33,'all sales summary'!$B$2:$B$2047,F$4)))+(AVERAGEIFS('city centre offline'!$L$2:$L$2047,'city centre offline'!$A$2:$A$2047,$A33,'city centre offline'!$B$2:$B$2047,F$4)*AVERAGEIFS('all sales summary'!$I$2:$I$2047,'all sales summary'!$A$2:$A$2047,$A33,'all sales summary'!$B$2:$B$2047,F$4)))</f>
        <v>8.9670466781173533E-2</v>
      </c>
      <c r="G33" s="60">
        <f>(AVERAGEIFS('city centre offline'!$L$2:$L$2047,'city centre offline'!$A$2:$A$2047,$A33,'city centre offline'!$B$2:$B$2047,G$4)*AVERAGEIFS('all sales summary'!$I$2:$I$2047,'all sales summary'!$A$2:$A$2047,$A33,'all sales summary'!$B$2:$B$2047,G$4))/((AVERAGEIFS('overall city offline'!$L$2:$L$2047,'overall city offline'!$A$2:$A$2047,$A33,'overall city offline'!$B$2:$B$2047,G$4)*(1-AVERAGEIFS('all sales summary'!$I$2:$I$2047,'all sales summary'!$A$2:$A$2047,$A33,'all sales summary'!$B$2:$B$2047,G$4)))+(AVERAGEIFS('city centre offline'!$L$2:$L$2047,'city centre offline'!$A$2:$A$2047,$A33,'city centre offline'!$B$2:$B$2047,G$4)*AVERAGEIFS('all sales summary'!$I$2:$I$2047,'all sales summary'!$A$2:$A$2047,$A33,'all sales summary'!$B$2:$B$2047,G$4)))</f>
        <v>8.2972505416443701E-2</v>
      </c>
      <c r="H33" s="60">
        <f>(AVERAGEIFS('city centre offline'!$L$2:$L$2047,'city centre offline'!$A$2:$A$2047,$A33,'city centre offline'!$B$2:$B$2047,H$4)*AVERAGEIFS('all sales summary'!$I$2:$I$2047,'all sales summary'!$A$2:$A$2047,$A33,'all sales summary'!$B$2:$B$2047,H$4))/((AVERAGEIFS('overall city offline'!$L$2:$L$2047,'overall city offline'!$A$2:$A$2047,$A33,'overall city offline'!$B$2:$B$2047,H$4)*(1-AVERAGEIFS('all sales summary'!$I$2:$I$2047,'all sales summary'!$A$2:$A$2047,$A33,'all sales summary'!$B$2:$B$2047,H$4)))+(AVERAGEIFS('city centre offline'!$L$2:$L$2047,'city centre offline'!$A$2:$A$2047,$A33,'city centre offline'!$B$2:$B$2047,H$4)*AVERAGEIFS('all sales summary'!$I$2:$I$2047,'all sales summary'!$A$2:$A$2047,$A33,'all sales summary'!$B$2:$B$2047,H$4)))</f>
        <v>8.1960309188175998E-2</v>
      </c>
      <c r="I33" s="60">
        <f>(AVERAGEIFS('city centre offline'!$L$2:$L$2047,'city centre offline'!$A$2:$A$2047,$A33,'city centre offline'!$B$2:$B$2047,I$4)*AVERAGEIFS('all sales summary'!$I$2:$I$2047,'all sales summary'!$A$2:$A$2047,$A33,'all sales summary'!$B$2:$B$2047,I$4))/((AVERAGEIFS('overall city offline'!$L$2:$L$2047,'overall city offline'!$A$2:$A$2047,$A33,'overall city offline'!$B$2:$B$2047,I$4)*(1-AVERAGEIFS('all sales summary'!$I$2:$I$2047,'all sales summary'!$A$2:$A$2047,$A33,'all sales summary'!$B$2:$B$2047,I$4)))+(AVERAGEIFS('city centre offline'!$L$2:$L$2047,'city centre offline'!$A$2:$A$2047,$A33,'city centre offline'!$B$2:$B$2047,I$4)*AVERAGEIFS('all sales summary'!$I$2:$I$2047,'all sales summary'!$A$2:$A$2047,$A33,'all sales summary'!$B$2:$B$2047,I$4)))</f>
        <v>8.1333890924786462E-2</v>
      </c>
      <c r="J33" s="60">
        <f>(AVERAGEIFS('city centre offline'!$L$2:$L$2047,'city centre offline'!$A$2:$A$2047,$A33,'city centre offline'!$B$2:$B$2047,J$4)*AVERAGEIFS('all sales summary'!$I$2:$I$2047,'all sales summary'!$A$2:$A$2047,$A33,'all sales summary'!$B$2:$B$2047,J$4))/((AVERAGEIFS('overall city offline'!$L$2:$L$2047,'overall city offline'!$A$2:$A$2047,$A33,'overall city offline'!$B$2:$B$2047,J$4)*(1-AVERAGEIFS('all sales summary'!$I$2:$I$2047,'all sales summary'!$A$2:$A$2047,$A33,'all sales summary'!$B$2:$B$2047,J$4)))+(AVERAGEIFS('city centre offline'!$L$2:$L$2047,'city centre offline'!$A$2:$A$2047,$A33,'city centre offline'!$B$2:$B$2047,J$4)*AVERAGEIFS('all sales summary'!$I$2:$I$2047,'all sales summary'!$A$2:$A$2047,$A33,'all sales summary'!$B$2:$B$2047,J$4)))</f>
        <v>8.5643083273712201E-2</v>
      </c>
      <c r="K33" s="60">
        <f>(AVERAGEIFS('city centre offline'!$L$2:$L$2047,'city centre offline'!$A$2:$A$2047,$A33,'city centre offline'!$B$2:$B$2047,K$4)*AVERAGEIFS('all sales summary'!$I$2:$I$2047,'all sales summary'!$A$2:$A$2047,$A33,'all sales summary'!$B$2:$B$2047,K$4))/((AVERAGEIFS('overall city offline'!$L$2:$L$2047,'overall city offline'!$A$2:$A$2047,$A33,'overall city offline'!$B$2:$B$2047,K$4)*(1-AVERAGEIFS('all sales summary'!$I$2:$I$2047,'all sales summary'!$A$2:$A$2047,$A33,'all sales summary'!$B$2:$B$2047,K$4)))+(AVERAGEIFS('city centre offline'!$L$2:$L$2047,'city centre offline'!$A$2:$A$2047,$A33,'city centre offline'!$B$2:$B$2047,K$4)*AVERAGEIFS('all sales summary'!$I$2:$I$2047,'all sales summary'!$A$2:$A$2047,$A33,'all sales summary'!$B$2:$B$2047,K$4)))</f>
        <v>9.2238078312542021E-2</v>
      </c>
      <c r="L33" s="60">
        <f>(AVERAGEIFS('city centre offline'!$L$2:$L$2047,'city centre offline'!$A$2:$A$2047,$A33,'city centre offline'!$B$2:$B$2047,L$4)*AVERAGEIFS('all sales summary'!$I$2:$I$2047,'all sales summary'!$A$2:$A$2047,$A33,'all sales summary'!$B$2:$B$2047,L$4))/((AVERAGEIFS('overall city offline'!$L$2:$L$2047,'overall city offline'!$A$2:$A$2047,$A33,'overall city offline'!$B$2:$B$2047,L$4)*(1-AVERAGEIFS('all sales summary'!$I$2:$I$2047,'all sales summary'!$A$2:$A$2047,$A33,'all sales summary'!$B$2:$B$2047,L$4)))+(AVERAGEIFS('city centre offline'!$L$2:$L$2047,'city centre offline'!$A$2:$A$2047,$A33,'city centre offline'!$B$2:$B$2047,L$4)*AVERAGEIFS('all sales summary'!$I$2:$I$2047,'all sales summary'!$A$2:$A$2047,$A33,'all sales summary'!$B$2:$B$2047,L$4)))</f>
        <v>8.7179347887655551E-2</v>
      </c>
      <c r="M33" s="60">
        <f>(AVERAGEIFS('city centre offline'!$L$2:$L$2047,'city centre offline'!$A$2:$A$2047,$A33,'city centre offline'!$B$2:$B$2047,M$4)*AVERAGEIFS('all sales summary'!$I$2:$I$2047,'all sales summary'!$A$2:$A$2047,$A33,'all sales summary'!$B$2:$B$2047,M$4))/((AVERAGEIFS('overall city offline'!$L$2:$L$2047,'overall city offline'!$A$2:$A$2047,$A33,'overall city offline'!$B$2:$B$2047,M$4)*(1-AVERAGEIFS('all sales summary'!$I$2:$I$2047,'all sales summary'!$A$2:$A$2047,$A33,'all sales summary'!$B$2:$B$2047,M$4)))+(AVERAGEIFS('city centre offline'!$L$2:$L$2047,'city centre offline'!$A$2:$A$2047,$A33,'city centre offline'!$B$2:$B$2047,M$4)*AVERAGEIFS('all sales summary'!$I$2:$I$2047,'all sales summary'!$A$2:$A$2047,$A33,'all sales summary'!$B$2:$B$2047,M$4)))</f>
        <v>7.5182671774826904E-2</v>
      </c>
      <c r="N33" s="60">
        <f>(AVERAGEIFS('city centre offline'!$L$2:$L$2047,'city centre offline'!$A$2:$A$2047,$A33,'city centre offline'!$B$2:$B$2047,N$4)*AVERAGEIFS('all sales summary'!$I$2:$I$2047,'all sales summary'!$A$2:$A$2047,$A33,'all sales summary'!$B$2:$B$2047,N$4))/((AVERAGEIFS('overall city offline'!$L$2:$L$2047,'overall city offline'!$A$2:$A$2047,$A33,'overall city offline'!$B$2:$B$2047,N$4)*(1-AVERAGEIFS('all sales summary'!$I$2:$I$2047,'all sales summary'!$A$2:$A$2047,$A33,'all sales summary'!$B$2:$B$2047,N$4)))+(AVERAGEIFS('city centre offline'!$L$2:$L$2047,'city centre offline'!$A$2:$A$2047,$A33,'city centre offline'!$B$2:$B$2047,N$4)*AVERAGEIFS('all sales summary'!$I$2:$I$2047,'all sales summary'!$A$2:$A$2047,$A33,'all sales summary'!$B$2:$B$2047,N$4)))</f>
        <v>8.4756408324689614E-2</v>
      </c>
      <c r="O33" s="60">
        <f>(AVERAGEIFS('city centre offline'!$L$2:$L$2047,'city centre offline'!$A$2:$A$2047,$A33,'city centre offline'!$B$2:$B$2047,O$4)*AVERAGEIFS('all sales summary'!$I$2:$I$2047,'all sales summary'!$A$2:$A$2047,$A33,'all sales summary'!$B$2:$B$2047,O$4))/((AVERAGEIFS('overall city offline'!$L$2:$L$2047,'overall city offline'!$A$2:$A$2047,$A33,'overall city offline'!$B$2:$B$2047,O$4)*(1-AVERAGEIFS('all sales summary'!$I$2:$I$2047,'all sales summary'!$A$2:$A$2047,$A33,'all sales summary'!$B$2:$B$2047,O$4)))+(AVERAGEIFS('city centre offline'!$L$2:$L$2047,'city centre offline'!$A$2:$A$2047,$A33,'city centre offline'!$B$2:$B$2047,O$4)*AVERAGEIFS('all sales summary'!$I$2:$I$2047,'all sales summary'!$A$2:$A$2047,$A33,'all sales summary'!$B$2:$B$2047,O$4)))</f>
        <v>8.6687015122662039E-2</v>
      </c>
      <c r="P33" s="60">
        <f>(AVERAGEIFS('city centre offline'!$L$2:$L$2047,'city centre offline'!$A$2:$A$2047,$A33,'city centre offline'!$B$2:$B$2047,P$4)*AVERAGEIFS('all sales summary'!$I$2:$I$2047,'all sales summary'!$A$2:$A$2047,$A33,'all sales summary'!$B$2:$B$2047,P$4))/((AVERAGEIFS('overall city offline'!$L$2:$L$2047,'overall city offline'!$A$2:$A$2047,$A33,'overall city offline'!$B$2:$B$2047,P$4)*(1-AVERAGEIFS('all sales summary'!$I$2:$I$2047,'all sales summary'!$A$2:$A$2047,$A33,'all sales summary'!$B$2:$B$2047,P$4)))+(AVERAGEIFS('city centre offline'!$L$2:$L$2047,'city centre offline'!$A$2:$A$2047,$A33,'city centre offline'!$B$2:$B$2047,P$4)*AVERAGEIFS('all sales summary'!$I$2:$I$2047,'all sales summary'!$A$2:$A$2047,$A33,'all sales summary'!$B$2:$B$2047,P$4)))</f>
        <v>6.8282750597954842E-2</v>
      </c>
      <c r="Q33" s="60">
        <f>(AVERAGEIFS('city centre offline'!$L$2:$L$2047,'city centre offline'!$A$2:$A$2047,$A33,'city centre offline'!$B$2:$B$2047,Q$4)*AVERAGEIFS('all sales summary'!$I$2:$I$2047,'all sales summary'!$A$2:$A$2047,$A33,'all sales summary'!$B$2:$B$2047,Q$4))/((AVERAGEIFS('overall city offline'!$L$2:$L$2047,'overall city offline'!$A$2:$A$2047,$A33,'overall city offline'!$B$2:$B$2047,Q$4)*(1-AVERAGEIFS('all sales summary'!$I$2:$I$2047,'all sales summary'!$A$2:$A$2047,$A33,'all sales summary'!$B$2:$B$2047,Q$4)))+(AVERAGEIFS('city centre offline'!$L$2:$L$2047,'city centre offline'!$A$2:$A$2047,$A33,'city centre offline'!$B$2:$B$2047,Q$4)*AVERAGEIFS('all sales summary'!$I$2:$I$2047,'all sales summary'!$A$2:$A$2047,$A33,'all sales summary'!$B$2:$B$2047,Q$4)))</f>
        <v>3.985002261729112E-2</v>
      </c>
      <c r="R33" s="60">
        <f>(AVERAGEIFS('city centre offline'!$L$2:$L$2047,'city centre offline'!$A$2:$A$2047,$A33,'city centre offline'!$B$2:$B$2047,R$4)*AVERAGEIFS('all sales summary'!$I$2:$I$2047,'all sales summary'!$A$2:$A$2047,$A33,'all sales summary'!$B$2:$B$2047,R$4))/((AVERAGEIFS('overall city offline'!$L$2:$L$2047,'overall city offline'!$A$2:$A$2047,$A33,'overall city offline'!$B$2:$B$2047,R$4)*(1-AVERAGEIFS('all sales summary'!$I$2:$I$2047,'all sales summary'!$A$2:$A$2047,$A33,'all sales summary'!$B$2:$B$2047,R$4)))+(AVERAGEIFS('city centre offline'!$L$2:$L$2047,'city centre offline'!$A$2:$A$2047,$A33,'city centre offline'!$B$2:$B$2047,R$4)*AVERAGEIFS('all sales summary'!$I$2:$I$2047,'all sales summary'!$A$2:$A$2047,$A33,'all sales summary'!$B$2:$B$2047,R$4)))</f>
        <v>4.0560930640843429E-2</v>
      </c>
      <c r="S33" s="60">
        <f>(AVERAGEIFS('city centre offline'!$L$2:$L$2047,'city centre offline'!$A$2:$A$2047,$A33,'city centre offline'!$B$2:$B$2047,S$4)*AVERAGEIFS('all sales summary'!$I$2:$I$2047,'all sales summary'!$A$2:$A$2047,$A33,'all sales summary'!$B$2:$B$2047,S$4))/((AVERAGEIFS('overall city offline'!$L$2:$L$2047,'overall city offline'!$A$2:$A$2047,$A33,'overall city offline'!$B$2:$B$2047,S$4)*(1-AVERAGEIFS('all sales summary'!$I$2:$I$2047,'all sales summary'!$A$2:$A$2047,$A33,'all sales summary'!$B$2:$B$2047,S$4)))+(AVERAGEIFS('city centre offline'!$L$2:$L$2047,'city centre offline'!$A$2:$A$2047,$A33,'city centre offline'!$B$2:$B$2047,S$4)*AVERAGEIFS('all sales summary'!$I$2:$I$2047,'all sales summary'!$A$2:$A$2047,$A33,'all sales summary'!$B$2:$B$2047,S$4)))</f>
        <v>4.7329507101556839E-2</v>
      </c>
      <c r="T33" s="60">
        <f>(AVERAGEIFS('city centre offline'!$L$2:$L$2047,'city centre offline'!$A$2:$A$2047,$A33,'city centre offline'!$B$2:$B$2047,T$4)*AVERAGEIFS('all sales summary'!$I$2:$I$2047,'all sales summary'!$A$2:$A$2047,$A33,'all sales summary'!$B$2:$B$2047,T$4))/((AVERAGEIFS('overall city offline'!$L$2:$L$2047,'overall city offline'!$A$2:$A$2047,$A33,'overall city offline'!$B$2:$B$2047,T$4)*(1-AVERAGEIFS('all sales summary'!$I$2:$I$2047,'all sales summary'!$A$2:$A$2047,$A33,'all sales summary'!$B$2:$B$2047,T$4)))+(AVERAGEIFS('city centre offline'!$L$2:$L$2047,'city centre offline'!$A$2:$A$2047,$A33,'city centre offline'!$B$2:$B$2047,T$4)*AVERAGEIFS('all sales summary'!$I$2:$I$2047,'all sales summary'!$A$2:$A$2047,$A33,'all sales summary'!$B$2:$B$2047,T$4)))</f>
        <v>5.3292038859113836E-2</v>
      </c>
      <c r="U33" s="60">
        <f>(AVERAGEIFS('city centre offline'!$L$2:$L$2047,'city centre offline'!$A$2:$A$2047,$A33,'city centre offline'!$B$2:$B$2047,U$4)*AVERAGEIFS('all sales summary'!$I$2:$I$2047,'all sales summary'!$A$2:$A$2047,$A33,'all sales summary'!$B$2:$B$2047,U$4))/((AVERAGEIFS('overall city offline'!$L$2:$L$2047,'overall city offline'!$A$2:$A$2047,$A33,'overall city offline'!$B$2:$B$2047,U$4)*(1-AVERAGEIFS('all sales summary'!$I$2:$I$2047,'all sales summary'!$A$2:$A$2047,$A33,'all sales summary'!$B$2:$B$2047,U$4)))+(AVERAGEIFS('city centre offline'!$L$2:$L$2047,'city centre offline'!$A$2:$A$2047,$A33,'city centre offline'!$B$2:$B$2047,U$4)*AVERAGEIFS('all sales summary'!$I$2:$I$2047,'all sales summary'!$A$2:$A$2047,$A33,'all sales summary'!$B$2:$B$2047,U$4)))</f>
        <v>5.7344854898348105E-2</v>
      </c>
      <c r="V33" s="60">
        <f>(AVERAGEIFS('city centre offline'!$L$2:$L$2047,'city centre offline'!$A$2:$A$2047,$A33,'city centre offline'!$B$2:$B$2047,V$4)*AVERAGEIFS('all sales summary'!$I$2:$I$2047,'all sales summary'!$A$2:$A$2047,$A33,'all sales summary'!$B$2:$B$2047,V$4))/((AVERAGEIFS('overall city offline'!$L$2:$L$2047,'overall city offline'!$A$2:$A$2047,$A33,'overall city offline'!$B$2:$B$2047,V$4)*(1-AVERAGEIFS('all sales summary'!$I$2:$I$2047,'all sales summary'!$A$2:$A$2047,$A33,'all sales summary'!$B$2:$B$2047,V$4)))+(AVERAGEIFS('city centre offline'!$L$2:$L$2047,'city centre offline'!$A$2:$A$2047,$A33,'city centre offline'!$B$2:$B$2047,V$4)*AVERAGEIFS('all sales summary'!$I$2:$I$2047,'all sales summary'!$A$2:$A$2047,$A33,'all sales summary'!$B$2:$B$2047,V$4)))</f>
        <v>6.3383336200378254E-2</v>
      </c>
      <c r="W33" s="60">
        <f>(AVERAGEIFS('city centre offline'!$L$2:$L$2047,'city centre offline'!$A$2:$A$2047,$A33,'city centre offline'!$B$2:$B$2047,W$4)*AVERAGEIFS('all sales summary'!$I$2:$I$2047,'all sales summary'!$A$2:$A$2047,$A33,'all sales summary'!$B$2:$B$2047,W$4))/((AVERAGEIFS('overall city offline'!$L$2:$L$2047,'overall city offline'!$A$2:$A$2047,$A33,'overall city offline'!$B$2:$B$2047,W$4)*(1-AVERAGEIFS('all sales summary'!$I$2:$I$2047,'all sales summary'!$A$2:$A$2047,$A33,'all sales summary'!$B$2:$B$2047,W$4)))+(AVERAGEIFS('city centre offline'!$L$2:$L$2047,'city centre offline'!$A$2:$A$2047,$A33,'city centre offline'!$B$2:$B$2047,W$4)*AVERAGEIFS('all sales summary'!$I$2:$I$2047,'all sales summary'!$A$2:$A$2047,$A33,'all sales summary'!$B$2:$B$2047,W$4)))</f>
        <v>6.5041745615336252E-2</v>
      </c>
      <c r="X33" s="60">
        <f>(AVERAGEIFS('city centre offline'!$L$2:$L$2047,'city centre offline'!$A$2:$A$2047,$A33,'city centre offline'!$B$2:$B$2047,X$4)*AVERAGEIFS('all sales summary'!$I$2:$I$2047,'all sales summary'!$A$2:$A$2047,$A33,'all sales summary'!$B$2:$B$2047,X$4))/((AVERAGEIFS('overall city offline'!$L$2:$L$2047,'overall city offline'!$A$2:$A$2047,$A33,'overall city offline'!$B$2:$B$2047,X$4)*(1-AVERAGEIFS('all sales summary'!$I$2:$I$2047,'all sales summary'!$A$2:$A$2047,$A33,'all sales summary'!$B$2:$B$2047,X$4)))+(AVERAGEIFS('city centre offline'!$L$2:$L$2047,'city centre offline'!$A$2:$A$2047,$A33,'city centre offline'!$B$2:$B$2047,X$4)*AVERAGEIFS('all sales summary'!$I$2:$I$2047,'all sales summary'!$A$2:$A$2047,$A33,'all sales summary'!$B$2:$B$2047,X$4)))</f>
        <v>5.3565325366329596E-2</v>
      </c>
      <c r="Y33" s="60">
        <f>(AVERAGEIFS('city centre offline'!$L$2:$L$2047,'city centre offline'!$A$2:$A$2047,$A33,'city centre offline'!$B$2:$B$2047,Y$4)*AVERAGEIFS('all sales summary'!$I$2:$I$2047,'all sales summary'!$A$2:$A$2047,$A33,'all sales summary'!$B$2:$B$2047,Y$4))/((AVERAGEIFS('overall city offline'!$L$2:$L$2047,'overall city offline'!$A$2:$A$2047,$A33,'overall city offline'!$B$2:$B$2047,Y$4)*(1-AVERAGEIFS('all sales summary'!$I$2:$I$2047,'all sales summary'!$A$2:$A$2047,$A33,'all sales summary'!$B$2:$B$2047,Y$4)))+(AVERAGEIFS('city centre offline'!$L$2:$L$2047,'city centre offline'!$A$2:$A$2047,$A33,'city centre offline'!$B$2:$B$2047,Y$4)*AVERAGEIFS('all sales summary'!$I$2:$I$2047,'all sales summary'!$A$2:$A$2047,$A33,'all sales summary'!$B$2:$B$2047,Y$4)))</f>
        <v>5.4399437311736555E-2</v>
      </c>
      <c r="Z33" s="60">
        <f>(AVERAGEIFS('city centre offline'!$L$2:$L$2047,'city centre offline'!$A$2:$A$2047,$A33,'city centre offline'!$B$2:$B$2047,Z$4)*AVERAGEIFS('all sales summary'!$I$2:$I$2047,'all sales summary'!$A$2:$A$2047,$A33,'all sales summary'!$B$2:$B$2047,Z$4))/((AVERAGEIFS('overall city offline'!$L$2:$L$2047,'overall city offline'!$A$2:$A$2047,$A33,'overall city offline'!$B$2:$B$2047,Z$4)*(1-AVERAGEIFS('all sales summary'!$I$2:$I$2047,'all sales summary'!$A$2:$A$2047,$A33,'all sales summary'!$B$2:$B$2047,Z$4)))+(AVERAGEIFS('city centre offline'!$L$2:$L$2047,'city centre offline'!$A$2:$A$2047,$A33,'city centre offline'!$B$2:$B$2047,Z$4)*AVERAGEIFS('all sales summary'!$I$2:$I$2047,'all sales summary'!$A$2:$A$2047,$A33,'all sales summary'!$B$2:$B$2047,Z$4)))</f>
        <v>4.8532608104749617E-2</v>
      </c>
      <c r="AA33" s="60">
        <f>(AVERAGEIFS('city centre offline'!$L$2:$L$2047,'city centre offline'!$A$2:$A$2047,$A33,'city centre offline'!$B$2:$B$2047,AA$4)*AVERAGEIFS('all sales summary'!$I$2:$I$2047,'all sales summary'!$A$2:$A$2047,$A33,'all sales summary'!$B$2:$B$2047,AA$4))/((AVERAGEIFS('overall city offline'!$L$2:$L$2047,'overall city offline'!$A$2:$A$2047,$A33,'overall city offline'!$B$2:$B$2047,AA$4)*(1-AVERAGEIFS('all sales summary'!$I$2:$I$2047,'all sales summary'!$A$2:$A$2047,$A33,'all sales summary'!$B$2:$B$2047,AA$4)))+(AVERAGEIFS('city centre offline'!$L$2:$L$2047,'city centre offline'!$A$2:$A$2047,$A33,'city centre offline'!$B$2:$B$2047,AA$4)*AVERAGEIFS('all sales summary'!$I$2:$I$2047,'all sales summary'!$A$2:$A$2047,$A33,'all sales summary'!$B$2:$B$2047,AA$4)))</f>
        <v>5.0210159833514505E-2</v>
      </c>
      <c r="AB33" s="60">
        <f>(AVERAGEIFS('city centre offline'!$L$2:$L$2047,'city centre offline'!$A$2:$A$2047,$A33,'city centre offline'!$B$2:$B$2047,AB$4)*AVERAGEIFS('all sales summary'!$I$2:$I$2047,'all sales summary'!$A$2:$A$2047,$A33,'all sales summary'!$B$2:$B$2047,AB$4))/((AVERAGEIFS('overall city offline'!$L$2:$L$2047,'overall city offline'!$A$2:$A$2047,$A33,'overall city offline'!$B$2:$B$2047,AB$4)*(1-AVERAGEIFS('all sales summary'!$I$2:$I$2047,'all sales summary'!$A$2:$A$2047,$A33,'all sales summary'!$B$2:$B$2047,AB$4)))+(AVERAGEIFS('city centre offline'!$L$2:$L$2047,'city centre offline'!$A$2:$A$2047,$A33,'city centre offline'!$B$2:$B$2047,AB$4)*AVERAGEIFS('all sales summary'!$I$2:$I$2047,'all sales summary'!$A$2:$A$2047,$A33,'all sales summary'!$B$2:$B$2047,AB$4)))</f>
        <v>5.1560234529589827E-2</v>
      </c>
      <c r="AC33" s="60">
        <f>(AVERAGEIFS('city centre offline'!$L$2:$L$2047,'city centre offline'!$A$2:$A$2047,$A33,'city centre offline'!$B$2:$B$2047,AC$4)*AVERAGEIFS('all sales summary'!$I$2:$I$2047,'all sales summary'!$A$2:$A$2047,$A33,'all sales summary'!$B$2:$B$2047,AC$4))/((AVERAGEIFS('overall city offline'!$L$2:$L$2047,'overall city offline'!$A$2:$A$2047,$A33,'overall city offline'!$B$2:$B$2047,AC$4)*(1-AVERAGEIFS('all sales summary'!$I$2:$I$2047,'all sales summary'!$A$2:$A$2047,$A33,'all sales summary'!$B$2:$B$2047,AC$4)))+(AVERAGEIFS('city centre offline'!$L$2:$L$2047,'city centre offline'!$A$2:$A$2047,$A33,'city centre offline'!$B$2:$B$2047,AC$4)*AVERAGEIFS('all sales summary'!$I$2:$I$2047,'all sales summary'!$A$2:$A$2047,$A33,'all sales summary'!$B$2:$B$2047,AC$4)))</f>
        <v>5.7101140876866817E-2</v>
      </c>
      <c r="AD33" s="60">
        <f>(AVERAGEIFS('city centre offline'!$L$2:$L$2047,'city centre offline'!$A$2:$A$2047,$A33,'city centre offline'!$B$2:$B$2047,AD$4)*AVERAGEIFS('all sales summary'!$I$2:$I$2047,'all sales summary'!$A$2:$A$2047,$A33,'all sales summary'!$B$2:$B$2047,AD$4))/((AVERAGEIFS('overall city offline'!$L$2:$L$2047,'overall city offline'!$A$2:$A$2047,$A33,'overall city offline'!$B$2:$B$2047,AD$4)*(1-AVERAGEIFS('all sales summary'!$I$2:$I$2047,'all sales summary'!$A$2:$A$2047,$A33,'all sales summary'!$B$2:$B$2047,AD$4)))+(AVERAGEIFS('city centre offline'!$L$2:$L$2047,'city centre offline'!$A$2:$A$2047,$A33,'city centre offline'!$B$2:$B$2047,AD$4)*AVERAGEIFS('all sales summary'!$I$2:$I$2047,'all sales summary'!$A$2:$A$2047,$A33,'all sales summary'!$B$2:$B$2047,AD$4)))</f>
        <v>6.2718892294774647E-2</v>
      </c>
      <c r="AE33" s="60">
        <f>(AVERAGEIFS('city centre offline'!$L$2:$L$2047,'city centre offline'!$A$2:$A$2047,$A33,'city centre offline'!$B$2:$B$2047,AE$4)*AVERAGEIFS('all sales summary'!$I$2:$I$2047,'all sales summary'!$A$2:$A$2047,$A33,'all sales summary'!$B$2:$B$2047,AE$4))/((AVERAGEIFS('overall city offline'!$L$2:$L$2047,'overall city offline'!$A$2:$A$2047,$A33,'overall city offline'!$B$2:$B$2047,AE$4)*(1-AVERAGEIFS('all sales summary'!$I$2:$I$2047,'all sales summary'!$A$2:$A$2047,$A33,'all sales summary'!$B$2:$B$2047,AE$4)))+(AVERAGEIFS('city centre offline'!$L$2:$L$2047,'city centre offline'!$A$2:$A$2047,$A33,'city centre offline'!$B$2:$B$2047,AE$4)*AVERAGEIFS('all sales summary'!$I$2:$I$2047,'all sales summary'!$A$2:$A$2047,$A33,'all sales summary'!$B$2:$B$2047,AE$4)))</f>
        <v>6.2371590361611856E-2</v>
      </c>
      <c r="AF33" s="60">
        <f>(AVERAGEIFS('city centre offline'!$L$2:$L$2047,'city centre offline'!$A$2:$A$2047,$A33,'city centre offline'!$B$2:$B$2047,AF$4)*AVERAGEIFS('all sales summary'!$I$2:$I$2047,'all sales summary'!$A$2:$A$2047,$A33,'all sales summary'!$B$2:$B$2047,AF$4))/((AVERAGEIFS('overall city offline'!$L$2:$L$2047,'overall city offline'!$A$2:$A$2047,$A33,'overall city offline'!$B$2:$B$2047,AF$4)*(1-AVERAGEIFS('all sales summary'!$I$2:$I$2047,'all sales summary'!$A$2:$A$2047,$A33,'all sales summary'!$B$2:$B$2047,AF$4)))+(AVERAGEIFS('city centre offline'!$L$2:$L$2047,'city centre offline'!$A$2:$A$2047,$A33,'city centre offline'!$B$2:$B$2047,AF$4)*AVERAGEIFS('all sales summary'!$I$2:$I$2047,'all sales summary'!$A$2:$A$2047,$A33,'all sales summary'!$B$2:$B$2047,AF$4)))</f>
        <v>6.0127457542609425E-2</v>
      </c>
      <c r="AG33" s="60">
        <f>(AVERAGEIFS('city centre offline'!$L$2:$L$2047,'city centre offline'!$A$2:$A$2047,$A33,'city centre offline'!$B$2:$B$2047,AG$4)*AVERAGEIFS('all sales summary'!$I$2:$I$2047,'all sales summary'!$A$2:$A$2047,$A33,'all sales summary'!$B$2:$B$2047,AG$4))/((AVERAGEIFS('overall city offline'!$L$2:$L$2047,'overall city offline'!$A$2:$A$2047,$A33,'overall city offline'!$B$2:$B$2047,AG$4)*(1-AVERAGEIFS('all sales summary'!$I$2:$I$2047,'all sales summary'!$A$2:$A$2047,$A33,'all sales summary'!$B$2:$B$2047,AG$4)))+(AVERAGEIFS('city centre offline'!$L$2:$L$2047,'city centre offline'!$A$2:$A$2047,$A33,'city centre offline'!$B$2:$B$2047,AG$4)*AVERAGEIFS('all sales summary'!$I$2:$I$2047,'all sales summary'!$A$2:$A$2047,$A33,'all sales summary'!$B$2:$B$2047,AG$4)))</f>
        <v>6.5267565106255615E-2</v>
      </c>
      <c r="AH33" s="60">
        <f>(AVERAGEIFS('city centre offline'!$L$2:$L$2047,'city centre offline'!$A$2:$A$2047,$A33,'city centre offline'!$B$2:$B$2047,AH$4)*AVERAGEIFS('all sales summary'!$I$2:$I$2047,'all sales summary'!$A$2:$A$2047,$A33,'all sales summary'!$B$2:$B$2047,AH$4))/((AVERAGEIFS('overall city offline'!$L$2:$L$2047,'overall city offline'!$A$2:$A$2047,$A33,'overall city offline'!$B$2:$B$2047,AH$4)*(1-AVERAGEIFS('all sales summary'!$I$2:$I$2047,'all sales summary'!$A$2:$A$2047,$A33,'all sales summary'!$B$2:$B$2047,AH$4)))+(AVERAGEIFS('city centre offline'!$L$2:$L$2047,'city centre offline'!$A$2:$A$2047,$A33,'city centre offline'!$B$2:$B$2047,AH$4)*AVERAGEIFS('all sales summary'!$I$2:$I$2047,'all sales summary'!$A$2:$A$2047,$A33,'all sales summary'!$B$2:$B$2047,AH$4)))</f>
        <v>7.3979964947435708E-2</v>
      </c>
    </row>
    <row r="34" spans="1:34" x14ac:dyDescent="0.3">
      <c r="A34" t="s">
        <v>36</v>
      </c>
      <c r="B34" s="60">
        <f>(AVERAGEIFS('city centre offline'!$L$2:$L$2047,'city centre offline'!$A$2:$A$2047,$A34,'city centre offline'!$B$2:$B$2047,B$4)*AVERAGEIFS('all sales summary'!$I$2:$I$2047,'all sales summary'!$A$2:$A$2047,$A34,'all sales summary'!$B$2:$B$2047,B$4))/((AVERAGEIFS('overall city offline'!$L$2:$L$2047,'overall city offline'!$A$2:$A$2047,$A34,'overall city offline'!$B$2:$B$2047,B$4)*(1-AVERAGEIFS('all sales summary'!$I$2:$I$2047,'all sales summary'!$A$2:$A$2047,$A34,'all sales summary'!$B$2:$B$2047,B$4)))+(AVERAGEIFS('city centre offline'!$L$2:$L$2047,'city centre offline'!$A$2:$A$2047,$A34,'city centre offline'!$B$2:$B$2047,B$4)*AVERAGEIFS('all sales summary'!$I$2:$I$2047,'all sales summary'!$A$2:$A$2047,$A34,'all sales summary'!$B$2:$B$2047,B$4)))</f>
        <v>4.5703287418916244E-2</v>
      </c>
      <c r="C34" s="60">
        <f>(AVERAGEIFS('city centre offline'!$L$2:$L$2047,'city centre offline'!$A$2:$A$2047,$A34,'city centre offline'!$B$2:$B$2047,C$4)*AVERAGEIFS('all sales summary'!$I$2:$I$2047,'all sales summary'!$A$2:$A$2047,$A34,'all sales summary'!$B$2:$B$2047,C$4))/((AVERAGEIFS('overall city offline'!$L$2:$L$2047,'overall city offline'!$A$2:$A$2047,$A34,'overall city offline'!$B$2:$B$2047,C$4)*(1-AVERAGEIFS('all sales summary'!$I$2:$I$2047,'all sales summary'!$A$2:$A$2047,$A34,'all sales summary'!$B$2:$B$2047,C$4)))+(AVERAGEIFS('city centre offline'!$L$2:$L$2047,'city centre offline'!$A$2:$A$2047,$A34,'city centre offline'!$B$2:$B$2047,C$4)*AVERAGEIFS('all sales summary'!$I$2:$I$2047,'all sales summary'!$A$2:$A$2047,$A34,'all sales summary'!$B$2:$B$2047,C$4)))</f>
        <v>4.550777518317204E-2</v>
      </c>
      <c r="D34" s="60">
        <f>(AVERAGEIFS('city centre offline'!$L$2:$L$2047,'city centre offline'!$A$2:$A$2047,$A34,'city centre offline'!$B$2:$B$2047,D$4)*AVERAGEIFS('all sales summary'!$I$2:$I$2047,'all sales summary'!$A$2:$A$2047,$A34,'all sales summary'!$B$2:$B$2047,D$4))/((AVERAGEIFS('overall city offline'!$L$2:$L$2047,'overall city offline'!$A$2:$A$2047,$A34,'overall city offline'!$B$2:$B$2047,D$4)*(1-AVERAGEIFS('all sales summary'!$I$2:$I$2047,'all sales summary'!$A$2:$A$2047,$A34,'all sales summary'!$B$2:$B$2047,D$4)))+(AVERAGEIFS('city centre offline'!$L$2:$L$2047,'city centre offline'!$A$2:$A$2047,$A34,'city centre offline'!$B$2:$B$2047,D$4)*AVERAGEIFS('all sales summary'!$I$2:$I$2047,'all sales summary'!$A$2:$A$2047,$A34,'all sales summary'!$B$2:$B$2047,D$4)))</f>
        <v>4.4525659625086374E-2</v>
      </c>
      <c r="E34" s="60">
        <f>(AVERAGEIFS('city centre offline'!$L$2:$L$2047,'city centre offline'!$A$2:$A$2047,$A34,'city centre offline'!$B$2:$B$2047,E$4)*AVERAGEIFS('all sales summary'!$I$2:$I$2047,'all sales summary'!$A$2:$A$2047,$A34,'all sales summary'!$B$2:$B$2047,E$4))/((AVERAGEIFS('overall city offline'!$L$2:$L$2047,'overall city offline'!$A$2:$A$2047,$A34,'overall city offline'!$B$2:$B$2047,E$4)*(1-AVERAGEIFS('all sales summary'!$I$2:$I$2047,'all sales summary'!$A$2:$A$2047,$A34,'all sales summary'!$B$2:$B$2047,E$4)))+(AVERAGEIFS('city centre offline'!$L$2:$L$2047,'city centre offline'!$A$2:$A$2047,$A34,'city centre offline'!$B$2:$B$2047,E$4)*AVERAGEIFS('all sales summary'!$I$2:$I$2047,'all sales summary'!$A$2:$A$2047,$A34,'all sales summary'!$B$2:$B$2047,E$4)))</f>
        <v>4.2172854708470445E-2</v>
      </c>
      <c r="F34" s="60">
        <f>(AVERAGEIFS('city centre offline'!$L$2:$L$2047,'city centre offline'!$A$2:$A$2047,$A34,'city centre offline'!$B$2:$B$2047,F$4)*AVERAGEIFS('all sales summary'!$I$2:$I$2047,'all sales summary'!$A$2:$A$2047,$A34,'all sales summary'!$B$2:$B$2047,F$4))/((AVERAGEIFS('overall city offline'!$L$2:$L$2047,'overall city offline'!$A$2:$A$2047,$A34,'overall city offline'!$B$2:$B$2047,F$4)*(1-AVERAGEIFS('all sales summary'!$I$2:$I$2047,'all sales summary'!$A$2:$A$2047,$A34,'all sales summary'!$B$2:$B$2047,F$4)))+(AVERAGEIFS('city centre offline'!$L$2:$L$2047,'city centre offline'!$A$2:$A$2047,$A34,'city centre offline'!$B$2:$B$2047,F$4)*AVERAGEIFS('all sales summary'!$I$2:$I$2047,'all sales summary'!$A$2:$A$2047,$A34,'all sales summary'!$B$2:$B$2047,F$4)))</f>
        <v>4.369860747803591E-2</v>
      </c>
      <c r="G34" s="60">
        <f>(AVERAGEIFS('city centre offline'!$L$2:$L$2047,'city centre offline'!$A$2:$A$2047,$A34,'city centre offline'!$B$2:$B$2047,G$4)*AVERAGEIFS('all sales summary'!$I$2:$I$2047,'all sales summary'!$A$2:$A$2047,$A34,'all sales summary'!$B$2:$B$2047,G$4))/((AVERAGEIFS('overall city offline'!$L$2:$L$2047,'overall city offline'!$A$2:$A$2047,$A34,'overall city offline'!$B$2:$B$2047,G$4)*(1-AVERAGEIFS('all sales summary'!$I$2:$I$2047,'all sales summary'!$A$2:$A$2047,$A34,'all sales summary'!$B$2:$B$2047,G$4)))+(AVERAGEIFS('city centre offline'!$L$2:$L$2047,'city centre offline'!$A$2:$A$2047,$A34,'city centre offline'!$B$2:$B$2047,G$4)*AVERAGEIFS('all sales summary'!$I$2:$I$2047,'all sales summary'!$A$2:$A$2047,$A34,'all sales summary'!$B$2:$B$2047,G$4)))</f>
        <v>3.9718572699904149E-2</v>
      </c>
      <c r="H34" s="60">
        <f>(AVERAGEIFS('city centre offline'!$L$2:$L$2047,'city centre offline'!$A$2:$A$2047,$A34,'city centre offline'!$B$2:$B$2047,H$4)*AVERAGEIFS('all sales summary'!$I$2:$I$2047,'all sales summary'!$A$2:$A$2047,$A34,'all sales summary'!$B$2:$B$2047,H$4))/((AVERAGEIFS('overall city offline'!$L$2:$L$2047,'overall city offline'!$A$2:$A$2047,$A34,'overall city offline'!$B$2:$B$2047,H$4)*(1-AVERAGEIFS('all sales summary'!$I$2:$I$2047,'all sales summary'!$A$2:$A$2047,$A34,'all sales summary'!$B$2:$B$2047,H$4)))+(AVERAGEIFS('city centre offline'!$L$2:$L$2047,'city centre offline'!$A$2:$A$2047,$A34,'city centre offline'!$B$2:$B$2047,H$4)*AVERAGEIFS('all sales summary'!$I$2:$I$2047,'all sales summary'!$A$2:$A$2047,$A34,'all sales summary'!$B$2:$B$2047,H$4)))</f>
        <v>4.0197169247391085E-2</v>
      </c>
      <c r="I34" s="60">
        <f>(AVERAGEIFS('city centre offline'!$L$2:$L$2047,'city centre offline'!$A$2:$A$2047,$A34,'city centre offline'!$B$2:$B$2047,I$4)*AVERAGEIFS('all sales summary'!$I$2:$I$2047,'all sales summary'!$A$2:$A$2047,$A34,'all sales summary'!$B$2:$B$2047,I$4))/((AVERAGEIFS('overall city offline'!$L$2:$L$2047,'overall city offline'!$A$2:$A$2047,$A34,'overall city offline'!$B$2:$B$2047,I$4)*(1-AVERAGEIFS('all sales summary'!$I$2:$I$2047,'all sales summary'!$A$2:$A$2047,$A34,'all sales summary'!$B$2:$B$2047,I$4)))+(AVERAGEIFS('city centre offline'!$L$2:$L$2047,'city centre offline'!$A$2:$A$2047,$A34,'city centre offline'!$B$2:$B$2047,I$4)*AVERAGEIFS('all sales summary'!$I$2:$I$2047,'all sales summary'!$A$2:$A$2047,$A34,'all sales summary'!$B$2:$B$2047,I$4)))</f>
        <v>3.9605799896470568E-2</v>
      </c>
      <c r="J34" s="60">
        <f>(AVERAGEIFS('city centre offline'!$L$2:$L$2047,'city centre offline'!$A$2:$A$2047,$A34,'city centre offline'!$B$2:$B$2047,J$4)*AVERAGEIFS('all sales summary'!$I$2:$I$2047,'all sales summary'!$A$2:$A$2047,$A34,'all sales summary'!$B$2:$B$2047,J$4))/((AVERAGEIFS('overall city offline'!$L$2:$L$2047,'overall city offline'!$A$2:$A$2047,$A34,'overall city offline'!$B$2:$B$2047,J$4)*(1-AVERAGEIFS('all sales summary'!$I$2:$I$2047,'all sales summary'!$A$2:$A$2047,$A34,'all sales summary'!$B$2:$B$2047,J$4)))+(AVERAGEIFS('city centre offline'!$L$2:$L$2047,'city centre offline'!$A$2:$A$2047,$A34,'city centre offline'!$B$2:$B$2047,J$4)*AVERAGEIFS('all sales summary'!$I$2:$I$2047,'all sales summary'!$A$2:$A$2047,$A34,'all sales summary'!$B$2:$B$2047,J$4)))</f>
        <v>4.170553187244503E-2</v>
      </c>
      <c r="K34" s="60">
        <f>(AVERAGEIFS('city centre offline'!$L$2:$L$2047,'city centre offline'!$A$2:$A$2047,$A34,'city centre offline'!$B$2:$B$2047,K$4)*AVERAGEIFS('all sales summary'!$I$2:$I$2047,'all sales summary'!$A$2:$A$2047,$A34,'all sales summary'!$B$2:$B$2047,K$4))/((AVERAGEIFS('overall city offline'!$L$2:$L$2047,'overall city offline'!$A$2:$A$2047,$A34,'overall city offline'!$B$2:$B$2047,K$4)*(1-AVERAGEIFS('all sales summary'!$I$2:$I$2047,'all sales summary'!$A$2:$A$2047,$A34,'all sales summary'!$B$2:$B$2047,K$4)))+(AVERAGEIFS('city centre offline'!$L$2:$L$2047,'city centre offline'!$A$2:$A$2047,$A34,'city centre offline'!$B$2:$B$2047,K$4)*AVERAGEIFS('all sales summary'!$I$2:$I$2047,'all sales summary'!$A$2:$A$2047,$A34,'all sales summary'!$B$2:$B$2047,K$4)))</f>
        <v>4.4267664338098596E-2</v>
      </c>
      <c r="L34" s="60">
        <f>(AVERAGEIFS('city centre offline'!$L$2:$L$2047,'city centre offline'!$A$2:$A$2047,$A34,'city centre offline'!$B$2:$B$2047,L$4)*AVERAGEIFS('all sales summary'!$I$2:$I$2047,'all sales summary'!$A$2:$A$2047,$A34,'all sales summary'!$B$2:$B$2047,L$4))/((AVERAGEIFS('overall city offline'!$L$2:$L$2047,'overall city offline'!$A$2:$A$2047,$A34,'overall city offline'!$B$2:$B$2047,L$4)*(1-AVERAGEIFS('all sales summary'!$I$2:$I$2047,'all sales summary'!$A$2:$A$2047,$A34,'all sales summary'!$B$2:$B$2047,L$4)))+(AVERAGEIFS('city centre offline'!$L$2:$L$2047,'city centre offline'!$A$2:$A$2047,$A34,'city centre offline'!$B$2:$B$2047,L$4)*AVERAGEIFS('all sales summary'!$I$2:$I$2047,'all sales summary'!$A$2:$A$2047,$A34,'all sales summary'!$B$2:$B$2047,L$4)))</f>
        <v>4.1827710538134881E-2</v>
      </c>
      <c r="M34" s="60">
        <f>(AVERAGEIFS('city centre offline'!$L$2:$L$2047,'city centre offline'!$A$2:$A$2047,$A34,'city centre offline'!$B$2:$B$2047,M$4)*AVERAGEIFS('all sales summary'!$I$2:$I$2047,'all sales summary'!$A$2:$A$2047,$A34,'all sales summary'!$B$2:$B$2047,M$4))/((AVERAGEIFS('overall city offline'!$L$2:$L$2047,'overall city offline'!$A$2:$A$2047,$A34,'overall city offline'!$B$2:$B$2047,M$4)*(1-AVERAGEIFS('all sales summary'!$I$2:$I$2047,'all sales summary'!$A$2:$A$2047,$A34,'all sales summary'!$B$2:$B$2047,M$4)))+(AVERAGEIFS('city centre offline'!$L$2:$L$2047,'city centre offline'!$A$2:$A$2047,$A34,'city centre offline'!$B$2:$B$2047,M$4)*AVERAGEIFS('all sales summary'!$I$2:$I$2047,'all sales summary'!$A$2:$A$2047,$A34,'all sales summary'!$B$2:$B$2047,M$4)))</f>
        <v>3.6871073074410829E-2</v>
      </c>
      <c r="N34" s="60">
        <f>(AVERAGEIFS('city centre offline'!$L$2:$L$2047,'city centre offline'!$A$2:$A$2047,$A34,'city centre offline'!$B$2:$B$2047,N$4)*AVERAGEIFS('all sales summary'!$I$2:$I$2047,'all sales summary'!$A$2:$A$2047,$A34,'all sales summary'!$B$2:$B$2047,N$4))/((AVERAGEIFS('overall city offline'!$L$2:$L$2047,'overall city offline'!$A$2:$A$2047,$A34,'overall city offline'!$B$2:$B$2047,N$4)*(1-AVERAGEIFS('all sales summary'!$I$2:$I$2047,'all sales summary'!$A$2:$A$2047,$A34,'all sales summary'!$B$2:$B$2047,N$4)))+(AVERAGEIFS('city centre offline'!$L$2:$L$2047,'city centre offline'!$A$2:$A$2047,$A34,'city centre offline'!$B$2:$B$2047,N$4)*AVERAGEIFS('all sales summary'!$I$2:$I$2047,'all sales summary'!$A$2:$A$2047,$A34,'all sales summary'!$B$2:$B$2047,N$4)))</f>
        <v>4.6588531436079453E-2</v>
      </c>
      <c r="O34" s="60">
        <f>(AVERAGEIFS('city centre offline'!$L$2:$L$2047,'city centre offline'!$A$2:$A$2047,$A34,'city centre offline'!$B$2:$B$2047,O$4)*AVERAGEIFS('all sales summary'!$I$2:$I$2047,'all sales summary'!$A$2:$A$2047,$A34,'all sales summary'!$B$2:$B$2047,O$4))/((AVERAGEIFS('overall city offline'!$L$2:$L$2047,'overall city offline'!$A$2:$A$2047,$A34,'overall city offline'!$B$2:$B$2047,O$4)*(1-AVERAGEIFS('all sales summary'!$I$2:$I$2047,'all sales summary'!$A$2:$A$2047,$A34,'all sales summary'!$B$2:$B$2047,O$4)))+(AVERAGEIFS('city centre offline'!$L$2:$L$2047,'city centre offline'!$A$2:$A$2047,$A34,'city centre offline'!$B$2:$B$2047,O$4)*AVERAGEIFS('all sales summary'!$I$2:$I$2047,'all sales summary'!$A$2:$A$2047,$A34,'all sales summary'!$B$2:$B$2047,O$4)))</f>
        <v>4.6261154930222384E-2</v>
      </c>
      <c r="P34" s="60">
        <f>(AVERAGEIFS('city centre offline'!$L$2:$L$2047,'city centre offline'!$A$2:$A$2047,$A34,'city centre offline'!$B$2:$B$2047,P$4)*AVERAGEIFS('all sales summary'!$I$2:$I$2047,'all sales summary'!$A$2:$A$2047,$A34,'all sales summary'!$B$2:$B$2047,P$4))/((AVERAGEIFS('overall city offline'!$L$2:$L$2047,'overall city offline'!$A$2:$A$2047,$A34,'overall city offline'!$B$2:$B$2047,P$4)*(1-AVERAGEIFS('all sales summary'!$I$2:$I$2047,'all sales summary'!$A$2:$A$2047,$A34,'all sales summary'!$B$2:$B$2047,P$4)))+(AVERAGEIFS('city centre offline'!$L$2:$L$2047,'city centre offline'!$A$2:$A$2047,$A34,'city centre offline'!$B$2:$B$2047,P$4)*AVERAGEIFS('all sales summary'!$I$2:$I$2047,'all sales summary'!$A$2:$A$2047,$A34,'all sales summary'!$B$2:$B$2047,P$4)))</f>
        <v>4.3806259056109159E-2</v>
      </c>
      <c r="Q34" s="60">
        <f>(AVERAGEIFS('city centre offline'!$L$2:$L$2047,'city centre offline'!$A$2:$A$2047,$A34,'city centre offline'!$B$2:$B$2047,Q$4)*AVERAGEIFS('all sales summary'!$I$2:$I$2047,'all sales summary'!$A$2:$A$2047,$A34,'all sales summary'!$B$2:$B$2047,Q$4))/((AVERAGEIFS('overall city offline'!$L$2:$L$2047,'overall city offline'!$A$2:$A$2047,$A34,'overall city offline'!$B$2:$B$2047,Q$4)*(1-AVERAGEIFS('all sales summary'!$I$2:$I$2047,'all sales summary'!$A$2:$A$2047,$A34,'all sales summary'!$B$2:$B$2047,Q$4)))+(AVERAGEIFS('city centre offline'!$L$2:$L$2047,'city centre offline'!$A$2:$A$2047,$A34,'city centre offline'!$B$2:$B$2047,Q$4)*AVERAGEIFS('all sales summary'!$I$2:$I$2047,'all sales summary'!$A$2:$A$2047,$A34,'all sales summary'!$B$2:$B$2047,Q$4)))</f>
        <v>3.5338349246726679E-2</v>
      </c>
      <c r="R34" s="60">
        <f>(AVERAGEIFS('city centre offline'!$L$2:$L$2047,'city centre offline'!$A$2:$A$2047,$A34,'city centre offline'!$B$2:$B$2047,R$4)*AVERAGEIFS('all sales summary'!$I$2:$I$2047,'all sales summary'!$A$2:$A$2047,$A34,'all sales summary'!$B$2:$B$2047,R$4))/((AVERAGEIFS('overall city offline'!$L$2:$L$2047,'overall city offline'!$A$2:$A$2047,$A34,'overall city offline'!$B$2:$B$2047,R$4)*(1-AVERAGEIFS('all sales summary'!$I$2:$I$2047,'all sales summary'!$A$2:$A$2047,$A34,'all sales summary'!$B$2:$B$2047,R$4)))+(AVERAGEIFS('city centre offline'!$L$2:$L$2047,'city centre offline'!$A$2:$A$2047,$A34,'city centre offline'!$B$2:$B$2047,R$4)*AVERAGEIFS('all sales summary'!$I$2:$I$2047,'all sales summary'!$A$2:$A$2047,$A34,'all sales summary'!$B$2:$B$2047,R$4)))</f>
        <v>3.4111819159448581E-2</v>
      </c>
      <c r="S34" s="60">
        <f>(AVERAGEIFS('city centre offline'!$L$2:$L$2047,'city centre offline'!$A$2:$A$2047,$A34,'city centre offline'!$B$2:$B$2047,S$4)*AVERAGEIFS('all sales summary'!$I$2:$I$2047,'all sales summary'!$A$2:$A$2047,$A34,'all sales summary'!$B$2:$B$2047,S$4))/((AVERAGEIFS('overall city offline'!$L$2:$L$2047,'overall city offline'!$A$2:$A$2047,$A34,'overall city offline'!$B$2:$B$2047,S$4)*(1-AVERAGEIFS('all sales summary'!$I$2:$I$2047,'all sales summary'!$A$2:$A$2047,$A34,'all sales summary'!$B$2:$B$2047,S$4)))+(AVERAGEIFS('city centre offline'!$L$2:$L$2047,'city centre offline'!$A$2:$A$2047,$A34,'city centre offline'!$B$2:$B$2047,S$4)*AVERAGEIFS('all sales summary'!$I$2:$I$2047,'all sales summary'!$A$2:$A$2047,$A34,'all sales summary'!$B$2:$B$2047,S$4)))</f>
        <v>3.5842997176914179E-2</v>
      </c>
      <c r="T34" s="60">
        <f>(AVERAGEIFS('city centre offline'!$L$2:$L$2047,'city centre offline'!$A$2:$A$2047,$A34,'city centre offline'!$B$2:$B$2047,T$4)*AVERAGEIFS('all sales summary'!$I$2:$I$2047,'all sales summary'!$A$2:$A$2047,$A34,'all sales summary'!$B$2:$B$2047,T$4))/((AVERAGEIFS('overall city offline'!$L$2:$L$2047,'overall city offline'!$A$2:$A$2047,$A34,'overall city offline'!$B$2:$B$2047,T$4)*(1-AVERAGEIFS('all sales summary'!$I$2:$I$2047,'all sales summary'!$A$2:$A$2047,$A34,'all sales summary'!$B$2:$B$2047,T$4)))+(AVERAGEIFS('city centre offline'!$L$2:$L$2047,'city centre offline'!$A$2:$A$2047,$A34,'city centre offline'!$B$2:$B$2047,T$4)*AVERAGEIFS('all sales summary'!$I$2:$I$2047,'all sales summary'!$A$2:$A$2047,$A34,'all sales summary'!$B$2:$B$2047,T$4)))</f>
        <v>3.5393549996548576E-2</v>
      </c>
      <c r="U34" s="60">
        <f>(AVERAGEIFS('city centre offline'!$L$2:$L$2047,'city centre offline'!$A$2:$A$2047,$A34,'city centre offline'!$B$2:$B$2047,U$4)*AVERAGEIFS('all sales summary'!$I$2:$I$2047,'all sales summary'!$A$2:$A$2047,$A34,'all sales summary'!$B$2:$B$2047,U$4))/((AVERAGEIFS('overall city offline'!$L$2:$L$2047,'overall city offline'!$A$2:$A$2047,$A34,'overall city offline'!$B$2:$B$2047,U$4)*(1-AVERAGEIFS('all sales summary'!$I$2:$I$2047,'all sales summary'!$A$2:$A$2047,$A34,'all sales summary'!$B$2:$B$2047,U$4)))+(AVERAGEIFS('city centre offline'!$L$2:$L$2047,'city centre offline'!$A$2:$A$2047,$A34,'city centre offline'!$B$2:$B$2047,U$4)*AVERAGEIFS('all sales summary'!$I$2:$I$2047,'all sales summary'!$A$2:$A$2047,$A34,'all sales summary'!$B$2:$B$2047,U$4)))</f>
        <v>3.5169386305986428E-2</v>
      </c>
      <c r="V34" s="60">
        <f>(AVERAGEIFS('city centre offline'!$L$2:$L$2047,'city centre offline'!$A$2:$A$2047,$A34,'city centre offline'!$B$2:$B$2047,V$4)*AVERAGEIFS('all sales summary'!$I$2:$I$2047,'all sales summary'!$A$2:$A$2047,$A34,'all sales summary'!$B$2:$B$2047,V$4))/((AVERAGEIFS('overall city offline'!$L$2:$L$2047,'overall city offline'!$A$2:$A$2047,$A34,'overall city offline'!$B$2:$B$2047,V$4)*(1-AVERAGEIFS('all sales summary'!$I$2:$I$2047,'all sales summary'!$A$2:$A$2047,$A34,'all sales summary'!$B$2:$B$2047,V$4)))+(AVERAGEIFS('city centre offline'!$L$2:$L$2047,'city centre offline'!$A$2:$A$2047,$A34,'city centre offline'!$B$2:$B$2047,V$4)*AVERAGEIFS('all sales summary'!$I$2:$I$2047,'all sales summary'!$A$2:$A$2047,$A34,'all sales summary'!$B$2:$B$2047,V$4)))</f>
        <v>3.7259478084554397E-2</v>
      </c>
      <c r="W34" s="60">
        <f>(AVERAGEIFS('city centre offline'!$L$2:$L$2047,'city centre offline'!$A$2:$A$2047,$A34,'city centre offline'!$B$2:$B$2047,W$4)*AVERAGEIFS('all sales summary'!$I$2:$I$2047,'all sales summary'!$A$2:$A$2047,$A34,'all sales summary'!$B$2:$B$2047,W$4))/((AVERAGEIFS('overall city offline'!$L$2:$L$2047,'overall city offline'!$A$2:$A$2047,$A34,'overall city offline'!$B$2:$B$2047,W$4)*(1-AVERAGEIFS('all sales summary'!$I$2:$I$2047,'all sales summary'!$A$2:$A$2047,$A34,'all sales summary'!$B$2:$B$2047,W$4)))+(AVERAGEIFS('city centre offline'!$L$2:$L$2047,'city centre offline'!$A$2:$A$2047,$A34,'city centre offline'!$B$2:$B$2047,W$4)*AVERAGEIFS('all sales summary'!$I$2:$I$2047,'all sales summary'!$A$2:$A$2047,$A34,'all sales summary'!$B$2:$B$2047,W$4)))</f>
        <v>3.9399886576510335E-2</v>
      </c>
      <c r="X34" s="60">
        <f>(AVERAGEIFS('city centre offline'!$L$2:$L$2047,'city centre offline'!$A$2:$A$2047,$A34,'city centre offline'!$B$2:$B$2047,X$4)*AVERAGEIFS('all sales summary'!$I$2:$I$2047,'all sales summary'!$A$2:$A$2047,$A34,'all sales summary'!$B$2:$B$2047,X$4))/((AVERAGEIFS('overall city offline'!$L$2:$L$2047,'overall city offline'!$A$2:$A$2047,$A34,'overall city offline'!$B$2:$B$2047,X$4)*(1-AVERAGEIFS('all sales summary'!$I$2:$I$2047,'all sales summary'!$A$2:$A$2047,$A34,'all sales summary'!$B$2:$B$2047,X$4)))+(AVERAGEIFS('city centre offline'!$L$2:$L$2047,'city centre offline'!$A$2:$A$2047,$A34,'city centre offline'!$B$2:$B$2047,X$4)*AVERAGEIFS('all sales summary'!$I$2:$I$2047,'all sales summary'!$A$2:$A$2047,$A34,'all sales summary'!$B$2:$B$2047,X$4)))</f>
        <v>3.405713005633234E-2</v>
      </c>
      <c r="Y34" s="60">
        <f>(AVERAGEIFS('city centre offline'!$L$2:$L$2047,'city centre offline'!$A$2:$A$2047,$A34,'city centre offline'!$B$2:$B$2047,Y$4)*AVERAGEIFS('all sales summary'!$I$2:$I$2047,'all sales summary'!$A$2:$A$2047,$A34,'all sales summary'!$B$2:$B$2047,Y$4))/((AVERAGEIFS('overall city offline'!$L$2:$L$2047,'overall city offline'!$A$2:$A$2047,$A34,'overall city offline'!$B$2:$B$2047,Y$4)*(1-AVERAGEIFS('all sales summary'!$I$2:$I$2047,'all sales summary'!$A$2:$A$2047,$A34,'all sales summary'!$B$2:$B$2047,Y$4)))+(AVERAGEIFS('city centre offline'!$L$2:$L$2047,'city centre offline'!$A$2:$A$2047,$A34,'city centre offline'!$B$2:$B$2047,Y$4)*AVERAGEIFS('all sales summary'!$I$2:$I$2047,'all sales summary'!$A$2:$A$2047,$A34,'all sales summary'!$B$2:$B$2047,Y$4)))</f>
        <v>3.2252413024979144E-2</v>
      </c>
      <c r="Z34" s="60">
        <f>(AVERAGEIFS('city centre offline'!$L$2:$L$2047,'city centre offline'!$A$2:$A$2047,$A34,'city centre offline'!$B$2:$B$2047,Z$4)*AVERAGEIFS('all sales summary'!$I$2:$I$2047,'all sales summary'!$A$2:$A$2047,$A34,'all sales summary'!$B$2:$B$2047,Z$4))/((AVERAGEIFS('overall city offline'!$L$2:$L$2047,'overall city offline'!$A$2:$A$2047,$A34,'overall city offline'!$B$2:$B$2047,Z$4)*(1-AVERAGEIFS('all sales summary'!$I$2:$I$2047,'all sales summary'!$A$2:$A$2047,$A34,'all sales summary'!$B$2:$B$2047,Z$4)))+(AVERAGEIFS('city centre offline'!$L$2:$L$2047,'city centre offline'!$A$2:$A$2047,$A34,'city centre offline'!$B$2:$B$2047,Z$4)*AVERAGEIFS('all sales summary'!$I$2:$I$2047,'all sales summary'!$A$2:$A$2047,$A34,'all sales summary'!$B$2:$B$2047,Z$4)))</f>
        <v>3.4609014629343307E-2</v>
      </c>
      <c r="AA34" s="60">
        <f>(AVERAGEIFS('city centre offline'!$L$2:$L$2047,'city centre offline'!$A$2:$A$2047,$A34,'city centre offline'!$B$2:$B$2047,AA$4)*AVERAGEIFS('all sales summary'!$I$2:$I$2047,'all sales summary'!$A$2:$A$2047,$A34,'all sales summary'!$B$2:$B$2047,AA$4))/((AVERAGEIFS('overall city offline'!$L$2:$L$2047,'overall city offline'!$A$2:$A$2047,$A34,'overall city offline'!$B$2:$B$2047,AA$4)*(1-AVERAGEIFS('all sales summary'!$I$2:$I$2047,'all sales summary'!$A$2:$A$2047,$A34,'all sales summary'!$B$2:$B$2047,AA$4)))+(AVERAGEIFS('city centre offline'!$L$2:$L$2047,'city centre offline'!$A$2:$A$2047,$A34,'city centre offline'!$B$2:$B$2047,AA$4)*AVERAGEIFS('all sales summary'!$I$2:$I$2047,'all sales summary'!$A$2:$A$2047,$A34,'all sales summary'!$B$2:$B$2047,AA$4)))</f>
        <v>3.5264018611574251E-2</v>
      </c>
      <c r="AB34" s="60">
        <f>(AVERAGEIFS('city centre offline'!$L$2:$L$2047,'city centre offline'!$A$2:$A$2047,$A34,'city centre offline'!$B$2:$B$2047,AB$4)*AVERAGEIFS('all sales summary'!$I$2:$I$2047,'all sales summary'!$A$2:$A$2047,$A34,'all sales summary'!$B$2:$B$2047,AB$4))/((AVERAGEIFS('overall city offline'!$L$2:$L$2047,'overall city offline'!$A$2:$A$2047,$A34,'overall city offline'!$B$2:$B$2047,AB$4)*(1-AVERAGEIFS('all sales summary'!$I$2:$I$2047,'all sales summary'!$A$2:$A$2047,$A34,'all sales summary'!$B$2:$B$2047,AB$4)))+(AVERAGEIFS('city centre offline'!$L$2:$L$2047,'city centre offline'!$A$2:$A$2047,$A34,'city centre offline'!$B$2:$B$2047,AB$4)*AVERAGEIFS('all sales summary'!$I$2:$I$2047,'all sales summary'!$A$2:$A$2047,$A34,'all sales summary'!$B$2:$B$2047,AB$4)))</f>
        <v>3.4506533541801138E-2</v>
      </c>
      <c r="AC34" s="60">
        <f>(AVERAGEIFS('city centre offline'!$L$2:$L$2047,'city centre offline'!$A$2:$A$2047,$A34,'city centre offline'!$B$2:$B$2047,AC$4)*AVERAGEIFS('all sales summary'!$I$2:$I$2047,'all sales summary'!$A$2:$A$2047,$A34,'all sales summary'!$B$2:$B$2047,AC$4))/((AVERAGEIFS('overall city offline'!$L$2:$L$2047,'overall city offline'!$A$2:$A$2047,$A34,'overall city offline'!$B$2:$B$2047,AC$4)*(1-AVERAGEIFS('all sales summary'!$I$2:$I$2047,'all sales summary'!$A$2:$A$2047,$A34,'all sales summary'!$B$2:$B$2047,AC$4)))+(AVERAGEIFS('city centre offline'!$L$2:$L$2047,'city centre offline'!$A$2:$A$2047,$A34,'city centre offline'!$B$2:$B$2047,AC$4)*AVERAGEIFS('all sales summary'!$I$2:$I$2047,'all sales summary'!$A$2:$A$2047,$A34,'all sales summary'!$B$2:$B$2047,AC$4)))</f>
        <v>3.7920108498982884E-2</v>
      </c>
      <c r="AD34" s="60">
        <f>(AVERAGEIFS('city centre offline'!$L$2:$L$2047,'city centre offline'!$A$2:$A$2047,$A34,'city centre offline'!$B$2:$B$2047,AD$4)*AVERAGEIFS('all sales summary'!$I$2:$I$2047,'all sales summary'!$A$2:$A$2047,$A34,'all sales summary'!$B$2:$B$2047,AD$4))/((AVERAGEIFS('overall city offline'!$L$2:$L$2047,'overall city offline'!$A$2:$A$2047,$A34,'overall city offline'!$B$2:$B$2047,AD$4)*(1-AVERAGEIFS('all sales summary'!$I$2:$I$2047,'all sales summary'!$A$2:$A$2047,$A34,'all sales summary'!$B$2:$B$2047,AD$4)))+(AVERAGEIFS('city centre offline'!$L$2:$L$2047,'city centre offline'!$A$2:$A$2047,$A34,'city centre offline'!$B$2:$B$2047,AD$4)*AVERAGEIFS('all sales summary'!$I$2:$I$2047,'all sales summary'!$A$2:$A$2047,$A34,'all sales summary'!$B$2:$B$2047,AD$4)))</f>
        <v>3.8263528733455919E-2</v>
      </c>
      <c r="AE34" s="60">
        <f>(AVERAGEIFS('city centre offline'!$L$2:$L$2047,'city centre offline'!$A$2:$A$2047,$A34,'city centre offline'!$B$2:$B$2047,AE$4)*AVERAGEIFS('all sales summary'!$I$2:$I$2047,'all sales summary'!$A$2:$A$2047,$A34,'all sales summary'!$B$2:$B$2047,AE$4))/((AVERAGEIFS('overall city offline'!$L$2:$L$2047,'overall city offline'!$A$2:$A$2047,$A34,'overall city offline'!$B$2:$B$2047,AE$4)*(1-AVERAGEIFS('all sales summary'!$I$2:$I$2047,'all sales summary'!$A$2:$A$2047,$A34,'all sales summary'!$B$2:$B$2047,AE$4)))+(AVERAGEIFS('city centre offline'!$L$2:$L$2047,'city centre offline'!$A$2:$A$2047,$A34,'city centre offline'!$B$2:$B$2047,AE$4)*AVERAGEIFS('all sales summary'!$I$2:$I$2047,'all sales summary'!$A$2:$A$2047,$A34,'all sales summary'!$B$2:$B$2047,AE$4)))</f>
        <v>3.8078595391204416E-2</v>
      </c>
      <c r="AF34" s="60">
        <f>(AVERAGEIFS('city centre offline'!$L$2:$L$2047,'city centre offline'!$A$2:$A$2047,$A34,'city centre offline'!$B$2:$B$2047,AF$4)*AVERAGEIFS('all sales summary'!$I$2:$I$2047,'all sales summary'!$A$2:$A$2047,$A34,'all sales summary'!$B$2:$B$2047,AF$4))/((AVERAGEIFS('overall city offline'!$L$2:$L$2047,'overall city offline'!$A$2:$A$2047,$A34,'overall city offline'!$B$2:$B$2047,AF$4)*(1-AVERAGEIFS('all sales summary'!$I$2:$I$2047,'all sales summary'!$A$2:$A$2047,$A34,'all sales summary'!$B$2:$B$2047,AF$4)))+(AVERAGEIFS('city centre offline'!$L$2:$L$2047,'city centre offline'!$A$2:$A$2047,$A34,'city centre offline'!$B$2:$B$2047,AF$4)*AVERAGEIFS('all sales summary'!$I$2:$I$2047,'all sales summary'!$A$2:$A$2047,$A34,'all sales summary'!$B$2:$B$2047,AF$4)))</f>
        <v>3.8919189828274997E-2</v>
      </c>
      <c r="AG34" s="60">
        <f>(AVERAGEIFS('city centre offline'!$L$2:$L$2047,'city centre offline'!$A$2:$A$2047,$A34,'city centre offline'!$B$2:$B$2047,AG$4)*AVERAGEIFS('all sales summary'!$I$2:$I$2047,'all sales summary'!$A$2:$A$2047,$A34,'all sales summary'!$B$2:$B$2047,AG$4))/((AVERAGEIFS('overall city offline'!$L$2:$L$2047,'overall city offline'!$A$2:$A$2047,$A34,'overall city offline'!$B$2:$B$2047,AG$4)*(1-AVERAGEIFS('all sales summary'!$I$2:$I$2047,'all sales summary'!$A$2:$A$2047,$A34,'all sales summary'!$B$2:$B$2047,AG$4)))+(AVERAGEIFS('city centre offline'!$L$2:$L$2047,'city centre offline'!$A$2:$A$2047,$A34,'city centre offline'!$B$2:$B$2047,AG$4)*AVERAGEIFS('all sales summary'!$I$2:$I$2047,'all sales summary'!$A$2:$A$2047,$A34,'all sales summary'!$B$2:$B$2047,AG$4)))</f>
        <v>3.8357345752476686E-2</v>
      </c>
      <c r="AH34" s="60">
        <f>(AVERAGEIFS('city centre offline'!$L$2:$L$2047,'city centre offline'!$A$2:$A$2047,$A34,'city centre offline'!$B$2:$B$2047,AH$4)*AVERAGEIFS('all sales summary'!$I$2:$I$2047,'all sales summary'!$A$2:$A$2047,$A34,'all sales summary'!$B$2:$B$2047,AH$4))/((AVERAGEIFS('overall city offline'!$L$2:$L$2047,'overall city offline'!$A$2:$A$2047,$A34,'overall city offline'!$B$2:$B$2047,AH$4)*(1-AVERAGEIFS('all sales summary'!$I$2:$I$2047,'all sales summary'!$A$2:$A$2047,$A34,'all sales summary'!$B$2:$B$2047,AH$4)))+(AVERAGEIFS('city centre offline'!$L$2:$L$2047,'city centre offline'!$A$2:$A$2047,$A34,'city centre offline'!$B$2:$B$2047,AH$4)*AVERAGEIFS('all sales summary'!$I$2:$I$2047,'all sales summary'!$A$2:$A$2047,$A34,'all sales summary'!$B$2:$B$2047,AH$4)))</f>
        <v>4.0313955194643009E-2</v>
      </c>
    </row>
    <row r="35" spans="1:34" x14ac:dyDescent="0.3">
      <c r="A35" t="s">
        <v>37</v>
      </c>
      <c r="B35" s="60">
        <f>(AVERAGEIFS('city centre offline'!$L$2:$L$2047,'city centre offline'!$A$2:$A$2047,$A35,'city centre offline'!$B$2:$B$2047,B$4)*AVERAGEIFS('all sales summary'!$I$2:$I$2047,'all sales summary'!$A$2:$A$2047,$A35,'all sales summary'!$B$2:$B$2047,B$4))/((AVERAGEIFS('overall city offline'!$L$2:$L$2047,'overall city offline'!$A$2:$A$2047,$A35,'overall city offline'!$B$2:$B$2047,B$4)*(1-AVERAGEIFS('all sales summary'!$I$2:$I$2047,'all sales summary'!$A$2:$A$2047,$A35,'all sales summary'!$B$2:$B$2047,B$4)))+(AVERAGEIFS('city centre offline'!$L$2:$L$2047,'city centre offline'!$A$2:$A$2047,$A35,'city centre offline'!$B$2:$B$2047,B$4)*AVERAGEIFS('all sales summary'!$I$2:$I$2047,'all sales summary'!$A$2:$A$2047,$A35,'all sales summary'!$B$2:$B$2047,B$4)))</f>
        <v>0.12066719638107319</v>
      </c>
      <c r="C35" s="60">
        <f>(AVERAGEIFS('city centre offline'!$L$2:$L$2047,'city centre offline'!$A$2:$A$2047,$A35,'city centre offline'!$B$2:$B$2047,C$4)*AVERAGEIFS('all sales summary'!$I$2:$I$2047,'all sales summary'!$A$2:$A$2047,$A35,'all sales summary'!$B$2:$B$2047,C$4))/((AVERAGEIFS('overall city offline'!$L$2:$L$2047,'overall city offline'!$A$2:$A$2047,$A35,'overall city offline'!$B$2:$B$2047,C$4)*(1-AVERAGEIFS('all sales summary'!$I$2:$I$2047,'all sales summary'!$A$2:$A$2047,$A35,'all sales summary'!$B$2:$B$2047,C$4)))+(AVERAGEIFS('city centre offline'!$L$2:$L$2047,'city centre offline'!$A$2:$A$2047,$A35,'city centre offline'!$B$2:$B$2047,C$4)*AVERAGEIFS('all sales summary'!$I$2:$I$2047,'all sales summary'!$A$2:$A$2047,$A35,'all sales summary'!$B$2:$B$2047,C$4)))</f>
        <v>0.132767002146294</v>
      </c>
      <c r="D35" s="60">
        <f>(AVERAGEIFS('city centre offline'!$L$2:$L$2047,'city centre offline'!$A$2:$A$2047,$A35,'city centre offline'!$B$2:$B$2047,D$4)*AVERAGEIFS('all sales summary'!$I$2:$I$2047,'all sales summary'!$A$2:$A$2047,$A35,'all sales summary'!$B$2:$B$2047,D$4))/((AVERAGEIFS('overall city offline'!$L$2:$L$2047,'overall city offline'!$A$2:$A$2047,$A35,'overall city offline'!$B$2:$B$2047,D$4)*(1-AVERAGEIFS('all sales summary'!$I$2:$I$2047,'all sales summary'!$A$2:$A$2047,$A35,'all sales summary'!$B$2:$B$2047,D$4)))+(AVERAGEIFS('city centre offline'!$L$2:$L$2047,'city centre offline'!$A$2:$A$2047,$A35,'city centre offline'!$B$2:$B$2047,D$4)*AVERAGEIFS('all sales summary'!$I$2:$I$2047,'all sales summary'!$A$2:$A$2047,$A35,'all sales summary'!$B$2:$B$2047,D$4)))</f>
        <v>0.1373679973761506</v>
      </c>
      <c r="E35" s="60">
        <f>(AVERAGEIFS('city centre offline'!$L$2:$L$2047,'city centre offline'!$A$2:$A$2047,$A35,'city centre offline'!$B$2:$B$2047,E$4)*AVERAGEIFS('all sales summary'!$I$2:$I$2047,'all sales summary'!$A$2:$A$2047,$A35,'all sales summary'!$B$2:$B$2047,E$4))/((AVERAGEIFS('overall city offline'!$L$2:$L$2047,'overall city offline'!$A$2:$A$2047,$A35,'overall city offline'!$B$2:$B$2047,E$4)*(1-AVERAGEIFS('all sales summary'!$I$2:$I$2047,'all sales summary'!$A$2:$A$2047,$A35,'all sales summary'!$B$2:$B$2047,E$4)))+(AVERAGEIFS('city centre offline'!$L$2:$L$2047,'city centre offline'!$A$2:$A$2047,$A35,'city centre offline'!$B$2:$B$2047,E$4)*AVERAGEIFS('all sales summary'!$I$2:$I$2047,'all sales summary'!$A$2:$A$2047,$A35,'all sales summary'!$B$2:$B$2047,E$4)))</f>
        <v>0.14614251617977586</v>
      </c>
      <c r="F35" s="60">
        <f>(AVERAGEIFS('city centre offline'!$L$2:$L$2047,'city centre offline'!$A$2:$A$2047,$A35,'city centre offline'!$B$2:$B$2047,F$4)*AVERAGEIFS('all sales summary'!$I$2:$I$2047,'all sales summary'!$A$2:$A$2047,$A35,'all sales summary'!$B$2:$B$2047,F$4))/((AVERAGEIFS('overall city offline'!$L$2:$L$2047,'overall city offline'!$A$2:$A$2047,$A35,'overall city offline'!$B$2:$B$2047,F$4)*(1-AVERAGEIFS('all sales summary'!$I$2:$I$2047,'all sales summary'!$A$2:$A$2047,$A35,'all sales summary'!$B$2:$B$2047,F$4)))+(AVERAGEIFS('city centre offline'!$L$2:$L$2047,'city centre offline'!$A$2:$A$2047,$A35,'city centre offline'!$B$2:$B$2047,F$4)*AVERAGEIFS('all sales summary'!$I$2:$I$2047,'all sales summary'!$A$2:$A$2047,$A35,'all sales summary'!$B$2:$B$2047,F$4)))</f>
        <v>0.1532239124409526</v>
      </c>
      <c r="G35" s="60">
        <f>(AVERAGEIFS('city centre offline'!$L$2:$L$2047,'city centre offline'!$A$2:$A$2047,$A35,'city centre offline'!$B$2:$B$2047,G$4)*AVERAGEIFS('all sales summary'!$I$2:$I$2047,'all sales summary'!$A$2:$A$2047,$A35,'all sales summary'!$B$2:$B$2047,G$4))/((AVERAGEIFS('overall city offline'!$L$2:$L$2047,'overall city offline'!$A$2:$A$2047,$A35,'overall city offline'!$B$2:$B$2047,G$4)*(1-AVERAGEIFS('all sales summary'!$I$2:$I$2047,'all sales summary'!$A$2:$A$2047,$A35,'all sales summary'!$B$2:$B$2047,G$4)))+(AVERAGEIFS('city centre offline'!$L$2:$L$2047,'city centre offline'!$A$2:$A$2047,$A35,'city centre offline'!$B$2:$B$2047,G$4)*AVERAGEIFS('all sales summary'!$I$2:$I$2047,'all sales summary'!$A$2:$A$2047,$A35,'all sales summary'!$B$2:$B$2047,G$4)))</f>
        <v>0.14779800198022286</v>
      </c>
      <c r="H35" s="60">
        <f>(AVERAGEIFS('city centre offline'!$L$2:$L$2047,'city centre offline'!$A$2:$A$2047,$A35,'city centre offline'!$B$2:$B$2047,H$4)*AVERAGEIFS('all sales summary'!$I$2:$I$2047,'all sales summary'!$A$2:$A$2047,$A35,'all sales summary'!$B$2:$B$2047,H$4))/((AVERAGEIFS('overall city offline'!$L$2:$L$2047,'overall city offline'!$A$2:$A$2047,$A35,'overall city offline'!$B$2:$B$2047,H$4)*(1-AVERAGEIFS('all sales summary'!$I$2:$I$2047,'all sales summary'!$A$2:$A$2047,$A35,'all sales summary'!$B$2:$B$2047,H$4)))+(AVERAGEIFS('city centre offline'!$L$2:$L$2047,'city centre offline'!$A$2:$A$2047,$A35,'city centre offline'!$B$2:$B$2047,H$4)*AVERAGEIFS('all sales summary'!$I$2:$I$2047,'all sales summary'!$A$2:$A$2047,$A35,'all sales summary'!$B$2:$B$2047,H$4)))</f>
        <v>0.15127508004248566</v>
      </c>
      <c r="I35" s="60">
        <f>(AVERAGEIFS('city centre offline'!$L$2:$L$2047,'city centre offline'!$A$2:$A$2047,$A35,'city centre offline'!$B$2:$B$2047,I$4)*AVERAGEIFS('all sales summary'!$I$2:$I$2047,'all sales summary'!$A$2:$A$2047,$A35,'all sales summary'!$B$2:$B$2047,I$4))/((AVERAGEIFS('overall city offline'!$L$2:$L$2047,'overall city offline'!$A$2:$A$2047,$A35,'overall city offline'!$B$2:$B$2047,I$4)*(1-AVERAGEIFS('all sales summary'!$I$2:$I$2047,'all sales summary'!$A$2:$A$2047,$A35,'all sales summary'!$B$2:$B$2047,I$4)))+(AVERAGEIFS('city centre offline'!$L$2:$L$2047,'city centre offline'!$A$2:$A$2047,$A35,'city centre offline'!$B$2:$B$2047,I$4)*AVERAGEIFS('all sales summary'!$I$2:$I$2047,'all sales summary'!$A$2:$A$2047,$A35,'all sales summary'!$B$2:$B$2047,I$4)))</f>
        <v>0.15010874433346352</v>
      </c>
      <c r="J35" s="60">
        <f>(AVERAGEIFS('city centre offline'!$L$2:$L$2047,'city centre offline'!$A$2:$A$2047,$A35,'city centre offline'!$B$2:$B$2047,J$4)*AVERAGEIFS('all sales summary'!$I$2:$I$2047,'all sales summary'!$A$2:$A$2047,$A35,'all sales summary'!$B$2:$B$2047,J$4))/((AVERAGEIFS('overall city offline'!$L$2:$L$2047,'overall city offline'!$A$2:$A$2047,$A35,'overall city offline'!$B$2:$B$2047,J$4)*(1-AVERAGEIFS('all sales summary'!$I$2:$I$2047,'all sales summary'!$A$2:$A$2047,$A35,'all sales summary'!$B$2:$B$2047,J$4)))+(AVERAGEIFS('city centre offline'!$L$2:$L$2047,'city centre offline'!$A$2:$A$2047,$A35,'city centre offline'!$B$2:$B$2047,J$4)*AVERAGEIFS('all sales summary'!$I$2:$I$2047,'all sales summary'!$A$2:$A$2047,$A35,'all sales summary'!$B$2:$B$2047,J$4)))</f>
        <v>0.15810240123241234</v>
      </c>
      <c r="K35" s="60">
        <f>(AVERAGEIFS('city centre offline'!$L$2:$L$2047,'city centre offline'!$A$2:$A$2047,$A35,'city centre offline'!$B$2:$B$2047,K$4)*AVERAGEIFS('all sales summary'!$I$2:$I$2047,'all sales summary'!$A$2:$A$2047,$A35,'all sales summary'!$B$2:$B$2047,K$4))/((AVERAGEIFS('overall city offline'!$L$2:$L$2047,'overall city offline'!$A$2:$A$2047,$A35,'overall city offline'!$B$2:$B$2047,K$4)*(1-AVERAGEIFS('all sales summary'!$I$2:$I$2047,'all sales summary'!$A$2:$A$2047,$A35,'all sales summary'!$B$2:$B$2047,K$4)))+(AVERAGEIFS('city centre offline'!$L$2:$L$2047,'city centre offline'!$A$2:$A$2047,$A35,'city centre offline'!$B$2:$B$2047,K$4)*AVERAGEIFS('all sales summary'!$I$2:$I$2047,'all sales summary'!$A$2:$A$2047,$A35,'all sales summary'!$B$2:$B$2047,K$4)))</f>
        <v>0.16336388994694845</v>
      </c>
      <c r="L35" s="60">
        <f>(AVERAGEIFS('city centre offline'!$L$2:$L$2047,'city centre offline'!$A$2:$A$2047,$A35,'city centre offline'!$B$2:$B$2047,L$4)*AVERAGEIFS('all sales summary'!$I$2:$I$2047,'all sales summary'!$A$2:$A$2047,$A35,'all sales summary'!$B$2:$B$2047,L$4))/((AVERAGEIFS('overall city offline'!$L$2:$L$2047,'overall city offline'!$A$2:$A$2047,$A35,'overall city offline'!$B$2:$B$2047,L$4)*(1-AVERAGEIFS('all sales summary'!$I$2:$I$2047,'all sales summary'!$A$2:$A$2047,$A35,'all sales summary'!$B$2:$B$2047,L$4)))+(AVERAGEIFS('city centre offline'!$L$2:$L$2047,'city centre offline'!$A$2:$A$2047,$A35,'city centre offline'!$B$2:$B$2047,L$4)*AVERAGEIFS('all sales summary'!$I$2:$I$2047,'all sales summary'!$A$2:$A$2047,$A35,'all sales summary'!$B$2:$B$2047,L$4)))</f>
        <v>0.16596910861821451</v>
      </c>
      <c r="M35" s="60">
        <f>(AVERAGEIFS('city centre offline'!$L$2:$L$2047,'city centre offline'!$A$2:$A$2047,$A35,'city centre offline'!$B$2:$B$2047,M$4)*AVERAGEIFS('all sales summary'!$I$2:$I$2047,'all sales summary'!$A$2:$A$2047,$A35,'all sales summary'!$B$2:$B$2047,M$4))/((AVERAGEIFS('overall city offline'!$L$2:$L$2047,'overall city offline'!$A$2:$A$2047,$A35,'overall city offline'!$B$2:$B$2047,M$4)*(1-AVERAGEIFS('all sales summary'!$I$2:$I$2047,'all sales summary'!$A$2:$A$2047,$A35,'all sales summary'!$B$2:$B$2047,M$4)))+(AVERAGEIFS('city centre offline'!$L$2:$L$2047,'city centre offline'!$A$2:$A$2047,$A35,'city centre offline'!$B$2:$B$2047,M$4)*AVERAGEIFS('all sales summary'!$I$2:$I$2047,'all sales summary'!$A$2:$A$2047,$A35,'all sales summary'!$B$2:$B$2047,M$4)))</f>
        <v>0.15127163545130143</v>
      </c>
      <c r="N35" s="60">
        <f>(AVERAGEIFS('city centre offline'!$L$2:$L$2047,'city centre offline'!$A$2:$A$2047,$A35,'city centre offline'!$B$2:$B$2047,N$4)*AVERAGEIFS('all sales summary'!$I$2:$I$2047,'all sales summary'!$A$2:$A$2047,$A35,'all sales summary'!$B$2:$B$2047,N$4))/((AVERAGEIFS('overall city offline'!$L$2:$L$2047,'overall city offline'!$A$2:$A$2047,$A35,'overall city offline'!$B$2:$B$2047,N$4)*(1-AVERAGEIFS('all sales summary'!$I$2:$I$2047,'all sales summary'!$A$2:$A$2047,$A35,'all sales summary'!$B$2:$B$2047,N$4)))+(AVERAGEIFS('city centre offline'!$L$2:$L$2047,'city centre offline'!$A$2:$A$2047,$A35,'city centre offline'!$B$2:$B$2047,N$4)*AVERAGEIFS('all sales summary'!$I$2:$I$2047,'all sales summary'!$A$2:$A$2047,$A35,'all sales summary'!$B$2:$B$2047,N$4)))</f>
        <v>0.14782716357753417</v>
      </c>
      <c r="O35" s="60">
        <f>(AVERAGEIFS('city centre offline'!$L$2:$L$2047,'city centre offline'!$A$2:$A$2047,$A35,'city centre offline'!$B$2:$B$2047,O$4)*AVERAGEIFS('all sales summary'!$I$2:$I$2047,'all sales summary'!$A$2:$A$2047,$A35,'all sales summary'!$B$2:$B$2047,O$4))/((AVERAGEIFS('overall city offline'!$L$2:$L$2047,'overall city offline'!$A$2:$A$2047,$A35,'overall city offline'!$B$2:$B$2047,O$4)*(1-AVERAGEIFS('all sales summary'!$I$2:$I$2047,'all sales summary'!$A$2:$A$2047,$A35,'all sales summary'!$B$2:$B$2047,O$4)))+(AVERAGEIFS('city centre offline'!$L$2:$L$2047,'city centre offline'!$A$2:$A$2047,$A35,'city centre offline'!$B$2:$B$2047,O$4)*AVERAGEIFS('all sales summary'!$I$2:$I$2047,'all sales summary'!$A$2:$A$2047,$A35,'all sales summary'!$B$2:$B$2047,O$4)))</f>
        <v>0.15195227743406359</v>
      </c>
      <c r="P35" s="60">
        <f>(AVERAGEIFS('city centre offline'!$L$2:$L$2047,'city centre offline'!$A$2:$A$2047,$A35,'city centre offline'!$B$2:$B$2047,P$4)*AVERAGEIFS('all sales summary'!$I$2:$I$2047,'all sales summary'!$A$2:$A$2047,$A35,'all sales summary'!$B$2:$B$2047,P$4))/((AVERAGEIFS('overall city offline'!$L$2:$L$2047,'overall city offline'!$A$2:$A$2047,$A35,'overall city offline'!$B$2:$B$2047,P$4)*(1-AVERAGEIFS('all sales summary'!$I$2:$I$2047,'all sales summary'!$A$2:$A$2047,$A35,'all sales summary'!$B$2:$B$2047,P$4)))+(AVERAGEIFS('city centre offline'!$L$2:$L$2047,'city centre offline'!$A$2:$A$2047,$A35,'city centre offline'!$B$2:$B$2047,P$4)*AVERAGEIFS('all sales summary'!$I$2:$I$2047,'all sales summary'!$A$2:$A$2047,$A35,'all sales summary'!$B$2:$B$2047,P$4)))</f>
        <v>0.13466625606877419</v>
      </c>
      <c r="Q35" s="60">
        <f>(AVERAGEIFS('city centre offline'!$L$2:$L$2047,'city centre offline'!$A$2:$A$2047,$A35,'city centre offline'!$B$2:$B$2047,Q$4)*AVERAGEIFS('all sales summary'!$I$2:$I$2047,'all sales summary'!$A$2:$A$2047,$A35,'all sales summary'!$B$2:$B$2047,Q$4))/((AVERAGEIFS('overall city offline'!$L$2:$L$2047,'overall city offline'!$A$2:$A$2047,$A35,'overall city offline'!$B$2:$B$2047,Q$4)*(1-AVERAGEIFS('all sales summary'!$I$2:$I$2047,'all sales summary'!$A$2:$A$2047,$A35,'all sales summary'!$B$2:$B$2047,Q$4)))+(AVERAGEIFS('city centre offline'!$L$2:$L$2047,'city centre offline'!$A$2:$A$2047,$A35,'city centre offline'!$B$2:$B$2047,Q$4)*AVERAGEIFS('all sales summary'!$I$2:$I$2047,'all sales summary'!$A$2:$A$2047,$A35,'all sales summary'!$B$2:$B$2047,Q$4)))</f>
        <v>9.9695277401240581E-2</v>
      </c>
      <c r="R35" s="60">
        <f>(AVERAGEIFS('city centre offline'!$L$2:$L$2047,'city centre offline'!$A$2:$A$2047,$A35,'city centre offline'!$B$2:$B$2047,R$4)*AVERAGEIFS('all sales summary'!$I$2:$I$2047,'all sales summary'!$A$2:$A$2047,$A35,'all sales summary'!$B$2:$B$2047,R$4))/((AVERAGEIFS('overall city offline'!$L$2:$L$2047,'overall city offline'!$A$2:$A$2047,$A35,'overall city offline'!$B$2:$B$2047,R$4)*(1-AVERAGEIFS('all sales summary'!$I$2:$I$2047,'all sales summary'!$A$2:$A$2047,$A35,'all sales summary'!$B$2:$B$2047,R$4)))+(AVERAGEIFS('city centre offline'!$L$2:$L$2047,'city centre offline'!$A$2:$A$2047,$A35,'city centre offline'!$B$2:$B$2047,R$4)*AVERAGEIFS('all sales summary'!$I$2:$I$2047,'all sales summary'!$A$2:$A$2047,$A35,'all sales summary'!$B$2:$B$2047,R$4)))</f>
        <v>0.10940939530481852</v>
      </c>
      <c r="S35" s="60">
        <f>(AVERAGEIFS('city centre offline'!$L$2:$L$2047,'city centre offline'!$A$2:$A$2047,$A35,'city centre offline'!$B$2:$B$2047,S$4)*AVERAGEIFS('all sales summary'!$I$2:$I$2047,'all sales summary'!$A$2:$A$2047,$A35,'all sales summary'!$B$2:$B$2047,S$4))/((AVERAGEIFS('overall city offline'!$L$2:$L$2047,'overall city offline'!$A$2:$A$2047,$A35,'overall city offline'!$B$2:$B$2047,S$4)*(1-AVERAGEIFS('all sales summary'!$I$2:$I$2047,'all sales summary'!$A$2:$A$2047,$A35,'all sales summary'!$B$2:$B$2047,S$4)))+(AVERAGEIFS('city centre offline'!$L$2:$L$2047,'city centre offline'!$A$2:$A$2047,$A35,'city centre offline'!$B$2:$B$2047,S$4)*AVERAGEIFS('all sales summary'!$I$2:$I$2047,'all sales summary'!$A$2:$A$2047,$A35,'all sales summary'!$B$2:$B$2047,S$4)))</f>
        <v>0.12211547838601358</v>
      </c>
      <c r="T35" s="60">
        <f>(AVERAGEIFS('city centre offline'!$L$2:$L$2047,'city centre offline'!$A$2:$A$2047,$A35,'city centre offline'!$B$2:$B$2047,T$4)*AVERAGEIFS('all sales summary'!$I$2:$I$2047,'all sales summary'!$A$2:$A$2047,$A35,'all sales summary'!$B$2:$B$2047,T$4))/((AVERAGEIFS('overall city offline'!$L$2:$L$2047,'overall city offline'!$A$2:$A$2047,$A35,'overall city offline'!$B$2:$B$2047,T$4)*(1-AVERAGEIFS('all sales summary'!$I$2:$I$2047,'all sales summary'!$A$2:$A$2047,$A35,'all sales summary'!$B$2:$B$2047,T$4)))+(AVERAGEIFS('city centre offline'!$L$2:$L$2047,'city centre offline'!$A$2:$A$2047,$A35,'city centre offline'!$B$2:$B$2047,T$4)*AVERAGEIFS('all sales summary'!$I$2:$I$2047,'all sales summary'!$A$2:$A$2047,$A35,'all sales summary'!$B$2:$B$2047,T$4)))</f>
        <v>0.12714193309193897</v>
      </c>
      <c r="U35" s="60">
        <f>(AVERAGEIFS('city centre offline'!$L$2:$L$2047,'city centre offline'!$A$2:$A$2047,$A35,'city centre offline'!$B$2:$B$2047,U$4)*AVERAGEIFS('all sales summary'!$I$2:$I$2047,'all sales summary'!$A$2:$A$2047,$A35,'all sales summary'!$B$2:$B$2047,U$4))/((AVERAGEIFS('overall city offline'!$L$2:$L$2047,'overall city offline'!$A$2:$A$2047,$A35,'overall city offline'!$B$2:$B$2047,U$4)*(1-AVERAGEIFS('all sales summary'!$I$2:$I$2047,'all sales summary'!$A$2:$A$2047,$A35,'all sales summary'!$B$2:$B$2047,U$4)))+(AVERAGEIFS('city centre offline'!$L$2:$L$2047,'city centre offline'!$A$2:$A$2047,$A35,'city centre offline'!$B$2:$B$2047,U$4)*AVERAGEIFS('all sales summary'!$I$2:$I$2047,'all sales summary'!$A$2:$A$2047,$A35,'all sales summary'!$B$2:$B$2047,U$4)))</f>
        <v>0.13232814556691552</v>
      </c>
      <c r="V35" s="60">
        <f>(AVERAGEIFS('city centre offline'!$L$2:$L$2047,'city centre offline'!$A$2:$A$2047,$A35,'city centre offline'!$B$2:$B$2047,V$4)*AVERAGEIFS('all sales summary'!$I$2:$I$2047,'all sales summary'!$A$2:$A$2047,$A35,'all sales summary'!$B$2:$B$2047,V$4))/((AVERAGEIFS('overall city offline'!$L$2:$L$2047,'overall city offline'!$A$2:$A$2047,$A35,'overall city offline'!$B$2:$B$2047,V$4)*(1-AVERAGEIFS('all sales summary'!$I$2:$I$2047,'all sales summary'!$A$2:$A$2047,$A35,'all sales summary'!$B$2:$B$2047,V$4)))+(AVERAGEIFS('city centre offline'!$L$2:$L$2047,'city centre offline'!$A$2:$A$2047,$A35,'city centre offline'!$B$2:$B$2047,V$4)*AVERAGEIFS('all sales summary'!$I$2:$I$2047,'all sales summary'!$A$2:$A$2047,$A35,'all sales summary'!$B$2:$B$2047,V$4)))</f>
        <v>0.13833587641664555</v>
      </c>
      <c r="W35" s="60">
        <f>(AVERAGEIFS('city centre offline'!$L$2:$L$2047,'city centre offline'!$A$2:$A$2047,$A35,'city centre offline'!$B$2:$B$2047,W$4)*AVERAGEIFS('all sales summary'!$I$2:$I$2047,'all sales summary'!$A$2:$A$2047,$A35,'all sales summary'!$B$2:$B$2047,W$4))/((AVERAGEIFS('overall city offline'!$L$2:$L$2047,'overall city offline'!$A$2:$A$2047,$A35,'overall city offline'!$B$2:$B$2047,W$4)*(1-AVERAGEIFS('all sales summary'!$I$2:$I$2047,'all sales summary'!$A$2:$A$2047,$A35,'all sales summary'!$B$2:$B$2047,W$4)))+(AVERAGEIFS('city centre offline'!$L$2:$L$2047,'city centre offline'!$A$2:$A$2047,$A35,'city centre offline'!$B$2:$B$2047,W$4)*AVERAGEIFS('all sales summary'!$I$2:$I$2047,'all sales summary'!$A$2:$A$2047,$A35,'all sales summary'!$B$2:$B$2047,W$4)))</f>
        <v>0.13648169917932598</v>
      </c>
      <c r="X35" s="60">
        <f>(AVERAGEIFS('city centre offline'!$L$2:$L$2047,'city centre offline'!$A$2:$A$2047,$A35,'city centre offline'!$B$2:$B$2047,X$4)*AVERAGEIFS('all sales summary'!$I$2:$I$2047,'all sales summary'!$A$2:$A$2047,$A35,'all sales summary'!$B$2:$B$2047,X$4))/((AVERAGEIFS('overall city offline'!$L$2:$L$2047,'overall city offline'!$A$2:$A$2047,$A35,'overall city offline'!$B$2:$B$2047,X$4)*(1-AVERAGEIFS('all sales summary'!$I$2:$I$2047,'all sales summary'!$A$2:$A$2047,$A35,'all sales summary'!$B$2:$B$2047,X$4)))+(AVERAGEIFS('city centre offline'!$L$2:$L$2047,'city centre offline'!$A$2:$A$2047,$A35,'city centre offline'!$B$2:$B$2047,X$4)*AVERAGEIFS('all sales summary'!$I$2:$I$2047,'all sales summary'!$A$2:$A$2047,$A35,'all sales summary'!$B$2:$B$2047,X$4)))</f>
        <v>0.13517163968759058</v>
      </c>
      <c r="Y35" s="60">
        <f>(AVERAGEIFS('city centre offline'!$L$2:$L$2047,'city centre offline'!$A$2:$A$2047,$A35,'city centre offline'!$B$2:$B$2047,Y$4)*AVERAGEIFS('all sales summary'!$I$2:$I$2047,'all sales summary'!$A$2:$A$2047,$A35,'all sales summary'!$B$2:$B$2047,Y$4))/((AVERAGEIFS('overall city offline'!$L$2:$L$2047,'overall city offline'!$A$2:$A$2047,$A35,'overall city offline'!$B$2:$B$2047,Y$4)*(1-AVERAGEIFS('all sales summary'!$I$2:$I$2047,'all sales summary'!$A$2:$A$2047,$A35,'all sales summary'!$B$2:$B$2047,Y$4)))+(AVERAGEIFS('city centre offline'!$L$2:$L$2047,'city centre offline'!$A$2:$A$2047,$A35,'city centre offline'!$B$2:$B$2047,Y$4)*AVERAGEIFS('all sales summary'!$I$2:$I$2047,'all sales summary'!$A$2:$A$2047,$A35,'all sales summary'!$B$2:$B$2047,Y$4)))</f>
        <v>0.12673058562908635</v>
      </c>
      <c r="Z35" s="60">
        <f>(AVERAGEIFS('city centre offline'!$L$2:$L$2047,'city centre offline'!$A$2:$A$2047,$A35,'city centre offline'!$B$2:$B$2047,Z$4)*AVERAGEIFS('all sales summary'!$I$2:$I$2047,'all sales summary'!$A$2:$A$2047,$A35,'all sales summary'!$B$2:$B$2047,Z$4))/((AVERAGEIFS('overall city offline'!$L$2:$L$2047,'overall city offline'!$A$2:$A$2047,$A35,'overall city offline'!$B$2:$B$2047,Z$4)*(1-AVERAGEIFS('all sales summary'!$I$2:$I$2047,'all sales summary'!$A$2:$A$2047,$A35,'all sales summary'!$B$2:$B$2047,Z$4)))+(AVERAGEIFS('city centre offline'!$L$2:$L$2047,'city centre offline'!$A$2:$A$2047,$A35,'city centre offline'!$B$2:$B$2047,Z$4)*AVERAGEIFS('all sales summary'!$I$2:$I$2047,'all sales summary'!$A$2:$A$2047,$A35,'all sales summary'!$B$2:$B$2047,Z$4)))</f>
        <v>0.11275508420774609</v>
      </c>
      <c r="AA35" s="60">
        <f>(AVERAGEIFS('city centre offline'!$L$2:$L$2047,'city centre offline'!$A$2:$A$2047,$A35,'city centre offline'!$B$2:$B$2047,AA$4)*AVERAGEIFS('all sales summary'!$I$2:$I$2047,'all sales summary'!$A$2:$A$2047,$A35,'all sales summary'!$B$2:$B$2047,AA$4))/((AVERAGEIFS('overall city offline'!$L$2:$L$2047,'overall city offline'!$A$2:$A$2047,$A35,'overall city offline'!$B$2:$B$2047,AA$4)*(1-AVERAGEIFS('all sales summary'!$I$2:$I$2047,'all sales summary'!$A$2:$A$2047,$A35,'all sales summary'!$B$2:$B$2047,AA$4)))+(AVERAGEIFS('city centre offline'!$L$2:$L$2047,'city centre offline'!$A$2:$A$2047,$A35,'city centre offline'!$B$2:$B$2047,AA$4)*AVERAGEIFS('all sales summary'!$I$2:$I$2047,'all sales summary'!$A$2:$A$2047,$A35,'all sales summary'!$B$2:$B$2047,AA$4)))</f>
        <v>0.11906179114638298</v>
      </c>
      <c r="AB35" s="60">
        <f>(AVERAGEIFS('city centre offline'!$L$2:$L$2047,'city centre offline'!$A$2:$A$2047,$A35,'city centre offline'!$B$2:$B$2047,AB$4)*AVERAGEIFS('all sales summary'!$I$2:$I$2047,'all sales summary'!$A$2:$A$2047,$A35,'all sales summary'!$B$2:$B$2047,AB$4))/((AVERAGEIFS('overall city offline'!$L$2:$L$2047,'overall city offline'!$A$2:$A$2047,$A35,'overall city offline'!$B$2:$B$2047,AB$4)*(1-AVERAGEIFS('all sales summary'!$I$2:$I$2047,'all sales summary'!$A$2:$A$2047,$A35,'all sales summary'!$B$2:$B$2047,AB$4)))+(AVERAGEIFS('city centre offline'!$L$2:$L$2047,'city centre offline'!$A$2:$A$2047,$A35,'city centre offline'!$B$2:$B$2047,AB$4)*AVERAGEIFS('all sales summary'!$I$2:$I$2047,'all sales summary'!$A$2:$A$2047,$A35,'all sales summary'!$B$2:$B$2047,AB$4)))</f>
        <v>0.12112528125228984</v>
      </c>
      <c r="AC35" s="60">
        <f>(AVERAGEIFS('city centre offline'!$L$2:$L$2047,'city centre offline'!$A$2:$A$2047,$A35,'city centre offline'!$B$2:$B$2047,AC$4)*AVERAGEIFS('all sales summary'!$I$2:$I$2047,'all sales summary'!$A$2:$A$2047,$A35,'all sales summary'!$B$2:$B$2047,AC$4))/((AVERAGEIFS('overall city offline'!$L$2:$L$2047,'overall city offline'!$A$2:$A$2047,$A35,'overall city offline'!$B$2:$B$2047,AC$4)*(1-AVERAGEIFS('all sales summary'!$I$2:$I$2047,'all sales summary'!$A$2:$A$2047,$A35,'all sales summary'!$B$2:$B$2047,AC$4)))+(AVERAGEIFS('city centre offline'!$L$2:$L$2047,'city centre offline'!$A$2:$A$2047,$A35,'city centre offline'!$B$2:$B$2047,AC$4)*AVERAGEIFS('all sales summary'!$I$2:$I$2047,'all sales summary'!$A$2:$A$2047,$A35,'all sales summary'!$B$2:$B$2047,AC$4)))</f>
        <v>0.12590004438051189</v>
      </c>
      <c r="AD35" s="60">
        <f>(AVERAGEIFS('city centre offline'!$L$2:$L$2047,'city centre offline'!$A$2:$A$2047,$A35,'city centre offline'!$B$2:$B$2047,AD$4)*AVERAGEIFS('all sales summary'!$I$2:$I$2047,'all sales summary'!$A$2:$A$2047,$A35,'all sales summary'!$B$2:$B$2047,AD$4))/((AVERAGEIFS('overall city offline'!$L$2:$L$2047,'overall city offline'!$A$2:$A$2047,$A35,'overall city offline'!$B$2:$B$2047,AD$4)*(1-AVERAGEIFS('all sales summary'!$I$2:$I$2047,'all sales summary'!$A$2:$A$2047,$A35,'all sales summary'!$B$2:$B$2047,AD$4)))+(AVERAGEIFS('city centre offline'!$L$2:$L$2047,'city centre offline'!$A$2:$A$2047,$A35,'city centre offline'!$B$2:$B$2047,AD$4)*AVERAGEIFS('all sales summary'!$I$2:$I$2047,'all sales summary'!$A$2:$A$2047,$A35,'all sales summary'!$B$2:$B$2047,AD$4)))</f>
        <v>0.13004844978791694</v>
      </c>
      <c r="AE35" s="60">
        <f>(AVERAGEIFS('city centre offline'!$L$2:$L$2047,'city centre offline'!$A$2:$A$2047,$A35,'city centre offline'!$B$2:$B$2047,AE$4)*AVERAGEIFS('all sales summary'!$I$2:$I$2047,'all sales summary'!$A$2:$A$2047,$A35,'all sales summary'!$B$2:$B$2047,AE$4))/((AVERAGEIFS('overall city offline'!$L$2:$L$2047,'overall city offline'!$A$2:$A$2047,$A35,'overall city offline'!$B$2:$B$2047,AE$4)*(1-AVERAGEIFS('all sales summary'!$I$2:$I$2047,'all sales summary'!$A$2:$A$2047,$A35,'all sales summary'!$B$2:$B$2047,AE$4)))+(AVERAGEIFS('city centre offline'!$L$2:$L$2047,'city centre offline'!$A$2:$A$2047,$A35,'city centre offline'!$B$2:$B$2047,AE$4)*AVERAGEIFS('all sales summary'!$I$2:$I$2047,'all sales summary'!$A$2:$A$2047,$A35,'all sales summary'!$B$2:$B$2047,AE$4)))</f>
        <v>0.12944755258377388</v>
      </c>
      <c r="AF35" s="60">
        <f>(AVERAGEIFS('city centre offline'!$L$2:$L$2047,'city centre offline'!$A$2:$A$2047,$A35,'city centre offline'!$B$2:$B$2047,AF$4)*AVERAGEIFS('all sales summary'!$I$2:$I$2047,'all sales summary'!$A$2:$A$2047,$A35,'all sales summary'!$B$2:$B$2047,AF$4))/((AVERAGEIFS('overall city offline'!$L$2:$L$2047,'overall city offline'!$A$2:$A$2047,$A35,'overall city offline'!$B$2:$B$2047,AF$4)*(1-AVERAGEIFS('all sales summary'!$I$2:$I$2047,'all sales summary'!$A$2:$A$2047,$A35,'all sales summary'!$B$2:$B$2047,AF$4)))+(AVERAGEIFS('city centre offline'!$L$2:$L$2047,'city centre offline'!$A$2:$A$2047,$A35,'city centre offline'!$B$2:$B$2047,AF$4)*AVERAGEIFS('all sales summary'!$I$2:$I$2047,'all sales summary'!$A$2:$A$2047,$A35,'all sales summary'!$B$2:$B$2047,AF$4)))</f>
        <v>0.13006393979298392</v>
      </c>
      <c r="AG35" s="60">
        <f>(AVERAGEIFS('city centre offline'!$L$2:$L$2047,'city centre offline'!$A$2:$A$2047,$A35,'city centre offline'!$B$2:$B$2047,AG$4)*AVERAGEIFS('all sales summary'!$I$2:$I$2047,'all sales summary'!$A$2:$A$2047,$A35,'all sales summary'!$B$2:$B$2047,AG$4))/((AVERAGEIFS('overall city offline'!$L$2:$L$2047,'overall city offline'!$A$2:$A$2047,$A35,'overall city offline'!$B$2:$B$2047,AG$4)*(1-AVERAGEIFS('all sales summary'!$I$2:$I$2047,'all sales summary'!$A$2:$A$2047,$A35,'all sales summary'!$B$2:$B$2047,AG$4)))+(AVERAGEIFS('city centre offline'!$L$2:$L$2047,'city centre offline'!$A$2:$A$2047,$A35,'city centre offline'!$B$2:$B$2047,AG$4)*AVERAGEIFS('all sales summary'!$I$2:$I$2047,'all sales summary'!$A$2:$A$2047,$A35,'all sales summary'!$B$2:$B$2047,AG$4)))</f>
        <v>0.13594032668215278</v>
      </c>
      <c r="AH35" s="60">
        <f>(AVERAGEIFS('city centre offline'!$L$2:$L$2047,'city centre offline'!$A$2:$A$2047,$A35,'city centre offline'!$B$2:$B$2047,AH$4)*AVERAGEIFS('all sales summary'!$I$2:$I$2047,'all sales summary'!$A$2:$A$2047,$A35,'all sales summary'!$B$2:$B$2047,AH$4))/((AVERAGEIFS('overall city offline'!$L$2:$L$2047,'overall city offline'!$A$2:$A$2047,$A35,'overall city offline'!$B$2:$B$2047,AH$4)*(1-AVERAGEIFS('all sales summary'!$I$2:$I$2047,'all sales summary'!$A$2:$A$2047,$A35,'all sales summary'!$B$2:$B$2047,AH$4)))+(AVERAGEIFS('city centre offline'!$L$2:$L$2047,'city centre offline'!$A$2:$A$2047,$A35,'city centre offline'!$B$2:$B$2047,AH$4)*AVERAGEIFS('all sales summary'!$I$2:$I$2047,'all sales summary'!$A$2:$A$2047,$A35,'all sales summary'!$B$2:$B$2047,AH$4)))</f>
        <v>0.148129239608075</v>
      </c>
    </row>
    <row r="36" spans="1:34" x14ac:dyDescent="0.3">
      <c r="A36" t="s">
        <v>38</v>
      </c>
      <c r="B36" s="60">
        <f>(AVERAGEIFS('city centre offline'!$L$2:$L$2047,'city centre offline'!$A$2:$A$2047,$A36,'city centre offline'!$B$2:$B$2047,B$4)*AVERAGEIFS('all sales summary'!$I$2:$I$2047,'all sales summary'!$A$2:$A$2047,$A36,'all sales summary'!$B$2:$B$2047,B$4))/((AVERAGEIFS('overall city offline'!$L$2:$L$2047,'overall city offline'!$A$2:$A$2047,$A36,'overall city offline'!$B$2:$B$2047,B$4)*(1-AVERAGEIFS('all sales summary'!$I$2:$I$2047,'all sales summary'!$A$2:$A$2047,$A36,'all sales summary'!$B$2:$B$2047,B$4)))+(AVERAGEIFS('city centre offline'!$L$2:$L$2047,'city centre offline'!$A$2:$A$2047,$A36,'city centre offline'!$B$2:$B$2047,B$4)*AVERAGEIFS('all sales summary'!$I$2:$I$2047,'all sales summary'!$A$2:$A$2047,$A36,'all sales summary'!$B$2:$B$2047,B$4)))</f>
        <v>7.4082113832743268E-2</v>
      </c>
      <c r="C36" s="60">
        <f>(AVERAGEIFS('city centre offline'!$L$2:$L$2047,'city centre offline'!$A$2:$A$2047,$A36,'city centre offline'!$B$2:$B$2047,C$4)*AVERAGEIFS('all sales summary'!$I$2:$I$2047,'all sales summary'!$A$2:$A$2047,$A36,'all sales summary'!$B$2:$B$2047,C$4))/((AVERAGEIFS('overall city offline'!$L$2:$L$2047,'overall city offline'!$A$2:$A$2047,$A36,'overall city offline'!$B$2:$B$2047,C$4)*(1-AVERAGEIFS('all sales summary'!$I$2:$I$2047,'all sales summary'!$A$2:$A$2047,$A36,'all sales summary'!$B$2:$B$2047,C$4)))+(AVERAGEIFS('city centre offline'!$L$2:$L$2047,'city centre offline'!$A$2:$A$2047,$A36,'city centre offline'!$B$2:$B$2047,C$4)*AVERAGEIFS('all sales summary'!$I$2:$I$2047,'all sales summary'!$A$2:$A$2047,$A36,'all sales summary'!$B$2:$B$2047,C$4)))</f>
        <v>7.6046348688556864E-2</v>
      </c>
      <c r="D36" s="60">
        <f>(AVERAGEIFS('city centre offline'!$L$2:$L$2047,'city centre offline'!$A$2:$A$2047,$A36,'city centre offline'!$B$2:$B$2047,D$4)*AVERAGEIFS('all sales summary'!$I$2:$I$2047,'all sales summary'!$A$2:$A$2047,$A36,'all sales summary'!$B$2:$B$2047,D$4))/((AVERAGEIFS('overall city offline'!$L$2:$L$2047,'overall city offline'!$A$2:$A$2047,$A36,'overall city offline'!$B$2:$B$2047,D$4)*(1-AVERAGEIFS('all sales summary'!$I$2:$I$2047,'all sales summary'!$A$2:$A$2047,$A36,'all sales summary'!$B$2:$B$2047,D$4)))+(AVERAGEIFS('city centre offline'!$L$2:$L$2047,'city centre offline'!$A$2:$A$2047,$A36,'city centre offline'!$B$2:$B$2047,D$4)*AVERAGEIFS('all sales summary'!$I$2:$I$2047,'all sales summary'!$A$2:$A$2047,$A36,'all sales summary'!$B$2:$B$2047,D$4)))</f>
        <v>7.274608285988747E-2</v>
      </c>
      <c r="E36" s="60">
        <f>(AVERAGEIFS('city centre offline'!$L$2:$L$2047,'city centre offline'!$A$2:$A$2047,$A36,'city centre offline'!$B$2:$B$2047,E$4)*AVERAGEIFS('all sales summary'!$I$2:$I$2047,'all sales summary'!$A$2:$A$2047,$A36,'all sales summary'!$B$2:$B$2047,E$4))/((AVERAGEIFS('overall city offline'!$L$2:$L$2047,'overall city offline'!$A$2:$A$2047,$A36,'overall city offline'!$B$2:$B$2047,E$4)*(1-AVERAGEIFS('all sales summary'!$I$2:$I$2047,'all sales summary'!$A$2:$A$2047,$A36,'all sales summary'!$B$2:$B$2047,E$4)))+(AVERAGEIFS('city centre offline'!$L$2:$L$2047,'city centre offline'!$A$2:$A$2047,$A36,'city centre offline'!$B$2:$B$2047,E$4)*AVERAGEIFS('all sales summary'!$I$2:$I$2047,'all sales summary'!$A$2:$A$2047,$A36,'all sales summary'!$B$2:$B$2047,E$4)))</f>
        <v>7.0128793018938124E-2</v>
      </c>
      <c r="F36" s="60">
        <f>(AVERAGEIFS('city centre offline'!$L$2:$L$2047,'city centre offline'!$A$2:$A$2047,$A36,'city centre offline'!$B$2:$B$2047,F$4)*AVERAGEIFS('all sales summary'!$I$2:$I$2047,'all sales summary'!$A$2:$A$2047,$A36,'all sales summary'!$B$2:$B$2047,F$4))/((AVERAGEIFS('overall city offline'!$L$2:$L$2047,'overall city offline'!$A$2:$A$2047,$A36,'overall city offline'!$B$2:$B$2047,F$4)*(1-AVERAGEIFS('all sales summary'!$I$2:$I$2047,'all sales summary'!$A$2:$A$2047,$A36,'all sales summary'!$B$2:$B$2047,F$4)))+(AVERAGEIFS('city centre offline'!$L$2:$L$2047,'city centre offline'!$A$2:$A$2047,$A36,'city centre offline'!$B$2:$B$2047,F$4)*AVERAGEIFS('all sales summary'!$I$2:$I$2047,'all sales summary'!$A$2:$A$2047,$A36,'all sales summary'!$B$2:$B$2047,F$4)))</f>
        <v>7.1804136983427511E-2</v>
      </c>
      <c r="G36" s="60">
        <f>(AVERAGEIFS('city centre offline'!$L$2:$L$2047,'city centre offline'!$A$2:$A$2047,$A36,'city centre offline'!$B$2:$B$2047,G$4)*AVERAGEIFS('all sales summary'!$I$2:$I$2047,'all sales summary'!$A$2:$A$2047,$A36,'all sales summary'!$B$2:$B$2047,G$4))/((AVERAGEIFS('overall city offline'!$L$2:$L$2047,'overall city offline'!$A$2:$A$2047,$A36,'overall city offline'!$B$2:$B$2047,G$4)*(1-AVERAGEIFS('all sales summary'!$I$2:$I$2047,'all sales summary'!$A$2:$A$2047,$A36,'all sales summary'!$B$2:$B$2047,G$4)))+(AVERAGEIFS('city centre offline'!$L$2:$L$2047,'city centre offline'!$A$2:$A$2047,$A36,'city centre offline'!$B$2:$B$2047,G$4)*AVERAGEIFS('all sales summary'!$I$2:$I$2047,'all sales summary'!$A$2:$A$2047,$A36,'all sales summary'!$B$2:$B$2047,G$4)))</f>
        <v>7.0520613088072448E-2</v>
      </c>
      <c r="H36" s="60">
        <f>(AVERAGEIFS('city centre offline'!$L$2:$L$2047,'city centre offline'!$A$2:$A$2047,$A36,'city centre offline'!$B$2:$B$2047,H$4)*AVERAGEIFS('all sales summary'!$I$2:$I$2047,'all sales summary'!$A$2:$A$2047,$A36,'all sales summary'!$B$2:$B$2047,H$4))/((AVERAGEIFS('overall city offline'!$L$2:$L$2047,'overall city offline'!$A$2:$A$2047,$A36,'overall city offline'!$B$2:$B$2047,H$4)*(1-AVERAGEIFS('all sales summary'!$I$2:$I$2047,'all sales summary'!$A$2:$A$2047,$A36,'all sales summary'!$B$2:$B$2047,H$4)))+(AVERAGEIFS('city centre offline'!$L$2:$L$2047,'city centre offline'!$A$2:$A$2047,$A36,'city centre offline'!$B$2:$B$2047,H$4)*AVERAGEIFS('all sales summary'!$I$2:$I$2047,'all sales summary'!$A$2:$A$2047,$A36,'all sales summary'!$B$2:$B$2047,H$4)))</f>
        <v>7.4742458855687907E-2</v>
      </c>
      <c r="I36" s="60">
        <f>(AVERAGEIFS('city centre offline'!$L$2:$L$2047,'city centre offline'!$A$2:$A$2047,$A36,'city centre offline'!$B$2:$B$2047,I$4)*AVERAGEIFS('all sales summary'!$I$2:$I$2047,'all sales summary'!$A$2:$A$2047,$A36,'all sales summary'!$B$2:$B$2047,I$4))/((AVERAGEIFS('overall city offline'!$L$2:$L$2047,'overall city offline'!$A$2:$A$2047,$A36,'overall city offline'!$B$2:$B$2047,I$4)*(1-AVERAGEIFS('all sales summary'!$I$2:$I$2047,'all sales summary'!$A$2:$A$2047,$A36,'all sales summary'!$B$2:$B$2047,I$4)))+(AVERAGEIFS('city centre offline'!$L$2:$L$2047,'city centre offline'!$A$2:$A$2047,$A36,'city centre offline'!$B$2:$B$2047,I$4)*AVERAGEIFS('all sales summary'!$I$2:$I$2047,'all sales summary'!$A$2:$A$2047,$A36,'all sales summary'!$B$2:$B$2047,I$4)))</f>
        <v>7.1997578138450771E-2</v>
      </c>
      <c r="J36" s="60">
        <f>(AVERAGEIFS('city centre offline'!$L$2:$L$2047,'city centre offline'!$A$2:$A$2047,$A36,'city centre offline'!$B$2:$B$2047,J$4)*AVERAGEIFS('all sales summary'!$I$2:$I$2047,'all sales summary'!$A$2:$A$2047,$A36,'all sales summary'!$B$2:$B$2047,J$4))/((AVERAGEIFS('overall city offline'!$L$2:$L$2047,'overall city offline'!$A$2:$A$2047,$A36,'overall city offline'!$B$2:$B$2047,J$4)*(1-AVERAGEIFS('all sales summary'!$I$2:$I$2047,'all sales summary'!$A$2:$A$2047,$A36,'all sales summary'!$B$2:$B$2047,J$4)))+(AVERAGEIFS('city centre offline'!$L$2:$L$2047,'city centre offline'!$A$2:$A$2047,$A36,'city centre offline'!$B$2:$B$2047,J$4)*AVERAGEIFS('all sales summary'!$I$2:$I$2047,'all sales summary'!$A$2:$A$2047,$A36,'all sales summary'!$B$2:$B$2047,J$4)))</f>
        <v>7.2206754250463967E-2</v>
      </c>
      <c r="K36" s="60">
        <f>(AVERAGEIFS('city centre offline'!$L$2:$L$2047,'city centre offline'!$A$2:$A$2047,$A36,'city centre offline'!$B$2:$B$2047,K$4)*AVERAGEIFS('all sales summary'!$I$2:$I$2047,'all sales summary'!$A$2:$A$2047,$A36,'all sales summary'!$B$2:$B$2047,K$4))/((AVERAGEIFS('overall city offline'!$L$2:$L$2047,'overall city offline'!$A$2:$A$2047,$A36,'overall city offline'!$B$2:$B$2047,K$4)*(1-AVERAGEIFS('all sales summary'!$I$2:$I$2047,'all sales summary'!$A$2:$A$2047,$A36,'all sales summary'!$B$2:$B$2047,K$4)))+(AVERAGEIFS('city centre offline'!$L$2:$L$2047,'city centre offline'!$A$2:$A$2047,$A36,'city centre offline'!$B$2:$B$2047,K$4)*AVERAGEIFS('all sales summary'!$I$2:$I$2047,'all sales summary'!$A$2:$A$2047,$A36,'all sales summary'!$B$2:$B$2047,K$4)))</f>
        <v>7.469832027603486E-2</v>
      </c>
      <c r="L36" s="60">
        <f>(AVERAGEIFS('city centre offline'!$L$2:$L$2047,'city centre offline'!$A$2:$A$2047,$A36,'city centre offline'!$B$2:$B$2047,L$4)*AVERAGEIFS('all sales summary'!$I$2:$I$2047,'all sales summary'!$A$2:$A$2047,$A36,'all sales summary'!$B$2:$B$2047,L$4))/((AVERAGEIFS('overall city offline'!$L$2:$L$2047,'overall city offline'!$A$2:$A$2047,$A36,'overall city offline'!$B$2:$B$2047,L$4)*(1-AVERAGEIFS('all sales summary'!$I$2:$I$2047,'all sales summary'!$A$2:$A$2047,$A36,'all sales summary'!$B$2:$B$2047,L$4)))+(AVERAGEIFS('city centre offline'!$L$2:$L$2047,'city centre offline'!$A$2:$A$2047,$A36,'city centre offline'!$B$2:$B$2047,L$4)*AVERAGEIFS('all sales summary'!$I$2:$I$2047,'all sales summary'!$A$2:$A$2047,$A36,'all sales summary'!$B$2:$B$2047,L$4)))</f>
        <v>7.1532288479685013E-2</v>
      </c>
      <c r="M36" s="60">
        <f>(AVERAGEIFS('city centre offline'!$L$2:$L$2047,'city centre offline'!$A$2:$A$2047,$A36,'city centre offline'!$B$2:$B$2047,M$4)*AVERAGEIFS('all sales summary'!$I$2:$I$2047,'all sales summary'!$A$2:$A$2047,$A36,'all sales summary'!$B$2:$B$2047,M$4))/((AVERAGEIFS('overall city offline'!$L$2:$L$2047,'overall city offline'!$A$2:$A$2047,$A36,'overall city offline'!$B$2:$B$2047,M$4)*(1-AVERAGEIFS('all sales summary'!$I$2:$I$2047,'all sales summary'!$A$2:$A$2047,$A36,'all sales summary'!$B$2:$B$2047,M$4)))+(AVERAGEIFS('city centre offline'!$L$2:$L$2047,'city centre offline'!$A$2:$A$2047,$A36,'city centre offline'!$B$2:$B$2047,M$4)*AVERAGEIFS('all sales summary'!$I$2:$I$2047,'all sales summary'!$A$2:$A$2047,$A36,'all sales summary'!$B$2:$B$2047,M$4)))</f>
        <v>6.2512974726481957E-2</v>
      </c>
      <c r="N36" s="60">
        <f>(AVERAGEIFS('city centre offline'!$L$2:$L$2047,'city centre offline'!$A$2:$A$2047,$A36,'city centre offline'!$B$2:$B$2047,N$4)*AVERAGEIFS('all sales summary'!$I$2:$I$2047,'all sales summary'!$A$2:$A$2047,$A36,'all sales summary'!$B$2:$B$2047,N$4))/((AVERAGEIFS('overall city offline'!$L$2:$L$2047,'overall city offline'!$A$2:$A$2047,$A36,'overall city offline'!$B$2:$B$2047,N$4)*(1-AVERAGEIFS('all sales summary'!$I$2:$I$2047,'all sales summary'!$A$2:$A$2047,$A36,'all sales summary'!$B$2:$B$2047,N$4)))+(AVERAGEIFS('city centre offline'!$L$2:$L$2047,'city centre offline'!$A$2:$A$2047,$A36,'city centre offline'!$B$2:$B$2047,N$4)*AVERAGEIFS('all sales summary'!$I$2:$I$2047,'all sales summary'!$A$2:$A$2047,$A36,'all sales summary'!$B$2:$B$2047,N$4)))</f>
        <v>7.2122275639076805E-2</v>
      </c>
      <c r="O36" s="60">
        <f>(AVERAGEIFS('city centre offline'!$L$2:$L$2047,'city centre offline'!$A$2:$A$2047,$A36,'city centre offline'!$B$2:$B$2047,O$4)*AVERAGEIFS('all sales summary'!$I$2:$I$2047,'all sales summary'!$A$2:$A$2047,$A36,'all sales summary'!$B$2:$B$2047,O$4))/((AVERAGEIFS('overall city offline'!$L$2:$L$2047,'overall city offline'!$A$2:$A$2047,$A36,'overall city offline'!$B$2:$B$2047,O$4)*(1-AVERAGEIFS('all sales summary'!$I$2:$I$2047,'all sales summary'!$A$2:$A$2047,$A36,'all sales summary'!$B$2:$B$2047,O$4)))+(AVERAGEIFS('city centre offline'!$L$2:$L$2047,'city centre offline'!$A$2:$A$2047,$A36,'city centre offline'!$B$2:$B$2047,O$4)*AVERAGEIFS('all sales summary'!$I$2:$I$2047,'all sales summary'!$A$2:$A$2047,$A36,'all sales summary'!$B$2:$B$2047,O$4)))</f>
        <v>7.1545677581615438E-2</v>
      </c>
      <c r="P36" s="60">
        <f>(AVERAGEIFS('city centre offline'!$L$2:$L$2047,'city centre offline'!$A$2:$A$2047,$A36,'city centre offline'!$B$2:$B$2047,P$4)*AVERAGEIFS('all sales summary'!$I$2:$I$2047,'all sales summary'!$A$2:$A$2047,$A36,'all sales summary'!$B$2:$B$2047,P$4))/((AVERAGEIFS('overall city offline'!$L$2:$L$2047,'overall city offline'!$A$2:$A$2047,$A36,'overall city offline'!$B$2:$B$2047,P$4)*(1-AVERAGEIFS('all sales summary'!$I$2:$I$2047,'all sales summary'!$A$2:$A$2047,$A36,'all sales summary'!$B$2:$B$2047,P$4)))+(AVERAGEIFS('city centre offline'!$L$2:$L$2047,'city centre offline'!$A$2:$A$2047,$A36,'city centre offline'!$B$2:$B$2047,P$4)*AVERAGEIFS('all sales summary'!$I$2:$I$2047,'all sales summary'!$A$2:$A$2047,$A36,'all sales summary'!$B$2:$B$2047,P$4)))</f>
        <v>5.3489097442071372E-2</v>
      </c>
      <c r="Q36" s="60">
        <f>(AVERAGEIFS('city centre offline'!$L$2:$L$2047,'city centre offline'!$A$2:$A$2047,$A36,'city centre offline'!$B$2:$B$2047,Q$4)*AVERAGEIFS('all sales summary'!$I$2:$I$2047,'all sales summary'!$A$2:$A$2047,$A36,'all sales summary'!$B$2:$B$2047,Q$4))/((AVERAGEIFS('overall city offline'!$L$2:$L$2047,'overall city offline'!$A$2:$A$2047,$A36,'overall city offline'!$B$2:$B$2047,Q$4)*(1-AVERAGEIFS('all sales summary'!$I$2:$I$2047,'all sales summary'!$A$2:$A$2047,$A36,'all sales summary'!$B$2:$B$2047,Q$4)))+(AVERAGEIFS('city centre offline'!$L$2:$L$2047,'city centre offline'!$A$2:$A$2047,$A36,'city centre offline'!$B$2:$B$2047,Q$4)*AVERAGEIFS('all sales summary'!$I$2:$I$2047,'all sales summary'!$A$2:$A$2047,$A36,'all sales summary'!$B$2:$B$2047,Q$4)))</f>
        <v>3.6161807865982262E-2</v>
      </c>
      <c r="R36" s="60">
        <f>(AVERAGEIFS('city centre offline'!$L$2:$L$2047,'city centre offline'!$A$2:$A$2047,$A36,'city centre offline'!$B$2:$B$2047,R$4)*AVERAGEIFS('all sales summary'!$I$2:$I$2047,'all sales summary'!$A$2:$A$2047,$A36,'all sales summary'!$B$2:$B$2047,R$4))/((AVERAGEIFS('overall city offline'!$L$2:$L$2047,'overall city offline'!$A$2:$A$2047,$A36,'overall city offline'!$B$2:$B$2047,R$4)*(1-AVERAGEIFS('all sales summary'!$I$2:$I$2047,'all sales summary'!$A$2:$A$2047,$A36,'all sales summary'!$B$2:$B$2047,R$4)))+(AVERAGEIFS('city centre offline'!$L$2:$L$2047,'city centre offline'!$A$2:$A$2047,$A36,'city centre offline'!$B$2:$B$2047,R$4)*AVERAGEIFS('all sales summary'!$I$2:$I$2047,'all sales summary'!$A$2:$A$2047,$A36,'all sales summary'!$B$2:$B$2047,R$4)))</f>
        <v>3.5747796529933228E-2</v>
      </c>
      <c r="S36" s="60">
        <f>(AVERAGEIFS('city centre offline'!$L$2:$L$2047,'city centre offline'!$A$2:$A$2047,$A36,'city centre offline'!$B$2:$B$2047,S$4)*AVERAGEIFS('all sales summary'!$I$2:$I$2047,'all sales summary'!$A$2:$A$2047,$A36,'all sales summary'!$B$2:$B$2047,S$4))/((AVERAGEIFS('overall city offline'!$L$2:$L$2047,'overall city offline'!$A$2:$A$2047,$A36,'overall city offline'!$B$2:$B$2047,S$4)*(1-AVERAGEIFS('all sales summary'!$I$2:$I$2047,'all sales summary'!$A$2:$A$2047,$A36,'all sales summary'!$B$2:$B$2047,S$4)))+(AVERAGEIFS('city centre offline'!$L$2:$L$2047,'city centre offline'!$A$2:$A$2047,$A36,'city centre offline'!$B$2:$B$2047,S$4)*AVERAGEIFS('all sales summary'!$I$2:$I$2047,'all sales summary'!$A$2:$A$2047,$A36,'all sales summary'!$B$2:$B$2047,S$4)))</f>
        <v>3.7800713003178103E-2</v>
      </c>
      <c r="T36" s="60">
        <f>(AVERAGEIFS('city centre offline'!$L$2:$L$2047,'city centre offline'!$A$2:$A$2047,$A36,'city centre offline'!$B$2:$B$2047,T$4)*AVERAGEIFS('all sales summary'!$I$2:$I$2047,'all sales summary'!$A$2:$A$2047,$A36,'all sales summary'!$B$2:$B$2047,T$4))/((AVERAGEIFS('overall city offline'!$L$2:$L$2047,'overall city offline'!$A$2:$A$2047,$A36,'overall city offline'!$B$2:$B$2047,T$4)*(1-AVERAGEIFS('all sales summary'!$I$2:$I$2047,'all sales summary'!$A$2:$A$2047,$A36,'all sales summary'!$B$2:$B$2047,T$4)))+(AVERAGEIFS('city centre offline'!$L$2:$L$2047,'city centre offline'!$A$2:$A$2047,$A36,'city centre offline'!$B$2:$B$2047,T$4)*AVERAGEIFS('all sales summary'!$I$2:$I$2047,'all sales summary'!$A$2:$A$2047,$A36,'all sales summary'!$B$2:$B$2047,T$4)))</f>
        <v>4.0064833309834569E-2</v>
      </c>
      <c r="U36" s="60">
        <f>(AVERAGEIFS('city centre offline'!$L$2:$L$2047,'city centre offline'!$A$2:$A$2047,$A36,'city centre offline'!$B$2:$B$2047,U$4)*AVERAGEIFS('all sales summary'!$I$2:$I$2047,'all sales summary'!$A$2:$A$2047,$A36,'all sales summary'!$B$2:$B$2047,U$4))/((AVERAGEIFS('overall city offline'!$L$2:$L$2047,'overall city offline'!$A$2:$A$2047,$A36,'overall city offline'!$B$2:$B$2047,U$4)*(1-AVERAGEIFS('all sales summary'!$I$2:$I$2047,'all sales summary'!$A$2:$A$2047,$A36,'all sales summary'!$B$2:$B$2047,U$4)))+(AVERAGEIFS('city centre offline'!$L$2:$L$2047,'city centre offline'!$A$2:$A$2047,$A36,'city centre offline'!$B$2:$B$2047,U$4)*AVERAGEIFS('all sales summary'!$I$2:$I$2047,'all sales summary'!$A$2:$A$2047,$A36,'all sales summary'!$B$2:$B$2047,U$4)))</f>
        <v>4.1560069309738337E-2</v>
      </c>
      <c r="V36" s="60">
        <f>(AVERAGEIFS('city centre offline'!$L$2:$L$2047,'city centre offline'!$A$2:$A$2047,$A36,'city centre offline'!$B$2:$B$2047,V$4)*AVERAGEIFS('all sales summary'!$I$2:$I$2047,'all sales summary'!$A$2:$A$2047,$A36,'all sales summary'!$B$2:$B$2047,V$4))/((AVERAGEIFS('overall city offline'!$L$2:$L$2047,'overall city offline'!$A$2:$A$2047,$A36,'overall city offline'!$B$2:$B$2047,V$4)*(1-AVERAGEIFS('all sales summary'!$I$2:$I$2047,'all sales summary'!$A$2:$A$2047,$A36,'all sales summary'!$B$2:$B$2047,V$4)))+(AVERAGEIFS('city centre offline'!$L$2:$L$2047,'city centre offline'!$A$2:$A$2047,$A36,'city centre offline'!$B$2:$B$2047,V$4)*AVERAGEIFS('all sales summary'!$I$2:$I$2047,'all sales summary'!$A$2:$A$2047,$A36,'all sales summary'!$B$2:$B$2047,V$4)))</f>
        <v>4.6142396743264417E-2</v>
      </c>
      <c r="W36" s="60">
        <f>(AVERAGEIFS('city centre offline'!$L$2:$L$2047,'city centre offline'!$A$2:$A$2047,$A36,'city centre offline'!$B$2:$B$2047,W$4)*AVERAGEIFS('all sales summary'!$I$2:$I$2047,'all sales summary'!$A$2:$A$2047,$A36,'all sales summary'!$B$2:$B$2047,W$4))/((AVERAGEIFS('overall city offline'!$L$2:$L$2047,'overall city offline'!$A$2:$A$2047,$A36,'overall city offline'!$B$2:$B$2047,W$4)*(1-AVERAGEIFS('all sales summary'!$I$2:$I$2047,'all sales summary'!$A$2:$A$2047,$A36,'all sales summary'!$B$2:$B$2047,W$4)))+(AVERAGEIFS('city centre offline'!$L$2:$L$2047,'city centre offline'!$A$2:$A$2047,$A36,'city centre offline'!$B$2:$B$2047,W$4)*AVERAGEIFS('all sales summary'!$I$2:$I$2047,'all sales summary'!$A$2:$A$2047,$A36,'all sales summary'!$B$2:$B$2047,W$4)))</f>
        <v>4.6258552801707063E-2</v>
      </c>
      <c r="X36" s="60">
        <f>(AVERAGEIFS('city centre offline'!$L$2:$L$2047,'city centre offline'!$A$2:$A$2047,$A36,'city centre offline'!$B$2:$B$2047,X$4)*AVERAGEIFS('all sales summary'!$I$2:$I$2047,'all sales summary'!$A$2:$A$2047,$A36,'all sales summary'!$B$2:$B$2047,X$4))/((AVERAGEIFS('overall city offline'!$L$2:$L$2047,'overall city offline'!$A$2:$A$2047,$A36,'overall city offline'!$B$2:$B$2047,X$4)*(1-AVERAGEIFS('all sales summary'!$I$2:$I$2047,'all sales summary'!$A$2:$A$2047,$A36,'all sales summary'!$B$2:$B$2047,X$4)))+(AVERAGEIFS('city centre offline'!$L$2:$L$2047,'city centre offline'!$A$2:$A$2047,$A36,'city centre offline'!$B$2:$B$2047,X$4)*AVERAGEIFS('all sales summary'!$I$2:$I$2047,'all sales summary'!$A$2:$A$2047,$A36,'all sales summary'!$B$2:$B$2047,X$4)))</f>
        <v>4.1968105363330281E-2</v>
      </c>
      <c r="Y36" s="60">
        <f>(AVERAGEIFS('city centre offline'!$L$2:$L$2047,'city centre offline'!$A$2:$A$2047,$A36,'city centre offline'!$B$2:$B$2047,Y$4)*AVERAGEIFS('all sales summary'!$I$2:$I$2047,'all sales summary'!$A$2:$A$2047,$A36,'all sales summary'!$B$2:$B$2047,Y$4))/((AVERAGEIFS('overall city offline'!$L$2:$L$2047,'overall city offline'!$A$2:$A$2047,$A36,'overall city offline'!$B$2:$B$2047,Y$4)*(1-AVERAGEIFS('all sales summary'!$I$2:$I$2047,'all sales summary'!$A$2:$A$2047,$A36,'all sales summary'!$B$2:$B$2047,Y$4)))+(AVERAGEIFS('city centre offline'!$L$2:$L$2047,'city centre offline'!$A$2:$A$2047,$A36,'city centre offline'!$B$2:$B$2047,Y$4)*AVERAGEIFS('all sales summary'!$I$2:$I$2047,'all sales summary'!$A$2:$A$2047,$A36,'all sales summary'!$B$2:$B$2047,Y$4)))</f>
        <v>4.0704472902241447E-2</v>
      </c>
      <c r="Z36" s="60">
        <f>(AVERAGEIFS('city centre offline'!$L$2:$L$2047,'city centre offline'!$A$2:$A$2047,$A36,'city centre offline'!$B$2:$B$2047,Z$4)*AVERAGEIFS('all sales summary'!$I$2:$I$2047,'all sales summary'!$A$2:$A$2047,$A36,'all sales summary'!$B$2:$B$2047,Z$4))/((AVERAGEIFS('overall city offline'!$L$2:$L$2047,'overall city offline'!$A$2:$A$2047,$A36,'overall city offline'!$B$2:$B$2047,Z$4)*(1-AVERAGEIFS('all sales summary'!$I$2:$I$2047,'all sales summary'!$A$2:$A$2047,$A36,'all sales summary'!$B$2:$B$2047,Z$4)))+(AVERAGEIFS('city centre offline'!$L$2:$L$2047,'city centre offline'!$A$2:$A$2047,$A36,'city centre offline'!$B$2:$B$2047,Z$4)*AVERAGEIFS('all sales summary'!$I$2:$I$2047,'all sales summary'!$A$2:$A$2047,$A36,'all sales summary'!$B$2:$B$2047,Z$4)))</f>
        <v>3.8289222959745906E-2</v>
      </c>
      <c r="AA36" s="60">
        <f>(AVERAGEIFS('city centre offline'!$L$2:$L$2047,'city centre offline'!$A$2:$A$2047,$A36,'city centre offline'!$B$2:$B$2047,AA$4)*AVERAGEIFS('all sales summary'!$I$2:$I$2047,'all sales summary'!$A$2:$A$2047,$A36,'all sales summary'!$B$2:$B$2047,AA$4))/((AVERAGEIFS('overall city offline'!$L$2:$L$2047,'overall city offline'!$A$2:$A$2047,$A36,'overall city offline'!$B$2:$B$2047,AA$4)*(1-AVERAGEIFS('all sales summary'!$I$2:$I$2047,'all sales summary'!$A$2:$A$2047,$A36,'all sales summary'!$B$2:$B$2047,AA$4)))+(AVERAGEIFS('city centre offline'!$L$2:$L$2047,'city centre offline'!$A$2:$A$2047,$A36,'city centre offline'!$B$2:$B$2047,AA$4)*AVERAGEIFS('all sales summary'!$I$2:$I$2047,'all sales summary'!$A$2:$A$2047,$A36,'all sales summary'!$B$2:$B$2047,AA$4)))</f>
        <v>4.0275212720119573E-2</v>
      </c>
      <c r="AB36" s="60">
        <f>(AVERAGEIFS('city centre offline'!$L$2:$L$2047,'city centre offline'!$A$2:$A$2047,$A36,'city centre offline'!$B$2:$B$2047,AB$4)*AVERAGEIFS('all sales summary'!$I$2:$I$2047,'all sales summary'!$A$2:$A$2047,$A36,'all sales summary'!$B$2:$B$2047,AB$4))/((AVERAGEIFS('overall city offline'!$L$2:$L$2047,'overall city offline'!$A$2:$A$2047,$A36,'overall city offline'!$B$2:$B$2047,AB$4)*(1-AVERAGEIFS('all sales summary'!$I$2:$I$2047,'all sales summary'!$A$2:$A$2047,$A36,'all sales summary'!$B$2:$B$2047,AB$4)))+(AVERAGEIFS('city centre offline'!$L$2:$L$2047,'city centre offline'!$A$2:$A$2047,$A36,'city centre offline'!$B$2:$B$2047,AB$4)*AVERAGEIFS('all sales summary'!$I$2:$I$2047,'all sales summary'!$A$2:$A$2047,$A36,'all sales summary'!$B$2:$B$2047,AB$4)))</f>
        <v>4.1580497369881703E-2</v>
      </c>
      <c r="AC36" s="60">
        <f>(AVERAGEIFS('city centre offline'!$L$2:$L$2047,'city centre offline'!$A$2:$A$2047,$A36,'city centre offline'!$B$2:$B$2047,AC$4)*AVERAGEIFS('all sales summary'!$I$2:$I$2047,'all sales summary'!$A$2:$A$2047,$A36,'all sales summary'!$B$2:$B$2047,AC$4))/((AVERAGEIFS('overall city offline'!$L$2:$L$2047,'overall city offline'!$A$2:$A$2047,$A36,'overall city offline'!$B$2:$B$2047,AC$4)*(1-AVERAGEIFS('all sales summary'!$I$2:$I$2047,'all sales summary'!$A$2:$A$2047,$A36,'all sales summary'!$B$2:$B$2047,AC$4)))+(AVERAGEIFS('city centre offline'!$L$2:$L$2047,'city centre offline'!$A$2:$A$2047,$A36,'city centre offline'!$B$2:$B$2047,AC$4)*AVERAGEIFS('all sales summary'!$I$2:$I$2047,'all sales summary'!$A$2:$A$2047,$A36,'all sales summary'!$B$2:$B$2047,AC$4)))</f>
        <v>4.4878179927931028E-2</v>
      </c>
      <c r="AD36" s="60">
        <f>(AVERAGEIFS('city centre offline'!$L$2:$L$2047,'city centre offline'!$A$2:$A$2047,$A36,'city centre offline'!$B$2:$B$2047,AD$4)*AVERAGEIFS('all sales summary'!$I$2:$I$2047,'all sales summary'!$A$2:$A$2047,$A36,'all sales summary'!$B$2:$B$2047,AD$4))/((AVERAGEIFS('overall city offline'!$L$2:$L$2047,'overall city offline'!$A$2:$A$2047,$A36,'overall city offline'!$B$2:$B$2047,AD$4)*(1-AVERAGEIFS('all sales summary'!$I$2:$I$2047,'all sales summary'!$A$2:$A$2047,$A36,'all sales summary'!$B$2:$B$2047,AD$4)))+(AVERAGEIFS('city centre offline'!$L$2:$L$2047,'city centre offline'!$A$2:$A$2047,$A36,'city centre offline'!$B$2:$B$2047,AD$4)*AVERAGEIFS('all sales summary'!$I$2:$I$2047,'all sales summary'!$A$2:$A$2047,$A36,'all sales summary'!$B$2:$B$2047,AD$4)))</f>
        <v>4.7711312080167489E-2</v>
      </c>
      <c r="AE36" s="60">
        <f>(AVERAGEIFS('city centre offline'!$L$2:$L$2047,'city centre offline'!$A$2:$A$2047,$A36,'city centre offline'!$B$2:$B$2047,AE$4)*AVERAGEIFS('all sales summary'!$I$2:$I$2047,'all sales summary'!$A$2:$A$2047,$A36,'all sales summary'!$B$2:$B$2047,AE$4))/((AVERAGEIFS('overall city offline'!$L$2:$L$2047,'overall city offline'!$A$2:$A$2047,$A36,'overall city offline'!$B$2:$B$2047,AE$4)*(1-AVERAGEIFS('all sales summary'!$I$2:$I$2047,'all sales summary'!$A$2:$A$2047,$A36,'all sales summary'!$B$2:$B$2047,AE$4)))+(AVERAGEIFS('city centre offline'!$L$2:$L$2047,'city centre offline'!$A$2:$A$2047,$A36,'city centre offline'!$B$2:$B$2047,AE$4)*AVERAGEIFS('all sales summary'!$I$2:$I$2047,'all sales summary'!$A$2:$A$2047,$A36,'all sales summary'!$B$2:$B$2047,AE$4)))</f>
        <v>5.0944620923238031E-2</v>
      </c>
      <c r="AF36" s="60">
        <f>(AVERAGEIFS('city centre offline'!$L$2:$L$2047,'city centre offline'!$A$2:$A$2047,$A36,'city centre offline'!$B$2:$B$2047,AF$4)*AVERAGEIFS('all sales summary'!$I$2:$I$2047,'all sales summary'!$A$2:$A$2047,$A36,'all sales summary'!$B$2:$B$2047,AF$4))/((AVERAGEIFS('overall city offline'!$L$2:$L$2047,'overall city offline'!$A$2:$A$2047,$A36,'overall city offline'!$B$2:$B$2047,AF$4)*(1-AVERAGEIFS('all sales summary'!$I$2:$I$2047,'all sales summary'!$A$2:$A$2047,$A36,'all sales summary'!$B$2:$B$2047,AF$4)))+(AVERAGEIFS('city centre offline'!$L$2:$L$2047,'city centre offline'!$A$2:$A$2047,$A36,'city centre offline'!$B$2:$B$2047,AF$4)*AVERAGEIFS('all sales summary'!$I$2:$I$2047,'all sales summary'!$A$2:$A$2047,$A36,'all sales summary'!$B$2:$B$2047,AF$4)))</f>
        <v>5.1475863164353347E-2</v>
      </c>
      <c r="AG36" s="60">
        <f>(AVERAGEIFS('city centre offline'!$L$2:$L$2047,'city centre offline'!$A$2:$A$2047,$A36,'city centre offline'!$B$2:$B$2047,AG$4)*AVERAGEIFS('all sales summary'!$I$2:$I$2047,'all sales summary'!$A$2:$A$2047,$A36,'all sales summary'!$B$2:$B$2047,AG$4))/((AVERAGEIFS('overall city offline'!$L$2:$L$2047,'overall city offline'!$A$2:$A$2047,$A36,'overall city offline'!$B$2:$B$2047,AG$4)*(1-AVERAGEIFS('all sales summary'!$I$2:$I$2047,'all sales summary'!$A$2:$A$2047,$A36,'all sales summary'!$B$2:$B$2047,AG$4)))+(AVERAGEIFS('city centre offline'!$L$2:$L$2047,'city centre offline'!$A$2:$A$2047,$A36,'city centre offline'!$B$2:$B$2047,AG$4)*AVERAGEIFS('all sales summary'!$I$2:$I$2047,'all sales summary'!$A$2:$A$2047,$A36,'all sales summary'!$B$2:$B$2047,AG$4)))</f>
        <v>5.4440631237031946E-2</v>
      </c>
      <c r="AH36" s="60">
        <f>(AVERAGEIFS('city centre offline'!$L$2:$L$2047,'city centre offline'!$A$2:$A$2047,$A36,'city centre offline'!$B$2:$B$2047,AH$4)*AVERAGEIFS('all sales summary'!$I$2:$I$2047,'all sales summary'!$A$2:$A$2047,$A36,'all sales summary'!$B$2:$B$2047,AH$4))/((AVERAGEIFS('overall city offline'!$L$2:$L$2047,'overall city offline'!$A$2:$A$2047,$A36,'overall city offline'!$B$2:$B$2047,AH$4)*(1-AVERAGEIFS('all sales summary'!$I$2:$I$2047,'all sales summary'!$A$2:$A$2047,$A36,'all sales summary'!$B$2:$B$2047,AH$4)))+(AVERAGEIFS('city centre offline'!$L$2:$L$2047,'city centre offline'!$A$2:$A$2047,$A36,'city centre offline'!$B$2:$B$2047,AH$4)*AVERAGEIFS('all sales summary'!$I$2:$I$2047,'all sales summary'!$A$2:$A$2047,$A36,'all sales summary'!$B$2:$B$2047,AH$4)))</f>
        <v>5.6597840074225601E-2</v>
      </c>
    </row>
    <row r="37" spans="1:34" x14ac:dyDescent="0.3">
      <c r="A37" t="s">
        <v>39</v>
      </c>
      <c r="B37" s="60">
        <f>(AVERAGEIFS('city centre offline'!$L$2:$L$2047,'city centre offline'!$A$2:$A$2047,$A37,'city centre offline'!$B$2:$B$2047,B$4)*AVERAGEIFS('all sales summary'!$I$2:$I$2047,'all sales summary'!$A$2:$A$2047,$A37,'all sales summary'!$B$2:$B$2047,B$4))/((AVERAGEIFS('overall city offline'!$L$2:$L$2047,'overall city offline'!$A$2:$A$2047,$A37,'overall city offline'!$B$2:$B$2047,B$4)*(1-AVERAGEIFS('all sales summary'!$I$2:$I$2047,'all sales summary'!$A$2:$A$2047,$A37,'all sales summary'!$B$2:$B$2047,B$4)))+(AVERAGEIFS('city centre offline'!$L$2:$L$2047,'city centre offline'!$A$2:$A$2047,$A37,'city centre offline'!$B$2:$B$2047,B$4)*AVERAGEIFS('all sales summary'!$I$2:$I$2047,'all sales summary'!$A$2:$A$2047,$A37,'all sales summary'!$B$2:$B$2047,B$4)))</f>
        <v>0.12483363412470448</v>
      </c>
      <c r="C37" s="60">
        <f>(AVERAGEIFS('city centre offline'!$L$2:$L$2047,'city centre offline'!$A$2:$A$2047,$A37,'city centre offline'!$B$2:$B$2047,C$4)*AVERAGEIFS('all sales summary'!$I$2:$I$2047,'all sales summary'!$A$2:$A$2047,$A37,'all sales summary'!$B$2:$B$2047,C$4))/((AVERAGEIFS('overall city offline'!$L$2:$L$2047,'overall city offline'!$A$2:$A$2047,$A37,'overall city offline'!$B$2:$B$2047,C$4)*(1-AVERAGEIFS('all sales summary'!$I$2:$I$2047,'all sales summary'!$A$2:$A$2047,$A37,'all sales summary'!$B$2:$B$2047,C$4)))+(AVERAGEIFS('city centre offline'!$L$2:$L$2047,'city centre offline'!$A$2:$A$2047,$A37,'city centre offline'!$B$2:$B$2047,C$4)*AVERAGEIFS('all sales summary'!$I$2:$I$2047,'all sales summary'!$A$2:$A$2047,$A37,'all sales summary'!$B$2:$B$2047,C$4)))</f>
        <v>0.12565504563046229</v>
      </c>
      <c r="D37" s="60">
        <f>(AVERAGEIFS('city centre offline'!$L$2:$L$2047,'city centre offline'!$A$2:$A$2047,$A37,'city centre offline'!$B$2:$B$2047,D$4)*AVERAGEIFS('all sales summary'!$I$2:$I$2047,'all sales summary'!$A$2:$A$2047,$A37,'all sales summary'!$B$2:$B$2047,D$4))/((AVERAGEIFS('overall city offline'!$L$2:$L$2047,'overall city offline'!$A$2:$A$2047,$A37,'overall city offline'!$B$2:$B$2047,D$4)*(1-AVERAGEIFS('all sales summary'!$I$2:$I$2047,'all sales summary'!$A$2:$A$2047,$A37,'all sales summary'!$B$2:$B$2047,D$4)))+(AVERAGEIFS('city centre offline'!$L$2:$L$2047,'city centre offline'!$A$2:$A$2047,$A37,'city centre offline'!$B$2:$B$2047,D$4)*AVERAGEIFS('all sales summary'!$I$2:$I$2047,'all sales summary'!$A$2:$A$2047,$A37,'all sales summary'!$B$2:$B$2047,D$4)))</f>
        <v>0.12310528233579106</v>
      </c>
      <c r="E37" s="60">
        <f>(AVERAGEIFS('city centre offline'!$L$2:$L$2047,'city centre offline'!$A$2:$A$2047,$A37,'city centre offline'!$B$2:$B$2047,E$4)*AVERAGEIFS('all sales summary'!$I$2:$I$2047,'all sales summary'!$A$2:$A$2047,$A37,'all sales summary'!$B$2:$B$2047,E$4))/((AVERAGEIFS('overall city offline'!$L$2:$L$2047,'overall city offline'!$A$2:$A$2047,$A37,'overall city offline'!$B$2:$B$2047,E$4)*(1-AVERAGEIFS('all sales summary'!$I$2:$I$2047,'all sales summary'!$A$2:$A$2047,$A37,'all sales summary'!$B$2:$B$2047,E$4)))+(AVERAGEIFS('city centre offline'!$L$2:$L$2047,'city centre offline'!$A$2:$A$2047,$A37,'city centre offline'!$B$2:$B$2047,E$4)*AVERAGEIFS('all sales summary'!$I$2:$I$2047,'all sales summary'!$A$2:$A$2047,$A37,'all sales summary'!$B$2:$B$2047,E$4)))</f>
        <v>0.11930917486916243</v>
      </c>
      <c r="F37" s="60">
        <f>(AVERAGEIFS('city centre offline'!$L$2:$L$2047,'city centre offline'!$A$2:$A$2047,$A37,'city centre offline'!$B$2:$B$2047,F$4)*AVERAGEIFS('all sales summary'!$I$2:$I$2047,'all sales summary'!$A$2:$A$2047,$A37,'all sales summary'!$B$2:$B$2047,F$4))/((AVERAGEIFS('overall city offline'!$L$2:$L$2047,'overall city offline'!$A$2:$A$2047,$A37,'overall city offline'!$B$2:$B$2047,F$4)*(1-AVERAGEIFS('all sales summary'!$I$2:$I$2047,'all sales summary'!$A$2:$A$2047,$A37,'all sales summary'!$B$2:$B$2047,F$4)))+(AVERAGEIFS('city centre offline'!$L$2:$L$2047,'city centre offline'!$A$2:$A$2047,$A37,'city centre offline'!$B$2:$B$2047,F$4)*AVERAGEIFS('all sales summary'!$I$2:$I$2047,'all sales summary'!$A$2:$A$2047,$A37,'all sales summary'!$B$2:$B$2047,F$4)))</f>
        <v>0.12129250244634621</v>
      </c>
      <c r="G37" s="60">
        <f>(AVERAGEIFS('city centre offline'!$L$2:$L$2047,'city centre offline'!$A$2:$A$2047,$A37,'city centre offline'!$B$2:$B$2047,G$4)*AVERAGEIFS('all sales summary'!$I$2:$I$2047,'all sales summary'!$A$2:$A$2047,$A37,'all sales summary'!$B$2:$B$2047,G$4))/((AVERAGEIFS('overall city offline'!$L$2:$L$2047,'overall city offline'!$A$2:$A$2047,$A37,'overall city offline'!$B$2:$B$2047,G$4)*(1-AVERAGEIFS('all sales summary'!$I$2:$I$2047,'all sales summary'!$A$2:$A$2047,$A37,'all sales summary'!$B$2:$B$2047,G$4)))+(AVERAGEIFS('city centre offline'!$L$2:$L$2047,'city centre offline'!$A$2:$A$2047,$A37,'city centre offline'!$B$2:$B$2047,G$4)*AVERAGEIFS('all sales summary'!$I$2:$I$2047,'all sales summary'!$A$2:$A$2047,$A37,'all sales summary'!$B$2:$B$2047,G$4)))</f>
        <v>0.10871877253530614</v>
      </c>
      <c r="H37" s="60">
        <f>(AVERAGEIFS('city centre offline'!$L$2:$L$2047,'city centre offline'!$A$2:$A$2047,$A37,'city centre offline'!$B$2:$B$2047,H$4)*AVERAGEIFS('all sales summary'!$I$2:$I$2047,'all sales summary'!$A$2:$A$2047,$A37,'all sales summary'!$B$2:$B$2047,H$4))/((AVERAGEIFS('overall city offline'!$L$2:$L$2047,'overall city offline'!$A$2:$A$2047,$A37,'overall city offline'!$B$2:$B$2047,H$4)*(1-AVERAGEIFS('all sales summary'!$I$2:$I$2047,'all sales summary'!$A$2:$A$2047,$A37,'all sales summary'!$B$2:$B$2047,H$4)))+(AVERAGEIFS('city centre offline'!$L$2:$L$2047,'city centre offline'!$A$2:$A$2047,$A37,'city centre offline'!$B$2:$B$2047,H$4)*AVERAGEIFS('all sales summary'!$I$2:$I$2047,'all sales summary'!$A$2:$A$2047,$A37,'all sales summary'!$B$2:$B$2047,H$4)))</f>
        <v>0.10054923559059244</v>
      </c>
      <c r="I37" s="60">
        <f>(AVERAGEIFS('city centre offline'!$L$2:$L$2047,'city centre offline'!$A$2:$A$2047,$A37,'city centre offline'!$B$2:$B$2047,I$4)*AVERAGEIFS('all sales summary'!$I$2:$I$2047,'all sales summary'!$A$2:$A$2047,$A37,'all sales summary'!$B$2:$B$2047,I$4))/((AVERAGEIFS('overall city offline'!$L$2:$L$2047,'overall city offline'!$A$2:$A$2047,$A37,'overall city offline'!$B$2:$B$2047,I$4)*(1-AVERAGEIFS('all sales summary'!$I$2:$I$2047,'all sales summary'!$A$2:$A$2047,$A37,'all sales summary'!$B$2:$B$2047,I$4)))+(AVERAGEIFS('city centre offline'!$L$2:$L$2047,'city centre offline'!$A$2:$A$2047,$A37,'city centre offline'!$B$2:$B$2047,I$4)*AVERAGEIFS('all sales summary'!$I$2:$I$2047,'all sales summary'!$A$2:$A$2047,$A37,'all sales summary'!$B$2:$B$2047,I$4)))</f>
        <v>0.10066437450201704</v>
      </c>
      <c r="J37" s="60">
        <f>(AVERAGEIFS('city centre offline'!$L$2:$L$2047,'city centre offline'!$A$2:$A$2047,$A37,'city centre offline'!$B$2:$B$2047,J$4)*AVERAGEIFS('all sales summary'!$I$2:$I$2047,'all sales summary'!$A$2:$A$2047,$A37,'all sales summary'!$B$2:$B$2047,J$4))/((AVERAGEIFS('overall city offline'!$L$2:$L$2047,'overall city offline'!$A$2:$A$2047,$A37,'overall city offline'!$B$2:$B$2047,J$4)*(1-AVERAGEIFS('all sales summary'!$I$2:$I$2047,'all sales summary'!$A$2:$A$2047,$A37,'all sales summary'!$B$2:$B$2047,J$4)))+(AVERAGEIFS('city centre offline'!$L$2:$L$2047,'city centre offline'!$A$2:$A$2047,$A37,'city centre offline'!$B$2:$B$2047,J$4)*AVERAGEIFS('all sales summary'!$I$2:$I$2047,'all sales summary'!$A$2:$A$2047,$A37,'all sales summary'!$B$2:$B$2047,J$4)))</f>
        <v>0.10312553926973346</v>
      </c>
      <c r="K37" s="60">
        <f>(AVERAGEIFS('city centre offline'!$L$2:$L$2047,'city centre offline'!$A$2:$A$2047,$A37,'city centre offline'!$B$2:$B$2047,K$4)*AVERAGEIFS('all sales summary'!$I$2:$I$2047,'all sales summary'!$A$2:$A$2047,$A37,'all sales summary'!$B$2:$B$2047,K$4))/((AVERAGEIFS('overall city offline'!$L$2:$L$2047,'overall city offline'!$A$2:$A$2047,$A37,'overall city offline'!$B$2:$B$2047,K$4)*(1-AVERAGEIFS('all sales summary'!$I$2:$I$2047,'all sales summary'!$A$2:$A$2047,$A37,'all sales summary'!$B$2:$B$2047,K$4)))+(AVERAGEIFS('city centre offline'!$L$2:$L$2047,'city centre offline'!$A$2:$A$2047,$A37,'city centre offline'!$B$2:$B$2047,K$4)*AVERAGEIFS('all sales summary'!$I$2:$I$2047,'all sales summary'!$A$2:$A$2047,$A37,'all sales summary'!$B$2:$B$2047,K$4)))</f>
        <v>0.1033726631608632</v>
      </c>
      <c r="L37" s="60">
        <f>(AVERAGEIFS('city centre offline'!$L$2:$L$2047,'city centre offline'!$A$2:$A$2047,$A37,'city centre offline'!$B$2:$B$2047,L$4)*AVERAGEIFS('all sales summary'!$I$2:$I$2047,'all sales summary'!$A$2:$A$2047,$A37,'all sales summary'!$B$2:$B$2047,L$4))/((AVERAGEIFS('overall city offline'!$L$2:$L$2047,'overall city offline'!$A$2:$A$2047,$A37,'overall city offline'!$B$2:$B$2047,L$4)*(1-AVERAGEIFS('all sales summary'!$I$2:$I$2047,'all sales summary'!$A$2:$A$2047,$A37,'all sales summary'!$B$2:$B$2047,L$4)))+(AVERAGEIFS('city centre offline'!$L$2:$L$2047,'city centre offline'!$A$2:$A$2047,$A37,'city centre offline'!$B$2:$B$2047,L$4)*AVERAGEIFS('all sales summary'!$I$2:$I$2047,'all sales summary'!$A$2:$A$2047,$A37,'all sales summary'!$B$2:$B$2047,L$4)))</f>
        <v>0.10342747982916072</v>
      </c>
      <c r="M37" s="60">
        <f>(AVERAGEIFS('city centre offline'!$L$2:$L$2047,'city centre offline'!$A$2:$A$2047,$A37,'city centre offline'!$B$2:$B$2047,M$4)*AVERAGEIFS('all sales summary'!$I$2:$I$2047,'all sales summary'!$A$2:$A$2047,$A37,'all sales summary'!$B$2:$B$2047,M$4))/((AVERAGEIFS('overall city offline'!$L$2:$L$2047,'overall city offline'!$A$2:$A$2047,$A37,'overall city offline'!$B$2:$B$2047,M$4)*(1-AVERAGEIFS('all sales summary'!$I$2:$I$2047,'all sales summary'!$A$2:$A$2047,$A37,'all sales summary'!$B$2:$B$2047,M$4)))+(AVERAGEIFS('city centre offline'!$L$2:$L$2047,'city centre offline'!$A$2:$A$2047,$A37,'city centre offline'!$B$2:$B$2047,M$4)*AVERAGEIFS('all sales summary'!$I$2:$I$2047,'all sales summary'!$A$2:$A$2047,$A37,'all sales summary'!$B$2:$B$2047,M$4)))</f>
        <v>0.11288001491063633</v>
      </c>
      <c r="N37" s="60">
        <f>(AVERAGEIFS('city centre offline'!$L$2:$L$2047,'city centre offline'!$A$2:$A$2047,$A37,'city centre offline'!$B$2:$B$2047,N$4)*AVERAGEIFS('all sales summary'!$I$2:$I$2047,'all sales summary'!$A$2:$A$2047,$A37,'all sales summary'!$B$2:$B$2047,N$4))/((AVERAGEIFS('overall city offline'!$L$2:$L$2047,'overall city offline'!$A$2:$A$2047,$A37,'overall city offline'!$B$2:$B$2047,N$4)*(1-AVERAGEIFS('all sales summary'!$I$2:$I$2047,'all sales summary'!$A$2:$A$2047,$A37,'all sales summary'!$B$2:$B$2047,N$4)))+(AVERAGEIFS('city centre offline'!$L$2:$L$2047,'city centre offline'!$A$2:$A$2047,$A37,'city centre offline'!$B$2:$B$2047,N$4)*AVERAGEIFS('all sales summary'!$I$2:$I$2047,'all sales summary'!$A$2:$A$2047,$A37,'all sales summary'!$B$2:$B$2047,N$4)))</f>
        <v>0.1262837613081868</v>
      </c>
      <c r="O37" s="60">
        <f>(AVERAGEIFS('city centre offline'!$L$2:$L$2047,'city centre offline'!$A$2:$A$2047,$A37,'city centre offline'!$B$2:$B$2047,O$4)*AVERAGEIFS('all sales summary'!$I$2:$I$2047,'all sales summary'!$A$2:$A$2047,$A37,'all sales summary'!$B$2:$B$2047,O$4))/((AVERAGEIFS('overall city offline'!$L$2:$L$2047,'overall city offline'!$A$2:$A$2047,$A37,'overall city offline'!$B$2:$B$2047,O$4)*(1-AVERAGEIFS('all sales summary'!$I$2:$I$2047,'all sales summary'!$A$2:$A$2047,$A37,'all sales summary'!$B$2:$B$2047,O$4)))+(AVERAGEIFS('city centre offline'!$L$2:$L$2047,'city centre offline'!$A$2:$A$2047,$A37,'city centre offline'!$B$2:$B$2047,O$4)*AVERAGEIFS('all sales summary'!$I$2:$I$2047,'all sales summary'!$A$2:$A$2047,$A37,'all sales summary'!$B$2:$B$2047,O$4)))</f>
        <v>0.12412296375196281</v>
      </c>
      <c r="P37" s="60">
        <f>(AVERAGEIFS('city centre offline'!$L$2:$L$2047,'city centre offline'!$A$2:$A$2047,$A37,'city centre offline'!$B$2:$B$2047,P$4)*AVERAGEIFS('all sales summary'!$I$2:$I$2047,'all sales summary'!$A$2:$A$2047,$A37,'all sales summary'!$B$2:$B$2047,P$4))/((AVERAGEIFS('overall city offline'!$L$2:$L$2047,'overall city offline'!$A$2:$A$2047,$A37,'overall city offline'!$B$2:$B$2047,P$4)*(1-AVERAGEIFS('all sales summary'!$I$2:$I$2047,'all sales summary'!$A$2:$A$2047,$A37,'all sales summary'!$B$2:$B$2047,P$4)))+(AVERAGEIFS('city centre offline'!$L$2:$L$2047,'city centre offline'!$A$2:$A$2047,$A37,'city centre offline'!$B$2:$B$2047,P$4)*AVERAGEIFS('all sales summary'!$I$2:$I$2047,'all sales summary'!$A$2:$A$2047,$A37,'all sales summary'!$B$2:$B$2047,P$4)))</f>
        <v>0.12353626166301054</v>
      </c>
      <c r="Q37" s="60">
        <f>(AVERAGEIFS('city centre offline'!$L$2:$L$2047,'city centre offline'!$A$2:$A$2047,$A37,'city centre offline'!$B$2:$B$2047,Q$4)*AVERAGEIFS('all sales summary'!$I$2:$I$2047,'all sales summary'!$A$2:$A$2047,$A37,'all sales summary'!$B$2:$B$2047,Q$4))/((AVERAGEIFS('overall city offline'!$L$2:$L$2047,'overall city offline'!$A$2:$A$2047,$A37,'overall city offline'!$B$2:$B$2047,Q$4)*(1-AVERAGEIFS('all sales summary'!$I$2:$I$2047,'all sales summary'!$A$2:$A$2047,$A37,'all sales summary'!$B$2:$B$2047,Q$4)))+(AVERAGEIFS('city centre offline'!$L$2:$L$2047,'city centre offline'!$A$2:$A$2047,$A37,'city centre offline'!$B$2:$B$2047,Q$4)*AVERAGEIFS('all sales summary'!$I$2:$I$2047,'all sales summary'!$A$2:$A$2047,$A37,'all sales summary'!$B$2:$B$2047,Q$4)))</f>
        <v>0.10943813408171046</v>
      </c>
      <c r="R37" s="60">
        <f>(AVERAGEIFS('city centre offline'!$L$2:$L$2047,'city centre offline'!$A$2:$A$2047,$A37,'city centre offline'!$B$2:$B$2047,R$4)*AVERAGEIFS('all sales summary'!$I$2:$I$2047,'all sales summary'!$A$2:$A$2047,$A37,'all sales summary'!$B$2:$B$2047,R$4))/((AVERAGEIFS('overall city offline'!$L$2:$L$2047,'overall city offline'!$A$2:$A$2047,$A37,'overall city offline'!$B$2:$B$2047,R$4)*(1-AVERAGEIFS('all sales summary'!$I$2:$I$2047,'all sales summary'!$A$2:$A$2047,$A37,'all sales summary'!$B$2:$B$2047,R$4)))+(AVERAGEIFS('city centre offline'!$L$2:$L$2047,'city centre offline'!$A$2:$A$2047,$A37,'city centre offline'!$B$2:$B$2047,R$4)*AVERAGEIFS('all sales summary'!$I$2:$I$2047,'all sales summary'!$A$2:$A$2047,$A37,'all sales summary'!$B$2:$B$2047,R$4)))</f>
        <v>0.10778946217323972</v>
      </c>
      <c r="S37" s="60">
        <f>(AVERAGEIFS('city centre offline'!$L$2:$L$2047,'city centre offline'!$A$2:$A$2047,$A37,'city centre offline'!$B$2:$B$2047,S$4)*AVERAGEIFS('all sales summary'!$I$2:$I$2047,'all sales summary'!$A$2:$A$2047,$A37,'all sales summary'!$B$2:$B$2047,S$4))/((AVERAGEIFS('overall city offline'!$L$2:$L$2047,'overall city offline'!$A$2:$A$2047,$A37,'overall city offline'!$B$2:$B$2047,S$4)*(1-AVERAGEIFS('all sales summary'!$I$2:$I$2047,'all sales summary'!$A$2:$A$2047,$A37,'all sales summary'!$B$2:$B$2047,S$4)))+(AVERAGEIFS('city centre offline'!$L$2:$L$2047,'city centre offline'!$A$2:$A$2047,$A37,'city centre offline'!$B$2:$B$2047,S$4)*AVERAGEIFS('all sales summary'!$I$2:$I$2047,'all sales summary'!$A$2:$A$2047,$A37,'all sales summary'!$B$2:$B$2047,S$4)))</f>
        <v>0.11249836241635967</v>
      </c>
      <c r="T37" s="60">
        <f>(AVERAGEIFS('city centre offline'!$L$2:$L$2047,'city centre offline'!$A$2:$A$2047,$A37,'city centre offline'!$B$2:$B$2047,T$4)*AVERAGEIFS('all sales summary'!$I$2:$I$2047,'all sales summary'!$A$2:$A$2047,$A37,'all sales summary'!$B$2:$B$2047,T$4))/((AVERAGEIFS('overall city offline'!$L$2:$L$2047,'overall city offline'!$A$2:$A$2047,$A37,'overall city offline'!$B$2:$B$2047,T$4)*(1-AVERAGEIFS('all sales summary'!$I$2:$I$2047,'all sales summary'!$A$2:$A$2047,$A37,'all sales summary'!$B$2:$B$2047,T$4)))+(AVERAGEIFS('city centre offline'!$L$2:$L$2047,'city centre offline'!$A$2:$A$2047,$A37,'city centre offline'!$B$2:$B$2047,T$4)*AVERAGEIFS('all sales summary'!$I$2:$I$2047,'all sales summary'!$A$2:$A$2047,$A37,'all sales summary'!$B$2:$B$2047,T$4)))</f>
        <v>0.11384209258842411</v>
      </c>
      <c r="U37" s="60">
        <f>(AVERAGEIFS('city centre offline'!$L$2:$L$2047,'city centre offline'!$A$2:$A$2047,$A37,'city centre offline'!$B$2:$B$2047,U$4)*AVERAGEIFS('all sales summary'!$I$2:$I$2047,'all sales summary'!$A$2:$A$2047,$A37,'all sales summary'!$B$2:$B$2047,U$4))/((AVERAGEIFS('overall city offline'!$L$2:$L$2047,'overall city offline'!$A$2:$A$2047,$A37,'overall city offline'!$B$2:$B$2047,U$4)*(1-AVERAGEIFS('all sales summary'!$I$2:$I$2047,'all sales summary'!$A$2:$A$2047,$A37,'all sales summary'!$B$2:$B$2047,U$4)))+(AVERAGEIFS('city centre offline'!$L$2:$L$2047,'city centre offline'!$A$2:$A$2047,$A37,'city centre offline'!$B$2:$B$2047,U$4)*AVERAGEIFS('all sales summary'!$I$2:$I$2047,'all sales summary'!$A$2:$A$2047,$A37,'all sales summary'!$B$2:$B$2047,U$4)))</f>
        <v>0.11392953706769615</v>
      </c>
      <c r="V37" s="60">
        <f>(AVERAGEIFS('city centre offline'!$L$2:$L$2047,'city centre offline'!$A$2:$A$2047,$A37,'city centre offline'!$B$2:$B$2047,V$4)*AVERAGEIFS('all sales summary'!$I$2:$I$2047,'all sales summary'!$A$2:$A$2047,$A37,'all sales summary'!$B$2:$B$2047,V$4))/((AVERAGEIFS('overall city offline'!$L$2:$L$2047,'overall city offline'!$A$2:$A$2047,$A37,'overall city offline'!$B$2:$B$2047,V$4)*(1-AVERAGEIFS('all sales summary'!$I$2:$I$2047,'all sales summary'!$A$2:$A$2047,$A37,'all sales summary'!$B$2:$B$2047,V$4)))+(AVERAGEIFS('city centre offline'!$L$2:$L$2047,'city centre offline'!$A$2:$A$2047,$A37,'city centre offline'!$B$2:$B$2047,V$4)*AVERAGEIFS('all sales summary'!$I$2:$I$2047,'all sales summary'!$A$2:$A$2047,$A37,'all sales summary'!$B$2:$B$2047,V$4)))</f>
        <v>0.12083209611502961</v>
      </c>
      <c r="W37" s="60">
        <f>(AVERAGEIFS('city centre offline'!$L$2:$L$2047,'city centre offline'!$A$2:$A$2047,$A37,'city centre offline'!$B$2:$B$2047,W$4)*AVERAGEIFS('all sales summary'!$I$2:$I$2047,'all sales summary'!$A$2:$A$2047,$A37,'all sales summary'!$B$2:$B$2047,W$4))/((AVERAGEIFS('overall city offline'!$L$2:$L$2047,'overall city offline'!$A$2:$A$2047,$A37,'overall city offline'!$B$2:$B$2047,W$4)*(1-AVERAGEIFS('all sales summary'!$I$2:$I$2047,'all sales summary'!$A$2:$A$2047,$A37,'all sales summary'!$B$2:$B$2047,W$4)))+(AVERAGEIFS('city centre offline'!$L$2:$L$2047,'city centre offline'!$A$2:$A$2047,$A37,'city centre offline'!$B$2:$B$2047,W$4)*AVERAGEIFS('all sales summary'!$I$2:$I$2047,'all sales summary'!$A$2:$A$2047,$A37,'all sales summary'!$B$2:$B$2047,W$4)))</f>
        <v>0.12281612546345218</v>
      </c>
      <c r="X37" s="60">
        <f>(AVERAGEIFS('city centre offline'!$L$2:$L$2047,'city centre offline'!$A$2:$A$2047,$A37,'city centre offline'!$B$2:$B$2047,X$4)*AVERAGEIFS('all sales summary'!$I$2:$I$2047,'all sales summary'!$A$2:$A$2047,$A37,'all sales summary'!$B$2:$B$2047,X$4))/((AVERAGEIFS('overall city offline'!$L$2:$L$2047,'overall city offline'!$A$2:$A$2047,$A37,'overall city offline'!$B$2:$B$2047,X$4)*(1-AVERAGEIFS('all sales summary'!$I$2:$I$2047,'all sales summary'!$A$2:$A$2047,$A37,'all sales summary'!$B$2:$B$2047,X$4)))+(AVERAGEIFS('city centre offline'!$L$2:$L$2047,'city centre offline'!$A$2:$A$2047,$A37,'city centre offline'!$B$2:$B$2047,X$4)*AVERAGEIFS('all sales summary'!$I$2:$I$2047,'all sales summary'!$A$2:$A$2047,$A37,'all sales summary'!$B$2:$B$2047,X$4)))</f>
        <v>0.11580588638268023</v>
      </c>
      <c r="Y37" s="60">
        <f>(AVERAGEIFS('city centre offline'!$L$2:$L$2047,'city centre offline'!$A$2:$A$2047,$A37,'city centre offline'!$B$2:$B$2047,Y$4)*AVERAGEIFS('all sales summary'!$I$2:$I$2047,'all sales summary'!$A$2:$A$2047,$A37,'all sales summary'!$B$2:$B$2047,Y$4))/((AVERAGEIFS('overall city offline'!$L$2:$L$2047,'overall city offline'!$A$2:$A$2047,$A37,'overall city offline'!$B$2:$B$2047,Y$4)*(1-AVERAGEIFS('all sales summary'!$I$2:$I$2047,'all sales summary'!$A$2:$A$2047,$A37,'all sales summary'!$B$2:$B$2047,Y$4)))+(AVERAGEIFS('city centre offline'!$L$2:$L$2047,'city centre offline'!$A$2:$A$2047,$A37,'city centre offline'!$B$2:$B$2047,Y$4)*AVERAGEIFS('all sales summary'!$I$2:$I$2047,'all sales summary'!$A$2:$A$2047,$A37,'all sales summary'!$B$2:$B$2047,Y$4)))</f>
        <v>0.11977100808143604</v>
      </c>
      <c r="Z37" s="60">
        <f>(AVERAGEIFS('city centre offline'!$L$2:$L$2047,'city centre offline'!$A$2:$A$2047,$A37,'city centre offline'!$B$2:$B$2047,Z$4)*AVERAGEIFS('all sales summary'!$I$2:$I$2047,'all sales summary'!$A$2:$A$2047,$A37,'all sales summary'!$B$2:$B$2047,Z$4))/((AVERAGEIFS('overall city offline'!$L$2:$L$2047,'overall city offline'!$A$2:$A$2047,$A37,'overall city offline'!$B$2:$B$2047,Z$4)*(1-AVERAGEIFS('all sales summary'!$I$2:$I$2047,'all sales summary'!$A$2:$A$2047,$A37,'all sales summary'!$B$2:$B$2047,Z$4)))+(AVERAGEIFS('city centre offline'!$L$2:$L$2047,'city centre offline'!$A$2:$A$2047,$A37,'city centre offline'!$B$2:$B$2047,Z$4)*AVERAGEIFS('all sales summary'!$I$2:$I$2047,'all sales summary'!$A$2:$A$2047,$A37,'all sales summary'!$B$2:$B$2047,Z$4)))</f>
        <v>0.1127365811600112</v>
      </c>
      <c r="AA37" s="60">
        <f>(AVERAGEIFS('city centre offline'!$L$2:$L$2047,'city centre offline'!$A$2:$A$2047,$A37,'city centre offline'!$B$2:$B$2047,AA$4)*AVERAGEIFS('all sales summary'!$I$2:$I$2047,'all sales summary'!$A$2:$A$2047,$A37,'all sales summary'!$B$2:$B$2047,AA$4))/((AVERAGEIFS('overall city offline'!$L$2:$L$2047,'overall city offline'!$A$2:$A$2047,$A37,'overall city offline'!$B$2:$B$2047,AA$4)*(1-AVERAGEIFS('all sales summary'!$I$2:$I$2047,'all sales summary'!$A$2:$A$2047,$A37,'all sales summary'!$B$2:$B$2047,AA$4)))+(AVERAGEIFS('city centre offline'!$L$2:$L$2047,'city centre offline'!$A$2:$A$2047,$A37,'city centre offline'!$B$2:$B$2047,AA$4)*AVERAGEIFS('all sales summary'!$I$2:$I$2047,'all sales summary'!$A$2:$A$2047,$A37,'all sales summary'!$B$2:$B$2047,AA$4)))</f>
        <v>0.11247957248596677</v>
      </c>
      <c r="AB37" s="60">
        <f>(AVERAGEIFS('city centre offline'!$L$2:$L$2047,'city centre offline'!$A$2:$A$2047,$A37,'city centre offline'!$B$2:$B$2047,AB$4)*AVERAGEIFS('all sales summary'!$I$2:$I$2047,'all sales summary'!$A$2:$A$2047,$A37,'all sales summary'!$B$2:$B$2047,AB$4))/((AVERAGEIFS('overall city offline'!$L$2:$L$2047,'overall city offline'!$A$2:$A$2047,$A37,'overall city offline'!$B$2:$B$2047,AB$4)*(1-AVERAGEIFS('all sales summary'!$I$2:$I$2047,'all sales summary'!$A$2:$A$2047,$A37,'all sales summary'!$B$2:$B$2047,AB$4)))+(AVERAGEIFS('city centre offline'!$L$2:$L$2047,'city centre offline'!$A$2:$A$2047,$A37,'city centre offline'!$B$2:$B$2047,AB$4)*AVERAGEIFS('all sales summary'!$I$2:$I$2047,'all sales summary'!$A$2:$A$2047,$A37,'all sales summary'!$B$2:$B$2047,AB$4)))</f>
        <v>0.11217068214350566</v>
      </c>
      <c r="AC37" s="60">
        <f>(AVERAGEIFS('city centre offline'!$L$2:$L$2047,'city centre offline'!$A$2:$A$2047,$A37,'city centre offline'!$B$2:$B$2047,AC$4)*AVERAGEIFS('all sales summary'!$I$2:$I$2047,'all sales summary'!$A$2:$A$2047,$A37,'all sales summary'!$B$2:$B$2047,AC$4))/((AVERAGEIFS('overall city offline'!$L$2:$L$2047,'overall city offline'!$A$2:$A$2047,$A37,'overall city offline'!$B$2:$B$2047,AC$4)*(1-AVERAGEIFS('all sales summary'!$I$2:$I$2047,'all sales summary'!$A$2:$A$2047,$A37,'all sales summary'!$B$2:$B$2047,AC$4)))+(AVERAGEIFS('city centre offline'!$L$2:$L$2047,'city centre offline'!$A$2:$A$2047,$A37,'city centre offline'!$B$2:$B$2047,AC$4)*AVERAGEIFS('all sales summary'!$I$2:$I$2047,'all sales summary'!$A$2:$A$2047,$A37,'all sales summary'!$B$2:$B$2047,AC$4)))</f>
        <v>0.11575312574328363</v>
      </c>
      <c r="AD37" s="60">
        <f>(AVERAGEIFS('city centre offline'!$L$2:$L$2047,'city centre offline'!$A$2:$A$2047,$A37,'city centre offline'!$B$2:$B$2047,AD$4)*AVERAGEIFS('all sales summary'!$I$2:$I$2047,'all sales summary'!$A$2:$A$2047,$A37,'all sales summary'!$B$2:$B$2047,AD$4))/((AVERAGEIFS('overall city offline'!$L$2:$L$2047,'overall city offline'!$A$2:$A$2047,$A37,'overall city offline'!$B$2:$B$2047,AD$4)*(1-AVERAGEIFS('all sales summary'!$I$2:$I$2047,'all sales summary'!$A$2:$A$2047,$A37,'all sales summary'!$B$2:$B$2047,AD$4)))+(AVERAGEIFS('city centre offline'!$L$2:$L$2047,'city centre offline'!$A$2:$A$2047,$A37,'city centre offline'!$B$2:$B$2047,AD$4)*AVERAGEIFS('all sales summary'!$I$2:$I$2047,'all sales summary'!$A$2:$A$2047,$A37,'all sales summary'!$B$2:$B$2047,AD$4)))</f>
        <v>0.12153874262169616</v>
      </c>
      <c r="AE37" s="60">
        <f>(AVERAGEIFS('city centre offline'!$L$2:$L$2047,'city centre offline'!$A$2:$A$2047,$A37,'city centre offline'!$B$2:$B$2047,AE$4)*AVERAGEIFS('all sales summary'!$I$2:$I$2047,'all sales summary'!$A$2:$A$2047,$A37,'all sales summary'!$B$2:$B$2047,AE$4))/((AVERAGEIFS('overall city offline'!$L$2:$L$2047,'overall city offline'!$A$2:$A$2047,$A37,'overall city offline'!$B$2:$B$2047,AE$4)*(1-AVERAGEIFS('all sales summary'!$I$2:$I$2047,'all sales summary'!$A$2:$A$2047,$A37,'all sales summary'!$B$2:$B$2047,AE$4)))+(AVERAGEIFS('city centre offline'!$L$2:$L$2047,'city centre offline'!$A$2:$A$2047,$A37,'city centre offline'!$B$2:$B$2047,AE$4)*AVERAGEIFS('all sales summary'!$I$2:$I$2047,'all sales summary'!$A$2:$A$2047,$A37,'all sales summary'!$B$2:$B$2047,AE$4)))</f>
        <v>0.12147123687625778</v>
      </c>
      <c r="AF37" s="60">
        <f>(AVERAGEIFS('city centre offline'!$L$2:$L$2047,'city centre offline'!$A$2:$A$2047,$A37,'city centre offline'!$B$2:$B$2047,AF$4)*AVERAGEIFS('all sales summary'!$I$2:$I$2047,'all sales summary'!$A$2:$A$2047,$A37,'all sales summary'!$B$2:$B$2047,AF$4))/((AVERAGEIFS('overall city offline'!$L$2:$L$2047,'overall city offline'!$A$2:$A$2047,$A37,'overall city offline'!$B$2:$B$2047,AF$4)*(1-AVERAGEIFS('all sales summary'!$I$2:$I$2047,'all sales summary'!$A$2:$A$2047,$A37,'all sales summary'!$B$2:$B$2047,AF$4)))+(AVERAGEIFS('city centre offline'!$L$2:$L$2047,'city centre offline'!$A$2:$A$2047,$A37,'city centre offline'!$B$2:$B$2047,AF$4)*AVERAGEIFS('all sales summary'!$I$2:$I$2047,'all sales summary'!$A$2:$A$2047,$A37,'all sales summary'!$B$2:$B$2047,AF$4)))</f>
        <v>0.12108126018408327</v>
      </c>
      <c r="AG37" s="60">
        <f>(AVERAGEIFS('city centre offline'!$L$2:$L$2047,'city centre offline'!$A$2:$A$2047,$A37,'city centre offline'!$B$2:$B$2047,AG$4)*AVERAGEIFS('all sales summary'!$I$2:$I$2047,'all sales summary'!$A$2:$A$2047,$A37,'all sales summary'!$B$2:$B$2047,AG$4))/((AVERAGEIFS('overall city offline'!$L$2:$L$2047,'overall city offline'!$A$2:$A$2047,$A37,'overall city offline'!$B$2:$B$2047,AG$4)*(1-AVERAGEIFS('all sales summary'!$I$2:$I$2047,'all sales summary'!$A$2:$A$2047,$A37,'all sales summary'!$B$2:$B$2047,AG$4)))+(AVERAGEIFS('city centre offline'!$L$2:$L$2047,'city centre offline'!$A$2:$A$2047,$A37,'city centre offline'!$B$2:$B$2047,AG$4)*AVERAGEIFS('all sales summary'!$I$2:$I$2047,'all sales summary'!$A$2:$A$2047,$A37,'all sales summary'!$B$2:$B$2047,AG$4)))</f>
        <v>0.12413772749040701</v>
      </c>
      <c r="AH37" s="60">
        <f>(AVERAGEIFS('city centre offline'!$L$2:$L$2047,'city centre offline'!$A$2:$A$2047,$A37,'city centre offline'!$B$2:$B$2047,AH$4)*AVERAGEIFS('all sales summary'!$I$2:$I$2047,'all sales summary'!$A$2:$A$2047,$A37,'all sales summary'!$B$2:$B$2047,AH$4))/((AVERAGEIFS('overall city offline'!$L$2:$L$2047,'overall city offline'!$A$2:$A$2047,$A37,'overall city offline'!$B$2:$B$2047,AH$4)*(1-AVERAGEIFS('all sales summary'!$I$2:$I$2047,'all sales summary'!$A$2:$A$2047,$A37,'all sales summary'!$B$2:$B$2047,AH$4)))+(AVERAGEIFS('city centre offline'!$L$2:$L$2047,'city centre offline'!$A$2:$A$2047,$A37,'city centre offline'!$B$2:$B$2047,AH$4)*AVERAGEIFS('all sales summary'!$I$2:$I$2047,'all sales summary'!$A$2:$A$2047,$A37,'all sales summary'!$B$2:$B$2047,AH$4)))</f>
        <v>0.12811386061628666</v>
      </c>
    </row>
    <row r="38" spans="1:34" x14ac:dyDescent="0.3">
      <c r="A38" t="s">
        <v>40</v>
      </c>
      <c r="B38" s="60">
        <f>(AVERAGEIFS('city centre offline'!$L$2:$L$2047,'city centre offline'!$A$2:$A$2047,$A38,'city centre offline'!$B$2:$B$2047,B$4)*AVERAGEIFS('all sales summary'!$I$2:$I$2047,'all sales summary'!$A$2:$A$2047,$A38,'all sales summary'!$B$2:$B$2047,B$4))/((AVERAGEIFS('overall city offline'!$L$2:$L$2047,'overall city offline'!$A$2:$A$2047,$A38,'overall city offline'!$B$2:$B$2047,B$4)*(1-AVERAGEIFS('all sales summary'!$I$2:$I$2047,'all sales summary'!$A$2:$A$2047,$A38,'all sales summary'!$B$2:$B$2047,B$4)))+(AVERAGEIFS('city centre offline'!$L$2:$L$2047,'city centre offline'!$A$2:$A$2047,$A38,'city centre offline'!$B$2:$B$2047,B$4)*AVERAGEIFS('all sales summary'!$I$2:$I$2047,'all sales summary'!$A$2:$A$2047,$A38,'all sales summary'!$B$2:$B$2047,B$4)))</f>
        <v>3.3675797700745864E-2</v>
      </c>
      <c r="C38" s="60">
        <f>(AVERAGEIFS('city centre offline'!$L$2:$L$2047,'city centre offline'!$A$2:$A$2047,$A38,'city centre offline'!$B$2:$B$2047,C$4)*AVERAGEIFS('all sales summary'!$I$2:$I$2047,'all sales summary'!$A$2:$A$2047,$A38,'all sales summary'!$B$2:$B$2047,C$4))/((AVERAGEIFS('overall city offline'!$L$2:$L$2047,'overall city offline'!$A$2:$A$2047,$A38,'overall city offline'!$B$2:$B$2047,C$4)*(1-AVERAGEIFS('all sales summary'!$I$2:$I$2047,'all sales summary'!$A$2:$A$2047,$A38,'all sales summary'!$B$2:$B$2047,C$4)))+(AVERAGEIFS('city centre offline'!$L$2:$L$2047,'city centre offline'!$A$2:$A$2047,$A38,'city centre offline'!$B$2:$B$2047,C$4)*AVERAGEIFS('all sales summary'!$I$2:$I$2047,'all sales summary'!$A$2:$A$2047,$A38,'all sales summary'!$B$2:$B$2047,C$4)))</f>
        <v>3.513235898601124E-2</v>
      </c>
      <c r="D38" s="60">
        <f>(AVERAGEIFS('city centre offline'!$L$2:$L$2047,'city centre offline'!$A$2:$A$2047,$A38,'city centre offline'!$B$2:$B$2047,D$4)*AVERAGEIFS('all sales summary'!$I$2:$I$2047,'all sales summary'!$A$2:$A$2047,$A38,'all sales summary'!$B$2:$B$2047,D$4))/((AVERAGEIFS('overall city offline'!$L$2:$L$2047,'overall city offline'!$A$2:$A$2047,$A38,'overall city offline'!$B$2:$B$2047,D$4)*(1-AVERAGEIFS('all sales summary'!$I$2:$I$2047,'all sales summary'!$A$2:$A$2047,$A38,'all sales summary'!$B$2:$B$2047,D$4)))+(AVERAGEIFS('city centre offline'!$L$2:$L$2047,'city centre offline'!$A$2:$A$2047,$A38,'city centre offline'!$B$2:$B$2047,D$4)*AVERAGEIFS('all sales summary'!$I$2:$I$2047,'all sales summary'!$A$2:$A$2047,$A38,'all sales summary'!$B$2:$B$2047,D$4)))</f>
        <v>3.3334959165549898E-2</v>
      </c>
      <c r="E38" s="60">
        <f>(AVERAGEIFS('city centre offline'!$L$2:$L$2047,'city centre offline'!$A$2:$A$2047,$A38,'city centre offline'!$B$2:$B$2047,E$4)*AVERAGEIFS('all sales summary'!$I$2:$I$2047,'all sales summary'!$A$2:$A$2047,$A38,'all sales summary'!$B$2:$B$2047,E$4))/((AVERAGEIFS('overall city offline'!$L$2:$L$2047,'overall city offline'!$A$2:$A$2047,$A38,'overall city offline'!$B$2:$B$2047,E$4)*(1-AVERAGEIFS('all sales summary'!$I$2:$I$2047,'all sales summary'!$A$2:$A$2047,$A38,'all sales summary'!$B$2:$B$2047,E$4)))+(AVERAGEIFS('city centre offline'!$L$2:$L$2047,'city centre offline'!$A$2:$A$2047,$A38,'city centre offline'!$B$2:$B$2047,E$4)*AVERAGEIFS('all sales summary'!$I$2:$I$2047,'all sales summary'!$A$2:$A$2047,$A38,'all sales summary'!$B$2:$B$2047,E$4)))</f>
        <v>3.199864204276838E-2</v>
      </c>
      <c r="F38" s="60">
        <f>(AVERAGEIFS('city centre offline'!$L$2:$L$2047,'city centre offline'!$A$2:$A$2047,$A38,'city centre offline'!$B$2:$B$2047,F$4)*AVERAGEIFS('all sales summary'!$I$2:$I$2047,'all sales summary'!$A$2:$A$2047,$A38,'all sales summary'!$B$2:$B$2047,F$4))/((AVERAGEIFS('overall city offline'!$L$2:$L$2047,'overall city offline'!$A$2:$A$2047,$A38,'overall city offline'!$B$2:$B$2047,F$4)*(1-AVERAGEIFS('all sales summary'!$I$2:$I$2047,'all sales summary'!$A$2:$A$2047,$A38,'all sales summary'!$B$2:$B$2047,F$4)))+(AVERAGEIFS('city centre offline'!$L$2:$L$2047,'city centre offline'!$A$2:$A$2047,$A38,'city centre offline'!$B$2:$B$2047,F$4)*AVERAGEIFS('all sales summary'!$I$2:$I$2047,'all sales summary'!$A$2:$A$2047,$A38,'all sales summary'!$B$2:$B$2047,F$4)))</f>
        <v>3.3069600009473205E-2</v>
      </c>
      <c r="G38" s="60">
        <f>(AVERAGEIFS('city centre offline'!$L$2:$L$2047,'city centre offline'!$A$2:$A$2047,$A38,'city centre offline'!$B$2:$B$2047,G$4)*AVERAGEIFS('all sales summary'!$I$2:$I$2047,'all sales summary'!$A$2:$A$2047,$A38,'all sales summary'!$B$2:$B$2047,G$4))/((AVERAGEIFS('overall city offline'!$L$2:$L$2047,'overall city offline'!$A$2:$A$2047,$A38,'overall city offline'!$B$2:$B$2047,G$4)*(1-AVERAGEIFS('all sales summary'!$I$2:$I$2047,'all sales summary'!$A$2:$A$2047,$A38,'all sales summary'!$B$2:$B$2047,G$4)))+(AVERAGEIFS('city centre offline'!$L$2:$L$2047,'city centre offline'!$A$2:$A$2047,$A38,'city centre offline'!$B$2:$B$2047,G$4)*AVERAGEIFS('all sales summary'!$I$2:$I$2047,'all sales summary'!$A$2:$A$2047,$A38,'all sales summary'!$B$2:$B$2047,G$4)))</f>
        <v>3.3491742753193159E-2</v>
      </c>
      <c r="H38" s="60">
        <f>(AVERAGEIFS('city centre offline'!$L$2:$L$2047,'city centre offline'!$A$2:$A$2047,$A38,'city centre offline'!$B$2:$B$2047,H$4)*AVERAGEIFS('all sales summary'!$I$2:$I$2047,'all sales summary'!$A$2:$A$2047,$A38,'all sales summary'!$B$2:$B$2047,H$4))/((AVERAGEIFS('overall city offline'!$L$2:$L$2047,'overall city offline'!$A$2:$A$2047,$A38,'overall city offline'!$B$2:$B$2047,H$4)*(1-AVERAGEIFS('all sales summary'!$I$2:$I$2047,'all sales summary'!$A$2:$A$2047,$A38,'all sales summary'!$B$2:$B$2047,H$4)))+(AVERAGEIFS('city centre offline'!$L$2:$L$2047,'city centre offline'!$A$2:$A$2047,$A38,'city centre offline'!$B$2:$B$2047,H$4)*AVERAGEIFS('all sales summary'!$I$2:$I$2047,'all sales summary'!$A$2:$A$2047,$A38,'all sales summary'!$B$2:$B$2047,H$4)))</f>
        <v>3.3175054501172307E-2</v>
      </c>
      <c r="I38" s="60">
        <f>(AVERAGEIFS('city centre offline'!$L$2:$L$2047,'city centre offline'!$A$2:$A$2047,$A38,'city centre offline'!$B$2:$B$2047,I$4)*AVERAGEIFS('all sales summary'!$I$2:$I$2047,'all sales summary'!$A$2:$A$2047,$A38,'all sales summary'!$B$2:$B$2047,I$4))/((AVERAGEIFS('overall city offline'!$L$2:$L$2047,'overall city offline'!$A$2:$A$2047,$A38,'overall city offline'!$B$2:$B$2047,I$4)*(1-AVERAGEIFS('all sales summary'!$I$2:$I$2047,'all sales summary'!$A$2:$A$2047,$A38,'all sales summary'!$B$2:$B$2047,I$4)))+(AVERAGEIFS('city centre offline'!$L$2:$L$2047,'city centre offline'!$A$2:$A$2047,$A38,'city centre offline'!$B$2:$B$2047,I$4)*AVERAGEIFS('all sales summary'!$I$2:$I$2047,'all sales summary'!$A$2:$A$2047,$A38,'all sales summary'!$B$2:$B$2047,I$4)))</f>
        <v>3.2205358577529479E-2</v>
      </c>
      <c r="J38" s="60">
        <f>(AVERAGEIFS('city centre offline'!$L$2:$L$2047,'city centre offline'!$A$2:$A$2047,$A38,'city centre offline'!$B$2:$B$2047,J$4)*AVERAGEIFS('all sales summary'!$I$2:$I$2047,'all sales summary'!$A$2:$A$2047,$A38,'all sales summary'!$B$2:$B$2047,J$4))/((AVERAGEIFS('overall city offline'!$L$2:$L$2047,'overall city offline'!$A$2:$A$2047,$A38,'overall city offline'!$B$2:$B$2047,J$4)*(1-AVERAGEIFS('all sales summary'!$I$2:$I$2047,'all sales summary'!$A$2:$A$2047,$A38,'all sales summary'!$B$2:$B$2047,J$4)))+(AVERAGEIFS('city centre offline'!$L$2:$L$2047,'city centre offline'!$A$2:$A$2047,$A38,'city centre offline'!$B$2:$B$2047,J$4)*AVERAGEIFS('all sales summary'!$I$2:$I$2047,'all sales summary'!$A$2:$A$2047,$A38,'all sales summary'!$B$2:$B$2047,J$4)))</f>
        <v>3.2860442978530628E-2</v>
      </c>
      <c r="K38" s="60">
        <f>(AVERAGEIFS('city centre offline'!$L$2:$L$2047,'city centre offline'!$A$2:$A$2047,$A38,'city centre offline'!$B$2:$B$2047,K$4)*AVERAGEIFS('all sales summary'!$I$2:$I$2047,'all sales summary'!$A$2:$A$2047,$A38,'all sales summary'!$B$2:$B$2047,K$4))/((AVERAGEIFS('overall city offline'!$L$2:$L$2047,'overall city offline'!$A$2:$A$2047,$A38,'overall city offline'!$B$2:$B$2047,K$4)*(1-AVERAGEIFS('all sales summary'!$I$2:$I$2047,'all sales summary'!$A$2:$A$2047,$A38,'all sales summary'!$B$2:$B$2047,K$4)))+(AVERAGEIFS('city centre offline'!$L$2:$L$2047,'city centre offline'!$A$2:$A$2047,$A38,'city centre offline'!$B$2:$B$2047,K$4)*AVERAGEIFS('all sales summary'!$I$2:$I$2047,'all sales summary'!$A$2:$A$2047,$A38,'all sales summary'!$B$2:$B$2047,K$4)))</f>
        <v>3.4330446380892908E-2</v>
      </c>
      <c r="L38" s="60">
        <f>(AVERAGEIFS('city centre offline'!$L$2:$L$2047,'city centre offline'!$A$2:$A$2047,$A38,'city centre offline'!$B$2:$B$2047,L$4)*AVERAGEIFS('all sales summary'!$I$2:$I$2047,'all sales summary'!$A$2:$A$2047,$A38,'all sales summary'!$B$2:$B$2047,L$4))/((AVERAGEIFS('overall city offline'!$L$2:$L$2047,'overall city offline'!$A$2:$A$2047,$A38,'overall city offline'!$B$2:$B$2047,L$4)*(1-AVERAGEIFS('all sales summary'!$I$2:$I$2047,'all sales summary'!$A$2:$A$2047,$A38,'all sales summary'!$B$2:$B$2047,L$4)))+(AVERAGEIFS('city centre offline'!$L$2:$L$2047,'city centre offline'!$A$2:$A$2047,$A38,'city centre offline'!$B$2:$B$2047,L$4)*AVERAGEIFS('all sales summary'!$I$2:$I$2047,'all sales summary'!$A$2:$A$2047,$A38,'all sales summary'!$B$2:$B$2047,L$4)))</f>
        <v>3.3082317430160942E-2</v>
      </c>
      <c r="M38" s="60">
        <f>(AVERAGEIFS('city centre offline'!$L$2:$L$2047,'city centre offline'!$A$2:$A$2047,$A38,'city centre offline'!$B$2:$B$2047,M$4)*AVERAGEIFS('all sales summary'!$I$2:$I$2047,'all sales summary'!$A$2:$A$2047,$A38,'all sales summary'!$B$2:$B$2047,M$4))/((AVERAGEIFS('overall city offline'!$L$2:$L$2047,'overall city offline'!$A$2:$A$2047,$A38,'overall city offline'!$B$2:$B$2047,M$4)*(1-AVERAGEIFS('all sales summary'!$I$2:$I$2047,'all sales summary'!$A$2:$A$2047,$A38,'all sales summary'!$B$2:$B$2047,M$4)))+(AVERAGEIFS('city centre offline'!$L$2:$L$2047,'city centre offline'!$A$2:$A$2047,$A38,'city centre offline'!$B$2:$B$2047,M$4)*AVERAGEIFS('all sales summary'!$I$2:$I$2047,'all sales summary'!$A$2:$A$2047,$A38,'all sales summary'!$B$2:$B$2047,M$4)))</f>
        <v>2.8013740155939802E-2</v>
      </c>
      <c r="N38" s="60">
        <f>(AVERAGEIFS('city centre offline'!$L$2:$L$2047,'city centre offline'!$A$2:$A$2047,$A38,'city centre offline'!$B$2:$B$2047,N$4)*AVERAGEIFS('all sales summary'!$I$2:$I$2047,'all sales summary'!$A$2:$A$2047,$A38,'all sales summary'!$B$2:$B$2047,N$4))/((AVERAGEIFS('overall city offline'!$L$2:$L$2047,'overall city offline'!$A$2:$A$2047,$A38,'overall city offline'!$B$2:$B$2047,N$4)*(1-AVERAGEIFS('all sales summary'!$I$2:$I$2047,'all sales summary'!$A$2:$A$2047,$A38,'all sales summary'!$B$2:$B$2047,N$4)))+(AVERAGEIFS('city centre offline'!$L$2:$L$2047,'city centre offline'!$A$2:$A$2047,$A38,'city centre offline'!$B$2:$B$2047,N$4)*AVERAGEIFS('all sales summary'!$I$2:$I$2047,'all sales summary'!$A$2:$A$2047,$A38,'all sales summary'!$B$2:$B$2047,N$4)))</f>
        <v>3.3355662011203595E-2</v>
      </c>
      <c r="O38" s="60">
        <f>(AVERAGEIFS('city centre offline'!$L$2:$L$2047,'city centre offline'!$A$2:$A$2047,$A38,'city centre offline'!$B$2:$B$2047,O$4)*AVERAGEIFS('all sales summary'!$I$2:$I$2047,'all sales summary'!$A$2:$A$2047,$A38,'all sales summary'!$B$2:$B$2047,O$4))/((AVERAGEIFS('overall city offline'!$L$2:$L$2047,'overall city offline'!$A$2:$A$2047,$A38,'overall city offline'!$B$2:$B$2047,O$4)*(1-AVERAGEIFS('all sales summary'!$I$2:$I$2047,'all sales summary'!$A$2:$A$2047,$A38,'all sales summary'!$B$2:$B$2047,O$4)))+(AVERAGEIFS('city centre offline'!$L$2:$L$2047,'city centre offline'!$A$2:$A$2047,$A38,'city centre offline'!$B$2:$B$2047,O$4)*AVERAGEIFS('all sales summary'!$I$2:$I$2047,'all sales summary'!$A$2:$A$2047,$A38,'all sales summary'!$B$2:$B$2047,O$4)))</f>
        <v>3.3444147224688733E-2</v>
      </c>
      <c r="P38" s="60">
        <f>(AVERAGEIFS('city centre offline'!$L$2:$L$2047,'city centre offline'!$A$2:$A$2047,$A38,'city centre offline'!$B$2:$B$2047,P$4)*AVERAGEIFS('all sales summary'!$I$2:$I$2047,'all sales summary'!$A$2:$A$2047,$A38,'all sales summary'!$B$2:$B$2047,P$4))/((AVERAGEIFS('overall city offline'!$L$2:$L$2047,'overall city offline'!$A$2:$A$2047,$A38,'overall city offline'!$B$2:$B$2047,P$4)*(1-AVERAGEIFS('all sales summary'!$I$2:$I$2047,'all sales summary'!$A$2:$A$2047,$A38,'all sales summary'!$B$2:$B$2047,P$4)))+(AVERAGEIFS('city centre offline'!$L$2:$L$2047,'city centre offline'!$A$2:$A$2047,$A38,'city centre offline'!$B$2:$B$2047,P$4)*AVERAGEIFS('all sales summary'!$I$2:$I$2047,'all sales summary'!$A$2:$A$2047,$A38,'all sales summary'!$B$2:$B$2047,P$4)))</f>
        <v>2.5172899915951646E-2</v>
      </c>
      <c r="Q38" s="60">
        <f>(AVERAGEIFS('city centre offline'!$L$2:$L$2047,'city centre offline'!$A$2:$A$2047,$A38,'city centre offline'!$B$2:$B$2047,Q$4)*AVERAGEIFS('all sales summary'!$I$2:$I$2047,'all sales summary'!$A$2:$A$2047,$A38,'all sales summary'!$B$2:$B$2047,Q$4))/((AVERAGEIFS('overall city offline'!$L$2:$L$2047,'overall city offline'!$A$2:$A$2047,$A38,'overall city offline'!$B$2:$B$2047,Q$4)*(1-AVERAGEIFS('all sales summary'!$I$2:$I$2047,'all sales summary'!$A$2:$A$2047,$A38,'all sales summary'!$B$2:$B$2047,Q$4)))+(AVERAGEIFS('city centre offline'!$L$2:$L$2047,'city centre offline'!$A$2:$A$2047,$A38,'city centre offline'!$B$2:$B$2047,Q$4)*AVERAGEIFS('all sales summary'!$I$2:$I$2047,'all sales summary'!$A$2:$A$2047,$A38,'all sales summary'!$B$2:$B$2047,Q$4)))</f>
        <v>1.5504837715446791E-2</v>
      </c>
      <c r="R38" s="60">
        <f>(AVERAGEIFS('city centre offline'!$L$2:$L$2047,'city centre offline'!$A$2:$A$2047,$A38,'city centre offline'!$B$2:$B$2047,R$4)*AVERAGEIFS('all sales summary'!$I$2:$I$2047,'all sales summary'!$A$2:$A$2047,$A38,'all sales summary'!$B$2:$B$2047,R$4))/((AVERAGEIFS('overall city offline'!$L$2:$L$2047,'overall city offline'!$A$2:$A$2047,$A38,'overall city offline'!$B$2:$B$2047,R$4)*(1-AVERAGEIFS('all sales summary'!$I$2:$I$2047,'all sales summary'!$A$2:$A$2047,$A38,'all sales summary'!$B$2:$B$2047,R$4)))+(AVERAGEIFS('city centre offline'!$L$2:$L$2047,'city centre offline'!$A$2:$A$2047,$A38,'city centre offline'!$B$2:$B$2047,R$4)*AVERAGEIFS('all sales summary'!$I$2:$I$2047,'all sales summary'!$A$2:$A$2047,$A38,'all sales summary'!$B$2:$B$2047,R$4)))</f>
        <v>1.5917404528381654E-2</v>
      </c>
      <c r="S38" s="60">
        <f>(AVERAGEIFS('city centre offline'!$L$2:$L$2047,'city centre offline'!$A$2:$A$2047,$A38,'city centre offline'!$B$2:$B$2047,S$4)*AVERAGEIFS('all sales summary'!$I$2:$I$2047,'all sales summary'!$A$2:$A$2047,$A38,'all sales summary'!$B$2:$B$2047,S$4))/((AVERAGEIFS('overall city offline'!$L$2:$L$2047,'overall city offline'!$A$2:$A$2047,$A38,'overall city offline'!$B$2:$B$2047,S$4)*(1-AVERAGEIFS('all sales summary'!$I$2:$I$2047,'all sales summary'!$A$2:$A$2047,$A38,'all sales summary'!$B$2:$B$2047,S$4)))+(AVERAGEIFS('city centre offline'!$L$2:$L$2047,'city centre offline'!$A$2:$A$2047,$A38,'city centre offline'!$B$2:$B$2047,S$4)*AVERAGEIFS('all sales summary'!$I$2:$I$2047,'all sales summary'!$A$2:$A$2047,$A38,'all sales summary'!$B$2:$B$2047,S$4)))</f>
        <v>1.7633331682052528E-2</v>
      </c>
      <c r="T38" s="60">
        <f>(AVERAGEIFS('city centre offline'!$L$2:$L$2047,'city centre offline'!$A$2:$A$2047,$A38,'city centre offline'!$B$2:$B$2047,T$4)*AVERAGEIFS('all sales summary'!$I$2:$I$2047,'all sales summary'!$A$2:$A$2047,$A38,'all sales summary'!$B$2:$B$2047,T$4))/((AVERAGEIFS('overall city offline'!$L$2:$L$2047,'overall city offline'!$A$2:$A$2047,$A38,'overall city offline'!$B$2:$B$2047,T$4)*(1-AVERAGEIFS('all sales summary'!$I$2:$I$2047,'all sales summary'!$A$2:$A$2047,$A38,'all sales summary'!$B$2:$B$2047,T$4)))+(AVERAGEIFS('city centre offline'!$L$2:$L$2047,'city centre offline'!$A$2:$A$2047,$A38,'city centre offline'!$B$2:$B$2047,T$4)*AVERAGEIFS('all sales summary'!$I$2:$I$2047,'all sales summary'!$A$2:$A$2047,$A38,'all sales summary'!$B$2:$B$2047,T$4)))</f>
        <v>2.0355030814419781E-2</v>
      </c>
      <c r="U38" s="60">
        <f>(AVERAGEIFS('city centre offline'!$L$2:$L$2047,'city centre offline'!$A$2:$A$2047,$A38,'city centre offline'!$B$2:$B$2047,U$4)*AVERAGEIFS('all sales summary'!$I$2:$I$2047,'all sales summary'!$A$2:$A$2047,$A38,'all sales summary'!$B$2:$B$2047,U$4))/((AVERAGEIFS('overall city offline'!$L$2:$L$2047,'overall city offline'!$A$2:$A$2047,$A38,'overall city offline'!$B$2:$B$2047,U$4)*(1-AVERAGEIFS('all sales summary'!$I$2:$I$2047,'all sales summary'!$A$2:$A$2047,$A38,'all sales summary'!$B$2:$B$2047,U$4)))+(AVERAGEIFS('city centre offline'!$L$2:$L$2047,'city centre offline'!$A$2:$A$2047,$A38,'city centre offline'!$B$2:$B$2047,U$4)*AVERAGEIFS('all sales summary'!$I$2:$I$2047,'all sales summary'!$A$2:$A$2047,$A38,'all sales summary'!$B$2:$B$2047,U$4)))</f>
        <v>2.169725351329475E-2</v>
      </c>
      <c r="V38" s="60">
        <f>(AVERAGEIFS('city centre offline'!$L$2:$L$2047,'city centre offline'!$A$2:$A$2047,$A38,'city centre offline'!$B$2:$B$2047,V$4)*AVERAGEIFS('all sales summary'!$I$2:$I$2047,'all sales summary'!$A$2:$A$2047,$A38,'all sales summary'!$B$2:$B$2047,V$4))/((AVERAGEIFS('overall city offline'!$L$2:$L$2047,'overall city offline'!$A$2:$A$2047,$A38,'overall city offline'!$B$2:$B$2047,V$4)*(1-AVERAGEIFS('all sales summary'!$I$2:$I$2047,'all sales summary'!$A$2:$A$2047,$A38,'all sales summary'!$B$2:$B$2047,V$4)))+(AVERAGEIFS('city centre offline'!$L$2:$L$2047,'city centre offline'!$A$2:$A$2047,$A38,'city centre offline'!$B$2:$B$2047,V$4)*AVERAGEIFS('all sales summary'!$I$2:$I$2047,'all sales summary'!$A$2:$A$2047,$A38,'all sales summary'!$B$2:$B$2047,V$4)))</f>
        <v>2.3372563843872974E-2</v>
      </c>
      <c r="W38" s="60">
        <f>(AVERAGEIFS('city centre offline'!$L$2:$L$2047,'city centre offline'!$A$2:$A$2047,$A38,'city centre offline'!$B$2:$B$2047,W$4)*AVERAGEIFS('all sales summary'!$I$2:$I$2047,'all sales summary'!$A$2:$A$2047,$A38,'all sales summary'!$B$2:$B$2047,W$4))/((AVERAGEIFS('overall city offline'!$L$2:$L$2047,'overall city offline'!$A$2:$A$2047,$A38,'overall city offline'!$B$2:$B$2047,W$4)*(1-AVERAGEIFS('all sales summary'!$I$2:$I$2047,'all sales summary'!$A$2:$A$2047,$A38,'all sales summary'!$B$2:$B$2047,W$4)))+(AVERAGEIFS('city centre offline'!$L$2:$L$2047,'city centre offline'!$A$2:$A$2047,$A38,'city centre offline'!$B$2:$B$2047,W$4)*AVERAGEIFS('all sales summary'!$I$2:$I$2047,'all sales summary'!$A$2:$A$2047,$A38,'all sales summary'!$B$2:$B$2047,W$4)))</f>
        <v>2.2425598230451857E-2</v>
      </c>
      <c r="X38" s="60">
        <f>(AVERAGEIFS('city centre offline'!$L$2:$L$2047,'city centre offline'!$A$2:$A$2047,$A38,'city centre offline'!$B$2:$B$2047,X$4)*AVERAGEIFS('all sales summary'!$I$2:$I$2047,'all sales summary'!$A$2:$A$2047,$A38,'all sales summary'!$B$2:$B$2047,X$4))/((AVERAGEIFS('overall city offline'!$L$2:$L$2047,'overall city offline'!$A$2:$A$2047,$A38,'overall city offline'!$B$2:$B$2047,X$4)*(1-AVERAGEIFS('all sales summary'!$I$2:$I$2047,'all sales summary'!$A$2:$A$2047,$A38,'all sales summary'!$B$2:$B$2047,X$4)))+(AVERAGEIFS('city centre offline'!$L$2:$L$2047,'city centre offline'!$A$2:$A$2047,$A38,'city centre offline'!$B$2:$B$2047,X$4)*AVERAGEIFS('all sales summary'!$I$2:$I$2047,'all sales summary'!$A$2:$A$2047,$A38,'all sales summary'!$B$2:$B$2047,X$4)))</f>
        <v>1.9043725686786576E-2</v>
      </c>
      <c r="Y38" s="60">
        <f>(AVERAGEIFS('city centre offline'!$L$2:$L$2047,'city centre offline'!$A$2:$A$2047,$A38,'city centre offline'!$B$2:$B$2047,Y$4)*AVERAGEIFS('all sales summary'!$I$2:$I$2047,'all sales summary'!$A$2:$A$2047,$A38,'all sales summary'!$B$2:$B$2047,Y$4))/((AVERAGEIFS('overall city offline'!$L$2:$L$2047,'overall city offline'!$A$2:$A$2047,$A38,'overall city offline'!$B$2:$B$2047,Y$4)*(1-AVERAGEIFS('all sales summary'!$I$2:$I$2047,'all sales summary'!$A$2:$A$2047,$A38,'all sales summary'!$B$2:$B$2047,Y$4)))+(AVERAGEIFS('city centre offline'!$L$2:$L$2047,'city centre offline'!$A$2:$A$2047,$A38,'city centre offline'!$B$2:$B$2047,Y$4)*AVERAGEIFS('all sales summary'!$I$2:$I$2047,'all sales summary'!$A$2:$A$2047,$A38,'all sales summary'!$B$2:$B$2047,Y$4)))</f>
        <v>1.7932419936130619E-2</v>
      </c>
      <c r="Z38" s="60">
        <f>(AVERAGEIFS('city centre offline'!$L$2:$L$2047,'city centre offline'!$A$2:$A$2047,$A38,'city centre offline'!$B$2:$B$2047,Z$4)*AVERAGEIFS('all sales summary'!$I$2:$I$2047,'all sales summary'!$A$2:$A$2047,$A38,'all sales summary'!$B$2:$B$2047,Z$4))/((AVERAGEIFS('overall city offline'!$L$2:$L$2047,'overall city offline'!$A$2:$A$2047,$A38,'overall city offline'!$B$2:$B$2047,Z$4)*(1-AVERAGEIFS('all sales summary'!$I$2:$I$2047,'all sales summary'!$A$2:$A$2047,$A38,'all sales summary'!$B$2:$B$2047,Z$4)))+(AVERAGEIFS('city centre offline'!$L$2:$L$2047,'city centre offline'!$A$2:$A$2047,$A38,'city centre offline'!$B$2:$B$2047,Z$4)*AVERAGEIFS('all sales summary'!$I$2:$I$2047,'all sales summary'!$A$2:$A$2047,$A38,'all sales summary'!$B$2:$B$2047,Z$4)))</f>
        <v>1.7785613685573486E-2</v>
      </c>
      <c r="AA38" s="60">
        <f>(AVERAGEIFS('city centre offline'!$L$2:$L$2047,'city centre offline'!$A$2:$A$2047,$A38,'city centre offline'!$B$2:$B$2047,AA$4)*AVERAGEIFS('all sales summary'!$I$2:$I$2047,'all sales summary'!$A$2:$A$2047,$A38,'all sales summary'!$B$2:$B$2047,AA$4))/((AVERAGEIFS('overall city offline'!$L$2:$L$2047,'overall city offline'!$A$2:$A$2047,$A38,'overall city offline'!$B$2:$B$2047,AA$4)*(1-AVERAGEIFS('all sales summary'!$I$2:$I$2047,'all sales summary'!$A$2:$A$2047,$A38,'all sales summary'!$B$2:$B$2047,AA$4)))+(AVERAGEIFS('city centre offline'!$L$2:$L$2047,'city centre offline'!$A$2:$A$2047,$A38,'city centre offline'!$B$2:$B$2047,AA$4)*AVERAGEIFS('all sales summary'!$I$2:$I$2047,'all sales summary'!$A$2:$A$2047,$A38,'all sales summary'!$B$2:$B$2047,AA$4)))</f>
        <v>1.8983992319729814E-2</v>
      </c>
      <c r="AB38" s="60">
        <f>(AVERAGEIFS('city centre offline'!$L$2:$L$2047,'city centre offline'!$A$2:$A$2047,$A38,'city centre offline'!$B$2:$B$2047,AB$4)*AVERAGEIFS('all sales summary'!$I$2:$I$2047,'all sales summary'!$A$2:$A$2047,$A38,'all sales summary'!$B$2:$B$2047,AB$4))/((AVERAGEIFS('overall city offline'!$L$2:$L$2047,'overall city offline'!$A$2:$A$2047,$A38,'overall city offline'!$B$2:$B$2047,AB$4)*(1-AVERAGEIFS('all sales summary'!$I$2:$I$2047,'all sales summary'!$A$2:$A$2047,$A38,'all sales summary'!$B$2:$B$2047,AB$4)))+(AVERAGEIFS('city centre offline'!$L$2:$L$2047,'city centre offline'!$A$2:$A$2047,$A38,'city centre offline'!$B$2:$B$2047,AB$4)*AVERAGEIFS('all sales summary'!$I$2:$I$2047,'all sales summary'!$A$2:$A$2047,$A38,'all sales summary'!$B$2:$B$2047,AB$4)))</f>
        <v>1.9117755869548936E-2</v>
      </c>
      <c r="AC38" s="60">
        <f>(AVERAGEIFS('city centre offline'!$L$2:$L$2047,'city centre offline'!$A$2:$A$2047,$A38,'city centre offline'!$B$2:$B$2047,AC$4)*AVERAGEIFS('all sales summary'!$I$2:$I$2047,'all sales summary'!$A$2:$A$2047,$A38,'all sales summary'!$B$2:$B$2047,AC$4))/((AVERAGEIFS('overall city offline'!$L$2:$L$2047,'overall city offline'!$A$2:$A$2047,$A38,'overall city offline'!$B$2:$B$2047,AC$4)*(1-AVERAGEIFS('all sales summary'!$I$2:$I$2047,'all sales summary'!$A$2:$A$2047,$A38,'all sales summary'!$B$2:$B$2047,AC$4)))+(AVERAGEIFS('city centre offline'!$L$2:$L$2047,'city centre offline'!$A$2:$A$2047,$A38,'city centre offline'!$B$2:$B$2047,AC$4)*AVERAGEIFS('all sales summary'!$I$2:$I$2047,'all sales summary'!$A$2:$A$2047,$A38,'all sales summary'!$B$2:$B$2047,AC$4)))</f>
        <v>2.1934781397519656E-2</v>
      </c>
      <c r="AD38" s="60">
        <f>(AVERAGEIFS('city centre offline'!$L$2:$L$2047,'city centre offline'!$A$2:$A$2047,$A38,'city centre offline'!$B$2:$B$2047,AD$4)*AVERAGEIFS('all sales summary'!$I$2:$I$2047,'all sales summary'!$A$2:$A$2047,$A38,'all sales summary'!$B$2:$B$2047,AD$4))/((AVERAGEIFS('overall city offline'!$L$2:$L$2047,'overall city offline'!$A$2:$A$2047,$A38,'overall city offline'!$B$2:$B$2047,AD$4)*(1-AVERAGEIFS('all sales summary'!$I$2:$I$2047,'all sales summary'!$A$2:$A$2047,$A38,'all sales summary'!$B$2:$B$2047,AD$4)))+(AVERAGEIFS('city centre offline'!$L$2:$L$2047,'city centre offline'!$A$2:$A$2047,$A38,'city centre offline'!$B$2:$B$2047,AD$4)*AVERAGEIFS('all sales summary'!$I$2:$I$2047,'all sales summary'!$A$2:$A$2047,$A38,'all sales summary'!$B$2:$B$2047,AD$4)))</f>
        <v>2.4793554104064506E-2</v>
      </c>
      <c r="AE38" s="60">
        <f>(AVERAGEIFS('city centre offline'!$L$2:$L$2047,'city centre offline'!$A$2:$A$2047,$A38,'city centre offline'!$B$2:$B$2047,AE$4)*AVERAGEIFS('all sales summary'!$I$2:$I$2047,'all sales summary'!$A$2:$A$2047,$A38,'all sales summary'!$B$2:$B$2047,AE$4))/((AVERAGEIFS('overall city offline'!$L$2:$L$2047,'overall city offline'!$A$2:$A$2047,$A38,'overall city offline'!$B$2:$B$2047,AE$4)*(1-AVERAGEIFS('all sales summary'!$I$2:$I$2047,'all sales summary'!$A$2:$A$2047,$A38,'all sales summary'!$B$2:$B$2047,AE$4)))+(AVERAGEIFS('city centre offline'!$L$2:$L$2047,'city centre offline'!$A$2:$A$2047,$A38,'city centre offline'!$B$2:$B$2047,AE$4)*AVERAGEIFS('all sales summary'!$I$2:$I$2047,'all sales summary'!$A$2:$A$2047,$A38,'all sales summary'!$B$2:$B$2047,AE$4)))</f>
        <v>2.5279837706789612E-2</v>
      </c>
      <c r="AF38" s="60">
        <f>(AVERAGEIFS('city centre offline'!$L$2:$L$2047,'city centre offline'!$A$2:$A$2047,$A38,'city centre offline'!$B$2:$B$2047,AF$4)*AVERAGEIFS('all sales summary'!$I$2:$I$2047,'all sales summary'!$A$2:$A$2047,$A38,'all sales summary'!$B$2:$B$2047,AF$4))/((AVERAGEIFS('overall city offline'!$L$2:$L$2047,'overall city offline'!$A$2:$A$2047,$A38,'overall city offline'!$B$2:$B$2047,AF$4)*(1-AVERAGEIFS('all sales summary'!$I$2:$I$2047,'all sales summary'!$A$2:$A$2047,$A38,'all sales summary'!$B$2:$B$2047,AF$4)))+(AVERAGEIFS('city centre offline'!$L$2:$L$2047,'city centre offline'!$A$2:$A$2047,$A38,'city centre offline'!$B$2:$B$2047,AF$4)*AVERAGEIFS('all sales summary'!$I$2:$I$2047,'all sales summary'!$A$2:$A$2047,$A38,'all sales summary'!$B$2:$B$2047,AF$4)))</f>
        <v>2.5437482302892941E-2</v>
      </c>
      <c r="AG38" s="60">
        <f>(AVERAGEIFS('city centre offline'!$L$2:$L$2047,'city centre offline'!$A$2:$A$2047,$A38,'city centre offline'!$B$2:$B$2047,AG$4)*AVERAGEIFS('all sales summary'!$I$2:$I$2047,'all sales summary'!$A$2:$A$2047,$A38,'all sales summary'!$B$2:$B$2047,AG$4))/((AVERAGEIFS('overall city offline'!$L$2:$L$2047,'overall city offline'!$A$2:$A$2047,$A38,'overall city offline'!$B$2:$B$2047,AG$4)*(1-AVERAGEIFS('all sales summary'!$I$2:$I$2047,'all sales summary'!$A$2:$A$2047,$A38,'all sales summary'!$B$2:$B$2047,AG$4)))+(AVERAGEIFS('city centre offline'!$L$2:$L$2047,'city centre offline'!$A$2:$A$2047,$A38,'city centre offline'!$B$2:$B$2047,AG$4)*AVERAGEIFS('all sales summary'!$I$2:$I$2047,'all sales summary'!$A$2:$A$2047,$A38,'all sales summary'!$B$2:$B$2047,AG$4)))</f>
        <v>2.8008736718672565E-2</v>
      </c>
      <c r="AH38" s="60">
        <f>(AVERAGEIFS('city centre offline'!$L$2:$L$2047,'city centre offline'!$A$2:$A$2047,$A38,'city centre offline'!$B$2:$B$2047,AH$4)*AVERAGEIFS('all sales summary'!$I$2:$I$2047,'all sales summary'!$A$2:$A$2047,$A38,'all sales summary'!$B$2:$B$2047,AH$4))/((AVERAGEIFS('overall city offline'!$L$2:$L$2047,'overall city offline'!$A$2:$A$2047,$A38,'overall city offline'!$B$2:$B$2047,AH$4)*(1-AVERAGEIFS('all sales summary'!$I$2:$I$2047,'all sales summary'!$A$2:$A$2047,$A38,'all sales summary'!$B$2:$B$2047,AH$4)))+(AVERAGEIFS('city centre offline'!$L$2:$L$2047,'city centre offline'!$A$2:$A$2047,$A38,'city centre offline'!$B$2:$B$2047,AH$4)*AVERAGEIFS('all sales summary'!$I$2:$I$2047,'all sales summary'!$A$2:$A$2047,$A38,'all sales summary'!$B$2:$B$2047,AH$4)))</f>
        <v>2.9963464261867093E-2</v>
      </c>
    </row>
    <row r="39" spans="1:34" x14ac:dyDescent="0.3">
      <c r="A39" t="s">
        <v>41</v>
      </c>
      <c r="B39" s="60">
        <f>(AVERAGEIFS('city centre offline'!$L$2:$L$2047,'city centre offline'!$A$2:$A$2047,$A39,'city centre offline'!$B$2:$B$2047,B$4)*AVERAGEIFS('all sales summary'!$I$2:$I$2047,'all sales summary'!$A$2:$A$2047,$A39,'all sales summary'!$B$2:$B$2047,B$4))/((AVERAGEIFS('overall city offline'!$L$2:$L$2047,'overall city offline'!$A$2:$A$2047,$A39,'overall city offline'!$B$2:$B$2047,B$4)*(1-AVERAGEIFS('all sales summary'!$I$2:$I$2047,'all sales summary'!$A$2:$A$2047,$A39,'all sales summary'!$B$2:$B$2047,B$4)))+(AVERAGEIFS('city centre offline'!$L$2:$L$2047,'city centre offline'!$A$2:$A$2047,$A39,'city centre offline'!$B$2:$B$2047,B$4)*AVERAGEIFS('all sales summary'!$I$2:$I$2047,'all sales summary'!$A$2:$A$2047,$A39,'all sales summary'!$B$2:$B$2047,B$4)))</f>
        <v>7.7104291363915847E-2</v>
      </c>
      <c r="C39" s="60">
        <f>(AVERAGEIFS('city centre offline'!$L$2:$L$2047,'city centre offline'!$A$2:$A$2047,$A39,'city centre offline'!$B$2:$B$2047,C$4)*AVERAGEIFS('all sales summary'!$I$2:$I$2047,'all sales summary'!$A$2:$A$2047,$A39,'all sales summary'!$B$2:$B$2047,C$4))/((AVERAGEIFS('overall city offline'!$L$2:$L$2047,'overall city offline'!$A$2:$A$2047,$A39,'overall city offline'!$B$2:$B$2047,C$4)*(1-AVERAGEIFS('all sales summary'!$I$2:$I$2047,'all sales summary'!$A$2:$A$2047,$A39,'all sales summary'!$B$2:$B$2047,C$4)))+(AVERAGEIFS('city centre offline'!$L$2:$L$2047,'city centre offline'!$A$2:$A$2047,$A39,'city centre offline'!$B$2:$B$2047,C$4)*AVERAGEIFS('all sales summary'!$I$2:$I$2047,'all sales summary'!$A$2:$A$2047,$A39,'all sales summary'!$B$2:$B$2047,C$4)))</f>
        <v>7.5335154014523537E-2</v>
      </c>
      <c r="D39" s="60">
        <f>(AVERAGEIFS('city centre offline'!$L$2:$L$2047,'city centre offline'!$A$2:$A$2047,$A39,'city centre offline'!$B$2:$B$2047,D$4)*AVERAGEIFS('all sales summary'!$I$2:$I$2047,'all sales summary'!$A$2:$A$2047,$A39,'all sales summary'!$B$2:$B$2047,D$4))/((AVERAGEIFS('overall city offline'!$L$2:$L$2047,'overall city offline'!$A$2:$A$2047,$A39,'overall city offline'!$B$2:$B$2047,D$4)*(1-AVERAGEIFS('all sales summary'!$I$2:$I$2047,'all sales summary'!$A$2:$A$2047,$A39,'all sales summary'!$B$2:$B$2047,D$4)))+(AVERAGEIFS('city centre offline'!$L$2:$L$2047,'city centre offline'!$A$2:$A$2047,$A39,'city centre offline'!$B$2:$B$2047,D$4)*AVERAGEIFS('all sales summary'!$I$2:$I$2047,'all sales summary'!$A$2:$A$2047,$A39,'all sales summary'!$B$2:$B$2047,D$4)))</f>
        <v>7.4947534573093E-2</v>
      </c>
      <c r="E39" s="60">
        <f>(AVERAGEIFS('city centre offline'!$L$2:$L$2047,'city centre offline'!$A$2:$A$2047,$A39,'city centre offline'!$B$2:$B$2047,E$4)*AVERAGEIFS('all sales summary'!$I$2:$I$2047,'all sales summary'!$A$2:$A$2047,$A39,'all sales summary'!$B$2:$B$2047,E$4))/((AVERAGEIFS('overall city offline'!$L$2:$L$2047,'overall city offline'!$A$2:$A$2047,$A39,'overall city offline'!$B$2:$B$2047,E$4)*(1-AVERAGEIFS('all sales summary'!$I$2:$I$2047,'all sales summary'!$A$2:$A$2047,$A39,'all sales summary'!$B$2:$B$2047,E$4)))+(AVERAGEIFS('city centre offline'!$L$2:$L$2047,'city centre offline'!$A$2:$A$2047,$A39,'city centre offline'!$B$2:$B$2047,E$4)*AVERAGEIFS('all sales summary'!$I$2:$I$2047,'all sales summary'!$A$2:$A$2047,$A39,'all sales summary'!$B$2:$B$2047,E$4)))</f>
        <v>7.4167478112516769E-2</v>
      </c>
      <c r="F39" s="60">
        <f>(AVERAGEIFS('city centre offline'!$L$2:$L$2047,'city centre offline'!$A$2:$A$2047,$A39,'city centre offline'!$B$2:$B$2047,F$4)*AVERAGEIFS('all sales summary'!$I$2:$I$2047,'all sales summary'!$A$2:$A$2047,$A39,'all sales summary'!$B$2:$B$2047,F$4))/((AVERAGEIFS('overall city offline'!$L$2:$L$2047,'overall city offline'!$A$2:$A$2047,$A39,'overall city offline'!$B$2:$B$2047,F$4)*(1-AVERAGEIFS('all sales summary'!$I$2:$I$2047,'all sales summary'!$A$2:$A$2047,$A39,'all sales summary'!$B$2:$B$2047,F$4)))+(AVERAGEIFS('city centre offline'!$L$2:$L$2047,'city centre offline'!$A$2:$A$2047,$A39,'city centre offline'!$B$2:$B$2047,F$4)*AVERAGEIFS('all sales summary'!$I$2:$I$2047,'all sales summary'!$A$2:$A$2047,$A39,'all sales summary'!$B$2:$B$2047,F$4)))</f>
        <v>7.4874660523502667E-2</v>
      </c>
      <c r="G39" s="60">
        <f>(AVERAGEIFS('city centre offline'!$L$2:$L$2047,'city centre offline'!$A$2:$A$2047,$A39,'city centre offline'!$B$2:$B$2047,G$4)*AVERAGEIFS('all sales summary'!$I$2:$I$2047,'all sales summary'!$A$2:$A$2047,$A39,'all sales summary'!$B$2:$B$2047,G$4))/((AVERAGEIFS('overall city offline'!$L$2:$L$2047,'overall city offline'!$A$2:$A$2047,$A39,'overall city offline'!$B$2:$B$2047,G$4)*(1-AVERAGEIFS('all sales summary'!$I$2:$I$2047,'all sales summary'!$A$2:$A$2047,$A39,'all sales summary'!$B$2:$B$2047,G$4)))+(AVERAGEIFS('city centre offline'!$L$2:$L$2047,'city centre offline'!$A$2:$A$2047,$A39,'city centre offline'!$B$2:$B$2047,G$4)*AVERAGEIFS('all sales summary'!$I$2:$I$2047,'all sales summary'!$A$2:$A$2047,$A39,'all sales summary'!$B$2:$B$2047,G$4)))</f>
        <v>7.5676107472857329E-2</v>
      </c>
      <c r="H39" s="60">
        <f>(AVERAGEIFS('city centre offline'!$L$2:$L$2047,'city centre offline'!$A$2:$A$2047,$A39,'city centre offline'!$B$2:$B$2047,H$4)*AVERAGEIFS('all sales summary'!$I$2:$I$2047,'all sales summary'!$A$2:$A$2047,$A39,'all sales summary'!$B$2:$B$2047,H$4))/((AVERAGEIFS('overall city offline'!$L$2:$L$2047,'overall city offline'!$A$2:$A$2047,$A39,'overall city offline'!$B$2:$B$2047,H$4)*(1-AVERAGEIFS('all sales summary'!$I$2:$I$2047,'all sales summary'!$A$2:$A$2047,$A39,'all sales summary'!$B$2:$B$2047,H$4)))+(AVERAGEIFS('city centre offline'!$L$2:$L$2047,'city centre offline'!$A$2:$A$2047,$A39,'city centre offline'!$B$2:$B$2047,H$4)*AVERAGEIFS('all sales summary'!$I$2:$I$2047,'all sales summary'!$A$2:$A$2047,$A39,'all sales summary'!$B$2:$B$2047,H$4)))</f>
        <v>7.4681920918395234E-2</v>
      </c>
      <c r="I39" s="60">
        <f>(AVERAGEIFS('city centre offline'!$L$2:$L$2047,'city centre offline'!$A$2:$A$2047,$A39,'city centre offline'!$B$2:$B$2047,I$4)*AVERAGEIFS('all sales summary'!$I$2:$I$2047,'all sales summary'!$A$2:$A$2047,$A39,'all sales summary'!$B$2:$B$2047,I$4))/((AVERAGEIFS('overall city offline'!$L$2:$L$2047,'overall city offline'!$A$2:$A$2047,$A39,'overall city offline'!$B$2:$B$2047,I$4)*(1-AVERAGEIFS('all sales summary'!$I$2:$I$2047,'all sales summary'!$A$2:$A$2047,$A39,'all sales summary'!$B$2:$B$2047,I$4)))+(AVERAGEIFS('city centre offline'!$L$2:$L$2047,'city centre offline'!$A$2:$A$2047,$A39,'city centre offline'!$B$2:$B$2047,I$4)*AVERAGEIFS('all sales summary'!$I$2:$I$2047,'all sales summary'!$A$2:$A$2047,$A39,'all sales summary'!$B$2:$B$2047,I$4)))</f>
        <v>7.6067553465904478E-2</v>
      </c>
      <c r="J39" s="60">
        <f>(AVERAGEIFS('city centre offline'!$L$2:$L$2047,'city centre offline'!$A$2:$A$2047,$A39,'city centre offline'!$B$2:$B$2047,J$4)*AVERAGEIFS('all sales summary'!$I$2:$I$2047,'all sales summary'!$A$2:$A$2047,$A39,'all sales summary'!$B$2:$B$2047,J$4))/((AVERAGEIFS('overall city offline'!$L$2:$L$2047,'overall city offline'!$A$2:$A$2047,$A39,'overall city offline'!$B$2:$B$2047,J$4)*(1-AVERAGEIFS('all sales summary'!$I$2:$I$2047,'all sales summary'!$A$2:$A$2047,$A39,'all sales summary'!$B$2:$B$2047,J$4)))+(AVERAGEIFS('city centre offline'!$L$2:$L$2047,'city centre offline'!$A$2:$A$2047,$A39,'city centre offline'!$B$2:$B$2047,J$4)*AVERAGEIFS('all sales summary'!$I$2:$I$2047,'all sales summary'!$A$2:$A$2047,$A39,'all sales summary'!$B$2:$B$2047,J$4)))</f>
        <v>7.6647803647619805E-2</v>
      </c>
      <c r="K39" s="60">
        <f>(AVERAGEIFS('city centre offline'!$L$2:$L$2047,'city centre offline'!$A$2:$A$2047,$A39,'city centre offline'!$B$2:$B$2047,K$4)*AVERAGEIFS('all sales summary'!$I$2:$I$2047,'all sales summary'!$A$2:$A$2047,$A39,'all sales summary'!$B$2:$B$2047,K$4))/((AVERAGEIFS('overall city offline'!$L$2:$L$2047,'overall city offline'!$A$2:$A$2047,$A39,'overall city offline'!$B$2:$B$2047,K$4)*(1-AVERAGEIFS('all sales summary'!$I$2:$I$2047,'all sales summary'!$A$2:$A$2047,$A39,'all sales summary'!$B$2:$B$2047,K$4)))+(AVERAGEIFS('city centre offline'!$L$2:$L$2047,'city centre offline'!$A$2:$A$2047,$A39,'city centre offline'!$B$2:$B$2047,K$4)*AVERAGEIFS('all sales summary'!$I$2:$I$2047,'all sales summary'!$A$2:$A$2047,$A39,'all sales summary'!$B$2:$B$2047,K$4)))</f>
        <v>7.4767132883687998E-2</v>
      </c>
      <c r="L39" s="60">
        <f>(AVERAGEIFS('city centre offline'!$L$2:$L$2047,'city centre offline'!$A$2:$A$2047,$A39,'city centre offline'!$B$2:$B$2047,L$4)*AVERAGEIFS('all sales summary'!$I$2:$I$2047,'all sales summary'!$A$2:$A$2047,$A39,'all sales summary'!$B$2:$B$2047,L$4))/((AVERAGEIFS('overall city offline'!$L$2:$L$2047,'overall city offline'!$A$2:$A$2047,$A39,'overall city offline'!$B$2:$B$2047,L$4)*(1-AVERAGEIFS('all sales summary'!$I$2:$I$2047,'all sales summary'!$A$2:$A$2047,$A39,'all sales summary'!$B$2:$B$2047,L$4)))+(AVERAGEIFS('city centre offline'!$L$2:$L$2047,'city centre offline'!$A$2:$A$2047,$A39,'city centre offline'!$B$2:$B$2047,L$4)*AVERAGEIFS('all sales summary'!$I$2:$I$2047,'all sales summary'!$A$2:$A$2047,$A39,'all sales summary'!$B$2:$B$2047,L$4)))</f>
        <v>7.4713237262367921E-2</v>
      </c>
      <c r="M39" s="60">
        <f>(AVERAGEIFS('city centre offline'!$L$2:$L$2047,'city centre offline'!$A$2:$A$2047,$A39,'city centre offline'!$B$2:$B$2047,M$4)*AVERAGEIFS('all sales summary'!$I$2:$I$2047,'all sales summary'!$A$2:$A$2047,$A39,'all sales summary'!$B$2:$B$2047,M$4))/((AVERAGEIFS('overall city offline'!$L$2:$L$2047,'overall city offline'!$A$2:$A$2047,$A39,'overall city offline'!$B$2:$B$2047,M$4)*(1-AVERAGEIFS('all sales summary'!$I$2:$I$2047,'all sales summary'!$A$2:$A$2047,$A39,'all sales summary'!$B$2:$B$2047,M$4)))+(AVERAGEIFS('city centre offline'!$L$2:$L$2047,'city centre offline'!$A$2:$A$2047,$A39,'city centre offline'!$B$2:$B$2047,M$4)*AVERAGEIFS('all sales summary'!$I$2:$I$2047,'all sales summary'!$A$2:$A$2047,$A39,'all sales summary'!$B$2:$B$2047,M$4)))</f>
        <v>8.2442806062332744E-2</v>
      </c>
      <c r="N39" s="60">
        <f>(AVERAGEIFS('city centre offline'!$L$2:$L$2047,'city centre offline'!$A$2:$A$2047,$A39,'city centre offline'!$B$2:$B$2047,N$4)*AVERAGEIFS('all sales summary'!$I$2:$I$2047,'all sales summary'!$A$2:$A$2047,$A39,'all sales summary'!$B$2:$B$2047,N$4))/((AVERAGEIFS('overall city offline'!$L$2:$L$2047,'overall city offline'!$A$2:$A$2047,$A39,'overall city offline'!$B$2:$B$2047,N$4)*(1-AVERAGEIFS('all sales summary'!$I$2:$I$2047,'all sales summary'!$A$2:$A$2047,$A39,'all sales summary'!$B$2:$B$2047,N$4)))+(AVERAGEIFS('city centre offline'!$L$2:$L$2047,'city centre offline'!$A$2:$A$2047,$A39,'city centre offline'!$B$2:$B$2047,N$4)*AVERAGEIFS('all sales summary'!$I$2:$I$2047,'all sales summary'!$A$2:$A$2047,$A39,'all sales summary'!$B$2:$B$2047,N$4)))</f>
        <v>7.5349882271284599E-2</v>
      </c>
      <c r="O39" s="60">
        <f>(AVERAGEIFS('city centre offline'!$L$2:$L$2047,'city centre offline'!$A$2:$A$2047,$A39,'city centre offline'!$B$2:$B$2047,O$4)*AVERAGEIFS('all sales summary'!$I$2:$I$2047,'all sales summary'!$A$2:$A$2047,$A39,'all sales summary'!$B$2:$B$2047,O$4))/((AVERAGEIFS('overall city offline'!$L$2:$L$2047,'overall city offline'!$A$2:$A$2047,$A39,'overall city offline'!$B$2:$B$2047,O$4)*(1-AVERAGEIFS('all sales summary'!$I$2:$I$2047,'all sales summary'!$A$2:$A$2047,$A39,'all sales summary'!$B$2:$B$2047,O$4)))+(AVERAGEIFS('city centre offline'!$L$2:$L$2047,'city centre offline'!$A$2:$A$2047,$A39,'city centre offline'!$B$2:$B$2047,O$4)*AVERAGEIFS('all sales summary'!$I$2:$I$2047,'all sales summary'!$A$2:$A$2047,$A39,'all sales summary'!$B$2:$B$2047,O$4)))</f>
        <v>7.6676726724029406E-2</v>
      </c>
      <c r="P39" s="60">
        <f>(AVERAGEIFS('city centre offline'!$L$2:$L$2047,'city centre offline'!$A$2:$A$2047,$A39,'city centre offline'!$B$2:$B$2047,P$4)*AVERAGEIFS('all sales summary'!$I$2:$I$2047,'all sales summary'!$A$2:$A$2047,$A39,'all sales summary'!$B$2:$B$2047,P$4))/((AVERAGEIFS('overall city offline'!$L$2:$L$2047,'overall city offline'!$A$2:$A$2047,$A39,'overall city offline'!$B$2:$B$2047,P$4)*(1-AVERAGEIFS('all sales summary'!$I$2:$I$2047,'all sales summary'!$A$2:$A$2047,$A39,'all sales summary'!$B$2:$B$2047,P$4)))+(AVERAGEIFS('city centre offline'!$L$2:$L$2047,'city centre offline'!$A$2:$A$2047,$A39,'city centre offline'!$B$2:$B$2047,P$4)*AVERAGEIFS('all sales summary'!$I$2:$I$2047,'all sales summary'!$A$2:$A$2047,$A39,'all sales summary'!$B$2:$B$2047,P$4)))</f>
        <v>7.6708671791400215E-2</v>
      </c>
      <c r="Q39" s="60">
        <f>(AVERAGEIFS('city centre offline'!$L$2:$L$2047,'city centre offline'!$A$2:$A$2047,$A39,'city centre offline'!$B$2:$B$2047,Q$4)*AVERAGEIFS('all sales summary'!$I$2:$I$2047,'all sales summary'!$A$2:$A$2047,$A39,'all sales summary'!$B$2:$B$2047,Q$4))/((AVERAGEIFS('overall city offline'!$L$2:$L$2047,'overall city offline'!$A$2:$A$2047,$A39,'overall city offline'!$B$2:$B$2047,Q$4)*(1-AVERAGEIFS('all sales summary'!$I$2:$I$2047,'all sales summary'!$A$2:$A$2047,$A39,'all sales summary'!$B$2:$B$2047,Q$4)))+(AVERAGEIFS('city centre offline'!$L$2:$L$2047,'city centre offline'!$A$2:$A$2047,$A39,'city centre offline'!$B$2:$B$2047,Q$4)*AVERAGEIFS('all sales summary'!$I$2:$I$2047,'all sales summary'!$A$2:$A$2047,$A39,'all sales summary'!$B$2:$B$2047,Q$4)))</f>
        <v>7.1319310928391721E-2</v>
      </c>
      <c r="R39" s="60">
        <f>(AVERAGEIFS('city centre offline'!$L$2:$L$2047,'city centre offline'!$A$2:$A$2047,$A39,'city centre offline'!$B$2:$B$2047,R$4)*AVERAGEIFS('all sales summary'!$I$2:$I$2047,'all sales summary'!$A$2:$A$2047,$A39,'all sales summary'!$B$2:$B$2047,R$4))/((AVERAGEIFS('overall city offline'!$L$2:$L$2047,'overall city offline'!$A$2:$A$2047,$A39,'overall city offline'!$B$2:$B$2047,R$4)*(1-AVERAGEIFS('all sales summary'!$I$2:$I$2047,'all sales summary'!$A$2:$A$2047,$A39,'all sales summary'!$B$2:$B$2047,R$4)))+(AVERAGEIFS('city centre offline'!$L$2:$L$2047,'city centre offline'!$A$2:$A$2047,$A39,'city centre offline'!$B$2:$B$2047,R$4)*AVERAGEIFS('all sales summary'!$I$2:$I$2047,'all sales summary'!$A$2:$A$2047,$A39,'all sales summary'!$B$2:$B$2047,R$4)))</f>
        <v>7.2706887260225922E-2</v>
      </c>
      <c r="S39" s="60">
        <f>(AVERAGEIFS('city centre offline'!$L$2:$L$2047,'city centre offline'!$A$2:$A$2047,$A39,'city centre offline'!$B$2:$B$2047,S$4)*AVERAGEIFS('all sales summary'!$I$2:$I$2047,'all sales summary'!$A$2:$A$2047,$A39,'all sales summary'!$B$2:$B$2047,S$4))/((AVERAGEIFS('overall city offline'!$L$2:$L$2047,'overall city offline'!$A$2:$A$2047,$A39,'overall city offline'!$B$2:$B$2047,S$4)*(1-AVERAGEIFS('all sales summary'!$I$2:$I$2047,'all sales summary'!$A$2:$A$2047,$A39,'all sales summary'!$B$2:$B$2047,S$4)))+(AVERAGEIFS('city centre offline'!$L$2:$L$2047,'city centre offline'!$A$2:$A$2047,$A39,'city centre offline'!$B$2:$B$2047,S$4)*AVERAGEIFS('all sales summary'!$I$2:$I$2047,'all sales summary'!$A$2:$A$2047,$A39,'all sales summary'!$B$2:$B$2047,S$4)))</f>
        <v>7.3921112124024385E-2</v>
      </c>
      <c r="T39" s="60">
        <f>(AVERAGEIFS('city centre offline'!$L$2:$L$2047,'city centre offline'!$A$2:$A$2047,$A39,'city centre offline'!$B$2:$B$2047,T$4)*AVERAGEIFS('all sales summary'!$I$2:$I$2047,'all sales summary'!$A$2:$A$2047,$A39,'all sales summary'!$B$2:$B$2047,T$4))/((AVERAGEIFS('overall city offline'!$L$2:$L$2047,'overall city offline'!$A$2:$A$2047,$A39,'overall city offline'!$B$2:$B$2047,T$4)*(1-AVERAGEIFS('all sales summary'!$I$2:$I$2047,'all sales summary'!$A$2:$A$2047,$A39,'all sales summary'!$B$2:$B$2047,T$4)))+(AVERAGEIFS('city centre offline'!$L$2:$L$2047,'city centre offline'!$A$2:$A$2047,$A39,'city centre offline'!$B$2:$B$2047,T$4)*AVERAGEIFS('all sales summary'!$I$2:$I$2047,'all sales summary'!$A$2:$A$2047,$A39,'all sales summary'!$B$2:$B$2047,T$4)))</f>
        <v>7.3578536901415123E-2</v>
      </c>
      <c r="U39" s="60">
        <f>(AVERAGEIFS('city centre offline'!$L$2:$L$2047,'city centre offline'!$A$2:$A$2047,$A39,'city centre offline'!$B$2:$B$2047,U$4)*AVERAGEIFS('all sales summary'!$I$2:$I$2047,'all sales summary'!$A$2:$A$2047,$A39,'all sales summary'!$B$2:$B$2047,U$4))/((AVERAGEIFS('overall city offline'!$L$2:$L$2047,'overall city offline'!$A$2:$A$2047,$A39,'overall city offline'!$B$2:$B$2047,U$4)*(1-AVERAGEIFS('all sales summary'!$I$2:$I$2047,'all sales summary'!$A$2:$A$2047,$A39,'all sales summary'!$B$2:$B$2047,U$4)))+(AVERAGEIFS('city centre offline'!$L$2:$L$2047,'city centre offline'!$A$2:$A$2047,$A39,'city centre offline'!$B$2:$B$2047,U$4)*AVERAGEIFS('all sales summary'!$I$2:$I$2047,'all sales summary'!$A$2:$A$2047,$A39,'all sales summary'!$B$2:$B$2047,U$4)))</f>
        <v>7.1988265771792084E-2</v>
      </c>
      <c r="V39" s="60">
        <f>(AVERAGEIFS('city centre offline'!$L$2:$L$2047,'city centre offline'!$A$2:$A$2047,$A39,'city centre offline'!$B$2:$B$2047,V$4)*AVERAGEIFS('all sales summary'!$I$2:$I$2047,'all sales summary'!$A$2:$A$2047,$A39,'all sales summary'!$B$2:$B$2047,V$4))/((AVERAGEIFS('overall city offline'!$L$2:$L$2047,'overall city offline'!$A$2:$A$2047,$A39,'overall city offline'!$B$2:$B$2047,V$4)*(1-AVERAGEIFS('all sales summary'!$I$2:$I$2047,'all sales summary'!$A$2:$A$2047,$A39,'all sales summary'!$B$2:$B$2047,V$4)))+(AVERAGEIFS('city centre offline'!$L$2:$L$2047,'city centre offline'!$A$2:$A$2047,$A39,'city centre offline'!$B$2:$B$2047,V$4)*AVERAGEIFS('all sales summary'!$I$2:$I$2047,'all sales summary'!$A$2:$A$2047,$A39,'all sales summary'!$B$2:$B$2047,V$4)))</f>
        <v>7.5417558344297128E-2</v>
      </c>
      <c r="W39" s="60">
        <f>(AVERAGEIFS('city centre offline'!$L$2:$L$2047,'city centre offline'!$A$2:$A$2047,$A39,'city centre offline'!$B$2:$B$2047,W$4)*AVERAGEIFS('all sales summary'!$I$2:$I$2047,'all sales summary'!$A$2:$A$2047,$A39,'all sales summary'!$B$2:$B$2047,W$4))/((AVERAGEIFS('overall city offline'!$L$2:$L$2047,'overall city offline'!$A$2:$A$2047,$A39,'overall city offline'!$B$2:$B$2047,W$4)*(1-AVERAGEIFS('all sales summary'!$I$2:$I$2047,'all sales summary'!$A$2:$A$2047,$A39,'all sales summary'!$B$2:$B$2047,W$4)))+(AVERAGEIFS('city centre offline'!$L$2:$L$2047,'city centre offline'!$A$2:$A$2047,$A39,'city centre offline'!$B$2:$B$2047,W$4)*AVERAGEIFS('all sales summary'!$I$2:$I$2047,'all sales summary'!$A$2:$A$2047,$A39,'all sales summary'!$B$2:$B$2047,W$4)))</f>
        <v>7.4452826961725421E-2</v>
      </c>
      <c r="X39" s="60">
        <f>(AVERAGEIFS('city centre offline'!$L$2:$L$2047,'city centre offline'!$A$2:$A$2047,$A39,'city centre offline'!$B$2:$B$2047,X$4)*AVERAGEIFS('all sales summary'!$I$2:$I$2047,'all sales summary'!$A$2:$A$2047,$A39,'all sales summary'!$B$2:$B$2047,X$4))/((AVERAGEIFS('overall city offline'!$L$2:$L$2047,'overall city offline'!$A$2:$A$2047,$A39,'overall city offline'!$B$2:$B$2047,X$4)*(1-AVERAGEIFS('all sales summary'!$I$2:$I$2047,'all sales summary'!$A$2:$A$2047,$A39,'all sales summary'!$B$2:$B$2047,X$4)))+(AVERAGEIFS('city centre offline'!$L$2:$L$2047,'city centre offline'!$A$2:$A$2047,$A39,'city centre offline'!$B$2:$B$2047,X$4)*AVERAGEIFS('all sales summary'!$I$2:$I$2047,'all sales summary'!$A$2:$A$2047,$A39,'all sales summary'!$B$2:$B$2047,X$4)))</f>
        <v>7.8888459181290713E-2</v>
      </c>
      <c r="Y39" s="60">
        <f>(AVERAGEIFS('city centre offline'!$L$2:$L$2047,'city centre offline'!$A$2:$A$2047,$A39,'city centre offline'!$B$2:$B$2047,Y$4)*AVERAGEIFS('all sales summary'!$I$2:$I$2047,'all sales summary'!$A$2:$A$2047,$A39,'all sales summary'!$B$2:$B$2047,Y$4))/((AVERAGEIFS('overall city offline'!$L$2:$L$2047,'overall city offline'!$A$2:$A$2047,$A39,'overall city offline'!$B$2:$B$2047,Y$4)*(1-AVERAGEIFS('all sales summary'!$I$2:$I$2047,'all sales summary'!$A$2:$A$2047,$A39,'all sales summary'!$B$2:$B$2047,Y$4)))+(AVERAGEIFS('city centre offline'!$L$2:$L$2047,'city centre offline'!$A$2:$A$2047,$A39,'city centre offline'!$B$2:$B$2047,Y$4)*AVERAGEIFS('all sales summary'!$I$2:$I$2047,'all sales summary'!$A$2:$A$2047,$A39,'all sales summary'!$B$2:$B$2047,Y$4)))</f>
        <v>8.4729525960084512E-2</v>
      </c>
      <c r="Z39" s="60">
        <f>(AVERAGEIFS('city centre offline'!$L$2:$L$2047,'city centre offline'!$A$2:$A$2047,$A39,'city centre offline'!$B$2:$B$2047,Z$4)*AVERAGEIFS('all sales summary'!$I$2:$I$2047,'all sales summary'!$A$2:$A$2047,$A39,'all sales summary'!$B$2:$B$2047,Z$4))/((AVERAGEIFS('overall city offline'!$L$2:$L$2047,'overall city offline'!$A$2:$A$2047,$A39,'overall city offline'!$B$2:$B$2047,Z$4)*(1-AVERAGEIFS('all sales summary'!$I$2:$I$2047,'all sales summary'!$A$2:$A$2047,$A39,'all sales summary'!$B$2:$B$2047,Z$4)))+(AVERAGEIFS('city centre offline'!$L$2:$L$2047,'city centre offline'!$A$2:$A$2047,$A39,'city centre offline'!$B$2:$B$2047,Z$4)*AVERAGEIFS('all sales summary'!$I$2:$I$2047,'all sales summary'!$A$2:$A$2047,$A39,'all sales summary'!$B$2:$B$2047,Z$4)))</f>
        <v>7.7968962119090282E-2</v>
      </c>
      <c r="AA39" s="60">
        <f>(AVERAGEIFS('city centre offline'!$L$2:$L$2047,'city centre offline'!$A$2:$A$2047,$A39,'city centre offline'!$B$2:$B$2047,AA$4)*AVERAGEIFS('all sales summary'!$I$2:$I$2047,'all sales summary'!$A$2:$A$2047,$A39,'all sales summary'!$B$2:$B$2047,AA$4))/((AVERAGEIFS('overall city offline'!$L$2:$L$2047,'overall city offline'!$A$2:$A$2047,$A39,'overall city offline'!$B$2:$B$2047,AA$4)*(1-AVERAGEIFS('all sales summary'!$I$2:$I$2047,'all sales summary'!$A$2:$A$2047,$A39,'all sales summary'!$B$2:$B$2047,AA$4)))+(AVERAGEIFS('city centre offline'!$L$2:$L$2047,'city centre offline'!$A$2:$A$2047,$A39,'city centre offline'!$B$2:$B$2047,AA$4)*AVERAGEIFS('all sales summary'!$I$2:$I$2047,'all sales summary'!$A$2:$A$2047,$A39,'all sales summary'!$B$2:$B$2047,AA$4)))</f>
        <v>7.6214831210462394E-2</v>
      </c>
      <c r="AB39" s="60">
        <f>(AVERAGEIFS('city centre offline'!$L$2:$L$2047,'city centre offline'!$A$2:$A$2047,$A39,'city centre offline'!$B$2:$B$2047,AB$4)*AVERAGEIFS('all sales summary'!$I$2:$I$2047,'all sales summary'!$A$2:$A$2047,$A39,'all sales summary'!$B$2:$B$2047,AB$4))/((AVERAGEIFS('overall city offline'!$L$2:$L$2047,'overall city offline'!$A$2:$A$2047,$A39,'overall city offline'!$B$2:$B$2047,AB$4)*(1-AVERAGEIFS('all sales summary'!$I$2:$I$2047,'all sales summary'!$A$2:$A$2047,$A39,'all sales summary'!$B$2:$B$2047,AB$4)))+(AVERAGEIFS('city centre offline'!$L$2:$L$2047,'city centre offline'!$A$2:$A$2047,$A39,'city centre offline'!$B$2:$B$2047,AB$4)*AVERAGEIFS('all sales summary'!$I$2:$I$2047,'all sales summary'!$A$2:$A$2047,$A39,'all sales summary'!$B$2:$B$2047,AB$4)))</f>
        <v>7.6127532758784963E-2</v>
      </c>
      <c r="AC39" s="60">
        <f>(AVERAGEIFS('city centre offline'!$L$2:$L$2047,'city centre offline'!$A$2:$A$2047,$A39,'city centre offline'!$B$2:$B$2047,AC$4)*AVERAGEIFS('all sales summary'!$I$2:$I$2047,'all sales summary'!$A$2:$A$2047,$A39,'all sales summary'!$B$2:$B$2047,AC$4))/((AVERAGEIFS('overall city offline'!$L$2:$L$2047,'overall city offline'!$A$2:$A$2047,$A39,'overall city offline'!$B$2:$B$2047,AC$4)*(1-AVERAGEIFS('all sales summary'!$I$2:$I$2047,'all sales summary'!$A$2:$A$2047,$A39,'all sales summary'!$B$2:$B$2047,AC$4)))+(AVERAGEIFS('city centre offline'!$L$2:$L$2047,'city centre offline'!$A$2:$A$2047,$A39,'city centre offline'!$B$2:$B$2047,AC$4)*AVERAGEIFS('all sales summary'!$I$2:$I$2047,'all sales summary'!$A$2:$A$2047,$A39,'all sales summary'!$B$2:$B$2047,AC$4)))</f>
        <v>7.4170454976986558E-2</v>
      </c>
      <c r="AD39" s="60">
        <f>(AVERAGEIFS('city centre offline'!$L$2:$L$2047,'city centre offline'!$A$2:$A$2047,$A39,'city centre offline'!$B$2:$B$2047,AD$4)*AVERAGEIFS('all sales summary'!$I$2:$I$2047,'all sales summary'!$A$2:$A$2047,$A39,'all sales summary'!$B$2:$B$2047,AD$4))/((AVERAGEIFS('overall city offline'!$L$2:$L$2047,'overall city offline'!$A$2:$A$2047,$A39,'overall city offline'!$B$2:$B$2047,AD$4)*(1-AVERAGEIFS('all sales summary'!$I$2:$I$2047,'all sales summary'!$A$2:$A$2047,$A39,'all sales summary'!$B$2:$B$2047,AD$4)))+(AVERAGEIFS('city centre offline'!$L$2:$L$2047,'city centre offline'!$A$2:$A$2047,$A39,'city centre offline'!$B$2:$B$2047,AD$4)*AVERAGEIFS('all sales summary'!$I$2:$I$2047,'all sales summary'!$A$2:$A$2047,$A39,'all sales summary'!$B$2:$B$2047,AD$4)))</f>
        <v>7.67641596555204E-2</v>
      </c>
      <c r="AE39" s="60">
        <f>(AVERAGEIFS('city centre offline'!$L$2:$L$2047,'city centre offline'!$A$2:$A$2047,$A39,'city centre offline'!$B$2:$B$2047,AE$4)*AVERAGEIFS('all sales summary'!$I$2:$I$2047,'all sales summary'!$A$2:$A$2047,$A39,'all sales summary'!$B$2:$B$2047,AE$4))/((AVERAGEIFS('overall city offline'!$L$2:$L$2047,'overall city offline'!$A$2:$A$2047,$A39,'overall city offline'!$B$2:$B$2047,AE$4)*(1-AVERAGEIFS('all sales summary'!$I$2:$I$2047,'all sales summary'!$A$2:$A$2047,$A39,'all sales summary'!$B$2:$B$2047,AE$4)))+(AVERAGEIFS('city centre offline'!$L$2:$L$2047,'city centre offline'!$A$2:$A$2047,$A39,'city centre offline'!$B$2:$B$2047,AE$4)*AVERAGEIFS('all sales summary'!$I$2:$I$2047,'all sales summary'!$A$2:$A$2047,$A39,'all sales summary'!$B$2:$B$2047,AE$4)))</f>
        <v>7.6011847446911016E-2</v>
      </c>
      <c r="AF39" s="60">
        <f>(AVERAGEIFS('city centre offline'!$L$2:$L$2047,'city centre offline'!$A$2:$A$2047,$A39,'city centre offline'!$B$2:$B$2047,AF$4)*AVERAGEIFS('all sales summary'!$I$2:$I$2047,'all sales summary'!$A$2:$A$2047,$A39,'all sales summary'!$B$2:$B$2047,AF$4))/((AVERAGEIFS('overall city offline'!$L$2:$L$2047,'overall city offline'!$A$2:$A$2047,$A39,'overall city offline'!$B$2:$B$2047,AF$4)*(1-AVERAGEIFS('all sales summary'!$I$2:$I$2047,'all sales summary'!$A$2:$A$2047,$A39,'all sales summary'!$B$2:$B$2047,AF$4)))+(AVERAGEIFS('city centre offline'!$L$2:$L$2047,'city centre offline'!$A$2:$A$2047,$A39,'city centre offline'!$B$2:$B$2047,AF$4)*AVERAGEIFS('all sales summary'!$I$2:$I$2047,'all sales summary'!$A$2:$A$2047,$A39,'all sales summary'!$B$2:$B$2047,AF$4)))</f>
        <v>7.6130409855543757E-2</v>
      </c>
      <c r="AG39" s="60">
        <f>(AVERAGEIFS('city centre offline'!$L$2:$L$2047,'city centre offline'!$A$2:$A$2047,$A39,'city centre offline'!$B$2:$B$2047,AG$4)*AVERAGEIFS('all sales summary'!$I$2:$I$2047,'all sales summary'!$A$2:$A$2047,$A39,'all sales summary'!$B$2:$B$2047,AG$4))/((AVERAGEIFS('overall city offline'!$L$2:$L$2047,'overall city offline'!$A$2:$A$2047,$A39,'overall city offline'!$B$2:$B$2047,AG$4)*(1-AVERAGEIFS('all sales summary'!$I$2:$I$2047,'all sales summary'!$A$2:$A$2047,$A39,'all sales summary'!$B$2:$B$2047,AG$4)))+(AVERAGEIFS('city centre offline'!$L$2:$L$2047,'city centre offline'!$A$2:$A$2047,$A39,'city centre offline'!$B$2:$B$2047,AG$4)*AVERAGEIFS('all sales summary'!$I$2:$I$2047,'all sales summary'!$A$2:$A$2047,$A39,'all sales summary'!$B$2:$B$2047,AG$4)))</f>
        <v>7.6624742994023359E-2</v>
      </c>
      <c r="AH39" s="60">
        <f>(AVERAGEIFS('city centre offline'!$L$2:$L$2047,'city centre offline'!$A$2:$A$2047,$A39,'city centre offline'!$B$2:$B$2047,AH$4)*AVERAGEIFS('all sales summary'!$I$2:$I$2047,'all sales summary'!$A$2:$A$2047,$A39,'all sales summary'!$B$2:$B$2047,AH$4))/((AVERAGEIFS('overall city offline'!$L$2:$L$2047,'overall city offline'!$A$2:$A$2047,$A39,'overall city offline'!$B$2:$B$2047,AH$4)*(1-AVERAGEIFS('all sales summary'!$I$2:$I$2047,'all sales summary'!$A$2:$A$2047,$A39,'all sales summary'!$B$2:$B$2047,AH$4)))+(AVERAGEIFS('city centre offline'!$L$2:$L$2047,'city centre offline'!$A$2:$A$2047,$A39,'city centre offline'!$B$2:$B$2047,AH$4)*AVERAGEIFS('all sales summary'!$I$2:$I$2047,'all sales summary'!$A$2:$A$2047,$A39,'all sales summary'!$B$2:$B$2047,AH$4)))</f>
        <v>7.7710569286705028E-2</v>
      </c>
    </row>
    <row r="40" spans="1:34" x14ac:dyDescent="0.3">
      <c r="A40" t="s">
        <v>42</v>
      </c>
      <c r="B40" s="60">
        <f>(AVERAGEIFS('city centre offline'!$L$2:$L$2047,'city centre offline'!$A$2:$A$2047,$A40,'city centre offline'!$B$2:$B$2047,B$4)*AVERAGEIFS('all sales summary'!$I$2:$I$2047,'all sales summary'!$A$2:$A$2047,$A40,'all sales summary'!$B$2:$B$2047,B$4))/((AVERAGEIFS('overall city offline'!$L$2:$L$2047,'overall city offline'!$A$2:$A$2047,$A40,'overall city offline'!$B$2:$B$2047,B$4)*(1-AVERAGEIFS('all sales summary'!$I$2:$I$2047,'all sales summary'!$A$2:$A$2047,$A40,'all sales summary'!$B$2:$B$2047,B$4)))+(AVERAGEIFS('city centre offline'!$L$2:$L$2047,'city centre offline'!$A$2:$A$2047,$A40,'city centre offline'!$B$2:$B$2047,B$4)*AVERAGEIFS('all sales summary'!$I$2:$I$2047,'all sales summary'!$A$2:$A$2047,$A40,'all sales summary'!$B$2:$B$2047,B$4)))</f>
        <v>2.7852269704458921E-3</v>
      </c>
      <c r="C40" s="60">
        <f>(AVERAGEIFS('city centre offline'!$L$2:$L$2047,'city centre offline'!$A$2:$A$2047,$A40,'city centre offline'!$B$2:$B$2047,C$4)*AVERAGEIFS('all sales summary'!$I$2:$I$2047,'all sales summary'!$A$2:$A$2047,$A40,'all sales summary'!$B$2:$B$2047,C$4))/((AVERAGEIFS('overall city offline'!$L$2:$L$2047,'overall city offline'!$A$2:$A$2047,$A40,'overall city offline'!$B$2:$B$2047,C$4)*(1-AVERAGEIFS('all sales summary'!$I$2:$I$2047,'all sales summary'!$A$2:$A$2047,$A40,'all sales summary'!$B$2:$B$2047,C$4)))+(AVERAGEIFS('city centre offline'!$L$2:$L$2047,'city centre offline'!$A$2:$A$2047,$A40,'city centre offline'!$B$2:$B$2047,C$4)*AVERAGEIFS('all sales summary'!$I$2:$I$2047,'all sales summary'!$A$2:$A$2047,$A40,'all sales summary'!$B$2:$B$2047,C$4)))</f>
        <v>2.5937232898827988E-3</v>
      </c>
      <c r="D40" s="60">
        <f>(AVERAGEIFS('city centre offline'!$L$2:$L$2047,'city centre offline'!$A$2:$A$2047,$A40,'city centre offline'!$B$2:$B$2047,D$4)*AVERAGEIFS('all sales summary'!$I$2:$I$2047,'all sales summary'!$A$2:$A$2047,$A40,'all sales summary'!$B$2:$B$2047,D$4))/((AVERAGEIFS('overall city offline'!$L$2:$L$2047,'overall city offline'!$A$2:$A$2047,$A40,'overall city offline'!$B$2:$B$2047,D$4)*(1-AVERAGEIFS('all sales summary'!$I$2:$I$2047,'all sales summary'!$A$2:$A$2047,$A40,'all sales summary'!$B$2:$B$2047,D$4)))+(AVERAGEIFS('city centre offline'!$L$2:$L$2047,'city centre offline'!$A$2:$A$2047,$A40,'city centre offline'!$B$2:$B$2047,D$4)*AVERAGEIFS('all sales summary'!$I$2:$I$2047,'all sales summary'!$A$2:$A$2047,$A40,'all sales summary'!$B$2:$B$2047,D$4)))</f>
        <v>2.5984777469711092E-3</v>
      </c>
      <c r="E40" s="60">
        <f>(AVERAGEIFS('city centre offline'!$L$2:$L$2047,'city centre offline'!$A$2:$A$2047,$A40,'city centre offline'!$B$2:$B$2047,E$4)*AVERAGEIFS('all sales summary'!$I$2:$I$2047,'all sales summary'!$A$2:$A$2047,$A40,'all sales summary'!$B$2:$B$2047,E$4))/((AVERAGEIFS('overall city offline'!$L$2:$L$2047,'overall city offline'!$A$2:$A$2047,$A40,'overall city offline'!$B$2:$B$2047,E$4)*(1-AVERAGEIFS('all sales summary'!$I$2:$I$2047,'all sales summary'!$A$2:$A$2047,$A40,'all sales summary'!$B$2:$B$2047,E$4)))+(AVERAGEIFS('city centre offline'!$L$2:$L$2047,'city centre offline'!$A$2:$A$2047,$A40,'city centre offline'!$B$2:$B$2047,E$4)*AVERAGEIFS('all sales summary'!$I$2:$I$2047,'all sales summary'!$A$2:$A$2047,$A40,'all sales summary'!$B$2:$B$2047,E$4)))</f>
        <v>2.4239603046825554E-3</v>
      </c>
      <c r="F40" s="60">
        <f>(AVERAGEIFS('city centre offline'!$L$2:$L$2047,'city centre offline'!$A$2:$A$2047,$A40,'city centre offline'!$B$2:$B$2047,F$4)*AVERAGEIFS('all sales summary'!$I$2:$I$2047,'all sales summary'!$A$2:$A$2047,$A40,'all sales summary'!$B$2:$B$2047,F$4))/((AVERAGEIFS('overall city offline'!$L$2:$L$2047,'overall city offline'!$A$2:$A$2047,$A40,'overall city offline'!$B$2:$B$2047,F$4)*(1-AVERAGEIFS('all sales summary'!$I$2:$I$2047,'all sales summary'!$A$2:$A$2047,$A40,'all sales summary'!$B$2:$B$2047,F$4)))+(AVERAGEIFS('city centre offline'!$L$2:$L$2047,'city centre offline'!$A$2:$A$2047,$A40,'city centre offline'!$B$2:$B$2047,F$4)*AVERAGEIFS('all sales summary'!$I$2:$I$2047,'all sales summary'!$A$2:$A$2047,$A40,'all sales summary'!$B$2:$B$2047,F$4)))</f>
        <v>3.3578687067789704E-3</v>
      </c>
      <c r="G40" s="60">
        <f>(AVERAGEIFS('city centre offline'!$L$2:$L$2047,'city centre offline'!$A$2:$A$2047,$A40,'city centre offline'!$B$2:$B$2047,G$4)*AVERAGEIFS('all sales summary'!$I$2:$I$2047,'all sales summary'!$A$2:$A$2047,$A40,'all sales summary'!$B$2:$B$2047,G$4))/((AVERAGEIFS('overall city offline'!$L$2:$L$2047,'overall city offline'!$A$2:$A$2047,$A40,'overall city offline'!$B$2:$B$2047,G$4)*(1-AVERAGEIFS('all sales summary'!$I$2:$I$2047,'all sales summary'!$A$2:$A$2047,$A40,'all sales summary'!$B$2:$B$2047,G$4)))+(AVERAGEIFS('city centre offline'!$L$2:$L$2047,'city centre offline'!$A$2:$A$2047,$A40,'city centre offline'!$B$2:$B$2047,G$4)*AVERAGEIFS('all sales summary'!$I$2:$I$2047,'all sales summary'!$A$2:$A$2047,$A40,'all sales summary'!$B$2:$B$2047,G$4)))</f>
        <v>2.7400314879687036E-3</v>
      </c>
      <c r="H40" s="60">
        <f>(AVERAGEIFS('city centre offline'!$L$2:$L$2047,'city centre offline'!$A$2:$A$2047,$A40,'city centre offline'!$B$2:$B$2047,H$4)*AVERAGEIFS('all sales summary'!$I$2:$I$2047,'all sales summary'!$A$2:$A$2047,$A40,'all sales summary'!$B$2:$B$2047,H$4))/((AVERAGEIFS('overall city offline'!$L$2:$L$2047,'overall city offline'!$A$2:$A$2047,$A40,'overall city offline'!$B$2:$B$2047,H$4)*(1-AVERAGEIFS('all sales summary'!$I$2:$I$2047,'all sales summary'!$A$2:$A$2047,$A40,'all sales summary'!$B$2:$B$2047,H$4)))+(AVERAGEIFS('city centre offline'!$L$2:$L$2047,'city centre offline'!$A$2:$A$2047,$A40,'city centre offline'!$B$2:$B$2047,H$4)*AVERAGEIFS('all sales summary'!$I$2:$I$2047,'all sales summary'!$A$2:$A$2047,$A40,'all sales summary'!$B$2:$B$2047,H$4)))</f>
        <v>2.7143474962979296E-3</v>
      </c>
      <c r="I40" s="60">
        <f>(AVERAGEIFS('city centre offline'!$L$2:$L$2047,'city centre offline'!$A$2:$A$2047,$A40,'city centre offline'!$B$2:$B$2047,I$4)*AVERAGEIFS('all sales summary'!$I$2:$I$2047,'all sales summary'!$A$2:$A$2047,$A40,'all sales summary'!$B$2:$B$2047,I$4))/((AVERAGEIFS('overall city offline'!$L$2:$L$2047,'overall city offline'!$A$2:$A$2047,$A40,'overall city offline'!$B$2:$B$2047,I$4)*(1-AVERAGEIFS('all sales summary'!$I$2:$I$2047,'all sales summary'!$A$2:$A$2047,$A40,'all sales summary'!$B$2:$B$2047,I$4)))+(AVERAGEIFS('city centre offline'!$L$2:$L$2047,'city centre offline'!$A$2:$A$2047,$A40,'city centre offline'!$B$2:$B$2047,I$4)*AVERAGEIFS('all sales summary'!$I$2:$I$2047,'all sales summary'!$A$2:$A$2047,$A40,'all sales summary'!$B$2:$B$2047,I$4)))</f>
        <v>2.5909531838855843E-3</v>
      </c>
      <c r="J40" s="60">
        <f>(AVERAGEIFS('city centre offline'!$L$2:$L$2047,'city centre offline'!$A$2:$A$2047,$A40,'city centre offline'!$B$2:$B$2047,J$4)*AVERAGEIFS('all sales summary'!$I$2:$I$2047,'all sales summary'!$A$2:$A$2047,$A40,'all sales summary'!$B$2:$B$2047,J$4))/((AVERAGEIFS('overall city offline'!$L$2:$L$2047,'overall city offline'!$A$2:$A$2047,$A40,'overall city offline'!$B$2:$B$2047,J$4)*(1-AVERAGEIFS('all sales summary'!$I$2:$I$2047,'all sales summary'!$A$2:$A$2047,$A40,'all sales summary'!$B$2:$B$2047,J$4)))+(AVERAGEIFS('city centre offline'!$L$2:$L$2047,'city centre offline'!$A$2:$A$2047,$A40,'city centre offline'!$B$2:$B$2047,J$4)*AVERAGEIFS('all sales summary'!$I$2:$I$2047,'all sales summary'!$A$2:$A$2047,$A40,'all sales summary'!$B$2:$B$2047,J$4)))</f>
        <v>2.9791277855780022E-3</v>
      </c>
      <c r="K40" s="60">
        <f>(AVERAGEIFS('city centre offline'!$L$2:$L$2047,'city centre offline'!$A$2:$A$2047,$A40,'city centre offline'!$B$2:$B$2047,K$4)*AVERAGEIFS('all sales summary'!$I$2:$I$2047,'all sales summary'!$A$2:$A$2047,$A40,'all sales summary'!$B$2:$B$2047,K$4))/((AVERAGEIFS('overall city offline'!$L$2:$L$2047,'overall city offline'!$A$2:$A$2047,$A40,'overall city offline'!$B$2:$B$2047,K$4)*(1-AVERAGEIFS('all sales summary'!$I$2:$I$2047,'all sales summary'!$A$2:$A$2047,$A40,'all sales summary'!$B$2:$B$2047,K$4)))+(AVERAGEIFS('city centre offline'!$L$2:$L$2047,'city centre offline'!$A$2:$A$2047,$A40,'city centre offline'!$B$2:$B$2047,K$4)*AVERAGEIFS('all sales summary'!$I$2:$I$2047,'all sales summary'!$A$2:$A$2047,$A40,'all sales summary'!$B$2:$B$2047,K$4)))</f>
        <v>2.9586855373824584E-3</v>
      </c>
      <c r="L40" s="60">
        <f>(AVERAGEIFS('city centre offline'!$L$2:$L$2047,'city centre offline'!$A$2:$A$2047,$A40,'city centre offline'!$B$2:$B$2047,L$4)*AVERAGEIFS('all sales summary'!$I$2:$I$2047,'all sales summary'!$A$2:$A$2047,$A40,'all sales summary'!$B$2:$B$2047,L$4))/((AVERAGEIFS('overall city offline'!$L$2:$L$2047,'overall city offline'!$A$2:$A$2047,$A40,'overall city offline'!$B$2:$B$2047,L$4)*(1-AVERAGEIFS('all sales summary'!$I$2:$I$2047,'all sales summary'!$A$2:$A$2047,$A40,'all sales summary'!$B$2:$B$2047,L$4)))+(AVERAGEIFS('city centre offline'!$L$2:$L$2047,'city centre offline'!$A$2:$A$2047,$A40,'city centre offline'!$B$2:$B$2047,L$4)*AVERAGEIFS('all sales summary'!$I$2:$I$2047,'all sales summary'!$A$2:$A$2047,$A40,'all sales summary'!$B$2:$B$2047,L$4)))</f>
        <v>2.8221217938017573E-3</v>
      </c>
      <c r="M40" s="60">
        <f>(AVERAGEIFS('city centre offline'!$L$2:$L$2047,'city centre offline'!$A$2:$A$2047,$A40,'city centre offline'!$B$2:$B$2047,M$4)*AVERAGEIFS('all sales summary'!$I$2:$I$2047,'all sales summary'!$A$2:$A$2047,$A40,'all sales summary'!$B$2:$B$2047,M$4))/((AVERAGEIFS('overall city offline'!$L$2:$L$2047,'overall city offline'!$A$2:$A$2047,$A40,'overall city offline'!$B$2:$B$2047,M$4)*(1-AVERAGEIFS('all sales summary'!$I$2:$I$2047,'all sales summary'!$A$2:$A$2047,$A40,'all sales summary'!$B$2:$B$2047,M$4)))+(AVERAGEIFS('city centre offline'!$L$2:$L$2047,'city centre offline'!$A$2:$A$2047,$A40,'city centre offline'!$B$2:$B$2047,M$4)*AVERAGEIFS('all sales summary'!$I$2:$I$2047,'all sales summary'!$A$2:$A$2047,$A40,'all sales summary'!$B$2:$B$2047,M$4)))</f>
        <v>2.627513115023899E-3</v>
      </c>
      <c r="N40" s="60">
        <f>(AVERAGEIFS('city centre offline'!$L$2:$L$2047,'city centre offline'!$A$2:$A$2047,$A40,'city centre offline'!$B$2:$B$2047,N$4)*AVERAGEIFS('all sales summary'!$I$2:$I$2047,'all sales summary'!$A$2:$A$2047,$A40,'all sales summary'!$B$2:$B$2047,N$4))/((AVERAGEIFS('overall city offline'!$L$2:$L$2047,'overall city offline'!$A$2:$A$2047,$A40,'overall city offline'!$B$2:$B$2047,N$4)*(1-AVERAGEIFS('all sales summary'!$I$2:$I$2047,'all sales summary'!$A$2:$A$2047,$A40,'all sales summary'!$B$2:$B$2047,N$4)))+(AVERAGEIFS('city centre offline'!$L$2:$L$2047,'city centre offline'!$A$2:$A$2047,$A40,'city centre offline'!$B$2:$B$2047,N$4)*AVERAGEIFS('all sales summary'!$I$2:$I$2047,'all sales summary'!$A$2:$A$2047,$A40,'all sales summary'!$B$2:$B$2047,N$4)))</f>
        <v>2.9852567652962295E-3</v>
      </c>
      <c r="O40" s="60">
        <f>(AVERAGEIFS('city centre offline'!$L$2:$L$2047,'city centre offline'!$A$2:$A$2047,$A40,'city centre offline'!$B$2:$B$2047,O$4)*AVERAGEIFS('all sales summary'!$I$2:$I$2047,'all sales summary'!$A$2:$A$2047,$A40,'all sales summary'!$B$2:$B$2047,O$4))/((AVERAGEIFS('overall city offline'!$L$2:$L$2047,'overall city offline'!$A$2:$A$2047,$A40,'overall city offline'!$B$2:$B$2047,O$4)*(1-AVERAGEIFS('all sales summary'!$I$2:$I$2047,'all sales summary'!$A$2:$A$2047,$A40,'all sales summary'!$B$2:$B$2047,O$4)))+(AVERAGEIFS('city centre offline'!$L$2:$L$2047,'city centre offline'!$A$2:$A$2047,$A40,'city centre offline'!$B$2:$B$2047,O$4)*AVERAGEIFS('all sales summary'!$I$2:$I$2047,'all sales summary'!$A$2:$A$2047,$A40,'all sales summary'!$B$2:$B$2047,O$4)))</f>
        <v>2.9742594560650281E-3</v>
      </c>
      <c r="P40" s="60">
        <f>(AVERAGEIFS('city centre offline'!$L$2:$L$2047,'city centre offline'!$A$2:$A$2047,$A40,'city centre offline'!$B$2:$B$2047,P$4)*AVERAGEIFS('all sales summary'!$I$2:$I$2047,'all sales summary'!$A$2:$A$2047,$A40,'all sales summary'!$B$2:$B$2047,P$4))/((AVERAGEIFS('overall city offline'!$L$2:$L$2047,'overall city offline'!$A$2:$A$2047,$A40,'overall city offline'!$B$2:$B$2047,P$4)*(1-AVERAGEIFS('all sales summary'!$I$2:$I$2047,'all sales summary'!$A$2:$A$2047,$A40,'all sales summary'!$B$2:$B$2047,P$4)))+(AVERAGEIFS('city centre offline'!$L$2:$L$2047,'city centre offline'!$A$2:$A$2047,$A40,'city centre offline'!$B$2:$B$2047,P$4)*AVERAGEIFS('all sales summary'!$I$2:$I$2047,'all sales summary'!$A$2:$A$2047,$A40,'all sales summary'!$B$2:$B$2047,P$4)))</f>
        <v>3.7894414815445132E-3</v>
      </c>
      <c r="Q40" s="60">
        <f>(AVERAGEIFS('city centre offline'!$L$2:$L$2047,'city centre offline'!$A$2:$A$2047,$A40,'city centre offline'!$B$2:$B$2047,Q$4)*AVERAGEIFS('all sales summary'!$I$2:$I$2047,'all sales summary'!$A$2:$A$2047,$A40,'all sales summary'!$B$2:$B$2047,Q$4))/((AVERAGEIFS('overall city offline'!$L$2:$L$2047,'overall city offline'!$A$2:$A$2047,$A40,'overall city offline'!$B$2:$B$2047,Q$4)*(1-AVERAGEIFS('all sales summary'!$I$2:$I$2047,'all sales summary'!$A$2:$A$2047,$A40,'all sales summary'!$B$2:$B$2047,Q$4)))+(AVERAGEIFS('city centre offline'!$L$2:$L$2047,'city centre offline'!$A$2:$A$2047,$A40,'city centre offline'!$B$2:$B$2047,Q$4)*AVERAGEIFS('all sales summary'!$I$2:$I$2047,'all sales summary'!$A$2:$A$2047,$A40,'all sales summary'!$B$2:$B$2047,Q$4)))</f>
        <v>2.7015089512765099E-3</v>
      </c>
      <c r="R40" s="60">
        <f>(AVERAGEIFS('city centre offline'!$L$2:$L$2047,'city centre offline'!$A$2:$A$2047,$A40,'city centre offline'!$B$2:$B$2047,R$4)*AVERAGEIFS('all sales summary'!$I$2:$I$2047,'all sales summary'!$A$2:$A$2047,$A40,'all sales summary'!$B$2:$B$2047,R$4))/((AVERAGEIFS('overall city offline'!$L$2:$L$2047,'overall city offline'!$A$2:$A$2047,$A40,'overall city offline'!$B$2:$B$2047,R$4)*(1-AVERAGEIFS('all sales summary'!$I$2:$I$2047,'all sales summary'!$A$2:$A$2047,$A40,'all sales summary'!$B$2:$B$2047,R$4)))+(AVERAGEIFS('city centre offline'!$L$2:$L$2047,'city centre offline'!$A$2:$A$2047,$A40,'city centre offline'!$B$2:$B$2047,R$4)*AVERAGEIFS('all sales summary'!$I$2:$I$2047,'all sales summary'!$A$2:$A$2047,$A40,'all sales summary'!$B$2:$B$2047,R$4)))</f>
        <v>2.4295549952731634E-3</v>
      </c>
      <c r="S40" s="60">
        <f>(AVERAGEIFS('city centre offline'!$L$2:$L$2047,'city centre offline'!$A$2:$A$2047,$A40,'city centre offline'!$B$2:$B$2047,S$4)*AVERAGEIFS('all sales summary'!$I$2:$I$2047,'all sales summary'!$A$2:$A$2047,$A40,'all sales summary'!$B$2:$B$2047,S$4))/((AVERAGEIFS('overall city offline'!$L$2:$L$2047,'overall city offline'!$A$2:$A$2047,$A40,'overall city offline'!$B$2:$B$2047,S$4)*(1-AVERAGEIFS('all sales summary'!$I$2:$I$2047,'all sales summary'!$A$2:$A$2047,$A40,'all sales summary'!$B$2:$B$2047,S$4)))+(AVERAGEIFS('city centre offline'!$L$2:$L$2047,'city centre offline'!$A$2:$A$2047,$A40,'city centre offline'!$B$2:$B$2047,S$4)*AVERAGEIFS('all sales summary'!$I$2:$I$2047,'all sales summary'!$A$2:$A$2047,$A40,'all sales summary'!$B$2:$B$2047,S$4)))</f>
        <v>2.6651935612732229E-3</v>
      </c>
      <c r="T40" s="60">
        <f>(AVERAGEIFS('city centre offline'!$L$2:$L$2047,'city centre offline'!$A$2:$A$2047,$A40,'city centre offline'!$B$2:$B$2047,T$4)*AVERAGEIFS('all sales summary'!$I$2:$I$2047,'all sales summary'!$A$2:$A$2047,$A40,'all sales summary'!$B$2:$B$2047,T$4))/((AVERAGEIFS('overall city offline'!$L$2:$L$2047,'overall city offline'!$A$2:$A$2047,$A40,'overall city offline'!$B$2:$B$2047,T$4)*(1-AVERAGEIFS('all sales summary'!$I$2:$I$2047,'all sales summary'!$A$2:$A$2047,$A40,'all sales summary'!$B$2:$B$2047,T$4)))+(AVERAGEIFS('city centre offline'!$L$2:$L$2047,'city centre offline'!$A$2:$A$2047,$A40,'city centre offline'!$B$2:$B$2047,T$4)*AVERAGEIFS('all sales summary'!$I$2:$I$2047,'all sales summary'!$A$2:$A$2047,$A40,'all sales summary'!$B$2:$B$2047,T$4)))</f>
        <v>2.810422944255478E-3</v>
      </c>
      <c r="U40" s="60">
        <f>(AVERAGEIFS('city centre offline'!$L$2:$L$2047,'city centre offline'!$A$2:$A$2047,$A40,'city centre offline'!$B$2:$B$2047,U$4)*AVERAGEIFS('all sales summary'!$I$2:$I$2047,'all sales summary'!$A$2:$A$2047,$A40,'all sales summary'!$B$2:$B$2047,U$4))/((AVERAGEIFS('overall city offline'!$L$2:$L$2047,'overall city offline'!$A$2:$A$2047,$A40,'overall city offline'!$B$2:$B$2047,U$4)*(1-AVERAGEIFS('all sales summary'!$I$2:$I$2047,'all sales summary'!$A$2:$A$2047,$A40,'all sales summary'!$B$2:$B$2047,U$4)))+(AVERAGEIFS('city centre offline'!$L$2:$L$2047,'city centre offline'!$A$2:$A$2047,$A40,'city centre offline'!$B$2:$B$2047,U$4)*AVERAGEIFS('all sales summary'!$I$2:$I$2047,'all sales summary'!$A$2:$A$2047,$A40,'all sales summary'!$B$2:$B$2047,U$4)))</f>
        <v>2.4095374414054315E-3</v>
      </c>
      <c r="V40" s="60">
        <f>(AVERAGEIFS('city centre offline'!$L$2:$L$2047,'city centre offline'!$A$2:$A$2047,$A40,'city centre offline'!$B$2:$B$2047,V$4)*AVERAGEIFS('all sales summary'!$I$2:$I$2047,'all sales summary'!$A$2:$A$2047,$A40,'all sales summary'!$B$2:$B$2047,V$4))/((AVERAGEIFS('overall city offline'!$L$2:$L$2047,'overall city offline'!$A$2:$A$2047,$A40,'overall city offline'!$B$2:$B$2047,V$4)*(1-AVERAGEIFS('all sales summary'!$I$2:$I$2047,'all sales summary'!$A$2:$A$2047,$A40,'all sales summary'!$B$2:$B$2047,V$4)))+(AVERAGEIFS('city centre offline'!$L$2:$L$2047,'city centre offline'!$A$2:$A$2047,$A40,'city centre offline'!$B$2:$B$2047,V$4)*AVERAGEIFS('all sales summary'!$I$2:$I$2047,'all sales summary'!$A$2:$A$2047,$A40,'all sales summary'!$B$2:$B$2047,V$4)))</f>
        <v>2.6566660163426263E-3</v>
      </c>
      <c r="W40" s="60">
        <f>(AVERAGEIFS('city centre offline'!$L$2:$L$2047,'city centre offline'!$A$2:$A$2047,$A40,'city centre offline'!$B$2:$B$2047,W$4)*AVERAGEIFS('all sales summary'!$I$2:$I$2047,'all sales summary'!$A$2:$A$2047,$A40,'all sales summary'!$B$2:$B$2047,W$4))/((AVERAGEIFS('overall city offline'!$L$2:$L$2047,'overall city offline'!$A$2:$A$2047,$A40,'overall city offline'!$B$2:$B$2047,W$4)*(1-AVERAGEIFS('all sales summary'!$I$2:$I$2047,'all sales summary'!$A$2:$A$2047,$A40,'all sales summary'!$B$2:$B$2047,W$4)))+(AVERAGEIFS('city centre offline'!$L$2:$L$2047,'city centre offline'!$A$2:$A$2047,$A40,'city centre offline'!$B$2:$B$2047,W$4)*AVERAGEIFS('all sales summary'!$I$2:$I$2047,'all sales summary'!$A$2:$A$2047,$A40,'all sales summary'!$B$2:$B$2047,W$4)))</f>
        <v>3.0788025121253949E-3</v>
      </c>
      <c r="X40" s="60">
        <f>(AVERAGEIFS('city centre offline'!$L$2:$L$2047,'city centre offline'!$A$2:$A$2047,$A40,'city centre offline'!$B$2:$B$2047,X$4)*AVERAGEIFS('all sales summary'!$I$2:$I$2047,'all sales summary'!$A$2:$A$2047,$A40,'all sales summary'!$B$2:$B$2047,X$4))/((AVERAGEIFS('overall city offline'!$L$2:$L$2047,'overall city offline'!$A$2:$A$2047,$A40,'overall city offline'!$B$2:$B$2047,X$4)*(1-AVERAGEIFS('all sales summary'!$I$2:$I$2047,'all sales summary'!$A$2:$A$2047,$A40,'all sales summary'!$B$2:$B$2047,X$4)))+(AVERAGEIFS('city centre offline'!$L$2:$L$2047,'city centre offline'!$A$2:$A$2047,$A40,'city centre offline'!$B$2:$B$2047,X$4)*AVERAGEIFS('all sales summary'!$I$2:$I$2047,'all sales summary'!$A$2:$A$2047,$A40,'all sales summary'!$B$2:$B$2047,X$4)))</f>
        <v>2.089244782678855E-3</v>
      </c>
      <c r="Y40" s="60">
        <f>(AVERAGEIFS('city centre offline'!$L$2:$L$2047,'city centre offline'!$A$2:$A$2047,$A40,'city centre offline'!$B$2:$B$2047,Y$4)*AVERAGEIFS('all sales summary'!$I$2:$I$2047,'all sales summary'!$A$2:$A$2047,$A40,'all sales summary'!$B$2:$B$2047,Y$4))/((AVERAGEIFS('overall city offline'!$L$2:$L$2047,'overall city offline'!$A$2:$A$2047,$A40,'overall city offline'!$B$2:$B$2047,Y$4)*(1-AVERAGEIFS('all sales summary'!$I$2:$I$2047,'all sales summary'!$A$2:$A$2047,$A40,'all sales summary'!$B$2:$B$2047,Y$4)))+(AVERAGEIFS('city centre offline'!$L$2:$L$2047,'city centre offline'!$A$2:$A$2047,$A40,'city centre offline'!$B$2:$B$2047,Y$4)*AVERAGEIFS('all sales summary'!$I$2:$I$2047,'all sales summary'!$A$2:$A$2047,$A40,'all sales summary'!$B$2:$B$2047,Y$4)))</f>
        <v>2.2687578584690313E-3</v>
      </c>
      <c r="Z40" s="60">
        <f>(AVERAGEIFS('city centre offline'!$L$2:$L$2047,'city centre offline'!$A$2:$A$2047,$A40,'city centre offline'!$B$2:$B$2047,Z$4)*AVERAGEIFS('all sales summary'!$I$2:$I$2047,'all sales summary'!$A$2:$A$2047,$A40,'all sales summary'!$B$2:$B$2047,Z$4))/((AVERAGEIFS('overall city offline'!$L$2:$L$2047,'overall city offline'!$A$2:$A$2047,$A40,'overall city offline'!$B$2:$B$2047,Z$4)*(1-AVERAGEIFS('all sales summary'!$I$2:$I$2047,'all sales summary'!$A$2:$A$2047,$A40,'all sales summary'!$B$2:$B$2047,Z$4)))+(AVERAGEIFS('city centre offline'!$L$2:$L$2047,'city centre offline'!$A$2:$A$2047,$A40,'city centre offline'!$B$2:$B$2047,Z$4)*AVERAGEIFS('all sales summary'!$I$2:$I$2047,'all sales summary'!$A$2:$A$2047,$A40,'all sales summary'!$B$2:$B$2047,Z$4)))</f>
        <v>1.9545942056951983E-3</v>
      </c>
      <c r="AA40" s="60">
        <f>(AVERAGEIFS('city centre offline'!$L$2:$L$2047,'city centre offline'!$A$2:$A$2047,$A40,'city centre offline'!$B$2:$B$2047,AA$4)*AVERAGEIFS('all sales summary'!$I$2:$I$2047,'all sales summary'!$A$2:$A$2047,$A40,'all sales summary'!$B$2:$B$2047,AA$4))/((AVERAGEIFS('overall city offline'!$L$2:$L$2047,'overall city offline'!$A$2:$A$2047,$A40,'overall city offline'!$B$2:$B$2047,AA$4)*(1-AVERAGEIFS('all sales summary'!$I$2:$I$2047,'all sales summary'!$A$2:$A$2047,$A40,'all sales summary'!$B$2:$B$2047,AA$4)))+(AVERAGEIFS('city centre offline'!$L$2:$L$2047,'city centre offline'!$A$2:$A$2047,$A40,'city centre offline'!$B$2:$B$2047,AA$4)*AVERAGEIFS('all sales summary'!$I$2:$I$2047,'all sales summary'!$A$2:$A$2047,$A40,'all sales summary'!$B$2:$B$2047,AA$4)))</f>
        <v>1.8868941753544257E-3</v>
      </c>
      <c r="AB40" s="60">
        <f>(AVERAGEIFS('city centre offline'!$L$2:$L$2047,'city centre offline'!$A$2:$A$2047,$A40,'city centre offline'!$B$2:$B$2047,AB$4)*AVERAGEIFS('all sales summary'!$I$2:$I$2047,'all sales summary'!$A$2:$A$2047,$A40,'all sales summary'!$B$2:$B$2047,AB$4))/((AVERAGEIFS('overall city offline'!$L$2:$L$2047,'overall city offline'!$A$2:$A$2047,$A40,'overall city offline'!$B$2:$B$2047,AB$4)*(1-AVERAGEIFS('all sales summary'!$I$2:$I$2047,'all sales summary'!$A$2:$A$2047,$A40,'all sales summary'!$B$2:$B$2047,AB$4)))+(AVERAGEIFS('city centre offline'!$L$2:$L$2047,'city centre offline'!$A$2:$A$2047,$A40,'city centre offline'!$B$2:$B$2047,AB$4)*AVERAGEIFS('all sales summary'!$I$2:$I$2047,'all sales summary'!$A$2:$A$2047,$A40,'all sales summary'!$B$2:$B$2047,AB$4)))</f>
        <v>1.6541534341217336E-3</v>
      </c>
      <c r="AC40" s="60">
        <f>(AVERAGEIFS('city centre offline'!$L$2:$L$2047,'city centre offline'!$A$2:$A$2047,$A40,'city centre offline'!$B$2:$B$2047,AC$4)*AVERAGEIFS('all sales summary'!$I$2:$I$2047,'all sales summary'!$A$2:$A$2047,$A40,'all sales summary'!$B$2:$B$2047,AC$4))/((AVERAGEIFS('overall city offline'!$L$2:$L$2047,'overall city offline'!$A$2:$A$2047,$A40,'overall city offline'!$B$2:$B$2047,AC$4)*(1-AVERAGEIFS('all sales summary'!$I$2:$I$2047,'all sales summary'!$A$2:$A$2047,$A40,'all sales summary'!$B$2:$B$2047,AC$4)))+(AVERAGEIFS('city centre offline'!$L$2:$L$2047,'city centre offline'!$A$2:$A$2047,$A40,'city centre offline'!$B$2:$B$2047,AC$4)*AVERAGEIFS('all sales summary'!$I$2:$I$2047,'all sales summary'!$A$2:$A$2047,$A40,'all sales summary'!$B$2:$B$2047,AC$4)))</f>
        <v>2.2609950313144697E-3</v>
      </c>
      <c r="AD40" s="60">
        <f>(AVERAGEIFS('city centre offline'!$L$2:$L$2047,'city centre offline'!$A$2:$A$2047,$A40,'city centre offline'!$B$2:$B$2047,AD$4)*AVERAGEIFS('all sales summary'!$I$2:$I$2047,'all sales summary'!$A$2:$A$2047,$A40,'all sales summary'!$B$2:$B$2047,AD$4))/((AVERAGEIFS('overall city offline'!$L$2:$L$2047,'overall city offline'!$A$2:$A$2047,$A40,'overall city offline'!$B$2:$B$2047,AD$4)*(1-AVERAGEIFS('all sales summary'!$I$2:$I$2047,'all sales summary'!$A$2:$A$2047,$A40,'all sales summary'!$B$2:$B$2047,AD$4)))+(AVERAGEIFS('city centre offline'!$L$2:$L$2047,'city centre offline'!$A$2:$A$2047,$A40,'city centre offline'!$B$2:$B$2047,AD$4)*AVERAGEIFS('all sales summary'!$I$2:$I$2047,'all sales summary'!$A$2:$A$2047,$A40,'all sales summary'!$B$2:$B$2047,AD$4)))</f>
        <v>2.9360173634692499E-3</v>
      </c>
      <c r="AE40" s="60">
        <f>(AVERAGEIFS('city centre offline'!$L$2:$L$2047,'city centre offline'!$A$2:$A$2047,$A40,'city centre offline'!$B$2:$B$2047,AE$4)*AVERAGEIFS('all sales summary'!$I$2:$I$2047,'all sales summary'!$A$2:$A$2047,$A40,'all sales summary'!$B$2:$B$2047,AE$4))/((AVERAGEIFS('overall city offline'!$L$2:$L$2047,'overall city offline'!$A$2:$A$2047,$A40,'overall city offline'!$B$2:$B$2047,AE$4)*(1-AVERAGEIFS('all sales summary'!$I$2:$I$2047,'all sales summary'!$A$2:$A$2047,$A40,'all sales summary'!$B$2:$B$2047,AE$4)))+(AVERAGEIFS('city centre offline'!$L$2:$L$2047,'city centre offline'!$A$2:$A$2047,$A40,'city centre offline'!$B$2:$B$2047,AE$4)*AVERAGEIFS('all sales summary'!$I$2:$I$2047,'all sales summary'!$A$2:$A$2047,$A40,'all sales summary'!$B$2:$B$2047,AE$4)))</f>
        <v>2.8137539285113954E-3</v>
      </c>
      <c r="AF40" s="60">
        <f>(AVERAGEIFS('city centre offline'!$L$2:$L$2047,'city centre offline'!$A$2:$A$2047,$A40,'city centre offline'!$B$2:$B$2047,AF$4)*AVERAGEIFS('all sales summary'!$I$2:$I$2047,'all sales summary'!$A$2:$A$2047,$A40,'all sales summary'!$B$2:$B$2047,AF$4))/((AVERAGEIFS('overall city offline'!$L$2:$L$2047,'overall city offline'!$A$2:$A$2047,$A40,'overall city offline'!$B$2:$B$2047,AF$4)*(1-AVERAGEIFS('all sales summary'!$I$2:$I$2047,'all sales summary'!$A$2:$A$2047,$A40,'all sales summary'!$B$2:$B$2047,AF$4)))+(AVERAGEIFS('city centre offline'!$L$2:$L$2047,'city centre offline'!$A$2:$A$2047,$A40,'city centre offline'!$B$2:$B$2047,AF$4)*AVERAGEIFS('all sales summary'!$I$2:$I$2047,'all sales summary'!$A$2:$A$2047,$A40,'all sales summary'!$B$2:$B$2047,AF$4)))</f>
        <v>2.737563558293432E-3</v>
      </c>
      <c r="AG40" s="60">
        <f>(AVERAGEIFS('city centre offline'!$L$2:$L$2047,'city centre offline'!$A$2:$A$2047,$A40,'city centre offline'!$B$2:$B$2047,AG$4)*AVERAGEIFS('all sales summary'!$I$2:$I$2047,'all sales summary'!$A$2:$A$2047,$A40,'all sales summary'!$B$2:$B$2047,AG$4))/((AVERAGEIFS('overall city offline'!$L$2:$L$2047,'overall city offline'!$A$2:$A$2047,$A40,'overall city offline'!$B$2:$B$2047,AG$4)*(1-AVERAGEIFS('all sales summary'!$I$2:$I$2047,'all sales summary'!$A$2:$A$2047,$A40,'all sales summary'!$B$2:$B$2047,AG$4)))+(AVERAGEIFS('city centre offline'!$L$2:$L$2047,'city centre offline'!$A$2:$A$2047,$A40,'city centre offline'!$B$2:$B$2047,AG$4)*AVERAGEIFS('all sales summary'!$I$2:$I$2047,'all sales summary'!$A$2:$A$2047,$A40,'all sales summary'!$B$2:$B$2047,AG$4)))</f>
        <v>2.9026686066951483E-3</v>
      </c>
      <c r="AH40" s="60">
        <f>(AVERAGEIFS('city centre offline'!$L$2:$L$2047,'city centre offline'!$A$2:$A$2047,$A40,'city centre offline'!$B$2:$B$2047,AH$4)*AVERAGEIFS('all sales summary'!$I$2:$I$2047,'all sales summary'!$A$2:$A$2047,$A40,'all sales summary'!$B$2:$B$2047,AH$4))/((AVERAGEIFS('overall city offline'!$L$2:$L$2047,'overall city offline'!$A$2:$A$2047,$A40,'overall city offline'!$B$2:$B$2047,AH$4)*(1-AVERAGEIFS('all sales summary'!$I$2:$I$2047,'all sales summary'!$A$2:$A$2047,$A40,'all sales summary'!$B$2:$B$2047,AH$4)))+(AVERAGEIFS('city centre offline'!$L$2:$L$2047,'city centre offline'!$A$2:$A$2047,$A40,'city centre offline'!$B$2:$B$2047,AH$4)*AVERAGEIFS('all sales summary'!$I$2:$I$2047,'all sales summary'!$A$2:$A$2047,$A40,'all sales summary'!$B$2:$B$2047,AH$4)))</f>
        <v>3.1883989373292965E-3</v>
      </c>
    </row>
    <row r="41" spans="1:34" x14ac:dyDescent="0.3">
      <c r="A41" t="s">
        <v>43</v>
      </c>
      <c r="B41" s="60">
        <f>(AVERAGEIFS('city centre offline'!$L$2:$L$2047,'city centre offline'!$A$2:$A$2047,$A41,'city centre offline'!$B$2:$B$2047,B$4)*AVERAGEIFS('all sales summary'!$I$2:$I$2047,'all sales summary'!$A$2:$A$2047,$A41,'all sales summary'!$B$2:$B$2047,B$4))/((AVERAGEIFS('overall city offline'!$L$2:$L$2047,'overall city offline'!$A$2:$A$2047,$A41,'overall city offline'!$B$2:$B$2047,B$4)*(1-AVERAGEIFS('all sales summary'!$I$2:$I$2047,'all sales summary'!$A$2:$A$2047,$A41,'all sales summary'!$B$2:$B$2047,B$4)))+(AVERAGEIFS('city centre offline'!$L$2:$L$2047,'city centre offline'!$A$2:$A$2047,$A41,'city centre offline'!$B$2:$B$2047,B$4)*AVERAGEIFS('all sales summary'!$I$2:$I$2047,'all sales summary'!$A$2:$A$2047,$A41,'all sales summary'!$B$2:$B$2047,B$4)))</f>
        <v>9.1129769192662871E-2</v>
      </c>
      <c r="C41" s="60">
        <f>(AVERAGEIFS('city centre offline'!$L$2:$L$2047,'city centre offline'!$A$2:$A$2047,$A41,'city centre offline'!$B$2:$B$2047,C$4)*AVERAGEIFS('all sales summary'!$I$2:$I$2047,'all sales summary'!$A$2:$A$2047,$A41,'all sales summary'!$B$2:$B$2047,C$4))/((AVERAGEIFS('overall city offline'!$L$2:$L$2047,'overall city offline'!$A$2:$A$2047,$A41,'overall city offline'!$B$2:$B$2047,C$4)*(1-AVERAGEIFS('all sales summary'!$I$2:$I$2047,'all sales summary'!$A$2:$A$2047,$A41,'all sales summary'!$B$2:$B$2047,C$4)))+(AVERAGEIFS('city centre offline'!$L$2:$L$2047,'city centre offline'!$A$2:$A$2047,$A41,'city centre offline'!$B$2:$B$2047,C$4)*AVERAGEIFS('all sales summary'!$I$2:$I$2047,'all sales summary'!$A$2:$A$2047,$A41,'all sales summary'!$B$2:$B$2047,C$4)))</f>
        <v>8.9531690983211468E-2</v>
      </c>
      <c r="D41" s="60">
        <f>(AVERAGEIFS('city centre offline'!$L$2:$L$2047,'city centre offline'!$A$2:$A$2047,$A41,'city centre offline'!$B$2:$B$2047,D$4)*AVERAGEIFS('all sales summary'!$I$2:$I$2047,'all sales summary'!$A$2:$A$2047,$A41,'all sales summary'!$B$2:$B$2047,D$4))/((AVERAGEIFS('overall city offline'!$L$2:$L$2047,'overall city offline'!$A$2:$A$2047,$A41,'overall city offline'!$B$2:$B$2047,D$4)*(1-AVERAGEIFS('all sales summary'!$I$2:$I$2047,'all sales summary'!$A$2:$A$2047,$A41,'all sales summary'!$B$2:$B$2047,D$4)))+(AVERAGEIFS('city centre offline'!$L$2:$L$2047,'city centre offline'!$A$2:$A$2047,$A41,'city centre offline'!$B$2:$B$2047,D$4)*AVERAGEIFS('all sales summary'!$I$2:$I$2047,'all sales summary'!$A$2:$A$2047,$A41,'all sales summary'!$B$2:$B$2047,D$4)))</f>
        <v>8.7104868480061159E-2</v>
      </c>
      <c r="E41" s="60">
        <f>(AVERAGEIFS('city centre offline'!$L$2:$L$2047,'city centre offline'!$A$2:$A$2047,$A41,'city centre offline'!$B$2:$B$2047,E$4)*AVERAGEIFS('all sales summary'!$I$2:$I$2047,'all sales summary'!$A$2:$A$2047,$A41,'all sales summary'!$B$2:$B$2047,E$4))/((AVERAGEIFS('overall city offline'!$L$2:$L$2047,'overall city offline'!$A$2:$A$2047,$A41,'overall city offline'!$B$2:$B$2047,E$4)*(1-AVERAGEIFS('all sales summary'!$I$2:$I$2047,'all sales summary'!$A$2:$A$2047,$A41,'all sales summary'!$B$2:$B$2047,E$4)))+(AVERAGEIFS('city centre offline'!$L$2:$L$2047,'city centre offline'!$A$2:$A$2047,$A41,'city centre offline'!$B$2:$B$2047,E$4)*AVERAGEIFS('all sales summary'!$I$2:$I$2047,'all sales summary'!$A$2:$A$2047,$A41,'all sales summary'!$B$2:$B$2047,E$4)))</f>
        <v>8.6519093803355263E-2</v>
      </c>
      <c r="F41" s="60">
        <f>(AVERAGEIFS('city centre offline'!$L$2:$L$2047,'city centre offline'!$A$2:$A$2047,$A41,'city centre offline'!$B$2:$B$2047,F$4)*AVERAGEIFS('all sales summary'!$I$2:$I$2047,'all sales summary'!$A$2:$A$2047,$A41,'all sales summary'!$B$2:$B$2047,F$4))/((AVERAGEIFS('overall city offline'!$L$2:$L$2047,'overall city offline'!$A$2:$A$2047,$A41,'overall city offline'!$B$2:$B$2047,F$4)*(1-AVERAGEIFS('all sales summary'!$I$2:$I$2047,'all sales summary'!$A$2:$A$2047,$A41,'all sales summary'!$B$2:$B$2047,F$4)))+(AVERAGEIFS('city centre offline'!$L$2:$L$2047,'city centre offline'!$A$2:$A$2047,$A41,'city centre offline'!$B$2:$B$2047,F$4)*AVERAGEIFS('all sales summary'!$I$2:$I$2047,'all sales summary'!$A$2:$A$2047,$A41,'all sales summary'!$B$2:$B$2047,F$4)))</f>
        <v>8.5581860445494096E-2</v>
      </c>
      <c r="G41" s="60">
        <f>(AVERAGEIFS('city centre offline'!$L$2:$L$2047,'city centre offline'!$A$2:$A$2047,$A41,'city centre offline'!$B$2:$B$2047,G$4)*AVERAGEIFS('all sales summary'!$I$2:$I$2047,'all sales summary'!$A$2:$A$2047,$A41,'all sales summary'!$B$2:$B$2047,G$4))/((AVERAGEIFS('overall city offline'!$L$2:$L$2047,'overall city offline'!$A$2:$A$2047,$A41,'overall city offline'!$B$2:$B$2047,G$4)*(1-AVERAGEIFS('all sales summary'!$I$2:$I$2047,'all sales summary'!$A$2:$A$2047,$A41,'all sales summary'!$B$2:$B$2047,G$4)))+(AVERAGEIFS('city centre offline'!$L$2:$L$2047,'city centre offline'!$A$2:$A$2047,$A41,'city centre offline'!$B$2:$B$2047,G$4)*AVERAGEIFS('all sales summary'!$I$2:$I$2047,'all sales summary'!$A$2:$A$2047,$A41,'all sales summary'!$B$2:$B$2047,G$4)))</f>
        <v>8.4638966982593225E-2</v>
      </c>
      <c r="H41" s="60">
        <f>(AVERAGEIFS('city centre offline'!$L$2:$L$2047,'city centre offline'!$A$2:$A$2047,$A41,'city centre offline'!$B$2:$B$2047,H$4)*AVERAGEIFS('all sales summary'!$I$2:$I$2047,'all sales summary'!$A$2:$A$2047,$A41,'all sales summary'!$B$2:$B$2047,H$4))/((AVERAGEIFS('overall city offline'!$L$2:$L$2047,'overall city offline'!$A$2:$A$2047,$A41,'overall city offline'!$B$2:$B$2047,H$4)*(1-AVERAGEIFS('all sales summary'!$I$2:$I$2047,'all sales summary'!$A$2:$A$2047,$A41,'all sales summary'!$B$2:$B$2047,H$4)))+(AVERAGEIFS('city centre offline'!$L$2:$L$2047,'city centre offline'!$A$2:$A$2047,$A41,'city centre offline'!$B$2:$B$2047,H$4)*AVERAGEIFS('all sales summary'!$I$2:$I$2047,'all sales summary'!$A$2:$A$2047,$A41,'all sales summary'!$B$2:$B$2047,H$4)))</f>
        <v>8.5208419524396242E-2</v>
      </c>
      <c r="I41" s="60">
        <f>(AVERAGEIFS('city centre offline'!$L$2:$L$2047,'city centre offline'!$A$2:$A$2047,$A41,'city centre offline'!$B$2:$B$2047,I$4)*AVERAGEIFS('all sales summary'!$I$2:$I$2047,'all sales summary'!$A$2:$A$2047,$A41,'all sales summary'!$B$2:$B$2047,I$4))/((AVERAGEIFS('overall city offline'!$L$2:$L$2047,'overall city offline'!$A$2:$A$2047,$A41,'overall city offline'!$B$2:$B$2047,I$4)*(1-AVERAGEIFS('all sales summary'!$I$2:$I$2047,'all sales summary'!$A$2:$A$2047,$A41,'all sales summary'!$B$2:$B$2047,I$4)))+(AVERAGEIFS('city centre offline'!$L$2:$L$2047,'city centre offline'!$A$2:$A$2047,$A41,'city centre offline'!$B$2:$B$2047,I$4)*AVERAGEIFS('all sales summary'!$I$2:$I$2047,'all sales summary'!$A$2:$A$2047,$A41,'all sales summary'!$B$2:$B$2047,I$4)))</f>
        <v>8.6703987173454788E-2</v>
      </c>
      <c r="J41" s="60">
        <f>(AVERAGEIFS('city centre offline'!$L$2:$L$2047,'city centre offline'!$A$2:$A$2047,$A41,'city centre offline'!$B$2:$B$2047,J$4)*AVERAGEIFS('all sales summary'!$I$2:$I$2047,'all sales summary'!$A$2:$A$2047,$A41,'all sales summary'!$B$2:$B$2047,J$4))/((AVERAGEIFS('overall city offline'!$L$2:$L$2047,'overall city offline'!$A$2:$A$2047,$A41,'overall city offline'!$B$2:$B$2047,J$4)*(1-AVERAGEIFS('all sales summary'!$I$2:$I$2047,'all sales summary'!$A$2:$A$2047,$A41,'all sales summary'!$B$2:$B$2047,J$4)))+(AVERAGEIFS('city centre offline'!$L$2:$L$2047,'city centre offline'!$A$2:$A$2047,$A41,'city centre offline'!$B$2:$B$2047,J$4)*AVERAGEIFS('all sales summary'!$I$2:$I$2047,'all sales summary'!$A$2:$A$2047,$A41,'all sales summary'!$B$2:$B$2047,J$4)))</f>
        <v>8.3505480685821157E-2</v>
      </c>
      <c r="K41" s="60">
        <f>(AVERAGEIFS('city centre offline'!$L$2:$L$2047,'city centre offline'!$A$2:$A$2047,$A41,'city centre offline'!$B$2:$B$2047,K$4)*AVERAGEIFS('all sales summary'!$I$2:$I$2047,'all sales summary'!$A$2:$A$2047,$A41,'all sales summary'!$B$2:$B$2047,K$4))/((AVERAGEIFS('overall city offline'!$L$2:$L$2047,'overall city offline'!$A$2:$A$2047,$A41,'overall city offline'!$B$2:$B$2047,K$4)*(1-AVERAGEIFS('all sales summary'!$I$2:$I$2047,'all sales summary'!$A$2:$A$2047,$A41,'all sales summary'!$B$2:$B$2047,K$4)))+(AVERAGEIFS('city centre offline'!$L$2:$L$2047,'city centre offline'!$A$2:$A$2047,$A41,'city centre offline'!$B$2:$B$2047,K$4)*AVERAGEIFS('all sales summary'!$I$2:$I$2047,'all sales summary'!$A$2:$A$2047,$A41,'all sales summary'!$B$2:$B$2047,K$4)))</f>
        <v>9.0646354344483468E-2</v>
      </c>
      <c r="L41" s="60">
        <f>(AVERAGEIFS('city centre offline'!$L$2:$L$2047,'city centre offline'!$A$2:$A$2047,$A41,'city centre offline'!$B$2:$B$2047,L$4)*AVERAGEIFS('all sales summary'!$I$2:$I$2047,'all sales summary'!$A$2:$A$2047,$A41,'all sales summary'!$B$2:$B$2047,L$4))/((AVERAGEIFS('overall city offline'!$L$2:$L$2047,'overall city offline'!$A$2:$A$2047,$A41,'overall city offline'!$B$2:$B$2047,L$4)*(1-AVERAGEIFS('all sales summary'!$I$2:$I$2047,'all sales summary'!$A$2:$A$2047,$A41,'all sales summary'!$B$2:$B$2047,L$4)))+(AVERAGEIFS('city centre offline'!$L$2:$L$2047,'city centre offline'!$A$2:$A$2047,$A41,'city centre offline'!$B$2:$B$2047,L$4)*AVERAGEIFS('all sales summary'!$I$2:$I$2047,'all sales summary'!$A$2:$A$2047,$A41,'all sales summary'!$B$2:$B$2047,L$4)))</f>
        <v>8.7083111197919824E-2</v>
      </c>
      <c r="M41" s="60">
        <f>(AVERAGEIFS('city centre offline'!$L$2:$L$2047,'city centre offline'!$A$2:$A$2047,$A41,'city centre offline'!$B$2:$B$2047,M$4)*AVERAGEIFS('all sales summary'!$I$2:$I$2047,'all sales summary'!$A$2:$A$2047,$A41,'all sales summary'!$B$2:$B$2047,M$4))/((AVERAGEIFS('overall city offline'!$L$2:$L$2047,'overall city offline'!$A$2:$A$2047,$A41,'overall city offline'!$B$2:$B$2047,M$4)*(1-AVERAGEIFS('all sales summary'!$I$2:$I$2047,'all sales summary'!$A$2:$A$2047,$A41,'all sales summary'!$B$2:$B$2047,M$4)))+(AVERAGEIFS('city centre offline'!$L$2:$L$2047,'city centre offline'!$A$2:$A$2047,$A41,'city centre offline'!$B$2:$B$2047,M$4)*AVERAGEIFS('all sales summary'!$I$2:$I$2047,'all sales summary'!$A$2:$A$2047,$A41,'all sales summary'!$B$2:$B$2047,M$4)))</f>
        <v>8.9659380610559933E-2</v>
      </c>
      <c r="N41" s="60">
        <f>(AVERAGEIFS('city centre offline'!$L$2:$L$2047,'city centre offline'!$A$2:$A$2047,$A41,'city centre offline'!$B$2:$B$2047,N$4)*AVERAGEIFS('all sales summary'!$I$2:$I$2047,'all sales summary'!$A$2:$A$2047,$A41,'all sales summary'!$B$2:$B$2047,N$4))/((AVERAGEIFS('overall city offline'!$L$2:$L$2047,'overall city offline'!$A$2:$A$2047,$A41,'overall city offline'!$B$2:$B$2047,N$4)*(1-AVERAGEIFS('all sales summary'!$I$2:$I$2047,'all sales summary'!$A$2:$A$2047,$A41,'all sales summary'!$B$2:$B$2047,N$4)))+(AVERAGEIFS('city centre offline'!$L$2:$L$2047,'city centre offline'!$A$2:$A$2047,$A41,'city centre offline'!$B$2:$B$2047,N$4)*AVERAGEIFS('all sales summary'!$I$2:$I$2047,'all sales summary'!$A$2:$A$2047,$A41,'all sales summary'!$B$2:$B$2047,N$4)))</f>
        <v>9.0646604293676131E-2</v>
      </c>
      <c r="O41" s="60">
        <f>(AVERAGEIFS('city centre offline'!$L$2:$L$2047,'city centre offline'!$A$2:$A$2047,$A41,'city centre offline'!$B$2:$B$2047,O$4)*AVERAGEIFS('all sales summary'!$I$2:$I$2047,'all sales summary'!$A$2:$A$2047,$A41,'all sales summary'!$B$2:$B$2047,O$4))/((AVERAGEIFS('overall city offline'!$L$2:$L$2047,'overall city offline'!$A$2:$A$2047,$A41,'overall city offline'!$B$2:$B$2047,O$4)*(1-AVERAGEIFS('all sales summary'!$I$2:$I$2047,'all sales summary'!$A$2:$A$2047,$A41,'all sales summary'!$B$2:$B$2047,O$4)))+(AVERAGEIFS('city centre offline'!$L$2:$L$2047,'city centre offline'!$A$2:$A$2047,$A41,'city centre offline'!$B$2:$B$2047,O$4)*AVERAGEIFS('all sales summary'!$I$2:$I$2047,'all sales summary'!$A$2:$A$2047,$A41,'all sales summary'!$B$2:$B$2047,O$4)))</f>
        <v>9.3586246631697442E-2</v>
      </c>
      <c r="P41" s="60">
        <f>(AVERAGEIFS('city centre offline'!$L$2:$L$2047,'city centre offline'!$A$2:$A$2047,$A41,'city centre offline'!$B$2:$B$2047,P$4)*AVERAGEIFS('all sales summary'!$I$2:$I$2047,'all sales summary'!$A$2:$A$2047,$A41,'all sales summary'!$B$2:$B$2047,P$4))/((AVERAGEIFS('overall city offline'!$L$2:$L$2047,'overall city offline'!$A$2:$A$2047,$A41,'overall city offline'!$B$2:$B$2047,P$4)*(1-AVERAGEIFS('all sales summary'!$I$2:$I$2047,'all sales summary'!$A$2:$A$2047,$A41,'all sales summary'!$B$2:$B$2047,P$4)))+(AVERAGEIFS('city centre offline'!$L$2:$L$2047,'city centre offline'!$A$2:$A$2047,$A41,'city centre offline'!$B$2:$B$2047,P$4)*AVERAGEIFS('all sales summary'!$I$2:$I$2047,'all sales summary'!$A$2:$A$2047,$A41,'all sales summary'!$B$2:$B$2047,P$4)))</f>
        <v>9.5781425620953736E-2</v>
      </c>
      <c r="Q41" s="60">
        <f>(AVERAGEIFS('city centre offline'!$L$2:$L$2047,'city centre offline'!$A$2:$A$2047,$A41,'city centre offline'!$B$2:$B$2047,Q$4)*AVERAGEIFS('all sales summary'!$I$2:$I$2047,'all sales summary'!$A$2:$A$2047,$A41,'all sales summary'!$B$2:$B$2047,Q$4))/((AVERAGEIFS('overall city offline'!$L$2:$L$2047,'overall city offline'!$A$2:$A$2047,$A41,'overall city offline'!$B$2:$B$2047,Q$4)*(1-AVERAGEIFS('all sales summary'!$I$2:$I$2047,'all sales summary'!$A$2:$A$2047,$A41,'all sales summary'!$B$2:$B$2047,Q$4)))+(AVERAGEIFS('city centre offline'!$L$2:$L$2047,'city centre offline'!$A$2:$A$2047,$A41,'city centre offline'!$B$2:$B$2047,Q$4)*AVERAGEIFS('all sales summary'!$I$2:$I$2047,'all sales summary'!$A$2:$A$2047,$A41,'all sales summary'!$B$2:$B$2047,Q$4)))</f>
        <v>8.8064973427316784E-2</v>
      </c>
      <c r="R41" s="60">
        <f>(AVERAGEIFS('city centre offline'!$L$2:$L$2047,'city centre offline'!$A$2:$A$2047,$A41,'city centre offline'!$B$2:$B$2047,R$4)*AVERAGEIFS('all sales summary'!$I$2:$I$2047,'all sales summary'!$A$2:$A$2047,$A41,'all sales summary'!$B$2:$B$2047,R$4))/((AVERAGEIFS('overall city offline'!$L$2:$L$2047,'overall city offline'!$A$2:$A$2047,$A41,'overall city offline'!$B$2:$B$2047,R$4)*(1-AVERAGEIFS('all sales summary'!$I$2:$I$2047,'all sales summary'!$A$2:$A$2047,$A41,'all sales summary'!$B$2:$B$2047,R$4)))+(AVERAGEIFS('city centre offline'!$L$2:$L$2047,'city centre offline'!$A$2:$A$2047,$A41,'city centre offline'!$B$2:$B$2047,R$4)*AVERAGEIFS('all sales summary'!$I$2:$I$2047,'all sales summary'!$A$2:$A$2047,$A41,'all sales summary'!$B$2:$B$2047,R$4)))</f>
        <v>9.0625656173706742E-2</v>
      </c>
      <c r="S41" s="60">
        <f>(AVERAGEIFS('city centre offline'!$L$2:$L$2047,'city centre offline'!$A$2:$A$2047,$A41,'city centre offline'!$B$2:$B$2047,S$4)*AVERAGEIFS('all sales summary'!$I$2:$I$2047,'all sales summary'!$A$2:$A$2047,$A41,'all sales summary'!$B$2:$B$2047,S$4))/((AVERAGEIFS('overall city offline'!$L$2:$L$2047,'overall city offline'!$A$2:$A$2047,$A41,'overall city offline'!$B$2:$B$2047,S$4)*(1-AVERAGEIFS('all sales summary'!$I$2:$I$2047,'all sales summary'!$A$2:$A$2047,$A41,'all sales summary'!$B$2:$B$2047,S$4)))+(AVERAGEIFS('city centre offline'!$L$2:$L$2047,'city centre offline'!$A$2:$A$2047,$A41,'city centre offline'!$B$2:$B$2047,S$4)*AVERAGEIFS('all sales summary'!$I$2:$I$2047,'all sales summary'!$A$2:$A$2047,$A41,'all sales summary'!$B$2:$B$2047,S$4)))</f>
        <v>8.9872413824946082E-2</v>
      </c>
      <c r="T41" s="60">
        <f>(AVERAGEIFS('city centre offline'!$L$2:$L$2047,'city centre offline'!$A$2:$A$2047,$A41,'city centre offline'!$B$2:$B$2047,T$4)*AVERAGEIFS('all sales summary'!$I$2:$I$2047,'all sales summary'!$A$2:$A$2047,$A41,'all sales summary'!$B$2:$B$2047,T$4))/((AVERAGEIFS('overall city offline'!$L$2:$L$2047,'overall city offline'!$A$2:$A$2047,$A41,'overall city offline'!$B$2:$B$2047,T$4)*(1-AVERAGEIFS('all sales summary'!$I$2:$I$2047,'all sales summary'!$A$2:$A$2047,$A41,'all sales summary'!$B$2:$B$2047,T$4)))+(AVERAGEIFS('city centre offline'!$L$2:$L$2047,'city centre offline'!$A$2:$A$2047,$A41,'city centre offline'!$B$2:$B$2047,T$4)*AVERAGEIFS('all sales summary'!$I$2:$I$2047,'all sales summary'!$A$2:$A$2047,$A41,'all sales summary'!$B$2:$B$2047,T$4)))</f>
        <v>8.7905816237904486E-2</v>
      </c>
      <c r="U41" s="60">
        <f>(AVERAGEIFS('city centre offline'!$L$2:$L$2047,'city centre offline'!$A$2:$A$2047,$A41,'city centre offline'!$B$2:$B$2047,U$4)*AVERAGEIFS('all sales summary'!$I$2:$I$2047,'all sales summary'!$A$2:$A$2047,$A41,'all sales summary'!$B$2:$B$2047,U$4))/((AVERAGEIFS('overall city offline'!$L$2:$L$2047,'overall city offline'!$A$2:$A$2047,$A41,'overall city offline'!$B$2:$B$2047,U$4)*(1-AVERAGEIFS('all sales summary'!$I$2:$I$2047,'all sales summary'!$A$2:$A$2047,$A41,'all sales summary'!$B$2:$B$2047,U$4)))+(AVERAGEIFS('city centre offline'!$L$2:$L$2047,'city centre offline'!$A$2:$A$2047,$A41,'city centre offline'!$B$2:$B$2047,U$4)*AVERAGEIFS('all sales summary'!$I$2:$I$2047,'all sales summary'!$A$2:$A$2047,$A41,'all sales summary'!$B$2:$B$2047,U$4)))</f>
        <v>8.8850139694440583E-2</v>
      </c>
      <c r="V41" s="60">
        <f>(AVERAGEIFS('city centre offline'!$L$2:$L$2047,'city centre offline'!$A$2:$A$2047,$A41,'city centre offline'!$B$2:$B$2047,V$4)*AVERAGEIFS('all sales summary'!$I$2:$I$2047,'all sales summary'!$A$2:$A$2047,$A41,'all sales summary'!$B$2:$B$2047,V$4))/((AVERAGEIFS('overall city offline'!$L$2:$L$2047,'overall city offline'!$A$2:$A$2047,$A41,'overall city offline'!$B$2:$B$2047,V$4)*(1-AVERAGEIFS('all sales summary'!$I$2:$I$2047,'all sales summary'!$A$2:$A$2047,$A41,'all sales summary'!$B$2:$B$2047,V$4)))+(AVERAGEIFS('city centre offline'!$L$2:$L$2047,'city centre offline'!$A$2:$A$2047,$A41,'city centre offline'!$B$2:$B$2047,V$4)*AVERAGEIFS('all sales summary'!$I$2:$I$2047,'all sales summary'!$A$2:$A$2047,$A41,'all sales summary'!$B$2:$B$2047,V$4)))</f>
        <v>9.0539063345926638E-2</v>
      </c>
      <c r="W41" s="60">
        <f>(AVERAGEIFS('city centre offline'!$L$2:$L$2047,'city centre offline'!$A$2:$A$2047,$A41,'city centre offline'!$B$2:$B$2047,W$4)*AVERAGEIFS('all sales summary'!$I$2:$I$2047,'all sales summary'!$A$2:$A$2047,$A41,'all sales summary'!$B$2:$B$2047,W$4))/((AVERAGEIFS('overall city offline'!$L$2:$L$2047,'overall city offline'!$A$2:$A$2047,$A41,'overall city offline'!$B$2:$B$2047,W$4)*(1-AVERAGEIFS('all sales summary'!$I$2:$I$2047,'all sales summary'!$A$2:$A$2047,$A41,'all sales summary'!$B$2:$B$2047,W$4)))+(AVERAGEIFS('city centre offline'!$L$2:$L$2047,'city centre offline'!$A$2:$A$2047,$A41,'city centre offline'!$B$2:$B$2047,W$4)*AVERAGEIFS('all sales summary'!$I$2:$I$2047,'all sales summary'!$A$2:$A$2047,$A41,'all sales summary'!$B$2:$B$2047,W$4)))</f>
        <v>9.4222801552139246E-2</v>
      </c>
      <c r="X41" s="60">
        <f>(AVERAGEIFS('city centre offline'!$L$2:$L$2047,'city centre offline'!$A$2:$A$2047,$A41,'city centre offline'!$B$2:$B$2047,X$4)*AVERAGEIFS('all sales summary'!$I$2:$I$2047,'all sales summary'!$A$2:$A$2047,$A41,'all sales summary'!$B$2:$B$2047,X$4))/((AVERAGEIFS('overall city offline'!$L$2:$L$2047,'overall city offline'!$A$2:$A$2047,$A41,'overall city offline'!$B$2:$B$2047,X$4)*(1-AVERAGEIFS('all sales summary'!$I$2:$I$2047,'all sales summary'!$A$2:$A$2047,$A41,'all sales summary'!$B$2:$B$2047,X$4)))+(AVERAGEIFS('city centre offline'!$L$2:$L$2047,'city centre offline'!$A$2:$A$2047,$A41,'city centre offline'!$B$2:$B$2047,X$4)*AVERAGEIFS('all sales summary'!$I$2:$I$2047,'all sales summary'!$A$2:$A$2047,$A41,'all sales summary'!$B$2:$B$2047,X$4)))</f>
        <v>9.4972609626820734E-2</v>
      </c>
      <c r="Y41" s="60">
        <f>(AVERAGEIFS('city centre offline'!$L$2:$L$2047,'city centre offline'!$A$2:$A$2047,$A41,'city centre offline'!$B$2:$B$2047,Y$4)*AVERAGEIFS('all sales summary'!$I$2:$I$2047,'all sales summary'!$A$2:$A$2047,$A41,'all sales summary'!$B$2:$B$2047,Y$4))/((AVERAGEIFS('overall city offline'!$L$2:$L$2047,'overall city offline'!$A$2:$A$2047,$A41,'overall city offline'!$B$2:$B$2047,Y$4)*(1-AVERAGEIFS('all sales summary'!$I$2:$I$2047,'all sales summary'!$A$2:$A$2047,$A41,'all sales summary'!$B$2:$B$2047,Y$4)))+(AVERAGEIFS('city centre offline'!$L$2:$L$2047,'city centre offline'!$A$2:$A$2047,$A41,'city centre offline'!$B$2:$B$2047,Y$4)*AVERAGEIFS('all sales summary'!$I$2:$I$2047,'all sales summary'!$A$2:$A$2047,$A41,'all sales summary'!$B$2:$B$2047,Y$4)))</f>
        <v>0.1025116738026384</v>
      </c>
      <c r="Z41" s="60">
        <f>(AVERAGEIFS('city centre offline'!$L$2:$L$2047,'city centre offline'!$A$2:$A$2047,$A41,'city centre offline'!$B$2:$B$2047,Z$4)*AVERAGEIFS('all sales summary'!$I$2:$I$2047,'all sales summary'!$A$2:$A$2047,$A41,'all sales summary'!$B$2:$B$2047,Z$4))/((AVERAGEIFS('overall city offline'!$L$2:$L$2047,'overall city offline'!$A$2:$A$2047,$A41,'overall city offline'!$B$2:$B$2047,Z$4)*(1-AVERAGEIFS('all sales summary'!$I$2:$I$2047,'all sales summary'!$A$2:$A$2047,$A41,'all sales summary'!$B$2:$B$2047,Z$4)))+(AVERAGEIFS('city centre offline'!$L$2:$L$2047,'city centre offline'!$A$2:$A$2047,$A41,'city centre offline'!$B$2:$B$2047,Z$4)*AVERAGEIFS('all sales summary'!$I$2:$I$2047,'all sales summary'!$A$2:$A$2047,$A41,'all sales summary'!$B$2:$B$2047,Z$4)))</f>
        <v>9.5805823272222396E-2</v>
      </c>
      <c r="AA41" s="60">
        <f>(AVERAGEIFS('city centre offline'!$L$2:$L$2047,'city centre offline'!$A$2:$A$2047,$A41,'city centre offline'!$B$2:$B$2047,AA$4)*AVERAGEIFS('all sales summary'!$I$2:$I$2047,'all sales summary'!$A$2:$A$2047,$A41,'all sales summary'!$B$2:$B$2047,AA$4))/((AVERAGEIFS('overall city offline'!$L$2:$L$2047,'overall city offline'!$A$2:$A$2047,$A41,'overall city offline'!$B$2:$B$2047,AA$4)*(1-AVERAGEIFS('all sales summary'!$I$2:$I$2047,'all sales summary'!$A$2:$A$2047,$A41,'all sales summary'!$B$2:$B$2047,AA$4)))+(AVERAGEIFS('city centre offline'!$L$2:$L$2047,'city centre offline'!$A$2:$A$2047,$A41,'city centre offline'!$B$2:$B$2047,AA$4)*AVERAGEIFS('all sales summary'!$I$2:$I$2047,'all sales summary'!$A$2:$A$2047,$A41,'all sales summary'!$B$2:$B$2047,AA$4)))</f>
        <v>9.3326947714334668E-2</v>
      </c>
      <c r="AB41" s="60">
        <f>(AVERAGEIFS('city centre offline'!$L$2:$L$2047,'city centre offline'!$A$2:$A$2047,$A41,'city centre offline'!$B$2:$B$2047,AB$4)*AVERAGEIFS('all sales summary'!$I$2:$I$2047,'all sales summary'!$A$2:$A$2047,$A41,'all sales summary'!$B$2:$B$2047,AB$4))/((AVERAGEIFS('overall city offline'!$L$2:$L$2047,'overall city offline'!$A$2:$A$2047,$A41,'overall city offline'!$B$2:$B$2047,AB$4)*(1-AVERAGEIFS('all sales summary'!$I$2:$I$2047,'all sales summary'!$A$2:$A$2047,$A41,'all sales summary'!$B$2:$B$2047,AB$4)))+(AVERAGEIFS('city centre offline'!$L$2:$L$2047,'city centre offline'!$A$2:$A$2047,$A41,'city centre offline'!$B$2:$B$2047,AB$4)*AVERAGEIFS('all sales summary'!$I$2:$I$2047,'all sales summary'!$A$2:$A$2047,$A41,'all sales summary'!$B$2:$B$2047,AB$4)))</f>
        <v>9.0381282371135699E-2</v>
      </c>
      <c r="AC41" s="60">
        <f>(AVERAGEIFS('city centre offline'!$L$2:$L$2047,'city centre offline'!$A$2:$A$2047,$A41,'city centre offline'!$B$2:$B$2047,AC$4)*AVERAGEIFS('all sales summary'!$I$2:$I$2047,'all sales summary'!$A$2:$A$2047,$A41,'all sales summary'!$B$2:$B$2047,AC$4))/((AVERAGEIFS('overall city offline'!$L$2:$L$2047,'overall city offline'!$A$2:$A$2047,$A41,'overall city offline'!$B$2:$B$2047,AC$4)*(1-AVERAGEIFS('all sales summary'!$I$2:$I$2047,'all sales summary'!$A$2:$A$2047,$A41,'all sales summary'!$B$2:$B$2047,AC$4)))+(AVERAGEIFS('city centre offline'!$L$2:$L$2047,'city centre offline'!$A$2:$A$2047,$A41,'city centre offline'!$B$2:$B$2047,AC$4)*AVERAGEIFS('all sales summary'!$I$2:$I$2047,'all sales summary'!$A$2:$A$2047,$A41,'all sales summary'!$B$2:$B$2047,AC$4)))</f>
        <v>9.276451106322503E-2</v>
      </c>
      <c r="AD41" s="60">
        <f>(AVERAGEIFS('city centre offline'!$L$2:$L$2047,'city centre offline'!$A$2:$A$2047,$A41,'city centre offline'!$B$2:$B$2047,AD$4)*AVERAGEIFS('all sales summary'!$I$2:$I$2047,'all sales summary'!$A$2:$A$2047,$A41,'all sales summary'!$B$2:$B$2047,AD$4))/((AVERAGEIFS('overall city offline'!$L$2:$L$2047,'overall city offline'!$A$2:$A$2047,$A41,'overall city offline'!$B$2:$B$2047,AD$4)*(1-AVERAGEIFS('all sales summary'!$I$2:$I$2047,'all sales summary'!$A$2:$A$2047,$A41,'all sales summary'!$B$2:$B$2047,AD$4)))+(AVERAGEIFS('city centre offline'!$L$2:$L$2047,'city centre offline'!$A$2:$A$2047,$A41,'city centre offline'!$B$2:$B$2047,AD$4)*AVERAGEIFS('all sales summary'!$I$2:$I$2047,'all sales summary'!$A$2:$A$2047,$A41,'all sales summary'!$B$2:$B$2047,AD$4)))</f>
        <v>9.0827281904039228E-2</v>
      </c>
      <c r="AE41" s="60">
        <f>(AVERAGEIFS('city centre offline'!$L$2:$L$2047,'city centre offline'!$A$2:$A$2047,$A41,'city centre offline'!$B$2:$B$2047,AE$4)*AVERAGEIFS('all sales summary'!$I$2:$I$2047,'all sales summary'!$A$2:$A$2047,$A41,'all sales summary'!$B$2:$B$2047,AE$4))/((AVERAGEIFS('overall city offline'!$L$2:$L$2047,'overall city offline'!$A$2:$A$2047,$A41,'overall city offline'!$B$2:$B$2047,AE$4)*(1-AVERAGEIFS('all sales summary'!$I$2:$I$2047,'all sales summary'!$A$2:$A$2047,$A41,'all sales summary'!$B$2:$B$2047,AE$4)))+(AVERAGEIFS('city centre offline'!$L$2:$L$2047,'city centre offline'!$A$2:$A$2047,$A41,'city centre offline'!$B$2:$B$2047,AE$4)*AVERAGEIFS('all sales summary'!$I$2:$I$2047,'all sales summary'!$A$2:$A$2047,$A41,'all sales summary'!$B$2:$B$2047,AE$4)))</f>
        <v>8.7710545413272736E-2</v>
      </c>
      <c r="AF41" s="60">
        <f>(AVERAGEIFS('city centre offline'!$L$2:$L$2047,'city centre offline'!$A$2:$A$2047,$A41,'city centre offline'!$B$2:$B$2047,AF$4)*AVERAGEIFS('all sales summary'!$I$2:$I$2047,'all sales summary'!$A$2:$A$2047,$A41,'all sales summary'!$B$2:$B$2047,AF$4))/((AVERAGEIFS('overall city offline'!$L$2:$L$2047,'overall city offline'!$A$2:$A$2047,$A41,'overall city offline'!$B$2:$B$2047,AF$4)*(1-AVERAGEIFS('all sales summary'!$I$2:$I$2047,'all sales summary'!$A$2:$A$2047,$A41,'all sales summary'!$B$2:$B$2047,AF$4)))+(AVERAGEIFS('city centre offline'!$L$2:$L$2047,'city centre offline'!$A$2:$A$2047,$A41,'city centre offline'!$B$2:$B$2047,AF$4)*AVERAGEIFS('all sales summary'!$I$2:$I$2047,'all sales summary'!$A$2:$A$2047,$A41,'all sales summary'!$B$2:$B$2047,AF$4)))</f>
        <v>8.666113094442697E-2</v>
      </c>
      <c r="AG41" s="60">
        <f>(AVERAGEIFS('city centre offline'!$L$2:$L$2047,'city centre offline'!$A$2:$A$2047,$A41,'city centre offline'!$B$2:$B$2047,AG$4)*AVERAGEIFS('all sales summary'!$I$2:$I$2047,'all sales summary'!$A$2:$A$2047,$A41,'all sales summary'!$B$2:$B$2047,AG$4))/((AVERAGEIFS('overall city offline'!$L$2:$L$2047,'overall city offline'!$A$2:$A$2047,$A41,'overall city offline'!$B$2:$B$2047,AG$4)*(1-AVERAGEIFS('all sales summary'!$I$2:$I$2047,'all sales summary'!$A$2:$A$2047,$A41,'all sales summary'!$B$2:$B$2047,AG$4)))+(AVERAGEIFS('city centre offline'!$L$2:$L$2047,'city centre offline'!$A$2:$A$2047,$A41,'city centre offline'!$B$2:$B$2047,AG$4)*AVERAGEIFS('all sales summary'!$I$2:$I$2047,'all sales summary'!$A$2:$A$2047,$A41,'all sales summary'!$B$2:$B$2047,AG$4)))</f>
        <v>8.694056310908109E-2</v>
      </c>
      <c r="AH41" s="60">
        <f>(AVERAGEIFS('city centre offline'!$L$2:$L$2047,'city centre offline'!$A$2:$A$2047,$A41,'city centre offline'!$B$2:$B$2047,AH$4)*AVERAGEIFS('all sales summary'!$I$2:$I$2047,'all sales summary'!$A$2:$A$2047,$A41,'all sales summary'!$B$2:$B$2047,AH$4))/((AVERAGEIFS('overall city offline'!$L$2:$L$2047,'overall city offline'!$A$2:$A$2047,$A41,'overall city offline'!$B$2:$B$2047,AH$4)*(1-AVERAGEIFS('all sales summary'!$I$2:$I$2047,'all sales summary'!$A$2:$A$2047,$A41,'all sales summary'!$B$2:$B$2047,AH$4)))+(AVERAGEIFS('city centre offline'!$L$2:$L$2047,'city centre offline'!$A$2:$A$2047,$A41,'city centre offline'!$B$2:$B$2047,AH$4)*AVERAGEIFS('all sales summary'!$I$2:$I$2047,'all sales summary'!$A$2:$A$2047,$A41,'all sales summary'!$B$2:$B$2047,AH$4)))</f>
        <v>9.0011086228922316E-2</v>
      </c>
    </row>
    <row r="42" spans="1:34" x14ac:dyDescent="0.3">
      <c r="A42" t="s">
        <v>44</v>
      </c>
      <c r="B42" s="60">
        <f>(AVERAGEIFS('city centre offline'!$L$2:$L$2047,'city centre offline'!$A$2:$A$2047,$A42,'city centre offline'!$B$2:$B$2047,B$4)*AVERAGEIFS('all sales summary'!$I$2:$I$2047,'all sales summary'!$A$2:$A$2047,$A42,'all sales summary'!$B$2:$B$2047,B$4))/((AVERAGEIFS('overall city offline'!$L$2:$L$2047,'overall city offline'!$A$2:$A$2047,$A42,'overall city offline'!$B$2:$B$2047,B$4)*(1-AVERAGEIFS('all sales summary'!$I$2:$I$2047,'all sales summary'!$A$2:$A$2047,$A42,'all sales summary'!$B$2:$B$2047,B$4)))+(AVERAGEIFS('city centre offline'!$L$2:$L$2047,'city centre offline'!$A$2:$A$2047,$A42,'city centre offline'!$B$2:$B$2047,B$4)*AVERAGEIFS('all sales summary'!$I$2:$I$2047,'all sales summary'!$A$2:$A$2047,$A42,'all sales summary'!$B$2:$B$2047,B$4)))</f>
        <v>4.752404729161009E-2</v>
      </c>
      <c r="C42" s="60">
        <f>(AVERAGEIFS('city centre offline'!$L$2:$L$2047,'city centre offline'!$A$2:$A$2047,$A42,'city centre offline'!$B$2:$B$2047,C$4)*AVERAGEIFS('all sales summary'!$I$2:$I$2047,'all sales summary'!$A$2:$A$2047,$A42,'all sales summary'!$B$2:$B$2047,C$4))/((AVERAGEIFS('overall city offline'!$L$2:$L$2047,'overall city offline'!$A$2:$A$2047,$A42,'overall city offline'!$B$2:$B$2047,C$4)*(1-AVERAGEIFS('all sales summary'!$I$2:$I$2047,'all sales summary'!$A$2:$A$2047,$A42,'all sales summary'!$B$2:$B$2047,C$4)))+(AVERAGEIFS('city centre offline'!$L$2:$L$2047,'city centre offline'!$A$2:$A$2047,$A42,'city centre offline'!$B$2:$B$2047,C$4)*AVERAGEIFS('all sales summary'!$I$2:$I$2047,'all sales summary'!$A$2:$A$2047,$A42,'all sales summary'!$B$2:$B$2047,C$4)))</f>
        <v>5.2175132669103411E-2</v>
      </c>
      <c r="D42" s="60">
        <f>(AVERAGEIFS('city centre offline'!$L$2:$L$2047,'city centre offline'!$A$2:$A$2047,$A42,'city centre offline'!$B$2:$B$2047,D$4)*AVERAGEIFS('all sales summary'!$I$2:$I$2047,'all sales summary'!$A$2:$A$2047,$A42,'all sales summary'!$B$2:$B$2047,D$4))/((AVERAGEIFS('overall city offline'!$L$2:$L$2047,'overall city offline'!$A$2:$A$2047,$A42,'overall city offline'!$B$2:$B$2047,D$4)*(1-AVERAGEIFS('all sales summary'!$I$2:$I$2047,'all sales summary'!$A$2:$A$2047,$A42,'all sales summary'!$B$2:$B$2047,D$4)))+(AVERAGEIFS('city centre offline'!$L$2:$L$2047,'city centre offline'!$A$2:$A$2047,$A42,'city centre offline'!$B$2:$B$2047,D$4)*AVERAGEIFS('all sales summary'!$I$2:$I$2047,'all sales summary'!$A$2:$A$2047,$A42,'all sales summary'!$B$2:$B$2047,D$4)))</f>
        <v>4.950470555439275E-2</v>
      </c>
      <c r="E42" s="60">
        <f>(AVERAGEIFS('city centre offline'!$L$2:$L$2047,'city centre offline'!$A$2:$A$2047,$A42,'city centre offline'!$B$2:$B$2047,E$4)*AVERAGEIFS('all sales summary'!$I$2:$I$2047,'all sales summary'!$A$2:$A$2047,$A42,'all sales summary'!$B$2:$B$2047,E$4))/((AVERAGEIFS('overall city offline'!$L$2:$L$2047,'overall city offline'!$A$2:$A$2047,$A42,'overall city offline'!$B$2:$B$2047,E$4)*(1-AVERAGEIFS('all sales summary'!$I$2:$I$2047,'all sales summary'!$A$2:$A$2047,$A42,'all sales summary'!$B$2:$B$2047,E$4)))+(AVERAGEIFS('city centre offline'!$L$2:$L$2047,'city centre offline'!$A$2:$A$2047,$A42,'city centre offline'!$B$2:$B$2047,E$4)*AVERAGEIFS('all sales summary'!$I$2:$I$2047,'all sales summary'!$A$2:$A$2047,$A42,'all sales summary'!$B$2:$B$2047,E$4)))</f>
        <v>4.1376870780401774E-2</v>
      </c>
      <c r="F42" s="60">
        <f>(AVERAGEIFS('city centre offline'!$L$2:$L$2047,'city centre offline'!$A$2:$A$2047,$A42,'city centre offline'!$B$2:$B$2047,F$4)*AVERAGEIFS('all sales summary'!$I$2:$I$2047,'all sales summary'!$A$2:$A$2047,$A42,'all sales summary'!$B$2:$B$2047,F$4))/((AVERAGEIFS('overall city offline'!$L$2:$L$2047,'overall city offline'!$A$2:$A$2047,$A42,'overall city offline'!$B$2:$B$2047,F$4)*(1-AVERAGEIFS('all sales summary'!$I$2:$I$2047,'all sales summary'!$A$2:$A$2047,$A42,'all sales summary'!$B$2:$B$2047,F$4)))+(AVERAGEIFS('city centre offline'!$L$2:$L$2047,'city centre offline'!$A$2:$A$2047,$A42,'city centre offline'!$B$2:$B$2047,F$4)*AVERAGEIFS('all sales summary'!$I$2:$I$2047,'all sales summary'!$A$2:$A$2047,$A42,'all sales summary'!$B$2:$B$2047,F$4)))</f>
        <v>5.0173477125759418E-2</v>
      </c>
      <c r="G42" s="60">
        <f>(AVERAGEIFS('city centre offline'!$L$2:$L$2047,'city centre offline'!$A$2:$A$2047,$A42,'city centre offline'!$B$2:$B$2047,G$4)*AVERAGEIFS('all sales summary'!$I$2:$I$2047,'all sales summary'!$A$2:$A$2047,$A42,'all sales summary'!$B$2:$B$2047,G$4))/((AVERAGEIFS('overall city offline'!$L$2:$L$2047,'overall city offline'!$A$2:$A$2047,$A42,'overall city offline'!$B$2:$B$2047,G$4)*(1-AVERAGEIFS('all sales summary'!$I$2:$I$2047,'all sales summary'!$A$2:$A$2047,$A42,'all sales summary'!$B$2:$B$2047,G$4)))+(AVERAGEIFS('city centre offline'!$L$2:$L$2047,'city centre offline'!$A$2:$A$2047,$A42,'city centre offline'!$B$2:$B$2047,G$4)*AVERAGEIFS('all sales summary'!$I$2:$I$2047,'all sales summary'!$A$2:$A$2047,$A42,'all sales summary'!$B$2:$B$2047,G$4)))</f>
        <v>4.1362888962198377E-2</v>
      </c>
      <c r="H42" s="60">
        <f>(AVERAGEIFS('city centre offline'!$L$2:$L$2047,'city centre offline'!$A$2:$A$2047,$A42,'city centre offline'!$B$2:$B$2047,H$4)*AVERAGEIFS('all sales summary'!$I$2:$I$2047,'all sales summary'!$A$2:$A$2047,$A42,'all sales summary'!$B$2:$B$2047,H$4))/((AVERAGEIFS('overall city offline'!$L$2:$L$2047,'overall city offline'!$A$2:$A$2047,$A42,'overall city offline'!$B$2:$B$2047,H$4)*(1-AVERAGEIFS('all sales summary'!$I$2:$I$2047,'all sales summary'!$A$2:$A$2047,$A42,'all sales summary'!$B$2:$B$2047,H$4)))+(AVERAGEIFS('city centre offline'!$L$2:$L$2047,'city centre offline'!$A$2:$A$2047,$A42,'city centre offline'!$B$2:$B$2047,H$4)*AVERAGEIFS('all sales summary'!$I$2:$I$2047,'all sales summary'!$A$2:$A$2047,$A42,'all sales summary'!$B$2:$B$2047,H$4)))</f>
        <v>3.9531808186054368E-2</v>
      </c>
      <c r="I42" s="60">
        <f>(AVERAGEIFS('city centre offline'!$L$2:$L$2047,'city centre offline'!$A$2:$A$2047,$A42,'city centre offline'!$B$2:$B$2047,I$4)*AVERAGEIFS('all sales summary'!$I$2:$I$2047,'all sales summary'!$A$2:$A$2047,$A42,'all sales summary'!$B$2:$B$2047,I$4))/((AVERAGEIFS('overall city offline'!$L$2:$L$2047,'overall city offline'!$A$2:$A$2047,$A42,'overall city offline'!$B$2:$B$2047,I$4)*(1-AVERAGEIFS('all sales summary'!$I$2:$I$2047,'all sales summary'!$A$2:$A$2047,$A42,'all sales summary'!$B$2:$B$2047,I$4)))+(AVERAGEIFS('city centre offline'!$L$2:$L$2047,'city centre offline'!$A$2:$A$2047,$A42,'city centre offline'!$B$2:$B$2047,I$4)*AVERAGEIFS('all sales summary'!$I$2:$I$2047,'all sales summary'!$A$2:$A$2047,$A42,'all sales summary'!$B$2:$B$2047,I$4)))</f>
        <v>3.7526144740737261E-2</v>
      </c>
      <c r="J42" s="60">
        <f>(AVERAGEIFS('city centre offline'!$L$2:$L$2047,'city centre offline'!$A$2:$A$2047,$A42,'city centre offline'!$B$2:$B$2047,J$4)*AVERAGEIFS('all sales summary'!$I$2:$I$2047,'all sales summary'!$A$2:$A$2047,$A42,'all sales summary'!$B$2:$B$2047,J$4))/((AVERAGEIFS('overall city offline'!$L$2:$L$2047,'overall city offline'!$A$2:$A$2047,$A42,'overall city offline'!$B$2:$B$2047,J$4)*(1-AVERAGEIFS('all sales summary'!$I$2:$I$2047,'all sales summary'!$A$2:$A$2047,$A42,'all sales summary'!$B$2:$B$2047,J$4)))+(AVERAGEIFS('city centre offline'!$L$2:$L$2047,'city centre offline'!$A$2:$A$2047,$A42,'city centre offline'!$B$2:$B$2047,J$4)*AVERAGEIFS('all sales summary'!$I$2:$I$2047,'all sales summary'!$A$2:$A$2047,$A42,'all sales summary'!$B$2:$B$2047,J$4)))</f>
        <v>4.4932915356955754E-2</v>
      </c>
      <c r="K42" s="60">
        <f>(AVERAGEIFS('city centre offline'!$L$2:$L$2047,'city centre offline'!$A$2:$A$2047,$A42,'city centre offline'!$B$2:$B$2047,K$4)*AVERAGEIFS('all sales summary'!$I$2:$I$2047,'all sales summary'!$A$2:$A$2047,$A42,'all sales summary'!$B$2:$B$2047,K$4))/((AVERAGEIFS('overall city offline'!$L$2:$L$2047,'overall city offline'!$A$2:$A$2047,$A42,'overall city offline'!$B$2:$B$2047,K$4)*(1-AVERAGEIFS('all sales summary'!$I$2:$I$2047,'all sales summary'!$A$2:$A$2047,$A42,'all sales summary'!$B$2:$B$2047,K$4)))+(AVERAGEIFS('city centre offline'!$L$2:$L$2047,'city centre offline'!$A$2:$A$2047,$A42,'city centre offline'!$B$2:$B$2047,K$4)*AVERAGEIFS('all sales summary'!$I$2:$I$2047,'all sales summary'!$A$2:$A$2047,$A42,'all sales summary'!$B$2:$B$2047,K$4)))</f>
        <v>5.3095896519259236E-2</v>
      </c>
      <c r="L42" s="60">
        <f>(AVERAGEIFS('city centre offline'!$L$2:$L$2047,'city centre offline'!$A$2:$A$2047,$A42,'city centre offline'!$B$2:$B$2047,L$4)*AVERAGEIFS('all sales summary'!$I$2:$I$2047,'all sales summary'!$A$2:$A$2047,$A42,'all sales summary'!$B$2:$B$2047,L$4))/((AVERAGEIFS('overall city offline'!$L$2:$L$2047,'overall city offline'!$A$2:$A$2047,$A42,'overall city offline'!$B$2:$B$2047,L$4)*(1-AVERAGEIFS('all sales summary'!$I$2:$I$2047,'all sales summary'!$A$2:$A$2047,$A42,'all sales summary'!$B$2:$B$2047,L$4)))+(AVERAGEIFS('city centre offline'!$L$2:$L$2047,'city centre offline'!$A$2:$A$2047,$A42,'city centre offline'!$B$2:$B$2047,L$4)*AVERAGEIFS('all sales summary'!$I$2:$I$2047,'all sales summary'!$A$2:$A$2047,$A42,'all sales summary'!$B$2:$B$2047,L$4)))</f>
        <v>5.0291369073087837E-2</v>
      </c>
      <c r="M42" s="60">
        <f>(AVERAGEIFS('city centre offline'!$L$2:$L$2047,'city centre offline'!$A$2:$A$2047,$A42,'city centre offline'!$B$2:$B$2047,M$4)*AVERAGEIFS('all sales summary'!$I$2:$I$2047,'all sales summary'!$A$2:$A$2047,$A42,'all sales summary'!$B$2:$B$2047,M$4))/((AVERAGEIFS('overall city offline'!$L$2:$L$2047,'overall city offline'!$A$2:$A$2047,$A42,'overall city offline'!$B$2:$B$2047,M$4)*(1-AVERAGEIFS('all sales summary'!$I$2:$I$2047,'all sales summary'!$A$2:$A$2047,$A42,'all sales summary'!$B$2:$B$2047,M$4)))+(AVERAGEIFS('city centre offline'!$L$2:$L$2047,'city centre offline'!$A$2:$A$2047,$A42,'city centre offline'!$B$2:$B$2047,M$4)*AVERAGEIFS('all sales summary'!$I$2:$I$2047,'all sales summary'!$A$2:$A$2047,$A42,'all sales summary'!$B$2:$B$2047,M$4)))</f>
        <v>4.0301868007571628E-2</v>
      </c>
      <c r="N42" s="60">
        <f>(AVERAGEIFS('city centre offline'!$L$2:$L$2047,'city centre offline'!$A$2:$A$2047,$A42,'city centre offline'!$B$2:$B$2047,N$4)*AVERAGEIFS('all sales summary'!$I$2:$I$2047,'all sales summary'!$A$2:$A$2047,$A42,'all sales summary'!$B$2:$B$2047,N$4))/((AVERAGEIFS('overall city offline'!$L$2:$L$2047,'overall city offline'!$A$2:$A$2047,$A42,'overall city offline'!$B$2:$B$2047,N$4)*(1-AVERAGEIFS('all sales summary'!$I$2:$I$2047,'all sales summary'!$A$2:$A$2047,$A42,'all sales summary'!$B$2:$B$2047,N$4)))+(AVERAGEIFS('city centre offline'!$L$2:$L$2047,'city centre offline'!$A$2:$A$2047,$A42,'city centre offline'!$B$2:$B$2047,N$4)*AVERAGEIFS('all sales summary'!$I$2:$I$2047,'all sales summary'!$A$2:$A$2047,$A42,'all sales summary'!$B$2:$B$2047,N$4)))</f>
        <v>4.9847691063126746E-2</v>
      </c>
      <c r="O42" s="60">
        <f>(AVERAGEIFS('city centre offline'!$L$2:$L$2047,'city centre offline'!$A$2:$A$2047,$A42,'city centre offline'!$B$2:$B$2047,O$4)*AVERAGEIFS('all sales summary'!$I$2:$I$2047,'all sales summary'!$A$2:$A$2047,$A42,'all sales summary'!$B$2:$B$2047,O$4))/((AVERAGEIFS('overall city offline'!$L$2:$L$2047,'overall city offline'!$A$2:$A$2047,$A42,'overall city offline'!$B$2:$B$2047,O$4)*(1-AVERAGEIFS('all sales summary'!$I$2:$I$2047,'all sales summary'!$A$2:$A$2047,$A42,'all sales summary'!$B$2:$B$2047,O$4)))+(AVERAGEIFS('city centre offline'!$L$2:$L$2047,'city centre offline'!$A$2:$A$2047,$A42,'city centre offline'!$B$2:$B$2047,O$4)*AVERAGEIFS('all sales summary'!$I$2:$I$2047,'all sales summary'!$A$2:$A$2047,$A42,'all sales summary'!$B$2:$B$2047,O$4)))</f>
        <v>5.313088827158248E-2</v>
      </c>
      <c r="P42" s="60">
        <f>(AVERAGEIFS('city centre offline'!$L$2:$L$2047,'city centre offline'!$A$2:$A$2047,$A42,'city centre offline'!$B$2:$B$2047,P$4)*AVERAGEIFS('all sales summary'!$I$2:$I$2047,'all sales summary'!$A$2:$A$2047,$A42,'all sales summary'!$B$2:$B$2047,P$4))/((AVERAGEIFS('overall city offline'!$L$2:$L$2047,'overall city offline'!$A$2:$A$2047,$A42,'overall city offline'!$B$2:$B$2047,P$4)*(1-AVERAGEIFS('all sales summary'!$I$2:$I$2047,'all sales summary'!$A$2:$A$2047,$A42,'all sales summary'!$B$2:$B$2047,P$4)))+(AVERAGEIFS('city centre offline'!$L$2:$L$2047,'city centre offline'!$A$2:$A$2047,$A42,'city centre offline'!$B$2:$B$2047,P$4)*AVERAGEIFS('all sales summary'!$I$2:$I$2047,'all sales summary'!$A$2:$A$2047,$A42,'all sales summary'!$B$2:$B$2047,P$4)))</f>
        <v>3.5507982366625376E-2</v>
      </c>
      <c r="Q42" s="60">
        <f>(AVERAGEIFS('city centre offline'!$L$2:$L$2047,'city centre offline'!$A$2:$A$2047,$A42,'city centre offline'!$B$2:$B$2047,Q$4)*AVERAGEIFS('all sales summary'!$I$2:$I$2047,'all sales summary'!$A$2:$A$2047,$A42,'all sales summary'!$B$2:$B$2047,Q$4))/((AVERAGEIFS('overall city offline'!$L$2:$L$2047,'overall city offline'!$A$2:$A$2047,$A42,'overall city offline'!$B$2:$B$2047,Q$4)*(1-AVERAGEIFS('all sales summary'!$I$2:$I$2047,'all sales summary'!$A$2:$A$2047,$A42,'all sales summary'!$B$2:$B$2047,Q$4)))+(AVERAGEIFS('city centre offline'!$L$2:$L$2047,'city centre offline'!$A$2:$A$2047,$A42,'city centre offline'!$B$2:$B$2047,Q$4)*AVERAGEIFS('all sales summary'!$I$2:$I$2047,'all sales summary'!$A$2:$A$2047,$A42,'all sales summary'!$B$2:$B$2047,Q$4)))</f>
        <v>1.6073301973143762E-2</v>
      </c>
      <c r="R42" s="60">
        <f>(AVERAGEIFS('city centre offline'!$L$2:$L$2047,'city centre offline'!$A$2:$A$2047,$A42,'city centre offline'!$B$2:$B$2047,R$4)*AVERAGEIFS('all sales summary'!$I$2:$I$2047,'all sales summary'!$A$2:$A$2047,$A42,'all sales summary'!$B$2:$B$2047,R$4))/((AVERAGEIFS('overall city offline'!$L$2:$L$2047,'overall city offline'!$A$2:$A$2047,$A42,'overall city offline'!$B$2:$B$2047,R$4)*(1-AVERAGEIFS('all sales summary'!$I$2:$I$2047,'all sales summary'!$A$2:$A$2047,$A42,'all sales summary'!$B$2:$B$2047,R$4)))+(AVERAGEIFS('city centre offline'!$L$2:$L$2047,'city centre offline'!$A$2:$A$2047,$A42,'city centre offline'!$B$2:$B$2047,R$4)*AVERAGEIFS('all sales summary'!$I$2:$I$2047,'all sales summary'!$A$2:$A$2047,$A42,'all sales summary'!$B$2:$B$2047,R$4)))</f>
        <v>1.6163115335528746E-2</v>
      </c>
      <c r="S42" s="60">
        <f>(AVERAGEIFS('city centre offline'!$L$2:$L$2047,'city centre offline'!$A$2:$A$2047,$A42,'city centre offline'!$B$2:$B$2047,S$4)*AVERAGEIFS('all sales summary'!$I$2:$I$2047,'all sales summary'!$A$2:$A$2047,$A42,'all sales summary'!$B$2:$B$2047,S$4))/((AVERAGEIFS('overall city offline'!$L$2:$L$2047,'overall city offline'!$A$2:$A$2047,$A42,'overall city offline'!$B$2:$B$2047,S$4)*(1-AVERAGEIFS('all sales summary'!$I$2:$I$2047,'all sales summary'!$A$2:$A$2047,$A42,'all sales summary'!$B$2:$B$2047,S$4)))+(AVERAGEIFS('city centre offline'!$L$2:$L$2047,'city centre offline'!$A$2:$A$2047,$A42,'city centre offline'!$B$2:$B$2047,S$4)*AVERAGEIFS('all sales summary'!$I$2:$I$2047,'all sales summary'!$A$2:$A$2047,$A42,'all sales summary'!$B$2:$B$2047,S$4)))</f>
        <v>1.8706918997324126E-2</v>
      </c>
      <c r="T42" s="60">
        <f>(AVERAGEIFS('city centre offline'!$L$2:$L$2047,'city centre offline'!$A$2:$A$2047,$A42,'city centre offline'!$B$2:$B$2047,T$4)*AVERAGEIFS('all sales summary'!$I$2:$I$2047,'all sales summary'!$A$2:$A$2047,$A42,'all sales summary'!$B$2:$B$2047,T$4))/((AVERAGEIFS('overall city offline'!$L$2:$L$2047,'overall city offline'!$A$2:$A$2047,$A42,'overall city offline'!$B$2:$B$2047,T$4)*(1-AVERAGEIFS('all sales summary'!$I$2:$I$2047,'all sales summary'!$A$2:$A$2047,$A42,'all sales summary'!$B$2:$B$2047,T$4)))+(AVERAGEIFS('city centre offline'!$L$2:$L$2047,'city centre offline'!$A$2:$A$2047,$A42,'city centre offline'!$B$2:$B$2047,T$4)*AVERAGEIFS('all sales summary'!$I$2:$I$2047,'all sales summary'!$A$2:$A$2047,$A42,'all sales summary'!$B$2:$B$2047,T$4)))</f>
        <v>2.2234156215629797E-2</v>
      </c>
      <c r="U42" s="60">
        <f>(AVERAGEIFS('city centre offline'!$L$2:$L$2047,'city centre offline'!$A$2:$A$2047,$A42,'city centre offline'!$B$2:$B$2047,U$4)*AVERAGEIFS('all sales summary'!$I$2:$I$2047,'all sales summary'!$A$2:$A$2047,$A42,'all sales summary'!$B$2:$B$2047,U$4))/((AVERAGEIFS('overall city offline'!$L$2:$L$2047,'overall city offline'!$A$2:$A$2047,$A42,'overall city offline'!$B$2:$B$2047,U$4)*(1-AVERAGEIFS('all sales summary'!$I$2:$I$2047,'all sales summary'!$A$2:$A$2047,$A42,'all sales summary'!$B$2:$B$2047,U$4)))+(AVERAGEIFS('city centre offline'!$L$2:$L$2047,'city centre offline'!$A$2:$A$2047,$A42,'city centre offline'!$B$2:$B$2047,U$4)*AVERAGEIFS('all sales summary'!$I$2:$I$2047,'all sales summary'!$A$2:$A$2047,$A42,'all sales summary'!$B$2:$B$2047,U$4)))</f>
        <v>2.4658659269234998E-2</v>
      </c>
      <c r="V42" s="60">
        <f>(AVERAGEIFS('city centre offline'!$L$2:$L$2047,'city centre offline'!$A$2:$A$2047,$A42,'city centre offline'!$B$2:$B$2047,V$4)*AVERAGEIFS('all sales summary'!$I$2:$I$2047,'all sales summary'!$A$2:$A$2047,$A42,'all sales summary'!$B$2:$B$2047,V$4))/((AVERAGEIFS('overall city offline'!$L$2:$L$2047,'overall city offline'!$A$2:$A$2047,$A42,'overall city offline'!$B$2:$B$2047,V$4)*(1-AVERAGEIFS('all sales summary'!$I$2:$I$2047,'all sales summary'!$A$2:$A$2047,$A42,'all sales summary'!$B$2:$B$2047,V$4)))+(AVERAGEIFS('city centre offline'!$L$2:$L$2047,'city centre offline'!$A$2:$A$2047,$A42,'city centre offline'!$B$2:$B$2047,V$4)*AVERAGEIFS('all sales summary'!$I$2:$I$2047,'all sales summary'!$A$2:$A$2047,$A42,'all sales summary'!$B$2:$B$2047,V$4)))</f>
        <v>2.7994668895327549E-2</v>
      </c>
      <c r="W42" s="60">
        <f>(AVERAGEIFS('city centre offline'!$L$2:$L$2047,'city centre offline'!$A$2:$A$2047,$A42,'city centre offline'!$B$2:$B$2047,W$4)*AVERAGEIFS('all sales summary'!$I$2:$I$2047,'all sales summary'!$A$2:$A$2047,$A42,'all sales summary'!$B$2:$B$2047,W$4))/((AVERAGEIFS('overall city offline'!$L$2:$L$2047,'overall city offline'!$A$2:$A$2047,$A42,'overall city offline'!$B$2:$B$2047,W$4)*(1-AVERAGEIFS('all sales summary'!$I$2:$I$2047,'all sales summary'!$A$2:$A$2047,$A42,'all sales summary'!$B$2:$B$2047,W$4)))+(AVERAGEIFS('city centre offline'!$L$2:$L$2047,'city centre offline'!$A$2:$A$2047,$A42,'city centre offline'!$B$2:$B$2047,W$4)*AVERAGEIFS('all sales summary'!$I$2:$I$2047,'all sales summary'!$A$2:$A$2047,$A42,'all sales summary'!$B$2:$B$2047,W$4)))</f>
        <v>3.2962057847079736E-2</v>
      </c>
      <c r="X42" s="60">
        <f>(AVERAGEIFS('city centre offline'!$L$2:$L$2047,'city centre offline'!$A$2:$A$2047,$A42,'city centre offline'!$B$2:$B$2047,X$4)*AVERAGEIFS('all sales summary'!$I$2:$I$2047,'all sales summary'!$A$2:$A$2047,$A42,'all sales summary'!$B$2:$B$2047,X$4))/((AVERAGEIFS('overall city offline'!$L$2:$L$2047,'overall city offline'!$A$2:$A$2047,$A42,'overall city offline'!$B$2:$B$2047,X$4)*(1-AVERAGEIFS('all sales summary'!$I$2:$I$2047,'all sales summary'!$A$2:$A$2047,$A42,'all sales summary'!$B$2:$B$2047,X$4)))+(AVERAGEIFS('city centre offline'!$L$2:$L$2047,'city centre offline'!$A$2:$A$2047,$A42,'city centre offline'!$B$2:$B$2047,X$4)*AVERAGEIFS('all sales summary'!$I$2:$I$2047,'all sales summary'!$A$2:$A$2047,$A42,'all sales summary'!$B$2:$B$2047,X$4)))</f>
        <v>2.665902551116402E-2</v>
      </c>
      <c r="Y42" s="60">
        <f>(AVERAGEIFS('city centre offline'!$L$2:$L$2047,'city centre offline'!$A$2:$A$2047,$A42,'city centre offline'!$B$2:$B$2047,Y$4)*AVERAGEIFS('all sales summary'!$I$2:$I$2047,'all sales summary'!$A$2:$A$2047,$A42,'all sales summary'!$B$2:$B$2047,Y$4))/((AVERAGEIFS('overall city offline'!$L$2:$L$2047,'overall city offline'!$A$2:$A$2047,$A42,'overall city offline'!$B$2:$B$2047,Y$4)*(1-AVERAGEIFS('all sales summary'!$I$2:$I$2047,'all sales summary'!$A$2:$A$2047,$A42,'all sales summary'!$B$2:$B$2047,Y$4)))+(AVERAGEIFS('city centre offline'!$L$2:$L$2047,'city centre offline'!$A$2:$A$2047,$A42,'city centre offline'!$B$2:$B$2047,Y$4)*AVERAGEIFS('all sales summary'!$I$2:$I$2047,'all sales summary'!$A$2:$A$2047,$A42,'all sales summary'!$B$2:$B$2047,Y$4)))</f>
        <v>2.3358950873651581E-2</v>
      </c>
      <c r="Z42" s="60">
        <f>(AVERAGEIFS('city centre offline'!$L$2:$L$2047,'city centre offline'!$A$2:$A$2047,$A42,'city centre offline'!$B$2:$B$2047,Z$4)*AVERAGEIFS('all sales summary'!$I$2:$I$2047,'all sales summary'!$A$2:$A$2047,$A42,'all sales summary'!$B$2:$B$2047,Z$4))/((AVERAGEIFS('overall city offline'!$L$2:$L$2047,'overall city offline'!$A$2:$A$2047,$A42,'overall city offline'!$B$2:$B$2047,Z$4)*(1-AVERAGEIFS('all sales summary'!$I$2:$I$2047,'all sales summary'!$A$2:$A$2047,$A42,'all sales summary'!$B$2:$B$2047,Z$4)))+(AVERAGEIFS('city centre offline'!$L$2:$L$2047,'city centre offline'!$A$2:$A$2047,$A42,'city centre offline'!$B$2:$B$2047,Z$4)*AVERAGEIFS('all sales summary'!$I$2:$I$2047,'all sales summary'!$A$2:$A$2047,$A42,'all sales summary'!$B$2:$B$2047,Z$4)))</f>
        <v>2.1298367013166727E-2</v>
      </c>
      <c r="AA42" s="60">
        <f>(AVERAGEIFS('city centre offline'!$L$2:$L$2047,'city centre offline'!$A$2:$A$2047,$A42,'city centre offline'!$B$2:$B$2047,AA$4)*AVERAGEIFS('all sales summary'!$I$2:$I$2047,'all sales summary'!$A$2:$A$2047,$A42,'all sales summary'!$B$2:$B$2047,AA$4))/((AVERAGEIFS('overall city offline'!$L$2:$L$2047,'overall city offline'!$A$2:$A$2047,$A42,'overall city offline'!$B$2:$B$2047,AA$4)*(1-AVERAGEIFS('all sales summary'!$I$2:$I$2047,'all sales summary'!$A$2:$A$2047,$A42,'all sales summary'!$B$2:$B$2047,AA$4)))+(AVERAGEIFS('city centre offline'!$L$2:$L$2047,'city centre offline'!$A$2:$A$2047,$A42,'city centre offline'!$B$2:$B$2047,AA$4)*AVERAGEIFS('all sales summary'!$I$2:$I$2047,'all sales summary'!$A$2:$A$2047,$A42,'all sales summary'!$B$2:$B$2047,AA$4)))</f>
        <v>2.3837381481367305E-2</v>
      </c>
      <c r="AB42" s="60">
        <f>(AVERAGEIFS('city centre offline'!$L$2:$L$2047,'city centre offline'!$A$2:$A$2047,$A42,'city centre offline'!$B$2:$B$2047,AB$4)*AVERAGEIFS('all sales summary'!$I$2:$I$2047,'all sales summary'!$A$2:$A$2047,$A42,'all sales summary'!$B$2:$B$2047,AB$4))/((AVERAGEIFS('overall city offline'!$L$2:$L$2047,'overall city offline'!$A$2:$A$2047,$A42,'overall city offline'!$B$2:$B$2047,AB$4)*(1-AVERAGEIFS('all sales summary'!$I$2:$I$2047,'all sales summary'!$A$2:$A$2047,$A42,'all sales summary'!$B$2:$B$2047,AB$4)))+(AVERAGEIFS('city centre offline'!$L$2:$L$2047,'city centre offline'!$A$2:$A$2047,$A42,'city centre offline'!$B$2:$B$2047,AB$4)*AVERAGEIFS('all sales summary'!$I$2:$I$2047,'all sales summary'!$A$2:$A$2047,$A42,'all sales summary'!$B$2:$B$2047,AB$4)))</f>
        <v>2.5012462575789665E-2</v>
      </c>
      <c r="AC42" s="60">
        <f>(AVERAGEIFS('city centre offline'!$L$2:$L$2047,'city centre offline'!$A$2:$A$2047,$A42,'city centre offline'!$B$2:$B$2047,AC$4)*AVERAGEIFS('all sales summary'!$I$2:$I$2047,'all sales summary'!$A$2:$A$2047,$A42,'all sales summary'!$B$2:$B$2047,AC$4))/((AVERAGEIFS('overall city offline'!$L$2:$L$2047,'overall city offline'!$A$2:$A$2047,$A42,'overall city offline'!$B$2:$B$2047,AC$4)*(1-AVERAGEIFS('all sales summary'!$I$2:$I$2047,'all sales summary'!$A$2:$A$2047,$A42,'all sales summary'!$B$2:$B$2047,AC$4)))+(AVERAGEIFS('city centre offline'!$L$2:$L$2047,'city centre offline'!$A$2:$A$2047,$A42,'city centre offline'!$B$2:$B$2047,AC$4)*AVERAGEIFS('all sales summary'!$I$2:$I$2047,'all sales summary'!$A$2:$A$2047,$A42,'all sales summary'!$B$2:$B$2047,AC$4)))</f>
        <v>2.7154754107036268E-2</v>
      </c>
      <c r="AD42" s="60">
        <f>(AVERAGEIFS('city centre offline'!$L$2:$L$2047,'city centre offline'!$A$2:$A$2047,$A42,'city centre offline'!$B$2:$B$2047,AD$4)*AVERAGEIFS('all sales summary'!$I$2:$I$2047,'all sales summary'!$A$2:$A$2047,$A42,'all sales summary'!$B$2:$B$2047,AD$4))/((AVERAGEIFS('overall city offline'!$L$2:$L$2047,'overall city offline'!$A$2:$A$2047,$A42,'overall city offline'!$B$2:$B$2047,AD$4)*(1-AVERAGEIFS('all sales summary'!$I$2:$I$2047,'all sales summary'!$A$2:$A$2047,$A42,'all sales summary'!$B$2:$B$2047,AD$4)))+(AVERAGEIFS('city centre offline'!$L$2:$L$2047,'city centre offline'!$A$2:$A$2047,$A42,'city centre offline'!$B$2:$B$2047,AD$4)*AVERAGEIFS('all sales summary'!$I$2:$I$2047,'all sales summary'!$A$2:$A$2047,$A42,'all sales summary'!$B$2:$B$2047,AD$4)))</f>
        <v>3.2655416714283042E-2</v>
      </c>
      <c r="AE42" s="60">
        <f>(AVERAGEIFS('city centre offline'!$L$2:$L$2047,'city centre offline'!$A$2:$A$2047,$A42,'city centre offline'!$B$2:$B$2047,AE$4)*AVERAGEIFS('all sales summary'!$I$2:$I$2047,'all sales summary'!$A$2:$A$2047,$A42,'all sales summary'!$B$2:$B$2047,AE$4))/((AVERAGEIFS('overall city offline'!$L$2:$L$2047,'overall city offline'!$A$2:$A$2047,$A42,'overall city offline'!$B$2:$B$2047,AE$4)*(1-AVERAGEIFS('all sales summary'!$I$2:$I$2047,'all sales summary'!$A$2:$A$2047,$A42,'all sales summary'!$B$2:$B$2047,AE$4)))+(AVERAGEIFS('city centre offline'!$L$2:$L$2047,'city centre offline'!$A$2:$A$2047,$A42,'city centre offline'!$B$2:$B$2047,AE$4)*AVERAGEIFS('all sales summary'!$I$2:$I$2047,'all sales summary'!$A$2:$A$2047,$A42,'all sales summary'!$B$2:$B$2047,AE$4)))</f>
        <v>3.2557213417834747E-2</v>
      </c>
      <c r="AF42" s="60">
        <f>(AVERAGEIFS('city centre offline'!$L$2:$L$2047,'city centre offline'!$A$2:$A$2047,$A42,'city centre offline'!$B$2:$B$2047,AF$4)*AVERAGEIFS('all sales summary'!$I$2:$I$2047,'all sales summary'!$A$2:$A$2047,$A42,'all sales summary'!$B$2:$B$2047,AF$4))/((AVERAGEIFS('overall city offline'!$L$2:$L$2047,'overall city offline'!$A$2:$A$2047,$A42,'overall city offline'!$B$2:$B$2047,AF$4)*(1-AVERAGEIFS('all sales summary'!$I$2:$I$2047,'all sales summary'!$A$2:$A$2047,$A42,'all sales summary'!$B$2:$B$2047,AF$4)))+(AVERAGEIFS('city centre offline'!$L$2:$L$2047,'city centre offline'!$A$2:$A$2047,$A42,'city centre offline'!$B$2:$B$2047,AF$4)*AVERAGEIFS('all sales summary'!$I$2:$I$2047,'all sales summary'!$A$2:$A$2047,$A42,'all sales summary'!$B$2:$B$2047,AF$4)))</f>
        <v>3.0527700028378884E-2</v>
      </c>
      <c r="AG42" s="60">
        <f>(AVERAGEIFS('city centre offline'!$L$2:$L$2047,'city centre offline'!$A$2:$A$2047,$A42,'city centre offline'!$B$2:$B$2047,AG$4)*AVERAGEIFS('all sales summary'!$I$2:$I$2047,'all sales summary'!$A$2:$A$2047,$A42,'all sales summary'!$B$2:$B$2047,AG$4))/((AVERAGEIFS('overall city offline'!$L$2:$L$2047,'overall city offline'!$A$2:$A$2047,$A42,'overall city offline'!$B$2:$B$2047,AG$4)*(1-AVERAGEIFS('all sales summary'!$I$2:$I$2047,'all sales summary'!$A$2:$A$2047,$A42,'all sales summary'!$B$2:$B$2047,AG$4)))+(AVERAGEIFS('city centre offline'!$L$2:$L$2047,'city centre offline'!$A$2:$A$2047,$A42,'city centre offline'!$B$2:$B$2047,AG$4)*AVERAGEIFS('all sales summary'!$I$2:$I$2047,'all sales summary'!$A$2:$A$2047,$A42,'all sales summary'!$B$2:$B$2047,AG$4)))</f>
        <v>3.2722856642674228E-2</v>
      </c>
      <c r="AH42" s="60">
        <f>(AVERAGEIFS('city centre offline'!$L$2:$L$2047,'city centre offline'!$A$2:$A$2047,$A42,'city centre offline'!$B$2:$B$2047,AH$4)*AVERAGEIFS('all sales summary'!$I$2:$I$2047,'all sales summary'!$A$2:$A$2047,$A42,'all sales summary'!$B$2:$B$2047,AH$4))/((AVERAGEIFS('overall city offline'!$L$2:$L$2047,'overall city offline'!$A$2:$A$2047,$A42,'overall city offline'!$B$2:$B$2047,AH$4)*(1-AVERAGEIFS('all sales summary'!$I$2:$I$2047,'all sales summary'!$A$2:$A$2047,$A42,'all sales summary'!$B$2:$B$2047,AH$4)))+(AVERAGEIFS('city centre offline'!$L$2:$L$2047,'city centre offline'!$A$2:$A$2047,$A42,'city centre offline'!$B$2:$B$2047,AH$4)*AVERAGEIFS('all sales summary'!$I$2:$I$2047,'all sales summary'!$A$2:$A$2047,$A42,'all sales summary'!$B$2:$B$2047,AH$4)))</f>
        <v>3.9365773678008462E-2</v>
      </c>
    </row>
    <row r="43" spans="1:34" x14ac:dyDescent="0.3">
      <c r="A43" t="s">
        <v>45</v>
      </c>
      <c r="B43" s="60">
        <f>(AVERAGEIFS('city centre offline'!$L$2:$L$2047,'city centre offline'!$A$2:$A$2047,$A43,'city centre offline'!$B$2:$B$2047,B$4)*AVERAGEIFS('all sales summary'!$I$2:$I$2047,'all sales summary'!$A$2:$A$2047,$A43,'all sales summary'!$B$2:$B$2047,B$4))/((AVERAGEIFS('overall city offline'!$L$2:$L$2047,'overall city offline'!$A$2:$A$2047,$A43,'overall city offline'!$B$2:$B$2047,B$4)*(1-AVERAGEIFS('all sales summary'!$I$2:$I$2047,'all sales summary'!$A$2:$A$2047,$A43,'all sales summary'!$B$2:$B$2047,B$4)))+(AVERAGEIFS('city centre offline'!$L$2:$L$2047,'city centre offline'!$A$2:$A$2047,$A43,'city centre offline'!$B$2:$B$2047,B$4)*AVERAGEIFS('all sales summary'!$I$2:$I$2047,'all sales summary'!$A$2:$A$2047,$A43,'all sales summary'!$B$2:$B$2047,B$4)))</f>
        <v>6.4082898198425373E-2</v>
      </c>
      <c r="C43" s="60">
        <f>(AVERAGEIFS('city centre offline'!$L$2:$L$2047,'city centre offline'!$A$2:$A$2047,$A43,'city centre offline'!$B$2:$B$2047,C$4)*AVERAGEIFS('all sales summary'!$I$2:$I$2047,'all sales summary'!$A$2:$A$2047,$A43,'all sales summary'!$B$2:$B$2047,C$4))/((AVERAGEIFS('overall city offline'!$L$2:$L$2047,'overall city offline'!$A$2:$A$2047,$A43,'overall city offline'!$B$2:$B$2047,C$4)*(1-AVERAGEIFS('all sales summary'!$I$2:$I$2047,'all sales summary'!$A$2:$A$2047,$A43,'all sales summary'!$B$2:$B$2047,C$4)))+(AVERAGEIFS('city centre offline'!$L$2:$L$2047,'city centre offline'!$A$2:$A$2047,$A43,'city centre offline'!$B$2:$B$2047,C$4)*AVERAGEIFS('all sales summary'!$I$2:$I$2047,'all sales summary'!$A$2:$A$2047,$A43,'all sales summary'!$B$2:$B$2047,C$4)))</f>
        <v>6.5702482644372742E-2</v>
      </c>
      <c r="D43" s="60">
        <f>(AVERAGEIFS('city centre offline'!$L$2:$L$2047,'city centre offline'!$A$2:$A$2047,$A43,'city centre offline'!$B$2:$B$2047,D$4)*AVERAGEIFS('all sales summary'!$I$2:$I$2047,'all sales summary'!$A$2:$A$2047,$A43,'all sales summary'!$B$2:$B$2047,D$4))/((AVERAGEIFS('overall city offline'!$L$2:$L$2047,'overall city offline'!$A$2:$A$2047,$A43,'overall city offline'!$B$2:$B$2047,D$4)*(1-AVERAGEIFS('all sales summary'!$I$2:$I$2047,'all sales summary'!$A$2:$A$2047,$A43,'all sales summary'!$B$2:$B$2047,D$4)))+(AVERAGEIFS('city centre offline'!$L$2:$L$2047,'city centre offline'!$A$2:$A$2047,$A43,'city centre offline'!$B$2:$B$2047,D$4)*AVERAGEIFS('all sales summary'!$I$2:$I$2047,'all sales summary'!$A$2:$A$2047,$A43,'all sales summary'!$B$2:$B$2047,D$4)))</f>
        <v>6.3669469725797442E-2</v>
      </c>
      <c r="E43" s="60">
        <f>(AVERAGEIFS('city centre offline'!$L$2:$L$2047,'city centre offline'!$A$2:$A$2047,$A43,'city centre offline'!$B$2:$B$2047,E$4)*AVERAGEIFS('all sales summary'!$I$2:$I$2047,'all sales summary'!$A$2:$A$2047,$A43,'all sales summary'!$B$2:$B$2047,E$4))/((AVERAGEIFS('overall city offline'!$L$2:$L$2047,'overall city offline'!$A$2:$A$2047,$A43,'overall city offline'!$B$2:$B$2047,E$4)*(1-AVERAGEIFS('all sales summary'!$I$2:$I$2047,'all sales summary'!$A$2:$A$2047,$A43,'all sales summary'!$B$2:$B$2047,E$4)))+(AVERAGEIFS('city centre offline'!$L$2:$L$2047,'city centre offline'!$A$2:$A$2047,$A43,'city centre offline'!$B$2:$B$2047,E$4)*AVERAGEIFS('all sales summary'!$I$2:$I$2047,'all sales summary'!$A$2:$A$2047,$A43,'all sales summary'!$B$2:$B$2047,E$4)))</f>
        <v>6.6539226557095876E-2</v>
      </c>
      <c r="F43" s="60">
        <f>(AVERAGEIFS('city centre offline'!$L$2:$L$2047,'city centre offline'!$A$2:$A$2047,$A43,'city centre offline'!$B$2:$B$2047,F$4)*AVERAGEIFS('all sales summary'!$I$2:$I$2047,'all sales summary'!$A$2:$A$2047,$A43,'all sales summary'!$B$2:$B$2047,F$4))/((AVERAGEIFS('overall city offline'!$L$2:$L$2047,'overall city offline'!$A$2:$A$2047,$A43,'overall city offline'!$B$2:$B$2047,F$4)*(1-AVERAGEIFS('all sales summary'!$I$2:$I$2047,'all sales summary'!$A$2:$A$2047,$A43,'all sales summary'!$B$2:$B$2047,F$4)))+(AVERAGEIFS('city centre offline'!$L$2:$L$2047,'city centre offline'!$A$2:$A$2047,$A43,'city centre offline'!$B$2:$B$2047,F$4)*AVERAGEIFS('all sales summary'!$I$2:$I$2047,'all sales summary'!$A$2:$A$2047,$A43,'all sales summary'!$B$2:$B$2047,F$4)))</f>
        <v>6.3143970094515084E-2</v>
      </c>
      <c r="G43" s="60">
        <f>(AVERAGEIFS('city centre offline'!$L$2:$L$2047,'city centre offline'!$A$2:$A$2047,$A43,'city centre offline'!$B$2:$B$2047,G$4)*AVERAGEIFS('all sales summary'!$I$2:$I$2047,'all sales summary'!$A$2:$A$2047,$A43,'all sales summary'!$B$2:$B$2047,G$4))/((AVERAGEIFS('overall city offline'!$L$2:$L$2047,'overall city offline'!$A$2:$A$2047,$A43,'overall city offline'!$B$2:$B$2047,G$4)*(1-AVERAGEIFS('all sales summary'!$I$2:$I$2047,'all sales summary'!$A$2:$A$2047,$A43,'all sales summary'!$B$2:$B$2047,G$4)))+(AVERAGEIFS('city centre offline'!$L$2:$L$2047,'city centre offline'!$A$2:$A$2047,$A43,'city centre offline'!$B$2:$B$2047,G$4)*AVERAGEIFS('all sales summary'!$I$2:$I$2047,'all sales summary'!$A$2:$A$2047,$A43,'all sales summary'!$B$2:$B$2047,G$4)))</f>
        <v>6.4401649051437485E-2</v>
      </c>
      <c r="H43" s="60">
        <f>(AVERAGEIFS('city centre offline'!$L$2:$L$2047,'city centre offline'!$A$2:$A$2047,$A43,'city centre offline'!$B$2:$B$2047,H$4)*AVERAGEIFS('all sales summary'!$I$2:$I$2047,'all sales summary'!$A$2:$A$2047,$A43,'all sales summary'!$B$2:$B$2047,H$4))/((AVERAGEIFS('overall city offline'!$L$2:$L$2047,'overall city offline'!$A$2:$A$2047,$A43,'overall city offline'!$B$2:$B$2047,H$4)*(1-AVERAGEIFS('all sales summary'!$I$2:$I$2047,'all sales summary'!$A$2:$A$2047,$A43,'all sales summary'!$B$2:$B$2047,H$4)))+(AVERAGEIFS('city centre offline'!$L$2:$L$2047,'city centre offline'!$A$2:$A$2047,$A43,'city centre offline'!$B$2:$B$2047,H$4)*AVERAGEIFS('all sales summary'!$I$2:$I$2047,'all sales summary'!$A$2:$A$2047,$A43,'all sales summary'!$B$2:$B$2047,H$4)))</f>
        <v>6.4004959540823733E-2</v>
      </c>
      <c r="I43" s="60">
        <f>(AVERAGEIFS('city centre offline'!$L$2:$L$2047,'city centre offline'!$A$2:$A$2047,$A43,'city centre offline'!$B$2:$B$2047,I$4)*AVERAGEIFS('all sales summary'!$I$2:$I$2047,'all sales summary'!$A$2:$A$2047,$A43,'all sales summary'!$B$2:$B$2047,I$4))/((AVERAGEIFS('overall city offline'!$L$2:$L$2047,'overall city offline'!$A$2:$A$2047,$A43,'overall city offline'!$B$2:$B$2047,I$4)*(1-AVERAGEIFS('all sales summary'!$I$2:$I$2047,'all sales summary'!$A$2:$A$2047,$A43,'all sales summary'!$B$2:$B$2047,I$4)))+(AVERAGEIFS('city centre offline'!$L$2:$L$2047,'city centre offline'!$A$2:$A$2047,$A43,'city centre offline'!$B$2:$B$2047,I$4)*AVERAGEIFS('all sales summary'!$I$2:$I$2047,'all sales summary'!$A$2:$A$2047,$A43,'all sales summary'!$B$2:$B$2047,I$4)))</f>
        <v>6.4997133534490339E-2</v>
      </c>
      <c r="J43" s="60">
        <f>(AVERAGEIFS('city centre offline'!$L$2:$L$2047,'city centre offline'!$A$2:$A$2047,$A43,'city centre offline'!$B$2:$B$2047,J$4)*AVERAGEIFS('all sales summary'!$I$2:$I$2047,'all sales summary'!$A$2:$A$2047,$A43,'all sales summary'!$B$2:$B$2047,J$4))/((AVERAGEIFS('overall city offline'!$L$2:$L$2047,'overall city offline'!$A$2:$A$2047,$A43,'overall city offline'!$B$2:$B$2047,J$4)*(1-AVERAGEIFS('all sales summary'!$I$2:$I$2047,'all sales summary'!$A$2:$A$2047,$A43,'all sales summary'!$B$2:$B$2047,J$4)))+(AVERAGEIFS('city centre offline'!$L$2:$L$2047,'city centre offline'!$A$2:$A$2047,$A43,'city centre offline'!$B$2:$B$2047,J$4)*AVERAGEIFS('all sales summary'!$I$2:$I$2047,'all sales summary'!$A$2:$A$2047,$A43,'all sales summary'!$B$2:$B$2047,J$4)))</f>
        <v>6.4986821117243784E-2</v>
      </c>
      <c r="K43" s="60">
        <f>(AVERAGEIFS('city centre offline'!$L$2:$L$2047,'city centre offline'!$A$2:$A$2047,$A43,'city centre offline'!$B$2:$B$2047,K$4)*AVERAGEIFS('all sales summary'!$I$2:$I$2047,'all sales summary'!$A$2:$A$2047,$A43,'all sales summary'!$B$2:$B$2047,K$4))/((AVERAGEIFS('overall city offline'!$L$2:$L$2047,'overall city offline'!$A$2:$A$2047,$A43,'overall city offline'!$B$2:$B$2047,K$4)*(1-AVERAGEIFS('all sales summary'!$I$2:$I$2047,'all sales summary'!$A$2:$A$2047,$A43,'all sales summary'!$B$2:$B$2047,K$4)))+(AVERAGEIFS('city centre offline'!$L$2:$L$2047,'city centre offline'!$A$2:$A$2047,$A43,'city centre offline'!$B$2:$B$2047,K$4)*AVERAGEIFS('all sales summary'!$I$2:$I$2047,'all sales summary'!$A$2:$A$2047,$A43,'all sales summary'!$B$2:$B$2047,K$4)))</f>
        <v>6.6738046427943426E-2</v>
      </c>
      <c r="L43" s="60">
        <f>(AVERAGEIFS('city centre offline'!$L$2:$L$2047,'city centre offline'!$A$2:$A$2047,$A43,'city centre offline'!$B$2:$B$2047,L$4)*AVERAGEIFS('all sales summary'!$I$2:$I$2047,'all sales summary'!$A$2:$A$2047,$A43,'all sales summary'!$B$2:$B$2047,L$4))/((AVERAGEIFS('overall city offline'!$L$2:$L$2047,'overall city offline'!$A$2:$A$2047,$A43,'overall city offline'!$B$2:$B$2047,L$4)*(1-AVERAGEIFS('all sales summary'!$I$2:$I$2047,'all sales summary'!$A$2:$A$2047,$A43,'all sales summary'!$B$2:$B$2047,L$4)))+(AVERAGEIFS('city centre offline'!$L$2:$L$2047,'city centre offline'!$A$2:$A$2047,$A43,'city centre offline'!$B$2:$B$2047,L$4)*AVERAGEIFS('all sales summary'!$I$2:$I$2047,'all sales summary'!$A$2:$A$2047,$A43,'all sales summary'!$B$2:$B$2047,L$4)))</f>
        <v>6.5367117744507042E-2</v>
      </c>
      <c r="M43" s="60">
        <f>(AVERAGEIFS('city centre offline'!$L$2:$L$2047,'city centre offline'!$A$2:$A$2047,$A43,'city centre offline'!$B$2:$B$2047,M$4)*AVERAGEIFS('all sales summary'!$I$2:$I$2047,'all sales summary'!$A$2:$A$2047,$A43,'all sales summary'!$B$2:$B$2047,M$4))/((AVERAGEIFS('overall city offline'!$L$2:$L$2047,'overall city offline'!$A$2:$A$2047,$A43,'overall city offline'!$B$2:$B$2047,M$4)*(1-AVERAGEIFS('all sales summary'!$I$2:$I$2047,'all sales summary'!$A$2:$A$2047,$A43,'all sales summary'!$B$2:$B$2047,M$4)))+(AVERAGEIFS('city centre offline'!$L$2:$L$2047,'city centre offline'!$A$2:$A$2047,$A43,'city centre offline'!$B$2:$B$2047,M$4)*AVERAGEIFS('all sales summary'!$I$2:$I$2047,'all sales summary'!$A$2:$A$2047,$A43,'all sales summary'!$B$2:$B$2047,M$4)))</f>
        <v>6.1200479074430908E-2</v>
      </c>
      <c r="N43" s="60">
        <f>(AVERAGEIFS('city centre offline'!$L$2:$L$2047,'city centre offline'!$A$2:$A$2047,$A43,'city centre offline'!$B$2:$B$2047,N$4)*AVERAGEIFS('all sales summary'!$I$2:$I$2047,'all sales summary'!$A$2:$A$2047,$A43,'all sales summary'!$B$2:$B$2047,N$4))/((AVERAGEIFS('overall city offline'!$L$2:$L$2047,'overall city offline'!$A$2:$A$2047,$A43,'overall city offline'!$B$2:$B$2047,N$4)*(1-AVERAGEIFS('all sales summary'!$I$2:$I$2047,'all sales summary'!$A$2:$A$2047,$A43,'all sales summary'!$B$2:$B$2047,N$4)))+(AVERAGEIFS('city centre offline'!$L$2:$L$2047,'city centre offline'!$A$2:$A$2047,$A43,'city centre offline'!$B$2:$B$2047,N$4)*AVERAGEIFS('all sales summary'!$I$2:$I$2047,'all sales summary'!$A$2:$A$2047,$A43,'all sales summary'!$B$2:$B$2047,N$4)))</f>
        <v>6.6532118775815816E-2</v>
      </c>
      <c r="O43" s="60">
        <f>(AVERAGEIFS('city centre offline'!$L$2:$L$2047,'city centre offline'!$A$2:$A$2047,$A43,'city centre offline'!$B$2:$B$2047,O$4)*AVERAGEIFS('all sales summary'!$I$2:$I$2047,'all sales summary'!$A$2:$A$2047,$A43,'all sales summary'!$B$2:$B$2047,O$4))/((AVERAGEIFS('overall city offline'!$L$2:$L$2047,'overall city offline'!$A$2:$A$2047,$A43,'overall city offline'!$B$2:$B$2047,O$4)*(1-AVERAGEIFS('all sales summary'!$I$2:$I$2047,'all sales summary'!$A$2:$A$2047,$A43,'all sales summary'!$B$2:$B$2047,O$4)))+(AVERAGEIFS('city centre offline'!$L$2:$L$2047,'city centre offline'!$A$2:$A$2047,$A43,'city centre offline'!$B$2:$B$2047,O$4)*AVERAGEIFS('all sales summary'!$I$2:$I$2047,'all sales summary'!$A$2:$A$2047,$A43,'all sales summary'!$B$2:$B$2047,O$4)))</f>
        <v>6.602975830056923E-2</v>
      </c>
      <c r="P43" s="60">
        <f>(AVERAGEIFS('city centre offline'!$L$2:$L$2047,'city centre offline'!$A$2:$A$2047,$A43,'city centre offline'!$B$2:$B$2047,P$4)*AVERAGEIFS('all sales summary'!$I$2:$I$2047,'all sales summary'!$A$2:$A$2047,$A43,'all sales summary'!$B$2:$B$2047,P$4))/((AVERAGEIFS('overall city offline'!$L$2:$L$2047,'overall city offline'!$A$2:$A$2047,$A43,'overall city offline'!$B$2:$B$2047,P$4)*(1-AVERAGEIFS('all sales summary'!$I$2:$I$2047,'all sales summary'!$A$2:$A$2047,$A43,'all sales summary'!$B$2:$B$2047,P$4)))+(AVERAGEIFS('city centre offline'!$L$2:$L$2047,'city centre offline'!$A$2:$A$2047,$A43,'city centre offline'!$B$2:$B$2047,P$4)*AVERAGEIFS('all sales summary'!$I$2:$I$2047,'all sales summary'!$A$2:$A$2047,$A43,'all sales summary'!$B$2:$B$2047,P$4)))</f>
        <v>6.4983314072252413E-2</v>
      </c>
      <c r="Q43" s="60">
        <f>(AVERAGEIFS('city centre offline'!$L$2:$L$2047,'city centre offline'!$A$2:$A$2047,$A43,'city centre offline'!$B$2:$B$2047,Q$4)*AVERAGEIFS('all sales summary'!$I$2:$I$2047,'all sales summary'!$A$2:$A$2047,$A43,'all sales summary'!$B$2:$B$2047,Q$4))/((AVERAGEIFS('overall city offline'!$L$2:$L$2047,'overall city offline'!$A$2:$A$2047,$A43,'overall city offline'!$B$2:$B$2047,Q$4)*(1-AVERAGEIFS('all sales summary'!$I$2:$I$2047,'all sales summary'!$A$2:$A$2047,$A43,'all sales summary'!$B$2:$B$2047,Q$4)))+(AVERAGEIFS('city centre offline'!$L$2:$L$2047,'city centre offline'!$A$2:$A$2047,$A43,'city centre offline'!$B$2:$B$2047,Q$4)*AVERAGEIFS('all sales summary'!$I$2:$I$2047,'all sales summary'!$A$2:$A$2047,$A43,'all sales summary'!$B$2:$B$2047,Q$4)))</f>
        <v>6.4629701642247558E-2</v>
      </c>
      <c r="R43" s="60">
        <f>(AVERAGEIFS('city centre offline'!$L$2:$L$2047,'city centre offline'!$A$2:$A$2047,$A43,'city centre offline'!$B$2:$B$2047,R$4)*AVERAGEIFS('all sales summary'!$I$2:$I$2047,'all sales summary'!$A$2:$A$2047,$A43,'all sales summary'!$B$2:$B$2047,R$4))/((AVERAGEIFS('overall city offline'!$L$2:$L$2047,'overall city offline'!$A$2:$A$2047,$A43,'overall city offline'!$B$2:$B$2047,R$4)*(1-AVERAGEIFS('all sales summary'!$I$2:$I$2047,'all sales summary'!$A$2:$A$2047,$A43,'all sales summary'!$B$2:$B$2047,R$4)))+(AVERAGEIFS('city centre offline'!$L$2:$L$2047,'city centre offline'!$A$2:$A$2047,$A43,'city centre offline'!$B$2:$B$2047,R$4)*AVERAGEIFS('all sales summary'!$I$2:$I$2047,'all sales summary'!$A$2:$A$2047,$A43,'all sales summary'!$B$2:$B$2047,R$4)))</f>
        <v>6.5465918259575248E-2</v>
      </c>
      <c r="S43" s="60">
        <f>(AVERAGEIFS('city centre offline'!$L$2:$L$2047,'city centre offline'!$A$2:$A$2047,$A43,'city centre offline'!$B$2:$B$2047,S$4)*AVERAGEIFS('all sales summary'!$I$2:$I$2047,'all sales summary'!$A$2:$A$2047,$A43,'all sales summary'!$B$2:$B$2047,S$4))/((AVERAGEIFS('overall city offline'!$L$2:$L$2047,'overall city offline'!$A$2:$A$2047,$A43,'overall city offline'!$B$2:$B$2047,S$4)*(1-AVERAGEIFS('all sales summary'!$I$2:$I$2047,'all sales summary'!$A$2:$A$2047,$A43,'all sales summary'!$B$2:$B$2047,S$4)))+(AVERAGEIFS('city centre offline'!$L$2:$L$2047,'city centre offline'!$A$2:$A$2047,$A43,'city centre offline'!$B$2:$B$2047,S$4)*AVERAGEIFS('all sales summary'!$I$2:$I$2047,'all sales summary'!$A$2:$A$2047,$A43,'all sales summary'!$B$2:$B$2047,S$4)))</f>
        <v>6.1722148806011505E-2</v>
      </c>
      <c r="T43" s="60">
        <f>(AVERAGEIFS('city centre offline'!$L$2:$L$2047,'city centre offline'!$A$2:$A$2047,$A43,'city centre offline'!$B$2:$B$2047,T$4)*AVERAGEIFS('all sales summary'!$I$2:$I$2047,'all sales summary'!$A$2:$A$2047,$A43,'all sales summary'!$B$2:$B$2047,T$4))/((AVERAGEIFS('overall city offline'!$L$2:$L$2047,'overall city offline'!$A$2:$A$2047,$A43,'overall city offline'!$B$2:$B$2047,T$4)*(1-AVERAGEIFS('all sales summary'!$I$2:$I$2047,'all sales summary'!$A$2:$A$2047,$A43,'all sales summary'!$B$2:$B$2047,T$4)))+(AVERAGEIFS('city centre offline'!$L$2:$L$2047,'city centre offline'!$A$2:$A$2047,$A43,'city centre offline'!$B$2:$B$2047,T$4)*AVERAGEIFS('all sales summary'!$I$2:$I$2047,'all sales summary'!$A$2:$A$2047,$A43,'all sales summary'!$B$2:$B$2047,T$4)))</f>
        <v>6.0692830396332879E-2</v>
      </c>
      <c r="U43" s="60">
        <f>(AVERAGEIFS('city centre offline'!$L$2:$L$2047,'city centre offline'!$A$2:$A$2047,$A43,'city centre offline'!$B$2:$B$2047,U$4)*AVERAGEIFS('all sales summary'!$I$2:$I$2047,'all sales summary'!$A$2:$A$2047,$A43,'all sales summary'!$B$2:$B$2047,U$4))/((AVERAGEIFS('overall city offline'!$L$2:$L$2047,'overall city offline'!$A$2:$A$2047,$A43,'overall city offline'!$B$2:$B$2047,U$4)*(1-AVERAGEIFS('all sales summary'!$I$2:$I$2047,'all sales summary'!$A$2:$A$2047,$A43,'all sales summary'!$B$2:$B$2047,U$4)))+(AVERAGEIFS('city centre offline'!$L$2:$L$2047,'city centre offline'!$A$2:$A$2047,$A43,'city centre offline'!$B$2:$B$2047,U$4)*AVERAGEIFS('all sales summary'!$I$2:$I$2047,'all sales summary'!$A$2:$A$2047,$A43,'all sales summary'!$B$2:$B$2047,U$4)))</f>
        <v>6.2185677875540919E-2</v>
      </c>
      <c r="V43" s="60">
        <f>(AVERAGEIFS('city centre offline'!$L$2:$L$2047,'city centre offline'!$A$2:$A$2047,$A43,'city centre offline'!$B$2:$B$2047,V$4)*AVERAGEIFS('all sales summary'!$I$2:$I$2047,'all sales summary'!$A$2:$A$2047,$A43,'all sales summary'!$B$2:$B$2047,V$4))/((AVERAGEIFS('overall city offline'!$L$2:$L$2047,'overall city offline'!$A$2:$A$2047,$A43,'overall city offline'!$B$2:$B$2047,V$4)*(1-AVERAGEIFS('all sales summary'!$I$2:$I$2047,'all sales summary'!$A$2:$A$2047,$A43,'all sales summary'!$B$2:$B$2047,V$4)))+(AVERAGEIFS('city centre offline'!$L$2:$L$2047,'city centre offline'!$A$2:$A$2047,$A43,'city centre offline'!$B$2:$B$2047,V$4)*AVERAGEIFS('all sales summary'!$I$2:$I$2047,'all sales summary'!$A$2:$A$2047,$A43,'all sales summary'!$B$2:$B$2047,V$4)))</f>
        <v>6.2760334008178015E-2</v>
      </c>
      <c r="W43" s="60">
        <f>(AVERAGEIFS('city centre offline'!$L$2:$L$2047,'city centre offline'!$A$2:$A$2047,$A43,'city centre offline'!$B$2:$B$2047,W$4)*AVERAGEIFS('all sales summary'!$I$2:$I$2047,'all sales summary'!$A$2:$A$2047,$A43,'all sales summary'!$B$2:$B$2047,W$4))/((AVERAGEIFS('overall city offline'!$L$2:$L$2047,'overall city offline'!$A$2:$A$2047,$A43,'overall city offline'!$B$2:$B$2047,W$4)*(1-AVERAGEIFS('all sales summary'!$I$2:$I$2047,'all sales summary'!$A$2:$A$2047,$A43,'all sales summary'!$B$2:$B$2047,W$4)))+(AVERAGEIFS('city centre offline'!$L$2:$L$2047,'city centre offline'!$A$2:$A$2047,$A43,'city centre offline'!$B$2:$B$2047,W$4)*AVERAGEIFS('all sales summary'!$I$2:$I$2047,'all sales summary'!$A$2:$A$2047,$A43,'all sales summary'!$B$2:$B$2047,W$4)))</f>
        <v>6.1988995185256517E-2</v>
      </c>
      <c r="X43" s="60">
        <f>(AVERAGEIFS('city centre offline'!$L$2:$L$2047,'city centre offline'!$A$2:$A$2047,$A43,'city centre offline'!$B$2:$B$2047,X$4)*AVERAGEIFS('all sales summary'!$I$2:$I$2047,'all sales summary'!$A$2:$A$2047,$A43,'all sales summary'!$B$2:$B$2047,X$4))/((AVERAGEIFS('overall city offline'!$L$2:$L$2047,'overall city offline'!$A$2:$A$2047,$A43,'overall city offline'!$B$2:$B$2047,X$4)*(1-AVERAGEIFS('all sales summary'!$I$2:$I$2047,'all sales summary'!$A$2:$A$2047,$A43,'all sales summary'!$B$2:$B$2047,X$4)))+(AVERAGEIFS('city centre offline'!$L$2:$L$2047,'city centre offline'!$A$2:$A$2047,$A43,'city centre offline'!$B$2:$B$2047,X$4)*AVERAGEIFS('all sales summary'!$I$2:$I$2047,'all sales summary'!$A$2:$A$2047,$A43,'all sales summary'!$B$2:$B$2047,X$4)))</f>
        <v>6.2134711117430151E-2</v>
      </c>
      <c r="Y43" s="60">
        <f>(AVERAGEIFS('city centre offline'!$L$2:$L$2047,'city centre offline'!$A$2:$A$2047,$A43,'city centre offline'!$B$2:$B$2047,Y$4)*AVERAGEIFS('all sales summary'!$I$2:$I$2047,'all sales summary'!$A$2:$A$2047,$A43,'all sales summary'!$B$2:$B$2047,Y$4))/((AVERAGEIFS('overall city offline'!$L$2:$L$2047,'overall city offline'!$A$2:$A$2047,$A43,'overall city offline'!$B$2:$B$2047,Y$4)*(1-AVERAGEIFS('all sales summary'!$I$2:$I$2047,'all sales summary'!$A$2:$A$2047,$A43,'all sales summary'!$B$2:$B$2047,Y$4)))+(AVERAGEIFS('city centre offline'!$L$2:$L$2047,'city centre offline'!$A$2:$A$2047,$A43,'city centre offline'!$B$2:$B$2047,Y$4)*AVERAGEIFS('all sales summary'!$I$2:$I$2047,'all sales summary'!$A$2:$A$2047,$A43,'all sales summary'!$B$2:$B$2047,Y$4)))</f>
        <v>6.0499640871827819E-2</v>
      </c>
      <c r="Z43" s="60">
        <f>(AVERAGEIFS('city centre offline'!$L$2:$L$2047,'city centre offline'!$A$2:$A$2047,$A43,'city centre offline'!$B$2:$B$2047,Z$4)*AVERAGEIFS('all sales summary'!$I$2:$I$2047,'all sales summary'!$A$2:$A$2047,$A43,'all sales summary'!$B$2:$B$2047,Z$4))/((AVERAGEIFS('overall city offline'!$L$2:$L$2047,'overall city offline'!$A$2:$A$2047,$A43,'overall city offline'!$B$2:$B$2047,Z$4)*(1-AVERAGEIFS('all sales summary'!$I$2:$I$2047,'all sales summary'!$A$2:$A$2047,$A43,'all sales summary'!$B$2:$B$2047,Z$4)))+(AVERAGEIFS('city centre offline'!$L$2:$L$2047,'city centre offline'!$A$2:$A$2047,$A43,'city centre offline'!$B$2:$B$2047,Z$4)*AVERAGEIFS('all sales summary'!$I$2:$I$2047,'all sales summary'!$A$2:$A$2047,$A43,'all sales summary'!$B$2:$B$2047,Z$4)))</f>
        <v>6.1499459396890291E-2</v>
      </c>
      <c r="AA43" s="60">
        <f>(AVERAGEIFS('city centre offline'!$L$2:$L$2047,'city centre offline'!$A$2:$A$2047,$A43,'city centre offline'!$B$2:$B$2047,AA$4)*AVERAGEIFS('all sales summary'!$I$2:$I$2047,'all sales summary'!$A$2:$A$2047,$A43,'all sales summary'!$B$2:$B$2047,AA$4))/((AVERAGEIFS('overall city offline'!$L$2:$L$2047,'overall city offline'!$A$2:$A$2047,$A43,'overall city offline'!$B$2:$B$2047,AA$4)*(1-AVERAGEIFS('all sales summary'!$I$2:$I$2047,'all sales summary'!$A$2:$A$2047,$A43,'all sales summary'!$B$2:$B$2047,AA$4)))+(AVERAGEIFS('city centre offline'!$L$2:$L$2047,'city centre offline'!$A$2:$A$2047,$A43,'city centre offline'!$B$2:$B$2047,AA$4)*AVERAGEIFS('all sales summary'!$I$2:$I$2047,'all sales summary'!$A$2:$A$2047,$A43,'all sales summary'!$B$2:$B$2047,AA$4)))</f>
        <v>6.1555287644613835E-2</v>
      </c>
      <c r="AB43" s="60">
        <f>(AVERAGEIFS('city centre offline'!$L$2:$L$2047,'city centre offline'!$A$2:$A$2047,$A43,'city centre offline'!$B$2:$B$2047,AB$4)*AVERAGEIFS('all sales summary'!$I$2:$I$2047,'all sales summary'!$A$2:$A$2047,$A43,'all sales summary'!$B$2:$B$2047,AB$4))/((AVERAGEIFS('overall city offline'!$L$2:$L$2047,'overall city offline'!$A$2:$A$2047,$A43,'overall city offline'!$B$2:$B$2047,AB$4)*(1-AVERAGEIFS('all sales summary'!$I$2:$I$2047,'all sales summary'!$A$2:$A$2047,$A43,'all sales summary'!$B$2:$B$2047,AB$4)))+(AVERAGEIFS('city centre offline'!$L$2:$L$2047,'city centre offline'!$A$2:$A$2047,$A43,'city centre offline'!$B$2:$B$2047,AB$4)*AVERAGEIFS('all sales summary'!$I$2:$I$2047,'all sales summary'!$A$2:$A$2047,$A43,'all sales summary'!$B$2:$B$2047,AB$4)))</f>
        <v>6.1002292725985098E-2</v>
      </c>
      <c r="AC43" s="60">
        <f>(AVERAGEIFS('city centre offline'!$L$2:$L$2047,'city centre offline'!$A$2:$A$2047,$A43,'city centre offline'!$B$2:$B$2047,AC$4)*AVERAGEIFS('all sales summary'!$I$2:$I$2047,'all sales summary'!$A$2:$A$2047,$A43,'all sales summary'!$B$2:$B$2047,AC$4))/((AVERAGEIFS('overall city offline'!$L$2:$L$2047,'overall city offline'!$A$2:$A$2047,$A43,'overall city offline'!$B$2:$B$2047,AC$4)*(1-AVERAGEIFS('all sales summary'!$I$2:$I$2047,'all sales summary'!$A$2:$A$2047,$A43,'all sales summary'!$B$2:$B$2047,AC$4)))+(AVERAGEIFS('city centre offline'!$L$2:$L$2047,'city centre offline'!$A$2:$A$2047,$A43,'city centre offline'!$B$2:$B$2047,AC$4)*AVERAGEIFS('all sales summary'!$I$2:$I$2047,'all sales summary'!$A$2:$A$2047,$A43,'all sales summary'!$B$2:$B$2047,AC$4)))</f>
        <v>6.2104593079448975E-2</v>
      </c>
      <c r="AD43" s="60">
        <f>(AVERAGEIFS('city centre offline'!$L$2:$L$2047,'city centre offline'!$A$2:$A$2047,$A43,'city centre offline'!$B$2:$B$2047,AD$4)*AVERAGEIFS('all sales summary'!$I$2:$I$2047,'all sales summary'!$A$2:$A$2047,$A43,'all sales summary'!$B$2:$B$2047,AD$4))/((AVERAGEIFS('overall city offline'!$L$2:$L$2047,'overall city offline'!$A$2:$A$2047,$A43,'overall city offline'!$B$2:$B$2047,AD$4)*(1-AVERAGEIFS('all sales summary'!$I$2:$I$2047,'all sales summary'!$A$2:$A$2047,$A43,'all sales summary'!$B$2:$B$2047,AD$4)))+(AVERAGEIFS('city centre offline'!$L$2:$L$2047,'city centre offline'!$A$2:$A$2047,$A43,'city centre offline'!$B$2:$B$2047,AD$4)*AVERAGEIFS('all sales summary'!$I$2:$I$2047,'all sales summary'!$A$2:$A$2047,$A43,'all sales summary'!$B$2:$B$2047,AD$4)))</f>
        <v>6.3252139295305904E-2</v>
      </c>
      <c r="AE43" s="60">
        <f>(AVERAGEIFS('city centre offline'!$L$2:$L$2047,'city centre offline'!$A$2:$A$2047,$A43,'city centre offline'!$B$2:$B$2047,AE$4)*AVERAGEIFS('all sales summary'!$I$2:$I$2047,'all sales summary'!$A$2:$A$2047,$A43,'all sales summary'!$B$2:$B$2047,AE$4))/((AVERAGEIFS('overall city offline'!$L$2:$L$2047,'overall city offline'!$A$2:$A$2047,$A43,'overall city offline'!$B$2:$B$2047,AE$4)*(1-AVERAGEIFS('all sales summary'!$I$2:$I$2047,'all sales summary'!$A$2:$A$2047,$A43,'all sales summary'!$B$2:$B$2047,AE$4)))+(AVERAGEIFS('city centre offline'!$L$2:$L$2047,'city centre offline'!$A$2:$A$2047,$A43,'city centre offline'!$B$2:$B$2047,AE$4)*AVERAGEIFS('all sales summary'!$I$2:$I$2047,'all sales summary'!$A$2:$A$2047,$A43,'all sales summary'!$B$2:$B$2047,AE$4)))</f>
        <v>6.2600751811935668E-2</v>
      </c>
      <c r="AF43" s="60">
        <f>(AVERAGEIFS('city centre offline'!$L$2:$L$2047,'city centre offline'!$A$2:$A$2047,$A43,'city centre offline'!$B$2:$B$2047,AF$4)*AVERAGEIFS('all sales summary'!$I$2:$I$2047,'all sales summary'!$A$2:$A$2047,$A43,'all sales summary'!$B$2:$B$2047,AF$4))/((AVERAGEIFS('overall city offline'!$L$2:$L$2047,'overall city offline'!$A$2:$A$2047,$A43,'overall city offline'!$B$2:$B$2047,AF$4)*(1-AVERAGEIFS('all sales summary'!$I$2:$I$2047,'all sales summary'!$A$2:$A$2047,$A43,'all sales summary'!$B$2:$B$2047,AF$4)))+(AVERAGEIFS('city centre offline'!$L$2:$L$2047,'city centre offline'!$A$2:$A$2047,$A43,'city centre offline'!$B$2:$B$2047,AF$4)*AVERAGEIFS('all sales summary'!$I$2:$I$2047,'all sales summary'!$A$2:$A$2047,$A43,'all sales summary'!$B$2:$B$2047,AF$4)))</f>
        <v>6.2291403371977395E-2</v>
      </c>
      <c r="AG43" s="60">
        <f>(AVERAGEIFS('city centre offline'!$L$2:$L$2047,'city centre offline'!$A$2:$A$2047,$A43,'city centre offline'!$B$2:$B$2047,AG$4)*AVERAGEIFS('all sales summary'!$I$2:$I$2047,'all sales summary'!$A$2:$A$2047,$A43,'all sales summary'!$B$2:$B$2047,AG$4))/((AVERAGEIFS('overall city offline'!$L$2:$L$2047,'overall city offline'!$A$2:$A$2047,$A43,'overall city offline'!$B$2:$B$2047,AG$4)*(1-AVERAGEIFS('all sales summary'!$I$2:$I$2047,'all sales summary'!$A$2:$A$2047,$A43,'all sales summary'!$B$2:$B$2047,AG$4)))+(AVERAGEIFS('city centre offline'!$L$2:$L$2047,'city centre offline'!$A$2:$A$2047,$A43,'city centre offline'!$B$2:$B$2047,AG$4)*AVERAGEIFS('all sales summary'!$I$2:$I$2047,'all sales summary'!$A$2:$A$2047,$A43,'all sales summary'!$B$2:$B$2047,AG$4)))</f>
        <v>6.044368064569583E-2</v>
      </c>
      <c r="AH43" s="60">
        <f>(AVERAGEIFS('city centre offline'!$L$2:$L$2047,'city centre offline'!$A$2:$A$2047,$A43,'city centre offline'!$B$2:$B$2047,AH$4)*AVERAGEIFS('all sales summary'!$I$2:$I$2047,'all sales summary'!$A$2:$A$2047,$A43,'all sales summary'!$B$2:$B$2047,AH$4))/((AVERAGEIFS('overall city offline'!$L$2:$L$2047,'overall city offline'!$A$2:$A$2047,$A43,'overall city offline'!$B$2:$B$2047,AH$4)*(1-AVERAGEIFS('all sales summary'!$I$2:$I$2047,'all sales summary'!$A$2:$A$2047,$A43,'all sales summary'!$B$2:$B$2047,AH$4)))+(AVERAGEIFS('city centre offline'!$L$2:$L$2047,'city centre offline'!$A$2:$A$2047,$A43,'city centre offline'!$B$2:$B$2047,AH$4)*AVERAGEIFS('all sales summary'!$I$2:$I$2047,'all sales summary'!$A$2:$A$2047,$A43,'all sales summary'!$B$2:$B$2047,AH$4)))</f>
        <v>6.1583626354026859E-2</v>
      </c>
    </row>
    <row r="44" spans="1:34" x14ac:dyDescent="0.3">
      <c r="A44" t="s">
        <v>46</v>
      </c>
      <c r="B44" s="60">
        <f>(AVERAGEIFS('city centre offline'!$L$2:$L$2047,'city centre offline'!$A$2:$A$2047,$A44,'city centre offline'!$B$2:$B$2047,B$4)*AVERAGEIFS('all sales summary'!$I$2:$I$2047,'all sales summary'!$A$2:$A$2047,$A44,'all sales summary'!$B$2:$B$2047,B$4))/((AVERAGEIFS('overall city offline'!$L$2:$L$2047,'overall city offline'!$A$2:$A$2047,$A44,'overall city offline'!$B$2:$B$2047,B$4)*(1-AVERAGEIFS('all sales summary'!$I$2:$I$2047,'all sales summary'!$A$2:$A$2047,$A44,'all sales summary'!$B$2:$B$2047,B$4)))+(AVERAGEIFS('city centre offline'!$L$2:$L$2047,'city centre offline'!$A$2:$A$2047,$A44,'city centre offline'!$B$2:$B$2047,B$4)*AVERAGEIFS('all sales summary'!$I$2:$I$2047,'all sales summary'!$A$2:$A$2047,$A44,'all sales summary'!$B$2:$B$2047,B$4)))</f>
        <v>0.19942971588915775</v>
      </c>
      <c r="C44" s="60">
        <f>(AVERAGEIFS('city centre offline'!$L$2:$L$2047,'city centre offline'!$A$2:$A$2047,$A44,'city centre offline'!$B$2:$B$2047,C$4)*AVERAGEIFS('all sales summary'!$I$2:$I$2047,'all sales summary'!$A$2:$A$2047,$A44,'all sales summary'!$B$2:$B$2047,C$4))/((AVERAGEIFS('overall city offline'!$L$2:$L$2047,'overall city offline'!$A$2:$A$2047,$A44,'overall city offline'!$B$2:$B$2047,C$4)*(1-AVERAGEIFS('all sales summary'!$I$2:$I$2047,'all sales summary'!$A$2:$A$2047,$A44,'all sales summary'!$B$2:$B$2047,C$4)))+(AVERAGEIFS('city centre offline'!$L$2:$L$2047,'city centre offline'!$A$2:$A$2047,$A44,'city centre offline'!$B$2:$B$2047,C$4)*AVERAGEIFS('all sales summary'!$I$2:$I$2047,'all sales summary'!$A$2:$A$2047,$A44,'all sales summary'!$B$2:$B$2047,C$4)))</f>
        <v>0.19871970948924061</v>
      </c>
      <c r="D44" s="60">
        <f>(AVERAGEIFS('city centre offline'!$L$2:$L$2047,'city centre offline'!$A$2:$A$2047,$A44,'city centre offline'!$B$2:$B$2047,D$4)*AVERAGEIFS('all sales summary'!$I$2:$I$2047,'all sales summary'!$A$2:$A$2047,$A44,'all sales summary'!$B$2:$B$2047,D$4))/((AVERAGEIFS('overall city offline'!$L$2:$L$2047,'overall city offline'!$A$2:$A$2047,$A44,'overall city offline'!$B$2:$B$2047,D$4)*(1-AVERAGEIFS('all sales summary'!$I$2:$I$2047,'all sales summary'!$A$2:$A$2047,$A44,'all sales summary'!$B$2:$B$2047,D$4)))+(AVERAGEIFS('city centre offline'!$L$2:$L$2047,'city centre offline'!$A$2:$A$2047,$A44,'city centre offline'!$B$2:$B$2047,D$4)*AVERAGEIFS('all sales summary'!$I$2:$I$2047,'all sales summary'!$A$2:$A$2047,$A44,'all sales summary'!$B$2:$B$2047,D$4)))</f>
        <v>0.19803369474894719</v>
      </c>
      <c r="E44" s="60">
        <f>(AVERAGEIFS('city centre offline'!$L$2:$L$2047,'city centre offline'!$A$2:$A$2047,$A44,'city centre offline'!$B$2:$B$2047,E$4)*AVERAGEIFS('all sales summary'!$I$2:$I$2047,'all sales summary'!$A$2:$A$2047,$A44,'all sales summary'!$B$2:$B$2047,E$4))/((AVERAGEIFS('overall city offline'!$L$2:$L$2047,'overall city offline'!$A$2:$A$2047,$A44,'overall city offline'!$B$2:$B$2047,E$4)*(1-AVERAGEIFS('all sales summary'!$I$2:$I$2047,'all sales summary'!$A$2:$A$2047,$A44,'all sales summary'!$B$2:$B$2047,E$4)))+(AVERAGEIFS('city centre offline'!$L$2:$L$2047,'city centre offline'!$A$2:$A$2047,$A44,'city centre offline'!$B$2:$B$2047,E$4)*AVERAGEIFS('all sales summary'!$I$2:$I$2047,'all sales summary'!$A$2:$A$2047,$A44,'all sales summary'!$B$2:$B$2047,E$4)))</f>
        <v>0.20074772306481087</v>
      </c>
      <c r="F44" s="60">
        <f>(AVERAGEIFS('city centre offline'!$L$2:$L$2047,'city centre offline'!$A$2:$A$2047,$A44,'city centre offline'!$B$2:$B$2047,F$4)*AVERAGEIFS('all sales summary'!$I$2:$I$2047,'all sales summary'!$A$2:$A$2047,$A44,'all sales summary'!$B$2:$B$2047,F$4))/((AVERAGEIFS('overall city offline'!$L$2:$L$2047,'overall city offline'!$A$2:$A$2047,$A44,'overall city offline'!$B$2:$B$2047,F$4)*(1-AVERAGEIFS('all sales summary'!$I$2:$I$2047,'all sales summary'!$A$2:$A$2047,$A44,'all sales summary'!$B$2:$B$2047,F$4)))+(AVERAGEIFS('city centre offline'!$L$2:$L$2047,'city centre offline'!$A$2:$A$2047,$A44,'city centre offline'!$B$2:$B$2047,F$4)*AVERAGEIFS('all sales summary'!$I$2:$I$2047,'all sales summary'!$A$2:$A$2047,$A44,'all sales summary'!$B$2:$B$2047,F$4)))</f>
        <v>0.19816963879361651</v>
      </c>
      <c r="G44" s="60">
        <f>(AVERAGEIFS('city centre offline'!$L$2:$L$2047,'city centre offline'!$A$2:$A$2047,$A44,'city centre offline'!$B$2:$B$2047,G$4)*AVERAGEIFS('all sales summary'!$I$2:$I$2047,'all sales summary'!$A$2:$A$2047,$A44,'all sales summary'!$B$2:$B$2047,G$4))/((AVERAGEIFS('overall city offline'!$L$2:$L$2047,'overall city offline'!$A$2:$A$2047,$A44,'overall city offline'!$B$2:$B$2047,G$4)*(1-AVERAGEIFS('all sales summary'!$I$2:$I$2047,'all sales summary'!$A$2:$A$2047,$A44,'all sales summary'!$B$2:$B$2047,G$4)))+(AVERAGEIFS('city centre offline'!$L$2:$L$2047,'city centre offline'!$A$2:$A$2047,$A44,'city centre offline'!$B$2:$B$2047,G$4)*AVERAGEIFS('all sales summary'!$I$2:$I$2047,'all sales summary'!$A$2:$A$2047,$A44,'all sales summary'!$B$2:$B$2047,G$4)))</f>
        <v>0.19528131348360131</v>
      </c>
      <c r="H44" s="60">
        <f>(AVERAGEIFS('city centre offline'!$L$2:$L$2047,'city centre offline'!$A$2:$A$2047,$A44,'city centre offline'!$B$2:$B$2047,H$4)*AVERAGEIFS('all sales summary'!$I$2:$I$2047,'all sales summary'!$A$2:$A$2047,$A44,'all sales summary'!$B$2:$B$2047,H$4))/((AVERAGEIFS('overall city offline'!$L$2:$L$2047,'overall city offline'!$A$2:$A$2047,$A44,'overall city offline'!$B$2:$B$2047,H$4)*(1-AVERAGEIFS('all sales summary'!$I$2:$I$2047,'all sales summary'!$A$2:$A$2047,$A44,'all sales summary'!$B$2:$B$2047,H$4)))+(AVERAGEIFS('city centre offline'!$L$2:$L$2047,'city centre offline'!$A$2:$A$2047,$A44,'city centre offline'!$B$2:$B$2047,H$4)*AVERAGEIFS('all sales summary'!$I$2:$I$2047,'all sales summary'!$A$2:$A$2047,$A44,'all sales summary'!$B$2:$B$2047,H$4)))</f>
        <v>0.2001487571535629</v>
      </c>
      <c r="I44" s="60">
        <f>(AVERAGEIFS('city centre offline'!$L$2:$L$2047,'city centre offline'!$A$2:$A$2047,$A44,'city centre offline'!$B$2:$B$2047,I$4)*AVERAGEIFS('all sales summary'!$I$2:$I$2047,'all sales summary'!$A$2:$A$2047,$A44,'all sales summary'!$B$2:$B$2047,I$4))/((AVERAGEIFS('overall city offline'!$L$2:$L$2047,'overall city offline'!$A$2:$A$2047,$A44,'overall city offline'!$B$2:$B$2047,I$4)*(1-AVERAGEIFS('all sales summary'!$I$2:$I$2047,'all sales summary'!$A$2:$A$2047,$A44,'all sales summary'!$B$2:$B$2047,I$4)))+(AVERAGEIFS('city centre offline'!$L$2:$L$2047,'city centre offline'!$A$2:$A$2047,$A44,'city centre offline'!$B$2:$B$2047,I$4)*AVERAGEIFS('all sales summary'!$I$2:$I$2047,'all sales summary'!$A$2:$A$2047,$A44,'all sales summary'!$B$2:$B$2047,I$4)))</f>
        <v>0.20530066668648553</v>
      </c>
      <c r="J44" s="60">
        <f>(AVERAGEIFS('city centre offline'!$L$2:$L$2047,'city centre offline'!$A$2:$A$2047,$A44,'city centre offline'!$B$2:$B$2047,J$4)*AVERAGEIFS('all sales summary'!$I$2:$I$2047,'all sales summary'!$A$2:$A$2047,$A44,'all sales summary'!$B$2:$B$2047,J$4))/((AVERAGEIFS('overall city offline'!$L$2:$L$2047,'overall city offline'!$A$2:$A$2047,$A44,'overall city offline'!$B$2:$B$2047,J$4)*(1-AVERAGEIFS('all sales summary'!$I$2:$I$2047,'all sales summary'!$A$2:$A$2047,$A44,'all sales summary'!$B$2:$B$2047,J$4)))+(AVERAGEIFS('city centre offline'!$L$2:$L$2047,'city centre offline'!$A$2:$A$2047,$A44,'city centre offline'!$B$2:$B$2047,J$4)*AVERAGEIFS('all sales summary'!$I$2:$I$2047,'all sales summary'!$A$2:$A$2047,$A44,'all sales summary'!$B$2:$B$2047,J$4)))</f>
        <v>0.20282884965806219</v>
      </c>
      <c r="K44" s="60">
        <f>(AVERAGEIFS('city centre offline'!$L$2:$L$2047,'city centre offline'!$A$2:$A$2047,$A44,'city centre offline'!$B$2:$B$2047,K$4)*AVERAGEIFS('all sales summary'!$I$2:$I$2047,'all sales summary'!$A$2:$A$2047,$A44,'all sales summary'!$B$2:$B$2047,K$4))/((AVERAGEIFS('overall city offline'!$L$2:$L$2047,'overall city offline'!$A$2:$A$2047,$A44,'overall city offline'!$B$2:$B$2047,K$4)*(1-AVERAGEIFS('all sales summary'!$I$2:$I$2047,'all sales summary'!$A$2:$A$2047,$A44,'all sales summary'!$B$2:$B$2047,K$4)))+(AVERAGEIFS('city centre offline'!$L$2:$L$2047,'city centre offline'!$A$2:$A$2047,$A44,'city centre offline'!$B$2:$B$2047,K$4)*AVERAGEIFS('all sales summary'!$I$2:$I$2047,'all sales summary'!$A$2:$A$2047,$A44,'all sales summary'!$B$2:$B$2047,K$4)))</f>
        <v>0.20462405285220869</v>
      </c>
      <c r="L44" s="60">
        <f>(AVERAGEIFS('city centre offline'!$L$2:$L$2047,'city centre offline'!$A$2:$A$2047,$A44,'city centre offline'!$B$2:$B$2047,L$4)*AVERAGEIFS('all sales summary'!$I$2:$I$2047,'all sales summary'!$A$2:$A$2047,$A44,'all sales summary'!$B$2:$B$2047,L$4))/((AVERAGEIFS('overall city offline'!$L$2:$L$2047,'overall city offline'!$A$2:$A$2047,$A44,'overall city offline'!$B$2:$B$2047,L$4)*(1-AVERAGEIFS('all sales summary'!$I$2:$I$2047,'all sales summary'!$A$2:$A$2047,$A44,'all sales summary'!$B$2:$B$2047,L$4)))+(AVERAGEIFS('city centre offline'!$L$2:$L$2047,'city centre offline'!$A$2:$A$2047,$A44,'city centre offline'!$B$2:$B$2047,L$4)*AVERAGEIFS('all sales summary'!$I$2:$I$2047,'all sales summary'!$A$2:$A$2047,$A44,'all sales summary'!$B$2:$B$2047,L$4)))</f>
        <v>0.20777183565047125</v>
      </c>
      <c r="M44" s="60">
        <f>(AVERAGEIFS('city centre offline'!$L$2:$L$2047,'city centre offline'!$A$2:$A$2047,$A44,'city centre offline'!$B$2:$B$2047,M$4)*AVERAGEIFS('all sales summary'!$I$2:$I$2047,'all sales summary'!$A$2:$A$2047,$A44,'all sales summary'!$B$2:$B$2047,M$4))/((AVERAGEIFS('overall city offline'!$L$2:$L$2047,'overall city offline'!$A$2:$A$2047,$A44,'overall city offline'!$B$2:$B$2047,M$4)*(1-AVERAGEIFS('all sales summary'!$I$2:$I$2047,'all sales summary'!$A$2:$A$2047,$A44,'all sales summary'!$B$2:$B$2047,M$4)))+(AVERAGEIFS('city centre offline'!$L$2:$L$2047,'city centre offline'!$A$2:$A$2047,$A44,'city centre offline'!$B$2:$B$2047,M$4)*AVERAGEIFS('all sales summary'!$I$2:$I$2047,'all sales summary'!$A$2:$A$2047,$A44,'all sales summary'!$B$2:$B$2047,M$4)))</f>
        <v>0.20292046210201878</v>
      </c>
      <c r="N44" s="60">
        <f>(AVERAGEIFS('city centre offline'!$L$2:$L$2047,'city centre offline'!$A$2:$A$2047,$A44,'city centre offline'!$B$2:$B$2047,N$4)*AVERAGEIFS('all sales summary'!$I$2:$I$2047,'all sales summary'!$A$2:$A$2047,$A44,'all sales summary'!$B$2:$B$2047,N$4))/((AVERAGEIFS('overall city offline'!$L$2:$L$2047,'overall city offline'!$A$2:$A$2047,$A44,'overall city offline'!$B$2:$B$2047,N$4)*(1-AVERAGEIFS('all sales summary'!$I$2:$I$2047,'all sales summary'!$A$2:$A$2047,$A44,'all sales summary'!$B$2:$B$2047,N$4)))+(AVERAGEIFS('city centre offline'!$L$2:$L$2047,'city centre offline'!$A$2:$A$2047,$A44,'city centre offline'!$B$2:$B$2047,N$4)*AVERAGEIFS('all sales summary'!$I$2:$I$2047,'all sales summary'!$A$2:$A$2047,$A44,'all sales summary'!$B$2:$B$2047,N$4)))</f>
        <v>0.20705284262581905</v>
      </c>
      <c r="O44" s="60">
        <f>(AVERAGEIFS('city centre offline'!$L$2:$L$2047,'city centre offline'!$A$2:$A$2047,$A44,'city centre offline'!$B$2:$B$2047,O$4)*AVERAGEIFS('all sales summary'!$I$2:$I$2047,'all sales summary'!$A$2:$A$2047,$A44,'all sales summary'!$B$2:$B$2047,O$4))/((AVERAGEIFS('overall city offline'!$L$2:$L$2047,'overall city offline'!$A$2:$A$2047,$A44,'overall city offline'!$B$2:$B$2047,O$4)*(1-AVERAGEIFS('all sales summary'!$I$2:$I$2047,'all sales summary'!$A$2:$A$2047,$A44,'all sales summary'!$B$2:$B$2047,O$4)))+(AVERAGEIFS('city centre offline'!$L$2:$L$2047,'city centre offline'!$A$2:$A$2047,$A44,'city centre offline'!$B$2:$B$2047,O$4)*AVERAGEIFS('all sales summary'!$I$2:$I$2047,'all sales summary'!$A$2:$A$2047,$A44,'all sales summary'!$B$2:$B$2047,O$4)))</f>
        <v>0.20417325648954987</v>
      </c>
      <c r="P44" s="60">
        <f>(AVERAGEIFS('city centre offline'!$L$2:$L$2047,'city centre offline'!$A$2:$A$2047,$A44,'city centre offline'!$B$2:$B$2047,P$4)*AVERAGEIFS('all sales summary'!$I$2:$I$2047,'all sales summary'!$A$2:$A$2047,$A44,'all sales summary'!$B$2:$B$2047,P$4))/((AVERAGEIFS('overall city offline'!$L$2:$L$2047,'overall city offline'!$A$2:$A$2047,$A44,'overall city offline'!$B$2:$B$2047,P$4)*(1-AVERAGEIFS('all sales summary'!$I$2:$I$2047,'all sales summary'!$A$2:$A$2047,$A44,'all sales summary'!$B$2:$B$2047,P$4)))+(AVERAGEIFS('city centre offline'!$L$2:$L$2047,'city centre offline'!$A$2:$A$2047,$A44,'city centre offline'!$B$2:$B$2047,P$4)*AVERAGEIFS('all sales summary'!$I$2:$I$2047,'all sales summary'!$A$2:$A$2047,$A44,'all sales summary'!$B$2:$B$2047,P$4)))</f>
        <v>0.2041373090914213</v>
      </c>
      <c r="Q44" s="60">
        <f>(AVERAGEIFS('city centre offline'!$L$2:$L$2047,'city centre offline'!$A$2:$A$2047,$A44,'city centre offline'!$B$2:$B$2047,Q$4)*AVERAGEIFS('all sales summary'!$I$2:$I$2047,'all sales summary'!$A$2:$A$2047,$A44,'all sales summary'!$B$2:$B$2047,Q$4))/((AVERAGEIFS('overall city offline'!$L$2:$L$2047,'overall city offline'!$A$2:$A$2047,$A44,'overall city offline'!$B$2:$B$2047,Q$4)*(1-AVERAGEIFS('all sales summary'!$I$2:$I$2047,'all sales summary'!$A$2:$A$2047,$A44,'all sales summary'!$B$2:$B$2047,Q$4)))+(AVERAGEIFS('city centre offline'!$L$2:$L$2047,'city centre offline'!$A$2:$A$2047,$A44,'city centre offline'!$B$2:$B$2047,Q$4)*AVERAGEIFS('all sales summary'!$I$2:$I$2047,'all sales summary'!$A$2:$A$2047,$A44,'all sales summary'!$B$2:$B$2047,Q$4)))</f>
        <v>0.20583254351285521</v>
      </c>
      <c r="R44" s="60">
        <f>(AVERAGEIFS('city centre offline'!$L$2:$L$2047,'city centre offline'!$A$2:$A$2047,$A44,'city centre offline'!$B$2:$B$2047,R$4)*AVERAGEIFS('all sales summary'!$I$2:$I$2047,'all sales summary'!$A$2:$A$2047,$A44,'all sales summary'!$B$2:$B$2047,R$4))/((AVERAGEIFS('overall city offline'!$L$2:$L$2047,'overall city offline'!$A$2:$A$2047,$A44,'overall city offline'!$B$2:$B$2047,R$4)*(1-AVERAGEIFS('all sales summary'!$I$2:$I$2047,'all sales summary'!$A$2:$A$2047,$A44,'all sales summary'!$B$2:$B$2047,R$4)))+(AVERAGEIFS('city centre offline'!$L$2:$L$2047,'city centre offline'!$A$2:$A$2047,$A44,'city centre offline'!$B$2:$B$2047,R$4)*AVERAGEIFS('all sales summary'!$I$2:$I$2047,'all sales summary'!$A$2:$A$2047,$A44,'all sales summary'!$B$2:$B$2047,R$4)))</f>
        <v>0.20753287811753177</v>
      </c>
      <c r="S44" s="60">
        <f>(AVERAGEIFS('city centre offline'!$L$2:$L$2047,'city centre offline'!$A$2:$A$2047,$A44,'city centre offline'!$B$2:$B$2047,S$4)*AVERAGEIFS('all sales summary'!$I$2:$I$2047,'all sales summary'!$A$2:$A$2047,$A44,'all sales summary'!$B$2:$B$2047,S$4))/((AVERAGEIFS('overall city offline'!$L$2:$L$2047,'overall city offline'!$A$2:$A$2047,$A44,'overall city offline'!$B$2:$B$2047,S$4)*(1-AVERAGEIFS('all sales summary'!$I$2:$I$2047,'all sales summary'!$A$2:$A$2047,$A44,'all sales summary'!$B$2:$B$2047,S$4)))+(AVERAGEIFS('city centre offline'!$L$2:$L$2047,'city centre offline'!$A$2:$A$2047,$A44,'city centre offline'!$B$2:$B$2047,S$4)*AVERAGEIFS('all sales summary'!$I$2:$I$2047,'all sales summary'!$A$2:$A$2047,$A44,'all sales summary'!$B$2:$B$2047,S$4)))</f>
        <v>0.21226944886521376</v>
      </c>
      <c r="T44" s="60">
        <f>(AVERAGEIFS('city centre offline'!$L$2:$L$2047,'city centre offline'!$A$2:$A$2047,$A44,'city centre offline'!$B$2:$B$2047,T$4)*AVERAGEIFS('all sales summary'!$I$2:$I$2047,'all sales summary'!$A$2:$A$2047,$A44,'all sales summary'!$B$2:$B$2047,T$4))/((AVERAGEIFS('overall city offline'!$L$2:$L$2047,'overall city offline'!$A$2:$A$2047,$A44,'overall city offline'!$B$2:$B$2047,T$4)*(1-AVERAGEIFS('all sales summary'!$I$2:$I$2047,'all sales summary'!$A$2:$A$2047,$A44,'all sales summary'!$B$2:$B$2047,T$4)))+(AVERAGEIFS('city centre offline'!$L$2:$L$2047,'city centre offline'!$A$2:$A$2047,$A44,'city centre offline'!$B$2:$B$2047,T$4)*AVERAGEIFS('all sales summary'!$I$2:$I$2047,'all sales summary'!$A$2:$A$2047,$A44,'all sales summary'!$B$2:$B$2047,T$4)))</f>
        <v>0.20844433634727902</v>
      </c>
      <c r="U44" s="60">
        <f>(AVERAGEIFS('city centre offline'!$L$2:$L$2047,'city centre offline'!$A$2:$A$2047,$A44,'city centre offline'!$B$2:$B$2047,U$4)*AVERAGEIFS('all sales summary'!$I$2:$I$2047,'all sales summary'!$A$2:$A$2047,$A44,'all sales summary'!$B$2:$B$2047,U$4))/((AVERAGEIFS('overall city offline'!$L$2:$L$2047,'overall city offline'!$A$2:$A$2047,$A44,'overall city offline'!$B$2:$B$2047,U$4)*(1-AVERAGEIFS('all sales summary'!$I$2:$I$2047,'all sales summary'!$A$2:$A$2047,$A44,'all sales summary'!$B$2:$B$2047,U$4)))+(AVERAGEIFS('city centre offline'!$L$2:$L$2047,'city centre offline'!$A$2:$A$2047,$A44,'city centre offline'!$B$2:$B$2047,U$4)*AVERAGEIFS('all sales summary'!$I$2:$I$2047,'all sales summary'!$A$2:$A$2047,$A44,'all sales summary'!$B$2:$B$2047,U$4)))</f>
        <v>0.209516116690418</v>
      </c>
      <c r="V44" s="60">
        <f>(AVERAGEIFS('city centre offline'!$L$2:$L$2047,'city centre offline'!$A$2:$A$2047,$A44,'city centre offline'!$B$2:$B$2047,V$4)*AVERAGEIFS('all sales summary'!$I$2:$I$2047,'all sales summary'!$A$2:$A$2047,$A44,'all sales summary'!$B$2:$B$2047,V$4))/((AVERAGEIFS('overall city offline'!$L$2:$L$2047,'overall city offline'!$A$2:$A$2047,$A44,'overall city offline'!$B$2:$B$2047,V$4)*(1-AVERAGEIFS('all sales summary'!$I$2:$I$2047,'all sales summary'!$A$2:$A$2047,$A44,'all sales summary'!$B$2:$B$2047,V$4)))+(AVERAGEIFS('city centre offline'!$L$2:$L$2047,'city centre offline'!$A$2:$A$2047,$A44,'city centre offline'!$B$2:$B$2047,V$4)*AVERAGEIFS('all sales summary'!$I$2:$I$2047,'all sales summary'!$A$2:$A$2047,$A44,'all sales summary'!$B$2:$B$2047,V$4)))</f>
        <v>0.21277098675950218</v>
      </c>
      <c r="W44" s="60">
        <f>(AVERAGEIFS('city centre offline'!$L$2:$L$2047,'city centre offline'!$A$2:$A$2047,$A44,'city centre offline'!$B$2:$B$2047,W$4)*AVERAGEIFS('all sales summary'!$I$2:$I$2047,'all sales summary'!$A$2:$A$2047,$A44,'all sales summary'!$B$2:$B$2047,W$4))/((AVERAGEIFS('overall city offline'!$L$2:$L$2047,'overall city offline'!$A$2:$A$2047,$A44,'overall city offline'!$B$2:$B$2047,W$4)*(1-AVERAGEIFS('all sales summary'!$I$2:$I$2047,'all sales summary'!$A$2:$A$2047,$A44,'all sales summary'!$B$2:$B$2047,W$4)))+(AVERAGEIFS('city centre offline'!$L$2:$L$2047,'city centre offline'!$A$2:$A$2047,$A44,'city centre offline'!$B$2:$B$2047,W$4)*AVERAGEIFS('all sales summary'!$I$2:$I$2047,'all sales summary'!$A$2:$A$2047,$A44,'all sales summary'!$B$2:$B$2047,W$4)))</f>
        <v>0.21315574987085351</v>
      </c>
      <c r="X44" s="60">
        <f>(AVERAGEIFS('city centre offline'!$L$2:$L$2047,'city centre offline'!$A$2:$A$2047,$A44,'city centre offline'!$B$2:$B$2047,X$4)*AVERAGEIFS('all sales summary'!$I$2:$I$2047,'all sales summary'!$A$2:$A$2047,$A44,'all sales summary'!$B$2:$B$2047,X$4))/((AVERAGEIFS('overall city offline'!$L$2:$L$2047,'overall city offline'!$A$2:$A$2047,$A44,'overall city offline'!$B$2:$B$2047,X$4)*(1-AVERAGEIFS('all sales summary'!$I$2:$I$2047,'all sales summary'!$A$2:$A$2047,$A44,'all sales summary'!$B$2:$B$2047,X$4)))+(AVERAGEIFS('city centre offline'!$L$2:$L$2047,'city centre offline'!$A$2:$A$2047,$A44,'city centre offline'!$B$2:$B$2047,X$4)*AVERAGEIFS('all sales summary'!$I$2:$I$2047,'all sales summary'!$A$2:$A$2047,$A44,'all sales summary'!$B$2:$B$2047,X$4)))</f>
        <v>0.21296527083362937</v>
      </c>
      <c r="Y44" s="60">
        <f>(AVERAGEIFS('city centre offline'!$L$2:$L$2047,'city centre offline'!$A$2:$A$2047,$A44,'city centre offline'!$B$2:$B$2047,Y$4)*AVERAGEIFS('all sales summary'!$I$2:$I$2047,'all sales summary'!$A$2:$A$2047,$A44,'all sales summary'!$B$2:$B$2047,Y$4))/((AVERAGEIFS('overall city offline'!$L$2:$L$2047,'overall city offline'!$A$2:$A$2047,$A44,'overall city offline'!$B$2:$B$2047,Y$4)*(1-AVERAGEIFS('all sales summary'!$I$2:$I$2047,'all sales summary'!$A$2:$A$2047,$A44,'all sales summary'!$B$2:$B$2047,Y$4)))+(AVERAGEIFS('city centre offline'!$L$2:$L$2047,'city centre offline'!$A$2:$A$2047,$A44,'city centre offline'!$B$2:$B$2047,Y$4)*AVERAGEIFS('all sales summary'!$I$2:$I$2047,'all sales summary'!$A$2:$A$2047,$A44,'all sales summary'!$B$2:$B$2047,Y$4)))</f>
        <v>0.20601688293665849</v>
      </c>
      <c r="Z44" s="60">
        <f>(AVERAGEIFS('city centre offline'!$L$2:$L$2047,'city centre offline'!$A$2:$A$2047,$A44,'city centre offline'!$B$2:$B$2047,Z$4)*AVERAGEIFS('all sales summary'!$I$2:$I$2047,'all sales summary'!$A$2:$A$2047,$A44,'all sales summary'!$B$2:$B$2047,Z$4))/((AVERAGEIFS('overall city offline'!$L$2:$L$2047,'overall city offline'!$A$2:$A$2047,$A44,'overall city offline'!$B$2:$B$2047,Z$4)*(1-AVERAGEIFS('all sales summary'!$I$2:$I$2047,'all sales summary'!$A$2:$A$2047,$A44,'all sales summary'!$B$2:$B$2047,Z$4)))+(AVERAGEIFS('city centre offline'!$L$2:$L$2047,'city centre offline'!$A$2:$A$2047,$A44,'city centre offline'!$B$2:$B$2047,Z$4)*AVERAGEIFS('all sales summary'!$I$2:$I$2047,'all sales summary'!$A$2:$A$2047,$A44,'all sales summary'!$B$2:$B$2047,Z$4)))</f>
        <v>0.20368927529804481</v>
      </c>
      <c r="AA44" s="60">
        <f>(AVERAGEIFS('city centre offline'!$L$2:$L$2047,'city centre offline'!$A$2:$A$2047,$A44,'city centre offline'!$B$2:$B$2047,AA$4)*AVERAGEIFS('all sales summary'!$I$2:$I$2047,'all sales summary'!$A$2:$A$2047,$A44,'all sales summary'!$B$2:$B$2047,AA$4))/((AVERAGEIFS('overall city offline'!$L$2:$L$2047,'overall city offline'!$A$2:$A$2047,$A44,'overall city offline'!$B$2:$B$2047,AA$4)*(1-AVERAGEIFS('all sales summary'!$I$2:$I$2047,'all sales summary'!$A$2:$A$2047,$A44,'all sales summary'!$B$2:$B$2047,AA$4)))+(AVERAGEIFS('city centre offline'!$L$2:$L$2047,'city centre offline'!$A$2:$A$2047,$A44,'city centre offline'!$B$2:$B$2047,AA$4)*AVERAGEIFS('all sales summary'!$I$2:$I$2047,'all sales summary'!$A$2:$A$2047,$A44,'all sales summary'!$B$2:$B$2047,AA$4)))</f>
        <v>0.20363244418413637</v>
      </c>
      <c r="AB44" s="60">
        <f>(AVERAGEIFS('city centre offline'!$L$2:$L$2047,'city centre offline'!$A$2:$A$2047,$A44,'city centre offline'!$B$2:$B$2047,AB$4)*AVERAGEIFS('all sales summary'!$I$2:$I$2047,'all sales summary'!$A$2:$A$2047,$A44,'all sales summary'!$B$2:$B$2047,AB$4))/((AVERAGEIFS('overall city offline'!$L$2:$L$2047,'overall city offline'!$A$2:$A$2047,$A44,'overall city offline'!$B$2:$B$2047,AB$4)*(1-AVERAGEIFS('all sales summary'!$I$2:$I$2047,'all sales summary'!$A$2:$A$2047,$A44,'all sales summary'!$B$2:$B$2047,AB$4)))+(AVERAGEIFS('city centre offline'!$L$2:$L$2047,'city centre offline'!$A$2:$A$2047,$A44,'city centre offline'!$B$2:$B$2047,AB$4)*AVERAGEIFS('all sales summary'!$I$2:$I$2047,'all sales summary'!$A$2:$A$2047,$A44,'all sales summary'!$B$2:$B$2047,AB$4)))</f>
        <v>0.2020244706199644</v>
      </c>
      <c r="AC44" s="60">
        <f>(AVERAGEIFS('city centre offline'!$L$2:$L$2047,'city centre offline'!$A$2:$A$2047,$A44,'city centre offline'!$B$2:$B$2047,AC$4)*AVERAGEIFS('all sales summary'!$I$2:$I$2047,'all sales summary'!$A$2:$A$2047,$A44,'all sales summary'!$B$2:$B$2047,AC$4))/((AVERAGEIFS('overall city offline'!$L$2:$L$2047,'overall city offline'!$A$2:$A$2047,$A44,'overall city offline'!$B$2:$B$2047,AC$4)*(1-AVERAGEIFS('all sales summary'!$I$2:$I$2047,'all sales summary'!$A$2:$A$2047,$A44,'all sales summary'!$B$2:$B$2047,AC$4)))+(AVERAGEIFS('city centre offline'!$L$2:$L$2047,'city centre offline'!$A$2:$A$2047,$A44,'city centre offline'!$B$2:$B$2047,AC$4)*AVERAGEIFS('all sales summary'!$I$2:$I$2047,'all sales summary'!$A$2:$A$2047,$A44,'all sales summary'!$B$2:$B$2047,AC$4)))</f>
        <v>0.20115243803674882</v>
      </c>
      <c r="AD44" s="60">
        <f>(AVERAGEIFS('city centre offline'!$L$2:$L$2047,'city centre offline'!$A$2:$A$2047,$A44,'city centre offline'!$B$2:$B$2047,AD$4)*AVERAGEIFS('all sales summary'!$I$2:$I$2047,'all sales summary'!$A$2:$A$2047,$A44,'all sales summary'!$B$2:$B$2047,AD$4))/((AVERAGEIFS('overall city offline'!$L$2:$L$2047,'overall city offline'!$A$2:$A$2047,$A44,'overall city offline'!$B$2:$B$2047,AD$4)*(1-AVERAGEIFS('all sales summary'!$I$2:$I$2047,'all sales summary'!$A$2:$A$2047,$A44,'all sales summary'!$B$2:$B$2047,AD$4)))+(AVERAGEIFS('city centre offline'!$L$2:$L$2047,'city centre offline'!$A$2:$A$2047,$A44,'city centre offline'!$B$2:$B$2047,AD$4)*AVERAGEIFS('all sales summary'!$I$2:$I$2047,'all sales summary'!$A$2:$A$2047,$A44,'all sales summary'!$B$2:$B$2047,AD$4)))</f>
        <v>0.20078368344998693</v>
      </c>
      <c r="AE44" s="60">
        <f>(AVERAGEIFS('city centre offline'!$L$2:$L$2047,'city centre offline'!$A$2:$A$2047,$A44,'city centre offline'!$B$2:$B$2047,AE$4)*AVERAGEIFS('all sales summary'!$I$2:$I$2047,'all sales summary'!$A$2:$A$2047,$A44,'all sales summary'!$B$2:$B$2047,AE$4))/((AVERAGEIFS('overall city offline'!$L$2:$L$2047,'overall city offline'!$A$2:$A$2047,$A44,'overall city offline'!$B$2:$B$2047,AE$4)*(1-AVERAGEIFS('all sales summary'!$I$2:$I$2047,'all sales summary'!$A$2:$A$2047,$A44,'all sales summary'!$B$2:$B$2047,AE$4)))+(AVERAGEIFS('city centre offline'!$L$2:$L$2047,'city centre offline'!$A$2:$A$2047,$A44,'city centre offline'!$B$2:$B$2047,AE$4)*AVERAGEIFS('all sales summary'!$I$2:$I$2047,'all sales summary'!$A$2:$A$2047,$A44,'all sales summary'!$B$2:$B$2047,AE$4)))</f>
        <v>0.19664646720589166</v>
      </c>
      <c r="AF44" s="60">
        <f>(AVERAGEIFS('city centre offline'!$L$2:$L$2047,'city centre offline'!$A$2:$A$2047,$A44,'city centre offline'!$B$2:$B$2047,AF$4)*AVERAGEIFS('all sales summary'!$I$2:$I$2047,'all sales summary'!$A$2:$A$2047,$A44,'all sales summary'!$B$2:$B$2047,AF$4))/((AVERAGEIFS('overall city offline'!$L$2:$L$2047,'overall city offline'!$A$2:$A$2047,$A44,'overall city offline'!$B$2:$B$2047,AF$4)*(1-AVERAGEIFS('all sales summary'!$I$2:$I$2047,'all sales summary'!$A$2:$A$2047,$A44,'all sales summary'!$B$2:$B$2047,AF$4)))+(AVERAGEIFS('city centre offline'!$L$2:$L$2047,'city centre offline'!$A$2:$A$2047,$A44,'city centre offline'!$B$2:$B$2047,AF$4)*AVERAGEIFS('all sales summary'!$I$2:$I$2047,'all sales summary'!$A$2:$A$2047,$A44,'all sales summary'!$B$2:$B$2047,AF$4)))</f>
        <v>0.1961230953693025</v>
      </c>
      <c r="AG44" s="60">
        <f>(AVERAGEIFS('city centre offline'!$L$2:$L$2047,'city centre offline'!$A$2:$A$2047,$A44,'city centre offline'!$B$2:$B$2047,AG$4)*AVERAGEIFS('all sales summary'!$I$2:$I$2047,'all sales summary'!$A$2:$A$2047,$A44,'all sales summary'!$B$2:$B$2047,AG$4))/((AVERAGEIFS('overall city offline'!$L$2:$L$2047,'overall city offline'!$A$2:$A$2047,$A44,'overall city offline'!$B$2:$B$2047,AG$4)*(1-AVERAGEIFS('all sales summary'!$I$2:$I$2047,'all sales summary'!$A$2:$A$2047,$A44,'all sales summary'!$B$2:$B$2047,AG$4)))+(AVERAGEIFS('city centre offline'!$L$2:$L$2047,'city centre offline'!$A$2:$A$2047,$A44,'city centre offline'!$B$2:$B$2047,AG$4)*AVERAGEIFS('all sales summary'!$I$2:$I$2047,'all sales summary'!$A$2:$A$2047,$A44,'all sales summary'!$B$2:$B$2047,AG$4)))</f>
        <v>0.19486002606665426</v>
      </c>
      <c r="AH44" s="60">
        <f>(AVERAGEIFS('city centre offline'!$L$2:$L$2047,'city centre offline'!$A$2:$A$2047,$A44,'city centre offline'!$B$2:$B$2047,AH$4)*AVERAGEIFS('all sales summary'!$I$2:$I$2047,'all sales summary'!$A$2:$A$2047,$A44,'all sales summary'!$B$2:$B$2047,AH$4))/((AVERAGEIFS('overall city offline'!$L$2:$L$2047,'overall city offline'!$A$2:$A$2047,$A44,'overall city offline'!$B$2:$B$2047,AH$4)*(1-AVERAGEIFS('all sales summary'!$I$2:$I$2047,'all sales summary'!$A$2:$A$2047,$A44,'all sales summary'!$B$2:$B$2047,AH$4)))+(AVERAGEIFS('city centre offline'!$L$2:$L$2047,'city centre offline'!$A$2:$A$2047,$A44,'city centre offline'!$B$2:$B$2047,AH$4)*AVERAGEIFS('all sales summary'!$I$2:$I$2047,'all sales summary'!$A$2:$A$2047,$A44,'all sales summary'!$B$2:$B$2047,AH$4)))</f>
        <v>0.19383070079873863</v>
      </c>
    </row>
    <row r="45" spans="1:34" x14ac:dyDescent="0.3">
      <c r="A45" t="s">
        <v>47</v>
      </c>
      <c r="B45" s="60">
        <f>(AVERAGEIFS('city centre offline'!$L$2:$L$2047,'city centre offline'!$A$2:$A$2047,$A45,'city centre offline'!$B$2:$B$2047,B$4)*AVERAGEIFS('all sales summary'!$I$2:$I$2047,'all sales summary'!$A$2:$A$2047,$A45,'all sales summary'!$B$2:$B$2047,B$4))/((AVERAGEIFS('overall city offline'!$L$2:$L$2047,'overall city offline'!$A$2:$A$2047,$A45,'overall city offline'!$B$2:$B$2047,B$4)*(1-AVERAGEIFS('all sales summary'!$I$2:$I$2047,'all sales summary'!$A$2:$A$2047,$A45,'all sales summary'!$B$2:$B$2047,B$4)))+(AVERAGEIFS('city centre offline'!$L$2:$L$2047,'city centre offline'!$A$2:$A$2047,$A45,'city centre offline'!$B$2:$B$2047,B$4)*AVERAGEIFS('all sales summary'!$I$2:$I$2047,'all sales summary'!$A$2:$A$2047,$A45,'all sales summary'!$B$2:$B$2047,B$4)))</f>
        <v>5.8771643246522468E-2</v>
      </c>
      <c r="C45" s="60">
        <f>(AVERAGEIFS('city centre offline'!$L$2:$L$2047,'city centre offline'!$A$2:$A$2047,$A45,'city centre offline'!$B$2:$B$2047,C$4)*AVERAGEIFS('all sales summary'!$I$2:$I$2047,'all sales summary'!$A$2:$A$2047,$A45,'all sales summary'!$B$2:$B$2047,C$4))/((AVERAGEIFS('overall city offline'!$L$2:$L$2047,'overall city offline'!$A$2:$A$2047,$A45,'overall city offline'!$B$2:$B$2047,C$4)*(1-AVERAGEIFS('all sales summary'!$I$2:$I$2047,'all sales summary'!$A$2:$A$2047,$A45,'all sales summary'!$B$2:$B$2047,C$4)))+(AVERAGEIFS('city centre offline'!$L$2:$L$2047,'city centre offline'!$A$2:$A$2047,$A45,'city centre offline'!$B$2:$B$2047,C$4)*AVERAGEIFS('all sales summary'!$I$2:$I$2047,'all sales summary'!$A$2:$A$2047,$A45,'all sales summary'!$B$2:$B$2047,C$4)))</f>
        <v>5.9837936610314196E-2</v>
      </c>
      <c r="D45" s="60">
        <f>(AVERAGEIFS('city centre offline'!$L$2:$L$2047,'city centre offline'!$A$2:$A$2047,$A45,'city centre offline'!$B$2:$B$2047,D$4)*AVERAGEIFS('all sales summary'!$I$2:$I$2047,'all sales summary'!$A$2:$A$2047,$A45,'all sales summary'!$B$2:$B$2047,D$4))/((AVERAGEIFS('overall city offline'!$L$2:$L$2047,'overall city offline'!$A$2:$A$2047,$A45,'overall city offline'!$B$2:$B$2047,D$4)*(1-AVERAGEIFS('all sales summary'!$I$2:$I$2047,'all sales summary'!$A$2:$A$2047,$A45,'all sales summary'!$B$2:$B$2047,D$4)))+(AVERAGEIFS('city centre offline'!$L$2:$L$2047,'city centre offline'!$A$2:$A$2047,$A45,'city centre offline'!$B$2:$B$2047,D$4)*AVERAGEIFS('all sales summary'!$I$2:$I$2047,'all sales summary'!$A$2:$A$2047,$A45,'all sales summary'!$B$2:$B$2047,D$4)))</f>
        <v>5.8239014094424009E-2</v>
      </c>
      <c r="E45" s="60">
        <f>(AVERAGEIFS('city centre offline'!$L$2:$L$2047,'city centre offline'!$A$2:$A$2047,$A45,'city centre offline'!$B$2:$B$2047,E$4)*AVERAGEIFS('all sales summary'!$I$2:$I$2047,'all sales summary'!$A$2:$A$2047,$A45,'all sales summary'!$B$2:$B$2047,E$4))/((AVERAGEIFS('overall city offline'!$L$2:$L$2047,'overall city offline'!$A$2:$A$2047,$A45,'overall city offline'!$B$2:$B$2047,E$4)*(1-AVERAGEIFS('all sales summary'!$I$2:$I$2047,'all sales summary'!$A$2:$A$2047,$A45,'all sales summary'!$B$2:$B$2047,E$4)))+(AVERAGEIFS('city centre offline'!$L$2:$L$2047,'city centre offline'!$A$2:$A$2047,$A45,'city centre offline'!$B$2:$B$2047,E$4)*AVERAGEIFS('all sales summary'!$I$2:$I$2047,'all sales summary'!$A$2:$A$2047,$A45,'all sales summary'!$B$2:$B$2047,E$4)))</f>
        <v>5.5602864122990356E-2</v>
      </c>
      <c r="F45" s="60">
        <f>(AVERAGEIFS('city centre offline'!$L$2:$L$2047,'city centre offline'!$A$2:$A$2047,$A45,'city centre offline'!$B$2:$B$2047,F$4)*AVERAGEIFS('all sales summary'!$I$2:$I$2047,'all sales summary'!$A$2:$A$2047,$A45,'all sales summary'!$B$2:$B$2047,F$4))/((AVERAGEIFS('overall city offline'!$L$2:$L$2047,'overall city offline'!$A$2:$A$2047,$A45,'overall city offline'!$B$2:$B$2047,F$4)*(1-AVERAGEIFS('all sales summary'!$I$2:$I$2047,'all sales summary'!$A$2:$A$2047,$A45,'all sales summary'!$B$2:$B$2047,F$4)))+(AVERAGEIFS('city centre offline'!$L$2:$L$2047,'city centre offline'!$A$2:$A$2047,$A45,'city centre offline'!$B$2:$B$2047,F$4)*AVERAGEIFS('all sales summary'!$I$2:$I$2047,'all sales summary'!$A$2:$A$2047,$A45,'all sales summary'!$B$2:$B$2047,F$4)))</f>
        <v>5.7251644080230542E-2</v>
      </c>
      <c r="G45" s="60">
        <f>(AVERAGEIFS('city centre offline'!$L$2:$L$2047,'city centre offline'!$A$2:$A$2047,$A45,'city centre offline'!$B$2:$B$2047,G$4)*AVERAGEIFS('all sales summary'!$I$2:$I$2047,'all sales summary'!$A$2:$A$2047,$A45,'all sales summary'!$B$2:$B$2047,G$4))/((AVERAGEIFS('overall city offline'!$L$2:$L$2047,'overall city offline'!$A$2:$A$2047,$A45,'overall city offline'!$B$2:$B$2047,G$4)*(1-AVERAGEIFS('all sales summary'!$I$2:$I$2047,'all sales summary'!$A$2:$A$2047,$A45,'all sales summary'!$B$2:$B$2047,G$4)))+(AVERAGEIFS('city centre offline'!$L$2:$L$2047,'city centre offline'!$A$2:$A$2047,$A45,'city centre offline'!$B$2:$B$2047,G$4)*AVERAGEIFS('all sales summary'!$I$2:$I$2047,'all sales summary'!$A$2:$A$2047,$A45,'all sales summary'!$B$2:$B$2047,G$4)))</f>
        <v>5.5577092798490102E-2</v>
      </c>
      <c r="H45" s="60">
        <f>(AVERAGEIFS('city centre offline'!$L$2:$L$2047,'city centre offline'!$A$2:$A$2047,$A45,'city centre offline'!$B$2:$B$2047,H$4)*AVERAGEIFS('all sales summary'!$I$2:$I$2047,'all sales summary'!$A$2:$A$2047,$A45,'all sales summary'!$B$2:$B$2047,H$4))/((AVERAGEIFS('overall city offline'!$L$2:$L$2047,'overall city offline'!$A$2:$A$2047,$A45,'overall city offline'!$B$2:$B$2047,H$4)*(1-AVERAGEIFS('all sales summary'!$I$2:$I$2047,'all sales summary'!$A$2:$A$2047,$A45,'all sales summary'!$B$2:$B$2047,H$4)))+(AVERAGEIFS('city centre offline'!$L$2:$L$2047,'city centre offline'!$A$2:$A$2047,$A45,'city centre offline'!$B$2:$B$2047,H$4)*AVERAGEIFS('all sales summary'!$I$2:$I$2047,'all sales summary'!$A$2:$A$2047,$A45,'all sales summary'!$B$2:$B$2047,H$4)))</f>
        <v>5.7567105443269213E-2</v>
      </c>
      <c r="I45" s="60">
        <f>(AVERAGEIFS('city centre offline'!$L$2:$L$2047,'city centre offline'!$A$2:$A$2047,$A45,'city centre offline'!$B$2:$B$2047,I$4)*AVERAGEIFS('all sales summary'!$I$2:$I$2047,'all sales summary'!$A$2:$A$2047,$A45,'all sales summary'!$B$2:$B$2047,I$4))/((AVERAGEIFS('overall city offline'!$L$2:$L$2047,'overall city offline'!$A$2:$A$2047,$A45,'overall city offline'!$B$2:$B$2047,I$4)*(1-AVERAGEIFS('all sales summary'!$I$2:$I$2047,'all sales summary'!$A$2:$A$2047,$A45,'all sales summary'!$B$2:$B$2047,I$4)))+(AVERAGEIFS('city centre offline'!$L$2:$L$2047,'city centre offline'!$A$2:$A$2047,$A45,'city centre offline'!$B$2:$B$2047,I$4)*AVERAGEIFS('all sales summary'!$I$2:$I$2047,'all sales summary'!$A$2:$A$2047,$A45,'all sales summary'!$B$2:$B$2047,I$4)))</f>
        <v>5.5733864966559493E-2</v>
      </c>
      <c r="J45" s="60">
        <f>(AVERAGEIFS('city centre offline'!$L$2:$L$2047,'city centre offline'!$A$2:$A$2047,$A45,'city centre offline'!$B$2:$B$2047,J$4)*AVERAGEIFS('all sales summary'!$I$2:$I$2047,'all sales summary'!$A$2:$A$2047,$A45,'all sales summary'!$B$2:$B$2047,J$4))/((AVERAGEIFS('overall city offline'!$L$2:$L$2047,'overall city offline'!$A$2:$A$2047,$A45,'overall city offline'!$B$2:$B$2047,J$4)*(1-AVERAGEIFS('all sales summary'!$I$2:$I$2047,'all sales summary'!$A$2:$A$2047,$A45,'all sales summary'!$B$2:$B$2047,J$4)))+(AVERAGEIFS('city centre offline'!$L$2:$L$2047,'city centre offline'!$A$2:$A$2047,$A45,'city centre offline'!$B$2:$B$2047,J$4)*AVERAGEIFS('all sales summary'!$I$2:$I$2047,'all sales summary'!$A$2:$A$2047,$A45,'all sales summary'!$B$2:$B$2047,J$4)))</f>
        <v>5.7149505660333139E-2</v>
      </c>
      <c r="K45" s="60">
        <f>(AVERAGEIFS('city centre offline'!$L$2:$L$2047,'city centre offline'!$A$2:$A$2047,$A45,'city centre offline'!$B$2:$B$2047,K$4)*AVERAGEIFS('all sales summary'!$I$2:$I$2047,'all sales summary'!$A$2:$A$2047,$A45,'all sales summary'!$B$2:$B$2047,K$4))/((AVERAGEIFS('overall city offline'!$L$2:$L$2047,'overall city offline'!$A$2:$A$2047,$A45,'overall city offline'!$B$2:$B$2047,K$4)*(1-AVERAGEIFS('all sales summary'!$I$2:$I$2047,'all sales summary'!$A$2:$A$2047,$A45,'all sales summary'!$B$2:$B$2047,K$4)))+(AVERAGEIFS('city centre offline'!$L$2:$L$2047,'city centre offline'!$A$2:$A$2047,$A45,'city centre offline'!$B$2:$B$2047,K$4)*AVERAGEIFS('all sales summary'!$I$2:$I$2047,'all sales summary'!$A$2:$A$2047,$A45,'all sales summary'!$B$2:$B$2047,K$4)))</f>
        <v>5.7788189892037829E-2</v>
      </c>
      <c r="L45" s="60">
        <f>(AVERAGEIFS('city centre offline'!$L$2:$L$2047,'city centre offline'!$A$2:$A$2047,$A45,'city centre offline'!$B$2:$B$2047,L$4)*AVERAGEIFS('all sales summary'!$I$2:$I$2047,'all sales summary'!$A$2:$A$2047,$A45,'all sales summary'!$B$2:$B$2047,L$4))/((AVERAGEIFS('overall city offline'!$L$2:$L$2047,'overall city offline'!$A$2:$A$2047,$A45,'overall city offline'!$B$2:$B$2047,L$4)*(1-AVERAGEIFS('all sales summary'!$I$2:$I$2047,'all sales summary'!$A$2:$A$2047,$A45,'all sales summary'!$B$2:$B$2047,L$4)))+(AVERAGEIFS('city centre offline'!$L$2:$L$2047,'city centre offline'!$A$2:$A$2047,$A45,'city centre offline'!$B$2:$B$2047,L$4)*AVERAGEIFS('all sales summary'!$I$2:$I$2047,'all sales summary'!$A$2:$A$2047,$A45,'all sales summary'!$B$2:$B$2047,L$4)))</f>
        <v>5.599237594645274E-2</v>
      </c>
      <c r="M45" s="60">
        <f>(AVERAGEIFS('city centre offline'!$L$2:$L$2047,'city centre offline'!$A$2:$A$2047,$A45,'city centre offline'!$B$2:$B$2047,M$4)*AVERAGEIFS('all sales summary'!$I$2:$I$2047,'all sales summary'!$A$2:$A$2047,$A45,'all sales summary'!$B$2:$B$2047,M$4))/((AVERAGEIFS('overall city offline'!$L$2:$L$2047,'overall city offline'!$A$2:$A$2047,$A45,'overall city offline'!$B$2:$B$2047,M$4)*(1-AVERAGEIFS('all sales summary'!$I$2:$I$2047,'all sales summary'!$A$2:$A$2047,$A45,'all sales summary'!$B$2:$B$2047,M$4)))+(AVERAGEIFS('city centre offline'!$L$2:$L$2047,'city centre offline'!$A$2:$A$2047,$A45,'city centre offline'!$B$2:$B$2047,M$4)*AVERAGEIFS('all sales summary'!$I$2:$I$2047,'all sales summary'!$A$2:$A$2047,$A45,'all sales summary'!$B$2:$B$2047,M$4)))</f>
        <v>5.2985140479587405E-2</v>
      </c>
      <c r="N45" s="60">
        <f>(AVERAGEIFS('city centre offline'!$L$2:$L$2047,'city centre offline'!$A$2:$A$2047,$A45,'city centre offline'!$B$2:$B$2047,N$4)*AVERAGEIFS('all sales summary'!$I$2:$I$2047,'all sales summary'!$A$2:$A$2047,$A45,'all sales summary'!$B$2:$B$2047,N$4))/((AVERAGEIFS('overall city offline'!$L$2:$L$2047,'overall city offline'!$A$2:$A$2047,$A45,'overall city offline'!$B$2:$B$2047,N$4)*(1-AVERAGEIFS('all sales summary'!$I$2:$I$2047,'all sales summary'!$A$2:$A$2047,$A45,'all sales summary'!$B$2:$B$2047,N$4)))+(AVERAGEIFS('city centre offline'!$L$2:$L$2047,'city centre offline'!$A$2:$A$2047,$A45,'city centre offline'!$B$2:$B$2047,N$4)*AVERAGEIFS('all sales summary'!$I$2:$I$2047,'all sales summary'!$A$2:$A$2047,$A45,'all sales summary'!$B$2:$B$2047,N$4)))</f>
        <v>5.8482217476209589E-2</v>
      </c>
      <c r="O45" s="60">
        <f>(AVERAGEIFS('city centre offline'!$L$2:$L$2047,'city centre offline'!$A$2:$A$2047,$A45,'city centre offline'!$B$2:$B$2047,O$4)*AVERAGEIFS('all sales summary'!$I$2:$I$2047,'all sales summary'!$A$2:$A$2047,$A45,'all sales summary'!$B$2:$B$2047,O$4))/((AVERAGEIFS('overall city offline'!$L$2:$L$2047,'overall city offline'!$A$2:$A$2047,$A45,'overall city offline'!$B$2:$B$2047,O$4)*(1-AVERAGEIFS('all sales summary'!$I$2:$I$2047,'all sales summary'!$A$2:$A$2047,$A45,'all sales summary'!$B$2:$B$2047,O$4)))+(AVERAGEIFS('city centre offline'!$L$2:$L$2047,'city centre offline'!$A$2:$A$2047,$A45,'city centre offline'!$B$2:$B$2047,O$4)*AVERAGEIFS('all sales summary'!$I$2:$I$2047,'all sales summary'!$A$2:$A$2047,$A45,'all sales summary'!$B$2:$B$2047,O$4)))</f>
        <v>5.6532549260318886E-2</v>
      </c>
      <c r="P45" s="60">
        <f>(AVERAGEIFS('city centre offline'!$L$2:$L$2047,'city centre offline'!$A$2:$A$2047,$A45,'city centre offline'!$B$2:$B$2047,P$4)*AVERAGEIFS('all sales summary'!$I$2:$I$2047,'all sales summary'!$A$2:$A$2047,$A45,'all sales summary'!$B$2:$B$2047,P$4))/((AVERAGEIFS('overall city offline'!$L$2:$L$2047,'overall city offline'!$A$2:$A$2047,$A45,'overall city offline'!$B$2:$B$2047,P$4)*(1-AVERAGEIFS('all sales summary'!$I$2:$I$2047,'all sales summary'!$A$2:$A$2047,$A45,'all sales summary'!$B$2:$B$2047,P$4)))+(AVERAGEIFS('city centre offline'!$L$2:$L$2047,'city centre offline'!$A$2:$A$2047,$A45,'city centre offline'!$B$2:$B$2047,P$4)*AVERAGEIFS('all sales summary'!$I$2:$I$2047,'all sales summary'!$A$2:$A$2047,$A45,'all sales summary'!$B$2:$B$2047,P$4)))</f>
        <v>5.0193199909646526E-2</v>
      </c>
      <c r="Q45" s="60">
        <f>(AVERAGEIFS('city centre offline'!$L$2:$L$2047,'city centre offline'!$A$2:$A$2047,$A45,'city centre offline'!$B$2:$B$2047,Q$4)*AVERAGEIFS('all sales summary'!$I$2:$I$2047,'all sales summary'!$A$2:$A$2047,$A45,'all sales summary'!$B$2:$B$2047,Q$4))/((AVERAGEIFS('overall city offline'!$L$2:$L$2047,'overall city offline'!$A$2:$A$2047,$A45,'overall city offline'!$B$2:$B$2047,Q$4)*(1-AVERAGEIFS('all sales summary'!$I$2:$I$2047,'all sales summary'!$A$2:$A$2047,$A45,'all sales summary'!$B$2:$B$2047,Q$4)))+(AVERAGEIFS('city centre offline'!$L$2:$L$2047,'city centre offline'!$A$2:$A$2047,$A45,'city centre offline'!$B$2:$B$2047,Q$4)*AVERAGEIFS('all sales summary'!$I$2:$I$2047,'all sales summary'!$A$2:$A$2047,$A45,'all sales summary'!$B$2:$B$2047,Q$4)))</f>
        <v>3.669043187572197E-2</v>
      </c>
      <c r="R45" s="60">
        <f>(AVERAGEIFS('city centre offline'!$L$2:$L$2047,'city centre offline'!$A$2:$A$2047,$A45,'city centre offline'!$B$2:$B$2047,R$4)*AVERAGEIFS('all sales summary'!$I$2:$I$2047,'all sales summary'!$A$2:$A$2047,$A45,'all sales summary'!$B$2:$B$2047,R$4))/((AVERAGEIFS('overall city offline'!$L$2:$L$2047,'overall city offline'!$A$2:$A$2047,$A45,'overall city offline'!$B$2:$B$2047,R$4)*(1-AVERAGEIFS('all sales summary'!$I$2:$I$2047,'all sales summary'!$A$2:$A$2047,$A45,'all sales summary'!$B$2:$B$2047,R$4)))+(AVERAGEIFS('city centre offline'!$L$2:$L$2047,'city centre offline'!$A$2:$A$2047,$A45,'city centre offline'!$B$2:$B$2047,R$4)*AVERAGEIFS('all sales summary'!$I$2:$I$2047,'all sales summary'!$A$2:$A$2047,$A45,'all sales summary'!$B$2:$B$2047,R$4)))</f>
        <v>3.4436206404589012E-2</v>
      </c>
      <c r="S45" s="60">
        <f>(AVERAGEIFS('city centre offline'!$L$2:$L$2047,'city centre offline'!$A$2:$A$2047,$A45,'city centre offline'!$B$2:$B$2047,S$4)*AVERAGEIFS('all sales summary'!$I$2:$I$2047,'all sales summary'!$A$2:$A$2047,$A45,'all sales summary'!$B$2:$B$2047,S$4))/((AVERAGEIFS('overall city offline'!$L$2:$L$2047,'overall city offline'!$A$2:$A$2047,$A45,'overall city offline'!$B$2:$B$2047,S$4)*(1-AVERAGEIFS('all sales summary'!$I$2:$I$2047,'all sales summary'!$A$2:$A$2047,$A45,'all sales summary'!$B$2:$B$2047,S$4)))+(AVERAGEIFS('city centre offline'!$L$2:$L$2047,'city centre offline'!$A$2:$A$2047,$A45,'city centre offline'!$B$2:$B$2047,S$4)*AVERAGEIFS('all sales summary'!$I$2:$I$2047,'all sales summary'!$A$2:$A$2047,$A45,'all sales summary'!$B$2:$B$2047,S$4)))</f>
        <v>3.9781806681689701E-2</v>
      </c>
      <c r="T45" s="60">
        <f>(AVERAGEIFS('city centre offline'!$L$2:$L$2047,'city centre offline'!$A$2:$A$2047,$A45,'city centre offline'!$B$2:$B$2047,T$4)*AVERAGEIFS('all sales summary'!$I$2:$I$2047,'all sales summary'!$A$2:$A$2047,$A45,'all sales summary'!$B$2:$B$2047,T$4))/((AVERAGEIFS('overall city offline'!$L$2:$L$2047,'overall city offline'!$A$2:$A$2047,$A45,'overall city offline'!$B$2:$B$2047,T$4)*(1-AVERAGEIFS('all sales summary'!$I$2:$I$2047,'all sales summary'!$A$2:$A$2047,$A45,'all sales summary'!$B$2:$B$2047,T$4)))+(AVERAGEIFS('city centre offline'!$L$2:$L$2047,'city centre offline'!$A$2:$A$2047,$A45,'city centre offline'!$B$2:$B$2047,T$4)*AVERAGEIFS('all sales summary'!$I$2:$I$2047,'all sales summary'!$A$2:$A$2047,$A45,'all sales summary'!$B$2:$B$2047,T$4)))</f>
        <v>4.4403806921123952E-2</v>
      </c>
      <c r="U45" s="60">
        <f>(AVERAGEIFS('city centre offline'!$L$2:$L$2047,'city centre offline'!$A$2:$A$2047,$A45,'city centre offline'!$B$2:$B$2047,U$4)*AVERAGEIFS('all sales summary'!$I$2:$I$2047,'all sales summary'!$A$2:$A$2047,$A45,'all sales summary'!$B$2:$B$2047,U$4))/((AVERAGEIFS('overall city offline'!$L$2:$L$2047,'overall city offline'!$A$2:$A$2047,$A45,'overall city offline'!$B$2:$B$2047,U$4)*(1-AVERAGEIFS('all sales summary'!$I$2:$I$2047,'all sales summary'!$A$2:$A$2047,$A45,'all sales summary'!$B$2:$B$2047,U$4)))+(AVERAGEIFS('city centre offline'!$L$2:$L$2047,'city centre offline'!$A$2:$A$2047,$A45,'city centre offline'!$B$2:$B$2047,U$4)*AVERAGEIFS('all sales summary'!$I$2:$I$2047,'all sales summary'!$A$2:$A$2047,$A45,'all sales summary'!$B$2:$B$2047,U$4)))</f>
        <v>4.6553680279257825E-2</v>
      </c>
      <c r="V45" s="60">
        <f>(AVERAGEIFS('city centre offline'!$L$2:$L$2047,'city centre offline'!$A$2:$A$2047,$A45,'city centre offline'!$B$2:$B$2047,V$4)*AVERAGEIFS('all sales summary'!$I$2:$I$2047,'all sales summary'!$A$2:$A$2047,$A45,'all sales summary'!$B$2:$B$2047,V$4))/((AVERAGEIFS('overall city offline'!$L$2:$L$2047,'overall city offline'!$A$2:$A$2047,$A45,'overall city offline'!$B$2:$B$2047,V$4)*(1-AVERAGEIFS('all sales summary'!$I$2:$I$2047,'all sales summary'!$A$2:$A$2047,$A45,'all sales summary'!$B$2:$B$2047,V$4)))+(AVERAGEIFS('city centre offline'!$L$2:$L$2047,'city centre offline'!$A$2:$A$2047,$A45,'city centre offline'!$B$2:$B$2047,V$4)*AVERAGEIFS('all sales summary'!$I$2:$I$2047,'all sales summary'!$A$2:$A$2047,$A45,'all sales summary'!$B$2:$B$2047,V$4)))</f>
        <v>4.9171632942434394E-2</v>
      </c>
      <c r="W45" s="60">
        <f>(AVERAGEIFS('city centre offline'!$L$2:$L$2047,'city centre offline'!$A$2:$A$2047,$A45,'city centre offline'!$B$2:$B$2047,W$4)*AVERAGEIFS('all sales summary'!$I$2:$I$2047,'all sales summary'!$A$2:$A$2047,$A45,'all sales summary'!$B$2:$B$2047,W$4))/((AVERAGEIFS('overall city offline'!$L$2:$L$2047,'overall city offline'!$A$2:$A$2047,$A45,'overall city offline'!$B$2:$B$2047,W$4)*(1-AVERAGEIFS('all sales summary'!$I$2:$I$2047,'all sales summary'!$A$2:$A$2047,$A45,'all sales summary'!$B$2:$B$2047,W$4)))+(AVERAGEIFS('city centre offline'!$L$2:$L$2047,'city centre offline'!$A$2:$A$2047,$A45,'city centre offline'!$B$2:$B$2047,W$4)*AVERAGEIFS('all sales summary'!$I$2:$I$2047,'all sales summary'!$A$2:$A$2047,$A45,'all sales summary'!$B$2:$B$2047,W$4)))</f>
        <v>4.9191170466610291E-2</v>
      </c>
      <c r="X45" s="60">
        <f>(AVERAGEIFS('city centre offline'!$L$2:$L$2047,'city centre offline'!$A$2:$A$2047,$A45,'city centre offline'!$B$2:$B$2047,X$4)*AVERAGEIFS('all sales summary'!$I$2:$I$2047,'all sales summary'!$A$2:$A$2047,$A45,'all sales summary'!$B$2:$B$2047,X$4))/((AVERAGEIFS('overall city offline'!$L$2:$L$2047,'overall city offline'!$A$2:$A$2047,$A45,'overall city offline'!$B$2:$B$2047,X$4)*(1-AVERAGEIFS('all sales summary'!$I$2:$I$2047,'all sales summary'!$A$2:$A$2047,$A45,'all sales summary'!$B$2:$B$2047,X$4)))+(AVERAGEIFS('city centre offline'!$L$2:$L$2047,'city centre offline'!$A$2:$A$2047,$A45,'city centre offline'!$B$2:$B$2047,X$4)*AVERAGEIFS('all sales summary'!$I$2:$I$2047,'all sales summary'!$A$2:$A$2047,$A45,'all sales summary'!$B$2:$B$2047,X$4)))</f>
        <v>3.9403404313032998E-2</v>
      </c>
      <c r="Y45" s="60">
        <f>(AVERAGEIFS('city centre offline'!$L$2:$L$2047,'city centre offline'!$A$2:$A$2047,$A45,'city centre offline'!$B$2:$B$2047,Y$4)*AVERAGEIFS('all sales summary'!$I$2:$I$2047,'all sales summary'!$A$2:$A$2047,$A45,'all sales summary'!$B$2:$B$2047,Y$4))/((AVERAGEIFS('overall city offline'!$L$2:$L$2047,'overall city offline'!$A$2:$A$2047,$A45,'overall city offline'!$B$2:$B$2047,Y$4)*(1-AVERAGEIFS('all sales summary'!$I$2:$I$2047,'all sales summary'!$A$2:$A$2047,$A45,'all sales summary'!$B$2:$B$2047,Y$4)))+(AVERAGEIFS('city centre offline'!$L$2:$L$2047,'city centre offline'!$A$2:$A$2047,$A45,'city centre offline'!$B$2:$B$2047,Y$4)*AVERAGEIFS('all sales summary'!$I$2:$I$2047,'all sales summary'!$A$2:$A$2047,$A45,'all sales summary'!$B$2:$B$2047,Y$4)))</f>
        <v>4.3763699958529599E-2</v>
      </c>
      <c r="Z45" s="60">
        <f>(AVERAGEIFS('city centre offline'!$L$2:$L$2047,'city centre offline'!$A$2:$A$2047,$A45,'city centre offline'!$B$2:$B$2047,Z$4)*AVERAGEIFS('all sales summary'!$I$2:$I$2047,'all sales summary'!$A$2:$A$2047,$A45,'all sales summary'!$B$2:$B$2047,Z$4))/((AVERAGEIFS('overall city offline'!$L$2:$L$2047,'overall city offline'!$A$2:$A$2047,$A45,'overall city offline'!$B$2:$B$2047,Z$4)*(1-AVERAGEIFS('all sales summary'!$I$2:$I$2047,'all sales summary'!$A$2:$A$2047,$A45,'all sales summary'!$B$2:$B$2047,Z$4)))+(AVERAGEIFS('city centre offline'!$L$2:$L$2047,'city centre offline'!$A$2:$A$2047,$A45,'city centre offline'!$B$2:$B$2047,Z$4)*AVERAGEIFS('all sales summary'!$I$2:$I$2047,'all sales summary'!$A$2:$A$2047,$A45,'all sales summary'!$B$2:$B$2047,Z$4)))</f>
        <v>3.5248132417846537E-2</v>
      </c>
      <c r="AA45" s="60">
        <f>(AVERAGEIFS('city centre offline'!$L$2:$L$2047,'city centre offline'!$A$2:$A$2047,$A45,'city centre offline'!$B$2:$B$2047,AA$4)*AVERAGEIFS('all sales summary'!$I$2:$I$2047,'all sales summary'!$A$2:$A$2047,$A45,'all sales summary'!$B$2:$B$2047,AA$4))/((AVERAGEIFS('overall city offline'!$L$2:$L$2047,'overall city offline'!$A$2:$A$2047,$A45,'overall city offline'!$B$2:$B$2047,AA$4)*(1-AVERAGEIFS('all sales summary'!$I$2:$I$2047,'all sales summary'!$A$2:$A$2047,$A45,'all sales summary'!$B$2:$B$2047,AA$4)))+(AVERAGEIFS('city centre offline'!$L$2:$L$2047,'city centre offline'!$A$2:$A$2047,$A45,'city centre offline'!$B$2:$B$2047,AA$4)*AVERAGEIFS('all sales summary'!$I$2:$I$2047,'all sales summary'!$A$2:$A$2047,$A45,'all sales summary'!$B$2:$B$2047,AA$4)))</f>
        <v>3.780545484177876E-2</v>
      </c>
      <c r="AB45" s="60">
        <f>(AVERAGEIFS('city centre offline'!$L$2:$L$2047,'city centre offline'!$A$2:$A$2047,$A45,'city centre offline'!$B$2:$B$2047,AB$4)*AVERAGEIFS('all sales summary'!$I$2:$I$2047,'all sales summary'!$A$2:$A$2047,$A45,'all sales summary'!$B$2:$B$2047,AB$4))/((AVERAGEIFS('overall city offline'!$L$2:$L$2047,'overall city offline'!$A$2:$A$2047,$A45,'overall city offline'!$B$2:$B$2047,AB$4)*(1-AVERAGEIFS('all sales summary'!$I$2:$I$2047,'all sales summary'!$A$2:$A$2047,$A45,'all sales summary'!$B$2:$B$2047,AB$4)))+(AVERAGEIFS('city centre offline'!$L$2:$L$2047,'city centre offline'!$A$2:$A$2047,$A45,'city centre offline'!$B$2:$B$2047,AB$4)*AVERAGEIFS('all sales summary'!$I$2:$I$2047,'all sales summary'!$A$2:$A$2047,$A45,'all sales summary'!$B$2:$B$2047,AB$4)))</f>
        <v>3.9577819063553607E-2</v>
      </c>
      <c r="AC45" s="60">
        <f>(AVERAGEIFS('city centre offline'!$L$2:$L$2047,'city centre offline'!$A$2:$A$2047,$A45,'city centre offline'!$B$2:$B$2047,AC$4)*AVERAGEIFS('all sales summary'!$I$2:$I$2047,'all sales summary'!$A$2:$A$2047,$A45,'all sales summary'!$B$2:$B$2047,AC$4))/((AVERAGEIFS('overall city offline'!$L$2:$L$2047,'overall city offline'!$A$2:$A$2047,$A45,'overall city offline'!$B$2:$B$2047,AC$4)*(1-AVERAGEIFS('all sales summary'!$I$2:$I$2047,'all sales summary'!$A$2:$A$2047,$A45,'all sales summary'!$B$2:$B$2047,AC$4)))+(AVERAGEIFS('city centre offline'!$L$2:$L$2047,'city centre offline'!$A$2:$A$2047,$A45,'city centre offline'!$B$2:$B$2047,AC$4)*AVERAGEIFS('all sales summary'!$I$2:$I$2047,'all sales summary'!$A$2:$A$2047,$A45,'all sales summary'!$B$2:$B$2047,AC$4)))</f>
        <v>4.8863618565181823E-2</v>
      </c>
      <c r="AD45" s="60">
        <f>(AVERAGEIFS('city centre offline'!$L$2:$L$2047,'city centre offline'!$A$2:$A$2047,$A45,'city centre offline'!$B$2:$B$2047,AD$4)*AVERAGEIFS('all sales summary'!$I$2:$I$2047,'all sales summary'!$A$2:$A$2047,$A45,'all sales summary'!$B$2:$B$2047,AD$4))/((AVERAGEIFS('overall city offline'!$L$2:$L$2047,'overall city offline'!$A$2:$A$2047,$A45,'overall city offline'!$B$2:$B$2047,AD$4)*(1-AVERAGEIFS('all sales summary'!$I$2:$I$2047,'all sales summary'!$A$2:$A$2047,$A45,'all sales summary'!$B$2:$B$2047,AD$4)))+(AVERAGEIFS('city centre offline'!$L$2:$L$2047,'city centre offline'!$A$2:$A$2047,$A45,'city centre offline'!$B$2:$B$2047,AD$4)*AVERAGEIFS('all sales summary'!$I$2:$I$2047,'all sales summary'!$A$2:$A$2047,$A45,'all sales summary'!$B$2:$B$2047,AD$4)))</f>
        <v>5.3321703769696048E-2</v>
      </c>
      <c r="AE45" s="60">
        <f>(AVERAGEIFS('city centre offline'!$L$2:$L$2047,'city centre offline'!$A$2:$A$2047,$A45,'city centre offline'!$B$2:$B$2047,AE$4)*AVERAGEIFS('all sales summary'!$I$2:$I$2047,'all sales summary'!$A$2:$A$2047,$A45,'all sales summary'!$B$2:$B$2047,AE$4))/((AVERAGEIFS('overall city offline'!$L$2:$L$2047,'overall city offline'!$A$2:$A$2047,$A45,'overall city offline'!$B$2:$B$2047,AE$4)*(1-AVERAGEIFS('all sales summary'!$I$2:$I$2047,'all sales summary'!$A$2:$A$2047,$A45,'all sales summary'!$B$2:$B$2047,AE$4)))+(AVERAGEIFS('city centre offline'!$L$2:$L$2047,'city centre offline'!$A$2:$A$2047,$A45,'city centre offline'!$B$2:$B$2047,AE$4)*AVERAGEIFS('all sales summary'!$I$2:$I$2047,'all sales summary'!$A$2:$A$2047,$A45,'all sales summary'!$B$2:$B$2047,AE$4)))</f>
        <v>5.4799735671494355E-2</v>
      </c>
      <c r="AF45" s="60">
        <f>(AVERAGEIFS('city centre offline'!$L$2:$L$2047,'city centre offline'!$A$2:$A$2047,$A45,'city centre offline'!$B$2:$B$2047,AF$4)*AVERAGEIFS('all sales summary'!$I$2:$I$2047,'all sales summary'!$A$2:$A$2047,$A45,'all sales summary'!$B$2:$B$2047,AF$4))/((AVERAGEIFS('overall city offline'!$L$2:$L$2047,'overall city offline'!$A$2:$A$2047,$A45,'overall city offline'!$B$2:$B$2047,AF$4)*(1-AVERAGEIFS('all sales summary'!$I$2:$I$2047,'all sales summary'!$A$2:$A$2047,$A45,'all sales summary'!$B$2:$B$2047,AF$4)))+(AVERAGEIFS('city centre offline'!$L$2:$L$2047,'city centre offline'!$A$2:$A$2047,$A45,'city centre offline'!$B$2:$B$2047,AF$4)*AVERAGEIFS('all sales summary'!$I$2:$I$2047,'all sales summary'!$A$2:$A$2047,$A45,'all sales summary'!$B$2:$B$2047,AF$4)))</f>
        <v>5.5114812258673249E-2</v>
      </c>
      <c r="AG45" s="60">
        <f>(AVERAGEIFS('city centre offline'!$L$2:$L$2047,'city centre offline'!$A$2:$A$2047,$A45,'city centre offline'!$B$2:$B$2047,AG$4)*AVERAGEIFS('all sales summary'!$I$2:$I$2047,'all sales summary'!$A$2:$A$2047,$A45,'all sales summary'!$B$2:$B$2047,AG$4))/((AVERAGEIFS('overall city offline'!$L$2:$L$2047,'overall city offline'!$A$2:$A$2047,$A45,'overall city offline'!$B$2:$B$2047,AG$4)*(1-AVERAGEIFS('all sales summary'!$I$2:$I$2047,'all sales summary'!$A$2:$A$2047,$A45,'all sales summary'!$B$2:$B$2047,AG$4)))+(AVERAGEIFS('city centre offline'!$L$2:$L$2047,'city centre offline'!$A$2:$A$2047,$A45,'city centre offline'!$B$2:$B$2047,AG$4)*AVERAGEIFS('all sales summary'!$I$2:$I$2047,'all sales summary'!$A$2:$A$2047,$A45,'all sales summary'!$B$2:$B$2047,AG$4)))</f>
        <v>5.5564000001821122E-2</v>
      </c>
      <c r="AH45" s="60">
        <f>(AVERAGEIFS('city centre offline'!$L$2:$L$2047,'city centre offline'!$A$2:$A$2047,$A45,'city centre offline'!$B$2:$B$2047,AH$4)*AVERAGEIFS('all sales summary'!$I$2:$I$2047,'all sales summary'!$A$2:$A$2047,$A45,'all sales summary'!$B$2:$B$2047,AH$4))/((AVERAGEIFS('overall city offline'!$L$2:$L$2047,'overall city offline'!$A$2:$A$2047,$A45,'overall city offline'!$B$2:$B$2047,AH$4)*(1-AVERAGEIFS('all sales summary'!$I$2:$I$2047,'all sales summary'!$A$2:$A$2047,$A45,'all sales summary'!$B$2:$B$2047,AH$4)))+(AVERAGEIFS('city centre offline'!$L$2:$L$2047,'city centre offline'!$A$2:$A$2047,$A45,'city centre offline'!$B$2:$B$2047,AH$4)*AVERAGEIFS('all sales summary'!$I$2:$I$2047,'all sales summary'!$A$2:$A$2047,$A45,'all sales summary'!$B$2:$B$2047,AH$4)))</f>
        <v>5.9511179275498607E-2</v>
      </c>
    </row>
    <row r="46" spans="1:34" x14ac:dyDescent="0.3">
      <c r="A46" t="s">
        <v>48</v>
      </c>
      <c r="B46" s="60">
        <f>(AVERAGEIFS('city centre offline'!$L$2:$L$2047,'city centre offline'!$A$2:$A$2047,$A46,'city centre offline'!$B$2:$B$2047,B$4)*AVERAGEIFS('all sales summary'!$I$2:$I$2047,'all sales summary'!$A$2:$A$2047,$A46,'all sales summary'!$B$2:$B$2047,B$4))/((AVERAGEIFS('overall city offline'!$L$2:$L$2047,'overall city offline'!$A$2:$A$2047,$A46,'overall city offline'!$B$2:$B$2047,B$4)*(1-AVERAGEIFS('all sales summary'!$I$2:$I$2047,'all sales summary'!$A$2:$A$2047,$A46,'all sales summary'!$B$2:$B$2047,B$4)))+(AVERAGEIFS('city centre offline'!$L$2:$L$2047,'city centre offline'!$A$2:$A$2047,$A46,'city centre offline'!$B$2:$B$2047,B$4)*AVERAGEIFS('all sales summary'!$I$2:$I$2047,'all sales summary'!$A$2:$A$2047,$A46,'all sales summary'!$B$2:$B$2047,B$4)))</f>
        <v>5.2222541527593432E-2</v>
      </c>
      <c r="C46" s="60">
        <f>(AVERAGEIFS('city centre offline'!$L$2:$L$2047,'city centre offline'!$A$2:$A$2047,$A46,'city centre offline'!$B$2:$B$2047,C$4)*AVERAGEIFS('all sales summary'!$I$2:$I$2047,'all sales summary'!$A$2:$A$2047,$A46,'all sales summary'!$B$2:$B$2047,C$4))/((AVERAGEIFS('overall city offline'!$L$2:$L$2047,'overall city offline'!$A$2:$A$2047,$A46,'overall city offline'!$B$2:$B$2047,C$4)*(1-AVERAGEIFS('all sales summary'!$I$2:$I$2047,'all sales summary'!$A$2:$A$2047,$A46,'all sales summary'!$B$2:$B$2047,C$4)))+(AVERAGEIFS('city centre offline'!$L$2:$L$2047,'city centre offline'!$A$2:$A$2047,$A46,'city centre offline'!$B$2:$B$2047,C$4)*AVERAGEIFS('all sales summary'!$I$2:$I$2047,'all sales summary'!$A$2:$A$2047,$A46,'all sales summary'!$B$2:$B$2047,C$4)))</f>
        <v>5.5391872231643699E-2</v>
      </c>
      <c r="D46" s="60">
        <f>(AVERAGEIFS('city centre offline'!$L$2:$L$2047,'city centre offline'!$A$2:$A$2047,$A46,'city centre offline'!$B$2:$B$2047,D$4)*AVERAGEIFS('all sales summary'!$I$2:$I$2047,'all sales summary'!$A$2:$A$2047,$A46,'all sales summary'!$B$2:$B$2047,D$4))/((AVERAGEIFS('overall city offline'!$L$2:$L$2047,'overall city offline'!$A$2:$A$2047,$A46,'overall city offline'!$B$2:$B$2047,D$4)*(1-AVERAGEIFS('all sales summary'!$I$2:$I$2047,'all sales summary'!$A$2:$A$2047,$A46,'all sales summary'!$B$2:$B$2047,D$4)))+(AVERAGEIFS('city centre offline'!$L$2:$L$2047,'city centre offline'!$A$2:$A$2047,$A46,'city centre offline'!$B$2:$B$2047,D$4)*AVERAGEIFS('all sales summary'!$I$2:$I$2047,'all sales summary'!$A$2:$A$2047,$A46,'all sales summary'!$B$2:$B$2047,D$4)))</f>
        <v>5.1606821091999273E-2</v>
      </c>
      <c r="E46" s="60">
        <f>(AVERAGEIFS('city centre offline'!$L$2:$L$2047,'city centre offline'!$A$2:$A$2047,$A46,'city centre offline'!$B$2:$B$2047,E$4)*AVERAGEIFS('all sales summary'!$I$2:$I$2047,'all sales summary'!$A$2:$A$2047,$A46,'all sales summary'!$B$2:$B$2047,E$4))/((AVERAGEIFS('overall city offline'!$L$2:$L$2047,'overall city offline'!$A$2:$A$2047,$A46,'overall city offline'!$B$2:$B$2047,E$4)*(1-AVERAGEIFS('all sales summary'!$I$2:$I$2047,'all sales summary'!$A$2:$A$2047,$A46,'all sales summary'!$B$2:$B$2047,E$4)))+(AVERAGEIFS('city centre offline'!$L$2:$L$2047,'city centre offline'!$A$2:$A$2047,$A46,'city centre offline'!$B$2:$B$2047,E$4)*AVERAGEIFS('all sales summary'!$I$2:$I$2047,'all sales summary'!$A$2:$A$2047,$A46,'all sales summary'!$B$2:$B$2047,E$4)))</f>
        <v>4.7870218902217848E-2</v>
      </c>
      <c r="F46" s="60">
        <f>(AVERAGEIFS('city centre offline'!$L$2:$L$2047,'city centre offline'!$A$2:$A$2047,$A46,'city centre offline'!$B$2:$B$2047,F$4)*AVERAGEIFS('all sales summary'!$I$2:$I$2047,'all sales summary'!$A$2:$A$2047,$A46,'all sales summary'!$B$2:$B$2047,F$4))/((AVERAGEIFS('overall city offline'!$L$2:$L$2047,'overall city offline'!$A$2:$A$2047,$A46,'overall city offline'!$B$2:$B$2047,F$4)*(1-AVERAGEIFS('all sales summary'!$I$2:$I$2047,'all sales summary'!$A$2:$A$2047,$A46,'all sales summary'!$B$2:$B$2047,F$4)))+(AVERAGEIFS('city centre offline'!$L$2:$L$2047,'city centre offline'!$A$2:$A$2047,$A46,'city centre offline'!$B$2:$B$2047,F$4)*AVERAGEIFS('all sales summary'!$I$2:$I$2047,'all sales summary'!$A$2:$A$2047,$A46,'all sales summary'!$B$2:$B$2047,F$4)))</f>
        <v>5.1417338431795627E-2</v>
      </c>
      <c r="G46" s="60">
        <f>(AVERAGEIFS('city centre offline'!$L$2:$L$2047,'city centre offline'!$A$2:$A$2047,$A46,'city centre offline'!$B$2:$B$2047,G$4)*AVERAGEIFS('all sales summary'!$I$2:$I$2047,'all sales summary'!$A$2:$A$2047,$A46,'all sales summary'!$B$2:$B$2047,G$4))/((AVERAGEIFS('overall city offline'!$L$2:$L$2047,'overall city offline'!$A$2:$A$2047,$A46,'overall city offline'!$B$2:$B$2047,G$4)*(1-AVERAGEIFS('all sales summary'!$I$2:$I$2047,'all sales summary'!$A$2:$A$2047,$A46,'all sales summary'!$B$2:$B$2047,G$4)))+(AVERAGEIFS('city centre offline'!$L$2:$L$2047,'city centre offline'!$A$2:$A$2047,$A46,'city centre offline'!$B$2:$B$2047,G$4)*AVERAGEIFS('all sales summary'!$I$2:$I$2047,'all sales summary'!$A$2:$A$2047,$A46,'all sales summary'!$B$2:$B$2047,G$4)))</f>
        <v>4.6888018402554361E-2</v>
      </c>
      <c r="H46" s="60">
        <f>(AVERAGEIFS('city centre offline'!$L$2:$L$2047,'city centre offline'!$A$2:$A$2047,$A46,'city centre offline'!$B$2:$B$2047,H$4)*AVERAGEIFS('all sales summary'!$I$2:$I$2047,'all sales summary'!$A$2:$A$2047,$A46,'all sales summary'!$B$2:$B$2047,H$4))/((AVERAGEIFS('overall city offline'!$L$2:$L$2047,'overall city offline'!$A$2:$A$2047,$A46,'overall city offline'!$B$2:$B$2047,H$4)*(1-AVERAGEIFS('all sales summary'!$I$2:$I$2047,'all sales summary'!$A$2:$A$2047,$A46,'all sales summary'!$B$2:$B$2047,H$4)))+(AVERAGEIFS('city centre offline'!$L$2:$L$2047,'city centre offline'!$A$2:$A$2047,$A46,'city centre offline'!$B$2:$B$2047,H$4)*AVERAGEIFS('all sales summary'!$I$2:$I$2047,'all sales summary'!$A$2:$A$2047,$A46,'all sales summary'!$B$2:$B$2047,H$4)))</f>
        <v>4.4621776242856744E-2</v>
      </c>
      <c r="I46" s="60">
        <f>(AVERAGEIFS('city centre offline'!$L$2:$L$2047,'city centre offline'!$A$2:$A$2047,$A46,'city centre offline'!$B$2:$B$2047,I$4)*AVERAGEIFS('all sales summary'!$I$2:$I$2047,'all sales summary'!$A$2:$A$2047,$A46,'all sales summary'!$B$2:$B$2047,I$4))/((AVERAGEIFS('overall city offline'!$L$2:$L$2047,'overall city offline'!$A$2:$A$2047,$A46,'overall city offline'!$B$2:$B$2047,I$4)*(1-AVERAGEIFS('all sales summary'!$I$2:$I$2047,'all sales summary'!$A$2:$A$2047,$A46,'all sales summary'!$B$2:$B$2047,I$4)))+(AVERAGEIFS('city centre offline'!$L$2:$L$2047,'city centre offline'!$A$2:$A$2047,$A46,'city centre offline'!$B$2:$B$2047,I$4)*AVERAGEIFS('all sales summary'!$I$2:$I$2047,'all sales summary'!$A$2:$A$2047,$A46,'all sales summary'!$B$2:$B$2047,I$4)))</f>
        <v>4.3395832385435609E-2</v>
      </c>
      <c r="J46" s="60">
        <f>(AVERAGEIFS('city centre offline'!$L$2:$L$2047,'city centre offline'!$A$2:$A$2047,$A46,'city centre offline'!$B$2:$B$2047,J$4)*AVERAGEIFS('all sales summary'!$I$2:$I$2047,'all sales summary'!$A$2:$A$2047,$A46,'all sales summary'!$B$2:$B$2047,J$4))/((AVERAGEIFS('overall city offline'!$L$2:$L$2047,'overall city offline'!$A$2:$A$2047,$A46,'overall city offline'!$B$2:$B$2047,J$4)*(1-AVERAGEIFS('all sales summary'!$I$2:$I$2047,'all sales summary'!$A$2:$A$2047,$A46,'all sales summary'!$B$2:$B$2047,J$4)))+(AVERAGEIFS('city centre offline'!$L$2:$L$2047,'city centre offline'!$A$2:$A$2047,$A46,'city centre offline'!$B$2:$B$2047,J$4)*AVERAGEIFS('all sales summary'!$I$2:$I$2047,'all sales summary'!$A$2:$A$2047,$A46,'all sales summary'!$B$2:$B$2047,J$4)))</f>
        <v>4.7515787918335058E-2</v>
      </c>
      <c r="K46" s="60">
        <f>(AVERAGEIFS('city centre offline'!$L$2:$L$2047,'city centre offline'!$A$2:$A$2047,$A46,'city centre offline'!$B$2:$B$2047,K$4)*AVERAGEIFS('all sales summary'!$I$2:$I$2047,'all sales summary'!$A$2:$A$2047,$A46,'all sales summary'!$B$2:$B$2047,K$4))/((AVERAGEIFS('overall city offline'!$L$2:$L$2047,'overall city offline'!$A$2:$A$2047,$A46,'overall city offline'!$B$2:$B$2047,K$4)*(1-AVERAGEIFS('all sales summary'!$I$2:$I$2047,'all sales summary'!$A$2:$A$2047,$A46,'all sales summary'!$B$2:$B$2047,K$4)))+(AVERAGEIFS('city centre offline'!$L$2:$L$2047,'city centre offline'!$A$2:$A$2047,$A46,'city centre offline'!$B$2:$B$2047,K$4)*AVERAGEIFS('all sales summary'!$I$2:$I$2047,'all sales summary'!$A$2:$A$2047,$A46,'all sales summary'!$B$2:$B$2047,K$4)))</f>
        <v>5.2628456411010459E-2</v>
      </c>
      <c r="L46" s="60">
        <f>(AVERAGEIFS('city centre offline'!$L$2:$L$2047,'city centre offline'!$A$2:$A$2047,$A46,'city centre offline'!$B$2:$B$2047,L$4)*AVERAGEIFS('all sales summary'!$I$2:$I$2047,'all sales summary'!$A$2:$A$2047,$A46,'all sales summary'!$B$2:$B$2047,L$4))/((AVERAGEIFS('overall city offline'!$L$2:$L$2047,'overall city offline'!$A$2:$A$2047,$A46,'overall city offline'!$B$2:$B$2047,L$4)*(1-AVERAGEIFS('all sales summary'!$I$2:$I$2047,'all sales summary'!$A$2:$A$2047,$A46,'all sales summary'!$B$2:$B$2047,L$4)))+(AVERAGEIFS('city centre offline'!$L$2:$L$2047,'city centre offline'!$A$2:$A$2047,$A46,'city centre offline'!$B$2:$B$2047,L$4)*AVERAGEIFS('all sales summary'!$I$2:$I$2047,'all sales summary'!$A$2:$A$2047,$A46,'all sales summary'!$B$2:$B$2047,L$4)))</f>
        <v>5.0293207398037422E-2</v>
      </c>
      <c r="M46" s="60">
        <f>(AVERAGEIFS('city centre offline'!$L$2:$L$2047,'city centre offline'!$A$2:$A$2047,$A46,'city centre offline'!$B$2:$B$2047,M$4)*AVERAGEIFS('all sales summary'!$I$2:$I$2047,'all sales summary'!$A$2:$A$2047,$A46,'all sales summary'!$B$2:$B$2047,M$4))/((AVERAGEIFS('overall city offline'!$L$2:$L$2047,'overall city offline'!$A$2:$A$2047,$A46,'overall city offline'!$B$2:$B$2047,M$4)*(1-AVERAGEIFS('all sales summary'!$I$2:$I$2047,'all sales summary'!$A$2:$A$2047,$A46,'all sales summary'!$B$2:$B$2047,M$4)))+(AVERAGEIFS('city centre offline'!$L$2:$L$2047,'city centre offline'!$A$2:$A$2047,$A46,'city centre offline'!$B$2:$B$2047,M$4)*AVERAGEIFS('all sales summary'!$I$2:$I$2047,'all sales summary'!$A$2:$A$2047,$A46,'all sales summary'!$B$2:$B$2047,M$4)))</f>
        <v>4.3583414112176838E-2</v>
      </c>
      <c r="N46" s="60">
        <f>(AVERAGEIFS('city centre offline'!$L$2:$L$2047,'city centre offline'!$A$2:$A$2047,$A46,'city centre offline'!$B$2:$B$2047,N$4)*AVERAGEIFS('all sales summary'!$I$2:$I$2047,'all sales summary'!$A$2:$A$2047,$A46,'all sales summary'!$B$2:$B$2047,N$4))/((AVERAGEIFS('overall city offline'!$L$2:$L$2047,'overall city offline'!$A$2:$A$2047,$A46,'overall city offline'!$B$2:$B$2047,N$4)*(1-AVERAGEIFS('all sales summary'!$I$2:$I$2047,'all sales summary'!$A$2:$A$2047,$A46,'all sales summary'!$B$2:$B$2047,N$4)))+(AVERAGEIFS('city centre offline'!$L$2:$L$2047,'city centre offline'!$A$2:$A$2047,$A46,'city centre offline'!$B$2:$B$2047,N$4)*AVERAGEIFS('all sales summary'!$I$2:$I$2047,'all sales summary'!$A$2:$A$2047,$A46,'all sales summary'!$B$2:$B$2047,N$4)))</f>
        <v>4.9256363758061E-2</v>
      </c>
      <c r="O46" s="60">
        <f>(AVERAGEIFS('city centre offline'!$L$2:$L$2047,'city centre offline'!$A$2:$A$2047,$A46,'city centre offline'!$B$2:$B$2047,O$4)*AVERAGEIFS('all sales summary'!$I$2:$I$2047,'all sales summary'!$A$2:$A$2047,$A46,'all sales summary'!$B$2:$B$2047,O$4))/((AVERAGEIFS('overall city offline'!$L$2:$L$2047,'overall city offline'!$A$2:$A$2047,$A46,'overall city offline'!$B$2:$B$2047,O$4)*(1-AVERAGEIFS('all sales summary'!$I$2:$I$2047,'all sales summary'!$A$2:$A$2047,$A46,'all sales summary'!$B$2:$B$2047,O$4)))+(AVERAGEIFS('city centre offline'!$L$2:$L$2047,'city centre offline'!$A$2:$A$2047,$A46,'city centre offline'!$B$2:$B$2047,O$4)*AVERAGEIFS('all sales summary'!$I$2:$I$2047,'all sales summary'!$A$2:$A$2047,$A46,'all sales summary'!$B$2:$B$2047,O$4)))</f>
        <v>5.1773881364757558E-2</v>
      </c>
      <c r="P46" s="60">
        <f>(AVERAGEIFS('city centre offline'!$L$2:$L$2047,'city centre offline'!$A$2:$A$2047,$A46,'city centre offline'!$B$2:$B$2047,P$4)*AVERAGEIFS('all sales summary'!$I$2:$I$2047,'all sales summary'!$A$2:$A$2047,$A46,'all sales summary'!$B$2:$B$2047,P$4))/((AVERAGEIFS('overall city offline'!$L$2:$L$2047,'overall city offline'!$A$2:$A$2047,$A46,'overall city offline'!$B$2:$B$2047,P$4)*(1-AVERAGEIFS('all sales summary'!$I$2:$I$2047,'all sales summary'!$A$2:$A$2047,$A46,'all sales summary'!$B$2:$B$2047,P$4)))+(AVERAGEIFS('city centre offline'!$L$2:$L$2047,'city centre offline'!$A$2:$A$2047,$A46,'city centre offline'!$B$2:$B$2047,P$4)*AVERAGEIFS('all sales summary'!$I$2:$I$2047,'all sales summary'!$A$2:$A$2047,$A46,'all sales summary'!$B$2:$B$2047,P$4)))</f>
        <v>4.0834217311955384E-2</v>
      </c>
      <c r="Q46" s="60">
        <f>(AVERAGEIFS('city centre offline'!$L$2:$L$2047,'city centre offline'!$A$2:$A$2047,$A46,'city centre offline'!$B$2:$B$2047,Q$4)*AVERAGEIFS('all sales summary'!$I$2:$I$2047,'all sales summary'!$A$2:$A$2047,$A46,'all sales summary'!$B$2:$B$2047,Q$4))/((AVERAGEIFS('overall city offline'!$L$2:$L$2047,'overall city offline'!$A$2:$A$2047,$A46,'overall city offline'!$B$2:$B$2047,Q$4)*(1-AVERAGEIFS('all sales summary'!$I$2:$I$2047,'all sales summary'!$A$2:$A$2047,$A46,'all sales summary'!$B$2:$B$2047,Q$4)))+(AVERAGEIFS('city centre offline'!$L$2:$L$2047,'city centre offline'!$A$2:$A$2047,$A46,'city centre offline'!$B$2:$B$2047,Q$4)*AVERAGEIFS('all sales summary'!$I$2:$I$2047,'all sales summary'!$A$2:$A$2047,$A46,'all sales summary'!$B$2:$B$2047,Q$4)))</f>
        <v>2.7200579334474138E-2</v>
      </c>
      <c r="R46" s="60">
        <f>(AVERAGEIFS('city centre offline'!$L$2:$L$2047,'city centre offline'!$A$2:$A$2047,$A46,'city centre offline'!$B$2:$B$2047,R$4)*AVERAGEIFS('all sales summary'!$I$2:$I$2047,'all sales summary'!$A$2:$A$2047,$A46,'all sales summary'!$B$2:$B$2047,R$4))/((AVERAGEIFS('overall city offline'!$L$2:$L$2047,'overall city offline'!$A$2:$A$2047,$A46,'overall city offline'!$B$2:$B$2047,R$4)*(1-AVERAGEIFS('all sales summary'!$I$2:$I$2047,'all sales summary'!$A$2:$A$2047,$A46,'all sales summary'!$B$2:$B$2047,R$4)))+(AVERAGEIFS('city centre offline'!$L$2:$L$2047,'city centre offline'!$A$2:$A$2047,$A46,'city centre offline'!$B$2:$B$2047,R$4)*AVERAGEIFS('all sales summary'!$I$2:$I$2047,'all sales summary'!$A$2:$A$2047,$A46,'all sales summary'!$B$2:$B$2047,R$4)))</f>
        <v>2.6085675565435593E-2</v>
      </c>
      <c r="S46" s="60">
        <f>(AVERAGEIFS('city centre offline'!$L$2:$L$2047,'city centre offline'!$A$2:$A$2047,$A46,'city centre offline'!$B$2:$B$2047,S$4)*AVERAGEIFS('all sales summary'!$I$2:$I$2047,'all sales summary'!$A$2:$A$2047,$A46,'all sales summary'!$B$2:$B$2047,S$4))/((AVERAGEIFS('overall city offline'!$L$2:$L$2047,'overall city offline'!$A$2:$A$2047,$A46,'overall city offline'!$B$2:$B$2047,S$4)*(1-AVERAGEIFS('all sales summary'!$I$2:$I$2047,'all sales summary'!$A$2:$A$2047,$A46,'all sales summary'!$B$2:$B$2047,S$4)))+(AVERAGEIFS('city centre offline'!$L$2:$L$2047,'city centre offline'!$A$2:$A$2047,$A46,'city centre offline'!$B$2:$B$2047,S$4)*AVERAGEIFS('all sales summary'!$I$2:$I$2047,'all sales summary'!$A$2:$A$2047,$A46,'all sales summary'!$B$2:$B$2047,S$4)))</f>
        <v>2.8527890886450871E-2</v>
      </c>
      <c r="T46" s="60">
        <f>(AVERAGEIFS('city centre offline'!$L$2:$L$2047,'city centre offline'!$A$2:$A$2047,$A46,'city centre offline'!$B$2:$B$2047,T$4)*AVERAGEIFS('all sales summary'!$I$2:$I$2047,'all sales summary'!$A$2:$A$2047,$A46,'all sales summary'!$B$2:$B$2047,T$4))/((AVERAGEIFS('overall city offline'!$L$2:$L$2047,'overall city offline'!$A$2:$A$2047,$A46,'overall city offline'!$B$2:$B$2047,T$4)*(1-AVERAGEIFS('all sales summary'!$I$2:$I$2047,'all sales summary'!$A$2:$A$2047,$A46,'all sales summary'!$B$2:$B$2047,T$4)))+(AVERAGEIFS('city centre offline'!$L$2:$L$2047,'city centre offline'!$A$2:$A$2047,$A46,'city centre offline'!$B$2:$B$2047,T$4)*AVERAGEIFS('all sales summary'!$I$2:$I$2047,'all sales summary'!$A$2:$A$2047,$A46,'all sales summary'!$B$2:$B$2047,T$4)))</f>
        <v>3.0989268705722037E-2</v>
      </c>
      <c r="U46" s="60">
        <f>(AVERAGEIFS('city centre offline'!$L$2:$L$2047,'city centre offline'!$A$2:$A$2047,$A46,'city centre offline'!$B$2:$B$2047,U$4)*AVERAGEIFS('all sales summary'!$I$2:$I$2047,'all sales summary'!$A$2:$A$2047,$A46,'all sales summary'!$B$2:$B$2047,U$4))/((AVERAGEIFS('overall city offline'!$L$2:$L$2047,'overall city offline'!$A$2:$A$2047,$A46,'overall city offline'!$B$2:$B$2047,U$4)*(1-AVERAGEIFS('all sales summary'!$I$2:$I$2047,'all sales summary'!$A$2:$A$2047,$A46,'all sales summary'!$B$2:$B$2047,U$4)))+(AVERAGEIFS('city centre offline'!$L$2:$L$2047,'city centre offline'!$A$2:$A$2047,$A46,'city centre offline'!$B$2:$B$2047,U$4)*AVERAGEIFS('all sales summary'!$I$2:$I$2047,'all sales summary'!$A$2:$A$2047,$A46,'all sales summary'!$B$2:$B$2047,U$4)))</f>
        <v>3.299391752668334E-2</v>
      </c>
      <c r="V46" s="60">
        <f>(AVERAGEIFS('city centre offline'!$L$2:$L$2047,'city centre offline'!$A$2:$A$2047,$A46,'city centre offline'!$B$2:$B$2047,V$4)*AVERAGEIFS('all sales summary'!$I$2:$I$2047,'all sales summary'!$A$2:$A$2047,$A46,'all sales summary'!$B$2:$B$2047,V$4))/((AVERAGEIFS('overall city offline'!$L$2:$L$2047,'overall city offline'!$A$2:$A$2047,$A46,'overall city offline'!$B$2:$B$2047,V$4)*(1-AVERAGEIFS('all sales summary'!$I$2:$I$2047,'all sales summary'!$A$2:$A$2047,$A46,'all sales summary'!$B$2:$B$2047,V$4)))+(AVERAGEIFS('city centre offline'!$L$2:$L$2047,'city centre offline'!$A$2:$A$2047,$A46,'city centre offline'!$B$2:$B$2047,V$4)*AVERAGEIFS('all sales summary'!$I$2:$I$2047,'all sales summary'!$A$2:$A$2047,$A46,'all sales summary'!$B$2:$B$2047,V$4)))</f>
        <v>3.7812291755051665E-2</v>
      </c>
      <c r="W46" s="60">
        <f>(AVERAGEIFS('city centre offline'!$L$2:$L$2047,'city centre offline'!$A$2:$A$2047,$A46,'city centre offline'!$B$2:$B$2047,W$4)*AVERAGEIFS('all sales summary'!$I$2:$I$2047,'all sales summary'!$A$2:$A$2047,$A46,'all sales summary'!$B$2:$B$2047,W$4))/((AVERAGEIFS('overall city offline'!$L$2:$L$2047,'overall city offline'!$A$2:$A$2047,$A46,'overall city offline'!$B$2:$B$2047,W$4)*(1-AVERAGEIFS('all sales summary'!$I$2:$I$2047,'all sales summary'!$A$2:$A$2047,$A46,'all sales summary'!$B$2:$B$2047,W$4)))+(AVERAGEIFS('city centre offline'!$L$2:$L$2047,'city centre offline'!$A$2:$A$2047,$A46,'city centre offline'!$B$2:$B$2047,W$4)*AVERAGEIFS('all sales summary'!$I$2:$I$2047,'all sales summary'!$A$2:$A$2047,$A46,'all sales summary'!$B$2:$B$2047,W$4)))</f>
        <v>3.8167605202701849E-2</v>
      </c>
      <c r="X46" s="60">
        <f>(AVERAGEIFS('city centre offline'!$L$2:$L$2047,'city centre offline'!$A$2:$A$2047,$A46,'city centre offline'!$B$2:$B$2047,X$4)*AVERAGEIFS('all sales summary'!$I$2:$I$2047,'all sales summary'!$A$2:$A$2047,$A46,'all sales summary'!$B$2:$B$2047,X$4))/((AVERAGEIFS('overall city offline'!$L$2:$L$2047,'overall city offline'!$A$2:$A$2047,$A46,'overall city offline'!$B$2:$B$2047,X$4)*(1-AVERAGEIFS('all sales summary'!$I$2:$I$2047,'all sales summary'!$A$2:$A$2047,$A46,'all sales summary'!$B$2:$B$2047,X$4)))+(AVERAGEIFS('city centre offline'!$L$2:$L$2047,'city centre offline'!$A$2:$A$2047,$A46,'city centre offline'!$B$2:$B$2047,X$4)*AVERAGEIFS('all sales summary'!$I$2:$I$2047,'all sales summary'!$A$2:$A$2047,$A46,'all sales summary'!$B$2:$B$2047,X$4)))</f>
        <v>3.2853037621134708E-2</v>
      </c>
      <c r="Y46" s="60">
        <f>(AVERAGEIFS('city centre offline'!$L$2:$L$2047,'city centre offline'!$A$2:$A$2047,$A46,'city centre offline'!$B$2:$B$2047,Y$4)*AVERAGEIFS('all sales summary'!$I$2:$I$2047,'all sales summary'!$A$2:$A$2047,$A46,'all sales summary'!$B$2:$B$2047,Y$4))/((AVERAGEIFS('overall city offline'!$L$2:$L$2047,'overall city offline'!$A$2:$A$2047,$A46,'overall city offline'!$B$2:$B$2047,Y$4)*(1-AVERAGEIFS('all sales summary'!$I$2:$I$2047,'all sales summary'!$A$2:$A$2047,$A46,'all sales summary'!$B$2:$B$2047,Y$4)))+(AVERAGEIFS('city centre offline'!$L$2:$L$2047,'city centre offline'!$A$2:$A$2047,$A46,'city centre offline'!$B$2:$B$2047,Y$4)*AVERAGEIFS('all sales summary'!$I$2:$I$2047,'all sales summary'!$A$2:$A$2047,$A46,'all sales summary'!$B$2:$B$2047,Y$4)))</f>
        <v>3.3340542212815912E-2</v>
      </c>
      <c r="Z46" s="60">
        <f>(AVERAGEIFS('city centre offline'!$L$2:$L$2047,'city centre offline'!$A$2:$A$2047,$A46,'city centre offline'!$B$2:$B$2047,Z$4)*AVERAGEIFS('all sales summary'!$I$2:$I$2047,'all sales summary'!$A$2:$A$2047,$A46,'all sales summary'!$B$2:$B$2047,Z$4))/((AVERAGEIFS('overall city offline'!$L$2:$L$2047,'overall city offline'!$A$2:$A$2047,$A46,'overall city offline'!$B$2:$B$2047,Z$4)*(1-AVERAGEIFS('all sales summary'!$I$2:$I$2047,'all sales summary'!$A$2:$A$2047,$A46,'all sales summary'!$B$2:$B$2047,Z$4)))+(AVERAGEIFS('city centre offline'!$L$2:$L$2047,'city centre offline'!$A$2:$A$2047,$A46,'city centre offline'!$B$2:$B$2047,Z$4)*AVERAGEIFS('all sales summary'!$I$2:$I$2047,'all sales summary'!$A$2:$A$2047,$A46,'all sales summary'!$B$2:$B$2047,Z$4)))</f>
        <v>3.2506499301656736E-2</v>
      </c>
      <c r="AA46" s="60">
        <f>(AVERAGEIFS('city centre offline'!$L$2:$L$2047,'city centre offline'!$A$2:$A$2047,$A46,'city centre offline'!$B$2:$B$2047,AA$4)*AVERAGEIFS('all sales summary'!$I$2:$I$2047,'all sales summary'!$A$2:$A$2047,$A46,'all sales summary'!$B$2:$B$2047,AA$4))/((AVERAGEIFS('overall city offline'!$L$2:$L$2047,'overall city offline'!$A$2:$A$2047,$A46,'overall city offline'!$B$2:$B$2047,AA$4)*(1-AVERAGEIFS('all sales summary'!$I$2:$I$2047,'all sales summary'!$A$2:$A$2047,$A46,'all sales summary'!$B$2:$B$2047,AA$4)))+(AVERAGEIFS('city centre offline'!$L$2:$L$2047,'city centre offline'!$A$2:$A$2047,$A46,'city centre offline'!$B$2:$B$2047,AA$4)*AVERAGEIFS('all sales summary'!$I$2:$I$2047,'all sales summary'!$A$2:$A$2047,$A46,'all sales summary'!$B$2:$B$2047,AA$4)))</f>
        <v>3.3794899656126566E-2</v>
      </c>
      <c r="AB46" s="60">
        <f>(AVERAGEIFS('city centre offline'!$L$2:$L$2047,'city centre offline'!$A$2:$A$2047,$A46,'city centre offline'!$B$2:$B$2047,AB$4)*AVERAGEIFS('all sales summary'!$I$2:$I$2047,'all sales summary'!$A$2:$A$2047,$A46,'all sales summary'!$B$2:$B$2047,AB$4))/((AVERAGEIFS('overall city offline'!$L$2:$L$2047,'overall city offline'!$A$2:$A$2047,$A46,'overall city offline'!$B$2:$B$2047,AB$4)*(1-AVERAGEIFS('all sales summary'!$I$2:$I$2047,'all sales summary'!$A$2:$A$2047,$A46,'all sales summary'!$B$2:$B$2047,AB$4)))+(AVERAGEIFS('city centre offline'!$L$2:$L$2047,'city centre offline'!$A$2:$A$2047,$A46,'city centre offline'!$B$2:$B$2047,AB$4)*AVERAGEIFS('all sales summary'!$I$2:$I$2047,'all sales summary'!$A$2:$A$2047,$A46,'all sales summary'!$B$2:$B$2047,AB$4)))</f>
        <v>3.4520867566729584E-2</v>
      </c>
      <c r="AC46" s="60">
        <f>(AVERAGEIFS('city centre offline'!$L$2:$L$2047,'city centre offline'!$A$2:$A$2047,$A46,'city centre offline'!$B$2:$B$2047,AC$4)*AVERAGEIFS('all sales summary'!$I$2:$I$2047,'all sales summary'!$A$2:$A$2047,$A46,'all sales summary'!$B$2:$B$2047,AC$4))/((AVERAGEIFS('overall city offline'!$L$2:$L$2047,'overall city offline'!$A$2:$A$2047,$A46,'overall city offline'!$B$2:$B$2047,AC$4)*(1-AVERAGEIFS('all sales summary'!$I$2:$I$2047,'all sales summary'!$A$2:$A$2047,$A46,'all sales summary'!$B$2:$B$2047,AC$4)))+(AVERAGEIFS('city centre offline'!$L$2:$L$2047,'city centre offline'!$A$2:$A$2047,$A46,'city centre offline'!$B$2:$B$2047,AC$4)*AVERAGEIFS('all sales summary'!$I$2:$I$2047,'all sales summary'!$A$2:$A$2047,$A46,'all sales summary'!$B$2:$B$2047,AC$4)))</f>
        <v>3.6727310551762711E-2</v>
      </c>
      <c r="AD46" s="60">
        <f>(AVERAGEIFS('city centre offline'!$L$2:$L$2047,'city centre offline'!$A$2:$A$2047,$A46,'city centre offline'!$B$2:$B$2047,AD$4)*AVERAGEIFS('all sales summary'!$I$2:$I$2047,'all sales summary'!$A$2:$A$2047,$A46,'all sales summary'!$B$2:$B$2047,AD$4))/((AVERAGEIFS('overall city offline'!$L$2:$L$2047,'overall city offline'!$A$2:$A$2047,$A46,'overall city offline'!$B$2:$B$2047,AD$4)*(1-AVERAGEIFS('all sales summary'!$I$2:$I$2047,'all sales summary'!$A$2:$A$2047,$A46,'all sales summary'!$B$2:$B$2047,AD$4)))+(AVERAGEIFS('city centre offline'!$L$2:$L$2047,'city centre offline'!$A$2:$A$2047,$A46,'city centre offline'!$B$2:$B$2047,AD$4)*AVERAGEIFS('all sales summary'!$I$2:$I$2047,'all sales summary'!$A$2:$A$2047,$A46,'all sales summary'!$B$2:$B$2047,AD$4)))</f>
        <v>4.1064665577275838E-2</v>
      </c>
      <c r="AE46" s="60">
        <f>(AVERAGEIFS('city centre offline'!$L$2:$L$2047,'city centre offline'!$A$2:$A$2047,$A46,'city centre offline'!$B$2:$B$2047,AE$4)*AVERAGEIFS('all sales summary'!$I$2:$I$2047,'all sales summary'!$A$2:$A$2047,$A46,'all sales summary'!$B$2:$B$2047,AE$4))/((AVERAGEIFS('overall city offline'!$L$2:$L$2047,'overall city offline'!$A$2:$A$2047,$A46,'overall city offline'!$B$2:$B$2047,AE$4)*(1-AVERAGEIFS('all sales summary'!$I$2:$I$2047,'all sales summary'!$A$2:$A$2047,$A46,'all sales summary'!$B$2:$B$2047,AE$4)))+(AVERAGEIFS('city centre offline'!$L$2:$L$2047,'city centre offline'!$A$2:$A$2047,$A46,'city centre offline'!$B$2:$B$2047,AE$4)*AVERAGEIFS('all sales summary'!$I$2:$I$2047,'all sales summary'!$A$2:$A$2047,$A46,'all sales summary'!$B$2:$B$2047,AE$4)))</f>
        <v>4.021379046230518E-2</v>
      </c>
      <c r="AF46" s="60">
        <f>(AVERAGEIFS('city centre offline'!$L$2:$L$2047,'city centre offline'!$A$2:$A$2047,$A46,'city centre offline'!$B$2:$B$2047,AF$4)*AVERAGEIFS('all sales summary'!$I$2:$I$2047,'all sales summary'!$A$2:$A$2047,$A46,'all sales summary'!$B$2:$B$2047,AF$4))/((AVERAGEIFS('overall city offline'!$L$2:$L$2047,'overall city offline'!$A$2:$A$2047,$A46,'overall city offline'!$B$2:$B$2047,AF$4)*(1-AVERAGEIFS('all sales summary'!$I$2:$I$2047,'all sales summary'!$A$2:$A$2047,$A46,'all sales summary'!$B$2:$B$2047,AF$4)))+(AVERAGEIFS('city centre offline'!$L$2:$L$2047,'city centre offline'!$A$2:$A$2047,$A46,'city centre offline'!$B$2:$B$2047,AF$4)*AVERAGEIFS('all sales summary'!$I$2:$I$2047,'all sales summary'!$A$2:$A$2047,$A46,'all sales summary'!$B$2:$B$2047,AF$4)))</f>
        <v>3.787624870683557E-2</v>
      </c>
      <c r="AG46" s="60">
        <f>(AVERAGEIFS('city centre offline'!$L$2:$L$2047,'city centre offline'!$A$2:$A$2047,$A46,'city centre offline'!$B$2:$B$2047,AG$4)*AVERAGEIFS('all sales summary'!$I$2:$I$2047,'all sales summary'!$A$2:$A$2047,$A46,'all sales summary'!$B$2:$B$2047,AG$4))/((AVERAGEIFS('overall city offline'!$L$2:$L$2047,'overall city offline'!$A$2:$A$2047,$A46,'overall city offline'!$B$2:$B$2047,AG$4)*(1-AVERAGEIFS('all sales summary'!$I$2:$I$2047,'all sales summary'!$A$2:$A$2047,$A46,'all sales summary'!$B$2:$B$2047,AG$4)))+(AVERAGEIFS('city centre offline'!$L$2:$L$2047,'city centre offline'!$A$2:$A$2047,$A46,'city centre offline'!$B$2:$B$2047,AG$4)*AVERAGEIFS('all sales summary'!$I$2:$I$2047,'all sales summary'!$A$2:$A$2047,$A46,'all sales summary'!$B$2:$B$2047,AG$4)))</f>
        <v>3.7203195396712414E-2</v>
      </c>
      <c r="AH46" s="60">
        <f>(AVERAGEIFS('city centre offline'!$L$2:$L$2047,'city centre offline'!$A$2:$A$2047,$A46,'city centre offline'!$B$2:$B$2047,AH$4)*AVERAGEIFS('all sales summary'!$I$2:$I$2047,'all sales summary'!$A$2:$A$2047,$A46,'all sales summary'!$B$2:$B$2047,AH$4))/((AVERAGEIFS('overall city offline'!$L$2:$L$2047,'overall city offline'!$A$2:$A$2047,$A46,'overall city offline'!$B$2:$B$2047,AH$4)*(1-AVERAGEIFS('all sales summary'!$I$2:$I$2047,'all sales summary'!$A$2:$A$2047,$A46,'all sales summary'!$B$2:$B$2047,AH$4)))+(AVERAGEIFS('city centre offline'!$L$2:$L$2047,'city centre offline'!$A$2:$A$2047,$A46,'city centre offline'!$B$2:$B$2047,AH$4)*AVERAGEIFS('all sales summary'!$I$2:$I$2047,'all sales summary'!$A$2:$A$2047,$A46,'all sales summary'!$B$2:$B$2047,AH$4)))</f>
        <v>4.337213942351726E-2</v>
      </c>
    </row>
    <row r="47" spans="1:34" x14ac:dyDescent="0.3">
      <c r="A47" t="s">
        <v>49</v>
      </c>
      <c r="B47" s="60">
        <f>(AVERAGEIFS('city centre offline'!$L$2:$L$2047,'city centre offline'!$A$2:$A$2047,$A47,'city centre offline'!$B$2:$B$2047,B$4)*AVERAGEIFS('all sales summary'!$I$2:$I$2047,'all sales summary'!$A$2:$A$2047,$A47,'all sales summary'!$B$2:$B$2047,B$4))/((AVERAGEIFS('overall city offline'!$L$2:$L$2047,'overall city offline'!$A$2:$A$2047,$A47,'overall city offline'!$B$2:$B$2047,B$4)*(1-AVERAGEIFS('all sales summary'!$I$2:$I$2047,'all sales summary'!$A$2:$A$2047,$A47,'all sales summary'!$B$2:$B$2047,B$4)))+(AVERAGEIFS('city centre offline'!$L$2:$L$2047,'city centre offline'!$A$2:$A$2047,$A47,'city centre offline'!$B$2:$B$2047,B$4)*AVERAGEIFS('all sales summary'!$I$2:$I$2047,'all sales summary'!$A$2:$A$2047,$A47,'all sales summary'!$B$2:$B$2047,B$4)))</f>
        <v>0.10397645944346459</v>
      </c>
      <c r="C47" s="60">
        <f>(AVERAGEIFS('city centre offline'!$L$2:$L$2047,'city centre offline'!$A$2:$A$2047,$A47,'city centre offline'!$B$2:$B$2047,C$4)*AVERAGEIFS('all sales summary'!$I$2:$I$2047,'all sales summary'!$A$2:$A$2047,$A47,'all sales summary'!$B$2:$B$2047,C$4))/((AVERAGEIFS('overall city offline'!$L$2:$L$2047,'overall city offline'!$A$2:$A$2047,$A47,'overall city offline'!$B$2:$B$2047,C$4)*(1-AVERAGEIFS('all sales summary'!$I$2:$I$2047,'all sales summary'!$A$2:$A$2047,$A47,'all sales summary'!$B$2:$B$2047,C$4)))+(AVERAGEIFS('city centre offline'!$L$2:$L$2047,'city centre offline'!$A$2:$A$2047,$A47,'city centre offline'!$B$2:$B$2047,C$4)*AVERAGEIFS('all sales summary'!$I$2:$I$2047,'all sales summary'!$A$2:$A$2047,$A47,'all sales summary'!$B$2:$B$2047,C$4)))</f>
        <v>0.10799095551675479</v>
      </c>
      <c r="D47" s="60">
        <f>(AVERAGEIFS('city centre offline'!$L$2:$L$2047,'city centre offline'!$A$2:$A$2047,$A47,'city centre offline'!$B$2:$B$2047,D$4)*AVERAGEIFS('all sales summary'!$I$2:$I$2047,'all sales summary'!$A$2:$A$2047,$A47,'all sales summary'!$B$2:$B$2047,D$4))/((AVERAGEIFS('overall city offline'!$L$2:$L$2047,'overall city offline'!$A$2:$A$2047,$A47,'overall city offline'!$B$2:$B$2047,D$4)*(1-AVERAGEIFS('all sales summary'!$I$2:$I$2047,'all sales summary'!$A$2:$A$2047,$A47,'all sales summary'!$B$2:$B$2047,D$4)))+(AVERAGEIFS('city centre offline'!$L$2:$L$2047,'city centre offline'!$A$2:$A$2047,$A47,'city centre offline'!$B$2:$B$2047,D$4)*AVERAGEIFS('all sales summary'!$I$2:$I$2047,'all sales summary'!$A$2:$A$2047,$A47,'all sales summary'!$B$2:$B$2047,D$4)))</f>
        <v>9.0924335699382616E-2</v>
      </c>
      <c r="E47" s="60">
        <f>(AVERAGEIFS('city centre offline'!$L$2:$L$2047,'city centre offline'!$A$2:$A$2047,$A47,'city centre offline'!$B$2:$B$2047,E$4)*AVERAGEIFS('all sales summary'!$I$2:$I$2047,'all sales summary'!$A$2:$A$2047,$A47,'all sales summary'!$B$2:$B$2047,E$4))/((AVERAGEIFS('overall city offline'!$L$2:$L$2047,'overall city offline'!$A$2:$A$2047,$A47,'overall city offline'!$B$2:$B$2047,E$4)*(1-AVERAGEIFS('all sales summary'!$I$2:$I$2047,'all sales summary'!$A$2:$A$2047,$A47,'all sales summary'!$B$2:$B$2047,E$4)))+(AVERAGEIFS('city centre offline'!$L$2:$L$2047,'city centre offline'!$A$2:$A$2047,$A47,'city centre offline'!$B$2:$B$2047,E$4)*AVERAGEIFS('all sales summary'!$I$2:$I$2047,'all sales summary'!$A$2:$A$2047,$A47,'all sales summary'!$B$2:$B$2047,E$4)))</f>
        <v>9.067846250534424E-2</v>
      </c>
      <c r="F47" s="60">
        <f>(AVERAGEIFS('city centre offline'!$L$2:$L$2047,'city centre offline'!$A$2:$A$2047,$A47,'city centre offline'!$B$2:$B$2047,F$4)*AVERAGEIFS('all sales summary'!$I$2:$I$2047,'all sales summary'!$A$2:$A$2047,$A47,'all sales summary'!$B$2:$B$2047,F$4))/((AVERAGEIFS('overall city offline'!$L$2:$L$2047,'overall city offline'!$A$2:$A$2047,$A47,'overall city offline'!$B$2:$B$2047,F$4)*(1-AVERAGEIFS('all sales summary'!$I$2:$I$2047,'all sales summary'!$A$2:$A$2047,$A47,'all sales summary'!$B$2:$B$2047,F$4)))+(AVERAGEIFS('city centre offline'!$L$2:$L$2047,'city centre offline'!$A$2:$A$2047,$A47,'city centre offline'!$B$2:$B$2047,F$4)*AVERAGEIFS('all sales summary'!$I$2:$I$2047,'all sales summary'!$A$2:$A$2047,$A47,'all sales summary'!$B$2:$B$2047,F$4)))</f>
        <v>0.10303273046975443</v>
      </c>
      <c r="G47" s="60">
        <f>(AVERAGEIFS('city centre offline'!$L$2:$L$2047,'city centre offline'!$A$2:$A$2047,$A47,'city centre offline'!$B$2:$B$2047,G$4)*AVERAGEIFS('all sales summary'!$I$2:$I$2047,'all sales summary'!$A$2:$A$2047,$A47,'all sales summary'!$B$2:$B$2047,G$4))/((AVERAGEIFS('overall city offline'!$L$2:$L$2047,'overall city offline'!$A$2:$A$2047,$A47,'overall city offline'!$B$2:$B$2047,G$4)*(1-AVERAGEIFS('all sales summary'!$I$2:$I$2047,'all sales summary'!$A$2:$A$2047,$A47,'all sales summary'!$B$2:$B$2047,G$4)))+(AVERAGEIFS('city centre offline'!$L$2:$L$2047,'city centre offline'!$A$2:$A$2047,$A47,'city centre offline'!$B$2:$B$2047,G$4)*AVERAGEIFS('all sales summary'!$I$2:$I$2047,'all sales summary'!$A$2:$A$2047,$A47,'all sales summary'!$B$2:$B$2047,G$4)))</f>
        <v>0.10001504084840727</v>
      </c>
      <c r="H47" s="60">
        <f>(AVERAGEIFS('city centre offline'!$L$2:$L$2047,'city centre offline'!$A$2:$A$2047,$A47,'city centre offline'!$B$2:$B$2047,H$4)*AVERAGEIFS('all sales summary'!$I$2:$I$2047,'all sales summary'!$A$2:$A$2047,$A47,'all sales summary'!$B$2:$B$2047,H$4))/((AVERAGEIFS('overall city offline'!$L$2:$L$2047,'overall city offline'!$A$2:$A$2047,$A47,'overall city offline'!$B$2:$B$2047,H$4)*(1-AVERAGEIFS('all sales summary'!$I$2:$I$2047,'all sales summary'!$A$2:$A$2047,$A47,'all sales summary'!$B$2:$B$2047,H$4)))+(AVERAGEIFS('city centre offline'!$L$2:$L$2047,'city centre offline'!$A$2:$A$2047,$A47,'city centre offline'!$B$2:$B$2047,H$4)*AVERAGEIFS('all sales summary'!$I$2:$I$2047,'all sales summary'!$A$2:$A$2047,$A47,'all sales summary'!$B$2:$B$2047,H$4)))</f>
        <v>8.1503592211324638E-2</v>
      </c>
      <c r="I47" s="60">
        <f>(AVERAGEIFS('city centre offline'!$L$2:$L$2047,'city centre offline'!$A$2:$A$2047,$A47,'city centre offline'!$B$2:$B$2047,I$4)*AVERAGEIFS('all sales summary'!$I$2:$I$2047,'all sales summary'!$A$2:$A$2047,$A47,'all sales summary'!$B$2:$B$2047,I$4))/((AVERAGEIFS('overall city offline'!$L$2:$L$2047,'overall city offline'!$A$2:$A$2047,$A47,'overall city offline'!$B$2:$B$2047,I$4)*(1-AVERAGEIFS('all sales summary'!$I$2:$I$2047,'all sales summary'!$A$2:$A$2047,$A47,'all sales summary'!$B$2:$B$2047,I$4)))+(AVERAGEIFS('city centre offline'!$L$2:$L$2047,'city centre offline'!$A$2:$A$2047,$A47,'city centre offline'!$B$2:$B$2047,I$4)*AVERAGEIFS('all sales summary'!$I$2:$I$2047,'all sales summary'!$A$2:$A$2047,$A47,'all sales summary'!$B$2:$B$2047,I$4)))</f>
        <v>7.9651658881044099E-2</v>
      </c>
      <c r="J47" s="60">
        <f>(AVERAGEIFS('city centre offline'!$L$2:$L$2047,'city centre offline'!$A$2:$A$2047,$A47,'city centre offline'!$B$2:$B$2047,J$4)*AVERAGEIFS('all sales summary'!$I$2:$I$2047,'all sales summary'!$A$2:$A$2047,$A47,'all sales summary'!$B$2:$B$2047,J$4))/((AVERAGEIFS('overall city offline'!$L$2:$L$2047,'overall city offline'!$A$2:$A$2047,$A47,'overall city offline'!$B$2:$B$2047,J$4)*(1-AVERAGEIFS('all sales summary'!$I$2:$I$2047,'all sales summary'!$A$2:$A$2047,$A47,'all sales summary'!$B$2:$B$2047,J$4)))+(AVERAGEIFS('city centre offline'!$L$2:$L$2047,'city centre offline'!$A$2:$A$2047,$A47,'city centre offline'!$B$2:$B$2047,J$4)*AVERAGEIFS('all sales summary'!$I$2:$I$2047,'all sales summary'!$A$2:$A$2047,$A47,'all sales summary'!$B$2:$B$2047,J$4)))</f>
        <v>8.3938329084496541E-2</v>
      </c>
      <c r="K47" s="60">
        <f>(AVERAGEIFS('city centre offline'!$L$2:$L$2047,'city centre offline'!$A$2:$A$2047,$A47,'city centre offline'!$B$2:$B$2047,K$4)*AVERAGEIFS('all sales summary'!$I$2:$I$2047,'all sales summary'!$A$2:$A$2047,$A47,'all sales summary'!$B$2:$B$2047,K$4))/((AVERAGEIFS('overall city offline'!$L$2:$L$2047,'overall city offline'!$A$2:$A$2047,$A47,'overall city offline'!$B$2:$B$2047,K$4)*(1-AVERAGEIFS('all sales summary'!$I$2:$I$2047,'all sales summary'!$A$2:$A$2047,$A47,'all sales summary'!$B$2:$B$2047,K$4)))+(AVERAGEIFS('city centre offline'!$L$2:$L$2047,'city centre offline'!$A$2:$A$2047,$A47,'city centre offline'!$B$2:$B$2047,K$4)*AVERAGEIFS('all sales summary'!$I$2:$I$2047,'all sales summary'!$A$2:$A$2047,$A47,'all sales summary'!$B$2:$B$2047,K$4)))</f>
        <v>0.10706485305350176</v>
      </c>
      <c r="L47" s="60">
        <f>(AVERAGEIFS('city centre offline'!$L$2:$L$2047,'city centre offline'!$A$2:$A$2047,$A47,'city centre offline'!$B$2:$B$2047,L$4)*AVERAGEIFS('all sales summary'!$I$2:$I$2047,'all sales summary'!$A$2:$A$2047,$A47,'all sales summary'!$B$2:$B$2047,L$4))/((AVERAGEIFS('overall city offline'!$L$2:$L$2047,'overall city offline'!$A$2:$A$2047,$A47,'overall city offline'!$B$2:$B$2047,L$4)*(1-AVERAGEIFS('all sales summary'!$I$2:$I$2047,'all sales summary'!$A$2:$A$2047,$A47,'all sales summary'!$B$2:$B$2047,L$4)))+(AVERAGEIFS('city centre offline'!$L$2:$L$2047,'city centre offline'!$A$2:$A$2047,$A47,'city centre offline'!$B$2:$B$2047,L$4)*AVERAGEIFS('all sales summary'!$I$2:$I$2047,'all sales summary'!$A$2:$A$2047,$A47,'all sales summary'!$B$2:$B$2047,L$4)))</f>
        <v>0.10655682735979011</v>
      </c>
      <c r="M47" s="60">
        <f>(AVERAGEIFS('city centre offline'!$L$2:$L$2047,'city centre offline'!$A$2:$A$2047,$A47,'city centre offline'!$B$2:$B$2047,M$4)*AVERAGEIFS('all sales summary'!$I$2:$I$2047,'all sales summary'!$A$2:$A$2047,$A47,'all sales summary'!$B$2:$B$2047,M$4))/((AVERAGEIFS('overall city offline'!$L$2:$L$2047,'overall city offline'!$A$2:$A$2047,$A47,'overall city offline'!$B$2:$B$2047,M$4)*(1-AVERAGEIFS('all sales summary'!$I$2:$I$2047,'all sales summary'!$A$2:$A$2047,$A47,'all sales summary'!$B$2:$B$2047,M$4)))+(AVERAGEIFS('city centre offline'!$L$2:$L$2047,'city centre offline'!$A$2:$A$2047,$A47,'city centre offline'!$B$2:$B$2047,M$4)*AVERAGEIFS('all sales summary'!$I$2:$I$2047,'all sales summary'!$A$2:$A$2047,$A47,'all sales summary'!$B$2:$B$2047,M$4)))</f>
        <v>9.133747502744885E-2</v>
      </c>
      <c r="N47" s="60">
        <f>(AVERAGEIFS('city centre offline'!$L$2:$L$2047,'city centre offline'!$A$2:$A$2047,$A47,'city centre offline'!$B$2:$B$2047,N$4)*AVERAGEIFS('all sales summary'!$I$2:$I$2047,'all sales summary'!$A$2:$A$2047,$A47,'all sales summary'!$B$2:$B$2047,N$4))/((AVERAGEIFS('overall city offline'!$L$2:$L$2047,'overall city offline'!$A$2:$A$2047,$A47,'overall city offline'!$B$2:$B$2047,N$4)*(1-AVERAGEIFS('all sales summary'!$I$2:$I$2047,'all sales summary'!$A$2:$A$2047,$A47,'all sales summary'!$B$2:$B$2047,N$4)))+(AVERAGEIFS('city centre offline'!$L$2:$L$2047,'city centre offline'!$A$2:$A$2047,$A47,'city centre offline'!$B$2:$B$2047,N$4)*AVERAGEIFS('all sales summary'!$I$2:$I$2047,'all sales summary'!$A$2:$A$2047,$A47,'all sales summary'!$B$2:$B$2047,N$4)))</f>
        <v>0.10543426070521</v>
      </c>
      <c r="O47" s="60">
        <f>(AVERAGEIFS('city centre offline'!$L$2:$L$2047,'city centre offline'!$A$2:$A$2047,$A47,'city centre offline'!$B$2:$B$2047,O$4)*AVERAGEIFS('all sales summary'!$I$2:$I$2047,'all sales summary'!$A$2:$A$2047,$A47,'all sales summary'!$B$2:$B$2047,O$4))/((AVERAGEIFS('overall city offline'!$L$2:$L$2047,'overall city offline'!$A$2:$A$2047,$A47,'overall city offline'!$B$2:$B$2047,O$4)*(1-AVERAGEIFS('all sales summary'!$I$2:$I$2047,'all sales summary'!$A$2:$A$2047,$A47,'all sales summary'!$B$2:$B$2047,O$4)))+(AVERAGEIFS('city centre offline'!$L$2:$L$2047,'city centre offline'!$A$2:$A$2047,$A47,'city centre offline'!$B$2:$B$2047,O$4)*AVERAGEIFS('all sales summary'!$I$2:$I$2047,'all sales summary'!$A$2:$A$2047,$A47,'all sales summary'!$B$2:$B$2047,O$4)))</f>
        <v>0.11135669823963841</v>
      </c>
      <c r="P47" s="60">
        <f>(AVERAGEIFS('city centre offline'!$L$2:$L$2047,'city centre offline'!$A$2:$A$2047,$A47,'city centre offline'!$B$2:$B$2047,P$4)*AVERAGEIFS('all sales summary'!$I$2:$I$2047,'all sales summary'!$A$2:$A$2047,$A47,'all sales summary'!$B$2:$B$2047,P$4))/((AVERAGEIFS('overall city offline'!$L$2:$L$2047,'overall city offline'!$A$2:$A$2047,$A47,'overall city offline'!$B$2:$B$2047,P$4)*(1-AVERAGEIFS('all sales summary'!$I$2:$I$2047,'all sales summary'!$A$2:$A$2047,$A47,'all sales summary'!$B$2:$B$2047,P$4)))+(AVERAGEIFS('city centre offline'!$L$2:$L$2047,'city centre offline'!$A$2:$A$2047,$A47,'city centre offline'!$B$2:$B$2047,P$4)*AVERAGEIFS('all sales summary'!$I$2:$I$2047,'all sales summary'!$A$2:$A$2047,$A47,'all sales summary'!$B$2:$B$2047,P$4)))</f>
        <v>8.205978514772122E-2</v>
      </c>
      <c r="Q47" s="60">
        <f>(AVERAGEIFS('city centre offline'!$L$2:$L$2047,'city centre offline'!$A$2:$A$2047,$A47,'city centre offline'!$B$2:$B$2047,Q$4)*AVERAGEIFS('all sales summary'!$I$2:$I$2047,'all sales summary'!$A$2:$A$2047,$A47,'all sales summary'!$B$2:$B$2047,Q$4))/((AVERAGEIFS('overall city offline'!$L$2:$L$2047,'overall city offline'!$A$2:$A$2047,$A47,'overall city offline'!$B$2:$B$2047,Q$4)*(1-AVERAGEIFS('all sales summary'!$I$2:$I$2047,'all sales summary'!$A$2:$A$2047,$A47,'all sales summary'!$B$2:$B$2047,Q$4)))+(AVERAGEIFS('city centre offline'!$L$2:$L$2047,'city centre offline'!$A$2:$A$2047,$A47,'city centre offline'!$B$2:$B$2047,Q$4)*AVERAGEIFS('all sales summary'!$I$2:$I$2047,'all sales summary'!$A$2:$A$2047,$A47,'all sales summary'!$B$2:$B$2047,Q$4)))</f>
        <v>5.328237613501989E-2</v>
      </c>
      <c r="R47" s="60">
        <f>(AVERAGEIFS('city centre offline'!$L$2:$L$2047,'city centre offline'!$A$2:$A$2047,$A47,'city centre offline'!$B$2:$B$2047,R$4)*AVERAGEIFS('all sales summary'!$I$2:$I$2047,'all sales summary'!$A$2:$A$2047,$A47,'all sales summary'!$B$2:$B$2047,R$4))/((AVERAGEIFS('overall city offline'!$L$2:$L$2047,'overall city offline'!$A$2:$A$2047,$A47,'overall city offline'!$B$2:$B$2047,R$4)*(1-AVERAGEIFS('all sales summary'!$I$2:$I$2047,'all sales summary'!$A$2:$A$2047,$A47,'all sales summary'!$B$2:$B$2047,R$4)))+(AVERAGEIFS('city centre offline'!$L$2:$L$2047,'city centre offline'!$A$2:$A$2047,$A47,'city centre offline'!$B$2:$B$2047,R$4)*AVERAGEIFS('all sales summary'!$I$2:$I$2047,'all sales summary'!$A$2:$A$2047,$A47,'all sales summary'!$B$2:$B$2047,R$4)))</f>
        <v>5.2591748403831087E-2</v>
      </c>
      <c r="S47" s="60">
        <f>(AVERAGEIFS('city centre offline'!$L$2:$L$2047,'city centre offline'!$A$2:$A$2047,$A47,'city centre offline'!$B$2:$B$2047,S$4)*AVERAGEIFS('all sales summary'!$I$2:$I$2047,'all sales summary'!$A$2:$A$2047,$A47,'all sales summary'!$B$2:$B$2047,S$4))/((AVERAGEIFS('overall city offline'!$L$2:$L$2047,'overall city offline'!$A$2:$A$2047,$A47,'overall city offline'!$B$2:$B$2047,S$4)*(1-AVERAGEIFS('all sales summary'!$I$2:$I$2047,'all sales summary'!$A$2:$A$2047,$A47,'all sales summary'!$B$2:$B$2047,S$4)))+(AVERAGEIFS('city centre offline'!$L$2:$L$2047,'city centre offline'!$A$2:$A$2047,$A47,'city centre offline'!$B$2:$B$2047,S$4)*AVERAGEIFS('all sales summary'!$I$2:$I$2047,'all sales summary'!$A$2:$A$2047,$A47,'all sales summary'!$B$2:$B$2047,S$4)))</f>
        <v>5.9072805524677544E-2</v>
      </c>
      <c r="T47" s="60">
        <f>(AVERAGEIFS('city centre offline'!$L$2:$L$2047,'city centre offline'!$A$2:$A$2047,$A47,'city centre offline'!$B$2:$B$2047,T$4)*AVERAGEIFS('all sales summary'!$I$2:$I$2047,'all sales summary'!$A$2:$A$2047,$A47,'all sales summary'!$B$2:$B$2047,T$4))/((AVERAGEIFS('overall city offline'!$L$2:$L$2047,'overall city offline'!$A$2:$A$2047,$A47,'overall city offline'!$B$2:$B$2047,T$4)*(1-AVERAGEIFS('all sales summary'!$I$2:$I$2047,'all sales summary'!$A$2:$A$2047,$A47,'all sales summary'!$B$2:$B$2047,T$4)))+(AVERAGEIFS('city centre offline'!$L$2:$L$2047,'city centre offline'!$A$2:$A$2047,$A47,'city centre offline'!$B$2:$B$2047,T$4)*AVERAGEIFS('all sales summary'!$I$2:$I$2047,'all sales summary'!$A$2:$A$2047,$A47,'all sales summary'!$B$2:$B$2047,T$4)))</f>
        <v>6.6693647368246858E-2</v>
      </c>
      <c r="U47" s="60">
        <f>(AVERAGEIFS('city centre offline'!$L$2:$L$2047,'city centre offline'!$A$2:$A$2047,$A47,'city centre offline'!$B$2:$B$2047,U$4)*AVERAGEIFS('all sales summary'!$I$2:$I$2047,'all sales summary'!$A$2:$A$2047,$A47,'all sales summary'!$B$2:$B$2047,U$4))/((AVERAGEIFS('overall city offline'!$L$2:$L$2047,'overall city offline'!$A$2:$A$2047,$A47,'overall city offline'!$B$2:$B$2047,U$4)*(1-AVERAGEIFS('all sales summary'!$I$2:$I$2047,'all sales summary'!$A$2:$A$2047,$A47,'all sales summary'!$B$2:$B$2047,U$4)))+(AVERAGEIFS('city centre offline'!$L$2:$L$2047,'city centre offline'!$A$2:$A$2047,$A47,'city centre offline'!$B$2:$B$2047,U$4)*AVERAGEIFS('all sales summary'!$I$2:$I$2047,'all sales summary'!$A$2:$A$2047,$A47,'all sales summary'!$B$2:$B$2047,U$4)))</f>
        <v>7.4032324573621119E-2</v>
      </c>
      <c r="V47" s="60">
        <f>(AVERAGEIFS('city centre offline'!$L$2:$L$2047,'city centre offline'!$A$2:$A$2047,$A47,'city centre offline'!$B$2:$B$2047,V$4)*AVERAGEIFS('all sales summary'!$I$2:$I$2047,'all sales summary'!$A$2:$A$2047,$A47,'all sales summary'!$B$2:$B$2047,V$4))/((AVERAGEIFS('overall city offline'!$L$2:$L$2047,'overall city offline'!$A$2:$A$2047,$A47,'overall city offline'!$B$2:$B$2047,V$4)*(1-AVERAGEIFS('all sales summary'!$I$2:$I$2047,'all sales summary'!$A$2:$A$2047,$A47,'all sales summary'!$B$2:$B$2047,V$4)))+(AVERAGEIFS('city centre offline'!$L$2:$L$2047,'city centre offline'!$A$2:$A$2047,$A47,'city centre offline'!$B$2:$B$2047,V$4)*AVERAGEIFS('all sales summary'!$I$2:$I$2047,'all sales summary'!$A$2:$A$2047,$A47,'all sales summary'!$B$2:$B$2047,V$4)))</f>
        <v>7.6561273269585825E-2</v>
      </c>
      <c r="W47" s="60">
        <f>(AVERAGEIFS('city centre offline'!$L$2:$L$2047,'city centre offline'!$A$2:$A$2047,$A47,'city centre offline'!$B$2:$B$2047,W$4)*AVERAGEIFS('all sales summary'!$I$2:$I$2047,'all sales summary'!$A$2:$A$2047,$A47,'all sales summary'!$B$2:$B$2047,W$4))/((AVERAGEIFS('overall city offline'!$L$2:$L$2047,'overall city offline'!$A$2:$A$2047,$A47,'overall city offline'!$B$2:$B$2047,W$4)*(1-AVERAGEIFS('all sales summary'!$I$2:$I$2047,'all sales summary'!$A$2:$A$2047,$A47,'all sales summary'!$B$2:$B$2047,W$4)))+(AVERAGEIFS('city centre offline'!$L$2:$L$2047,'city centre offline'!$A$2:$A$2047,$A47,'city centre offline'!$B$2:$B$2047,W$4)*AVERAGEIFS('all sales summary'!$I$2:$I$2047,'all sales summary'!$A$2:$A$2047,$A47,'all sales summary'!$B$2:$B$2047,W$4)))</f>
        <v>9.458783507097486E-2</v>
      </c>
      <c r="X47" s="60">
        <f>(AVERAGEIFS('city centre offline'!$L$2:$L$2047,'city centre offline'!$A$2:$A$2047,$A47,'city centre offline'!$B$2:$B$2047,X$4)*AVERAGEIFS('all sales summary'!$I$2:$I$2047,'all sales summary'!$A$2:$A$2047,$A47,'all sales summary'!$B$2:$B$2047,X$4))/((AVERAGEIFS('overall city offline'!$L$2:$L$2047,'overall city offline'!$A$2:$A$2047,$A47,'overall city offline'!$B$2:$B$2047,X$4)*(1-AVERAGEIFS('all sales summary'!$I$2:$I$2047,'all sales summary'!$A$2:$A$2047,$A47,'all sales summary'!$B$2:$B$2047,X$4)))+(AVERAGEIFS('city centre offline'!$L$2:$L$2047,'city centre offline'!$A$2:$A$2047,$A47,'city centre offline'!$B$2:$B$2047,X$4)*AVERAGEIFS('all sales summary'!$I$2:$I$2047,'all sales summary'!$A$2:$A$2047,$A47,'all sales summary'!$B$2:$B$2047,X$4)))</f>
        <v>8.6072817903763407E-2</v>
      </c>
      <c r="Y47" s="60">
        <f>(AVERAGEIFS('city centre offline'!$L$2:$L$2047,'city centre offline'!$A$2:$A$2047,$A47,'city centre offline'!$B$2:$B$2047,Y$4)*AVERAGEIFS('all sales summary'!$I$2:$I$2047,'all sales summary'!$A$2:$A$2047,$A47,'all sales summary'!$B$2:$B$2047,Y$4))/((AVERAGEIFS('overall city offline'!$L$2:$L$2047,'overall city offline'!$A$2:$A$2047,$A47,'overall city offline'!$B$2:$B$2047,Y$4)*(1-AVERAGEIFS('all sales summary'!$I$2:$I$2047,'all sales summary'!$A$2:$A$2047,$A47,'all sales summary'!$B$2:$B$2047,Y$4)))+(AVERAGEIFS('city centre offline'!$L$2:$L$2047,'city centre offline'!$A$2:$A$2047,$A47,'city centre offline'!$B$2:$B$2047,Y$4)*AVERAGEIFS('all sales summary'!$I$2:$I$2047,'all sales summary'!$A$2:$A$2047,$A47,'all sales summary'!$B$2:$B$2047,Y$4)))</f>
        <v>7.0201753888625207E-2</v>
      </c>
      <c r="Z47" s="60">
        <f>(AVERAGEIFS('city centre offline'!$L$2:$L$2047,'city centre offline'!$A$2:$A$2047,$A47,'city centre offline'!$B$2:$B$2047,Z$4)*AVERAGEIFS('all sales summary'!$I$2:$I$2047,'all sales summary'!$A$2:$A$2047,$A47,'all sales summary'!$B$2:$B$2047,Z$4))/((AVERAGEIFS('overall city offline'!$L$2:$L$2047,'overall city offline'!$A$2:$A$2047,$A47,'overall city offline'!$B$2:$B$2047,Z$4)*(1-AVERAGEIFS('all sales summary'!$I$2:$I$2047,'all sales summary'!$A$2:$A$2047,$A47,'all sales summary'!$B$2:$B$2047,Z$4)))+(AVERAGEIFS('city centre offline'!$L$2:$L$2047,'city centre offline'!$A$2:$A$2047,$A47,'city centre offline'!$B$2:$B$2047,Z$4)*AVERAGEIFS('all sales summary'!$I$2:$I$2047,'all sales summary'!$A$2:$A$2047,$A47,'all sales summary'!$B$2:$B$2047,Z$4)))</f>
        <v>6.2382617208413926E-2</v>
      </c>
      <c r="AA47" s="60">
        <f>(AVERAGEIFS('city centre offline'!$L$2:$L$2047,'city centre offline'!$A$2:$A$2047,$A47,'city centre offline'!$B$2:$B$2047,AA$4)*AVERAGEIFS('all sales summary'!$I$2:$I$2047,'all sales summary'!$A$2:$A$2047,$A47,'all sales summary'!$B$2:$B$2047,AA$4))/((AVERAGEIFS('overall city offline'!$L$2:$L$2047,'overall city offline'!$A$2:$A$2047,$A47,'overall city offline'!$B$2:$B$2047,AA$4)*(1-AVERAGEIFS('all sales summary'!$I$2:$I$2047,'all sales summary'!$A$2:$A$2047,$A47,'all sales summary'!$B$2:$B$2047,AA$4)))+(AVERAGEIFS('city centre offline'!$L$2:$L$2047,'city centre offline'!$A$2:$A$2047,$A47,'city centre offline'!$B$2:$B$2047,AA$4)*AVERAGEIFS('all sales summary'!$I$2:$I$2047,'all sales summary'!$A$2:$A$2047,$A47,'all sales summary'!$B$2:$B$2047,AA$4)))</f>
        <v>6.6203566506474562E-2</v>
      </c>
      <c r="AB47" s="60">
        <f>(AVERAGEIFS('city centre offline'!$L$2:$L$2047,'city centre offline'!$A$2:$A$2047,$A47,'city centre offline'!$B$2:$B$2047,AB$4)*AVERAGEIFS('all sales summary'!$I$2:$I$2047,'all sales summary'!$A$2:$A$2047,$A47,'all sales summary'!$B$2:$B$2047,AB$4))/((AVERAGEIFS('overall city offline'!$L$2:$L$2047,'overall city offline'!$A$2:$A$2047,$A47,'overall city offline'!$B$2:$B$2047,AB$4)*(1-AVERAGEIFS('all sales summary'!$I$2:$I$2047,'all sales summary'!$A$2:$A$2047,$A47,'all sales summary'!$B$2:$B$2047,AB$4)))+(AVERAGEIFS('city centre offline'!$L$2:$L$2047,'city centre offline'!$A$2:$A$2047,$A47,'city centre offline'!$B$2:$B$2047,AB$4)*AVERAGEIFS('all sales summary'!$I$2:$I$2047,'all sales summary'!$A$2:$A$2047,$A47,'all sales summary'!$B$2:$B$2047,AB$4)))</f>
        <v>6.7082955578157591E-2</v>
      </c>
      <c r="AC47" s="60">
        <f>(AVERAGEIFS('city centre offline'!$L$2:$L$2047,'city centre offline'!$A$2:$A$2047,$A47,'city centre offline'!$B$2:$B$2047,AC$4)*AVERAGEIFS('all sales summary'!$I$2:$I$2047,'all sales summary'!$A$2:$A$2047,$A47,'all sales summary'!$B$2:$B$2047,AC$4))/((AVERAGEIFS('overall city offline'!$L$2:$L$2047,'overall city offline'!$A$2:$A$2047,$A47,'overall city offline'!$B$2:$B$2047,AC$4)*(1-AVERAGEIFS('all sales summary'!$I$2:$I$2047,'all sales summary'!$A$2:$A$2047,$A47,'all sales summary'!$B$2:$B$2047,AC$4)))+(AVERAGEIFS('city centre offline'!$L$2:$L$2047,'city centre offline'!$A$2:$A$2047,$A47,'city centre offline'!$B$2:$B$2047,AC$4)*AVERAGEIFS('all sales summary'!$I$2:$I$2047,'all sales summary'!$A$2:$A$2047,$A47,'all sales summary'!$B$2:$B$2047,AC$4)))</f>
        <v>8.3871699190517054E-2</v>
      </c>
      <c r="AD47" s="60">
        <f>(AVERAGEIFS('city centre offline'!$L$2:$L$2047,'city centre offline'!$A$2:$A$2047,$A47,'city centre offline'!$B$2:$B$2047,AD$4)*AVERAGEIFS('all sales summary'!$I$2:$I$2047,'all sales summary'!$A$2:$A$2047,$A47,'all sales summary'!$B$2:$B$2047,AD$4))/((AVERAGEIFS('overall city offline'!$L$2:$L$2047,'overall city offline'!$A$2:$A$2047,$A47,'overall city offline'!$B$2:$B$2047,AD$4)*(1-AVERAGEIFS('all sales summary'!$I$2:$I$2047,'all sales summary'!$A$2:$A$2047,$A47,'all sales summary'!$B$2:$B$2047,AD$4)))+(AVERAGEIFS('city centre offline'!$L$2:$L$2047,'city centre offline'!$A$2:$A$2047,$A47,'city centre offline'!$B$2:$B$2047,AD$4)*AVERAGEIFS('all sales summary'!$I$2:$I$2047,'all sales summary'!$A$2:$A$2047,$A47,'all sales summary'!$B$2:$B$2047,AD$4)))</f>
        <v>9.8578624555402963E-2</v>
      </c>
      <c r="AE47" s="60">
        <f>(AVERAGEIFS('city centre offline'!$L$2:$L$2047,'city centre offline'!$A$2:$A$2047,$A47,'city centre offline'!$B$2:$B$2047,AE$4)*AVERAGEIFS('all sales summary'!$I$2:$I$2047,'all sales summary'!$A$2:$A$2047,$A47,'all sales summary'!$B$2:$B$2047,AE$4))/((AVERAGEIFS('overall city offline'!$L$2:$L$2047,'overall city offline'!$A$2:$A$2047,$A47,'overall city offline'!$B$2:$B$2047,AE$4)*(1-AVERAGEIFS('all sales summary'!$I$2:$I$2047,'all sales summary'!$A$2:$A$2047,$A47,'all sales summary'!$B$2:$B$2047,AE$4)))+(AVERAGEIFS('city centre offline'!$L$2:$L$2047,'city centre offline'!$A$2:$A$2047,$A47,'city centre offline'!$B$2:$B$2047,AE$4)*AVERAGEIFS('all sales summary'!$I$2:$I$2047,'all sales summary'!$A$2:$A$2047,$A47,'all sales summary'!$B$2:$B$2047,AE$4)))</f>
        <v>0.10169206829030399</v>
      </c>
      <c r="AF47" s="60">
        <f>(AVERAGEIFS('city centre offline'!$L$2:$L$2047,'city centre offline'!$A$2:$A$2047,$A47,'city centre offline'!$B$2:$B$2047,AF$4)*AVERAGEIFS('all sales summary'!$I$2:$I$2047,'all sales summary'!$A$2:$A$2047,$A47,'all sales summary'!$B$2:$B$2047,AF$4))/((AVERAGEIFS('overall city offline'!$L$2:$L$2047,'overall city offline'!$A$2:$A$2047,$A47,'overall city offline'!$B$2:$B$2047,AF$4)*(1-AVERAGEIFS('all sales summary'!$I$2:$I$2047,'all sales summary'!$A$2:$A$2047,$A47,'all sales summary'!$B$2:$B$2047,AF$4)))+(AVERAGEIFS('city centre offline'!$L$2:$L$2047,'city centre offline'!$A$2:$A$2047,$A47,'city centre offline'!$B$2:$B$2047,AF$4)*AVERAGEIFS('all sales summary'!$I$2:$I$2047,'all sales summary'!$A$2:$A$2047,$A47,'all sales summary'!$B$2:$B$2047,AF$4)))</f>
        <v>7.9100061782598652E-2</v>
      </c>
      <c r="AG47" s="60">
        <f>(AVERAGEIFS('city centre offline'!$L$2:$L$2047,'city centre offline'!$A$2:$A$2047,$A47,'city centre offline'!$B$2:$B$2047,AG$4)*AVERAGEIFS('all sales summary'!$I$2:$I$2047,'all sales summary'!$A$2:$A$2047,$A47,'all sales summary'!$B$2:$B$2047,AG$4))/((AVERAGEIFS('overall city offline'!$L$2:$L$2047,'overall city offline'!$A$2:$A$2047,$A47,'overall city offline'!$B$2:$B$2047,AG$4)*(1-AVERAGEIFS('all sales summary'!$I$2:$I$2047,'all sales summary'!$A$2:$A$2047,$A47,'all sales summary'!$B$2:$B$2047,AG$4)))+(AVERAGEIFS('city centre offline'!$L$2:$L$2047,'city centre offline'!$A$2:$A$2047,$A47,'city centre offline'!$B$2:$B$2047,AG$4)*AVERAGEIFS('all sales summary'!$I$2:$I$2047,'all sales summary'!$A$2:$A$2047,$A47,'all sales summary'!$B$2:$B$2047,AG$4)))</f>
        <v>8.5252504063889442E-2</v>
      </c>
      <c r="AH47" s="60">
        <f>(AVERAGEIFS('city centre offline'!$L$2:$L$2047,'city centre offline'!$A$2:$A$2047,$A47,'city centre offline'!$B$2:$B$2047,AH$4)*AVERAGEIFS('all sales summary'!$I$2:$I$2047,'all sales summary'!$A$2:$A$2047,$A47,'all sales summary'!$B$2:$B$2047,AH$4))/((AVERAGEIFS('overall city offline'!$L$2:$L$2047,'overall city offline'!$A$2:$A$2047,$A47,'overall city offline'!$B$2:$B$2047,AH$4)*(1-AVERAGEIFS('all sales summary'!$I$2:$I$2047,'all sales summary'!$A$2:$A$2047,$A47,'all sales summary'!$B$2:$B$2047,AH$4)))+(AVERAGEIFS('city centre offline'!$L$2:$L$2047,'city centre offline'!$A$2:$A$2047,$A47,'city centre offline'!$B$2:$B$2047,AH$4)*AVERAGEIFS('all sales summary'!$I$2:$I$2047,'all sales summary'!$A$2:$A$2047,$A47,'all sales summary'!$B$2:$B$2047,AH$4)))</f>
        <v>8.9483889705463601E-2</v>
      </c>
    </row>
    <row r="48" spans="1:34" x14ac:dyDescent="0.3">
      <c r="A48" t="s">
        <v>50</v>
      </c>
      <c r="B48" s="60">
        <f>(AVERAGEIFS('city centre offline'!$L$2:$L$2047,'city centre offline'!$A$2:$A$2047,$A48,'city centre offline'!$B$2:$B$2047,B$4)*AVERAGEIFS('all sales summary'!$I$2:$I$2047,'all sales summary'!$A$2:$A$2047,$A48,'all sales summary'!$B$2:$B$2047,B$4))/((AVERAGEIFS('overall city offline'!$L$2:$L$2047,'overall city offline'!$A$2:$A$2047,$A48,'overall city offline'!$B$2:$B$2047,B$4)*(1-AVERAGEIFS('all sales summary'!$I$2:$I$2047,'all sales summary'!$A$2:$A$2047,$A48,'all sales summary'!$B$2:$B$2047,B$4)))+(AVERAGEIFS('city centre offline'!$L$2:$L$2047,'city centre offline'!$A$2:$A$2047,$A48,'city centre offline'!$B$2:$B$2047,B$4)*AVERAGEIFS('all sales summary'!$I$2:$I$2047,'all sales summary'!$A$2:$A$2047,$A48,'all sales summary'!$B$2:$B$2047,B$4)))</f>
        <v>0.13279624299424078</v>
      </c>
      <c r="C48" s="60">
        <f>(AVERAGEIFS('city centre offline'!$L$2:$L$2047,'city centre offline'!$A$2:$A$2047,$A48,'city centre offline'!$B$2:$B$2047,C$4)*AVERAGEIFS('all sales summary'!$I$2:$I$2047,'all sales summary'!$A$2:$A$2047,$A48,'all sales summary'!$B$2:$B$2047,C$4))/((AVERAGEIFS('overall city offline'!$L$2:$L$2047,'overall city offline'!$A$2:$A$2047,$A48,'overall city offline'!$B$2:$B$2047,C$4)*(1-AVERAGEIFS('all sales summary'!$I$2:$I$2047,'all sales summary'!$A$2:$A$2047,$A48,'all sales summary'!$B$2:$B$2047,C$4)))+(AVERAGEIFS('city centre offline'!$L$2:$L$2047,'city centre offline'!$A$2:$A$2047,$A48,'city centre offline'!$B$2:$B$2047,C$4)*AVERAGEIFS('all sales summary'!$I$2:$I$2047,'all sales summary'!$A$2:$A$2047,$A48,'all sales summary'!$B$2:$B$2047,C$4)))</f>
        <v>0.13700579260899926</v>
      </c>
      <c r="D48" s="60">
        <f>(AVERAGEIFS('city centre offline'!$L$2:$L$2047,'city centre offline'!$A$2:$A$2047,$A48,'city centre offline'!$B$2:$B$2047,D$4)*AVERAGEIFS('all sales summary'!$I$2:$I$2047,'all sales summary'!$A$2:$A$2047,$A48,'all sales summary'!$B$2:$B$2047,D$4))/((AVERAGEIFS('overall city offline'!$L$2:$L$2047,'overall city offline'!$A$2:$A$2047,$A48,'overall city offline'!$B$2:$B$2047,D$4)*(1-AVERAGEIFS('all sales summary'!$I$2:$I$2047,'all sales summary'!$A$2:$A$2047,$A48,'all sales summary'!$B$2:$B$2047,D$4)))+(AVERAGEIFS('city centre offline'!$L$2:$L$2047,'city centre offline'!$A$2:$A$2047,$A48,'city centre offline'!$B$2:$B$2047,D$4)*AVERAGEIFS('all sales summary'!$I$2:$I$2047,'all sales summary'!$A$2:$A$2047,$A48,'all sales summary'!$B$2:$B$2047,D$4)))</f>
        <v>0.136024436495747</v>
      </c>
      <c r="E48" s="60">
        <f>(AVERAGEIFS('city centre offline'!$L$2:$L$2047,'city centre offline'!$A$2:$A$2047,$A48,'city centre offline'!$B$2:$B$2047,E$4)*AVERAGEIFS('all sales summary'!$I$2:$I$2047,'all sales summary'!$A$2:$A$2047,$A48,'all sales summary'!$B$2:$B$2047,E$4))/((AVERAGEIFS('overall city offline'!$L$2:$L$2047,'overall city offline'!$A$2:$A$2047,$A48,'overall city offline'!$B$2:$B$2047,E$4)*(1-AVERAGEIFS('all sales summary'!$I$2:$I$2047,'all sales summary'!$A$2:$A$2047,$A48,'all sales summary'!$B$2:$B$2047,E$4)))+(AVERAGEIFS('city centre offline'!$L$2:$L$2047,'city centre offline'!$A$2:$A$2047,$A48,'city centre offline'!$B$2:$B$2047,E$4)*AVERAGEIFS('all sales summary'!$I$2:$I$2047,'all sales summary'!$A$2:$A$2047,$A48,'all sales summary'!$B$2:$B$2047,E$4)))</f>
        <v>0.1343781255993837</v>
      </c>
      <c r="F48" s="60">
        <f>(AVERAGEIFS('city centre offline'!$L$2:$L$2047,'city centre offline'!$A$2:$A$2047,$A48,'city centre offline'!$B$2:$B$2047,F$4)*AVERAGEIFS('all sales summary'!$I$2:$I$2047,'all sales summary'!$A$2:$A$2047,$A48,'all sales summary'!$B$2:$B$2047,F$4))/((AVERAGEIFS('overall city offline'!$L$2:$L$2047,'overall city offline'!$A$2:$A$2047,$A48,'overall city offline'!$B$2:$B$2047,F$4)*(1-AVERAGEIFS('all sales summary'!$I$2:$I$2047,'all sales summary'!$A$2:$A$2047,$A48,'all sales summary'!$B$2:$B$2047,F$4)))+(AVERAGEIFS('city centre offline'!$L$2:$L$2047,'city centre offline'!$A$2:$A$2047,$A48,'city centre offline'!$B$2:$B$2047,F$4)*AVERAGEIFS('all sales summary'!$I$2:$I$2047,'all sales summary'!$A$2:$A$2047,$A48,'all sales summary'!$B$2:$B$2047,F$4)))</f>
        <v>0.13643866074971481</v>
      </c>
      <c r="G48" s="60">
        <f>(AVERAGEIFS('city centre offline'!$L$2:$L$2047,'city centre offline'!$A$2:$A$2047,$A48,'city centre offline'!$B$2:$B$2047,G$4)*AVERAGEIFS('all sales summary'!$I$2:$I$2047,'all sales summary'!$A$2:$A$2047,$A48,'all sales summary'!$B$2:$B$2047,G$4))/((AVERAGEIFS('overall city offline'!$L$2:$L$2047,'overall city offline'!$A$2:$A$2047,$A48,'overall city offline'!$B$2:$B$2047,G$4)*(1-AVERAGEIFS('all sales summary'!$I$2:$I$2047,'all sales summary'!$A$2:$A$2047,$A48,'all sales summary'!$B$2:$B$2047,G$4)))+(AVERAGEIFS('city centre offline'!$L$2:$L$2047,'city centre offline'!$A$2:$A$2047,$A48,'city centre offline'!$B$2:$B$2047,G$4)*AVERAGEIFS('all sales summary'!$I$2:$I$2047,'all sales summary'!$A$2:$A$2047,$A48,'all sales summary'!$B$2:$B$2047,G$4)))</f>
        <v>0.13507951426446549</v>
      </c>
      <c r="H48" s="60">
        <f>(AVERAGEIFS('city centre offline'!$L$2:$L$2047,'city centre offline'!$A$2:$A$2047,$A48,'city centre offline'!$B$2:$B$2047,H$4)*AVERAGEIFS('all sales summary'!$I$2:$I$2047,'all sales summary'!$A$2:$A$2047,$A48,'all sales summary'!$B$2:$B$2047,H$4))/((AVERAGEIFS('overall city offline'!$L$2:$L$2047,'overall city offline'!$A$2:$A$2047,$A48,'overall city offline'!$B$2:$B$2047,H$4)*(1-AVERAGEIFS('all sales summary'!$I$2:$I$2047,'all sales summary'!$A$2:$A$2047,$A48,'all sales summary'!$B$2:$B$2047,H$4)))+(AVERAGEIFS('city centre offline'!$L$2:$L$2047,'city centre offline'!$A$2:$A$2047,$A48,'city centre offline'!$B$2:$B$2047,H$4)*AVERAGEIFS('all sales summary'!$I$2:$I$2047,'all sales summary'!$A$2:$A$2047,$A48,'all sales summary'!$B$2:$B$2047,H$4)))</f>
        <v>0.13670650454123162</v>
      </c>
      <c r="I48" s="60">
        <f>(AVERAGEIFS('city centre offline'!$L$2:$L$2047,'city centre offline'!$A$2:$A$2047,$A48,'city centre offline'!$B$2:$B$2047,I$4)*AVERAGEIFS('all sales summary'!$I$2:$I$2047,'all sales summary'!$A$2:$A$2047,$A48,'all sales summary'!$B$2:$B$2047,I$4))/((AVERAGEIFS('overall city offline'!$L$2:$L$2047,'overall city offline'!$A$2:$A$2047,$A48,'overall city offline'!$B$2:$B$2047,I$4)*(1-AVERAGEIFS('all sales summary'!$I$2:$I$2047,'all sales summary'!$A$2:$A$2047,$A48,'all sales summary'!$B$2:$B$2047,I$4)))+(AVERAGEIFS('city centre offline'!$L$2:$L$2047,'city centre offline'!$A$2:$A$2047,$A48,'city centre offline'!$B$2:$B$2047,I$4)*AVERAGEIFS('all sales summary'!$I$2:$I$2047,'all sales summary'!$A$2:$A$2047,$A48,'all sales summary'!$B$2:$B$2047,I$4)))</f>
        <v>0.13265197391088107</v>
      </c>
      <c r="J48" s="60">
        <f>(AVERAGEIFS('city centre offline'!$L$2:$L$2047,'city centre offline'!$A$2:$A$2047,$A48,'city centre offline'!$B$2:$B$2047,J$4)*AVERAGEIFS('all sales summary'!$I$2:$I$2047,'all sales summary'!$A$2:$A$2047,$A48,'all sales summary'!$B$2:$B$2047,J$4))/((AVERAGEIFS('overall city offline'!$L$2:$L$2047,'overall city offline'!$A$2:$A$2047,$A48,'overall city offline'!$B$2:$B$2047,J$4)*(1-AVERAGEIFS('all sales summary'!$I$2:$I$2047,'all sales summary'!$A$2:$A$2047,$A48,'all sales summary'!$B$2:$B$2047,J$4)))+(AVERAGEIFS('city centre offline'!$L$2:$L$2047,'city centre offline'!$A$2:$A$2047,$A48,'city centre offline'!$B$2:$B$2047,J$4)*AVERAGEIFS('all sales summary'!$I$2:$I$2047,'all sales summary'!$A$2:$A$2047,$A48,'all sales summary'!$B$2:$B$2047,J$4)))</f>
        <v>0.13117614038876632</v>
      </c>
      <c r="K48" s="60">
        <f>(AVERAGEIFS('city centre offline'!$L$2:$L$2047,'city centre offline'!$A$2:$A$2047,$A48,'city centre offline'!$B$2:$B$2047,K$4)*AVERAGEIFS('all sales summary'!$I$2:$I$2047,'all sales summary'!$A$2:$A$2047,$A48,'all sales summary'!$B$2:$B$2047,K$4))/((AVERAGEIFS('overall city offline'!$L$2:$L$2047,'overall city offline'!$A$2:$A$2047,$A48,'overall city offline'!$B$2:$B$2047,K$4)*(1-AVERAGEIFS('all sales summary'!$I$2:$I$2047,'all sales summary'!$A$2:$A$2047,$A48,'all sales summary'!$B$2:$B$2047,K$4)))+(AVERAGEIFS('city centre offline'!$L$2:$L$2047,'city centre offline'!$A$2:$A$2047,$A48,'city centre offline'!$B$2:$B$2047,K$4)*AVERAGEIFS('all sales summary'!$I$2:$I$2047,'all sales summary'!$A$2:$A$2047,$A48,'all sales summary'!$B$2:$B$2047,K$4)))</f>
        <v>0.13374723549228185</v>
      </c>
      <c r="L48" s="60">
        <f>(AVERAGEIFS('city centre offline'!$L$2:$L$2047,'city centre offline'!$A$2:$A$2047,$A48,'city centre offline'!$B$2:$B$2047,L$4)*AVERAGEIFS('all sales summary'!$I$2:$I$2047,'all sales summary'!$A$2:$A$2047,$A48,'all sales summary'!$B$2:$B$2047,L$4))/((AVERAGEIFS('overall city offline'!$L$2:$L$2047,'overall city offline'!$A$2:$A$2047,$A48,'overall city offline'!$B$2:$B$2047,L$4)*(1-AVERAGEIFS('all sales summary'!$I$2:$I$2047,'all sales summary'!$A$2:$A$2047,$A48,'all sales summary'!$B$2:$B$2047,L$4)))+(AVERAGEIFS('city centre offline'!$L$2:$L$2047,'city centre offline'!$A$2:$A$2047,$A48,'city centre offline'!$B$2:$B$2047,L$4)*AVERAGEIFS('all sales summary'!$I$2:$I$2047,'all sales summary'!$A$2:$A$2047,$A48,'all sales summary'!$B$2:$B$2047,L$4)))</f>
        <v>0.13265900667429326</v>
      </c>
      <c r="M48" s="60">
        <f>(AVERAGEIFS('city centre offline'!$L$2:$L$2047,'city centre offline'!$A$2:$A$2047,$A48,'city centre offline'!$B$2:$B$2047,M$4)*AVERAGEIFS('all sales summary'!$I$2:$I$2047,'all sales summary'!$A$2:$A$2047,$A48,'all sales summary'!$B$2:$B$2047,M$4))/((AVERAGEIFS('overall city offline'!$L$2:$L$2047,'overall city offline'!$A$2:$A$2047,$A48,'overall city offline'!$B$2:$B$2047,M$4)*(1-AVERAGEIFS('all sales summary'!$I$2:$I$2047,'all sales summary'!$A$2:$A$2047,$A48,'all sales summary'!$B$2:$B$2047,M$4)))+(AVERAGEIFS('city centre offline'!$L$2:$L$2047,'city centre offline'!$A$2:$A$2047,$A48,'city centre offline'!$B$2:$B$2047,M$4)*AVERAGEIFS('all sales summary'!$I$2:$I$2047,'all sales summary'!$A$2:$A$2047,$A48,'all sales summary'!$B$2:$B$2047,M$4)))</f>
        <v>0.13613265061324589</v>
      </c>
      <c r="N48" s="60">
        <f>(AVERAGEIFS('city centre offline'!$L$2:$L$2047,'city centre offline'!$A$2:$A$2047,$A48,'city centre offline'!$B$2:$B$2047,N$4)*AVERAGEIFS('all sales summary'!$I$2:$I$2047,'all sales summary'!$A$2:$A$2047,$A48,'all sales summary'!$B$2:$B$2047,N$4))/((AVERAGEIFS('overall city offline'!$L$2:$L$2047,'overall city offline'!$A$2:$A$2047,$A48,'overall city offline'!$B$2:$B$2047,N$4)*(1-AVERAGEIFS('all sales summary'!$I$2:$I$2047,'all sales summary'!$A$2:$A$2047,$A48,'all sales summary'!$B$2:$B$2047,N$4)))+(AVERAGEIFS('city centre offline'!$L$2:$L$2047,'city centre offline'!$A$2:$A$2047,$A48,'city centre offline'!$B$2:$B$2047,N$4)*AVERAGEIFS('all sales summary'!$I$2:$I$2047,'all sales summary'!$A$2:$A$2047,$A48,'all sales summary'!$B$2:$B$2047,N$4)))</f>
        <v>0.13083359576250675</v>
      </c>
      <c r="O48" s="60">
        <f>(AVERAGEIFS('city centre offline'!$L$2:$L$2047,'city centre offline'!$A$2:$A$2047,$A48,'city centre offline'!$B$2:$B$2047,O$4)*AVERAGEIFS('all sales summary'!$I$2:$I$2047,'all sales summary'!$A$2:$A$2047,$A48,'all sales summary'!$B$2:$B$2047,O$4))/((AVERAGEIFS('overall city offline'!$L$2:$L$2047,'overall city offline'!$A$2:$A$2047,$A48,'overall city offline'!$B$2:$B$2047,O$4)*(1-AVERAGEIFS('all sales summary'!$I$2:$I$2047,'all sales summary'!$A$2:$A$2047,$A48,'all sales summary'!$B$2:$B$2047,O$4)))+(AVERAGEIFS('city centre offline'!$L$2:$L$2047,'city centre offline'!$A$2:$A$2047,$A48,'city centre offline'!$B$2:$B$2047,O$4)*AVERAGEIFS('all sales summary'!$I$2:$I$2047,'all sales summary'!$A$2:$A$2047,$A48,'all sales summary'!$B$2:$B$2047,O$4)))</f>
        <v>0.13219742391886063</v>
      </c>
      <c r="P48" s="60">
        <f>(AVERAGEIFS('city centre offline'!$L$2:$L$2047,'city centre offline'!$A$2:$A$2047,$A48,'city centre offline'!$B$2:$B$2047,P$4)*AVERAGEIFS('all sales summary'!$I$2:$I$2047,'all sales summary'!$A$2:$A$2047,$A48,'all sales summary'!$B$2:$B$2047,P$4))/((AVERAGEIFS('overall city offline'!$L$2:$L$2047,'overall city offline'!$A$2:$A$2047,$A48,'overall city offline'!$B$2:$B$2047,P$4)*(1-AVERAGEIFS('all sales summary'!$I$2:$I$2047,'all sales summary'!$A$2:$A$2047,$A48,'all sales summary'!$B$2:$B$2047,P$4)))+(AVERAGEIFS('city centre offline'!$L$2:$L$2047,'city centre offline'!$A$2:$A$2047,$A48,'city centre offline'!$B$2:$B$2047,P$4)*AVERAGEIFS('all sales summary'!$I$2:$I$2047,'all sales summary'!$A$2:$A$2047,$A48,'all sales summary'!$B$2:$B$2047,P$4)))</f>
        <v>0.12847998104714525</v>
      </c>
      <c r="Q48" s="60">
        <f>(AVERAGEIFS('city centre offline'!$L$2:$L$2047,'city centre offline'!$A$2:$A$2047,$A48,'city centre offline'!$B$2:$B$2047,Q$4)*AVERAGEIFS('all sales summary'!$I$2:$I$2047,'all sales summary'!$A$2:$A$2047,$A48,'all sales summary'!$B$2:$B$2047,Q$4))/((AVERAGEIFS('overall city offline'!$L$2:$L$2047,'overall city offline'!$A$2:$A$2047,$A48,'overall city offline'!$B$2:$B$2047,Q$4)*(1-AVERAGEIFS('all sales summary'!$I$2:$I$2047,'all sales summary'!$A$2:$A$2047,$A48,'all sales summary'!$B$2:$B$2047,Q$4)))+(AVERAGEIFS('city centre offline'!$L$2:$L$2047,'city centre offline'!$A$2:$A$2047,$A48,'city centre offline'!$B$2:$B$2047,Q$4)*AVERAGEIFS('all sales summary'!$I$2:$I$2047,'all sales summary'!$A$2:$A$2047,$A48,'all sales summary'!$B$2:$B$2047,Q$4)))</f>
        <v>0.12012333924478442</v>
      </c>
      <c r="R48" s="60">
        <f>(AVERAGEIFS('city centre offline'!$L$2:$L$2047,'city centre offline'!$A$2:$A$2047,$A48,'city centre offline'!$B$2:$B$2047,R$4)*AVERAGEIFS('all sales summary'!$I$2:$I$2047,'all sales summary'!$A$2:$A$2047,$A48,'all sales summary'!$B$2:$B$2047,R$4))/((AVERAGEIFS('overall city offline'!$L$2:$L$2047,'overall city offline'!$A$2:$A$2047,$A48,'overall city offline'!$B$2:$B$2047,R$4)*(1-AVERAGEIFS('all sales summary'!$I$2:$I$2047,'all sales summary'!$A$2:$A$2047,$A48,'all sales summary'!$B$2:$B$2047,R$4)))+(AVERAGEIFS('city centre offline'!$L$2:$L$2047,'city centre offline'!$A$2:$A$2047,$A48,'city centre offline'!$B$2:$B$2047,R$4)*AVERAGEIFS('all sales summary'!$I$2:$I$2047,'all sales summary'!$A$2:$A$2047,$A48,'all sales summary'!$B$2:$B$2047,R$4)))</f>
        <v>0.11743224607423691</v>
      </c>
      <c r="S48" s="60">
        <f>(AVERAGEIFS('city centre offline'!$L$2:$L$2047,'city centre offline'!$A$2:$A$2047,$A48,'city centre offline'!$B$2:$B$2047,S$4)*AVERAGEIFS('all sales summary'!$I$2:$I$2047,'all sales summary'!$A$2:$A$2047,$A48,'all sales summary'!$B$2:$B$2047,S$4))/((AVERAGEIFS('overall city offline'!$L$2:$L$2047,'overall city offline'!$A$2:$A$2047,$A48,'overall city offline'!$B$2:$B$2047,S$4)*(1-AVERAGEIFS('all sales summary'!$I$2:$I$2047,'all sales summary'!$A$2:$A$2047,$A48,'all sales summary'!$B$2:$B$2047,S$4)))+(AVERAGEIFS('city centre offline'!$L$2:$L$2047,'city centre offline'!$A$2:$A$2047,$A48,'city centre offline'!$B$2:$B$2047,S$4)*AVERAGEIFS('all sales summary'!$I$2:$I$2047,'all sales summary'!$A$2:$A$2047,$A48,'all sales summary'!$B$2:$B$2047,S$4)))</f>
        <v>0.11987933919358473</v>
      </c>
      <c r="T48" s="60">
        <f>(AVERAGEIFS('city centre offline'!$L$2:$L$2047,'city centre offline'!$A$2:$A$2047,$A48,'city centre offline'!$B$2:$B$2047,T$4)*AVERAGEIFS('all sales summary'!$I$2:$I$2047,'all sales summary'!$A$2:$A$2047,$A48,'all sales summary'!$B$2:$B$2047,T$4))/((AVERAGEIFS('overall city offline'!$L$2:$L$2047,'overall city offline'!$A$2:$A$2047,$A48,'overall city offline'!$B$2:$B$2047,T$4)*(1-AVERAGEIFS('all sales summary'!$I$2:$I$2047,'all sales summary'!$A$2:$A$2047,$A48,'all sales summary'!$B$2:$B$2047,T$4)))+(AVERAGEIFS('city centre offline'!$L$2:$L$2047,'city centre offline'!$A$2:$A$2047,$A48,'city centre offline'!$B$2:$B$2047,T$4)*AVERAGEIFS('all sales summary'!$I$2:$I$2047,'all sales summary'!$A$2:$A$2047,$A48,'all sales summary'!$B$2:$B$2047,T$4)))</f>
        <v>0.12432780312250631</v>
      </c>
      <c r="U48" s="60">
        <f>(AVERAGEIFS('city centre offline'!$L$2:$L$2047,'city centre offline'!$A$2:$A$2047,$A48,'city centre offline'!$B$2:$B$2047,U$4)*AVERAGEIFS('all sales summary'!$I$2:$I$2047,'all sales summary'!$A$2:$A$2047,$A48,'all sales summary'!$B$2:$B$2047,U$4))/((AVERAGEIFS('overall city offline'!$L$2:$L$2047,'overall city offline'!$A$2:$A$2047,$A48,'overall city offline'!$B$2:$B$2047,U$4)*(1-AVERAGEIFS('all sales summary'!$I$2:$I$2047,'all sales summary'!$A$2:$A$2047,$A48,'all sales summary'!$B$2:$B$2047,U$4)))+(AVERAGEIFS('city centre offline'!$L$2:$L$2047,'city centre offline'!$A$2:$A$2047,$A48,'city centre offline'!$B$2:$B$2047,U$4)*AVERAGEIFS('all sales summary'!$I$2:$I$2047,'all sales summary'!$A$2:$A$2047,$A48,'all sales summary'!$B$2:$B$2047,U$4)))</f>
        <v>0.1248310246759073</v>
      </c>
      <c r="V48" s="60">
        <f>(AVERAGEIFS('city centre offline'!$L$2:$L$2047,'city centre offline'!$A$2:$A$2047,$A48,'city centre offline'!$B$2:$B$2047,V$4)*AVERAGEIFS('all sales summary'!$I$2:$I$2047,'all sales summary'!$A$2:$A$2047,$A48,'all sales summary'!$B$2:$B$2047,V$4))/((AVERAGEIFS('overall city offline'!$L$2:$L$2047,'overall city offline'!$A$2:$A$2047,$A48,'overall city offline'!$B$2:$B$2047,V$4)*(1-AVERAGEIFS('all sales summary'!$I$2:$I$2047,'all sales summary'!$A$2:$A$2047,$A48,'all sales summary'!$B$2:$B$2047,V$4)))+(AVERAGEIFS('city centre offline'!$L$2:$L$2047,'city centre offline'!$A$2:$A$2047,$A48,'city centre offline'!$B$2:$B$2047,V$4)*AVERAGEIFS('all sales summary'!$I$2:$I$2047,'all sales summary'!$A$2:$A$2047,$A48,'all sales summary'!$B$2:$B$2047,V$4)))</f>
        <v>0.1284735034041623</v>
      </c>
      <c r="W48" s="60">
        <f>(AVERAGEIFS('city centre offline'!$L$2:$L$2047,'city centre offline'!$A$2:$A$2047,$A48,'city centre offline'!$B$2:$B$2047,W$4)*AVERAGEIFS('all sales summary'!$I$2:$I$2047,'all sales summary'!$A$2:$A$2047,$A48,'all sales summary'!$B$2:$B$2047,W$4))/((AVERAGEIFS('overall city offline'!$L$2:$L$2047,'overall city offline'!$A$2:$A$2047,$A48,'overall city offline'!$B$2:$B$2047,W$4)*(1-AVERAGEIFS('all sales summary'!$I$2:$I$2047,'all sales summary'!$A$2:$A$2047,$A48,'all sales summary'!$B$2:$B$2047,W$4)))+(AVERAGEIFS('city centre offline'!$L$2:$L$2047,'city centre offline'!$A$2:$A$2047,$A48,'city centre offline'!$B$2:$B$2047,W$4)*AVERAGEIFS('all sales summary'!$I$2:$I$2047,'all sales summary'!$A$2:$A$2047,$A48,'all sales summary'!$B$2:$B$2047,W$4)))</f>
        <v>0.12634821109646147</v>
      </c>
      <c r="X48" s="60">
        <f>(AVERAGEIFS('city centre offline'!$L$2:$L$2047,'city centre offline'!$A$2:$A$2047,$A48,'city centre offline'!$B$2:$B$2047,X$4)*AVERAGEIFS('all sales summary'!$I$2:$I$2047,'all sales summary'!$A$2:$A$2047,$A48,'all sales summary'!$B$2:$B$2047,X$4))/((AVERAGEIFS('overall city offline'!$L$2:$L$2047,'overall city offline'!$A$2:$A$2047,$A48,'overall city offline'!$B$2:$B$2047,X$4)*(1-AVERAGEIFS('all sales summary'!$I$2:$I$2047,'all sales summary'!$A$2:$A$2047,$A48,'all sales summary'!$B$2:$B$2047,X$4)))+(AVERAGEIFS('city centre offline'!$L$2:$L$2047,'city centre offline'!$A$2:$A$2047,$A48,'city centre offline'!$B$2:$B$2047,X$4)*AVERAGEIFS('all sales summary'!$I$2:$I$2047,'all sales summary'!$A$2:$A$2047,$A48,'all sales summary'!$B$2:$B$2047,X$4)))</f>
        <v>0.1245930781300702</v>
      </c>
      <c r="Y48" s="60">
        <f>(AVERAGEIFS('city centre offline'!$L$2:$L$2047,'city centre offline'!$A$2:$A$2047,$A48,'city centre offline'!$B$2:$B$2047,Y$4)*AVERAGEIFS('all sales summary'!$I$2:$I$2047,'all sales summary'!$A$2:$A$2047,$A48,'all sales summary'!$B$2:$B$2047,Y$4))/((AVERAGEIFS('overall city offline'!$L$2:$L$2047,'overall city offline'!$A$2:$A$2047,$A48,'overall city offline'!$B$2:$B$2047,Y$4)*(1-AVERAGEIFS('all sales summary'!$I$2:$I$2047,'all sales summary'!$A$2:$A$2047,$A48,'all sales summary'!$B$2:$B$2047,Y$4)))+(AVERAGEIFS('city centre offline'!$L$2:$L$2047,'city centre offline'!$A$2:$A$2047,$A48,'city centre offline'!$B$2:$B$2047,Y$4)*AVERAGEIFS('all sales summary'!$I$2:$I$2047,'all sales summary'!$A$2:$A$2047,$A48,'all sales summary'!$B$2:$B$2047,Y$4)))</f>
        <v>0.13500559549186267</v>
      </c>
      <c r="Z48" s="60">
        <f>(AVERAGEIFS('city centre offline'!$L$2:$L$2047,'city centre offline'!$A$2:$A$2047,$A48,'city centre offline'!$B$2:$B$2047,Z$4)*AVERAGEIFS('all sales summary'!$I$2:$I$2047,'all sales summary'!$A$2:$A$2047,$A48,'all sales summary'!$B$2:$B$2047,Z$4))/((AVERAGEIFS('overall city offline'!$L$2:$L$2047,'overall city offline'!$A$2:$A$2047,$A48,'overall city offline'!$B$2:$B$2047,Z$4)*(1-AVERAGEIFS('all sales summary'!$I$2:$I$2047,'all sales summary'!$A$2:$A$2047,$A48,'all sales summary'!$B$2:$B$2047,Z$4)))+(AVERAGEIFS('city centre offline'!$L$2:$L$2047,'city centre offline'!$A$2:$A$2047,$A48,'city centre offline'!$B$2:$B$2047,Z$4)*AVERAGEIFS('all sales summary'!$I$2:$I$2047,'all sales summary'!$A$2:$A$2047,$A48,'all sales summary'!$B$2:$B$2047,Z$4)))</f>
        <v>0.13081279880611596</v>
      </c>
      <c r="AA48" s="60">
        <f>(AVERAGEIFS('city centre offline'!$L$2:$L$2047,'city centre offline'!$A$2:$A$2047,$A48,'city centre offline'!$B$2:$B$2047,AA$4)*AVERAGEIFS('all sales summary'!$I$2:$I$2047,'all sales summary'!$A$2:$A$2047,$A48,'all sales summary'!$B$2:$B$2047,AA$4))/((AVERAGEIFS('overall city offline'!$L$2:$L$2047,'overall city offline'!$A$2:$A$2047,$A48,'overall city offline'!$B$2:$B$2047,AA$4)*(1-AVERAGEIFS('all sales summary'!$I$2:$I$2047,'all sales summary'!$A$2:$A$2047,$A48,'all sales summary'!$B$2:$B$2047,AA$4)))+(AVERAGEIFS('city centre offline'!$L$2:$L$2047,'city centre offline'!$A$2:$A$2047,$A48,'city centre offline'!$B$2:$B$2047,AA$4)*AVERAGEIFS('all sales summary'!$I$2:$I$2047,'all sales summary'!$A$2:$A$2047,$A48,'all sales summary'!$B$2:$B$2047,AA$4)))</f>
        <v>0.13172042656754135</v>
      </c>
      <c r="AB48" s="60">
        <f>(AVERAGEIFS('city centre offline'!$L$2:$L$2047,'city centre offline'!$A$2:$A$2047,$A48,'city centre offline'!$B$2:$B$2047,AB$4)*AVERAGEIFS('all sales summary'!$I$2:$I$2047,'all sales summary'!$A$2:$A$2047,$A48,'all sales summary'!$B$2:$B$2047,AB$4))/((AVERAGEIFS('overall city offline'!$L$2:$L$2047,'overall city offline'!$A$2:$A$2047,$A48,'overall city offline'!$B$2:$B$2047,AB$4)*(1-AVERAGEIFS('all sales summary'!$I$2:$I$2047,'all sales summary'!$A$2:$A$2047,$A48,'all sales summary'!$B$2:$B$2047,AB$4)))+(AVERAGEIFS('city centre offline'!$L$2:$L$2047,'city centre offline'!$A$2:$A$2047,$A48,'city centre offline'!$B$2:$B$2047,AB$4)*AVERAGEIFS('all sales summary'!$I$2:$I$2047,'all sales summary'!$A$2:$A$2047,$A48,'all sales summary'!$B$2:$B$2047,AB$4)))</f>
        <v>0.12969726420972544</v>
      </c>
      <c r="AC48" s="60">
        <f>(AVERAGEIFS('city centre offline'!$L$2:$L$2047,'city centre offline'!$A$2:$A$2047,$A48,'city centre offline'!$B$2:$B$2047,AC$4)*AVERAGEIFS('all sales summary'!$I$2:$I$2047,'all sales summary'!$A$2:$A$2047,$A48,'all sales summary'!$B$2:$B$2047,AC$4))/((AVERAGEIFS('overall city offline'!$L$2:$L$2047,'overall city offline'!$A$2:$A$2047,$A48,'overall city offline'!$B$2:$B$2047,AC$4)*(1-AVERAGEIFS('all sales summary'!$I$2:$I$2047,'all sales summary'!$A$2:$A$2047,$A48,'all sales summary'!$B$2:$B$2047,AC$4)))+(AVERAGEIFS('city centre offline'!$L$2:$L$2047,'city centre offline'!$A$2:$A$2047,$A48,'city centre offline'!$B$2:$B$2047,AC$4)*AVERAGEIFS('all sales summary'!$I$2:$I$2047,'all sales summary'!$A$2:$A$2047,$A48,'all sales summary'!$B$2:$B$2047,AC$4)))</f>
        <v>0.12908453278662446</v>
      </c>
      <c r="AD48" s="60">
        <f>(AVERAGEIFS('city centre offline'!$L$2:$L$2047,'city centre offline'!$A$2:$A$2047,$A48,'city centre offline'!$B$2:$B$2047,AD$4)*AVERAGEIFS('all sales summary'!$I$2:$I$2047,'all sales summary'!$A$2:$A$2047,$A48,'all sales summary'!$B$2:$B$2047,AD$4))/((AVERAGEIFS('overall city offline'!$L$2:$L$2047,'overall city offline'!$A$2:$A$2047,$A48,'overall city offline'!$B$2:$B$2047,AD$4)*(1-AVERAGEIFS('all sales summary'!$I$2:$I$2047,'all sales summary'!$A$2:$A$2047,$A48,'all sales summary'!$B$2:$B$2047,AD$4)))+(AVERAGEIFS('city centre offline'!$L$2:$L$2047,'city centre offline'!$A$2:$A$2047,$A48,'city centre offline'!$B$2:$B$2047,AD$4)*AVERAGEIFS('all sales summary'!$I$2:$I$2047,'all sales summary'!$A$2:$A$2047,$A48,'all sales summary'!$B$2:$B$2047,AD$4)))</f>
        <v>0.131112621749925</v>
      </c>
      <c r="AE48" s="60">
        <f>(AVERAGEIFS('city centre offline'!$L$2:$L$2047,'city centre offline'!$A$2:$A$2047,$A48,'city centre offline'!$B$2:$B$2047,AE$4)*AVERAGEIFS('all sales summary'!$I$2:$I$2047,'all sales summary'!$A$2:$A$2047,$A48,'all sales summary'!$B$2:$B$2047,AE$4))/((AVERAGEIFS('overall city offline'!$L$2:$L$2047,'overall city offline'!$A$2:$A$2047,$A48,'overall city offline'!$B$2:$B$2047,AE$4)*(1-AVERAGEIFS('all sales summary'!$I$2:$I$2047,'all sales summary'!$A$2:$A$2047,$A48,'all sales summary'!$B$2:$B$2047,AE$4)))+(AVERAGEIFS('city centre offline'!$L$2:$L$2047,'city centre offline'!$A$2:$A$2047,$A48,'city centre offline'!$B$2:$B$2047,AE$4)*AVERAGEIFS('all sales summary'!$I$2:$I$2047,'all sales summary'!$A$2:$A$2047,$A48,'all sales summary'!$B$2:$B$2047,AE$4)))</f>
        <v>0.1292330023716402</v>
      </c>
      <c r="AF48" s="60">
        <f>(AVERAGEIFS('city centre offline'!$L$2:$L$2047,'city centre offline'!$A$2:$A$2047,$A48,'city centre offline'!$B$2:$B$2047,AF$4)*AVERAGEIFS('all sales summary'!$I$2:$I$2047,'all sales summary'!$A$2:$A$2047,$A48,'all sales summary'!$B$2:$B$2047,AF$4))/((AVERAGEIFS('overall city offline'!$L$2:$L$2047,'overall city offline'!$A$2:$A$2047,$A48,'overall city offline'!$B$2:$B$2047,AF$4)*(1-AVERAGEIFS('all sales summary'!$I$2:$I$2047,'all sales summary'!$A$2:$A$2047,$A48,'all sales summary'!$B$2:$B$2047,AF$4)))+(AVERAGEIFS('city centre offline'!$L$2:$L$2047,'city centre offline'!$A$2:$A$2047,$A48,'city centre offline'!$B$2:$B$2047,AF$4)*AVERAGEIFS('all sales summary'!$I$2:$I$2047,'all sales summary'!$A$2:$A$2047,$A48,'all sales summary'!$B$2:$B$2047,AF$4)))</f>
        <v>0.12872368296445558</v>
      </c>
      <c r="AG48" s="60">
        <f>(AVERAGEIFS('city centre offline'!$L$2:$L$2047,'city centre offline'!$A$2:$A$2047,$A48,'city centre offline'!$B$2:$B$2047,AG$4)*AVERAGEIFS('all sales summary'!$I$2:$I$2047,'all sales summary'!$A$2:$A$2047,$A48,'all sales summary'!$B$2:$B$2047,AG$4))/((AVERAGEIFS('overall city offline'!$L$2:$L$2047,'overall city offline'!$A$2:$A$2047,$A48,'overall city offline'!$B$2:$B$2047,AG$4)*(1-AVERAGEIFS('all sales summary'!$I$2:$I$2047,'all sales summary'!$A$2:$A$2047,$A48,'all sales summary'!$B$2:$B$2047,AG$4)))+(AVERAGEIFS('city centre offline'!$L$2:$L$2047,'city centre offline'!$A$2:$A$2047,$A48,'city centre offline'!$B$2:$B$2047,AG$4)*AVERAGEIFS('all sales summary'!$I$2:$I$2047,'all sales summary'!$A$2:$A$2047,$A48,'all sales summary'!$B$2:$B$2047,AG$4)))</f>
        <v>0.13278888096642985</v>
      </c>
      <c r="AH48" s="60">
        <f>(AVERAGEIFS('city centre offline'!$L$2:$L$2047,'city centre offline'!$A$2:$A$2047,$A48,'city centre offline'!$B$2:$B$2047,AH$4)*AVERAGEIFS('all sales summary'!$I$2:$I$2047,'all sales summary'!$A$2:$A$2047,$A48,'all sales summary'!$B$2:$B$2047,AH$4))/((AVERAGEIFS('overall city offline'!$L$2:$L$2047,'overall city offline'!$A$2:$A$2047,$A48,'overall city offline'!$B$2:$B$2047,AH$4)*(1-AVERAGEIFS('all sales summary'!$I$2:$I$2047,'all sales summary'!$A$2:$A$2047,$A48,'all sales summary'!$B$2:$B$2047,AH$4)))+(AVERAGEIFS('city centre offline'!$L$2:$L$2047,'city centre offline'!$A$2:$A$2047,$A48,'city centre offline'!$B$2:$B$2047,AH$4)*AVERAGEIFS('all sales summary'!$I$2:$I$2047,'all sales summary'!$A$2:$A$2047,$A48,'all sales summary'!$B$2:$B$2047,AH$4)))</f>
        <v>0.12798584795043302</v>
      </c>
    </row>
    <row r="49" spans="1:34" x14ac:dyDescent="0.3">
      <c r="A49" t="s">
        <v>51</v>
      </c>
      <c r="B49" s="60">
        <f>(AVERAGEIFS('city centre offline'!$L$2:$L$2047,'city centre offline'!$A$2:$A$2047,$A49,'city centre offline'!$B$2:$B$2047,B$4)*AVERAGEIFS('all sales summary'!$I$2:$I$2047,'all sales summary'!$A$2:$A$2047,$A49,'all sales summary'!$B$2:$B$2047,B$4))/((AVERAGEIFS('overall city offline'!$L$2:$L$2047,'overall city offline'!$A$2:$A$2047,$A49,'overall city offline'!$B$2:$B$2047,B$4)*(1-AVERAGEIFS('all sales summary'!$I$2:$I$2047,'all sales summary'!$A$2:$A$2047,$A49,'all sales summary'!$B$2:$B$2047,B$4)))+(AVERAGEIFS('city centre offline'!$L$2:$L$2047,'city centre offline'!$A$2:$A$2047,$A49,'city centre offline'!$B$2:$B$2047,B$4)*AVERAGEIFS('all sales summary'!$I$2:$I$2047,'all sales summary'!$A$2:$A$2047,$A49,'all sales summary'!$B$2:$B$2047,B$4)))</f>
        <v>8.3520978669069657E-2</v>
      </c>
      <c r="C49" s="60">
        <f>(AVERAGEIFS('city centre offline'!$L$2:$L$2047,'city centre offline'!$A$2:$A$2047,$A49,'city centre offline'!$B$2:$B$2047,C$4)*AVERAGEIFS('all sales summary'!$I$2:$I$2047,'all sales summary'!$A$2:$A$2047,$A49,'all sales summary'!$B$2:$B$2047,C$4))/((AVERAGEIFS('overall city offline'!$L$2:$L$2047,'overall city offline'!$A$2:$A$2047,$A49,'overall city offline'!$B$2:$B$2047,C$4)*(1-AVERAGEIFS('all sales summary'!$I$2:$I$2047,'all sales summary'!$A$2:$A$2047,$A49,'all sales summary'!$B$2:$B$2047,C$4)))+(AVERAGEIFS('city centre offline'!$L$2:$L$2047,'city centre offline'!$A$2:$A$2047,$A49,'city centre offline'!$B$2:$B$2047,C$4)*AVERAGEIFS('all sales summary'!$I$2:$I$2047,'all sales summary'!$A$2:$A$2047,$A49,'all sales summary'!$B$2:$B$2047,C$4)))</f>
        <v>8.660457380308742E-2</v>
      </c>
      <c r="D49" s="60">
        <f>(AVERAGEIFS('city centre offline'!$L$2:$L$2047,'city centre offline'!$A$2:$A$2047,$A49,'city centre offline'!$B$2:$B$2047,D$4)*AVERAGEIFS('all sales summary'!$I$2:$I$2047,'all sales summary'!$A$2:$A$2047,$A49,'all sales summary'!$B$2:$B$2047,D$4))/((AVERAGEIFS('overall city offline'!$L$2:$L$2047,'overall city offline'!$A$2:$A$2047,$A49,'overall city offline'!$B$2:$B$2047,D$4)*(1-AVERAGEIFS('all sales summary'!$I$2:$I$2047,'all sales summary'!$A$2:$A$2047,$A49,'all sales summary'!$B$2:$B$2047,D$4)))+(AVERAGEIFS('city centre offline'!$L$2:$L$2047,'city centre offline'!$A$2:$A$2047,$A49,'city centre offline'!$B$2:$B$2047,D$4)*AVERAGEIFS('all sales summary'!$I$2:$I$2047,'all sales summary'!$A$2:$A$2047,$A49,'all sales summary'!$B$2:$B$2047,D$4)))</f>
        <v>8.44159449011469E-2</v>
      </c>
      <c r="E49" s="60">
        <f>(AVERAGEIFS('city centre offline'!$L$2:$L$2047,'city centre offline'!$A$2:$A$2047,$A49,'city centre offline'!$B$2:$B$2047,E$4)*AVERAGEIFS('all sales summary'!$I$2:$I$2047,'all sales summary'!$A$2:$A$2047,$A49,'all sales summary'!$B$2:$B$2047,E$4))/((AVERAGEIFS('overall city offline'!$L$2:$L$2047,'overall city offline'!$A$2:$A$2047,$A49,'overall city offline'!$B$2:$B$2047,E$4)*(1-AVERAGEIFS('all sales summary'!$I$2:$I$2047,'all sales summary'!$A$2:$A$2047,$A49,'all sales summary'!$B$2:$B$2047,E$4)))+(AVERAGEIFS('city centre offline'!$L$2:$L$2047,'city centre offline'!$A$2:$A$2047,$A49,'city centre offline'!$B$2:$B$2047,E$4)*AVERAGEIFS('all sales summary'!$I$2:$I$2047,'all sales summary'!$A$2:$A$2047,$A49,'all sales summary'!$B$2:$B$2047,E$4)))</f>
        <v>7.7814940707960634E-2</v>
      </c>
      <c r="F49" s="60">
        <f>(AVERAGEIFS('city centre offline'!$L$2:$L$2047,'city centre offline'!$A$2:$A$2047,$A49,'city centre offline'!$B$2:$B$2047,F$4)*AVERAGEIFS('all sales summary'!$I$2:$I$2047,'all sales summary'!$A$2:$A$2047,$A49,'all sales summary'!$B$2:$B$2047,F$4))/((AVERAGEIFS('overall city offline'!$L$2:$L$2047,'overall city offline'!$A$2:$A$2047,$A49,'overall city offline'!$B$2:$B$2047,F$4)*(1-AVERAGEIFS('all sales summary'!$I$2:$I$2047,'all sales summary'!$A$2:$A$2047,$A49,'all sales summary'!$B$2:$B$2047,F$4)))+(AVERAGEIFS('city centre offline'!$L$2:$L$2047,'city centre offline'!$A$2:$A$2047,$A49,'city centre offline'!$B$2:$B$2047,F$4)*AVERAGEIFS('all sales summary'!$I$2:$I$2047,'all sales summary'!$A$2:$A$2047,$A49,'all sales summary'!$B$2:$B$2047,F$4)))</f>
        <v>8.5088251227376704E-2</v>
      </c>
      <c r="G49" s="60">
        <f>(AVERAGEIFS('city centre offline'!$L$2:$L$2047,'city centre offline'!$A$2:$A$2047,$A49,'city centre offline'!$B$2:$B$2047,G$4)*AVERAGEIFS('all sales summary'!$I$2:$I$2047,'all sales summary'!$A$2:$A$2047,$A49,'all sales summary'!$B$2:$B$2047,G$4))/((AVERAGEIFS('overall city offline'!$L$2:$L$2047,'overall city offline'!$A$2:$A$2047,$A49,'overall city offline'!$B$2:$B$2047,G$4)*(1-AVERAGEIFS('all sales summary'!$I$2:$I$2047,'all sales summary'!$A$2:$A$2047,$A49,'all sales summary'!$B$2:$B$2047,G$4)))+(AVERAGEIFS('city centre offline'!$L$2:$L$2047,'city centre offline'!$A$2:$A$2047,$A49,'city centre offline'!$B$2:$B$2047,G$4)*AVERAGEIFS('all sales summary'!$I$2:$I$2047,'all sales summary'!$A$2:$A$2047,$A49,'all sales summary'!$B$2:$B$2047,G$4)))</f>
        <v>7.8597870223956243E-2</v>
      </c>
      <c r="H49" s="60">
        <f>(AVERAGEIFS('city centre offline'!$L$2:$L$2047,'city centre offline'!$A$2:$A$2047,$A49,'city centre offline'!$B$2:$B$2047,H$4)*AVERAGEIFS('all sales summary'!$I$2:$I$2047,'all sales summary'!$A$2:$A$2047,$A49,'all sales summary'!$B$2:$B$2047,H$4))/((AVERAGEIFS('overall city offline'!$L$2:$L$2047,'overall city offline'!$A$2:$A$2047,$A49,'overall city offline'!$B$2:$B$2047,H$4)*(1-AVERAGEIFS('all sales summary'!$I$2:$I$2047,'all sales summary'!$A$2:$A$2047,$A49,'all sales summary'!$B$2:$B$2047,H$4)))+(AVERAGEIFS('city centre offline'!$L$2:$L$2047,'city centre offline'!$A$2:$A$2047,$A49,'city centre offline'!$B$2:$B$2047,H$4)*AVERAGEIFS('all sales summary'!$I$2:$I$2047,'all sales summary'!$A$2:$A$2047,$A49,'all sales summary'!$B$2:$B$2047,H$4)))</f>
        <v>7.548689907842418E-2</v>
      </c>
      <c r="I49" s="60">
        <f>(AVERAGEIFS('city centre offline'!$L$2:$L$2047,'city centre offline'!$A$2:$A$2047,$A49,'city centre offline'!$B$2:$B$2047,I$4)*AVERAGEIFS('all sales summary'!$I$2:$I$2047,'all sales summary'!$A$2:$A$2047,$A49,'all sales summary'!$B$2:$B$2047,I$4))/((AVERAGEIFS('overall city offline'!$L$2:$L$2047,'overall city offline'!$A$2:$A$2047,$A49,'overall city offline'!$B$2:$B$2047,I$4)*(1-AVERAGEIFS('all sales summary'!$I$2:$I$2047,'all sales summary'!$A$2:$A$2047,$A49,'all sales summary'!$B$2:$B$2047,I$4)))+(AVERAGEIFS('city centre offline'!$L$2:$L$2047,'city centre offline'!$A$2:$A$2047,$A49,'city centre offline'!$B$2:$B$2047,I$4)*AVERAGEIFS('all sales summary'!$I$2:$I$2047,'all sales summary'!$A$2:$A$2047,$A49,'all sales summary'!$B$2:$B$2047,I$4)))</f>
        <v>7.4270198418702818E-2</v>
      </c>
      <c r="J49" s="60">
        <f>(AVERAGEIFS('city centre offline'!$L$2:$L$2047,'city centre offline'!$A$2:$A$2047,$A49,'city centre offline'!$B$2:$B$2047,J$4)*AVERAGEIFS('all sales summary'!$I$2:$I$2047,'all sales summary'!$A$2:$A$2047,$A49,'all sales summary'!$B$2:$B$2047,J$4))/((AVERAGEIFS('overall city offline'!$L$2:$L$2047,'overall city offline'!$A$2:$A$2047,$A49,'overall city offline'!$B$2:$B$2047,J$4)*(1-AVERAGEIFS('all sales summary'!$I$2:$I$2047,'all sales summary'!$A$2:$A$2047,$A49,'all sales summary'!$B$2:$B$2047,J$4)))+(AVERAGEIFS('city centre offline'!$L$2:$L$2047,'city centre offline'!$A$2:$A$2047,$A49,'city centre offline'!$B$2:$B$2047,J$4)*AVERAGEIFS('all sales summary'!$I$2:$I$2047,'all sales summary'!$A$2:$A$2047,$A49,'all sales summary'!$B$2:$B$2047,J$4)))</f>
        <v>8.2408858968848142E-2</v>
      </c>
      <c r="K49" s="60">
        <f>(AVERAGEIFS('city centre offline'!$L$2:$L$2047,'city centre offline'!$A$2:$A$2047,$A49,'city centre offline'!$B$2:$B$2047,K$4)*AVERAGEIFS('all sales summary'!$I$2:$I$2047,'all sales summary'!$A$2:$A$2047,$A49,'all sales summary'!$B$2:$B$2047,K$4))/((AVERAGEIFS('overall city offline'!$L$2:$L$2047,'overall city offline'!$A$2:$A$2047,$A49,'overall city offline'!$B$2:$B$2047,K$4)*(1-AVERAGEIFS('all sales summary'!$I$2:$I$2047,'all sales summary'!$A$2:$A$2047,$A49,'all sales summary'!$B$2:$B$2047,K$4)))+(AVERAGEIFS('city centre offline'!$L$2:$L$2047,'city centre offline'!$A$2:$A$2047,$A49,'city centre offline'!$B$2:$B$2047,K$4)*AVERAGEIFS('all sales summary'!$I$2:$I$2047,'all sales summary'!$A$2:$A$2047,$A49,'all sales summary'!$B$2:$B$2047,K$4)))</f>
        <v>8.5469779714152261E-2</v>
      </c>
      <c r="L49" s="60">
        <f>(AVERAGEIFS('city centre offline'!$L$2:$L$2047,'city centre offline'!$A$2:$A$2047,$A49,'city centre offline'!$B$2:$B$2047,L$4)*AVERAGEIFS('all sales summary'!$I$2:$I$2047,'all sales summary'!$A$2:$A$2047,$A49,'all sales summary'!$B$2:$B$2047,L$4))/((AVERAGEIFS('overall city offline'!$L$2:$L$2047,'overall city offline'!$A$2:$A$2047,$A49,'overall city offline'!$B$2:$B$2047,L$4)*(1-AVERAGEIFS('all sales summary'!$I$2:$I$2047,'all sales summary'!$A$2:$A$2047,$A49,'all sales summary'!$B$2:$B$2047,L$4)))+(AVERAGEIFS('city centre offline'!$L$2:$L$2047,'city centre offline'!$A$2:$A$2047,$A49,'city centre offline'!$B$2:$B$2047,L$4)*AVERAGEIFS('all sales summary'!$I$2:$I$2047,'all sales summary'!$A$2:$A$2047,$A49,'all sales summary'!$B$2:$B$2047,L$4)))</f>
        <v>8.1613451919983288E-2</v>
      </c>
      <c r="M49" s="60">
        <f>(AVERAGEIFS('city centre offline'!$L$2:$L$2047,'city centre offline'!$A$2:$A$2047,$A49,'city centre offline'!$B$2:$B$2047,M$4)*AVERAGEIFS('all sales summary'!$I$2:$I$2047,'all sales summary'!$A$2:$A$2047,$A49,'all sales summary'!$B$2:$B$2047,M$4))/((AVERAGEIFS('overall city offline'!$L$2:$L$2047,'overall city offline'!$A$2:$A$2047,$A49,'overall city offline'!$B$2:$B$2047,M$4)*(1-AVERAGEIFS('all sales summary'!$I$2:$I$2047,'all sales summary'!$A$2:$A$2047,$A49,'all sales summary'!$B$2:$B$2047,M$4)))+(AVERAGEIFS('city centre offline'!$L$2:$L$2047,'city centre offline'!$A$2:$A$2047,$A49,'city centre offline'!$B$2:$B$2047,M$4)*AVERAGEIFS('all sales summary'!$I$2:$I$2047,'all sales summary'!$A$2:$A$2047,$A49,'all sales summary'!$B$2:$B$2047,M$4)))</f>
        <v>7.8348373466046825E-2</v>
      </c>
      <c r="N49" s="60">
        <f>(AVERAGEIFS('city centre offline'!$L$2:$L$2047,'city centre offline'!$A$2:$A$2047,$A49,'city centre offline'!$B$2:$B$2047,N$4)*AVERAGEIFS('all sales summary'!$I$2:$I$2047,'all sales summary'!$A$2:$A$2047,$A49,'all sales summary'!$B$2:$B$2047,N$4))/((AVERAGEIFS('overall city offline'!$L$2:$L$2047,'overall city offline'!$A$2:$A$2047,$A49,'overall city offline'!$B$2:$B$2047,N$4)*(1-AVERAGEIFS('all sales summary'!$I$2:$I$2047,'all sales summary'!$A$2:$A$2047,$A49,'all sales summary'!$B$2:$B$2047,N$4)))+(AVERAGEIFS('city centre offline'!$L$2:$L$2047,'city centre offline'!$A$2:$A$2047,$A49,'city centre offline'!$B$2:$B$2047,N$4)*AVERAGEIFS('all sales summary'!$I$2:$I$2047,'all sales summary'!$A$2:$A$2047,$A49,'all sales summary'!$B$2:$B$2047,N$4)))</f>
        <v>8.3461845601663517E-2</v>
      </c>
      <c r="O49" s="60">
        <f>(AVERAGEIFS('city centre offline'!$L$2:$L$2047,'city centre offline'!$A$2:$A$2047,$A49,'city centre offline'!$B$2:$B$2047,O$4)*AVERAGEIFS('all sales summary'!$I$2:$I$2047,'all sales summary'!$A$2:$A$2047,$A49,'all sales summary'!$B$2:$B$2047,O$4))/((AVERAGEIFS('overall city offline'!$L$2:$L$2047,'overall city offline'!$A$2:$A$2047,$A49,'overall city offline'!$B$2:$B$2047,O$4)*(1-AVERAGEIFS('all sales summary'!$I$2:$I$2047,'all sales summary'!$A$2:$A$2047,$A49,'all sales summary'!$B$2:$B$2047,O$4)))+(AVERAGEIFS('city centre offline'!$L$2:$L$2047,'city centre offline'!$A$2:$A$2047,$A49,'city centre offline'!$B$2:$B$2047,O$4)*AVERAGEIFS('all sales summary'!$I$2:$I$2047,'all sales summary'!$A$2:$A$2047,$A49,'all sales summary'!$B$2:$B$2047,O$4)))</f>
        <v>8.4375911430108821E-2</v>
      </c>
      <c r="P49" s="60">
        <f>(AVERAGEIFS('city centre offline'!$L$2:$L$2047,'city centre offline'!$A$2:$A$2047,$A49,'city centre offline'!$B$2:$B$2047,P$4)*AVERAGEIFS('all sales summary'!$I$2:$I$2047,'all sales summary'!$A$2:$A$2047,$A49,'all sales summary'!$B$2:$B$2047,P$4))/((AVERAGEIFS('overall city offline'!$L$2:$L$2047,'overall city offline'!$A$2:$A$2047,$A49,'overall city offline'!$B$2:$B$2047,P$4)*(1-AVERAGEIFS('all sales summary'!$I$2:$I$2047,'all sales summary'!$A$2:$A$2047,$A49,'all sales summary'!$B$2:$B$2047,P$4)))+(AVERAGEIFS('city centre offline'!$L$2:$L$2047,'city centre offline'!$A$2:$A$2047,$A49,'city centre offline'!$B$2:$B$2047,P$4)*AVERAGEIFS('all sales summary'!$I$2:$I$2047,'all sales summary'!$A$2:$A$2047,$A49,'all sales summary'!$B$2:$B$2047,P$4)))</f>
        <v>8.072271943545109E-2</v>
      </c>
      <c r="Q49" s="60">
        <f>(AVERAGEIFS('city centre offline'!$L$2:$L$2047,'city centre offline'!$A$2:$A$2047,$A49,'city centre offline'!$B$2:$B$2047,Q$4)*AVERAGEIFS('all sales summary'!$I$2:$I$2047,'all sales summary'!$A$2:$A$2047,$A49,'all sales summary'!$B$2:$B$2047,Q$4))/((AVERAGEIFS('overall city offline'!$L$2:$L$2047,'overall city offline'!$A$2:$A$2047,$A49,'overall city offline'!$B$2:$B$2047,Q$4)*(1-AVERAGEIFS('all sales summary'!$I$2:$I$2047,'all sales summary'!$A$2:$A$2047,$A49,'all sales summary'!$B$2:$B$2047,Q$4)))+(AVERAGEIFS('city centre offline'!$L$2:$L$2047,'city centre offline'!$A$2:$A$2047,$A49,'city centre offline'!$B$2:$B$2047,Q$4)*AVERAGEIFS('all sales summary'!$I$2:$I$2047,'all sales summary'!$A$2:$A$2047,$A49,'all sales summary'!$B$2:$B$2047,Q$4)))</f>
        <v>7.031386422515136E-2</v>
      </c>
      <c r="R49" s="60">
        <f>(AVERAGEIFS('city centre offline'!$L$2:$L$2047,'city centre offline'!$A$2:$A$2047,$A49,'city centre offline'!$B$2:$B$2047,R$4)*AVERAGEIFS('all sales summary'!$I$2:$I$2047,'all sales summary'!$A$2:$A$2047,$A49,'all sales summary'!$B$2:$B$2047,R$4))/((AVERAGEIFS('overall city offline'!$L$2:$L$2047,'overall city offline'!$A$2:$A$2047,$A49,'overall city offline'!$B$2:$B$2047,R$4)*(1-AVERAGEIFS('all sales summary'!$I$2:$I$2047,'all sales summary'!$A$2:$A$2047,$A49,'all sales summary'!$B$2:$B$2047,R$4)))+(AVERAGEIFS('city centre offline'!$L$2:$L$2047,'city centre offline'!$A$2:$A$2047,$A49,'city centre offline'!$B$2:$B$2047,R$4)*AVERAGEIFS('all sales summary'!$I$2:$I$2047,'all sales summary'!$A$2:$A$2047,$A49,'all sales summary'!$B$2:$B$2047,R$4)))</f>
        <v>7.0078257920283701E-2</v>
      </c>
      <c r="S49" s="60">
        <f>(AVERAGEIFS('city centre offline'!$L$2:$L$2047,'city centre offline'!$A$2:$A$2047,$A49,'city centre offline'!$B$2:$B$2047,S$4)*AVERAGEIFS('all sales summary'!$I$2:$I$2047,'all sales summary'!$A$2:$A$2047,$A49,'all sales summary'!$B$2:$B$2047,S$4))/((AVERAGEIFS('overall city offline'!$L$2:$L$2047,'overall city offline'!$A$2:$A$2047,$A49,'overall city offline'!$B$2:$B$2047,S$4)*(1-AVERAGEIFS('all sales summary'!$I$2:$I$2047,'all sales summary'!$A$2:$A$2047,$A49,'all sales summary'!$B$2:$B$2047,S$4)))+(AVERAGEIFS('city centre offline'!$L$2:$L$2047,'city centre offline'!$A$2:$A$2047,$A49,'city centre offline'!$B$2:$B$2047,S$4)*AVERAGEIFS('all sales summary'!$I$2:$I$2047,'all sales summary'!$A$2:$A$2047,$A49,'all sales summary'!$B$2:$B$2047,S$4)))</f>
        <v>7.1783990259785657E-2</v>
      </c>
      <c r="T49" s="60">
        <f>(AVERAGEIFS('city centre offline'!$L$2:$L$2047,'city centre offline'!$A$2:$A$2047,$A49,'city centre offline'!$B$2:$B$2047,T$4)*AVERAGEIFS('all sales summary'!$I$2:$I$2047,'all sales summary'!$A$2:$A$2047,$A49,'all sales summary'!$B$2:$B$2047,T$4))/((AVERAGEIFS('overall city offline'!$L$2:$L$2047,'overall city offline'!$A$2:$A$2047,$A49,'overall city offline'!$B$2:$B$2047,T$4)*(1-AVERAGEIFS('all sales summary'!$I$2:$I$2047,'all sales summary'!$A$2:$A$2047,$A49,'all sales summary'!$B$2:$B$2047,T$4)))+(AVERAGEIFS('city centre offline'!$L$2:$L$2047,'city centre offline'!$A$2:$A$2047,$A49,'city centre offline'!$B$2:$B$2047,T$4)*AVERAGEIFS('all sales summary'!$I$2:$I$2047,'all sales summary'!$A$2:$A$2047,$A49,'all sales summary'!$B$2:$B$2047,T$4)))</f>
        <v>7.4415871698529118E-2</v>
      </c>
      <c r="U49" s="60">
        <f>(AVERAGEIFS('city centre offline'!$L$2:$L$2047,'city centre offline'!$A$2:$A$2047,$A49,'city centre offline'!$B$2:$B$2047,U$4)*AVERAGEIFS('all sales summary'!$I$2:$I$2047,'all sales summary'!$A$2:$A$2047,$A49,'all sales summary'!$B$2:$B$2047,U$4))/((AVERAGEIFS('overall city offline'!$L$2:$L$2047,'overall city offline'!$A$2:$A$2047,$A49,'overall city offline'!$B$2:$B$2047,U$4)*(1-AVERAGEIFS('all sales summary'!$I$2:$I$2047,'all sales summary'!$A$2:$A$2047,$A49,'all sales summary'!$B$2:$B$2047,U$4)))+(AVERAGEIFS('city centre offline'!$L$2:$L$2047,'city centre offline'!$A$2:$A$2047,$A49,'city centre offline'!$B$2:$B$2047,U$4)*AVERAGEIFS('all sales summary'!$I$2:$I$2047,'all sales summary'!$A$2:$A$2047,$A49,'all sales summary'!$B$2:$B$2047,U$4)))</f>
        <v>7.4634661401428742E-2</v>
      </c>
      <c r="V49" s="60">
        <f>(AVERAGEIFS('city centre offline'!$L$2:$L$2047,'city centre offline'!$A$2:$A$2047,$A49,'city centre offline'!$B$2:$B$2047,V$4)*AVERAGEIFS('all sales summary'!$I$2:$I$2047,'all sales summary'!$A$2:$A$2047,$A49,'all sales summary'!$B$2:$B$2047,V$4))/((AVERAGEIFS('overall city offline'!$L$2:$L$2047,'overall city offline'!$A$2:$A$2047,$A49,'overall city offline'!$B$2:$B$2047,V$4)*(1-AVERAGEIFS('all sales summary'!$I$2:$I$2047,'all sales summary'!$A$2:$A$2047,$A49,'all sales summary'!$B$2:$B$2047,V$4)))+(AVERAGEIFS('city centre offline'!$L$2:$L$2047,'city centre offline'!$A$2:$A$2047,$A49,'city centre offline'!$B$2:$B$2047,V$4)*AVERAGEIFS('all sales summary'!$I$2:$I$2047,'all sales summary'!$A$2:$A$2047,$A49,'all sales summary'!$B$2:$B$2047,V$4)))</f>
        <v>8.4072085553879378E-2</v>
      </c>
      <c r="W49" s="60">
        <f>(AVERAGEIFS('city centre offline'!$L$2:$L$2047,'city centre offline'!$A$2:$A$2047,$A49,'city centre offline'!$B$2:$B$2047,W$4)*AVERAGEIFS('all sales summary'!$I$2:$I$2047,'all sales summary'!$A$2:$A$2047,$A49,'all sales summary'!$B$2:$B$2047,W$4))/((AVERAGEIFS('overall city offline'!$L$2:$L$2047,'overall city offline'!$A$2:$A$2047,$A49,'overall city offline'!$B$2:$B$2047,W$4)*(1-AVERAGEIFS('all sales summary'!$I$2:$I$2047,'all sales summary'!$A$2:$A$2047,$A49,'all sales summary'!$B$2:$B$2047,W$4)))+(AVERAGEIFS('city centre offline'!$L$2:$L$2047,'city centre offline'!$A$2:$A$2047,$A49,'city centre offline'!$B$2:$B$2047,W$4)*AVERAGEIFS('all sales summary'!$I$2:$I$2047,'all sales summary'!$A$2:$A$2047,$A49,'all sales summary'!$B$2:$B$2047,W$4)))</f>
        <v>8.3318033906050956E-2</v>
      </c>
      <c r="X49" s="60">
        <f>(AVERAGEIFS('city centre offline'!$L$2:$L$2047,'city centre offline'!$A$2:$A$2047,$A49,'city centre offline'!$B$2:$B$2047,X$4)*AVERAGEIFS('all sales summary'!$I$2:$I$2047,'all sales summary'!$A$2:$A$2047,$A49,'all sales summary'!$B$2:$B$2047,X$4))/((AVERAGEIFS('overall city offline'!$L$2:$L$2047,'overall city offline'!$A$2:$A$2047,$A49,'overall city offline'!$B$2:$B$2047,X$4)*(1-AVERAGEIFS('all sales summary'!$I$2:$I$2047,'all sales summary'!$A$2:$A$2047,$A49,'all sales summary'!$B$2:$B$2047,X$4)))+(AVERAGEIFS('city centre offline'!$L$2:$L$2047,'city centre offline'!$A$2:$A$2047,$A49,'city centre offline'!$B$2:$B$2047,X$4)*AVERAGEIFS('all sales summary'!$I$2:$I$2047,'all sales summary'!$A$2:$A$2047,$A49,'all sales summary'!$B$2:$B$2047,X$4)))</f>
        <v>7.5402019077364379E-2</v>
      </c>
      <c r="Y49" s="60">
        <f>(AVERAGEIFS('city centre offline'!$L$2:$L$2047,'city centre offline'!$A$2:$A$2047,$A49,'city centre offline'!$B$2:$B$2047,Y$4)*AVERAGEIFS('all sales summary'!$I$2:$I$2047,'all sales summary'!$A$2:$A$2047,$A49,'all sales summary'!$B$2:$B$2047,Y$4))/((AVERAGEIFS('overall city offline'!$L$2:$L$2047,'overall city offline'!$A$2:$A$2047,$A49,'overall city offline'!$B$2:$B$2047,Y$4)*(1-AVERAGEIFS('all sales summary'!$I$2:$I$2047,'all sales summary'!$A$2:$A$2047,$A49,'all sales summary'!$B$2:$B$2047,Y$4)))+(AVERAGEIFS('city centre offline'!$L$2:$L$2047,'city centre offline'!$A$2:$A$2047,$A49,'city centre offline'!$B$2:$B$2047,Y$4)*AVERAGEIFS('all sales summary'!$I$2:$I$2047,'all sales summary'!$A$2:$A$2047,$A49,'all sales summary'!$B$2:$B$2047,Y$4)))</f>
        <v>7.4587874708036891E-2</v>
      </c>
      <c r="Z49" s="60">
        <f>(AVERAGEIFS('city centre offline'!$L$2:$L$2047,'city centre offline'!$A$2:$A$2047,$A49,'city centre offline'!$B$2:$B$2047,Z$4)*AVERAGEIFS('all sales summary'!$I$2:$I$2047,'all sales summary'!$A$2:$A$2047,$A49,'all sales summary'!$B$2:$B$2047,Z$4))/((AVERAGEIFS('overall city offline'!$L$2:$L$2047,'overall city offline'!$A$2:$A$2047,$A49,'overall city offline'!$B$2:$B$2047,Z$4)*(1-AVERAGEIFS('all sales summary'!$I$2:$I$2047,'all sales summary'!$A$2:$A$2047,$A49,'all sales summary'!$B$2:$B$2047,Z$4)))+(AVERAGEIFS('city centre offline'!$L$2:$L$2047,'city centre offline'!$A$2:$A$2047,$A49,'city centre offline'!$B$2:$B$2047,Z$4)*AVERAGEIFS('all sales summary'!$I$2:$I$2047,'all sales summary'!$A$2:$A$2047,$A49,'all sales summary'!$B$2:$B$2047,Z$4)))</f>
        <v>7.178930902764756E-2</v>
      </c>
      <c r="AA49" s="60">
        <f>(AVERAGEIFS('city centre offline'!$L$2:$L$2047,'city centre offline'!$A$2:$A$2047,$A49,'city centre offline'!$B$2:$B$2047,AA$4)*AVERAGEIFS('all sales summary'!$I$2:$I$2047,'all sales summary'!$A$2:$A$2047,$A49,'all sales summary'!$B$2:$B$2047,AA$4))/((AVERAGEIFS('overall city offline'!$L$2:$L$2047,'overall city offline'!$A$2:$A$2047,$A49,'overall city offline'!$B$2:$B$2047,AA$4)*(1-AVERAGEIFS('all sales summary'!$I$2:$I$2047,'all sales summary'!$A$2:$A$2047,$A49,'all sales summary'!$B$2:$B$2047,AA$4)))+(AVERAGEIFS('city centre offline'!$L$2:$L$2047,'city centre offline'!$A$2:$A$2047,$A49,'city centre offline'!$B$2:$B$2047,AA$4)*AVERAGEIFS('all sales summary'!$I$2:$I$2047,'all sales summary'!$A$2:$A$2047,$A49,'all sales summary'!$B$2:$B$2047,AA$4)))</f>
        <v>7.3543035978494459E-2</v>
      </c>
      <c r="AB49" s="60">
        <f>(AVERAGEIFS('city centre offline'!$L$2:$L$2047,'city centre offline'!$A$2:$A$2047,$A49,'city centre offline'!$B$2:$B$2047,AB$4)*AVERAGEIFS('all sales summary'!$I$2:$I$2047,'all sales summary'!$A$2:$A$2047,$A49,'all sales summary'!$B$2:$B$2047,AB$4))/((AVERAGEIFS('overall city offline'!$L$2:$L$2047,'overall city offline'!$A$2:$A$2047,$A49,'overall city offline'!$B$2:$B$2047,AB$4)*(1-AVERAGEIFS('all sales summary'!$I$2:$I$2047,'all sales summary'!$A$2:$A$2047,$A49,'all sales summary'!$B$2:$B$2047,AB$4)))+(AVERAGEIFS('city centre offline'!$L$2:$L$2047,'city centre offline'!$A$2:$A$2047,$A49,'city centre offline'!$B$2:$B$2047,AB$4)*AVERAGEIFS('all sales summary'!$I$2:$I$2047,'all sales summary'!$A$2:$A$2047,$A49,'all sales summary'!$B$2:$B$2047,AB$4)))</f>
        <v>7.339921612404611E-2</v>
      </c>
      <c r="AC49" s="60">
        <f>(AVERAGEIFS('city centre offline'!$L$2:$L$2047,'city centre offline'!$A$2:$A$2047,$A49,'city centre offline'!$B$2:$B$2047,AC$4)*AVERAGEIFS('all sales summary'!$I$2:$I$2047,'all sales summary'!$A$2:$A$2047,$A49,'all sales summary'!$B$2:$B$2047,AC$4))/((AVERAGEIFS('overall city offline'!$L$2:$L$2047,'overall city offline'!$A$2:$A$2047,$A49,'overall city offline'!$B$2:$B$2047,AC$4)*(1-AVERAGEIFS('all sales summary'!$I$2:$I$2047,'all sales summary'!$A$2:$A$2047,$A49,'all sales summary'!$B$2:$B$2047,AC$4)))+(AVERAGEIFS('city centre offline'!$L$2:$L$2047,'city centre offline'!$A$2:$A$2047,$A49,'city centre offline'!$B$2:$B$2047,AC$4)*AVERAGEIFS('all sales summary'!$I$2:$I$2047,'all sales summary'!$A$2:$A$2047,$A49,'all sales summary'!$B$2:$B$2047,AC$4)))</f>
        <v>7.7644555367909263E-2</v>
      </c>
      <c r="AD49" s="60">
        <f>(AVERAGEIFS('city centre offline'!$L$2:$L$2047,'city centre offline'!$A$2:$A$2047,$A49,'city centre offline'!$B$2:$B$2047,AD$4)*AVERAGEIFS('all sales summary'!$I$2:$I$2047,'all sales summary'!$A$2:$A$2047,$A49,'all sales summary'!$B$2:$B$2047,AD$4))/((AVERAGEIFS('overall city offline'!$L$2:$L$2047,'overall city offline'!$A$2:$A$2047,$A49,'overall city offline'!$B$2:$B$2047,AD$4)*(1-AVERAGEIFS('all sales summary'!$I$2:$I$2047,'all sales summary'!$A$2:$A$2047,$A49,'all sales summary'!$B$2:$B$2047,AD$4)))+(AVERAGEIFS('city centre offline'!$L$2:$L$2047,'city centre offline'!$A$2:$A$2047,$A49,'city centre offline'!$B$2:$B$2047,AD$4)*AVERAGEIFS('all sales summary'!$I$2:$I$2047,'all sales summary'!$A$2:$A$2047,$A49,'all sales summary'!$B$2:$B$2047,AD$4)))</f>
        <v>8.1461536380928887E-2</v>
      </c>
      <c r="AE49" s="60">
        <f>(AVERAGEIFS('city centre offline'!$L$2:$L$2047,'city centre offline'!$A$2:$A$2047,$A49,'city centre offline'!$B$2:$B$2047,AE$4)*AVERAGEIFS('all sales summary'!$I$2:$I$2047,'all sales summary'!$A$2:$A$2047,$A49,'all sales summary'!$B$2:$B$2047,AE$4))/((AVERAGEIFS('overall city offline'!$L$2:$L$2047,'overall city offline'!$A$2:$A$2047,$A49,'overall city offline'!$B$2:$B$2047,AE$4)*(1-AVERAGEIFS('all sales summary'!$I$2:$I$2047,'all sales summary'!$A$2:$A$2047,$A49,'all sales summary'!$B$2:$B$2047,AE$4)))+(AVERAGEIFS('city centre offline'!$L$2:$L$2047,'city centre offline'!$A$2:$A$2047,$A49,'city centre offline'!$B$2:$B$2047,AE$4)*AVERAGEIFS('all sales summary'!$I$2:$I$2047,'all sales summary'!$A$2:$A$2047,$A49,'all sales summary'!$B$2:$B$2047,AE$4)))</f>
        <v>7.9420255226029135E-2</v>
      </c>
      <c r="AF49" s="60">
        <f>(AVERAGEIFS('city centre offline'!$L$2:$L$2047,'city centre offline'!$A$2:$A$2047,$A49,'city centre offline'!$B$2:$B$2047,AF$4)*AVERAGEIFS('all sales summary'!$I$2:$I$2047,'all sales summary'!$A$2:$A$2047,$A49,'all sales summary'!$B$2:$B$2047,AF$4))/((AVERAGEIFS('overall city offline'!$L$2:$L$2047,'overall city offline'!$A$2:$A$2047,$A49,'overall city offline'!$B$2:$B$2047,AF$4)*(1-AVERAGEIFS('all sales summary'!$I$2:$I$2047,'all sales summary'!$A$2:$A$2047,$A49,'all sales summary'!$B$2:$B$2047,AF$4)))+(AVERAGEIFS('city centre offline'!$L$2:$L$2047,'city centre offline'!$A$2:$A$2047,$A49,'city centre offline'!$B$2:$B$2047,AF$4)*AVERAGEIFS('all sales summary'!$I$2:$I$2047,'all sales summary'!$A$2:$A$2047,$A49,'all sales summary'!$B$2:$B$2047,AF$4)))</f>
        <v>7.6499120366627801E-2</v>
      </c>
      <c r="AG49" s="60">
        <f>(AVERAGEIFS('city centre offline'!$L$2:$L$2047,'city centre offline'!$A$2:$A$2047,$A49,'city centre offline'!$B$2:$B$2047,AG$4)*AVERAGEIFS('all sales summary'!$I$2:$I$2047,'all sales summary'!$A$2:$A$2047,$A49,'all sales summary'!$B$2:$B$2047,AG$4))/((AVERAGEIFS('overall city offline'!$L$2:$L$2047,'overall city offline'!$A$2:$A$2047,$A49,'overall city offline'!$B$2:$B$2047,AG$4)*(1-AVERAGEIFS('all sales summary'!$I$2:$I$2047,'all sales summary'!$A$2:$A$2047,$A49,'all sales summary'!$B$2:$B$2047,AG$4)))+(AVERAGEIFS('city centre offline'!$L$2:$L$2047,'city centre offline'!$A$2:$A$2047,$A49,'city centre offline'!$B$2:$B$2047,AG$4)*AVERAGEIFS('all sales summary'!$I$2:$I$2047,'all sales summary'!$A$2:$A$2047,$A49,'all sales summary'!$B$2:$B$2047,AG$4)))</f>
        <v>7.9326330716915625E-2</v>
      </c>
      <c r="AH49" s="60">
        <f>(AVERAGEIFS('city centre offline'!$L$2:$L$2047,'city centre offline'!$A$2:$A$2047,$A49,'city centre offline'!$B$2:$B$2047,AH$4)*AVERAGEIFS('all sales summary'!$I$2:$I$2047,'all sales summary'!$A$2:$A$2047,$A49,'all sales summary'!$B$2:$B$2047,AH$4))/((AVERAGEIFS('overall city offline'!$L$2:$L$2047,'overall city offline'!$A$2:$A$2047,$A49,'overall city offline'!$B$2:$B$2047,AH$4)*(1-AVERAGEIFS('all sales summary'!$I$2:$I$2047,'all sales summary'!$A$2:$A$2047,$A49,'all sales summary'!$B$2:$B$2047,AH$4)))+(AVERAGEIFS('city centre offline'!$L$2:$L$2047,'city centre offline'!$A$2:$A$2047,$A49,'city centre offline'!$B$2:$B$2047,AH$4)*AVERAGEIFS('all sales summary'!$I$2:$I$2047,'all sales summary'!$A$2:$A$2047,$A49,'all sales summary'!$B$2:$B$2047,AH$4)))</f>
        <v>8.5725848121837964E-2</v>
      </c>
    </row>
    <row r="50" spans="1:34" x14ac:dyDescent="0.3">
      <c r="A50" t="s">
        <v>52</v>
      </c>
      <c r="B50" s="60">
        <f>(AVERAGEIFS('city centre offline'!$L$2:$L$2047,'city centre offline'!$A$2:$A$2047,$A50,'city centre offline'!$B$2:$B$2047,B$4)*AVERAGEIFS('all sales summary'!$I$2:$I$2047,'all sales summary'!$A$2:$A$2047,$A50,'all sales summary'!$B$2:$B$2047,B$4))/((AVERAGEIFS('overall city offline'!$L$2:$L$2047,'overall city offline'!$A$2:$A$2047,$A50,'overall city offline'!$B$2:$B$2047,B$4)*(1-AVERAGEIFS('all sales summary'!$I$2:$I$2047,'all sales summary'!$A$2:$A$2047,$A50,'all sales summary'!$B$2:$B$2047,B$4)))+(AVERAGEIFS('city centre offline'!$L$2:$L$2047,'city centre offline'!$A$2:$A$2047,$A50,'city centre offline'!$B$2:$B$2047,B$4)*AVERAGEIFS('all sales summary'!$I$2:$I$2047,'all sales summary'!$A$2:$A$2047,$A50,'all sales summary'!$B$2:$B$2047,B$4)))</f>
        <v>6.3515457400850558E-2</v>
      </c>
      <c r="C50" s="60">
        <f>(AVERAGEIFS('city centre offline'!$L$2:$L$2047,'city centre offline'!$A$2:$A$2047,$A50,'city centre offline'!$B$2:$B$2047,C$4)*AVERAGEIFS('all sales summary'!$I$2:$I$2047,'all sales summary'!$A$2:$A$2047,$A50,'all sales summary'!$B$2:$B$2047,C$4))/((AVERAGEIFS('overall city offline'!$L$2:$L$2047,'overall city offline'!$A$2:$A$2047,$A50,'overall city offline'!$B$2:$B$2047,C$4)*(1-AVERAGEIFS('all sales summary'!$I$2:$I$2047,'all sales summary'!$A$2:$A$2047,$A50,'all sales summary'!$B$2:$B$2047,C$4)))+(AVERAGEIFS('city centre offline'!$L$2:$L$2047,'city centre offline'!$A$2:$A$2047,$A50,'city centre offline'!$B$2:$B$2047,C$4)*AVERAGEIFS('all sales summary'!$I$2:$I$2047,'all sales summary'!$A$2:$A$2047,$A50,'all sales summary'!$B$2:$B$2047,C$4)))</f>
        <v>6.3648350686472663E-2</v>
      </c>
      <c r="D50" s="60">
        <f>(AVERAGEIFS('city centre offline'!$L$2:$L$2047,'city centre offline'!$A$2:$A$2047,$A50,'city centre offline'!$B$2:$B$2047,D$4)*AVERAGEIFS('all sales summary'!$I$2:$I$2047,'all sales summary'!$A$2:$A$2047,$A50,'all sales summary'!$B$2:$B$2047,D$4))/((AVERAGEIFS('overall city offline'!$L$2:$L$2047,'overall city offline'!$A$2:$A$2047,$A50,'overall city offline'!$B$2:$B$2047,D$4)*(1-AVERAGEIFS('all sales summary'!$I$2:$I$2047,'all sales summary'!$A$2:$A$2047,$A50,'all sales summary'!$B$2:$B$2047,D$4)))+(AVERAGEIFS('city centre offline'!$L$2:$L$2047,'city centre offline'!$A$2:$A$2047,$A50,'city centre offline'!$B$2:$B$2047,D$4)*AVERAGEIFS('all sales summary'!$I$2:$I$2047,'all sales summary'!$A$2:$A$2047,$A50,'all sales summary'!$B$2:$B$2047,D$4)))</f>
        <v>6.2374723322805831E-2</v>
      </c>
      <c r="E50" s="60">
        <f>(AVERAGEIFS('city centre offline'!$L$2:$L$2047,'city centre offline'!$A$2:$A$2047,$A50,'city centre offline'!$B$2:$B$2047,E$4)*AVERAGEIFS('all sales summary'!$I$2:$I$2047,'all sales summary'!$A$2:$A$2047,$A50,'all sales summary'!$B$2:$B$2047,E$4))/((AVERAGEIFS('overall city offline'!$L$2:$L$2047,'overall city offline'!$A$2:$A$2047,$A50,'overall city offline'!$B$2:$B$2047,E$4)*(1-AVERAGEIFS('all sales summary'!$I$2:$I$2047,'all sales summary'!$A$2:$A$2047,$A50,'all sales summary'!$B$2:$B$2047,E$4)))+(AVERAGEIFS('city centre offline'!$L$2:$L$2047,'city centre offline'!$A$2:$A$2047,$A50,'city centre offline'!$B$2:$B$2047,E$4)*AVERAGEIFS('all sales summary'!$I$2:$I$2047,'all sales summary'!$A$2:$A$2047,$A50,'all sales summary'!$B$2:$B$2047,E$4)))</f>
        <v>5.9880633338121575E-2</v>
      </c>
      <c r="F50" s="60">
        <f>(AVERAGEIFS('city centre offline'!$L$2:$L$2047,'city centre offline'!$A$2:$A$2047,$A50,'city centre offline'!$B$2:$B$2047,F$4)*AVERAGEIFS('all sales summary'!$I$2:$I$2047,'all sales summary'!$A$2:$A$2047,$A50,'all sales summary'!$B$2:$B$2047,F$4))/((AVERAGEIFS('overall city offline'!$L$2:$L$2047,'overall city offline'!$A$2:$A$2047,$A50,'overall city offline'!$B$2:$B$2047,F$4)*(1-AVERAGEIFS('all sales summary'!$I$2:$I$2047,'all sales summary'!$A$2:$A$2047,$A50,'all sales summary'!$B$2:$B$2047,F$4)))+(AVERAGEIFS('city centre offline'!$L$2:$L$2047,'city centre offline'!$A$2:$A$2047,$A50,'city centre offline'!$B$2:$B$2047,F$4)*AVERAGEIFS('all sales summary'!$I$2:$I$2047,'all sales summary'!$A$2:$A$2047,$A50,'all sales summary'!$B$2:$B$2047,F$4)))</f>
        <v>6.1946545044502248E-2</v>
      </c>
      <c r="G50" s="60">
        <f>(AVERAGEIFS('city centre offline'!$L$2:$L$2047,'city centre offline'!$A$2:$A$2047,$A50,'city centre offline'!$B$2:$B$2047,G$4)*AVERAGEIFS('all sales summary'!$I$2:$I$2047,'all sales summary'!$A$2:$A$2047,$A50,'all sales summary'!$B$2:$B$2047,G$4))/((AVERAGEIFS('overall city offline'!$L$2:$L$2047,'overall city offline'!$A$2:$A$2047,$A50,'overall city offline'!$B$2:$B$2047,G$4)*(1-AVERAGEIFS('all sales summary'!$I$2:$I$2047,'all sales summary'!$A$2:$A$2047,$A50,'all sales summary'!$B$2:$B$2047,G$4)))+(AVERAGEIFS('city centre offline'!$L$2:$L$2047,'city centre offline'!$A$2:$A$2047,$A50,'city centre offline'!$B$2:$B$2047,G$4)*AVERAGEIFS('all sales summary'!$I$2:$I$2047,'all sales summary'!$A$2:$A$2047,$A50,'all sales summary'!$B$2:$B$2047,G$4)))</f>
        <v>5.8125008444829443E-2</v>
      </c>
      <c r="H50" s="60">
        <f>(AVERAGEIFS('city centre offline'!$L$2:$L$2047,'city centre offline'!$A$2:$A$2047,$A50,'city centre offline'!$B$2:$B$2047,H$4)*AVERAGEIFS('all sales summary'!$I$2:$I$2047,'all sales summary'!$A$2:$A$2047,$A50,'all sales summary'!$B$2:$B$2047,H$4))/((AVERAGEIFS('overall city offline'!$L$2:$L$2047,'overall city offline'!$A$2:$A$2047,$A50,'overall city offline'!$B$2:$B$2047,H$4)*(1-AVERAGEIFS('all sales summary'!$I$2:$I$2047,'all sales summary'!$A$2:$A$2047,$A50,'all sales summary'!$B$2:$B$2047,H$4)))+(AVERAGEIFS('city centre offline'!$L$2:$L$2047,'city centre offline'!$A$2:$A$2047,$A50,'city centre offline'!$B$2:$B$2047,H$4)*AVERAGEIFS('all sales summary'!$I$2:$I$2047,'all sales summary'!$A$2:$A$2047,$A50,'all sales summary'!$B$2:$B$2047,H$4)))</f>
        <v>5.6704411454066926E-2</v>
      </c>
      <c r="I50" s="60">
        <f>(AVERAGEIFS('city centre offline'!$L$2:$L$2047,'city centre offline'!$A$2:$A$2047,$A50,'city centre offline'!$B$2:$B$2047,I$4)*AVERAGEIFS('all sales summary'!$I$2:$I$2047,'all sales summary'!$A$2:$A$2047,$A50,'all sales summary'!$B$2:$B$2047,I$4))/((AVERAGEIFS('overall city offline'!$L$2:$L$2047,'overall city offline'!$A$2:$A$2047,$A50,'overall city offline'!$B$2:$B$2047,I$4)*(1-AVERAGEIFS('all sales summary'!$I$2:$I$2047,'all sales summary'!$A$2:$A$2047,$A50,'all sales summary'!$B$2:$B$2047,I$4)))+(AVERAGEIFS('city centre offline'!$L$2:$L$2047,'city centre offline'!$A$2:$A$2047,$A50,'city centre offline'!$B$2:$B$2047,I$4)*AVERAGEIFS('all sales summary'!$I$2:$I$2047,'all sales summary'!$A$2:$A$2047,$A50,'all sales summary'!$B$2:$B$2047,I$4)))</f>
        <v>5.7104261607536885E-2</v>
      </c>
      <c r="J50" s="60">
        <f>(AVERAGEIFS('city centre offline'!$L$2:$L$2047,'city centre offline'!$A$2:$A$2047,$A50,'city centre offline'!$B$2:$B$2047,J$4)*AVERAGEIFS('all sales summary'!$I$2:$I$2047,'all sales summary'!$A$2:$A$2047,$A50,'all sales summary'!$B$2:$B$2047,J$4))/((AVERAGEIFS('overall city offline'!$L$2:$L$2047,'overall city offline'!$A$2:$A$2047,$A50,'overall city offline'!$B$2:$B$2047,J$4)*(1-AVERAGEIFS('all sales summary'!$I$2:$I$2047,'all sales summary'!$A$2:$A$2047,$A50,'all sales summary'!$B$2:$B$2047,J$4)))+(AVERAGEIFS('city centre offline'!$L$2:$L$2047,'city centre offline'!$A$2:$A$2047,$A50,'city centre offline'!$B$2:$B$2047,J$4)*AVERAGEIFS('all sales summary'!$I$2:$I$2047,'all sales summary'!$A$2:$A$2047,$A50,'all sales summary'!$B$2:$B$2047,J$4)))</f>
        <v>6.355105987515787E-2</v>
      </c>
      <c r="K50" s="60">
        <f>(AVERAGEIFS('city centre offline'!$L$2:$L$2047,'city centre offline'!$A$2:$A$2047,$A50,'city centre offline'!$B$2:$B$2047,K$4)*AVERAGEIFS('all sales summary'!$I$2:$I$2047,'all sales summary'!$A$2:$A$2047,$A50,'all sales summary'!$B$2:$B$2047,K$4))/((AVERAGEIFS('overall city offline'!$L$2:$L$2047,'overall city offline'!$A$2:$A$2047,$A50,'overall city offline'!$B$2:$B$2047,K$4)*(1-AVERAGEIFS('all sales summary'!$I$2:$I$2047,'all sales summary'!$A$2:$A$2047,$A50,'all sales summary'!$B$2:$B$2047,K$4)))+(AVERAGEIFS('city centre offline'!$L$2:$L$2047,'city centre offline'!$A$2:$A$2047,$A50,'city centre offline'!$B$2:$B$2047,K$4)*AVERAGEIFS('all sales summary'!$I$2:$I$2047,'all sales summary'!$A$2:$A$2047,$A50,'all sales summary'!$B$2:$B$2047,K$4)))</f>
        <v>6.2761629175226513E-2</v>
      </c>
      <c r="L50" s="60">
        <f>(AVERAGEIFS('city centre offline'!$L$2:$L$2047,'city centre offline'!$A$2:$A$2047,$A50,'city centre offline'!$B$2:$B$2047,L$4)*AVERAGEIFS('all sales summary'!$I$2:$I$2047,'all sales summary'!$A$2:$A$2047,$A50,'all sales summary'!$B$2:$B$2047,L$4))/((AVERAGEIFS('overall city offline'!$L$2:$L$2047,'overall city offline'!$A$2:$A$2047,$A50,'overall city offline'!$B$2:$B$2047,L$4)*(1-AVERAGEIFS('all sales summary'!$I$2:$I$2047,'all sales summary'!$A$2:$A$2047,$A50,'all sales summary'!$B$2:$B$2047,L$4)))+(AVERAGEIFS('city centre offline'!$L$2:$L$2047,'city centre offline'!$A$2:$A$2047,$A50,'city centre offline'!$B$2:$B$2047,L$4)*AVERAGEIFS('all sales summary'!$I$2:$I$2047,'all sales summary'!$A$2:$A$2047,$A50,'all sales summary'!$B$2:$B$2047,L$4)))</f>
        <v>6.1238426955898796E-2</v>
      </c>
      <c r="M50" s="60">
        <f>(AVERAGEIFS('city centre offline'!$L$2:$L$2047,'city centre offline'!$A$2:$A$2047,$A50,'city centre offline'!$B$2:$B$2047,M$4)*AVERAGEIFS('all sales summary'!$I$2:$I$2047,'all sales summary'!$A$2:$A$2047,$A50,'all sales summary'!$B$2:$B$2047,M$4))/((AVERAGEIFS('overall city offline'!$L$2:$L$2047,'overall city offline'!$A$2:$A$2047,$A50,'overall city offline'!$B$2:$B$2047,M$4)*(1-AVERAGEIFS('all sales summary'!$I$2:$I$2047,'all sales summary'!$A$2:$A$2047,$A50,'all sales summary'!$B$2:$B$2047,M$4)))+(AVERAGEIFS('city centre offline'!$L$2:$L$2047,'city centre offline'!$A$2:$A$2047,$A50,'city centre offline'!$B$2:$B$2047,M$4)*AVERAGEIFS('all sales summary'!$I$2:$I$2047,'all sales summary'!$A$2:$A$2047,$A50,'all sales summary'!$B$2:$B$2047,M$4)))</f>
        <v>5.8941283018755175E-2</v>
      </c>
      <c r="N50" s="60">
        <f>(AVERAGEIFS('city centre offline'!$L$2:$L$2047,'city centre offline'!$A$2:$A$2047,$A50,'city centre offline'!$B$2:$B$2047,N$4)*AVERAGEIFS('all sales summary'!$I$2:$I$2047,'all sales summary'!$A$2:$A$2047,$A50,'all sales summary'!$B$2:$B$2047,N$4))/((AVERAGEIFS('overall city offline'!$L$2:$L$2047,'overall city offline'!$A$2:$A$2047,$A50,'overall city offline'!$B$2:$B$2047,N$4)*(1-AVERAGEIFS('all sales summary'!$I$2:$I$2047,'all sales summary'!$A$2:$A$2047,$A50,'all sales summary'!$B$2:$B$2047,N$4)))+(AVERAGEIFS('city centre offline'!$L$2:$L$2047,'city centre offline'!$A$2:$A$2047,$A50,'city centre offline'!$B$2:$B$2047,N$4)*AVERAGEIFS('all sales summary'!$I$2:$I$2047,'all sales summary'!$A$2:$A$2047,$A50,'all sales summary'!$B$2:$B$2047,N$4)))</f>
        <v>6.2561765346080864E-2</v>
      </c>
      <c r="O50" s="60">
        <f>(AVERAGEIFS('city centre offline'!$L$2:$L$2047,'city centre offline'!$A$2:$A$2047,$A50,'city centre offline'!$B$2:$B$2047,O$4)*AVERAGEIFS('all sales summary'!$I$2:$I$2047,'all sales summary'!$A$2:$A$2047,$A50,'all sales summary'!$B$2:$B$2047,O$4))/((AVERAGEIFS('overall city offline'!$L$2:$L$2047,'overall city offline'!$A$2:$A$2047,$A50,'overall city offline'!$B$2:$B$2047,O$4)*(1-AVERAGEIFS('all sales summary'!$I$2:$I$2047,'all sales summary'!$A$2:$A$2047,$A50,'all sales summary'!$B$2:$B$2047,O$4)))+(AVERAGEIFS('city centre offline'!$L$2:$L$2047,'city centre offline'!$A$2:$A$2047,$A50,'city centre offline'!$B$2:$B$2047,O$4)*AVERAGEIFS('all sales summary'!$I$2:$I$2047,'all sales summary'!$A$2:$A$2047,$A50,'all sales summary'!$B$2:$B$2047,O$4)))</f>
        <v>6.2700762782583214E-2</v>
      </c>
      <c r="P50" s="60">
        <f>(AVERAGEIFS('city centre offline'!$L$2:$L$2047,'city centre offline'!$A$2:$A$2047,$A50,'city centre offline'!$B$2:$B$2047,P$4)*AVERAGEIFS('all sales summary'!$I$2:$I$2047,'all sales summary'!$A$2:$A$2047,$A50,'all sales summary'!$B$2:$B$2047,P$4))/((AVERAGEIFS('overall city offline'!$L$2:$L$2047,'overall city offline'!$A$2:$A$2047,$A50,'overall city offline'!$B$2:$B$2047,P$4)*(1-AVERAGEIFS('all sales summary'!$I$2:$I$2047,'all sales summary'!$A$2:$A$2047,$A50,'all sales summary'!$B$2:$B$2047,P$4)))+(AVERAGEIFS('city centre offline'!$L$2:$L$2047,'city centre offline'!$A$2:$A$2047,$A50,'city centre offline'!$B$2:$B$2047,P$4)*AVERAGEIFS('all sales summary'!$I$2:$I$2047,'all sales summary'!$A$2:$A$2047,$A50,'all sales summary'!$B$2:$B$2047,P$4)))</f>
        <v>5.7509586639018014E-2</v>
      </c>
      <c r="Q50" s="60">
        <f>(AVERAGEIFS('city centre offline'!$L$2:$L$2047,'city centre offline'!$A$2:$A$2047,$A50,'city centre offline'!$B$2:$B$2047,Q$4)*AVERAGEIFS('all sales summary'!$I$2:$I$2047,'all sales summary'!$A$2:$A$2047,$A50,'all sales summary'!$B$2:$B$2047,Q$4))/((AVERAGEIFS('overall city offline'!$L$2:$L$2047,'overall city offline'!$A$2:$A$2047,$A50,'overall city offline'!$B$2:$B$2047,Q$4)*(1-AVERAGEIFS('all sales summary'!$I$2:$I$2047,'all sales summary'!$A$2:$A$2047,$A50,'all sales summary'!$B$2:$B$2047,Q$4)))+(AVERAGEIFS('city centre offline'!$L$2:$L$2047,'city centre offline'!$A$2:$A$2047,$A50,'city centre offline'!$B$2:$B$2047,Q$4)*AVERAGEIFS('all sales summary'!$I$2:$I$2047,'all sales summary'!$A$2:$A$2047,$A50,'all sales summary'!$B$2:$B$2047,Q$4)))</f>
        <v>5.3337306948574095E-2</v>
      </c>
      <c r="R50" s="60">
        <f>(AVERAGEIFS('city centre offline'!$L$2:$L$2047,'city centre offline'!$A$2:$A$2047,$A50,'city centre offline'!$B$2:$B$2047,R$4)*AVERAGEIFS('all sales summary'!$I$2:$I$2047,'all sales summary'!$A$2:$A$2047,$A50,'all sales summary'!$B$2:$B$2047,R$4))/((AVERAGEIFS('overall city offline'!$L$2:$L$2047,'overall city offline'!$A$2:$A$2047,$A50,'overall city offline'!$B$2:$B$2047,R$4)*(1-AVERAGEIFS('all sales summary'!$I$2:$I$2047,'all sales summary'!$A$2:$A$2047,$A50,'all sales summary'!$B$2:$B$2047,R$4)))+(AVERAGEIFS('city centre offline'!$L$2:$L$2047,'city centre offline'!$A$2:$A$2047,$A50,'city centre offline'!$B$2:$B$2047,R$4)*AVERAGEIFS('all sales summary'!$I$2:$I$2047,'all sales summary'!$A$2:$A$2047,$A50,'all sales summary'!$B$2:$B$2047,R$4)))</f>
        <v>5.3450693699602217E-2</v>
      </c>
      <c r="S50" s="60">
        <f>(AVERAGEIFS('city centre offline'!$L$2:$L$2047,'city centre offline'!$A$2:$A$2047,$A50,'city centre offline'!$B$2:$B$2047,S$4)*AVERAGEIFS('all sales summary'!$I$2:$I$2047,'all sales summary'!$A$2:$A$2047,$A50,'all sales summary'!$B$2:$B$2047,S$4))/((AVERAGEIFS('overall city offline'!$L$2:$L$2047,'overall city offline'!$A$2:$A$2047,$A50,'overall city offline'!$B$2:$B$2047,S$4)*(1-AVERAGEIFS('all sales summary'!$I$2:$I$2047,'all sales summary'!$A$2:$A$2047,$A50,'all sales summary'!$B$2:$B$2047,S$4)))+(AVERAGEIFS('city centre offline'!$L$2:$L$2047,'city centre offline'!$A$2:$A$2047,$A50,'city centre offline'!$B$2:$B$2047,S$4)*AVERAGEIFS('all sales summary'!$I$2:$I$2047,'all sales summary'!$A$2:$A$2047,$A50,'all sales summary'!$B$2:$B$2047,S$4)))</f>
        <v>5.4530113671162159E-2</v>
      </c>
      <c r="T50" s="60">
        <f>(AVERAGEIFS('city centre offline'!$L$2:$L$2047,'city centre offline'!$A$2:$A$2047,$A50,'city centre offline'!$B$2:$B$2047,T$4)*AVERAGEIFS('all sales summary'!$I$2:$I$2047,'all sales summary'!$A$2:$A$2047,$A50,'all sales summary'!$B$2:$B$2047,T$4))/((AVERAGEIFS('overall city offline'!$L$2:$L$2047,'overall city offline'!$A$2:$A$2047,$A50,'overall city offline'!$B$2:$B$2047,T$4)*(1-AVERAGEIFS('all sales summary'!$I$2:$I$2047,'all sales summary'!$A$2:$A$2047,$A50,'all sales summary'!$B$2:$B$2047,T$4)))+(AVERAGEIFS('city centre offline'!$L$2:$L$2047,'city centre offline'!$A$2:$A$2047,$A50,'city centre offline'!$B$2:$B$2047,T$4)*AVERAGEIFS('all sales summary'!$I$2:$I$2047,'all sales summary'!$A$2:$A$2047,$A50,'all sales summary'!$B$2:$B$2047,T$4)))</f>
        <v>5.3083495146452039E-2</v>
      </c>
      <c r="U50" s="60">
        <f>(AVERAGEIFS('city centre offline'!$L$2:$L$2047,'city centre offline'!$A$2:$A$2047,$A50,'city centre offline'!$B$2:$B$2047,U$4)*AVERAGEIFS('all sales summary'!$I$2:$I$2047,'all sales summary'!$A$2:$A$2047,$A50,'all sales summary'!$B$2:$B$2047,U$4))/((AVERAGEIFS('overall city offline'!$L$2:$L$2047,'overall city offline'!$A$2:$A$2047,$A50,'overall city offline'!$B$2:$B$2047,U$4)*(1-AVERAGEIFS('all sales summary'!$I$2:$I$2047,'all sales summary'!$A$2:$A$2047,$A50,'all sales summary'!$B$2:$B$2047,U$4)))+(AVERAGEIFS('city centre offline'!$L$2:$L$2047,'city centre offline'!$A$2:$A$2047,$A50,'city centre offline'!$B$2:$B$2047,U$4)*AVERAGEIFS('all sales summary'!$I$2:$I$2047,'all sales summary'!$A$2:$A$2047,$A50,'all sales summary'!$B$2:$B$2047,U$4)))</f>
        <v>5.3260161184085768E-2</v>
      </c>
      <c r="V50" s="60">
        <f>(AVERAGEIFS('city centre offline'!$L$2:$L$2047,'city centre offline'!$A$2:$A$2047,$A50,'city centre offline'!$B$2:$B$2047,V$4)*AVERAGEIFS('all sales summary'!$I$2:$I$2047,'all sales summary'!$A$2:$A$2047,$A50,'all sales summary'!$B$2:$B$2047,V$4))/((AVERAGEIFS('overall city offline'!$L$2:$L$2047,'overall city offline'!$A$2:$A$2047,$A50,'overall city offline'!$B$2:$B$2047,V$4)*(1-AVERAGEIFS('all sales summary'!$I$2:$I$2047,'all sales summary'!$A$2:$A$2047,$A50,'all sales summary'!$B$2:$B$2047,V$4)))+(AVERAGEIFS('city centre offline'!$L$2:$L$2047,'city centre offline'!$A$2:$A$2047,$A50,'city centre offline'!$B$2:$B$2047,V$4)*AVERAGEIFS('all sales summary'!$I$2:$I$2047,'all sales summary'!$A$2:$A$2047,$A50,'all sales summary'!$B$2:$B$2047,V$4)))</f>
        <v>5.8313520228826569E-2</v>
      </c>
      <c r="W50" s="60">
        <f>(AVERAGEIFS('city centre offline'!$L$2:$L$2047,'city centre offline'!$A$2:$A$2047,$A50,'city centre offline'!$B$2:$B$2047,W$4)*AVERAGEIFS('all sales summary'!$I$2:$I$2047,'all sales summary'!$A$2:$A$2047,$A50,'all sales summary'!$B$2:$B$2047,W$4))/((AVERAGEIFS('overall city offline'!$L$2:$L$2047,'overall city offline'!$A$2:$A$2047,$A50,'overall city offline'!$B$2:$B$2047,W$4)*(1-AVERAGEIFS('all sales summary'!$I$2:$I$2047,'all sales summary'!$A$2:$A$2047,$A50,'all sales summary'!$B$2:$B$2047,W$4)))+(AVERAGEIFS('city centre offline'!$L$2:$L$2047,'city centre offline'!$A$2:$A$2047,$A50,'city centre offline'!$B$2:$B$2047,W$4)*AVERAGEIFS('all sales summary'!$I$2:$I$2047,'all sales summary'!$A$2:$A$2047,$A50,'all sales summary'!$B$2:$B$2047,W$4)))</f>
        <v>6.0062804736890255E-2</v>
      </c>
      <c r="X50" s="60">
        <f>(AVERAGEIFS('city centre offline'!$L$2:$L$2047,'city centre offline'!$A$2:$A$2047,$A50,'city centre offline'!$B$2:$B$2047,X$4)*AVERAGEIFS('all sales summary'!$I$2:$I$2047,'all sales summary'!$A$2:$A$2047,$A50,'all sales summary'!$B$2:$B$2047,X$4))/((AVERAGEIFS('overall city offline'!$L$2:$L$2047,'overall city offline'!$A$2:$A$2047,$A50,'overall city offline'!$B$2:$B$2047,X$4)*(1-AVERAGEIFS('all sales summary'!$I$2:$I$2047,'all sales summary'!$A$2:$A$2047,$A50,'all sales summary'!$B$2:$B$2047,X$4)))+(AVERAGEIFS('city centre offline'!$L$2:$L$2047,'city centre offline'!$A$2:$A$2047,$A50,'city centre offline'!$B$2:$B$2047,X$4)*AVERAGEIFS('all sales summary'!$I$2:$I$2047,'all sales summary'!$A$2:$A$2047,$A50,'all sales summary'!$B$2:$B$2047,X$4)))</f>
        <v>5.8154458379005493E-2</v>
      </c>
      <c r="Y50" s="60">
        <f>(AVERAGEIFS('city centre offline'!$L$2:$L$2047,'city centre offline'!$A$2:$A$2047,$A50,'city centre offline'!$B$2:$B$2047,Y$4)*AVERAGEIFS('all sales summary'!$I$2:$I$2047,'all sales summary'!$A$2:$A$2047,$A50,'all sales summary'!$B$2:$B$2047,Y$4))/((AVERAGEIFS('overall city offline'!$L$2:$L$2047,'overall city offline'!$A$2:$A$2047,$A50,'overall city offline'!$B$2:$B$2047,Y$4)*(1-AVERAGEIFS('all sales summary'!$I$2:$I$2047,'all sales summary'!$A$2:$A$2047,$A50,'all sales summary'!$B$2:$B$2047,Y$4)))+(AVERAGEIFS('city centre offline'!$L$2:$L$2047,'city centre offline'!$A$2:$A$2047,$A50,'city centre offline'!$B$2:$B$2047,Y$4)*AVERAGEIFS('all sales summary'!$I$2:$I$2047,'all sales summary'!$A$2:$A$2047,$A50,'all sales summary'!$B$2:$B$2047,Y$4)))</f>
        <v>5.5550123829980778E-2</v>
      </c>
      <c r="Z50" s="60">
        <f>(AVERAGEIFS('city centre offline'!$L$2:$L$2047,'city centre offline'!$A$2:$A$2047,$A50,'city centre offline'!$B$2:$B$2047,Z$4)*AVERAGEIFS('all sales summary'!$I$2:$I$2047,'all sales summary'!$A$2:$A$2047,$A50,'all sales summary'!$B$2:$B$2047,Z$4))/((AVERAGEIFS('overall city offline'!$L$2:$L$2047,'overall city offline'!$A$2:$A$2047,$A50,'overall city offline'!$B$2:$B$2047,Z$4)*(1-AVERAGEIFS('all sales summary'!$I$2:$I$2047,'all sales summary'!$A$2:$A$2047,$A50,'all sales summary'!$B$2:$B$2047,Z$4)))+(AVERAGEIFS('city centre offline'!$L$2:$L$2047,'city centre offline'!$A$2:$A$2047,$A50,'city centre offline'!$B$2:$B$2047,Z$4)*AVERAGEIFS('all sales summary'!$I$2:$I$2047,'all sales summary'!$A$2:$A$2047,$A50,'all sales summary'!$B$2:$B$2047,Z$4)))</f>
        <v>5.8717077256607471E-2</v>
      </c>
      <c r="AA50" s="60">
        <f>(AVERAGEIFS('city centre offline'!$L$2:$L$2047,'city centre offline'!$A$2:$A$2047,$A50,'city centre offline'!$B$2:$B$2047,AA$4)*AVERAGEIFS('all sales summary'!$I$2:$I$2047,'all sales summary'!$A$2:$A$2047,$A50,'all sales summary'!$B$2:$B$2047,AA$4))/((AVERAGEIFS('overall city offline'!$L$2:$L$2047,'overall city offline'!$A$2:$A$2047,$A50,'overall city offline'!$B$2:$B$2047,AA$4)*(1-AVERAGEIFS('all sales summary'!$I$2:$I$2047,'all sales summary'!$A$2:$A$2047,$A50,'all sales summary'!$B$2:$B$2047,AA$4)))+(AVERAGEIFS('city centre offline'!$L$2:$L$2047,'city centre offline'!$A$2:$A$2047,$A50,'city centre offline'!$B$2:$B$2047,AA$4)*AVERAGEIFS('all sales summary'!$I$2:$I$2047,'all sales summary'!$A$2:$A$2047,$A50,'all sales summary'!$B$2:$B$2047,AA$4)))</f>
        <v>5.7440235477224356E-2</v>
      </c>
      <c r="AB50" s="60">
        <f>(AVERAGEIFS('city centre offline'!$L$2:$L$2047,'city centre offline'!$A$2:$A$2047,$A50,'city centre offline'!$B$2:$B$2047,AB$4)*AVERAGEIFS('all sales summary'!$I$2:$I$2047,'all sales summary'!$A$2:$A$2047,$A50,'all sales summary'!$B$2:$B$2047,AB$4))/((AVERAGEIFS('overall city offline'!$L$2:$L$2047,'overall city offline'!$A$2:$A$2047,$A50,'overall city offline'!$B$2:$B$2047,AB$4)*(1-AVERAGEIFS('all sales summary'!$I$2:$I$2047,'all sales summary'!$A$2:$A$2047,$A50,'all sales summary'!$B$2:$B$2047,AB$4)))+(AVERAGEIFS('city centre offline'!$L$2:$L$2047,'city centre offline'!$A$2:$A$2047,$A50,'city centre offline'!$B$2:$B$2047,AB$4)*AVERAGEIFS('all sales summary'!$I$2:$I$2047,'all sales summary'!$A$2:$A$2047,$A50,'all sales summary'!$B$2:$B$2047,AB$4)))</f>
        <v>5.7377967193250279E-2</v>
      </c>
      <c r="AC50" s="60">
        <f>(AVERAGEIFS('city centre offline'!$L$2:$L$2047,'city centre offline'!$A$2:$A$2047,$A50,'city centre offline'!$B$2:$B$2047,AC$4)*AVERAGEIFS('all sales summary'!$I$2:$I$2047,'all sales summary'!$A$2:$A$2047,$A50,'all sales summary'!$B$2:$B$2047,AC$4))/((AVERAGEIFS('overall city offline'!$L$2:$L$2047,'overall city offline'!$A$2:$A$2047,$A50,'overall city offline'!$B$2:$B$2047,AC$4)*(1-AVERAGEIFS('all sales summary'!$I$2:$I$2047,'all sales summary'!$A$2:$A$2047,$A50,'all sales summary'!$B$2:$B$2047,AC$4)))+(AVERAGEIFS('city centre offline'!$L$2:$L$2047,'city centre offline'!$A$2:$A$2047,$A50,'city centre offline'!$B$2:$B$2047,AC$4)*AVERAGEIFS('all sales summary'!$I$2:$I$2047,'all sales summary'!$A$2:$A$2047,$A50,'all sales summary'!$B$2:$B$2047,AC$4)))</f>
        <v>5.5557760118114093E-2</v>
      </c>
      <c r="AD50" s="60">
        <f>(AVERAGEIFS('city centre offline'!$L$2:$L$2047,'city centre offline'!$A$2:$A$2047,$A50,'city centre offline'!$B$2:$B$2047,AD$4)*AVERAGEIFS('all sales summary'!$I$2:$I$2047,'all sales summary'!$A$2:$A$2047,$A50,'all sales summary'!$B$2:$B$2047,AD$4))/((AVERAGEIFS('overall city offline'!$L$2:$L$2047,'overall city offline'!$A$2:$A$2047,$A50,'overall city offline'!$B$2:$B$2047,AD$4)*(1-AVERAGEIFS('all sales summary'!$I$2:$I$2047,'all sales summary'!$A$2:$A$2047,$A50,'all sales summary'!$B$2:$B$2047,AD$4)))+(AVERAGEIFS('city centre offline'!$L$2:$L$2047,'city centre offline'!$A$2:$A$2047,$A50,'city centre offline'!$B$2:$B$2047,AD$4)*AVERAGEIFS('all sales summary'!$I$2:$I$2047,'all sales summary'!$A$2:$A$2047,$A50,'all sales summary'!$B$2:$B$2047,AD$4)))</f>
        <v>5.6369538779794552E-2</v>
      </c>
      <c r="AE50" s="60">
        <f>(AVERAGEIFS('city centre offline'!$L$2:$L$2047,'city centre offline'!$A$2:$A$2047,$A50,'city centre offline'!$B$2:$B$2047,AE$4)*AVERAGEIFS('all sales summary'!$I$2:$I$2047,'all sales summary'!$A$2:$A$2047,$A50,'all sales summary'!$B$2:$B$2047,AE$4))/((AVERAGEIFS('overall city offline'!$L$2:$L$2047,'overall city offline'!$A$2:$A$2047,$A50,'overall city offline'!$B$2:$B$2047,AE$4)*(1-AVERAGEIFS('all sales summary'!$I$2:$I$2047,'all sales summary'!$A$2:$A$2047,$A50,'all sales summary'!$B$2:$B$2047,AE$4)))+(AVERAGEIFS('city centre offline'!$L$2:$L$2047,'city centre offline'!$A$2:$A$2047,$A50,'city centre offline'!$B$2:$B$2047,AE$4)*AVERAGEIFS('all sales summary'!$I$2:$I$2047,'all sales summary'!$A$2:$A$2047,$A50,'all sales summary'!$B$2:$B$2047,AE$4)))</f>
        <v>5.5948517655846679E-2</v>
      </c>
      <c r="AF50" s="60">
        <f>(AVERAGEIFS('city centre offline'!$L$2:$L$2047,'city centre offline'!$A$2:$A$2047,$A50,'city centre offline'!$B$2:$B$2047,AF$4)*AVERAGEIFS('all sales summary'!$I$2:$I$2047,'all sales summary'!$A$2:$A$2047,$A50,'all sales summary'!$B$2:$B$2047,AF$4))/((AVERAGEIFS('overall city offline'!$L$2:$L$2047,'overall city offline'!$A$2:$A$2047,$A50,'overall city offline'!$B$2:$B$2047,AF$4)*(1-AVERAGEIFS('all sales summary'!$I$2:$I$2047,'all sales summary'!$A$2:$A$2047,$A50,'all sales summary'!$B$2:$B$2047,AF$4)))+(AVERAGEIFS('city centre offline'!$L$2:$L$2047,'city centre offline'!$A$2:$A$2047,$A50,'city centre offline'!$B$2:$B$2047,AF$4)*AVERAGEIFS('all sales summary'!$I$2:$I$2047,'all sales summary'!$A$2:$A$2047,$A50,'all sales summary'!$B$2:$B$2047,AF$4)))</f>
        <v>5.3543015749458002E-2</v>
      </c>
      <c r="AG50" s="60">
        <f>(AVERAGEIFS('city centre offline'!$L$2:$L$2047,'city centre offline'!$A$2:$A$2047,$A50,'city centre offline'!$B$2:$B$2047,AG$4)*AVERAGEIFS('all sales summary'!$I$2:$I$2047,'all sales summary'!$A$2:$A$2047,$A50,'all sales summary'!$B$2:$B$2047,AG$4))/((AVERAGEIFS('overall city offline'!$L$2:$L$2047,'overall city offline'!$A$2:$A$2047,$A50,'overall city offline'!$B$2:$B$2047,AG$4)*(1-AVERAGEIFS('all sales summary'!$I$2:$I$2047,'all sales summary'!$A$2:$A$2047,$A50,'all sales summary'!$B$2:$B$2047,AG$4)))+(AVERAGEIFS('city centre offline'!$L$2:$L$2047,'city centre offline'!$A$2:$A$2047,$A50,'city centre offline'!$B$2:$B$2047,AG$4)*AVERAGEIFS('all sales summary'!$I$2:$I$2047,'all sales summary'!$A$2:$A$2047,$A50,'all sales summary'!$B$2:$B$2047,AG$4)))</f>
        <v>5.3803732910275077E-2</v>
      </c>
      <c r="AH50" s="60">
        <f>(AVERAGEIFS('city centre offline'!$L$2:$L$2047,'city centre offline'!$A$2:$A$2047,$A50,'city centre offline'!$B$2:$B$2047,AH$4)*AVERAGEIFS('all sales summary'!$I$2:$I$2047,'all sales summary'!$A$2:$A$2047,$A50,'all sales summary'!$B$2:$B$2047,AH$4))/((AVERAGEIFS('overall city offline'!$L$2:$L$2047,'overall city offline'!$A$2:$A$2047,$A50,'overall city offline'!$B$2:$B$2047,AH$4)*(1-AVERAGEIFS('all sales summary'!$I$2:$I$2047,'all sales summary'!$A$2:$A$2047,$A50,'all sales summary'!$B$2:$B$2047,AH$4)))+(AVERAGEIFS('city centre offline'!$L$2:$L$2047,'city centre offline'!$A$2:$A$2047,$A50,'city centre offline'!$B$2:$B$2047,AH$4)*AVERAGEIFS('all sales summary'!$I$2:$I$2047,'all sales summary'!$A$2:$A$2047,$A50,'all sales summary'!$B$2:$B$2047,AH$4)))</f>
        <v>5.804228261114279E-2</v>
      </c>
    </row>
    <row r="51" spans="1:34" x14ac:dyDescent="0.3">
      <c r="A51" t="s">
        <v>53</v>
      </c>
      <c r="B51" s="60">
        <f>(AVERAGEIFS('city centre offline'!$L$2:$L$2047,'city centre offline'!$A$2:$A$2047,$A51,'city centre offline'!$B$2:$B$2047,B$4)*AVERAGEIFS('all sales summary'!$I$2:$I$2047,'all sales summary'!$A$2:$A$2047,$A51,'all sales summary'!$B$2:$B$2047,B$4))/((AVERAGEIFS('overall city offline'!$L$2:$L$2047,'overall city offline'!$A$2:$A$2047,$A51,'overall city offline'!$B$2:$B$2047,B$4)*(1-AVERAGEIFS('all sales summary'!$I$2:$I$2047,'all sales summary'!$A$2:$A$2047,$A51,'all sales summary'!$B$2:$B$2047,B$4)))+(AVERAGEIFS('city centre offline'!$L$2:$L$2047,'city centre offline'!$A$2:$A$2047,$A51,'city centre offline'!$B$2:$B$2047,B$4)*AVERAGEIFS('all sales summary'!$I$2:$I$2047,'all sales summary'!$A$2:$A$2047,$A51,'all sales summary'!$B$2:$B$2047,B$4)))</f>
        <v>3.0456657069063055E-2</v>
      </c>
      <c r="C51" s="60">
        <f>(AVERAGEIFS('city centre offline'!$L$2:$L$2047,'city centre offline'!$A$2:$A$2047,$A51,'city centre offline'!$B$2:$B$2047,C$4)*AVERAGEIFS('all sales summary'!$I$2:$I$2047,'all sales summary'!$A$2:$A$2047,$A51,'all sales summary'!$B$2:$B$2047,C$4))/((AVERAGEIFS('overall city offline'!$L$2:$L$2047,'overall city offline'!$A$2:$A$2047,$A51,'overall city offline'!$B$2:$B$2047,C$4)*(1-AVERAGEIFS('all sales summary'!$I$2:$I$2047,'all sales summary'!$A$2:$A$2047,$A51,'all sales summary'!$B$2:$B$2047,C$4)))+(AVERAGEIFS('city centre offline'!$L$2:$L$2047,'city centre offline'!$A$2:$A$2047,$A51,'city centre offline'!$B$2:$B$2047,C$4)*AVERAGEIFS('all sales summary'!$I$2:$I$2047,'all sales summary'!$A$2:$A$2047,$A51,'all sales summary'!$B$2:$B$2047,C$4)))</f>
        <v>3.1142597847841489E-2</v>
      </c>
      <c r="D51" s="60">
        <f>(AVERAGEIFS('city centre offline'!$L$2:$L$2047,'city centre offline'!$A$2:$A$2047,$A51,'city centre offline'!$B$2:$B$2047,D$4)*AVERAGEIFS('all sales summary'!$I$2:$I$2047,'all sales summary'!$A$2:$A$2047,$A51,'all sales summary'!$B$2:$B$2047,D$4))/((AVERAGEIFS('overall city offline'!$L$2:$L$2047,'overall city offline'!$A$2:$A$2047,$A51,'overall city offline'!$B$2:$B$2047,D$4)*(1-AVERAGEIFS('all sales summary'!$I$2:$I$2047,'all sales summary'!$A$2:$A$2047,$A51,'all sales summary'!$B$2:$B$2047,D$4)))+(AVERAGEIFS('city centre offline'!$L$2:$L$2047,'city centre offline'!$A$2:$A$2047,$A51,'city centre offline'!$B$2:$B$2047,D$4)*AVERAGEIFS('all sales summary'!$I$2:$I$2047,'all sales summary'!$A$2:$A$2047,$A51,'all sales summary'!$B$2:$B$2047,D$4)))</f>
        <v>3.0262014842175774E-2</v>
      </c>
      <c r="E51" s="60">
        <f>(AVERAGEIFS('city centre offline'!$L$2:$L$2047,'city centre offline'!$A$2:$A$2047,$A51,'city centre offline'!$B$2:$B$2047,E$4)*AVERAGEIFS('all sales summary'!$I$2:$I$2047,'all sales summary'!$A$2:$A$2047,$A51,'all sales summary'!$B$2:$B$2047,E$4))/((AVERAGEIFS('overall city offline'!$L$2:$L$2047,'overall city offline'!$A$2:$A$2047,$A51,'overall city offline'!$B$2:$B$2047,E$4)*(1-AVERAGEIFS('all sales summary'!$I$2:$I$2047,'all sales summary'!$A$2:$A$2047,$A51,'all sales summary'!$B$2:$B$2047,E$4)))+(AVERAGEIFS('city centre offline'!$L$2:$L$2047,'city centre offline'!$A$2:$A$2047,$A51,'city centre offline'!$B$2:$B$2047,E$4)*AVERAGEIFS('all sales summary'!$I$2:$I$2047,'all sales summary'!$A$2:$A$2047,$A51,'all sales summary'!$B$2:$B$2047,E$4)))</f>
        <v>2.9400786720295741E-2</v>
      </c>
      <c r="F51" s="60">
        <f>(AVERAGEIFS('city centre offline'!$L$2:$L$2047,'city centre offline'!$A$2:$A$2047,$A51,'city centre offline'!$B$2:$B$2047,F$4)*AVERAGEIFS('all sales summary'!$I$2:$I$2047,'all sales summary'!$A$2:$A$2047,$A51,'all sales summary'!$B$2:$B$2047,F$4))/((AVERAGEIFS('overall city offline'!$L$2:$L$2047,'overall city offline'!$A$2:$A$2047,$A51,'overall city offline'!$B$2:$B$2047,F$4)*(1-AVERAGEIFS('all sales summary'!$I$2:$I$2047,'all sales summary'!$A$2:$A$2047,$A51,'all sales summary'!$B$2:$B$2047,F$4)))+(AVERAGEIFS('city centre offline'!$L$2:$L$2047,'city centre offline'!$A$2:$A$2047,$A51,'city centre offline'!$B$2:$B$2047,F$4)*AVERAGEIFS('all sales summary'!$I$2:$I$2047,'all sales summary'!$A$2:$A$2047,$A51,'all sales summary'!$B$2:$B$2047,F$4)))</f>
        <v>3.0313865221256325E-2</v>
      </c>
      <c r="G51" s="60">
        <f>(AVERAGEIFS('city centre offline'!$L$2:$L$2047,'city centre offline'!$A$2:$A$2047,$A51,'city centre offline'!$B$2:$B$2047,G$4)*AVERAGEIFS('all sales summary'!$I$2:$I$2047,'all sales summary'!$A$2:$A$2047,$A51,'all sales summary'!$B$2:$B$2047,G$4))/((AVERAGEIFS('overall city offline'!$L$2:$L$2047,'overall city offline'!$A$2:$A$2047,$A51,'overall city offline'!$B$2:$B$2047,G$4)*(1-AVERAGEIFS('all sales summary'!$I$2:$I$2047,'all sales summary'!$A$2:$A$2047,$A51,'all sales summary'!$B$2:$B$2047,G$4)))+(AVERAGEIFS('city centre offline'!$L$2:$L$2047,'city centre offline'!$A$2:$A$2047,$A51,'city centre offline'!$B$2:$B$2047,G$4)*AVERAGEIFS('all sales summary'!$I$2:$I$2047,'all sales summary'!$A$2:$A$2047,$A51,'all sales summary'!$B$2:$B$2047,G$4)))</f>
        <v>2.8832324766472846E-2</v>
      </c>
      <c r="H51" s="60">
        <f>(AVERAGEIFS('city centre offline'!$L$2:$L$2047,'city centre offline'!$A$2:$A$2047,$A51,'city centre offline'!$B$2:$B$2047,H$4)*AVERAGEIFS('all sales summary'!$I$2:$I$2047,'all sales summary'!$A$2:$A$2047,$A51,'all sales summary'!$B$2:$B$2047,H$4))/((AVERAGEIFS('overall city offline'!$L$2:$L$2047,'overall city offline'!$A$2:$A$2047,$A51,'overall city offline'!$B$2:$B$2047,H$4)*(1-AVERAGEIFS('all sales summary'!$I$2:$I$2047,'all sales summary'!$A$2:$A$2047,$A51,'all sales summary'!$B$2:$B$2047,H$4)))+(AVERAGEIFS('city centre offline'!$L$2:$L$2047,'city centre offline'!$A$2:$A$2047,$A51,'city centre offline'!$B$2:$B$2047,H$4)*AVERAGEIFS('all sales summary'!$I$2:$I$2047,'all sales summary'!$A$2:$A$2047,$A51,'all sales summary'!$B$2:$B$2047,H$4)))</f>
        <v>2.8527948945102112E-2</v>
      </c>
      <c r="I51" s="60">
        <f>(AVERAGEIFS('city centre offline'!$L$2:$L$2047,'city centre offline'!$A$2:$A$2047,$A51,'city centre offline'!$B$2:$B$2047,I$4)*AVERAGEIFS('all sales summary'!$I$2:$I$2047,'all sales summary'!$A$2:$A$2047,$A51,'all sales summary'!$B$2:$B$2047,I$4))/((AVERAGEIFS('overall city offline'!$L$2:$L$2047,'overall city offline'!$A$2:$A$2047,$A51,'overall city offline'!$B$2:$B$2047,I$4)*(1-AVERAGEIFS('all sales summary'!$I$2:$I$2047,'all sales summary'!$A$2:$A$2047,$A51,'all sales summary'!$B$2:$B$2047,I$4)))+(AVERAGEIFS('city centre offline'!$L$2:$L$2047,'city centre offline'!$A$2:$A$2047,$A51,'city centre offline'!$B$2:$B$2047,I$4)*AVERAGEIFS('all sales summary'!$I$2:$I$2047,'all sales summary'!$A$2:$A$2047,$A51,'all sales summary'!$B$2:$B$2047,I$4)))</f>
        <v>2.6449287456193561E-2</v>
      </c>
      <c r="J51" s="60">
        <f>(AVERAGEIFS('city centre offline'!$L$2:$L$2047,'city centre offline'!$A$2:$A$2047,$A51,'city centre offline'!$B$2:$B$2047,J$4)*AVERAGEIFS('all sales summary'!$I$2:$I$2047,'all sales summary'!$A$2:$A$2047,$A51,'all sales summary'!$B$2:$B$2047,J$4))/((AVERAGEIFS('overall city offline'!$L$2:$L$2047,'overall city offline'!$A$2:$A$2047,$A51,'overall city offline'!$B$2:$B$2047,J$4)*(1-AVERAGEIFS('all sales summary'!$I$2:$I$2047,'all sales summary'!$A$2:$A$2047,$A51,'all sales summary'!$B$2:$B$2047,J$4)))+(AVERAGEIFS('city centre offline'!$L$2:$L$2047,'city centre offline'!$A$2:$A$2047,$A51,'city centre offline'!$B$2:$B$2047,J$4)*AVERAGEIFS('all sales summary'!$I$2:$I$2047,'all sales summary'!$A$2:$A$2047,$A51,'all sales summary'!$B$2:$B$2047,J$4)))</f>
        <v>2.8825399475889361E-2</v>
      </c>
      <c r="K51" s="60">
        <f>(AVERAGEIFS('city centre offline'!$L$2:$L$2047,'city centre offline'!$A$2:$A$2047,$A51,'city centre offline'!$B$2:$B$2047,K$4)*AVERAGEIFS('all sales summary'!$I$2:$I$2047,'all sales summary'!$A$2:$A$2047,$A51,'all sales summary'!$B$2:$B$2047,K$4))/((AVERAGEIFS('overall city offline'!$L$2:$L$2047,'overall city offline'!$A$2:$A$2047,$A51,'overall city offline'!$B$2:$B$2047,K$4)*(1-AVERAGEIFS('all sales summary'!$I$2:$I$2047,'all sales summary'!$A$2:$A$2047,$A51,'all sales summary'!$B$2:$B$2047,K$4)))+(AVERAGEIFS('city centre offline'!$L$2:$L$2047,'city centre offline'!$A$2:$A$2047,$A51,'city centre offline'!$B$2:$B$2047,K$4)*AVERAGEIFS('all sales summary'!$I$2:$I$2047,'all sales summary'!$A$2:$A$2047,$A51,'all sales summary'!$B$2:$B$2047,K$4)))</f>
        <v>2.8421532182240215E-2</v>
      </c>
      <c r="L51" s="60">
        <f>(AVERAGEIFS('city centre offline'!$L$2:$L$2047,'city centre offline'!$A$2:$A$2047,$A51,'city centre offline'!$B$2:$B$2047,L$4)*AVERAGEIFS('all sales summary'!$I$2:$I$2047,'all sales summary'!$A$2:$A$2047,$A51,'all sales summary'!$B$2:$B$2047,L$4))/((AVERAGEIFS('overall city offline'!$L$2:$L$2047,'overall city offline'!$A$2:$A$2047,$A51,'overall city offline'!$B$2:$B$2047,L$4)*(1-AVERAGEIFS('all sales summary'!$I$2:$I$2047,'all sales summary'!$A$2:$A$2047,$A51,'all sales summary'!$B$2:$B$2047,L$4)))+(AVERAGEIFS('city centre offline'!$L$2:$L$2047,'city centre offline'!$A$2:$A$2047,$A51,'city centre offline'!$B$2:$B$2047,L$4)*AVERAGEIFS('all sales summary'!$I$2:$I$2047,'all sales summary'!$A$2:$A$2047,$A51,'all sales summary'!$B$2:$B$2047,L$4)))</f>
        <v>2.750436530178298E-2</v>
      </c>
      <c r="M51" s="60">
        <f>(AVERAGEIFS('city centre offline'!$L$2:$L$2047,'city centre offline'!$A$2:$A$2047,$A51,'city centre offline'!$B$2:$B$2047,M$4)*AVERAGEIFS('all sales summary'!$I$2:$I$2047,'all sales summary'!$A$2:$A$2047,$A51,'all sales summary'!$B$2:$B$2047,M$4))/((AVERAGEIFS('overall city offline'!$L$2:$L$2047,'overall city offline'!$A$2:$A$2047,$A51,'overall city offline'!$B$2:$B$2047,M$4)*(1-AVERAGEIFS('all sales summary'!$I$2:$I$2047,'all sales summary'!$A$2:$A$2047,$A51,'all sales summary'!$B$2:$B$2047,M$4)))+(AVERAGEIFS('city centre offline'!$L$2:$L$2047,'city centre offline'!$A$2:$A$2047,$A51,'city centre offline'!$B$2:$B$2047,M$4)*AVERAGEIFS('all sales summary'!$I$2:$I$2047,'all sales summary'!$A$2:$A$2047,$A51,'all sales summary'!$B$2:$B$2047,M$4)))</f>
        <v>2.4723498801407024E-2</v>
      </c>
      <c r="N51" s="60">
        <f>(AVERAGEIFS('city centre offline'!$L$2:$L$2047,'city centre offline'!$A$2:$A$2047,$A51,'city centre offline'!$B$2:$B$2047,N$4)*AVERAGEIFS('all sales summary'!$I$2:$I$2047,'all sales summary'!$A$2:$A$2047,$A51,'all sales summary'!$B$2:$B$2047,N$4))/((AVERAGEIFS('overall city offline'!$L$2:$L$2047,'overall city offline'!$A$2:$A$2047,$A51,'overall city offline'!$B$2:$B$2047,N$4)*(1-AVERAGEIFS('all sales summary'!$I$2:$I$2047,'all sales summary'!$A$2:$A$2047,$A51,'all sales summary'!$B$2:$B$2047,N$4)))+(AVERAGEIFS('city centre offline'!$L$2:$L$2047,'city centre offline'!$A$2:$A$2047,$A51,'city centre offline'!$B$2:$B$2047,N$4)*AVERAGEIFS('all sales summary'!$I$2:$I$2047,'all sales summary'!$A$2:$A$2047,$A51,'all sales summary'!$B$2:$B$2047,N$4)))</f>
        <v>3.0259152502241347E-2</v>
      </c>
      <c r="O51" s="60">
        <f>(AVERAGEIFS('city centre offline'!$L$2:$L$2047,'city centre offline'!$A$2:$A$2047,$A51,'city centre offline'!$B$2:$B$2047,O$4)*AVERAGEIFS('all sales summary'!$I$2:$I$2047,'all sales summary'!$A$2:$A$2047,$A51,'all sales summary'!$B$2:$B$2047,O$4))/((AVERAGEIFS('overall city offline'!$L$2:$L$2047,'overall city offline'!$A$2:$A$2047,$A51,'overall city offline'!$B$2:$B$2047,O$4)*(1-AVERAGEIFS('all sales summary'!$I$2:$I$2047,'all sales summary'!$A$2:$A$2047,$A51,'all sales summary'!$B$2:$B$2047,O$4)))+(AVERAGEIFS('city centre offline'!$L$2:$L$2047,'city centre offline'!$A$2:$A$2047,$A51,'city centre offline'!$B$2:$B$2047,O$4)*AVERAGEIFS('all sales summary'!$I$2:$I$2047,'all sales summary'!$A$2:$A$2047,$A51,'all sales summary'!$B$2:$B$2047,O$4)))</f>
        <v>2.9530588495070193E-2</v>
      </c>
      <c r="P51" s="60">
        <f>(AVERAGEIFS('city centre offline'!$L$2:$L$2047,'city centre offline'!$A$2:$A$2047,$A51,'city centre offline'!$B$2:$B$2047,P$4)*AVERAGEIFS('all sales summary'!$I$2:$I$2047,'all sales summary'!$A$2:$A$2047,$A51,'all sales summary'!$B$2:$B$2047,P$4))/((AVERAGEIFS('overall city offline'!$L$2:$L$2047,'overall city offline'!$A$2:$A$2047,$A51,'overall city offline'!$B$2:$B$2047,P$4)*(1-AVERAGEIFS('all sales summary'!$I$2:$I$2047,'all sales summary'!$A$2:$A$2047,$A51,'all sales summary'!$B$2:$B$2047,P$4)))+(AVERAGEIFS('city centre offline'!$L$2:$L$2047,'city centre offline'!$A$2:$A$2047,$A51,'city centre offline'!$B$2:$B$2047,P$4)*AVERAGEIFS('all sales summary'!$I$2:$I$2047,'all sales summary'!$A$2:$A$2047,$A51,'all sales summary'!$B$2:$B$2047,P$4)))</f>
        <v>2.6483140606153126E-2</v>
      </c>
      <c r="Q51" s="60">
        <f>(AVERAGEIFS('city centre offline'!$L$2:$L$2047,'city centre offline'!$A$2:$A$2047,$A51,'city centre offline'!$B$2:$B$2047,Q$4)*AVERAGEIFS('all sales summary'!$I$2:$I$2047,'all sales summary'!$A$2:$A$2047,$A51,'all sales summary'!$B$2:$B$2047,Q$4))/((AVERAGEIFS('overall city offline'!$L$2:$L$2047,'overall city offline'!$A$2:$A$2047,$A51,'overall city offline'!$B$2:$B$2047,Q$4)*(1-AVERAGEIFS('all sales summary'!$I$2:$I$2047,'all sales summary'!$A$2:$A$2047,$A51,'all sales summary'!$B$2:$B$2047,Q$4)))+(AVERAGEIFS('city centre offline'!$L$2:$L$2047,'city centre offline'!$A$2:$A$2047,$A51,'city centre offline'!$B$2:$B$2047,Q$4)*AVERAGEIFS('all sales summary'!$I$2:$I$2047,'all sales summary'!$A$2:$A$2047,$A51,'all sales summary'!$B$2:$B$2047,Q$4)))</f>
        <v>2.2621171903152614E-2</v>
      </c>
      <c r="R51" s="60">
        <f>(AVERAGEIFS('city centre offline'!$L$2:$L$2047,'city centre offline'!$A$2:$A$2047,$A51,'city centre offline'!$B$2:$B$2047,R$4)*AVERAGEIFS('all sales summary'!$I$2:$I$2047,'all sales summary'!$A$2:$A$2047,$A51,'all sales summary'!$B$2:$B$2047,R$4))/((AVERAGEIFS('overall city offline'!$L$2:$L$2047,'overall city offline'!$A$2:$A$2047,$A51,'overall city offline'!$B$2:$B$2047,R$4)*(1-AVERAGEIFS('all sales summary'!$I$2:$I$2047,'all sales summary'!$A$2:$A$2047,$A51,'all sales summary'!$B$2:$B$2047,R$4)))+(AVERAGEIFS('city centre offline'!$L$2:$L$2047,'city centre offline'!$A$2:$A$2047,$A51,'city centre offline'!$B$2:$B$2047,R$4)*AVERAGEIFS('all sales summary'!$I$2:$I$2047,'all sales summary'!$A$2:$A$2047,$A51,'all sales summary'!$B$2:$B$2047,R$4)))</f>
        <v>2.266713586302711E-2</v>
      </c>
      <c r="S51" s="60">
        <f>(AVERAGEIFS('city centre offline'!$L$2:$L$2047,'city centre offline'!$A$2:$A$2047,$A51,'city centre offline'!$B$2:$B$2047,S$4)*AVERAGEIFS('all sales summary'!$I$2:$I$2047,'all sales summary'!$A$2:$A$2047,$A51,'all sales summary'!$B$2:$B$2047,S$4))/((AVERAGEIFS('overall city offline'!$L$2:$L$2047,'overall city offline'!$A$2:$A$2047,$A51,'overall city offline'!$B$2:$B$2047,S$4)*(1-AVERAGEIFS('all sales summary'!$I$2:$I$2047,'all sales summary'!$A$2:$A$2047,$A51,'all sales summary'!$B$2:$B$2047,S$4)))+(AVERAGEIFS('city centre offline'!$L$2:$L$2047,'city centre offline'!$A$2:$A$2047,$A51,'city centre offline'!$B$2:$B$2047,S$4)*AVERAGEIFS('all sales summary'!$I$2:$I$2047,'all sales summary'!$A$2:$A$2047,$A51,'all sales summary'!$B$2:$B$2047,S$4)))</f>
        <v>2.386411892015252E-2</v>
      </c>
      <c r="T51" s="60">
        <f>(AVERAGEIFS('city centre offline'!$L$2:$L$2047,'city centre offline'!$A$2:$A$2047,$A51,'city centre offline'!$B$2:$B$2047,T$4)*AVERAGEIFS('all sales summary'!$I$2:$I$2047,'all sales summary'!$A$2:$A$2047,$A51,'all sales summary'!$B$2:$B$2047,T$4))/((AVERAGEIFS('overall city offline'!$L$2:$L$2047,'overall city offline'!$A$2:$A$2047,$A51,'overall city offline'!$B$2:$B$2047,T$4)*(1-AVERAGEIFS('all sales summary'!$I$2:$I$2047,'all sales summary'!$A$2:$A$2047,$A51,'all sales summary'!$B$2:$B$2047,T$4)))+(AVERAGEIFS('city centre offline'!$L$2:$L$2047,'city centre offline'!$A$2:$A$2047,$A51,'city centre offline'!$B$2:$B$2047,T$4)*AVERAGEIFS('all sales summary'!$I$2:$I$2047,'all sales summary'!$A$2:$A$2047,$A51,'all sales summary'!$B$2:$B$2047,T$4)))</f>
        <v>2.4764376497675052E-2</v>
      </c>
      <c r="U51" s="60">
        <f>(AVERAGEIFS('city centre offline'!$L$2:$L$2047,'city centre offline'!$A$2:$A$2047,$A51,'city centre offline'!$B$2:$B$2047,U$4)*AVERAGEIFS('all sales summary'!$I$2:$I$2047,'all sales summary'!$A$2:$A$2047,$A51,'all sales summary'!$B$2:$B$2047,U$4))/((AVERAGEIFS('overall city offline'!$L$2:$L$2047,'overall city offline'!$A$2:$A$2047,$A51,'overall city offline'!$B$2:$B$2047,U$4)*(1-AVERAGEIFS('all sales summary'!$I$2:$I$2047,'all sales summary'!$A$2:$A$2047,$A51,'all sales summary'!$B$2:$B$2047,U$4)))+(AVERAGEIFS('city centre offline'!$L$2:$L$2047,'city centre offline'!$A$2:$A$2047,$A51,'city centre offline'!$B$2:$B$2047,U$4)*AVERAGEIFS('all sales summary'!$I$2:$I$2047,'all sales summary'!$A$2:$A$2047,$A51,'all sales summary'!$B$2:$B$2047,U$4)))</f>
        <v>2.5111424096620181E-2</v>
      </c>
      <c r="V51" s="60">
        <f>(AVERAGEIFS('city centre offline'!$L$2:$L$2047,'city centre offline'!$A$2:$A$2047,$A51,'city centre offline'!$B$2:$B$2047,V$4)*AVERAGEIFS('all sales summary'!$I$2:$I$2047,'all sales summary'!$A$2:$A$2047,$A51,'all sales summary'!$B$2:$B$2047,V$4))/((AVERAGEIFS('overall city offline'!$L$2:$L$2047,'overall city offline'!$A$2:$A$2047,$A51,'overall city offline'!$B$2:$B$2047,V$4)*(1-AVERAGEIFS('all sales summary'!$I$2:$I$2047,'all sales summary'!$A$2:$A$2047,$A51,'all sales summary'!$B$2:$B$2047,V$4)))+(AVERAGEIFS('city centre offline'!$L$2:$L$2047,'city centre offline'!$A$2:$A$2047,$A51,'city centre offline'!$B$2:$B$2047,V$4)*AVERAGEIFS('all sales summary'!$I$2:$I$2047,'all sales summary'!$A$2:$A$2047,$A51,'all sales summary'!$B$2:$B$2047,V$4)))</f>
        <v>2.529042714852614E-2</v>
      </c>
      <c r="W51" s="60">
        <f>(AVERAGEIFS('city centre offline'!$L$2:$L$2047,'city centre offline'!$A$2:$A$2047,$A51,'city centre offline'!$B$2:$B$2047,W$4)*AVERAGEIFS('all sales summary'!$I$2:$I$2047,'all sales summary'!$A$2:$A$2047,$A51,'all sales summary'!$B$2:$B$2047,W$4))/((AVERAGEIFS('overall city offline'!$L$2:$L$2047,'overall city offline'!$A$2:$A$2047,$A51,'overall city offline'!$B$2:$B$2047,W$4)*(1-AVERAGEIFS('all sales summary'!$I$2:$I$2047,'all sales summary'!$A$2:$A$2047,$A51,'all sales summary'!$B$2:$B$2047,W$4)))+(AVERAGEIFS('city centre offline'!$L$2:$L$2047,'city centre offline'!$A$2:$A$2047,$A51,'city centre offline'!$B$2:$B$2047,W$4)*AVERAGEIFS('all sales summary'!$I$2:$I$2047,'all sales summary'!$A$2:$A$2047,$A51,'all sales summary'!$B$2:$B$2047,W$4)))</f>
        <v>2.8100555392399008E-2</v>
      </c>
      <c r="X51" s="60">
        <f>(AVERAGEIFS('city centre offline'!$L$2:$L$2047,'city centre offline'!$A$2:$A$2047,$A51,'city centre offline'!$B$2:$B$2047,X$4)*AVERAGEIFS('all sales summary'!$I$2:$I$2047,'all sales summary'!$A$2:$A$2047,$A51,'all sales summary'!$B$2:$B$2047,X$4))/((AVERAGEIFS('overall city offline'!$L$2:$L$2047,'overall city offline'!$A$2:$A$2047,$A51,'overall city offline'!$B$2:$B$2047,X$4)*(1-AVERAGEIFS('all sales summary'!$I$2:$I$2047,'all sales summary'!$A$2:$A$2047,$A51,'all sales summary'!$B$2:$B$2047,X$4)))+(AVERAGEIFS('city centre offline'!$L$2:$L$2047,'city centre offline'!$A$2:$A$2047,$A51,'city centre offline'!$B$2:$B$2047,X$4)*AVERAGEIFS('all sales summary'!$I$2:$I$2047,'all sales summary'!$A$2:$A$2047,$A51,'all sales summary'!$B$2:$B$2047,X$4)))</f>
        <v>2.6410524029750304E-2</v>
      </c>
      <c r="Y51" s="60">
        <f>(AVERAGEIFS('city centre offline'!$L$2:$L$2047,'city centre offline'!$A$2:$A$2047,$A51,'city centre offline'!$B$2:$B$2047,Y$4)*AVERAGEIFS('all sales summary'!$I$2:$I$2047,'all sales summary'!$A$2:$A$2047,$A51,'all sales summary'!$B$2:$B$2047,Y$4))/((AVERAGEIFS('overall city offline'!$L$2:$L$2047,'overall city offline'!$A$2:$A$2047,$A51,'overall city offline'!$B$2:$B$2047,Y$4)*(1-AVERAGEIFS('all sales summary'!$I$2:$I$2047,'all sales summary'!$A$2:$A$2047,$A51,'all sales summary'!$B$2:$B$2047,Y$4)))+(AVERAGEIFS('city centre offline'!$L$2:$L$2047,'city centre offline'!$A$2:$A$2047,$A51,'city centre offline'!$B$2:$B$2047,Y$4)*AVERAGEIFS('all sales summary'!$I$2:$I$2047,'all sales summary'!$A$2:$A$2047,$A51,'all sales summary'!$B$2:$B$2047,Y$4)))</f>
        <v>2.4270558524158145E-2</v>
      </c>
      <c r="Z51" s="60">
        <f>(AVERAGEIFS('city centre offline'!$L$2:$L$2047,'city centre offline'!$A$2:$A$2047,$A51,'city centre offline'!$B$2:$B$2047,Z$4)*AVERAGEIFS('all sales summary'!$I$2:$I$2047,'all sales summary'!$A$2:$A$2047,$A51,'all sales summary'!$B$2:$B$2047,Z$4))/((AVERAGEIFS('overall city offline'!$L$2:$L$2047,'overall city offline'!$A$2:$A$2047,$A51,'overall city offline'!$B$2:$B$2047,Z$4)*(1-AVERAGEIFS('all sales summary'!$I$2:$I$2047,'all sales summary'!$A$2:$A$2047,$A51,'all sales summary'!$B$2:$B$2047,Z$4)))+(AVERAGEIFS('city centre offline'!$L$2:$L$2047,'city centre offline'!$A$2:$A$2047,$A51,'city centre offline'!$B$2:$B$2047,Z$4)*AVERAGEIFS('all sales summary'!$I$2:$I$2047,'all sales summary'!$A$2:$A$2047,$A51,'all sales summary'!$B$2:$B$2047,Z$4)))</f>
        <v>2.5154656733733741E-2</v>
      </c>
      <c r="AA51" s="60">
        <f>(AVERAGEIFS('city centre offline'!$L$2:$L$2047,'city centre offline'!$A$2:$A$2047,$A51,'city centre offline'!$B$2:$B$2047,AA$4)*AVERAGEIFS('all sales summary'!$I$2:$I$2047,'all sales summary'!$A$2:$A$2047,$A51,'all sales summary'!$B$2:$B$2047,AA$4))/((AVERAGEIFS('overall city offline'!$L$2:$L$2047,'overall city offline'!$A$2:$A$2047,$A51,'overall city offline'!$B$2:$B$2047,AA$4)*(1-AVERAGEIFS('all sales summary'!$I$2:$I$2047,'all sales summary'!$A$2:$A$2047,$A51,'all sales summary'!$B$2:$B$2047,AA$4)))+(AVERAGEIFS('city centre offline'!$L$2:$L$2047,'city centre offline'!$A$2:$A$2047,$A51,'city centre offline'!$B$2:$B$2047,AA$4)*AVERAGEIFS('all sales summary'!$I$2:$I$2047,'all sales summary'!$A$2:$A$2047,$A51,'all sales summary'!$B$2:$B$2047,AA$4)))</f>
        <v>2.6951405566894435E-2</v>
      </c>
      <c r="AB51" s="60">
        <f>(AVERAGEIFS('city centre offline'!$L$2:$L$2047,'city centre offline'!$A$2:$A$2047,$A51,'city centre offline'!$B$2:$B$2047,AB$4)*AVERAGEIFS('all sales summary'!$I$2:$I$2047,'all sales summary'!$A$2:$A$2047,$A51,'all sales summary'!$B$2:$B$2047,AB$4))/((AVERAGEIFS('overall city offline'!$L$2:$L$2047,'overall city offline'!$A$2:$A$2047,$A51,'overall city offline'!$B$2:$B$2047,AB$4)*(1-AVERAGEIFS('all sales summary'!$I$2:$I$2047,'all sales summary'!$A$2:$A$2047,$A51,'all sales summary'!$B$2:$B$2047,AB$4)))+(AVERAGEIFS('city centre offline'!$L$2:$L$2047,'city centre offline'!$A$2:$A$2047,$A51,'city centre offline'!$B$2:$B$2047,AB$4)*AVERAGEIFS('all sales summary'!$I$2:$I$2047,'all sales summary'!$A$2:$A$2047,$A51,'all sales summary'!$B$2:$B$2047,AB$4)))</f>
        <v>2.7271147880635095E-2</v>
      </c>
      <c r="AC51" s="60">
        <f>(AVERAGEIFS('city centre offline'!$L$2:$L$2047,'city centre offline'!$A$2:$A$2047,$A51,'city centre offline'!$B$2:$B$2047,AC$4)*AVERAGEIFS('all sales summary'!$I$2:$I$2047,'all sales summary'!$A$2:$A$2047,$A51,'all sales summary'!$B$2:$B$2047,AC$4))/((AVERAGEIFS('overall city offline'!$L$2:$L$2047,'overall city offline'!$A$2:$A$2047,$A51,'overall city offline'!$B$2:$B$2047,AC$4)*(1-AVERAGEIFS('all sales summary'!$I$2:$I$2047,'all sales summary'!$A$2:$A$2047,$A51,'all sales summary'!$B$2:$B$2047,AC$4)))+(AVERAGEIFS('city centre offline'!$L$2:$L$2047,'city centre offline'!$A$2:$A$2047,$A51,'city centre offline'!$B$2:$B$2047,AC$4)*AVERAGEIFS('all sales summary'!$I$2:$I$2047,'all sales summary'!$A$2:$A$2047,$A51,'all sales summary'!$B$2:$B$2047,AC$4)))</f>
        <v>2.9712654558651002E-2</v>
      </c>
      <c r="AD51" s="60">
        <f>(AVERAGEIFS('city centre offline'!$L$2:$L$2047,'city centre offline'!$A$2:$A$2047,$A51,'city centre offline'!$B$2:$B$2047,AD$4)*AVERAGEIFS('all sales summary'!$I$2:$I$2047,'all sales summary'!$A$2:$A$2047,$A51,'all sales summary'!$B$2:$B$2047,AD$4))/((AVERAGEIFS('overall city offline'!$L$2:$L$2047,'overall city offline'!$A$2:$A$2047,$A51,'overall city offline'!$B$2:$B$2047,AD$4)*(1-AVERAGEIFS('all sales summary'!$I$2:$I$2047,'all sales summary'!$A$2:$A$2047,$A51,'all sales summary'!$B$2:$B$2047,AD$4)))+(AVERAGEIFS('city centre offline'!$L$2:$L$2047,'city centre offline'!$A$2:$A$2047,$A51,'city centre offline'!$B$2:$B$2047,AD$4)*AVERAGEIFS('all sales summary'!$I$2:$I$2047,'all sales summary'!$A$2:$A$2047,$A51,'all sales summary'!$B$2:$B$2047,AD$4)))</f>
        <v>3.1171940510867677E-2</v>
      </c>
      <c r="AE51" s="60">
        <f>(AVERAGEIFS('city centre offline'!$L$2:$L$2047,'city centre offline'!$A$2:$A$2047,$A51,'city centre offline'!$B$2:$B$2047,AE$4)*AVERAGEIFS('all sales summary'!$I$2:$I$2047,'all sales summary'!$A$2:$A$2047,$A51,'all sales summary'!$B$2:$B$2047,AE$4))/((AVERAGEIFS('overall city offline'!$L$2:$L$2047,'overall city offline'!$A$2:$A$2047,$A51,'overall city offline'!$B$2:$B$2047,AE$4)*(1-AVERAGEIFS('all sales summary'!$I$2:$I$2047,'all sales summary'!$A$2:$A$2047,$A51,'all sales summary'!$B$2:$B$2047,AE$4)))+(AVERAGEIFS('city centre offline'!$L$2:$L$2047,'city centre offline'!$A$2:$A$2047,$A51,'city centre offline'!$B$2:$B$2047,AE$4)*AVERAGEIFS('all sales summary'!$I$2:$I$2047,'all sales summary'!$A$2:$A$2047,$A51,'all sales summary'!$B$2:$B$2047,AE$4)))</f>
        <v>2.9806393156536638E-2</v>
      </c>
      <c r="AF51" s="60">
        <f>(AVERAGEIFS('city centre offline'!$L$2:$L$2047,'city centre offline'!$A$2:$A$2047,$A51,'city centre offline'!$B$2:$B$2047,AF$4)*AVERAGEIFS('all sales summary'!$I$2:$I$2047,'all sales summary'!$A$2:$A$2047,$A51,'all sales summary'!$B$2:$B$2047,AF$4))/((AVERAGEIFS('overall city offline'!$L$2:$L$2047,'overall city offline'!$A$2:$A$2047,$A51,'overall city offline'!$B$2:$B$2047,AF$4)*(1-AVERAGEIFS('all sales summary'!$I$2:$I$2047,'all sales summary'!$A$2:$A$2047,$A51,'all sales summary'!$B$2:$B$2047,AF$4)))+(AVERAGEIFS('city centre offline'!$L$2:$L$2047,'city centre offline'!$A$2:$A$2047,$A51,'city centre offline'!$B$2:$B$2047,AF$4)*AVERAGEIFS('all sales summary'!$I$2:$I$2047,'all sales summary'!$A$2:$A$2047,$A51,'all sales summary'!$B$2:$B$2047,AF$4)))</f>
        <v>2.9987332040594832E-2</v>
      </c>
      <c r="AG51" s="60">
        <f>(AVERAGEIFS('city centre offline'!$L$2:$L$2047,'city centre offline'!$A$2:$A$2047,$A51,'city centre offline'!$B$2:$B$2047,AG$4)*AVERAGEIFS('all sales summary'!$I$2:$I$2047,'all sales summary'!$A$2:$A$2047,$A51,'all sales summary'!$B$2:$B$2047,AG$4))/((AVERAGEIFS('overall city offline'!$L$2:$L$2047,'overall city offline'!$A$2:$A$2047,$A51,'overall city offline'!$B$2:$B$2047,AG$4)*(1-AVERAGEIFS('all sales summary'!$I$2:$I$2047,'all sales summary'!$A$2:$A$2047,$A51,'all sales summary'!$B$2:$B$2047,AG$4)))+(AVERAGEIFS('city centre offline'!$L$2:$L$2047,'city centre offline'!$A$2:$A$2047,$A51,'city centre offline'!$B$2:$B$2047,AG$4)*AVERAGEIFS('all sales summary'!$I$2:$I$2047,'all sales summary'!$A$2:$A$2047,$A51,'all sales summary'!$B$2:$B$2047,AG$4)))</f>
        <v>3.047014532941552E-2</v>
      </c>
      <c r="AH51" s="60">
        <f>(AVERAGEIFS('city centre offline'!$L$2:$L$2047,'city centre offline'!$A$2:$A$2047,$A51,'city centre offline'!$B$2:$B$2047,AH$4)*AVERAGEIFS('all sales summary'!$I$2:$I$2047,'all sales summary'!$A$2:$A$2047,$A51,'all sales summary'!$B$2:$B$2047,AH$4))/((AVERAGEIFS('overall city offline'!$L$2:$L$2047,'overall city offline'!$A$2:$A$2047,$A51,'overall city offline'!$B$2:$B$2047,AH$4)*(1-AVERAGEIFS('all sales summary'!$I$2:$I$2047,'all sales summary'!$A$2:$A$2047,$A51,'all sales summary'!$B$2:$B$2047,AH$4)))+(AVERAGEIFS('city centre offline'!$L$2:$L$2047,'city centre offline'!$A$2:$A$2047,$A51,'city centre offline'!$B$2:$B$2047,AH$4)*AVERAGEIFS('all sales summary'!$I$2:$I$2047,'all sales summary'!$A$2:$A$2047,$A51,'all sales summary'!$B$2:$B$2047,AH$4)))</f>
        <v>3.2572247936225089E-2</v>
      </c>
    </row>
    <row r="52" spans="1:34" x14ac:dyDescent="0.3">
      <c r="A52" t="s">
        <v>54</v>
      </c>
      <c r="B52" s="60">
        <f>(AVERAGEIFS('city centre offline'!$L$2:$L$2047,'city centre offline'!$A$2:$A$2047,$A52,'city centre offline'!$B$2:$B$2047,B$4)*AVERAGEIFS('all sales summary'!$I$2:$I$2047,'all sales summary'!$A$2:$A$2047,$A52,'all sales summary'!$B$2:$B$2047,B$4))/((AVERAGEIFS('overall city offline'!$L$2:$L$2047,'overall city offline'!$A$2:$A$2047,$A52,'overall city offline'!$B$2:$B$2047,B$4)*(1-AVERAGEIFS('all sales summary'!$I$2:$I$2047,'all sales summary'!$A$2:$A$2047,$A52,'all sales summary'!$B$2:$B$2047,B$4)))+(AVERAGEIFS('city centre offline'!$L$2:$L$2047,'city centre offline'!$A$2:$A$2047,$A52,'city centre offline'!$B$2:$B$2047,B$4)*AVERAGEIFS('all sales summary'!$I$2:$I$2047,'all sales summary'!$A$2:$A$2047,$A52,'all sales summary'!$B$2:$B$2047,B$4)))</f>
        <v>0.10926226521224999</v>
      </c>
      <c r="C52" s="60">
        <f>(AVERAGEIFS('city centre offline'!$L$2:$L$2047,'city centre offline'!$A$2:$A$2047,$A52,'city centre offline'!$B$2:$B$2047,C$4)*AVERAGEIFS('all sales summary'!$I$2:$I$2047,'all sales summary'!$A$2:$A$2047,$A52,'all sales summary'!$B$2:$B$2047,C$4))/((AVERAGEIFS('overall city offline'!$L$2:$L$2047,'overall city offline'!$A$2:$A$2047,$A52,'overall city offline'!$B$2:$B$2047,C$4)*(1-AVERAGEIFS('all sales summary'!$I$2:$I$2047,'all sales summary'!$A$2:$A$2047,$A52,'all sales summary'!$B$2:$B$2047,C$4)))+(AVERAGEIFS('city centre offline'!$L$2:$L$2047,'city centre offline'!$A$2:$A$2047,$A52,'city centre offline'!$B$2:$B$2047,C$4)*AVERAGEIFS('all sales summary'!$I$2:$I$2047,'all sales summary'!$A$2:$A$2047,$A52,'all sales summary'!$B$2:$B$2047,C$4)))</f>
        <v>0.10707579581339492</v>
      </c>
      <c r="D52" s="60">
        <f>(AVERAGEIFS('city centre offline'!$L$2:$L$2047,'city centre offline'!$A$2:$A$2047,$A52,'city centre offline'!$B$2:$B$2047,D$4)*AVERAGEIFS('all sales summary'!$I$2:$I$2047,'all sales summary'!$A$2:$A$2047,$A52,'all sales summary'!$B$2:$B$2047,D$4))/((AVERAGEIFS('overall city offline'!$L$2:$L$2047,'overall city offline'!$A$2:$A$2047,$A52,'overall city offline'!$B$2:$B$2047,D$4)*(1-AVERAGEIFS('all sales summary'!$I$2:$I$2047,'all sales summary'!$A$2:$A$2047,$A52,'all sales summary'!$B$2:$B$2047,D$4)))+(AVERAGEIFS('city centre offline'!$L$2:$L$2047,'city centre offline'!$A$2:$A$2047,$A52,'city centre offline'!$B$2:$B$2047,D$4)*AVERAGEIFS('all sales summary'!$I$2:$I$2047,'all sales summary'!$A$2:$A$2047,$A52,'all sales summary'!$B$2:$B$2047,D$4)))</f>
        <v>0.10638878831081844</v>
      </c>
      <c r="E52" s="60">
        <f>(AVERAGEIFS('city centre offline'!$L$2:$L$2047,'city centre offline'!$A$2:$A$2047,$A52,'city centre offline'!$B$2:$B$2047,E$4)*AVERAGEIFS('all sales summary'!$I$2:$I$2047,'all sales summary'!$A$2:$A$2047,$A52,'all sales summary'!$B$2:$B$2047,E$4))/((AVERAGEIFS('overall city offline'!$L$2:$L$2047,'overall city offline'!$A$2:$A$2047,$A52,'overall city offline'!$B$2:$B$2047,E$4)*(1-AVERAGEIFS('all sales summary'!$I$2:$I$2047,'all sales summary'!$A$2:$A$2047,$A52,'all sales summary'!$B$2:$B$2047,E$4)))+(AVERAGEIFS('city centre offline'!$L$2:$L$2047,'city centre offline'!$A$2:$A$2047,$A52,'city centre offline'!$B$2:$B$2047,E$4)*AVERAGEIFS('all sales summary'!$I$2:$I$2047,'all sales summary'!$A$2:$A$2047,$A52,'all sales summary'!$B$2:$B$2047,E$4)))</f>
        <v>0.10464277485836758</v>
      </c>
      <c r="F52" s="60">
        <f>(AVERAGEIFS('city centre offline'!$L$2:$L$2047,'city centre offline'!$A$2:$A$2047,$A52,'city centre offline'!$B$2:$B$2047,F$4)*AVERAGEIFS('all sales summary'!$I$2:$I$2047,'all sales summary'!$A$2:$A$2047,$A52,'all sales summary'!$B$2:$B$2047,F$4))/((AVERAGEIFS('overall city offline'!$L$2:$L$2047,'overall city offline'!$A$2:$A$2047,$A52,'overall city offline'!$B$2:$B$2047,F$4)*(1-AVERAGEIFS('all sales summary'!$I$2:$I$2047,'all sales summary'!$A$2:$A$2047,$A52,'all sales summary'!$B$2:$B$2047,F$4)))+(AVERAGEIFS('city centre offline'!$L$2:$L$2047,'city centre offline'!$A$2:$A$2047,$A52,'city centre offline'!$B$2:$B$2047,F$4)*AVERAGEIFS('all sales summary'!$I$2:$I$2047,'all sales summary'!$A$2:$A$2047,$A52,'all sales summary'!$B$2:$B$2047,F$4)))</f>
        <v>0.10481793390206094</v>
      </c>
      <c r="G52" s="60">
        <f>(AVERAGEIFS('city centre offline'!$L$2:$L$2047,'city centre offline'!$A$2:$A$2047,$A52,'city centre offline'!$B$2:$B$2047,G$4)*AVERAGEIFS('all sales summary'!$I$2:$I$2047,'all sales summary'!$A$2:$A$2047,$A52,'all sales summary'!$B$2:$B$2047,G$4))/((AVERAGEIFS('overall city offline'!$L$2:$L$2047,'overall city offline'!$A$2:$A$2047,$A52,'overall city offline'!$B$2:$B$2047,G$4)*(1-AVERAGEIFS('all sales summary'!$I$2:$I$2047,'all sales summary'!$A$2:$A$2047,$A52,'all sales summary'!$B$2:$B$2047,G$4)))+(AVERAGEIFS('city centre offline'!$L$2:$L$2047,'city centre offline'!$A$2:$A$2047,$A52,'city centre offline'!$B$2:$B$2047,G$4)*AVERAGEIFS('all sales summary'!$I$2:$I$2047,'all sales summary'!$A$2:$A$2047,$A52,'all sales summary'!$B$2:$B$2047,G$4)))</f>
        <v>0.10556422600559437</v>
      </c>
      <c r="H52" s="60">
        <f>(AVERAGEIFS('city centre offline'!$L$2:$L$2047,'city centre offline'!$A$2:$A$2047,$A52,'city centre offline'!$B$2:$B$2047,H$4)*AVERAGEIFS('all sales summary'!$I$2:$I$2047,'all sales summary'!$A$2:$A$2047,$A52,'all sales summary'!$B$2:$B$2047,H$4))/((AVERAGEIFS('overall city offline'!$L$2:$L$2047,'overall city offline'!$A$2:$A$2047,$A52,'overall city offline'!$B$2:$B$2047,H$4)*(1-AVERAGEIFS('all sales summary'!$I$2:$I$2047,'all sales summary'!$A$2:$A$2047,$A52,'all sales summary'!$B$2:$B$2047,H$4)))+(AVERAGEIFS('city centre offline'!$L$2:$L$2047,'city centre offline'!$A$2:$A$2047,$A52,'city centre offline'!$B$2:$B$2047,H$4)*AVERAGEIFS('all sales summary'!$I$2:$I$2047,'all sales summary'!$A$2:$A$2047,$A52,'all sales summary'!$B$2:$B$2047,H$4)))</f>
        <v>0.10848712595839538</v>
      </c>
      <c r="I52" s="60">
        <f>(AVERAGEIFS('city centre offline'!$L$2:$L$2047,'city centre offline'!$A$2:$A$2047,$A52,'city centre offline'!$B$2:$B$2047,I$4)*AVERAGEIFS('all sales summary'!$I$2:$I$2047,'all sales summary'!$A$2:$A$2047,$A52,'all sales summary'!$B$2:$B$2047,I$4))/((AVERAGEIFS('overall city offline'!$L$2:$L$2047,'overall city offline'!$A$2:$A$2047,$A52,'overall city offline'!$B$2:$B$2047,I$4)*(1-AVERAGEIFS('all sales summary'!$I$2:$I$2047,'all sales summary'!$A$2:$A$2047,$A52,'all sales summary'!$B$2:$B$2047,I$4)))+(AVERAGEIFS('city centre offline'!$L$2:$L$2047,'city centre offline'!$A$2:$A$2047,$A52,'city centre offline'!$B$2:$B$2047,I$4)*AVERAGEIFS('all sales summary'!$I$2:$I$2047,'all sales summary'!$A$2:$A$2047,$A52,'all sales summary'!$B$2:$B$2047,I$4)))</f>
        <v>0.10802031864255529</v>
      </c>
      <c r="J52" s="60">
        <f>(AVERAGEIFS('city centre offline'!$L$2:$L$2047,'city centre offline'!$A$2:$A$2047,$A52,'city centre offline'!$B$2:$B$2047,J$4)*AVERAGEIFS('all sales summary'!$I$2:$I$2047,'all sales summary'!$A$2:$A$2047,$A52,'all sales summary'!$B$2:$B$2047,J$4))/((AVERAGEIFS('overall city offline'!$L$2:$L$2047,'overall city offline'!$A$2:$A$2047,$A52,'overall city offline'!$B$2:$B$2047,J$4)*(1-AVERAGEIFS('all sales summary'!$I$2:$I$2047,'all sales summary'!$A$2:$A$2047,$A52,'all sales summary'!$B$2:$B$2047,J$4)))+(AVERAGEIFS('city centre offline'!$L$2:$L$2047,'city centre offline'!$A$2:$A$2047,$A52,'city centre offline'!$B$2:$B$2047,J$4)*AVERAGEIFS('all sales summary'!$I$2:$I$2047,'all sales summary'!$A$2:$A$2047,$A52,'all sales summary'!$B$2:$B$2047,J$4)))</f>
        <v>0.10651783527091818</v>
      </c>
      <c r="K52" s="60">
        <f>(AVERAGEIFS('city centre offline'!$L$2:$L$2047,'city centre offline'!$A$2:$A$2047,$A52,'city centre offline'!$B$2:$B$2047,K$4)*AVERAGEIFS('all sales summary'!$I$2:$I$2047,'all sales summary'!$A$2:$A$2047,$A52,'all sales summary'!$B$2:$B$2047,K$4))/((AVERAGEIFS('overall city offline'!$L$2:$L$2047,'overall city offline'!$A$2:$A$2047,$A52,'overall city offline'!$B$2:$B$2047,K$4)*(1-AVERAGEIFS('all sales summary'!$I$2:$I$2047,'all sales summary'!$A$2:$A$2047,$A52,'all sales summary'!$B$2:$B$2047,K$4)))+(AVERAGEIFS('city centre offline'!$L$2:$L$2047,'city centre offline'!$A$2:$A$2047,$A52,'city centre offline'!$B$2:$B$2047,K$4)*AVERAGEIFS('all sales summary'!$I$2:$I$2047,'all sales summary'!$A$2:$A$2047,$A52,'all sales summary'!$B$2:$B$2047,K$4)))</f>
        <v>0.10387908888426875</v>
      </c>
      <c r="L52" s="60">
        <f>(AVERAGEIFS('city centre offline'!$L$2:$L$2047,'city centre offline'!$A$2:$A$2047,$A52,'city centre offline'!$B$2:$B$2047,L$4)*AVERAGEIFS('all sales summary'!$I$2:$I$2047,'all sales summary'!$A$2:$A$2047,$A52,'all sales summary'!$B$2:$B$2047,L$4))/((AVERAGEIFS('overall city offline'!$L$2:$L$2047,'overall city offline'!$A$2:$A$2047,$A52,'overall city offline'!$B$2:$B$2047,L$4)*(1-AVERAGEIFS('all sales summary'!$I$2:$I$2047,'all sales summary'!$A$2:$A$2047,$A52,'all sales summary'!$B$2:$B$2047,L$4)))+(AVERAGEIFS('city centre offline'!$L$2:$L$2047,'city centre offline'!$A$2:$A$2047,$A52,'city centre offline'!$B$2:$B$2047,L$4)*AVERAGEIFS('all sales summary'!$I$2:$I$2047,'all sales summary'!$A$2:$A$2047,$A52,'all sales summary'!$B$2:$B$2047,L$4)))</f>
        <v>0.10448640371626841</v>
      </c>
      <c r="M52" s="60">
        <f>(AVERAGEIFS('city centre offline'!$L$2:$L$2047,'city centre offline'!$A$2:$A$2047,$A52,'city centre offline'!$B$2:$B$2047,M$4)*AVERAGEIFS('all sales summary'!$I$2:$I$2047,'all sales summary'!$A$2:$A$2047,$A52,'all sales summary'!$B$2:$B$2047,M$4))/((AVERAGEIFS('overall city offline'!$L$2:$L$2047,'overall city offline'!$A$2:$A$2047,$A52,'overall city offline'!$B$2:$B$2047,M$4)*(1-AVERAGEIFS('all sales summary'!$I$2:$I$2047,'all sales summary'!$A$2:$A$2047,$A52,'all sales summary'!$B$2:$B$2047,M$4)))+(AVERAGEIFS('city centre offline'!$L$2:$L$2047,'city centre offline'!$A$2:$A$2047,$A52,'city centre offline'!$B$2:$B$2047,M$4)*AVERAGEIFS('all sales summary'!$I$2:$I$2047,'all sales summary'!$A$2:$A$2047,$A52,'all sales summary'!$B$2:$B$2047,M$4)))</f>
        <v>0.10438699744197298</v>
      </c>
      <c r="N52" s="60">
        <f>(AVERAGEIFS('city centre offline'!$L$2:$L$2047,'city centre offline'!$A$2:$A$2047,$A52,'city centre offline'!$B$2:$B$2047,N$4)*AVERAGEIFS('all sales summary'!$I$2:$I$2047,'all sales summary'!$A$2:$A$2047,$A52,'all sales summary'!$B$2:$B$2047,N$4))/((AVERAGEIFS('overall city offline'!$L$2:$L$2047,'overall city offline'!$A$2:$A$2047,$A52,'overall city offline'!$B$2:$B$2047,N$4)*(1-AVERAGEIFS('all sales summary'!$I$2:$I$2047,'all sales summary'!$A$2:$A$2047,$A52,'all sales summary'!$B$2:$B$2047,N$4)))+(AVERAGEIFS('city centre offline'!$L$2:$L$2047,'city centre offline'!$A$2:$A$2047,$A52,'city centre offline'!$B$2:$B$2047,N$4)*AVERAGEIFS('all sales summary'!$I$2:$I$2047,'all sales summary'!$A$2:$A$2047,$A52,'all sales summary'!$B$2:$B$2047,N$4)))</f>
        <v>0.10855788880723695</v>
      </c>
      <c r="O52" s="60">
        <f>(AVERAGEIFS('city centre offline'!$L$2:$L$2047,'city centre offline'!$A$2:$A$2047,$A52,'city centre offline'!$B$2:$B$2047,O$4)*AVERAGEIFS('all sales summary'!$I$2:$I$2047,'all sales summary'!$A$2:$A$2047,$A52,'all sales summary'!$B$2:$B$2047,O$4))/((AVERAGEIFS('overall city offline'!$L$2:$L$2047,'overall city offline'!$A$2:$A$2047,$A52,'overall city offline'!$B$2:$B$2047,O$4)*(1-AVERAGEIFS('all sales summary'!$I$2:$I$2047,'all sales summary'!$A$2:$A$2047,$A52,'all sales summary'!$B$2:$B$2047,O$4)))+(AVERAGEIFS('city centre offline'!$L$2:$L$2047,'city centre offline'!$A$2:$A$2047,$A52,'city centre offline'!$B$2:$B$2047,O$4)*AVERAGEIFS('all sales summary'!$I$2:$I$2047,'all sales summary'!$A$2:$A$2047,$A52,'all sales summary'!$B$2:$B$2047,O$4)))</f>
        <v>0.10618288289989027</v>
      </c>
      <c r="P52" s="60">
        <f>(AVERAGEIFS('city centre offline'!$L$2:$L$2047,'city centre offline'!$A$2:$A$2047,$A52,'city centre offline'!$B$2:$B$2047,P$4)*AVERAGEIFS('all sales summary'!$I$2:$I$2047,'all sales summary'!$A$2:$A$2047,$A52,'all sales summary'!$B$2:$B$2047,P$4))/((AVERAGEIFS('overall city offline'!$L$2:$L$2047,'overall city offline'!$A$2:$A$2047,$A52,'overall city offline'!$B$2:$B$2047,P$4)*(1-AVERAGEIFS('all sales summary'!$I$2:$I$2047,'all sales summary'!$A$2:$A$2047,$A52,'all sales summary'!$B$2:$B$2047,P$4)))+(AVERAGEIFS('city centre offline'!$L$2:$L$2047,'city centre offline'!$A$2:$A$2047,$A52,'city centre offline'!$B$2:$B$2047,P$4)*AVERAGEIFS('all sales summary'!$I$2:$I$2047,'all sales summary'!$A$2:$A$2047,$A52,'all sales summary'!$B$2:$B$2047,P$4)))</f>
        <v>0.10141051640274355</v>
      </c>
      <c r="Q52" s="60">
        <f>(AVERAGEIFS('city centre offline'!$L$2:$L$2047,'city centre offline'!$A$2:$A$2047,$A52,'city centre offline'!$B$2:$B$2047,Q$4)*AVERAGEIFS('all sales summary'!$I$2:$I$2047,'all sales summary'!$A$2:$A$2047,$A52,'all sales summary'!$B$2:$B$2047,Q$4))/((AVERAGEIFS('overall city offline'!$L$2:$L$2047,'overall city offline'!$A$2:$A$2047,$A52,'overall city offline'!$B$2:$B$2047,Q$4)*(1-AVERAGEIFS('all sales summary'!$I$2:$I$2047,'all sales summary'!$A$2:$A$2047,$A52,'all sales summary'!$B$2:$B$2047,Q$4)))+(AVERAGEIFS('city centre offline'!$L$2:$L$2047,'city centre offline'!$A$2:$A$2047,$A52,'city centre offline'!$B$2:$B$2047,Q$4)*AVERAGEIFS('all sales summary'!$I$2:$I$2047,'all sales summary'!$A$2:$A$2047,$A52,'all sales summary'!$B$2:$B$2047,Q$4)))</f>
        <v>9.0243562420120063E-2</v>
      </c>
      <c r="R52" s="60">
        <f>(AVERAGEIFS('city centre offline'!$L$2:$L$2047,'city centre offline'!$A$2:$A$2047,$A52,'city centre offline'!$B$2:$B$2047,R$4)*AVERAGEIFS('all sales summary'!$I$2:$I$2047,'all sales summary'!$A$2:$A$2047,$A52,'all sales summary'!$B$2:$B$2047,R$4))/((AVERAGEIFS('overall city offline'!$L$2:$L$2047,'overall city offline'!$A$2:$A$2047,$A52,'overall city offline'!$B$2:$B$2047,R$4)*(1-AVERAGEIFS('all sales summary'!$I$2:$I$2047,'all sales summary'!$A$2:$A$2047,$A52,'all sales summary'!$B$2:$B$2047,R$4)))+(AVERAGEIFS('city centre offline'!$L$2:$L$2047,'city centre offline'!$A$2:$A$2047,$A52,'city centre offline'!$B$2:$B$2047,R$4)*AVERAGEIFS('all sales summary'!$I$2:$I$2047,'all sales summary'!$A$2:$A$2047,$A52,'all sales summary'!$B$2:$B$2047,R$4)))</f>
        <v>8.7589751737766924E-2</v>
      </c>
      <c r="S52" s="60">
        <f>(AVERAGEIFS('city centre offline'!$L$2:$L$2047,'city centre offline'!$A$2:$A$2047,$A52,'city centre offline'!$B$2:$B$2047,S$4)*AVERAGEIFS('all sales summary'!$I$2:$I$2047,'all sales summary'!$A$2:$A$2047,$A52,'all sales summary'!$B$2:$B$2047,S$4))/((AVERAGEIFS('overall city offline'!$L$2:$L$2047,'overall city offline'!$A$2:$A$2047,$A52,'overall city offline'!$B$2:$B$2047,S$4)*(1-AVERAGEIFS('all sales summary'!$I$2:$I$2047,'all sales summary'!$A$2:$A$2047,$A52,'all sales summary'!$B$2:$B$2047,S$4)))+(AVERAGEIFS('city centre offline'!$L$2:$L$2047,'city centre offline'!$A$2:$A$2047,$A52,'city centre offline'!$B$2:$B$2047,S$4)*AVERAGEIFS('all sales summary'!$I$2:$I$2047,'all sales summary'!$A$2:$A$2047,$A52,'all sales summary'!$B$2:$B$2047,S$4)))</f>
        <v>8.7202370117635014E-2</v>
      </c>
      <c r="T52" s="60">
        <f>(AVERAGEIFS('city centre offline'!$L$2:$L$2047,'city centre offline'!$A$2:$A$2047,$A52,'city centre offline'!$B$2:$B$2047,T$4)*AVERAGEIFS('all sales summary'!$I$2:$I$2047,'all sales summary'!$A$2:$A$2047,$A52,'all sales summary'!$B$2:$B$2047,T$4))/((AVERAGEIFS('overall city offline'!$L$2:$L$2047,'overall city offline'!$A$2:$A$2047,$A52,'overall city offline'!$B$2:$B$2047,T$4)*(1-AVERAGEIFS('all sales summary'!$I$2:$I$2047,'all sales summary'!$A$2:$A$2047,$A52,'all sales summary'!$B$2:$B$2047,T$4)))+(AVERAGEIFS('city centre offline'!$L$2:$L$2047,'city centre offline'!$A$2:$A$2047,$A52,'city centre offline'!$B$2:$B$2047,T$4)*AVERAGEIFS('all sales summary'!$I$2:$I$2047,'all sales summary'!$A$2:$A$2047,$A52,'all sales summary'!$B$2:$B$2047,T$4)))</f>
        <v>8.7316496519893066E-2</v>
      </c>
      <c r="U52" s="60">
        <f>(AVERAGEIFS('city centre offline'!$L$2:$L$2047,'city centre offline'!$A$2:$A$2047,$A52,'city centre offline'!$B$2:$B$2047,U$4)*AVERAGEIFS('all sales summary'!$I$2:$I$2047,'all sales summary'!$A$2:$A$2047,$A52,'all sales summary'!$B$2:$B$2047,U$4))/((AVERAGEIFS('overall city offline'!$L$2:$L$2047,'overall city offline'!$A$2:$A$2047,$A52,'overall city offline'!$B$2:$B$2047,U$4)*(1-AVERAGEIFS('all sales summary'!$I$2:$I$2047,'all sales summary'!$A$2:$A$2047,$A52,'all sales summary'!$B$2:$B$2047,U$4)))+(AVERAGEIFS('city centre offline'!$L$2:$L$2047,'city centre offline'!$A$2:$A$2047,$A52,'city centre offline'!$B$2:$B$2047,U$4)*AVERAGEIFS('all sales summary'!$I$2:$I$2047,'all sales summary'!$A$2:$A$2047,$A52,'all sales summary'!$B$2:$B$2047,U$4)))</f>
        <v>9.2625499695058969E-2</v>
      </c>
      <c r="V52" s="60">
        <f>(AVERAGEIFS('city centre offline'!$L$2:$L$2047,'city centre offline'!$A$2:$A$2047,$A52,'city centre offline'!$B$2:$B$2047,V$4)*AVERAGEIFS('all sales summary'!$I$2:$I$2047,'all sales summary'!$A$2:$A$2047,$A52,'all sales summary'!$B$2:$B$2047,V$4))/((AVERAGEIFS('overall city offline'!$L$2:$L$2047,'overall city offline'!$A$2:$A$2047,$A52,'overall city offline'!$B$2:$B$2047,V$4)*(1-AVERAGEIFS('all sales summary'!$I$2:$I$2047,'all sales summary'!$A$2:$A$2047,$A52,'all sales summary'!$B$2:$B$2047,V$4)))+(AVERAGEIFS('city centre offline'!$L$2:$L$2047,'city centre offline'!$A$2:$A$2047,$A52,'city centre offline'!$B$2:$B$2047,V$4)*AVERAGEIFS('all sales summary'!$I$2:$I$2047,'all sales summary'!$A$2:$A$2047,$A52,'all sales summary'!$B$2:$B$2047,V$4)))</f>
        <v>9.4649199424112637E-2</v>
      </c>
      <c r="W52" s="60">
        <f>(AVERAGEIFS('city centre offline'!$L$2:$L$2047,'city centre offline'!$A$2:$A$2047,$A52,'city centre offline'!$B$2:$B$2047,W$4)*AVERAGEIFS('all sales summary'!$I$2:$I$2047,'all sales summary'!$A$2:$A$2047,$A52,'all sales summary'!$B$2:$B$2047,W$4))/((AVERAGEIFS('overall city offline'!$L$2:$L$2047,'overall city offline'!$A$2:$A$2047,$A52,'overall city offline'!$B$2:$B$2047,W$4)*(1-AVERAGEIFS('all sales summary'!$I$2:$I$2047,'all sales summary'!$A$2:$A$2047,$A52,'all sales summary'!$B$2:$B$2047,W$4)))+(AVERAGEIFS('city centre offline'!$L$2:$L$2047,'city centre offline'!$A$2:$A$2047,$A52,'city centre offline'!$B$2:$B$2047,W$4)*AVERAGEIFS('all sales summary'!$I$2:$I$2047,'all sales summary'!$A$2:$A$2047,$A52,'all sales summary'!$B$2:$B$2047,W$4)))</f>
        <v>9.7384624591198399E-2</v>
      </c>
      <c r="X52" s="60">
        <f>(AVERAGEIFS('city centre offline'!$L$2:$L$2047,'city centre offline'!$A$2:$A$2047,$A52,'city centre offline'!$B$2:$B$2047,X$4)*AVERAGEIFS('all sales summary'!$I$2:$I$2047,'all sales summary'!$A$2:$A$2047,$A52,'all sales summary'!$B$2:$B$2047,X$4))/((AVERAGEIFS('overall city offline'!$L$2:$L$2047,'overall city offline'!$A$2:$A$2047,$A52,'overall city offline'!$B$2:$B$2047,X$4)*(1-AVERAGEIFS('all sales summary'!$I$2:$I$2047,'all sales summary'!$A$2:$A$2047,$A52,'all sales summary'!$B$2:$B$2047,X$4)))+(AVERAGEIFS('city centre offline'!$L$2:$L$2047,'city centre offline'!$A$2:$A$2047,$A52,'city centre offline'!$B$2:$B$2047,X$4)*AVERAGEIFS('all sales summary'!$I$2:$I$2047,'all sales summary'!$A$2:$A$2047,$A52,'all sales summary'!$B$2:$B$2047,X$4)))</f>
        <v>9.1960408680518774E-2</v>
      </c>
      <c r="Y52" s="60">
        <f>(AVERAGEIFS('city centre offline'!$L$2:$L$2047,'city centre offline'!$A$2:$A$2047,$A52,'city centre offline'!$B$2:$B$2047,Y$4)*AVERAGEIFS('all sales summary'!$I$2:$I$2047,'all sales summary'!$A$2:$A$2047,$A52,'all sales summary'!$B$2:$B$2047,Y$4))/((AVERAGEIFS('overall city offline'!$L$2:$L$2047,'overall city offline'!$A$2:$A$2047,$A52,'overall city offline'!$B$2:$B$2047,Y$4)*(1-AVERAGEIFS('all sales summary'!$I$2:$I$2047,'all sales summary'!$A$2:$A$2047,$A52,'all sales summary'!$B$2:$B$2047,Y$4)))+(AVERAGEIFS('city centre offline'!$L$2:$L$2047,'city centre offline'!$A$2:$A$2047,$A52,'city centre offline'!$B$2:$B$2047,Y$4)*AVERAGEIFS('all sales summary'!$I$2:$I$2047,'all sales summary'!$A$2:$A$2047,$A52,'all sales summary'!$B$2:$B$2047,Y$4)))</f>
        <v>9.5755323424884242E-2</v>
      </c>
      <c r="Z52" s="60">
        <f>(AVERAGEIFS('city centre offline'!$L$2:$L$2047,'city centre offline'!$A$2:$A$2047,$A52,'city centre offline'!$B$2:$B$2047,Z$4)*AVERAGEIFS('all sales summary'!$I$2:$I$2047,'all sales summary'!$A$2:$A$2047,$A52,'all sales summary'!$B$2:$B$2047,Z$4))/((AVERAGEIFS('overall city offline'!$L$2:$L$2047,'overall city offline'!$A$2:$A$2047,$A52,'overall city offline'!$B$2:$B$2047,Z$4)*(1-AVERAGEIFS('all sales summary'!$I$2:$I$2047,'all sales summary'!$A$2:$A$2047,$A52,'all sales summary'!$B$2:$B$2047,Z$4)))+(AVERAGEIFS('city centre offline'!$L$2:$L$2047,'city centre offline'!$A$2:$A$2047,$A52,'city centre offline'!$B$2:$B$2047,Z$4)*AVERAGEIFS('all sales summary'!$I$2:$I$2047,'all sales summary'!$A$2:$A$2047,$A52,'all sales summary'!$B$2:$B$2047,Z$4)))</f>
        <v>9.3909630735530561E-2</v>
      </c>
      <c r="AA52" s="60">
        <f>(AVERAGEIFS('city centre offline'!$L$2:$L$2047,'city centre offline'!$A$2:$A$2047,$A52,'city centre offline'!$B$2:$B$2047,AA$4)*AVERAGEIFS('all sales summary'!$I$2:$I$2047,'all sales summary'!$A$2:$A$2047,$A52,'all sales summary'!$B$2:$B$2047,AA$4))/((AVERAGEIFS('overall city offline'!$L$2:$L$2047,'overall city offline'!$A$2:$A$2047,$A52,'overall city offline'!$B$2:$B$2047,AA$4)*(1-AVERAGEIFS('all sales summary'!$I$2:$I$2047,'all sales summary'!$A$2:$A$2047,$A52,'all sales summary'!$B$2:$B$2047,AA$4)))+(AVERAGEIFS('city centre offline'!$L$2:$L$2047,'city centre offline'!$A$2:$A$2047,$A52,'city centre offline'!$B$2:$B$2047,AA$4)*AVERAGEIFS('all sales summary'!$I$2:$I$2047,'all sales summary'!$A$2:$A$2047,$A52,'all sales summary'!$B$2:$B$2047,AA$4)))</f>
        <v>9.1636983978602191E-2</v>
      </c>
      <c r="AB52" s="60">
        <f>(AVERAGEIFS('city centre offline'!$L$2:$L$2047,'city centre offline'!$A$2:$A$2047,$A52,'city centre offline'!$B$2:$B$2047,AB$4)*AVERAGEIFS('all sales summary'!$I$2:$I$2047,'all sales summary'!$A$2:$A$2047,$A52,'all sales summary'!$B$2:$B$2047,AB$4))/((AVERAGEIFS('overall city offline'!$L$2:$L$2047,'overall city offline'!$A$2:$A$2047,$A52,'overall city offline'!$B$2:$B$2047,AB$4)*(1-AVERAGEIFS('all sales summary'!$I$2:$I$2047,'all sales summary'!$A$2:$A$2047,$A52,'all sales summary'!$B$2:$B$2047,AB$4)))+(AVERAGEIFS('city centre offline'!$L$2:$L$2047,'city centre offline'!$A$2:$A$2047,$A52,'city centre offline'!$B$2:$B$2047,AB$4)*AVERAGEIFS('all sales summary'!$I$2:$I$2047,'all sales summary'!$A$2:$A$2047,$A52,'all sales summary'!$B$2:$B$2047,AB$4)))</f>
        <v>9.4086807158109784E-2</v>
      </c>
      <c r="AC52" s="60">
        <f>(AVERAGEIFS('city centre offline'!$L$2:$L$2047,'city centre offline'!$A$2:$A$2047,$A52,'city centre offline'!$B$2:$B$2047,AC$4)*AVERAGEIFS('all sales summary'!$I$2:$I$2047,'all sales summary'!$A$2:$A$2047,$A52,'all sales summary'!$B$2:$B$2047,AC$4))/((AVERAGEIFS('overall city offline'!$L$2:$L$2047,'overall city offline'!$A$2:$A$2047,$A52,'overall city offline'!$B$2:$B$2047,AC$4)*(1-AVERAGEIFS('all sales summary'!$I$2:$I$2047,'all sales summary'!$A$2:$A$2047,$A52,'all sales summary'!$B$2:$B$2047,AC$4)))+(AVERAGEIFS('city centre offline'!$L$2:$L$2047,'city centre offline'!$A$2:$A$2047,$A52,'city centre offline'!$B$2:$B$2047,AC$4)*AVERAGEIFS('all sales summary'!$I$2:$I$2047,'all sales summary'!$A$2:$A$2047,$A52,'all sales summary'!$B$2:$B$2047,AC$4)))</f>
        <v>9.550081965437468E-2</v>
      </c>
      <c r="AD52" s="60">
        <f>(AVERAGEIFS('city centre offline'!$L$2:$L$2047,'city centre offline'!$A$2:$A$2047,$A52,'city centre offline'!$B$2:$B$2047,AD$4)*AVERAGEIFS('all sales summary'!$I$2:$I$2047,'all sales summary'!$A$2:$A$2047,$A52,'all sales summary'!$B$2:$B$2047,AD$4))/((AVERAGEIFS('overall city offline'!$L$2:$L$2047,'overall city offline'!$A$2:$A$2047,$A52,'overall city offline'!$B$2:$B$2047,AD$4)*(1-AVERAGEIFS('all sales summary'!$I$2:$I$2047,'all sales summary'!$A$2:$A$2047,$A52,'all sales summary'!$B$2:$B$2047,AD$4)))+(AVERAGEIFS('city centre offline'!$L$2:$L$2047,'city centre offline'!$A$2:$A$2047,$A52,'city centre offline'!$B$2:$B$2047,AD$4)*AVERAGEIFS('all sales summary'!$I$2:$I$2047,'all sales summary'!$A$2:$A$2047,$A52,'all sales summary'!$B$2:$B$2047,AD$4)))</f>
        <v>9.4144803721060044E-2</v>
      </c>
      <c r="AE52" s="60">
        <f>(AVERAGEIFS('city centre offline'!$L$2:$L$2047,'city centre offline'!$A$2:$A$2047,$A52,'city centre offline'!$B$2:$B$2047,AE$4)*AVERAGEIFS('all sales summary'!$I$2:$I$2047,'all sales summary'!$A$2:$A$2047,$A52,'all sales summary'!$B$2:$B$2047,AE$4))/((AVERAGEIFS('overall city offline'!$L$2:$L$2047,'overall city offline'!$A$2:$A$2047,$A52,'overall city offline'!$B$2:$B$2047,AE$4)*(1-AVERAGEIFS('all sales summary'!$I$2:$I$2047,'all sales summary'!$A$2:$A$2047,$A52,'all sales summary'!$B$2:$B$2047,AE$4)))+(AVERAGEIFS('city centre offline'!$L$2:$L$2047,'city centre offline'!$A$2:$A$2047,$A52,'city centre offline'!$B$2:$B$2047,AE$4)*AVERAGEIFS('all sales summary'!$I$2:$I$2047,'all sales summary'!$A$2:$A$2047,$A52,'all sales summary'!$B$2:$B$2047,AE$4)))</f>
        <v>9.489029238843559E-2</v>
      </c>
      <c r="AF52" s="60">
        <f>(AVERAGEIFS('city centre offline'!$L$2:$L$2047,'city centre offline'!$A$2:$A$2047,$A52,'city centre offline'!$B$2:$B$2047,AF$4)*AVERAGEIFS('all sales summary'!$I$2:$I$2047,'all sales summary'!$A$2:$A$2047,$A52,'all sales summary'!$B$2:$B$2047,AF$4))/((AVERAGEIFS('overall city offline'!$L$2:$L$2047,'overall city offline'!$A$2:$A$2047,$A52,'overall city offline'!$B$2:$B$2047,AF$4)*(1-AVERAGEIFS('all sales summary'!$I$2:$I$2047,'all sales summary'!$A$2:$A$2047,$A52,'all sales summary'!$B$2:$B$2047,AF$4)))+(AVERAGEIFS('city centre offline'!$L$2:$L$2047,'city centre offline'!$A$2:$A$2047,$A52,'city centre offline'!$B$2:$B$2047,AF$4)*AVERAGEIFS('all sales summary'!$I$2:$I$2047,'all sales summary'!$A$2:$A$2047,$A52,'all sales summary'!$B$2:$B$2047,AF$4)))</f>
        <v>9.4888271193815044E-2</v>
      </c>
      <c r="AG52" s="60">
        <f>(AVERAGEIFS('city centre offline'!$L$2:$L$2047,'city centre offline'!$A$2:$A$2047,$A52,'city centre offline'!$B$2:$B$2047,AG$4)*AVERAGEIFS('all sales summary'!$I$2:$I$2047,'all sales summary'!$A$2:$A$2047,$A52,'all sales summary'!$B$2:$B$2047,AG$4))/((AVERAGEIFS('overall city offline'!$L$2:$L$2047,'overall city offline'!$A$2:$A$2047,$A52,'overall city offline'!$B$2:$B$2047,AG$4)*(1-AVERAGEIFS('all sales summary'!$I$2:$I$2047,'all sales summary'!$A$2:$A$2047,$A52,'all sales summary'!$B$2:$B$2047,AG$4)))+(AVERAGEIFS('city centre offline'!$L$2:$L$2047,'city centre offline'!$A$2:$A$2047,$A52,'city centre offline'!$B$2:$B$2047,AG$4)*AVERAGEIFS('all sales summary'!$I$2:$I$2047,'all sales summary'!$A$2:$A$2047,$A52,'all sales summary'!$B$2:$B$2047,AG$4)))</f>
        <v>9.9027250715981827E-2</v>
      </c>
      <c r="AH52" s="60">
        <f>(AVERAGEIFS('city centre offline'!$L$2:$L$2047,'city centre offline'!$A$2:$A$2047,$A52,'city centre offline'!$B$2:$B$2047,AH$4)*AVERAGEIFS('all sales summary'!$I$2:$I$2047,'all sales summary'!$A$2:$A$2047,$A52,'all sales summary'!$B$2:$B$2047,AH$4))/((AVERAGEIFS('overall city offline'!$L$2:$L$2047,'overall city offline'!$A$2:$A$2047,$A52,'overall city offline'!$B$2:$B$2047,AH$4)*(1-AVERAGEIFS('all sales summary'!$I$2:$I$2047,'all sales summary'!$A$2:$A$2047,$A52,'all sales summary'!$B$2:$B$2047,AH$4)))+(AVERAGEIFS('city centre offline'!$L$2:$L$2047,'city centre offline'!$A$2:$A$2047,$A52,'city centre offline'!$B$2:$B$2047,AH$4)*AVERAGEIFS('all sales summary'!$I$2:$I$2047,'all sales summary'!$A$2:$A$2047,$A52,'all sales summary'!$B$2:$B$2047,AH$4)))</f>
        <v>9.7904539438499194E-2</v>
      </c>
    </row>
    <row r="53" spans="1:34" x14ac:dyDescent="0.3">
      <c r="A53" t="s">
        <v>55</v>
      </c>
      <c r="B53" s="60">
        <f>(AVERAGEIFS('city centre offline'!$L$2:$L$2047,'city centre offline'!$A$2:$A$2047,$A53,'city centre offline'!$B$2:$B$2047,B$4)*AVERAGEIFS('all sales summary'!$I$2:$I$2047,'all sales summary'!$A$2:$A$2047,$A53,'all sales summary'!$B$2:$B$2047,B$4))/((AVERAGEIFS('overall city offline'!$L$2:$L$2047,'overall city offline'!$A$2:$A$2047,$A53,'overall city offline'!$B$2:$B$2047,B$4)*(1-AVERAGEIFS('all sales summary'!$I$2:$I$2047,'all sales summary'!$A$2:$A$2047,$A53,'all sales summary'!$B$2:$B$2047,B$4)))+(AVERAGEIFS('city centre offline'!$L$2:$L$2047,'city centre offline'!$A$2:$A$2047,$A53,'city centre offline'!$B$2:$B$2047,B$4)*AVERAGEIFS('all sales summary'!$I$2:$I$2047,'all sales summary'!$A$2:$A$2047,$A53,'all sales summary'!$B$2:$B$2047,B$4)))</f>
        <v>6.8778993138470995E-2</v>
      </c>
      <c r="C53" s="60">
        <f>(AVERAGEIFS('city centre offline'!$L$2:$L$2047,'city centre offline'!$A$2:$A$2047,$A53,'city centre offline'!$B$2:$B$2047,C$4)*AVERAGEIFS('all sales summary'!$I$2:$I$2047,'all sales summary'!$A$2:$A$2047,$A53,'all sales summary'!$B$2:$B$2047,C$4))/((AVERAGEIFS('overall city offline'!$L$2:$L$2047,'overall city offline'!$A$2:$A$2047,$A53,'overall city offline'!$B$2:$B$2047,C$4)*(1-AVERAGEIFS('all sales summary'!$I$2:$I$2047,'all sales summary'!$A$2:$A$2047,$A53,'all sales summary'!$B$2:$B$2047,C$4)))+(AVERAGEIFS('city centre offline'!$L$2:$L$2047,'city centre offline'!$A$2:$A$2047,$A53,'city centre offline'!$B$2:$B$2047,C$4)*AVERAGEIFS('all sales summary'!$I$2:$I$2047,'all sales summary'!$A$2:$A$2047,$A53,'all sales summary'!$B$2:$B$2047,C$4)))</f>
        <v>7.1577492304164214E-2</v>
      </c>
      <c r="D53" s="60">
        <f>(AVERAGEIFS('city centre offline'!$L$2:$L$2047,'city centre offline'!$A$2:$A$2047,$A53,'city centre offline'!$B$2:$B$2047,D$4)*AVERAGEIFS('all sales summary'!$I$2:$I$2047,'all sales summary'!$A$2:$A$2047,$A53,'all sales summary'!$B$2:$B$2047,D$4))/((AVERAGEIFS('overall city offline'!$L$2:$L$2047,'overall city offline'!$A$2:$A$2047,$A53,'overall city offline'!$B$2:$B$2047,D$4)*(1-AVERAGEIFS('all sales summary'!$I$2:$I$2047,'all sales summary'!$A$2:$A$2047,$A53,'all sales summary'!$B$2:$B$2047,D$4)))+(AVERAGEIFS('city centre offline'!$L$2:$L$2047,'city centre offline'!$A$2:$A$2047,$A53,'city centre offline'!$B$2:$B$2047,D$4)*AVERAGEIFS('all sales summary'!$I$2:$I$2047,'all sales summary'!$A$2:$A$2047,$A53,'all sales summary'!$B$2:$B$2047,D$4)))</f>
        <v>6.958835689870127E-2</v>
      </c>
      <c r="E53" s="60">
        <f>(AVERAGEIFS('city centre offline'!$L$2:$L$2047,'city centre offline'!$A$2:$A$2047,$A53,'city centre offline'!$B$2:$B$2047,E$4)*AVERAGEIFS('all sales summary'!$I$2:$I$2047,'all sales summary'!$A$2:$A$2047,$A53,'all sales summary'!$B$2:$B$2047,E$4))/((AVERAGEIFS('overall city offline'!$L$2:$L$2047,'overall city offline'!$A$2:$A$2047,$A53,'overall city offline'!$B$2:$B$2047,E$4)*(1-AVERAGEIFS('all sales summary'!$I$2:$I$2047,'all sales summary'!$A$2:$A$2047,$A53,'all sales summary'!$B$2:$B$2047,E$4)))+(AVERAGEIFS('city centre offline'!$L$2:$L$2047,'city centre offline'!$A$2:$A$2047,$A53,'city centre offline'!$B$2:$B$2047,E$4)*AVERAGEIFS('all sales summary'!$I$2:$I$2047,'all sales summary'!$A$2:$A$2047,$A53,'all sales summary'!$B$2:$B$2047,E$4)))</f>
        <v>6.6560704410417143E-2</v>
      </c>
      <c r="F53" s="60">
        <f>(AVERAGEIFS('city centre offline'!$L$2:$L$2047,'city centre offline'!$A$2:$A$2047,$A53,'city centre offline'!$B$2:$B$2047,F$4)*AVERAGEIFS('all sales summary'!$I$2:$I$2047,'all sales summary'!$A$2:$A$2047,$A53,'all sales summary'!$B$2:$B$2047,F$4))/((AVERAGEIFS('overall city offline'!$L$2:$L$2047,'overall city offline'!$A$2:$A$2047,$A53,'overall city offline'!$B$2:$B$2047,F$4)*(1-AVERAGEIFS('all sales summary'!$I$2:$I$2047,'all sales summary'!$A$2:$A$2047,$A53,'all sales summary'!$B$2:$B$2047,F$4)))+(AVERAGEIFS('city centre offline'!$L$2:$L$2047,'city centre offline'!$A$2:$A$2047,$A53,'city centre offline'!$B$2:$B$2047,F$4)*AVERAGEIFS('all sales summary'!$I$2:$I$2047,'all sales summary'!$A$2:$A$2047,$A53,'all sales summary'!$B$2:$B$2047,F$4)))</f>
        <v>6.8265177247947798E-2</v>
      </c>
      <c r="G53" s="60">
        <f>(AVERAGEIFS('city centre offline'!$L$2:$L$2047,'city centre offline'!$A$2:$A$2047,$A53,'city centre offline'!$B$2:$B$2047,G$4)*AVERAGEIFS('all sales summary'!$I$2:$I$2047,'all sales summary'!$A$2:$A$2047,$A53,'all sales summary'!$B$2:$B$2047,G$4))/((AVERAGEIFS('overall city offline'!$L$2:$L$2047,'overall city offline'!$A$2:$A$2047,$A53,'overall city offline'!$B$2:$B$2047,G$4)*(1-AVERAGEIFS('all sales summary'!$I$2:$I$2047,'all sales summary'!$A$2:$A$2047,$A53,'all sales summary'!$B$2:$B$2047,G$4)))+(AVERAGEIFS('city centre offline'!$L$2:$L$2047,'city centre offline'!$A$2:$A$2047,$A53,'city centre offline'!$B$2:$B$2047,G$4)*AVERAGEIFS('all sales summary'!$I$2:$I$2047,'all sales summary'!$A$2:$A$2047,$A53,'all sales summary'!$B$2:$B$2047,G$4)))</f>
        <v>6.430354191664571E-2</v>
      </c>
      <c r="H53" s="60">
        <f>(AVERAGEIFS('city centre offline'!$L$2:$L$2047,'city centre offline'!$A$2:$A$2047,$A53,'city centre offline'!$B$2:$B$2047,H$4)*AVERAGEIFS('all sales summary'!$I$2:$I$2047,'all sales summary'!$A$2:$A$2047,$A53,'all sales summary'!$B$2:$B$2047,H$4))/((AVERAGEIFS('overall city offline'!$L$2:$L$2047,'overall city offline'!$A$2:$A$2047,$A53,'overall city offline'!$B$2:$B$2047,H$4)*(1-AVERAGEIFS('all sales summary'!$I$2:$I$2047,'all sales summary'!$A$2:$A$2047,$A53,'all sales summary'!$B$2:$B$2047,H$4)))+(AVERAGEIFS('city centre offline'!$L$2:$L$2047,'city centre offline'!$A$2:$A$2047,$A53,'city centre offline'!$B$2:$B$2047,H$4)*AVERAGEIFS('all sales summary'!$I$2:$I$2047,'all sales summary'!$A$2:$A$2047,$A53,'all sales summary'!$B$2:$B$2047,H$4)))</f>
        <v>6.4649255339064418E-2</v>
      </c>
      <c r="I53" s="60">
        <f>(AVERAGEIFS('city centre offline'!$L$2:$L$2047,'city centre offline'!$A$2:$A$2047,$A53,'city centre offline'!$B$2:$B$2047,I$4)*AVERAGEIFS('all sales summary'!$I$2:$I$2047,'all sales summary'!$A$2:$A$2047,$A53,'all sales summary'!$B$2:$B$2047,I$4))/((AVERAGEIFS('overall city offline'!$L$2:$L$2047,'overall city offline'!$A$2:$A$2047,$A53,'overall city offline'!$B$2:$B$2047,I$4)*(1-AVERAGEIFS('all sales summary'!$I$2:$I$2047,'all sales summary'!$A$2:$A$2047,$A53,'all sales summary'!$B$2:$B$2047,I$4)))+(AVERAGEIFS('city centre offline'!$L$2:$L$2047,'city centre offline'!$A$2:$A$2047,$A53,'city centre offline'!$B$2:$B$2047,I$4)*AVERAGEIFS('all sales summary'!$I$2:$I$2047,'all sales summary'!$A$2:$A$2047,$A53,'all sales summary'!$B$2:$B$2047,I$4)))</f>
        <v>6.3372738709473159E-2</v>
      </c>
      <c r="J53" s="60">
        <f>(AVERAGEIFS('city centre offline'!$L$2:$L$2047,'city centre offline'!$A$2:$A$2047,$A53,'city centre offline'!$B$2:$B$2047,J$4)*AVERAGEIFS('all sales summary'!$I$2:$I$2047,'all sales summary'!$A$2:$A$2047,$A53,'all sales summary'!$B$2:$B$2047,J$4))/((AVERAGEIFS('overall city offline'!$L$2:$L$2047,'overall city offline'!$A$2:$A$2047,$A53,'overall city offline'!$B$2:$B$2047,J$4)*(1-AVERAGEIFS('all sales summary'!$I$2:$I$2047,'all sales summary'!$A$2:$A$2047,$A53,'all sales summary'!$B$2:$B$2047,J$4)))+(AVERAGEIFS('city centre offline'!$L$2:$L$2047,'city centre offline'!$A$2:$A$2047,$A53,'city centre offline'!$B$2:$B$2047,J$4)*AVERAGEIFS('all sales summary'!$I$2:$I$2047,'all sales summary'!$A$2:$A$2047,$A53,'all sales summary'!$B$2:$B$2047,J$4)))</f>
        <v>6.729348497925694E-2</v>
      </c>
      <c r="K53" s="60">
        <f>(AVERAGEIFS('city centre offline'!$L$2:$L$2047,'city centre offline'!$A$2:$A$2047,$A53,'city centre offline'!$B$2:$B$2047,K$4)*AVERAGEIFS('all sales summary'!$I$2:$I$2047,'all sales summary'!$A$2:$A$2047,$A53,'all sales summary'!$B$2:$B$2047,K$4))/((AVERAGEIFS('overall city offline'!$L$2:$L$2047,'overall city offline'!$A$2:$A$2047,$A53,'overall city offline'!$B$2:$B$2047,K$4)*(1-AVERAGEIFS('all sales summary'!$I$2:$I$2047,'all sales summary'!$A$2:$A$2047,$A53,'all sales summary'!$B$2:$B$2047,K$4)))+(AVERAGEIFS('city centre offline'!$L$2:$L$2047,'city centre offline'!$A$2:$A$2047,$A53,'city centre offline'!$B$2:$B$2047,K$4)*AVERAGEIFS('all sales summary'!$I$2:$I$2047,'all sales summary'!$A$2:$A$2047,$A53,'all sales summary'!$B$2:$B$2047,K$4)))</f>
        <v>7.0669351323685389E-2</v>
      </c>
      <c r="L53" s="60">
        <f>(AVERAGEIFS('city centre offline'!$L$2:$L$2047,'city centre offline'!$A$2:$A$2047,$A53,'city centre offline'!$B$2:$B$2047,L$4)*AVERAGEIFS('all sales summary'!$I$2:$I$2047,'all sales summary'!$A$2:$A$2047,$A53,'all sales summary'!$B$2:$B$2047,L$4))/((AVERAGEIFS('overall city offline'!$L$2:$L$2047,'overall city offline'!$A$2:$A$2047,$A53,'overall city offline'!$B$2:$B$2047,L$4)*(1-AVERAGEIFS('all sales summary'!$I$2:$I$2047,'all sales summary'!$A$2:$A$2047,$A53,'all sales summary'!$B$2:$B$2047,L$4)))+(AVERAGEIFS('city centre offline'!$L$2:$L$2047,'city centre offline'!$A$2:$A$2047,$A53,'city centre offline'!$B$2:$B$2047,L$4)*AVERAGEIFS('all sales summary'!$I$2:$I$2047,'all sales summary'!$A$2:$A$2047,$A53,'all sales summary'!$B$2:$B$2047,L$4)))</f>
        <v>6.7332524285693723E-2</v>
      </c>
      <c r="M53" s="60">
        <f>(AVERAGEIFS('city centre offline'!$L$2:$L$2047,'city centre offline'!$A$2:$A$2047,$A53,'city centre offline'!$B$2:$B$2047,M$4)*AVERAGEIFS('all sales summary'!$I$2:$I$2047,'all sales summary'!$A$2:$A$2047,$A53,'all sales summary'!$B$2:$B$2047,M$4))/((AVERAGEIFS('overall city offline'!$L$2:$L$2047,'overall city offline'!$A$2:$A$2047,$A53,'overall city offline'!$B$2:$B$2047,M$4)*(1-AVERAGEIFS('all sales summary'!$I$2:$I$2047,'all sales summary'!$A$2:$A$2047,$A53,'all sales summary'!$B$2:$B$2047,M$4)))+(AVERAGEIFS('city centre offline'!$L$2:$L$2047,'city centre offline'!$A$2:$A$2047,$A53,'city centre offline'!$B$2:$B$2047,M$4)*AVERAGEIFS('all sales summary'!$I$2:$I$2047,'all sales summary'!$A$2:$A$2047,$A53,'all sales summary'!$B$2:$B$2047,M$4)))</f>
        <v>6.4925818332549429E-2</v>
      </c>
      <c r="N53" s="60">
        <f>(AVERAGEIFS('city centre offline'!$L$2:$L$2047,'city centre offline'!$A$2:$A$2047,$A53,'city centre offline'!$B$2:$B$2047,N$4)*AVERAGEIFS('all sales summary'!$I$2:$I$2047,'all sales summary'!$A$2:$A$2047,$A53,'all sales summary'!$B$2:$B$2047,N$4))/((AVERAGEIFS('overall city offline'!$L$2:$L$2047,'overall city offline'!$A$2:$A$2047,$A53,'overall city offline'!$B$2:$B$2047,N$4)*(1-AVERAGEIFS('all sales summary'!$I$2:$I$2047,'all sales summary'!$A$2:$A$2047,$A53,'all sales summary'!$B$2:$B$2047,N$4)))+(AVERAGEIFS('city centre offline'!$L$2:$L$2047,'city centre offline'!$A$2:$A$2047,$A53,'city centre offline'!$B$2:$B$2047,N$4)*AVERAGEIFS('all sales summary'!$I$2:$I$2047,'all sales summary'!$A$2:$A$2047,$A53,'all sales summary'!$B$2:$B$2047,N$4)))</f>
        <v>6.9384247111685421E-2</v>
      </c>
      <c r="O53" s="60">
        <f>(AVERAGEIFS('city centre offline'!$L$2:$L$2047,'city centre offline'!$A$2:$A$2047,$A53,'city centre offline'!$B$2:$B$2047,O$4)*AVERAGEIFS('all sales summary'!$I$2:$I$2047,'all sales summary'!$A$2:$A$2047,$A53,'all sales summary'!$B$2:$B$2047,O$4))/((AVERAGEIFS('overall city offline'!$L$2:$L$2047,'overall city offline'!$A$2:$A$2047,$A53,'overall city offline'!$B$2:$B$2047,O$4)*(1-AVERAGEIFS('all sales summary'!$I$2:$I$2047,'all sales summary'!$A$2:$A$2047,$A53,'all sales summary'!$B$2:$B$2047,O$4)))+(AVERAGEIFS('city centre offline'!$L$2:$L$2047,'city centre offline'!$A$2:$A$2047,$A53,'city centre offline'!$B$2:$B$2047,O$4)*AVERAGEIFS('all sales summary'!$I$2:$I$2047,'all sales summary'!$A$2:$A$2047,$A53,'all sales summary'!$B$2:$B$2047,O$4)))</f>
        <v>7.0756325885615284E-2</v>
      </c>
      <c r="P53" s="60">
        <f>(AVERAGEIFS('city centre offline'!$L$2:$L$2047,'city centre offline'!$A$2:$A$2047,$A53,'city centre offline'!$B$2:$B$2047,P$4)*AVERAGEIFS('all sales summary'!$I$2:$I$2047,'all sales summary'!$A$2:$A$2047,$A53,'all sales summary'!$B$2:$B$2047,P$4))/((AVERAGEIFS('overall city offline'!$L$2:$L$2047,'overall city offline'!$A$2:$A$2047,$A53,'overall city offline'!$B$2:$B$2047,P$4)*(1-AVERAGEIFS('all sales summary'!$I$2:$I$2047,'all sales summary'!$A$2:$A$2047,$A53,'all sales summary'!$B$2:$B$2047,P$4)))+(AVERAGEIFS('city centre offline'!$L$2:$L$2047,'city centre offline'!$A$2:$A$2047,$A53,'city centre offline'!$B$2:$B$2047,P$4)*AVERAGEIFS('all sales summary'!$I$2:$I$2047,'all sales summary'!$A$2:$A$2047,$A53,'all sales summary'!$B$2:$B$2047,P$4)))</f>
        <v>6.4235928689977864E-2</v>
      </c>
      <c r="Q53" s="60">
        <f>(AVERAGEIFS('city centre offline'!$L$2:$L$2047,'city centre offline'!$A$2:$A$2047,$A53,'city centre offline'!$B$2:$B$2047,Q$4)*AVERAGEIFS('all sales summary'!$I$2:$I$2047,'all sales summary'!$A$2:$A$2047,$A53,'all sales summary'!$B$2:$B$2047,Q$4))/((AVERAGEIFS('overall city offline'!$L$2:$L$2047,'overall city offline'!$A$2:$A$2047,$A53,'overall city offline'!$B$2:$B$2047,Q$4)*(1-AVERAGEIFS('all sales summary'!$I$2:$I$2047,'all sales summary'!$A$2:$A$2047,$A53,'all sales summary'!$B$2:$B$2047,Q$4)))+(AVERAGEIFS('city centre offline'!$L$2:$L$2047,'city centre offline'!$A$2:$A$2047,$A53,'city centre offline'!$B$2:$B$2047,Q$4)*AVERAGEIFS('all sales summary'!$I$2:$I$2047,'all sales summary'!$A$2:$A$2047,$A53,'all sales summary'!$B$2:$B$2047,Q$4)))</f>
        <v>5.3496302914022492E-2</v>
      </c>
      <c r="R53" s="60">
        <f>(AVERAGEIFS('city centre offline'!$L$2:$L$2047,'city centre offline'!$A$2:$A$2047,$A53,'city centre offline'!$B$2:$B$2047,R$4)*AVERAGEIFS('all sales summary'!$I$2:$I$2047,'all sales summary'!$A$2:$A$2047,$A53,'all sales summary'!$B$2:$B$2047,R$4))/((AVERAGEIFS('overall city offline'!$L$2:$L$2047,'overall city offline'!$A$2:$A$2047,$A53,'overall city offline'!$B$2:$B$2047,R$4)*(1-AVERAGEIFS('all sales summary'!$I$2:$I$2047,'all sales summary'!$A$2:$A$2047,$A53,'all sales summary'!$B$2:$B$2047,R$4)))+(AVERAGEIFS('city centre offline'!$L$2:$L$2047,'city centre offline'!$A$2:$A$2047,$A53,'city centre offline'!$B$2:$B$2047,R$4)*AVERAGEIFS('all sales summary'!$I$2:$I$2047,'all sales summary'!$A$2:$A$2047,$A53,'all sales summary'!$B$2:$B$2047,R$4)))</f>
        <v>5.1847433615233945E-2</v>
      </c>
      <c r="S53" s="60">
        <f>(AVERAGEIFS('city centre offline'!$L$2:$L$2047,'city centre offline'!$A$2:$A$2047,$A53,'city centre offline'!$B$2:$B$2047,S$4)*AVERAGEIFS('all sales summary'!$I$2:$I$2047,'all sales summary'!$A$2:$A$2047,$A53,'all sales summary'!$B$2:$B$2047,S$4))/((AVERAGEIFS('overall city offline'!$L$2:$L$2047,'overall city offline'!$A$2:$A$2047,$A53,'overall city offline'!$B$2:$B$2047,S$4)*(1-AVERAGEIFS('all sales summary'!$I$2:$I$2047,'all sales summary'!$A$2:$A$2047,$A53,'all sales summary'!$B$2:$B$2047,S$4)))+(AVERAGEIFS('city centre offline'!$L$2:$L$2047,'city centre offline'!$A$2:$A$2047,$A53,'city centre offline'!$B$2:$B$2047,S$4)*AVERAGEIFS('all sales summary'!$I$2:$I$2047,'all sales summary'!$A$2:$A$2047,$A53,'all sales summary'!$B$2:$B$2047,S$4)))</f>
        <v>5.2510677420095027E-2</v>
      </c>
      <c r="T53" s="60">
        <f>(AVERAGEIFS('city centre offline'!$L$2:$L$2047,'city centre offline'!$A$2:$A$2047,$A53,'city centre offline'!$B$2:$B$2047,T$4)*AVERAGEIFS('all sales summary'!$I$2:$I$2047,'all sales summary'!$A$2:$A$2047,$A53,'all sales summary'!$B$2:$B$2047,T$4))/((AVERAGEIFS('overall city offline'!$L$2:$L$2047,'overall city offline'!$A$2:$A$2047,$A53,'overall city offline'!$B$2:$B$2047,T$4)*(1-AVERAGEIFS('all sales summary'!$I$2:$I$2047,'all sales summary'!$A$2:$A$2047,$A53,'all sales summary'!$B$2:$B$2047,T$4)))+(AVERAGEIFS('city centre offline'!$L$2:$L$2047,'city centre offline'!$A$2:$A$2047,$A53,'city centre offline'!$B$2:$B$2047,T$4)*AVERAGEIFS('all sales summary'!$I$2:$I$2047,'all sales summary'!$A$2:$A$2047,$A53,'all sales summary'!$B$2:$B$2047,T$4)))</f>
        <v>5.5214672659519286E-2</v>
      </c>
      <c r="U53" s="60">
        <f>(AVERAGEIFS('city centre offline'!$L$2:$L$2047,'city centre offline'!$A$2:$A$2047,$A53,'city centre offline'!$B$2:$B$2047,U$4)*AVERAGEIFS('all sales summary'!$I$2:$I$2047,'all sales summary'!$A$2:$A$2047,$A53,'all sales summary'!$B$2:$B$2047,U$4))/((AVERAGEIFS('overall city offline'!$L$2:$L$2047,'overall city offline'!$A$2:$A$2047,$A53,'overall city offline'!$B$2:$B$2047,U$4)*(1-AVERAGEIFS('all sales summary'!$I$2:$I$2047,'all sales summary'!$A$2:$A$2047,$A53,'all sales summary'!$B$2:$B$2047,U$4)))+(AVERAGEIFS('city centre offline'!$L$2:$L$2047,'city centre offline'!$A$2:$A$2047,$A53,'city centre offline'!$B$2:$B$2047,U$4)*AVERAGEIFS('all sales summary'!$I$2:$I$2047,'all sales summary'!$A$2:$A$2047,$A53,'all sales summary'!$B$2:$B$2047,U$4)))</f>
        <v>5.4878573060670281E-2</v>
      </c>
      <c r="V53" s="60">
        <f>(AVERAGEIFS('city centre offline'!$L$2:$L$2047,'city centre offline'!$A$2:$A$2047,$A53,'city centre offline'!$B$2:$B$2047,V$4)*AVERAGEIFS('all sales summary'!$I$2:$I$2047,'all sales summary'!$A$2:$A$2047,$A53,'all sales summary'!$B$2:$B$2047,V$4))/((AVERAGEIFS('overall city offline'!$L$2:$L$2047,'overall city offline'!$A$2:$A$2047,$A53,'overall city offline'!$B$2:$B$2047,V$4)*(1-AVERAGEIFS('all sales summary'!$I$2:$I$2047,'all sales summary'!$A$2:$A$2047,$A53,'all sales summary'!$B$2:$B$2047,V$4)))+(AVERAGEIFS('city centre offline'!$L$2:$L$2047,'city centre offline'!$A$2:$A$2047,$A53,'city centre offline'!$B$2:$B$2047,V$4)*AVERAGEIFS('all sales summary'!$I$2:$I$2047,'all sales summary'!$A$2:$A$2047,$A53,'all sales summary'!$B$2:$B$2047,V$4)))</f>
        <v>5.9825284201409555E-2</v>
      </c>
      <c r="W53" s="60">
        <f>(AVERAGEIFS('city centre offline'!$L$2:$L$2047,'city centre offline'!$A$2:$A$2047,$A53,'city centre offline'!$B$2:$B$2047,W$4)*AVERAGEIFS('all sales summary'!$I$2:$I$2047,'all sales summary'!$A$2:$A$2047,$A53,'all sales summary'!$B$2:$B$2047,W$4))/((AVERAGEIFS('overall city offline'!$L$2:$L$2047,'overall city offline'!$A$2:$A$2047,$A53,'overall city offline'!$B$2:$B$2047,W$4)*(1-AVERAGEIFS('all sales summary'!$I$2:$I$2047,'all sales summary'!$A$2:$A$2047,$A53,'all sales summary'!$B$2:$B$2047,W$4)))+(AVERAGEIFS('city centre offline'!$L$2:$L$2047,'city centre offline'!$A$2:$A$2047,$A53,'city centre offline'!$B$2:$B$2047,W$4)*AVERAGEIFS('all sales summary'!$I$2:$I$2047,'all sales summary'!$A$2:$A$2047,$A53,'all sales summary'!$B$2:$B$2047,W$4)))</f>
        <v>5.9604573533974518E-2</v>
      </c>
      <c r="X53" s="60">
        <f>(AVERAGEIFS('city centre offline'!$L$2:$L$2047,'city centre offline'!$A$2:$A$2047,$A53,'city centre offline'!$B$2:$B$2047,X$4)*AVERAGEIFS('all sales summary'!$I$2:$I$2047,'all sales summary'!$A$2:$A$2047,$A53,'all sales summary'!$B$2:$B$2047,X$4))/((AVERAGEIFS('overall city offline'!$L$2:$L$2047,'overall city offline'!$A$2:$A$2047,$A53,'overall city offline'!$B$2:$B$2047,X$4)*(1-AVERAGEIFS('all sales summary'!$I$2:$I$2047,'all sales summary'!$A$2:$A$2047,$A53,'all sales summary'!$B$2:$B$2047,X$4)))+(AVERAGEIFS('city centre offline'!$L$2:$L$2047,'city centre offline'!$A$2:$A$2047,$A53,'city centre offline'!$B$2:$B$2047,X$4)*AVERAGEIFS('all sales summary'!$I$2:$I$2047,'all sales summary'!$A$2:$A$2047,$A53,'all sales summary'!$B$2:$B$2047,X$4)))</f>
        <v>5.5136176140315317E-2</v>
      </c>
      <c r="Y53" s="60">
        <f>(AVERAGEIFS('city centre offline'!$L$2:$L$2047,'city centre offline'!$A$2:$A$2047,$A53,'city centre offline'!$B$2:$B$2047,Y$4)*AVERAGEIFS('all sales summary'!$I$2:$I$2047,'all sales summary'!$A$2:$A$2047,$A53,'all sales summary'!$B$2:$B$2047,Y$4))/((AVERAGEIFS('overall city offline'!$L$2:$L$2047,'overall city offline'!$A$2:$A$2047,$A53,'overall city offline'!$B$2:$B$2047,Y$4)*(1-AVERAGEIFS('all sales summary'!$I$2:$I$2047,'all sales summary'!$A$2:$A$2047,$A53,'all sales summary'!$B$2:$B$2047,Y$4)))+(AVERAGEIFS('city centre offline'!$L$2:$L$2047,'city centre offline'!$A$2:$A$2047,$A53,'city centre offline'!$B$2:$B$2047,Y$4)*AVERAGEIFS('all sales summary'!$I$2:$I$2047,'all sales summary'!$A$2:$A$2047,$A53,'all sales summary'!$B$2:$B$2047,Y$4)))</f>
        <v>5.4178236528644438E-2</v>
      </c>
      <c r="Z53" s="60">
        <f>(AVERAGEIFS('city centre offline'!$L$2:$L$2047,'city centre offline'!$A$2:$A$2047,$A53,'city centre offline'!$B$2:$B$2047,Z$4)*AVERAGEIFS('all sales summary'!$I$2:$I$2047,'all sales summary'!$A$2:$A$2047,$A53,'all sales summary'!$B$2:$B$2047,Z$4))/((AVERAGEIFS('overall city offline'!$L$2:$L$2047,'overall city offline'!$A$2:$A$2047,$A53,'overall city offline'!$B$2:$B$2047,Z$4)*(1-AVERAGEIFS('all sales summary'!$I$2:$I$2047,'all sales summary'!$A$2:$A$2047,$A53,'all sales summary'!$B$2:$B$2047,Z$4)))+(AVERAGEIFS('city centre offline'!$L$2:$L$2047,'city centre offline'!$A$2:$A$2047,$A53,'city centre offline'!$B$2:$B$2047,Z$4)*AVERAGEIFS('all sales summary'!$I$2:$I$2047,'all sales summary'!$A$2:$A$2047,$A53,'all sales summary'!$B$2:$B$2047,Z$4)))</f>
        <v>5.4782164349360243E-2</v>
      </c>
      <c r="AA53" s="60">
        <f>(AVERAGEIFS('city centre offline'!$L$2:$L$2047,'city centre offline'!$A$2:$A$2047,$A53,'city centre offline'!$B$2:$B$2047,AA$4)*AVERAGEIFS('all sales summary'!$I$2:$I$2047,'all sales summary'!$A$2:$A$2047,$A53,'all sales summary'!$B$2:$B$2047,AA$4))/((AVERAGEIFS('overall city offline'!$L$2:$L$2047,'overall city offline'!$A$2:$A$2047,$A53,'overall city offline'!$B$2:$B$2047,AA$4)*(1-AVERAGEIFS('all sales summary'!$I$2:$I$2047,'all sales summary'!$A$2:$A$2047,$A53,'all sales summary'!$B$2:$B$2047,AA$4)))+(AVERAGEIFS('city centre offline'!$L$2:$L$2047,'city centre offline'!$A$2:$A$2047,$A53,'city centre offline'!$B$2:$B$2047,AA$4)*AVERAGEIFS('all sales summary'!$I$2:$I$2047,'all sales summary'!$A$2:$A$2047,$A53,'all sales summary'!$B$2:$B$2047,AA$4)))</f>
        <v>5.5818874973021466E-2</v>
      </c>
      <c r="AB53" s="60">
        <f>(AVERAGEIFS('city centre offline'!$L$2:$L$2047,'city centre offline'!$A$2:$A$2047,$A53,'city centre offline'!$B$2:$B$2047,AB$4)*AVERAGEIFS('all sales summary'!$I$2:$I$2047,'all sales summary'!$A$2:$A$2047,$A53,'all sales summary'!$B$2:$B$2047,AB$4))/((AVERAGEIFS('overall city offline'!$L$2:$L$2047,'overall city offline'!$A$2:$A$2047,$A53,'overall city offline'!$B$2:$B$2047,AB$4)*(1-AVERAGEIFS('all sales summary'!$I$2:$I$2047,'all sales summary'!$A$2:$A$2047,$A53,'all sales summary'!$B$2:$B$2047,AB$4)))+(AVERAGEIFS('city centre offline'!$L$2:$L$2047,'city centre offline'!$A$2:$A$2047,$A53,'city centre offline'!$B$2:$B$2047,AB$4)*AVERAGEIFS('all sales summary'!$I$2:$I$2047,'all sales summary'!$A$2:$A$2047,$A53,'all sales summary'!$B$2:$B$2047,AB$4)))</f>
        <v>5.5482411929815255E-2</v>
      </c>
      <c r="AC53" s="60">
        <f>(AVERAGEIFS('city centre offline'!$L$2:$L$2047,'city centre offline'!$A$2:$A$2047,$A53,'city centre offline'!$B$2:$B$2047,AC$4)*AVERAGEIFS('all sales summary'!$I$2:$I$2047,'all sales summary'!$A$2:$A$2047,$A53,'all sales summary'!$B$2:$B$2047,AC$4))/((AVERAGEIFS('overall city offline'!$L$2:$L$2047,'overall city offline'!$A$2:$A$2047,$A53,'overall city offline'!$B$2:$B$2047,AC$4)*(1-AVERAGEIFS('all sales summary'!$I$2:$I$2047,'all sales summary'!$A$2:$A$2047,$A53,'all sales summary'!$B$2:$B$2047,AC$4)))+(AVERAGEIFS('city centre offline'!$L$2:$L$2047,'city centre offline'!$A$2:$A$2047,$A53,'city centre offline'!$B$2:$B$2047,AC$4)*AVERAGEIFS('all sales summary'!$I$2:$I$2047,'all sales summary'!$A$2:$A$2047,$A53,'all sales summary'!$B$2:$B$2047,AC$4)))</f>
        <v>5.7514303499271155E-2</v>
      </c>
      <c r="AD53" s="60">
        <f>(AVERAGEIFS('city centre offline'!$L$2:$L$2047,'city centre offline'!$A$2:$A$2047,$A53,'city centre offline'!$B$2:$B$2047,AD$4)*AVERAGEIFS('all sales summary'!$I$2:$I$2047,'all sales summary'!$A$2:$A$2047,$A53,'all sales summary'!$B$2:$B$2047,AD$4))/((AVERAGEIFS('overall city offline'!$L$2:$L$2047,'overall city offline'!$A$2:$A$2047,$A53,'overall city offline'!$B$2:$B$2047,AD$4)*(1-AVERAGEIFS('all sales summary'!$I$2:$I$2047,'all sales summary'!$A$2:$A$2047,$A53,'all sales summary'!$B$2:$B$2047,AD$4)))+(AVERAGEIFS('city centre offline'!$L$2:$L$2047,'city centre offline'!$A$2:$A$2047,$A53,'city centre offline'!$B$2:$B$2047,AD$4)*AVERAGEIFS('all sales summary'!$I$2:$I$2047,'all sales summary'!$A$2:$A$2047,$A53,'all sales summary'!$B$2:$B$2047,AD$4)))</f>
        <v>5.80366024159557E-2</v>
      </c>
      <c r="AE53" s="60">
        <f>(AVERAGEIFS('city centre offline'!$L$2:$L$2047,'city centre offline'!$A$2:$A$2047,$A53,'city centre offline'!$B$2:$B$2047,AE$4)*AVERAGEIFS('all sales summary'!$I$2:$I$2047,'all sales summary'!$A$2:$A$2047,$A53,'all sales summary'!$B$2:$B$2047,AE$4))/((AVERAGEIFS('overall city offline'!$L$2:$L$2047,'overall city offline'!$A$2:$A$2047,$A53,'overall city offline'!$B$2:$B$2047,AE$4)*(1-AVERAGEIFS('all sales summary'!$I$2:$I$2047,'all sales summary'!$A$2:$A$2047,$A53,'all sales summary'!$B$2:$B$2047,AE$4)))+(AVERAGEIFS('city centre offline'!$L$2:$L$2047,'city centre offline'!$A$2:$A$2047,$A53,'city centre offline'!$B$2:$B$2047,AE$4)*AVERAGEIFS('all sales summary'!$I$2:$I$2047,'all sales summary'!$A$2:$A$2047,$A53,'all sales summary'!$B$2:$B$2047,AE$4)))</f>
        <v>5.7379307290212414E-2</v>
      </c>
      <c r="AF53" s="60">
        <f>(AVERAGEIFS('city centre offline'!$L$2:$L$2047,'city centre offline'!$A$2:$A$2047,$A53,'city centre offline'!$B$2:$B$2047,AF$4)*AVERAGEIFS('all sales summary'!$I$2:$I$2047,'all sales summary'!$A$2:$A$2047,$A53,'all sales summary'!$B$2:$B$2047,AF$4))/((AVERAGEIFS('overall city offline'!$L$2:$L$2047,'overall city offline'!$A$2:$A$2047,$A53,'overall city offline'!$B$2:$B$2047,AF$4)*(1-AVERAGEIFS('all sales summary'!$I$2:$I$2047,'all sales summary'!$A$2:$A$2047,$A53,'all sales summary'!$B$2:$B$2047,AF$4)))+(AVERAGEIFS('city centre offline'!$L$2:$L$2047,'city centre offline'!$A$2:$A$2047,$A53,'city centre offline'!$B$2:$B$2047,AF$4)*AVERAGEIFS('all sales summary'!$I$2:$I$2047,'all sales summary'!$A$2:$A$2047,$A53,'all sales summary'!$B$2:$B$2047,AF$4)))</f>
        <v>5.8080266020033369E-2</v>
      </c>
      <c r="AG53" s="60">
        <f>(AVERAGEIFS('city centre offline'!$L$2:$L$2047,'city centre offline'!$A$2:$A$2047,$A53,'city centre offline'!$B$2:$B$2047,AG$4)*AVERAGEIFS('all sales summary'!$I$2:$I$2047,'all sales summary'!$A$2:$A$2047,$A53,'all sales summary'!$B$2:$B$2047,AG$4))/((AVERAGEIFS('overall city offline'!$L$2:$L$2047,'overall city offline'!$A$2:$A$2047,$A53,'overall city offline'!$B$2:$B$2047,AG$4)*(1-AVERAGEIFS('all sales summary'!$I$2:$I$2047,'all sales summary'!$A$2:$A$2047,$A53,'all sales summary'!$B$2:$B$2047,AG$4)))+(AVERAGEIFS('city centre offline'!$L$2:$L$2047,'city centre offline'!$A$2:$A$2047,$A53,'city centre offline'!$B$2:$B$2047,AG$4)*AVERAGEIFS('all sales summary'!$I$2:$I$2047,'all sales summary'!$A$2:$A$2047,$A53,'all sales summary'!$B$2:$B$2047,AG$4)))</f>
        <v>5.8453199601829355E-2</v>
      </c>
      <c r="AH53" s="60">
        <f>(AVERAGEIFS('city centre offline'!$L$2:$L$2047,'city centre offline'!$A$2:$A$2047,$A53,'city centre offline'!$B$2:$B$2047,AH$4)*AVERAGEIFS('all sales summary'!$I$2:$I$2047,'all sales summary'!$A$2:$A$2047,$A53,'all sales summary'!$B$2:$B$2047,AH$4))/((AVERAGEIFS('overall city offline'!$L$2:$L$2047,'overall city offline'!$A$2:$A$2047,$A53,'overall city offline'!$B$2:$B$2047,AH$4)*(1-AVERAGEIFS('all sales summary'!$I$2:$I$2047,'all sales summary'!$A$2:$A$2047,$A53,'all sales summary'!$B$2:$B$2047,AH$4)))+(AVERAGEIFS('city centre offline'!$L$2:$L$2047,'city centre offline'!$A$2:$A$2047,$A53,'city centre offline'!$B$2:$B$2047,AH$4)*AVERAGEIFS('all sales summary'!$I$2:$I$2047,'all sales summary'!$A$2:$A$2047,$A53,'all sales summary'!$B$2:$B$2047,AH$4)))</f>
        <v>6.2618794791046442E-2</v>
      </c>
    </row>
    <row r="54" spans="1:34" x14ac:dyDescent="0.3">
      <c r="A54" t="s">
        <v>56</v>
      </c>
      <c r="B54" s="60">
        <f>(AVERAGEIFS('city centre offline'!$L$2:$L$2047,'city centre offline'!$A$2:$A$2047,$A54,'city centre offline'!$B$2:$B$2047,B$4)*AVERAGEIFS('all sales summary'!$I$2:$I$2047,'all sales summary'!$A$2:$A$2047,$A54,'all sales summary'!$B$2:$B$2047,B$4))/((AVERAGEIFS('overall city offline'!$L$2:$L$2047,'overall city offline'!$A$2:$A$2047,$A54,'overall city offline'!$B$2:$B$2047,B$4)*(1-AVERAGEIFS('all sales summary'!$I$2:$I$2047,'all sales summary'!$A$2:$A$2047,$A54,'all sales summary'!$B$2:$B$2047,B$4)))+(AVERAGEIFS('city centre offline'!$L$2:$L$2047,'city centre offline'!$A$2:$A$2047,$A54,'city centre offline'!$B$2:$B$2047,B$4)*AVERAGEIFS('all sales summary'!$I$2:$I$2047,'all sales summary'!$A$2:$A$2047,$A54,'all sales summary'!$B$2:$B$2047,B$4)))</f>
        <v>0.18717296174955286</v>
      </c>
      <c r="C54" s="60">
        <f>(AVERAGEIFS('city centre offline'!$L$2:$L$2047,'city centre offline'!$A$2:$A$2047,$A54,'city centre offline'!$B$2:$B$2047,C$4)*AVERAGEIFS('all sales summary'!$I$2:$I$2047,'all sales summary'!$A$2:$A$2047,$A54,'all sales summary'!$B$2:$B$2047,C$4))/((AVERAGEIFS('overall city offline'!$L$2:$L$2047,'overall city offline'!$A$2:$A$2047,$A54,'overall city offline'!$B$2:$B$2047,C$4)*(1-AVERAGEIFS('all sales summary'!$I$2:$I$2047,'all sales summary'!$A$2:$A$2047,$A54,'all sales summary'!$B$2:$B$2047,C$4)))+(AVERAGEIFS('city centre offline'!$L$2:$L$2047,'city centre offline'!$A$2:$A$2047,$A54,'city centre offline'!$B$2:$B$2047,C$4)*AVERAGEIFS('all sales summary'!$I$2:$I$2047,'all sales summary'!$A$2:$A$2047,$A54,'all sales summary'!$B$2:$B$2047,C$4)))</f>
        <v>0.18760716987529882</v>
      </c>
      <c r="D54" s="60">
        <f>(AVERAGEIFS('city centre offline'!$L$2:$L$2047,'city centre offline'!$A$2:$A$2047,$A54,'city centre offline'!$B$2:$B$2047,D$4)*AVERAGEIFS('all sales summary'!$I$2:$I$2047,'all sales summary'!$A$2:$A$2047,$A54,'all sales summary'!$B$2:$B$2047,D$4))/((AVERAGEIFS('overall city offline'!$L$2:$L$2047,'overall city offline'!$A$2:$A$2047,$A54,'overall city offline'!$B$2:$B$2047,D$4)*(1-AVERAGEIFS('all sales summary'!$I$2:$I$2047,'all sales summary'!$A$2:$A$2047,$A54,'all sales summary'!$B$2:$B$2047,D$4)))+(AVERAGEIFS('city centre offline'!$L$2:$L$2047,'city centre offline'!$A$2:$A$2047,$A54,'city centre offline'!$B$2:$B$2047,D$4)*AVERAGEIFS('all sales summary'!$I$2:$I$2047,'all sales summary'!$A$2:$A$2047,$A54,'all sales summary'!$B$2:$B$2047,D$4)))</f>
        <v>0.18846140737523231</v>
      </c>
      <c r="E54" s="60">
        <f>(AVERAGEIFS('city centre offline'!$L$2:$L$2047,'city centre offline'!$A$2:$A$2047,$A54,'city centre offline'!$B$2:$B$2047,E$4)*AVERAGEIFS('all sales summary'!$I$2:$I$2047,'all sales summary'!$A$2:$A$2047,$A54,'all sales summary'!$B$2:$B$2047,E$4))/((AVERAGEIFS('overall city offline'!$L$2:$L$2047,'overall city offline'!$A$2:$A$2047,$A54,'overall city offline'!$B$2:$B$2047,E$4)*(1-AVERAGEIFS('all sales summary'!$I$2:$I$2047,'all sales summary'!$A$2:$A$2047,$A54,'all sales summary'!$B$2:$B$2047,E$4)))+(AVERAGEIFS('city centre offline'!$L$2:$L$2047,'city centre offline'!$A$2:$A$2047,$A54,'city centre offline'!$B$2:$B$2047,E$4)*AVERAGEIFS('all sales summary'!$I$2:$I$2047,'all sales summary'!$A$2:$A$2047,$A54,'all sales summary'!$B$2:$B$2047,E$4)))</f>
        <v>0.18671172517216847</v>
      </c>
      <c r="F54" s="60">
        <f>(AVERAGEIFS('city centre offline'!$L$2:$L$2047,'city centre offline'!$A$2:$A$2047,$A54,'city centre offline'!$B$2:$B$2047,F$4)*AVERAGEIFS('all sales summary'!$I$2:$I$2047,'all sales summary'!$A$2:$A$2047,$A54,'all sales summary'!$B$2:$B$2047,F$4))/((AVERAGEIFS('overall city offline'!$L$2:$L$2047,'overall city offline'!$A$2:$A$2047,$A54,'overall city offline'!$B$2:$B$2047,F$4)*(1-AVERAGEIFS('all sales summary'!$I$2:$I$2047,'all sales summary'!$A$2:$A$2047,$A54,'all sales summary'!$B$2:$B$2047,F$4)))+(AVERAGEIFS('city centre offline'!$L$2:$L$2047,'city centre offline'!$A$2:$A$2047,$A54,'city centre offline'!$B$2:$B$2047,F$4)*AVERAGEIFS('all sales summary'!$I$2:$I$2047,'all sales summary'!$A$2:$A$2047,$A54,'all sales summary'!$B$2:$B$2047,F$4)))</f>
        <v>0.18160714104901091</v>
      </c>
      <c r="G54" s="60">
        <f>(AVERAGEIFS('city centre offline'!$L$2:$L$2047,'city centre offline'!$A$2:$A$2047,$A54,'city centre offline'!$B$2:$B$2047,G$4)*AVERAGEIFS('all sales summary'!$I$2:$I$2047,'all sales summary'!$A$2:$A$2047,$A54,'all sales summary'!$B$2:$B$2047,G$4))/((AVERAGEIFS('overall city offline'!$L$2:$L$2047,'overall city offline'!$A$2:$A$2047,$A54,'overall city offline'!$B$2:$B$2047,G$4)*(1-AVERAGEIFS('all sales summary'!$I$2:$I$2047,'all sales summary'!$A$2:$A$2047,$A54,'all sales summary'!$B$2:$B$2047,G$4)))+(AVERAGEIFS('city centre offline'!$L$2:$L$2047,'city centre offline'!$A$2:$A$2047,$A54,'city centre offline'!$B$2:$B$2047,G$4)*AVERAGEIFS('all sales summary'!$I$2:$I$2047,'all sales summary'!$A$2:$A$2047,$A54,'all sales summary'!$B$2:$B$2047,G$4)))</f>
        <v>0.18338124540377737</v>
      </c>
      <c r="H54" s="60">
        <f>(AVERAGEIFS('city centre offline'!$L$2:$L$2047,'city centre offline'!$A$2:$A$2047,$A54,'city centre offline'!$B$2:$B$2047,H$4)*AVERAGEIFS('all sales summary'!$I$2:$I$2047,'all sales summary'!$A$2:$A$2047,$A54,'all sales summary'!$B$2:$B$2047,H$4))/((AVERAGEIFS('overall city offline'!$L$2:$L$2047,'overall city offline'!$A$2:$A$2047,$A54,'overall city offline'!$B$2:$B$2047,H$4)*(1-AVERAGEIFS('all sales summary'!$I$2:$I$2047,'all sales summary'!$A$2:$A$2047,$A54,'all sales summary'!$B$2:$B$2047,H$4)))+(AVERAGEIFS('city centre offline'!$L$2:$L$2047,'city centre offline'!$A$2:$A$2047,$A54,'city centre offline'!$B$2:$B$2047,H$4)*AVERAGEIFS('all sales summary'!$I$2:$I$2047,'all sales summary'!$A$2:$A$2047,$A54,'all sales summary'!$B$2:$B$2047,H$4)))</f>
        <v>0.18126656277846795</v>
      </c>
      <c r="I54" s="60">
        <f>(AVERAGEIFS('city centre offline'!$L$2:$L$2047,'city centre offline'!$A$2:$A$2047,$A54,'city centre offline'!$B$2:$B$2047,I$4)*AVERAGEIFS('all sales summary'!$I$2:$I$2047,'all sales summary'!$A$2:$A$2047,$A54,'all sales summary'!$B$2:$B$2047,I$4))/((AVERAGEIFS('overall city offline'!$L$2:$L$2047,'overall city offline'!$A$2:$A$2047,$A54,'overall city offline'!$B$2:$B$2047,I$4)*(1-AVERAGEIFS('all sales summary'!$I$2:$I$2047,'all sales summary'!$A$2:$A$2047,$A54,'all sales summary'!$B$2:$B$2047,I$4)))+(AVERAGEIFS('city centre offline'!$L$2:$L$2047,'city centre offline'!$A$2:$A$2047,$A54,'city centre offline'!$B$2:$B$2047,I$4)*AVERAGEIFS('all sales summary'!$I$2:$I$2047,'all sales summary'!$A$2:$A$2047,$A54,'all sales summary'!$B$2:$B$2047,I$4)))</f>
        <v>0.18601217043655585</v>
      </c>
      <c r="J54" s="60">
        <f>(AVERAGEIFS('city centre offline'!$L$2:$L$2047,'city centre offline'!$A$2:$A$2047,$A54,'city centre offline'!$B$2:$B$2047,J$4)*AVERAGEIFS('all sales summary'!$I$2:$I$2047,'all sales summary'!$A$2:$A$2047,$A54,'all sales summary'!$B$2:$B$2047,J$4))/((AVERAGEIFS('overall city offline'!$L$2:$L$2047,'overall city offline'!$A$2:$A$2047,$A54,'overall city offline'!$B$2:$B$2047,J$4)*(1-AVERAGEIFS('all sales summary'!$I$2:$I$2047,'all sales summary'!$A$2:$A$2047,$A54,'all sales summary'!$B$2:$B$2047,J$4)))+(AVERAGEIFS('city centre offline'!$L$2:$L$2047,'city centre offline'!$A$2:$A$2047,$A54,'city centre offline'!$B$2:$B$2047,J$4)*AVERAGEIFS('all sales summary'!$I$2:$I$2047,'all sales summary'!$A$2:$A$2047,$A54,'all sales summary'!$B$2:$B$2047,J$4)))</f>
        <v>0.18865507325124967</v>
      </c>
      <c r="K54" s="60">
        <f>(AVERAGEIFS('city centre offline'!$L$2:$L$2047,'city centre offline'!$A$2:$A$2047,$A54,'city centre offline'!$B$2:$B$2047,K$4)*AVERAGEIFS('all sales summary'!$I$2:$I$2047,'all sales summary'!$A$2:$A$2047,$A54,'all sales summary'!$B$2:$B$2047,K$4))/((AVERAGEIFS('overall city offline'!$L$2:$L$2047,'overall city offline'!$A$2:$A$2047,$A54,'overall city offline'!$B$2:$B$2047,K$4)*(1-AVERAGEIFS('all sales summary'!$I$2:$I$2047,'all sales summary'!$A$2:$A$2047,$A54,'all sales summary'!$B$2:$B$2047,K$4)))+(AVERAGEIFS('city centre offline'!$L$2:$L$2047,'city centre offline'!$A$2:$A$2047,$A54,'city centre offline'!$B$2:$B$2047,K$4)*AVERAGEIFS('all sales summary'!$I$2:$I$2047,'all sales summary'!$A$2:$A$2047,$A54,'all sales summary'!$B$2:$B$2047,K$4)))</f>
        <v>0.18712237716259378</v>
      </c>
      <c r="L54" s="60">
        <f>(AVERAGEIFS('city centre offline'!$L$2:$L$2047,'city centre offline'!$A$2:$A$2047,$A54,'city centre offline'!$B$2:$B$2047,L$4)*AVERAGEIFS('all sales summary'!$I$2:$I$2047,'all sales summary'!$A$2:$A$2047,$A54,'all sales summary'!$B$2:$B$2047,L$4))/((AVERAGEIFS('overall city offline'!$L$2:$L$2047,'overall city offline'!$A$2:$A$2047,$A54,'overall city offline'!$B$2:$B$2047,L$4)*(1-AVERAGEIFS('all sales summary'!$I$2:$I$2047,'all sales summary'!$A$2:$A$2047,$A54,'all sales summary'!$B$2:$B$2047,L$4)))+(AVERAGEIFS('city centre offline'!$L$2:$L$2047,'city centre offline'!$A$2:$A$2047,$A54,'city centre offline'!$B$2:$B$2047,L$4)*AVERAGEIFS('all sales summary'!$I$2:$I$2047,'all sales summary'!$A$2:$A$2047,$A54,'all sales summary'!$B$2:$B$2047,L$4)))</f>
        <v>0.19300117034016673</v>
      </c>
      <c r="M54" s="60">
        <f>(AVERAGEIFS('city centre offline'!$L$2:$L$2047,'city centre offline'!$A$2:$A$2047,$A54,'city centre offline'!$B$2:$B$2047,M$4)*AVERAGEIFS('all sales summary'!$I$2:$I$2047,'all sales summary'!$A$2:$A$2047,$A54,'all sales summary'!$B$2:$B$2047,M$4))/((AVERAGEIFS('overall city offline'!$L$2:$L$2047,'overall city offline'!$A$2:$A$2047,$A54,'overall city offline'!$B$2:$B$2047,M$4)*(1-AVERAGEIFS('all sales summary'!$I$2:$I$2047,'all sales summary'!$A$2:$A$2047,$A54,'all sales summary'!$B$2:$B$2047,M$4)))+(AVERAGEIFS('city centre offline'!$L$2:$L$2047,'city centre offline'!$A$2:$A$2047,$A54,'city centre offline'!$B$2:$B$2047,M$4)*AVERAGEIFS('all sales summary'!$I$2:$I$2047,'all sales summary'!$A$2:$A$2047,$A54,'all sales summary'!$B$2:$B$2047,M$4)))</f>
        <v>0.20055962838994623</v>
      </c>
      <c r="N54" s="60">
        <f>(AVERAGEIFS('city centre offline'!$L$2:$L$2047,'city centre offline'!$A$2:$A$2047,$A54,'city centre offline'!$B$2:$B$2047,N$4)*AVERAGEIFS('all sales summary'!$I$2:$I$2047,'all sales summary'!$A$2:$A$2047,$A54,'all sales summary'!$B$2:$B$2047,N$4))/((AVERAGEIFS('overall city offline'!$L$2:$L$2047,'overall city offline'!$A$2:$A$2047,$A54,'overall city offline'!$B$2:$B$2047,N$4)*(1-AVERAGEIFS('all sales summary'!$I$2:$I$2047,'all sales summary'!$A$2:$A$2047,$A54,'all sales summary'!$B$2:$B$2047,N$4)))+(AVERAGEIFS('city centre offline'!$L$2:$L$2047,'city centre offline'!$A$2:$A$2047,$A54,'city centre offline'!$B$2:$B$2047,N$4)*AVERAGEIFS('all sales summary'!$I$2:$I$2047,'all sales summary'!$A$2:$A$2047,$A54,'all sales summary'!$B$2:$B$2047,N$4)))</f>
        <v>0.18864940957667439</v>
      </c>
      <c r="O54" s="60">
        <f>(AVERAGEIFS('city centre offline'!$L$2:$L$2047,'city centre offline'!$A$2:$A$2047,$A54,'city centre offline'!$B$2:$B$2047,O$4)*AVERAGEIFS('all sales summary'!$I$2:$I$2047,'all sales summary'!$A$2:$A$2047,$A54,'all sales summary'!$B$2:$B$2047,O$4))/((AVERAGEIFS('overall city offline'!$L$2:$L$2047,'overall city offline'!$A$2:$A$2047,$A54,'overall city offline'!$B$2:$B$2047,O$4)*(1-AVERAGEIFS('all sales summary'!$I$2:$I$2047,'all sales summary'!$A$2:$A$2047,$A54,'all sales summary'!$B$2:$B$2047,O$4)))+(AVERAGEIFS('city centre offline'!$L$2:$L$2047,'city centre offline'!$A$2:$A$2047,$A54,'city centre offline'!$B$2:$B$2047,O$4)*AVERAGEIFS('all sales summary'!$I$2:$I$2047,'all sales summary'!$A$2:$A$2047,$A54,'all sales summary'!$B$2:$B$2047,O$4)))</f>
        <v>0.19103085665064673</v>
      </c>
      <c r="P54" s="60">
        <f>(AVERAGEIFS('city centre offline'!$L$2:$L$2047,'city centre offline'!$A$2:$A$2047,$A54,'city centre offline'!$B$2:$B$2047,P$4)*AVERAGEIFS('all sales summary'!$I$2:$I$2047,'all sales summary'!$A$2:$A$2047,$A54,'all sales summary'!$B$2:$B$2047,P$4))/((AVERAGEIFS('overall city offline'!$L$2:$L$2047,'overall city offline'!$A$2:$A$2047,$A54,'overall city offline'!$B$2:$B$2047,P$4)*(1-AVERAGEIFS('all sales summary'!$I$2:$I$2047,'all sales summary'!$A$2:$A$2047,$A54,'all sales summary'!$B$2:$B$2047,P$4)))+(AVERAGEIFS('city centre offline'!$L$2:$L$2047,'city centre offline'!$A$2:$A$2047,$A54,'city centre offline'!$B$2:$B$2047,P$4)*AVERAGEIFS('all sales summary'!$I$2:$I$2047,'all sales summary'!$A$2:$A$2047,$A54,'all sales summary'!$B$2:$B$2047,P$4)))</f>
        <v>0.19198230413184042</v>
      </c>
      <c r="Q54" s="60">
        <f>(AVERAGEIFS('city centre offline'!$L$2:$L$2047,'city centre offline'!$A$2:$A$2047,$A54,'city centre offline'!$B$2:$B$2047,Q$4)*AVERAGEIFS('all sales summary'!$I$2:$I$2047,'all sales summary'!$A$2:$A$2047,$A54,'all sales summary'!$B$2:$B$2047,Q$4))/((AVERAGEIFS('overall city offline'!$L$2:$L$2047,'overall city offline'!$A$2:$A$2047,$A54,'overall city offline'!$B$2:$B$2047,Q$4)*(1-AVERAGEIFS('all sales summary'!$I$2:$I$2047,'all sales summary'!$A$2:$A$2047,$A54,'all sales summary'!$B$2:$B$2047,Q$4)))+(AVERAGEIFS('city centre offline'!$L$2:$L$2047,'city centre offline'!$A$2:$A$2047,$A54,'city centre offline'!$B$2:$B$2047,Q$4)*AVERAGEIFS('all sales summary'!$I$2:$I$2047,'all sales summary'!$A$2:$A$2047,$A54,'all sales summary'!$B$2:$B$2047,Q$4)))</f>
        <v>0.19153408837001704</v>
      </c>
      <c r="R54" s="60">
        <f>(AVERAGEIFS('city centre offline'!$L$2:$L$2047,'city centre offline'!$A$2:$A$2047,$A54,'city centre offline'!$B$2:$B$2047,R$4)*AVERAGEIFS('all sales summary'!$I$2:$I$2047,'all sales summary'!$A$2:$A$2047,$A54,'all sales summary'!$B$2:$B$2047,R$4))/((AVERAGEIFS('overall city offline'!$L$2:$L$2047,'overall city offline'!$A$2:$A$2047,$A54,'overall city offline'!$B$2:$B$2047,R$4)*(1-AVERAGEIFS('all sales summary'!$I$2:$I$2047,'all sales summary'!$A$2:$A$2047,$A54,'all sales summary'!$B$2:$B$2047,R$4)))+(AVERAGEIFS('city centre offline'!$L$2:$L$2047,'city centre offline'!$A$2:$A$2047,$A54,'city centre offline'!$B$2:$B$2047,R$4)*AVERAGEIFS('all sales summary'!$I$2:$I$2047,'all sales summary'!$A$2:$A$2047,$A54,'all sales summary'!$B$2:$B$2047,R$4)))</f>
        <v>0.19151872277730511</v>
      </c>
      <c r="S54" s="60">
        <f>(AVERAGEIFS('city centre offline'!$L$2:$L$2047,'city centre offline'!$A$2:$A$2047,$A54,'city centre offline'!$B$2:$B$2047,S$4)*AVERAGEIFS('all sales summary'!$I$2:$I$2047,'all sales summary'!$A$2:$A$2047,$A54,'all sales summary'!$B$2:$B$2047,S$4))/((AVERAGEIFS('overall city offline'!$L$2:$L$2047,'overall city offline'!$A$2:$A$2047,$A54,'overall city offline'!$B$2:$B$2047,S$4)*(1-AVERAGEIFS('all sales summary'!$I$2:$I$2047,'all sales summary'!$A$2:$A$2047,$A54,'all sales summary'!$B$2:$B$2047,S$4)))+(AVERAGEIFS('city centre offline'!$L$2:$L$2047,'city centre offline'!$A$2:$A$2047,$A54,'city centre offline'!$B$2:$B$2047,S$4)*AVERAGEIFS('all sales summary'!$I$2:$I$2047,'all sales summary'!$A$2:$A$2047,$A54,'all sales summary'!$B$2:$B$2047,S$4)))</f>
        <v>0.18146545531394953</v>
      </c>
      <c r="T54" s="60">
        <f>(AVERAGEIFS('city centre offline'!$L$2:$L$2047,'city centre offline'!$A$2:$A$2047,$A54,'city centre offline'!$B$2:$B$2047,T$4)*AVERAGEIFS('all sales summary'!$I$2:$I$2047,'all sales summary'!$A$2:$A$2047,$A54,'all sales summary'!$B$2:$B$2047,T$4))/((AVERAGEIFS('overall city offline'!$L$2:$L$2047,'overall city offline'!$A$2:$A$2047,$A54,'overall city offline'!$B$2:$B$2047,T$4)*(1-AVERAGEIFS('all sales summary'!$I$2:$I$2047,'all sales summary'!$A$2:$A$2047,$A54,'all sales summary'!$B$2:$B$2047,T$4)))+(AVERAGEIFS('city centre offline'!$L$2:$L$2047,'city centre offline'!$A$2:$A$2047,$A54,'city centre offline'!$B$2:$B$2047,T$4)*AVERAGEIFS('all sales summary'!$I$2:$I$2047,'all sales summary'!$A$2:$A$2047,$A54,'all sales summary'!$B$2:$B$2047,T$4)))</f>
        <v>0.18030660862796224</v>
      </c>
      <c r="U54" s="60">
        <f>(AVERAGEIFS('city centre offline'!$L$2:$L$2047,'city centre offline'!$A$2:$A$2047,$A54,'city centre offline'!$B$2:$B$2047,U$4)*AVERAGEIFS('all sales summary'!$I$2:$I$2047,'all sales summary'!$A$2:$A$2047,$A54,'all sales summary'!$B$2:$B$2047,U$4))/((AVERAGEIFS('overall city offline'!$L$2:$L$2047,'overall city offline'!$A$2:$A$2047,$A54,'overall city offline'!$B$2:$B$2047,U$4)*(1-AVERAGEIFS('all sales summary'!$I$2:$I$2047,'all sales summary'!$A$2:$A$2047,$A54,'all sales summary'!$B$2:$B$2047,U$4)))+(AVERAGEIFS('city centre offline'!$L$2:$L$2047,'city centre offline'!$A$2:$A$2047,$A54,'city centre offline'!$B$2:$B$2047,U$4)*AVERAGEIFS('all sales summary'!$I$2:$I$2047,'all sales summary'!$A$2:$A$2047,$A54,'all sales summary'!$B$2:$B$2047,U$4)))</f>
        <v>0.17470535907130874</v>
      </c>
      <c r="V54" s="60">
        <f>(AVERAGEIFS('city centre offline'!$L$2:$L$2047,'city centre offline'!$A$2:$A$2047,$A54,'city centre offline'!$B$2:$B$2047,V$4)*AVERAGEIFS('all sales summary'!$I$2:$I$2047,'all sales summary'!$A$2:$A$2047,$A54,'all sales summary'!$B$2:$B$2047,V$4))/((AVERAGEIFS('overall city offline'!$L$2:$L$2047,'overall city offline'!$A$2:$A$2047,$A54,'overall city offline'!$B$2:$B$2047,V$4)*(1-AVERAGEIFS('all sales summary'!$I$2:$I$2047,'all sales summary'!$A$2:$A$2047,$A54,'all sales summary'!$B$2:$B$2047,V$4)))+(AVERAGEIFS('city centre offline'!$L$2:$L$2047,'city centre offline'!$A$2:$A$2047,$A54,'city centre offline'!$B$2:$B$2047,V$4)*AVERAGEIFS('all sales summary'!$I$2:$I$2047,'all sales summary'!$A$2:$A$2047,$A54,'all sales summary'!$B$2:$B$2047,V$4)))</f>
        <v>0.1794594812459695</v>
      </c>
      <c r="W54" s="60">
        <f>(AVERAGEIFS('city centre offline'!$L$2:$L$2047,'city centre offline'!$A$2:$A$2047,$A54,'city centre offline'!$B$2:$B$2047,W$4)*AVERAGEIFS('all sales summary'!$I$2:$I$2047,'all sales summary'!$A$2:$A$2047,$A54,'all sales summary'!$B$2:$B$2047,W$4))/((AVERAGEIFS('overall city offline'!$L$2:$L$2047,'overall city offline'!$A$2:$A$2047,$A54,'overall city offline'!$B$2:$B$2047,W$4)*(1-AVERAGEIFS('all sales summary'!$I$2:$I$2047,'all sales summary'!$A$2:$A$2047,$A54,'all sales summary'!$B$2:$B$2047,W$4)))+(AVERAGEIFS('city centre offline'!$L$2:$L$2047,'city centre offline'!$A$2:$A$2047,$A54,'city centre offline'!$B$2:$B$2047,W$4)*AVERAGEIFS('all sales summary'!$I$2:$I$2047,'all sales summary'!$A$2:$A$2047,$A54,'all sales summary'!$B$2:$B$2047,W$4)))</f>
        <v>0.18108470763683895</v>
      </c>
      <c r="X54" s="60">
        <f>(AVERAGEIFS('city centre offline'!$L$2:$L$2047,'city centre offline'!$A$2:$A$2047,$A54,'city centre offline'!$B$2:$B$2047,X$4)*AVERAGEIFS('all sales summary'!$I$2:$I$2047,'all sales summary'!$A$2:$A$2047,$A54,'all sales summary'!$B$2:$B$2047,X$4))/((AVERAGEIFS('overall city offline'!$L$2:$L$2047,'overall city offline'!$A$2:$A$2047,$A54,'overall city offline'!$B$2:$B$2047,X$4)*(1-AVERAGEIFS('all sales summary'!$I$2:$I$2047,'all sales summary'!$A$2:$A$2047,$A54,'all sales summary'!$B$2:$B$2047,X$4)))+(AVERAGEIFS('city centre offline'!$L$2:$L$2047,'city centre offline'!$A$2:$A$2047,$A54,'city centre offline'!$B$2:$B$2047,X$4)*AVERAGEIFS('all sales summary'!$I$2:$I$2047,'all sales summary'!$A$2:$A$2047,$A54,'all sales summary'!$B$2:$B$2047,X$4)))</f>
        <v>0.17849525826129467</v>
      </c>
      <c r="Y54" s="60">
        <f>(AVERAGEIFS('city centre offline'!$L$2:$L$2047,'city centre offline'!$A$2:$A$2047,$A54,'city centre offline'!$B$2:$B$2047,Y$4)*AVERAGEIFS('all sales summary'!$I$2:$I$2047,'all sales summary'!$A$2:$A$2047,$A54,'all sales summary'!$B$2:$B$2047,Y$4))/((AVERAGEIFS('overall city offline'!$L$2:$L$2047,'overall city offline'!$A$2:$A$2047,$A54,'overall city offline'!$B$2:$B$2047,Y$4)*(1-AVERAGEIFS('all sales summary'!$I$2:$I$2047,'all sales summary'!$A$2:$A$2047,$A54,'all sales summary'!$B$2:$B$2047,Y$4)))+(AVERAGEIFS('city centre offline'!$L$2:$L$2047,'city centre offline'!$A$2:$A$2047,$A54,'city centre offline'!$B$2:$B$2047,Y$4)*AVERAGEIFS('all sales summary'!$I$2:$I$2047,'all sales summary'!$A$2:$A$2047,$A54,'all sales summary'!$B$2:$B$2047,Y$4)))</f>
        <v>0.19349111481101866</v>
      </c>
      <c r="Z54" s="60">
        <f>(AVERAGEIFS('city centre offline'!$L$2:$L$2047,'city centre offline'!$A$2:$A$2047,$A54,'city centre offline'!$B$2:$B$2047,Z$4)*AVERAGEIFS('all sales summary'!$I$2:$I$2047,'all sales summary'!$A$2:$A$2047,$A54,'all sales summary'!$B$2:$B$2047,Z$4))/((AVERAGEIFS('overall city offline'!$L$2:$L$2047,'overall city offline'!$A$2:$A$2047,$A54,'overall city offline'!$B$2:$B$2047,Z$4)*(1-AVERAGEIFS('all sales summary'!$I$2:$I$2047,'all sales summary'!$A$2:$A$2047,$A54,'all sales summary'!$B$2:$B$2047,Z$4)))+(AVERAGEIFS('city centre offline'!$L$2:$L$2047,'city centre offline'!$A$2:$A$2047,$A54,'city centre offline'!$B$2:$B$2047,Z$4)*AVERAGEIFS('all sales summary'!$I$2:$I$2047,'all sales summary'!$A$2:$A$2047,$A54,'all sales summary'!$B$2:$B$2047,Z$4)))</f>
        <v>0.17860279188942285</v>
      </c>
      <c r="AA54" s="60">
        <f>(AVERAGEIFS('city centre offline'!$L$2:$L$2047,'city centre offline'!$A$2:$A$2047,$A54,'city centre offline'!$B$2:$B$2047,AA$4)*AVERAGEIFS('all sales summary'!$I$2:$I$2047,'all sales summary'!$A$2:$A$2047,$A54,'all sales summary'!$B$2:$B$2047,AA$4))/((AVERAGEIFS('overall city offline'!$L$2:$L$2047,'overall city offline'!$A$2:$A$2047,$A54,'overall city offline'!$B$2:$B$2047,AA$4)*(1-AVERAGEIFS('all sales summary'!$I$2:$I$2047,'all sales summary'!$A$2:$A$2047,$A54,'all sales summary'!$B$2:$B$2047,AA$4)))+(AVERAGEIFS('city centre offline'!$L$2:$L$2047,'city centre offline'!$A$2:$A$2047,$A54,'city centre offline'!$B$2:$B$2047,AA$4)*AVERAGEIFS('all sales summary'!$I$2:$I$2047,'all sales summary'!$A$2:$A$2047,$A54,'all sales summary'!$B$2:$B$2047,AA$4)))</f>
        <v>0.17947177848709917</v>
      </c>
      <c r="AB54" s="60">
        <f>(AVERAGEIFS('city centre offline'!$L$2:$L$2047,'city centre offline'!$A$2:$A$2047,$A54,'city centre offline'!$B$2:$B$2047,AB$4)*AVERAGEIFS('all sales summary'!$I$2:$I$2047,'all sales summary'!$A$2:$A$2047,$A54,'all sales summary'!$B$2:$B$2047,AB$4))/((AVERAGEIFS('overall city offline'!$L$2:$L$2047,'overall city offline'!$A$2:$A$2047,$A54,'overall city offline'!$B$2:$B$2047,AB$4)*(1-AVERAGEIFS('all sales summary'!$I$2:$I$2047,'all sales summary'!$A$2:$A$2047,$A54,'all sales summary'!$B$2:$B$2047,AB$4)))+(AVERAGEIFS('city centre offline'!$L$2:$L$2047,'city centre offline'!$A$2:$A$2047,$A54,'city centre offline'!$B$2:$B$2047,AB$4)*AVERAGEIFS('all sales summary'!$I$2:$I$2047,'all sales summary'!$A$2:$A$2047,$A54,'all sales summary'!$B$2:$B$2047,AB$4)))</f>
        <v>0.18060584286969389</v>
      </c>
      <c r="AC54" s="60">
        <f>(AVERAGEIFS('city centre offline'!$L$2:$L$2047,'city centre offline'!$A$2:$A$2047,$A54,'city centre offline'!$B$2:$B$2047,AC$4)*AVERAGEIFS('all sales summary'!$I$2:$I$2047,'all sales summary'!$A$2:$A$2047,$A54,'all sales summary'!$B$2:$B$2047,AC$4))/((AVERAGEIFS('overall city offline'!$L$2:$L$2047,'overall city offline'!$A$2:$A$2047,$A54,'overall city offline'!$B$2:$B$2047,AC$4)*(1-AVERAGEIFS('all sales summary'!$I$2:$I$2047,'all sales summary'!$A$2:$A$2047,$A54,'all sales summary'!$B$2:$B$2047,AC$4)))+(AVERAGEIFS('city centre offline'!$L$2:$L$2047,'city centre offline'!$A$2:$A$2047,$A54,'city centre offline'!$B$2:$B$2047,AC$4)*AVERAGEIFS('all sales summary'!$I$2:$I$2047,'all sales summary'!$A$2:$A$2047,$A54,'all sales summary'!$B$2:$B$2047,AC$4)))</f>
        <v>0.18005220645513811</v>
      </c>
      <c r="AD54" s="60">
        <f>(AVERAGEIFS('city centre offline'!$L$2:$L$2047,'city centre offline'!$A$2:$A$2047,$A54,'city centre offline'!$B$2:$B$2047,AD$4)*AVERAGEIFS('all sales summary'!$I$2:$I$2047,'all sales summary'!$A$2:$A$2047,$A54,'all sales summary'!$B$2:$B$2047,AD$4))/((AVERAGEIFS('overall city offline'!$L$2:$L$2047,'overall city offline'!$A$2:$A$2047,$A54,'overall city offline'!$B$2:$B$2047,AD$4)*(1-AVERAGEIFS('all sales summary'!$I$2:$I$2047,'all sales summary'!$A$2:$A$2047,$A54,'all sales summary'!$B$2:$B$2047,AD$4)))+(AVERAGEIFS('city centre offline'!$L$2:$L$2047,'city centre offline'!$A$2:$A$2047,$A54,'city centre offline'!$B$2:$B$2047,AD$4)*AVERAGEIFS('all sales summary'!$I$2:$I$2047,'all sales summary'!$A$2:$A$2047,$A54,'all sales summary'!$B$2:$B$2047,AD$4)))</f>
        <v>0.17707098512150057</v>
      </c>
      <c r="AE54" s="60">
        <f>(AVERAGEIFS('city centre offline'!$L$2:$L$2047,'city centre offline'!$A$2:$A$2047,$A54,'city centre offline'!$B$2:$B$2047,AE$4)*AVERAGEIFS('all sales summary'!$I$2:$I$2047,'all sales summary'!$A$2:$A$2047,$A54,'all sales summary'!$B$2:$B$2047,AE$4))/((AVERAGEIFS('overall city offline'!$L$2:$L$2047,'overall city offline'!$A$2:$A$2047,$A54,'overall city offline'!$B$2:$B$2047,AE$4)*(1-AVERAGEIFS('all sales summary'!$I$2:$I$2047,'all sales summary'!$A$2:$A$2047,$A54,'all sales summary'!$B$2:$B$2047,AE$4)))+(AVERAGEIFS('city centre offline'!$L$2:$L$2047,'city centre offline'!$A$2:$A$2047,$A54,'city centre offline'!$B$2:$B$2047,AE$4)*AVERAGEIFS('all sales summary'!$I$2:$I$2047,'all sales summary'!$A$2:$A$2047,$A54,'all sales summary'!$B$2:$B$2047,AE$4)))</f>
        <v>0.17635702290231492</v>
      </c>
      <c r="AF54" s="60">
        <f>(AVERAGEIFS('city centre offline'!$L$2:$L$2047,'city centre offline'!$A$2:$A$2047,$A54,'city centre offline'!$B$2:$B$2047,AF$4)*AVERAGEIFS('all sales summary'!$I$2:$I$2047,'all sales summary'!$A$2:$A$2047,$A54,'all sales summary'!$B$2:$B$2047,AF$4))/((AVERAGEIFS('overall city offline'!$L$2:$L$2047,'overall city offline'!$A$2:$A$2047,$A54,'overall city offline'!$B$2:$B$2047,AF$4)*(1-AVERAGEIFS('all sales summary'!$I$2:$I$2047,'all sales summary'!$A$2:$A$2047,$A54,'all sales summary'!$B$2:$B$2047,AF$4)))+(AVERAGEIFS('city centre offline'!$L$2:$L$2047,'city centre offline'!$A$2:$A$2047,$A54,'city centre offline'!$B$2:$B$2047,AF$4)*AVERAGEIFS('all sales summary'!$I$2:$I$2047,'all sales summary'!$A$2:$A$2047,$A54,'all sales summary'!$B$2:$B$2047,AF$4)))</f>
        <v>0.17775064740402069</v>
      </c>
      <c r="AG54" s="60">
        <f>(AVERAGEIFS('city centre offline'!$L$2:$L$2047,'city centre offline'!$A$2:$A$2047,$A54,'city centre offline'!$B$2:$B$2047,AG$4)*AVERAGEIFS('all sales summary'!$I$2:$I$2047,'all sales summary'!$A$2:$A$2047,$A54,'all sales summary'!$B$2:$B$2047,AG$4))/((AVERAGEIFS('overall city offline'!$L$2:$L$2047,'overall city offline'!$A$2:$A$2047,$A54,'overall city offline'!$B$2:$B$2047,AG$4)*(1-AVERAGEIFS('all sales summary'!$I$2:$I$2047,'all sales summary'!$A$2:$A$2047,$A54,'all sales summary'!$B$2:$B$2047,AG$4)))+(AVERAGEIFS('city centre offline'!$L$2:$L$2047,'city centre offline'!$A$2:$A$2047,$A54,'city centre offline'!$B$2:$B$2047,AG$4)*AVERAGEIFS('all sales summary'!$I$2:$I$2047,'all sales summary'!$A$2:$A$2047,$A54,'all sales summary'!$B$2:$B$2047,AG$4)))</f>
        <v>0.17976424740860278</v>
      </c>
      <c r="AH54" s="60">
        <f>(AVERAGEIFS('city centre offline'!$L$2:$L$2047,'city centre offline'!$A$2:$A$2047,$A54,'city centre offline'!$B$2:$B$2047,AH$4)*AVERAGEIFS('all sales summary'!$I$2:$I$2047,'all sales summary'!$A$2:$A$2047,$A54,'all sales summary'!$B$2:$B$2047,AH$4))/((AVERAGEIFS('overall city offline'!$L$2:$L$2047,'overall city offline'!$A$2:$A$2047,$A54,'overall city offline'!$B$2:$B$2047,AH$4)*(1-AVERAGEIFS('all sales summary'!$I$2:$I$2047,'all sales summary'!$A$2:$A$2047,$A54,'all sales summary'!$B$2:$B$2047,AH$4)))+(AVERAGEIFS('city centre offline'!$L$2:$L$2047,'city centre offline'!$A$2:$A$2047,$A54,'city centre offline'!$B$2:$B$2047,AH$4)*AVERAGEIFS('all sales summary'!$I$2:$I$2047,'all sales summary'!$A$2:$A$2047,$A54,'all sales summary'!$B$2:$B$2047,AH$4)))</f>
        <v>0.17934797035876016</v>
      </c>
    </row>
    <row r="55" spans="1:34" x14ac:dyDescent="0.3">
      <c r="A55" t="s">
        <v>57</v>
      </c>
      <c r="B55" s="60">
        <f>(AVERAGEIFS('city centre offline'!$L$2:$L$2047,'city centre offline'!$A$2:$A$2047,$A55,'city centre offline'!$B$2:$B$2047,B$4)*AVERAGEIFS('all sales summary'!$I$2:$I$2047,'all sales summary'!$A$2:$A$2047,$A55,'all sales summary'!$B$2:$B$2047,B$4))/((AVERAGEIFS('overall city offline'!$L$2:$L$2047,'overall city offline'!$A$2:$A$2047,$A55,'overall city offline'!$B$2:$B$2047,B$4)*(1-AVERAGEIFS('all sales summary'!$I$2:$I$2047,'all sales summary'!$A$2:$A$2047,$A55,'all sales summary'!$B$2:$B$2047,B$4)))+(AVERAGEIFS('city centre offline'!$L$2:$L$2047,'city centre offline'!$A$2:$A$2047,$A55,'city centre offline'!$B$2:$B$2047,B$4)*AVERAGEIFS('all sales summary'!$I$2:$I$2047,'all sales summary'!$A$2:$A$2047,$A55,'all sales summary'!$B$2:$B$2047,B$4)))</f>
        <v>6.5004235544197445E-2</v>
      </c>
      <c r="C55" s="60">
        <f>(AVERAGEIFS('city centre offline'!$L$2:$L$2047,'city centre offline'!$A$2:$A$2047,$A55,'city centre offline'!$B$2:$B$2047,C$4)*AVERAGEIFS('all sales summary'!$I$2:$I$2047,'all sales summary'!$A$2:$A$2047,$A55,'all sales summary'!$B$2:$B$2047,C$4))/((AVERAGEIFS('overall city offline'!$L$2:$L$2047,'overall city offline'!$A$2:$A$2047,$A55,'overall city offline'!$B$2:$B$2047,C$4)*(1-AVERAGEIFS('all sales summary'!$I$2:$I$2047,'all sales summary'!$A$2:$A$2047,$A55,'all sales summary'!$B$2:$B$2047,C$4)))+(AVERAGEIFS('city centre offline'!$L$2:$L$2047,'city centre offline'!$A$2:$A$2047,$A55,'city centre offline'!$B$2:$B$2047,C$4)*AVERAGEIFS('all sales summary'!$I$2:$I$2047,'all sales summary'!$A$2:$A$2047,$A55,'all sales summary'!$B$2:$B$2047,C$4)))</f>
        <v>6.6367297430264524E-2</v>
      </c>
      <c r="D55" s="60">
        <f>(AVERAGEIFS('city centre offline'!$L$2:$L$2047,'city centre offline'!$A$2:$A$2047,$A55,'city centre offline'!$B$2:$B$2047,D$4)*AVERAGEIFS('all sales summary'!$I$2:$I$2047,'all sales summary'!$A$2:$A$2047,$A55,'all sales summary'!$B$2:$B$2047,D$4))/((AVERAGEIFS('overall city offline'!$L$2:$L$2047,'overall city offline'!$A$2:$A$2047,$A55,'overall city offline'!$B$2:$B$2047,D$4)*(1-AVERAGEIFS('all sales summary'!$I$2:$I$2047,'all sales summary'!$A$2:$A$2047,$A55,'all sales summary'!$B$2:$B$2047,D$4)))+(AVERAGEIFS('city centre offline'!$L$2:$L$2047,'city centre offline'!$A$2:$A$2047,$A55,'city centre offline'!$B$2:$B$2047,D$4)*AVERAGEIFS('all sales summary'!$I$2:$I$2047,'all sales summary'!$A$2:$A$2047,$A55,'all sales summary'!$B$2:$B$2047,D$4)))</f>
        <v>6.4532490147638705E-2</v>
      </c>
      <c r="E55" s="60">
        <f>(AVERAGEIFS('city centre offline'!$L$2:$L$2047,'city centre offline'!$A$2:$A$2047,$A55,'city centre offline'!$B$2:$B$2047,E$4)*AVERAGEIFS('all sales summary'!$I$2:$I$2047,'all sales summary'!$A$2:$A$2047,$A55,'all sales summary'!$B$2:$B$2047,E$4))/((AVERAGEIFS('overall city offline'!$L$2:$L$2047,'overall city offline'!$A$2:$A$2047,$A55,'overall city offline'!$B$2:$B$2047,E$4)*(1-AVERAGEIFS('all sales summary'!$I$2:$I$2047,'all sales summary'!$A$2:$A$2047,$A55,'all sales summary'!$B$2:$B$2047,E$4)))+(AVERAGEIFS('city centre offline'!$L$2:$L$2047,'city centre offline'!$A$2:$A$2047,$A55,'city centre offline'!$B$2:$B$2047,E$4)*AVERAGEIFS('all sales summary'!$I$2:$I$2047,'all sales summary'!$A$2:$A$2047,$A55,'all sales summary'!$B$2:$B$2047,E$4)))</f>
        <v>6.1453920691601098E-2</v>
      </c>
      <c r="F55" s="60">
        <f>(AVERAGEIFS('city centre offline'!$L$2:$L$2047,'city centre offline'!$A$2:$A$2047,$A55,'city centre offline'!$B$2:$B$2047,F$4)*AVERAGEIFS('all sales summary'!$I$2:$I$2047,'all sales summary'!$A$2:$A$2047,$A55,'all sales summary'!$B$2:$B$2047,F$4))/((AVERAGEIFS('overall city offline'!$L$2:$L$2047,'overall city offline'!$A$2:$A$2047,$A55,'overall city offline'!$B$2:$B$2047,F$4)*(1-AVERAGEIFS('all sales summary'!$I$2:$I$2047,'all sales summary'!$A$2:$A$2047,$A55,'all sales summary'!$B$2:$B$2047,F$4)))+(AVERAGEIFS('city centre offline'!$L$2:$L$2047,'city centre offline'!$A$2:$A$2047,$A55,'city centre offline'!$B$2:$B$2047,F$4)*AVERAGEIFS('all sales summary'!$I$2:$I$2047,'all sales summary'!$A$2:$A$2047,$A55,'all sales summary'!$B$2:$B$2047,F$4)))</f>
        <v>6.3148316711821209E-2</v>
      </c>
      <c r="G55" s="60">
        <f>(AVERAGEIFS('city centre offline'!$L$2:$L$2047,'city centre offline'!$A$2:$A$2047,$A55,'city centre offline'!$B$2:$B$2047,G$4)*AVERAGEIFS('all sales summary'!$I$2:$I$2047,'all sales summary'!$A$2:$A$2047,$A55,'all sales summary'!$B$2:$B$2047,G$4))/((AVERAGEIFS('overall city offline'!$L$2:$L$2047,'overall city offline'!$A$2:$A$2047,$A55,'overall city offline'!$B$2:$B$2047,G$4)*(1-AVERAGEIFS('all sales summary'!$I$2:$I$2047,'all sales summary'!$A$2:$A$2047,$A55,'all sales summary'!$B$2:$B$2047,G$4)))+(AVERAGEIFS('city centre offline'!$L$2:$L$2047,'city centre offline'!$A$2:$A$2047,$A55,'city centre offline'!$B$2:$B$2047,G$4)*AVERAGEIFS('all sales summary'!$I$2:$I$2047,'all sales summary'!$A$2:$A$2047,$A55,'all sales summary'!$B$2:$B$2047,G$4)))</f>
        <v>6.0142696686734332E-2</v>
      </c>
      <c r="H55" s="60">
        <f>(AVERAGEIFS('city centre offline'!$L$2:$L$2047,'city centre offline'!$A$2:$A$2047,$A55,'city centre offline'!$B$2:$B$2047,H$4)*AVERAGEIFS('all sales summary'!$I$2:$I$2047,'all sales summary'!$A$2:$A$2047,$A55,'all sales summary'!$B$2:$B$2047,H$4))/((AVERAGEIFS('overall city offline'!$L$2:$L$2047,'overall city offline'!$A$2:$A$2047,$A55,'overall city offline'!$B$2:$B$2047,H$4)*(1-AVERAGEIFS('all sales summary'!$I$2:$I$2047,'all sales summary'!$A$2:$A$2047,$A55,'all sales summary'!$B$2:$B$2047,H$4)))+(AVERAGEIFS('city centre offline'!$L$2:$L$2047,'city centre offline'!$A$2:$A$2047,$A55,'city centre offline'!$B$2:$B$2047,H$4)*AVERAGEIFS('all sales summary'!$I$2:$I$2047,'all sales summary'!$A$2:$A$2047,$A55,'all sales summary'!$B$2:$B$2047,H$4)))</f>
        <v>5.9382812035577347E-2</v>
      </c>
      <c r="I55" s="60">
        <f>(AVERAGEIFS('city centre offline'!$L$2:$L$2047,'city centre offline'!$A$2:$A$2047,$A55,'city centre offline'!$B$2:$B$2047,I$4)*AVERAGEIFS('all sales summary'!$I$2:$I$2047,'all sales summary'!$A$2:$A$2047,$A55,'all sales summary'!$B$2:$B$2047,I$4))/((AVERAGEIFS('overall city offline'!$L$2:$L$2047,'overall city offline'!$A$2:$A$2047,$A55,'overall city offline'!$B$2:$B$2047,I$4)*(1-AVERAGEIFS('all sales summary'!$I$2:$I$2047,'all sales summary'!$A$2:$A$2047,$A55,'all sales summary'!$B$2:$B$2047,I$4)))+(AVERAGEIFS('city centre offline'!$L$2:$L$2047,'city centre offline'!$A$2:$A$2047,$A55,'city centre offline'!$B$2:$B$2047,I$4)*AVERAGEIFS('all sales summary'!$I$2:$I$2047,'all sales summary'!$A$2:$A$2047,$A55,'all sales summary'!$B$2:$B$2047,I$4)))</f>
        <v>5.8525500360559563E-2</v>
      </c>
      <c r="J55" s="60">
        <f>(AVERAGEIFS('city centre offline'!$L$2:$L$2047,'city centre offline'!$A$2:$A$2047,$A55,'city centre offline'!$B$2:$B$2047,J$4)*AVERAGEIFS('all sales summary'!$I$2:$I$2047,'all sales summary'!$A$2:$A$2047,$A55,'all sales summary'!$B$2:$B$2047,J$4))/((AVERAGEIFS('overall city offline'!$L$2:$L$2047,'overall city offline'!$A$2:$A$2047,$A55,'overall city offline'!$B$2:$B$2047,J$4)*(1-AVERAGEIFS('all sales summary'!$I$2:$I$2047,'all sales summary'!$A$2:$A$2047,$A55,'all sales summary'!$B$2:$B$2047,J$4)))+(AVERAGEIFS('city centre offline'!$L$2:$L$2047,'city centre offline'!$A$2:$A$2047,$A55,'city centre offline'!$B$2:$B$2047,J$4)*AVERAGEIFS('all sales summary'!$I$2:$I$2047,'all sales summary'!$A$2:$A$2047,$A55,'all sales summary'!$B$2:$B$2047,J$4)))</f>
        <v>6.2580891040147871E-2</v>
      </c>
      <c r="K55" s="60">
        <f>(AVERAGEIFS('city centre offline'!$L$2:$L$2047,'city centre offline'!$A$2:$A$2047,$A55,'city centre offline'!$B$2:$B$2047,K$4)*AVERAGEIFS('all sales summary'!$I$2:$I$2047,'all sales summary'!$A$2:$A$2047,$A55,'all sales summary'!$B$2:$B$2047,K$4))/((AVERAGEIFS('overall city offline'!$L$2:$L$2047,'overall city offline'!$A$2:$A$2047,$A55,'overall city offline'!$B$2:$B$2047,K$4)*(1-AVERAGEIFS('all sales summary'!$I$2:$I$2047,'all sales summary'!$A$2:$A$2047,$A55,'all sales summary'!$B$2:$B$2047,K$4)))+(AVERAGEIFS('city centre offline'!$L$2:$L$2047,'city centre offline'!$A$2:$A$2047,$A55,'city centre offline'!$B$2:$B$2047,K$4)*AVERAGEIFS('all sales summary'!$I$2:$I$2047,'all sales summary'!$A$2:$A$2047,$A55,'all sales summary'!$B$2:$B$2047,K$4)))</f>
        <v>6.4546226046536342E-2</v>
      </c>
      <c r="L55" s="60">
        <f>(AVERAGEIFS('city centre offline'!$L$2:$L$2047,'city centre offline'!$A$2:$A$2047,$A55,'city centre offline'!$B$2:$B$2047,L$4)*AVERAGEIFS('all sales summary'!$I$2:$I$2047,'all sales summary'!$A$2:$A$2047,$A55,'all sales summary'!$B$2:$B$2047,L$4))/((AVERAGEIFS('overall city offline'!$L$2:$L$2047,'overall city offline'!$A$2:$A$2047,$A55,'overall city offline'!$B$2:$B$2047,L$4)*(1-AVERAGEIFS('all sales summary'!$I$2:$I$2047,'all sales summary'!$A$2:$A$2047,$A55,'all sales summary'!$B$2:$B$2047,L$4)))+(AVERAGEIFS('city centre offline'!$L$2:$L$2047,'city centre offline'!$A$2:$A$2047,$A55,'city centre offline'!$B$2:$B$2047,L$4)*AVERAGEIFS('all sales summary'!$I$2:$I$2047,'all sales summary'!$A$2:$A$2047,$A55,'all sales summary'!$B$2:$B$2047,L$4)))</f>
        <v>6.2679955282745031E-2</v>
      </c>
      <c r="M55" s="60">
        <f>(AVERAGEIFS('city centre offline'!$L$2:$L$2047,'city centre offline'!$A$2:$A$2047,$A55,'city centre offline'!$B$2:$B$2047,M$4)*AVERAGEIFS('all sales summary'!$I$2:$I$2047,'all sales summary'!$A$2:$A$2047,$A55,'all sales summary'!$B$2:$B$2047,M$4))/((AVERAGEIFS('overall city offline'!$L$2:$L$2047,'overall city offline'!$A$2:$A$2047,$A55,'overall city offline'!$B$2:$B$2047,M$4)*(1-AVERAGEIFS('all sales summary'!$I$2:$I$2047,'all sales summary'!$A$2:$A$2047,$A55,'all sales summary'!$B$2:$B$2047,M$4)))+(AVERAGEIFS('city centre offline'!$L$2:$L$2047,'city centre offline'!$A$2:$A$2047,$A55,'city centre offline'!$B$2:$B$2047,M$4)*AVERAGEIFS('all sales summary'!$I$2:$I$2047,'all sales summary'!$A$2:$A$2047,$A55,'all sales summary'!$B$2:$B$2047,M$4)))</f>
        <v>6.1342990483548243E-2</v>
      </c>
      <c r="N55" s="60">
        <f>(AVERAGEIFS('city centre offline'!$L$2:$L$2047,'city centre offline'!$A$2:$A$2047,$A55,'city centre offline'!$B$2:$B$2047,N$4)*AVERAGEIFS('all sales summary'!$I$2:$I$2047,'all sales summary'!$A$2:$A$2047,$A55,'all sales summary'!$B$2:$B$2047,N$4))/((AVERAGEIFS('overall city offline'!$L$2:$L$2047,'overall city offline'!$A$2:$A$2047,$A55,'overall city offline'!$B$2:$B$2047,N$4)*(1-AVERAGEIFS('all sales summary'!$I$2:$I$2047,'all sales summary'!$A$2:$A$2047,$A55,'all sales summary'!$B$2:$B$2047,N$4)))+(AVERAGEIFS('city centre offline'!$L$2:$L$2047,'city centre offline'!$A$2:$A$2047,$A55,'city centre offline'!$B$2:$B$2047,N$4)*AVERAGEIFS('all sales summary'!$I$2:$I$2047,'all sales summary'!$A$2:$A$2047,$A55,'all sales summary'!$B$2:$B$2047,N$4)))</f>
        <v>6.6066484707450038E-2</v>
      </c>
      <c r="O55" s="60">
        <f>(AVERAGEIFS('city centre offline'!$L$2:$L$2047,'city centre offline'!$A$2:$A$2047,$A55,'city centre offline'!$B$2:$B$2047,O$4)*AVERAGEIFS('all sales summary'!$I$2:$I$2047,'all sales summary'!$A$2:$A$2047,$A55,'all sales summary'!$B$2:$B$2047,O$4))/((AVERAGEIFS('overall city offline'!$L$2:$L$2047,'overall city offline'!$A$2:$A$2047,$A55,'overall city offline'!$B$2:$B$2047,O$4)*(1-AVERAGEIFS('all sales summary'!$I$2:$I$2047,'all sales summary'!$A$2:$A$2047,$A55,'all sales summary'!$B$2:$B$2047,O$4)))+(AVERAGEIFS('city centre offline'!$L$2:$L$2047,'city centre offline'!$A$2:$A$2047,$A55,'city centre offline'!$B$2:$B$2047,O$4)*AVERAGEIFS('all sales summary'!$I$2:$I$2047,'all sales summary'!$A$2:$A$2047,$A55,'all sales summary'!$B$2:$B$2047,O$4)))</f>
        <v>6.5620895741549765E-2</v>
      </c>
      <c r="P55" s="60">
        <f>(AVERAGEIFS('city centre offline'!$L$2:$L$2047,'city centre offline'!$A$2:$A$2047,$A55,'city centre offline'!$B$2:$B$2047,P$4)*AVERAGEIFS('all sales summary'!$I$2:$I$2047,'all sales summary'!$A$2:$A$2047,$A55,'all sales summary'!$B$2:$B$2047,P$4))/((AVERAGEIFS('overall city offline'!$L$2:$L$2047,'overall city offline'!$A$2:$A$2047,$A55,'overall city offline'!$B$2:$B$2047,P$4)*(1-AVERAGEIFS('all sales summary'!$I$2:$I$2047,'all sales summary'!$A$2:$A$2047,$A55,'all sales summary'!$B$2:$B$2047,P$4)))+(AVERAGEIFS('city centre offline'!$L$2:$L$2047,'city centre offline'!$A$2:$A$2047,$A55,'city centre offline'!$B$2:$B$2047,P$4)*AVERAGEIFS('all sales summary'!$I$2:$I$2047,'all sales summary'!$A$2:$A$2047,$A55,'all sales summary'!$B$2:$B$2047,P$4)))</f>
        <v>5.5076200344382785E-2</v>
      </c>
      <c r="Q55" s="60">
        <f>(AVERAGEIFS('city centre offline'!$L$2:$L$2047,'city centre offline'!$A$2:$A$2047,$A55,'city centre offline'!$B$2:$B$2047,Q$4)*AVERAGEIFS('all sales summary'!$I$2:$I$2047,'all sales summary'!$A$2:$A$2047,$A55,'all sales summary'!$B$2:$B$2047,Q$4))/((AVERAGEIFS('overall city offline'!$L$2:$L$2047,'overall city offline'!$A$2:$A$2047,$A55,'overall city offline'!$B$2:$B$2047,Q$4)*(1-AVERAGEIFS('all sales summary'!$I$2:$I$2047,'all sales summary'!$A$2:$A$2047,$A55,'all sales summary'!$B$2:$B$2047,Q$4)))+(AVERAGEIFS('city centre offline'!$L$2:$L$2047,'city centre offline'!$A$2:$A$2047,$A55,'city centre offline'!$B$2:$B$2047,Q$4)*AVERAGEIFS('all sales summary'!$I$2:$I$2047,'all sales summary'!$A$2:$A$2047,$A55,'all sales summary'!$B$2:$B$2047,Q$4)))</f>
        <v>4.4854217005546315E-2</v>
      </c>
      <c r="R55" s="60">
        <f>(AVERAGEIFS('city centre offline'!$L$2:$L$2047,'city centre offline'!$A$2:$A$2047,$A55,'city centre offline'!$B$2:$B$2047,R$4)*AVERAGEIFS('all sales summary'!$I$2:$I$2047,'all sales summary'!$A$2:$A$2047,$A55,'all sales summary'!$B$2:$B$2047,R$4))/((AVERAGEIFS('overall city offline'!$L$2:$L$2047,'overall city offline'!$A$2:$A$2047,$A55,'overall city offline'!$B$2:$B$2047,R$4)*(1-AVERAGEIFS('all sales summary'!$I$2:$I$2047,'all sales summary'!$A$2:$A$2047,$A55,'all sales summary'!$B$2:$B$2047,R$4)))+(AVERAGEIFS('city centre offline'!$L$2:$L$2047,'city centre offline'!$A$2:$A$2047,$A55,'city centre offline'!$B$2:$B$2047,R$4)*AVERAGEIFS('all sales summary'!$I$2:$I$2047,'all sales summary'!$A$2:$A$2047,$A55,'all sales summary'!$B$2:$B$2047,R$4)))</f>
        <v>4.6691964753219038E-2</v>
      </c>
      <c r="S55" s="60">
        <f>(AVERAGEIFS('city centre offline'!$L$2:$L$2047,'city centre offline'!$A$2:$A$2047,$A55,'city centre offline'!$B$2:$B$2047,S$4)*AVERAGEIFS('all sales summary'!$I$2:$I$2047,'all sales summary'!$A$2:$A$2047,$A55,'all sales summary'!$B$2:$B$2047,S$4))/((AVERAGEIFS('overall city offline'!$L$2:$L$2047,'overall city offline'!$A$2:$A$2047,$A55,'overall city offline'!$B$2:$B$2047,S$4)*(1-AVERAGEIFS('all sales summary'!$I$2:$I$2047,'all sales summary'!$A$2:$A$2047,$A55,'all sales summary'!$B$2:$B$2047,S$4)))+(AVERAGEIFS('city centre offline'!$L$2:$L$2047,'city centre offline'!$A$2:$A$2047,$A55,'city centre offline'!$B$2:$B$2047,S$4)*AVERAGEIFS('all sales summary'!$I$2:$I$2047,'all sales summary'!$A$2:$A$2047,$A55,'all sales summary'!$B$2:$B$2047,S$4)))</f>
        <v>4.7661007177235017E-2</v>
      </c>
      <c r="T55" s="60">
        <f>(AVERAGEIFS('city centre offline'!$L$2:$L$2047,'city centre offline'!$A$2:$A$2047,$A55,'city centre offline'!$B$2:$B$2047,T$4)*AVERAGEIFS('all sales summary'!$I$2:$I$2047,'all sales summary'!$A$2:$A$2047,$A55,'all sales summary'!$B$2:$B$2047,T$4))/((AVERAGEIFS('overall city offline'!$L$2:$L$2047,'overall city offline'!$A$2:$A$2047,$A55,'overall city offline'!$B$2:$B$2047,T$4)*(1-AVERAGEIFS('all sales summary'!$I$2:$I$2047,'all sales summary'!$A$2:$A$2047,$A55,'all sales summary'!$B$2:$B$2047,T$4)))+(AVERAGEIFS('city centre offline'!$L$2:$L$2047,'city centre offline'!$A$2:$A$2047,$A55,'city centre offline'!$B$2:$B$2047,T$4)*AVERAGEIFS('all sales summary'!$I$2:$I$2047,'all sales summary'!$A$2:$A$2047,$A55,'all sales summary'!$B$2:$B$2047,T$4)))</f>
        <v>4.7716304635355325E-2</v>
      </c>
      <c r="U55" s="60">
        <f>(AVERAGEIFS('city centre offline'!$L$2:$L$2047,'city centre offline'!$A$2:$A$2047,$A55,'city centre offline'!$B$2:$B$2047,U$4)*AVERAGEIFS('all sales summary'!$I$2:$I$2047,'all sales summary'!$A$2:$A$2047,$A55,'all sales summary'!$B$2:$B$2047,U$4))/((AVERAGEIFS('overall city offline'!$L$2:$L$2047,'overall city offline'!$A$2:$A$2047,$A55,'overall city offline'!$B$2:$B$2047,U$4)*(1-AVERAGEIFS('all sales summary'!$I$2:$I$2047,'all sales summary'!$A$2:$A$2047,$A55,'all sales summary'!$B$2:$B$2047,U$4)))+(AVERAGEIFS('city centre offline'!$L$2:$L$2047,'city centre offline'!$A$2:$A$2047,$A55,'city centre offline'!$B$2:$B$2047,U$4)*AVERAGEIFS('all sales summary'!$I$2:$I$2047,'all sales summary'!$A$2:$A$2047,$A55,'all sales summary'!$B$2:$B$2047,U$4)))</f>
        <v>5.1226461599322114E-2</v>
      </c>
      <c r="V55" s="60">
        <f>(AVERAGEIFS('city centre offline'!$L$2:$L$2047,'city centre offline'!$A$2:$A$2047,$A55,'city centre offline'!$B$2:$B$2047,V$4)*AVERAGEIFS('all sales summary'!$I$2:$I$2047,'all sales summary'!$A$2:$A$2047,$A55,'all sales summary'!$B$2:$B$2047,V$4))/((AVERAGEIFS('overall city offline'!$L$2:$L$2047,'overall city offline'!$A$2:$A$2047,$A55,'overall city offline'!$B$2:$B$2047,V$4)*(1-AVERAGEIFS('all sales summary'!$I$2:$I$2047,'all sales summary'!$A$2:$A$2047,$A55,'all sales summary'!$B$2:$B$2047,V$4)))+(AVERAGEIFS('city centre offline'!$L$2:$L$2047,'city centre offline'!$A$2:$A$2047,$A55,'city centre offline'!$B$2:$B$2047,V$4)*AVERAGEIFS('all sales summary'!$I$2:$I$2047,'all sales summary'!$A$2:$A$2047,$A55,'all sales summary'!$B$2:$B$2047,V$4)))</f>
        <v>5.309684311091465E-2</v>
      </c>
      <c r="W55" s="60">
        <f>(AVERAGEIFS('city centre offline'!$L$2:$L$2047,'city centre offline'!$A$2:$A$2047,$A55,'city centre offline'!$B$2:$B$2047,W$4)*AVERAGEIFS('all sales summary'!$I$2:$I$2047,'all sales summary'!$A$2:$A$2047,$A55,'all sales summary'!$B$2:$B$2047,W$4))/((AVERAGEIFS('overall city offline'!$L$2:$L$2047,'overall city offline'!$A$2:$A$2047,$A55,'overall city offline'!$B$2:$B$2047,W$4)*(1-AVERAGEIFS('all sales summary'!$I$2:$I$2047,'all sales summary'!$A$2:$A$2047,$A55,'all sales summary'!$B$2:$B$2047,W$4)))+(AVERAGEIFS('city centre offline'!$L$2:$L$2047,'city centre offline'!$A$2:$A$2047,$A55,'city centre offline'!$B$2:$B$2047,W$4)*AVERAGEIFS('all sales summary'!$I$2:$I$2047,'all sales summary'!$A$2:$A$2047,$A55,'all sales summary'!$B$2:$B$2047,W$4)))</f>
        <v>5.50097483719591E-2</v>
      </c>
      <c r="X55" s="60">
        <f>(AVERAGEIFS('city centre offline'!$L$2:$L$2047,'city centre offline'!$A$2:$A$2047,$A55,'city centre offline'!$B$2:$B$2047,X$4)*AVERAGEIFS('all sales summary'!$I$2:$I$2047,'all sales summary'!$A$2:$A$2047,$A55,'all sales summary'!$B$2:$B$2047,X$4))/((AVERAGEIFS('overall city offline'!$L$2:$L$2047,'overall city offline'!$A$2:$A$2047,$A55,'overall city offline'!$B$2:$B$2047,X$4)*(1-AVERAGEIFS('all sales summary'!$I$2:$I$2047,'all sales summary'!$A$2:$A$2047,$A55,'all sales summary'!$B$2:$B$2047,X$4)))+(AVERAGEIFS('city centre offline'!$L$2:$L$2047,'city centre offline'!$A$2:$A$2047,$A55,'city centre offline'!$B$2:$B$2047,X$4)*AVERAGEIFS('all sales summary'!$I$2:$I$2047,'all sales summary'!$A$2:$A$2047,$A55,'all sales summary'!$B$2:$B$2047,X$4)))</f>
        <v>4.7138245145895735E-2</v>
      </c>
      <c r="Y55" s="60">
        <f>(AVERAGEIFS('city centre offline'!$L$2:$L$2047,'city centre offline'!$A$2:$A$2047,$A55,'city centre offline'!$B$2:$B$2047,Y$4)*AVERAGEIFS('all sales summary'!$I$2:$I$2047,'all sales summary'!$A$2:$A$2047,$A55,'all sales summary'!$B$2:$B$2047,Y$4))/((AVERAGEIFS('overall city offline'!$L$2:$L$2047,'overall city offline'!$A$2:$A$2047,$A55,'overall city offline'!$B$2:$B$2047,Y$4)*(1-AVERAGEIFS('all sales summary'!$I$2:$I$2047,'all sales summary'!$A$2:$A$2047,$A55,'all sales summary'!$B$2:$B$2047,Y$4)))+(AVERAGEIFS('city centre offline'!$L$2:$L$2047,'city centre offline'!$A$2:$A$2047,$A55,'city centre offline'!$B$2:$B$2047,Y$4)*AVERAGEIFS('all sales summary'!$I$2:$I$2047,'all sales summary'!$A$2:$A$2047,$A55,'all sales summary'!$B$2:$B$2047,Y$4)))</f>
        <v>4.8701110123070594E-2</v>
      </c>
      <c r="Z55" s="60">
        <f>(AVERAGEIFS('city centre offline'!$L$2:$L$2047,'city centre offline'!$A$2:$A$2047,$A55,'city centre offline'!$B$2:$B$2047,Z$4)*AVERAGEIFS('all sales summary'!$I$2:$I$2047,'all sales summary'!$A$2:$A$2047,$A55,'all sales summary'!$B$2:$B$2047,Z$4))/((AVERAGEIFS('overall city offline'!$L$2:$L$2047,'overall city offline'!$A$2:$A$2047,$A55,'overall city offline'!$B$2:$B$2047,Z$4)*(1-AVERAGEIFS('all sales summary'!$I$2:$I$2047,'all sales summary'!$A$2:$A$2047,$A55,'all sales summary'!$B$2:$B$2047,Z$4)))+(AVERAGEIFS('city centre offline'!$L$2:$L$2047,'city centre offline'!$A$2:$A$2047,$A55,'city centre offline'!$B$2:$B$2047,Z$4)*AVERAGEIFS('all sales summary'!$I$2:$I$2047,'all sales summary'!$A$2:$A$2047,$A55,'all sales summary'!$B$2:$B$2047,Z$4)))</f>
        <v>4.5548590275945544E-2</v>
      </c>
      <c r="AA55" s="60">
        <f>(AVERAGEIFS('city centre offline'!$L$2:$L$2047,'city centre offline'!$A$2:$A$2047,$A55,'city centre offline'!$B$2:$B$2047,AA$4)*AVERAGEIFS('all sales summary'!$I$2:$I$2047,'all sales summary'!$A$2:$A$2047,$A55,'all sales summary'!$B$2:$B$2047,AA$4))/((AVERAGEIFS('overall city offline'!$L$2:$L$2047,'overall city offline'!$A$2:$A$2047,$A55,'overall city offline'!$B$2:$B$2047,AA$4)*(1-AVERAGEIFS('all sales summary'!$I$2:$I$2047,'all sales summary'!$A$2:$A$2047,$A55,'all sales summary'!$B$2:$B$2047,AA$4)))+(AVERAGEIFS('city centre offline'!$L$2:$L$2047,'city centre offline'!$A$2:$A$2047,$A55,'city centre offline'!$B$2:$B$2047,AA$4)*AVERAGEIFS('all sales summary'!$I$2:$I$2047,'all sales summary'!$A$2:$A$2047,$A55,'all sales summary'!$B$2:$B$2047,AA$4)))</f>
        <v>4.5918280180666855E-2</v>
      </c>
      <c r="AB55" s="60">
        <f>(AVERAGEIFS('city centre offline'!$L$2:$L$2047,'city centre offline'!$A$2:$A$2047,$A55,'city centre offline'!$B$2:$B$2047,AB$4)*AVERAGEIFS('all sales summary'!$I$2:$I$2047,'all sales summary'!$A$2:$A$2047,$A55,'all sales summary'!$B$2:$B$2047,AB$4))/((AVERAGEIFS('overall city offline'!$L$2:$L$2047,'overall city offline'!$A$2:$A$2047,$A55,'overall city offline'!$B$2:$B$2047,AB$4)*(1-AVERAGEIFS('all sales summary'!$I$2:$I$2047,'all sales summary'!$A$2:$A$2047,$A55,'all sales summary'!$B$2:$B$2047,AB$4)))+(AVERAGEIFS('city centre offline'!$L$2:$L$2047,'city centre offline'!$A$2:$A$2047,$A55,'city centre offline'!$B$2:$B$2047,AB$4)*AVERAGEIFS('all sales summary'!$I$2:$I$2047,'all sales summary'!$A$2:$A$2047,$A55,'all sales summary'!$B$2:$B$2047,AB$4)))</f>
        <v>4.5527621336588817E-2</v>
      </c>
      <c r="AC55" s="60">
        <f>(AVERAGEIFS('city centre offline'!$L$2:$L$2047,'city centre offline'!$A$2:$A$2047,$A55,'city centre offline'!$B$2:$B$2047,AC$4)*AVERAGEIFS('all sales summary'!$I$2:$I$2047,'all sales summary'!$A$2:$A$2047,$A55,'all sales summary'!$B$2:$B$2047,AC$4))/((AVERAGEIFS('overall city offline'!$L$2:$L$2047,'overall city offline'!$A$2:$A$2047,$A55,'overall city offline'!$B$2:$B$2047,AC$4)*(1-AVERAGEIFS('all sales summary'!$I$2:$I$2047,'all sales summary'!$A$2:$A$2047,$A55,'all sales summary'!$B$2:$B$2047,AC$4)))+(AVERAGEIFS('city centre offline'!$L$2:$L$2047,'city centre offline'!$A$2:$A$2047,$A55,'city centre offline'!$B$2:$B$2047,AC$4)*AVERAGEIFS('all sales summary'!$I$2:$I$2047,'all sales summary'!$A$2:$A$2047,$A55,'all sales summary'!$B$2:$B$2047,AC$4)))</f>
        <v>5.017655929303555E-2</v>
      </c>
      <c r="AD55" s="60">
        <f>(AVERAGEIFS('city centre offline'!$L$2:$L$2047,'city centre offline'!$A$2:$A$2047,$A55,'city centre offline'!$B$2:$B$2047,AD$4)*AVERAGEIFS('all sales summary'!$I$2:$I$2047,'all sales summary'!$A$2:$A$2047,$A55,'all sales summary'!$B$2:$B$2047,AD$4))/((AVERAGEIFS('overall city offline'!$L$2:$L$2047,'overall city offline'!$A$2:$A$2047,$A55,'overall city offline'!$B$2:$B$2047,AD$4)*(1-AVERAGEIFS('all sales summary'!$I$2:$I$2047,'all sales summary'!$A$2:$A$2047,$A55,'all sales summary'!$B$2:$B$2047,AD$4)))+(AVERAGEIFS('city centre offline'!$L$2:$L$2047,'city centre offline'!$A$2:$A$2047,$A55,'city centre offline'!$B$2:$B$2047,AD$4)*AVERAGEIFS('all sales summary'!$I$2:$I$2047,'all sales summary'!$A$2:$A$2047,$A55,'all sales summary'!$B$2:$B$2047,AD$4)))</f>
        <v>5.3256026825465201E-2</v>
      </c>
      <c r="AE55" s="60">
        <f>(AVERAGEIFS('city centre offline'!$L$2:$L$2047,'city centre offline'!$A$2:$A$2047,$A55,'city centre offline'!$B$2:$B$2047,AE$4)*AVERAGEIFS('all sales summary'!$I$2:$I$2047,'all sales summary'!$A$2:$A$2047,$A55,'all sales summary'!$B$2:$B$2047,AE$4))/((AVERAGEIFS('overall city offline'!$L$2:$L$2047,'overall city offline'!$A$2:$A$2047,$A55,'overall city offline'!$B$2:$B$2047,AE$4)*(1-AVERAGEIFS('all sales summary'!$I$2:$I$2047,'all sales summary'!$A$2:$A$2047,$A55,'all sales summary'!$B$2:$B$2047,AE$4)))+(AVERAGEIFS('city centre offline'!$L$2:$L$2047,'city centre offline'!$A$2:$A$2047,$A55,'city centre offline'!$B$2:$B$2047,AE$4)*AVERAGEIFS('all sales summary'!$I$2:$I$2047,'all sales summary'!$A$2:$A$2047,$A55,'all sales summary'!$B$2:$B$2047,AE$4)))</f>
        <v>5.2516371804587562E-2</v>
      </c>
      <c r="AF55" s="60">
        <f>(AVERAGEIFS('city centre offline'!$L$2:$L$2047,'city centre offline'!$A$2:$A$2047,$A55,'city centre offline'!$B$2:$B$2047,AF$4)*AVERAGEIFS('all sales summary'!$I$2:$I$2047,'all sales summary'!$A$2:$A$2047,$A55,'all sales summary'!$B$2:$B$2047,AF$4))/((AVERAGEIFS('overall city offline'!$L$2:$L$2047,'overall city offline'!$A$2:$A$2047,$A55,'overall city offline'!$B$2:$B$2047,AF$4)*(1-AVERAGEIFS('all sales summary'!$I$2:$I$2047,'all sales summary'!$A$2:$A$2047,$A55,'all sales summary'!$B$2:$B$2047,AF$4)))+(AVERAGEIFS('city centre offline'!$L$2:$L$2047,'city centre offline'!$A$2:$A$2047,$A55,'city centre offline'!$B$2:$B$2047,AF$4)*AVERAGEIFS('all sales summary'!$I$2:$I$2047,'all sales summary'!$A$2:$A$2047,$A55,'all sales summary'!$B$2:$B$2047,AF$4)))</f>
        <v>5.0791831073893928E-2</v>
      </c>
      <c r="AG55" s="60">
        <f>(AVERAGEIFS('city centre offline'!$L$2:$L$2047,'city centre offline'!$A$2:$A$2047,$A55,'city centre offline'!$B$2:$B$2047,AG$4)*AVERAGEIFS('all sales summary'!$I$2:$I$2047,'all sales summary'!$A$2:$A$2047,$A55,'all sales summary'!$B$2:$B$2047,AG$4))/((AVERAGEIFS('overall city offline'!$L$2:$L$2047,'overall city offline'!$A$2:$A$2047,$A55,'overall city offline'!$B$2:$B$2047,AG$4)*(1-AVERAGEIFS('all sales summary'!$I$2:$I$2047,'all sales summary'!$A$2:$A$2047,$A55,'all sales summary'!$B$2:$B$2047,AG$4)))+(AVERAGEIFS('city centre offline'!$L$2:$L$2047,'city centre offline'!$A$2:$A$2047,$A55,'city centre offline'!$B$2:$B$2047,AG$4)*AVERAGEIFS('all sales summary'!$I$2:$I$2047,'all sales summary'!$A$2:$A$2047,$A55,'all sales summary'!$B$2:$B$2047,AG$4)))</f>
        <v>5.3643752425008941E-2</v>
      </c>
      <c r="AH55" s="60">
        <f>(AVERAGEIFS('city centre offline'!$L$2:$L$2047,'city centre offline'!$A$2:$A$2047,$A55,'city centre offline'!$B$2:$B$2047,AH$4)*AVERAGEIFS('all sales summary'!$I$2:$I$2047,'all sales summary'!$A$2:$A$2047,$A55,'all sales summary'!$B$2:$B$2047,AH$4))/((AVERAGEIFS('overall city offline'!$L$2:$L$2047,'overall city offline'!$A$2:$A$2047,$A55,'overall city offline'!$B$2:$B$2047,AH$4)*(1-AVERAGEIFS('all sales summary'!$I$2:$I$2047,'all sales summary'!$A$2:$A$2047,$A55,'all sales summary'!$B$2:$B$2047,AH$4)))+(AVERAGEIFS('city centre offline'!$L$2:$L$2047,'city centre offline'!$A$2:$A$2047,$A55,'city centre offline'!$B$2:$B$2047,AH$4)*AVERAGEIFS('all sales summary'!$I$2:$I$2047,'all sales summary'!$A$2:$A$2047,$A55,'all sales summary'!$B$2:$B$2047,AH$4)))</f>
        <v>5.6933763942113934E-2</v>
      </c>
    </row>
    <row r="56" spans="1:34" x14ac:dyDescent="0.3">
      <c r="A56" t="s">
        <v>58</v>
      </c>
      <c r="B56" s="60">
        <f>(AVERAGEIFS('city centre offline'!$L$2:$L$2047,'city centre offline'!$A$2:$A$2047,$A56,'city centre offline'!$B$2:$B$2047,B$4)*AVERAGEIFS('all sales summary'!$I$2:$I$2047,'all sales summary'!$A$2:$A$2047,$A56,'all sales summary'!$B$2:$B$2047,B$4))/((AVERAGEIFS('overall city offline'!$L$2:$L$2047,'overall city offline'!$A$2:$A$2047,$A56,'overall city offline'!$B$2:$B$2047,B$4)*(1-AVERAGEIFS('all sales summary'!$I$2:$I$2047,'all sales summary'!$A$2:$A$2047,$A56,'all sales summary'!$B$2:$B$2047,B$4)))+(AVERAGEIFS('city centre offline'!$L$2:$L$2047,'city centre offline'!$A$2:$A$2047,$A56,'city centre offline'!$B$2:$B$2047,B$4)*AVERAGEIFS('all sales summary'!$I$2:$I$2047,'all sales summary'!$A$2:$A$2047,$A56,'all sales summary'!$B$2:$B$2047,B$4)))</f>
        <v>5.098896189160982E-2</v>
      </c>
      <c r="C56" s="60">
        <f>(AVERAGEIFS('city centre offline'!$L$2:$L$2047,'city centre offline'!$A$2:$A$2047,$A56,'city centre offline'!$B$2:$B$2047,C$4)*AVERAGEIFS('all sales summary'!$I$2:$I$2047,'all sales summary'!$A$2:$A$2047,$A56,'all sales summary'!$B$2:$B$2047,C$4))/((AVERAGEIFS('overall city offline'!$L$2:$L$2047,'overall city offline'!$A$2:$A$2047,$A56,'overall city offline'!$B$2:$B$2047,C$4)*(1-AVERAGEIFS('all sales summary'!$I$2:$I$2047,'all sales summary'!$A$2:$A$2047,$A56,'all sales summary'!$B$2:$B$2047,C$4)))+(AVERAGEIFS('city centre offline'!$L$2:$L$2047,'city centre offline'!$A$2:$A$2047,$A56,'city centre offline'!$B$2:$B$2047,C$4)*AVERAGEIFS('all sales summary'!$I$2:$I$2047,'all sales summary'!$A$2:$A$2047,$A56,'all sales summary'!$B$2:$B$2047,C$4)))</f>
        <v>4.9524882594494869E-2</v>
      </c>
      <c r="D56" s="60">
        <f>(AVERAGEIFS('city centre offline'!$L$2:$L$2047,'city centre offline'!$A$2:$A$2047,$A56,'city centre offline'!$B$2:$B$2047,D$4)*AVERAGEIFS('all sales summary'!$I$2:$I$2047,'all sales summary'!$A$2:$A$2047,$A56,'all sales summary'!$B$2:$B$2047,D$4))/((AVERAGEIFS('overall city offline'!$L$2:$L$2047,'overall city offline'!$A$2:$A$2047,$A56,'overall city offline'!$B$2:$B$2047,D$4)*(1-AVERAGEIFS('all sales summary'!$I$2:$I$2047,'all sales summary'!$A$2:$A$2047,$A56,'all sales summary'!$B$2:$B$2047,D$4)))+(AVERAGEIFS('city centre offline'!$L$2:$L$2047,'city centre offline'!$A$2:$A$2047,$A56,'city centre offline'!$B$2:$B$2047,D$4)*AVERAGEIFS('all sales summary'!$I$2:$I$2047,'all sales summary'!$A$2:$A$2047,$A56,'all sales summary'!$B$2:$B$2047,D$4)))</f>
        <v>4.7741721683902991E-2</v>
      </c>
      <c r="E56" s="60">
        <f>(AVERAGEIFS('city centre offline'!$L$2:$L$2047,'city centre offline'!$A$2:$A$2047,$A56,'city centre offline'!$B$2:$B$2047,E$4)*AVERAGEIFS('all sales summary'!$I$2:$I$2047,'all sales summary'!$A$2:$A$2047,$A56,'all sales summary'!$B$2:$B$2047,E$4))/((AVERAGEIFS('overall city offline'!$L$2:$L$2047,'overall city offline'!$A$2:$A$2047,$A56,'overall city offline'!$B$2:$B$2047,E$4)*(1-AVERAGEIFS('all sales summary'!$I$2:$I$2047,'all sales summary'!$A$2:$A$2047,$A56,'all sales summary'!$B$2:$B$2047,E$4)))+(AVERAGEIFS('city centre offline'!$L$2:$L$2047,'city centre offline'!$A$2:$A$2047,$A56,'city centre offline'!$B$2:$B$2047,E$4)*AVERAGEIFS('all sales summary'!$I$2:$I$2047,'all sales summary'!$A$2:$A$2047,$A56,'all sales summary'!$B$2:$B$2047,E$4)))</f>
        <v>4.7797864501162413E-2</v>
      </c>
      <c r="F56" s="60">
        <f>(AVERAGEIFS('city centre offline'!$L$2:$L$2047,'city centre offline'!$A$2:$A$2047,$A56,'city centre offline'!$B$2:$B$2047,F$4)*AVERAGEIFS('all sales summary'!$I$2:$I$2047,'all sales summary'!$A$2:$A$2047,$A56,'all sales summary'!$B$2:$B$2047,F$4))/((AVERAGEIFS('overall city offline'!$L$2:$L$2047,'overall city offline'!$A$2:$A$2047,$A56,'overall city offline'!$B$2:$B$2047,F$4)*(1-AVERAGEIFS('all sales summary'!$I$2:$I$2047,'all sales summary'!$A$2:$A$2047,$A56,'all sales summary'!$B$2:$B$2047,F$4)))+(AVERAGEIFS('city centre offline'!$L$2:$L$2047,'city centre offline'!$A$2:$A$2047,$A56,'city centre offline'!$B$2:$B$2047,F$4)*AVERAGEIFS('all sales summary'!$I$2:$I$2047,'all sales summary'!$A$2:$A$2047,$A56,'all sales summary'!$B$2:$B$2047,F$4)))</f>
        <v>4.7360225107606693E-2</v>
      </c>
      <c r="G56" s="60">
        <f>(AVERAGEIFS('city centre offline'!$L$2:$L$2047,'city centre offline'!$A$2:$A$2047,$A56,'city centre offline'!$B$2:$B$2047,G$4)*AVERAGEIFS('all sales summary'!$I$2:$I$2047,'all sales summary'!$A$2:$A$2047,$A56,'all sales summary'!$B$2:$B$2047,G$4))/((AVERAGEIFS('overall city offline'!$L$2:$L$2047,'overall city offline'!$A$2:$A$2047,$A56,'overall city offline'!$B$2:$B$2047,G$4)*(1-AVERAGEIFS('all sales summary'!$I$2:$I$2047,'all sales summary'!$A$2:$A$2047,$A56,'all sales summary'!$B$2:$B$2047,G$4)))+(AVERAGEIFS('city centre offline'!$L$2:$L$2047,'city centre offline'!$A$2:$A$2047,$A56,'city centre offline'!$B$2:$B$2047,G$4)*AVERAGEIFS('all sales summary'!$I$2:$I$2047,'all sales summary'!$A$2:$A$2047,$A56,'all sales summary'!$B$2:$B$2047,G$4)))</f>
        <v>4.602743203331941E-2</v>
      </c>
      <c r="H56" s="60">
        <f>(AVERAGEIFS('city centre offline'!$L$2:$L$2047,'city centre offline'!$A$2:$A$2047,$A56,'city centre offline'!$B$2:$B$2047,H$4)*AVERAGEIFS('all sales summary'!$I$2:$I$2047,'all sales summary'!$A$2:$A$2047,$A56,'all sales summary'!$B$2:$B$2047,H$4))/((AVERAGEIFS('overall city offline'!$L$2:$L$2047,'overall city offline'!$A$2:$A$2047,$A56,'overall city offline'!$B$2:$B$2047,H$4)*(1-AVERAGEIFS('all sales summary'!$I$2:$I$2047,'all sales summary'!$A$2:$A$2047,$A56,'all sales summary'!$B$2:$B$2047,H$4)))+(AVERAGEIFS('city centre offline'!$L$2:$L$2047,'city centre offline'!$A$2:$A$2047,$A56,'city centre offline'!$B$2:$B$2047,H$4)*AVERAGEIFS('all sales summary'!$I$2:$I$2047,'all sales summary'!$A$2:$A$2047,$A56,'all sales summary'!$B$2:$B$2047,H$4)))</f>
        <v>4.7402087648252857E-2</v>
      </c>
      <c r="I56" s="60">
        <f>(AVERAGEIFS('city centre offline'!$L$2:$L$2047,'city centre offline'!$A$2:$A$2047,$A56,'city centre offline'!$B$2:$B$2047,I$4)*AVERAGEIFS('all sales summary'!$I$2:$I$2047,'all sales summary'!$A$2:$A$2047,$A56,'all sales summary'!$B$2:$B$2047,I$4))/((AVERAGEIFS('overall city offline'!$L$2:$L$2047,'overall city offline'!$A$2:$A$2047,$A56,'overall city offline'!$B$2:$B$2047,I$4)*(1-AVERAGEIFS('all sales summary'!$I$2:$I$2047,'all sales summary'!$A$2:$A$2047,$A56,'all sales summary'!$B$2:$B$2047,I$4)))+(AVERAGEIFS('city centre offline'!$L$2:$L$2047,'city centre offline'!$A$2:$A$2047,$A56,'city centre offline'!$B$2:$B$2047,I$4)*AVERAGEIFS('all sales summary'!$I$2:$I$2047,'all sales summary'!$A$2:$A$2047,$A56,'all sales summary'!$B$2:$B$2047,I$4)))</f>
        <v>4.7150008215536762E-2</v>
      </c>
      <c r="J56" s="60">
        <f>(AVERAGEIFS('city centre offline'!$L$2:$L$2047,'city centre offline'!$A$2:$A$2047,$A56,'city centre offline'!$B$2:$B$2047,J$4)*AVERAGEIFS('all sales summary'!$I$2:$I$2047,'all sales summary'!$A$2:$A$2047,$A56,'all sales summary'!$B$2:$B$2047,J$4))/((AVERAGEIFS('overall city offline'!$L$2:$L$2047,'overall city offline'!$A$2:$A$2047,$A56,'overall city offline'!$B$2:$B$2047,J$4)*(1-AVERAGEIFS('all sales summary'!$I$2:$I$2047,'all sales summary'!$A$2:$A$2047,$A56,'all sales summary'!$B$2:$B$2047,J$4)))+(AVERAGEIFS('city centre offline'!$L$2:$L$2047,'city centre offline'!$A$2:$A$2047,$A56,'city centre offline'!$B$2:$B$2047,J$4)*AVERAGEIFS('all sales summary'!$I$2:$I$2047,'all sales summary'!$A$2:$A$2047,$A56,'all sales summary'!$B$2:$B$2047,J$4)))</f>
        <v>4.9759609023195789E-2</v>
      </c>
      <c r="K56" s="60">
        <f>(AVERAGEIFS('city centre offline'!$L$2:$L$2047,'city centre offline'!$A$2:$A$2047,$A56,'city centre offline'!$B$2:$B$2047,K$4)*AVERAGEIFS('all sales summary'!$I$2:$I$2047,'all sales summary'!$A$2:$A$2047,$A56,'all sales summary'!$B$2:$B$2047,K$4))/((AVERAGEIFS('overall city offline'!$L$2:$L$2047,'overall city offline'!$A$2:$A$2047,$A56,'overall city offline'!$B$2:$B$2047,K$4)*(1-AVERAGEIFS('all sales summary'!$I$2:$I$2047,'all sales summary'!$A$2:$A$2047,$A56,'all sales summary'!$B$2:$B$2047,K$4)))+(AVERAGEIFS('city centre offline'!$L$2:$L$2047,'city centre offline'!$A$2:$A$2047,$A56,'city centre offline'!$B$2:$B$2047,K$4)*AVERAGEIFS('all sales summary'!$I$2:$I$2047,'all sales summary'!$A$2:$A$2047,$A56,'all sales summary'!$B$2:$B$2047,K$4)))</f>
        <v>4.9012113107456581E-2</v>
      </c>
      <c r="L56" s="60">
        <f>(AVERAGEIFS('city centre offline'!$L$2:$L$2047,'city centre offline'!$A$2:$A$2047,$A56,'city centre offline'!$B$2:$B$2047,L$4)*AVERAGEIFS('all sales summary'!$I$2:$I$2047,'all sales summary'!$A$2:$A$2047,$A56,'all sales summary'!$B$2:$B$2047,L$4))/((AVERAGEIFS('overall city offline'!$L$2:$L$2047,'overall city offline'!$A$2:$A$2047,$A56,'overall city offline'!$B$2:$B$2047,L$4)*(1-AVERAGEIFS('all sales summary'!$I$2:$I$2047,'all sales summary'!$A$2:$A$2047,$A56,'all sales summary'!$B$2:$B$2047,L$4)))+(AVERAGEIFS('city centre offline'!$L$2:$L$2047,'city centre offline'!$A$2:$A$2047,$A56,'city centre offline'!$B$2:$B$2047,L$4)*AVERAGEIFS('all sales summary'!$I$2:$I$2047,'all sales summary'!$A$2:$A$2047,$A56,'all sales summary'!$B$2:$B$2047,L$4)))</f>
        <v>4.7553422753660472E-2</v>
      </c>
      <c r="M56" s="60">
        <f>(AVERAGEIFS('city centre offline'!$L$2:$L$2047,'city centre offline'!$A$2:$A$2047,$A56,'city centre offline'!$B$2:$B$2047,M$4)*AVERAGEIFS('all sales summary'!$I$2:$I$2047,'all sales summary'!$A$2:$A$2047,$A56,'all sales summary'!$B$2:$B$2047,M$4))/((AVERAGEIFS('overall city offline'!$L$2:$L$2047,'overall city offline'!$A$2:$A$2047,$A56,'overall city offline'!$B$2:$B$2047,M$4)*(1-AVERAGEIFS('all sales summary'!$I$2:$I$2047,'all sales summary'!$A$2:$A$2047,$A56,'all sales summary'!$B$2:$B$2047,M$4)))+(AVERAGEIFS('city centre offline'!$L$2:$L$2047,'city centre offline'!$A$2:$A$2047,$A56,'city centre offline'!$B$2:$B$2047,M$4)*AVERAGEIFS('all sales summary'!$I$2:$I$2047,'all sales summary'!$A$2:$A$2047,$A56,'all sales summary'!$B$2:$B$2047,M$4)))</f>
        <v>5.0861756299522963E-2</v>
      </c>
      <c r="N56" s="60">
        <f>(AVERAGEIFS('city centre offline'!$L$2:$L$2047,'city centre offline'!$A$2:$A$2047,$A56,'city centre offline'!$B$2:$B$2047,N$4)*AVERAGEIFS('all sales summary'!$I$2:$I$2047,'all sales summary'!$A$2:$A$2047,$A56,'all sales summary'!$B$2:$B$2047,N$4))/((AVERAGEIFS('overall city offline'!$L$2:$L$2047,'overall city offline'!$A$2:$A$2047,$A56,'overall city offline'!$B$2:$B$2047,N$4)*(1-AVERAGEIFS('all sales summary'!$I$2:$I$2047,'all sales summary'!$A$2:$A$2047,$A56,'all sales summary'!$B$2:$B$2047,N$4)))+(AVERAGEIFS('city centre offline'!$L$2:$L$2047,'city centre offline'!$A$2:$A$2047,$A56,'city centre offline'!$B$2:$B$2047,N$4)*AVERAGEIFS('all sales summary'!$I$2:$I$2047,'all sales summary'!$A$2:$A$2047,$A56,'all sales summary'!$B$2:$B$2047,N$4)))</f>
        <v>5.0051519771893212E-2</v>
      </c>
      <c r="O56" s="60">
        <f>(AVERAGEIFS('city centre offline'!$L$2:$L$2047,'city centre offline'!$A$2:$A$2047,$A56,'city centre offline'!$B$2:$B$2047,O$4)*AVERAGEIFS('all sales summary'!$I$2:$I$2047,'all sales summary'!$A$2:$A$2047,$A56,'all sales summary'!$B$2:$B$2047,O$4))/((AVERAGEIFS('overall city offline'!$L$2:$L$2047,'overall city offline'!$A$2:$A$2047,$A56,'overall city offline'!$B$2:$B$2047,O$4)*(1-AVERAGEIFS('all sales summary'!$I$2:$I$2047,'all sales summary'!$A$2:$A$2047,$A56,'all sales summary'!$B$2:$B$2047,O$4)))+(AVERAGEIFS('city centre offline'!$L$2:$L$2047,'city centre offline'!$A$2:$A$2047,$A56,'city centre offline'!$B$2:$B$2047,O$4)*AVERAGEIFS('all sales summary'!$I$2:$I$2047,'all sales summary'!$A$2:$A$2047,$A56,'all sales summary'!$B$2:$B$2047,O$4)))</f>
        <v>4.9276318644959724E-2</v>
      </c>
      <c r="P56" s="60">
        <f>(AVERAGEIFS('city centre offline'!$L$2:$L$2047,'city centre offline'!$A$2:$A$2047,$A56,'city centre offline'!$B$2:$B$2047,P$4)*AVERAGEIFS('all sales summary'!$I$2:$I$2047,'all sales summary'!$A$2:$A$2047,$A56,'all sales summary'!$B$2:$B$2047,P$4))/((AVERAGEIFS('overall city offline'!$L$2:$L$2047,'overall city offline'!$A$2:$A$2047,$A56,'overall city offline'!$B$2:$B$2047,P$4)*(1-AVERAGEIFS('all sales summary'!$I$2:$I$2047,'all sales summary'!$A$2:$A$2047,$A56,'all sales summary'!$B$2:$B$2047,P$4)))+(AVERAGEIFS('city centre offline'!$L$2:$L$2047,'city centre offline'!$A$2:$A$2047,$A56,'city centre offline'!$B$2:$B$2047,P$4)*AVERAGEIFS('all sales summary'!$I$2:$I$2047,'all sales summary'!$A$2:$A$2047,$A56,'all sales summary'!$B$2:$B$2047,P$4)))</f>
        <v>4.6276329959961844E-2</v>
      </c>
      <c r="Q56" s="60">
        <f>(AVERAGEIFS('city centre offline'!$L$2:$L$2047,'city centre offline'!$A$2:$A$2047,$A56,'city centre offline'!$B$2:$B$2047,Q$4)*AVERAGEIFS('all sales summary'!$I$2:$I$2047,'all sales summary'!$A$2:$A$2047,$A56,'all sales summary'!$B$2:$B$2047,Q$4))/((AVERAGEIFS('overall city offline'!$L$2:$L$2047,'overall city offline'!$A$2:$A$2047,$A56,'overall city offline'!$B$2:$B$2047,Q$4)*(1-AVERAGEIFS('all sales summary'!$I$2:$I$2047,'all sales summary'!$A$2:$A$2047,$A56,'all sales summary'!$B$2:$B$2047,Q$4)))+(AVERAGEIFS('city centre offline'!$L$2:$L$2047,'city centre offline'!$A$2:$A$2047,$A56,'city centre offline'!$B$2:$B$2047,Q$4)*AVERAGEIFS('all sales summary'!$I$2:$I$2047,'all sales summary'!$A$2:$A$2047,$A56,'all sales summary'!$B$2:$B$2047,Q$4)))</f>
        <v>4.4797463096036695E-2</v>
      </c>
      <c r="R56" s="60">
        <f>(AVERAGEIFS('city centre offline'!$L$2:$L$2047,'city centre offline'!$A$2:$A$2047,$A56,'city centre offline'!$B$2:$B$2047,R$4)*AVERAGEIFS('all sales summary'!$I$2:$I$2047,'all sales summary'!$A$2:$A$2047,$A56,'all sales summary'!$B$2:$B$2047,R$4))/((AVERAGEIFS('overall city offline'!$L$2:$L$2047,'overall city offline'!$A$2:$A$2047,$A56,'overall city offline'!$B$2:$B$2047,R$4)*(1-AVERAGEIFS('all sales summary'!$I$2:$I$2047,'all sales summary'!$A$2:$A$2047,$A56,'all sales summary'!$B$2:$B$2047,R$4)))+(AVERAGEIFS('city centre offline'!$L$2:$L$2047,'city centre offline'!$A$2:$A$2047,$A56,'city centre offline'!$B$2:$B$2047,R$4)*AVERAGEIFS('all sales summary'!$I$2:$I$2047,'all sales summary'!$A$2:$A$2047,$A56,'all sales summary'!$B$2:$B$2047,R$4)))</f>
        <v>4.4674229047174781E-2</v>
      </c>
      <c r="S56" s="60">
        <f>(AVERAGEIFS('city centre offline'!$L$2:$L$2047,'city centre offline'!$A$2:$A$2047,$A56,'city centre offline'!$B$2:$B$2047,S$4)*AVERAGEIFS('all sales summary'!$I$2:$I$2047,'all sales summary'!$A$2:$A$2047,$A56,'all sales summary'!$B$2:$B$2047,S$4))/((AVERAGEIFS('overall city offline'!$L$2:$L$2047,'overall city offline'!$A$2:$A$2047,$A56,'overall city offline'!$B$2:$B$2047,S$4)*(1-AVERAGEIFS('all sales summary'!$I$2:$I$2047,'all sales summary'!$A$2:$A$2047,$A56,'all sales summary'!$B$2:$B$2047,S$4)))+(AVERAGEIFS('city centre offline'!$L$2:$L$2047,'city centre offline'!$A$2:$A$2047,$A56,'city centre offline'!$B$2:$B$2047,S$4)*AVERAGEIFS('all sales summary'!$I$2:$I$2047,'all sales summary'!$A$2:$A$2047,$A56,'all sales summary'!$B$2:$B$2047,S$4)))</f>
        <v>4.5080462354903393E-2</v>
      </c>
      <c r="T56" s="60">
        <f>(AVERAGEIFS('city centre offline'!$L$2:$L$2047,'city centre offline'!$A$2:$A$2047,$A56,'city centre offline'!$B$2:$B$2047,T$4)*AVERAGEIFS('all sales summary'!$I$2:$I$2047,'all sales summary'!$A$2:$A$2047,$A56,'all sales summary'!$B$2:$B$2047,T$4))/((AVERAGEIFS('overall city offline'!$L$2:$L$2047,'overall city offline'!$A$2:$A$2047,$A56,'overall city offline'!$B$2:$B$2047,T$4)*(1-AVERAGEIFS('all sales summary'!$I$2:$I$2047,'all sales summary'!$A$2:$A$2047,$A56,'all sales summary'!$B$2:$B$2047,T$4)))+(AVERAGEIFS('city centre offline'!$L$2:$L$2047,'city centre offline'!$A$2:$A$2047,$A56,'city centre offline'!$B$2:$B$2047,T$4)*AVERAGEIFS('all sales summary'!$I$2:$I$2047,'all sales summary'!$A$2:$A$2047,$A56,'all sales summary'!$B$2:$B$2047,T$4)))</f>
        <v>4.4707224783843015E-2</v>
      </c>
      <c r="U56" s="60">
        <f>(AVERAGEIFS('city centre offline'!$L$2:$L$2047,'city centre offline'!$A$2:$A$2047,$A56,'city centre offline'!$B$2:$B$2047,U$4)*AVERAGEIFS('all sales summary'!$I$2:$I$2047,'all sales summary'!$A$2:$A$2047,$A56,'all sales summary'!$B$2:$B$2047,U$4))/((AVERAGEIFS('overall city offline'!$L$2:$L$2047,'overall city offline'!$A$2:$A$2047,$A56,'overall city offline'!$B$2:$B$2047,U$4)*(1-AVERAGEIFS('all sales summary'!$I$2:$I$2047,'all sales summary'!$A$2:$A$2047,$A56,'all sales summary'!$B$2:$B$2047,U$4)))+(AVERAGEIFS('city centre offline'!$L$2:$L$2047,'city centre offline'!$A$2:$A$2047,$A56,'city centre offline'!$B$2:$B$2047,U$4)*AVERAGEIFS('all sales summary'!$I$2:$I$2047,'all sales summary'!$A$2:$A$2047,$A56,'all sales summary'!$B$2:$B$2047,U$4)))</f>
        <v>4.585485328025124E-2</v>
      </c>
      <c r="V56" s="60">
        <f>(AVERAGEIFS('city centre offline'!$L$2:$L$2047,'city centre offline'!$A$2:$A$2047,$A56,'city centre offline'!$B$2:$B$2047,V$4)*AVERAGEIFS('all sales summary'!$I$2:$I$2047,'all sales summary'!$A$2:$A$2047,$A56,'all sales summary'!$B$2:$B$2047,V$4))/((AVERAGEIFS('overall city offline'!$L$2:$L$2047,'overall city offline'!$A$2:$A$2047,$A56,'overall city offline'!$B$2:$B$2047,V$4)*(1-AVERAGEIFS('all sales summary'!$I$2:$I$2047,'all sales summary'!$A$2:$A$2047,$A56,'all sales summary'!$B$2:$B$2047,V$4)))+(AVERAGEIFS('city centre offline'!$L$2:$L$2047,'city centre offline'!$A$2:$A$2047,$A56,'city centre offline'!$B$2:$B$2047,V$4)*AVERAGEIFS('all sales summary'!$I$2:$I$2047,'all sales summary'!$A$2:$A$2047,$A56,'all sales summary'!$B$2:$B$2047,V$4)))</f>
        <v>4.4134622213156276E-2</v>
      </c>
      <c r="W56" s="60">
        <f>(AVERAGEIFS('city centre offline'!$L$2:$L$2047,'city centre offline'!$A$2:$A$2047,$A56,'city centre offline'!$B$2:$B$2047,W$4)*AVERAGEIFS('all sales summary'!$I$2:$I$2047,'all sales summary'!$A$2:$A$2047,$A56,'all sales summary'!$B$2:$B$2047,W$4))/((AVERAGEIFS('overall city offline'!$L$2:$L$2047,'overall city offline'!$A$2:$A$2047,$A56,'overall city offline'!$B$2:$B$2047,W$4)*(1-AVERAGEIFS('all sales summary'!$I$2:$I$2047,'all sales summary'!$A$2:$A$2047,$A56,'all sales summary'!$B$2:$B$2047,W$4)))+(AVERAGEIFS('city centre offline'!$L$2:$L$2047,'city centre offline'!$A$2:$A$2047,$A56,'city centre offline'!$B$2:$B$2047,W$4)*AVERAGEIFS('all sales summary'!$I$2:$I$2047,'all sales summary'!$A$2:$A$2047,$A56,'all sales summary'!$B$2:$B$2047,W$4)))</f>
        <v>4.5217883376249955E-2</v>
      </c>
      <c r="X56" s="60">
        <f>(AVERAGEIFS('city centre offline'!$L$2:$L$2047,'city centre offline'!$A$2:$A$2047,$A56,'city centre offline'!$B$2:$B$2047,X$4)*AVERAGEIFS('all sales summary'!$I$2:$I$2047,'all sales summary'!$A$2:$A$2047,$A56,'all sales summary'!$B$2:$B$2047,X$4))/((AVERAGEIFS('overall city offline'!$L$2:$L$2047,'overall city offline'!$A$2:$A$2047,$A56,'overall city offline'!$B$2:$B$2047,X$4)*(1-AVERAGEIFS('all sales summary'!$I$2:$I$2047,'all sales summary'!$A$2:$A$2047,$A56,'all sales summary'!$B$2:$B$2047,X$4)))+(AVERAGEIFS('city centre offline'!$L$2:$L$2047,'city centre offline'!$A$2:$A$2047,$A56,'city centre offline'!$B$2:$B$2047,X$4)*AVERAGEIFS('all sales summary'!$I$2:$I$2047,'all sales summary'!$A$2:$A$2047,$A56,'all sales summary'!$B$2:$B$2047,X$4)))</f>
        <v>4.2651954090147874E-2</v>
      </c>
      <c r="Y56" s="60">
        <f>(AVERAGEIFS('city centre offline'!$L$2:$L$2047,'city centre offline'!$A$2:$A$2047,$A56,'city centre offline'!$B$2:$B$2047,Y$4)*AVERAGEIFS('all sales summary'!$I$2:$I$2047,'all sales summary'!$A$2:$A$2047,$A56,'all sales summary'!$B$2:$B$2047,Y$4))/((AVERAGEIFS('overall city offline'!$L$2:$L$2047,'overall city offline'!$A$2:$A$2047,$A56,'overall city offline'!$B$2:$B$2047,Y$4)*(1-AVERAGEIFS('all sales summary'!$I$2:$I$2047,'all sales summary'!$A$2:$A$2047,$A56,'all sales summary'!$B$2:$B$2047,Y$4)))+(AVERAGEIFS('city centre offline'!$L$2:$L$2047,'city centre offline'!$A$2:$A$2047,$A56,'city centre offline'!$B$2:$B$2047,Y$4)*AVERAGEIFS('all sales summary'!$I$2:$I$2047,'all sales summary'!$A$2:$A$2047,$A56,'all sales summary'!$B$2:$B$2047,Y$4)))</f>
        <v>4.657157907618819E-2</v>
      </c>
      <c r="Z56" s="60">
        <f>(AVERAGEIFS('city centre offline'!$L$2:$L$2047,'city centre offline'!$A$2:$A$2047,$A56,'city centre offline'!$B$2:$B$2047,Z$4)*AVERAGEIFS('all sales summary'!$I$2:$I$2047,'all sales summary'!$A$2:$A$2047,$A56,'all sales summary'!$B$2:$B$2047,Z$4))/((AVERAGEIFS('overall city offline'!$L$2:$L$2047,'overall city offline'!$A$2:$A$2047,$A56,'overall city offline'!$B$2:$B$2047,Z$4)*(1-AVERAGEIFS('all sales summary'!$I$2:$I$2047,'all sales summary'!$A$2:$A$2047,$A56,'all sales summary'!$B$2:$B$2047,Z$4)))+(AVERAGEIFS('city centre offline'!$L$2:$L$2047,'city centre offline'!$A$2:$A$2047,$A56,'city centre offline'!$B$2:$B$2047,Z$4)*AVERAGEIFS('all sales summary'!$I$2:$I$2047,'all sales summary'!$A$2:$A$2047,$A56,'all sales summary'!$B$2:$B$2047,Z$4)))</f>
        <v>4.3365289752303741E-2</v>
      </c>
      <c r="AA56" s="60">
        <f>(AVERAGEIFS('city centre offline'!$L$2:$L$2047,'city centre offline'!$A$2:$A$2047,$A56,'city centre offline'!$B$2:$B$2047,AA$4)*AVERAGEIFS('all sales summary'!$I$2:$I$2047,'all sales summary'!$A$2:$A$2047,$A56,'all sales summary'!$B$2:$B$2047,AA$4))/((AVERAGEIFS('overall city offline'!$L$2:$L$2047,'overall city offline'!$A$2:$A$2047,$A56,'overall city offline'!$B$2:$B$2047,AA$4)*(1-AVERAGEIFS('all sales summary'!$I$2:$I$2047,'all sales summary'!$A$2:$A$2047,$A56,'all sales summary'!$B$2:$B$2047,AA$4)))+(AVERAGEIFS('city centre offline'!$L$2:$L$2047,'city centre offline'!$A$2:$A$2047,$A56,'city centre offline'!$B$2:$B$2047,AA$4)*AVERAGEIFS('all sales summary'!$I$2:$I$2047,'all sales summary'!$A$2:$A$2047,$A56,'all sales summary'!$B$2:$B$2047,AA$4)))</f>
        <v>4.2165887467833313E-2</v>
      </c>
      <c r="AB56" s="60">
        <f>(AVERAGEIFS('city centre offline'!$L$2:$L$2047,'city centre offline'!$A$2:$A$2047,$A56,'city centre offline'!$B$2:$B$2047,AB$4)*AVERAGEIFS('all sales summary'!$I$2:$I$2047,'all sales summary'!$A$2:$A$2047,$A56,'all sales summary'!$B$2:$B$2047,AB$4))/((AVERAGEIFS('overall city offline'!$L$2:$L$2047,'overall city offline'!$A$2:$A$2047,$A56,'overall city offline'!$B$2:$B$2047,AB$4)*(1-AVERAGEIFS('all sales summary'!$I$2:$I$2047,'all sales summary'!$A$2:$A$2047,$A56,'all sales summary'!$B$2:$B$2047,AB$4)))+(AVERAGEIFS('city centre offline'!$L$2:$L$2047,'city centre offline'!$A$2:$A$2047,$A56,'city centre offline'!$B$2:$B$2047,AB$4)*AVERAGEIFS('all sales summary'!$I$2:$I$2047,'all sales summary'!$A$2:$A$2047,$A56,'all sales summary'!$B$2:$B$2047,AB$4)))</f>
        <v>4.307525266575702E-2</v>
      </c>
      <c r="AC56" s="60">
        <f>(AVERAGEIFS('city centre offline'!$L$2:$L$2047,'city centre offline'!$A$2:$A$2047,$A56,'city centre offline'!$B$2:$B$2047,AC$4)*AVERAGEIFS('all sales summary'!$I$2:$I$2047,'all sales summary'!$A$2:$A$2047,$A56,'all sales summary'!$B$2:$B$2047,AC$4))/((AVERAGEIFS('overall city offline'!$L$2:$L$2047,'overall city offline'!$A$2:$A$2047,$A56,'overall city offline'!$B$2:$B$2047,AC$4)*(1-AVERAGEIFS('all sales summary'!$I$2:$I$2047,'all sales summary'!$A$2:$A$2047,$A56,'all sales summary'!$B$2:$B$2047,AC$4)))+(AVERAGEIFS('city centre offline'!$L$2:$L$2047,'city centre offline'!$A$2:$A$2047,$A56,'city centre offline'!$B$2:$B$2047,AC$4)*AVERAGEIFS('all sales summary'!$I$2:$I$2047,'all sales summary'!$A$2:$A$2047,$A56,'all sales summary'!$B$2:$B$2047,AC$4)))</f>
        <v>4.2666229336416756E-2</v>
      </c>
      <c r="AD56" s="60">
        <f>(AVERAGEIFS('city centre offline'!$L$2:$L$2047,'city centre offline'!$A$2:$A$2047,$A56,'city centre offline'!$B$2:$B$2047,AD$4)*AVERAGEIFS('all sales summary'!$I$2:$I$2047,'all sales summary'!$A$2:$A$2047,$A56,'all sales summary'!$B$2:$B$2047,AD$4))/((AVERAGEIFS('overall city offline'!$L$2:$L$2047,'overall city offline'!$A$2:$A$2047,$A56,'overall city offline'!$B$2:$B$2047,AD$4)*(1-AVERAGEIFS('all sales summary'!$I$2:$I$2047,'all sales summary'!$A$2:$A$2047,$A56,'all sales summary'!$B$2:$B$2047,AD$4)))+(AVERAGEIFS('city centre offline'!$L$2:$L$2047,'city centre offline'!$A$2:$A$2047,$A56,'city centre offline'!$B$2:$B$2047,AD$4)*AVERAGEIFS('all sales summary'!$I$2:$I$2047,'all sales summary'!$A$2:$A$2047,$A56,'all sales summary'!$B$2:$B$2047,AD$4)))</f>
        <v>4.3629306256344827E-2</v>
      </c>
      <c r="AE56" s="60">
        <f>(AVERAGEIFS('city centre offline'!$L$2:$L$2047,'city centre offline'!$A$2:$A$2047,$A56,'city centre offline'!$B$2:$B$2047,AE$4)*AVERAGEIFS('all sales summary'!$I$2:$I$2047,'all sales summary'!$A$2:$A$2047,$A56,'all sales summary'!$B$2:$B$2047,AE$4))/((AVERAGEIFS('overall city offline'!$L$2:$L$2047,'overall city offline'!$A$2:$A$2047,$A56,'overall city offline'!$B$2:$B$2047,AE$4)*(1-AVERAGEIFS('all sales summary'!$I$2:$I$2047,'all sales summary'!$A$2:$A$2047,$A56,'all sales summary'!$B$2:$B$2047,AE$4)))+(AVERAGEIFS('city centre offline'!$L$2:$L$2047,'city centre offline'!$A$2:$A$2047,$A56,'city centre offline'!$B$2:$B$2047,AE$4)*AVERAGEIFS('all sales summary'!$I$2:$I$2047,'all sales summary'!$A$2:$A$2047,$A56,'all sales summary'!$B$2:$B$2047,AE$4)))</f>
        <v>4.3983386948659171E-2</v>
      </c>
      <c r="AF56" s="60">
        <f>(AVERAGEIFS('city centre offline'!$L$2:$L$2047,'city centre offline'!$A$2:$A$2047,$A56,'city centre offline'!$B$2:$B$2047,AF$4)*AVERAGEIFS('all sales summary'!$I$2:$I$2047,'all sales summary'!$A$2:$A$2047,$A56,'all sales summary'!$B$2:$B$2047,AF$4))/((AVERAGEIFS('overall city offline'!$L$2:$L$2047,'overall city offline'!$A$2:$A$2047,$A56,'overall city offline'!$B$2:$B$2047,AF$4)*(1-AVERAGEIFS('all sales summary'!$I$2:$I$2047,'all sales summary'!$A$2:$A$2047,$A56,'all sales summary'!$B$2:$B$2047,AF$4)))+(AVERAGEIFS('city centre offline'!$L$2:$L$2047,'city centre offline'!$A$2:$A$2047,$A56,'city centre offline'!$B$2:$B$2047,AF$4)*AVERAGEIFS('all sales summary'!$I$2:$I$2047,'all sales summary'!$A$2:$A$2047,$A56,'all sales summary'!$B$2:$B$2047,AF$4)))</f>
        <v>4.3561087646630081E-2</v>
      </c>
      <c r="AG56" s="60">
        <f>(AVERAGEIFS('city centre offline'!$L$2:$L$2047,'city centre offline'!$A$2:$A$2047,$A56,'city centre offline'!$B$2:$B$2047,AG$4)*AVERAGEIFS('all sales summary'!$I$2:$I$2047,'all sales summary'!$A$2:$A$2047,$A56,'all sales summary'!$B$2:$B$2047,AG$4))/((AVERAGEIFS('overall city offline'!$L$2:$L$2047,'overall city offline'!$A$2:$A$2047,$A56,'overall city offline'!$B$2:$B$2047,AG$4)*(1-AVERAGEIFS('all sales summary'!$I$2:$I$2047,'all sales summary'!$A$2:$A$2047,$A56,'all sales summary'!$B$2:$B$2047,AG$4)))+(AVERAGEIFS('city centre offline'!$L$2:$L$2047,'city centre offline'!$A$2:$A$2047,$A56,'city centre offline'!$B$2:$B$2047,AG$4)*AVERAGEIFS('all sales summary'!$I$2:$I$2047,'all sales summary'!$A$2:$A$2047,$A56,'all sales summary'!$B$2:$B$2047,AG$4)))</f>
        <v>4.528583572613163E-2</v>
      </c>
      <c r="AH56" s="60">
        <f>(AVERAGEIFS('city centre offline'!$L$2:$L$2047,'city centre offline'!$A$2:$A$2047,$A56,'city centre offline'!$B$2:$B$2047,AH$4)*AVERAGEIFS('all sales summary'!$I$2:$I$2047,'all sales summary'!$A$2:$A$2047,$A56,'all sales summary'!$B$2:$B$2047,AH$4))/((AVERAGEIFS('overall city offline'!$L$2:$L$2047,'overall city offline'!$A$2:$A$2047,$A56,'overall city offline'!$B$2:$B$2047,AH$4)*(1-AVERAGEIFS('all sales summary'!$I$2:$I$2047,'all sales summary'!$A$2:$A$2047,$A56,'all sales summary'!$B$2:$B$2047,AH$4)))+(AVERAGEIFS('city centre offline'!$L$2:$L$2047,'city centre offline'!$A$2:$A$2047,$A56,'city centre offline'!$B$2:$B$2047,AH$4)*AVERAGEIFS('all sales summary'!$I$2:$I$2047,'all sales summary'!$A$2:$A$2047,$A56,'all sales summary'!$B$2:$B$2047,AH$4)))</f>
        <v>4.5409121022932708E-2</v>
      </c>
    </row>
    <row r="57" spans="1:34" x14ac:dyDescent="0.3">
      <c r="A57" t="s">
        <v>59</v>
      </c>
      <c r="B57" s="60">
        <f>(AVERAGEIFS('city centre offline'!$L$2:$L$2047,'city centre offline'!$A$2:$A$2047,$A57,'city centre offline'!$B$2:$B$2047,B$4)*AVERAGEIFS('all sales summary'!$I$2:$I$2047,'all sales summary'!$A$2:$A$2047,$A57,'all sales summary'!$B$2:$B$2047,B$4))/((AVERAGEIFS('overall city offline'!$L$2:$L$2047,'overall city offline'!$A$2:$A$2047,$A57,'overall city offline'!$B$2:$B$2047,B$4)*(1-AVERAGEIFS('all sales summary'!$I$2:$I$2047,'all sales summary'!$A$2:$A$2047,$A57,'all sales summary'!$B$2:$B$2047,B$4)))+(AVERAGEIFS('city centre offline'!$L$2:$L$2047,'city centre offline'!$A$2:$A$2047,$A57,'city centre offline'!$B$2:$B$2047,B$4)*AVERAGEIFS('all sales summary'!$I$2:$I$2047,'all sales summary'!$A$2:$A$2047,$A57,'all sales summary'!$B$2:$B$2047,B$4)))</f>
        <v>6.4913000189885176E-3</v>
      </c>
      <c r="C57" s="60">
        <f>(AVERAGEIFS('city centre offline'!$L$2:$L$2047,'city centre offline'!$A$2:$A$2047,$A57,'city centre offline'!$B$2:$B$2047,C$4)*AVERAGEIFS('all sales summary'!$I$2:$I$2047,'all sales summary'!$A$2:$A$2047,$A57,'all sales summary'!$B$2:$B$2047,C$4))/((AVERAGEIFS('overall city offline'!$L$2:$L$2047,'overall city offline'!$A$2:$A$2047,$A57,'overall city offline'!$B$2:$B$2047,C$4)*(1-AVERAGEIFS('all sales summary'!$I$2:$I$2047,'all sales summary'!$A$2:$A$2047,$A57,'all sales summary'!$B$2:$B$2047,C$4)))+(AVERAGEIFS('city centre offline'!$L$2:$L$2047,'city centre offline'!$A$2:$A$2047,$A57,'city centre offline'!$B$2:$B$2047,C$4)*AVERAGEIFS('all sales summary'!$I$2:$I$2047,'all sales summary'!$A$2:$A$2047,$A57,'all sales summary'!$B$2:$B$2047,C$4)))</f>
        <v>6.0936840965745854E-3</v>
      </c>
      <c r="D57" s="60">
        <f>(AVERAGEIFS('city centre offline'!$L$2:$L$2047,'city centre offline'!$A$2:$A$2047,$A57,'city centre offline'!$B$2:$B$2047,D$4)*AVERAGEIFS('all sales summary'!$I$2:$I$2047,'all sales summary'!$A$2:$A$2047,$A57,'all sales summary'!$B$2:$B$2047,D$4))/((AVERAGEIFS('overall city offline'!$L$2:$L$2047,'overall city offline'!$A$2:$A$2047,$A57,'overall city offline'!$B$2:$B$2047,D$4)*(1-AVERAGEIFS('all sales summary'!$I$2:$I$2047,'all sales summary'!$A$2:$A$2047,$A57,'all sales summary'!$B$2:$B$2047,D$4)))+(AVERAGEIFS('city centre offline'!$L$2:$L$2047,'city centre offline'!$A$2:$A$2047,$A57,'city centre offline'!$B$2:$B$2047,D$4)*AVERAGEIFS('all sales summary'!$I$2:$I$2047,'all sales summary'!$A$2:$A$2047,$A57,'all sales summary'!$B$2:$B$2047,D$4)))</f>
        <v>5.8921720314511171E-3</v>
      </c>
      <c r="E57" s="60">
        <f>(AVERAGEIFS('city centre offline'!$L$2:$L$2047,'city centre offline'!$A$2:$A$2047,$A57,'city centre offline'!$B$2:$B$2047,E$4)*AVERAGEIFS('all sales summary'!$I$2:$I$2047,'all sales summary'!$A$2:$A$2047,$A57,'all sales summary'!$B$2:$B$2047,E$4))/((AVERAGEIFS('overall city offline'!$L$2:$L$2047,'overall city offline'!$A$2:$A$2047,$A57,'overall city offline'!$B$2:$B$2047,E$4)*(1-AVERAGEIFS('all sales summary'!$I$2:$I$2047,'all sales summary'!$A$2:$A$2047,$A57,'all sales summary'!$B$2:$B$2047,E$4)))+(AVERAGEIFS('city centre offline'!$L$2:$L$2047,'city centre offline'!$A$2:$A$2047,$A57,'city centre offline'!$B$2:$B$2047,E$4)*AVERAGEIFS('all sales summary'!$I$2:$I$2047,'all sales summary'!$A$2:$A$2047,$A57,'all sales summary'!$B$2:$B$2047,E$4)))</f>
        <v>5.2726333715868018E-3</v>
      </c>
      <c r="F57" s="60">
        <f>(AVERAGEIFS('city centre offline'!$L$2:$L$2047,'city centre offline'!$A$2:$A$2047,$A57,'city centre offline'!$B$2:$B$2047,F$4)*AVERAGEIFS('all sales summary'!$I$2:$I$2047,'all sales summary'!$A$2:$A$2047,$A57,'all sales summary'!$B$2:$B$2047,F$4))/((AVERAGEIFS('overall city offline'!$L$2:$L$2047,'overall city offline'!$A$2:$A$2047,$A57,'overall city offline'!$B$2:$B$2047,F$4)*(1-AVERAGEIFS('all sales summary'!$I$2:$I$2047,'all sales summary'!$A$2:$A$2047,$A57,'all sales summary'!$B$2:$B$2047,F$4)))+(AVERAGEIFS('city centre offline'!$L$2:$L$2047,'city centre offline'!$A$2:$A$2047,$A57,'city centre offline'!$B$2:$B$2047,F$4)*AVERAGEIFS('all sales summary'!$I$2:$I$2047,'all sales summary'!$A$2:$A$2047,$A57,'all sales summary'!$B$2:$B$2047,F$4)))</f>
        <v>3.3487051042386884E-3</v>
      </c>
      <c r="G57" s="60">
        <f>(AVERAGEIFS('city centre offline'!$L$2:$L$2047,'city centre offline'!$A$2:$A$2047,$A57,'city centre offline'!$B$2:$B$2047,G$4)*AVERAGEIFS('all sales summary'!$I$2:$I$2047,'all sales summary'!$A$2:$A$2047,$A57,'all sales summary'!$B$2:$B$2047,G$4))/((AVERAGEIFS('overall city offline'!$L$2:$L$2047,'overall city offline'!$A$2:$A$2047,$A57,'overall city offline'!$B$2:$B$2047,G$4)*(1-AVERAGEIFS('all sales summary'!$I$2:$I$2047,'all sales summary'!$A$2:$A$2047,$A57,'all sales summary'!$B$2:$B$2047,G$4)))+(AVERAGEIFS('city centre offline'!$L$2:$L$2047,'city centre offline'!$A$2:$A$2047,$A57,'city centre offline'!$B$2:$B$2047,G$4)*AVERAGEIFS('all sales summary'!$I$2:$I$2047,'all sales summary'!$A$2:$A$2047,$A57,'all sales summary'!$B$2:$B$2047,G$4)))</f>
        <v>3.6925475237704615E-3</v>
      </c>
      <c r="H57" s="60">
        <f>(AVERAGEIFS('city centre offline'!$L$2:$L$2047,'city centre offline'!$A$2:$A$2047,$A57,'city centre offline'!$B$2:$B$2047,H$4)*AVERAGEIFS('all sales summary'!$I$2:$I$2047,'all sales summary'!$A$2:$A$2047,$A57,'all sales summary'!$B$2:$B$2047,H$4))/((AVERAGEIFS('overall city offline'!$L$2:$L$2047,'overall city offline'!$A$2:$A$2047,$A57,'overall city offline'!$B$2:$B$2047,H$4)*(1-AVERAGEIFS('all sales summary'!$I$2:$I$2047,'all sales summary'!$A$2:$A$2047,$A57,'all sales summary'!$B$2:$B$2047,H$4)))+(AVERAGEIFS('city centre offline'!$L$2:$L$2047,'city centre offline'!$A$2:$A$2047,$A57,'city centre offline'!$B$2:$B$2047,H$4)*AVERAGEIFS('all sales summary'!$I$2:$I$2047,'all sales summary'!$A$2:$A$2047,$A57,'all sales summary'!$B$2:$B$2047,H$4)))</f>
        <v>5.2776220108971842E-3</v>
      </c>
      <c r="I57" s="60">
        <f>(AVERAGEIFS('city centre offline'!$L$2:$L$2047,'city centre offline'!$A$2:$A$2047,$A57,'city centre offline'!$B$2:$B$2047,I$4)*AVERAGEIFS('all sales summary'!$I$2:$I$2047,'all sales summary'!$A$2:$A$2047,$A57,'all sales summary'!$B$2:$B$2047,I$4))/((AVERAGEIFS('overall city offline'!$L$2:$L$2047,'overall city offline'!$A$2:$A$2047,$A57,'overall city offline'!$B$2:$B$2047,I$4)*(1-AVERAGEIFS('all sales summary'!$I$2:$I$2047,'all sales summary'!$A$2:$A$2047,$A57,'all sales summary'!$B$2:$B$2047,I$4)))+(AVERAGEIFS('city centre offline'!$L$2:$L$2047,'city centre offline'!$A$2:$A$2047,$A57,'city centre offline'!$B$2:$B$2047,I$4)*AVERAGEIFS('all sales summary'!$I$2:$I$2047,'all sales summary'!$A$2:$A$2047,$A57,'all sales summary'!$B$2:$B$2047,I$4)))</f>
        <v>7.0861733290524089E-3</v>
      </c>
      <c r="J57" s="60">
        <f>(AVERAGEIFS('city centre offline'!$L$2:$L$2047,'city centre offline'!$A$2:$A$2047,$A57,'city centre offline'!$B$2:$B$2047,J$4)*AVERAGEIFS('all sales summary'!$I$2:$I$2047,'all sales summary'!$A$2:$A$2047,$A57,'all sales summary'!$B$2:$B$2047,J$4))/((AVERAGEIFS('overall city offline'!$L$2:$L$2047,'overall city offline'!$A$2:$A$2047,$A57,'overall city offline'!$B$2:$B$2047,J$4)*(1-AVERAGEIFS('all sales summary'!$I$2:$I$2047,'all sales summary'!$A$2:$A$2047,$A57,'all sales summary'!$B$2:$B$2047,J$4)))+(AVERAGEIFS('city centre offline'!$L$2:$L$2047,'city centre offline'!$A$2:$A$2047,$A57,'city centre offline'!$B$2:$B$2047,J$4)*AVERAGEIFS('all sales summary'!$I$2:$I$2047,'all sales summary'!$A$2:$A$2047,$A57,'all sales summary'!$B$2:$B$2047,J$4)))</f>
        <v>6.9269077723414767E-3</v>
      </c>
      <c r="K57" s="60">
        <f>(AVERAGEIFS('city centre offline'!$L$2:$L$2047,'city centre offline'!$A$2:$A$2047,$A57,'city centre offline'!$B$2:$B$2047,K$4)*AVERAGEIFS('all sales summary'!$I$2:$I$2047,'all sales summary'!$A$2:$A$2047,$A57,'all sales summary'!$B$2:$B$2047,K$4))/((AVERAGEIFS('overall city offline'!$L$2:$L$2047,'overall city offline'!$A$2:$A$2047,$A57,'overall city offline'!$B$2:$B$2047,K$4)*(1-AVERAGEIFS('all sales summary'!$I$2:$I$2047,'all sales summary'!$A$2:$A$2047,$A57,'all sales summary'!$B$2:$B$2047,K$4)))+(AVERAGEIFS('city centre offline'!$L$2:$L$2047,'city centre offline'!$A$2:$A$2047,$A57,'city centre offline'!$B$2:$B$2047,K$4)*AVERAGEIFS('all sales summary'!$I$2:$I$2047,'all sales summary'!$A$2:$A$2047,$A57,'all sales summary'!$B$2:$B$2047,K$4)))</f>
        <v>6.1329306031865805E-3</v>
      </c>
      <c r="L57" s="60">
        <f>(AVERAGEIFS('city centre offline'!$L$2:$L$2047,'city centre offline'!$A$2:$A$2047,$A57,'city centre offline'!$B$2:$B$2047,L$4)*AVERAGEIFS('all sales summary'!$I$2:$I$2047,'all sales summary'!$A$2:$A$2047,$A57,'all sales summary'!$B$2:$B$2047,L$4))/((AVERAGEIFS('overall city offline'!$L$2:$L$2047,'overall city offline'!$A$2:$A$2047,$A57,'overall city offline'!$B$2:$B$2047,L$4)*(1-AVERAGEIFS('all sales summary'!$I$2:$I$2047,'all sales summary'!$A$2:$A$2047,$A57,'all sales summary'!$B$2:$B$2047,L$4)))+(AVERAGEIFS('city centre offline'!$L$2:$L$2047,'city centre offline'!$A$2:$A$2047,$A57,'city centre offline'!$B$2:$B$2047,L$4)*AVERAGEIFS('all sales summary'!$I$2:$I$2047,'all sales summary'!$A$2:$A$2047,$A57,'all sales summary'!$B$2:$B$2047,L$4)))</f>
        <v>5.6088245630182137E-3</v>
      </c>
      <c r="M57" s="60">
        <f>(AVERAGEIFS('city centre offline'!$L$2:$L$2047,'city centre offline'!$A$2:$A$2047,$A57,'city centre offline'!$B$2:$B$2047,M$4)*AVERAGEIFS('all sales summary'!$I$2:$I$2047,'all sales summary'!$A$2:$A$2047,$A57,'all sales summary'!$B$2:$B$2047,M$4))/((AVERAGEIFS('overall city offline'!$L$2:$L$2047,'overall city offline'!$A$2:$A$2047,$A57,'overall city offline'!$B$2:$B$2047,M$4)*(1-AVERAGEIFS('all sales summary'!$I$2:$I$2047,'all sales summary'!$A$2:$A$2047,$A57,'all sales summary'!$B$2:$B$2047,M$4)))+(AVERAGEIFS('city centre offline'!$L$2:$L$2047,'city centre offline'!$A$2:$A$2047,$A57,'city centre offline'!$B$2:$B$2047,M$4)*AVERAGEIFS('all sales summary'!$I$2:$I$2047,'all sales summary'!$A$2:$A$2047,$A57,'all sales summary'!$B$2:$B$2047,M$4)))</f>
        <v>6.0521775661347595E-3</v>
      </c>
      <c r="N57" s="60">
        <f>(AVERAGEIFS('city centre offline'!$L$2:$L$2047,'city centre offline'!$A$2:$A$2047,$A57,'city centre offline'!$B$2:$B$2047,N$4)*AVERAGEIFS('all sales summary'!$I$2:$I$2047,'all sales summary'!$A$2:$A$2047,$A57,'all sales summary'!$B$2:$B$2047,N$4))/((AVERAGEIFS('overall city offline'!$L$2:$L$2047,'overall city offline'!$A$2:$A$2047,$A57,'overall city offline'!$B$2:$B$2047,N$4)*(1-AVERAGEIFS('all sales summary'!$I$2:$I$2047,'all sales summary'!$A$2:$A$2047,$A57,'all sales summary'!$B$2:$B$2047,N$4)))+(AVERAGEIFS('city centre offline'!$L$2:$L$2047,'city centre offline'!$A$2:$A$2047,$A57,'city centre offline'!$B$2:$B$2047,N$4)*AVERAGEIFS('all sales summary'!$I$2:$I$2047,'all sales summary'!$A$2:$A$2047,$A57,'all sales summary'!$B$2:$B$2047,N$4)))</f>
        <v>7.0871731236839108E-3</v>
      </c>
      <c r="O57" s="60">
        <f>(AVERAGEIFS('city centre offline'!$L$2:$L$2047,'city centre offline'!$A$2:$A$2047,$A57,'city centre offline'!$B$2:$B$2047,O$4)*AVERAGEIFS('all sales summary'!$I$2:$I$2047,'all sales summary'!$A$2:$A$2047,$A57,'all sales summary'!$B$2:$B$2047,O$4))/((AVERAGEIFS('overall city offline'!$L$2:$L$2047,'overall city offline'!$A$2:$A$2047,$A57,'overall city offline'!$B$2:$B$2047,O$4)*(1-AVERAGEIFS('all sales summary'!$I$2:$I$2047,'all sales summary'!$A$2:$A$2047,$A57,'all sales summary'!$B$2:$B$2047,O$4)))+(AVERAGEIFS('city centre offline'!$L$2:$L$2047,'city centre offline'!$A$2:$A$2047,$A57,'city centre offline'!$B$2:$B$2047,O$4)*AVERAGEIFS('all sales summary'!$I$2:$I$2047,'all sales summary'!$A$2:$A$2047,$A57,'all sales summary'!$B$2:$B$2047,O$4)))</f>
        <v>6.9996383923053226E-3</v>
      </c>
      <c r="P57" s="60">
        <f>(AVERAGEIFS('city centre offline'!$L$2:$L$2047,'city centre offline'!$A$2:$A$2047,$A57,'city centre offline'!$B$2:$B$2047,P$4)*AVERAGEIFS('all sales summary'!$I$2:$I$2047,'all sales summary'!$A$2:$A$2047,$A57,'all sales summary'!$B$2:$B$2047,P$4))/((AVERAGEIFS('overall city offline'!$L$2:$L$2047,'overall city offline'!$A$2:$A$2047,$A57,'overall city offline'!$B$2:$B$2047,P$4)*(1-AVERAGEIFS('all sales summary'!$I$2:$I$2047,'all sales summary'!$A$2:$A$2047,$A57,'all sales summary'!$B$2:$B$2047,P$4)))+(AVERAGEIFS('city centre offline'!$L$2:$L$2047,'city centre offline'!$A$2:$A$2047,$A57,'city centre offline'!$B$2:$B$2047,P$4)*AVERAGEIFS('all sales summary'!$I$2:$I$2047,'all sales summary'!$A$2:$A$2047,$A57,'all sales summary'!$B$2:$B$2047,P$4)))</f>
        <v>8.0934445534329384E-3</v>
      </c>
      <c r="Q57" s="60">
        <f>(AVERAGEIFS('city centre offline'!$L$2:$L$2047,'city centre offline'!$A$2:$A$2047,$A57,'city centre offline'!$B$2:$B$2047,Q$4)*AVERAGEIFS('all sales summary'!$I$2:$I$2047,'all sales summary'!$A$2:$A$2047,$A57,'all sales summary'!$B$2:$B$2047,Q$4))/((AVERAGEIFS('overall city offline'!$L$2:$L$2047,'overall city offline'!$A$2:$A$2047,$A57,'overall city offline'!$B$2:$B$2047,Q$4)*(1-AVERAGEIFS('all sales summary'!$I$2:$I$2047,'all sales summary'!$A$2:$A$2047,$A57,'all sales summary'!$B$2:$B$2047,Q$4)))+(AVERAGEIFS('city centre offline'!$L$2:$L$2047,'city centre offline'!$A$2:$A$2047,$A57,'city centre offline'!$B$2:$B$2047,Q$4)*AVERAGEIFS('all sales summary'!$I$2:$I$2047,'all sales summary'!$A$2:$A$2047,$A57,'all sales summary'!$B$2:$B$2047,Q$4)))</f>
        <v>8.9178227761576665E-3</v>
      </c>
      <c r="R57" s="60">
        <f>(AVERAGEIFS('city centre offline'!$L$2:$L$2047,'city centre offline'!$A$2:$A$2047,$A57,'city centre offline'!$B$2:$B$2047,R$4)*AVERAGEIFS('all sales summary'!$I$2:$I$2047,'all sales summary'!$A$2:$A$2047,$A57,'all sales summary'!$B$2:$B$2047,R$4))/((AVERAGEIFS('overall city offline'!$L$2:$L$2047,'overall city offline'!$A$2:$A$2047,$A57,'overall city offline'!$B$2:$B$2047,R$4)*(1-AVERAGEIFS('all sales summary'!$I$2:$I$2047,'all sales summary'!$A$2:$A$2047,$A57,'all sales summary'!$B$2:$B$2047,R$4)))+(AVERAGEIFS('city centre offline'!$L$2:$L$2047,'city centre offline'!$A$2:$A$2047,$A57,'city centre offline'!$B$2:$B$2047,R$4)*AVERAGEIFS('all sales summary'!$I$2:$I$2047,'all sales summary'!$A$2:$A$2047,$A57,'all sales summary'!$B$2:$B$2047,R$4)))</f>
        <v>8.7195102478168814E-3</v>
      </c>
      <c r="S57" s="60">
        <f>(AVERAGEIFS('city centre offline'!$L$2:$L$2047,'city centre offline'!$A$2:$A$2047,$A57,'city centre offline'!$B$2:$B$2047,S$4)*AVERAGEIFS('all sales summary'!$I$2:$I$2047,'all sales summary'!$A$2:$A$2047,$A57,'all sales summary'!$B$2:$B$2047,S$4))/((AVERAGEIFS('overall city offline'!$L$2:$L$2047,'overall city offline'!$A$2:$A$2047,$A57,'overall city offline'!$B$2:$B$2047,S$4)*(1-AVERAGEIFS('all sales summary'!$I$2:$I$2047,'all sales summary'!$A$2:$A$2047,$A57,'all sales summary'!$B$2:$B$2047,S$4)))+(AVERAGEIFS('city centre offline'!$L$2:$L$2047,'city centre offline'!$A$2:$A$2047,$A57,'city centre offline'!$B$2:$B$2047,S$4)*AVERAGEIFS('all sales summary'!$I$2:$I$2047,'all sales summary'!$A$2:$A$2047,$A57,'all sales summary'!$B$2:$B$2047,S$4)))</f>
        <v>8.8586719242256355E-3</v>
      </c>
      <c r="T57" s="60">
        <f>(AVERAGEIFS('city centre offline'!$L$2:$L$2047,'city centre offline'!$A$2:$A$2047,$A57,'city centre offline'!$B$2:$B$2047,T$4)*AVERAGEIFS('all sales summary'!$I$2:$I$2047,'all sales summary'!$A$2:$A$2047,$A57,'all sales summary'!$B$2:$B$2047,T$4))/((AVERAGEIFS('overall city offline'!$L$2:$L$2047,'overall city offline'!$A$2:$A$2047,$A57,'overall city offline'!$B$2:$B$2047,T$4)*(1-AVERAGEIFS('all sales summary'!$I$2:$I$2047,'all sales summary'!$A$2:$A$2047,$A57,'all sales summary'!$B$2:$B$2047,T$4)))+(AVERAGEIFS('city centre offline'!$L$2:$L$2047,'city centre offline'!$A$2:$A$2047,$A57,'city centre offline'!$B$2:$B$2047,T$4)*AVERAGEIFS('all sales summary'!$I$2:$I$2047,'all sales summary'!$A$2:$A$2047,$A57,'all sales summary'!$B$2:$B$2047,T$4)))</f>
        <v>8.2092098079224688E-3</v>
      </c>
      <c r="U57" s="60">
        <f>(AVERAGEIFS('city centre offline'!$L$2:$L$2047,'city centre offline'!$A$2:$A$2047,$A57,'city centre offline'!$B$2:$B$2047,U$4)*AVERAGEIFS('all sales summary'!$I$2:$I$2047,'all sales summary'!$A$2:$A$2047,$A57,'all sales summary'!$B$2:$B$2047,U$4))/((AVERAGEIFS('overall city offline'!$L$2:$L$2047,'overall city offline'!$A$2:$A$2047,$A57,'overall city offline'!$B$2:$B$2047,U$4)*(1-AVERAGEIFS('all sales summary'!$I$2:$I$2047,'all sales summary'!$A$2:$A$2047,$A57,'all sales summary'!$B$2:$B$2047,U$4)))+(AVERAGEIFS('city centre offline'!$L$2:$L$2047,'city centre offline'!$A$2:$A$2047,$A57,'city centre offline'!$B$2:$B$2047,U$4)*AVERAGEIFS('all sales summary'!$I$2:$I$2047,'all sales summary'!$A$2:$A$2047,$A57,'all sales summary'!$B$2:$B$2047,U$4)))</f>
        <v>7.8924235068682149E-3</v>
      </c>
      <c r="V57" s="60">
        <f>(AVERAGEIFS('city centre offline'!$L$2:$L$2047,'city centre offline'!$A$2:$A$2047,$A57,'city centre offline'!$B$2:$B$2047,V$4)*AVERAGEIFS('all sales summary'!$I$2:$I$2047,'all sales summary'!$A$2:$A$2047,$A57,'all sales summary'!$B$2:$B$2047,V$4))/((AVERAGEIFS('overall city offline'!$L$2:$L$2047,'overall city offline'!$A$2:$A$2047,$A57,'overall city offline'!$B$2:$B$2047,V$4)*(1-AVERAGEIFS('all sales summary'!$I$2:$I$2047,'all sales summary'!$A$2:$A$2047,$A57,'all sales summary'!$B$2:$B$2047,V$4)))+(AVERAGEIFS('city centre offline'!$L$2:$L$2047,'city centre offline'!$A$2:$A$2047,$A57,'city centre offline'!$B$2:$B$2047,V$4)*AVERAGEIFS('all sales summary'!$I$2:$I$2047,'all sales summary'!$A$2:$A$2047,$A57,'all sales summary'!$B$2:$B$2047,V$4)))</f>
        <v>7.6012615235595228E-3</v>
      </c>
      <c r="W57" s="60">
        <f>(AVERAGEIFS('city centre offline'!$L$2:$L$2047,'city centre offline'!$A$2:$A$2047,$A57,'city centre offline'!$B$2:$B$2047,W$4)*AVERAGEIFS('all sales summary'!$I$2:$I$2047,'all sales summary'!$A$2:$A$2047,$A57,'all sales summary'!$B$2:$B$2047,W$4))/((AVERAGEIFS('overall city offline'!$L$2:$L$2047,'overall city offline'!$A$2:$A$2047,$A57,'overall city offline'!$B$2:$B$2047,W$4)*(1-AVERAGEIFS('all sales summary'!$I$2:$I$2047,'all sales summary'!$A$2:$A$2047,$A57,'all sales summary'!$B$2:$B$2047,W$4)))+(AVERAGEIFS('city centre offline'!$L$2:$L$2047,'city centre offline'!$A$2:$A$2047,$A57,'city centre offline'!$B$2:$B$2047,W$4)*AVERAGEIFS('all sales summary'!$I$2:$I$2047,'all sales summary'!$A$2:$A$2047,$A57,'all sales summary'!$B$2:$B$2047,W$4)))</f>
        <v>7.7457924430808598E-3</v>
      </c>
      <c r="X57" s="60">
        <f>(AVERAGEIFS('city centre offline'!$L$2:$L$2047,'city centre offline'!$A$2:$A$2047,$A57,'city centre offline'!$B$2:$B$2047,X$4)*AVERAGEIFS('all sales summary'!$I$2:$I$2047,'all sales summary'!$A$2:$A$2047,$A57,'all sales summary'!$B$2:$B$2047,X$4))/((AVERAGEIFS('overall city offline'!$L$2:$L$2047,'overall city offline'!$A$2:$A$2047,$A57,'overall city offline'!$B$2:$B$2047,X$4)*(1-AVERAGEIFS('all sales summary'!$I$2:$I$2047,'all sales summary'!$A$2:$A$2047,$A57,'all sales summary'!$B$2:$B$2047,X$4)))+(AVERAGEIFS('city centre offline'!$L$2:$L$2047,'city centre offline'!$A$2:$A$2047,$A57,'city centre offline'!$B$2:$B$2047,X$4)*AVERAGEIFS('all sales summary'!$I$2:$I$2047,'all sales summary'!$A$2:$A$2047,$A57,'all sales summary'!$B$2:$B$2047,X$4)))</f>
        <v>7.2317382727786371E-3</v>
      </c>
      <c r="Y57" s="60">
        <f>(AVERAGEIFS('city centre offline'!$L$2:$L$2047,'city centre offline'!$A$2:$A$2047,$A57,'city centre offline'!$B$2:$B$2047,Y$4)*AVERAGEIFS('all sales summary'!$I$2:$I$2047,'all sales summary'!$A$2:$A$2047,$A57,'all sales summary'!$B$2:$B$2047,Y$4))/((AVERAGEIFS('overall city offline'!$L$2:$L$2047,'overall city offline'!$A$2:$A$2047,$A57,'overall city offline'!$B$2:$B$2047,Y$4)*(1-AVERAGEIFS('all sales summary'!$I$2:$I$2047,'all sales summary'!$A$2:$A$2047,$A57,'all sales summary'!$B$2:$B$2047,Y$4)))+(AVERAGEIFS('city centre offline'!$L$2:$L$2047,'city centre offline'!$A$2:$A$2047,$A57,'city centre offline'!$B$2:$B$2047,Y$4)*AVERAGEIFS('all sales summary'!$I$2:$I$2047,'all sales summary'!$A$2:$A$2047,$A57,'all sales summary'!$B$2:$B$2047,Y$4)))</f>
        <v>7.3179124920427704E-3</v>
      </c>
      <c r="Z57" s="60">
        <f>(AVERAGEIFS('city centre offline'!$L$2:$L$2047,'city centre offline'!$A$2:$A$2047,$A57,'city centre offline'!$B$2:$B$2047,Z$4)*AVERAGEIFS('all sales summary'!$I$2:$I$2047,'all sales summary'!$A$2:$A$2047,$A57,'all sales summary'!$B$2:$B$2047,Z$4))/((AVERAGEIFS('overall city offline'!$L$2:$L$2047,'overall city offline'!$A$2:$A$2047,$A57,'overall city offline'!$B$2:$B$2047,Z$4)*(1-AVERAGEIFS('all sales summary'!$I$2:$I$2047,'all sales summary'!$A$2:$A$2047,$A57,'all sales summary'!$B$2:$B$2047,Z$4)))+(AVERAGEIFS('city centre offline'!$L$2:$L$2047,'city centre offline'!$A$2:$A$2047,$A57,'city centre offline'!$B$2:$B$2047,Z$4)*AVERAGEIFS('all sales summary'!$I$2:$I$2047,'all sales summary'!$A$2:$A$2047,$A57,'all sales summary'!$B$2:$B$2047,Z$4)))</f>
        <v>7.7777502738751838E-3</v>
      </c>
      <c r="AA57" s="60">
        <f>(AVERAGEIFS('city centre offline'!$L$2:$L$2047,'city centre offline'!$A$2:$A$2047,$A57,'city centre offline'!$B$2:$B$2047,AA$4)*AVERAGEIFS('all sales summary'!$I$2:$I$2047,'all sales summary'!$A$2:$A$2047,$A57,'all sales summary'!$B$2:$B$2047,AA$4))/((AVERAGEIFS('overall city offline'!$L$2:$L$2047,'overall city offline'!$A$2:$A$2047,$A57,'overall city offline'!$B$2:$B$2047,AA$4)*(1-AVERAGEIFS('all sales summary'!$I$2:$I$2047,'all sales summary'!$A$2:$A$2047,$A57,'all sales summary'!$B$2:$B$2047,AA$4)))+(AVERAGEIFS('city centre offline'!$L$2:$L$2047,'city centre offline'!$A$2:$A$2047,$A57,'city centre offline'!$B$2:$B$2047,AA$4)*AVERAGEIFS('all sales summary'!$I$2:$I$2047,'all sales summary'!$A$2:$A$2047,$A57,'all sales summary'!$B$2:$B$2047,AA$4)))</f>
        <v>7.5521143466462494E-3</v>
      </c>
      <c r="AB57" s="60">
        <f>(AVERAGEIFS('city centre offline'!$L$2:$L$2047,'city centre offline'!$A$2:$A$2047,$A57,'city centre offline'!$B$2:$B$2047,AB$4)*AVERAGEIFS('all sales summary'!$I$2:$I$2047,'all sales summary'!$A$2:$A$2047,$A57,'all sales summary'!$B$2:$B$2047,AB$4))/((AVERAGEIFS('overall city offline'!$L$2:$L$2047,'overall city offline'!$A$2:$A$2047,$A57,'overall city offline'!$B$2:$B$2047,AB$4)*(1-AVERAGEIFS('all sales summary'!$I$2:$I$2047,'all sales summary'!$A$2:$A$2047,$A57,'all sales summary'!$B$2:$B$2047,AB$4)))+(AVERAGEIFS('city centre offline'!$L$2:$L$2047,'city centre offline'!$A$2:$A$2047,$A57,'city centre offline'!$B$2:$B$2047,AB$4)*AVERAGEIFS('all sales summary'!$I$2:$I$2047,'all sales summary'!$A$2:$A$2047,$A57,'all sales summary'!$B$2:$B$2047,AB$4)))</f>
        <v>7.001802825818978E-3</v>
      </c>
      <c r="AC57" s="60">
        <f>(AVERAGEIFS('city centre offline'!$L$2:$L$2047,'city centre offline'!$A$2:$A$2047,$A57,'city centre offline'!$B$2:$B$2047,AC$4)*AVERAGEIFS('all sales summary'!$I$2:$I$2047,'all sales summary'!$A$2:$A$2047,$A57,'all sales summary'!$B$2:$B$2047,AC$4))/((AVERAGEIFS('overall city offline'!$L$2:$L$2047,'overall city offline'!$A$2:$A$2047,$A57,'overall city offline'!$B$2:$B$2047,AC$4)*(1-AVERAGEIFS('all sales summary'!$I$2:$I$2047,'all sales summary'!$A$2:$A$2047,$A57,'all sales summary'!$B$2:$B$2047,AC$4)))+(AVERAGEIFS('city centre offline'!$L$2:$L$2047,'city centre offline'!$A$2:$A$2047,$A57,'city centre offline'!$B$2:$B$2047,AC$4)*AVERAGEIFS('all sales summary'!$I$2:$I$2047,'all sales summary'!$A$2:$A$2047,$A57,'all sales summary'!$B$2:$B$2047,AC$4)))</f>
        <v>8.1887057039064671E-3</v>
      </c>
      <c r="AD57" s="60">
        <f>(AVERAGEIFS('city centre offline'!$L$2:$L$2047,'city centre offline'!$A$2:$A$2047,$A57,'city centre offline'!$B$2:$B$2047,AD$4)*AVERAGEIFS('all sales summary'!$I$2:$I$2047,'all sales summary'!$A$2:$A$2047,$A57,'all sales summary'!$B$2:$B$2047,AD$4))/((AVERAGEIFS('overall city offline'!$L$2:$L$2047,'overall city offline'!$A$2:$A$2047,$A57,'overall city offline'!$B$2:$B$2047,AD$4)*(1-AVERAGEIFS('all sales summary'!$I$2:$I$2047,'all sales summary'!$A$2:$A$2047,$A57,'all sales summary'!$B$2:$B$2047,AD$4)))+(AVERAGEIFS('city centre offline'!$L$2:$L$2047,'city centre offline'!$A$2:$A$2047,$A57,'city centre offline'!$B$2:$B$2047,AD$4)*AVERAGEIFS('all sales summary'!$I$2:$I$2047,'all sales summary'!$A$2:$A$2047,$A57,'all sales summary'!$B$2:$B$2047,AD$4)))</f>
        <v>8.3744516947632346E-3</v>
      </c>
      <c r="AE57" s="60">
        <f>(AVERAGEIFS('city centre offline'!$L$2:$L$2047,'city centre offline'!$A$2:$A$2047,$A57,'city centre offline'!$B$2:$B$2047,AE$4)*AVERAGEIFS('all sales summary'!$I$2:$I$2047,'all sales summary'!$A$2:$A$2047,$A57,'all sales summary'!$B$2:$B$2047,AE$4))/((AVERAGEIFS('overall city offline'!$L$2:$L$2047,'overall city offline'!$A$2:$A$2047,$A57,'overall city offline'!$B$2:$B$2047,AE$4)*(1-AVERAGEIFS('all sales summary'!$I$2:$I$2047,'all sales summary'!$A$2:$A$2047,$A57,'all sales summary'!$B$2:$B$2047,AE$4)))+(AVERAGEIFS('city centre offline'!$L$2:$L$2047,'city centre offline'!$A$2:$A$2047,$A57,'city centre offline'!$B$2:$B$2047,AE$4)*AVERAGEIFS('all sales summary'!$I$2:$I$2047,'all sales summary'!$A$2:$A$2047,$A57,'all sales summary'!$B$2:$B$2047,AE$4)))</f>
        <v>8.3821207486345223E-3</v>
      </c>
      <c r="AF57" s="60">
        <f>(AVERAGEIFS('city centre offline'!$L$2:$L$2047,'city centre offline'!$A$2:$A$2047,$A57,'city centre offline'!$B$2:$B$2047,AF$4)*AVERAGEIFS('all sales summary'!$I$2:$I$2047,'all sales summary'!$A$2:$A$2047,$A57,'all sales summary'!$B$2:$B$2047,AF$4))/((AVERAGEIFS('overall city offline'!$L$2:$L$2047,'overall city offline'!$A$2:$A$2047,$A57,'overall city offline'!$B$2:$B$2047,AF$4)*(1-AVERAGEIFS('all sales summary'!$I$2:$I$2047,'all sales summary'!$A$2:$A$2047,$A57,'all sales summary'!$B$2:$B$2047,AF$4)))+(AVERAGEIFS('city centre offline'!$L$2:$L$2047,'city centre offline'!$A$2:$A$2047,$A57,'city centre offline'!$B$2:$B$2047,AF$4)*AVERAGEIFS('all sales summary'!$I$2:$I$2047,'all sales summary'!$A$2:$A$2047,$A57,'all sales summary'!$B$2:$B$2047,AF$4)))</f>
        <v>8.6310950747427902E-3</v>
      </c>
      <c r="AG57" s="60">
        <f>(AVERAGEIFS('city centre offline'!$L$2:$L$2047,'city centre offline'!$A$2:$A$2047,$A57,'city centre offline'!$B$2:$B$2047,AG$4)*AVERAGEIFS('all sales summary'!$I$2:$I$2047,'all sales summary'!$A$2:$A$2047,$A57,'all sales summary'!$B$2:$B$2047,AG$4))/((AVERAGEIFS('overall city offline'!$L$2:$L$2047,'overall city offline'!$A$2:$A$2047,$A57,'overall city offline'!$B$2:$B$2047,AG$4)*(1-AVERAGEIFS('all sales summary'!$I$2:$I$2047,'all sales summary'!$A$2:$A$2047,$A57,'all sales summary'!$B$2:$B$2047,AG$4)))+(AVERAGEIFS('city centre offline'!$L$2:$L$2047,'city centre offline'!$A$2:$A$2047,$A57,'city centre offline'!$B$2:$B$2047,AG$4)*AVERAGEIFS('all sales summary'!$I$2:$I$2047,'all sales summary'!$A$2:$A$2047,$A57,'all sales summary'!$B$2:$B$2047,AG$4)))</f>
        <v>8.8314711099968749E-3</v>
      </c>
      <c r="AH57" s="60">
        <f>(AVERAGEIFS('city centre offline'!$L$2:$L$2047,'city centre offline'!$A$2:$A$2047,$A57,'city centre offline'!$B$2:$B$2047,AH$4)*AVERAGEIFS('all sales summary'!$I$2:$I$2047,'all sales summary'!$A$2:$A$2047,$A57,'all sales summary'!$B$2:$B$2047,AH$4))/((AVERAGEIFS('overall city offline'!$L$2:$L$2047,'overall city offline'!$A$2:$A$2047,$A57,'overall city offline'!$B$2:$B$2047,AH$4)*(1-AVERAGEIFS('all sales summary'!$I$2:$I$2047,'all sales summary'!$A$2:$A$2047,$A57,'all sales summary'!$B$2:$B$2047,AH$4)))+(AVERAGEIFS('city centre offline'!$L$2:$L$2047,'city centre offline'!$A$2:$A$2047,$A57,'city centre offline'!$B$2:$B$2047,AH$4)*AVERAGEIFS('all sales summary'!$I$2:$I$2047,'all sales summary'!$A$2:$A$2047,$A57,'all sales summary'!$B$2:$B$2047,AH$4)))</f>
        <v>9.3946104951050432E-3</v>
      </c>
    </row>
    <row r="58" spans="1:34" x14ac:dyDescent="0.3">
      <c r="A58" t="s">
        <v>60</v>
      </c>
      <c r="B58" s="60">
        <f>(AVERAGEIFS('city centre offline'!$L$2:$L$2047,'city centre offline'!$A$2:$A$2047,$A58,'city centre offline'!$B$2:$B$2047,B$4)*AVERAGEIFS('all sales summary'!$I$2:$I$2047,'all sales summary'!$A$2:$A$2047,$A58,'all sales summary'!$B$2:$B$2047,B$4))/((AVERAGEIFS('overall city offline'!$L$2:$L$2047,'overall city offline'!$A$2:$A$2047,$A58,'overall city offline'!$B$2:$B$2047,B$4)*(1-AVERAGEIFS('all sales summary'!$I$2:$I$2047,'all sales summary'!$A$2:$A$2047,$A58,'all sales summary'!$B$2:$B$2047,B$4)))+(AVERAGEIFS('city centre offline'!$L$2:$L$2047,'city centre offline'!$A$2:$A$2047,$A58,'city centre offline'!$B$2:$B$2047,B$4)*AVERAGEIFS('all sales summary'!$I$2:$I$2047,'all sales summary'!$A$2:$A$2047,$A58,'all sales summary'!$B$2:$B$2047,B$4)))</f>
        <v>2.146583196811384E-2</v>
      </c>
      <c r="C58" s="60">
        <f>(AVERAGEIFS('city centre offline'!$L$2:$L$2047,'city centre offline'!$A$2:$A$2047,$A58,'city centre offline'!$B$2:$B$2047,C$4)*AVERAGEIFS('all sales summary'!$I$2:$I$2047,'all sales summary'!$A$2:$A$2047,$A58,'all sales summary'!$B$2:$B$2047,C$4))/((AVERAGEIFS('overall city offline'!$L$2:$L$2047,'overall city offline'!$A$2:$A$2047,$A58,'overall city offline'!$B$2:$B$2047,C$4)*(1-AVERAGEIFS('all sales summary'!$I$2:$I$2047,'all sales summary'!$A$2:$A$2047,$A58,'all sales summary'!$B$2:$B$2047,C$4)))+(AVERAGEIFS('city centre offline'!$L$2:$L$2047,'city centre offline'!$A$2:$A$2047,$A58,'city centre offline'!$B$2:$B$2047,C$4)*AVERAGEIFS('all sales summary'!$I$2:$I$2047,'all sales summary'!$A$2:$A$2047,$A58,'all sales summary'!$B$2:$B$2047,C$4)))</f>
        <v>2.1181828945203648E-2</v>
      </c>
      <c r="D58" s="60">
        <f>(AVERAGEIFS('city centre offline'!$L$2:$L$2047,'city centre offline'!$A$2:$A$2047,$A58,'city centre offline'!$B$2:$B$2047,D$4)*AVERAGEIFS('all sales summary'!$I$2:$I$2047,'all sales summary'!$A$2:$A$2047,$A58,'all sales summary'!$B$2:$B$2047,D$4))/((AVERAGEIFS('overall city offline'!$L$2:$L$2047,'overall city offline'!$A$2:$A$2047,$A58,'overall city offline'!$B$2:$B$2047,D$4)*(1-AVERAGEIFS('all sales summary'!$I$2:$I$2047,'all sales summary'!$A$2:$A$2047,$A58,'all sales summary'!$B$2:$B$2047,D$4)))+(AVERAGEIFS('city centre offline'!$L$2:$L$2047,'city centre offline'!$A$2:$A$2047,$A58,'city centre offline'!$B$2:$B$2047,D$4)*AVERAGEIFS('all sales summary'!$I$2:$I$2047,'all sales summary'!$A$2:$A$2047,$A58,'all sales summary'!$B$2:$B$2047,D$4)))</f>
        <v>2.1074199417697913E-2</v>
      </c>
      <c r="E58" s="60">
        <f>(AVERAGEIFS('city centre offline'!$L$2:$L$2047,'city centre offline'!$A$2:$A$2047,$A58,'city centre offline'!$B$2:$B$2047,E$4)*AVERAGEIFS('all sales summary'!$I$2:$I$2047,'all sales summary'!$A$2:$A$2047,$A58,'all sales summary'!$B$2:$B$2047,E$4))/((AVERAGEIFS('overall city offline'!$L$2:$L$2047,'overall city offline'!$A$2:$A$2047,$A58,'overall city offline'!$B$2:$B$2047,E$4)*(1-AVERAGEIFS('all sales summary'!$I$2:$I$2047,'all sales summary'!$A$2:$A$2047,$A58,'all sales summary'!$B$2:$B$2047,E$4)))+(AVERAGEIFS('city centre offline'!$L$2:$L$2047,'city centre offline'!$A$2:$A$2047,$A58,'city centre offline'!$B$2:$B$2047,E$4)*AVERAGEIFS('all sales summary'!$I$2:$I$2047,'all sales summary'!$A$2:$A$2047,$A58,'all sales summary'!$B$2:$B$2047,E$4)))</f>
        <v>2.056783746439509E-2</v>
      </c>
      <c r="F58" s="60">
        <f>(AVERAGEIFS('city centre offline'!$L$2:$L$2047,'city centre offline'!$A$2:$A$2047,$A58,'city centre offline'!$B$2:$B$2047,F$4)*AVERAGEIFS('all sales summary'!$I$2:$I$2047,'all sales summary'!$A$2:$A$2047,$A58,'all sales summary'!$B$2:$B$2047,F$4))/((AVERAGEIFS('overall city offline'!$L$2:$L$2047,'overall city offline'!$A$2:$A$2047,$A58,'overall city offline'!$B$2:$B$2047,F$4)*(1-AVERAGEIFS('all sales summary'!$I$2:$I$2047,'all sales summary'!$A$2:$A$2047,$A58,'all sales summary'!$B$2:$B$2047,F$4)))+(AVERAGEIFS('city centre offline'!$L$2:$L$2047,'city centre offline'!$A$2:$A$2047,$A58,'city centre offline'!$B$2:$B$2047,F$4)*AVERAGEIFS('all sales summary'!$I$2:$I$2047,'all sales summary'!$A$2:$A$2047,$A58,'all sales summary'!$B$2:$B$2047,F$4)))</f>
        <v>1.9613839996257952E-2</v>
      </c>
      <c r="G58" s="60">
        <f>(AVERAGEIFS('city centre offline'!$L$2:$L$2047,'city centre offline'!$A$2:$A$2047,$A58,'city centre offline'!$B$2:$B$2047,G$4)*AVERAGEIFS('all sales summary'!$I$2:$I$2047,'all sales summary'!$A$2:$A$2047,$A58,'all sales summary'!$B$2:$B$2047,G$4))/((AVERAGEIFS('overall city offline'!$L$2:$L$2047,'overall city offline'!$A$2:$A$2047,$A58,'overall city offline'!$B$2:$B$2047,G$4)*(1-AVERAGEIFS('all sales summary'!$I$2:$I$2047,'all sales summary'!$A$2:$A$2047,$A58,'all sales summary'!$B$2:$B$2047,G$4)))+(AVERAGEIFS('city centre offline'!$L$2:$L$2047,'city centre offline'!$A$2:$A$2047,$A58,'city centre offline'!$B$2:$B$2047,G$4)*AVERAGEIFS('all sales summary'!$I$2:$I$2047,'all sales summary'!$A$2:$A$2047,$A58,'all sales summary'!$B$2:$B$2047,G$4)))</f>
        <v>1.9430971085915048E-2</v>
      </c>
      <c r="H58" s="60">
        <f>(AVERAGEIFS('city centre offline'!$L$2:$L$2047,'city centre offline'!$A$2:$A$2047,$A58,'city centre offline'!$B$2:$B$2047,H$4)*AVERAGEIFS('all sales summary'!$I$2:$I$2047,'all sales summary'!$A$2:$A$2047,$A58,'all sales summary'!$B$2:$B$2047,H$4))/((AVERAGEIFS('overall city offline'!$L$2:$L$2047,'overall city offline'!$A$2:$A$2047,$A58,'overall city offline'!$B$2:$B$2047,H$4)*(1-AVERAGEIFS('all sales summary'!$I$2:$I$2047,'all sales summary'!$A$2:$A$2047,$A58,'all sales summary'!$B$2:$B$2047,H$4)))+(AVERAGEIFS('city centre offline'!$L$2:$L$2047,'city centre offline'!$A$2:$A$2047,$A58,'city centre offline'!$B$2:$B$2047,H$4)*AVERAGEIFS('all sales summary'!$I$2:$I$2047,'all sales summary'!$A$2:$A$2047,$A58,'all sales summary'!$B$2:$B$2047,H$4)))</f>
        <v>1.789524167301745E-2</v>
      </c>
      <c r="I58" s="60">
        <f>(AVERAGEIFS('city centre offline'!$L$2:$L$2047,'city centre offline'!$A$2:$A$2047,$A58,'city centre offline'!$B$2:$B$2047,I$4)*AVERAGEIFS('all sales summary'!$I$2:$I$2047,'all sales summary'!$A$2:$A$2047,$A58,'all sales summary'!$B$2:$B$2047,I$4))/((AVERAGEIFS('overall city offline'!$L$2:$L$2047,'overall city offline'!$A$2:$A$2047,$A58,'overall city offline'!$B$2:$B$2047,I$4)*(1-AVERAGEIFS('all sales summary'!$I$2:$I$2047,'all sales summary'!$A$2:$A$2047,$A58,'all sales summary'!$B$2:$B$2047,I$4)))+(AVERAGEIFS('city centre offline'!$L$2:$L$2047,'city centre offline'!$A$2:$A$2047,$A58,'city centre offline'!$B$2:$B$2047,I$4)*AVERAGEIFS('all sales summary'!$I$2:$I$2047,'all sales summary'!$A$2:$A$2047,$A58,'all sales summary'!$B$2:$B$2047,I$4)))</f>
        <v>1.8173525711478154E-2</v>
      </c>
      <c r="J58" s="60">
        <f>(AVERAGEIFS('city centre offline'!$L$2:$L$2047,'city centre offline'!$A$2:$A$2047,$A58,'city centre offline'!$B$2:$B$2047,J$4)*AVERAGEIFS('all sales summary'!$I$2:$I$2047,'all sales summary'!$A$2:$A$2047,$A58,'all sales summary'!$B$2:$B$2047,J$4))/((AVERAGEIFS('overall city offline'!$L$2:$L$2047,'overall city offline'!$A$2:$A$2047,$A58,'overall city offline'!$B$2:$B$2047,J$4)*(1-AVERAGEIFS('all sales summary'!$I$2:$I$2047,'all sales summary'!$A$2:$A$2047,$A58,'all sales summary'!$B$2:$B$2047,J$4)))+(AVERAGEIFS('city centre offline'!$L$2:$L$2047,'city centre offline'!$A$2:$A$2047,$A58,'city centre offline'!$B$2:$B$2047,J$4)*AVERAGEIFS('all sales summary'!$I$2:$I$2047,'all sales summary'!$A$2:$A$2047,$A58,'all sales summary'!$B$2:$B$2047,J$4)))</f>
        <v>1.9626713044167823E-2</v>
      </c>
      <c r="K58" s="60">
        <f>(AVERAGEIFS('city centre offline'!$L$2:$L$2047,'city centre offline'!$A$2:$A$2047,$A58,'city centre offline'!$B$2:$B$2047,K$4)*AVERAGEIFS('all sales summary'!$I$2:$I$2047,'all sales summary'!$A$2:$A$2047,$A58,'all sales summary'!$B$2:$B$2047,K$4))/((AVERAGEIFS('overall city offline'!$L$2:$L$2047,'overall city offline'!$A$2:$A$2047,$A58,'overall city offline'!$B$2:$B$2047,K$4)*(1-AVERAGEIFS('all sales summary'!$I$2:$I$2047,'all sales summary'!$A$2:$A$2047,$A58,'all sales summary'!$B$2:$B$2047,K$4)))+(AVERAGEIFS('city centre offline'!$L$2:$L$2047,'city centre offline'!$A$2:$A$2047,$A58,'city centre offline'!$B$2:$B$2047,K$4)*AVERAGEIFS('all sales summary'!$I$2:$I$2047,'all sales summary'!$A$2:$A$2047,$A58,'all sales summary'!$B$2:$B$2047,K$4)))</f>
        <v>1.9526285285468244E-2</v>
      </c>
      <c r="L58" s="60">
        <f>(AVERAGEIFS('city centre offline'!$L$2:$L$2047,'city centre offline'!$A$2:$A$2047,$A58,'city centre offline'!$B$2:$B$2047,L$4)*AVERAGEIFS('all sales summary'!$I$2:$I$2047,'all sales summary'!$A$2:$A$2047,$A58,'all sales summary'!$B$2:$B$2047,L$4))/((AVERAGEIFS('overall city offline'!$L$2:$L$2047,'overall city offline'!$A$2:$A$2047,$A58,'overall city offline'!$B$2:$B$2047,L$4)*(1-AVERAGEIFS('all sales summary'!$I$2:$I$2047,'all sales summary'!$A$2:$A$2047,$A58,'all sales summary'!$B$2:$B$2047,L$4)))+(AVERAGEIFS('city centre offline'!$L$2:$L$2047,'city centre offline'!$A$2:$A$2047,$A58,'city centre offline'!$B$2:$B$2047,L$4)*AVERAGEIFS('all sales summary'!$I$2:$I$2047,'all sales summary'!$A$2:$A$2047,$A58,'all sales summary'!$B$2:$B$2047,L$4)))</f>
        <v>1.9809260199104936E-2</v>
      </c>
      <c r="M58" s="60">
        <f>(AVERAGEIFS('city centre offline'!$L$2:$L$2047,'city centre offline'!$A$2:$A$2047,$A58,'city centre offline'!$B$2:$B$2047,M$4)*AVERAGEIFS('all sales summary'!$I$2:$I$2047,'all sales summary'!$A$2:$A$2047,$A58,'all sales summary'!$B$2:$B$2047,M$4))/((AVERAGEIFS('overall city offline'!$L$2:$L$2047,'overall city offline'!$A$2:$A$2047,$A58,'overall city offline'!$B$2:$B$2047,M$4)*(1-AVERAGEIFS('all sales summary'!$I$2:$I$2047,'all sales summary'!$A$2:$A$2047,$A58,'all sales summary'!$B$2:$B$2047,M$4)))+(AVERAGEIFS('city centre offline'!$L$2:$L$2047,'city centre offline'!$A$2:$A$2047,$A58,'city centre offline'!$B$2:$B$2047,M$4)*AVERAGEIFS('all sales summary'!$I$2:$I$2047,'all sales summary'!$A$2:$A$2047,$A58,'all sales summary'!$B$2:$B$2047,M$4)))</f>
        <v>1.987584277679184E-2</v>
      </c>
      <c r="N58" s="60">
        <f>(AVERAGEIFS('city centre offline'!$L$2:$L$2047,'city centre offline'!$A$2:$A$2047,$A58,'city centre offline'!$B$2:$B$2047,N$4)*AVERAGEIFS('all sales summary'!$I$2:$I$2047,'all sales summary'!$A$2:$A$2047,$A58,'all sales summary'!$B$2:$B$2047,N$4))/((AVERAGEIFS('overall city offline'!$L$2:$L$2047,'overall city offline'!$A$2:$A$2047,$A58,'overall city offline'!$B$2:$B$2047,N$4)*(1-AVERAGEIFS('all sales summary'!$I$2:$I$2047,'all sales summary'!$A$2:$A$2047,$A58,'all sales summary'!$B$2:$B$2047,N$4)))+(AVERAGEIFS('city centre offline'!$L$2:$L$2047,'city centre offline'!$A$2:$A$2047,$A58,'city centre offline'!$B$2:$B$2047,N$4)*AVERAGEIFS('all sales summary'!$I$2:$I$2047,'all sales summary'!$A$2:$A$2047,$A58,'all sales summary'!$B$2:$B$2047,N$4)))</f>
        <v>2.0432087028749157E-2</v>
      </c>
      <c r="O58" s="60">
        <f>(AVERAGEIFS('city centre offline'!$L$2:$L$2047,'city centre offline'!$A$2:$A$2047,$A58,'city centre offline'!$B$2:$B$2047,O$4)*AVERAGEIFS('all sales summary'!$I$2:$I$2047,'all sales summary'!$A$2:$A$2047,$A58,'all sales summary'!$B$2:$B$2047,O$4))/((AVERAGEIFS('overall city offline'!$L$2:$L$2047,'overall city offline'!$A$2:$A$2047,$A58,'overall city offline'!$B$2:$B$2047,O$4)*(1-AVERAGEIFS('all sales summary'!$I$2:$I$2047,'all sales summary'!$A$2:$A$2047,$A58,'all sales summary'!$B$2:$B$2047,O$4)))+(AVERAGEIFS('city centre offline'!$L$2:$L$2047,'city centre offline'!$A$2:$A$2047,$A58,'city centre offline'!$B$2:$B$2047,O$4)*AVERAGEIFS('all sales summary'!$I$2:$I$2047,'all sales summary'!$A$2:$A$2047,$A58,'all sales summary'!$B$2:$B$2047,O$4)))</f>
        <v>1.990738026260605E-2</v>
      </c>
      <c r="P58" s="60">
        <f>(AVERAGEIFS('city centre offline'!$L$2:$L$2047,'city centre offline'!$A$2:$A$2047,$A58,'city centre offline'!$B$2:$B$2047,P$4)*AVERAGEIFS('all sales summary'!$I$2:$I$2047,'all sales summary'!$A$2:$A$2047,$A58,'all sales summary'!$B$2:$B$2047,P$4))/((AVERAGEIFS('overall city offline'!$L$2:$L$2047,'overall city offline'!$A$2:$A$2047,$A58,'overall city offline'!$B$2:$B$2047,P$4)*(1-AVERAGEIFS('all sales summary'!$I$2:$I$2047,'all sales summary'!$A$2:$A$2047,$A58,'all sales summary'!$B$2:$B$2047,P$4)))+(AVERAGEIFS('city centre offline'!$L$2:$L$2047,'city centre offline'!$A$2:$A$2047,$A58,'city centre offline'!$B$2:$B$2047,P$4)*AVERAGEIFS('all sales summary'!$I$2:$I$2047,'all sales summary'!$A$2:$A$2047,$A58,'all sales summary'!$B$2:$B$2047,P$4)))</f>
        <v>1.7687022988371496E-2</v>
      </c>
      <c r="Q58" s="60">
        <f>(AVERAGEIFS('city centre offline'!$L$2:$L$2047,'city centre offline'!$A$2:$A$2047,$A58,'city centre offline'!$B$2:$B$2047,Q$4)*AVERAGEIFS('all sales summary'!$I$2:$I$2047,'all sales summary'!$A$2:$A$2047,$A58,'all sales summary'!$B$2:$B$2047,Q$4))/((AVERAGEIFS('overall city offline'!$L$2:$L$2047,'overall city offline'!$A$2:$A$2047,$A58,'overall city offline'!$B$2:$B$2047,Q$4)*(1-AVERAGEIFS('all sales summary'!$I$2:$I$2047,'all sales summary'!$A$2:$A$2047,$A58,'all sales summary'!$B$2:$B$2047,Q$4)))+(AVERAGEIFS('city centre offline'!$L$2:$L$2047,'city centre offline'!$A$2:$A$2047,$A58,'city centre offline'!$B$2:$B$2047,Q$4)*AVERAGEIFS('all sales summary'!$I$2:$I$2047,'all sales summary'!$A$2:$A$2047,$A58,'all sales summary'!$B$2:$B$2047,Q$4)))</f>
        <v>1.0660750206011427E-2</v>
      </c>
      <c r="R58" s="60">
        <f>(AVERAGEIFS('city centre offline'!$L$2:$L$2047,'city centre offline'!$A$2:$A$2047,$A58,'city centre offline'!$B$2:$B$2047,R$4)*AVERAGEIFS('all sales summary'!$I$2:$I$2047,'all sales summary'!$A$2:$A$2047,$A58,'all sales summary'!$B$2:$B$2047,R$4))/((AVERAGEIFS('overall city offline'!$L$2:$L$2047,'overall city offline'!$A$2:$A$2047,$A58,'overall city offline'!$B$2:$B$2047,R$4)*(1-AVERAGEIFS('all sales summary'!$I$2:$I$2047,'all sales summary'!$A$2:$A$2047,$A58,'all sales summary'!$B$2:$B$2047,R$4)))+(AVERAGEIFS('city centre offline'!$L$2:$L$2047,'city centre offline'!$A$2:$A$2047,$A58,'city centre offline'!$B$2:$B$2047,R$4)*AVERAGEIFS('all sales summary'!$I$2:$I$2047,'all sales summary'!$A$2:$A$2047,$A58,'all sales summary'!$B$2:$B$2047,R$4)))</f>
        <v>1.1037324431726572E-2</v>
      </c>
      <c r="S58" s="60">
        <f>(AVERAGEIFS('city centre offline'!$L$2:$L$2047,'city centre offline'!$A$2:$A$2047,$A58,'city centre offline'!$B$2:$B$2047,S$4)*AVERAGEIFS('all sales summary'!$I$2:$I$2047,'all sales summary'!$A$2:$A$2047,$A58,'all sales summary'!$B$2:$B$2047,S$4))/((AVERAGEIFS('overall city offline'!$L$2:$L$2047,'overall city offline'!$A$2:$A$2047,$A58,'overall city offline'!$B$2:$B$2047,S$4)*(1-AVERAGEIFS('all sales summary'!$I$2:$I$2047,'all sales summary'!$A$2:$A$2047,$A58,'all sales summary'!$B$2:$B$2047,S$4)))+(AVERAGEIFS('city centre offline'!$L$2:$L$2047,'city centre offline'!$A$2:$A$2047,$A58,'city centre offline'!$B$2:$B$2047,S$4)*AVERAGEIFS('all sales summary'!$I$2:$I$2047,'all sales summary'!$A$2:$A$2047,$A58,'all sales summary'!$B$2:$B$2047,S$4)))</f>
        <v>1.2626557334211964E-2</v>
      </c>
      <c r="T58" s="60">
        <f>(AVERAGEIFS('city centre offline'!$L$2:$L$2047,'city centre offline'!$A$2:$A$2047,$A58,'city centre offline'!$B$2:$B$2047,T$4)*AVERAGEIFS('all sales summary'!$I$2:$I$2047,'all sales summary'!$A$2:$A$2047,$A58,'all sales summary'!$B$2:$B$2047,T$4))/((AVERAGEIFS('overall city offline'!$L$2:$L$2047,'overall city offline'!$A$2:$A$2047,$A58,'overall city offline'!$B$2:$B$2047,T$4)*(1-AVERAGEIFS('all sales summary'!$I$2:$I$2047,'all sales summary'!$A$2:$A$2047,$A58,'all sales summary'!$B$2:$B$2047,T$4)))+(AVERAGEIFS('city centre offline'!$L$2:$L$2047,'city centre offline'!$A$2:$A$2047,$A58,'city centre offline'!$B$2:$B$2047,T$4)*AVERAGEIFS('all sales summary'!$I$2:$I$2047,'all sales summary'!$A$2:$A$2047,$A58,'all sales summary'!$B$2:$B$2047,T$4)))</f>
        <v>1.4545941848011437E-2</v>
      </c>
      <c r="U58" s="60">
        <f>(AVERAGEIFS('city centre offline'!$L$2:$L$2047,'city centre offline'!$A$2:$A$2047,$A58,'city centre offline'!$B$2:$B$2047,U$4)*AVERAGEIFS('all sales summary'!$I$2:$I$2047,'all sales summary'!$A$2:$A$2047,$A58,'all sales summary'!$B$2:$B$2047,U$4))/((AVERAGEIFS('overall city offline'!$L$2:$L$2047,'overall city offline'!$A$2:$A$2047,$A58,'overall city offline'!$B$2:$B$2047,U$4)*(1-AVERAGEIFS('all sales summary'!$I$2:$I$2047,'all sales summary'!$A$2:$A$2047,$A58,'all sales summary'!$B$2:$B$2047,U$4)))+(AVERAGEIFS('city centre offline'!$L$2:$L$2047,'city centre offline'!$A$2:$A$2047,$A58,'city centre offline'!$B$2:$B$2047,U$4)*AVERAGEIFS('all sales summary'!$I$2:$I$2047,'all sales summary'!$A$2:$A$2047,$A58,'all sales summary'!$B$2:$B$2047,U$4)))</f>
        <v>1.5723076112299152E-2</v>
      </c>
      <c r="V58" s="60">
        <f>(AVERAGEIFS('city centre offline'!$L$2:$L$2047,'city centre offline'!$A$2:$A$2047,$A58,'city centre offline'!$B$2:$B$2047,V$4)*AVERAGEIFS('all sales summary'!$I$2:$I$2047,'all sales summary'!$A$2:$A$2047,$A58,'all sales summary'!$B$2:$B$2047,V$4))/((AVERAGEIFS('overall city offline'!$L$2:$L$2047,'overall city offline'!$A$2:$A$2047,$A58,'overall city offline'!$B$2:$B$2047,V$4)*(1-AVERAGEIFS('all sales summary'!$I$2:$I$2047,'all sales summary'!$A$2:$A$2047,$A58,'all sales summary'!$B$2:$B$2047,V$4)))+(AVERAGEIFS('city centre offline'!$L$2:$L$2047,'city centre offline'!$A$2:$A$2047,$A58,'city centre offline'!$B$2:$B$2047,V$4)*AVERAGEIFS('all sales summary'!$I$2:$I$2047,'all sales summary'!$A$2:$A$2047,$A58,'all sales summary'!$B$2:$B$2047,V$4)))</f>
        <v>1.7856139266782325E-2</v>
      </c>
      <c r="W58" s="60">
        <f>(AVERAGEIFS('city centre offline'!$L$2:$L$2047,'city centre offline'!$A$2:$A$2047,$A58,'city centre offline'!$B$2:$B$2047,W$4)*AVERAGEIFS('all sales summary'!$I$2:$I$2047,'all sales summary'!$A$2:$A$2047,$A58,'all sales summary'!$B$2:$B$2047,W$4))/((AVERAGEIFS('overall city offline'!$L$2:$L$2047,'overall city offline'!$A$2:$A$2047,$A58,'overall city offline'!$B$2:$B$2047,W$4)*(1-AVERAGEIFS('all sales summary'!$I$2:$I$2047,'all sales summary'!$A$2:$A$2047,$A58,'all sales summary'!$B$2:$B$2047,W$4)))+(AVERAGEIFS('city centre offline'!$L$2:$L$2047,'city centre offline'!$A$2:$A$2047,$A58,'city centre offline'!$B$2:$B$2047,W$4)*AVERAGEIFS('all sales summary'!$I$2:$I$2047,'all sales summary'!$A$2:$A$2047,$A58,'all sales summary'!$B$2:$B$2047,W$4)))</f>
        <v>1.6442496306859809E-2</v>
      </c>
      <c r="X58" s="60">
        <f>(AVERAGEIFS('city centre offline'!$L$2:$L$2047,'city centre offline'!$A$2:$A$2047,$A58,'city centre offline'!$B$2:$B$2047,X$4)*AVERAGEIFS('all sales summary'!$I$2:$I$2047,'all sales summary'!$A$2:$A$2047,$A58,'all sales summary'!$B$2:$B$2047,X$4))/((AVERAGEIFS('overall city offline'!$L$2:$L$2047,'overall city offline'!$A$2:$A$2047,$A58,'overall city offline'!$B$2:$B$2047,X$4)*(1-AVERAGEIFS('all sales summary'!$I$2:$I$2047,'all sales summary'!$A$2:$A$2047,$A58,'all sales summary'!$B$2:$B$2047,X$4)))+(AVERAGEIFS('city centre offline'!$L$2:$L$2047,'city centre offline'!$A$2:$A$2047,$A58,'city centre offline'!$B$2:$B$2047,X$4)*AVERAGEIFS('all sales summary'!$I$2:$I$2047,'all sales summary'!$A$2:$A$2047,$A58,'all sales summary'!$B$2:$B$2047,X$4)))</f>
        <v>1.3573886610345622E-2</v>
      </c>
      <c r="Y58" s="60">
        <f>(AVERAGEIFS('city centre offline'!$L$2:$L$2047,'city centre offline'!$A$2:$A$2047,$A58,'city centre offline'!$B$2:$B$2047,Y$4)*AVERAGEIFS('all sales summary'!$I$2:$I$2047,'all sales summary'!$A$2:$A$2047,$A58,'all sales summary'!$B$2:$B$2047,Y$4))/((AVERAGEIFS('overall city offline'!$L$2:$L$2047,'overall city offline'!$A$2:$A$2047,$A58,'overall city offline'!$B$2:$B$2047,Y$4)*(1-AVERAGEIFS('all sales summary'!$I$2:$I$2047,'all sales summary'!$A$2:$A$2047,$A58,'all sales summary'!$B$2:$B$2047,Y$4)))+(AVERAGEIFS('city centre offline'!$L$2:$L$2047,'city centre offline'!$A$2:$A$2047,$A58,'city centre offline'!$B$2:$B$2047,Y$4)*AVERAGEIFS('all sales summary'!$I$2:$I$2047,'all sales summary'!$A$2:$A$2047,$A58,'all sales summary'!$B$2:$B$2047,Y$4)))</f>
        <v>1.6560228693794553E-2</v>
      </c>
      <c r="Z58" s="60">
        <f>(AVERAGEIFS('city centre offline'!$L$2:$L$2047,'city centre offline'!$A$2:$A$2047,$A58,'city centre offline'!$B$2:$B$2047,Z$4)*AVERAGEIFS('all sales summary'!$I$2:$I$2047,'all sales summary'!$A$2:$A$2047,$A58,'all sales summary'!$B$2:$B$2047,Z$4))/((AVERAGEIFS('overall city offline'!$L$2:$L$2047,'overall city offline'!$A$2:$A$2047,$A58,'overall city offline'!$B$2:$B$2047,Z$4)*(1-AVERAGEIFS('all sales summary'!$I$2:$I$2047,'all sales summary'!$A$2:$A$2047,$A58,'all sales summary'!$B$2:$B$2047,Z$4)))+(AVERAGEIFS('city centre offline'!$L$2:$L$2047,'city centre offline'!$A$2:$A$2047,$A58,'city centre offline'!$B$2:$B$2047,Z$4)*AVERAGEIFS('all sales summary'!$I$2:$I$2047,'all sales summary'!$A$2:$A$2047,$A58,'all sales summary'!$B$2:$B$2047,Z$4)))</f>
        <v>1.2770407631997941E-2</v>
      </c>
      <c r="AA58" s="60">
        <f>(AVERAGEIFS('city centre offline'!$L$2:$L$2047,'city centre offline'!$A$2:$A$2047,$A58,'city centre offline'!$B$2:$B$2047,AA$4)*AVERAGEIFS('all sales summary'!$I$2:$I$2047,'all sales summary'!$A$2:$A$2047,$A58,'all sales summary'!$B$2:$B$2047,AA$4))/((AVERAGEIFS('overall city offline'!$L$2:$L$2047,'overall city offline'!$A$2:$A$2047,$A58,'overall city offline'!$B$2:$B$2047,AA$4)*(1-AVERAGEIFS('all sales summary'!$I$2:$I$2047,'all sales summary'!$A$2:$A$2047,$A58,'all sales summary'!$B$2:$B$2047,AA$4)))+(AVERAGEIFS('city centre offline'!$L$2:$L$2047,'city centre offline'!$A$2:$A$2047,$A58,'city centre offline'!$B$2:$B$2047,AA$4)*AVERAGEIFS('all sales summary'!$I$2:$I$2047,'all sales summary'!$A$2:$A$2047,$A58,'all sales summary'!$B$2:$B$2047,AA$4)))</f>
        <v>1.2686392541060741E-2</v>
      </c>
      <c r="AB58" s="60">
        <f>(AVERAGEIFS('city centre offline'!$L$2:$L$2047,'city centre offline'!$A$2:$A$2047,$A58,'city centre offline'!$B$2:$B$2047,AB$4)*AVERAGEIFS('all sales summary'!$I$2:$I$2047,'all sales summary'!$A$2:$A$2047,$A58,'all sales summary'!$B$2:$B$2047,AB$4))/((AVERAGEIFS('overall city offline'!$L$2:$L$2047,'overall city offline'!$A$2:$A$2047,$A58,'overall city offline'!$B$2:$B$2047,AB$4)*(1-AVERAGEIFS('all sales summary'!$I$2:$I$2047,'all sales summary'!$A$2:$A$2047,$A58,'all sales summary'!$B$2:$B$2047,AB$4)))+(AVERAGEIFS('city centre offline'!$L$2:$L$2047,'city centre offline'!$A$2:$A$2047,$A58,'city centre offline'!$B$2:$B$2047,AB$4)*AVERAGEIFS('all sales summary'!$I$2:$I$2047,'all sales summary'!$A$2:$A$2047,$A58,'all sales summary'!$B$2:$B$2047,AB$4)))</f>
        <v>1.2648122763330443E-2</v>
      </c>
      <c r="AC58" s="60">
        <f>(AVERAGEIFS('city centre offline'!$L$2:$L$2047,'city centre offline'!$A$2:$A$2047,$A58,'city centre offline'!$B$2:$B$2047,AC$4)*AVERAGEIFS('all sales summary'!$I$2:$I$2047,'all sales summary'!$A$2:$A$2047,$A58,'all sales summary'!$B$2:$B$2047,AC$4))/((AVERAGEIFS('overall city offline'!$L$2:$L$2047,'overall city offline'!$A$2:$A$2047,$A58,'overall city offline'!$B$2:$B$2047,AC$4)*(1-AVERAGEIFS('all sales summary'!$I$2:$I$2047,'all sales summary'!$A$2:$A$2047,$A58,'all sales summary'!$B$2:$B$2047,AC$4)))+(AVERAGEIFS('city centre offline'!$L$2:$L$2047,'city centre offline'!$A$2:$A$2047,$A58,'city centre offline'!$B$2:$B$2047,AC$4)*AVERAGEIFS('all sales summary'!$I$2:$I$2047,'all sales summary'!$A$2:$A$2047,$A58,'all sales summary'!$B$2:$B$2047,AC$4)))</f>
        <v>1.5954874503292738E-2</v>
      </c>
      <c r="AD58" s="60">
        <f>(AVERAGEIFS('city centre offline'!$L$2:$L$2047,'city centre offline'!$A$2:$A$2047,$A58,'city centre offline'!$B$2:$B$2047,AD$4)*AVERAGEIFS('all sales summary'!$I$2:$I$2047,'all sales summary'!$A$2:$A$2047,$A58,'all sales summary'!$B$2:$B$2047,AD$4))/((AVERAGEIFS('overall city offline'!$L$2:$L$2047,'overall city offline'!$A$2:$A$2047,$A58,'overall city offline'!$B$2:$B$2047,AD$4)*(1-AVERAGEIFS('all sales summary'!$I$2:$I$2047,'all sales summary'!$A$2:$A$2047,$A58,'all sales summary'!$B$2:$B$2047,AD$4)))+(AVERAGEIFS('city centre offline'!$L$2:$L$2047,'city centre offline'!$A$2:$A$2047,$A58,'city centre offline'!$B$2:$B$2047,AD$4)*AVERAGEIFS('all sales summary'!$I$2:$I$2047,'all sales summary'!$A$2:$A$2047,$A58,'all sales summary'!$B$2:$B$2047,AD$4)))</f>
        <v>1.8254401279636005E-2</v>
      </c>
      <c r="AE58" s="60">
        <f>(AVERAGEIFS('city centre offline'!$L$2:$L$2047,'city centre offline'!$A$2:$A$2047,$A58,'city centre offline'!$B$2:$B$2047,AE$4)*AVERAGEIFS('all sales summary'!$I$2:$I$2047,'all sales summary'!$A$2:$A$2047,$A58,'all sales summary'!$B$2:$B$2047,AE$4))/((AVERAGEIFS('overall city offline'!$L$2:$L$2047,'overall city offline'!$A$2:$A$2047,$A58,'overall city offline'!$B$2:$B$2047,AE$4)*(1-AVERAGEIFS('all sales summary'!$I$2:$I$2047,'all sales summary'!$A$2:$A$2047,$A58,'all sales summary'!$B$2:$B$2047,AE$4)))+(AVERAGEIFS('city centre offline'!$L$2:$L$2047,'city centre offline'!$A$2:$A$2047,$A58,'city centre offline'!$B$2:$B$2047,AE$4)*AVERAGEIFS('all sales summary'!$I$2:$I$2047,'all sales summary'!$A$2:$A$2047,$A58,'all sales summary'!$B$2:$B$2047,AE$4)))</f>
        <v>1.8397342219579307E-2</v>
      </c>
      <c r="AF58" s="60">
        <f>(AVERAGEIFS('city centre offline'!$L$2:$L$2047,'city centre offline'!$A$2:$A$2047,$A58,'city centre offline'!$B$2:$B$2047,AF$4)*AVERAGEIFS('all sales summary'!$I$2:$I$2047,'all sales summary'!$A$2:$A$2047,$A58,'all sales summary'!$B$2:$B$2047,AF$4))/((AVERAGEIFS('overall city offline'!$L$2:$L$2047,'overall city offline'!$A$2:$A$2047,$A58,'overall city offline'!$B$2:$B$2047,AF$4)*(1-AVERAGEIFS('all sales summary'!$I$2:$I$2047,'all sales summary'!$A$2:$A$2047,$A58,'all sales summary'!$B$2:$B$2047,AF$4)))+(AVERAGEIFS('city centre offline'!$L$2:$L$2047,'city centre offline'!$A$2:$A$2047,$A58,'city centre offline'!$B$2:$B$2047,AF$4)*AVERAGEIFS('all sales summary'!$I$2:$I$2047,'all sales summary'!$A$2:$A$2047,$A58,'all sales summary'!$B$2:$B$2047,AF$4)))</f>
        <v>1.7017995867603459E-2</v>
      </c>
      <c r="AG58" s="60">
        <f>(AVERAGEIFS('city centre offline'!$L$2:$L$2047,'city centre offline'!$A$2:$A$2047,$A58,'city centre offline'!$B$2:$B$2047,AG$4)*AVERAGEIFS('all sales summary'!$I$2:$I$2047,'all sales summary'!$A$2:$A$2047,$A58,'all sales summary'!$B$2:$B$2047,AG$4))/((AVERAGEIFS('overall city offline'!$L$2:$L$2047,'overall city offline'!$A$2:$A$2047,$A58,'overall city offline'!$B$2:$B$2047,AG$4)*(1-AVERAGEIFS('all sales summary'!$I$2:$I$2047,'all sales summary'!$A$2:$A$2047,$A58,'all sales summary'!$B$2:$B$2047,AG$4)))+(AVERAGEIFS('city centre offline'!$L$2:$L$2047,'city centre offline'!$A$2:$A$2047,$A58,'city centre offline'!$B$2:$B$2047,AG$4)*AVERAGEIFS('all sales summary'!$I$2:$I$2047,'all sales summary'!$A$2:$A$2047,$A58,'all sales summary'!$B$2:$B$2047,AG$4)))</f>
        <v>1.9359488404786695E-2</v>
      </c>
      <c r="AH58" s="60">
        <f>(AVERAGEIFS('city centre offline'!$L$2:$L$2047,'city centre offline'!$A$2:$A$2047,$A58,'city centre offline'!$B$2:$B$2047,AH$4)*AVERAGEIFS('all sales summary'!$I$2:$I$2047,'all sales summary'!$A$2:$A$2047,$A58,'all sales summary'!$B$2:$B$2047,AH$4))/((AVERAGEIFS('overall city offline'!$L$2:$L$2047,'overall city offline'!$A$2:$A$2047,$A58,'overall city offline'!$B$2:$B$2047,AH$4)*(1-AVERAGEIFS('all sales summary'!$I$2:$I$2047,'all sales summary'!$A$2:$A$2047,$A58,'all sales summary'!$B$2:$B$2047,AH$4)))+(AVERAGEIFS('city centre offline'!$L$2:$L$2047,'city centre offline'!$A$2:$A$2047,$A58,'city centre offline'!$B$2:$B$2047,AH$4)*AVERAGEIFS('all sales summary'!$I$2:$I$2047,'all sales summary'!$A$2:$A$2047,$A58,'all sales summary'!$B$2:$B$2047,AH$4)))</f>
        <v>2.0604154854198416E-2</v>
      </c>
    </row>
    <row r="59" spans="1:34" x14ac:dyDescent="0.3">
      <c r="A59" t="s">
        <v>61</v>
      </c>
      <c r="B59" s="60">
        <f>(AVERAGEIFS('city centre offline'!$L$2:$L$2047,'city centre offline'!$A$2:$A$2047,$A59,'city centre offline'!$B$2:$B$2047,B$4)*AVERAGEIFS('all sales summary'!$I$2:$I$2047,'all sales summary'!$A$2:$A$2047,$A59,'all sales summary'!$B$2:$B$2047,B$4))/((AVERAGEIFS('overall city offline'!$L$2:$L$2047,'overall city offline'!$A$2:$A$2047,$A59,'overall city offline'!$B$2:$B$2047,B$4)*(1-AVERAGEIFS('all sales summary'!$I$2:$I$2047,'all sales summary'!$A$2:$A$2047,$A59,'all sales summary'!$B$2:$B$2047,B$4)))+(AVERAGEIFS('city centre offline'!$L$2:$L$2047,'city centre offline'!$A$2:$A$2047,$A59,'city centre offline'!$B$2:$B$2047,B$4)*AVERAGEIFS('all sales summary'!$I$2:$I$2047,'all sales summary'!$A$2:$A$2047,$A59,'all sales summary'!$B$2:$B$2047,B$4)))</f>
        <v>0.12001478352286524</v>
      </c>
      <c r="C59" s="60">
        <f>(AVERAGEIFS('city centre offline'!$L$2:$L$2047,'city centre offline'!$A$2:$A$2047,$A59,'city centre offline'!$B$2:$B$2047,C$4)*AVERAGEIFS('all sales summary'!$I$2:$I$2047,'all sales summary'!$A$2:$A$2047,$A59,'all sales summary'!$B$2:$B$2047,C$4))/((AVERAGEIFS('overall city offline'!$L$2:$L$2047,'overall city offline'!$A$2:$A$2047,$A59,'overall city offline'!$B$2:$B$2047,C$4)*(1-AVERAGEIFS('all sales summary'!$I$2:$I$2047,'all sales summary'!$A$2:$A$2047,$A59,'all sales summary'!$B$2:$B$2047,C$4)))+(AVERAGEIFS('city centre offline'!$L$2:$L$2047,'city centre offline'!$A$2:$A$2047,$A59,'city centre offline'!$B$2:$B$2047,C$4)*AVERAGEIFS('all sales summary'!$I$2:$I$2047,'all sales summary'!$A$2:$A$2047,$A59,'all sales summary'!$B$2:$B$2047,C$4)))</f>
        <v>0.12081458148265295</v>
      </c>
      <c r="D59" s="60">
        <f>(AVERAGEIFS('city centre offline'!$L$2:$L$2047,'city centre offline'!$A$2:$A$2047,$A59,'city centre offline'!$B$2:$B$2047,D$4)*AVERAGEIFS('all sales summary'!$I$2:$I$2047,'all sales summary'!$A$2:$A$2047,$A59,'all sales summary'!$B$2:$B$2047,D$4))/((AVERAGEIFS('overall city offline'!$L$2:$L$2047,'overall city offline'!$A$2:$A$2047,$A59,'overall city offline'!$B$2:$B$2047,D$4)*(1-AVERAGEIFS('all sales summary'!$I$2:$I$2047,'all sales summary'!$A$2:$A$2047,$A59,'all sales summary'!$B$2:$B$2047,D$4)))+(AVERAGEIFS('city centre offline'!$L$2:$L$2047,'city centre offline'!$A$2:$A$2047,$A59,'city centre offline'!$B$2:$B$2047,D$4)*AVERAGEIFS('all sales summary'!$I$2:$I$2047,'all sales summary'!$A$2:$A$2047,$A59,'all sales summary'!$B$2:$B$2047,D$4)))</f>
        <v>0.11920952302134541</v>
      </c>
      <c r="E59" s="60">
        <f>(AVERAGEIFS('city centre offline'!$L$2:$L$2047,'city centre offline'!$A$2:$A$2047,$A59,'city centre offline'!$B$2:$B$2047,E$4)*AVERAGEIFS('all sales summary'!$I$2:$I$2047,'all sales summary'!$A$2:$A$2047,$A59,'all sales summary'!$B$2:$B$2047,E$4))/((AVERAGEIFS('overall city offline'!$L$2:$L$2047,'overall city offline'!$A$2:$A$2047,$A59,'overall city offline'!$B$2:$B$2047,E$4)*(1-AVERAGEIFS('all sales summary'!$I$2:$I$2047,'all sales summary'!$A$2:$A$2047,$A59,'all sales summary'!$B$2:$B$2047,E$4)))+(AVERAGEIFS('city centre offline'!$L$2:$L$2047,'city centre offline'!$A$2:$A$2047,$A59,'city centre offline'!$B$2:$B$2047,E$4)*AVERAGEIFS('all sales summary'!$I$2:$I$2047,'all sales summary'!$A$2:$A$2047,$A59,'all sales summary'!$B$2:$B$2047,E$4)))</f>
        <v>0.10268839397710779</v>
      </c>
      <c r="F59" s="60">
        <f>(AVERAGEIFS('city centre offline'!$L$2:$L$2047,'city centre offline'!$A$2:$A$2047,$A59,'city centre offline'!$B$2:$B$2047,F$4)*AVERAGEIFS('all sales summary'!$I$2:$I$2047,'all sales summary'!$A$2:$A$2047,$A59,'all sales summary'!$B$2:$B$2047,F$4))/((AVERAGEIFS('overall city offline'!$L$2:$L$2047,'overall city offline'!$A$2:$A$2047,$A59,'overall city offline'!$B$2:$B$2047,F$4)*(1-AVERAGEIFS('all sales summary'!$I$2:$I$2047,'all sales summary'!$A$2:$A$2047,$A59,'all sales summary'!$B$2:$B$2047,F$4)))+(AVERAGEIFS('city centre offline'!$L$2:$L$2047,'city centre offline'!$A$2:$A$2047,$A59,'city centre offline'!$B$2:$B$2047,F$4)*AVERAGEIFS('all sales summary'!$I$2:$I$2047,'all sales summary'!$A$2:$A$2047,$A59,'all sales summary'!$B$2:$B$2047,F$4)))</f>
        <v>0.10417902664501104</v>
      </c>
      <c r="G59" s="60">
        <f>(AVERAGEIFS('city centre offline'!$L$2:$L$2047,'city centre offline'!$A$2:$A$2047,$A59,'city centre offline'!$B$2:$B$2047,G$4)*AVERAGEIFS('all sales summary'!$I$2:$I$2047,'all sales summary'!$A$2:$A$2047,$A59,'all sales summary'!$B$2:$B$2047,G$4))/((AVERAGEIFS('overall city offline'!$L$2:$L$2047,'overall city offline'!$A$2:$A$2047,$A59,'overall city offline'!$B$2:$B$2047,G$4)*(1-AVERAGEIFS('all sales summary'!$I$2:$I$2047,'all sales summary'!$A$2:$A$2047,$A59,'all sales summary'!$B$2:$B$2047,G$4)))+(AVERAGEIFS('city centre offline'!$L$2:$L$2047,'city centre offline'!$A$2:$A$2047,$A59,'city centre offline'!$B$2:$B$2047,G$4)*AVERAGEIFS('all sales summary'!$I$2:$I$2047,'all sales summary'!$A$2:$A$2047,$A59,'all sales summary'!$B$2:$B$2047,G$4)))</f>
        <v>0.10155827685867203</v>
      </c>
      <c r="H59" s="60">
        <f>(AVERAGEIFS('city centre offline'!$L$2:$L$2047,'city centre offline'!$A$2:$A$2047,$A59,'city centre offline'!$B$2:$B$2047,H$4)*AVERAGEIFS('all sales summary'!$I$2:$I$2047,'all sales summary'!$A$2:$A$2047,$A59,'all sales summary'!$B$2:$B$2047,H$4))/((AVERAGEIFS('overall city offline'!$L$2:$L$2047,'overall city offline'!$A$2:$A$2047,$A59,'overall city offline'!$B$2:$B$2047,H$4)*(1-AVERAGEIFS('all sales summary'!$I$2:$I$2047,'all sales summary'!$A$2:$A$2047,$A59,'all sales summary'!$B$2:$B$2047,H$4)))+(AVERAGEIFS('city centre offline'!$L$2:$L$2047,'city centre offline'!$A$2:$A$2047,$A59,'city centre offline'!$B$2:$B$2047,H$4)*AVERAGEIFS('all sales summary'!$I$2:$I$2047,'all sales summary'!$A$2:$A$2047,$A59,'all sales summary'!$B$2:$B$2047,H$4)))</f>
        <v>0.10162093642989289</v>
      </c>
      <c r="I59" s="60">
        <f>(AVERAGEIFS('city centre offline'!$L$2:$L$2047,'city centre offline'!$A$2:$A$2047,$A59,'city centre offline'!$B$2:$B$2047,I$4)*AVERAGEIFS('all sales summary'!$I$2:$I$2047,'all sales summary'!$A$2:$A$2047,$A59,'all sales summary'!$B$2:$B$2047,I$4))/((AVERAGEIFS('overall city offline'!$L$2:$L$2047,'overall city offline'!$A$2:$A$2047,$A59,'overall city offline'!$B$2:$B$2047,I$4)*(1-AVERAGEIFS('all sales summary'!$I$2:$I$2047,'all sales summary'!$A$2:$A$2047,$A59,'all sales summary'!$B$2:$B$2047,I$4)))+(AVERAGEIFS('city centre offline'!$L$2:$L$2047,'city centre offline'!$A$2:$A$2047,$A59,'city centre offline'!$B$2:$B$2047,I$4)*AVERAGEIFS('all sales summary'!$I$2:$I$2047,'all sales summary'!$A$2:$A$2047,$A59,'all sales summary'!$B$2:$B$2047,I$4)))</f>
        <v>0.10215993691918232</v>
      </c>
      <c r="J59" s="60">
        <f>(AVERAGEIFS('city centre offline'!$L$2:$L$2047,'city centre offline'!$A$2:$A$2047,$A59,'city centre offline'!$B$2:$B$2047,J$4)*AVERAGEIFS('all sales summary'!$I$2:$I$2047,'all sales summary'!$A$2:$A$2047,$A59,'all sales summary'!$B$2:$B$2047,J$4))/((AVERAGEIFS('overall city offline'!$L$2:$L$2047,'overall city offline'!$A$2:$A$2047,$A59,'overall city offline'!$B$2:$B$2047,J$4)*(1-AVERAGEIFS('all sales summary'!$I$2:$I$2047,'all sales summary'!$A$2:$A$2047,$A59,'all sales summary'!$B$2:$B$2047,J$4)))+(AVERAGEIFS('city centre offline'!$L$2:$L$2047,'city centre offline'!$A$2:$A$2047,$A59,'city centre offline'!$B$2:$B$2047,J$4)*AVERAGEIFS('all sales summary'!$I$2:$I$2047,'all sales summary'!$A$2:$A$2047,$A59,'all sales summary'!$B$2:$B$2047,J$4)))</f>
        <v>0.10378928058704301</v>
      </c>
      <c r="K59" s="60">
        <f>(AVERAGEIFS('city centre offline'!$L$2:$L$2047,'city centre offline'!$A$2:$A$2047,$A59,'city centre offline'!$B$2:$B$2047,K$4)*AVERAGEIFS('all sales summary'!$I$2:$I$2047,'all sales summary'!$A$2:$A$2047,$A59,'all sales summary'!$B$2:$B$2047,K$4))/((AVERAGEIFS('overall city offline'!$L$2:$L$2047,'overall city offline'!$A$2:$A$2047,$A59,'overall city offline'!$B$2:$B$2047,K$4)*(1-AVERAGEIFS('all sales summary'!$I$2:$I$2047,'all sales summary'!$A$2:$A$2047,$A59,'all sales summary'!$B$2:$B$2047,K$4)))+(AVERAGEIFS('city centre offline'!$L$2:$L$2047,'city centre offline'!$A$2:$A$2047,$A59,'city centre offline'!$B$2:$B$2047,K$4)*AVERAGEIFS('all sales summary'!$I$2:$I$2047,'all sales summary'!$A$2:$A$2047,$A59,'all sales summary'!$B$2:$B$2047,K$4)))</f>
        <v>0.10645838609243818</v>
      </c>
      <c r="L59" s="60">
        <f>(AVERAGEIFS('city centre offline'!$L$2:$L$2047,'city centre offline'!$A$2:$A$2047,$A59,'city centre offline'!$B$2:$B$2047,L$4)*AVERAGEIFS('all sales summary'!$I$2:$I$2047,'all sales summary'!$A$2:$A$2047,$A59,'all sales summary'!$B$2:$B$2047,L$4))/((AVERAGEIFS('overall city offline'!$L$2:$L$2047,'overall city offline'!$A$2:$A$2047,$A59,'overall city offline'!$B$2:$B$2047,L$4)*(1-AVERAGEIFS('all sales summary'!$I$2:$I$2047,'all sales summary'!$A$2:$A$2047,$A59,'all sales summary'!$B$2:$B$2047,L$4)))+(AVERAGEIFS('city centre offline'!$L$2:$L$2047,'city centre offline'!$A$2:$A$2047,$A59,'city centre offline'!$B$2:$B$2047,L$4)*AVERAGEIFS('all sales summary'!$I$2:$I$2047,'all sales summary'!$A$2:$A$2047,$A59,'all sales summary'!$B$2:$B$2047,L$4)))</f>
        <v>0.10909200697484535</v>
      </c>
      <c r="M59" s="60">
        <f>(AVERAGEIFS('city centre offline'!$L$2:$L$2047,'city centre offline'!$A$2:$A$2047,$A59,'city centre offline'!$B$2:$B$2047,M$4)*AVERAGEIFS('all sales summary'!$I$2:$I$2047,'all sales summary'!$A$2:$A$2047,$A59,'all sales summary'!$B$2:$B$2047,M$4))/((AVERAGEIFS('overall city offline'!$L$2:$L$2047,'overall city offline'!$A$2:$A$2047,$A59,'overall city offline'!$B$2:$B$2047,M$4)*(1-AVERAGEIFS('all sales summary'!$I$2:$I$2047,'all sales summary'!$A$2:$A$2047,$A59,'all sales summary'!$B$2:$B$2047,M$4)))+(AVERAGEIFS('city centre offline'!$L$2:$L$2047,'city centre offline'!$A$2:$A$2047,$A59,'city centre offline'!$B$2:$B$2047,M$4)*AVERAGEIFS('all sales summary'!$I$2:$I$2047,'all sales summary'!$A$2:$A$2047,$A59,'all sales summary'!$B$2:$B$2047,M$4)))</f>
        <v>0.11174895276771508</v>
      </c>
      <c r="N59" s="60">
        <f>(AVERAGEIFS('city centre offline'!$L$2:$L$2047,'city centre offline'!$A$2:$A$2047,$A59,'city centre offline'!$B$2:$B$2047,N$4)*AVERAGEIFS('all sales summary'!$I$2:$I$2047,'all sales summary'!$A$2:$A$2047,$A59,'all sales summary'!$B$2:$B$2047,N$4))/((AVERAGEIFS('overall city offline'!$L$2:$L$2047,'overall city offline'!$A$2:$A$2047,$A59,'overall city offline'!$B$2:$B$2047,N$4)*(1-AVERAGEIFS('all sales summary'!$I$2:$I$2047,'all sales summary'!$A$2:$A$2047,$A59,'all sales summary'!$B$2:$B$2047,N$4)))+(AVERAGEIFS('city centre offline'!$L$2:$L$2047,'city centre offline'!$A$2:$A$2047,$A59,'city centre offline'!$B$2:$B$2047,N$4)*AVERAGEIFS('all sales summary'!$I$2:$I$2047,'all sales summary'!$A$2:$A$2047,$A59,'all sales summary'!$B$2:$B$2047,N$4)))</f>
        <v>0.11124580127016953</v>
      </c>
      <c r="O59" s="60">
        <f>(AVERAGEIFS('city centre offline'!$L$2:$L$2047,'city centre offline'!$A$2:$A$2047,$A59,'city centre offline'!$B$2:$B$2047,O$4)*AVERAGEIFS('all sales summary'!$I$2:$I$2047,'all sales summary'!$A$2:$A$2047,$A59,'all sales summary'!$B$2:$B$2047,O$4))/((AVERAGEIFS('overall city offline'!$L$2:$L$2047,'overall city offline'!$A$2:$A$2047,$A59,'overall city offline'!$B$2:$B$2047,O$4)*(1-AVERAGEIFS('all sales summary'!$I$2:$I$2047,'all sales summary'!$A$2:$A$2047,$A59,'all sales summary'!$B$2:$B$2047,O$4)))+(AVERAGEIFS('city centre offline'!$L$2:$L$2047,'city centre offline'!$A$2:$A$2047,$A59,'city centre offline'!$B$2:$B$2047,O$4)*AVERAGEIFS('all sales summary'!$I$2:$I$2047,'all sales summary'!$A$2:$A$2047,$A59,'all sales summary'!$B$2:$B$2047,O$4)))</f>
        <v>0.10856155702652807</v>
      </c>
      <c r="P59" s="60">
        <f>(AVERAGEIFS('city centre offline'!$L$2:$L$2047,'city centre offline'!$A$2:$A$2047,$A59,'city centre offline'!$B$2:$B$2047,P$4)*AVERAGEIFS('all sales summary'!$I$2:$I$2047,'all sales summary'!$A$2:$A$2047,$A59,'all sales summary'!$B$2:$B$2047,P$4))/((AVERAGEIFS('overall city offline'!$L$2:$L$2047,'overall city offline'!$A$2:$A$2047,$A59,'overall city offline'!$B$2:$B$2047,P$4)*(1-AVERAGEIFS('all sales summary'!$I$2:$I$2047,'all sales summary'!$A$2:$A$2047,$A59,'all sales summary'!$B$2:$B$2047,P$4)))+(AVERAGEIFS('city centre offline'!$L$2:$L$2047,'city centre offline'!$A$2:$A$2047,$A59,'city centre offline'!$B$2:$B$2047,P$4)*AVERAGEIFS('all sales summary'!$I$2:$I$2047,'all sales summary'!$A$2:$A$2047,$A59,'all sales summary'!$B$2:$B$2047,P$4)))</f>
        <v>0.10165544333441467</v>
      </c>
      <c r="Q59" s="60">
        <f>(AVERAGEIFS('city centre offline'!$L$2:$L$2047,'city centre offline'!$A$2:$A$2047,$A59,'city centre offline'!$B$2:$B$2047,Q$4)*AVERAGEIFS('all sales summary'!$I$2:$I$2047,'all sales summary'!$A$2:$A$2047,$A59,'all sales summary'!$B$2:$B$2047,Q$4))/((AVERAGEIFS('overall city offline'!$L$2:$L$2047,'overall city offline'!$A$2:$A$2047,$A59,'overall city offline'!$B$2:$B$2047,Q$4)*(1-AVERAGEIFS('all sales summary'!$I$2:$I$2047,'all sales summary'!$A$2:$A$2047,$A59,'all sales summary'!$B$2:$B$2047,Q$4)))+(AVERAGEIFS('city centre offline'!$L$2:$L$2047,'city centre offline'!$A$2:$A$2047,$A59,'city centre offline'!$B$2:$B$2047,Q$4)*AVERAGEIFS('all sales summary'!$I$2:$I$2047,'all sales summary'!$A$2:$A$2047,$A59,'all sales summary'!$B$2:$B$2047,Q$4)))</f>
        <v>9.0748078918541558E-2</v>
      </c>
      <c r="R59" s="60">
        <f>(AVERAGEIFS('city centre offline'!$L$2:$L$2047,'city centre offline'!$A$2:$A$2047,$A59,'city centre offline'!$B$2:$B$2047,R$4)*AVERAGEIFS('all sales summary'!$I$2:$I$2047,'all sales summary'!$A$2:$A$2047,$A59,'all sales summary'!$B$2:$B$2047,R$4))/((AVERAGEIFS('overall city offline'!$L$2:$L$2047,'overall city offline'!$A$2:$A$2047,$A59,'overall city offline'!$B$2:$B$2047,R$4)*(1-AVERAGEIFS('all sales summary'!$I$2:$I$2047,'all sales summary'!$A$2:$A$2047,$A59,'all sales summary'!$B$2:$B$2047,R$4)))+(AVERAGEIFS('city centre offline'!$L$2:$L$2047,'city centre offline'!$A$2:$A$2047,$A59,'city centre offline'!$B$2:$B$2047,R$4)*AVERAGEIFS('all sales summary'!$I$2:$I$2047,'all sales summary'!$A$2:$A$2047,$A59,'all sales summary'!$B$2:$B$2047,R$4)))</f>
        <v>9.0188331615208145E-2</v>
      </c>
      <c r="S59" s="60">
        <f>(AVERAGEIFS('city centre offline'!$L$2:$L$2047,'city centre offline'!$A$2:$A$2047,$A59,'city centre offline'!$B$2:$B$2047,S$4)*AVERAGEIFS('all sales summary'!$I$2:$I$2047,'all sales summary'!$A$2:$A$2047,$A59,'all sales summary'!$B$2:$B$2047,S$4))/((AVERAGEIFS('overall city offline'!$L$2:$L$2047,'overall city offline'!$A$2:$A$2047,$A59,'overall city offline'!$B$2:$B$2047,S$4)*(1-AVERAGEIFS('all sales summary'!$I$2:$I$2047,'all sales summary'!$A$2:$A$2047,$A59,'all sales summary'!$B$2:$B$2047,S$4)))+(AVERAGEIFS('city centre offline'!$L$2:$L$2047,'city centre offline'!$A$2:$A$2047,$A59,'city centre offline'!$B$2:$B$2047,S$4)*AVERAGEIFS('all sales summary'!$I$2:$I$2047,'all sales summary'!$A$2:$A$2047,$A59,'all sales summary'!$B$2:$B$2047,S$4)))</f>
        <v>9.1899792228831351E-2</v>
      </c>
      <c r="T59" s="60">
        <f>(AVERAGEIFS('city centre offline'!$L$2:$L$2047,'city centre offline'!$A$2:$A$2047,$A59,'city centre offline'!$B$2:$B$2047,T$4)*AVERAGEIFS('all sales summary'!$I$2:$I$2047,'all sales summary'!$A$2:$A$2047,$A59,'all sales summary'!$B$2:$B$2047,T$4))/((AVERAGEIFS('overall city offline'!$L$2:$L$2047,'overall city offline'!$A$2:$A$2047,$A59,'overall city offline'!$B$2:$B$2047,T$4)*(1-AVERAGEIFS('all sales summary'!$I$2:$I$2047,'all sales summary'!$A$2:$A$2047,$A59,'all sales summary'!$B$2:$B$2047,T$4)))+(AVERAGEIFS('city centre offline'!$L$2:$L$2047,'city centre offline'!$A$2:$A$2047,$A59,'city centre offline'!$B$2:$B$2047,T$4)*AVERAGEIFS('all sales summary'!$I$2:$I$2047,'all sales summary'!$A$2:$A$2047,$A59,'all sales summary'!$B$2:$B$2047,T$4)))</f>
        <v>9.6266130363678135E-2</v>
      </c>
      <c r="U59" s="60">
        <f>(AVERAGEIFS('city centre offline'!$L$2:$L$2047,'city centre offline'!$A$2:$A$2047,$A59,'city centre offline'!$B$2:$B$2047,U$4)*AVERAGEIFS('all sales summary'!$I$2:$I$2047,'all sales summary'!$A$2:$A$2047,$A59,'all sales summary'!$B$2:$B$2047,U$4))/((AVERAGEIFS('overall city offline'!$L$2:$L$2047,'overall city offline'!$A$2:$A$2047,$A59,'overall city offline'!$B$2:$B$2047,U$4)*(1-AVERAGEIFS('all sales summary'!$I$2:$I$2047,'all sales summary'!$A$2:$A$2047,$A59,'all sales summary'!$B$2:$B$2047,U$4)))+(AVERAGEIFS('city centre offline'!$L$2:$L$2047,'city centre offline'!$A$2:$A$2047,$A59,'city centre offline'!$B$2:$B$2047,U$4)*AVERAGEIFS('all sales summary'!$I$2:$I$2047,'all sales summary'!$A$2:$A$2047,$A59,'all sales summary'!$B$2:$B$2047,U$4)))</f>
        <v>9.9340398142728006E-2</v>
      </c>
      <c r="V59" s="60">
        <f>(AVERAGEIFS('city centre offline'!$L$2:$L$2047,'city centre offline'!$A$2:$A$2047,$A59,'city centre offline'!$B$2:$B$2047,V$4)*AVERAGEIFS('all sales summary'!$I$2:$I$2047,'all sales summary'!$A$2:$A$2047,$A59,'all sales summary'!$B$2:$B$2047,V$4))/((AVERAGEIFS('overall city offline'!$L$2:$L$2047,'overall city offline'!$A$2:$A$2047,$A59,'overall city offline'!$B$2:$B$2047,V$4)*(1-AVERAGEIFS('all sales summary'!$I$2:$I$2047,'all sales summary'!$A$2:$A$2047,$A59,'all sales summary'!$B$2:$B$2047,V$4)))+(AVERAGEIFS('city centre offline'!$L$2:$L$2047,'city centre offline'!$A$2:$A$2047,$A59,'city centre offline'!$B$2:$B$2047,V$4)*AVERAGEIFS('all sales summary'!$I$2:$I$2047,'all sales summary'!$A$2:$A$2047,$A59,'all sales summary'!$B$2:$B$2047,V$4)))</f>
        <v>0.10421937104128547</v>
      </c>
      <c r="W59" s="60">
        <f>(AVERAGEIFS('city centre offline'!$L$2:$L$2047,'city centre offline'!$A$2:$A$2047,$A59,'city centre offline'!$B$2:$B$2047,W$4)*AVERAGEIFS('all sales summary'!$I$2:$I$2047,'all sales summary'!$A$2:$A$2047,$A59,'all sales summary'!$B$2:$B$2047,W$4))/((AVERAGEIFS('overall city offline'!$L$2:$L$2047,'overall city offline'!$A$2:$A$2047,$A59,'overall city offline'!$B$2:$B$2047,W$4)*(1-AVERAGEIFS('all sales summary'!$I$2:$I$2047,'all sales summary'!$A$2:$A$2047,$A59,'all sales summary'!$B$2:$B$2047,W$4)))+(AVERAGEIFS('city centre offline'!$L$2:$L$2047,'city centre offline'!$A$2:$A$2047,$A59,'city centre offline'!$B$2:$B$2047,W$4)*AVERAGEIFS('all sales summary'!$I$2:$I$2047,'all sales summary'!$A$2:$A$2047,$A59,'all sales summary'!$B$2:$B$2047,W$4)))</f>
        <v>0.10286994015693887</v>
      </c>
      <c r="X59" s="60">
        <f>(AVERAGEIFS('city centre offline'!$L$2:$L$2047,'city centre offline'!$A$2:$A$2047,$A59,'city centre offline'!$B$2:$B$2047,X$4)*AVERAGEIFS('all sales summary'!$I$2:$I$2047,'all sales summary'!$A$2:$A$2047,$A59,'all sales summary'!$B$2:$B$2047,X$4))/((AVERAGEIFS('overall city offline'!$L$2:$L$2047,'overall city offline'!$A$2:$A$2047,$A59,'overall city offline'!$B$2:$B$2047,X$4)*(1-AVERAGEIFS('all sales summary'!$I$2:$I$2047,'all sales summary'!$A$2:$A$2047,$A59,'all sales summary'!$B$2:$B$2047,X$4)))+(AVERAGEIFS('city centre offline'!$L$2:$L$2047,'city centre offline'!$A$2:$A$2047,$A59,'city centre offline'!$B$2:$B$2047,X$4)*AVERAGEIFS('all sales summary'!$I$2:$I$2047,'all sales summary'!$A$2:$A$2047,$A59,'all sales summary'!$B$2:$B$2047,X$4)))</f>
        <v>0.10507117269929439</v>
      </c>
      <c r="Y59" s="60">
        <f>(AVERAGEIFS('city centre offline'!$L$2:$L$2047,'city centre offline'!$A$2:$A$2047,$A59,'city centre offline'!$B$2:$B$2047,Y$4)*AVERAGEIFS('all sales summary'!$I$2:$I$2047,'all sales summary'!$A$2:$A$2047,$A59,'all sales summary'!$B$2:$B$2047,Y$4))/((AVERAGEIFS('overall city offline'!$L$2:$L$2047,'overall city offline'!$A$2:$A$2047,$A59,'overall city offline'!$B$2:$B$2047,Y$4)*(1-AVERAGEIFS('all sales summary'!$I$2:$I$2047,'all sales summary'!$A$2:$A$2047,$A59,'all sales summary'!$B$2:$B$2047,Y$4)))+(AVERAGEIFS('city centre offline'!$L$2:$L$2047,'city centre offline'!$A$2:$A$2047,$A59,'city centre offline'!$B$2:$B$2047,Y$4)*AVERAGEIFS('all sales summary'!$I$2:$I$2047,'all sales summary'!$A$2:$A$2047,$A59,'all sales summary'!$B$2:$B$2047,Y$4)))</f>
        <v>0.10112827567325593</v>
      </c>
      <c r="Z59" s="60">
        <f>(AVERAGEIFS('city centre offline'!$L$2:$L$2047,'city centre offline'!$A$2:$A$2047,$A59,'city centre offline'!$B$2:$B$2047,Z$4)*AVERAGEIFS('all sales summary'!$I$2:$I$2047,'all sales summary'!$A$2:$A$2047,$A59,'all sales summary'!$B$2:$B$2047,Z$4))/((AVERAGEIFS('overall city offline'!$L$2:$L$2047,'overall city offline'!$A$2:$A$2047,$A59,'overall city offline'!$B$2:$B$2047,Z$4)*(1-AVERAGEIFS('all sales summary'!$I$2:$I$2047,'all sales summary'!$A$2:$A$2047,$A59,'all sales summary'!$B$2:$B$2047,Z$4)))+(AVERAGEIFS('city centre offline'!$L$2:$L$2047,'city centre offline'!$A$2:$A$2047,$A59,'city centre offline'!$B$2:$B$2047,Z$4)*AVERAGEIFS('all sales summary'!$I$2:$I$2047,'all sales summary'!$A$2:$A$2047,$A59,'all sales summary'!$B$2:$B$2047,Z$4)))</f>
        <v>9.7588391463604984E-2</v>
      </c>
      <c r="AA59" s="60">
        <f>(AVERAGEIFS('city centre offline'!$L$2:$L$2047,'city centre offline'!$A$2:$A$2047,$A59,'city centre offline'!$B$2:$B$2047,AA$4)*AVERAGEIFS('all sales summary'!$I$2:$I$2047,'all sales summary'!$A$2:$A$2047,$A59,'all sales summary'!$B$2:$B$2047,AA$4))/((AVERAGEIFS('overall city offline'!$L$2:$L$2047,'overall city offline'!$A$2:$A$2047,$A59,'overall city offline'!$B$2:$B$2047,AA$4)*(1-AVERAGEIFS('all sales summary'!$I$2:$I$2047,'all sales summary'!$A$2:$A$2047,$A59,'all sales summary'!$B$2:$B$2047,AA$4)))+(AVERAGEIFS('city centre offline'!$L$2:$L$2047,'city centre offline'!$A$2:$A$2047,$A59,'city centre offline'!$B$2:$B$2047,AA$4)*AVERAGEIFS('all sales summary'!$I$2:$I$2047,'all sales summary'!$A$2:$A$2047,$A59,'all sales summary'!$B$2:$B$2047,AA$4)))</f>
        <v>9.8905686932244247E-2</v>
      </c>
      <c r="AB59" s="60">
        <f>(AVERAGEIFS('city centre offline'!$L$2:$L$2047,'city centre offline'!$A$2:$A$2047,$A59,'city centre offline'!$B$2:$B$2047,AB$4)*AVERAGEIFS('all sales summary'!$I$2:$I$2047,'all sales summary'!$A$2:$A$2047,$A59,'all sales summary'!$B$2:$B$2047,AB$4))/((AVERAGEIFS('overall city offline'!$L$2:$L$2047,'overall city offline'!$A$2:$A$2047,$A59,'overall city offline'!$B$2:$B$2047,AB$4)*(1-AVERAGEIFS('all sales summary'!$I$2:$I$2047,'all sales summary'!$A$2:$A$2047,$A59,'all sales summary'!$B$2:$B$2047,AB$4)))+(AVERAGEIFS('city centre offline'!$L$2:$L$2047,'city centre offline'!$A$2:$A$2047,$A59,'city centre offline'!$B$2:$B$2047,AB$4)*AVERAGEIFS('all sales summary'!$I$2:$I$2047,'all sales summary'!$A$2:$A$2047,$A59,'all sales summary'!$B$2:$B$2047,AB$4)))</f>
        <v>0.10253994600126549</v>
      </c>
      <c r="AC59" s="60">
        <f>(AVERAGEIFS('city centre offline'!$L$2:$L$2047,'city centre offline'!$A$2:$A$2047,$A59,'city centre offline'!$B$2:$B$2047,AC$4)*AVERAGEIFS('all sales summary'!$I$2:$I$2047,'all sales summary'!$A$2:$A$2047,$A59,'all sales summary'!$B$2:$B$2047,AC$4))/((AVERAGEIFS('overall city offline'!$L$2:$L$2047,'overall city offline'!$A$2:$A$2047,$A59,'overall city offline'!$B$2:$B$2047,AC$4)*(1-AVERAGEIFS('all sales summary'!$I$2:$I$2047,'all sales summary'!$A$2:$A$2047,$A59,'all sales summary'!$B$2:$B$2047,AC$4)))+(AVERAGEIFS('city centre offline'!$L$2:$L$2047,'city centre offline'!$A$2:$A$2047,$A59,'city centre offline'!$B$2:$B$2047,AC$4)*AVERAGEIFS('all sales summary'!$I$2:$I$2047,'all sales summary'!$A$2:$A$2047,$A59,'all sales summary'!$B$2:$B$2047,AC$4)))</f>
        <v>0.10294673691154803</v>
      </c>
      <c r="AD59" s="60">
        <f>(AVERAGEIFS('city centre offline'!$L$2:$L$2047,'city centre offline'!$A$2:$A$2047,$A59,'city centre offline'!$B$2:$B$2047,AD$4)*AVERAGEIFS('all sales summary'!$I$2:$I$2047,'all sales summary'!$A$2:$A$2047,$A59,'all sales summary'!$B$2:$B$2047,AD$4))/((AVERAGEIFS('overall city offline'!$L$2:$L$2047,'overall city offline'!$A$2:$A$2047,$A59,'overall city offline'!$B$2:$B$2047,AD$4)*(1-AVERAGEIFS('all sales summary'!$I$2:$I$2047,'all sales summary'!$A$2:$A$2047,$A59,'all sales summary'!$B$2:$B$2047,AD$4)))+(AVERAGEIFS('city centre offline'!$L$2:$L$2047,'city centre offline'!$A$2:$A$2047,$A59,'city centre offline'!$B$2:$B$2047,AD$4)*AVERAGEIFS('all sales summary'!$I$2:$I$2047,'all sales summary'!$A$2:$A$2047,$A59,'all sales summary'!$B$2:$B$2047,AD$4)))</f>
        <v>0.10564668911993828</v>
      </c>
      <c r="AE59" s="60">
        <f>(AVERAGEIFS('city centre offline'!$L$2:$L$2047,'city centre offline'!$A$2:$A$2047,$A59,'city centre offline'!$B$2:$B$2047,AE$4)*AVERAGEIFS('all sales summary'!$I$2:$I$2047,'all sales summary'!$A$2:$A$2047,$A59,'all sales summary'!$B$2:$B$2047,AE$4))/((AVERAGEIFS('overall city offline'!$L$2:$L$2047,'overall city offline'!$A$2:$A$2047,$A59,'overall city offline'!$B$2:$B$2047,AE$4)*(1-AVERAGEIFS('all sales summary'!$I$2:$I$2047,'all sales summary'!$A$2:$A$2047,$A59,'all sales summary'!$B$2:$B$2047,AE$4)))+(AVERAGEIFS('city centre offline'!$L$2:$L$2047,'city centre offline'!$A$2:$A$2047,$A59,'city centre offline'!$B$2:$B$2047,AE$4)*AVERAGEIFS('all sales summary'!$I$2:$I$2047,'all sales summary'!$A$2:$A$2047,$A59,'all sales summary'!$B$2:$B$2047,AE$4)))</f>
        <v>0.10218363891579227</v>
      </c>
      <c r="AF59" s="60">
        <f>(AVERAGEIFS('city centre offline'!$L$2:$L$2047,'city centre offline'!$A$2:$A$2047,$A59,'city centre offline'!$B$2:$B$2047,AF$4)*AVERAGEIFS('all sales summary'!$I$2:$I$2047,'all sales summary'!$A$2:$A$2047,$A59,'all sales summary'!$B$2:$B$2047,AF$4))/((AVERAGEIFS('overall city offline'!$L$2:$L$2047,'overall city offline'!$A$2:$A$2047,$A59,'overall city offline'!$B$2:$B$2047,AF$4)*(1-AVERAGEIFS('all sales summary'!$I$2:$I$2047,'all sales summary'!$A$2:$A$2047,$A59,'all sales summary'!$B$2:$B$2047,AF$4)))+(AVERAGEIFS('city centre offline'!$L$2:$L$2047,'city centre offline'!$A$2:$A$2047,$A59,'city centre offline'!$B$2:$B$2047,AF$4)*AVERAGEIFS('all sales summary'!$I$2:$I$2047,'all sales summary'!$A$2:$A$2047,$A59,'all sales summary'!$B$2:$B$2047,AF$4)))</f>
        <v>0.10298917253231341</v>
      </c>
      <c r="AG59" s="60">
        <f>(AVERAGEIFS('city centre offline'!$L$2:$L$2047,'city centre offline'!$A$2:$A$2047,$A59,'city centre offline'!$B$2:$B$2047,AG$4)*AVERAGEIFS('all sales summary'!$I$2:$I$2047,'all sales summary'!$A$2:$A$2047,$A59,'all sales summary'!$B$2:$B$2047,AG$4))/((AVERAGEIFS('overall city offline'!$L$2:$L$2047,'overall city offline'!$A$2:$A$2047,$A59,'overall city offline'!$B$2:$B$2047,AG$4)*(1-AVERAGEIFS('all sales summary'!$I$2:$I$2047,'all sales summary'!$A$2:$A$2047,$A59,'all sales summary'!$B$2:$B$2047,AG$4)))+(AVERAGEIFS('city centre offline'!$L$2:$L$2047,'city centre offline'!$A$2:$A$2047,$A59,'city centre offline'!$B$2:$B$2047,AG$4)*AVERAGEIFS('all sales summary'!$I$2:$I$2047,'all sales summary'!$A$2:$A$2047,$A59,'all sales summary'!$B$2:$B$2047,AG$4)))</f>
        <v>0.10190376006443708</v>
      </c>
      <c r="AH59" s="60">
        <f>(AVERAGEIFS('city centre offline'!$L$2:$L$2047,'city centre offline'!$A$2:$A$2047,$A59,'city centre offline'!$B$2:$B$2047,AH$4)*AVERAGEIFS('all sales summary'!$I$2:$I$2047,'all sales summary'!$A$2:$A$2047,$A59,'all sales summary'!$B$2:$B$2047,AH$4))/((AVERAGEIFS('overall city offline'!$L$2:$L$2047,'overall city offline'!$A$2:$A$2047,$A59,'overall city offline'!$B$2:$B$2047,AH$4)*(1-AVERAGEIFS('all sales summary'!$I$2:$I$2047,'all sales summary'!$A$2:$A$2047,$A59,'all sales summary'!$B$2:$B$2047,AH$4)))+(AVERAGEIFS('city centre offline'!$L$2:$L$2047,'city centre offline'!$A$2:$A$2047,$A59,'city centre offline'!$B$2:$B$2047,AH$4)*AVERAGEIFS('all sales summary'!$I$2:$I$2047,'all sales summary'!$A$2:$A$2047,$A59,'all sales summary'!$B$2:$B$2047,AH$4)))</f>
        <v>0.10286704878654952</v>
      </c>
    </row>
    <row r="60" spans="1:34" x14ac:dyDescent="0.3">
      <c r="A60" t="s">
        <v>62</v>
      </c>
      <c r="B60" s="60">
        <f>(AVERAGEIFS('city centre offline'!$L$2:$L$2047,'city centre offline'!$A$2:$A$2047,$A60,'city centre offline'!$B$2:$B$2047,B$4)*AVERAGEIFS('all sales summary'!$I$2:$I$2047,'all sales summary'!$A$2:$A$2047,$A60,'all sales summary'!$B$2:$B$2047,B$4))/((AVERAGEIFS('overall city offline'!$L$2:$L$2047,'overall city offline'!$A$2:$A$2047,$A60,'overall city offline'!$B$2:$B$2047,B$4)*(1-AVERAGEIFS('all sales summary'!$I$2:$I$2047,'all sales summary'!$A$2:$A$2047,$A60,'all sales summary'!$B$2:$B$2047,B$4)))+(AVERAGEIFS('city centre offline'!$L$2:$L$2047,'city centre offline'!$A$2:$A$2047,$A60,'city centre offline'!$B$2:$B$2047,B$4)*AVERAGEIFS('all sales summary'!$I$2:$I$2047,'all sales summary'!$A$2:$A$2047,$A60,'all sales summary'!$B$2:$B$2047,B$4)))</f>
        <v>5.1252805665314614E-2</v>
      </c>
      <c r="C60" s="60">
        <f>(AVERAGEIFS('city centre offline'!$L$2:$L$2047,'city centre offline'!$A$2:$A$2047,$A60,'city centre offline'!$B$2:$B$2047,C$4)*AVERAGEIFS('all sales summary'!$I$2:$I$2047,'all sales summary'!$A$2:$A$2047,$A60,'all sales summary'!$B$2:$B$2047,C$4))/((AVERAGEIFS('overall city offline'!$L$2:$L$2047,'overall city offline'!$A$2:$A$2047,$A60,'overall city offline'!$B$2:$B$2047,C$4)*(1-AVERAGEIFS('all sales summary'!$I$2:$I$2047,'all sales summary'!$A$2:$A$2047,$A60,'all sales summary'!$B$2:$B$2047,C$4)))+(AVERAGEIFS('city centre offline'!$L$2:$L$2047,'city centre offline'!$A$2:$A$2047,$A60,'city centre offline'!$B$2:$B$2047,C$4)*AVERAGEIFS('all sales summary'!$I$2:$I$2047,'all sales summary'!$A$2:$A$2047,$A60,'all sales summary'!$B$2:$B$2047,C$4)))</f>
        <v>5.2298221352071905E-2</v>
      </c>
      <c r="D60" s="60">
        <f>(AVERAGEIFS('city centre offline'!$L$2:$L$2047,'city centre offline'!$A$2:$A$2047,$A60,'city centre offline'!$B$2:$B$2047,D$4)*AVERAGEIFS('all sales summary'!$I$2:$I$2047,'all sales summary'!$A$2:$A$2047,$A60,'all sales summary'!$B$2:$B$2047,D$4))/((AVERAGEIFS('overall city offline'!$L$2:$L$2047,'overall city offline'!$A$2:$A$2047,$A60,'overall city offline'!$B$2:$B$2047,D$4)*(1-AVERAGEIFS('all sales summary'!$I$2:$I$2047,'all sales summary'!$A$2:$A$2047,$A60,'all sales summary'!$B$2:$B$2047,D$4)))+(AVERAGEIFS('city centre offline'!$L$2:$L$2047,'city centre offline'!$A$2:$A$2047,$A60,'city centre offline'!$B$2:$B$2047,D$4)*AVERAGEIFS('all sales summary'!$I$2:$I$2047,'all sales summary'!$A$2:$A$2047,$A60,'all sales summary'!$B$2:$B$2047,D$4)))</f>
        <v>5.102052100539136E-2</v>
      </c>
      <c r="E60" s="60">
        <f>(AVERAGEIFS('city centre offline'!$L$2:$L$2047,'city centre offline'!$A$2:$A$2047,$A60,'city centre offline'!$B$2:$B$2047,E$4)*AVERAGEIFS('all sales summary'!$I$2:$I$2047,'all sales summary'!$A$2:$A$2047,$A60,'all sales summary'!$B$2:$B$2047,E$4))/((AVERAGEIFS('overall city offline'!$L$2:$L$2047,'overall city offline'!$A$2:$A$2047,$A60,'overall city offline'!$B$2:$B$2047,E$4)*(1-AVERAGEIFS('all sales summary'!$I$2:$I$2047,'all sales summary'!$A$2:$A$2047,$A60,'all sales summary'!$B$2:$B$2047,E$4)))+(AVERAGEIFS('city centre offline'!$L$2:$L$2047,'city centre offline'!$A$2:$A$2047,$A60,'city centre offline'!$B$2:$B$2047,E$4)*AVERAGEIFS('all sales summary'!$I$2:$I$2047,'all sales summary'!$A$2:$A$2047,$A60,'all sales summary'!$B$2:$B$2047,E$4)))</f>
        <v>5.0293660329948912E-2</v>
      </c>
      <c r="F60" s="60">
        <f>(AVERAGEIFS('city centre offline'!$L$2:$L$2047,'city centre offline'!$A$2:$A$2047,$A60,'city centre offline'!$B$2:$B$2047,F$4)*AVERAGEIFS('all sales summary'!$I$2:$I$2047,'all sales summary'!$A$2:$A$2047,$A60,'all sales summary'!$B$2:$B$2047,F$4))/((AVERAGEIFS('overall city offline'!$L$2:$L$2047,'overall city offline'!$A$2:$A$2047,$A60,'overall city offline'!$B$2:$B$2047,F$4)*(1-AVERAGEIFS('all sales summary'!$I$2:$I$2047,'all sales summary'!$A$2:$A$2047,$A60,'all sales summary'!$B$2:$B$2047,F$4)))+(AVERAGEIFS('city centre offline'!$L$2:$L$2047,'city centre offline'!$A$2:$A$2047,$A60,'city centre offline'!$B$2:$B$2047,F$4)*AVERAGEIFS('all sales summary'!$I$2:$I$2047,'all sales summary'!$A$2:$A$2047,$A60,'all sales summary'!$B$2:$B$2047,F$4)))</f>
        <v>5.0718896517215499E-2</v>
      </c>
      <c r="G60" s="60">
        <f>(AVERAGEIFS('city centre offline'!$L$2:$L$2047,'city centre offline'!$A$2:$A$2047,$A60,'city centre offline'!$B$2:$B$2047,G$4)*AVERAGEIFS('all sales summary'!$I$2:$I$2047,'all sales summary'!$A$2:$A$2047,$A60,'all sales summary'!$B$2:$B$2047,G$4))/((AVERAGEIFS('overall city offline'!$L$2:$L$2047,'overall city offline'!$A$2:$A$2047,$A60,'overall city offline'!$B$2:$B$2047,G$4)*(1-AVERAGEIFS('all sales summary'!$I$2:$I$2047,'all sales summary'!$A$2:$A$2047,$A60,'all sales summary'!$B$2:$B$2047,G$4)))+(AVERAGEIFS('city centre offline'!$L$2:$L$2047,'city centre offline'!$A$2:$A$2047,$A60,'city centre offline'!$B$2:$B$2047,G$4)*AVERAGEIFS('all sales summary'!$I$2:$I$2047,'all sales summary'!$A$2:$A$2047,$A60,'all sales summary'!$B$2:$B$2047,G$4)))</f>
        <v>4.9544016149459386E-2</v>
      </c>
      <c r="H60" s="60">
        <f>(AVERAGEIFS('city centre offline'!$L$2:$L$2047,'city centre offline'!$A$2:$A$2047,$A60,'city centre offline'!$B$2:$B$2047,H$4)*AVERAGEIFS('all sales summary'!$I$2:$I$2047,'all sales summary'!$A$2:$A$2047,$A60,'all sales summary'!$B$2:$B$2047,H$4))/((AVERAGEIFS('overall city offline'!$L$2:$L$2047,'overall city offline'!$A$2:$A$2047,$A60,'overall city offline'!$B$2:$B$2047,H$4)*(1-AVERAGEIFS('all sales summary'!$I$2:$I$2047,'all sales summary'!$A$2:$A$2047,$A60,'all sales summary'!$B$2:$B$2047,H$4)))+(AVERAGEIFS('city centre offline'!$L$2:$L$2047,'city centre offline'!$A$2:$A$2047,$A60,'city centre offline'!$B$2:$B$2047,H$4)*AVERAGEIFS('all sales summary'!$I$2:$I$2047,'all sales summary'!$A$2:$A$2047,$A60,'all sales summary'!$B$2:$B$2047,H$4)))</f>
        <v>5.0029842528476302E-2</v>
      </c>
      <c r="I60" s="60">
        <f>(AVERAGEIFS('city centre offline'!$L$2:$L$2047,'city centre offline'!$A$2:$A$2047,$A60,'city centre offline'!$B$2:$B$2047,I$4)*AVERAGEIFS('all sales summary'!$I$2:$I$2047,'all sales summary'!$A$2:$A$2047,$A60,'all sales summary'!$B$2:$B$2047,I$4))/((AVERAGEIFS('overall city offline'!$L$2:$L$2047,'overall city offline'!$A$2:$A$2047,$A60,'overall city offline'!$B$2:$B$2047,I$4)*(1-AVERAGEIFS('all sales summary'!$I$2:$I$2047,'all sales summary'!$A$2:$A$2047,$A60,'all sales summary'!$B$2:$B$2047,I$4)))+(AVERAGEIFS('city centre offline'!$L$2:$L$2047,'city centre offline'!$A$2:$A$2047,$A60,'city centre offline'!$B$2:$B$2047,I$4)*AVERAGEIFS('all sales summary'!$I$2:$I$2047,'all sales summary'!$A$2:$A$2047,$A60,'all sales summary'!$B$2:$B$2047,I$4)))</f>
        <v>4.9117870623489053E-2</v>
      </c>
      <c r="J60" s="60">
        <f>(AVERAGEIFS('city centre offline'!$L$2:$L$2047,'city centre offline'!$A$2:$A$2047,$A60,'city centre offline'!$B$2:$B$2047,J$4)*AVERAGEIFS('all sales summary'!$I$2:$I$2047,'all sales summary'!$A$2:$A$2047,$A60,'all sales summary'!$B$2:$B$2047,J$4))/((AVERAGEIFS('overall city offline'!$L$2:$L$2047,'overall city offline'!$A$2:$A$2047,$A60,'overall city offline'!$B$2:$B$2047,J$4)*(1-AVERAGEIFS('all sales summary'!$I$2:$I$2047,'all sales summary'!$A$2:$A$2047,$A60,'all sales summary'!$B$2:$B$2047,J$4)))+(AVERAGEIFS('city centre offline'!$L$2:$L$2047,'city centre offline'!$A$2:$A$2047,$A60,'city centre offline'!$B$2:$B$2047,J$4)*AVERAGEIFS('all sales summary'!$I$2:$I$2047,'all sales summary'!$A$2:$A$2047,$A60,'all sales summary'!$B$2:$B$2047,J$4)))</f>
        <v>5.1226347908812621E-2</v>
      </c>
      <c r="K60" s="60">
        <f>(AVERAGEIFS('city centre offline'!$L$2:$L$2047,'city centre offline'!$A$2:$A$2047,$A60,'city centre offline'!$B$2:$B$2047,K$4)*AVERAGEIFS('all sales summary'!$I$2:$I$2047,'all sales summary'!$A$2:$A$2047,$A60,'all sales summary'!$B$2:$B$2047,K$4))/((AVERAGEIFS('overall city offline'!$L$2:$L$2047,'overall city offline'!$A$2:$A$2047,$A60,'overall city offline'!$B$2:$B$2047,K$4)*(1-AVERAGEIFS('all sales summary'!$I$2:$I$2047,'all sales summary'!$A$2:$A$2047,$A60,'all sales summary'!$B$2:$B$2047,K$4)))+(AVERAGEIFS('city centre offline'!$L$2:$L$2047,'city centre offline'!$A$2:$A$2047,$A60,'city centre offline'!$B$2:$B$2047,K$4)*AVERAGEIFS('all sales summary'!$I$2:$I$2047,'all sales summary'!$A$2:$A$2047,$A60,'all sales summary'!$B$2:$B$2047,K$4)))</f>
        <v>5.1815738385378333E-2</v>
      </c>
      <c r="L60" s="60">
        <f>(AVERAGEIFS('city centre offline'!$L$2:$L$2047,'city centre offline'!$A$2:$A$2047,$A60,'city centre offline'!$B$2:$B$2047,L$4)*AVERAGEIFS('all sales summary'!$I$2:$I$2047,'all sales summary'!$A$2:$A$2047,$A60,'all sales summary'!$B$2:$B$2047,L$4))/((AVERAGEIFS('overall city offline'!$L$2:$L$2047,'overall city offline'!$A$2:$A$2047,$A60,'overall city offline'!$B$2:$B$2047,L$4)*(1-AVERAGEIFS('all sales summary'!$I$2:$I$2047,'all sales summary'!$A$2:$A$2047,$A60,'all sales summary'!$B$2:$B$2047,L$4)))+(AVERAGEIFS('city centre offline'!$L$2:$L$2047,'city centre offline'!$A$2:$A$2047,$A60,'city centre offline'!$B$2:$B$2047,L$4)*AVERAGEIFS('all sales summary'!$I$2:$I$2047,'all sales summary'!$A$2:$A$2047,$A60,'all sales summary'!$B$2:$B$2047,L$4)))</f>
        <v>3.8794428676701208E-2</v>
      </c>
      <c r="M60" s="60">
        <f>(AVERAGEIFS('city centre offline'!$L$2:$L$2047,'city centre offline'!$A$2:$A$2047,$A60,'city centre offline'!$B$2:$B$2047,M$4)*AVERAGEIFS('all sales summary'!$I$2:$I$2047,'all sales summary'!$A$2:$A$2047,$A60,'all sales summary'!$B$2:$B$2047,M$4))/((AVERAGEIFS('overall city offline'!$L$2:$L$2047,'overall city offline'!$A$2:$A$2047,$A60,'overall city offline'!$B$2:$B$2047,M$4)*(1-AVERAGEIFS('all sales summary'!$I$2:$I$2047,'all sales summary'!$A$2:$A$2047,$A60,'all sales summary'!$B$2:$B$2047,M$4)))+(AVERAGEIFS('city centre offline'!$L$2:$L$2047,'city centre offline'!$A$2:$A$2047,$A60,'city centre offline'!$B$2:$B$2047,M$4)*AVERAGEIFS('all sales summary'!$I$2:$I$2047,'all sales summary'!$A$2:$A$2047,$A60,'all sales summary'!$B$2:$B$2047,M$4)))</f>
        <v>3.6505725884878708E-2</v>
      </c>
      <c r="N60" s="60">
        <f>(AVERAGEIFS('city centre offline'!$L$2:$L$2047,'city centre offline'!$A$2:$A$2047,$A60,'city centre offline'!$B$2:$B$2047,N$4)*AVERAGEIFS('all sales summary'!$I$2:$I$2047,'all sales summary'!$A$2:$A$2047,$A60,'all sales summary'!$B$2:$B$2047,N$4))/((AVERAGEIFS('overall city offline'!$L$2:$L$2047,'overall city offline'!$A$2:$A$2047,$A60,'overall city offline'!$B$2:$B$2047,N$4)*(1-AVERAGEIFS('all sales summary'!$I$2:$I$2047,'all sales summary'!$A$2:$A$2047,$A60,'all sales summary'!$B$2:$B$2047,N$4)))+(AVERAGEIFS('city centre offline'!$L$2:$L$2047,'city centre offline'!$A$2:$A$2047,$A60,'city centre offline'!$B$2:$B$2047,N$4)*AVERAGEIFS('all sales summary'!$I$2:$I$2047,'all sales summary'!$A$2:$A$2047,$A60,'all sales summary'!$B$2:$B$2047,N$4)))</f>
        <v>3.907162357296632E-2</v>
      </c>
      <c r="O60" s="60">
        <f>(AVERAGEIFS('city centre offline'!$L$2:$L$2047,'city centre offline'!$A$2:$A$2047,$A60,'city centre offline'!$B$2:$B$2047,O$4)*AVERAGEIFS('all sales summary'!$I$2:$I$2047,'all sales summary'!$A$2:$A$2047,$A60,'all sales summary'!$B$2:$B$2047,O$4))/((AVERAGEIFS('overall city offline'!$L$2:$L$2047,'overall city offline'!$A$2:$A$2047,$A60,'overall city offline'!$B$2:$B$2047,O$4)*(1-AVERAGEIFS('all sales summary'!$I$2:$I$2047,'all sales summary'!$A$2:$A$2047,$A60,'all sales summary'!$B$2:$B$2047,O$4)))+(AVERAGEIFS('city centre offline'!$L$2:$L$2047,'city centre offline'!$A$2:$A$2047,$A60,'city centre offline'!$B$2:$B$2047,O$4)*AVERAGEIFS('all sales summary'!$I$2:$I$2047,'all sales summary'!$A$2:$A$2047,$A60,'all sales summary'!$B$2:$B$2047,O$4)))</f>
        <v>3.886394730806475E-2</v>
      </c>
      <c r="P60" s="60">
        <f>(AVERAGEIFS('city centre offline'!$L$2:$L$2047,'city centre offline'!$A$2:$A$2047,$A60,'city centre offline'!$B$2:$B$2047,P$4)*AVERAGEIFS('all sales summary'!$I$2:$I$2047,'all sales summary'!$A$2:$A$2047,$A60,'all sales summary'!$B$2:$B$2047,P$4))/((AVERAGEIFS('overall city offline'!$L$2:$L$2047,'overall city offline'!$A$2:$A$2047,$A60,'overall city offline'!$B$2:$B$2047,P$4)*(1-AVERAGEIFS('all sales summary'!$I$2:$I$2047,'all sales summary'!$A$2:$A$2047,$A60,'all sales summary'!$B$2:$B$2047,P$4)))+(AVERAGEIFS('city centre offline'!$L$2:$L$2047,'city centre offline'!$A$2:$A$2047,$A60,'city centre offline'!$B$2:$B$2047,P$4)*AVERAGEIFS('all sales summary'!$I$2:$I$2047,'all sales summary'!$A$2:$A$2047,$A60,'all sales summary'!$B$2:$B$2047,P$4)))</f>
        <v>3.9002162666334272E-2</v>
      </c>
      <c r="Q60" s="60">
        <f>(AVERAGEIFS('city centre offline'!$L$2:$L$2047,'city centre offline'!$A$2:$A$2047,$A60,'city centre offline'!$B$2:$B$2047,Q$4)*AVERAGEIFS('all sales summary'!$I$2:$I$2047,'all sales summary'!$A$2:$A$2047,$A60,'all sales summary'!$B$2:$B$2047,Q$4))/((AVERAGEIFS('overall city offline'!$L$2:$L$2047,'overall city offline'!$A$2:$A$2047,$A60,'overall city offline'!$B$2:$B$2047,Q$4)*(1-AVERAGEIFS('all sales summary'!$I$2:$I$2047,'all sales summary'!$A$2:$A$2047,$A60,'all sales summary'!$B$2:$B$2047,Q$4)))+(AVERAGEIFS('city centre offline'!$L$2:$L$2047,'city centre offline'!$A$2:$A$2047,$A60,'city centre offline'!$B$2:$B$2047,Q$4)*AVERAGEIFS('all sales summary'!$I$2:$I$2047,'all sales summary'!$A$2:$A$2047,$A60,'all sales summary'!$B$2:$B$2047,Q$4)))</f>
        <v>3.4506967536198641E-2</v>
      </c>
      <c r="R60" s="60">
        <f>(AVERAGEIFS('city centre offline'!$L$2:$L$2047,'city centre offline'!$A$2:$A$2047,$A60,'city centre offline'!$B$2:$B$2047,R$4)*AVERAGEIFS('all sales summary'!$I$2:$I$2047,'all sales summary'!$A$2:$A$2047,$A60,'all sales summary'!$B$2:$B$2047,R$4))/((AVERAGEIFS('overall city offline'!$L$2:$L$2047,'overall city offline'!$A$2:$A$2047,$A60,'overall city offline'!$B$2:$B$2047,R$4)*(1-AVERAGEIFS('all sales summary'!$I$2:$I$2047,'all sales summary'!$A$2:$A$2047,$A60,'all sales summary'!$B$2:$B$2047,R$4)))+(AVERAGEIFS('city centre offline'!$L$2:$L$2047,'city centre offline'!$A$2:$A$2047,$A60,'city centre offline'!$B$2:$B$2047,R$4)*AVERAGEIFS('all sales summary'!$I$2:$I$2047,'all sales summary'!$A$2:$A$2047,$A60,'all sales summary'!$B$2:$B$2047,R$4)))</f>
        <v>3.8144302354228367E-2</v>
      </c>
      <c r="S60" s="60">
        <f>(AVERAGEIFS('city centre offline'!$L$2:$L$2047,'city centre offline'!$A$2:$A$2047,$A60,'city centre offline'!$B$2:$B$2047,S$4)*AVERAGEIFS('all sales summary'!$I$2:$I$2047,'all sales summary'!$A$2:$A$2047,$A60,'all sales summary'!$B$2:$B$2047,S$4))/((AVERAGEIFS('overall city offline'!$L$2:$L$2047,'overall city offline'!$A$2:$A$2047,$A60,'overall city offline'!$B$2:$B$2047,S$4)*(1-AVERAGEIFS('all sales summary'!$I$2:$I$2047,'all sales summary'!$A$2:$A$2047,$A60,'all sales summary'!$B$2:$B$2047,S$4)))+(AVERAGEIFS('city centre offline'!$L$2:$L$2047,'city centre offline'!$A$2:$A$2047,$A60,'city centre offline'!$B$2:$B$2047,S$4)*AVERAGEIFS('all sales summary'!$I$2:$I$2047,'all sales summary'!$A$2:$A$2047,$A60,'all sales summary'!$B$2:$B$2047,S$4)))</f>
        <v>3.6562810228604352E-2</v>
      </c>
      <c r="T60" s="60">
        <f>(AVERAGEIFS('city centre offline'!$L$2:$L$2047,'city centre offline'!$A$2:$A$2047,$A60,'city centre offline'!$B$2:$B$2047,T$4)*AVERAGEIFS('all sales summary'!$I$2:$I$2047,'all sales summary'!$A$2:$A$2047,$A60,'all sales summary'!$B$2:$B$2047,T$4))/((AVERAGEIFS('overall city offline'!$L$2:$L$2047,'overall city offline'!$A$2:$A$2047,$A60,'overall city offline'!$B$2:$B$2047,T$4)*(1-AVERAGEIFS('all sales summary'!$I$2:$I$2047,'all sales summary'!$A$2:$A$2047,$A60,'all sales summary'!$B$2:$B$2047,T$4)))+(AVERAGEIFS('city centre offline'!$L$2:$L$2047,'city centre offline'!$A$2:$A$2047,$A60,'city centre offline'!$B$2:$B$2047,T$4)*AVERAGEIFS('all sales summary'!$I$2:$I$2047,'all sales summary'!$A$2:$A$2047,$A60,'all sales summary'!$B$2:$B$2047,T$4)))</f>
        <v>3.7969781074335393E-2</v>
      </c>
      <c r="U60" s="60">
        <f>(AVERAGEIFS('city centre offline'!$L$2:$L$2047,'city centre offline'!$A$2:$A$2047,$A60,'city centre offline'!$B$2:$B$2047,U$4)*AVERAGEIFS('all sales summary'!$I$2:$I$2047,'all sales summary'!$A$2:$A$2047,$A60,'all sales summary'!$B$2:$B$2047,U$4))/((AVERAGEIFS('overall city offline'!$L$2:$L$2047,'overall city offline'!$A$2:$A$2047,$A60,'overall city offline'!$B$2:$B$2047,U$4)*(1-AVERAGEIFS('all sales summary'!$I$2:$I$2047,'all sales summary'!$A$2:$A$2047,$A60,'all sales summary'!$B$2:$B$2047,U$4)))+(AVERAGEIFS('city centre offline'!$L$2:$L$2047,'city centre offline'!$A$2:$A$2047,$A60,'city centre offline'!$B$2:$B$2047,U$4)*AVERAGEIFS('all sales summary'!$I$2:$I$2047,'all sales summary'!$A$2:$A$2047,$A60,'all sales summary'!$B$2:$B$2047,U$4)))</f>
        <v>3.7435770063547938E-2</v>
      </c>
      <c r="V60" s="60">
        <f>(AVERAGEIFS('city centre offline'!$L$2:$L$2047,'city centre offline'!$A$2:$A$2047,$A60,'city centre offline'!$B$2:$B$2047,V$4)*AVERAGEIFS('all sales summary'!$I$2:$I$2047,'all sales summary'!$A$2:$A$2047,$A60,'all sales summary'!$B$2:$B$2047,V$4))/((AVERAGEIFS('overall city offline'!$L$2:$L$2047,'overall city offline'!$A$2:$A$2047,$A60,'overall city offline'!$B$2:$B$2047,V$4)*(1-AVERAGEIFS('all sales summary'!$I$2:$I$2047,'all sales summary'!$A$2:$A$2047,$A60,'all sales summary'!$B$2:$B$2047,V$4)))+(AVERAGEIFS('city centre offline'!$L$2:$L$2047,'city centre offline'!$A$2:$A$2047,$A60,'city centre offline'!$B$2:$B$2047,V$4)*AVERAGEIFS('all sales summary'!$I$2:$I$2047,'all sales summary'!$A$2:$A$2047,$A60,'all sales summary'!$B$2:$B$2047,V$4)))</f>
        <v>3.7078637296754417E-2</v>
      </c>
      <c r="W60" s="60">
        <f>(AVERAGEIFS('city centre offline'!$L$2:$L$2047,'city centre offline'!$A$2:$A$2047,$A60,'city centre offline'!$B$2:$B$2047,W$4)*AVERAGEIFS('all sales summary'!$I$2:$I$2047,'all sales summary'!$A$2:$A$2047,$A60,'all sales summary'!$B$2:$B$2047,W$4))/((AVERAGEIFS('overall city offline'!$L$2:$L$2047,'overall city offline'!$A$2:$A$2047,$A60,'overall city offline'!$B$2:$B$2047,W$4)*(1-AVERAGEIFS('all sales summary'!$I$2:$I$2047,'all sales summary'!$A$2:$A$2047,$A60,'all sales summary'!$B$2:$B$2047,W$4)))+(AVERAGEIFS('city centre offline'!$L$2:$L$2047,'city centre offline'!$A$2:$A$2047,$A60,'city centre offline'!$B$2:$B$2047,W$4)*AVERAGEIFS('all sales summary'!$I$2:$I$2047,'all sales summary'!$A$2:$A$2047,$A60,'all sales summary'!$B$2:$B$2047,W$4)))</f>
        <v>3.7502951607591373E-2</v>
      </c>
      <c r="X60" s="60">
        <f>(AVERAGEIFS('city centre offline'!$L$2:$L$2047,'city centre offline'!$A$2:$A$2047,$A60,'city centre offline'!$B$2:$B$2047,X$4)*AVERAGEIFS('all sales summary'!$I$2:$I$2047,'all sales summary'!$A$2:$A$2047,$A60,'all sales summary'!$B$2:$B$2047,X$4))/((AVERAGEIFS('overall city offline'!$L$2:$L$2047,'overall city offline'!$A$2:$A$2047,$A60,'overall city offline'!$B$2:$B$2047,X$4)*(1-AVERAGEIFS('all sales summary'!$I$2:$I$2047,'all sales summary'!$A$2:$A$2047,$A60,'all sales summary'!$B$2:$B$2047,X$4)))+(AVERAGEIFS('city centre offline'!$L$2:$L$2047,'city centre offline'!$A$2:$A$2047,$A60,'city centre offline'!$B$2:$B$2047,X$4)*AVERAGEIFS('all sales summary'!$I$2:$I$2047,'all sales summary'!$A$2:$A$2047,$A60,'all sales summary'!$B$2:$B$2047,X$4)))</f>
        <v>3.4339316928712518E-2</v>
      </c>
      <c r="Y60" s="60">
        <f>(AVERAGEIFS('city centre offline'!$L$2:$L$2047,'city centre offline'!$A$2:$A$2047,$A60,'city centre offline'!$B$2:$B$2047,Y$4)*AVERAGEIFS('all sales summary'!$I$2:$I$2047,'all sales summary'!$A$2:$A$2047,$A60,'all sales summary'!$B$2:$B$2047,Y$4))/((AVERAGEIFS('overall city offline'!$L$2:$L$2047,'overall city offline'!$A$2:$A$2047,$A60,'overall city offline'!$B$2:$B$2047,Y$4)*(1-AVERAGEIFS('all sales summary'!$I$2:$I$2047,'all sales summary'!$A$2:$A$2047,$A60,'all sales summary'!$B$2:$B$2047,Y$4)))+(AVERAGEIFS('city centre offline'!$L$2:$L$2047,'city centre offline'!$A$2:$A$2047,$A60,'city centre offline'!$B$2:$B$2047,Y$4)*AVERAGEIFS('all sales summary'!$I$2:$I$2047,'all sales summary'!$A$2:$A$2047,$A60,'all sales summary'!$B$2:$B$2047,Y$4)))</f>
        <v>3.956080059149461E-2</v>
      </c>
      <c r="Z60" s="60">
        <f>(AVERAGEIFS('city centre offline'!$L$2:$L$2047,'city centre offline'!$A$2:$A$2047,$A60,'city centre offline'!$B$2:$B$2047,Z$4)*AVERAGEIFS('all sales summary'!$I$2:$I$2047,'all sales summary'!$A$2:$A$2047,$A60,'all sales summary'!$B$2:$B$2047,Z$4))/((AVERAGEIFS('overall city offline'!$L$2:$L$2047,'overall city offline'!$A$2:$A$2047,$A60,'overall city offline'!$B$2:$B$2047,Z$4)*(1-AVERAGEIFS('all sales summary'!$I$2:$I$2047,'all sales summary'!$A$2:$A$2047,$A60,'all sales summary'!$B$2:$B$2047,Z$4)))+(AVERAGEIFS('city centre offline'!$L$2:$L$2047,'city centre offline'!$A$2:$A$2047,$A60,'city centre offline'!$B$2:$B$2047,Z$4)*AVERAGEIFS('all sales summary'!$I$2:$I$2047,'all sales summary'!$A$2:$A$2047,$A60,'all sales summary'!$B$2:$B$2047,Z$4)))</f>
        <v>3.6411887134185666E-2</v>
      </c>
      <c r="AA60" s="60">
        <f>(AVERAGEIFS('city centre offline'!$L$2:$L$2047,'city centre offline'!$A$2:$A$2047,$A60,'city centre offline'!$B$2:$B$2047,AA$4)*AVERAGEIFS('all sales summary'!$I$2:$I$2047,'all sales summary'!$A$2:$A$2047,$A60,'all sales summary'!$B$2:$B$2047,AA$4))/((AVERAGEIFS('overall city offline'!$L$2:$L$2047,'overall city offline'!$A$2:$A$2047,$A60,'overall city offline'!$B$2:$B$2047,AA$4)*(1-AVERAGEIFS('all sales summary'!$I$2:$I$2047,'all sales summary'!$A$2:$A$2047,$A60,'all sales summary'!$B$2:$B$2047,AA$4)))+(AVERAGEIFS('city centre offline'!$L$2:$L$2047,'city centre offline'!$A$2:$A$2047,$A60,'city centre offline'!$B$2:$B$2047,AA$4)*AVERAGEIFS('all sales summary'!$I$2:$I$2047,'all sales summary'!$A$2:$A$2047,$A60,'all sales summary'!$B$2:$B$2047,AA$4)))</f>
        <v>3.7393126200029027E-2</v>
      </c>
      <c r="AB60" s="60">
        <f>(AVERAGEIFS('city centre offline'!$L$2:$L$2047,'city centre offline'!$A$2:$A$2047,$A60,'city centre offline'!$B$2:$B$2047,AB$4)*AVERAGEIFS('all sales summary'!$I$2:$I$2047,'all sales summary'!$A$2:$A$2047,$A60,'all sales summary'!$B$2:$B$2047,AB$4))/((AVERAGEIFS('overall city offline'!$L$2:$L$2047,'overall city offline'!$A$2:$A$2047,$A60,'overall city offline'!$B$2:$B$2047,AB$4)*(1-AVERAGEIFS('all sales summary'!$I$2:$I$2047,'all sales summary'!$A$2:$A$2047,$A60,'all sales summary'!$B$2:$B$2047,AB$4)))+(AVERAGEIFS('city centre offline'!$L$2:$L$2047,'city centre offline'!$A$2:$A$2047,$A60,'city centre offline'!$B$2:$B$2047,AB$4)*AVERAGEIFS('all sales summary'!$I$2:$I$2047,'all sales summary'!$A$2:$A$2047,$A60,'all sales summary'!$B$2:$B$2047,AB$4)))</f>
        <v>3.635684490010483E-2</v>
      </c>
      <c r="AC60" s="60">
        <f>(AVERAGEIFS('city centre offline'!$L$2:$L$2047,'city centre offline'!$A$2:$A$2047,$A60,'city centre offline'!$B$2:$B$2047,AC$4)*AVERAGEIFS('all sales summary'!$I$2:$I$2047,'all sales summary'!$A$2:$A$2047,$A60,'all sales summary'!$B$2:$B$2047,AC$4))/((AVERAGEIFS('overall city offline'!$L$2:$L$2047,'overall city offline'!$A$2:$A$2047,$A60,'overall city offline'!$B$2:$B$2047,AC$4)*(1-AVERAGEIFS('all sales summary'!$I$2:$I$2047,'all sales summary'!$A$2:$A$2047,$A60,'all sales summary'!$B$2:$B$2047,AC$4)))+(AVERAGEIFS('city centre offline'!$L$2:$L$2047,'city centre offline'!$A$2:$A$2047,$A60,'city centre offline'!$B$2:$B$2047,AC$4)*AVERAGEIFS('all sales summary'!$I$2:$I$2047,'all sales summary'!$A$2:$A$2047,$A60,'all sales summary'!$B$2:$B$2047,AC$4)))</f>
        <v>4.2039615281836314E-2</v>
      </c>
      <c r="AD60" s="60">
        <f>(AVERAGEIFS('city centre offline'!$L$2:$L$2047,'city centre offline'!$A$2:$A$2047,$A60,'city centre offline'!$B$2:$B$2047,AD$4)*AVERAGEIFS('all sales summary'!$I$2:$I$2047,'all sales summary'!$A$2:$A$2047,$A60,'all sales summary'!$B$2:$B$2047,AD$4))/((AVERAGEIFS('overall city offline'!$L$2:$L$2047,'overall city offline'!$A$2:$A$2047,$A60,'overall city offline'!$B$2:$B$2047,AD$4)*(1-AVERAGEIFS('all sales summary'!$I$2:$I$2047,'all sales summary'!$A$2:$A$2047,$A60,'all sales summary'!$B$2:$B$2047,AD$4)))+(AVERAGEIFS('city centre offline'!$L$2:$L$2047,'city centre offline'!$A$2:$A$2047,$A60,'city centre offline'!$B$2:$B$2047,AD$4)*AVERAGEIFS('all sales summary'!$I$2:$I$2047,'all sales summary'!$A$2:$A$2047,$A60,'all sales summary'!$B$2:$B$2047,AD$4)))</f>
        <v>4.2564439965933315E-2</v>
      </c>
      <c r="AE60" s="60">
        <f>(AVERAGEIFS('city centre offline'!$L$2:$L$2047,'city centre offline'!$A$2:$A$2047,$A60,'city centre offline'!$B$2:$B$2047,AE$4)*AVERAGEIFS('all sales summary'!$I$2:$I$2047,'all sales summary'!$A$2:$A$2047,$A60,'all sales summary'!$B$2:$B$2047,AE$4))/((AVERAGEIFS('overall city offline'!$L$2:$L$2047,'overall city offline'!$A$2:$A$2047,$A60,'overall city offline'!$B$2:$B$2047,AE$4)*(1-AVERAGEIFS('all sales summary'!$I$2:$I$2047,'all sales summary'!$A$2:$A$2047,$A60,'all sales summary'!$B$2:$B$2047,AE$4)))+(AVERAGEIFS('city centre offline'!$L$2:$L$2047,'city centre offline'!$A$2:$A$2047,$A60,'city centre offline'!$B$2:$B$2047,AE$4)*AVERAGEIFS('all sales summary'!$I$2:$I$2047,'all sales summary'!$A$2:$A$2047,$A60,'all sales summary'!$B$2:$B$2047,AE$4)))</f>
        <v>4.1544151875912774E-2</v>
      </c>
      <c r="AF60" s="60">
        <f>(AVERAGEIFS('city centre offline'!$L$2:$L$2047,'city centre offline'!$A$2:$A$2047,$A60,'city centre offline'!$B$2:$B$2047,AF$4)*AVERAGEIFS('all sales summary'!$I$2:$I$2047,'all sales summary'!$A$2:$A$2047,$A60,'all sales summary'!$B$2:$B$2047,AF$4))/((AVERAGEIFS('overall city offline'!$L$2:$L$2047,'overall city offline'!$A$2:$A$2047,$A60,'overall city offline'!$B$2:$B$2047,AF$4)*(1-AVERAGEIFS('all sales summary'!$I$2:$I$2047,'all sales summary'!$A$2:$A$2047,$A60,'all sales summary'!$B$2:$B$2047,AF$4)))+(AVERAGEIFS('city centre offline'!$L$2:$L$2047,'city centre offline'!$A$2:$A$2047,$A60,'city centre offline'!$B$2:$B$2047,AF$4)*AVERAGEIFS('all sales summary'!$I$2:$I$2047,'all sales summary'!$A$2:$A$2047,$A60,'all sales summary'!$B$2:$B$2047,AF$4)))</f>
        <v>4.2588441419190048E-2</v>
      </c>
      <c r="AG60" s="60">
        <f>(AVERAGEIFS('city centre offline'!$L$2:$L$2047,'city centre offline'!$A$2:$A$2047,$A60,'city centre offline'!$B$2:$B$2047,AG$4)*AVERAGEIFS('all sales summary'!$I$2:$I$2047,'all sales summary'!$A$2:$A$2047,$A60,'all sales summary'!$B$2:$B$2047,AG$4))/((AVERAGEIFS('overall city offline'!$L$2:$L$2047,'overall city offline'!$A$2:$A$2047,$A60,'overall city offline'!$B$2:$B$2047,AG$4)*(1-AVERAGEIFS('all sales summary'!$I$2:$I$2047,'all sales summary'!$A$2:$A$2047,$A60,'all sales summary'!$B$2:$B$2047,AG$4)))+(AVERAGEIFS('city centre offline'!$L$2:$L$2047,'city centre offline'!$A$2:$A$2047,$A60,'city centre offline'!$B$2:$B$2047,AG$4)*AVERAGEIFS('all sales summary'!$I$2:$I$2047,'all sales summary'!$A$2:$A$2047,$A60,'all sales summary'!$B$2:$B$2047,AG$4)))</f>
        <v>4.3924925441967397E-2</v>
      </c>
      <c r="AH60" s="60">
        <f>(AVERAGEIFS('city centre offline'!$L$2:$L$2047,'city centre offline'!$A$2:$A$2047,$A60,'city centre offline'!$B$2:$B$2047,AH$4)*AVERAGEIFS('all sales summary'!$I$2:$I$2047,'all sales summary'!$A$2:$A$2047,$A60,'all sales summary'!$B$2:$B$2047,AH$4))/((AVERAGEIFS('overall city offline'!$L$2:$L$2047,'overall city offline'!$A$2:$A$2047,$A60,'overall city offline'!$B$2:$B$2047,AH$4)*(1-AVERAGEIFS('all sales summary'!$I$2:$I$2047,'all sales summary'!$A$2:$A$2047,$A60,'all sales summary'!$B$2:$B$2047,AH$4)))+(AVERAGEIFS('city centre offline'!$L$2:$L$2047,'city centre offline'!$A$2:$A$2047,$A60,'city centre offline'!$B$2:$B$2047,AH$4)*AVERAGEIFS('all sales summary'!$I$2:$I$2047,'all sales summary'!$A$2:$A$2047,$A60,'all sales summary'!$B$2:$B$2047,AH$4)))</f>
        <v>4.4581595969926981E-2</v>
      </c>
    </row>
    <row r="61" spans="1:34" x14ac:dyDescent="0.3">
      <c r="A61" t="s">
        <v>63</v>
      </c>
      <c r="B61" s="60">
        <f>(AVERAGEIFS('city centre offline'!$L$2:$L$2047,'city centre offline'!$A$2:$A$2047,$A61,'city centre offline'!$B$2:$B$2047,B$4)*AVERAGEIFS('all sales summary'!$I$2:$I$2047,'all sales summary'!$A$2:$A$2047,$A61,'all sales summary'!$B$2:$B$2047,B$4))/((AVERAGEIFS('overall city offline'!$L$2:$L$2047,'overall city offline'!$A$2:$A$2047,$A61,'overall city offline'!$B$2:$B$2047,B$4)*(1-AVERAGEIFS('all sales summary'!$I$2:$I$2047,'all sales summary'!$A$2:$A$2047,$A61,'all sales summary'!$B$2:$B$2047,B$4)))+(AVERAGEIFS('city centre offline'!$L$2:$L$2047,'city centre offline'!$A$2:$A$2047,$A61,'city centre offline'!$B$2:$B$2047,B$4)*AVERAGEIFS('all sales summary'!$I$2:$I$2047,'all sales summary'!$A$2:$A$2047,$A61,'all sales summary'!$B$2:$B$2047,B$4)))</f>
        <v>0.18834545516796236</v>
      </c>
      <c r="C61" s="60">
        <f>(AVERAGEIFS('city centre offline'!$L$2:$L$2047,'city centre offline'!$A$2:$A$2047,$A61,'city centre offline'!$B$2:$B$2047,C$4)*AVERAGEIFS('all sales summary'!$I$2:$I$2047,'all sales summary'!$A$2:$A$2047,$A61,'all sales summary'!$B$2:$B$2047,C$4))/((AVERAGEIFS('overall city offline'!$L$2:$L$2047,'overall city offline'!$A$2:$A$2047,$A61,'overall city offline'!$B$2:$B$2047,C$4)*(1-AVERAGEIFS('all sales summary'!$I$2:$I$2047,'all sales summary'!$A$2:$A$2047,$A61,'all sales summary'!$B$2:$B$2047,C$4)))+(AVERAGEIFS('city centre offline'!$L$2:$L$2047,'city centre offline'!$A$2:$A$2047,$A61,'city centre offline'!$B$2:$B$2047,C$4)*AVERAGEIFS('all sales summary'!$I$2:$I$2047,'all sales summary'!$A$2:$A$2047,$A61,'all sales summary'!$B$2:$B$2047,C$4)))</f>
        <v>0.18776288408827477</v>
      </c>
      <c r="D61" s="60">
        <f>(AVERAGEIFS('city centre offline'!$L$2:$L$2047,'city centre offline'!$A$2:$A$2047,$A61,'city centre offline'!$B$2:$B$2047,D$4)*AVERAGEIFS('all sales summary'!$I$2:$I$2047,'all sales summary'!$A$2:$A$2047,$A61,'all sales summary'!$B$2:$B$2047,D$4))/((AVERAGEIFS('overall city offline'!$L$2:$L$2047,'overall city offline'!$A$2:$A$2047,$A61,'overall city offline'!$B$2:$B$2047,D$4)*(1-AVERAGEIFS('all sales summary'!$I$2:$I$2047,'all sales summary'!$A$2:$A$2047,$A61,'all sales summary'!$B$2:$B$2047,D$4)))+(AVERAGEIFS('city centre offline'!$L$2:$L$2047,'city centre offline'!$A$2:$A$2047,$A61,'city centre offline'!$B$2:$B$2047,D$4)*AVERAGEIFS('all sales summary'!$I$2:$I$2047,'all sales summary'!$A$2:$A$2047,$A61,'all sales summary'!$B$2:$B$2047,D$4)))</f>
        <v>0.18826245723930504</v>
      </c>
      <c r="E61" s="60">
        <f>(AVERAGEIFS('city centre offline'!$L$2:$L$2047,'city centre offline'!$A$2:$A$2047,$A61,'city centre offline'!$B$2:$B$2047,E$4)*AVERAGEIFS('all sales summary'!$I$2:$I$2047,'all sales summary'!$A$2:$A$2047,$A61,'all sales summary'!$B$2:$B$2047,E$4))/((AVERAGEIFS('overall city offline'!$L$2:$L$2047,'overall city offline'!$A$2:$A$2047,$A61,'overall city offline'!$B$2:$B$2047,E$4)*(1-AVERAGEIFS('all sales summary'!$I$2:$I$2047,'all sales summary'!$A$2:$A$2047,$A61,'all sales summary'!$B$2:$B$2047,E$4)))+(AVERAGEIFS('city centre offline'!$L$2:$L$2047,'city centre offline'!$A$2:$A$2047,$A61,'city centre offline'!$B$2:$B$2047,E$4)*AVERAGEIFS('all sales summary'!$I$2:$I$2047,'all sales summary'!$A$2:$A$2047,$A61,'all sales summary'!$B$2:$B$2047,E$4)))</f>
        <v>0.18586533367353783</v>
      </c>
      <c r="F61" s="60">
        <f>(AVERAGEIFS('city centre offline'!$L$2:$L$2047,'city centre offline'!$A$2:$A$2047,$A61,'city centre offline'!$B$2:$B$2047,F$4)*AVERAGEIFS('all sales summary'!$I$2:$I$2047,'all sales summary'!$A$2:$A$2047,$A61,'all sales summary'!$B$2:$B$2047,F$4))/((AVERAGEIFS('overall city offline'!$L$2:$L$2047,'overall city offline'!$A$2:$A$2047,$A61,'overall city offline'!$B$2:$B$2047,F$4)*(1-AVERAGEIFS('all sales summary'!$I$2:$I$2047,'all sales summary'!$A$2:$A$2047,$A61,'all sales summary'!$B$2:$B$2047,F$4)))+(AVERAGEIFS('city centre offline'!$L$2:$L$2047,'city centre offline'!$A$2:$A$2047,$A61,'city centre offline'!$B$2:$B$2047,F$4)*AVERAGEIFS('all sales summary'!$I$2:$I$2047,'all sales summary'!$A$2:$A$2047,$A61,'all sales summary'!$B$2:$B$2047,F$4)))</f>
        <v>0.18546417296106676</v>
      </c>
      <c r="G61" s="60">
        <f>(AVERAGEIFS('city centre offline'!$L$2:$L$2047,'city centre offline'!$A$2:$A$2047,$A61,'city centre offline'!$B$2:$B$2047,G$4)*AVERAGEIFS('all sales summary'!$I$2:$I$2047,'all sales summary'!$A$2:$A$2047,$A61,'all sales summary'!$B$2:$B$2047,G$4))/((AVERAGEIFS('overall city offline'!$L$2:$L$2047,'overall city offline'!$A$2:$A$2047,$A61,'overall city offline'!$B$2:$B$2047,G$4)*(1-AVERAGEIFS('all sales summary'!$I$2:$I$2047,'all sales summary'!$A$2:$A$2047,$A61,'all sales summary'!$B$2:$B$2047,G$4)))+(AVERAGEIFS('city centre offline'!$L$2:$L$2047,'city centre offline'!$A$2:$A$2047,$A61,'city centre offline'!$B$2:$B$2047,G$4)*AVERAGEIFS('all sales summary'!$I$2:$I$2047,'all sales summary'!$A$2:$A$2047,$A61,'all sales summary'!$B$2:$B$2047,G$4)))</f>
        <v>0.1879899041428322</v>
      </c>
      <c r="H61" s="60">
        <f>(AVERAGEIFS('city centre offline'!$L$2:$L$2047,'city centre offline'!$A$2:$A$2047,$A61,'city centre offline'!$B$2:$B$2047,H$4)*AVERAGEIFS('all sales summary'!$I$2:$I$2047,'all sales summary'!$A$2:$A$2047,$A61,'all sales summary'!$B$2:$B$2047,H$4))/((AVERAGEIFS('overall city offline'!$L$2:$L$2047,'overall city offline'!$A$2:$A$2047,$A61,'overall city offline'!$B$2:$B$2047,H$4)*(1-AVERAGEIFS('all sales summary'!$I$2:$I$2047,'all sales summary'!$A$2:$A$2047,$A61,'all sales summary'!$B$2:$B$2047,H$4)))+(AVERAGEIFS('city centre offline'!$L$2:$L$2047,'city centre offline'!$A$2:$A$2047,$A61,'city centre offline'!$B$2:$B$2047,H$4)*AVERAGEIFS('all sales summary'!$I$2:$I$2047,'all sales summary'!$A$2:$A$2047,$A61,'all sales summary'!$B$2:$B$2047,H$4)))</f>
        <v>0.18928233044402434</v>
      </c>
      <c r="I61" s="60">
        <f>(AVERAGEIFS('city centre offline'!$L$2:$L$2047,'city centre offline'!$A$2:$A$2047,$A61,'city centre offline'!$B$2:$B$2047,I$4)*AVERAGEIFS('all sales summary'!$I$2:$I$2047,'all sales summary'!$A$2:$A$2047,$A61,'all sales summary'!$B$2:$B$2047,I$4))/((AVERAGEIFS('overall city offline'!$L$2:$L$2047,'overall city offline'!$A$2:$A$2047,$A61,'overall city offline'!$B$2:$B$2047,I$4)*(1-AVERAGEIFS('all sales summary'!$I$2:$I$2047,'all sales summary'!$A$2:$A$2047,$A61,'all sales summary'!$B$2:$B$2047,I$4)))+(AVERAGEIFS('city centre offline'!$L$2:$L$2047,'city centre offline'!$A$2:$A$2047,$A61,'city centre offline'!$B$2:$B$2047,I$4)*AVERAGEIFS('all sales summary'!$I$2:$I$2047,'all sales summary'!$A$2:$A$2047,$A61,'all sales summary'!$B$2:$B$2047,I$4)))</f>
        <v>0.19166652093430042</v>
      </c>
      <c r="J61" s="60">
        <f>(AVERAGEIFS('city centre offline'!$L$2:$L$2047,'city centre offline'!$A$2:$A$2047,$A61,'city centre offline'!$B$2:$B$2047,J$4)*AVERAGEIFS('all sales summary'!$I$2:$I$2047,'all sales summary'!$A$2:$A$2047,$A61,'all sales summary'!$B$2:$B$2047,J$4))/((AVERAGEIFS('overall city offline'!$L$2:$L$2047,'overall city offline'!$A$2:$A$2047,$A61,'overall city offline'!$B$2:$B$2047,J$4)*(1-AVERAGEIFS('all sales summary'!$I$2:$I$2047,'all sales summary'!$A$2:$A$2047,$A61,'all sales summary'!$B$2:$B$2047,J$4)))+(AVERAGEIFS('city centre offline'!$L$2:$L$2047,'city centre offline'!$A$2:$A$2047,$A61,'city centre offline'!$B$2:$B$2047,J$4)*AVERAGEIFS('all sales summary'!$I$2:$I$2047,'all sales summary'!$A$2:$A$2047,$A61,'all sales summary'!$B$2:$B$2047,J$4)))</f>
        <v>0.19306966498183536</v>
      </c>
      <c r="K61" s="60">
        <f>(AVERAGEIFS('city centre offline'!$L$2:$L$2047,'city centre offline'!$A$2:$A$2047,$A61,'city centre offline'!$B$2:$B$2047,K$4)*AVERAGEIFS('all sales summary'!$I$2:$I$2047,'all sales summary'!$A$2:$A$2047,$A61,'all sales summary'!$B$2:$B$2047,K$4))/((AVERAGEIFS('overall city offline'!$L$2:$L$2047,'overall city offline'!$A$2:$A$2047,$A61,'overall city offline'!$B$2:$B$2047,K$4)*(1-AVERAGEIFS('all sales summary'!$I$2:$I$2047,'all sales summary'!$A$2:$A$2047,$A61,'all sales summary'!$B$2:$B$2047,K$4)))+(AVERAGEIFS('city centre offline'!$L$2:$L$2047,'city centre offline'!$A$2:$A$2047,$A61,'city centre offline'!$B$2:$B$2047,K$4)*AVERAGEIFS('all sales summary'!$I$2:$I$2047,'all sales summary'!$A$2:$A$2047,$A61,'all sales summary'!$B$2:$B$2047,K$4)))</f>
        <v>0.19281209518759981</v>
      </c>
      <c r="L61" s="60">
        <f>(AVERAGEIFS('city centre offline'!$L$2:$L$2047,'city centre offline'!$A$2:$A$2047,$A61,'city centre offline'!$B$2:$B$2047,L$4)*AVERAGEIFS('all sales summary'!$I$2:$I$2047,'all sales summary'!$A$2:$A$2047,$A61,'all sales summary'!$B$2:$B$2047,L$4))/((AVERAGEIFS('overall city offline'!$L$2:$L$2047,'overall city offline'!$A$2:$A$2047,$A61,'overall city offline'!$B$2:$B$2047,L$4)*(1-AVERAGEIFS('all sales summary'!$I$2:$I$2047,'all sales summary'!$A$2:$A$2047,$A61,'all sales summary'!$B$2:$B$2047,L$4)))+(AVERAGEIFS('city centre offline'!$L$2:$L$2047,'city centre offline'!$A$2:$A$2047,$A61,'city centre offline'!$B$2:$B$2047,L$4)*AVERAGEIFS('all sales summary'!$I$2:$I$2047,'all sales summary'!$A$2:$A$2047,$A61,'all sales summary'!$B$2:$B$2047,L$4)))</f>
        <v>0.19291607180661874</v>
      </c>
      <c r="M61" s="60">
        <f>(AVERAGEIFS('city centre offline'!$L$2:$L$2047,'city centre offline'!$A$2:$A$2047,$A61,'city centre offline'!$B$2:$B$2047,M$4)*AVERAGEIFS('all sales summary'!$I$2:$I$2047,'all sales summary'!$A$2:$A$2047,$A61,'all sales summary'!$B$2:$B$2047,M$4))/((AVERAGEIFS('overall city offline'!$L$2:$L$2047,'overall city offline'!$A$2:$A$2047,$A61,'overall city offline'!$B$2:$B$2047,M$4)*(1-AVERAGEIFS('all sales summary'!$I$2:$I$2047,'all sales summary'!$A$2:$A$2047,$A61,'all sales summary'!$B$2:$B$2047,M$4)))+(AVERAGEIFS('city centre offline'!$L$2:$L$2047,'city centre offline'!$A$2:$A$2047,$A61,'city centre offline'!$B$2:$B$2047,M$4)*AVERAGEIFS('all sales summary'!$I$2:$I$2047,'all sales summary'!$A$2:$A$2047,$A61,'all sales summary'!$B$2:$B$2047,M$4)))</f>
        <v>0.19576722297333474</v>
      </c>
      <c r="N61" s="60">
        <f>(AVERAGEIFS('city centre offline'!$L$2:$L$2047,'city centre offline'!$A$2:$A$2047,$A61,'city centre offline'!$B$2:$B$2047,N$4)*AVERAGEIFS('all sales summary'!$I$2:$I$2047,'all sales summary'!$A$2:$A$2047,$A61,'all sales summary'!$B$2:$B$2047,N$4))/((AVERAGEIFS('overall city offline'!$L$2:$L$2047,'overall city offline'!$A$2:$A$2047,$A61,'overall city offline'!$B$2:$B$2047,N$4)*(1-AVERAGEIFS('all sales summary'!$I$2:$I$2047,'all sales summary'!$A$2:$A$2047,$A61,'all sales summary'!$B$2:$B$2047,N$4)))+(AVERAGEIFS('city centre offline'!$L$2:$L$2047,'city centre offline'!$A$2:$A$2047,$A61,'city centre offline'!$B$2:$B$2047,N$4)*AVERAGEIFS('all sales summary'!$I$2:$I$2047,'all sales summary'!$A$2:$A$2047,$A61,'all sales summary'!$B$2:$B$2047,N$4)))</f>
        <v>0.19055269292176166</v>
      </c>
      <c r="O61" s="60">
        <f>(AVERAGEIFS('city centre offline'!$L$2:$L$2047,'city centre offline'!$A$2:$A$2047,$A61,'city centre offline'!$B$2:$B$2047,O$4)*AVERAGEIFS('all sales summary'!$I$2:$I$2047,'all sales summary'!$A$2:$A$2047,$A61,'all sales summary'!$B$2:$B$2047,O$4))/((AVERAGEIFS('overall city offline'!$L$2:$L$2047,'overall city offline'!$A$2:$A$2047,$A61,'overall city offline'!$B$2:$B$2047,O$4)*(1-AVERAGEIFS('all sales summary'!$I$2:$I$2047,'all sales summary'!$A$2:$A$2047,$A61,'all sales summary'!$B$2:$B$2047,O$4)))+(AVERAGEIFS('city centre offline'!$L$2:$L$2047,'city centre offline'!$A$2:$A$2047,$A61,'city centre offline'!$B$2:$B$2047,O$4)*AVERAGEIFS('all sales summary'!$I$2:$I$2047,'all sales summary'!$A$2:$A$2047,$A61,'all sales summary'!$B$2:$B$2047,O$4)))</f>
        <v>0.19261221307982487</v>
      </c>
      <c r="P61" s="60">
        <f>(AVERAGEIFS('city centre offline'!$L$2:$L$2047,'city centre offline'!$A$2:$A$2047,$A61,'city centre offline'!$B$2:$B$2047,P$4)*AVERAGEIFS('all sales summary'!$I$2:$I$2047,'all sales summary'!$A$2:$A$2047,$A61,'all sales summary'!$B$2:$B$2047,P$4))/((AVERAGEIFS('overall city offline'!$L$2:$L$2047,'overall city offline'!$A$2:$A$2047,$A61,'overall city offline'!$B$2:$B$2047,P$4)*(1-AVERAGEIFS('all sales summary'!$I$2:$I$2047,'all sales summary'!$A$2:$A$2047,$A61,'all sales summary'!$B$2:$B$2047,P$4)))+(AVERAGEIFS('city centre offline'!$L$2:$L$2047,'city centre offline'!$A$2:$A$2047,$A61,'city centre offline'!$B$2:$B$2047,P$4)*AVERAGEIFS('all sales summary'!$I$2:$I$2047,'all sales summary'!$A$2:$A$2047,$A61,'all sales summary'!$B$2:$B$2047,P$4)))</f>
        <v>0.17978770151848711</v>
      </c>
      <c r="Q61" s="60">
        <f>(AVERAGEIFS('city centre offline'!$L$2:$L$2047,'city centre offline'!$A$2:$A$2047,$A61,'city centre offline'!$B$2:$B$2047,Q$4)*AVERAGEIFS('all sales summary'!$I$2:$I$2047,'all sales summary'!$A$2:$A$2047,$A61,'all sales summary'!$B$2:$B$2047,Q$4))/((AVERAGEIFS('overall city offline'!$L$2:$L$2047,'overall city offline'!$A$2:$A$2047,$A61,'overall city offline'!$B$2:$B$2047,Q$4)*(1-AVERAGEIFS('all sales summary'!$I$2:$I$2047,'all sales summary'!$A$2:$A$2047,$A61,'all sales summary'!$B$2:$B$2047,Q$4)))+(AVERAGEIFS('city centre offline'!$L$2:$L$2047,'city centre offline'!$A$2:$A$2047,$A61,'city centre offline'!$B$2:$B$2047,Q$4)*AVERAGEIFS('all sales summary'!$I$2:$I$2047,'all sales summary'!$A$2:$A$2047,$A61,'all sales summary'!$B$2:$B$2047,Q$4)))</f>
        <v>0.17582831233110038</v>
      </c>
      <c r="R61" s="60">
        <f>(AVERAGEIFS('city centre offline'!$L$2:$L$2047,'city centre offline'!$A$2:$A$2047,$A61,'city centre offline'!$B$2:$B$2047,R$4)*AVERAGEIFS('all sales summary'!$I$2:$I$2047,'all sales summary'!$A$2:$A$2047,$A61,'all sales summary'!$B$2:$B$2047,R$4))/((AVERAGEIFS('overall city offline'!$L$2:$L$2047,'overall city offline'!$A$2:$A$2047,$A61,'overall city offline'!$B$2:$B$2047,R$4)*(1-AVERAGEIFS('all sales summary'!$I$2:$I$2047,'all sales summary'!$A$2:$A$2047,$A61,'all sales summary'!$B$2:$B$2047,R$4)))+(AVERAGEIFS('city centre offline'!$L$2:$L$2047,'city centre offline'!$A$2:$A$2047,$A61,'city centre offline'!$B$2:$B$2047,R$4)*AVERAGEIFS('all sales summary'!$I$2:$I$2047,'all sales summary'!$A$2:$A$2047,$A61,'all sales summary'!$B$2:$B$2047,R$4)))</f>
        <v>0.170610185149593</v>
      </c>
      <c r="S61" s="60">
        <f>(AVERAGEIFS('city centre offline'!$L$2:$L$2047,'city centre offline'!$A$2:$A$2047,$A61,'city centre offline'!$B$2:$B$2047,S$4)*AVERAGEIFS('all sales summary'!$I$2:$I$2047,'all sales summary'!$A$2:$A$2047,$A61,'all sales summary'!$B$2:$B$2047,S$4))/((AVERAGEIFS('overall city offline'!$L$2:$L$2047,'overall city offline'!$A$2:$A$2047,$A61,'overall city offline'!$B$2:$B$2047,S$4)*(1-AVERAGEIFS('all sales summary'!$I$2:$I$2047,'all sales summary'!$A$2:$A$2047,$A61,'all sales summary'!$B$2:$B$2047,S$4)))+(AVERAGEIFS('city centre offline'!$L$2:$L$2047,'city centre offline'!$A$2:$A$2047,$A61,'city centre offline'!$B$2:$B$2047,S$4)*AVERAGEIFS('all sales summary'!$I$2:$I$2047,'all sales summary'!$A$2:$A$2047,$A61,'all sales summary'!$B$2:$B$2047,S$4)))</f>
        <v>0.17176497395010537</v>
      </c>
      <c r="T61" s="60">
        <f>(AVERAGEIFS('city centre offline'!$L$2:$L$2047,'city centre offline'!$A$2:$A$2047,$A61,'city centre offline'!$B$2:$B$2047,T$4)*AVERAGEIFS('all sales summary'!$I$2:$I$2047,'all sales summary'!$A$2:$A$2047,$A61,'all sales summary'!$B$2:$B$2047,T$4))/((AVERAGEIFS('overall city offline'!$L$2:$L$2047,'overall city offline'!$A$2:$A$2047,$A61,'overall city offline'!$B$2:$B$2047,T$4)*(1-AVERAGEIFS('all sales summary'!$I$2:$I$2047,'all sales summary'!$A$2:$A$2047,$A61,'all sales summary'!$B$2:$B$2047,T$4)))+(AVERAGEIFS('city centre offline'!$L$2:$L$2047,'city centre offline'!$A$2:$A$2047,$A61,'city centre offline'!$B$2:$B$2047,T$4)*AVERAGEIFS('all sales summary'!$I$2:$I$2047,'all sales summary'!$A$2:$A$2047,$A61,'all sales summary'!$B$2:$B$2047,T$4)))</f>
        <v>0.17637856491361067</v>
      </c>
      <c r="U61" s="60">
        <f>(AVERAGEIFS('city centre offline'!$L$2:$L$2047,'city centre offline'!$A$2:$A$2047,$A61,'city centre offline'!$B$2:$B$2047,U$4)*AVERAGEIFS('all sales summary'!$I$2:$I$2047,'all sales summary'!$A$2:$A$2047,$A61,'all sales summary'!$B$2:$B$2047,U$4))/((AVERAGEIFS('overall city offline'!$L$2:$L$2047,'overall city offline'!$A$2:$A$2047,$A61,'overall city offline'!$B$2:$B$2047,U$4)*(1-AVERAGEIFS('all sales summary'!$I$2:$I$2047,'all sales summary'!$A$2:$A$2047,$A61,'all sales summary'!$B$2:$B$2047,U$4)))+(AVERAGEIFS('city centre offline'!$L$2:$L$2047,'city centre offline'!$A$2:$A$2047,$A61,'city centre offline'!$B$2:$B$2047,U$4)*AVERAGEIFS('all sales summary'!$I$2:$I$2047,'all sales summary'!$A$2:$A$2047,$A61,'all sales summary'!$B$2:$B$2047,U$4)))</f>
        <v>0.18027473842056807</v>
      </c>
      <c r="V61" s="60">
        <f>(AVERAGEIFS('city centre offline'!$L$2:$L$2047,'city centre offline'!$A$2:$A$2047,$A61,'city centre offline'!$B$2:$B$2047,V$4)*AVERAGEIFS('all sales summary'!$I$2:$I$2047,'all sales summary'!$A$2:$A$2047,$A61,'all sales summary'!$B$2:$B$2047,V$4))/((AVERAGEIFS('overall city offline'!$L$2:$L$2047,'overall city offline'!$A$2:$A$2047,$A61,'overall city offline'!$B$2:$B$2047,V$4)*(1-AVERAGEIFS('all sales summary'!$I$2:$I$2047,'all sales summary'!$A$2:$A$2047,$A61,'all sales summary'!$B$2:$B$2047,V$4)))+(AVERAGEIFS('city centre offline'!$L$2:$L$2047,'city centre offline'!$A$2:$A$2047,$A61,'city centre offline'!$B$2:$B$2047,V$4)*AVERAGEIFS('all sales summary'!$I$2:$I$2047,'all sales summary'!$A$2:$A$2047,$A61,'all sales summary'!$B$2:$B$2047,V$4)))</f>
        <v>0.18328384468542142</v>
      </c>
      <c r="W61" s="60">
        <f>(AVERAGEIFS('city centre offline'!$L$2:$L$2047,'city centre offline'!$A$2:$A$2047,$A61,'city centre offline'!$B$2:$B$2047,W$4)*AVERAGEIFS('all sales summary'!$I$2:$I$2047,'all sales summary'!$A$2:$A$2047,$A61,'all sales summary'!$B$2:$B$2047,W$4))/((AVERAGEIFS('overall city offline'!$L$2:$L$2047,'overall city offline'!$A$2:$A$2047,$A61,'overall city offline'!$B$2:$B$2047,W$4)*(1-AVERAGEIFS('all sales summary'!$I$2:$I$2047,'all sales summary'!$A$2:$A$2047,$A61,'all sales summary'!$B$2:$B$2047,W$4)))+(AVERAGEIFS('city centre offline'!$L$2:$L$2047,'city centre offline'!$A$2:$A$2047,$A61,'city centre offline'!$B$2:$B$2047,W$4)*AVERAGEIFS('all sales summary'!$I$2:$I$2047,'all sales summary'!$A$2:$A$2047,$A61,'all sales summary'!$B$2:$B$2047,W$4)))</f>
        <v>0.18496922558099088</v>
      </c>
      <c r="X61" s="60">
        <f>(AVERAGEIFS('city centre offline'!$L$2:$L$2047,'city centre offline'!$A$2:$A$2047,$A61,'city centre offline'!$B$2:$B$2047,X$4)*AVERAGEIFS('all sales summary'!$I$2:$I$2047,'all sales summary'!$A$2:$A$2047,$A61,'all sales summary'!$B$2:$B$2047,X$4))/((AVERAGEIFS('overall city offline'!$L$2:$L$2047,'overall city offline'!$A$2:$A$2047,$A61,'overall city offline'!$B$2:$B$2047,X$4)*(1-AVERAGEIFS('all sales summary'!$I$2:$I$2047,'all sales summary'!$A$2:$A$2047,$A61,'all sales summary'!$B$2:$B$2047,X$4)))+(AVERAGEIFS('city centre offline'!$L$2:$L$2047,'city centre offline'!$A$2:$A$2047,$A61,'city centre offline'!$B$2:$B$2047,X$4)*AVERAGEIFS('all sales summary'!$I$2:$I$2047,'all sales summary'!$A$2:$A$2047,$A61,'all sales summary'!$B$2:$B$2047,X$4)))</f>
        <v>0.18275034270261287</v>
      </c>
      <c r="Y61" s="60">
        <f>(AVERAGEIFS('city centre offline'!$L$2:$L$2047,'city centre offline'!$A$2:$A$2047,$A61,'city centre offline'!$B$2:$B$2047,Y$4)*AVERAGEIFS('all sales summary'!$I$2:$I$2047,'all sales summary'!$A$2:$A$2047,$A61,'all sales summary'!$B$2:$B$2047,Y$4))/((AVERAGEIFS('overall city offline'!$L$2:$L$2047,'overall city offline'!$A$2:$A$2047,$A61,'overall city offline'!$B$2:$B$2047,Y$4)*(1-AVERAGEIFS('all sales summary'!$I$2:$I$2047,'all sales summary'!$A$2:$A$2047,$A61,'all sales summary'!$B$2:$B$2047,Y$4)))+(AVERAGEIFS('city centre offline'!$L$2:$L$2047,'city centre offline'!$A$2:$A$2047,$A61,'city centre offline'!$B$2:$B$2047,Y$4)*AVERAGEIFS('all sales summary'!$I$2:$I$2047,'all sales summary'!$A$2:$A$2047,$A61,'all sales summary'!$B$2:$B$2047,Y$4)))</f>
        <v>0.19033493841392685</v>
      </c>
      <c r="Z61" s="60">
        <f>(AVERAGEIFS('city centre offline'!$L$2:$L$2047,'city centre offline'!$A$2:$A$2047,$A61,'city centre offline'!$B$2:$B$2047,Z$4)*AVERAGEIFS('all sales summary'!$I$2:$I$2047,'all sales summary'!$A$2:$A$2047,$A61,'all sales summary'!$B$2:$B$2047,Z$4))/((AVERAGEIFS('overall city offline'!$L$2:$L$2047,'overall city offline'!$A$2:$A$2047,$A61,'overall city offline'!$B$2:$B$2047,Z$4)*(1-AVERAGEIFS('all sales summary'!$I$2:$I$2047,'all sales summary'!$A$2:$A$2047,$A61,'all sales summary'!$B$2:$B$2047,Z$4)))+(AVERAGEIFS('city centre offline'!$L$2:$L$2047,'city centre offline'!$A$2:$A$2047,$A61,'city centre offline'!$B$2:$B$2047,Z$4)*AVERAGEIFS('all sales summary'!$I$2:$I$2047,'all sales summary'!$A$2:$A$2047,$A61,'all sales summary'!$B$2:$B$2047,Z$4)))</f>
        <v>0.18178396781917097</v>
      </c>
      <c r="AA61" s="60">
        <f>(AVERAGEIFS('city centre offline'!$L$2:$L$2047,'city centre offline'!$A$2:$A$2047,$A61,'city centre offline'!$B$2:$B$2047,AA$4)*AVERAGEIFS('all sales summary'!$I$2:$I$2047,'all sales summary'!$A$2:$A$2047,$A61,'all sales summary'!$B$2:$B$2047,AA$4))/((AVERAGEIFS('overall city offline'!$L$2:$L$2047,'overall city offline'!$A$2:$A$2047,$A61,'overall city offline'!$B$2:$B$2047,AA$4)*(1-AVERAGEIFS('all sales summary'!$I$2:$I$2047,'all sales summary'!$A$2:$A$2047,$A61,'all sales summary'!$B$2:$B$2047,AA$4)))+(AVERAGEIFS('city centre offline'!$L$2:$L$2047,'city centre offline'!$A$2:$A$2047,$A61,'city centre offline'!$B$2:$B$2047,AA$4)*AVERAGEIFS('all sales summary'!$I$2:$I$2047,'all sales summary'!$A$2:$A$2047,$A61,'all sales summary'!$B$2:$B$2047,AA$4)))</f>
        <v>0.18150682367732179</v>
      </c>
      <c r="AB61" s="60">
        <f>(AVERAGEIFS('city centre offline'!$L$2:$L$2047,'city centre offline'!$A$2:$A$2047,$A61,'city centre offline'!$B$2:$B$2047,AB$4)*AVERAGEIFS('all sales summary'!$I$2:$I$2047,'all sales summary'!$A$2:$A$2047,$A61,'all sales summary'!$B$2:$B$2047,AB$4))/((AVERAGEIFS('overall city offline'!$L$2:$L$2047,'overall city offline'!$A$2:$A$2047,$A61,'overall city offline'!$B$2:$B$2047,AB$4)*(1-AVERAGEIFS('all sales summary'!$I$2:$I$2047,'all sales summary'!$A$2:$A$2047,$A61,'all sales summary'!$B$2:$B$2047,AB$4)))+(AVERAGEIFS('city centre offline'!$L$2:$L$2047,'city centre offline'!$A$2:$A$2047,$A61,'city centre offline'!$B$2:$B$2047,AB$4)*AVERAGEIFS('all sales summary'!$I$2:$I$2047,'all sales summary'!$A$2:$A$2047,$A61,'all sales summary'!$B$2:$B$2047,AB$4)))</f>
        <v>0.18335933254543466</v>
      </c>
      <c r="AC61" s="60">
        <f>(AVERAGEIFS('city centre offline'!$L$2:$L$2047,'city centre offline'!$A$2:$A$2047,$A61,'city centre offline'!$B$2:$B$2047,AC$4)*AVERAGEIFS('all sales summary'!$I$2:$I$2047,'all sales summary'!$A$2:$A$2047,$A61,'all sales summary'!$B$2:$B$2047,AC$4))/((AVERAGEIFS('overall city offline'!$L$2:$L$2047,'overall city offline'!$A$2:$A$2047,$A61,'overall city offline'!$B$2:$B$2047,AC$4)*(1-AVERAGEIFS('all sales summary'!$I$2:$I$2047,'all sales summary'!$A$2:$A$2047,$A61,'all sales summary'!$B$2:$B$2047,AC$4)))+(AVERAGEIFS('city centre offline'!$L$2:$L$2047,'city centre offline'!$A$2:$A$2047,$A61,'city centre offline'!$B$2:$B$2047,AC$4)*AVERAGEIFS('all sales summary'!$I$2:$I$2047,'all sales summary'!$A$2:$A$2047,$A61,'all sales summary'!$B$2:$B$2047,AC$4)))</f>
        <v>0.17956973966213502</v>
      </c>
      <c r="AD61" s="60">
        <f>(AVERAGEIFS('city centre offline'!$L$2:$L$2047,'city centre offline'!$A$2:$A$2047,$A61,'city centre offline'!$B$2:$B$2047,AD$4)*AVERAGEIFS('all sales summary'!$I$2:$I$2047,'all sales summary'!$A$2:$A$2047,$A61,'all sales summary'!$B$2:$B$2047,AD$4))/((AVERAGEIFS('overall city offline'!$L$2:$L$2047,'overall city offline'!$A$2:$A$2047,$A61,'overall city offline'!$B$2:$B$2047,AD$4)*(1-AVERAGEIFS('all sales summary'!$I$2:$I$2047,'all sales summary'!$A$2:$A$2047,$A61,'all sales summary'!$B$2:$B$2047,AD$4)))+(AVERAGEIFS('city centre offline'!$L$2:$L$2047,'city centre offline'!$A$2:$A$2047,$A61,'city centre offline'!$B$2:$B$2047,AD$4)*AVERAGEIFS('all sales summary'!$I$2:$I$2047,'all sales summary'!$A$2:$A$2047,$A61,'all sales summary'!$B$2:$B$2047,AD$4)))</f>
        <v>0.18192409672636253</v>
      </c>
      <c r="AE61" s="60">
        <f>(AVERAGEIFS('city centre offline'!$L$2:$L$2047,'city centre offline'!$A$2:$A$2047,$A61,'city centre offline'!$B$2:$B$2047,AE$4)*AVERAGEIFS('all sales summary'!$I$2:$I$2047,'all sales summary'!$A$2:$A$2047,$A61,'all sales summary'!$B$2:$B$2047,AE$4))/((AVERAGEIFS('overall city offline'!$L$2:$L$2047,'overall city offline'!$A$2:$A$2047,$A61,'overall city offline'!$B$2:$B$2047,AE$4)*(1-AVERAGEIFS('all sales summary'!$I$2:$I$2047,'all sales summary'!$A$2:$A$2047,$A61,'all sales summary'!$B$2:$B$2047,AE$4)))+(AVERAGEIFS('city centre offline'!$L$2:$L$2047,'city centre offline'!$A$2:$A$2047,$A61,'city centre offline'!$B$2:$B$2047,AE$4)*AVERAGEIFS('all sales summary'!$I$2:$I$2047,'all sales summary'!$A$2:$A$2047,$A61,'all sales summary'!$B$2:$B$2047,AE$4)))</f>
        <v>0.18035357378863956</v>
      </c>
      <c r="AF61" s="60">
        <f>(AVERAGEIFS('city centre offline'!$L$2:$L$2047,'city centre offline'!$A$2:$A$2047,$A61,'city centre offline'!$B$2:$B$2047,AF$4)*AVERAGEIFS('all sales summary'!$I$2:$I$2047,'all sales summary'!$A$2:$A$2047,$A61,'all sales summary'!$B$2:$B$2047,AF$4))/((AVERAGEIFS('overall city offline'!$L$2:$L$2047,'overall city offline'!$A$2:$A$2047,$A61,'overall city offline'!$B$2:$B$2047,AF$4)*(1-AVERAGEIFS('all sales summary'!$I$2:$I$2047,'all sales summary'!$A$2:$A$2047,$A61,'all sales summary'!$B$2:$B$2047,AF$4)))+(AVERAGEIFS('city centre offline'!$L$2:$L$2047,'city centre offline'!$A$2:$A$2047,$A61,'city centre offline'!$B$2:$B$2047,AF$4)*AVERAGEIFS('all sales summary'!$I$2:$I$2047,'all sales summary'!$A$2:$A$2047,$A61,'all sales summary'!$B$2:$B$2047,AF$4)))</f>
        <v>0.17922627715955486</v>
      </c>
      <c r="AG61" s="60">
        <f>(AVERAGEIFS('city centre offline'!$L$2:$L$2047,'city centre offline'!$A$2:$A$2047,$A61,'city centre offline'!$B$2:$B$2047,AG$4)*AVERAGEIFS('all sales summary'!$I$2:$I$2047,'all sales summary'!$A$2:$A$2047,$A61,'all sales summary'!$B$2:$B$2047,AG$4))/((AVERAGEIFS('overall city offline'!$L$2:$L$2047,'overall city offline'!$A$2:$A$2047,$A61,'overall city offline'!$B$2:$B$2047,AG$4)*(1-AVERAGEIFS('all sales summary'!$I$2:$I$2047,'all sales summary'!$A$2:$A$2047,$A61,'all sales summary'!$B$2:$B$2047,AG$4)))+(AVERAGEIFS('city centre offline'!$L$2:$L$2047,'city centre offline'!$A$2:$A$2047,$A61,'city centre offline'!$B$2:$B$2047,AG$4)*AVERAGEIFS('all sales summary'!$I$2:$I$2047,'all sales summary'!$A$2:$A$2047,$A61,'all sales summary'!$B$2:$B$2047,AG$4)))</f>
        <v>0.18219438271131308</v>
      </c>
      <c r="AH61" s="60">
        <f>(AVERAGEIFS('city centre offline'!$L$2:$L$2047,'city centre offline'!$A$2:$A$2047,$A61,'city centre offline'!$B$2:$B$2047,AH$4)*AVERAGEIFS('all sales summary'!$I$2:$I$2047,'all sales summary'!$A$2:$A$2047,$A61,'all sales summary'!$B$2:$B$2047,AH$4))/((AVERAGEIFS('overall city offline'!$L$2:$L$2047,'overall city offline'!$A$2:$A$2047,$A61,'overall city offline'!$B$2:$B$2047,AH$4)*(1-AVERAGEIFS('all sales summary'!$I$2:$I$2047,'all sales summary'!$A$2:$A$2047,$A61,'all sales summary'!$B$2:$B$2047,AH$4)))+(AVERAGEIFS('city centre offline'!$L$2:$L$2047,'city centre offline'!$A$2:$A$2047,$A61,'city centre offline'!$B$2:$B$2047,AH$4)*AVERAGEIFS('all sales summary'!$I$2:$I$2047,'all sales summary'!$A$2:$A$2047,$A61,'all sales summary'!$B$2:$B$2047,AH$4)))</f>
        <v>0.18076443174321935</v>
      </c>
    </row>
    <row r="62" spans="1:34" x14ac:dyDescent="0.3">
      <c r="A62" t="s">
        <v>64</v>
      </c>
      <c r="B62" s="60">
        <f>(AVERAGEIFS('city centre offline'!$L$2:$L$2047,'city centre offline'!$A$2:$A$2047,$A62,'city centre offline'!$B$2:$B$2047,B$4)*AVERAGEIFS('all sales summary'!$I$2:$I$2047,'all sales summary'!$A$2:$A$2047,$A62,'all sales summary'!$B$2:$B$2047,B$4))/((AVERAGEIFS('overall city offline'!$L$2:$L$2047,'overall city offline'!$A$2:$A$2047,$A62,'overall city offline'!$B$2:$B$2047,B$4)*(1-AVERAGEIFS('all sales summary'!$I$2:$I$2047,'all sales summary'!$A$2:$A$2047,$A62,'all sales summary'!$B$2:$B$2047,B$4)))+(AVERAGEIFS('city centre offline'!$L$2:$L$2047,'city centre offline'!$A$2:$A$2047,$A62,'city centre offline'!$B$2:$B$2047,B$4)*AVERAGEIFS('all sales summary'!$I$2:$I$2047,'all sales summary'!$A$2:$A$2047,$A62,'all sales summary'!$B$2:$B$2047,B$4)))</f>
        <v>0.11891500624006975</v>
      </c>
      <c r="C62" s="60">
        <f>(AVERAGEIFS('city centre offline'!$L$2:$L$2047,'city centre offline'!$A$2:$A$2047,$A62,'city centre offline'!$B$2:$B$2047,C$4)*AVERAGEIFS('all sales summary'!$I$2:$I$2047,'all sales summary'!$A$2:$A$2047,$A62,'all sales summary'!$B$2:$B$2047,C$4))/((AVERAGEIFS('overall city offline'!$L$2:$L$2047,'overall city offline'!$A$2:$A$2047,$A62,'overall city offline'!$B$2:$B$2047,C$4)*(1-AVERAGEIFS('all sales summary'!$I$2:$I$2047,'all sales summary'!$A$2:$A$2047,$A62,'all sales summary'!$B$2:$B$2047,C$4)))+(AVERAGEIFS('city centre offline'!$L$2:$L$2047,'city centre offline'!$A$2:$A$2047,$A62,'city centre offline'!$B$2:$B$2047,C$4)*AVERAGEIFS('all sales summary'!$I$2:$I$2047,'all sales summary'!$A$2:$A$2047,$A62,'all sales summary'!$B$2:$B$2047,C$4)))</f>
        <v>0.11763836529573114</v>
      </c>
      <c r="D62" s="60">
        <f>(AVERAGEIFS('city centre offline'!$L$2:$L$2047,'city centre offline'!$A$2:$A$2047,$A62,'city centre offline'!$B$2:$B$2047,D$4)*AVERAGEIFS('all sales summary'!$I$2:$I$2047,'all sales summary'!$A$2:$A$2047,$A62,'all sales summary'!$B$2:$B$2047,D$4))/((AVERAGEIFS('overall city offline'!$L$2:$L$2047,'overall city offline'!$A$2:$A$2047,$A62,'overall city offline'!$B$2:$B$2047,D$4)*(1-AVERAGEIFS('all sales summary'!$I$2:$I$2047,'all sales summary'!$A$2:$A$2047,$A62,'all sales summary'!$B$2:$B$2047,D$4)))+(AVERAGEIFS('city centre offline'!$L$2:$L$2047,'city centre offline'!$A$2:$A$2047,$A62,'city centre offline'!$B$2:$B$2047,D$4)*AVERAGEIFS('all sales summary'!$I$2:$I$2047,'all sales summary'!$A$2:$A$2047,$A62,'all sales summary'!$B$2:$B$2047,D$4)))</f>
        <v>0.11587091168727214</v>
      </c>
      <c r="E62" s="60">
        <f>(AVERAGEIFS('city centre offline'!$L$2:$L$2047,'city centre offline'!$A$2:$A$2047,$A62,'city centre offline'!$B$2:$B$2047,E$4)*AVERAGEIFS('all sales summary'!$I$2:$I$2047,'all sales summary'!$A$2:$A$2047,$A62,'all sales summary'!$B$2:$B$2047,E$4))/((AVERAGEIFS('overall city offline'!$L$2:$L$2047,'overall city offline'!$A$2:$A$2047,$A62,'overall city offline'!$B$2:$B$2047,E$4)*(1-AVERAGEIFS('all sales summary'!$I$2:$I$2047,'all sales summary'!$A$2:$A$2047,$A62,'all sales summary'!$B$2:$B$2047,E$4)))+(AVERAGEIFS('city centre offline'!$L$2:$L$2047,'city centre offline'!$A$2:$A$2047,$A62,'city centre offline'!$B$2:$B$2047,E$4)*AVERAGEIFS('all sales summary'!$I$2:$I$2047,'all sales summary'!$A$2:$A$2047,$A62,'all sales summary'!$B$2:$B$2047,E$4)))</f>
        <v>0.11532997745309848</v>
      </c>
      <c r="F62" s="60">
        <f>(AVERAGEIFS('city centre offline'!$L$2:$L$2047,'city centre offline'!$A$2:$A$2047,$A62,'city centre offline'!$B$2:$B$2047,F$4)*AVERAGEIFS('all sales summary'!$I$2:$I$2047,'all sales summary'!$A$2:$A$2047,$A62,'all sales summary'!$B$2:$B$2047,F$4))/((AVERAGEIFS('overall city offline'!$L$2:$L$2047,'overall city offline'!$A$2:$A$2047,$A62,'overall city offline'!$B$2:$B$2047,F$4)*(1-AVERAGEIFS('all sales summary'!$I$2:$I$2047,'all sales summary'!$A$2:$A$2047,$A62,'all sales summary'!$B$2:$B$2047,F$4)))+(AVERAGEIFS('city centre offline'!$L$2:$L$2047,'city centre offline'!$A$2:$A$2047,$A62,'city centre offline'!$B$2:$B$2047,F$4)*AVERAGEIFS('all sales summary'!$I$2:$I$2047,'all sales summary'!$A$2:$A$2047,$A62,'all sales summary'!$B$2:$B$2047,F$4)))</f>
        <v>0.11603915999796344</v>
      </c>
      <c r="G62" s="60">
        <f>(AVERAGEIFS('city centre offline'!$L$2:$L$2047,'city centre offline'!$A$2:$A$2047,$A62,'city centre offline'!$B$2:$B$2047,G$4)*AVERAGEIFS('all sales summary'!$I$2:$I$2047,'all sales summary'!$A$2:$A$2047,$A62,'all sales summary'!$B$2:$B$2047,G$4))/((AVERAGEIFS('overall city offline'!$L$2:$L$2047,'overall city offline'!$A$2:$A$2047,$A62,'overall city offline'!$B$2:$B$2047,G$4)*(1-AVERAGEIFS('all sales summary'!$I$2:$I$2047,'all sales summary'!$A$2:$A$2047,$A62,'all sales summary'!$B$2:$B$2047,G$4)))+(AVERAGEIFS('city centre offline'!$L$2:$L$2047,'city centre offline'!$A$2:$A$2047,$A62,'city centre offline'!$B$2:$B$2047,G$4)*AVERAGEIFS('all sales summary'!$I$2:$I$2047,'all sales summary'!$A$2:$A$2047,$A62,'all sales summary'!$B$2:$B$2047,G$4)))</f>
        <v>0.11477292573709284</v>
      </c>
      <c r="H62" s="60">
        <f>(AVERAGEIFS('city centre offline'!$L$2:$L$2047,'city centre offline'!$A$2:$A$2047,$A62,'city centre offline'!$B$2:$B$2047,H$4)*AVERAGEIFS('all sales summary'!$I$2:$I$2047,'all sales summary'!$A$2:$A$2047,$A62,'all sales summary'!$B$2:$B$2047,H$4))/((AVERAGEIFS('overall city offline'!$L$2:$L$2047,'overall city offline'!$A$2:$A$2047,$A62,'overall city offline'!$B$2:$B$2047,H$4)*(1-AVERAGEIFS('all sales summary'!$I$2:$I$2047,'all sales summary'!$A$2:$A$2047,$A62,'all sales summary'!$B$2:$B$2047,H$4)))+(AVERAGEIFS('city centre offline'!$L$2:$L$2047,'city centre offline'!$A$2:$A$2047,$A62,'city centre offline'!$B$2:$B$2047,H$4)*AVERAGEIFS('all sales summary'!$I$2:$I$2047,'all sales summary'!$A$2:$A$2047,$A62,'all sales summary'!$B$2:$B$2047,H$4)))</f>
        <v>0.11544432070182388</v>
      </c>
      <c r="I62" s="60">
        <f>(AVERAGEIFS('city centre offline'!$L$2:$L$2047,'city centre offline'!$A$2:$A$2047,$A62,'city centre offline'!$B$2:$B$2047,I$4)*AVERAGEIFS('all sales summary'!$I$2:$I$2047,'all sales summary'!$A$2:$A$2047,$A62,'all sales summary'!$B$2:$B$2047,I$4))/((AVERAGEIFS('overall city offline'!$L$2:$L$2047,'overall city offline'!$A$2:$A$2047,$A62,'overall city offline'!$B$2:$B$2047,I$4)*(1-AVERAGEIFS('all sales summary'!$I$2:$I$2047,'all sales summary'!$A$2:$A$2047,$A62,'all sales summary'!$B$2:$B$2047,I$4)))+(AVERAGEIFS('city centre offline'!$L$2:$L$2047,'city centre offline'!$A$2:$A$2047,$A62,'city centre offline'!$B$2:$B$2047,I$4)*AVERAGEIFS('all sales summary'!$I$2:$I$2047,'all sales summary'!$A$2:$A$2047,$A62,'all sales summary'!$B$2:$B$2047,I$4)))</f>
        <v>0.12118354499137431</v>
      </c>
      <c r="J62" s="60">
        <f>(AVERAGEIFS('city centre offline'!$L$2:$L$2047,'city centre offline'!$A$2:$A$2047,$A62,'city centre offline'!$B$2:$B$2047,J$4)*AVERAGEIFS('all sales summary'!$I$2:$I$2047,'all sales summary'!$A$2:$A$2047,$A62,'all sales summary'!$B$2:$B$2047,J$4))/((AVERAGEIFS('overall city offline'!$L$2:$L$2047,'overall city offline'!$A$2:$A$2047,$A62,'overall city offline'!$B$2:$B$2047,J$4)*(1-AVERAGEIFS('all sales summary'!$I$2:$I$2047,'all sales summary'!$A$2:$A$2047,$A62,'all sales summary'!$B$2:$B$2047,J$4)))+(AVERAGEIFS('city centre offline'!$L$2:$L$2047,'city centre offline'!$A$2:$A$2047,$A62,'city centre offline'!$B$2:$B$2047,J$4)*AVERAGEIFS('all sales summary'!$I$2:$I$2047,'all sales summary'!$A$2:$A$2047,$A62,'all sales summary'!$B$2:$B$2047,J$4)))</f>
        <v>0.11697332951256571</v>
      </c>
      <c r="K62" s="60">
        <f>(AVERAGEIFS('city centre offline'!$L$2:$L$2047,'city centre offline'!$A$2:$A$2047,$A62,'city centre offline'!$B$2:$B$2047,K$4)*AVERAGEIFS('all sales summary'!$I$2:$I$2047,'all sales summary'!$A$2:$A$2047,$A62,'all sales summary'!$B$2:$B$2047,K$4))/((AVERAGEIFS('overall city offline'!$L$2:$L$2047,'overall city offline'!$A$2:$A$2047,$A62,'overall city offline'!$B$2:$B$2047,K$4)*(1-AVERAGEIFS('all sales summary'!$I$2:$I$2047,'all sales summary'!$A$2:$A$2047,$A62,'all sales summary'!$B$2:$B$2047,K$4)))+(AVERAGEIFS('city centre offline'!$L$2:$L$2047,'city centre offline'!$A$2:$A$2047,$A62,'city centre offline'!$B$2:$B$2047,K$4)*AVERAGEIFS('all sales summary'!$I$2:$I$2047,'all sales summary'!$A$2:$A$2047,$A62,'all sales summary'!$B$2:$B$2047,K$4)))</f>
        <v>0.11919124120650065</v>
      </c>
      <c r="L62" s="60">
        <f>(AVERAGEIFS('city centre offline'!$L$2:$L$2047,'city centre offline'!$A$2:$A$2047,$A62,'city centre offline'!$B$2:$B$2047,L$4)*AVERAGEIFS('all sales summary'!$I$2:$I$2047,'all sales summary'!$A$2:$A$2047,$A62,'all sales summary'!$B$2:$B$2047,L$4))/((AVERAGEIFS('overall city offline'!$L$2:$L$2047,'overall city offline'!$A$2:$A$2047,$A62,'overall city offline'!$B$2:$B$2047,L$4)*(1-AVERAGEIFS('all sales summary'!$I$2:$I$2047,'all sales summary'!$A$2:$A$2047,$A62,'all sales summary'!$B$2:$B$2047,L$4)))+(AVERAGEIFS('city centre offline'!$L$2:$L$2047,'city centre offline'!$A$2:$A$2047,$A62,'city centre offline'!$B$2:$B$2047,L$4)*AVERAGEIFS('all sales summary'!$I$2:$I$2047,'all sales summary'!$A$2:$A$2047,$A62,'all sales summary'!$B$2:$B$2047,L$4)))</f>
        <v>0.11830054195844705</v>
      </c>
      <c r="M62" s="60">
        <f>(AVERAGEIFS('city centre offline'!$L$2:$L$2047,'city centre offline'!$A$2:$A$2047,$A62,'city centre offline'!$B$2:$B$2047,M$4)*AVERAGEIFS('all sales summary'!$I$2:$I$2047,'all sales summary'!$A$2:$A$2047,$A62,'all sales summary'!$B$2:$B$2047,M$4))/((AVERAGEIFS('overall city offline'!$L$2:$L$2047,'overall city offline'!$A$2:$A$2047,$A62,'overall city offline'!$B$2:$B$2047,M$4)*(1-AVERAGEIFS('all sales summary'!$I$2:$I$2047,'all sales summary'!$A$2:$A$2047,$A62,'all sales summary'!$B$2:$B$2047,M$4)))+(AVERAGEIFS('city centre offline'!$L$2:$L$2047,'city centre offline'!$A$2:$A$2047,$A62,'city centre offline'!$B$2:$B$2047,M$4)*AVERAGEIFS('all sales summary'!$I$2:$I$2047,'all sales summary'!$A$2:$A$2047,$A62,'all sales summary'!$B$2:$B$2047,M$4)))</f>
        <v>0.13158841305166499</v>
      </c>
      <c r="N62" s="60">
        <f>(AVERAGEIFS('city centre offline'!$L$2:$L$2047,'city centre offline'!$A$2:$A$2047,$A62,'city centre offline'!$B$2:$B$2047,N$4)*AVERAGEIFS('all sales summary'!$I$2:$I$2047,'all sales summary'!$A$2:$A$2047,$A62,'all sales summary'!$B$2:$B$2047,N$4))/((AVERAGEIFS('overall city offline'!$L$2:$L$2047,'overall city offline'!$A$2:$A$2047,$A62,'overall city offline'!$B$2:$B$2047,N$4)*(1-AVERAGEIFS('all sales summary'!$I$2:$I$2047,'all sales summary'!$A$2:$A$2047,$A62,'all sales summary'!$B$2:$B$2047,N$4)))+(AVERAGEIFS('city centre offline'!$L$2:$L$2047,'city centre offline'!$A$2:$A$2047,$A62,'city centre offline'!$B$2:$B$2047,N$4)*AVERAGEIFS('all sales summary'!$I$2:$I$2047,'all sales summary'!$A$2:$A$2047,$A62,'all sales summary'!$B$2:$B$2047,N$4)))</f>
        <v>0.11579913848134542</v>
      </c>
      <c r="O62" s="60">
        <f>(AVERAGEIFS('city centre offline'!$L$2:$L$2047,'city centre offline'!$A$2:$A$2047,$A62,'city centre offline'!$B$2:$B$2047,O$4)*AVERAGEIFS('all sales summary'!$I$2:$I$2047,'all sales summary'!$A$2:$A$2047,$A62,'all sales summary'!$B$2:$B$2047,O$4))/((AVERAGEIFS('overall city offline'!$L$2:$L$2047,'overall city offline'!$A$2:$A$2047,$A62,'overall city offline'!$B$2:$B$2047,O$4)*(1-AVERAGEIFS('all sales summary'!$I$2:$I$2047,'all sales summary'!$A$2:$A$2047,$A62,'all sales summary'!$B$2:$B$2047,O$4)))+(AVERAGEIFS('city centre offline'!$L$2:$L$2047,'city centre offline'!$A$2:$A$2047,$A62,'city centre offline'!$B$2:$B$2047,O$4)*AVERAGEIFS('all sales summary'!$I$2:$I$2047,'all sales summary'!$A$2:$A$2047,$A62,'all sales summary'!$B$2:$B$2047,O$4)))</f>
        <v>0.11689178872618816</v>
      </c>
      <c r="P62" s="60">
        <f>(AVERAGEIFS('city centre offline'!$L$2:$L$2047,'city centre offline'!$A$2:$A$2047,$A62,'city centre offline'!$B$2:$B$2047,P$4)*AVERAGEIFS('all sales summary'!$I$2:$I$2047,'all sales summary'!$A$2:$A$2047,$A62,'all sales summary'!$B$2:$B$2047,P$4))/((AVERAGEIFS('overall city offline'!$L$2:$L$2047,'overall city offline'!$A$2:$A$2047,$A62,'overall city offline'!$B$2:$B$2047,P$4)*(1-AVERAGEIFS('all sales summary'!$I$2:$I$2047,'all sales summary'!$A$2:$A$2047,$A62,'all sales summary'!$B$2:$B$2047,P$4)))+(AVERAGEIFS('city centre offline'!$L$2:$L$2047,'city centre offline'!$A$2:$A$2047,$A62,'city centre offline'!$B$2:$B$2047,P$4)*AVERAGEIFS('all sales summary'!$I$2:$I$2047,'all sales summary'!$A$2:$A$2047,$A62,'all sales summary'!$B$2:$B$2047,P$4)))</f>
        <v>0.11344646111744244</v>
      </c>
      <c r="Q62" s="60">
        <f>(AVERAGEIFS('city centre offline'!$L$2:$L$2047,'city centre offline'!$A$2:$A$2047,$A62,'city centre offline'!$B$2:$B$2047,Q$4)*AVERAGEIFS('all sales summary'!$I$2:$I$2047,'all sales summary'!$A$2:$A$2047,$A62,'all sales summary'!$B$2:$B$2047,Q$4))/((AVERAGEIFS('overall city offline'!$L$2:$L$2047,'overall city offline'!$A$2:$A$2047,$A62,'overall city offline'!$B$2:$B$2047,Q$4)*(1-AVERAGEIFS('all sales summary'!$I$2:$I$2047,'all sales summary'!$A$2:$A$2047,$A62,'all sales summary'!$B$2:$B$2047,Q$4)))+(AVERAGEIFS('city centre offline'!$L$2:$L$2047,'city centre offline'!$A$2:$A$2047,$A62,'city centre offline'!$B$2:$B$2047,Q$4)*AVERAGEIFS('all sales summary'!$I$2:$I$2047,'all sales summary'!$A$2:$A$2047,$A62,'all sales summary'!$B$2:$B$2047,Q$4)))</f>
        <v>0.11042564245686581</v>
      </c>
      <c r="R62" s="60">
        <f>(AVERAGEIFS('city centre offline'!$L$2:$L$2047,'city centre offline'!$A$2:$A$2047,$A62,'city centre offline'!$B$2:$B$2047,R$4)*AVERAGEIFS('all sales summary'!$I$2:$I$2047,'all sales summary'!$A$2:$A$2047,$A62,'all sales summary'!$B$2:$B$2047,R$4))/((AVERAGEIFS('overall city offline'!$L$2:$L$2047,'overall city offline'!$A$2:$A$2047,$A62,'overall city offline'!$B$2:$B$2047,R$4)*(1-AVERAGEIFS('all sales summary'!$I$2:$I$2047,'all sales summary'!$A$2:$A$2047,$A62,'all sales summary'!$B$2:$B$2047,R$4)))+(AVERAGEIFS('city centre offline'!$L$2:$L$2047,'city centre offline'!$A$2:$A$2047,$A62,'city centre offline'!$B$2:$B$2047,R$4)*AVERAGEIFS('all sales summary'!$I$2:$I$2047,'all sales summary'!$A$2:$A$2047,$A62,'all sales summary'!$B$2:$B$2047,R$4)))</f>
        <v>0.11416575766960671</v>
      </c>
      <c r="S62" s="60">
        <f>(AVERAGEIFS('city centre offline'!$L$2:$L$2047,'city centre offline'!$A$2:$A$2047,$A62,'city centre offline'!$B$2:$B$2047,S$4)*AVERAGEIFS('all sales summary'!$I$2:$I$2047,'all sales summary'!$A$2:$A$2047,$A62,'all sales summary'!$B$2:$B$2047,S$4))/((AVERAGEIFS('overall city offline'!$L$2:$L$2047,'overall city offline'!$A$2:$A$2047,$A62,'overall city offline'!$B$2:$B$2047,S$4)*(1-AVERAGEIFS('all sales summary'!$I$2:$I$2047,'all sales summary'!$A$2:$A$2047,$A62,'all sales summary'!$B$2:$B$2047,S$4)))+(AVERAGEIFS('city centre offline'!$L$2:$L$2047,'city centre offline'!$A$2:$A$2047,$A62,'city centre offline'!$B$2:$B$2047,S$4)*AVERAGEIFS('all sales summary'!$I$2:$I$2047,'all sales summary'!$A$2:$A$2047,$A62,'all sales summary'!$B$2:$B$2047,S$4)))</f>
        <v>0.11586507359577593</v>
      </c>
      <c r="T62" s="60">
        <f>(AVERAGEIFS('city centre offline'!$L$2:$L$2047,'city centre offline'!$A$2:$A$2047,$A62,'city centre offline'!$B$2:$B$2047,T$4)*AVERAGEIFS('all sales summary'!$I$2:$I$2047,'all sales summary'!$A$2:$A$2047,$A62,'all sales summary'!$B$2:$B$2047,T$4))/((AVERAGEIFS('overall city offline'!$L$2:$L$2047,'overall city offline'!$A$2:$A$2047,$A62,'overall city offline'!$B$2:$B$2047,T$4)*(1-AVERAGEIFS('all sales summary'!$I$2:$I$2047,'all sales summary'!$A$2:$A$2047,$A62,'all sales summary'!$B$2:$B$2047,T$4)))+(AVERAGEIFS('city centre offline'!$L$2:$L$2047,'city centre offline'!$A$2:$A$2047,$A62,'city centre offline'!$B$2:$B$2047,T$4)*AVERAGEIFS('all sales summary'!$I$2:$I$2047,'all sales summary'!$A$2:$A$2047,$A62,'all sales summary'!$B$2:$B$2047,T$4)))</f>
        <v>0.1146475798251083</v>
      </c>
      <c r="U62" s="60">
        <f>(AVERAGEIFS('city centre offline'!$L$2:$L$2047,'city centre offline'!$A$2:$A$2047,$A62,'city centre offline'!$B$2:$B$2047,U$4)*AVERAGEIFS('all sales summary'!$I$2:$I$2047,'all sales summary'!$A$2:$A$2047,$A62,'all sales summary'!$B$2:$B$2047,U$4))/((AVERAGEIFS('overall city offline'!$L$2:$L$2047,'overall city offline'!$A$2:$A$2047,$A62,'overall city offline'!$B$2:$B$2047,U$4)*(1-AVERAGEIFS('all sales summary'!$I$2:$I$2047,'all sales summary'!$A$2:$A$2047,$A62,'all sales summary'!$B$2:$B$2047,U$4)))+(AVERAGEIFS('city centre offline'!$L$2:$L$2047,'city centre offline'!$A$2:$A$2047,$A62,'city centre offline'!$B$2:$B$2047,U$4)*AVERAGEIFS('all sales summary'!$I$2:$I$2047,'all sales summary'!$A$2:$A$2047,$A62,'all sales summary'!$B$2:$B$2047,U$4)))</f>
        <v>0.11586975521062719</v>
      </c>
      <c r="V62" s="60">
        <f>(AVERAGEIFS('city centre offline'!$L$2:$L$2047,'city centre offline'!$A$2:$A$2047,$A62,'city centre offline'!$B$2:$B$2047,V$4)*AVERAGEIFS('all sales summary'!$I$2:$I$2047,'all sales summary'!$A$2:$A$2047,$A62,'all sales summary'!$B$2:$B$2047,V$4))/((AVERAGEIFS('overall city offline'!$L$2:$L$2047,'overall city offline'!$A$2:$A$2047,$A62,'overall city offline'!$B$2:$B$2047,V$4)*(1-AVERAGEIFS('all sales summary'!$I$2:$I$2047,'all sales summary'!$A$2:$A$2047,$A62,'all sales summary'!$B$2:$B$2047,V$4)))+(AVERAGEIFS('city centre offline'!$L$2:$L$2047,'city centre offline'!$A$2:$A$2047,$A62,'city centre offline'!$B$2:$B$2047,V$4)*AVERAGEIFS('all sales summary'!$I$2:$I$2047,'all sales summary'!$A$2:$A$2047,$A62,'all sales summary'!$B$2:$B$2047,V$4)))</f>
        <v>0.11561412435991113</v>
      </c>
      <c r="W62" s="60">
        <f>(AVERAGEIFS('city centre offline'!$L$2:$L$2047,'city centre offline'!$A$2:$A$2047,$A62,'city centre offline'!$B$2:$B$2047,W$4)*AVERAGEIFS('all sales summary'!$I$2:$I$2047,'all sales summary'!$A$2:$A$2047,$A62,'all sales summary'!$B$2:$B$2047,W$4))/((AVERAGEIFS('overall city offline'!$L$2:$L$2047,'overall city offline'!$A$2:$A$2047,$A62,'overall city offline'!$B$2:$B$2047,W$4)*(1-AVERAGEIFS('all sales summary'!$I$2:$I$2047,'all sales summary'!$A$2:$A$2047,$A62,'all sales summary'!$B$2:$B$2047,W$4)))+(AVERAGEIFS('city centre offline'!$L$2:$L$2047,'city centre offline'!$A$2:$A$2047,$A62,'city centre offline'!$B$2:$B$2047,W$4)*AVERAGEIFS('all sales summary'!$I$2:$I$2047,'all sales summary'!$A$2:$A$2047,$A62,'all sales summary'!$B$2:$B$2047,W$4)))</f>
        <v>0.11887955557586337</v>
      </c>
      <c r="X62" s="60">
        <f>(AVERAGEIFS('city centre offline'!$L$2:$L$2047,'city centre offline'!$A$2:$A$2047,$A62,'city centre offline'!$B$2:$B$2047,X$4)*AVERAGEIFS('all sales summary'!$I$2:$I$2047,'all sales summary'!$A$2:$A$2047,$A62,'all sales summary'!$B$2:$B$2047,X$4))/((AVERAGEIFS('overall city offline'!$L$2:$L$2047,'overall city offline'!$A$2:$A$2047,$A62,'overall city offline'!$B$2:$B$2047,X$4)*(1-AVERAGEIFS('all sales summary'!$I$2:$I$2047,'all sales summary'!$A$2:$A$2047,$A62,'all sales summary'!$B$2:$B$2047,X$4)))+(AVERAGEIFS('city centre offline'!$L$2:$L$2047,'city centre offline'!$A$2:$A$2047,$A62,'city centre offline'!$B$2:$B$2047,X$4)*AVERAGEIFS('all sales summary'!$I$2:$I$2047,'all sales summary'!$A$2:$A$2047,$A62,'all sales summary'!$B$2:$B$2047,X$4)))</f>
        <v>0.11106579726275122</v>
      </c>
      <c r="Y62" s="60">
        <f>(AVERAGEIFS('city centre offline'!$L$2:$L$2047,'city centre offline'!$A$2:$A$2047,$A62,'city centre offline'!$B$2:$B$2047,Y$4)*AVERAGEIFS('all sales summary'!$I$2:$I$2047,'all sales summary'!$A$2:$A$2047,$A62,'all sales summary'!$B$2:$B$2047,Y$4))/((AVERAGEIFS('overall city offline'!$L$2:$L$2047,'overall city offline'!$A$2:$A$2047,$A62,'overall city offline'!$B$2:$B$2047,Y$4)*(1-AVERAGEIFS('all sales summary'!$I$2:$I$2047,'all sales summary'!$A$2:$A$2047,$A62,'all sales summary'!$B$2:$B$2047,Y$4)))+(AVERAGEIFS('city centre offline'!$L$2:$L$2047,'city centre offline'!$A$2:$A$2047,$A62,'city centre offline'!$B$2:$B$2047,Y$4)*AVERAGEIFS('all sales summary'!$I$2:$I$2047,'all sales summary'!$A$2:$A$2047,$A62,'all sales summary'!$B$2:$B$2047,Y$4)))</f>
        <v>0.13128554484529278</v>
      </c>
      <c r="Z62" s="60">
        <f>(AVERAGEIFS('city centre offline'!$L$2:$L$2047,'city centre offline'!$A$2:$A$2047,$A62,'city centre offline'!$B$2:$B$2047,Z$4)*AVERAGEIFS('all sales summary'!$I$2:$I$2047,'all sales summary'!$A$2:$A$2047,$A62,'all sales summary'!$B$2:$B$2047,Z$4))/((AVERAGEIFS('overall city offline'!$L$2:$L$2047,'overall city offline'!$A$2:$A$2047,$A62,'overall city offline'!$B$2:$B$2047,Z$4)*(1-AVERAGEIFS('all sales summary'!$I$2:$I$2047,'all sales summary'!$A$2:$A$2047,$A62,'all sales summary'!$B$2:$B$2047,Z$4)))+(AVERAGEIFS('city centre offline'!$L$2:$L$2047,'city centre offline'!$A$2:$A$2047,$A62,'city centre offline'!$B$2:$B$2047,Z$4)*AVERAGEIFS('all sales summary'!$I$2:$I$2047,'all sales summary'!$A$2:$A$2047,$A62,'all sales summary'!$B$2:$B$2047,Z$4)))</f>
        <v>0.11070108153111047</v>
      </c>
      <c r="AA62" s="60">
        <f>(AVERAGEIFS('city centre offline'!$L$2:$L$2047,'city centre offline'!$A$2:$A$2047,$A62,'city centre offline'!$B$2:$B$2047,AA$4)*AVERAGEIFS('all sales summary'!$I$2:$I$2047,'all sales summary'!$A$2:$A$2047,$A62,'all sales summary'!$B$2:$B$2047,AA$4))/((AVERAGEIFS('overall city offline'!$L$2:$L$2047,'overall city offline'!$A$2:$A$2047,$A62,'overall city offline'!$B$2:$B$2047,AA$4)*(1-AVERAGEIFS('all sales summary'!$I$2:$I$2047,'all sales summary'!$A$2:$A$2047,$A62,'all sales summary'!$B$2:$B$2047,AA$4)))+(AVERAGEIFS('city centre offline'!$L$2:$L$2047,'city centre offline'!$A$2:$A$2047,$A62,'city centre offline'!$B$2:$B$2047,AA$4)*AVERAGEIFS('all sales summary'!$I$2:$I$2047,'all sales summary'!$A$2:$A$2047,$A62,'all sales summary'!$B$2:$B$2047,AA$4)))</f>
        <v>0.10777155326998472</v>
      </c>
      <c r="AB62" s="60">
        <f>(AVERAGEIFS('city centre offline'!$L$2:$L$2047,'city centre offline'!$A$2:$A$2047,$A62,'city centre offline'!$B$2:$B$2047,AB$4)*AVERAGEIFS('all sales summary'!$I$2:$I$2047,'all sales summary'!$A$2:$A$2047,$A62,'all sales summary'!$B$2:$B$2047,AB$4))/((AVERAGEIFS('overall city offline'!$L$2:$L$2047,'overall city offline'!$A$2:$A$2047,$A62,'overall city offline'!$B$2:$B$2047,AB$4)*(1-AVERAGEIFS('all sales summary'!$I$2:$I$2047,'all sales summary'!$A$2:$A$2047,$A62,'all sales summary'!$B$2:$B$2047,AB$4)))+(AVERAGEIFS('city centre offline'!$L$2:$L$2047,'city centre offline'!$A$2:$A$2047,$A62,'city centre offline'!$B$2:$B$2047,AB$4)*AVERAGEIFS('all sales summary'!$I$2:$I$2047,'all sales summary'!$A$2:$A$2047,$A62,'all sales summary'!$B$2:$B$2047,AB$4)))</f>
        <v>0.10946491254458339</v>
      </c>
      <c r="AC62" s="60">
        <f>(AVERAGEIFS('city centre offline'!$L$2:$L$2047,'city centre offline'!$A$2:$A$2047,$A62,'city centre offline'!$B$2:$B$2047,AC$4)*AVERAGEIFS('all sales summary'!$I$2:$I$2047,'all sales summary'!$A$2:$A$2047,$A62,'all sales summary'!$B$2:$B$2047,AC$4))/((AVERAGEIFS('overall city offline'!$L$2:$L$2047,'overall city offline'!$A$2:$A$2047,$A62,'overall city offline'!$B$2:$B$2047,AC$4)*(1-AVERAGEIFS('all sales summary'!$I$2:$I$2047,'all sales summary'!$A$2:$A$2047,$A62,'all sales summary'!$B$2:$B$2047,AC$4)))+(AVERAGEIFS('city centre offline'!$L$2:$L$2047,'city centre offline'!$A$2:$A$2047,$A62,'city centre offline'!$B$2:$B$2047,AC$4)*AVERAGEIFS('all sales summary'!$I$2:$I$2047,'all sales summary'!$A$2:$A$2047,$A62,'all sales summary'!$B$2:$B$2047,AC$4)))</f>
        <v>0.11044382091055394</v>
      </c>
      <c r="AD62" s="60">
        <f>(AVERAGEIFS('city centre offline'!$L$2:$L$2047,'city centre offline'!$A$2:$A$2047,$A62,'city centre offline'!$B$2:$B$2047,AD$4)*AVERAGEIFS('all sales summary'!$I$2:$I$2047,'all sales summary'!$A$2:$A$2047,$A62,'all sales summary'!$B$2:$B$2047,AD$4))/((AVERAGEIFS('overall city offline'!$L$2:$L$2047,'overall city offline'!$A$2:$A$2047,$A62,'overall city offline'!$B$2:$B$2047,AD$4)*(1-AVERAGEIFS('all sales summary'!$I$2:$I$2047,'all sales summary'!$A$2:$A$2047,$A62,'all sales summary'!$B$2:$B$2047,AD$4)))+(AVERAGEIFS('city centre offline'!$L$2:$L$2047,'city centre offline'!$A$2:$A$2047,$A62,'city centre offline'!$B$2:$B$2047,AD$4)*AVERAGEIFS('all sales summary'!$I$2:$I$2047,'all sales summary'!$A$2:$A$2047,$A62,'all sales summary'!$B$2:$B$2047,AD$4)))</f>
        <v>0.10783697510333422</v>
      </c>
      <c r="AE62" s="60">
        <f>(AVERAGEIFS('city centre offline'!$L$2:$L$2047,'city centre offline'!$A$2:$A$2047,$A62,'city centre offline'!$B$2:$B$2047,AE$4)*AVERAGEIFS('all sales summary'!$I$2:$I$2047,'all sales summary'!$A$2:$A$2047,$A62,'all sales summary'!$B$2:$B$2047,AE$4))/((AVERAGEIFS('overall city offline'!$L$2:$L$2047,'overall city offline'!$A$2:$A$2047,$A62,'overall city offline'!$B$2:$B$2047,AE$4)*(1-AVERAGEIFS('all sales summary'!$I$2:$I$2047,'all sales summary'!$A$2:$A$2047,$A62,'all sales summary'!$B$2:$B$2047,AE$4)))+(AVERAGEIFS('city centre offline'!$L$2:$L$2047,'city centre offline'!$A$2:$A$2047,$A62,'city centre offline'!$B$2:$B$2047,AE$4)*AVERAGEIFS('all sales summary'!$I$2:$I$2047,'all sales summary'!$A$2:$A$2047,$A62,'all sales summary'!$B$2:$B$2047,AE$4)))</f>
        <v>0.10575968421312065</v>
      </c>
      <c r="AF62" s="60">
        <f>(AVERAGEIFS('city centre offline'!$L$2:$L$2047,'city centre offline'!$A$2:$A$2047,$A62,'city centre offline'!$B$2:$B$2047,AF$4)*AVERAGEIFS('all sales summary'!$I$2:$I$2047,'all sales summary'!$A$2:$A$2047,$A62,'all sales summary'!$B$2:$B$2047,AF$4))/((AVERAGEIFS('overall city offline'!$L$2:$L$2047,'overall city offline'!$A$2:$A$2047,$A62,'overall city offline'!$B$2:$B$2047,AF$4)*(1-AVERAGEIFS('all sales summary'!$I$2:$I$2047,'all sales summary'!$A$2:$A$2047,$A62,'all sales summary'!$B$2:$B$2047,AF$4)))+(AVERAGEIFS('city centre offline'!$L$2:$L$2047,'city centre offline'!$A$2:$A$2047,$A62,'city centre offline'!$B$2:$B$2047,AF$4)*AVERAGEIFS('all sales summary'!$I$2:$I$2047,'all sales summary'!$A$2:$A$2047,$A62,'all sales summary'!$B$2:$B$2047,AF$4)))</f>
        <v>0.10600993144418268</v>
      </c>
      <c r="AG62" s="60">
        <f>(AVERAGEIFS('city centre offline'!$L$2:$L$2047,'city centre offline'!$A$2:$A$2047,$A62,'city centre offline'!$B$2:$B$2047,AG$4)*AVERAGEIFS('all sales summary'!$I$2:$I$2047,'all sales summary'!$A$2:$A$2047,$A62,'all sales summary'!$B$2:$B$2047,AG$4))/((AVERAGEIFS('overall city offline'!$L$2:$L$2047,'overall city offline'!$A$2:$A$2047,$A62,'overall city offline'!$B$2:$B$2047,AG$4)*(1-AVERAGEIFS('all sales summary'!$I$2:$I$2047,'all sales summary'!$A$2:$A$2047,$A62,'all sales summary'!$B$2:$B$2047,AG$4)))+(AVERAGEIFS('city centre offline'!$L$2:$L$2047,'city centre offline'!$A$2:$A$2047,$A62,'city centre offline'!$B$2:$B$2047,AG$4)*AVERAGEIFS('all sales summary'!$I$2:$I$2047,'all sales summary'!$A$2:$A$2047,$A62,'all sales summary'!$B$2:$B$2047,AG$4)))</f>
        <v>0.10771771143240114</v>
      </c>
      <c r="AH62" s="60">
        <f>(AVERAGEIFS('city centre offline'!$L$2:$L$2047,'city centre offline'!$A$2:$A$2047,$A62,'city centre offline'!$B$2:$B$2047,AH$4)*AVERAGEIFS('all sales summary'!$I$2:$I$2047,'all sales summary'!$A$2:$A$2047,$A62,'all sales summary'!$B$2:$B$2047,AH$4))/((AVERAGEIFS('overall city offline'!$L$2:$L$2047,'overall city offline'!$A$2:$A$2047,$A62,'overall city offline'!$B$2:$B$2047,AH$4)*(1-AVERAGEIFS('all sales summary'!$I$2:$I$2047,'all sales summary'!$A$2:$A$2047,$A62,'all sales summary'!$B$2:$B$2047,AH$4)))+(AVERAGEIFS('city centre offline'!$L$2:$L$2047,'city centre offline'!$A$2:$A$2047,$A62,'city centre offline'!$B$2:$B$2047,AH$4)*AVERAGEIFS('all sales summary'!$I$2:$I$2047,'all sales summary'!$A$2:$A$2047,$A62,'all sales summary'!$B$2:$B$2047,AH$4)))</f>
        <v>0.10883157732822507</v>
      </c>
    </row>
    <row r="63" spans="1:34" x14ac:dyDescent="0.3">
      <c r="A63" t="s">
        <v>65</v>
      </c>
      <c r="B63" s="60">
        <f>(AVERAGEIFS('city centre offline'!$L$2:$L$2047,'city centre offline'!$A$2:$A$2047,$A63,'city centre offline'!$B$2:$B$2047,B$4)*AVERAGEIFS('all sales summary'!$I$2:$I$2047,'all sales summary'!$A$2:$A$2047,$A63,'all sales summary'!$B$2:$B$2047,B$4))/((AVERAGEIFS('overall city offline'!$L$2:$L$2047,'overall city offline'!$A$2:$A$2047,$A63,'overall city offline'!$B$2:$B$2047,B$4)*(1-AVERAGEIFS('all sales summary'!$I$2:$I$2047,'all sales summary'!$A$2:$A$2047,$A63,'all sales summary'!$B$2:$B$2047,B$4)))+(AVERAGEIFS('city centre offline'!$L$2:$L$2047,'city centre offline'!$A$2:$A$2047,$A63,'city centre offline'!$B$2:$B$2047,B$4)*AVERAGEIFS('all sales summary'!$I$2:$I$2047,'all sales summary'!$A$2:$A$2047,$A63,'all sales summary'!$B$2:$B$2047,B$4)))</f>
        <v>0.23128409658959292</v>
      </c>
      <c r="C63" s="60">
        <f>(AVERAGEIFS('city centre offline'!$L$2:$L$2047,'city centre offline'!$A$2:$A$2047,$A63,'city centre offline'!$B$2:$B$2047,C$4)*AVERAGEIFS('all sales summary'!$I$2:$I$2047,'all sales summary'!$A$2:$A$2047,$A63,'all sales summary'!$B$2:$B$2047,C$4))/((AVERAGEIFS('overall city offline'!$L$2:$L$2047,'overall city offline'!$A$2:$A$2047,$A63,'overall city offline'!$B$2:$B$2047,C$4)*(1-AVERAGEIFS('all sales summary'!$I$2:$I$2047,'all sales summary'!$A$2:$A$2047,$A63,'all sales summary'!$B$2:$B$2047,C$4)))+(AVERAGEIFS('city centre offline'!$L$2:$L$2047,'city centre offline'!$A$2:$A$2047,$A63,'city centre offline'!$B$2:$B$2047,C$4)*AVERAGEIFS('all sales summary'!$I$2:$I$2047,'all sales summary'!$A$2:$A$2047,$A63,'all sales summary'!$B$2:$B$2047,C$4)))</f>
        <v>0.23031866924653069</v>
      </c>
      <c r="D63" s="60">
        <f>(AVERAGEIFS('city centre offline'!$L$2:$L$2047,'city centre offline'!$A$2:$A$2047,$A63,'city centre offline'!$B$2:$B$2047,D$4)*AVERAGEIFS('all sales summary'!$I$2:$I$2047,'all sales summary'!$A$2:$A$2047,$A63,'all sales summary'!$B$2:$B$2047,D$4))/((AVERAGEIFS('overall city offline'!$L$2:$L$2047,'overall city offline'!$A$2:$A$2047,$A63,'overall city offline'!$B$2:$B$2047,D$4)*(1-AVERAGEIFS('all sales summary'!$I$2:$I$2047,'all sales summary'!$A$2:$A$2047,$A63,'all sales summary'!$B$2:$B$2047,D$4)))+(AVERAGEIFS('city centre offline'!$L$2:$L$2047,'city centre offline'!$A$2:$A$2047,$A63,'city centre offline'!$B$2:$B$2047,D$4)*AVERAGEIFS('all sales summary'!$I$2:$I$2047,'all sales summary'!$A$2:$A$2047,$A63,'all sales summary'!$B$2:$B$2047,D$4)))</f>
        <v>0.23328914206603577</v>
      </c>
      <c r="E63" s="60">
        <f>(AVERAGEIFS('city centre offline'!$L$2:$L$2047,'city centre offline'!$A$2:$A$2047,$A63,'city centre offline'!$B$2:$B$2047,E$4)*AVERAGEIFS('all sales summary'!$I$2:$I$2047,'all sales summary'!$A$2:$A$2047,$A63,'all sales summary'!$B$2:$B$2047,E$4))/((AVERAGEIFS('overall city offline'!$L$2:$L$2047,'overall city offline'!$A$2:$A$2047,$A63,'overall city offline'!$B$2:$B$2047,E$4)*(1-AVERAGEIFS('all sales summary'!$I$2:$I$2047,'all sales summary'!$A$2:$A$2047,$A63,'all sales summary'!$B$2:$B$2047,E$4)))+(AVERAGEIFS('city centre offline'!$L$2:$L$2047,'city centre offline'!$A$2:$A$2047,$A63,'city centre offline'!$B$2:$B$2047,E$4)*AVERAGEIFS('all sales summary'!$I$2:$I$2047,'all sales summary'!$A$2:$A$2047,$A63,'all sales summary'!$B$2:$B$2047,E$4)))</f>
        <v>0.22597322919936402</v>
      </c>
      <c r="F63" s="60">
        <f>(AVERAGEIFS('city centre offline'!$L$2:$L$2047,'city centre offline'!$A$2:$A$2047,$A63,'city centre offline'!$B$2:$B$2047,F$4)*AVERAGEIFS('all sales summary'!$I$2:$I$2047,'all sales summary'!$A$2:$A$2047,$A63,'all sales summary'!$B$2:$B$2047,F$4))/((AVERAGEIFS('overall city offline'!$L$2:$L$2047,'overall city offline'!$A$2:$A$2047,$A63,'overall city offline'!$B$2:$B$2047,F$4)*(1-AVERAGEIFS('all sales summary'!$I$2:$I$2047,'all sales summary'!$A$2:$A$2047,$A63,'all sales summary'!$B$2:$B$2047,F$4)))+(AVERAGEIFS('city centre offline'!$L$2:$L$2047,'city centre offline'!$A$2:$A$2047,$A63,'city centre offline'!$B$2:$B$2047,F$4)*AVERAGEIFS('all sales summary'!$I$2:$I$2047,'all sales summary'!$A$2:$A$2047,$A63,'all sales summary'!$B$2:$B$2047,F$4)))</f>
        <v>0.21848428151274649</v>
      </c>
      <c r="G63" s="60">
        <f>(AVERAGEIFS('city centre offline'!$L$2:$L$2047,'city centre offline'!$A$2:$A$2047,$A63,'city centre offline'!$B$2:$B$2047,G$4)*AVERAGEIFS('all sales summary'!$I$2:$I$2047,'all sales summary'!$A$2:$A$2047,$A63,'all sales summary'!$B$2:$B$2047,G$4))/((AVERAGEIFS('overall city offline'!$L$2:$L$2047,'overall city offline'!$A$2:$A$2047,$A63,'overall city offline'!$B$2:$B$2047,G$4)*(1-AVERAGEIFS('all sales summary'!$I$2:$I$2047,'all sales summary'!$A$2:$A$2047,$A63,'all sales summary'!$B$2:$B$2047,G$4)))+(AVERAGEIFS('city centre offline'!$L$2:$L$2047,'city centre offline'!$A$2:$A$2047,$A63,'city centre offline'!$B$2:$B$2047,G$4)*AVERAGEIFS('all sales summary'!$I$2:$I$2047,'all sales summary'!$A$2:$A$2047,$A63,'all sales summary'!$B$2:$B$2047,G$4)))</f>
        <v>0.22014711355331532</v>
      </c>
      <c r="H63" s="60">
        <f>(AVERAGEIFS('city centre offline'!$L$2:$L$2047,'city centre offline'!$A$2:$A$2047,$A63,'city centre offline'!$B$2:$B$2047,H$4)*AVERAGEIFS('all sales summary'!$I$2:$I$2047,'all sales summary'!$A$2:$A$2047,$A63,'all sales summary'!$B$2:$B$2047,H$4))/((AVERAGEIFS('overall city offline'!$L$2:$L$2047,'overall city offline'!$A$2:$A$2047,$A63,'overall city offline'!$B$2:$B$2047,H$4)*(1-AVERAGEIFS('all sales summary'!$I$2:$I$2047,'all sales summary'!$A$2:$A$2047,$A63,'all sales summary'!$B$2:$B$2047,H$4)))+(AVERAGEIFS('city centre offline'!$L$2:$L$2047,'city centre offline'!$A$2:$A$2047,$A63,'city centre offline'!$B$2:$B$2047,H$4)*AVERAGEIFS('all sales summary'!$I$2:$I$2047,'all sales summary'!$A$2:$A$2047,$A63,'all sales summary'!$B$2:$B$2047,H$4)))</f>
        <v>0.22478556072307448</v>
      </c>
      <c r="I63" s="60">
        <f>(AVERAGEIFS('city centre offline'!$L$2:$L$2047,'city centre offline'!$A$2:$A$2047,$A63,'city centre offline'!$B$2:$B$2047,I$4)*AVERAGEIFS('all sales summary'!$I$2:$I$2047,'all sales summary'!$A$2:$A$2047,$A63,'all sales summary'!$B$2:$B$2047,I$4))/((AVERAGEIFS('overall city offline'!$L$2:$L$2047,'overall city offline'!$A$2:$A$2047,$A63,'overall city offline'!$B$2:$B$2047,I$4)*(1-AVERAGEIFS('all sales summary'!$I$2:$I$2047,'all sales summary'!$A$2:$A$2047,$A63,'all sales summary'!$B$2:$B$2047,I$4)))+(AVERAGEIFS('city centre offline'!$L$2:$L$2047,'city centre offline'!$A$2:$A$2047,$A63,'city centre offline'!$B$2:$B$2047,I$4)*AVERAGEIFS('all sales summary'!$I$2:$I$2047,'all sales summary'!$A$2:$A$2047,$A63,'all sales summary'!$B$2:$B$2047,I$4)))</f>
        <v>0.22168766947182805</v>
      </c>
      <c r="J63" s="60">
        <f>(AVERAGEIFS('city centre offline'!$L$2:$L$2047,'city centre offline'!$A$2:$A$2047,$A63,'city centre offline'!$B$2:$B$2047,J$4)*AVERAGEIFS('all sales summary'!$I$2:$I$2047,'all sales summary'!$A$2:$A$2047,$A63,'all sales summary'!$B$2:$B$2047,J$4))/((AVERAGEIFS('overall city offline'!$L$2:$L$2047,'overall city offline'!$A$2:$A$2047,$A63,'overall city offline'!$B$2:$B$2047,J$4)*(1-AVERAGEIFS('all sales summary'!$I$2:$I$2047,'all sales summary'!$A$2:$A$2047,$A63,'all sales summary'!$B$2:$B$2047,J$4)))+(AVERAGEIFS('city centre offline'!$L$2:$L$2047,'city centre offline'!$A$2:$A$2047,$A63,'city centre offline'!$B$2:$B$2047,J$4)*AVERAGEIFS('all sales summary'!$I$2:$I$2047,'all sales summary'!$A$2:$A$2047,$A63,'all sales summary'!$B$2:$B$2047,J$4)))</f>
        <v>0.22098873551493961</v>
      </c>
      <c r="K63" s="60">
        <f>(AVERAGEIFS('city centre offline'!$L$2:$L$2047,'city centre offline'!$A$2:$A$2047,$A63,'city centre offline'!$B$2:$B$2047,K$4)*AVERAGEIFS('all sales summary'!$I$2:$I$2047,'all sales summary'!$A$2:$A$2047,$A63,'all sales summary'!$B$2:$B$2047,K$4))/((AVERAGEIFS('overall city offline'!$L$2:$L$2047,'overall city offline'!$A$2:$A$2047,$A63,'overall city offline'!$B$2:$B$2047,K$4)*(1-AVERAGEIFS('all sales summary'!$I$2:$I$2047,'all sales summary'!$A$2:$A$2047,$A63,'all sales summary'!$B$2:$B$2047,K$4)))+(AVERAGEIFS('city centre offline'!$L$2:$L$2047,'city centre offline'!$A$2:$A$2047,$A63,'city centre offline'!$B$2:$B$2047,K$4)*AVERAGEIFS('all sales summary'!$I$2:$I$2047,'all sales summary'!$A$2:$A$2047,$A63,'all sales summary'!$B$2:$B$2047,K$4)))</f>
        <v>0.22139338609414907</v>
      </c>
      <c r="L63" s="60">
        <f>(AVERAGEIFS('city centre offline'!$L$2:$L$2047,'city centre offline'!$A$2:$A$2047,$A63,'city centre offline'!$B$2:$B$2047,L$4)*AVERAGEIFS('all sales summary'!$I$2:$I$2047,'all sales summary'!$A$2:$A$2047,$A63,'all sales summary'!$B$2:$B$2047,L$4))/((AVERAGEIFS('overall city offline'!$L$2:$L$2047,'overall city offline'!$A$2:$A$2047,$A63,'overall city offline'!$B$2:$B$2047,L$4)*(1-AVERAGEIFS('all sales summary'!$I$2:$I$2047,'all sales summary'!$A$2:$A$2047,$A63,'all sales summary'!$B$2:$B$2047,L$4)))+(AVERAGEIFS('city centre offline'!$L$2:$L$2047,'city centre offline'!$A$2:$A$2047,$A63,'city centre offline'!$B$2:$B$2047,L$4)*AVERAGEIFS('all sales summary'!$I$2:$I$2047,'all sales summary'!$A$2:$A$2047,$A63,'all sales summary'!$B$2:$B$2047,L$4)))</f>
        <v>0.22378952874875238</v>
      </c>
      <c r="M63" s="60">
        <f>(AVERAGEIFS('city centre offline'!$L$2:$L$2047,'city centre offline'!$A$2:$A$2047,$A63,'city centre offline'!$B$2:$B$2047,M$4)*AVERAGEIFS('all sales summary'!$I$2:$I$2047,'all sales summary'!$A$2:$A$2047,$A63,'all sales summary'!$B$2:$B$2047,M$4))/((AVERAGEIFS('overall city offline'!$L$2:$L$2047,'overall city offline'!$A$2:$A$2047,$A63,'overall city offline'!$B$2:$B$2047,M$4)*(1-AVERAGEIFS('all sales summary'!$I$2:$I$2047,'all sales summary'!$A$2:$A$2047,$A63,'all sales summary'!$B$2:$B$2047,M$4)))+(AVERAGEIFS('city centre offline'!$L$2:$L$2047,'city centre offline'!$A$2:$A$2047,$A63,'city centre offline'!$B$2:$B$2047,M$4)*AVERAGEIFS('all sales summary'!$I$2:$I$2047,'all sales summary'!$A$2:$A$2047,$A63,'all sales summary'!$B$2:$B$2047,M$4)))</f>
        <v>0.23545490862220142</v>
      </c>
      <c r="N63" s="60">
        <f>(AVERAGEIFS('city centre offline'!$L$2:$L$2047,'city centre offline'!$A$2:$A$2047,$A63,'city centre offline'!$B$2:$B$2047,N$4)*AVERAGEIFS('all sales summary'!$I$2:$I$2047,'all sales summary'!$A$2:$A$2047,$A63,'all sales summary'!$B$2:$B$2047,N$4))/((AVERAGEIFS('overall city offline'!$L$2:$L$2047,'overall city offline'!$A$2:$A$2047,$A63,'overall city offline'!$B$2:$B$2047,N$4)*(1-AVERAGEIFS('all sales summary'!$I$2:$I$2047,'all sales summary'!$A$2:$A$2047,$A63,'all sales summary'!$B$2:$B$2047,N$4)))+(AVERAGEIFS('city centre offline'!$L$2:$L$2047,'city centre offline'!$A$2:$A$2047,$A63,'city centre offline'!$B$2:$B$2047,N$4)*AVERAGEIFS('all sales summary'!$I$2:$I$2047,'all sales summary'!$A$2:$A$2047,$A63,'all sales summary'!$B$2:$B$2047,N$4)))</f>
        <v>0.22144950145063727</v>
      </c>
      <c r="O63" s="60">
        <f>(AVERAGEIFS('city centre offline'!$L$2:$L$2047,'city centre offline'!$A$2:$A$2047,$A63,'city centre offline'!$B$2:$B$2047,O$4)*AVERAGEIFS('all sales summary'!$I$2:$I$2047,'all sales summary'!$A$2:$A$2047,$A63,'all sales summary'!$B$2:$B$2047,O$4))/((AVERAGEIFS('overall city offline'!$L$2:$L$2047,'overall city offline'!$A$2:$A$2047,$A63,'overall city offline'!$B$2:$B$2047,O$4)*(1-AVERAGEIFS('all sales summary'!$I$2:$I$2047,'all sales summary'!$A$2:$A$2047,$A63,'all sales summary'!$B$2:$B$2047,O$4)))+(AVERAGEIFS('city centre offline'!$L$2:$L$2047,'city centre offline'!$A$2:$A$2047,$A63,'city centre offline'!$B$2:$B$2047,O$4)*AVERAGEIFS('all sales summary'!$I$2:$I$2047,'all sales summary'!$A$2:$A$2047,$A63,'all sales summary'!$B$2:$B$2047,O$4)))</f>
        <v>0.22370908931684827</v>
      </c>
      <c r="P63" s="60">
        <f>(AVERAGEIFS('city centre offline'!$L$2:$L$2047,'city centre offline'!$A$2:$A$2047,$A63,'city centre offline'!$B$2:$B$2047,P$4)*AVERAGEIFS('all sales summary'!$I$2:$I$2047,'all sales summary'!$A$2:$A$2047,$A63,'all sales summary'!$B$2:$B$2047,P$4))/((AVERAGEIFS('overall city offline'!$L$2:$L$2047,'overall city offline'!$A$2:$A$2047,$A63,'overall city offline'!$B$2:$B$2047,P$4)*(1-AVERAGEIFS('all sales summary'!$I$2:$I$2047,'all sales summary'!$A$2:$A$2047,$A63,'all sales summary'!$B$2:$B$2047,P$4)))+(AVERAGEIFS('city centre offline'!$L$2:$L$2047,'city centre offline'!$A$2:$A$2047,$A63,'city centre offline'!$B$2:$B$2047,P$4)*AVERAGEIFS('all sales summary'!$I$2:$I$2047,'all sales summary'!$A$2:$A$2047,$A63,'all sales summary'!$B$2:$B$2047,P$4)))</f>
        <v>0.21923760611518406</v>
      </c>
      <c r="Q63" s="60">
        <f>(AVERAGEIFS('city centre offline'!$L$2:$L$2047,'city centre offline'!$A$2:$A$2047,$A63,'city centre offline'!$B$2:$B$2047,Q$4)*AVERAGEIFS('all sales summary'!$I$2:$I$2047,'all sales summary'!$A$2:$A$2047,$A63,'all sales summary'!$B$2:$B$2047,Q$4))/((AVERAGEIFS('overall city offline'!$L$2:$L$2047,'overall city offline'!$A$2:$A$2047,$A63,'overall city offline'!$B$2:$B$2047,Q$4)*(1-AVERAGEIFS('all sales summary'!$I$2:$I$2047,'all sales summary'!$A$2:$A$2047,$A63,'all sales summary'!$B$2:$B$2047,Q$4)))+(AVERAGEIFS('city centre offline'!$L$2:$L$2047,'city centre offline'!$A$2:$A$2047,$A63,'city centre offline'!$B$2:$B$2047,Q$4)*AVERAGEIFS('all sales summary'!$I$2:$I$2047,'all sales summary'!$A$2:$A$2047,$A63,'all sales summary'!$B$2:$B$2047,Q$4)))</f>
        <v>0.20575996967574517</v>
      </c>
      <c r="R63" s="60">
        <f>(AVERAGEIFS('city centre offline'!$L$2:$L$2047,'city centre offline'!$A$2:$A$2047,$A63,'city centre offline'!$B$2:$B$2047,R$4)*AVERAGEIFS('all sales summary'!$I$2:$I$2047,'all sales summary'!$A$2:$A$2047,$A63,'all sales summary'!$B$2:$B$2047,R$4))/((AVERAGEIFS('overall city offline'!$L$2:$L$2047,'overall city offline'!$A$2:$A$2047,$A63,'overall city offline'!$B$2:$B$2047,R$4)*(1-AVERAGEIFS('all sales summary'!$I$2:$I$2047,'all sales summary'!$A$2:$A$2047,$A63,'all sales summary'!$B$2:$B$2047,R$4)))+(AVERAGEIFS('city centre offline'!$L$2:$L$2047,'city centre offline'!$A$2:$A$2047,$A63,'city centre offline'!$B$2:$B$2047,R$4)*AVERAGEIFS('all sales summary'!$I$2:$I$2047,'all sales summary'!$A$2:$A$2047,$A63,'all sales summary'!$B$2:$B$2047,R$4)))</f>
        <v>0.20402162901734486</v>
      </c>
      <c r="S63" s="60">
        <f>(AVERAGEIFS('city centre offline'!$L$2:$L$2047,'city centre offline'!$A$2:$A$2047,$A63,'city centre offline'!$B$2:$B$2047,S$4)*AVERAGEIFS('all sales summary'!$I$2:$I$2047,'all sales summary'!$A$2:$A$2047,$A63,'all sales summary'!$B$2:$B$2047,S$4))/((AVERAGEIFS('overall city offline'!$L$2:$L$2047,'overall city offline'!$A$2:$A$2047,$A63,'overall city offline'!$B$2:$B$2047,S$4)*(1-AVERAGEIFS('all sales summary'!$I$2:$I$2047,'all sales summary'!$A$2:$A$2047,$A63,'all sales summary'!$B$2:$B$2047,S$4)))+(AVERAGEIFS('city centre offline'!$L$2:$L$2047,'city centre offline'!$A$2:$A$2047,$A63,'city centre offline'!$B$2:$B$2047,S$4)*AVERAGEIFS('all sales summary'!$I$2:$I$2047,'all sales summary'!$A$2:$A$2047,$A63,'all sales summary'!$B$2:$B$2047,S$4)))</f>
        <v>0.20626625460229797</v>
      </c>
      <c r="T63" s="60">
        <f>(AVERAGEIFS('city centre offline'!$L$2:$L$2047,'city centre offline'!$A$2:$A$2047,$A63,'city centre offline'!$B$2:$B$2047,T$4)*AVERAGEIFS('all sales summary'!$I$2:$I$2047,'all sales summary'!$A$2:$A$2047,$A63,'all sales summary'!$B$2:$B$2047,T$4))/((AVERAGEIFS('overall city offline'!$L$2:$L$2047,'overall city offline'!$A$2:$A$2047,$A63,'overall city offline'!$B$2:$B$2047,T$4)*(1-AVERAGEIFS('all sales summary'!$I$2:$I$2047,'all sales summary'!$A$2:$A$2047,$A63,'all sales summary'!$B$2:$B$2047,T$4)))+(AVERAGEIFS('city centre offline'!$L$2:$L$2047,'city centre offline'!$A$2:$A$2047,$A63,'city centre offline'!$B$2:$B$2047,T$4)*AVERAGEIFS('all sales summary'!$I$2:$I$2047,'all sales summary'!$A$2:$A$2047,$A63,'all sales summary'!$B$2:$B$2047,T$4)))</f>
        <v>0.21056357399983452</v>
      </c>
      <c r="U63" s="60">
        <f>(AVERAGEIFS('city centre offline'!$L$2:$L$2047,'city centre offline'!$A$2:$A$2047,$A63,'city centre offline'!$B$2:$B$2047,U$4)*AVERAGEIFS('all sales summary'!$I$2:$I$2047,'all sales summary'!$A$2:$A$2047,$A63,'all sales summary'!$B$2:$B$2047,U$4))/((AVERAGEIFS('overall city offline'!$L$2:$L$2047,'overall city offline'!$A$2:$A$2047,$A63,'overall city offline'!$B$2:$B$2047,U$4)*(1-AVERAGEIFS('all sales summary'!$I$2:$I$2047,'all sales summary'!$A$2:$A$2047,$A63,'all sales summary'!$B$2:$B$2047,U$4)))+(AVERAGEIFS('city centre offline'!$L$2:$L$2047,'city centre offline'!$A$2:$A$2047,$A63,'city centre offline'!$B$2:$B$2047,U$4)*AVERAGEIFS('all sales summary'!$I$2:$I$2047,'all sales summary'!$A$2:$A$2047,$A63,'all sales summary'!$B$2:$B$2047,U$4)))</f>
        <v>0.21543219646736944</v>
      </c>
      <c r="V63" s="60">
        <f>(AVERAGEIFS('city centre offline'!$L$2:$L$2047,'city centre offline'!$A$2:$A$2047,$A63,'city centre offline'!$B$2:$B$2047,V$4)*AVERAGEIFS('all sales summary'!$I$2:$I$2047,'all sales summary'!$A$2:$A$2047,$A63,'all sales summary'!$B$2:$B$2047,V$4))/((AVERAGEIFS('overall city offline'!$L$2:$L$2047,'overall city offline'!$A$2:$A$2047,$A63,'overall city offline'!$B$2:$B$2047,V$4)*(1-AVERAGEIFS('all sales summary'!$I$2:$I$2047,'all sales summary'!$A$2:$A$2047,$A63,'all sales summary'!$B$2:$B$2047,V$4)))+(AVERAGEIFS('city centre offline'!$L$2:$L$2047,'city centre offline'!$A$2:$A$2047,$A63,'city centre offline'!$B$2:$B$2047,V$4)*AVERAGEIFS('all sales summary'!$I$2:$I$2047,'all sales summary'!$A$2:$A$2047,$A63,'all sales summary'!$B$2:$B$2047,V$4)))</f>
        <v>0.21630151450740967</v>
      </c>
      <c r="W63" s="60">
        <f>(AVERAGEIFS('city centre offline'!$L$2:$L$2047,'city centre offline'!$A$2:$A$2047,$A63,'city centre offline'!$B$2:$B$2047,W$4)*AVERAGEIFS('all sales summary'!$I$2:$I$2047,'all sales summary'!$A$2:$A$2047,$A63,'all sales summary'!$B$2:$B$2047,W$4))/((AVERAGEIFS('overall city offline'!$L$2:$L$2047,'overall city offline'!$A$2:$A$2047,$A63,'overall city offline'!$B$2:$B$2047,W$4)*(1-AVERAGEIFS('all sales summary'!$I$2:$I$2047,'all sales summary'!$A$2:$A$2047,$A63,'all sales summary'!$B$2:$B$2047,W$4)))+(AVERAGEIFS('city centre offline'!$L$2:$L$2047,'city centre offline'!$A$2:$A$2047,$A63,'city centre offline'!$B$2:$B$2047,W$4)*AVERAGEIFS('all sales summary'!$I$2:$I$2047,'all sales summary'!$A$2:$A$2047,$A63,'all sales summary'!$B$2:$B$2047,W$4)))</f>
        <v>0.22303120757409531</v>
      </c>
      <c r="X63" s="60">
        <f>(AVERAGEIFS('city centre offline'!$L$2:$L$2047,'city centre offline'!$A$2:$A$2047,$A63,'city centre offline'!$B$2:$B$2047,X$4)*AVERAGEIFS('all sales summary'!$I$2:$I$2047,'all sales summary'!$A$2:$A$2047,$A63,'all sales summary'!$B$2:$B$2047,X$4))/((AVERAGEIFS('overall city offline'!$L$2:$L$2047,'overall city offline'!$A$2:$A$2047,$A63,'overall city offline'!$B$2:$B$2047,X$4)*(1-AVERAGEIFS('all sales summary'!$I$2:$I$2047,'all sales summary'!$A$2:$A$2047,$A63,'all sales summary'!$B$2:$B$2047,X$4)))+(AVERAGEIFS('city centre offline'!$L$2:$L$2047,'city centre offline'!$A$2:$A$2047,$A63,'city centre offline'!$B$2:$B$2047,X$4)*AVERAGEIFS('all sales summary'!$I$2:$I$2047,'all sales summary'!$A$2:$A$2047,$A63,'all sales summary'!$B$2:$B$2047,X$4)))</f>
        <v>0.22606718838772491</v>
      </c>
      <c r="Y63" s="60">
        <f>(AVERAGEIFS('city centre offline'!$L$2:$L$2047,'city centre offline'!$A$2:$A$2047,$A63,'city centre offline'!$B$2:$B$2047,Y$4)*AVERAGEIFS('all sales summary'!$I$2:$I$2047,'all sales summary'!$A$2:$A$2047,$A63,'all sales summary'!$B$2:$B$2047,Y$4))/((AVERAGEIFS('overall city offline'!$L$2:$L$2047,'overall city offline'!$A$2:$A$2047,$A63,'overall city offline'!$B$2:$B$2047,Y$4)*(1-AVERAGEIFS('all sales summary'!$I$2:$I$2047,'all sales summary'!$A$2:$A$2047,$A63,'all sales summary'!$B$2:$B$2047,Y$4)))+(AVERAGEIFS('city centre offline'!$L$2:$L$2047,'city centre offline'!$A$2:$A$2047,$A63,'city centre offline'!$B$2:$B$2047,Y$4)*AVERAGEIFS('all sales summary'!$I$2:$I$2047,'all sales summary'!$A$2:$A$2047,$A63,'all sales summary'!$B$2:$B$2047,Y$4)))</f>
        <v>0.23914680591273363</v>
      </c>
      <c r="Z63" s="60">
        <f>(AVERAGEIFS('city centre offline'!$L$2:$L$2047,'city centre offline'!$A$2:$A$2047,$A63,'city centre offline'!$B$2:$B$2047,Z$4)*AVERAGEIFS('all sales summary'!$I$2:$I$2047,'all sales summary'!$A$2:$A$2047,$A63,'all sales summary'!$B$2:$B$2047,Z$4))/((AVERAGEIFS('overall city offline'!$L$2:$L$2047,'overall city offline'!$A$2:$A$2047,$A63,'overall city offline'!$B$2:$B$2047,Z$4)*(1-AVERAGEIFS('all sales summary'!$I$2:$I$2047,'all sales summary'!$A$2:$A$2047,$A63,'all sales summary'!$B$2:$B$2047,Z$4)))+(AVERAGEIFS('city centre offline'!$L$2:$L$2047,'city centre offline'!$A$2:$A$2047,$A63,'city centre offline'!$B$2:$B$2047,Z$4)*AVERAGEIFS('all sales summary'!$I$2:$I$2047,'all sales summary'!$A$2:$A$2047,$A63,'all sales summary'!$B$2:$B$2047,Z$4)))</f>
        <v>0.22217440264717331</v>
      </c>
      <c r="AA63" s="60">
        <f>(AVERAGEIFS('city centre offline'!$L$2:$L$2047,'city centre offline'!$A$2:$A$2047,$A63,'city centre offline'!$B$2:$B$2047,AA$4)*AVERAGEIFS('all sales summary'!$I$2:$I$2047,'all sales summary'!$A$2:$A$2047,$A63,'all sales summary'!$B$2:$B$2047,AA$4))/((AVERAGEIFS('overall city offline'!$L$2:$L$2047,'overall city offline'!$A$2:$A$2047,$A63,'overall city offline'!$B$2:$B$2047,AA$4)*(1-AVERAGEIFS('all sales summary'!$I$2:$I$2047,'all sales summary'!$A$2:$A$2047,$A63,'all sales summary'!$B$2:$B$2047,AA$4)))+(AVERAGEIFS('city centre offline'!$L$2:$L$2047,'city centre offline'!$A$2:$A$2047,$A63,'city centre offline'!$B$2:$B$2047,AA$4)*AVERAGEIFS('all sales summary'!$I$2:$I$2047,'all sales summary'!$A$2:$A$2047,$A63,'all sales summary'!$B$2:$B$2047,AA$4)))</f>
        <v>0.22633787058093588</v>
      </c>
      <c r="AB63" s="60">
        <f>(AVERAGEIFS('city centre offline'!$L$2:$L$2047,'city centre offline'!$A$2:$A$2047,$A63,'city centre offline'!$B$2:$B$2047,AB$4)*AVERAGEIFS('all sales summary'!$I$2:$I$2047,'all sales summary'!$A$2:$A$2047,$A63,'all sales summary'!$B$2:$B$2047,AB$4))/((AVERAGEIFS('overall city offline'!$L$2:$L$2047,'overall city offline'!$A$2:$A$2047,$A63,'overall city offline'!$B$2:$B$2047,AB$4)*(1-AVERAGEIFS('all sales summary'!$I$2:$I$2047,'all sales summary'!$A$2:$A$2047,$A63,'all sales summary'!$B$2:$B$2047,AB$4)))+(AVERAGEIFS('city centre offline'!$L$2:$L$2047,'city centre offline'!$A$2:$A$2047,$A63,'city centre offline'!$B$2:$B$2047,AB$4)*AVERAGEIFS('all sales summary'!$I$2:$I$2047,'all sales summary'!$A$2:$A$2047,$A63,'all sales summary'!$B$2:$B$2047,AB$4)))</f>
        <v>0.22859148105640395</v>
      </c>
      <c r="AC63" s="60">
        <f>(AVERAGEIFS('city centre offline'!$L$2:$L$2047,'city centre offline'!$A$2:$A$2047,$A63,'city centre offline'!$B$2:$B$2047,AC$4)*AVERAGEIFS('all sales summary'!$I$2:$I$2047,'all sales summary'!$A$2:$A$2047,$A63,'all sales summary'!$B$2:$B$2047,AC$4))/((AVERAGEIFS('overall city offline'!$L$2:$L$2047,'overall city offline'!$A$2:$A$2047,$A63,'overall city offline'!$B$2:$B$2047,AC$4)*(1-AVERAGEIFS('all sales summary'!$I$2:$I$2047,'all sales summary'!$A$2:$A$2047,$A63,'all sales summary'!$B$2:$B$2047,AC$4)))+(AVERAGEIFS('city centre offline'!$L$2:$L$2047,'city centre offline'!$A$2:$A$2047,$A63,'city centre offline'!$B$2:$B$2047,AC$4)*AVERAGEIFS('all sales summary'!$I$2:$I$2047,'all sales summary'!$A$2:$A$2047,$A63,'all sales summary'!$B$2:$B$2047,AC$4)))</f>
        <v>0.22468731236549747</v>
      </c>
      <c r="AD63" s="60">
        <f>(AVERAGEIFS('city centre offline'!$L$2:$L$2047,'city centre offline'!$A$2:$A$2047,$A63,'city centre offline'!$B$2:$B$2047,AD$4)*AVERAGEIFS('all sales summary'!$I$2:$I$2047,'all sales summary'!$A$2:$A$2047,$A63,'all sales summary'!$B$2:$B$2047,AD$4))/((AVERAGEIFS('overall city offline'!$L$2:$L$2047,'overall city offline'!$A$2:$A$2047,$A63,'overall city offline'!$B$2:$B$2047,AD$4)*(1-AVERAGEIFS('all sales summary'!$I$2:$I$2047,'all sales summary'!$A$2:$A$2047,$A63,'all sales summary'!$B$2:$B$2047,AD$4)))+(AVERAGEIFS('city centre offline'!$L$2:$L$2047,'city centre offline'!$A$2:$A$2047,$A63,'city centre offline'!$B$2:$B$2047,AD$4)*AVERAGEIFS('all sales summary'!$I$2:$I$2047,'all sales summary'!$A$2:$A$2047,$A63,'all sales summary'!$B$2:$B$2047,AD$4)))</f>
        <v>0.22233664414557144</v>
      </c>
      <c r="AE63" s="60">
        <f>(AVERAGEIFS('city centre offline'!$L$2:$L$2047,'city centre offline'!$A$2:$A$2047,$A63,'city centre offline'!$B$2:$B$2047,AE$4)*AVERAGEIFS('all sales summary'!$I$2:$I$2047,'all sales summary'!$A$2:$A$2047,$A63,'all sales summary'!$B$2:$B$2047,AE$4))/((AVERAGEIFS('overall city offline'!$L$2:$L$2047,'overall city offline'!$A$2:$A$2047,$A63,'overall city offline'!$B$2:$B$2047,AE$4)*(1-AVERAGEIFS('all sales summary'!$I$2:$I$2047,'all sales summary'!$A$2:$A$2047,$A63,'all sales summary'!$B$2:$B$2047,AE$4)))+(AVERAGEIFS('city centre offline'!$L$2:$L$2047,'city centre offline'!$A$2:$A$2047,$A63,'city centre offline'!$B$2:$B$2047,AE$4)*AVERAGEIFS('all sales summary'!$I$2:$I$2047,'all sales summary'!$A$2:$A$2047,$A63,'all sales summary'!$B$2:$B$2047,AE$4)))</f>
        <v>0.22164053552169227</v>
      </c>
      <c r="AF63" s="60">
        <f>(AVERAGEIFS('city centre offline'!$L$2:$L$2047,'city centre offline'!$A$2:$A$2047,$A63,'city centre offline'!$B$2:$B$2047,AF$4)*AVERAGEIFS('all sales summary'!$I$2:$I$2047,'all sales summary'!$A$2:$A$2047,$A63,'all sales summary'!$B$2:$B$2047,AF$4))/((AVERAGEIFS('overall city offline'!$L$2:$L$2047,'overall city offline'!$A$2:$A$2047,$A63,'overall city offline'!$B$2:$B$2047,AF$4)*(1-AVERAGEIFS('all sales summary'!$I$2:$I$2047,'all sales summary'!$A$2:$A$2047,$A63,'all sales summary'!$B$2:$B$2047,AF$4)))+(AVERAGEIFS('city centre offline'!$L$2:$L$2047,'city centre offline'!$A$2:$A$2047,$A63,'city centre offline'!$B$2:$B$2047,AF$4)*AVERAGEIFS('all sales summary'!$I$2:$I$2047,'all sales summary'!$A$2:$A$2047,$A63,'all sales summary'!$B$2:$B$2047,AF$4)))</f>
        <v>0.22410339540207833</v>
      </c>
      <c r="AG63" s="60">
        <f>(AVERAGEIFS('city centre offline'!$L$2:$L$2047,'city centre offline'!$A$2:$A$2047,$A63,'city centre offline'!$B$2:$B$2047,AG$4)*AVERAGEIFS('all sales summary'!$I$2:$I$2047,'all sales summary'!$A$2:$A$2047,$A63,'all sales summary'!$B$2:$B$2047,AG$4))/((AVERAGEIFS('overall city offline'!$L$2:$L$2047,'overall city offline'!$A$2:$A$2047,$A63,'overall city offline'!$B$2:$B$2047,AG$4)*(1-AVERAGEIFS('all sales summary'!$I$2:$I$2047,'all sales summary'!$A$2:$A$2047,$A63,'all sales summary'!$B$2:$B$2047,AG$4)))+(AVERAGEIFS('city centre offline'!$L$2:$L$2047,'city centre offline'!$A$2:$A$2047,$A63,'city centre offline'!$B$2:$B$2047,AG$4)*AVERAGEIFS('all sales summary'!$I$2:$I$2047,'all sales summary'!$A$2:$A$2047,$A63,'all sales summary'!$B$2:$B$2047,AG$4)))</f>
        <v>0.22642245304466635</v>
      </c>
      <c r="AH63" s="60">
        <f>(AVERAGEIFS('city centre offline'!$L$2:$L$2047,'city centre offline'!$A$2:$A$2047,$A63,'city centre offline'!$B$2:$B$2047,AH$4)*AVERAGEIFS('all sales summary'!$I$2:$I$2047,'all sales summary'!$A$2:$A$2047,$A63,'all sales summary'!$B$2:$B$2047,AH$4))/((AVERAGEIFS('overall city offline'!$L$2:$L$2047,'overall city offline'!$A$2:$A$2047,$A63,'overall city offline'!$B$2:$B$2047,AH$4)*(1-AVERAGEIFS('all sales summary'!$I$2:$I$2047,'all sales summary'!$A$2:$A$2047,$A63,'all sales summary'!$B$2:$B$2047,AH$4)))+(AVERAGEIFS('city centre offline'!$L$2:$L$2047,'city centre offline'!$A$2:$A$2047,$A63,'city centre offline'!$B$2:$B$2047,AH$4)*AVERAGEIFS('all sales summary'!$I$2:$I$2047,'all sales summary'!$A$2:$A$2047,$A63,'all sales summary'!$B$2:$B$2047,AH$4)))</f>
        <v>0.22607901568839411</v>
      </c>
    </row>
    <row r="64" spans="1:34" x14ac:dyDescent="0.3">
      <c r="A64" t="s">
        <v>66</v>
      </c>
      <c r="B64" s="60">
        <f>(AVERAGEIFS('city centre offline'!$L$2:$L$2047,'city centre offline'!$A$2:$A$2047,$A64,'city centre offline'!$B$2:$B$2047,B$4)*AVERAGEIFS('all sales summary'!$I$2:$I$2047,'all sales summary'!$A$2:$A$2047,$A64,'all sales summary'!$B$2:$B$2047,B$4))/((AVERAGEIFS('overall city offline'!$L$2:$L$2047,'overall city offline'!$A$2:$A$2047,$A64,'overall city offline'!$B$2:$B$2047,B$4)*(1-AVERAGEIFS('all sales summary'!$I$2:$I$2047,'all sales summary'!$A$2:$A$2047,$A64,'all sales summary'!$B$2:$B$2047,B$4)))+(AVERAGEIFS('city centre offline'!$L$2:$L$2047,'city centre offline'!$A$2:$A$2047,$A64,'city centre offline'!$B$2:$B$2047,B$4)*AVERAGEIFS('all sales summary'!$I$2:$I$2047,'all sales summary'!$A$2:$A$2047,$A64,'all sales summary'!$B$2:$B$2047,B$4)))</f>
        <v>1.4757052467139653E-2</v>
      </c>
      <c r="C64" s="60">
        <f>(AVERAGEIFS('city centre offline'!$L$2:$L$2047,'city centre offline'!$A$2:$A$2047,$A64,'city centre offline'!$B$2:$B$2047,C$4)*AVERAGEIFS('all sales summary'!$I$2:$I$2047,'all sales summary'!$A$2:$A$2047,$A64,'all sales summary'!$B$2:$B$2047,C$4))/((AVERAGEIFS('overall city offline'!$L$2:$L$2047,'overall city offline'!$A$2:$A$2047,$A64,'overall city offline'!$B$2:$B$2047,C$4)*(1-AVERAGEIFS('all sales summary'!$I$2:$I$2047,'all sales summary'!$A$2:$A$2047,$A64,'all sales summary'!$B$2:$B$2047,C$4)))+(AVERAGEIFS('city centre offline'!$L$2:$L$2047,'city centre offline'!$A$2:$A$2047,$A64,'city centre offline'!$B$2:$B$2047,C$4)*AVERAGEIFS('all sales summary'!$I$2:$I$2047,'all sales summary'!$A$2:$A$2047,$A64,'all sales summary'!$B$2:$B$2047,C$4)))</f>
        <v>6.3778996542464134E-3</v>
      </c>
      <c r="D64" s="60">
        <f>(AVERAGEIFS('city centre offline'!$L$2:$L$2047,'city centre offline'!$A$2:$A$2047,$A64,'city centre offline'!$B$2:$B$2047,D$4)*AVERAGEIFS('all sales summary'!$I$2:$I$2047,'all sales summary'!$A$2:$A$2047,$A64,'all sales summary'!$B$2:$B$2047,D$4))/((AVERAGEIFS('overall city offline'!$L$2:$L$2047,'overall city offline'!$A$2:$A$2047,$A64,'overall city offline'!$B$2:$B$2047,D$4)*(1-AVERAGEIFS('all sales summary'!$I$2:$I$2047,'all sales summary'!$A$2:$A$2047,$A64,'all sales summary'!$B$2:$B$2047,D$4)))+(AVERAGEIFS('city centre offline'!$L$2:$L$2047,'city centre offline'!$A$2:$A$2047,$A64,'city centre offline'!$B$2:$B$2047,D$4)*AVERAGEIFS('all sales summary'!$I$2:$I$2047,'all sales summary'!$A$2:$A$2047,$A64,'all sales summary'!$B$2:$B$2047,D$4)))</f>
        <v>1.2272891176356198E-2</v>
      </c>
      <c r="E64" s="60">
        <f>(AVERAGEIFS('city centre offline'!$L$2:$L$2047,'city centre offline'!$A$2:$A$2047,$A64,'city centre offline'!$B$2:$B$2047,E$4)*AVERAGEIFS('all sales summary'!$I$2:$I$2047,'all sales summary'!$A$2:$A$2047,$A64,'all sales summary'!$B$2:$B$2047,E$4))/((AVERAGEIFS('overall city offline'!$L$2:$L$2047,'overall city offline'!$A$2:$A$2047,$A64,'overall city offline'!$B$2:$B$2047,E$4)*(1-AVERAGEIFS('all sales summary'!$I$2:$I$2047,'all sales summary'!$A$2:$A$2047,$A64,'all sales summary'!$B$2:$B$2047,E$4)))+(AVERAGEIFS('city centre offline'!$L$2:$L$2047,'city centre offline'!$A$2:$A$2047,$A64,'city centre offline'!$B$2:$B$2047,E$4)*AVERAGEIFS('all sales summary'!$I$2:$I$2047,'all sales summary'!$A$2:$A$2047,$A64,'all sales summary'!$B$2:$B$2047,E$4)))</f>
        <v>1.8659683268201607E-2</v>
      </c>
      <c r="F64" s="60">
        <f>(AVERAGEIFS('city centre offline'!$L$2:$L$2047,'city centre offline'!$A$2:$A$2047,$A64,'city centre offline'!$B$2:$B$2047,F$4)*AVERAGEIFS('all sales summary'!$I$2:$I$2047,'all sales summary'!$A$2:$A$2047,$A64,'all sales summary'!$B$2:$B$2047,F$4))/((AVERAGEIFS('overall city offline'!$L$2:$L$2047,'overall city offline'!$A$2:$A$2047,$A64,'overall city offline'!$B$2:$B$2047,F$4)*(1-AVERAGEIFS('all sales summary'!$I$2:$I$2047,'all sales summary'!$A$2:$A$2047,$A64,'all sales summary'!$B$2:$B$2047,F$4)))+(AVERAGEIFS('city centre offline'!$L$2:$L$2047,'city centre offline'!$A$2:$A$2047,$A64,'city centre offline'!$B$2:$B$2047,F$4)*AVERAGEIFS('all sales summary'!$I$2:$I$2047,'all sales summary'!$A$2:$A$2047,$A64,'all sales summary'!$B$2:$B$2047,F$4)))</f>
        <v>1.7901022397964199E-2</v>
      </c>
      <c r="G64" s="60">
        <f>(AVERAGEIFS('city centre offline'!$L$2:$L$2047,'city centre offline'!$A$2:$A$2047,$A64,'city centre offline'!$B$2:$B$2047,G$4)*AVERAGEIFS('all sales summary'!$I$2:$I$2047,'all sales summary'!$A$2:$A$2047,$A64,'all sales summary'!$B$2:$B$2047,G$4))/((AVERAGEIFS('overall city offline'!$L$2:$L$2047,'overall city offline'!$A$2:$A$2047,$A64,'overall city offline'!$B$2:$B$2047,G$4)*(1-AVERAGEIFS('all sales summary'!$I$2:$I$2047,'all sales summary'!$A$2:$A$2047,$A64,'all sales summary'!$B$2:$B$2047,G$4)))+(AVERAGEIFS('city centre offline'!$L$2:$L$2047,'city centre offline'!$A$2:$A$2047,$A64,'city centre offline'!$B$2:$B$2047,G$4)*AVERAGEIFS('all sales summary'!$I$2:$I$2047,'all sales summary'!$A$2:$A$2047,$A64,'all sales summary'!$B$2:$B$2047,G$4)))</f>
        <v>1.7586531305054932E-2</v>
      </c>
      <c r="H64" s="60">
        <f>(AVERAGEIFS('city centre offline'!$L$2:$L$2047,'city centre offline'!$A$2:$A$2047,$A64,'city centre offline'!$B$2:$B$2047,H$4)*AVERAGEIFS('all sales summary'!$I$2:$I$2047,'all sales summary'!$A$2:$A$2047,$A64,'all sales summary'!$B$2:$B$2047,H$4))/((AVERAGEIFS('overall city offline'!$L$2:$L$2047,'overall city offline'!$A$2:$A$2047,$A64,'overall city offline'!$B$2:$B$2047,H$4)*(1-AVERAGEIFS('all sales summary'!$I$2:$I$2047,'all sales summary'!$A$2:$A$2047,$A64,'all sales summary'!$B$2:$B$2047,H$4)))+(AVERAGEIFS('city centre offline'!$L$2:$L$2047,'city centre offline'!$A$2:$A$2047,$A64,'city centre offline'!$B$2:$B$2047,H$4)*AVERAGEIFS('all sales summary'!$I$2:$I$2047,'all sales summary'!$A$2:$A$2047,$A64,'all sales summary'!$B$2:$B$2047,H$4)))</f>
        <v>1.8085677843619603E-2</v>
      </c>
      <c r="I64" s="60">
        <f>(AVERAGEIFS('city centre offline'!$L$2:$L$2047,'city centre offline'!$A$2:$A$2047,$A64,'city centre offline'!$B$2:$B$2047,I$4)*AVERAGEIFS('all sales summary'!$I$2:$I$2047,'all sales summary'!$A$2:$A$2047,$A64,'all sales summary'!$B$2:$B$2047,I$4))/((AVERAGEIFS('overall city offline'!$L$2:$L$2047,'overall city offline'!$A$2:$A$2047,$A64,'overall city offline'!$B$2:$B$2047,I$4)*(1-AVERAGEIFS('all sales summary'!$I$2:$I$2047,'all sales summary'!$A$2:$A$2047,$A64,'all sales summary'!$B$2:$B$2047,I$4)))+(AVERAGEIFS('city centre offline'!$L$2:$L$2047,'city centre offline'!$A$2:$A$2047,$A64,'city centre offline'!$B$2:$B$2047,I$4)*AVERAGEIFS('all sales summary'!$I$2:$I$2047,'all sales summary'!$A$2:$A$2047,$A64,'all sales summary'!$B$2:$B$2047,I$4)))</f>
        <v>1.775741898788985E-2</v>
      </c>
      <c r="J64" s="60">
        <f>(AVERAGEIFS('city centre offline'!$L$2:$L$2047,'city centre offline'!$A$2:$A$2047,$A64,'city centre offline'!$B$2:$B$2047,J$4)*AVERAGEIFS('all sales summary'!$I$2:$I$2047,'all sales summary'!$A$2:$A$2047,$A64,'all sales summary'!$B$2:$B$2047,J$4))/((AVERAGEIFS('overall city offline'!$L$2:$L$2047,'overall city offline'!$A$2:$A$2047,$A64,'overall city offline'!$B$2:$B$2047,J$4)*(1-AVERAGEIFS('all sales summary'!$I$2:$I$2047,'all sales summary'!$A$2:$A$2047,$A64,'all sales summary'!$B$2:$B$2047,J$4)))+(AVERAGEIFS('city centre offline'!$L$2:$L$2047,'city centre offline'!$A$2:$A$2047,$A64,'city centre offline'!$B$2:$B$2047,J$4)*AVERAGEIFS('all sales summary'!$I$2:$I$2047,'all sales summary'!$A$2:$A$2047,$A64,'all sales summary'!$B$2:$B$2047,J$4)))</f>
        <v>1.6679289325583956E-2</v>
      </c>
      <c r="K64" s="60">
        <f>(AVERAGEIFS('city centre offline'!$L$2:$L$2047,'city centre offline'!$A$2:$A$2047,$A64,'city centre offline'!$B$2:$B$2047,K$4)*AVERAGEIFS('all sales summary'!$I$2:$I$2047,'all sales summary'!$A$2:$A$2047,$A64,'all sales summary'!$B$2:$B$2047,K$4))/((AVERAGEIFS('overall city offline'!$L$2:$L$2047,'overall city offline'!$A$2:$A$2047,$A64,'overall city offline'!$B$2:$B$2047,K$4)*(1-AVERAGEIFS('all sales summary'!$I$2:$I$2047,'all sales summary'!$A$2:$A$2047,$A64,'all sales summary'!$B$2:$B$2047,K$4)))+(AVERAGEIFS('city centre offline'!$L$2:$L$2047,'city centre offline'!$A$2:$A$2047,$A64,'city centre offline'!$B$2:$B$2047,K$4)*AVERAGEIFS('all sales summary'!$I$2:$I$2047,'all sales summary'!$A$2:$A$2047,$A64,'all sales summary'!$B$2:$B$2047,K$4)))</f>
        <v>1.690461719243487E-2</v>
      </c>
      <c r="L64" s="60">
        <f>(AVERAGEIFS('city centre offline'!$L$2:$L$2047,'city centre offline'!$A$2:$A$2047,$A64,'city centre offline'!$B$2:$B$2047,L$4)*AVERAGEIFS('all sales summary'!$I$2:$I$2047,'all sales summary'!$A$2:$A$2047,$A64,'all sales summary'!$B$2:$B$2047,L$4))/((AVERAGEIFS('overall city offline'!$L$2:$L$2047,'overall city offline'!$A$2:$A$2047,$A64,'overall city offline'!$B$2:$B$2047,L$4)*(1-AVERAGEIFS('all sales summary'!$I$2:$I$2047,'all sales summary'!$A$2:$A$2047,$A64,'all sales summary'!$B$2:$B$2047,L$4)))+(AVERAGEIFS('city centre offline'!$L$2:$L$2047,'city centre offline'!$A$2:$A$2047,$A64,'city centre offline'!$B$2:$B$2047,L$4)*AVERAGEIFS('all sales summary'!$I$2:$I$2047,'all sales summary'!$A$2:$A$2047,$A64,'all sales summary'!$B$2:$B$2047,L$4)))</f>
        <v>1.7816932255658859E-2</v>
      </c>
      <c r="M64" s="60">
        <f>(AVERAGEIFS('city centre offline'!$L$2:$L$2047,'city centre offline'!$A$2:$A$2047,$A64,'city centre offline'!$B$2:$B$2047,M$4)*AVERAGEIFS('all sales summary'!$I$2:$I$2047,'all sales summary'!$A$2:$A$2047,$A64,'all sales summary'!$B$2:$B$2047,M$4))/((AVERAGEIFS('overall city offline'!$L$2:$L$2047,'overall city offline'!$A$2:$A$2047,$A64,'overall city offline'!$B$2:$B$2047,M$4)*(1-AVERAGEIFS('all sales summary'!$I$2:$I$2047,'all sales summary'!$A$2:$A$2047,$A64,'all sales summary'!$B$2:$B$2047,M$4)))+(AVERAGEIFS('city centre offline'!$L$2:$L$2047,'city centre offline'!$A$2:$A$2047,$A64,'city centre offline'!$B$2:$B$2047,M$4)*AVERAGEIFS('all sales summary'!$I$2:$I$2047,'all sales summary'!$A$2:$A$2047,$A64,'all sales summary'!$B$2:$B$2047,M$4)))</f>
        <v>1.4477681245838212E-2</v>
      </c>
      <c r="N64" s="60">
        <f>(AVERAGEIFS('city centre offline'!$L$2:$L$2047,'city centre offline'!$A$2:$A$2047,$A64,'city centre offline'!$B$2:$B$2047,N$4)*AVERAGEIFS('all sales summary'!$I$2:$I$2047,'all sales summary'!$A$2:$A$2047,$A64,'all sales summary'!$B$2:$B$2047,N$4))/((AVERAGEIFS('overall city offline'!$L$2:$L$2047,'overall city offline'!$A$2:$A$2047,$A64,'overall city offline'!$B$2:$B$2047,N$4)*(1-AVERAGEIFS('all sales summary'!$I$2:$I$2047,'all sales summary'!$A$2:$A$2047,$A64,'all sales summary'!$B$2:$B$2047,N$4)))+(AVERAGEIFS('city centre offline'!$L$2:$L$2047,'city centre offline'!$A$2:$A$2047,$A64,'city centre offline'!$B$2:$B$2047,N$4)*AVERAGEIFS('all sales summary'!$I$2:$I$2047,'all sales summary'!$A$2:$A$2047,$A64,'all sales summary'!$B$2:$B$2047,N$4)))</f>
        <v>1.8356606643392503E-2</v>
      </c>
      <c r="O64" s="60">
        <f>(AVERAGEIFS('city centre offline'!$L$2:$L$2047,'city centre offline'!$A$2:$A$2047,$A64,'city centre offline'!$B$2:$B$2047,O$4)*AVERAGEIFS('all sales summary'!$I$2:$I$2047,'all sales summary'!$A$2:$A$2047,$A64,'all sales summary'!$B$2:$B$2047,O$4))/((AVERAGEIFS('overall city offline'!$L$2:$L$2047,'overall city offline'!$A$2:$A$2047,$A64,'overall city offline'!$B$2:$B$2047,O$4)*(1-AVERAGEIFS('all sales summary'!$I$2:$I$2047,'all sales summary'!$A$2:$A$2047,$A64,'all sales summary'!$B$2:$B$2047,O$4)))+(AVERAGEIFS('city centre offline'!$L$2:$L$2047,'city centre offline'!$A$2:$A$2047,$A64,'city centre offline'!$B$2:$B$2047,O$4)*AVERAGEIFS('all sales summary'!$I$2:$I$2047,'all sales summary'!$A$2:$A$2047,$A64,'all sales summary'!$B$2:$B$2047,O$4)))</f>
        <v>1.8364741138545266E-2</v>
      </c>
      <c r="P64" s="60">
        <f>(AVERAGEIFS('city centre offline'!$L$2:$L$2047,'city centre offline'!$A$2:$A$2047,$A64,'city centre offline'!$B$2:$B$2047,P$4)*AVERAGEIFS('all sales summary'!$I$2:$I$2047,'all sales summary'!$A$2:$A$2047,$A64,'all sales summary'!$B$2:$B$2047,P$4))/((AVERAGEIFS('overall city offline'!$L$2:$L$2047,'overall city offline'!$A$2:$A$2047,$A64,'overall city offline'!$B$2:$B$2047,P$4)*(1-AVERAGEIFS('all sales summary'!$I$2:$I$2047,'all sales summary'!$A$2:$A$2047,$A64,'all sales summary'!$B$2:$B$2047,P$4)))+(AVERAGEIFS('city centre offline'!$L$2:$L$2047,'city centre offline'!$A$2:$A$2047,$A64,'city centre offline'!$B$2:$B$2047,P$4)*AVERAGEIFS('all sales summary'!$I$2:$I$2047,'all sales summary'!$A$2:$A$2047,$A64,'all sales summary'!$B$2:$B$2047,P$4)))</f>
        <v>1.7173944034472855E-2</v>
      </c>
      <c r="Q64" s="60">
        <f>(AVERAGEIFS('city centre offline'!$L$2:$L$2047,'city centre offline'!$A$2:$A$2047,$A64,'city centre offline'!$B$2:$B$2047,Q$4)*AVERAGEIFS('all sales summary'!$I$2:$I$2047,'all sales summary'!$A$2:$A$2047,$A64,'all sales summary'!$B$2:$B$2047,Q$4))/((AVERAGEIFS('overall city offline'!$L$2:$L$2047,'overall city offline'!$A$2:$A$2047,$A64,'overall city offline'!$B$2:$B$2047,Q$4)*(1-AVERAGEIFS('all sales summary'!$I$2:$I$2047,'all sales summary'!$A$2:$A$2047,$A64,'all sales summary'!$B$2:$B$2047,Q$4)))+(AVERAGEIFS('city centre offline'!$L$2:$L$2047,'city centre offline'!$A$2:$A$2047,$A64,'city centre offline'!$B$2:$B$2047,Q$4)*AVERAGEIFS('all sales summary'!$I$2:$I$2047,'all sales summary'!$A$2:$A$2047,$A64,'all sales summary'!$B$2:$B$2047,Q$4)))</f>
        <v>1.420203239021391E-2</v>
      </c>
      <c r="R64" s="60">
        <f>(AVERAGEIFS('city centre offline'!$L$2:$L$2047,'city centre offline'!$A$2:$A$2047,$A64,'city centre offline'!$B$2:$B$2047,R$4)*AVERAGEIFS('all sales summary'!$I$2:$I$2047,'all sales summary'!$A$2:$A$2047,$A64,'all sales summary'!$B$2:$B$2047,R$4))/((AVERAGEIFS('overall city offline'!$L$2:$L$2047,'overall city offline'!$A$2:$A$2047,$A64,'overall city offline'!$B$2:$B$2047,R$4)*(1-AVERAGEIFS('all sales summary'!$I$2:$I$2047,'all sales summary'!$A$2:$A$2047,$A64,'all sales summary'!$B$2:$B$2047,R$4)))+(AVERAGEIFS('city centre offline'!$L$2:$L$2047,'city centre offline'!$A$2:$A$2047,$A64,'city centre offline'!$B$2:$B$2047,R$4)*AVERAGEIFS('all sales summary'!$I$2:$I$2047,'all sales summary'!$A$2:$A$2047,$A64,'all sales summary'!$B$2:$B$2047,R$4)))</f>
        <v>1.4753491055645902E-2</v>
      </c>
      <c r="S64" s="60">
        <f>(AVERAGEIFS('city centre offline'!$L$2:$L$2047,'city centre offline'!$A$2:$A$2047,$A64,'city centre offline'!$B$2:$B$2047,S$4)*AVERAGEIFS('all sales summary'!$I$2:$I$2047,'all sales summary'!$A$2:$A$2047,$A64,'all sales summary'!$B$2:$B$2047,S$4))/((AVERAGEIFS('overall city offline'!$L$2:$L$2047,'overall city offline'!$A$2:$A$2047,$A64,'overall city offline'!$B$2:$B$2047,S$4)*(1-AVERAGEIFS('all sales summary'!$I$2:$I$2047,'all sales summary'!$A$2:$A$2047,$A64,'all sales summary'!$B$2:$B$2047,S$4)))+(AVERAGEIFS('city centre offline'!$L$2:$L$2047,'city centre offline'!$A$2:$A$2047,$A64,'city centre offline'!$B$2:$B$2047,S$4)*AVERAGEIFS('all sales summary'!$I$2:$I$2047,'all sales summary'!$A$2:$A$2047,$A64,'all sales summary'!$B$2:$B$2047,S$4)))</f>
        <v>1.6205761597693175E-2</v>
      </c>
      <c r="T64" s="60">
        <f>(AVERAGEIFS('city centre offline'!$L$2:$L$2047,'city centre offline'!$A$2:$A$2047,$A64,'city centre offline'!$B$2:$B$2047,T$4)*AVERAGEIFS('all sales summary'!$I$2:$I$2047,'all sales summary'!$A$2:$A$2047,$A64,'all sales summary'!$B$2:$B$2047,T$4))/((AVERAGEIFS('overall city offline'!$L$2:$L$2047,'overall city offline'!$A$2:$A$2047,$A64,'overall city offline'!$B$2:$B$2047,T$4)*(1-AVERAGEIFS('all sales summary'!$I$2:$I$2047,'all sales summary'!$A$2:$A$2047,$A64,'all sales summary'!$B$2:$B$2047,T$4)))+(AVERAGEIFS('city centre offline'!$L$2:$L$2047,'city centre offline'!$A$2:$A$2047,$A64,'city centre offline'!$B$2:$B$2047,T$4)*AVERAGEIFS('all sales summary'!$I$2:$I$2047,'all sales summary'!$A$2:$A$2047,$A64,'all sales summary'!$B$2:$B$2047,T$4)))</f>
        <v>1.7577867675017619E-2</v>
      </c>
      <c r="U64" s="60">
        <f>(AVERAGEIFS('city centre offline'!$L$2:$L$2047,'city centre offline'!$A$2:$A$2047,$A64,'city centre offline'!$B$2:$B$2047,U$4)*AVERAGEIFS('all sales summary'!$I$2:$I$2047,'all sales summary'!$A$2:$A$2047,$A64,'all sales summary'!$B$2:$B$2047,U$4))/((AVERAGEIFS('overall city offline'!$L$2:$L$2047,'overall city offline'!$A$2:$A$2047,$A64,'overall city offline'!$B$2:$B$2047,U$4)*(1-AVERAGEIFS('all sales summary'!$I$2:$I$2047,'all sales summary'!$A$2:$A$2047,$A64,'all sales summary'!$B$2:$B$2047,U$4)))+(AVERAGEIFS('city centre offline'!$L$2:$L$2047,'city centre offline'!$A$2:$A$2047,$A64,'city centre offline'!$B$2:$B$2047,U$4)*AVERAGEIFS('all sales summary'!$I$2:$I$2047,'all sales summary'!$A$2:$A$2047,$A64,'all sales summary'!$B$2:$B$2047,U$4)))</f>
        <v>1.7782897870765556E-2</v>
      </c>
      <c r="V64" s="60">
        <f>(AVERAGEIFS('city centre offline'!$L$2:$L$2047,'city centre offline'!$A$2:$A$2047,$A64,'city centre offline'!$B$2:$B$2047,V$4)*AVERAGEIFS('all sales summary'!$I$2:$I$2047,'all sales summary'!$A$2:$A$2047,$A64,'all sales summary'!$B$2:$B$2047,V$4))/((AVERAGEIFS('overall city offline'!$L$2:$L$2047,'overall city offline'!$A$2:$A$2047,$A64,'overall city offline'!$B$2:$B$2047,V$4)*(1-AVERAGEIFS('all sales summary'!$I$2:$I$2047,'all sales summary'!$A$2:$A$2047,$A64,'all sales summary'!$B$2:$B$2047,V$4)))+(AVERAGEIFS('city centre offline'!$L$2:$L$2047,'city centre offline'!$A$2:$A$2047,$A64,'city centre offline'!$B$2:$B$2047,V$4)*AVERAGEIFS('all sales summary'!$I$2:$I$2047,'all sales summary'!$A$2:$A$2047,$A64,'all sales summary'!$B$2:$B$2047,V$4)))</f>
        <v>1.7697219873614296E-2</v>
      </c>
      <c r="W64" s="60">
        <f>(AVERAGEIFS('city centre offline'!$L$2:$L$2047,'city centre offline'!$A$2:$A$2047,$A64,'city centre offline'!$B$2:$B$2047,W$4)*AVERAGEIFS('all sales summary'!$I$2:$I$2047,'all sales summary'!$A$2:$A$2047,$A64,'all sales summary'!$B$2:$B$2047,W$4))/((AVERAGEIFS('overall city offline'!$L$2:$L$2047,'overall city offline'!$A$2:$A$2047,$A64,'overall city offline'!$B$2:$B$2047,W$4)*(1-AVERAGEIFS('all sales summary'!$I$2:$I$2047,'all sales summary'!$A$2:$A$2047,$A64,'all sales summary'!$B$2:$B$2047,W$4)))+(AVERAGEIFS('city centre offline'!$L$2:$L$2047,'city centre offline'!$A$2:$A$2047,$A64,'city centre offline'!$B$2:$B$2047,W$4)*AVERAGEIFS('all sales summary'!$I$2:$I$2047,'all sales summary'!$A$2:$A$2047,$A64,'all sales summary'!$B$2:$B$2047,W$4)))</f>
        <v>1.7033971740922024E-2</v>
      </c>
      <c r="X64" s="60">
        <f>(AVERAGEIFS('city centre offline'!$L$2:$L$2047,'city centre offline'!$A$2:$A$2047,$A64,'city centre offline'!$B$2:$B$2047,X$4)*AVERAGEIFS('all sales summary'!$I$2:$I$2047,'all sales summary'!$A$2:$A$2047,$A64,'all sales summary'!$B$2:$B$2047,X$4))/((AVERAGEIFS('overall city offline'!$L$2:$L$2047,'overall city offline'!$A$2:$A$2047,$A64,'overall city offline'!$B$2:$B$2047,X$4)*(1-AVERAGEIFS('all sales summary'!$I$2:$I$2047,'all sales summary'!$A$2:$A$2047,$A64,'all sales summary'!$B$2:$B$2047,X$4)))+(AVERAGEIFS('city centre offline'!$L$2:$L$2047,'city centre offline'!$A$2:$A$2047,$A64,'city centre offline'!$B$2:$B$2047,X$4)*AVERAGEIFS('all sales summary'!$I$2:$I$2047,'all sales summary'!$A$2:$A$2047,$A64,'all sales summary'!$B$2:$B$2047,X$4)))</f>
        <v>1.5600218980771012E-2</v>
      </c>
      <c r="Y64" s="60">
        <f>(AVERAGEIFS('city centre offline'!$L$2:$L$2047,'city centre offline'!$A$2:$A$2047,$A64,'city centre offline'!$B$2:$B$2047,Y$4)*AVERAGEIFS('all sales summary'!$I$2:$I$2047,'all sales summary'!$A$2:$A$2047,$A64,'all sales summary'!$B$2:$B$2047,Y$4))/((AVERAGEIFS('overall city offline'!$L$2:$L$2047,'overall city offline'!$A$2:$A$2047,$A64,'overall city offline'!$B$2:$B$2047,Y$4)*(1-AVERAGEIFS('all sales summary'!$I$2:$I$2047,'all sales summary'!$A$2:$A$2047,$A64,'all sales summary'!$B$2:$B$2047,Y$4)))+(AVERAGEIFS('city centre offline'!$L$2:$L$2047,'city centre offline'!$A$2:$A$2047,$A64,'city centre offline'!$B$2:$B$2047,Y$4)*AVERAGEIFS('all sales summary'!$I$2:$I$2047,'all sales summary'!$A$2:$A$2047,$A64,'all sales summary'!$B$2:$B$2047,Y$4)))</f>
        <v>1.3818695665184998E-2</v>
      </c>
      <c r="Z64" s="60">
        <f>(AVERAGEIFS('city centre offline'!$L$2:$L$2047,'city centre offline'!$A$2:$A$2047,$A64,'city centre offline'!$B$2:$B$2047,Z$4)*AVERAGEIFS('all sales summary'!$I$2:$I$2047,'all sales summary'!$A$2:$A$2047,$A64,'all sales summary'!$B$2:$B$2047,Z$4))/((AVERAGEIFS('overall city offline'!$L$2:$L$2047,'overall city offline'!$A$2:$A$2047,$A64,'overall city offline'!$B$2:$B$2047,Z$4)*(1-AVERAGEIFS('all sales summary'!$I$2:$I$2047,'all sales summary'!$A$2:$A$2047,$A64,'all sales summary'!$B$2:$B$2047,Z$4)))+(AVERAGEIFS('city centre offline'!$L$2:$L$2047,'city centre offline'!$A$2:$A$2047,$A64,'city centre offline'!$B$2:$B$2047,Z$4)*AVERAGEIFS('all sales summary'!$I$2:$I$2047,'all sales summary'!$A$2:$A$2047,$A64,'all sales summary'!$B$2:$B$2047,Z$4)))</f>
        <v>1.5179721768455383E-2</v>
      </c>
      <c r="AA64" s="60">
        <f>(AVERAGEIFS('city centre offline'!$L$2:$L$2047,'city centre offline'!$A$2:$A$2047,$A64,'city centre offline'!$B$2:$B$2047,AA$4)*AVERAGEIFS('all sales summary'!$I$2:$I$2047,'all sales summary'!$A$2:$A$2047,$A64,'all sales summary'!$B$2:$B$2047,AA$4))/((AVERAGEIFS('overall city offline'!$L$2:$L$2047,'overall city offline'!$A$2:$A$2047,$A64,'overall city offline'!$B$2:$B$2047,AA$4)*(1-AVERAGEIFS('all sales summary'!$I$2:$I$2047,'all sales summary'!$A$2:$A$2047,$A64,'all sales summary'!$B$2:$B$2047,AA$4)))+(AVERAGEIFS('city centre offline'!$L$2:$L$2047,'city centre offline'!$A$2:$A$2047,$A64,'city centre offline'!$B$2:$B$2047,AA$4)*AVERAGEIFS('all sales summary'!$I$2:$I$2047,'all sales summary'!$A$2:$A$2047,$A64,'all sales summary'!$B$2:$B$2047,AA$4)))</f>
        <v>1.4658361662497016E-2</v>
      </c>
      <c r="AB64" s="60">
        <f>(AVERAGEIFS('city centre offline'!$L$2:$L$2047,'city centre offline'!$A$2:$A$2047,$A64,'city centre offline'!$B$2:$B$2047,AB$4)*AVERAGEIFS('all sales summary'!$I$2:$I$2047,'all sales summary'!$A$2:$A$2047,$A64,'all sales summary'!$B$2:$B$2047,AB$4))/((AVERAGEIFS('overall city offline'!$L$2:$L$2047,'overall city offline'!$A$2:$A$2047,$A64,'overall city offline'!$B$2:$B$2047,AB$4)*(1-AVERAGEIFS('all sales summary'!$I$2:$I$2047,'all sales summary'!$A$2:$A$2047,$A64,'all sales summary'!$B$2:$B$2047,AB$4)))+(AVERAGEIFS('city centre offline'!$L$2:$L$2047,'city centre offline'!$A$2:$A$2047,$A64,'city centre offline'!$B$2:$B$2047,AB$4)*AVERAGEIFS('all sales summary'!$I$2:$I$2047,'all sales summary'!$A$2:$A$2047,$A64,'all sales summary'!$B$2:$B$2047,AB$4)))</f>
        <v>1.50285480652296E-2</v>
      </c>
      <c r="AC64" s="60">
        <f>(AVERAGEIFS('city centre offline'!$L$2:$L$2047,'city centre offline'!$A$2:$A$2047,$A64,'city centre offline'!$B$2:$B$2047,AC$4)*AVERAGEIFS('all sales summary'!$I$2:$I$2047,'all sales summary'!$A$2:$A$2047,$A64,'all sales summary'!$B$2:$B$2047,AC$4))/((AVERAGEIFS('overall city offline'!$L$2:$L$2047,'overall city offline'!$A$2:$A$2047,$A64,'overall city offline'!$B$2:$B$2047,AC$4)*(1-AVERAGEIFS('all sales summary'!$I$2:$I$2047,'all sales summary'!$A$2:$A$2047,$A64,'all sales summary'!$B$2:$B$2047,AC$4)))+(AVERAGEIFS('city centre offline'!$L$2:$L$2047,'city centre offline'!$A$2:$A$2047,$A64,'city centre offline'!$B$2:$B$2047,AC$4)*AVERAGEIFS('all sales summary'!$I$2:$I$2047,'all sales summary'!$A$2:$A$2047,$A64,'all sales summary'!$B$2:$B$2047,AC$4)))</f>
        <v>1.7322745308377255E-2</v>
      </c>
      <c r="AD64" s="60">
        <f>(AVERAGEIFS('city centre offline'!$L$2:$L$2047,'city centre offline'!$A$2:$A$2047,$A64,'city centre offline'!$B$2:$B$2047,AD$4)*AVERAGEIFS('all sales summary'!$I$2:$I$2047,'all sales summary'!$A$2:$A$2047,$A64,'all sales summary'!$B$2:$B$2047,AD$4))/((AVERAGEIFS('overall city offline'!$L$2:$L$2047,'overall city offline'!$A$2:$A$2047,$A64,'overall city offline'!$B$2:$B$2047,AD$4)*(1-AVERAGEIFS('all sales summary'!$I$2:$I$2047,'all sales summary'!$A$2:$A$2047,$A64,'all sales summary'!$B$2:$B$2047,AD$4)))+(AVERAGEIFS('city centre offline'!$L$2:$L$2047,'city centre offline'!$A$2:$A$2047,$A64,'city centre offline'!$B$2:$B$2047,AD$4)*AVERAGEIFS('all sales summary'!$I$2:$I$2047,'all sales summary'!$A$2:$A$2047,$A64,'all sales summary'!$B$2:$B$2047,AD$4)))</f>
        <v>1.852152275517617E-2</v>
      </c>
      <c r="AE64" s="60">
        <f>(AVERAGEIFS('city centre offline'!$L$2:$L$2047,'city centre offline'!$A$2:$A$2047,$A64,'city centre offline'!$B$2:$B$2047,AE$4)*AVERAGEIFS('all sales summary'!$I$2:$I$2047,'all sales summary'!$A$2:$A$2047,$A64,'all sales summary'!$B$2:$B$2047,AE$4))/((AVERAGEIFS('overall city offline'!$L$2:$L$2047,'overall city offline'!$A$2:$A$2047,$A64,'overall city offline'!$B$2:$B$2047,AE$4)*(1-AVERAGEIFS('all sales summary'!$I$2:$I$2047,'all sales summary'!$A$2:$A$2047,$A64,'all sales summary'!$B$2:$B$2047,AE$4)))+(AVERAGEIFS('city centre offline'!$L$2:$L$2047,'city centre offline'!$A$2:$A$2047,$A64,'city centre offline'!$B$2:$B$2047,AE$4)*AVERAGEIFS('all sales summary'!$I$2:$I$2047,'all sales summary'!$A$2:$A$2047,$A64,'all sales summary'!$B$2:$B$2047,AE$4)))</f>
        <v>2.0269876261529492E-2</v>
      </c>
      <c r="AF64" s="60">
        <f>(AVERAGEIFS('city centre offline'!$L$2:$L$2047,'city centre offline'!$A$2:$A$2047,$A64,'city centre offline'!$B$2:$B$2047,AF$4)*AVERAGEIFS('all sales summary'!$I$2:$I$2047,'all sales summary'!$A$2:$A$2047,$A64,'all sales summary'!$B$2:$B$2047,AF$4))/((AVERAGEIFS('overall city offline'!$L$2:$L$2047,'overall city offline'!$A$2:$A$2047,$A64,'overall city offline'!$B$2:$B$2047,AF$4)*(1-AVERAGEIFS('all sales summary'!$I$2:$I$2047,'all sales summary'!$A$2:$A$2047,$A64,'all sales summary'!$B$2:$B$2047,AF$4)))+(AVERAGEIFS('city centre offline'!$L$2:$L$2047,'city centre offline'!$A$2:$A$2047,$A64,'city centre offline'!$B$2:$B$2047,AF$4)*AVERAGEIFS('all sales summary'!$I$2:$I$2047,'all sales summary'!$A$2:$A$2047,$A64,'all sales summary'!$B$2:$B$2047,AF$4)))</f>
        <v>2.0222406174845109E-2</v>
      </c>
      <c r="AG64" s="60">
        <f>(AVERAGEIFS('city centre offline'!$L$2:$L$2047,'city centre offline'!$A$2:$A$2047,$A64,'city centre offline'!$B$2:$B$2047,AG$4)*AVERAGEIFS('all sales summary'!$I$2:$I$2047,'all sales summary'!$A$2:$A$2047,$A64,'all sales summary'!$B$2:$B$2047,AG$4))/((AVERAGEIFS('overall city offline'!$L$2:$L$2047,'overall city offline'!$A$2:$A$2047,$A64,'overall city offline'!$B$2:$B$2047,AG$4)*(1-AVERAGEIFS('all sales summary'!$I$2:$I$2047,'all sales summary'!$A$2:$A$2047,$A64,'all sales summary'!$B$2:$B$2047,AG$4)))+(AVERAGEIFS('city centre offline'!$L$2:$L$2047,'city centre offline'!$A$2:$A$2047,$A64,'city centre offline'!$B$2:$B$2047,AG$4)*AVERAGEIFS('all sales summary'!$I$2:$I$2047,'all sales summary'!$A$2:$A$2047,$A64,'all sales summary'!$B$2:$B$2047,AG$4)))</f>
        <v>2.0984940249237544E-2</v>
      </c>
      <c r="AH64" s="60">
        <f>(AVERAGEIFS('city centre offline'!$L$2:$L$2047,'city centre offline'!$A$2:$A$2047,$A64,'city centre offline'!$B$2:$B$2047,AH$4)*AVERAGEIFS('all sales summary'!$I$2:$I$2047,'all sales summary'!$A$2:$A$2047,$A64,'all sales summary'!$B$2:$B$2047,AH$4))/((AVERAGEIFS('overall city offline'!$L$2:$L$2047,'overall city offline'!$A$2:$A$2047,$A64,'overall city offline'!$B$2:$B$2047,AH$4)*(1-AVERAGEIFS('all sales summary'!$I$2:$I$2047,'all sales summary'!$A$2:$A$2047,$A64,'all sales summary'!$B$2:$B$2047,AH$4)))+(AVERAGEIFS('city centre offline'!$L$2:$L$2047,'city centre offline'!$A$2:$A$2047,$A64,'city centre offline'!$B$2:$B$2047,AH$4)*AVERAGEIFS('all sales summary'!$I$2:$I$2047,'all sales summary'!$A$2:$A$2047,$A64,'all sales summary'!$B$2:$B$2047,AH$4)))</f>
        <v>2.1037024163380477E-2</v>
      </c>
    </row>
    <row r="65" spans="1:34" x14ac:dyDescent="0.3">
      <c r="A65" t="s">
        <v>67</v>
      </c>
      <c r="B65" s="60">
        <f>(AVERAGEIFS('city centre offline'!$L$2:$L$2047,'city centre offline'!$A$2:$A$2047,$A65,'city centre offline'!$B$2:$B$2047,B$4)*AVERAGEIFS('all sales summary'!$I$2:$I$2047,'all sales summary'!$A$2:$A$2047,$A65,'all sales summary'!$B$2:$B$2047,B$4))/((AVERAGEIFS('overall city offline'!$L$2:$L$2047,'overall city offline'!$A$2:$A$2047,$A65,'overall city offline'!$B$2:$B$2047,B$4)*(1-AVERAGEIFS('all sales summary'!$I$2:$I$2047,'all sales summary'!$A$2:$A$2047,$A65,'all sales summary'!$B$2:$B$2047,B$4)))+(AVERAGEIFS('city centre offline'!$L$2:$L$2047,'city centre offline'!$A$2:$A$2047,$A65,'city centre offline'!$B$2:$B$2047,B$4)*AVERAGEIFS('all sales summary'!$I$2:$I$2047,'all sales summary'!$A$2:$A$2047,$A65,'all sales summary'!$B$2:$B$2047,B$4)))</f>
        <v>0.20530167787080242</v>
      </c>
      <c r="C65" s="60">
        <f>(AVERAGEIFS('city centre offline'!$L$2:$L$2047,'city centre offline'!$A$2:$A$2047,$A65,'city centre offline'!$B$2:$B$2047,C$4)*AVERAGEIFS('all sales summary'!$I$2:$I$2047,'all sales summary'!$A$2:$A$2047,$A65,'all sales summary'!$B$2:$B$2047,C$4))/((AVERAGEIFS('overall city offline'!$L$2:$L$2047,'overall city offline'!$A$2:$A$2047,$A65,'overall city offline'!$B$2:$B$2047,C$4)*(1-AVERAGEIFS('all sales summary'!$I$2:$I$2047,'all sales summary'!$A$2:$A$2047,$A65,'all sales summary'!$B$2:$B$2047,C$4)))+(AVERAGEIFS('city centre offline'!$L$2:$L$2047,'city centre offline'!$A$2:$A$2047,$A65,'city centre offline'!$B$2:$B$2047,C$4)*AVERAGEIFS('all sales summary'!$I$2:$I$2047,'all sales summary'!$A$2:$A$2047,$A65,'all sales summary'!$B$2:$B$2047,C$4)))</f>
        <v>0.20521506258800321</v>
      </c>
      <c r="D65" s="60">
        <f>(AVERAGEIFS('city centre offline'!$L$2:$L$2047,'city centre offline'!$A$2:$A$2047,$A65,'city centre offline'!$B$2:$B$2047,D$4)*AVERAGEIFS('all sales summary'!$I$2:$I$2047,'all sales summary'!$A$2:$A$2047,$A65,'all sales summary'!$B$2:$B$2047,D$4))/((AVERAGEIFS('overall city offline'!$L$2:$L$2047,'overall city offline'!$A$2:$A$2047,$A65,'overall city offline'!$B$2:$B$2047,D$4)*(1-AVERAGEIFS('all sales summary'!$I$2:$I$2047,'all sales summary'!$A$2:$A$2047,$A65,'all sales summary'!$B$2:$B$2047,D$4)))+(AVERAGEIFS('city centre offline'!$L$2:$L$2047,'city centre offline'!$A$2:$A$2047,$A65,'city centre offline'!$B$2:$B$2047,D$4)*AVERAGEIFS('all sales summary'!$I$2:$I$2047,'all sales summary'!$A$2:$A$2047,$A65,'all sales summary'!$B$2:$B$2047,D$4)))</f>
        <v>0.20500091729096417</v>
      </c>
      <c r="E65" s="60">
        <f>(AVERAGEIFS('city centre offline'!$L$2:$L$2047,'city centre offline'!$A$2:$A$2047,$A65,'city centre offline'!$B$2:$B$2047,E$4)*AVERAGEIFS('all sales summary'!$I$2:$I$2047,'all sales summary'!$A$2:$A$2047,$A65,'all sales summary'!$B$2:$B$2047,E$4))/((AVERAGEIFS('overall city offline'!$L$2:$L$2047,'overall city offline'!$A$2:$A$2047,$A65,'overall city offline'!$B$2:$B$2047,E$4)*(1-AVERAGEIFS('all sales summary'!$I$2:$I$2047,'all sales summary'!$A$2:$A$2047,$A65,'all sales summary'!$B$2:$B$2047,E$4)))+(AVERAGEIFS('city centre offline'!$L$2:$L$2047,'city centre offline'!$A$2:$A$2047,$A65,'city centre offline'!$B$2:$B$2047,E$4)*AVERAGEIFS('all sales summary'!$I$2:$I$2047,'all sales summary'!$A$2:$A$2047,$A65,'all sales summary'!$B$2:$B$2047,E$4)))</f>
        <v>0.20327282592097906</v>
      </c>
      <c r="F65" s="60">
        <f>(AVERAGEIFS('city centre offline'!$L$2:$L$2047,'city centre offline'!$A$2:$A$2047,$A65,'city centre offline'!$B$2:$B$2047,F$4)*AVERAGEIFS('all sales summary'!$I$2:$I$2047,'all sales summary'!$A$2:$A$2047,$A65,'all sales summary'!$B$2:$B$2047,F$4))/((AVERAGEIFS('overall city offline'!$L$2:$L$2047,'overall city offline'!$A$2:$A$2047,$A65,'overall city offline'!$B$2:$B$2047,F$4)*(1-AVERAGEIFS('all sales summary'!$I$2:$I$2047,'all sales summary'!$A$2:$A$2047,$A65,'all sales summary'!$B$2:$B$2047,F$4)))+(AVERAGEIFS('city centre offline'!$L$2:$L$2047,'city centre offline'!$A$2:$A$2047,$A65,'city centre offline'!$B$2:$B$2047,F$4)*AVERAGEIFS('all sales summary'!$I$2:$I$2047,'all sales summary'!$A$2:$A$2047,$A65,'all sales summary'!$B$2:$B$2047,F$4)))</f>
        <v>0.20270840485807554</v>
      </c>
      <c r="G65" s="60">
        <f>(AVERAGEIFS('city centre offline'!$L$2:$L$2047,'city centre offline'!$A$2:$A$2047,$A65,'city centre offline'!$B$2:$B$2047,G$4)*AVERAGEIFS('all sales summary'!$I$2:$I$2047,'all sales summary'!$A$2:$A$2047,$A65,'all sales summary'!$B$2:$B$2047,G$4))/((AVERAGEIFS('overall city offline'!$L$2:$L$2047,'overall city offline'!$A$2:$A$2047,$A65,'overall city offline'!$B$2:$B$2047,G$4)*(1-AVERAGEIFS('all sales summary'!$I$2:$I$2047,'all sales summary'!$A$2:$A$2047,$A65,'all sales summary'!$B$2:$B$2047,G$4)))+(AVERAGEIFS('city centre offline'!$L$2:$L$2047,'city centre offline'!$A$2:$A$2047,$A65,'city centre offline'!$B$2:$B$2047,G$4)*AVERAGEIFS('all sales summary'!$I$2:$I$2047,'all sales summary'!$A$2:$A$2047,$A65,'all sales summary'!$B$2:$B$2047,G$4)))</f>
        <v>0.20198237041462067</v>
      </c>
      <c r="H65" s="60">
        <f>(AVERAGEIFS('city centre offline'!$L$2:$L$2047,'city centre offline'!$A$2:$A$2047,$A65,'city centre offline'!$B$2:$B$2047,H$4)*AVERAGEIFS('all sales summary'!$I$2:$I$2047,'all sales summary'!$A$2:$A$2047,$A65,'all sales summary'!$B$2:$B$2047,H$4))/((AVERAGEIFS('overall city offline'!$L$2:$L$2047,'overall city offline'!$A$2:$A$2047,$A65,'overall city offline'!$B$2:$B$2047,H$4)*(1-AVERAGEIFS('all sales summary'!$I$2:$I$2047,'all sales summary'!$A$2:$A$2047,$A65,'all sales summary'!$B$2:$B$2047,H$4)))+(AVERAGEIFS('city centre offline'!$L$2:$L$2047,'city centre offline'!$A$2:$A$2047,$A65,'city centre offline'!$B$2:$B$2047,H$4)*AVERAGEIFS('all sales summary'!$I$2:$I$2047,'all sales summary'!$A$2:$A$2047,$A65,'all sales summary'!$B$2:$B$2047,H$4)))</f>
        <v>0.19961961967182029</v>
      </c>
      <c r="I65" s="60">
        <f>(AVERAGEIFS('city centre offline'!$L$2:$L$2047,'city centre offline'!$A$2:$A$2047,$A65,'city centre offline'!$B$2:$B$2047,I$4)*AVERAGEIFS('all sales summary'!$I$2:$I$2047,'all sales summary'!$A$2:$A$2047,$A65,'all sales summary'!$B$2:$B$2047,I$4))/((AVERAGEIFS('overall city offline'!$L$2:$L$2047,'overall city offline'!$A$2:$A$2047,$A65,'overall city offline'!$B$2:$B$2047,I$4)*(1-AVERAGEIFS('all sales summary'!$I$2:$I$2047,'all sales summary'!$A$2:$A$2047,$A65,'all sales summary'!$B$2:$B$2047,I$4)))+(AVERAGEIFS('city centre offline'!$L$2:$L$2047,'city centre offline'!$A$2:$A$2047,$A65,'city centre offline'!$B$2:$B$2047,I$4)*AVERAGEIFS('all sales summary'!$I$2:$I$2047,'all sales summary'!$A$2:$A$2047,$A65,'all sales summary'!$B$2:$B$2047,I$4)))</f>
        <v>0.20210202216494846</v>
      </c>
      <c r="J65" s="60">
        <f>(AVERAGEIFS('city centre offline'!$L$2:$L$2047,'city centre offline'!$A$2:$A$2047,$A65,'city centre offline'!$B$2:$B$2047,J$4)*AVERAGEIFS('all sales summary'!$I$2:$I$2047,'all sales summary'!$A$2:$A$2047,$A65,'all sales summary'!$B$2:$B$2047,J$4))/((AVERAGEIFS('overall city offline'!$L$2:$L$2047,'overall city offline'!$A$2:$A$2047,$A65,'overall city offline'!$B$2:$B$2047,J$4)*(1-AVERAGEIFS('all sales summary'!$I$2:$I$2047,'all sales summary'!$A$2:$A$2047,$A65,'all sales summary'!$B$2:$B$2047,J$4)))+(AVERAGEIFS('city centre offline'!$L$2:$L$2047,'city centre offline'!$A$2:$A$2047,$A65,'city centre offline'!$B$2:$B$2047,J$4)*AVERAGEIFS('all sales summary'!$I$2:$I$2047,'all sales summary'!$A$2:$A$2047,$A65,'all sales summary'!$B$2:$B$2047,J$4)))</f>
        <v>0.19776991463002269</v>
      </c>
      <c r="K65" s="60">
        <f>(AVERAGEIFS('city centre offline'!$L$2:$L$2047,'city centre offline'!$A$2:$A$2047,$A65,'city centre offline'!$B$2:$B$2047,K$4)*AVERAGEIFS('all sales summary'!$I$2:$I$2047,'all sales summary'!$A$2:$A$2047,$A65,'all sales summary'!$B$2:$B$2047,K$4))/((AVERAGEIFS('overall city offline'!$L$2:$L$2047,'overall city offline'!$A$2:$A$2047,$A65,'overall city offline'!$B$2:$B$2047,K$4)*(1-AVERAGEIFS('all sales summary'!$I$2:$I$2047,'all sales summary'!$A$2:$A$2047,$A65,'all sales summary'!$B$2:$B$2047,K$4)))+(AVERAGEIFS('city centre offline'!$L$2:$L$2047,'city centre offline'!$A$2:$A$2047,$A65,'city centre offline'!$B$2:$B$2047,K$4)*AVERAGEIFS('all sales summary'!$I$2:$I$2047,'all sales summary'!$A$2:$A$2047,$A65,'all sales summary'!$B$2:$B$2047,K$4)))</f>
        <v>0.20082336941663084</v>
      </c>
      <c r="L65" s="60">
        <f>(AVERAGEIFS('city centre offline'!$L$2:$L$2047,'city centre offline'!$A$2:$A$2047,$A65,'city centre offline'!$B$2:$B$2047,L$4)*AVERAGEIFS('all sales summary'!$I$2:$I$2047,'all sales summary'!$A$2:$A$2047,$A65,'all sales summary'!$B$2:$B$2047,L$4))/((AVERAGEIFS('overall city offline'!$L$2:$L$2047,'overall city offline'!$A$2:$A$2047,$A65,'overall city offline'!$B$2:$B$2047,L$4)*(1-AVERAGEIFS('all sales summary'!$I$2:$I$2047,'all sales summary'!$A$2:$A$2047,$A65,'all sales summary'!$B$2:$B$2047,L$4)))+(AVERAGEIFS('city centre offline'!$L$2:$L$2047,'city centre offline'!$A$2:$A$2047,$A65,'city centre offline'!$B$2:$B$2047,L$4)*AVERAGEIFS('all sales summary'!$I$2:$I$2047,'all sales summary'!$A$2:$A$2047,$A65,'all sales summary'!$B$2:$B$2047,L$4)))</f>
        <v>0.20304566589628925</v>
      </c>
      <c r="M65" s="60">
        <f>(AVERAGEIFS('city centre offline'!$L$2:$L$2047,'city centre offline'!$A$2:$A$2047,$A65,'city centre offline'!$B$2:$B$2047,M$4)*AVERAGEIFS('all sales summary'!$I$2:$I$2047,'all sales summary'!$A$2:$A$2047,$A65,'all sales summary'!$B$2:$B$2047,M$4))/((AVERAGEIFS('overall city offline'!$L$2:$L$2047,'overall city offline'!$A$2:$A$2047,$A65,'overall city offline'!$B$2:$B$2047,M$4)*(1-AVERAGEIFS('all sales summary'!$I$2:$I$2047,'all sales summary'!$A$2:$A$2047,$A65,'all sales summary'!$B$2:$B$2047,M$4)))+(AVERAGEIFS('city centre offline'!$L$2:$L$2047,'city centre offline'!$A$2:$A$2047,$A65,'city centre offline'!$B$2:$B$2047,M$4)*AVERAGEIFS('all sales summary'!$I$2:$I$2047,'all sales summary'!$A$2:$A$2047,$A65,'all sales summary'!$B$2:$B$2047,M$4)))</f>
        <v>0.20676580960331864</v>
      </c>
      <c r="N65" s="60">
        <f>(AVERAGEIFS('city centre offline'!$L$2:$L$2047,'city centre offline'!$A$2:$A$2047,$A65,'city centre offline'!$B$2:$B$2047,N$4)*AVERAGEIFS('all sales summary'!$I$2:$I$2047,'all sales summary'!$A$2:$A$2047,$A65,'all sales summary'!$B$2:$B$2047,N$4))/((AVERAGEIFS('overall city offline'!$L$2:$L$2047,'overall city offline'!$A$2:$A$2047,$A65,'overall city offline'!$B$2:$B$2047,N$4)*(1-AVERAGEIFS('all sales summary'!$I$2:$I$2047,'all sales summary'!$A$2:$A$2047,$A65,'all sales summary'!$B$2:$B$2047,N$4)))+(AVERAGEIFS('city centre offline'!$L$2:$L$2047,'city centre offline'!$A$2:$A$2047,$A65,'city centre offline'!$B$2:$B$2047,N$4)*AVERAGEIFS('all sales summary'!$I$2:$I$2047,'all sales summary'!$A$2:$A$2047,$A65,'all sales summary'!$B$2:$B$2047,N$4)))</f>
        <v>0.20065197529037371</v>
      </c>
      <c r="O65" s="60">
        <f>(AVERAGEIFS('city centre offline'!$L$2:$L$2047,'city centre offline'!$A$2:$A$2047,$A65,'city centre offline'!$B$2:$B$2047,O$4)*AVERAGEIFS('all sales summary'!$I$2:$I$2047,'all sales summary'!$A$2:$A$2047,$A65,'all sales summary'!$B$2:$B$2047,O$4))/((AVERAGEIFS('overall city offline'!$L$2:$L$2047,'overall city offline'!$A$2:$A$2047,$A65,'overall city offline'!$B$2:$B$2047,O$4)*(1-AVERAGEIFS('all sales summary'!$I$2:$I$2047,'all sales summary'!$A$2:$A$2047,$A65,'all sales summary'!$B$2:$B$2047,O$4)))+(AVERAGEIFS('city centre offline'!$L$2:$L$2047,'city centre offline'!$A$2:$A$2047,$A65,'city centre offline'!$B$2:$B$2047,O$4)*AVERAGEIFS('all sales summary'!$I$2:$I$2047,'all sales summary'!$A$2:$A$2047,$A65,'all sales summary'!$B$2:$B$2047,O$4)))</f>
        <v>0.20514137312387346</v>
      </c>
      <c r="P65" s="60">
        <f>(AVERAGEIFS('city centre offline'!$L$2:$L$2047,'city centre offline'!$A$2:$A$2047,$A65,'city centre offline'!$B$2:$B$2047,P$4)*AVERAGEIFS('all sales summary'!$I$2:$I$2047,'all sales summary'!$A$2:$A$2047,$A65,'all sales summary'!$B$2:$B$2047,P$4))/((AVERAGEIFS('overall city offline'!$L$2:$L$2047,'overall city offline'!$A$2:$A$2047,$A65,'overall city offline'!$B$2:$B$2047,P$4)*(1-AVERAGEIFS('all sales summary'!$I$2:$I$2047,'all sales summary'!$A$2:$A$2047,$A65,'all sales summary'!$B$2:$B$2047,P$4)))+(AVERAGEIFS('city centre offline'!$L$2:$L$2047,'city centre offline'!$A$2:$A$2047,$A65,'city centre offline'!$B$2:$B$2047,P$4)*AVERAGEIFS('all sales summary'!$I$2:$I$2047,'all sales summary'!$A$2:$A$2047,$A65,'all sales summary'!$B$2:$B$2047,P$4)))</f>
        <v>0.20637465574896685</v>
      </c>
      <c r="Q65" s="60">
        <f>(AVERAGEIFS('city centre offline'!$L$2:$L$2047,'city centre offline'!$A$2:$A$2047,$A65,'city centre offline'!$B$2:$B$2047,Q$4)*AVERAGEIFS('all sales summary'!$I$2:$I$2047,'all sales summary'!$A$2:$A$2047,$A65,'all sales summary'!$B$2:$B$2047,Q$4))/((AVERAGEIFS('overall city offline'!$L$2:$L$2047,'overall city offline'!$A$2:$A$2047,$A65,'overall city offline'!$B$2:$B$2047,Q$4)*(1-AVERAGEIFS('all sales summary'!$I$2:$I$2047,'all sales summary'!$A$2:$A$2047,$A65,'all sales summary'!$B$2:$B$2047,Q$4)))+(AVERAGEIFS('city centre offline'!$L$2:$L$2047,'city centre offline'!$A$2:$A$2047,$A65,'city centre offline'!$B$2:$B$2047,Q$4)*AVERAGEIFS('all sales summary'!$I$2:$I$2047,'all sales summary'!$A$2:$A$2047,$A65,'all sales summary'!$B$2:$B$2047,Q$4)))</f>
        <v>0.20211038991973443</v>
      </c>
      <c r="R65" s="60">
        <f>(AVERAGEIFS('city centre offline'!$L$2:$L$2047,'city centre offline'!$A$2:$A$2047,$A65,'city centre offline'!$B$2:$B$2047,R$4)*AVERAGEIFS('all sales summary'!$I$2:$I$2047,'all sales summary'!$A$2:$A$2047,$A65,'all sales summary'!$B$2:$B$2047,R$4))/((AVERAGEIFS('overall city offline'!$L$2:$L$2047,'overall city offline'!$A$2:$A$2047,$A65,'overall city offline'!$B$2:$B$2047,R$4)*(1-AVERAGEIFS('all sales summary'!$I$2:$I$2047,'all sales summary'!$A$2:$A$2047,$A65,'all sales summary'!$B$2:$B$2047,R$4)))+(AVERAGEIFS('city centre offline'!$L$2:$L$2047,'city centre offline'!$A$2:$A$2047,$A65,'city centre offline'!$B$2:$B$2047,R$4)*AVERAGEIFS('all sales summary'!$I$2:$I$2047,'all sales summary'!$A$2:$A$2047,$A65,'all sales summary'!$B$2:$B$2047,R$4)))</f>
        <v>0.20133970834609147</v>
      </c>
      <c r="S65" s="60">
        <f>(AVERAGEIFS('city centre offline'!$L$2:$L$2047,'city centre offline'!$A$2:$A$2047,$A65,'city centre offline'!$B$2:$B$2047,S$4)*AVERAGEIFS('all sales summary'!$I$2:$I$2047,'all sales summary'!$A$2:$A$2047,$A65,'all sales summary'!$B$2:$B$2047,S$4))/((AVERAGEIFS('overall city offline'!$L$2:$L$2047,'overall city offline'!$A$2:$A$2047,$A65,'overall city offline'!$B$2:$B$2047,S$4)*(1-AVERAGEIFS('all sales summary'!$I$2:$I$2047,'all sales summary'!$A$2:$A$2047,$A65,'all sales summary'!$B$2:$B$2047,S$4)))+(AVERAGEIFS('city centre offline'!$L$2:$L$2047,'city centre offline'!$A$2:$A$2047,$A65,'city centre offline'!$B$2:$B$2047,S$4)*AVERAGEIFS('all sales summary'!$I$2:$I$2047,'all sales summary'!$A$2:$A$2047,$A65,'all sales summary'!$B$2:$B$2047,S$4)))</f>
        <v>0.19800623329168243</v>
      </c>
      <c r="T65" s="60">
        <f>(AVERAGEIFS('city centre offline'!$L$2:$L$2047,'city centre offline'!$A$2:$A$2047,$A65,'city centre offline'!$B$2:$B$2047,T$4)*AVERAGEIFS('all sales summary'!$I$2:$I$2047,'all sales summary'!$A$2:$A$2047,$A65,'all sales summary'!$B$2:$B$2047,T$4))/((AVERAGEIFS('overall city offline'!$L$2:$L$2047,'overall city offline'!$A$2:$A$2047,$A65,'overall city offline'!$B$2:$B$2047,T$4)*(1-AVERAGEIFS('all sales summary'!$I$2:$I$2047,'all sales summary'!$A$2:$A$2047,$A65,'all sales summary'!$B$2:$B$2047,T$4)))+(AVERAGEIFS('city centre offline'!$L$2:$L$2047,'city centre offline'!$A$2:$A$2047,$A65,'city centre offline'!$B$2:$B$2047,T$4)*AVERAGEIFS('all sales summary'!$I$2:$I$2047,'all sales summary'!$A$2:$A$2047,$A65,'all sales summary'!$B$2:$B$2047,T$4)))</f>
        <v>0.2019886841438939</v>
      </c>
      <c r="U65" s="60">
        <f>(AVERAGEIFS('city centre offline'!$L$2:$L$2047,'city centre offline'!$A$2:$A$2047,$A65,'city centre offline'!$B$2:$B$2047,U$4)*AVERAGEIFS('all sales summary'!$I$2:$I$2047,'all sales summary'!$A$2:$A$2047,$A65,'all sales summary'!$B$2:$B$2047,U$4))/((AVERAGEIFS('overall city offline'!$L$2:$L$2047,'overall city offline'!$A$2:$A$2047,$A65,'overall city offline'!$B$2:$B$2047,U$4)*(1-AVERAGEIFS('all sales summary'!$I$2:$I$2047,'all sales summary'!$A$2:$A$2047,$A65,'all sales summary'!$B$2:$B$2047,U$4)))+(AVERAGEIFS('city centre offline'!$L$2:$L$2047,'city centre offline'!$A$2:$A$2047,$A65,'city centre offline'!$B$2:$B$2047,U$4)*AVERAGEIFS('all sales summary'!$I$2:$I$2047,'all sales summary'!$A$2:$A$2047,$A65,'all sales summary'!$B$2:$B$2047,U$4)))</f>
        <v>0.19560664013674064</v>
      </c>
      <c r="V65" s="60">
        <f>(AVERAGEIFS('city centre offline'!$L$2:$L$2047,'city centre offline'!$A$2:$A$2047,$A65,'city centre offline'!$B$2:$B$2047,V$4)*AVERAGEIFS('all sales summary'!$I$2:$I$2047,'all sales summary'!$A$2:$A$2047,$A65,'all sales summary'!$B$2:$B$2047,V$4))/((AVERAGEIFS('overall city offline'!$L$2:$L$2047,'overall city offline'!$A$2:$A$2047,$A65,'overall city offline'!$B$2:$B$2047,V$4)*(1-AVERAGEIFS('all sales summary'!$I$2:$I$2047,'all sales summary'!$A$2:$A$2047,$A65,'all sales summary'!$B$2:$B$2047,V$4)))+(AVERAGEIFS('city centre offline'!$L$2:$L$2047,'city centre offline'!$A$2:$A$2047,$A65,'city centre offline'!$B$2:$B$2047,V$4)*AVERAGEIFS('all sales summary'!$I$2:$I$2047,'all sales summary'!$A$2:$A$2047,$A65,'all sales summary'!$B$2:$B$2047,V$4)))</f>
        <v>0.19887366133014658</v>
      </c>
      <c r="W65" s="60">
        <f>(AVERAGEIFS('city centre offline'!$L$2:$L$2047,'city centre offline'!$A$2:$A$2047,$A65,'city centre offline'!$B$2:$B$2047,W$4)*AVERAGEIFS('all sales summary'!$I$2:$I$2047,'all sales summary'!$A$2:$A$2047,$A65,'all sales summary'!$B$2:$B$2047,W$4))/((AVERAGEIFS('overall city offline'!$L$2:$L$2047,'overall city offline'!$A$2:$A$2047,$A65,'overall city offline'!$B$2:$B$2047,W$4)*(1-AVERAGEIFS('all sales summary'!$I$2:$I$2047,'all sales summary'!$A$2:$A$2047,$A65,'all sales summary'!$B$2:$B$2047,W$4)))+(AVERAGEIFS('city centre offline'!$L$2:$L$2047,'city centre offline'!$A$2:$A$2047,$A65,'city centre offline'!$B$2:$B$2047,W$4)*AVERAGEIFS('all sales summary'!$I$2:$I$2047,'all sales summary'!$A$2:$A$2047,$A65,'all sales summary'!$B$2:$B$2047,W$4)))</f>
        <v>0.19543006719135261</v>
      </c>
      <c r="X65" s="60">
        <f>(AVERAGEIFS('city centre offline'!$L$2:$L$2047,'city centre offline'!$A$2:$A$2047,$A65,'city centre offline'!$B$2:$B$2047,X$4)*AVERAGEIFS('all sales summary'!$I$2:$I$2047,'all sales summary'!$A$2:$A$2047,$A65,'all sales summary'!$B$2:$B$2047,X$4))/((AVERAGEIFS('overall city offline'!$L$2:$L$2047,'overall city offline'!$A$2:$A$2047,$A65,'overall city offline'!$B$2:$B$2047,X$4)*(1-AVERAGEIFS('all sales summary'!$I$2:$I$2047,'all sales summary'!$A$2:$A$2047,$A65,'all sales summary'!$B$2:$B$2047,X$4)))+(AVERAGEIFS('city centre offline'!$L$2:$L$2047,'city centre offline'!$A$2:$A$2047,$A65,'city centre offline'!$B$2:$B$2047,X$4)*AVERAGEIFS('all sales summary'!$I$2:$I$2047,'all sales summary'!$A$2:$A$2047,$A65,'all sales summary'!$B$2:$B$2047,X$4)))</f>
        <v>0.19620156090168206</v>
      </c>
      <c r="Y65" s="60">
        <f>(AVERAGEIFS('city centre offline'!$L$2:$L$2047,'city centre offline'!$A$2:$A$2047,$A65,'city centre offline'!$B$2:$B$2047,Y$4)*AVERAGEIFS('all sales summary'!$I$2:$I$2047,'all sales summary'!$A$2:$A$2047,$A65,'all sales summary'!$B$2:$B$2047,Y$4))/((AVERAGEIFS('overall city offline'!$L$2:$L$2047,'overall city offline'!$A$2:$A$2047,$A65,'overall city offline'!$B$2:$B$2047,Y$4)*(1-AVERAGEIFS('all sales summary'!$I$2:$I$2047,'all sales summary'!$A$2:$A$2047,$A65,'all sales summary'!$B$2:$B$2047,Y$4)))+(AVERAGEIFS('city centre offline'!$L$2:$L$2047,'city centre offline'!$A$2:$A$2047,$A65,'city centre offline'!$B$2:$B$2047,Y$4)*AVERAGEIFS('all sales summary'!$I$2:$I$2047,'all sales summary'!$A$2:$A$2047,$A65,'all sales summary'!$B$2:$B$2047,Y$4)))</f>
        <v>0.19742994372175518</v>
      </c>
      <c r="Z65" s="60">
        <f>(AVERAGEIFS('city centre offline'!$L$2:$L$2047,'city centre offline'!$A$2:$A$2047,$A65,'city centre offline'!$B$2:$B$2047,Z$4)*AVERAGEIFS('all sales summary'!$I$2:$I$2047,'all sales summary'!$A$2:$A$2047,$A65,'all sales summary'!$B$2:$B$2047,Z$4))/((AVERAGEIFS('overall city offline'!$L$2:$L$2047,'overall city offline'!$A$2:$A$2047,$A65,'overall city offline'!$B$2:$B$2047,Z$4)*(1-AVERAGEIFS('all sales summary'!$I$2:$I$2047,'all sales summary'!$A$2:$A$2047,$A65,'all sales summary'!$B$2:$B$2047,Z$4)))+(AVERAGEIFS('city centre offline'!$L$2:$L$2047,'city centre offline'!$A$2:$A$2047,$A65,'city centre offline'!$B$2:$B$2047,Z$4)*AVERAGEIFS('all sales summary'!$I$2:$I$2047,'all sales summary'!$A$2:$A$2047,$A65,'all sales summary'!$B$2:$B$2047,Z$4)))</f>
        <v>0.19392969471670016</v>
      </c>
      <c r="AA65" s="60">
        <f>(AVERAGEIFS('city centre offline'!$L$2:$L$2047,'city centre offline'!$A$2:$A$2047,$A65,'city centre offline'!$B$2:$B$2047,AA$4)*AVERAGEIFS('all sales summary'!$I$2:$I$2047,'all sales summary'!$A$2:$A$2047,$A65,'all sales summary'!$B$2:$B$2047,AA$4))/((AVERAGEIFS('overall city offline'!$L$2:$L$2047,'overall city offline'!$A$2:$A$2047,$A65,'overall city offline'!$B$2:$B$2047,AA$4)*(1-AVERAGEIFS('all sales summary'!$I$2:$I$2047,'all sales summary'!$A$2:$A$2047,$A65,'all sales summary'!$B$2:$B$2047,AA$4)))+(AVERAGEIFS('city centre offline'!$L$2:$L$2047,'city centre offline'!$A$2:$A$2047,$A65,'city centre offline'!$B$2:$B$2047,AA$4)*AVERAGEIFS('all sales summary'!$I$2:$I$2047,'all sales summary'!$A$2:$A$2047,$A65,'all sales summary'!$B$2:$B$2047,AA$4)))</f>
        <v>0.19507723188246504</v>
      </c>
      <c r="AB65" s="60">
        <f>(AVERAGEIFS('city centre offline'!$L$2:$L$2047,'city centre offline'!$A$2:$A$2047,$A65,'city centre offline'!$B$2:$B$2047,AB$4)*AVERAGEIFS('all sales summary'!$I$2:$I$2047,'all sales summary'!$A$2:$A$2047,$A65,'all sales summary'!$B$2:$B$2047,AB$4))/((AVERAGEIFS('overall city offline'!$L$2:$L$2047,'overall city offline'!$A$2:$A$2047,$A65,'overall city offline'!$B$2:$B$2047,AB$4)*(1-AVERAGEIFS('all sales summary'!$I$2:$I$2047,'all sales summary'!$A$2:$A$2047,$A65,'all sales summary'!$B$2:$B$2047,AB$4)))+(AVERAGEIFS('city centre offline'!$L$2:$L$2047,'city centre offline'!$A$2:$A$2047,$A65,'city centre offline'!$B$2:$B$2047,AB$4)*AVERAGEIFS('all sales summary'!$I$2:$I$2047,'all sales summary'!$A$2:$A$2047,$A65,'all sales summary'!$B$2:$B$2047,AB$4)))</f>
        <v>0.1952047038265857</v>
      </c>
      <c r="AC65" s="60">
        <f>(AVERAGEIFS('city centre offline'!$L$2:$L$2047,'city centre offline'!$A$2:$A$2047,$A65,'city centre offline'!$B$2:$B$2047,AC$4)*AVERAGEIFS('all sales summary'!$I$2:$I$2047,'all sales summary'!$A$2:$A$2047,$A65,'all sales summary'!$B$2:$B$2047,AC$4))/((AVERAGEIFS('overall city offline'!$L$2:$L$2047,'overall city offline'!$A$2:$A$2047,$A65,'overall city offline'!$B$2:$B$2047,AC$4)*(1-AVERAGEIFS('all sales summary'!$I$2:$I$2047,'all sales summary'!$A$2:$A$2047,$A65,'all sales summary'!$B$2:$B$2047,AC$4)))+(AVERAGEIFS('city centre offline'!$L$2:$L$2047,'city centre offline'!$A$2:$A$2047,$A65,'city centre offline'!$B$2:$B$2047,AC$4)*AVERAGEIFS('all sales summary'!$I$2:$I$2047,'all sales summary'!$A$2:$A$2047,$A65,'all sales summary'!$B$2:$B$2047,AC$4)))</f>
        <v>0.19689984450357895</v>
      </c>
      <c r="AD65" s="60">
        <f>(AVERAGEIFS('city centre offline'!$L$2:$L$2047,'city centre offline'!$A$2:$A$2047,$A65,'city centre offline'!$B$2:$B$2047,AD$4)*AVERAGEIFS('all sales summary'!$I$2:$I$2047,'all sales summary'!$A$2:$A$2047,$A65,'all sales summary'!$B$2:$B$2047,AD$4))/((AVERAGEIFS('overall city offline'!$L$2:$L$2047,'overall city offline'!$A$2:$A$2047,$A65,'overall city offline'!$B$2:$B$2047,AD$4)*(1-AVERAGEIFS('all sales summary'!$I$2:$I$2047,'all sales summary'!$A$2:$A$2047,$A65,'all sales summary'!$B$2:$B$2047,AD$4)))+(AVERAGEIFS('city centre offline'!$L$2:$L$2047,'city centre offline'!$A$2:$A$2047,$A65,'city centre offline'!$B$2:$B$2047,AD$4)*AVERAGEIFS('all sales summary'!$I$2:$I$2047,'all sales summary'!$A$2:$A$2047,$A65,'all sales summary'!$B$2:$B$2047,AD$4)))</f>
        <v>0.19330941139236218</v>
      </c>
      <c r="AE65" s="60">
        <f>(AVERAGEIFS('city centre offline'!$L$2:$L$2047,'city centre offline'!$A$2:$A$2047,$A65,'city centre offline'!$B$2:$B$2047,AE$4)*AVERAGEIFS('all sales summary'!$I$2:$I$2047,'all sales summary'!$A$2:$A$2047,$A65,'all sales summary'!$B$2:$B$2047,AE$4))/((AVERAGEIFS('overall city offline'!$L$2:$L$2047,'overall city offline'!$A$2:$A$2047,$A65,'overall city offline'!$B$2:$B$2047,AE$4)*(1-AVERAGEIFS('all sales summary'!$I$2:$I$2047,'all sales summary'!$A$2:$A$2047,$A65,'all sales summary'!$B$2:$B$2047,AE$4)))+(AVERAGEIFS('city centre offline'!$L$2:$L$2047,'city centre offline'!$A$2:$A$2047,$A65,'city centre offline'!$B$2:$B$2047,AE$4)*AVERAGEIFS('all sales summary'!$I$2:$I$2047,'all sales summary'!$A$2:$A$2047,$A65,'all sales summary'!$B$2:$B$2047,AE$4)))</f>
        <v>0.19113130301321329</v>
      </c>
      <c r="AF65" s="60">
        <f>(AVERAGEIFS('city centre offline'!$L$2:$L$2047,'city centre offline'!$A$2:$A$2047,$A65,'city centre offline'!$B$2:$B$2047,AF$4)*AVERAGEIFS('all sales summary'!$I$2:$I$2047,'all sales summary'!$A$2:$A$2047,$A65,'all sales summary'!$B$2:$B$2047,AF$4))/((AVERAGEIFS('overall city offline'!$L$2:$L$2047,'overall city offline'!$A$2:$A$2047,$A65,'overall city offline'!$B$2:$B$2047,AF$4)*(1-AVERAGEIFS('all sales summary'!$I$2:$I$2047,'all sales summary'!$A$2:$A$2047,$A65,'all sales summary'!$B$2:$B$2047,AF$4)))+(AVERAGEIFS('city centre offline'!$L$2:$L$2047,'city centre offline'!$A$2:$A$2047,$A65,'city centre offline'!$B$2:$B$2047,AF$4)*AVERAGEIFS('all sales summary'!$I$2:$I$2047,'all sales summary'!$A$2:$A$2047,$A65,'all sales summary'!$B$2:$B$2047,AF$4)))</f>
        <v>0.19102555887506381</v>
      </c>
      <c r="AG65" s="60">
        <f>(AVERAGEIFS('city centre offline'!$L$2:$L$2047,'city centre offline'!$A$2:$A$2047,$A65,'city centre offline'!$B$2:$B$2047,AG$4)*AVERAGEIFS('all sales summary'!$I$2:$I$2047,'all sales summary'!$A$2:$A$2047,$A65,'all sales summary'!$B$2:$B$2047,AG$4))/((AVERAGEIFS('overall city offline'!$L$2:$L$2047,'overall city offline'!$A$2:$A$2047,$A65,'overall city offline'!$B$2:$B$2047,AG$4)*(1-AVERAGEIFS('all sales summary'!$I$2:$I$2047,'all sales summary'!$A$2:$A$2047,$A65,'all sales summary'!$B$2:$B$2047,AG$4)))+(AVERAGEIFS('city centre offline'!$L$2:$L$2047,'city centre offline'!$A$2:$A$2047,$A65,'city centre offline'!$B$2:$B$2047,AG$4)*AVERAGEIFS('all sales summary'!$I$2:$I$2047,'all sales summary'!$A$2:$A$2047,$A65,'all sales summary'!$B$2:$B$2047,AG$4)))</f>
        <v>0.19150543373910886</v>
      </c>
      <c r="AH65" s="60">
        <f>(AVERAGEIFS('city centre offline'!$L$2:$L$2047,'city centre offline'!$A$2:$A$2047,$A65,'city centre offline'!$B$2:$B$2047,AH$4)*AVERAGEIFS('all sales summary'!$I$2:$I$2047,'all sales summary'!$A$2:$A$2047,$A65,'all sales summary'!$B$2:$B$2047,AH$4))/((AVERAGEIFS('overall city offline'!$L$2:$L$2047,'overall city offline'!$A$2:$A$2047,$A65,'overall city offline'!$B$2:$B$2047,AH$4)*(1-AVERAGEIFS('all sales summary'!$I$2:$I$2047,'all sales summary'!$A$2:$A$2047,$A65,'all sales summary'!$B$2:$B$2047,AH$4)))+(AVERAGEIFS('city centre offline'!$L$2:$L$2047,'city centre offline'!$A$2:$A$2047,$A65,'city centre offline'!$B$2:$B$2047,AH$4)*AVERAGEIFS('all sales summary'!$I$2:$I$2047,'all sales summary'!$A$2:$A$2047,$A65,'all sales summary'!$B$2:$B$2047,AH$4)))</f>
        <v>0.1930492145365465</v>
      </c>
    </row>
    <row r="66" spans="1:34" x14ac:dyDescent="0.3">
      <c r="A66" t="s">
        <v>68</v>
      </c>
      <c r="B66" s="60">
        <f>(AVERAGEIFS('city centre offline'!$L$2:$L$2047,'city centre offline'!$A$2:$A$2047,$A66,'city centre offline'!$B$2:$B$2047,B$4)*AVERAGEIFS('all sales summary'!$I$2:$I$2047,'all sales summary'!$A$2:$A$2047,$A66,'all sales summary'!$B$2:$B$2047,B$4))/((AVERAGEIFS('overall city offline'!$L$2:$L$2047,'overall city offline'!$A$2:$A$2047,$A66,'overall city offline'!$B$2:$B$2047,B$4)*(1-AVERAGEIFS('all sales summary'!$I$2:$I$2047,'all sales summary'!$A$2:$A$2047,$A66,'all sales summary'!$B$2:$B$2047,B$4)))+(AVERAGEIFS('city centre offline'!$L$2:$L$2047,'city centre offline'!$A$2:$A$2047,$A66,'city centre offline'!$B$2:$B$2047,B$4)*AVERAGEIFS('all sales summary'!$I$2:$I$2047,'all sales summary'!$A$2:$A$2047,$A66,'all sales summary'!$B$2:$B$2047,B$4)))</f>
        <v>0.17877525181581838</v>
      </c>
      <c r="C66" s="60">
        <f>(AVERAGEIFS('city centre offline'!$L$2:$L$2047,'city centre offline'!$A$2:$A$2047,$A66,'city centre offline'!$B$2:$B$2047,C$4)*AVERAGEIFS('all sales summary'!$I$2:$I$2047,'all sales summary'!$A$2:$A$2047,$A66,'all sales summary'!$B$2:$B$2047,C$4))/((AVERAGEIFS('overall city offline'!$L$2:$L$2047,'overall city offline'!$A$2:$A$2047,$A66,'overall city offline'!$B$2:$B$2047,C$4)*(1-AVERAGEIFS('all sales summary'!$I$2:$I$2047,'all sales summary'!$A$2:$A$2047,$A66,'all sales summary'!$B$2:$B$2047,C$4)))+(AVERAGEIFS('city centre offline'!$L$2:$L$2047,'city centre offline'!$A$2:$A$2047,$A66,'city centre offline'!$B$2:$B$2047,C$4)*AVERAGEIFS('all sales summary'!$I$2:$I$2047,'all sales summary'!$A$2:$A$2047,$A66,'all sales summary'!$B$2:$B$2047,C$4)))</f>
        <v>0.17899595429539278</v>
      </c>
      <c r="D66" s="60">
        <f>(AVERAGEIFS('city centre offline'!$L$2:$L$2047,'city centre offline'!$A$2:$A$2047,$A66,'city centre offline'!$B$2:$B$2047,D$4)*AVERAGEIFS('all sales summary'!$I$2:$I$2047,'all sales summary'!$A$2:$A$2047,$A66,'all sales summary'!$B$2:$B$2047,D$4))/((AVERAGEIFS('overall city offline'!$L$2:$L$2047,'overall city offline'!$A$2:$A$2047,$A66,'overall city offline'!$B$2:$B$2047,D$4)*(1-AVERAGEIFS('all sales summary'!$I$2:$I$2047,'all sales summary'!$A$2:$A$2047,$A66,'all sales summary'!$B$2:$B$2047,D$4)))+(AVERAGEIFS('city centre offline'!$L$2:$L$2047,'city centre offline'!$A$2:$A$2047,$A66,'city centre offline'!$B$2:$B$2047,D$4)*AVERAGEIFS('all sales summary'!$I$2:$I$2047,'all sales summary'!$A$2:$A$2047,$A66,'all sales summary'!$B$2:$B$2047,D$4)))</f>
        <v>0.17696552000533303</v>
      </c>
      <c r="E66" s="60">
        <f>(AVERAGEIFS('city centre offline'!$L$2:$L$2047,'city centre offline'!$A$2:$A$2047,$A66,'city centre offline'!$B$2:$B$2047,E$4)*AVERAGEIFS('all sales summary'!$I$2:$I$2047,'all sales summary'!$A$2:$A$2047,$A66,'all sales summary'!$B$2:$B$2047,E$4))/((AVERAGEIFS('overall city offline'!$L$2:$L$2047,'overall city offline'!$A$2:$A$2047,$A66,'overall city offline'!$B$2:$B$2047,E$4)*(1-AVERAGEIFS('all sales summary'!$I$2:$I$2047,'all sales summary'!$A$2:$A$2047,$A66,'all sales summary'!$B$2:$B$2047,E$4)))+(AVERAGEIFS('city centre offline'!$L$2:$L$2047,'city centre offline'!$A$2:$A$2047,$A66,'city centre offline'!$B$2:$B$2047,E$4)*AVERAGEIFS('all sales summary'!$I$2:$I$2047,'all sales summary'!$A$2:$A$2047,$A66,'all sales summary'!$B$2:$B$2047,E$4)))</f>
        <v>0.17572200384863546</v>
      </c>
      <c r="F66" s="60">
        <f>(AVERAGEIFS('city centre offline'!$L$2:$L$2047,'city centre offline'!$A$2:$A$2047,$A66,'city centre offline'!$B$2:$B$2047,F$4)*AVERAGEIFS('all sales summary'!$I$2:$I$2047,'all sales summary'!$A$2:$A$2047,$A66,'all sales summary'!$B$2:$B$2047,F$4))/((AVERAGEIFS('overall city offline'!$L$2:$L$2047,'overall city offline'!$A$2:$A$2047,$A66,'overall city offline'!$B$2:$B$2047,F$4)*(1-AVERAGEIFS('all sales summary'!$I$2:$I$2047,'all sales summary'!$A$2:$A$2047,$A66,'all sales summary'!$B$2:$B$2047,F$4)))+(AVERAGEIFS('city centre offline'!$L$2:$L$2047,'city centre offline'!$A$2:$A$2047,$A66,'city centre offline'!$B$2:$B$2047,F$4)*AVERAGEIFS('all sales summary'!$I$2:$I$2047,'all sales summary'!$A$2:$A$2047,$A66,'all sales summary'!$B$2:$B$2047,F$4)))</f>
        <v>0.18048218504966318</v>
      </c>
      <c r="G66" s="60">
        <f>(AVERAGEIFS('city centre offline'!$L$2:$L$2047,'city centre offline'!$A$2:$A$2047,$A66,'city centre offline'!$B$2:$B$2047,G$4)*AVERAGEIFS('all sales summary'!$I$2:$I$2047,'all sales summary'!$A$2:$A$2047,$A66,'all sales summary'!$B$2:$B$2047,G$4))/((AVERAGEIFS('overall city offline'!$L$2:$L$2047,'overall city offline'!$A$2:$A$2047,$A66,'overall city offline'!$B$2:$B$2047,G$4)*(1-AVERAGEIFS('all sales summary'!$I$2:$I$2047,'all sales summary'!$A$2:$A$2047,$A66,'all sales summary'!$B$2:$B$2047,G$4)))+(AVERAGEIFS('city centre offline'!$L$2:$L$2047,'city centre offline'!$A$2:$A$2047,$A66,'city centre offline'!$B$2:$B$2047,G$4)*AVERAGEIFS('all sales summary'!$I$2:$I$2047,'all sales summary'!$A$2:$A$2047,$A66,'all sales summary'!$B$2:$B$2047,G$4)))</f>
        <v>0.17530619578088188</v>
      </c>
      <c r="H66" s="60">
        <f>(AVERAGEIFS('city centre offline'!$L$2:$L$2047,'city centre offline'!$A$2:$A$2047,$A66,'city centre offline'!$B$2:$B$2047,H$4)*AVERAGEIFS('all sales summary'!$I$2:$I$2047,'all sales summary'!$A$2:$A$2047,$A66,'all sales summary'!$B$2:$B$2047,H$4))/((AVERAGEIFS('overall city offline'!$L$2:$L$2047,'overall city offline'!$A$2:$A$2047,$A66,'overall city offline'!$B$2:$B$2047,H$4)*(1-AVERAGEIFS('all sales summary'!$I$2:$I$2047,'all sales summary'!$A$2:$A$2047,$A66,'all sales summary'!$B$2:$B$2047,H$4)))+(AVERAGEIFS('city centre offline'!$L$2:$L$2047,'city centre offline'!$A$2:$A$2047,$A66,'city centre offline'!$B$2:$B$2047,H$4)*AVERAGEIFS('all sales summary'!$I$2:$I$2047,'all sales summary'!$A$2:$A$2047,$A66,'all sales summary'!$B$2:$B$2047,H$4)))</f>
        <v>0.17421999761597809</v>
      </c>
      <c r="I66" s="60">
        <f>(AVERAGEIFS('city centre offline'!$L$2:$L$2047,'city centre offline'!$A$2:$A$2047,$A66,'city centre offline'!$B$2:$B$2047,I$4)*AVERAGEIFS('all sales summary'!$I$2:$I$2047,'all sales summary'!$A$2:$A$2047,$A66,'all sales summary'!$B$2:$B$2047,I$4))/((AVERAGEIFS('overall city offline'!$L$2:$L$2047,'overall city offline'!$A$2:$A$2047,$A66,'overall city offline'!$B$2:$B$2047,I$4)*(1-AVERAGEIFS('all sales summary'!$I$2:$I$2047,'all sales summary'!$A$2:$A$2047,$A66,'all sales summary'!$B$2:$B$2047,I$4)))+(AVERAGEIFS('city centre offline'!$L$2:$L$2047,'city centre offline'!$A$2:$A$2047,$A66,'city centre offline'!$B$2:$B$2047,I$4)*AVERAGEIFS('all sales summary'!$I$2:$I$2047,'all sales summary'!$A$2:$A$2047,$A66,'all sales summary'!$B$2:$B$2047,I$4)))</f>
        <v>0.17495498014784736</v>
      </c>
      <c r="J66" s="60">
        <f>(AVERAGEIFS('city centre offline'!$L$2:$L$2047,'city centre offline'!$A$2:$A$2047,$A66,'city centre offline'!$B$2:$B$2047,J$4)*AVERAGEIFS('all sales summary'!$I$2:$I$2047,'all sales summary'!$A$2:$A$2047,$A66,'all sales summary'!$B$2:$B$2047,J$4))/((AVERAGEIFS('overall city offline'!$L$2:$L$2047,'overall city offline'!$A$2:$A$2047,$A66,'overall city offline'!$B$2:$B$2047,J$4)*(1-AVERAGEIFS('all sales summary'!$I$2:$I$2047,'all sales summary'!$A$2:$A$2047,$A66,'all sales summary'!$B$2:$B$2047,J$4)))+(AVERAGEIFS('city centre offline'!$L$2:$L$2047,'city centre offline'!$A$2:$A$2047,$A66,'city centre offline'!$B$2:$B$2047,J$4)*AVERAGEIFS('all sales summary'!$I$2:$I$2047,'all sales summary'!$A$2:$A$2047,$A66,'all sales summary'!$B$2:$B$2047,J$4)))</f>
        <v>0.17912500453591387</v>
      </c>
      <c r="K66" s="60">
        <f>(AVERAGEIFS('city centre offline'!$L$2:$L$2047,'city centre offline'!$A$2:$A$2047,$A66,'city centre offline'!$B$2:$B$2047,K$4)*AVERAGEIFS('all sales summary'!$I$2:$I$2047,'all sales summary'!$A$2:$A$2047,$A66,'all sales summary'!$B$2:$B$2047,K$4))/((AVERAGEIFS('overall city offline'!$L$2:$L$2047,'overall city offline'!$A$2:$A$2047,$A66,'overall city offline'!$B$2:$B$2047,K$4)*(1-AVERAGEIFS('all sales summary'!$I$2:$I$2047,'all sales summary'!$A$2:$A$2047,$A66,'all sales summary'!$B$2:$B$2047,K$4)))+(AVERAGEIFS('city centre offline'!$L$2:$L$2047,'city centre offline'!$A$2:$A$2047,$A66,'city centre offline'!$B$2:$B$2047,K$4)*AVERAGEIFS('all sales summary'!$I$2:$I$2047,'all sales summary'!$A$2:$A$2047,$A66,'all sales summary'!$B$2:$B$2047,K$4)))</f>
        <v>0.17957571330476363</v>
      </c>
      <c r="L66" s="60">
        <f>(AVERAGEIFS('city centre offline'!$L$2:$L$2047,'city centre offline'!$A$2:$A$2047,$A66,'city centre offline'!$B$2:$B$2047,L$4)*AVERAGEIFS('all sales summary'!$I$2:$I$2047,'all sales summary'!$A$2:$A$2047,$A66,'all sales summary'!$B$2:$B$2047,L$4))/((AVERAGEIFS('overall city offline'!$L$2:$L$2047,'overall city offline'!$A$2:$A$2047,$A66,'overall city offline'!$B$2:$B$2047,L$4)*(1-AVERAGEIFS('all sales summary'!$I$2:$I$2047,'all sales summary'!$A$2:$A$2047,$A66,'all sales summary'!$B$2:$B$2047,L$4)))+(AVERAGEIFS('city centre offline'!$L$2:$L$2047,'city centre offline'!$A$2:$A$2047,$A66,'city centre offline'!$B$2:$B$2047,L$4)*AVERAGEIFS('all sales summary'!$I$2:$I$2047,'all sales summary'!$A$2:$A$2047,$A66,'all sales summary'!$B$2:$B$2047,L$4)))</f>
        <v>0.185795763482721</v>
      </c>
      <c r="M66" s="60">
        <f>(AVERAGEIFS('city centre offline'!$L$2:$L$2047,'city centre offline'!$A$2:$A$2047,$A66,'city centre offline'!$B$2:$B$2047,M$4)*AVERAGEIFS('all sales summary'!$I$2:$I$2047,'all sales summary'!$A$2:$A$2047,$A66,'all sales summary'!$B$2:$B$2047,M$4))/((AVERAGEIFS('overall city offline'!$L$2:$L$2047,'overall city offline'!$A$2:$A$2047,$A66,'overall city offline'!$B$2:$B$2047,M$4)*(1-AVERAGEIFS('all sales summary'!$I$2:$I$2047,'all sales summary'!$A$2:$A$2047,$A66,'all sales summary'!$B$2:$B$2047,M$4)))+(AVERAGEIFS('city centre offline'!$L$2:$L$2047,'city centre offline'!$A$2:$A$2047,$A66,'city centre offline'!$B$2:$B$2047,M$4)*AVERAGEIFS('all sales summary'!$I$2:$I$2047,'all sales summary'!$A$2:$A$2047,$A66,'all sales summary'!$B$2:$B$2047,M$4)))</f>
        <v>0.19109111204921553</v>
      </c>
      <c r="N66" s="60">
        <f>(AVERAGEIFS('city centre offline'!$L$2:$L$2047,'city centre offline'!$A$2:$A$2047,$A66,'city centre offline'!$B$2:$B$2047,N$4)*AVERAGEIFS('all sales summary'!$I$2:$I$2047,'all sales summary'!$A$2:$A$2047,$A66,'all sales summary'!$B$2:$B$2047,N$4))/((AVERAGEIFS('overall city offline'!$L$2:$L$2047,'overall city offline'!$A$2:$A$2047,$A66,'overall city offline'!$B$2:$B$2047,N$4)*(1-AVERAGEIFS('all sales summary'!$I$2:$I$2047,'all sales summary'!$A$2:$A$2047,$A66,'all sales summary'!$B$2:$B$2047,N$4)))+(AVERAGEIFS('city centre offline'!$L$2:$L$2047,'city centre offline'!$A$2:$A$2047,$A66,'city centre offline'!$B$2:$B$2047,N$4)*AVERAGEIFS('all sales summary'!$I$2:$I$2047,'all sales summary'!$A$2:$A$2047,$A66,'all sales summary'!$B$2:$B$2047,N$4)))</f>
        <v>0.19168707432261117</v>
      </c>
      <c r="O66" s="60">
        <f>(AVERAGEIFS('city centre offline'!$L$2:$L$2047,'city centre offline'!$A$2:$A$2047,$A66,'city centre offline'!$B$2:$B$2047,O$4)*AVERAGEIFS('all sales summary'!$I$2:$I$2047,'all sales summary'!$A$2:$A$2047,$A66,'all sales summary'!$B$2:$B$2047,O$4))/((AVERAGEIFS('overall city offline'!$L$2:$L$2047,'overall city offline'!$A$2:$A$2047,$A66,'overall city offline'!$B$2:$B$2047,O$4)*(1-AVERAGEIFS('all sales summary'!$I$2:$I$2047,'all sales summary'!$A$2:$A$2047,$A66,'all sales summary'!$B$2:$B$2047,O$4)))+(AVERAGEIFS('city centre offline'!$L$2:$L$2047,'city centre offline'!$A$2:$A$2047,$A66,'city centre offline'!$B$2:$B$2047,O$4)*AVERAGEIFS('all sales summary'!$I$2:$I$2047,'all sales summary'!$A$2:$A$2047,$A66,'all sales summary'!$B$2:$B$2047,O$4)))</f>
        <v>0.1937240824923559</v>
      </c>
      <c r="P66" s="60">
        <f>(AVERAGEIFS('city centre offline'!$L$2:$L$2047,'city centre offline'!$A$2:$A$2047,$A66,'city centre offline'!$B$2:$B$2047,P$4)*AVERAGEIFS('all sales summary'!$I$2:$I$2047,'all sales summary'!$A$2:$A$2047,$A66,'all sales summary'!$B$2:$B$2047,P$4))/((AVERAGEIFS('overall city offline'!$L$2:$L$2047,'overall city offline'!$A$2:$A$2047,$A66,'overall city offline'!$B$2:$B$2047,P$4)*(1-AVERAGEIFS('all sales summary'!$I$2:$I$2047,'all sales summary'!$A$2:$A$2047,$A66,'all sales summary'!$B$2:$B$2047,P$4)))+(AVERAGEIFS('city centre offline'!$L$2:$L$2047,'city centre offline'!$A$2:$A$2047,$A66,'city centre offline'!$B$2:$B$2047,P$4)*AVERAGEIFS('all sales summary'!$I$2:$I$2047,'all sales summary'!$A$2:$A$2047,$A66,'all sales summary'!$B$2:$B$2047,P$4)))</f>
        <v>0.18718341219589904</v>
      </c>
      <c r="Q66" s="60">
        <f>(AVERAGEIFS('city centre offline'!$L$2:$L$2047,'city centre offline'!$A$2:$A$2047,$A66,'city centre offline'!$B$2:$B$2047,Q$4)*AVERAGEIFS('all sales summary'!$I$2:$I$2047,'all sales summary'!$A$2:$A$2047,$A66,'all sales summary'!$B$2:$B$2047,Q$4))/((AVERAGEIFS('overall city offline'!$L$2:$L$2047,'overall city offline'!$A$2:$A$2047,$A66,'overall city offline'!$B$2:$B$2047,Q$4)*(1-AVERAGEIFS('all sales summary'!$I$2:$I$2047,'all sales summary'!$A$2:$A$2047,$A66,'all sales summary'!$B$2:$B$2047,Q$4)))+(AVERAGEIFS('city centre offline'!$L$2:$L$2047,'city centre offline'!$A$2:$A$2047,$A66,'city centre offline'!$B$2:$B$2047,Q$4)*AVERAGEIFS('all sales summary'!$I$2:$I$2047,'all sales summary'!$A$2:$A$2047,$A66,'all sales summary'!$B$2:$B$2047,Q$4)))</f>
        <v>0.17779515636078344</v>
      </c>
      <c r="R66" s="60">
        <f>(AVERAGEIFS('city centre offline'!$L$2:$L$2047,'city centre offline'!$A$2:$A$2047,$A66,'city centre offline'!$B$2:$B$2047,R$4)*AVERAGEIFS('all sales summary'!$I$2:$I$2047,'all sales summary'!$A$2:$A$2047,$A66,'all sales summary'!$B$2:$B$2047,R$4))/((AVERAGEIFS('overall city offline'!$L$2:$L$2047,'overall city offline'!$A$2:$A$2047,$A66,'overall city offline'!$B$2:$B$2047,R$4)*(1-AVERAGEIFS('all sales summary'!$I$2:$I$2047,'all sales summary'!$A$2:$A$2047,$A66,'all sales summary'!$B$2:$B$2047,R$4)))+(AVERAGEIFS('city centre offline'!$L$2:$L$2047,'city centre offline'!$A$2:$A$2047,$A66,'city centre offline'!$B$2:$B$2047,R$4)*AVERAGEIFS('all sales summary'!$I$2:$I$2047,'all sales summary'!$A$2:$A$2047,$A66,'all sales summary'!$B$2:$B$2047,R$4)))</f>
        <v>0.17378861693878517</v>
      </c>
      <c r="S66" s="60">
        <f>(AVERAGEIFS('city centre offline'!$L$2:$L$2047,'city centre offline'!$A$2:$A$2047,$A66,'city centre offline'!$B$2:$B$2047,S$4)*AVERAGEIFS('all sales summary'!$I$2:$I$2047,'all sales summary'!$A$2:$A$2047,$A66,'all sales summary'!$B$2:$B$2047,S$4))/((AVERAGEIFS('overall city offline'!$L$2:$L$2047,'overall city offline'!$A$2:$A$2047,$A66,'overall city offline'!$B$2:$B$2047,S$4)*(1-AVERAGEIFS('all sales summary'!$I$2:$I$2047,'all sales summary'!$A$2:$A$2047,$A66,'all sales summary'!$B$2:$B$2047,S$4)))+(AVERAGEIFS('city centre offline'!$L$2:$L$2047,'city centre offline'!$A$2:$A$2047,$A66,'city centre offline'!$B$2:$B$2047,S$4)*AVERAGEIFS('all sales summary'!$I$2:$I$2047,'all sales summary'!$A$2:$A$2047,$A66,'all sales summary'!$B$2:$B$2047,S$4)))</f>
        <v>0.1780054250838656</v>
      </c>
      <c r="T66" s="60">
        <f>(AVERAGEIFS('city centre offline'!$L$2:$L$2047,'city centre offline'!$A$2:$A$2047,$A66,'city centre offline'!$B$2:$B$2047,T$4)*AVERAGEIFS('all sales summary'!$I$2:$I$2047,'all sales summary'!$A$2:$A$2047,$A66,'all sales summary'!$B$2:$B$2047,T$4))/((AVERAGEIFS('overall city offline'!$L$2:$L$2047,'overall city offline'!$A$2:$A$2047,$A66,'overall city offline'!$B$2:$B$2047,T$4)*(1-AVERAGEIFS('all sales summary'!$I$2:$I$2047,'all sales summary'!$A$2:$A$2047,$A66,'all sales summary'!$B$2:$B$2047,T$4)))+(AVERAGEIFS('city centre offline'!$L$2:$L$2047,'city centre offline'!$A$2:$A$2047,$A66,'city centre offline'!$B$2:$B$2047,T$4)*AVERAGEIFS('all sales summary'!$I$2:$I$2047,'all sales summary'!$A$2:$A$2047,$A66,'all sales summary'!$B$2:$B$2047,T$4)))</f>
        <v>0.17901405174061413</v>
      </c>
      <c r="U66" s="60">
        <f>(AVERAGEIFS('city centre offline'!$L$2:$L$2047,'city centre offline'!$A$2:$A$2047,$A66,'city centre offline'!$B$2:$B$2047,U$4)*AVERAGEIFS('all sales summary'!$I$2:$I$2047,'all sales summary'!$A$2:$A$2047,$A66,'all sales summary'!$B$2:$B$2047,U$4))/((AVERAGEIFS('overall city offline'!$L$2:$L$2047,'overall city offline'!$A$2:$A$2047,$A66,'overall city offline'!$B$2:$B$2047,U$4)*(1-AVERAGEIFS('all sales summary'!$I$2:$I$2047,'all sales summary'!$A$2:$A$2047,$A66,'all sales summary'!$B$2:$B$2047,U$4)))+(AVERAGEIFS('city centre offline'!$L$2:$L$2047,'city centre offline'!$A$2:$A$2047,$A66,'city centre offline'!$B$2:$B$2047,U$4)*AVERAGEIFS('all sales summary'!$I$2:$I$2047,'all sales summary'!$A$2:$A$2047,$A66,'all sales summary'!$B$2:$B$2047,U$4)))</f>
        <v>0.18302197227607947</v>
      </c>
      <c r="V66" s="60">
        <f>(AVERAGEIFS('city centre offline'!$L$2:$L$2047,'city centre offline'!$A$2:$A$2047,$A66,'city centre offline'!$B$2:$B$2047,V$4)*AVERAGEIFS('all sales summary'!$I$2:$I$2047,'all sales summary'!$A$2:$A$2047,$A66,'all sales summary'!$B$2:$B$2047,V$4))/((AVERAGEIFS('overall city offline'!$L$2:$L$2047,'overall city offline'!$A$2:$A$2047,$A66,'overall city offline'!$B$2:$B$2047,V$4)*(1-AVERAGEIFS('all sales summary'!$I$2:$I$2047,'all sales summary'!$A$2:$A$2047,$A66,'all sales summary'!$B$2:$B$2047,V$4)))+(AVERAGEIFS('city centre offline'!$L$2:$L$2047,'city centre offline'!$A$2:$A$2047,$A66,'city centre offline'!$B$2:$B$2047,V$4)*AVERAGEIFS('all sales summary'!$I$2:$I$2047,'all sales summary'!$A$2:$A$2047,$A66,'all sales summary'!$B$2:$B$2047,V$4)))</f>
        <v>0.18849830410562865</v>
      </c>
      <c r="W66" s="60">
        <f>(AVERAGEIFS('city centre offline'!$L$2:$L$2047,'city centre offline'!$A$2:$A$2047,$A66,'city centre offline'!$B$2:$B$2047,W$4)*AVERAGEIFS('all sales summary'!$I$2:$I$2047,'all sales summary'!$A$2:$A$2047,$A66,'all sales summary'!$B$2:$B$2047,W$4))/((AVERAGEIFS('overall city offline'!$L$2:$L$2047,'overall city offline'!$A$2:$A$2047,$A66,'overall city offline'!$B$2:$B$2047,W$4)*(1-AVERAGEIFS('all sales summary'!$I$2:$I$2047,'all sales summary'!$A$2:$A$2047,$A66,'all sales summary'!$B$2:$B$2047,W$4)))+(AVERAGEIFS('city centre offline'!$L$2:$L$2047,'city centre offline'!$A$2:$A$2047,$A66,'city centre offline'!$B$2:$B$2047,W$4)*AVERAGEIFS('all sales summary'!$I$2:$I$2047,'all sales summary'!$A$2:$A$2047,$A66,'all sales summary'!$B$2:$B$2047,W$4)))</f>
        <v>0.18337215230386555</v>
      </c>
      <c r="X66" s="60">
        <f>(AVERAGEIFS('city centre offline'!$L$2:$L$2047,'city centre offline'!$A$2:$A$2047,$A66,'city centre offline'!$B$2:$B$2047,X$4)*AVERAGEIFS('all sales summary'!$I$2:$I$2047,'all sales summary'!$A$2:$A$2047,$A66,'all sales summary'!$B$2:$B$2047,X$4))/((AVERAGEIFS('overall city offline'!$L$2:$L$2047,'overall city offline'!$A$2:$A$2047,$A66,'overall city offline'!$B$2:$B$2047,X$4)*(1-AVERAGEIFS('all sales summary'!$I$2:$I$2047,'all sales summary'!$A$2:$A$2047,$A66,'all sales summary'!$B$2:$B$2047,X$4)))+(AVERAGEIFS('city centre offline'!$L$2:$L$2047,'city centre offline'!$A$2:$A$2047,$A66,'city centre offline'!$B$2:$B$2047,X$4)*AVERAGEIFS('all sales summary'!$I$2:$I$2047,'all sales summary'!$A$2:$A$2047,$A66,'all sales summary'!$B$2:$B$2047,X$4)))</f>
        <v>0.18063510437406749</v>
      </c>
      <c r="Y66" s="60">
        <f>(AVERAGEIFS('city centre offline'!$L$2:$L$2047,'city centre offline'!$A$2:$A$2047,$A66,'city centre offline'!$B$2:$B$2047,Y$4)*AVERAGEIFS('all sales summary'!$I$2:$I$2047,'all sales summary'!$A$2:$A$2047,$A66,'all sales summary'!$B$2:$B$2047,Y$4))/((AVERAGEIFS('overall city offline'!$L$2:$L$2047,'overall city offline'!$A$2:$A$2047,$A66,'overall city offline'!$B$2:$B$2047,Y$4)*(1-AVERAGEIFS('all sales summary'!$I$2:$I$2047,'all sales summary'!$A$2:$A$2047,$A66,'all sales summary'!$B$2:$B$2047,Y$4)))+(AVERAGEIFS('city centre offline'!$L$2:$L$2047,'city centre offline'!$A$2:$A$2047,$A66,'city centre offline'!$B$2:$B$2047,Y$4)*AVERAGEIFS('all sales summary'!$I$2:$I$2047,'all sales summary'!$A$2:$A$2047,$A66,'all sales summary'!$B$2:$B$2047,Y$4)))</f>
        <v>0.18189117782450856</v>
      </c>
      <c r="Z66" s="60">
        <f>(AVERAGEIFS('city centre offline'!$L$2:$L$2047,'city centre offline'!$A$2:$A$2047,$A66,'city centre offline'!$B$2:$B$2047,Z$4)*AVERAGEIFS('all sales summary'!$I$2:$I$2047,'all sales summary'!$A$2:$A$2047,$A66,'all sales summary'!$B$2:$B$2047,Z$4))/((AVERAGEIFS('overall city offline'!$L$2:$L$2047,'overall city offline'!$A$2:$A$2047,$A66,'overall city offline'!$B$2:$B$2047,Z$4)*(1-AVERAGEIFS('all sales summary'!$I$2:$I$2047,'all sales summary'!$A$2:$A$2047,$A66,'all sales summary'!$B$2:$B$2047,Z$4)))+(AVERAGEIFS('city centre offline'!$L$2:$L$2047,'city centre offline'!$A$2:$A$2047,$A66,'city centre offline'!$B$2:$B$2047,Z$4)*AVERAGEIFS('all sales summary'!$I$2:$I$2047,'all sales summary'!$A$2:$A$2047,$A66,'all sales summary'!$B$2:$B$2047,Z$4)))</f>
        <v>0.18118820959822576</v>
      </c>
      <c r="AA66" s="60">
        <f>(AVERAGEIFS('city centre offline'!$L$2:$L$2047,'city centre offline'!$A$2:$A$2047,$A66,'city centre offline'!$B$2:$B$2047,AA$4)*AVERAGEIFS('all sales summary'!$I$2:$I$2047,'all sales summary'!$A$2:$A$2047,$A66,'all sales summary'!$B$2:$B$2047,AA$4))/((AVERAGEIFS('overall city offline'!$L$2:$L$2047,'overall city offline'!$A$2:$A$2047,$A66,'overall city offline'!$B$2:$B$2047,AA$4)*(1-AVERAGEIFS('all sales summary'!$I$2:$I$2047,'all sales summary'!$A$2:$A$2047,$A66,'all sales summary'!$B$2:$B$2047,AA$4)))+(AVERAGEIFS('city centre offline'!$L$2:$L$2047,'city centre offline'!$A$2:$A$2047,$A66,'city centre offline'!$B$2:$B$2047,AA$4)*AVERAGEIFS('all sales summary'!$I$2:$I$2047,'all sales summary'!$A$2:$A$2047,$A66,'all sales summary'!$B$2:$B$2047,AA$4)))</f>
        <v>0.17746535186315307</v>
      </c>
      <c r="AB66" s="60">
        <f>(AVERAGEIFS('city centre offline'!$L$2:$L$2047,'city centre offline'!$A$2:$A$2047,$A66,'city centre offline'!$B$2:$B$2047,AB$4)*AVERAGEIFS('all sales summary'!$I$2:$I$2047,'all sales summary'!$A$2:$A$2047,$A66,'all sales summary'!$B$2:$B$2047,AB$4))/((AVERAGEIFS('overall city offline'!$L$2:$L$2047,'overall city offline'!$A$2:$A$2047,$A66,'overall city offline'!$B$2:$B$2047,AB$4)*(1-AVERAGEIFS('all sales summary'!$I$2:$I$2047,'all sales summary'!$A$2:$A$2047,$A66,'all sales summary'!$B$2:$B$2047,AB$4)))+(AVERAGEIFS('city centre offline'!$L$2:$L$2047,'city centre offline'!$A$2:$A$2047,$A66,'city centre offline'!$B$2:$B$2047,AB$4)*AVERAGEIFS('all sales summary'!$I$2:$I$2047,'all sales summary'!$A$2:$A$2047,$A66,'all sales summary'!$B$2:$B$2047,AB$4)))</f>
        <v>0.17785847943295155</v>
      </c>
      <c r="AC66" s="60">
        <f>(AVERAGEIFS('city centre offline'!$L$2:$L$2047,'city centre offline'!$A$2:$A$2047,$A66,'city centre offline'!$B$2:$B$2047,AC$4)*AVERAGEIFS('all sales summary'!$I$2:$I$2047,'all sales summary'!$A$2:$A$2047,$A66,'all sales summary'!$B$2:$B$2047,AC$4))/((AVERAGEIFS('overall city offline'!$L$2:$L$2047,'overall city offline'!$A$2:$A$2047,$A66,'overall city offline'!$B$2:$B$2047,AC$4)*(1-AVERAGEIFS('all sales summary'!$I$2:$I$2047,'all sales summary'!$A$2:$A$2047,$A66,'all sales summary'!$B$2:$B$2047,AC$4)))+(AVERAGEIFS('city centre offline'!$L$2:$L$2047,'city centre offline'!$A$2:$A$2047,$A66,'city centre offline'!$B$2:$B$2047,AC$4)*AVERAGEIFS('all sales summary'!$I$2:$I$2047,'all sales summary'!$A$2:$A$2047,$A66,'all sales summary'!$B$2:$B$2047,AC$4)))</f>
        <v>0.17818029586562539</v>
      </c>
      <c r="AD66" s="60">
        <f>(AVERAGEIFS('city centre offline'!$L$2:$L$2047,'city centre offline'!$A$2:$A$2047,$A66,'city centre offline'!$B$2:$B$2047,AD$4)*AVERAGEIFS('all sales summary'!$I$2:$I$2047,'all sales summary'!$A$2:$A$2047,$A66,'all sales summary'!$B$2:$B$2047,AD$4))/((AVERAGEIFS('overall city offline'!$L$2:$L$2047,'overall city offline'!$A$2:$A$2047,$A66,'overall city offline'!$B$2:$B$2047,AD$4)*(1-AVERAGEIFS('all sales summary'!$I$2:$I$2047,'all sales summary'!$A$2:$A$2047,$A66,'all sales summary'!$B$2:$B$2047,AD$4)))+(AVERAGEIFS('city centre offline'!$L$2:$L$2047,'city centre offline'!$A$2:$A$2047,$A66,'city centre offline'!$B$2:$B$2047,AD$4)*AVERAGEIFS('all sales summary'!$I$2:$I$2047,'all sales summary'!$A$2:$A$2047,$A66,'all sales summary'!$B$2:$B$2047,AD$4)))</f>
        <v>0.18448665288430272</v>
      </c>
      <c r="AE66" s="60">
        <f>(AVERAGEIFS('city centre offline'!$L$2:$L$2047,'city centre offline'!$A$2:$A$2047,$A66,'city centre offline'!$B$2:$B$2047,AE$4)*AVERAGEIFS('all sales summary'!$I$2:$I$2047,'all sales summary'!$A$2:$A$2047,$A66,'all sales summary'!$B$2:$B$2047,AE$4))/((AVERAGEIFS('overall city offline'!$L$2:$L$2047,'overall city offline'!$A$2:$A$2047,$A66,'overall city offline'!$B$2:$B$2047,AE$4)*(1-AVERAGEIFS('all sales summary'!$I$2:$I$2047,'all sales summary'!$A$2:$A$2047,$A66,'all sales summary'!$B$2:$B$2047,AE$4)))+(AVERAGEIFS('city centre offline'!$L$2:$L$2047,'city centre offline'!$A$2:$A$2047,$A66,'city centre offline'!$B$2:$B$2047,AE$4)*AVERAGEIFS('all sales summary'!$I$2:$I$2047,'all sales summary'!$A$2:$A$2047,$A66,'all sales summary'!$B$2:$B$2047,AE$4)))</f>
        <v>0.18288722788828229</v>
      </c>
      <c r="AF66" s="60">
        <f>(AVERAGEIFS('city centre offline'!$L$2:$L$2047,'city centre offline'!$A$2:$A$2047,$A66,'city centre offline'!$B$2:$B$2047,AF$4)*AVERAGEIFS('all sales summary'!$I$2:$I$2047,'all sales summary'!$A$2:$A$2047,$A66,'all sales summary'!$B$2:$B$2047,AF$4))/((AVERAGEIFS('overall city offline'!$L$2:$L$2047,'overall city offline'!$A$2:$A$2047,$A66,'overall city offline'!$B$2:$B$2047,AF$4)*(1-AVERAGEIFS('all sales summary'!$I$2:$I$2047,'all sales summary'!$A$2:$A$2047,$A66,'all sales summary'!$B$2:$B$2047,AF$4)))+(AVERAGEIFS('city centre offline'!$L$2:$L$2047,'city centre offline'!$A$2:$A$2047,$A66,'city centre offline'!$B$2:$B$2047,AF$4)*AVERAGEIFS('all sales summary'!$I$2:$I$2047,'all sales summary'!$A$2:$A$2047,$A66,'all sales summary'!$B$2:$B$2047,AF$4)))</f>
        <v>0.18703779028991149</v>
      </c>
      <c r="AG66" s="60">
        <f>(AVERAGEIFS('city centre offline'!$L$2:$L$2047,'city centre offline'!$A$2:$A$2047,$A66,'city centre offline'!$B$2:$B$2047,AG$4)*AVERAGEIFS('all sales summary'!$I$2:$I$2047,'all sales summary'!$A$2:$A$2047,$A66,'all sales summary'!$B$2:$B$2047,AG$4))/((AVERAGEIFS('overall city offline'!$L$2:$L$2047,'overall city offline'!$A$2:$A$2047,$A66,'overall city offline'!$B$2:$B$2047,AG$4)*(1-AVERAGEIFS('all sales summary'!$I$2:$I$2047,'all sales summary'!$A$2:$A$2047,$A66,'all sales summary'!$B$2:$B$2047,AG$4)))+(AVERAGEIFS('city centre offline'!$L$2:$L$2047,'city centre offline'!$A$2:$A$2047,$A66,'city centre offline'!$B$2:$B$2047,AG$4)*AVERAGEIFS('all sales summary'!$I$2:$I$2047,'all sales summary'!$A$2:$A$2047,$A66,'all sales summary'!$B$2:$B$2047,AG$4)))</f>
        <v>0.19385224137853099</v>
      </c>
      <c r="AH66" s="60">
        <f>(AVERAGEIFS('city centre offline'!$L$2:$L$2047,'city centre offline'!$A$2:$A$2047,$A66,'city centre offline'!$B$2:$B$2047,AH$4)*AVERAGEIFS('all sales summary'!$I$2:$I$2047,'all sales summary'!$A$2:$A$2047,$A66,'all sales summary'!$B$2:$B$2047,AH$4))/((AVERAGEIFS('overall city offline'!$L$2:$L$2047,'overall city offline'!$A$2:$A$2047,$A66,'overall city offline'!$B$2:$B$2047,AH$4)*(1-AVERAGEIFS('all sales summary'!$I$2:$I$2047,'all sales summary'!$A$2:$A$2047,$A66,'all sales summary'!$B$2:$B$2047,AH$4)))+(AVERAGEIFS('city centre offline'!$L$2:$L$2047,'city centre offline'!$A$2:$A$2047,$A66,'city centre offline'!$B$2:$B$2047,AH$4)*AVERAGEIFS('all sales summary'!$I$2:$I$2047,'all sales summary'!$A$2:$A$2047,$A66,'all sales summary'!$B$2:$B$2047,AH$4)))</f>
        <v>0.1951191100991817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Q2047"/>
  <sheetViews>
    <sheetView workbookViewId="0">
      <selection activeCell="D22" sqref="D22"/>
    </sheetView>
  </sheetViews>
  <sheetFormatPr defaultColWidth="11.44140625" defaultRowHeight="14.4" x14ac:dyDescent="0.3"/>
  <cols>
    <col min="6" max="6" width="11.44140625" style="10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3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hidden="1" x14ac:dyDescent="0.3">
      <c r="A2" s="3" t="s">
        <v>7</v>
      </c>
      <c r="B2" s="2">
        <v>43466</v>
      </c>
      <c r="C2" s="7">
        <v>0.77486208565196601</v>
      </c>
      <c r="D2" s="7">
        <v>3.5176850018711799E-2</v>
      </c>
      <c r="E2" s="7">
        <v>0.45078589742022901</v>
      </c>
      <c r="F2" s="14">
        <v>0.51403725256105903</v>
      </c>
      <c r="G2" s="7">
        <v>1.71453086221484E-2</v>
      </c>
      <c r="H2" s="7">
        <v>4.6266048228576197E-2</v>
      </c>
      <c r="I2" s="7">
        <v>0.26845175577446301</v>
      </c>
      <c r="J2" s="7">
        <v>0.203837561038683</v>
      </c>
      <c r="K2" s="7">
        <v>0.14399350374479999</v>
      </c>
      <c r="L2" s="7">
        <v>7.6862013326020107E-2</v>
      </c>
      <c r="M2" s="7">
        <v>0.14473334362937501</v>
      </c>
      <c r="N2" s="7">
        <v>1.25606763114241E-2</v>
      </c>
      <c r="O2" s="7">
        <v>7.2195985415878905E-2</v>
      </c>
      <c r="P2" s="7">
        <v>1.3953803908630699E-2</v>
      </c>
      <c r="Q2" s="7">
        <v>3.77971441311499</v>
      </c>
    </row>
    <row r="3" spans="1:17" hidden="1" x14ac:dyDescent="0.3">
      <c r="A3" s="3" t="s">
        <v>7</v>
      </c>
      <c r="B3" s="2">
        <v>43497</v>
      </c>
      <c r="C3" s="7">
        <v>0.82152301042321496</v>
      </c>
      <c r="D3" s="7">
        <v>3.5500947829077797E-2</v>
      </c>
      <c r="E3" s="7">
        <v>0.45468233923419699</v>
      </c>
      <c r="F3" s="14">
        <v>0.50981671293672504</v>
      </c>
      <c r="G3" s="7">
        <v>1.75890145474666E-2</v>
      </c>
      <c r="H3" s="7">
        <v>3.5629069719486602E-2</v>
      </c>
      <c r="I3" s="7">
        <v>0.26544189012880898</v>
      </c>
      <c r="J3" s="7">
        <v>0.231888021663743</v>
      </c>
      <c r="K3" s="7">
        <v>0.12309264025682499</v>
      </c>
      <c r="L3" s="7">
        <v>7.9654518367965499E-2</v>
      </c>
      <c r="M3" s="7">
        <v>0.14614548023160701</v>
      </c>
      <c r="N3" s="7">
        <v>1.01517654004384E-2</v>
      </c>
      <c r="O3" s="7">
        <v>7.6080087961390902E-2</v>
      </c>
      <c r="P3" s="7">
        <v>1.43275117222697E-2</v>
      </c>
      <c r="Q3" s="7">
        <v>3.8176590174030101</v>
      </c>
    </row>
    <row r="4" spans="1:17" hidden="1" x14ac:dyDescent="0.3">
      <c r="A4" s="3" t="s">
        <v>7</v>
      </c>
      <c r="B4" s="2">
        <v>43525</v>
      </c>
      <c r="C4" s="7">
        <v>0.99898324507840197</v>
      </c>
      <c r="D4" s="7">
        <v>3.3465309693152603E-2</v>
      </c>
      <c r="E4" s="7">
        <v>0.44013437958935903</v>
      </c>
      <c r="F4" s="14">
        <v>0.52640031071748805</v>
      </c>
      <c r="G4" s="7">
        <v>1.7174275803893701E-2</v>
      </c>
      <c r="H4" s="7">
        <v>4.0351538044924203E-2</v>
      </c>
      <c r="I4" s="7">
        <v>0.272430241918103</v>
      </c>
      <c r="J4" s="7">
        <v>0.22766503823106801</v>
      </c>
      <c r="K4" s="7">
        <v>0.130316594329112</v>
      </c>
      <c r="L4" s="7">
        <v>7.1210070978071E-2</v>
      </c>
      <c r="M4" s="7">
        <v>0.14861468861643601</v>
      </c>
      <c r="N4" s="7">
        <v>8.5731314924238303E-3</v>
      </c>
      <c r="O4" s="7">
        <v>6.9487319917365301E-2</v>
      </c>
      <c r="P4" s="7">
        <v>1.4177100668602199E-2</v>
      </c>
      <c r="Q4" s="7">
        <v>3.8113011140655901</v>
      </c>
    </row>
    <row r="5" spans="1:17" hidden="1" x14ac:dyDescent="0.3">
      <c r="A5" s="3" t="s">
        <v>7</v>
      </c>
      <c r="B5" s="2">
        <v>43556</v>
      </c>
      <c r="C5" s="7">
        <v>0.92010918784043005</v>
      </c>
      <c r="D5" s="7">
        <v>3.8733628502449199E-2</v>
      </c>
      <c r="E5" s="7">
        <v>0.43933215827864502</v>
      </c>
      <c r="F5" s="14">
        <v>0.52193421321890598</v>
      </c>
      <c r="G5" s="7">
        <v>1.4660075663551099E-2</v>
      </c>
      <c r="H5" s="7">
        <v>4.4935515336084197E-2</v>
      </c>
      <c r="I5" s="7">
        <v>0.29353267964538299</v>
      </c>
      <c r="J5" s="7">
        <v>0.21571176297657699</v>
      </c>
      <c r="K5" s="7">
        <v>0.123127432217</v>
      </c>
      <c r="L5" s="7">
        <v>7.3103158961604298E-2</v>
      </c>
      <c r="M5" s="7">
        <v>0.141436676304763</v>
      </c>
      <c r="N5" s="7">
        <v>7.2701966050778598E-3</v>
      </c>
      <c r="O5" s="7">
        <v>7.0945906841999903E-2</v>
      </c>
      <c r="P5" s="7">
        <v>1.5276595447959699E-2</v>
      </c>
      <c r="Q5" s="7">
        <v>3.7875651964375798</v>
      </c>
    </row>
    <row r="6" spans="1:17" hidden="1" x14ac:dyDescent="0.3">
      <c r="A6" s="3" t="s">
        <v>7</v>
      </c>
      <c r="B6" s="2">
        <v>43586</v>
      </c>
      <c r="C6" s="7">
        <v>1.02287668289534</v>
      </c>
      <c r="D6" s="7">
        <v>3.3487001293560401E-2</v>
      </c>
      <c r="E6" s="7">
        <v>0.43166348769371199</v>
      </c>
      <c r="F6" s="14">
        <v>0.53484951101272704</v>
      </c>
      <c r="G6" s="7">
        <v>1.3018169636131499E-2</v>
      </c>
      <c r="H6" s="7">
        <v>3.5108510545840799E-2</v>
      </c>
      <c r="I6" s="7">
        <v>0.311287552567512</v>
      </c>
      <c r="J6" s="7">
        <v>0.21400955910921199</v>
      </c>
      <c r="K6" s="7">
        <v>0.11494880765091001</v>
      </c>
      <c r="L6" s="7">
        <v>6.8431564170027603E-2</v>
      </c>
      <c r="M6" s="7">
        <v>0.141805706559129</v>
      </c>
      <c r="N6" s="7">
        <v>5.8638870698497101E-3</v>
      </c>
      <c r="O6" s="7">
        <v>7.1333053131336005E-2</v>
      </c>
      <c r="P6" s="7">
        <v>2.4193189560052199E-2</v>
      </c>
      <c r="Q6" s="7">
        <v>3.7806930874917102</v>
      </c>
    </row>
    <row r="7" spans="1:17" hidden="1" x14ac:dyDescent="0.3">
      <c r="A7" s="3" t="s">
        <v>7</v>
      </c>
      <c r="B7" s="2">
        <v>43617</v>
      </c>
      <c r="C7" s="7">
        <v>0.98073541489277005</v>
      </c>
      <c r="D7" s="7">
        <v>3.2540609295606197E-2</v>
      </c>
      <c r="E7" s="7">
        <v>0.45693527512036197</v>
      </c>
      <c r="F7" s="14">
        <v>0.51052411558403199</v>
      </c>
      <c r="G7" s="7">
        <v>1.05358661788403E-2</v>
      </c>
      <c r="H7" s="7">
        <v>3.5197178391023098E-2</v>
      </c>
      <c r="I7" s="7">
        <v>0.30809877977584399</v>
      </c>
      <c r="J7" s="7">
        <v>0.210920748278493</v>
      </c>
      <c r="K7" s="7">
        <v>0.134241450179934</v>
      </c>
      <c r="L7" s="7">
        <v>6.5806463280797506E-2</v>
      </c>
      <c r="M7" s="7">
        <v>0.13939407278708599</v>
      </c>
      <c r="N7" s="7">
        <v>7.7866366579105997E-3</v>
      </c>
      <c r="O7" s="7">
        <v>6.7849408338511497E-2</v>
      </c>
      <c r="P7" s="7">
        <v>2.0169396131559901E-2</v>
      </c>
      <c r="Q7" s="7">
        <v>3.88329629684171</v>
      </c>
    </row>
    <row r="8" spans="1:17" hidden="1" x14ac:dyDescent="0.3">
      <c r="A8" s="3" t="s">
        <v>7</v>
      </c>
      <c r="B8" s="2">
        <v>43647</v>
      </c>
      <c r="C8" s="7">
        <v>0.96562236467898799</v>
      </c>
      <c r="D8" s="7">
        <v>3.29225602184402E-2</v>
      </c>
      <c r="E8" s="7">
        <v>0.442162412310594</v>
      </c>
      <c r="F8" s="14">
        <v>0.52491502747096497</v>
      </c>
      <c r="G8" s="7">
        <v>1.01711484582059E-2</v>
      </c>
      <c r="H8" s="7">
        <v>3.7612758539019901E-2</v>
      </c>
      <c r="I8" s="7">
        <v>0.32786730201838599</v>
      </c>
      <c r="J8" s="7">
        <v>0.19648688880062201</v>
      </c>
      <c r="K8" s="7">
        <v>0.12700646740333399</v>
      </c>
      <c r="L8" s="7">
        <v>6.5447189604554604E-2</v>
      </c>
      <c r="M8" s="7">
        <v>0.14166005244396401</v>
      </c>
      <c r="N8" s="7">
        <v>7.8874100719998393E-3</v>
      </c>
      <c r="O8" s="7">
        <v>6.3592831224437693E-2</v>
      </c>
      <c r="P8" s="7">
        <v>2.2267951435476701E-2</v>
      </c>
      <c r="Q8" s="7">
        <v>3.7535037560382398</v>
      </c>
    </row>
    <row r="9" spans="1:17" hidden="1" x14ac:dyDescent="0.3">
      <c r="A9" s="3" t="s">
        <v>7</v>
      </c>
      <c r="B9" s="2">
        <v>43678</v>
      </c>
      <c r="C9" s="7">
        <v>0.97810632098277805</v>
      </c>
      <c r="D9" s="7">
        <v>3.65876968812393E-2</v>
      </c>
      <c r="E9" s="7">
        <v>0.44554691308224398</v>
      </c>
      <c r="F9" s="14">
        <v>0.51786539003651699</v>
      </c>
      <c r="G9" s="7">
        <v>1.12210921296787E-2</v>
      </c>
      <c r="H9" s="7">
        <v>3.7274493289396499E-2</v>
      </c>
      <c r="I9" s="7">
        <v>0.31572825780692299</v>
      </c>
      <c r="J9" s="7">
        <v>0.21617175716404499</v>
      </c>
      <c r="K9" s="7">
        <v>0.13521027045473599</v>
      </c>
      <c r="L9" s="7">
        <v>6.6345069042632696E-2</v>
      </c>
      <c r="M9" s="7">
        <v>0.13955183837919499</v>
      </c>
      <c r="N9" s="7">
        <v>7.0076145141207101E-3</v>
      </c>
      <c r="O9" s="7">
        <v>5.6222047726062901E-2</v>
      </c>
      <c r="P9" s="7">
        <v>1.52675594932105E-2</v>
      </c>
      <c r="Q9" s="7">
        <v>3.84726631671347</v>
      </c>
    </row>
    <row r="10" spans="1:17" hidden="1" x14ac:dyDescent="0.3">
      <c r="A10" s="3" t="s">
        <v>7</v>
      </c>
      <c r="B10" s="2">
        <v>43709</v>
      </c>
      <c r="C10" s="7">
        <v>0.93152006583709102</v>
      </c>
      <c r="D10" s="7">
        <v>3.70618449427959E-2</v>
      </c>
      <c r="E10" s="7">
        <v>0.44747203597985302</v>
      </c>
      <c r="F10" s="14">
        <v>0.51546611907735096</v>
      </c>
      <c r="G10" s="7">
        <v>1.0538038686659999E-2</v>
      </c>
      <c r="H10" s="7">
        <v>3.8081429627212997E-2</v>
      </c>
      <c r="I10" s="7">
        <v>0.29727163505767301</v>
      </c>
      <c r="J10" s="7">
        <v>0.239023447439108</v>
      </c>
      <c r="K10" s="7">
        <v>0.128584364316634</v>
      </c>
      <c r="L10" s="7">
        <v>7.2732703792971198E-2</v>
      </c>
      <c r="M10" s="7">
        <v>0.130890049101929</v>
      </c>
      <c r="N10" s="7">
        <v>8.4136463955029293E-3</v>
      </c>
      <c r="O10" s="7">
        <v>5.7866327148591697E-2</v>
      </c>
      <c r="P10" s="7">
        <v>1.65983584337175E-2</v>
      </c>
      <c r="Q10" s="7">
        <v>3.7303955315750801</v>
      </c>
    </row>
    <row r="11" spans="1:17" hidden="1" x14ac:dyDescent="0.3">
      <c r="A11" s="3" t="s">
        <v>7</v>
      </c>
      <c r="B11" s="2">
        <v>43739</v>
      </c>
      <c r="C11" s="7">
        <v>0.97745378051590504</v>
      </c>
      <c r="D11" s="7">
        <v>3.6677386157524798E-2</v>
      </c>
      <c r="E11" s="7">
        <v>0.44749037452934498</v>
      </c>
      <c r="F11" s="14">
        <v>0.51583223931313005</v>
      </c>
      <c r="G11" s="7">
        <v>1.06271279900042E-2</v>
      </c>
      <c r="H11" s="7">
        <v>3.91160320186556E-2</v>
      </c>
      <c r="I11" s="7">
        <v>0.30519689247509302</v>
      </c>
      <c r="J11" s="7">
        <v>0.227982946626475</v>
      </c>
      <c r="K11" s="7">
        <v>0.13079980781863501</v>
      </c>
      <c r="L11" s="7">
        <v>7.2684705006042696E-2</v>
      </c>
      <c r="M11" s="7">
        <v>0.140005213771416</v>
      </c>
      <c r="N11" s="7">
        <v>8.2139169137279804E-3</v>
      </c>
      <c r="O11" s="7">
        <v>5.0859075179369502E-2</v>
      </c>
      <c r="P11" s="7">
        <v>1.45142822005817E-2</v>
      </c>
      <c r="Q11" s="7">
        <v>3.8206061582491899</v>
      </c>
    </row>
    <row r="12" spans="1:17" hidden="1" x14ac:dyDescent="0.3">
      <c r="A12" s="3" t="s">
        <v>7</v>
      </c>
      <c r="B12" s="2">
        <v>43770</v>
      </c>
      <c r="C12" s="7">
        <v>1.116822440023</v>
      </c>
      <c r="D12" s="7">
        <v>3.3623258126977203E-2</v>
      </c>
      <c r="E12" s="7">
        <v>0.433801746448228</v>
      </c>
      <c r="F12" s="14">
        <v>0.53257499542479403</v>
      </c>
      <c r="G12" s="7">
        <v>9.8337944798068001E-3</v>
      </c>
      <c r="H12" s="7">
        <v>4.2710642705770602E-2</v>
      </c>
      <c r="I12" s="7">
        <v>0.30387504298193502</v>
      </c>
      <c r="J12" s="7">
        <v>0.222067965703485</v>
      </c>
      <c r="K12" s="7">
        <v>0.161099321888932</v>
      </c>
      <c r="L12" s="7">
        <v>6.4345232188194795E-2</v>
      </c>
      <c r="M12" s="7">
        <v>0.13334800434010799</v>
      </c>
      <c r="N12" s="7">
        <v>8.6129225380832206E-3</v>
      </c>
      <c r="O12" s="7">
        <v>4.0525265799379498E-2</v>
      </c>
      <c r="P12" s="7">
        <v>1.35818073743059E-2</v>
      </c>
      <c r="Q12" s="7">
        <v>3.7259520158360799</v>
      </c>
    </row>
    <row r="13" spans="1:17" hidden="1" x14ac:dyDescent="0.3">
      <c r="A13" s="3" t="s">
        <v>7</v>
      </c>
      <c r="B13" s="2">
        <v>43800</v>
      </c>
      <c r="C13" s="7">
        <v>1.51138540118012</v>
      </c>
      <c r="D13" s="7">
        <v>2.9989628325490899E-2</v>
      </c>
      <c r="E13" s="7">
        <v>0.420841606665525</v>
      </c>
      <c r="F13" s="14">
        <v>0.54916876500898504</v>
      </c>
      <c r="G13" s="7">
        <v>8.5576845185233192E-3</v>
      </c>
      <c r="H13" s="7">
        <v>4.3716454335715901E-2</v>
      </c>
      <c r="I13" s="7">
        <v>0.31857437875518102</v>
      </c>
      <c r="J13" s="7">
        <v>0.197349319640131</v>
      </c>
      <c r="K13" s="7">
        <v>0.21368826952303899</v>
      </c>
      <c r="L13" s="7">
        <v>4.97360875256153E-2</v>
      </c>
      <c r="M13" s="7">
        <v>0.117654685153706</v>
      </c>
      <c r="N13" s="7">
        <v>7.01588788529116E-3</v>
      </c>
      <c r="O13" s="7">
        <v>3.02296730226599E-2</v>
      </c>
      <c r="P13" s="7">
        <v>1.3477559640137899E-2</v>
      </c>
      <c r="Q13" s="7">
        <v>3.7804446021927598</v>
      </c>
    </row>
    <row r="14" spans="1:17" hidden="1" x14ac:dyDescent="0.3">
      <c r="A14" s="3" t="s">
        <v>7</v>
      </c>
      <c r="B14" s="2">
        <v>43831</v>
      </c>
      <c r="C14" s="7">
        <v>0.81835789296522499</v>
      </c>
      <c r="D14" s="7">
        <v>4.3192877955808701E-2</v>
      </c>
      <c r="E14" s="7">
        <v>0.44902163774886</v>
      </c>
      <c r="F14" s="14">
        <v>0.50778548429533199</v>
      </c>
      <c r="G14" s="7">
        <v>1.46059142070574E-2</v>
      </c>
      <c r="H14" s="7">
        <v>3.7680294175006998E-2</v>
      </c>
      <c r="I14" s="7">
        <v>0.262473583222262</v>
      </c>
      <c r="J14" s="7">
        <v>0.236671261145874</v>
      </c>
      <c r="K14" s="7">
        <v>0.14388637484495601</v>
      </c>
      <c r="L14" s="7">
        <v>8.2201924496343504E-2</v>
      </c>
      <c r="M14" s="7">
        <v>0.13801398725163999</v>
      </c>
      <c r="N14" s="7">
        <v>1.2862825213717901E-2</v>
      </c>
      <c r="O14" s="7">
        <v>5.70772072088159E-2</v>
      </c>
      <c r="P14" s="7">
        <v>1.45266282343258E-2</v>
      </c>
      <c r="Q14" s="7">
        <v>3.7321170673762398</v>
      </c>
    </row>
    <row r="15" spans="1:17" hidden="1" x14ac:dyDescent="0.3">
      <c r="A15" s="3" t="s">
        <v>7</v>
      </c>
      <c r="B15" s="2">
        <v>43862</v>
      </c>
      <c r="C15" s="7">
        <v>0.87893901509100303</v>
      </c>
      <c r="D15" s="7">
        <v>3.65139029183391E-2</v>
      </c>
      <c r="E15" s="7">
        <v>0.47023026169231102</v>
      </c>
      <c r="F15" s="14">
        <v>0.49325583538934997</v>
      </c>
      <c r="G15" s="7">
        <v>1.3254565766365699E-2</v>
      </c>
      <c r="H15" s="7">
        <v>3.59734588487634E-2</v>
      </c>
      <c r="I15" s="7">
        <v>0.25245724652857798</v>
      </c>
      <c r="J15" s="7">
        <v>0.275006595759335</v>
      </c>
      <c r="K15" s="7">
        <v>0.118784063306534</v>
      </c>
      <c r="L15" s="7">
        <v>8.19044547527574E-2</v>
      </c>
      <c r="M15" s="7">
        <v>0.13713574978795801</v>
      </c>
      <c r="N15" s="7">
        <v>1.0441496532093E-2</v>
      </c>
      <c r="O15" s="7">
        <v>5.9809171272107102E-2</v>
      </c>
      <c r="P15" s="7">
        <v>1.5233197445509499E-2</v>
      </c>
      <c r="Q15" s="7">
        <v>3.82753783963987</v>
      </c>
    </row>
    <row r="16" spans="1:17" hidden="1" x14ac:dyDescent="0.3">
      <c r="A16" s="3" t="s">
        <v>7</v>
      </c>
      <c r="B16" s="2">
        <v>43891</v>
      </c>
      <c r="C16" s="7">
        <v>0.59868572625383398</v>
      </c>
      <c r="D16" s="7">
        <v>4.79241649844553E-2</v>
      </c>
      <c r="E16" s="7">
        <v>0.49743757362940799</v>
      </c>
      <c r="F16" s="14">
        <v>0.454638261386137</v>
      </c>
      <c r="G16" s="7">
        <v>1.4160860080238299E-2</v>
      </c>
      <c r="H16" s="7">
        <v>3.8214237523996601E-2</v>
      </c>
      <c r="I16" s="7">
        <v>0.25544464677217799</v>
      </c>
      <c r="J16" s="7">
        <v>0.22262994629292299</v>
      </c>
      <c r="K16" s="7">
        <v>0.105735354135122</v>
      </c>
      <c r="L16" s="7">
        <v>0.128431696003312</v>
      </c>
      <c r="M16" s="7">
        <v>0.15531453269522399</v>
      </c>
      <c r="N16" s="7">
        <v>8.0611458547300407E-3</v>
      </c>
      <c r="O16" s="7">
        <v>4.8261933844074699E-2</v>
      </c>
      <c r="P16" s="7">
        <v>2.3745646798201299E-2</v>
      </c>
      <c r="Q16" s="7">
        <v>3.7824434687546602</v>
      </c>
    </row>
    <row r="17" spans="1:17" hidden="1" x14ac:dyDescent="0.3">
      <c r="A17" s="3" t="s">
        <v>7</v>
      </c>
      <c r="B17" s="2">
        <v>43922</v>
      </c>
      <c r="C17" s="7">
        <v>9.21535270840277E-2</v>
      </c>
      <c r="D17" s="7">
        <v>0.19046924391645501</v>
      </c>
      <c r="E17" s="7">
        <v>0.52831527180223004</v>
      </c>
      <c r="F17" s="14">
        <v>0.28121548428131499</v>
      </c>
      <c r="G17" s="7">
        <v>2.9864010642661799E-2</v>
      </c>
      <c r="H17" s="7">
        <v>7.8425374865067796E-4</v>
      </c>
      <c r="I17" s="7">
        <v>0.16762006234608301</v>
      </c>
      <c r="J17" s="7">
        <v>3.94364633259515E-2</v>
      </c>
      <c r="K17" s="7">
        <v>4.5228723958885997E-2</v>
      </c>
      <c r="L17" s="7">
        <v>0.61464259586939196</v>
      </c>
      <c r="M17" s="7">
        <v>8.2275512049478403E-2</v>
      </c>
      <c r="N17" s="7">
        <v>0</v>
      </c>
      <c r="O17" s="7">
        <v>1.8174841317707E-2</v>
      </c>
      <c r="P17" s="7">
        <v>1.9735367411893301E-3</v>
      </c>
      <c r="Q17" s="7">
        <v>3.9896220342248001</v>
      </c>
    </row>
    <row r="18" spans="1:17" hidden="1" x14ac:dyDescent="0.3">
      <c r="A18" s="3" t="s">
        <v>7</v>
      </c>
      <c r="B18" s="2">
        <v>43952</v>
      </c>
      <c r="C18" s="7">
        <v>0.103996614243117</v>
      </c>
      <c r="D18" s="7">
        <v>0.18108904214922</v>
      </c>
      <c r="E18" s="7">
        <v>0.54251244194952397</v>
      </c>
      <c r="F18" s="14">
        <v>0.27639851590125603</v>
      </c>
      <c r="G18" s="7">
        <v>3.95774563216734E-2</v>
      </c>
      <c r="H18" s="7">
        <v>3.8707516827734498E-4</v>
      </c>
      <c r="I18" s="7">
        <v>0.193002512452352</v>
      </c>
      <c r="J18" s="7">
        <v>5.0071661471894902E-2</v>
      </c>
      <c r="K18" s="7">
        <v>4.5138675174546998E-2</v>
      </c>
      <c r="L18" s="7">
        <v>0.56364426109930899</v>
      </c>
      <c r="M18" s="7">
        <v>8.6737954125189101E-2</v>
      </c>
      <c r="N18" s="7">
        <v>0</v>
      </c>
      <c r="O18" s="7">
        <v>1.6763078648704299E-2</v>
      </c>
      <c r="P18" s="7">
        <v>4.6773255380536003E-3</v>
      </c>
      <c r="Q18" s="7">
        <v>4.0309036808688896</v>
      </c>
    </row>
    <row r="19" spans="1:17" hidden="1" x14ac:dyDescent="0.3">
      <c r="A19" s="3" t="s">
        <v>7</v>
      </c>
      <c r="B19" s="2">
        <v>43983</v>
      </c>
      <c r="C19" s="7">
        <v>0.13369900105030499</v>
      </c>
      <c r="D19" s="7">
        <v>0.13763661062843899</v>
      </c>
      <c r="E19" s="7">
        <v>0.54356640368723197</v>
      </c>
      <c r="F19" s="14">
        <v>0.31879698568432902</v>
      </c>
      <c r="G19" s="7">
        <v>4.5272264317787497E-2</v>
      </c>
      <c r="H19" s="7">
        <v>4.0154074991282998E-3</v>
      </c>
      <c r="I19" s="7">
        <v>0.23700068693405599</v>
      </c>
      <c r="J19" s="7">
        <v>0.101438048987592</v>
      </c>
      <c r="K19" s="7">
        <v>4.0309783265345199E-2</v>
      </c>
      <c r="L19" s="7">
        <v>0.41758321838743401</v>
      </c>
      <c r="M19" s="7">
        <v>0.106821284350908</v>
      </c>
      <c r="N19" s="7">
        <v>1.43464786391684E-2</v>
      </c>
      <c r="O19" s="7">
        <v>2.11827186415607E-2</v>
      </c>
      <c r="P19" s="7">
        <v>1.2030108977020599E-2</v>
      </c>
      <c r="Q19" s="7">
        <v>4.0911479902054602</v>
      </c>
    </row>
    <row r="20" spans="1:17" hidden="1" x14ac:dyDescent="0.3">
      <c r="A20" s="3" t="s">
        <v>7</v>
      </c>
      <c r="B20" s="2">
        <v>44013</v>
      </c>
      <c r="C20" s="7">
        <v>0.52303293157167396</v>
      </c>
      <c r="D20" s="7">
        <v>5.2312854723737201E-2</v>
      </c>
      <c r="E20" s="7">
        <v>0.46748167210005298</v>
      </c>
      <c r="F20" s="14">
        <v>0.48020547317620998</v>
      </c>
      <c r="G20" s="7">
        <v>1.7569573115684502E-2</v>
      </c>
      <c r="H20" s="7">
        <v>2.71081874353339E-2</v>
      </c>
      <c r="I20" s="7">
        <v>0.37838018511023502</v>
      </c>
      <c r="J20" s="7">
        <v>0.19508397357878901</v>
      </c>
      <c r="K20" s="7">
        <v>6.0381037183005401E-2</v>
      </c>
      <c r="L20" s="7">
        <v>0.118322284905025</v>
      </c>
      <c r="M20" s="7">
        <v>0.13385809915521299</v>
      </c>
      <c r="N20" s="7">
        <v>1.7353286344605499E-2</v>
      </c>
      <c r="O20" s="7">
        <v>2.9313242611027E-2</v>
      </c>
      <c r="P20" s="7">
        <v>2.26301305610823E-2</v>
      </c>
      <c r="Q20" s="7">
        <v>3.9325634078465099</v>
      </c>
    </row>
    <row r="21" spans="1:17" hidden="1" x14ac:dyDescent="0.3">
      <c r="A21" s="3" t="s">
        <v>7</v>
      </c>
      <c r="B21" s="2">
        <v>44044</v>
      </c>
      <c r="C21" s="7">
        <v>0.49996645053965999</v>
      </c>
      <c r="D21" s="7">
        <v>5.5790194486965497E-2</v>
      </c>
      <c r="E21" s="7">
        <v>0.55689188925788502</v>
      </c>
      <c r="F21" s="14">
        <v>0.38731791625515</v>
      </c>
      <c r="G21" s="7">
        <v>1.7611882472629299E-2</v>
      </c>
      <c r="H21" s="7">
        <v>2.9346232432009099E-2</v>
      </c>
      <c r="I21" s="7">
        <v>0.32307421953586601</v>
      </c>
      <c r="J21" s="7">
        <v>0.132858095831171</v>
      </c>
      <c r="K21" s="7">
        <v>0.13916997877048601</v>
      </c>
      <c r="L21" s="7">
        <v>0.11761125475838299</v>
      </c>
      <c r="M21" s="7">
        <v>0.177439430135263</v>
      </c>
      <c r="N21" s="7">
        <v>1.3846655612302399E-2</v>
      </c>
      <c r="O21" s="7">
        <v>1.8705834829555401E-2</v>
      </c>
      <c r="P21" s="7">
        <v>3.0336415622335501E-2</v>
      </c>
      <c r="Q21" s="7">
        <v>3.6721068250911002</v>
      </c>
    </row>
    <row r="22" spans="1:17" hidden="1" x14ac:dyDescent="0.3">
      <c r="A22" s="3" t="s">
        <v>7</v>
      </c>
      <c r="B22" s="2">
        <v>44075</v>
      </c>
      <c r="C22" s="7">
        <v>0.65838722031172503</v>
      </c>
      <c r="D22" s="7">
        <v>5.2095146229558402E-2</v>
      </c>
      <c r="E22" s="7">
        <v>0.47006844202157</v>
      </c>
      <c r="F22" s="14">
        <v>0.47783641174887198</v>
      </c>
      <c r="G22" s="7">
        <v>1.6541202650515702E-2</v>
      </c>
      <c r="H22" s="7">
        <v>2.50623522037005E-2</v>
      </c>
      <c r="I22" s="7">
        <v>0.31532325644769299</v>
      </c>
      <c r="J22" s="7">
        <v>0.20340906519346799</v>
      </c>
      <c r="K22" s="7">
        <v>0.12789277140462099</v>
      </c>
      <c r="L22" s="7">
        <v>9.5262542145642198E-2</v>
      </c>
      <c r="M22" s="7">
        <v>0.15599681694998699</v>
      </c>
      <c r="N22" s="7">
        <v>1.04520377575317E-2</v>
      </c>
      <c r="O22" s="7">
        <v>2.2482908086037898E-2</v>
      </c>
      <c r="P22" s="7">
        <v>2.7577047160803701E-2</v>
      </c>
      <c r="Q22" s="7">
        <v>3.8231903763416901</v>
      </c>
    </row>
    <row r="23" spans="1:17" hidden="1" x14ac:dyDescent="0.3">
      <c r="A23" s="3" t="s">
        <v>7</v>
      </c>
      <c r="B23" s="2">
        <v>44105</v>
      </c>
      <c r="C23" s="7">
        <v>0.71502007851632898</v>
      </c>
      <c r="D23" s="7">
        <v>4.4079616321536799E-2</v>
      </c>
      <c r="E23" s="7">
        <v>0.45017493705996497</v>
      </c>
      <c r="F23" s="14">
        <v>0.50574544661849796</v>
      </c>
      <c r="G23" s="7">
        <v>1.45390692294759E-2</v>
      </c>
      <c r="H23" s="7">
        <v>2.8555723792096199E-2</v>
      </c>
      <c r="I23" s="7">
        <v>0.36350886601904597</v>
      </c>
      <c r="J23" s="7">
        <v>0.15553306970053399</v>
      </c>
      <c r="K23" s="7">
        <v>0.12797630244833699</v>
      </c>
      <c r="L23" s="7">
        <v>9.6806246434389398E-2</v>
      </c>
      <c r="M23" s="7">
        <v>0.15365225387736101</v>
      </c>
      <c r="N23" s="7">
        <v>1.0182776741234099E-2</v>
      </c>
      <c r="O23" s="7">
        <v>2.2512104839851499E-2</v>
      </c>
      <c r="P23" s="7">
        <v>2.6733586917674201E-2</v>
      </c>
      <c r="Q23" s="7">
        <v>3.8390942749273398</v>
      </c>
    </row>
    <row r="24" spans="1:17" hidden="1" x14ac:dyDescent="0.3">
      <c r="A24" s="3" t="s">
        <v>7</v>
      </c>
      <c r="B24" s="2">
        <v>44136</v>
      </c>
      <c r="C24" s="7">
        <v>0.81127761719076696</v>
      </c>
      <c r="D24" s="7">
        <v>4.0572749135053501E-2</v>
      </c>
      <c r="E24" s="7">
        <v>0.48036249605004999</v>
      </c>
      <c r="F24" s="14">
        <v>0.47906475481489602</v>
      </c>
      <c r="G24" s="7">
        <v>1.71636912036701E-2</v>
      </c>
      <c r="H24" s="7">
        <v>3.6020729389071603E-2</v>
      </c>
      <c r="I24" s="7">
        <v>0.32608602494008398</v>
      </c>
      <c r="J24" s="7">
        <v>0.159143564803813</v>
      </c>
      <c r="K24" s="7">
        <v>0.17386187087427199</v>
      </c>
      <c r="L24" s="7">
        <v>8.4746938027229796E-2</v>
      </c>
      <c r="M24" s="7">
        <v>0.14729792789879101</v>
      </c>
      <c r="N24" s="7">
        <v>1.41908964861827E-2</v>
      </c>
      <c r="O24" s="7">
        <v>1.8731653060766001E-2</v>
      </c>
      <c r="P24" s="7">
        <v>2.2756703316120602E-2</v>
      </c>
      <c r="Q24" s="7">
        <v>3.8927784206580101</v>
      </c>
    </row>
    <row r="25" spans="1:17" hidden="1" x14ac:dyDescent="0.3">
      <c r="A25" s="3" t="s">
        <v>7</v>
      </c>
      <c r="B25" s="2">
        <v>44166</v>
      </c>
      <c r="C25" s="7">
        <v>0.94992759708211905</v>
      </c>
      <c r="D25" s="7">
        <v>3.9214472906526097E-2</v>
      </c>
      <c r="E25" s="7">
        <v>0.48749874098504098</v>
      </c>
      <c r="F25" s="14">
        <v>0.473286786108432</v>
      </c>
      <c r="G25" s="7">
        <v>1.35813258904828E-2</v>
      </c>
      <c r="H25" s="7">
        <v>3.9462285297608403E-2</v>
      </c>
      <c r="I25" s="7">
        <v>0.35787327428573301</v>
      </c>
      <c r="J25" s="7">
        <v>0.108592695333358</v>
      </c>
      <c r="K25" s="7">
        <v>0.22694442067166501</v>
      </c>
      <c r="L25" s="7">
        <v>7.4943405082124104E-2</v>
      </c>
      <c r="M25" s="7">
        <v>0.13961616366596599</v>
      </c>
      <c r="N25" s="7">
        <v>8.7973657347154895E-3</v>
      </c>
      <c r="O25" s="7">
        <v>1.30519034638206E-2</v>
      </c>
      <c r="P25" s="7">
        <v>1.7137160574526699E-2</v>
      </c>
      <c r="Q25" s="7">
        <v>3.8296848398584</v>
      </c>
    </row>
    <row r="26" spans="1:17" hidden="1" x14ac:dyDescent="0.3">
      <c r="A26" s="3" t="s">
        <v>7</v>
      </c>
      <c r="B26" s="2">
        <v>44197</v>
      </c>
      <c r="C26" s="7">
        <v>0.140719652942389</v>
      </c>
      <c r="D26" s="7">
        <v>0.11886116612543</v>
      </c>
      <c r="E26" s="7">
        <v>0.55188754455006495</v>
      </c>
      <c r="F26" s="14">
        <v>0.32925128932450598</v>
      </c>
      <c r="G26" s="7">
        <v>4.6735811435455299E-2</v>
      </c>
      <c r="H26" s="7">
        <v>1.45050953773944E-3</v>
      </c>
      <c r="I26" s="7">
        <v>0.15679486481764601</v>
      </c>
      <c r="J26" s="7">
        <v>0.100703793076084</v>
      </c>
      <c r="K26" s="7">
        <v>2.7457052157917199E-2</v>
      </c>
      <c r="L26" s="7">
        <v>0.35833294456014297</v>
      </c>
      <c r="M26" s="7">
        <v>0.25448326710180302</v>
      </c>
      <c r="N26" s="7">
        <v>8.8167932501581198E-3</v>
      </c>
      <c r="O26" s="7">
        <v>1.7088709542704899E-2</v>
      </c>
      <c r="P26" s="7">
        <v>2.8136254520349201E-2</v>
      </c>
      <c r="Q26" s="7">
        <v>3.83267033082174</v>
      </c>
    </row>
    <row r="27" spans="1:17" hidden="1" x14ac:dyDescent="0.3">
      <c r="A27" s="3" t="s">
        <v>7</v>
      </c>
      <c r="B27" s="2">
        <v>44228</v>
      </c>
      <c r="C27" s="7">
        <v>0.14758761104110199</v>
      </c>
      <c r="D27" s="7">
        <v>0.123707629326871</v>
      </c>
      <c r="E27" s="7">
        <v>0.60709237440667996</v>
      </c>
      <c r="F27" s="14">
        <v>0.26919999626644903</v>
      </c>
      <c r="G27" s="7">
        <v>3.7160474141027598E-2</v>
      </c>
      <c r="H27" s="7">
        <v>9.9309587490854301E-4</v>
      </c>
      <c r="I27" s="7">
        <v>0.18638987736877999</v>
      </c>
      <c r="J27" s="7">
        <v>9.9624276903381395E-2</v>
      </c>
      <c r="K27" s="7">
        <v>3.28820214727919E-2</v>
      </c>
      <c r="L27" s="7">
        <v>0.34842578098778598</v>
      </c>
      <c r="M27" s="7">
        <v>0.25054282703020903</v>
      </c>
      <c r="N27" s="7">
        <v>9.55698832315564E-3</v>
      </c>
      <c r="O27" s="7">
        <v>1.4452141996766E-2</v>
      </c>
      <c r="P27" s="7">
        <v>1.99725159011932E-2</v>
      </c>
      <c r="Q27" s="7">
        <v>3.82328153039203</v>
      </c>
    </row>
    <row r="28" spans="1:17" hidden="1" x14ac:dyDescent="0.3">
      <c r="A28" s="3" t="s">
        <v>7</v>
      </c>
      <c r="B28" s="2">
        <v>44256</v>
      </c>
      <c r="C28" s="7">
        <v>0.1892265226756</v>
      </c>
      <c r="D28" s="7">
        <v>0.109192779551499</v>
      </c>
      <c r="E28" s="7">
        <v>0.59998035136527195</v>
      </c>
      <c r="F28" s="14">
        <v>0.29082686908323002</v>
      </c>
      <c r="G28" s="7">
        <v>4.5794035393063398E-2</v>
      </c>
      <c r="H28" s="7">
        <v>1.2915055255783099E-3</v>
      </c>
      <c r="I28" s="7">
        <v>0.16419254280341999</v>
      </c>
      <c r="J28" s="7">
        <v>0.104633181361381</v>
      </c>
      <c r="K28" s="7">
        <v>2.80230606570709E-2</v>
      </c>
      <c r="L28" s="7">
        <v>0.30361130688130999</v>
      </c>
      <c r="M28" s="7">
        <v>0.285115494350066</v>
      </c>
      <c r="N28" s="7">
        <v>6.9514463204679196E-3</v>
      </c>
      <c r="O28" s="7">
        <v>2.2315228934262101E-2</v>
      </c>
      <c r="P28" s="7">
        <v>3.8072197773380403E-2</v>
      </c>
      <c r="Q28" s="7">
        <v>3.9109557789961098</v>
      </c>
    </row>
    <row r="29" spans="1:17" hidden="1" x14ac:dyDescent="0.3">
      <c r="A29" s="3" t="s">
        <v>7</v>
      </c>
      <c r="B29" s="2">
        <v>44287</v>
      </c>
      <c r="C29" s="7">
        <v>0.32581188866259098</v>
      </c>
      <c r="D29" s="7">
        <v>7.2808763342561603E-2</v>
      </c>
      <c r="E29" s="7">
        <v>0.53266046613968099</v>
      </c>
      <c r="F29" s="14">
        <v>0.39453077051775698</v>
      </c>
      <c r="G29" s="7">
        <v>2.1093461093793901E-2</v>
      </c>
      <c r="H29" s="7">
        <v>1.2222121516835001E-2</v>
      </c>
      <c r="I29" s="7">
        <v>0.280624275203398</v>
      </c>
      <c r="J29" s="7">
        <v>0.11109854835980799</v>
      </c>
      <c r="K29" s="7">
        <v>2.5933959928963801E-2</v>
      </c>
      <c r="L29" s="7">
        <v>0.188906994673502</v>
      </c>
      <c r="M29" s="7">
        <v>0.29919721959984902</v>
      </c>
      <c r="N29" s="7">
        <v>1.6738252231871701E-2</v>
      </c>
      <c r="O29" s="7">
        <v>2.52897767856789E-2</v>
      </c>
      <c r="P29" s="7">
        <v>1.8895390606300501E-2</v>
      </c>
      <c r="Q29" s="7">
        <v>3.7907905286504899</v>
      </c>
    </row>
    <row r="30" spans="1:17" hidden="1" x14ac:dyDescent="0.3">
      <c r="A30" s="3" t="s">
        <v>7</v>
      </c>
      <c r="B30" s="2">
        <v>44317</v>
      </c>
      <c r="C30" s="7">
        <v>0.76241677367485605</v>
      </c>
      <c r="D30" s="7">
        <v>4.87983708094522E-2</v>
      </c>
      <c r="E30" s="7">
        <v>0.45354567168819299</v>
      </c>
      <c r="F30" s="14">
        <v>0.49765595750235497</v>
      </c>
      <c r="G30" s="7">
        <v>1.56885572838096E-2</v>
      </c>
      <c r="H30" s="7">
        <v>2.4343117810180701E-2</v>
      </c>
      <c r="I30" s="7">
        <v>0.387514899460006</v>
      </c>
      <c r="J30" s="7">
        <v>0.199894151274181</v>
      </c>
      <c r="K30" s="7">
        <v>2.8611134950131199E-2</v>
      </c>
      <c r="L30" s="7">
        <v>9.0850480360637406E-2</v>
      </c>
      <c r="M30" s="7">
        <v>0.17762140836336199</v>
      </c>
      <c r="N30" s="7">
        <v>1.04798947063761E-2</v>
      </c>
      <c r="O30" s="7">
        <v>4.2464710909834003E-2</v>
      </c>
      <c r="P30" s="7">
        <v>2.2531644881481499E-2</v>
      </c>
      <c r="Q30" s="7">
        <v>3.8283278508472698</v>
      </c>
    </row>
    <row r="31" spans="1:17" hidden="1" x14ac:dyDescent="0.3">
      <c r="A31" s="3" t="s">
        <v>7</v>
      </c>
      <c r="B31" s="2">
        <v>44348</v>
      </c>
      <c r="C31" s="7">
        <v>0.70650581047686001</v>
      </c>
      <c r="D31" s="7">
        <v>5.0529878781846199E-2</v>
      </c>
      <c r="E31" s="7">
        <v>0.47016238461503401</v>
      </c>
      <c r="F31" s="14">
        <v>0.47930773660311898</v>
      </c>
      <c r="G31" s="7">
        <v>1.9895891888889201E-2</v>
      </c>
      <c r="H31" s="7">
        <v>2.62090970920432E-2</v>
      </c>
      <c r="I31" s="7">
        <v>0.34292250831802001</v>
      </c>
      <c r="J31" s="7">
        <v>0.221094315749018</v>
      </c>
      <c r="K31" s="7">
        <v>3.41142050709781E-2</v>
      </c>
      <c r="L31" s="7">
        <v>9.4988888819758505E-2</v>
      </c>
      <c r="M31" s="7">
        <v>0.17202434414486001</v>
      </c>
      <c r="N31" s="7">
        <v>1.0506338853598401E-2</v>
      </c>
      <c r="O31" s="7">
        <v>4.76393591617357E-2</v>
      </c>
      <c r="P31" s="7">
        <v>3.0605050901099998E-2</v>
      </c>
      <c r="Q31" s="7">
        <v>3.8846366610124399</v>
      </c>
    </row>
    <row r="32" spans="1:17" hidden="1" x14ac:dyDescent="0.3">
      <c r="A32" s="3" t="s">
        <v>7</v>
      </c>
      <c r="B32" s="2">
        <v>44378</v>
      </c>
      <c r="C32" s="7">
        <v>0.74165461219675499</v>
      </c>
      <c r="D32" s="7">
        <v>4.9654233671671703E-2</v>
      </c>
      <c r="E32" s="7">
        <v>0.45759552000724302</v>
      </c>
      <c r="F32" s="14">
        <v>0.49275024632108499</v>
      </c>
      <c r="G32" s="7">
        <v>1.68966876398234E-2</v>
      </c>
      <c r="H32" s="7">
        <v>2.55594308170142E-2</v>
      </c>
      <c r="I32" s="7">
        <v>0.342986202708495</v>
      </c>
      <c r="J32" s="7">
        <v>0.23361104000426899</v>
      </c>
      <c r="K32" s="7">
        <v>3.03890751961855E-2</v>
      </c>
      <c r="L32" s="7">
        <v>9.2473161316110802E-2</v>
      </c>
      <c r="M32" s="7">
        <v>0.16598455359709899</v>
      </c>
      <c r="N32" s="7">
        <v>9.4657523964033208E-3</v>
      </c>
      <c r="O32" s="7">
        <v>5.3459932950815803E-2</v>
      </c>
      <c r="P32" s="7">
        <v>2.9174163373784399E-2</v>
      </c>
      <c r="Q32" s="7">
        <v>3.8847169283084102</v>
      </c>
    </row>
    <row r="33" spans="1:17" hidden="1" x14ac:dyDescent="0.3">
      <c r="A33" s="3" t="s">
        <v>7</v>
      </c>
      <c r="B33" s="2">
        <v>44409</v>
      </c>
      <c r="C33" s="7">
        <v>0.78770893136629405</v>
      </c>
      <c r="D33" s="7">
        <v>5.1778361726651199E-2</v>
      </c>
      <c r="E33" s="7">
        <v>0.44167361062508798</v>
      </c>
      <c r="F33" s="14">
        <v>0.50654802764826101</v>
      </c>
      <c r="G33" s="7">
        <v>1.6976375810362699E-2</v>
      </c>
      <c r="H33" s="7">
        <v>2.5089251161835399E-2</v>
      </c>
      <c r="I33" s="7">
        <v>0.31511023527106002</v>
      </c>
      <c r="J33" s="7">
        <v>0.29389118662081398</v>
      </c>
      <c r="K33" s="7">
        <v>3.2577729652231401E-2</v>
      </c>
      <c r="L33" s="7">
        <v>8.8050638627388503E-2</v>
      </c>
      <c r="M33" s="7">
        <v>0.14454536707052601</v>
      </c>
      <c r="N33" s="7">
        <v>8.5144051475989305E-3</v>
      </c>
      <c r="O33" s="7">
        <v>5.1708058075289699E-2</v>
      </c>
      <c r="P33" s="7">
        <v>2.3536752562893198E-2</v>
      </c>
      <c r="Q33" s="7">
        <v>3.8752086232563099</v>
      </c>
    </row>
    <row r="34" spans="1:17" hidden="1" x14ac:dyDescent="0.3">
      <c r="A34" s="3" t="s">
        <v>7</v>
      </c>
      <c r="B34" s="2">
        <v>44440</v>
      </c>
      <c r="C34" s="7">
        <v>0.81383853437807896</v>
      </c>
      <c r="D34" s="7">
        <v>4.5535877743468102E-2</v>
      </c>
      <c r="E34" s="7">
        <v>0.46184992230109601</v>
      </c>
      <c r="F34" s="14">
        <v>0.49261419995543598</v>
      </c>
      <c r="G34" s="7">
        <v>1.6258770869318401E-2</v>
      </c>
      <c r="H34" s="7">
        <v>2.2381589995324198E-2</v>
      </c>
      <c r="I34" s="7">
        <v>0.29108172183035103</v>
      </c>
      <c r="J34" s="7">
        <v>0.33051576993611598</v>
      </c>
      <c r="K34" s="7">
        <v>2.7632473390636E-2</v>
      </c>
      <c r="L34" s="7">
        <v>9.0536225925678102E-2</v>
      </c>
      <c r="M34" s="7">
        <v>0.14491841933935301</v>
      </c>
      <c r="N34" s="7">
        <v>7.2194826379507696E-3</v>
      </c>
      <c r="O34" s="7">
        <v>5.0350869579696401E-2</v>
      </c>
      <c r="P34" s="7">
        <v>1.9104676495576199E-2</v>
      </c>
      <c r="Q34" s="7">
        <v>3.93371910485997</v>
      </c>
    </row>
    <row r="35" spans="1:17" hidden="1" x14ac:dyDescent="0.3">
      <c r="A35" s="3" t="s">
        <v>8</v>
      </c>
      <c r="B35" s="2">
        <v>43466</v>
      </c>
      <c r="C35" s="7">
        <v>0.931481405298904</v>
      </c>
      <c r="D35" s="7">
        <v>0.135458147358161</v>
      </c>
      <c r="E35" s="7">
        <v>0.379400031996666</v>
      </c>
      <c r="F35" s="14">
        <v>0.48514182064517303</v>
      </c>
      <c r="G35" s="7">
        <v>7.7391282188629803E-3</v>
      </c>
      <c r="H35" s="7">
        <v>6.8543333151506302E-3</v>
      </c>
      <c r="I35" s="7">
        <v>9.6973848940216205E-3</v>
      </c>
      <c r="J35" s="7">
        <v>7.7664687958714507E-2</v>
      </c>
      <c r="K35" s="7">
        <v>9.2763154460904496E-2</v>
      </c>
      <c r="L35" s="7">
        <v>0.11148257157187901</v>
      </c>
      <c r="M35" s="7">
        <v>0.103641613391858</v>
      </c>
      <c r="N35" s="7">
        <v>1.21417644993328E-2</v>
      </c>
      <c r="O35" s="7">
        <v>0.29315285107004901</v>
      </c>
      <c r="P35" s="7">
        <v>0.28486251061922702</v>
      </c>
      <c r="Q35" s="7">
        <v>5.4381880142663697</v>
      </c>
    </row>
    <row r="36" spans="1:17" hidden="1" x14ac:dyDescent="0.3">
      <c r="A36" s="3" t="s">
        <v>8</v>
      </c>
      <c r="B36" s="2">
        <v>43497</v>
      </c>
      <c r="C36" s="7">
        <v>1.1922274682190901</v>
      </c>
      <c r="D36" s="7">
        <v>7.39604583655388E-2</v>
      </c>
      <c r="E36" s="7">
        <v>0.33003903910096499</v>
      </c>
      <c r="F36" s="14">
        <v>0.59600050253349601</v>
      </c>
      <c r="G36" s="7">
        <v>6.7853240142140003E-3</v>
      </c>
      <c r="H36" s="7">
        <v>1.2138781544990099E-2</v>
      </c>
      <c r="I36" s="7">
        <v>6.7499021601214104E-3</v>
      </c>
      <c r="J36" s="7">
        <v>7.0341685361423004E-2</v>
      </c>
      <c r="K36" s="7">
        <v>6.6992361153228402E-2</v>
      </c>
      <c r="L36" s="7">
        <v>9.10421209422837E-2</v>
      </c>
      <c r="M36" s="7">
        <v>8.62041593332568E-2</v>
      </c>
      <c r="N36" s="7">
        <v>2.8064303218747099E-2</v>
      </c>
      <c r="O36" s="7">
        <v>0.19733011173036299</v>
      </c>
      <c r="P36" s="7">
        <v>0.43435125054137302</v>
      </c>
      <c r="Q36" s="7">
        <v>5.2951730283181302</v>
      </c>
    </row>
    <row r="37" spans="1:17" hidden="1" x14ac:dyDescent="0.3">
      <c r="A37" s="3" t="s">
        <v>8</v>
      </c>
      <c r="B37" s="2">
        <v>43525</v>
      </c>
      <c r="C37" s="7">
        <v>1.0588934829388399</v>
      </c>
      <c r="D37" s="7">
        <v>0.12402318326235701</v>
      </c>
      <c r="E37" s="7">
        <v>0.42950071440947801</v>
      </c>
      <c r="F37" s="14">
        <v>0.44647610232816498</v>
      </c>
      <c r="G37" s="7">
        <v>8.9761757953037598E-3</v>
      </c>
      <c r="H37" s="7">
        <v>2.83867452029158E-2</v>
      </c>
      <c r="I37" s="7">
        <v>6.78810634425356E-3</v>
      </c>
      <c r="J37" s="7">
        <v>9.2883996083090503E-2</v>
      </c>
      <c r="K37" s="7">
        <v>6.8853673795121403E-2</v>
      </c>
      <c r="L37" s="7">
        <v>0.123846333416068</v>
      </c>
      <c r="M37" s="7">
        <v>0.106838008498041</v>
      </c>
      <c r="N37" s="7">
        <v>6.8039961695168004E-3</v>
      </c>
      <c r="O37" s="7">
        <v>0.25826642276460099</v>
      </c>
      <c r="P37" s="7">
        <v>0.29835654193108802</v>
      </c>
      <c r="Q37" s="7">
        <v>5.4389755538088904</v>
      </c>
    </row>
    <row r="38" spans="1:17" hidden="1" x14ac:dyDescent="0.3">
      <c r="A38" s="3" t="s">
        <v>8</v>
      </c>
      <c r="B38" s="2">
        <v>43556</v>
      </c>
      <c r="C38" s="7">
        <v>1.04512606412443</v>
      </c>
      <c r="D38" s="7">
        <v>0.127587173926315</v>
      </c>
      <c r="E38" s="7">
        <v>0.34669736009428698</v>
      </c>
      <c r="F38" s="14">
        <v>0.525715465979398</v>
      </c>
      <c r="G38" s="7">
        <v>1.00436295856615E-2</v>
      </c>
      <c r="H38" s="7">
        <v>2.3708881914621199E-2</v>
      </c>
      <c r="I38" s="7">
        <v>7.6907833782976697E-3</v>
      </c>
      <c r="J38" s="7">
        <v>8.7841339995854403E-2</v>
      </c>
      <c r="K38" s="7">
        <v>6.7524588246212894E-2</v>
      </c>
      <c r="L38" s="7">
        <v>0.12442415354658801</v>
      </c>
      <c r="M38" s="7">
        <v>9.6300959996825794E-2</v>
      </c>
      <c r="N38" s="7">
        <v>2.1082031054924701E-2</v>
      </c>
      <c r="O38" s="7">
        <v>0.247761957090087</v>
      </c>
      <c r="P38" s="7">
        <v>0.31362167519092599</v>
      </c>
      <c r="Q38" s="7">
        <v>5.4372462337358396</v>
      </c>
    </row>
    <row r="39" spans="1:17" hidden="1" x14ac:dyDescent="0.3">
      <c r="A39" s="3" t="s">
        <v>8</v>
      </c>
      <c r="B39" s="2">
        <v>43586</v>
      </c>
      <c r="C39" s="7">
        <v>0.94648133743631402</v>
      </c>
      <c r="D39" s="7">
        <v>9.6213945059019701E-2</v>
      </c>
      <c r="E39" s="7">
        <v>0.44175415101242299</v>
      </c>
      <c r="F39" s="14">
        <v>0.46203190392855698</v>
      </c>
      <c r="G39" s="7">
        <v>1.07148689895427E-2</v>
      </c>
      <c r="H39" s="7">
        <v>7.5267867947748004E-3</v>
      </c>
      <c r="I39" s="7">
        <v>7.6340533267758104E-3</v>
      </c>
      <c r="J39" s="7">
        <v>9.9503607756206203E-2</v>
      </c>
      <c r="K39" s="7">
        <v>7.2745291490253897E-2</v>
      </c>
      <c r="L39" s="7">
        <v>0.123238921494949</v>
      </c>
      <c r="M39" s="7">
        <v>9.9874760028904497E-2</v>
      </c>
      <c r="N39" s="7">
        <v>4.6828639801453197E-3</v>
      </c>
      <c r="O39" s="7">
        <v>0.26729173006765</v>
      </c>
      <c r="P39" s="7">
        <v>0.306787116070798</v>
      </c>
      <c r="Q39" s="7">
        <v>5.3869245560852903</v>
      </c>
    </row>
    <row r="40" spans="1:17" hidden="1" x14ac:dyDescent="0.3">
      <c r="A40" s="3" t="s">
        <v>8</v>
      </c>
      <c r="B40" s="2">
        <v>43617</v>
      </c>
      <c r="C40" s="7">
        <v>0.85734919414257205</v>
      </c>
      <c r="D40" s="7">
        <v>0.13249359500560101</v>
      </c>
      <c r="E40" s="7">
        <v>0.43453107694746002</v>
      </c>
      <c r="F40" s="14">
        <v>0.432975328046938</v>
      </c>
      <c r="G40" s="7">
        <v>4.7108771755040397E-3</v>
      </c>
      <c r="H40" s="7">
        <v>1.9458393950863399E-4</v>
      </c>
      <c r="I40" s="7">
        <v>1.2963849195000701E-2</v>
      </c>
      <c r="J40" s="7">
        <v>9.9147411010649E-2</v>
      </c>
      <c r="K40" s="7">
        <v>9.2837554211085499E-2</v>
      </c>
      <c r="L40" s="7">
        <v>0.13317814059590299</v>
      </c>
      <c r="M40" s="7">
        <v>0.126710392828281</v>
      </c>
      <c r="N40" s="7">
        <v>1.40710318108048E-2</v>
      </c>
      <c r="O40" s="7">
        <v>0.30259970814632903</v>
      </c>
      <c r="P40" s="7">
        <v>0.213586451086935</v>
      </c>
      <c r="Q40" s="7">
        <v>5.2964794352370497</v>
      </c>
    </row>
    <row r="41" spans="1:17" hidden="1" x14ac:dyDescent="0.3">
      <c r="A41" s="3" t="s">
        <v>8</v>
      </c>
      <c r="B41" s="2">
        <v>43647</v>
      </c>
      <c r="C41" s="7">
        <v>1.02316475298202</v>
      </c>
      <c r="D41" s="7">
        <v>0.113918688237993</v>
      </c>
      <c r="E41" s="7">
        <v>0.40686650923885298</v>
      </c>
      <c r="F41" s="14">
        <v>0.47921480252315402</v>
      </c>
      <c r="G41" s="7">
        <v>7.0341833967370298E-3</v>
      </c>
      <c r="H41" s="7">
        <v>6.9878307858575097E-5</v>
      </c>
      <c r="I41" s="7">
        <v>9.1244299269412996E-3</v>
      </c>
      <c r="J41" s="7">
        <v>8.8424802718396603E-2</v>
      </c>
      <c r="K41" s="7">
        <v>8.2743183848570198E-2</v>
      </c>
      <c r="L41" s="7">
        <v>0.115796974446295</v>
      </c>
      <c r="M41" s="7">
        <v>0.109753758626069</v>
      </c>
      <c r="N41" s="7">
        <v>1.7171289761164801E-2</v>
      </c>
      <c r="O41" s="7">
        <v>0.26626178864523198</v>
      </c>
      <c r="P41" s="7">
        <v>0.30361971032273599</v>
      </c>
      <c r="Q41" s="7">
        <v>5.4813736756467302</v>
      </c>
    </row>
    <row r="42" spans="1:17" hidden="1" x14ac:dyDescent="0.3">
      <c r="A42" s="3" t="s">
        <v>8</v>
      </c>
      <c r="B42" s="2">
        <v>43678</v>
      </c>
      <c r="C42" s="7">
        <v>1.0361591936635799</v>
      </c>
      <c r="D42" s="7">
        <v>9.4185537074075398E-2</v>
      </c>
      <c r="E42" s="7">
        <v>0.50606613080991003</v>
      </c>
      <c r="F42" s="14">
        <v>0.39974833211601501</v>
      </c>
      <c r="G42" s="7">
        <v>5.7621241859665499E-3</v>
      </c>
      <c r="H42" s="7">
        <v>4.8301376299416299E-4</v>
      </c>
      <c r="I42" s="7">
        <v>1.1233750094475199E-2</v>
      </c>
      <c r="J42" s="7">
        <v>8.3620584684940005E-2</v>
      </c>
      <c r="K42" s="7">
        <v>7.7938318774455201E-2</v>
      </c>
      <c r="L42" s="7">
        <v>0.108542024796455</v>
      </c>
      <c r="M42" s="7">
        <v>9.7427280092918997E-2</v>
      </c>
      <c r="N42" s="7">
        <v>1.6186573220217298E-2</v>
      </c>
      <c r="O42" s="7">
        <v>0.35308701686145799</v>
      </c>
      <c r="P42" s="7">
        <v>0.24571931352612</v>
      </c>
      <c r="Q42" s="7">
        <v>5.2586284389681799</v>
      </c>
    </row>
    <row r="43" spans="1:17" hidden="1" x14ac:dyDescent="0.3">
      <c r="A43" s="3" t="s">
        <v>8</v>
      </c>
      <c r="B43" s="2">
        <v>43709</v>
      </c>
      <c r="C43" s="7">
        <v>0.92406835577612301</v>
      </c>
      <c r="D43" s="7">
        <v>0.14232108823574399</v>
      </c>
      <c r="E43" s="7">
        <v>0.41745642892693802</v>
      </c>
      <c r="F43" s="14">
        <v>0.44022248283731702</v>
      </c>
      <c r="G43" s="7">
        <v>5.7727253056026597E-3</v>
      </c>
      <c r="H43" s="7">
        <v>3.3045583407356801E-3</v>
      </c>
      <c r="I43" s="7">
        <v>1.47926505054429E-2</v>
      </c>
      <c r="J43" s="7">
        <v>9.1013308655446296E-2</v>
      </c>
      <c r="K43" s="7">
        <v>7.8883544661210406E-2</v>
      </c>
      <c r="L43" s="7">
        <v>0.120280817050438</v>
      </c>
      <c r="M43" s="7">
        <v>0.116226059747591</v>
      </c>
      <c r="N43" s="7">
        <v>1.14512630902472E-2</v>
      </c>
      <c r="O43" s="7">
        <v>0.30140682422117199</v>
      </c>
      <c r="P43" s="7">
        <v>0.25686824842211398</v>
      </c>
      <c r="Q43" s="7">
        <v>5.4224695958020304</v>
      </c>
    </row>
    <row r="44" spans="1:17" hidden="1" x14ac:dyDescent="0.3">
      <c r="A44" s="3" t="s">
        <v>8</v>
      </c>
      <c r="B44" s="2">
        <v>43739</v>
      </c>
      <c r="C44" s="7">
        <v>1.07932185027349</v>
      </c>
      <c r="D44" s="7">
        <v>8.9119277313479905E-2</v>
      </c>
      <c r="E44" s="7">
        <v>0.32950336729820401</v>
      </c>
      <c r="F44" s="14">
        <v>0.58137735538831603</v>
      </c>
      <c r="G44" s="7">
        <v>6.1971663295878202E-3</v>
      </c>
      <c r="H44" s="7">
        <v>3.1924488449707701E-3</v>
      </c>
      <c r="I44" s="7">
        <v>9.2016188440420497E-3</v>
      </c>
      <c r="J44" s="7">
        <v>8.4957427464749102E-2</v>
      </c>
      <c r="K44" s="7">
        <v>7.4719598637329104E-2</v>
      </c>
      <c r="L44" s="7">
        <v>0.12298042502009</v>
      </c>
      <c r="M44" s="7">
        <v>0.100521024079649</v>
      </c>
      <c r="N44" s="7">
        <v>1.4833338846184801E-2</v>
      </c>
      <c r="O44" s="7">
        <v>0.26990682191739601</v>
      </c>
      <c r="P44" s="7">
        <v>0.31349013001600101</v>
      </c>
      <c r="Q44" s="7">
        <v>5.3605022404343998</v>
      </c>
    </row>
    <row r="45" spans="1:17" hidden="1" x14ac:dyDescent="0.3">
      <c r="A45" s="3" t="s">
        <v>8</v>
      </c>
      <c r="B45" s="2">
        <v>43770</v>
      </c>
      <c r="C45" s="7">
        <v>0.96186010845883696</v>
      </c>
      <c r="D45" s="7">
        <v>0.11392722965542799</v>
      </c>
      <c r="E45" s="7">
        <v>0.41680417704378597</v>
      </c>
      <c r="F45" s="14">
        <v>0.46926859330078602</v>
      </c>
      <c r="G45" s="7">
        <v>1.2580102681285401E-2</v>
      </c>
      <c r="H45" s="7">
        <v>1.2183764257628101E-2</v>
      </c>
      <c r="I45" s="7">
        <v>1.24562655069019E-2</v>
      </c>
      <c r="J45" s="7">
        <v>0.10296885130837299</v>
      </c>
      <c r="K45" s="7">
        <v>0.10858716402662399</v>
      </c>
      <c r="L45" s="7">
        <v>0.13210814974476401</v>
      </c>
      <c r="M45" s="7">
        <v>0.10043502081594401</v>
      </c>
      <c r="N45" s="7">
        <v>6.62481805994968E-3</v>
      </c>
      <c r="O45" s="7">
        <v>0.26595096147003799</v>
      </c>
      <c r="P45" s="7">
        <v>0.24610490212849301</v>
      </c>
      <c r="Q45" s="7">
        <v>5.4051862023860702</v>
      </c>
    </row>
    <row r="46" spans="1:17" hidden="1" x14ac:dyDescent="0.3">
      <c r="A46" s="3" t="s">
        <v>8</v>
      </c>
      <c r="B46" s="2">
        <v>43800</v>
      </c>
      <c r="C46" s="7">
        <v>0.94386678668580404</v>
      </c>
      <c r="D46" s="7">
        <v>0.14591664485515099</v>
      </c>
      <c r="E46" s="7">
        <v>0.38973002891500402</v>
      </c>
      <c r="F46" s="14">
        <v>0.46435332622984499</v>
      </c>
      <c r="G46" s="7">
        <v>1.3807185111411199E-2</v>
      </c>
      <c r="H46" s="7">
        <v>1.3072520230806401E-2</v>
      </c>
      <c r="I46" s="7">
        <v>9.6278064900380406E-3</v>
      </c>
      <c r="J46" s="7">
        <v>9.61563614110858E-2</v>
      </c>
      <c r="K46" s="7">
        <v>0.15338290755796799</v>
      </c>
      <c r="L46" s="7">
        <v>0.155650379911834</v>
      </c>
      <c r="M46" s="7">
        <v>9.6791290029716801E-2</v>
      </c>
      <c r="N46" s="7">
        <v>6.4376600893253097E-3</v>
      </c>
      <c r="O46" s="7">
        <v>0.219288477972123</v>
      </c>
      <c r="P46" s="7">
        <v>0.23578541119569099</v>
      </c>
      <c r="Q46" s="7">
        <v>5.5463104930922098</v>
      </c>
    </row>
    <row r="47" spans="1:17" hidden="1" x14ac:dyDescent="0.3">
      <c r="A47" s="3" t="s">
        <v>8</v>
      </c>
      <c r="B47" s="2">
        <v>43831</v>
      </c>
      <c r="C47" s="7">
        <v>0.97739583927610996</v>
      </c>
      <c r="D47" s="7">
        <v>0.122470221867381</v>
      </c>
      <c r="E47" s="7">
        <v>0.368093493886965</v>
      </c>
      <c r="F47" s="14">
        <v>0.50943628424565401</v>
      </c>
      <c r="G47" s="7">
        <v>9.7624743839043095E-3</v>
      </c>
      <c r="H47" s="7">
        <v>3.3356640717085799E-3</v>
      </c>
      <c r="I47" s="7">
        <v>1.36514978155789E-2</v>
      </c>
      <c r="J47" s="7">
        <v>8.0681423501470007E-2</v>
      </c>
      <c r="K47" s="7">
        <v>7.6293025799410899E-2</v>
      </c>
      <c r="L47" s="7">
        <v>0.12860989320900701</v>
      </c>
      <c r="M47" s="7">
        <v>0.117072006746234</v>
      </c>
      <c r="N47" s="7">
        <v>3.6952428065965402E-2</v>
      </c>
      <c r="O47" s="7">
        <v>0.240950865180554</v>
      </c>
      <c r="P47" s="7">
        <v>0.29269072122616702</v>
      </c>
      <c r="Q47" s="7">
        <v>5.4493297323289402</v>
      </c>
    </row>
    <row r="48" spans="1:17" hidden="1" x14ac:dyDescent="0.3">
      <c r="A48" s="3" t="s">
        <v>8</v>
      </c>
      <c r="B48" s="2">
        <v>43862</v>
      </c>
      <c r="C48" s="7">
        <v>1.13248093445527</v>
      </c>
      <c r="D48" s="7">
        <v>9.4649494560096303E-2</v>
      </c>
      <c r="E48" s="7">
        <v>0.34444338657976598</v>
      </c>
      <c r="F48" s="14">
        <v>0.560907118860138</v>
      </c>
      <c r="G48" s="7">
        <v>9.7218646434110503E-3</v>
      </c>
      <c r="H48" s="7">
        <v>3.87321511704181E-3</v>
      </c>
      <c r="I48" s="7">
        <v>7.9263595426992493E-3</v>
      </c>
      <c r="J48" s="7">
        <v>8.1980001877999004E-2</v>
      </c>
      <c r="K48" s="7">
        <v>5.8509938684721402E-2</v>
      </c>
      <c r="L48" s="7">
        <v>0.113561699190941</v>
      </c>
      <c r="M48" s="7">
        <v>9.8964907724043205E-2</v>
      </c>
      <c r="N48" s="7">
        <v>8.8833814386440405E-2</v>
      </c>
      <c r="O48" s="7">
        <v>0.21437543843300999</v>
      </c>
      <c r="P48" s="7">
        <v>0.32225276039969297</v>
      </c>
      <c r="Q48" s="7">
        <v>5.3897518093933598</v>
      </c>
    </row>
    <row r="49" spans="1:17" hidden="1" x14ac:dyDescent="0.3">
      <c r="A49" s="3" t="s">
        <v>8</v>
      </c>
      <c r="B49" s="2">
        <v>43891</v>
      </c>
      <c r="C49" s="7">
        <v>0.82268619878970695</v>
      </c>
      <c r="D49" s="7">
        <v>0.107348519405058</v>
      </c>
      <c r="E49" s="7">
        <v>0.34030579167712899</v>
      </c>
      <c r="F49" s="14">
        <v>0.55234568891781299</v>
      </c>
      <c r="G49" s="7">
        <v>6.7097840250245197E-3</v>
      </c>
      <c r="H49" s="7">
        <v>2.8140420524604198E-3</v>
      </c>
      <c r="I49" s="7">
        <v>5.5714208739694997E-3</v>
      </c>
      <c r="J49" s="7">
        <v>7.2003670943060399E-2</v>
      </c>
      <c r="K49" s="7">
        <v>7.3626452574671805E-2</v>
      </c>
      <c r="L49" s="7">
        <v>0.23549679111140501</v>
      </c>
      <c r="M49" s="7">
        <v>7.5969459793150201E-2</v>
      </c>
      <c r="N49" s="7">
        <v>3.8201330600983702E-3</v>
      </c>
      <c r="O49" s="7">
        <v>0.198173856465895</v>
      </c>
      <c r="P49" s="7">
        <v>0.325814389100266</v>
      </c>
      <c r="Q49" s="7">
        <v>5.4782002090807298</v>
      </c>
    </row>
    <row r="50" spans="1:17" hidden="1" x14ac:dyDescent="0.3">
      <c r="A50" s="3" t="s">
        <v>8</v>
      </c>
      <c r="B50" s="2">
        <v>43922</v>
      </c>
      <c r="C50" s="7">
        <v>0.29067061699892</v>
      </c>
      <c r="D50" s="7">
        <v>0.20084018540335799</v>
      </c>
      <c r="E50" s="7">
        <v>0.40498159419167301</v>
      </c>
      <c r="F50" s="14">
        <v>0.39417822040496903</v>
      </c>
      <c r="G50" s="7">
        <v>0</v>
      </c>
      <c r="H50" s="7">
        <v>0</v>
      </c>
      <c r="I50" s="7">
        <v>0</v>
      </c>
      <c r="J50" s="7">
        <v>6.5830971859253101E-2</v>
      </c>
      <c r="K50" s="7">
        <v>4.29468244849046E-4</v>
      </c>
      <c r="L50" s="7">
        <v>0.64771370882643298</v>
      </c>
      <c r="M50" s="7">
        <v>0</v>
      </c>
      <c r="N50" s="7">
        <v>8.1990882941780402E-4</v>
      </c>
      <c r="O50" s="7">
        <v>3.52265629471065E-2</v>
      </c>
      <c r="P50" s="7">
        <v>0.24997937929294001</v>
      </c>
      <c r="Q50" s="7">
        <v>5.7133722704697396</v>
      </c>
    </row>
    <row r="51" spans="1:17" hidden="1" x14ac:dyDescent="0.3">
      <c r="A51" s="3" t="s">
        <v>8</v>
      </c>
      <c r="B51" s="2">
        <v>43952</v>
      </c>
      <c r="C51" s="7">
        <v>0.3432018620017</v>
      </c>
      <c r="D51" s="7">
        <v>0.200433849763863</v>
      </c>
      <c r="E51" s="7">
        <v>0.43393361836788702</v>
      </c>
      <c r="F51" s="14">
        <v>0.36563253186825001</v>
      </c>
      <c r="G51" s="7">
        <v>0</v>
      </c>
      <c r="H51" s="7">
        <v>0</v>
      </c>
      <c r="I51" s="7">
        <v>7.0427239606357401E-4</v>
      </c>
      <c r="J51" s="7">
        <v>9.3270052979449999E-2</v>
      </c>
      <c r="K51" s="7">
        <v>0</v>
      </c>
      <c r="L51" s="7">
        <v>0.54607234464932797</v>
      </c>
      <c r="M51" s="7">
        <v>0</v>
      </c>
      <c r="N51" s="7">
        <v>5.0817051808255097E-3</v>
      </c>
      <c r="O51" s="7">
        <v>5.5687378052616698E-2</v>
      </c>
      <c r="P51" s="7">
        <v>0.29918424674171601</v>
      </c>
      <c r="Q51" s="7">
        <v>5.4519980635133596</v>
      </c>
    </row>
    <row r="52" spans="1:17" hidden="1" x14ac:dyDescent="0.3">
      <c r="A52" s="3" t="s">
        <v>8</v>
      </c>
      <c r="B52" s="2">
        <v>43983</v>
      </c>
      <c r="C52" s="7">
        <v>0.45337476845242702</v>
      </c>
      <c r="D52" s="7">
        <v>0.18077001068017201</v>
      </c>
      <c r="E52" s="7">
        <v>0.30503427904844899</v>
      </c>
      <c r="F52" s="14">
        <v>0.514195710271379</v>
      </c>
      <c r="G52" s="7">
        <v>0</v>
      </c>
      <c r="H52" s="7">
        <v>0</v>
      </c>
      <c r="I52" s="7">
        <v>1.3861059289268901E-2</v>
      </c>
      <c r="J52" s="7">
        <v>9.6553054615052702E-2</v>
      </c>
      <c r="K52" s="7">
        <v>5.7985093182067902E-3</v>
      </c>
      <c r="L52" s="7">
        <v>0.37688502279547798</v>
      </c>
      <c r="M52" s="7">
        <v>4.0603442792628702E-2</v>
      </c>
      <c r="N52" s="7">
        <v>1.0067332474396199E-2</v>
      </c>
      <c r="O52" s="7">
        <v>6.4623090060666993E-2</v>
      </c>
      <c r="P52" s="7">
        <v>0.39160848865430198</v>
      </c>
      <c r="Q52" s="7">
        <v>5.2862352586218204</v>
      </c>
    </row>
    <row r="53" spans="1:17" hidden="1" x14ac:dyDescent="0.3">
      <c r="A53" s="3" t="s">
        <v>8</v>
      </c>
      <c r="B53" s="2">
        <v>44013</v>
      </c>
      <c r="C53" s="7">
        <v>0.82726134086650305</v>
      </c>
      <c r="D53" s="7">
        <v>0.23889768590095301</v>
      </c>
      <c r="E53" s="7">
        <v>0.22261524778481501</v>
      </c>
      <c r="F53" s="14">
        <v>0.53848706631423204</v>
      </c>
      <c r="G53" s="7">
        <v>0</v>
      </c>
      <c r="H53" s="7">
        <v>5.8193614881340303E-4</v>
      </c>
      <c r="I53" s="7">
        <v>7.3639122149895698E-3</v>
      </c>
      <c r="J53" s="7">
        <v>0.101697720930618</v>
      </c>
      <c r="K53" s="7">
        <v>2.56829740924331E-3</v>
      </c>
      <c r="L53" s="7">
        <v>0.196310743762797</v>
      </c>
      <c r="M53" s="7">
        <v>7.0081014730705299E-2</v>
      </c>
      <c r="N53" s="7">
        <v>2.28420885722951E-2</v>
      </c>
      <c r="O53" s="7">
        <v>6.7154279224257193E-2</v>
      </c>
      <c r="P53" s="7">
        <v>0.53140000700628098</v>
      </c>
      <c r="Q53" s="7">
        <v>5.9213320241464098</v>
      </c>
    </row>
    <row r="54" spans="1:17" hidden="1" x14ac:dyDescent="0.3">
      <c r="A54" s="3" t="s">
        <v>8</v>
      </c>
      <c r="B54" s="2">
        <v>44044</v>
      </c>
      <c r="C54" s="7">
        <v>0.692735261912795</v>
      </c>
      <c r="D54" s="7">
        <v>0.13160945866375701</v>
      </c>
      <c r="E54" s="7">
        <v>0.44552558223223399</v>
      </c>
      <c r="F54" s="14">
        <v>0.42286495910401001</v>
      </c>
      <c r="G54" s="7">
        <v>1.13578871123589E-2</v>
      </c>
      <c r="H54" s="7">
        <v>2.0435527184652501E-3</v>
      </c>
      <c r="I54" s="7">
        <v>2.3278060851495402E-2</v>
      </c>
      <c r="J54" s="7">
        <v>0.15439907749764301</v>
      </c>
      <c r="K54" s="7">
        <v>2.21522490811409E-3</v>
      </c>
      <c r="L54" s="7">
        <v>0.210640882214782</v>
      </c>
      <c r="M54" s="7">
        <v>0.104616413113609</v>
      </c>
      <c r="N54" s="7">
        <v>6.4036891837506896E-2</v>
      </c>
      <c r="O54" s="7">
        <v>0.10727619674610001</v>
      </c>
      <c r="P54" s="7">
        <v>0.32013581299992599</v>
      </c>
      <c r="Q54" s="7">
        <v>5.5306892192317001</v>
      </c>
    </row>
    <row r="55" spans="1:17" hidden="1" x14ac:dyDescent="0.3">
      <c r="A55" s="3" t="s">
        <v>8</v>
      </c>
      <c r="B55" s="2">
        <v>44075</v>
      </c>
      <c r="C55" s="7">
        <v>0.73812123757102199</v>
      </c>
      <c r="D55" s="7">
        <v>8.9556306697809507E-2</v>
      </c>
      <c r="E55" s="7">
        <v>0.30679300074351401</v>
      </c>
      <c r="F55" s="14">
        <v>0.60365069255867598</v>
      </c>
      <c r="G55" s="7">
        <v>8.6465544418833692E-3</v>
      </c>
      <c r="H55" s="7">
        <v>1.66346952473462E-3</v>
      </c>
      <c r="I55" s="7">
        <v>1.57341228097705E-2</v>
      </c>
      <c r="J55" s="7">
        <v>0.12928367618499301</v>
      </c>
      <c r="K55" s="7">
        <v>1.60793443966972E-3</v>
      </c>
      <c r="L55" s="7">
        <v>0.195737927608854</v>
      </c>
      <c r="M55" s="7">
        <v>9.2433435065860103E-2</v>
      </c>
      <c r="N55" s="7">
        <v>3.8592686700883998E-2</v>
      </c>
      <c r="O55" s="7">
        <v>0.111496821649591</v>
      </c>
      <c r="P55" s="7">
        <v>0.40480337157376001</v>
      </c>
      <c r="Q55" s="7">
        <v>5.3506865861311299</v>
      </c>
    </row>
    <row r="56" spans="1:17" hidden="1" x14ac:dyDescent="0.3">
      <c r="A56" s="3" t="s">
        <v>8</v>
      </c>
      <c r="B56" s="2">
        <v>44105</v>
      </c>
      <c r="C56" s="7">
        <v>0.71458260680277697</v>
      </c>
      <c r="D56" s="7">
        <v>0.103888817045792</v>
      </c>
      <c r="E56" s="7">
        <v>0.34784976456092398</v>
      </c>
      <c r="F56" s="14">
        <v>0.54826141839328402</v>
      </c>
      <c r="G56" s="7">
        <v>4.2606431700172396E-3</v>
      </c>
      <c r="H56" s="7">
        <v>1.4271070156167301E-3</v>
      </c>
      <c r="I56" s="7">
        <v>1.4166546823918101E-2</v>
      </c>
      <c r="J56" s="7">
        <v>0.16018177321198401</v>
      </c>
      <c r="K56" s="7">
        <v>2.3761548594211199E-3</v>
      </c>
      <c r="L56" s="7">
        <v>0.21031922106037801</v>
      </c>
      <c r="M56" s="7">
        <v>8.9734914955227701E-2</v>
      </c>
      <c r="N56" s="7">
        <v>2.5594275509896399E-2</v>
      </c>
      <c r="O56" s="7">
        <v>0.13205459119570701</v>
      </c>
      <c r="P56" s="7">
        <v>0.35988477219783399</v>
      </c>
      <c r="Q56" s="7">
        <v>5.4947102351251296</v>
      </c>
    </row>
    <row r="57" spans="1:17" hidden="1" x14ac:dyDescent="0.3">
      <c r="A57" s="3" t="s">
        <v>8</v>
      </c>
      <c r="B57" s="2">
        <v>44136</v>
      </c>
      <c r="C57" s="7">
        <v>0.496098004367586</v>
      </c>
      <c r="D57" s="7">
        <v>0.155499898153097</v>
      </c>
      <c r="E57" s="7">
        <v>0.453479359579115</v>
      </c>
      <c r="F57" s="14">
        <v>0.39102074226778799</v>
      </c>
      <c r="G57" s="7">
        <v>6.6775018341512198E-5</v>
      </c>
      <c r="H57" s="7">
        <v>4.8039581540656301E-4</v>
      </c>
      <c r="I57" s="7">
        <v>4.4334769012240897E-3</v>
      </c>
      <c r="J57" s="7">
        <v>0.10599213073222701</v>
      </c>
      <c r="K57" s="7">
        <v>0</v>
      </c>
      <c r="L57" s="7">
        <v>0.29833579360043599</v>
      </c>
      <c r="M57" s="7">
        <v>0.118354156250084</v>
      </c>
      <c r="N57" s="7">
        <v>1.0827737362611599E-2</v>
      </c>
      <c r="O57" s="7">
        <v>0.126202863082196</v>
      </c>
      <c r="P57" s="7">
        <v>0.33530667123747299</v>
      </c>
      <c r="Q57" s="7">
        <v>5.4202070385851098</v>
      </c>
    </row>
    <row r="58" spans="1:17" hidden="1" x14ac:dyDescent="0.3">
      <c r="A58" s="3" t="s">
        <v>8</v>
      </c>
      <c r="B58" s="2">
        <v>44166</v>
      </c>
      <c r="C58" s="7">
        <v>0.73871404320943901</v>
      </c>
      <c r="D58" s="7">
        <v>0.144477964244209</v>
      </c>
      <c r="E58" s="7">
        <v>0.48889270251880201</v>
      </c>
      <c r="F58" s="14">
        <v>0.36662933323698899</v>
      </c>
      <c r="G58" s="7">
        <v>0</v>
      </c>
      <c r="H58" s="7">
        <v>1.8740954964733499E-3</v>
      </c>
      <c r="I58" s="7">
        <v>1.36329236347864E-2</v>
      </c>
      <c r="J58" s="7">
        <v>8.1243346380272793E-2</v>
      </c>
      <c r="K58" s="7">
        <v>2.1809064479531501E-3</v>
      </c>
      <c r="L58" s="7">
        <v>0.219565144030482</v>
      </c>
      <c r="M58" s="7">
        <v>9.3836919687732903E-2</v>
      </c>
      <c r="N58" s="7">
        <v>1.7338012689649299E-2</v>
      </c>
      <c r="O58" s="7">
        <v>8.8635457809364604E-2</v>
      </c>
      <c r="P58" s="7">
        <v>0.48169319382328601</v>
      </c>
      <c r="Q58" s="7">
        <v>5.6526575677868296</v>
      </c>
    </row>
    <row r="59" spans="1:17" hidden="1" x14ac:dyDescent="0.3">
      <c r="A59" s="3" t="s">
        <v>8</v>
      </c>
      <c r="B59" s="2">
        <v>44197</v>
      </c>
      <c r="C59" s="7">
        <v>0.41755414099051402</v>
      </c>
      <c r="D59" s="7">
        <v>0.14204115954215599</v>
      </c>
      <c r="E59" s="7">
        <v>0.4157980732289</v>
      </c>
      <c r="F59" s="14">
        <v>0.44216076722894398</v>
      </c>
      <c r="G59" s="7">
        <v>0</v>
      </c>
      <c r="H59" s="7">
        <v>0</v>
      </c>
      <c r="I59" s="7">
        <v>0</v>
      </c>
      <c r="J59" s="7">
        <v>7.8847935936016397E-2</v>
      </c>
      <c r="K59" s="7">
        <v>0</v>
      </c>
      <c r="L59" s="7">
        <v>0.318878062957621</v>
      </c>
      <c r="M59" s="7">
        <v>0.123067376449189</v>
      </c>
      <c r="N59" s="7">
        <v>1.17431687389458E-2</v>
      </c>
      <c r="O59" s="7">
        <v>7.1468345280872397E-2</v>
      </c>
      <c r="P59" s="7">
        <v>0.39599511063735499</v>
      </c>
      <c r="Q59" s="7">
        <v>5.5286633326885202</v>
      </c>
    </row>
    <row r="60" spans="1:17" hidden="1" x14ac:dyDescent="0.3">
      <c r="A60" s="3" t="s">
        <v>8</v>
      </c>
      <c r="B60" s="2">
        <v>44228</v>
      </c>
      <c r="C60" s="7">
        <v>0.43014548146429998</v>
      </c>
      <c r="D60" s="7">
        <v>0.14920593235712301</v>
      </c>
      <c r="E60" s="7">
        <v>0.431864851353575</v>
      </c>
      <c r="F60" s="14">
        <v>0.41892921628930302</v>
      </c>
      <c r="G60" s="7">
        <v>1.7219968026708E-3</v>
      </c>
      <c r="H60" s="7">
        <v>0</v>
      </c>
      <c r="I60" s="7">
        <v>0</v>
      </c>
      <c r="J60" s="7">
        <v>9.4153776530690597E-2</v>
      </c>
      <c r="K60" s="7">
        <v>0</v>
      </c>
      <c r="L60" s="7">
        <v>0.30529407638640399</v>
      </c>
      <c r="M60" s="7">
        <v>0.10245382328168499</v>
      </c>
      <c r="N60" s="7">
        <v>1.13137627768783E-4</v>
      </c>
      <c r="O60" s="7">
        <v>8.2871373155045003E-2</v>
      </c>
      <c r="P60" s="7">
        <v>0.41339181621573601</v>
      </c>
      <c r="Q60" s="7">
        <v>5.5358058438953899</v>
      </c>
    </row>
    <row r="61" spans="1:17" hidden="1" x14ac:dyDescent="0.3">
      <c r="A61" s="3" t="s">
        <v>8</v>
      </c>
      <c r="B61" s="2">
        <v>44256</v>
      </c>
      <c r="C61" s="7">
        <v>0.51279117663518303</v>
      </c>
      <c r="D61" s="7">
        <v>0.152375684200761</v>
      </c>
      <c r="E61" s="7">
        <v>0.44495268577790098</v>
      </c>
      <c r="F61" s="14">
        <v>0.40267163002133799</v>
      </c>
      <c r="G61" s="7">
        <v>2.23083469003714E-3</v>
      </c>
      <c r="H61" s="7">
        <v>0</v>
      </c>
      <c r="I61" s="7">
        <v>0</v>
      </c>
      <c r="J61" s="7">
        <v>9.55363321638492E-2</v>
      </c>
      <c r="K61" s="7">
        <v>0</v>
      </c>
      <c r="L61" s="7">
        <v>0.27428679517823701</v>
      </c>
      <c r="M61" s="7">
        <v>0.14327954078267899</v>
      </c>
      <c r="N61" s="7">
        <v>2.2956218474936299E-2</v>
      </c>
      <c r="O61" s="7">
        <v>8.2290379385972001E-2</v>
      </c>
      <c r="P61" s="7">
        <v>0.37941989932428899</v>
      </c>
      <c r="Q61" s="7">
        <v>5.3444427766579796</v>
      </c>
    </row>
    <row r="62" spans="1:17" hidden="1" x14ac:dyDescent="0.3">
      <c r="A62" s="3" t="s">
        <v>8</v>
      </c>
      <c r="B62" s="2">
        <v>44287</v>
      </c>
      <c r="C62" s="7">
        <v>0.65408325706620296</v>
      </c>
      <c r="D62" s="7">
        <v>0.151949590108509</v>
      </c>
      <c r="E62" s="7">
        <v>0.37013681286778399</v>
      </c>
      <c r="F62" s="14">
        <v>0.477913597023707</v>
      </c>
      <c r="G62" s="7">
        <v>9.4515630349296801E-4</v>
      </c>
      <c r="H62" s="7">
        <v>6.5585248507607702E-4</v>
      </c>
      <c r="I62" s="7">
        <v>9.0319631894776806E-3</v>
      </c>
      <c r="J62" s="7">
        <v>8.7512000278664404E-2</v>
      </c>
      <c r="K62" s="7">
        <v>0</v>
      </c>
      <c r="L62" s="7">
        <v>0.25092384109772797</v>
      </c>
      <c r="M62" s="7">
        <v>0.160484479688176</v>
      </c>
      <c r="N62" s="7">
        <v>1.8146418047078301E-2</v>
      </c>
      <c r="O62" s="7">
        <v>9.32205403087666E-2</v>
      </c>
      <c r="P62" s="7">
        <v>0.37907974860153998</v>
      </c>
      <c r="Q62" s="7">
        <v>5.4703025360056898</v>
      </c>
    </row>
    <row r="63" spans="1:17" hidden="1" x14ac:dyDescent="0.3">
      <c r="A63" s="3" t="s">
        <v>8</v>
      </c>
      <c r="B63" s="2">
        <v>44317</v>
      </c>
      <c r="C63" s="7">
        <v>0.87123877753455103</v>
      </c>
      <c r="D63" s="7">
        <v>0.108342823583308</v>
      </c>
      <c r="E63" s="7">
        <v>0.29150691636808002</v>
      </c>
      <c r="F63" s="14">
        <v>0.60015026004861205</v>
      </c>
      <c r="G63" s="7">
        <v>1.16530362615134E-4</v>
      </c>
      <c r="H63" s="7">
        <v>1.03947271816317E-3</v>
      </c>
      <c r="I63" s="7">
        <v>7.4974431706587696E-3</v>
      </c>
      <c r="J63" s="7">
        <v>8.6500050496490496E-2</v>
      </c>
      <c r="K63" s="7">
        <v>0</v>
      </c>
      <c r="L63" s="7">
        <v>0.19543411061455901</v>
      </c>
      <c r="M63" s="7">
        <v>0.103959800198025</v>
      </c>
      <c r="N63" s="7">
        <v>1.8011819133060099E-2</v>
      </c>
      <c r="O63" s="7">
        <v>0.10666549297431301</v>
      </c>
      <c r="P63" s="7">
        <v>0.48077528033211497</v>
      </c>
      <c r="Q63" s="7">
        <v>5.4094909127183204</v>
      </c>
    </row>
    <row r="64" spans="1:17" hidden="1" x14ac:dyDescent="0.3">
      <c r="A64" s="3" t="s">
        <v>8</v>
      </c>
      <c r="B64" s="2">
        <v>44348</v>
      </c>
      <c r="C64" s="7">
        <v>0.77893702827928402</v>
      </c>
      <c r="D64" s="7">
        <v>0.160191098582536</v>
      </c>
      <c r="E64" s="7">
        <v>0.414819467925574</v>
      </c>
      <c r="F64" s="14">
        <v>0.424989433491891</v>
      </c>
      <c r="G64" s="7">
        <v>3.2125777374971499E-4</v>
      </c>
      <c r="H64" s="7">
        <v>1.22077954024892E-3</v>
      </c>
      <c r="I64" s="7">
        <v>1.1502864058946899E-2</v>
      </c>
      <c r="J64" s="7">
        <v>0.121104757142279</v>
      </c>
      <c r="K64" s="7">
        <v>0</v>
      </c>
      <c r="L64" s="7">
        <v>0.20350523439059001</v>
      </c>
      <c r="M64" s="7">
        <v>0.14677417114423499</v>
      </c>
      <c r="N64" s="7">
        <v>1.6097278567266199E-2</v>
      </c>
      <c r="O64" s="7">
        <v>0.151524992294403</v>
      </c>
      <c r="P64" s="7">
        <v>0.34794866508828098</v>
      </c>
      <c r="Q64" s="7">
        <v>5.4357455451050596</v>
      </c>
    </row>
    <row r="65" spans="1:17" hidden="1" x14ac:dyDescent="0.3">
      <c r="A65" s="3" t="s">
        <v>8</v>
      </c>
      <c r="B65" s="2">
        <v>44378</v>
      </c>
      <c r="C65" s="7">
        <v>0.84869490866015196</v>
      </c>
      <c r="D65" s="7">
        <v>0.15944654101051201</v>
      </c>
      <c r="E65" s="7">
        <v>0.45288181296046798</v>
      </c>
      <c r="F65" s="14">
        <v>0.38767164602902099</v>
      </c>
      <c r="G65" s="7">
        <v>1.7286764280535301E-3</v>
      </c>
      <c r="H65" s="7">
        <v>1.7466483727246499E-3</v>
      </c>
      <c r="I65" s="7">
        <v>1.2886445952465299E-2</v>
      </c>
      <c r="J65" s="7">
        <v>0.13938950427198701</v>
      </c>
      <c r="K65" s="7">
        <v>0</v>
      </c>
      <c r="L65" s="7">
        <v>0.205739958316321</v>
      </c>
      <c r="M65" s="7">
        <v>0.11815918986966401</v>
      </c>
      <c r="N65" s="7">
        <v>9.1582783550952993E-3</v>
      </c>
      <c r="O65" s="7">
        <v>0.16788391022339699</v>
      </c>
      <c r="P65" s="7">
        <v>0.343307388210292</v>
      </c>
      <c r="Q65" s="7">
        <v>5.4381524508880199</v>
      </c>
    </row>
    <row r="66" spans="1:17" hidden="1" x14ac:dyDescent="0.3">
      <c r="A66" s="3" t="s">
        <v>8</v>
      </c>
      <c r="B66" s="2">
        <v>44409</v>
      </c>
      <c r="C66" s="7">
        <v>0.99785099416151701</v>
      </c>
      <c r="D66" s="7">
        <v>0.10176323093848599</v>
      </c>
      <c r="E66" s="7">
        <v>0.31473791757846598</v>
      </c>
      <c r="F66" s="14">
        <v>0.58349885148304803</v>
      </c>
      <c r="G66" s="7">
        <v>3.0762162673659898E-4</v>
      </c>
      <c r="H66" s="7">
        <v>3.3138587507533499E-3</v>
      </c>
      <c r="I66" s="7">
        <v>1.49769219294048E-2</v>
      </c>
      <c r="J66" s="7">
        <v>0.106874774926296</v>
      </c>
      <c r="K66" s="7">
        <v>0</v>
      </c>
      <c r="L66" s="7">
        <v>0.175672775423936</v>
      </c>
      <c r="M66" s="7">
        <v>0.10433761301571901</v>
      </c>
      <c r="N66" s="7">
        <v>1.1822940443354401E-2</v>
      </c>
      <c r="O66" s="7">
        <v>0.187833813052701</v>
      </c>
      <c r="P66" s="7">
        <v>0.39485968083109801</v>
      </c>
      <c r="Q66" s="7">
        <v>5.4348631067159099</v>
      </c>
    </row>
    <row r="67" spans="1:17" hidden="1" x14ac:dyDescent="0.3">
      <c r="A67" s="3" t="s">
        <v>8</v>
      </c>
      <c r="B67" s="2">
        <v>44440</v>
      </c>
      <c r="C67" s="7">
        <v>0.92773581933138005</v>
      </c>
      <c r="D67" s="7">
        <v>0.153864035716684</v>
      </c>
      <c r="E67" s="7">
        <v>0.40103055776914098</v>
      </c>
      <c r="F67" s="14">
        <v>0.44510540651417402</v>
      </c>
      <c r="G67" s="7">
        <v>3.6277602523659301E-3</v>
      </c>
      <c r="H67" s="7">
        <v>6.49924475179564E-3</v>
      </c>
      <c r="I67" s="7">
        <v>9.0358511698640596E-3</v>
      </c>
      <c r="J67" s="7">
        <v>0.132929078597191</v>
      </c>
      <c r="K67" s="7">
        <v>0</v>
      </c>
      <c r="L67" s="7">
        <v>0.18740903626218899</v>
      </c>
      <c r="M67" s="7">
        <v>0.11722865010943399</v>
      </c>
      <c r="N67" s="7">
        <v>3.5507865884359703E-2</v>
      </c>
      <c r="O67" s="7">
        <v>0.17724385782837901</v>
      </c>
      <c r="P67" s="7">
        <v>0.33051865514442202</v>
      </c>
      <c r="Q67" s="7">
        <v>5.3656325539210501</v>
      </c>
    </row>
    <row r="68" spans="1:17" hidden="1" x14ac:dyDescent="0.3">
      <c r="A68" s="3" t="s">
        <v>9</v>
      </c>
      <c r="B68" s="2">
        <v>43466</v>
      </c>
      <c r="C68" s="7">
        <v>0.86834139427664003</v>
      </c>
      <c r="D68" s="7">
        <v>4.0604315243444503E-2</v>
      </c>
      <c r="E68" s="7">
        <v>0.74542510705530696</v>
      </c>
      <c r="F68" s="14">
        <v>0.213970577701249</v>
      </c>
      <c r="G68" s="7">
        <v>1.11649521542573E-2</v>
      </c>
      <c r="H68" s="7">
        <v>2.16228554309831E-2</v>
      </c>
      <c r="I68" s="7">
        <v>0.194352465712303</v>
      </c>
      <c r="J68" s="7">
        <v>0.104646580658406</v>
      </c>
      <c r="K68" s="7">
        <v>9.0697839100106994E-2</v>
      </c>
      <c r="L68" s="7">
        <v>9.3058688913799301E-2</v>
      </c>
      <c r="M68" s="7">
        <v>0.121852303985101</v>
      </c>
      <c r="N68" s="7">
        <v>9.7173355438431707E-3</v>
      </c>
      <c r="O68" s="7">
        <v>0.18743606163551199</v>
      </c>
      <c r="P68" s="7">
        <v>0.165450916865688</v>
      </c>
      <c r="Q68" s="7">
        <v>6.9641589475353296</v>
      </c>
    </row>
    <row r="69" spans="1:17" hidden="1" x14ac:dyDescent="0.3">
      <c r="A69" s="3" t="s">
        <v>9</v>
      </c>
      <c r="B69" s="2">
        <v>43497</v>
      </c>
      <c r="C69" s="7">
        <v>0.85015933614406303</v>
      </c>
      <c r="D69" s="7">
        <v>5.0832764105821299E-2</v>
      </c>
      <c r="E69" s="7">
        <v>0.72331105879314594</v>
      </c>
      <c r="F69" s="14">
        <v>0.22585617710103301</v>
      </c>
      <c r="G69" s="7">
        <v>1.3087004489797299E-2</v>
      </c>
      <c r="H69" s="7">
        <v>2.33805937960576E-2</v>
      </c>
      <c r="I69" s="7">
        <v>0.199967121210957</v>
      </c>
      <c r="J69" s="7">
        <v>0.124140262865022</v>
      </c>
      <c r="K69" s="7">
        <v>9.2245575956646605E-2</v>
      </c>
      <c r="L69" s="7">
        <v>9.8974367915754605E-2</v>
      </c>
      <c r="M69" s="7">
        <v>0.13088567764285799</v>
      </c>
      <c r="N69" s="7">
        <v>1.47050665382253E-2</v>
      </c>
      <c r="O69" s="7">
        <v>0.13922599716303199</v>
      </c>
      <c r="P69" s="7">
        <v>0.16338833242164899</v>
      </c>
      <c r="Q69" s="7">
        <v>7.2355211676496403</v>
      </c>
    </row>
    <row r="70" spans="1:17" hidden="1" x14ac:dyDescent="0.3">
      <c r="A70" s="3" t="s">
        <v>9</v>
      </c>
      <c r="B70" s="2">
        <v>43525</v>
      </c>
      <c r="C70" s="7">
        <v>1.00528677127974</v>
      </c>
      <c r="D70" s="7">
        <v>4.7281918858673798E-2</v>
      </c>
      <c r="E70" s="7">
        <v>0.72339438632608999</v>
      </c>
      <c r="F70" s="14">
        <v>0.22932369481523601</v>
      </c>
      <c r="G70" s="7">
        <v>1.6108072331479002E-2</v>
      </c>
      <c r="H70" s="7">
        <v>2.4839875907044898E-2</v>
      </c>
      <c r="I70" s="7">
        <v>0.21453736707121401</v>
      </c>
      <c r="J70" s="7">
        <v>0.129236125633999</v>
      </c>
      <c r="K70" s="7">
        <v>9.9692966956538398E-2</v>
      </c>
      <c r="L70" s="7">
        <v>9.42223703928914E-2</v>
      </c>
      <c r="M70" s="7">
        <v>0.12897952588927</v>
      </c>
      <c r="N70" s="7">
        <v>1.40066055617188E-2</v>
      </c>
      <c r="O70" s="7">
        <v>0.108994932450298</v>
      </c>
      <c r="P70" s="7">
        <v>0.169382157805547</v>
      </c>
      <c r="Q70" s="7">
        <v>7.2347367465798396</v>
      </c>
    </row>
    <row r="71" spans="1:17" hidden="1" x14ac:dyDescent="0.3">
      <c r="A71" s="3" t="s">
        <v>9</v>
      </c>
      <c r="B71" s="2">
        <v>43556</v>
      </c>
      <c r="C71" s="7">
        <v>0.99225379224001098</v>
      </c>
      <c r="D71" s="7">
        <v>4.6149709439574603E-2</v>
      </c>
      <c r="E71" s="7">
        <v>0.71575964392229097</v>
      </c>
      <c r="F71" s="14">
        <v>0.23809064663813401</v>
      </c>
      <c r="G71" s="7">
        <v>1.2625230493095701E-2</v>
      </c>
      <c r="H71" s="7">
        <v>2.35491542144683E-2</v>
      </c>
      <c r="I71" s="7">
        <v>0.20479846034545501</v>
      </c>
      <c r="J71" s="7">
        <v>0.12418823296911601</v>
      </c>
      <c r="K71" s="7">
        <v>0.100573162035467</v>
      </c>
      <c r="L71" s="7">
        <v>9.3851460414737603E-2</v>
      </c>
      <c r="M71" s="7">
        <v>0.11960093114554</v>
      </c>
      <c r="N71" s="7">
        <v>1.47355120216889E-2</v>
      </c>
      <c r="O71" s="7">
        <v>0.14495743750656101</v>
      </c>
      <c r="P71" s="7">
        <v>0.16112041885387099</v>
      </c>
      <c r="Q71" s="7">
        <v>7.1909755182138699</v>
      </c>
    </row>
    <row r="72" spans="1:17" hidden="1" x14ac:dyDescent="0.3">
      <c r="A72" s="3" t="s">
        <v>9</v>
      </c>
      <c r="B72" s="2">
        <v>43586</v>
      </c>
      <c r="C72" s="7">
        <v>1.01855755851715</v>
      </c>
      <c r="D72" s="7">
        <v>4.8275526106821003E-2</v>
      </c>
      <c r="E72" s="7">
        <v>0.74999958431339697</v>
      </c>
      <c r="F72" s="14">
        <v>0.20172488957978199</v>
      </c>
      <c r="G72" s="7">
        <v>1.35824002716388E-2</v>
      </c>
      <c r="H72" s="7">
        <v>2.1291483442288098E-2</v>
      </c>
      <c r="I72" s="7">
        <v>0.21438595600899499</v>
      </c>
      <c r="J72" s="7">
        <v>0.121858220772397</v>
      </c>
      <c r="K72" s="7">
        <v>9.86532562907219E-2</v>
      </c>
      <c r="L72" s="7">
        <v>8.3243823532320696E-2</v>
      </c>
      <c r="M72" s="7">
        <v>0.12732450419715199</v>
      </c>
      <c r="N72" s="7">
        <v>1.3886866541554301E-2</v>
      </c>
      <c r="O72" s="7">
        <v>0.14673419628381401</v>
      </c>
      <c r="P72" s="7">
        <v>0.15903929265911801</v>
      </c>
      <c r="Q72" s="7">
        <v>7.0883194607326399</v>
      </c>
    </row>
    <row r="73" spans="1:17" hidden="1" x14ac:dyDescent="0.3">
      <c r="A73" s="3" t="s">
        <v>9</v>
      </c>
      <c r="B73" s="2">
        <v>43617</v>
      </c>
      <c r="C73" s="7">
        <v>0.98378408139125595</v>
      </c>
      <c r="D73" s="7">
        <v>5.3780776824641198E-2</v>
      </c>
      <c r="E73" s="7">
        <v>0.73633869025316701</v>
      </c>
      <c r="F73" s="14">
        <v>0.209880532922192</v>
      </c>
      <c r="G73" s="7">
        <v>1.59403791298963E-2</v>
      </c>
      <c r="H73" s="7">
        <v>2.2806662302172601E-2</v>
      </c>
      <c r="I73" s="7">
        <v>0.22016519625799599</v>
      </c>
      <c r="J73" s="7">
        <v>0.12715310988301901</v>
      </c>
      <c r="K73" s="7">
        <v>9.5704381953863396E-2</v>
      </c>
      <c r="L73" s="7">
        <v>8.5377181887137804E-2</v>
      </c>
      <c r="M73" s="7">
        <v>0.12535663104099101</v>
      </c>
      <c r="N73" s="7">
        <v>1.09636905300726E-2</v>
      </c>
      <c r="O73" s="7">
        <v>0.138012823132141</v>
      </c>
      <c r="P73" s="7">
        <v>0.15851994388270901</v>
      </c>
      <c r="Q73" s="7">
        <v>7.1920054983967097</v>
      </c>
    </row>
    <row r="74" spans="1:17" hidden="1" x14ac:dyDescent="0.3">
      <c r="A74" s="3" t="s">
        <v>9</v>
      </c>
      <c r="B74" s="2">
        <v>43647</v>
      </c>
      <c r="C74" s="7">
        <v>1.01661352966237</v>
      </c>
      <c r="D74" s="7">
        <v>4.2396041015652398E-2</v>
      </c>
      <c r="E74" s="7">
        <v>0.74794227832416604</v>
      </c>
      <c r="F74" s="14">
        <v>0.20966168066018101</v>
      </c>
      <c r="G74" s="7">
        <v>1.07716603339248E-2</v>
      </c>
      <c r="H74" s="7">
        <v>2.2702166765487902E-2</v>
      </c>
      <c r="I74" s="7">
        <v>0.22256104490799</v>
      </c>
      <c r="J74" s="7">
        <v>0.12133974060951599</v>
      </c>
      <c r="K74" s="7">
        <v>9.7807926669414694E-2</v>
      </c>
      <c r="L74" s="7">
        <v>7.8652204597392097E-2</v>
      </c>
      <c r="M74" s="7">
        <v>0.133358726006094</v>
      </c>
      <c r="N74" s="7">
        <v>1.11697023760053E-2</v>
      </c>
      <c r="O74" s="7">
        <v>0.13751783001050299</v>
      </c>
      <c r="P74" s="7">
        <v>0.164118997723671</v>
      </c>
      <c r="Q74" s="7">
        <v>7.0678525670657004</v>
      </c>
    </row>
    <row r="75" spans="1:17" hidden="1" x14ac:dyDescent="0.3">
      <c r="A75" s="3" t="s">
        <v>9</v>
      </c>
      <c r="B75" s="2">
        <v>43678</v>
      </c>
      <c r="C75" s="7">
        <v>0.997652109209197</v>
      </c>
      <c r="D75" s="7">
        <v>4.9810143251582402E-2</v>
      </c>
      <c r="E75" s="7">
        <v>0.73541833975408499</v>
      </c>
      <c r="F75" s="14">
        <v>0.214771516994332</v>
      </c>
      <c r="G75" s="7">
        <v>1.4543503391009301E-2</v>
      </c>
      <c r="H75" s="7">
        <v>2.2631065532839698E-2</v>
      </c>
      <c r="I75" s="7">
        <v>0.220226138096181</v>
      </c>
      <c r="J75" s="7">
        <v>0.13510412292648299</v>
      </c>
      <c r="K75" s="7">
        <v>0.109691045147414</v>
      </c>
      <c r="L75" s="7">
        <v>8.3900006885491901E-2</v>
      </c>
      <c r="M75" s="7">
        <v>0.134969397128163</v>
      </c>
      <c r="N75" s="7">
        <v>1.2130215317136799E-2</v>
      </c>
      <c r="O75" s="7">
        <v>0.113251989205986</v>
      </c>
      <c r="P75" s="7">
        <v>0.15355251636929601</v>
      </c>
      <c r="Q75" s="7">
        <v>7.2004715878957599</v>
      </c>
    </row>
    <row r="76" spans="1:17" hidden="1" x14ac:dyDescent="0.3">
      <c r="A76" s="3" t="s">
        <v>9</v>
      </c>
      <c r="B76" s="2">
        <v>43709</v>
      </c>
      <c r="C76" s="7">
        <v>0.92736793182414601</v>
      </c>
      <c r="D76" s="7">
        <v>4.5065164710451501E-2</v>
      </c>
      <c r="E76" s="7">
        <v>0.75834046129607602</v>
      </c>
      <c r="F76" s="14">
        <v>0.19659437399347199</v>
      </c>
      <c r="G76" s="7">
        <v>1.66005240548995E-2</v>
      </c>
      <c r="H76" s="7">
        <v>2.6835249076555202E-2</v>
      </c>
      <c r="I76" s="7">
        <v>0.21891614524473299</v>
      </c>
      <c r="J76" s="7">
        <v>0.13141705348649499</v>
      </c>
      <c r="K76" s="7">
        <v>0.112313455740836</v>
      </c>
      <c r="L76" s="7">
        <v>8.6356844880141503E-2</v>
      </c>
      <c r="M76" s="7">
        <v>0.119014290291408</v>
      </c>
      <c r="N76" s="7">
        <v>1.1648328980858901E-2</v>
      </c>
      <c r="O76" s="7">
        <v>0.11868579936955</v>
      </c>
      <c r="P76" s="7">
        <v>0.158212308874524</v>
      </c>
      <c r="Q76" s="7">
        <v>7.0780197824791404</v>
      </c>
    </row>
    <row r="77" spans="1:17" hidden="1" x14ac:dyDescent="0.3">
      <c r="A77" s="3" t="s">
        <v>9</v>
      </c>
      <c r="B77" s="2">
        <v>43739</v>
      </c>
      <c r="C77" s="7">
        <v>0.99400368490181701</v>
      </c>
      <c r="D77" s="7">
        <v>5.0375301096307598E-2</v>
      </c>
      <c r="E77" s="7">
        <v>0.73833385682668795</v>
      </c>
      <c r="F77" s="14">
        <v>0.21129084207700399</v>
      </c>
      <c r="G77" s="7">
        <v>1.63862134943852E-2</v>
      </c>
      <c r="H77" s="7">
        <v>2.88869870890998E-2</v>
      </c>
      <c r="I77" s="7">
        <v>0.24894408499743101</v>
      </c>
      <c r="J77" s="7">
        <v>0.128699526471344</v>
      </c>
      <c r="K77" s="7">
        <v>0.112846412548829</v>
      </c>
      <c r="L77" s="7">
        <v>8.6208521451408199E-2</v>
      </c>
      <c r="M77" s="7">
        <v>0.126025961745027</v>
      </c>
      <c r="N77" s="7">
        <v>2.58455375745438E-2</v>
      </c>
      <c r="O77" s="7">
        <v>7.1016498418711396E-2</v>
      </c>
      <c r="P77" s="7">
        <v>0.15514025620922101</v>
      </c>
      <c r="Q77" s="7">
        <v>7.0865177760143796</v>
      </c>
    </row>
    <row r="78" spans="1:17" hidden="1" x14ac:dyDescent="0.3">
      <c r="A78" s="3" t="s">
        <v>9</v>
      </c>
      <c r="B78" s="2">
        <v>43770</v>
      </c>
      <c r="C78" s="7">
        <v>1.0681363857126001</v>
      </c>
      <c r="D78" s="7">
        <v>4.4409667491795903E-2</v>
      </c>
      <c r="E78" s="7">
        <v>0.75534010171918498</v>
      </c>
      <c r="F78" s="14">
        <v>0.20025023078901899</v>
      </c>
      <c r="G78" s="7">
        <v>1.22281166195641E-2</v>
      </c>
      <c r="H78" s="7">
        <v>3.2718391472251702E-2</v>
      </c>
      <c r="I78" s="7">
        <v>0.25528652814005698</v>
      </c>
      <c r="J78" s="7">
        <v>0.123567209989298</v>
      </c>
      <c r="K78" s="7">
        <v>0.122628752549216</v>
      </c>
      <c r="L78" s="7">
        <v>8.1918413221802294E-2</v>
      </c>
      <c r="M78" s="7">
        <v>0.128546098533345</v>
      </c>
      <c r="N78" s="7">
        <v>3.66901812599418E-2</v>
      </c>
      <c r="O78" s="7">
        <v>6.3962906647436604E-2</v>
      </c>
      <c r="P78" s="7">
        <v>0.142453401567087</v>
      </c>
      <c r="Q78" s="7">
        <v>7.1769541214661503</v>
      </c>
    </row>
    <row r="79" spans="1:17" hidden="1" x14ac:dyDescent="0.3">
      <c r="A79" s="3" t="s">
        <v>9</v>
      </c>
      <c r="B79" s="2">
        <v>43800</v>
      </c>
      <c r="C79" s="7">
        <v>1.27784342484101</v>
      </c>
      <c r="D79" s="7">
        <v>5.3782847796597803E-2</v>
      </c>
      <c r="E79" s="7">
        <v>0.75701714150203703</v>
      </c>
      <c r="F79" s="14">
        <v>0.189200010701365</v>
      </c>
      <c r="G79" s="7">
        <v>1.0739155701279699E-2</v>
      </c>
      <c r="H79" s="7">
        <v>3.10446759094712E-2</v>
      </c>
      <c r="I79" s="7">
        <v>0.30279109369014001</v>
      </c>
      <c r="J79" s="7">
        <v>0.121362023112549</v>
      </c>
      <c r="K79" s="7">
        <v>0.12376625095467</v>
      </c>
      <c r="L79" s="7">
        <v>7.2844108403423397E-2</v>
      </c>
      <c r="M79" s="7">
        <v>0.13647970882567101</v>
      </c>
      <c r="N79" s="7">
        <v>3.2958661597872703E-2</v>
      </c>
      <c r="O79" s="7">
        <v>5.2998523033185599E-2</v>
      </c>
      <c r="P79" s="7">
        <v>0.115015798771738</v>
      </c>
      <c r="Q79" s="7">
        <v>7.2647224477828196</v>
      </c>
    </row>
    <row r="80" spans="1:17" hidden="1" x14ac:dyDescent="0.3">
      <c r="A80" s="3" t="s">
        <v>9</v>
      </c>
      <c r="B80" s="2">
        <v>43831</v>
      </c>
      <c r="C80" s="7">
        <v>0.90821070945738702</v>
      </c>
      <c r="D80" s="7">
        <v>5.5504746330282503E-2</v>
      </c>
      <c r="E80" s="7">
        <v>0.73388315566359896</v>
      </c>
      <c r="F80" s="14">
        <v>0.21061209800611899</v>
      </c>
      <c r="G80" s="7">
        <v>1.47840258062016E-2</v>
      </c>
      <c r="H80" s="7">
        <v>1.64305900257719E-2</v>
      </c>
      <c r="I80" s="7">
        <v>0.20895248224238799</v>
      </c>
      <c r="J80" s="7">
        <v>0.12756655319799001</v>
      </c>
      <c r="K80" s="7">
        <v>0.102374764513659</v>
      </c>
      <c r="L80" s="7">
        <v>9.0426715829326806E-2</v>
      </c>
      <c r="M80" s="7">
        <v>0.118705866081609</v>
      </c>
      <c r="N80" s="7">
        <v>3.6106427597274802E-2</v>
      </c>
      <c r="O80" s="7">
        <v>0.111914847167515</v>
      </c>
      <c r="P80" s="7">
        <v>0.172737727538264</v>
      </c>
      <c r="Q80" s="7">
        <v>7.1275984886690198</v>
      </c>
    </row>
    <row r="81" spans="1:17" hidden="1" x14ac:dyDescent="0.3">
      <c r="A81" s="3" t="s">
        <v>9</v>
      </c>
      <c r="B81" s="2">
        <v>43862</v>
      </c>
      <c r="C81" s="7">
        <v>0.92245698875697502</v>
      </c>
      <c r="D81" s="7">
        <v>5.2191018550826501E-2</v>
      </c>
      <c r="E81" s="7">
        <v>0.74094595976505995</v>
      </c>
      <c r="F81" s="14">
        <v>0.206863021684114</v>
      </c>
      <c r="G81" s="7">
        <v>1.47968088211256E-2</v>
      </c>
      <c r="H81" s="7">
        <v>1.9300083104537E-2</v>
      </c>
      <c r="I81" s="7">
        <v>0.20985961632217601</v>
      </c>
      <c r="J81" s="7">
        <v>0.14106171525681999</v>
      </c>
      <c r="K81" s="7">
        <v>9.5545619100369794E-2</v>
      </c>
      <c r="L81" s="7">
        <v>8.8418292311165797E-2</v>
      </c>
      <c r="M81" s="7">
        <v>0.14015223530957199</v>
      </c>
      <c r="N81" s="7">
        <v>3.5721090869560199E-2</v>
      </c>
      <c r="O81" s="7">
        <v>9.81789596585977E-2</v>
      </c>
      <c r="P81" s="7">
        <v>0.15696557924607599</v>
      </c>
      <c r="Q81" s="7">
        <v>7.1575823705694397</v>
      </c>
    </row>
    <row r="82" spans="1:17" hidden="1" x14ac:dyDescent="0.3">
      <c r="A82" s="3" t="s">
        <v>9</v>
      </c>
      <c r="B82" s="2">
        <v>43891</v>
      </c>
      <c r="C82" s="7">
        <v>0.78259819552574905</v>
      </c>
      <c r="D82" s="7">
        <v>6.2831559488185099E-2</v>
      </c>
      <c r="E82" s="7">
        <v>0.74904672564300101</v>
      </c>
      <c r="F82" s="14">
        <v>0.18812171486881399</v>
      </c>
      <c r="G82" s="7">
        <v>1.20180967102619E-2</v>
      </c>
      <c r="H82" s="7">
        <v>1.8059439755452902E-2</v>
      </c>
      <c r="I82" s="7">
        <v>0.179192055123577</v>
      </c>
      <c r="J82" s="7">
        <v>0.106064626922344</v>
      </c>
      <c r="K82" s="7">
        <v>0.14218495559024399</v>
      </c>
      <c r="L82" s="7">
        <v>0.13968144630940099</v>
      </c>
      <c r="M82" s="7">
        <v>0.12483819539468299</v>
      </c>
      <c r="N82" s="7">
        <v>3.8254348201223698E-2</v>
      </c>
      <c r="O82" s="7">
        <v>6.3892324284110194E-2</v>
      </c>
      <c r="P82" s="7">
        <v>0.17581451170870199</v>
      </c>
      <c r="Q82" s="7">
        <v>7.2135074241490704</v>
      </c>
    </row>
    <row r="83" spans="1:17" hidden="1" x14ac:dyDescent="0.3">
      <c r="A83" s="3" t="s">
        <v>9</v>
      </c>
      <c r="B83" s="2">
        <v>43922</v>
      </c>
      <c r="C83" s="7">
        <v>0.35078918896466699</v>
      </c>
      <c r="D83" s="7">
        <v>0.112708060743336</v>
      </c>
      <c r="E83" s="7">
        <v>0.74357627954067196</v>
      </c>
      <c r="F83" s="14">
        <v>0.14371565971599201</v>
      </c>
      <c r="G83" s="7">
        <v>1.655784952192E-2</v>
      </c>
      <c r="H83" s="7">
        <v>4.9783420650910501E-4</v>
      </c>
      <c r="I83" s="7">
        <v>8.4348825027921404E-2</v>
      </c>
      <c r="J83" s="7">
        <v>1.1859365549579899E-2</v>
      </c>
      <c r="K83" s="7">
        <v>0.298770160075293</v>
      </c>
      <c r="L83" s="7">
        <v>0.28951541965049399</v>
      </c>
      <c r="M83" s="7">
        <v>5.10962026338284E-2</v>
      </c>
      <c r="N83" s="7">
        <v>6.0005439552243203E-2</v>
      </c>
      <c r="O83" s="7">
        <v>1.7913696310626699E-3</v>
      </c>
      <c r="P83" s="7">
        <v>0.18555753415114901</v>
      </c>
      <c r="Q83" s="7">
        <v>7.5292982536916604</v>
      </c>
    </row>
    <row r="84" spans="1:17" hidden="1" x14ac:dyDescent="0.3">
      <c r="A84" s="3" t="s">
        <v>9</v>
      </c>
      <c r="B84" s="2">
        <v>43952</v>
      </c>
      <c r="C84" s="7">
        <v>0.43496243718068101</v>
      </c>
      <c r="D84" s="7">
        <v>9.6063280487969999E-2</v>
      </c>
      <c r="E84" s="7">
        <v>0.75812379604078906</v>
      </c>
      <c r="F84" s="14">
        <v>0.14581292347124</v>
      </c>
      <c r="G84" s="7">
        <v>1.8798785430403999E-2</v>
      </c>
      <c r="H84" s="7">
        <v>2.7890702099129801E-4</v>
      </c>
      <c r="I84" s="7">
        <v>8.3967024194695206E-2</v>
      </c>
      <c r="J84" s="7">
        <v>2.6033684887498802E-2</v>
      </c>
      <c r="K84" s="7">
        <v>0.26077262581773403</v>
      </c>
      <c r="L84" s="7">
        <v>0.253485069725431</v>
      </c>
      <c r="M84" s="7">
        <v>5.8943083758740203E-2</v>
      </c>
      <c r="N84" s="7">
        <v>6.1950154475419801E-2</v>
      </c>
      <c r="O84" s="7">
        <v>5.4302536996684303E-3</v>
      </c>
      <c r="P84" s="7">
        <v>0.23034041098941699</v>
      </c>
      <c r="Q84" s="7">
        <v>7.4197063400709604</v>
      </c>
    </row>
    <row r="85" spans="1:17" hidden="1" x14ac:dyDescent="0.3">
      <c r="A85" s="3" t="s">
        <v>9</v>
      </c>
      <c r="B85" s="2">
        <v>43983</v>
      </c>
      <c r="C85" s="7">
        <v>0.65271396767113599</v>
      </c>
      <c r="D85" s="7">
        <v>7.8394316254946597E-2</v>
      </c>
      <c r="E85" s="7">
        <v>0.75915237812132796</v>
      </c>
      <c r="F85" s="14">
        <v>0.16245330562372601</v>
      </c>
      <c r="G85" s="7">
        <v>1.5560375561954E-2</v>
      </c>
      <c r="H85" s="7">
        <v>1.54166359884689E-2</v>
      </c>
      <c r="I85" s="7">
        <v>0.228558491757718</v>
      </c>
      <c r="J85" s="7">
        <v>6.9255203402423901E-2</v>
      </c>
      <c r="K85" s="7">
        <v>0.18415744746100701</v>
      </c>
      <c r="L85" s="7">
        <v>0.15428039861892701</v>
      </c>
      <c r="M85" s="7">
        <v>8.3578596022324605E-2</v>
      </c>
      <c r="N85" s="7">
        <v>5.4419810666108903E-2</v>
      </c>
      <c r="O85" s="7">
        <v>7.1630605395409898E-3</v>
      </c>
      <c r="P85" s="7">
        <v>0.18760997998152601</v>
      </c>
      <c r="Q85" s="7">
        <v>7.4155647322920304</v>
      </c>
    </row>
    <row r="86" spans="1:17" hidden="1" x14ac:dyDescent="0.3">
      <c r="A86" s="3" t="s">
        <v>9</v>
      </c>
      <c r="B86" s="2">
        <v>44013</v>
      </c>
      <c r="C86" s="7">
        <v>0.89412970862723395</v>
      </c>
      <c r="D86" s="7">
        <v>7.4107988072884601E-2</v>
      </c>
      <c r="E86" s="7">
        <v>0.75325470541261097</v>
      </c>
      <c r="F86" s="14">
        <v>0.17263730651450401</v>
      </c>
      <c r="G86" s="7">
        <v>1.1515519865537701E-2</v>
      </c>
      <c r="H86" s="7">
        <v>1.88257033530181E-2</v>
      </c>
      <c r="I86" s="7">
        <v>0.24227489848547401</v>
      </c>
      <c r="J86" s="7">
        <v>0.130081010461921</v>
      </c>
      <c r="K86" s="7">
        <v>0.131486250909849</v>
      </c>
      <c r="L86" s="7">
        <v>0.11128304329121599</v>
      </c>
      <c r="M86" s="7">
        <v>0.13087511351372</v>
      </c>
      <c r="N86" s="7">
        <v>4.43485700268842E-2</v>
      </c>
      <c r="O86" s="7">
        <v>1.61057936277018E-2</v>
      </c>
      <c r="P86" s="7">
        <v>0.16320409646467801</v>
      </c>
      <c r="Q86" s="7">
        <v>7.4089915067399303</v>
      </c>
    </row>
    <row r="87" spans="1:17" hidden="1" x14ac:dyDescent="0.3">
      <c r="A87" s="3" t="s">
        <v>9</v>
      </c>
      <c r="B87" s="2">
        <v>44044</v>
      </c>
      <c r="C87" s="7">
        <v>0.98421782440576699</v>
      </c>
      <c r="D87" s="7">
        <v>6.3291893892022305E-2</v>
      </c>
      <c r="E87" s="7">
        <v>0.75448583101104605</v>
      </c>
      <c r="F87" s="14">
        <v>0.18222227509693101</v>
      </c>
      <c r="G87" s="7">
        <v>1.2169343010496899E-2</v>
      </c>
      <c r="H87" s="7">
        <v>1.8633357587007699E-2</v>
      </c>
      <c r="I87" s="7">
        <v>0.23370828928774501</v>
      </c>
      <c r="J87" s="7">
        <v>0.17261436230128299</v>
      </c>
      <c r="K87" s="7">
        <v>0.116073191332684</v>
      </c>
      <c r="L87" s="7">
        <v>9.7182809313681007E-2</v>
      </c>
      <c r="M87" s="7">
        <v>0.12045075375063601</v>
      </c>
      <c r="N87" s="7">
        <v>4.1813601697652199E-2</v>
      </c>
      <c r="O87" s="7">
        <v>3.2901440884313099E-2</v>
      </c>
      <c r="P87" s="7">
        <v>0.154452850834501</v>
      </c>
      <c r="Q87" s="7">
        <v>7.2701946986000596</v>
      </c>
    </row>
    <row r="88" spans="1:17" hidden="1" x14ac:dyDescent="0.3">
      <c r="A88" s="3" t="s">
        <v>9</v>
      </c>
      <c r="B88" s="2">
        <v>44075</v>
      </c>
      <c r="C88" s="7">
        <v>0.92672208409859202</v>
      </c>
      <c r="D88" s="7">
        <v>6.87108448573273E-2</v>
      </c>
      <c r="E88" s="7">
        <v>0.74758312306941099</v>
      </c>
      <c r="F88" s="14">
        <v>0.183706032073262</v>
      </c>
      <c r="G88" s="7">
        <v>1.2672703886284799E-2</v>
      </c>
      <c r="H88" s="7">
        <v>2.0078595232126101E-2</v>
      </c>
      <c r="I88" s="7">
        <v>0.221722879048973</v>
      </c>
      <c r="J88" s="7">
        <v>0.148940812088905</v>
      </c>
      <c r="K88" s="7">
        <v>0.133731328283096</v>
      </c>
      <c r="L88" s="7">
        <v>0.105104142965811</v>
      </c>
      <c r="M88" s="7">
        <v>0.12598212728496999</v>
      </c>
      <c r="N88" s="7">
        <v>4.5000745838976702E-2</v>
      </c>
      <c r="O88" s="7">
        <v>3.14614116719278E-2</v>
      </c>
      <c r="P88" s="7">
        <v>0.15530525369893</v>
      </c>
      <c r="Q88" s="7">
        <v>7.2797377807231003</v>
      </c>
    </row>
    <row r="89" spans="1:17" hidden="1" x14ac:dyDescent="0.3">
      <c r="A89" s="3" t="s">
        <v>9</v>
      </c>
      <c r="B89" s="2">
        <v>44105</v>
      </c>
      <c r="C89" s="7">
        <v>0.93309235790376499</v>
      </c>
      <c r="D89" s="7">
        <v>6.8504704251446794E-2</v>
      </c>
      <c r="E89" s="7">
        <v>0.76773916076332005</v>
      </c>
      <c r="F89" s="14">
        <v>0.163756134985233</v>
      </c>
      <c r="G89" s="7">
        <v>1.2448083489955099E-2</v>
      </c>
      <c r="H89" s="7">
        <v>2.3687413197112601E-2</v>
      </c>
      <c r="I89" s="7">
        <v>0.23295368929131999</v>
      </c>
      <c r="J89" s="7">
        <v>0.12247497799337299</v>
      </c>
      <c r="K89" s="7">
        <v>0.15333428725530299</v>
      </c>
      <c r="L89" s="7">
        <v>0.113187276162224</v>
      </c>
      <c r="M89" s="7">
        <v>0.13830795569498699</v>
      </c>
      <c r="N89" s="7">
        <v>4.3830710964235402E-2</v>
      </c>
      <c r="O89" s="7">
        <v>1.22976171597022E-2</v>
      </c>
      <c r="P89" s="7">
        <v>0.147477988791787</v>
      </c>
      <c r="Q89" s="7">
        <v>7.2846457913683302</v>
      </c>
    </row>
    <row r="90" spans="1:17" hidden="1" x14ac:dyDescent="0.3">
      <c r="A90" s="3" t="s">
        <v>9</v>
      </c>
      <c r="B90" s="2">
        <v>44136</v>
      </c>
      <c r="C90" s="7">
        <v>0.66945023347577404</v>
      </c>
      <c r="D90" s="7">
        <v>8.0996782007616994E-2</v>
      </c>
      <c r="E90" s="7">
        <v>0.76912666862858403</v>
      </c>
      <c r="F90" s="14">
        <v>0.14987654936379899</v>
      </c>
      <c r="G90" s="7">
        <v>1.41054007328916E-2</v>
      </c>
      <c r="H90" s="7">
        <v>1.6066903243417599E-2</v>
      </c>
      <c r="I90" s="7">
        <v>0.136094260118619</v>
      </c>
      <c r="J90" s="7">
        <v>9.8048946571705098E-2</v>
      </c>
      <c r="K90" s="7">
        <v>0.22527122780025</v>
      </c>
      <c r="L90" s="7">
        <v>0.154025057283007</v>
      </c>
      <c r="M90" s="7">
        <v>0.13294037107807899</v>
      </c>
      <c r="N90" s="7">
        <v>5.0811167084398298E-2</v>
      </c>
      <c r="O90" s="7">
        <v>7.4093588439172499E-3</v>
      </c>
      <c r="P90" s="7">
        <v>0.16522730724371501</v>
      </c>
      <c r="Q90" s="7">
        <v>7.3155496823173802</v>
      </c>
    </row>
    <row r="91" spans="1:17" hidden="1" x14ac:dyDescent="0.3">
      <c r="A91" s="3" t="s">
        <v>9</v>
      </c>
      <c r="B91" s="2">
        <v>44166</v>
      </c>
      <c r="C91" s="7">
        <v>1.1606224923733599</v>
      </c>
      <c r="D91" s="7">
        <v>6.5096615263788599E-2</v>
      </c>
      <c r="E91" s="7">
        <v>0.79185091197601498</v>
      </c>
      <c r="F91" s="14">
        <v>0.143052472760197</v>
      </c>
      <c r="G91" s="7">
        <v>1.35305075654938E-2</v>
      </c>
      <c r="H91" s="7">
        <v>2.9005293300101799E-2</v>
      </c>
      <c r="I91" s="7">
        <v>0.33506356119899999</v>
      </c>
      <c r="J91" s="7">
        <v>6.4913710794886101E-2</v>
      </c>
      <c r="K91" s="7">
        <v>0.150725514796934</v>
      </c>
      <c r="L91" s="7">
        <v>0.101766410833078</v>
      </c>
      <c r="M91" s="7">
        <v>0.14267931816256499</v>
      </c>
      <c r="N91" s="7">
        <v>4.0427062990815499E-2</v>
      </c>
      <c r="O91" s="7">
        <v>7.5982933780528103E-3</v>
      </c>
      <c r="P91" s="7">
        <v>0.114290326979072</v>
      </c>
      <c r="Q91" s="7">
        <v>7.3489345950315101</v>
      </c>
    </row>
    <row r="92" spans="1:17" hidden="1" x14ac:dyDescent="0.3">
      <c r="A92" s="3" t="s">
        <v>9</v>
      </c>
      <c r="B92" s="2">
        <v>44197</v>
      </c>
      <c r="C92" s="7">
        <v>0.49427761398511699</v>
      </c>
      <c r="D92" s="7">
        <v>8.7083352853430995E-2</v>
      </c>
      <c r="E92" s="7">
        <v>0.78046016392663098</v>
      </c>
      <c r="F92" s="14">
        <v>0.132456483219938</v>
      </c>
      <c r="G92" s="7">
        <v>1.6902644760715901E-2</v>
      </c>
      <c r="H92" s="7">
        <v>5.5844116663945897E-3</v>
      </c>
      <c r="I92" s="7">
        <v>0.106665053841918</v>
      </c>
      <c r="J92" s="7">
        <v>9.83989206932806E-2</v>
      </c>
      <c r="K92" s="7">
        <v>0.193104579071294</v>
      </c>
      <c r="L92" s="7">
        <v>0.19538428343033601</v>
      </c>
      <c r="M92" s="7">
        <v>0.133439157629378</v>
      </c>
      <c r="N92" s="7">
        <v>4.5210031495075798E-2</v>
      </c>
      <c r="O92" s="7">
        <v>6.3704306985989997E-3</v>
      </c>
      <c r="P92" s="7">
        <v>0.19894048671300901</v>
      </c>
      <c r="Q92" s="7">
        <v>7.3638433346638701</v>
      </c>
    </row>
    <row r="93" spans="1:17" hidden="1" x14ac:dyDescent="0.3">
      <c r="A93" s="3" t="s">
        <v>9</v>
      </c>
      <c r="B93" s="2">
        <v>44228</v>
      </c>
      <c r="C93" s="7">
        <v>0.49525975120929899</v>
      </c>
      <c r="D93" s="7">
        <v>8.6650671282546998E-2</v>
      </c>
      <c r="E93" s="7">
        <v>0.77075944898001603</v>
      </c>
      <c r="F93" s="14">
        <v>0.142589879737437</v>
      </c>
      <c r="G93" s="7">
        <v>1.7930452081809201E-2</v>
      </c>
      <c r="H93" s="7">
        <v>8.2367526188198697E-4</v>
      </c>
      <c r="I93" s="7">
        <v>8.0060319484958703E-2</v>
      </c>
      <c r="J93" s="7">
        <v>9.8374119311421704E-2</v>
      </c>
      <c r="K93" s="7">
        <v>0.20789468077095799</v>
      </c>
      <c r="L93" s="7">
        <v>0.19370576922791399</v>
      </c>
      <c r="M93" s="7">
        <v>0.13914734180237001</v>
      </c>
      <c r="N93" s="7">
        <v>4.6694055957786203E-2</v>
      </c>
      <c r="O93" s="7">
        <v>7.0463136779595203E-3</v>
      </c>
      <c r="P93" s="7">
        <v>0.20832327242293999</v>
      </c>
      <c r="Q93" s="7">
        <v>7.3058542150720003</v>
      </c>
    </row>
    <row r="94" spans="1:17" hidden="1" x14ac:dyDescent="0.3">
      <c r="A94" s="3" t="s">
        <v>9</v>
      </c>
      <c r="B94" s="2">
        <v>44256</v>
      </c>
      <c r="C94" s="7">
        <v>0.59363495106420705</v>
      </c>
      <c r="D94" s="7">
        <v>8.1298271131357097E-2</v>
      </c>
      <c r="E94" s="7">
        <v>0.77866507860345402</v>
      </c>
      <c r="F94" s="14">
        <v>0.14003665026518899</v>
      </c>
      <c r="G94" s="7">
        <v>2.01852822387278E-2</v>
      </c>
      <c r="H94" s="7">
        <v>1.3811929166504899E-4</v>
      </c>
      <c r="I94" s="7">
        <v>8.03834426760313E-2</v>
      </c>
      <c r="J94" s="7">
        <v>0.1040254236213</v>
      </c>
      <c r="K94" s="7">
        <v>0.202441389077089</v>
      </c>
      <c r="L94" s="7">
        <v>0.17163877211203399</v>
      </c>
      <c r="M94" s="7">
        <v>0.15568420288138901</v>
      </c>
      <c r="N94" s="7">
        <v>4.56411273937182E-2</v>
      </c>
      <c r="O94" s="7">
        <v>7.4547850364419096E-3</v>
      </c>
      <c r="P94" s="7">
        <v>0.21240745567160299</v>
      </c>
      <c r="Q94" s="7">
        <v>7.3554968762387203</v>
      </c>
    </row>
    <row r="95" spans="1:17" hidden="1" x14ac:dyDescent="0.3">
      <c r="A95" s="3" t="s">
        <v>9</v>
      </c>
      <c r="B95" s="2">
        <v>44287</v>
      </c>
      <c r="C95" s="7">
        <v>0.88389358081381497</v>
      </c>
      <c r="D95" s="7">
        <v>7.6265021372773995E-2</v>
      </c>
      <c r="E95" s="7">
        <v>0.75504065429863498</v>
      </c>
      <c r="F95" s="14">
        <v>0.16869432432859099</v>
      </c>
      <c r="G95" s="7">
        <v>1.4610551183516E-2</v>
      </c>
      <c r="H95" s="7">
        <v>9.8359236262879103E-3</v>
      </c>
      <c r="I95" s="7">
        <v>0.26476328050421699</v>
      </c>
      <c r="J95" s="7">
        <v>0.104874995618226</v>
      </c>
      <c r="K95" s="7">
        <v>0.12715867589300001</v>
      </c>
      <c r="L95" s="7">
        <v>0.129142520631778</v>
      </c>
      <c r="M95" s="7">
        <v>0.13000465127128399</v>
      </c>
      <c r="N95" s="7">
        <v>4.33078956044258E-2</v>
      </c>
      <c r="O95" s="7">
        <v>1.37697116804227E-2</v>
      </c>
      <c r="P95" s="7">
        <v>0.162531793986844</v>
      </c>
      <c r="Q95" s="7">
        <v>7.2932050894092102</v>
      </c>
    </row>
    <row r="96" spans="1:17" hidden="1" x14ac:dyDescent="0.3">
      <c r="A96" s="3" t="s">
        <v>9</v>
      </c>
      <c r="B96" s="2">
        <v>44317</v>
      </c>
      <c r="C96" s="7">
        <v>1.0147131285112201</v>
      </c>
      <c r="D96" s="7">
        <v>6.1245610163094599E-2</v>
      </c>
      <c r="E96" s="7">
        <v>0.76020848229931504</v>
      </c>
      <c r="F96" s="14">
        <v>0.17854590753759</v>
      </c>
      <c r="G96" s="7">
        <v>1.27263345727434E-2</v>
      </c>
      <c r="H96" s="7">
        <v>1.8193472044607601E-2</v>
      </c>
      <c r="I96" s="7">
        <v>0.265902591851646</v>
      </c>
      <c r="J96" s="7">
        <v>0.143722728196268</v>
      </c>
      <c r="K96" s="7">
        <v>0.110494449103267</v>
      </c>
      <c r="L96" s="7">
        <v>0.12558027573609901</v>
      </c>
      <c r="M96" s="7">
        <v>0.11689147372981699</v>
      </c>
      <c r="N96" s="7">
        <v>3.9109056776065701E-2</v>
      </c>
      <c r="O96" s="7">
        <v>1.9096648792174001E-2</v>
      </c>
      <c r="P96" s="7">
        <v>0.14828296919731199</v>
      </c>
      <c r="Q96" s="7">
        <v>7.3042031714846196</v>
      </c>
    </row>
    <row r="97" spans="1:17" hidden="1" x14ac:dyDescent="0.3">
      <c r="A97" s="3" t="s">
        <v>9</v>
      </c>
      <c r="B97" s="2">
        <v>44348</v>
      </c>
      <c r="C97" s="7">
        <v>1.02723234792566</v>
      </c>
      <c r="D97" s="7">
        <v>6.0047423401491398E-2</v>
      </c>
      <c r="E97" s="7">
        <v>0.73079888641811097</v>
      </c>
      <c r="F97" s="14">
        <v>0.20915369018039801</v>
      </c>
      <c r="G97" s="7">
        <v>1.38767641933375E-2</v>
      </c>
      <c r="H97" s="7">
        <v>1.8707318803916399E-2</v>
      </c>
      <c r="I97" s="7">
        <v>0.24427309482696899</v>
      </c>
      <c r="J97" s="7">
        <v>0.15159376353933901</v>
      </c>
      <c r="K97" s="7">
        <v>0.110259198957674</v>
      </c>
      <c r="L97" s="7">
        <v>0.12138611368239299</v>
      </c>
      <c r="M97" s="7">
        <v>0.122312077152456</v>
      </c>
      <c r="N97" s="7">
        <v>3.8329336399430501E-2</v>
      </c>
      <c r="O97" s="7">
        <v>2.8164042251031599E-2</v>
      </c>
      <c r="P97" s="7">
        <v>0.151098290193453</v>
      </c>
      <c r="Q97" s="7">
        <v>7.3091445910594901</v>
      </c>
    </row>
    <row r="98" spans="1:17" hidden="1" x14ac:dyDescent="0.3">
      <c r="A98" s="3" t="s">
        <v>9</v>
      </c>
      <c r="B98" s="2">
        <v>44378</v>
      </c>
      <c r="C98" s="7">
        <v>1.06577446476975</v>
      </c>
      <c r="D98" s="7">
        <v>6.2387968876980497E-2</v>
      </c>
      <c r="E98" s="7">
        <v>0.74780698317670902</v>
      </c>
      <c r="F98" s="14">
        <v>0.18980504794631101</v>
      </c>
      <c r="G98" s="7">
        <v>1.151430031809E-2</v>
      </c>
      <c r="H98" s="7">
        <v>1.63839777418858E-2</v>
      </c>
      <c r="I98" s="7">
        <v>0.229666366633067</v>
      </c>
      <c r="J98" s="7">
        <v>0.16514922202438401</v>
      </c>
      <c r="K98" s="7">
        <v>0.114411913929078</v>
      </c>
      <c r="L98" s="7">
        <v>0.113668637223813</v>
      </c>
      <c r="M98" s="7">
        <v>0.13857632536955899</v>
      </c>
      <c r="N98" s="7">
        <v>3.3525963544766203E-2</v>
      </c>
      <c r="O98" s="7">
        <v>2.9297100095214301E-2</v>
      </c>
      <c r="P98" s="7">
        <v>0.14780619312014301</v>
      </c>
      <c r="Q98" s="7">
        <v>7.2337898628561996</v>
      </c>
    </row>
    <row r="99" spans="1:17" hidden="1" x14ac:dyDescent="0.3">
      <c r="A99" s="3" t="s">
        <v>9</v>
      </c>
      <c r="B99" s="2">
        <v>44409</v>
      </c>
      <c r="C99" s="7">
        <v>1.07522940505807</v>
      </c>
      <c r="D99" s="7">
        <v>6.1847771323089197E-2</v>
      </c>
      <c r="E99" s="7">
        <v>0.731459167717178</v>
      </c>
      <c r="F99" s="14">
        <v>0.206693060959732</v>
      </c>
      <c r="G99" s="7">
        <v>1.2493782485437199E-2</v>
      </c>
      <c r="H99" s="7">
        <v>1.68240863922588E-2</v>
      </c>
      <c r="I99" s="7">
        <v>0.22690692599273499</v>
      </c>
      <c r="J99" s="7">
        <v>0.192981087960932</v>
      </c>
      <c r="K99" s="7">
        <v>0.11040928908912501</v>
      </c>
      <c r="L99" s="7">
        <v>0.109091977783286</v>
      </c>
      <c r="M99" s="7">
        <v>0.118924743966784</v>
      </c>
      <c r="N99" s="7">
        <v>3.4934986729239399E-2</v>
      </c>
      <c r="O99" s="7">
        <v>3.4450094344052197E-2</v>
      </c>
      <c r="P99" s="7">
        <v>0.142983025256149</v>
      </c>
      <c r="Q99" s="7">
        <v>7.3165036567098403</v>
      </c>
    </row>
    <row r="100" spans="1:17" hidden="1" x14ac:dyDescent="0.3">
      <c r="A100" s="3" t="s">
        <v>9</v>
      </c>
      <c r="B100" s="2">
        <v>44440</v>
      </c>
      <c r="C100" s="7">
        <v>1.1123314709941901</v>
      </c>
      <c r="D100" s="7">
        <v>5.6590878339075099E-2</v>
      </c>
      <c r="E100" s="7">
        <v>0.75589166430121502</v>
      </c>
      <c r="F100" s="14">
        <v>0.18751745735970901</v>
      </c>
      <c r="G100" s="7">
        <v>1.2979606260368801E-2</v>
      </c>
      <c r="H100" s="7">
        <v>1.7180813356765301E-2</v>
      </c>
      <c r="I100" s="7">
        <v>0.224741619259785</v>
      </c>
      <c r="J100" s="7">
        <v>0.16373344967557199</v>
      </c>
      <c r="K100" s="7">
        <v>0.112471950877542</v>
      </c>
      <c r="L100" s="7">
        <v>0.111135524317343</v>
      </c>
      <c r="M100" s="7">
        <v>0.12453415285238</v>
      </c>
      <c r="N100" s="7">
        <v>3.3211894271260999E-2</v>
      </c>
      <c r="O100" s="7">
        <v>4.9103293128754798E-2</v>
      </c>
      <c r="P100" s="7">
        <v>0.15090769600022799</v>
      </c>
      <c r="Q100" s="7">
        <v>7.1801165534918896</v>
      </c>
    </row>
    <row r="101" spans="1:17" hidden="1" x14ac:dyDescent="0.3">
      <c r="A101" s="3" t="s">
        <v>10</v>
      </c>
      <c r="B101" s="2">
        <v>43466</v>
      </c>
      <c r="C101" s="7">
        <v>0.90595783939321395</v>
      </c>
      <c r="D101" s="7">
        <v>7.2553820284110296E-2</v>
      </c>
      <c r="E101" s="7">
        <v>0.54423150954080501</v>
      </c>
      <c r="F101" s="14">
        <v>0.38321467017508398</v>
      </c>
      <c r="G101" s="7">
        <v>1.4520220960589801E-2</v>
      </c>
      <c r="H101" s="7">
        <v>3.6815625796747797E-2</v>
      </c>
      <c r="I101" s="7">
        <v>0.149671122619185</v>
      </c>
      <c r="J101" s="7">
        <v>6.7894165389358496E-2</v>
      </c>
      <c r="K101" s="7">
        <v>0.13409062963968499</v>
      </c>
      <c r="L101" s="7">
        <v>0.25356788814498099</v>
      </c>
      <c r="M101" s="7">
        <v>8.5027197331297405E-2</v>
      </c>
      <c r="N101" s="7">
        <v>6.6764577523040006E-2</v>
      </c>
      <c r="O101" s="7">
        <v>0.111453908593813</v>
      </c>
      <c r="P101" s="7">
        <v>8.0194664001302707E-2</v>
      </c>
      <c r="Q101" s="7">
        <v>6.6861405393867601</v>
      </c>
    </row>
    <row r="102" spans="1:17" hidden="1" x14ac:dyDescent="0.3">
      <c r="A102" s="3" t="s">
        <v>10</v>
      </c>
      <c r="B102" s="2">
        <v>43497</v>
      </c>
      <c r="C102" s="7">
        <v>0.83385870141386498</v>
      </c>
      <c r="D102" s="7">
        <v>7.5860774015206398E-2</v>
      </c>
      <c r="E102" s="7">
        <v>0.54831443953814096</v>
      </c>
      <c r="F102" s="14">
        <v>0.37582478644665301</v>
      </c>
      <c r="G102" s="7">
        <v>1.4178584564469601E-2</v>
      </c>
      <c r="H102" s="7">
        <v>3.80883375203874E-2</v>
      </c>
      <c r="I102" s="7">
        <v>0.167044488973352</v>
      </c>
      <c r="J102" s="7">
        <v>7.9237491660905796E-2</v>
      </c>
      <c r="K102" s="7">
        <v>0.11753325066365999</v>
      </c>
      <c r="L102" s="7">
        <v>0.27195290596128202</v>
      </c>
      <c r="M102" s="7">
        <v>8.9011256060128094E-2</v>
      </c>
      <c r="N102" s="7">
        <v>5.5969365737131599E-2</v>
      </c>
      <c r="O102" s="7">
        <v>8.6195847190680394E-2</v>
      </c>
      <c r="P102" s="7">
        <v>8.0788471668003903E-2</v>
      </c>
      <c r="Q102" s="7">
        <v>6.8038198685757703</v>
      </c>
    </row>
    <row r="103" spans="1:17" hidden="1" x14ac:dyDescent="0.3">
      <c r="A103" s="3" t="s">
        <v>10</v>
      </c>
      <c r="B103" s="2">
        <v>43525</v>
      </c>
      <c r="C103" s="7">
        <v>1.0453021670221001</v>
      </c>
      <c r="D103" s="7">
        <v>8.5673543790198703E-2</v>
      </c>
      <c r="E103" s="7">
        <v>0.53452109644869905</v>
      </c>
      <c r="F103" s="14">
        <v>0.37980535976110302</v>
      </c>
      <c r="G103" s="7">
        <v>1.59563918504186E-2</v>
      </c>
      <c r="H103" s="7">
        <v>3.7243148683516102E-2</v>
      </c>
      <c r="I103" s="7">
        <v>0.190632809411003</v>
      </c>
      <c r="J103" s="7">
        <v>7.7622751407062901E-2</v>
      </c>
      <c r="K103" s="7">
        <v>0.127879052638256</v>
      </c>
      <c r="L103" s="7">
        <v>0.25764818828865199</v>
      </c>
      <c r="M103" s="7">
        <v>8.3874419664204503E-2</v>
      </c>
      <c r="N103" s="7">
        <v>4.3885606908682803E-2</v>
      </c>
      <c r="O103" s="7">
        <v>9.1414523309985604E-2</v>
      </c>
      <c r="P103" s="7">
        <v>7.3843107838218097E-2</v>
      </c>
      <c r="Q103" s="7">
        <v>6.7910025352430301</v>
      </c>
    </row>
    <row r="104" spans="1:17" hidden="1" x14ac:dyDescent="0.3">
      <c r="A104" s="3" t="s">
        <v>10</v>
      </c>
      <c r="B104" s="2">
        <v>43556</v>
      </c>
      <c r="C104" s="7">
        <v>0.94717512584026997</v>
      </c>
      <c r="D104" s="7">
        <v>8.5396428891703097E-2</v>
      </c>
      <c r="E104" s="7">
        <v>0.52620389526596001</v>
      </c>
      <c r="F104" s="14">
        <v>0.38839967584233698</v>
      </c>
      <c r="G104" s="7">
        <v>1.51121533736173E-2</v>
      </c>
      <c r="H104" s="7">
        <v>3.39513231584265E-2</v>
      </c>
      <c r="I104" s="7">
        <v>0.18050365427472201</v>
      </c>
      <c r="J104" s="7">
        <v>7.3096471668451901E-2</v>
      </c>
      <c r="K104" s="7">
        <v>0.110792086511435</v>
      </c>
      <c r="L104" s="7">
        <v>0.27286977306832799</v>
      </c>
      <c r="M104" s="7">
        <v>8.4105899155469802E-2</v>
      </c>
      <c r="N104" s="7">
        <v>6.0884435303210499E-2</v>
      </c>
      <c r="O104" s="7">
        <v>9.4160721795663899E-2</v>
      </c>
      <c r="P104" s="7">
        <v>7.4523481690675505E-2</v>
      </c>
      <c r="Q104" s="7">
        <v>6.8511916772750698</v>
      </c>
    </row>
    <row r="105" spans="1:17" hidden="1" x14ac:dyDescent="0.3">
      <c r="A105" s="3" t="s">
        <v>10</v>
      </c>
      <c r="B105" s="2">
        <v>43586</v>
      </c>
      <c r="C105" s="7">
        <v>1.0082156839768801</v>
      </c>
      <c r="D105" s="7">
        <v>7.9847573419299003E-2</v>
      </c>
      <c r="E105" s="7">
        <v>0.52997882380664396</v>
      </c>
      <c r="F105" s="14">
        <v>0.39017360277405699</v>
      </c>
      <c r="G105" s="7">
        <v>9.6073309602382299E-3</v>
      </c>
      <c r="H105" s="7">
        <v>2.7933037089737298E-2</v>
      </c>
      <c r="I105" s="7">
        <v>0.18178757031634901</v>
      </c>
      <c r="J105" s="7">
        <v>7.1093810211271993E-2</v>
      </c>
      <c r="K105" s="7">
        <v>0.12071229770279999</v>
      </c>
      <c r="L105" s="7">
        <v>0.25404807597474799</v>
      </c>
      <c r="M105" s="7">
        <v>9.0836284424241506E-2</v>
      </c>
      <c r="N105" s="7">
        <v>4.4961421104805499E-2</v>
      </c>
      <c r="O105" s="7">
        <v>0.124487769503614</v>
      </c>
      <c r="P105" s="7">
        <v>7.4532402712195703E-2</v>
      </c>
      <c r="Q105" s="7">
        <v>6.72403793194517</v>
      </c>
    </row>
    <row r="106" spans="1:17" hidden="1" x14ac:dyDescent="0.3">
      <c r="A106" s="3" t="s">
        <v>10</v>
      </c>
      <c r="B106" s="2">
        <v>43617</v>
      </c>
      <c r="C106" s="7">
        <v>0.97489759517984897</v>
      </c>
      <c r="D106" s="7">
        <v>8.2491236027753601E-2</v>
      </c>
      <c r="E106" s="7">
        <v>0.535117350674156</v>
      </c>
      <c r="F106" s="14">
        <v>0.38239141329809001</v>
      </c>
      <c r="G106" s="7">
        <v>9.4676572915932504E-3</v>
      </c>
      <c r="H106" s="7">
        <v>3.0864995693679301E-2</v>
      </c>
      <c r="I106" s="7">
        <v>0.19623760680463201</v>
      </c>
      <c r="J106" s="7">
        <v>7.6271747113394794E-2</v>
      </c>
      <c r="K106" s="7">
        <v>0.117895901302844</v>
      </c>
      <c r="L106" s="7">
        <v>0.248499696716839</v>
      </c>
      <c r="M106" s="7">
        <v>9.4305801728092803E-2</v>
      </c>
      <c r="N106" s="7">
        <v>4.5825346675656999E-2</v>
      </c>
      <c r="O106" s="7">
        <v>0.106199939767098</v>
      </c>
      <c r="P106" s="7">
        <v>7.4431306906170294E-2</v>
      </c>
      <c r="Q106" s="7">
        <v>6.7646168433900904</v>
      </c>
    </row>
    <row r="107" spans="1:17" hidden="1" x14ac:dyDescent="0.3">
      <c r="A107" s="3" t="s">
        <v>10</v>
      </c>
      <c r="B107" s="2">
        <v>43647</v>
      </c>
      <c r="C107" s="7">
        <v>0.99157336637011995</v>
      </c>
      <c r="D107" s="7">
        <v>7.2216579993130303E-2</v>
      </c>
      <c r="E107" s="7">
        <v>0.55825914098351104</v>
      </c>
      <c r="F107" s="14">
        <v>0.36952427902335899</v>
      </c>
      <c r="G107" s="7">
        <v>8.8193488113190808E-3</v>
      </c>
      <c r="H107" s="7">
        <v>3.12810451783474E-2</v>
      </c>
      <c r="I107" s="7">
        <v>0.192165613704222</v>
      </c>
      <c r="J107" s="7">
        <v>7.5733265607139499E-2</v>
      </c>
      <c r="K107" s="7">
        <v>0.118932488842227</v>
      </c>
      <c r="L107" s="7">
        <v>0.25304304135142103</v>
      </c>
      <c r="M107" s="7">
        <v>9.1702390066144501E-2</v>
      </c>
      <c r="N107" s="7">
        <v>4.4324965494049802E-2</v>
      </c>
      <c r="O107" s="7">
        <v>0.11346772189736801</v>
      </c>
      <c r="P107" s="7">
        <v>7.0530119047761103E-2</v>
      </c>
      <c r="Q107" s="7">
        <v>6.6624004990290304</v>
      </c>
    </row>
    <row r="108" spans="1:17" hidden="1" x14ac:dyDescent="0.3">
      <c r="A108" s="3" t="s">
        <v>10</v>
      </c>
      <c r="B108" s="2">
        <v>43678</v>
      </c>
      <c r="C108" s="7">
        <v>0.96137444264908301</v>
      </c>
      <c r="D108" s="7">
        <v>9.01478513237228E-2</v>
      </c>
      <c r="E108" s="7">
        <v>0.55140364200591796</v>
      </c>
      <c r="F108" s="14">
        <v>0.35844850667035999</v>
      </c>
      <c r="G108" s="7">
        <v>1.01494979104397E-2</v>
      </c>
      <c r="H108" s="7">
        <v>3.3006107368501202E-2</v>
      </c>
      <c r="I108" s="7">
        <v>0.19011173509076901</v>
      </c>
      <c r="J108" s="7">
        <v>8.2208771511927098E-2</v>
      </c>
      <c r="K108" s="7">
        <v>0.124351282680954</v>
      </c>
      <c r="L108" s="7">
        <v>0.25854864338530198</v>
      </c>
      <c r="M108" s="7">
        <v>9.6222499604957698E-2</v>
      </c>
      <c r="N108" s="7">
        <v>4.9843405784305198E-2</v>
      </c>
      <c r="O108" s="7">
        <v>8.8140447503039399E-2</v>
      </c>
      <c r="P108" s="7">
        <v>6.74176091598052E-2</v>
      </c>
      <c r="Q108" s="7">
        <v>6.8483832778705898</v>
      </c>
    </row>
    <row r="109" spans="1:17" hidden="1" x14ac:dyDescent="0.3">
      <c r="A109" s="3" t="s">
        <v>10</v>
      </c>
      <c r="B109" s="2">
        <v>43709</v>
      </c>
      <c r="C109" s="7">
        <v>0.88860335534716595</v>
      </c>
      <c r="D109" s="7">
        <v>7.8489988364633501E-2</v>
      </c>
      <c r="E109" s="7">
        <v>0.56356631592613504</v>
      </c>
      <c r="F109" s="14">
        <v>0.35794369570923101</v>
      </c>
      <c r="G109" s="7">
        <v>1.48864243787316E-2</v>
      </c>
      <c r="H109" s="7">
        <v>3.6779672875988399E-2</v>
      </c>
      <c r="I109" s="7">
        <v>0.19590767205906101</v>
      </c>
      <c r="J109" s="7">
        <v>7.7444928304522306E-2</v>
      </c>
      <c r="K109" s="7">
        <v>0.12582271884329099</v>
      </c>
      <c r="L109" s="7">
        <v>0.262184409732028</v>
      </c>
      <c r="M109" s="7">
        <v>8.3518604957539905E-2</v>
      </c>
      <c r="N109" s="7">
        <v>4.7010658193984999E-2</v>
      </c>
      <c r="O109" s="7">
        <v>8.1933830129498106E-2</v>
      </c>
      <c r="P109" s="7">
        <v>7.4511080525355003E-2</v>
      </c>
      <c r="Q109" s="7">
        <v>6.79802664574557</v>
      </c>
    </row>
    <row r="110" spans="1:17" hidden="1" x14ac:dyDescent="0.3">
      <c r="A110" s="3" t="s">
        <v>10</v>
      </c>
      <c r="B110" s="2">
        <v>43739</v>
      </c>
      <c r="C110" s="7">
        <v>0.96562519024078197</v>
      </c>
      <c r="D110" s="7">
        <v>8.0133808909005996E-2</v>
      </c>
      <c r="E110" s="7">
        <v>0.53584550554587396</v>
      </c>
      <c r="F110" s="14">
        <v>0.38402068554511998</v>
      </c>
      <c r="G110" s="7">
        <v>9.05631239953744E-3</v>
      </c>
      <c r="H110" s="7">
        <v>4.1471966991887099E-2</v>
      </c>
      <c r="I110" s="7">
        <v>0.201529251474375</v>
      </c>
      <c r="J110" s="7">
        <v>7.3950232528782106E-2</v>
      </c>
      <c r="K110" s="7">
        <v>0.127339451417188</v>
      </c>
      <c r="L110" s="7">
        <v>0.26265231054868998</v>
      </c>
      <c r="M110" s="7">
        <v>8.9250882707368306E-2</v>
      </c>
      <c r="N110" s="7">
        <v>5.8543364894880899E-2</v>
      </c>
      <c r="O110" s="7">
        <v>6.3026417286827396E-2</v>
      </c>
      <c r="P110" s="7">
        <v>7.3179809750463704E-2</v>
      </c>
      <c r="Q110" s="7">
        <v>6.7951747138730001</v>
      </c>
    </row>
    <row r="111" spans="1:17" hidden="1" x14ac:dyDescent="0.3">
      <c r="A111" s="3" t="s">
        <v>10</v>
      </c>
      <c r="B111" s="2">
        <v>43770</v>
      </c>
      <c r="C111" s="7">
        <v>1.06548833097482</v>
      </c>
      <c r="D111" s="7">
        <v>7.6335723872499803E-2</v>
      </c>
      <c r="E111" s="7">
        <v>0.54135902623341003</v>
      </c>
      <c r="F111" s="14">
        <v>0.38230524989408998</v>
      </c>
      <c r="G111" s="7">
        <v>1.7920487567614399E-2</v>
      </c>
      <c r="H111" s="7">
        <v>4.6870360083447998E-2</v>
      </c>
      <c r="I111" s="7">
        <v>0.200133042784326</v>
      </c>
      <c r="J111" s="7">
        <v>7.33409536143943E-2</v>
      </c>
      <c r="K111" s="7">
        <v>0.15920204530856499</v>
      </c>
      <c r="L111" s="7">
        <v>0.246803025828011</v>
      </c>
      <c r="M111" s="7">
        <v>9.1591442643322599E-2</v>
      </c>
      <c r="N111" s="7">
        <v>5.13730969224655E-2</v>
      </c>
      <c r="O111" s="7">
        <v>4.61488371448735E-2</v>
      </c>
      <c r="P111" s="7">
        <v>6.6616708102979899E-2</v>
      </c>
      <c r="Q111" s="7">
        <v>6.8134822411552802</v>
      </c>
    </row>
    <row r="112" spans="1:17" hidden="1" x14ac:dyDescent="0.3">
      <c r="A112" s="3" t="s">
        <v>10</v>
      </c>
      <c r="B112" s="2">
        <v>43800</v>
      </c>
      <c r="C112" s="7">
        <v>1.4119282015918599</v>
      </c>
      <c r="D112" s="7">
        <v>7.1609624765461496E-2</v>
      </c>
      <c r="E112" s="7">
        <v>0.55076678205177498</v>
      </c>
      <c r="F112" s="14">
        <v>0.37762359318276401</v>
      </c>
      <c r="G112" s="7">
        <v>9.2520811379427203E-3</v>
      </c>
      <c r="H112" s="7">
        <v>5.1836407134335502E-2</v>
      </c>
      <c r="I112" s="7">
        <v>0.22065086781325499</v>
      </c>
      <c r="J112" s="7">
        <v>6.6136661220077206E-2</v>
      </c>
      <c r="K112" s="7">
        <v>0.18184108013800901</v>
      </c>
      <c r="L112" s="7">
        <v>0.241522415850912</v>
      </c>
      <c r="M112" s="7">
        <v>9.4734402334681903E-2</v>
      </c>
      <c r="N112" s="7">
        <v>4.2434731364026902E-2</v>
      </c>
      <c r="O112" s="7">
        <v>4.22501914810798E-2</v>
      </c>
      <c r="P112" s="7">
        <v>4.9341161525680799E-2</v>
      </c>
      <c r="Q112" s="7">
        <v>6.67151108010487</v>
      </c>
    </row>
    <row r="113" spans="1:17" hidden="1" x14ac:dyDescent="0.3">
      <c r="A113" s="3" t="s">
        <v>10</v>
      </c>
      <c r="B113" s="2">
        <v>43831</v>
      </c>
      <c r="C113" s="7">
        <v>0.81947153902279202</v>
      </c>
      <c r="D113" s="7">
        <v>9.1468689030190106E-2</v>
      </c>
      <c r="E113" s="7">
        <v>0.56638338524236698</v>
      </c>
      <c r="F113" s="14">
        <v>0.34214792572744301</v>
      </c>
      <c r="G113" s="7">
        <v>1.2585753731657301E-2</v>
      </c>
      <c r="H113" s="7">
        <v>3.5580020902962702E-2</v>
      </c>
      <c r="I113" s="7">
        <v>0.15678498506824401</v>
      </c>
      <c r="J113" s="7">
        <v>7.6441574980354102E-2</v>
      </c>
      <c r="K113" s="7">
        <v>0.117733021789619</v>
      </c>
      <c r="L113" s="7">
        <v>0.28900551581040201</v>
      </c>
      <c r="M113" s="7">
        <v>9.0473012301476904E-2</v>
      </c>
      <c r="N113" s="7">
        <v>5.4099994595902798E-2</v>
      </c>
      <c r="O113" s="7">
        <v>8.3832184197266194E-2</v>
      </c>
      <c r="P113" s="7">
        <v>8.3463936622114598E-2</v>
      </c>
      <c r="Q113" s="7">
        <v>6.8699618006286096</v>
      </c>
    </row>
    <row r="114" spans="1:17" hidden="1" x14ac:dyDescent="0.3">
      <c r="A114" s="3" t="s">
        <v>10</v>
      </c>
      <c r="B114" s="2">
        <v>43862</v>
      </c>
      <c r="C114" s="7">
        <v>0.84272196160489798</v>
      </c>
      <c r="D114" s="7">
        <v>9.49034552261067E-2</v>
      </c>
      <c r="E114" s="7">
        <v>0.55913946839185502</v>
      </c>
      <c r="F114" s="14">
        <v>0.34595707638203799</v>
      </c>
      <c r="G114" s="7">
        <v>1.35278155789289E-2</v>
      </c>
      <c r="H114" s="7">
        <v>3.3714011070361601E-2</v>
      </c>
      <c r="I114" s="7">
        <v>0.162573041072473</v>
      </c>
      <c r="J114" s="7">
        <v>7.9441483813922895E-2</v>
      </c>
      <c r="K114" s="7">
        <v>0.12035892422498599</v>
      </c>
      <c r="L114" s="7">
        <v>0.296294038592604</v>
      </c>
      <c r="M114" s="7">
        <v>9.1262076602678793E-2</v>
      </c>
      <c r="N114" s="7">
        <v>4.5389898191832201E-2</v>
      </c>
      <c r="O114" s="7">
        <v>7.6397613354316704E-2</v>
      </c>
      <c r="P114" s="7">
        <v>8.1041097497896397E-2</v>
      </c>
      <c r="Q114" s="7">
        <v>6.98824840550723</v>
      </c>
    </row>
    <row r="115" spans="1:17" hidden="1" x14ac:dyDescent="0.3">
      <c r="A115" s="3" t="s">
        <v>10</v>
      </c>
      <c r="B115" s="2">
        <v>43891</v>
      </c>
      <c r="C115" s="7">
        <v>0.72029507895073397</v>
      </c>
      <c r="D115" s="7">
        <v>0.114172924058061</v>
      </c>
      <c r="E115" s="7">
        <v>0.58296190899548594</v>
      </c>
      <c r="F115" s="14">
        <v>0.30286516694645299</v>
      </c>
      <c r="G115" s="7">
        <v>9.0173243662507001E-3</v>
      </c>
      <c r="H115" s="7">
        <v>3.63982566930037E-2</v>
      </c>
      <c r="I115" s="7">
        <v>0.108825694583238</v>
      </c>
      <c r="J115" s="7">
        <v>6.21698530553845E-2</v>
      </c>
      <c r="K115" s="7">
        <v>0.11278360619313101</v>
      </c>
      <c r="L115" s="7">
        <v>0.39652174947636698</v>
      </c>
      <c r="M115" s="7">
        <v>7.9780107251673005E-2</v>
      </c>
      <c r="N115" s="7">
        <v>6.4145309500894004E-2</v>
      </c>
      <c r="O115" s="7">
        <v>4.7568795243740601E-2</v>
      </c>
      <c r="P115" s="7">
        <v>8.2789303636317604E-2</v>
      </c>
      <c r="Q115" s="7">
        <v>7.0394069253543501</v>
      </c>
    </row>
    <row r="116" spans="1:17" hidden="1" x14ac:dyDescent="0.3">
      <c r="A116" s="3" t="s">
        <v>10</v>
      </c>
      <c r="B116" s="2">
        <v>43922</v>
      </c>
      <c r="C116" s="7">
        <v>0.36873429648656297</v>
      </c>
      <c r="D116" s="7">
        <v>0.168208398322508</v>
      </c>
      <c r="E116" s="7">
        <v>0.61665501330449202</v>
      </c>
      <c r="F116" s="14">
        <v>0.21513658837300001</v>
      </c>
      <c r="G116" s="7">
        <v>1.2955719013685699E-2</v>
      </c>
      <c r="H116" s="7">
        <v>6.4445827500090301E-4</v>
      </c>
      <c r="I116" s="7">
        <v>0</v>
      </c>
      <c r="J116" s="7">
        <v>2.3194858415422199E-2</v>
      </c>
      <c r="K116" s="7">
        <v>6.3001283960639295E-2</v>
      </c>
      <c r="L116" s="7">
        <v>0.68861202163048096</v>
      </c>
      <c r="M116" s="7">
        <v>5.0254111948554503E-2</v>
      </c>
      <c r="N116" s="7">
        <v>8.6363580003314205E-2</v>
      </c>
      <c r="O116" s="7">
        <v>9.1390031749538792E-3</v>
      </c>
      <c r="P116" s="7">
        <v>6.5834963577948796E-2</v>
      </c>
      <c r="Q116" s="7">
        <v>7.4982046312972699</v>
      </c>
    </row>
    <row r="117" spans="1:17" hidden="1" x14ac:dyDescent="0.3">
      <c r="A117" s="3" t="s">
        <v>10</v>
      </c>
      <c r="B117" s="2">
        <v>43952</v>
      </c>
      <c r="C117" s="7">
        <v>0.46087388838797999</v>
      </c>
      <c r="D117" s="7">
        <v>0.15496922823363901</v>
      </c>
      <c r="E117" s="7">
        <v>0.611338958137016</v>
      </c>
      <c r="F117" s="14">
        <v>0.23369181362934499</v>
      </c>
      <c r="G117" s="7">
        <v>1.30451562481532E-2</v>
      </c>
      <c r="H117" s="7">
        <v>1.10901458402792E-4</v>
      </c>
      <c r="I117" s="7">
        <v>1.5191980603122201E-3</v>
      </c>
      <c r="J117" s="7">
        <v>2.6628032649754E-2</v>
      </c>
      <c r="K117" s="7">
        <v>7.0638212978259896E-2</v>
      </c>
      <c r="L117" s="7">
        <v>0.61999800620446599</v>
      </c>
      <c r="M117" s="7">
        <v>5.2796644614088901E-2</v>
      </c>
      <c r="N117" s="7">
        <v>0.118732483836264</v>
      </c>
      <c r="O117" s="7">
        <v>1.11306324685866E-2</v>
      </c>
      <c r="P117" s="7">
        <v>8.5400731481712497E-2</v>
      </c>
      <c r="Q117" s="7">
        <v>7.41995936119537</v>
      </c>
    </row>
    <row r="118" spans="1:17" hidden="1" x14ac:dyDescent="0.3">
      <c r="A118" s="3" t="s">
        <v>10</v>
      </c>
      <c r="B118" s="2">
        <v>43983</v>
      </c>
      <c r="C118" s="7">
        <v>0.61772357726489802</v>
      </c>
      <c r="D118" s="7">
        <v>0.123554242391993</v>
      </c>
      <c r="E118" s="7">
        <v>0.59022328711901195</v>
      </c>
      <c r="F118" s="14">
        <v>0.28622247048899502</v>
      </c>
      <c r="G118" s="7">
        <v>1.41232049369994E-2</v>
      </c>
      <c r="H118" s="7">
        <v>2.3490250137767999E-2</v>
      </c>
      <c r="I118" s="7">
        <v>0.15293924920574301</v>
      </c>
      <c r="J118" s="7">
        <v>3.6920452480901297E-2</v>
      </c>
      <c r="K118" s="7">
        <v>8.38127590209264E-2</v>
      </c>
      <c r="L118" s="7">
        <v>0.44230024314426902</v>
      </c>
      <c r="M118" s="7">
        <v>7.0437993711642694E-2</v>
      </c>
      <c r="N118" s="7">
        <v>8.7420257975233895E-2</v>
      </c>
      <c r="O118" s="7">
        <v>1.5716416098112099E-2</v>
      </c>
      <c r="P118" s="7">
        <v>7.2839173288403697E-2</v>
      </c>
      <c r="Q118" s="7">
        <v>7.2280379293544197</v>
      </c>
    </row>
    <row r="119" spans="1:17" hidden="1" x14ac:dyDescent="0.3">
      <c r="A119" s="3" t="s">
        <v>10</v>
      </c>
      <c r="B119" s="2">
        <v>44013</v>
      </c>
      <c r="C119" s="7">
        <v>0.83348661606673702</v>
      </c>
      <c r="D119" s="7">
        <v>0.10115322854049801</v>
      </c>
      <c r="E119" s="7">
        <v>0.58681532634282896</v>
      </c>
      <c r="F119" s="14">
        <v>0.31203144511667202</v>
      </c>
      <c r="G119" s="7">
        <v>1.37703312324734E-2</v>
      </c>
      <c r="H119" s="7">
        <v>3.56794179222929E-2</v>
      </c>
      <c r="I119" s="7">
        <v>0.19847514995166601</v>
      </c>
      <c r="J119" s="7">
        <v>6.07474681841636E-2</v>
      </c>
      <c r="K119" s="7">
        <v>0.10023293776740699</v>
      </c>
      <c r="L119" s="7">
        <v>0.33919004154187798</v>
      </c>
      <c r="M119" s="7">
        <v>8.7101731083073106E-2</v>
      </c>
      <c r="N119" s="7">
        <v>7.3780054648538401E-2</v>
      </c>
      <c r="O119" s="7">
        <v>2.3210957596875598E-2</v>
      </c>
      <c r="P119" s="7">
        <v>6.7811910071631995E-2</v>
      </c>
      <c r="Q119" s="7">
        <v>6.9968121023089598</v>
      </c>
    </row>
    <row r="120" spans="1:17" hidden="1" x14ac:dyDescent="0.3">
      <c r="A120" s="3" t="s">
        <v>10</v>
      </c>
      <c r="B120" s="2">
        <v>44044</v>
      </c>
      <c r="C120" s="7">
        <v>0.88322564628729505</v>
      </c>
      <c r="D120" s="7">
        <v>0.100649282451322</v>
      </c>
      <c r="E120" s="7">
        <v>0.58606378109066104</v>
      </c>
      <c r="F120" s="14">
        <v>0.31328693645801697</v>
      </c>
      <c r="G120" s="7">
        <v>1.6458809119461001E-2</v>
      </c>
      <c r="H120" s="7">
        <v>3.7686716451642899E-2</v>
      </c>
      <c r="I120" s="7">
        <v>0.21183237044486899</v>
      </c>
      <c r="J120" s="7">
        <v>6.6335527845443804E-2</v>
      </c>
      <c r="K120" s="7">
        <v>9.9340877419577797E-2</v>
      </c>
      <c r="L120" s="7">
        <v>0.32517618999942</v>
      </c>
      <c r="M120" s="7">
        <v>9.1758962139969202E-2</v>
      </c>
      <c r="N120" s="7">
        <v>6.0049518619186303E-2</v>
      </c>
      <c r="O120" s="7">
        <v>2.61772245902363E-2</v>
      </c>
      <c r="P120" s="7">
        <v>6.5183803370192903E-2</v>
      </c>
      <c r="Q120" s="7">
        <v>7.0985351781134796</v>
      </c>
    </row>
    <row r="121" spans="1:17" hidden="1" x14ac:dyDescent="0.3">
      <c r="A121" s="3" t="s">
        <v>10</v>
      </c>
      <c r="B121" s="2">
        <v>44075</v>
      </c>
      <c r="C121" s="7">
        <v>0.86763436493740498</v>
      </c>
      <c r="D121" s="7">
        <v>9.5833447472763802E-2</v>
      </c>
      <c r="E121" s="7">
        <v>0.583667844900845</v>
      </c>
      <c r="F121" s="14">
        <v>0.32049870762639099</v>
      </c>
      <c r="G121" s="7">
        <v>1.2093310223415799E-2</v>
      </c>
      <c r="H121" s="7">
        <v>3.4711059468695002E-2</v>
      </c>
      <c r="I121" s="7">
        <v>0.19161227746662199</v>
      </c>
      <c r="J121" s="7">
        <v>6.6155244491493903E-2</v>
      </c>
      <c r="K121" s="7">
        <v>0.104828717707437</v>
      </c>
      <c r="L121" s="7">
        <v>0.324490101728726</v>
      </c>
      <c r="M121" s="7">
        <v>8.7778841630056295E-2</v>
      </c>
      <c r="N121" s="7">
        <v>7.4053425691445296E-2</v>
      </c>
      <c r="O121" s="7">
        <v>3.5727266185644799E-2</v>
      </c>
      <c r="P121" s="7">
        <v>6.85497554064642E-2</v>
      </c>
      <c r="Q121" s="7">
        <v>6.8702739787065097</v>
      </c>
    </row>
    <row r="122" spans="1:17" hidden="1" x14ac:dyDescent="0.3">
      <c r="A122" s="3" t="s">
        <v>10</v>
      </c>
      <c r="B122" s="2">
        <v>44105</v>
      </c>
      <c r="C122" s="7">
        <v>0.92629995669862597</v>
      </c>
      <c r="D122" s="7">
        <v>9.6154661050632598E-2</v>
      </c>
      <c r="E122" s="7">
        <v>0.57712937559453503</v>
      </c>
      <c r="F122" s="14">
        <v>0.32671596335483299</v>
      </c>
      <c r="G122" s="7">
        <v>1.03142235069392E-2</v>
      </c>
      <c r="H122" s="7">
        <v>3.7963419226124999E-2</v>
      </c>
      <c r="I122" s="7">
        <v>0.19690820840933099</v>
      </c>
      <c r="J122" s="7">
        <v>6.7852661867058198E-2</v>
      </c>
      <c r="K122" s="7">
        <v>0.113155434909923</v>
      </c>
      <c r="L122" s="7">
        <v>0.32343629751155001</v>
      </c>
      <c r="M122" s="7">
        <v>9.8064666882864499E-2</v>
      </c>
      <c r="N122" s="7">
        <v>6.6251170609798293E-2</v>
      </c>
      <c r="O122" s="7">
        <v>2.11642729194166E-2</v>
      </c>
      <c r="P122" s="7">
        <v>6.4889644156994997E-2</v>
      </c>
      <c r="Q122" s="7">
        <v>6.99722428909039</v>
      </c>
    </row>
    <row r="123" spans="1:17" hidden="1" x14ac:dyDescent="0.3">
      <c r="A123" s="3" t="s">
        <v>10</v>
      </c>
      <c r="B123" s="2">
        <v>44136</v>
      </c>
      <c r="C123" s="7">
        <v>0.67928414328083697</v>
      </c>
      <c r="D123" s="7">
        <v>0.115594415473515</v>
      </c>
      <c r="E123" s="7">
        <v>0.58980286024051998</v>
      </c>
      <c r="F123" s="14">
        <v>0.29460272428596601</v>
      </c>
      <c r="G123" s="7">
        <v>1.6582532622561E-2</v>
      </c>
      <c r="H123" s="7">
        <v>1.9492593347621601E-2</v>
      </c>
      <c r="I123" s="7">
        <v>5.5134183865826802E-2</v>
      </c>
      <c r="J123" s="7">
        <v>4.7125976696796898E-2</v>
      </c>
      <c r="K123" s="7">
        <v>0.124424303654617</v>
      </c>
      <c r="L123" s="7">
        <v>0.451783613767893</v>
      </c>
      <c r="M123" s="7">
        <v>0.104577623542967</v>
      </c>
      <c r="N123" s="7">
        <v>8.7062599567254095E-2</v>
      </c>
      <c r="O123" s="7">
        <v>2.1799079050764201E-2</v>
      </c>
      <c r="P123" s="7">
        <v>7.20174938836982E-2</v>
      </c>
      <c r="Q123" s="7">
        <v>7.1611923660097299</v>
      </c>
    </row>
    <row r="124" spans="1:17" hidden="1" x14ac:dyDescent="0.3">
      <c r="A124" s="3" t="s">
        <v>10</v>
      </c>
      <c r="B124" s="2">
        <v>44166</v>
      </c>
      <c r="C124" s="7">
        <v>1.0015977767794899</v>
      </c>
      <c r="D124" s="7">
        <v>0.10603065700608801</v>
      </c>
      <c r="E124" s="7">
        <v>0.59683303459234704</v>
      </c>
      <c r="F124" s="14">
        <v>0.29713630840156602</v>
      </c>
      <c r="G124" s="7">
        <v>1.2885123013986401E-2</v>
      </c>
      <c r="H124" s="7">
        <v>3.5411116027161398E-2</v>
      </c>
      <c r="I124" s="7">
        <v>0.183623224688093</v>
      </c>
      <c r="J124" s="7">
        <v>4.5520302092873097E-2</v>
      </c>
      <c r="K124" s="7">
        <v>0.16393805368348899</v>
      </c>
      <c r="L124" s="7">
        <v>0.33988709258524202</v>
      </c>
      <c r="M124" s="7">
        <v>0.10266604687756201</v>
      </c>
      <c r="N124" s="7">
        <v>5.0810028322307799E-2</v>
      </c>
      <c r="O124" s="7">
        <v>1.64616655505649E-2</v>
      </c>
      <c r="P124" s="7">
        <v>4.8797347158721201E-2</v>
      </c>
      <c r="Q124" s="7">
        <v>7.1648788638276804</v>
      </c>
    </row>
    <row r="125" spans="1:17" hidden="1" x14ac:dyDescent="0.3">
      <c r="A125" s="3" t="s">
        <v>10</v>
      </c>
      <c r="B125" s="2">
        <v>44197</v>
      </c>
      <c r="C125" s="7">
        <v>0.43510965095526</v>
      </c>
      <c r="D125" s="7">
        <v>0.14643645394920099</v>
      </c>
      <c r="E125" s="7">
        <v>0.60784499020282201</v>
      </c>
      <c r="F125" s="14">
        <v>0.245718555847978</v>
      </c>
      <c r="G125" s="7">
        <v>1.6582499564603E-2</v>
      </c>
      <c r="H125" s="7">
        <v>3.6399078141048499E-3</v>
      </c>
      <c r="I125" s="7">
        <v>1.4280442924966201E-3</v>
      </c>
      <c r="J125" s="7">
        <v>4.6195498998132301E-2</v>
      </c>
      <c r="K125" s="7">
        <v>7.0830594619170295E-2</v>
      </c>
      <c r="L125" s="7">
        <v>0.57441837386844896</v>
      </c>
      <c r="M125" s="7">
        <v>9.8611233563309905E-2</v>
      </c>
      <c r="N125" s="7">
        <v>7.3697770279689295E-2</v>
      </c>
      <c r="O125" s="7">
        <v>2.41330554623632E-2</v>
      </c>
      <c r="P125" s="7">
        <v>9.0463021537682098E-2</v>
      </c>
      <c r="Q125" s="7">
        <v>7.4180117055455197</v>
      </c>
    </row>
    <row r="126" spans="1:17" hidden="1" x14ac:dyDescent="0.3">
      <c r="A126" s="3" t="s">
        <v>10</v>
      </c>
      <c r="B126" s="2">
        <v>44228</v>
      </c>
      <c r="C126" s="7">
        <v>0.461093969277585</v>
      </c>
      <c r="D126" s="7">
        <v>0.13308138077705101</v>
      </c>
      <c r="E126" s="7">
        <v>0.61884484597190303</v>
      </c>
      <c r="F126" s="14">
        <v>0.24807377325104599</v>
      </c>
      <c r="G126" s="7">
        <v>2.1293318331833001E-2</v>
      </c>
      <c r="H126" s="7">
        <v>1.23867911986575E-3</v>
      </c>
      <c r="I126" s="7">
        <v>3.8140547881741599E-3</v>
      </c>
      <c r="J126" s="7">
        <v>4.7463136601750201E-2</v>
      </c>
      <c r="K126" s="7">
        <v>8.0378057245974494E-2</v>
      </c>
      <c r="L126" s="7">
        <v>0.55528712159559301</v>
      </c>
      <c r="M126" s="7">
        <v>8.97930298599353E-2</v>
      </c>
      <c r="N126" s="7">
        <v>8.4804026261382198E-2</v>
      </c>
      <c r="O126" s="7">
        <v>2.5150922924059599E-2</v>
      </c>
      <c r="P126" s="7">
        <v>9.0777653271432293E-2</v>
      </c>
      <c r="Q126" s="7">
        <v>7.40840271844431</v>
      </c>
    </row>
    <row r="127" spans="1:17" hidden="1" x14ac:dyDescent="0.3">
      <c r="A127" s="3" t="s">
        <v>10</v>
      </c>
      <c r="B127" s="2">
        <v>44256</v>
      </c>
      <c r="C127" s="7">
        <v>0.59437997756069505</v>
      </c>
      <c r="D127" s="7">
        <v>0.13013534562155499</v>
      </c>
      <c r="E127" s="7">
        <v>0.59883568899655903</v>
      </c>
      <c r="F127" s="14">
        <v>0.27102896538188598</v>
      </c>
      <c r="G127" s="7">
        <v>1.8836211492137801E-2</v>
      </c>
      <c r="H127" s="7">
        <v>7.2456617527902497E-4</v>
      </c>
      <c r="I127" s="7">
        <v>7.7836854154417498E-3</v>
      </c>
      <c r="J127" s="7">
        <v>4.92844470227215E-2</v>
      </c>
      <c r="K127" s="7">
        <v>8.0084693787508807E-2</v>
      </c>
      <c r="L127" s="7">
        <v>0.521889007511257</v>
      </c>
      <c r="M127" s="7">
        <v>0.109581593130778</v>
      </c>
      <c r="N127" s="7">
        <v>8.7981075099534803E-2</v>
      </c>
      <c r="O127" s="7">
        <v>2.8971574141631401E-2</v>
      </c>
      <c r="P127" s="7">
        <v>9.4863146223709199E-2</v>
      </c>
      <c r="Q127" s="7">
        <v>7.2918095974000403</v>
      </c>
    </row>
    <row r="128" spans="1:17" hidden="1" x14ac:dyDescent="0.3">
      <c r="A128" s="3" t="s">
        <v>10</v>
      </c>
      <c r="B128" s="2">
        <v>44287</v>
      </c>
      <c r="C128" s="7">
        <v>0.85666798899614505</v>
      </c>
      <c r="D128" s="7">
        <v>0.100933706874078</v>
      </c>
      <c r="E128" s="7">
        <v>0.58336531668942304</v>
      </c>
      <c r="F128" s="14">
        <v>0.31570097643650002</v>
      </c>
      <c r="G128" s="7">
        <v>1.7718159182484199E-2</v>
      </c>
      <c r="H128" s="7">
        <v>1.99654853887631E-2</v>
      </c>
      <c r="I128" s="7">
        <v>0.190927642312577</v>
      </c>
      <c r="J128" s="7">
        <v>4.8383862225192503E-2</v>
      </c>
      <c r="K128" s="7">
        <v>0.12981570704055401</v>
      </c>
      <c r="L128" s="7">
        <v>0.33113232922936597</v>
      </c>
      <c r="M128" s="7">
        <v>9.9933357797440503E-2</v>
      </c>
      <c r="N128" s="7">
        <v>6.1116814580688503E-2</v>
      </c>
      <c r="O128" s="7">
        <v>2.82347856964726E-2</v>
      </c>
      <c r="P128" s="7">
        <v>7.2771856546461802E-2</v>
      </c>
      <c r="Q128" s="7">
        <v>7.0721046269129202</v>
      </c>
    </row>
    <row r="129" spans="1:17" hidden="1" x14ac:dyDescent="0.3">
      <c r="A129" s="3" t="s">
        <v>10</v>
      </c>
      <c r="B129" s="2">
        <v>44317</v>
      </c>
      <c r="C129" s="7">
        <v>0.920512192684389</v>
      </c>
      <c r="D129" s="7">
        <v>9.9182787227603306E-2</v>
      </c>
      <c r="E129" s="7">
        <v>0.58214575334636398</v>
      </c>
      <c r="F129" s="14">
        <v>0.31867145942603198</v>
      </c>
      <c r="G129" s="7">
        <v>1.0620190779580201E-2</v>
      </c>
      <c r="H129" s="7">
        <v>2.9792176477637801E-2</v>
      </c>
      <c r="I129" s="7">
        <v>0.218960332917295</v>
      </c>
      <c r="J129" s="7">
        <v>5.8176463094799603E-2</v>
      </c>
      <c r="K129" s="7">
        <v>9.3160842878615299E-2</v>
      </c>
      <c r="L129" s="7">
        <v>0.31990141439467101</v>
      </c>
      <c r="M129" s="7">
        <v>0.102263934175699</v>
      </c>
      <c r="N129" s="7">
        <v>6.3574763623310895E-2</v>
      </c>
      <c r="O129" s="7">
        <v>2.5828060395431E-2</v>
      </c>
      <c r="P129" s="7">
        <v>7.7721821262959803E-2</v>
      </c>
      <c r="Q129" s="7">
        <v>7.03876926673742</v>
      </c>
    </row>
    <row r="130" spans="1:17" hidden="1" x14ac:dyDescent="0.3">
      <c r="A130" s="3" t="s">
        <v>10</v>
      </c>
      <c r="B130" s="2">
        <v>44348</v>
      </c>
      <c r="C130" s="7">
        <v>0.861865204140286</v>
      </c>
      <c r="D130" s="7">
        <v>9.8905937687622195E-2</v>
      </c>
      <c r="E130" s="7">
        <v>0.60436292380571999</v>
      </c>
      <c r="F130" s="14">
        <v>0.296731138506658</v>
      </c>
      <c r="G130" s="7">
        <v>9.7780515304800707E-3</v>
      </c>
      <c r="H130" s="7">
        <v>3.1786848101667903E-2</v>
      </c>
      <c r="I130" s="7">
        <v>0.216213483997693</v>
      </c>
      <c r="J130" s="7">
        <v>6.7363650181415796E-2</v>
      </c>
      <c r="K130" s="7">
        <v>6.5187432638786999E-2</v>
      </c>
      <c r="L130" s="7">
        <v>0.336755145529466</v>
      </c>
      <c r="M130" s="7">
        <v>9.0706197755583501E-2</v>
      </c>
      <c r="N130" s="7">
        <v>6.4567394682949503E-2</v>
      </c>
      <c r="O130" s="7">
        <v>3.2689812291559497E-2</v>
      </c>
      <c r="P130" s="7">
        <v>8.4951983290397895E-2</v>
      </c>
      <c r="Q130" s="7">
        <v>7.0473501178346201</v>
      </c>
    </row>
    <row r="131" spans="1:17" hidden="1" x14ac:dyDescent="0.3">
      <c r="A131" s="3" t="s">
        <v>10</v>
      </c>
      <c r="B131" s="2">
        <v>44378</v>
      </c>
      <c r="C131" s="7">
        <v>0.862156057073034</v>
      </c>
      <c r="D131" s="7">
        <v>0.10871529506201701</v>
      </c>
      <c r="E131" s="7">
        <v>0.58347488950434401</v>
      </c>
      <c r="F131" s="14">
        <v>0.307809815433639</v>
      </c>
      <c r="G131" s="7">
        <v>1.04666962991883E-2</v>
      </c>
      <c r="H131" s="7">
        <v>3.1096062246194201E-2</v>
      </c>
      <c r="I131" s="7">
        <v>0.20186353711332</v>
      </c>
      <c r="J131" s="7">
        <v>7.6425098433470506E-2</v>
      </c>
      <c r="K131" s="7">
        <v>6.60303462565274E-2</v>
      </c>
      <c r="L131" s="7">
        <v>0.33343404481784999</v>
      </c>
      <c r="M131" s="7">
        <v>0.101461620490719</v>
      </c>
      <c r="N131" s="7">
        <v>5.54348343272393E-2</v>
      </c>
      <c r="O131" s="7">
        <v>3.5216692504641399E-2</v>
      </c>
      <c r="P131" s="7">
        <v>8.8571067510848894E-2</v>
      </c>
      <c r="Q131" s="7">
        <v>7.1371908799847601</v>
      </c>
    </row>
    <row r="132" spans="1:17" hidden="1" x14ac:dyDescent="0.3">
      <c r="A132" s="3" t="s">
        <v>10</v>
      </c>
      <c r="B132" s="2">
        <v>44409</v>
      </c>
      <c r="C132" s="7">
        <v>0.86612223915726605</v>
      </c>
      <c r="D132" s="7">
        <v>0.100015310590902</v>
      </c>
      <c r="E132" s="7">
        <v>0.59646672786889199</v>
      </c>
      <c r="F132" s="14">
        <v>0.30351796154020599</v>
      </c>
      <c r="G132" s="7">
        <v>9.6004969940268609E-3</v>
      </c>
      <c r="H132" s="7">
        <v>3.4184830364815302E-2</v>
      </c>
      <c r="I132" s="7">
        <v>0.19676641846605999</v>
      </c>
      <c r="J132" s="7">
        <v>8.4253340845908395E-2</v>
      </c>
      <c r="K132" s="7">
        <v>6.4570130076950005E-2</v>
      </c>
      <c r="L132" s="7">
        <v>0.32505169206741602</v>
      </c>
      <c r="M132" s="7">
        <v>9.4035707905260696E-2</v>
      </c>
      <c r="N132" s="7">
        <v>6.2151326112315199E-2</v>
      </c>
      <c r="O132" s="7">
        <v>4.5075523205854E-2</v>
      </c>
      <c r="P132" s="7">
        <v>8.4310533961393194E-2</v>
      </c>
      <c r="Q132" s="7">
        <v>7.0986172309326596</v>
      </c>
    </row>
    <row r="133" spans="1:17" hidden="1" x14ac:dyDescent="0.3">
      <c r="A133" s="3" t="s">
        <v>10</v>
      </c>
      <c r="B133" s="2">
        <v>44440</v>
      </c>
      <c r="C133" s="7">
        <v>0.82728398000615799</v>
      </c>
      <c r="D133" s="7">
        <v>9.8624678841718896E-2</v>
      </c>
      <c r="E133" s="7">
        <v>0.60198950849204602</v>
      </c>
      <c r="F133" s="14">
        <v>0.29938581266623499</v>
      </c>
      <c r="G133" s="7">
        <v>1.0303255504864399E-2</v>
      </c>
      <c r="H133" s="7">
        <v>3.2440048753927399E-2</v>
      </c>
      <c r="I133" s="7">
        <v>0.18033247138427699</v>
      </c>
      <c r="J133" s="7">
        <v>8.6446266855856199E-2</v>
      </c>
      <c r="K133" s="7">
        <v>6.4456337978819403E-2</v>
      </c>
      <c r="L133" s="7">
        <v>0.32719966170329801</v>
      </c>
      <c r="M133" s="7">
        <v>9.6009149211129796E-2</v>
      </c>
      <c r="N133" s="7">
        <v>5.7066697947178301E-2</v>
      </c>
      <c r="O133" s="7">
        <v>4.9258164808095597E-2</v>
      </c>
      <c r="P133" s="7">
        <v>9.6487945852554102E-2</v>
      </c>
      <c r="Q133" s="7">
        <v>6.9821678121396697</v>
      </c>
    </row>
    <row r="134" spans="1:17" hidden="1" x14ac:dyDescent="0.3">
      <c r="A134" s="3" t="s">
        <v>11</v>
      </c>
      <c r="B134" s="2">
        <v>43466</v>
      </c>
      <c r="C134" s="7">
        <v>0.75915410016791696</v>
      </c>
      <c r="D134" s="7">
        <v>3.9698361647536498E-2</v>
      </c>
      <c r="E134" s="7">
        <v>0.81960499446495105</v>
      </c>
      <c r="F134" s="14">
        <v>0.14069664388751299</v>
      </c>
      <c r="G134" s="7">
        <v>2.1117554399564399E-2</v>
      </c>
      <c r="H134" s="7">
        <v>3.4507613711606801E-2</v>
      </c>
      <c r="I134" s="7">
        <v>0.260862911715812</v>
      </c>
      <c r="J134" s="7">
        <v>3.8303758825419199E-2</v>
      </c>
      <c r="K134" s="7">
        <v>9.9348334776950306E-2</v>
      </c>
      <c r="L134" s="7">
        <v>0.31510403188646702</v>
      </c>
      <c r="M134" s="7">
        <v>9.7460357537700701E-2</v>
      </c>
      <c r="N134" s="7">
        <v>5.1091429326284798E-2</v>
      </c>
      <c r="O134" s="7">
        <v>2.7738908346887501E-2</v>
      </c>
      <c r="P134" s="7">
        <v>5.4465099473307597E-2</v>
      </c>
      <c r="Q134" s="7">
        <v>7.0954226539535403</v>
      </c>
    </row>
    <row r="135" spans="1:17" hidden="1" x14ac:dyDescent="0.3">
      <c r="A135" s="3" t="s">
        <v>11</v>
      </c>
      <c r="B135" s="2">
        <v>43497</v>
      </c>
      <c r="C135" s="7">
        <v>0.82217104866383395</v>
      </c>
      <c r="D135" s="7">
        <v>3.6435397896690203E-2</v>
      </c>
      <c r="E135" s="7">
        <v>0.82597948530869303</v>
      </c>
      <c r="F135" s="14">
        <v>0.13758511679461599</v>
      </c>
      <c r="G135" s="7">
        <v>1.7954061956537402E-2</v>
      </c>
      <c r="H135" s="7">
        <v>3.7861428856433302E-2</v>
      </c>
      <c r="I135" s="7">
        <v>0.25628376644954998</v>
      </c>
      <c r="J135" s="7">
        <v>3.7822241243284198E-2</v>
      </c>
      <c r="K135" s="7">
        <v>0.11545997389374101</v>
      </c>
      <c r="L135" s="7">
        <v>0.29511218456979599</v>
      </c>
      <c r="M135" s="7">
        <v>0.11339987601977999</v>
      </c>
      <c r="N135" s="7">
        <v>3.9562970468612797E-2</v>
      </c>
      <c r="O135" s="7">
        <v>3.4290691575212799E-2</v>
      </c>
      <c r="P135" s="7">
        <v>5.2252804967052299E-2</v>
      </c>
      <c r="Q135" s="7">
        <v>7.0548658872506902</v>
      </c>
    </row>
    <row r="136" spans="1:17" hidden="1" x14ac:dyDescent="0.3">
      <c r="A136" s="3" t="s">
        <v>11</v>
      </c>
      <c r="B136" s="2">
        <v>43525</v>
      </c>
      <c r="C136" s="7">
        <v>0.96937763767988905</v>
      </c>
      <c r="D136" s="7">
        <v>3.6168457782353801E-2</v>
      </c>
      <c r="E136" s="7">
        <v>0.83106733155076795</v>
      </c>
      <c r="F136" s="14">
        <v>0.13276421066687799</v>
      </c>
      <c r="G136" s="7">
        <v>2.0488590687502899E-2</v>
      </c>
      <c r="H136" s="7">
        <v>2.99816268287308E-2</v>
      </c>
      <c r="I136" s="7">
        <v>0.29653431351130399</v>
      </c>
      <c r="J136" s="7">
        <v>3.8875394298475897E-2</v>
      </c>
      <c r="K136" s="7">
        <v>0.10926008184747101</v>
      </c>
      <c r="L136" s="7">
        <v>0.29627946935568</v>
      </c>
      <c r="M136" s="7">
        <v>9.0878821887483099E-2</v>
      </c>
      <c r="N136" s="7">
        <v>4.46099106670882E-2</v>
      </c>
      <c r="O136" s="7">
        <v>2.1217731982516901E-2</v>
      </c>
      <c r="P136" s="7">
        <v>5.1874058933747302E-2</v>
      </c>
      <c r="Q136" s="7">
        <v>6.9776442091855397</v>
      </c>
    </row>
    <row r="137" spans="1:17" hidden="1" x14ac:dyDescent="0.3">
      <c r="A137" s="3" t="s">
        <v>11</v>
      </c>
      <c r="B137" s="2">
        <v>43556</v>
      </c>
      <c r="C137" s="7">
        <v>0.93296659293606399</v>
      </c>
      <c r="D137" s="7">
        <v>3.54337957084025E-2</v>
      </c>
      <c r="E137" s="7">
        <v>0.814501902543731</v>
      </c>
      <c r="F137" s="14">
        <v>0.150064301747867</v>
      </c>
      <c r="G137" s="7">
        <v>1.8854927963557401E-2</v>
      </c>
      <c r="H137" s="7">
        <v>2.1695146657294301E-2</v>
      </c>
      <c r="I137" s="7">
        <v>0.29780486509835002</v>
      </c>
      <c r="J137" s="7">
        <v>3.6422298672020598E-2</v>
      </c>
      <c r="K137" s="7">
        <v>9.9375961167938204E-2</v>
      </c>
      <c r="L137" s="7">
        <v>0.295252188421879</v>
      </c>
      <c r="M137" s="7">
        <v>8.7168431261342993E-2</v>
      </c>
      <c r="N137" s="7">
        <v>4.91208820095125E-2</v>
      </c>
      <c r="O137" s="7">
        <v>3.9533643371657101E-2</v>
      </c>
      <c r="P137" s="7">
        <v>5.4771655376447903E-2</v>
      </c>
      <c r="Q137" s="7">
        <v>7.07552711007851</v>
      </c>
    </row>
    <row r="138" spans="1:17" hidden="1" x14ac:dyDescent="0.3">
      <c r="A138" s="3" t="s">
        <v>11</v>
      </c>
      <c r="B138" s="2">
        <v>43586</v>
      </c>
      <c r="C138" s="7">
        <v>0.97994427128165396</v>
      </c>
      <c r="D138" s="7">
        <v>3.5050440259412001E-2</v>
      </c>
      <c r="E138" s="7">
        <v>0.83970428889362103</v>
      </c>
      <c r="F138" s="14">
        <v>0.12524527084696699</v>
      </c>
      <c r="G138" s="7">
        <v>1.9734594438324399E-2</v>
      </c>
      <c r="H138" s="7">
        <v>1.8647939800619299E-2</v>
      </c>
      <c r="I138" s="7">
        <v>0.30677061317343302</v>
      </c>
      <c r="J138" s="7">
        <v>3.4617181447095698E-2</v>
      </c>
      <c r="K138" s="7">
        <v>0.10470201847956</v>
      </c>
      <c r="L138" s="7">
        <v>0.28071744880591398</v>
      </c>
      <c r="M138" s="7">
        <v>9.8193594326204101E-2</v>
      </c>
      <c r="N138" s="7">
        <v>4.2836686581273403E-2</v>
      </c>
      <c r="O138" s="7">
        <v>3.9318644061205797E-2</v>
      </c>
      <c r="P138" s="7">
        <v>5.4461278886370701E-2</v>
      </c>
      <c r="Q138" s="7">
        <v>7.1074474098565004</v>
      </c>
    </row>
    <row r="139" spans="1:17" hidden="1" x14ac:dyDescent="0.3">
      <c r="A139" s="3" t="s">
        <v>11</v>
      </c>
      <c r="B139" s="2">
        <v>43617</v>
      </c>
      <c r="C139" s="7">
        <v>0.95678972478763802</v>
      </c>
      <c r="D139" s="7">
        <v>3.6859189229920999E-2</v>
      </c>
      <c r="E139" s="7">
        <v>0.82096139359286402</v>
      </c>
      <c r="F139" s="14">
        <v>0.142179417177215</v>
      </c>
      <c r="G139" s="7">
        <v>1.7149452400146301E-2</v>
      </c>
      <c r="H139" s="7">
        <v>2.4591721783560502E-2</v>
      </c>
      <c r="I139" s="7">
        <v>0.31671169955566802</v>
      </c>
      <c r="J139" s="7">
        <v>3.4271830305183201E-2</v>
      </c>
      <c r="K139" s="7">
        <v>0.10734083767875199</v>
      </c>
      <c r="L139" s="7">
        <v>0.27913390872954102</v>
      </c>
      <c r="M139" s="7">
        <v>0.10063468565011301</v>
      </c>
      <c r="N139" s="7">
        <v>3.9013849619063401E-2</v>
      </c>
      <c r="O139" s="7">
        <v>2.5563978263763099E-2</v>
      </c>
      <c r="P139" s="7">
        <v>5.5588036014210002E-2</v>
      </c>
      <c r="Q139" s="7">
        <v>7.00350660719372</v>
      </c>
    </row>
    <row r="140" spans="1:17" hidden="1" x14ac:dyDescent="0.3">
      <c r="A140" s="3" t="s">
        <v>11</v>
      </c>
      <c r="B140" s="2">
        <v>43647</v>
      </c>
      <c r="C140" s="7">
        <v>1.03826757762592</v>
      </c>
      <c r="D140" s="7">
        <v>3.3511826930958402E-2</v>
      </c>
      <c r="E140" s="7">
        <v>0.84589303569399499</v>
      </c>
      <c r="F140" s="14">
        <v>0.120595137375047</v>
      </c>
      <c r="G140" s="7">
        <v>1.6887081919499902E-2</v>
      </c>
      <c r="H140" s="7">
        <v>2.1190898048222301E-2</v>
      </c>
      <c r="I140" s="7">
        <v>0.316820930170569</v>
      </c>
      <c r="J140" s="7">
        <v>3.4070785665063302E-2</v>
      </c>
      <c r="K140" s="7">
        <v>0.10432352896407</v>
      </c>
      <c r="L140" s="7">
        <v>0.268200088737167</v>
      </c>
      <c r="M140" s="7">
        <v>0.10203987262671101</v>
      </c>
      <c r="N140" s="7">
        <v>3.9580133781431201E-2</v>
      </c>
      <c r="O140" s="7">
        <v>4.3429488947743199E-2</v>
      </c>
      <c r="P140" s="7">
        <v>5.3457191139523998E-2</v>
      </c>
      <c r="Q140" s="7">
        <v>6.9632496268364896</v>
      </c>
    </row>
    <row r="141" spans="1:17" hidden="1" x14ac:dyDescent="0.3">
      <c r="A141" s="3" t="s">
        <v>11</v>
      </c>
      <c r="B141" s="2">
        <v>43678</v>
      </c>
      <c r="C141" s="7">
        <v>1.04199915888831</v>
      </c>
      <c r="D141" s="7">
        <v>3.0905536327064401E-2</v>
      </c>
      <c r="E141" s="7">
        <v>0.83473852957295303</v>
      </c>
      <c r="F141" s="14">
        <v>0.134355934099983</v>
      </c>
      <c r="G141" s="7">
        <v>1.62992969184469E-2</v>
      </c>
      <c r="H141" s="7">
        <v>1.9622443276672601E-2</v>
      </c>
      <c r="I141" s="7">
        <v>0.33406410562391398</v>
      </c>
      <c r="J141" s="7">
        <v>3.5695475840478198E-2</v>
      </c>
      <c r="K141" s="7">
        <v>0.117727111263621</v>
      </c>
      <c r="L141" s="7">
        <v>0.27304867095829699</v>
      </c>
      <c r="M141" s="7">
        <v>8.3630875726272397E-2</v>
      </c>
      <c r="N141" s="7">
        <v>3.7485828882026E-2</v>
      </c>
      <c r="O141" s="7">
        <v>3.06406288873802E-2</v>
      </c>
      <c r="P141" s="7">
        <v>5.1785562622891503E-2</v>
      </c>
      <c r="Q141" s="7">
        <v>7.0359641782461297</v>
      </c>
    </row>
    <row r="142" spans="1:17" hidden="1" x14ac:dyDescent="0.3">
      <c r="A142" s="3" t="s">
        <v>11</v>
      </c>
      <c r="B142" s="2">
        <v>43709</v>
      </c>
      <c r="C142" s="7">
        <v>0.92340094429529296</v>
      </c>
      <c r="D142" s="7">
        <v>3.64853025899309E-2</v>
      </c>
      <c r="E142" s="7">
        <v>0.839836917315544</v>
      </c>
      <c r="F142" s="14">
        <v>0.123677780094525</v>
      </c>
      <c r="G142" s="7">
        <v>2.2442139424915301E-2</v>
      </c>
      <c r="H142" s="7">
        <v>2.7391175889476801E-2</v>
      </c>
      <c r="I142" s="7">
        <v>0.305021348543559</v>
      </c>
      <c r="J142" s="7">
        <v>3.5966767869893702E-2</v>
      </c>
      <c r="K142" s="7">
        <v>0.124739685377382</v>
      </c>
      <c r="L142" s="7">
        <v>0.28297335968093201</v>
      </c>
      <c r="M142" s="7">
        <v>9.0483107698889995E-2</v>
      </c>
      <c r="N142" s="7">
        <v>3.7629924524399803E-2</v>
      </c>
      <c r="O142" s="7">
        <v>1.70013670675777E-2</v>
      </c>
      <c r="P142" s="7">
        <v>5.63511239229737E-2</v>
      </c>
      <c r="Q142" s="7">
        <v>7.1905141053814399</v>
      </c>
    </row>
    <row r="143" spans="1:17" hidden="1" x14ac:dyDescent="0.3">
      <c r="A143" s="3" t="s">
        <v>11</v>
      </c>
      <c r="B143" s="2">
        <v>43739</v>
      </c>
      <c r="C143" s="7">
        <v>0.97798289866572896</v>
      </c>
      <c r="D143" s="7">
        <v>3.4307502803422901E-2</v>
      </c>
      <c r="E143" s="7">
        <v>0.83755823734364698</v>
      </c>
      <c r="F143" s="14">
        <v>0.12813425985293</v>
      </c>
      <c r="G143" s="7">
        <v>1.8536977219707401E-2</v>
      </c>
      <c r="H143" s="7">
        <v>2.6477055435720199E-2</v>
      </c>
      <c r="I143" s="7">
        <v>0.30123178056396699</v>
      </c>
      <c r="J143" s="7">
        <v>3.5988142664672498E-2</v>
      </c>
      <c r="K143" s="7">
        <v>0.12560390521584799</v>
      </c>
      <c r="L143" s="7">
        <v>0.28517264114991098</v>
      </c>
      <c r="M143" s="7">
        <v>8.7379923923990299E-2</v>
      </c>
      <c r="N143" s="7">
        <v>4.7363165562055803E-2</v>
      </c>
      <c r="O143" s="7">
        <v>1.8892333119349701E-2</v>
      </c>
      <c r="P143" s="7">
        <v>5.3354075144778697E-2</v>
      </c>
      <c r="Q143" s="7">
        <v>7.1835756826928403</v>
      </c>
    </row>
    <row r="144" spans="1:17" hidden="1" x14ac:dyDescent="0.3">
      <c r="A144" s="3" t="s">
        <v>11</v>
      </c>
      <c r="B144" s="2">
        <v>43770</v>
      </c>
      <c r="C144" s="7">
        <v>1.0722154382272799</v>
      </c>
      <c r="D144" s="7">
        <v>3.3398548964545097E-2</v>
      </c>
      <c r="E144" s="7">
        <v>0.835987733940036</v>
      </c>
      <c r="F144" s="14">
        <v>0.130613717095419</v>
      </c>
      <c r="G144" s="7">
        <v>1.6675091490603599E-2</v>
      </c>
      <c r="H144" s="7">
        <v>3.1654788019928798E-2</v>
      </c>
      <c r="I144" s="7">
        <v>0.31387000614180399</v>
      </c>
      <c r="J144" s="7">
        <v>3.3887088237892903E-2</v>
      </c>
      <c r="K144" s="7">
        <v>0.12380053332399001</v>
      </c>
      <c r="L144" s="7">
        <v>0.272964375291113</v>
      </c>
      <c r="M144" s="7">
        <v>0.100981120174022</v>
      </c>
      <c r="N144" s="7">
        <v>4.14001281669793E-2</v>
      </c>
      <c r="O144" s="7">
        <v>1.39049291889343E-2</v>
      </c>
      <c r="P144" s="7">
        <v>5.0861939964731602E-2</v>
      </c>
      <c r="Q144" s="7">
        <v>7.0567866349703401</v>
      </c>
    </row>
    <row r="145" spans="1:17" hidden="1" x14ac:dyDescent="0.3">
      <c r="A145" s="3" t="s">
        <v>11</v>
      </c>
      <c r="B145" s="2">
        <v>43800</v>
      </c>
      <c r="C145" s="7">
        <v>1.5257306067804799</v>
      </c>
      <c r="D145" s="7">
        <v>2.9264441473562601E-2</v>
      </c>
      <c r="E145" s="7">
        <v>0.83388857942122296</v>
      </c>
      <c r="F145" s="14">
        <v>0.13684697910521501</v>
      </c>
      <c r="G145" s="7">
        <v>1.36181722173421E-2</v>
      </c>
      <c r="H145" s="7">
        <v>3.2744002625301701E-2</v>
      </c>
      <c r="I145" s="7">
        <v>0.36415555416892098</v>
      </c>
      <c r="J145" s="7">
        <v>2.84444507060902E-2</v>
      </c>
      <c r="K145" s="7">
        <v>0.133641064758523</v>
      </c>
      <c r="L145" s="7">
        <v>0.24700646083098499</v>
      </c>
      <c r="M145" s="7">
        <v>0.107938131542617</v>
      </c>
      <c r="N145" s="7">
        <v>2.7670932888663999E-2</v>
      </c>
      <c r="O145" s="7">
        <v>7.9127438601372807E-3</v>
      </c>
      <c r="P145" s="7">
        <v>3.6868486401419903E-2</v>
      </c>
      <c r="Q145" s="7">
        <v>7.0230580157427598</v>
      </c>
    </row>
    <row r="146" spans="1:17" hidden="1" x14ac:dyDescent="0.3">
      <c r="A146" s="3" t="s">
        <v>11</v>
      </c>
      <c r="B146" s="2">
        <v>43831</v>
      </c>
      <c r="C146" s="7">
        <v>0.79843029612314997</v>
      </c>
      <c r="D146" s="7">
        <v>3.7579399709909901E-2</v>
      </c>
      <c r="E146" s="7">
        <v>0.85879226760606198</v>
      </c>
      <c r="F146" s="14">
        <v>0.103628332684028</v>
      </c>
      <c r="G146" s="7">
        <v>2.2854416539091801E-2</v>
      </c>
      <c r="H146" s="7">
        <v>1.8645393169327701E-2</v>
      </c>
      <c r="I146" s="7">
        <v>0.25661122512289403</v>
      </c>
      <c r="J146" s="7">
        <v>4.1052777461644901E-2</v>
      </c>
      <c r="K146" s="7">
        <v>0.116446118112944</v>
      </c>
      <c r="L146" s="7">
        <v>0.32602485171329698</v>
      </c>
      <c r="M146" s="7">
        <v>9.2713499810932201E-2</v>
      </c>
      <c r="N146" s="7">
        <v>4.0477374881756102E-2</v>
      </c>
      <c r="O146" s="7">
        <v>2.3603452537853301E-2</v>
      </c>
      <c r="P146" s="7">
        <v>6.1570890650258801E-2</v>
      </c>
      <c r="Q146" s="7">
        <v>7.1271626762081501</v>
      </c>
    </row>
    <row r="147" spans="1:17" hidden="1" x14ac:dyDescent="0.3">
      <c r="A147" s="3" t="s">
        <v>11</v>
      </c>
      <c r="B147" s="2">
        <v>43862</v>
      </c>
      <c r="C147" s="7">
        <v>0.830669992095739</v>
      </c>
      <c r="D147" s="7">
        <v>4.0023612475352903E-2</v>
      </c>
      <c r="E147" s="7">
        <v>0.82649579171027299</v>
      </c>
      <c r="F147" s="14">
        <v>0.13348059581437399</v>
      </c>
      <c r="G147" s="7">
        <v>2.02095741581165E-2</v>
      </c>
      <c r="H147" s="7">
        <v>2.2098123182545799E-2</v>
      </c>
      <c r="I147" s="7">
        <v>0.25273351540522498</v>
      </c>
      <c r="J147" s="7">
        <v>4.2831287949236699E-2</v>
      </c>
      <c r="K147" s="7">
        <v>0.113926852961375</v>
      </c>
      <c r="L147" s="7">
        <v>0.31284139674289901</v>
      </c>
      <c r="M147" s="7">
        <v>9.9671120521983306E-2</v>
      </c>
      <c r="N147" s="7">
        <v>4.2673112448210503E-2</v>
      </c>
      <c r="O147" s="7">
        <v>3.67676879004167E-2</v>
      </c>
      <c r="P147" s="7">
        <v>5.6247328729991997E-2</v>
      </c>
      <c r="Q147" s="7">
        <v>7.1879733873654299</v>
      </c>
    </row>
    <row r="148" spans="1:17" hidden="1" x14ac:dyDescent="0.3">
      <c r="A148" s="3" t="s">
        <v>11</v>
      </c>
      <c r="B148" s="2">
        <v>43891</v>
      </c>
      <c r="C148" s="7">
        <v>0.74408783410367696</v>
      </c>
      <c r="D148" s="7">
        <v>4.8506359745095803E-2</v>
      </c>
      <c r="E148" s="7">
        <v>0.851479584944833</v>
      </c>
      <c r="F148" s="14">
        <v>0.100014055310071</v>
      </c>
      <c r="G148" s="7">
        <v>2.0439583170117501E-2</v>
      </c>
      <c r="H148" s="7">
        <v>2.22474602472791E-2</v>
      </c>
      <c r="I148" s="7">
        <v>0.17900496033226199</v>
      </c>
      <c r="J148" s="7">
        <v>3.4833956823838497E-2</v>
      </c>
      <c r="K148" s="7">
        <v>0.105728005818665</v>
      </c>
      <c r="L148" s="7">
        <v>0.425187023761742</v>
      </c>
      <c r="M148" s="7">
        <v>8.5742611898904794E-2</v>
      </c>
      <c r="N148" s="7">
        <v>5.5442537591501598E-2</v>
      </c>
      <c r="O148" s="7">
        <v>8.1330257957860693E-3</v>
      </c>
      <c r="P148" s="7">
        <v>6.3240834559903605E-2</v>
      </c>
      <c r="Q148" s="7">
        <v>7.2392977851462401</v>
      </c>
    </row>
    <row r="149" spans="1:17" hidden="1" x14ac:dyDescent="0.3">
      <c r="A149" s="3" t="s">
        <v>11</v>
      </c>
      <c r="B149" s="2">
        <v>43922</v>
      </c>
      <c r="C149" s="7">
        <v>0.385471323364944</v>
      </c>
      <c r="D149" s="7">
        <v>9.20115928583526E-2</v>
      </c>
      <c r="E149" s="7">
        <v>0.81796676809714197</v>
      </c>
      <c r="F149" s="14">
        <v>9.0021639044505206E-2</v>
      </c>
      <c r="G149" s="7">
        <v>2.0956566780430199E-2</v>
      </c>
      <c r="H149" s="7">
        <v>2.02630608073692E-3</v>
      </c>
      <c r="I149" s="7">
        <v>0</v>
      </c>
      <c r="J149" s="7">
        <v>1.1458944180246699E-3</v>
      </c>
      <c r="K149" s="7">
        <v>5.3305287235295103E-2</v>
      </c>
      <c r="L149" s="7">
        <v>0.71592039788384398</v>
      </c>
      <c r="M149" s="7">
        <v>4.6873532620825199E-2</v>
      </c>
      <c r="N149" s="7">
        <v>0.117571916708817</v>
      </c>
      <c r="O149" s="7">
        <v>0</v>
      </c>
      <c r="P149" s="7">
        <v>4.2200098272026997E-2</v>
      </c>
      <c r="Q149" s="7">
        <v>7.8540863710808404</v>
      </c>
    </row>
    <row r="150" spans="1:17" hidden="1" x14ac:dyDescent="0.3">
      <c r="A150" s="3" t="s">
        <v>11</v>
      </c>
      <c r="B150" s="2">
        <v>43952</v>
      </c>
      <c r="C150" s="7">
        <v>0.44681061627858698</v>
      </c>
      <c r="D150" s="7">
        <v>7.4858003395022202E-2</v>
      </c>
      <c r="E150" s="7">
        <v>0.77980610334223699</v>
      </c>
      <c r="F150" s="14">
        <v>0.14533589326273999</v>
      </c>
      <c r="G150" s="7">
        <v>1.7235777131278E-2</v>
      </c>
      <c r="H150" s="7">
        <v>6.6420343655506796E-4</v>
      </c>
      <c r="I150" s="7">
        <v>6.4884139155963903E-4</v>
      </c>
      <c r="J150" s="7">
        <v>1.2321344131921599E-3</v>
      </c>
      <c r="K150" s="7">
        <v>0.111823742346688</v>
      </c>
      <c r="L150" s="7">
        <v>0.64045212958535502</v>
      </c>
      <c r="M150" s="7">
        <v>5.0987748058416597E-2</v>
      </c>
      <c r="N150" s="7">
        <v>0.11077092290710799</v>
      </c>
      <c r="O150" s="7">
        <v>0</v>
      </c>
      <c r="P150" s="7">
        <v>6.6184500729847495E-2</v>
      </c>
      <c r="Q150" s="7">
        <v>7.8301123988641796</v>
      </c>
    </row>
    <row r="151" spans="1:17" hidden="1" x14ac:dyDescent="0.3">
      <c r="A151" s="3" t="s">
        <v>11</v>
      </c>
      <c r="B151" s="2">
        <v>43983</v>
      </c>
      <c r="C151" s="7">
        <v>0.722710543381751</v>
      </c>
      <c r="D151" s="7">
        <v>6.3060948494724198E-2</v>
      </c>
      <c r="E151" s="7">
        <v>0.81552465310464295</v>
      </c>
      <c r="F151" s="14">
        <v>0.12141439840063301</v>
      </c>
      <c r="G151" s="7">
        <v>1.7089978276977998E-2</v>
      </c>
      <c r="H151" s="7">
        <v>1.3729258137244099E-2</v>
      </c>
      <c r="I151" s="7">
        <v>0.267906900484569</v>
      </c>
      <c r="J151" s="7">
        <v>1.1269429200275301E-2</v>
      </c>
      <c r="K151" s="7">
        <v>8.7684383450079895E-2</v>
      </c>
      <c r="L151" s="7">
        <v>0.40627310203581102</v>
      </c>
      <c r="M151" s="7">
        <v>6.3203815442984396E-2</v>
      </c>
      <c r="N151" s="7">
        <v>7.3670234883523394E-2</v>
      </c>
      <c r="O151" s="7">
        <v>0</v>
      </c>
      <c r="P151" s="7">
        <v>5.9172898088535299E-2</v>
      </c>
      <c r="Q151" s="7">
        <v>7.5436269751684497</v>
      </c>
    </row>
    <row r="152" spans="1:17" hidden="1" x14ac:dyDescent="0.3">
      <c r="A152" s="3" t="s">
        <v>11</v>
      </c>
      <c r="B152" s="2">
        <v>44013</v>
      </c>
      <c r="C152" s="7">
        <v>0.94883249402514902</v>
      </c>
      <c r="D152" s="7">
        <v>4.2393448163540903E-2</v>
      </c>
      <c r="E152" s="7">
        <v>0.84658576711561195</v>
      </c>
      <c r="F152" s="14">
        <v>0.111020784720847</v>
      </c>
      <c r="G152" s="7">
        <v>1.28708341611114E-2</v>
      </c>
      <c r="H152" s="7">
        <v>2.0114202091769898E-2</v>
      </c>
      <c r="I152" s="7">
        <v>0.33683374143209499</v>
      </c>
      <c r="J152" s="7">
        <v>3.7342356069016397E-2</v>
      </c>
      <c r="K152" s="7">
        <v>8.7773276490156898E-2</v>
      </c>
      <c r="L152" s="7">
        <v>0.29836996224920198</v>
      </c>
      <c r="M152" s="7">
        <v>9.2939396709608296E-2</v>
      </c>
      <c r="N152" s="7">
        <v>6.3839907926967407E-2</v>
      </c>
      <c r="O152" s="7">
        <v>4.0482497826495297E-3</v>
      </c>
      <c r="P152" s="7">
        <v>4.5868073087423397E-2</v>
      </c>
      <c r="Q152" s="7">
        <v>7.2643881068625697</v>
      </c>
    </row>
    <row r="153" spans="1:17" hidden="1" x14ac:dyDescent="0.3">
      <c r="A153" s="3" t="s">
        <v>11</v>
      </c>
      <c r="B153" s="2">
        <v>44044</v>
      </c>
      <c r="C153" s="7">
        <v>0.99295413234775498</v>
      </c>
      <c r="D153" s="7">
        <v>4.2110982398285098E-2</v>
      </c>
      <c r="E153" s="7">
        <v>0.84049228408834098</v>
      </c>
      <c r="F153" s="14">
        <v>0.117396733513374</v>
      </c>
      <c r="G153" s="7">
        <v>1.6049577679495702E-2</v>
      </c>
      <c r="H153" s="7">
        <v>2.0318237571530499E-2</v>
      </c>
      <c r="I153" s="7">
        <v>0.34888833404712599</v>
      </c>
      <c r="J153" s="7">
        <v>4.4806267202163498E-2</v>
      </c>
      <c r="K153" s="7">
        <v>9.41612419226623E-2</v>
      </c>
      <c r="L153" s="7">
        <v>0.28853356875964398</v>
      </c>
      <c r="M153" s="7">
        <v>8.7321956874116993E-2</v>
      </c>
      <c r="N153" s="7">
        <v>4.9838981839917598E-2</v>
      </c>
      <c r="O153" s="7">
        <v>3.9283543018706502E-3</v>
      </c>
      <c r="P153" s="7">
        <v>4.6153479801472698E-2</v>
      </c>
      <c r="Q153" s="7">
        <v>7.1707599037839396</v>
      </c>
    </row>
    <row r="154" spans="1:17" hidden="1" x14ac:dyDescent="0.3">
      <c r="A154" s="3" t="s">
        <v>11</v>
      </c>
      <c r="B154" s="2">
        <v>44075</v>
      </c>
      <c r="C154" s="7">
        <v>0.95801285908677503</v>
      </c>
      <c r="D154" s="7">
        <v>4.1863210758296202E-2</v>
      </c>
      <c r="E154" s="7">
        <v>0.84423717624648997</v>
      </c>
      <c r="F154" s="14">
        <v>0.11389961299521401</v>
      </c>
      <c r="G154" s="7">
        <v>2.3406365956320101E-2</v>
      </c>
      <c r="H154" s="7">
        <v>2.2602575093551701E-2</v>
      </c>
      <c r="I154" s="7">
        <v>0.30571383382858902</v>
      </c>
      <c r="J154" s="7">
        <v>4.4102007816005297E-2</v>
      </c>
      <c r="K154" s="7">
        <v>9.9793754574700702E-2</v>
      </c>
      <c r="L154" s="7">
        <v>0.30720147607155102</v>
      </c>
      <c r="M154" s="7">
        <v>9.7351364473522398E-2</v>
      </c>
      <c r="N154" s="7">
        <v>5.1456498518260403E-2</v>
      </c>
      <c r="O154" s="7">
        <v>3.0890026177863E-3</v>
      </c>
      <c r="P154" s="7">
        <v>4.5283121049713201E-2</v>
      </c>
      <c r="Q154" s="7">
        <v>7.2841021572414304</v>
      </c>
    </row>
    <row r="155" spans="1:17" hidden="1" x14ac:dyDescent="0.3">
      <c r="A155" s="3" t="s">
        <v>11</v>
      </c>
      <c r="B155" s="2">
        <v>44105</v>
      </c>
      <c r="C155" s="7">
        <v>1.0141514587782099</v>
      </c>
      <c r="D155" s="7">
        <v>4.3428194521768E-2</v>
      </c>
      <c r="E155" s="7">
        <v>0.85517418641403697</v>
      </c>
      <c r="F155" s="14">
        <v>0.101397619064195</v>
      </c>
      <c r="G155" s="7">
        <v>1.5802921618201501E-2</v>
      </c>
      <c r="H155" s="7">
        <v>2.8908592676351E-2</v>
      </c>
      <c r="I155" s="7">
        <v>0.30877225861860103</v>
      </c>
      <c r="J155" s="7">
        <v>3.9965900107131802E-2</v>
      </c>
      <c r="K155" s="7">
        <v>0.112189661553939</v>
      </c>
      <c r="L155" s="7">
        <v>0.30907079164832002</v>
      </c>
      <c r="M155" s="7">
        <v>8.7808320045327806E-2</v>
      </c>
      <c r="N155" s="7">
        <v>5.5068487251282397E-2</v>
      </c>
      <c r="O155" s="7">
        <v>2.30502327194368E-3</v>
      </c>
      <c r="P155" s="7">
        <v>4.0108043208901697E-2</v>
      </c>
      <c r="Q155" s="7">
        <v>7.2670200822016797</v>
      </c>
    </row>
    <row r="156" spans="1:17" hidden="1" x14ac:dyDescent="0.3">
      <c r="A156" s="3" t="s">
        <v>11</v>
      </c>
      <c r="B156" s="2">
        <v>44136</v>
      </c>
      <c r="C156" s="7">
        <v>0.64667133722958403</v>
      </c>
      <c r="D156" s="7">
        <v>6.5832293621297694E-2</v>
      </c>
      <c r="E156" s="7">
        <v>0.84175311444775003</v>
      </c>
      <c r="F156" s="14">
        <v>9.2414591930952097E-2</v>
      </c>
      <c r="G156" s="7">
        <v>1.82489193400481E-2</v>
      </c>
      <c r="H156" s="7">
        <v>1.47951362908081E-2</v>
      </c>
      <c r="I156" s="7">
        <v>0.112242264249324</v>
      </c>
      <c r="J156" s="7">
        <v>3.2881706863473602E-2</v>
      </c>
      <c r="K156" s="7">
        <v>9.9118530804847602E-2</v>
      </c>
      <c r="L156" s="7">
        <v>0.457801086799969</v>
      </c>
      <c r="M156" s="7">
        <v>0.118942928213477</v>
      </c>
      <c r="N156" s="7">
        <v>8.7247391002803598E-2</v>
      </c>
      <c r="O156" s="7">
        <v>0</v>
      </c>
      <c r="P156" s="7">
        <v>5.8722036435248703E-2</v>
      </c>
      <c r="Q156" s="7">
        <v>7.5321023575669601</v>
      </c>
    </row>
    <row r="157" spans="1:17" hidden="1" x14ac:dyDescent="0.3">
      <c r="A157" s="3" t="s">
        <v>11</v>
      </c>
      <c r="B157" s="2">
        <v>44166</v>
      </c>
      <c r="C157" s="7">
        <v>1.5317425621741501</v>
      </c>
      <c r="D157" s="7">
        <v>3.7824247432777999E-2</v>
      </c>
      <c r="E157" s="7">
        <v>0.84876668552590295</v>
      </c>
      <c r="F157" s="14">
        <v>0.11340906704131901</v>
      </c>
      <c r="G157" s="7">
        <v>1.2795739279347001E-2</v>
      </c>
      <c r="H157" s="7">
        <v>3.6588262771826703E-2</v>
      </c>
      <c r="I157" s="7">
        <v>0.38083741447635799</v>
      </c>
      <c r="J157" s="7">
        <v>3.34481765614245E-2</v>
      </c>
      <c r="K157" s="7">
        <v>0.122062110451389</v>
      </c>
      <c r="L157" s="7">
        <v>0.247072105266364</v>
      </c>
      <c r="M157" s="7">
        <v>0.101757566086897</v>
      </c>
      <c r="N157" s="7">
        <v>3.4791596107605197E-2</v>
      </c>
      <c r="O157" s="7">
        <v>3.18941044290163E-4</v>
      </c>
      <c r="P157" s="7">
        <v>3.03280879544994E-2</v>
      </c>
      <c r="Q157" s="7">
        <v>7.2288396643624298</v>
      </c>
    </row>
    <row r="158" spans="1:17" hidden="1" x14ac:dyDescent="0.3">
      <c r="A158" s="3" t="s">
        <v>11</v>
      </c>
      <c r="B158" s="2">
        <v>44197</v>
      </c>
      <c r="C158" s="7">
        <v>0.441857317470225</v>
      </c>
      <c r="D158" s="7">
        <v>7.4374719487037902E-2</v>
      </c>
      <c r="E158" s="7">
        <v>0.83032989114516698</v>
      </c>
      <c r="F158" s="14">
        <v>9.52953893677949E-2</v>
      </c>
      <c r="G158" s="7">
        <v>1.9259520149588798E-2</v>
      </c>
      <c r="H158" s="7">
        <v>6.22166311184653E-3</v>
      </c>
      <c r="I158" s="7">
        <v>5.6021171698641598E-2</v>
      </c>
      <c r="J158" s="7">
        <v>4.0478623149668297E-2</v>
      </c>
      <c r="K158" s="7">
        <v>6.8118321720970001E-2</v>
      </c>
      <c r="L158" s="7">
        <v>0.56317350813370304</v>
      </c>
      <c r="M158" s="7">
        <v>0.105723328594187</v>
      </c>
      <c r="N158" s="7">
        <v>7.7034680752238294E-2</v>
      </c>
      <c r="O158" s="7">
        <v>0</v>
      </c>
      <c r="P158" s="7">
        <v>6.3969182689155593E-2</v>
      </c>
      <c r="Q158" s="7">
        <v>7.6188716204653302</v>
      </c>
    </row>
    <row r="159" spans="1:17" hidden="1" x14ac:dyDescent="0.3">
      <c r="A159" s="3" t="s">
        <v>11</v>
      </c>
      <c r="B159" s="2">
        <v>44228</v>
      </c>
      <c r="C159" s="7">
        <v>0.42148572607756701</v>
      </c>
      <c r="D159" s="7">
        <v>7.9148562991998905E-2</v>
      </c>
      <c r="E159" s="7">
        <v>0.83137974548129701</v>
      </c>
      <c r="F159" s="14">
        <v>8.9471691526704394E-2</v>
      </c>
      <c r="G159" s="7">
        <v>1.6014947028896099E-2</v>
      </c>
      <c r="H159" s="7">
        <v>6.0483679345685597E-4</v>
      </c>
      <c r="I159" s="7">
        <v>5.43689540951099E-3</v>
      </c>
      <c r="J159" s="7">
        <v>4.0185758757948699E-2</v>
      </c>
      <c r="K159" s="7">
        <v>7.1963292175956706E-2</v>
      </c>
      <c r="L159" s="7">
        <v>0.57998157410912599</v>
      </c>
      <c r="M159" s="7">
        <v>0.114018675556654</v>
      </c>
      <c r="N159" s="7">
        <v>8.8908342754719996E-2</v>
      </c>
      <c r="O159" s="7">
        <v>0</v>
      </c>
      <c r="P159" s="7">
        <v>8.2885677413731401E-2</v>
      </c>
      <c r="Q159" s="7">
        <v>7.6577137391759598</v>
      </c>
    </row>
    <row r="160" spans="1:17" hidden="1" x14ac:dyDescent="0.3">
      <c r="A160" s="3" t="s">
        <v>11</v>
      </c>
      <c r="B160" s="2">
        <v>44256</v>
      </c>
      <c r="C160" s="7">
        <v>0.51934367590823705</v>
      </c>
      <c r="D160" s="7">
        <v>7.1641338797496998E-2</v>
      </c>
      <c r="E160" s="7">
        <v>0.81140119809141198</v>
      </c>
      <c r="F160" s="14">
        <v>0.11695746311109</v>
      </c>
      <c r="G160" s="7">
        <v>1.8778135408169701E-2</v>
      </c>
      <c r="H160" s="7">
        <v>1.5873954312078602E-5</v>
      </c>
      <c r="I160" s="7">
        <v>6.44576612947794E-3</v>
      </c>
      <c r="J160" s="7">
        <v>3.00193173089645E-2</v>
      </c>
      <c r="K160" s="7">
        <v>7.9516682067929903E-2</v>
      </c>
      <c r="L160" s="7">
        <v>0.56096426253159304</v>
      </c>
      <c r="M160" s="7">
        <v>0.115422626043078</v>
      </c>
      <c r="N160" s="7">
        <v>8.9807425652394801E-2</v>
      </c>
      <c r="O160" s="7">
        <v>1.42277664574926E-5</v>
      </c>
      <c r="P160" s="7">
        <v>9.9015683137622795E-2</v>
      </c>
      <c r="Q160" s="7">
        <v>7.6168745286164796</v>
      </c>
    </row>
    <row r="161" spans="1:17" hidden="1" x14ac:dyDescent="0.3">
      <c r="A161" s="3" t="s">
        <v>11</v>
      </c>
      <c r="B161" s="2">
        <v>44287</v>
      </c>
      <c r="C161" s="7">
        <v>0.82656236057652799</v>
      </c>
      <c r="D161" s="7">
        <v>5.0651338403870899E-2</v>
      </c>
      <c r="E161" s="7">
        <v>0.84460870301877</v>
      </c>
      <c r="F161" s="14">
        <v>0.104739958577359</v>
      </c>
      <c r="G161" s="7">
        <v>1.41630642102894E-2</v>
      </c>
      <c r="H161" s="7">
        <v>1.3197134099502E-2</v>
      </c>
      <c r="I161" s="7">
        <v>0.30577014060916902</v>
      </c>
      <c r="J161" s="7">
        <v>3.08079708154969E-2</v>
      </c>
      <c r="K161" s="7">
        <v>8.2437763438926906E-2</v>
      </c>
      <c r="L161" s="7">
        <v>0.34127708192322898</v>
      </c>
      <c r="M161" s="7">
        <v>9.0748595318695793E-2</v>
      </c>
      <c r="N161" s="7">
        <v>5.78052083744756E-2</v>
      </c>
      <c r="O161" s="7">
        <v>2.81241387827507E-3</v>
      </c>
      <c r="P161" s="7">
        <v>6.0980627331940401E-2</v>
      </c>
      <c r="Q161" s="7">
        <v>7.2791222009084304</v>
      </c>
    </row>
    <row r="162" spans="1:17" hidden="1" x14ac:dyDescent="0.3">
      <c r="A162" s="3" t="s">
        <v>11</v>
      </c>
      <c r="B162" s="2">
        <v>44317</v>
      </c>
      <c r="C162" s="7">
        <v>0.94295004941170901</v>
      </c>
      <c r="D162" s="7">
        <v>5.4251865330849101E-2</v>
      </c>
      <c r="E162" s="7">
        <v>0.83686312858027101</v>
      </c>
      <c r="F162" s="14">
        <v>0.10888500608887999</v>
      </c>
      <c r="G162" s="7">
        <v>1.23312936238133E-2</v>
      </c>
      <c r="H162" s="7">
        <v>1.9230384895627999E-2</v>
      </c>
      <c r="I162" s="7">
        <v>0.31478316102756199</v>
      </c>
      <c r="J162" s="7">
        <v>3.7207166699123002E-2</v>
      </c>
      <c r="K162" s="7">
        <v>8.6437737460520497E-2</v>
      </c>
      <c r="L162" s="7">
        <v>0.31364476880791597</v>
      </c>
      <c r="M162" s="7">
        <v>9.2288740076824097E-2</v>
      </c>
      <c r="N162" s="7">
        <v>5.5534036717620902E-2</v>
      </c>
      <c r="O162" s="7">
        <v>1.43948440446956E-2</v>
      </c>
      <c r="P162" s="7">
        <v>5.4147866646296998E-2</v>
      </c>
      <c r="Q162" s="7">
        <v>7.1405371711368897</v>
      </c>
    </row>
    <row r="163" spans="1:17" hidden="1" x14ac:dyDescent="0.3">
      <c r="A163" s="3" t="s">
        <v>11</v>
      </c>
      <c r="B163" s="2">
        <v>44348</v>
      </c>
      <c r="C163" s="7">
        <v>0.87971604456099095</v>
      </c>
      <c r="D163" s="7">
        <v>5.1936652497324001E-2</v>
      </c>
      <c r="E163" s="7">
        <v>0.82156254300277998</v>
      </c>
      <c r="F163" s="14">
        <v>0.12650080449989701</v>
      </c>
      <c r="G163" s="7">
        <v>6.4220125660253103E-3</v>
      </c>
      <c r="H163" s="7">
        <v>1.9744373995176499E-2</v>
      </c>
      <c r="I163" s="7">
        <v>0.30433736650586901</v>
      </c>
      <c r="J163" s="7">
        <v>4.68360707051408E-2</v>
      </c>
      <c r="K163" s="7">
        <v>8.8140480764769394E-2</v>
      </c>
      <c r="L163" s="7">
        <v>0.32543669810399001</v>
      </c>
      <c r="M163" s="7">
        <v>9.6457720771832206E-2</v>
      </c>
      <c r="N163" s="7">
        <v>5.21949116424534E-2</v>
      </c>
      <c r="O163" s="7">
        <v>2.3763681710635199E-3</v>
      </c>
      <c r="P163" s="7">
        <v>5.8053996773680401E-2</v>
      </c>
      <c r="Q163" s="7">
        <v>7.27514742196706</v>
      </c>
    </row>
    <row r="164" spans="1:17" hidden="1" x14ac:dyDescent="0.3">
      <c r="A164" s="3" t="s">
        <v>11</v>
      </c>
      <c r="B164" s="2">
        <v>44378</v>
      </c>
      <c r="C164" s="7">
        <v>0.92779795986079405</v>
      </c>
      <c r="D164" s="7">
        <v>4.7769417848791199E-2</v>
      </c>
      <c r="E164" s="7">
        <v>0.82902415109974603</v>
      </c>
      <c r="F164" s="14">
        <v>0.12320643105146301</v>
      </c>
      <c r="G164" s="7">
        <v>5.2676577129434398E-3</v>
      </c>
      <c r="H164" s="7">
        <v>1.8380427825516198E-2</v>
      </c>
      <c r="I164" s="7">
        <v>0.32062482931428399</v>
      </c>
      <c r="J164" s="7">
        <v>4.3157063031205603E-2</v>
      </c>
      <c r="K164" s="7">
        <v>8.6921466417673399E-2</v>
      </c>
      <c r="L164" s="7">
        <v>0.319440372793795</v>
      </c>
      <c r="M164" s="7">
        <v>8.7650703985362205E-2</v>
      </c>
      <c r="N164" s="7">
        <v>5.3870709076611199E-2</v>
      </c>
      <c r="O164" s="7">
        <v>3.39100668694408E-3</v>
      </c>
      <c r="P164" s="7">
        <v>6.1295763155664498E-2</v>
      </c>
      <c r="Q164" s="7">
        <v>7.2303968980953703</v>
      </c>
    </row>
    <row r="165" spans="1:17" hidden="1" x14ac:dyDescent="0.3">
      <c r="A165" s="3" t="s">
        <v>11</v>
      </c>
      <c r="B165" s="2">
        <v>44409</v>
      </c>
      <c r="C165" s="7">
        <v>0.90378933105239301</v>
      </c>
      <c r="D165" s="7">
        <v>5.1163206221779299E-2</v>
      </c>
      <c r="E165" s="7">
        <v>0.82785620490207301</v>
      </c>
      <c r="F165" s="14">
        <v>0.120980588876148</v>
      </c>
      <c r="G165" s="7">
        <v>5.4761035487639097E-3</v>
      </c>
      <c r="H165" s="7">
        <v>2.1786386975038201E-2</v>
      </c>
      <c r="I165" s="7">
        <v>0.30523268828588201</v>
      </c>
      <c r="J165" s="7">
        <v>4.9863513966016099E-2</v>
      </c>
      <c r="K165" s="7">
        <v>9.3381179717874893E-2</v>
      </c>
      <c r="L165" s="7">
        <v>0.31128711710460999</v>
      </c>
      <c r="M165" s="7">
        <v>9.4562222189579506E-2</v>
      </c>
      <c r="N165" s="7">
        <v>4.5588466435195103E-2</v>
      </c>
      <c r="O165" s="7">
        <v>5.4039142415354497E-3</v>
      </c>
      <c r="P165" s="7">
        <v>6.7418407535504196E-2</v>
      </c>
      <c r="Q165" s="7">
        <v>7.3395432424998397</v>
      </c>
    </row>
    <row r="166" spans="1:17" hidden="1" x14ac:dyDescent="0.3">
      <c r="A166" s="3" t="s">
        <v>11</v>
      </c>
      <c r="B166" s="2">
        <v>44440</v>
      </c>
      <c r="C166" s="7">
        <v>0.89516399125452895</v>
      </c>
      <c r="D166" s="7">
        <v>4.8192604345373397E-2</v>
      </c>
      <c r="E166" s="7">
        <v>0.85264103966073701</v>
      </c>
      <c r="F166" s="14">
        <v>9.9166355993889496E-2</v>
      </c>
      <c r="G166" s="7">
        <v>6.5677168607450797E-3</v>
      </c>
      <c r="H166" s="7">
        <v>2.3960449293437502E-2</v>
      </c>
      <c r="I166" s="7">
        <v>0.282562260945384</v>
      </c>
      <c r="J166" s="7">
        <v>4.9260496054645102E-2</v>
      </c>
      <c r="K166" s="7">
        <v>9.2027169771944403E-2</v>
      </c>
      <c r="L166" s="7">
        <v>0.313044147516227</v>
      </c>
      <c r="M166" s="7">
        <v>9.0559457537793306E-2</v>
      </c>
      <c r="N166" s="7">
        <v>4.8342503953854997E-2</v>
      </c>
      <c r="O166" s="7">
        <v>1.44415221513228E-2</v>
      </c>
      <c r="P166" s="7">
        <v>7.9234275914646296E-2</v>
      </c>
      <c r="Q166" s="7">
        <v>7.1974098349090596</v>
      </c>
    </row>
    <row r="167" spans="1:17" hidden="1" x14ac:dyDescent="0.3">
      <c r="A167" s="3" t="s">
        <v>12</v>
      </c>
      <c r="B167" s="2">
        <v>43466</v>
      </c>
      <c r="C167" s="7">
        <v>0.79255284089220501</v>
      </c>
      <c r="D167" s="7">
        <v>2.2081022900178701E-2</v>
      </c>
      <c r="E167" s="7">
        <v>0.39798931489379102</v>
      </c>
      <c r="F167" s="14">
        <v>0.57992966220603004</v>
      </c>
      <c r="G167" s="7">
        <v>9.8479597455678192E-3</v>
      </c>
      <c r="H167" s="7">
        <v>2.4781841826324601E-2</v>
      </c>
      <c r="I167" s="7">
        <v>0.222942923966434</v>
      </c>
      <c r="J167" s="7">
        <v>0.24025688677263801</v>
      </c>
      <c r="K167" s="7">
        <v>0.176135230062098</v>
      </c>
      <c r="L167" s="7">
        <v>7.35824088046792E-2</v>
      </c>
      <c r="M167" s="7">
        <v>7.0235515203003002E-2</v>
      </c>
      <c r="N167" s="7">
        <v>4.1689328123005699E-3</v>
      </c>
      <c r="O167" s="7">
        <v>0.146257337797989</v>
      </c>
      <c r="P167" s="7">
        <v>3.1790963008965598E-2</v>
      </c>
      <c r="Q167" s="7">
        <v>5.9569546636129598</v>
      </c>
    </row>
    <row r="168" spans="1:17" hidden="1" x14ac:dyDescent="0.3">
      <c r="A168" s="3" t="s">
        <v>12</v>
      </c>
      <c r="B168" s="2">
        <v>43497</v>
      </c>
      <c r="C168" s="7">
        <v>0.82592285606837701</v>
      </c>
      <c r="D168" s="7">
        <v>1.90099490782435E-2</v>
      </c>
      <c r="E168" s="7">
        <v>0.375131141308361</v>
      </c>
      <c r="F168" s="14">
        <v>0.60585890961339595</v>
      </c>
      <c r="G168" s="7">
        <v>1.0175155670940799E-2</v>
      </c>
      <c r="H168" s="7">
        <v>2.5487998327472599E-2</v>
      </c>
      <c r="I168" s="7">
        <v>0.19830471326690999</v>
      </c>
      <c r="J168" s="7">
        <v>0.283434449658859</v>
      </c>
      <c r="K168" s="7">
        <v>0.16103071994835999</v>
      </c>
      <c r="L168" s="7">
        <v>7.4912754322309399E-2</v>
      </c>
      <c r="M168" s="7">
        <v>6.9959796130470805E-2</v>
      </c>
      <c r="N168" s="7">
        <v>3.9844110889002303E-3</v>
      </c>
      <c r="O168" s="7">
        <v>0.14244063041527</v>
      </c>
      <c r="P168" s="7">
        <v>3.0269371170507601E-2</v>
      </c>
      <c r="Q168" s="7">
        <v>5.9163483067981204</v>
      </c>
    </row>
    <row r="169" spans="1:17" hidden="1" x14ac:dyDescent="0.3">
      <c r="A169" s="3" t="s">
        <v>12</v>
      </c>
      <c r="B169" s="2">
        <v>43525</v>
      </c>
      <c r="C169" s="7">
        <v>0.96089185029110102</v>
      </c>
      <c r="D169" s="7">
        <v>1.9783365931961599E-2</v>
      </c>
      <c r="E169" s="7">
        <v>0.38410459580463802</v>
      </c>
      <c r="F169" s="14">
        <v>0.59611203826339998</v>
      </c>
      <c r="G169" s="7">
        <v>1.01699194564793E-2</v>
      </c>
      <c r="H169" s="7">
        <v>2.4238291446870602E-2</v>
      </c>
      <c r="I169" s="7">
        <v>0.20397766041795301</v>
      </c>
      <c r="J169" s="7">
        <v>0.27749163435477697</v>
      </c>
      <c r="K169" s="7">
        <v>0.16920611682963299</v>
      </c>
      <c r="L169" s="7">
        <v>7.2240695794275195E-2</v>
      </c>
      <c r="M169" s="7">
        <v>6.8722041289292005E-2</v>
      </c>
      <c r="N169" s="7">
        <v>4.0207071234519302E-3</v>
      </c>
      <c r="O169" s="7">
        <v>0.138864069014595</v>
      </c>
      <c r="P169" s="7">
        <v>3.1068864272672199E-2</v>
      </c>
      <c r="Q169" s="7">
        <v>5.9248229182032004</v>
      </c>
    </row>
    <row r="170" spans="1:17" hidden="1" x14ac:dyDescent="0.3">
      <c r="A170" s="3" t="s">
        <v>12</v>
      </c>
      <c r="B170" s="2">
        <v>43556</v>
      </c>
      <c r="C170" s="7">
        <v>0.98124498021314599</v>
      </c>
      <c r="D170" s="7">
        <v>1.9602503422973101E-2</v>
      </c>
      <c r="E170" s="7">
        <v>0.37537021893321298</v>
      </c>
      <c r="F170" s="14">
        <v>0.60502727764381403</v>
      </c>
      <c r="G170" s="7">
        <v>8.5254227704307101E-3</v>
      </c>
      <c r="H170" s="7">
        <v>2.40262181538487E-2</v>
      </c>
      <c r="I170" s="7">
        <v>0.28215857670676098</v>
      </c>
      <c r="J170" s="7">
        <v>0.244570250210323</v>
      </c>
      <c r="K170" s="7">
        <v>0.14877313725946001</v>
      </c>
      <c r="L170" s="7">
        <v>6.5084803362078003E-2</v>
      </c>
      <c r="M170" s="7">
        <v>6.2244072371998603E-2</v>
      </c>
      <c r="N170" s="7">
        <v>3.05376768737038E-3</v>
      </c>
      <c r="O170" s="7">
        <v>0.129404871255794</v>
      </c>
      <c r="P170" s="7">
        <v>3.2158880221935401E-2</v>
      </c>
      <c r="Q170" s="7">
        <v>5.9336797619029404</v>
      </c>
    </row>
    <row r="171" spans="1:17" hidden="1" x14ac:dyDescent="0.3">
      <c r="A171" s="3" t="s">
        <v>12</v>
      </c>
      <c r="B171" s="2">
        <v>43586</v>
      </c>
      <c r="C171" s="7">
        <v>1.04163559344125</v>
      </c>
      <c r="D171" s="7">
        <v>1.7490660351999299E-2</v>
      </c>
      <c r="E171" s="7">
        <v>0.36784887796522903</v>
      </c>
      <c r="F171" s="14">
        <v>0.614660461682771</v>
      </c>
      <c r="G171" s="7">
        <v>8.6667247182257504E-3</v>
      </c>
      <c r="H171" s="7">
        <v>2.3574804570031301E-2</v>
      </c>
      <c r="I171" s="7">
        <v>0.283183114545144</v>
      </c>
      <c r="J171" s="7">
        <v>0.25112473907243599</v>
      </c>
      <c r="K171" s="7">
        <v>0.15228286372223701</v>
      </c>
      <c r="L171" s="7">
        <v>6.4599970272793794E-2</v>
      </c>
      <c r="M171" s="7">
        <v>6.0133994678267001E-2</v>
      </c>
      <c r="N171" s="7">
        <v>2.7602523908765099E-3</v>
      </c>
      <c r="O171" s="7">
        <v>0.124093405021829</v>
      </c>
      <c r="P171" s="7">
        <v>2.95801310081584E-2</v>
      </c>
      <c r="Q171" s="7">
        <v>6.0086791296184998</v>
      </c>
    </row>
    <row r="172" spans="1:17" hidden="1" x14ac:dyDescent="0.3">
      <c r="A172" s="3" t="s">
        <v>12</v>
      </c>
      <c r="B172" s="2">
        <v>43617</v>
      </c>
      <c r="C172" s="7">
        <v>0.97050732801940598</v>
      </c>
      <c r="D172" s="7">
        <v>1.8327984306233301E-2</v>
      </c>
      <c r="E172" s="7">
        <v>0.37828061169355498</v>
      </c>
      <c r="F172" s="14">
        <v>0.60339140400021096</v>
      </c>
      <c r="G172" s="7">
        <v>9.0614478408242508E-3</v>
      </c>
      <c r="H172" s="7">
        <v>2.1162135491852099E-2</v>
      </c>
      <c r="I172" s="7">
        <v>0.27691094544666001</v>
      </c>
      <c r="J172" s="7">
        <v>0.242700473296798</v>
      </c>
      <c r="K172" s="7">
        <v>0.15937800465583099</v>
      </c>
      <c r="L172" s="7">
        <v>6.4281049592503206E-2</v>
      </c>
      <c r="M172" s="7">
        <v>6.1232592444968099E-2</v>
      </c>
      <c r="N172" s="7">
        <v>3.1846781050279501E-3</v>
      </c>
      <c r="O172" s="7">
        <v>0.12841664073256101</v>
      </c>
      <c r="P172" s="7">
        <v>3.3672032392974102E-2</v>
      </c>
      <c r="Q172" s="7">
        <v>5.9587733700296699</v>
      </c>
    </row>
    <row r="173" spans="1:17" hidden="1" x14ac:dyDescent="0.3">
      <c r="A173" s="3" t="s">
        <v>12</v>
      </c>
      <c r="B173" s="2">
        <v>43647</v>
      </c>
      <c r="C173" s="7">
        <v>0.973479381720319</v>
      </c>
      <c r="D173" s="7">
        <v>1.85102739451589E-2</v>
      </c>
      <c r="E173" s="7">
        <v>0.402520574741487</v>
      </c>
      <c r="F173" s="14">
        <v>0.57896915131335402</v>
      </c>
      <c r="G173" s="7">
        <v>8.9605381237529095E-3</v>
      </c>
      <c r="H173" s="7">
        <v>2.4690336846152301E-2</v>
      </c>
      <c r="I173" s="7">
        <v>0.27060424735222599</v>
      </c>
      <c r="J173" s="7">
        <v>0.24370507006550299</v>
      </c>
      <c r="K173" s="7">
        <v>0.15128822303203099</v>
      </c>
      <c r="L173" s="7">
        <v>6.7354127725819904E-2</v>
      </c>
      <c r="M173" s="7">
        <v>6.4044315129066304E-2</v>
      </c>
      <c r="N173" s="7">
        <v>2.7052231140689401E-3</v>
      </c>
      <c r="O173" s="7">
        <v>0.126740343060019</v>
      </c>
      <c r="P173" s="7">
        <v>3.9907575551360201E-2</v>
      </c>
      <c r="Q173" s="7">
        <v>5.9145522605415604</v>
      </c>
    </row>
    <row r="174" spans="1:17" hidden="1" x14ac:dyDescent="0.3">
      <c r="A174" s="3" t="s">
        <v>12</v>
      </c>
      <c r="B174" s="2">
        <v>43678</v>
      </c>
      <c r="C174" s="7">
        <v>0.969788034360756</v>
      </c>
      <c r="D174" s="7">
        <v>1.7660058588812901E-2</v>
      </c>
      <c r="E174" s="7">
        <v>0.38661852168137201</v>
      </c>
      <c r="F174" s="14">
        <v>0.59572141972981496</v>
      </c>
      <c r="G174" s="7">
        <v>6.9448335627358198E-3</v>
      </c>
      <c r="H174" s="7">
        <v>2.53196617911642E-2</v>
      </c>
      <c r="I174" s="7">
        <v>0.26416597614891901</v>
      </c>
      <c r="J174" s="7">
        <v>0.25945971835131798</v>
      </c>
      <c r="K174" s="7">
        <v>0.15762318172826001</v>
      </c>
      <c r="L174" s="7">
        <v>6.3720686376042196E-2</v>
      </c>
      <c r="M174" s="7">
        <v>6.2112791201796101E-2</v>
      </c>
      <c r="N174" s="7">
        <v>2.1334140253189602E-3</v>
      </c>
      <c r="O174" s="7">
        <v>0.124834760094739</v>
      </c>
      <c r="P174" s="7">
        <v>3.3684976719705599E-2</v>
      </c>
      <c r="Q174" s="7">
        <v>5.9776234323244601</v>
      </c>
    </row>
    <row r="175" spans="1:17" hidden="1" x14ac:dyDescent="0.3">
      <c r="A175" s="3" t="s">
        <v>12</v>
      </c>
      <c r="B175" s="2">
        <v>43709</v>
      </c>
      <c r="C175" s="7">
        <v>0.91137396744302301</v>
      </c>
      <c r="D175" s="7">
        <v>1.9546367895172299E-2</v>
      </c>
      <c r="E175" s="7">
        <v>0.38450317499005499</v>
      </c>
      <c r="F175" s="14">
        <v>0.59595045711477301</v>
      </c>
      <c r="G175" s="7">
        <v>8.4864057369759497E-3</v>
      </c>
      <c r="H175" s="7">
        <v>2.5618869861170401E-2</v>
      </c>
      <c r="I175" s="7">
        <v>0.24982509072942699</v>
      </c>
      <c r="J175" s="7">
        <v>0.25130577006482402</v>
      </c>
      <c r="K175" s="7">
        <v>0.16349266732600701</v>
      </c>
      <c r="L175" s="7">
        <v>6.7305443870220694E-2</v>
      </c>
      <c r="M175" s="7">
        <v>5.7872478623115703E-2</v>
      </c>
      <c r="N175" s="7">
        <v>1.8083787850621E-3</v>
      </c>
      <c r="O175" s="7">
        <v>0.14151125118823399</v>
      </c>
      <c r="P175" s="7">
        <v>3.2773643814963303E-2</v>
      </c>
      <c r="Q175" s="7">
        <v>5.9730549003434801</v>
      </c>
    </row>
    <row r="176" spans="1:17" hidden="1" x14ac:dyDescent="0.3">
      <c r="A176" s="3" t="s">
        <v>12</v>
      </c>
      <c r="B176" s="2">
        <v>43739</v>
      </c>
      <c r="C176" s="7">
        <v>1.02033527909107</v>
      </c>
      <c r="D176" s="7">
        <v>1.8453399654557501E-2</v>
      </c>
      <c r="E176" s="7">
        <v>0.38066391011746697</v>
      </c>
      <c r="F176" s="14">
        <v>0.60088269022797602</v>
      </c>
      <c r="G176" s="7">
        <v>9.8213274840194299E-3</v>
      </c>
      <c r="H176" s="7">
        <v>2.82110595757788E-2</v>
      </c>
      <c r="I176" s="7">
        <v>0.249439135465122</v>
      </c>
      <c r="J176" s="7">
        <v>0.25959686526840497</v>
      </c>
      <c r="K176" s="7">
        <v>0.16667552991074899</v>
      </c>
      <c r="L176" s="7">
        <v>6.7513257087300896E-2</v>
      </c>
      <c r="M176" s="7">
        <v>5.5589219086875599E-2</v>
      </c>
      <c r="N176" s="7">
        <v>2.6102702039821801E-3</v>
      </c>
      <c r="O176" s="7">
        <v>0.126698933355608</v>
      </c>
      <c r="P176" s="7">
        <v>3.3844402562158503E-2</v>
      </c>
      <c r="Q176" s="7">
        <v>5.9145379203983399</v>
      </c>
    </row>
    <row r="177" spans="1:17" hidden="1" x14ac:dyDescent="0.3">
      <c r="A177" s="3" t="s">
        <v>12</v>
      </c>
      <c r="B177" s="2">
        <v>43770</v>
      </c>
      <c r="C177" s="7">
        <v>1.16588083043268</v>
      </c>
      <c r="D177" s="7">
        <v>1.6383390372627898E-2</v>
      </c>
      <c r="E177" s="7">
        <v>0.353573613025634</v>
      </c>
      <c r="F177" s="14">
        <v>0.63004299660173801</v>
      </c>
      <c r="G177" s="7">
        <v>7.5754082129816701E-3</v>
      </c>
      <c r="H177" s="7">
        <v>2.9795740217867E-2</v>
      </c>
      <c r="I177" s="7">
        <v>0.25236059369686498</v>
      </c>
      <c r="J177" s="7">
        <v>0.265404241405723</v>
      </c>
      <c r="K177" s="7">
        <v>0.18454968907279001</v>
      </c>
      <c r="L177" s="7">
        <v>5.8566953201065398E-2</v>
      </c>
      <c r="M177" s="7">
        <v>5.1897271135827497E-2</v>
      </c>
      <c r="N177" s="7">
        <v>5.7844977903753802E-3</v>
      </c>
      <c r="O177" s="7">
        <v>0.111350025927712</v>
      </c>
      <c r="P177" s="7">
        <v>3.2715579338793502E-2</v>
      </c>
      <c r="Q177" s="7">
        <v>5.9514221861078598</v>
      </c>
    </row>
    <row r="178" spans="1:17" hidden="1" x14ac:dyDescent="0.3">
      <c r="A178" s="3" t="s">
        <v>12</v>
      </c>
      <c r="B178" s="2">
        <v>43800</v>
      </c>
      <c r="C178" s="7">
        <v>1.38638705802666</v>
      </c>
      <c r="D178" s="7">
        <v>1.4880730334921899E-2</v>
      </c>
      <c r="E178" s="7">
        <v>0.39719587566117198</v>
      </c>
      <c r="F178" s="14">
        <v>0.58792339400390603</v>
      </c>
      <c r="G178" s="7">
        <v>5.26960397957843E-3</v>
      </c>
      <c r="H178" s="7">
        <v>3.3976451538307299E-2</v>
      </c>
      <c r="I178" s="7">
        <v>0.25838689909992102</v>
      </c>
      <c r="J178" s="7">
        <v>0.24553124285939201</v>
      </c>
      <c r="K178" s="7">
        <v>0.23937139414983299</v>
      </c>
      <c r="L178" s="7">
        <v>4.7967695866269297E-2</v>
      </c>
      <c r="M178" s="7">
        <v>5.4574010814907502E-2</v>
      </c>
      <c r="N178" s="7">
        <v>5.8683056419889298E-3</v>
      </c>
      <c r="O178" s="7">
        <v>8.3743330045427805E-2</v>
      </c>
      <c r="P178" s="7">
        <v>2.5311066004374001E-2</v>
      </c>
      <c r="Q178" s="7">
        <v>5.8535340878622399</v>
      </c>
    </row>
    <row r="179" spans="1:17" hidden="1" x14ac:dyDescent="0.3">
      <c r="A179" s="3" t="s">
        <v>12</v>
      </c>
      <c r="B179" s="2">
        <v>43831</v>
      </c>
      <c r="C179" s="7">
        <v>0.80081367458618402</v>
      </c>
      <c r="D179" s="7">
        <v>1.9334166252258499E-2</v>
      </c>
      <c r="E179" s="7">
        <v>0.40787922411357302</v>
      </c>
      <c r="F179" s="14">
        <v>0.57278660963416905</v>
      </c>
      <c r="G179" s="7">
        <v>9.6519929093108799E-3</v>
      </c>
      <c r="H179" s="7">
        <v>2.9336888074079699E-2</v>
      </c>
      <c r="I179" s="7">
        <v>0.21192325930721201</v>
      </c>
      <c r="J179" s="7">
        <v>0.272183829653106</v>
      </c>
      <c r="K179" s="7">
        <v>0.164532180843703</v>
      </c>
      <c r="L179" s="7">
        <v>7.5657737495968699E-2</v>
      </c>
      <c r="M179" s="7">
        <v>5.9886718424215703E-2</v>
      </c>
      <c r="N179" s="7">
        <v>4.0392279861129702E-3</v>
      </c>
      <c r="O179" s="7">
        <v>0.13530647324124101</v>
      </c>
      <c r="P179" s="7">
        <v>3.7481692065050302E-2</v>
      </c>
      <c r="Q179" s="7">
        <v>5.9831120037816499</v>
      </c>
    </row>
    <row r="180" spans="1:17" hidden="1" x14ac:dyDescent="0.3">
      <c r="A180" s="3" t="s">
        <v>12</v>
      </c>
      <c r="B180" s="2">
        <v>43862</v>
      </c>
      <c r="C180" s="7">
        <v>0.85237483148316695</v>
      </c>
      <c r="D180" s="7">
        <v>2.08441006648672E-2</v>
      </c>
      <c r="E180" s="7">
        <v>0.378510107440791</v>
      </c>
      <c r="F180" s="14">
        <v>0.60064579189434197</v>
      </c>
      <c r="G180" s="7">
        <v>9.3965959366494097E-3</v>
      </c>
      <c r="H180" s="7">
        <v>2.87823616334698E-2</v>
      </c>
      <c r="I180" s="7">
        <v>0.20588062441622901</v>
      </c>
      <c r="J180" s="7">
        <v>0.305191316862435</v>
      </c>
      <c r="K180" s="7">
        <v>0.15137566465633701</v>
      </c>
      <c r="L180" s="7">
        <v>7.3918274276050203E-2</v>
      </c>
      <c r="M180" s="7">
        <v>5.7972448450664002E-2</v>
      </c>
      <c r="N180" s="7">
        <v>3.73379032048327E-3</v>
      </c>
      <c r="O180" s="7">
        <v>0.131468652974471</v>
      </c>
      <c r="P180" s="7">
        <v>3.22802704732114E-2</v>
      </c>
      <c r="Q180" s="7">
        <v>5.9210023880457001</v>
      </c>
    </row>
    <row r="181" spans="1:17" hidden="1" x14ac:dyDescent="0.3">
      <c r="A181" s="3" t="s">
        <v>12</v>
      </c>
      <c r="B181" s="2">
        <v>43891</v>
      </c>
      <c r="C181" s="7">
        <v>0.49502480804742599</v>
      </c>
      <c r="D181" s="7">
        <v>2.9031421164216201E-2</v>
      </c>
      <c r="E181" s="7">
        <v>0.398204480409863</v>
      </c>
      <c r="F181" s="14">
        <v>0.57276409842592102</v>
      </c>
      <c r="G181" s="7">
        <v>1.1092895107712599E-2</v>
      </c>
      <c r="H181" s="7">
        <v>2.86948967298289E-2</v>
      </c>
      <c r="I181" s="7">
        <v>0.18907946677825099</v>
      </c>
      <c r="J181" s="7">
        <v>0.26713724900005997</v>
      </c>
      <c r="K181" s="7">
        <v>0.145280989399832</v>
      </c>
      <c r="L181" s="7">
        <v>0.119575085480148</v>
      </c>
      <c r="M181" s="7">
        <v>7.0051114463337602E-2</v>
      </c>
      <c r="N181" s="7">
        <v>3.6019564492805901E-3</v>
      </c>
      <c r="O181" s="7">
        <v>0.127752622952547</v>
      </c>
      <c r="P181" s="7">
        <v>3.7733723639002098E-2</v>
      </c>
      <c r="Q181" s="7">
        <v>6.0168888614645004</v>
      </c>
    </row>
    <row r="182" spans="1:17" hidden="1" x14ac:dyDescent="0.3">
      <c r="A182" s="3" t="s">
        <v>12</v>
      </c>
      <c r="B182" s="2">
        <v>43922</v>
      </c>
      <c r="C182" s="7">
        <v>4.58616739385748E-2</v>
      </c>
      <c r="D182" s="7">
        <v>0.17058554509979401</v>
      </c>
      <c r="E182" s="7">
        <v>0.50836402632881605</v>
      </c>
      <c r="F182" s="14">
        <v>0.32105042857138999</v>
      </c>
      <c r="G182" s="7">
        <v>3.14416475633464E-2</v>
      </c>
      <c r="H182" s="7">
        <v>5.6460080348781699E-3</v>
      </c>
      <c r="I182" s="7">
        <v>7.2975555256159799E-2</v>
      </c>
      <c r="J182" s="7">
        <v>2.5837218674811101E-2</v>
      </c>
      <c r="K182" s="7">
        <v>6.4888052077386904E-2</v>
      </c>
      <c r="L182" s="7">
        <v>0.61536020775563804</v>
      </c>
      <c r="M182" s="7">
        <v>6.3611469010323607E-2</v>
      </c>
      <c r="N182" s="7">
        <v>2.96630838628706E-3</v>
      </c>
      <c r="O182" s="7">
        <v>4.8737876462743503E-2</v>
      </c>
      <c r="P182" s="7">
        <v>6.8535656778425699E-2</v>
      </c>
      <c r="Q182" s="7">
        <v>5.8604999527652399</v>
      </c>
    </row>
    <row r="183" spans="1:17" hidden="1" x14ac:dyDescent="0.3">
      <c r="A183" s="3" t="s">
        <v>12</v>
      </c>
      <c r="B183" s="2">
        <v>43952</v>
      </c>
      <c r="C183" s="7">
        <v>5.88865399154841E-2</v>
      </c>
      <c r="D183" s="7">
        <v>0.147458413136728</v>
      </c>
      <c r="E183" s="7">
        <v>0.500365632643471</v>
      </c>
      <c r="F183" s="14">
        <v>0.35217595421980102</v>
      </c>
      <c r="G183" s="7">
        <v>3.32267860466278E-2</v>
      </c>
      <c r="H183" s="7">
        <v>1.03949348564126E-2</v>
      </c>
      <c r="I183" s="7">
        <v>9.6675576381025002E-2</v>
      </c>
      <c r="J183" s="7">
        <v>4.1600931383029803E-2</v>
      </c>
      <c r="K183" s="7">
        <v>8.5227250870881094E-2</v>
      </c>
      <c r="L183" s="7">
        <v>0.50497759212783799</v>
      </c>
      <c r="M183" s="7">
        <v>7.0355882205449097E-2</v>
      </c>
      <c r="N183" s="7">
        <v>3.1562378106903601E-4</v>
      </c>
      <c r="O183" s="7">
        <v>7.5853971187470698E-2</v>
      </c>
      <c r="P183" s="7">
        <v>8.1371451160196701E-2</v>
      </c>
      <c r="Q183" s="7">
        <v>5.7962272076536001</v>
      </c>
    </row>
    <row r="184" spans="1:17" hidden="1" x14ac:dyDescent="0.3">
      <c r="A184" s="3" t="s">
        <v>12</v>
      </c>
      <c r="B184" s="2">
        <v>43983</v>
      </c>
      <c r="C184" s="7">
        <v>0.195443267583397</v>
      </c>
      <c r="D184" s="7">
        <v>6.5558752930314795E-2</v>
      </c>
      <c r="E184" s="7">
        <v>0.53561931263198703</v>
      </c>
      <c r="F184" s="14">
        <v>0.39882193443769898</v>
      </c>
      <c r="G184" s="7">
        <v>1.07741230800175E-2</v>
      </c>
      <c r="H184" s="7">
        <v>2.27018016095356E-2</v>
      </c>
      <c r="I184" s="7">
        <v>0.36761803667301701</v>
      </c>
      <c r="J184" s="7">
        <v>6.0702093363472501E-2</v>
      </c>
      <c r="K184" s="7">
        <v>0.21687124300294999</v>
      </c>
      <c r="L184" s="7">
        <v>0.16285658924264601</v>
      </c>
      <c r="M184" s="7">
        <v>5.7598833490001403E-2</v>
      </c>
      <c r="N184" s="7">
        <v>6.1244883176992801E-3</v>
      </c>
      <c r="O184" s="7">
        <v>3.7275795818393798E-2</v>
      </c>
      <c r="P184" s="7">
        <v>5.7476995402267701E-2</v>
      </c>
      <c r="Q184" s="7">
        <v>6.2051435252681397</v>
      </c>
    </row>
    <row r="185" spans="1:17" hidden="1" x14ac:dyDescent="0.3">
      <c r="A185" s="3" t="s">
        <v>12</v>
      </c>
      <c r="B185" s="2">
        <v>44013</v>
      </c>
      <c r="C185" s="7">
        <v>0.48162036814554199</v>
      </c>
      <c r="D185" s="7">
        <v>2.9381680978991E-2</v>
      </c>
      <c r="E185" s="7">
        <v>0.481931339409778</v>
      </c>
      <c r="F185" s="14">
        <v>0.48868697961123098</v>
      </c>
      <c r="G185" s="7">
        <v>5.9723587371740498E-3</v>
      </c>
      <c r="H185" s="7">
        <v>2.2109201018462001E-2</v>
      </c>
      <c r="I185" s="7">
        <v>0.33171094202134399</v>
      </c>
      <c r="J185" s="7">
        <v>0.189377393606279</v>
      </c>
      <c r="K185" s="7">
        <v>0.203672202783998</v>
      </c>
      <c r="L185" s="7">
        <v>7.69798119949726E-2</v>
      </c>
      <c r="M185" s="7">
        <v>7.0582555347223797E-2</v>
      </c>
      <c r="N185" s="7">
        <v>5.5731108934226102E-3</v>
      </c>
      <c r="O185" s="7">
        <v>4.8890677794699501E-2</v>
      </c>
      <c r="P185" s="7">
        <v>4.5131745802424697E-2</v>
      </c>
      <c r="Q185" s="7">
        <v>6.3728206617978502</v>
      </c>
    </row>
    <row r="186" spans="1:17" hidden="1" x14ac:dyDescent="0.3">
      <c r="A186" s="3" t="s">
        <v>12</v>
      </c>
      <c r="B186" s="2">
        <v>44044</v>
      </c>
      <c r="C186" s="7">
        <v>0.58780809084275398</v>
      </c>
      <c r="D186" s="7">
        <v>2.58839196596483E-2</v>
      </c>
      <c r="E186" s="7">
        <v>0.46152417142672603</v>
      </c>
      <c r="F186" s="14">
        <v>0.51259190891362605</v>
      </c>
      <c r="G186" s="7">
        <v>4.7222135116240299E-3</v>
      </c>
      <c r="H186" s="7">
        <v>2.4225100211651598E-2</v>
      </c>
      <c r="I186" s="7">
        <v>0.291062190904676</v>
      </c>
      <c r="J186" s="7">
        <v>0.27555142906560598</v>
      </c>
      <c r="K186" s="7">
        <v>0.16264396255542901</v>
      </c>
      <c r="L186" s="7">
        <v>6.4847459819479994E-2</v>
      </c>
      <c r="M186" s="7">
        <v>6.0568322548250397E-2</v>
      </c>
      <c r="N186" s="7">
        <v>4.7524558599832097E-3</v>
      </c>
      <c r="O186" s="7">
        <v>6.8325039105817498E-2</v>
      </c>
      <c r="P186" s="7">
        <v>4.3301826417482502E-2</v>
      </c>
      <c r="Q186" s="7">
        <v>6.1736621397675302</v>
      </c>
    </row>
    <row r="187" spans="1:17" hidden="1" x14ac:dyDescent="0.3">
      <c r="A187" s="3" t="s">
        <v>12</v>
      </c>
      <c r="B187" s="2">
        <v>44075</v>
      </c>
      <c r="C187" s="7">
        <v>0.52225930203152005</v>
      </c>
      <c r="D187" s="7">
        <v>2.9849513611818299E-2</v>
      </c>
      <c r="E187" s="7">
        <v>0.48942626593814398</v>
      </c>
      <c r="F187" s="14">
        <v>0.48072422045003799</v>
      </c>
      <c r="G187" s="7">
        <v>7.3409966858574496E-3</v>
      </c>
      <c r="H187" s="7">
        <v>2.3306279395414499E-2</v>
      </c>
      <c r="I187" s="7">
        <v>0.27038392258192001</v>
      </c>
      <c r="J187" s="7">
        <v>0.25447185675850897</v>
      </c>
      <c r="K187" s="7">
        <v>0.159529941098076</v>
      </c>
      <c r="L187" s="7">
        <v>8.0322367798730906E-2</v>
      </c>
      <c r="M187" s="7">
        <v>7.2868823697639307E-2</v>
      </c>
      <c r="N187" s="7">
        <v>5.6658604912025196E-3</v>
      </c>
      <c r="O187" s="7">
        <v>7.9228244549345295E-2</v>
      </c>
      <c r="P187" s="7">
        <v>4.6881706943304298E-2</v>
      </c>
      <c r="Q187" s="7">
        <v>6.1838999764608804</v>
      </c>
    </row>
    <row r="188" spans="1:17" hidden="1" x14ac:dyDescent="0.3">
      <c r="A188" s="3" t="s">
        <v>12</v>
      </c>
      <c r="B188" s="2">
        <v>44105</v>
      </c>
      <c r="C188" s="7">
        <v>0.58912512529624095</v>
      </c>
      <c r="D188" s="7">
        <v>2.7201596357894799E-2</v>
      </c>
      <c r="E188" s="7">
        <v>0.48562847010111199</v>
      </c>
      <c r="F188" s="14">
        <v>0.48716993354099303</v>
      </c>
      <c r="G188" s="7">
        <v>7.5226437692623898E-3</v>
      </c>
      <c r="H188" s="7">
        <v>2.77627630364705E-2</v>
      </c>
      <c r="I188" s="7">
        <v>0.28913169159798102</v>
      </c>
      <c r="J188" s="7">
        <v>0.240710013974409</v>
      </c>
      <c r="K188" s="7">
        <v>0.17123102257516201</v>
      </c>
      <c r="L188" s="7">
        <v>7.9349755953385198E-2</v>
      </c>
      <c r="M188" s="7">
        <v>7.1459862974001004E-2</v>
      </c>
      <c r="N188" s="7">
        <v>5.8237246785831E-3</v>
      </c>
      <c r="O188" s="7">
        <v>6.4531630982845506E-2</v>
      </c>
      <c r="P188" s="7">
        <v>4.2476890457901498E-2</v>
      </c>
      <c r="Q188" s="7">
        <v>6.2182820221707704</v>
      </c>
    </row>
    <row r="189" spans="1:17" hidden="1" x14ac:dyDescent="0.3">
      <c r="A189" s="3" t="s">
        <v>12</v>
      </c>
      <c r="B189" s="2">
        <v>44136</v>
      </c>
      <c r="C189" s="7">
        <v>0.19901837089177399</v>
      </c>
      <c r="D189" s="7">
        <v>5.8137003224003302E-2</v>
      </c>
      <c r="E189" s="7">
        <v>0.51844832208272096</v>
      </c>
      <c r="F189" s="14">
        <v>0.42341467469327598</v>
      </c>
      <c r="G189" s="7">
        <v>1.7586008275609698E-2</v>
      </c>
      <c r="H189" s="7">
        <v>2.47861183073479E-2</v>
      </c>
      <c r="I189" s="7">
        <v>0.176112315564072</v>
      </c>
      <c r="J189" s="7">
        <v>0.17884608793273199</v>
      </c>
      <c r="K189" s="7">
        <v>0.13691855827692001</v>
      </c>
      <c r="L189" s="7">
        <v>0.186956681107944</v>
      </c>
      <c r="M189" s="7">
        <v>0.111960464936347</v>
      </c>
      <c r="N189" s="7">
        <v>7.4503147956395104E-3</v>
      </c>
      <c r="O189" s="7">
        <v>9.0414969634825607E-2</v>
      </c>
      <c r="P189" s="7">
        <v>6.8968481168563106E-2</v>
      </c>
      <c r="Q189" s="7">
        <v>6.2239813613577404</v>
      </c>
    </row>
    <row r="190" spans="1:17" hidden="1" x14ac:dyDescent="0.3">
      <c r="A190" s="3" t="s">
        <v>12</v>
      </c>
      <c r="B190" s="2">
        <v>44166</v>
      </c>
      <c r="C190" s="7">
        <v>0.63729943683516399</v>
      </c>
      <c r="D190" s="7">
        <v>2.6963984279918501E-2</v>
      </c>
      <c r="E190" s="7">
        <v>0.53453281593647395</v>
      </c>
      <c r="F190" s="14">
        <v>0.43850319978360802</v>
      </c>
      <c r="G190" s="7">
        <v>6.7872289343548602E-3</v>
      </c>
      <c r="H190" s="7">
        <v>3.3132522382993801E-2</v>
      </c>
      <c r="I190" s="7">
        <v>0.36094817904342602</v>
      </c>
      <c r="J190" s="7">
        <v>7.6847595104004296E-2</v>
      </c>
      <c r="K190" s="7">
        <v>0.30235578305198701</v>
      </c>
      <c r="L190" s="7">
        <v>6.2790097239999801E-2</v>
      </c>
      <c r="M190" s="7">
        <v>8.2049713543129899E-2</v>
      </c>
      <c r="N190" s="7">
        <v>8.6862637264794301E-3</v>
      </c>
      <c r="O190" s="7">
        <v>2.9367376034493301E-2</v>
      </c>
      <c r="P190" s="7">
        <v>3.7035240939131499E-2</v>
      </c>
      <c r="Q190" s="7">
        <v>6.27442360775885</v>
      </c>
    </row>
    <row r="191" spans="1:17" hidden="1" x14ac:dyDescent="0.3">
      <c r="A191" s="3" t="s">
        <v>12</v>
      </c>
      <c r="B191" s="2">
        <v>44197</v>
      </c>
      <c r="C191" s="7">
        <v>9.3204383043429706E-2</v>
      </c>
      <c r="D191" s="7">
        <v>9.1969408780962505E-2</v>
      </c>
      <c r="E191" s="7">
        <v>0.52750870493031099</v>
      </c>
      <c r="F191" s="14">
        <v>0.38052188628872702</v>
      </c>
      <c r="G191" s="7">
        <v>2.856700752336E-2</v>
      </c>
      <c r="H191" s="7">
        <v>1.4073780155839599E-2</v>
      </c>
      <c r="I191" s="7">
        <v>5.98534235869344E-2</v>
      </c>
      <c r="J191" s="7">
        <v>0.121304754464911</v>
      </c>
      <c r="K191" s="7">
        <v>8.1032994562331803E-2</v>
      </c>
      <c r="L191" s="7">
        <v>0.31467039407490299</v>
      </c>
      <c r="M191" s="7">
        <v>0.15592493020610099</v>
      </c>
      <c r="N191" s="7">
        <v>2.2950453705362999E-3</v>
      </c>
      <c r="O191" s="7">
        <v>0.10148522469606699</v>
      </c>
      <c r="P191" s="7">
        <v>0.120792445359016</v>
      </c>
      <c r="Q191" s="7">
        <v>6.2840954280978796</v>
      </c>
    </row>
    <row r="192" spans="1:17" hidden="1" x14ac:dyDescent="0.3">
      <c r="A192" s="3" t="s">
        <v>12</v>
      </c>
      <c r="B192" s="2">
        <v>44228</v>
      </c>
      <c r="C192" s="7">
        <v>9.8860233039720496E-2</v>
      </c>
      <c r="D192" s="7">
        <v>9.3734476201184205E-2</v>
      </c>
      <c r="E192" s="7">
        <v>0.49954752934054297</v>
      </c>
      <c r="F192" s="14">
        <v>0.406717994458273</v>
      </c>
      <c r="G192" s="7">
        <v>2.8832926086113798E-2</v>
      </c>
      <c r="H192" s="7">
        <v>1.12312329264194E-2</v>
      </c>
      <c r="I192" s="7">
        <v>6.55852023291882E-2</v>
      </c>
      <c r="J192" s="7">
        <v>0.13345380810433299</v>
      </c>
      <c r="K192" s="7">
        <v>9.4539818279663193E-2</v>
      </c>
      <c r="L192" s="7">
        <v>0.28970646850785198</v>
      </c>
      <c r="M192" s="7">
        <v>0.133807577329149</v>
      </c>
      <c r="N192" s="7">
        <v>5.2291542835634199E-3</v>
      </c>
      <c r="O192" s="7">
        <v>0.105884106964183</v>
      </c>
      <c r="P192" s="7">
        <v>0.131729705189535</v>
      </c>
      <c r="Q192" s="7">
        <v>6.1764947918053599</v>
      </c>
    </row>
    <row r="193" spans="1:17" hidden="1" x14ac:dyDescent="0.3">
      <c r="A193" s="3" t="s">
        <v>12</v>
      </c>
      <c r="B193" s="2">
        <v>44256</v>
      </c>
      <c r="C193" s="7">
        <v>0.13027050456519201</v>
      </c>
      <c r="D193" s="7">
        <v>9.0217895999372993E-2</v>
      </c>
      <c r="E193" s="7">
        <v>0.48978998686643199</v>
      </c>
      <c r="F193" s="14">
        <v>0.41999211713419499</v>
      </c>
      <c r="G193" s="7">
        <v>3.1203912188096702E-2</v>
      </c>
      <c r="H193" s="7">
        <v>9.9259405017863202E-3</v>
      </c>
      <c r="I193" s="7">
        <v>6.4169970724001504E-2</v>
      </c>
      <c r="J193" s="7">
        <v>0.15298365470708</v>
      </c>
      <c r="K193" s="7">
        <v>7.40599645405077E-2</v>
      </c>
      <c r="L193" s="7">
        <v>0.30127456765851401</v>
      </c>
      <c r="M193" s="7">
        <v>0.126975042330225</v>
      </c>
      <c r="N193" s="7">
        <v>2.3897195135790701E-3</v>
      </c>
      <c r="O193" s="7">
        <v>0.121869846347522</v>
      </c>
      <c r="P193" s="7">
        <v>0.115147381488687</v>
      </c>
      <c r="Q193" s="7">
        <v>6.1429680979814396</v>
      </c>
    </row>
    <row r="194" spans="1:17" hidden="1" x14ac:dyDescent="0.3">
      <c r="A194" s="3" t="s">
        <v>12</v>
      </c>
      <c r="B194" s="2">
        <v>44287</v>
      </c>
      <c r="C194" s="7">
        <v>0.42369300073138999</v>
      </c>
      <c r="D194" s="7">
        <v>4.3209966980891801E-2</v>
      </c>
      <c r="E194" s="7">
        <v>0.51709114793970001</v>
      </c>
      <c r="F194" s="14">
        <v>0.43969888507940902</v>
      </c>
      <c r="G194" s="7">
        <v>9.4356285909470497E-3</v>
      </c>
      <c r="H194" s="7">
        <v>2.0622695924037801E-2</v>
      </c>
      <c r="I194" s="7">
        <v>0.33347623105241597</v>
      </c>
      <c r="J194" s="7">
        <v>0.134732738506814</v>
      </c>
      <c r="K194" s="7">
        <v>0.19931308583808999</v>
      </c>
      <c r="L194" s="7">
        <v>0.103240877838365</v>
      </c>
      <c r="M194" s="7">
        <v>8.44153001984186E-2</v>
      </c>
      <c r="N194" s="7">
        <v>5.4577101160326203E-3</v>
      </c>
      <c r="O194" s="7">
        <v>5.7101461470492297E-2</v>
      </c>
      <c r="P194" s="7">
        <v>5.2204270464385603E-2</v>
      </c>
      <c r="Q194" s="7">
        <v>6.34116980364192</v>
      </c>
    </row>
    <row r="195" spans="1:17" hidden="1" x14ac:dyDescent="0.3">
      <c r="A195" s="3" t="s">
        <v>12</v>
      </c>
      <c r="B195" s="2">
        <v>44317</v>
      </c>
      <c r="C195" s="7">
        <v>0.64768986529475903</v>
      </c>
      <c r="D195" s="7">
        <v>3.3383258226330703E-2</v>
      </c>
      <c r="E195" s="7">
        <v>0.45413431037691898</v>
      </c>
      <c r="F195" s="14">
        <v>0.51248243139674998</v>
      </c>
      <c r="G195" s="7">
        <v>6.7202255116670696E-3</v>
      </c>
      <c r="H195" s="7">
        <v>2.5764472303923501E-2</v>
      </c>
      <c r="I195" s="7">
        <v>0.30618374783194202</v>
      </c>
      <c r="J195" s="7">
        <v>0.217675388572073</v>
      </c>
      <c r="K195" s="7">
        <v>0.17379954039345</v>
      </c>
      <c r="L195" s="7">
        <v>7.8322511270915204E-2</v>
      </c>
      <c r="M195" s="7">
        <v>6.6659972299876899E-2</v>
      </c>
      <c r="N195" s="7">
        <v>5.3515726817698903E-3</v>
      </c>
      <c r="O195" s="7">
        <v>7.52423119327746E-2</v>
      </c>
      <c r="P195" s="7">
        <v>4.4280257201607803E-2</v>
      </c>
      <c r="Q195" s="7">
        <v>6.20524991562041</v>
      </c>
    </row>
    <row r="196" spans="1:17" hidden="1" x14ac:dyDescent="0.3">
      <c r="A196" s="3" t="s">
        <v>12</v>
      </c>
      <c r="B196" s="2">
        <v>44348</v>
      </c>
      <c r="C196" s="7">
        <v>0.66076839702475398</v>
      </c>
      <c r="D196" s="7">
        <v>3.30509608166768E-2</v>
      </c>
      <c r="E196" s="7">
        <v>0.43863607272509902</v>
      </c>
      <c r="F196" s="14">
        <v>0.52831296645822401</v>
      </c>
      <c r="G196" s="7">
        <v>7.2185738356942402E-3</v>
      </c>
      <c r="H196" s="7">
        <v>2.5525454742447599E-2</v>
      </c>
      <c r="I196" s="7">
        <v>0.26567380877699198</v>
      </c>
      <c r="J196" s="7">
        <v>0.28079782379377499</v>
      </c>
      <c r="K196" s="7">
        <v>0.13787979525701</v>
      </c>
      <c r="L196" s="7">
        <v>8.0079282351618195E-2</v>
      </c>
      <c r="M196" s="7">
        <v>6.3685274239675502E-2</v>
      </c>
      <c r="N196" s="7">
        <v>4.5899391928491597E-3</v>
      </c>
      <c r="O196" s="7">
        <v>9.5051240885814403E-2</v>
      </c>
      <c r="P196" s="7">
        <v>3.94988069241239E-2</v>
      </c>
      <c r="Q196" s="7">
        <v>6.0329757658143999</v>
      </c>
    </row>
    <row r="197" spans="1:17" hidden="1" x14ac:dyDescent="0.3">
      <c r="A197" s="3" t="s">
        <v>12</v>
      </c>
      <c r="B197" s="2">
        <v>44378</v>
      </c>
      <c r="C197" s="7">
        <v>0.73954039609534905</v>
      </c>
      <c r="D197" s="7">
        <v>3.0683381729215E-2</v>
      </c>
      <c r="E197" s="7">
        <v>0.42161034894215199</v>
      </c>
      <c r="F197" s="14">
        <v>0.54770626932863298</v>
      </c>
      <c r="G197" s="7">
        <v>7.7233877974472497E-3</v>
      </c>
      <c r="H197" s="7">
        <v>2.62504654331795E-2</v>
      </c>
      <c r="I197" s="7">
        <v>0.25912811820982201</v>
      </c>
      <c r="J197" s="7">
        <v>0.29147600385530498</v>
      </c>
      <c r="K197" s="7">
        <v>0.139317971828534</v>
      </c>
      <c r="L197" s="7">
        <v>7.6328645342783205E-2</v>
      </c>
      <c r="M197" s="7">
        <v>5.8223122542007101E-2</v>
      </c>
      <c r="N197" s="7">
        <v>4.2726034587862501E-3</v>
      </c>
      <c r="O197" s="7">
        <v>0.100805317830227</v>
      </c>
      <c r="P197" s="7">
        <v>3.6474363701909297E-2</v>
      </c>
      <c r="Q197" s="7">
        <v>6.1296528592142101</v>
      </c>
    </row>
    <row r="198" spans="1:17" hidden="1" x14ac:dyDescent="0.3">
      <c r="A198" s="3" t="s">
        <v>12</v>
      </c>
      <c r="B198" s="2">
        <v>44409</v>
      </c>
      <c r="C198" s="7">
        <v>0.80694454799311799</v>
      </c>
      <c r="D198" s="7">
        <v>2.59381101415554E-2</v>
      </c>
      <c r="E198" s="7">
        <v>0.39697052583320303</v>
      </c>
      <c r="F198" s="14">
        <v>0.57709136402524197</v>
      </c>
      <c r="G198" s="7">
        <v>1.1224138690369201E-2</v>
      </c>
      <c r="H198" s="7">
        <v>2.74314965504814E-2</v>
      </c>
      <c r="I198" s="7">
        <v>0.25089490607427101</v>
      </c>
      <c r="J198" s="7">
        <v>0.312552886126159</v>
      </c>
      <c r="K198" s="7">
        <v>0.12666672497003401</v>
      </c>
      <c r="L198" s="7">
        <v>6.6506191284249505E-2</v>
      </c>
      <c r="M198" s="7">
        <v>5.5058219212743197E-2</v>
      </c>
      <c r="N198" s="7">
        <v>3.9144237704083996E-3</v>
      </c>
      <c r="O198" s="7">
        <v>0.10882180637057701</v>
      </c>
      <c r="P198" s="7">
        <v>3.6929206950707998E-2</v>
      </c>
      <c r="Q198" s="7">
        <v>6.1576066459912902</v>
      </c>
    </row>
    <row r="199" spans="1:17" hidden="1" x14ac:dyDescent="0.3">
      <c r="A199" s="3" t="s">
        <v>12</v>
      </c>
      <c r="B199" s="2">
        <v>44440</v>
      </c>
      <c r="C199" s="7">
        <v>0.79162553156301196</v>
      </c>
      <c r="D199" s="7">
        <v>2.7013964720194301E-2</v>
      </c>
      <c r="E199" s="7">
        <v>0.38786409804699001</v>
      </c>
      <c r="F199" s="14">
        <v>0.58512193723281603</v>
      </c>
      <c r="G199" s="7">
        <v>8.8906970008477207E-3</v>
      </c>
      <c r="H199" s="7">
        <v>2.5873201842392401E-2</v>
      </c>
      <c r="I199" s="7">
        <v>0.23711436132073299</v>
      </c>
      <c r="J199" s="7">
        <v>0.320901930627148</v>
      </c>
      <c r="K199" s="7">
        <v>0.11933290891928</v>
      </c>
      <c r="L199" s="7">
        <v>7.6353735525017105E-2</v>
      </c>
      <c r="M199" s="7">
        <v>5.44573555033845E-2</v>
      </c>
      <c r="N199" s="7">
        <v>3.01443675409829E-3</v>
      </c>
      <c r="O199" s="7">
        <v>0.11694357847728901</v>
      </c>
      <c r="P199" s="7">
        <v>3.7117794029810101E-2</v>
      </c>
      <c r="Q199" s="7">
        <v>6.1114596738562597</v>
      </c>
    </row>
    <row r="200" spans="1:17" hidden="1" x14ac:dyDescent="0.3">
      <c r="A200" s="3" t="s">
        <v>13</v>
      </c>
      <c r="B200" s="2">
        <v>43466</v>
      </c>
      <c r="C200" s="7">
        <v>0.87124867200009404</v>
      </c>
      <c r="D200" s="7">
        <v>3.7198153132677499E-2</v>
      </c>
      <c r="E200" s="7">
        <v>0.52082536506291</v>
      </c>
      <c r="F200" s="14">
        <v>0.44197648180441301</v>
      </c>
      <c r="G200" s="7">
        <v>1.17464414962427E-2</v>
      </c>
      <c r="H200" s="7">
        <v>2.6513025470858601E-2</v>
      </c>
      <c r="I200" s="7">
        <v>0.203500085454621</v>
      </c>
      <c r="J200" s="7">
        <v>5.7439483286469702E-2</v>
      </c>
      <c r="K200" s="7">
        <v>8.2406338110030397E-2</v>
      </c>
      <c r="L200" s="7">
        <v>0.29148581085077102</v>
      </c>
      <c r="M200" s="7">
        <v>6.6624045808661894E-2</v>
      </c>
      <c r="N200" s="7">
        <v>8.1401570070749704E-2</v>
      </c>
      <c r="O200" s="7">
        <v>4.06376624090986E-2</v>
      </c>
      <c r="P200" s="7">
        <v>0.13824553704249601</v>
      </c>
      <c r="Q200" s="7">
        <v>7.3219080468673603</v>
      </c>
    </row>
    <row r="201" spans="1:17" hidden="1" x14ac:dyDescent="0.3">
      <c r="A201" s="3" t="s">
        <v>13</v>
      </c>
      <c r="B201" s="2">
        <v>43497</v>
      </c>
      <c r="C201" s="7">
        <v>0.88719035365291898</v>
      </c>
      <c r="D201" s="7">
        <v>3.3116281272112698E-2</v>
      </c>
      <c r="E201" s="7">
        <v>0.51305725186671003</v>
      </c>
      <c r="F201" s="14">
        <v>0.453826466861177</v>
      </c>
      <c r="G201" s="7">
        <v>9.7991589626511798E-3</v>
      </c>
      <c r="H201" s="7">
        <v>2.31737358358469E-2</v>
      </c>
      <c r="I201" s="7">
        <v>0.20567979320768101</v>
      </c>
      <c r="J201" s="7">
        <v>6.6187668977565603E-2</v>
      </c>
      <c r="K201" s="7">
        <v>7.4904244995819796E-2</v>
      </c>
      <c r="L201" s="7">
        <v>0.28611075970003103</v>
      </c>
      <c r="M201" s="7">
        <v>7.0930242604841404E-2</v>
      </c>
      <c r="N201" s="7">
        <v>8.3242677387469696E-2</v>
      </c>
      <c r="O201" s="7">
        <v>3.6028119229876698E-2</v>
      </c>
      <c r="P201" s="7">
        <v>0.143943599098217</v>
      </c>
      <c r="Q201" s="7">
        <v>7.3935497066576996</v>
      </c>
    </row>
    <row r="202" spans="1:17" hidden="1" x14ac:dyDescent="0.3">
      <c r="A202" s="3" t="s">
        <v>13</v>
      </c>
      <c r="B202" s="2">
        <v>43525</v>
      </c>
      <c r="C202" s="7">
        <v>1.0225563931653401</v>
      </c>
      <c r="D202" s="7">
        <v>3.3783762737015603E-2</v>
      </c>
      <c r="E202" s="7">
        <v>0.52751990785153402</v>
      </c>
      <c r="F202" s="14">
        <v>0.43869632941145098</v>
      </c>
      <c r="G202" s="7">
        <v>1.32566561302779E-2</v>
      </c>
      <c r="H202" s="7">
        <v>2.1236724535802901E-2</v>
      </c>
      <c r="I202" s="7">
        <v>0.21957464981074901</v>
      </c>
      <c r="J202" s="7">
        <v>6.2608761026942794E-2</v>
      </c>
      <c r="K202" s="7">
        <v>8.0733474876825501E-2</v>
      </c>
      <c r="L202" s="7">
        <v>0.29081211357695802</v>
      </c>
      <c r="M202" s="7">
        <v>7.1391611632061494E-2</v>
      </c>
      <c r="N202" s="7">
        <v>8.2707112970294802E-2</v>
      </c>
      <c r="O202" s="7">
        <v>4.15075203352692E-2</v>
      </c>
      <c r="P202" s="7">
        <v>0.11617137510481799</v>
      </c>
      <c r="Q202" s="7">
        <v>7.3691540308652197</v>
      </c>
    </row>
    <row r="203" spans="1:17" hidden="1" x14ac:dyDescent="0.3">
      <c r="A203" s="3" t="s">
        <v>13</v>
      </c>
      <c r="B203" s="2">
        <v>43556</v>
      </c>
      <c r="C203" s="7">
        <v>0.97192621503493504</v>
      </c>
      <c r="D203" s="7">
        <v>3.6021507582181603E-2</v>
      </c>
      <c r="E203" s="7">
        <v>0.53383798115980097</v>
      </c>
      <c r="F203" s="14">
        <v>0.430140511258017</v>
      </c>
      <c r="G203" s="7">
        <v>1.2615657312869301E-2</v>
      </c>
      <c r="H203" s="7">
        <v>1.6324968586158201E-2</v>
      </c>
      <c r="I203" s="7">
        <v>0.223130220032493</v>
      </c>
      <c r="J203" s="7">
        <v>5.9244876671105097E-2</v>
      </c>
      <c r="K203" s="7">
        <v>7.34769231902032E-2</v>
      </c>
      <c r="L203" s="7">
        <v>0.29398935454673603</v>
      </c>
      <c r="M203" s="7">
        <v>6.8352231943085096E-2</v>
      </c>
      <c r="N203" s="7">
        <v>0.100069329999324</v>
      </c>
      <c r="O203" s="7">
        <v>3.87240220584575E-2</v>
      </c>
      <c r="P203" s="7">
        <v>0.11407241565956899</v>
      </c>
      <c r="Q203" s="7">
        <v>7.3216175123788796</v>
      </c>
    </row>
    <row r="204" spans="1:17" hidden="1" x14ac:dyDescent="0.3">
      <c r="A204" s="3" t="s">
        <v>13</v>
      </c>
      <c r="B204" s="2">
        <v>43586</v>
      </c>
      <c r="C204" s="7">
        <v>1.0055297005083199</v>
      </c>
      <c r="D204" s="7">
        <v>4.0205151678816199E-2</v>
      </c>
      <c r="E204" s="7">
        <v>0.53448039563624805</v>
      </c>
      <c r="F204" s="14">
        <v>0.42531445268493501</v>
      </c>
      <c r="G204" s="7">
        <v>1.1045401372726801E-2</v>
      </c>
      <c r="H204" s="7">
        <v>1.2256235371747901E-2</v>
      </c>
      <c r="I204" s="7">
        <v>0.22174401829291299</v>
      </c>
      <c r="J204" s="7">
        <v>4.8826284336561797E-2</v>
      </c>
      <c r="K204" s="7">
        <v>7.5578270328264696E-2</v>
      </c>
      <c r="L204" s="7">
        <v>0.29903538098052801</v>
      </c>
      <c r="M204" s="7">
        <v>7.0975061089903702E-2</v>
      </c>
      <c r="N204" s="7">
        <v>9.7896904359771802E-2</v>
      </c>
      <c r="O204" s="7">
        <v>3.8307996092494197E-2</v>
      </c>
      <c r="P204" s="7">
        <v>0.12433444777508799</v>
      </c>
      <c r="Q204" s="7">
        <v>7.2944347746874696</v>
      </c>
    </row>
    <row r="205" spans="1:17" hidden="1" x14ac:dyDescent="0.3">
      <c r="A205" s="3" t="s">
        <v>13</v>
      </c>
      <c r="B205" s="2">
        <v>43617</v>
      </c>
      <c r="C205" s="7">
        <v>0.99612122010135196</v>
      </c>
      <c r="D205" s="7">
        <v>3.9871072986344902E-2</v>
      </c>
      <c r="E205" s="7">
        <v>0.52784495446609403</v>
      </c>
      <c r="F205" s="14">
        <v>0.43228397254756101</v>
      </c>
      <c r="G205" s="7">
        <v>1.16855250014123E-2</v>
      </c>
      <c r="H205" s="7">
        <v>1.24380930614932E-2</v>
      </c>
      <c r="I205" s="7">
        <v>0.238935100866283</v>
      </c>
      <c r="J205" s="7">
        <v>5.7607270018903603E-2</v>
      </c>
      <c r="K205" s="7">
        <v>8.1468151027182398E-2</v>
      </c>
      <c r="L205" s="7">
        <v>0.28110106917327099</v>
      </c>
      <c r="M205" s="7">
        <v>7.3175561513668996E-2</v>
      </c>
      <c r="N205" s="7">
        <v>8.2908810599628596E-2</v>
      </c>
      <c r="O205" s="7">
        <v>3.3371916554495902E-2</v>
      </c>
      <c r="P205" s="7">
        <v>0.12730850218365999</v>
      </c>
      <c r="Q205" s="7">
        <v>7.3420709323948898</v>
      </c>
    </row>
    <row r="206" spans="1:17" hidden="1" x14ac:dyDescent="0.3">
      <c r="A206" s="3" t="s">
        <v>13</v>
      </c>
      <c r="B206" s="2">
        <v>43647</v>
      </c>
      <c r="C206" s="7">
        <v>1.0342191694779801</v>
      </c>
      <c r="D206" s="7">
        <v>3.7940195330424198E-2</v>
      </c>
      <c r="E206" s="7">
        <v>0.51362442837880196</v>
      </c>
      <c r="F206" s="14">
        <v>0.44843537629077401</v>
      </c>
      <c r="G206" s="7">
        <v>1.09030562293406E-2</v>
      </c>
      <c r="H206" s="7">
        <v>1.2152018832344E-2</v>
      </c>
      <c r="I206" s="7">
        <v>0.244279174437047</v>
      </c>
      <c r="J206" s="7">
        <v>5.84101135115506E-2</v>
      </c>
      <c r="K206" s="7">
        <v>8.2480876476496504E-2</v>
      </c>
      <c r="L206" s="7">
        <v>0.27971848717878001</v>
      </c>
      <c r="M206" s="7">
        <v>7.5458476157951301E-2</v>
      </c>
      <c r="N206" s="7">
        <v>8.12270670950722E-2</v>
      </c>
      <c r="O206" s="7">
        <v>3.5048892063735897E-2</v>
      </c>
      <c r="P206" s="7">
        <v>0.12032183801768299</v>
      </c>
      <c r="Q206" s="7">
        <v>7.4386373871785203</v>
      </c>
    </row>
    <row r="207" spans="1:17" hidden="1" x14ac:dyDescent="0.3">
      <c r="A207" s="3" t="s">
        <v>13</v>
      </c>
      <c r="B207" s="2">
        <v>43678</v>
      </c>
      <c r="C207" s="7">
        <v>1.0267512312828599</v>
      </c>
      <c r="D207" s="7">
        <v>3.8526677546717E-2</v>
      </c>
      <c r="E207" s="7">
        <v>0.54820750527473705</v>
      </c>
      <c r="F207" s="14">
        <v>0.41326581717854599</v>
      </c>
      <c r="G207" s="7">
        <v>1.0551495652051299E-2</v>
      </c>
      <c r="H207" s="7">
        <v>1.5055125518574601E-2</v>
      </c>
      <c r="I207" s="7">
        <v>0.262530510214041</v>
      </c>
      <c r="J207" s="7">
        <v>6.3132920370207804E-2</v>
      </c>
      <c r="K207" s="7">
        <v>7.7084613789872594E-2</v>
      </c>
      <c r="L207" s="7">
        <v>0.278377002413009</v>
      </c>
      <c r="M207" s="7">
        <v>7.1021167566301294E-2</v>
      </c>
      <c r="N207" s="7">
        <v>7.8744263921732796E-2</v>
      </c>
      <c r="O207" s="7">
        <v>2.8083655451729601E-2</v>
      </c>
      <c r="P207" s="7">
        <v>0.11541924510248</v>
      </c>
      <c r="Q207" s="7">
        <v>7.3675906533035898</v>
      </c>
    </row>
    <row r="208" spans="1:17" hidden="1" x14ac:dyDescent="0.3">
      <c r="A208" s="3" t="s">
        <v>13</v>
      </c>
      <c r="B208" s="2">
        <v>43709</v>
      </c>
      <c r="C208" s="7">
        <v>0.93707328574736004</v>
      </c>
      <c r="D208" s="7">
        <v>3.8480424946889601E-2</v>
      </c>
      <c r="E208" s="7">
        <v>0.55112284574295001</v>
      </c>
      <c r="F208" s="14">
        <v>0.41039672931016102</v>
      </c>
      <c r="G208" s="7">
        <v>1.13859869154068E-2</v>
      </c>
      <c r="H208" s="7">
        <v>1.6363967857992202E-2</v>
      </c>
      <c r="I208" s="7">
        <v>0.22702083112423399</v>
      </c>
      <c r="J208" s="7">
        <v>6.0067937800904699E-2</v>
      </c>
      <c r="K208" s="7">
        <v>8.3059628839153798E-2</v>
      </c>
      <c r="L208" s="7">
        <v>0.29310460473359601</v>
      </c>
      <c r="M208" s="7">
        <v>6.95818153393436E-2</v>
      </c>
      <c r="N208" s="7">
        <v>8.7662478185464701E-2</v>
      </c>
      <c r="O208" s="7">
        <v>3.0145641308462499E-2</v>
      </c>
      <c r="P208" s="7">
        <v>0.121607107895442</v>
      </c>
      <c r="Q208" s="7">
        <v>7.3626405950331</v>
      </c>
    </row>
    <row r="209" spans="1:17" hidden="1" x14ac:dyDescent="0.3">
      <c r="A209" s="3" t="s">
        <v>13</v>
      </c>
      <c r="B209" s="2">
        <v>43739</v>
      </c>
      <c r="C209" s="7">
        <v>0.97411143842567205</v>
      </c>
      <c r="D209" s="7">
        <v>3.7047448956940003E-2</v>
      </c>
      <c r="E209" s="7">
        <v>0.53321562205274697</v>
      </c>
      <c r="F209" s="14">
        <v>0.42973692899031302</v>
      </c>
      <c r="G209" s="7">
        <v>1.07588224336112E-2</v>
      </c>
      <c r="H209" s="7">
        <v>1.7549447333672901E-2</v>
      </c>
      <c r="I209" s="7">
        <v>0.223140903662462</v>
      </c>
      <c r="J209" s="7">
        <v>6.2485265650759403E-2</v>
      </c>
      <c r="K209" s="7">
        <v>8.03216455694266E-2</v>
      </c>
      <c r="L209" s="7">
        <v>0.29311697812088799</v>
      </c>
      <c r="M209" s="7">
        <v>7.6135729505735605E-2</v>
      </c>
      <c r="N209" s="7">
        <v>8.9675296339119304E-2</v>
      </c>
      <c r="O209" s="7">
        <v>2.51070350217323E-2</v>
      </c>
      <c r="P209" s="7">
        <v>0.12170887636259201</v>
      </c>
      <c r="Q209" s="7">
        <v>7.3972791768376496</v>
      </c>
    </row>
    <row r="210" spans="1:17" hidden="1" x14ac:dyDescent="0.3">
      <c r="A210" s="3" t="s">
        <v>13</v>
      </c>
      <c r="B210" s="2">
        <v>43770</v>
      </c>
      <c r="C210" s="7">
        <v>1.0193283173119301</v>
      </c>
      <c r="D210" s="7">
        <v>3.5075191299195597E-2</v>
      </c>
      <c r="E210" s="7">
        <v>0.52280239018166497</v>
      </c>
      <c r="F210" s="14">
        <v>0.44212241851914003</v>
      </c>
      <c r="G210" s="7">
        <v>9.25955072759976E-3</v>
      </c>
      <c r="H210" s="7">
        <v>1.9708587507540301E-2</v>
      </c>
      <c r="I210" s="7">
        <v>0.230457570798103</v>
      </c>
      <c r="J210" s="7">
        <v>5.7149711409927598E-2</v>
      </c>
      <c r="K210" s="7">
        <v>9.6857314311522794E-2</v>
      </c>
      <c r="L210" s="7">
        <v>0.283826511585138</v>
      </c>
      <c r="M210" s="7">
        <v>7.2233619682299494E-2</v>
      </c>
      <c r="N210" s="7">
        <v>8.9287260352054504E-2</v>
      </c>
      <c r="O210" s="7">
        <v>1.90382710726326E-2</v>
      </c>
      <c r="P210" s="7">
        <v>0.122181602553182</v>
      </c>
      <c r="Q210" s="7">
        <v>7.3395413100767604</v>
      </c>
    </row>
    <row r="211" spans="1:17" hidden="1" x14ac:dyDescent="0.3">
      <c r="A211" s="3" t="s">
        <v>13</v>
      </c>
      <c r="B211" s="2">
        <v>43800</v>
      </c>
      <c r="C211" s="7">
        <v>1.2539440032912501</v>
      </c>
      <c r="D211" s="7">
        <v>3.4250779254567897E-2</v>
      </c>
      <c r="E211" s="7">
        <v>0.52522232514330902</v>
      </c>
      <c r="F211" s="14">
        <v>0.44052689560212299</v>
      </c>
      <c r="G211" s="7">
        <v>8.6526366783359308E-3</v>
      </c>
      <c r="H211" s="7">
        <v>2.2763773687182E-2</v>
      </c>
      <c r="I211" s="7">
        <v>0.27069094984238301</v>
      </c>
      <c r="J211" s="7">
        <v>5.3848790733816397E-2</v>
      </c>
      <c r="K211" s="7">
        <v>0.12237288391099201</v>
      </c>
      <c r="L211" s="7">
        <v>0.266307592827005</v>
      </c>
      <c r="M211" s="7">
        <v>7.6966274815360405E-2</v>
      </c>
      <c r="N211" s="7">
        <v>6.3070945795986003E-2</v>
      </c>
      <c r="O211" s="7">
        <v>1.9745495008527299E-2</v>
      </c>
      <c r="P211" s="7">
        <v>9.5580656700413102E-2</v>
      </c>
      <c r="Q211" s="7">
        <v>7.3576863365734502</v>
      </c>
    </row>
    <row r="212" spans="1:17" hidden="1" x14ac:dyDescent="0.3">
      <c r="A212" s="3" t="s">
        <v>13</v>
      </c>
      <c r="B212" s="2">
        <v>43831</v>
      </c>
      <c r="C212" s="7">
        <v>0.92150012965221895</v>
      </c>
      <c r="D212" s="7">
        <v>4.3097283532617603E-2</v>
      </c>
      <c r="E212" s="7">
        <v>0.53959581192672101</v>
      </c>
      <c r="F212" s="14">
        <v>0.41730690454066199</v>
      </c>
      <c r="G212" s="7">
        <v>1.24457477686235E-2</v>
      </c>
      <c r="H212" s="7">
        <v>1.8554087890574798E-2</v>
      </c>
      <c r="I212" s="7">
        <v>0.19492553738829599</v>
      </c>
      <c r="J212" s="7">
        <v>5.9858142696407803E-2</v>
      </c>
      <c r="K212" s="7">
        <v>8.0642748410742399E-2</v>
      </c>
      <c r="L212" s="7">
        <v>0.29919518331952999</v>
      </c>
      <c r="M212" s="7">
        <v>7.0411018775255393E-2</v>
      </c>
      <c r="N212" s="7">
        <v>8.1153850513284997E-2</v>
      </c>
      <c r="O212" s="7">
        <v>3.9423548678475903E-2</v>
      </c>
      <c r="P212" s="7">
        <v>0.14339013455881</v>
      </c>
      <c r="Q212" s="7">
        <v>7.3759344230731196</v>
      </c>
    </row>
    <row r="213" spans="1:17" hidden="1" x14ac:dyDescent="0.3">
      <c r="A213" s="3" t="s">
        <v>13</v>
      </c>
      <c r="B213" s="2">
        <v>43862</v>
      </c>
      <c r="C213" s="7">
        <v>0.90505226170911202</v>
      </c>
      <c r="D213" s="7">
        <v>3.7729239090113102E-2</v>
      </c>
      <c r="E213" s="7">
        <v>0.53292726739608898</v>
      </c>
      <c r="F213" s="14">
        <v>0.42934349351379802</v>
      </c>
      <c r="G213" s="7">
        <v>9.7024518206217294E-3</v>
      </c>
      <c r="H213" s="7">
        <v>1.8665362339331401E-2</v>
      </c>
      <c r="I213" s="7">
        <v>0.19959601880686201</v>
      </c>
      <c r="J213" s="7">
        <v>6.3262693293321001E-2</v>
      </c>
      <c r="K213" s="7">
        <v>7.34294962882973E-2</v>
      </c>
      <c r="L213" s="7">
        <v>0.30415433411908299</v>
      </c>
      <c r="M213" s="7">
        <v>7.3314155766051201E-2</v>
      </c>
      <c r="N213" s="7">
        <v>7.8619417609128606E-2</v>
      </c>
      <c r="O213" s="7">
        <v>3.5066057951644101E-2</v>
      </c>
      <c r="P213" s="7">
        <v>0.14419001200566001</v>
      </c>
      <c r="Q213" s="7">
        <v>7.3987334417855699</v>
      </c>
    </row>
    <row r="214" spans="1:17" hidden="1" x14ac:dyDescent="0.3">
      <c r="A214" s="3" t="s">
        <v>13</v>
      </c>
      <c r="B214" s="2">
        <v>43891</v>
      </c>
      <c r="C214" s="7">
        <v>0.81957653596888902</v>
      </c>
      <c r="D214" s="7">
        <v>4.6152984285293401E-2</v>
      </c>
      <c r="E214" s="7">
        <v>0.59079763393459195</v>
      </c>
      <c r="F214" s="14">
        <v>0.36304938178011498</v>
      </c>
      <c r="G214" s="7">
        <v>1.1416099827808701E-2</v>
      </c>
      <c r="H214" s="7">
        <v>1.5878186274887102E-2</v>
      </c>
      <c r="I214" s="7">
        <v>0.134988257438447</v>
      </c>
      <c r="J214" s="7">
        <v>4.4372899894978397E-2</v>
      </c>
      <c r="K214" s="7">
        <v>7.46144912444721E-2</v>
      </c>
      <c r="L214" s="7">
        <v>0.41532726545902598</v>
      </c>
      <c r="M214" s="7">
        <v>6.94950438644035E-2</v>
      </c>
      <c r="N214" s="7">
        <v>8.1377610066441897E-2</v>
      </c>
      <c r="O214" s="7">
        <v>1.40937574302665E-2</v>
      </c>
      <c r="P214" s="7">
        <v>0.13843638849926901</v>
      </c>
      <c r="Q214" s="7">
        <v>7.43864227820288</v>
      </c>
    </row>
    <row r="215" spans="1:17" hidden="1" x14ac:dyDescent="0.3">
      <c r="A215" s="3" t="s">
        <v>13</v>
      </c>
      <c r="B215" s="2">
        <v>43922</v>
      </c>
      <c r="C215" s="7">
        <v>0.44349652053362498</v>
      </c>
      <c r="D215" s="7">
        <v>6.0158942049226803E-2</v>
      </c>
      <c r="E215" s="7">
        <v>0.68572392886802502</v>
      </c>
      <c r="F215" s="14">
        <v>0.25411712908274797</v>
      </c>
      <c r="G215" s="7">
        <v>5.8768199197673596E-3</v>
      </c>
      <c r="H215" s="7">
        <v>1.39354934559589E-3</v>
      </c>
      <c r="I215" s="7">
        <v>3.2151778810739801E-2</v>
      </c>
      <c r="J215" s="7">
        <v>9.3916135184198002E-3</v>
      </c>
      <c r="K215" s="7">
        <v>3.5623768872306602E-2</v>
      </c>
      <c r="L215" s="7">
        <v>0.71315713888610599</v>
      </c>
      <c r="M215" s="7">
        <v>3.3814161356189101E-2</v>
      </c>
      <c r="N215" s="7">
        <v>6.9171607928364104E-2</v>
      </c>
      <c r="O215" s="7">
        <v>1.2284629054385801E-3</v>
      </c>
      <c r="P215" s="7">
        <v>9.8191098457072995E-2</v>
      </c>
      <c r="Q215" s="7">
        <v>7.5837798472297004</v>
      </c>
    </row>
    <row r="216" spans="1:17" hidden="1" x14ac:dyDescent="0.3">
      <c r="A216" s="3" t="s">
        <v>13</v>
      </c>
      <c r="B216" s="2">
        <v>43952</v>
      </c>
      <c r="C216" s="7">
        <v>0.57691596257576505</v>
      </c>
      <c r="D216" s="7">
        <v>4.7983523217093697E-2</v>
      </c>
      <c r="E216" s="7">
        <v>0.63829233407142605</v>
      </c>
      <c r="F216" s="14">
        <v>0.31372414271148003</v>
      </c>
      <c r="G216" s="7">
        <v>4.2050371827127798E-3</v>
      </c>
      <c r="H216" s="7">
        <v>1.12223368122349E-3</v>
      </c>
      <c r="I216" s="7">
        <v>3.8190523386046699E-2</v>
      </c>
      <c r="J216" s="7">
        <v>1.4863797592986601E-2</v>
      </c>
      <c r="K216" s="7">
        <v>4.0518995462317797E-2</v>
      </c>
      <c r="L216" s="7">
        <v>0.57338991272615503</v>
      </c>
      <c r="M216" s="7">
        <v>3.9213920129135098E-2</v>
      </c>
      <c r="N216" s="7">
        <v>0.17838164381457</v>
      </c>
      <c r="O216" s="7">
        <v>1.0225893653411501E-3</v>
      </c>
      <c r="P216" s="7">
        <v>0.10909134665951099</v>
      </c>
      <c r="Q216" s="7">
        <v>7.54798301595513</v>
      </c>
    </row>
    <row r="217" spans="1:17" hidden="1" x14ac:dyDescent="0.3">
      <c r="A217" s="3" t="s">
        <v>13</v>
      </c>
      <c r="B217" s="2">
        <v>43983</v>
      </c>
      <c r="C217" s="7">
        <v>0.82544820254446305</v>
      </c>
      <c r="D217" s="7">
        <v>4.9484806430954702E-2</v>
      </c>
      <c r="E217" s="7">
        <v>0.59330349195505405</v>
      </c>
      <c r="F217" s="14">
        <v>0.35721170161399102</v>
      </c>
      <c r="G217" s="7">
        <v>7.35517666907105E-3</v>
      </c>
      <c r="H217" s="7">
        <v>7.6524397011509902E-3</v>
      </c>
      <c r="I217" s="7">
        <v>0.185068012941663</v>
      </c>
      <c r="J217" s="7">
        <v>2.35905903353976E-2</v>
      </c>
      <c r="K217" s="7">
        <v>4.8261796405055297E-2</v>
      </c>
      <c r="L217" s="7">
        <v>0.38264186960980501</v>
      </c>
      <c r="M217" s="7">
        <v>4.6570925593208801E-2</v>
      </c>
      <c r="N217" s="7">
        <v>0.157263515647136</v>
      </c>
      <c r="O217" s="7">
        <v>2.1614781102134101E-3</v>
      </c>
      <c r="P217" s="7">
        <v>0.139434194987299</v>
      </c>
      <c r="Q217" s="7">
        <v>7.5493769938997604</v>
      </c>
    </row>
    <row r="218" spans="1:17" hidden="1" x14ac:dyDescent="0.3">
      <c r="A218" s="3" t="s">
        <v>13</v>
      </c>
      <c r="B218" s="2">
        <v>44013</v>
      </c>
      <c r="C218" s="7">
        <v>0.92202139702170605</v>
      </c>
      <c r="D218" s="7">
        <v>4.7517093253492002E-2</v>
      </c>
      <c r="E218" s="7">
        <v>0.58573123210977096</v>
      </c>
      <c r="F218" s="14">
        <v>0.36675167463673702</v>
      </c>
      <c r="G218" s="7">
        <v>8.1404846665741205E-3</v>
      </c>
      <c r="H218" s="7">
        <v>1.02905147873302E-2</v>
      </c>
      <c r="I218" s="7">
        <v>0.24275265882504901</v>
      </c>
      <c r="J218" s="7">
        <v>3.34402570577522E-2</v>
      </c>
      <c r="K218" s="7">
        <v>5.97030846837256E-2</v>
      </c>
      <c r="L218" s="7">
        <v>0.32801995721277899</v>
      </c>
      <c r="M218" s="7">
        <v>6.1154607941063401E-2</v>
      </c>
      <c r="N218" s="7">
        <v>0.11856086515674701</v>
      </c>
      <c r="O218" s="7">
        <v>3.8227664552598199E-3</v>
      </c>
      <c r="P218" s="7">
        <v>0.13411480321371999</v>
      </c>
      <c r="Q218" s="7">
        <v>7.4272715824571804</v>
      </c>
    </row>
    <row r="219" spans="1:17" hidden="1" x14ac:dyDescent="0.3">
      <c r="A219" s="3" t="s">
        <v>13</v>
      </c>
      <c r="B219" s="2">
        <v>44044</v>
      </c>
      <c r="C219" s="7">
        <v>0.92538487252547497</v>
      </c>
      <c r="D219" s="7">
        <v>4.5593495326221603E-2</v>
      </c>
      <c r="E219" s="7">
        <v>0.58546718894427696</v>
      </c>
      <c r="F219" s="14">
        <v>0.368939315729502</v>
      </c>
      <c r="G219" s="7">
        <v>7.4078584314285897E-3</v>
      </c>
      <c r="H219" s="7">
        <v>9.8483716081796992E-3</v>
      </c>
      <c r="I219" s="7">
        <v>0.24491500003296801</v>
      </c>
      <c r="J219" s="7">
        <v>4.7058694859414302E-2</v>
      </c>
      <c r="K219" s="7">
        <v>6.1925539712471403E-2</v>
      </c>
      <c r="L219" s="7">
        <v>0.31057163966451201</v>
      </c>
      <c r="M219" s="7">
        <v>6.2475140606473203E-2</v>
      </c>
      <c r="N219" s="7">
        <v>0.115195365357358</v>
      </c>
      <c r="O219" s="7">
        <v>8.83284531958917E-3</v>
      </c>
      <c r="P219" s="7">
        <v>0.13176954440760599</v>
      </c>
      <c r="Q219" s="7">
        <v>7.5319276642117901</v>
      </c>
    </row>
    <row r="220" spans="1:17" hidden="1" x14ac:dyDescent="0.3">
      <c r="A220" s="3" t="s">
        <v>13</v>
      </c>
      <c r="B220" s="2">
        <v>44075</v>
      </c>
      <c r="C220" s="7">
        <v>0.86129541883940197</v>
      </c>
      <c r="D220" s="7">
        <v>4.6065949815154897E-2</v>
      </c>
      <c r="E220" s="7">
        <v>0.57938971426409602</v>
      </c>
      <c r="F220" s="14">
        <v>0.37454433592074898</v>
      </c>
      <c r="G220" s="7">
        <v>1.0109408338031299E-2</v>
      </c>
      <c r="H220" s="7">
        <v>1.1239746133425901E-2</v>
      </c>
      <c r="I220" s="7">
        <v>0.22036158589507099</v>
      </c>
      <c r="J220" s="7">
        <v>4.4746299462414103E-2</v>
      </c>
      <c r="K220" s="7">
        <v>6.8093357718977093E-2</v>
      </c>
      <c r="L220" s="7">
        <v>0.32800902333382098</v>
      </c>
      <c r="M220" s="7">
        <v>6.6802599115075398E-2</v>
      </c>
      <c r="N220" s="7">
        <v>0.121931479284428</v>
      </c>
      <c r="O220" s="7">
        <v>6.9585963892682696E-3</v>
      </c>
      <c r="P220" s="7">
        <v>0.121747904329488</v>
      </c>
      <c r="Q220" s="7">
        <v>7.5423090613702097</v>
      </c>
    </row>
    <row r="221" spans="1:17" hidden="1" x14ac:dyDescent="0.3">
      <c r="A221" s="3" t="s">
        <v>13</v>
      </c>
      <c r="B221" s="2">
        <v>44105</v>
      </c>
      <c r="C221" s="7">
        <v>0.89383667995864202</v>
      </c>
      <c r="D221" s="7">
        <v>4.5395795658208199E-2</v>
      </c>
      <c r="E221" s="7">
        <v>0.60077654089261801</v>
      </c>
      <c r="F221" s="14">
        <v>0.35382766344917399</v>
      </c>
      <c r="G221" s="7">
        <v>9.3913338878150107E-3</v>
      </c>
      <c r="H221" s="7">
        <v>1.41450289073651E-2</v>
      </c>
      <c r="I221" s="7">
        <v>0.231864712203177</v>
      </c>
      <c r="J221" s="7">
        <v>4.5459804263116597E-2</v>
      </c>
      <c r="K221" s="7">
        <v>7.4496018682842002E-2</v>
      </c>
      <c r="L221" s="7">
        <v>0.33607301750976698</v>
      </c>
      <c r="M221" s="7">
        <v>6.7101841745447005E-2</v>
      </c>
      <c r="N221" s="7">
        <v>0.121284365462225</v>
      </c>
      <c r="O221" s="7">
        <v>5.4405104154296004E-3</v>
      </c>
      <c r="P221" s="7">
        <v>9.4743366922815903E-2</v>
      </c>
      <c r="Q221" s="7">
        <v>7.4944561891869501</v>
      </c>
    </row>
    <row r="222" spans="1:17" hidden="1" x14ac:dyDescent="0.3">
      <c r="A222" s="3" t="s">
        <v>13</v>
      </c>
      <c r="B222" s="2">
        <v>44136</v>
      </c>
      <c r="C222" s="7">
        <v>0.65467805099226095</v>
      </c>
      <c r="D222" s="7">
        <v>5.3822463991794099E-2</v>
      </c>
      <c r="E222" s="7">
        <v>0.64846800730940302</v>
      </c>
      <c r="F222" s="14">
        <v>0.29770952869880302</v>
      </c>
      <c r="G222" s="7">
        <v>1.1014406941945699E-2</v>
      </c>
      <c r="H222" s="7">
        <v>8.0505822685120899E-3</v>
      </c>
      <c r="I222" s="7">
        <v>9.3389127164953706E-2</v>
      </c>
      <c r="J222" s="7">
        <v>3.3295578817466302E-2</v>
      </c>
      <c r="K222" s="7">
        <v>7.1747743745030707E-2</v>
      </c>
      <c r="L222" s="7">
        <v>0.48049998667980998</v>
      </c>
      <c r="M222" s="7">
        <v>7.2165715938712904E-2</v>
      </c>
      <c r="N222" s="7">
        <v>0.12770812249904301</v>
      </c>
      <c r="O222" s="7">
        <v>4.71260020309449E-3</v>
      </c>
      <c r="P222" s="7">
        <v>9.7416135741431403E-2</v>
      </c>
      <c r="Q222" s="7">
        <v>7.4059145432564799</v>
      </c>
    </row>
    <row r="223" spans="1:17" hidden="1" x14ac:dyDescent="0.3">
      <c r="A223" s="3" t="s">
        <v>13</v>
      </c>
      <c r="B223" s="2">
        <v>44166</v>
      </c>
      <c r="C223" s="7">
        <v>1.17628246362864</v>
      </c>
      <c r="D223" s="7">
        <v>4.2234205063068901E-2</v>
      </c>
      <c r="E223" s="7">
        <v>0.57787411383977905</v>
      </c>
      <c r="F223" s="14">
        <v>0.37989168109715199</v>
      </c>
      <c r="G223" s="7">
        <v>7.3813658558733904E-3</v>
      </c>
      <c r="H223" s="7">
        <v>1.6531464027010001E-2</v>
      </c>
      <c r="I223" s="7">
        <v>0.290309941892958</v>
      </c>
      <c r="J223" s="7">
        <v>2.6897915101158298E-2</v>
      </c>
      <c r="K223" s="7">
        <v>0.108955248574315</v>
      </c>
      <c r="L223" s="7">
        <v>0.31029035368895402</v>
      </c>
      <c r="M223" s="7">
        <v>7.3890392927565204E-2</v>
      </c>
      <c r="N223" s="7">
        <v>8.52029417147359E-2</v>
      </c>
      <c r="O223" s="7">
        <v>2.44524879792809E-3</v>
      </c>
      <c r="P223" s="7">
        <v>7.8095127419503002E-2</v>
      </c>
      <c r="Q223" s="7">
        <v>7.4634738779125502</v>
      </c>
    </row>
    <row r="224" spans="1:17" hidden="1" x14ac:dyDescent="0.3">
      <c r="A224" s="3" t="s">
        <v>13</v>
      </c>
      <c r="B224" s="2">
        <v>44197</v>
      </c>
      <c r="C224" s="7">
        <v>0.55055228351315699</v>
      </c>
      <c r="D224" s="7">
        <v>5.3594760269663699E-2</v>
      </c>
      <c r="E224" s="7">
        <v>0.63334005983687203</v>
      </c>
      <c r="F224" s="14">
        <v>0.313065179893464</v>
      </c>
      <c r="G224" s="7">
        <v>1.0570924760767099E-2</v>
      </c>
      <c r="H224" s="7">
        <v>3.6592115176331398E-3</v>
      </c>
      <c r="I224" s="7">
        <v>3.9011138891968299E-2</v>
      </c>
      <c r="J224" s="7">
        <v>2.6749871556039799E-2</v>
      </c>
      <c r="K224" s="7">
        <v>5.3011488536099903E-2</v>
      </c>
      <c r="L224" s="7">
        <v>0.55513883024663102</v>
      </c>
      <c r="M224" s="7">
        <v>6.2313998023314998E-2</v>
      </c>
      <c r="N224" s="7">
        <v>0.102197448709457</v>
      </c>
      <c r="O224" s="7">
        <v>2.7423453658150898E-3</v>
      </c>
      <c r="P224" s="7">
        <v>0.144604742392273</v>
      </c>
      <c r="Q224" s="7">
        <v>7.5368887231030897</v>
      </c>
    </row>
    <row r="225" spans="1:17" hidden="1" x14ac:dyDescent="0.3">
      <c r="A225" s="3" t="s">
        <v>13</v>
      </c>
      <c r="B225" s="2">
        <v>44228</v>
      </c>
      <c r="C225" s="7">
        <v>0.58373139500606996</v>
      </c>
      <c r="D225" s="7">
        <v>5.0394198670574299E-2</v>
      </c>
      <c r="E225" s="7">
        <v>0.63962357138596504</v>
      </c>
      <c r="F225" s="14">
        <v>0.30998222994346097</v>
      </c>
      <c r="G225" s="7">
        <v>8.1093392551099003E-3</v>
      </c>
      <c r="H225" s="7">
        <v>2.7844794367551701E-3</v>
      </c>
      <c r="I225" s="7">
        <v>4.2528753969813302E-2</v>
      </c>
      <c r="J225" s="7">
        <v>2.63433304681252E-2</v>
      </c>
      <c r="K225" s="7">
        <v>6.4705009393813295E-2</v>
      </c>
      <c r="L225" s="7">
        <v>0.49759983970800498</v>
      </c>
      <c r="M225" s="7">
        <v>6.7273418468445104E-2</v>
      </c>
      <c r="N225" s="7">
        <v>0.137396225204059</v>
      </c>
      <c r="O225" s="7">
        <v>2.4898980843640699E-3</v>
      </c>
      <c r="P225" s="7">
        <v>0.15076970601150899</v>
      </c>
      <c r="Q225" s="7">
        <v>7.3727942062051097</v>
      </c>
    </row>
    <row r="226" spans="1:17" hidden="1" x14ac:dyDescent="0.3">
      <c r="A226" s="3" t="s">
        <v>13</v>
      </c>
      <c r="B226" s="2">
        <v>44256</v>
      </c>
      <c r="C226" s="7">
        <v>0.71466168780539596</v>
      </c>
      <c r="D226" s="7">
        <v>4.8865099338886497E-2</v>
      </c>
      <c r="E226" s="7">
        <v>0.60113281414697395</v>
      </c>
      <c r="F226" s="14">
        <v>0.35000208651414</v>
      </c>
      <c r="G226" s="7">
        <v>1.15589288477028E-2</v>
      </c>
      <c r="H226" s="7">
        <v>3.4126026332588098E-3</v>
      </c>
      <c r="I226" s="7">
        <v>4.4266769219714203E-2</v>
      </c>
      <c r="J226" s="7">
        <v>2.86793315732372E-2</v>
      </c>
      <c r="K226" s="7">
        <v>6.71702577469733E-2</v>
      </c>
      <c r="L226" s="7">
        <v>0.477119910149083</v>
      </c>
      <c r="M226" s="7">
        <v>6.7954633518890001E-2</v>
      </c>
      <c r="N226" s="7">
        <v>0.14318663953105101</v>
      </c>
      <c r="O226" s="7">
        <v>3.0083118348372701E-3</v>
      </c>
      <c r="P226" s="7">
        <v>0.153642614945253</v>
      </c>
      <c r="Q226" s="7">
        <v>7.4085448573960004</v>
      </c>
    </row>
    <row r="227" spans="1:17" hidden="1" x14ac:dyDescent="0.3">
      <c r="A227" s="3" t="s">
        <v>13</v>
      </c>
      <c r="B227" s="2">
        <v>44287</v>
      </c>
      <c r="C227" s="7">
        <v>0.96483289467228295</v>
      </c>
      <c r="D227" s="7">
        <v>5.2638327968813799E-2</v>
      </c>
      <c r="E227" s="7">
        <v>0.564190589099961</v>
      </c>
      <c r="F227" s="14">
        <v>0.38317108293122498</v>
      </c>
      <c r="G227" s="7">
        <v>8.7295873446856295E-3</v>
      </c>
      <c r="H227" s="7">
        <v>6.1997080476890896E-3</v>
      </c>
      <c r="I227" s="7">
        <v>0.22077945163691201</v>
      </c>
      <c r="J227" s="7">
        <v>3.1835341032331203E-2</v>
      </c>
      <c r="K227" s="7">
        <v>7.8333186558428303E-2</v>
      </c>
      <c r="L227" s="7">
        <v>0.33610366450712797</v>
      </c>
      <c r="M227" s="7">
        <v>6.2712521416973699E-2</v>
      </c>
      <c r="N227" s="7">
        <v>0.12571145451874099</v>
      </c>
      <c r="O227" s="7">
        <v>6.9972992405042097E-3</v>
      </c>
      <c r="P227" s="7">
        <v>0.122597785696607</v>
      </c>
      <c r="Q227" s="7">
        <v>7.5928676222490896</v>
      </c>
    </row>
    <row r="228" spans="1:17" hidden="1" x14ac:dyDescent="0.3">
      <c r="A228" s="3" t="s">
        <v>13</v>
      </c>
      <c r="B228" s="2">
        <v>44317</v>
      </c>
      <c r="C228" s="7">
        <v>1.0199723586706599</v>
      </c>
      <c r="D228" s="7">
        <v>4.4702092951610498E-2</v>
      </c>
      <c r="E228" s="7">
        <v>0.56891671228320595</v>
      </c>
      <c r="F228" s="14">
        <v>0.38638119476518401</v>
      </c>
      <c r="G228" s="7">
        <v>7.3250513168222897E-3</v>
      </c>
      <c r="H228" s="7">
        <v>9.0440478232306602E-3</v>
      </c>
      <c r="I228" s="7">
        <v>0.24581633408023701</v>
      </c>
      <c r="J228" s="7">
        <v>4.1763643672089797E-2</v>
      </c>
      <c r="K228" s="7">
        <v>6.7920388876763493E-2</v>
      </c>
      <c r="L228" s="7">
        <v>0.30590209627836901</v>
      </c>
      <c r="M228" s="7">
        <v>6.8404466417431004E-2</v>
      </c>
      <c r="N228" s="7">
        <v>0.110768713670822</v>
      </c>
      <c r="O228" s="7">
        <v>4.7625641443644999E-3</v>
      </c>
      <c r="P228" s="7">
        <v>0.13829269371986999</v>
      </c>
      <c r="Q228" s="7">
        <v>7.4691386512293496</v>
      </c>
    </row>
    <row r="229" spans="1:17" hidden="1" x14ac:dyDescent="0.3">
      <c r="A229" s="3" t="s">
        <v>13</v>
      </c>
      <c r="B229" s="2">
        <v>44348</v>
      </c>
      <c r="C229" s="7">
        <v>0.97065655720723798</v>
      </c>
      <c r="D229" s="7">
        <v>5.0358062309601999E-2</v>
      </c>
      <c r="E229" s="7">
        <v>0.58007858699627302</v>
      </c>
      <c r="F229" s="14">
        <v>0.36956335069412499</v>
      </c>
      <c r="G229" s="7">
        <v>6.9961445388730002E-3</v>
      </c>
      <c r="H229" s="7">
        <v>1.09167663122865E-2</v>
      </c>
      <c r="I229" s="7">
        <v>0.217980209621011</v>
      </c>
      <c r="J229" s="7">
        <v>5.09535439421357E-2</v>
      </c>
      <c r="K229" s="7">
        <v>5.7577747799417198E-2</v>
      </c>
      <c r="L229" s="7">
        <v>0.31048344102212799</v>
      </c>
      <c r="M229" s="7">
        <v>6.5740345451086493E-2</v>
      </c>
      <c r="N229" s="7">
        <v>0.103239213783793</v>
      </c>
      <c r="O229" s="7">
        <v>7.0934437737222699E-3</v>
      </c>
      <c r="P229" s="7">
        <v>0.169019143755547</v>
      </c>
      <c r="Q229" s="7">
        <v>7.4830167717895497</v>
      </c>
    </row>
    <row r="230" spans="1:17" hidden="1" x14ac:dyDescent="0.3">
      <c r="A230" s="3" t="s">
        <v>13</v>
      </c>
      <c r="B230" s="2">
        <v>44378</v>
      </c>
      <c r="C230" s="7">
        <v>1.04207368487233</v>
      </c>
      <c r="D230" s="7">
        <v>4.91525202972979E-2</v>
      </c>
      <c r="E230" s="7">
        <v>0.55754404399440805</v>
      </c>
      <c r="F230" s="14">
        <v>0.39330343570829401</v>
      </c>
      <c r="G230" s="7">
        <v>7.9357194789831196E-3</v>
      </c>
      <c r="H230" s="7">
        <v>1.2351128980362299E-2</v>
      </c>
      <c r="I230" s="7">
        <v>0.24364045542702101</v>
      </c>
      <c r="J230" s="7">
        <v>5.6528860804746499E-2</v>
      </c>
      <c r="K230" s="7">
        <v>5.4383559010111701E-2</v>
      </c>
      <c r="L230" s="7">
        <v>0.304032394004704</v>
      </c>
      <c r="M230" s="7">
        <v>7.1392847684644198E-2</v>
      </c>
      <c r="N230" s="7">
        <v>0.10368780571613299</v>
      </c>
      <c r="O230" s="7">
        <v>6.3901207189787897E-3</v>
      </c>
      <c r="P230" s="7">
        <v>0.13965710817431501</v>
      </c>
      <c r="Q230" s="7">
        <v>7.48198869304629</v>
      </c>
    </row>
    <row r="231" spans="1:17" hidden="1" x14ac:dyDescent="0.3">
      <c r="A231" s="3" t="s">
        <v>13</v>
      </c>
      <c r="B231" s="2">
        <v>44409</v>
      </c>
      <c r="C231" s="7">
        <v>1.0535829883001999</v>
      </c>
      <c r="D231" s="7">
        <v>4.6246832657623298E-2</v>
      </c>
      <c r="E231" s="7">
        <v>0.55160157551926703</v>
      </c>
      <c r="F231" s="14">
        <v>0.40215159182311</v>
      </c>
      <c r="G231" s="7">
        <v>6.5713958978495099E-3</v>
      </c>
      <c r="H231" s="7">
        <v>1.5072839660526499E-2</v>
      </c>
      <c r="I231" s="7">
        <v>0.24481534831367599</v>
      </c>
      <c r="J231" s="7">
        <v>6.1500683851217298E-2</v>
      </c>
      <c r="K231" s="7">
        <v>6.0391835397841598E-2</v>
      </c>
      <c r="L231" s="7">
        <v>0.281719423077681</v>
      </c>
      <c r="M231" s="7">
        <v>6.6346607102885702E-2</v>
      </c>
      <c r="N231" s="7">
        <v>9.2873029829724202E-2</v>
      </c>
      <c r="O231" s="7">
        <v>1.2854235131120001E-2</v>
      </c>
      <c r="P231" s="7">
        <v>0.15785460173747701</v>
      </c>
      <c r="Q231" s="7">
        <v>7.5166502928391603</v>
      </c>
    </row>
    <row r="232" spans="1:17" hidden="1" x14ac:dyDescent="0.3">
      <c r="A232" s="3" t="s">
        <v>13</v>
      </c>
      <c r="B232" s="2">
        <v>44440</v>
      </c>
      <c r="C232" s="7">
        <v>0.97809234669966605</v>
      </c>
      <c r="D232" s="7">
        <v>4.7307114632826198E-2</v>
      </c>
      <c r="E232" s="7">
        <v>0.57580866430518196</v>
      </c>
      <c r="F232" s="14">
        <v>0.37688422106199199</v>
      </c>
      <c r="G232" s="7">
        <v>1.01092725163715E-2</v>
      </c>
      <c r="H232" s="7">
        <v>1.53901867697967E-2</v>
      </c>
      <c r="I232" s="7">
        <v>0.22199369067010899</v>
      </c>
      <c r="J232" s="7">
        <v>6.0112782998008603E-2</v>
      </c>
      <c r="K232" s="7">
        <v>5.7139829866625198E-2</v>
      </c>
      <c r="L232" s="7">
        <v>0.29921562953847902</v>
      </c>
      <c r="M232" s="7">
        <v>6.8167917573651496E-2</v>
      </c>
      <c r="N232" s="7">
        <v>0.103822912295188</v>
      </c>
      <c r="O232" s="7">
        <v>1.12733042003621E-2</v>
      </c>
      <c r="P232" s="7">
        <v>0.152774473571409</v>
      </c>
      <c r="Q232" s="7">
        <v>7.4336397649854797</v>
      </c>
    </row>
    <row r="233" spans="1:17" hidden="1" x14ac:dyDescent="0.3">
      <c r="A233" s="3" t="s">
        <v>14</v>
      </c>
      <c r="B233" s="2">
        <v>43466</v>
      </c>
      <c r="C233" s="7">
        <v>0.65989671509996795</v>
      </c>
      <c r="D233" s="7">
        <v>4.4494487327744803E-2</v>
      </c>
      <c r="E233" s="7">
        <v>0.49804988249591797</v>
      </c>
      <c r="F233" s="14">
        <v>0.457455630176337</v>
      </c>
      <c r="G233" s="7">
        <v>9.9262063447824699E-3</v>
      </c>
      <c r="H233" s="7">
        <v>4.9387850205047899E-2</v>
      </c>
      <c r="I233" s="7">
        <v>0.28147996553874499</v>
      </c>
      <c r="J233" s="7">
        <v>0.13740107137097399</v>
      </c>
      <c r="K233" s="7">
        <v>0.10345430973881201</v>
      </c>
      <c r="L233" s="7">
        <v>0.197442197953764</v>
      </c>
      <c r="M233" s="7">
        <v>7.4750568781477095E-2</v>
      </c>
      <c r="N233" s="7">
        <v>2.4566722367888202E-2</v>
      </c>
      <c r="O233" s="7">
        <v>7.0442209287693694E-2</v>
      </c>
      <c r="P233" s="7">
        <v>5.1148898410815102E-2</v>
      </c>
      <c r="Q233" s="7">
        <v>6.6825954715927196</v>
      </c>
    </row>
    <row r="234" spans="1:17" hidden="1" x14ac:dyDescent="0.3">
      <c r="A234" s="3" t="s">
        <v>14</v>
      </c>
      <c r="B234" s="2">
        <v>43497</v>
      </c>
      <c r="C234" s="7">
        <v>0.71594294956867399</v>
      </c>
      <c r="D234" s="7">
        <v>4.3317412121741401E-2</v>
      </c>
      <c r="E234" s="7">
        <v>0.469630342291883</v>
      </c>
      <c r="F234" s="14">
        <v>0.487052245586376</v>
      </c>
      <c r="G234" s="7">
        <v>7.2386384619306E-3</v>
      </c>
      <c r="H234" s="7">
        <v>5.2480875040004302E-2</v>
      </c>
      <c r="I234" s="7">
        <v>0.28346040431185499</v>
      </c>
      <c r="J234" s="7">
        <v>0.16512857834067299</v>
      </c>
      <c r="K234" s="7">
        <v>9.1394392549722606E-2</v>
      </c>
      <c r="L234" s="7">
        <v>0.18006308169249599</v>
      </c>
      <c r="M234" s="7">
        <v>6.9736178847421101E-2</v>
      </c>
      <c r="N234" s="7">
        <v>1.66171499945745E-2</v>
      </c>
      <c r="O234" s="7">
        <v>7.7383656770247902E-2</v>
      </c>
      <c r="P234" s="7">
        <v>5.6497043991074199E-2</v>
      </c>
      <c r="Q234" s="7">
        <v>6.6427611355590903</v>
      </c>
    </row>
    <row r="235" spans="1:17" hidden="1" x14ac:dyDescent="0.3">
      <c r="A235" s="3" t="s">
        <v>14</v>
      </c>
      <c r="B235" s="2">
        <v>43525</v>
      </c>
      <c r="C235" s="7">
        <v>0.88173151590242904</v>
      </c>
      <c r="D235" s="7">
        <v>4.1569111394737498E-2</v>
      </c>
      <c r="E235" s="7">
        <v>0.46824178445838399</v>
      </c>
      <c r="F235" s="14">
        <v>0.490189104146879</v>
      </c>
      <c r="G235" s="7">
        <v>8.0361867351432092E-3</v>
      </c>
      <c r="H235" s="7">
        <v>4.7611264821365303E-2</v>
      </c>
      <c r="I235" s="7">
        <v>0.30394024435616002</v>
      </c>
      <c r="J235" s="7">
        <v>0.16302241280656701</v>
      </c>
      <c r="K235" s="7">
        <v>9.5741878201347205E-2</v>
      </c>
      <c r="L235" s="7">
        <v>0.16572740142029299</v>
      </c>
      <c r="M235" s="7">
        <v>6.7949722596535006E-2</v>
      </c>
      <c r="N235" s="7">
        <v>2.06206870777258E-2</v>
      </c>
      <c r="O235" s="7">
        <v>7.3608072584803896E-2</v>
      </c>
      <c r="P235" s="7">
        <v>5.3742129400059201E-2</v>
      </c>
      <c r="Q235" s="7">
        <v>6.6969011462715402</v>
      </c>
    </row>
    <row r="236" spans="1:17" hidden="1" x14ac:dyDescent="0.3">
      <c r="A236" s="3" t="s">
        <v>14</v>
      </c>
      <c r="B236" s="2">
        <v>43556</v>
      </c>
      <c r="C236" s="7">
        <v>0.96498829945331799</v>
      </c>
      <c r="D236" s="7">
        <v>3.3473525029365299E-2</v>
      </c>
      <c r="E236" s="7">
        <v>0.41233775220854701</v>
      </c>
      <c r="F236" s="14">
        <v>0.55418872276208697</v>
      </c>
      <c r="G236" s="7">
        <v>7.8219643689577002E-3</v>
      </c>
      <c r="H236" s="7">
        <v>6.3302606899456895E-2</v>
      </c>
      <c r="I236" s="7">
        <v>0.312854955324256</v>
      </c>
      <c r="J236" s="7">
        <v>0.17661542743884701</v>
      </c>
      <c r="K236" s="7">
        <v>8.2291140255441694E-2</v>
      </c>
      <c r="L236" s="7">
        <v>0.15175794730447001</v>
      </c>
      <c r="M236" s="7">
        <v>6.2167946501835603E-2</v>
      </c>
      <c r="N236" s="7">
        <v>1.3018494731337E-2</v>
      </c>
      <c r="O236" s="7">
        <v>7.37461487850532E-2</v>
      </c>
      <c r="P236" s="7">
        <v>5.6423368390345001E-2</v>
      </c>
      <c r="Q236" s="7">
        <v>6.6898664149492202</v>
      </c>
    </row>
    <row r="237" spans="1:17" hidden="1" x14ac:dyDescent="0.3">
      <c r="A237" s="3" t="s">
        <v>14</v>
      </c>
      <c r="B237" s="2">
        <v>43586</v>
      </c>
      <c r="C237" s="7">
        <v>1.0252253621248499</v>
      </c>
      <c r="D237" s="7">
        <v>3.5379064281430901E-2</v>
      </c>
      <c r="E237" s="7">
        <v>0.422343547128055</v>
      </c>
      <c r="F237" s="14">
        <v>0.542277388590514</v>
      </c>
      <c r="G237" s="7">
        <v>7.2301238989795199E-3</v>
      </c>
      <c r="H237" s="7">
        <v>5.8070524490410502E-2</v>
      </c>
      <c r="I237" s="7">
        <v>0.31514348110173102</v>
      </c>
      <c r="J237" s="7">
        <v>0.18713356866110401</v>
      </c>
      <c r="K237" s="7">
        <v>7.7737459777696097E-2</v>
      </c>
      <c r="L237" s="7">
        <v>0.141461287357867</v>
      </c>
      <c r="M237" s="7">
        <v>6.2791524789800796E-2</v>
      </c>
      <c r="N237" s="7">
        <v>1.2655309469955999E-2</v>
      </c>
      <c r="O237" s="7">
        <v>8.4803703233175404E-2</v>
      </c>
      <c r="P237" s="7">
        <v>5.2973017219280098E-2</v>
      </c>
      <c r="Q237" s="7">
        <v>6.5126143069359097</v>
      </c>
    </row>
    <row r="238" spans="1:17" hidden="1" x14ac:dyDescent="0.3">
      <c r="A238" s="3" t="s">
        <v>14</v>
      </c>
      <c r="B238" s="2">
        <v>43617</v>
      </c>
      <c r="C238" s="7">
        <v>0.95287162004364301</v>
      </c>
      <c r="D238" s="7">
        <v>3.89292024559185E-2</v>
      </c>
      <c r="E238" s="7">
        <v>0.43729499261257099</v>
      </c>
      <c r="F238" s="14">
        <v>0.52377580493150999</v>
      </c>
      <c r="G238" s="7">
        <v>6.4650213171215604E-3</v>
      </c>
      <c r="H238" s="7">
        <v>6.1455625917794E-2</v>
      </c>
      <c r="I238" s="7">
        <v>0.30984748947650398</v>
      </c>
      <c r="J238" s="7">
        <v>0.170794161929051</v>
      </c>
      <c r="K238" s="7">
        <v>9.1960036698600797E-2</v>
      </c>
      <c r="L238" s="7">
        <v>0.14571651531733601</v>
      </c>
      <c r="M238" s="7">
        <v>6.3723693078640301E-2</v>
      </c>
      <c r="N238" s="7">
        <v>1.4691288080081201E-2</v>
      </c>
      <c r="O238" s="7">
        <v>8.0815193138814204E-2</v>
      </c>
      <c r="P238" s="7">
        <v>5.4530975046056702E-2</v>
      </c>
      <c r="Q238" s="7">
        <v>6.5669670741720996</v>
      </c>
    </row>
    <row r="239" spans="1:17" hidden="1" x14ac:dyDescent="0.3">
      <c r="A239" s="3" t="s">
        <v>14</v>
      </c>
      <c r="B239" s="2">
        <v>43647</v>
      </c>
      <c r="C239" s="7">
        <v>1.05997307668667</v>
      </c>
      <c r="D239" s="7">
        <v>3.3927320694888699E-2</v>
      </c>
      <c r="E239" s="7">
        <v>0.385645785620573</v>
      </c>
      <c r="F239" s="14">
        <v>0.58042689368453804</v>
      </c>
      <c r="G239" s="7">
        <v>7.8172433687635108E-3</v>
      </c>
      <c r="H239" s="7">
        <v>7.0241388219763404E-2</v>
      </c>
      <c r="I239" s="7">
        <v>0.30086521433131203</v>
      </c>
      <c r="J239" s="7">
        <v>0.16508998317674201</v>
      </c>
      <c r="K239" s="7">
        <v>8.7455467720522206E-2</v>
      </c>
      <c r="L239" s="7">
        <v>0.140922244710079</v>
      </c>
      <c r="M239" s="7">
        <v>6.2207172274783902E-2</v>
      </c>
      <c r="N239" s="7">
        <v>1.31591180090072E-2</v>
      </c>
      <c r="O239" s="7">
        <v>9.7386467732979695E-2</v>
      </c>
      <c r="P239" s="7">
        <v>5.4855700456047103E-2</v>
      </c>
      <c r="Q239" s="7">
        <v>6.6084332833398403</v>
      </c>
    </row>
    <row r="240" spans="1:17" hidden="1" x14ac:dyDescent="0.3">
      <c r="A240" s="3" t="s">
        <v>14</v>
      </c>
      <c r="B240" s="2">
        <v>43678</v>
      </c>
      <c r="C240" s="7">
        <v>1.24353482426521</v>
      </c>
      <c r="D240" s="7">
        <v>3.2791396015269703E-2</v>
      </c>
      <c r="E240" s="7">
        <v>0.33637366280262698</v>
      </c>
      <c r="F240" s="14">
        <v>0.63083494118210304</v>
      </c>
      <c r="G240" s="7">
        <v>5.8018389723499602E-3</v>
      </c>
      <c r="H240" s="7">
        <v>8.3368753953957098E-2</v>
      </c>
      <c r="I240" s="7">
        <v>0.30790426201645199</v>
      </c>
      <c r="J240" s="7">
        <v>0.18622642004589801</v>
      </c>
      <c r="K240" s="7">
        <v>7.78159600903746E-2</v>
      </c>
      <c r="L240" s="7">
        <v>0.128090723529944</v>
      </c>
      <c r="M240" s="7">
        <v>5.63610794893976E-2</v>
      </c>
      <c r="N240" s="7">
        <v>1.20254830817245E-2</v>
      </c>
      <c r="O240" s="7">
        <v>8.8623028293458098E-2</v>
      </c>
      <c r="P240" s="7">
        <v>5.3782450526443898E-2</v>
      </c>
      <c r="Q240" s="7">
        <v>6.5269948197218</v>
      </c>
    </row>
    <row r="241" spans="1:17" hidden="1" x14ac:dyDescent="0.3">
      <c r="A241" s="3" t="s">
        <v>14</v>
      </c>
      <c r="B241" s="2">
        <v>43709</v>
      </c>
      <c r="C241" s="7">
        <v>1.0177042074232401</v>
      </c>
      <c r="D241" s="7">
        <v>3.6306279941354699E-2</v>
      </c>
      <c r="E241" s="7">
        <v>0.40959696518405903</v>
      </c>
      <c r="F241" s="14">
        <v>0.55409675487458598</v>
      </c>
      <c r="G241" s="7">
        <v>6.5619531844342098E-3</v>
      </c>
      <c r="H241" s="7">
        <v>6.6957819089588602E-2</v>
      </c>
      <c r="I241" s="7">
        <v>0.29426324478045002</v>
      </c>
      <c r="J241" s="7">
        <v>0.179186519570952</v>
      </c>
      <c r="K241" s="7">
        <v>8.7396421886311401E-2</v>
      </c>
      <c r="L241" s="7">
        <v>0.14448114616298399</v>
      </c>
      <c r="M241" s="7">
        <v>5.7101019101226801E-2</v>
      </c>
      <c r="N241" s="7">
        <v>1.4410698323679701E-2</v>
      </c>
      <c r="O241" s="7">
        <v>8.9473253335055E-2</v>
      </c>
      <c r="P241" s="7">
        <v>6.0167924565318401E-2</v>
      </c>
      <c r="Q241" s="7">
        <v>6.69690077969274</v>
      </c>
    </row>
    <row r="242" spans="1:17" hidden="1" x14ac:dyDescent="0.3">
      <c r="A242" s="3" t="s">
        <v>14</v>
      </c>
      <c r="B242" s="2">
        <v>43739</v>
      </c>
      <c r="C242" s="7">
        <v>1.1581784112343101</v>
      </c>
      <c r="D242" s="7">
        <v>3.30528077072672E-2</v>
      </c>
      <c r="E242" s="7">
        <v>0.35799967794794502</v>
      </c>
      <c r="F242" s="14">
        <v>0.608947514344788</v>
      </c>
      <c r="G242" s="7">
        <v>7.7934244084244602E-3</v>
      </c>
      <c r="H242" s="7">
        <v>8.4662972329680397E-2</v>
      </c>
      <c r="I242" s="7">
        <v>0.28611805128365703</v>
      </c>
      <c r="J242" s="7">
        <v>0.18589489662703901</v>
      </c>
      <c r="K242" s="7">
        <v>9.1418662972552495E-2</v>
      </c>
      <c r="L242" s="7">
        <v>0.13980152068896301</v>
      </c>
      <c r="M242" s="7">
        <v>5.5323643738145599E-2</v>
      </c>
      <c r="N242" s="7">
        <v>1.0875475345848399E-2</v>
      </c>
      <c r="O242" s="7">
        <v>7.6053622955272002E-2</v>
      </c>
      <c r="P242" s="7">
        <v>6.20577296504186E-2</v>
      </c>
      <c r="Q242" s="7">
        <v>6.6562524166763701</v>
      </c>
    </row>
    <row r="243" spans="1:17" hidden="1" x14ac:dyDescent="0.3">
      <c r="A243" s="3" t="s">
        <v>14</v>
      </c>
      <c r="B243" s="2">
        <v>43770</v>
      </c>
      <c r="C243" s="7">
        <v>1.0520452256445401</v>
      </c>
      <c r="D243" s="7">
        <v>4.0555140895789203E-2</v>
      </c>
      <c r="E243" s="7">
        <v>0.43634720633282598</v>
      </c>
      <c r="F243" s="14">
        <v>0.52309765277138498</v>
      </c>
      <c r="G243" s="7">
        <v>7.21496698795571E-3</v>
      </c>
      <c r="H243" s="7">
        <v>5.5751761555894098E-2</v>
      </c>
      <c r="I243" s="7">
        <v>0.32512236120160698</v>
      </c>
      <c r="J243" s="7">
        <v>0.15270014024443901</v>
      </c>
      <c r="K243" s="7">
        <v>0.117193242049803</v>
      </c>
      <c r="L243" s="7">
        <v>0.14521180739692199</v>
      </c>
      <c r="M243" s="7">
        <v>7.0514096674361301E-2</v>
      </c>
      <c r="N243" s="7">
        <v>1.3673355663673101E-2</v>
      </c>
      <c r="O243" s="7">
        <v>6.4634440796253398E-2</v>
      </c>
      <c r="P243" s="7">
        <v>4.7983827429090901E-2</v>
      </c>
      <c r="Q243" s="7">
        <v>6.62191299912537</v>
      </c>
    </row>
    <row r="244" spans="1:17" hidden="1" x14ac:dyDescent="0.3">
      <c r="A244" s="3" t="s">
        <v>14</v>
      </c>
      <c r="B244" s="2">
        <v>43800</v>
      </c>
      <c r="C244" s="7">
        <v>1.2679077925531499</v>
      </c>
      <c r="D244" s="7">
        <v>4.2856422357447001E-2</v>
      </c>
      <c r="E244" s="7">
        <v>0.52216043757961805</v>
      </c>
      <c r="F244" s="14">
        <v>0.43498314006293398</v>
      </c>
      <c r="G244" s="7">
        <v>7.2388414948375297E-3</v>
      </c>
      <c r="H244" s="7">
        <v>4.9828918155083397E-2</v>
      </c>
      <c r="I244" s="7">
        <v>0.34956620190316201</v>
      </c>
      <c r="J244" s="7">
        <v>0.123231099150642</v>
      </c>
      <c r="K244" s="7">
        <v>0.14270721707959499</v>
      </c>
      <c r="L244" s="7">
        <v>0.151054906130828</v>
      </c>
      <c r="M244" s="7">
        <v>8.2624282853281703E-2</v>
      </c>
      <c r="N244" s="7">
        <v>1.1671935772268801E-2</v>
      </c>
      <c r="O244" s="7">
        <v>4.71206596944636E-2</v>
      </c>
      <c r="P244" s="7">
        <v>3.4955937765838697E-2</v>
      </c>
      <c r="Q244" s="7">
        <v>6.6485137991887999</v>
      </c>
    </row>
    <row r="245" spans="1:17" hidden="1" x14ac:dyDescent="0.3">
      <c r="A245" s="3" t="s">
        <v>14</v>
      </c>
      <c r="B245" s="2">
        <v>43831</v>
      </c>
      <c r="C245" s="7">
        <v>0.78388109567008901</v>
      </c>
      <c r="D245" s="7">
        <v>5.3014140219101398E-2</v>
      </c>
      <c r="E245" s="7">
        <v>0.50770082088431301</v>
      </c>
      <c r="F245" s="14">
        <v>0.43928503889658499</v>
      </c>
      <c r="G245" s="7">
        <v>1.1489496751863001E-2</v>
      </c>
      <c r="H245" s="7">
        <v>4.37934967554841E-2</v>
      </c>
      <c r="I245" s="7">
        <v>0.31028071172888899</v>
      </c>
      <c r="J245" s="7">
        <v>0.15641906117958199</v>
      </c>
      <c r="K245" s="7">
        <v>9.6384215940246501E-2</v>
      </c>
      <c r="L245" s="7">
        <v>0.17944346187917801</v>
      </c>
      <c r="M245" s="7">
        <v>6.3784529091476902E-2</v>
      </c>
      <c r="N245" s="7">
        <v>1.3565754670578601E-2</v>
      </c>
      <c r="O245" s="7">
        <v>6.6314468059638199E-2</v>
      </c>
      <c r="P245" s="7">
        <v>5.8524803943064599E-2</v>
      </c>
      <c r="Q245" s="7">
        <v>6.6790972691493202</v>
      </c>
    </row>
    <row r="246" spans="1:17" hidden="1" x14ac:dyDescent="0.3">
      <c r="A246" s="3" t="s">
        <v>14</v>
      </c>
      <c r="B246" s="2">
        <v>43862</v>
      </c>
      <c r="C246" s="7">
        <v>0.76952840285259005</v>
      </c>
      <c r="D246" s="7">
        <v>4.7846417251154398E-2</v>
      </c>
      <c r="E246" s="7">
        <v>0.46865362873234301</v>
      </c>
      <c r="F246" s="14">
        <v>0.48349995401650298</v>
      </c>
      <c r="G246" s="7">
        <v>8.2428439505290094E-3</v>
      </c>
      <c r="H246" s="7">
        <v>5.1456977115585702E-2</v>
      </c>
      <c r="I246" s="7">
        <v>0.26307566501413399</v>
      </c>
      <c r="J246" s="7">
        <v>0.18491738836220001</v>
      </c>
      <c r="K246" s="7">
        <v>9.86222780873834E-2</v>
      </c>
      <c r="L246" s="7">
        <v>0.183484763547378</v>
      </c>
      <c r="M246" s="7">
        <v>6.4433378937911304E-2</v>
      </c>
      <c r="N246" s="7">
        <v>8.0545371657889196E-3</v>
      </c>
      <c r="O246" s="7">
        <v>7.3567929390803005E-2</v>
      </c>
      <c r="P246" s="7">
        <v>6.4144238428287398E-2</v>
      </c>
      <c r="Q246" s="7">
        <v>6.7254408151848803</v>
      </c>
    </row>
    <row r="247" spans="1:17" hidden="1" x14ac:dyDescent="0.3">
      <c r="A247" s="3" t="s">
        <v>14</v>
      </c>
      <c r="B247" s="2">
        <v>43891</v>
      </c>
      <c r="C247" s="7">
        <v>0.62646995221972501</v>
      </c>
      <c r="D247" s="7">
        <v>6.5449122179210506E-2</v>
      </c>
      <c r="E247" s="7">
        <v>0.48499292057869497</v>
      </c>
      <c r="F247" s="14">
        <v>0.44955795724209402</v>
      </c>
      <c r="G247" s="7">
        <v>1.01789871618671E-2</v>
      </c>
      <c r="H247" s="7">
        <v>3.57232838545413E-2</v>
      </c>
      <c r="I247" s="7">
        <v>0.25208973676310398</v>
      </c>
      <c r="J247" s="7">
        <v>0.13955627829784301</v>
      </c>
      <c r="K247" s="7">
        <v>0.11585472129157599</v>
      </c>
      <c r="L247" s="7">
        <v>0.27880917903443397</v>
      </c>
      <c r="M247" s="7">
        <v>6.0768247777692401E-2</v>
      </c>
      <c r="N247" s="7">
        <v>3.7659544253378801E-3</v>
      </c>
      <c r="O247" s="7">
        <v>4.1376250829874797E-2</v>
      </c>
      <c r="P247" s="7">
        <v>6.1877360563729597E-2</v>
      </c>
      <c r="Q247" s="7">
        <v>6.7270564335251102</v>
      </c>
    </row>
    <row r="248" spans="1:17" hidden="1" x14ac:dyDescent="0.3">
      <c r="A248" s="3" t="s">
        <v>14</v>
      </c>
      <c r="B248" s="2">
        <v>43922</v>
      </c>
      <c r="C248" s="7">
        <v>0.23361003656149501</v>
      </c>
      <c r="D248" s="7">
        <v>0.148985397904256</v>
      </c>
      <c r="E248" s="7">
        <v>0.64460230318770495</v>
      </c>
      <c r="F248" s="14">
        <v>0.20641229890804</v>
      </c>
      <c r="G248" s="7">
        <v>2.2318961659360301E-2</v>
      </c>
      <c r="H248" s="7">
        <v>7.3917768226029301E-4</v>
      </c>
      <c r="I248" s="7">
        <v>4.4214744613403099E-2</v>
      </c>
      <c r="J248" s="7">
        <v>1.49401465076124E-2</v>
      </c>
      <c r="K248" s="7">
        <v>0.10476837433774901</v>
      </c>
      <c r="L248" s="7">
        <v>0.72957468926378899</v>
      </c>
      <c r="M248" s="7">
        <v>2.3980644411126899E-2</v>
      </c>
      <c r="N248" s="7">
        <v>1.1708306623978201E-3</v>
      </c>
      <c r="O248" s="7">
        <v>6.2985781116108898E-3</v>
      </c>
      <c r="P248" s="7">
        <v>5.19938527506901E-2</v>
      </c>
      <c r="Q248" s="7">
        <v>7.0349168484849498</v>
      </c>
    </row>
    <row r="249" spans="1:17" hidden="1" x14ac:dyDescent="0.3">
      <c r="A249" s="3" t="s">
        <v>14</v>
      </c>
      <c r="B249" s="2">
        <v>43952</v>
      </c>
      <c r="C249" s="7">
        <v>0.272625028674428</v>
      </c>
      <c r="D249" s="7">
        <v>0.130461584342036</v>
      </c>
      <c r="E249" s="7">
        <v>0.62442362994789002</v>
      </c>
      <c r="F249" s="14">
        <v>0.245114785710074</v>
      </c>
      <c r="G249" s="7">
        <v>2.1142596750240699E-2</v>
      </c>
      <c r="H249" s="7">
        <v>1.3224567892938001E-3</v>
      </c>
      <c r="I249" s="7">
        <v>6.6536554586851607E-2</v>
      </c>
      <c r="J249" s="7">
        <v>2.4715197054639398E-2</v>
      </c>
      <c r="K249" s="7">
        <v>0.119642245712057</v>
      </c>
      <c r="L249" s="7">
        <v>0.64862478395830003</v>
      </c>
      <c r="M249" s="7">
        <v>3.09761026645301E-2</v>
      </c>
      <c r="N249" s="7">
        <v>1.17694513250715E-3</v>
      </c>
      <c r="O249" s="7">
        <v>7.2346904995603404E-3</v>
      </c>
      <c r="P249" s="7">
        <v>7.8628426852019206E-2</v>
      </c>
      <c r="Q249" s="7">
        <v>6.9827946099796696</v>
      </c>
    </row>
    <row r="250" spans="1:17" hidden="1" x14ac:dyDescent="0.3">
      <c r="A250" s="3" t="s">
        <v>14</v>
      </c>
      <c r="B250" s="2">
        <v>43983</v>
      </c>
      <c r="C250" s="7">
        <v>0.45599877157698798</v>
      </c>
      <c r="D250" s="7">
        <v>9.1041542416753093E-2</v>
      </c>
      <c r="E250" s="7">
        <v>0.57969169316897096</v>
      </c>
      <c r="F250" s="14">
        <v>0.32926676441427599</v>
      </c>
      <c r="G250" s="7">
        <v>1.4908360530486201E-2</v>
      </c>
      <c r="H250" s="7">
        <v>2.1726790124690299E-2</v>
      </c>
      <c r="I250" s="7">
        <v>0.34228606043608101</v>
      </c>
      <c r="J250" s="7">
        <v>3.4836270207320198E-2</v>
      </c>
      <c r="K250" s="7">
        <v>0.108448039430927</v>
      </c>
      <c r="L250" s="7">
        <v>0.35477560370517303</v>
      </c>
      <c r="M250" s="7">
        <v>5.4212777154762998E-2</v>
      </c>
      <c r="N250" s="7">
        <v>2.24684100844045E-3</v>
      </c>
      <c r="O250" s="7">
        <v>7.6195206221632197E-3</v>
      </c>
      <c r="P250" s="7">
        <v>5.89397367799556E-2</v>
      </c>
      <c r="Q250" s="7">
        <v>6.9274360675511</v>
      </c>
    </row>
    <row r="251" spans="1:17" hidden="1" x14ac:dyDescent="0.3">
      <c r="A251" s="3" t="s">
        <v>14</v>
      </c>
      <c r="B251" s="2">
        <v>44013</v>
      </c>
      <c r="C251" s="7">
        <v>0.91163002503809598</v>
      </c>
      <c r="D251" s="7">
        <v>5.4531865388334197E-2</v>
      </c>
      <c r="E251" s="7">
        <v>0.41414955608459197</v>
      </c>
      <c r="F251" s="14">
        <v>0.53131857852707398</v>
      </c>
      <c r="G251" s="7">
        <v>9.9562912222767603E-3</v>
      </c>
      <c r="H251" s="7">
        <v>4.0815798055246301E-2</v>
      </c>
      <c r="I251" s="7">
        <v>0.36422327026829199</v>
      </c>
      <c r="J251" s="7">
        <v>0.14986063776953101</v>
      </c>
      <c r="K251" s="7">
        <v>8.8238756882995401E-2</v>
      </c>
      <c r="L251" s="7">
        <v>0.180536551177228</v>
      </c>
      <c r="M251" s="7">
        <v>5.90323737069978E-2</v>
      </c>
      <c r="N251" s="7">
        <v>1.2257827706988701E-3</v>
      </c>
      <c r="O251" s="7">
        <v>5.1917426363649703E-2</v>
      </c>
      <c r="P251" s="7">
        <v>5.4193111783084502E-2</v>
      </c>
      <c r="Q251" s="7">
        <v>6.8399818077790098</v>
      </c>
    </row>
    <row r="252" spans="1:17" hidden="1" x14ac:dyDescent="0.3">
      <c r="A252" s="3" t="s">
        <v>14</v>
      </c>
      <c r="B252" s="2">
        <v>44044</v>
      </c>
      <c r="C252" s="7">
        <v>1.1303299792085</v>
      </c>
      <c r="D252" s="7">
        <v>4.14633382560608E-2</v>
      </c>
      <c r="E252" s="7">
        <v>0.35035169790702497</v>
      </c>
      <c r="F252" s="14">
        <v>0.60818496383691401</v>
      </c>
      <c r="G252" s="7">
        <v>6.7876456361307298E-3</v>
      </c>
      <c r="H252" s="7">
        <v>6.0849840819661098E-2</v>
      </c>
      <c r="I252" s="7">
        <v>0.30164482664219699</v>
      </c>
      <c r="J252" s="7">
        <v>0.20365416354033899</v>
      </c>
      <c r="K252" s="7">
        <v>9.2101029088010197E-2</v>
      </c>
      <c r="L252" s="7">
        <v>0.15440649105528301</v>
      </c>
      <c r="M252" s="7">
        <v>5.5727201252982202E-2</v>
      </c>
      <c r="N252" s="7">
        <v>2.9578812705736701E-3</v>
      </c>
      <c r="O252" s="7">
        <v>6.8040486440196807E-2</v>
      </c>
      <c r="P252" s="7">
        <v>5.3830434254625602E-2</v>
      </c>
      <c r="Q252" s="7">
        <v>6.8313487023950001</v>
      </c>
    </row>
    <row r="253" spans="1:17" hidden="1" x14ac:dyDescent="0.3">
      <c r="A253" s="3" t="s">
        <v>14</v>
      </c>
      <c r="B253" s="2">
        <v>44075</v>
      </c>
      <c r="C253" s="7">
        <v>0.98020469532408205</v>
      </c>
      <c r="D253" s="7">
        <v>4.8941982637913301E-2</v>
      </c>
      <c r="E253" s="7">
        <v>0.37833125049428601</v>
      </c>
      <c r="F253" s="14">
        <v>0.572726766867801</v>
      </c>
      <c r="G253" s="7">
        <v>9.0033273595547993E-3</v>
      </c>
      <c r="H253" s="7">
        <v>5.2180000552587598E-2</v>
      </c>
      <c r="I253" s="7">
        <v>0.30361213466023601</v>
      </c>
      <c r="J253" s="7">
        <v>0.19455710124454501</v>
      </c>
      <c r="K253" s="7">
        <v>8.8076207001049303E-2</v>
      </c>
      <c r="L253" s="7">
        <v>0.16709559251272499</v>
      </c>
      <c r="M253" s="7">
        <v>5.7479950488581101E-2</v>
      </c>
      <c r="N253" s="7">
        <v>9.6233492099221404E-4</v>
      </c>
      <c r="O253" s="7">
        <v>7.4211375902460505E-2</v>
      </c>
      <c r="P253" s="7">
        <v>5.2821975357267903E-2</v>
      </c>
      <c r="Q253" s="7">
        <v>6.7269041062558497</v>
      </c>
    </row>
    <row r="254" spans="1:17" hidden="1" x14ac:dyDescent="0.3">
      <c r="A254" s="3" t="s">
        <v>14</v>
      </c>
      <c r="B254" s="2">
        <v>44105</v>
      </c>
      <c r="C254" s="7">
        <v>0.86780456221179303</v>
      </c>
      <c r="D254" s="7">
        <v>5.8360362992416599E-2</v>
      </c>
      <c r="E254" s="7">
        <v>0.441311789827113</v>
      </c>
      <c r="F254" s="14">
        <v>0.50032784718046996</v>
      </c>
      <c r="G254" s="7">
        <v>9.9005888764644393E-3</v>
      </c>
      <c r="H254" s="7">
        <v>5.7705454609621697E-2</v>
      </c>
      <c r="I254" s="7">
        <v>0.32660695030690801</v>
      </c>
      <c r="J254" s="7">
        <v>0.14695479357562899</v>
      </c>
      <c r="K254" s="7">
        <v>9.6695785741439597E-2</v>
      </c>
      <c r="L254" s="7">
        <v>0.201313200397682</v>
      </c>
      <c r="M254" s="7">
        <v>6.5636180631526694E-2</v>
      </c>
      <c r="N254" s="7">
        <v>1.2180134354514999E-3</v>
      </c>
      <c r="O254" s="7">
        <v>3.96398543574525E-2</v>
      </c>
      <c r="P254" s="7">
        <v>5.4329178067824398E-2</v>
      </c>
      <c r="Q254" s="7">
        <v>6.6924604264362602</v>
      </c>
    </row>
    <row r="255" spans="1:17" hidden="1" x14ac:dyDescent="0.3">
      <c r="A255" s="3" t="s">
        <v>14</v>
      </c>
      <c r="B255" s="2">
        <v>44136</v>
      </c>
      <c r="C255" s="7">
        <v>0.40258597342689401</v>
      </c>
      <c r="D255" s="7">
        <v>0.106344243625784</v>
      </c>
      <c r="E255" s="7">
        <v>0.59040562956197495</v>
      </c>
      <c r="F255" s="14">
        <v>0.30325012681224101</v>
      </c>
      <c r="G255" s="7">
        <v>2.0519963310799302E-2</v>
      </c>
      <c r="H255" s="7">
        <v>2.4598659913773298E-2</v>
      </c>
      <c r="I255" s="7">
        <v>0.177862212591955</v>
      </c>
      <c r="J255" s="7">
        <v>5.7096985269186801E-2</v>
      </c>
      <c r="K255" s="7">
        <v>0.13764141839604799</v>
      </c>
      <c r="L255" s="7">
        <v>0.41185257278838899</v>
      </c>
      <c r="M255" s="7">
        <v>8.6574415536896002E-2</v>
      </c>
      <c r="N255" s="7">
        <v>5.0453910430938895E-4</v>
      </c>
      <c r="O255" s="7">
        <v>1.4481988876363899E-2</v>
      </c>
      <c r="P255" s="7">
        <v>6.8867244212279605E-2</v>
      </c>
      <c r="Q255" s="7">
        <v>6.9037630235985299</v>
      </c>
    </row>
    <row r="256" spans="1:17" hidden="1" x14ac:dyDescent="0.3">
      <c r="A256" s="3" t="s">
        <v>14</v>
      </c>
      <c r="B256" s="2">
        <v>44166</v>
      </c>
      <c r="C256" s="7">
        <v>1.00709707706424</v>
      </c>
      <c r="D256" s="7">
        <v>6.6478039130214897E-2</v>
      </c>
      <c r="E256" s="7">
        <v>0.60828246401849495</v>
      </c>
      <c r="F256" s="14">
        <v>0.32523949685129</v>
      </c>
      <c r="G256" s="7">
        <v>9.7309340382964096E-3</v>
      </c>
      <c r="H256" s="7">
        <v>4.0492460570814397E-2</v>
      </c>
      <c r="I256" s="7">
        <v>0.40546192115516499</v>
      </c>
      <c r="J256" s="7">
        <v>3.4071442692675903E-2</v>
      </c>
      <c r="K256" s="7">
        <v>0.170329244923447</v>
      </c>
      <c r="L256" s="7">
        <v>0.208442125622327</v>
      </c>
      <c r="M256" s="7">
        <v>9.0389184555198995E-2</v>
      </c>
      <c r="N256" s="7">
        <v>6.8639425055216604E-4</v>
      </c>
      <c r="O256" s="7">
        <v>7.2416859421458703E-3</v>
      </c>
      <c r="P256" s="7">
        <v>3.31546062493785E-2</v>
      </c>
      <c r="Q256" s="7">
        <v>6.6679838968062697</v>
      </c>
    </row>
    <row r="257" spans="1:17" hidden="1" x14ac:dyDescent="0.3">
      <c r="A257" s="3" t="s">
        <v>14</v>
      </c>
      <c r="B257" s="2">
        <v>44197</v>
      </c>
      <c r="C257" s="7">
        <v>0.26433056669976401</v>
      </c>
      <c r="D257" s="7">
        <v>0.14953210598863501</v>
      </c>
      <c r="E257" s="7">
        <v>0.61606383789363095</v>
      </c>
      <c r="F257" s="14">
        <v>0.23440405611773399</v>
      </c>
      <c r="G257" s="7">
        <v>2.2580475898338299E-2</v>
      </c>
      <c r="H257" s="7">
        <v>3.3445557294776102E-3</v>
      </c>
      <c r="I257" s="7">
        <v>5.4292871592135299E-2</v>
      </c>
      <c r="J257" s="7">
        <v>3.8921493766414503E-2</v>
      </c>
      <c r="K257" s="7">
        <v>0.115634131988436</v>
      </c>
      <c r="L257" s="7">
        <v>0.57967848384167098</v>
      </c>
      <c r="M257" s="7">
        <v>7.4604427314596294E-2</v>
      </c>
      <c r="N257" s="7">
        <v>3.4182751575747102E-4</v>
      </c>
      <c r="O257" s="7">
        <v>1.2991108213652999E-2</v>
      </c>
      <c r="P257" s="7">
        <v>9.7610624139520499E-2</v>
      </c>
      <c r="Q257" s="7">
        <v>6.9627868618500504</v>
      </c>
    </row>
    <row r="258" spans="1:17" hidden="1" x14ac:dyDescent="0.3">
      <c r="A258" s="3" t="s">
        <v>14</v>
      </c>
      <c r="B258" s="2">
        <v>44228</v>
      </c>
      <c r="C258" s="7">
        <v>0.27000011584731298</v>
      </c>
      <c r="D258" s="7">
        <v>0.13283074878897</v>
      </c>
      <c r="E258" s="7">
        <v>0.622920523694656</v>
      </c>
      <c r="F258" s="14">
        <v>0.244248727516373</v>
      </c>
      <c r="G258" s="7">
        <v>1.6451744198479099E-2</v>
      </c>
      <c r="H258" s="7">
        <v>2.7736054828435401E-3</v>
      </c>
      <c r="I258" s="7">
        <v>7.0838026791808006E-2</v>
      </c>
      <c r="J258" s="7">
        <v>5.02553820812685E-2</v>
      </c>
      <c r="K258" s="7">
        <v>0.10608306265681899</v>
      </c>
      <c r="L258" s="7">
        <v>0.55741145028255101</v>
      </c>
      <c r="M258" s="7">
        <v>8.3709138538469896E-2</v>
      </c>
      <c r="N258" s="7">
        <v>5.8782468787231805E-4</v>
      </c>
      <c r="O258" s="7">
        <v>1.3804427542618E-2</v>
      </c>
      <c r="P258" s="7">
        <v>9.8085337737269795E-2</v>
      </c>
      <c r="Q258" s="7">
        <v>6.9274351257598203</v>
      </c>
    </row>
    <row r="259" spans="1:17" hidden="1" x14ac:dyDescent="0.3">
      <c r="A259" s="3" t="s">
        <v>14</v>
      </c>
      <c r="B259" s="2">
        <v>44256</v>
      </c>
      <c r="C259" s="7">
        <v>0.33358117324666298</v>
      </c>
      <c r="D259" s="7">
        <v>0.120181358400803</v>
      </c>
      <c r="E259" s="7">
        <v>0.61966045449999096</v>
      </c>
      <c r="F259" s="14">
        <v>0.26015818709920602</v>
      </c>
      <c r="G259" s="7">
        <v>1.3730957336105101E-2</v>
      </c>
      <c r="H259" s="7">
        <v>2.8649562769395699E-3</v>
      </c>
      <c r="I259" s="7">
        <v>9.5174149206239303E-2</v>
      </c>
      <c r="J259" s="7">
        <v>4.94935846032169E-2</v>
      </c>
      <c r="K259" s="7">
        <v>0.103982120251606</v>
      </c>
      <c r="L259" s="7">
        <v>0.52864904908077204</v>
      </c>
      <c r="M259" s="7">
        <v>9.0531153432204498E-2</v>
      </c>
      <c r="N259" s="7">
        <v>4.7931378935466701E-4</v>
      </c>
      <c r="O259" s="7">
        <v>1.5746345150770301E-2</v>
      </c>
      <c r="P259" s="7">
        <v>9.93483708727914E-2</v>
      </c>
      <c r="Q259" s="7">
        <v>6.8275147815003203</v>
      </c>
    </row>
    <row r="260" spans="1:17" hidden="1" x14ac:dyDescent="0.3">
      <c r="A260" s="3" t="s">
        <v>14</v>
      </c>
      <c r="B260" s="2">
        <v>44287</v>
      </c>
      <c r="C260" s="7">
        <v>0.68367565973496602</v>
      </c>
      <c r="D260" s="7">
        <v>8.1142249626234897E-2</v>
      </c>
      <c r="E260" s="7">
        <v>0.54429869939513598</v>
      </c>
      <c r="F260" s="14">
        <v>0.37455905097862902</v>
      </c>
      <c r="G260" s="7">
        <v>1.0163976193534E-2</v>
      </c>
      <c r="H260" s="7">
        <v>2.4190801185776399E-2</v>
      </c>
      <c r="I260" s="7">
        <v>0.38619996874482698</v>
      </c>
      <c r="J260" s="7">
        <v>6.8732000358398299E-2</v>
      </c>
      <c r="K260" s="7">
        <v>0.113119960838267</v>
      </c>
      <c r="L260" s="7">
        <v>0.25049740504746099</v>
      </c>
      <c r="M260" s="7">
        <v>7.0929221705196902E-2</v>
      </c>
      <c r="N260" s="7">
        <v>2.8567126989589999E-4</v>
      </c>
      <c r="O260" s="7">
        <v>1.3637547758896199E-2</v>
      </c>
      <c r="P260" s="7">
        <v>6.2243446897747703E-2</v>
      </c>
      <c r="Q260" s="7">
        <v>6.79486927217323</v>
      </c>
    </row>
    <row r="261" spans="1:17" hidden="1" x14ac:dyDescent="0.3">
      <c r="A261" s="3" t="s">
        <v>14</v>
      </c>
      <c r="B261" s="2">
        <v>44317</v>
      </c>
      <c r="C261" s="7">
        <v>0.91391067186639097</v>
      </c>
      <c r="D261" s="7">
        <v>6.1350672869337097E-2</v>
      </c>
      <c r="E261" s="7">
        <v>0.44880509483507802</v>
      </c>
      <c r="F261" s="14">
        <v>0.48984423229558499</v>
      </c>
      <c r="G261" s="7">
        <v>8.3894668829502007E-3</v>
      </c>
      <c r="H261" s="7">
        <v>4.34877821474235E-2</v>
      </c>
      <c r="I261" s="7">
        <v>0.349169305670882</v>
      </c>
      <c r="J261" s="7">
        <v>0.15421143514351801</v>
      </c>
      <c r="K261" s="7">
        <v>7.5508722506078998E-2</v>
      </c>
      <c r="L261" s="7">
        <v>0.193727143798511</v>
      </c>
      <c r="M261" s="7">
        <v>6.3700805557401693E-2</v>
      </c>
      <c r="N261" s="7">
        <v>1.10940860048428E-3</v>
      </c>
      <c r="O261" s="7">
        <v>5.4563797711384802E-2</v>
      </c>
      <c r="P261" s="7">
        <v>5.6132131981364901E-2</v>
      </c>
      <c r="Q261" s="7">
        <v>6.5738010251281196</v>
      </c>
    </row>
    <row r="262" spans="1:17" hidden="1" x14ac:dyDescent="0.3">
      <c r="A262" s="3" t="s">
        <v>14</v>
      </c>
      <c r="B262" s="2">
        <v>44348</v>
      </c>
      <c r="C262" s="7">
        <v>1.0997394786827199</v>
      </c>
      <c r="D262" s="7">
        <v>4.6652155130152903E-2</v>
      </c>
      <c r="E262" s="7">
        <v>0.32410041659426397</v>
      </c>
      <c r="F262" s="14">
        <v>0.629247428275583</v>
      </c>
      <c r="G262" s="7">
        <v>7.5375977714738996E-3</v>
      </c>
      <c r="H262" s="7">
        <v>5.48770190321375E-2</v>
      </c>
      <c r="I262" s="7">
        <v>0.32864504672101902</v>
      </c>
      <c r="J262" s="7">
        <v>0.21231462976565799</v>
      </c>
      <c r="K262" s="7">
        <v>5.5845343115783E-2</v>
      </c>
      <c r="L262" s="7">
        <v>0.165277117317116</v>
      </c>
      <c r="M262" s="7">
        <v>5.4105052263297801E-2</v>
      </c>
      <c r="N262" s="7">
        <v>1.0102917109389899E-3</v>
      </c>
      <c r="O262" s="7">
        <v>6.9962311442873001E-2</v>
      </c>
      <c r="P262" s="7">
        <v>5.0425590859702302E-2</v>
      </c>
      <c r="Q262" s="7">
        <v>6.7808974212179498</v>
      </c>
    </row>
    <row r="263" spans="1:17" hidden="1" x14ac:dyDescent="0.3">
      <c r="A263" s="3" t="s">
        <v>14</v>
      </c>
      <c r="B263" s="2">
        <v>44378</v>
      </c>
      <c r="C263" s="7">
        <v>1.3478981838553401</v>
      </c>
      <c r="D263" s="7">
        <v>3.7555601332795098E-2</v>
      </c>
      <c r="E263" s="7">
        <v>0.27989532736525402</v>
      </c>
      <c r="F263" s="14">
        <v>0.68254907130195097</v>
      </c>
      <c r="G263" s="7">
        <v>6.7014534692427501E-3</v>
      </c>
      <c r="H263" s="7">
        <v>6.9921644278519296E-2</v>
      </c>
      <c r="I263" s="7">
        <v>0.26813980041170798</v>
      </c>
      <c r="J263" s="7">
        <v>0.26030480856981097</v>
      </c>
      <c r="K263" s="7">
        <v>5.4817471079357499E-2</v>
      </c>
      <c r="L263" s="7">
        <v>0.149169039099394</v>
      </c>
      <c r="M263" s="7">
        <v>4.97532168726844E-2</v>
      </c>
      <c r="N263" s="7">
        <v>1.72829536679692E-3</v>
      </c>
      <c r="O263" s="7">
        <v>9.0585506584690806E-2</v>
      </c>
      <c r="P263" s="7">
        <v>4.88787642677957E-2</v>
      </c>
      <c r="Q263" s="7">
        <v>6.7728370973593899</v>
      </c>
    </row>
    <row r="264" spans="1:17" hidden="1" x14ac:dyDescent="0.3">
      <c r="A264" s="3" t="s">
        <v>14</v>
      </c>
      <c r="B264" s="2">
        <v>44409</v>
      </c>
      <c r="C264" s="7">
        <v>1.43271914098992</v>
      </c>
      <c r="D264" s="7">
        <v>3.8410375546539699E-2</v>
      </c>
      <c r="E264" s="7">
        <v>0.26657237215736901</v>
      </c>
      <c r="F264" s="14">
        <v>0.69501725229609201</v>
      </c>
      <c r="G264" s="7">
        <v>6.1503905516939704E-3</v>
      </c>
      <c r="H264" s="7">
        <v>8.9129616633914305E-2</v>
      </c>
      <c r="I264" s="7">
        <v>0.24592180583248599</v>
      </c>
      <c r="J264" s="7">
        <v>0.291387789767309</v>
      </c>
      <c r="K264" s="7">
        <v>4.98440195687435E-2</v>
      </c>
      <c r="L264" s="7">
        <v>0.138143180865333</v>
      </c>
      <c r="M264" s="7">
        <v>4.4593172411966198E-2</v>
      </c>
      <c r="N264" s="7">
        <v>4.1040276134075301E-4</v>
      </c>
      <c r="O264" s="7">
        <v>8.6233960254127301E-2</v>
      </c>
      <c r="P264" s="7">
        <v>4.8185661353085898E-2</v>
      </c>
      <c r="Q264" s="7">
        <v>6.7132943720304104</v>
      </c>
    </row>
    <row r="265" spans="1:17" hidden="1" x14ac:dyDescent="0.3">
      <c r="A265" s="3" t="s">
        <v>14</v>
      </c>
      <c r="B265" s="2">
        <v>44440</v>
      </c>
      <c r="C265" s="7">
        <v>1.16913153325644</v>
      </c>
      <c r="D265" s="7">
        <v>4.5408654126766701E-2</v>
      </c>
      <c r="E265" s="7">
        <v>0.31881989950026701</v>
      </c>
      <c r="F265" s="14">
        <v>0.63577144637296601</v>
      </c>
      <c r="G265" s="7">
        <v>7.3421146963058804E-3</v>
      </c>
      <c r="H265" s="7">
        <v>7.0204032022760904E-2</v>
      </c>
      <c r="I265" s="7">
        <v>0.25595190680400198</v>
      </c>
      <c r="J265" s="7">
        <v>0.274282656396935</v>
      </c>
      <c r="K265" s="7">
        <v>5.4766851883795299E-2</v>
      </c>
      <c r="L265" s="7">
        <v>0.15373077659310699</v>
      </c>
      <c r="M265" s="7">
        <v>5.3210707002928202E-2</v>
      </c>
      <c r="N265" s="7">
        <v>7.40994275302357E-4</v>
      </c>
      <c r="O265" s="7">
        <v>7.7477849645890204E-2</v>
      </c>
      <c r="P265" s="7">
        <v>5.2292110678972999E-2</v>
      </c>
      <c r="Q265" s="7">
        <v>6.7144231843462796</v>
      </c>
    </row>
    <row r="266" spans="1:17" hidden="1" x14ac:dyDescent="0.3">
      <c r="A266" s="3" t="s">
        <v>15</v>
      </c>
      <c r="B266" s="2">
        <v>43466</v>
      </c>
      <c r="C266" s="7">
        <v>0.72778141843781896</v>
      </c>
      <c r="D266" s="7">
        <v>4.2273789961012498E-2</v>
      </c>
      <c r="E266" s="7">
        <v>0.50786528396022801</v>
      </c>
      <c r="F266" s="14">
        <v>0.44986092607875999</v>
      </c>
      <c r="G266" s="7">
        <v>6.8093071822724104E-3</v>
      </c>
      <c r="H266" s="7">
        <v>6.0881365133967198E-2</v>
      </c>
      <c r="I266" s="7">
        <v>0.21208731506655901</v>
      </c>
      <c r="J266" s="7">
        <v>0.30057085083024898</v>
      </c>
      <c r="K266" s="7">
        <v>0.11102131219594</v>
      </c>
      <c r="L266" s="7">
        <v>8.4499194892694002E-2</v>
      </c>
      <c r="M266" s="7">
        <v>0.11813739665631499</v>
      </c>
      <c r="N266" s="7">
        <v>2.0922224496739899E-2</v>
      </c>
      <c r="O266" s="7">
        <v>6.0031028668068198E-2</v>
      </c>
      <c r="P266" s="7">
        <v>2.5040004877196102E-2</v>
      </c>
      <c r="Q266" s="7">
        <v>4.6393941925836701</v>
      </c>
    </row>
    <row r="267" spans="1:17" hidden="1" x14ac:dyDescent="0.3">
      <c r="A267" s="3" t="s">
        <v>15</v>
      </c>
      <c r="B267" s="2">
        <v>43497</v>
      </c>
      <c r="C267" s="7">
        <v>0.81373547273050895</v>
      </c>
      <c r="D267" s="7">
        <v>3.7579714431716503E-2</v>
      </c>
      <c r="E267" s="7">
        <v>0.478069934664415</v>
      </c>
      <c r="F267" s="14">
        <v>0.48435035090386802</v>
      </c>
      <c r="G267" s="7">
        <v>6.1600360082868302E-3</v>
      </c>
      <c r="H267" s="7">
        <v>6.1464098569399397E-2</v>
      </c>
      <c r="I267" s="7">
        <v>0.21816861309066801</v>
      </c>
      <c r="J267" s="7">
        <v>0.33295916993628799</v>
      </c>
      <c r="K267" s="7">
        <v>9.2785474160770695E-2</v>
      </c>
      <c r="L267" s="7">
        <v>7.9053402909710899E-2</v>
      </c>
      <c r="M267" s="7">
        <v>0.105954192143106</v>
      </c>
      <c r="N267" s="7">
        <v>1.8229574335368801E-2</v>
      </c>
      <c r="O267" s="7">
        <v>5.61377445185028E-2</v>
      </c>
      <c r="P267" s="7">
        <v>2.9087694327897502E-2</v>
      </c>
      <c r="Q267" s="7">
        <v>4.5454096816055296</v>
      </c>
    </row>
    <row r="268" spans="1:17" hidden="1" x14ac:dyDescent="0.3">
      <c r="A268" s="3" t="s">
        <v>15</v>
      </c>
      <c r="B268" s="2">
        <v>43525</v>
      </c>
      <c r="C268" s="7">
        <v>0.95168255229773502</v>
      </c>
      <c r="D268" s="7">
        <v>3.6604836081174999E-2</v>
      </c>
      <c r="E268" s="7">
        <v>0.47726359365015603</v>
      </c>
      <c r="F268" s="14">
        <v>0.48613157026866899</v>
      </c>
      <c r="G268" s="7">
        <v>5.8128628637183497E-3</v>
      </c>
      <c r="H268" s="7">
        <v>5.6890803009022002E-2</v>
      </c>
      <c r="I268" s="7">
        <v>0.219331167668947</v>
      </c>
      <c r="J268" s="7">
        <v>0.33630888213170701</v>
      </c>
      <c r="K268" s="7">
        <v>9.4506279405087698E-2</v>
      </c>
      <c r="L268" s="7">
        <v>7.5054112139488996E-2</v>
      </c>
      <c r="M268" s="7">
        <v>0.106999788600664</v>
      </c>
      <c r="N268" s="7">
        <v>1.8918791613104599E-2</v>
      </c>
      <c r="O268" s="7">
        <v>5.8103912989919397E-2</v>
      </c>
      <c r="P268" s="7">
        <v>2.8073399578340801E-2</v>
      </c>
      <c r="Q268" s="7">
        <v>4.5390921338351502</v>
      </c>
    </row>
    <row r="269" spans="1:17" hidden="1" x14ac:dyDescent="0.3">
      <c r="A269" s="3" t="s">
        <v>15</v>
      </c>
      <c r="B269" s="2">
        <v>43556</v>
      </c>
      <c r="C269" s="7">
        <v>0.97131081924936702</v>
      </c>
      <c r="D269" s="7">
        <v>3.3646002788564298E-2</v>
      </c>
      <c r="E269" s="7">
        <v>0.44260373374504403</v>
      </c>
      <c r="F269" s="14">
        <v>0.52375026346639197</v>
      </c>
      <c r="G269" s="7">
        <v>5.0819740751794004E-3</v>
      </c>
      <c r="H269" s="7">
        <v>5.7820573813858203E-2</v>
      </c>
      <c r="I269" s="7">
        <v>0.232110953937923</v>
      </c>
      <c r="J269" s="7">
        <v>0.32627139994167897</v>
      </c>
      <c r="K269" s="7">
        <v>8.8964138003002E-2</v>
      </c>
      <c r="L269" s="7">
        <v>7.7976747854020395E-2</v>
      </c>
      <c r="M269" s="7">
        <v>9.4287696515585301E-2</v>
      </c>
      <c r="N269" s="7">
        <v>1.7322114280392001E-2</v>
      </c>
      <c r="O269" s="7">
        <v>6.5864690712582705E-2</v>
      </c>
      <c r="P269" s="7">
        <v>3.4299710865777898E-2</v>
      </c>
      <c r="Q269" s="7">
        <v>4.62282724349416</v>
      </c>
    </row>
    <row r="270" spans="1:17" hidden="1" x14ac:dyDescent="0.3">
      <c r="A270" s="3" t="s">
        <v>15</v>
      </c>
      <c r="B270" s="2">
        <v>43586</v>
      </c>
      <c r="C270" s="7">
        <v>1.0206678761783501</v>
      </c>
      <c r="D270" s="7">
        <v>3.2966823122681302E-2</v>
      </c>
      <c r="E270" s="7">
        <v>0.46667226650434401</v>
      </c>
      <c r="F270" s="14">
        <v>0.50036091037297503</v>
      </c>
      <c r="G270" s="7">
        <v>5.2204193361955501E-3</v>
      </c>
      <c r="H270" s="7">
        <v>5.6339892050939401E-2</v>
      </c>
      <c r="I270" s="7">
        <v>0.23690461881574201</v>
      </c>
      <c r="J270" s="7">
        <v>0.32072547909205101</v>
      </c>
      <c r="K270" s="7">
        <v>9.0254855288488894E-2</v>
      </c>
      <c r="L270" s="7">
        <v>7.8284527208957996E-2</v>
      </c>
      <c r="M270" s="7">
        <v>9.6098936444533198E-2</v>
      </c>
      <c r="N270" s="7">
        <v>1.7286994831304001E-2</v>
      </c>
      <c r="O270" s="7">
        <v>6.4657274407010301E-2</v>
      </c>
      <c r="P270" s="7">
        <v>3.4227002524777297E-2</v>
      </c>
      <c r="Q270" s="7">
        <v>4.6767285183154597</v>
      </c>
    </row>
    <row r="271" spans="1:17" hidden="1" x14ac:dyDescent="0.3">
      <c r="A271" s="3" t="s">
        <v>15</v>
      </c>
      <c r="B271" s="2">
        <v>43617</v>
      </c>
      <c r="C271" s="7">
        <v>1.00621532392779</v>
      </c>
      <c r="D271" s="7">
        <v>3.4943520669400402E-2</v>
      </c>
      <c r="E271" s="7">
        <v>0.47425873975278299</v>
      </c>
      <c r="F271" s="14">
        <v>0.49079773957781703</v>
      </c>
      <c r="G271" s="7">
        <v>4.5943352224757702E-3</v>
      </c>
      <c r="H271" s="7">
        <v>5.3129547045186E-2</v>
      </c>
      <c r="I271" s="7">
        <v>0.23973645126461399</v>
      </c>
      <c r="J271" s="7">
        <v>0.31999395750424098</v>
      </c>
      <c r="K271" s="7">
        <v>9.4412059058474301E-2</v>
      </c>
      <c r="L271" s="7">
        <v>7.5662344118015104E-2</v>
      </c>
      <c r="M271" s="7">
        <v>9.0595826632624304E-2</v>
      </c>
      <c r="N271" s="7">
        <v>2.30672479996776E-2</v>
      </c>
      <c r="O271" s="7">
        <v>6.05187967041807E-2</v>
      </c>
      <c r="P271" s="7">
        <v>3.82894344505115E-2</v>
      </c>
      <c r="Q271" s="7">
        <v>4.5877857910997797</v>
      </c>
    </row>
    <row r="272" spans="1:17" hidden="1" x14ac:dyDescent="0.3">
      <c r="A272" s="3" t="s">
        <v>15</v>
      </c>
      <c r="B272" s="2">
        <v>43647</v>
      </c>
      <c r="C272" s="7">
        <v>1.06383052271862</v>
      </c>
      <c r="D272" s="7">
        <v>3.2365098376175898E-2</v>
      </c>
      <c r="E272" s="7">
        <v>0.42882373589975797</v>
      </c>
      <c r="F272" s="14">
        <v>0.53881116572406595</v>
      </c>
      <c r="G272" s="7">
        <v>4.9009129017340202E-3</v>
      </c>
      <c r="H272" s="7">
        <v>6.2918780405819899E-2</v>
      </c>
      <c r="I272" s="7">
        <v>0.21353999361732101</v>
      </c>
      <c r="J272" s="7">
        <v>0.31200455852197001</v>
      </c>
      <c r="K272" s="7">
        <v>9.2712951756909398E-2</v>
      </c>
      <c r="L272" s="7">
        <v>8.0931692108298106E-2</v>
      </c>
      <c r="M272" s="7">
        <v>8.7713483485756097E-2</v>
      </c>
      <c r="N272" s="7">
        <v>1.5828897473912501E-2</v>
      </c>
      <c r="O272" s="7">
        <v>7.8629288406989004E-2</v>
      </c>
      <c r="P272" s="7">
        <v>5.0819441321290799E-2</v>
      </c>
      <c r="Q272" s="7">
        <v>4.6603456279248796</v>
      </c>
    </row>
    <row r="273" spans="1:17" hidden="1" x14ac:dyDescent="0.3">
      <c r="A273" s="3" t="s">
        <v>15</v>
      </c>
      <c r="B273" s="2">
        <v>43678</v>
      </c>
      <c r="C273" s="7">
        <v>1.2089174749438201</v>
      </c>
      <c r="D273" s="7">
        <v>2.9111926025913601E-2</v>
      </c>
      <c r="E273" s="7">
        <v>0.39936853344151602</v>
      </c>
      <c r="F273" s="14">
        <v>0.57151954053257004</v>
      </c>
      <c r="G273" s="7">
        <v>4.4170089062107003E-3</v>
      </c>
      <c r="H273" s="7">
        <v>6.9085364502006502E-2</v>
      </c>
      <c r="I273" s="7">
        <v>0.20799516674620799</v>
      </c>
      <c r="J273" s="7">
        <v>0.33662669525630101</v>
      </c>
      <c r="K273" s="7">
        <v>8.5899419913112507E-2</v>
      </c>
      <c r="L273" s="7">
        <v>7.0365480308810194E-2</v>
      </c>
      <c r="M273" s="7">
        <v>7.6479333229917804E-2</v>
      </c>
      <c r="N273" s="7">
        <v>1.2377709746879399E-2</v>
      </c>
      <c r="O273" s="7">
        <v>8.2761695499373594E-2</v>
      </c>
      <c r="P273" s="7">
        <v>5.3992125891180097E-2</v>
      </c>
      <c r="Q273" s="7">
        <v>4.6551212046099302</v>
      </c>
    </row>
    <row r="274" spans="1:17" hidden="1" x14ac:dyDescent="0.3">
      <c r="A274" s="3" t="s">
        <v>15</v>
      </c>
      <c r="B274" s="2">
        <v>43709</v>
      </c>
      <c r="C274" s="7">
        <v>0.94822832542423297</v>
      </c>
      <c r="D274" s="7">
        <v>3.7667785658364199E-2</v>
      </c>
      <c r="E274" s="7">
        <v>0.45213539813296699</v>
      </c>
      <c r="F274" s="14">
        <v>0.51019681620866897</v>
      </c>
      <c r="G274" s="7">
        <v>4.6040371079790901E-3</v>
      </c>
      <c r="H274" s="7">
        <v>5.6701105862640003E-2</v>
      </c>
      <c r="I274" s="7">
        <v>0.226794026951502</v>
      </c>
      <c r="J274" s="7">
        <v>0.33397897449298097</v>
      </c>
      <c r="K274" s="7">
        <v>8.8834199940767106E-2</v>
      </c>
      <c r="L274" s="7">
        <v>7.8342796472598494E-2</v>
      </c>
      <c r="M274" s="7">
        <v>8.8860159146097698E-2</v>
      </c>
      <c r="N274" s="7">
        <v>1.48950380743803E-2</v>
      </c>
      <c r="O274" s="7">
        <v>6.0021473576903302E-2</v>
      </c>
      <c r="P274" s="7">
        <v>4.6968188374151697E-2</v>
      </c>
      <c r="Q274" s="7">
        <v>4.56394873964007</v>
      </c>
    </row>
    <row r="275" spans="1:17" hidden="1" x14ac:dyDescent="0.3">
      <c r="A275" s="3" t="s">
        <v>15</v>
      </c>
      <c r="B275" s="2">
        <v>43739</v>
      </c>
      <c r="C275" s="7">
        <v>0.96064135945930196</v>
      </c>
      <c r="D275" s="7">
        <v>3.7844855266353103E-2</v>
      </c>
      <c r="E275" s="7">
        <v>0.47944467347842901</v>
      </c>
      <c r="F275" s="14">
        <v>0.48271047125521799</v>
      </c>
      <c r="G275" s="7">
        <v>5.2588969383287401E-3</v>
      </c>
      <c r="H275" s="7">
        <v>6.56687267169348E-2</v>
      </c>
      <c r="I275" s="7">
        <v>0.23317122738235699</v>
      </c>
      <c r="J275" s="7">
        <v>0.31640065493111902</v>
      </c>
      <c r="K275" s="7">
        <v>9.53456805035304E-2</v>
      </c>
      <c r="L275" s="7">
        <v>7.6140727713819203E-2</v>
      </c>
      <c r="M275" s="7">
        <v>9.4574286281523201E-2</v>
      </c>
      <c r="N275" s="7">
        <v>1.5419539440800101E-2</v>
      </c>
      <c r="O275" s="7">
        <v>5.2345796589040101E-2</v>
      </c>
      <c r="P275" s="7">
        <v>4.5674463502546898E-2</v>
      </c>
      <c r="Q275" s="7">
        <v>4.5409173170433199</v>
      </c>
    </row>
    <row r="276" spans="1:17" hidden="1" x14ac:dyDescent="0.3">
      <c r="A276" s="3" t="s">
        <v>15</v>
      </c>
      <c r="B276" s="2">
        <v>43770</v>
      </c>
      <c r="C276" s="7">
        <v>1.0223024673921499</v>
      </c>
      <c r="D276" s="7">
        <v>3.4770681782900999E-2</v>
      </c>
      <c r="E276" s="7">
        <v>0.50322767174755301</v>
      </c>
      <c r="F276" s="14">
        <v>0.462001646469546</v>
      </c>
      <c r="G276" s="7">
        <v>6.1056880511348903E-3</v>
      </c>
      <c r="H276" s="7">
        <v>5.3756598536575599E-2</v>
      </c>
      <c r="I276" s="7">
        <v>0.234495208851311</v>
      </c>
      <c r="J276" s="7">
        <v>0.312899498726603</v>
      </c>
      <c r="K276" s="7">
        <v>0.122020406366686</v>
      </c>
      <c r="L276" s="7">
        <v>7.4144049210857293E-2</v>
      </c>
      <c r="M276" s="7">
        <v>9.4233224054690604E-2</v>
      </c>
      <c r="N276" s="7">
        <v>1.5680523275503198E-2</v>
      </c>
      <c r="O276" s="7">
        <v>4.7785997420700999E-2</v>
      </c>
      <c r="P276" s="7">
        <v>3.8878805505937503E-2</v>
      </c>
      <c r="Q276" s="7">
        <v>4.6275127485122702</v>
      </c>
    </row>
    <row r="277" spans="1:17" hidden="1" x14ac:dyDescent="0.3">
      <c r="A277" s="3" t="s">
        <v>15</v>
      </c>
      <c r="B277" s="2">
        <v>43800</v>
      </c>
      <c r="C277" s="7">
        <v>1.3046863872403001</v>
      </c>
      <c r="D277" s="7">
        <v>3.09523057097611E-2</v>
      </c>
      <c r="E277" s="7">
        <v>0.542761493435583</v>
      </c>
      <c r="F277" s="14">
        <v>0.42628620085465602</v>
      </c>
      <c r="G277" s="7">
        <v>4.80929571194561E-3</v>
      </c>
      <c r="H277" s="7">
        <v>5.2783050929035201E-2</v>
      </c>
      <c r="I277" s="7">
        <v>0.26903454122600001</v>
      </c>
      <c r="J277" s="7">
        <v>0.28005975164193497</v>
      </c>
      <c r="K277" s="7">
        <v>0.16618783061971101</v>
      </c>
      <c r="L277" s="7">
        <v>6.08493950441652E-2</v>
      </c>
      <c r="M277" s="7">
        <v>7.67615574262554E-2</v>
      </c>
      <c r="N277" s="7">
        <v>1.5900865949816999E-2</v>
      </c>
      <c r="O277" s="7">
        <v>3.5039788108882398E-2</v>
      </c>
      <c r="P277" s="7">
        <v>3.8573923342253E-2</v>
      </c>
      <c r="Q277" s="7">
        <v>4.5035956362580301</v>
      </c>
    </row>
    <row r="278" spans="1:17" hidden="1" x14ac:dyDescent="0.3">
      <c r="A278" s="3" t="s">
        <v>15</v>
      </c>
      <c r="B278" s="2">
        <v>43831</v>
      </c>
      <c r="C278" s="7">
        <v>0.72357363572210198</v>
      </c>
      <c r="D278" s="7">
        <v>4.7350902339124402E-2</v>
      </c>
      <c r="E278" s="7">
        <v>0.53721986225650897</v>
      </c>
      <c r="F278" s="14">
        <v>0.41542923540436699</v>
      </c>
      <c r="G278" s="7">
        <v>6.5326111648934199E-3</v>
      </c>
      <c r="H278" s="7">
        <v>7.0145808509641097E-2</v>
      </c>
      <c r="I278" s="7">
        <v>0.20844118318816501</v>
      </c>
      <c r="J278" s="7">
        <v>0.31784626504970198</v>
      </c>
      <c r="K278" s="7">
        <v>0.120338244242812</v>
      </c>
      <c r="L278" s="7">
        <v>9.1597244848351397E-2</v>
      </c>
      <c r="M278" s="7">
        <v>7.5282535864094793E-2</v>
      </c>
      <c r="N278" s="7">
        <v>1.70356779948246E-2</v>
      </c>
      <c r="O278" s="7">
        <v>4.4857227586258999E-2</v>
      </c>
      <c r="P278" s="7">
        <v>4.7923201551256199E-2</v>
      </c>
      <c r="Q278" s="7">
        <v>4.4901103514702898</v>
      </c>
    </row>
    <row r="279" spans="1:17" hidden="1" x14ac:dyDescent="0.3">
      <c r="A279" s="3" t="s">
        <v>15</v>
      </c>
      <c r="B279" s="2">
        <v>43862</v>
      </c>
      <c r="C279" s="7">
        <v>0.81650826000479504</v>
      </c>
      <c r="D279" s="7">
        <v>4.23053978248124E-2</v>
      </c>
      <c r="E279" s="7">
        <v>0.51337029211641005</v>
      </c>
      <c r="F279" s="14">
        <v>0.44432431005877698</v>
      </c>
      <c r="G279" s="7">
        <v>5.8780360460837901E-3</v>
      </c>
      <c r="H279" s="7">
        <v>6.9947249835941999E-2</v>
      </c>
      <c r="I279" s="7">
        <v>0.185931048121287</v>
      </c>
      <c r="J279" s="7">
        <v>0.35229600555276802</v>
      </c>
      <c r="K279" s="7">
        <v>0.120535779635714</v>
      </c>
      <c r="L279" s="7">
        <v>8.4259946817095796E-2</v>
      </c>
      <c r="M279" s="7">
        <v>6.8244398031181597E-2</v>
      </c>
      <c r="N279" s="7">
        <v>1.4104914139487E-2</v>
      </c>
      <c r="O279" s="7">
        <v>5.4218475148047202E-2</v>
      </c>
      <c r="P279" s="7">
        <v>4.4584146672393701E-2</v>
      </c>
      <c r="Q279" s="7">
        <v>4.5983463212400899</v>
      </c>
    </row>
    <row r="280" spans="1:17" hidden="1" x14ac:dyDescent="0.3">
      <c r="A280" s="3" t="s">
        <v>15</v>
      </c>
      <c r="B280" s="2">
        <v>43891</v>
      </c>
      <c r="C280" s="7">
        <v>0.53422956031673297</v>
      </c>
      <c r="D280" s="7">
        <v>6.3991573181888306E-2</v>
      </c>
      <c r="E280" s="7">
        <v>0.52639207855025205</v>
      </c>
      <c r="F280" s="14">
        <v>0.40961634826785998</v>
      </c>
      <c r="G280" s="7">
        <v>6.5874140736460196E-3</v>
      </c>
      <c r="H280" s="7">
        <v>4.4369316191001901E-2</v>
      </c>
      <c r="I280" s="7">
        <v>0.218817383176973</v>
      </c>
      <c r="J280" s="7">
        <v>0.28695800615291001</v>
      </c>
      <c r="K280" s="7">
        <v>9.8767637359341798E-2</v>
      </c>
      <c r="L280" s="7">
        <v>0.14083653103813401</v>
      </c>
      <c r="M280" s="7">
        <v>9.5074648694334102E-2</v>
      </c>
      <c r="N280" s="7">
        <v>2.3851734469120599E-2</v>
      </c>
      <c r="O280" s="7">
        <v>4.4993654463961801E-2</v>
      </c>
      <c r="P280" s="7">
        <v>3.97436743805758E-2</v>
      </c>
      <c r="Q280" s="7">
        <v>4.4771530389395702</v>
      </c>
    </row>
    <row r="281" spans="1:17" hidden="1" x14ac:dyDescent="0.3">
      <c r="A281" s="3" t="s">
        <v>15</v>
      </c>
      <c r="B281" s="2">
        <v>43922</v>
      </c>
      <c r="C281" s="7">
        <v>7.97455179455622E-2</v>
      </c>
      <c r="D281" s="7">
        <v>0.32793936054046902</v>
      </c>
      <c r="E281" s="7">
        <v>0.51838369612915702</v>
      </c>
      <c r="F281" s="14">
        <v>0.15367694333037399</v>
      </c>
      <c r="G281" s="7">
        <v>1.29261473624879E-2</v>
      </c>
      <c r="H281" s="7">
        <v>5.2754521663321898E-5</v>
      </c>
      <c r="I281" s="7">
        <v>0</v>
      </c>
      <c r="J281" s="7">
        <v>6.6556276853150598E-3</v>
      </c>
      <c r="K281" s="7">
        <v>1.6573946687101E-2</v>
      </c>
      <c r="L281" s="7">
        <v>0.78255049237846597</v>
      </c>
      <c r="M281" s="7">
        <v>4.7148708959107E-2</v>
      </c>
      <c r="N281" s="7">
        <v>9.7632441545498799E-2</v>
      </c>
      <c r="O281" s="7">
        <v>2.5365604954564001E-2</v>
      </c>
      <c r="P281" s="7">
        <v>1.10942759057966E-2</v>
      </c>
      <c r="Q281" s="7">
        <v>4.2327484060084801</v>
      </c>
    </row>
    <row r="282" spans="1:17" hidden="1" x14ac:dyDescent="0.3">
      <c r="A282" s="3" t="s">
        <v>15</v>
      </c>
      <c r="B282" s="2">
        <v>43952</v>
      </c>
      <c r="C282" s="7">
        <v>0.123072515477781</v>
      </c>
      <c r="D282" s="7">
        <v>0.25113674470563901</v>
      </c>
      <c r="E282" s="7">
        <v>0.41927074043080598</v>
      </c>
      <c r="F282" s="14">
        <v>0.32959251486355501</v>
      </c>
      <c r="G282" s="7">
        <v>1.4595697696363499E-2</v>
      </c>
      <c r="H282" s="7">
        <v>1.19251263150942E-2</v>
      </c>
      <c r="I282" s="7">
        <v>2.6586454573605099E-5</v>
      </c>
      <c r="J282" s="7">
        <v>7.2617482409357198E-2</v>
      </c>
      <c r="K282" s="7">
        <v>1.40775656773733E-2</v>
      </c>
      <c r="L282" s="7">
        <v>0.58513907583281</v>
      </c>
      <c r="M282" s="7">
        <v>5.4804785728938099E-2</v>
      </c>
      <c r="N282" s="7">
        <v>8.7396550680979804E-2</v>
      </c>
      <c r="O282" s="7">
        <v>3.5869115187979299E-2</v>
      </c>
      <c r="P282" s="7">
        <v>0.123548014016531</v>
      </c>
      <c r="Q282" s="7">
        <v>4.3394254389672202</v>
      </c>
    </row>
    <row r="283" spans="1:17" hidden="1" x14ac:dyDescent="0.3">
      <c r="A283" s="3" t="s">
        <v>15</v>
      </c>
      <c r="B283" s="2">
        <v>43983</v>
      </c>
      <c r="C283" s="7">
        <v>0.30211205947594999</v>
      </c>
      <c r="D283" s="7">
        <v>0.13035136101879</v>
      </c>
      <c r="E283" s="7">
        <v>0.52728739678759995</v>
      </c>
      <c r="F283" s="14">
        <v>0.34236124219360897</v>
      </c>
      <c r="G283" s="7">
        <v>7.2427780399648102E-3</v>
      </c>
      <c r="H283" s="7">
        <v>2.05675079389241E-2</v>
      </c>
      <c r="I283" s="7">
        <v>0.402819588710493</v>
      </c>
      <c r="J283" s="7">
        <v>8.0633122329071605E-2</v>
      </c>
      <c r="K283" s="7">
        <v>5.9611764866430397E-2</v>
      </c>
      <c r="L283" s="7">
        <v>0.235867560913049</v>
      </c>
      <c r="M283" s="7">
        <v>7.4708988120570294E-2</v>
      </c>
      <c r="N283" s="7">
        <v>3.3139292921844303E-2</v>
      </c>
      <c r="O283" s="7">
        <v>1.6334621940236799E-2</v>
      </c>
      <c r="P283" s="7">
        <v>6.9074774219416102E-2</v>
      </c>
      <c r="Q283" s="7">
        <v>4.5192358756303896</v>
      </c>
    </row>
    <row r="284" spans="1:17" hidden="1" x14ac:dyDescent="0.3">
      <c r="A284" s="3" t="s">
        <v>15</v>
      </c>
      <c r="B284" s="2">
        <v>44013</v>
      </c>
      <c r="C284" s="7">
        <v>0.74131769988513496</v>
      </c>
      <c r="D284" s="7">
        <v>5.7953269735780799E-2</v>
      </c>
      <c r="E284" s="7">
        <v>0.41378399036050401</v>
      </c>
      <c r="F284" s="14">
        <v>0.52826273990371497</v>
      </c>
      <c r="G284" s="7">
        <v>4.55263578620505E-3</v>
      </c>
      <c r="H284" s="7">
        <v>4.4774219661266997E-2</v>
      </c>
      <c r="I284" s="7">
        <v>0.30405080992016797</v>
      </c>
      <c r="J284" s="7">
        <v>0.26094526349128899</v>
      </c>
      <c r="K284" s="7">
        <v>5.6600343277380602E-2</v>
      </c>
      <c r="L284" s="7">
        <v>0.11380574911582</v>
      </c>
      <c r="M284" s="7">
        <v>7.7068808037537101E-2</v>
      </c>
      <c r="N284" s="7">
        <v>2.11436444107647E-2</v>
      </c>
      <c r="O284" s="7">
        <v>6.3852045626678303E-2</v>
      </c>
      <c r="P284" s="7">
        <v>5.3206480672889502E-2</v>
      </c>
      <c r="Q284" s="7">
        <v>4.6459319255450398</v>
      </c>
    </row>
    <row r="285" spans="1:17" hidden="1" x14ac:dyDescent="0.3">
      <c r="A285" s="3" t="s">
        <v>15</v>
      </c>
      <c r="B285" s="2">
        <v>44044</v>
      </c>
      <c r="C285" s="7">
        <v>1.14625111949749</v>
      </c>
      <c r="D285" s="7">
        <v>3.9179704538972397E-2</v>
      </c>
      <c r="E285" s="7">
        <v>0.33125470572403098</v>
      </c>
      <c r="F285" s="14">
        <v>0.62956558973699706</v>
      </c>
      <c r="G285" s="7">
        <v>3.1004088659272902E-3</v>
      </c>
      <c r="H285" s="7">
        <v>6.0352400440945697E-2</v>
      </c>
      <c r="I285" s="7">
        <v>0.24613297210811799</v>
      </c>
      <c r="J285" s="7">
        <v>0.33157957378705399</v>
      </c>
      <c r="K285" s="7">
        <v>5.1303632614531601E-2</v>
      </c>
      <c r="L285" s="7">
        <v>8.3250441180959894E-2</v>
      </c>
      <c r="M285" s="7">
        <v>6.4326020269175305E-2</v>
      </c>
      <c r="N285" s="7">
        <v>1.3555785717816699E-2</v>
      </c>
      <c r="O285" s="7">
        <v>8.7075582236405796E-2</v>
      </c>
      <c r="P285" s="7">
        <v>5.9323182779065703E-2</v>
      </c>
      <c r="Q285" s="7">
        <v>4.4556649608421797</v>
      </c>
    </row>
    <row r="286" spans="1:17" hidden="1" x14ac:dyDescent="0.3">
      <c r="A286" s="3" t="s">
        <v>15</v>
      </c>
      <c r="B286" s="2">
        <v>44075</v>
      </c>
      <c r="C286" s="7">
        <v>0.94287927558426798</v>
      </c>
      <c r="D286" s="7">
        <v>4.4856704032641297E-2</v>
      </c>
      <c r="E286" s="7">
        <v>0.37608462155188399</v>
      </c>
      <c r="F286" s="14">
        <v>0.57905867441547398</v>
      </c>
      <c r="G286" s="7">
        <v>4.0271443085302602E-3</v>
      </c>
      <c r="H286" s="7">
        <v>4.7927134519345903E-2</v>
      </c>
      <c r="I286" s="7">
        <v>0.24976430057497601</v>
      </c>
      <c r="J286" s="7">
        <v>0.32436960473835802</v>
      </c>
      <c r="K286" s="7">
        <v>5.1904693381935298E-2</v>
      </c>
      <c r="L286" s="7">
        <v>8.9798132107030401E-2</v>
      </c>
      <c r="M286" s="7">
        <v>8.3675231807993702E-2</v>
      </c>
      <c r="N286" s="7">
        <v>1.5711616043621399E-2</v>
      </c>
      <c r="O286" s="7">
        <v>8.4938872428545698E-2</v>
      </c>
      <c r="P286" s="7">
        <v>4.78832700896634E-2</v>
      </c>
      <c r="Q286" s="7">
        <v>4.4255518765132198</v>
      </c>
    </row>
    <row r="287" spans="1:17" hidden="1" x14ac:dyDescent="0.3">
      <c r="A287" s="3" t="s">
        <v>15</v>
      </c>
      <c r="B287" s="2">
        <v>44105</v>
      </c>
      <c r="C287" s="7">
        <v>0.82077078431512795</v>
      </c>
      <c r="D287" s="7">
        <v>5.0706526777275301E-2</v>
      </c>
      <c r="E287" s="7">
        <v>0.41665765679824901</v>
      </c>
      <c r="F287" s="14">
        <v>0.53263581642447599</v>
      </c>
      <c r="G287" s="7">
        <v>5.7318533818770997E-3</v>
      </c>
      <c r="H287" s="7">
        <v>4.4916126027227797E-2</v>
      </c>
      <c r="I287" s="7">
        <v>0.27738398957254001</v>
      </c>
      <c r="J287" s="7">
        <v>0.30434763641526902</v>
      </c>
      <c r="K287" s="7">
        <v>5.6615376551118902E-2</v>
      </c>
      <c r="L287" s="7">
        <v>9.5361023762628797E-2</v>
      </c>
      <c r="M287" s="7">
        <v>9.9129114548810598E-2</v>
      </c>
      <c r="N287" s="7">
        <v>1.73914659897027E-2</v>
      </c>
      <c r="O287" s="7">
        <v>5.8587436911714703E-2</v>
      </c>
      <c r="P287" s="7">
        <v>4.0535976839109998E-2</v>
      </c>
      <c r="Q287" s="7">
        <v>4.4647757960929404</v>
      </c>
    </row>
    <row r="288" spans="1:17" hidden="1" x14ac:dyDescent="0.3">
      <c r="A288" s="3" t="s">
        <v>15</v>
      </c>
      <c r="B288" s="2">
        <v>44136</v>
      </c>
      <c r="C288" s="7">
        <v>0.28108973525090503</v>
      </c>
      <c r="D288" s="7">
        <v>0.108776243645931</v>
      </c>
      <c r="E288" s="7">
        <v>0.57201974313447801</v>
      </c>
      <c r="F288" s="14">
        <v>0.31920401321959102</v>
      </c>
      <c r="G288" s="7">
        <v>1.31357368397929E-2</v>
      </c>
      <c r="H288" s="7">
        <v>1.5996571534886001E-2</v>
      </c>
      <c r="I288" s="7">
        <v>0.250163542548618</v>
      </c>
      <c r="J288" s="7">
        <v>0.17422372540829401</v>
      </c>
      <c r="K288" s="7">
        <v>4.54945287538382E-2</v>
      </c>
      <c r="L288" s="7">
        <v>0.217266504493832</v>
      </c>
      <c r="M288" s="7">
        <v>0.15829689788163501</v>
      </c>
      <c r="N288" s="7">
        <v>4.1607023677275999E-2</v>
      </c>
      <c r="O288" s="7">
        <v>3.00532651986146E-2</v>
      </c>
      <c r="P288" s="7">
        <v>5.3762203663213402E-2</v>
      </c>
      <c r="Q288" s="7">
        <v>4.0323048217673998</v>
      </c>
    </row>
    <row r="289" spans="1:17" hidden="1" x14ac:dyDescent="0.3">
      <c r="A289" s="3" t="s">
        <v>15</v>
      </c>
      <c r="B289" s="2">
        <v>44166</v>
      </c>
      <c r="C289" s="7">
        <v>0.85223676334252196</v>
      </c>
      <c r="D289" s="7">
        <v>5.5099011651422301E-2</v>
      </c>
      <c r="E289" s="7">
        <v>0.61530527608795405</v>
      </c>
      <c r="F289" s="14">
        <v>0.32959571226062301</v>
      </c>
      <c r="G289" s="7">
        <v>7.5961773913702599E-3</v>
      </c>
      <c r="H289" s="7">
        <v>2.5476631071306099E-2</v>
      </c>
      <c r="I289" s="7">
        <v>0.353497057895867</v>
      </c>
      <c r="J289" s="7">
        <v>0.19655547169554699</v>
      </c>
      <c r="K289" s="7">
        <v>0.15407778076304901</v>
      </c>
      <c r="L289" s="7">
        <v>8.97836725321534E-2</v>
      </c>
      <c r="M289" s="7">
        <v>0.104280408221662</v>
      </c>
      <c r="N289" s="7">
        <v>2.2117117637187701E-2</v>
      </c>
      <c r="O289" s="7">
        <v>2.14815848603764E-2</v>
      </c>
      <c r="P289" s="7">
        <v>2.5134097931481299E-2</v>
      </c>
      <c r="Q289" s="7">
        <v>4.3177370545907197</v>
      </c>
    </row>
    <row r="290" spans="1:17" hidden="1" x14ac:dyDescent="0.3">
      <c r="A290" s="3" t="s">
        <v>15</v>
      </c>
      <c r="B290" s="2">
        <v>44197</v>
      </c>
      <c r="C290" s="7">
        <v>0.122873634884649</v>
      </c>
      <c r="D290" s="7">
        <v>0.22507410946401199</v>
      </c>
      <c r="E290" s="7">
        <v>0.58379681857631704</v>
      </c>
      <c r="F290" s="14">
        <v>0.19112907195967099</v>
      </c>
      <c r="G290" s="7">
        <v>1.53826752362891E-2</v>
      </c>
      <c r="H290" s="7">
        <v>3.3754776664200298E-3</v>
      </c>
      <c r="I290" s="7">
        <v>9.4915099489664909E-3</v>
      </c>
      <c r="J290" s="7">
        <v>0.11212889432468599</v>
      </c>
      <c r="K290" s="7">
        <v>1.8993367355672901E-2</v>
      </c>
      <c r="L290" s="7">
        <v>0.43716867687590499</v>
      </c>
      <c r="M290" s="7">
        <v>0.25753076181255502</v>
      </c>
      <c r="N290" s="7">
        <v>6.6697430064310198E-2</v>
      </c>
      <c r="O290" s="7">
        <v>4.1021316904208002E-2</v>
      </c>
      <c r="P290" s="7">
        <v>3.8209889810987697E-2</v>
      </c>
      <c r="Q290" s="7">
        <v>4.3161965185706102</v>
      </c>
    </row>
    <row r="291" spans="1:17" hidden="1" x14ac:dyDescent="0.3">
      <c r="A291" s="3" t="s">
        <v>15</v>
      </c>
      <c r="B291" s="2">
        <v>44228</v>
      </c>
      <c r="C291" s="7">
        <v>0.12841872329831699</v>
      </c>
      <c r="D291" s="7">
        <v>0.20497913453313599</v>
      </c>
      <c r="E291" s="7">
        <v>0.53239059882264494</v>
      </c>
      <c r="F291" s="14">
        <v>0.26263026664421901</v>
      </c>
      <c r="G291" s="7">
        <v>1.7938862277637399E-2</v>
      </c>
      <c r="H291" s="7">
        <v>3.0029566565247998E-4</v>
      </c>
      <c r="I291" s="7">
        <v>2.2098849034052601E-2</v>
      </c>
      <c r="J291" s="7">
        <v>0.12655791571366801</v>
      </c>
      <c r="K291" s="7">
        <v>1.69804641107732E-2</v>
      </c>
      <c r="L291" s="7">
        <v>0.43417216893258298</v>
      </c>
      <c r="M291" s="7">
        <v>0.206824690375149</v>
      </c>
      <c r="N291" s="7">
        <v>6.4116982961114705E-2</v>
      </c>
      <c r="O291" s="7">
        <v>4.0827470712618698E-2</v>
      </c>
      <c r="P291" s="7">
        <v>7.0182300216751606E-2</v>
      </c>
      <c r="Q291" s="7">
        <v>4.1578426384754499</v>
      </c>
    </row>
    <row r="292" spans="1:17" hidden="1" x14ac:dyDescent="0.3">
      <c r="A292" s="3" t="s">
        <v>15</v>
      </c>
      <c r="B292" s="2">
        <v>44256</v>
      </c>
      <c r="C292" s="7">
        <v>0.178835993705352</v>
      </c>
      <c r="D292" s="7">
        <v>0.16478292612908099</v>
      </c>
      <c r="E292" s="7">
        <v>0.62623646869384697</v>
      </c>
      <c r="F292" s="14">
        <v>0.20898060517707201</v>
      </c>
      <c r="G292" s="7">
        <v>1.45422971978925E-2</v>
      </c>
      <c r="H292" s="7">
        <v>3.25046693165661E-3</v>
      </c>
      <c r="I292" s="7">
        <v>0.101691346341108</v>
      </c>
      <c r="J292" s="7">
        <v>0.13949513485926199</v>
      </c>
      <c r="K292" s="7">
        <v>1.7681861571704399E-2</v>
      </c>
      <c r="L292" s="7">
        <v>0.37605368865226901</v>
      </c>
      <c r="M292" s="7">
        <v>0.217100395514121</v>
      </c>
      <c r="N292" s="7">
        <v>5.6684432770270902E-2</v>
      </c>
      <c r="O292" s="7">
        <v>2.6428212837037699E-2</v>
      </c>
      <c r="P292" s="7">
        <v>4.7072163324678298E-2</v>
      </c>
      <c r="Q292" s="7">
        <v>4.5673418631696299</v>
      </c>
    </row>
    <row r="293" spans="1:17" hidden="1" x14ac:dyDescent="0.3">
      <c r="A293" s="3" t="s">
        <v>15</v>
      </c>
      <c r="B293" s="2">
        <v>44287</v>
      </c>
      <c r="C293" s="7">
        <v>0.62253604477323998</v>
      </c>
      <c r="D293" s="7">
        <v>6.4531205316194301E-2</v>
      </c>
      <c r="E293" s="7">
        <v>0.523883698441304</v>
      </c>
      <c r="F293" s="14">
        <v>0.411585096242502</v>
      </c>
      <c r="G293" s="7">
        <v>7.7227751646932498E-3</v>
      </c>
      <c r="H293" s="7">
        <v>2.6464916194790002E-2</v>
      </c>
      <c r="I293" s="7">
        <v>0.395443520304328</v>
      </c>
      <c r="J293" s="7">
        <v>0.17415671778436401</v>
      </c>
      <c r="K293" s="7">
        <v>6.7334187701871495E-2</v>
      </c>
      <c r="L293" s="7">
        <v>0.12693905273997</v>
      </c>
      <c r="M293" s="7">
        <v>0.12572619611282501</v>
      </c>
      <c r="N293" s="7">
        <v>1.8694769273565899E-2</v>
      </c>
      <c r="O293" s="7">
        <v>1.6224259712497802E-2</v>
      </c>
      <c r="P293" s="7">
        <v>4.1293605011095399E-2</v>
      </c>
      <c r="Q293" s="7">
        <v>4.54711380045726</v>
      </c>
    </row>
    <row r="294" spans="1:17" hidden="1" x14ac:dyDescent="0.3">
      <c r="A294" s="3" t="s">
        <v>15</v>
      </c>
      <c r="B294" s="2">
        <v>44317</v>
      </c>
      <c r="C294" s="7">
        <v>0.85343308057007505</v>
      </c>
      <c r="D294" s="7">
        <v>5.5578304672739803E-2</v>
      </c>
      <c r="E294" s="7">
        <v>0.45797447598255703</v>
      </c>
      <c r="F294" s="14">
        <v>0.48644721934470297</v>
      </c>
      <c r="G294" s="7">
        <v>5.6388490079932099E-3</v>
      </c>
      <c r="H294" s="7">
        <v>4.6278704933747999E-2</v>
      </c>
      <c r="I294" s="7">
        <v>0.27828612409485798</v>
      </c>
      <c r="J294" s="7">
        <v>0.29312118193917303</v>
      </c>
      <c r="K294" s="7">
        <v>4.9575681437510503E-2</v>
      </c>
      <c r="L294" s="7">
        <v>0.10219430406164701</v>
      </c>
      <c r="M294" s="7">
        <v>0.117543106859213</v>
      </c>
      <c r="N294" s="7">
        <v>1.3334994660005799E-2</v>
      </c>
      <c r="O294" s="7">
        <v>5.2471265599228697E-2</v>
      </c>
      <c r="P294" s="7">
        <v>4.1555787406622399E-2</v>
      </c>
      <c r="Q294" s="7">
        <v>4.5237039180767296</v>
      </c>
    </row>
    <row r="295" spans="1:17" hidden="1" x14ac:dyDescent="0.3">
      <c r="A295" s="3" t="s">
        <v>15</v>
      </c>
      <c r="B295" s="2">
        <v>44348</v>
      </c>
      <c r="C295" s="7">
        <v>1.0038163089520999</v>
      </c>
      <c r="D295" s="7">
        <v>4.3435169636174498E-2</v>
      </c>
      <c r="E295" s="7">
        <v>0.35986885293968701</v>
      </c>
      <c r="F295" s="14">
        <v>0.59669597742413805</v>
      </c>
      <c r="G295" s="7">
        <v>4.9119059416107896E-3</v>
      </c>
      <c r="H295" s="7">
        <v>6.5643173572004596E-2</v>
      </c>
      <c r="I295" s="7">
        <v>0.21943662935813399</v>
      </c>
      <c r="J295" s="7">
        <v>0.34408078863521002</v>
      </c>
      <c r="K295" s="7">
        <v>3.4182576808489899E-2</v>
      </c>
      <c r="L295" s="7">
        <v>0.101854795299247</v>
      </c>
      <c r="M295" s="7">
        <v>9.3768678653361998E-2</v>
      </c>
      <c r="N295" s="7">
        <v>1.1003152478338E-2</v>
      </c>
      <c r="O295" s="7">
        <v>8.1181666475194897E-2</v>
      </c>
      <c r="P295" s="7">
        <v>4.3936632778408903E-2</v>
      </c>
      <c r="Q295" s="7">
        <v>4.5187498428131896</v>
      </c>
    </row>
    <row r="296" spans="1:17" hidden="1" x14ac:dyDescent="0.3">
      <c r="A296" s="3" t="s">
        <v>15</v>
      </c>
      <c r="B296" s="2">
        <v>44378</v>
      </c>
      <c r="C296" s="7">
        <v>1.2431824224146</v>
      </c>
      <c r="D296" s="7">
        <v>3.7105829702440397E-2</v>
      </c>
      <c r="E296" s="7">
        <v>0.317519723134909</v>
      </c>
      <c r="F296" s="14">
        <v>0.64537444716265102</v>
      </c>
      <c r="G296" s="7">
        <v>3.4966594578943601E-3</v>
      </c>
      <c r="H296" s="7">
        <v>6.0061314502127601E-2</v>
      </c>
      <c r="I296" s="7">
        <v>0.20844624335357301</v>
      </c>
      <c r="J296" s="7">
        <v>0.37983193695651102</v>
      </c>
      <c r="K296" s="7">
        <v>3.1919150624445197E-2</v>
      </c>
      <c r="L296" s="7">
        <v>8.9767028226515902E-2</v>
      </c>
      <c r="M296" s="7">
        <v>7.5346651078531807E-2</v>
      </c>
      <c r="N296" s="7">
        <v>1.09609906350908E-2</v>
      </c>
      <c r="O296" s="7">
        <v>9.7929679101526002E-2</v>
      </c>
      <c r="P296" s="7">
        <v>4.2240346063784302E-2</v>
      </c>
      <c r="Q296" s="7">
        <v>4.5228709603128898</v>
      </c>
    </row>
    <row r="297" spans="1:17" hidden="1" x14ac:dyDescent="0.3">
      <c r="A297" s="3" t="s">
        <v>15</v>
      </c>
      <c r="B297" s="2">
        <v>44409</v>
      </c>
      <c r="C297" s="7">
        <v>1.35366870894964</v>
      </c>
      <c r="D297" s="7">
        <v>3.0717817095039599E-2</v>
      </c>
      <c r="E297" s="7">
        <v>0.28770873742962899</v>
      </c>
      <c r="F297" s="14">
        <v>0.68157344547533205</v>
      </c>
      <c r="G297" s="7">
        <v>3.6540658370538899E-3</v>
      </c>
      <c r="H297" s="7">
        <v>6.25804692395492E-2</v>
      </c>
      <c r="I297" s="7">
        <v>0.19962719960592501</v>
      </c>
      <c r="J297" s="7">
        <v>0.41189311180098098</v>
      </c>
      <c r="K297" s="7">
        <v>3.3849210565021597E-2</v>
      </c>
      <c r="L297" s="7">
        <v>7.80525699364783E-2</v>
      </c>
      <c r="M297" s="7">
        <v>6.7044287149212997E-2</v>
      </c>
      <c r="N297" s="7">
        <v>9.6005927313761105E-3</v>
      </c>
      <c r="O297" s="7">
        <v>8.9745308509569202E-2</v>
      </c>
      <c r="P297" s="7">
        <v>4.3953184624833101E-2</v>
      </c>
      <c r="Q297" s="7">
        <v>4.6531911218434701</v>
      </c>
    </row>
    <row r="298" spans="1:17" hidden="1" x14ac:dyDescent="0.3">
      <c r="A298" s="3" t="s">
        <v>15</v>
      </c>
      <c r="B298" s="2">
        <v>44440</v>
      </c>
      <c r="C298" s="7">
        <v>1.0734231329333599</v>
      </c>
      <c r="D298" s="7">
        <v>4.09826632293692E-2</v>
      </c>
      <c r="E298" s="7">
        <v>0.40048432778837401</v>
      </c>
      <c r="F298" s="14">
        <v>0.558533008982257</v>
      </c>
      <c r="G298" s="7">
        <v>4.2335051136763498E-3</v>
      </c>
      <c r="H298" s="7">
        <v>4.1788290926162097E-2</v>
      </c>
      <c r="I298" s="7">
        <v>0.19390847951371301</v>
      </c>
      <c r="J298" s="7">
        <v>0.42670759241031597</v>
      </c>
      <c r="K298" s="7">
        <v>3.9559384550180203E-2</v>
      </c>
      <c r="L298" s="7">
        <v>8.75515431279031E-2</v>
      </c>
      <c r="M298" s="7">
        <v>8.2120554856536201E-2</v>
      </c>
      <c r="N298" s="7">
        <v>1.2691897503402E-2</v>
      </c>
      <c r="O298" s="7">
        <v>7.3344817890219793E-2</v>
      </c>
      <c r="P298" s="7">
        <v>3.8093934107891601E-2</v>
      </c>
      <c r="Q298" s="7">
        <v>4.25986671076926</v>
      </c>
    </row>
    <row r="299" spans="1:17" hidden="1" x14ac:dyDescent="0.3">
      <c r="A299" s="3" t="s">
        <v>16</v>
      </c>
      <c r="B299" s="2">
        <v>43466</v>
      </c>
      <c r="C299" s="7">
        <v>0.785780896504501</v>
      </c>
      <c r="D299" s="7">
        <v>1.95268809751134E-2</v>
      </c>
      <c r="E299" s="7">
        <v>0.71767400145982996</v>
      </c>
      <c r="F299" s="14">
        <v>0.26279911756505703</v>
      </c>
      <c r="G299" s="7">
        <v>1.5287132476545401E-2</v>
      </c>
      <c r="H299" s="7">
        <v>4.1595240224148601E-2</v>
      </c>
      <c r="I299" s="7">
        <v>0.37194763158295802</v>
      </c>
      <c r="J299" s="7">
        <v>0.13049540255703199</v>
      </c>
      <c r="K299" s="7">
        <v>0.119366654696545</v>
      </c>
      <c r="L299" s="7">
        <v>0.10276585173580199</v>
      </c>
      <c r="M299" s="7">
        <v>9.8672052170994701E-2</v>
      </c>
      <c r="N299" s="7">
        <v>1.8092292610183799E-2</v>
      </c>
      <c r="O299" s="7">
        <v>9.2869064569025495E-2</v>
      </c>
      <c r="P299" s="7">
        <v>8.9086773767649303E-3</v>
      </c>
      <c r="Q299" s="7">
        <v>7.1095429880905998</v>
      </c>
    </row>
    <row r="300" spans="1:17" hidden="1" x14ac:dyDescent="0.3">
      <c r="A300" s="3" t="s">
        <v>16</v>
      </c>
      <c r="B300" s="2">
        <v>43497</v>
      </c>
      <c r="C300" s="7">
        <v>0.81706497110208198</v>
      </c>
      <c r="D300" s="7">
        <v>1.8605439964994301E-2</v>
      </c>
      <c r="E300" s="7">
        <v>0.67406887273904303</v>
      </c>
      <c r="F300" s="14">
        <v>0.30732568729596299</v>
      </c>
      <c r="G300" s="7">
        <v>1.8602899238541599E-2</v>
      </c>
      <c r="H300" s="7">
        <v>3.8055664585341903E-2</v>
      </c>
      <c r="I300" s="7">
        <v>0.36548128577012401</v>
      </c>
      <c r="J300" s="7">
        <v>0.138759874952048</v>
      </c>
      <c r="K300" s="7">
        <v>0.123962978974251</v>
      </c>
      <c r="L300" s="7">
        <v>9.61899404105796E-2</v>
      </c>
      <c r="M300" s="7">
        <v>0.10491010874746499</v>
      </c>
      <c r="N300" s="7">
        <v>1.32867251353928E-2</v>
      </c>
      <c r="O300" s="7">
        <v>9.1466328950611006E-2</v>
      </c>
      <c r="P300" s="7">
        <v>9.2841932356464603E-3</v>
      </c>
      <c r="Q300" s="7">
        <v>7.0584513421405299</v>
      </c>
    </row>
    <row r="301" spans="1:17" hidden="1" x14ac:dyDescent="0.3">
      <c r="A301" s="3" t="s">
        <v>16</v>
      </c>
      <c r="B301" s="2">
        <v>43525</v>
      </c>
      <c r="C301" s="7">
        <v>0.95732415120081205</v>
      </c>
      <c r="D301" s="7">
        <v>1.51996070492531E-2</v>
      </c>
      <c r="E301" s="7">
        <v>0.70040907514903405</v>
      </c>
      <c r="F301" s="14">
        <v>0.28439131780171301</v>
      </c>
      <c r="G301" s="7">
        <v>1.70095537551266E-2</v>
      </c>
      <c r="H301" s="7">
        <v>4.03644978148208E-2</v>
      </c>
      <c r="I301" s="7">
        <v>0.38083131097045397</v>
      </c>
      <c r="J301" s="7">
        <v>0.13612366128622899</v>
      </c>
      <c r="K301" s="7">
        <v>0.123724727613285</v>
      </c>
      <c r="L301" s="7">
        <v>9.35778734199499E-2</v>
      </c>
      <c r="M301" s="7">
        <v>0.10200053641660201</v>
      </c>
      <c r="N301" s="7">
        <v>1.37838281597139E-2</v>
      </c>
      <c r="O301" s="7">
        <v>8.4691246975108506E-2</v>
      </c>
      <c r="P301" s="7">
        <v>7.8927635887104594E-3</v>
      </c>
      <c r="Q301" s="7">
        <v>7.0981157827428998</v>
      </c>
    </row>
    <row r="302" spans="1:17" hidden="1" x14ac:dyDescent="0.3">
      <c r="A302" s="3" t="s">
        <v>16</v>
      </c>
      <c r="B302" s="2">
        <v>43556</v>
      </c>
      <c r="C302" s="7">
        <v>0.92884076560949103</v>
      </c>
      <c r="D302" s="7">
        <v>1.4860807858394101E-2</v>
      </c>
      <c r="E302" s="7">
        <v>0.70119619464234795</v>
      </c>
      <c r="F302" s="14">
        <v>0.283942997499258</v>
      </c>
      <c r="G302" s="7">
        <v>1.6522835051877498E-2</v>
      </c>
      <c r="H302" s="7">
        <v>3.5519364966582999E-2</v>
      </c>
      <c r="I302" s="7">
        <v>0.39251015675851503</v>
      </c>
      <c r="J302" s="7">
        <v>0.12877451908339099</v>
      </c>
      <c r="K302" s="7">
        <v>0.125551731171332</v>
      </c>
      <c r="L302" s="7">
        <v>9.3881689520612599E-2</v>
      </c>
      <c r="M302" s="7">
        <v>8.98084077144298E-2</v>
      </c>
      <c r="N302" s="7">
        <v>1.3440697170276E-2</v>
      </c>
      <c r="O302" s="7">
        <v>9.7826835116922806E-2</v>
      </c>
      <c r="P302" s="7">
        <v>6.1637634460599E-3</v>
      </c>
      <c r="Q302" s="7">
        <v>7.1800816857046001</v>
      </c>
    </row>
    <row r="303" spans="1:17" hidden="1" x14ac:dyDescent="0.3">
      <c r="A303" s="3" t="s">
        <v>16</v>
      </c>
      <c r="B303" s="2">
        <v>43586</v>
      </c>
      <c r="C303" s="7">
        <v>1.0160422320334701</v>
      </c>
      <c r="D303" s="7">
        <v>1.2863360804752101E-2</v>
      </c>
      <c r="E303" s="7">
        <v>0.69940044558982095</v>
      </c>
      <c r="F303" s="14">
        <v>0.28773619360542702</v>
      </c>
      <c r="G303" s="7">
        <v>1.7681105916026799E-2</v>
      </c>
      <c r="H303" s="7">
        <v>3.5297406386682502E-2</v>
      </c>
      <c r="I303" s="7">
        <v>0.39174850095993502</v>
      </c>
      <c r="J303" s="7">
        <v>0.121250016901715</v>
      </c>
      <c r="K303" s="7">
        <v>0.120849189324382</v>
      </c>
      <c r="L303" s="7">
        <v>8.2289472307697398E-2</v>
      </c>
      <c r="M303" s="7">
        <v>9.6884565812145704E-2</v>
      </c>
      <c r="N303" s="7">
        <v>1.47678617688749E-2</v>
      </c>
      <c r="O303" s="7">
        <v>0.112998606327327</v>
      </c>
      <c r="P303" s="7">
        <v>6.2332742952141097E-3</v>
      </c>
      <c r="Q303" s="7">
        <v>7.1180789070935901</v>
      </c>
    </row>
    <row r="304" spans="1:17" hidden="1" x14ac:dyDescent="0.3">
      <c r="A304" s="3" t="s">
        <v>16</v>
      </c>
      <c r="B304" s="2">
        <v>43617</v>
      </c>
      <c r="C304" s="7">
        <v>0.98445818873124102</v>
      </c>
      <c r="D304" s="7">
        <v>1.6211461472674001E-2</v>
      </c>
      <c r="E304" s="7">
        <v>0.72539559269700604</v>
      </c>
      <c r="F304" s="14">
        <v>0.25839294583032002</v>
      </c>
      <c r="G304" s="7">
        <v>1.5678552222465201E-2</v>
      </c>
      <c r="H304" s="7">
        <v>3.6410184097022798E-2</v>
      </c>
      <c r="I304" s="7">
        <v>0.41134191989152202</v>
      </c>
      <c r="J304" s="7">
        <v>0.12831454276850199</v>
      </c>
      <c r="K304" s="7">
        <v>0.12672416323406599</v>
      </c>
      <c r="L304" s="7">
        <v>8.3109385921081205E-2</v>
      </c>
      <c r="M304" s="7">
        <v>9.4086629115166007E-2</v>
      </c>
      <c r="N304" s="7">
        <v>1.6491300086238302E-2</v>
      </c>
      <c r="O304" s="7">
        <v>8.0821784800789595E-2</v>
      </c>
      <c r="P304" s="7">
        <v>7.0215378631468001E-3</v>
      </c>
      <c r="Q304" s="7">
        <v>7.1234919445428897</v>
      </c>
    </row>
    <row r="305" spans="1:17" hidden="1" x14ac:dyDescent="0.3">
      <c r="A305" s="3" t="s">
        <v>16</v>
      </c>
      <c r="B305" s="2">
        <v>43647</v>
      </c>
      <c r="C305" s="7">
        <v>1.03190467230734</v>
      </c>
      <c r="D305" s="7">
        <v>1.5201492212732599E-2</v>
      </c>
      <c r="E305" s="7">
        <v>0.72015664592348805</v>
      </c>
      <c r="F305" s="14">
        <v>0.26464186186377903</v>
      </c>
      <c r="G305" s="7">
        <v>2.12410184650682E-2</v>
      </c>
      <c r="H305" s="7">
        <v>3.4962689988494298E-2</v>
      </c>
      <c r="I305" s="7">
        <v>0.40009719468225302</v>
      </c>
      <c r="J305" s="7">
        <v>0.135421285710564</v>
      </c>
      <c r="K305" s="7">
        <v>0.124481704578875</v>
      </c>
      <c r="L305" s="7">
        <v>8.6272855329873499E-2</v>
      </c>
      <c r="M305" s="7">
        <v>9.4171035569655004E-2</v>
      </c>
      <c r="N305" s="7">
        <v>1.64858454511639E-2</v>
      </c>
      <c r="O305" s="7">
        <v>7.7701031415307001E-2</v>
      </c>
      <c r="P305" s="7">
        <v>9.1653388087459195E-3</v>
      </c>
      <c r="Q305" s="7">
        <v>7.1021990622134004</v>
      </c>
    </row>
    <row r="306" spans="1:17" hidden="1" x14ac:dyDescent="0.3">
      <c r="A306" s="3" t="s">
        <v>16</v>
      </c>
      <c r="B306" s="2">
        <v>43678</v>
      </c>
      <c r="C306" s="7">
        <v>1.0717543867526</v>
      </c>
      <c r="D306" s="7">
        <v>1.5124836603694399E-2</v>
      </c>
      <c r="E306" s="7">
        <v>0.73552479180033603</v>
      </c>
      <c r="F306" s="14">
        <v>0.24935037159596901</v>
      </c>
      <c r="G306" s="7">
        <v>1.73482172108562E-2</v>
      </c>
      <c r="H306" s="7">
        <v>3.6149644611376403E-2</v>
      </c>
      <c r="I306" s="7">
        <v>0.42437996668094202</v>
      </c>
      <c r="J306" s="7">
        <v>0.134744522300553</v>
      </c>
      <c r="K306" s="7">
        <v>0.12208118353819999</v>
      </c>
      <c r="L306" s="7">
        <v>7.8249976145172498E-2</v>
      </c>
      <c r="M306" s="7">
        <v>9.1124166504516907E-2</v>
      </c>
      <c r="N306" s="7">
        <v>1.8529188421563599E-2</v>
      </c>
      <c r="O306" s="7">
        <v>7.0883778088314198E-2</v>
      </c>
      <c r="P306" s="7">
        <v>6.5093564985051703E-3</v>
      </c>
      <c r="Q306" s="7">
        <v>7.1514351403917997</v>
      </c>
    </row>
    <row r="307" spans="1:17" hidden="1" x14ac:dyDescent="0.3">
      <c r="A307" s="3" t="s">
        <v>16</v>
      </c>
      <c r="B307" s="2">
        <v>43709</v>
      </c>
      <c r="C307" s="7">
        <v>0.91688562039518196</v>
      </c>
      <c r="D307" s="7">
        <v>1.5752096085048201E-2</v>
      </c>
      <c r="E307" s="7">
        <v>0.72597093337940799</v>
      </c>
      <c r="F307" s="14">
        <v>0.25827697053554299</v>
      </c>
      <c r="G307" s="7">
        <v>1.6600845490609899E-2</v>
      </c>
      <c r="H307" s="7">
        <v>3.7130249712896003E-2</v>
      </c>
      <c r="I307" s="7">
        <v>0.405647952163531</v>
      </c>
      <c r="J307" s="7">
        <v>0.14024846259340801</v>
      </c>
      <c r="K307" s="7">
        <v>0.118421796097562</v>
      </c>
      <c r="L307" s="7">
        <v>8.73839581183119E-2</v>
      </c>
      <c r="M307" s="7">
        <v>9.1464198580083297E-2</v>
      </c>
      <c r="N307" s="7">
        <v>2.4120384124418501E-2</v>
      </c>
      <c r="O307" s="7">
        <v>7.1310481035511603E-2</v>
      </c>
      <c r="P307" s="7">
        <v>7.6716720836676501E-3</v>
      </c>
      <c r="Q307" s="7">
        <v>7.1746868148842902</v>
      </c>
    </row>
    <row r="308" spans="1:17" hidden="1" x14ac:dyDescent="0.3">
      <c r="A308" s="3" t="s">
        <v>16</v>
      </c>
      <c r="B308" s="2">
        <v>43739</v>
      </c>
      <c r="C308" s="7">
        <v>0.98825526908490402</v>
      </c>
      <c r="D308" s="7">
        <v>1.35600984218736E-2</v>
      </c>
      <c r="E308" s="7">
        <v>0.71102269439506904</v>
      </c>
      <c r="F308" s="14">
        <v>0.27541720718305701</v>
      </c>
      <c r="G308" s="7">
        <v>1.54906655830766E-2</v>
      </c>
      <c r="H308" s="7">
        <v>4.2490659252028599E-2</v>
      </c>
      <c r="I308" s="7">
        <v>0.39481812637895303</v>
      </c>
      <c r="J308" s="7">
        <v>0.144307126093878</v>
      </c>
      <c r="K308" s="7">
        <v>0.127607390847605</v>
      </c>
      <c r="L308" s="7">
        <v>9.2023842548441204E-2</v>
      </c>
      <c r="M308" s="7">
        <v>9.4109102504393194E-2</v>
      </c>
      <c r="N308" s="7">
        <v>2.0840579485282201E-2</v>
      </c>
      <c r="O308" s="7">
        <v>6.0299433603044898E-2</v>
      </c>
      <c r="P308" s="7">
        <v>8.0130737032965901E-3</v>
      </c>
      <c r="Q308" s="7">
        <v>7.1513170514119002</v>
      </c>
    </row>
    <row r="309" spans="1:17" hidden="1" x14ac:dyDescent="0.3">
      <c r="A309" s="3" t="s">
        <v>16</v>
      </c>
      <c r="B309" s="2">
        <v>43770</v>
      </c>
      <c r="C309" s="7">
        <v>1.06291377852975</v>
      </c>
      <c r="D309" s="7">
        <v>1.4647660124169799E-2</v>
      </c>
      <c r="E309" s="7">
        <v>0.73884598841265403</v>
      </c>
      <c r="F309" s="14">
        <v>0.24650635146317601</v>
      </c>
      <c r="G309" s="7">
        <v>1.63581653815696E-2</v>
      </c>
      <c r="H309" s="7">
        <v>5.0213846429682303E-2</v>
      </c>
      <c r="I309" s="7">
        <v>0.40203289618803201</v>
      </c>
      <c r="J309" s="7">
        <v>0.13657527318548299</v>
      </c>
      <c r="K309" s="7">
        <v>0.14032555508816599</v>
      </c>
      <c r="L309" s="7">
        <v>8.1074946227286102E-2</v>
      </c>
      <c r="M309" s="7">
        <v>9.2135969309886503E-2</v>
      </c>
      <c r="N309" s="7">
        <v>1.81999820822564E-2</v>
      </c>
      <c r="O309" s="7">
        <v>5.4844296449416498E-2</v>
      </c>
      <c r="P309" s="7">
        <v>8.2390696582212795E-3</v>
      </c>
      <c r="Q309" s="7">
        <v>7.1027577873859498</v>
      </c>
    </row>
    <row r="310" spans="1:17" hidden="1" x14ac:dyDescent="0.3">
      <c r="A310" s="3" t="s">
        <v>16</v>
      </c>
      <c r="B310" s="2">
        <v>43800</v>
      </c>
      <c r="C310" s="7">
        <v>1.43877506774862</v>
      </c>
      <c r="D310" s="7">
        <v>1.21382826381472E-2</v>
      </c>
      <c r="E310" s="7">
        <v>0.74454620448091902</v>
      </c>
      <c r="F310" s="14">
        <v>0.243315512880933</v>
      </c>
      <c r="G310" s="7">
        <v>1.7661029218936398E-2</v>
      </c>
      <c r="H310" s="7">
        <v>5.1489996851412603E-2</v>
      </c>
      <c r="I310" s="7">
        <v>0.42502815412377898</v>
      </c>
      <c r="J310" s="7">
        <v>0.116443694450427</v>
      </c>
      <c r="K310" s="7">
        <v>0.16798808584867</v>
      </c>
      <c r="L310" s="7">
        <v>6.7046194138627099E-2</v>
      </c>
      <c r="M310" s="7">
        <v>0.102547568998925</v>
      </c>
      <c r="N310" s="7">
        <v>1.10495836642856E-2</v>
      </c>
      <c r="O310" s="7">
        <v>3.43386998434244E-2</v>
      </c>
      <c r="P310" s="7">
        <v>6.4069928615134901E-3</v>
      </c>
      <c r="Q310" s="7">
        <v>6.9907696554726302</v>
      </c>
    </row>
    <row r="311" spans="1:17" hidden="1" x14ac:dyDescent="0.3">
      <c r="A311" s="3" t="s">
        <v>16</v>
      </c>
      <c r="B311" s="2">
        <v>43831</v>
      </c>
      <c r="C311" s="7">
        <v>0.823299949286871</v>
      </c>
      <c r="D311" s="7">
        <v>1.5775963847036702E-2</v>
      </c>
      <c r="E311" s="7">
        <v>0.727762177750088</v>
      </c>
      <c r="F311" s="14">
        <v>0.256461858402876</v>
      </c>
      <c r="G311" s="7">
        <v>1.24823007245444E-2</v>
      </c>
      <c r="H311" s="7">
        <v>3.6235590825407997E-2</v>
      </c>
      <c r="I311" s="7">
        <v>0.354936863062499</v>
      </c>
      <c r="J311" s="7">
        <v>0.16493328732371801</v>
      </c>
      <c r="K311" s="7">
        <v>0.13197488083912301</v>
      </c>
      <c r="L311" s="7">
        <v>0.10375840897210201</v>
      </c>
      <c r="M311" s="7">
        <v>0.10781453429547901</v>
      </c>
      <c r="N311" s="7">
        <v>1.89303937443163E-2</v>
      </c>
      <c r="O311" s="7">
        <v>5.4158351292749901E-2</v>
      </c>
      <c r="P311" s="7">
        <v>1.4775388920060599E-2</v>
      </c>
      <c r="Q311" s="7">
        <v>7.1374465840050902</v>
      </c>
    </row>
    <row r="312" spans="1:17" hidden="1" x14ac:dyDescent="0.3">
      <c r="A312" s="3" t="s">
        <v>16</v>
      </c>
      <c r="B312" s="2">
        <v>43862</v>
      </c>
      <c r="C312" s="7">
        <v>0.83321547474217905</v>
      </c>
      <c r="D312" s="7">
        <v>1.7662457101655302E-2</v>
      </c>
      <c r="E312" s="7">
        <v>0.71628151161366704</v>
      </c>
      <c r="F312" s="14">
        <v>0.26605603128467797</v>
      </c>
      <c r="G312" s="7">
        <v>1.0770375079985101E-2</v>
      </c>
      <c r="H312" s="7">
        <v>3.7559060329588202E-2</v>
      </c>
      <c r="I312" s="7">
        <v>0.36122502309468801</v>
      </c>
      <c r="J312" s="7">
        <v>0.172664619018398</v>
      </c>
      <c r="K312" s="7">
        <v>0.13347737604747301</v>
      </c>
      <c r="L312" s="7">
        <v>0.105818736064157</v>
      </c>
      <c r="M312" s="7">
        <v>9.7110220121519097E-2</v>
      </c>
      <c r="N312" s="7">
        <v>1.79796003568236E-2</v>
      </c>
      <c r="O312" s="7">
        <v>5.3038249431429499E-2</v>
      </c>
      <c r="P312" s="7">
        <v>1.0356740455938899E-2</v>
      </c>
      <c r="Q312" s="7">
        <v>7.1209637516011401</v>
      </c>
    </row>
    <row r="313" spans="1:17" hidden="1" x14ac:dyDescent="0.3">
      <c r="A313" s="3" t="s">
        <v>16</v>
      </c>
      <c r="B313" s="2">
        <v>43891</v>
      </c>
      <c r="C313" s="7">
        <v>0.63486758410708499</v>
      </c>
      <c r="D313" s="7">
        <v>2.1864510760227801E-2</v>
      </c>
      <c r="E313" s="7">
        <v>0.73277414445010802</v>
      </c>
      <c r="F313" s="14">
        <v>0.24536134478966401</v>
      </c>
      <c r="G313" s="7">
        <v>1.72950425285587E-2</v>
      </c>
      <c r="H313" s="7">
        <v>3.4305313943357597E-2</v>
      </c>
      <c r="I313" s="7">
        <v>0.32547407533503497</v>
      </c>
      <c r="J313" s="7">
        <v>0.13009387175228199</v>
      </c>
      <c r="K313" s="7">
        <v>0.118373033613541</v>
      </c>
      <c r="L313" s="7">
        <v>0.18503352903643799</v>
      </c>
      <c r="M313" s="7">
        <v>0.103572181287878</v>
      </c>
      <c r="N313" s="7">
        <v>2.21612195377081E-2</v>
      </c>
      <c r="O313" s="7">
        <v>5.6688495602343403E-2</v>
      </c>
      <c r="P313" s="7">
        <v>7.0032373628584697E-3</v>
      </c>
      <c r="Q313" s="7">
        <v>7.1910616982250897</v>
      </c>
    </row>
    <row r="314" spans="1:17" hidden="1" x14ac:dyDescent="0.3">
      <c r="A314" s="3" t="s">
        <v>16</v>
      </c>
      <c r="B314" s="2">
        <v>43922</v>
      </c>
      <c r="C314" s="7">
        <v>0.163985770538596</v>
      </c>
      <c r="D314" s="7">
        <v>5.6443310223349197E-2</v>
      </c>
      <c r="E314" s="7">
        <v>0.75336770466435299</v>
      </c>
      <c r="F314" s="14">
        <v>0.19018898511229801</v>
      </c>
      <c r="G314" s="7">
        <v>2.8607233328640201E-2</v>
      </c>
      <c r="H314" s="7">
        <v>8.6184752854285499E-4</v>
      </c>
      <c r="I314" s="7">
        <v>0.170374380805702</v>
      </c>
      <c r="J314" s="7">
        <v>3.12274368231047E-2</v>
      </c>
      <c r="K314" s="7">
        <v>2.11931843218768E-2</v>
      </c>
      <c r="L314" s="7">
        <v>0.570775157639963</v>
      </c>
      <c r="M314" s="7">
        <v>4.31653524181492E-2</v>
      </c>
      <c r="N314" s="7">
        <v>8.5280559905335396E-2</v>
      </c>
      <c r="O314" s="7">
        <v>4.5454047158181597E-2</v>
      </c>
      <c r="P314" s="7">
        <v>3.0608000705040499E-3</v>
      </c>
      <c r="Q314" s="7">
        <v>7.3139122283264699</v>
      </c>
    </row>
    <row r="315" spans="1:17" hidden="1" x14ac:dyDescent="0.3">
      <c r="A315" s="3" t="s">
        <v>16</v>
      </c>
      <c r="B315" s="2">
        <v>43952</v>
      </c>
      <c r="C315" s="7">
        <v>0.20750715832706401</v>
      </c>
      <c r="D315" s="7">
        <v>5.1922111399217097E-2</v>
      </c>
      <c r="E315" s="7">
        <v>0.74801772685087597</v>
      </c>
      <c r="F315" s="14">
        <v>0.20006016174990701</v>
      </c>
      <c r="G315" s="7">
        <v>2.6418656133223199E-2</v>
      </c>
      <c r="H315" s="7">
        <v>1.97000951519395E-3</v>
      </c>
      <c r="I315" s="7">
        <v>0.17390509657841199</v>
      </c>
      <c r="J315" s="7">
        <v>3.6162450851683299E-2</v>
      </c>
      <c r="K315" s="7">
        <v>9.3842676634334196E-2</v>
      </c>
      <c r="L315" s="7">
        <v>0.49451179784676202</v>
      </c>
      <c r="M315" s="7">
        <v>4.4005712343872599E-2</v>
      </c>
      <c r="N315" s="7">
        <v>8.3864378207173698E-2</v>
      </c>
      <c r="O315" s="7">
        <v>3.6915775967336299E-2</v>
      </c>
      <c r="P315" s="7">
        <v>8.4034459220093793E-3</v>
      </c>
      <c r="Q315" s="7">
        <v>7.3543383787226704</v>
      </c>
    </row>
    <row r="316" spans="1:17" hidden="1" x14ac:dyDescent="0.3">
      <c r="A316" s="3" t="s">
        <v>16</v>
      </c>
      <c r="B316" s="2">
        <v>43983</v>
      </c>
      <c r="C316" s="7">
        <v>0.450177504762587</v>
      </c>
      <c r="D316" s="7">
        <v>3.8382280808069803E-2</v>
      </c>
      <c r="E316" s="7">
        <v>0.77195426549235302</v>
      </c>
      <c r="F316" s="14">
        <v>0.18966345369957699</v>
      </c>
      <c r="G316" s="7">
        <v>1.5928717108798299E-2</v>
      </c>
      <c r="H316" s="7">
        <v>2.3455338670663101E-2</v>
      </c>
      <c r="I316" s="7">
        <v>0.43007334570867201</v>
      </c>
      <c r="J316" s="7">
        <v>3.9587616596265002E-2</v>
      </c>
      <c r="K316" s="7">
        <v>9.1533541729184403E-2</v>
      </c>
      <c r="L316" s="7">
        <v>0.228404064795724</v>
      </c>
      <c r="M316" s="7">
        <v>8.4967819616810797E-2</v>
      </c>
      <c r="N316" s="7">
        <v>5.5544169408640098E-2</v>
      </c>
      <c r="O316" s="7">
        <v>2.1566230084601401E-2</v>
      </c>
      <c r="P316" s="7">
        <v>8.9391562806410505E-3</v>
      </c>
      <c r="Q316" s="7">
        <v>7.2012484949767899</v>
      </c>
    </row>
    <row r="317" spans="1:17" hidden="1" x14ac:dyDescent="0.3">
      <c r="A317" s="3" t="s">
        <v>16</v>
      </c>
      <c r="B317" s="2">
        <v>44013</v>
      </c>
      <c r="C317" s="7">
        <v>0.76939055889655295</v>
      </c>
      <c r="D317" s="7">
        <v>2.0142359021546999E-2</v>
      </c>
      <c r="E317" s="7">
        <v>0.75423154279889704</v>
      </c>
      <c r="F317" s="14">
        <v>0.22562609817955601</v>
      </c>
      <c r="G317" s="7">
        <v>1.27201126019923E-2</v>
      </c>
      <c r="H317" s="7">
        <v>2.8445976367463301E-2</v>
      </c>
      <c r="I317" s="7">
        <v>0.44814959553559502</v>
      </c>
      <c r="J317" s="7">
        <v>9.9625606851229703E-2</v>
      </c>
      <c r="K317" s="7">
        <v>9.8082517908460801E-2</v>
      </c>
      <c r="L317" s="7">
        <v>0.12654125351380099</v>
      </c>
      <c r="M317" s="7">
        <v>0.12119246416962</v>
      </c>
      <c r="N317" s="7">
        <v>3.2159097846288801E-2</v>
      </c>
      <c r="O317" s="7">
        <v>2.5604652150991E-2</v>
      </c>
      <c r="P317" s="7">
        <v>7.4787230545569697E-3</v>
      </c>
      <c r="Q317" s="7">
        <v>7.3820753347526198</v>
      </c>
    </row>
    <row r="318" spans="1:17" hidden="1" x14ac:dyDescent="0.3">
      <c r="A318" s="3" t="s">
        <v>16</v>
      </c>
      <c r="B318" s="2">
        <v>44044</v>
      </c>
      <c r="C318" s="7">
        <v>0.80342560383319095</v>
      </c>
      <c r="D318" s="7">
        <v>1.9626599561318799E-2</v>
      </c>
      <c r="E318" s="7">
        <v>0.79432313219450601</v>
      </c>
      <c r="F318" s="14">
        <v>0.186050268244175</v>
      </c>
      <c r="G318" s="7">
        <v>1.07142979361453E-2</v>
      </c>
      <c r="H318" s="7">
        <v>2.7501368409544001E-2</v>
      </c>
      <c r="I318" s="7">
        <v>0.45201866512372901</v>
      </c>
      <c r="J318" s="7">
        <v>0.12820727293658801</v>
      </c>
      <c r="K318" s="7">
        <v>9.0415598570150205E-2</v>
      </c>
      <c r="L318" s="7">
        <v>0.117164670780582</v>
      </c>
      <c r="M318" s="7">
        <v>0.106248028990101</v>
      </c>
      <c r="N318" s="7">
        <v>3.05457396264553E-2</v>
      </c>
      <c r="O318" s="7">
        <v>2.5883725376744798E-2</v>
      </c>
      <c r="P318" s="7">
        <v>1.1300632249960099E-2</v>
      </c>
      <c r="Q318" s="7">
        <v>7.4043020916208198</v>
      </c>
    </row>
    <row r="319" spans="1:17" hidden="1" x14ac:dyDescent="0.3">
      <c r="A319" s="3" t="s">
        <v>16</v>
      </c>
      <c r="B319" s="2">
        <v>44075</v>
      </c>
      <c r="C319" s="7">
        <v>0.75972494861350603</v>
      </c>
      <c r="D319" s="7">
        <v>2.4115840889151301E-2</v>
      </c>
      <c r="E319" s="7">
        <v>0.77947225744999504</v>
      </c>
      <c r="F319" s="14">
        <v>0.19641190166085301</v>
      </c>
      <c r="G319" s="7">
        <v>1.7934532449378999E-2</v>
      </c>
      <c r="H319" s="7">
        <v>3.0459985414403801E-2</v>
      </c>
      <c r="I319" s="7">
        <v>0.40932531891478202</v>
      </c>
      <c r="J319" s="7">
        <v>0.13062407888159899</v>
      </c>
      <c r="K319" s="7">
        <v>9.4947596374449397E-2</v>
      </c>
      <c r="L319" s="7">
        <v>0.12781695534906001</v>
      </c>
      <c r="M319" s="7">
        <v>0.106797288479828</v>
      </c>
      <c r="N319" s="7">
        <v>3.2537724742334503E-2</v>
      </c>
      <c r="O319" s="7">
        <v>3.2538374300482398E-2</v>
      </c>
      <c r="P319" s="7">
        <v>1.7018145093682598E-2</v>
      </c>
      <c r="Q319" s="7">
        <v>7.3820348681219699</v>
      </c>
    </row>
    <row r="320" spans="1:17" hidden="1" x14ac:dyDescent="0.3">
      <c r="A320" s="3" t="s">
        <v>16</v>
      </c>
      <c r="B320" s="2">
        <v>44105</v>
      </c>
      <c r="C320" s="7">
        <v>0.80877784215071302</v>
      </c>
      <c r="D320" s="7">
        <v>2.1726703565244899E-2</v>
      </c>
      <c r="E320" s="7">
        <v>0.78695829719093802</v>
      </c>
      <c r="F320" s="14">
        <v>0.19131499924381701</v>
      </c>
      <c r="G320" s="7">
        <v>1.45780348206396E-2</v>
      </c>
      <c r="H320" s="7">
        <v>3.9554821424096401E-2</v>
      </c>
      <c r="I320" s="7">
        <v>0.41264458388583902</v>
      </c>
      <c r="J320" s="7">
        <v>0.128088264296042</v>
      </c>
      <c r="K320" s="7">
        <v>0.100169570565784</v>
      </c>
      <c r="L320" s="7">
        <v>0.122805917264208</v>
      </c>
      <c r="M320" s="7">
        <v>0.115651407894407</v>
      </c>
      <c r="N320" s="7">
        <v>2.9174973768480598E-2</v>
      </c>
      <c r="O320" s="7">
        <v>2.83688516641625E-2</v>
      </c>
      <c r="P320" s="7">
        <v>8.9635744163418796E-3</v>
      </c>
      <c r="Q320" s="7">
        <v>7.32625753720703</v>
      </c>
    </row>
    <row r="321" spans="1:17" hidden="1" x14ac:dyDescent="0.3">
      <c r="A321" s="3" t="s">
        <v>16</v>
      </c>
      <c r="B321" s="2">
        <v>44136</v>
      </c>
      <c r="C321" s="7">
        <v>0.36354735358712797</v>
      </c>
      <c r="D321" s="7">
        <v>3.2863189435976402E-2</v>
      </c>
      <c r="E321" s="7">
        <v>0.77747369560178903</v>
      </c>
      <c r="F321" s="14">
        <v>0.18966311496223501</v>
      </c>
      <c r="G321" s="7">
        <v>2.8295488453346399E-2</v>
      </c>
      <c r="H321" s="7">
        <v>3.0220427630135702E-2</v>
      </c>
      <c r="I321" s="7">
        <v>0.248150167216865</v>
      </c>
      <c r="J321" s="7">
        <v>9.9947690948037293E-2</v>
      </c>
      <c r="K321" s="7">
        <v>0.118682548774313</v>
      </c>
      <c r="L321" s="7">
        <v>0.25278412383913501</v>
      </c>
      <c r="M321" s="7">
        <v>0.13244380473452699</v>
      </c>
      <c r="N321" s="7">
        <v>4.2454055660418703E-2</v>
      </c>
      <c r="O321" s="7">
        <v>3.3293232958775003E-2</v>
      </c>
      <c r="P321" s="7">
        <v>1.3728459784447001E-2</v>
      </c>
      <c r="Q321" s="7">
        <v>7.2509948447267698</v>
      </c>
    </row>
    <row r="322" spans="1:17" hidden="1" x14ac:dyDescent="0.3">
      <c r="A322" s="3" t="s">
        <v>16</v>
      </c>
      <c r="B322" s="2">
        <v>44166</v>
      </c>
      <c r="C322" s="7">
        <v>1.15108226509982</v>
      </c>
      <c r="D322" s="7">
        <v>1.91932708624288E-2</v>
      </c>
      <c r="E322" s="7">
        <v>0.80716673609288003</v>
      </c>
      <c r="F322" s="14">
        <v>0.17363999304469099</v>
      </c>
      <c r="G322" s="7">
        <v>1.21865357132024E-2</v>
      </c>
      <c r="H322" s="7">
        <v>4.09817195112527E-2</v>
      </c>
      <c r="I322" s="7">
        <v>0.45245622493063897</v>
      </c>
      <c r="J322" s="7">
        <v>5.3588632650211201E-2</v>
      </c>
      <c r="K322" s="7">
        <v>0.187657903739441</v>
      </c>
      <c r="L322" s="7">
        <v>9.6787586427864003E-2</v>
      </c>
      <c r="M322" s="7">
        <v>0.111237810673815</v>
      </c>
      <c r="N322" s="7">
        <v>2.5974350293677801E-2</v>
      </c>
      <c r="O322" s="7">
        <v>1.4152489758051501E-2</v>
      </c>
      <c r="P322" s="7">
        <v>4.9767463018446003E-3</v>
      </c>
      <c r="Q322" s="7">
        <v>7.28163999521683</v>
      </c>
    </row>
    <row r="323" spans="1:17" hidden="1" x14ac:dyDescent="0.3">
      <c r="A323" s="3" t="s">
        <v>16</v>
      </c>
      <c r="B323" s="2">
        <v>44197</v>
      </c>
      <c r="C323" s="7">
        <v>0.27844265430903697</v>
      </c>
      <c r="D323" s="7">
        <v>3.8336277439098197E-2</v>
      </c>
      <c r="E323" s="7">
        <v>0.76651152263362998</v>
      </c>
      <c r="F323" s="14">
        <v>0.19515219992727101</v>
      </c>
      <c r="G323" s="7">
        <v>2.1431734451877699E-2</v>
      </c>
      <c r="H323" s="7">
        <v>1.0970224756225701E-2</v>
      </c>
      <c r="I323" s="7">
        <v>0.21368035882609601</v>
      </c>
      <c r="J323" s="7">
        <v>8.2718005639477094E-2</v>
      </c>
      <c r="K323" s="7">
        <v>0.12292893408212401</v>
      </c>
      <c r="L323" s="7">
        <v>0.31801204509657399</v>
      </c>
      <c r="M323" s="7">
        <v>0.134097657087691</v>
      </c>
      <c r="N323" s="7">
        <v>4.7090861307703402E-2</v>
      </c>
      <c r="O323" s="7">
        <v>3.7784135432519801E-2</v>
      </c>
      <c r="P323" s="7">
        <v>1.12860433197111E-2</v>
      </c>
      <c r="Q323" s="7">
        <v>7.2722785820339997</v>
      </c>
    </row>
    <row r="324" spans="1:17" hidden="1" x14ac:dyDescent="0.3">
      <c r="A324" s="3" t="s">
        <v>16</v>
      </c>
      <c r="B324" s="2">
        <v>44228</v>
      </c>
      <c r="C324" s="7">
        <v>0.218081865892055</v>
      </c>
      <c r="D324" s="7">
        <v>4.7535880223713897E-2</v>
      </c>
      <c r="E324" s="7">
        <v>0.77503434146818395</v>
      </c>
      <c r="F324" s="14">
        <v>0.177429778308102</v>
      </c>
      <c r="G324" s="7">
        <v>2.4311808124940101E-2</v>
      </c>
      <c r="H324" s="7">
        <v>8.9632919615167603E-4</v>
      </c>
      <c r="I324" s="7">
        <v>0.13946929973503699</v>
      </c>
      <c r="J324" s="7">
        <v>9.7018483082240994E-2</v>
      </c>
      <c r="K324" s="7">
        <v>7.5152649121102796E-2</v>
      </c>
      <c r="L324" s="7">
        <v>0.387496704731496</v>
      </c>
      <c r="M324" s="7">
        <v>0.16424082913238799</v>
      </c>
      <c r="N324" s="7">
        <v>6.5948970251827194E-2</v>
      </c>
      <c r="O324" s="7">
        <v>3.1617646702282801E-2</v>
      </c>
      <c r="P324" s="7">
        <v>1.3847279922533101E-2</v>
      </c>
      <c r="Q324" s="7">
        <v>7.35184443602608</v>
      </c>
    </row>
    <row r="325" spans="1:17" hidden="1" x14ac:dyDescent="0.3">
      <c r="A325" s="3" t="s">
        <v>16</v>
      </c>
      <c r="B325" s="2">
        <v>44256</v>
      </c>
      <c r="C325" s="7">
        <v>0.27433380565920301</v>
      </c>
      <c r="D325" s="7">
        <v>4.7697388832882097E-2</v>
      </c>
      <c r="E325" s="7">
        <v>0.74568054923322602</v>
      </c>
      <c r="F325" s="14">
        <v>0.20662206193389199</v>
      </c>
      <c r="G325" s="7">
        <v>1.9585435606127501E-2</v>
      </c>
      <c r="H325" s="7">
        <v>8.3155081158678196E-4</v>
      </c>
      <c r="I325" s="7">
        <v>0.13703778774783601</v>
      </c>
      <c r="J325" s="7">
        <v>0.110170251572468</v>
      </c>
      <c r="K325" s="7">
        <v>7.7070693864859402E-2</v>
      </c>
      <c r="L325" s="7">
        <v>0.364150128216289</v>
      </c>
      <c r="M325" s="7">
        <v>0.15485254404052001</v>
      </c>
      <c r="N325" s="7">
        <v>6.0253625085485499E-2</v>
      </c>
      <c r="O325" s="7">
        <v>5.9355998636728198E-2</v>
      </c>
      <c r="P325" s="7">
        <v>1.66919844180991E-2</v>
      </c>
      <c r="Q325" s="7">
        <v>7.2112484495162503</v>
      </c>
    </row>
    <row r="326" spans="1:17" hidden="1" x14ac:dyDescent="0.3">
      <c r="A326" s="3" t="s">
        <v>16</v>
      </c>
      <c r="B326" s="2">
        <v>44287</v>
      </c>
      <c r="C326" s="7">
        <v>0.70180843809058102</v>
      </c>
      <c r="D326" s="7">
        <v>2.81560299844614E-2</v>
      </c>
      <c r="E326" s="7">
        <v>0.78443119287007301</v>
      </c>
      <c r="F326" s="14">
        <v>0.187412777145466</v>
      </c>
      <c r="G326" s="7">
        <v>1.0629283924700699E-2</v>
      </c>
      <c r="H326" s="7">
        <v>2.0367145867038101E-2</v>
      </c>
      <c r="I326" s="7">
        <v>0.44481964453818601</v>
      </c>
      <c r="J326" s="7">
        <v>7.8139560020036095E-2</v>
      </c>
      <c r="K326" s="7">
        <v>0.12873489273729799</v>
      </c>
      <c r="L326" s="7">
        <v>0.14467330633087999</v>
      </c>
      <c r="M326" s="7">
        <v>0.10873144523093201</v>
      </c>
      <c r="N326" s="7">
        <v>3.3831393533404197E-2</v>
      </c>
      <c r="O326" s="7">
        <v>2.15715380423839E-2</v>
      </c>
      <c r="P326" s="7">
        <v>8.5017897751401093E-3</v>
      </c>
      <c r="Q326" s="7">
        <v>7.3973686683824402</v>
      </c>
    </row>
    <row r="327" spans="1:17" hidden="1" x14ac:dyDescent="0.3">
      <c r="A327" s="3" t="s">
        <v>16</v>
      </c>
      <c r="B327" s="2">
        <v>44317</v>
      </c>
      <c r="C327" s="7">
        <v>0.83572572107698195</v>
      </c>
      <c r="D327" s="7">
        <v>2.4865715402374301E-2</v>
      </c>
      <c r="E327" s="7">
        <v>0.77667085102848599</v>
      </c>
      <c r="F327" s="14">
        <v>0.19846343356914001</v>
      </c>
      <c r="G327" s="7">
        <v>1.2162469873937799E-2</v>
      </c>
      <c r="H327" s="7">
        <v>3.0446164391383299E-2</v>
      </c>
      <c r="I327" s="7">
        <v>0.46280855538252702</v>
      </c>
      <c r="J327" s="7">
        <v>0.12070579485907899</v>
      </c>
      <c r="K327" s="7">
        <v>8.0893034204353204E-2</v>
      </c>
      <c r="L327" s="7">
        <v>0.12551551529438901</v>
      </c>
      <c r="M327" s="7">
        <v>0.112326135063138</v>
      </c>
      <c r="N327" s="7">
        <v>2.5796582037340799E-2</v>
      </c>
      <c r="O327" s="7">
        <v>2.33495915962251E-2</v>
      </c>
      <c r="P327" s="7">
        <v>5.9961572976258504E-3</v>
      </c>
      <c r="Q327" s="7">
        <v>7.2985868786250396</v>
      </c>
    </row>
    <row r="328" spans="1:17" hidden="1" x14ac:dyDescent="0.3">
      <c r="A328" s="3" t="s">
        <v>16</v>
      </c>
      <c r="B328" s="2">
        <v>44348</v>
      </c>
      <c r="C328" s="7">
        <v>0.81340672761509702</v>
      </c>
      <c r="D328" s="7">
        <v>2.5464450890211699E-2</v>
      </c>
      <c r="E328" s="7">
        <v>0.74185941907575803</v>
      </c>
      <c r="F328" s="14">
        <v>0.23267613003403001</v>
      </c>
      <c r="G328" s="7">
        <v>1.0489720080821E-2</v>
      </c>
      <c r="H328" s="7">
        <v>3.0450506471651699E-2</v>
      </c>
      <c r="I328" s="7">
        <v>0.42757354463875402</v>
      </c>
      <c r="J328" s="7">
        <v>0.16275678049202899</v>
      </c>
      <c r="K328" s="7">
        <v>6.8433532137261097E-2</v>
      </c>
      <c r="L328" s="7">
        <v>0.12724094539641601</v>
      </c>
      <c r="M328" s="7">
        <v>0.110866659677456</v>
      </c>
      <c r="N328" s="7">
        <v>2.0911837588631799E-2</v>
      </c>
      <c r="O328" s="7">
        <v>3.47043225421029E-2</v>
      </c>
      <c r="P328" s="7">
        <v>6.5721509748762298E-3</v>
      </c>
      <c r="Q328" s="7">
        <v>7.2817084317845602</v>
      </c>
    </row>
    <row r="329" spans="1:17" hidden="1" x14ac:dyDescent="0.3">
      <c r="A329" s="3" t="s">
        <v>16</v>
      </c>
      <c r="B329" s="2">
        <v>44378</v>
      </c>
      <c r="C329" s="7">
        <v>0.89239487642349002</v>
      </c>
      <c r="D329" s="7">
        <v>2.4322304047262499E-2</v>
      </c>
      <c r="E329" s="7">
        <v>0.74475235535966999</v>
      </c>
      <c r="F329" s="14">
        <v>0.23092534059306699</v>
      </c>
      <c r="G329" s="7">
        <v>9.4717230290633E-3</v>
      </c>
      <c r="H329" s="7">
        <v>3.3726204490445499E-2</v>
      </c>
      <c r="I329" s="7">
        <v>0.41995285640912999</v>
      </c>
      <c r="J329" s="7">
        <v>0.17171105880263701</v>
      </c>
      <c r="K329" s="7">
        <v>7.3722447712712497E-2</v>
      </c>
      <c r="L329" s="7">
        <v>0.12420413368788399</v>
      </c>
      <c r="M329" s="7">
        <v>0.101859788649554</v>
      </c>
      <c r="N329" s="7">
        <v>2.0167637763362001E-2</v>
      </c>
      <c r="O329" s="7">
        <v>3.7902849830522403E-2</v>
      </c>
      <c r="P329" s="7">
        <v>7.2812996246895698E-3</v>
      </c>
      <c r="Q329" s="7">
        <v>7.3743340569792002</v>
      </c>
    </row>
    <row r="330" spans="1:17" hidden="1" x14ac:dyDescent="0.3">
      <c r="A330" s="3" t="s">
        <v>16</v>
      </c>
      <c r="B330" s="2">
        <v>44409</v>
      </c>
      <c r="C330" s="7">
        <v>0.93814590233694894</v>
      </c>
      <c r="D330" s="7">
        <v>2.28607382596685E-2</v>
      </c>
      <c r="E330" s="7">
        <v>0.75354298956697097</v>
      </c>
      <c r="F330" s="14">
        <v>0.22359627217336001</v>
      </c>
      <c r="G330" s="7">
        <v>9.2750105265487406E-3</v>
      </c>
      <c r="H330" s="7">
        <v>3.6419068851735098E-2</v>
      </c>
      <c r="I330" s="7">
        <v>0.42253668098091901</v>
      </c>
      <c r="J330" s="7">
        <v>0.18050922777185799</v>
      </c>
      <c r="K330" s="7">
        <v>7.4590204787376505E-2</v>
      </c>
      <c r="L330" s="7">
        <v>0.115661225725181</v>
      </c>
      <c r="M330" s="7">
        <v>9.8573658985885299E-2</v>
      </c>
      <c r="N330" s="7">
        <v>1.8535386365246501E-2</v>
      </c>
      <c r="O330" s="7">
        <v>3.6485742160057802E-2</v>
      </c>
      <c r="P330" s="7">
        <v>7.4137938451913398E-3</v>
      </c>
      <c r="Q330" s="7">
        <v>7.2769714338674598</v>
      </c>
    </row>
    <row r="331" spans="1:17" hidden="1" x14ac:dyDescent="0.3">
      <c r="A331" s="3" t="s">
        <v>16</v>
      </c>
      <c r="B331" s="2">
        <v>44440</v>
      </c>
      <c r="C331" s="7">
        <v>0.86047315683473802</v>
      </c>
      <c r="D331" s="7">
        <v>2.2665763389417001E-2</v>
      </c>
      <c r="E331" s="7">
        <v>0.75393537547922196</v>
      </c>
      <c r="F331" s="14">
        <v>0.22339886113136101</v>
      </c>
      <c r="G331" s="7">
        <v>1.11484529906317E-2</v>
      </c>
      <c r="H331" s="7">
        <v>3.19626748294978E-2</v>
      </c>
      <c r="I331" s="7">
        <v>0.40652361974100798</v>
      </c>
      <c r="J331" s="7">
        <v>0.17645107762432199</v>
      </c>
      <c r="K331" s="7">
        <v>7.0557574833140596E-2</v>
      </c>
      <c r="L331" s="7">
        <v>0.134170784235216</v>
      </c>
      <c r="M331" s="7">
        <v>9.5460865785250495E-2</v>
      </c>
      <c r="N331" s="7">
        <v>2.0153114120593799E-2</v>
      </c>
      <c r="O331" s="7">
        <v>4.3320395644202002E-2</v>
      </c>
      <c r="P331" s="7">
        <v>1.0251440196137799E-2</v>
      </c>
      <c r="Q331" s="7">
        <v>7.3109679642251901</v>
      </c>
    </row>
    <row r="332" spans="1:17" hidden="1" x14ac:dyDescent="0.3">
      <c r="A332" s="3" t="s">
        <v>17</v>
      </c>
      <c r="B332" s="2">
        <v>43466</v>
      </c>
      <c r="C332" s="7">
        <v>0.78215143827244404</v>
      </c>
      <c r="D332" s="7">
        <v>6.3600205283418199E-2</v>
      </c>
      <c r="E332" s="7">
        <v>0.44487778046209597</v>
      </c>
      <c r="F332" s="14">
        <v>0.49152201425448599</v>
      </c>
      <c r="G332" s="7">
        <v>7.6731452701037902E-3</v>
      </c>
      <c r="H332" s="7">
        <v>3.25498549957298E-2</v>
      </c>
      <c r="I332" s="7">
        <v>0.23279324926782399</v>
      </c>
      <c r="J332" s="7">
        <v>0.254067587559208</v>
      </c>
      <c r="K332" s="7">
        <v>8.3429948847295196E-2</v>
      </c>
      <c r="L332" s="7">
        <v>0.157156526512929</v>
      </c>
      <c r="M332" s="7">
        <v>9.0851345678488696E-2</v>
      </c>
      <c r="N332" s="7">
        <v>2.4018211239247401E-2</v>
      </c>
      <c r="O332" s="7">
        <v>0.10634431233188001</v>
      </c>
      <c r="P332" s="7">
        <v>1.1115818297294E-2</v>
      </c>
      <c r="Q332" s="7">
        <v>4.9538456777515902</v>
      </c>
    </row>
    <row r="333" spans="1:17" hidden="1" x14ac:dyDescent="0.3">
      <c r="A333" s="3" t="s">
        <v>17</v>
      </c>
      <c r="B333" s="2">
        <v>43497</v>
      </c>
      <c r="C333" s="7">
        <v>0.85682935245025804</v>
      </c>
      <c r="D333" s="7">
        <v>5.7473014997310203E-2</v>
      </c>
      <c r="E333" s="7">
        <v>0.41712518858583097</v>
      </c>
      <c r="F333" s="14">
        <v>0.52540179641685902</v>
      </c>
      <c r="G333" s="7">
        <v>8.1598602286942698E-3</v>
      </c>
      <c r="H333" s="7">
        <v>3.4069848965381899E-2</v>
      </c>
      <c r="I333" s="7">
        <v>0.220013059263135</v>
      </c>
      <c r="J333" s="7">
        <v>0.30056541305154899</v>
      </c>
      <c r="K333" s="7">
        <v>7.1453683388997102E-2</v>
      </c>
      <c r="L333" s="7">
        <v>0.14594557442356201</v>
      </c>
      <c r="M333" s="7">
        <v>8.9440165828904003E-2</v>
      </c>
      <c r="N333" s="7">
        <v>2.2578465541558498E-2</v>
      </c>
      <c r="O333" s="7">
        <v>9.6168609243606207E-2</v>
      </c>
      <c r="P333" s="7">
        <v>1.16053200646116E-2</v>
      </c>
      <c r="Q333" s="7">
        <v>4.8707426799187603</v>
      </c>
    </row>
    <row r="334" spans="1:17" hidden="1" x14ac:dyDescent="0.3">
      <c r="A334" s="3" t="s">
        <v>17</v>
      </c>
      <c r="B334" s="2">
        <v>43525</v>
      </c>
      <c r="C334" s="7">
        <v>0.99793836032807304</v>
      </c>
      <c r="D334" s="7">
        <v>5.9598014250424498E-2</v>
      </c>
      <c r="E334" s="7">
        <v>0.41992808612287302</v>
      </c>
      <c r="F334" s="14">
        <v>0.52047389962670298</v>
      </c>
      <c r="G334" s="7">
        <v>7.7844451495375699E-3</v>
      </c>
      <c r="H334" s="7">
        <v>3.08347581524046E-2</v>
      </c>
      <c r="I334" s="7">
        <v>0.23205450147643999</v>
      </c>
      <c r="J334" s="7">
        <v>0.29063288123123798</v>
      </c>
      <c r="K334" s="7">
        <v>7.2762880640115296E-2</v>
      </c>
      <c r="L334" s="7">
        <v>0.14342378692992899</v>
      </c>
      <c r="M334" s="7">
        <v>8.8016458744652804E-2</v>
      </c>
      <c r="N334" s="7">
        <v>2.22074969361017E-2</v>
      </c>
      <c r="O334" s="7">
        <v>0.101047599365331</v>
      </c>
      <c r="P334" s="7">
        <v>1.1235191374250299E-2</v>
      </c>
      <c r="Q334" s="7">
        <v>4.9337537033881498</v>
      </c>
    </row>
    <row r="335" spans="1:17" hidden="1" x14ac:dyDescent="0.3">
      <c r="A335" s="3" t="s">
        <v>17</v>
      </c>
      <c r="B335" s="2">
        <v>43556</v>
      </c>
      <c r="C335" s="7">
        <v>1.0036305506429899</v>
      </c>
      <c r="D335" s="7">
        <v>5.24166032747004E-2</v>
      </c>
      <c r="E335" s="7">
        <v>0.38278496953089802</v>
      </c>
      <c r="F335" s="14">
        <v>0.56479842719440199</v>
      </c>
      <c r="G335" s="7">
        <v>8.0762918059896095E-3</v>
      </c>
      <c r="H335" s="7">
        <v>2.9759353341360099E-2</v>
      </c>
      <c r="I335" s="7">
        <v>0.24134913533809499</v>
      </c>
      <c r="J335" s="7">
        <v>0.30588036136665298</v>
      </c>
      <c r="K335" s="7">
        <v>6.6803748347405795E-2</v>
      </c>
      <c r="L335" s="7">
        <v>0.13879258020364199</v>
      </c>
      <c r="M335" s="7">
        <v>8.0253202505821297E-2</v>
      </c>
      <c r="N335" s="7">
        <v>1.8682505139869202E-2</v>
      </c>
      <c r="O335" s="7">
        <v>9.7703159617421695E-2</v>
      </c>
      <c r="P335" s="7">
        <v>1.26996623337418E-2</v>
      </c>
      <c r="Q335" s="7">
        <v>4.8975446138328298</v>
      </c>
    </row>
    <row r="336" spans="1:17" hidden="1" x14ac:dyDescent="0.3">
      <c r="A336" s="3" t="s">
        <v>17</v>
      </c>
      <c r="B336" s="2">
        <v>43586</v>
      </c>
      <c r="C336" s="7">
        <v>1.0597939195950601</v>
      </c>
      <c r="D336" s="7">
        <v>5.3059101800034203E-2</v>
      </c>
      <c r="E336" s="7">
        <v>0.39782222152685498</v>
      </c>
      <c r="F336" s="14">
        <v>0.54911867667310998</v>
      </c>
      <c r="G336" s="7">
        <v>7.4443731434749999E-3</v>
      </c>
      <c r="H336" s="7">
        <v>2.9929958446289501E-2</v>
      </c>
      <c r="I336" s="7">
        <v>0.23737675039702</v>
      </c>
      <c r="J336" s="7">
        <v>0.32284019323048302</v>
      </c>
      <c r="K336" s="7">
        <v>6.3415395567015906E-2</v>
      </c>
      <c r="L336" s="7">
        <v>0.13346627009860601</v>
      </c>
      <c r="M336" s="7">
        <v>8.0157075018403398E-2</v>
      </c>
      <c r="N336" s="7">
        <v>1.8279476739618699E-2</v>
      </c>
      <c r="O336" s="7">
        <v>9.5324840354724494E-2</v>
      </c>
      <c r="P336" s="7">
        <v>1.1765667004363101E-2</v>
      </c>
      <c r="Q336" s="7">
        <v>4.9191109429009803</v>
      </c>
    </row>
    <row r="337" spans="1:17" hidden="1" x14ac:dyDescent="0.3">
      <c r="A337" s="3" t="s">
        <v>17</v>
      </c>
      <c r="B337" s="2">
        <v>43617</v>
      </c>
      <c r="C337" s="7">
        <v>0.984179239539277</v>
      </c>
      <c r="D337" s="7">
        <v>5.5200644487735602E-2</v>
      </c>
      <c r="E337" s="7">
        <v>0.39954511187626901</v>
      </c>
      <c r="F337" s="14">
        <v>0.54525424363599495</v>
      </c>
      <c r="G337" s="7">
        <v>7.0902661847516701E-3</v>
      </c>
      <c r="H337" s="7">
        <v>2.82946764979734E-2</v>
      </c>
      <c r="I337" s="7">
        <v>0.245674150777769</v>
      </c>
      <c r="J337" s="7">
        <v>0.31017658033544598</v>
      </c>
      <c r="K337" s="7">
        <v>6.7314628853808206E-2</v>
      </c>
      <c r="L337" s="7">
        <v>0.13754214299120901</v>
      </c>
      <c r="M337" s="7">
        <v>7.8933296086943605E-2</v>
      </c>
      <c r="N337" s="7">
        <v>1.8677595693896501E-2</v>
      </c>
      <c r="O337" s="7">
        <v>9.2641855869470005E-2</v>
      </c>
      <c r="P337" s="7">
        <v>1.3654806708733201E-2</v>
      </c>
      <c r="Q337" s="7">
        <v>4.9371386027215003</v>
      </c>
    </row>
    <row r="338" spans="1:17" hidden="1" x14ac:dyDescent="0.3">
      <c r="A338" s="3" t="s">
        <v>17</v>
      </c>
      <c r="B338" s="2">
        <v>43647</v>
      </c>
      <c r="C338" s="7">
        <v>1.0162167359418199</v>
      </c>
      <c r="D338" s="7">
        <v>5.5987966680081602E-2</v>
      </c>
      <c r="E338" s="7">
        <v>0.398071611941062</v>
      </c>
      <c r="F338" s="14">
        <v>0.54594042137885701</v>
      </c>
      <c r="G338" s="7">
        <v>7.9906895782131393E-3</v>
      </c>
      <c r="H338" s="7">
        <v>3.11769055812577E-2</v>
      </c>
      <c r="I338" s="7">
        <v>0.24590431067912599</v>
      </c>
      <c r="J338" s="7">
        <v>0.29732213333395702</v>
      </c>
      <c r="K338" s="7">
        <v>6.7242909219544594E-2</v>
      </c>
      <c r="L338" s="7">
        <v>0.13728808169359999</v>
      </c>
      <c r="M338" s="7">
        <v>8.1025751016131395E-2</v>
      </c>
      <c r="N338" s="7">
        <v>2.1113269668145699E-2</v>
      </c>
      <c r="O338" s="7">
        <v>9.7234608578364204E-2</v>
      </c>
      <c r="P338" s="7">
        <v>1.370134065166E-2</v>
      </c>
      <c r="Q338" s="7">
        <v>4.9334475273666198</v>
      </c>
    </row>
    <row r="339" spans="1:17" hidden="1" x14ac:dyDescent="0.3">
      <c r="A339" s="3" t="s">
        <v>17</v>
      </c>
      <c r="B339" s="2">
        <v>43678</v>
      </c>
      <c r="C339" s="7">
        <v>1.0873133528680099</v>
      </c>
      <c r="D339" s="7">
        <v>5.0639536973692501E-2</v>
      </c>
      <c r="E339" s="7">
        <v>0.36365255962193999</v>
      </c>
      <c r="F339" s="14">
        <v>0.58570790340436796</v>
      </c>
      <c r="G339" s="7">
        <v>7.3252317388195496E-3</v>
      </c>
      <c r="H339" s="7">
        <v>3.00219694638626E-2</v>
      </c>
      <c r="I339" s="7">
        <v>0.230588966409184</v>
      </c>
      <c r="J339" s="7">
        <v>0.32640334029721102</v>
      </c>
      <c r="K339" s="7">
        <v>7.1125524240865601E-2</v>
      </c>
      <c r="L339" s="7">
        <v>0.13155819717772399</v>
      </c>
      <c r="M339" s="7">
        <v>7.1985484080417494E-2</v>
      </c>
      <c r="N339" s="7">
        <v>1.9483096906737201E-2</v>
      </c>
      <c r="O339" s="7">
        <v>9.7534129827382202E-2</v>
      </c>
      <c r="P339" s="7">
        <v>1.3974059857795901E-2</v>
      </c>
      <c r="Q339" s="7">
        <v>4.8943789733259804</v>
      </c>
    </row>
    <row r="340" spans="1:17" hidden="1" x14ac:dyDescent="0.3">
      <c r="A340" s="3" t="s">
        <v>17</v>
      </c>
      <c r="B340" s="2">
        <v>43709</v>
      </c>
      <c r="C340" s="7">
        <v>0.921528487803008</v>
      </c>
      <c r="D340" s="7">
        <v>5.9039987851635597E-2</v>
      </c>
      <c r="E340" s="7">
        <v>0.41548993541429902</v>
      </c>
      <c r="F340" s="14">
        <v>0.52547007673406498</v>
      </c>
      <c r="G340" s="7">
        <v>7.52391792772804E-3</v>
      </c>
      <c r="H340" s="7">
        <v>3.0841818259210198E-2</v>
      </c>
      <c r="I340" s="7">
        <v>0.236296892228993</v>
      </c>
      <c r="J340" s="7">
        <v>0.28955158010418802</v>
      </c>
      <c r="K340" s="7">
        <v>8.0003635217146096E-2</v>
      </c>
      <c r="L340" s="7">
        <v>0.13966546498216501</v>
      </c>
      <c r="M340" s="7">
        <v>7.43552303906896E-2</v>
      </c>
      <c r="N340" s="7">
        <v>2.1410050125861502E-2</v>
      </c>
      <c r="O340" s="7">
        <v>0.107035804489509</v>
      </c>
      <c r="P340" s="7">
        <v>1.33156062745107E-2</v>
      </c>
      <c r="Q340" s="7">
        <v>4.8469973201596597</v>
      </c>
    </row>
    <row r="341" spans="1:17" hidden="1" x14ac:dyDescent="0.3">
      <c r="A341" s="3" t="s">
        <v>17</v>
      </c>
      <c r="B341" s="2">
        <v>43739</v>
      </c>
      <c r="C341" s="7">
        <v>1.0026889203507099</v>
      </c>
      <c r="D341" s="7">
        <v>5.81875330773724E-2</v>
      </c>
      <c r="E341" s="7">
        <v>0.423600128027951</v>
      </c>
      <c r="F341" s="14">
        <v>0.51821233889467599</v>
      </c>
      <c r="G341" s="7">
        <v>7.6558489091358003E-3</v>
      </c>
      <c r="H341" s="7">
        <v>3.2967479083166301E-2</v>
      </c>
      <c r="I341" s="7">
        <v>0.24880608487269701</v>
      </c>
      <c r="J341" s="7">
        <v>0.280962463110906</v>
      </c>
      <c r="K341" s="7">
        <v>7.9538730540746505E-2</v>
      </c>
      <c r="L341" s="7">
        <v>0.137157810136774</v>
      </c>
      <c r="M341" s="7">
        <v>7.6099935883454803E-2</v>
      </c>
      <c r="N341" s="7">
        <v>2.3683156642967201E-2</v>
      </c>
      <c r="O341" s="7">
        <v>9.3656344264304706E-2</v>
      </c>
      <c r="P341" s="7">
        <v>1.94721465558476E-2</v>
      </c>
      <c r="Q341" s="7">
        <v>4.9004318640376896</v>
      </c>
    </row>
    <row r="342" spans="1:17" hidden="1" x14ac:dyDescent="0.3">
      <c r="A342" s="3" t="s">
        <v>17</v>
      </c>
      <c r="B342" s="2">
        <v>43770</v>
      </c>
      <c r="C342" s="7">
        <v>1.0223216821485399</v>
      </c>
      <c r="D342" s="7">
        <v>5.4849459708312898E-2</v>
      </c>
      <c r="E342" s="7">
        <v>0.42499580447910101</v>
      </c>
      <c r="F342" s="14">
        <v>0.52015473581258598</v>
      </c>
      <c r="G342" s="7">
        <v>6.55550352335819E-3</v>
      </c>
      <c r="H342" s="7">
        <v>3.58525387433958E-2</v>
      </c>
      <c r="I342" s="7">
        <v>0.24922841058196199</v>
      </c>
      <c r="J342" s="7">
        <v>0.27712177445048902</v>
      </c>
      <c r="K342" s="7">
        <v>8.8966705360633599E-2</v>
      </c>
      <c r="L342" s="7">
        <v>0.13313853125800101</v>
      </c>
      <c r="M342" s="7">
        <v>7.71609950780376E-2</v>
      </c>
      <c r="N342" s="7">
        <v>2.6858147100447701E-2</v>
      </c>
      <c r="O342" s="7">
        <v>8.7771345842413598E-2</v>
      </c>
      <c r="P342" s="7">
        <v>1.7346048061262401E-2</v>
      </c>
      <c r="Q342" s="7">
        <v>4.9440263695763402</v>
      </c>
    </row>
    <row r="343" spans="1:17" hidden="1" x14ac:dyDescent="0.3">
      <c r="A343" s="3" t="s">
        <v>17</v>
      </c>
      <c r="B343" s="2">
        <v>43800</v>
      </c>
      <c r="C343" s="7">
        <v>1.26540796005981</v>
      </c>
      <c r="D343" s="7">
        <v>5.3956910054605303E-2</v>
      </c>
      <c r="E343" s="7">
        <v>0.451635982869938</v>
      </c>
      <c r="F343" s="14">
        <v>0.49440710707545699</v>
      </c>
      <c r="G343" s="7">
        <v>6.6766015554081699E-3</v>
      </c>
      <c r="H343" s="7">
        <v>4.3169391564830302E-2</v>
      </c>
      <c r="I343" s="7">
        <v>0.27230572581577001</v>
      </c>
      <c r="J343" s="7">
        <v>0.246974424785114</v>
      </c>
      <c r="K343" s="7">
        <v>0.11302932600410499</v>
      </c>
      <c r="L343" s="7">
        <v>0.11888379747922199</v>
      </c>
      <c r="M343" s="7">
        <v>8.0016028050963597E-2</v>
      </c>
      <c r="N343" s="7">
        <v>3.0579307245846898E-2</v>
      </c>
      <c r="O343" s="7">
        <v>7.0481582264733805E-2</v>
      </c>
      <c r="P343" s="7">
        <v>1.78838152340072E-2</v>
      </c>
      <c r="Q343" s="7">
        <v>4.9305419746339796</v>
      </c>
    </row>
    <row r="344" spans="1:17" hidden="1" x14ac:dyDescent="0.3">
      <c r="A344" s="3" t="s">
        <v>17</v>
      </c>
      <c r="B344" s="2">
        <v>43831</v>
      </c>
      <c r="C344" s="7">
        <v>0.80719025427897895</v>
      </c>
      <c r="D344" s="7">
        <v>6.97292730062328E-2</v>
      </c>
      <c r="E344" s="7">
        <v>0.44509689369215899</v>
      </c>
      <c r="F344" s="14">
        <v>0.48517383330160802</v>
      </c>
      <c r="G344" s="7">
        <v>7.8637571111200896E-3</v>
      </c>
      <c r="H344" s="7">
        <v>3.2818574663444899E-2</v>
      </c>
      <c r="I344" s="7">
        <v>0.212702717400822</v>
      </c>
      <c r="J344" s="7">
        <v>0.28225674610054802</v>
      </c>
      <c r="K344" s="7">
        <v>7.5105010554497503E-2</v>
      </c>
      <c r="L344" s="7">
        <v>0.156925072948323</v>
      </c>
      <c r="M344" s="7">
        <v>8.51672752080712E-2</v>
      </c>
      <c r="N344" s="7">
        <v>2.4837511759083601E-2</v>
      </c>
      <c r="O344" s="7">
        <v>0.101786945977104</v>
      </c>
      <c r="P344" s="7">
        <v>2.0536388276985298E-2</v>
      </c>
      <c r="Q344" s="7">
        <v>4.8573795826877602</v>
      </c>
    </row>
    <row r="345" spans="1:17" hidden="1" x14ac:dyDescent="0.3">
      <c r="A345" s="3" t="s">
        <v>17</v>
      </c>
      <c r="B345" s="2">
        <v>43862</v>
      </c>
      <c r="C345" s="7">
        <v>0.85537066707823095</v>
      </c>
      <c r="D345" s="7">
        <v>6.57293723216507E-2</v>
      </c>
      <c r="E345" s="7">
        <v>0.42480738206351498</v>
      </c>
      <c r="F345" s="14">
        <v>0.50946324561483403</v>
      </c>
      <c r="G345" s="7">
        <v>7.4893523725642602E-3</v>
      </c>
      <c r="H345" s="7">
        <v>3.4376056454788702E-2</v>
      </c>
      <c r="I345" s="7">
        <v>0.19976642183486901</v>
      </c>
      <c r="J345" s="7">
        <v>0.31772267513039698</v>
      </c>
      <c r="K345" s="7">
        <v>6.8418356200377103E-2</v>
      </c>
      <c r="L345" s="7">
        <v>0.15371931103223399</v>
      </c>
      <c r="M345" s="7">
        <v>7.9136265963703101E-2</v>
      </c>
      <c r="N345" s="7">
        <v>2.0366974563387E-2</v>
      </c>
      <c r="O345" s="7">
        <v>9.9652573897592994E-2</v>
      </c>
      <c r="P345" s="7">
        <v>1.9352012550086201E-2</v>
      </c>
      <c r="Q345" s="7">
        <v>4.9025406787916603</v>
      </c>
    </row>
    <row r="346" spans="1:17" hidden="1" x14ac:dyDescent="0.3">
      <c r="A346" s="3" t="s">
        <v>17</v>
      </c>
      <c r="B346" s="2">
        <v>43891</v>
      </c>
      <c r="C346" s="7">
        <v>0.57261970362124803</v>
      </c>
      <c r="D346" s="7">
        <v>9.2995664648289206E-2</v>
      </c>
      <c r="E346" s="7">
        <v>0.46572559684938503</v>
      </c>
      <c r="F346" s="14">
        <v>0.44127873850232502</v>
      </c>
      <c r="G346" s="7">
        <v>8.8452663006526096E-3</v>
      </c>
      <c r="H346" s="7">
        <v>3.0635201406618399E-2</v>
      </c>
      <c r="I346" s="7">
        <v>0.17527026585490199</v>
      </c>
      <c r="J346" s="7">
        <v>0.250395698434136</v>
      </c>
      <c r="K346" s="7">
        <v>6.8801960317020905E-2</v>
      </c>
      <c r="L346" s="7">
        <v>0.259255831015129</v>
      </c>
      <c r="M346" s="7">
        <v>9.5094219508534999E-2</v>
      </c>
      <c r="N346" s="7">
        <v>1.91579089402493E-2</v>
      </c>
      <c r="O346" s="7">
        <v>7.3064071990828802E-2</v>
      </c>
      <c r="P346" s="7">
        <v>1.9479576231927399E-2</v>
      </c>
      <c r="Q346" s="7">
        <v>4.9471145677804298</v>
      </c>
    </row>
    <row r="347" spans="1:17" hidden="1" x14ac:dyDescent="0.3">
      <c r="A347" s="3" t="s">
        <v>17</v>
      </c>
      <c r="B347" s="2">
        <v>43922</v>
      </c>
      <c r="C347" s="7">
        <v>0.14173933575513301</v>
      </c>
      <c r="D347" s="7">
        <v>0.24094175178514801</v>
      </c>
      <c r="E347" s="7">
        <v>0.58229153361001096</v>
      </c>
      <c r="F347" s="14">
        <v>0.176766714604841</v>
      </c>
      <c r="G347" s="7">
        <v>1.5437537478639201E-2</v>
      </c>
      <c r="H347" s="7">
        <v>1.47499635482595E-3</v>
      </c>
      <c r="I347" s="7">
        <v>7.3147363715111893E-2</v>
      </c>
      <c r="J347" s="7">
        <v>2.1360770569027802E-2</v>
      </c>
      <c r="K347" s="7">
        <v>1.7650168761884501E-2</v>
      </c>
      <c r="L347" s="7">
        <v>0.79628331226658799</v>
      </c>
      <c r="M347" s="7">
        <v>5.4549632035456902E-2</v>
      </c>
      <c r="N347" s="7">
        <v>7.1637267935314904E-5</v>
      </c>
      <c r="O347" s="7">
        <v>1.1350921052469E-2</v>
      </c>
      <c r="P347" s="7">
        <v>8.6736604980617495E-3</v>
      </c>
      <c r="Q347" s="7">
        <v>4.9356968909295196</v>
      </c>
    </row>
    <row r="348" spans="1:17" hidden="1" x14ac:dyDescent="0.3">
      <c r="A348" s="3" t="s">
        <v>17</v>
      </c>
      <c r="B348" s="2">
        <v>43952</v>
      </c>
      <c r="C348" s="7">
        <v>0.17907440188690299</v>
      </c>
      <c r="D348" s="7">
        <v>0.212832139717307</v>
      </c>
      <c r="E348" s="7">
        <v>0.55297292067894199</v>
      </c>
      <c r="F348" s="14">
        <v>0.23419493960375201</v>
      </c>
      <c r="G348" s="7">
        <v>1.70076806397386E-2</v>
      </c>
      <c r="H348" s="7">
        <v>5.9150223394341898E-3</v>
      </c>
      <c r="I348" s="7">
        <v>8.3128554117516698E-2</v>
      </c>
      <c r="J348" s="7">
        <v>9.2073676516166894E-2</v>
      </c>
      <c r="K348" s="7">
        <v>1.89857048274935E-2</v>
      </c>
      <c r="L348" s="7">
        <v>0.68019752644709897</v>
      </c>
      <c r="M348" s="7">
        <v>6.12446495810747E-2</v>
      </c>
      <c r="N348" s="7">
        <v>1.3895197983780801E-3</v>
      </c>
      <c r="O348" s="7">
        <v>2.5777101605298901E-2</v>
      </c>
      <c r="P348" s="7">
        <v>1.42805641277999E-2</v>
      </c>
      <c r="Q348" s="7">
        <v>4.9450070787375102</v>
      </c>
    </row>
    <row r="349" spans="1:17" hidden="1" x14ac:dyDescent="0.3">
      <c r="A349" s="3" t="s">
        <v>17</v>
      </c>
      <c r="B349" s="2">
        <v>43983</v>
      </c>
      <c r="C349" s="7">
        <v>0.32741451239334002</v>
      </c>
      <c r="D349" s="7">
        <v>0.14204902750901799</v>
      </c>
      <c r="E349" s="7">
        <v>0.48898336780731899</v>
      </c>
      <c r="F349" s="14">
        <v>0.36896760468366302</v>
      </c>
      <c r="G349" s="7">
        <v>1.24195611028742E-2</v>
      </c>
      <c r="H349" s="7">
        <v>2.2211248312367399E-2</v>
      </c>
      <c r="I349" s="7">
        <v>0.27363111191498601</v>
      </c>
      <c r="J349" s="7">
        <v>0.112675322527603</v>
      </c>
      <c r="K349" s="7">
        <v>6.1644946092802001E-2</v>
      </c>
      <c r="L349" s="7">
        <v>0.37456856556070001</v>
      </c>
      <c r="M349" s="7">
        <v>6.8108772140898804E-2</v>
      </c>
      <c r="N349" s="7">
        <v>2.27390200753586E-2</v>
      </c>
      <c r="O349" s="7">
        <v>2.8081761424675802E-2</v>
      </c>
      <c r="P349" s="7">
        <v>2.39196908477343E-2</v>
      </c>
      <c r="Q349" s="7">
        <v>4.9297887794630002</v>
      </c>
    </row>
    <row r="350" spans="1:17" hidden="1" x14ac:dyDescent="0.3">
      <c r="A350" s="3" t="s">
        <v>17</v>
      </c>
      <c r="B350" s="2">
        <v>44013</v>
      </c>
      <c r="C350" s="7">
        <v>0.73115180304608596</v>
      </c>
      <c r="D350" s="7">
        <v>7.7797786771113805E-2</v>
      </c>
      <c r="E350" s="7">
        <v>0.385340230849815</v>
      </c>
      <c r="F350" s="14">
        <v>0.53686198237907101</v>
      </c>
      <c r="G350" s="7">
        <v>8.5068475491729603E-3</v>
      </c>
      <c r="H350" s="7">
        <v>2.2301107872399799E-2</v>
      </c>
      <c r="I350" s="7">
        <v>0.26647762011160198</v>
      </c>
      <c r="J350" s="7">
        <v>0.271790571066438</v>
      </c>
      <c r="K350" s="7">
        <v>6.4955256262870104E-2</v>
      </c>
      <c r="L350" s="7">
        <v>0.176431355532114</v>
      </c>
      <c r="M350" s="7">
        <v>7.94154278410346E-2</v>
      </c>
      <c r="N350" s="7">
        <v>2.5936717790118202E-2</v>
      </c>
      <c r="O350" s="7">
        <v>6.0002977863811202E-2</v>
      </c>
      <c r="P350" s="7">
        <v>2.41821181104395E-2</v>
      </c>
      <c r="Q350" s="7">
        <v>5.0004094293159804</v>
      </c>
    </row>
    <row r="351" spans="1:17" hidden="1" x14ac:dyDescent="0.3">
      <c r="A351" s="3" t="s">
        <v>17</v>
      </c>
      <c r="B351" s="2">
        <v>44044</v>
      </c>
      <c r="C351" s="7">
        <v>0.99663088961092305</v>
      </c>
      <c r="D351" s="7">
        <v>5.8203088886850197E-2</v>
      </c>
      <c r="E351" s="7">
        <v>0.31844230455691602</v>
      </c>
      <c r="F351" s="14">
        <v>0.62335460655623398</v>
      </c>
      <c r="G351" s="7">
        <v>7.5976166001718902E-3</v>
      </c>
      <c r="H351" s="7">
        <v>1.8173651741292499E-2</v>
      </c>
      <c r="I351" s="7">
        <v>0.24470098176969701</v>
      </c>
      <c r="J351" s="7">
        <v>0.33657395827533898</v>
      </c>
      <c r="K351" s="7">
        <v>6.0953359066867198E-2</v>
      </c>
      <c r="L351" s="7">
        <v>0.135879316458419</v>
      </c>
      <c r="M351" s="7">
        <v>6.2889279255761196E-2</v>
      </c>
      <c r="N351" s="7">
        <v>1.9189240543407999E-2</v>
      </c>
      <c r="O351" s="7">
        <v>8.77509906910936E-2</v>
      </c>
      <c r="P351" s="7">
        <v>2.6291605597950501E-2</v>
      </c>
      <c r="Q351" s="7">
        <v>4.98166292467294</v>
      </c>
    </row>
    <row r="352" spans="1:17" hidden="1" x14ac:dyDescent="0.3">
      <c r="A352" s="3" t="s">
        <v>17</v>
      </c>
      <c r="B352" s="2">
        <v>44075</v>
      </c>
      <c r="C352" s="7">
        <v>0.86328612732883003</v>
      </c>
      <c r="D352" s="7">
        <v>6.1739394739824802E-2</v>
      </c>
      <c r="E352" s="7">
        <v>0.35388290116472199</v>
      </c>
      <c r="F352" s="14">
        <v>0.58437770409545298</v>
      </c>
      <c r="G352" s="7">
        <v>5.9946546671588701E-3</v>
      </c>
      <c r="H352" s="7">
        <v>2.0643749296413199E-2</v>
      </c>
      <c r="I352" s="7">
        <v>0.24589951402465099</v>
      </c>
      <c r="J352" s="7">
        <v>0.30583994694313399</v>
      </c>
      <c r="K352" s="7">
        <v>7.13791419057795E-2</v>
      </c>
      <c r="L352" s="7">
        <v>0.147953952774973</v>
      </c>
      <c r="M352" s="7">
        <v>7.4290998106101999E-2</v>
      </c>
      <c r="N352" s="7">
        <v>2.2397109156749102E-2</v>
      </c>
      <c r="O352" s="7">
        <v>8.2412043046496505E-2</v>
      </c>
      <c r="P352" s="7">
        <v>2.3188890078542801E-2</v>
      </c>
      <c r="Q352" s="7">
        <v>4.9354785290142402</v>
      </c>
    </row>
    <row r="353" spans="1:17" hidden="1" x14ac:dyDescent="0.3">
      <c r="A353" s="3" t="s">
        <v>17</v>
      </c>
      <c r="B353" s="2">
        <v>44105</v>
      </c>
      <c r="C353" s="7">
        <v>0.83710797446257101</v>
      </c>
      <c r="D353" s="7">
        <v>7.0294186739326706E-2</v>
      </c>
      <c r="E353" s="7">
        <v>0.39363823621081001</v>
      </c>
      <c r="F353" s="14">
        <v>0.53606757704986296</v>
      </c>
      <c r="G353" s="7">
        <v>5.2065006715647797E-3</v>
      </c>
      <c r="H353" s="7">
        <v>2.47957842871941E-2</v>
      </c>
      <c r="I353" s="7">
        <v>0.27192927984635001</v>
      </c>
      <c r="J353" s="7">
        <v>0.26141876799409702</v>
      </c>
      <c r="K353" s="7">
        <v>7.1865257230114304E-2</v>
      </c>
      <c r="L353" s="7">
        <v>0.161785573501983</v>
      </c>
      <c r="M353" s="7">
        <v>8.4273889731273602E-2</v>
      </c>
      <c r="N353" s="7">
        <v>2.5920990249029701E-2</v>
      </c>
      <c r="O353" s="7">
        <v>7.0939442524639407E-2</v>
      </c>
      <c r="P353" s="7">
        <v>2.1864513963753801E-2</v>
      </c>
      <c r="Q353" s="7">
        <v>4.9244572354456402</v>
      </c>
    </row>
    <row r="354" spans="1:17" hidden="1" x14ac:dyDescent="0.3">
      <c r="A354" s="3" t="s">
        <v>17</v>
      </c>
      <c r="B354" s="2">
        <v>44136</v>
      </c>
      <c r="C354" s="7">
        <v>0.31198725931211602</v>
      </c>
      <c r="D354" s="7">
        <v>0.136658948688341</v>
      </c>
      <c r="E354" s="7">
        <v>0.54092489916132203</v>
      </c>
      <c r="F354" s="14">
        <v>0.32241615215033698</v>
      </c>
      <c r="G354" s="7">
        <v>1.20019106745607E-2</v>
      </c>
      <c r="H354" s="7">
        <v>2.3483556235777799E-2</v>
      </c>
      <c r="I354" s="7">
        <v>0.16568237872586</v>
      </c>
      <c r="J354" s="7">
        <v>0.151476892115113</v>
      </c>
      <c r="K354" s="7">
        <v>6.2111576113917197E-2</v>
      </c>
      <c r="L354" s="7">
        <v>0.37257534498552702</v>
      </c>
      <c r="M354" s="7">
        <v>0.11976367517179499</v>
      </c>
      <c r="N354" s="7">
        <v>2.6095425073892099E-2</v>
      </c>
      <c r="O354" s="7">
        <v>4.8392106242120599E-2</v>
      </c>
      <c r="P354" s="7">
        <v>1.8417134661437299E-2</v>
      </c>
      <c r="Q354" s="7">
        <v>4.9545815649225498</v>
      </c>
    </row>
    <row r="355" spans="1:17" hidden="1" x14ac:dyDescent="0.3">
      <c r="A355" s="3" t="s">
        <v>17</v>
      </c>
      <c r="B355" s="2">
        <v>44166</v>
      </c>
      <c r="C355" s="7">
        <v>0.84811940613292802</v>
      </c>
      <c r="D355" s="7">
        <v>7.9958869166051799E-2</v>
      </c>
      <c r="E355" s="7">
        <v>0.50153059157383395</v>
      </c>
      <c r="F355" s="14">
        <v>0.418510539260114</v>
      </c>
      <c r="G355" s="7">
        <v>7.45791238703315E-3</v>
      </c>
      <c r="H355" s="7">
        <v>3.4311609744231399E-2</v>
      </c>
      <c r="I355" s="7">
        <v>0.324977605658608</v>
      </c>
      <c r="J355" s="7">
        <v>0.16479143699047399</v>
      </c>
      <c r="K355" s="7">
        <v>0.12683317116833201</v>
      </c>
      <c r="L355" s="7">
        <v>0.16208790147010901</v>
      </c>
      <c r="M355" s="7">
        <v>9.6571101241857499E-2</v>
      </c>
      <c r="N355" s="7">
        <v>3.4527103493401802E-2</v>
      </c>
      <c r="O355" s="7">
        <v>3.1113716567601001E-2</v>
      </c>
      <c r="P355" s="7">
        <v>1.73284412783529E-2</v>
      </c>
      <c r="Q355" s="7">
        <v>4.9583108233545001</v>
      </c>
    </row>
    <row r="356" spans="1:17" hidden="1" x14ac:dyDescent="0.3">
      <c r="A356" s="3" t="s">
        <v>17</v>
      </c>
      <c r="B356" s="2">
        <v>44197</v>
      </c>
      <c r="C356" s="7">
        <v>0.17851001640050401</v>
      </c>
      <c r="D356" s="7">
        <v>0.207826239437923</v>
      </c>
      <c r="E356" s="7">
        <v>0.58854590126365902</v>
      </c>
      <c r="F356" s="14">
        <v>0.20362785929841901</v>
      </c>
      <c r="G356" s="7">
        <v>1.43311754955208E-2</v>
      </c>
      <c r="H356" s="7">
        <v>8.2649978435992196E-3</v>
      </c>
      <c r="I356" s="7">
        <v>8.4948822872047497E-2</v>
      </c>
      <c r="J356" s="7">
        <v>8.4225899174001306E-2</v>
      </c>
      <c r="K356" s="7">
        <v>2.7318224937715501E-2</v>
      </c>
      <c r="L356" s="7">
        <v>0.57195873715193002</v>
      </c>
      <c r="M356" s="7">
        <v>0.145445522389686</v>
      </c>
      <c r="N356" s="7">
        <v>1.7917039830585499E-2</v>
      </c>
      <c r="O356" s="7">
        <v>2.9056407585186898E-2</v>
      </c>
      <c r="P356" s="7">
        <v>1.6533172719727301E-2</v>
      </c>
      <c r="Q356" s="7">
        <v>4.96803546659525</v>
      </c>
    </row>
    <row r="357" spans="1:17" hidden="1" x14ac:dyDescent="0.3">
      <c r="A357" s="3" t="s">
        <v>17</v>
      </c>
      <c r="B357" s="2">
        <v>44228</v>
      </c>
      <c r="C357" s="7">
        <v>0.19007293596760499</v>
      </c>
      <c r="D357" s="7">
        <v>0.19670082914530301</v>
      </c>
      <c r="E357" s="7">
        <v>0.55761026089099996</v>
      </c>
      <c r="F357" s="14">
        <v>0.24568890996369799</v>
      </c>
      <c r="G357" s="7">
        <v>1.53702570755972E-2</v>
      </c>
      <c r="H357" s="7">
        <v>3.11374676123178E-3</v>
      </c>
      <c r="I357" s="7">
        <v>9.0531291199265299E-2</v>
      </c>
      <c r="J357" s="7">
        <v>0.101209626348802</v>
      </c>
      <c r="K357" s="7">
        <v>3.7448680168266302E-2</v>
      </c>
      <c r="L357" s="7">
        <v>0.53481783050286602</v>
      </c>
      <c r="M357" s="7">
        <v>0.13905263124737399</v>
      </c>
      <c r="N357" s="7">
        <v>2.04392734589883E-2</v>
      </c>
      <c r="O357" s="7">
        <v>3.72355414649541E-2</v>
      </c>
      <c r="P357" s="7">
        <v>2.07811217726541E-2</v>
      </c>
      <c r="Q357" s="7">
        <v>4.9149477326670903</v>
      </c>
    </row>
    <row r="358" spans="1:17" hidden="1" x14ac:dyDescent="0.3">
      <c r="A358" s="3" t="s">
        <v>17</v>
      </c>
      <c r="B358" s="2">
        <v>44256</v>
      </c>
      <c r="C358" s="7">
        <v>0.24204288688574099</v>
      </c>
      <c r="D358" s="7">
        <v>0.18032852010342901</v>
      </c>
      <c r="E358" s="7">
        <v>0.545934527050845</v>
      </c>
      <c r="F358" s="14">
        <v>0.27373695284572602</v>
      </c>
      <c r="G358" s="7">
        <v>1.4159602815186601E-2</v>
      </c>
      <c r="H358" s="7">
        <v>2.9592004511006902E-3</v>
      </c>
      <c r="I358" s="7">
        <v>8.7819539887784098E-2</v>
      </c>
      <c r="J358" s="7">
        <v>0.119464336557143</v>
      </c>
      <c r="K358" s="7">
        <v>3.7518886175460099E-2</v>
      </c>
      <c r="L358" s="7">
        <v>0.49944992770124103</v>
      </c>
      <c r="M358" s="7">
        <v>0.147265881865771</v>
      </c>
      <c r="N358" s="7">
        <v>1.8407256467444E-2</v>
      </c>
      <c r="O358" s="7">
        <v>5.10351076877852E-2</v>
      </c>
      <c r="P358" s="7">
        <v>2.19202603910847E-2</v>
      </c>
      <c r="Q358" s="7">
        <v>4.8752208693853101</v>
      </c>
    </row>
    <row r="359" spans="1:17" hidden="1" x14ac:dyDescent="0.3">
      <c r="A359" s="3" t="s">
        <v>17</v>
      </c>
      <c r="B359" s="2">
        <v>44287</v>
      </c>
      <c r="C359" s="7">
        <v>0.60227814391753598</v>
      </c>
      <c r="D359" s="7">
        <v>9.9141284894988704E-2</v>
      </c>
      <c r="E359" s="7">
        <v>0.46209400482805402</v>
      </c>
      <c r="F359" s="14">
        <v>0.43876471027695702</v>
      </c>
      <c r="G359" s="7">
        <v>6.82835093811538E-3</v>
      </c>
      <c r="H359" s="7">
        <v>2.17746628885713E-2</v>
      </c>
      <c r="I359" s="7">
        <v>0.30335874023916198</v>
      </c>
      <c r="J359" s="7">
        <v>0.18664925499334001</v>
      </c>
      <c r="K359" s="7">
        <v>8.5546692065554597E-2</v>
      </c>
      <c r="L359" s="7">
        <v>0.21222759343082101</v>
      </c>
      <c r="M359" s="7">
        <v>0.102920850578616</v>
      </c>
      <c r="N359" s="7">
        <v>2.26445734973649E-2</v>
      </c>
      <c r="O359" s="7">
        <v>3.6483556366610798E-2</v>
      </c>
      <c r="P359" s="7">
        <v>2.1565725001844099E-2</v>
      </c>
      <c r="Q359" s="7">
        <v>4.9291852092915702</v>
      </c>
    </row>
    <row r="360" spans="1:17" hidden="1" x14ac:dyDescent="0.3">
      <c r="A360" s="3" t="s">
        <v>17</v>
      </c>
      <c r="B360" s="2">
        <v>44317</v>
      </c>
      <c r="C360" s="7">
        <v>0.86976537499747897</v>
      </c>
      <c r="D360" s="7">
        <v>7.0751149229846003E-2</v>
      </c>
      <c r="E360" s="7">
        <v>0.38901650335211502</v>
      </c>
      <c r="F360" s="14">
        <v>0.54023234741803905</v>
      </c>
      <c r="G360" s="7">
        <v>6.2440023712963602E-3</v>
      </c>
      <c r="H360" s="7">
        <v>2.64924460477312E-2</v>
      </c>
      <c r="I360" s="7">
        <v>0.27668872232351699</v>
      </c>
      <c r="J360" s="7">
        <v>0.27120531285779098</v>
      </c>
      <c r="K360" s="7">
        <v>6.5531239797090801E-2</v>
      </c>
      <c r="L360" s="7">
        <v>0.163359062083589</v>
      </c>
      <c r="M360" s="7">
        <v>8.5421211774196495E-2</v>
      </c>
      <c r="N360" s="7">
        <v>2.1521412329005399E-2</v>
      </c>
      <c r="O360" s="7">
        <v>6.1220784133496402E-2</v>
      </c>
      <c r="P360" s="7">
        <v>2.2315806282286601E-2</v>
      </c>
      <c r="Q360" s="7">
        <v>4.9820083974799996</v>
      </c>
    </row>
    <row r="361" spans="1:17" hidden="1" x14ac:dyDescent="0.3">
      <c r="A361" s="3" t="s">
        <v>17</v>
      </c>
      <c r="B361" s="2">
        <v>44348</v>
      </c>
      <c r="C361" s="7">
        <v>0.95425624143744103</v>
      </c>
      <c r="D361" s="7">
        <v>6.7294405266267898E-2</v>
      </c>
      <c r="E361" s="7">
        <v>0.33828503512387897</v>
      </c>
      <c r="F361" s="14">
        <v>0.59442055960985296</v>
      </c>
      <c r="G361" s="7">
        <v>5.0545087403531504E-3</v>
      </c>
      <c r="H361" s="7">
        <v>2.2602070612240701E-2</v>
      </c>
      <c r="I361" s="7">
        <v>0.25015187094334601</v>
      </c>
      <c r="J361" s="7">
        <v>0.31495713099480399</v>
      </c>
      <c r="K361" s="7">
        <v>5.7313583587238003E-2</v>
      </c>
      <c r="L361" s="7">
        <v>0.14915403066062899</v>
      </c>
      <c r="M361" s="7">
        <v>7.3573389695630195E-2</v>
      </c>
      <c r="N361" s="7">
        <v>1.7556445052563801E-2</v>
      </c>
      <c r="O361" s="7">
        <v>8.6889376833229906E-2</v>
      </c>
      <c r="P361" s="7">
        <v>2.2747592879965799E-2</v>
      </c>
      <c r="Q361" s="7">
        <v>4.9099325259264299</v>
      </c>
    </row>
    <row r="362" spans="1:17" hidden="1" x14ac:dyDescent="0.3">
      <c r="A362" s="3" t="s">
        <v>17</v>
      </c>
      <c r="B362" s="2">
        <v>44378</v>
      </c>
      <c r="C362" s="7">
        <v>1.07778914695565</v>
      </c>
      <c r="D362" s="7">
        <v>5.7184323844456202E-2</v>
      </c>
      <c r="E362" s="7">
        <v>0.32690172544724799</v>
      </c>
      <c r="F362" s="14">
        <v>0.61591395070829602</v>
      </c>
      <c r="G362" s="7">
        <v>4.1394304297863796E-3</v>
      </c>
      <c r="H362" s="7">
        <v>2.4486037785374899E-2</v>
      </c>
      <c r="I362" s="7">
        <v>0.23268961614591099</v>
      </c>
      <c r="J362" s="7">
        <v>0.344791069384422</v>
      </c>
      <c r="K362" s="7">
        <v>5.1687241101095301E-2</v>
      </c>
      <c r="L362" s="7">
        <v>0.14008669250279701</v>
      </c>
      <c r="M362" s="7">
        <v>6.7535957594233698E-2</v>
      </c>
      <c r="N362" s="7">
        <v>1.50714252234485E-2</v>
      </c>
      <c r="O362" s="7">
        <v>9.7363084334323002E-2</v>
      </c>
      <c r="P362" s="7">
        <v>2.2149445498608599E-2</v>
      </c>
      <c r="Q362" s="7">
        <v>4.8786172407817396</v>
      </c>
    </row>
    <row r="363" spans="1:17" hidden="1" x14ac:dyDescent="0.3">
      <c r="A363" s="3" t="s">
        <v>17</v>
      </c>
      <c r="B363" s="2">
        <v>44409</v>
      </c>
      <c r="C363" s="7">
        <v>1.2008687071509501</v>
      </c>
      <c r="D363" s="7">
        <v>5.0612859046129201E-2</v>
      </c>
      <c r="E363" s="7">
        <v>0.29642168471345398</v>
      </c>
      <c r="F363" s="14">
        <v>0.65296545624041702</v>
      </c>
      <c r="G363" s="7">
        <v>3.9132802439687401E-3</v>
      </c>
      <c r="H363" s="7">
        <v>2.9504731180056101E-2</v>
      </c>
      <c r="I363" s="7">
        <v>0.21588616561563001</v>
      </c>
      <c r="J363" s="7">
        <v>0.385948183938286</v>
      </c>
      <c r="K363" s="7">
        <v>5.3563156426300398E-2</v>
      </c>
      <c r="L363" s="7">
        <v>0.120944729176682</v>
      </c>
      <c r="M363" s="7">
        <v>5.8990623042720999E-2</v>
      </c>
      <c r="N363" s="7">
        <v>1.5745708264029702E-2</v>
      </c>
      <c r="O363" s="7">
        <v>9.1695892049001596E-2</v>
      </c>
      <c r="P363" s="7">
        <v>2.38075300633247E-2</v>
      </c>
      <c r="Q363" s="7">
        <v>4.93444269614732</v>
      </c>
    </row>
    <row r="364" spans="1:17" hidden="1" x14ac:dyDescent="0.3">
      <c r="A364" s="3" t="s">
        <v>17</v>
      </c>
      <c r="B364" s="2">
        <v>44440</v>
      </c>
      <c r="C364" s="7">
        <v>0.99368667987728798</v>
      </c>
      <c r="D364" s="7">
        <v>6.4786227151609893E-2</v>
      </c>
      <c r="E364" s="7">
        <v>0.36072778610594802</v>
      </c>
      <c r="F364" s="14">
        <v>0.574485986742442</v>
      </c>
      <c r="G364" s="7">
        <v>4.1865678536011103E-3</v>
      </c>
      <c r="H364" s="7">
        <v>2.7899736499862899E-2</v>
      </c>
      <c r="I364" s="7">
        <v>0.21476539547915699</v>
      </c>
      <c r="J364" s="7">
        <v>0.37516226277314202</v>
      </c>
      <c r="K364" s="7">
        <v>5.3197645080001202E-2</v>
      </c>
      <c r="L364" s="7">
        <v>0.13873928225271401</v>
      </c>
      <c r="M364" s="7">
        <v>6.8024956821232802E-2</v>
      </c>
      <c r="N364" s="7">
        <v>1.6128638942395399E-2</v>
      </c>
      <c r="O364" s="7">
        <v>8.0725730270094206E-2</v>
      </c>
      <c r="P364" s="7">
        <v>2.1169784027799801E-2</v>
      </c>
      <c r="Q364" s="7">
        <v>4.9337246329654798</v>
      </c>
    </row>
    <row r="365" spans="1:17" hidden="1" x14ac:dyDescent="0.3">
      <c r="A365" s="3" t="s">
        <v>18</v>
      </c>
      <c r="B365" s="2">
        <v>43466</v>
      </c>
      <c r="C365" s="7">
        <v>0.81117014216664396</v>
      </c>
      <c r="D365" s="7">
        <v>4.6619669950260602E-2</v>
      </c>
      <c r="E365" s="7">
        <v>0.493706093962611</v>
      </c>
      <c r="F365" s="14">
        <v>0.45967423608712898</v>
      </c>
      <c r="G365" s="7">
        <v>1.11201572690161E-2</v>
      </c>
      <c r="H365" s="7">
        <v>4.0309894654233999E-2</v>
      </c>
      <c r="I365" s="7">
        <v>0.214692308459351</v>
      </c>
      <c r="J365" s="7">
        <v>0.29142240948626902</v>
      </c>
      <c r="K365" s="7">
        <v>0.101475487096495</v>
      </c>
      <c r="L365" s="7">
        <v>0.109101074172039</v>
      </c>
      <c r="M365" s="7">
        <v>7.5998396031354304E-2</v>
      </c>
      <c r="N365" s="7">
        <v>2.5683660228656799E-2</v>
      </c>
      <c r="O365" s="7">
        <v>8.1812692752010502E-2</v>
      </c>
      <c r="P365" s="7">
        <v>4.8383919850574102E-2</v>
      </c>
      <c r="Q365" s="7">
        <v>5.6499176970084699</v>
      </c>
    </row>
    <row r="366" spans="1:17" hidden="1" x14ac:dyDescent="0.3">
      <c r="A366" s="3" t="s">
        <v>18</v>
      </c>
      <c r="B366" s="2">
        <v>43497</v>
      </c>
      <c r="C366" s="7">
        <v>0.88600059836376799</v>
      </c>
      <c r="D366" s="7">
        <v>4.2591815620891399E-2</v>
      </c>
      <c r="E366" s="7">
        <v>0.47296231747948098</v>
      </c>
      <c r="F366" s="14">
        <v>0.48444586689962799</v>
      </c>
      <c r="G366" s="7">
        <v>1.0642831661987999E-2</v>
      </c>
      <c r="H366" s="7">
        <v>3.6192208377853502E-2</v>
      </c>
      <c r="I366" s="7">
        <v>0.19871441686875599</v>
      </c>
      <c r="J366" s="7">
        <v>0.33019924707229598</v>
      </c>
      <c r="K366" s="7">
        <v>9.0969986202421693E-2</v>
      </c>
      <c r="L366" s="7">
        <v>0.110701347620523</v>
      </c>
      <c r="M366" s="7">
        <v>6.4169861083901394E-2</v>
      </c>
      <c r="N366" s="7">
        <v>2.2937391073675501E-2</v>
      </c>
      <c r="O366" s="7">
        <v>7.4492101605321007E-2</v>
      </c>
      <c r="P366" s="7">
        <v>6.0980608433263403E-2</v>
      </c>
      <c r="Q366" s="7">
        <v>5.7063236845966996</v>
      </c>
    </row>
    <row r="367" spans="1:17" hidden="1" x14ac:dyDescent="0.3">
      <c r="A367" s="3" t="s">
        <v>18</v>
      </c>
      <c r="B367" s="2">
        <v>43525</v>
      </c>
      <c r="C367" s="7">
        <v>1.03832783186835</v>
      </c>
      <c r="D367" s="7">
        <v>4.3613702521379701E-2</v>
      </c>
      <c r="E367" s="7">
        <v>0.47552130443623902</v>
      </c>
      <c r="F367" s="14">
        <v>0.48086499304238101</v>
      </c>
      <c r="G367" s="7">
        <v>1.03346540647956E-2</v>
      </c>
      <c r="H367" s="7">
        <v>3.4471028874102902E-2</v>
      </c>
      <c r="I367" s="7">
        <v>0.21528474399200401</v>
      </c>
      <c r="J367" s="7">
        <v>0.32990710421056701</v>
      </c>
      <c r="K367" s="7">
        <v>9.4741716403558496E-2</v>
      </c>
      <c r="L367" s="7">
        <v>0.10399943395972799</v>
      </c>
      <c r="M367" s="7">
        <v>6.4040971241955194E-2</v>
      </c>
      <c r="N367" s="7">
        <v>2.1389560810314599E-2</v>
      </c>
      <c r="O367" s="7">
        <v>6.7417489599347194E-2</v>
      </c>
      <c r="P367" s="7">
        <v>5.84132968436279E-2</v>
      </c>
      <c r="Q367" s="7">
        <v>5.6737291920223401</v>
      </c>
    </row>
    <row r="368" spans="1:17" hidden="1" x14ac:dyDescent="0.3">
      <c r="A368" s="3" t="s">
        <v>18</v>
      </c>
      <c r="B368" s="2">
        <v>43556</v>
      </c>
      <c r="C368" s="7">
        <v>0.96091399349766204</v>
      </c>
      <c r="D368" s="7">
        <v>4.1484021881915301E-2</v>
      </c>
      <c r="E368" s="7">
        <v>0.47365320784986797</v>
      </c>
      <c r="F368" s="14">
        <v>0.484862770268216</v>
      </c>
      <c r="G368" s="7">
        <v>8.9354327168086594E-3</v>
      </c>
      <c r="H368" s="7">
        <v>3.4767870975577202E-2</v>
      </c>
      <c r="I368" s="7">
        <v>0.238647469886344</v>
      </c>
      <c r="J368" s="7">
        <v>0.316777856841369</v>
      </c>
      <c r="K368" s="7">
        <v>9.2841584474118999E-2</v>
      </c>
      <c r="L368" s="7">
        <v>9.6399292535259501E-2</v>
      </c>
      <c r="M368" s="7">
        <v>6.3010197230294995E-2</v>
      </c>
      <c r="N368" s="7">
        <v>2.3802604734293398E-2</v>
      </c>
      <c r="O368" s="7">
        <v>6.5333213057978401E-2</v>
      </c>
      <c r="P368" s="7">
        <v>5.9484477547956403E-2</v>
      </c>
      <c r="Q368" s="7">
        <v>5.7276458406096902</v>
      </c>
    </row>
    <row r="369" spans="1:17" hidden="1" x14ac:dyDescent="0.3">
      <c r="A369" s="3" t="s">
        <v>18</v>
      </c>
      <c r="B369" s="2">
        <v>43586</v>
      </c>
      <c r="C369" s="7">
        <v>1.04853764384979</v>
      </c>
      <c r="D369" s="7">
        <v>4.2134282139923401E-2</v>
      </c>
      <c r="E369" s="7">
        <v>0.474030731698245</v>
      </c>
      <c r="F369" s="14">
        <v>0.48383498616183201</v>
      </c>
      <c r="G369" s="7">
        <v>8.6630823258887508E-3</v>
      </c>
      <c r="H369" s="7">
        <v>3.2009862391934402E-2</v>
      </c>
      <c r="I369" s="7">
        <v>0.24323267207349999</v>
      </c>
      <c r="J369" s="7">
        <v>0.31653401828430999</v>
      </c>
      <c r="K369" s="7">
        <v>8.9455107158481595E-2</v>
      </c>
      <c r="L369" s="7">
        <v>9.8843414182165495E-2</v>
      </c>
      <c r="M369" s="7">
        <v>6.2514925237087807E-2</v>
      </c>
      <c r="N369" s="7">
        <v>2.1780922499453601E-2</v>
      </c>
      <c r="O369" s="7">
        <v>6.7736588534832207E-2</v>
      </c>
      <c r="P369" s="7">
        <v>5.9229407312345599E-2</v>
      </c>
      <c r="Q369" s="7">
        <v>5.7309599544311904</v>
      </c>
    </row>
    <row r="370" spans="1:17" hidden="1" x14ac:dyDescent="0.3">
      <c r="A370" s="3" t="s">
        <v>18</v>
      </c>
      <c r="B370" s="2">
        <v>43617</v>
      </c>
      <c r="C370" s="7">
        <v>0.96652984150490895</v>
      </c>
      <c r="D370" s="7">
        <v>4.1751409438771203E-2</v>
      </c>
      <c r="E370" s="7">
        <v>0.48427485717865598</v>
      </c>
      <c r="F370" s="14">
        <v>0.47397373338257298</v>
      </c>
      <c r="G370" s="7">
        <v>9.2083835763847495E-3</v>
      </c>
      <c r="H370" s="7">
        <v>3.19417040678521E-2</v>
      </c>
      <c r="I370" s="7">
        <v>0.24892265796770799</v>
      </c>
      <c r="J370" s="7">
        <v>0.31638936416394098</v>
      </c>
      <c r="K370" s="7">
        <v>9.6452302683840294E-2</v>
      </c>
      <c r="L370" s="7">
        <v>9.0559777165415398E-2</v>
      </c>
      <c r="M370" s="7">
        <v>6.2916604789266695E-2</v>
      </c>
      <c r="N370" s="7">
        <v>2.1362802608940301E-2</v>
      </c>
      <c r="O370" s="7">
        <v>6.6988002672256394E-2</v>
      </c>
      <c r="P370" s="7">
        <v>5.5258400304395397E-2</v>
      </c>
      <c r="Q370" s="7">
        <v>5.6960855354708597</v>
      </c>
    </row>
    <row r="371" spans="1:17" hidden="1" x14ac:dyDescent="0.3">
      <c r="A371" s="3" t="s">
        <v>18</v>
      </c>
      <c r="B371" s="2">
        <v>43647</v>
      </c>
      <c r="C371" s="7">
        <v>0.99088761636602296</v>
      </c>
      <c r="D371" s="7">
        <v>4.3488712376787399E-2</v>
      </c>
      <c r="E371" s="7">
        <v>0.49222759499483298</v>
      </c>
      <c r="F371" s="14">
        <v>0.46428369262837899</v>
      </c>
      <c r="G371" s="7">
        <v>9.3566025065727199E-3</v>
      </c>
      <c r="H371" s="7">
        <v>2.93920261532057E-2</v>
      </c>
      <c r="I371" s="7">
        <v>0.23915870938801001</v>
      </c>
      <c r="J371" s="7">
        <v>0.309743578858241</v>
      </c>
      <c r="K371" s="7">
        <v>9.4907238947959896E-2</v>
      </c>
      <c r="L371" s="7">
        <v>9.2857818191703301E-2</v>
      </c>
      <c r="M371" s="7">
        <v>6.5027857245442799E-2</v>
      </c>
      <c r="N371" s="7">
        <v>2.2217078565785899E-2</v>
      </c>
      <c r="O371" s="7">
        <v>6.9199252063213507E-2</v>
      </c>
      <c r="P371" s="7">
        <v>6.8139838079864706E-2</v>
      </c>
      <c r="Q371" s="7">
        <v>5.7316272750342598</v>
      </c>
    </row>
    <row r="372" spans="1:17" hidden="1" x14ac:dyDescent="0.3">
      <c r="A372" s="3" t="s">
        <v>18</v>
      </c>
      <c r="B372" s="2">
        <v>43678</v>
      </c>
      <c r="C372" s="7">
        <v>0.973319246602391</v>
      </c>
      <c r="D372" s="7">
        <v>4.2084088305941098E-2</v>
      </c>
      <c r="E372" s="7">
        <v>0.47152237882520598</v>
      </c>
      <c r="F372" s="14">
        <v>0.48639353286885301</v>
      </c>
      <c r="G372" s="7">
        <v>8.6551133612963495E-3</v>
      </c>
      <c r="H372" s="7">
        <v>3.1566343193043599E-2</v>
      </c>
      <c r="I372" s="7">
        <v>0.235817387247899</v>
      </c>
      <c r="J372" s="7">
        <v>0.330004017265984</v>
      </c>
      <c r="K372" s="7">
        <v>0.10071484980244499</v>
      </c>
      <c r="L372" s="7">
        <v>8.4819002893019399E-2</v>
      </c>
      <c r="M372" s="7">
        <v>6.1639548195445697E-2</v>
      </c>
      <c r="N372" s="7">
        <v>2.4379838957263301E-2</v>
      </c>
      <c r="O372" s="7">
        <v>6.3708823951797805E-2</v>
      </c>
      <c r="P372" s="7">
        <v>5.8695075131805899E-2</v>
      </c>
      <c r="Q372" s="7">
        <v>5.7819130918386303</v>
      </c>
    </row>
    <row r="373" spans="1:17" hidden="1" x14ac:dyDescent="0.3">
      <c r="A373" s="3" t="s">
        <v>18</v>
      </c>
      <c r="B373" s="2">
        <v>43709</v>
      </c>
      <c r="C373" s="7">
        <v>0.92955620016914697</v>
      </c>
      <c r="D373" s="7">
        <v>4.36963318531381E-2</v>
      </c>
      <c r="E373" s="7">
        <v>0.48373283256111499</v>
      </c>
      <c r="F373" s="14">
        <v>0.47257083558574697</v>
      </c>
      <c r="G373" s="7">
        <v>9.4065168414260297E-3</v>
      </c>
      <c r="H373" s="7">
        <v>3.4454831423024503E-2</v>
      </c>
      <c r="I373" s="7">
        <v>0.22929005290634599</v>
      </c>
      <c r="J373" s="7">
        <v>0.31807876507371502</v>
      </c>
      <c r="K373" s="7">
        <v>0.102851426190729</v>
      </c>
      <c r="L373" s="7">
        <v>9.2911336259260097E-2</v>
      </c>
      <c r="M373" s="7">
        <v>6.4314455106617305E-2</v>
      </c>
      <c r="N373" s="7">
        <v>2.56475464925436E-2</v>
      </c>
      <c r="O373" s="7">
        <v>6.6214183658054496E-2</v>
      </c>
      <c r="P373" s="7">
        <v>5.6830886048283701E-2</v>
      </c>
      <c r="Q373" s="7">
        <v>5.7104464473658396</v>
      </c>
    </row>
    <row r="374" spans="1:17" hidden="1" x14ac:dyDescent="0.3">
      <c r="A374" s="3" t="s">
        <v>18</v>
      </c>
      <c r="B374" s="2">
        <v>43739</v>
      </c>
      <c r="C374" s="7">
        <v>1.04886370035129</v>
      </c>
      <c r="D374" s="7">
        <v>4.5625122471136197E-2</v>
      </c>
      <c r="E374" s="7">
        <v>0.47828901580025901</v>
      </c>
      <c r="F374" s="14">
        <v>0.47608586172860501</v>
      </c>
      <c r="G374" s="7">
        <v>9.74963211174458E-3</v>
      </c>
      <c r="H374" s="7">
        <v>3.65961140281982E-2</v>
      </c>
      <c r="I374" s="7">
        <v>0.237146691765275</v>
      </c>
      <c r="J374" s="7">
        <v>0.31638649472597802</v>
      </c>
      <c r="K374" s="7">
        <v>9.9384227962248398E-2</v>
      </c>
      <c r="L374" s="7">
        <v>9.4289435914670705E-2</v>
      </c>
      <c r="M374" s="7">
        <v>6.0417879936692599E-2</v>
      </c>
      <c r="N374" s="7">
        <v>1.87826617275203E-2</v>
      </c>
      <c r="O374" s="7">
        <v>6.53218522371736E-2</v>
      </c>
      <c r="P374" s="7">
        <v>6.1925009590498403E-2</v>
      </c>
      <c r="Q374" s="7">
        <v>5.7003797086246104</v>
      </c>
    </row>
    <row r="375" spans="1:17" hidden="1" x14ac:dyDescent="0.3">
      <c r="A375" s="3" t="s">
        <v>18</v>
      </c>
      <c r="B375" s="2">
        <v>43770</v>
      </c>
      <c r="C375" s="7">
        <v>1.0964288106884801</v>
      </c>
      <c r="D375" s="7">
        <v>4.1961321006683601E-2</v>
      </c>
      <c r="E375" s="7">
        <v>0.47627341027178399</v>
      </c>
      <c r="F375" s="14">
        <v>0.48176526872153302</v>
      </c>
      <c r="G375" s="7">
        <v>9.0753882583523605E-3</v>
      </c>
      <c r="H375" s="7">
        <v>3.6763268933753597E-2</v>
      </c>
      <c r="I375" s="7">
        <v>0.25432283021810698</v>
      </c>
      <c r="J375" s="7">
        <v>0.31205487261642101</v>
      </c>
      <c r="K375" s="7">
        <v>0.11546447481785201</v>
      </c>
      <c r="L375" s="7">
        <v>8.4715533042694094E-2</v>
      </c>
      <c r="M375" s="7">
        <v>6.2373435370503903E-2</v>
      </c>
      <c r="N375" s="7">
        <v>1.79398900908295E-2</v>
      </c>
      <c r="O375" s="7">
        <v>5.9057337442325199E-2</v>
      </c>
      <c r="P375" s="7">
        <v>4.8232969209161203E-2</v>
      </c>
      <c r="Q375" s="7">
        <v>5.7374960926292804</v>
      </c>
    </row>
    <row r="376" spans="1:17" hidden="1" x14ac:dyDescent="0.3">
      <c r="A376" s="3" t="s">
        <v>18</v>
      </c>
      <c r="B376" s="2">
        <v>43800</v>
      </c>
      <c r="C376" s="7">
        <v>1.2494643745715499</v>
      </c>
      <c r="D376" s="7">
        <v>4.1738184982599701E-2</v>
      </c>
      <c r="E376" s="7">
        <v>0.52013609431492203</v>
      </c>
      <c r="F376" s="14">
        <v>0.43812572070247802</v>
      </c>
      <c r="G376" s="7">
        <v>8.4066169574153905E-3</v>
      </c>
      <c r="H376" s="7">
        <v>4.1680859675521799E-2</v>
      </c>
      <c r="I376" s="7">
        <v>0.27523640298913699</v>
      </c>
      <c r="J376" s="7">
        <v>0.27931354403707298</v>
      </c>
      <c r="K376" s="7">
        <v>0.15399419770141401</v>
      </c>
      <c r="L376" s="7">
        <v>6.8840366237246403E-2</v>
      </c>
      <c r="M376" s="7">
        <v>6.6779422761484103E-2</v>
      </c>
      <c r="N376" s="7">
        <v>1.67716572560574E-2</v>
      </c>
      <c r="O376" s="7">
        <v>4.69687600522345E-2</v>
      </c>
      <c r="P376" s="7">
        <v>4.2008172332416799E-2</v>
      </c>
      <c r="Q376" s="7">
        <v>5.7697376350256198</v>
      </c>
    </row>
    <row r="377" spans="1:17" hidden="1" x14ac:dyDescent="0.3">
      <c r="A377" s="3" t="s">
        <v>18</v>
      </c>
      <c r="B377" s="2">
        <v>43831</v>
      </c>
      <c r="C377" s="7">
        <v>0.83591945551967095</v>
      </c>
      <c r="D377" s="7">
        <v>4.7332418487776397E-2</v>
      </c>
      <c r="E377" s="7">
        <v>0.50108209118934799</v>
      </c>
      <c r="F377" s="14">
        <v>0.45158549032287498</v>
      </c>
      <c r="G377" s="7">
        <v>1.0389271305711E-2</v>
      </c>
      <c r="H377" s="7">
        <v>4.1604778803695799E-2</v>
      </c>
      <c r="I377" s="7">
        <v>0.200058922776888</v>
      </c>
      <c r="J377" s="7">
        <v>0.32113520508742999</v>
      </c>
      <c r="K377" s="7">
        <v>9.8947413592598205E-2</v>
      </c>
      <c r="L377" s="7">
        <v>0.10077422149012299</v>
      </c>
      <c r="M377" s="7">
        <v>7.1689822333725006E-2</v>
      </c>
      <c r="N377" s="7">
        <v>1.8951200124259101E-2</v>
      </c>
      <c r="O377" s="7">
        <v>6.4018719364712498E-2</v>
      </c>
      <c r="P377" s="7">
        <v>7.2430445120857195E-2</v>
      </c>
      <c r="Q377" s="7">
        <v>5.6920663242222096</v>
      </c>
    </row>
    <row r="378" spans="1:17" hidden="1" x14ac:dyDescent="0.3">
      <c r="A378" s="3" t="s">
        <v>18</v>
      </c>
      <c r="B378" s="2">
        <v>43862</v>
      </c>
      <c r="C378" s="7">
        <v>0.89811187473852905</v>
      </c>
      <c r="D378" s="7">
        <v>4.6747662425778401E-2</v>
      </c>
      <c r="E378" s="7">
        <v>0.482020068119483</v>
      </c>
      <c r="F378" s="14">
        <v>0.47123226945473801</v>
      </c>
      <c r="G378" s="7">
        <v>1.03201456359499E-2</v>
      </c>
      <c r="H378" s="7">
        <v>3.8126010052276602E-2</v>
      </c>
      <c r="I378" s="7">
        <v>0.190584868965021</v>
      </c>
      <c r="J378" s="7">
        <v>0.36475628215863398</v>
      </c>
      <c r="K378" s="7">
        <v>8.9650983734701206E-2</v>
      </c>
      <c r="L378" s="7">
        <v>9.7069229791276898E-2</v>
      </c>
      <c r="M378" s="7">
        <v>6.6794230621761194E-2</v>
      </c>
      <c r="N378" s="7">
        <v>1.53320662738958E-2</v>
      </c>
      <c r="O378" s="7">
        <v>6.3485714849808805E-2</v>
      </c>
      <c r="P378" s="7">
        <v>6.3880467916674705E-2</v>
      </c>
      <c r="Q378" s="7">
        <v>5.68163372259915</v>
      </c>
    </row>
    <row r="379" spans="1:17" hidden="1" x14ac:dyDescent="0.3">
      <c r="A379" s="3" t="s">
        <v>18</v>
      </c>
      <c r="B379" s="2">
        <v>43891</v>
      </c>
      <c r="C379" s="7">
        <v>0.55579483654212702</v>
      </c>
      <c r="D379" s="7">
        <v>6.4100519004341494E-2</v>
      </c>
      <c r="E379" s="7">
        <v>0.48254438908626501</v>
      </c>
      <c r="F379" s="14">
        <v>0.45335509190939399</v>
      </c>
      <c r="G379" s="7">
        <v>1.05148820886308E-2</v>
      </c>
      <c r="H379" s="7">
        <v>3.3983622742000903E-2</v>
      </c>
      <c r="I379" s="7">
        <v>0.175218542291043</v>
      </c>
      <c r="J379" s="7">
        <v>0.30588824152580002</v>
      </c>
      <c r="K379" s="7">
        <v>9.0843256896433605E-2</v>
      </c>
      <c r="L379" s="7">
        <v>0.15039609768688</v>
      </c>
      <c r="M379" s="7">
        <v>7.5626144003260398E-2</v>
      </c>
      <c r="N379" s="7">
        <v>2.5086592375511502E-2</v>
      </c>
      <c r="O379" s="7">
        <v>5.5395166872112503E-2</v>
      </c>
      <c r="P379" s="7">
        <v>7.7047453518327799E-2</v>
      </c>
      <c r="Q379" s="7">
        <v>5.6277605430076401</v>
      </c>
    </row>
    <row r="380" spans="1:17" hidden="1" x14ac:dyDescent="0.3">
      <c r="A380" s="3" t="s">
        <v>18</v>
      </c>
      <c r="B380" s="2">
        <v>43922</v>
      </c>
      <c r="C380" s="7">
        <v>8.9619617880194694E-2</v>
      </c>
      <c r="D380" s="7">
        <v>0.238082397891551</v>
      </c>
      <c r="E380" s="7">
        <v>0.51158805562920096</v>
      </c>
      <c r="F380" s="14">
        <v>0.25032954647924899</v>
      </c>
      <c r="G380" s="7">
        <v>1.05462759663354E-2</v>
      </c>
      <c r="H380" s="7">
        <v>2.44632461535815E-3</v>
      </c>
      <c r="I380" s="7">
        <v>6.5329200667520598E-2</v>
      </c>
      <c r="J380" s="7">
        <v>7.57525120596063E-2</v>
      </c>
      <c r="K380" s="7">
        <v>3.5930766316228803E-2</v>
      </c>
      <c r="L380" s="7">
        <v>0.57684052427570998</v>
      </c>
      <c r="M380" s="7">
        <v>4.9296769798889001E-2</v>
      </c>
      <c r="N380" s="7">
        <v>9.1120197012437995E-2</v>
      </c>
      <c r="O380" s="7">
        <v>1.1265036588402499E-2</v>
      </c>
      <c r="P380" s="7">
        <v>8.1472392699511606E-2</v>
      </c>
      <c r="Q380" s="7">
        <v>5.2797550083961999</v>
      </c>
    </row>
    <row r="381" spans="1:17" hidden="1" x14ac:dyDescent="0.3">
      <c r="A381" s="3" t="s">
        <v>18</v>
      </c>
      <c r="B381" s="2">
        <v>43952</v>
      </c>
      <c r="C381" s="7">
        <v>0.12189705199484401</v>
      </c>
      <c r="D381" s="7">
        <v>0.19597420352773001</v>
      </c>
      <c r="E381" s="7">
        <v>0.49000250584791999</v>
      </c>
      <c r="F381" s="14">
        <v>0.31402329062435103</v>
      </c>
      <c r="G381" s="7">
        <v>1.09902207150367E-2</v>
      </c>
      <c r="H381" s="7">
        <v>1.1577262146638E-2</v>
      </c>
      <c r="I381" s="7">
        <v>6.1623344482428399E-2</v>
      </c>
      <c r="J381" s="7">
        <v>0.128852792118933</v>
      </c>
      <c r="K381" s="7">
        <v>3.0926282795157099E-2</v>
      </c>
      <c r="L381" s="7">
        <v>0.46872232114120999</v>
      </c>
      <c r="M381" s="7">
        <v>4.5946869413333001E-2</v>
      </c>
      <c r="N381" s="7">
        <v>7.6072053553895E-2</v>
      </c>
      <c r="O381" s="7">
        <v>1.34041813890755E-2</v>
      </c>
      <c r="P381" s="7">
        <v>0.151884672244293</v>
      </c>
      <c r="Q381" s="7">
        <v>5.2078901318422801</v>
      </c>
    </row>
    <row r="382" spans="1:17" hidden="1" x14ac:dyDescent="0.3">
      <c r="A382" s="3" t="s">
        <v>18</v>
      </c>
      <c r="B382" s="2">
        <v>43983</v>
      </c>
      <c r="C382" s="7">
        <v>0.296414480433839</v>
      </c>
      <c r="D382" s="7">
        <v>9.1455478532016798E-2</v>
      </c>
      <c r="E382" s="7">
        <v>0.52550895181942803</v>
      </c>
      <c r="F382" s="14">
        <v>0.38303556964855501</v>
      </c>
      <c r="G382" s="7">
        <v>9.4012621408526495E-3</v>
      </c>
      <c r="H382" s="7">
        <v>2.5315708334463401E-2</v>
      </c>
      <c r="I382" s="7">
        <v>0.32211131598734799</v>
      </c>
      <c r="J382" s="7">
        <v>0.112275504951558</v>
      </c>
      <c r="K382" s="7">
        <v>8.4786060301611899E-2</v>
      </c>
      <c r="L382" s="7">
        <v>0.20633206310386901</v>
      </c>
      <c r="M382" s="7">
        <v>4.9043140530062798E-2</v>
      </c>
      <c r="N382" s="7">
        <v>3.74257958819059E-2</v>
      </c>
      <c r="O382" s="7">
        <v>1.07802634790803E-2</v>
      </c>
      <c r="P382" s="7">
        <v>0.14252888528924801</v>
      </c>
      <c r="Q382" s="7">
        <v>5.8051430425094503</v>
      </c>
    </row>
    <row r="383" spans="1:17" hidden="1" x14ac:dyDescent="0.3">
      <c r="A383" s="3" t="s">
        <v>18</v>
      </c>
      <c r="B383" s="2">
        <v>44013</v>
      </c>
      <c r="C383" s="7">
        <v>0.59607937821077495</v>
      </c>
      <c r="D383" s="7">
        <v>6.6560494517607302E-2</v>
      </c>
      <c r="E383" s="7">
        <v>0.51957884436902202</v>
      </c>
      <c r="F383" s="14">
        <v>0.413860661113371</v>
      </c>
      <c r="G383" s="7">
        <v>8.0411574991637105E-3</v>
      </c>
      <c r="H383" s="7">
        <v>2.7200786129860901E-2</v>
      </c>
      <c r="I383" s="7">
        <v>0.311632762133916</v>
      </c>
      <c r="J383" s="7">
        <v>0.24209412989603701</v>
      </c>
      <c r="K383" s="7">
        <v>9.35466347648964E-2</v>
      </c>
      <c r="L383" s="7">
        <v>0.11329578582243501</v>
      </c>
      <c r="M383" s="7">
        <v>6.9233614818901806E-2</v>
      </c>
      <c r="N383" s="7">
        <v>2.2075450742433601E-2</v>
      </c>
      <c r="O383" s="7">
        <v>3.1967429627086402E-2</v>
      </c>
      <c r="P383" s="7">
        <v>8.0912248565269199E-2</v>
      </c>
      <c r="Q383" s="7">
        <v>5.8042556992942904</v>
      </c>
    </row>
    <row r="384" spans="1:17" hidden="1" x14ac:dyDescent="0.3">
      <c r="A384" s="3" t="s">
        <v>18</v>
      </c>
      <c r="B384" s="2">
        <v>44044</v>
      </c>
      <c r="C384" s="7">
        <v>0.74339565775056704</v>
      </c>
      <c r="D384" s="7">
        <v>5.4251992217639697E-2</v>
      </c>
      <c r="E384" s="7">
        <v>0.46584300857057698</v>
      </c>
      <c r="F384" s="14">
        <v>0.47990499921178298</v>
      </c>
      <c r="G384" s="7">
        <v>7.5465346601432497E-3</v>
      </c>
      <c r="H384" s="7">
        <v>2.58005648721936E-2</v>
      </c>
      <c r="I384" s="7">
        <v>0.27072167477283299</v>
      </c>
      <c r="J384" s="7">
        <v>0.31446611800472102</v>
      </c>
      <c r="K384" s="7">
        <v>8.74207378465513E-2</v>
      </c>
      <c r="L384" s="7">
        <v>8.9018150465540194E-2</v>
      </c>
      <c r="M384" s="7">
        <v>5.89309731431416E-2</v>
      </c>
      <c r="N384" s="7">
        <v>1.88874925191009E-2</v>
      </c>
      <c r="O384" s="7">
        <v>4.6058208724065602E-2</v>
      </c>
      <c r="P384" s="7">
        <v>8.1149544991709802E-2</v>
      </c>
      <c r="Q384" s="7">
        <v>5.9220230132595804</v>
      </c>
    </row>
    <row r="385" spans="1:17" hidden="1" x14ac:dyDescent="0.3">
      <c r="A385" s="3" t="s">
        <v>18</v>
      </c>
      <c r="B385" s="2">
        <v>44075</v>
      </c>
      <c r="C385" s="7">
        <v>0.69033195782922097</v>
      </c>
      <c r="D385" s="7">
        <v>5.7933182798723198E-2</v>
      </c>
      <c r="E385" s="7">
        <v>0.47920314776095202</v>
      </c>
      <c r="F385" s="14">
        <v>0.46286366944032398</v>
      </c>
      <c r="G385" s="7">
        <v>8.65239113429629E-3</v>
      </c>
      <c r="H385" s="7">
        <v>2.55281069702974E-2</v>
      </c>
      <c r="I385" s="7">
        <v>0.26420790632194702</v>
      </c>
      <c r="J385" s="7">
        <v>0.28926155619647798</v>
      </c>
      <c r="K385" s="7">
        <v>8.7927929265618807E-2</v>
      </c>
      <c r="L385" s="7">
        <v>0.100754893962145</v>
      </c>
      <c r="M385" s="7">
        <v>7.1146411057672304E-2</v>
      </c>
      <c r="N385" s="7">
        <v>2.2229497323942402E-2</v>
      </c>
      <c r="O385" s="7">
        <v>4.4785321149519199E-2</v>
      </c>
      <c r="P385" s="7">
        <v>8.5505986618082896E-2</v>
      </c>
      <c r="Q385" s="7">
        <v>5.8079424441086998</v>
      </c>
    </row>
    <row r="386" spans="1:17" hidden="1" x14ac:dyDescent="0.3">
      <c r="A386" s="3" t="s">
        <v>18</v>
      </c>
      <c r="B386" s="2">
        <v>44105</v>
      </c>
      <c r="C386" s="7">
        <v>0.73896363424202205</v>
      </c>
      <c r="D386" s="7">
        <v>5.62489926205633E-2</v>
      </c>
      <c r="E386" s="7">
        <v>0.49079602453551702</v>
      </c>
      <c r="F386" s="14">
        <v>0.452954982843919</v>
      </c>
      <c r="G386" s="7">
        <v>9.0768347306206393E-3</v>
      </c>
      <c r="H386" s="7">
        <v>2.6572687566682799E-2</v>
      </c>
      <c r="I386" s="7">
        <v>0.287292081848664</v>
      </c>
      <c r="J386" s="7">
        <v>0.27719290673411001</v>
      </c>
      <c r="K386" s="7">
        <v>9.9549465908061005E-2</v>
      </c>
      <c r="L386" s="7">
        <v>0.104046123591287</v>
      </c>
      <c r="M386" s="7">
        <v>6.8113308182368201E-2</v>
      </c>
      <c r="N386" s="7">
        <v>1.9715652284613801E-2</v>
      </c>
      <c r="O386" s="7">
        <v>3.6887561964120102E-2</v>
      </c>
      <c r="P386" s="7">
        <v>7.1553377189472495E-2</v>
      </c>
      <c r="Q386" s="7">
        <v>5.8674230209692704</v>
      </c>
    </row>
    <row r="387" spans="1:17" hidden="1" x14ac:dyDescent="0.3">
      <c r="A387" s="3" t="s">
        <v>18</v>
      </c>
      <c r="B387" s="2">
        <v>44136</v>
      </c>
      <c r="C387" s="7">
        <v>0.27177104091073101</v>
      </c>
      <c r="D387" s="7">
        <v>0.10127041076887</v>
      </c>
      <c r="E387" s="7">
        <v>0.52733729477950497</v>
      </c>
      <c r="F387" s="14">
        <v>0.37139229445162503</v>
      </c>
      <c r="G387" s="7">
        <v>1.5821190301502499E-2</v>
      </c>
      <c r="H387" s="7">
        <v>2.095520711512E-2</v>
      </c>
      <c r="I387" s="7">
        <v>0.16745816767835101</v>
      </c>
      <c r="J387" s="7">
        <v>0.19941143951990001</v>
      </c>
      <c r="K387" s="7">
        <v>6.9734582151664407E-2</v>
      </c>
      <c r="L387" s="7">
        <v>0.23368682093048601</v>
      </c>
      <c r="M387" s="7">
        <v>0.119252917874298</v>
      </c>
      <c r="N387" s="7">
        <v>4.9438461157917703E-2</v>
      </c>
      <c r="O387" s="7">
        <v>3.0005095607788801E-2</v>
      </c>
      <c r="P387" s="7">
        <v>9.4236117662971505E-2</v>
      </c>
      <c r="Q387" s="7">
        <v>5.6668934277491703</v>
      </c>
    </row>
    <row r="388" spans="1:17" hidden="1" x14ac:dyDescent="0.3">
      <c r="A388" s="3" t="s">
        <v>18</v>
      </c>
      <c r="B388" s="2">
        <v>44166</v>
      </c>
      <c r="C388" s="7">
        <v>0.699713048615629</v>
      </c>
      <c r="D388" s="7">
        <v>6.2168811688811401E-2</v>
      </c>
      <c r="E388" s="7">
        <v>0.61493105932117098</v>
      </c>
      <c r="F388" s="14">
        <v>0.32290012899001802</v>
      </c>
      <c r="G388" s="7">
        <v>1.34176347834731E-2</v>
      </c>
      <c r="H388" s="7">
        <v>3.28373035210981E-2</v>
      </c>
      <c r="I388" s="7">
        <v>0.37334127705695302</v>
      </c>
      <c r="J388" s="7">
        <v>0.116651148670545</v>
      </c>
      <c r="K388" s="7">
        <v>0.19804108849937399</v>
      </c>
      <c r="L388" s="7">
        <v>9.2665186949289102E-2</v>
      </c>
      <c r="M388" s="7">
        <v>8.3140929422508406E-2</v>
      </c>
      <c r="N388" s="7">
        <v>2.4144136832903201E-2</v>
      </c>
      <c r="O388" s="7">
        <v>1.18317614518003E-2</v>
      </c>
      <c r="P388" s="7">
        <v>5.39295328120553E-2</v>
      </c>
      <c r="Q388" s="7">
        <v>5.9103246581829101</v>
      </c>
    </row>
    <row r="389" spans="1:17" hidden="1" x14ac:dyDescent="0.3">
      <c r="A389" s="3" t="s">
        <v>18</v>
      </c>
      <c r="B389" s="2">
        <v>44197</v>
      </c>
      <c r="C389" s="7">
        <v>0.16938461047056499</v>
      </c>
      <c r="D389" s="7">
        <v>0.138441707785914</v>
      </c>
      <c r="E389" s="7">
        <v>0.540320758921363</v>
      </c>
      <c r="F389" s="14">
        <v>0.32123753329272198</v>
      </c>
      <c r="G389" s="7">
        <v>1.9435129816458899E-2</v>
      </c>
      <c r="H389" s="7">
        <v>1.42374386452889E-2</v>
      </c>
      <c r="I389" s="7">
        <v>0.12995329290132701</v>
      </c>
      <c r="J389" s="7">
        <v>0.147057195525609</v>
      </c>
      <c r="K389" s="7">
        <v>6.2011312334229199E-2</v>
      </c>
      <c r="L389" s="7">
        <v>0.30723858918694802</v>
      </c>
      <c r="M389" s="7">
        <v>0.117622113424327</v>
      </c>
      <c r="N389" s="7">
        <v>5.4458189248437698E-2</v>
      </c>
      <c r="O389" s="7">
        <v>2.61892509118711E-2</v>
      </c>
      <c r="P389" s="7">
        <v>0.121797488005503</v>
      </c>
      <c r="Q389" s="7">
        <v>5.5690384541977798</v>
      </c>
    </row>
    <row r="390" spans="1:17" hidden="1" x14ac:dyDescent="0.3">
      <c r="A390" s="3" t="s">
        <v>18</v>
      </c>
      <c r="B390" s="2">
        <v>44228</v>
      </c>
      <c r="C390" s="7">
        <v>0.15523049826420601</v>
      </c>
      <c r="D390" s="7">
        <v>0.15600376132534899</v>
      </c>
      <c r="E390" s="7">
        <v>0.51397756432333697</v>
      </c>
      <c r="F390" s="14">
        <v>0.33001867435131399</v>
      </c>
      <c r="G390" s="7">
        <v>2.01069094873613E-2</v>
      </c>
      <c r="H390" s="7">
        <v>8.0912071262743707E-3</v>
      </c>
      <c r="I390" s="7">
        <v>5.8700218450912001E-2</v>
      </c>
      <c r="J390" s="7">
        <v>0.174764496814971</v>
      </c>
      <c r="K390" s="7">
        <v>3.8536160433073702E-2</v>
      </c>
      <c r="L390" s="7">
        <v>0.35693546521823899</v>
      </c>
      <c r="M390" s="7">
        <v>0.144754589967765</v>
      </c>
      <c r="N390" s="7">
        <v>5.6505179070078702E-2</v>
      </c>
      <c r="O390" s="7">
        <v>2.5225828292811801E-2</v>
      </c>
      <c r="P390" s="7">
        <v>0.11637994513851301</v>
      </c>
      <c r="Q390" s="7">
        <v>5.5983485258135897</v>
      </c>
    </row>
    <row r="391" spans="1:17" hidden="1" x14ac:dyDescent="0.3">
      <c r="A391" s="3" t="s">
        <v>18</v>
      </c>
      <c r="B391" s="2">
        <v>44256</v>
      </c>
      <c r="C391" s="7">
        <v>0.20291021785348401</v>
      </c>
      <c r="D391" s="7">
        <v>0.14521695297520901</v>
      </c>
      <c r="E391" s="7">
        <v>0.51824879432777704</v>
      </c>
      <c r="F391" s="14">
        <v>0.33653425269701398</v>
      </c>
      <c r="G391" s="7">
        <v>1.56730753850172E-2</v>
      </c>
      <c r="H391" s="7">
        <v>6.9344255423294601E-3</v>
      </c>
      <c r="I391" s="7">
        <v>5.6235985611179401E-2</v>
      </c>
      <c r="J391" s="7">
        <v>0.18041062811248099</v>
      </c>
      <c r="K391" s="7">
        <v>4.1136483700816802E-2</v>
      </c>
      <c r="L391" s="7">
        <v>0.34495521939322399</v>
      </c>
      <c r="M391" s="7">
        <v>0.14536133938173501</v>
      </c>
      <c r="N391" s="7">
        <v>5.38027346025838E-2</v>
      </c>
      <c r="O391" s="7">
        <v>3.1497336569336398E-2</v>
      </c>
      <c r="P391" s="7">
        <v>0.12399277170129799</v>
      </c>
      <c r="Q391" s="7">
        <v>5.6613384670912499</v>
      </c>
    </row>
    <row r="392" spans="1:17" hidden="1" x14ac:dyDescent="0.3">
      <c r="A392" s="3" t="s">
        <v>18</v>
      </c>
      <c r="B392" s="2">
        <v>44287</v>
      </c>
      <c r="C392" s="7">
        <v>0.55375855735527302</v>
      </c>
      <c r="D392" s="7">
        <v>7.7591595644914593E-2</v>
      </c>
      <c r="E392" s="7">
        <v>0.54160493586108005</v>
      </c>
      <c r="F392" s="14">
        <v>0.38080346849400498</v>
      </c>
      <c r="G392" s="7">
        <v>9.5780262585167305E-3</v>
      </c>
      <c r="H392" s="7">
        <v>1.8342526526398499E-2</v>
      </c>
      <c r="I392" s="7">
        <v>0.32588172466621901</v>
      </c>
      <c r="J392" s="7">
        <v>0.20501648819292601</v>
      </c>
      <c r="K392" s="7">
        <v>0.10209879083522</v>
      </c>
      <c r="L392" s="7">
        <v>0.13980788053274801</v>
      </c>
      <c r="M392" s="7">
        <v>8.1730877287667703E-2</v>
      </c>
      <c r="N392" s="7">
        <v>2.1362253980972901E-2</v>
      </c>
      <c r="O392" s="7">
        <v>2.1728195786584501E-2</v>
      </c>
      <c r="P392" s="7">
        <v>7.4453235932746206E-2</v>
      </c>
      <c r="Q392" s="7">
        <v>5.7979240875370897</v>
      </c>
    </row>
    <row r="393" spans="1:17" hidden="1" x14ac:dyDescent="0.3">
      <c r="A393" s="3" t="s">
        <v>18</v>
      </c>
      <c r="B393" s="2">
        <v>44317</v>
      </c>
      <c r="C393" s="7">
        <v>0.74639945416600695</v>
      </c>
      <c r="D393" s="7">
        <v>5.6038080706425498E-2</v>
      </c>
      <c r="E393" s="7">
        <v>0.50053321429785103</v>
      </c>
      <c r="F393" s="14">
        <v>0.44342870499572401</v>
      </c>
      <c r="G393" s="7">
        <v>8.1019482759010601E-3</v>
      </c>
      <c r="H393" s="7">
        <v>2.04785976926668E-2</v>
      </c>
      <c r="I393" s="7">
        <v>0.29660509727715301</v>
      </c>
      <c r="J393" s="7">
        <v>0.27858601274218098</v>
      </c>
      <c r="K393" s="7">
        <v>9.7079391934699097E-2</v>
      </c>
      <c r="L393" s="7">
        <v>0.109419908437876</v>
      </c>
      <c r="M393" s="7">
        <v>6.8551844343607796E-2</v>
      </c>
      <c r="N393" s="7">
        <v>1.5006069053293601E-2</v>
      </c>
      <c r="O393" s="7">
        <v>3.4933063666573297E-2</v>
      </c>
      <c r="P393" s="7">
        <v>7.1238066576048406E-2</v>
      </c>
      <c r="Q393" s="7">
        <v>5.7486235282110503</v>
      </c>
    </row>
    <row r="394" spans="1:17" hidden="1" x14ac:dyDescent="0.3">
      <c r="A394" s="3" t="s">
        <v>18</v>
      </c>
      <c r="B394" s="2">
        <v>44348</v>
      </c>
      <c r="C394" s="7">
        <v>0.76713716359774697</v>
      </c>
      <c r="D394" s="7">
        <v>5.8090472867087198E-2</v>
      </c>
      <c r="E394" s="7">
        <v>0.47481965336626097</v>
      </c>
      <c r="F394" s="14">
        <v>0.46708987376665201</v>
      </c>
      <c r="G394" s="7">
        <v>8.1214155941001405E-3</v>
      </c>
      <c r="H394" s="7">
        <v>2.5156696188985601E-2</v>
      </c>
      <c r="I394" s="7">
        <v>0.26785670835504399</v>
      </c>
      <c r="J394" s="7">
        <v>0.30161118195978298</v>
      </c>
      <c r="K394" s="7">
        <v>7.7768414542356196E-2</v>
      </c>
      <c r="L394" s="7">
        <v>0.11181550624809999</v>
      </c>
      <c r="M394" s="7">
        <v>6.8690271514936299E-2</v>
      </c>
      <c r="N394" s="7">
        <v>1.6311802846857799E-2</v>
      </c>
      <c r="O394" s="7">
        <v>4.6789179203537E-2</v>
      </c>
      <c r="P394" s="7">
        <v>7.5878823546298796E-2</v>
      </c>
      <c r="Q394" s="7">
        <v>5.7959269994030098</v>
      </c>
    </row>
    <row r="395" spans="1:17" hidden="1" x14ac:dyDescent="0.3">
      <c r="A395" s="3" t="s">
        <v>18</v>
      </c>
      <c r="B395" s="2">
        <v>44378</v>
      </c>
      <c r="C395" s="7">
        <v>0.83966347713493905</v>
      </c>
      <c r="D395" s="7">
        <v>5.56254789837674E-2</v>
      </c>
      <c r="E395" s="7">
        <v>0.44007315371739802</v>
      </c>
      <c r="F395" s="14">
        <v>0.50430136729883501</v>
      </c>
      <c r="G395" s="7">
        <v>8.3943695016729797E-3</v>
      </c>
      <c r="H395" s="7">
        <v>3.19646444958369E-2</v>
      </c>
      <c r="I395" s="7">
        <v>0.241284926771546</v>
      </c>
      <c r="J395" s="7">
        <v>0.33478175001399402</v>
      </c>
      <c r="K395" s="7">
        <v>7.3639565659459894E-2</v>
      </c>
      <c r="L395" s="7">
        <v>0.10057318603835699</v>
      </c>
      <c r="M395" s="7">
        <v>6.28939842176853E-2</v>
      </c>
      <c r="N395" s="7">
        <v>1.6463167756803499E-2</v>
      </c>
      <c r="O395" s="7">
        <v>5.6156637870693103E-2</v>
      </c>
      <c r="P395" s="7">
        <v>7.38477676739515E-2</v>
      </c>
      <c r="Q395" s="7">
        <v>5.7381715118317</v>
      </c>
    </row>
    <row r="396" spans="1:17" hidden="1" x14ac:dyDescent="0.3">
      <c r="A396" s="3" t="s">
        <v>18</v>
      </c>
      <c r="B396" s="2">
        <v>44409</v>
      </c>
      <c r="C396" s="7">
        <v>0.94336460625222196</v>
      </c>
      <c r="D396" s="7">
        <v>5.0213041713992497E-2</v>
      </c>
      <c r="E396" s="7">
        <v>0.43409094996794101</v>
      </c>
      <c r="F396" s="14">
        <v>0.51569600831806695</v>
      </c>
      <c r="G396" s="7">
        <v>8.2363154984957596E-3</v>
      </c>
      <c r="H396" s="7">
        <v>4.72234188679925E-2</v>
      </c>
      <c r="I396" s="7">
        <v>0.22556347646056901</v>
      </c>
      <c r="J396" s="7">
        <v>0.37872406415916698</v>
      </c>
      <c r="K396" s="7">
        <v>7.2853873645031597E-2</v>
      </c>
      <c r="L396" s="7">
        <v>8.3836266801004103E-2</v>
      </c>
      <c r="M396" s="7">
        <v>5.37755122966787E-2</v>
      </c>
      <c r="N396" s="7">
        <v>1.37700070159601E-2</v>
      </c>
      <c r="O396" s="7">
        <v>5.4895482530230397E-2</v>
      </c>
      <c r="P396" s="7">
        <v>6.1121582724870803E-2</v>
      </c>
      <c r="Q396" s="7">
        <v>5.8119020859355803</v>
      </c>
    </row>
    <row r="397" spans="1:17" hidden="1" x14ac:dyDescent="0.3">
      <c r="A397" s="3" t="s">
        <v>18</v>
      </c>
      <c r="B397" s="2">
        <v>44440</v>
      </c>
      <c r="C397" s="7">
        <v>0.89740709155509402</v>
      </c>
      <c r="D397" s="7">
        <v>5.4582717908560299E-2</v>
      </c>
      <c r="E397" s="7">
        <v>0.45659361986520403</v>
      </c>
      <c r="F397" s="14">
        <v>0.48882366222623602</v>
      </c>
      <c r="G397" s="7">
        <v>7.95511662076521E-3</v>
      </c>
      <c r="H397" s="7">
        <v>4.2089176190825202E-2</v>
      </c>
      <c r="I397" s="7">
        <v>0.217107750737872</v>
      </c>
      <c r="J397" s="7">
        <v>0.373951816172295</v>
      </c>
      <c r="K397" s="7">
        <v>7.8235376501978898E-2</v>
      </c>
      <c r="L397" s="7">
        <v>9.8424569769774595E-2</v>
      </c>
      <c r="M397" s="7">
        <v>5.5942744053732597E-2</v>
      </c>
      <c r="N397" s="7">
        <v>1.44033717870063E-2</v>
      </c>
      <c r="O397" s="7">
        <v>5.2496359606070901E-2</v>
      </c>
      <c r="P397" s="7">
        <v>5.9393718559679197E-2</v>
      </c>
      <c r="Q397" s="7">
        <v>5.7468912634249998</v>
      </c>
    </row>
    <row r="398" spans="1:17" hidden="1" x14ac:dyDescent="0.3">
      <c r="A398" s="3" t="s">
        <v>19</v>
      </c>
      <c r="B398" s="2">
        <v>43466</v>
      </c>
      <c r="C398" s="7">
        <v>0.83348989506265503</v>
      </c>
      <c r="D398" s="7">
        <v>2.93504566061079E-2</v>
      </c>
      <c r="E398" s="7">
        <v>0.67839339700096302</v>
      </c>
      <c r="F398" s="14">
        <v>0.29225614639292902</v>
      </c>
      <c r="G398" s="7">
        <v>8.3833697352205996E-3</v>
      </c>
      <c r="H398" s="7">
        <v>1.53741779999477E-2</v>
      </c>
      <c r="I398" s="7">
        <v>0.154251537268418</v>
      </c>
      <c r="J398" s="7">
        <v>7.6023071910111803E-2</v>
      </c>
      <c r="K398" s="7">
        <v>0.10899133879124299</v>
      </c>
      <c r="L398" s="7">
        <v>0.29899626588177902</v>
      </c>
      <c r="M398" s="7">
        <v>6.3507018800159895E-2</v>
      </c>
      <c r="N398" s="7">
        <v>5.0541141674859603E-2</v>
      </c>
      <c r="O398" s="7">
        <v>4.2418003689688302E-2</v>
      </c>
      <c r="P398" s="7">
        <v>0.18151407424857299</v>
      </c>
      <c r="Q398" s="7">
        <v>6.9316941112464399</v>
      </c>
    </row>
    <row r="399" spans="1:17" hidden="1" x14ac:dyDescent="0.3">
      <c r="A399" s="3" t="s">
        <v>19</v>
      </c>
      <c r="B399" s="2">
        <v>43497</v>
      </c>
      <c r="C399" s="7">
        <v>0.89163332244056903</v>
      </c>
      <c r="D399" s="7">
        <v>2.9038364490815299E-2</v>
      </c>
      <c r="E399" s="7">
        <v>0.67167049638896204</v>
      </c>
      <c r="F399" s="14">
        <v>0.29929113912022198</v>
      </c>
      <c r="G399" s="7">
        <v>8.7780224908532902E-3</v>
      </c>
      <c r="H399" s="7">
        <v>1.3452154370478E-2</v>
      </c>
      <c r="I399" s="7">
        <v>0.15649615213860399</v>
      </c>
      <c r="J399" s="7">
        <v>8.1218792119550895E-2</v>
      </c>
      <c r="K399" s="7">
        <v>0.10073470078775699</v>
      </c>
      <c r="L399" s="7">
        <v>0.28491494881657797</v>
      </c>
      <c r="M399" s="7">
        <v>6.8861418042661202E-2</v>
      </c>
      <c r="N399" s="7">
        <v>5.1619152423831097E-2</v>
      </c>
      <c r="O399" s="7">
        <v>5.2727953017037497E-2</v>
      </c>
      <c r="P399" s="7">
        <v>0.18119670579264899</v>
      </c>
      <c r="Q399" s="7">
        <v>6.9457337610136198</v>
      </c>
    </row>
    <row r="400" spans="1:17" hidden="1" x14ac:dyDescent="0.3">
      <c r="A400" s="3" t="s">
        <v>19</v>
      </c>
      <c r="B400" s="2">
        <v>43525</v>
      </c>
      <c r="C400" s="7">
        <v>0.99039981484874695</v>
      </c>
      <c r="D400" s="7">
        <v>2.6770737243158899E-2</v>
      </c>
      <c r="E400" s="7">
        <v>0.679971766701987</v>
      </c>
      <c r="F400" s="14">
        <v>0.29325749605485402</v>
      </c>
      <c r="G400" s="7">
        <v>1.1347350490130101E-2</v>
      </c>
      <c r="H400" s="7">
        <v>1.34015470606898E-2</v>
      </c>
      <c r="I400" s="7">
        <v>0.16757790094671701</v>
      </c>
      <c r="J400" s="7">
        <v>8.3507226304853896E-2</v>
      </c>
      <c r="K400" s="7">
        <v>9.6630039050931898E-2</v>
      </c>
      <c r="L400" s="7">
        <v>0.28604833702353499</v>
      </c>
      <c r="M400" s="7">
        <v>6.7330912708498905E-2</v>
      </c>
      <c r="N400" s="7">
        <v>4.5096750407229699E-2</v>
      </c>
      <c r="O400" s="7">
        <v>5.0587619610976797E-2</v>
      </c>
      <c r="P400" s="7">
        <v>0.17847231639643699</v>
      </c>
      <c r="Q400" s="7">
        <v>6.91757759431166</v>
      </c>
    </row>
    <row r="401" spans="1:17" hidden="1" x14ac:dyDescent="0.3">
      <c r="A401" s="3" t="s">
        <v>19</v>
      </c>
      <c r="B401" s="2">
        <v>43556</v>
      </c>
      <c r="C401" s="7">
        <v>0.97604999317645103</v>
      </c>
      <c r="D401" s="7">
        <v>2.82428220716021E-2</v>
      </c>
      <c r="E401" s="7">
        <v>0.67153686609796803</v>
      </c>
      <c r="F401" s="14">
        <v>0.30022031183043002</v>
      </c>
      <c r="G401" s="7">
        <v>8.8991210722375504E-3</v>
      </c>
      <c r="H401" s="7">
        <v>1.33674363067522E-2</v>
      </c>
      <c r="I401" s="7">
        <v>0.17452745539234599</v>
      </c>
      <c r="J401" s="7">
        <v>7.6110867838748694E-2</v>
      </c>
      <c r="K401" s="7">
        <v>0.10116697549506</v>
      </c>
      <c r="L401" s="7">
        <v>0.2643436880435</v>
      </c>
      <c r="M401" s="7">
        <v>6.6038160028515605E-2</v>
      </c>
      <c r="N401" s="7">
        <v>4.6643887147197E-2</v>
      </c>
      <c r="O401" s="7">
        <v>5.2080521807607603E-2</v>
      </c>
      <c r="P401" s="7">
        <v>0.19682188686803501</v>
      </c>
      <c r="Q401" s="7">
        <v>6.9146555540589496</v>
      </c>
    </row>
    <row r="402" spans="1:17" hidden="1" x14ac:dyDescent="0.3">
      <c r="A402" s="3" t="s">
        <v>19</v>
      </c>
      <c r="B402" s="2">
        <v>43586</v>
      </c>
      <c r="C402" s="7">
        <v>0.97078423542968895</v>
      </c>
      <c r="D402" s="7">
        <v>2.9062470666115101E-2</v>
      </c>
      <c r="E402" s="7">
        <v>0.66154620764834104</v>
      </c>
      <c r="F402" s="14">
        <v>0.30939132168554401</v>
      </c>
      <c r="G402" s="7">
        <v>9.9544857383391007E-3</v>
      </c>
      <c r="H402" s="7">
        <v>1.2850685500970601E-2</v>
      </c>
      <c r="I402" s="7">
        <v>0.18739223133221999</v>
      </c>
      <c r="J402" s="7">
        <v>8.0262857628599402E-2</v>
      </c>
      <c r="K402" s="7">
        <v>0.103381896657328</v>
      </c>
      <c r="L402" s="7">
        <v>0.26804066640222401</v>
      </c>
      <c r="M402" s="7">
        <v>6.5849971114078407E-2</v>
      </c>
      <c r="N402" s="7">
        <v>4.6211926279236502E-2</v>
      </c>
      <c r="O402" s="7">
        <v>4.4519709586748002E-2</v>
      </c>
      <c r="P402" s="7">
        <v>0.18153556976025501</v>
      </c>
      <c r="Q402" s="7">
        <v>6.9308364480026698</v>
      </c>
    </row>
    <row r="403" spans="1:17" hidden="1" x14ac:dyDescent="0.3">
      <c r="A403" s="3" t="s">
        <v>19</v>
      </c>
      <c r="B403" s="2">
        <v>43617</v>
      </c>
      <c r="C403" s="7">
        <v>0.98441802980887605</v>
      </c>
      <c r="D403" s="7">
        <v>2.9437888361464101E-2</v>
      </c>
      <c r="E403" s="7">
        <v>0.67976575930156602</v>
      </c>
      <c r="F403" s="14">
        <v>0.29079635233696999</v>
      </c>
      <c r="G403" s="7">
        <v>1.09521966319828E-2</v>
      </c>
      <c r="H403" s="7">
        <v>1.4152339754772401E-2</v>
      </c>
      <c r="I403" s="7">
        <v>0.18392200215142299</v>
      </c>
      <c r="J403" s="7">
        <v>7.4383097259621E-2</v>
      </c>
      <c r="K403" s="7">
        <v>9.3244110626994406E-2</v>
      </c>
      <c r="L403" s="7">
        <v>0.26294303616268</v>
      </c>
      <c r="M403" s="7">
        <v>6.6395359401327306E-2</v>
      </c>
      <c r="N403" s="7">
        <v>4.1576610519474103E-2</v>
      </c>
      <c r="O403" s="7">
        <v>6.3249518449326705E-2</v>
      </c>
      <c r="P403" s="7">
        <v>0.18918172904239799</v>
      </c>
      <c r="Q403" s="7">
        <v>7.0209559114858902</v>
      </c>
    </row>
    <row r="404" spans="1:17" hidden="1" x14ac:dyDescent="0.3">
      <c r="A404" s="3" t="s">
        <v>19</v>
      </c>
      <c r="B404" s="2">
        <v>43647</v>
      </c>
      <c r="C404" s="7">
        <v>1.0048940715336301</v>
      </c>
      <c r="D404" s="7">
        <v>2.54409889777636E-2</v>
      </c>
      <c r="E404" s="7">
        <v>0.68398787378282</v>
      </c>
      <c r="F404" s="14">
        <v>0.29057113723941702</v>
      </c>
      <c r="G404" s="7">
        <v>8.3010309982353894E-3</v>
      </c>
      <c r="H404" s="7">
        <v>1.375174714618E-2</v>
      </c>
      <c r="I404" s="7">
        <v>0.190621436377234</v>
      </c>
      <c r="J404" s="7">
        <v>7.4791079390011297E-2</v>
      </c>
      <c r="K404" s="7">
        <v>0.10038833902555699</v>
      </c>
      <c r="L404" s="7">
        <v>0.26148240664033801</v>
      </c>
      <c r="M404" s="7">
        <v>6.8647263606400097E-2</v>
      </c>
      <c r="N404" s="7">
        <v>4.6182063032762198E-2</v>
      </c>
      <c r="O404" s="7">
        <v>5.0708697855207902E-2</v>
      </c>
      <c r="P404" s="7">
        <v>0.185125935928075</v>
      </c>
      <c r="Q404" s="7">
        <v>6.8839640133709397</v>
      </c>
    </row>
    <row r="405" spans="1:17" hidden="1" x14ac:dyDescent="0.3">
      <c r="A405" s="3" t="s">
        <v>19</v>
      </c>
      <c r="B405" s="2">
        <v>43678</v>
      </c>
      <c r="C405" s="7">
        <v>1.04179270036676</v>
      </c>
      <c r="D405" s="7">
        <v>3.00285984386694E-2</v>
      </c>
      <c r="E405" s="7">
        <v>0.67595417977993699</v>
      </c>
      <c r="F405" s="14">
        <v>0.294017221781394</v>
      </c>
      <c r="G405" s="7">
        <v>8.8783568599769703E-3</v>
      </c>
      <c r="H405" s="7">
        <v>1.5412727934913001E-2</v>
      </c>
      <c r="I405" s="7">
        <v>0.191494801348533</v>
      </c>
      <c r="J405" s="7">
        <v>8.3374022137104306E-2</v>
      </c>
      <c r="K405" s="7">
        <v>0.102979136076119</v>
      </c>
      <c r="L405" s="7">
        <v>0.26083234645459902</v>
      </c>
      <c r="M405" s="7">
        <v>6.7996292272584302E-2</v>
      </c>
      <c r="N405" s="7">
        <v>4.0323057823877302E-2</v>
      </c>
      <c r="O405" s="7">
        <v>4.70951002802448E-2</v>
      </c>
      <c r="P405" s="7">
        <v>0.18161415881204801</v>
      </c>
      <c r="Q405" s="7">
        <v>6.9941828281070801</v>
      </c>
    </row>
    <row r="406" spans="1:17" hidden="1" x14ac:dyDescent="0.3">
      <c r="A406" s="3" t="s">
        <v>19</v>
      </c>
      <c r="B406" s="2">
        <v>43709</v>
      </c>
      <c r="C406" s="7">
        <v>0.98961980966422802</v>
      </c>
      <c r="D406" s="7">
        <v>2.5061317268542299E-2</v>
      </c>
      <c r="E406" s="7">
        <v>0.67685310573742796</v>
      </c>
      <c r="F406" s="14">
        <v>0.29808557699402999</v>
      </c>
      <c r="G406" s="7">
        <v>8.6384305790339899E-3</v>
      </c>
      <c r="H406" s="7">
        <v>1.54158125766453E-2</v>
      </c>
      <c r="I406" s="7">
        <v>0.16465940227836801</v>
      </c>
      <c r="J406" s="7">
        <v>8.0008128078961099E-2</v>
      </c>
      <c r="K406" s="7">
        <v>0.100784690737456</v>
      </c>
      <c r="L406" s="7">
        <v>0.25401803108046001</v>
      </c>
      <c r="M406" s="7">
        <v>6.14954232470298E-2</v>
      </c>
      <c r="N406" s="7">
        <v>4.8690235817321098E-2</v>
      </c>
      <c r="O406" s="7">
        <v>6.1069800295773198E-2</v>
      </c>
      <c r="P406" s="7">
        <v>0.20522004530895199</v>
      </c>
      <c r="Q406" s="7">
        <v>6.86353707700549</v>
      </c>
    </row>
    <row r="407" spans="1:17" hidden="1" x14ac:dyDescent="0.3">
      <c r="A407" s="3" t="s">
        <v>19</v>
      </c>
      <c r="B407" s="2">
        <v>43739</v>
      </c>
      <c r="C407" s="7">
        <v>1.0018108622583299</v>
      </c>
      <c r="D407" s="7">
        <v>3.0936784439257299E-2</v>
      </c>
      <c r="E407" s="7">
        <v>0.69526267141045694</v>
      </c>
      <c r="F407" s="14">
        <v>0.27380054415028499</v>
      </c>
      <c r="G407" s="7">
        <v>8.6303855924773198E-3</v>
      </c>
      <c r="H407" s="7">
        <v>1.6370200690845601E-2</v>
      </c>
      <c r="I407" s="7">
        <v>0.17645715637279299</v>
      </c>
      <c r="J407" s="7">
        <v>8.1189499818478505E-2</v>
      </c>
      <c r="K407" s="7">
        <v>0.11086999988912</v>
      </c>
      <c r="L407" s="7">
        <v>0.27382089396331</v>
      </c>
      <c r="M407" s="7">
        <v>6.7711550165564502E-2</v>
      </c>
      <c r="N407" s="7">
        <v>4.5957960717502001E-2</v>
      </c>
      <c r="O407" s="7">
        <v>3.8896078691570302E-2</v>
      </c>
      <c r="P407" s="7">
        <v>0.180096274098339</v>
      </c>
      <c r="Q407" s="7">
        <v>6.9428724147127996</v>
      </c>
    </row>
    <row r="408" spans="1:17" hidden="1" x14ac:dyDescent="0.3">
      <c r="A408" s="3" t="s">
        <v>19</v>
      </c>
      <c r="B408" s="2">
        <v>43770</v>
      </c>
      <c r="C408" s="7">
        <v>1.05732279363529</v>
      </c>
      <c r="D408" s="7">
        <v>2.6231845809067799E-2</v>
      </c>
      <c r="E408" s="7">
        <v>0.69865876279592898</v>
      </c>
      <c r="F408" s="14">
        <v>0.27510939139500301</v>
      </c>
      <c r="G408" s="7">
        <v>7.9945384372745107E-3</v>
      </c>
      <c r="H408" s="7">
        <v>1.9158668147664301E-2</v>
      </c>
      <c r="I408" s="7">
        <v>0.185808028833849</v>
      </c>
      <c r="J408" s="7">
        <v>7.8066069570534399E-2</v>
      </c>
      <c r="K408" s="7">
        <v>0.148507906984961</v>
      </c>
      <c r="L408" s="7">
        <v>0.26116474575022097</v>
      </c>
      <c r="M408" s="7">
        <v>6.9623556445710999E-2</v>
      </c>
      <c r="N408" s="7">
        <v>4.4149404330236799E-2</v>
      </c>
      <c r="O408" s="7">
        <v>2.6625032988932901E-2</v>
      </c>
      <c r="P408" s="7">
        <v>0.15890204851061601</v>
      </c>
      <c r="Q408" s="7">
        <v>6.9148871199464104</v>
      </c>
    </row>
    <row r="409" spans="1:17" hidden="1" x14ac:dyDescent="0.3">
      <c r="A409" s="3" t="s">
        <v>19</v>
      </c>
      <c r="B409" s="2">
        <v>43800</v>
      </c>
      <c r="C409" s="7">
        <v>1.2577844717747799</v>
      </c>
      <c r="D409" s="7">
        <v>2.7097895385309299E-2</v>
      </c>
      <c r="E409" s="7">
        <v>0.70132676751427403</v>
      </c>
      <c r="F409" s="14">
        <v>0.27157533710041598</v>
      </c>
      <c r="G409" s="7">
        <v>7.83181589306969E-3</v>
      </c>
      <c r="H409" s="7">
        <v>2.0794777690484701E-2</v>
      </c>
      <c r="I409" s="7">
        <v>0.23052382061430399</v>
      </c>
      <c r="J409" s="7">
        <v>7.4029471358372595E-2</v>
      </c>
      <c r="K409" s="7">
        <v>0.147759923905879</v>
      </c>
      <c r="L409" s="7">
        <v>0.262987593882263</v>
      </c>
      <c r="M409" s="7">
        <v>7.6621781684766396E-2</v>
      </c>
      <c r="N409" s="7">
        <v>4.16515628254161E-2</v>
      </c>
      <c r="O409" s="7">
        <v>1.0970537445202599E-2</v>
      </c>
      <c r="P409" s="7">
        <v>0.12682871470024301</v>
      </c>
      <c r="Q409" s="7">
        <v>6.9122621092459502</v>
      </c>
    </row>
    <row r="410" spans="1:17" hidden="1" x14ac:dyDescent="0.3">
      <c r="A410" s="3" t="s">
        <v>19</v>
      </c>
      <c r="B410" s="2">
        <v>43831</v>
      </c>
      <c r="C410" s="7">
        <v>0.92249891978749099</v>
      </c>
      <c r="D410" s="7">
        <v>2.6318865209582699E-2</v>
      </c>
      <c r="E410" s="7">
        <v>0.66691398467944496</v>
      </c>
      <c r="F410" s="14">
        <v>0.306767150110972</v>
      </c>
      <c r="G410" s="7">
        <v>8.6011224487905994E-3</v>
      </c>
      <c r="H410" s="7">
        <v>1.31115697469262E-2</v>
      </c>
      <c r="I410" s="7">
        <v>0.148150211655877</v>
      </c>
      <c r="J410" s="7">
        <v>8.0261024442066606E-2</v>
      </c>
      <c r="K410" s="7">
        <v>0.117291030505997</v>
      </c>
      <c r="L410" s="7">
        <v>0.27685380115555203</v>
      </c>
      <c r="M410" s="7">
        <v>6.2354508259281897E-2</v>
      </c>
      <c r="N410" s="7">
        <v>5.0839302328664598E-2</v>
      </c>
      <c r="O410" s="7">
        <v>3.6172663260458301E-2</v>
      </c>
      <c r="P410" s="7">
        <v>0.206364766196386</v>
      </c>
      <c r="Q410" s="7">
        <v>6.9716936492457497</v>
      </c>
    </row>
    <row r="411" spans="1:17" hidden="1" x14ac:dyDescent="0.3">
      <c r="A411" s="3" t="s">
        <v>19</v>
      </c>
      <c r="B411" s="2">
        <v>43862</v>
      </c>
      <c r="C411" s="7">
        <v>0.91278944178571597</v>
      </c>
      <c r="D411" s="7">
        <v>2.7985179006862301E-2</v>
      </c>
      <c r="E411" s="7">
        <v>0.70512353513563997</v>
      </c>
      <c r="F411" s="14">
        <v>0.266891285857498</v>
      </c>
      <c r="G411" s="7">
        <v>8.0790843763289995E-3</v>
      </c>
      <c r="H411" s="7">
        <v>1.4377521401529E-2</v>
      </c>
      <c r="I411" s="7">
        <v>0.155125998299395</v>
      </c>
      <c r="J411" s="7">
        <v>8.7308087939967596E-2</v>
      </c>
      <c r="K411" s="7">
        <v>0.113188529971253</v>
      </c>
      <c r="L411" s="7">
        <v>0.27526565415123799</v>
      </c>
      <c r="M411" s="7">
        <v>6.17149352743449E-2</v>
      </c>
      <c r="N411" s="7">
        <v>4.0352689111732502E-2</v>
      </c>
      <c r="O411" s="7">
        <v>4.8169476068630597E-2</v>
      </c>
      <c r="P411" s="7">
        <v>0.19641802340558101</v>
      </c>
      <c r="Q411" s="7">
        <v>6.9990972456820302</v>
      </c>
    </row>
    <row r="412" spans="1:17" hidden="1" x14ac:dyDescent="0.3">
      <c r="A412" s="3" t="s">
        <v>19</v>
      </c>
      <c r="B412" s="2">
        <v>43891</v>
      </c>
      <c r="C412" s="7">
        <v>0.87255538979225999</v>
      </c>
      <c r="D412" s="7">
        <v>3.3782073465992699E-2</v>
      </c>
      <c r="E412" s="7">
        <v>0.696777549437812</v>
      </c>
      <c r="F412" s="14">
        <v>0.269440377096196</v>
      </c>
      <c r="G412" s="7">
        <v>1.02606628581834E-2</v>
      </c>
      <c r="H412" s="7">
        <v>1.21773708501911E-2</v>
      </c>
      <c r="I412" s="7">
        <v>0.12277071914098101</v>
      </c>
      <c r="J412" s="7">
        <v>6.21814785491836E-2</v>
      </c>
      <c r="K412" s="7">
        <v>0.13597938744185001</v>
      </c>
      <c r="L412" s="7">
        <v>0.35907296133021299</v>
      </c>
      <c r="M412" s="7">
        <v>5.4939088712591601E-2</v>
      </c>
      <c r="N412" s="7">
        <v>3.6334333174888198E-2</v>
      </c>
      <c r="O412" s="7">
        <v>1.6087353631389901E-2</v>
      </c>
      <c r="P412" s="7">
        <v>0.19019664431052899</v>
      </c>
      <c r="Q412" s="7">
        <v>7.0092447417319903</v>
      </c>
    </row>
    <row r="413" spans="1:17" hidden="1" x14ac:dyDescent="0.3">
      <c r="A413" s="3" t="s">
        <v>19</v>
      </c>
      <c r="B413" s="2">
        <v>43922</v>
      </c>
      <c r="C413" s="7">
        <v>0.50872290165549505</v>
      </c>
      <c r="D413" s="7">
        <v>5.2044615960996403E-2</v>
      </c>
      <c r="E413" s="7">
        <v>0.79192711636698299</v>
      </c>
      <c r="F413" s="14">
        <v>0.15602826767201999</v>
      </c>
      <c r="G413" s="7">
        <v>5.7892862319908998E-3</v>
      </c>
      <c r="H413" s="7">
        <v>0</v>
      </c>
      <c r="I413" s="7">
        <v>5.8251601972879E-2</v>
      </c>
      <c r="J413" s="7">
        <v>3.2303607521958202E-3</v>
      </c>
      <c r="K413" s="7">
        <v>0.16117273198072399</v>
      </c>
      <c r="L413" s="7">
        <v>0.56451395494689305</v>
      </c>
      <c r="M413" s="7">
        <v>1.42170777921186E-2</v>
      </c>
      <c r="N413" s="7">
        <v>4.6439746304958902E-2</v>
      </c>
      <c r="O413" s="7">
        <v>1.1109661996216E-4</v>
      </c>
      <c r="P413" s="7">
        <v>0.14627414339827699</v>
      </c>
      <c r="Q413" s="7">
        <v>7.1845521358080902</v>
      </c>
    </row>
    <row r="414" spans="1:17" hidden="1" x14ac:dyDescent="0.3">
      <c r="A414" s="3" t="s">
        <v>19</v>
      </c>
      <c r="B414" s="2">
        <v>43952</v>
      </c>
      <c r="C414" s="7">
        <v>0.60010080689061296</v>
      </c>
      <c r="D414" s="7">
        <v>4.4047363680044999E-2</v>
      </c>
      <c r="E414" s="7">
        <v>0.78679730666141201</v>
      </c>
      <c r="F414" s="14">
        <v>0.16915532965854299</v>
      </c>
      <c r="G414" s="7">
        <v>2.2544615233711901E-2</v>
      </c>
      <c r="H414" s="7">
        <v>0</v>
      </c>
      <c r="I414" s="7">
        <v>6.8583968277693405E-2</v>
      </c>
      <c r="J414" s="7">
        <v>8.1429571743417903E-3</v>
      </c>
      <c r="K414" s="7">
        <v>0.14736207709684801</v>
      </c>
      <c r="L414" s="7">
        <v>0.51323511389606602</v>
      </c>
      <c r="M414" s="7">
        <v>1.6572845572406399E-2</v>
      </c>
      <c r="N414" s="7">
        <v>5.3264532737520097E-2</v>
      </c>
      <c r="O414" s="7">
        <v>1.6974078386444301E-4</v>
      </c>
      <c r="P414" s="7">
        <v>0.17012414922754801</v>
      </c>
      <c r="Q414" s="7">
        <v>7.2965328624303503</v>
      </c>
    </row>
    <row r="415" spans="1:17" hidden="1" x14ac:dyDescent="0.3">
      <c r="A415" s="3" t="s">
        <v>19</v>
      </c>
      <c r="B415" s="2">
        <v>43983</v>
      </c>
      <c r="C415" s="7">
        <v>0.82677814377643599</v>
      </c>
      <c r="D415" s="7">
        <v>3.8540154100913201E-2</v>
      </c>
      <c r="E415" s="7">
        <v>0.70531689008978404</v>
      </c>
      <c r="F415" s="14">
        <v>0.25614295580930302</v>
      </c>
      <c r="G415" s="7">
        <v>7.9290762091164899E-3</v>
      </c>
      <c r="H415" s="7">
        <v>7.9162953329239803E-3</v>
      </c>
      <c r="I415" s="7">
        <v>0.15225409962360301</v>
      </c>
      <c r="J415" s="7">
        <v>5.93684546680169E-2</v>
      </c>
      <c r="K415" s="7">
        <v>0.14087964704613501</v>
      </c>
      <c r="L415" s="7">
        <v>0.35992461185936497</v>
      </c>
      <c r="M415" s="7">
        <v>4.1681212816793503E-2</v>
      </c>
      <c r="N415" s="7">
        <v>4.4454220558932001E-2</v>
      </c>
      <c r="O415" s="7">
        <v>1.5019499078010401E-3</v>
      </c>
      <c r="P415" s="7">
        <v>0.18409043197731301</v>
      </c>
      <c r="Q415" s="7">
        <v>7.1820657271445896</v>
      </c>
    </row>
    <row r="416" spans="1:17" hidden="1" x14ac:dyDescent="0.3">
      <c r="A416" s="3" t="s">
        <v>19</v>
      </c>
      <c r="B416" s="2">
        <v>44013</v>
      </c>
      <c r="C416" s="7">
        <v>1.0348253682017901</v>
      </c>
      <c r="D416" s="7">
        <v>3.8094305749644501E-2</v>
      </c>
      <c r="E416" s="7">
        <v>0.70016275610419998</v>
      </c>
      <c r="F416" s="14">
        <v>0.26174293814615501</v>
      </c>
      <c r="G416" s="7">
        <v>7.3143859653505899E-3</v>
      </c>
      <c r="H416" s="7">
        <v>1.0569332700162699E-2</v>
      </c>
      <c r="I416" s="7">
        <v>0.18493299569980801</v>
      </c>
      <c r="J416" s="7">
        <v>7.9225031966346296E-2</v>
      </c>
      <c r="K416" s="7">
        <v>0.128782246135243</v>
      </c>
      <c r="L416" s="7">
        <v>0.28299338083216702</v>
      </c>
      <c r="M416" s="7">
        <v>6.0726396259364601E-2</v>
      </c>
      <c r="N416" s="7">
        <v>5.2598361972982399E-2</v>
      </c>
      <c r="O416" s="7">
        <v>5.3398748630602497E-3</v>
      </c>
      <c r="P416" s="7">
        <v>0.18751799360551499</v>
      </c>
      <c r="Q416" s="7">
        <v>7.0368643579829699</v>
      </c>
    </row>
    <row r="417" spans="1:17" hidden="1" x14ac:dyDescent="0.3">
      <c r="A417" s="3" t="s">
        <v>19</v>
      </c>
      <c r="B417" s="2">
        <v>44044</v>
      </c>
      <c r="C417" s="7">
        <v>1.0361372181053501</v>
      </c>
      <c r="D417" s="7">
        <v>3.2558683762486697E-2</v>
      </c>
      <c r="E417" s="7">
        <v>0.69846730751051</v>
      </c>
      <c r="F417" s="14">
        <v>0.268974008727004</v>
      </c>
      <c r="G417" s="7">
        <v>7.7781930320247102E-3</v>
      </c>
      <c r="H417" s="7">
        <v>1.06849082850824E-2</v>
      </c>
      <c r="I417" s="7">
        <v>0.198671884034373</v>
      </c>
      <c r="J417" s="7">
        <v>9.5010835795385495E-2</v>
      </c>
      <c r="K417" s="7">
        <v>0.12696587351880501</v>
      </c>
      <c r="L417" s="7">
        <v>0.283824540164272</v>
      </c>
      <c r="M417" s="7">
        <v>6.0926125031541802E-2</v>
      </c>
      <c r="N417" s="7">
        <v>4.0812970779914901E-2</v>
      </c>
      <c r="O417" s="7">
        <v>1.0050121519653401E-2</v>
      </c>
      <c r="P417" s="7">
        <v>0.16527454783894799</v>
      </c>
      <c r="Q417" s="7">
        <v>7.1389043665459804</v>
      </c>
    </row>
    <row r="418" spans="1:17" hidden="1" x14ac:dyDescent="0.3">
      <c r="A418" s="3" t="s">
        <v>19</v>
      </c>
      <c r="B418" s="2">
        <v>44075</v>
      </c>
      <c r="C418" s="7">
        <v>1.0005321060952901</v>
      </c>
      <c r="D418" s="7">
        <v>3.1706592457944403E-2</v>
      </c>
      <c r="E418" s="7">
        <v>0.69115507193227699</v>
      </c>
      <c r="F418" s="14">
        <v>0.27713833560977902</v>
      </c>
      <c r="G418" s="7">
        <v>9.5171849479213002E-3</v>
      </c>
      <c r="H418" s="7">
        <v>1.24040134033034E-2</v>
      </c>
      <c r="I418" s="7">
        <v>0.170292992659135</v>
      </c>
      <c r="J418" s="7">
        <v>8.36598352359509E-2</v>
      </c>
      <c r="K418" s="7">
        <v>0.12956884221755</v>
      </c>
      <c r="L418" s="7">
        <v>0.28534483448912101</v>
      </c>
      <c r="M418" s="7">
        <v>5.99128439441E-2</v>
      </c>
      <c r="N418" s="7">
        <v>4.1527647764953497E-2</v>
      </c>
      <c r="O418" s="7">
        <v>1.4543917004557001E-2</v>
      </c>
      <c r="P418" s="7">
        <v>0.19322788833340701</v>
      </c>
      <c r="Q418" s="7">
        <v>7.03397277392975</v>
      </c>
    </row>
    <row r="419" spans="1:17" hidden="1" x14ac:dyDescent="0.3">
      <c r="A419" s="3" t="s">
        <v>19</v>
      </c>
      <c r="B419" s="2">
        <v>44105</v>
      </c>
      <c r="C419" s="7">
        <v>0.99997076510820004</v>
      </c>
      <c r="D419" s="7">
        <v>3.4896491695316702E-2</v>
      </c>
      <c r="E419" s="7">
        <v>0.73514037703158097</v>
      </c>
      <c r="F419" s="14">
        <v>0.229963131273102</v>
      </c>
      <c r="G419" s="7">
        <v>8.5447579946593098E-3</v>
      </c>
      <c r="H419" s="7">
        <v>1.5812180512056202E-2</v>
      </c>
      <c r="I419" s="7">
        <v>0.167901930193605</v>
      </c>
      <c r="J419" s="7">
        <v>7.8817860636215306E-2</v>
      </c>
      <c r="K419" s="7">
        <v>0.141988838931218</v>
      </c>
      <c r="L419" s="7">
        <v>0.31104744545531099</v>
      </c>
      <c r="M419" s="7">
        <v>6.0530045645744497E-2</v>
      </c>
      <c r="N419" s="7">
        <v>4.0320492860522E-2</v>
      </c>
      <c r="O419" s="7">
        <v>5.6535331499443899E-3</v>
      </c>
      <c r="P419" s="7">
        <v>0.169382914620724</v>
      </c>
      <c r="Q419" s="7">
        <v>7.0656362440774103</v>
      </c>
    </row>
    <row r="420" spans="1:17" hidden="1" x14ac:dyDescent="0.3">
      <c r="A420" s="3" t="s">
        <v>19</v>
      </c>
      <c r="B420" s="2">
        <v>44136</v>
      </c>
      <c r="C420" s="7">
        <v>0.80582782190264901</v>
      </c>
      <c r="D420" s="7">
        <v>3.7716395538555499E-2</v>
      </c>
      <c r="E420" s="7">
        <v>0.72570935939985304</v>
      </c>
      <c r="F420" s="14">
        <v>0.236574245061592</v>
      </c>
      <c r="G420" s="7">
        <v>6.7075585024758896E-3</v>
      </c>
      <c r="H420" s="7">
        <v>8.1236802900936898E-3</v>
      </c>
      <c r="I420" s="7">
        <v>8.5379118924981998E-2</v>
      </c>
      <c r="J420" s="7">
        <v>6.4169419041626402E-2</v>
      </c>
      <c r="K420" s="7">
        <v>0.166000138033262</v>
      </c>
      <c r="L420" s="7">
        <v>0.39346673025315998</v>
      </c>
      <c r="M420" s="7">
        <v>5.2810313696132802E-2</v>
      </c>
      <c r="N420" s="7">
        <v>5.2583957799128E-2</v>
      </c>
      <c r="O420" s="7">
        <v>1.0604312109372101E-3</v>
      </c>
      <c r="P420" s="7">
        <v>0.16969865224820099</v>
      </c>
      <c r="Q420" s="7">
        <v>7.0943856474366402</v>
      </c>
    </row>
    <row r="421" spans="1:17" hidden="1" x14ac:dyDescent="0.3">
      <c r="A421" s="3" t="s">
        <v>19</v>
      </c>
      <c r="B421" s="2">
        <v>44166</v>
      </c>
      <c r="C421" s="7">
        <v>1.22687715777629</v>
      </c>
      <c r="D421" s="7">
        <v>3.4732737913482498E-2</v>
      </c>
      <c r="E421" s="7">
        <v>0.738175476768131</v>
      </c>
      <c r="F421" s="14">
        <v>0.227091785318386</v>
      </c>
      <c r="G421" s="7">
        <v>8.6307047489054493E-3</v>
      </c>
      <c r="H421" s="7">
        <v>1.89362088453113E-2</v>
      </c>
      <c r="I421" s="7">
        <v>0.23413716604246501</v>
      </c>
      <c r="J421" s="7">
        <v>5.1814428715267702E-2</v>
      </c>
      <c r="K421" s="7">
        <v>0.15315989209123801</v>
      </c>
      <c r="L421" s="7">
        <v>0.308905180455392</v>
      </c>
      <c r="M421" s="7">
        <v>7.7071419432601707E-2</v>
      </c>
      <c r="N421" s="7">
        <v>3.4313749332792597E-2</v>
      </c>
      <c r="O421" s="7">
        <v>2.86902107432738E-3</v>
      </c>
      <c r="P421" s="7">
        <v>0.110162229261699</v>
      </c>
      <c r="Q421" s="7">
        <v>7.0768702561956998</v>
      </c>
    </row>
    <row r="422" spans="1:17" hidden="1" x14ac:dyDescent="0.3">
      <c r="A422" s="3" t="s">
        <v>19</v>
      </c>
      <c r="B422" s="2">
        <v>44197</v>
      </c>
      <c r="C422" s="7">
        <v>0.598342564765308</v>
      </c>
      <c r="D422" s="7">
        <v>4.4406437070310202E-2</v>
      </c>
      <c r="E422" s="7">
        <v>0.76839904441023399</v>
      </c>
      <c r="F422" s="14">
        <v>0.18719451851945501</v>
      </c>
      <c r="G422" s="7">
        <v>6.8200417176547999E-3</v>
      </c>
      <c r="H422" s="7">
        <v>7.6951133053621305E-4</v>
      </c>
      <c r="I422" s="7">
        <v>5.6765409302151397E-2</v>
      </c>
      <c r="J422" s="7">
        <v>6.8024416424110903E-2</v>
      </c>
      <c r="K422" s="7">
        <v>0.13973914608434301</v>
      </c>
      <c r="L422" s="7">
        <v>0.46505064514181998</v>
      </c>
      <c r="M422" s="7">
        <v>4.6091999507217998E-2</v>
      </c>
      <c r="N422" s="7">
        <v>4.1700714580807402E-2</v>
      </c>
      <c r="O422" s="7">
        <v>1.09809966080708E-3</v>
      </c>
      <c r="P422" s="7">
        <v>0.173940016250552</v>
      </c>
      <c r="Q422" s="7">
        <v>7.0474281664201097</v>
      </c>
    </row>
    <row r="423" spans="1:17" hidden="1" x14ac:dyDescent="0.3">
      <c r="A423" s="3" t="s">
        <v>19</v>
      </c>
      <c r="B423" s="2">
        <v>44228</v>
      </c>
      <c r="C423" s="7">
        <v>0.62680090188167303</v>
      </c>
      <c r="D423" s="7">
        <v>4.1858880895175199E-2</v>
      </c>
      <c r="E423" s="7">
        <v>0.76249436421948302</v>
      </c>
      <c r="F423" s="14">
        <v>0.195646754885341</v>
      </c>
      <c r="G423" s="7">
        <v>8.98306870845322E-3</v>
      </c>
      <c r="H423" s="7">
        <v>1.1191066037689301E-5</v>
      </c>
      <c r="I423" s="7">
        <v>6.0832452723001799E-2</v>
      </c>
      <c r="J423" s="7">
        <v>6.9803123329008995E-2</v>
      </c>
      <c r="K423" s="7">
        <v>0.139037844420345</v>
      </c>
      <c r="L423" s="7">
        <v>0.436261695053698</v>
      </c>
      <c r="M423" s="7">
        <v>5.5773819090933902E-2</v>
      </c>
      <c r="N423" s="7">
        <v>4.8925630082397698E-2</v>
      </c>
      <c r="O423" s="7">
        <v>1.95196172553097E-3</v>
      </c>
      <c r="P423" s="7">
        <v>0.178419213800592</v>
      </c>
      <c r="Q423" s="7">
        <v>7.1018771046496703</v>
      </c>
    </row>
    <row r="424" spans="1:17" hidden="1" x14ac:dyDescent="0.3">
      <c r="A424" s="3" t="s">
        <v>19</v>
      </c>
      <c r="B424" s="2">
        <v>44256</v>
      </c>
      <c r="C424" s="7">
        <v>0.75306118790871002</v>
      </c>
      <c r="D424" s="7">
        <v>3.79303683638866E-2</v>
      </c>
      <c r="E424" s="7">
        <v>0.750401223816347</v>
      </c>
      <c r="F424" s="14">
        <v>0.21166840781976601</v>
      </c>
      <c r="G424" s="7">
        <v>1.3357638687485299E-2</v>
      </c>
      <c r="H424" s="7">
        <v>3.4777252661444497E-5</v>
      </c>
      <c r="I424" s="7">
        <v>6.4403426669837394E-2</v>
      </c>
      <c r="J424" s="7">
        <v>6.7628842202783604E-2</v>
      </c>
      <c r="K424" s="7">
        <v>0.14399022127793801</v>
      </c>
      <c r="L424" s="7">
        <v>0.410354003157192</v>
      </c>
      <c r="M424" s="7">
        <v>5.4721158755969397E-2</v>
      </c>
      <c r="N424" s="7">
        <v>5.19504157149163E-2</v>
      </c>
      <c r="O424" s="7">
        <v>2.15296942581152E-3</v>
      </c>
      <c r="P424" s="7">
        <v>0.19140654685540501</v>
      </c>
      <c r="Q424" s="7">
        <v>7.0866809570771503</v>
      </c>
    </row>
    <row r="425" spans="1:17" hidden="1" x14ac:dyDescent="0.3">
      <c r="A425" s="3" t="s">
        <v>19</v>
      </c>
      <c r="B425" s="2">
        <v>44287</v>
      </c>
      <c r="C425" s="7">
        <v>0.969541985094581</v>
      </c>
      <c r="D425" s="7">
        <v>3.62855865517576E-2</v>
      </c>
      <c r="E425" s="7">
        <v>0.72044431204858905</v>
      </c>
      <c r="F425" s="14">
        <v>0.24327010139965299</v>
      </c>
      <c r="G425" s="7">
        <v>5.6930904348251503E-3</v>
      </c>
      <c r="H425" s="7">
        <v>7.2868270839532897E-3</v>
      </c>
      <c r="I425" s="7">
        <v>0.19023787944640599</v>
      </c>
      <c r="J425" s="7">
        <v>6.8784084571889503E-2</v>
      </c>
      <c r="K425" s="7">
        <v>0.128617121670073</v>
      </c>
      <c r="L425" s="7">
        <v>0.30956298680336503</v>
      </c>
      <c r="M425" s="7">
        <v>5.8621656267029101E-2</v>
      </c>
      <c r="N425" s="7">
        <v>4.69766508746534E-2</v>
      </c>
      <c r="O425" s="7">
        <v>4.5374134118822303E-3</v>
      </c>
      <c r="P425" s="7">
        <v>0.17968228943592299</v>
      </c>
      <c r="Q425" s="7">
        <v>7.0460063704327904</v>
      </c>
    </row>
    <row r="426" spans="1:17" hidden="1" x14ac:dyDescent="0.3">
      <c r="A426" s="3" t="s">
        <v>19</v>
      </c>
      <c r="B426" s="2">
        <v>44317</v>
      </c>
      <c r="C426" s="7">
        <v>1.0343853542285999</v>
      </c>
      <c r="D426" s="7">
        <v>3.5681216270891797E-2</v>
      </c>
      <c r="E426" s="7">
        <v>0.714947424417815</v>
      </c>
      <c r="F426" s="14">
        <v>0.24937135931129401</v>
      </c>
      <c r="G426" s="7">
        <v>1.15036154228896E-2</v>
      </c>
      <c r="H426" s="7">
        <v>1.06716551474185E-2</v>
      </c>
      <c r="I426" s="7">
        <v>0.19058385426557001</v>
      </c>
      <c r="J426" s="7">
        <v>9.3064398010190993E-2</v>
      </c>
      <c r="K426" s="7">
        <v>0.12899155206913099</v>
      </c>
      <c r="L426" s="7">
        <v>0.292755479548232</v>
      </c>
      <c r="M426" s="7">
        <v>6.6569348233409403E-2</v>
      </c>
      <c r="N426" s="7">
        <v>3.3380926257147503E-2</v>
      </c>
      <c r="O426" s="7">
        <v>8.7950411494006203E-3</v>
      </c>
      <c r="P426" s="7">
        <v>0.16368412989661099</v>
      </c>
      <c r="Q426" s="7">
        <v>7.0498754985119003</v>
      </c>
    </row>
    <row r="427" spans="1:17" hidden="1" x14ac:dyDescent="0.3">
      <c r="A427" s="3" t="s">
        <v>19</v>
      </c>
      <c r="B427" s="2">
        <v>44348</v>
      </c>
      <c r="C427" s="7">
        <v>0.99502933603939903</v>
      </c>
      <c r="D427" s="7">
        <v>3.5557915564722202E-2</v>
      </c>
      <c r="E427" s="7">
        <v>0.74180452134795305</v>
      </c>
      <c r="F427" s="14">
        <v>0.22263756308732499</v>
      </c>
      <c r="G427" s="7">
        <v>8.5942519189659405E-3</v>
      </c>
      <c r="H427" s="7">
        <v>1.27795962166809E-2</v>
      </c>
      <c r="I427" s="7">
        <v>0.18603926352647901</v>
      </c>
      <c r="J427" s="7">
        <v>9.3995814132016894E-2</v>
      </c>
      <c r="K427" s="7">
        <v>0.124190664941667</v>
      </c>
      <c r="L427" s="7">
        <v>0.28655333983075898</v>
      </c>
      <c r="M427" s="7">
        <v>6.3374562533209E-2</v>
      </c>
      <c r="N427" s="7">
        <v>3.4214836397927897E-2</v>
      </c>
      <c r="O427" s="7">
        <v>8.5940857495511794E-3</v>
      </c>
      <c r="P427" s="7">
        <v>0.181663584752744</v>
      </c>
      <c r="Q427" s="7">
        <v>7.0053466598949301</v>
      </c>
    </row>
    <row r="428" spans="1:17" hidden="1" x14ac:dyDescent="0.3">
      <c r="A428" s="3" t="s">
        <v>19</v>
      </c>
      <c r="B428" s="2">
        <v>44378</v>
      </c>
      <c r="C428" s="7">
        <v>1.0805402847502199</v>
      </c>
      <c r="D428" s="7">
        <v>3.2236299721627198E-2</v>
      </c>
      <c r="E428" s="7">
        <v>0.71903236492086997</v>
      </c>
      <c r="F428" s="14">
        <v>0.248731335357503</v>
      </c>
      <c r="G428" s="7">
        <v>8.0692743465036708E-3</v>
      </c>
      <c r="H428" s="7">
        <v>1.31435264873899E-2</v>
      </c>
      <c r="I428" s="7">
        <v>0.186242718945096</v>
      </c>
      <c r="J428" s="7">
        <v>0.10320808571788601</v>
      </c>
      <c r="K428" s="7">
        <v>0.12587782437388501</v>
      </c>
      <c r="L428" s="7">
        <v>0.27444865096368798</v>
      </c>
      <c r="M428" s="7">
        <v>6.2943639553762698E-2</v>
      </c>
      <c r="N428" s="7">
        <v>3.8276554798372601E-2</v>
      </c>
      <c r="O428" s="7">
        <v>1.02140428817103E-2</v>
      </c>
      <c r="P428" s="7">
        <v>0.177575681931706</v>
      </c>
      <c r="Q428" s="7">
        <v>7.0527224039787102</v>
      </c>
    </row>
    <row r="429" spans="1:17" hidden="1" x14ac:dyDescent="0.3">
      <c r="A429" s="3" t="s">
        <v>19</v>
      </c>
      <c r="B429" s="2">
        <v>44409</v>
      </c>
      <c r="C429" s="7">
        <v>1.06284236859742</v>
      </c>
      <c r="D429" s="7">
        <v>3.3850092285893203E-2</v>
      </c>
      <c r="E429" s="7">
        <v>0.71765148653421695</v>
      </c>
      <c r="F429" s="14">
        <v>0.24849842117988999</v>
      </c>
      <c r="G429" s="7">
        <v>8.1736153660974392E-3</v>
      </c>
      <c r="H429" s="7">
        <v>1.43053401355371E-2</v>
      </c>
      <c r="I429" s="7">
        <v>0.19070721230134399</v>
      </c>
      <c r="J429" s="7">
        <v>0.11396071723809099</v>
      </c>
      <c r="K429" s="7">
        <v>0.12528626609412499</v>
      </c>
      <c r="L429" s="7">
        <v>0.27553250214737002</v>
      </c>
      <c r="M429" s="7">
        <v>6.10748079529626E-2</v>
      </c>
      <c r="N429" s="7">
        <v>3.7180954358564298E-2</v>
      </c>
      <c r="O429" s="7">
        <v>1.2098336138713301E-2</v>
      </c>
      <c r="P429" s="7">
        <v>0.16168024826719599</v>
      </c>
      <c r="Q429" s="7">
        <v>7.0856040443135502</v>
      </c>
    </row>
    <row r="430" spans="1:17" hidden="1" x14ac:dyDescent="0.3">
      <c r="A430" s="3" t="s">
        <v>19</v>
      </c>
      <c r="B430" s="2">
        <v>44440</v>
      </c>
      <c r="C430" s="7">
        <v>1.01416990880036</v>
      </c>
      <c r="D430" s="7">
        <v>3.6417432650976002E-2</v>
      </c>
      <c r="E430" s="7">
        <v>0.691546302366013</v>
      </c>
      <c r="F430" s="14">
        <v>0.27203626498301098</v>
      </c>
      <c r="G430" s="7">
        <v>8.4859857534804704E-3</v>
      </c>
      <c r="H430" s="7">
        <v>1.30093884539814E-2</v>
      </c>
      <c r="I430" s="7">
        <v>0.18180253601323501</v>
      </c>
      <c r="J430" s="7">
        <v>0.107115801735451</v>
      </c>
      <c r="K430" s="7">
        <v>0.124383046266482</v>
      </c>
      <c r="L430" s="7">
        <v>0.28736064372572401</v>
      </c>
      <c r="M430" s="7">
        <v>6.5637048622243802E-2</v>
      </c>
      <c r="N430" s="7">
        <v>3.4563474402338E-2</v>
      </c>
      <c r="O430" s="7">
        <v>2.3109102273273799E-2</v>
      </c>
      <c r="P430" s="7">
        <v>0.15453297275378999</v>
      </c>
      <c r="Q430" s="7">
        <v>7.1213900139703696</v>
      </c>
    </row>
    <row r="431" spans="1:17" hidden="1" x14ac:dyDescent="0.3">
      <c r="A431" s="3" t="s">
        <v>20</v>
      </c>
      <c r="B431" s="2">
        <v>43466</v>
      </c>
      <c r="C431" s="7">
        <v>0.82815268557034205</v>
      </c>
      <c r="D431" s="7">
        <v>7.5078764057448502E-3</v>
      </c>
      <c r="E431" s="7">
        <v>0.28471407642005397</v>
      </c>
      <c r="F431" s="14">
        <v>0.70777804717420101</v>
      </c>
      <c r="G431" s="7">
        <v>1.31360530556983E-2</v>
      </c>
      <c r="H431" s="7">
        <v>2.3607503411894399E-2</v>
      </c>
      <c r="I431" s="7">
        <v>0.26238301441671502</v>
      </c>
      <c r="J431" s="7">
        <v>0.22878249596971201</v>
      </c>
      <c r="K431" s="7">
        <v>0.21237117508893999</v>
      </c>
      <c r="L431" s="7">
        <v>0.11887959107458899</v>
      </c>
      <c r="M431" s="7">
        <v>9.6267475163992297E-2</v>
      </c>
      <c r="N431" s="7">
        <v>9.8950822760577994E-3</v>
      </c>
      <c r="O431" s="7">
        <v>3.18616859396623E-2</v>
      </c>
      <c r="P431" s="7">
        <v>2.8159236027389101E-3</v>
      </c>
      <c r="Q431" s="7">
        <v>4.0232300869873896</v>
      </c>
    </row>
    <row r="432" spans="1:17" hidden="1" x14ac:dyDescent="0.3">
      <c r="A432" s="3" t="s">
        <v>20</v>
      </c>
      <c r="B432" s="2">
        <v>43497</v>
      </c>
      <c r="C432" s="7">
        <v>0.88066794808206195</v>
      </c>
      <c r="D432" s="7">
        <v>5.7038342726081102E-3</v>
      </c>
      <c r="E432" s="7">
        <v>0.26372067936176602</v>
      </c>
      <c r="F432" s="14">
        <v>0.73057548636562597</v>
      </c>
      <c r="G432" s="7">
        <v>1.2735904848381699E-2</v>
      </c>
      <c r="H432" s="7">
        <v>2.0499671357182302E-2</v>
      </c>
      <c r="I432" s="7">
        <v>0.24072576899210801</v>
      </c>
      <c r="J432" s="7">
        <v>0.27743296842970699</v>
      </c>
      <c r="K432" s="7">
        <v>0.185908220793193</v>
      </c>
      <c r="L432" s="7">
        <v>0.119678396743073</v>
      </c>
      <c r="M432" s="7">
        <v>9.2061790507188795E-2</v>
      </c>
      <c r="N432" s="7">
        <v>1.2562574546734E-2</v>
      </c>
      <c r="O432" s="7">
        <v>3.5681469801022901E-2</v>
      </c>
      <c r="P432" s="7">
        <v>2.7132339814090701E-3</v>
      </c>
      <c r="Q432" s="7">
        <v>4.0291346670830004</v>
      </c>
    </row>
    <row r="433" spans="1:17" hidden="1" x14ac:dyDescent="0.3">
      <c r="A433" s="3" t="s">
        <v>20</v>
      </c>
      <c r="B433" s="2">
        <v>43525</v>
      </c>
      <c r="C433" s="7">
        <v>1.0064446016324899</v>
      </c>
      <c r="D433" s="7">
        <v>7.1295098243065198E-3</v>
      </c>
      <c r="E433" s="7">
        <v>0.246545963820782</v>
      </c>
      <c r="F433" s="14">
        <v>0.74632452635491098</v>
      </c>
      <c r="G433" s="7">
        <v>1.31474864984461E-2</v>
      </c>
      <c r="H433" s="7">
        <v>1.7887980585558402E-2</v>
      </c>
      <c r="I433" s="7">
        <v>0.25261860791089302</v>
      </c>
      <c r="J433" s="7">
        <v>0.27150273508414102</v>
      </c>
      <c r="K433" s="7">
        <v>0.18419486135683899</v>
      </c>
      <c r="L433" s="7">
        <v>0.106625892542614</v>
      </c>
      <c r="M433" s="7">
        <v>9.2282709816251501E-2</v>
      </c>
      <c r="N433" s="7">
        <v>9.3405747869061192E-3</v>
      </c>
      <c r="O433" s="7">
        <v>3.7110564130226099E-2</v>
      </c>
      <c r="P433" s="7">
        <v>1.52885872881258E-2</v>
      </c>
      <c r="Q433" s="7">
        <v>4.0115012184590801</v>
      </c>
    </row>
    <row r="434" spans="1:17" hidden="1" x14ac:dyDescent="0.3">
      <c r="A434" s="3" t="s">
        <v>20</v>
      </c>
      <c r="B434" s="2">
        <v>43556</v>
      </c>
      <c r="C434" s="7">
        <v>0.94904944739806996</v>
      </c>
      <c r="D434" s="7">
        <v>6.4289429862681002E-3</v>
      </c>
      <c r="E434" s="7">
        <v>0.24427631911998199</v>
      </c>
      <c r="F434" s="14">
        <v>0.74929473789375001</v>
      </c>
      <c r="G434" s="7">
        <v>1.2141577099581699E-2</v>
      </c>
      <c r="H434" s="7">
        <v>1.7276978439253601E-2</v>
      </c>
      <c r="I434" s="7">
        <v>0.26492213827202499</v>
      </c>
      <c r="J434" s="7">
        <v>0.26023357640624201</v>
      </c>
      <c r="K434" s="7">
        <v>0.18982676018156699</v>
      </c>
      <c r="L434" s="7">
        <v>0.105470419168087</v>
      </c>
      <c r="M434" s="7">
        <v>8.87133011305693E-2</v>
      </c>
      <c r="N434" s="7">
        <v>9.6768405030766697E-3</v>
      </c>
      <c r="O434" s="7">
        <v>3.8206678247547303E-2</v>
      </c>
      <c r="P434" s="7">
        <v>1.35317305520512E-2</v>
      </c>
      <c r="Q434" s="7">
        <v>4.2373057668787597</v>
      </c>
    </row>
    <row r="435" spans="1:17" hidden="1" x14ac:dyDescent="0.3">
      <c r="A435" s="3" t="s">
        <v>20</v>
      </c>
      <c r="B435" s="2">
        <v>43586</v>
      </c>
      <c r="C435" s="7">
        <v>1.01715639209827</v>
      </c>
      <c r="D435" s="7">
        <v>6.87670375328946E-3</v>
      </c>
      <c r="E435" s="7">
        <v>0.23734020025680799</v>
      </c>
      <c r="F435" s="14">
        <v>0.75578309598990301</v>
      </c>
      <c r="G435" s="7">
        <v>1.25172343157724E-2</v>
      </c>
      <c r="H435" s="7">
        <v>1.6716847440274699E-2</v>
      </c>
      <c r="I435" s="7">
        <v>0.27484170659239099</v>
      </c>
      <c r="J435" s="7">
        <v>0.25637914481526197</v>
      </c>
      <c r="K435" s="7">
        <v>0.17590617247396201</v>
      </c>
      <c r="L435" s="7">
        <v>0.115248383906822</v>
      </c>
      <c r="M435" s="7">
        <v>9.0848487303712797E-2</v>
      </c>
      <c r="N435" s="7">
        <v>8.0667551671471608E-3</v>
      </c>
      <c r="O435" s="7">
        <v>3.5406879870737297E-2</v>
      </c>
      <c r="P435" s="7">
        <v>1.4068388113917699E-2</v>
      </c>
      <c r="Q435" s="7">
        <v>4.0575202152584797</v>
      </c>
    </row>
    <row r="436" spans="1:17" hidden="1" x14ac:dyDescent="0.3">
      <c r="A436" s="3" t="s">
        <v>20</v>
      </c>
      <c r="B436" s="2">
        <v>43617</v>
      </c>
      <c r="C436" s="7">
        <v>1.0116024343091901</v>
      </c>
      <c r="D436" s="7">
        <v>6.3924581691040001E-3</v>
      </c>
      <c r="E436" s="7">
        <v>0.26319699853635797</v>
      </c>
      <c r="F436" s="14">
        <v>0.73041054329453803</v>
      </c>
      <c r="G436" s="7">
        <v>1.12523330580417E-2</v>
      </c>
      <c r="H436" s="7">
        <v>1.73845261859625E-2</v>
      </c>
      <c r="I436" s="7">
        <v>0.27314038153572301</v>
      </c>
      <c r="J436" s="7">
        <v>0.25262706796989098</v>
      </c>
      <c r="K436" s="7">
        <v>0.18922862918109501</v>
      </c>
      <c r="L436" s="7">
        <v>0.10623107472281999</v>
      </c>
      <c r="M436" s="7">
        <v>8.8297772832044694E-2</v>
      </c>
      <c r="N436" s="7">
        <v>8.2468300057885902E-3</v>
      </c>
      <c r="O436" s="7">
        <v>4.1106075912001203E-2</v>
      </c>
      <c r="P436" s="7">
        <v>1.2485308596631699E-2</v>
      </c>
      <c r="Q436" s="7">
        <v>3.9675553091997098</v>
      </c>
    </row>
    <row r="437" spans="1:17" hidden="1" x14ac:dyDescent="0.3">
      <c r="A437" s="3" t="s">
        <v>20</v>
      </c>
      <c r="B437" s="2">
        <v>43647</v>
      </c>
      <c r="C437" s="7">
        <v>0.92892439814249195</v>
      </c>
      <c r="D437" s="7">
        <v>7.8156598442587401E-3</v>
      </c>
      <c r="E437" s="7">
        <v>0.261444836248374</v>
      </c>
      <c r="F437" s="14">
        <v>0.73073950390736697</v>
      </c>
      <c r="G437" s="7">
        <v>1.2301010972428099E-2</v>
      </c>
      <c r="H437" s="7">
        <v>1.84172260025115E-2</v>
      </c>
      <c r="I437" s="7">
        <v>0.27267116387765</v>
      </c>
      <c r="J437" s="7">
        <v>0.24950553446898799</v>
      </c>
      <c r="K437" s="7">
        <v>0.199027699071882</v>
      </c>
      <c r="L437" s="7">
        <v>9.5420315308888906E-2</v>
      </c>
      <c r="M437" s="7">
        <v>9.1418880740787398E-2</v>
      </c>
      <c r="N437" s="7">
        <v>1.3151166682615E-2</v>
      </c>
      <c r="O437" s="7">
        <v>3.4782593964191803E-2</v>
      </c>
      <c r="P437" s="7">
        <v>1.3304408910057601E-2</v>
      </c>
      <c r="Q437" s="7">
        <v>4.1098091836464201</v>
      </c>
    </row>
    <row r="438" spans="1:17" hidden="1" x14ac:dyDescent="0.3">
      <c r="A438" s="3" t="s">
        <v>20</v>
      </c>
      <c r="B438" s="2">
        <v>43678</v>
      </c>
      <c r="C438" s="7">
        <v>0.94737781962074596</v>
      </c>
      <c r="D438" s="7">
        <v>6.4015923625424303E-3</v>
      </c>
      <c r="E438" s="7">
        <v>0.245561919149348</v>
      </c>
      <c r="F438" s="14">
        <v>0.74803648848811</v>
      </c>
      <c r="G438" s="7">
        <v>1.15620319327974E-2</v>
      </c>
      <c r="H438" s="7">
        <v>1.87961590014562E-2</v>
      </c>
      <c r="I438" s="7">
        <v>0.269560392367789</v>
      </c>
      <c r="J438" s="7">
        <v>0.25981671768863801</v>
      </c>
      <c r="K438" s="7">
        <v>0.19743586074918401</v>
      </c>
      <c r="L438" s="7">
        <v>8.6198041288261196E-2</v>
      </c>
      <c r="M438" s="7">
        <v>8.9221059676026906E-2</v>
      </c>
      <c r="N438" s="7">
        <v>9.7925532799361999E-3</v>
      </c>
      <c r="O438" s="7">
        <v>4.2491489832428897E-2</v>
      </c>
      <c r="P438" s="7">
        <v>1.5125694183481799E-2</v>
      </c>
      <c r="Q438" s="7">
        <v>4.0483777696678596</v>
      </c>
    </row>
    <row r="439" spans="1:17" hidden="1" x14ac:dyDescent="0.3">
      <c r="A439" s="3" t="s">
        <v>20</v>
      </c>
      <c r="B439" s="2">
        <v>43709</v>
      </c>
      <c r="C439" s="7">
        <v>0.86783250625416697</v>
      </c>
      <c r="D439" s="7">
        <v>8.3690143973951994E-3</v>
      </c>
      <c r="E439" s="7">
        <v>0.27592250103849703</v>
      </c>
      <c r="F439" s="14">
        <v>0.71570848456410796</v>
      </c>
      <c r="G439" s="7">
        <v>1.24206999508145E-2</v>
      </c>
      <c r="H439" s="7">
        <v>2.1698127478662E-2</v>
      </c>
      <c r="I439" s="7">
        <v>0.26867012471294599</v>
      </c>
      <c r="J439" s="7">
        <v>0.24609220472073201</v>
      </c>
      <c r="K439" s="7">
        <v>0.215025654163541</v>
      </c>
      <c r="L439" s="7">
        <v>9.62150663340091E-2</v>
      </c>
      <c r="M439" s="7">
        <v>8.6100824061271897E-2</v>
      </c>
      <c r="N439" s="7">
        <v>8.2591539481183199E-3</v>
      </c>
      <c r="O439" s="7">
        <v>3.1578800188516297E-2</v>
      </c>
      <c r="P439" s="7">
        <v>1.39393444413882E-2</v>
      </c>
      <c r="Q439" s="7">
        <v>3.9964459938841101</v>
      </c>
    </row>
    <row r="440" spans="1:17" hidden="1" x14ac:dyDescent="0.3">
      <c r="A440" s="3" t="s">
        <v>20</v>
      </c>
      <c r="B440" s="2">
        <v>43739</v>
      </c>
      <c r="C440" s="7">
        <v>1.0313641769434301</v>
      </c>
      <c r="D440" s="7">
        <v>8.5959912408152903E-3</v>
      </c>
      <c r="E440" s="7">
        <v>0.28833912492574898</v>
      </c>
      <c r="F440" s="14">
        <v>0.70306488383343602</v>
      </c>
      <c r="G440" s="7">
        <v>1.0743071315426799E-2</v>
      </c>
      <c r="H440" s="7">
        <v>1.9222623798192801E-2</v>
      </c>
      <c r="I440" s="7">
        <v>0.25569793174801803</v>
      </c>
      <c r="J440" s="7">
        <v>0.238920606844438</v>
      </c>
      <c r="K440" s="7">
        <v>0.21988189744556499</v>
      </c>
      <c r="L440" s="7">
        <v>0.114485281933828</v>
      </c>
      <c r="M440" s="7">
        <v>8.2133039345400505E-2</v>
      </c>
      <c r="N440" s="7">
        <v>2.55243398196453E-2</v>
      </c>
      <c r="O440" s="7">
        <v>1.9323505987471099E-2</v>
      </c>
      <c r="P440" s="7">
        <v>1.4067701762015701E-2</v>
      </c>
      <c r="Q440" s="7">
        <v>3.70089242979153</v>
      </c>
    </row>
    <row r="441" spans="1:17" hidden="1" x14ac:dyDescent="0.3">
      <c r="A441" s="3" t="s">
        <v>20</v>
      </c>
      <c r="B441" s="2">
        <v>43770</v>
      </c>
      <c r="C441" s="7">
        <v>1.1026700994405501</v>
      </c>
      <c r="D441" s="7">
        <v>6.7739096067722304E-3</v>
      </c>
      <c r="E441" s="7">
        <v>0.25309083710970198</v>
      </c>
      <c r="F441" s="14">
        <v>0.74013525328352603</v>
      </c>
      <c r="G441" s="7">
        <v>1.1822007471795799E-2</v>
      </c>
      <c r="H441" s="7">
        <v>2.07008831631448E-2</v>
      </c>
      <c r="I441" s="7">
        <v>0.26446105625463701</v>
      </c>
      <c r="J441" s="7">
        <v>0.23761291202373</v>
      </c>
      <c r="K441" s="7">
        <v>0.22721752008507301</v>
      </c>
      <c r="L441" s="7">
        <v>0.10401734506556</v>
      </c>
      <c r="M441" s="7">
        <v>8.3481035274182394E-2</v>
      </c>
      <c r="N441" s="7">
        <v>1.33317691760826E-2</v>
      </c>
      <c r="O441" s="7">
        <v>2.3285232570327899E-2</v>
      </c>
      <c r="P441" s="7">
        <v>1.4070238915467E-2</v>
      </c>
      <c r="Q441" s="7">
        <v>4.01266312186545</v>
      </c>
    </row>
    <row r="442" spans="1:17" hidden="1" x14ac:dyDescent="0.3">
      <c r="A442" s="3" t="s">
        <v>20</v>
      </c>
      <c r="B442" s="2">
        <v>43800</v>
      </c>
      <c r="C442" s="7">
        <v>1.4287574905081899</v>
      </c>
      <c r="D442" s="7">
        <v>5.7773154152290403E-3</v>
      </c>
      <c r="E442" s="7">
        <v>0.245807138305495</v>
      </c>
      <c r="F442" s="14">
        <v>0.74841554627927598</v>
      </c>
      <c r="G442" s="7">
        <v>1.0534556916057401E-2</v>
      </c>
      <c r="H442" s="7">
        <v>2.3604698210939301E-2</v>
      </c>
      <c r="I442" s="7">
        <v>0.28360588880451298</v>
      </c>
      <c r="J442" s="7">
        <v>0.20377007236741099</v>
      </c>
      <c r="K442" s="7">
        <v>0.27888836410879903</v>
      </c>
      <c r="L442" s="7">
        <v>7.0349179414070304E-2</v>
      </c>
      <c r="M442" s="7">
        <v>7.9326316947206807E-2</v>
      </c>
      <c r="N442" s="7">
        <v>1.6623351183251402E-2</v>
      </c>
      <c r="O442" s="7">
        <v>2.1769215763450901E-2</v>
      </c>
      <c r="P442" s="7">
        <v>1.1528356284299801E-2</v>
      </c>
      <c r="Q442" s="7">
        <v>4.0187086812997803</v>
      </c>
    </row>
    <row r="443" spans="1:17" hidden="1" x14ac:dyDescent="0.3">
      <c r="A443" s="3" t="s">
        <v>20</v>
      </c>
      <c r="B443" s="2">
        <v>43831</v>
      </c>
      <c r="C443" s="7">
        <v>0.82691085514871399</v>
      </c>
      <c r="D443" s="7">
        <v>9.9851390964314397E-3</v>
      </c>
      <c r="E443" s="7">
        <v>0.31068218808675702</v>
      </c>
      <c r="F443" s="14">
        <v>0.67933267281681098</v>
      </c>
      <c r="G443" s="7">
        <v>1.3919538702494599E-2</v>
      </c>
      <c r="H443" s="7">
        <v>2.1160703440001701E-2</v>
      </c>
      <c r="I443" s="7">
        <v>0.22916798573362401</v>
      </c>
      <c r="J443" s="7">
        <v>0.245838837265619</v>
      </c>
      <c r="K443" s="7">
        <v>0.21112228680391201</v>
      </c>
      <c r="L443" s="7">
        <v>0.12493809141625099</v>
      </c>
      <c r="M443" s="7">
        <v>9.9816525338646503E-2</v>
      </c>
      <c r="N443" s="7">
        <v>1.1541167315189499E-2</v>
      </c>
      <c r="O443" s="7">
        <v>2.5902806858783201E-2</v>
      </c>
      <c r="P443" s="7">
        <v>1.65920571254786E-2</v>
      </c>
      <c r="Q443" s="7">
        <v>4.3511343643932996</v>
      </c>
    </row>
    <row r="444" spans="1:17" hidden="1" x14ac:dyDescent="0.3">
      <c r="A444" s="3" t="s">
        <v>20</v>
      </c>
      <c r="B444" s="2">
        <v>43862</v>
      </c>
      <c r="C444" s="7">
        <v>0.85755424353167997</v>
      </c>
      <c r="D444" s="7">
        <v>1.1229346075392201E-2</v>
      </c>
      <c r="E444" s="7">
        <v>0.26348627754370801</v>
      </c>
      <c r="F444" s="14">
        <v>0.72528437638090004</v>
      </c>
      <c r="G444" s="7">
        <v>1.47041971447451E-2</v>
      </c>
      <c r="H444" s="7">
        <v>2.1537319551721699E-2</v>
      </c>
      <c r="I444" s="7">
        <v>0.224336603546267</v>
      </c>
      <c r="J444" s="7">
        <v>0.27888216683405598</v>
      </c>
      <c r="K444" s="7">
        <v>0.178950530302591</v>
      </c>
      <c r="L444" s="7">
        <v>0.131190053340073</v>
      </c>
      <c r="M444" s="7">
        <v>9.5802792103285697E-2</v>
      </c>
      <c r="N444" s="7">
        <v>9.2335780197945402E-3</v>
      </c>
      <c r="O444" s="7">
        <v>2.83637367442926E-2</v>
      </c>
      <c r="P444" s="7">
        <v>1.6999022413172901E-2</v>
      </c>
      <c r="Q444" s="7">
        <v>3.9663415537622702</v>
      </c>
    </row>
    <row r="445" spans="1:17" hidden="1" x14ac:dyDescent="0.3">
      <c r="A445" s="3" t="s">
        <v>20</v>
      </c>
      <c r="B445" s="2">
        <v>43891</v>
      </c>
      <c r="C445" s="7">
        <v>0.56041995157476399</v>
      </c>
      <c r="D445" s="7">
        <v>1.7485327676206801E-2</v>
      </c>
      <c r="E445" s="7">
        <v>0.33363537643165903</v>
      </c>
      <c r="F445" s="14">
        <v>0.648879295892134</v>
      </c>
      <c r="G445" s="7">
        <v>1.4093278368363301E-2</v>
      </c>
      <c r="H445" s="7">
        <v>1.7431217379802098E-2</v>
      </c>
      <c r="I445" s="7">
        <v>0.19909779717011999</v>
      </c>
      <c r="J445" s="7">
        <v>0.22082098092815</v>
      </c>
      <c r="K445" s="7">
        <v>0.174062282554515</v>
      </c>
      <c r="L445" s="7">
        <v>0.21885627561490401</v>
      </c>
      <c r="M445" s="7">
        <v>0.1080495892094</v>
      </c>
      <c r="N445" s="7">
        <v>1.09214711892921E-2</v>
      </c>
      <c r="O445" s="7">
        <v>2.1655636212555701E-2</v>
      </c>
      <c r="P445" s="7">
        <v>1.5011471372897701E-2</v>
      </c>
      <c r="Q445" s="7">
        <v>3.9610364917243599</v>
      </c>
    </row>
    <row r="446" spans="1:17" hidden="1" x14ac:dyDescent="0.3">
      <c r="A446" s="3" t="s">
        <v>20</v>
      </c>
      <c r="B446" s="2">
        <v>43922</v>
      </c>
      <c r="C446" s="7">
        <v>0.116665304490274</v>
      </c>
      <c r="D446" s="7">
        <v>3.3813771027869498E-2</v>
      </c>
      <c r="E446" s="7">
        <v>0.57930721305266597</v>
      </c>
      <c r="F446" s="14">
        <v>0.386879015919464</v>
      </c>
      <c r="G446" s="7">
        <v>2.0059816692156202E-2</v>
      </c>
      <c r="H446" s="7">
        <v>0</v>
      </c>
      <c r="I446" s="7">
        <v>0.17374883810290101</v>
      </c>
      <c r="J446" s="7">
        <v>2.5087556818990098E-2</v>
      </c>
      <c r="K446" s="7">
        <v>2.9217235580400001E-5</v>
      </c>
      <c r="L446" s="7">
        <v>0.72155930802554602</v>
      </c>
      <c r="M446" s="7">
        <v>5.7392535389513097E-2</v>
      </c>
      <c r="N446" s="7">
        <v>0</v>
      </c>
      <c r="O446" s="7">
        <v>2.3209953498448601E-4</v>
      </c>
      <c r="P446" s="7">
        <v>1.89062820032833E-3</v>
      </c>
      <c r="Q446" s="7">
        <v>4.0045557196879296</v>
      </c>
    </row>
    <row r="447" spans="1:17" hidden="1" x14ac:dyDescent="0.3">
      <c r="A447" s="3" t="s">
        <v>20</v>
      </c>
      <c r="B447" s="2">
        <v>43952</v>
      </c>
      <c r="C447" s="7">
        <v>0.13371822824111201</v>
      </c>
      <c r="D447" s="7">
        <v>3.3078214202999397E-2</v>
      </c>
      <c r="E447" s="7">
        <v>0.55967217178008399</v>
      </c>
      <c r="F447" s="14">
        <v>0.40724961401691701</v>
      </c>
      <c r="G447" s="7">
        <v>3.1029862222463098E-2</v>
      </c>
      <c r="H447" s="7">
        <v>0</v>
      </c>
      <c r="I447" s="7">
        <v>0.16364250144876999</v>
      </c>
      <c r="J447" s="7">
        <v>6.8524268155479601E-2</v>
      </c>
      <c r="K447" s="7">
        <v>3.06180245394461E-3</v>
      </c>
      <c r="L447" s="7">
        <v>0.65125307696018697</v>
      </c>
      <c r="M447" s="7">
        <v>7.32246304520935E-2</v>
      </c>
      <c r="N447" s="7">
        <v>0</v>
      </c>
      <c r="O447" s="7">
        <v>3.9904443746943902E-4</v>
      </c>
      <c r="P447" s="7">
        <v>8.8648138695934693E-3</v>
      </c>
      <c r="Q447" s="7">
        <v>3.8126260300675598</v>
      </c>
    </row>
    <row r="448" spans="1:17" hidden="1" x14ac:dyDescent="0.3">
      <c r="A448" s="3" t="s">
        <v>20</v>
      </c>
      <c r="B448" s="2">
        <v>43983</v>
      </c>
      <c r="C448" s="7">
        <v>0.29380001991467403</v>
      </c>
      <c r="D448" s="7">
        <v>2.03665714009219E-2</v>
      </c>
      <c r="E448" s="7">
        <v>0.40104702199585102</v>
      </c>
      <c r="F448" s="14">
        <v>0.57858640660322702</v>
      </c>
      <c r="G448" s="7">
        <v>2.4206621595355401E-2</v>
      </c>
      <c r="H448" s="7">
        <v>1.2930943533305201E-2</v>
      </c>
      <c r="I448" s="7">
        <v>0.26443368742541001</v>
      </c>
      <c r="J448" s="7">
        <v>9.3206791980603707E-2</v>
      </c>
      <c r="K448" s="7">
        <v>0.20347516078223901</v>
      </c>
      <c r="L448" s="7">
        <v>0.29288920576164501</v>
      </c>
      <c r="M448" s="7">
        <v>7.4905536158701103E-2</v>
      </c>
      <c r="N448" s="7">
        <v>1.3006626938734001E-2</v>
      </c>
      <c r="O448" s="7">
        <v>1.54597993496302E-3</v>
      </c>
      <c r="P448" s="7">
        <v>1.9399445889043299E-2</v>
      </c>
      <c r="Q448" s="7">
        <v>4.0877960900429304</v>
      </c>
    </row>
    <row r="449" spans="1:17" hidden="1" x14ac:dyDescent="0.3">
      <c r="A449" s="3" t="s">
        <v>20</v>
      </c>
      <c r="B449" s="2">
        <v>44013</v>
      </c>
      <c r="C449" s="7">
        <v>0.57452965366693698</v>
      </c>
      <c r="D449" s="7">
        <v>1.0349934702172299E-2</v>
      </c>
      <c r="E449" s="7">
        <v>0.30007393352714101</v>
      </c>
      <c r="F449" s="14">
        <v>0.689576131770687</v>
      </c>
      <c r="G449" s="7">
        <v>1.5137875151475201E-2</v>
      </c>
      <c r="H449" s="7">
        <v>1.7186944447321599E-2</v>
      </c>
      <c r="I449" s="7">
        <v>0.286456393236597</v>
      </c>
      <c r="J449" s="7">
        <v>0.168459080859826</v>
      </c>
      <c r="K449" s="7">
        <v>0.20517261898834299</v>
      </c>
      <c r="L449" s="7">
        <v>0.14457655495531699</v>
      </c>
      <c r="M449" s="7">
        <v>0.10477964574642699</v>
      </c>
      <c r="N449" s="7">
        <v>1.65046033571093E-2</v>
      </c>
      <c r="O449" s="7">
        <v>1.8941885143530401E-2</v>
      </c>
      <c r="P449" s="7">
        <v>2.2784398114054898E-2</v>
      </c>
      <c r="Q449" s="7">
        <v>4.0027424386642103</v>
      </c>
    </row>
    <row r="450" spans="1:17" hidden="1" x14ac:dyDescent="0.3">
      <c r="A450" s="3" t="s">
        <v>20</v>
      </c>
      <c r="B450" s="2">
        <v>44044</v>
      </c>
      <c r="C450" s="7">
        <v>0.75851999960010597</v>
      </c>
      <c r="D450" s="7">
        <v>7.4194133614645698E-3</v>
      </c>
      <c r="E450" s="7">
        <v>0.25444648577520002</v>
      </c>
      <c r="F450" s="14">
        <v>0.73813410086333497</v>
      </c>
      <c r="G450" s="7">
        <v>1.0378100871033399E-2</v>
      </c>
      <c r="H450" s="7">
        <v>1.5381565738346399E-2</v>
      </c>
      <c r="I450" s="7">
        <v>0.273526244524603</v>
      </c>
      <c r="J450" s="7">
        <v>0.23963908161682401</v>
      </c>
      <c r="K450" s="7">
        <v>0.20686930854632399</v>
      </c>
      <c r="L450" s="7">
        <v>0.103313628241368</v>
      </c>
      <c r="M450" s="7">
        <v>8.3778501337550396E-2</v>
      </c>
      <c r="N450" s="7">
        <v>1.1286957357976799E-2</v>
      </c>
      <c r="O450" s="7">
        <v>4.4048146009245198E-2</v>
      </c>
      <c r="P450" s="7">
        <v>1.17784657567286E-2</v>
      </c>
      <c r="Q450" s="7">
        <v>4.08919972953999</v>
      </c>
    </row>
    <row r="451" spans="1:17" hidden="1" x14ac:dyDescent="0.3">
      <c r="A451" s="3" t="s">
        <v>20</v>
      </c>
      <c r="B451" s="2">
        <v>44075</v>
      </c>
      <c r="C451" s="7">
        <v>0.71492733681876897</v>
      </c>
      <c r="D451" s="7">
        <v>9.5028714987741899E-3</v>
      </c>
      <c r="E451" s="7">
        <v>0.27778534233167901</v>
      </c>
      <c r="F451" s="14">
        <v>0.712711786169547</v>
      </c>
      <c r="G451" s="7">
        <v>1.21935536927767E-2</v>
      </c>
      <c r="H451" s="7">
        <v>1.54751882812614E-2</v>
      </c>
      <c r="I451" s="7">
        <v>0.256268814580209</v>
      </c>
      <c r="J451" s="7">
        <v>0.234515859821325</v>
      </c>
      <c r="K451" s="7">
        <v>0.21745149809401701</v>
      </c>
      <c r="L451" s="7">
        <v>0.118930992304773</v>
      </c>
      <c r="M451" s="7">
        <v>8.9306868975805295E-2</v>
      </c>
      <c r="N451" s="7">
        <v>1.08036167768735E-2</v>
      </c>
      <c r="O451" s="7">
        <v>3.1270809039782001E-2</v>
      </c>
      <c r="P451" s="7">
        <v>1.3782798433178201E-2</v>
      </c>
      <c r="Q451" s="7">
        <v>4.1308361045035804</v>
      </c>
    </row>
    <row r="452" spans="1:17" hidden="1" x14ac:dyDescent="0.3">
      <c r="A452" s="3" t="s">
        <v>20</v>
      </c>
      <c r="B452" s="2">
        <v>44105</v>
      </c>
      <c r="C452" s="7">
        <v>0.82718105180531099</v>
      </c>
      <c r="D452" s="7">
        <v>8.1048426064308093E-3</v>
      </c>
      <c r="E452" s="7">
        <v>0.26416206883151999</v>
      </c>
      <c r="F452" s="14">
        <v>0.72773308856204999</v>
      </c>
      <c r="G452" s="7">
        <v>1.1566293002347501E-2</v>
      </c>
      <c r="H452" s="7">
        <v>1.64466961833185E-2</v>
      </c>
      <c r="I452" s="7">
        <v>0.26442679377898098</v>
      </c>
      <c r="J452" s="7">
        <v>0.222117158390918</v>
      </c>
      <c r="K452" s="7">
        <v>0.20869242854900399</v>
      </c>
      <c r="L452" s="7">
        <v>0.13517055902685901</v>
      </c>
      <c r="M452" s="7">
        <v>9.0092497439334701E-2</v>
      </c>
      <c r="N452" s="7">
        <v>1.2303748438144401E-2</v>
      </c>
      <c r="O452" s="7">
        <v>2.8971222573845701E-2</v>
      </c>
      <c r="P452" s="7">
        <v>1.0212602617247201E-2</v>
      </c>
      <c r="Q452" s="7">
        <v>4.1069907124228697</v>
      </c>
    </row>
    <row r="453" spans="1:17" hidden="1" x14ac:dyDescent="0.3">
      <c r="A453" s="3" t="s">
        <v>20</v>
      </c>
      <c r="B453" s="2">
        <v>44136</v>
      </c>
      <c r="C453" s="7">
        <v>0.30518971833193198</v>
      </c>
      <c r="D453" s="7">
        <v>1.59435938333118E-2</v>
      </c>
      <c r="E453" s="7">
        <v>0.414976520303668</v>
      </c>
      <c r="F453" s="14">
        <v>0.56907988586302005</v>
      </c>
      <c r="G453" s="7">
        <v>2.0647146494898402E-2</v>
      </c>
      <c r="H453" s="7">
        <v>9.7347314057833808E-3</v>
      </c>
      <c r="I453" s="7">
        <v>0.17202100223445099</v>
      </c>
      <c r="J453" s="7">
        <v>0.159496777173362</v>
      </c>
      <c r="K453" s="7">
        <v>0.122069151735395</v>
      </c>
      <c r="L453" s="7">
        <v>0.33825546324813599</v>
      </c>
      <c r="M453" s="7">
        <v>0.145048826733779</v>
      </c>
      <c r="N453" s="7">
        <v>7.0370211709163697E-3</v>
      </c>
      <c r="O453" s="7">
        <v>6.5413719117222401E-3</v>
      </c>
      <c r="P453" s="7">
        <v>1.9148507891557899E-2</v>
      </c>
      <c r="Q453" s="7">
        <v>3.90848765130692</v>
      </c>
    </row>
    <row r="454" spans="1:17" hidden="1" x14ac:dyDescent="0.3">
      <c r="A454" s="3" t="s">
        <v>20</v>
      </c>
      <c r="B454" s="2">
        <v>44166</v>
      </c>
      <c r="C454" s="7">
        <v>0.94398604672783104</v>
      </c>
      <c r="D454" s="7">
        <v>7.6961292114473001E-3</v>
      </c>
      <c r="E454" s="7">
        <v>0.28995761908717999</v>
      </c>
      <c r="F454" s="14">
        <v>0.70234625170137299</v>
      </c>
      <c r="G454" s="7">
        <v>1.2799328753564499E-2</v>
      </c>
      <c r="H454" s="7">
        <v>2.5705280249432999E-2</v>
      </c>
      <c r="I454" s="7">
        <v>0.28364835142629102</v>
      </c>
      <c r="J454" s="7">
        <v>0.14140453195216299</v>
      </c>
      <c r="K454" s="7">
        <v>0.29597066700538499</v>
      </c>
      <c r="L454" s="7">
        <v>0.107960424918237</v>
      </c>
      <c r="M454" s="7">
        <v>8.8057571515808106E-2</v>
      </c>
      <c r="N454" s="7">
        <v>1.7055899632737501E-2</v>
      </c>
      <c r="O454" s="7">
        <v>9.7703924549448207E-3</v>
      </c>
      <c r="P454" s="7">
        <v>1.7627552091435902E-2</v>
      </c>
      <c r="Q454" s="7">
        <v>4.0902737215139497</v>
      </c>
    </row>
    <row r="455" spans="1:17" hidden="1" x14ac:dyDescent="0.3">
      <c r="A455" s="3" t="s">
        <v>20</v>
      </c>
      <c r="B455" s="2">
        <v>44197</v>
      </c>
      <c r="C455" s="7">
        <v>0.13988740371905001</v>
      </c>
      <c r="D455" s="7">
        <v>3.0353039281303801E-2</v>
      </c>
      <c r="E455" s="7">
        <v>0.53237587094094896</v>
      </c>
      <c r="F455" s="14">
        <v>0.43727108977774698</v>
      </c>
      <c r="G455" s="7">
        <v>2.6269207494444901E-2</v>
      </c>
      <c r="H455" s="7">
        <v>4.4053275756139598E-3</v>
      </c>
      <c r="I455" s="7">
        <v>0.12444593804343999</v>
      </c>
      <c r="J455" s="7">
        <v>9.3571639041879207E-2</v>
      </c>
      <c r="K455" s="7">
        <v>2.2040711533982699E-2</v>
      </c>
      <c r="L455" s="7">
        <v>0.52521688289427104</v>
      </c>
      <c r="M455" s="7">
        <v>0.18549800394340199</v>
      </c>
      <c r="N455" s="7">
        <v>2.5573973446928199E-5</v>
      </c>
      <c r="O455" s="7">
        <v>1.15640816708372E-3</v>
      </c>
      <c r="P455" s="7">
        <v>1.7370307332436202E-2</v>
      </c>
      <c r="Q455" s="7">
        <v>3.7873189855775702</v>
      </c>
    </row>
    <row r="456" spans="1:17" hidden="1" x14ac:dyDescent="0.3">
      <c r="A456" s="3" t="s">
        <v>20</v>
      </c>
      <c r="B456" s="2">
        <v>44228</v>
      </c>
      <c r="C456" s="7">
        <v>0.15115837004736299</v>
      </c>
      <c r="D456" s="7">
        <v>2.1282813502874001E-2</v>
      </c>
      <c r="E456" s="7">
        <v>0.53909337577357497</v>
      </c>
      <c r="F456" s="14">
        <v>0.439623810723551</v>
      </c>
      <c r="G456" s="7">
        <v>2.3057422987901199E-2</v>
      </c>
      <c r="H456" s="7">
        <v>2.7407444343064999E-3</v>
      </c>
      <c r="I456" s="7">
        <v>0.135103792249684</v>
      </c>
      <c r="J456" s="7">
        <v>0.122359545593812</v>
      </c>
      <c r="K456" s="7">
        <v>2.6981015463853002E-2</v>
      </c>
      <c r="L456" s="7">
        <v>0.50503029701949498</v>
      </c>
      <c r="M456" s="7">
        <v>0.173417817983193</v>
      </c>
      <c r="N456" s="7">
        <v>0</v>
      </c>
      <c r="O456" s="7">
        <v>1.41403934365948E-3</v>
      </c>
      <c r="P456" s="7">
        <v>9.8953249240956997E-3</v>
      </c>
      <c r="Q456" s="7">
        <v>3.8415391542125898</v>
      </c>
    </row>
    <row r="457" spans="1:17" hidden="1" x14ac:dyDescent="0.3">
      <c r="A457" s="3" t="s">
        <v>20</v>
      </c>
      <c r="B457" s="2">
        <v>44256</v>
      </c>
      <c r="C457" s="7">
        <v>0.19214338677169401</v>
      </c>
      <c r="D457" s="7">
        <v>2.0890323189321301E-2</v>
      </c>
      <c r="E457" s="7">
        <v>0.49467301986541801</v>
      </c>
      <c r="F457" s="14">
        <v>0.484436656945261</v>
      </c>
      <c r="G457" s="7">
        <v>2.19790052703435E-2</v>
      </c>
      <c r="H457" s="7">
        <v>8.1891160740097898E-4</v>
      </c>
      <c r="I457" s="7">
        <v>0.12651611512365599</v>
      </c>
      <c r="J457" s="7">
        <v>0.14314740029262499</v>
      </c>
      <c r="K457" s="7">
        <v>2.8817339140604199E-2</v>
      </c>
      <c r="L457" s="7">
        <v>0.472479170045777</v>
      </c>
      <c r="M457" s="7">
        <v>0.199598898610062</v>
      </c>
      <c r="N457" s="7">
        <v>1.25175280624327E-5</v>
      </c>
      <c r="O457" s="7">
        <v>2.0273090018783401E-3</v>
      </c>
      <c r="P457" s="7">
        <v>4.6033333795901599E-3</v>
      </c>
      <c r="Q457" s="7">
        <v>3.8012584506388798</v>
      </c>
    </row>
    <row r="458" spans="1:17" hidden="1" x14ac:dyDescent="0.3">
      <c r="A458" s="3" t="s">
        <v>20</v>
      </c>
      <c r="B458" s="2">
        <v>44287</v>
      </c>
      <c r="C458" s="7">
        <v>0.52896716146673395</v>
      </c>
      <c r="D458" s="7">
        <v>1.1289279973845901E-2</v>
      </c>
      <c r="E458" s="7">
        <v>0.33297488121322899</v>
      </c>
      <c r="F458" s="14">
        <v>0.65573583881292596</v>
      </c>
      <c r="G458" s="7">
        <v>1.3510830216474199E-2</v>
      </c>
      <c r="H458" s="7">
        <v>1.59403979235186E-2</v>
      </c>
      <c r="I458" s="7">
        <v>0.29715902827288898</v>
      </c>
      <c r="J458" s="7">
        <v>0.146104335913814</v>
      </c>
      <c r="K458" s="7">
        <v>0.207467802761064</v>
      </c>
      <c r="L458" s="7">
        <v>0.182499347248992</v>
      </c>
      <c r="M458" s="7">
        <v>0.118591321318901</v>
      </c>
      <c r="N458" s="7">
        <v>9.2584257726423397E-3</v>
      </c>
      <c r="O458" s="7">
        <v>7.6912512273992397E-3</v>
      </c>
      <c r="P458" s="7">
        <v>1.7772593443064601E-3</v>
      </c>
      <c r="Q458" s="7">
        <v>3.8794760320950901</v>
      </c>
    </row>
    <row r="459" spans="1:17" hidden="1" x14ac:dyDescent="0.3">
      <c r="A459" s="3" t="s">
        <v>20</v>
      </c>
      <c r="B459" s="2">
        <v>44317</v>
      </c>
      <c r="C459" s="7">
        <v>0.810668155018756</v>
      </c>
      <c r="D459" s="7">
        <v>8.1072563417029005E-3</v>
      </c>
      <c r="E459" s="7">
        <v>0.260388953536204</v>
      </c>
      <c r="F459" s="14">
        <v>0.73150379012209299</v>
      </c>
      <c r="G459" s="7">
        <v>9.7510588669811795E-3</v>
      </c>
      <c r="H459" s="7">
        <v>2.1842279751024998E-2</v>
      </c>
      <c r="I459" s="7">
        <v>0.30271243001139803</v>
      </c>
      <c r="J459" s="7">
        <v>0.19981319383607701</v>
      </c>
      <c r="K459" s="7">
        <v>0.209537381751456</v>
      </c>
      <c r="L459" s="7">
        <v>0.13446465069533201</v>
      </c>
      <c r="M459" s="7">
        <v>8.9153031102874994E-2</v>
      </c>
      <c r="N459" s="7">
        <v>1.1973020920128301E-2</v>
      </c>
      <c r="O459" s="7">
        <v>1.9401200373900002E-2</v>
      </c>
      <c r="P459" s="7">
        <v>1.3517526908273501E-3</v>
      </c>
      <c r="Q459" s="7">
        <v>4.0130460893038498</v>
      </c>
    </row>
    <row r="460" spans="1:17" hidden="1" x14ac:dyDescent="0.3">
      <c r="A460" s="3" t="s">
        <v>20</v>
      </c>
      <c r="B460" s="2">
        <v>44348</v>
      </c>
      <c r="C460" s="7">
        <v>0.854678041424066</v>
      </c>
      <c r="D460" s="7">
        <v>8.6910179379143405E-3</v>
      </c>
      <c r="E460" s="7">
        <v>0.260871446863846</v>
      </c>
      <c r="F460" s="14">
        <v>0.73043753519823995</v>
      </c>
      <c r="G460" s="7">
        <v>9.4881961879725203E-3</v>
      </c>
      <c r="H460" s="7">
        <v>1.8614083766537701E-2</v>
      </c>
      <c r="I460" s="7">
        <v>0.27856275822930798</v>
      </c>
      <c r="J460" s="7">
        <v>0.244351844941159</v>
      </c>
      <c r="K460" s="7">
        <v>0.186787886013874</v>
      </c>
      <c r="L460" s="7">
        <v>0.12708911518545199</v>
      </c>
      <c r="M460" s="7">
        <v>9.1791905983025501E-2</v>
      </c>
      <c r="N460" s="7">
        <v>8.3890075380049795E-3</v>
      </c>
      <c r="O460" s="7">
        <v>3.2687233458810201E-2</v>
      </c>
      <c r="P460" s="7">
        <v>2.23796869585629E-3</v>
      </c>
      <c r="Q460" s="7">
        <v>4.1662648227246502</v>
      </c>
    </row>
    <row r="461" spans="1:17" hidden="1" x14ac:dyDescent="0.3">
      <c r="A461" s="3" t="s">
        <v>20</v>
      </c>
      <c r="B461" s="2">
        <v>44378</v>
      </c>
      <c r="C461" s="7">
        <v>0.88526534975300097</v>
      </c>
      <c r="D461" s="7">
        <v>6.9319853776611496E-3</v>
      </c>
      <c r="E461" s="7">
        <v>0.24863950268551599</v>
      </c>
      <c r="F461" s="14">
        <v>0.74442851193682302</v>
      </c>
      <c r="G461" s="7">
        <v>9.7122831023821101E-3</v>
      </c>
      <c r="H461" s="7">
        <v>2.05150033180669E-2</v>
      </c>
      <c r="I461" s="7">
        <v>0.26950841435728001</v>
      </c>
      <c r="J461" s="7">
        <v>0.263141269776205</v>
      </c>
      <c r="K461" s="7">
        <v>0.197697971611865</v>
      </c>
      <c r="L461" s="7">
        <v>0.103556936815243</v>
      </c>
      <c r="M461" s="7">
        <v>8.2130371482968006E-2</v>
      </c>
      <c r="N461" s="7">
        <v>8.5572022238880208E-3</v>
      </c>
      <c r="O461" s="7">
        <v>4.3406388308900902E-2</v>
      </c>
      <c r="P461" s="7">
        <v>1.7741590032011999E-3</v>
      </c>
      <c r="Q461" s="7">
        <v>4.0552182513012598</v>
      </c>
    </row>
    <row r="462" spans="1:17" hidden="1" x14ac:dyDescent="0.3">
      <c r="A462" s="3" t="s">
        <v>20</v>
      </c>
      <c r="B462" s="2">
        <v>44409</v>
      </c>
      <c r="C462" s="7">
        <v>0.95090440891258199</v>
      </c>
      <c r="D462" s="7">
        <v>7.5569230982336201E-3</v>
      </c>
      <c r="E462" s="7">
        <v>0.21064299081506699</v>
      </c>
      <c r="F462" s="14">
        <v>0.78180008608669904</v>
      </c>
      <c r="G462" s="7">
        <v>7.8888428988308293E-3</v>
      </c>
      <c r="H462" s="7">
        <v>2.28031997426466E-2</v>
      </c>
      <c r="I462" s="7">
        <v>0.25479575111540298</v>
      </c>
      <c r="J462" s="7">
        <v>0.29317010518444903</v>
      </c>
      <c r="K462" s="7">
        <v>0.20219242759859901</v>
      </c>
      <c r="L462" s="7">
        <v>8.7542516064012102E-2</v>
      </c>
      <c r="M462" s="7">
        <v>7.3072056655761206E-2</v>
      </c>
      <c r="N462" s="7">
        <v>7.1534315294905903E-3</v>
      </c>
      <c r="O462" s="7">
        <v>5.0376720686739797E-2</v>
      </c>
      <c r="P462" s="7">
        <v>1.0049485240685001E-3</v>
      </c>
      <c r="Q462" s="7">
        <v>4.0268119603085202</v>
      </c>
    </row>
    <row r="463" spans="1:17" hidden="1" x14ac:dyDescent="0.3">
      <c r="A463" s="3" t="s">
        <v>20</v>
      </c>
      <c r="B463" s="2">
        <v>44440</v>
      </c>
      <c r="C463" s="7">
        <v>0.82912534192667797</v>
      </c>
      <c r="D463" s="7">
        <v>8.1928770427819406E-3</v>
      </c>
      <c r="E463" s="7">
        <v>0.24801531575684399</v>
      </c>
      <c r="F463" s="14">
        <v>0.74379180720037397</v>
      </c>
      <c r="G463" s="7">
        <v>9.9859718819279297E-3</v>
      </c>
      <c r="H463" s="7">
        <v>2.15092700348814E-2</v>
      </c>
      <c r="I463" s="7">
        <v>0.243300268146381</v>
      </c>
      <c r="J463" s="7">
        <v>0.27380467137419101</v>
      </c>
      <c r="K463" s="7">
        <v>0.20450459854081399</v>
      </c>
      <c r="L463" s="7">
        <v>0.10992874694697601</v>
      </c>
      <c r="M463" s="7">
        <v>8.6312352597688505E-2</v>
      </c>
      <c r="N463" s="7">
        <v>6.8498484199501098E-3</v>
      </c>
      <c r="O463" s="7">
        <v>4.0702205613414998E-2</v>
      </c>
      <c r="P463" s="7">
        <v>3.1020664437748E-3</v>
      </c>
      <c r="Q463" s="7">
        <v>4.0949085701767398</v>
      </c>
    </row>
    <row r="464" spans="1:17" hidden="1" x14ac:dyDescent="0.3">
      <c r="A464" s="3" t="s">
        <v>21</v>
      </c>
      <c r="B464" s="2">
        <v>43466</v>
      </c>
      <c r="C464" s="7">
        <v>0.75407616503617003</v>
      </c>
      <c r="D464" s="7">
        <v>1.01940945825333E-2</v>
      </c>
      <c r="E464" s="7">
        <v>0.40248784852959202</v>
      </c>
      <c r="F464" s="14">
        <v>0.58731805688787397</v>
      </c>
      <c r="G464" s="7">
        <v>6.9266541299659503E-3</v>
      </c>
      <c r="H464" s="7">
        <v>3.9799810506413298E-2</v>
      </c>
      <c r="I464" s="7">
        <v>0.29203654045740801</v>
      </c>
      <c r="J464" s="7">
        <v>0.252363015501543</v>
      </c>
      <c r="K464" s="7">
        <v>0.14317173356272</v>
      </c>
      <c r="L464" s="7">
        <v>7.5487368369189498E-2</v>
      </c>
      <c r="M464" s="7">
        <v>8.2441943719631705E-2</v>
      </c>
      <c r="N464" s="7">
        <v>8.4433067910992202E-3</v>
      </c>
      <c r="O464" s="7">
        <v>7.8768705494484906E-2</v>
      </c>
      <c r="P464" s="7">
        <v>2.05609214675446E-2</v>
      </c>
      <c r="Q464" s="7">
        <v>4.3421210539836697</v>
      </c>
    </row>
    <row r="465" spans="1:17" hidden="1" x14ac:dyDescent="0.3">
      <c r="A465" s="3" t="s">
        <v>21</v>
      </c>
      <c r="B465" s="2">
        <v>43497</v>
      </c>
      <c r="C465" s="7">
        <v>0.84189607284977097</v>
      </c>
      <c r="D465" s="7">
        <v>8.0410947486064706E-3</v>
      </c>
      <c r="E465" s="7">
        <v>0.37855255174601998</v>
      </c>
      <c r="F465" s="14">
        <v>0.61340635350537298</v>
      </c>
      <c r="G465" s="7">
        <v>6.0571761258521499E-3</v>
      </c>
      <c r="H465" s="7">
        <v>4.4780436526878402E-2</v>
      </c>
      <c r="I465" s="7">
        <v>0.274837573236486</v>
      </c>
      <c r="J465" s="7">
        <v>0.301215983173511</v>
      </c>
      <c r="K465" s="7">
        <v>0.115473153738339</v>
      </c>
      <c r="L465" s="7">
        <v>7.5221586927938205E-2</v>
      </c>
      <c r="M465" s="7">
        <v>7.8719515719491095E-2</v>
      </c>
      <c r="N465" s="7">
        <v>7.2342262467297302E-3</v>
      </c>
      <c r="O465" s="7">
        <v>7.74921922476874E-2</v>
      </c>
      <c r="P465" s="7">
        <v>1.89681560570867E-2</v>
      </c>
      <c r="Q465" s="7">
        <v>4.37065352453061</v>
      </c>
    </row>
    <row r="466" spans="1:17" hidden="1" x14ac:dyDescent="0.3">
      <c r="A466" s="3" t="s">
        <v>21</v>
      </c>
      <c r="B466" s="2">
        <v>43525</v>
      </c>
      <c r="C466" s="7">
        <v>0.96301485745306203</v>
      </c>
      <c r="D466" s="7">
        <v>8.70843115663965E-3</v>
      </c>
      <c r="E466" s="7">
        <v>0.38031181766759797</v>
      </c>
      <c r="F466" s="14">
        <v>0.61097975117576198</v>
      </c>
      <c r="G466" s="7">
        <v>5.9960600106978802E-3</v>
      </c>
      <c r="H466" s="7">
        <v>4.2462628612273297E-2</v>
      </c>
      <c r="I466" s="7">
        <v>0.29066130383079603</v>
      </c>
      <c r="J466" s="7">
        <v>0.29380733512576301</v>
      </c>
      <c r="K466" s="7">
        <v>0.119343595744852</v>
      </c>
      <c r="L466" s="7">
        <v>7.2364365156857596E-2</v>
      </c>
      <c r="M466" s="7">
        <v>7.3084588610683898E-2</v>
      </c>
      <c r="N466" s="7">
        <v>7.6729231490966698E-3</v>
      </c>
      <c r="O466" s="7">
        <v>7.5823847677360598E-2</v>
      </c>
      <c r="P466" s="7">
        <v>1.8783352081619801E-2</v>
      </c>
      <c r="Q466" s="7">
        <v>4.27074204236503</v>
      </c>
    </row>
    <row r="467" spans="1:17" hidden="1" x14ac:dyDescent="0.3">
      <c r="A467" s="3" t="s">
        <v>21</v>
      </c>
      <c r="B467" s="2">
        <v>43556</v>
      </c>
      <c r="C467" s="7">
        <v>0.91842454365627602</v>
      </c>
      <c r="D467" s="7">
        <v>9.2171007077018596E-3</v>
      </c>
      <c r="E467" s="7">
        <v>0.374563880936988</v>
      </c>
      <c r="F467" s="14">
        <v>0.61621901835531001</v>
      </c>
      <c r="G467" s="7">
        <v>5.59239671915288E-3</v>
      </c>
      <c r="H467" s="7">
        <v>4.4044250664499102E-2</v>
      </c>
      <c r="I467" s="7">
        <v>0.31685153597996202</v>
      </c>
      <c r="J467" s="7">
        <v>0.26865676071129302</v>
      </c>
      <c r="K467" s="7">
        <v>0.118440651739119</v>
      </c>
      <c r="L467" s="7">
        <v>6.8349082569722094E-2</v>
      </c>
      <c r="M467" s="7">
        <v>7.4374035850452394E-2</v>
      </c>
      <c r="N467" s="7">
        <v>7.4896662058777401E-3</v>
      </c>
      <c r="O467" s="7">
        <v>7.6961704017780005E-2</v>
      </c>
      <c r="P467" s="7">
        <v>1.92399155421412E-2</v>
      </c>
      <c r="Q467" s="7">
        <v>4.3653337743332798</v>
      </c>
    </row>
    <row r="468" spans="1:17" hidden="1" x14ac:dyDescent="0.3">
      <c r="A468" s="3" t="s">
        <v>21</v>
      </c>
      <c r="B468" s="2">
        <v>43586</v>
      </c>
      <c r="C468" s="7">
        <v>1.00695420731694</v>
      </c>
      <c r="D468" s="7">
        <v>8.2241407882840505E-3</v>
      </c>
      <c r="E468" s="7">
        <v>0.37013667131094102</v>
      </c>
      <c r="F468" s="14">
        <v>0.62163918790077499</v>
      </c>
      <c r="G468" s="7">
        <v>5.0021190187333597E-3</v>
      </c>
      <c r="H468" s="7">
        <v>3.7382632421102999E-2</v>
      </c>
      <c r="I468" s="7">
        <v>0.33111535211269499</v>
      </c>
      <c r="J468" s="7">
        <v>0.276898308912366</v>
      </c>
      <c r="K468" s="7">
        <v>0.113575359895022</v>
      </c>
      <c r="L468" s="7">
        <v>6.9333162253142594E-2</v>
      </c>
      <c r="M468" s="7">
        <v>7.3359194463890096E-2</v>
      </c>
      <c r="N468" s="7">
        <v>6.6499847575676096E-3</v>
      </c>
      <c r="O468" s="7">
        <v>6.8194443712451994E-2</v>
      </c>
      <c r="P468" s="7">
        <v>1.8489442453027399E-2</v>
      </c>
      <c r="Q468" s="7">
        <v>4.3655193595337396</v>
      </c>
    </row>
    <row r="469" spans="1:17" hidden="1" x14ac:dyDescent="0.3">
      <c r="A469" s="3" t="s">
        <v>21</v>
      </c>
      <c r="B469" s="2">
        <v>43617</v>
      </c>
      <c r="C469" s="7">
        <v>0.959620030625149</v>
      </c>
      <c r="D469" s="7">
        <v>7.7319595299199396E-3</v>
      </c>
      <c r="E469" s="7">
        <v>0.38024297745915903</v>
      </c>
      <c r="F469" s="14">
        <v>0.61202506301092097</v>
      </c>
      <c r="G469" s="7">
        <v>5.0909959637487996E-3</v>
      </c>
      <c r="H469" s="7">
        <v>4.2568131866112802E-2</v>
      </c>
      <c r="I469" s="7">
        <v>0.32635915918179098</v>
      </c>
      <c r="J469" s="7">
        <v>0.27340997759013502</v>
      </c>
      <c r="K469" s="7">
        <v>0.12409729952086999</v>
      </c>
      <c r="L469" s="7">
        <v>6.42146925820343E-2</v>
      </c>
      <c r="M469" s="7">
        <v>7.0610345683352102E-2</v>
      </c>
      <c r="N469" s="7">
        <v>6.5550959730155903E-3</v>
      </c>
      <c r="O469" s="7">
        <v>6.8029036475641402E-2</v>
      </c>
      <c r="P469" s="7">
        <v>1.9065265163298501E-2</v>
      </c>
      <c r="Q469" s="7">
        <v>4.3287623082585602</v>
      </c>
    </row>
    <row r="470" spans="1:17" hidden="1" x14ac:dyDescent="0.3">
      <c r="A470" s="3" t="s">
        <v>21</v>
      </c>
      <c r="B470" s="2">
        <v>43647</v>
      </c>
      <c r="C470" s="7">
        <v>0.924910894806378</v>
      </c>
      <c r="D470" s="7">
        <v>9.0249572256328094E-3</v>
      </c>
      <c r="E470" s="7">
        <v>0.397690229073764</v>
      </c>
      <c r="F470" s="14">
        <v>0.59328481370060404</v>
      </c>
      <c r="G470" s="7">
        <v>6.1558088327564701E-3</v>
      </c>
      <c r="H470" s="7">
        <v>3.4505910034594099E-2</v>
      </c>
      <c r="I470" s="7">
        <v>0.335644994398689</v>
      </c>
      <c r="J470" s="7">
        <v>0.25140615923611398</v>
      </c>
      <c r="K470" s="7">
        <v>0.12888950646692099</v>
      </c>
      <c r="L470" s="7">
        <v>6.3512337441122904E-2</v>
      </c>
      <c r="M470" s="7">
        <v>7.5225109687593106E-2</v>
      </c>
      <c r="N470" s="7">
        <v>8.4188973355498395E-3</v>
      </c>
      <c r="O470" s="7">
        <v>7.7992856348092901E-2</v>
      </c>
      <c r="P470" s="7">
        <v>1.82484202185672E-2</v>
      </c>
      <c r="Q470" s="7">
        <v>4.3515318607474498</v>
      </c>
    </row>
    <row r="471" spans="1:17" hidden="1" x14ac:dyDescent="0.3">
      <c r="A471" s="3" t="s">
        <v>21</v>
      </c>
      <c r="B471" s="2">
        <v>43678</v>
      </c>
      <c r="C471" s="7">
        <v>0.98145847641378303</v>
      </c>
      <c r="D471" s="7">
        <v>9.4690285265533608E-3</v>
      </c>
      <c r="E471" s="7">
        <v>0.36127538443183199</v>
      </c>
      <c r="F471" s="14">
        <v>0.62925558704161499</v>
      </c>
      <c r="G471" s="7">
        <v>5.2280579789043304E-3</v>
      </c>
      <c r="H471" s="7">
        <v>5.8917783376427502E-2</v>
      </c>
      <c r="I471" s="7">
        <v>0.30820308958442399</v>
      </c>
      <c r="J471" s="7">
        <v>0.28633316077784698</v>
      </c>
      <c r="K471" s="7">
        <v>0.120049093903903</v>
      </c>
      <c r="L471" s="7">
        <v>5.9123159691411999E-2</v>
      </c>
      <c r="M471" s="7">
        <v>7.0295104297309299E-2</v>
      </c>
      <c r="N471" s="7">
        <v>7.7901328117477402E-3</v>
      </c>
      <c r="O471" s="7">
        <v>6.5924549510050404E-2</v>
      </c>
      <c r="P471" s="7">
        <v>1.8135868067974899E-2</v>
      </c>
      <c r="Q471" s="7">
        <v>4.3961190742560596</v>
      </c>
    </row>
    <row r="472" spans="1:17" hidden="1" x14ac:dyDescent="0.3">
      <c r="A472" s="3" t="s">
        <v>21</v>
      </c>
      <c r="B472" s="2">
        <v>43709</v>
      </c>
      <c r="C472" s="7">
        <v>0.88159387584460502</v>
      </c>
      <c r="D472" s="7">
        <v>1.0786849851428601E-2</v>
      </c>
      <c r="E472" s="7">
        <v>0.40277830433994699</v>
      </c>
      <c r="F472" s="14">
        <v>0.58643484580862404</v>
      </c>
      <c r="G472" s="7">
        <v>6.2434413561272299E-3</v>
      </c>
      <c r="H472" s="7">
        <v>3.9543292079251502E-2</v>
      </c>
      <c r="I472" s="7">
        <v>0.30853581987218898</v>
      </c>
      <c r="J472" s="7">
        <v>0.26990268307991</v>
      </c>
      <c r="K472" s="7">
        <v>0.137285939900225</v>
      </c>
      <c r="L472" s="7">
        <v>6.8126549231190797E-2</v>
      </c>
      <c r="M472" s="7">
        <v>7.1466845542117893E-2</v>
      </c>
      <c r="N472" s="7">
        <v>9.9170763039551704E-3</v>
      </c>
      <c r="O472" s="7">
        <v>6.8433962373774193E-2</v>
      </c>
      <c r="P472" s="7">
        <v>2.0544390261258701E-2</v>
      </c>
      <c r="Q472" s="7">
        <v>4.2674350920805004</v>
      </c>
    </row>
    <row r="473" spans="1:17" hidden="1" x14ac:dyDescent="0.3">
      <c r="A473" s="3" t="s">
        <v>21</v>
      </c>
      <c r="B473" s="2">
        <v>43739</v>
      </c>
      <c r="C473" s="7">
        <v>1.0151388600203699</v>
      </c>
      <c r="D473" s="7">
        <v>9.7243137813207495E-3</v>
      </c>
      <c r="E473" s="7">
        <v>0.39014989060331501</v>
      </c>
      <c r="F473" s="14">
        <v>0.60012579561536405</v>
      </c>
      <c r="G473" s="7">
        <v>5.4778017165954297E-3</v>
      </c>
      <c r="H473" s="7">
        <v>3.97491288607714E-2</v>
      </c>
      <c r="I473" s="7">
        <v>0.31443894424431401</v>
      </c>
      <c r="J473" s="7">
        <v>0.27195458979911202</v>
      </c>
      <c r="K473" s="7">
        <v>0.13468208105833199</v>
      </c>
      <c r="L473" s="7">
        <v>6.8687446453321505E-2</v>
      </c>
      <c r="M473" s="7">
        <v>7.3607530201145299E-2</v>
      </c>
      <c r="N473" s="7">
        <v>8.7387255667380898E-3</v>
      </c>
      <c r="O473" s="7">
        <v>6.2061490614807001E-2</v>
      </c>
      <c r="P473" s="7">
        <v>2.0602261484862602E-2</v>
      </c>
      <c r="Q473" s="7">
        <v>4.2624393910550298</v>
      </c>
    </row>
    <row r="474" spans="1:17" hidden="1" x14ac:dyDescent="0.3">
      <c r="A474" s="3" t="s">
        <v>21</v>
      </c>
      <c r="B474" s="2">
        <v>43770</v>
      </c>
      <c r="C474" s="7">
        <v>1.2221950871784</v>
      </c>
      <c r="D474" s="7">
        <v>7.9130555781254195E-3</v>
      </c>
      <c r="E474" s="7">
        <v>0.34893425405561901</v>
      </c>
      <c r="F474" s="14">
        <v>0.643152690366256</v>
      </c>
      <c r="G474" s="7">
        <v>4.0999681496886597E-3</v>
      </c>
      <c r="H474" s="7">
        <v>4.6415522189502102E-2</v>
      </c>
      <c r="I474" s="7">
        <v>0.32440592207556701</v>
      </c>
      <c r="J474" s="7">
        <v>0.26697246201048302</v>
      </c>
      <c r="K474" s="7">
        <v>0.151656662440083</v>
      </c>
      <c r="L474" s="7">
        <v>5.66068546400652E-2</v>
      </c>
      <c r="M474" s="7">
        <v>6.8740496899642095E-2</v>
      </c>
      <c r="N474" s="7">
        <v>9.7595191658453907E-3</v>
      </c>
      <c r="O474" s="7">
        <v>5.2660548601206399E-2</v>
      </c>
      <c r="P474" s="7">
        <v>1.86820438279173E-2</v>
      </c>
      <c r="Q474" s="7">
        <v>4.3412890821883003</v>
      </c>
    </row>
    <row r="475" spans="1:17" hidden="1" x14ac:dyDescent="0.3">
      <c r="A475" s="3" t="s">
        <v>21</v>
      </c>
      <c r="B475" s="2">
        <v>43800</v>
      </c>
      <c r="C475" s="7">
        <v>1.5307169287991</v>
      </c>
      <c r="D475" s="7">
        <v>6.9688969768189803E-3</v>
      </c>
      <c r="E475" s="7">
        <v>0.38315695148867102</v>
      </c>
      <c r="F475" s="14">
        <v>0.60987415153450997</v>
      </c>
      <c r="G475" s="7">
        <v>3.98402232571172E-3</v>
      </c>
      <c r="H475" s="7">
        <v>4.3476632390353397E-2</v>
      </c>
      <c r="I475" s="7">
        <v>0.35252236753830501</v>
      </c>
      <c r="J475" s="7">
        <v>0.22436924641717301</v>
      </c>
      <c r="K475" s="7">
        <v>0.188571598324698</v>
      </c>
      <c r="L475" s="7">
        <v>4.4760583082979102E-2</v>
      </c>
      <c r="M475" s="7">
        <v>7.5151987129397593E-2</v>
      </c>
      <c r="N475" s="7">
        <v>1.11917037809491E-2</v>
      </c>
      <c r="O475" s="7">
        <v>4.0136082546523302E-2</v>
      </c>
      <c r="P475" s="7">
        <v>1.58357764639095E-2</v>
      </c>
      <c r="Q475" s="7">
        <v>4.1939299804852999</v>
      </c>
    </row>
    <row r="476" spans="1:17" hidden="1" x14ac:dyDescent="0.3">
      <c r="A476" s="3" t="s">
        <v>21</v>
      </c>
      <c r="B476" s="2">
        <v>43831</v>
      </c>
      <c r="C476" s="7">
        <v>0.79539186239633397</v>
      </c>
      <c r="D476" s="7">
        <v>1.01611032609968E-2</v>
      </c>
      <c r="E476" s="7">
        <v>0.411969478571728</v>
      </c>
      <c r="F476" s="14">
        <v>0.577869418167275</v>
      </c>
      <c r="G476" s="7">
        <v>7.0437138876675003E-3</v>
      </c>
      <c r="H476" s="7">
        <v>3.9149879414509099E-2</v>
      </c>
      <c r="I476" s="7">
        <v>0.27136697847121799</v>
      </c>
      <c r="J476" s="7">
        <v>0.29597843658718498</v>
      </c>
      <c r="K476" s="7">
        <v>0.13362887552475</v>
      </c>
      <c r="L476" s="7">
        <v>7.3404270510365896E-2</v>
      </c>
      <c r="M476" s="7">
        <v>7.5547771554431903E-2</v>
      </c>
      <c r="N476" s="7">
        <v>8.9522077984238897E-3</v>
      </c>
      <c r="O476" s="7">
        <v>7.32154432745446E-2</v>
      </c>
      <c r="P476" s="7">
        <v>2.1712422976903501E-2</v>
      </c>
      <c r="Q476" s="7">
        <v>4.2921885546411804</v>
      </c>
    </row>
    <row r="477" spans="1:17" hidden="1" x14ac:dyDescent="0.3">
      <c r="A477" s="3" t="s">
        <v>21</v>
      </c>
      <c r="B477" s="2">
        <v>43862</v>
      </c>
      <c r="C477" s="7">
        <v>0.84580380598592497</v>
      </c>
      <c r="D477" s="7">
        <v>9.3440329819905899E-3</v>
      </c>
      <c r="E477" s="7">
        <v>0.38844228158088201</v>
      </c>
      <c r="F477" s="14">
        <v>0.60221368543712706</v>
      </c>
      <c r="G477" s="7">
        <v>6.0221850203709499E-3</v>
      </c>
      <c r="H477" s="7">
        <v>5.7629784181459302E-2</v>
      </c>
      <c r="I477" s="7">
        <v>0.25244687501910201</v>
      </c>
      <c r="J477" s="7">
        <v>0.33189346018725002</v>
      </c>
      <c r="K477" s="7">
        <v>0.115511166379738</v>
      </c>
      <c r="L477" s="7">
        <v>7.5299928500126095E-2</v>
      </c>
      <c r="M477" s="7">
        <v>7.0043826467563602E-2</v>
      </c>
      <c r="N477" s="7">
        <v>7.6809100022382799E-3</v>
      </c>
      <c r="O477" s="7">
        <v>6.1756684348416697E-2</v>
      </c>
      <c r="P477" s="7">
        <v>2.1715179893735399E-2</v>
      </c>
      <c r="Q477" s="7">
        <v>4.2148716538538498</v>
      </c>
    </row>
    <row r="478" spans="1:17" hidden="1" x14ac:dyDescent="0.3">
      <c r="A478" s="3" t="s">
        <v>21</v>
      </c>
      <c r="B478" s="2">
        <v>43891</v>
      </c>
      <c r="C478" s="7">
        <v>0.50352660141254602</v>
      </c>
      <c r="D478" s="7">
        <v>1.3802736931189099E-2</v>
      </c>
      <c r="E478" s="7">
        <v>0.39751291555895601</v>
      </c>
      <c r="F478" s="14">
        <v>0.58868434750985499</v>
      </c>
      <c r="G478" s="7">
        <v>7.2287981059641297E-3</v>
      </c>
      <c r="H478" s="7">
        <v>3.4987537356643603E-2</v>
      </c>
      <c r="I478" s="7">
        <v>0.24211800640824899</v>
      </c>
      <c r="J478" s="7">
        <v>0.32210702862735702</v>
      </c>
      <c r="K478" s="7">
        <v>0.114390199093477</v>
      </c>
      <c r="L478" s="7">
        <v>0.113707096432761</v>
      </c>
      <c r="M478" s="7">
        <v>7.9541597234098399E-2</v>
      </c>
      <c r="N478" s="7">
        <v>9.2506538287325506E-3</v>
      </c>
      <c r="O478" s="7">
        <v>5.5433039816035298E-2</v>
      </c>
      <c r="P478" s="7">
        <v>2.1236043096681499E-2</v>
      </c>
      <c r="Q478" s="7">
        <v>4.3821627402577796</v>
      </c>
    </row>
    <row r="479" spans="1:17" hidden="1" x14ac:dyDescent="0.3">
      <c r="A479" s="3" t="s">
        <v>21</v>
      </c>
      <c r="B479" s="2">
        <v>43922</v>
      </c>
      <c r="C479" s="7">
        <v>4.41395859800243E-2</v>
      </c>
      <c r="D479" s="7">
        <v>0.12774974750262</v>
      </c>
      <c r="E479" s="7">
        <v>0.58007851898652296</v>
      </c>
      <c r="F479" s="14">
        <v>0.29217173351085701</v>
      </c>
      <c r="G479" s="7">
        <v>3.620679452417E-2</v>
      </c>
      <c r="H479" s="7">
        <v>5.8422922492592597E-3</v>
      </c>
      <c r="I479" s="7">
        <v>0.13648623445946001</v>
      </c>
      <c r="J479" s="7">
        <v>1.43837217364595E-2</v>
      </c>
      <c r="K479" s="7">
        <v>2.99654767192651E-2</v>
      </c>
      <c r="L479" s="7">
        <v>0.63790299453555699</v>
      </c>
      <c r="M479" s="7">
        <v>6.9686974891505798E-2</v>
      </c>
      <c r="N479" s="7">
        <v>3.5394889504192999E-2</v>
      </c>
      <c r="O479" s="7">
        <v>2.1470853652124498E-2</v>
      </c>
      <c r="P479" s="7">
        <v>1.26597677280058E-2</v>
      </c>
      <c r="Q479" s="7">
        <v>4.7816522803435904</v>
      </c>
    </row>
    <row r="480" spans="1:17" hidden="1" x14ac:dyDescent="0.3">
      <c r="A480" s="3" t="s">
        <v>21</v>
      </c>
      <c r="B480" s="2">
        <v>43952</v>
      </c>
      <c r="C480" s="7">
        <v>5.3698305305348103E-2</v>
      </c>
      <c r="D480" s="7">
        <v>9.6711639688206494E-2</v>
      </c>
      <c r="E480" s="7">
        <v>0.592858419325901</v>
      </c>
      <c r="F480" s="14">
        <v>0.31042994098589199</v>
      </c>
      <c r="G480" s="7">
        <v>2.6820068705877199E-2</v>
      </c>
      <c r="H480" s="7">
        <v>1.6408280549730501E-2</v>
      </c>
      <c r="I480" s="7">
        <v>0.13842421149148201</v>
      </c>
      <c r="J480" s="7">
        <v>3.9271575300188599E-2</v>
      </c>
      <c r="K480" s="7">
        <v>3.4143321645198302E-2</v>
      </c>
      <c r="L480" s="7">
        <v>0.57261155513455597</v>
      </c>
      <c r="M480" s="7">
        <v>9.7586596185557303E-2</v>
      </c>
      <c r="N480" s="7">
        <v>3.7850295978524302E-2</v>
      </c>
      <c r="O480" s="7">
        <v>2.1031647765668099E-2</v>
      </c>
      <c r="P480" s="7">
        <v>1.5852447243217299E-2</v>
      </c>
      <c r="Q480" s="7">
        <v>4.7471840806722998</v>
      </c>
    </row>
    <row r="481" spans="1:17" hidden="1" x14ac:dyDescent="0.3">
      <c r="A481" s="3" t="s">
        <v>21</v>
      </c>
      <c r="B481" s="2">
        <v>43983</v>
      </c>
      <c r="C481" s="7">
        <v>0.12245086116069601</v>
      </c>
      <c r="D481" s="7">
        <v>4.7547532344066903E-2</v>
      </c>
      <c r="E481" s="7">
        <v>0.55454562524041995</v>
      </c>
      <c r="F481" s="14">
        <v>0.397906842415513</v>
      </c>
      <c r="G481" s="7">
        <v>1.36774842983862E-2</v>
      </c>
      <c r="H481" s="7">
        <v>3.60258431286846E-2</v>
      </c>
      <c r="I481" s="7">
        <v>0.38079279624630902</v>
      </c>
      <c r="J481" s="7">
        <v>7.8909375452570998E-2</v>
      </c>
      <c r="K481" s="7">
        <v>8.6382585031037004E-2</v>
      </c>
      <c r="L481" s="7">
        <v>0.257019907299185</v>
      </c>
      <c r="M481" s="7">
        <v>8.6834876642661901E-2</v>
      </c>
      <c r="N481" s="7">
        <v>2.0954101182338501E-2</v>
      </c>
      <c r="O481" s="7">
        <v>1.6613057683440301E-2</v>
      </c>
      <c r="P481" s="7">
        <v>2.27899730353869E-2</v>
      </c>
      <c r="Q481" s="7">
        <v>4.9231866878166004</v>
      </c>
    </row>
    <row r="482" spans="1:17" hidden="1" x14ac:dyDescent="0.3">
      <c r="A482" s="3" t="s">
        <v>21</v>
      </c>
      <c r="B482" s="2">
        <v>44013</v>
      </c>
      <c r="C482" s="7">
        <v>0.43831888349207598</v>
      </c>
      <c r="D482" s="7">
        <v>1.82352228486698E-2</v>
      </c>
      <c r="E482" s="7">
        <v>0.46563581161441198</v>
      </c>
      <c r="F482" s="14">
        <v>0.51612896553691801</v>
      </c>
      <c r="G482" s="7">
        <v>6.7144187718364504E-3</v>
      </c>
      <c r="H482" s="7">
        <v>4.2226817048638003E-2</v>
      </c>
      <c r="I482" s="7">
        <v>0.48029893075999203</v>
      </c>
      <c r="J482" s="7">
        <v>0.10276405977139</v>
      </c>
      <c r="K482" s="7">
        <v>0.14383152193599599</v>
      </c>
      <c r="L482" s="7">
        <v>8.7433971099761795E-2</v>
      </c>
      <c r="M482" s="7">
        <v>8.1695472678055103E-2</v>
      </c>
      <c r="N482" s="7">
        <v>1.45880163773227E-2</v>
      </c>
      <c r="O482" s="7">
        <v>2.1303009804182701E-2</v>
      </c>
      <c r="P482" s="7">
        <v>1.9143781752824902E-2</v>
      </c>
      <c r="Q482" s="7">
        <v>4.5949176605913697</v>
      </c>
    </row>
    <row r="483" spans="1:17" hidden="1" x14ac:dyDescent="0.3">
      <c r="A483" s="3" t="s">
        <v>21</v>
      </c>
      <c r="B483" s="2">
        <v>44044</v>
      </c>
      <c r="C483" s="7">
        <v>0.69100853830943498</v>
      </c>
      <c r="D483" s="7">
        <v>1.30288637755849E-2</v>
      </c>
      <c r="E483" s="7">
        <v>0.38189475537693301</v>
      </c>
      <c r="F483" s="14">
        <v>0.60507638084748205</v>
      </c>
      <c r="G483" s="7">
        <v>5.1753711501637996E-3</v>
      </c>
      <c r="H483" s="7">
        <v>3.3395686122872401E-2</v>
      </c>
      <c r="I483" s="7">
        <v>0.375573469229247</v>
      </c>
      <c r="J483" s="7">
        <v>0.25654610843992298</v>
      </c>
      <c r="K483" s="7">
        <v>0.12561381332167801</v>
      </c>
      <c r="L483" s="7">
        <v>6.2973062796781401E-2</v>
      </c>
      <c r="M483" s="7">
        <v>6.7887612734268105E-2</v>
      </c>
      <c r="N483" s="7">
        <v>1.21412298731862E-2</v>
      </c>
      <c r="O483" s="7">
        <v>3.97591826304362E-2</v>
      </c>
      <c r="P483" s="7">
        <v>2.0934463701444E-2</v>
      </c>
      <c r="Q483" s="7">
        <v>4.6064215750236901</v>
      </c>
    </row>
    <row r="484" spans="1:17" hidden="1" x14ac:dyDescent="0.3">
      <c r="A484" s="3" t="s">
        <v>21</v>
      </c>
      <c r="B484" s="2">
        <v>44075</v>
      </c>
      <c r="C484" s="7">
        <v>0.582956847749454</v>
      </c>
      <c r="D484" s="7">
        <v>1.6192657007451101E-2</v>
      </c>
      <c r="E484" s="7">
        <v>0.44851437051971199</v>
      </c>
      <c r="F484" s="14">
        <v>0.53529297247283603</v>
      </c>
      <c r="G484" s="7">
        <v>5.7051300097710296E-3</v>
      </c>
      <c r="H484" s="7">
        <v>3.3253499687476103E-2</v>
      </c>
      <c r="I484" s="7">
        <v>0.34692218884668702</v>
      </c>
      <c r="J484" s="7">
        <v>0.24727103019844399</v>
      </c>
      <c r="K484" s="7">
        <v>0.13575716714564101</v>
      </c>
      <c r="L484" s="7">
        <v>8.1794442159238104E-2</v>
      </c>
      <c r="M484" s="7">
        <v>7.8402037112892398E-2</v>
      </c>
      <c r="N484" s="7">
        <v>1.4775788887878999E-2</v>
      </c>
      <c r="O484" s="7">
        <v>3.6084754313320602E-2</v>
      </c>
      <c r="P484" s="7">
        <v>2.0033961638650299E-2</v>
      </c>
      <c r="Q484" s="7">
        <v>4.49145325224851</v>
      </c>
    </row>
    <row r="485" spans="1:17" hidden="1" x14ac:dyDescent="0.3">
      <c r="A485" s="3" t="s">
        <v>21</v>
      </c>
      <c r="B485" s="2">
        <v>44105</v>
      </c>
      <c r="C485" s="7">
        <v>0.39265806474109499</v>
      </c>
      <c r="D485" s="7">
        <v>2.20240818147793E-2</v>
      </c>
      <c r="E485" s="7">
        <v>0.67955870286257603</v>
      </c>
      <c r="F485" s="14">
        <v>0.29841721532264498</v>
      </c>
      <c r="G485" s="7">
        <v>7.5741946644157197E-3</v>
      </c>
      <c r="H485" s="7">
        <v>3.3139230497801299E-2</v>
      </c>
      <c r="I485" s="7">
        <v>0.35985708086086499</v>
      </c>
      <c r="J485" s="7">
        <v>0.19670783979541001</v>
      </c>
      <c r="K485" s="7">
        <v>0.137824652560359</v>
      </c>
      <c r="L485" s="7">
        <v>0.116684810157739</v>
      </c>
      <c r="M485" s="7">
        <v>9.7259357279982805E-2</v>
      </c>
      <c r="N485" s="7">
        <v>1.40464422794668E-2</v>
      </c>
      <c r="O485" s="7">
        <v>1.9218889022400699E-2</v>
      </c>
      <c r="P485" s="7">
        <v>1.7687502881559899E-2</v>
      </c>
      <c r="Q485" s="7">
        <v>4.4213472903203801</v>
      </c>
    </row>
    <row r="486" spans="1:17" hidden="1" x14ac:dyDescent="0.3">
      <c r="A486" s="3" t="s">
        <v>21</v>
      </c>
      <c r="B486" s="2">
        <v>44136</v>
      </c>
      <c r="C486" s="7">
        <v>0.68998551095624705</v>
      </c>
      <c r="D486" s="7">
        <v>9.2151935038650105E-3</v>
      </c>
      <c r="E486" s="7">
        <v>0.38774820764729701</v>
      </c>
      <c r="F486" s="14">
        <v>0.60303659884883798</v>
      </c>
      <c r="G486" s="7">
        <v>5.8782429217767796E-3</v>
      </c>
      <c r="H486" s="7">
        <v>4.0123328664233099E-2</v>
      </c>
      <c r="I486" s="7">
        <v>0.38806183150586498</v>
      </c>
      <c r="J486" s="7">
        <v>0.19212178221843401</v>
      </c>
      <c r="K486" s="7">
        <v>0.16458903351224899</v>
      </c>
      <c r="L486" s="7">
        <v>7.1156829530953106E-2</v>
      </c>
      <c r="M486" s="7">
        <v>8.4319850436975305E-2</v>
      </c>
      <c r="N486" s="7">
        <v>1.420060639226E-2</v>
      </c>
      <c r="O486" s="7">
        <v>2.13283308604987E-2</v>
      </c>
      <c r="P486" s="7">
        <v>1.8220163956755301E-2</v>
      </c>
      <c r="Q486" s="7">
        <v>4.4341732181006197</v>
      </c>
    </row>
    <row r="487" spans="1:17" hidden="1" x14ac:dyDescent="0.3">
      <c r="A487" s="3" t="s">
        <v>21</v>
      </c>
      <c r="B487" s="2">
        <v>44166</v>
      </c>
      <c r="C487" s="7">
        <v>0.630836484697198</v>
      </c>
      <c r="D487" s="7">
        <v>1.29887318925539E-2</v>
      </c>
      <c r="E487" s="7">
        <v>0.42031224746434298</v>
      </c>
      <c r="F487" s="14">
        <v>0.56669902064310296</v>
      </c>
      <c r="G487" s="7">
        <v>6.2376141268483398E-3</v>
      </c>
      <c r="H487" s="7">
        <v>4.2026384874141502E-2</v>
      </c>
      <c r="I487" s="7">
        <v>0.41571584472397499</v>
      </c>
      <c r="J487" s="7">
        <v>0.12530116019437201</v>
      </c>
      <c r="K487" s="7">
        <v>0.202187177851783</v>
      </c>
      <c r="L487" s="7">
        <v>7.0547758880890404E-2</v>
      </c>
      <c r="M487" s="7">
        <v>9.3156770362836899E-2</v>
      </c>
      <c r="N487" s="7">
        <v>1.49872824278679E-2</v>
      </c>
      <c r="O487" s="7">
        <v>1.37069533287493E-2</v>
      </c>
      <c r="P487" s="7">
        <v>1.6133053228535699E-2</v>
      </c>
      <c r="Q487" s="7">
        <v>4.3974179880536903</v>
      </c>
    </row>
    <row r="488" spans="1:17" hidden="1" x14ac:dyDescent="0.3">
      <c r="A488" s="3" t="s">
        <v>21</v>
      </c>
      <c r="B488" s="2">
        <v>44197</v>
      </c>
      <c r="C488" s="7">
        <v>7.8798785070917796E-2</v>
      </c>
      <c r="D488" s="7">
        <v>6.7689040481539606E-2</v>
      </c>
      <c r="E488" s="7">
        <v>0.47623401400771098</v>
      </c>
      <c r="F488" s="14">
        <v>0.45607694551075001</v>
      </c>
      <c r="G488" s="7">
        <v>2.1840956450013001E-2</v>
      </c>
      <c r="H488" s="7">
        <v>6.7306399982764598E-3</v>
      </c>
      <c r="I488" s="7">
        <v>9.4487046893291696E-2</v>
      </c>
      <c r="J488" s="7">
        <v>0.12565909814956</v>
      </c>
      <c r="K488" s="7">
        <v>4.1004076361651501E-2</v>
      </c>
      <c r="L488" s="7">
        <v>0.36367728182149101</v>
      </c>
      <c r="M488" s="7">
        <v>0.28202270521873302</v>
      </c>
      <c r="N488" s="7">
        <v>1.8015364818828601E-2</v>
      </c>
      <c r="O488" s="7">
        <v>2.11415091233393E-2</v>
      </c>
      <c r="P488" s="7">
        <v>2.5421321164816001E-2</v>
      </c>
      <c r="Q488" s="7">
        <v>4.6690794416509602</v>
      </c>
    </row>
    <row r="489" spans="1:17" hidden="1" x14ac:dyDescent="0.3">
      <c r="A489" s="3" t="s">
        <v>21</v>
      </c>
      <c r="B489" s="2">
        <v>44228</v>
      </c>
      <c r="C489" s="7">
        <v>8.0581742321533104E-2</v>
      </c>
      <c r="D489" s="7">
        <v>5.9195943027967997E-2</v>
      </c>
      <c r="E489" s="7">
        <v>0.58559743088388205</v>
      </c>
      <c r="F489" s="14">
        <v>0.35520662608815001</v>
      </c>
      <c r="G489" s="7">
        <v>2.7241842659714102E-2</v>
      </c>
      <c r="H489" s="7">
        <v>6.3027084089298802E-3</v>
      </c>
      <c r="I489" s="7">
        <v>9.0922995202046497E-2</v>
      </c>
      <c r="J489" s="7">
        <v>0.14966584058302901</v>
      </c>
      <c r="K489" s="7">
        <v>3.8732524469884302E-2</v>
      </c>
      <c r="L489" s="7">
        <v>0.401061730167529</v>
      </c>
      <c r="M489" s="7">
        <v>0.20914686183828399</v>
      </c>
      <c r="N489" s="7">
        <v>2.05453380647657E-2</v>
      </c>
      <c r="O489" s="7">
        <v>2.617045323818E-2</v>
      </c>
      <c r="P489" s="7">
        <v>3.02097053676381E-2</v>
      </c>
      <c r="Q489" s="7">
        <v>4.8867796385504896</v>
      </c>
    </row>
    <row r="490" spans="1:17" hidden="1" x14ac:dyDescent="0.3">
      <c r="A490" s="3" t="s">
        <v>21</v>
      </c>
      <c r="B490" s="2">
        <v>44256</v>
      </c>
      <c r="C490" s="7">
        <v>0.116896826303167</v>
      </c>
      <c r="D490" s="7">
        <v>4.6047859874931901E-2</v>
      </c>
      <c r="E490" s="7">
        <v>0.55569746611183901</v>
      </c>
      <c r="F490" s="14">
        <v>0.398254674013229</v>
      </c>
      <c r="G490" s="7">
        <v>2.2621994252775598E-2</v>
      </c>
      <c r="H490" s="7">
        <v>8.6940853174753193E-3</v>
      </c>
      <c r="I490" s="7">
        <v>0.116446491161391</v>
      </c>
      <c r="J490" s="7">
        <v>0.164432042503111</v>
      </c>
      <c r="K490" s="7">
        <v>4.4324973647729103E-2</v>
      </c>
      <c r="L490" s="7">
        <v>0.34147093966435699</v>
      </c>
      <c r="M490" s="7">
        <v>0.222924213209205</v>
      </c>
      <c r="N490" s="7">
        <v>2.07429497656734E-2</v>
      </c>
      <c r="O490" s="7">
        <v>3.0434330487163899E-2</v>
      </c>
      <c r="P490" s="7">
        <v>2.79079799911187E-2</v>
      </c>
      <c r="Q490" s="7">
        <v>4.7478445715330801</v>
      </c>
    </row>
    <row r="491" spans="1:17" hidden="1" x14ac:dyDescent="0.3">
      <c r="A491" s="3" t="s">
        <v>21</v>
      </c>
      <c r="B491" s="2">
        <v>44287</v>
      </c>
      <c r="C491" s="7">
        <v>0.47280787868112001</v>
      </c>
      <c r="D491" s="7">
        <v>2.2439886533426798E-2</v>
      </c>
      <c r="E491" s="7">
        <v>0.45813922873931401</v>
      </c>
      <c r="F491" s="14">
        <v>0.51942088472726</v>
      </c>
      <c r="G491" s="7">
        <v>6.7258542365030401E-3</v>
      </c>
      <c r="H491" s="7">
        <v>2.3848999854436601E-2</v>
      </c>
      <c r="I491" s="7">
        <v>0.46331989615143299</v>
      </c>
      <c r="J491" s="7">
        <v>9.9462382362557097E-2</v>
      </c>
      <c r="K491" s="7">
        <v>0.16671499071729301</v>
      </c>
      <c r="L491" s="7">
        <v>9.5603708254491604E-2</v>
      </c>
      <c r="M491" s="7">
        <v>0.100907885098715</v>
      </c>
      <c r="N491" s="7">
        <v>1.0017252973264E-2</v>
      </c>
      <c r="O491" s="7">
        <v>1.7085013365996399E-2</v>
      </c>
      <c r="P491" s="7">
        <v>1.63140169853115E-2</v>
      </c>
      <c r="Q491" s="7">
        <v>4.5984218277196502</v>
      </c>
    </row>
    <row r="492" spans="1:17" hidden="1" x14ac:dyDescent="0.3">
      <c r="A492" s="3" t="s">
        <v>21</v>
      </c>
      <c r="B492" s="2">
        <v>44317</v>
      </c>
      <c r="C492" s="7">
        <v>0.69538471691473702</v>
      </c>
      <c r="D492" s="7">
        <v>1.51406788547792E-2</v>
      </c>
      <c r="E492" s="7">
        <v>0.42794384634729499</v>
      </c>
      <c r="F492" s="14">
        <v>0.55691547479792602</v>
      </c>
      <c r="G492" s="7">
        <v>4.90103976757512E-3</v>
      </c>
      <c r="H492" s="7">
        <v>3.0465959888079399E-2</v>
      </c>
      <c r="I492" s="7">
        <v>0.389638354445771</v>
      </c>
      <c r="J492" s="7">
        <v>0.22895131601684701</v>
      </c>
      <c r="K492" s="7">
        <v>0.126092008837771</v>
      </c>
      <c r="L492" s="7">
        <v>7.8102918296670806E-2</v>
      </c>
      <c r="M492" s="7">
        <v>8.4725241450884503E-2</v>
      </c>
      <c r="N492" s="7">
        <v>7.4502404824697997E-3</v>
      </c>
      <c r="O492" s="7">
        <v>3.1132002630704401E-2</v>
      </c>
      <c r="P492" s="7">
        <v>1.8540918183226899E-2</v>
      </c>
      <c r="Q492" s="7">
        <v>4.3587069740487996</v>
      </c>
    </row>
    <row r="493" spans="1:17" hidden="1" x14ac:dyDescent="0.3">
      <c r="A493" s="3" t="s">
        <v>21</v>
      </c>
      <c r="B493" s="2">
        <v>44348</v>
      </c>
      <c r="C493" s="7">
        <v>0.74884933528106301</v>
      </c>
      <c r="D493" s="7">
        <v>1.2424601175534599E-2</v>
      </c>
      <c r="E493" s="7">
        <v>0.40774556686254398</v>
      </c>
      <c r="F493" s="14">
        <v>0.57982983196192095</v>
      </c>
      <c r="G493" s="7">
        <v>5.6555270952493202E-3</v>
      </c>
      <c r="H493" s="7">
        <v>3.2666308528028098E-2</v>
      </c>
      <c r="I493" s="7">
        <v>0.36257728130372702</v>
      </c>
      <c r="J493" s="7">
        <v>0.27324755562777098</v>
      </c>
      <c r="K493" s="7">
        <v>0.104595215506001</v>
      </c>
      <c r="L493" s="7">
        <v>7.7275224963014005E-2</v>
      </c>
      <c r="M493" s="7">
        <v>7.7323495383416596E-2</v>
      </c>
      <c r="N493" s="7">
        <v>7.36993486421318E-3</v>
      </c>
      <c r="O493" s="7">
        <v>4.0150094079296303E-2</v>
      </c>
      <c r="P493" s="7">
        <v>1.9139362649283499E-2</v>
      </c>
      <c r="Q493" s="7">
        <v>4.4109655831798102</v>
      </c>
    </row>
    <row r="494" spans="1:17" hidden="1" x14ac:dyDescent="0.3">
      <c r="A494" s="3" t="s">
        <v>21</v>
      </c>
      <c r="B494" s="2">
        <v>44378</v>
      </c>
      <c r="C494" s="7">
        <v>0.77794559045740197</v>
      </c>
      <c r="D494" s="7">
        <v>1.2768221427082701E-2</v>
      </c>
      <c r="E494" s="7">
        <v>0.38018981744819003</v>
      </c>
      <c r="F494" s="14">
        <v>0.60704196112472697</v>
      </c>
      <c r="G494" s="7">
        <v>4.9976614668201099E-3</v>
      </c>
      <c r="H494" s="7">
        <v>3.3191927357598197E-2</v>
      </c>
      <c r="I494" s="7">
        <v>0.34892385148560801</v>
      </c>
      <c r="J494" s="7">
        <v>0.28438040496818401</v>
      </c>
      <c r="K494" s="7">
        <v>0.10946872545873899</v>
      </c>
      <c r="L494" s="7">
        <v>7.1635588819668305E-2</v>
      </c>
      <c r="M494" s="7">
        <v>7.6714120078930206E-2</v>
      </c>
      <c r="N494" s="7">
        <v>6.7469213046879098E-3</v>
      </c>
      <c r="O494" s="7">
        <v>4.3694220231442503E-2</v>
      </c>
      <c r="P494" s="7">
        <v>2.0246578828322401E-2</v>
      </c>
      <c r="Q494" s="7">
        <v>4.4242569068629001</v>
      </c>
    </row>
    <row r="495" spans="1:17" hidden="1" x14ac:dyDescent="0.3">
      <c r="A495" s="3" t="s">
        <v>21</v>
      </c>
      <c r="B495" s="2">
        <v>44409</v>
      </c>
      <c r="C495" s="7">
        <v>0.92168128810809702</v>
      </c>
      <c r="D495" s="7">
        <v>1.08273511356843E-2</v>
      </c>
      <c r="E495" s="7">
        <v>0.34703312117953</v>
      </c>
      <c r="F495" s="14">
        <v>0.64213952768478599</v>
      </c>
      <c r="G495" s="7">
        <v>4.7005693590991297E-3</v>
      </c>
      <c r="H495" s="7">
        <v>3.2827157530045399E-2</v>
      </c>
      <c r="I495" s="7">
        <v>0.31291284072272801</v>
      </c>
      <c r="J495" s="7">
        <v>0.351734566641494</v>
      </c>
      <c r="K495" s="7">
        <v>9.9181641145219296E-2</v>
      </c>
      <c r="L495" s="7">
        <v>6.1265641881674798E-2</v>
      </c>
      <c r="M495" s="7">
        <v>6.42242482768033E-2</v>
      </c>
      <c r="N495" s="7">
        <v>5.9086935486446597E-3</v>
      </c>
      <c r="O495" s="7">
        <v>4.7129602508630901E-2</v>
      </c>
      <c r="P495" s="7">
        <v>2.01150383856602E-2</v>
      </c>
      <c r="Q495" s="7">
        <v>4.4282814605030403</v>
      </c>
    </row>
    <row r="496" spans="1:17" hidden="1" x14ac:dyDescent="0.3">
      <c r="A496" s="3" t="s">
        <v>21</v>
      </c>
      <c r="B496" s="2">
        <v>44440</v>
      </c>
      <c r="C496" s="7">
        <v>0.84913189423629798</v>
      </c>
      <c r="D496" s="7">
        <v>1.25860187650488E-2</v>
      </c>
      <c r="E496" s="7">
        <v>0.378711841248832</v>
      </c>
      <c r="F496" s="14">
        <v>0.608702139986119</v>
      </c>
      <c r="G496" s="7">
        <v>4.92163068170208E-3</v>
      </c>
      <c r="H496" s="7">
        <v>3.17724278968066E-2</v>
      </c>
      <c r="I496" s="7">
        <v>0.29729422459357002</v>
      </c>
      <c r="J496" s="7">
        <v>0.34449388909916301</v>
      </c>
      <c r="K496" s="7">
        <v>9.9643384674700505E-2</v>
      </c>
      <c r="L496" s="7">
        <v>7.1122947959758195E-2</v>
      </c>
      <c r="M496" s="7">
        <v>6.9731634292571801E-2</v>
      </c>
      <c r="N496" s="7">
        <v>7.01584387489009E-3</v>
      </c>
      <c r="O496" s="7">
        <v>4.6842245179709099E-2</v>
      </c>
      <c r="P496" s="7">
        <v>2.7161771747128301E-2</v>
      </c>
      <c r="Q496" s="7">
        <v>4.4237050778408298</v>
      </c>
    </row>
    <row r="497" spans="1:17" hidden="1" x14ac:dyDescent="0.3">
      <c r="A497" s="3" t="s">
        <v>22</v>
      </c>
      <c r="B497" s="2">
        <v>43466</v>
      </c>
      <c r="C497" s="7">
        <v>0.83694840331026599</v>
      </c>
      <c r="D497" s="7">
        <v>4.8700808808947803E-2</v>
      </c>
      <c r="E497" s="7">
        <v>0.65762168869496096</v>
      </c>
      <c r="F497" s="14">
        <v>0.29367750249609098</v>
      </c>
      <c r="G497" s="7">
        <v>1.24438145871049E-2</v>
      </c>
      <c r="H497" s="7">
        <v>2.5401566138742501E-2</v>
      </c>
      <c r="I497" s="7">
        <v>0.19881975193819501</v>
      </c>
      <c r="J497" s="7">
        <v>9.0296632448887706E-2</v>
      </c>
      <c r="K497" s="7">
        <v>0.10430465019104899</v>
      </c>
      <c r="L497" s="7">
        <v>0.118258459234604</v>
      </c>
      <c r="M497" s="7">
        <v>0.1242999158772</v>
      </c>
      <c r="N497" s="7">
        <v>8.0223107427762494E-2</v>
      </c>
      <c r="O497" s="7">
        <v>0.185255667998523</v>
      </c>
      <c r="P497" s="7">
        <v>6.0696434157930898E-2</v>
      </c>
      <c r="Q497" s="7">
        <v>6.0931808854896499</v>
      </c>
    </row>
    <row r="498" spans="1:17" hidden="1" x14ac:dyDescent="0.3">
      <c r="A498" s="3" t="s">
        <v>22</v>
      </c>
      <c r="B498" s="2">
        <v>43497</v>
      </c>
      <c r="C498" s="7">
        <v>0.84492686031750397</v>
      </c>
      <c r="D498" s="7">
        <v>5.6689612469260402E-2</v>
      </c>
      <c r="E498" s="7">
        <v>0.64987566437750599</v>
      </c>
      <c r="F498" s="14">
        <v>0.29343472315323399</v>
      </c>
      <c r="G498" s="7">
        <v>1.35940753730835E-2</v>
      </c>
      <c r="H498" s="7">
        <v>2.4297727749159E-2</v>
      </c>
      <c r="I498" s="7">
        <v>0.197629617032475</v>
      </c>
      <c r="J498" s="7">
        <v>0.100720737845418</v>
      </c>
      <c r="K498" s="7">
        <v>9.6873506029060502E-2</v>
      </c>
      <c r="L498" s="7">
        <v>0.118420162474696</v>
      </c>
      <c r="M498" s="7">
        <v>0.12995493237776401</v>
      </c>
      <c r="N498" s="7">
        <v>7.2208646331824694E-2</v>
      </c>
      <c r="O498" s="7">
        <v>0.18704501643907101</v>
      </c>
      <c r="P498" s="7">
        <v>5.9255578347449399E-2</v>
      </c>
      <c r="Q498" s="7">
        <v>5.9727607920809502</v>
      </c>
    </row>
    <row r="499" spans="1:17" hidden="1" x14ac:dyDescent="0.3">
      <c r="A499" s="3" t="s">
        <v>22</v>
      </c>
      <c r="B499" s="2">
        <v>43525</v>
      </c>
      <c r="C499" s="7">
        <v>0.978028316153706</v>
      </c>
      <c r="D499" s="7">
        <v>4.9768005493158199E-2</v>
      </c>
      <c r="E499" s="7">
        <v>0.66640479705280597</v>
      </c>
      <c r="F499" s="14">
        <v>0.28382719745403601</v>
      </c>
      <c r="G499" s="7">
        <v>1.5706206602902398E-2</v>
      </c>
      <c r="H499" s="7">
        <v>2.3234103000779199E-2</v>
      </c>
      <c r="I499" s="7">
        <v>0.21339886139431599</v>
      </c>
      <c r="J499" s="7">
        <v>0.101616570985371</v>
      </c>
      <c r="K499" s="7">
        <v>0.10694865527418999</v>
      </c>
      <c r="L499" s="7">
        <v>0.118814298602366</v>
      </c>
      <c r="M499" s="7">
        <v>0.12834902849740101</v>
      </c>
      <c r="N499" s="7">
        <v>7.6989715758031402E-2</v>
      </c>
      <c r="O499" s="7">
        <v>0.15297569652082199</v>
      </c>
      <c r="P499" s="7">
        <v>6.1966863363820901E-2</v>
      </c>
      <c r="Q499" s="7">
        <v>6.14093172785297</v>
      </c>
    </row>
    <row r="500" spans="1:17" hidden="1" x14ac:dyDescent="0.3">
      <c r="A500" s="3" t="s">
        <v>22</v>
      </c>
      <c r="B500" s="2">
        <v>43556</v>
      </c>
      <c r="C500" s="7">
        <v>0.93839519238887403</v>
      </c>
      <c r="D500" s="7">
        <v>5.5554055766822402E-2</v>
      </c>
      <c r="E500" s="7">
        <v>0.65093663731053597</v>
      </c>
      <c r="F500" s="14">
        <v>0.29350930692264199</v>
      </c>
      <c r="G500" s="7">
        <v>1.41541490613606E-2</v>
      </c>
      <c r="H500" s="7">
        <v>2.4953100319134398E-2</v>
      </c>
      <c r="I500" s="7">
        <v>0.22011495362984901</v>
      </c>
      <c r="J500" s="7">
        <v>9.4672996206623103E-2</v>
      </c>
      <c r="K500" s="7">
        <v>0.10385374799616701</v>
      </c>
      <c r="L500" s="7">
        <v>0.117613859742961</v>
      </c>
      <c r="M500" s="7">
        <v>0.106460408357643</v>
      </c>
      <c r="N500" s="7">
        <v>8.4758683655170003E-2</v>
      </c>
      <c r="O500" s="7">
        <v>0.17590922555305699</v>
      </c>
      <c r="P500" s="7">
        <v>5.75088754780353E-2</v>
      </c>
      <c r="Q500" s="7">
        <v>5.9585901339507696</v>
      </c>
    </row>
    <row r="501" spans="1:17" hidden="1" x14ac:dyDescent="0.3">
      <c r="A501" s="3" t="s">
        <v>22</v>
      </c>
      <c r="B501" s="2">
        <v>43586</v>
      </c>
      <c r="C501" s="7">
        <v>0.96532034720398996</v>
      </c>
      <c r="D501" s="7">
        <v>5.1445721010841397E-2</v>
      </c>
      <c r="E501" s="7">
        <v>0.66824857673688498</v>
      </c>
      <c r="F501" s="14">
        <v>0.28030570225227303</v>
      </c>
      <c r="G501" s="7">
        <v>1.1963226004607299E-2</v>
      </c>
      <c r="H501" s="7">
        <v>2.51677859477469E-2</v>
      </c>
      <c r="I501" s="7">
        <v>0.22932097389516901</v>
      </c>
      <c r="J501" s="7">
        <v>9.0094408719185295E-2</v>
      </c>
      <c r="K501" s="7">
        <v>0.107900095632308</v>
      </c>
      <c r="L501" s="7">
        <v>0.113178634553455</v>
      </c>
      <c r="M501" s="7">
        <v>0.123370638723853</v>
      </c>
      <c r="N501" s="7">
        <v>8.4553323258352006E-2</v>
      </c>
      <c r="O501" s="7">
        <v>0.15701088784430001</v>
      </c>
      <c r="P501" s="7">
        <v>5.7440025421023597E-2</v>
      </c>
      <c r="Q501" s="7">
        <v>6.1545000981715496</v>
      </c>
    </row>
    <row r="502" spans="1:17" hidden="1" x14ac:dyDescent="0.3">
      <c r="A502" s="3" t="s">
        <v>22</v>
      </c>
      <c r="B502" s="2">
        <v>43617</v>
      </c>
      <c r="C502" s="7">
        <v>0.96194180319447697</v>
      </c>
      <c r="D502" s="7">
        <v>5.8537256903318999E-2</v>
      </c>
      <c r="E502" s="7">
        <v>0.67573498234269103</v>
      </c>
      <c r="F502" s="14">
        <v>0.26572776075399002</v>
      </c>
      <c r="G502" s="7">
        <v>1.17310474837354E-2</v>
      </c>
      <c r="H502" s="7">
        <v>2.5470116562612399E-2</v>
      </c>
      <c r="I502" s="7">
        <v>0.231210756495141</v>
      </c>
      <c r="J502" s="7">
        <v>8.6886574960803806E-2</v>
      </c>
      <c r="K502" s="7">
        <v>0.113249961889319</v>
      </c>
      <c r="L502" s="7">
        <v>0.108346487796272</v>
      </c>
      <c r="M502" s="7">
        <v>0.116549045388244</v>
      </c>
      <c r="N502" s="7">
        <v>6.9118184955379205E-2</v>
      </c>
      <c r="O502" s="7">
        <v>0.174697848323805</v>
      </c>
      <c r="P502" s="7">
        <v>6.2739976144689097E-2</v>
      </c>
      <c r="Q502" s="7">
        <v>6.0487574401898696</v>
      </c>
    </row>
    <row r="503" spans="1:17" hidden="1" x14ac:dyDescent="0.3">
      <c r="A503" s="3" t="s">
        <v>22</v>
      </c>
      <c r="B503" s="2">
        <v>43647</v>
      </c>
      <c r="C503" s="7">
        <v>0.98838283681588002</v>
      </c>
      <c r="D503" s="7">
        <v>5.2610605303527097E-2</v>
      </c>
      <c r="E503" s="7">
        <v>0.68435311393077103</v>
      </c>
      <c r="F503" s="14">
        <v>0.26303628076570201</v>
      </c>
      <c r="G503" s="7">
        <v>1.1575069719435199E-2</v>
      </c>
      <c r="H503" s="7">
        <v>2.8685970184041801E-2</v>
      </c>
      <c r="I503" s="7">
        <v>0.24293290099360099</v>
      </c>
      <c r="J503" s="7">
        <v>8.8833706150378694E-2</v>
      </c>
      <c r="K503" s="7">
        <v>0.116242864894683</v>
      </c>
      <c r="L503" s="7">
        <v>0.112389564213073</v>
      </c>
      <c r="M503" s="7">
        <v>0.113145687982009</v>
      </c>
      <c r="N503" s="7">
        <v>6.5648785536816801E-2</v>
      </c>
      <c r="O503" s="7">
        <v>0.16169991887257701</v>
      </c>
      <c r="P503" s="7">
        <v>5.8845531453385398E-2</v>
      </c>
      <c r="Q503" s="7">
        <v>6.06719236118564</v>
      </c>
    </row>
    <row r="504" spans="1:17" hidden="1" x14ac:dyDescent="0.3">
      <c r="A504" s="3" t="s">
        <v>22</v>
      </c>
      <c r="B504" s="2">
        <v>43678</v>
      </c>
      <c r="C504" s="7">
        <v>0.97278095770441697</v>
      </c>
      <c r="D504" s="7">
        <v>5.4438127804668703E-2</v>
      </c>
      <c r="E504" s="7">
        <v>0.66692407340336202</v>
      </c>
      <c r="F504" s="14">
        <v>0.27863779879196898</v>
      </c>
      <c r="G504" s="7">
        <v>1.22574342842724E-2</v>
      </c>
      <c r="H504" s="7">
        <v>2.7658647687655798E-2</v>
      </c>
      <c r="I504" s="7">
        <v>0.262173980315976</v>
      </c>
      <c r="J504" s="7">
        <v>0.10108145652372701</v>
      </c>
      <c r="K504" s="7">
        <v>0.10450440930566</v>
      </c>
      <c r="L504" s="7">
        <v>0.107454433681597</v>
      </c>
      <c r="M504" s="7">
        <v>0.10766579017288801</v>
      </c>
      <c r="N504" s="7">
        <v>7.3550854401501595E-2</v>
      </c>
      <c r="O504" s="7">
        <v>0.14838260864170799</v>
      </c>
      <c r="P504" s="7">
        <v>5.5270384985013202E-2</v>
      </c>
      <c r="Q504" s="7">
        <v>6.1349537318088601</v>
      </c>
    </row>
    <row r="505" spans="1:17" hidden="1" x14ac:dyDescent="0.3">
      <c r="A505" s="3" t="s">
        <v>22</v>
      </c>
      <c r="B505" s="2">
        <v>43709</v>
      </c>
      <c r="C505" s="7">
        <v>0.95332105657072796</v>
      </c>
      <c r="D505" s="7">
        <v>5.2307748661167199E-2</v>
      </c>
      <c r="E505" s="7">
        <v>0.68094103629515501</v>
      </c>
      <c r="F505" s="14">
        <v>0.26675121504367699</v>
      </c>
      <c r="G505" s="7">
        <v>1.2382222136112999E-2</v>
      </c>
      <c r="H505" s="7">
        <v>2.7493486488885999E-2</v>
      </c>
      <c r="I505" s="7">
        <v>0.22483132267286501</v>
      </c>
      <c r="J505" s="7">
        <v>8.8203019949738698E-2</v>
      </c>
      <c r="K505" s="7">
        <v>0.120666062654082</v>
      </c>
      <c r="L505" s="7">
        <v>0.109824365301845</v>
      </c>
      <c r="M505" s="7">
        <v>0.11238624992804599</v>
      </c>
      <c r="N505" s="7">
        <v>7.8591992413154899E-2</v>
      </c>
      <c r="O505" s="7">
        <v>0.16969368584730199</v>
      </c>
      <c r="P505" s="7">
        <v>5.5927592607967001E-2</v>
      </c>
      <c r="Q505" s="7">
        <v>5.9748577741790498</v>
      </c>
    </row>
    <row r="506" spans="1:17" hidden="1" x14ac:dyDescent="0.3">
      <c r="A506" s="3" t="s">
        <v>22</v>
      </c>
      <c r="B506" s="2">
        <v>43739</v>
      </c>
      <c r="C506" s="7">
        <v>1.0501559145758701</v>
      </c>
      <c r="D506" s="7">
        <v>7.0275861515928698E-2</v>
      </c>
      <c r="E506" s="7">
        <v>0.65632101857020897</v>
      </c>
      <c r="F506" s="14">
        <v>0.27340311991386201</v>
      </c>
      <c r="G506" s="7">
        <v>1.4818070362752501E-2</v>
      </c>
      <c r="H506" s="7">
        <v>2.7162495373635399E-2</v>
      </c>
      <c r="I506" s="7">
        <v>0.22857598727724401</v>
      </c>
      <c r="J506" s="7">
        <v>9.04469928610864E-2</v>
      </c>
      <c r="K506" s="7">
        <v>0.12589322895489</v>
      </c>
      <c r="L506" s="7">
        <v>0.106203931665285</v>
      </c>
      <c r="M506" s="7">
        <v>0.10719466462572801</v>
      </c>
      <c r="N506" s="7">
        <v>7.5991290694059604E-2</v>
      </c>
      <c r="O506" s="7">
        <v>0.17316461722314699</v>
      </c>
      <c r="P506" s="7">
        <v>5.0548720962172E-2</v>
      </c>
      <c r="Q506" s="7">
        <v>6.1002790158451097</v>
      </c>
    </row>
    <row r="507" spans="1:17" hidden="1" x14ac:dyDescent="0.3">
      <c r="A507" s="3" t="s">
        <v>22</v>
      </c>
      <c r="B507" s="2">
        <v>43770</v>
      </c>
      <c r="C507" s="7">
        <v>1.1484308837302699</v>
      </c>
      <c r="D507" s="7">
        <v>4.66434668132139E-2</v>
      </c>
      <c r="E507" s="7">
        <v>0.68409297606670505</v>
      </c>
      <c r="F507" s="14">
        <v>0.26926355712008099</v>
      </c>
      <c r="G507" s="7">
        <v>1.3271584885915001E-2</v>
      </c>
      <c r="H507" s="7">
        <v>3.0527648839707901E-2</v>
      </c>
      <c r="I507" s="7">
        <v>0.23417833142008301</v>
      </c>
      <c r="J507" s="7">
        <v>8.2556873492794405E-2</v>
      </c>
      <c r="K507" s="7">
        <v>0.14689250004763699</v>
      </c>
      <c r="L507" s="7">
        <v>9.8381360739652896E-2</v>
      </c>
      <c r="M507" s="7">
        <v>0.109383861343626</v>
      </c>
      <c r="N507" s="7">
        <v>7.2923224690685698E-2</v>
      </c>
      <c r="O507" s="7">
        <v>0.16346746055632699</v>
      </c>
      <c r="P507" s="7">
        <v>4.8417153983571E-2</v>
      </c>
      <c r="Q507" s="7">
        <v>5.8974930647749702</v>
      </c>
    </row>
    <row r="508" spans="1:17" hidden="1" x14ac:dyDescent="0.3">
      <c r="A508" s="3" t="s">
        <v>22</v>
      </c>
      <c r="B508" s="2">
        <v>43800</v>
      </c>
      <c r="C508" s="7">
        <v>1.36136742803402</v>
      </c>
      <c r="D508" s="7">
        <v>4.5997174582076202E-2</v>
      </c>
      <c r="E508" s="7">
        <v>0.67902686000812595</v>
      </c>
      <c r="F508" s="14">
        <v>0.27497596540979702</v>
      </c>
      <c r="G508" s="7">
        <v>1.2243492540887401E-2</v>
      </c>
      <c r="H508" s="7">
        <v>3.5460598555492301E-2</v>
      </c>
      <c r="I508" s="7">
        <v>0.25373679724722198</v>
      </c>
      <c r="J508" s="7">
        <v>7.3828436580435905E-2</v>
      </c>
      <c r="K508" s="7">
        <v>0.17894031552245501</v>
      </c>
      <c r="L508" s="7">
        <v>9.6903316397739095E-2</v>
      </c>
      <c r="M508" s="7">
        <v>0.10658607031523799</v>
      </c>
      <c r="N508" s="7">
        <v>6.0983298928200397E-2</v>
      </c>
      <c r="O508" s="7">
        <v>0.138960998411336</v>
      </c>
      <c r="P508" s="7">
        <v>4.23566755009947E-2</v>
      </c>
      <c r="Q508" s="7">
        <v>6.1632382026045196</v>
      </c>
    </row>
    <row r="509" spans="1:17" hidden="1" x14ac:dyDescent="0.3">
      <c r="A509" s="3" t="s">
        <v>22</v>
      </c>
      <c r="B509" s="2">
        <v>43831</v>
      </c>
      <c r="C509" s="7">
        <v>0.87054679058849704</v>
      </c>
      <c r="D509" s="7">
        <v>5.4461290108400201E-2</v>
      </c>
      <c r="E509" s="7">
        <v>0.68290271385441703</v>
      </c>
      <c r="F509" s="14">
        <v>0.26263599603718302</v>
      </c>
      <c r="G509" s="7">
        <v>1.5864955192691901E-2</v>
      </c>
      <c r="H509" s="7">
        <v>2.1286925796592901E-2</v>
      </c>
      <c r="I509" s="7">
        <v>0.18345710751404301</v>
      </c>
      <c r="J509" s="7">
        <v>9.4360148622061102E-2</v>
      </c>
      <c r="K509" s="7">
        <v>0.10774922760895</v>
      </c>
      <c r="L509" s="7">
        <v>0.123737924873966</v>
      </c>
      <c r="M509" s="7">
        <v>0.115877716383086</v>
      </c>
      <c r="N509" s="7">
        <v>8.64847636610966E-2</v>
      </c>
      <c r="O509" s="7">
        <v>0.18925471257788901</v>
      </c>
      <c r="P509" s="7">
        <v>6.1926517769623199E-2</v>
      </c>
      <c r="Q509" s="7">
        <v>6.0259595708898797</v>
      </c>
    </row>
    <row r="510" spans="1:17" hidden="1" x14ac:dyDescent="0.3">
      <c r="A510" s="3" t="s">
        <v>22</v>
      </c>
      <c r="B510" s="2">
        <v>43862</v>
      </c>
      <c r="C510" s="7">
        <v>0.82348279025834803</v>
      </c>
      <c r="D510" s="7">
        <v>6.4696988680869996E-2</v>
      </c>
      <c r="E510" s="7">
        <v>0.66650876568619899</v>
      </c>
      <c r="F510" s="14">
        <v>0.26879424563293097</v>
      </c>
      <c r="G510" s="7">
        <v>1.8460031522591101E-2</v>
      </c>
      <c r="H510" s="7">
        <v>2.2164148970838699E-2</v>
      </c>
      <c r="I510" s="7">
        <v>0.19897557937900001</v>
      </c>
      <c r="J510" s="7">
        <v>0.10732935949436399</v>
      </c>
      <c r="K510" s="7">
        <v>7.91253801218708E-2</v>
      </c>
      <c r="L510" s="7">
        <v>0.1292416806301</v>
      </c>
      <c r="M510" s="7">
        <v>0.11939532433546</v>
      </c>
      <c r="N510" s="7">
        <v>9.7212436798137E-2</v>
      </c>
      <c r="O510" s="7">
        <v>0.17017828025120799</v>
      </c>
      <c r="P510" s="7">
        <v>5.79177784964304E-2</v>
      </c>
      <c r="Q510" s="7">
        <v>6.1024224980835298</v>
      </c>
    </row>
    <row r="511" spans="1:17" hidden="1" x14ac:dyDescent="0.3">
      <c r="A511" s="3" t="s">
        <v>22</v>
      </c>
      <c r="B511" s="2">
        <v>43891</v>
      </c>
      <c r="C511" s="7">
        <v>0.64933097120247596</v>
      </c>
      <c r="D511" s="7">
        <v>7.6447174025893502E-2</v>
      </c>
      <c r="E511" s="7">
        <v>0.67144585574233795</v>
      </c>
      <c r="F511" s="14">
        <v>0.25210697023176898</v>
      </c>
      <c r="G511" s="7">
        <v>1.61045615958962E-2</v>
      </c>
      <c r="H511" s="7">
        <v>2.5870893697430501E-2</v>
      </c>
      <c r="I511" s="7">
        <v>0.151947244141903</v>
      </c>
      <c r="J511" s="7">
        <v>7.9086202179125306E-2</v>
      </c>
      <c r="K511" s="7">
        <v>0.10758897647061599</v>
      </c>
      <c r="L511" s="7">
        <v>0.22182723855712699</v>
      </c>
      <c r="M511" s="7">
        <v>0.117713983495856</v>
      </c>
      <c r="N511" s="7">
        <v>7.6978523164545301E-2</v>
      </c>
      <c r="O511" s="7">
        <v>0.14452285029727999</v>
      </c>
      <c r="P511" s="7">
        <v>5.8359526400221497E-2</v>
      </c>
      <c r="Q511" s="7">
        <v>6.1911420942560103</v>
      </c>
    </row>
    <row r="512" spans="1:17" hidden="1" x14ac:dyDescent="0.3">
      <c r="A512" s="3" t="s">
        <v>22</v>
      </c>
      <c r="B512" s="2">
        <v>43922</v>
      </c>
      <c r="C512" s="7">
        <v>0.24657674218187001</v>
      </c>
      <c r="D512" s="7">
        <v>0.14286288193645799</v>
      </c>
      <c r="E512" s="7">
        <v>0.65211035770942105</v>
      </c>
      <c r="F512" s="14">
        <v>0.20502676035412101</v>
      </c>
      <c r="G512" s="7">
        <v>1.7801186824991599E-2</v>
      </c>
      <c r="H512" s="7">
        <v>0</v>
      </c>
      <c r="I512" s="7">
        <v>3.7007716435590201E-3</v>
      </c>
      <c r="J512" s="7">
        <v>5.5426035148301396E-3</v>
      </c>
      <c r="K512" s="7">
        <v>0.19663417492127799</v>
      </c>
      <c r="L512" s="7">
        <v>0.48358948355939602</v>
      </c>
      <c r="M512" s="7">
        <v>5.9832388903934199E-2</v>
      </c>
      <c r="N512" s="7">
        <v>0.11104836564004</v>
      </c>
      <c r="O512" s="7">
        <v>2.6488881913723099E-2</v>
      </c>
      <c r="P512" s="7">
        <v>9.5362143078247197E-2</v>
      </c>
      <c r="Q512" s="7">
        <v>6.4032691908516703</v>
      </c>
    </row>
    <row r="513" spans="1:17" hidden="1" x14ac:dyDescent="0.3">
      <c r="A513" s="3" t="s">
        <v>22</v>
      </c>
      <c r="B513" s="2">
        <v>43952</v>
      </c>
      <c r="C513" s="7">
        <v>0.30495167790023903</v>
      </c>
      <c r="D513" s="7">
        <v>0.138111554614262</v>
      </c>
      <c r="E513" s="7">
        <v>0.64470256847096197</v>
      </c>
      <c r="F513" s="14">
        <v>0.217185876914776</v>
      </c>
      <c r="G513" s="7">
        <v>1.5661169151731699E-2</v>
      </c>
      <c r="H513" s="7">
        <v>4.80314086987763E-5</v>
      </c>
      <c r="I513" s="7">
        <v>8.1110399712580102E-3</v>
      </c>
      <c r="J513" s="7">
        <v>1.28694876153414E-2</v>
      </c>
      <c r="K513" s="7">
        <v>0.215391400744775</v>
      </c>
      <c r="L513" s="7">
        <v>0.39853496998757398</v>
      </c>
      <c r="M513" s="7">
        <v>7.4449043718668506E-2</v>
      </c>
      <c r="N513" s="7">
        <v>0.164421622587442</v>
      </c>
      <c r="O513" s="7">
        <v>2.9929571545424999E-2</v>
      </c>
      <c r="P513" s="7">
        <v>8.0583663269084893E-2</v>
      </c>
      <c r="Q513" s="7">
        <v>6.4305219524492996</v>
      </c>
    </row>
    <row r="514" spans="1:17" hidden="1" x14ac:dyDescent="0.3">
      <c r="A514" s="3" t="s">
        <v>22</v>
      </c>
      <c r="B514" s="2">
        <v>43983</v>
      </c>
      <c r="C514" s="7">
        <v>0.54846680613216803</v>
      </c>
      <c r="D514" s="7">
        <v>0.123962372341167</v>
      </c>
      <c r="E514" s="7">
        <v>0.64441278398198598</v>
      </c>
      <c r="F514" s="14">
        <v>0.23162484367684699</v>
      </c>
      <c r="G514" s="7">
        <v>1.40341648690531E-2</v>
      </c>
      <c r="H514" s="7">
        <v>1.5074877525750201E-2</v>
      </c>
      <c r="I514" s="7">
        <v>0.25582827930041602</v>
      </c>
      <c r="J514" s="7">
        <v>2.4096532585086001E-2</v>
      </c>
      <c r="K514" s="7">
        <v>0.116321267766117</v>
      </c>
      <c r="L514" s="7">
        <v>0.20746512472928999</v>
      </c>
      <c r="M514" s="7">
        <v>8.37539144730991E-2</v>
      </c>
      <c r="N514" s="7">
        <v>0.142043664344738</v>
      </c>
      <c r="O514" s="7">
        <v>6.3160077867776998E-2</v>
      </c>
      <c r="P514" s="7">
        <v>7.8222096538673999E-2</v>
      </c>
      <c r="Q514" s="7">
        <v>6.3053058050016704</v>
      </c>
    </row>
    <row r="515" spans="1:17" hidden="1" x14ac:dyDescent="0.3">
      <c r="A515" s="3" t="s">
        <v>22</v>
      </c>
      <c r="B515" s="2">
        <v>44013</v>
      </c>
      <c r="C515" s="7">
        <v>0.77498994252086095</v>
      </c>
      <c r="D515" s="7">
        <v>7.3060411490358898E-2</v>
      </c>
      <c r="E515" s="7">
        <v>0.68534009208197699</v>
      </c>
      <c r="F515" s="14">
        <v>0.24159949642766401</v>
      </c>
      <c r="G515" s="7">
        <v>1.54097681435491E-2</v>
      </c>
      <c r="H515" s="7">
        <v>2.2084175845136101E-2</v>
      </c>
      <c r="I515" s="7">
        <v>0.33272140072399597</v>
      </c>
      <c r="J515" s="7">
        <v>5.9745620497870397E-2</v>
      </c>
      <c r="K515" s="7">
        <v>8.2518717833021296E-2</v>
      </c>
      <c r="L515" s="7">
        <v>0.148576009051405</v>
      </c>
      <c r="M515" s="7">
        <v>0.12661513637492999</v>
      </c>
      <c r="N515" s="7">
        <v>9.8767217792518694E-2</v>
      </c>
      <c r="O515" s="7">
        <v>4.40542811393137E-2</v>
      </c>
      <c r="P515" s="7">
        <v>6.9507672598259698E-2</v>
      </c>
      <c r="Q515" s="7">
        <v>6.2476343842864601</v>
      </c>
    </row>
    <row r="516" spans="1:17" hidden="1" x14ac:dyDescent="0.3">
      <c r="A516" s="3" t="s">
        <v>22</v>
      </c>
      <c r="B516" s="2">
        <v>44044</v>
      </c>
      <c r="C516" s="7">
        <v>0.80237581953395798</v>
      </c>
      <c r="D516" s="7">
        <v>7.3605374489796094E-2</v>
      </c>
      <c r="E516" s="7">
        <v>0.68670936042920006</v>
      </c>
      <c r="F516" s="14">
        <v>0.23968526508100399</v>
      </c>
      <c r="G516" s="7">
        <v>1.1575443568923101E-2</v>
      </c>
      <c r="H516" s="7">
        <v>2.53546686650628E-2</v>
      </c>
      <c r="I516" s="7">
        <v>0.330845907783272</v>
      </c>
      <c r="J516" s="7">
        <v>7.7241407989360203E-2</v>
      </c>
      <c r="K516" s="7">
        <v>8.1930871727457999E-2</v>
      </c>
      <c r="L516" s="7">
        <v>0.14091104824502201</v>
      </c>
      <c r="M516" s="7">
        <v>0.11678279587464201</v>
      </c>
      <c r="N516" s="7">
        <v>8.4321254438966001E-2</v>
      </c>
      <c r="O516" s="7">
        <v>6.0608555713587899E-2</v>
      </c>
      <c r="P516" s="7">
        <v>7.0428045993705196E-2</v>
      </c>
      <c r="Q516" s="7">
        <v>6.21147085216829</v>
      </c>
    </row>
    <row r="517" spans="1:17" hidden="1" x14ac:dyDescent="0.3">
      <c r="A517" s="3" t="s">
        <v>22</v>
      </c>
      <c r="B517" s="2">
        <v>44075</v>
      </c>
      <c r="C517" s="7">
        <v>0.77783181829616699</v>
      </c>
      <c r="D517" s="7">
        <v>7.32776790236086E-2</v>
      </c>
      <c r="E517" s="7">
        <v>0.69213741655374095</v>
      </c>
      <c r="F517" s="14">
        <v>0.23458490442265001</v>
      </c>
      <c r="G517" s="7">
        <v>1.6449226793655101E-2</v>
      </c>
      <c r="H517" s="7">
        <v>2.6133920821680201E-2</v>
      </c>
      <c r="I517" s="7">
        <v>0.27810242112595901</v>
      </c>
      <c r="J517" s="7">
        <v>7.9041240364544005E-2</v>
      </c>
      <c r="K517" s="7">
        <v>9.2911351987794405E-2</v>
      </c>
      <c r="L517" s="7">
        <v>0.14612945639633201</v>
      </c>
      <c r="M517" s="7">
        <v>0.12183239389518601</v>
      </c>
      <c r="N517" s="7">
        <v>9.2972175734530094E-2</v>
      </c>
      <c r="O517" s="7">
        <v>8.5635042944483999E-2</v>
      </c>
      <c r="P517" s="7">
        <v>6.07927699358351E-2</v>
      </c>
      <c r="Q517" s="7">
        <v>6.1894700236403297</v>
      </c>
    </row>
    <row r="518" spans="1:17" hidden="1" x14ac:dyDescent="0.3">
      <c r="A518" s="3" t="s">
        <v>22</v>
      </c>
      <c r="B518" s="2">
        <v>44105</v>
      </c>
      <c r="C518" s="7">
        <v>0.83752936485470597</v>
      </c>
      <c r="D518" s="7">
        <v>8.4833062077567606E-2</v>
      </c>
      <c r="E518" s="7">
        <v>0.67282091228596297</v>
      </c>
      <c r="F518" s="14">
        <v>0.24234602563646901</v>
      </c>
      <c r="G518" s="7">
        <v>1.35348079548073E-2</v>
      </c>
      <c r="H518" s="7">
        <v>3.1228723143367401E-2</v>
      </c>
      <c r="I518" s="7">
        <v>0.284158319195144</v>
      </c>
      <c r="J518" s="7">
        <v>8.3365854208362705E-2</v>
      </c>
      <c r="K518" s="7">
        <v>0.116180002254112</v>
      </c>
      <c r="L518" s="7">
        <v>0.146114713884928</v>
      </c>
      <c r="M518" s="7">
        <v>0.12284952662463</v>
      </c>
      <c r="N518" s="7">
        <v>9.0216578490783503E-2</v>
      </c>
      <c r="O518" s="7">
        <v>6.0209000396021797E-2</v>
      </c>
      <c r="P518" s="7">
        <v>5.2142473847843103E-2</v>
      </c>
      <c r="Q518" s="7">
        <v>6.1530782036558902</v>
      </c>
    </row>
    <row r="519" spans="1:17" hidden="1" x14ac:dyDescent="0.3">
      <c r="A519" s="3" t="s">
        <v>22</v>
      </c>
      <c r="B519" s="2">
        <v>44136</v>
      </c>
      <c r="C519" s="7">
        <v>0.54354228058769605</v>
      </c>
      <c r="D519" s="7">
        <v>0.10193283504121201</v>
      </c>
      <c r="E519" s="7">
        <v>0.67334257035925305</v>
      </c>
      <c r="F519" s="14">
        <v>0.224724594599535</v>
      </c>
      <c r="G519" s="7">
        <v>1.7757604488810599E-2</v>
      </c>
      <c r="H519" s="7">
        <v>2.7263205396584299E-2</v>
      </c>
      <c r="I519" s="7">
        <v>9.9114533623097398E-2</v>
      </c>
      <c r="J519" s="7">
        <v>4.48037320306129E-2</v>
      </c>
      <c r="K519" s="7">
        <v>0.16133878034232599</v>
      </c>
      <c r="L519" s="7">
        <v>0.20817118179442401</v>
      </c>
      <c r="M519" s="7">
        <v>0.15490895880616601</v>
      </c>
      <c r="N519" s="7">
        <v>0.120999891508231</v>
      </c>
      <c r="O519" s="7">
        <v>8.4205080594616802E-2</v>
      </c>
      <c r="P519" s="7">
        <v>8.1437031415131006E-2</v>
      </c>
      <c r="Q519" s="7">
        <v>6.1916485347450001</v>
      </c>
    </row>
    <row r="520" spans="1:17" hidden="1" x14ac:dyDescent="0.3">
      <c r="A520" s="3" t="s">
        <v>22</v>
      </c>
      <c r="B520" s="2">
        <v>44166</v>
      </c>
      <c r="C520" s="7">
        <v>0.81972531434329299</v>
      </c>
      <c r="D520" s="7">
        <v>8.55137073196134E-2</v>
      </c>
      <c r="E520" s="7">
        <v>0.68543106853689295</v>
      </c>
      <c r="F520" s="14">
        <v>0.229055224143493</v>
      </c>
      <c r="G520" s="7">
        <v>1.8374674973170701E-2</v>
      </c>
      <c r="H520" s="7">
        <v>3.5746668215626998E-2</v>
      </c>
      <c r="I520" s="7">
        <v>0.27405924891366501</v>
      </c>
      <c r="J520" s="7">
        <v>3.2238850118669601E-2</v>
      </c>
      <c r="K520" s="7">
        <v>0.13501407148543901</v>
      </c>
      <c r="L520" s="7">
        <v>0.171895210525595</v>
      </c>
      <c r="M520" s="7">
        <v>0.14266897099985101</v>
      </c>
      <c r="N520" s="7">
        <v>7.8668109452437199E-2</v>
      </c>
      <c r="O520" s="7">
        <v>4.5227879925170703E-2</v>
      </c>
      <c r="P520" s="7">
        <v>6.6106315390376105E-2</v>
      </c>
      <c r="Q520" s="7">
        <v>6.3236519580808297</v>
      </c>
    </row>
    <row r="521" spans="1:17" hidden="1" x14ac:dyDescent="0.3">
      <c r="A521" s="3" t="s">
        <v>22</v>
      </c>
      <c r="B521" s="2">
        <v>44197</v>
      </c>
      <c r="C521" s="7">
        <v>0.33948643513102</v>
      </c>
      <c r="D521" s="7">
        <v>0.11352193502326501</v>
      </c>
      <c r="E521" s="7">
        <v>0.64612748518268004</v>
      </c>
      <c r="F521" s="14">
        <v>0.240350579794054</v>
      </c>
      <c r="G521" s="7">
        <v>2.2796079253248999E-2</v>
      </c>
      <c r="H521" s="7">
        <v>6.5582647115642097E-3</v>
      </c>
      <c r="I521" s="7">
        <v>2.9828748583349599E-3</v>
      </c>
      <c r="J521" s="7">
        <v>3.17397421138133E-2</v>
      </c>
      <c r="K521" s="7">
        <v>0.13634018981146501</v>
      </c>
      <c r="L521" s="7">
        <v>0.31178872070714397</v>
      </c>
      <c r="M521" s="7">
        <v>0.18745635444071801</v>
      </c>
      <c r="N521" s="7">
        <v>0.12814345912825501</v>
      </c>
      <c r="O521" s="7">
        <v>7.6149373060414596E-2</v>
      </c>
      <c r="P521" s="7">
        <v>9.6044941915042703E-2</v>
      </c>
      <c r="Q521" s="7">
        <v>6.2300461207097397</v>
      </c>
    </row>
    <row r="522" spans="1:17" hidden="1" x14ac:dyDescent="0.3">
      <c r="A522" s="3" t="s">
        <v>22</v>
      </c>
      <c r="B522" s="2">
        <v>44228</v>
      </c>
      <c r="C522" s="7">
        <v>0.35793592441955902</v>
      </c>
      <c r="D522" s="7">
        <v>0.105809115434235</v>
      </c>
      <c r="E522" s="7">
        <v>0.66966343146785101</v>
      </c>
      <c r="F522" s="14">
        <v>0.224527453097914</v>
      </c>
      <c r="G522" s="7">
        <v>3.4305908088203198E-2</v>
      </c>
      <c r="H522" s="7">
        <v>2.8659136109627599E-3</v>
      </c>
      <c r="I522" s="7">
        <v>1.15130466395322E-3</v>
      </c>
      <c r="J522" s="7">
        <v>3.0399791562478899E-2</v>
      </c>
      <c r="K522" s="7">
        <v>0.15527789166445899</v>
      </c>
      <c r="L522" s="7">
        <v>0.28642405372921498</v>
      </c>
      <c r="M522" s="7">
        <v>0.18281013275779201</v>
      </c>
      <c r="N522" s="7">
        <v>0.14422148753661401</v>
      </c>
      <c r="O522" s="7">
        <v>5.2502921894160802E-2</v>
      </c>
      <c r="P522" s="7">
        <v>0.11004059449216</v>
      </c>
      <c r="Q522" s="7">
        <v>6.3604903655021596</v>
      </c>
    </row>
    <row r="523" spans="1:17" hidden="1" x14ac:dyDescent="0.3">
      <c r="A523" s="3" t="s">
        <v>22</v>
      </c>
      <c r="B523" s="2">
        <v>44256</v>
      </c>
      <c r="C523" s="7">
        <v>0.46059360237279701</v>
      </c>
      <c r="D523" s="7">
        <v>0.108041840860958</v>
      </c>
      <c r="E523" s="7">
        <v>0.66436932724115205</v>
      </c>
      <c r="F523" s="14">
        <v>0.22758883189789</v>
      </c>
      <c r="G523" s="7">
        <v>1.5928256437946799E-2</v>
      </c>
      <c r="H523" s="7">
        <v>2.2033840821042701E-3</v>
      </c>
      <c r="I523" s="7">
        <v>1.57550850202335E-3</v>
      </c>
      <c r="J523" s="7">
        <v>4.1613468516328002E-2</v>
      </c>
      <c r="K523" s="7">
        <v>0.15068576660534799</v>
      </c>
      <c r="L523" s="7">
        <v>0.263428643652798</v>
      </c>
      <c r="M523" s="7">
        <v>0.20428061109300999</v>
      </c>
      <c r="N523" s="7">
        <v>0.15490828076271901</v>
      </c>
      <c r="O523" s="7">
        <v>7.2813644069627897E-2</v>
      </c>
      <c r="P523" s="7">
        <v>9.2562436278093893E-2</v>
      </c>
      <c r="Q523" s="7">
        <v>6.2598232473766604</v>
      </c>
    </row>
    <row r="524" spans="1:17" hidden="1" x14ac:dyDescent="0.3">
      <c r="A524" s="3" t="s">
        <v>22</v>
      </c>
      <c r="B524" s="2">
        <v>44287</v>
      </c>
      <c r="C524" s="7">
        <v>0.76887148230367697</v>
      </c>
      <c r="D524" s="7">
        <v>6.9080914432074106E-2</v>
      </c>
      <c r="E524" s="7">
        <v>0.67272998597967504</v>
      </c>
      <c r="F524" s="14">
        <v>0.25818909958825098</v>
      </c>
      <c r="G524" s="7">
        <v>1.5974019535260401E-2</v>
      </c>
      <c r="H524" s="7">
        <v>1.6961912714512101E-2</v>
      </c>
      <c r="I524" s="7">
        <v>0.29567068296924398</v>
      </c>
      <c r="J524" s="7">
        <v>5.4632443566837899E-2</v>
      </c>
      <c r="K524" s="7">
        <v>0.115624641169096</v>
      </c>
      <c r="L524" s="7">
        <v>0.160702513458228</v>
      </c>
      <c r="M524" s="7">
        <v>0.13272191603308001</v>
      </c>
      <c r="N524" s="7">
        <v>8.9774890297459997E-2</v>
      </c>
      <c r="O524" s="7">
        <v>5.7653359833618197E-2</v>
      </c>
      <c r="P524" s="7">
        <v>6.0283620422663102E-2</v>
      </c>
      <c r="Q524" s="7">
        <v>6.2715790307253698</v>
      </c>
    </row>
    <row r="525" spans="1:17" hidden="1" x14ac:dyDescent="0.3">
      <c r="A525" s="3" t="s">
        <v>22</v>
      </c>
      <c r="B525" s="2">
        <v>44317</v>
      </c>
      <c r="C525" s="7">
        <v>0.86476652092685002</v>
      </c>
      <c r="D525" s="7">
        <v>6.9713844025607194E-2</v>
      </c>
      <c r="E525" s="7">
        <v>0.68523266178799203</v>
      </c>
      <c r="F525" s="14">
        <v>0.24505349418640099</v>
      </c>
      <c r="G525" s="7">
        <v>1.61425882501436E-2</v>
      </c>
      <c r="H525" s="7">
        <v>2.5180887859799699E-2</v>
      </c>
      <c r="I525" s="7">
        <v>0.28703387609501102</v>
      </c>
      <c r="J525" s="7">
        <v>7.6050535608554404E-2</v>
      </c>
      <c r="K525" s="7">
        <v>8.9352626231678001E-2</v>
      </c>
      <c r="L525" s="7">
        <v>0.155592133528143</v>
      </c>
      <c r="M525" s="7">
        <v>0.121380644297352</v>
      </c>
      <c r="N525" s="7">
        <v>0.103444027681884</v>
      </c>
      <c r="O525" s="7">
        <v>6.9285799422450903E-2</v>
      </c>
      <c r="P525" s="7">
        <v>5.6536881024983297E-2</v>
      </c>
      <c r="Q525" s="7">
        <v>6.2089882792759203</v>
      </c>
    </row>
    <row r="526" spans="1:17" hidden="1" x14ac:dyDescent="0.3">
      <c r="A526" s="3" t="s">
        <v>22</v>
      </c>
      <c r="B526" s="2">
        <v>44348</v>
      </c>
      <c r="C526" s="7">
        <v>0.85271340894158798</v>
      </c>
      <c r="D526" s="7">
        <v>8.1932114056314301E-2</v>
      </c>
      <c r="E526" s="7">
        <v>0.66902237901412898</v>
      </c>
      <c r="F526" s="14">
        <v>0.24904550692955599</v>
      </c>
      <c r="G526" s="7">
        <v>1.6753670221169099E-2</v>
      </c>
      <c r="H526" s="7">
        <v>2.4235352374745001E-2</v>
      </c>
      <c r="I526" s="7">
        <v>0.264422294285304</v>
      </c>
      <c r="J526" s="7">
        <v>8.3545536601106501E-2</v>
      </c>
      <c r="K526" s="7">
        <v>9.1943650011636693E-2</v>
      </c>
      <c r="L526" s="7">
        <v>0.153289482600552</v>
      </c>
      <c r="M526" s="7">
        <v>0.13307527801312</v>
      </c>
      <c r="N526" s="7">
        <v>7.8988690972213796E-2</v>
      </c>
      <c r="O526" s="7">
        <v>8.6386470921079594E-2</v>
      </c>
      <c r="P526" s="7">
        <v>6.7359573999073497E-2</v>
      </c>
      <c r="Q526" s="7">
        <v>6.2264151140350297</v>
      </c>
    </row>
    <row r="527" spans="1:17" hidden="1" x14ac:dyDescent="0.3">
      <c r="A527" s="3" t="s">
        <v>22</v>
      </c>
      <c r="B527" s="2">
        <v>44378</v>
      </c>
      <c r="C527" s="7">
        <v>0.88336889097780502</v>
      </c>
      <c r="D527" s="7">
        <v>7.24774425355868E-2</v>
      </c>
      <c r="E527" s="7">
        <v>0.687426835241983</v>
      </c>
      <c r="F527" s="14">
        <v>0.24009572222243</v>
      </c>
      <c r="G527" s="7">
        <v>1.3014872631266799E-2</v>
      </c>
      <c r="H527" s="7">
        <v>2.4788323989338799E-2</v>
      </c>
      <c r="I527" s="7">
        <v>0.260698483952023</v>
      </c>
      <c r="J527" s="7">
        <v>9.7783470376136203E-2</v>
      </c>
      <c r="K527" s="7">
        <v>9.2184162088021201E-2</v>
      </c>
      <c r="L527" s="7">
        <v>0.15214045123203901</v>
      </c>
      <c r="M527" s="7">
        <v>0.124588939159389</v>
      </c>
      <c r="N527" s="7">
        <v>7.8644430215251498E-2</v>
      </c>
      <c r="O527" s="7">
        <v>9.4160235410993207E-2</v>
      </c>
      <c r="P527" s="7">
        <v>6.1996630945540997E-2</v>
      </c>
      <c r="Q527" s="7">
        <v>6.1166258469520303</v>
      </c>
    </row>
    <row r="528" spans="1:17" hidden="1" x14ac:dyDescent="0.3">
      <c r="A528" s="3" t="s">
        <v>22</v>
      </c>
      <c r="B528" s="2">
        <v>44409</v>
      </c>
      <c r="C528" s="7">
        <v>0.90846584820145004</v>
      </c>
      <c r="D528" s="7">
        <v>6.9228879006923497E-2</v>
      </c>
      <c r="E528" s="7">
        <v>0.690905548550931</v>
      </c>
      <c r="F528" s="14">
        <v>0.23986557244214601</v>
      </c>
      <c r="G528" s="7">
        <v>1.3366065530622801E-2</v>
      </c>
      <c r="H528" s="7">
        <v>2.4696617628966602E-2</v>
      </c>
      <c r="I528" s="7">
        <v>0.28327872436009599</v>
      </c>
      <c r="J528" s="7">
        <v>0.109893137660958</v>
      </c>
      <c r="K528" s="7">
        <v>8.3530152354226603E-2</v>
      </c>
      <c r="L528" s="7">
        <v>0.13719680737734899</v>
      </c>
      <c r="M528" s="7">
        <v>0.11377739487994</v>
      </c>
      <c r="N528" s="7">
        <v>7.4757033594665998E-2</v>
      </c>
      <c r="O528" s="7">
        <v>9.9885733382800004E-2</v>
      </c>
      <c r="P528" s="7">
        <v>5.9618333230374097E-2</v>
      </c>
      <c r="Q528" s="7">
        <v>6.1513149297889704</v>
      </c>
    </row>
    <row r="529" spans="1:17" hidden="1" x14ac:dyDescent="0.3">
      <c r="A529" s="3" t="s">
        <v>22</v>
      </c>
      <c r="B529" s="2">
        <v>44440</v>
      </c>
      <c r="C529" s="7">
        <v>0.87751285837066395</v>
      </c>
      <c r="D529" s="7">
        <v>7.0369824721407195E-2</v>
      </c>
      <c r="E529" s="7">
        <v>0.69158015981689303</v>
      </c>
      <c r="F529" s="14">
        <v>0.23805001546169999</v>
      </c>
      <c r="G529" s="7">
        <v>1.43456821574083E-2</v>
      </c>
      <c r="H529" s="7">
        <v>2.7018087672248201E-2</v>
      </c>
      <c r="I529" s="7">
        <v>0.244252871308868</v>
      </c>
      <c r="J529" s="7">
        <v>0.10738878858329801</v>
      </c>
      <c r="K529" s="7">
        <v>9.4692171629839103E-2</v>
      </c>
      <c r="L529" s="7">
        <v>0.144183540297874</v>
      </c>
      <c r="M529" s="7">
        <v>0.113546297403364</v>
      </c>
      <c r="N529" s="7">
        <v>7.6931115945015796E-2</v>
      </c>
      <c r="O529" s="7">
        <v>0.11440662554488901</v>
      </c>
      <c r="P529" s="7">
        <v>6.3234819457196695E-2</v>
      </c>
      <c r="Q529" s="7">
        <v>6.1621780844045402</v>
      </c>
    </row>
    <row r="530" spans="1:17" hidden="1" x14ac:dyDescent="0.3">
      <c r="A530" s="3" t="s">
        <v>23</v>
      </c>
      <c r="B530" s="2">
        <v>43466</v>
      </c>
      <c r="C530" s="7">
        <v>0.87008509389614797</v>
      </c>
      <c r="D530" s="7">
        <v>7.1028915695555304E-3</v>
      </c>
      <c r="E530" s="7">
        <v>0.50220414775019795</v>
      </c>
      <c r="F530" s="14">
        <v>0.49069296068024598</v>
      </c>
      <c r="G530" s="7">
        <v>2.2734197166565499E-2</v>
      </c>
      <c r="H530" s="7">
        <v>4.32273203011381E-2</v>
      </c>
      <c r="I530" s="7">
        <v>0.24435152795474999</v>
      </c>
      <c r="J530" s="7">
        <v>0.17576271306402999</v>
      </c>
      <c r="K530" s="7">
        <v>0.10242671743037</v>
      </c>
      <c r="L530" s="7">
        <v>7.9563436469723095E-2</v>
      </c>
      <c r="M530" s="7">
        <v>7.9663387937903105E-2</v>
      </c>
      <c r="N530" s="7">
        <v>0.18736300909241699</v>
      </c>
      <c r="O530" s="7">
        <v>5.1638102236988101E-2</v>
      </c>
      <c r="P530" s="7">
        <v>1.3269588346114899E-2</v>
      </c>
      <c r="Q530" s="7">
        <v>6.7741731939064502</v>
      </c>
    </row>
    <row r="531" spans="1:17" hidden="1" x14ac:dyDescent="0.3">
      <c r="A531" s="3" t="s">
        <v>23</v>
      </c>
      <c r="B531" s="2">
        <v>43497</v>
      </c>
      <c r="C531" s="7">
        <v>0.91942794701997399</v>
      </c>
      <c r="D531" s="7">
        <v>6.4606957536424096E-3</v>
      </c>
      <c r="E531" s="7">
        <v>0.47451349550254601</v>
      </c>
      <c r="F531" s="14">
        <v>0.51902580874381199</v>
      </c>
      <c r="G531" s="7">
        <v>2.4356664630412101E-2</v>
      </c>
      <c r="H531" s="7">
        <v>3.86093472125454E-2</v>
      </c>
      <c r="I531" s="7">
        <v>0.24791443991505699</v>
      </c>
      <c r="J531" s="7">
        <v>0.19482960590204701</v>
      </c>
      <c r="K531" s="7">
        <v>9.5790567411691493E-2</v>
      </c>
      <c r="L531" s="7">
        <v>7.8636308697835902E-2</v>
      </c>
      <c r="M531" s="7">
        <v>7.9986395697764598E-2</v>
      </c>
      <c r="N531" s="7">
        <v>0.187668684698547</v>
      </c>
      <c r="O531" s="7">
        <v>3.9734606076875303E-2</v>
      </c>
      <c r="P531" s="7">
        <v>1.24733797572245E-2</v>
      </c>
      <c r="Q531" s="7">
        <v>6.8507353767061501</v>
      </c>
    </row>
    <row r="532" spans="1:17" hidden="1" x14ac:dyDescent="0.3">
      <c r="A532" s="3" t="s">
        <v>23</v>
      </c>
      <c r="B532" s="2">
        <v>43525</v>
      </c>
      <c r="C532" s="7">
        <v>1.0388847052836301</v>
      </c>
      <c r="D532" s="7">
        <v>5.2205314130711802E-3</v>
      </c>
      <c r="E532" s="7">
        <v>0.48146939179592002</v>
      </c>
      <c r="F532" s="14">
        <v>0.51331007679100904</v>
      </c>
      <c r="G532" s="7">
        <v>2.2142873450233299E-2</v>
      </c>
      <c r="H532" s="7">
        <v>4.0180518709175501E-2</v>
      </c>
      <c r="I532" s="7">
        <v>0.26820173019040899</v>
      </c>
      <c r="J532" s="7">
        <v>0.198249946118153</v>
      </c>
      <c r="K532" s="7">
        <v>9.7867969124096205E-2</v>
      </c>
      <c r="L532" s="7">
        <v>7.6221771555556594E-2</v>
      </c>
      <c r="M532" s="7">
        <v>8.1586932930487702E-2</v>
      </c>
      <c r="N532" s="7">
        <v>0.170556591782767</v>
      </c>
      <c r="O532" s="7">
        <v>3.2445471467173498E-2</v>
      </c>
      <c r="P532" s="7">
        <v>1.2546194671948001E-2</v>
      </c>
      <c r="Q532" s="7">
        <v>6.7599204792877101</v>
      </c>
    </row>
    <row r="533" spans="1:17" hidden="1" x14ac:dyDescent="0.3">
      <c r="A533" s="3" t="s">
        <v>23</v>
      </c>
      <c r="B533" s="2">
        <v>43556</v>
      </c>
      <c r="C533" s="7">
        <v>0.92994010823138396</v>
      </c>
      <c r="D533" s="7">
        <v>7.8569936774835897E-3</v>
      </c>
      <c r="E533" s="7">
        <v>0.48836509479394602</v>
      </c>
      <c r="F533" s="14">
        <v>0.50377791152856999</v>
      </c>
      <c r="G533" s="7">
        <v>2.1539522743769399E-2</v>
      </c>
      <c r="H533" s="7">
        <v>3.8731484996043598E-2</v>
      </c>
      <c r="I533" s="7">
        <v>0.27754096517202698</v>
      </c>
      <c r="J533" s="7">
        <v>0.19046651457777899</v>
      </c>
      <c r="K533" s="7">
        <v>9.1422889994984199E-2</v>
      </c>
      <c r="L533" s="7">
        <v>6.8808118529987694E-2</v>
      </c>
      <c r="M533" s="7">
        <v>8.0336566519823002E-2</v>
      </c>
      <c r="N533" s="7">
        <v>0.17646338982879001</v>
      </c>
      <c r="O533" s="7">
        <v>4.2568570578106299E-2</v>
      </c>
      <c r="P533" s="7">
        <v>1.21219770586889E-2</v>
      </c>
      <c r="Q533" s="7">
        <v>6.7240403638153898</v>
      </c>
    </row>
    <row r="534" spans="1:17" hidden="1" x14ac:dyDescent="0.3">
      <c r="A534" s="3" t="s">
        <v>23</v>
      </c>
      <c r="B534" s="2">
        <v>43586</v>
      </c>
      <c r="C534" s="7">
        <v>0.98133648727213296</v>
      </c>
      <c r="D534" s="7">
        <v>6.06220810761662E-3</v>
      </c>
      <c r="E534" s="7">
        <v>0.50458167975660295</v>
      </c>
      <c r="F534" s="14">
        <v>0.48935611213578101</v>
      </c>
      <c r="G534" s="7">
        <v>1.8811378806279699E-2</v>
      </c>
      <c r="H534" s="7">
        <v>3.6958126707719398E-2</v>
      </c>
      <c r="I534" s="7">
        <v>0.291345449698099</v>
      </c>
      <c r="J534" s="7">
        <v>0.186362650292067</v>
      </c>
      <c r="K534" s="7">
        <v>9.6745181230816102E-2</v>
      </c>
      <c r="L534" s="7">
        <v>6.3860228216571599E-2</v>
      </c>
      <c r="M534" s="7">
        <v>8.4115564951669497E-2</v>
      </c>
      <c r="N534" s="7">
        <v>0.16816009960668599</v>
      </c>
      <c r="O534" s="7">
        <v>4.2099834925800099E-2</v>
      </c>
      <c r="P534" s="7">
        <v>1.15414855642918E-2</v>
      </c>
      <c r="Q534" s="7">
        <v>6.5919750583438104</v>
      </c>
    </row>
    <row r="535" spans="1:17" hidden="1" x14ac:dyDescent="0.3">
      <c r="A535" s="3" t="s">
        <v>23</v>
      </c>
      <c r="B535" s="2">
        <v>43617</v>
      </c>
      <c r="C535" s="7">
        <v>0.92661097231401002</v>
      </c>
      <c r="D535" s="7">
        <v>6.6892025569399802E-3</v>
      </c>
      <c r="E535" s="7">
        <v>0.50871242759145596</v>
      </c>
      <c r="F535" s="14">
        <v>0.48459836985160398</v>
      </c>
      <c r="G535" s="7">
        <v>1.7944671066316999E-2</v>
      </c>
      <c r="H535" s="7">
        <v>3.5902018378426097E-2</v>
      </c>
      <c r="I535" s="7">
        <v>0.30347983140226997</v>
      </c>
      <c r="J535" s="7">
        <v>0.189280121105246</v>
      </c>
      <c r="K535" s="7">
        <v>0.104049083045038</v>
      </c>
      <c r="L535" s="7">
        <v>5.8889122497952501E-2</v>
      </c>
      <c r="M535" s="7">
        <v>8.3493765508880505E-2</v>
      </c>
      <c r="N535" s="7">
        <v>0.16539651515967799</v>
      </c>
      <c r="O535" s="7">
        <v>2.8630280271461601E-2</v>
      </c>
      <c r="P535" s="7">
        <v>1.29345915647312E-2</v>
      </c>
      <c r="Q535" s="7">
        <v>6.7780655240683698</v>
      </c>
    </row>
    <row r="536" spans="1:17" hidden="1" x14ac:dyDescent="0.3">
      <c r="A536" s="3" t="s">
        <v>23</v>
      </c>
      <c r="B536" s="2">
        <v>43647</v>
      </c>
      <c r="C536" s="7">
        <v>0.93502312757970896</v>
      </c>
      <c r="D536" s="7">
        <v>7.2879761257221799E-3</v>
      </c>
      <c r="E536" s="7">
        <v>0.51643768193474304</v>
      </c>
      <c r="F536" s="14">
        <v>0.476274341939535</v>
      </c>
      <c r="G536" s="7">
        <v>1.7090585789285299E-2</v>
      </c>
      <c r="H536" s="7">
        <v>4.0513411490967897E-2</v>
      </c>
      <c r="I536" s="7">
        <v>0.31434142040185098</v>
      </c>
      <c r="J536" s="7">
        <v>0.174554861157524</v>
      </c>
      <c r="K536" s="7">
        <v>0.111490000897606</v>
      </c>
      <c r="L536" s="7">
        <v>6.0168604968462103E-2</v>
      </c>
      <c r="M536" s="7">
        <v>8.0448807802321998E-2</v>
      </c>
      <c r="N536" s="7">
        <v>0.158898180513352</v>
      </c>
      <c r="O536" s="7">
        <v>2.96838596504287E-2</v>
      </c>
      <c r="P536" s="7">
        <v>1.28102673281997E-2</v>
      </c>
      <c r="Q536" s="7">
        <v>6.8036480584775996</v>
      </c>
    </row>
    <row r="537" spans="1:17" hidden="1" x14ac:dyDescent="0.3">
      <c r="A537" s="3" t="s">
        <v>23</v>
      </c>
      <c r="B537" s="2">
        <v>43678</v>
      </c>
      <c r="C537" s="7">
        <v>0.99050733827871695</v>
      </c>
      <c r="D537" s="7">
        <v>4.7728278567653604E-3</v>
      </c>
      <c r="E537" s="7">
        <v>0.48880323001178699</v>
      </c>
      <c r="F537" s="14">
        <v>0.50642394213144704</v>
      </c>
      <c r="G537" s="7">
        <v>1.37675881208629E-2</v>
      </c>
      <c r="H537" s="7">
        <v>3.78507110442243E-2</v>
      </c>
      <c r="I537" s="7">
        <v>0.30443193999110701</v>
      </c>
      <c r="J537" s="7">
        <v>0.16243678197164099</v>
      </c>
      <c r="K537" s="7">
        <v>9.9504979816985098E-2</v>
      </c>
      <c r="L537" s="7">
        <v>5.5226698082205802E-2</v>
      </c>
      <c r="M537" s="7">
        <v>7.8050550259336396E-2</v>
      </c>
      <c r="N537" s="7">
        <v>0.21299776846576499</v>
      </c>
      <c r="O537" s="7">
        <v>2.4790316113664199E-2</v>
      </c>
      <c r="P537" s="7">
        <v>1.0942666134208001E-2</v>
      </c>
      <c r="Q537" s="7">
        <v>6.8477788030162898</v>
      </c>
    </row>
    <row r="538" spans="1:17" hidden="1" x14ac:dyDescent="0.3">
      <c r="A538" s="3" t="s">
        <v>23</v>
      </c>
      <c r="B538" s="2">
        <v>43709</v>
      </c>
      <c r="C538" s="7">
        <v>0.97673185444440203</v>
      </c>
      <c r="D538" s="7">
        <v>6.1502256958600402E-3</v>
      </c>
      <c r="E538" s="7">
        <v>0.48829110785090601</v>
      </c>
      <c r="F538" s="14">
        <v>0.505558666453234</v>
      </c>
      <c r="G538" s="7">
        <v>1.8156701053216599E-2</v>
      </c>
      <c r="H538" s="7">
        <v>3.63368168248683E-2</v>
      </c>
      <c r="I538" s="7">
        <v>0.28008806186660201</v>
      </c>
      <c r="J538" s="7">
        <v>0.17130241689839301</v>
      </c>
      <c r="K538" s="7">
        <v>9.9025244061073006E-2</v>
      </c>
      <c r="L538" s="7">
        <v>6.7562541126079304E-2</v>
      </c>
      <c r="M538" s="7">
        <v>7.5178398023909299E-2</v>
      </c>
      <c r="N538" s="7">
        <v>0.213423569135582</v>
      </c>
      <c r="O538" s="7">
        <v>2.88750686672537E-2</v>
      </c>
      <c r="P538" s="7">
        <v>1.0051182343022399E-2</v>
      </c>
      <c r="Q538" s="7">
        <v>6.8429630023274797</v>
      </c>
    </row>
    <row r="539" spans="1:17" hidden="1" x14ac:dyDescent="0.3">
      <c r="A539" s="3" t="s">
        <v>23</v>
      </c>
      <c r="B539" s="2">
        <v>43739</v>
      </c>
      <c r="C539" s="7">
        <v>1.0390800324384499</v>
      </c>
      <c r="D539" s="7">
        <v>7.64235407666342E-3</v>
      </c>
      <c r="E539" s="7">
        <v>0.477388710307043</v>
      </c>
      <c r="F539" s="14">
        <v>0.51496893561629398</v>
      </c>
      <c r="G539" s="7">
        <v>2.30885144953039E-2</v>
      </c>
      <c r="H539" s="7">
        <v>4.01971421408557E-2</v>
      </c>
      <c r="I539" s="7">
        <v>0.28202036569108602</v>
      </c>
      <c r="J539" s="7">
        <v>0.177937945677836</v>
      </c>
      <c r="K539" s="7">
        <v>0.104188565527867</v>
      </c>
      <c r="L539" s="7">
        <v>7.2942978981783105E-2</v>
      </c>
      <c r="M539" s="7">
        <v>7.6957961765491203E-2</v>
      </c>
      <c r="N539" s="7">
        <v>0.184992259035583</v>
      </c>
      <c r="O539" s="7">
        <v>2.7832238478497098E-2</v>
      </c>
      <c r="P539" s="7">
        <v>9.84202820569695E-3</v>
      </c>
      <c r="Q539" s="7">
        <v>6.7536834644057802</v>
      </c>
    </row>
    <row r="540" spans="1:17" hidden="1" x14ac:dyDescent="0.3">
      <c r="A540" s="3" t="s">
        <v>23</v>
      </c>
      <c r="B540" s="2">
        <v>43770</v>
      </c>
      <c r="C540" s="7">
        <v>1.08167638803254</v>
      </c>
      <c r="D540" s="7">
        <v>4.4473701992737303E-3</v>
      </c>
      <c r="E540" s="7">
        <v>0.50109035026353199</v>
      </c>
      <c r="F540" s="14">
        <v>0.49446227953719402</v>
      </c>
      <c r="G540" s="7">
        <v>2.1825585343024399E-2</v>
      </c>
      <c r="H540" s="7">
        <v>4.2561038863548797E-2</v>
      </c>
      <c r="I540" s="7">
        <v>0.29298188302040101</v>
      </c>
      <c r="J540" s="7">
        <v>0.17674550698906899</v>
      </c>
      <c r="K540" s="7">
        <v>0.115196580650106</v>
      </c>
      <c r="L540" s="7">
        <v>6.6575584574338598E-2</v>
      </c>
      <c r="M540" s="7">
        <v>8.4308872368526702E-2</v>
      </c>
      <c r="N540" s="7">
        <v>0.16725008290756899</v>
      </c>
      <c r="O540" s="7">
        <v>2.1741792656794299E-2</v>
      </c>
      <c r="P540" s="7">
        <v>1.0813072626621701E-2</v>
      </c>
      <c r="Q540" s="7">
        <v>6.8029254442537397</v>
      </c>
    </row>
    <row r="541" spans="1:17" hidden="1" x14ac:dyDescent="0.3">
      <c r="A541" s="3" t="s">
        <v>23</v>
      </c>
      <c r="B541" s="2">
        <v>43800</v>
      </c>
      <c r="C541" s="7">
        <v>1.3106959452089</v>
      </c>
      <c r="D541" s="7">
        <v>6.5119145014633601E-3</v>
      </c>
      <c r="E541" s="7">
        <v>0.55753944542127898</v>
      </c>
      <c r="F541" s="14">
        <v>0.43594864007725698</v>
      </c>
      <c r="G541" s="7">
        <v>1.43975296542092E-2</v>
      </c>
      <c r="H541" s="7">
        <v>4.9447115606166797E-2</v>
      </c>
      <c r="I541" s="7">
        <v>0.34170600461336698</v>
      </c>
      <c r="J541" s="7">
        <v>0.15201553712117299</v>
      </c>
      <c r="K541" s="7">
        <v>0.15965653298569299</v>
      </c>
      <c r="L541" s="7">
        <v>4.7275016967253301E-2</v>
      </c>
      <c r="M541" s="7">
        <v>8.58277029113865E-2</v>
      </c>
      <c r="N541" s="7">
        <v>0.129802375866477</v>
      </c>
      <c r="O541" s="7">
        <v>1.0842197387248899E-2</v>
      </c>
      <c r="P541" s="7">
        <v>9.0299868870242703E-3</v>
      </c>
      <c r="Q541" s="7">
        <v>6.7139325789925204</v>
      </c>
    </row>
    <row r="542" spans="1:17" hidden="1" x14ac:dyDescent="0.3">
      <c r="A542" s="3" t="s">
        <v>23</v>
      </c>
      <c r="B542" s="2">
        <v>43831</v>
      </c>
      <c r="C542" s="7">
        <v>0.85122993201175201</v>
      </c>
      <c r="D542" s="7">
        <v>7.5360995593133501E-3</v>
      </c>
      <c r="E542" s="7">
        <v>0.49446663695666299</v>
      </c>
      <c r="F542" s="14">
        <v>0.49799726348402301</v>
      </c>
      <c r="G542" s="7">
        <v>2.2916889928372701E-2</v>
      </c>
      <c r="H542" s="7">
        <v>3.99285472360335E-2</v>
      </c>
      <c r="I542" s="7">
        <v>0.25177561521887998</v>
      </c>
      <c r="J542" s="7">
        <v>0.17772581512750699</v>
      </c>
      <c r="K542" s="7">
        <v>0.104738769944741</v>
      </c>
      <c r="L542" s="7">
        <v>7.28343827886581E-2</v>
      </c>
      <c r="M542" s="7">
        <v>8.2842749388363099E-2</v>
      </c>
      <c r="N542" s="7">
        <v>0.20656744319609299</v>
      </c>
      <c r="O542" s="7">
        <v>2.7555580253153099E-2</v>
      </c>
      <c r="P542" s="7">
        <v>1.31142069181983E-2</v>
      </c>
      <c r="Q542" s="7">
        <v>6.75435987944795</v>
      </c>
    </row>
    <row r="543" spans="1:17" hidden="1" x14ac:dyDescent="0.3">
      <c r="A543" s="3" t="s">
        <v>23</v>
      </c>
      <c r="B543" s="2">
        <v>43862</v>
      </c>
      <c r="C543" s="7">
        <v>0.92234635513594398</v>
      </c>
      <c r="D543" s="7">
        <v>6.7022841801491996E-3</v>
      </c>
      <c r="E543" s="7">
        <v>0.495806147940549</v>
      </c>
      <c r="F543" s="14">
        <v>0.49749156787930199</v>
      </c>
      <c r="G543" s="7">
        <v>2.4079975032324698E-2</v>
      </c>
      <c r="H543" s="7">
        <v>4.1589432920408703E-2</v>
      </c>
      <c r="I543" s="7">
        <v>0.23910866170374401</v>
      </c>
      <c r="J543" s="7">
        <v>0.19508303680949199</v>
      </c>
      <c r="K543" s="7">
        <v>9.4253175043544704E-2</v>
      </c>
      <c r="L543" s="7">
        <v>7.6167488586935297E-2</v>
      </c>
      <c r="M543" s="7">
        <v>8.1527163317857407E-2</v>
      </c>
      <c r="N543" s="7">
        <v>0.20798050373173399</v>
      </c>
      <c r="O543" s="7">
        <v>2.8462950365063699E-2</v>
      </c>
      <c r="P543" s="7">
        <v>1.17476124888959E-2</v>
      </c>
      <c r="Q543" s="7">
        <v>6.7848548574671597</v>
      </c>
    </row>
    <row r="544" spans="1:17" hidden="1" x14ac:dyDescent="0.3">
      <c r="A544" s="3" t="s">
        <v>23</v>
      </c>
      <c r="B544" s="2">
        <v>43891</v>
      </c>
      <c r="C544" s="7">
        <v>0.59293193027285296</v>
      </c>
      <c r="D544" s="7">
        <v>1.08392645073446E-2</v>
      </c>
      <c r="E544" s="7">
        <v>0.52835465698605599</v>
      </c>
      <c r="F544" s="14">
        <v>0.46080607850659899</v>
      </c>
      <c r="G544" s="7">
        <v>2.53281710150433E-2</v>
      </c>
      <c r="H544" s="7">
        <v>3.8619256427459898E-2</v>
      </c>
      <c r="I544" s="7">
        <v>0.22777637668058301</v>
      </c>
      <c r="J544" s="7">
        <v>0.16815939436535801</v>
      </c>
      <c r="K544" s="7">
        <v>0.10278167161424</v>
      </c>
      <c r="L544" s="7">
        <v>0.12633572991754999</v>
      </c>
      <c r="M544" s="7">
        <v>9.2994423479040605E-2</v>
      </c>
      <c r="N544" s="7">
        <v>0.18824171010188401</v>
      </c>
      <c r="O544" s="7">
        <v>1.5985142455172501E-2</v>
      </c>
      <c r="P544" s="7">
        <v>1.37781239436683E-2</v>
      </c>
      <c r="Q544" s="7">
        <v>6.9529457041566802</v>
      </c>
    </row>
    <row r="545" spans="1:17" hidden="1" x14ac:dyDescent="0.3">
      <c r="A545" s="3" t="s">
        <v>23</v>
      </c>
      <c r="B545" s="2">
        <v>43922</v>
      </c>
      <c r="C545" s="7">
        <v>9.6738335946138607E-2</v>
      </c>
      <c r="D545" s="7">
        <v>5.20088308970275E-2</v>
      </c>
      <c r="E545" s="7">
        <v>0.73207672766322596</v>
      </c>
      <c r="F545" s="14">
        <v>0.215914441439747</v>
      </c>
      <c r="G545" s="7">
        <v>3.01547244148044E-2</v>
      </c>
      <c r="H545" s="7">
        <v>0</v>
      </c>
      <c r="I545" s="7">
        <v>0.113612152138944</v>
      </c>
      <c r="J545" s="7">
        <v>2.2550338466299599E-2</v>
      </c>
      <c r="K545" s="7">
        <v>0.123293852683415</v>
      </c>
      <c r="L545" s="7">
        <v>0.43108637819804302</v>
      </c>
      <c r="M545" s="7">
        <v>0.106469480219149</v>
      </c>
      <c r="N545" s="7">
        <v>0.12014660921553399</v>
      </c>
      <c r="O545" s="7">
        <v>3.16631461126963E-2</v>
      </c>
      <c r="P545" s="7">
        <v>2.1023318551115999E-2</v>
      </c>
      <c r="Q545" s="7">
        <v>7.1752081862141601</v>
      </c>
    </row>
    <row r="546" spans="1:17" hidden="1" x14ac:dyDescent="0.3">
      <c r="A546" s="3" t="s">
        <v>23</v>
      </c>
      <c r="B546" s="2">
        <v>43952</v>
      </c>
      <c r="C546" s="7">
        <v>0.12016732902892401</v>
      </c>
      <c r="D546" s="7">
        <v>4.7099274444208201E-2</v>
      </c>
      <c r="E546" s="7">
        <v>0.71544577310260404</v>
      </c>
      <c r="F546" s="14">
        <v>0.23745495245318801</v>
      </c>
      <c r="G546" s="7">
        <v>2.6899138465273899E-2</v>
      </c>
      <c r="H546" s="7">
        <v>0</v>
      </c>
      <c r="I546" s="7">
        <v>0.119374100041447</v>
      </c>
      <c r="J546" s="7">
        <v>6.2976020084211007E-2</v>
      </c>
      <c r="K546" s="7">
        <v>0.14053322419935599</v>
      </c>
      <c r="L546" s="7">
        <v>0.35572393638111999</v>
      </c>
      <c r="M546" s="7">
        <v>0.12176031497250001</v>
      </c>
      <c r="N546" s="7">
        <v>0.139336223980634</v>
      </c>
      <c r="O546" s="7">
        <v>7.04117775718469E-3</v>
      </c>
      <c r="P546" s="7">
        <v>2.63558641182737E-2</v>
      </c>
      <c r="Q546" s="7">
        <v>7.2216127570736903</v>
      </c>
    </row>
    <row r="547" spans="1:17" hidden="1" x14ac:dyDescent="0.3">
      <c r="A547" s="3" t="s">
        <v>23</v>
      </c>
      <c r="B547" s="2">
        <v>43983</v>
      </c>
      <c r="C547" s="7">
        <v>0.298843756337142</v>
      </c>
      <c r="D547" s="7">
        <v>2.4274091705495101E-2</v>
      </c>
      <c r="E547" s="7">
        <v>0.67951771587903598</v>
      </c>
      <c r="F547" s="14">
        <v>0.29620819241546897</v>
      </c>
      <c r="G547" s="7">
        <v>1.6838059297175498E-2</v>
      </c>
      <c r="H547" s="7">
        <v>2.59908129644238E-2</v>
      </c>
      <c r="I547" s="7">
        <v>0.428798994984469</v>
      </c>
      <c r="J547" s="7">
        <v>6.91170416539299E-2</v>
      </c>
      <c r="K547" s="7">
        <v>0.11318059587531</v>
      </c>
      <c r="L547" s="7">
        <v>0.14879531944090901</v>
      </c>
      <c r="M547" s="7">
        <v>9.5858031545170294E-2</v>
      </c>
      <c r="N547" s="7">
        <v>6.9978957306707307E-2</v>
      </c>
      <c r="O547" s="7">
        <v>1.1523503344825501E-2</v>
      </c>
      <c r="P547" s="7">
        <v>1.9918683587079399E-2</v>
      </c>
      <c r="Q547" s="7">
        <v>7.1520425926446096</v>
      </c>
    </row>
    <row r="548" spans="1:17" hidden="1" x14ac:dyDescent="0.3">
      <c r="A548" s="3" t="s">
        <v>23</v>
      </c>
      <c r="B548" s="2">
        <v>44013</v>
      </c>
      <c r="C548" s="7">
        <v>0.55295787694444298</v>
      </c>
      <c r="D548" s="7">
        <v>1.4843740834037999E-2</v>
      </c>
      <c r="E548" s="7">
        <v>0.62550590640402304</v>
      </c>
      <c r="F548" s="14">
        <v>0.35965035276193902</v>
      </c>
      <c r="G548" s="7">
        <v>1.5721055262087599E-2</v>
      </c>
      <c r="H548" s="7">
        <v>2.9694872120695E-2</v>
      </c>
      <c r="I548" s="7">
        <v>0.43377341275057901</v>
      </c>
      <c r="J548" s="7">
        <v>0.14835561904387001</v>
      </c>
      <c r="K548" s="7">
        <v>0.116310095391036</v>
      </c>
      <c r="L548" s="7">
        <v>8.7609378216372394E-2</v>
      </c>
      <c r="M548" s="7">
        <v>0.10116548470954401</v>
      </c>
      <c r="N548" s="7">
        <v>3.7261804203674302E-2</v>
      </c>
      <c r="O548" s="7">
        <v>9.9283115380642706E-3</v>
      </c>
      <c r="P548" s="7">
        <v>2.0179966764076601E-2</v>
      </c>
      <c r="Q548" s="7">
        <v>6.9860517669156099</v>
      </c>
    </row>
    <row r="549" spans="1:17" hidden="1" x14ac:dyDescent="0.3">
      <c r="A549" s="3" t="s">
        <v>23</v>
      </c>
      <c r="B549" s="2">
        <v>44044</v>
      </c>
      <c r="C549" s="7">
        <v>0.65555792950512004</v>
      </c>
      <c r="D549" s="7">
        <v>1.1852978938225499E-2</v>
      </c>
      <c r="E549" s="7">
        <v>0.63760198929151402</v>
      </c>
      <c r="F549" s="14">
        <v>0.35054503177026097</v>
      </c>
      <c r="G549" s="7">
        <v>1.64079767570482E-2</v>
      </c>
      <c r="H549" s="7">
        <v>2.7557246575680702E-2</v>
      </c>
      <c r="I549" s="7">
        <v>0.40858893120281498</v>
      </c>
      <c r="J549" s="7">
        <v>0.209227246848324</v>
      </c>
      <c r="K549" s="7">
        <v>0.109118643373771</v>
      </c>
      <c r="L549" s="7">
        <v>7.11930312923401E-2</v>
      </c>
      <c r="M549" s="7">
        <v>9.8112533072753805E-2</v>
      </c>
      <c r="N549" s="7">
        <v>3.41766864149224E-2</v>
      </c>
      <c r="O549" s="7">
        <v>9.88233514039062E-3</v>
      </c>
      <c r="P549" s="7">
        <v>1.57353693219544E-2</v>
      </c>
      <c r="Q549" s="7">
        <v>6.9031770200308804</v>
      </c>
    </row>
    <row r="550" spans="1:17" hidden="1" x14ac:dyDescent="0.3">
      <c r="A550" s="3" t="s">
        <v>23</v>
      </c>
      <c r="B550" s="2">
        <v>44075</v>
      </c>
      <c r="C550" s="7">
        <v>0.62584399041050498</v>
      </c>
      <c r="D550" s="7">
        <v>9.7368761279736597E-3</v>
      </c>
      <c r="E550" s="7">
        <v>0.63684698991724098</v>
      </c>
      <c r="F550" s="14">
        <v>0.35341613395478499</v>
      </c>
      <c r="G550" s="7">
        <v>1.9565791864178401E-2</v>
      </c>
      <c r="H550" s="7">
        <v>2.9273348159888999E-2</v>
      </c>
      <c r="I550" s="7">
        <v>0.36047871014402799</v>
      </c>
      <c r="J550" s="7">
        <v>0.19736823721834201</v>
      </c>
      <c r="K550" s="7">
        <v>0.113120659074507</v>
      </c>
      <c r="L550" s="7">
        <v>0.101259888168135</v>
      </c>
      <c r="M550" s="7">
        <v>0.10317939179340301</v>
      </c>
      <c r="N550" s="7">
        <v>4.2468589572930301E-2</v>
      </c>
      <c r="O550" s="7">
        <v>1.69428883173855E-2</v>
      </c>
      <c r="P550" s="7">
        <v>1.63424956872011E-2</v>
      </c>
      <c r="Q550" s="7">
        <v>7.0373539798627096</v>
      </c>
    </row>
    <row r="551" spans="1:17" hidden="1" x14ac:dyDescent="0.3">
      <c r="A551" s="3" t="s">
        <v>23</v>
      </c>
      <c r="B551" s="2">
        <v>44105</v>
      </c>
      <c r="C551" s="7">
        <v>0.67519044185551602</v>
      </c>
      <c r="D551" s="7">
        <v>1.10237110739776E-2</v>
      </c>
      <c r="E551" s="7">
        <v>0.63453435306111305</v>
      </c>
      <c r="F551" s="14">
        <v>0.35444193586490902</v>
      </c>
      <c r="G551" s="7">
        <v>2.1056263065121299E-2</v>
      </c>
      <c r="H551" s="7">
        <v>3.6550534885941399E-2</v>
      </c>
      <c r="I551" s="7">
        <v>0.36794397228626102</v>
      </c>
      <c r="J551" s="7">
        <v>0.19060858983592499</v>
      </c>
      <c r="K551" s="7">
        <v>0.121827272001721</v>
      </c>
      <c r="L551" s="7">
        <v>0.105790023916795</v>
      </c>
      <c r="M551" s="7">
        <v>9.7507540315544095E-2</v>
      </c>
      <c r="N551" s="7">
        <v>3.2183694399720499E-2</v>
      </c>
      <c r="O551" s="7">
        <v>9.9596505574419993E-3</v>
      </c>
      <c r="P551" s="7">
        <v>1.65724587355283E-2</v>
      </c>
      <c r="Q551" s="7">
        <v>6.8707436063658198</v>
      </c>
    </row>
    <row r="552" spans="1:17" hidden="1" x14ac:dyDescent="0.3">
      <c r="A552" s="3" t="s">
        <v>23</v>
      </c>
      <c r="B552" s="2">
        <v>44136</v>
      </c>
      <c r="C552" s="7">
        <v>0.29023015163014498</v>
      </c>
      <c r="D552" s="7">
        <v>2.0169451019948201E-2</v>
      </c>
      <c r="E552" s="7">
        <v>0.70692155765473896</v>
      </c>
      <c r="F552" s="14">
        <v>0.27290899132531299</v>
      </c>
      <c r="G552" s="7">
        <v>3.1138734221785799E-2</v>
      </c>
      <c r="H552" s="7">
        <v>2.7145515663575499E-2</v>
      </c>
      <c r="I552" s="7">
        <v>0.208138048957518</v>
      </c>
      <c r="J552" s="7">
        <v>0.13850868146051101</v>
      </c>
      <c r="K552" s="7">
        <v>0.134403135531245</v>
      </c>
      <c r="L552" s="7">
        <v>0.20546608508647801</v>
      </c>
      <c r="M552" s="7">
        <v>0.14375900306004399</v>
      </c>
      <c r="N552" s="7">
        <v>7.3780963751840498E-2</v>
      </c>
      <c r="O552" s="7">
        <v>1.63256728616753E-2</v>
      </c>
      <c r="P552" s="7">
        <v>2.1334159405327398E-2</v>
      </c>
      <c r="Q552" s="7">
        <v>7.0497445634297096</v>
      </c>
    </row>
    <row r="553" spans="1:17" hidden="1" x14ac:dyDescent="0.3">
      <c r="A553" s="3" t="s">
        <v>23</v>
      </c>
      <c r="B553" s="2">
        <v>44166</v>
      </c>
      <c r="C553" s="7">
        <v>0.85724192479988304</v>
      </c>
      <c r="D553" s="7">
        <v>1.2023097265873601E-2</v>
      </c>
      <c r="E553" s="7">
        <v>0.69054500456119905</v>
      </c>
      <c r="F553" s="14">
        <v>0.29743189817292798</v>
      </c>
      <c r="G553" s="7">
        <v>1.22018042559838E-2</v>
      </c>
      <c r="H553" s="7">
        <v>4.0740173559835599E-2</v>
      </c>
      <c r="I553" s="7">
        <v>0.45556809971916101</v>
      </c>
      <c r="J553" s="7">
        <v>5.81596781333069E-2</v>
      </c>
      <c r="K553" s="7">
        <v>0.21091047645153599</v>
      </c>
      <c r="L553" s="7">
        <v>6.8816523845615402E-2</v>
      </c>
      <c r="M553" s="7">
        <v>0.108368968886742</v>
      </c>
      <c r="N553" s="7">
        <v>3.0519094149615199E-2</v>
      </c>
      <c r="O553" s="7">
        <v>5.3497554365818899E-3</v>
      </c>
      <c r="P553" s="7">
        <v>9.3654255616231301E-3</v>
      </c>
      <c r="Q553" s="7">
        <v>7.0755858270261198</v>
      </c>
    </row>
    <row r="554" spans="1:17" hidden="1" x14ac:dyDescent="0.3">
      <c r="A554" s="3" t="s">
        <v>23</v>
      </c>
      <c r="B554" s="2">
        <v>44197</v>
      </c>
      <c r="C554" s="7">
        <v>0.15271375347007601</v>
      </c>
      <c r="D554" s="7">
        <v>3.0822226724987901E-2</v>
      </c>
      <c r="E554" s="7">
        <v>0.77577085007453594</v>
      </c>
      <c r="F554" s="14">
        <v>0.19340692320047601</v>
      </c>
      <c r="G554" s="7">
        <v>3.5556922929851499E-2</v>
      </c>
      <c r="H554" s="7">
        <v>7.2123870198105297E-3</v>
      </c>
      <c r="I554" s="7">
        <v>8.8493326504689995E-2</v>
      </c>
      <c r="J554" s="7">
        <v>0.11064664144018201</v>
      </c>
      <c r="K554" s="7">
        <v>9.9152742197901905E-2</v>
      </c>
      <c r="L554" s="7">
        <v>0.30260007381801601</v>
      </c>
      <c r="M554" s="7">
        <v>0.21828832078152199</v>
      </c>
      <c r="N554" s="7">
        <v>9.0933057360098796E-2</v>
      </c>
      <c r="O554" s="7">
        <v>1.90391910380284E-2</v>
      </c>
      <c r="P554" s="7">
        <v>2.8077336909899799E-2</v>
      </c>
      <c r="Q554" s="7">
        <v>7.0918409523528201</v>
      </c>
    </row>
    <row r="555" spans="1:17" hidden="1" x14ac:dyDescent="0.3">
      <c r="A555" s="3" t="s">
        <v>23</v>
      </c>
      <c r="B555" s="2">
        <v>44228</v>
      </c>
      <c r="C555" s="7">
        <v>0.16225937476851099</v>
      </c>
      <c r="D555" s="7">
        <v>2.7293187806928802E-2</v>
      </c>
      <c r="E555" s="7">
        <v>0.73841708325029598</v>
      </c>
      <c r="F555" s="14">
        <v>0.234289728942775</v>
      </c>
      <c r="G555" s="7">
        <v>3.4925981986338499E-2</v>
      </c>
      <c r="H555" s="7">
        <v>2.5174596011791998E-3</v>
      </c>
      <c r="I555" s="7">
        <v>9.1322000203135398E-2</v>
      </c>
      <c r="J555" s="7">
        <v>0.118798121498156</v>
      </c>
      <c r="K555" s="7">
        <v>0.10433663653280401</v>
      </c>
      <c r="L555" s="7">
        <v>0.309274651408322</v>
      </c>
      <c r="M555" s="7">
        <v>0.202015583386667</v>
      </c>
      <c r="N555" s="7">
        <v>9.2445137444917905E-2</v>
      </c>
      <c r="O555" s="7">
        <v>1.43710688058104E-2</v>
      </c>
      <c r="P555" s="7">
        <v>2.9993359132668901E-2</v>
      </c>
      <c r="Q555" s="7">
        <v>7.0666678941337899</v>
      </c>
    </row>
    <row r="556" spans="1:17" hidden="1" x14ac:dyDescent="0.3">
      <c r="A556" s="3" t="s">
        <v>23</v>
      </c>
      <c r="B556" s="2">
        <v>44256</v>
      </c>
      <c r="C556" s="7">
        <v>0.208998230800572</v>
      </c>
      <c r="D556" s="7">
        <v>2.9021021278470501E-2</v>
      </c>
      <c r="E556" s="7">
        <v>0.72585782334430704</v>
      </c>
      <c r="F556" s="14">
        <v>0.24512115537722201</v>
      </c>
      <c r="G556" s="7">
        <v>3.6905240496188797E-2</v>
      </c>
      <c r="H556" s="7">
        <v>2.5651844597940798E-3</v>
      </c>
      <c r="I556" s="7">
        <v>9.37226964615758E-2</v>
      </c>
      <c r="J556" s="7">
        <v>0.12985125378451001</v>
      </c>
      <c r="K556" s="7">
        <v>0.10300641911007601</v>
      </c>
      <c r="L556" s="7">
        <v>0.301444542649629</v>
      </c>
      <c r="M556" s="7">
        <v>0.191812532520134</v>
      </c>
      <c r="N556" s="7">
        <v>9.11825258337913E-2</v>
      </c>
      <c r="O556" s="7">
        <v>2.2469037389284002E-2</v>
      </c>
      <c r="P556" s="7">
        <v>2.70405672950172E-2</v>
      </c>
      <c r="Q556" s="7">
        <v>7.1151663154151397</v>
      </c>
    </row>
    <row r="557" spans="1:17" hidden="1" x14ac:dyDescent="0.3">
      <c r="A557" s="3" t="s">
        <v>23</v>
      </c>
      <c r="B557" s="2">
        <v>44287</v>
      </c>
      <c r="C557" s="7">
        <v>0.55708505881508696</v>
      </c>
      <c r="D557" s="7">
        <v>1.62551815232936E-2</v>
      </c>
      <c r="E557" s="7">
        <v>0.67738700994469203</v>
      </c>
      <c r="F557" s="14">
        <v>0.306357808532015</v>
      </c>
      <c r="G557" s="7">
        <v>1.38563026331565E-2</v>
      </c>
      <c r="H557" s="7">
        <v>2.5087117704337799E-2</v>
      </c>
      <c r="I557" s="7">
        <v>0.398584889969408</v>
      </c>
      <c r="J557" s="7">
        <v>0.123068690229202</v>
      </c>
      <c r="K557" s="7">
        <v>0.14709027139720801</v>
      </c>
      <c r="L557" s="7">
        <v>0.11903167472179101</v>
      </c>
      <c r="M557" s="7">
        <v>0.114303599138354</v>
      </c>
      <c r="N557" s="7">
        <v>3.4366194646207403E-2</v>
      </c>
      <c r="O557" s="7">
        <v>1.0549988205970799E-2</v>
      </c>
      <c r="P557" s="7">
        <v>1.40612713543649E-2</v>
      </c>
      <c r="Q557" s="7">
        <v>7.0966762644910197</v>
      </c>
    </row>
    <row r="558" spans="1:17" hidden="1" x14ac:dyDescent="0.3">
      <c r="A558" s="3" t="s">
        <v>23</v>
      </c>
      <c r="B558" s="2">
        <v>44317</v>
      </c>
      <c r="C558" s="7">
        <v>0.67224436264963505</v>
      </c>
      <c r="D558" s="7">
        <v>1.28231001869479E-2</v>
      </c>
      <c r="E558" s="7">
        <v>0.65517159962921601</v>
      </c>
      <c r="F558" s="14">
        <v>0.332005300183837</v>
      </c>
      <c r="G558" s="7">
        <v>1.6507522410581201E-2</v>
      </c>
      <c r="H558" s="7">
        <v>4.08428306575973E-2</v>
      </c>
      <c r="I558" s="7">
        <v>0.41913195186361302</v>
      </c>
      <c r="J558" s="7">
        <v>0.17252381715559201</v>
      </c>
      <c r="K558" s="7">
        <v>0.10799589344053399</v>
      </c>
      <c r="L558" s="7">
        <v>9.7879255623508396E-2</v>
      </c>
      <c r="M558" s="7">
        <v>9.6182519116951304E-2</v>
      </c>
      <c r="N558" s="7">
        <v>2.8522227006599801E-2</v>
      </c>
      <c r="O558" s="7">
        <v>9.3744479791029508E-3</v>
      </c>
      <c r="P558" s="7">
        <v>1.10395347459201E-2</v>
      </c>
      <c r="Q558" s="7">
        <v>6.9467616712185398</v>
      </c>
    </row>
    <row r="559" spans="1:17" hidden="1" x14ac:dyDescent="0.3">
      <c r="A559" s="3" t="s">
        <v>23</v>
      </c>
      <c r="B559" s="2">
        <v>44348</v>
      </c>
      <c r="C559" s="7">
        <v>0.65891805210835297</v>
      </c>
      <c r="D559" s="7">
        <v>1.2209573795662799E-2</v>
      </c>
      <c r="E559" s="7">
        <v>0.64375745306475496</v>
      </c>
      <c r="F559" s="14">
        <v>0.34403297313958198</v>
      </c>
      <c r="G559" s="7">
        <v>1.9235898476839298E-2</v>
      </c>
      <c r="H559" s="7">
        <v>4.11906499324E-2</v>
      </c>
      <c r="I559" s="7">
        <v>0.38717845697951297</v>
      </c>
      <c r="J559" s="7">
        <v>0.20875859635101701</v>
      </c>
      <c r="K559" s="7">
        <v>7.6365497314922995E-2</v>
      </c>
      <c r="L559" s="7">
        <v>0.10467774321331901</v>
      </c>
      <c r="M559" s="7">
        <v>0.103649765427451</v>
      </c>
      <c r="N559" s="7">
        <v>2.76696164321854E-2</v>
      </c>
      <c r="O559" s="7">
        <v>1.3524544113512499E-2</v>
      </c>
      <c r="P559" s="7">
        <v>1.77492317588397E-2</v>
      </c>
      <c r="Q559" s="7">
        <v>6.9828993400363704</v>
      </c>
    </row>
    <row r="560" spans="1:17" hidden="1" x14ac:dyDescent="0.3">
      <c r="A560" s="3" t="s">
        <v>23</v>
      </c>
      <c r="B560" s="2">
        <v>44378</v>
      </c>
      <c r="C560" s="7">
        <v>0.71942869598482595</v>
      </c>
      <c r="D560" s="7">
        <v>1.02360911781207E-2</v>
      </c>
      <c r="E560" s="7">
        <v>0.63131427493915704</v>
      </c>
      <c r="F560" s="14">
        <v>0.358449633882723</v>
      </c>
      <c r="G560" s="7">
        <v>1.7498584304510099E-2</v>
      </c>
      <c r="H560" s="7">
        <v>4.6347855036183001E-2</v>
      </c>
      <c r="I560" s="7">
        <v>0.37323539299244501</v>
      </c>
      <c r="J560" s="7">
        <v>0.23246450540072799</v>
      </c>
      <c r="K560" s="7">
        <v>7.3515632569999906E-2</v>
      </c>
      <c r="L560" s="7">
        <v>8.8009519172700099E-2</v>
      </c>
      <c r="M560" s="7">
        <v>0.11064131925635499</v>
      </c>
      <c r="N560" s="7">
        <v>2.7693892584658E-2</v>
      </c>
      <c r="O560" s="7">
        <v>1.50312553367913E-2</v>
      </c>
      <c r="P560" s="7">
        <v>1.5562043345629601E-2</v>
      </c>
      <c r="Q560" s="7">
        <v>6.9338644158072897</v>
      </c>
    </row>
    <row r="561" spans="1:17" hidden="1" x14ac:dyDescent="0.3">
      <c r="A561" s="3" t="s">
        <v>23</v>
      </c>
      <c r="B561" s="2">
        <v>44409</v>
      </c>
      <c r="C561" s="7">
        <v>0.78231189293446202</v>
      </c>
      <c r="D561" s="7">
        <v>1.07898605684208E-2</v>
      </c>
      <c r="E561" s="7">
        <v>0.59099659264849802</v>
      </c>
      <c r="F561" s="14">
        <v>0.39821354678308102</v>
      </c>
      <c r="G561" s="7">
        <v>1.5928845829397499E-2</v>
      </c>
      <c r="H561" s="7">
        <v>5.0394851939294903E-2</v>
      </c>
      <c r="I561" s="7">
        <v>0.37342930585502998</v>
      </c>
      <c r="J561" s="7">
        <v>0.25685737822896099</v>
      </c>
      <c r="K561" s="7">
        <v>6.6910159812944001E-2</v>
      </c>
      <c r="L561" s="7">
        <v>7.8143892443181706E-2</v>
      </c>
      <c r="M561" s="7">
        <v>0.102023677790662</v>
      </c>
      <c r="N561" s="7">
        <v>2.49469580787006E-2</v>
      </c>
      <c r="O561" s="7">
        <v>1.62250731618825E-2</v>
      </c>
      <c r="P561" s="7">
        <v>1.5139856859946101E-2</v>
      </c>
      <c r="Q561" s="7">
        <v>6.94817798540097</v>
      </c>
    </row>
    <row r="562" spans="1:17" hidden="1" x14ac:dyDescent="0.3">
      <c r="A562" s="3" t="s">
        <v>23</v>
      </c>
      <c r="B562" s="2">
        <v>44440</v>
      </c>
      <c r="C562" s="7">
        <v>0.76812817956173796</v>
      </c>
      <c r="D562" s="7">
        <v>1.3111099672166299E-2</v>
      </c>
      <c r="E562" s="7">
        <v>0.60408641086862302</v>
      </c>
      <c r="F562" s="14">
        <v>0.38280248945921103</v>
      </c>
      <c r="G562" s="7">
        <v>2.2144961496859499E-2</v>
      </c>
      <c r="H562" s="7">
        <v>5.3382807436261198E-2</v>
      </c>
      <c r="I562" s="7">
        <v>0.33015859463659503</v>
      </c>
      <c r="J562" s="7">
        <v>0.25820291534365702</v>
      </c>
      <c r="K562" s="7">
        <v>7.15798593517393E-2</v>
      </c>
      <c r="L562" s="7">
        <v>0.106323502108618</v>
      </c>
      <c r="M562" s="7">
        <v>9.4775514573944397E-2</v>
      </c>
      <c r="N562" s="7">
        <v>3.1283098520376501E-2</v>
      </c>
      <c r="O562" s="7">
        <v>1.8557178673833202E-2</v>
      </c>
      <c r="P562" s="7">
        <v>1.35915678581156E-2</v>
      </c>
      <c r="Q562" s="7">
        <v>6.9142667227284003</v>
      </c>
    </row>
    <row r="563" spans="1:17" hidden="1" x14ac:dyDescent="0.3">
      <c r="A563" s="3" t="s">
        <v>24</v>
      </c>
      <c r="B563" s="2">
        <v>43466</v>
      </c>
      <c r="C563" s="7">
        <v>0.81013246953888696</v>
      </c>
      <c r="D563" s="7">
        <v>4.1108028329897503E-2</v>
      </c>
      <c r="E563" s="7">
        <v>0.455659878254422</v>
      </c>
      <c r="F563" s="14">
        <v>0.50323209341568098</v>
      </c>
      <c r="G563" s="7">
        <v>1.17732881911838E-2</v>
      </c>
      <c r="H563" s="7">
        <v>3.40626029354038E-2</v>
      </c>
      <c r="I563" s="7">
        <v>0.27558756608082802</v>
      </c>
      <c r="J563" s="7">
        <v>0.100765680828175</v>
      </c>
      <c r="K563" s="7">
        <v>9.6944280946708095E-2</v>
      </c>
      <c r="L563" s="7">
        <v>0.28720654991059702</v>
      </c>
      <c r="M563" s="7">
        <v>0.113228487742593</v>
      </c>
      <c r="N563" s="7">
        <v>2.45233633655535E-2</v>
      </c>
      <c r="O563" s="7">
        <v>5.0568383070284897E-2</v>
      </c>
      <c r="P563" s="7">
        <v>5.3397969286726197E-3</v>
      </c>
      <c r="Q563" s="7">
        <v>6.2022389461662497</v>
      </c>
    </row>
    <row r="564" spans="1:17" hidden="1" x14ac:dyDescent="0.3">
      <c r="A564" s="3" t="s">
        <v>24</v>
      </c>
      <c r="B564" s="2">
        <v>43497</v>
      </c>
      <c r="C564" s="7">
        <v>0.82826045272587701</v>
      </c>
      <c r="D564" s="7">
        <v>4.85138830767489E-2</v>
      </c>
      <c r="E564" s="7">
        <v>0.44635482758373202</v>
      </c>
      <c r="F564" s="14">
        <v>0.50513128933951901</v>
      </c>
      <c r="G564" s="7">
        <v>1.22376261759682E-2</v>
      </c>
      <c r="H564" s="7">
        <v>3.1525209140531599E-2</v>
      </c>
      <c r="I564" s="7">
        <v>0.28146892768671999</v>
      </c>
      <c r="J564" s="7">
        <v>0.11356595777160799</v>
      </c>
      <c r="K564" s="7">
        <v>9.2179446027948794E-2</v>
      </c>
      <c r="L564" s="7">
        <v>0.28838915124568598</v>
      </c>
      <c r="M564" s="7">
        <v>0.10520552194350601</v>
      </c>
      <c r="N564" s="7">
        <v>2.1551026322229501E-2</v>
      </c>
      <c r="O564" s="7">
        <v>4.8431714871372697E-2</v>
      </c>
      <c r="P564" s="7">
        <v>5.4454188144306996E-3</v>
      </c>
      <c r="Q564" s="7">
        <v>6.0996361374260903</v>
      </c>
    </row>
    <row r="565" spans="1:17" hidden="1" x14ac:dyDescent="0.3">
      <c r="A565" s="3" t="s">
        <v>24</v>
      </c>
      <c r="B565" s="2">
        <v>43525</v>
      </c>
      <c r="C565" s="7">
        <v>0.99065242777246298</v>
      </c>
      <c r="D565" s="7">
        <v>4.45064970192285E-2</v>
      </c>
      <c r="E565" s="7">
        <v>0.433387135679562</v>
      </c>
      <c r="F565" s="14">
        <v>0.52210636730120996</v>
      </c>
      <c r="G565" s="7">
        <v>1.2877067856923E-2</v>
      </c>
      <c r="H565" s="7">
        <v>3.08825813796045E-2</v>
      </c>
      <c r="I565" s="7">
        <v>0.29678003128181302</v>
      </c>
      <c r="J565" s="7">
        <v>0.11850909771246999</v>
      </c>
      <c r="K565" s="7">
        <v>9.3308201561422402E-2</v>
      </c>
      <c r="L565" s="7">
        <v>0.28014861564879801</v>
      </c>
      <c r="M565" s="7">
        <v>0.103317447678225</v>
      </c>
      <c r="N565" s="7">
        <v>2.1424320982345701E-2</v>
      </c>
      <c r="O565" s="7">
        <v>3.7489428589866702E-2</v>
      </c>
      <c r="P565" s="7">
        <v>5.2632073085313001E-3</v>
      </c>
      <c r="Q565" s="7">
        <v>6.2182535684029698</v>
      </c>
    </row>
    <row r="566" spans="1:17" hidden="1" x14ac:dyDescent="0.3">
      <c r="A566" s="3" t="s">
        <v>24</v>
      </c>
      <c r="B566" s="2">
        <v>43556</v>
      </c>
      <c r="C566" s="7">
        <v>0.96252488696099103</v>
      </c>
      <c r="D566" s="7">
        <v>4.1017976700900002E-2</v>
      </c>
      <c r="E566" s="7">
        <v>0.43437236203017698</v>
      </c>
      <c r="F566" s="14">
        <v>0.52460966126892306</v>
      </c>
      <c r="G566" s="7">
        <v>9.0662455642445596E-3</v>
      </c>
      <c r="H566" s="7">
        <v>2.6479366631261499E-2</v>
      </c>
      <c r="I566" s="7">
        <v>0.29407108663422898</v>
      </c>
      <c r="J566" s="7">
        <v>0.108359634873854</v>
      </c>
      <c r="K566" s="7">
        <v>0.1007631967552</v>
      </c>
      <c r="L566" s="7">
        <v>0.28575154525331597</v>
      </c>
      <c r="M566" s="7">
        <v>9.8719589453506798E-2</v>
      </c>
      <c r="N566" s="7">
        <v>2.0223704127821301E-2</v>
      </c>
      <c r="O566" s="7">
        <v>5.0524917827350198E-2</v>
      </c>
      <c r="P566" s="7">
        <v>6.0407128792171697E-3</v>
      </c>
      <c r="Q566" s="7">
        <v>6.1715549938596199</v>
      </c>
    </row>
    <row r="567" spans="1:17" hidden="1" x14ac:dyDescent="0.3">
      <c r="A567" s="3" t="s">
        <v>24</v>
      </c>
      <c r="B567" s="2">
        <v>43586</v>
      </c>
      <c r="C567" s="7">
        <v>0.99709172327257001</v>
      </c>
      <c r="D567" s="7">
        <v>4.1860413390070697E-2</v>
      </c>
      <c r="E567" s="7">
        <v>0.42006028755074498</v>
      </c>
      <c r="F567" s="14">
        <v>0.53807929905918395</v>
      </c>
      <c r="G567" s="7">
        <v>8.8961577891727792E-3</v>
      </c>
      <c r="H567" s="7">
        <v>2.56252443248366E-2</v>
      </c>
      <c r="I567" s="7">
        <v>0.30873216775758799</v>
      </c>
      <c r="J567" s="7">
        <v>0.104487710484492</v>
      </c>
      <c r="K567" s="7">
        <v>0.11334325206275001</v>
      </c>
      <c r="L567" s="7">
        <v>0.26953923578271899</v>
      </c>
      <c r="M567" s="7">
        <v>0.105922162091192</v>
      </c>
      <c r="N567" s="7">
        <v>2.0690030010069301E-2</v>
      </c>
      <c r="O567" s="7">
        <v>3.70489874767998E-2</v>
      </c>
      <c r="P567" s="7">
        <v>5.7150522203807596E-3</v>
      </c>
      <c r="Q567" s="7">
        <v>6.1643725701335104</v>
      </c>
    </row>
    <row r="568" spans="1:17" hidden="1" x14ac:dyDescent="0.3">
      <c r="A568" s="3" t="s">
        <v>24</v>
      </c>
      <c r="B568" s="2">
        <v>43617</v>
      </c>
      <c r="C568" s="7">
        <v>0.99144963758331806</v>
      </c>
      <c r="D568" s="7">
        <v>4.5041165753486101E-2</v>
      </c>
      <c r="E568" s="7">
        <v>0.45185818614343798</v>
      </c>
      <c r="F568" s="14">
        <v>0.50310064810307598</v>
      </c>
      <c r="G568" s="7">
        <v>1.07052180963378E-2</v>
      </c>
      <c r="H568" s="7">
        <v>2.4032240132790799E-2</v>
      </c>
      <c r="I568" s="7">
        <v>0.31081794682976899</v>
      </c>
      <c r="J568" s="7">
        <v>0.105261266480635</v>
      </c>
      <c r="K568" s="7">
        <v>0.11467484201405</v>
      </c>
      <c r="L568" s="7">
        <v>0.26254196212659597</v>
      </c>
      <c r="M568" s="7">
        <v>0.101616591028708</v>
      </c>
      <c r="N568" s="7">
        <v>1.78475223748123E-2</v>
      </c>
      <c r="O568" s="7">
        <v>4.6981803226350399E-2</v>
      </c>
      <c r="P568" s="7">
        <v>5.5206076899504001E-3</v>
      </c>
      <c r="Q568" s="7">
        <v>6.1763795782067703</v>
      </c>
    </row>
    <row r="569" spans="1:17" hidden="1" x14ac:dyDescent="0.3">
      <c r="A569" s="3" t="s">
        <v>24</v>
      </c>
      <c r="B569" s="2">
        <v>43647</v>
      </c>
      <c r="C569" s="7">
        <v>1.0134613129581</v>
      </c>
      <c r="D569" s="7">
        <v>4.1113103854942802E-2</v>
      </c>
      <c r="E569" s="7">
        <v>0.43870882942872902</v>
      </c>
      <c r="F569" s="14">
        <v>0.52017806671632805</v>
      </c>
      <c r="G569" s="7">
        <v>8.4635062928172106E-3</v>
      </c>
      <c r="H569" s="7">
        <v>2.8473004305875699E-2</v>
      </c>
      <c r="I569" s="7">
        <v>0.31324331157569102</v>
      </c>
      <c r="J569" s="7">
        <v>0.102863421550873</v>
      </c>
      <c r="K569" s="7">
        <v>0.11687663461096599</v>
      </c>
      <c r="L569" s="7">
        <v>0.26111149560439101</v>
      </c>
      <c r="M569" s="7">
        <v>0.10161991321939901</v>
      </c>
      <c r="N569" s="7">
        <v>1.9794256617138701E-2</v>
      </c>
      <c r="O569" s="7">
        <v>4.1349969562351999E-2</v>
      </c>
      <c r="P569" s="7">
        <v>6.2044866604968104E-3</v>
      </c>
      <c r="Q569" s="7">
        <v>6.0959052432416199</v>
      </c>
    </row>
    <row r="570" spans="1:17" hidden="1" x14ac:dyDescent="0.3">
      <c r="A570" s="3" t="s">
        <v>24</v>
      </c>
      <c r="B570" s="2">
        <v>43678</v>
      </c>
      <c r="C570" s="7">
        <v>1.0257383582667601</v>
      </c>
      <c r="D570" s="7">
        <v>4.1486380179141698E-2</v>
      </c>
      <c r="E570" s="7">
        <v>0.420680589243696</v>
      </c>
      <c r="F570" s="14">
        <v>0.53783303057716303</v>
      </c>
      <c r="G570" s="7">
        <v>9.0845963497725203E-3</v>
      </c>
      <c r="H570" s="7">
        <v>4.3460602937475598E-2</v>
      </c>
      <c r="I570" s="7">
        <v>0.30280577952182902</v>
      </c>
      <c r="J570" s="7">
        <v>0.109390185614004</v>
      </c>
      <c r="K570" s="7">
        <v>0.11071948622726099</v>
      </c>
      <c r="L570" s="7">
        <v>0.25194482039329302</v>
      </c>
      <c r="M570" s="7">
        <v>0.100737237271496</v>
      </c>
      <c r="N570" s="7">
        <v>1.93589548992927E-2</v>
      </c>
      <c r="O570" s="7">
        <v>4.6060533605929502E-2</v>
      </c>
      <c r="P570" s="7">
        <v>6.4378031796466203E-3</v>
      </c>
      <c r="Q570" s="7">
        <v>6.1781505929481302</v>
      </c>
    </row>
    <row r="571" spans="1:17" hidden="1" x14ac:dyDescent="0.3">
      <c r="A571" s="3" t="s">
        <v>24</v>
      </c>
      <c r="B571" s="2">
        <v>43709</v>
      </c>
      <c r="C571" s="7">
        <v>0.91693782080535702</v>
      </c>
      <c r="D571" s="7">
        <v>4.4909241977535597E-2</v>
      </c>
      <c r="E571" s="7">
        <v>0.44066603344171801</v>
      </c>
      <c r="F571" s="14">
        <v>0.51442472458074695</v>
      </c>
      <c r="G571" s="7">
        <v>1.0156947956001E-2</v>
      </c>
      <c r="H571" s="7">
        <v>2.9185042216468299E-2</v>
      </c>
      <c r="I571" s="7">
        <v>0.30401217906063399</v>
      </c>
      <c r="J571" s="7">
        <v>0.113368798879442</v>
      </c>
      <c r="K571" s="7">
        <v>0.11782668542701399</v>
      </c>
      <c r="L571" s="7">
        <v>0.26359503582168498</v>
      </c>
      <c r="M571" s="7">
        <v>9.6094219025269406E-2</v>
      </c>
      <c r="N571" s="7">
        <v>1.86840357665322E-2</v>
      </c>
      <c r="O571" s="7">
        <v>4.1171445603819599E-2</v>
      </c>
      <c r="P571" s="7">
        <v>5.9056102431347401E-3</v>
      </c>
      <c r="Q571" s="7">
        <v>6.1895013241875203</v>
      </c>
    </row>
    <row r="572" spans="1:17" hidden="1" x14ac:dyDescent="0.3">
      <c r="A572" s="3" t="s">
        <v>24</v>
      </c>
      <c r="B572" s="2">
        <v>43739</v>
      </c>
      <c r="C572" s="7">
        <v>0.98783680805933205</v>
      </c>
      <c r="D572" s="7">
        <v>4.28303709832146E-2</v>
      </c>
      <c r="E572" s="7">
        <v>0.43419283281946802</v>
      </c>
      <c r="F572" s="14">
        <v>0.52297679619731796</v>
      </c>
      <c r="G572" s="7">
        <v>7.9874681179931406E-3</v>
      </c>
      <c r="H572" s="7">
        <v>3.0137114056469301E-2</v>
      </c>
      <c r="I572" s="7">
        <v>0.31393730569258899</v>
      </c>
      <c r="J572" s="7">
        <v>0.111268273541759</v>
      </c>
      <c r="K572" s="7">
        <v>0.127088259092556</v>
      </c>
      <c r="L572" s="7">
        <v>0.26023628057544301</v>
      </c>
      <c r="M572" s="7">
        <v>8.98050098542858E-2</v>
      </c>
      <c r="N572" s="7">
        <v>1.9489311258049102E-2</v>
      </c>
      <c r="O572" s="7">
        <v>3.4731071470191298E-2</v>
      </c>
      <c r="P572" s="7">
        <v>5.3199063406632304E-3</v>
      </c>
      <c r="Q572" s="7">
        <v>6.2126041963201803</v>
      </c>
    </row>
    <row r="573" spans="1:17" hidden="1" x14ac:dyDescent="0.3">
      <c r="A573" s="3" t="s">
        <v>24</v>
      </c>
      <c r="B573" s="2">
        <v>43770</v>
      </c>
      <c r="C573" s="7">
        <v>1.07202294152752</v>
      </c>
      <c r="D573" s="7">
        <v>3.98563291327797E-2</v>
      </c>
      <c r="E573" s="7">
        <v>0.42065923865538402</v>
      </c>
      <c r="F573" s="14">
        <v>0.53948443221183595</v>
      </c>
      <c r="G573" s="7">
        <v>9.3865852322872895E-3</v>
      </c>
      <c r="H573" s="7">
        <v>4.0280878493408098E-2</v>
      </c>
      <c r="I573" s="7">
        <v>0.31877343047894902</v>
      </c>
      <c r="J573" s="7">
        <v>0.110021518223576</v>
      </c>
      <c r="K573" s="7">
        <v>0.15209401957034399</v>
      </c>
      <c r="L573" s="7">
        <v>0.204563938560478</v>
      </c>
      <c r="M573" s="7">
        <v>0.100504328832502</v>
      </c>
      <c r="N573" s="7">
        <v>2.2593298994455401E-2</v>
      </c>
      <c r="O573" s="7">
        <v>3.6564026080962903E-2</v>
      </c>
      <c r="P573" s="7">
        <v>5.21797553303654E-3</v>
      </c>
      <c r="Q573" s="7">
        <v>6.1712284837559599</v>
      </c>
    </row>
    <row r="574" spans="1:17" hidden="1" x14ac:dyDescent="0.3">
      <c r="A574" s="3" t="s">
        <v>24</v>
      </c>
      <c r="B574" s="2">
        <v>43800</v>
      </c>
      <c r="C574" s="7">
        <v>1.40389116052882</v>
      </c>
      <c r="D574" s="7">
        <v>3.8813870966657199E-2</v>
      </c>
      <c r="E574" s="7">
        <v>0.41330203250743303</v>
      </c>
      <c r="F574" s="14">
        <v>0.54788409652590897</v>
      </c>
      <c r="G574" s="7">
        <v>8.6303061656684901E-3</v>
      </c>
      <c r="H574" s="7">
        <v>4.44051254878138E-2</v>
      </c>
      <c r="I574" s="7">
        <v>0.33102429695051699</v>
      </c>
      <c r="J574" s="7">
        <v>9.9368006625922295E-2</v>
      </c>
      <c r="K574" s="7">
        <v>0.182674249370648</v>
      </c>
      <c r="L574" s="7">
        <v>0.173093865338939</v>
      </c>
      <c r="M574" s="7">
        <v>0.106477787730972</v>
      </c>
      <c r="N574" s="7">
        <v>2.39967496291166E-2</v>
      </c>
      <c r="O574" s="7">
        <v>2.5749155090706299E-2</v>
      </c>
      <c r="P574" s="7">
        <v>4.5804576096957501E-3</v>
      </c>
      <c r="Q574" s="7">
        <v>6.0563833448842201</v>
      </c>
    </row>
    <row r="575" spans="1:17" hidden="1" x14ac:dyDescent="0.3">
      <c r="A575" s="3" t="s">
        <v>24</v>
      </c>
      <c r="B575" s="2">
        <v>43831</v>
      </c>
      <c r="C575" s="7">
        <v>0.76473465834715204</v>
      </c>
      <c r="D575" s="7">
        <v>4.7590201903086E-2</v>
      </c>
      <c r="E575" s="7">
        <v>0.45950110426991803</v>
      </c>
      <c r="F575" s="14">
        <v>0.49290869382699598</v>
      </c>
      <c r="G575" s="7">
        <v>1.3312122909637999E-2</v>
      </c>
      <c r="H575" s="7">
        <v>2.9945432981461701E-2</v>
      </c>
      <c r="I575" s="7">
        <v>0.26919494207963501</v>
      </c>
      <c r="J575" s="7">
        <v>0.12003242089433699</v>
      </c>
      <c r="K575" s="7">
        <v>0.123060679909197</v>
      </c>
      <c r="L575" s="7">
        <v>0.25774981690983501</v>
      </c>
      <c r="M575" s="7">
        <v>0.10742493724748201</v>
      </c>
      <c r="N575" s="7">
        <v>2.3031169513722E-2</v>
      </c>
      <c r="O575" s="7">
        <v>4.89691743506349E-2</v>
      </c>
      <c r="P575" s="7">
        <v>7.2793032040580604E-3</v>
      </c>
      <c r="Q575" s="7">
        <v>6.1189161206119298</v>
      </c>
    </row>
    <row r="576" spans="1:17" hidden="1" x14ac:dyDescent="0.3">
      <c r="A576" s="3" t="s">
        <v>24</v>
      </c>
      <c r="B576" s="2">
        <v>43862</v>
      </c>
      <c r="C576" s="7">
        <v>0.79394551707986905</v>
      </c>
      <c r="D576" s="7">
        <v>4.4231268574509E-2</v>
      </c>
      <c r="E576" s="7">
        <v>0.450915477470691</v>
      </c>
      <c r="F576" s="14">
        <v>0.50485325395479996</v>
      </c>
      <c r="G576" s="7">
        <v>1.17307770582743E-2</v>
      </c>
      <c r="H576" s="7">
        <v>2.8473985257933401E-2</v>
      </c>
      <c r="I576" s="7">
        <v>0.27752683084461599</v>
      </c>
      <c r="J576" s="7">
        <v>0.12655870216229301</v>
      </c>
      <c r="K576" s="7">
        <v>0.119867350287244</v>
      </c>
      <c r="L576" s="7">
        <v>0.24764931662293299</v>
      </c>
      <c r="M576" s="7">
        <v>0.106538192780723</v>
      </c>
      <c r="N576" s="7">
        <v>1.9927818493376201E-2</v>
      </c>
      <c r="O576" s="7">
        <v>5.3683584200688798E-2</v>
      </c>
      <c r="P576" s="7">
        <v>8.0434422919182305E-3</v>
      </c>
      <c r="Q576" s="7">
        <v>6.2055046197542802</v>
      </c>
    </row>
    <row r="577" spans="1:17" hidden="1" x14ac:dyDescent="0.3">
      <c r="A577" s="3" t="s">
        <v>24</v>
      </c>
      <c r="B577" s="2">
        <v>43891</v>
      </c>
      <c r="C577" s="7">
        <v>0.62048156015554401</v>
      </c>
      <c r="D577" s="7">
        <v>5.9374303809076601E-2</v>
      </c>
      <c r="E577" s="7">
        <v>0.50239678658011899</v>
      </c>
      <c r="F577" s="14">
        <v>0.43822890961080502</v>
      </c>
      <c r="G577" s="7">
        <v>9.8537706863059907E-3</v>
      </c>
      <c r="H577" s="7">
        <v>3.3136503674000201E-2</v>
      </c>
      <c r="I577" s="7">
        <v>0.21661123007830899</v>
      </c>
      <c r="J577" s="7">
        <v>9.2812166856363607E-2</v>
      </c>
      <c r="K577" s="7">
        <v>0.123233372262867</v>
      </c>
      <c r="L577" s="7">
        <v>0.35842821082774801</v>
      </c>
      <c r="M577" s="7">
        <v>0.10269735335812499</v>
      </c>
      <c r="N577" s="7">
        <v>2.2479742605456599E-2</v>
      </c>
      <c r="O577" s="7">
        <v>3.2520021775927499E-2</v>
      </c>
      <c r="P577" s="7">
        <v>8.2276278748985594E-3</v>
      </c>
      <c r="Q577" s="7">
        <v>6.1625302432506404</v>
      </c>
    </row>
    <row r="578" spans="1:17" hidden="1" x14ac:dyDescent="0.3">
      <c r="A578" s="3" t="s">
        <v>24</v>
      </c>
      <c r="B578" s="2">
        <v>43922</v>
      </c>
      <c r="C578" s="7">
        <v>0.25158622823599203</v>
      </c>
      <c r="D578" s="7">
        <v>0.10275886954465401</v>
      </c>
      <c r="E578" s="7">
        <v>0.62828366526507595</v>
      </c>
      <c r="F578" s="14">
        <v>0.26895746519026997</v>
      </c>
      <c r="G578" s="7">
        <v>9.0665697913783396E-3</v>
      </c>
      <c r="H578" s="7">
        <v>1.21131104410319E-2</v>
      </c>
      <c r="I578" s="7">
        <v>7.2680584575537194E-2</v>
      </c>
      <c r="J578" s="7">
        <v>8.0731772714142894E-3</v>
      </c>
      <c r="K578" s="7">
        <v>0.109080418988134</v>
      </c>
      <c r="L578" s="7">
        <v>0.69152010856262902</v>
      </c>
      <c r="M578" s="7">
        <v>4.8227274551563899E-2</v>
      </c>
      <c r="N578" s="7">
        <v>4.2941233995463103E-2</v>
      </c>
      <c r="O578" s="7">
        <v>3.2077377629156898E-3</v>
      </c>
      <c r="P578" s="7">
        <v>3.0897840599325402E-3</v>
      </c>
      <c r="Q578" s="7">
        <v>6.5219597431829301</v>
      </c>
    </row>
    <row r="579" spans="1:17" hidden="1" x14ac:dyDescent="0.3">
      <c r="A579" s="3" t="s">
        <v>24</v>
      </c>
      <c r="B579" s="2">
        <v>43952</v>
      </c>
      <c r="C579" s="7">
        <v>0.312525250517803</v>
      </c>
      <c r="D579" s="7">
        <v>9.2159119300818798E-2</v>
      </c>
      <c r="E579" s="7">
        <v>0.60927802910196605</v>
      </c>
      <c r="F579" s="14">
        <v>0.29856285159721502</v>
      </c>
      <c r="G579" s="7">
        <v>1.1985259557178499E-2</v>
      </c>
      <c r="H579" s="7">
        <v>1.4181579288217699E-2</v>
      </c>
      <c r="I579" s="7">
        <v>8.48225578703386E-2</v>
      </c>
      <c r="J579" s="7">
        <v>1.4939785578969699E-2</v>
      </c>
      <c r="K579" s="7">
        <v>0.117846290048809</v>
      </c>
      <c r="L579" s="7">
        <v>0.64733120289490198</v>
      </c>
      <c r="M579" s="7">
        <v>5.4343198908835801E-2</v>
      </c>
      <c r="N579" s="7">
        <v>4.5390810019784303E-2</v>
      </c>
      <c r="O579" s="7">
        <v>4.2148357942476296E-3</v>
      </c>
      <c r="P579" s="7">
        <v>4.94448003871697E-3</v>
      </c>
      <c r="Q579" s="7">
        <v>6.5216579606571203</v>
      </c>
    </row>
    <row r="580" spans="1:17" hidden="1" x14ac:dyDescent="0.3">
      <c r="A580" s="3" t="s">
        <v>24</v>
      </c>
      <c r="B580" s="2">
        <v>43983</v>
      </c>
      <c r="C580" s="7">
        <v>0.50921777853473404</v>
      </c>
      <c r="D580" s="7">
        <v>6.5155856442609003E-2</v>
      </c>
      <c r="E580" s="7">
        <v>0.52252345712458403</v>
      </c>
      <c r="F580" s="14">
        <v>0.412320686432807</v>
      </c>
      <c r="G580" s="7">
        <v>1.05981190034239E-2</v>
      </c>
      <c r="H580" s="7">
        <v>2.1421990364982501E-2</v>
      </c>
      <c r="I580" s="7">
        <v>0.28289149019736698</v>
      </c>
      <c r="J580" s="7">
        <v>3.2764710465851402E-2</v>
      </c>
      <c r="K580" s="7">
        <v>0.105844882156804</v>
      </c>
      <c r="L580" s="7">
        <v>0.41594498680349501</v>
      </c>
      <c r="M580" s="7">
        <v>7.3389038154382802E-2</v>
      </c>
      <c r="N580" s="7">
        <v>3.8622635057861003E-2</v>
      </c>
      <c r="O580" s="7">
        <v>8.5668970333719705E-3</v>
      </c>
      <c r="P580" s="7">
        <v>9.9552507624611295E-3</v>
      </c>
      <c r="Q580" s="7">
        <v>6.4436483599096697</v>
      </c>
    </row>
    <row r="581" spans="1:17" hidden="1" x14ac:dyDescent="0.3">
      <c r="A581" s="3" t="s">
        <v>24</v>
      </c>
      <c r="B581" s="2">
        <v>44013</v>
      </c>
      <c r="C581" s="7">
        <v>0.76286410936662397</v>
      </c>
      <c r="D581" s="7">
        <v>5.0589623663184799E-2</v>
      </c>
      <c r="E581" s="7">
        <v>0.47431908734879202</v>
      </c>
      <c r="F581" s="14">
        <v>0.475091288988023</v>
      </c>
      <c r="G581" s="7">
        <v>8.7645576893088002E-3</v>
      </c>
      <c r="H581" s="7">
        <v>2.5491522175554799E-2</v>
      </c>
      <c r="I581" s="7">
        <v>0.34719537229912301</v>
      </c>
      <c r="J581" s="7">
        <v>8.0015623443081399E-2</v>
      </c>
      <c r="K581" s="7">
        <v>0.110981651775501</v>
      </c>
      <c r="L581" s="7">
        <v>0.27099522581458602</v>
      </c>
      <c r="M581" s="7">
        <v>0.10208222366672</v>
      </c>
      <c r="N581" s="7">
        <v>3.6265676456962E-2</v>
      </c>
      <c r="O581" s="7">
        <v>7.7447275307133299E-3</v>
      </c>
      <c r="P581" s="7">
        <v>1.0463419148448999E-2</v>
      </c>
      <c r="Q581" s="7">
        <v>6.1007907799743304</v>
      </c>
    </row>
    <row r="582" spans="1:17" hidden="1" x14ac:dyDescent="0.3">
      <c r="A582" s="3" t="s">
        <v>24</v>
      </c>
      <c r="B582" s="2">
        <v>44044</v>
      </c>
      <c r="C582" s="7">
        <v>0.82422657203105198</v>
      </c>
      <c r="D582" s="7">
        <v>4.4175375983123197E-2</v>
      </c>
      <c r="E582" s="7">
        <v>0.44739959050314798</v>
      </c>
      <c r="F582" s="14">
        <v>0.50842503351372903</v>
      </c>
      <c r="G582" s="7">
        <v>8.1729168059716303E-3</v>
      </c>
      <c r="H582" s="7">
        <v>2.95378642758326E-2</v>
      </c>
      <c r="I582" s="7">
        <v>0.335919747873829</v>
      </c>
      <c r="J582" s="7">
        <v>0.10820734614788299</v>
      </c>
      <c r="K582" s="7">
        <v>0.115202296568584</v>
      </c>
      <c r="L582" s="7">
        <v>0.24899681736502299</v>
      </c>
      <c r="M582" s="7">
        <v>9.4140904983378904E-2</v>
      </c>
      <c r="N582" s="7">
        <v>3.1432122243569199E-2</v>
      </c>
      <c r="O582" s="7">
        <v>1.54032223936142E-2</v>
      </c>
      <c r="P582" s="7">
        <v>1.2986761342314799E-2</v>
      </c>
      <c r="Q582" s="7">
        <v>6.1897008175321702</v>
      </c>
    </row>
    <row r="583" spans="1:17" hidden="1" x14ac:dyDescent="0.3">
      <c r="A583" s="3" t="s">
        <v>24</v>
      </c>
      <c r="B583" s="2">
        <v>44075</v>
      </c>
      <c r="C583" s="7">
        <v>0.77575879436284201</v>
      </c>
      <c r="D583" s="7">
        <v>5.0715151270464401E-2</v>
      </c>
      <c r="E583" s="7">
        <v>0.48361773097358701</v>
      </c>
      <c r="F583" s="14">
        <v>0.46566711775594899</v>
      </c>
      <c r="G583" s="7">
        <v>9.2137767578841095E-3</v>
      </c>
      <c r="H583" s="7">
        <v>2.5641690150333199E-2</v>
      </c>
      <c r="I583" s="7">
        <v>0.30884141084320399</v>
      </c>
      <c r="J583" s="7">
        <v>0.10514998733905299</v>
      </c>
      <c r="K583" s="7">
        <v>0.12121722964789899</v>
      </c>
      <c r="L583" s="7">
        <v>0.27097032376423003</v>
      </c>
      <c r="M583" s="7">
        <v>0.100298392349984</v>
      </c>
      <c r="N583" s="7">
        <v>3.0153299082025999E-2</v>
      </c>
      <c r="O583" s="7">
        <v>1.7206648105099399E-2</v>
      </c>
      <c r="P583" s="7">
        <v>1.13072419602864E-2</v>
      </c>
      <c r="Q583" s="7">
        <v>6.2274022051717699</v>
      </c>
    </row>
    <row r="584" spans="1:17" hidden="1" x14ac:dyDescent="0.3">
      <c r="A584" s="3" t="s">
        <v>24</v>
      </c>
      <c r="B584" s="2">
        <v>44105</v>
      </c>
      <c r="C584" s="7">
        <v>0.83388271838647299</v>
      </c>
      <c r="D584" s="7">
        <v>4.4774017476170297E-2</v>
      </c>
      <c r="E584" s="7">
        <v>0.460121042898404</v>
      </c>
      <c r="F584" s="14">
        <v>0.49510493962542601</v>
      </c>
      <c r="G584" s="7">
        <v>8.8511434951212796E-3</v>
      </c>
      <c r="H584" s="7">
        <v>3.3703109247187203E-2</v>
      </c>
      <c r="I584" s="7">
        <v>0.31325122152539497</v>
      </c>
      <c r="J584" s="7">
        <v>9.9274735151998902E-2</v>
      </c>
      <c r="K584" s="7">
        <v>0.129449444571517</v>
      </c>
      <c r="L584" s="7">
        <v>0.26859381243121899</v>
      </c>
      <c r="M584" s="7">
        <v>9.7324268230971095E-2</v>
      </c>
      <c r="N584" s="7">
        <v>2.99518063857768E-2</v>
      </c>
      <c r="O584" s="7">
        <v>1.0191728159944E-2</v>
      </c>
      <c r="P584" s="7">
        <v>9.4087308008702492E-3</v>
      </c>
      <c r="Q584" s="7">
        <v>6.2795295038329497</v>
      </c>
    </row>
    <row r="585" spans="1:17" hidden="1" x14ac:dyDescent="0.3">
      <c r="A585" s="3" t="s">
        <v>24</v>
      </c>
      <c r="B585" s="2">
        <v>44136</v>
      </c>
      <c r="C585" s="7">
        <v>0.50225304606349497</v>
      </c>
      <c r="D585" s="7">
        <v>7.1700427264215105E-2</v>
      </c>
      <c r="E585" s="7">
        <v>0.54950960108897096</v>
      </c>
      <c r="F585" s="14">
        <v>0.37878997164681399</v>
      </c>
      <c r="G585" s="7">
        <v>1.37430802811969E-2</v>
      </c>
      <c r="H585" s="7">
        <v>1.5885801402239299E-2</v>
      </c>
      <c r="I585" s="7">
        <v>0.14181129987041399</v>
      </c>
      <c r="J585" s="7">
        <v>6.6120266173872899E-2</v>
      </c>
      <c r="K585" s="7">
        <v>0.12658746545709301</v>
      </c>
      <c r="L585" s="7">
        <v>0.46291811660419901</v>
      </c>
      <c r="M585" s="7">
        <v>0.109094273990737</v>
      </c>
      <c r="N585" s="7">
        <v>3.8291923374133202E-2</v>
      </c>
      <c r="O585" s="7">
        <v>1.41473110105247E-2</v>
      </c>
      <c r="P585" s="7">
        <v>1.1400461835590301E-2</v>
      </c>
      <c r="Q585" s="7">
        <v>6.39579004534985</v>
      </c>
    </row>
    <row r="586" spans="1:17" hidden="1" x14ac:dyDescent="0.3">
      <c r="A586" s="3" t="s">
        <v>24</v>
      </c>
      <c r="B586" s="2">
        <v>44166</v>
      </c>
      <c r="C586" s="7">
        <v>1.1016605447710499</v>
      </c>
      <c r="D586" s="7">
        <v>4.93522300366026E-2</v>
      </c>
      <c r="E586" s="7">
        <v>0.45591202413225301</v>
      </c>
      <c r="F586" s="14">
        <v>0.49473574583114399</v>
      </c>
      <c r="G586" s="7">
        <v>8.5165175815018201E-3</v>
      </c>
      <c r="H586" s="7">
        <v>3.5031532572636803E-2</v>
      </c>
      <c r="I586" s="7">
        <v>0.32842507744111599</v>
      </c>
      <c r="J586" s="7">
        <v>6.6409406286610406E-2</v>
      </c>
      <c r="K586" s="7">
        <v>0.18651249323216401</v>
      </c>
      <c r="L586" s="7">
        <v>0.230818934297877</v>
      </c>
      <c r="M586" s="7">
        <v>0.103768466793954</v>
      </c>
      <c r="N586" s="7">
        <v>2.82334936408506E-2</v>
      </c>
      <c r="O586" s="7">
        <v>4.90625067127568E-3</v>
      </c>
      <c r="P586" s="7">
        <v>7.3778274820125696E-3</v>
      </c>
      <c r="Q586" s="7">
        <v>6.1786160481210297</v>
      </c>
    </row>
    <row r="587" spans="1:17" hidden="1" x14ac:dyDescent="0.3">
      <c r="A587" s="3" t="s">
        <v>24</v>
      </c>
      <c r="B587" s="2">
        <v>44197</v>
      </c>
      <c r="C587" s="7">
        <v>0.30622553428671301</v>
      </c>
      <c r="D587" s="7">
        <v>8.9139473450342996E-2</v>
      </c>
      <c r="E587" s="7">
        <v>0.62878994735219196</v>
      </c>
      <c r="F587" s="14">
        <v>0.28207057919746498</v>
      </c>
      <c r="G587" s="7">
        <v>1.3051634085932001E-2</v>
      </c>
      <c r="H587" s="7">
        <v>6.2053414101903102E-3</v>
      </c>
      <c r="I587" s="7">
        <v>5.6222822673271701E-2</v>
      </c>
      <c r="J587" s="7">
        <v>4.0422113871329997E-2</v>
      </c>
      <c r="K587" s="7">
        <v>7.51404519059376E-2</v>
      </c>
      <c r="L587" s="7">
        <v>0.64082136935606204</v>
      </c>
      <c r="M587" s="7">
        <v>0.118158059257031</v>
      </c>
      <c r="N587" s="7">
        <v>3.2447515381150802E-2</v>
      </c>
      <c r="O587" s="7">
        <v>7.9470897857331999E-3</v>
      </c>
      <c r="P587" s="7">
        <v>9.5836022733614395E-3</v>
      </c>
      <c r="Q587" s="7">
        <v>6.6127827462811899</v>
      </c>
    </row>
    <row r="588" spans="1:17" hidden="1" x14ac:dyDescent="0.3">
      <c r="A588" s="3" t="s">
        <v>24</v>
      </c>
      <c r="B588" s="2">
        <v>44228</v>
      </c>
      <c r="C588" s="7">
        <v>0.336017492936385</v>
      </c>
      <c r="D588" s="7">
        <v>8.8628188486138307E-2</v>
      </c>
      <c r="E588" s="7">
        <v>0.58754869283469102</v>
      </c>
      <c r="F588" s="14">
        <v>0.32382311867917002</v>
      </c>
      <c r="G588" s="7">
        <v>1.4190087747721901E-2</v>
      </c>
      <c r="H588" s="7">
        <v>6.3794067844529199E-3</v>
      </c>
      <c r="I588" s="7">
        <v>6.2710454525908704E-2</v>
      </c>
      <c r="J588" s="7">
        <v>4.4677037549686598E-2</v>
      </c>
      <c r="K588" s="7">
        <v>8.4010850890044494E-2</v>
      </c>
      <c r="L588" s="7">
        <v>0.60429972527977904</v>
      </c>
      <c r="M588" s="7">
        <v>0.12978395902977</v>
      </c>
      <c r="N588" s="7">
        <v>3.7150616565806503E-2</v>
      </c>
      <c r="O588" s="7">
        <v>6.8759200463822398E-3</v>
      </c>
      <c r="P588" s="7">
        <v>9.9219415804476796E-3</v>
      </c>
      <c r="Q588" s="7">
        <v>6.4632836732614702</v>
      </c>
    </row>
    <row r="589" spans="1:17" hidden="1" x14ac:dyDescent="0.3">
      <c r="A589" s="3" t="s">
        <v>24</v>
      </c>
      <c r="B589" s="2">
        <v>44256</v>
      </c>
      <c r="C589" s="7">
        <v>0.412194111533009</v>
      </c>
      <c r="D589" s="7">
        <v>8.8347901715183003E-2</v>
      </c>
      <c r="E589" s="7">
        <v>0.60285257796910396</v>
      </c>
      <c r="F589" s="14">
        <v>0.30879952031571301</v>
      </c>
      <c r="G589" s="7">
        <v>1.2262888400042299E-2</v>
      </c>
      <c r="H589" s="7">
        <v>6.7150906068810497E-3</v>
      </c>
      <c r="I589" s="7">
        <v>7.11487384725982E-2</v>
      </c>
      <c r="J589" s="7">
        <v>5.3935131443613497E-2</v>
      </c>
      <c r="K589" s="7">
        <v>9.0967621890973599E-2</v>
      </c>
      <c r="L589" s="7">
        <v>0.58062655509611605</v>
      </c>
      <c r="M589" s="7">
        <v>0.123143768030357</v>
      </c>
      <c r="N589" s="7">
        <v>3.8224785670753297E-2</v>
      </c>
      <c r="O589" s="7">
        <v>1.19663096784891E-2</v>
      </c>
      <c r="P589" s="7">
        <v>1.1009110710175501E-2</v>
      </c>
      <c r="Q589" s="7">
        <v>6.3878982428980704</v>
      </c>
    </row>
    <row r="590" spans="1:17" hidden="1" x14ac:dyDescent="0.3">
      <c r="A590" s="3" t="s">
        <v>24</v>
      </c>
      <c r="B590" s="2">
        <v>44287</v>
      </c>
      <c r="C590" s="7">
        <v>0.73082276471415897</v>
      </c>
      <c r="D590" s="7">
        <v>5.9295141788131403E-2</v>
      </c>
      <c r="E590" s="7">
        <v>0.50417380924535504</v>
      </c>
      <c r="F590" s="14">
        <v>0.43653104896651401</v>
      </c>
      <c r="G590" s="7">
        <v>8.9257492113845992E-3</v>
      </c>
      <c r="H590" s="7">
        <v>1.9757544103337601E-2</v>
      </c>
      <c r="I590" s="7">
        <v>0.29455794888839498</v>
      </c>
      <c r="J590" s="7">
        <v>6.9275144540840702E-2</v>
      </c>
      <c r="K590" s="7">
        <v>0.14384003011822899</v>
      </c>
      <c r="L590" s="7">
        <v>0.31306401544259799</v>
      </c>
      <c r="M590" s="7">
        <v>0.10012244611757901</v>
      </c>
      <c r="N590" s="7">
        <v>2.7612893575532399E-2</v>
      </c>
      <c r="O590" s="7">
        <v>1.23863617714879E-2</v>
      </c>
      <c r="P590" s="7">
        <v>1.04578662306166E-2</v>
      </c>
      <c r="Q590" s="7">
        <v>6.2255879582200002</v>
      </c>
    </row>
    <row r="591" spans="1:17" hidden="1" x14ac:dyDescent="0.3">
      <c r="A591" s="3" t="s">
        <v>24</v>
      </c>
      <c r="B591" s="2">
        <v>44317</v>
      </c>
      <c r="C591" s="7">
        <v>0.83494724496746597</v>
      </c>
      <c r="D591" s="7">
        <v>5.4051696439695797E-2</v>
      </c>
      <c r="E591" s="7">
        <v>0.48248230422795202</v>
      </c>
      <c r="F591" s="14">
        <v>0.463465999332352</v>
      </c>
      <c r="G591" s="7">
        <v>8.8681841822585705E-3</v>
      </c>
      <c r="H591" s="7">
        <v>2.6344597784218601E-2</v>
      </c>
      <c r="I591" s="7">
        <v>0.33944568249324197</v>
      </c>
      <c r="J591" s="7">
        <v>9.9049992123744296E-2</v>
      </c>
      <c r="K591" s="7">
        <v>9.5186842698498003E-2</v>
      </c>
      <c r="L591" s="7">
        <v>0.27625762683149202</v>
      </c>
      <c r="M591" s="7">
        <v>0.102492981843109</v>
      </c>
      <c r="N591" s="7">
        <v>2.7826219565595799E-2</v>
      </c>
      <c r="O591" s="7">
        <v>1.43698900324813E-2</v>
      </c>
      <c r="P591" s="7">
        <v>1.0157982445360401E-2</v>
      </c>
      <c r="Q591" s="7">
        <v>6.1935224908680597</v>
      </c>
    </row>
    <row r="592" spans="1:17" hidden="1" x14ac:dyDescent="0.3">
      <c r="A592" s="3" t="s">
        <v>24</v>
      </c>
      <c r="B592" s="2">
        <v>44348</v>
      </c>
      <c r="C592" s="7">
        <v>0.781319945503122</v>
      </c>
      <c r="D592" s="7">
        <v>5.5534913159903401E-2</v>
      </c>
      <c r="E592" s="7">
        <v>0.481001866107372</v>
      </c>
      <c r="F592" s="14">
        <v>0.463463220732725</v>
      </c>
      <c r="G592" s="7">
        <v>1.00114392196375E-2</v>
      </c>
      <c r="H592" s="7">
        <v>2.6887563008037099E-2</v>
      </c>
      <c r="I592" s="7">
        <v>0.32621523802540098</v>
      </c>
      <c r="J592" s="7">
        <v>0.11345682558418201</v>
      </c>
      <c r="K592" s="7">
        <v>7.3479568480058696E-2</v>
      </c>
      <c r="L592" s="7">
        <v>0.28527450641468199</v>
      </c>
      <c r="M592" s="7">
        <v>0.11011143372206</v>
      </c>
      <c r="N592" s="7">
        <v>2.7256011706144299E-2</v>
      </c>
      <c r="O592" s="7">
        <v>1.6082048192521799E-2</v>
      </c>
      <c r="P592" s="7">
        <v>1.12253656472758E-2</v>
      </c>
      <c r="Q592" s="7">
        <v>6.2431694268266202</v>
      </c>
    </row>
    <row r="593" spans="1:17" hidden="1" x14ac:dyDescent="0.3">
      <c r="A593" s="3" t="s">
        <v>24</v>
      </c>
      <c r="B593" s="2">
        <v>44378</v>
      </c>
      <c r="C593" s="7">
        <v>0.80551618528972901</v>
      </c>
      <c r="D593" s="7">
        <v>4.97850292415341E-2</v>
      </c>
      <c r="E593" s="7">
        <v>0.48294045467998198</v>
      </c>
      <c r="F593" s="14">
        <v>0.46727451607848403</v>
      </c>
      <c r="G593" s="7">
        <v>9.3728062572630607E-3</v>
      </c>
      <c r="H593" s="7">
        <v>2.6083134568367101E-2</v>
      </c>
      <c r="I593" s="7">
        <v>0.31782063339981798</v>
      </c>
      <c r="J593" s="7">
        <v>0.12345027988247401</v>
      </c>
      <c r="K593" s="7">
        <v>7.6818343028308603E-2</v>
      </c>
      <c r="L593" s="7">
        <v>0.28553302462541502</v>
      </c>
      <c r="M593" s="7">
        <v>0.10698976587611</v>
      </c>
      <c r="N593" s="7">
        <v>2.8228345540340299E-2</v>
      </c>
      <c r="O593" s="7">
        <v>1.50496625764912E-2</v>
      </c>
      <c r="P593" s="7">
        <v>1.0654004245413099E-2</v>
      </c>
      <c r="Q593" s="7">
        <v>6.2187501705391801</v>
      </c>
    </row>
    <row r="594" spans="1:17" hidden="1" x14ac:dyDescent="0.3">
      <c r="A594" s="3" t="s">
        <v>24</v>
      </c>
      <c r="B594" s="2">
        <v>44409</v>
      </c>
      <c r="C594" s="7">
        <v>0.84066557685162702</v>
      </c>
      <c r="D594" s="7">
        <v>5.0490979567193901E-2</v>
      </c>
      <c r="E594" s="7">
        <v>0.458317353201741</v>
      </c>
      <c r="F594" s="14">
        <v>0.491191667231065</v>
      </c>
      <c r="G594" s="7">
        <v>9.2746621956893496E-3</v>
      </c>
      <c r="H594" s="7">
        <v>3.0242845599937899E-2</v>
      </c>
      <c r="I594" s="7">
        <v>0.332293117512582</v>
      </c>
      <c r="J594" s="7">
        <v>0.13565372854655</v>
      </c>
      <c r="K594" s="7">
        <v>8.0195913183716896E-2</v>
      </c>
      <c r="L594" s="7">
        <v>0.25495887018268198</v>
      </c>
      <c r="M594" s="7">
        <v>9.8631093265256195E-2</v>
      </c>
      <c r="N594" s="7">
        <v>2.4298054081993498E-2</v>
      </c>
      <c r="O594" s="7">
        <v>2.26023947399514E-2</v>
      </c>
      <c r="P594" s="7">
        <v>1.18493206916414E-2</v>
      </c>
      <c r="Q594" s="7">
        <v>6.2332540417701496</v>
      </c>
    </row>
    <row r="595" spans="1:17" hidden="1" x14ac:dyDescent="0.3">
      <c r="A595" s="3" t="s">
        <v>24</v>
      </c>
      <c r="B595" s="2">
        <v>44440</v>
      </c>
      <c r="C595" s="7">
        <v>0.789316177494925</v>
      </c>
      <c r="D595" s="7">
        <v>4.87850055039677E-2</v>
      </c>
      <c r="E595" s="7">
        <v>0.48377668592390599</v>
      </c>
      <c r="F595" s="14">
        <v>0.46743830857212698</v>
      </c>
      <c r="G595" s="7">
        <v>8.6337183735642701E-3</v>
      </c>
      <c r="H595" s="7">
        <v>2.69071918697E-2</v>
      </c>
      <c r="I595" s="7">
        <v>0.31110279597137502</v>
      </c>
      <c r="J595" s="7">
        <v>0.13372138849143</v>
      </c>
      <c r="K595" s="7">
        <v>8.2422607120181707E-2</v>
      </c>
      <c r="L595" s="7">
        <v>0.26806556964478101</v>
      </c>
      <c r="M595" s="7">
        <v>0.104650926328561</v>
      </c>
      <c r="N595" s="7">
        <v>2.5466362986226999E-2</v>
      </c>
      <c r="O595" s="7">
        <v>2.83703023861431E-2</v>
      </c>
      <c r="P595" s="7">
        <v>1.06591368280367E-2</v>
      </c>
      <c r="Q595" s="7">
        <v>6.3265189849991801</v>
      </c>
    </row>
    <row r="596" spans="1:17" hidden="1" x14ac:dyDescent="0.3">
      <c r="A596" s="3" t="s">
        <v>25</v>
      </c>
      <c r="B596" s="2">
        <v>43466</v>
      </c>
      <c r="C596" s="7">
        <v>0.78002933125871898</v>
      </c>
      <c r="D596" s="7">
        <v>1.4054091558034301E-2</v>
      </c>
      <c r="E596" s="7">
        <v>0.53669349673769495</v>
      </c>
      <c r="F596" s="14">
        <v>0.44925241170427099</v>
      </c>
      <c r="G596" s="7">
        <v>1.0892467251486499E-2</v>
      </c>
      <c r="H596" s="7">
        <v>4.9381935606902197E-2</v>
      </c>
      <c r="I596" s="7">
        <v>0.34431957844377398</v>
      </c>
      <c r="J596" s="7">
        <v>0.17865209435627</v>
      </c>
      <c r="K596" s="7">
        <v>6.0593984266733902E-2</v>
      </c>
      <c r="L596" s="7">
        <v>0.11959629438168801</v>
      </c>
      <c r="M596" s="7">
        <v>0.14006041814812301</v>
      </c>
      <c r="N596" s="7">
        <v>3.4027199074212901E-2</v>
      </c>
      <c r="O596" s="7">
        <v>3.7737691311259397E-2</v>
      </c>
      <c r="P596" s="7">
        <v>2.4738337159549199E-2</v>
      </c>
      <c r="Q596" s="7">
        <v>6.7819882289903299</v>
      </c>
    </row>
    <row r="597" spans="1:17" hidden="1" x14ac:dyDescent="0.3">
      <c r="A597" s="3" t="s">
        <v>25</v>
      </c>
      <c r="B597" s="2">
        <v>43497</v>
      </c>
      <c r="C597" s="7">
        <v>0.84363209582574505</v>
      </c>
      <c r="D597" s="7">
        <v>1.26546179767437E-2</v>
      </c>
      <c r="E597" s="7">
        <v>0.54356787215228797</v>
      </c>
      <c r="F597" s="14">
        <v>0.44377750987096798</v>
      </c>
      <c r="G597" s="7">
        <v>1.0511126750612301E-2</v>
      </c>
      <c r="H597" s="7">
        <v>4.4701500298963102E-2</v>
      </c>
      <c r="I597" s="7">
        <v>0.33775818796867701</v>
      </c>
      <c r="J597" s="7">
        <v>0.20255061515583</v>
      </c>
      <c r="K597" s="7">
        <v>5.95599969065254E-2</v>
      </c>
      <c r="L597" s="7">
        <v>0.112944932823663</v>
      </c>
      <c r="M597" s="7">
        <v>0.13468011106817501</v>
      </c>
      <c r="N597" s="7">
        <v>3.13303249909547E-2</v>
      </c>
      <c r="O597" s="7">
        <v>4.2895094568141001E-2</v>
      </c>
      <c r="P597" s="7">
        <v>2.3068109468458602E-2</v>
      </c>
      <c r="Q597" s="7">
        <v>6.8418971526260499</v>
      </c>
    </row>
    <row r="598" spans="1:17" hidden="1" x14ac:dyDescent="0.3">
      <c r="A598" s="3" t="s">
        <v>25</v>
      </c>
      <c r="B598" s="2">
        <v>43525</v>
      </c>
      <c r="C598" s="7">
        <v>0.99627995193221197</v>
      </c>
      <c r="D598" s="7">
        <v>1.30353385352866E-2</v>
      </c>
      <c r="E598" s="7">
        <v>0.52452935779612997</v>
      </c>
      <c r="F598" s="14">
        <v>0.46243530366858399</v>
      </c>
      <c r="G598" s="7">
        <v>1.0395655050270401E-2</v>
      </c>
      <c r="H598" s="7">
        <v>4.42333660294301E-2</v>
      </c>
      <c r="I598" s="7">
        <v>0.35610863713705598</v>
      </c>
      <c r="J598" s="7">
        <v>0.205691616003191</v>
      </c>
      <c r="K598" s="7">
        <v>6.1776393029396401E-2</v>
      </c>
      <c r="L598" s="7">
        <v>0.110695960455409</v>
      </c>
      <c r="M598" s="7">
        <v>0.129258796132245</v>
      </c>
      <c r="N598" s="7">
        <v>2.7394513137184901E-2</v>
      </c>
      <c r="O598" s="7">
        <v>3.2821845296786903E-2</v>
      </c>
      <c r="P598" s="7">
        <v>2.16232177290312E-2</v>
      </c>
      <c r="Q598" s="7">
        <v>6.8740785213316</v>
      </c>
    </row>
    <row r="599" spans="1:17" hidden="1" x14ac:dyDescent="0.3">
      <c r="A599" s="3" t="s">
        <v>25</v>
      </c>
      <c r="B599" s="2">
        <v>43556</v>
      </c>
      <c r="C599" s="7">
        <v>0.94620694518316595</v>
      </c>
      <c r="D599" s="7">
        <v>1.25823508328271E-2</v>
      </c>
      <c r="E599" s="7">
        <v>0.53274485903725699</v>
      </c>
      <c r="F599" s="14">
        <v>0.45467279012991602</v>
      </c>
      <c r="G599" s="7">
        <v>9.5418566744453898E-3</v>
      </c>
      <c r="H599" s="7">
        <v>4.4887539057937E-2</v>
      </c>
      <c r="I599" s="7">
        <v>0.37477459671901397</v>
      </c>
      <c r="J599" s="7">
        <v>0.19127296228590501</v>
      </c>
      <c r="K599" s="7">
        <v>5.5064989828065597E-2</v>
      </c>
      <c r="L599" s="7">
        <v>0.108209958642438</v>
      </c>
      <c r="M599" s="7">
        <v>0.127110112676913</v>
      </c>
      <c r="N599" s="7">
        <v>2.6634445003257099E-2</v>
      </c>
      <c r="O599" s="7">
        <v>3.9877343335370297E-2</v>
      </c>
      <c r="P599" s="7">
        <v>2.26261957766534E-2</v>
      </c>
      <c r="Q599" s="7">
        <v>6.8427730115516097</v>
      </c>
    </row>
    <row r="600" spans="1:17" hidden="1" x14ac:dyDescent="0.3">
      <c r="A600" s="3" t="s">
        <v>25</v>
      </c>
      <c r="B600" s="2">
        <v>43586</v>
      </c>
      <c r="C600" s="7">
        <v>0.97993444890875903</v>
      </c>
      <c r="D600" s="7">
        <v>1.25320834465459E-2</v>
      </c>
      <c r="E600" s="7">
        <v>0.53160557755839</v>
      </c>
      <c r="F600" s="14">
        <v>0.45586233899506401</v>
      </c>
      <c r="G600" s="7">
        <v>8.6855466689318202E-3</v>
      </c>
      <c r="H600" s="7">
        <v>4.3236340230085303E-2</v>
      </c>
      <c r="I600" s="7">
        <v>0.38267020225505299</v>
      </c>
      <c r="J600" s="7">
        <v>0.19297132499609099</v>
      </c>
      <c r="K600" s="7">
        <v>5.3602158819746802E-2</v>
      </c>
      <c r="L600" s="7">
        <v>0.103386532869229</v>
      </c>
      <c r="M600" s="7">
        <v>0.12828445378109901</v>
      </c>
      <c r="N600" s="7">
        <v>2.2043557324271199E-2</v>
      </c>
      <c r="O600" s="7">
        <v>3.9268739373736802E-2</v>
      </c>
      <c r="P600" s="7">
        <v>2.5851143681755302E-2</v>
      </c>
      <c r="Q600" s="7">
        <v>6.7852877230314004</v>
      </c>
    </row>
    <row r="601" spans="1:17" hidden="1" x14ac:dyDescent="0.3">
      <c r="A601" s="3" t="s">
        <v>25</v>
      </c>
      <c r="B601" s="2">
        <v>43617</v>
      </c>
      <c r="C601" s="7">
        <v>0.94906109937461702</v>
      </c>
      <c r="D601" s="7">
        <v>1.33926233145012E-2</v>
      </c>
      <c r="E601" s="7">
        <v>0.53924691187517104</v>
      </c>
      <c r="F601" s="14">
        <v>0.44736046481032798</v>
      </c>
      <c r="G601" s="7">
        <v>7.4832994802554098E-3</v>
      </c>
      <c r="H601" s="7">
        <v>4.2038149168150699E-2</v>
      </c>
      <c r="I601" s="7">
        <v>0.376077920192395</v>
      </c>
      <c r="J601" s="7">
        <v>0.18138603627678501</v>
      </c>
      <c r="K601" s="7">
        <v>5.8695120238205001E-2</v>
      </c>
      <c r="L601" s="7">
        <v>0.103560395732927</v>
      </c>
      <c r="M601" s="7">
        <v>0.12867530629030499</v>
      </c>
      <c r="N601" s="7">
        <v>2.4660912379882102E-2</v>
      </c>
      <c r="O601" s="7">
        <v>4.5769754303141501E-2</v>
      </c>
      <c r="P601" s="7">
        <v>3.1653105937952598E-2</v>
      </c>
      <c r="Q601" s="7">
        <v>6.7677008635556701</v>
      </c>
    </row>
    <row r="602" spans="1:17" hidden="1" x14ac:dyDescent="0.3">
      <c r="A602" s="3" t="s">
        <v>25</v>
      </c>
      <c r="B602" s="2">
        <v>43647</v>
      </c>
      <c r="C602" s="7">
        <v>0.96508560032248203</v>
      </c>
      <c r="D602" s="7">
        <v>1.16258985381182E-2</v>
      </c>
      <c r="E602" s="7">
        <v>0.53030349684814004</v>
      </c>
      <c r="F602" s="14">
        <v>0.45807060461374199</v>
      </c>
      <c r="G602" s="7">
        <v>8.9262861004328307E-3</v>
      </c>
      <c r="H602" s="7">
        <v>4.4959091380390101E-2</v>
      </c>
      <c r="I602" s="7">
        <v>0.389932913445241</v>
      </c>
      <c r="J602" s="7">
        <v>0.17725957595514499</v>
      </c>
      <c r="K602" s="7">
        <v>5.3270374718887098E-2</v>
      </c>
      <c r="L602" s="7">
        <v>0.10367290106883401</v>
      </c>
      <c r="M602" s="7">
        <v>0.13028959712542801</v>
      </c>
      <c r="N602" s="7">
        <v>2.6518335189804201E-2</v>
      </c>
      <c r="O602" s="7">
        <v>3.4880000699978798E-2</v>
      </c>
      <c r="P602" s="7">
        <v>3.0290924315858499E-2</v>
      </c>
      <c r="Q602" s="7">
        <v>6.8795126209243502</v>
      </c>
    </row>
    <row r="603" spans="1:17" hidden="1" x14ac:dyDescent="0.3">
      <c r="A603" s="3" t="s">
        <v>25</v>
      </c>
      <c r="B603" s="2">
        <v>43678</v>
      </c>
      <c r="C603" s="7">
        <v>0.99430964274178202</v>
      </c>
      <c r="D603" s="7">
        <v>1.3888767196591999E-2</v>
      </c>
      <c r="E603" s="7">
        <v>0.53765009071552305</v>
      </c>
      <c r="F603" s="14">
        <v>0.44846114208788501</v>
      </c>
      <c r="G603" s="7">
        <v>8.8000599645898896E-3</v>
      </c>
      <c r="H603" s="7">
        <v>4.4270139047753898E-2</v>
      </c>
      <c r="I603" s="7">
        <v>0.37168976748671201</v>
      </c>
      <c r="J603" s="7">
        <v>0.19932021131989699</v>
      </c>
      <c r="K603" s="7">
        <v>5.54208224693662E-2</v>
      </c>
      <c r="L603" s="7">
        <v>9.6910798507263696E-2</v>
      </c>
      <c r="M603" s="7">
        <v>0.13374797864230401</v>
      </c>
      <c r="N603" s="7">
        <v>2.7417041112545198E-2</v>
      </c>
      <c r="O603" s="7">
        <v>3.5679979453130201E-2</v>
      </c>
      <c r="P603" s="7">
        <v>2.67432019964381E-2</v>
      </c>
      <c r="Q603" s="7">
        <v>6.9240601796168502</v>
      </c>
    </row>
    <row r="604" spans="1:17" hidden="1" x14ac:dyDescent="0.3">
      <c r="A604" s="3" t="s">
        <v>25</v>
      </c>
      <c r="B604" s="2">
        <v>43709</v>
      </c>
      <c r="C604" s="7">
        <v>0.95717028568491702</v>
      </c>
      <c r="D604" s="7">
        <v>1.2353347806436399E-2</v>
      </c>
      <c r="E604" s="7">
        <v>0.50874766907241098</v>
      </c>
      <c r="F604" s="14">
        <v>0.47889898312115298</v>
      </c>
      <c r="G604" s="7">
        <v>7.4939898825718103E-3</v>
      </c>
      <c r="H604" s="7">
        <v>4.2868848676827602E-2</v>
      </c>
      <c r="I604" s="7">
        <v>0.36356952308928198</v>
      </c>
      <c r="J604" s="7">
        <v>0.18660916422603499</v>
      </c>
      <c r="K604" s="7">
        <v>5.8903827940099698E-2</v>
      </c>
      <c r="L604" s="7">
        <v>0.102335951272276</v>
      </c>
      <c r="M604" s="7">
        <v>0.115261990093332</v>
      </c>
      <c r="N604" s="7">
        <v>2.54691731579808E-2</v>
      </c>
      <c r="O604" s="7">
        <v>3.7008061967672701E-2</v>
      </c>
      <c r="P604" s="7">
        <v>6.0479469693923697E-2</v>
      </c>
      <c r="Q604" s="7">
        <v>6.8646477764165299</v>
      </c>
    </row>
    <row r="605" spans="1:17" hidden="1" x14ac:dyDescent="0.3">
      <c r="A605" s="3" t="s">
        <v>25</v>
      </c>
      <c r="B605" s="2">
        <v>43739</v>
      </c>
      <c r="C605" s="7">
        <v>1.03080884134484</v>
      </c>
      <c r="D605" s="7">
        <v>1.12222284974946E-2</v>
      </c>
      <c r="E605" s="7">
        <v>0.50392137148529503</v>
      </c>
      <c r="F605" s="14">
        <v>0.48485640001720998</v>
      </c>
      <c r="G605" s="7">
        <v>7.8035777536387E-3</v>
      </c>
      <c r="H605" s="7">
        <v>4.6506631497991197E-2</v>
      </c>
      <c r="I605" s="7">
        <v>0.38169969282404498</v>
      </c>
      <c r="J605" s="7">
        <v>0.19103761679315401</v>
      </c>
      <c r="K605" s="7">
        <v>6.3043250679183205E-2</v>
      </c>
      <c r="L605" s="7">
        <v>0.10159206114298699</v>
      </c>
      <c r="M605" s="7">
        <v>0.12292137665178</v>
      </c>
      <c r="N605" s="7">
        <v>2.7469322501847599E-2</v>
      </c>
      <c r="O605" s="7">
        <v>1.9363820410548599E-2</v>
      </c>
      <c r="P605" s="7">
        <v>3.8562649744824699E-2</v>
      </c>
      <c r="Q605" s="7">
        <v>6.8514994950088397</v>
      </c>
    </row>
    <row r="606" spans="1:17" hidden="1" x14ac:dyDescent="0.3">
      <c r="A606" s="3" t="s">
        <v>25</v>
      </c>
      <c r="B606" s="2">
        <v>43770</v>
      </c>
      <c r="C606" s="7">
        <v>1.07190727849491</v>
      </c>
      <c r="D606" s="7">
        <v>1.28303105746086E-2</v>
      </c>
      <c r="E606" s="7">
        <v>0.52200344730586501</v>
      </c>
      <c r="F606" s="14">
        <v>0.46516624211952601</v>
      </c>
      <c r="G606" s="7">
        <v>6.2977386825737499E-3</v>
      </c>
      <c r="H606" s="7">
        <v>5.2268996598015198E-2</v>
      </c>
      <c r="I606" s="7">
        <v>0.387536027967742</v>
      </c>
      <c r="J606" s="7">
        <v>0.183391061641235</v>
      </c>
      <c r="K606" s="7">
        <v>7.3555758418302697E-2</v>
      </c>
      <c r="L606" s="7">
        <v>9.7634315774036903E-2</v>
      </c>
      <c r="M606" s="7">
        <v>0.128727953414842</v>
      </c>
      <c r="N606" s="7">
        <v>2.8882609102620499E-2</v>
      </c>
      <c r="O606" s="7">
        <v>1.8986652988752802E-2</v>
      </c>
      <c r="P606" s="7">
        <v>2.2718885411879299E-2</v>
      </c>
      <c r="Q606" s="7">
        <v>6.8736189843293101</v>
      </c>
    </row>
    <row r="607" spans="1:17" hidden="1" x14ac:dyDescent="0.3">
      <c r="A607" s="3" t="s">
        <v>25</v>
      </c>
      <c r="B607" s="2">
        <v>43800</v>
      </c>
      <c r="C607" s="7">
        <v>1.48557447892785</v>
      </c>
      <c r="D607" s="7">
        <v>1.03778034819618E-2</v>
      </c>
      <c r="E607" s="7">
        <v>0.52503733051871804</v>
      </c>
      <c r="F607" s="14">
        <v>0.46458486599931997</v>
      </c>
      <c r="G607" s="7">
        <v>5.2567651620660299E-3</v>
      </c>
      <c r="H607" s="7">
        <v>5.8146946616484799E-2</v>
      </c>
      <c r="I607" s="7">
        <v>0.40802868761788003</v>
      </c>
      <c r="J607" s="7">
        <v>0.17071851242889199</v>
      </c>
      <c r="K607" s="7">
        <v>8.4043812542696703E-2</v>
      </c>
      <c r="L607" s="7">
        <v>8.3584559839064806E-2</v>
      </c>
      <c r="M607" s="7">
        <v>0.13571198570051601</v>
      </c>
      <c r="N607" s="7">
        <v>2.3897634860378401E-2</v>
      </c>
      <c r="O607" s="7">
        <v>1.01246262786348E-2</v>
      </c>
      <c r="P607" s="7">
        <v>2.0486468953386301E-2</v>
      </c>
      <c r="Q607" s="7">
        <v>6.7633492458593798</v>
      </c>
    </row>
    <row r="608" spans="1:17" hidden="1" x14ac:dyDescent="0.3">
      <c r="A608" s="3" t="s">
        <v>25</v>
      </c>
      <c r="B608" s="2">
        <v>43831</v>
      </c>
      <c r="C608" s="7">
        <v>0.81571240939688705</v>
      </c>
      <c r="D608" s="7">
        <v>1.5677639633300301E-2</v>
      </c>
      <c r="E608" s="7">
        <v>0.55052088167687996</v>
      </c>
      <c r="F608" s="14">
        <v>0.43380147868982</v>
      </c>
      <c r="G608" s="7">
        <v>1.24116096473593E-2</v>
      </c>
      <c r="H608" s="7">
        <v>4.6638382179829303E-2</v>
      </c>
      <c r="I608" s="7">
        <v>0.33535673214186301</v>
      </c>
      <c r="J608" s="7">
        <v>0.19701730944079199</v>
      </c>
      <c r="K608" s="7">
        <v>5.82466643783279E-2</v>
      </c>
      <c r="L608" s="7">
        <v>0.12524062884246501</v>
      </c>
      <c r="M608" s="7">
        <v>0.12947342623640201</v>
      </c>
      <c r="N608" s="7">
        <v>3.2736923120603799E-2</v>
      </c>
      <c r="O608" s="7">
        <v>3.5603374590478999E-2</v>
      </c>
      <c r="P608" s="7">
        <v>2.7274949421879802E-2</v>
      </c>
      <c r="Q608" s="7">
        <v>6.8428212688562802</v>
      </c>
    </row>
    <row r="609" spans="1:17" hidden="1" x14ac:dyDescent="0.3">
      <c r="A609" s="3" t="s">
        <v>25</v>
      </c>
      <c r="B609" s="2">
        <v>43862</v>
      </c>
      <c r="C609" s="7">
        <v>0.88695392779107995</v>
      </c>
      <c r="D609" s="7">
        <v>1.5786824785084901E-2</v>
      </c>
      <c r="E609" s="7">
        <v>0.53158376482625402</v>
      </c>
      <c r="F609" s="14">
        <v>0.452629410388661</v>
      </c>
      <c r="G609" s="7">
        <v>8.39617908326162E-3</v>
      </c>
      <c r="H609" s="7">
        <v>4.5090281008079297E-2</v>
      </c>
      <c r="I609" s="7">
        <v>0.32604371358599799</v>
      </c>
      <c r="J609" s="7">
        <v>0.221261840939179</v>
      </c>
      <c r="K609" s="7">
        <v>6.1907484896453702E-2</v>
      </c>
      <c r="L609" s="7">
        <v>0.11682618157916</v>
      </c>
      <c r="M609" s="7">
        <v>0.12560570763156201</v>
      </c>
      <c r="N609" s="7">
        <v>2.6051854626952201E-2</v>
      </c>
      <c r="O609" s="7">
        <v>2.9195454174800101E-2</v>
      </c>
      <c r="P609" s="7">
        <v>3.9621302474553199E-2</v>
      </c>
      <c r="Q609" s="7">
        <v>6.9025240079232697</v>
      </c>
    </row>
    <row r="610" spans="1:17" hidden="1" x14ac:dyDescent="0.3">
      <c r="A610" s="3" t="s">
        <v>25</v>
      </c>
      <c r="B610" s="2">
        <v>43891</v>
      </c>
      <c r="C610" s="7">
        <v>0.57753574032733501</v>
      </c>
      <c r="D610" s="7">
        <v>2.5812765752263898E-2</v>
      </c>
      <c r="E610" s="7">
        <v>0.58457359897663697</v>
      </c>
      <c r="F610" s="14">
        <v>0.38961363527109899</v>
      </c>
      <c r="G610" s="7">
        <v>1.05187234779407E-2</v>
      </c>
      <c r="H610" s="7">
        <v>3.6503415097527997E-2</v>
      </c>
      <c r="I610" s="7">
        <v>0.28900538028785</v>
      </c>
      <c r="J610" s="7">
        <v>0.18055562455662399</v>
      </c>
      <c r="K610" s="7">
        <v>7.3173570508369506E-2</v>
      </c>
      <c r="L610" s="7">
        <v>0.196253919011706</v>
      </c>
      <c r="M610" s="7">
        <v>0.13314372372972899</v>
      </c>
      <c r="N610" s="7">
        <v>3.03578587873891E-2</v>
      </c>
      <c r="O610" s="7">
        <v>2.13128777982011E-2</v>
      </c>
      <c r="P610" s="7">
        <v>2.9174906744662499E-2</v>
      </c>
      <c r="Q610" s="7">
        <v>6.9402661786993196</v>
      </c>
    </row>
    <row r="611" spans="1:17" hidden="1" x14ac:dyDescent="0.3">
      <c r="A611" s="3" t="s">
        <v>25</v>
      </c>
      <c r="B611" s="2">
        <v>43922</v>
      </c>
      <c r="C611" s="7">
        <v>0.13307084973654901</v>
      </c>
      <c r="D611" s="7">
        <v>7.2801506149126394E-2</v>
      </c>
      <c r="E611" s="7">
        <v>0.77158040041166098</v>
      </c>
      <c r="F611" s="14">
        <v>0.15561809343921201</v>
      </c>
      <c r="G611" s="7">
        <v>1.3224553323884501E-2</v>
      </c>
      <c r="H611" s="7">
        <v>1.7804923242886901E-8</v>
      </c>
      <c r="I611" s="7">
        <v>0.13269243681224099</v>
      </c>
      <c r="J611" s="7">
        <v>1.0844284355235901E-2</v>
      </c>
      <c r="K611" s="7">
        <v>7.7559972723569806E-2</v>
      </c>
      <c r="L611" s="7">
        <v>0.61153448152179202</v>
      </c>
      <c r="M611" s="7">
        <v>4.6782507040378202E-2</v>
      </c>
      <c r="N611" s="7">
        <v>8.9922055565568801E-2</v>
      </c>
      <c r="O611" s="7">
        <v>0</v>
      </c>
      <c r="P611" s="7">
        <v>1.7439690852405501E-2</v>
      </c>
      <c r="Q611" s="7">
        <v>7.2006155373751701</v>
      </c>
    </row>
    <row r="612" spans="1:17" hidden="1" x14ac:dyDescent="0.3">
      <c r="A612" s="3" t="s">
        <v>25</v>
      </c>
      <c r="B612" s="2">
        <v>43952</v>
      </c>
      <c r="C612" s="7">
        <v>0.15246831168918901</v>
      </c>
      <c r="D612" s="7">
        <v>7.2203757720464501E-2</v>
      </c>
      <c r="E612" s="7">
        <v>0.76187656095704004</v>
      </c>
      <c r="F612" s="14">
        <v>0.16591968132249499</v>
      </c>
      <c r="G612" s="7">
        <v>1.14973172367017E-2</v>
      </c>
      <c r="H612" s="7">
        <v>2.2784350858739399E-4</v>
      </c>
      <c r="I612" s="7">
        <v>0.119800558143559</v>
      </c>
      <c r="J612" s="7">
        <v>2.6900467693011899E-2</v>
      </c>
      <c r="K612" s="7">
        <v>9.0201896201260401E-2</v>
      </c>
      <c r="L612" s="7">
        <v>0.57121113509858201</v>
      </c>
      <c r="M612" s="7">
        <v>6.3122441908063695E-2</v>
      </c>
      <c r="N612" s="7">
        <v>9.4811275117757707E-2</v>
      </c>
      <c r="O612" s="7">
        <v>0</v>
      </c>
      <c r="P612" s="7">
        <v>2.22270650924755E-2</v>
      </c>
      <c r="Q612" s="7">
        <v>7.3796721264644303</v>
      </c>
    </row>
    <row r="613" spans="1:17" hidden="1" x14ac:dyDescent="0.3">
      <c r="A613" s="3" t="s">
        <v>25</v>
      </c>
      <c r="B613" s="2">
        <v>43983</v>
      </c>
      <c r="C613" s="7">
        <v>0.34230529944862498</v>
      </c>
      <c r="D613" s="7">
        <v>3.8905199995956402E-2</v>
      </c>
      <c r="E613" s="7">
        <v>0.65052339189541597</v>
      </c>
      <c r="F613" s="14">
        <v>0.31057140810862799</v>
      </c>
      <c r="G613" s="7">
        <v>8.97799148991873E-3</v>
      </c>
      <c r="H613" s="7">
        <v>2.2836948103211401E-2</v>
      </c>
      <c r="I613" s="7">
        <v>0.41810624223425902</v>
      </c>
      <c r="J613" s="7">
        <v>4.3105079397652901E-2</v>
      </c>
      <c r="K613" s="7">
        <v>7.1743730801775304E-2</v>
      </c>
      <c r="L613" s="7">
        <v>0.26028268031844198</v>
      </c>
      <c r="M613" s="7">
        <v>0.100136622226559</v>
      </c>
      <c r="N613" s="7">
        <v>5.1793489964470897E-2</v>
      </c>
      <c r="O613" s="7">
        <v>1.1621444412506399E-3</v>
      </c>
      <c r="P613" s="7">
        <v>2.18550710224606E-2</v>
      </c>
      <c r="Q613" s="7">
        <v>7.2681840054857796</v>
      </c>
    </row>
    <row r="614" spans="1:17" hidden="1" x14ac:dyDescent="0.3">
      <c r="A614" s="3" t="s">
        <v>25</v>
      </c>
      <c r="B614" s="2">
        <v>44013</v>
      </c>
      <c r="C614" s="7">
        <v>0.70729597524731702</v>
      </c>
      <c r="D614" s="7">
        <v>1.97274944579326E-2</v>
      </c>
      <c r="E614" s="7">
        <v>0.60774409847019395</v>
      </c>
      <c r="F614" s="14">
        <v>0.37252840707187401</v>
      </c>
      <c r="G614" s="7">
        <v>1.05535869446521E-2</v>
      </c>
      <c r="H614" s="7">
        <v>2.8499204666619499E-2</v>
      </c>
      <c r="I614" s="7">
        <v>0.41871923185559101</v>
      </c>
      <c r="J614" s="7">
        <v>0.13189310689620201</v>
      </c>
      <c r="K614" s="7">
        <v>5.5158539196226E-2</v>
      </c>
      <c r="L614" s="7">
        <v>0.13492913179963001</v>
      </c>
      <c r="M614" s="7">
        <v>0.13216294853128099</v>
      </c>
      <c r="N614" s="7">
        <v>3.2080486945534101E-2</v>
      </c>
      <c r="O614" s="7">
        <v>9.0928732138957791E-3</v>
      </c>
      <c r="P614" s="7">
        <v>4.6910889950368101E-2</v>
      </c>
      <c r="Q614" s="7">
        <v>7.0430790606740601</v>
      </c>
    </row>
    <row r="615" spans="1:17" hidden="1" x14ac:dyDescent="0.3">
      <c r="A615" s="3" t="s">
        <v>25</v>
      </c>
      <c r="B615" s="2">
        <v>44044</v>
      </c>
      <c r="C615" s="7">
        <v>0.81024630673853304</v>
      </c>
      <c r="D615" s="7">
        <v>1.78783514212883E-2</v>
      </c>
      <c r="E615" s="7">
        <v>0.58759896826443003</v>
      </c>
      <c r="F615" s="14">
        <v>0.394522680314282</v>
      </c>
      <c r="G615" s="7">
        <v>7.0258903364548804E-3</v>
      </c>
      <c r="H615" s="7">
        <v>2.9036478212131799E-2</v>
      </c>
      <c r="I615" s="7">
        <v>0.406793663240686</v>
      </c>
      <c r="J615" s="7">
        <v>0.196948267555799</v>
      </c>
      <c r="K615" s="7">
        <v>5.8063136985466897E-2</v>
      </c>
      <c r="L615" s="7">
        <v>0.116690590509907</v>
      </c>
      <c r="M615" s="7">
        <v>0.116731774838678</v>
      </c>
      <c r="N615" s="7">
        <v>3.03191928472775E-2</v>
      </c>
      <c r="O615" s="7">
        <v>1.0157475462873201E-2</v>
      </c>
      <c r="P615" s="7">
        <v>2.82335300107271E-2</v>
      </c>
      <c r="Q615" s="7">
        <v>6.9783087530344003</v>
      </c>
    </row>
    <row r="616" spans="1:17" hidden="1" x14ac:dyDescent="0.3">
      <c r="A616" s="3" t="s">
        <v>25</v>
      </c>
      <c r="B616" s="2">
        <v>44075</v>
      </c>
      <c r="C616" s="7">
        <v>0.75272863107351895</v>
      </c>
      <c r="D616" s="7">
        <v>1.9890944104067401E-2</v>
      </c>
      <c r="E616" s="7">
        <v>0.590371650710101</v>
      </c>
      <c r="F616" s="14">
        <v>0.389737405185832</v>
      </c>
      <c r="G616" s="7">
        <v>6.8064936702033202E-3</v>
      </c>
      <c r="H616" s="7">
        <v>3.1438094900188999E-2</v>
      </c>
      <c r="I616" s="7">
        <v>0.39607651554804102</v>
      </c>
      <c r="J616" s="7">
        <v>0.172899126880833</v>
      </c>
      <c r="K616" s="7">
        <v>6.4008331769167703E-2</v>
      </c>
      <c r="L616" s="7">
        <v>0.136792365943538</v>
      </c>
      <c r="M616" s="7">
        <v>0.12398398693967499</v>
      </c>
      <c r="N616" s="7">
        <v>3.5507173917302397E-2</v>
      </c>
      <c r="O616" s="7">
        <v>6.6185199540273803E-3</v>
      </c>
      <c r="P616" s="7">
        <v>2.58693904770241E-2</v>
      </c>
      <c r="Q616" s="7">
        <v>7.0556376772977103</v>
      </c>
    </row>
    <row r="617" spans="1:17" hidden="1" x14ac:dyDescent="0.3">
      <c r="A617" s="3" t="s">
        <v>25</v>
      </c>
      <c r="B617" s="2">
        <v>44105</v>
      </c>
      <c r="C617" s="7">
        <v>0.85775277533621996</v>
      </c>
      <c r="D617" s="7">
        <v>1.8265634197210001E-2</v>
      </c>
      <c r="E617" s="7">
        <v>0.56954706612264505</v>
      </c>
      <c r="F617" s="14">
        <v>0.412187299680145</v>
      </c>
      <c r="G617" s="7">
        <v>7.0649177711804203E-3</v>
      </c>
      <c r="H617" s="7">
        <v>3.8791787135293798E-2</v>
      </c>
      <c r="I617" s="7">
        <v>0.39176837970601802</v>
      </c>
      <c r="J617" s="7">
        <v>0.171753764434983</v>
      </c>
      <c r="K617" s="7">
        <v>6.4319650238949394E-2</v>
      </c>
      <c r="L617" s="7">
        <v>0.128566330468843</v>
      </c>
      <c r="M617" s="7">
        <v>0.12452115624082701</v>
      </c>
      <c r="N617" s="7">
        <v>3.3090254194701699E-2</v>
      </c>
      <c r="O617" s="7">
        <v>6.5670577381653399E-3</v>
      </c>
      <c r="P617" s="7">
        <v>3.35567020710381E-2</v>
      </c>
      <c r="Q617" s="7">
        <v>6.9966289866108298</v>
      </c>
    </row>
    <row r="618" spans="1:17" hidden="1" x14ac:dyDescent="0.3">
      <c r="A618" s="3" t="s">
        <v>25</v>
      </c>
      <c r="B618" s="2">
        <v>44136</v>
      </c>
      <c r="C618" s="7">
        <v>0.32589095357176301</v>
      </c>
      <c r="D618" s="7">
        <v>3.6001950680823902E-2</v>
      </c>
      <c r="E618" s="7">
        <v>0.67106122343423302</v>
      </c>
      <c r="F618" s="14">
        <v>0.29293682588494302</v>
      </c>
      <c r="G618" s="7">
        <v>8.9197091602817701E-3</v>
      </c>
      <c r="H618" s="7">
        <v>3.3562460113009299E-2</v>
      </c>
      <c r="I618" s="7">
        <v>0.24156203186483699</v>
      </c>
      <c r="J618" s="7">
        <v>9.1433304044068395E-2</v>
      </c>
      <c r="K618" s="7">
        <v>9.3640682581813295E-2</v>
      </c>
      <c r="L618" s="7">
        <v>0.28905632021098199</v>
      </c>
      <c r="M618" s="7">
        <v>0.16320700416956699</v>
      </c>
      <c r="N618" s="7">
        <v>5.08934027963346E-2</v>
      </c>
      <c r="O618" s="7">
        <v>2.5736549014913198E-3</v>
      </c>
      <c r="P618" s="7">
        <v>2.5151430157615201E-2</v>
      </c>
      <c r="Q618" s="7">
        <v>7.2261183879123196</v>
      </c>
    </row>
    <row r="619" spans="1:17" hidden="1" x14ac:dyDescent="0.3">
      <c r="A619" s="3" t="s">
        <v>25</v>
      </c>
      <c r="B619" s="2">
        <v>44166</v>
      </c>
      <c r="C619" s="7">
        <v>1.0779098914977201</v>
      </c>
      <c r="D619" s="7">
        <v>1.5936714603566101E-2</v>
      </c>
      <c r="E619" s="7">
        <v>0.55730132613793604</v>
      </c>
      <c r="F619" s="14">
        <v>0.42676195925849802</v>
      </c>
      <c r="G619" s="7">
        <v>5.9501406267189602E-3</v>
      </c>
      <c r="H619" s="7">
        <v>4.62644683523116E-2</v>
      </c>
      <c r="I619" s="7">
        <v>0.48058529421817597</v>
      </c>
      <c r="J619" s="7">
        <v>5.3645487905091098E-2</v>
      </c>
      <c r="K619" s="7">
        <v>9.14658292624249E-2</v>
      </c>
      <c r="L619" s="7">
        <v>0.111498011135618</v>
      </c>
      <c r="M619" s="7">
        <v>0.145379863590269</v>
      </c>
      <c r="N619" s="7">
        <v>3.0805455729812099E-2</v>
      </c>
      <c r="O619" s="7">
        <v>2.11590815648158E-3</v>
      </c>
      <c r="P619" s="7">
        <v>3.2289541023096099E-2</v>
      </c>
      <c r="Q619" s="7">
        <v>6.9510055392349299</v>
      </c>
    </row>
    <row r="620" spans="1:17" hidden="1" x14ac:dyDescent="0.3">
      <c r="A620" s="3" t="s">
        <v>25</v>
      </c>
      <c r="B620" s="2">
        <v>44197</v>
      </c>
      <c r="C620" s="7">
        <v>0.16964531914804401</v>
      </c>
      <c r="D620" s="7">
        <v>6.6850907423218295E-2</v>
      </c>
      <c r="E620" s="7">
        <v>0.75401609464884201</v>
      </c>
      <c r="F620" s="14">
        <v>0.17913299792793899</v>
      </c>
      <c r="G620" s="7">
        <v>1.10071429209888E-2</v>
      </c>
      <c r="H620" s="7">
        <v>1.87392738868306E-3</v>
      </c>
      <c r="I620" s="7">
        <v>9.5315384039543594E-2</v>
      </c>
      <c r="J620" s="7">
        <v>5.91767345018838E-2</v>
      </c>
      <c r="K620" s="7">
        <v>7.1439963933444497E-2</v>
      </c>
      <c r="L620" s="7">
        <v>0.49450570215818301</v>
      </c>
      <c r="M620" s="7">
        <v>0.18129072571093999</v>
      </c>
      <c r="N620" s="7">
        <v>6.3086346886969097E-2</v>
      </c>
      <c r="O620" s="7">
        <v>5.1661877159188902E-3</v>
      </c>
      <c r="P620" s="7">
        <v>1.7137884743444801E-2</v>
      </c>
      <c r="Q620" s="7">
        <v>7.3712914000979897</v>
      </c>
    </row>
    <row r="621" spans="1:17" hidden="1" x14ac:dyDescent="0.3">
      <c r="A621" s="3" t="s">
        <v>25</v>
      </c>
      <c r="B621" s="2">
        <v>44228</v>
      </c>
      <c r="C621" s="7">
        <v>0.18934859348969499</v>
      </c>
      <c r="D621" s="7">
        <v>6.0012067537576499E-2</v>
      </c>
      <c r="E621" s="7">
        <v>0.72732929359512299</v>
      </c>
      <c r="F621" s="14">
        <v>0.21265863886729999</v>
      </c>
      <c r="G621" s="7">
        <v>1.6270372689397399E-2</v>
      </c>
      <c r="H621" s="7">
        <v>1.8769478730407902E-5</v>
      </c>
      <c r="I621" s="7">
        <v>0.11683585078549701</v>
      </c>
      <c r="J621" s="7">
        <v>6.2943271740621504E-2</v>
      </c>
      <c r="K621" s="7">
        <v>8.5037275621674194E-2</v>
      </c>
      <c r="L621" s="7">
        <v>0.43469871238998398</v>
      </c>
      <c r="M621" s="7">
        <v>0.197482895280186</v>
      </c>
      <c r="N621" s="7">
        <v>6.0805202879483301E-2</v>
      </c>
      <c r="O621" s="7">
        <v>9.4285348155749202E-4</v>
      </c>
      <c r="P621" s="7">
        <v>2.4964795652868601E-2</v>
      </c>
      <c r="Q621" s="7">
        <v>7.34447840925107</v>
      </c>
    </row>
    <row r="622" spans="1:17" hidden="1" x14ac:dyDescent="0.3">
      <c r="A622" s="3" t="s">
        <v>25</v>
      </c>
      <c r="B622" s="2">
        <v>44256</v>
      </c>
      <c r="C622" s="7">
        <v>0.23980741259145399</v>
      </c>
      <c r="D622" s="7">
        <v>5.0094315328219299E-2</v>
      </c>
      <c r="E622" s="7">
        <v>0.72295076840140204</v>
      </c>
      <c r="F622" s="14">
        <v>0.226954916270379</v>
      </c>
      <c r="G622" s="7">
        <v>3.1161207109365201E-2</v>
      </c>
      <c r="H622" s="7">
        <v>0</v>
      </c>
      <c r="I622" s="7">
        <v>0.12096674165712799</v>
      </c>
      <c r="J622" s="7">
        <v>6.9870864003652E-2</v>
      </c>
      <c r="K622" s="7">
        <v>8.1558602673023894E-2</v>
      </c>
      <c r="L622" s="7">
        <v>0.40497309051707803</v>
      </c>
      <c r="M622" s="7">
        <v>0.208253596976269</v>
      </c>
      <c r="N622" s="7">
        <v>5.9836724575063199E-2</v>
      </c>
      <c r="O622" s="7">
        <v>1.6375342317579301E-3</v>
      </c>
      <c r="P622" s="7">
        <v>2.1741638256663198E-2</v>
      </c>
      <c r="Q622" s="7">
        <v>7.0461785509871602</v>
      </c>
    </row>
    <row r="623" spans="1:17" hidden="1" x14ac:dyDescent="0.3">
      <c r="A623" s="3" t="s">
        <v>25</v>
      </c>
      <c r="B623" s="2">
        <v>44287</v>
      </c>
      <c r="C623" s="7">
        <v>0.62526115507179303</v>
      </c>
      <c r="D623" s="7">
        <v>2.2516839012006101E-2</v>
      </c>
      <c r="E623" s="7">
        <v>0.62159347904313</v>
      </c>
      <c r="F623" s="14">
        <v>0.35588968194486398</v>
      </c>
      <c r="G623" s="7">
        <v>9.6612532731505992E-3</v>
      </c>
      <c r="H623" s="7">
        <v>2.05088676857423E-2</v>
      </c>
      <c r="I623" s="7">
        <v>0.44883769461762302</v>
      </c>
      <c r="J623" s="7">
        <v>8.3335966281030599E-2</v>
      </c>
      <c r="K623" s="7">
        <v>5.9229023046758998E-2</v>
      </c>
      <c r="L623" s="7">
        <v>0.16074210489128599</v>
      </c>
      <c r="M623" s="7">
        <v>0.148447158687428</v>
      </c>
      <c r="N623" s="7">
        <v>3.6518846882133603E-2</v>
      </c>
      <c r="O623" s="7">
        <v>4.8129930235614104E-3</v>
      </c>
      <c r="P623" s="7">
        <v>2.79060916112862E-2</v>
      </c>
      <c r="Q623" s="7">
        <v>6.9864250254770504</v>
      </c>
    </row>
    <row r="624" spans="1:17" hidden="1" x14ac:dyDescent="0.3">
      <c r="A624" s="3" t="s">
        <v>25</v>
      </c>
      <c r="B624" s="2">
        <v>44317</v>
      </c>
      <c r="C624" s="7">
        <v>0.826642283306389</v>
      </c>
      <c r="D624" s="7">
        <v>1.8065243626082202E-2</v>
      </c>
      <c r="E624" s="7">
        <v>0.57766660095078703</v>
      </c>
      <c r="F624" s="14">
        <v>0.40426815542312999</v>
      </c>
      <c r="G624" s="7">
        <v>8.5262360709938406E-3</v>
      </c>
      <c r="H624" s="7">
        <v>3.2952961156634E-2</v>
      </c>
      <c r="I624" s="7">
        <v>0.43177545515451798</v>
      </c>
      <c r="J624" s="7">
        <v>0.14370313450326599</v>
      </c>
      <c r="K624" s="7">
        <v>4.9413363825728099E-2</v>
      </c>
      <c r="L624" s="7">
        <v>0.132162758358953</v>
      </c>
      <c r="M624" s="7">
        <v>0.133278234786985</v>
      </c>
      <c r="N624" s="7">
        <v>2.8714406394520001E-2</v>
      </c>
      <c r="O624" s="7">
        <v>5.3067447392397401E-3</v>
      </c>
      <c r="P624" s="7">
        <v>3.4166705009162503E-2</v>
      </c>
      <c r="Q624" s="7">
        <v>7.0038440625462997</v>
      </c>
    </row>
    <row r="625" spans="1:17" hidden="1" x14ac:dyDescent="0.3">
      <c r="A625" s="3" t="s">
        <v>25</v>
      </c>
      <c r="B625" s="2">
        <v>44348</v>
      </c>
      <c r="C625" s="7">
        <v>0.807762656747404</v>
      </c>
      <c r="D625" s="7">
        <v>1.79676063918786E-2</v>
      </c>
      <c r="E625" s="7">
        <v>0.56736816983645699</v>
      </c>
      <c r="F625" s="14">
        <v>0.41466422377166401</v>
      </c>
      <c r="G625" s="7">
        <v>6.5382219458628701E-3</v>
      </c>
      <c r="H625" s="7">
        <v>3.4466955941741602E-2</v>
      </c>
      <c r="I625" s="7">
        <v>0.40452112899965698</v>
      </c>
      <c r="J625" s="7">
        <v>0.17192596429609699</v>
      </c>
      <c r="K625" s="7">
        <v>5.1995485795073799E-2</v>
      </c>
      <c r="L625" s="7">
        <v>0.13238743399343</v>
      </c>
      <c r="M625" s="7">
        <v>0.13281552335619201</v>
      </c>
      <c r="N625" s="7">
        <v>2.7219607502416299E-2</v>
      </c>
      <c r="O625" s="7">
        <v>6.8663132096212897E-3</v>
      </c>
      <c r="P625" s="7">
        <v>3.12633649599076E-2</v>
      </c>
      <c r="Q625" s="7">
        <v>6.9874514679296</v>
      </c>
    </row>
    <row r="626" spans="1:17" hidden="1" x14ac:dyDescent="0.3">
      <c r="A626" s="3" t="s">
        <v>25</v>
      </c>
      <c r="B626" s="2">
        <v>44378</v>
      </c>
      <c r="C626" s="7">
        <v>0.890934753468964</v>
      </c>
      <c r="D626" s="7">
        <v>1.7750618116624199E-2</v>
      </c>
      <c r="E626" s="7">
        <v>0.57547041094529106</v>
      </c>
      <c r="F626" s="14">
        <v>0.40677897093808502</v>
      </c>
      <c r="G626" s="7">
        <v>8.4965648514726197E-3</v>
      </c>
      <c r="H626" s="7">
        <v>3.7128928858715403E-2</v>
      </c>
      <c r="I626" s="7">
        <v>0.37827261908029097</v>
      </c>
      <c r="J626" s="7">
        <v>0.19863354901806901</v>
      </c>
      <c r="K626" s="7">
        <v>4.8288978399401397E-2</v>
      </c>
      <c r="L626" s="7">
        <v>0.124996673140613</v>
      </c>
      <c r="M626" s="7">
        <v>0.122321452695623</v>
      </c>
      <c r="N626" s="7">
        <v>2.62727484315626E-2</v>
      </c>
      <c r="O626" s="7">
        <v>8.0961955408276696E-3</v>
      </c>
      <c r="P626" s="7">
        <v>4.7492289983424703E-2</v>
      </c>
      <c r="Q626" s="7">
        <v>6.9843389313474002</v>
      </c>
    </row>
    <row r="627" spans="1:17" hidden="1" x14ac:dyDescent="0.3">
      <c r="A627" s="3" t="s">
        <v>25</v>
      </c>
      <c r="B627" s="2">
        <v>44409</v>
      </c>
      <c r="C627" s="7">
        <v>0.94557203713420401</v>
      </c>
      <c r="D627" s="7">
        <v>1.60880593297772E-2</v>
      </c>
      <c r="E627" s="7">
        <v>0.55180338656532002</v>
      </c>
      <c r="F627" s="14">
        <v>0.43210855410490301</v>
      </c>
      <c r="G627" s="7">
        <v>5.7150019281708197E-3</v>
      </c>
      <c r="H627" s="7">
        <v>3.9741248880432997E-2</v>
      </c>
      <c r="I627" s="7">
        <v>0.375472502578794</v>
      </c>
      <c r="J627" s="7">
        <v>0.23955261555983401</v>
      </c>
      <c r="K627" s="7">
        <v>5.1128818771535398E-2</v>
      </c>
      <c r="L627" s="7">
        <v>0.11389104128888999</v>
      </c>
      <c r="M627" s="7">
        <v>0.111845195462458</v>
      </c>
      <c r="N627" s="7">
        <v>2.1332911160272899E-2</v>
      </c>
      <c r="O627" s="7">
        <v>8.0167996105967709E-3</v>
      </c>
      <c r="P627" s="7">
        <v>3.3303864759016297E-2</v>
      </c>
      <c r="Q627" s="7">
        <v>6.9916136301339797</v>
      </c>
    </row>
    <row r="628" spans="1:17" hidden="1" x14ac:dyDescent="0.3">
      <c r="A628" s="3" t="s">
        <v>25</v>
      </c>
      <c r="B628" s="2">
        <v>44440</v>
      </c>
      <c r="C628" s="7">
        <v>0.87727228550832503</v>
      </c>
      <c r="D628" s="7">
        <v>1.75123974334787E-2</v>
      </c>
      <c r="E628" s="7">
        <v>0.56998339900750195</v>
      </c>
      <c r="F628" s="14">
        <v>0.41250420355901901</v>
      </c>
      <c r="G628" s="7">
        <v>5.6725594600361504E-3</v>
      </c>
      <c r="H628" s="7">
        <v>3.2757052292934602E-2</v>
      </c>
      <c r="I628" s="7">
        <v>0.35743145439006402</v>
      </c>
      <c r="J628" s="7">
        <v>0.22825456800809099</v>
      </c>
      <c r="K628" s="7">
        <v>5.1100774063575903E-2</v>
      </c>
      <c r="L628" s="7">
        <v>0.12987058889688899</v>
      </c>
      <c r="M628" s="7">
        <v>0.119000795816169</v>
      </c>
      <c r="N628" s="7">
        <v>2.4038711178493401E-2</v>
      </c>
      <c r="O628" s="7">
        <v>1.6967373719299302E-2</v>
      </c>
      <c r="P628" s="7">
        <v>3.4906122174448398E-2</v>
      </c>
      <c r="Q628" s="7">
        <v>6.9935318075852697</v>
      </c>
    </row>
    <row r="629" spans="1:17" hidden="1" x14ac:dyDescent="0.3">
      <c r="A629" s="3" t="s">
        <v>26</v>
      </c>
      <c r="B629" s="2">
        <v>43466</v>
      </c>
      <c r="C629" s="7">
        <v>0.81089467147093997</v>
      </c>
      <c r="D629" s="7">
        <v>1.8593405871699699E-2</v>
      </c>
      <c r="E629" s="7">
        <v>0.68302161824458096</v>
      </c>
      <c r="F629" s="14">
        <v>0.29838497588371898</v>
      </c>
      <c r="G629" s="7">
        <v>1.9015627151563401E-2</v>
      </c>
      <c r="H629" s="7">
        <v>2.83018766535293E-2</v>
      </c>
      <c r="I629" s="7">
        <v>0.242727775555069</v>
      </c>
      <c r="J629" s="7">
        <v>0.13981077577968601</v>
      </c>
      <c r="K629" s="7">
        <v>9.7332505240945902E-2</v>
      </c>
      <c r="L629" s="7">
        <v>0.12515090969529499</v>
      </c>
      <c r="M629" s="7">
        <v>0.119548234917498</v>
      </c>
      <c r="N629" s="7">
        <v>3.19704309571665E-2</v>
      </c>
      <c r="O629" s="7">
        <v>0.146436917815113</v>
      </c>
      <c r="P629" s="7">
        <v>4.9704946234134399E-2</v>
      </c>
      <c r="Q629" s="7">
        <v>6.87712842073143</v>
      </c>
    </row>
    <row r="630" spans="1:17" hidden="1" x14ac:dyDescent="0.3">
      <c r="A630" s="3" t="s">
        <v>26</v>
      </c>
      <c r="B630" s="2">
        <v>43497</v>
      </c>
      <c r="C630" s="7">
        <v>0.87840092117587998</v>
      </c>
      <c r="D630" s="7">
        <v>1.6943938408140999E-2</v>
      </c>
      <c r="E630" s="7">
        <v>0.67602911019858303</v>
      </c>
      <c r="F630" s="14">
        <v>0.30702695139327602</v>
      </c>
      <c r="G630" s="7">
        <v>1.6941571539642701E-2</v>
      </c>
      <c r="H630" s="7">
        <v>2.1556041949661899E-2</v>
      </c>
      <c r="I630" s="7">
        <v>0.23476202571881299</v>
      </c>
      <c r="J630" s="7">
        <v>0.14927546336595501</v>
      </c>
      <c r="K630" s="7">
        <v>9.4282268320824897E-2</v>
      </c>
      <c r="L630" s="7">
        <v>0.12385974350196401</v>
      </c>
      <c r="M630" s="7">
        <v>0.128317855126513</v>
      </c>
      <c r="N630" s="7">
        <v>2.6003353001544501E-2</v>
      </c>
      <c r="O630" s="7">
        <v>0.15368749135894799</v>
      </c>
      <c r="P630" s="7">
        <v>5.13141861161336E-2</v>
      </c>
      <c r="Q630" s="7">
        <v>6.7984729403759196</v>
      </c>
    </row>
    <row r="631" spans="1:17" hidden="1" x14ac:dyDescent="0.3">
      <c r="A631" s="3" t="s">
        <v>26</v>
      </c>
      <c r="B631" s="2">
        <v>43525</v>
      </c>
      <c r="C631" s="7">
        <v>1.0051173937253901</v>
      </c>
      <c r="D631" s="7">
        <v>1.8064635780404702E-2</v>
      </c>
      <c r="E631" s="7">
        <v>0.68397954293016505</v>
      </c>
      <c r="F631" s="14">
        <v>0.29795582128942999</v>
      </c>
      <c r="G631" s="7">
        <v>1.9298261535956301E-2</v>
      </c>
      <c r="H631" s="7">
        <v>2.3326794892543998E-2</v>
      </c>
      <c r="I631" s="7">
        <v>0.26175866418514498</v>
      </c>
      <c r="J631" s="7">
        <v>0.15220302036215</v>
      </c>
      <c r="K631" s="7">
        <v>8.84792809665913E-2</v>
      </c>
      <c r="L631" s="7">
        <v>0.120755822392187</v>
      </c>
      <c r="M631" s="7">
        <v>0.11002394040843</v>
      </c>
      <c r="N631" s="7">
        <v>3.1680486998127998E-2</v>
      </c>
      <c r="O631" s="7">
        <v>0.13287171218643601</v>
      </c>
      <c r="P631" s="7">
        <v>5.9602016072431797E-2</v>
      </c>
      <c r="Q631" s="7">
        <v>6.7360008932942996</v>
      </c>
    </row>
    <row r="632" spans="1:17" hidden="1" x14ac:dyDescent="0.3">
      <c r="A632" s="3" t="s">
        <v>26</v>
      </c>
      <c r="B632" s="2">
        <v>43556</v>
      </c>
      <c r="C632" s="7">
        <v>0.940170844357199</v>
      </c>
      <c r="D632" s="7">
        <v>2.04512718365157E-2</v>
      </c>
      <c r="E632" s="7">
        <v>0.68739067964020295</v>
      </c>
      <c r="F632" s="14">
        <v>0.29215804852328198</v>
      </c>
      <c r="G632" s="7">
        <v>2.0017891983891201E-2</v>
      </c>
      <c r="H632" s="7">
        <v>2.1903037818457701E-2</v>
      </c>
      <c r="I632" s="7">
        <v>0.28760528186746298</v>
      </c>
      <c r="J632" s="7">
        <v>0.14710327524148301</v>
      </c>
      <c r="K632" s="7">
        <v>9.1548977202229806E-2</v>
      </c>
      <c r="L632" s="7">
        <v>0.122802111896191</v>
      </c>
      <c r="M632" s="7">
        <v>0.11032675150657401</v>
      </c>
      <c r="N632" s="7">
        <v>3.1433978366298902E-2</v>
      </c>
      <c r="O632" s="7">
        <v>0.122803777072266</v>
      </c>
      <c r="P632" s="7">
        <v>4.4454917045146397E-2</v>
      </c>
      <c r="Q632" s="7">
        <v>6.8026903174742301</v>
      </c>
    </row>
    <row r="633" spans="1:17" hidden="1" x14ac:dyDescent="0.3">
      <c r="A633" s="3" t="s">
        <v>26</v>
      </c>
      <c r="B633" s="2">
        <v>43586</v>
      </c>
      <c r="C633" s="7">
        <v>1.0209610362703101</v>
      </c>
      <c r="D633" s="7">
        <v>1.66683498067518E-2</v>
      </c>
      <c r="E633" s="7">
        <v>0.69726147925836401</v>
      </c>
      <c r="F633" s="14">
        <v>0.28607017093488402</v>
      </c>
      <c r="G633" s="7">
        <v>1.8915990316527399E-2</v>
      </c>
      <c r="H633" s="7">
        <v>2.3052409974564599E-2</v>
      </c>
      <c r="I633" s="7">
        <v>0.29069837925145398</v>
      </c>
      <c r="J633" s="7">
        <v>0.149993520072632</v>
      </c>
      <c r="K633" s="7">
        <v>9.2685190663333195E-2</v>
      </c>
      <c r="L633" s="7">
        <v>0.106912642375351</v>
      </c>
      <c r="M633" s="7">
        <v>0.113120425571881</v>
      </c>
      <c r="N633" s="7">
        <v>2.44568482967349E-2</v>
      </c>
      <c r="O633" s="7">
        <v>0.13293282586041799</v>
      </c>
      <c r="P633" s="7">
        <v>4.7231767617102897E-2</v>
      </c>
      <c r="Q633" s="7">
        <v>6.7809990739265</v>
      </c>
    </row>
    <row r="634" spans="1:17" hidden="1" x14ac:dyDescent="0.3">
      <c r="A634" s="3" t="s">
        <v>26</v>
      </c>
      <c r="B634" s="2">
        <v>43617</v>
      </c>
      <c r="C634" s="7">
        <v>1.00358583181932</v>
      </c>
      <c r="D634" s="7">
        <v>1.55819263721469E-2</v>
      </c>
      <c r="E634" s="7">
        <v>0.703988791628813</v>
      </c>
      <c r="F634" s="14">
        <v>0.28042928199903999</v>
      </c>
      <c r="G634" s="7">
        <v>1.5777090778820401E-2</v>
      </c>
      <c r="H634" s="7">
        <v>2.4582466658470001E-2</v>
      </c>
      <c r="I634" s="7">
        <v>0.27780457060423103</v>
      </c>
      <c r="J634" s="7">
        <v>0.144935509718436</v>
      </c>
      <c r="K634" s="7">
        <v>9.5282424490252496E-2</v>
      </c>
      <c r="L634" s="7">
        <v>0.108373073002287</v>
      </c>
      <c r="M634" s="7">
        <v>0.111303040040151</v>
      </c>
      <c r="N634" s="7">
        <v>2.19967299676983E-2</v>
      </c>
      <c r="O634" s="7">
        <v>0.14977180569902501</v>
      </c>
      <c r="P634" s="7">
        <v>5.0173289040628698E-2</v>
      </c>
      <c r="Q634" s="7">
        <v>6.83603822458642</v>
      </c>
    </row>
    <row r="635" spans="1:17" hidden="1" x14ac:dyDescent="0.3">
      <c r="A635" s="3" t="s">
        <v>26</v>
      </c>
      <c r="B635" s="2">
        <v>43647</v>
      </c>
      <c r="C635" s="7">
        <v>0.99990812526358097</v>
      </c>
      <c r="D635" s="7">
        <v>1.6345238016423801E-2</v>
      </c>
      <c r="E635" s="7">
        <v>0.67630490855044401</v>
      </c>
      <c r="F635" s="14">
        <v>0.30734985343313198</v>
      </c>
      <c r="G635" s="7">
        <v>1.4098102336787099E-2</v>
      </c>
      <c r="H635" s="7">
        <v>2.17936859022228E-2</v>
      </c>
      <c r="I635" s="7">
        <v>0.29307871832155802</v>
      </c>
      <c r="J635" s="7">
        <v>0.141097083033562</v>
      </c>
      <c r="K635" s="7">
        <v>9.40982365689393E-2</v>
      </c>
      <c r="L635" s="7">
        <v>0.107673825118083</v>
      </c>
      <c r="M635" s="7">
        <v>0.122057436946338</v>
      </c>
      <c r="N635" s="7">
        <v>2.5563313029258999E-2</v>
      </c>
      <c r="O635" s="7">
        <v>0.12976893318021099</v>
      </c>
      <c r="P635" s="7">
        <v>5.0770665563040399E-2</v>
      </c>
      <c r="Q635" s="7">
        <v>6.6982035926160197</v>
      </c>
    </row>
    <row r="636" spans="1:17" hidden="1" x14ac:dyDescent="0.3">
      <c r="A636" s="3" t="s">
        <v>26</v>
      </c>
      <c r="B636" s="2">
        <v>43678</v>
      </c>
      <c r="C636" s="7">
        <v>0.97942794463056204</v>
      </c>
      <c r="D636" s="7">
        <v>1.5622385313864701E-2</v>
      </c>
      <c r="E636" s="7">
        <v>0.69991053523397295</v>
      </c>
      <c r="F636" s="14">
        <v>0.28446707945216299</v>
      </c>
      <c r="G636" s="7">
        <v>1.4060728211890999E-2</v>
      </c>
      <c r="H636" s="7">
        <v>2.3945843127532E-2</v>
      </c>
      <c r="I636" s="7">
        <v>0.28172276471352697</v>
      </c>
      <c r="J636" s="7">
        <v>0.16973964088441601</v>
      </c>
      <c r="K636" s="7">
        <v>9.6220245575048505E-2</v>
      </c>
      <c r="L636" s="7">
        <v>0.109112950804541</v>
      </c>
      <c r="M636" s="7">
        <v>0.118422379401117</v>
      </c>
      <c r="N636" s="7">
        <v>2.7618296340291101E-2</v>
      </c>
      <c r="O636" s="7">
        <v>0.112807467721496</v>
      </c>
      <c r="P636" s="7">
        <v>4.6349683220140603E-2</v>
      </c>
      <c r="Q636" s="7">
        <v>6.7914367846353798</v>
      </c>
    </row>
    <row r="637" spans="1:17" hidden="1" x14ac:dyDescent="0.3">
      <c r="A637" s="3" t="s">
        <v>26</v>
      </c>
      <c r="B637" s="2">
        <v>43709</v>
      </c>
      <c r="C637" s="7">
        <v>0.93859555663973604</v>
      </c>
      <c r="D637" s="7">
        <v>1.9312720316909698E-2</v>
      </c>
      <c r="E637" s="7">
        <v>0.68782313501043801</v>
      </c>
      <c r="F637" s="14">
        <v>0.29286414467265198</v>
      </c>
      <c r="G637" s="7">
        <v>1.4789913905017601E-2</v>
      </c>
      <c r="H637" s="7">
        <v>2.4173111529835999E-2</v>
      </c>
      <c r="I637" s="7">
        <v>0.27123222044578399</v>
      </c>
      <c r="J637" s="7">
        <v>0.15413912351091499</v>
      </c>
      <c r="K637" s="7">
        <v>9.4202471485733102E-2</v>
      </c>
      <c r="L637" s="7">
        <v>0.10928055514872501</v>
      </c>
      <c r="M637" s="7">
        <v>0.11110048366594499</v>
      </c>
      <c r="N637" s="7">
        <v>2.7399289562302299E-2</v>
      </c>
      <c r="O637" s="7">
        <v>0.139430817858021</v>
      </c>
      <c r="P637" s="7">
        <v>5.42520128877211E-2</v>
      </c>
      <c r="Q637" s="7">
        <v>6.7690194935625403</v>
      </c>
    </row>
    <row r="638" spans="1:17" hidden="1" x14ac:dyDescent="0.3">
      <c r="A638" s="3" t="s">
        <v>26</v>
      </c>
      <c r="B638" s="2">
        <v>43739</v>
      </c>
      <c r="C638" s="7">
        <v>0.96760790125759899</v>
      </c>
      <c r="D638" s="7">
        <v>1.8865021901889299E-2</v>
      </c>
      <c r="E638" s="7">
        <v>0.68999241173843395</v>
      </c>
      <c r="F638" s="14">
        <v>0.291142566359677</v>
      </c>
      <c r="G638" s="7">
        <v>1.9317579373567199E-2</v>
      </c>
      <c r="H638" s="7">
        <v>3.0019488856522499E-2</v>
      </c>
      <c r="I638" s="7">
        <v>0.28117225234682303</v>
      </c>
      <c r="J638" s="7">
        <v>0.15834964505752899</v>
      </c>
      <c r="K638" s="7">
        <v>0.107057968993216</v>
      </c>
      <c r="L638" s="7">
        <v>0.110725456180868</v>
      </c>
      <c r="M638" s="7">
        <v>0.12157684351067399</v>
      </c>
      <c r="N638" s="7">
        <v>3.2285872013611598E-2</v>
      </c>
      <c r="O638" s="7">
        <v>8.9997426366412295E-2</v>
      </c>
      <c r="P638" s="7">
        <v>4.9497467300777198E-2</v>
      </c>
      <c r="Q638" s="7">
        <v>6.76767028173896</v>
      </c>
    </row>
    <row r="639" spans="1:17" hidden="1" x14ac:dyDescent="0.3">
      <c r="A639" s="3" t="s">
        <v>26</v>
      </c>
      <c r="B639" s="2">
        <v>43770</v>
      </c>
      <c r="C639" s="7">
        <v>1.06499733798445</v>
      </c>
      <c r="D639" s="7">
        <v>1.90963109947993E-2</v>
      </c>
      <c r="E639" s="7">
        <v>0.69448926968286195</v>
      </c>
      <c r="F639" s="14">
        <v>0.28641441932233902</v>
      </c>
      <c r="G639" s="7">
        <v>1.7279951953224001E-2</v>
      </c>
      <c r="H639" s="7">
        <v>3.4729395329718998E-2</v>
      </c>
      <c r="I639" s="7">
        <v>0.305255121513615</v>
      </c>
      <c r="J639" s="7">
        <v>0.148096573341573</v>
      </c>
      <c r="K639" s="7">
        <v>0.12475736915657799</v>
      </c>
      <c r="L639" s="7">
        <v>0.10019477891642101</v>
      </c>
      <c r="M639" s="7">
        <v>0.12542710282910399</v>
      </c>
      <c r="N639" s="7">
        <v>3.68209900530585E-2</v>
      </c>
      <c r="O639" s="7">
        <v>6.7964296727238194E-2</v>
      </c>
      <c r="P639" s="7">
        <v>3.9474420179469498E-2</v>
      </c>
      <c r="Q639" s="7">
        <v>6.7781755685686003</v>
      </c>
    </row>
    <row r="640" spans="1:17" hidden="1" x14ac:dyDescent="0.3">
      <c r="A640" s="3" t="s">
        <v>26</v>
      </c>
      <c r="B640" s="2">
        <v>43800</v>
      </c>
      <c r="C640" s="7">
        <v>1.3903324354050299</v>
      </c>
      <c r="D640" s="7">
        <v>1.7706285189136001E-2</v>
      </c>
      <c r="E640" s="7">
        <v>0.69798095628297796</v>
      </c>
      <c r="F640" s="14">
        <v>0.28431275852788601</v>
      </c>
      <c r="G640" s="7">
        <v>1.19294010888345E-2</v>
      </c>
      <c r="H640" s="7">
        <v>3.9029194125693799E-2</v>
      </c>
      <c r="I640" s="7">
        <v>0.34985139032396201</v>
      </c>
      <c r="J640" s="7">
        <v>0.14080547745723099</v>
      </c>
      <c r="K640" s="7">
        <v>0.13958980514234801</v>
      </c>
      <c r="L640" s="7">
        <v>9.1398481792365899E-2</v>
      </c>
      <c r="M640" s="7">
        <v>0.12315154208331899</v>
      </c>
      <c r="N640" s="7">
        <v>2.5674176991317899E-2</v>
      </c>
      <c r="O640" s="7">
        <v>4.7240785036713397E-2</v>
      </c>
      <c r="P640" s="7">
        <v>3.1329745958214403E-2</v>
      </c>
      <c r="Q640" s="7">
        <v>6.8628684744858299</v>
      </c>
    </row>
    <row r="641" spans="1:17" hidden="1" x14ac:dyDescent="0.3">
      <c r="A641" s="3" t="s">
        <v>26</v>
      </c>
      <c r="B641" s="2">
        <v>43831</v>
      </c>
      <c r="C641" s="7">
        <v>0.84918749731646803</v>
      </c>
      <c r="D641" s="7">
        <v>1.8501631467678099E-2</v>
      </c>
      <c r="E641" s="7">
        <v>0.69945768085858595</v>
      </c>
      <c r="F641" s="14">
        <v>0.28204068767373502</v>
      </c>
      <c r="G641" s="7">
        <v>2.3954951416045301E-2</v>
      </c>
      <c r="H641" s="7">
        <v>2.41165294192844E-2</v>
      </c>
      <c r="I641" s="7">
        <v>0.24110004354672501</v>
      </c>
      <c r="J641" s="7">
        <v>0.16147164062997099</v>
      </c>
      <c r="K641" s="7">
        <v>0.10815834764765</v>
      </c>
      <c r="L641" s="7">
        <v>0.11527422004983399</v>
      </c>
      <c r="M641" s="7">
        <v>0.128521373286066</v>
      </c>
      <c r="N641" s="7">
        <v>2.9412266450405001E-2</v>
      </c>
      <c r="O641" s="7">
        <v>0.11829644709433</v>
      </c>
      <c r="P641" s="7">
        <v>4.9694180459689298E-2</v>
      </c>
      <c r="Q641" s="7">
        <v>6.7173350422630298</v>
      </c>
    </row>
    <row r="642" spans="1:17" hidden="1" x14ac:dyDescent="0.3">
      <c r="A642" s="3" t="s">
        <v>26</v>
      </c>
      <c r="B642" s="2">
        <v>43862</v>
      </c>
      <c r="C642" s="7">
        <v>0.87227493969513403</v>
      </c>
      <c r="D642" s="7">
        <v>1.8279751865780298E-2</v>
      </c>
      <c r="E642" s="7">
        <v>0.69324244982900196</v>
      </c>
      <c r="F642" s="14">
        <v>0.28847779830521703</v>
      </c>
      <c r="G642" s="7">
        <v>1.8614355298022401E-2</v>
      </c>
      <c r="H642" s="7">
        <v>2.71013470009673E-2</v>
      </c>
      <c r="I642" s="7">
        <v>0.25244896798430999</v>
      </c>
      <c r="J642" s="7">
        <v>0.18310964062802099</v>
      </c>
      <c r="K642" s="7">
        <v>0.114010180920117</v>
      </c>
      <c r="L642" s="7">
        <v>0.115284637089742</v>
      </c>
      <c r="M642" s="7">
        <v>0.120061403820656</v>
      </c>
      <c r="N642" s="7">
        <v>2.8970183644846902E-2</v>
      </c>
      <c r="O642" s="7">
        <v>0.10442075166614399</v>
      </c>
      <c r="P642" s="7">
        <v>3.5978531947174201E-2</v>
      </c>
      <c r="Q642" s="7">
        <v>6.8078800842282403</v>
      </c>
    </row>
    <row r="643" spans="1:17" hidden="1" x14ac:dyDescent="0.3">
      <c r="A643" s="3" t="s">
        <v>26</v>
      </c>
      <c r="B643" s="2">
        <v>43891</v>
      </c>
      <c r="C643" s="7">
        <v>0.66528899803534303</v>
      </c>
      <c r="D643" s="7">
        <v>2.8340648160776302E-2</v>
      </c>
      <c r="E643" s="7">
        <v>0.72781506049769096</v>
      </c>
      <c r="F643" s="14">
        <v>0.24384429134153299</v>
      </c>
      <c r="G643" s="7">
        <v>2.0988835582560001E-2</v>
      </c>
      <c r="H643" s="7">
        <v>2.3245370177394399E-2</v>
      </c>
      <c r="I643" s="7">
        <v>0.22216281120105499</v>
      </c>
      <c r="J643" s="7">
        <v>0.143598865430865</v>
      </c>
      <c r="K643" s="7">
        <v>0.102845801074331</v>
      </c>
      <c r="L643" s="7">
        <v>0.205407603749268</v>
      </c>
      <c r="M643" s="7">
        <v>0.123839546975568</v>
      </c>
      <c r="N643" s="7">
        <v>3.3111118142785098E-2</v>
      </c>
      <c r="O643" s="7">
        <v>7.0022940600973096E-2</v>
      </c>
      <c r="P643" s="7">
        <v>5.4777107065200302E-2</v>
      </c>
      <c r="Q643" s="7">
        <v>6.7850950057443002</v>
      </c>
    </row>
    <row r="644" spans="1:17" hidden="1" x14ac:dyDescent="0.3">
      <c r="A644" s="3" t="s">
        <v>26</v>
      </c>
      <c r="B644" s="2">
        <v>43922</v>
      </c>
      <c r="C644" s="7">
        <v>0.22397869268364001</v>
      </c>
      <c r="D644" s="7">
        <v>7.2286243271239906E-2</v>
      </c>
      <c r="E644" s="7">
        <v>0.74138776742477897</v>
      </c>
      <c r="F644" s="14">
        <v>0.186325989303981</v>
      </c>
      <c r="G644" s="7">
        <v>1.8957305557026599E-2</v>
      </c>
      <c r="H644" s="7">
        <v>6.0111655302806796E-4</v>
      </c>
      <c r="I644" s="7">
        <v>9.0521908729584696E-2</v>
      </c>
      <c r="J644" s="7">
        <v>3.4524546745887001E-2</v>
      </c>
      <c r="K644" s="7">
        <v>0.165364064958891</v>
      </c>
      <c r="L644" s="7">
        <v>0.52628290096704999</v>
      </c>
      <c r="M644" s="7">
        <v>4.8541932387947899E-2</v>
      </c>
      <c r="N644" s="7">
        <v>3.8022462607230301E-2</v>
      </c>
      <c r="O644" s="7">
        <v>6.4102789625818703E-3</v>
      </c>
      <c r="P644" s="7">
        <v>7.0773482530772397E-2</v>
      </c>
      <c r="Q644" s="7">
        <v>7.0456758345703197</v>
      </c>
    </row>
    <row r="645" spans="1:17" hidden="1" x14ac:dyDescent="0.3">
      <c r="A645" s="3" t="s">
        <v>26</v>
      </c>
      <c r="B645" s="2">
        <v>43952</v>
      </c>
      <c r="C645" s="7">
        <v>0.27753409675590102</v>
      </c>
      <c r="D645" s="7">
        <v>6.3499153751545606E-2</v>
      </c>
      <c r="E645" s="7">
        <v>0.77172171393785405</v>
      </c>
      <c r="F645" s="14">
        <v>0.16477913231060101</v>
      </c>
      <c r="G645" s="7">
        <v>2.33818554721162E-2</v>
      </c>
      <c r="H645" s="7">
        <v>7.7318326658422603E-4</v>
      </c>
      <c r="I645" s="7">
        <v>0.10414622535201</v>
      </c>
      <c r="J645" s="7">
        <v>4.4536672371901703E-2</v>
      </c>
      <c r="K645" s="7">
        <v>0.15384145162601101</v>
      </c>
      <c r="L645" s="7">
        <v>0.50697653114260699</v>
      </c>
      <c r="M645" s="7">
        <v>5.64887844991196E-2</v>
      </c>
      <c r="N645" s="7">
        <v>3.3972736339579701E-2</v>
      </c>
      <c r="O645" s="7">
        <v>6.3046777550022099E-3</v>
      </c>
      <c r="P645" s="7">
        <v>6.9577882175068301E-2</v>
      </c>
      <c r="Q645" s="7">
        <v>6.9589472327380104</v>
      </c>
    </row>
    <row r="646" spans="1:17" hidden="1" x14ac:dyDescent="0.3">
      <c r="A646" s="3" t="s">
        <v>26</v>
      </c>
      <c r="B646" s="2">
        <v>43983</v>
      </c>
      <c r="C646" s="7">
        <v>0.50777677937097798</v>
      </c>
      <c r="D646" s="7">
        <v>4.11573180395381E-2</v>
      </c>
      <c r="E646" s="7">
        <v>0.68008761468737899</v>
      </c>
      <c r="F646" s="14">
        <v>0.27875506727308302</v>
      </c>
      <c r="G646" s="7">
        <v>2.0299793616255599E-2</v>
      </c>
      <c r="H646" s="7">
        <v>1.6231191806773598E-2</v>
      </c>
      <c r="I646" s="7">
        <v>0.30720005258614003</v>
      </c>
      <c r="J646" s="7">
        <v>6.4204667624209594E-2</v>
      </c>
      <c r="K646" s="7">
        <v>0.10478284754564</v>
      </c>
      <c r="L646" s="7">
        <v>0.250120689754046</v>
      </c>
      <c r="M646" s="7">
        <v>0.100322326481206</v>
      </c>
      <c r="N646" s="7">
        <v>3.5270780286520101E-2</v>
      </c>
      <c r="O646" s="7">
        <v>8.2590289984895305E-3</v>
      </c>
      <c r="P646" s="7">
        <v>9.3308621300720596E-2</v>
      </c>
      <c r="Q646" s="7">
        <v>7.0992689720486499</v>
      </c>
    </row>
    <row r="647" spans="1:17" hidden="1" x14ac:dyDescent="0.3">
      <c r="A647" s="3" t="s">
        <v>26</v>
      </c>
      <c r="B647" s="2">
        <v>44013</v>
      </c>
      <c r="C647" s="7">
        <v>0.804986478868705</v>
      </c>
      <c r="D647" s="7">
        <v>2.8948351814008701E-2</v>
      </c>
      <c r="E647" s="7">
        <v>0.68979116310069799</v>
      </c>
      <c r="F647" s="14">
        <v>0.281260485085293</v>
      </c>
      <c r="G647" s="7">
        <v>1.27280315352574E-2</v>
      </c>
      <c r="H647" s="7">
        <v>2.4547412962645E-2</v>
      </c>
      <c r="I647" s="7">
        <v>0.30681272808469401</v>
      </c>
      <c r="J647" s="7">
        <v>0.15079108991441101</v>
      </c>
      <c r="K647" s="7">
        <v>7.8662559095805107E-2</v>
      </c>
      <c r="L647" s="7">
        <v>0.16121408101229101</v>
      </c>
      <c r="M647" s="7">
        <v>0.133847334179475</v>
      </c>
      <c r="N647" s="7">
        <v>3.44406558290496E-2</v>
      </c>
      <c r="O647" s="7">
        <v>2.5858659279618602E-2</v>
      </c>
      <c r="P647" s="7">
        <v>7.1097448106753405E-2</v>
      </c>
      <c r="Q647" s="7">
        <v>6.9462914825225504</v>
      </c>
    </row>
    <row r="648" spans="1:17" hidden="1" x14ac:dyDescent="0.3">
      <c r="A648" s="3" t="s">
        <v>26</v>
      </c>
      <c r="B648" s="2">
        <v>44044</v>
      </c>
      <c r="C648" s="7">
        <v>0.87986240384559899</v>
      </c>
      <c r="D648" s="7">
        <v>2.77412092065955E-2</v>
      </c>
      <c r="E648" s="7">
        <v>0.70630354124837702</v>
      </c>
      <c r="F648" s="14">
        <v>0.26595524954502803</v>
      </c>
      <c r="G648" s="7">
        <v>1.6021621870917699E-2</v>
      </c>
      <c r="H648" s="7">
        <v>2.3921139787602099E-2</v>
      </c>
      <c r="I648" s="7">
        <v>0.30449229025760199</v>
      </c>
      <c r="J648" s="7">
        <v>0.19884263919794401</v>
      </c>
      <c r="K648" s="7">
        <v>7.8727440114190098E-2</v>
      </c>
      <c r="L648" s="7">
        <v>0.14103729019847</v>
      </c>
      <c r="M648" s="7">
        <v>0.122276838147336</v>
      </c>
      <c r="N648" s="7">
        <v>2.8943717303431302E-2</v>
      </c>
      <c r="O648" s="7">
        <v>3.8524252376565198E-2</v>
      </c>
      <c r="P648" s="7">
        <v>4.7212770745942198E-2</v>
      </c>
      <c r="Q648" s="7">
        <v>6.9456703484435298</v>
      </c>
    </row>
    <row r="649" spans="1:17" hidden="1" x14ac:dyDescent="0.3">
      <c r="A649" s="3" t="s">
        <v>26</v>
      </c>
      <c r="B649" s="2">
        <v>44075</v>
      </c>
      <c r="C649" s="7">
        <v>0.79290195147933595</v>
      </c>
      <c r="D649" s="7">
        <v>2.9429013643548298E-2</v>
      </c>
      <c r="E649" s="7">
        <v>0.71689353422273705</v>
      </c>
      <c r="F649" s="14">
        <v>0.25367745213371401</v>
      </c>
      <c r="G649" s="7">
        <v>1.8387549075350101E-2</v>
      </c>
      <c r="H649" s="7">
        <v>2.67624212877366E-2</v>
      </c>
      <c r="I649" s="7">
        <v>0.290759815216457</v>
      </c>
      <c r="J649" s="7">
        <v>0.174460883187189</v>
      </c>
      <c r="K649" s="7">
        <v>8.6407471888995696E-2</v>
      </c>
      <c r="L649" s="7">
        <v>0.15330774653384699</v>
      </c>
      <c r="M649" s="7">
        <v>0.125661914153326</v>
      </c>
      <c r="N649" s="7">
        <v>4.1690723493124297E-2</v>
      </c>
      <c r="O649" s="7">
        <v>2.9774480205213401E-2</v>
      </c>
      <c r="P649" s="7">
        <v>5.2786994958759798E-2</v>
      </c>
      <c r="Q649" s="7">
        <v>6.9169639864335002</v>
      </c>
    </row>
    <row r="650" spans="1:17" hidden="1" x14ac:dyDescent="0.3">
      <c r="A650" s="3" t="s">
        <v>26</v>
      </c>
      <c r="B650" s="2">
        <v>44105</v>
      </c>
      <c r="C650" s="7">
        <v>0.81259246869412805</v>
      </c>
      <c r="D650" s="7">
        <v>3.00941801571715E-2</v>
      </c>
      <c r="E650" s="7">
        <v>0.72320880252611996</v>
      </c>
      <c r="F650" s="14">
        <v>0.24669701731670801</v>
      </c>
      <c r="G650" s="7">
        <v>1.43013335086464E-2</v>
      </c>
      <c r="H650" s="7">
        <v>3.10991573572852E-2</v>
      </c>
      <c r="I650" s="7">
        <v>0.30754367751898898</v>
      </c>
      <c r="J650" s="7">
        <v>0.15178709175559801</v>
      </c>
      <c r="K650" s="7">
        <v>9.4083638739253406E-2</v>
      </c>
      <c r="L650" s="7">
        <v>0.16223584446442199</v>
      </c>
      <c r="M650" s="7">
        <v>0.132988501128426</v>
      </c>
      <c r="N650" s="7">
        <v>3.1940200342293397E-2</v>
      </c>
      <c r="O650" s="7">
        <v>2.0849051138376599E-2</v>
      </c>
      <c r="P650" s="7">
        <v>5.3171504046709402E-2</v>
      </c>
      <c r="Q650" s="7">
        <v>6.92883025240591</v>
      </c>
    </row>
    <row r="651" spans="1:17" hidden="1" x14ac:dyDescent="0.3">
      <c r="A651" s="3" t="s">
        <v>26</v>
      </c>
      <c r="B651" s="2">
        <v>44136</v>
      </c>
      <c r="C651" s="7">
        <v>0.46980929047021902</v>
      </c>
      <c r="D651" s="7">
        <v>4.3236597484711703E-2</v>
      </c>
      <c r="E651" s="7">
        <v>0.74826974617914099</v>
      </c>
      <c r="F651" s="14">
        <v>0.208493656336148</v>
      </c>
      <c r="G651" s="7">
        <v>3.1417125738592497E-2</v>
      </c>
      <c r="H651" s="7">
        <v>2.86256944394306E-2</v>
      </c>
      <c r="I651" s="7">
        <v>0.161054242779857</v>
      </c>
      <c r="J651" s="7">
        <v>9.6578817729886302E-2</v>
      </c>
      <c r="K651" s="7">
        <v>0.11556170798638001</v>
      </c>
      <c r="L651" s="7">
        <v>0.26407156023732697</v>
      </c>
      <c r="M651" s="7">
        <v>0.17243369120486901</v>
      </c>
      <c r="N651" s="7">
        <v>3.9907606163217597E-2</v>
      </c>
      <c r="O651" s="7">
        <v>1.4835731022635801E-2</v>
      </c>
      <c r="P651" s="7">
        <v>7.5513822697804503E-2</v>
      </c>
      <c r="Q651" s="7">
        <v>6.9869909469896898</v>
      </c>
    </row>
    <row r="652" spans="1:17" hidden="1" x14ac:dyDescent="0.3">
      <c r="A652" s="3" t="s">
        <v>26</v>
      </c>
      <c r="B652" s="2">
        <v>44166</v>
      </c>
      <c r="C652" s="7">
        <v>1.16222689552716</v>
      </c>
      <c r="D652" s="7">
        <v>2.7238629663485101E-2</v>
      </c>
      <c r="E652" s="7">
        <v>0.726340636833821</v>
      </c>
      <c r="F652" s="14">
        <v>0.246420733502693</v>
      </c>
      <c r="G652" s="7">
        <v>2.1688157892332301E-2</v>
      </c>
      <c r="H652" s="7">
        <v>4.0373776582039597E-2</v>
      </c>
      <c r="I652" s="7">
        <v>0.402226442914072</v>
      </c>
      <c r="J652" s="7">
        <v>5.5281718863173401E-2</v>
      </c>
      <c r="K652" s="7">
        <v>0.13857508406037999</v>
      </c>
      <c r="L652" s="7">
        <v>0.13628683240335501</v>
      </c>
      <c r="M652" s="7">
        <v>0.12738457019914201</v>
      </c>
      <c r="N652" s="7">
        <v>3.2278409969818102E-2</v>
      </c>
      <c r="O652" s="7">
        <v>1.03478457453387E-2</v>
      </c>
      <c r="P652" s="7">
        <v>3.5557161370349297E-2</v>
      </c>
      <c r="Q652" s="7">
        <v>7.0694666677783502</v>
      </c>
    </row>
    <row r="653" spans="1:17" hidden="1" x14ac:dyDescent="0.3">
      <c r="A653" s="3" t="s">
        <v>26</v>
      </c>
      <c r="B653" s="2">
        <v>44197</v>
      </c>
      <c r="C653" s="7">
        <v>0.35187962383098598</v>
      </c>
      <c r="D653" s="7">
        <v>4.8147885353385302E-2</v>
      </c>
      <c r="E653" s="7">
        <v>0.73160637564469899</v>
      </c>
      <c r="F653" s="14">
        <v>0.22024573900191499</v>
      </c>
      <c r="G653" s="7">
        <v>2.08907657396122E-2</v>
      </c>
      <c r="H653" s="7">
        <v>1.3053590113230699E-2</v>
      </c>
      <c r="I653" s="7">
        <v>0.11882764673724899</v>
      </c>
      <c r="J653" s="7">
        <v>8.99629694916151E-2</v>
      </c>
      <c r="K653" s="7">
        <v>8.7850281508329006E-2</v>
      </c>
      <c r="L653" s="7">
        <v>0.34251188497291402</v>
      </c>
      <c r="M653" s="7">
        <v>0.172369976561809</v>
      </c>
      <c r="N653" s="7">
        <v>4.6313183951905999E-2</v>
      </c>
      <c r="O653" s="7">
        <v>1.55607507280296E-2</v>
      </c>
      <c r="P653" s="7">
        <v>9.2658950195305401E-2</v>
      </c>
      <c r="Q653" s="7">
        <v>6.9812438253326699</v>
      </c>
    </row>
    <row r="654" spans="1:17" hidden="1" x14ac:dyDescent="0.3">
      <c r="A654" s="3" t="s">
        <v>26</v>
      </c>
      <c r="B654" s="2">
        <v>44228</v>
      </c>
      <c r="C654" s="7">
        <v>0.34234945825288299</v>
      </c>
      <c r="D654" s="7">
        <v>4.9940777321981898E-2</v>
      </c>
      <c r="E654" s="7">
        <v>0.70918748881619798</v>
      </c>
      <c r="F654" s="14">
        <v>0.24087173386182001</v>
      </c>
      <c r="G654" s="7">
        <v>2.9773453025552701E-2</v>
      </c>
      <c r="H654" s="7">
        <v>7.8497887879858692E-3</v>
      </c>
      <c r="I654" s="7">
        <v>7.8613919089937298E-2</v>
      </c>
      <c r="J654" s="7">
        <v>8.7387247410901203E-2</v>
      </c>
      <c r="K654" s="7">
        <v>8.4823036932786006E-2</v>
      </c>
      <c r="L654" s="7">
        <v>0.35481755654642799</v>
      </c>
      <c r="M654" s="7">
        <v>0.18613663613967599</v>
      </c>
      <c r="N654" s="7">
        <v>5.0168331378672902E-2</v>
      </c>
      <c r="O654" s="7">
        <v>1.2781724944175199E-2</v>
      </c>
      <c r="P654" s="7">
        <v>0.10764830574388499</v>
      </c>
      <c r="Q654" s="7">
        <v>7.0797024879232797</v>
      </c>
    </row>
    <row r="655" spans="1:17" hidden="1" x14ac:dyDescent="0.3">
      <c r="A655" s="3" t="s">
        <v>26</v>
      </c>
      <c r="B655" s="2">
        <v>44256</v>
      </c>
      <c r="C655" s="7">
        <v>0.414671261469511</v>
      </c>
      <c r="D655" s="7">
        <v>4.5780363484780297E-2</v>
      </c>
      <c r="E655" s="7">
        <v>0.77858373680876303</v>
      </c>
      <c r="F655" s="14">
        <v>0.17563589970645599</v>
      </c>
      <c r="G655" s="7">
        <v>3.8824190343701499E-2</v>
      </c>
      <c r="H655" s="7">
        <v>1.24675546819223E-2</v>
      </c>
      <c r="I655" s="7">
        <v>9.5425733830530102E-2</v>
      </c>
      <c r="J655" s="7">
        <v>9.6557737265691307E-2</v>
      </c>
      <c r="K655" s="7">
        <v>9.2835368775373295E-2</v>
      </c>
      <c r="L655" s="7">
        <v>0.32197197512821701</v>
      </c>
      <c r="M655" s="7">
        <v>0.161445227254116</v>
      </c>
      <c r="N655" s="7">
        <v>6.27795959196632E-2</v>
      </c>
      <c r="O655" s="7">
        <v>1.8653749394693199E-2</v>
      </c>
      <c r="P655" s="7">
        <v>9.9038867406092204E-2</v>
      </c>
      <c r="Q655" s="7">
        <v>6.9910235372434597</v>
      </c>
    </row>
    <row r="656" spans="1:17" hidden="1" x14ac:dyDescent="0.3">
      <c r="A656" s="3" t="s">
        <v>26</v>
      </c>
      <c r="B656" s="2">
        <v>44287</v>
      </c>
      <c r="C656" s="7">
        <v>0.77110869709776497</v>
      </c>
      <c r="D656" s="7">
        <v>3.1062198514756299E-2</v>
      </c>
      <c r="E656" s="7">
        <v>0.68208919759134001</v>
      </c>
      <c r="F656" s="14">
        <v>0.28684860389390299</v>
      </c>
      <c r="G656" s="7">
        <v>1.7297437081510401E-2</v>
      </c>
      <c r="H656" s="7">
        <v>2.0366118683200901E-2</v>
      </c>
      <c r="I656" s="7">
        <v>0.31470608820523099</v>
      </c>
      <c r="J656" s="7">
        <v>0.101163978335951</v>
      </c>
      <c r="K656" s="7">
        <v>9.6534894181640504E-2</v>
      </c>
      <c r="L656" s="7">
        <v>0.183531593265535</v>
      </c>
      <c r="M656" s="7">
        <v>0.13273386206047399</v>
      </c>
      <c r="N656" s="7">
        <v>3.0918380535332302E-2</v>
      </c>
      <c r="O656" s="7">
        <v>1.7283868187117302E-2</v>
      </c>
      <c r="P656" s="7">
        <v>8.5463779464008197E-2</v>
      </c>
      <c r="Q656" s="7">
        <v>6.9716774474846597</v>
      </c>
    </row>
    <row r="657" spans="1:17" hidden="1" x14ac:dyDescent="0.3">
      <c r="A657" s="3" t="s">
        <v>26</v>
      </c>
      <c r="B657" s="2">
        <v>44317</v>
      </c>
      <c r="C657" s="7">
        <v>0.91062955779902299</v>
      </c>
      <c r="D657" s="7">
        <v>2.8992683473129201E-2</v>
      </c>
      <c r="E657" s="7">
        <v>0.68078620764393605</v>
      </c>
      <c r="F657" s="14">
        <v>0.29022110888293401</v>
      </c>
      <c r="G657" s="7">
        <v>2.0093793446749799E-2</v>
      </c>
      <c r="H657" s="7">
        <v>2.5926879612339401E-2</v>
      </c>
      <c r="I657" s="7">
        <v>0.30772917340961298</v>
      </c>
      <c r="J657" s="7">
        <v>0.16872434756555199</v>
      </c>
      <c r="K657" s="7">
        <v>7.4740408253051699E-2</v>
      </c>
      <c r="L657" s="7">
        <v>0.16361024603912999</v>
      </c>
      <c r="M657" s="7">
        <v>0.114445703576667</v>
      </c>
      <c r="N657" s="7">
        <v>2.7008906709251702E-2</v>
      </c>
      <c r="O657" s="7">
        <v>2.52787143555455E-2</v>
      </c>
      <c r="P657" s="7">
        <v>7.2441827032099795E-2</v>
      </c>
      <c r="Q657" s="7">
        <v>6.9812322667244997</v>
      </c>
    </row>
    <row r="658" spans="1:17" hidden="1" x14ac:dyDescent="0.3">
      <c r="A658" s="3" t="s">
        <v>26</v>
      </c>
      <c r="B658" s="2">
        <v>44348</v>
      </c>
      <c r="C658" s="7">
        <v>0.88856441434956202</v>
      </c>
      <c r="D658" s="7">
        <v>2.9631002642814801E-2</v>
      </c>
      <c r="E658" s="7">
        <v>0.67633019704639996</v>
      </c>
      <c r="F658" s="14">
        <v>0.294038800310785</v>
      </c>
      <c r="G658" s="7">
        <v>2.0603464232583101E-2</v>
      </c>
      <c r="H658" s="7">
        <v>2.3980032371382801E-2</v>
      </c>
      <c r="I658" s="7">
        <v>0.30512628568043398</v>
      </c>
      <c r="J658" s="7">
        <v>0.191696952964027</v>
      </c>
      <c r="K658" s="7">
        <v>5.8480491069826397E-2</v>
      </c>
      <c r="L658" s="7">
        <v>0.16125152393672801</v>
      </c>
      <c r="M658" s="7">
        <v>0.11785933890233299</v>
      </c>
      <c r="N658" s="7">
        <v>2.6089228283379999E-2</v>
      </c>
      <c r="O658" s="7">
        <v>3.1377807825910403E-2</v>
      </c>
      <c r="P658" s="7">
        <v>6.3534874733394905E-2</v>
      </c>
      <c r="Q658" s="7">
        <v>6.9412596787423899</v>
      </c>
    </row>
    <row r="659" spans="1:17" hidden="1" x14ac:dyDescent="0.3">
      <c r="A659" s="3" t="s">
        <v>26</v>
      </c>
      <c r="B659" s="2">
        <v>44378</v>
      </c>
      <c r="C659" s="7">
        <v>0.93975074988964202</v>
      </c>
      <c r="D659" s="7">
        <v>2.6189893564519302E-2</v>
      </c>
      <c r="E659" s="7">
        <v>0.67797870662064097</v>
      </c>
      <c r="F659" s="14">
        <v>0.29583139981483902</v>
      </c>
      <c r="G659" s="7">
        <v>1.4934710328390799E-2</v>
      </c>
      <c r="H659" s="7">
        <v>2.6805581924145599E-2</v>
      </c>
      <c r="I659" s="7">
        <v>0.28787133221165401</v>
      </c>
      <c r="J659" s="7">
        <v>0.20763902049274899</v>
      </c>
      <c r="K659" s="7">
        <v>5.8602344826353799E-2</v>
      </c>
      <c r="L659" s="7">
        <v>0.15736091367562799</v>
      </c>
      <c r="M659" s="7">
        <v>0.11586519520503399</v>
      </c>
      <c r="N659" s="7">
        <v>2.8688960528774701E-2</v>
      </c>
      <c r="O659" s="7">
        <v>3.7909608122366198E-2</v>
      </c>
      <c r="P659" s="7">
        <v>6.4322332684903394E-2</v>
      </c>
      <c r="Q659" s="7">
        <v>6.8018895844625398</v>
      </c>
    </row>
    <row r="660" spans="1:17" hidden="1" x14ac:dyDescent="0.3">
      <c r="A660" s="3" t="s">
        <v>26</v>
      </c>
      <c r="B660" s="2">
        <v>44409</v>
      </c>
      <c r="C660" s="7">
        <v>1.0009765192031801</v>
      </c>
      <c r="D660" s="7">
        <v>2.25556645351104E-2</v>
      </c>
      <c r="E660" s="7">
        <v>0.65514145807362001</v>
      </c>
      <c r="F660" s="14">
        <v>0.32230287739127</v>
      </c>
      <c r="G660" s="7">
        <v>1.1651494682012599E-2</v>
      </c>
      <c r="H660" s="7">
        <v>2.6608113410497299E-2</v>
      </c>
      <c r="I660" s="7">
        <v>0.28256116828908701</v>
      </c>
      <c r="J660" s="7">
        <v>0.224946690677335</v>
      </c>
      <c r="K660" s="7">
        <v>5.7550941796339398E-2</v>
      </c>
      <c r="L660" s="7">
        <v>0.136172553786258</v>
      </c>
      <c r="M660" s="7">
        <v>0.105483326467534</v>
      </c>
      <c r="N660" s="7">
        <v>2.4536758242750201E-2</v>
      </c>
      <c r="O660" s="7">
        <v>5.59138844514524E-2</v>
      </c>
      <c r="P660" s="7">
        <v>7.4575068196733402E-2</v>
      </c>
      <c r="Q660" s="7">
        <v>6.9286225763955001</v>
      </c>
    </row>
    <row r="661" spans="1:17" hidden="1" x14ac:dyDescent="0.3">
      <c r="A661" s="3" t="s">
        <v>26</v>
      </c>
      <c r="B661" s="2">
        <v>44440</v>
      </c>
      <c r="C661" s="7">
        <v>0.91275986951973997</v>
      </c>
      <c r="D661" s="7">
        <v>2.2250515216492201E-2</v>
      </c>
      <c r="E661" s="7">
        <v>0.69105321303673095</v>
      </c>
      <c r="F661" s="14">
        <v>0.28669627174677698</v>
      </c>
      <c r="G661" s="7">
        <v>1.3179029850777801E-2</v>
      </c>
      <c r="H661" s="7">
        <v>2.8963073567264699E-2</v>
      </c>
      <c r="I661" s="7">
        <v>0.26863680143936303</v>
      </c>
      <c r="J661" s="7">
        <v>0.22204296402471599</v>
      </c>
      <c r="K661" s="7">
        <v>5.9387425677271601E-2</v>
      </c>
      <c r="L661" s="7">
        <v>0.14870504787549599</v>
      </c>
      <c r="M661" s="7">
        <v>0.110473795569219</v>
      </c>
      <c r="N661" s="7">
        <v>2.77447906840694E-2</v>
      </c>
      <c r="O661" s="7">
        <v>6.6070378042404093E-2</v>
      </c>
      <c r="P661" s="7">
        <v>5.4796693269418197E-2</v>
      </c>
      <c r="Q661" s="7">
        <v>7.01808749898023</v>
      </c>
    </row>
    <row r="662" spans="1:17" hidden="1" x14ac:dyDescent="0.3">
      <c r="A662" s="3" t="s">
        <v>27</v>
      </c>
      <c r="B662" s="2">
        <v>43466</v>
      </c>
      <c r="C662" s="7">
        <v>0.81772366744851699</v>
      </c>
      <c r="D662" s="7">
        <v>2.0177566162283798E-2</v>
      </c>
      <c r="E662" s="7">
        <v>0.38360439046153499</v>
      </c>
      <c r="F662" s="14">
        <v>0.59621804337618101</v>
      </c>
      <c r="G662" s="7">
        <v>1.2189634129020001E-2</v>
      </c>
      <c r="H662" s="7">
        <v>3.9921437093976199E-2</v>
      </c>
      <c r="I662" s="7">
        <v>0.263097888872181</v>
      </c>
      <c r="J662" s="7">
        <v>0.148015596427921</v>
      </c>
      <c r="K662" s="7">
        <v>9.9287257459426195E-2</v>
      </c>
      <c r="L662" s="7">
        <v>0.116913093494281</v>
      </c>
      <c r="M662" s="7">
        <v>9.7106033154710197E-2</v>
      </c>
      <c r="N662" s="7">
        <v>1.00269058601332E-2</v>
      </c>
      <c r="O662" s="7">
        <v>0.106726205269443</v>
      </c>
      <c r="P662" s="7">
        <v>0.10671594823890899</v>
      </c>
      <c r="Q662" s="7">
        <v>5.2445929934056004</v>
      </c>
    </row>
    <row r="663" spans="1:17" hidden="1" x14ac:dyDescent="0.3">
      <c r="A663" s="3" t="s">
        <v>27</v>
      </c>
      <c r="B663" s="2">
        <v>43497</v>
      </c>
      <c r="C663" s="7">
        <v>0.85049494446384699</v>
      </c>
      <c r="D663" s="7">
        <v>2.6487892067450301E-2</v>
      </c>
      <c r="E663" s="7">
        <v>0.39049617006563198</v>
      </c>
      <c r="F663" s="14">
        <v>0.58301593786691697</v>
      </c>
      <c r="G663" s="7">
        <v>1.2686157937964199E-2</v>
      </c>
      <c r="H663" s="7">
        <v>4.0521877233276098E-2</v>
      </c>
      <c r="I663" s="7">
        <v>0.26773326422832899</v>
      </c>
      <c r="J663" s="7">
        <v>0.168702108528936</v>
      </c>
      <c r="K663" s="7">
        <v>9.5448297185785902E-2</v>
      </c>
      <c r="L663" s="7">
        <v>0.12549139514779001</v>
      </c>
      <c r="M663" s="7">
        <v>9.7749115010815693E-2</v>
      </c>
      <c r="N663" s="7">
        <v>4.7883009750537397E-3</v>
      </c>
      <c r="O663" s="7">
        <v>0.121609744319185</v>
      </c>
      <c r="P663" s="7">
        <v>6.5269739432864196E-2</v>
      </c>
      <c r="Q663" s="7">
        <v>5.2305693046803103</v>
      </c>
    </row>
    <row r="664" spans="1:17" hidden="1" x14ac:dyDescent="0.3">
      <c r="A664" s="3" t="s">
        <v>27</v>
      </c>
      <c r="B664" s="2">
        <v>43525</v>
      </c>
      <c r="C664" s="7">
        <v>1.00557143889148</v>
      </c>
      <c r="D664" s="7">
        <v>2.1712898378386102E-2</v>
      </c>
      <c r="E664" s="7">
        <v>0.40356747050908598</v>
      </c>
      <c r="F664" s="14">
        <v>0.574719631112528</v>
      </c>
      <c r="G664" s="7">
        <v>1.12402236838257E-2</v>
      </c>
      <c r="H664" s="7">
        <v>3.0813005091757401E-2</v>
      </c>
      <c r="I664" s="7">
        <v>0.28972792862172198</v>
      </c>
      <c r="J664" s="7">
        <v>0.16867521817914699</v>
      </c>
      <c r="K664" s="7">
        <v>9.8358219111980699E-2</v>
      </c>
      <c r="L664" s="7">
        <v>0.119581377517326</v>
      </c>
      <c r="M664" s="7">
        <v>9.5016920224995499E-2</v>
      </c>
      <c r="N664" s="7">
        <v>5.5587713437763699E-3</v>
      </c>
      <c r="O664" s="7">
        <v>0.109306820635981</v>
      </c>
      <c r="P664" s="7">
        <v>7.1721515589488805E-2</v>
      </c>
      <c r="Q664" s="7">
        <v>5.3737645746798401</v>
      </c>
    </row>
    <row r="665" spans="1:17" hidden="1" x14ac:dyDescent="0.3">
      <c r="A665" s="3" t="s">
        <v>27</v>
      </c>
      <c r="B665" s="2">
        <v>43556</v>
      </c>
      <c r="C665" s="7">
        <v>0.95311413324138505</v>
      </c>
      <c r="D665" s="7">
        <v>1.81914810765046E-2</v>
      </c>
      <c r="E665" s="7">
        <v>0.41647628062049502</v>
      </c>
      <c r="F665" s="14">
        <v>0.56533223830299995</v>
      </c>
      <c r="G665" s="7">
        <v>1.1357395526117199E-2</v>
      </c>
      <c r="H665" s="7">
        <v>3.70230678121597E-2</v>
      </c>
      <c r="I665" s="7">
        <v>0.306432537586183</v>
      </c>
      <c r="J665" s="7">
        <v>0.15952733860419699</v>
      </c>
      <c r="K665" s="7">
        <v>9.4544789237973798E-2</v>
      </c>
      <c r="L665" s="7">
        <v>0.113565905071897</v>
      </c>
      <c r="M665" s="7">
        <v>9.4505592731010293E-2</v>
      </c>
      <c r="N665" s="7">
        <v>5.72210421700053E-3</v>
      </c>
      <c r="O665" s="7">
        <v>0.11330029048269701</v>
      </c>
      <c r="P665" s="7">
        <v>6.4020978730764705E-2</v>
      </c>
      <c r="Q665" s="7">
        <v>5.1953054485300303</v>
      </c>
    </row>
    <row r="666" spans="1:17" hidden="1" x14ac:dyDescent="0.3">
      <c r="A666" s="3" t="s">
        <v>27</v>
      </c>
      <c r="B666" s="2">
        <v>43586</v>
      </c>
      <c r="C666" s="7">
        <v>0.99875022343206299</v>
      </c>
      <c r="D666" s="7">
        <v>1.9754043021796001E-2</v>
      </c>
      <c r="E666" s="7">
        <v>0.40775745549410802</v>
      </c>
      <c r="F666" s="14">
        <v>0.57248850148409602</v>
      </c>
      <c r="G666" s="7">
        <v>1.04587001476549E-2</v>
      </c>
      <c r="H666" s="7">
        <v>3.32251268979806E-2</v>
      </c>
      <c r="I666" s="7">
        <v>0.31883494592170702</v>
      </c>
      <c r="J666" s="7">
        <v>0.16030770258166099</v>
      </c>
      <c r="K666" s="7">
        <v>9.0509300599490902E-2</v>
      </c>
      <c r="L666" s="7">
        <v>0.104429575408196</v>
      </c>
      <c r="M666" s="7">
        <v>0.101109808686592</v>
      </c>
      <c r="N666" s="7">
        <v>6.5832674318772998E-3</v>
      </c>
      <c r="O666" s="7">
        <v>0.11046911529792</v>
      </c>
      <c r="P666" s="7">
        <v>6.4072457026920798E-2</v>
      </c>
      <c r="Q666" s="7">
        <v>5.1959746336727397</v>
      </c>
    </row>
    <row r="667" spans="1:17" hidden="1" x14ac:dyDescent="0.3">
      <c r="A667" s="3" t="s">
        <v>27</v>
      </c>
      <c r="B667" s="2">
        <v>43617</v>
      </c>
      <c r="C667" s="7">
        <v>0.98649110332977397</v>
      </c>
      <c r="D667" s="7">
        <v>1.64154402446882E-2</v>
      </c>
      <c r="E667" s="7">
        <v>0.40233434037923399</v>
      </c>
      <c r="F667" s="14">
        <v>0.58125021937607702</v>
      </c>
      <c r="G667" s="7">
        <v>8.2404079758826403E-3</v>
      </c>
      <c r="H667" s="7">
        <v>3.1570370770087099E-2</v>
      </c>
      <c r="I667" s="7">
        <v>0.33369232378122399</v>
      </c>
      <c r="J667" s="7">
        <v>0.15428426490331601</v>
      </c>
      <c r="K667" s="7">
        <v>9.94026816178952E-2</v>
      </c>
      <c r="L667" s="7">
        <v>9.4454006594755294E-2</v>
      </c>
      <c r="M667" s="7">
        <v>9.6569465177399103E-2</v>
      </c>
      <c r="N667" s="7">
        <v>5.2865045378467004E-3</v>
      </c>
      <c r="O667" s="7">
        <v>0.107107154603827</v>
      </c>
      <c r="P667" s="7">
        <v>6.9392820037766506E-2</v>
      </c>
      <c r="Q667" s="7">
        <v>5.1908384212751999</v>
      </c>
    </row>
    <row r="668" spans="1:17" hidden="1" x14ac:dyDescent="0.3">
      <c r="A668" s="3" t="s">
        <v>27</v>
      </c>
      <c r="B668" s="2">
        <v>43647</v>
      </c>
      <c r="C668" s="7">
        <v>0.98491913519478802</v>
      </c>
      <c r="D668" s="7">
        <v>2.0749110535433699E-2</v>
      </c>
      <c r="E668" s="7">
        <v>0.40012760423683702</v>
      </c>
      <c r="F668" s="14">
        <v>0.57912328522772905</v>
      </c>
      <c r="G668" s="7">
        <v>9.2739141654684994E-3</v>
      </c>
      <c r="H668" s="7">
        <v>3.6258652603432397E-2</v>
      </c>
      <c r="I668" s="7">
        <v>0.333606971552739</v>
      </c>
      <c r="J668" s="7">
        <v>0.14911888425325501</v>
      </c>
      <c r="K668" s="7">
        <v>9.5571687367030506E-2</v>
      </c>
      <c r="L668" s="7">
        <v>9.3675627386774402E-2</v>
      </c>
      <c r="M668" s="7">
        <v>9.7042413747644204E-2</v>
      </c>
      <c r="N668" s="7">
        <v>6.4921813287499002E-3</v>
      </c>
      <c r="O668" s="7">
        <v>0.102621354068151</v>
      </c>
      <c r="P668" s="7">
        <v>7.6338313526755103E-2</v>
      </c>
      <c r="Q668" s="7">
        <v>5.2252629193197002</v>
      </c>
    </row>
    <row r="669" spans="1:17" hidden="1" x14ac:dyDescent="0.3">
      <c r="A669" s="3" t="s">
        <v>27</v>
      </c>
      <c r="B669" s="2">
        <v>43678</v>
      </c>
      <c r="C669" s="7">
        <v>0.98941398898644195</v>
      </c>
      <c r="D669" s="7">
        <v>1.7990930422043999E-2</v>
      </c>
      <c r="E669" s="7">
        <v>0.402789388863665</v>
      </c>
      <c r="F669" s="14">
        <v>0.57921968071429097</v>
      </c>
      <c r="G669" s="7">
        <v>9.7421858128766796E-3</v>
      </c>
      <c r="H669" s="7">
        <v>3.9498018743202301E-2</v>
      </c>
      <c r="I669" s="7">
        <v>0.33339243348928799</v>
      </c>
      <c r="J669" s="7">
        <v>0.159915719714849</v>
      </c>
      <c r="K669" s="7">
        <v>0.102503138102661</v>
      </c>
      <c r="L669" s="7">
        <v>9.9394281629658104E-2</v>
      </c>
      <c r="M669" s="7">
        <v>0.101032326475277</v>
      </c>
      <c r="N669" s="7">
        <v>5.3987068254186801E-3</v>
      </c>
      <c r="O669" s="7">
        <v>8.8552568569206E-2</v>
      </c>
      <c r="P669" s="7">
        <v>6.05706206375628E-2</v>
      </c>
      <c r="Q669" s="7">
        <v>5.2162444969007602</v>
      </c>
    </row>
    <row r="670" spans="1:17" hidden="1" x14ac:dyDescent="0.3">
      <c r="A670" s="3" t="s">
        <v>27</v>
      </c>
      <c r="B670" s="2">
        <v>43709</v>
      </c>
      <c r="C670" s="7">
        <v>0.99884305575630705</v>
      </c>
      <c r="D670" s="7">
        <v>2.04370787367027E-2</v>
      </c>
      <c r="E670" s="7">
        <v>0.39631801883099799</v>
      </c>
      <c r="F670" s="14">
        <v>0.58324490243229898</v>
      </c>
      <c r="G670" s="7">
        <v>7.7133144529211196E-3</v>
      </c>
      <c r="H670" s="7">
        <v>3.8075104049715203E-2</v>
      </c>
      <c r="I670" s="7">
        <v>0.30893709875390302</v>
      </c>
      <c r="J670" s="7">
        <v>0.16265482233196099</v>
      </c>
      <c r="K670" s="7">
        <v>0.102330906854616</v>
      </c>
      <c r="L670" s="7">
        <v>0.11391277985326199</v>
      </c>
      <c r="M670" s="7">
        <v>9.0957600718482398E-2</v>
      </c>
      <c r="N670" s="7">
        <v>8.9670608623927204E-3</v>
      </c>
      <c r="O670" s="7">
        <v>0.100556543252292</v>
      </c>
      <c r="P670" s="7">
        <v>6.5894768870454701E-2</v>
      </c>
      <c r="Q670" s="7">
        <v>5.1696354266685098</v>
      </c>
    </row>
    <row r="671" spans="1:17" hidden="1" x14ac:dyDescent="0.3">
      <c r="A671" s="3" t="s">
        <v>27</v>
      </c>
      <c r="B671" s="2">
        <v>43739</v>
      </c>
      <c r="C671" s="7">
        <v>1.00557570456283</v>
      </c>
      <c r="D671" s="7">
        <v>2.2384261537446E-2</v>
      </c>
      <c r="E671" s="7">
        <v>0.39824516868628201</v>
      </c>
      <c r="F671" s="14">
        <v>0.57937056977627199</v>
      </c>
      <c r="G671" s="7">
        <v>8.3132815261634796E-3</v>
      </c>
      <c r="H671" s="7">
        <v>4.1368032161266402E-2</v>
      </c>
      <c r="I671" s="7">
        <v>0.32187052165767299</v>
      </c>
      <c r="J671" s="7">
        <v>0.164421196172643</v>
      </c>
      <c r="K671" s="7">
        <v>0.106588913096859</v>
      </c>
      <c r="L671" s="7">
        <v>0.114137500965343</v>
      </c>
      <c r="M671" s="7">
        <v>8.9099238582247095E-2</v>
      </c>
      <c r="N671" s="7">
        <v>5.7967820398389302E-3</v>
      </c>
      <c r="O671" s="7">
        <v>7.5863884785576499E-2</v>
      </c>
      <c r="P671" s="7">
        <v>7.2540649012389893E-2</v>
      </c>
      <c r="Q671" s="7">
        <v>5.2172299395069404</v>
      </c>
    </row>
    <row r="672" spans="1:17" hidden="1" x14ac:dyDescent="0.3">
      <c r="A672" s="3" t="s">
        <v>27</v>
      </c>
      <c r="B672" s="2">
        <v>43770</v>
      </c>
      <c r="C672" s="7">
        <v>1.07018551830916</v>
      </c>
      <c r="D672" s="7">
        <v>1.8990633485253199E-2</v>
      </c>
      <c r="E672" s="7">
        <v>0.39627270819162602</v>
      </c>
      <c r="F672" s="14">
        <v>0.58473665832312005</v>
      </c>
      <c r="G672" s="7">
        <v>7.5055154121140798E-3</v>
      </c>
      <c r="H672" s="7">
        <v>4.0206969342475501E-2</v>
      </c>
      <c r="I672" s="7">
        <v>0.343680038986031</v>
      </c>
      <c r="J672" s="7">
        <v>0.1614646294548</v>
      </c>
      <c r="K672" s="7">
        <v>0.129545108689262</v>
      </c>
      <c r="L672" s="7">
        <v>8.9062364393440896E-2</v>
      </c>
      <c r="M672" s="7">
        <v>8.71331199597489E-2</v>
      </c>
      <c r="N672" s="7">
        <v>5.0012994578500398E-3</v>
      </c>
      <c r="O672" s="7">
        <v>6.59782642924822E-2</v>
      </c>
      <c r="P672" s="7">
        <v>7.0422690011796102E-2</v>
      </c>
      <c r="Q672" s="7">
        <v>5.1544387053542904</v>
      </c>
    </row>
    <row r="673" spans="1:17" hidden="1" x14ac:dyDescent="0.3">
      <c r="A673" s="3" t="s">
        <v>27</v>
      </c>
      <c r="B673" s="2">
        <v>43800</v>
      </c>
      <c r="C673" s="7">
        <v>1.3389170863834099</v>
      </c>
      <c r="D673" s="7">
        <v>1.7513912914261999E-2</v>
      </c>
      <c r="E673" s="7">
        <v>0.413854309869012</v>
      </c>
      <c r="F673" s="14">
        <v>0.56863177721672598</v>
      </c>
      <c r="G673" s="7">
        <v>6.3842441800898196E-3</v>
      </c>
      <c r="H673" s="7">
        <v>4.45109293991649E-2</v>
      </c>
      <c r="I673" s="7">
        <v>0.36776987801252298</v>
      </c>
      <c r="J673" s="7">
        <v>0.13372583145335701</v>
      </c>
      <c r="K673" s="7">
        <v>0.17595149670462301</v>
      </c>
      <c r="L673" s="7">
        <v>7.8028549581314999E-2</v>
      </c>
      <c r="M673" s="7">
        <v>9.1880423922834201E-2</v>
      </c>
      <c r="N673" s="7">
        <v>2.8891343068331099E-3</v>
      </c>
      <c r="O673" s="7">
        <v>4.9183558838074501E-2</v>
      </c>
      <c r="P673" s="7">
        <v>4.9675953601185402E-2</v>
      </c>
      <c r="Q673" s="7">
        <v>5.2675880723234796</v>
      </c>
    </row>
    <row r="674" spans="1:17" hidden="1" x14ac:dyDescent="0.3">
      <c r="A674" s="3" t="s">
        <v>27</v>
      </c>
      <c r="B674" s="2">
        <v>43831</v>
      </c>
      <c r="C674" s="7">
        <v>0.78135317625546097</v>
      </c>
      <c r="D674" s="7">
        <v>2.6385422563345001E-2</v>
      </c>
      <c r="E674" s="7">
        <v>0.41926482555393602</v>
      </c>
      <c r="F674" s="14">
        <v>0.55434975188271896</v>
      </c>
      <c r="G674" s="7">
        <v>9.2581549350821205E-3</v>
      </c>
      <c r="H674" s="7">
        <v>3.9569262079306902E-2</v>
      </c>
      <c r="I674" s="7">
        <v>0.27122813853375599</v>
      </c>
      <c r="J674" s="7">
        <v>0.17363834971068101</v>
      </c>
      <c r="K674" s="7">
        <v>0.106729496124159</v>
      </c>
      <c r="L674" s="7">
        <v>0.10820023361648901</v>
      </c>
      <c r="M674" s="7">
        <v>9.6046101358818803E-2</v>
      </c>
      <c r="N674" s="7">
        <v>5.5258063431617103E-3</v>
      </c>
      <c r="O674" s="7">
        <v>0.103765234197898</v>
      </c>
      <c r="P674" s="7">
        <v>8.6039223100647405E-2</v>
      </c>
      <c r="Q674" s="7">
        <v>5.3576899728128096</v>
      </c>
    </row>
    <row r="675" spans="1:17" hidden="1" x14ac:dyDescent="0.3">
      <c r="A675" s="3" t="s">
        <v>27</v>
      </c>
      <c r="B675" s="2">
        <v>43862</v>
      </c>
      <c r="C675" s="7">
        <v>0.85599074709627598</v>
      </c>
      <c r="D675" s="7">
        <v>2.0532110676567801E-2</v>
      </c>
      <c r="E675" s="7">
        <v>0.41934546318356702</v>
      </c>
      <c r="F675" s="14">
        <v>0.56012242613986596</v>
      </c>
      <c r="G675" s="7">
        <v>8.2824460263523306E-3</v>
      </c>
      <c r="H675" s="7">
        <v>3.89962733154341E-2</v>
      </c>
      <c r="I675" s="7">
        <v>0.26359217518809203</v>
      </c>
      <c r="J675" s="7">
        <v>0.189507283692916</v>
      </c>
      <c r="K675" s="7">
        <v>9.7436777099744201E-2</v>
      </c>
      <c r="L675" s="7">
        <v>0.10885474566778899</v>
      </c>
      <c r="M675" s="7">
        <v>8.9830023915620505E-2</v>
      </c>
      <c r="N675" s="7">
        <v>7.3599095125119101E-3</v>
      </c>
      <c r="O675" s="7">
        <v>0.103893184679536</v>
      </c>
      <c r="P675" s="7">
        <v>9.2247180902003498E-2</v>
      </c>
      <c r="Q675" s="7">
        <v>5.13784711924992</v>
      </c>
    </row>
    <row r="676" spans="1:17" hidden="1" x14ac:dyDescent="0.3">
      <c r="A676" s="3" t="s">
        <v>27</v>
      </c>
      <c r="B676" s="2">
        <v>43891</v>
      </c>
      <c r="C676" s="7">
        <v>0.56628012341068601</v>
      </c>
      <c r="D676" s="7">
        <v>2.88783176915169E-2</v>
      </c>
      <c r="E676" s="7">
        <v>0.43363685387932299</v>
      </c>
      <c r="F676" s="14">
        <v>0.53748482842916001</v>
      </c>
      <c r="G676" s="7">
        <v>8.0324339748768497E-3</v>
      </c>
      <c r="H676" s="7">
        <v>3.1269117504119301E-2</v>
      </c>
      <c r="I676" s="7">
        <v>0.25010142869489699</v>
      </c>
      <c r="J676" s="7">
        <v>0.16584535624980701</v>
      </c>
      <c r="K676" s="7">
        <v>0.111145600020038</v>
      </c>
      <c r="L676" s="7">
        <v>0.16328744912510401</v>
      </c>
      <c r="M676" s="7">
        <v>0.105683312316371</v>
      </c>
      <c r="N676" s="7">
        <v>7.1039065020003503E-3</v>
      </c>
      <c r="O676" s="7">
        <v>7.6814329566438397E-2</v>
      </c>
      <c r="P676" s="7">
        <v>8.0717066046347694E-2</v>
      </c>
      <c r="Q676" s="7">
        <v>5.2329833537645198</v>
      </c>
    </row>
    <row r="677" spans="1:17" hidden="1" x14ac:dyDescent="0.3">
      <c r="A677" s="3" t="s">
        <v>27</v>
      </c>
      <c r="B677" s="2">
        <v>43922</v>
      </c>
      <c r="C677" s="7">
        <v>0.10202005674872699</v>
      </c>
      <c r="D677" s="7">
        <v>8.8963305745733398E-2</v>
      </c>
      <c r="E677" s="7">
        <v>0.51117146728602203</v>
      </c>
      <c r="F677" s="14">
        <v>0.399865226968245</v>
      </c>
      <c r="G677" s="7">
        <v>2.2010402428554902E-2</v>
      </c>
      <c r="H677" s="7">
        <v>0</v>
      </c>
      <c r="I677" s="7">
        <v>8.7361792388522097E-2</v>
      </c>
      <c r="J677" s="7">
        <v>8.5162145881856194E-3</v>
      </c>
      <c r="K677" s="7">
        <v>8.3681672113710401E-2</v>
      </c>
      <c r="L677" s="7">
        <v>0.68114760189202705</v>
      </c>
      <c r="M677" s="7">
        <v>3.8373619322486098E-2</v>
      </c>
      <c r="N677" s="7">
        <v>1.4020815802682E-2</v>
      </c>
      <c r="O677" s="7">
        <v>1.5789450000808801E-2</v>
      </c>
      <c r="P677" s="7">
        <v>4.9098431463022903E-2</v>
      </c>
      <c r="Q677" s="7">
        <v>5.0408646174753802</v>
      </c>
    </row>
    <row r="678" spans="1:17" hidden="1" x14ac:dyDescent="0.3">
      <c r="A678" s="3" t="s">
        <v>27</v>
      </c>
      <c r="B678" s="2">
        <v>43952</v>
      </c>
      <c r="C678" s="7">
        <v>0.13248886630774101</v>
      </c>
      <c r="D678" s="7">
        <v>7.3728108340783097E-2</v>
      </c>
      <c r="E678" s="7">
        <v>0.49751752714362102</v>
      </c>
      <c r="F678" s="14">
        <v>0.42875436451559601</v>
      </c>
      <c r="G678" s="7">
        <v>1.93655193835468E-2</v>
      </c>
      <c r="H678" s="7">
        <v>0</v>
      </c>
      <c r="I678" s="7">
        <v>8.9950667132388307E-2</v>
      </c>
      <c r="J678" s="7">
        <v>1.75765841482916E-2</v>
      </c>
      <c r="K678" s="7">
        <v>9.7799671281535105E-2</v>
      </c>
      <c r="L678" s="7">
        <v>0.58950854186466795</v>
      </c>
      <c r="M678" s="7">
        <v>4.1428385923711397E-2</v>
      </c>
      <c r="N678" s="7">
        <v>2.7061145556486099E-2</v>
      </c>
      <c r="O678" s="7">
        <v>1.8232369113605099E-2</v>
      </c>
      <c r="P678" s="7">
        <v>9.9077115595768206E-2</v>
      </c>
      <c r="Q678" s="7">
        <v>5.1449829600293402</v>
      </c>
    </row>
    <row r="679" spans="1:17" hidden="1" x14ac:dyDescent="0.3">
      <c r="A679" s="3" t="s">
        <v>27</v>
      </c>
      <c r="B679" s="2">
        <v>43983</v>
      </c>
      <c r="C679" s="7">
        <v>0.19193240611712201</v>
      </c>
      <c r="D679" s="7">
        <v>5.5603383608262599E-2</v>
      </c>
      <c r="E679" s="7">
        <v>0.51951534142965405</v>
      </c>
      <c r="F679" s="14">
        <v>0.424881274962083</v>
      </c>
      <c r="G679" s="7">
        <v>2.15514583142901E-2</v>
      </c>
      <c r="H679" s="7">
        <v>3.16677787717266E-3</v>
      </c>
      <c r="I679" s="7">
        <v>0.248563225338257</v>
      </c>
      <c r="J679" s="7">
        <v>2.96797331361583E-2</v>
      </c>
      <c r="K679" s="7">
        <v>9.2360077423715603E-2</v>
      </c>
      <c r="L679" s="7">
        <v>0.40658224408019</v>
      </c>
      <c r="M679" s="7">
        <v>5.4652785975090303E-2</v>
      </c>
      <c r="N679" s="7">
        <v>2.5060452531300698E-2</v>
      </c>
      <c r="O679" s="7">
        <v>2.0702026392897001E-2</v>
      </c>
      <c r="P679" s="7">
        <v>9.7681218930928501E-2</v>
      </c>
      <c r="Q679" s="7">
        <v>5.4037701985538797</v>
      </c>
    </row>
    <row r="680" spans="1:17" hidden="1" x14ac:dyDescent="0.3">
      <c r="A680" s="3" t="s">
        <v>27</v>
      </c>
      <c r="B680" s="2">
        <v>44013</v>
      </c>
      <c r="C680" s="7">
        <v>0.63964397322206301</v>
      </c>
      <c r="D680" s="7">
        <v>2.4348468357213899E-2</v>
      </c>
      <c r="E680" s="7">
        <v>0.46439887384967998</v>
      </c>
      <c r="F680" s="14">
        <v>0.51125265779310602</v>
      </c>
      <c r="G680" s="7">
        <v>7.0956956963846001E-3</v>
      </c>
      <c r="H680" s="7">
        <v>2.08911321284719E-2</v>
      </c>
      <c r="I680" s="7">
        <v>0.44247507526098501</v>
      </c>
      <c r="J680" s="7">
        <v>0.118168429294846</v>
      </c>
      <c r="K680" s="7">
        <v>7.5338927324787697E-2</v>
      </c>
      <c r="L680" s="7">
        <v>0.13053346368945701</v>
      </c>
      <c r="M680" s="7">
        <v>7.9944324536485603E-2</v>
      </c>
      <c r="N680" s="7">
        <v>1.1229282529758701E-2</v>
      </c>
      <c r="O680" s="7">
        <v>3.3873872400371499E-2</v>
      </c>
      <c r="P680" s="7">
        <v>8.0449797138451906E-2</v>
      </c>
      <c r="Q680" s="7">
        <v>5.4180944864835903</v>
      </c>
    </row>
    <row r="681" spans="1:17" hidden="1" x14ac:dyDescent="0.3">
      <c r="A681" s="3" t="s">
        <v>27</v>
      </c>
      <c r="B681" s="2">
        <v>44044</v>
      </c>
      <c r="C681" s="7">
        <v>0.777185977638712</v>
      </c>
      <c r="D681" s="7">
        <v>2.3014787015433E-2</v>
      </c>
      <c r="E681" s="7">
        <v>0.41396855612544398</v>
      </c>
      <c r="F681" s="14">
        <v>0.56301665685912305</v>
      </c>
      <c r="G681" s="7">
        <v>6.9725664129490598E-3</v>
      </c>
      <c r="H681" s="7">
        <v>2.6351647439739501E-2</v>
      </c>
      <c r="I681" s="7">
        <v>0.37503202847065997</v>
      </c>
      <c r="J681" s="7">
        <v>0.18115682322846499</v>
      </c>
      <c r="K681" s="7">
        <v>9.08875219370818E-2</v>
      </c>
      <c r="L681" s="7">
        <v>0.114574552600392</v>
      </c>
      <c r="M681" s="7">
        <v>8.6740070264116301E-2</v>
      </c>
      <c r="N681" s="7">
        <v>6.2232736542961603E-3</v>
      </c>
      <c r="O681" s="7">
        <v>4.3497029900045503E-2</v>
      </c>
      <c r="P681" s="7">
        <v>6.8564486092254504E-2</v>
      </c>
      <c r="Q681" s="7">
        <v>5.331447703447</v>
      </c>
    </row>
    <row r="682" spans="1:17" hidden="1" x14ac:dyDescent="0.3">
      <c r="A682" s="3" t="s">
        <v>27</v>
      </c>
      <c r="B682" s="2">
        <v>44075</v>
      </c>
      <c r="C682" s="7">
        <v>0.78860110029493702</v>
      </c>
      <c r="D682" s="7">
        <v>2.3066581642103401E-2</v>
      </c>
      <c r="E682" s="7">
        <v>0.40342533354704302</v>
      </c>
      <c r="F682" s="14">
        <v>0.57350808481085402</v>
      </c>
      <c r="G682" s="7">
        <v>9.8428346019387106E-3</v>
      </c>
      <c r="H682" s="7">
        <v>2.9175382109959999E-2</v>
      </c>
      <c r="I682" s="7">
        <v>0.34427426040136599</v>
      </c>
      <c r="J682" s="7">
        <v>0.16658494919182301</v>
      </c>
      <c r="K682" s="7">
        <v>9.5251364685396106E-2</v>
      </c>
      <c r="L682" s="7">
        <v>0.121480314091648</v>
      </c>
      <c r="M682" s="7">
        <v>9.1282814278844299E-2</v>
      </c>
      <c r="N682" s="7">
        <v>7.0480440978826896E-3</v>
      </c>
      <c r="O682" s="7">
        <v>4.9056504896232797E-2</v>
      </c>
      <c r="P682" s="7">
        <v>8.6003531644908607E-2</v>
      </c>
      <c r="Q682" s="7">
        <v>5.2827754292722204</v>
      </c>
    </row>
    <row r="683" spans="1:17" hidden="1" x14ac:dyDescent="0.3">
      <c r="A683" s="3" t="s">
        <v>27</v>
      </c>
      <c r="B683" s="2">
        <v>44105</v>
      </c>
      <c r="C683" s="7">
        <v>0.84399593732149802</v>
      </c>
      <c r="D683" s="7">
        <v>2.2199193599714399E-2</v>
      </c>
      <c r="E683" s="7">
        <v>0.41193995348956802</v>
      </c>
      <c r="F683" s="14">
        <v>0.56586085291071797</v>
      </c>
      <c r="G683" s="7">
        <v>9.3302932300504092E-3</v>
      </c>
      <c r="H683" s="7">
        <v>3.2727426652736397E-2</v>
      </c>
      <c r="I683" s="7">
        <v>0.38505253503766701</v>
      </c>
      <c r="J683" s="7">
        <v>0.144246942832021</v>
      </c>
      <c r="K683" s="7">
        <v>0.101528201180609</v>
      </c>
      <c r="L683" s="7">
        <v>0.126883493802634</v>
      </c>
      <c r="M683" s="7">
        <v>9.6064669930198701E-2</v>
      </c>
      <c r="N683" s="7">
        <v>5.9903287744838404E-3</v>
      </c>
      <c r="O683" s="7">
        <v>3.8222785149428597E-2</v>
      </c>
      <c r="P683" s="7">
        <v>5.9953323410171303E-2</v>
      </c>
      <c r="Q683" s="7">
        <v>5.2847389548765502</v>
      </c>
    </row>
    <row r="684" spans="1:17" hidden="1" x14ac:dyDescent="0.3">
      <c r="A684" s="3" t="s">
        <v>27</v>
      </c>
      <c r="B684" s="2">
        <v>44136</v>
      </c>
      <c r="C684" s="7">
        <v>0.73721330689430198</v>
      </c>
      <c r="D684" s="7">
        <v>2.7482983382643499E-2</v>
      </c>
      <c r="E684" s="7">
        <v>0.55583343998947499</v>
      </c>
      <c r="F684" s="14">
        <v>0.41668357662788202</v>
      </c>
      <c r="G684" s="7">
        <v>9.6503488608619507E-3</v>
      </c>
      <c r="H684" s="7">
        <v>3.4821599737204403E-2</v>
      </c>
      <c r="I684" s="7">
        <v>0.38409680349638398</v>
      </c>
      <c r="J684" s="7">
        <v>9.4209190519825695E-2</v>
      </c>
      <c r="K684" s="7">
        <v>0.13957236026960601</v>
      </c>
      <c r="L684" s="7">
        <v>0.13062347245852801</v>
      </c>
      <c r="M684" s="7">
        <v>0.10878884876940501</v>
      </c>
      <c r="N684" s="7">
        <v>5.39650801625941E-3</v>
      </c>
      <c r="O684" s="7">
        <v>2.2853168399429101E-2</v>
      </c>
      <c r="P684" s="7">
        <v>6.9987699472495196E-2</v>
      </c>
      <c r="Q684" s="7">
        <v>5.4108049093215804</v>
      </c>
    </row>
    <row r="685" spans="1:17" hidden="1" x14ac:dyDescent="0.3">
      <c r="A685" s="3" t="s">
        <v>27</v>
      </c>
      <c r="B685" s="2">
        <v>44166</v>
      </c>
      <c r="C685" s="7">
        <v>0.94570909651072599</v>
      </c>
      <c r="D685" s="7">
        <v>2.4649416576208099E-2</v>
      </c>
      <c r="E685" s="7">
        <v>0.53256047007102902</v>
      </c>
      <c r="F685" s="14">
        <v>0.44279011335276303</v>
      </c>
      <c r="G685" s="7">
        <v>8.97236442987372E-3</v>
      </c>
      <c r="H685" s="7">
        <v>3.1242834675031E-2</v>
      </c>
      <c r="I685" s="7">
        <v>0.389936313085534</v>
      </c>
      <c r="J685" s="7">
        <v>7.4806611926513999E-2</v>
      </c>
      <c r="K685" s="7">
        <v>0.190674449532486</v>
      </c>
      <c r="L685" s="7">
        <v>0.11939266844631399</v>
      </c>
      <c r="M685" s="7">
        <v>0.109257276590533</v>
      </c>
      <c r="N685" s="7">
        <v>4.0174152806821597E-3</v>
      </c>
      <c r="O685" s="7">
        <v>1.6771538913066101E-2</v>
      </c>
      <c r="P685" s="7">
        <v>5.4928527119965903E-2</v>
      </c>
      <c r="Q685" s="7">
        <v>5.3863396127526499</v>
      </c>
    </row>
    <row r="686" spans="1:17" hidden="1" x14ac:dyDescent="0.3">
      <c r="A686" s="3" t="s">
        <v>27</v>
      </c>
      <c r="B686" s="2">
        <v>44197</v>
      </c>
      <c r="C686" s="7">
        <v>0.16421583799020401</v>
      </c>
      <c r="D686" s="7">
        <v>5.4443697920531803E-2</v>
      </c>
      <c r="E686" s="7">
        <v>0.54330729847723702</v>
      </c>
      <c r="F686" s="14">
        <v>0.40224900360223098</v>
      </c>
      <c r="G686" s="7">
        <v>2.3687592592405101E-2</v>
      </c>
      <c r="H686" s="7">
        <v>2.8586751672524499E-3</v>
      </c>
      <c r="I686" s="7">
        <v>7.6713850766781E-2</v>
      </c>
      <c r="J686" s="7">
        <v>4.3399919599808101E-2</v>
      </c>
      <c r="K686" s="7">
        <v>8.2993923866491598E-2</v>
      </c>
      <c r="L686" s="7">
        <v>0.397699807419433</v>
      </c>
      <c r="M686" s="7">
        <v>0.15302746857458799</v>
      </c>
      <c r="N686" s="7">
        <v>2.1855370049340399E-2</v>
      </c>
      <c r="O686" s="7">
        <v>3.7871004853856E-2</v>
      </c>
      <c r="P686" s="7">
        <v>0.159892387110045</v>
      </c>
      <c r="Q686" s="7">
        <v>5.15913545492322</v>
      </c>
    </row>
    <row r="687" spans="1:17" hidden="1" x14ac:dyDescent="0.3">
      <c r="A687" s="3" t="s">
        <v>27</v>
      </c>
      <c r="B687" s="2">
        <v>44228</v>
      </c>
      <c r="C687" s="7">
        <v>0.209164502462444</v>
      </c>
      <c r="D687" s="7">
        <v>3.96558136901424E-2</v>
      </c>
      <c r="E687" s="7">
        <v>0.44770142807371499</v>
      </c>
      <c r="F687" s="14">
        <v>0.51264275823614203</v>
      </c>
      <c r="G687" s="7">
        <v>1.6796697784602899E-2</v>
      </c>
      <c r="H687" s="7">
        <v>1.2930347200999201E-4</v>
      </c>
      <c r="I687" s="7">
        <v>8.0000303713082296E-2</v>
      </c>
      <c r="J687" s="7">
        <v>3.1559811071480801E-2</v>
      </c>
      <c r="K687" s="7">
        <v>7.6494778507743694E-2</v>
      </c>
      <c r="L687" s="7">
        <v>0.35446833126745197</v>
      </c>
      <c r="M687" s="7">
        <v>0.13379893577037799</v>
      </c>
      <c r="N687" s="7">
        <v>1.56403932704774E-2</v>
      </c>
      <c r="O687" s="7">
        <v>3.5688054869564702E-2</v>
      </c>
      <c r="P687" s="7">
        <v>0.25542339027320898</v>
      </c>
      <c r="Q687" s="7">
        <v>5.4128959898500204</v>
      </c>
    </row>
    <row r="688" spans="1:17" hidden="1" x14ac:dyDescent="0.3">
      <c r="A688" s="3" t="s">
        <v>27</v>
      </c>
      <c r="B688" s="2">
        <v>44256</v>
      </c>
      <c r="C688" s="7">
        <v>0.237170411648086</v>
      </c>
      <c r="D688" s="7">
        <v>5.0397907487241503E-2</v>
      </c>
      <c r="E688" s="7">
        <v>0.504120808180058</v>
      </c>
      <c r="F688" s="14">
        <v>0.44548128433270001</v>
      </c>
      <c r="G688" s="7">
        <v>1.85893887976997E-2</v>
      </c>
      <c r="H688" s="7">
        <v>1.54576412573567E-3</v>
      </c>
      <c r="I688" s="7">
        <v>9.80699753058379E-2</v>
      </c>
      <c r="J688" s="7">
        <v>4.66939770704645E-2</v>
      </c>
      <c r="K688" s="7">
        <v>8.7452051655084906E-2</v>
      </c>
      <c r="L688" s="7">
        <v>0.37569262527756597</v>
      </c>
      <c r="M688" s="7">
        <v>0.15701831142161601</v>
      </c>
      <c r="N688" s="7">
        <v>2.0059715599615099E-2</v>
      </c>
      <c r="O688" s="7">
        <v>4.07220195197266E-2</v>
      </c>
      <c r="P688" s="7">
        <v>0.15415617122665401</v>
      </c>
      <c r="Q688" s="7">
        <v>5.1242597486474599</v>
      </c>
    </row>
    <row r="689" spans="1:17" hidden="1" x14ac:dyDescent="0.3">
      <c r="A689" s="3" t="s">
        <v>27</v>
      </c>
      <c r="B689" s="2">
        <v>44287</v>
      </c>
      <c r="C689" s="7">
        <v>0.448669211564791</v>
      </c>
      <c r="D689" s="7">
        <v>6.5148976189341304E-2</v>
      </c>
      <c r="E689" s="7">
        <v>0.52975622825227597</v>
      </c>
      <c r="F689" s="14">
        <v>0.40509479555838301</v>
      </c>
      <c r="G689" s="7">
        <v>1.0029335346281301E-2</v>
      </c>
      <c r="H689" s="7">
        <v>9.8266161973988193E-3</v>
      </c>
      <c r="I689" s="7">
        <v>0.30877118518945901</v>
      </c>
      <c r="J689" s="7">
        <v>7.1796244474150006E-2</v>
      </c>
      <c r="K689" s="7">
        <v>5.3247273663058099E-2</v>
      </c>
      <c r="L689" s="7">
        <v>0.21466443543048899</v>
      </c>
      <c r="M689" s="7">
        <v>0.14336348760163001</v>
      </c>
      <c r="N689" s="7">
        <v>1.27118672424688E-2</v>
      </c>
      <c r="O689" s="7">
        <v>3.07429095157302E-2</v>
      </c>
      <c r="P689" s="7">
        <v>0.144846645339334</v>
      </c>
      <c r="Q689" s="7">
        <v>4.9448528980151796</v>
      </c>
    </row>
    <row r="690" spans="1:17" hidden="1" x14ac:dyDescent="0.3">
      <c r="A690" s="3" t="s">
        <v>27</v>
      </c>
      <c r="B690" s="2">
        <v>44317</v>
      </c>
      <c r="C690" s="7">
        <v>0.95279745863410303</v>
      </c>
      <c r="D690" s="7">
        <v>2.52850415071957E-2</v>
      </c>
      <c r="E690" s="7">
        <v>0.42151194129761599</v>
      </c>
      <c r="F690" s="14">
        <v>0.55320301719518805</v>
      </c>
      <c r="G690" s="7">
        <v>7.79897303210413E-3</v>
      </c>
      <c r="H690" s="7">
        <v>2.19529951100749E-2</v>
      </c>
      <c r="I690" s="7">
        <v>0.39872830314498298</v>
      </c>
      <c r="J690" s="7">
        <v>0.168001218493254</v>
      </c>
      <c r="K690" s="7">
        <v>4.7621267452536899E-2</v>
      </c>
      <c r="L690" s="7">
        <v>0.121284161189675</v>
      </c>
      <c r="M690" s="7">
        <v>9.5285830773581895E-2</v>
      </c>
      <c r="N690" s="7">
        <v>6.6246064562729299E-3</v>
      </c>
      <c r="O690" s="7">
        <v>3.8838777095588597E-2</v>
      </c>
      <c r="P690" s="7">
        <v>9.3863867251929398E-2</v>
      </c>
      <c r="Q690" s="7">
        <v>5.3054615758223704</v>
      </c>
    </row>
    <row r="691" spans="1:17" hidden="1" x14ac:dyDescent="0.3">
      <c r="A691" s="3" t="s">
        <v>27</v>
      </c>
      <c r="B691" s="2">
        <v>44348</v>
      </c>
      <c r="C691" s="7">
        <v>0.80554076117072704</v>
      </c>
      <c r="D691" s="7">
        <v>2.7913664256656302E-2</v>
      </c>
      <c r="E691" s="7">
        <v>0.45425333745665503</v>
      </c>
      <c r="F691" s="14">
        <v>0.51783299828668905</v>
      </c>
      <c r="G691" s="7">
        <v>8.7114233098744692E-3</v>
      </c>
      <c r="H691" s="7">
        <v>2.5967182539434301E-2</v>
      </c>
      <c r="I691" s="7">
        <v>0.38026326472797201</v>
      </c>
      <c r="J691" s="7">
        <v>0.179512370792721</v>
      </c>
      <c r="K691" s="7">
        <v>5.61505399718275E-2</v>
      </c>
      <c r="L691" s="7">
        <v>0.12835300902872299</v>
      </c>
      <c r="M691" s="7">
        <v>0.102116758493417</v>
      </c>
      <c r="N691" s="7">
        <v>7.9783859152945096E-3</v>
      </c>
      <c r="O691" s="7">
        <v>5.0189500173567297E-2</v>
      </c>
      <c r="P691" s="7">
        <v>6.0757565047168803E-2</v>
      </c>
      <c r="Q691" s="7">
        <v>5.3546063964180499</v>
      </c>
    </row>
    <row r="692" spans="1:17" hidden="1" x14ac:dyDescent="0.3">
      <c r="A692" s="3" t="s">
        <v>27</v>
      </c>
      <c r="B692" s="2">
        <v>44378</v>
      </c>
      <c r="C692" s="7">
        <v>0.86661691658915196</v>
      </c>
      <c r="D692" s="7">
        <v>3.1775974636276502E-2</v>
      </c>
      <c r="E692" s="7">
        <v>0.41548789066129699</v>
      </c>
      <c r="F692" s="14">
        <v>0.552736134702426</v>
      </c>
      <c r="G692" s="7">
        <v>8.2719746606980896E-3</v>
      </c>
      <c r="H692" s="7">
        <v>2.89741328475095E-2</v>
      </c>
      <c r="I692" s="7">
        <v>0.36672847167417399</v>
      </c>
      <c r="J692" s="7">
        <v>0.18995991272871099</v>
      </c>
      <c r="K692" s="7">
        <v>5.3305796020327402E-2</v>
      </c>
      <c r="L692" s="7">
        <v>0.121069168149398</v>
      </c>
      <c r="M692" s="7">
        <v>9.0546743654017894E-2</v>
      </c>
      <c r="N692" s="7">
        <v>7.5460158225060898E-3</v>
      </c>
      <c r="O692" s="7">
        <v>5.2048398741037602E-2</v>
      </c>
      <c r="P692" s="7">
        <v>8.1549385701619501E-2</v>
      </c>
      <c r="Q692" s="7">
        <v>5.4196287370221201</v>
      </c>
    </row>
    <row r="693" spans="1:17" hidden="1" x14ac:dyDescent="0.3">
      <c r="A693" s="3" t="s">
        <v>27</v>
      </c>
      <c r="B693" s="2">
        <v>44409</v>
      </c>
      <c r="C693" s="7">
        <v>0.90982068573636099</v>
      </c>
      <c r="D693" s="7">
        <v>2.2838673682057799E-2</v>
      </c>
      <c r="E693" s="7">
        <v>0.399746187319728</v>
      </c>
      <c r="F693" s="14">
        <v>0.57741513899821395</v>
      </c>
      <c r="G693" s="7">
        <v>8.8354784846546193E-3</v>
      </c>
      <c r="H693" s="7">
        <v>3.10070876047162E-2</v>
      </c>
      <c r="I693" s="7">
        <v>0.34716175473154198</v>
      </c>
      <c r="J693" s="7">
        <v>0.21395127871181499</v>
      </c>
      <c r="K693" s="7">
        <v>5.6525378583157301E-2</v>
      </c>
      <c r="L693" s="7">
        <v>0.112872660582676</v>
      </c>
      <c r="M693" s="7">
        <v>8.5898405895113106E-2</v>
      </c>
      <c r="N693" s="7">
        <v>4.6639714473357703E-3</v>
      </c>
      <c r="O693" s="7">
        <v>5.3170187102110002E-2</v>
      </c>
      <c r="P693" s="7">
        <v>8.5913796856880303E-2</v>
      </c>
      <c r="Q693" s="7">
        <v>5.3660125507916501</v>
      </c>
    </row>
    <row r="694" spans="1:17" hidden="1" x14ac:dyDescent="0.3">
      <c r="A694" s="3" t="s">
        <v>27</v>
      </c>
      <c r="B694" s="2">
        <v>44440</v>
      </c>
      <c r="C694" s="7">
        <v>0.91093126654947199</v>
      </c>
      <c r="D694" s="7">
        <v>2.57141823965223E-2</v>
      </c>
      <c r="E694" s="7">
        <v>0.42909956472952498</v>
      </c>
      <c r="F694" s="14">
        <v>0.54518625287395295</v>
      </c>
      <c r="G694" s="7">
        <v>8.4492004892265209E-3</v>
      </c>
      <c r="H694" s="7">
        <v>2.9749579928073502E-2</v>
      </c>
      <c r="I694" s="7">
        <v>0.31275492142484701</v>
      </c>
      <c r="J694" s="7">
        <v>0.22348192064622099</v>
      </c>
      <c r="K694" s="7">
        <v>5.7175596214959101E-2</v>
      </c>
      <c r="L694" s="7">
        <v>0.12267685689452</v>
      </c>
      <c r="M694" s="7">
        <v>9.2598342448872106E-2</v>
      </c>
      <c r="N694" s="7">
        <v>5.1746690668651903E-3</v>
      </c>
      <c r="O694" s="7">
        <v>5.9335832640719503E-2</v>
      </c>
      <c r="P694" s="7">
        <v>8.8603080245696103E-2</v>
      </c>
      <c r="Q694" s="7">
        <v>5.2698088801854599</v>
      </c>
    </row>
    <row r="695" spans="1:17" hidden="1" x14ac:dyDescent="0.3">
      <c r="A695" s="3" t="s">
        <v>28</v>
      </c>
      <c r="B695" s="2">
        <v>43466</v>
      </c>
      <c r="C695" s="7">
        <v>0.77733587378412605</v>
      </c>
      <c r="D695" s="7">
        <v>6.2381963041650097E-3</v>
      </c>
      <c r="E695" s="7">
        <v>0.33346395367688397</v>
      </c>
      <c r="F695" s="14">
        <v>0.66029785001895103</v>
      </c>
      <c r="G695" s="7">
        <v>1.61614121592954E-2</v>
      </c>
      <c r="H695" s="7">
        <v>5.7150656073691401E-2</v>
      </c>
      <c r="I695" s="7">
        <v>4.5280142873988301E-2</v>
      </c>
      <c r="J695" s="7">
        <v>0.43279824420520602</v>
      </c>
      <c r="K695" s="7">
        <v>6.3943760877847006E-2</v>
      </c>
      <c r="L695" s="7">
        <v>8.8972554562149003E-2</v>
      </c>
      <c r="M695" s="7">
        <v>3.1247699988219399E-2</v>
      </c>
      <c r="N695" s="7">
        <v>3.6782207731292501E-3</v>
      </c>
      <c r="O695" s="7">
        <v>0.24795199480629401</v>
      </c>
      <c r="P695" s="7">
        <v>1.2815313680179999E-2</v>
      </c>
      <c r="Q695" s="7">
        <v>3.1935783681807299</v>
      </c>
    </row>
    <row r="696" spans="1:17" hidden="1" x14ac:dyDescent="0.3">
      <c r="A696" s="3" t="s">
        <v>28</v>
      </c>
      <c r="B696" s="2">
        <v>43497</v>
      </c>
      <c r="C696" s="7">
        <v>0.89373772002483098</v>
      </c>
      <c r="D696" s="7">
        <v>4.53224248200613E-3</v>
      </c>
      <c r="E696" s="7">
        <v>0.29665336515506102</v>
      </c>
      <c r="F696" s="14">
        <v>0.69881439236293297</v>
      </c>
      <c r="G696" s="7">
        <v>1.29745170019335E-2</v>
      </c>
      <c r="H696" s="7">
        <v>6.1376766055026198E-2</v>
      </c>
      <c r="I696" s="7">
        <v>4.0394126627820298E-2</v>
      </c>
      <c r="J696" s="7">
        <v>0.47219648124621899</v>
      </c>
      <c r="K696" s="7">
        <v>5.1282314767441398E-2</v>
      </c>
      <c r="L696" s="7">
        <v>9.0261070770605203E-2</v>
      </c>
      <c r="M696" s="7">
        <v>3.38852586706846E-2</v>
      </c>
      <c r="N696" s="7">
        <v>3.2958358514206601E-3</v>
      </c>
      <c r="O696" s="7">
        <v>0.22272345176206601</v>
      </c>
      <c r="P696" s="7">
        <v>1.16101772467825E-2</v>
      </c>
      <c r="Q696" s="7">
        <v>3.2665171082043298</v>
      </c>
    </row>
    <row r="697" spans="1:17" hidden="1" x14ac:dyDescent="0.3">
      <c r="A697" s="3" t="s">
        <v>28</v>
      </c>
      <c r="B697" s="2">
        <v>43525</v>
      </c>
      <c r="C697" s="7">
        <v>1.00559660011369</v>
      </c>
      <c r="D697" s="7">
        <v>4.6211354024435101E-3</v>
      </c>
      <c r="E697" s="7">
        <v>0.33093757622070402</v>
      </c>
      <c r="F697" s="14">
        <v>0.66444128837685301</v>
      </c>
      <c r="G697" s="7">
        <v>1.4060575242764099E-2</v>
      </c>
      <c r="H697" s="7">
        <v>5.4080743160441098E-2</v>
      </c>
      <c r="I697" s="7">
        <v>4.4444881755754798E-2</v>
      </c>
      <c r="J697" s="7">
        <v>0.48560119179064798</v>
      </c>
      <c r="K697" s="7">
        <v>4.7753771786719502E-2</v>
      </c>
      <c r="L697" s="7">
        <v>9.0477970196087595E-2</v>
      </c>
      <c r="M697" s="7">
        <v>2.99323059424061E-2</v>
      </c>
      <c r="N697" s="7">
        <v>3.6625022230547099E-3</v>
      </c>
      <c r="O697" s="7">
        <v>0.21902594651999999</v>
      </c>
      <c r="P697" s="7">
        <v>1.09601113821241E-2</v>
      </c>
      <c r="Q697" s="7">
        <v>3.2114936650073398</v>
      </c>
    </row>
    <row r="698" spans="1:17" hidden="1" x14ac:dyDescent="0.3">
      <c r="A698" s="3" t="s">
        <v>28</v>
      </c>
      <c r="B698" s="2">
        <v>43556</v>
      </c>
      <c r="C698" s="7">
        <v>0.936118358377239</v>
      </c>
      <c r="D698" s="7">
        <v>6.0894944897506098E-3</v>
      </c>
      <c r="E698" s="7">
        <v>0.308025514558391</v>
      </c>
      <c r="F698" s="14">
        <v>0.68588499095185795</v>
      </c>
      <c r="G698" s="7">
        <v>1.8413332727265301E-2</v>
      </c>
      <c r="H698" s="7">
        <v>7.4122662421373997E-2</v>
      </c>
      <c r="I698" s="7">
        <v>4.6114150233383E-2</v>
      </c>
      <c r="J698" s="7">
        <v>0.46710936484438098</v>
      </c>
      <c r="K698" s="7">
        <v>4.9756652301912299E-2</v>
      </c>
      <c r="L698" s="7">
        <v>9.0664483914811606E-2</v>
      </c>
      <c r="M698" s="7">
        <v>3.1571393535733398E-2</v>
      </c>
      <c r="N698" s="7">
        <v>3.14135019620258E-3</v>
      </c>
      <c r="O698" s="7">
        <v>0.20672684988694101</v>
      </c>
      <c r="P698" s="7">
        <v>1.2379759937994899E-2</v>
      </c>
      <c r="Q698" s="7">
        <v>3.1563778884986502</v>
      </c>
    </row>
    <row r="699" spans="1:17" hidden="1" x14ac:dyDescent="0.3">
      <c r="A699" s="3" t="s">
        <v>28</v>
      </c>
      <c r="B699" s="2">
        <v>43586</v>
      </c>
      <c r="C699" s="7">
        <v>0.90762501027409603</v>
      </c>
      <c r="D699" s="7">
        <v>4.6132834946345496E-3</v>
      </c>
      <c r="E699" s="7">
        <v>0.33151479797137801</v>
      </c>
      <c r="F699" s="14">
        <v>0.66387191853398697</v>
      </c>
      <c r="G699" s="7">
        <v>1.5166729461702499E-2</v>
      </c>
      <c r="H699" s="7">
        <v>5.60508918387045E-2</v>
      </c>
      <c r="I699" s="7">
        <v>5.1262460146719098E-2</v>
      </c>
      <c r="J699" s="7">
        <v>0.46953846195207299</v>
      </c>
      <c r="K699" s="7">
        <v>4.6464301206766701E-2</v>
      </c>
      <c r="L699" s="7">
        <v>9.53905415461027E-2</v>
      </c>
      <c r="M699" s="7">
        <v>3.6159629914922803E-2</v>
      </c>
      <c r="N699" s="7">
        <v>2.9450775797141698E-3</v>
      </c>
      <c r="O699" s="7">
        <v>0.21452341935765801</v>
      </c>
      <c r="P699" s="7">
        <v>1.2498486995637E-2</v>
      </c>
      <c r="Q699" s="7">
        <v>3.32150753029069</v>
      </c>
    </row>
    <row r="700" spans="1:17" hidden="1" x14ac:dyDescent="0.3">
      <c r="A700" s="3" t="s">
        <v>28</v>
      </c>
      <c r="B700" s="2">
        <v>43617</v>
      </c>
      <c r="C700" s="7">
        <v>0.85056189592660902</v>
      </c>
      <c r="D700" s="7">
        <v>5.0366107052589402E-3</v>
      </c>
      <c r="E700" s="7">
        <v>0.347219054224082</v>
      </c>
      <c r="F700" s="14">
        <v>0.64774433507065898</v>
      </c>
      <c r="G700" s="7">
        <v>1.4927730150918E-2</v>
      </c>
      <c r="H700" s="7">
        <v>5.8603682858254201E-2</v>
      </c>
      <c r="I700" s="7">
        <v>4.7736123934682101E-2</v>
      </c>
      <c r="J700" s="7">
        <v>0.47056997704601999</v>
      </c>
      <c r="K700" s="7">
        <v>4.86928737523128E-2</v>
      </c>
      <c r="L700" s="7">
        <v>9.3074111533173201E-2</v>
      </c>
      <c r="M700" s="7">
        <v>3.4713759788488403E-2</v>
      </c>
      <c r="N700" s="7">
        <v>4.1935604037274098E-3</v>
      </c>
      <c r="O700" s="7">
        <v>0.21413490293802501</v>
      </c>
      <c r="P700" s="7">
        <v>1.3353277594398701E-2</v>
      </c>
      <c r="Q700" s="7">
        <v>3.2573638574050299</v>
      </c>
    </row>
    <row r="701" spans="1:17" hidden="1" x14ac:dyDescent="0.3">
      <c r="A701" s="3" t="s">
        <v>28</v>
      </c>
      <c r="B701" s="2">
        <v>43647</v>
      </c>
      <c r="C701" s="7">
        <v>0.91569524395458102</v>
      </c>
      <c r="D701" s="7">
        <v>5.6463885870278703E-3</v>
      </c>
      <c r="E701" s="7">
        <v>0.32511302167404899</v>
      </c>
      <c r="F701" s="14">
        <v>0.66924058973892298</v>
      </c>
      <c r="G701" s="7">
        <v>1.5069032419309099E-2</v>
      </c>
      <c r="H701" s="7">
        <v>7.7088937413152397E-2</v>
      </c>
      <c r="I701" s="7">
        <v>4.80413525868792E-2</v>
      </c>
      <c r="J701" s="7">
        <v>0.47000074705304201</v>
      </c>
      <c r="K701" s="7">
        <v>4.9694382683467903E-2</v>
      </c>
      <c r="L701" s="7">
        <v>9.1955867624690102E-2</v>
      </c>
      <c r="M701" s="7">
        <v>3.2804446452089797E-2</v>
      </c>
      <c r="N701" s="7">
        <v>2.79233265520459E-3</v>
      </c>
      <c r="O701" s="7">
        <v>0.19956209199493499</v>
      </c>
      <c r="P701" s="7">
        <v>1.29908091172302E-2</v>
      </c>
      <c r="Q701" s="7">
        <v>3.3124771385631102</v>
      </c>
    </row>
    <row r="702" spans="1:17" hidden="1" x14ac:dyDescent="0.3">
      <c r="A702" s="3" t="s">
        <v>28</v>
      </c>
      <c r="B702" s="2">
        <v>43678</v>
      </c>
      <c r="C702" s="7">
        <v>1.51144713438001</v>
      </c>
      <c r="D702" s="7">
        <v>5.1219049984600204E-3</v>
      </c>
      <c r="E702" s="7">
        <v>0.25110846200812398</v>
      </c>
      <c r="F702" s="14">
        <v>0.74376963299341603</v>
      </c>
      <c r="G702" s="7">
        <v>1.16544535739103E-2</v>
      </c>
      <c r="H702" s="7">
        <v>6.9055193402202703E-2</v>
      </c>
      <c r="I702" s="7">
        <v>4.1149956635935299E-2</v>
      </c>
      <c r="J702" s="7">
        <v>0.54045773671680297</v>
      </c>
      <c r="K702" s="7">
        <v>4.8095760206051899E-2</v>
      </c>
      <c r="L702" s="7">
        <v>8.3129015968264705E-2</v>
      </c>
      <c r="M702" s="7">
        <v>2.3167154470536501E-2</v>
      </c>
      <c r="N702" s="7">
        <v>2.3338374921725098E-3</v>
      </c>
      <c r="O702" s="7">
        <v>0.167791402897602</v>
      </c>
      <c r="P702" s="7">
        <v>1.31654886365207E-2</v>
      </c>
      <c r="Q702" s="7">
        <v>3.0955827228145099</v>
      </c>
    </row>
    <row r="703" spans="1:17" hidden="1" x14ac:dyDescent="0.3">
      <c r="A703" s="3" t="s">
        <v>28</v>
      </c>
      <c r="B703" s="2">
        <v>43709</v>
      </c>
      <c r="C703" s="7">
        <v>0.90691598640984294</v>
      </c>
      <c r="D703" s="7">
        <v>5.6292950416638099E-3</v>
      </c>
      <c r="E703" s="7">
        <v>0.340807196204579</v>
      </c>
      <c r="F703" s="14">
        <v>0.65356350875375802</v>
      </c>
      <c r="G703" s="7">
        <v>1.38641340241299E-2</v>
      </c>
      <c r="H703" s="7">
        <v>5.15007487668762E-2</v>
      </c>
      <c r="I703" s="7">
        <v>4.7664673515326501E-2</v>
      </c>
      <c r="J703" s="7">
        <v>0.451136069505991</v>
      </c>
      <c r="K703" s="7">
        <v>7.4877153291946094E-2</v>
      </c>
      <c r="L703" s="7">
        <v>8.9027936964958698E-2</v>
      </c>
      <c r="M703" s="7">
        <v>3.0269726158150101E-2</v>
      </c>
      <c r="N703" s="7">
        <v>1.92145443341269E-3</v>
      </c>
      <c r="O703" s="7">
        <v>0.22788192127792001</v>
      </c>
      <c r="P703" s="7">
        <v>1.18561820612891E-2</v>
      </c>
      <c r="Q703" s="7">
        <v>3.2388831541446499</v>
      </c>
    </row>
    <row r="704" spans="1:17" hidden="1" x14ac:dyDescent="0.3">
      <c r="A704" s="3" t="s">
        <v>28</v>
      </c>
      <c r="B704" s="2">
        <v>43739</v>
      </c>
      <c r="C704" s="7">
        <v>1.0056134798785601</v>
      </c>
      <c r="D704" s="7">
        <v>4.4370485011069197E-3</v>
      </c>
      <c r="E704" s="7">
        <v>0.304301515739897</v>
      </c>
      <c r="F704" s="14">
        <v>0.69126143575899601</v>
      </c>
      <c r="G704" s="7">
        <v>1.23945977440768E-2</v>
      </c>
      <c r="H704" s="7">
        <v>6.4502645529028194E-2</v>
      </c>
      <c r="I704" s="7">
        <v>5.2770923275071803E-2</v>
      </c>
      <c r="J704" s="7">
        <v>0.46903159609176098</v>
      </c>
      <c r="K704" s="7">
        <v>5.75054220359284E-2</v>
      </c>
      <c r="L704" s="7">
        <v>8.8682491932941698E-2</v>
      </c>
      <c r="M704" s="7">
        <v>2.9356725460407799E-2</v>
      </c>
      <c r="N704" s="7">
        <v>1.0586522483637E-3</v>
      </c>
      <c r="O704" s="7">
        <v>0.21233637898660601</v>
      </c>
      <c r="P704" s="7">
        <v>1.23605666958149E-2</v>
      </c>
      <c r="Q704" s="7">
        <v>3.26128621436738</v>
      </c>
    </row>
    <row r="705" spans="1:17" hidden="1" x14ac:dyDescent="0.3">
      <c r="A705" s="3" t="s">
        <v>28</v>
      </c>
      <c r="B705" s="2">
        <v>43770</v>
      </c>
      <c r="C705" s="7">
        <v>1.06491462446376</v>
      </c>
      <c r="D705" s="7">
        <v>3.71263677998303E-3</v>
      </c>
      <c r="E705" s="7">
        <v>0.30626259561911201</v>
      </c>
      <c r="F705" s="14">
        <v>0.69002476760090503</v>
      </c>
      <c r="G705" s="7">
        <v>1.4216361933434001E-2</v>
      </c>
      <c r="H705" s="7">
        <v>4.8777729826299097E-2</v>
      </c>
      <c r="I705" s="7">
        <v>4.4662306141831698E-2</v>
      </c>
      <c r="J705" s="7">
        <v>0.48345986796289903</v>
      </c>
      <c r="K705" s="7">
        <v>5.9836827189040501E-2</v>
      </c>
      <c r="L705" s="7">
        <v>8.71068767681933E-2</v>
      </c>
      <c r="M705" s="7">
        <v>2.76052615855523E-2</v>
      </c>
      <c r="N705" s="7">
        <v>1.1931106226028699E-3</v>
      </c>
      <c r="O705" s="7">
        <v>0.22083348112162099</v>
      </c>
      <c r="P705" s="7">
        <v>1.23081768485266E-2</v>
      </c>
      <c r="Q705" s="7">
        <v>3.3481773738588299</v>
      </c>
    </row>
    <row r="706" spans="1:17" hidden="1" x14ac:dyDescent="0.3">
      <c r="A706" s="3" t="s">
        <v>28</v>
      </c>
      <c r="B706" s="2">
        <v>43800</v>
      </c>
      <c r="C706" s="7">
        <v>1.22443807241266</v>
      </c>
      <c r="D706" s="7">
        <v>4.6434598229772297E-3</v>
      </c>
      <c r="E706" s="7">
        <v>0.30674361833179598</v>
      </c>
      <c r="F706" s="14">
        <v>0.68861292184522704</v>
      </c>
      <c r="G706" s="7">
        <v>1.5627404323546701E-2</v>
      </c>
      <c r="H706" s="7">
        <v>5.3022260943425499E-2</v>
      </c>
      <c r="I706" s="7">
        <v>4.9079286667750001E-2</v>
      </c>
      <c r="J706" s="7">
        <v>0.48801711560549099</v>
      </c>
      <c r="K706" s="7">
        <v>8.4885437187507407E-2</v>
      </c>
      <c r="L706" s="7">
        <v>7.5529655659231698E-2</v>
      </c>
      <c r="M706" s="7">
        <v>2.4554903166350801E-2</v>
      </c>
      <c r="N706" s="7">
        <v>1.51021288343652E-3</v>
      </c>
      <c r="O706" s="7">
        <v>0.19316340781029501</v>
      </c>
      <c r="P706" s="7">
        <v>1.46103157529661E-2</v>
      </c>
      <c r="Q706" s="7">
        <v>3.2110437708860098</v>
      </c>
    </row>
    <row r="707" spans="1:17" hidden="1" x14ac:dyDescent="0.3">
      <c r="A707" s="3" t="s">
        <v>28</v>
      </c>
      <c r="B707" s="2">
        <v>43831</v>
      </c>
      <c r="C707" s="7">
        <v>0.83694227530847398</v>
      </c>
      <c r="D707" s="7">
        <v>6.0741784193262599E-3</v>
      </c>
      <c r="E707" s="7">
        <v>0.34367154788540399</v>
      </c>
      <c r="F707" s="14">
        <v>0.650254273695269</v>
      </c>
      <c r="G707" s="7">
        <v>1.3330109810949601E-2</v>
      </c>
      <c r="H707" s="7">
        <v>5.6515516584226502E-2</v>
      </c>
      <c r="I707" s="7">
        <v>3.3644219981886297E-2</v>
      </c>
      <c r="J707" s="7">
        <v>0.46085347833246199</v>
      </c>
      <c r="K707" s="7">
        <v>7.0795165940303495E-2</v>
      </c>
      <c r="L707" s="7">
        <v>9.1414965545480703E-2</v>
      </c>
      <c r="M707" s="7">
        <v>3.0155167364104202E-2</v>
      </c>
      <c r="N707" s="7">
        <v>1.39806960626512E-3</v>
      </c>
      <c r="O707" s="7">
        <v>0.22960451949073099</v>
      </c>
      <c r="P707" s="7">
        <v>1.2288787343590801E-2</v>
      </c>
      <c r="Q707" s="7">
        <v>3.2603029280220199</v>
      </c>
    </row>
    <row r="708" spans="1:17" hidden="1" x14ac:dyDescent="0.3">
      <c r="A708" s="3" t="s">
        <v>28</v>
      </c>
      <c r="B708" s="2">
        <v>43862</v>
      </c>
      <c r="C708" s="7">
        <v>0.98646785797000003</v>
      </c>
      <c r="D708" s="7">
        <v>4.58472573515388E-3</v>
      </c>
      <c r="E708" s="7">
        <v>0.30873001374187498</v>
      </c>
      <c r="F708" s="14">
        <v>0.68668526052297096</v>
      </c>
      <c r="G708" s="7">
        <v>1.1492155962687999E-2</v>
      </c>
      <c r="H708" s="7">
        <v>5.8202879583322202E-2</v>
      </c>
      <c r="I708" s="7">
        <v>3.2565766377590101E-2</v>
      </c>
      <c r="J708" s="7">
        <v>0.502677200877654</v>
      </c>
      <c r="K708" s="7">
        <v>5.3205970493455899E-2</v>
      </c>
      <c r="L708" s="7">
        <v>8.7234241461812703E-2</v>
      </c>
      <c r="M708" s="7">
        <v>3.04469904291059E-2</v>
      </c>
      <c r="N708" s="7">
        <v>3.2740854979286098E-4</v>
      </c>
      <c r="O708" s="7">
        <v>0.21355443262363599</v>
      </c>
      <c r="P708" s="7">
        <v>1.02929536409418E-2</v>
      </c>
      <c r="Q708" s="7">
        <v>3.2098992539130999</v>
      </c>
    </row>
    <row r="709" spans="1:17" hidden="1" x14ac:dyDescent="0.3">
      <c r="A709" s="3" t="s">
        <v>28</v>
      </c>
      <c r="B709" s="2">
        <v>43891</v>
      </c>
      <c r="C709" s="7">
        <v>0.51873769174385098</v>
      </c>
      <c r="D709" s="7">
        <v>8.3000160678300995E-3</v>
      </c>
      <c r="E709" s="7">
        <v>0.33527879036583502</v>
      </c>
      <c r="F709" s="14">
        <v>0.65642119356633499</v>
      </c>
      <c r="G709" s="7">
        <v>1.37724651728445E-2</v>
      </c>
      <c r="H709" s="7">
        <v>4.4423661268179898E-2</v>
      </c>
      <c r="I709" s="7">
        <v>3.6423441474040197E-2</v>
      </c>
      <c r="J709" s="7">
        <v>0.47980824201919398</v>
      </c>
      <c r="K709" s="7">
        <v>6.0083709414830502E-2</v>
      </c>
      <c r="L709" s="7">
        <v>0.118593069643171</v>
      </c>
      <c r="M709" s="7">
        <v>3.7231793609994603E-2</v>
      </c>
      <c r="N709" s="7">
        <v>1.0089039500255699E-3</v>
      </c>
      <c r="O709" s="7">
        <v>0.19730161856905901</v>
      </c>
      <c r="P709" s="7">
        <v>1.13530948786609E-2</v>
      </c>
      <c r="Q709" s="7">
        <v>3.2989100202728698</v>
      </c>
    </row>
    <row r="710" spans="1:17" hidden="1" x14ac:dyDescent="0.3">
      <c r="A710" s="3" t="s">
        <v>28</v>
      </c>
      <c r="B710" s="2">
        <v>43922</v>
      </c>
      <c r="C710" s="7">
        <v>2.3088069308958101E-2</v>
      </c>
      <c r="D710" s="7">
        <v>0.16123841809515899</v>
      </c>
      <c r="E710" s="7">
        <v>0.52134508912130595</v>
      </c>
      <c r="F710" s="14">
        <v>0.31741649278353501</v>
      </c>
      <c r="G710" s="7">
        <v>8.7206576910519196E-2</v>
      </c>
      <c r="H710" s="7">
        <v>8.9634200074068492E-3</v>
      </c>
      <c r="I710" s="7">
        <v>4.9620954269891798E-3</v>
      </c>
      <c r="J710" s="7">
        <v>0.10581574134039599</v>
      </c>
      <c r="K710" s="7">
        <v>9.3202611589439897E-4</v>
      </c>
      <c r="L710" s="7">
        <v>0.60991208322499602</v>
      </c>
      <c r="M710" s="7">
        <v>6.2249037087816199E-2</v>
      </c>
      <c r="N710" s="7">
        <v>0</v>
      </c>
      <c r="O710" s="7">
        <v>0.115538428728819</v>
      </c>
      <c r="P710" s="7">
        <v>4.4205911571626897E-3</v>
      </c>
      <c r="Q710" s="7">
        <v>3.3520522505839501</v>
      </c>
    </row>
    <row r="711" spans="1:17" hidden="1" x14ac:dyDescent="0.3">
      <c r="A711" s="3" t="s">
        <v>28</v>
      </c>
      <c r="B711" s="2">
        <v>43952</v>
      </c>
      <c r="C711" s="7">
        <v>2.7626473633960098E-2</v>
      </c>
      <c r="D711" s="7">
        <v>0.14548146890542701</v>
      </c>
      <c r="E711" s="7">
        <v>0.53129618320666505</v>
      </c>
      <c r="F711" s="14">
        <v>0.32322234788790799</v>
      </c>
      <c r="G711" s="7">
        <v>6.6409204012845599E-2</v>
      </c>
      <c r="H711" s="7">
        <v>7.1992643739298302E-3</v>
      </c>
      <c r="I711" s="7">
        <v>2.4989593230279501E-3</v>
      </c>
      <c r="J711" s="7">
        <v>0.17261394396735499</v>
      </c>
      <c r="K711" s="7">
        <v>2.01159127910878E-3</v>
      </c>
      <c r="L711" s="7">
        <v>0.60249294153488298</v>
      </c>
      <c r="M711" s="7">
        <v>1.44500924567632E-2</v>
      </c>
      <c r="N711" s="7">
        <v>0</v>
      </c>
      <c r="O711" s="7">
        <v>0.124419589793103</v>
      </c>
      <c r="P711" s="7">
        <v>7.9044132589829105E-3</v>
      </c>
      <c r="Q711" s="7">
        <v>3.3981269166866399</v>
      </c>
    </row>
    <row r="712" spans="1:17" hidden="1" x14ac:dyDescent="0.3">
      <c r="A712" s="3" t="s">
        <v>28</v>
      </c>
      <c r="B712" s="2">
        <v>43983</v>
      </c>
      <c r="C712" s="7">
        <v>4.0884104409839202E-2</v>
      </c>
      <c r="D712" s="7">
        <v>9.9903352057399197E-2</v>
      </c>
      <c r="E712" s="7">
        <v>0.51591400563027301</v>
      </c>
      <c r="F712" s="14">
        <v>0.38418264231232802</v>
      </c>
      <c r="G712" s="7">
        <v>5.5403594679077399E-2</v>
      </c>
      <c r="H712" s="7">
        <v>3.6716287422164898E-3</v>
      </c>
      <c r="I712" s="7">
        <v>6.0424261066781802E-3</v>
      </c>
      <c r="J712" s="7">
        <v>0.23559017916990799</v>
      </c>
      <c r="K712" s="7">
        <v>2.1449575588083698E-2</v>
      </c>
      <c r="L712" s="7">
        <v>0.46489329362273701</v>
      </c>
      <c r="M712" s="7">
        <v>1.06813775580476E-2</v>
      </c>
      <c r="N712" s="7">
        <v>0</v>
      </c>
      <c r="O712" s="7">
        <v>0.176898146387022</v>
      </c>
      <c r="P712" s="7">
        <v>2.53697781462296E-2</v>
      </c>
      <c r="Q712" s="7">
        <v>3.6278839799311902</v>
      </c>
    </row>
    <row r="713" spans="1:17" hidden="1" x14ac:dyDescent="0.3">
      <c r="A713" s="3" t="s">
        <v>28</v>
      </c>
      <c r="B713" s="2">
        <v>44013</v>
      </c>
      <c r="C713" s="7">
        <v>0.24750266948570901</v>
      </c>
      <c r="D713" s="7">
        <v>2.36963446174496E-2</v>
      </c>
      <c r="E713" s="7">
        <v>0.33518570240145501</v>
      </c>
      <c r="F713" s="14">
        <v>0.64111795298109497</v>
      </c>
      <c r="G713" s="7">
        <v>1.89768243454068E-2</v>
      </c>
      <c r="H713" s="7">
        <v>1.5062916027457801E-2</v>
      </c>
      <c r="I713" s="7">
        <v>5.3703050651343003E-2</v>
      </c>
      <c r="J713" s="7">
        <v>0.50162567604461905</v>
      </c>
      <c r="K713" s="7">
        <v>5.5443296757585997E-2</v>
      </c>
      <c r="L713" s="7">
        <v>0.107615929734696</v>
      </c>
      <c r="M713" s="7">
        <v>3.09013874082356E-2</v>
      </c>
      <c r="N713" s="7">
        <v>2.5446471133761499E-4</v>
      </c>
      <c r="O713" s="7">
        <v>0.19502543834559699</v>
      </c>
      <c r="P713" s="7">
        <v>2.1391015973720898E-2</v>
      </c>
      <c r="Q713" s="7">
        <v>3.5156445298062602</v>
      </c>
    </row>
    <row r="714" spans="1:17" hidden="1" x14ac:dyDescent="0.3">
      <c r="A714" s="3" t="s">
        <v>28</v>
      </c>
      <c r="B714" s="2">
        <v>44044</v>
      </c>
      <c r="C714" s="7">
        <v>0.66613159741211803</v>
      </c>
      <c r="D714" s="7">
        <v>7.6610196341116796E-3</v>
      </c>
      <c r="E714" s="7">
        <v>0.23654085337095301</v>
      </c>
      <c r="F714" s="14">
        <v>0.75579812699493598</v>
      </c>
      <c r="G714" s="7">
        <v>1.33631841311714E-2</v>
      </c>
      <c r="H714" s="7">
        <v>2.1653233774094401E-2</v>
      </c>
      <c r="I714" s="7">
        <v>4.6535081564209699E-2</v>
      </c>
      <c r="J714" s="7">
        <v>0.56573844294646503</v>
      </c>
      <c r="K714" s="7">
        <v>6.8008605732723798E-2</v>
      </c>
      <c r="L714" s="7">
        <v>6.5389036954262597E-2</v>
      </c>
      <c r="M714" s="7">
        <v>2.39777648170608E-2</v>
      </c>
      <c r="N714" s="7">
        <v>8.5899832889942303E-4</v>
      </c>
      <c r="O714" s="7">
        <v>0.17143010252378901</v>
      </c>
      <c r="P714" s="7">
        <v>2.30455492273242E-2</v>
      </c>
      <c r="Q714" s="7">
        <v>3.3209550514373398</v>
      </c>
    </row>
    <row r="715" spans="1:17" hidden="1" x14ac:dyDescent="0.3">
      <c r="A715" s="3" t="s">
        <v>28</v>
      </c>
      <c r="B715" s="2">
        <v>44075</v>
      </c>
      <c r="C715" s="7">
        <v>0.68413342754934003</v>
      </c>
      <c r="D715" s="7">
        <v>8.5879125356216994E-3</v>
      </c>
      <c r="E715" s="7">
        <v>0.23788552144059499</v>
      </c>
      <c r="F715" s="14">
        <v>0.75352656602378298</v>
      </c>
      <c r="G715" s="7">
        <v>1.4738541452845101E-2</v>
      </c>
      <c r="H715" s="7">
        <v>3.25599450992754E-2</v>
      </c>
      <c r="I715" s="7">
        <v>4.7686060676890601E-2</v>
      </c>
      <c r="J715" s="7">
        <v>0.54444756768122204</v>
      </c>
      <c r="K715" s="7">
        <v>7.5532610170947104E-2</v>
      </c>
      <c r="L715" s="7">
        <v>7.5920674232290097E-2</v>
      </c>
      <c r="M715" s="7">
        <v>2.4429217400844101E-2</v>
      </c>
      <c r="N715" s="7">
        <v>1.1666124706995299E-3</v>
      </c>
      <c r="O715" s="7">
        <v>0.16421659266917801</v>
      </c>
      <c r="P715" s="7">
        <v>1.93021781458079E-2</v>
      </c>
      <c r="Q715" s="7">
        <v>3.3618581658481701</v>
      </c>
    </row>
    <row r="716" spans="1:17" hidden="1" x14ac:dyDescent="0.3">
      <c r="A716" s="3" t="s">
        <v>28</v>
      </c>
      <c r="B716" s="2">
        <v>44105</v>
      </c>
      <c r="C716" s="7">
        <v>0.379254771442255</v>
      </c>
      <c r="D716" s="7">
        <v>1.21383141512625E-2</v>
      </c>
      <c r="E716" s="7">
        <v>0.31120473141916999</v>
      </c>
      <c r="F716" s="14">
        <v>0.67665695442956797</v>
      </c>
      <c r="G716" s="7">
        <v>2.2124905628787699E-2</v>
      </c>
      <c r="H716" s="7">
        <v>4.2287538743633703E-2</v>
      </c>
      <c r="I716" s="7">
        <v>7.7629469384557601E-2</v>
      </c>
      <c r="J716" s="7">
        <v>0.40864486615655699</v>
      </c>
      <c r="K716" s="7">
        <v>9.4944554128810393E-2</v>
      </c>
      <c r="L716" s="7">
        <v>0.119950388917571</v>
      </c>
      <c r="M716" s="7">
        <v>4.0778288703297499E-2</v>
      </c>
      <c r="N716" s="7">
        <v>2.20117892074826E-3</v>
      </c>
      <c r="O716" s="7">
        <v>0.16965583372114099</v>
      </c>
      <c r="P716" s="7">
        <v>2.1782975694896699E-2</v>
      </c>
      <c r="Q716" s="7">
        <v>3.3904208646765901</v>
      </c>
    </row>
    <row r="717" spans="1:17" hidden="1" x14ac:dyDescent="0.3">
      <c r="A717" s="3" t="s">
        <v>28</v>
      </c>
      <c r="B717" s="2">
        <v>44136</v>
      </c>
      <c r="C717" s="7">
        <v>0.23861634811070301</v>
      </c>
      <c r="D717" s="7">
        <v>1.83256942765379E-2</v>
      </c>
      <c r="E717" s="7">
        <v>0.497620126550124</v>
      </c>
      <c r="F717" s="14">
        <v>0.48405417917333898</v>
      </c>
      <c r="G717" s="7">
        <v>3.3923936628985997E-2</v>
      </c>
      <c r="H717" s="7">
        <v>3.4302008929979297E-2</v>
      </c>
      <c r="I717" s="7">
        <v>8.4456309204959903E-2</v>
      </c>
      <c r="J717" s="7">
        <v>0.34542448304635398</v>
      </c>
      <c r="K717" s="7">
        <v>0.11831231502779301</v>
      </c>
      <c r="L717" s="7">
        <v>0.154013029932103</v>
      </c>
      <c r="M717" s="7">
        <v>4.8699434796308103E-2</v>
      </c>
      <c r="N717" s="7">
        <v>3.2081573379731899E-3</v>
      </c>
      <c r="O717" s="7">
        <v>0.16015339326667799</v>
      </c>
      <c r="P717" s="7">
        <v>1.75069318288654E-2</v>
      </c>
      <c r="Q717" s="7">
        <v>3.44736770366185</v>
      </c>
    </row>
    <row r="718" spans="1:17" hidden="1" x14ac:dyDescent="0.3">
      <c r="A718" s="3" t="s">
        <v>28</v>
      </c>
      <c r="B718" s="2">
        <v>44166</v>
      </c>
      <c r="C718" s="7">
        <v>0.25166024003714998</v>
      </c>
      <c r="D718" s="7">
        <v>2.0553433591718399E-2</v>
      </c>
      <c r="E718" s="7">
        <v>0.557182505767437</v>
      </c>
      <c r="F718" s="14">
        <v>0.42226406064084498</v>
      </c>
      <c r="G718" s="7">
        <v>4.80944004550138E-2</v>
      </c>
      <c r="H718" s="7">
        <v>3.6516994453719698E-2</v>
      </c>
      <c r="I718" s="7">
        <v>8.1610849049818704E-2</v>
      </c>
      <c r="J718" s="7">
        <v>0.334893860648175</v>
      </c>
      <c r="K718" s="7">
        <v>0.15416213693269901</v>
      </c>
      <c r="L718" s="7">
        <v>0.13543024188379801</v>
      </c>
      <c r="M718" s="7">
        <v>4.8937242633595099E-2</v>
      </c>
      <c r="N718" s="7">
        <v>9.7648997481036403E-3</v>
      </c>
      <c r="O718" s="7">
        <v>0.13508865385949301</v>
      </c>
      <c r="P718" s="7">
        <v>1.55007203355834E-2</v>
      </c>
      <c r="Q718" s="7">
        <v>3.2379636050830101</v>
      </c>
    </row>
    <row r="719" spans="1:17" hidden="1" x14ac:dyDescent="0.3">
      <c r="A719" s="3" t="s">
        <v>28</v>
      </c>
      <c r="B719" s="2">
        <v>44197</v>
      </c>
      <c r="C719" s="7">
        <v>4.9187869436084698E-2</v>
      </c>
      <c r="D719" s="7">
        <v>6.9165881752766098E-2</v>
      </c>
      <c r="E719" s="7">
        <v>0.47754009684791499</v>
      </c>
      <c r="F719" s="14">
        <v>0.45329402139931901</v>
      </c>
      <c r="G719" s="7">
        <v>7.5388072237811105E-2</v>
      </c>
      <c r="H719" s="7">
        <v>0</v>
      </c>
      <c r="I719" s="7">
        <v>3.0793240246967399E-3</v>
      </c>
      <c r="J719" s="7">
        <v>0.22946153090288299</v>
      </c>
      <c r="K719" s="7">
        <v>8.6699301818183808E-3</v>
      </c>
      <c r="L719" s="7">
        <v>0.38139249854889001</v>
      </c>
      <c r="M719" s="7">
        <v>0.104323046841514</v>
      </c>
      <c r="N719" s="7">
        <v>0</v>
      </c>
      <c r="O719" s="7">
        <v>0.18034791748182999</v>
      </c>
      <c r="P719" s="7">
        <v>1.7337679780556999E-2</v>
      </c>
      <c r="Q719" s="7">
        <v>3.8160347764277498</v>
      </c>
    </row>
    <row r="720" spans="1:17" hidden="1" x14ac:dyDescent="0.3">
      <c r="A720" s="3" t="s">
        <v>28</v>
      </c>
      <c r="B720" s="2">
        <v>44228</v>
      </c>
      <c r="C720" s="7">
        <v>5.3298688803987401E-2</v>
      </c>
      <c r="D720" s="7">
        <v>7.9084137511741398E-2</v>
      </c>
      <c r="E720" s="7">
        <v>0.45610857196663401</v>
      </c>
      <c r="F720" s="14">
        <v>0.46480729052162501</v>
      </c>
      <c r="G720" s="7">
        <v>6.9532666835121298E-2</v>
      </c>
      <c r="H720" s="7">
        <v>0</v>
      </c>
      <c r="I720" s="7">
        <v>6.6853786247239103E-3</v>
      </c>
      <c r="J720" s="7">
        <v>0.20953150215911601</v>
      </c>
      <c r="K720" s="7">
        <v>1.1743606765132501E-3</v>
      </c>
      <c r="L720" s="7">
        <v>0.39459776480311398</v>
      </c>
      <c r="M720" s="7">
        <v>0.102957736222015</v>
      </c>
      <c r="N720" s="7">
        <v>0</v>
      </c>
      <c r="O720" s="7">
        <v>0.19154977247940999</v>
      </c>
      <c r="P720" s="7">
        <v>2.39708181999869E-2</v>
      </c>
      <c r="Q720" s="7">
        <v>3.6302821719258</v>
      </c>
    </row>
    <row r="721" spans="1:17" hidden="1" x14ac:dyDescent="0.3">
      <c r="A721" s="3" t="s">
        <v>28</v>
      </c>
      <c r="B721" s="2">
        <v>44256</v>
      </c>
      <c r="C721" s="7">
        <v>7.7723980057120903E-2</v>
      </c>
      <c r="D721" s="7">
        <v>5.9275726874954401E-2</v>
      </c>
      <c r="E721" s="7">
        <v>0.43645784579674901</v>
      </c>
      <c r="F721" s="14">
        <v>0.50426642732829696</v>
      </c>
      <c r="G721" s="7">
        <v>7.8005429480385399E-2</v>
      </c>
      <c r="H721" s="7">
        <v>6.4686983353149795E-4</v>
      </c>
      <c r="I721" s="7">
        <v>1.2576874550075099E-3</v>
      </c>
      <c r="J721" s="7">
        <v>0.23090320580495799</v>
      </c>
      <c r="K721" s="7">
        <v>5.4595382703502802E-3</v>
      </c>
      <c r="L721" s="7">
        <v>0.36223304813992402</v>
      </c>
      <c r="M721" s="7">
        <v>9.5762912028591995E-2</v>
      </c>
      <c r="N721" s="7">
        <v>0</v>
      </c>
      <c r="O721" s="7">
        <v>0.203990876375369</v>
      </c>
      <c r="P721" s="7">
        <v>2.1740432611882299E-2</v>
      </c>
      <c r="Q721" s="7">
        <v>3.7801387558512198</v>
      </c>
    </row>
    <row r="722" spans="1:17" hidden="1" x14ac:dyDescent="0.3">
      <c r="A722" s="3" t="s">
        <v>28</v>
      </c>
      <c r="B722" s="2">
        <v>44287</v>
      </c>
      <c r="C722" s="7">
        <v>0.16163823177001899</v>
      </c>
      <c r="D722" s="7">
        <v>3.3219448686445198E-2</v>
      </c>
      <c r="E722" s="7">
        <v>0.46663668220745902</v>
      </c>
      <c r="F722" s="14">
        <v>0.50014386910609498</v>
      </c>
      <c r="G722" s="7">
        <v>3.6928359831296498E-2</v>
      </c>
      <c r="H722" s="7">
        <v>7.6444475669086203E-3</v>
      </c>
      <c r="I722" s="7">
        <v>4.27718584478885E-2</v>
      </c>
      <c r="J722" s="7">
        <v>0.37129850702412398</v>
      </c>
      <c r="K722" s="7">
        <v>3.5136369072168397E-2</v>
      </c>
      <c r="L722" s="7">
        <v>0.20196625660892101</v>
      </c>
      <c r="M722" s="7">
        <v>8.5224519125022796E-2</v>
      </c>
      <c r="N722" s="7">
        <v>0</v>
      </c>
      <c r="O722" s="7">
        <v>0.19907240833359799</v>
      </c>
      <c r="P722" s="7">
        <v>1.99572739900723E-2</v>
      </c>
      <c r="Q722" s="7">
        <v>3.4526221070204701</v>
      </c>
    </row>
    <row r="723" spans="1:17" hidden="1" x14ac:dyDescent="0.3">
      <c r="A723" s="3" t="s">
        <v>28</v>
      </c>
      <c r="B723" s="2">
        <v>44317</v>
      </c>
      <c r="C723" s="7">
        <v>0.68242773334328199</v>
      </c>
      <c r="D723" s="7">
        <v>9.4679483765328799E-3</v>
      </c>
      <c r="E723" s="7">
        <v>0.314513158302407</v>
      </c>
      <c r="F723" s="14">
        <v>0.67601889332106102</v>
      </c>
      <c r="G723" s="7">
        <v>1.3642506700432599E-2</v>
      </c>
      <c r="H723" s="7">
        <v>2.3138581898029101E-2</v>
      </c>
      <c r="I723" s="7">
        <v>6.3064968237320898E-2</v>
      </c>
      <c r="J723" s="7">
        <v>0.57687122069610397</v>
      </c>
      <c r="K723" s="7">
        <v>4.9000976511853797E-2</v>
      </c>
      <c r="L723" s="7">
        <v>7.3894320009668807E-2</v>
      </c>
      <c r="M723" s="7">
        <v>2.8249393574385301E-2</v>
      </c>
      <c r="N723" s="7">
        <v>5.8939337408978698E-6</v>
      </c>
      <c r="O723" s="7">
        <v>0.154079657899583</v>
      </c>
      <c r="P723" s="7">
        <v>1.8052480538881598E-2</v>
      </c>
      <c r="Q723" s="7">
        <v>3.3833367790569899</v>
      </c>
    </row>
    <row r="724" spans="1:17" hidden="1" x14ac:dyDescent="0.3">
      <c r="A724" s="3" t="s">
        <v>28</v>
      </c>
      <c r="B724" s="2">
        <v>44348</v>
      </c>
      <c r="C724" s="7">
        <v>0.81104871936155198</v>
      </c>
      <c r="D724" s="7">
        <v>8.9668283042135394E-3</v>
      </c>
      <c r="E724" s="7">
        <v>0.25891811080870097</v>
      </c>
      <c r="F724" s="14">
        <v>0.732115060887086</v>
      </c>
      <c r="G724" s="7">
        <v>1.4843334873659001E-2</v>
      </c>
      <c r="H724" s="7">
        <v>2.6856283692729001E-2</v>
      </c>
      <c r="I724" s="7">
        <v>4.8949991847218897E-2</v>
      </c>
      <c r="J724" s="7">
        <v>0.58831817125444097</v>
      </c>
      <c r="K724" s="7">
        <v>4.9699332748956E-2</v>
      </c>
      <c r="L724" s="7">
        <v>7.8944762537104099E-2</v>
      </c>
      <c r="M724" s="7">
        <v>2.42298173828699E-2</v>
      </c>
      <c r="N724" s="7">
        <v>8.18051147889052E-4</v>
      </c>
      <c r="O724" s="7">
        <v>0.151085689872093</v>
      </c>
      <c r="P724" s="7">
        <v>1.6254564643040498E-2</v>
      </c>
      <c r="Q724" s="7">
        <v>3.3465590125754598</v>
      </c>
    </row>
    <row r="725" spans="1:17" hidden="1" x14ac:dyDescent="0.3">
      <c r="A725" s="3" t="s">
        <v>28</v>
      </c>
      <c r="B725" s="2">
        <v>44378</v>
      </c>
      <c r="C725" s="7">
        <v>1.0010036415685</v>
      </c>
      <c r="D725" s="7">
        <v>7.02147755924177E-3</v>
      </c>
      <c r="E725" s="7">
        <v>0.22072655373937</v>
      </c>
      <c r="F725" s="14">
        <v>0.77225196870138801</v>
      </c>
      <c r="G725" s="7">
        <v>1.24884067970775E-2</v>
      </c>
      <c r="H725" s="7">
        <v>2.8135639519881801E-2</v>
      </c>
      <c r="I725" s="7">
        <v>5.1890560164412E-2</v>
      </c>
      <c r="J725" s="7">
        <v>0.58626182098186097</v>
      </c>
      <c r="K725" s="7">
        <v>5.1534133423107802E-2</v>
      </c>
      <c r="L725" s="7">
        <v>7.7586703161300397E-2</v>
      </c>
      <c r="M725" s="7">
        <v>2.2636719431463798E-2</v>
      </c>
      <c r="N725" s="7">
        <v>9.1336591741319995E-4</v>
      </c>
      <c r="O725" s="7">
        <v>0.15368719939625899</v>
      </c>
      <c r="P725" s="7">
        <v>1.4865451207223299E-2</v>
      </c>
      <c r="Q725" s="7">
        <v>3.4366197004099299</v>
      </c>
    </row>
    <row r="726" spans="1:17" hidden="1" x14ac:dyDescent="0.3">
      <c r="A726" s="3" t="s">
        <v>28</v>
      </c>
      <c r="B726" s="2">
        <v>44409</v>
      </c>
      <c r="C726" s="7">
        <v>1.3450306956842499</v>
      </c>
      <c r="D726" s="7">
        <v>6.6013153110749704E-3</v>
      </c>
      <c r="E726" s="7">
        <v>0.195766081560174</v>
      </c>
      <c r="F726" s="14">
        <v>0.79763260312875095</v>
      </c>
      <c r="G726" s="7">
        <v>1.08958498576462E-2</v>
      </c>
      <c r="H726" s="7">
        <v>2.6813994353446301E-2</v>
      </c>
      <c r="I726" s="7">
        <v>5.2137995486260802E-2</v>
      </c>
      <c r="J726" s="7">
        <v>0.62103850192471699</v>
      </c>
      <c r="K726" s="7">
        <v>5.7724195404346201E-2</v>
      </c>
      <c r="L726" s="7">
        <v>6.8605708771553503E-2</v>
      </c>
      <c r="M726" s="7">
        <v>1.8561017821543499E-2</v>
      </c>
      <c r="N726" s="7">
        <v>9.4793532670358499E-4</v>
      </c>
      <c r="O726" s="7">
        <v>0.12721730876164</v>
      </c>
      <c r="P726" s="7">
        <v>1.6057492292142799E-2</v>
      </c>
      <c r="Q726" s="7">
        <v>3.3365707388015702</v>
      </c>
    </row>
    <row r="727" spans="1:17" hidden="1" x14ac:dyDescent="0.3">
      <c r="A727" s="3" t="s">
        <v>28</v>
      </c>
      <c r="B727" s="2">
        <v>44440</v>
      </c>
      <c r="C727" s="7">
        <v>1.0591688711590601</v>
      </c>
      <c r="D727" s="7">
        <v>8.88550914978351E-3</v>
      </c>
      <c r="E727" s="7">
        <v>0.23476893966947801</v>
      </c>
      <c r="F727" s="14">
        <v>0.75634555118073798</v>
      </c>
      <c r="G727" s="7">
        <v>1.26590109002791E-2</v>
      </c>
      <c r="H727" s="7">
        <v>2.9429694632260899E-2</v>
      </c>
      <c r="I727" s="7">
        <v>4.9458327838048002E-2</v>
      </c>
      <c r="J727" s="7">
        <v>0.59833190541357195</v>
      </c>
      <c r="K727" s="7">
        <v>5.8176299818061002E-2</v>
      </c>
      <c r="L727" s="7">
        <v>7.79076211547923E-2</v>
      </c>
      <c r="M727" s="7">
        <v>2.2405007892641202E-2</v>
      </c>
      <c r="N727" s="7">
        <v>4.11853679598148E-4</v>
      </c>
      <c r="O727" s="7">
        <v>0.13744314096423099</v>
      </c>
      <c r="P727" s="7">
        <v>1.37771377065159E-2</v>
      </c>
      <c r="Q727" s="7">
        <v>3.2962460728481502</v>
      </c>
    </row>
    <row r="728" spans="1:17" hidden="1" x14ac:dyDescent="0.3">
      <c r="A728" s="3" t="s">
        <v>29</v>
      </c>
      <c r="B728" s="2">
        <v>43466</v>
      </c>
      <c r="C728" s="7">
        <v>0.79494483318193498</v>
      </c>
      <c r="D728" s="7">
        <v>3.26702411495957E-2</v>
      </c>
      <c r="E728" s="7">
        <v>0.28804364366304103</v>
      </c>
      <c r="F728" s="14">
        <v>0.67928611518736304</v>
      </c>
      <c r="G728" s="7">
        <v>1.5781780014297898E-2</v>
      </c>
      <c r="H728" s="7">
        <v>2.4769055438759902E-2</v>
      </c>
      <c r="I728" s="7">
        <v>0.210468778057703</v>
      </c>
      <c r="J728" s="7">
        <v>0.229240959187373</v>
      </c>
      <c r="K728" s="7">
        <v>0.16220525120828999</v>
      </c>
      <c r="L728" s="7">
        <v>0.105164064920091</v>
      </c>
      <c r="M728" s="7">
        <v>0.122616528234018</v>
      </c>
      <c r="N728" s="7">
        <v>3.3850503296878297E-2</v>
      </c>
      <c r="O728" s="7">
        <v>7.4051304056783507E-2</v>
      </c>
      <c r="P728" s="7">
        <v>2.1851775585806001E-2</v>
      </c>
      <c r="Q728" s="7">
        <v>5.5587728362535502</v>
      </c>
    </row>
    <row r="729" spans="1:17" hidden="1" x14ac:dyDescent="0.3">
      <c r="A729" s="3" t="s">
        <v>29</v>
      </c>
      <c r="B729" s="2">
        <v>43497</v>
      </c>
      <c r="C729" s="7">
        <v>0.83027305412819496</v>
      </c>
      <c r="D729" s="7">
        <v>3.53361495502676E-2</v>
      </c>
      <c r="E729" s="7">
        <v>0.27818353653903</v>
      </c>
      <c r="F729" s="14">
        <v>0.68648031391070297</v>
      </c>
      <c r="G729" s="7">
        <v>1.4719216024384E-2</v>
      </c>
      <c r="H729" s="7">
        <v>1.7588796621757601E-2</v>
      </c>
      <c r="I729" s="7">
        <v>0.206870578529774</v>
      </c>
      <c r="J729" s="7">
        <v>0.25484695940457303</v>
      </c>
      <c r="K729" s="7">
        <v>0.14241005899843201</v>
      </c>
      <c r="L729" s="7">
        <v>0.10464509185583</v>
      </c>
      <c r="M729" s="7">
        <v>0.12127311118610599</v>
      </c>
      <c r="N729" s="7">
        <v>2.97861805553487E-2</v>
      </c>
      <c r="O729" s="7">
        <v>8.3793555347086005E-2</v>
      </c>
      <c r="P729" s="7">
        <v>2.4066451476709001E-2</v>
      </c>
      <c r="Q729" s="7">
        <v>5.53266829393195</v>
      </c>
    </row>
    <row r="730" spans="1:17" hidden="1" x14ac:dyDescent="0.3">
      <c r="A730" s="3" t="s">
        <v>29</v>
      </c>
      <c r="B730" s="2">
        <v>43525</v>
      </c>
      <c r="C730" s="7">
        <v>1.00920667150925</v>
      </c>
      <c r="D730" s="7">
        <v>3.0298575988694801E-2</v>
      </c>
      <c r="E730" s="7">
        <v>0.27344102820579003</v>
      </c>
      <c r="F730" s="14">
        <v>0.69626039580551502</v>
      </c>
      <c r="G730" s="7">
        <v>1.65240104359935E-2</v>
      </c>
      <c r="H730" s="7">
        <v>1.9906510721926299E-2</v>
      </c>
      <c r="I730" s="7">
        <v>0.22451234823882399</v>
      </c>
      <c r="J730" s="7">
        <v>0.24171433161462</v>
      </c>
      <c r="K730" s="7">
        <v>0.14769514974657699</v>
      </c>
      <c r="L730" s="7">
        <v>9.58887535024808E-2</v>
      </c>
      <c r="M730" s="7">
        <v>0.11640181265197801</v>
      </c>
      <c r="N730" s="7">
        <v>2.8644086786954098E-2</v>
      </c>
      <c r="O730" s="7">
        <v>8.6559900186265401E-2</v>
      </c>
      <c r="P730" s="7">
        <v>2.21530961143812E-2</v>
      </c>
      <c r="Q730" s="7">
        <v>5.5920263323294401</v>
      </c>
    </row>
    <row r="731" spans="1:17" hidden="1" x14ac:dyDescent="0.3">
      <c r="A731" s="3" t="s">
        <v>29</v>
      </c>
      <c r="B731" s="2">
        <v>43556</v>
      </c>
      <c r="C731" s="7">
        <v>0.91132109561375896</v>
      </c>
      <c r="D731" s="7">
        <v>3.1230208281122999E-2</v>
      </c>
      <c r="E731" s="7">
        <v>0.27322681020797901</v>
      </c>
      <c r="F731" s="14">
        <v>0.695542981510898</v>
      </c>
      <c r="G731" s="7">
        <v>1.5437098841784999E-2</v>
      </c>
      <c r="H731" s="7">
        <v>2.21247288639508E-2</v>
      </c>
      <c r="I731" s="7">
        <v>0.26989944363955698</v>
      </c>
      <c r="J731" s="7">
        <v>0.21917990259297601</v>
      </c>
      <c r="K731" s="7">
        <v>0.14417013679304899</v>
      </c>
      <c r="L731" s="7">
        <v>8.3039285106352501E-2</v>
      </c>
      <c r="M731" s="7">
        <v>0.117317044037077</v>
      </c>
      <c r="N731" s="7">
        <v>2.89232399144519E-2</v>
      </c>
      <c r="O731" s="7">
        <v>7.6995386229205307E-2</v>
      </c>
      <c r="P731" s="7">
        <v>2.29137339815953E-2</v>
      </c>
      <c r="Q731" s="7">
        <v>5.6099559961237997</v>
      </c>
    </row>
    <row r="732" spans="1:17" hidden="1" x14ac:dyDescent="0.3">
      <c r="A732" s="3" t="s">
        <v>29</v>
      </c>
      <c r="B732" s="2">
        <v>43586</v>
      </c>
      <c r="C732" s="7">
        <v>1.0378586780774499</v>
      </c>
      <c r="D732" s="7">
        <v>3.4572543563460401E-2</v>
      </c>
      <c r="E732" s="7">
        <v>0.26773417336133598</v>
      </c>
      <c r="F732" s="14">
        <v>0.69769328307520395</v>
      </c>
      <c r="G732" s="7">
        <v>1.3288051418715301E-2</v>
      </c>
      <c r="H732" s="7">
        <v>1.8991975194616501E-2</v>
      </c>
      <c r="I732" s="7">
        <v>0.25936606652628302</v>
      </c>
      <c r="J732" s="7">
        <v>0.22780269242453299</v>
      </c>
      <c r="K732" s="7">
        <v>0.13805736306716801</v>
      </c>
      <c r="L732" s="7">
        <v>8.9555734650726596E-2</v>
      </c>
      <c r="M732" s="7">
        <v>0.113543985594719</v>
      </c>
      <c r="N732" s="7">
        <v>2.6040467820989399E-2</v>
      </c>
      <c r="O732" s="7">
        <v>8.5035597905901497E-2</v>
      </c>
      <c r="P732" s="7">
        <v>2.8318065396347201E-2</v>
      </c>
      <c r="Q732" s="7">
        <v>5.7708019667581203</v>
      </c>
    </row>
    <row r="733" spans="1:17" hidden="1" x14ac:dyDescent="0.3">
      <c r="A733" s="3" t="s">
        <v>29</v>
      </c>
      <c r="B733" s="2">
        <v>43617</v>
      </c>
      <c r="C733" s="7">
        <v>0.93155028691590602</v>
      </c>
      <c r="D733" s="7">
        <v>2.65892080701071E-2</v>
      </c>
      <c r="E733" s="7">
        <v>0.28218860973250098</v>
      </c>
      <c r="F733" s="14">
        <v>0.69122218219739195</v>
      </c>
      <c r="G733" s="7">
        <v>1.3896435009428399E-2</v>
      </c>
      <c r="H733" s="7">
        <v>2.07082415830015E-2</v>
      </c>
      <c r="I733" s="7">
        <v>0.26295869979424902</v>
      </c>
      <c r="J733" s="7">
        <v>0.215462028006073</v>
      </c>
      <c r="K733" s="7">
        <v>0.15414398496328999</v>
      </c>
      <c r="L733" s="7">
        <v>7.9103724459227601E-2</v>
      </c>
      <c r="M733" s="7">
        <v>0.11449205631524199</v>
      </c>
      <c r="N733" s="7">
        <v>2.6628189014054601E-2</v>
      </c>
      <c r="O733" s="7">
        <v>8.6325053526890405E-2</v>
      </c>
      <c r="P733" s="7">
        <v>2.6281587328544E-2</v>
      </c>
      <c r="Q733" s="7">
        <v>5.5947990599946102</v>
      </c>
    </row>
    <row r="734" spans="1:17" hidden="1" x14ac:dyDescent="0.3">
      <c r="A734" s="3" t="s">
        <v>29</v>
      </c>
      <c r="B734" s="2">
        <v>43647</v>
      </c>
      <c r="C734" s="7">
        <v>0.95614685340016103</v>
      </c>
      <c r="D734" s="7">
        <v>3.0912151622521301E-2</v>
      </c>
      <c r="E734" s="7">
        <v>0.26860635659603799</v>
      </c>
      <c r="F734" s="14">
        <v>0.70048149178144103</v>
      </c>
      <c r="G734" s="7">
        <v>1.3087404309707E-2</v>
      </c>
      <c r="H734" s="7">
        <v>2.3553607911566299E-2</v>
      </c>
      <c r="I734" s="7">
        <v>0.25595176007572701</v>
      </c>
      <c r="J734" s="7">
        <v>0.212046155941294</v>
      </c>
      <c r="K734" s="7">
        <v>0.16092267528540199</v>
      </c>
      <c r="L734" s="7">
        <v>7.6443628441161607E-2</v>
      </c>
      <c r="M734" s="7">
        <v>0.11843451371619999</v>
      </c>
      <c r="N734" s="7">
        <v>2.8229806164808701E-2</v>
      </c>
      <c r="O734" s="7">
        <v>8.32738178306653E-2</v>
      </c>
      <c r="P734" s="7">
        <v>2.80566303234683E-2</v>
      </c>
      <c r="Q734" s="7">
        <v>5.6196785227676802</v>
      </c>
    </row>
    <row r="735" spans="1:17" hidden="1" x14ac:dyDescent="0.3">
      <c r="A735" s="3" t="s">
        <v>29</v>
      </c>
      <c r="B735" s="2">
        <v>43678</v>
      </c>
      <c r="C735" s="7">
        <v>1.0011777078801101</v>
      </c>
      <c r="D735" s="7">
        <v>3.0416696393750501E-2</v>
      </c>
      <c r="E735" s="7">
        <v>0.26956175968422003</v>
      </c>
      <c r="F735" s="14">
        <v>0.70002154392202998</v>
      </c>
      <c r="G735" s="7">
        <v>1.3812213986248699E-2</v>
      </c>
      <c r="H735" s="7">
        <v>3.3501458989419301E-2</v>
      </c>
      <c r="I735" s="7">
        <v>0.27456968564387302</v>
      </c>
      <c r="J735" s="7">
        <v>0.22162592030046899</v>
      </c>
      <c r="K735" s="7">
        <v>0.15902775861235599</v>
      </c>
      <c r="L735" s="7">
        <v>6.9057291123236303E-2</v>
      </c>
      <c r="M735" s="7">
        <v>0.10623867382659601</v>
      </c>
      <c r="N735" s="7">
        <v>2.8080109697100699E-2</v>
      </c>
      <c r="O735" s="7">
        <v>6.7022189140370905E-2</v>
      </c>
      <c r="P735" s="7">
        <v>2.7064698680329902E-2</v>
      </c>
      <c r="Q735" s="7">
        <v>5.55658363523992</v>
      </c>
    </row>
    <row r="736" spans="1:17" hidden="1" x14ac:dyDescent="0.3">
      <c r="A736" s="3" t="s">
        <v>29</v>
      </c>
      <c r="B736" s="2">
        <v>43709</v>
      </c>
      <c r="C736" s="7">
        <v>0.94553689923839901</v>
      </c>
      <c r="D736" s="7">
        <v>2.99409703402541E-2</v>
      </c>
      <c r="E736" s="7">
        <v>0.27862458341202001</v>
      </c>
      <c r="F736" s="14">
        <v>0.69143444624772599</v>
      </c>
      <c r="G736" s="7">
        <v>1.3374814911499701E-2</v>
      </c>
      <c r="H736" s="7">
        <v>2.4910022075979001E-2</v>
      </c>
      <c r="I736" s="7">
        <v>0.240365878779532</v>
      </c>
      <c r="J736" s="7">
        <v>0.229130079010257</v>
      </c>
      <c r="K736" s="7">
        <v>0.169872091797207</v>
      </c>
      <c r="L736" s="7">
        <v>8.6136461293970401E-2</v>
      </c>
      <c r="M736" s="7">
        <v>0.113381483714699</v>
      </c>
      <c r="N736" s="7">
        <v>3.34027633179248E-2</v>
      </c>
      <c r="O736" s="7">
        <v>6.5020196043304002E-2</v>
      </c>
      <c r="P736" s="7">
        <v>2.4406209055628E-2</v>
      </c>
      <c r="Q736" s="7">
        <v>5.5531492739916803</v>
      </c>
    </row>
    <row r="737" spans="1:17" hidden="1" x14ac:dyDescent="0.3">
      <c r="A737" s="3" t="s">
        <v>29</v>
      </c>
      <c r="B737" s="2">
        <v>43739</v>
      </c>
      <c r="C737" s="7">
        <v>1.00923119300352</v>
      </c>
      <c r="D737" s="7">
        <v>3.0057729795358701E-2</v>
      </c>
      <c r="E737" s="7">
        <v>0.27109192187499498</v>
      </c>
      <c r="F737" s="14">
        <v>0.69885034832964699</v>
      </c>
      <c r="G737" s="7">
        <v>1.35939318108074E-2</v>
      </c>
      <c r="H737" s="7">
        <v>2.2579181272418598E-2</v>
      </c>
      <c r="I737" s="7">
        <v>0.25368187979847501</v>
      </c>
      <c r="J737" s="7">
        <v>0.232247115074457</v>
      </c>
      <c r="K737" s="7">
        <v>0.168428599230519</v>
      </c>
      <c r="L737" s="7">
        <v>8.7609870644829502E-2</v>
      </c>
      <c r="M737" s="7">
        <v>0.11062441298605</v>
      </c>
      <c r="N737" s="7">
        <v>3.18214633453845E-2</v>
      </c>
      <c r="O737" s="7">
        <v>5.3985701534695903E-2</v>
      </c>
      <c r="P737" s="7">
        <v>2.5427844302363899E-2</v>
      </c>
      <c r="Q737" s="7">
        <v>5.5575577690131297</v>
      </c>
    </row>
    <row r="738" spans="1:17" hidden="1" x14ac:dyDescent="0.3">
      <c r="A738" s="3" t="s">
        <v>29</v>
      </c>
      <c r="B738" s="2">
        <v>43770</v>
      </c>
      <c r="C738" s="7">
        <v>1.1376252859648399</v>
      </c>
      <c r="D738" s="7">
        <v>2.6937986186906199E-2</v>
      </c>
      <c r="E738" s="7">
        <v>0.25086322328836802</v>
      </c>
      <c r="F738" s="14">
        <v>0.72219879052472602</v>
      </c>
      <c r="G738" s="7">
        <v>1.0261588802887901E-2</v>
      </c>
      <c r="H738" s="7">
        <v>2.4924962729947799E-2</v>
      </c>
      <c r="I738" s="7">
        <v>0.248062154192533</v>
      </c>
      <c r="J738" s="7">
        <v>0.220998376673856</v>
      </c>
      <c r="K738" s="7">
        <v>0.19321262637608599</v>
      </c>
      <c r="L738" s="7">
        <v>7.6663540878503897E-2</v>
      </c>
      <c r="M738" s="7">
        <v>0.11286212528208101</v>
      </c>
      <c r="N738" s="7">
        <v>3.68010391760678E-2</v>
      </c>
      <c r="O738" s="7">
        <v>5.0783458720359997E-2</v>
      </c>
      <c r="P738" s="7">
        <v>2.5430127167675801E-2</v>
      </c>
      <c r="Q738" s="7">
        <v>5.63686579446109</v>
      </c>
    </row>
    <row r="739" spans="1:17" hidden="1" x14ac:dyDescent="0.3">
      <c r="A739" s="3" t="s">
        <v>29</v>
      </c>
      <c r="B739" s="2">
        <v>43800</v>
      </c>
      <c r="C739" s="7">
        <v>1.4351274410864701</v>
      </c>
      <c r="D739" s="7">
        <v>2.53011235514496E-2</v>
      </c>
      <c r="E739" s="7">
        <v>0.24961214739908499</v>
      </c>
      <c r="F739" s="14">
        <v>0.72508672904946503</v>
      </c>
      <c r="G739" s="7">
        <v>9.2615724670339992E-3</v>
      </c>
      <c r="H739" s="7">
        <v>3.1972769703810099E-2</v>
      </c>
      <c r="I739" s="7">
        <v>0.27547094916529602</v>
      </c>
      <c r="J739" s="7">
        <v>0.19433017174494599</v>
      </c>
      <c r="K739" s="7">
        <v>0.233310780639018</v>
      </c>
      <c r="L739" s="7">
        <v>5.8932762687502603E-2</v>
      </c>
      <c r="M739" s="7">
        <v>0.104039334334133</v>
      </c>
      <c r="N739" s="7">
        <v>3.6899703623303401E-2</v>
      </c>
      <c r="O739" s="7">
        <v>3.4681070600220097E-2</v>
      </c>
      <c r="P739" s="7">
        <v>2.1100885034736599E-2</v>
      </c>
      <c r="Q739" s="7">
        <v>5.5662569298574196</v>
      </c>
    </row>
    <row r="740" spans="1:17" hidden="1" x14ac:dyDescent="0.3">
      <c r="A740" s="3" t="s">
        <v>29</v>
      </c>
      <c r="B740" s="2">
        <v>43831</v>
      </c>
      <c r="C740" s="7">
        <v>0.809987445904637</v>
      </c>
      <c r="D740" s="7">
        <v>3.57679099993835E-2</v>
      </c>
      <c r="E740" s="7">
        <v>0.31123103832497401</v>
      </c>
      <c r="F740" s="14">
        <v>0.65300105167564204</v>
      </c>
      <c r="G740" s="7">
        <v>1.3676847448461701E-2</v>
      </c>
      <c r="H740" s="7">
        <v>2.4489585699933401E-2</v>
      </c>
      <c r="I740" s="7">
        <v>0.20832309212258099</v>
      </c>
      <c r="J740" s="7">
        <v>0.234199074395811</v>
      </c>
      <c r="K740" s="7">
        <v>0.160744360865514</v>
      </c>
      <c r="L740" s="7">
        <v>9.9052505486987505E-2</v>
      </c>
      <c r="M740" s="7">
        <v>0.12727135183963201</v>
      </c>
      <c r="N740" s="7">
        <v>3.1502463781434002E-2</v>
      </c>
      <c r="O740" s="7">
        <v>7.1462056468238805E-2</v>
      </c>
      <c r="P740" s="7">
        <v>2.9278661891406699E-2</v>
      </c>
      <c r="Q740" s="7">
        <v>5.4656301677559602</v>
      </c>
    </row>
    <row r="741" spans="1:17" hidden="1" x14ac:dyDescent="0.3">
      <c r="A741" s="3" t="s">
        <v>29</v>
      </c>
      <c r="B741" s="2">
        <v>43862</v>
      </c>
      <c r="C741" s="7">
        <v>0.83173975724900695</v>
      </c>
      <c r="D741" s="7">
        <v>3.6992706335645803E-2</v>
      </c>
      <c r="E741" s="7">
        <v>0.28380486185436599</v>
      </c>
      <c r="F741" s="14">
        <v>0.67920243180998796</v>
      </c>
      <c r="G741" s="7">
        <v>1.2515533740976E-2</v>
      </c>
      <c r="H741" s="7">
        <v>2.4360060933193001E-2</v>
      </c>
      <c r="I741" s="7">
        <v>0.20914797876696301</v>
      </c>
      <c r="J741" s="7">
        <v>0.26111311677079302</v>
      </c>
      <c r="K741" s="7">
        <v>0.142737122011033</v>
      </c>
      <c r="L741" s="7">
        <v>9.7423429419946195E-2</v>
      </c>
      <c r="M741" s="7">
        <v>0.12556164115809401</v>
      </c>
      <c r="N741" s="7">
        <v>2.6984991780180399E-2</v>
      </c>
      <c r="O741" s="7">
        <v>7.2506936292485002E-2</v>
      </c>
      <c r="P741" s="7">
        <v>2.7649189126336501E-2</v>
      </c>
      <c r="Q741" s="7">
        <v>5.6563625166915603</v>
      </c>
    </row>
    <row r="742" spans="1:17" hidden="1" x14ac:dyDescent="0.3">
      <c r="A742" s="3" t="s">
        <v>29</v>
      </c>
      <c r="B742" s="2">
        <v>43891</v>
      </c>
      <c r="C742" s="7">
        <v>0.52939266723336098</v>
      </c>
      <c r="D742" s="7">
        <v>5.3216554465183197E-2</v>
      </c>
      <c r="E742" s="7">
        <v>0.32954600322722799</v>
      </c>
      <c r="F742" s="14">
        <v>0.61723744230758903</v>
      </c>
      <c r="G742" s="7">
        <v>1.55352380023869E-2</v>
      </c>
      <c r="H742" s="7">
        <v>2.1648852634149899E-2</v>
      </c>
      <c r="I742" s="7">
        <v>0.18547861534444199</v>
      </c>
      <c r="J742" s="7">
        <v>0.22710702780304801</v>
      </c>
      <c r="K742" s="7">
        <v>0.137073479680691</v>
      </c>
      <c r="L742" s="7">
        <v>0.15604647233983701</v>
      </c>
      <c r="M742" s="7">
        <v>0.13910023671043201</v>
      </c>
      <c r="N742" s="7">
        <v>3.3583016761941503E-2</v>
      </c>
      <c r="O742" s="7">
        <v>5.3805066374662897E-2</v>
      </c>
      <c r="P742" s="7">
        <v>3.0621994348408399E-2</v>
      </c>
      <c r="Q742" s="7">
        <v>5.6658429060502202</v>
      </c>
    </row>
    <row r="743" spans="1:17" hidden="1" x14ac:dyDescent="0.3">
      <c r="A743" s="3" t="s">
        <v>29</v>
      </c>
      <c r="B743" s="2">
        <v>43922</v>
      </c>
      <c r="C743" s="7">
        <v>8.0459943732609798E-2</v>
      </c>
      <c r="D743" s="7">
        <v>0.22995124345867701</v>
      </c>
      <c r="E743" s="7">
        <v>0.53172884417720301</v>
      </c>
      <c r="F743" s="14">
        <v>0.23831991236412001</v>
      </c>
      <c r="G743" s="7">
        <v>4.0451082113136201E-2</v>
      </c>
      <c r="H743" s="7">
        <v>1.1243322859826399E-3</v>
      </c>
      <c r="I743" s="7">
        <v>3.3129474358279502E-2</v>
      </c>
      <c r="J743" s="7">
        <v>8.1312844702721102E-3</v>
      </c>
      <c r="K743" s="7">
        <v>3.7995565595671403E-2</v>
      </c>
      <c r="L743" s="7">
        <v>0.63025800528524401</v>
      </c>
      <c r="M743" s="7">
        <v>9.5016975055475697E-2</v>
      </c>
      <c r="N743" s="7">
        <v>9.7559257271760805E-2</v>
      </c>
      <c r="O743" s="7">
        <v>6.8487583167126899E-3</v>
      </c>
      <c r="P743" s="7">
        <v>4.9485265247465403E-2</v>
      </c>
      <c r="Q743" s="7">
        <v>6.0308707299259003</v>
      </c>
    </row>
    <row r="744" spans="1:17" hidden="1" x14ac:dyDescent="0.3">
      <c r="A744" s="3" t="s">
        <v>29</v>
      </c>
      <c r="B744" s="2">
        <v>43952</v>
      </c>
      <c r="C744" s="7">
        <v>0.107898474622968</v>
      </c>
      <c r="D744" s="7">
        <v>0.17265597330306601</v>
      </c>
      <c r="E744" s="7">
        <v>0.44694879608865001</v>
      </c>
      <c r="F744" s="14">
        <v>0.38039523060828401</v>
      </c>
      <c r="G744" s="7">
        <v>2.94956317750312E-2</v>
      </c>
      <c r="H744" s="7">
        <v>3.1258558087102102E-3</v>
      </c>
      <c r="I744" s="7">
        <v>3.8573037194466697E-2</v>
      </c>
      <c r="J744" s="7">
        <v>2.1251639166141902E-2</v>
      </c>
      <c r="K744" s="7">
        <v>3.8967562000856798E-2</v>
      </c>
      <c r="L744" s="7">
        <v>0.52322613025697096</v>
      </c>
      <c r="M744" s="7">
        <v>0.121178744020803</v>
      </c>
      <c r="N744" s="7">
        <v>8.7566658405420397E-2</v>
      </c>
      <c r="O744" s="7">
        <v>8.8280884752937293E-3</v>
      </c>
      <c r="P744" s="7">
        <v>0.127786652896305</v>
      </c>
      <c r="Q744" s="7">
        <v>5.9931436595134704</v>
      </c>
    </row>
    <row r="745" spans="1:17" hidden="1" x14ac:dyDescent="0.3">
      <c r="A745" s="3" t="s">
        <v>29</v>
      </c>
      <c r="B745" s="2">
        <v>43983</v>
      </c>
      <c r="C745" s="7">
        <v>0.26569117598606701</v>
      </c>
      <c r="D745" s="7">
        <v>8.2310224788269895E-2</v>
      </c>
      <c r="E745" s="7">
        <v>0.34500083137451598</v>
      </c>
      <c r="F745" s="14">
        <v>0.57268894383721403</v>
      </c>
      <c r="G745" s="7">
        <v>2.1520791415557398E-2</v>
      </c>
      <c r="H745" s="7">
        <v>2.1607123773868499E-2</v>
      </c>
      <c r="I745" s="7">
        <v>0.33666115708154498</v>
      </c>
      <c r="J745" s="7">
        <v>4.3920948286373697E-2</v>
      </c>
      <c r="K745" s="7">
        <v>9.7578921933736101E-2</v>
      </c>
      <c r="L745" s="7">
        <v>0.228503955699636</v>
      </c>
      <c r="M745" s="7">
        <v>0.13105965387610299</v>
      </c>
      <c r="N745" s="7">
        <v>5.5077288299862401E-2</v>
      </c>
      <c r="O745" s="7">
        <v>1.4797997589045901E-2</v>
      </c>
      <c r="P745" s="7">
        <v>4.92721620442724E-2</v>
      </c>
      <c r="Q745" s="7">
        <v>5.9687971608097499</v>
      </c>
    </row>
    <row r="746" spans="1:17" hidden="1" x14ac:dyDescent="0.3">
      <c r="A746" s="3" t="s">
        <v>29</v>
      </c>
      <c r="B746" s="2">
        <v>44013</v>
      </c>
      <c r="C746" s="7">
        <v>0.60477770059047598</v>
      </c>
      <c r="D746" s="7">
        <v>4.7051717820658E-2</v>
      </c>
      <c r="E746" s="7">
        <v>0.284316681157392</v>
      </c>
      <c r="F746" s="14">
        <v>0.66863160102194996</v>
      </c>
      <c r="G746" s="7">
        <v>1.19780715319582E-2</v>
      </c>
      <c r="H746" s="7">
        <v>2.8776643611913601E-2</v>
      </c>
      <c r="I746" s="7">
        <v>0.32067639664865799</v>
      </c>
      <c r="J746" s="7">
        <v>0.14493892170339301</v>
      </c>
      <c r="K746" s="7">
        <v>0.13703715004195199</v>
      </c>
      <c r="L746" s="7">
        <v>0.112298275380136</v>
      </c>
      <c r="M746" s="7">
        <v>0.14211587814816801</v>
      </c>
      <c r="N746" s="7">
        <v>4.18211618585922E-2</v>
      </c>
      <c r="O746" s="7">
        <v>2.2006816201945299E-2</v>
      </c>
      <c r="P746" s="7">
        <v>3.8350684873283497E-2</v>
      </c>
      <c r="Q746" s="7">
        <v>5.7752373260802097</v>
      </c>
    </row>
    <row r="747" spans="1:17" hidden="1" x14ac:dyDescent="0.3">
      <c r="A747" s="3" t="s">
        <v>29</v>
      </c>
      <c r="B747" s="2">
        <v>44044</v>
      </c>
      <c r="C747" s="7">
        <v>0.78333314924544994</v>
      </c>
      <c r="D747" s="7">
        <v>3.69235758716253E-2</v>
      </c>
      <c r="E747" s="7">
        <v>0.24943886311611799</v>
      </c>
      <c r="F747" s="14">
        <v>0.71363756101225695</v>
      </c>
      <c r="G747" s="7">
        <v>1.03435938767688E-2</v>
      </c>
      <c r="H747" s="7">
        <v>3.1431623474522698E-2</v>
      </c>
      <c r="I747" s="7">
        <v>0.30118545856991802</v>
      </c>
      <c r="J747" s="7">
        <v>0.21100835885223099</v>
      </c>
      <c r="K747" s="7">
        <v>0.144811889666801</v>
      </c>
      <c r="L747" s="7">
        <v>8.4543086960899697E-2</v>
      </c>
      <c r="M747" s="7">
        <v>0.11203730432591701</v>
      </c>
      <c r="N747" s="7">
        <v>3.3238433161920898E-2</v>
      </c>
      <c r="O747" s="7">
        <v>3.70386507685262E-2</v>
      </c>
      <c r="P747" s="7">
        <v>3.4361600342494802E-2</v>
      </c>
      <c r="Q747" s="7">
        <v>5.7951694130562901</v>
      </c>
    </row>
    <row r="748" spans="1:17" hidden="1" x14ac:dyDescent="0.3">
      <c r="A748" s="3" t="s">
        <v>29</v>
      </c>
      <c r="B748" s="2">
        <v>44075</v>
      </c>
      <c r="C748" s="7">
        <v>0.75759541216939597</v>
      </c>
      <c r="D748" s="7">
        <v>3.8116681570932801E-2</v>
      </c>
      <c r="E748" s="7">
        <v>0.26166673502099402</v>
      </c>
      <c r="F748" s="14">
        <v>0.70021658340807402</v>
      </c>
      <c r="G748" s="7">
        <v>1.47751849749973E-2</v>
      </c>
      <c r="H748" s="7">
        <v>2.11293895447544E-2</v>
      </c>
      <c r="I748" s="7">
        <v>0.27814391837256802</v>
      </c>
      <c r="J748" s="7">
        <v>0.20372451864148999</v>
      </c>
      <c r="K748" s="7">
        <v>0.147005516726019</v>
      </c>
      <c r="L748" s="7">
        <v>0.105717104693729</v>
      </c>
      <c r="M748" s="7">
        <v>0.12277198480035099</v>
      </c>
      <c r="N748" s="7">
        <v>3.6724339063060003E-2</v>
      </c>
      <c r="O748" s="7">
        <v>3.6477453424610597E-2</v>
      </c>
      <c r="P748" s="7">
        <v>3.3530589758420999E-2</v>
      </c>
      <c r="Q748" s="7">
        <v>5.6844982820015701</v>
      </c>
    </row>
    <row r="749" spans="1:17" hidden="1" x14ac:dyDescent="0.3">
      <c r="A749" s="3" t="s">
        <v>29</v>
      </c>
      <c r="B749" s="2">
        <v>44105</v>
      </c>
      <c r="C749" s="7">
        <v>0.73276911346743101</v>
      </c>
      <c r="D749" s="7">
        <v>4.3417705413533E-2</v>
      </c>
      <c r="E749" s="7">
        <v>0.283083995338693</v>
      </c>
      <c r="F749" s="14">
        <v>0.67349829924777405</v>
      </c>
      <c r="G749" s="7">
        <v>1.38647080898691E-2</v>
      </c>
      <c r="H749" s="7">
        <v>2.0739614251843001E-2</v>
      </c>
      <c r="I749" s="7">
        <v>0.28134927169242502</v>
      </c>
      <c r="J749" s="7">
        <v>0.192107726325458</v>
      </c>
      <c r="K749" s="7">
        <v>0.14954154756598101</v>
      </c>
      <c r="L749" s="7">
        <v>0.114613386882795</v>
      </c>
      <c r="M749" s="7">
        <v>0.12602143848828101</v>
      </c>
      <c r="N749" s="7">
        <v>3.5309912023663598E-2</v>
      </c>
      <c r="O749" s="7">
        <v>2.7329921267404099E-2</v>
      </c>
      <c r="P749" s="7">
        <v>3.91224734122812E-2</v>
      </c>
      <c r="Q749" s="7">
        <v>5.7864748565149799</v>
      </c>
    </row>
    <row r="750" spans="1:17" hidden="1" x14ac:dyDescent="0.3">
      <c r="A750" s="3" t="s">
        <v>29</v>
      </c>
      <c r="B750" s="2">
        <v>44136</v>
      </c>
      <c r="C750" s="7">
        <v>0.29272134556955798</v>
      </c>
      <c r="D750" s="7">
        <v>8.1704284102295702E-2</v>
      </c>
      <c r="E750" s="7">
        <v>0.40642136353432301</v>
      </c>
      <c r="F750" s="14">
        <v>0.51187435236338097</v>
      </c>
      <c r="G750" s="7">
        <v>2.5866990740771201E-2</v>
      </c>
      <c r="H750" s="7">
        <v>2.40364127333242E-2</v>
      </c>
      <c r="I750" s="7">
        <v>0.145696683896132</v>
      </c>
      <c r="J750" s="7">
        <v>0.1266361098254</v>
      </c>
      <c r="K750" s="7">
        <v>0.10904750177834401</v>
      </c>
      <c r="L750" s="7">
        <v>0.25199450106361299</v>
      </c>
      <c r="M750" s="7">
        <v>0.20445600970352501</v>
      </c>
      <c r="N750" s="7">
        <v>5.4841507630888298E-2</v>
      </c>
      <c r="O750" s="7">
        <v>2.2716960250182501E-2</v>
      </c>
      <c r="P750" s="7">
        <v>3.47073223778206E-2</v>
      </c>
      <c r="Q750" s="7">
        <v>5.7885758956394699</v>
      </c>
    </row>
    <row r="751" spans="1:17" hidden="1" x14ac:dyDescent="0.3">
      <c r="A751" s="3" t="s">
        <v>29</v>
      </c>
      <c r="B751" s="2">
        <v>44166</v>
      </c>
      <c r="C751" s="7">
        <v>1.0386040838641899</v>
      </c>
      <c r="D751" s="7">
        <v>3.5212645563469203E-2</v>
      </c>
      <c r="E751" s="7">
        <v>0.29062511110796702</v>
      </c>
      <c r="F751" s="14">
        <v>0.674162243328564</v>
      </c>
      <c r="G751" s="7">
        <v>1.51584937869472E-2</v>
      </c>
      <c r="H751" s="7">
        <v>2.7388187352580098E-2</v>
      </c>
      <c r="I751" s="7">
        <v>0.31580256750717001</v>
      </c>
      <c r="J751" s="7">
        <v>0.12600798560349599</v>
      </c>
      <c r="K751" s="7">
        <v>0.25287574104406502</v>
      </c>
      <c r="L751" s="7">
        <v>7.43800404556266E-2</v>
      </c>
      <c r="M751" s="7">
        <v>0.113398176821551</v>
      </c>
      <c r="N751" s="7">
        <v>4.0637031401290803E-2</v>
      </c>
      <c r="O751" s="7">
        <v>1.07516976088241E-2</v>
      </c>
      <c r="P751" s="7">
        <v>2.3600078418449601E-2</v>
      </c>
      <c r="Q751" s="7">
        <v>5.67466423360215</v>
      </c>
    </row>
    <row r="752" spans="1:17" hidden="1" x14ac:dyDescent="0.3">
      <c r="A752" s="3" t="s">
        <v>29</v>
      </c>
      <c r="B752" s="2">
        <v>44197</v>
      </c>
      <c r="C752" s="7">
        <v>0.16713162009272001</v>
      </c>
      <c r="D752" s="7">
        <v>0.11751899869825801</v>
      </c>
      <c r="E752" s="7">
        <v>0.423014411761231</v>
      </c>
      <c r="F752" s="14">
        <v>0.45946658954051001</v>
      </c>
      <c r="G752" s="7">
        <v>2.6947930137668899E-2</v>
      </c>
      <c r="H752" s="7">
        <v>9.0187635749229608E-3</v>
      </c>
      <c r="I752" s="7">
        <v>0.1125303698095</v>
      </c>
      <c r="J752" s="7">
        <v>7.2331305937628002E-2</v>
      </c>
      <c r="K752" s="7">
        <v>8.6267080873886404E-2</v>
      </c>
      <c r="L752" s="7">
        <v>0.33150279699037499</v>
      </c>
      <c r="M752" s="7">
        <v>0.24979526035006999</v>
      </c>
      <c r="N752" s="7">
        <v>5.5543101913154903E-2</v>
      </c>
      <c r="O752" s="7">
        <v>1.63257725278242E-2</v>
      </c>
      <c r="P752" s="7">
        <v>3.9737617884970197E-2</v>
      </c>
      <c r="Q752" s="7">
        <v>5.9387212017092397</v>
      </c>
    </row>
    <row r="753" spans="1:17" hidden="1" x14ac:dyDescent="0.3">
      <c r="A753" s="3" t="s">
        <v>29</v>
      </c>
      <c r="B753" s="2">
        <v>44228</v>
      </c>
      <c r="C753" s="7">
        <v>0.16452093364283199</v>
      </c>
      <c r="D753" s="7">
        <v>0.121078195295726</v>
      </c>
      <c r="E753" s="7">
        <v>0.44302178707385398</v>
      </c>
      <c r="F753" s="14">
        <v>0.43590001763042102</v>
      </c>
      <c r="G753" s="7">
        <v>2.6073195856583301E-2</v>
      </c>
      <c r="H753" s="7">
        <v>1.4451959679109499E-4</v>
      </c>
      <c r="I753" s="7">
        <v>4.1590408051227899E-2</v>
      </c>
      <c r="J753" s="7">
        <v>7.2602776375015096E-2</v>
      </c>
      <c r="K753" s="7">
        <v>4.9062685756314603E-2</v>
      </c>
      <c r="L753" s="7">
        <v>0.35440969058497601</v>
      </c>
      <c r="M753" s="7">
        <v>0.29298895436244299</v>
      </c>
      <c r="N753" s="7">
        <v>5.5457943603657099E-2</v>
      </c>
      <c r="O753" s="7">
        <v>1.9196077667600599E-2</v>
      </c>
      <c r="P753" s="7">
        <v>8.8473748145392203E-2</v>
      </c>
      <c r="Q753" s="7">
        <v>5.7551005957859998</v>
      </c>
    </row>
    <row r="754" spans="1:17" hidden="1" x14ac:dyDescent="0.3">
      <c r="A754" s="3" t="s">
        <v>29</v>
      </c>
      <c r="B754" s="2">
        <v>44256</v>
      </c>
      <c r="C754" s="7">
        <v>0.207762735173877</v>
      </c>
      <c r="D754" s="7">
        <v>0.12864816975711801</v>
      </c>
      <c r="E754" s="7">
        <v>0.42683983019784999</v>
      </c>
      <c r="F754" s="14">
        <v>0.444512000045032</v>
      </c>
      <c r="G754" s="7">
        <v>3.5251654562381399E-2</v>
      </c>
      <c r="H754" s="7">
        <v>4.2895418031460401E-4</v>
      </c>
      <c r="I754" s="7">
        <v>4.3050936790436499E-2</v>
      </c>
      <c r="J754" s="7">
        <v>0.10005216604846801</v>
      </c>
      <c r="K754" s="7">
        <v>4.8549673229486702E-2</v>
      </c>
      <c r="L754" s="7">
        <v>0.35178155452873</v>
      </c>
      <c r="M754" s="7">
        <v>0.29054880266106198</v>
      </c>
      <c r="N754" s="7">
        <v>5.6174605158775898E-2</v>
      </c>
      <c r="O754" s="7">
        <v>2.0782860527725398E-2</v>
      </c>
      <c r="P754" s="7">
        <v>5.3378792312619099E-2</v>
      </c>
      <c r="Q754" s="7">
        <v>5.9391928994907</v>
      </c>
    </row>
    <row r="755" spans="1:17" hidden="1" x14ac:dyDescent="0.3">
      <c r="A755" s="3" t="s">
        <v>29</v>
      </c>
      <c r="B755" s="2">
        <v>44287</v>
      </c>
      <c r="C755" s="7">
        <v>0.59603934434774797</v>
      </c>
      <c r="D755" s="7">
        <v>4.7648351118372602E-2</v>
      </c>
      <c r="E755" s="7">
        <v>0.31195878599388399</v>
      </c>
      <c r="F755" s="14">
        <v>0.640392862887743</v>
      </c>
      <c r="G755" s="7">
        <v>1.4550971029447199E-2</v>
      </c>
      <c r="H755" s="7">
        <v>1.45059700336222E-2</v>
      </c>
      <c r="I755" s="7">
        <v>0.341856167659842</v>
      </c>
      <c r="J755" s="7">
        <v>0.11318837106075499</v>
      </c>
      <c r="K755" s="7">
        <v>0.15986394810882201</v>
      </c>
      <c r="L755" s="7">
        <v>0.119404724021307</v>
      </c>
      <c r="M755" s="7">
        <v>0.151568264297817</v>
      </c>
      <c r="N755" s="7">
        <v>3.5518140254282703E-2</v>
      </c>
      <c r="O755" s="7">
        <v>1.8058876241934502E-2</v>
      </c>
      <c r="P755" s="7">
        <v>3.1484567292170001E-2</v>
      </c>
      <c r="Q755" s="7">
        <v>5.6312458692412504</v>
      </c>
    </row>
    <row r="756" spans="1:17" hidden="1" x14ac:dyDescent="0.3">
      <c r="A756" s="3" t="s">
        <v>29</v>
      </c>
      <c r="B756" s="2">
        <v>44317</v>
      </c>
      <c r="C756" s="7">
        <v>0.810412123621717</v>
      </c>
      <c r="D756" s="7">
        <v>4.1226447510919799E-2</v>
      </c>
      <c r="E756" s="7">
        <v>0.28044130837870002</v>
      </c>
      <c r="F756" s="14">
        <v>0.67833224411037996</v>
      </c>
      <c r="G756" s="7">
        <v>1.3829172285397999E-2</v>
      </c>
      <c r="H756" s="7">
        <v>1.68644800925483E-2</v>
      </c>
      <c r="I756" s="7">
        <v>0.30883944179470602</v>
      </c>
      <c r="J756" s="7">
        <v>0.185060059752544</v>
      </c>
      <c r="K756" s="7">
        <v>0.14365605662786901</v>
      </c>
      <c r="L756" s="7">
        <v>0.106019689404212</v>
      </c>
      <c r="M756" s="7">
        <v>0.125850240546375</v>
      </c>
      <c r="N756" s="7">
        <v>3.0253104858808201E-2</v>
      </c>
      <c r="O756" s="7">
        <v>2.6077784118583101E-2</v>
      </c>
      <c r="P756" s="7">
        <v>4.3549970518955497E-2</v>
      </c>
      <c r="Q756" s="7">
        <v>5.7332961609928601</v>
      </c>
    </row>
    <row r="757" spans="1:17" hidden="1" x14ac:dyDescent="0.3">
      <c r="A757" s="3" t="s">
        <v>29</v>
      </c>
      <c r="B757" s="2">
        <v>44348</v>
      </c>
      <c r="C757" s="7">
        <v>0.82723566783118296</v>
      </c>
      <c r="D757" s="7">
        <v>3.7047209747883302E-2</v>
      </c>
      <c r="E757" s="7">
        <v>0.25929368338937703</v>
      </c>
      <c r="F757" s="14">
        <v>0.70365910686273903</v>
      </c>
      <c r="G757" s="7">
        <v>1.10540662226191E-2</v>
      </c>
      <c r="H757" s="7">
        <v>1.7128300658294501E-2</v>
      </c>
      <c r="I757" s="7">
        <v>0.30000911121534102</v>
      </c>
      <c r="J757" s="7">
        <v>0.23046880468310599</v>
      </c>
      <c r="K757" s="7">
        <v>0.121458023460166</v>
      </c>
      <c r="L757" s="7">
        <v>9.7082410201458802E-2</v>
      </c>
      <c r="M757" s="7">
        <v>0.12223765665422801</v>
      </c>
      <c r="N757" s="7">
        <v>3.0975782675115901E-2</v>
      </c>
      <c r="O757" s="7">
        <v>3.1516647747151197E-2</v>
      </c>
      <c r="P757" s="7">
        <v>3.8069196482519503E-2</v>
      </c>
      <c r="Q757" s="7">
        <v>5.6949500825844899</v>
      </c>
    </row>
    <row r="758" spans="1:17" hidden="1" x14ac:dyDescent="0.3">
      <c r="A758" s="3" t="s">
        <v>29</v>
      </c>
      <c r="B758" s="2">
        <v>44378</v>
      </c>
      <c r="C758" s="7">
        <v>0.87186265631591597</v>
      </c>
      <c r="D758" s="7">
        <v>3.4858591703035097E-2</v>
      </c>
      <c r="E758" s="7">
        <v>0.26837000304342601</v>
      </c>
      <c r="F758" s="14">
        <v>0.69677140525353898</v>
      </c>
      <c r="G758" s="7">
        <v>9.2017347561944192E-3</v>
      </c>
      <c r="H758" s="7">
        <v>1.9570855659506E-2</v>
      </c>
      <c r="I758" s="7">
        <v>0.27719439585244099</v>
      </c>
      <c r="J758" s="7">
        <v>0.256440497170629</v>
      </c>
      <c r="K758" s="7">
        <v>0.13135337038042</v>
      </c>
      <c r="L758" s="7">
        <v>8.5972160332063605E-2</v>
      </c>
      <c r="M758" s="7">
        <v>0.11413008688118299</v>
      </c>
      <c r="N758" s="7">
        <v>2.7471456712906499E-2</v>
      </c>
      <c r="O758" s="7">
        <v>4.2244507545949703E-2</v>
      </c>
      <c r="P758" s="7">
        <v>3.6420934708705902E-2</v>
      </c>
      <c r="Q758" s="7">
        <v>5.5918410816022499</v>
      </c>
    </row>
    <row r="759" spans="1:17" hidden="1" x14ac:dyDescent="0.3">
      <c r="A759" s="3" t="s">
        <v>29</v>
      </c>
      <c r="B759" s="2">
        <v>44409</v>
      </c>
      <c r="C759" s="7">
        <v>0.92924262602880803</v>
      </c>
      <c r="D759" s="7">
        <v>3.09763437902923E-2</v>
      </c>
      <c r="E759" s="7">
        <v>0.24489262545953699</v>
      </c>
      <c r="F759" s="14">
        <v>0.72413103075017105</v>
      </c>
      <c r="G759" s="7">
        <v>9.9572700130756107E-3</v>
      </c>
      <c r="H759" s="7">
        <v>2.80089273339779E-2</v>
      </c>
      <c r="I759" s="7">
        <v>0.27371061437099198</v>
      </c>
      <c r="J759" s="7">
        <v>0.27004615896207901</v>
      </c>
      <c r="K759" s="7">
        <v>0.12952574053635699</v>
      </c>
      <c r="L759" s="7">
        <v>7.4851423802414899E-2</v>
      </c>
      <c r="M759" s="7">
        <v>0.106577207603459</v>
      </c>
      <c r="N759" s="7">
        <v>2.6423828048261901E-2</v>
      </c>
      <c r="O759" s="7">
        <v>4.3837624653489303E-2</v>
      </c>
      <c r="P759" s="7">
        <v>3.7061204675893501E-2</v>
      </c>
      <c r="Q759" s="7">
        <v>5.6988959987572896</v>
      </c>
    </row>
    <row r="760" spans="1:17" hidden="1" x14ac:dyDescent="0.3">
      <c r="A760" s="3" t="s">
        <v>29</v>
      </c>
      <c r="B760" s="2">
        <v>44440</v>
      </c>
      <c r="C760" s="7">
        <v>0.91492519779241399</v>
      </c>
      <c r="D760" s="7">
        <v>3.5168760450205998E-2</v>
      </c>
      <c r="E760" s="7">
        <v>0.262042795509495</v>
      </c>
      <c r="F760" s="14">
        <v>0.70278844404029905</v>
      </c>
      <c r="G760" s="7">
        <v>1.19893779321458E-2</v>
      </c>
      <c r="H760" s="7">
        <v>2.03089310772397E-2</v>
      </c>
      <c r="I760" s="7">
        <v>0.25526855830176298</v>
      </c>
      <c r="J760" s="7">
        <v>0.28348540735819</v>
      </c>
      <c r="K760" s="7">
        <v>0.131183049271279</v>
      </c>
      <c r="L760" s="7">
        <v>9.6490254693584604E-2</v>
      </c>
      <c r="M760" s="7">
        <v>0.10450257913769501</v>
      </c>
      <c r="N760" s="7">
        <v>3.1320402336324001E-2</v>
      </c>
      <c r="O760" s="7">
        <v>3.7869244325660099E-2</v>
      </c>
      <c r="P760" s="7">
        <v>2.7582195566118298E-2</v>
      </c>
      <c r="Q760" s="7">
        <v>5.6047705162964601</v>
      </c>
    </row>
    <row r="761" spans="1:17" hidden="1" x14ac:dyDescent="0.3">
      <c r="A761" s="3" t="s">
        <v>30</v>
      </c>
      <c r="B761" s="2">
        <v>43466</v>
      </c>
      <c r="C761" s="7">
        <v>0.751660825474052</v>
      </c>
      <c r="D761" s="7">
        <v>8.7414255601293601E-3</v>
      </c>
      <c r="E761" s="7">
        <v>0.40769916785111898</v>
      </c>
      <c r="F761" s="14">
        <v>0.58355940658875205</v>
      </c>
      <c r="G761" s="7">
        <v>1.0612323900468099E-2</v>
      </c>
      <c r="H761" s="7">
        <v>2.6900994378309499E-2</v>
      </c>
      <c r="I761" s="7">
        <v>0.29723158573763198</v>
      </c>
      <c r="J761" s="7">
        <v>0.214487959284654</v>
      </c>
      <c r="K761" s="7">
        <v>0.18100822550080001</v>
      </c>
      <c r="L761" s="7">
        <v>8.4748064154619496E-2</v>
      </c>
      <c r="M761" s="7">
        <v>7.2668125757994098E-2</v>
      </c>
      <c r="N761" s="7">
        <v>9.2040385086023593E-3</v>
      </c>
      <c r="O761" s="7">
        <v>9.5831342288698093E-2</v>
      </c>
      <c r="P761" s="7">
        <v>7.3073404882229099E-3</v>
      </c>
      <c r="Q761" s="7">
        <v>3.7511466094019599</v>
      </c>
    </row>
    <row r="762" spans="1:17" hidden="1" x14ac:dyDescent="0.3">
      <c r="A762" s="3" t="s">
        <v>30</v>
      </c>
      <c r="B762" s="2">
        <v>43497</v>
      </c>
      <c r="C762" s="7">
        <v>0.80395561563918005</v>
      </c>
      <c r="D762" s="7">
        <v>9.99416190356767E-3</v>
      </c>
      <c r="E762" s="7">
        <v>0.40009323214300802</v>
      </c>
      <c r="F762" s="14">
        <v>0.58991260595342399</v>
      </c>
      <c r="G762" s="7">
        <v>9.5994321493653098E-3</v>
      </c>
      <c r="H762" s="7">
        <v>2.3983674605290599E-2</v>
      </c>
      <c r="I762" s="7">
        <v>0.28905840404302702</v>
      </c>
      <c r="J762" s="7">
        <v>0.24186488824605501</v>
      </c>
      <c r="K762" s="7">
        <v>0.15883724129026899</v>
      </c>
      <c r="L762" s="7">
        <v>8.9422019529484198E-2</v>
      </c>
      <c r="M762" s="7">
        <v>7.5249254931446297E-2</v>
      </c>
      <c r="N762" s="7">
        <v>7.8682450798596391E-3</v>
      </c>
      <c r="O762" s="7">
        <v>9.6853254004535094E-2</v>
      </c>
      <c r="P762" s="7">
        <v>7.2635861206679598E-3</v>
      </c>
      <c r="Q762" s="7">
        <v>3.7880829390169799</v>
      </c>
    </row>
    <row r="763" spans="1:17" hidden="1" x14ac:dyDescent="0.3">
      <c r="A763" s="3" t="s">
        <v>30</v>
      </c>
      <c r="B763" s="2">
        <v>43525</v>
      </c>
      <c r="C763" s="7">
        <v>0.95919025721800699</v>
      </c>
      <c r="D763" s="7">
        <v>8.9512586537735805E-3</v>
      </c>
      <c r="E763" s="7">
        <v>0.39970025222422101</v>
      </c>
      <c r="F763" s="14">
        <v>0.59134848912200499</v>
      </c>
      <c r="G763" s="7">
        <v>9.9690197642446493E-3</v>
      </c>
      <c r="H763" s="7">
        <v>2.2590558046827899E-2</v>
      </c>
      <c r="I763" s="7">
        <v>0.29855094971586998</v>
      </c>
      <c r="J763" s="7">
        <v>0.23690248150693399</v>
      </c>
      <c r="K763" s="7">
        <v>0.16669072826037001</v>
      </c>
      <c r="L763" s="7">
        <v>8.6573702921538195E-2</v>
      </c>
      <c r="M763" s="7">
        <v>7.1107995175102606E-2</v>
      </c>
      <c r="N763" s="7">
        <v>8.0509357946873007E-3</v>
      </c>
      <c r="O763" s="7">
        <v>9.3123181202574706E-2</v>
      </c>
      <c r="P763" s="7">
        <v>6.4404476118493899E-3</v>
      </c>
      <c r="Q763" s="7">
        <v>3.8168364260184902</v>
      </c>
    </row>
    <row r="764" spans="1:17" hidden="1" x14ac:dyDescent="0.3">
      <c r="A764" s="3" t="s">
        <v>30</v>
      </c>
      <c r="B764" s="2">
        <v>43556</v>
      </c>
      <c r="C764" s="7">
        <v>0.90378625596565398</v>
      </c>
      <c r="D764" s="7">
        <v>7.2099456295535002E-3</v>
      </c>
      <c r="E764" s="7">
        <v>0.39936265803561399</v>
      </c>
      <c r="F764" s="14">
        <v>0.59342739633483199</v>
      </c>
      <c r="G764" s="7">
        <v>9.1812769773200499E-3</v>
      </c>
      <c r="H764" s="7">
        <v>2.3749934492224699E-2</v>
      </c>
      <c r="I764" s="7">
        <v>0.32297892808148398</v>
      </c>
      <c r="J764" s="7">
        <v>0.22429173833375199</v>
      </c>
      <c r="K764" s="7">
        <v>0.16093438367808799</v>
      </c>
      <c r="L764" s="7">
        <v>8.42225584207138E-2</v>
      </c>
      <c r="M764" s="7">
        <v>6.9795478117106804E-2</v>
      </c>
      <c r="N764" s="7">
        <v>7.0203474514883802E-3</v>
      </c>
      <c r="O764" s="7">
        <v>9.0894530308176402E-2</v>
      </c>
      <c r="P764" s="7">
        <v>6.9308241396458404E-3</v>
      </c>
      <c r="Q764" s="7">
        <v>3.9554552621534702</v>
      </c>
    </row>
    <row r="765" spans="1:17" hidden="1" x14ac:dyDescent="0.3">
      <c r="A765" s="3" t="s">
        <v>30</v>
      </c>
      <c r="B765" s="2">
        <v>43586</v>
      </c>
      <c r="C765" s="7">
        <v>0.95132359749641204</v>
      </c>
      <c r="D765" s="7">
        <v>8.0141519894893192E-3</v>
      </c>
      <c r="E765" s="7">
        <v>0.40663374830344201</v>
      </c>
      <c r="F765" s="14">
        <v>0.58535209970706803</v>
      </c>
      <c r="G765" s="7">
        <v>9.5172674991101103E-3</v>
      </c>
      <c r="H765" s="7">
        <v>2.23823802014879E-2</v>
      </c>
      <c r="I765" s="7">
        <v>0.33476577059107998</v>
      </c>
      <c r="J765" s="7">
        <v>0.22052525925577701</v>
      </c>
      <c r="K765" s="7">
        <v>0.157925095021519</v>
      </c>
      <c r="L765" s="7">
        <v>8.1541829891129097E-2</v>
      </c>
      <c r="M765" s="7">
        <v>7.1856643995172706E-2</v>
      </c>
      <c r="N765" s="7">
        <v>7.0598333443122798E-3</v>
      </c>
      <c r="O765" s="7">
        <v>8.7419574188321095E-2</v>
      </c>
      <c r="P765" s="7">
        <v>7.0063460120908701E-3</v>
      </c>
      <c r="Q765" s="7">
        <v>3.8966571466761799</v>
      </c>
    </row>
    <row r="766" spans="1:17" hidden="1" x14ac:dyDescent="0.3">
      <c r="A766" s="3" t="s">
        <v>30</v>
      </c>
      <c r="B766" s="2">
        <v>43617</v>
      </c>
      <c r="C766" s="7">
        <v>0.98025634308385901</v>
      </c>
      <c r="D766" s="7">
        <v>8.7376986239333897E-3</v>
      </c>
      <c r="E766" s="7">
        <v>0.406154617090555</v>
      </c>
      <c r="F766" s="14">
        <v>0.58510768428551196</v>
      </c>
      <c r="G766" s="7">
        <v>8.6790740579247103E-3</v>
      </c>
      <c r="H766" s="7">
        <v>2.2549062246406501E-2</v>
      </c>
      <c r="I766" s="7">
        <v>0.358486015146458</v>
      </c>
      <c r="J766" s="7">
        <v>0.20881661223777601</v>
      </c>
      <c r="K766" s="7">
        <v>0.162004376206805</v>
      </c>
      <c r="L766" s="7">
        <v>7.3272054389149396E-2</v>
      </c>
      <c r="M766" s="7">
        <v>6.5678064169975806E-2</v>
      </c>
      <c r="N766" s="7">
        <v>7.2411603899159502E-3</v>
      </c>
      <c r="O766" s="7">
        <v>8.6531339672546198E-2</v>
      </c>
      <c r="P766" s="7">
        <v>6.7422414830420998E-3</v>
      </c>
      <c r="Q766" s="7">
        <v>3.7204245648386101</v>
      </c>
    </row>
    <row r="767" spans="1:17" hidden="1" x14ac:dyDescent="0.3">
      <c r="A767" s="3" t="s">
        <v>30</v>
      </c>
      <c r="B767" s="2">
        <v>43647</v>
      </c>
      <c r="C767" s="7">
        <v>0.91541943030245299</v>
      </c>
      <c r="D767" s="7">
        <v>8.9128839815749705E-3</v>
      </c>
      <c r="E767" s="7">
        <v>0.417037918104671</v>
      </c>
      <c r="F767" s="14">
        <v>0.57404919791375397</v>
      </c>
      <c r="G767" s="7">
        <v>9.3322430255450804E-3</v>
      </c>
      <c r="H767" s="7">
        <v>2.3246673133777498E-2</v>
      </c>
      <c r="I767" s="7">
        <v>0.33991190375066899</v>
      </c>
      <c r="J767" s="7">
        <v>0.21454264384524799</v>
      </c>
      <c r="K767" s="7">
        <v>0.16189685766984199</v>
      </c>
      <c r="L767" s="7">
        <v>7.9050270662890901E-2</v>
      </c>
      <c r="M767" s="7">
        <v>6.7233013332942002E-2</v>
      </c>
      <c r="N767" s="7">
        <v>8.7901781254470807E-3</v>
      </c>
      <c r="O767" s="7">
        <v>8.9045340207862506E-2</v>
      </c>
      <c r="P767" s="7">
        <v>6.9508762457753098E-3</v>
      </c>
      <c r="Q767" s="7">
        <v>3.99797012113731</v>
      </c>
    </row>
    <row r="768" spans="1:17" hidden="1" x14ac:dyDescent="0.3">
      <c r="A768" s="3" t="s">
        <v>30</v>
      </c>
      <c r="B768" s="2">
        <v>43678</v>
      </c>
      <c r="C768" s="7">
        <v>0.97396371763543499</v>
      </c>
      <c r="D768" s="7">
        <v>9.3208726801469691E-3</v>
      </c>
      <c r="E768" s="7">
        <v>0.414184747052394</v>
      </c>
      <c r="F768" s="14">
        <v>0.57649438026745903</v>
      </c>
      <c r="G768" s="7">
        <v>8.7173939583744097E-3</v>
      </c>
      <c r="H768" s="7">
        <v>2.42917620048031E-2</v>
      </c>
      <c r="I768" s="7">
        <v>0.33183983346759899</v>
      </c>
      <c r="J768" s="7">
        <v>0.226795662946845</v>
      </c>
      <c r="K768" s="7">
        <v>0.155557592669437</v>
      </c>
      <c r="L768" s="7">
        <v>7.4896465465826095E-2</v>
      </c>
      <c r="M768" s="7">
        <v>6.9113385475830499E-2</v>
      </c>
      <c r="N768" s="7">
        <v>7.6857769666411804E-3</v>
      </c>
      <c r="O768" s="7">
        <v>9.4199946366433807E-2</v>
      </c>
      <c r="P768" s="7">
        <v>6.9021806782092699E-3</v>
      </c>
      <c r="Q768" s="7">
        <v>3.8226575974952999</v>
      </c>
    </row>
    <row r="769" spans="1:17" hidden="1" x14ac:dyDescent="0.3">
      <c r="A769" s="3" t="s">
        <v>30</v>
      </c>
      <c r="B769" s="2">
        <v>43709</v>
      </c>
      <c r="C769" s="7">
        <v>0.91604064053187095</v>
      </c>
      <c r="D769" s="7">
        <v>8.7281352971605095E-3</v>
      </c>
      <c r="E769" s="7">
        <v>0.40713959270003103</v>
      </c>
      <c r="F769" s="14">
        <v>0.58413227200280804</v>
      </c>
      <c r="G769" s="7">
        <v>8.1156155345979992E-3</v>
      </c>
      <c r="H769" s="7">
        <v>2.54000042557379E-2</v>
      </c>
      <c r="I769" s="7">
        <v>0.310734837591017</v>
      </c>
      <c r="J769" s="7">
        <v>0.23023427503137101</v>
      </c>
      <c r="K769" s="7">
        <v>0.170820320184082</v>
      </c>
      <c r="L769" s="7">
        <v>8.3431621992203997E-2</v>
      </c>
      <c r="M769" s="7">
        <v>6.4870774087395305E-2</v>
      </c>
      <c r="N769" s="7">
        <v>8.0356657935465002E-3</v>
      </c>
      <c r="O769" s="7">
        <v>9.1237409204583605E-2</v>
      </c>
      <c r="P769" s="7">
        <v>7.1194763254647303E-3</v>
      </c>
      <c r="Q769" s="7">
        <v>3.8877087910633699</v>
      </c>
    </row>
    <row r="770" spans="1:17" hidden="1" x14ac:dyDescent="0.3">
      <c r="A770" s="3" t="s">
        <v>30</v>
      </c>
      <c r="B770" s="2">
        <v>43739</v>
      </c>
      <c r="C770" s="7">
        <v>1.0169487089064</v>
      </c>
      <c r="D770" s="7">
        <v>8.0045541849009492E-3</v>
      </c>
      <c r="E770" s="7">
        <v>0.38690782111480099</v>
      </c>
      <c r="F770" s="14">
        <v>0.60508762470029798</v>
      </c>
      <c r="G770" s="7">
        <v>8.8832557812098308E-3</v>
      </c>
      <c r="H770" s="7">
        <v>2.46868968732189E-2</v>
      </c>
      <c r="I770" s="7">
        <v>0.31661881433892403</v>
      </c>
      <c r="J770" s="7">
        <v>0.23266807961418101</v>
      </c>
      <c r="K770" s="7">
        <v>0.168637305621466</v>
      </c>
      <c r="L770" s="7">
        <v>8.4334422699892997E-2</v>
      </c>
      <c r="M770" s="7">
        <v>6.5437822429454201E-2</v>
      </c>
      <c r="N770" s="7">
        <v>9.0911106863134795E-3</v>
      </c>
      <c r="O770" s="7">
        <v>8.3105482287201493E-2</v>
      </c>
      <c r="P770" s="7">
        <v>6.5368096681377302E-3</v>
      </c>
      <c r="Q770" s="7">
        <v>3.8725453096805</v>
      </c>
    </row>
    <row r="771" spans="1:17" hidden="1" x14ac:dyDescent="0.3">
      <c r="A771" s="3" t="s">
        <v>30</v>
      </c>
      <c r="B771" s="2">
        <v>43770</v>
      </c>
      <c r="C771" s="7">
        <v>1.1911608517463901</v>
      </c>
      <c r="D771" s="7">
        <v>7.5846106371981799E-3</v>
      </c>
      <c r="E771" s="7">
        <v>0.381142266340323</v>
      </c>
      <c r="F771" s="14">
        <v>0.61127312302247905</v>
      </c>
      <c r="G771" s="7">
        <v>8.2592810493009594E-3</v>
      </c>
      <c r="H771" s="7">
        <v>2.67360569617155E-2</v>
      </c>
      <c r="I771" s="7">
        <v>0.32058448629064301</v>
      </c>
      <c r="J771" s="7">
        <v>0.22438618331886601</v>
      </c>
      <c r="K771" s="7">
        <v>0.19643118203191401</v>
      </c>
      <c r="L771" s="7">
        <v>7.1376830572143404E-2</v>
      </c>
      <c r="M771" s="7">
        <v>6.3786148020825495E-2</v>
      </c>
      <c r="N771" s="7">
        <v>1.05989706570031E-2</v>
      </c>
      <c r="O771" s="7">
        <v>7.1255644163477794E-2</v>
      </c>
      <c r="P771" s="7">
        <v>6.5852169341113903E-3</v>
      </c>
      <c r="Q771" s="7">
        <v>3.8872991321644998</v>
      </c>
    </row>
    <row r="772" spans="1:17" hidden="1" x14ac:dyDescent="0.3">
      <c r="A772" s="3" t="s">
        <v>30</v>
      </c>
      <c r="B772" s="2">
        <v>43800</v>
      </c>
      <c r="C772" s="7">
        <v>1.6362937560002899</v>
      </c>
      <c r="D772" s="7">
        <v>6.8366003444757396E-3</v>
      </c>
      <c r="E772" s="7">
        <v>0.39685293224885099</v>
      </c>
      <c r="F772" s="14">
        <v>0.59631046740667404</v>
      </c>
      <c r="G772" s="7">
        <v>6.3258887185321001E-3</v>
      </c>
      <c r="H772" s="7">
        <v>3.2521325335730399E-2</v>
      </c>
      <c r="I772" s="7">
        <v>0.34795288700357302</v>
      </c>
      <c r="J772" s="7">
        <v>0.19739518145160501</v>
      </c>
      <c r="K772" s="7">
        <v>0.24050683377531201</v>
      </c>
      <c r="L772" s="7">
        <v>5.1429066896658097E-2</v>
      </c>
      <c r="M772" s="7">
        <v>6.09196079462146E-2</v>
      </c>
      <c r="N772" s="7">
        <v>9.3508149969023704E-3</v>
      </c>
      <c r="O772" s="7">
        <v>4.8810704962292298E-2</v>
      </c>
      <c r="P772" s="7">
        <v>4.78768891317931E-3</v>
      </c>
      <c r="Q772" s="7">
        <v>3.8128229058068599</v>
      </c>
    </row>
    <row r="773" spans="1:17" hidden="1" x14ac:dyDescent="0.3">
      <c r="A773" s="3" t="s">
        <v>30</v>
      </c>
      <c r="B773" s="2">
        <v>43831</v>
      </c>
      <c r="C773" s="7">
        <v>0.78750626347605701</v>
      </c>
      <c r="D773" s="7">
        <v>1.12074156777528E-2</v>
      </c>
      <c r="E773" s="7">
        <v>0.40908304565527598</v>
      </c>
      <c r="F773" s="14">
        <v>0.57970953866697195</v>
      </c>
      <c r="G773" s="7">
        <v>1.0314397520613401E-2</v>
      </c>
      <c r="H773" s="7">
        <v>2.4932683826098801E-2</v>
      </c>
      <c r="I773" s="7">
        <v>0.26748469424889199</v>
      </c>
      <c r="J773" s="7">
        <v>0.25477675395472599</v>
      </c>
      <c r="K773" s="7">
        <v>0.169557323102867</v>
      </c>
      <c r="L773" s="7">
        <v>9.5831690970608105E-2</v>
      </c>
      <c r="M773" s="7">
        <v>6.5158553857685597E-2</v>
      </c>
      <c r="N773" s="7">
        <v>8.8649694280068993E-3</v>
      </c>
      <c r="O773" s="7">
        <v>9.6067387542728602E-2</v>
      </c>
      <c r="P773" s="7">
        <v>7.0115455477729001E-3</v>
      </c>
      <c r="Q773" s="7">
        <v>3.85410297325903</v>
      </c>
    </row>
    <row r="774" spans="1:17" hidden="1" x14ac:dyDescent="0.3">
      <c r="A774" s="3" t="s">
        <v>30</v>
      </c>
      <c r="B774" s="2">
        <v>43862</v>
      </c>
      <c r="C774" s="7">
        <v>0.82772151279926298</v>
      </c>
      <c r="D774" s="7">
        <v>9.8466848090432504E-3</v>
      </c>
      <c r="E774" s="7">
        <v>0.40818067101515398</v>
      </c>
      <c r="F774" s="14">
        <v>0.58197264417580297</v>
      </c>
      <c r="G774" s="7">
        <v>1.0037141020439001E-2</v>
      </c>
      <c r="H774" s="7">
        <v>2.39810872641219E-2</v>
      </c>
      <c r="I774" s="7">
        <v>0.25987790627968499</v>
      </c>
      <c r="J774" s="7">
        <v>0.28038198924227797</v>
      </c>
      <c r="K774" s="7">
        <v>0.14887698235614899</v>
      </c>
      <c r="L774" s="7">
        <v>9.6766321089971297E-2</v>
      </c>
      <c r="M774" s="7">
        <v>6.7329414578932198E-2</v>
      </c>
      <c r="N774" s="7">
        <v>8.0856222327423902E-3</v>
      </c>
      <c r="O774" s="7">
        <v>9.6610144642543902E-2</v>
      </c>
      <c r="P774" s="7">
        <v>8.0533912931383903E-3</v>
      </c>
      <c r="Q774" s="7">
        <v>3.88976714759991</v>
      </c>
    </row>
    <row r="775" spans="1:17" hidden="1" x14ac:dyDescent="0.3">
      <c r="A775" s="3" t="s">
        <v>30</v>
      </c>
      <c r="B775" s="2">
        <v>43891</v>
      </c>
      <c r="C775" s="7">
        <v>0.52598644899326197</v>
      </c>
      <c r="D775" s="7">
        <v>1.3148670712619799E-2</v>
      </c>
      <c r="E775" s="7">
        <v>0.41167121984059102</v>
      </c>
      <c r="F775" s="14">
        <v>0.57518010944678899</v>
      </c>
      <c r="G775" s="7">
        <v>1.1501624525150999E-2</v>
      </c>
      <c r="H775" s="7">
        <v>2.4584506498700899E-2</v>
      </c>
      <c r="I775" s="7">
        <v>0.26236196194578398</v>
      </c>
      <c r="J775" s="7">
        <v>0.237370609757414</v>
      </c>
      <c r="K775" s="7">
        <v>0.14807032630223099</v>
      </c>
      <c r="L775" s="7">
        <v>0.129145996652266</v>
      </c>
      <c r="M775" s="7">
        <v>8.4198502978189801E-2</v>
      </c>
      <c r="N775" s="7">
        <v>8.9616097838630393E-3</v>
      </c>
      <c r="O775" s="7">
        <v>8.4401523090169198E-2</v>
      </c>
      <c r="P775" s="7">
        <v>9.4033384662305496E-3</v>
      </c>
      <c r="Q775" s="7">
        <v>3.8985434835687802</v>
      </c>
    </row>
    <row r="776" spans="1:17" hidden="1" x14ac:dyDescent="0.3">
      <c r="A776" s="3" t="s">
        <v>30</v>
      </c>
      <c r="B776" s="2">
        <v>43922</v>
      </c>
      <c r="C776" s="7">
        <v>4.6641675254132799E-2</v>
      </c>
      <c r="D776" s="7">
        <v>0.12052859182245899</v>
      </c>
      <c r="E776" s="7">
        <v>0.52927948972411498</v>
      </c>
      <c r="F776" s="14">
        <v>0.35019191845342701</v>
      </c>
      <c r="G776" s="7">
        <v>3.4991203778470002E-2</v>
      </c>
      <c r="H776" s="7">
        <v>6.9932767175851498E-3</v>
      </c>
      <c r="I776" s="7">
        <v>0.15522473882197599</v>
      </c>
      <c r="J776" s="7">
        <v>3.01336398514368E-2</v>
      </c>
      <c r="K776" s="7">
        <v>3.3681461415904897E-2</v>
      </c>
      <c r="L776" s="7">
        <v>0.58920216413547599</v>
      </c>
      <c r="M776" s="7">
        <v>5.4620213864030001E-2</v>
      </c>
      <c r="N776" s="7">
        <v>3.03357884429556E-3</v>
      </c>
      <c r="O776" s="7">
        <v>5.8757317279523498E-2</v>
      </c>
      <c r="P776" s="7">
        <v>3.3362405291302098E-2</v>
      </c>
      <c r="Q776" s="7">
        <v>4.2509903915801299</v>
      </c>
    </row>
    <row r="777" spans="1:17" hidden="1" x14ac:dyDescent="0.3">
      <c r="A777" s="3" t="s">
        <v>30</v>
      </c>
      <c r="B777" s="2">
        <v>43952</v>
      </c>
      <c r="C777" s="7">
        <v>5.4686663359309599E-2</v>
      </c>
      <c r="D777" s="7">
        <v>0.10660484843198</v>
      </c>
      <c r="E777" s="7">
        <v>0.54829256617882405</v>
      </c>
      <c r="F777" s="14">
        <v>0.34510258538919603</v>
      </c>
      <c r="G777" s="7">
        <v>2.89530534501816E-2</v>
      </c>
      <c r="H777" s="7">
        <v>9.8836287436180892E-3</v>
      </c>
      <c r="I777" s="7">
        <v>0.16782618493078599</v>
      </c>
      <c r="J777" s="7">
        <v>8.3727498815727094E-2</v>
      </c>
      <c r="K777" s="7">
        <v>4.1162561187430897E-2</v>
      </c>
      <c r="L777" s="7">
        <v>0.51986818385178202</v>
      </c>
      <c r="M777" s="7">
        <v>5.0017287094057603E-2</v>
      </c>
      <c r="N777" s="7">
        <v>1.15937187483552E-2</v>
      </c>
      <c r="O777" s="7">
        <v>5.3640734380756901E-2</v>
      </c>
      <c r="P777" s="7">
        <v>3.3327148797305098E-2</v>
      </c>
      <c r="Q777" s="7">
        <v>4.33113335600813</v>
      </c>
    </row>
    <row r="778" spans="1:17" hidden="1" x14ac:dyDescent="0.3">
      <c r="A778" s="3" t="s">
        <v>30</v>
      </c>
      <c r="B778" s="2">
        <v>43983</v>
      </c>
      <c r="C778" s="7">
        <v>9.6805567480143503E-2</v>
      </c>
      <c r="D778" s="7">
        <v>6.4249373718331795E-2</v>
      </c>
      <c r="E778" s="7">
        <v>0.52125003857277896</v>
      </c>
      <c r="F778" s="14">
        <v>0.41450058770888898</v>
      </c>
      <c r="G778" s="7">
        <v>1.90010845959371E-2</v>
      </c>
      <c r="H778" s="7">
        <v>1.1555742234234201E-2</v>
      </c>
      <c r="I778" s="7">
        <v>0.28021047921902298</v>
      </c>
      <c r="J778" s="7">
        <v>0.121014437931938</v>
      </c>
      <c r="K778" s="7">
        <v>8.2610481538258604E-2</v>
      </c>
      <c r="L778" s="7">
        <v>0.29664442225683901</v>
      </c>
      <c r="M778" s="7">
        <v>7.0845599220811004E-2</v>
      </c>
      <c r="N778" s="7">
        <v>3.3689672428909002E-2</v>
      </c>
      <c r="O778" s="7">
        <v>6.0773889297325898E-2</v>
      </c>
      <c r="P778" s="7">
        <v>2.3654191276725099E-2</v>
      </c>
      <c r="Q778" s="7">
        <v>4.6218069291463397</v>
      </c>
    </row>
    <row r="779" spans="1:17" hidden="1" x14ac:dyDescent="0.3">
      <c r="A779" s="3" t="s">
        <v>30</v>
      </c>
      <c r="B779" s="2">
        <v>44013</v>
      </c>
      <c r="C779" s="7">
        <v>0.55951870917327595</v>
      </c>
      <c r="D779" s="7">
        <v>1.5742246871053099E-2</v>
      </c>
      <c r="E779" s="7">
        <v>0.45647123923268701</v>
      </c>
      <c r="F779" s="14">
        <v>0.52778651389625997</v>
      </c>
      <c r="G779" s="7">
        <v>7.3883634704924699E-3</v>
      </c>
      <c r="H779" s="7">
        <v>1.9941516318928799E-2</v>
      </c>
      <c r="I779" s="7">
        <v>0.42469632726051199</v>
      </c>
      <c r="J779" s="7">
        <v>0.17733344768298101</v>
      </c>
      <c r="K779" s="7">
        <v>0.17247760298565601</v>
      </c>
      <c r="L779" s="7">
        <v>7.0380273019648998E-2</v>
      </c>
      <c r="M779" s="7">
        <v>6.8349104904029997E-2</v>
      </c>
      <c r="N779" s="7">
        <v>1.28807396061124E-2</v>
      </c>
      <c r="O779" s="7">
        <v>3.5879106426085799E-2</v>
      </c>
      <c r="P779" s="7">
        <v>1.0673518325553201E-2</v>
      </c>
      <c r="Q779" s="7">
        <v>4.2295055102371002</v>
      </c>
    </row>
    <row r="780" spans="1:17" hidden="1" x14ac:dyDescent="0.3">
      <c r="A780" s="3" t="s">
        <v>30</v>
      </c>
      <c r="B780" s="2">
        <v>44044</v>
      </c>
      <c r="C780" s="7">
        <v>0.72861248748377605</v>
      </c>
      <c r="D780" s="7">
        <v>1.34005614400613E-2</v>
      </c>
      <c r="E780" s="7">
        <v>0.399607760894097</v>
      </c>
      <c r="F780" s="14">
        <v>0.58699167766584204</v>
      </c>
      <c r="G780" s="7">
        <v>7.1872778635929096E-3</v>
      </c>
      <c r="H780" s="7">
        <v>1.9413571391168501E-2</v>
      </c>
      <c r="I780" s="7">
        <v>0.34223894219817003</v>
      </c>
      <c r="J780" s="7">
        <v>0.26806553728065602</v>
      </c>
      <c r="K780" s="7">
        <v>0.162349835369065</v>
      </c>
      <c r="L780" s="7">
        <v>6.3012453821157596E-2</v>
      </c>
      <c r="M780" s="7">
        <v>7.1056587983996999E-2</v>
      </c>
      <c r="N780" s="7">
        <v>1.16208914190378E-2</v>
      </c>
      <c r="O780" s="7">
        <v>4.65565268102218E-2</v>
      </c>
      <c r="P780" s="7">
        <v>8.4983758629339299E-3</v>
      </c>
      <c r="Q780" s="7">
        <v>4.20436089488165</v>
      </c>
    </row>
    <row r="781" spans="1:17" hidden="1" x14ac:dyDescent="0.3">
      <c r="A781" s="3" t="s">
        <v>30</v>
      </c>
      <c r="B781" s="2">
        <v>44075</v>
      </c>
      <c r="C781" s="7">
        <v>0.65987803905670195</v>
      </c>
      <c r="D781" s="7">
        <v>1.36471827526373E-2</v>
      </c>
      <c r="E781" s="7">
        <v>0.41710201312835699</v>
      </c>
      <c r="F781" s="14">
        <v>0.56925080411900597</v>
      </c>
      <c r="G781" s="7">
        <v>7.3475159923036704E-3</v>
      </c>
      <c r="H781" s="7">
        <v>1.91764597244161E-2</v>
      </c>
      <c r="I781" s="7">
        <v>0.339410042113864</v>
      </c>
      <c r="J781" s="7">
        <v>0.25279233853108302</v>
      </c>
      <c r="K781" s="7">
        <v>0.164484099800247</v>
      </c>
      <c r="L781" s="7">
        <v>7.4995890063142501E-2</v>
      </c>
      <c r="M781" s="7">
        <v>7.5405344094431601E-2</v>
      </c>
      <c r="N781" s="7">
        <v>1.2029029292735201E-2</v>
      </c>
      <c r="O781" s="7">
        <v>4.5370882592683098E-2</v>
      </c>
      <c r="P781" s="7">
        <v>8.9883977950943102E-3</v>
      </c>
      <c r="Q781" s="7">
        <v>4.0179601572490604</v>
      </c>
    </row>
    <row r="782" spans="1:17" hidden="1" x14ac:dyDescent="0.3">
      <c r="A782" s="3" t="s">
        <v>30</v>
      </c>
      <c r="B782" s="2">
        <v>44105</v>
      </c>
      <c r="C782" s="7">
        <v>0.56842494512373298</v>
      </c>
      <c r="D782" s="7">
        <v>1.5921586077761899E-2</v>
      </c>
      <c r="E782" s="7">
        <v>0.44282934514480699</v>
      </c>
      <c r="F782" s="14">
        <v>0.54124906877743095</v>
      </c>
      <c r="G782" s="7">
        <v>8.0395053909181995E-3</v>
      </c>
      <c r="H782" s="7">
        <v>2.3830440667776301E-2</v>
      </c>
      <c r="I782" s="7">
        <v>0.39580455439864698</v>
      </c>
      <c r="J782" s="7">
        <v>0.14091884637126101</v>
      </c>
      <c r="K782" s="7">
        <v>0.18730408389141001</v>
      </c>
      <c r="L782" s="7">
        <v>8.9664934220610198E-2</v>
      </c>
      <c r="M782" s="7">
        <v>8.6189307881686994E-2</v>
      </c>
      <c r="N782" s="7">
        <v>1.7999806372496999E-2</v>
      </c>
      <c r="O782" s="7">
        <v>4.0472656508259298E-2</v>
      </c>
      <c r="P782" s="7">
        <v>9.7758642969335702E-3</v>
      </c>
      <c r="Q782" s="7">
        <v>4.0339784142703996</v>
      </c>
    </row>
    <row r="783" spans="1:17" hidden="1" x14ac:dyDescent="0.3">
      <c r="A783" s="3" t="s">
        <v>30</v>
      </c>
      <c r="B783" s="2">
        <v>44136</v>
      </c>
      <c r="C783" s="7">
        <v>0.48732378988606501</v>
      </c>
      <c r="D783" s="7">
        <v>1.7193767417447801E-2</v>
      </c>
      <c r="E783" s="7">
        <v>0.47336665479493301</v>
      </c>
      <c r="F783" s="14">
        <v>0.50943957778761895</v>
      </c>
      <c r="G783" s="7">
        <v>7.8327166436017292E-3</v>
      </c>
      <c r="H783" s="7">
        <v>2.61733210832454E-2</v>
      </c>
      <c r="I783" s="7">
        <v>0.37444974568003098</v>
      </c>
      <c r="J783" s="7">
        <v>0.117947950836975</v>
      </c>
      <c r="K783" s="7">
        <v>0.222464852997072</v>
      </c>
      <c r="L783" s="7">
        <v>9.0161906519574703E-2</v>
      </c>
      <c r="M783" s="7">
        <v>9.5875990103660505E-2</v>
      </c>
      <c r="N783" s="7">
        <v>2.0623965332426199E-2</v>
      </c>
      <c r="O783" s="7">
        <v>3.4913955820480597E-2</v>
      </c>
      <c r="P783" s="7">
        <v>9.5555949829334193E-3</v>
      </c>
      <c r="Q783" s="7">
        <v>4.1062228808265102</v>
      </c>
    </row>
    <row r="784" spans="1:17" hidden="1" x14ac:dyDescent="0.3">
      <c r="A784" s="3" t="s">
        <v>30</v>
      </c>
      <c r="B784" s="2">
        <v>44166</v>
      </c>
      <c r="C784" s="7">
        <v>0.65009005207979997</v>
      </c>
      <c r="D784" s="7">
        <v>1.52299704772824E-2</v>
      </c>
      <c r="E784" s="7">
        <v>0.50019666046652</v>
      </c>
      <c r="F784" s="14">
        <v>0.48457336905619802</v>
      </c>
      <c r="G784" s="7">
        <v>7.3403565778627101E-3</v>
      </c>
      <c r="H784" s="7">
        <v>2.3673841842289801E-2</v>
      </c>
      <c r="I784" s="7">
        <v>0.40811895444046198</v>
      </c>
      <c r="J784" s="7">
        <v>0.105233756943722</v>
      </c>
      <c r="K784" s="7">
        <v>0.269917823451643</v>
      </c>
      <c r="L784" s="7">
        <v>6.3775484271177296E-2</v>
      </c>
      <c r="M784" s="7">
        <v>8.1774186219266506E-2</v>
      </c>
      <c r="N784" s="7">
        <v>1.2849191068658899E-2</v>
      </c>
      <c r="O784" s="7">
        <v>2.00577519322531E-2</v>
      </c>
      <c r="P784" s="7">
        <v>7.2586532526638398E-3</v>
      </c>
      <c r="Q784" s="7">
        <v>4.1129141688309998</v>
      </c>
    </row>
    <row r="785" spans="1:17" hidden="1" x14ac:dyDescent="0.3">
      <c r="A785" s="3" t="s">
        <v>30</v>
      </c>
      <c r="B785" s="2">
        <v>44197</v>
      </c>
      <c r="C785" s="7">
        <v>7.4231240299051801E-2</v>
      </c>
      <c r="D785" s="7">
        <v>7.9550624559827907E-2</v>
      </c>
      <c r="E785" s="7">
        <v>0.51153825620244098</v>
      </c>
      <c r="F785" s="14">
        <v>0.40891111923773099</v>
      </c>
      <c r="G785" s="7">
        <v>2.5271998791252501E-2</v>
      </c>
      <c r="H785" s="7">
        <v>6.6118557809284901E-3</v>
      </c>
      <c r="I785" s="7">
        <v>0.119927162515943</v>
      </c>
      <c r="J785" s="7">
        <v>0.117159822338154</v>
      </c>
      <c r="K785" s="7">
        <v>4.1326946249595799E-2</v>
      </c>
      <c r="L785" s="7">
        <v>0.38974404766182003</v>
      </c>
      <c r="M785" s="7">
        <v>0.17837015169119899</v>
      </c>
      <c r="N785" s="7">
        <v>1.6190045764384601E-2</v>
      </c>
      <c r="O785" s="7">
        <v>8.8326942893040897E-2</v>
      </c>
      <c r="P785" s="7">
        <v>1.7071026313682E-2</v>
      </c>
      <c r="Q785" s="7">
        <v>4.3717401885299099</v>
      </c>
    </row>
    <row r="786" spans="1:17" hidden="1" x14ac:dyDescent="0.3">
      <c r="A786" s="3" t="s">
        <v>30</v>
      </c>
      <c r="B786" s="2">
        <v>44228</v>
      </c>
      <c r="C786" s="7">
        <v>8.2582747094789605E-2</v>
      </c>
      <c r="D786" s="7">
        <v>7.2363572028640896E-2</v>
      </c>
      <c r="E786" s="7">
        <v>0.50161411950777202</v>
      </c>
      <c r="F786" s="14">
        <v>0.42602230846358702</v>
      </c>
      <c r="G786" s="7">
        <v>1.74278840720891E-2</v>
      </c>
      <c r="H786" s="7">
        <v>5.0423750925433202E-3</v>
      </c>
      <c r="I786" s="7">
        <v>0.13754624497184201</v>
      </c>
      <c r="J786" s="7">
        <v>0.11738090538156699</v>
      </c>
      <c r="K786" s="7">
        <v>4.2106439045429503E-2</v>
      </c>
      <c r="L786" s="7">
        <v>0.380732774553663</v>
      </c>
      <c r="M786" s="7">
        <v>0.16302679571663201</v>
      </c>
      <c r="N786" s="7">
        <v>2.5995757681886202E-2</v>
      </c>
      <c r="O786" s="7">
        <v>9.4318584664752902E-2</v>
      </c>
      <c r="P786" s="7">
        <v>1.6422238819595002E-2</v>
      </c>
      <c r="Q786" s="7">
        <v>4.4236665671950401</v>
      </c>
    </row>
    <row r="787" spans="1:17" hidden="1" x14ac:dyDescent="0.3">
      <c r="A787" s="3" t="s">
        <v>30</v>
      </c>
      <c r="B787" s="2">
        <v>44256</v>
      </c>
      <c r="C787" s="7">
        <v>0.109826291049217</v>
      </c>
      <c r="D787" s="7">
        <v>6.2665674680642894E-2</v>
      </c>
      <c r="E787" s="7">
        <v>0.52295257630291303</v>
      </c>
      <c r="F787" s="14">
        <v>0.41438174901644398</v>
      </c>
      <c r="G787" s="7">
        <v>2.71433555046901E-2</v>
      </c>
      <c r="H787" s="7">
        <v>5.8133040818782603E-3</v>
      </c>
      <c r="I787" s="7">
        <v>0.14724582405158701</v>
      </c>
      <c r="J787" s="7">
        <v>0.12573727545897201</v>
      </c>
      <c r="K787" s="7">
        <v>4.6232175693108203E-2</v>
      </c>
      <c r="L787" s="7">
        <v>0.34660856278295199</v>
      </c>
      <c r="M787" s="7">
        <v>0.15553634353568199</v>
      </c>
      <c r="N787" s="7">
        <v>2.1744655613405099E-2</v>
      </c>
      <c r="O787" s="7">
        <v>0.103459167695396</v>
      </c>
      <c r="P787" s="7">
        <v>2.0479335582328902E-2</v>
      </c>
      <c r="Q787" s="7">
        <v>4.3063677584336499</v>
      </c>
    </row>
    <row r="788" spans="1:17" hidden="1" x14ac:dyDescent="0.3">
      <c r="A788" s="3" t="s">
        <v>30</v>
      </c>
      <c r="B788" s="2">
        <v>44287</v>
      </c>
      <c r="C788" s="7">
        <v>0.28024742231710098</v>
      </c>
      <c r="D788" s="7">
        <v>2.9527142296189E-2</v>
      </c>
      <c r="E788" s="7">
        <v>0.46538849576039698</v>
      </c>
      <c r="F788" s="14">
        <v>0.505084361943414</v>
      </c>
      <c r="G788" s="7">
        <v>1.5286874066680899E-2</v>
      </c>
      <c r="H788" s="7">
        <v>1.3922431399888999E-2</v>
      </c>
      <c r="I788" s="7">
        <v>0.35351002438716</v>
      </c>
      <c r="J788" s="7">
        <v>0.13648400548409001</v>
      </c>
      <c r="K788" s="7">
        <v>0.107898301718954</v>
      </c>
      <c r="L788" s="7">
        <v>0.14960521578795299</v>
      </c>
      <c r="M788" s="7">
        <v>0.131742188075858</v>
      </c>
      <c r="N788" s="7">
        <v>1.41134382878362E-2</v>
      </c>
      <c r="O788" s="7">
        <v>6.4711236727231905E-2</v>
      </c>
      <c r="P788" s="7">
        <v>1.2726284064346101E-2</v>
      </c>
      <c r="Q788" s="7">
        <v>4.2364114748761903</v>
      </c>
    </row>
    <row r="789" spans="1:17" hidden="1" x14ac:dyDescent="0.3">
      <c r="A789" s="3" t="s">
        <v>30</v>
      </c>
      <c r="B789" s="2">
        <v>44317</v>
      </c>
      <c r="C789" s="7">
        <v>0.75291595135685696</v>
      </c>
      <c r="D789" s="7">
        <v>1.4305485050104099E-2</v>
      </c>
      <c r="E789" s="7">
        <v>0.44670562036005301</v>
      </c>
      <c r="F789" s="14">
        <v>0.538988894589843</v>
      </c>
      <c r="G789" s="7">
        <v>6.9254594711976201E-3</v>
      </c>
      <c r="H789" s="7">
        <v>1.8637436752184999E-2</v>
      </c>
      <c r="I789" s="7">
        <v>0.40667242854740798</v>
      </c>
      <c r="J789" s="7">
        <v>0.201659442727743</v>
      </c>
      <c r="K789" s="7">
        <v>0.15858287433690399</v>
      </c>
      <c r="L789" s="7">
        <v>6.96206074422379E-2</v>
      </c>
      <c r="M789" s="7">
        <v>7.4865594823903994E-2</v>
      </c>
      <c r="N789" s="7">
        <v>9.0728272613547992E-3</v>
      </c>
      <c r="O789" s="7">
        <v>4.6828272050611498E-2</v>
      </c>
      <c r="P789" s="7">
        <v>7.1350565864543199E-3</v>
      </c>
      <c r="Q789" s="7">
        <v>4.0851145733079504</v>
      </c>
    </row>
    <row r="790" spans="1:17" hidden="1" x14ac:dyDescent="0.3">
      <c r="A790" s="3" t="s">
        <v>30</v>
      </c>
      <c r="B790" s="2">
        <v>44348</v>
      </c>
      <c r="C790" s="7">
        <v>0.76909768906248499</v>
      </c>
      <c r="D790" s="7">
        <v>1.30283474339601E-2</v>
      </c>
      <c r="E790" s="7">
        <v>0.440116268151787</v>
      </c>
      <c r="F790" s="14">
        <v>0.54685538441425297</v>
      </c>
      <c r="G790" s="7">
        <v>7.0677434424164997E-3</v>
      </c>
      <c r="H790" s="7">
        <v>2.03775389518582E-2</v>
      </c>
      <c r="I790" s="7">
        <v>0.35869562768961499</v>
      </c>
      <c r="J790" s="7">
        <v>0.26027854304819398</v>
      </c>
      <c r="K790" s="7">
        <v>0.140960404995146</v>
      </c>
      <c r="L790" s="7">
        <v>7.1319274707007205E-2</v>
      </c>
      <c r="M790" s="7">
        <v>6.8557984461330101E-2</v>
      </c>
      <c r="N790" s="7">
        <v>9.9046966264347905E-3</v>
      </c>
      <c r="O790" s="7">
        <v>5.4702329048956597E-2</v>
      </c>
      <c r="P790" s="7">
        <v>8.1358570290407696E-3</v>
      </c>
      <c r="Q790" s="7">
        <v>3.8614996198432201</v>
      </c>
    </row>
    <row r="791" spans="1:17" hidden="1" x14ac:dyDescent="0.3">
      <c r="A791" s="3" t="s">
        <v>30</v>
      </c>
      <c r="B791" s="2">
        <v>44378</v>
      </c>
      <c r="C791" s="7">
        <v>0.85851171131554305</v>
      </c>
      <c r="D791" s="7">
        <v>1.25716030268491E-2</v>
      </c>
      <c r="E791" s="7">
        <v>0.38696945284608802</v>
      </c>
      <c r="F791" s="14">
        <v>0.60045894412706302</v>
      </c>
      <c r="G791" s="7">
        <v>6.2072770108014203E-3</v>
      </c>
      <c r="H791" s="7">
        <v>2.09392243264876E-2</v>
      </c>
      <c r="I791" s="7">
        <v>0.34456270011524498</v>
      </c>
      <c r="J791" s="7">
        <v>0.28945633927776798</v>
      </c>
      <c r="K791" s="7">
        <v>0.13364401365443801</v>
      </c>
      <c r="L791" s="7">
        <v>6.9384737364709195E-2</v>
      </c>
      <c r="M791" s="7">
        <v>6.1840880637133097E-2</v>
      </c>
      <c r="N791" s="7">
        <v>8.7248802393346796E-3</v>
      </c>
      <c r="O791" s="7">
        <v>5.8227276089668302E-2</v>
      </c>
      <c r="P791" s="7">
        <v>7.01267128441487E-3</v>
      </c>
      <c r="Q791" s="7">
        <v>4.1475031872379597</v>
      </c>
    </row>
    <row r="792" spans="1:17" hidden="1" x14ac:dyDescent="0.3">
      <c r="A792" s="3" t="s">
        <v>30</v>
      </c>
      <c r="B792" s="2">
        <v>44409</v>
      </c>
      <c r="C792" s="7">
        <v>0.89855893871518899</v>
      </c>
      <c r="D792" s="7">
        <v>1.16452416092234E-2</v>
      </c>
      <c r="E792" s="7">
        <v>0.37798007823742502</v>
      </c>
      <c r="F792" s="14">
        <v>0.61037468015335195</v>
      </c>
      <c r="G792" s="7">
        <v>6.3235490003257502E-3</v>
      </c>
      <c r="H792" s="7">
        <v>2.13571852699702E-2</v>
      </c>
      <c r="I792" s="7">
        <v>0.32717847263606897</v>
      </c>
      <c r="J792" s="7">
        <v>0.306136366668396</v>
      </c>
      <c r="K792" s="7">
        <v>0.13864360611714099</v>
      </c>
      <c r="L792" s="7">
        <v>6.5702189051567494E-2</v>
      </c>
      <c r="M792" s="7">
        <v>5.72216577005508E-2</v>
      </c>
      <c r="N792" s="7">
        <v>9.3484984990698204E-3</v>
      </c>
      <c r="O792" s="7">
        <v>5.8683984037761198E-2</v>
      </c>
      <c r="P792" s="7">
        <v>9.4044910191482395E-3</v>
      </c>
      <c r="Q792" s="7">
        <v>3.97400020133747</v>
      </c>
    </row>
    <row r="793" spans="1:17" hidden="1" x14ac:dyDescent="0.3">
      <c r="A793" s="3" t="s">
        <v>30</v>
      </c>
      <c r="B793" s="2">
        <v>44440</v>
      </c>
      <c r="C793" s="7">
        <v>0.88895561709262005</v>
      </c>
      <c r="D793" s="7">
        <v>1.1623164130082299E-2</v>
      </c>
      <c r="E793" s="7">
        <v>0.385769020793645</v>
      </c>
      <c r="F793" s="14">
        <v>0.60260781507627303</v>
      </c>
      <c r="G793" s="7">
        <v>6.1617738688591701E-3</v>
      </c>
      <c r="H793" s="7">
        <v>2.02567998846973E-2</v>
      </c>
      <c r="I793" s="7">
        <v>0.30660325901090402</v>
      </c>
      <c r="J793" s="7">
        <v>0.32454171152366401</v>
      </c>
      <c r="K793" s="7">
        <v>0.13301856425279401</v>
      </c>
      <c r="L793" s="7">
        <v>7.5005901246108106E-2</v>
      </c>
      <c r="M793" s="7">
        <v>5.7458347631722702E-2</v>
      </c>
      <c r="N793" s="7">
        <v>7.9383357339436102E-3</v>
      </c>
      <c r="O793" s="7">
        <v>6.1871638763337802E-2</v>
      </c>
      <c r="P793" s="7">
        <v>7.1436680839698403E-3</v>
      </c>
      <c r="Q793" s="7">
        <v>4.0655082195976799</v>
      </c>
    </row>
    <row r="794" spans="1:17" hidden="1" x14ac:dyDescent="0.3">
      <c r="A794" s="3" t="s">
        <v>31</v>
      </c>
      <c r="B794" s="2">
        <v>43466</v>
      </c>
      <c r="C794" s="7">
        <v>0.81571354076903402</v>
      </c>
      <c r="D794" s="7">
        <v>3.8022314130534501E-2</v>
      </c>
      <c r="E794" s="7">
        <v>0.41375501768652201</v>
      </c>
      <c r="F794" s="14">
        <v>0.54822266818294296</v>
      </c>
      <c r="G794" s="7">
        <v>1.09784230271466E-2</v>
      </c>
      <c r="H794" s="7">
        <v>2.2084604974837801E-2</v>
      </c>
      <c r="I794" s="7">
        <v>0.15085909173234299</v>
      </c>
      <c r="J794" s="7">
        <v>0.110104507892287</v>
      </c>
      <c r="K794" s="7">
        <v>5.3367453014241201E-2</v>
      </c>
      <c r="L794" s="7">
        <v>0.36135034290003998</v>
      </c>
      <c r="M794" s="7">
        <v>9.92576619154307E-2</v>
      </c>
      <c r="N794" s="7">
        <v>7.7233798983258703E-2</v>
      </c>
      <c r="O794" s="7">
        <v>5.4660831670446601E-2</v>
      </c>
      <c r="P794" s="7">
        <v>6.0103283889969099E-2</v>
      </c>
      <c r="Q794" s="7">
        <v>6.3263522163229204</v>
      </c>
    </row>
    <row r="795" spans="1:17" hidden="1" x14ac:dyDescent="0.3">
      <c r="A795" s="3" t="s">
        <v>31</v>
      </c>
      <c r="B795" s="2">
        <v>43497</v>
      </c>
      <c r="C795" s="7">
        <v>0.82349455156402096</v>
      </c>
      <c r="D795" s="7">
        <v>3.1504025956187801E-2</v>
      </c>
      <c r="E795" s="7">
        <v>0.42734873430174097</v>
      </c>
      <c r="F795" s="14">
        <v>0.54114723974207102</v>
      </c>
      <c r="G795" s="7">
        <v>1.09118772397068E-2</v>
      </c>
      <c r="H795" s="7">
        <v>1.54668481700658E-2</v>
      </c>
      <c r="I795" s="7">
        <v>0.14173191325113901</v>
      </c>
      <c r="J795" s="7">
        <v>0.13009368409195801</v>
      </c>
      <c r="K795" s="7">
        <v>5.2287279766002601E-2</v>
      </c>
      <c r="L795" s="7">
        <v>0.35688793140868502</v>
      </c>
      <c r="M795" s="7">
        <v>9.3156637501697004E-2</v>
      </c>
      <c r="N795" s="7">
        <v>6.4041804523601198E-2</v>
      </c>
      <c r="O795" s="7">
        <v>6.6387174293362702E-2</v>
      </c>
      <c r="P795" s="7">
        <v>6.9034849753782795E-2</v>
      </c>
      <c r="Q795" s="7">
        <v>6.2039752323344297</v>
      </c>
    </row>
    <row r="796" spans="1:17" hidden="1" x14ac:dyDescent="0.3">
      <c r="A796" s="3" t="s">
        <v>31</v>
      </c>
      <c r="B796" s="2">
        <v>43525</v>
      </c>
      <c r="C796" s="7">
        <v>1.0598742778164101</v>
      </c>
      <c r="D796" s="7">
        <v>3.1750376378260801E-2</v>
      </c>
      <c r="E796" s="7">
        <v>0.39476953380598301</v>
      </c>
      <c r="F796" s="14">
        <v>0.57348008981575604</v>
      </c>
      <c r="G796" s="7">
        <v>9.9356445555819194E-3</v>
      </c>
      <c r="H796" s="7">
        <v>1.4432108237566001E-2</v>
      </c>
      <c r="I796" s="7">
        <v>0.140882597404167</v>
      </c>
      <c r="J796" s="7">
        <v>0.117225293750939</v>
      </c>
      <c r="K796" s="7">
        <v>5.2526191881252099E-2</v>
      </c>
      <c r="L796" s="7">
        <v>0.35297880398532999</v>
      </c>
      <c r="M796" s="7">
        <v>8.4892107738011396E-2</v>
      </c>
      <c r="N796" s="7">
        <v>5.6047949075467E-2</v>
      </c>
      <c r="O796" s="7">
        <v>7.0472966962943098E-2</v>
      </c>
      <c r="P796" s="7">
        <v>0.100606336408742</v>
      </c>
      <c r="Q796" s="7">
        <v>6.3369824412236797</v>
      </c>
    </row>
    <row r="797" spans="1:17" hidden="1" x14ac:dyDescent="0.3">
      <c r="A797" s="3" t="s">
        <v>31</v>
      </c>
      <c r="B797" s="2">
        <v>43556</v>
      </c>
      <c r="C797" s="7">
        <v>0.97576593668113498</v>
      </c>
      <c r="D797" s="7">
        <v>3.2598542284748198E-2</v>
      </c>
      <c r="E797" s="7">
        <v>0.39442464578519498</v>
      </c>
      <c r="F797" s="14">
        <v>0.57297681193005701</v>
      </c>
      <c r="G797" s="7">
        <v>9.9315363219841402E-3</v>
      </c>
      <c r="H797" s="7">
        <v>1.37420039302219E-2</v>
      </c>
      <c r="I797" s="7">
        <v>0.15206687328016</v>
      </c>
      <c r="J797" s="7">
        <v>0.116261464234827</v>
      </c>
      <c r="K797" s="7">
        <v>4.9685993248660403E-2</v>
      </c>
      <c r="L797" s="7">
        <v>0.37291055549369201</v>
      </c>
      <c r="M797" s="7">
        <v>8.6120124336399706E-2</v>
      </c>
      <c r="N797" s="7">
        <v>6.8063802325220302E-2</v>
      </c>
      <c r="O797" s="7">
        <v>6.01264074236754E-2</v>
      </c>
      <c r="P797" s="7">
        <v>7.1091239405159698E-2</v>
      </c>
      <c r="Q797" s="7">
        <v>6.33009784043049</v>
      </c>
    </row>
    <row r="798" spans="1:17" hidden="1" x14ac:dyDescent="0.3">
      <c r="A798" s="3" t="s">
        <v>31</v>
      </c>
      <c r="B798" s="2">
        <v>43586</v>
      </c>
      <c r="C798" s="7">
        <v>1.0009876806364699</v>
      </c>
      <c r="D798" s="7">
        <v>3.32635360149304E-2</v>
      </c>
      <c r="E798" s="7">
        <v>0.41198646710623799</v>
      </c>
      <c r="F798" s="14">
        <v>0.55474999687883197</v>
      </c>
      <c r="G798" s="7">
        <v>1.039981140915E-2</v>
      </c>
      <c r="H798" s="7">
        <v>1.68697570030121E-2</v>
      </c>
      <c r="I798" s="7">
        <v>0.153696954855951</v>
      </c>
      <c r="J798" s="7">
        <v>0.124302590416912</v>
      </c>
      <c r="K798" s="7">
        <v>4.9312394018841202E-2</v>
      </c>
      <c r="L798" s="7">
        <v>0.367803070625636</v>
      </c>
      <c r="M798" s="7">
        <v>8.9394989977680597E-2</v>
      </c>
      <c r="N798" s="7">
        <v>7.0033513781225604E-2</v>
      </c>
      <c r="O798" s="7">
        <v>6.5813363501551897E-2</v>
      </c>
      <c r="P798" s="7">
        <v>5.2373554410039699E-2</v>
      </c>
      <c r="Q798" s="7">
        <v>6.4233804572028204</v>
      </c>
    </row>
    <row r="799" spans="1:17" hidden="1" x14ac:dyDescent="0.3">
      <c r="A799" s="3" t="s">
        <v>31</v>
      </c>
      <c r="B799" s="2">
        <v>43617</v>
      </c>
      <c r="C799" s="7">
        <v>0.98809785423757801</v>
      </c>
      <c r="D799" s="7">
        <v>3.3710373444091501E-2</v>
      </c>
      <c r="E799" s="7">
        <v>0.42505125857708298</v>
      </c>
      <c r="F799" s="14">
        <v>0.54123836797882496</v>
      </c>
      <c r="G799" s="7">
        <v>1.0017799425263299E-2</v>
      </c>
      <c r="H799" s="7">
        <v>1.50063124399665E-2</v>
      </c>
      <c r="I799" s="7">
        <v>0.16000381774192299</v>
      </c>
      <c r="J799" s="7">
        <v>0.117303340214897</v>
      </c>
      <c r="K799" s="7">
        <v>5.0557751746333E-2</v>
      </c>
      <c r="L799" s="7">
        <v>0.359080345535643</v>
      </c>
      <c r="M799" s="7">
        <v>8.8447902336384901E-2</v>
      </c>
      <c r="N799" s="7">
        <v>7.9334389227670499E-2</v>
      </c>
      <c r="O799" s="7">
        <v>6.5725678941898194E-2</v>
      </c>
      <c r="P799" s="7">
        <v>5.4522662390020502E-2</v>
      </c>
      <c r="Q799" s="7">
        <v>6.2594415256292901</v>
      </c>
    </row>
    <row r="800" spans="1:17" hidden="1" x14ac:dyDescent="0.3">
      <c r="A800" s="3" t="s">
        <v>31</v>
      </c>
      <c r="B800" s="2">
        <v>43647</v>
      </c>
      <c r="C800" s="7">
        <v>1.0106613138791001</v>
      </c>
      <c r="D800" s="7">
        <v>3.4982995411271103E-2</v>
      </c>
      <c r="E800" s="7">
        <v>0.409773881938719</v>
      </c>
      <c r="F800" s="14">
        <v>0.55524312265000997</v>
      </c>
      <c r="G800" s="7">
        <v>1.1020729388203801E-2</v>
      </c>
      <c r="H800" s="7">
        <v>1.3622815698723E-2</v>
      </c>
      <c r="I800" s="7">
        <v>0.16299458007913001</v>
      </c>
      <c r="J800" s="7">
        <v>0.11315116196922601</v>
      </c>
      <c r="K800" s="7">
        <v>4.9278568142800599E-2</v>
      </c>
      <c r="L800" s="7">
        <v>0.36356168799202698</v>
      </c>
      <c r="M800" s="7">
        <v>8.9340499803778506E-2</v>
      </c>
      <c r="N800" s="7">
        <v>5.9471817816805002E-2</v>
      </c>
      <c r="O800" s="7">
        <v>6.9785813476112804E-2</v>
      </c>
      <c r="P800" s="7">
        <v>6.7772325633192895E-2</v>
      </c>
      <c r="Q800" s="7">
        <v>6.3705262927707098</v>
      </c>
    </row>
    <row r="801" spans="1:17" hidden="1" x14ac:dyDescent="0.3">
      <c r="A801" s="3" t="s">
        <v>31</v>
      </c>
      <c r="B801" s="2">
        <v>43678</v>
      </c>
      <c r="C801" s="7">
        <v>1.03303393732606</v>
      </c>
      <c r="D801" s="7">
        <v>3.32746194440139E-2</v>
      </c>
      <c r="E801" s="7">
        <v>0.418814609963165</v>
      </c>
      <c r="F801" s="14">
        <v>0.54791077059282101</v>
      </c>
      <c r="G801" s="7">
        <v>8.2842097656763408E-3</v>
      </c>
      <c r="H801" s="7">
        <v>1.52025944033323E-2</v>
      </c>
      <c r="I801" s="7">
        <v>0.17038870543496201</v>
      </c>
      <c r="J801" s="7">
        <v>0.12094324201159</v>
      </c>
      <c r="K801" s="7">
        <v>4.8356148815756297E-2</v>
      </c>
      <c r="L801" s="7">
        <v>0.35438723774966102</v>
      </c>
      <c r="M801" s="7">
        <v>8.5255149952367701E-2</v>
      </c>
      <c r="N801" s="7">
        <v>7.63711678969584E-2</v>
      </c>
      <c r="O801" s="7">
        <v>5.7361187830902098E-2</v>
      </c>
      <c r="P801" s="7">
        <v>6.3450356138793004E-2</v>
      </c>
      <c r="Q801" s="7">
        <v>6.3321361478801501</v>
      </c>
    </row>
    <row r="802" spans="1:17" hidden="1" x14ac:dyDescent="0.3">
      <c r="A802" s="3" t="s">
        <v>31</v>
      </c>
      <c r="B802" s="2">
        <v>43709</v>
      </c>
      <c r="C802" s="7">
        <v>0.93656951829617097</v>
      </c>
      <c r="D802" s="7">
        <v>3.61838776886685E-2</v>
      </c>
      <c r="E802" s="7">
        <v>0.422629541891615</v>
      </c>
      <c r="F802" s="14">
        <v>0.54118658041971701</v>
      </c>
      <c r="G802" s="7">
        <v>8.9059669787076804E-3</v>
      </c>
      <c r="H802" s="7">
        <v>1.5284113759799E-2</v>
      </c>
      <c r="I802" s="7">
        <v>0.150842832588647</v>
      </c>
      <c r="J802" s="7">
        <v>0.122062155125524</v>
      </c>
      <c r="K802" s="7">
        <v>4.9826239386137401E-2</v>
      </c>
      <c r="L802" s="7">
        <v>0.37946228890960598</v>
      </c>
      <c r="M802" s="7">
        <v>8.7705848154620403E-2</v>
      </c>
      <c r="N802" s="7">
        <v>8.1761857735436497E-2</v>
      </c>
      <c r="O802" s="7">
        <v>5.0333417108118797E-2</v>
      </c>
      <c r="P802" s="7">
        <v>5.3815280253403402E-2</v>
      </c>
      <c r="Q802" s="7">
        <v>6.3438562760358002</v>
      </c>
    </row>
    <row r="803" spans="1:17" hidden="1" x14ac:dyDescent="0.3">
      <c r="A803" s="3" t="s">
        <v>31</v>
      </c>
      <c r="B803" s="2">
        <v>43739</v>
      </c>
      <c r="C803" s="7">
        <v>0.97560992777895905</v>
      </c>
      <c r="D803" s="7">
        <v>3.5836520716662698E-2</v>
      </c>
      <c r="E803" s="7">
        <v>0.410447971581895</v>
      </c>
      <c r="F803" s="14">
        <v>0.55371550770144295</v>
      </c>
      <c r="G803" s="7">
        <v>9.1205484960752304E-3</v>
      </c>
      <c r="H803" s="7">
        <v>1.6823992061100499E-2</v>
      </c>
      <c r="I803" s="7">
        <v>0.15464540504454699</v>
      </c>
      <c r="J803" s="7">
        <v>0.12801448952380201</v>
      </c>
      <c r="K803" s="7">
        <v>5.2499108984357001E-2</v>
      </c>
      <c r="L803" s="7">
        <v>0.38885047261037597</v>
      </c>
      <c r="M803" s="7">
        <v>8.7265202946117101E-2</v>
      </c>
      <c r="N803" s="7">
        <v>7.1380646872350004E-2</v>
      </c>
      <c r="O803" s="7">
        <v>3.8791722449913101E-2</v>
      </c>
      <c r="P803" s="7">
        <v>5.2608411011362301E-2</v>
      </c>
      <c r="Q803" s="7">
        <v>6.3338459557539402</v>
      </c>
    </row>
    <row r="804" spans="1:17" hidden="1" x14ac:dyDescent="0.3">
      <c r="A804" s="3" t="s">
        <v>31</v>
      </c>
      <c r="B804" s="2">
        <v>43770</v>
      </c>
      <c r="C804" s="7">
        <v>1.1028931606257599</v>
      </c>
      <c r="D804" s="7">
        <v>3.2658692258632702E-2</v>
      </c>
      <c r="E804" s="7">
        <v>0.424099686474808</v>
      </c>
      <c r="F804" s="14">
        <v>0.54324162126655895</v>
      </c>
      <c r="G804" s="7">
        <v>8.2667141754217792E-3</v>
      </c>
      <c r="H804" s="7">
        <v>1.7135082005598701E-2</v>
      </c>
      <c r="I804" s="7">
        <v>0.164437138600494</v>
      </c>
      <c r="J804" s="7">
        <v>0.114884235869461</v>
      </c>
      <c r="K804" s="7">
        <v>5.89299614412305E-2</v>
      </c>
      <c r="L804" s="7">
        <v>0.352849720522662</v>
      </c>
      <c r="M804" s="7">
        <v>7.9723225918363796E-2</v>
      </c>
      <c r="N804" s="7">
        <v>7.7372014962956301E-2</v>
      </c>
      <c r="O804" s="7">
        <v>3.4968471242273397E-2</v>
      </c>
      <c r="P804" s="7">
        <v>9.1433435261538298E-2</v>
      </c>
      <c r="Q804" s="7">
        <v>6.3400005560473698</v>
      </c>
    </row>
    <row r="805" spans="1:17" hidden="1" x14ac:dyDescent="0.3">
      <c r="A805" s="3" t="s">
        <v>31</v>
      </c>
      <c r="B805" s="2">
        <v>43800</v>
      </c>
      <c r="C805" s="7">
        <v>1.2772983003892999</v>
      </c>
      <c r="D805" s="7">
        <v>3.1538349204143903E-2</v>
      </c>
      <c r="E805" s="7">
        <v>0.425470580205834</v>
      </c>
      <c r="F805" s="14">
        <v>0.54299107059002205</v>
      </c>
      <c r="G805" s="7">
        <v>8.5909472025313804E-3</v>
      </c>
      <c r="H805" s="7">
        <v>1.9839431000796399E-2</v>
      </c>
      <c r="I805" s="7">
        <v>0.19306107993515201</v>
      </c>
      <c r="J805" s="7">
        <v>0.109727021797419</v>
      </c>
      <c r="K805" s="7">
        <v>7.4823694149004E-2</v>
      </c>
      <c r="L805" s="7">
        <v>0.36194905227469398</v>
      </c>
      <c r="M805" s="7">
        <v>8.1668661913446794E-2</v>
      </c>
      <c r="N805" s="7">
        <v>7.4575717890320997E-2</v>
      </c>
      <c r="O805" s="7">
        <v>2.6165968322939399E-2</v>
      </c>
      <c r="P805" s="7">
        <v>4.95984255136954E-2</v>
      </c>
      <c r="Q805" s="7">
        <v>6.3078959876338203</v>
      </c>
    </row>
    <row r="806" spans="1:17" hidden="1" x14ac:dyDescent="0.3">
      <c r="A806" s="3" t="s">
        <v>31</v>
      </c>
      <c r="B806" s="2">
        <v>43831</v>
      </c>
      <c r="C806" s="7">
        <v>0.90369434532816795</v>
      </c>
      <c r="D806" s="7">
        <v>3.5491568884267001E-2</v>
      </c>
      <c r="E806" s="7">
        <v>0.42947894794314601</v>
      </c>
      <c r="F806" s="14">
        <v>0.53502948317258703</v>
      </c>
      <c r="G806" s="7">
        <v>9.6196430073952604E-3</v>
      </c>
      <c r="H806" s="7">
        <v>1.3197380298750099E-2</v>
      </c>
      <c r="I806" s="7">
        <v>0.13461165470766701</v>
      </c>
      <c r="J806" s="7">
        <v>0.123567540725984</v>
      </c>
      <c r="K806" s="7">
        <v>5.3717815560222502E-2</v>
      </c>
      <c r="L806" s="7">
        <v>0.384523710070519</v>
      </c>
      <c r="M806" s="7">
        <v>7.9774500086970998E-2</v>
      </c>
      <c r="N806" s="7">
        <v>8.4345158838120604E-2</v>
      </c>
      <c r="O806" s="7">
        <v>4.2860713143934602E-2</v>
      </c>
      <c r="P806" s="7">
        <v>7.3781883560436495E-2</v>
      </c>
      <c r="Q806" s="7">
        <v>6.3460620913133301</v>
      </c>
    </row>
    <row r="807" spans="1:17" hidden="1" x14ac:dyDescent="0.3">
      <c r="A807" s="3" t="s">
        <v>31</v>
      </c>
      <c r="B807" s="2">
        <v>43862</v>
      </c>
      <c r="C807" s="7">
        <v>0.92704768144815797</v>
      </c>
      <c r="D807" s="7">
        <v>3.42200739386204E-2</v>
      </c>
      <c r="E807" s="7">
        <v>0.43527563736185398</v>
      </c>
      <c r="F807" s="14">
        <v>0.53050428869952504</v>
      </c>
      <c r="G807" s="7">
        <v>1.08281928003319E-2</v>
      </c>
      <c r="H807" s="7">
        <v>1.43524522647294E-2</v>
      </c>
      <c r="I807" s="7">
        <v>0.124973118776405</v>
      </c>
      <c r="J807" s="7">
        <v>0.13305021717002299</v>
      </c>
      <c r="K807" s="7">
        <v>4.63383837428556E-2</v>
      </c>
      <c r="L807" s="7">
        <v>0.377570802413846</v>
      </c>
      <c r="M807" s="7">
        <v>8.2087141604251193E-2</v>
      </c>
      <c r="N807" s="7">
        <v>8.3353553922032197E-2</v>
      </c>
      <c r="O807" s="7">
        <v>5.5328588079065003E-2</v>
      </c>
      <c r="P807" s="7">
        <v>7.2117549226460201E-2</v>
      </c>
      <c r="Q807" s="7">
        <v>6.3167520944124496</v>
      </c>
    </row>
    <row r="808" spans="1:17" hidden="1" x14ac:dyDescent="0.3">
      <c r="A808" s="3" t="s">
        <v>31</v>
      </c>
      <c r="B808" s="2">
        <v>43891</v>
      </c>
      <c r="C808" s="7">
        <v>0.81868307052456102</v>
      </c>
      <c r="D808" s="7">
        <v>4.55990651796577E-2</v>
      </c>
      <c r="E808" s="7">
        <v>0.44451750956441</v>
      </c>
      <c r="F808" s="14">
        <v>0.509883425255932</v>
      </c>
      <c r="G808" s="7">
        <v>8.9128481280743993E-3</v>
      </c>
      <c r="H808" s="7">
        <v>1.3665011663511299E-2</v>
      </c>
      <c r="I808" s="7">
        <v>9.0887828475981799E-2</v>
      </c>
      <c r="J808" s="7">
        <v>9.8224806905093706E-2</v>
      </c>
      <c r="K808" s="7">
        <v>4.9814826131142499E-2</v>
      </c>
      <c r="L808" s="7">
        <v>0.47096709958683097</v>
      </c>
      <c r="M808" s="7">
        <v>7.9138312898337407E-2</v>
      </c>
      <c r="N808" s="7">
        <v>6.3003512284228597E-2</v>
      </c>
      <c r="O808" s="7">
        <v>2.9755109430616301E-2</v>
      </c>
      <c r="P808" s="7">
        <v>9.5630644496182804E-2</v>
      </c>
      <c r="Q808" s="7">
        <v>6.4251056494085299</v>
      </c>
    </row>
    <row r="809" spans="1:17" hidden="1" x14ac:dyDescent="0.3">
      <c r="A809" s="3" t="s">
        <v>31</v>
      </c>
      <c r="B809" s="2">
        <v>43922</v>
      </c>
      <c r="C809" s="7">
        <v>0.39349056863604098</v>
      </c>
      <c r="D809" s="7">
        <v>6.5010332830143305E-2</v>
      </c>
      <c r="E809" s="7">
        <v>0.44954494226328801</v>
      </c>
      <c r="F809" s="14">
        <v>0.48544472490656898</v>
      </c>
      <c r="G809" s="7">
        <v>1.0252194605948299E-2</v>
      </c>
      <c r="H809" s="7">
        <v>2.4933489386561599E-5</v>
      </c>
      <c r="I809" s="7">
        <v>2.2836041819382102E-2</v>
      </c>
      <c r="J809" s="7">
        <v>1.04791424093435E-2</v>
      </c>
      <c r="K809" s="7">
        <v>1.6564940328801799E-2</v>
      </c>
      <c r="L809" s="7">
        <v>0.83377199121827605</v>
      </c>
      <c r="M809" s="7">
        <v>1.94037719403964E-2</v>
      </c>
      <c r="N809" s="7">
        <v>2.4961966614439699E-2</v>
      </c>
      <c r="O809" s="7">
        <v>8.3789892933156303E-3</v>
      </c>
      <c r="P809" s="7">
        <v>5.3326028280709502E-2</v>
      </c>
      <c r="Q809" s="7">
        <v>6.6071236078277096</v>
      </c>
    </row>
    <row r="810" spans="1:17" hidden="1" x14ac:dyDescent="0.3">
      <c r="A810" s="3" t="s">
        <v>31</v>
      </c>
      <c r="B810" s="2">
        <v>43952</v>
      </c>
      <c r="C810" s="7">
        <v>0.47955445263655899</v>
      </c>
      <c r="D810" s="7">
        <v>5.7699870386290097E-2</v>
      </c>
      <c r="E810" s="7">
        <v>0.45369817473569202</v>
      </c>
      <c r="F810" s="14">
        <v>0.488601954878018</v>
      </c>
      <c r="G810" s="7">
        <v>1.0328177692071901E-2</v>
      </c>
      <c r="H810" s="7">
        <v>3.5055009402718798E-4</v>
      </c>
      <c r="I810" s="7">
        <v>2.9165783493607201E-2</v>
      </c>
      <c r="J810" s="7">
        <v>1.9728232526791602E-2</v>
      </c>
      <c r="K810" s="7">
        <v>2.84843585455196E-2</v>
      </c>
      <c r="L810" s="7">
        <v>0.75484536954675596</v>
      </c>
      <c r="M810" s="7">
        <v>2.7531554579625001E-2</v>
      </c>
      <c r="N810" s="7">
        <v>6.3784385626833306E-2</v>
      </c>
      <c r="O810" s="7">
        <v>8.3663212092096005E-3</v>
      </c>
      <c r="P810" s="7">
        <v>5.7415266685558901E-2</v>
      </c>
      <c r="Q810" s="7">
        <v>6.5607785955488298</v>
      </c>
    </row>
    <row r="811" spans="1:17" hidden="1" x14ac:dyDescent="0.3">
      <c r="A811" s="3" t="s">
        <v>31</v>
      </c>
      <c r="B811" s="2">
        <v>43983</v>
      </c>
      <c r="C811" s="7">
        <v>0.64844015542057099</v>
      </c>
      <c r="D811" s="7">
        <v>4.6816904018208302E-2</v>
      </c>
      <c r="E811" s="7">
        <v>0.44240898663920097</v>
      </c>
      <c r="F811" s="14">
        <v>0.51077410934259004</v>
      </c>
      <c r="G811" s="7">
        <v>7.2896102740364803E-3</v>
      </c>
      <c r="H811" s="7">
        <v>7.9799639311718493E-3</v>
      </c>
      <c r="I811" s="7">
        <v>0.11982695909322399</v>
      </c>
      <c r="J811" s="7">
        <v>5.9194516749027599E-2</v>
      </c>
      <c r="K811" s="7">
        <v>3.8393157437886599E-2</v>
      </c>
      <c r="L811" s="7">
        <v>0.54413168680148805</v>
      </c>
      <c r="M811" s="7">
        <v>4.09415052756388E-2</v>
      </c>
      <c r="N811" s="7">
        <v>0.113078665819834</v>
      </c>
      <c r="O811" s="7">
        <v>7.7347500855248202E-3</v>
      </c>
      <c r="P811" s="7">
        <v>6.1429184532168703E-2</v>
      </c>
      <c r="Q811" s="7">
        <v>6.42777353589259</v>
      </c>
    </row>
    <row r="812" spans="1:17" hidden="1" x14ac:dyDescent="0.3">
      <c r="A812" s="3" t="s">
        <v>31</v>
      </c>
      <c r="B812" s="2">
        <v>44013</v>
      </c>
      <c r="C812" s="7">
        <v>0.83310709718471598</v>
      </c>
      <c r="D812" s="7">
        <v>4.5071313396121401E-2</v>
      </c>
      <c r="E812" s="7">
        <v>0.433527447565492</v>
      </c>
      <c r="F812" s="14">
        <v>0.52140123903838598</v>
      </c>
      <c r="G812" s="7">
        <v>8.0896295538850603E-3</v>
      </c>
      <c r="H812" s="7">
        <v>1.2663174489195799E-2</v>
      </c>
      <c r="I812" s="7">
        <v>0.16109366280763801</v>
      </c>
      <c r="J812" s="7">
        <v>9.6246257920422407E-2</v>
      </c>
      <c r="K812" s="7">
        <v>3.8794330067122802E-2</v>
      </c>
      <c r="L812" s="7">
        <v>0.428438579531561</v>
      </c>
      <c r="M812" s="7">
        <v>8.2479804979012597E-2</v>
      </c>
      <c r="N812" s="7">
        <v>8.8080582188491796E-2</v>
      </c>
      <c r="O812" s="7">
        <v>1.6138271846469598E-2</v>
      </c>
      <c r="P812" s="7">
        <v>6.7975706616200393E-2</v>
      </c>
      <c r="Q812" s="7">
        <v>6.41159572216554</v>
      </c>
    </row>
    <row r="813" spans="1:17" hidden="1" x14ac:dyDescent="0.3">
      <c r="A813" s="3" t="s">
        <v>31</v>
      </c>
      <c r="B813" s="2">
        <v>44044</v>
      </c>
      <c r="C813" s="7">
        <v>0.89508491089688602</v>
      </c>
      <c r="D813" s="7">
        <v>4.0571552129722001E-2</v>
      </c>
      <c r="E813" s="7">
        <v>0.43844508828364398</v>
      </c>
      <c r="F813" s="14">
        <v>0.520983359586634</v>
      </c>
      <c r="G813" s="7">
        <v>7.7898401636440897E-3</v>
      </c>
      <c r="H813" s="7">
        <v>1.6001956911053002E-2</v>
      </c>
      <c r="I813" s="7">
        <v>0.169987855315376</v>
      </c>
      <c r="J813" s="7">
        <v>0.12778078043862101</v>
      </c>
      <c r="K813" s="7">
        <v>4.0711718370633102E-2</v>
      </c>
      <c r="L813" s="7">
        <v>0.399200143764528</v>
      </c>
      <c r="M813" s="7">
        <v>7.7051175832305197E-2</v>
      </c>
      <c r="N813" s="7">
        <v>8.9314851088804201E-2</v>
      </c>
      <c r="O813" s="7">
        <v>1.3033595163410201E-2</v>
      </c>
      <c r="P813" s="7">
        <v>5.9128082951625201E-2</v>
      </c>
      <c r="Q813" s="7">
        <v>6.3188948569576002</v>
      </c>
    </row>
    <row r="814" spans="1:17" hidden="1" x14ac:dyDescent="0.3">
      <c r="A814" s="3" t="s">
        <v>31</v>
      </c>
      <c r="B814" s="2">
        <v>44075</v>
      </c>
      <c r="C814" s="7">
        <v>0.896980752217997</v>
      </c>
      <c r="D814" s="7">
        <v>3.9080839512856201E-2</v>
      </c>
      <c r="E814" s="7">
        <v>0.42056571851496</v>
      </c>
      <c r="F814" s="14">
        <v>0.54035344197218405</v>
      </c>
      <c r="G814" s="7">
        <v>6.97727287505085E-3</v>
      </c>
      <c r="H814" s="7">
        <v>1.4948322178210899E-2</v>
      </c>
      <c r="I814" s="7">
        <v>0.14075908587928199</v>
      </c>
      <c r="J814" s="7">
        <v>0.118557743838934</v>
      </c>
      <c r="K814" s="7">
        <v>4.8014502306872299E-2</v>
      </c>
      <c r="L814" s="7">
        <v>0.40358848743575798</v>
      </c>
      <c r="M814" s="7">
        <v>8.3003026742547295E-2</v>
      </c>
      <c r="N814" s="7">
        <v>0.107048020660116</v>
      </c>
      <c r="O814" s="7">
        <v>1.3389414299184801E-2</v>
      </c>
      <c r="P814" s="7">
        <v>6.37141237840438E-2</v>
      </c>
      <c r="Q814" s="7">
        <v>6.4020197781104802</v>
      </c>
    </row>
    <row r="815" spans="1:17" hidden="1" x14ac:dyDescent="0.3">
      <c r="A815" s="3" t="s">
        <v>31</v>
      </c>
      <c r="B815" s="2">
        <v>44105</v>
      </c>
      <c r="C815" s="7">
        <v>0.93902017483426004</v>
      </c>
      <c r="D815" s="7">
        <v>4.0150283920934303E-2</v>
      </c>
      <c r="E815" s="7">
        <v>0.43140375476466603</v>
      </c>
      <c r="F815" s="14">
        <v>0.52844596131439903</v>
      </c>
      <c r="G815" s="7">
        <v>7.6793555542688701E-3</v>
      </c>
      <c r="H815" s="7">
        <v>1.6124156874469098E-2</v>
      </c>
      <c r="I815" s="7">
        <v>0.15395755619389301</v>
      </c>
      <c r="J815" s="7">
        <v>0.110784046138503</v>
      </c>
      <c r="K815" s="7">
        <v>5.6178449757735303E-2</v>
      </c>
      <c r="L815" s="7">
        <v>0.40906365094826502</v>
      </c>
      <c r="M815" s="7">
        <v>8.9326444494835996E-2</v>
      </c>
      <c r="N815" s="7">
        <v>9.4554917960480198E-2</v>
      </c>
      <c r="O815" s="7">
        <v>1.12977399518287E-2</v>
      </c>
      <c r="P815" s="7">
        <v>5.1033682125720702E-2</v>
      </c>
      <c r="Q815" s="7">
        <v>6.35126091781214</v>
      </c>
    </row>
    <row r="816" spans="1:17" hidden="1" x14ac:dyDescent="0.3">
      <c r="A816" s="3" t="s">
        <v>31</v>
      </c>
      <c r="B816" s="2">
        <v>44136</v>
      </c>
      <c r="C816" s="7">
        <v>0.66819562182024295</v>
      </c>
      <c r="D816" s="7">
        <v>5.0144662129795001E-2</v>
      </c>
      <c r="E816" s="7">
        <v>0.44593470578041</v>
      </c>
      <c r="F816" s="14">
        <v>0.50392063208979498</v>
      </c>
      <c r="G816" s="7">
        <v>9.1751848794601708E-3</v>
      </c>
      <c r="H816" s="7">
        <v>1.16034973647952E-2</v>
      </c>
      <c r="I816" s="7">
        <v>6.9843103084573505E-2</v>
      </c>
      <c r="J816" s="7">
        <v>8.4083448525879706E-2</v>
      </c>
      <c r="K816" s="7">
        <v>4.3224024719665001E-2</v>
      </c>
      <c r="L816" s="7">
        <v>0.59829799568530795</v>
      </c>
      <c r="M816" s="7">
        <v>8.6520408340378996E-2</v>
      </c>
      <c r="N816" s="7">
        <v>4.1628873652011698E-2</v>
      </c>
      <c r="O816" s="7">
        <v>9.3735236200609001E-3</v>
      </c>
      <c r="P816" s="7">
        <v>4.6249940127867303E-2</v>
      </c>
      <c r="Q816" s="7">
        <v>6.4630465383800404</v>
      </c>
    </row>
    <row r="817" spans="1:17" hidden="1" x14ac:dyDescent="0.3">
      <c r="A817" s="3" t="s">
        <v>31</v>
      </c>
      <c r="B817" s="2">
        <v>44166</v>
      </c>
      <c r="C817" s="7">
        <v>1.1124190805584</v>
      </c>
      <c r="D817" s="7">
        <v>4.3015169475928899E-2</v>
      </c>
      <c r="E817" s="7">
        <v>0.45449847848484098</v>
      </c>
      <c r="F817" s="14">
        <v>0.50248635203922998</v>
      </c>
      <c r="G817" s="7">
        <v>1.11305772016305E-2</v>
      </c>
      <c r="H817" s="7">
        <v>2.0994944867170202E-2</v>
      </c>
      <c r="I817" s="7">
        <v>0.18822851174480101</v>
      </c>
      <c r="J817" s="7">
        <v>7.4958644513579295E-2</v>
      </c>
      <c r="K817" s="7">
        <v>6.4982857134278801E-2</v>
      </c>
      <c r="L817" s="7">
        <v>0.40849183501941</v>
      </c>
      <c r="M817" s="7">
        <v>9.0199520026031002E-2</v>
      </c>
      <c r="N817" s="7">
        <v>0.100224055406613</v>
      </c>
      <c r="O817" s="7">
        <v>7.4927430630550799E-3</v>
      </c>
      <c r="P817" s="7">
        <v>3.3296311023432203E-2</v>
      </c>
      <c r="Q817" s="7">
        <v>6.3134852878461398</v>
      </c>
    </row>
    <row r="818" spans="1:17" hidden="1" x14ac:dyDescent="0.3">
      <c r="A818" s="3" t="s">
        <v>31</v>
      </c>
      <c r="B818" s="2">
        <v>44197</v>
      </c>
      <c r="C818" s="7">
        <v>0.49592366415279598</v>
      </c>
      <c r="D818" s="7">
        <v>5.7340047443026197E-2</v>
      </c>
      <c r="E818" s="7">
        <v>0.46105911110803</v>
      </c>
      <c r="F818" s="14">
        <v>0.48160084144894399</v>
      </c>
      <c r="G818" s="7">
        <v>1.0410021927413299E-2</v>
      </c>
      <c r="H818" s="7">
        <v>1.362635178268E-3</v>
      </c>
      <c r="I818" s="7">
        <v>3.26091001976807E-2</v>
      </c>
      <c r="J818" s="7">
        <v>7.3713384083360103E-2</v>
      </c>
      <c r="K818" s="7">
        <v>3.2974985026225298E-2</v>
      </c>
      <c r="L818" s="7">
        <v>0.67293081888353301</v>
      </c>
      <c r="M818" s="7">
        <v>9.2590345632696705E-2</v>
      </c>
      <c r="N818" s="7">
        <v>1.75082650513744E-2</v>
      </c>
      <c r="O818" s="7">
        <v>1.00869114952111E-2</v>
      </c>
      <c r="P818" s="7">
        <v>5.58135325242375E-2</v>
      </c>
      <c r="Q818" s="7">
        <v>6.4370115769301703</v>
      </c>
    </row>
    <row r="819" spans="1:17" hidden="1" x14ac:dyDescent="0.3">
      <c r="A819" s="3" t="s">
        <v>31</v>
      </c>
      <c r="B819" s="2">
        <v>44228</v>
      </c>
      <c r="C819" s="7">
        <v>0.50522141563858902</v>
      </c>
      <c r="D819" s="7">
        <v>5.5202821100733497E-2</v>
      </c>
      <c r="E819" s="7">
        <v>0.45924232421772598</v>
      </c>
      <c r="F819" s="14">
        <v>0.48555485468154003</v>
      </c>
      <c r="G819" s="7">
        <v>8.1660693550790892E-3</v>
      </c>
      <c r="H819" s="7">
        <v>5.3297555375327098E-4</v>
      </c>
      <c r="I819" s="7">
        <v>4.0992354089399698E-2</v>
      </c>
      <c r="J819" s="7">
        <v>7.7648440492639401E-2</v>
      </c>
      <c r="K819" s="7">
        <v>3.6889887624107998E-2</v>
      </c>
      <c r="L819" s="7">
        <v>0.66262239226999098</v>
      </c>
      <c r="M819" s="7">
        <v>8.8201136645959397E-2</v>
      </c>
      <c r="N819" s="7">
        <v>1.8109715517883599E-2</v>
      </c>
      <c r="O819" s="7">
        <v>9.7898858928898193E-3</v>
      </c>
      <c r="P819" s="7">
        <v>5.7047142558296703E-2</v>
      </c>
      <c r="Q819" s="7">
        <v>6.4393693408345598</v>
      </c>
    </row>
    <row r="820" spans="1:17" hidden="1" x14ac:dyDescent="0.3">
      <c r="A820" s="3" t="s">
        <v>31</v>
      </c>
      <c r="B820" s="2">
        <v>44256</v>
      </c>
      <c r="C820" s="7">
        <v>0.63643330650952701</v>
      </c>
      <c r="D820" s="7">
        <v>5.1390290693205297E-2</v>
      </c>
      <c r="E820" s="7">
        <v>0.44505118958748602</v>
      </c>
      <c r="F820" s="14">
        <v>0.50355851971930898</v>
      </c>
      <c r="G820" s="7">
        <v>1.33859037754771E-2</v>
      </c>
      <c r="H820" s="7">
        <v>5.1511544529235802E-4</v>
      </c>
      <c r="I820" s="7">
        <v>4.8587368132086001E-2</v>
      </c>
      <c r="J820" s="7">
        <v>8.1483234138596705E-2</v>
      </c>
      <c r="K820" s="7">
        <v>3.39513327979937E-2</v>
      </c>
      <c r="L820" s="7">
        <v>0.64487010353003704</v>
      </c>
      <c r="M820" s="7">
        <v>9.1375484254437797E-2</v>
      </c>
      <c r="N820" s="7">
        <v>1.86777285322383E-2</v>
      </c>
      <c r="O820" s="7">
        <v>9.9753967349952791E-3</v>
      </c>
      <c r="P820" s="7">
        <v>5.7178332658845303E-2</v>
      </c>
      <c r="Q820" s="7">
        <v>6.4529461362040301</v>
      </c>
    </row>
    <row r="821" spans="1:17" hidden="1" x14ac:dyDescent="0.3">
      <c r="A821" s="3" t="s">
        <v>31</v>
      </c>
      <c r="B821" s="2">
        <v>44287</v>
      </c>
      <c r="C821" s="7">
        <v>0.85127064069730796</v>
      </c>
      <c r="D821" s="7">
        <v>4.5527704156184498E-2</v>
      </c>
      <c r="E821" s="7">
        <v>0.44975322872620999</v>
      </c>
      <c r="F821" s="14">
        <v>0.50471906711760495</v>
      </c>
      <c r="G821" s="7">
        <v>8.7239642032328497E-3</v>
      </c>
      <c r="H821" s="7">
        <v>8.6091483556699194E-3</v>
      </c>
      <c r="I821" s="7">
        <v>0.16039629716512999</v>
      </c>
      <c r="J821" s="7">
        <v>8.76650702795988E-2</v>
      </c>
      <c r="K821" s="7">
        <v>4.0059264418204399E-2</v>
      </c>
      <c r="L821" s="7">
        <v>0.44382110259858998</v>
      </c>
      <c r="M821" s="7">
        <v>8.8317967401578296E-2</v>
      </c>
      <c r="N821" s="7">
        <v>8.8998059170293797E-2</v>
      </c>
      <c r="O821" s="7">
        <v>1.20981357056913E-2</v>
      </c>
      <c r="P821" s="7">
        <v>6.1310990702010501E-2</v>
      </c>
      <c r="Q821" s="7">
        <v>6.3583705851315599</v>
      </c>
    </row>
    <row r="822" spans="1:17" hidden="1" x14ac:dyDescent="0.3">
      <c r="A822" s="3" t="s">
        <v>31</v>
      </c>
      <c r="B822" s="2">
        <v>44317</v>
      </c>
      <c r="C822" s="7">
        <v>0.96434205038640797</v>
      </c>
      <c r="D822" s="7">
        <v>4.2148365804261102E-2</v>
      </c>
      <c r="E822" s="7">
        <v>0.44415657847016299</v>
      </c>
      <c r="F822" s="14">
        <v>0.51369505572557606</v>
      </c>
      <c r="G822" s="7">
        <v>7.1736276950641999E-3</v>
      </c>
      <c r="H822" s="7">
        <v>1.22207688737346E-2</v>
      </c>
      <c r="I822" s="7">
        <v>0.17030568330259299</v>
      </c>
      <c r="J822" s="7">
        <v>0.109147553748676</v>
      </c>
      <c r="K822" s="7">
        <v>4.4932539217139099E-2</v>
      </c>
      <c r="L822" s="7">
        <v>0.39723754255871502</v>
      </c>
      <c r="M822" s="7">
        <v>9.3040846192566806E-2</v>
      </c>
      <c r="N822" s="7">
        <v>9.3518710811921299E-2</v>
      </c>
      <c r="O822" s="7">
        <v>1.4674382185107899E-2</v>
      </c>
      <c r="P822" s="7">
        <v>5.7748345414481997E-2</v>
      </c>
      <c r="Q822" s="7">
        <v>6.3527004433351797</v>
      </c>
    </row>
    <row r="823" spans="1:17" hidden="1" x14ac:dyDescent="0.3">
      <c r="A823" s="3" t="s">
        <v>31</v>
      </c>
      <c r="B823" s="2">
        <v>44348</v>
      </c>
      <c r="C823" s="7">
        <v>0.93724331493316404</v>
      </c>
      <c r="D823" s="7">
        <v>4.6380581502947701E-2</v>
      </c>
      <c r="E823" s="7">
        <v>0.43580893157768302</v>
      </c>
      <c r="F823" s="14">
        <v>0.51781048691936904</v>
      </c>
      <c r="G823" s="7">
        <v>7.7780862407337897E-3</v>
      </c>
      <c r="H823" s="7">
        <v>1.2197359676377599E-2</v>
      </c>
      <c r="I823" s="7">
        <v>0.169143617571239</v>
      </c>
      <c r="J823" s="7">
        <v>0.118158618309948</v>
      </c>
      <c r="K823" s="7">
        <v>4.5220441183355997E-2</v>
      </c>
      <c r="L823" s="7">
        <v>0.39352068737676699</v>
      </c>
      <c r="M823" s="7">
        <v>8.7963731752878499E-2</v>
      </c>
      <c r="N823" s="7">
        <v>8.8449270253673995E-2</v>
      </c>
      <c r="O823" s="7">
        <v>1.49919856525066E-2</v>
      </c>
      <c r="P823" s="7">
        <v>6.2576201982519605E-2</v>
      </c>
      <c r="Q823" s="7">
        <v>6.2695177487617597</v>
      </c>
    </row>
    <row r="824" spans="1:17" hidden="1" x14ac:dyDescent="0.3">
      <c r="A824" s="3" t="s">
        <v>31</v>
      </c>
      <c r="B824" s="2">
        <v>44378</v>
      </c>
      <c r="C824" s="7">
        <v>1.0059848042536499</v>
      </c>
      <c r="D824" s="7">
        <v>4.3263175501684799E-2</v>
      </c>
      <c r="E824" s="7">
        <v>0.43784883223779503</v>
      </c>
      <c r="F824" s="14">
        <v>0.51888799226051996</v>
      </c>
      <c r="G824" s="7">
        <v>7.6822960015712604E-3</v>
      </c>
      <c r="H824" s="7">
        <v>1.24762001352417E-2</v>
      </c>
      <c r="I824" s="7">
        <v>0.16152956622345399</v>
      </c>
      <c r="J824" s="7">
        <v>0.126317814108766</v>
      </c>
      <c r="K824" s="7">
        <v>4.4741392641453798E-2</v>
      </c>
      <c r="L824" s="7">
        <v>0.388550559258174</v>
      </c>
      <c r="M824" s="7">
        <v>8.5580765754234095E-2</v>
      </c>
      <c r="N824" s="7">
        <v>0.100714442285537</v>
      </c>
      <c r="O824" s="7">
        <v>1.86117554895452E-2</v>
      </c>
      <c r="P824" s="7">
        <v>5.3795208102022603E-2</v>
      </c>
      <c r="Q824" s="7">
        <v>6.2922560685777498</v>
      </c>
    </row>
    <row r="825" spans="1:17" hidden="1" x14ac:dyDescent="0.3">
      <c r="A825" s="3" t="s">
        <v>31</v>
      </c>
      <c r="B825" s="2">
        <v>44409</v>
      </c>
      <c r="C825" s="7">
        <v>1.02764322188559</v>
      </c>
      <c r="D825" s="7">
        <v>3.6719862239963298E-2</v>
      </c>
      <c r="E825" s="7">
        <v>0.41188675360646498</v>
      </c>
      <c r="F825" s="14">
        <v>0.55139338415357197</v>
      </c>
      <c r="G825" s="7">
        <v>6.9271846472600002E-3</v>
      </c>
      <c r="H825" s="7">
        <v>1.4748001420132601E-2</v>
      </c>
      <c r="I825" s="7">
        <v>0.17539296083711001</v>
      </c>
      <c r="J825" s="7">
        <v>0.13920006347451599</v>
      </c>
      <c r="K825" s="7">
        <v>4.3986787030446901E-2</v>
      </c>
      <c r="L825" s="7">
        <v>0.35984649843834599</v>
      </c>
      <c r="M825" s="7">
        <v>8.0238133436480799E-2</v>
      </c>
      <c r="N825" s="7">
        <v>8.7502211593662504E-2</v>
      </c>
      <c r="O825" s="7">
        <v>2.7018079470954699E-2</v>
      </c>
      <c r="P825" s="7">
        <v>6.5140079651091698E-2</v>
      </c>
      <c r="Q825" s="7">
        <v>6.3592972590753503</v>
      </c>
    </row>
    <row r="826" spans="1:17" hidden="1" x14ac:dyDescent="0.3">
      <c r="A826" s="3" t="s">
        <v>31</v>
      </c>
      <c r="B826" s="2">
        <v>44440</v>
      </c>
      <c r="C826" s="7">
        <v>0.96495288068154195</v>
      </c>
      <c r="D826" s="7">
        <v>3.95631534285747E-2</v>
      </c>
      <c r="E826" s="7">
        <v>0.41480772058916798</v>
      </c>
      <c r="F826" s="14">
        <v>0.54562912598225799</v>
      </c>
      <c r="G826" s="7">
        <v>7.4990912370800798E-3</v>
      </c>
      <c r="H826" s="7">
        <v>1.24200418535637E-2</v>
      </c>
      <c r="I826" s="7">
        <v>0.149731956852239</v>
      </c>
      <c r="J826" s="7">
        <v>0.146488970008364</v>
      </c>
      <c r="K826" s="7">
        <v>4.4056560706693497E-2</v>
      </c>
      <c r="L826" s="7">
        <v>0.37751819982248203</v>
      </c>
      <c r="M826" s="7">
        <v>8.8240473908943601E-2</v>
      </c>
      <c r="N826" s="7">
        <v>8.6521407751154397E-2</v>
      </c>
      <c r="O826" s="7">
        <v>2.413402260793E-2</v>
      </c>
      <c r="P826" s="7">
        <v>6.3389275251549901E-2</v>
      </c>
      <c r="Q826" s="7">
        <v>6.3750205416618204</v>
      </c>
    </row>
    <row r="827" spans="1:17" hidden="1" x14ac:dyDescent="0.3">
      <c r="A827" s="3" t="s">
        <v>32</v>
      </c>
      <c r="B827" s="2">
        <v>43466</v>
      </c>
      <c r="C827" s="7">
        <v>0.90437599488778997</v>
      </c>
      <c r="D827" s="7">
        <v>8.7529907937344796E-3</v>
      </c>
      <c r="E827" s="7">
        <v>0.68550265624636297</v>
      </c>
      <c r="F827" s="14">
        <v>0.30574435295990299</v>
      </c>
      <c r="G827" s="7">
        <v>9.4026755468862196E-3</v>
      </c>
      <c r="H827" s="7">
        <v>2.0228907197803001E-2</v>
      </c>
      <c r="I827" s="7">
        <v>0.13942493987064</v>
      </c>
      <c r="J827" s="7">
        <v>9.16490311539854E-2</v>
      </c>
      <c r="K827" s="7">
        <v>0.118673743934645</v>
      </c>
      <c r="L827" s="7">
        <v>0.25080873816821703</v>
      </c>
      <c r="M827" s="7">
        <v>6.8451211663054595E-2</v>
      </c>
      <c r="N827" s="7">
        <v>9.2614195607895203E-2</v>
      </c>
      <c r="O827" s="7">
        <v>4.5412021373130197E-2</v>
      </c>
      <c r="P827" s="7">
        <v>0.16333453548374399</v>
      </c>
      <c r="Q827" s="7">
        <v>6.2961389443064704</v>
      </c>
    </row>
    <row r="828" spans="1:17" hidden="1" x14ac:dyDescent="0.3">
      <c r="A828" s="3" t="s">
        <v>32</v>
      </c>
      <c r="B828" s="2">
        <v>43497</v>
      </c>
      <c r="C828" s="7">
        <v>0.90010316426780002</v>
      </c>
      <c r="D828" s="7">
        <v>7.1743035107000802E-3</v>
      </c>
      <c r="E828" s="7">
        <v>0.69655592289994905</v>
      </c>
      <c r="F828" s="14">
        <v>0.29626977358935103</v>
      </c>
      <c r="G828" s="7">
        <v>8.5150297698136992E-3</v>
      </c>
      <c r="H828" s="7">
        <v>1.9649389749988599E-2</v>
      </c>
      <c r="I828" s="7">
        <v>0.141538512907143</v>
      </c>
      <c r="J828" s="7">
        <v>0.10222397318559601</v>
      </c>
      <c r="K828" s="7">
        <v>0.10903397888646101</v>
      </c>
      <c r="L828" s="7">
        <v>0.25169973931453399</v>
      </c>
      <c r="M828" s="7">
        <v>7.5151433760368494E-2</v>
      </c>
      <c r="N828" s="7">
        <v>8.7927920409484994E-2</v>
      </c>
      <c r="O828" s="7">
        <v>5.2598777741300798E-2</v>
      </c>
      <c r="P828" s="7">
        <v>0.15166124427531</v>
      </c>
      <c r="Q828" s="7">
        <v>6.25342297699705</v>
      </c>
    </row>
    <row r="829" spans="1:17" hidden="1" x14ac:dyDescent="0.3">
      <c r="A829" s="3" t="s">
        <v>32</v>
      </c>
      <c r="B829" s="2">
        <v>43525</v>
      </c>
      <c r="C829" s="7">
        <v>1.0445796201056401</v>
      </c>
      <c r="D829" s="7">
        <v>8.0819349529759991E-3</v>
      </c>
      <c r="E829" s="7">
        <v>0.70947944418401998</v>
      </c>
      <c r="F829" s="14">
        <v>0.28243862086300398</v>
      </c>
      <c r="G829" s="7">
        <v>8.2390048608330501E-3</v>
      </c>
      <c r="H829" s="7">
        <v>1.84260875825994E-2</v>
      </c>
      <c r="I829" s="7">
        <v>0.150540867784409</v>
      </c>
      <c r="J829" s="7">
        <v>0.10022888680966301</v>
      </c>
      <c r="K829" s="7">
        <v>0.10753740263311599</v>
      </c>
      <c r="L829" s="7">
        <v>0.25258679013331697</v>
      </c>
      <c r="M829" s="7">
        <v>7.4342058440658304E-2</v>
      </c>
      <c r="N829" s="7">
        <v>8.5502359720840401E-2</v>
      </c>
      <c r="O829" s="7">
        <v>5.0675447563746603E-2</v>
      </c>
      <c r="P829" s="7">
        <v>0.151921094470817</v>
      </c>
      <c r="Q829" s="7">
        <v>6.2824513881412498</v>
      </c>
    </row>
    <row r="830" spans="1:17" hidden="1" x14ac:dyDescent="0.3">
      <c r="A830" s="3" t="s">
        <v>32</v>
      </c>
      <c r="B830" s="2">
        <v>43556</v>
      </c>
      <c r="C830" s="7">
        <v>0.98047783390489995</v>
      </c>
      <c r="D830" s="7">
        <v>7.8568062577181394E-3</v>
      </c>
      <c r="E830" s="7">
        <v>0.69756024747870604</v>
      </c>
      <c r="F830" s="14">
        <v>0.29458294626357601</v>
      </c>
      <c r="G830" s="7">
        <v>8.3743842224232208E-3</v>
      </c>
      <c r="H830" s="7">
        <v>2.1679414272864499E-2</v>
      </c>
      <c r="I830" s="7">
        <v>0.15390040550480399</v>
      </c>
      <c r="J830" s="7">
        <v>9.6931598769148294E-2</v>
      </c>
      <c r="K830" s="7">
        <v>0.121772751750733</v>
      </c>
      <c r="L830" s="7">
        <v>0.25225784518134298</v>
      </c>
      <c r="M830" s="7">
        <v>6.4603421952671797E-2</v>
      </c>
      <c r="N830" s="7">
        <v>0.102151773910495</v>
      </c>
      <c r="O830" s="7">
        <v>5.1593154573778499E-2</v>
      </c>
      <c r="P830" s="7">
        <v>0.12673524986174001</v>
      </c>
      <c r="Q830" s="7">
        <v>6.2603702459891704</v>
      </c>
    </row>
    <row r="831" spans="1:17" hidden="1" x14ac:dyDescent="0.3">
      <c r="A831" s="3" t="s">
        <v>32</v>
      </c>
      <c r="B831" s="2">
        <v>43586</v>
      </c>
      <c r="C831" s="7">
        <v>1.04734418054874</v>
      </c>
      <c r="D831" s="7">
        <v>7.7391054441307604E-3</v>
      </c>
      <c r="E831" s="7">
        <v>0.69906663583635498</v>
      </c>
      <c r="F831" s="14">
        <v>0.29319425871951399</v>
      </c>
      <c r="G831" s="7">
        <v>9.0608532613078701E-3</v>
      </c>
      <c r="H831" s="7">
        <v>2.0501614573257498E-2</v>
      </c>
      <c r="I831" s="7">
        <v>0.14729765222430599</v>
      </c>
      <c r="J831" s="7">
        <v>9.8682802016405002E-2</v>
      </c>
      <c r="K831" s="7">
        <v>0.111800863536916</v>
      </c>
      <c r="L831" s="7">
        <v>0.24297857585831401</v>
      </c>
      <c r="M831" s="7">
        <v>6.51139513837833E-2</v>
      </c>
      <c r="N831" s="7">
        <v>9.7487117212038704E-2</v>
      </c>
      <c r="O831" s="7">
        <v>6.8806429468161096E-2</v>
      </c>
      <c r="P831" s="7">
        <v>0.13827014046551001</v>
      </c>
      <c r="Q831" s="7">
        <v>6.3181329014176999</v>
      </c>
    </row>
    <row r="832" spans="1:17" hidden="1" x14ac:dyDescent="0.3">
      <c r="A832" s="3" t="s">
        <v>32</v>
      </c>
      <c r="B832" s="2">
        <v>43617</v>
      </c>
      <c r="C832" s="7">
        <v>0.95920469837256706</v>
      </c>
      <c r="D832" s="7">
        <v>8.8384402023378803E-3</v>
      </c>
      <c r="E832" s="7">
        <v>0.68503821401057996</v>
      </c>
      <c r="F832" s="14">
        <v>0.306123345787082</v>
      </c>
      <c r="G832" s="7">
        <v>8.7334353340943402E-3</v>
      </c>
      <c r="H832" s="7">
        <v>1.9201652175498098E-2</v>
      </c>
      <c r="I832" s="7">
        <v>0.149844796315422</v>
      </c>
      <c r="J832" s="7">
        <v>9.9994439875175894E-2</v>
      </c>
      <c r="K832" s="7">
        <v>0.122801159226527</v>
      </c>
      <c r="L832" s="7">
        <v>0.24708344996986101</v>
      </c>
      <c r="M832" s="7">
        <v>6.3530250436079003E-2</v>
      </c>
      <c r="N832" s="7">
        <v>0.10485114104049</v>
      </c>
      <c r="O832" s="7">
        <v>5.38565320907941E-2</v>
      </c>
      <c r="P832" s="7">
        <v>0.13010314353605801</v>
      </c>
      <c r="Q832" s="7">
        <v>6.28896792741378</v>
      </c>
    </row>
    <row r="833" spans="1:17" hidden="1" x14ac:dyDescent="0.3">
      <c r="A833" s="3" t="s">
        <v>32</v>
      </c>
      <c r="B833" s="2">
        <v>43647</v>
      </c>
      <c r="C833" s="7">
        <v>0.997112368621344</v>
      </c>
      <c r="D833" s="7">
        <v>8.0083589178620799E-3</v>
      </c>
      <c r="E833" s="7">
        <v>0.70274635877193703</v>
      </c>
      <c r="F833" s="14">
        <v>0.28924528231020002</v>
      </c>
      <c r="G833" s="7">
        <v>9.0808242299971701E-3</v>
      </c>
      <c r="H833" s="7">
        <v>2.1275478793019699E-2</v>
      </c>
      <c r="I833" s="7">
        <v>0.160433127132561</v>
      </c>
      <c r="J833" s="7">
        <v>9.2356955290312306E-2</v>
      </c>
      <c r="K833" s="7">
        <v>0.117328919986102</v>
      </c>
      <c r="L833" s="7">
        <v>0.23791625335178601</v>
      </c>
      <c r="M833" s="7">
        <v>7.3065762500027207E-2</v>
      </c>
      <c r="N833" s="7">
        <v>9.3737077327911505E-2</v>
      </c>
      <c r="O833" s="7">
        <v>5.5048812610198603E-2</v>
      </c>
      <c r="P833" s="7">
        <v>0.13975678877808401</v>
      </c>
      <c r="Q833" s="7">
        <v>6.3514267600790202</v>
      </c>
    </row>
    <row r="834" spans="1:17" hidden="1" x14ac:dyDescent="0.3">
      <c r="A834" s="3" t="s">
        <v>32</v>
      </c>
      <c r="B834" s="2">
        <v>43678</v>
      </c>
      <c r="C834" s="7">
        <v>0.99959906630566397</v>
      </c>
      <c r="D834" s="7">
        <v>7.6911723078803597E-3</v>
      </c>
      <c r="E834" s="7">
        <v>0.70538268433650497</v>
      </c>
      <c r="F834" s="14">
        <v>0.28692614335561401</v>
      </c>
      <c r="G834" s="7">
        <v>8.2903346545398805E-3</v>
      </c>
      <c r="H834" s="7">
        <v>1.98104891465028E-2</v>
      </c>
      <c r="I834" s="7">
        <v>0.15539167839791801</v>
      </c>
      <c r="J834" s="7">
        <v>9.6841995026020602E-2</v>
      </c>
      <c r="K834" s="7">
        <v>0.10644009316743699</v>
      </c>
      <c r="L834" s="7">
        <v>0.237964384290517</v>
      </c>
      <c r="M834" s="7">
        <v>6.82775549576813E-2</v>
      </c>
      <c r="N834" s="7">
        <v>9.5287053338079894E-2</v>
      </c>
      <c r="O834" s="7">
        <v>5.5051101240100597E-2</v>
      </c>
      <c r="P834" s="7">
        <v>0.156645315781204</v>
      </c>
      <c r="Q834" s="7">
        <v>6.3002588049689496</v>
      </c>
    </row>
    <row r="835" spans="1:17" hidden="1" x14ac:dyDescent="0.3">
      <c r="A835" s="3" t="s">
        <v>32</v>
      </c>
      <c r="B835" s="2">
        <v>43709</v>
      </c>
      <c r="C835" s="7">
        <v>0.92753282930143099</v>
      </c>
      <c r="D835" s="7">
        <v>9.0208262380534303E-3</v>
      </c>
      <c r="E835" s="7">
        <v>0.72237909724704796</v>
      </c>
      <c r="F835" s="14">
        <v>0.26860007651489798</v>
      </c>
      <c r="G835" s="7">
        <v>1.09921239196983E-2</v>
      </c>
      <c r="H835" s="7">
        <v>2.05182073155919E-2</v>
      </c>
      <c r="I835" s="7">
        <v>0.151300112555002</v>
      </c>
      <c r="J835" s="7">
        <v>0.100377035395704</v>
      </c>
      <c r="K835" s="7">
        <v>0.10983829177120701</v>
      </c>
      <c r="L835" s="7">
        <v>0.25715895255732402</v>
      </c>
      <c r="M835" s="7">
        <v>6.7951121284663907E-2</v>
      </c>
      <c r="N835" s="7">
        <v>9.1358861505956096E-2</v>
      </c>
      <c r="O835" s="7">
        <v>5.0416846095686002E-2</v>
      </c>
      <c r="P835" s="7">
        <v>0.140088447599167</v>
      </c>
      <c r="Q835" s="7">
        <v>6.3260845559085901</v>
      </c>
    </row>
    <row r="836" spans="1:17" hidden="1" x14ac:dyDescent="0.3">
      <c r="A836" s="3" t="s">
        <v>32</v>
      </c>
      <c r="B836" s="2">
        <v>43739</v>
      </c>
      <c r="C836" s="7">
        <v>0.99236764987360004</v>
      </c>
      <c r="D836" s="7">
        <v>9.5490184157864793E-3</v>
      </c>
      <c r="E836" s="7">
        <v>0.71185038968664505</v>
      </c>
      <c r="F836" s="14">
        <v>0.27860059189756797</v>
      </c>
      <c r="G836" s="7">
        <v>1.08148526115415E-2</v>
      </c>
      <c r="H836" s="7">
        <v>2.3329152113439101E-2</v>
      </c>
      <c r="I836" s="7">
        <v>0.14387111804383901</v>
      </c>
      <c r="J836" s="7">
        <v>0.108539670412398</v>
      </c>
      <c r="K836" s="7">
        <v>0.11346537097015599</v>
      </c>
      <c r="L836" s="7">
        <v>0.26302831546894001</v>
      </c>
      <c r="M836" s="7">
        <v>7.0585265073995804E-2</v>
      </c>
      <c r="N836" s="7">
        <v>0.100612330186864</v>
      </c>
      <c r="O836" s="7">
        <v>3.08425795683759E-2</v>
      </c>
      <c r="P836" s="7">
        <v>0.13491134555045101</v>
      </c>
      <c r="Q836" s="7">
        <v>6.2103026710009104</v>
      </c>
    </row>
    <row r="837" spans="1:17" hidden="1" x14ac:dyDescent="0.3">
      <c r="A837" s="3" t="s">
        <v>32</v>
      </c>
      <c r="B837" s="2">
        <v>43770</v>
      </c>
      <c r="C837" s="7">
        <v>1.05644249208184</v>
      </c>
      <c r="D837" s="7">
        <v>9.8570709225391101E-3</v>
      </c>
      <c r="E837" s="7">
        <v>0.69889628520441405</v>
      </c>
      <c r="F837" s="14">
        <v>0.291246643873047</v>
      </c>
      <c r="G837" s="7">
        <v>8.7613609777156699E-3</v>
      </c>
      <c r="H837" s="7">
        <v>2.43832590856474E-2</v>
      </c>
      <c r="I837" s="7">
        <v>0.145763756054091</v>
      </c>
      <c r="J837" s="7">
        <v>9.9739679086390198E-2</v>
      </c>
      <c r="K837" s="7">
        <v>0.124067101946484</v>
      </c>
      <c r="L837" s="7">
        <v>0.24985310982185999</v>
      </c>
      <c r="M837" s="7">
        <v>7.3999810191856696E-2</v>
      </c>
      <c r="N837" s="7">
        <v>8.6116608156696806E-2</v>
      </c>
      <c r="O837" s="7">
        <v>3.3776277483791098E-2</v>
      </c>
      <c r="P837" s="7">
        <v>0.15353903719546699</v>
      </c>
      <c r="Q837" s="7">
        <v>6.2937883696786301</v>
      </c>
    </row>
    <row r="838" spans="1:17" hidden="1" x14ac:dyDescent="0.3">
      <c r="A838" s="3" t="s">
        <v>32</v>
      </c>
      <c r="B838" s="2">
        <v>43800</v>
      </c>
      <c r="C838" s="7">
        <v>1.1908601017286899</v>
      </c>
      <c r="D838" s="7">
        <v>9.2134212006307805E-3</v>
      </c>
      <c r="E838" s="7">
        <v>0.74459937042622204</v>
      </c>
      <c r="F838" s="14">
        <v>0.246187208373147</v>
      </c>
      <c r="G838" s="7">
        <v>8.5257662239357906E-3</v>
      </c>
      <c r="H838" s="7">
        <v>3.1780369265734E-2</v>
      </c>
      <c r="I838" s="7">
        <v>0.18246210532165799</v>
      </c>
      <c r="J838" s="7">
        <v>0.101082684158605</v>
      </c>
      <c r="K838" s="7">
        <v>0.14622059192166401</v>
      </c>
      <c r="L838" s="7">
        <v>0.26341957072747002</v>
      </c>
      <c r="M838" s="7">
        <v>8.0930639390111497E-2</v>
      </c>
      <c r="N838" s="7">
        <v>6.6181589263215504E-2</v>
      </c>
      <c r="O838" s="7">
        <v>2.4723081183636999E-2</v>
      </c>
      <c r="P838" s="7">
        <v>9.4673602543969199E-2</v>
      </c>
      <c r="Q838" s="7">
        <v>6.2393101226827596</v>
      </c>
    </row>
    <row r="839" spans="1:17" hidden="1" x14ac:dyDescent="0.3">
      <c r="A839" s="3" t="s">
        <v>32</v>
      </c>
      <c r="B839" s="2">
        <v>43831</v>
      </c>
      <c r="C839" s="7">
        <v>0.90034093740954602</v>
      </c>
      <c r="D839" s="7">
        <v>9.2287397732517505E-3</v>
      </c>
      <c r="E839" s="7">
        <v>0.71401764872032203</v>
      </c>
      <c r="F839" s="14">
        <v>0.27675361150642602</v>
      </c>
      <c r="G839" s="7">
        <v>1.1126429803752599E-2</v>
      </c>
      <c r="H839" s="7">
        <v>2.3196726656945301E-2</v>
      </c>
      <c r="I839" s="7">
        <v>0.11470835784087401</v>
      </c>
      <c r="J839" s="7">
        <v>0.101108750101621</v>
      </c>
      <c r="K839" s="7">
        <v>0.104729957017865</v>
      </c>
      <c r="L839" s="7">
        <v>0.26921760344342499</v>
      </c>
      <c r="M839" s="7">
        <v>6.8205503817194202E-2</v>
      </c>
      <c r="N839" s="7">
        <v>0.10038466534849</v>
      </c>
      <c r="O839" s="7">
        <v>4.74766785217186E-2</v>
      </c>
      <c r="P839" s="7">
        <v>0.159845327448114</v>
      </c>
      <c r="Q839" s="7">
        <v>6.27302171811042</v>
      </c>
    </row>
    <row r="840" spans="1:17" hidden="1" x14ac:dyDescent="0.3">
      <c r="A840" s="3" t="s">
        <v>32</v>
      </c>
      <c r="B840" s="2">
        <v>43862</v>
      </c>
      <c r="C840" s="7">
        <v>0.92103029341891796</v>
      </c>
      <c r="D840" s="7">
        <v>8.7532254684742003E-3</v>
      </c>
      <c r="E840" s="7">
        <v>0.71701578418815404</v>
      </c>
      <c r="F840" s="14">
        <v>0.27423099034337201</v>
      </c>
      <c r="G840" s="7">
        <v>1.08761829891659E-2</v>
      </c>
      <c r="H840" s="7">
        <v>2.1760241376793998E-2</v>
      </c>
      <c r="I840" s="7">
        <v>0.117903246030423</v>
      </c>
      <c r="J840" s="7">
        <v>0.11232863499618299</v>
      </c>
      <c r="K840" s="7">
        <v>0.103776361574627</v>
      </c>
      <c r="L840" s="7">
        <v>0.26900629544875698</v>
      </c>
      <c r="M840" s="7">
        <v>7.2550436990814801E-2</v>
      </c>
      <c r="N840" s="7">
        <v>8.8838947779305302E-2</v>
      </c>
      <c r="O840" s="7">
        <v>4.5042223486488502E-2</v>
      </c>
      <c r="P840" s="7">
        <v>0.15791742932744199</v>
      </c>
      <c r="Q840" s="7">
        <v>6.4115530573868202</v>
      </c>
    </row>
    <row r="841" spans="1:17" hidden="1" x14ac:dyDescent="0.3">
      <c r="A841" s="3" t="s">
        <v>32</v>
      </c>
      <c r="B841" s="2">
        <v>43891</v>
      </c>
      <c r="C841" s="7">
        <v>0.82628029344444298</v>
      </c>
      <c r="D841" s="7">
        <v>1.02111959775099E-2</v>
      </c>
      <c r="E841" s="7">
        <v>0.74194839864575102</v>
      </c>
      <c r="F841" s="14">
        <v>0.24784040537673899</v>
      </c>
      <c r="G841" s="7">
        <v>7.2832992782311196E-3</v>
      </c>
      <c r="H841" s="7">
        <v>1.7217697881286E-2</v>
      </c>
      <c r="I841" s="7">
        <v>7.5551181113339194E-2</v>
      </c>
      <c r="J841" s="7">
        <v>7.6593082124370201E-2</v>
      </c>
      <c r="K841" s="7">
        <v>0.12001136250602699</v>
      </c>
      <c r="L841" s="7">
        <v>0.36162334205010199</v>
      </c>
      <c r="M841" s="7">
        <v>6.0837000261571503E-2</v>
      </c>
      <c r="N841" s="7">
        <v>9.7135540653027097E-2</v>
      </c>
      <c r="O841" s="7">
        <v>2.1655073151856701E-2</v>
      </c>
      <c r="P841" s="7">
        <v>0.162092420980189</v>
      </c>
      <c r="Q841" s="7">
        <v>6.5043303776825097</v>
      </c>
    </row>
    <row r="842" spans="1:17" hidden="1" x14ac:dyDescent="0.3">
      <c r="A842" s="3" t="s">
        <v>32</v>
      </c>
      <c r="B842" s="2">
        <v>43922</v>
      </c>
      <c r="C842" s="7">
        <v>0.41827954137928403</v>
      </c>
      <c r="D842" s="7">
        <v>1.7084325386794601E-2</v>
      </c>
      <c r="E842" s="7">
        <v>0.84013026629520304</v>
      </c>
      <c r="F842" s="14">
        <v>0.14278540831800199</v>
      </c>
      <c r="G842" s="7">
        <v>7.74814876766755E-3</v>
      </c>
      <c r="H842" s="7">
        <v>1.96365614255851E-3</v>
      </c>
      <c r="I842" s="7">
        <v>2.57286897577096E-3</v>
      </c>
      <c r="J842" s="7">
        <v>4.4115981832702801E-3</v>
      </c>
      <c r="K842" s="7">
        <v>0.130714064752526</v>
      </c>
      <c r="L842" s="7">
        <v>0.64800667725705496</v>
      </c>
      <c r="M842" s="7">
        <v>2.64687545843574E-2</v>
      </c>
      <c r="N842" s="7">
        <v>0.11320055188497299</v>
      </c>
      <c r="O842" s="7">
        <v>1.0763327523799699E-3</v>
      </c>
      <c r="P842" s="7">
        <v>6.3837346699441605E-2</v>
      </c>
      <c r="Q842" s="7">
        <v>6.6602232102196703</v>
      </c>
    </row>
    <row r="843" spans="1:17" hidden="1" x14ac:dyDescent="0.3">
      <c r="A843" s="3" t="s">
        <v>32</v>
      </c>
      <c r="B843" s="2">
        <v>43952</v>
      </c>
      <c r="C843" s="7">
        <v>0.550645117640568</v>
      </c>
      <c r="D843" s="7">
        <v>1.26043139805786E-2</v>
      </c>
      <c r="E843" s="7">
        <v>0.80970676869387603</v>
      </c>
      <c r="F843" s="14">
        <v>0.17768891732554601</v>
      </c>
      <c r="G843" s="7">
        <v>5.8101540323621404E-3</v>
      </c>
      <c r="H843" s="7">
        <v>2.4110153504313301E-3</v>
      </c>
      <c r="I843" s="7">
        <v>4.7047315860088501E-3</v>
      </c>
      <c r="J843" s="7">
        <v>2.1560989666527398E-2</v>
      </c>
      <c r="K843" s="7">
        <v>0.136992694244219</v>
      </c>
      <c r="L843" s="7">
        <v>0.52506962717359995</v>
      </c>
      <c r="M843" s="7">
        <v>2.8493802218161501E-2</v>
      </c>
      <c r="N843" s="7">
        <v>0.19841580775207601</v>
      </c>
      <c r="O843" s="7">
        <v>2.05055385194819E-3</v>
      </c>
      <c r="P843" s="7">
        <v>7.4490624124666296E-2</v>
      </c>
      <c r="Q843" s="7">
        <v>6.6121274006835202</v>
      </c>
    </row>
    <row r="844" spans="1:17" hidden="1" x14ac:dyDescent="0.3">
      <c r="A844" s="3" t="s">
        <v>32</v>
      </c>
      <c r="B844" s="2">
        <v>43983</v>
      </c>
      <c r="C844" s="7">
        <v>0.77105267994451698</v>
      </c>
      <c r="D844" s="7">
        <v>1.2225709799537099E-2</v>
      </c>
      <c r="E844" s="7">
        <v>0.72680693646634098</v>
      </c>
      <c r="F844" s="14">
        <v>0.260967353734122</v>
      </c>
      <c r="G844" s="7">
        <v>1.00270716302539E-2</v>
      </c>
      <c r="H844" s="7">
        <v>7.8906765997141508E-3</v>
      </c>
      <c r="I844" s="7">
        <v>0.10556097810074699</v>
      </c>
      <c r="J844" s="7">
        <v>2.95425392690748E-2</v>
      </c>
      <c r="K844" s="7">
        <v>0.113720010137912</v>
      </c>
      <c r="L844" s="7">
        <v>0.36417074183745601</v>
      </c>
      <c r="M844" s="7">
        <v>4.3087449272241299E-2</v>
      </c>
      <c r="N844" s="7">
        <v>0.163728035494735</v>
      </c>
      <c r="O844" s="7">
        <v>3.1647498351072699E-3</v>
      </c>
      <c r="P844" s="7">
        <v>0.15910774782275799</v>
      </c>
      <c r="Q844" s="7">
        <v>6.4841379652426996</v>
      </c>
    </row>
    <row r="845" spans="1:17" hidden="1" x14ac:dyDescent="0.3">
      <c r="A845" s="3" t="s">
        <v>32</v>
      </c>
      <c r="B845" s="2">
        <v>44013</v>
      </c>
      <c r="C845" s="7">
        <v>0.965081040371079</v>
      </c>
      <c r="D845" s="7">
        <v>1.06858467391584E-2</v>
      </c>
      <c r="E845" s="7">
        <v>0.74098016784456</v>
      </c>
      <c r="F845" s="14">
        <v>0.24833398541628099</v>
      </c>
      <c r="G845" s="7">
        <v>8.7341822156757499E-3</v>
      </c>
      <c r="H845" s="7">
        <v>1.28410514629835E-2</v>
      </c>
      <c r="I845" s="7">
        <v>0.14648635275483901</v>
      </c>
      <c r="J845" s="7">
        <v>6.2114787390609098E-2</v>
      </c>
      <c r="K845" s="7">
        <v>0.118605692309977</v>
      </c>
      <c r="L845" s="7">
        <v>0.28192989611647901</v>
      </c>
      <c r="M845" s="7">
        <v>6.3499924634546595E-2</v>
      </c>
      <c r="N845" s="7">
        <v>0.140977343192313</v>
      </c>
      <c r="O845" s="7">
        <v>8.5268395089686602E-3</v>
      </c>
      <c r="P845" s="7">
        <v>0.156283930413609</v>
      </c>
      <c r="Q845" s="7">
        <v>6.4647628330581703</v>
      </c>
    </row>
    <row r="846" spans="1:17" hidden="1" x14ac:dyDescent="0.3">
      <c r="A846" s="3" t="s">
        <v>32</v>
      </c>
      <c r="B846" s="2">
        <v>44044</v>
      </c>
      <c r="C846" s="7">
        <v>0.97002102714375704</v>
      </c>
      <c r="D846" s="7">
        <v>9.4218732985676002E-3</v>
      </c>
      <c r="E846" s="7">
        <v>0.73248938059083202</v>
      </c>
      <c r="F846" s="14">
        <v>0.25808874611060001</v>
      </c>
      <c r="G846" s="7">
        <v>8.7006377973727692E-3</v>
      </c>
      <c r="H846" s="7">
        <v>1.45504690023129E-2</v>
      </c>
      <c r="I846" s="7">
        <v>0.152736246107046</v>
      </c>
      <c r="J846" s="7">
        <v>8.1121547898622096E-2</v>
      </c>
      <c r="K846" s="7">
        <v>0.11631248003177901</v>
      </c>
      <c r="L846" s="7">
        <v>0.26755996070957599</v>
      </c>
      <c r="M846" s="7">
        <v>6.3148652879057396E-2</v>
      </c>
      <c r="N846" s="7">
        <v>0.14659621143887699</v>
      </c>
      <c r="O846" s="7">
        <v>1.45908943886422E-2</v>
      </c>
      <c r="P846" s="7">
        <v>0.13468289974671499</v>
      </c>
      <c r="Q846" s="7">
        <v>6.45902720158601</v>
      </c>
    </row>
    <row r="847" spans="1:17" hidden="1" x14ac:dyDescent="0.3">
      <c r="A847" s="3" t="s">
        <v>32</v>
      </c>
      <c r="B847" s="2">
        <v>44075</v>
      </c>
      <c r="C847" s="7">
        <v>0.96501366468209904</v>
      </c>
      <c r="D847" s="7">
        <v>1.12195844230793E-2</v>
      </c>
      <c r="E847" s="7">
        <v>0.72302420468950501</v>
      </c>
      <c r="F847" s="14">
        <v>0.26575621088741502</v>
      </c>
      <c r="G847" s="7">
        <v>9.23713565093791E-3</v>
      </c>
      <c r="H847" s="7">
        <v>1.4950996917602899E-2</v>
      </c>
      <c r="I847" s="7">
        <v>0.14087103183330299</v>
      </c>
      <c r="J847" s="7">
        <v>7.6524516226858894E-2</v>
      </c>
      <c r="K847" s="7">
        <v>0.123166419349537</v>
      </c>
      <c r="L847" s="7">
        <v>0.27501365115320803</v>
      </c>
      <c r="M847" s="7">
        <v>6.2444313857012899E-2</v>
      </c>
      <c r="N847" s="7">
        <v>0.116272416973209</v>
      </c>
      <c r="O847" s="7">
        <v>1.9413802697647298E-2</v>
      </c>
      <c r="P847" s="7">
        <v>0.16210571534068399</v>
      </c>
      <c r="Q847" s="7">
        <v>6.4887473908126303</v>
      </c>
    </row>
    <row r="848" spans="1:17" hidden="1" x14ac:dyDescent="0.3">
      <c r="A848" s="3" t="s">
        <v>32</v>
      </c>
      <c r="B848" s="2">
        <v>44105</v>
      </c>
      <c r="C848" s="7">
        <v>0.98448470124408005</v>
      </c>
      <c r="D848" s="7">
        <v>1.0254842760407199E-2</v>
      </c>
      <c r="E848" s="7">
        <v>0.76287705713981802</v>
      </c>
      <c r="F848" s="14">
        <v>0.22686810009977501</v>
      </c>
      <c r="G848" s="7">
        <v>1.16208904462062E-2</v>
      </c>
      <c r="H848" s="7">
        <v>1.8928827406991301E-2</v>
      </c>
      <c r="I848" s="7">
        <v>0.13466961456906301</v>
      </c>
      <c r="J848" s="7">
        <v>7.2439998961275801E-2</v>
      </c>
      <c r="K848" s="7">
        <v>0.13875369132511101</v>
      </c>
      <c r="L848" s="7">
        <v>0.29888787367604303</v>
      </c>
      <c r="M848" s="7">
        <v>5.9898449814706697E-2</v>
      </c>
      <c r="N848" s="7">
        <v>0.121402816363753</v>
      </c>
      <c r="O848" s="7">
        <v>1.03271440979268E-2</v>
      </c>
      <c r="P848" s="7">
        <v>0.13307069333892299</v>
      </c>
      <c r="Q848" s="7">
        <v>6.5700713681802503</v>
      </c>
    </row>
    <row r="849" spans="1:17" hidden="1" x14ac:dyDescent="0.3">
      <c r="A849" s="3" t="s">
        <v>32</v>
      </c>
      <c r="B849" s="2">
        <v>44136</v>
      </c>
      <c r="C849" s="7">
        <v>0.69273288155616097</v>
      </c>
      <c r="D849" s="7">
        <v>1.0518510868972999E-2</v>
      </c>
      <c r="E849" s="7">
        <v>0.80415831791357295</v>
      </c>
      <c r="F849" s="14">
        <v>0.18532317121745401</v>
      </c>
      <c r="G849" s="7">
        <v>1.366701370864E-2</v>
      </c>
      <c r="H849" s="7">
        <v>9.5755538163761599E-3</v>
      </c>
      <c r="I849" s="7">
        <v>3.57353781589662E-2</v>
      </c>
      <c r="J849" s="7">
        <v>5.1684909456793202E-2</v>
      </c>
      <c r="K849" s="7">
        <v>0.158015833631728</v>
      </c>
      <c r="L849" s="7">
        <v>0.419825786132002</v>
      </c>
      <c r="M849" s="7">
        <v>6.84127078010352E-2</v>
      </c>
      <c r="N849" s="7">
        <v>0.13522822268450799</v>
      </c>
      <c r="O849" s="7">
        <v>4.0760963085969401E-3</v>
      </c>
      <c r="P849" s="7">
        <v>0.10377849830135399</v>
      </c>
      <c r="Q849" s="7">
        <v>6.5714747709368098</v>
      </c>
    </row>
    <row r="850" spans="1:17" hidden="1" x14ac:dyDescent="0.3">
      <c r="A850" s="3" t="s">
        <v>32</v>
      </c>
      <c r="B850" s="2">
        <v>44166</v>
      </c>
      <c r="C850" s="7">
        <v>1.1250528958891499</v>
      </c>
      <c r="D850" s="7">
        <v>1.1316408907100501E-2</v>
      </c>
      <c r="E850" s="7">
        <v>0.79723417142414499</v>
      </c>
      <c r="F850" s="14">
        <v>0.19144941966875501</v>
      </c>
      <c r="G850" s="7">
        <v>7.6241378824197098E-3</v>
      </c>
      <c r="H850" s="7">
        <v>2.2634703653550699E-2</v>
      </c>
      <c r="I850" s="7">
        <v>0.17993533305262499</v>
      </c>
      <c r="J850" s="7">
        <v>3.9577075771431901E-2</v>
      </c>
      <c r="K850" s="7">
        <v>0.16334835934185599</v>
      </c>
      <c r="L850" s="7">
        <v>0.31651829359222</v>
      </c>
      <c r="M850" s="7">
        <v>7.5511373717043695E-2</v>
      </c>
      <c r="N850" s="7">
        <v>9.6072695573247699E-2</v>
      </c>
      <c r="O850" s="7">
        <v>4.86732123746804E-3</v>
      </c>
      <c r="P850" s="7">
        <v>9.3910706178136599E-2</v>
      </c>
      <c r="Q850" s="7">
        <v>6.4865254682666604</v>
      </c>
    </row>
    <row r="851" spans="1:17" hidden="1" x14ac:dyDescent="0.3">
      <c r="A851" s="3" t="s">
        <v>32</v>
      </c>
      <c r="B851" s="2">
        <v>44197</v>
      </c>
      <c r="C851" s="7">
        <v>0.56396287096540698</v>
      </c>
      <c r="D851" s="7">
        <v>1.38215520110099E-2</v>
      </c>
      <c r="E851" s="7">
        <v>0.81056561703025498</v>
      </c>
      <c r="F851" s="14">
        <v>0.17561283095873501</v>
      </c>
      <c r="G851" s="7">
        <v>8.5870924354855792E-3</v>
      </c>
      <c r="H851" s="7">
        <v>5.5831100905269796E-3</v>
      </c>
      <c r="I851" s="7">
        <v>2.7441192821778201E-2</v>
      </c>
      <c r="J851" s="7">
        <v>4.5014787560661899E-2</v>
      </c>
      <c r="K851" s="7">
        <v>0.132177154279181</v>
      </c>
      <c r="L851" s="7">
        <v>0.46785467298868699</v>
      </c>
      <c r="M851" s="7">
        <v>6.9860642529418496E-2</v>
      </c>
      <c r="N851" s="7">
        <v>0.117840245745477</v>
      </c>
      <c r="O851" s="7">
        <v>2.8404515129535702E-3</v>
      </c>
      <c r="P851" s="7">
        <v>0.122800650035831</v>
      </c>
      <c r="Q851" s="7">
        <v>6.6058106379233896</v>
      </c>
    </row>
    <row r="852" spans="1:17" hidden="1" x14ac:dyDescent="0.3">
      <c r="A852" s="3" t="s">
        <v>32</v>
      </c>
      <c r="B852" s="2">
        <v>44228</v>
      </c>
      <c r="C852" s="7">
        <v>0.60172219741404498</v>
      </c>
      <c r="D852" s="7">
        <v>1.21429063816108E-2</v>
      </c>
      <c r="E852" s="7">
        <v>0.71358954444558198</v>
      </c>
      <c r="F852" s="14">
        <v>0.27426754917280699</v>
      </c>
      <c r="G852" s="7">
        <v>8.3959827796286097E-3</v>
      </c>
      <c r="H852" s="7">
        <v>3.8155906007447098E-3</v>
      </c>
      <c r="I852" s="7">
        <v>5.3575383421479699E-3</v>
      </c>
      <c r="J852" s="7">
        <v>4.6385399316641401E-2</v>
      </c>
      <c r="K852" s="7">
        <v>0.12980024964603001</v>
      </c>
      <c r="L852" s="7">
        <v>0.43064838761561097</v>
      </c>
      <c r="M852" s="7">
        <v>6.6032937743136302E-2</v>
      </c>
      <c r="N852" s="7">
        <v>0.121996574911322</v>
      </c>
      <c r="O852" s="7">
        <v>3.13609892337931E-3</v>
      </c>
      <c r="P852" s="7">
        <v>0.184431240121359</v>
      </c>
      <c r="Q852" s="7">
        <v>6.6098531019074702</v>
      </c>
    </row>
    <row r="853" spans="1:17" hidden="1" x14ac:dyDescent="0.3">
      <c r="A853" s="3" t="s">
        <v>32</v>
      </c>
      <c r="B853" s="2">
        <v>44256</v>
      </c>
      <c r="C853" s="7">
        <v>0.71436911697032601</v>
      </c>
      <c r="D853" s="7">
        <v>1.16746906577542E-2</v>
      </c>
      <c r="E853" s="7">
        <v>0.76806957281458299</v>
      </c>
      <c r="F853" s="14">
        <v>0.220255736527663</v>
      </c>
      <c r="G853" s="7">
        <v>1.2810435121215101E-2</v>
      </c>
      <c r="H853" s="7">
        <v>3.6374289517360201E-3</v>
      </c>
      <c r="I853" s="7">
        <v>5.4867926109243501E-3</v>
      </c>
      <c r="J853" s="7">
        <v>4.9316253489370999E-2</v>
      </c>
      <c r="K853" s="7">
        <v>0.13218222444213501</v>
      </c>
      <c r="L853" s="7">
        <v>0.41593236850795501</v>
      </c>
      <c r="M853" s="7">
        <v>6.7919811807515704E-2</v>
      </c>
      <c r="N853" s="7">
        <v>0.14342416409171599</v>
      </c>
      <c r="O853" s="7">
        <v>4.0145275125563996E-3</v>
      </c>
      <c r="P853" s="7">
        <v>0.16527599346487601</v>
      </c>
      <c r="Q853" s="7">
        <v>6.5329693333694197</v>
      </c>
    </row>
    <row r="854" spans="1:17" hidden="1" x14ac:dyDescent="0.3">
      <c r="A854" s="3" t="s">
        <v>32</v>
      </c>
      <c r="B854" s="2">
        <v>44287</v>
      </c>
      <c r="C854" s="7">
        <v>0.93079153398009196</v>
      </c>
      <c r="D854" s="7">
        <v>1.0968830258929601E-2</v>
      </c>
      <c r="E854" s="7">
        <v>0.739679865649432</v>
      </c>
      <c r="F854" s="14">
        <v>0.249351304091638</v>
      </c>
      <c r="G854" s="7">
        <v>7.8850250623934692E-3</v>
      </c>
      <c r="H854" s="7">
        <v>8.6153777635745495E-3</v>
      </c>
      <c r="I854" s="7">
        <v>0.13418607163588001</v>
      </c>
      <c r="J854" s="7">
        <v>5.3900890381294697E-2</v>
      </c>
      <c r="K854" s="7">
        <v>0.122988649020047</v>
      </c>
      <c r="L854" s="7">
        <v>0.30952918098673399</v>
      </c>
      <c r="M854" s="7">
        <v>6.5369512497475399E-2</v>
      </c>
      <c r="N854" s="7">
        <v>0.13373543502264401</v>
      </c>
      <c r="O854" s="7">
        <v>6.2967471030551704E-3</v>
      </c>
      <c r="P854" s="7">
        <v>0.15749311052690099</v>
      </c>
      <c r="Q854" s="7">
        <v>6.5265425014212601</v>
      </c>
    </row>
    <row r="855" spans="1:17" hidden="1" x14ac:dyDescent="0.3">
      <c r="A855" s="3" t="s">
        <v>32</v>
      </c>
      <c r="B855" s="2">
        <v>44317</v>
      </c>
      <c r="C855" s="7">
        <v>1.03807150623375</v>
      </c>
      <c r="D855" s="7">
        <v>8.2929103035529802E-3</v>
      </c>
      <c r="E855" s="7">
        <v>0.72275743458382002</v>
      </c>
      <c r="F855" s="14">
        <v>0.26894965511262697</v>
      </c>
      <c r="G855" s="7">
        <v>8.5693567081295396E-3</v>
      </c>
      <c r="H855" s="7">
        <v>1.28820000239349E-2</v>
      </c>
      <c r="I855" s="7">
        <v>0.14319588034837799</v>
      </c>
      <c r="J855" s="7">
        <v>7.5096260549795693E-2</v>
      </c>
      <c r="K855" s="7">
        <v>0.12160968048149</v>
      </c>
      <c r="L855" s="7">
        <v>0.27427863991970602</v>
      </c>
      <c r="M855" s="7">
        <v>6.3173939731753101E-2</v>
      </c>
      <c r="N855" s="7">
        <v>0.12546932941434</v>
      </c>
      <c r="O855" s="7">
        <v>1.22924946625895E-2</v>
      </c>
      <c r="P855" s="7">
        <v>0.16343241815988299</v>
      </c>
      <c r="Q855" s="7">
        <v>6.4339779806324202</v>
      </c>
    </row>
    <row r="856" spans="1:17" hidden="1" x14ac:dyDescent="0.3">
      <c r="A856" s="3" t="s">
        <v>32</v>
      </c>
      <c r="B856" s="2">
        <v>44348</v>
      </c>
      <c r="C856" s="7">
        <v>0.98555464198526399</v>
      </c>
      <c r="D856" s="7">
        <v>8.9172075968058997E-3</v>
      </c>
      <c r="E856" s="7">
        <v>0.762231387758597</v>
      </c>
      <c r="F856" s="14">
        <v>0.228851404644597</v>
      </c>
      <c r="G856" s="7">
        <v>9.0815590146295002E-3</v>
      </c>
      <c r="H856" s="7">
        <v>1.5917551647240499E-2</v>
      </c>
      <c r="I856" s="7">
        <v>0.13325739474206899</v>
      </c>
      <c r="J856" s="7">
        <v>8.5146043629689E-2</v>
      </c>
      <c r="K856" s="7">
        <v>0.125685730699687</v>
      </c>
      <c r="L856" s="7">
        <v>0.281044318421387</v>
      </c>
      <c r="M856" s="7">
        <v>6.8479499980456507E-2</v>
      </c>
      <c r="N856" s="7">
        <v>0.111339180160723</v>
      </c>
      <c r="O856" s="7">
        <v>1.42843110369405E-2</v>
      </c>
      <c r="P856" s="7">
        <v>0.155764410667178</v>
      </c>
      <c r="Q856" s="7">
        <v>6.3667041920388501</v>
      </c>
    </row>
    <row r="857" spans="1:17" hidden="1" x14ac:dyDescent="0.3">
      <c r="A857" s="3" t="s">
        <v>32</v>
      </c>
      <c r="B857" s="2">
        <v>44378</v>
      </c>
      <c r="C857" s="7">
        <v>1.0415749547955799</v>
      </c>
      <c r="D857" s="7">
        <v>1.3358677208480701E-2</v>
      </c>
      <c r="E857" s="7">
        <v>0.764063487304526</v>
      </c>
      <c r="F857" s="14">
        <v>0.222577835486994</v>
      </c>
      <c r="G857" s="7">
        <v>1.0781448186168E-2</v>
      </c>
      <c r="H857" s="7">
        <v>1.51200856532886E-2</v>
      </c>
      <c r="I857" s="7">
        <v>0.14246818498300601</v>
      </c>
      <c r="J857" s="7">
        <v>9.7708373045970701E-2</v>
      </c>
      <c r="K857" s="7">
        <v>0.123845572064395</v>
      </c>
      <c r="L857" s="7">
        <v>0.282766337410363</v>
      </c>
      <c r="M857" s="7">
        <v>6.0490607575870901E-2</v>
      </c>
      <c r="N857" s="7">
        <v>9.68402782525421E-2</v>
      </c>
      <c r="O857" s="7">
        <v>1.9025530299435298E-2</v>
      </c>
      <c r="P857" s="7">
        <v>0.15095358252895999</v>
      </c>
      <c r="Q857" s="7">
        <v>6.3424894417087803</v>
      </c>
    </row>
    <row r="858" spans="1:17" hidden="1" x14ac:dyDescent="0.3">
      <c r="A858" s="3" t="s">
        <v>32</v>
      </c>
      <c r="B858" s="2">
        <v>44409</v>
      </c>
      <c r="C858" s="7">
        <v>1.0530062446786601</v>
      </c>
      <c r="D858" s="7">
        <v>1.12959600258789E-2</v>
      </c>
      <c r="E858" s="7">
        <v>0.72598795608410405</v>
      </c>
      <c r="F858" s="14">
        <v>0.26271608389001699</v>
      </c>
      <c r="G858" s="7">
        <v>8.4275539599500595E-3</v>
      </c>
      <c r="H858" s="7">
        <v>1.74798929654424E-2</v>
      </c>
      <c r="I858" s="7">
        <v>0.14250098565129901</v>
      </c>
      <c r="J858" s="7">
        <v>0.11716439040686</v>
      </c>
      <c r="K858" s="7">
        <v>0.126071928107375</v>
      </c>
      <c r="L858" s="7">
        <v>0.26186550263946601</v>
      </c>
      <c r="M858" s="7">
        <v>6.2632852760867205E-2</v>
      </c>
      <c r="N858" s="7">
        <v>0.102400276048662</v>
      </c>
      <c r="O858" s="7">
        <v>2.0539101470543698E-2</v>
      </c>
      <c r="P858" s="7">
        <v>0.140917515989535</v>
      </c>
      <c r="Q858" s="7">
        <v>6.4299706542177999</v>
      </c>
    </row>
    <row r="859" spans="1:17" hidden="1" x14ac:dyDescent="0.3">
      <c r="A859" s="3" t="s">
        <v>32</v>
      </c>
      <c r="B859" s="2">
        <v>44440</v>
      </c>
      <c r="C859" s="7">
        <v>1.00983555644877</v>
      </c>
      <c r="D859" s="7">
        <v>1.1534700420467701E-2</v>
      </c>
      <c r="E859" s="7">
        <v>0.74685120697231899</v>
      </c>
      <c r="F859" s="14">
        <v>0.241614092607214</v>
      </c>
      <c r="G859" s="7">
        <v>1.032702019773E-2</v>
      </c>
      <c r="H859" s="7">
        <v>1.6431899720787901E-2</v>
      </c>
      <c r="I859" s="7">
        <v>0.13485508376111799</v>
      </c>
      <c r="J859" s="7">
        <v>0.115536528428844</v>
      </c>
      <c r="K859" s="7">
        <v>0.12458140249605899</v>
      </c>
      <c r="L859" s="7">
        <v>0.272211891704704</v>
      </c>
      <c r="M859" s="7">
        <v>6.1037495575929399E-2</v>
      </c>
      <c r="N859" s="7">
        <v>9.9614706664024402E-2</v>
      </c>
      <c r="O859" s="7">
        <v>2.0873182489522801E-2</v>
      </c>
      <c r="P859" s="7">
        <v>0.14453078896127899</v>
      </c>
      <c r="Q859" s="7">
        <v>6.3720919558588696</v>
      </c>
    </row>
    <row r="860" spans="1:17" hidden="1" x14ac:dyDescent="0.3">
      <c r="A860" s="3" t="s">
        <v>33</v>
      </c>
      <c r="B860" s="2">
        <v>43466</v>
      </c>
      <c r="C860" s="7">
        <v>0.77847432517853599</v>
      </c>
      <c r="D860" s="7">
        <v>2.33820485267856E-2</v>
      </c>
      <c r="E860" s="7">
        <v>0.46615762511355202</v>
      </c>
      <c r="F860" s="14">
        <v>0.51046032635966199</v>
      </c>
      <c r="G860" s="7">
        <v>6.5272346756963199E-3</v>
      </c>
      <c r="H860" s="7">
        <v>4.87796795290453E-2</v>
      </c>
      <c r="I860" s="7">
        <v>0.29089524334839101</v>
      </c>
      <c r="J860" s="7">
        <v>0.14602068551972699</v>
      </c>
      <c r="K860" s="7">
        <v>8.0295336825862804E-2</v>
      </c>
      <c r="L860" s="7">
        <v>0.17749405806032001</v>
      </c>
      <c r="M860" s="7">
        <v>8.5728767315363899E-2</v>
      </c>
      <c r="N860" s="7">
        <v>3.3939582060912001E-2</v>
      </c>
      <c r="O860" s="7">
        <v>8.4674469935415803E-2</v>
      </c>
      <c r="P860" s="7">
        <v>4.5644942729265801E-2</v>
      </c>
      <c r="Q860" s="7">
        <v>7.7381024294784204</v>
      </c>
    </row>
    <row r="861" spans="1:17" hidden="1" x14ac:dyDescent="0.3">
      <c r="A861" s="3" t="s">
        <v>33</v>
      </c>
      <c r="B861" s="2">
        <v>43497</v>
      </c>
      <c r="C861" s="7">
        <v>0.82772042849473104</v>
      </c>
      <c r="D861" s="7">
        <v>2.1586980906555999E-2</v>
      </c>
      <c r="E861" s="7">
        <v>0.46063540058134</v>
      </c>
      <c r="F861" s="14">
        <v>0.51777761851210402</v>
      </c>
      <c r="G861" s="7">
        <v>6.1544532712488496E-3</v>
      </c>
      <c r="H861" s="7">
        <v>4.3288224664787898E-2</v>
      </c>
      <c r="I861" s="7">
        <v>0.29512250034313098</v>
      </c>
      <c r="J861" s="7">
        <v>0.16784736941133399</v>
      </c>
      <c r="K861" s="7">
        <v>7.3010539747894093E-2</v>
      </c>
      <c r="L861" s="7">
        <v>0.16441847700308901</v>
      </c>
      <c r="M861" s="7">
        <v>9.1180286356326995E-2</v>
      </c>
      <c r="N861" s="7">
        <v>2.5650346538786301E-2</v>
      </c>
      <c r="O861" s="7">
        <v>8.6403280345048197E-2</v>
      </c>
      <c r="P861" s="7">
        <v>4.6924522318353597E-2</v>
      </c>
      <c r="Q861" s="7">
        <v>7.6613425450386101</v>
      </c>
    </row>
    <row r="862" spans="1:17" hidden="1" x14ac:dyDescent="0.3">
      <c r="A862" s="3" t="s">
        <v>33</v>
      </c>
      <c r="B862" s="2">
        <v>43525</v>
      </c>
      <c r="C862" s="7">
        <v>0.985184291896533</v>
      </c>
      <c r="D862" s="7">
        <v>2.2932471796742099E-2</v>
      </c>
      <c r="E862" s="7">
        <v>0.45826765807477499</v>
      </c>
      <c r="F862" s="14">
        <v>0.51879987012848305</v>
      </c>
      <c r="G862" s="7">
        <v>6.6754369329615299E-3</v>
      </c>
      <c r="H862" s="7">
        <v>4.2602151946320499E-2</v>
      </c>
      <c r="I862" s="7">
        <v>0.31601242540043101</v>
      </c>
      <c r="J862" s="7">
        <v>0.155647934465762</v>
      </c>
      <c r="K862" s="7">
        <v>7.9331256413278206E-2</v>
      </c>
      <c r="L862" s="7">
        <v>0.16291555353825901</v>
      </c>
      <c r="M862" s="7">
        <v>8.2576099134421793E-2</v>
      </c>
      <c r="N862" s="7">
        <v>2.4349856762776099E-2</v>
      </c>
      <c r="O862" s="7">
        <v>8.6834343487531496E-2</v>
      </c>
      <c r="P862" s="7">
        <v>4.3054941918258802E-2</v>
      </c>
      <c r="Q862" s="7">
        <v>7.7961633162616302</v>
      </c>
    </row>
    <row r="863" spans="1:17" hidden="1" x14ac:dyDescent="0.3">
      <c r="A863" s="3" t="s">
        <v>33</v>
      </c>
      <c r="B863" s="2">
        <v>43556</v>
      </c>
      <c r="C863" s="7">
        <v>0.91934498465267001</v>
      </c>
      <c r="D863" s="7">
        <v>2.3213958034291798E-2</v>
      </c>
      <c r="E863" s="7">
        <v>0.45311334148536098</v>
      </c>
      <c r="F863" s="14">
        <v>0.52367270048034797</v>
      </c>
      <c r="G863" s="7">
        <v>6.3882334094125803E-3</v>
      </c>
      <c r="H863" s="7">
        <v>3.7323595064296097E-2</v>
      </c>
      <c r="I863" s="7">
        <v>0.31981539661963798</v>
      </c>
      <c r="J863" s="7">
        <v>0.15868212940461801</v>
      </c>
      <c r="K863" s="7">
        <v>7.8543143776668101E-2</v>
      </c>
      <c r="L863" s="7">
        <v>0.164441864165596</v>
      </c>
      <c r="M863" s="7">
        <v>7.8105198778558205E-2</v>
      </c>
      <c r="N863" s="7">
        <v>2.4052829844164601E-2</v>
      </c>
      <c r="O863" s="7">
        <v>8.6701214436133101E-2</v>
      </c>
      <c r="P863" s="7">
        <v>4.59463945009152E-2</v>
      </c>
      <c r="Q863" s="7">
        <v>7.7496435041167597</v>
      </c>
    </row>
    <row r="864" spans="1:17" hidden="1" x14ac:dyDescent="0.3">
      <c r="A864" s="3" t="s">
        <v>33</v>
      </c>
      <c r="B864" s="2">
        <v>43586</v>
      </c>
      <c r="C864" s="7">
        <v>1.0029754453305499</v>
      </c>
      <c r="D864" s="7">
        <v>2.02686718142609E-2</v>
      </c>
      <c r="E864" s="7">
        <v>0.44031236611310398</v>
      </c>
      <c r="F864" s="14">
        <v>0.53941896207263496</v>
      </c>
      <c r="G864" s="7">
        <v>5.9030195751280604E-3</v>
      </c>
      <c r="H864" s="7">
        <v>3.3332848270667598E-2</v>
      </c>
      <c r="I864" s="7">
        <v>0.31392508543374098</v>
      </c>
      <c r="J864" s="7">
        <v>0.163640506974984</v>
      </c>
      <c r="K864" s="7">
        <v>7.6299831670008103E-2</v>
      </c>
      <c r="L864" s="7">
        <v>0.15991349232892699</v>
      </c>
      <c r="M864" s="7">
        <v>8.0191394172074396E-2</v>
      </c>
      <c r="N864" s="7">
        <v>2.4529480899689399E-2</v>
      </c>
      <c r="O864" s="7">
        <v>9.9026684698032802E-2</v>
      </c>
      <c r="P864" s="7">
        <v>4.3237655976748002E-2</v>
      </c>
      <c r="Q864" s="7">
        <v>7.7580925125570399</v>
      </c>
    </row>
    <row r="865" spans="1:17" hidden="1" x14ac:dyDescent="0.3">
      <c r="A865" s="3" t="s">
        <v>33</v>
      </c>
      <c r="B865" s="2">
        <v>43617</v>
      </c>
      <c r="C865" s="7">
        <v>0.94612935451114399</v>
      </c>
      <c r="D865" s="7">
        <v>2.1227971665728301E-2</v>
      </c>
      <c r="E865" s="7">
        <v>0.45589715861845898</v>
      </c>
      <c r="F865" s="14">
        <v>0.52287486971581298</v>
      </c>
      <c r="G865" s="7">
        <v>6.5164838645828298E-3</v>
      </c>
      <c r="H865" s="7">
        <v>3.4434410075944E-2</v>
      </c>
      <c r="I865" s="7">
        <v>0.31117502879213299</v>
      </c>
      <c r="J865" s="7">
        <v>0.15208208131798601</v>
      </c>
      <c r="K865" s="7">
        <v>8.2868004759479405E-2</v>
      </c>
      <c r="L865" s="7">
        <v>0.163248658418291</v>
      </c>
      <c r="M865" s="7">
        <v>8.6430618296875705E-2</v>
      </c>
      <c r="N865" s="7">
        <v>2.2565802054439602E-2</v>
      </c>
      <c r="O865" s="7">
        <v>9.6476021871748599E-2</v>
      </c>
      <c r="P865" s="7">
        <v>4.42028905485203E-2</v>
      </c>
      <c r="Q865" s="7">
        <v>7.7486957675040999</v>
      </c>
    </row>
    <row r="866" spans="1:17" hidden="1" x14ac:dyDescent="0.3">
      <c r="A866" s="3" t="s">
        <v>33</v>
      </c>
      <c r="B866" s="2">
        <v>43647</v>
      </c>
      <c r="C866" s="7">
        <v>0.98245364937419</v>
      </c>
      <c r="D866" s="7">
        <v>2.56284485555235E-2</v>
      </c>
      <c r="E866" s="7">
        <v>0.45723115985607699</v>
      </c>
      <c r="F866" s="14">
        <v>0.51714039158839897</v>
      </c>
      <c r="G866" s="7">
        <v>5.76521128165407E-3</v>
      </c>
      <c r="H866" s="7">
        <v>3.07223777223108E-2</v>
      </c>
      <c r="I866" s="7">
        <v>0.32095912730849901</v>
      </c>
      <c r="J866" s="7">
        <v>0.15390436574069699</v>
      </c>
      <c r="K866" s="7">
        <v>7.9982099614175406E-2</v>
      </c>
      <c r="L866" s="7">
        <v>0.160699818160497</v>
      </c>
      <c r="M866" s="7">
        <v>8.69018499583048E-2</v>
      </c>
      <c r="N866" s="7">
        <v>2.28769425516047E-2</v>
      </c>
      <c r="O866" s="7">
        <v>9.2845081038802499E-2</v>
      </c>
      <c r="P866" s="7">
        <v>4.5343126623455202E-2</v>
      </c>
      <c r="Q866" s="7">
        <v>7.7489903600384897</v>
      </c>
    </row>
    <row r="867" spans="1:17" hidden="1" x14ac:dyDescent="0.3">
      <c r="A867" s="3" t="s">
        <v>33</v>
      </c>
      <c r="B867" s="2">
        <v>43678</v>
      </c>
      <c r="C867" s="7">
        <v>1.0267180434940499</v>
      </c>
      <c r="D867" s="7">
        <v>2.1355960888149901E-2</v>
      </c>
      <c r="E867" s="7">
        <v>0.44518609304599299</v>
      </c>
      <c r="F867" s="14">
        <v>0.53345794606585695</v>
      </c>
      <c r="G867" s="7">
        <v>6.0138909206067801E-3</v>
      </c>
      <c r="H867" s="7">
        <v>3.42176957337283E-2</v>
      </c>
      <c r="I867" s="7">
        <v>0.31986987194519201</v>
      </c>
      <c r="J867" s="7">
        <v>0.168508438322097</v>
      </c>
      <c r="K867" s="7">
        <v>7.1594417034723107E-2</v>
      </c>
      <c r="L867" s="7">
        <v>0.164880598727324</v>
      </c>
      <c r="M867" s="7">
        <v>8.3235868694241696E-2</v>
      </c>
      <c r="N867" s="7">
        <v>2.3656186912062001E-2</v>
      </c>
      <c r="O867" s="7">
        <v>8.0416591329053003E-2</v>
      </c>
      <c r="P867" s="7">
        <v>4.7606440380971997E-2</v>
      </c>
      <c r="Q867" s="7">
        <v>7.6909981657379003</v>
      </c>
    </row>
    <row r="868" spans="1:17" hidden="1" x14ac:dyDescent="0.3">
      <c r="A868" s="3" t="s">
        <v>33</v>
      </c>
      <c r="B868" s="2">
        <v>43709</v>
      </c>
      <c r="C868" s="7">
        <v>0.93711547925210403</v>
      </c>
      <c r="D868" s="7">
        <v>2.5824550219070899E-2</v>
      </c>
      <c r="E868" s="7">
        <v>0.47035120316884399</v>
      </c>
      <c r="F868" s="14">
        <v>0.50382424661208502</v>
      </c>
      <c r="G868" s="7">
        <v>6.7096070124877602E-3</v>
      </c>
      <c r="H868" s="7">
        <v>3.88671064501604E-2</v>
      </c>
      <c r="I868" s="7">
        <v>0.30284705280067098</v>
      </c>
      <c r="J868" s="7">
        <v>0.17492168932861299</v>
      </c>
      <c r="K868" s="7">
        <v>6.8666564072941305E-2</v>
      </c>
      <c r="L868" s="7">
        <v>0.17434776929008999</v>
      </c>
      <c r="M868" s="7">
        <v>8.1465274595605097E-2</v>
      </c>
      <c r="N868" s="7">
        <v>2.86253778656466E-2</v>
      </c>
      <c r="O868" s="7">
        <v>7.7712357812404306E-2</v>
      </c>
      <c r="P868" s="7">
        <v>4.5837200771380503E-2</v>
      </c>
      <c r="Q868" s="7">
        <v>7.7127159572562096</v>
      </c>
    </row>
    <row r="869" spans="1:17" hidden="1" x14ac:dyDescent="0.3">
      <c r="A869" s="3" t="s">
        <v>33</v>
      </c>
      <c r="B869" s="2">
        <v>43739</v>
      </c>
      <c r="C869" s="7">
        <v>0.99184679573358803</v>
      </c>
      <c r="D869" s="7">
        <v>2.21861657826284E-2</v>
      </c>
      <c r="E869" s="7">
        <v>0.44662653074992298</v>
      </c>
      <c r="F869" s="14">
        <v>0.53118730346744802</v>
      </c>
      <c r="G869" s="7">
        <v>6.2912199592825499E-3</v>
      </c>
      <c r="H869" s="7">
        <v>3.7366204963677097E-2</v>
      </c>
      <c r="I869" s="7">
        <v>0.30489245779016699</v>
      </c>
      <c r="J869" s="7">
        <v>0.182298590669597</v>
      </c>
      <c r="K869" s="7">
        <v>7.0616749809139095E-2</v>
      </c>
      <c r="L869" s="7">
        <v>0.17299772841116801</v>
      </c>
      <c r="M869" s="7">
        <v>8.4265542468806506E-2</v>
      </c>
      <c r="N869" s="7">
        <v>3.5300170842851898E-2</v>
      </c>
      <c r="O869" s="7">
        <v>5.6460250136754299E-2</v>
      </c>
      <c r="P869" s="7">
        <v>4.9511084948557299E-2</v>
      </c>
      <c r="Q869" s="7">
        <v>7.7849981708679596</v>
      </c>
    </row>
    <row r="870" spans="1:17" hidden="1" x14ac:dyDescent="0.3">
      <c r="A870" s="3" t="s">
        <v>33</v>
      </c>
      <c r="B870" s="2">
        <v>43770</v>
      </c>
      <c r="C870" s="7">
        <v>1.12226579375449</v>
      </c>
      <c r="D870" s="7">
        <v>2.3234320961650599E-2</v>
      </c>
      <c r="E870" s="7">
        <v>0.45325531660267399</v>
      </c>
      <c r="F870" s="14">
        <v>0.52351036243567495</v>
      </c>
      <c r="G870" s="7">
        <v>6.0155915122584698E-3</v>
      </c>
      <c r="H870" s="7">
        <v>4.1314884928427602E-2</v>
      </c>
      <c r="I870" s="7">
        <v>0.31693912960919601</v>
      </c>
      <c r="J870" s="7">
        <v>0.16654977253525599</v>
      </c>
      <c r="K870" s="7">
        <v>9.2278106563762494E-2</v>
      </c>
      <c r="L870" s="7">
        <v>0.16597099648960201</v>
      </c>
      <c r="M870" s="7">
        <v>9.0965143155786202E-2</v>
      </c>
      <c r="N870" s="7">
        <v>3.1537339799948397E-2</v>
      </c>
      <c r="O870" s="7">
        <v>4.4961492909249098E-2</v>
      </c>
      <c r="P870" s="7">
        <v>4.3467542496514598E-2</v>
      </c>
      <c r="Q870" s="7">
        <v>7.7787118119244498</v>
      </c>
    </row>
    <row r="871" spans="1:17" hidden="1" x14ac:dyDescent="0.3">
      <c r="A871" s="3" t="s">
        <v>33</v>
      </c>
      <c r="B871" s="2">
        <v>43800</v>
      </c>
      <c r="C871" s="7">
        <v>1.47977140832742</v>
      </c>
      <c r="D871" s="7">
        <v>2.0791568885594799E-2</v>
      </c>
      <c r="E871" s="7">
        <v>0.47061404618555502</v>
      </c>
      <c r="F871" s="14">
        <v>0.50859438492885001</v>
      </c>
      <c r="G871" s="7">
        <v>5.67209656922731E-3</v>
      </c>
      <c r="H871" s="7">
        <v>4.0820416099851903E-2</v>
      </c>
      <c r="I871" s="7">
        <v>0.35256738601267401</v>
      </c>
      <c r="J871" s="7">
        <v>0.13604091907319299</v>
      </c>
      <c r="K871" s="7">
        <v>0.10615789786237401</v>
      </c>
      <c r="L871" s="7">
        <v>0.17210568732166601</v>
      </c>
      <c r="M871" s="7">
        <v>9.6685080403195595E-2</v>
      </c>
      <c r="N871" s="7">
        <v>2.3388568238769399E-2</v>
      </c>
      <c r="O871" s="7">
        <v>3.3990602368134698E-2</v>
      </c>
      <c r="P871" s="7">
        <v>3.2571346050914399E-2</v>
      </c>
      <c r="Q871" s="7">
        <v>7.8055696614418704</v>
      </c>
    </row>
    <row r="872" spans="1:17" hidden="1" x14ac:dyDescent="0.3">
      <c r="A872" s="3" t="s">
        <v>33</v>
      </c>
      <c r="B872" s="2">
        <v>43831</v>
      </c>
      <c r="C872" s="7">
        <v>0.81630466689242998</v>
      </c>
      <c r="D872" s="7">
        <v>2.9910702530703E-2</v>
      </c>
      <c r="E872" s="7">
        <v>0.46346332504572801</v>
      </c>
      <c r="F872" s="14">
        <v>0.50662597242356899</v>
      </c>
      <c r="G872" s="7">
        <v>8.0913999163826095E-3</v>
      </c>
      <c r="H872" s="7">
        <v>3.98058392729927E-2</v>
      </c>
      <c r="I872" s="7">
        <v>0.270161350101567</v>
      </c>
      <c r="J872" s="7">
        <v>0.19125245510370301</v>
      </c>
      <c r="K872" s="7">
        <v>7.2597250146716905E-2</v>
      </c>
      <c r="L872" s="7">
        <v>0.185449058651947</v>
      </c>
      <c r="M872" s="7">
        <v>8.7385199198641905E-2</v>
      </c>
      <c r="N872" s="7">
        <v>2.7872835079625201E-2</v>
      </c>
      <c r="O872" s="7">
        <v>6.2583276757109799E-2</v>
      </c>
      <c r="P872" s="7">
        <v>5.4801335771313298E-2</v>
      </c>
      <c r="Q872" s="7">
        <v>7.7834083657725701</v>
      </c>
    </row>
    <row r="873" spans="1:17" hidden="1" x14ac:dyDescent="0.3">
      <c r="A873" s="3" t="s">
        <v>33</v>
      </c>
      <c r="B873" s="2">
        <v>43862</v>
      </c>
      <c r="C873" s="7">
        <v>0.88100175938400804</v>
      </c>
      <c r="D873" s="7">
        <v>2.4802031934570899E-2</v>
      </c>
      <c r="E873" s="7">
        <v>0.43781696279502802</v>
      </c>
      <c r="F873" s="14">
        <v>0.537381005270401</v>
      </c>
      <c r="G873" s="7">
        <v>8.3513663652535798E-3</v>
      </c>
      <c r="H873" s="7">
        <v>3.71176961696442E-2</v>
      </c>
      <c r="I873" s="7">
        <v>0.27226185455361102</v>
      </c>
      <c r="J873" s="7">
        <v>0.200738292466285</v>
      </c>
      <c r="K873" s="7">
        <v>6.5914338659930405E-2</v>
      </c>
      <c r="L873" s="7">
        <v>0.17720333638998301</v>
      </c>
      <c r="M873" s="7">
        <v>8.7640506254005698E-2</v>
      </c>
      <c r="N873" s="7">
        <v>2.7387660911726099E-2</v>
      </c>
      <c r="O873" s="7">
        <v>7.0790022041818002E-2</v>
      </c>
      <c r="P873" s="7">
        <v>5.2594926187743501E-2</v>
      </c>
      <c r="Q873" s="7">
        <v>7.7851250366034401</v>
      </c>
    </row>
    <row r="874" spans="1:17" hidden="1" x14ac:dyDescent="0.3">
      <c r="A874" s="3" t="s">
        <v>33</v>
      </c>
      <c r="B874" s="2">
        <v>43891</v>
      </c>
      <c r="C874" s="7">
        <v>0.61857907129327105</v>
      </c>
      <c r="D874" s="7">
        <v>3.41922923845316E-2</v>
      </c>
      <c r="E874" s="7">
        <v>0.48372932498029803</v>
      </c>
      <c r="F874" s="14">
        <v>0.48207838263517</v>
      </c>
      <c r="G874" s="7">
        <v>8.0247429139032808E-3</v>
      </c>
      <c r="H874" s="7">
        <v>4.1398615873538901E-2</v>
      </c>
      <c r="I874" s="7">
        <v>0.22983011580068499</v>
      </c>
      <c r="J874" s="7">
        <v>0.15238483997758401</v>
      </c>
      <c r="K874" s="7">
        <v>5.86236407281608E-2</v>
      </c>
      <c r="L874" s="7">
        <v>0.272833752919311</v>
      </c>
      <c r="M874" s="7">
        <v>8.6693288673525701E-2</v>
      </c>
      <c r="N874" s="7">
        <v>3.9277534586024197E-2</v>
      </c>
      <c r="O874" s="7">
        <v>5.0209777450983199E-2</v>
      </c>
      <c r="P874" s="7">
        <v>6.0723691076284503E-2</v>
      </c>
      <c r="Q874" s="7">
        <v>7.81774643072188</v>
      </c>
    </row>
    <row r="875" spans="1:17" hidden="1" x14ac:dyDescent="0.3">
      <c r="A875" s="3" t="s">
        <v>33</v>
      </c>
      <c r="B875" s="2">
        <v>43922</v>
      </c>
      <c r="C875" s="7">
        <v>0.18443833948587299</v>
      </c>
      <c r="D875" s="7">
        <v>8.3331458580997997E-2</v>
      </c>
      <c r="E875" s="7">
        <v>0.58428136598796698</v>
      </c>
      <c r="F875" s="14">
        <v>0.33238717543103502</v>
      </c>
      <c r="G875" s="7">
        <v>8.0842673296497303E-3</v>
      </c>
      <c r="H875" s="7">
        <v>5.3091829461033896E-4</v>
      </c>
      <c r="I875" s="7">
        <v>1.1976411345921401E-3</v>
      </c>
      <c r="J875" s="7">
        <v>6.9106052268541702E-3</v>
      </c>
      <c r="K875" s="7">
        <v>1.7531546048649801E-2</v>
      </c>
      <c r="L875" s="7">
        <v>0.74485365261234104</v>
      </c>
      <c r="M875" s="7">
        <v>3.5197494225662901E-2</v>
      </c>
      <c r="N875" s="7">
        <v>0.102407823555709</v>
      </c>
      <c r="O875" s="7">
        <v>5.5101883871365304E-3</v>
      </c>
      <c r="P875" s="7">
        <v>7.7775863184794805E-2</v>
      </c>
      <c r="Q875" s="7">
        <v>7.6825874977322597</v>
      </c>
    </row>
    <row r="876" spans="1:17" hidden="1" x14ac:dyDescent="0.3">
      <c r="A876" s="3" t="s">
        <v>33</v>
      </c>
      <c r="B876" s="2">
        <v>43952</v>
      </c>
      <c r="C876" s="7">
        <v>0.22654062458584201</v>
      </c>
      <c r="D876" s="7">
        <v>7.1088661453026197E-2</v>
      </c>
      <c r="E876" s="7">
        <v>0.57081954255223599</v>
      </c>
      <c r="F876" s="14">
        <v>0.358091795994738</v>
      </c>
      <c r="G876" s="7">
        <v>1.26270903644808E-2</v>
      </c>
      <c r="H876" s="7">
        <v>5.5643973803308304E-4</v>
      </c>
      <c r="I876" s="7">
        <v>2.5207311612168099E-3</v>
      </c>
      <c r="J876" s="7">
        <v>1.6431537435059901E-2</v>
      </c>
      <c r="K876" s="7">
        <v>1.8577727451294102E-2</v>
      </c>
      <c r="L876" s="7">
        <v>0.726232023241691</v>
      </c>
      <c r="M876" s="7">
        <v>2.9114294234581999E-2</v>
      </c>
      <c r="N876" s="7">
        <v>8.8150083447242997E-2</v>
      </c>
      <c r="O876" s="7">
        <v>9.8692246822352503E-3</v>
      </c>
      <c r="P876" s="7">
        <v>9.5920848244163803E-2</v>
      </c>
      <c r="Q876" s="7">
        <v>7.7669529270900401</v>
      </c>
    </row>
    <row r="877" spans="1:17" hidden="1" x14ac:dyDescent="0.3">
      <c r="A877" s="3" t="s">
        <v>33</v>
      </c>
      <c r="B877" s="2">
        <v>43983</v>
      </c>
      <c r="C877" s="7">
        <v>0.42454953710475402</v>
      </c>
      <c r="D877" s="7">
        <v>5.1095872934492602E-2</v>
      </c>
      <c r="E877" s="7">
        <v>0.54786158438743504</v>
      </c>
      <c r="F877" s="14">
        <v>0.40104254267807199</v>
      </c>
      <c r="G877" s="7">
        <v>8.6423200606323795E-3</v>
      </c>
      <c r="H877" s="7">
        <v>2.5938795733883802E-2</v>
      </c>
      <c r="I877" s="7">
        <v>0.33817070487543699</v>
      </c>
      <c r="J877" s="7">
        <v>3.1891748785505103E-2</v>
      </c>
      <c r="K877" s="7">
        <v>3.9068418010082602E-2</v>
      </c>
      <c r="L877" s="7">
        <v>0.35343550068125301</v>
      </c>
      <c r="M877" s="7">
        <v>6.7135575588811502E-2</v>
      </c>
      <c r="N877" s="7">
        <v>5.4227792506853098E-2</v>
      </c>
      <c r="O877" s="7">
        <v>1.2645832852462E-2</v>
      </c>
      <c r="P877" s="7">
        <v>6.8843310905078794E-2</v>
      </c>
      <c r="Q877" s="7">
        <v>7.86080930500205</v>
      </c>
    </row>
    <row r="878" spans="1:17" hidden="1" x14ac:dyDescent="0.3">
      <c r="A878" s="3" t="s">
        <v>33</v>
      </c>
      <c r="B878" s="2">
        <v>44013</v>
      </c>
      <c r="C878" s="7">
        <v>0.73140254300119401</v>
      </c>
      <c r="D878" s="7">
        <v>3.1555622812874301E-2</v>
      </c>
      <c r="E878" s="7">
        <v>0.51856147852947199</v>
      </c>
      <c r="F878" s="14">
        <v>0.44988289865765402</v>
      </c>
      <c r="G878" s="7">
        <v>8.4772461262857396E-3</v>
      </c>
      <c r="H878" s="7">
        <v>3.5502768462471503E-2</v>
      </c>
      <c r="I878" s="7">
        <v>0.367592534279228</v>
      </c>
      <c r="J878" s="7">
        <v>0.122935577190616</v>
      </c>
      <c r="K878" s="7">
        <v>5.38384381084187E-2</v>
      </c>
      <c r="L878" s="7">
        <v>0.21771914539558901</v>
      </c>
      <c r="M878" s="7">
        <v>8.8294296647459705E-2</v>
      </c>
      <c r="N878" s="7">
        <v>4.1470988129298697E-2</v>
      </c>
      <c r="O878" s="7">
        <v>1.76875535629024E-2</v>
      </c>
      <c r="P878" s="7">
        <v>4.6481452097729997E-2</v>
      </c>
      <c r="Q878" s="7">
        <v>7.7965732086620196</v>
      </c>
    </row>
    <row r="879" spans="1:17" hidden="1" x14ac:dyDescent="0.3">
      <c r="A879" s="3" t="s">
        <v>33</v>
      </c>
      <c r="B879" s="2">
        <v>44044</v>
      </c>
      <c r="C879" s="7">
        <v>0.88623984675294598</v>
      </c>
      <c r="D879" s="7">
        <v>2.8575924217634E-2</v>
      </c>
      <c r="E879" s="7">
        <v>0.46007570106742601</v>
      </c>
      <c r="F879" s="14">
        <v>0.51134837471493999</v>
      </c>
      <c r="G879" s="7">
        <v>6.6452697594638101E-3</v>
      </c>
      <c r="H879" s="7">
        <v>3.7017857098513997E-2</v>
      </c>
      <c r="I879" s="7">
        <v>0.360115744310265</v>
      </c>
      <c r="J879" s="7">
        <v>0.16674890707244699</v>
      </c>
      <c r="K879" s="7">
        <v>5.6852950168878598E-2</v>
      </c>
      <c r="L879" s="7">
        <v>0.19046073205908301</v>
      </c>
      <c r="M879" s="7">
        <v>8.1043696274691199E-2</v>
      </c>
      <c r="N879" s="7">
        <v>2.98254040754601E-2</v>
      </c>
      <c r="O879" s="7">
        <v>2.6101339749008402E-2</v>
      </c>
      <c r="P879" s="7">
        <v>4.5188099432188801E-2</v>
      </c>
      <c r="Q879" s="7">
        <v>7.78769814685793</v>
      </c>
    </row>
    <row r="880" spans="1:17" hidden="1" x14ac:dyDescent="0.3">
      <c r="A880" s="3" t="s">
        <v>33</v>
      </c>
      <c r="B880" s="2">
        <v>44075</v>
      </c>
      <c r="C880" s="7">
        <v>0.84173156220020195</v>
      </c>
      <c r="D880" s="7">
        <v>3.4552827656025499E-2</v>
      </c>
      <c r="E880" s="7">
        <v>0.48853437361769397</v>
      </c>
      <c r="F880" s="14">
        <v>0.47691279872628101</v>
      </c>
      <c r="G880" s="7">
        <v>7.5494093255996401E-3</v>
      </c>
      <c r="H880" s="7">
        <v>3.8078954894086803E-2</v>
      </c>
      <c r="I880" s="7">
        <v>0.34775399672240698</v>
      </c>
      <c r="J880" s="7">
        <v>0.15531802621268301</v>
      </c>
      <c r="K880" s="7">
        <v>6.2750137708228806E-2</v>
      </c>
      <c r="L880" s="7">
        <v>0.20436997336754301</v>
      </c>
      <c r="M880" s="7">
        <v>8.2656880784894193E-2</v>
      </c>
      <c r="N880" s="7">
        <v>3.2098243597433802E-2</v>
      </c>
      <c r="O880" s="7">
        <v>2.5181770227392299E-2</v>
      </c>
      <c r="P880" s="7">
        <v>4.4242607159731703E-2</v>
      </c>
      <c r="Q880" s="7">
        <v>7.86451523244319</v>
      </c>
    </row>
    <row r="881" spans="1:17" hidden="1" x14ac:dyDescent="0.3">
      <c r="A881" s="3" t="s">
        <v>33</v>
      </c>
      <c r="B881" s="2">
        <v>44105</v>
      </c>
      <c r="C881" s="7">
        <v>0.92413673603458102</v>
      </c>
      <c r="D881" s="7">
        <v>3.03814532194101E-2</v>
      </c>
      <c r="E881" s="7">
        <v>0.49540821181565198</v>
      </c>
      <c r="F881" s="14">
        <v>0.47421033496493797</v>
      </c>
      <c r="G881" s="7">
        <v>1.10051934571316E-2</v>
      </c>
      <c r="H881" s="7">
        <v>3.9848573079455503E-2</v>
      </c>
      <c r="I881" s="7">
        <v>0.35625972766056002</v>
      </c>
      <c r="J881" s="7">
        <v>0.14341024170757599</v>
      </c>
      <c r="K881" s="7">
        <v>6.6680113463693402E-2</v>
      </c>
      <c r="L881" s="7">
        <v>0.201086677027666</v>
      </c>
      <c r="M881" s="7">
        <v>8.8236188048055803E-2</v>
      </c>
      <c r="N881" s="7">
        <v>3.4213876000654397E-2</v>
      </c>
      <c r="O881" s="7">
        <v>1.8090585472790001E-2</v>
      </c>
      <c r="P881" s="7">
        <v>4.1168824082417801E-2</v>
      </c>
      <c r="Q881" s="7">
        <v>7.8638371721923397</v>
      </c>
    </row>
    <row r="882" spans="1:17" hidden="1" x14ac:dyDescent="0.3">
      <c r="A882" s="3" t="s">
        <v>33</v>
      </c>
      <c r="B882" s="2">
        <v>44136</v>
      </c>
      <c r="C882" s="7">
        <v>0.442044054776773</v>
      </c>
      <c r="D882" s="7">
        <v>4.6374630724184102E-2</v>
      </c>
      <c r="E882" s="7">
        <v>0.55415737070821103</v>
      </c>
      <c r="F882" s="14">
        <v>0.39946799856760501</v>
      </c>
      <c r="G882" s="7">
        <v>6.9017725721825102E-2</v>
      </c>
      <c r="H882" s="7">
        <v>2.9226920679824599E-2</v>
      </c>
      <c r="I882" s="7">
        <v>0.13014674991597899</v>
      </c>
      <c r="J882" s="7">
        <v>7.9018595955783394E-2</v>
      </c>
      <c r="K882" s="7">
        <v>7.1347136364318303E-2</v>
      </c>
      <c r="L882" s="7">
        <v>0.36744305118759901</v>
      </c>
      <c r="M882" s="7">
        <v>0.116028278306192</v>
      </c>
      <c r="N882" s="7">
        <v>6.2194801794815298E-2</v>
      </c>
      <c r="O882" s="7">
        <v>1.4924828937443201E-2</v>
      </c>
      <c r="P882" s="7">
        <v>6.0651911136220503E-2</v>
      </c>
      <c r="Q882" s="7">
        <v>7.9043229784019102</v>
      </c>
    </row>
    <row r="883" spans="1:17" hidden="1" x14ac:dyDescent="0.3">
      <c r="A883" s="3" t="s">
        <v>33</v>
      </c>
      <c r="B883" s="2">
        <v>44166</v>
      </c>
      <c r="C883" s="7">
        <v>1.2335225862889401</v>
      </c>
      <c r="D883" s="7">
        <v>2.88912841550251E-2</v>
      </c>
      <c r="E883" s="7">
        <v>0.54238630455487402</v>
      </c>
      <c r="F883" s="14">
        <v>0.42872241129010102</v>
      </c>
      <c r="G883" s="7">
        <v>3.04633967542597E-2</v>
      </c>
      <c r="H883" s="7">
        <v>3.7690837592097501E-2</v>
      </c>
      <c r="I883" s="7">
        <v>0.40525268666132402</v>
      </c>
      <c r="J883" s="7">
        <v>4.2270714297907797E-2</v>
      </c>
      <c r="K883" s="7">
        <v>0.117013644461018</v>
      </c>
      <c r="L883" s="7">
        <v>0.20774605244521699</v>
      </c>
      <c r="M883" s="7">
        <v>9.6046147247184702E-2</v>
      </c>
      <c r="N883" s="7">
        <v>2.4276954957044398E-2</v>
      </c>
      <c r="O883" s="7">
        <v>9.4583406607982607E-3</v>
      </c>
      <c r="P883" s="7">
        <v>2.9781224923148501E-2</v>
      </c>
      <c r="Q883" s="7">
        <v>7.8929265798053097</v>
      </c>
    </row>
    <row r="884" spans="1:17" hidden="1" x14ac:dyDescent="0.3">
      <c r="A884" s="3" t="s">
        <v>33</v>
      </c>
      <c r="B884" s="2">
        <v>44197</v>
      </c>
      <c r="C884" s="7">
        <v>0.32215423972265</v>
      </c>
      <c r="D884" s="7">
        <v>5.8756026185646897E-2</v>
      </c>
      <c r="E884" s="7">
        <v>0.582255150005904</v>
      </c>
      <c r="F884" s="14">
        <v>0.35898882380844899</v>
      </c>
      <c r="G884" s="7">
        <v>9.6804940886662694E-2</v>
      </c>
      <c r="H884" s="7">
        <v>1.23663135742022E-2</v>
      </c>
      <c r="I884" s="7">
        <v>8.3402089260576004E-2</v>
      </c>
      <c r="J884" s="7">
        <v>5.9557752188457602E-2</v>
      </c>
      <c r="K884" s="7">
        <v>5.95634778272204E-2</v>
      </c>
      <c r="L884" s="7">
        <v>0.43282225184870998</v>
      </c>
      <c r="M884" s="7">
        <v>0.107273224954582</v>
      </c>
      <c r="N884" s="7">
        <v>5.4822938504165197E-2</v>
      </c>
      <c r="O884" s="7">
        <v>1.7048267108445501E-2</v>
      </c>
      <c r="P884" s="7">
        <v>7.6338743846978502E-2</v>
      </c>
      <c r="Q884" s="7">
        <v>7.8664357953000499</v>
      </c>
    </row>
    <row r="885" spans="1:17" hidden="1" x14ac:dyDescent="0.3">
      <c r="A885" s="3" t="s">
        <v>33</v>
      </c>
      <c r="B885" s="2">
        <v>44228</v>
      </c>
      <c r="C885" s="7">
        <v>0.27896749725667103</v>
      </c>
      <c r="D885" s="7">
        <v>6.2076191278512799E-2</v>
      </c>
      <c r="E885" s="7">
        <v>0.52572312663612697</v>
      </c>
      <c r="F885" s="14">
        <v>0.41220068208535998</v>
      </c>
      <c r="G885" s="7">
        <v>1.49305198248894E-2</v>
      </c>
      <c r="H885" s="7">
        <v>7.9253957370251996E-3</v>
      </c>
      <c r="I885" s="7">
        <v>3.9429241272931001E-2</v>
      </c>
      <c r="J885" s="7">
        <v>7.4199926522972498E-2</v>
      </c>
      <c r="K885" s="7">
        <v>4.52682481504963E-2</v>
      </c>
      <c r="L885" s="7">
        <v>0.52701382763480997</v>
      </c>
      <c r="M885" s="7">
        <v>0.122850276344456</v>
      </c>
      <c r="N885" s="7">
        <v>6.6916595973781107E-2</v>
      </c>
      <c r="O885" s="7">
        <v>1.46890518773046E-2</v>
      </c>
      <c r="P885" s="7">
        <v>8.6776916661333997E-2</v>
      </c>
      <c r="Q885" s="7">
        <v>7.7569364712774496</v>
      </c>
    </row>
    <row r="886" spans="1:17" hidden="1" x14ac:dyDescent="0.3">
      <c r="A886" s="3" t="s">
        <v>33</v>
      </c>
      <c r="B886" s="2">
        <v>44256</v>
      </c>
      <c r="C886" s="7">
        <v>0.34188472005208098</v>
      </c>
      <c r="D886" s="7">
        <v>6.3989165050046801E-2</v>
      </c>
      <c r="E886" s="7">
        <v>0.53388927203021397</v>
      </c>
      <c r="F886" s="14">
        <v>0.40212156291973999</v>
      </c>
      <c r="G886" s="7">
        <v>1.38953987951523E-2</v>
      </c>
      <c r="H886" s="7">
        <v>7.5248377031842699E-3</v>
      </c>
      <c r="I886" s="7">
        <v>8.3630792174757204E-3</v>
      </c>
      <c r="J886" s="7">
        <v>9.2865091883908402E-2</v>
      </c>
      <c r="K886" s="7">
        <v>5.0611766231861401E-2</v>
      </c>
      <c r="L886" s="7">
        <v>0.51765368132144995</v>
      </c>
      <c r="M886" s="7">
        <v>0.12638681467988899</v>
      </c>
      <c r="N886" s="7">
        <v>6.8127820166119998E-2</v>
      </c>
      <c r="O886" s="7">
        <v>1.51091963211734E-2</v>
      </c>
      <c r="P886" s="7">
        <v>9.9462313679785197E-2</v>
      </c>
      <c r="Q886" s="7">
        <v>7.7992743394380497</v>
      </c>
    </row>
    <row r="887" spans="1:17" hidden="1" x14ac:dyDescent="0.3">
      <c r="A887" s="3" t="s">
        <v>33</v>
      </c>
      <c r="B887" s="2">
        <v>44287</v>
      </c>
      <c r="C887" s="7">
        <v>0.73680318300230696</v>
      </c>
      <c r="D887" s="7">
        <v>3.7200570949793302E-2</v>
      </c>
      <c r="E887" s="7">
        <v>0.52806850552766604</v>
      </c>
      <c r="F887" s="14">
        <v>0.43473092352254</v>
      </c>
      <c r="G887" s="7">
        <v>8.0248670389755899E-3</v>
      </c>
      <c r="H887" s="7">
        <v>2.6651475862061999E-2</v>
      </c>
      <c r="I887" s="7">
        <v>0.35732268146146401</v>
      </c>
      <c r="J887" s="7">
        <v>0.104687524162103</v>
      </c>
      <c r="K887" s="7">
        <v>7.7109460860893E-2</v>
      </c>
      <c r="L887" s="7">
        <v>0.24530752277755999</v>
      </c>
      <c r="M887" s="7">
        <v>8.5744607778192997E-2</v>
      </c>
      <c r="N887" s="7">
        <v>3.38945806095938E-2</v>
      </c>
      <c r="O887" s="7">
        <v>1.38970908354203E-2</v>
      </c>
      <c r="P887" s="7">
        <v>4.7360188613734699E-2</v>
      </c>
      <c r="Q887" s="7">
        <v>7.8052633984490196</v>
      </c>
    </row>
    <row r="888" spans="1:17" hidden="1" x14ac:dyDescent="0.3">
      <c r="A888" s="3" t="s">
        <v>33</v>
      </c>
      <c r="B888" s="2">
        <v>44317</v>
      </c>
      <c r="C888" s="7">
        <v>0.92567124390713795</v>
      </c>
      <c r="D888" s="7">
        <v>3.2352943337019498E-2</v>
      </c>
      <c r="E888" s="7">
        <v>0.47084133416284402</v>
      </c>
      <c r="F888" s="14">
        <v>0.49680572250013699</v>
      </c>
      <c r="G888" s="7">
        <v>7.7289213234488698E-3</v>
      </c>
      <c r="H888" s="7">
        <v>3.4607268680556601E-2</v>
      </c>
      <c r="I888" s="7">
        <v>0.35561446612776998</v>
      </c>
      <c r="J888" s="7">
        <v>0.15450796453271701</v>
      </c>
      <c r="K888" s="7">
        <v>7.2221510339739503E-2</v>
      </c>
      <c r="L888" s="7">
        <v>0.19630123757628001</v>
      </c>
      <c r="M888" s="7">
        <v>8.0651890270618906E-2</v>
      </c>
      <c r="N888" s="7">
        <v>2.6724162055288998E-2</v>
      </c>
      <c r="O888" s="7">
        <v>2.3243391876733702E-2</v>
      </c>
      <c r="P888" s="7">
        <v>4.8399187216847002E-2</v>
      </c>
      <c r="Q888" s="7">
        <v>7.7346602596819096</v>
      </c>
    </row>
    <row r="889" spans="1:17" hidden="1" x14ac:dyDescent="0.3">
      <c r="A889" s="3" t="s">
        <v>33</v>
      </c>
      <c r="B889" s="2">
        <v>44348</v>
      </c>
      <c r="C889" s="7">
        <v>0.90764282765895898</v>
      </c>
      <c r="D889" s="7">
        <v>3.2828695868646E-2</v>
      </c>
      <c r="E889" s="7">
        <v>0.48046108243344798</v>
      </c>
      <c r="F889" s="14">
        <v>0.48671022169790601</v>
      </c>
      <c r="G889" s="7">
        <v>7.4620067864702398E-3</v>
      </c>
      <c r="H889" s="7">
        <v>3.5856298199702298E-2</v>
      </c>
      <c r="I889" s="7">
        <v>0.323537253780877</v>
      </c>
      <c r="J889" s="7">
        <v>0.188279377647703</v>
      </c>
      <c r="K889" s="7">
        <v>5.9816390326705701E-2</v>
      </c>
      <c r="L889" s="7">
        <v>0.20438525665212401</v>
      </c>
      <c r="M889" s="7">
        <v>7.9954652403770907E-2</v>
      </c>
      <c r="N889" s="7">
        <v>2.694618519072E-2</v>
      </c>
      <c r="O889" s="7">
        <v>2.6596263249834599E-2</v>
      </c>
      <c r="P889" s="7">
        <v>4.7166315762092098E-2</v>
      </c>
      <c r="Q889" s="7">
        <v>7.8142450873033296</v>
      </c>
    </row>
    <row r="890" spans="1:17" hidden="1" x14ac:dyDescent="0.3">
      <c r="A890" s="3" t="s">
        <v>33</v>
      </c>
      <c r="B890" s="2">
        <v>44378</v>
      </c>
      <c r="C890" s="7">
        <v>0.97963979907041598</v>
      </c>
      <c r="D890" s="7">
        <v>3.1243098712266701E-2</v>
      </c>
      <c r="E890" s="7">
        <v>0.48469894278905201</v>
      </c>
      <c r="F890" s="14">
        <v>0.484057958498681</v>
      </c>
      <c r="G890" s="7">
        <v>7.1151663351249296E-3</v>
      </c>
      <c r="H890" s="7">
        <v>3.8504909168921901E-2</v>
      </c>
      <c r="I890" s="7">
        <v>0.31809485338285598</v>
      </c>
      <c r="J890" s="7">
        <v>0.20580112250139099</v>
      </c>
      <c r="K890" s="7">
        <v>5.3741263851853301E-2</v>
      </c>
      <c r="L890" s="7">
        <v>0.19572765732632799</v>
      </c>
      <c r="M890" s="7">
        <v>7.9077976351927301E-2</v>
      </c>
      <c r="N890" s="7">
        <v>2.2802943427161299E-2</v>
      </c>
      <c r="O890" s="7">
        <v>3.03921829352738E-2</v>
      </c>
      <c r="P890" s="7">
        <v>4.8741924719162603E-2</v>
      </c>
      <c r="Q890" s="7">
        <v>7.7507217457163904</v>
      </c>
    </row>
    <row r="891" spans="1:17" hidden="1" x14ac:dyDescent="0.3">
      <c r="A891" s="3" t="s">
        <v>33</v>
      </c>
      <c r="B891" s="2">
        <v>44409</v>
      </c>
      <c r="C891" s="7">
        <v>1.0750180892188901</v>
      </c>
      <c r="D891" s="7">
        <v>2.8520183891490799E-2</v>
      </c>
      <c r="E891" s="7">
        <v>0.46455004095489399</v>
      </c>
      <c r="F891" s="14">
        <v>0.50692977515361504</v>
      </c>
      <c r="G891" s="7">
        <v>6.5272519755540997E-3</v>
      </c>
      <c r="H891" s="7">
        <v>4.3332633869955797E-2</v>
      </c>
      <c r="I891" s="7">
        <v>0.30097393204952899</v>
      </c>
      <c r="J891" s="7">
        <v>0.23902249659688601</v>
      </c>
      <c r="K891" s="7">
        <v>5.51676859610837E-2</v>
      </c>
      <c r="L891" s="7">
        <v>0.18218252398423199</v>
      </c>
      <c r="M891" s="7">
        <v>6.8937718898105294E-2</v>
      </c>
      <c r="N891" s="7">
        <v>2.1880380418302401E-2</v>
      </c>
      <c r="O891" s="7">
        <v>3.6788397236963102E-2</v>
      </c>
      <c r="P891" s="7">
        <v>4.51869790093892E-2</v>
      </c>
      <c r="Q891" s="7">
        <v>7.7901407589470697</v>
      </c>
    </row>
    <row r="892" spans="1:17" hidden="1" x14ac:dyDescent="0.3">
      <c r="A892" s="3" t="s">
        <v>33</v>
      </c>
      <c r="B892" s="2">
        <v>44440</v>
      </c>
      <c r="C892" s="7">
        <v>1.0239819394407199</v>
      </c>
      <c r="D892" s="7">
        <v>3.2526040500069103E-2</v>
      </c>
      <c r="E892" s="7">
        <v>0.471398679061177</v>
      </c>
      <c r="F892" s="14">
        <v>0.49607528043875299</v>
      </c>
      <c r="G892" s="7">
        <v>7.7095951015599398E-3</v>
      </c>
      <c r="H892" s="7">
        <v>3.9504871734276102E-2</v>
      </c>
      <c r="I892" s="7">
        <v>0.30743064302661999</v>
      </c>
      <c r="J892" s="7">
        <v>0.22906891373420099</v>
      </c>
      <c r="K892" s="7">
        <v>5.5692910774936502E-2</v>
      </c>
      <c r="L892" s="7">
        <v>0.19448756167210801</v>
      </c>
      <c r="M892" s="7">
        <v>6.9091681667784705E-2</v>
      </c>
      <c r="N892" s="7">
        <v>2.2746176718638399E-2</v>
      </c>
      <c r="O892" s="7">
        <v>3.3851557086503399E-2</v>
      </c>
      <c r="P892" s="7">
        <v>4.0416088483371401E-2</v>
      </c>
      <c r="Q892" s="7">
        <v>7.8521268015550199</v>
      </c>
    </row>
    <row r="893" spans="1:17" hidden="1" x14ac:dyDescent="0.3">
      <c r="A893" s="3" t="s">
        <v>34</v>
      </c>
      <c r="B893" s="2">
        <v>43466</v>
      </c>
      <c r="C893" s="7">
        <v>0.79095053886363798</v>
      </c>
      <c r="D893" s="7">
        <v>3.3883940117351997E-2</v>
      </c>
      <c r="E893" s="7">
        <v>0.40065221988654798</v>
      </c>
      <c r="F893" s="14">
        <v>0.56546383999609995</v>
      </c>
      <c r="G893" s="7">
        <v>1.2804273376122201E-2</v>
      </c>
      <c r="H893" s="7">
        <v>5.03947828395487E-2</v>
      </c>
      <c r="I893" s="7">
        <v>0.23241364997164801</v>
      </c>
      <c r="J893" s="7">
        <v>0.19971327590569499</v>
      </c>
      <c r="K893" s="7">
        <v>0.104633419146286</v>
      </c>
      <c r="L893" s="7">
        <v>0.12837805199260299</v>
      </c>
      <c r="M893" s="7">
        <v>0.159357858141878</v>
      </c>
      <c r="N893" s="7">
        <v>2.9623394999723399E-2</v>
      </c>
      <c r="O893" s="7">
        <v>5.9542102152764897E-2</v>
      </c>
      <c r="P893" s="7">
        <v>2.31391914737318E-2</v>
      </c>
      <c r="Q893" s="7">
        <v>6.3659437224260103</v>
      </c>
    </row>
    <row r="894" spans="1:17" hidden="1" x14ac:dyDescent="0.3">
      <c r="A894" s="3" t="s">
        <v>34</v>
      </c>
      <c r="B894" s="2">
        <v>43497</v>
      </c>
      <c r="C894" s="7">
        <v>0.84319856499857104</v>
      </c>
      <c r="D894" s="7">
        <v>3.3748905637541897E-2</v>
      </c>
      <c r="E894" s="7">
        <v>0.37933664692305702</v>
      </c>
      <c r="F894" s="14">
        <v>0.58691444743940102</v>
      </c>
      <c r="G894" s="7">
        <v>1.39660589116638E-2</v>
      </c>
      <c r="H894" s="7">
        <v>4.5419271214487897E-2</v>
      </c>
      <c r="I894" s="7">
        <v>0.226182778058925</v>
      </c>
      <c r="J894" s="7">
        <v>0.226821184446719</v>
      </c>
      <c r="K894" s="7">
        <v>9.7455718233786001E-2</v>
      </c>
      <c r="L894" s="7">
        <v>0.122007079791412</v>
      </c>
      <c r="M894" s="7">
        <v>0.15730827184187801</v>
      </c>
      <c r="N894" s="7">
        <v>2.5856259777570501E-2</v>
      </c>
      <c r="O894" s="7">
        <v>6.33093706249791E-2</v>
      </c>
      <c r="P894" s="7">
        <v>2.1674007098578901E-2</v>
      </c>
      <c r="Q894" s="7">
        <v>6.50370736677257</v>
      </c>
    </row>
    <row r="895" spans="1:17" hidden="1" x14ac:dyDescent="0.3">
      <c r="A895" s="3" t="s">
        <v>34</v>
      </c>
      <c r="B895" s="2">
        <v>43525</v>
      </c>
      <c r="C895" s="7">
        <v>0.98225893208621595</v>
      </c>
      <c r="D895" s="7">
        <v>3.4233606025838401E-2</v>
      </c>
      <c r="E895" s="7">
        <v>0.36774495378301297</v>
      </c>
      <c r="F895" s="14">
        <v>0.598021440191148</v>
      </c>
      <c r="G895" s="7">
        <v>1.1300170706646E-2</v>
      </c>
      <c r="H895" s="7">
        <v>4.8440801854742303E-2</v>
      </c>
      <c r="I895" s="7">
        <v>0.24761473222164401</v>
      </c>
      <c r="J895" s="7">
        <v>0.22178286462341701</v>
      </c>
      <c r="K895" s="7">
        <v>9.6647087268004805E-2</v>
      </c>
      <c r="L895" s="7">
        <v>0.118442011259222</v>
      </c>
      <c r="M895" s="7">
        <v>0.150778825746126</v>
      </c>
      <c r="N895" s="7">
        <v>2.7860048961926599E-2</v>
      </c>
      <c r="O895" s="7">
        <v>5.2792307000259601E-2</v>
      </c>
      <c r="P895" s="7">
        <v>2.4341150358011501E-2</v>
      </c>
      <c r="Q895" s="7">
        <v>6.5806743738224904</v>
      </c>
    </row>
    <row r="896" spans="1:17" hidden="1" x14ac:dyDescent="0.3">
      <c r="A896" s="3" t="s">
        <v>34</v>
      </c>
      <c r="B896" s="2">
        <v>43556</v>
      </c>
      <c r="C896" s="7">
        <v>0.94439631564315996</v>
      </c>
      <c r="D896" s="7">
        <v>3.5868493024858998E-2</v>
      </c>
      <c r="E896" s="7">
        <v>0.373417565852599</v>
      </c>
      <c r="F896" s="14">
        <v>0.59071394112254205</v>
      </c>
      <c r="G896" s="7">
        <v>1.20621410149308E-2</v>
      </c>
      <c r="H896" s="7">
        <v>5.0380322907303397E-2</v>
      </c>
      <c r="I896" s="7">
        <v>0.25421671124713302</v>
      </c>
      <c r="J896" s="7">
        <v>0.22972163937757201</v>
      </c>
      <c r="K896" s="7">
        <v>9.1641593752357198E-2</v>
      </c>
      <c r="L896" s="7">
        <v>0.11894854919450799</v>
      </c>
      <c r="M896" s="7">
        <v>0.14683180453869399</v>
      </c>
      <c r="N896" s="7">
        <v>2.36400575802296E-2</v>
      </c>
      <c r="O896" s="7">
        <v>4.93621195194512E-2</v>
      </c>
      <c r="P896" s="7">
        <v>2.3195060867822099E-2</v>
      </c>
      <c r="Q896" s="7">
        <v>6.5412653190126502</v>
      </c>
    </row>
    <row r="897" spans="1:17" hidden="1" x14ac:dyDescent="0.3">
      <c r="A897" s="3" t="s">
        <v>34</v>
      </c>
      <c r="B897" s="2">
        <v>43586</v>
      </c>
      <c r="C897" s="7">
        <v>1.01890353342672</v>
      </c>
      <c r="D897" s="7">
        <v>3.3617358276556097E-2</v>
      </c>
      <c r="E897" s="7">
        <v>0.37556860594399499</v>
      </c>
      <c r="F897" s="14">
        <v>0.59081403577944902</v>
      </c>
      <c r="G897" s="7">
        <v>1.03957658679506E-2</v>
      </c>
      <c r="H897" s="7">
        <v>4.75237916994121E-2</v>
      </c>
      <c r="I897" s="7">
        <v>0.26640696167248801</v>
      </c>
      <c r="J897" s="7">
        <v>0.220860069730477</v>
      </c>
      <c r="K897" s="7">
        <v>8.7193183161492702E-2</v>
      </c>
      <c r="L897" s="7">
        <v>0.112507524478768</v>
      </c>
      <c r="M897" s="7">
        <v>0.15158907750206199</v>
      </c>
      <c r="N897" s="7">
        <v>2.2838050575274198E-2</v>
      </c>
      <c r="O897" s="7">
        <v>6.00393841045102E-2</v>
      </c>
      <c r="P897" s="7">
        <v>2.0646191207564901E-2</v>
      </c>
      <c r="Q897" s="7">
        <v>6.4203005275465097</v>
      </c>
    </row>
    <row r="898" spans="1:17" hidden="1" x14ac:dyDescent="0.3">
      <c r="A898" s="3" t="s">
        <v>34</v>
      </c>
      <c r="B898" s="2">
        <v>43617</v>
      </c>
      <c r="C898" s="7">
        <v>0.99699008053021998</v>
      </c>
      <c r="D898" s="7">
        <v>3.7052486378877703E-2</v>
      </c>
      <c r="E898" s="7">
        <v>0.391623549154968</v>
      </c>
      <c r="F898" s="14">
        <v>0.57132396446615497</v>
      </c>
      <c r="G898" s="7">
        <v>1.1325614200796801E-2</v>
      </c>
      <c r="H898" s="7">
        <v>4.3116273938205503E-2</v>
      </c>
      <c r="I898" s="7">
        <v>0.26648813391009502</v>
      </c>
      <c r="J898" s="7">
        <v>0.21693569601760701</v>
      </c>
      <c r="K898" s="7">
        <v>9.5039829555805602E-2</v>
      </c>
      <c r="L898" s="7">
        <v>0.108061323697797</v>
      </c>
      <c r="M898" s="7">
        <v>0.14802796651465899</v>
      </c>
      <c r="N898" s="7">
        <v>2.4958614621849801E-2</v>
      </c>
      <c r="O898" s="7">
        <v>6.6117805573152694E-2</v>
      </c>
      <c r="P898" s="7">
        <v>1.99287419700316E-2</v>
      </c>
      <c r="Q898" s="7">
        <v>6.4018233879799196</v>
      </c>
    </row>
    <row r="899" spans="1:17" hidden="1" x14ac:dyDescent="0.3">
      <c r="A899" s="3" t="s">
        <v>34</v>
      </c>
      <c r="B899" s="2">
        <v>43647</v>
      </c>
      <c r="C899" s="7">
        <v>1.03177288732143</v>
      </c>
      <c r="D899" s="7">
        <v>3.05321498222078E-2</v>
      </c>
      <c r="E899" s="7">
        <v>0.39819975373806399</v>
      </c>
      <c r="F899" s="14">
        <v>0.57126809643972798</v>
      </c>
      <c r="G899" s="7">
        <v>1.7567367214324399E-2</v>
      </c>
      <c r="H899" s="7">
        <v>4.8975602245701702E-2</v>
      </c>
      <c r="I899" s="7">
        <v>0.25249560440508001</v>
      </c>
      <c r="J899" s="7">
        <v>0.20148083018483301</v>
      </c>
      <c r="K899" s="7">
        <v>0.11416642572393999</v>
      </c>
      <c r="L899" s="7">
        <v>0.109317505220749</v>
      </c>
      <c r="M899" s="7">
        <v>0.14601244510566699</v>
      </c>
      <c r="N899" s="7">
        <v>2.4086879289117898E-2</v>
      </c>
      <c r="O899" s="7">
        <v>6.3468905272615103E-2</v>
      </c>
      <c r="P899" s="7">
        <v>2.24284353379729E-2</v>
      </c>
      <c r="Q899" s="7">
        <v>6.4349130756591304</v>
      </c>
    </row>
    <row r="900" spans="1:17" hidden="1" x14ac:dyDescent="0.3">
      <c r="A900" s="3" t="s">
        <v>34</v>
      </c>
      <c r="B900" s="2">
        <v>43678</v>
      </c>
      <c r="C900" s="7">
        <v>1.0460066296605099</v>
      </c>
      <c r="D900" s="7">
        <v>3.0881435540876599E-2</v>
      </c>
      <c r="E900" s="7">
        <v>0.38364028466936101</v>
      </c>
      <c r="F900" s="14">
        <v>0.58547827978976197</v>
      </c>
      <c r="G900" s="7">
        <v>1.11145697877404E-2</v>
      </c>
      <c r="H900" s="7">
        <v>4.5320216886492203E-2</v>
      </c>
      <c r="I900" s="7">
        <v>0.265001525717383</v>
      </c>
      <c r="J900" s="7">
        <v>0.240378841970489</v>
      </c>
      <c r="K900" s="7">
        <v>8.8170961104701601E-2</v>
      </c>
      <c r="L900" s="7">
        <v>0.106841920330094</v>
      </c>
      <c r="M900" s="7">
        <v>0.13834430431214301</v>
      </c>
      <c r="N900" s="7">
        <v>2.52516423656198E-2</v>
      </c>
      <c r="O900" s="7">
        <v>5.4193673499880003E-2</v>
      </c>
      <c r="P900" s="7">
        <v>2.5382344025456902E-2</v>
      </c>
      <c r="Q900" s="7">
        <v>6.5052706146989703</v>
      </c>
    </row>
    <row r="901" spans="1:17" hidden="1" x14ac:dyDescent="0.3">
      <c r="A901" s="3" t="s">
        <v>34</v>
      </c>
      <c r="B901" s="2">
        <v>43709</v>
      </c>
      <c r="C901" s="7">
        <v>0.91583487814632902</v>
      </c>
      <c r="D901" s="7">
        <v>3.93704970307059E-2</v>
      </c>
      <c r="E901" s="7">
        <v>0.37562201851387</v>
      </c>
      <c r="F901" s="14">
        <v>0.58500748445542405</v>
      </c>
      <c r="G901" s="7">
        <v>1.0091374419848601E-2</v>
      </c>
      <c r="H901" s="7">
        <v>4.9631762904117603E-2</v>
      </c>
      <c r="I901" s="7">
        <v>0.25521941987269198</v>
      </c>
      <c r="J901" s="7">
        <v>0.22762931582989701</v>
      </c>
      <c r="K901" s="7">
        <v>0.103140918737265</v>
      </c>
      <c r="L901" s="7">
        <v>0.113440411148107</v>
      </c>
      <c r="M901" s="7">
        <v>0.144804180070809</v>
      </c>
      <c r="N901" s="7">
        <v>2.4346318977726399E-2</v>
      </c>
      <c r="O901" s="7">
        <v>4.6678649614989902E-2</v>
      </c>
      <c r="P901" s="7">
        <v>2.5017648424547401E-2</v>
      </c>
      <c r="Q901" s="7">
        <v>6.4531468481029002</v>
      </c>
    </row>
    <row r="902" spans="1:17" hidden="1" x14ac:dyDescent="0.3">
      <c r="A902" s="3" t="s">
        <v>34</v>
      </c>
      <c r="B902" s="2">
        <v>43739</v>
      </c>
      <c r="C902" s="7">
        <v>0.99652824302034404</v>
      </c>
      <c r="D902" s="7">
        <v>3.4954612132342702E-2</v>
      </c>
      <c r="E902" s="7">
        <v>0.38202240057724002</v>
      </c>
      <c r="F902" s="14">
        <v>0.58302298729041702</v>
      </c>
      <c r="G902" s="7">
        <v>1.11537387149011E-2</v>
      </c>
      <c r="H902" s="7">
        <v>4.99400619565444E-2</v>
      </c>
      <c r="I902" s="7">
        <v>0.28225732530995501</v>
      </c>
      <c r="J902" s="7">
        <v>0.219882753838781</v>
      </c>
      <c r="K902" s="7">
        <v>0.10358542480767501</v>
      </c>
      <c r="L902" s="7">
        <v>0.109920564495278</v>
      </c>
      <c r="M902" s="7">
        <v>0.13795201760940201</v>
      </c>
      <c r="N902" s="7">
        <v>2.6721721616236101E-2</v>
      </c>
      <c r="O902" s="7">
        <v>3.3547194484650301E-2</v>
      </c>
      <c r="P902" s="7">
        <v>2.5039197166576599E-2</v>
      </c>
      <c r="Q902" s="7">
        <v>6.57810180106428</v>
      </c>
    </row>
    <row r="903" spans="1:17" hidden="1" x14ac:dyDescent="0.3">
      <c r="A903" s="3" t="s">
        <v>34</v>
      </c>
      <c r="B903" s="2">
        <v>43770</v>
      </c>
      <c r="C903" s="7">
        <v>1.0600053225305199</v>
      </c>
      <c r="D903" s="7">
        <v>3.5062980905136203E-2</v>
      </c>
      <c r="E903" s="7">
        <v>0.38753370080558502</v>
      </c>
      <c r="F903" s="14">
        <v>0.57740331828927904</v>
      </c>
      <c r="G903" s="7">
        <v>8.73673540391799E-3</v>
      </c>
      <c r="H903" s="7">
        <v>4.8905202860572802E-2</v>
      </c>
      <c r="I903" s="7">
        <v>0.27326301668803299</v>
      </c>
      <c r="J903" s="7">
        <v>0.214772092206958</v>
      </c>
      <c r="K903" s="7">
        <v>0.124677651592616</v>
      </c>
      <c r="L903" s="7">
        <v>0.10044705525698699</v>
      </c>
      <c r="M903" s="7">
        <v>0.14279140901392001</v>
      </c>
      <c r="N903" s="7">
        <v>2.7810617748483299E-2</v>
      </c>
      <c r="O903" s="7">
        <v>3.4690548115938899E-2</v>
      </c>
      <c r="P903" s="7">
        <v>2.39056711125726E-2</v>
      </c>
      <c r="Q903" s="7">
        <v>6.4567638045805698</v>
      </c>
    </row>
    <row r="904" spans="1:17" hidden="1" x14ac:dyDescent="0.3">
      <c r="A904" s="3" t="s">
        <v>34</v>
      </c>
      <c r="B904" s="2">
        <v>43800</v>
      </c>
      <c r="C904" s="7">
        <v>1.37315407377234</v>
      </c>
      <c r="D904" s="7">
        <v>3.5705464549592301E-2</v>
      </c>
      <c r="E904" s="7">
        <v>0.39944487882480001</v>
      </c>
      <c r="F904" s="14">
        <v>0.56484965662560704</v>
      </c>
      <c r="G904" s="7">
        <v>8.0237936179488704E-3</v>
      </c>
      <c r="H904" s="7">
        <v>5.8118349927907403E-2</v>
      </c>
      <c r="I904" s="7">
        <v>0.29836447781332698</v>
      </c>
      <c r="J904" s="7">
        <v>0.19226190284743599</v>
      </c>
      <c r="K904" s="7">
        <v>0.15927640379400801</v>
      </c>
      <c r="L904" s="7">
        <v>8.9634963095595405E-2</v>
      </c>
      <c r="M904" s="7">
        <v>0.12973394382648201</v>
      </c>
      <c r="N904" s="7">
        <v>2.35278667990945E-2</v>
      </c>
      <c r="O904" s="7">
        <v>2.3640664622145698E-2</v>
      </c>
      <c r="P904" s="7">
        <v>1.7417633656055202E-2</v>
      </c>
      <c r="Q904" s="7">
        <v>6.4195401843828499</v>
      </c>
    </row>
    <row r="905" spans="1:17" hidden="1" x14ac:dyDescent="0.3">
      <c r="A905" s="3" t="s">
        <v>34</v>
      </c>
      <c r="B905" s="2">
        <v>43831</v>
      </c>
      <c r="C905" s="7">
        <v>0.867583899581306</v>
      </c>
      <c r="D905" s="7">
        <v>4.0720524417063399E-2</v>
      </c>
      <c r="E905" s="7">
        <v>0.38172558584236799</v>
      </c>
      <c r="F905" s="14">
        <v>0.57755388974056898</v>
      </c>
      <c r="G905" s="7">
        <v>1.15661021463266E-2</v>
      </c>
      <c r="H905" s="7">
        <v>5.0929902347312497E-2</v>
      </c>
      <c r="I905" s="7">
        <v>0.22488534082046099</v>
      </c>
      <c r="J905" s="7">
        <v>0.21640085665386499</v>
      </c>
      <c r="K905" s="7">
        <v>0.10599390401265101</v>
      </c>
      <c r="L905" s="7">
        <v>0.119395388814847</v>
      </c>
      <c r="M905" s="7">
        <v>0.15791809562476899</v>
      </c>
      <c r="N905" s="7">
        <v>2.8267127422787398E-2</v>
      </c>
      <c r="O905" s="7">
        <v>6.01286351588496E-2</v>
      </c>
      <c r="P905" s="7">
        <v>2.45146469981318E-2</v>
      </c>
      <c r="Q905" s="7">
        <v>6.5789968499485596</v>
      </c>
    </row>
    <row r="906" spans="1:17" hidden="1" x14ac:dyDescent="0.3">
      <c r="A906" s="3" t="s">
        <v>34</v>
      </c>
      <c r="B906" s="2">
        <v>43862</v>
      </c>
      <c r="C906" s="7">
        <v>0.93582930113380003</v>
      </c>
      <c r="D906" s="7">
        <v>3.87620092957396E-2</v>
      </c>
      <c r="E906" s="7">
        <v>0.37646346230282701</v>
      </c>
      <c r="F906" s="14">
        <v>0.58477452840143296</v>
      </c>
      <c r="G906" s="7">
        <v>1.30081870372555E-2</v>
      </c>
      <c r="H906" s="7">
        <v>4.6644001834949302E-2</v>
      </c>
      <c r="I906" s="7">
        <v>0.251344560102015</v>
      </c>
      <c r="J906" s="7">
        <v>0.22962632306016301</v>
      </c>
      <c r="K906" s="7">
        <v>9.4660100905186506E-2</v>
      </c>
      <c r="L906" s="7">
        <v>0.11073553748064</v>
      </c>
      <c r="M906" s="7">
        <v>0.156897075785627</v>
      </c>
      <c r="N906" s="7">
        <v>2.41079142482905E-2</v>
      </c>
      <c r="O906" s="7">
        <v>4.8061262744880803E-2</v>
      </c>
      <c r="P906" s="7">
        <v>2.4915036800992E-2</v>
      </c>
      <c r="Q906" s="7">
        <v>6.6527169182421604</v>
      </c>
    </row>
    <row r="907" spans="1:17" hidden="1" x14ac:dyDescent="0.3">
      <c r="A907" s="3" t="s">
        <v>34</v>
      </c>
      <c r="B907" s="2">
        <v>43891</v>
      </c>
      <c r="C907" s="7">
        <v>0.63934591749572001</v>
      </c>
      <c r="D907" s="7">
        <v>4.7954581337147799E-2</v>
      </c>
      <c r="E907" s="7">
        <v>0.406187967938896</v>
      </c>
      <c r="F907" s="14">
        <v>0.54585745072395597</v>
      </c>
      <c r="G907" s="7">
        <v>1.5215932868915901E-2</v>
      </c>
      <c r="H907" s="7">
        <v>4.0804387067375401E-2</v>
      </c>
      <c r="I907" s="7">
        <v>0.200089462144277</v>
      </c>
      <c r="J907" s="7">
        <v>0.18999916817199999</v>
      </c>
      <c r="K907" s="7">
        <v>9.7374434064393195E-2</v>
      </c>
      <c r="L907" s="7">
        <v>0.20773021589386001</v>
      </c>
      <c r="M907" s="7">
        <v>0.156787875407986</v>
      </c>
      <c r="N907" s="7">
        <v>3.2395203758489997E-2</v>
      </c>
      <c r="O907" s="7">
        <v>2.7635923151373299E-2</v>
      </c>
      <c r="P907" s="7">
        <v>3.1967397471329602E-2</v>
      </c>
      <c r="Q907" s="7">
        <v>6.4952400921890296</v>
      </c>
    </row>
    <row r="908" spans="1:17" hidden="1" x14ac:dyDescent="0.3">
      <c r="A908" s="3" t="s">
        <v>34</v>
      </c>
      <c r="B908" s="2">
        <v>43922</v>
      </c>
      <c r="C908" s="7">
        <v>0.17657064602769801</v>
      </c>
      <c r="D908" s="7">
        <v>0.12823032338010201</v>
      </c>
      <c r="E908" s="7">
        <v>0.40529455969940398</v>
      </c>
      <c r="F908" s="14">
        <v>0.46647511692049398</v>
      </c>
      <c r="G908" s="7">
        <v>2.4974223967645998E-2</v>
      </c>
      <c r="H908" s="7">
        <v>4.6331792841982598E-3</v>
      </c>
      <c r="I908" s="7">
        <v>0.106102826735037</v>
      </c>
      <c r="J908" s="7">
        <v>1.6352732128644801E-2</v>
      </c>
      <c r="K908" s="7">
        <v>7.1989268852632904E-2</v>
      </c>
      <c r="L908" s="7">
        <v>0.56563257590891902</v>
      </c>
      <c r="M908" s="7">
        <v>7.8394319444410804E-2</v>
      </c>
      <c r="N908" s="7">
        <v>5.9683735096346197E-2</v>
      </c>
      <c r="O908" s="7">
        <v>2.4562742560687498E-2</v>
      </c>
      <c r="P908" s="7">
        <v>4.7674396021476703E-2</v>
      </c>
      <c r="Q908" s="7">
        <v>6.64755268135574</v>
      </c>
    </row>
    <row r="909" spans="1:17" hidden="1" x14ac:dyDescent="0.3">
      <c r="A909" s="3" t="s">
        <v>34</v>
      </c>
      <c r="B909" s="2">
        <v>43952</v>
      </c>
      <c r="C909" s="7">
        <v>0.23005624681720699</v>
      </c>
      <c r="D909" s="7">
        <v>0.116241235212278</v>
      </c>
      <c r="E909" s="7">
        <v>0.42476743907376702</v>
      </c>
      <c r="F909" s="14">
        <v>0.45899132571395401</v>
      </c>
      <c r="G909" s="7">
        <v>1.7583684008329301E-2</v>
      </c>
      <c r="H909" s="7">
        <v>4.9334864543117297E-3</v>
      </c>
      <c r="I909" s="7">
        <v>0.112743145698569</v>
      </c>
      <c r="J909" s="7">
        <v>8.2514860247411906E-2</v>
      </c>
      <c r="K909" s="7">
        <v>7.2130585831785804E-2</v>
      </c>
      <c r="L909" s="7">
        <v>0.46573755829523</v>
      </c>
      <c r="M909" s="7">
        <v>9.1622619039762002E-2</v>
      </c>
      <c r="N909" s="7">
        <v>7.4287020929280204E-2</v>
      </c>
      <c r="O909" s="7">
        <v>2.1446807545294402E-2</v>
      </c>
      <c r="P909" s="7">
        <v>5.7000231950025702E-2</v>
      </c>
      <c r="Q909" s="7">
        <v>6.6409666165556196</v>
      </c>
    </row>
    <row r="910" spans="1:17" hidden="1" x14ac:dyDescent="0.3">
      <c r="A910" s="3" t="s">
        <v>34</v>
      </c>
      <c r="B910" s="2">
        <v>43983</v>
      </c>
      <c r="C910" s="7">
        <v>0.43760473171658298</v>
      </c>
      <c r="D910" s="7">
        <v>6.6956391984033595E-2</v>
      </c>
      <c r="E910" s="7">
        <v>0.43865516192454101</v>
      </c>
      <c r="F910" s="14">
        <v>0.49438844609142601</v>
      </c>
      <c r="G910" s="7">
        <v>1.95651743429699E-2</v>
      </c>
      <c r="H910" s="7">
        <v>2.0758836113612299E-2</v>
      </c>
      <c r="I910" s="7">
        <v>0.35670348294644399</v>
      </c>
      <c r="J910" s="7">
        <v>6.1496767347987098E-2</v>
      </c>
      <c r="K910" s="7">
        <v>8.7502351102999601E-2</v>
      </c>
      <c r="L910" s="7">
        <v>0.228676935446393</v>
      </c>
      <c r="M910" s="7">
        <v>0.112827732742244</v>
      </c>
      <c r="N910" s="7">
        <v>5.04789416303629E-2</v>
      </c>
      <c r="O910" s="7">
        <v>1.8529574240494302E-2</v>
      </c>
      <c r="P910" s="7">
        <v>4.3460204086492399E-2</v>
      </c>
      <c r="Q910" s="7">
        <v>6.8510985089190397</v>
      </c>
    </row>
    <row r="911" spans="1:17" hidden="1" x14ac:dyDescent="0.3">
      <c r="A911" s="3" t="s">
        <v>34</v>
      </c>
      <c r="B911" s="2">
        <v>44013</v>
      </c>
      <c r="C911" s="7">
        <v>0.67543745345116701</v>
      </c>
      <c r="D911" s="7">
        <v>5.2336703899179403E-2</v>
      </c>
      <c r="E911" s="7">
        <v>0.43067339863349302</v>
      </c>
      <c r="F911" s="14">
        <v>0.51698989746732704</v>
      </c>
      <c r="G911" s="7">
        <v>1.2681302820296E-2</v>
      </c>
      <c r="H911" s="7">
        <v>2.6866157538244399E-2</v>
      </c>
      <c r="I911" s="7">
        <v>0.28807419805401502</v>
      </c>
      <c r="J911" s="7">
        <v>0.14371212962152599</v>
      </c>
      <c r="K911" s="7">
        <v>0.106499482984958</v>
      </c>
      <c r="L911" s="7">
        <v>0.16504772156915401</v>
      </c>
      <c r="M911" s="7">
        <v>0.170223624337282</v>
      </c>
      <c r="N911" s="7">
        <v>3.21576971050773E-2</v>
      </c>
      <c r="O911" s="7">
        <v>2.0374880842770601E-2</v>
      </c>
      <c r="P911" s="7">
        <v>3.4362805126676998E-2</v>
      </c>
      <c r="Q911" s="7">
        <v>6.6342361079441998</v>
      </c>
    </row>
    <row r="912" spans="1:17" hidden="1" x14ac:dyDescent="0.3">
      <c r="A912" s="3" t="s">
        <v>34</v>
      </c>
      <c r="B912" s="2">
        <v>44044</v>
      </c>
      <c r="C912" s="7">
        <v>0.79639740070180298</v>
      </c>
      <c r="D912" s="7">
        <v>4.54142532468352E-2</v>
      </c>
      <c r="E912" s="7">
        <v>0.39659921974241502</v>
      </c>
      <c r="F912" s="14">
        <v>0.55798652701074902</v>
      </c>
      <c r="G912" s="7">
        <v>1.0600179961010999E-2</v>
      </c>
      <c r="H912" s="7">
        <v>3.29793203158259E-2</v>
      </c>
      <c r="I912" s="7">
        <v>0.27445320601238499</v>
      </c>
      <c r="J912" s="7">
        <v>0.21025287721811101</v>
      </c>
      <c r="K912" s="7">
        <v>9.1268044579633195E-2</v>
      </c>
      <c r="L912" s="7">
        <v>0.138624491906923</v>
      </c>
      <c r="M912" s="7">
        <v>0.147152451113016</v>
      </c>
      <c r="N912" s="7">
        <v>2.8537142689294501E-2</v>
      </c>
      <c r="O912" s="7">
        <v>3.2459478217455498E-2</v>
      </c>
      <c r="P912" s="7">
        <v>3.3672807986345102E-2</v>
      </c>
      <c r="Q912" s="7">
        <v>6.5635028930771204</v>
      </c>
    </row>
    <row r="913" spans="1:17" hidden="1" x14ac:dyDescent="0.3">
      <c r="A913" s="3" t="s">
        <v>34</v>
      </c>
      <c r="B913" s="2">
        <v>44075</v>
      </c>
      <c r="C913" s="7">
        <v>0.75730336959295896</v>
      </c>
      <c r="D913" s="7">
        <v>4.6867306607806802E-2</v>
      </c>
      <c r="E913" s="7">
        <v>0.41379128926915898</v>
      </c>
      <c r="F913" s="14">
        <v>0.539341404123035</v>
      </c>
      <c r="G913" s="7">
        <v>9.6760077325424802E-3</v>
      </c>
      <c r="H913" s="7">
        <v>3.1396825399487502E-2</v>
      </c>
      <c r="I913" s="7">
        <v>0.275320231785386</v>
      </c>
      <c r="J913" s="7">
        <v>0.18275939056870599</v>
      </c>
      <c r="K913" s="7">
        <v>9.3490576831961797E-2</v>
      </c>
      <c r="L913" s="7">
        <v>0.140501165300808</v>
      </c>
      <c r="M913" s="7">
        <v>0.17179044053950099</v>
      </c>
      <c r="N913" s="7">
        <v>3.6770552259784199E-2</v>
      </c>
      <c r="O913" s="7">
        <v>2.8092638683199399E-2</v>
      </c>
      <c r="P913" s="7">
        <v>3.0202170898623398E-2</v>
      </c>
      <c r="Q913" s="7">
        <v>6.33577748217541</v>
      </c>
    </row>
    <row r="914" spans="1:17" hidden="1" x14ac:dyDescent="0.3">
      <c r="A914" s="3" t="s">
        <v>34</v>
      </c>
      <c r="B914" s="2">
        <v>44105</v>
      </c>
      <c r="C914" s="7">
        <v>0.79704904322701997</v>
      </c>
      <c r="D914" s="7">
        <v>5.4200449758843201E-2</v>
      </c>
      <c r="E914" s="7">
        <v>0.41642242386213701</v>
      </c>
      <c r="F914" s="14">
        <v>0.52937712637902001</v>
      </c>
      <c r="G914" s="7">
        <v>1.0922223593923299E-2</v>
      </c>
      <c r="H914" s="7">
        <v>3.41726048107652E-2</v>
      </c>
      <c r="I914" s="7">
        <v>0.27204420739158103</v>
      </c>
      <c r="J914" s="7">
        <v>0.17927043769467699</v>
      </c>
      <c r="K914" s="7">
        <v>0.10582926770121399</v>
      </c>
      <c r="L914" s="7">
        <v>0.14673829447506401</v>
      </c>
      <c r="M914" s="7">
        <v>0.16399781075738601</v>
      </c>
      <c r="N914" s="7">
        <v>3.2392523302749499E-2</v>
      </c>
      <c r="O914" s="7">
        <v>2.61623213214911E-2</v>
      </c>
      <c r="P914" s="7">
        <v>2.84703089511491E-2</v>
      </c>
      <c r="Q914" s="7">
        <v>6.68056241822039</v>
      </c>
    </row>
    <row r="915" spans="1:17" hidden="1" x14ac:dyDescent="0.3">
      <c r="A915" s="3" t="s">
        <v>34</v>
      </c>
      <c r="B915" s="2">
        <v>44136</v>
      </c>
      <c r="C915" s="7">
        <v>0.437006895278996</v>
      </c>
      <c r="D915" s="7">
        <v>6.8371839434330298E-2</v>
      </c>
      <c r="E915" s="7">
        <v>0.42820710012709101</v>
      </c>
      <c r="F915" s="14">
        <v>0.50342106043857904</v>
      </c>
      <c r="G915" s="7">
        <v>1.43463638588445E-2</v>
      </c>
      <c r="H915" s="7">
        <v>3.2153823238289803E-2</v>
      </c>
      <c r="I915" s="7">
        <v>0.16558573953238601</v>
      </c>
      <c r="J915" s="7">
        <v>0.11891456580088999</v>
      </c>
      <c r="K915" s="7">
        <v>9.6334765487861101E-2</v>
      </c>
      <c r="L915" s="7">
        <v>0.23613519741307201</v>
      </c>
      <c r="M915" s="7">
        <v>0.21340820301211499</v>
      </c>
      <c r="N915" s="7">
        <v>4.3457528620247002E-2</v>
      </c>
      <c r="O915" s="7">
        <v>2.9838019789031101E-2</v>
      </c>
      <c r="P915" s="7">
        <v>4.9825793247263099E-2</v>
      </c>
      <c r="Q915" s="7">
        <v>6.55943550744436</v>
      </c>
    </row>
    <row r="916" spans="1:17" hidden="1" x14ac:dyDescent="0.3">
      <c r="A916" s="3" t="s">
        <v>34</v>
      </c>
      <c r="B916" s="2">
        <v>44166</v>
      </c>
      <c r="C916" s="7">
        <v>1.0121630623968001</v>
      </c>
      <c r="D916" s="7">
        <v>4.0365759754484497E-2</v>
      </c>
      <c r="E916" s="7">
        <v>0.412702454807722</v>
      </c>
      <c r="F916" s="14">
        <v>0.54693178543779297</v>
      </c>
      <c r="G916" s="7">
        <v>1.0820474698297101E-2</v>
      </c>
      <c r="H916" s="7">
        <v>3.67127072281715E-2</v>
      </c>
      <c r="I916" s="7">
        <v>0.33271611459275102</v>
      </c>
      <c r="J916" s="7">
        <v>0.103166400870091</v>
      </c>
      <c r="K916" s="7">
        <v>0.177592537308946</v>
      </c>
      <c r="L916" s="7">
        <v>0.12336364761725301</v>
      </c>
      <c r="M916" s="7">
        <v>0.14598694702571499</v>
      </c>
      <c r="N916" s="7">
        <v>2.6399369646906999E-2</v>
      </c>
      <c r="O916" s="7">
        <v>1.8389909125822099E-2</v>
      </c>
      <c r="P916" s="7">
        <v>2.48518918860463E-2</v>
      </c>
      <c r="Q916" s="7">
        <v>6.4883943652097198</v>
      </c>
    </row>
    <row r="917" spans="1:17" hidden="1" x14ac:dyDescent="0.3">
      <c r="A917" s="3" t="s">
        <v>34</v>
      </c>
      <c r="B917" s="2">
        <v>44197</v>
      </c>
      <c r="C917" s="7">
        <v>0.27106927319597002</v>
      </c>
      <c r="D917" s="7">
        <v>9.0340983569957595E-2</v>
      </c>
      <c r="E917" s="7">
        <v>0.406408138663512</v>
      </c>
      <c r="F917" s="14">
        <v>0.50325087776652999</v>
      </c>
      <c r="G917" s="7">
        <v>1.8058189741281701E-2</v>
      </c>
      <c r="H917" s="7">
        <v>1.2156669511203901E-2</v>
      </c>
      <c r="I917" s="7">
        <v>7.7570653610590096E-2</v>
      </c>
      <c r="J917" s="7">
        <v>9.8486478736381403E-2</v>
      </c>
      <c r="K917" s="7">
        <v>5.1392242941028302E-2</v>
      </c>
      <c r="L917" s="7">
        <v>0.35387695770652799</v>
      </c>
      <c r="M917" s="7">
        <v>0.217046049045138</v>
      </c>
      <c r="N917" s="7">
        <v>5.17156290835913E-2</v>
      </c>
      <c r="O917" s="7">
        <v>6.0199936293952198E-2</v>
      </c>
      <c r="P917" s="7">
        <v>5.9497193330305599E-2</v>
      </c>
      <c r="Q917" s="7">
        <v>6.5820858665763904</v>
      </c>
    </row>
    <row r="918" spans="1:17" hidden="1" x14ac:dyDescent="0.3">
      <c r="A918" s="3" t="s">
        <v>34</v>
      </c>
      <c r="B918" s="2">
        <v>44228</v>
      </c>
      <c r="C918" s="7">
        <v>0.28206140081689801</v>
      </c>
      <c r="D918" s="7">
        <v>7.8123457080070902E-2</v>
      </c>
      <c r="E918" s="7">
        <v>0.43119947562740302</v>
      </c>
      <c r="F918" s="14">
        <v>0.49067706729252603</v>
      </c>
      <c r="G918" s="7">
        <v>2.5124570807472098E-2</v>
      </c>
      <c r="H918" s="7">
        <v>5.50390236614892E-3</v>
      </c>
      <c r="I918" s="7">
        <v>8.4290257354946593E-2</v>
      </c>
      <c r="J918" s="7">
        <v>0.103097329473946</v>
      </c>
      <c r="K918" s="7">
        <v>6.0021180521918703E-2</v>
      </c>
      <c r="L918" s="7">
        <v>0.33341711499235299</v>
      </c>
      <c r="M918" s="7">
        <v>0.25731349921269497</v>
      </c>
      <c r="N918" s="7">
        <v>4.8133340884598801E-2</v>
      </c>
      <c r="O918" s="7">
        <v>3.6586843281678702E-2</v>
      </c>
      <c r="P918" s="7">
        <v>4.6511961104242001E-2</v>
      </c>
      <c r="Q918" s="7">
        <v>6.5728916696499704</v>
      </c>
    </row>
    <row r="919" spans="1:17" hidden="1" x14ac:dyDescent="0.3">
      <c r="A919" s="3" t="s">
        <v>34</v>
      </c>
      <c r="B919" s="2">
        <v>44256</v>
      </c>
      <c r="C919" s="7">
        <v>0.36498165648287401</v>
      </c>
      <c r="D919" s="7">
        <v>6.2486761287352199E-2</v>
      </c>
      <c r="E919" s="7">
        <v>0.46026251096170101</v>
      </c>
      <c r="F919" s="14">
        <v>0.47725072775094701</v>
      </c>
      <c r="G919" s="7">
        <v>2.2495896561590002E-2</v>
      </c>
      <c r="H919" s="7">
        <v>8.0449664214663694E-3</v>
      </c>
      <c r="I919" s="7">
        <v>0.150533045222669</v>
      </c>
      <c r="J919" s="7">
        <v>0.10576073907573</v>
      </c>
      <c r="K919" s="7">
        <v>5.3312241324570103E-2</v>
      </c>
      <c r="L919" s="7">
        <v>0.279517581672376</v>
      </c>
      <c r="M919" s="7">
        <v>0.24703728962878799</v>
      </c>
      <c r="N919" s="7">
        <v>5.0905176564586603E-2</v>
      </c>
      <c r="O919" s="7">
        <v>2.5492346174681799E-2</v>
      </c>
      <c r="P919" s="7">
        <v>5.6900717353542601E-2</v>
      </c>
      <c r="Q919" s="7">
        <v>6.2870948251216801</v>
      </c>
    </row>
    <row r="920" spans="1:17" hidden="1" x14ac:dyDescent="0.3">
      <c r="A920" s="3" t="s">
        <v>34</v>
      </c>
      <c r="B920" s="2">
        <v>44287</v>
      </c>
      <c r="C920" s="7">
        <v>0.67007664671409595</v>
      </c>
      <c r="D920" s="7">
        <v>4.9688726593070401E-2</v>
      </c>
      <c r="E920" s="7">
        <v>0.43966830027512299</v>
      </c>
      <c r="F920" s="14">
        <v>0.51064297313180695</v>
      </c>
      <c r="G920" s="7">
        <v>1.25375710605367E-2</v>
      </c>
      <c r="H920" s="7">
        <v>2.0080986113381199E-2</v>
      </c>
      <c r="I920" s="7">
        <v>0.29069630341887098</v>
      </c>
      <c r="J920" s="7">
        <v>0.104824186162932</v>
      </c>
      <c r="K920" s="7">
        <v>0.123386196939823</v>
      </c>
      <c r="L920" s="7">
        <v>0.16457338683837899</v>
      </c>
      <c r="M920" s="7">
        <v>0.19419820915769001</v>
      </c>
      <c r="N920" s="7">
        <v>2.98823975543311E-2</v>
      </c>
      <c r="O920" s="7">
        <v>2.41527098571525E-2</v>
      </c>
      <c r="P920" s="7">
        <v>3.56680528969033E-2</v>
      </c>
      <c r="Q920" s="7">
        <v>6.5844783395292099</v>
      </c>
    </row>
    <row r="921" spans="1:17" hidden="1" x14ac:dyDescent="0.3">
      <c r="A921" s="3" t="s">
        <v>34</v>
      </c>
      <c r="B921" s="2">
        <v>44317</v>
      </c>
      <c r="C921" s="7">
        <v>0.75996990577024204</v>
      </c>
      <c r="D921" s="7">
        <v>4.7016171507858799E-2</v>
      </c>
      <c r="E921" s="7">
        <v>0.42745711068506398</v>
      </c>
      <c r="F921" s="14">
        <v>0.52552671780707705</v>
      </c>
      <c r="G921" s="7">
        <v>1.1875046548150201E-2</v>
      </c>
      <c r="H921" s="7">
        <v>2.7971522240512501E-2</v>
      </c>
      <c r="I921" s="7">
        <v>0.30604813580868601</v>
      </c>
      <c r="J921" s="7">
        <v>0.172510612522456</v>
      </c>
      <c r="K921" s="7">
        <v>6.0796252239970698E-2</v>
      </c>
      <c r="L921" s="7">
        <v>0.155547775289369</v>
      </c>
      <c r="M921" s="7">
        <v>0.17301586980842101</v>
      </c>
      <c r="N921" s="7">
        <v>2.9854392068471701E-2</v>
      </c>
      <c r="O921" s="7">
        <v>2.5739254514300799E-2</v>
      </c>
      <c r="P921" s="7">
        <v>3.6641138959662999E-2</v>
      </c>
      <c r="Q921" s="7">
        <v>6.32133061710008</v>
      </c>
    </row>
    <row r="922" spans="1:17" hidden="1" x14ac:dyDescent="0.3">
      <c r="A922" s="3" t="s">
        <v>34</v>
      </c>
      <c r="B922" s="2">
        <v>44348</v>
      </c>
      <c r="C922" s="7">
        <v>0.76614538978731905</v>
      </c>
      <c r="D922" s="7">
        <v>4.6806690052605897E-2</v>
      </c>
      <c r="E922" s="7">
        <v>0.43273116975124298</v>
      </c>
      <c r="F922" s="14">
        <v>0.520462140196151</v>
      </c>
      <c r="G922" s="7">
        <v>9.7139900868351402E-3</v>
      </c>
      <c r="H922" s="7">
        <v>3.8756591485423E-2</v>
      </c>
      <c r="I922" s="7">
        <v>0.28990181630033302</v>
      </c>
      <c r="J922" s="7">
        <v>0.19996506152535301</v>
      </c>
      <c r="K922" s="7">
        <v>5.5988125711112398E-2</v>
      </c>
      <c r="L922" s="7">
        <v>0.12886157329022899</v>
      </c>
      <c r="M922" s="7">
        <v>0.187432633834417</v>
      </c>
      <c r="N922" s="7">
        <v>2.5324900837607099E-2</v>
      </c>
      <c r="O922" s="7">
        <v>3.0884154248083301E-2</v>
      </c>
      <c r="P922" s="7">
        <v>3.3171152680606698E-2</v>
      </c>
      <c r="Q922" s="7">
        <v>6.3568044220015398</v>
      </c>
    </row>
    <row r="923" spans="1:17" hidden="1" x14ac:dyDescent="0.3">
      <c r="A923" s="3" t="s">
        <v>34</v>
      </c>
      <c r="B923" s="2">
        <v>44378</v>
      </c>
      <c r="C923" s="7">
        <v>0.80076745377833403</v>
      </c>
      <c r="D923" s="7">
        <v>4.7234332430259401E-2</v>
      </c>
      <c r="E923" s="7">
        <v>0.43499100751618502</v>
      </c>
      <c r="F923" s="14">
        <v>0.51777466005355599</v>
      </c>
      <c r="G923" s="7">
        <v>9.9713120576413392E-3</v>
      </c>
      <c r="H923" s="7">
        <v>4.3395701001008501E-2</v>
      </c>
      <c r="I923" s="7">
        <v>0.27833489895055002</v>
      </c>
      <c r="J923" s="7">
        <v>0.229364091454347</v>
      </c>
      <c r="K923" s="7">
        <v>5.8957692215215803E-2</v>
      </c>
      <c r="L923" s="7">
        <v>0.108427365592702</v>
      </c>
      <c r="M923" s="7">
        <v>0.18439003633729101</v>
      </c>
      <c r="N923" s="7">
        <v>2.4529335235168599E-2</v>
      </c>
      <c r="O923" s="7">
        <v>2.8586337952778301E-2</v>
      </c>
      <c r="P923" s="7">
        <v>3.4043229203296499E-2</v>
      </c>
      <c r="Q923" s="7">
        <v>6.4542940691216204</v>
      </c>
    </row>
    <row r="924" spans="1:17" hidden="1" x14ac:dyDescent="0.3">
      <c r="A924" s="3" t="s">
        <v>34</v>
      </c>
      <c r="B924" s="2">
        <v>44409</v>
      </c>
      <c r="C924" s="7">
        <v>0.89048609706984205</v>
      </c>
      <c r="D924" s="7">
        <v>3.5514121427624397E-2</v>
      </c>
      <c r="E924" s="7">
        <v>0.39120027948366998</v>
      </c>
      <c r="F924" s="14">
        <v>0.57328559908870602</v>
      </c>
      <c r="G924" s="7">
        <v>8.5705295945882106E-3</v>
      </c>
      <c r="H924" s="7">
        <v>4.6753703068375702E-2</v>
      </c>
      <c r="I924" s="7">
        <v>0.302011075949634</v>
      </c>
      <c r="J924" s="7">
        <v>0.26367751205266099</v>
      </c>
      <c r="K924" s="7">
        <v>5.7564613650134197E-2</v>
      </c>
      <c r="L924" s="7">
        <v>9.5178835847553198E-2</v>
      </c>
      <c r="M924" s="7">
        <v>0.14300787225824399</v>
      </c>
      <c r="N924" s="7">
        <v>2.2892512294418702E-2</v>
      </c>
      <c r="O924" s="7">
        <v>2.8276440172262399E-2</v>
      </c>
      <c r="P924" s="7">
        <v>3.20669051121295E-2</v>
      </c>
      <c r="Q924" s="7">
        <v>6.3504957187401097</v>
      </c>
    </row>
    <row r="925" spans="1:17" hidden="1" x14ac:dyDescent="0.3">
      <c r="A925" s="3" t="s">
        <v>34</v>
      </c>
      <c r="B925" s="2">
        <v>44440</v>
      </c>
      <c r="C925" s="7">
        <v>0.825194049316893</v>
      </c>
      <c r="D925" s="7">
        <v>4.6933178042068001E-2</v>
      </c>
      <c r="E925" s="7">
        <v>0.44066616675181602</v>
      </c>
      <c r="F925" s="14">
        <v>0.512400655206116</v>
      </c>
      <c r="G925" s="7">
        <v>1.4163204817653E-2</v>
      </c>
      <c r="H925" s="7">
        <v>3.77507269739508E-2</v>
      </c>
      <c r="I925" s="7">
        <v>0.26734627688214802</v>
      </c>
      <c r="J925" s="7">
        <v>0.24808470115973399</v>
      </c>
      <c r="K925" s="7">
        <v>5.7894454860242098E-2</v>
      </c>
      <c r="L925" s="7">
        <v>0.107220131172587</v>
      </c>
      <c r="M925" s="7">
        <v>0.17096319660136899</v>
      </c>
      <c r="N925" s="7">
        <v>2.5585057298998098E-2</v>
      </c>
      <c r="O925" s="7">
        <v>3.1472307630892198E-2</v>
      </c>
      <c r="P925" s="7">
        <v>3.9519942602426E-2</v>
      </c>
      <c r="Q925" s="7">
        <v>6.5097572351981503</v>
      </c>
    </row>
    <row r="926" spans="1:17" hidden="1" x14ac:dyDescent="0.3">
      <c r="A926" s="3" t="s">
        <v>35</v>
      </c>
      <c r="B926" s="2">
        <v>43466</v>
      </c>
      <c r="C926" s="7">
        <v>0.80750758975822101</v>
      </c>
      <c r="D926" s="7">
        <v>2.9457751663680701E-2</v>
      </c>
      <c r="E926" s="7">
        <v>0.39583689799648403</v>
      </c>
      <c r="F926" s="14">
        <v>0.57470535033983505</v>
      </c>
      <c r="G926" s="7">
        <v>7.29866163044267E-3</v>
      </c>
      <c r="H926" s="7">
        <v>3.01163382937523E-2</v>
      </c>
      <c r="I926" s="7">
        <v>0.21503435410121899</v>
      </c>
      <c r="J926" s="7">
        <v>0.27454765976138601</v>
      </c>
      <c r="K926" s="7">
        <v>0.12798271309429601</v>
      </c>
      <c r="L926" s="7">
        <v>0.121423753243579</v>
      </c>
      <c r="M926" s="7">
        <v>7.1594996437956401E-2</v>
      </c>
      <c r="N926" s="7">
        <v>2.2557495846341199E-2</v>
      </c>
      <c r="O926" s="7">
        <v>7.9296807473928699E-2</v>
      </c>
      <c r="P926" s="7">
        <v>5.0147220117098101E-2</v>
      </c>
      <c r="Q926" s="7">
        <v>5.6090995696387704</v>
      </c>
    </row>
    <row r="927" spans="1:17" hidden="1" x14ac:dyDescent="0.3">
      <c r="A927" s="3" t="s">
        <v>35</v>
      </c>
      <c r="B927" s="2">
        <v>43497</v>
      </c>
      <c r="C927" s="7">
        <v>0.89452767030703895</v>
      </c>
      <c r="D927" s="7">
        <v>2.6275017430883299E-2</v>
      </c>
      <c r="E927" s="7">
        <v>0.36123132009704301</v>
      </c>
      <c r="F927" s="14">
        <v>0.61249366247207304</v>
      </c>
      <c r="G927" s="7">
        <v>6.2732448094200699E-3</v>
      </c>
      <c r="H927" s="7">
        <v>2.6399391619654398E-2</v>
      </c>
      <c r="I927" s="7">
        <v>0.200674827426265</v>
      </c>
      <c r="J927" s="7">
        <v>0.31062250457136498</v>
      </c>
      <c r="K927" s="7">
        <v>0.10738605363333301</v>
      </c>
      <c r="L927" s="7">
        <v>0.119062711099561</v>
      </c>
      <c r="M927" s="7">
        <v>7.5076395709529203E-2</v>
      </c>
      <c r="N927" s="7">
        <v>1.8867796869129299E-2</v>
      </c>
      <c r="O927" s="7">
        <v>7.2769115520324501E-2</v>
      </c>
      <c r="P927" s="7">
        <v>6.2867958741418498E-2</v>
      </c>
      <c r="Q927" s="7">
        <v>5.5246774559191403</v>
      </c>
    </row>
    <row r="928" spans="1:17" hidden="1" x14ac:dyDescent="0.3">
      <c r="A928" s="3" t="s">
        <v>35</v>
      </c>
      <c r="B928" s="2">
        <v>43525</v>
      </c>
      <c r="C928" s="7">
        <v>1.0288016197518901</v>
      </c>
      <c r="D928" s="7">
        <v>2.5397980634090701E-2</v>
      </c>
      <c r="E928" s="7">
        <v>0.37153393906001198</v>
      </c>
      <c r="F928" s="14">
        <v>0.60306808030589798</v>
      </c>
      <c r="G928" s="7">
        <v>6.4355629862404796E-3</v>
      </c>
      <c r="H928" s="7">
        <v>2.62117142671115E-2</v>
      </c>
      <c r="I928" s="7">
        <v>0.209704441680584</v>
      </c>
      <c r="J928" s="7">
        <v>0.30951927912232902</v>
      </c>
      <c r="K928" s="7">
        <v>0.11553948053089</v>
      </c>
      <c r="L928" s="7">
        <v>0.11690987486154999</v>
      </c>
      <c r="M928" s="7">
        <v>6.6930595222562103E-2</v>
      </c>
      <c r="N928" s="7">
        <v>1.79792935213187E-2</v>
      </c>
      <c r="O928" s="7">
        <v>7.3258832075598995E-2</v>
      </c>
      <c r="P928" s="7">
        <v>5.7510925731814502E-2</v>
      </c>
      <c r="Q928" s="7">
        <v>5.4989933415665604</v>
      </c>
    </row>
    <row r="929" spans="1:17" hidden="1" x14ac:dyDescent="0.3">
      <c r="A929" s="3" t="s">
        <v>35</v>
      </c>
      <c r="B929" s="2">
        <v>43556</v>
      </c>
      <c r="C929" s="7">
        <v>0.93006326884215595</v>
      </c>
      <c r="D929" s="7">
        <v>2.5706631034236E-2</v>
      </c>
      <c r="E929" s="7">
        <v>0.37630054312007299</v>
      </c>
      <c r="F929" s="14">
        <v>0.59799282584569102</v>
      </c>
      <c r="G929" s="7">
        <v>7.5989212885512599E-3</v>
      </c>
      <c r="H929" s="7">
        <v>2.63580696899786E-2</v>
      </c>
      <c r="I929" s="7">
        <v>0.22457037135100599</v>
      </c>
      <c r="J929" s="7">
        <v>0.29478922721586698</v>
      </c>
      <c r="K929" s="7">
        <v>0.11222971542556701</v>
      </c>
      <c r="L929" s="7">
        <v>0.112636220371581</v>
      </c>
      <c r="M929" s="7">
        <v>6.7789490357681198E-2</v>
      </c>
      <c r="N929" s="7">
        <v>2.1882051213541E-2</v>
      </c>
      <c r="O929" s="7">
        <v>7.6190860115764106E-2</v>
      </c>
      <c r="P929" s="7">
        <v>5.5955072970462802E-2</v>
      </c>
      <c r="Q929" s="7">
        <v>5.5950402138243298</v>
      </c>
    </row>
    <row r="930" spans="1:17" hidden="1" x14ac:dyDescent="0.3">
      <c r="A930" s="3" t="s">
        <v>35</v>
      </c>
      <c r="B930" s="2">
        <v>43586</v>
      </c>
      <c r="C930" s="7">
        <v>1.0219904844293399</v>
      </c>
      <c r="D930" s="7">
        <v>2.6131209423678099E-2</v>
      </c>
      <c r="E930" s="7">
        <v>0.38089073100496801</v>
      </c>
      <c r="F930" s="14">
        <v>0.59297805957135397</v>
      </c>
      <c r="G930" s="7">
        <v>6.5870114352214199E-3</v>
      </c>
      <c r="H930" s="7">
        <v>2.5309830435642802E-2</v>
      </c>
      <c r="I930" s="7">
        <v>0.22902401275717599</v>
      </c>
      <c r="J930" s="7">
        <v>0.29715377881494298</v>
      </c>
      <c r="K930" s="7">
        <v>0.106864997626062</v>
      </c>
      <c r="L930" s="7">
        <v>0.113579138312236</v>
      </c>
      <c r="M930" s="7">
        <v>7.1062100987391699E-2</v>
      </c>
      <c r="N930" s="7">
        <v>1.8731237508329199E-2</v>
      </c>
      <c r="O930" s="7">
        <v>7.3634071043275795E-2</v>
      </c>
      <c r="P930" s="7">
        <v>5.8053821079722699E-2</v>
      </c>
      <c r="Q930" s="7">
        <v>5.4662494749847497</v>
      </c>
    </row>
    <row r="931" spans="1:17" hidden="1" x14ac:dyDescent="0.3">
      <c r="A931" s="3" t="s">
        <v>35</v>
      </c>
      <c r="B931" s="2">
        <v>43617</v>
      </c>
      <c r="C931" s="7">
        <v>0.95889715294959599</v>
      </c>
      <c r="D931" s="7">
        <v>2.6514960330908201E-2</v>
      </c>
      <c r="E931" s="7">
        <v>0.37909170498977202</v>
      </c>
      <c r="F931" s="14">
        <v>0.59439333467931899</v>
      </c>
      <c r="G931" s="7">
        <v>7.2090892243064503E-3</v>
      </c>
      <c r="H931" s="7">
        <v>2.4779730791350801E-2</v>
      </c>
      <c r="I931" s="7">
        <v>0.23498476107788799</v>
      </c>
      <c r="J931" s="7">
        <v>0.28413253238740599</v>
      </c>
      <c r="K931" s="7">
        <v>0.12052227336572501</v>
      </c>
      <c r="L931" s="7">
        <v>0.10619928332788101</v>
      </c>
      <c r="M931" s="7">
        <v>6.72915377175341E-2</v>
      </c>
      <c r="N931" s="7">
        <v>2.0650547913714099E-2</v>
      </c>
      <c r="O931" s="7">
        <v>7.3850187155053801E-2</v>
      </c>
      <c r="P931" s="7">
        <v>6.0380057039141198E-2</v>
      </c>
      <c r="Q931" s="7">
        <v>5.5081596531652997</v>
      </c>
    </row>
    <row r="932" spans="1:17" hidden="1" x14ac:dyDescent="0.3">
      <c r="A932" s="3" t="s">
        <v>35</v>
      </c>
      <c r="B932" s="2">
        <v>43647</v>
      </c>
      <c r="C932" s="7">
        <v>0.956460547673881</v>
      </c>
      <c r="D932" s="7">
        <v>2.71189544773126E-2</v>
      </c>
      <c r="E932" s="7">
        <v>0.383305757124629</v>
      </c>
      <c r="F932" s="14">
        <v>0.58957528839805895</v>
      </c>
      <c r="G932" s="7">
        <v>7.3216732797384198E-3</v>
      </c>
      <c r="H932" s="7">
        <v>3.1914623864349602E-2</v>
      </c>
      <c r="I932" s="7">
        <v>0.233757882447715</v>
      </c>
      <c r="J932" s="7">
        <v>0.27649872344322002</v>
      </c>
      <c r="K932" s="7">
        <v>0.11731002928239</v>
      </c>
      <c r="L932" s="7">
        <v>0.107780905400744</v>
      </c>
      <c r="M932" s="7">
        <v>7.0805361430552494E-2</v>
      </c>
      <c r="N932" s="7">
        <v>2.36928540824057E-2</v>
      </c>
      <c r="O932" s="7">
        <v>7.6493819093099699E-2</v>
      </c>
      <c r="P932" s="7">
        <v>5.4424127675786201E-2</v>
      </c>
      <c r="Q932" s="7">
        <v>5.6428103756867802</v>
      </c>
    </row>
    <row r="933" spans="1:17" hidden="1" x14ac:dyDescent="0.3">
      <c r="A933" s="3" t="s">
        <v>35</v>
      </c>
      <c r="B933" s="2">
        <v>43678</v>
      </c>
      <c r="C933" s="7">
        <v>0.96717950224671001</v>
      </c>
      <c r="D933" s="7">
        <v>2.6672436951720901E-2</v>
      </c>
      <c r="E933" s="7">
        <v>0.37067987777712802</v>
      </c>
      <c r="F933" s="14">
        <v>0.60264768527115198</v>
      </c>
      <c r="G933" s="7">
        <v>7.6821723390729799E-3</v>
      </c>
      <c r="H933" s="7">
        <v>2.36472503944672E-2</v>
      </c>
      <c r="I933" s="7">
        <v>0.23137614942408199</v>
      </c>
      <c r="J933" s="7">
        <v>0.29119407533479802</v>
      </c>
      <c r="K933" s="7">
        <v>0.115889682682668</v>
      </c>
      <c r="L933" s="7">
        <v>0.104321151920797</v>
      </c>
      <c r="M933" s="7">
        <v>6.8253702579554598E-2</v>
      </c>
      <c r="N933" s="7">
        <v>2.1626556619054198E-2</v>
      </c>
      <c r="O933" s="7">
        <v>7.8122826850813495E-2</v>
      </c>
      <c r="P933" s="7">
        <v>5.7886431854692097E-2</v>
      </c>
      <c r="Q933" s="7">
        <v>5.70196850173825</v>
      </c>
    </row>
    <row r="934" spans="1:17" hidden="1" x14ac:dyDescent="0.3">
      <c r="A934" s="3" t="s">
        <v>35</v>
      </c>
      <c r="B934" s="2">
        <v>43709</v>
      </c>
      <c r="C934" s="7">
        <v>0.91291554304405098</v>
      </c>
      <c r="D934" s="7">
        <v>2.8988765784620799E-2</v>
      </c>
      <c r="E934" s="7">
        <v>0.38374238965244301</v>
      </c>
      <c r="F934" s="14">
        <v>0.58726884456293604</v>
      </c>
      <c r="G934" s="7">
        <v>7.2193943672699398E-3</v>
      </c>
      <c r="H934" s="7">
        <v>3.4235596192526703E-2</v>
      </c>
      <c r="I934" s="7">
        <v>0.228355651100276</v>
      </c>
      <c r="J934" s="7">
        <v>0.281600624060939</v>
      </c>
      <c r="K934" s="7">
        <v>0.12541971086162901</v>
      </c>
      <c r="L934" s="7">
        <v>0.114178590281691</v>
      </c>
      <c r="M934" s="7">
        <v>6.6015093641753606E-2</v>
      </c>
      <c r="N934" s="7">
        <v>2.4047829351204902E-2</v>
      </c>
      <c r="O934" s="7">
        <v>7.23201011691878E-2</v>
      </c>
      <c r="P934" s="7">
        <v>4.6607408973521197E-2</v>
      </c>
      <c r="Q934" s="7">
        <v>5.7029247616175498</v>
      </c>
    </row>
    <row r="935" spans="1:17" hidden="1" x14ac:dyDescent="0.3">
      <c r="A935" s="3" t="s">
        <v>35</v>
      </c>
      <c r="B935" s="2">
        <v>43739</v>
      </c>
      <c r="C935" s="7">
        <v>1.0496396769040801</v>
      </c>
      <c r="D935" s="7">
        <v>2.8094053937573599E-2</v>
      </c>
      <c r="E935" s="7">
        <v>0.36867891434683803</v>
      </c>
      <c r="F935" s="14">
        <v>0.603227031715589</v>
      </c>
      <c r="G935" s="7">
        <v>7.2883639495540898E-3</v>
      </c>
      <c r="H935" s="7">
        <v>3.1077118742717499E-2</v>
      </c>
      <c r="I935" s="7">
        <v>0.22218580820634801</v>
      </c>
      <c r="J935" s="7">
        <v>0.29091552316297897</v>
      </c>
      <c r="K935" s="7">
        <v>0.12848766678638601</v>
      </c>
      <c r="L935" s="7">
        <v>0.116412358898285</v>
      </c>
      <c r="M935" s="7">
        <v>6.5246038884409094E-2</v>
      </c>
      <c r="N935" s="7">
        <v>1.9617371526788802E-2</v>
      </c>
      <c r="O935" s="7">
        <v>6.2907078724850393E-2</v>
      </c>
      <c r="P935" s="7">
        <v>5.5862671117682498E-2</v>
      </c>
      <c r="Q935" s="7">
        <v>5.5688433388810701</v>
      </c>
    </row>
    <row r="936" spans="1:17" hidden="1" x14ac:dyDescent="0.3">
      <c r="A936" s="3" t="s">
        <v>35</v>
      </c>
      <c r="B936" s="2">
        <v>43770</v>
      </c>
      <c r="C936" s="7">
        <v>1.1302379860528999</v>
      </c>
      <c r="D936" s="7">
        <v>2.3842627541623002E-2</v>
      </c>
      <c r="E936" s="7">
        <v>0.35155286994297003</v>
      </c>
      <c r="F936" s="14">
        <v>0.624604502515407</v>
      </c>
      <c r="G936" s="7">
        <v>6.7566192269763702E-3</v>
      </c>
      <c r="H936" s="7">
        <v>3.53958897071684E-2</v>
      </c>
      <c r="I936" s="7">
        <v>0.23270521700692201</v>
      </c>
      <c r="J936" s="7">
        <v>0.28984416799444301</v>
      </c>
      <c r="K936" s="7">
        <v>0.14225807016782199</v>
      </c>
      <c r="L936" s="7">
        <v>0.10353976567297</v>
      </c>
      <c r="M936" s="7">
        <v>6.3623003624580496E-2</v>
      </c>
      <c r="N936" s="7">
        <v>1.96500673185592E-2</v>
      </c>
      <c r="O936" s="7">
        <v>6.0398747995895501E-2</v>
      </c>
      <c r="P936" s="7">
        <v>4.5828451284663597E-2</v>
      </c>
      <c r="Q936" s="7">
        <v>5.6378046615044504</v>
      </c>
    </row>
    <row r="937" spans="1:17" hidden="1" x14ac:dyDescent="0.3">
      <c r="A937" s="3" t="s">
        <v>35</v>
      </c>
      <c r="B937" s="2">
        <v>43800</v>
      </c>
      <c r="C937" s="7">
        <v>1.34177895804014</v>
      </c>
      <c r="D937" s="7">
        <v>2.2422416877453898E-2</v>
      </c>
      <c r="E937" s="7">
        <v>0.382438836186276</v>
      </c>
      <c r="F937" s="14">
        <v>0.59513874693627</v>
      </c>
      <c r="G937" s="7">
        <v>5.8105236889220103E-3</v>
      </c>
      <c r="H937" s="7">
        <v>3.5463981507790697E-2</v>
      </c>
      <c r="I937" s="7">
        <v>0.26387031217365697</v>
      </c>
      <c r="J937" s="7">
        <v>0.26076324781674198</v>
      </c>
      <c r="K937" s="7">
        <v>0.17997384671960701</v>
      </c>
      <c r="L937" s="7">
        <v>8.3402635766135394E-2</v>
      </c>
      <c r="M937" s="7">
        <v>6.6459169809198707E-2</v>
      </c>
      <c r="N937" s="7">
        <v>2.0513884255963101E-2</v>
      </c>
      <c r="O937" s="7">
        <v>4.7080523888055399E-2</v>
      </c>
      <c r="P937" s="7">
        <v>3.66618743739274E-2</v>
      </c>
      <c r="Q937" s="7">
        <v>5.5627999176444698</v>
      </c>
    </row>
    <row r="938" spans="1:17" hidden="1" x14ac:dyDescent="0.3">
      <c r="A938" s="3" t="s">
        <v>35</v>
      </c>
      <c r="B938" s="2">
        <v>43831</v>
      </c>
      <c r="C938" s="7">
        <v>0.83811789847685303</v>
      </c>
      <c r="D938" s="7">
        <v>3.2588796994355601E-2</v>
      </c>
      <c r="E938" s="7">
        <v>0.41272477085302001</v>
      </c>
      <c r="F938" s="14">
        <v>0.55468643215262503</v>
      </c>
      <c r="G938" s="7">
        <v>8.5947794330421996E-3</v>
      </c>
      <c r="H938" s="7">
        <v>2.62310734953458E-2</v>
      </c>
      <c r="I938" s="7">
        <v>0.19806921312414</v>
      </c>
      <c r="J938" s="7">
        <v>0.29279653728059601</v>
      </c>
      <c r="K938" s="7">
        <v>0.124212466818005</v>
      </c>
      <c r="L938" s="7">
        <v>0.121366254404865</v>
      </c>
      <c r="M938" s="7">
        <v>7.1263954237256497E-2</v>
      </c>
      <c r="N938" s="7">
        <v>2.69186170078471E-2</v>
      </c>
      <c r="O938" s="7">
        <v>6.81357058670337E-2</v>
      </c>
      <c r="P938" s="7">
        <v>6.2411398331868997E-2</v>
      </c>
      <c r="Q938" s="7">
        <v>5.6058968328727099</v>
      </c>
    </row>
    <row r="939" spans="1:17" hidden="1" x14ac:dyDescent="0.3">
      <c r="A939" s="3" t="s">
        <v>35</v>
      </c>
      <c r="B939" s="2">
        <v>43862</v>
      </c>
      <c r="C939" s="7">
        <v>0.89729963697251303</v>
      </c>
      <c r="D939" s="7">
        <v>3.0167253221672199E-2</v>
      </c>
      <c r="E939" s="7">
        <v>0.379040143199876</v>
      </c>
      <c r="F939" s="14">
        <v>0.59079260357845198</v>
      </c>
      <c r="G939" s="7">
        <v>7.6506190748973097E-3</v>
      </c>
      <c r="H939" s="7">
        <v>2.4597254528724601E-2</v>
      </c>
      <c r="I939" s="7">
        <v>0.18892924271001901</v>
      </c>
      <c r="J939" s="7">
        <v>0.34364016318139901</v>
      </c>
      <c r="K939" s="7">
        <v>0.110662950318097</v>
      </c>
      <c r="L939" s="7">
        <v>0.11906558504728799</v>
      </c>
      <c r="M939" s="7">
        <v>6.7952691271834398E-2</v>
      </c>
      <c r="N939" s="7">
        <v>1.8527636447236501E-2</v>
      </c>
      <c r="O939" s="7">
        <v>6.8594804034644796E-2</v>
      </c>
      <c r="P939" s="7">
        <v>5.0379053385858998E-2</v>
      </c>
      <c r="Q939" s="7">
        <v>5.5745283134415304</v>
      </c>
    </row>
    <row r="940" spans="1:17" hidden="1" x14ac:dyDescent="0.3">
      <c r="A940" s="3" t="s">
        <v>35</v>
      </c>
      <c r="B940" s="2">
        <v>43891</v>
      </c>
      <c r="C940" s="7">
        <v>0.58506257312721899</v>
      </c>
      <c r="D940" s="7">
        <v>4.0365723715935803E-2</v>
      </c>
      <c r="E940" s="7">
        <v>0.397927535284404</v>
      </c>
      <c r="F940" s="14">
        <v>0.56170674099966</v>
      </c>
      <c r="G940" s="7">
        <v>8.2898617989503303E-3</v>
      </c>
      <c r="H940" s="7">
        <v>2.6973078550404699E-2</v>
      </c>
      <c r="I940" s="7">
        <v>0.19034995119439599</v>
      </c>
      <c r="J940" s="7">
        <v>0.28051481669850697</v>
      </c>
      <c r="K940" s="7">
        <v>0.111394155475249</v>
      </c>
      <c r="L940" s="7">
        <v>0.175555504081575</v>
      </c>
      <c r="M940" s="7">
        <v>7.6679276198711094E-2</v>
      </c>
      <c r="N940" s="7">
        <v>2.11326939215052E-2</v>
      </c>
      <c r="O940" s="7">
        <v>5.5799170240100802E-2</v>
      </c>
      <c r="P940" s="7">
        <v>5.3311491840600703E-2</v>
      </c>
      <c r="Q940" s="7">
        <v>5.5821867108843302</v>
      </c>
    </row>
    <row r="941" spans="1:17" hidden="1" x14ac:dyDescent="0.3">
      <c r="A941" s="3" t="s">
        <v>35</v>
      </c>
      <c r="B941" s="2">
        <v>43922</v>
      </c>
      <c r="C941" s="7">
        <v>8.4779753981231096E-2</v>
      </c>
      <c r="D941" s="7">
        <v>0.15892995571816501</v>
      </c>
      <c r="E941" s="7">
        <v>0.51194035698077001</v>
      </c>
      <c r="F941" s="14">
        <v>0.32912968730106601</v>
      </c>
      <c r="G941" s="7">
        <v>1.9746975348876698E-2</v>
      </c>
      <c r="H941" s="7">
        <v>7.6442054464995798E-3</v>
      </c>
      <c r="I941" s="7">
        <v>6.9570602945182802E-2</v>
      </c>
      <c r="J941" s="7">
        <v>2.4581516061357101E-2</v>
      </c>
      <c r="K941" s="7">
        <v>5.1003348425188201E-2</v>
      </c>
      <c r="L941" s="7">
        <v>0.63550589293918802</v>
      </c>
      <c r="M941" s="7">
        <v>6.2723695298947196E-2</v>
      </c>
      <c r="N941" s="7">
        <v>2.9073006476096501E-2</v>
      </c>
      <c r="O941" s="7">
        <v>2.9972939962839899E-2</v>
      </c>
      <c r="P941" s="7">
        <v>7.0177817095824296E-2</v>
      </c>
      <c r="Q941" s="7">
        <v>5.7158668556183798</v>
      </c>
    </row>
    <row r="942" spans="1:17" hidden="1" x14ac:dyDescent="0.3">
      <c r="A942" s="3" t="s">
        <v>35</v>
      </c>
      <c r="B942" s="2">
        <v>43952</v>
      </c>
      <c r="C942" s="7">
        <v>0.10422819369394599</v>
      </c>
      <c r="D942" s="7">
        <v>0.14780455840291101</v>
      </c>
      <c r="E942" s="7">
        <v>0.534651782816148</v>
      </c>
      <c r="F942" s="14">
        <v>0.31754365878093999</v>
      </c>
      <c r="G942" s="7">
        <v>2.0773145612140002E-2</v>
      </c>
      <c r="H942" s="7">
        <v>9.0424823006399202E-3</v>
      </c>
      <c r="I942" s="7">
        <v>8.8705532255169695E-2</v>
      </c>
      <c r="J942" s="7">
        <v>4.4824805358747701E-2</v>
      </c>
      <c r="K942" s="7">
        <v>5.2687768175913398E-2</v>
      </c>
      <c r="L942" s="7">
        <v>0.57429068075565304</v>
      </c>
      <c r="M942" s="7">
        <v>6.2052365986270203E-2</v>
      </c>
      <c r="N942" s="7">
        <v>3.7709730578075702E-2</v>
      </c>
      <c r="O942" s="7">
        <v>2.3905906075129001E-2</v>
      </c>
      <c r="P942" s="7">
        <v>8.6007582902261404E-2</v>
      </c>
      <c r="Q942" s="7">
        <v>5.66881157594465</v>
      </c>
    </row>
    <row r="943" spans="1:17" hidden="1" x14ac:dyDescent="0.3">
      <c r="A943" s="3" t="s">
        <v>35</v>
      </c>
      <c r="B943" s="2">
        <v>43983</v>
      </c>
      <c r="C943" s="7">
        <v>0.25423683218135701</v>
      </c>
      <c r="D943" s="7">
        <v>6.8831979301581803E-2</v>
      </c>
      <c r="E943" s="7">
        <v>0.45420653613996198</v>
      </c>
      <c r="F943" s="14">
        <v>0.47696148455845599</v>
      </c>
      <c r="G943" s="7">
        <v>1.02783415752271E-2</v>
      </c>
      <c r="H943" s="7">
        <v>2.9024611096937099E-2</v>
      </c>
      <c r="I943" s="7">
        <v>0.28849258342824502</v>
      </c>
      <c r="J943" s="7">
        <v>5.47962440565311E-2</v>
      </c>
      <c r="K943" s="7">
        <v>0.102784591084659</v>
      </c>
      <c r="L943" s="7">
        <v>0.26363492739961197</v>
      </c>
      <c r="M943" s="7">
        <v>6.0849940975875899E-2</v>
      </c>
      <c r="N943" s="7">
        <v>5.3898610656678898E-2</v>
      </c>
      <c r="O943" s="7">
        <v>1.48162315454384E-2</v>
      </c>
      <c r="P943" s="7">
        <v>0.12142391818079599</v>
      </c>
      <c r="Q943" s="7">
        <v>6.15388993324345</v>
      </c>
    </row>
    <row r="944" spans="1:17" hidden="1" x14ac:dyDescent="0.3">
      <c r="A944" s="3" t="s">
        <v>35</v>
      </c>
      <c r="B944" s="2">
        <v>44013</v>
      </c>
      <c r="C944" s="7">
        <v>0.56036269324812804</v>
      </c>
      <c r="D944" s="7">
        <v>4.4002688150902899E-2</v>
      </c>
      <c r="E944" s="7">
        <v>0.43508739421281201</v>
      </c>
      <c r="F944" s="14">
        <v>0.52090991763628502</v>
      </c>
      <c r="G944" s="7">
        <v>7.1683116192640802E-3</v>
      </c>
      <c r="H944" s="7">
        <v>2.56825113604216E-2</v>
      </c>
      <c r="I944" s="7">
        <v>0.266998728699746</v>
      </c>
      <c r="J944" s="7">
        <v>0.22648987771253401</v>
      </c>
      <c r="K944" s="7">
        <v>0.137234932787972</v>
      </c>
      <c r="L944" s="7">
        <v>0.13106646477359599</v>
      </c>
      <c r="M944" s="7">
        <v>7.2615791767542306E-2</v>
      </c>
      <c r="N944" s="7">
        <v>3.3698448265513402E-2</v>
      </c>
      <c r="O944" s="7">
        <v>3.0681845730072699E-2</v>
      </c>
      <c r="P944" s="7">
        <v>6.8363087283337606E-2</v>
      </c>
      <c r="Q944" s="7">
        <v>5.9082832083283998</v>
      </c>
    </row>
    <row r="945" spans="1:17" hidden="1" x14ac:dyDescent="0.3">
      <c r="A945" s="3" t="s">
        <v>35</v>
      </c>
      <c r="B945" s="2">
        <v>44044</v>
      </c>
      <c r="C945" s="7">
        <v>0.71396200087696005</v>
      </c>
      <c r="D945" s="7">
        <v>3.4882399268649097E-2</v>
      </c>
      <c r="E945" s="7">
        <v>0.39148380618275802</v>
      </c>
      <c r="F945" s="14">
        <v>0.57363379454859298</v>
      </c>
      <c r="G945" s="7">
        <v>5.3616106308292501E-3</v>
      </c>
      <c r="H945" s="7">
        <v>2.1887914538605498E-2</v>
      </c>
      <c r="I945" s="7">
        <v>0.26341258698785502</v>
      </c>
      <c r="J945" s="7">
        <v>0.29384490477022202</v>
      </c>
      <c r="K945" s="7">
        <v>0.11584709285976701</v>
      </c>
      <c r="L945" s="7">
        <v>0.105426902301911</v>
      </c>
      <c r="M945" s="7">
        <v>6.5323812477360396E-2</v>
      </c>
      <c r="N945" s="7">
        <v>2.4826162251716501E-2</v>
      </c>
      <c r="O945" s="7">
        <v>4.6990737213201503E-2</v>
      </c>
      <c r="P945" s="7">
        <v>5.7078275968531399E-2</v>
      </c>
      <c r="Q945" s="7">
        <v>5.8210241359721104</v>
      </c>
    </row>
    <row r="946" spans="1:17" hidden="1" x14ac:dyDescent="0.3">
      <c r="A946" s="3" t="s">
        <v>35</v>
      </c>
      <c r="B946" s="2">
        <v>44075</v>
      </c>
      <c r="C946" s="7">
        <v>0.67112595837017397</v>
      </c>
      <c r="D946" s="7">
        <v>3.9215093369042303E-2</v>
      </c>
      <c r="E946" s="7">
        <v>0.39499715904541</v>
      </c>
      <c r="F946" s="14">
        <v>0.56578774758554695</v>
      </c>
      <c r="G946" s="7">
        <v>8.1868467688365407E-3</v>
      </c>
      <c r="H946" s="7">
        <v>2.2192416837188401E-2</v>
      </c>
      <c r="I946" s="7">
        <v>0.261757167447698</v>
      </c>
      <c r="J946" s="7">
        <v>0.250817256424754</v>
      </c>
      <c r="K946" s="7">
        <v>0.124236605793972</v>
      </c>
      <c r="L946" s="7">
        <v>0.12580667122508199</v>
      </c>
      <c r="M946" s="7">
        <v>6.4730211187076794E-2</v>
      </c>
      <c r="N946" s="7">
        <v>2.54514140901471E-2</v>
      </c>
      <c r="O946" s="7">
        <v>4.2068108824454699E-2</v>
      </c>
      <c r="P946" s="7">
        <v>7.4753301400790104E-2</v>
      </c>
      <c r="Q946" s="7">
        <v>5.8571356061027799</v>
      </c>
    </row>
    <row r="947" spans="1:17" hidden="1" x14ac:dyDescent="0.3">
      <c r="A947" s="3" t="s">
        <v>35</v>
      </c>
      <c r="B947" s="2">
        <v>44105</v>
      </c>
      <c r="C947" s="7">
        <v>0.66544075287483795</v>
      </c>
      <c r="D947" s="7">
        <v>5.1473550583670799E-2</v>
      </c>
      <c r="E947" s="7">
        <v>0.42780968390757601</v>
      </c>
      <c r="F947" s="14">
        <v>0.52071676550875401</v>
      </c>
      <c r="G947" s="7">
        <v>6.8177166113657E-3</v>
      </c>
      <c r="H947" s="7">
        <v>2.8915647738179999E-2</v>
      </c>
      <c r="I947" s="7">
        <v>0.26934844179497403</v>
      </c>
      <c r="J947" s="7">
        <v>0.221544242423312</v>
      </c>
      <c r="K947" s="7">
        <v>0.12574367531878</v>
      </c>
      <c r="L947" s="7">
        <v>0.138814570912972</v>
      </c>
      <c r="M947" s="7">
        <v>7.6315406238561395E-2</v>
      </c>
      <c r="N947" s="7">
        <v>3.0449286333332E-2</v>
      </c>
      <c r="O947" s="7">
        <v>3.5126902255275802E-2</v>
      </c>
      <c r="P947" s="7">
        <v>6.6924110373246901E-2</v>
      </c>
      <c r="Q947" s="7">
        <v>5.7640995523079797</v>
      </c>
    </row>
    <row r="948" spans="1:17" hidden="1" x14ac:dyDescent="0.3">
      <c r="A948" s="3" t="s">
        <v>35</v>
      </c>
      <c r="B948" s="2">
        <v>44136</v>
      </c>
      <c r="C948" s="7">
        <v>0.24543009035459101</v>
      </c>
      <c r="D948" s="7">
        <v>8.2489193295961105E-2</v>
      </c>
      <c r="E948" s="7">
        <v>0.485358477455957</v>
      </c>
      <c r="F948" s="14">
        <v>0.432152329248082</v>
      </c>
      <c r="G948" s="7">
        <v>1.30731222491321E-2</v>
      </c>
      <c r="H948" s="7">
        <v>3.0347807047268902E-2</v>
      </c>
      <c r="I948" s="7">
        <v>0.14878763071971199</v>
      </c>
      <c r="J948" s="7">
        <v>0.15772428054252</v>
      </c>
      <c r="K948" s="7">
        <v>9.3956533965400296E-2</v>
      </c>
      <c r="L948" s="7">
        <v>0.31397773328088302</v>
      </c>
      <c r="M948" s="7">
        <v>0.10879129988649699</v>
      </c>
      <c r="N948" s="7">
        <v>3.4853604601739703E-2</v>
      </c>
      <c r="O948" s="7">
        <v>3.5576409561538E-2</v>
      </c>
      <c r="P948" s="7">
        <v>6.2911578145309996E-2</v>
      </c>
      <c r="Q948" s="7">
        <v>5.8969310366025596</v>
      </c>
    </row>
    <row r="949" spans="1:17" hidden="1" x14ac:dyDescent="0.3">
      <c r="A949" s="3" t="s">
        <v>35</v>
      </c>
      <c r="B949" s="2">
        <v>44166</v>
      </c>
      <c r="C949" s="7">
        <v>0.73164916307011596</v>
      </c>
      <c r="D949" s="7">
        <v>3.7903694089408899E-2</v>
      </c>
      <c r="E949" s="7">
        <v>0.46794546500265199</v>
      </c>
      <c r="F949" s="14">
        <v>0.49415084090793898</v>
      </c>
      <c r="G949" s="7">
        <v>7.3722254634294299E-3</v>
      </c>
      <c r="H949" s="7">
        <v>3.6721587752858498E-2</v>
      </c>
      <c r="I949" s="7">
        <v>0.36172034173129097</v>
      </c>
      <c r="J949" s="7">
        <v>6.3323234865649794E-2</v>
      </c>
      <c r="K949" s="7">
        <v>0.224879103235159</v>
      </c>
      <c r="L949" s="7">
        <v>0.121011611198262</v>
      </c>
      <c r="M949" s="7">
        <v>8.1949626630157105E-2</v>
      </c>
      <c r="N949" s="7">
        <v>3.5420165007116401E-2</v>
      </c>
      <c r="O949" s="7">
        <v>1.3089683790913799E-2</v>
      </c>
      <c r="P949" s="7">
        <v>5.4512420325163201E-2</v>
      </c>
      <c r="Q949" s="7">
        <v>5.7772067132162999</v>
      </c>
    </row>
    <row r="950" spans="1:17" hidden="1" x14ac:dyDescent="0.3">
      <c r="A950" s="3" t="s">
        <v>35</v>
      </c>
      <c r="B950" s="2">
        <v>44197</v>
      </c>
      <c r="C950" s="7">
        <v>0.17064763742929501</v>
      </c>
      <c r="D950" s="7">
        <v>0.102863324136075</v>
      </c>
      <c r="E950" s="7">
        <v>0.48935852289165199</v>
      </c>
      <c r="F950" s="14">
        <v>0.40777815297227299</v>
      </c>
      <c r="G950" s="7">
        <v>1.71510262660702E-2</v>
      </c>
      <c r="H950" s="7">
        <v>1.47950598421177E-2</v>
      </c>
      <c r="I950" s="7">
        <v>0.12825716014625099</v>
      </c>
      <c r="J950" s="7">
        <v>8.7127579942611694E-2</v>
      </c>
      <c r="K950" s="7">
        <v>0.10183052811398</v>
      </c>
      <c r="L950" s="7">
        <v>0.36406719521548098</v>
      </c>
      <c r="M950" s="7">
        <v>0.111673824741902</v>
      </c>
      <c r="N950" s="7">
        <v>3.2835639318383097E-2</v>
      </c>
      <c r="O950" s="7">
        <v>3.3626904422005201E-2</v>
      </c>
      <c r="P950" s="7">
        <v>0.10863508199119901</v>
      </c>
      <c r="Q950" s="7">
        <v>5.8272045066110802</v>
      </c>
    </row>
    <row r="951" spans="1:17" hidden="1" x14ac:dyDescent="0.3">
      <c r="A951" s="3" t="s">
        <v>35</v>
      </c>
      <c r="B951" s="2">
        <v>44228</v>
      </c>
      <c r="C951" s="7">
        <v>0.15585968942384101</v>
      </c>
      <c r="D951" s="7">
        <v>0.110363390482761</v>
      </c>
      <c r="E951" s="7">
        <v>0.51047746514655101</v>
      </c>
      <c r="F951" s="14">
        <v>0.37915914437068798</v>
      </c>
      <c r="G951" s="7">
        <v>1.75850469034836E-2</v>
      </c>
      <c r="H951" s="7">
        <v>9.5076077831147601E-3</v>
      </c>
      <c r="I951" s="7">
        <v>5.6423500812115099E-2</v>
      </c>
      <c r="J951" s="7">
        <v>0.10525241575469101</v>
      </c>
      <c r="K951" s="7">
        <v>0.102025434835287</v>
      </c>
      <c r="L951" s="7">
        <v>0.41041472214123897</v>
      </c>
      <c r="M951" s="7">
        <v>0.14252285845833901</v>
      </c>
      <c r="N951" s="7">
        <v>2.80845883602138E-2</v>
      </c>
      <c r="O951" s="7">
        <v>3.4916299557137299E-2</v>
      </c>
      <c r="P951" s="7">
        <v>9.3267525394379103E-2</v>
      </c>
      <c r="Q951" s="7">
        <v>5.7833159751934202</v>
      </c>
    </row>
    <row r="952" spans="1:17" hidden="1" x14ac:dyDescent="0.3">
      <c r="A952" s="3" t="s">
        <v>35</v>
      </c>
      <c r="B952" s="2">
        <v>44256</v>
      </c>
      <c r="C952" s="7">
        <v>0.20143204860116701</v>
      </c>
      <c r="D952" s="7">
        <v>9.3406994623532497E-2</v>
      </c>
      <c r="E952" s="7">
        <v>0.48416556265138899</v>
      </c>
      <c r="F952" s="14">
        <v>0.42242744272507798</v>
      </c>
      <c r="G952" s="7">
        <v>1.5735102422021901E-2</v>
      </c>
      <c r="H952" s="7">
        <v>7.6278593319707398E-3</v>
      </c>
      <c r="I952" s="7">
        <v>5.6942308407679498E-2</v>
      </c>
      <c r="J952" s="7">
        <v>0.13025054355476701</v>
      </c>
      <c r="K952" s="7">
        <v>9.8819787482191196E-2</v>
      </c>
      <c r="L952" s="7">
        <v>0.378727560969147</v>
      </c>
      <c r="M952" s="7">
        <v>0.12710431927419999</v>
      </c>
      <c r="N952" s="7">
        <v>2.7895842987394798E-2</v>
      </c>
      <c r="O952" s="7">
        <v>3.56751428786709E-2</v>
      </c>
      <c r="P952" s="7">
        <v>0.121221532691957</v>
      </c>
      <c r="Q952" s="7">
        <v>5.7003161966176297</v>
      </c>
    </row>
    <row r="953" spans="1:17" hidden="1" x14ac:dyDescent="0.3">
      <c r="A953" s="3" t="s">
        <v>35</v>
      </c>
      <c r="B953" s="2">
        <v>44287</v>
      </c>
      <c r="C953" s="7">
        <v>0.51606802710757904</v>
      </c>
      <c r="D953" s="7">
        <v>5.0949758878468802E-2</v>
      </c>
      <c r="E953" s="7">
        <v>0.49909075353402699</v>
      </c>
      <c r="F953" s="14">
        <v>0.44995948758750498</v>
      </c>
      <c r="G953" s="7">
        <v>1.0381244789257201E-2</v>
      </c>
      <c r="H953" s="7">
        <v>1.88977456543062E-2</v>
      </c>
      <c r="I953" s="7">
        <v>0.31179554750075</v>
      </c>
      <c r="J953" s="7">
        <v>0.14913012894748101</v>
      </c>
      <c r="K953" s="7">
        <v>0.146088093623782</v>
      </c>
      <c r="L953" s="7">
        <v>0.15550739546476899</v>
      </c>
      <c r="M953" s="7">
        <v>8.7744090493866903E-2</v>
      </c>
      <c r="N953" s="7">
        <v>2.9646835446108299E-2</v>
      </c>
      <c r="O953" s="7">
        <v>2.8827057258845101E-2</v>
      </c>
      <c r="P953" s="7">
        <v>6.1981860820833699E-2</v>
      </c>
      <c r="Q953" s="7">
        <v>5.6637982005724901</v>
      </c>
    </row>
    <row r="954" spans="1:17" hidden="1" x14ac:dyDescent="0.3">
      <c r="A954" s="3" t="s">
        <v>35</v>
      </c>
      <c r="B954" s="2">
        <v>44317</v>
      </c>
      <c r="C954" s="7">
        <v>0.76643648549923704</v>
      </c>
      <c r="D954" s="7">
        <v>4.1602333637137001E-2</v>
      </c>
      <c r="E954" s="7">
        <v>0.423881829192224</v>
      </c>
      <c r="F954" s="14">
        <v>0.534515837170639</v>
      </c>
      <c r="G954" s="7">
        <v>7.2659087637542098E-3</v>
      </c>
      <c r="H954" s="7">
        <v>1.9149946596988002E-2</v>
      </c>
      <c r="I954" s="7">
        <v>0.27315335001691399</v>
      </c>
      <c r="J954" s="7">
        <v>0.23524248330268499</v>
      </c>
      <c r="K954" s="7">
        <v>0.141359549461791</v>
      </c>
      <c r="L954" s="7">
        <v>0.11681826660102899</v>
      </c>
      <c r="M954" s="7">
        <v>6.8206664456867294E-2</v>
      </c>
      <c r="N954" s="7">
        <v>2.4929944986600502E-2</v>
      </c>
      <c r="O954" s="7">
        <v>4.0982596990035501E-2</v>
      </c>
      <c r="P954" s="7">
        <v>7.2891288823335398E-2</v>
      </c>
      <c r="Q954" s="7">
        <v>5.8054577577150299</v>
      </c>
    </row>
    <row r="955" spans="1:17" hidden="1" x14ac:dyDescent="0.3">
      <c r="A955" s="3" t="s">
        <v>35</v>
      </c>
      <c r="B955" s="2">
        <v>44348</v>
      </c>
      <c r="C955" s="7">
        <v>0.77837974015413103</v>
      </c>
      <c r="D955" s="7">
        <v>3.8124946893900599E-2</v>
      </c>
      <c r="E955" s="7">
        <v>0.37409793047677198</v>
      </c>
      <c r="F955" s="14">
        <v>0.58777712262932802</v>
      </c>
      <c r="G955" s="7">
        <v>8.9685059880451994E-3</v>
      </c>
      <c r="H955" s="7">
        <v>1.9135759008049501E-2</v>
      </c>
      <c r="I955" s="7">
        <v>0.27586624194222398</v>
      </c>
      <c r="J955" s="7">
        <v>0.27183223696089098</v>
      </c>
      <c r="K955" s="7">
        <v>0.12137819806193099</v>
      </c>
      <c r="L955" s="7">
        <v>0.11115242613175599</v>
      </c>
      <c r="M955" s="7">
        <v>6.3719677802697994E-2</v>
      </c>
      <c r="N955" s="7">
        <v>1.94460823317847E-2</v>
      </c>
      <c r="O955" s="7">
        <v>5.0667689597318398E-2</v>
      </c>
      <c r="P955" s="7">
        <v>5.7833182175302998E-2</v>
      </c>
      <c r="Q955" s="7">
        <v>5.8280856312436002</v>
      </c>
    </row>
    <row r="956" spans="1:17" hidden="1" x14ac:dyDescent="0.3">
      <c r="A956" s="3" t="s">
        <v>35</v>
      </c>
      <c r="B956" s="2">
        <v>44378</v>
      </c>
      <c r="C956" s="7">
        <v>0.84577546501504797</v>
      </c>
      <c r="D956" s="7">
        <v>3.6513021009269897E-2</v>
      </c>
      <c r="E956" s="7">
        <v>0.372077508871693</v>
      </c>
      <c r="F956" s="14">
        <v>0.591409470119037</v>
      </c>
      <c r="G956" s="7">
        <v>7.6114337593535799E-3</v>
      </c>
      <c r="H956" s="7">
        <v>1.91209075659E-2</v>
      </c>
      <c r="I956" s="7">
        <v>0.25290661401376002</v>
      </c>
      <c r="J956" s="7">
        <v>0.30272595374195599</v>
      </c>
      <c r="K956" s="7">
        <v>0.117616977658802</v>
      </c>
      <c r="L956" s="7">
        <v>0.101468907691243</v>
      </c>
      <c r="M956" s="7">
        <v>6.1700393021736001E-2</v>
      </c>
      <c r="N956" s="7">
        <v>1.9658411037863002E-2</v>
      </c>
      <c r="O956" s="7">
        <v>5.80733266486591E-2</v>
      </c>
      <c r="P956" s="7">
        <v>5.9117074860726398E-2</v>
      </c>
      <c r="Q956" s="7">
        <v>5.8533767801030701</v>
      </c>
    </row>
    <row r="957" spans="1:17" hidden="1" x14ac:dyDescent="0.3">
      <c r="A957" s="3" t="s">
        <v>35</v>
      </c>
      <c r="B957" s="2">
        <v>44409</v>
      </c>
      <c r="C957" s="7">
        <v>0.95353883125370897</v>
      </c>
      <c r="D957" s="7">
        <v>3.07474834287664E-2</v>
      </c>
      <c r="E957" s="7">
        <v>0.34514792944536299</v>
      </c>
      <c r="F957" s="14">
        <v>0.62410458712587003</v>
      </c>
      <c r="G957" s="7">
        <v>7.9379060478428406E-3</v>
      </c>
      <c r="H957" s="7">
        <v>2.01048836109202E-2</v>
      </c>
      <c r="I957" s="7">
        <v>0.23023092600315201</v>
      </c>
      <c r="J957" s="7">
        <v>0.34525879913069701</v>
      </c>
      <c r="K957" s="7">
        <v>0.107610997179467</v>
      </c>
      <c r="L957" s="7">
        <v>9.09338359359185E-2</v>
      </c>
      <c r="M957" s="7">
        <v>5.7394422015594401E-2</v>
      </c>
      <c r="N957" s="7">
        <v>1.7241051575827501E-2</v>
      </c>
      <c r="O957" s="7">
        <v>6.4813648826685902E-2</v>
      </c>
      <c r="P957" s="7">
        <v>5.8473529673894901E-2</v>
      </c>
      <c r="Q957" s="7">
        <v>5.7621124963022003</v>
      </c>
    </row>
    <row r="958" spans="1:17" hidden="1" x14ac:dyDescent="0.3">
      <c r="A958" s="3" t="s">
        <v>35</v>
      </c>
      <c r="B958" s="2">
        <v>44440</v>
      </c>
      <c r="C958" s="7">
        <v>0.93848651108307102</v>
      </c>
      <c r="D958" s="7">
        <v>3.5166410618818901E-2</v>
      </c>
      <c r="E958" s="7">
        <v>0.374588346356515</v>
      </c>
      <c r="F958" s="14">
        <v>0.59024524302466597</v>
      </c>
      <c r="G958" s="7">
        <v>8.52712298895166E-3</v>
      </c>
      <c r="H958" s="7">
        <v>2.0302548408604001E-2</v>
      </c>
      <c r="I958" s="7">
        <v>0.21821319994697</v>
      </c>
      <c r="J958" s="7">
        <v>0.350365570442778</v>
      </c>
      <c r="K958" s="7">
        <v>0.114763309295004</v>
      </c>
      <c r="L958" s="7">
        <v>0.106355848601437</v>
      </c>
      <c r="M958" s="7">
        <v>5.6860597668103398E-2</v>
      </c>
      <c r="N958" s="7">
        <v>1.6599307650020101E-2</v>
      </c>
      <c r="O958" s="7">
        <v>5.5235207592778703E-2</v>
      </c>
      <c r="P958" s="7">
        <v>5.2777287405353097E-2</v>
      </c>
      <c r="Q958" s="7">
        <v>5.7251811395710304</v>
      </c>
    </row>
    <row r="959" spans="1:17" x14ac:dyDescent="0.3">
      <c r="A959" s="3" t="s">
        <v>36</v>
      </c>
      <c r="B959" s="2">
        <v>43466</v>
      </c>
      <c r="C959" s="7">
        <v>0.82064647910164701</v>
      </c>
      <c r="D959" s="7">
        <v>1.6230522476012001E-2</v>
      </c>
      <c r="E959" s="7">
        <v>0.52428758061224301</v>
      </c>
      <c r="F959" s="14">
        <v>0.45948189691174501</v>
      </c>
      <c r="G959" s="7">
        <v>1.03674315040139E-2</v>
      </c>
      <c r="H959" s="7">
        <v>3.6478473411198503E-2</v>
      </c>
      <c r="I959" s="7">
        <v>0.29783821256380999</v>
      </c>
      <c r="J959" s="7">
        <v>0.21699302624039199</v>
      </c>
      <c r="K959" s="7">
        <v>0.17326797291218399</v>
      </c>
      <c r="L959" s="7">
        <v>9.7658037952140606E-2</v>
      </c>
      <c r="M959" s="7">
        <v>9.4320554406743598E-2</v>
      </c>
      <c r="N959" s="7">
        <v>1.9662838069194399E-2</v>
      </c>
      <c r="O959" s="7">
        <v>2.7297901855140399E-2</v>
      </c>
      <c r="P959" s="7">
        <v>2.6115551085183E-2</v>
      </c>
      <c r="Q959" s="7">
        <v>6.45193126187805</v>
      </c>
    </row>
    <row r="960" spans="1:17" x14ac:dyDescent="0.3">
      <c r="A960" s="3" t="s">
        <v>36</v>
      </c>
      <c r="B960" s="2">
        <v>43497</v>
      </c>
      <c r="C960" s="7">
        <v>0.82179116307816402</v>
      </c>
      <c r="D960" s="7">
        <v>1.53683370087218E-2</v>
      </c>
      <c r="E960" s="7">
        <v>0.51411244232291597</v>
      </c>
      <c r="F960" s="14">
        <v>0.47051922066836199</v>
      </c>
      <c r="G960" s="7">
        <v>9.5998680577420205E-3</v>
      </c>
      <c r="H960" s="7">
        <v>3.50649854478189E-2</v>
      </c>
      <c r="I960" s="7">
        <v>0.29010906374504603</v>
      </c>
      <c r="J960" s="7">
        <v>0.24563938584317399</v>
      </c>
      <c r="K960" s="7">
        <v>0.152172974578792</v>
      </c>
      <c r="L960" s="7">
        <v>9.6997796712513198E-2</v>
      </c>
      <c r="M960" s="7">
        <v>9.7694962057412099E-2</v>
      </c>
      <c r="N960" s="7">
        <v>1.9782504936208801E-2</v>
      </c>
      <c r="O960" s="7">
        <v>2.6325004165179799E-2</v>
      </c>
      <c r="P960" s="7">
        <v>2.6613454456113499E-2</v>
      </c>
      <c r="Q960" s="7">
        <v>6.5062489794499001</v>
      </c>
    </row>
    <row r="961" spans="1:17" x14ac:dyDescent="0.3">
      <c r="A961" s="3" t="s">
        <v>36</v>
      </c>
      <c r="B961" s="2">
        <v>43525</v>
      </c>
      <c r="C961" s="7">
        <v>0.97144119768093495</v>
      </c>
      <c r="D961" s="7">
        <v>1.39065515832235E-2</v>
      </c>
      <c r="E961" s="7">
        <v>0.50484112472648002</v>
      </c>
      <c r="F961" s="14">
        <v>0.48125232369029702</v>
      </c>
      <c r="G961" s="7">
        <v>9.5861753065880004E-3</v>
      </c>
      <c r="H961" s="7">
        <v>3.43319070249904E-2</v>
      </c>
      <c r="I961" s="7">
        <v>0.30684571640063901</v>
      </c>
      <c r="J961" s="7">
        <v>0.24229053247902799</v>
      </c>
      <c r="K961" s="7">
        <v>0.15725196052235299</v>
      </c>
      <c r="L961" s="7">
        <v>9.4308673736985094E-2</v>
      </c>
      <c r="M961" s="7">
        <v>8.8786043838555206E-2</v>
      </c>
      <c r="N961" s="7">
        <v>1.78598855970316E-2</v>
      </c>
      <c r="O961" s="7">
        <v>2.0661197440651501E-2</v>
      </c>
      <c r="P961" s="7">
        <v>2.8077907653178E-2</v>
      </c>
      <c r="Q961" s="7">
        <v>6.5442548443936301</v>
      </c>
    </row>
    <row r="962" spans="1:17" x14ac:dyDescent="0.3">
      <c r="A962" s="3" t="s">
        <v>36</v>
      </c>
      <c r="B962" s="2">
        <v>43556</v>
      </c>
      <c r="C962" s="7">
        <v>0.88434247829642798</v>
      </c>
      <c r="D962" s="7">
        <v>1.6143557440196299E-2</v>
      </c>
      <c r="E962" s="7">
        <v>0.51177092089577803</v>
      </c>
      <c r="F962" s="14">
        <v>0.47208552166402601</v>
      </c>
      <c r="G962" s="7">
        <v>9.6994857092982199E-3</v>
      </c>
      <c r="H962" s="7">
        <v>3.7260134640281203E-2</v>
      </c>
      <c r="I962" s="7">
        <v>0.31891879637646697</v>
      </c>
      <c r="J962" s="7">
        <v>0.22118242535716301</v>
      </c>
      <c r="K962" s="7">
        <v>0.15921577435589501</v>
      </c>
      <c r="L962" s="7">
        <v>9.2760969342708596E-2</v>
      </c>
      <c r="M962" s="7">
        <v>9.2538259888610905E-2</v>
      </c>
      <c r="N962" s="7">
        <v>1.6480672155737699E-2</v>
      </c>
      <c r="O962" s="7">
        <v>2.4866091899696401E-2</v>
      </c>
      <c r="P962" s="7">
        <v>2.7077390274143201E-2</v>
      </c>
      <c r="Q962" s="7">
        <v>6.4756584409678597</v>
      </c>
    </row>
    <row r="963" spans="1:17" x14ac:dyDescent="0.3">
      <c r="A963" s="3" t="s">
        <v>36</v>
      </c>
      <c r="B963" s="2">
        <v>43586</v>
      </c>
      <c r="C963" s="7">
        <v>0.97676846840673803</v>
      </c>
      <c r="D963" s="7">
        <v>1.5136637361012799E-2</v>
      </c>
      <c r="E963" s="7">
        <v>0.50722272236824495</v>
      </c>
      <c r="F963" s="14">
        <v>0.47764064027074199</v>
      </c>
      <c r="G963" s="7">
        <v>9.0707524929660808E-3</v>
      </c>
      <c r="H963" s="7">
        <v>3.4891905798014697E-2</v>
      </c>
      <c r="I963" s="7">
        <v>0.32551056314091298</v>
      </c>
      <c r="J963" s="7">
        <v>0.21955668065220599</v>
      </c>
      <c r="K963" s="7">
        <v>0.161085774376093</v>
      </c>
      <c r="L963" s="7">
        <v>9.1692936143170797E-2</v>
      </c>
      <c r="M963" s="7">
        <v>9.0245324522227305E-2</v>
      </c>
      <c r="N963" s="7">
        <v>1.80307806237315E-2</v>
      </c>
      <c r="O963" s="7">
        <v>2.2104079374978901E-2</v>
      </c>
      <c r="P963" s="7">
        <v>2.7811202875698798E-2</v>
      </c>
      <c r="Q963" s="7">
        <v>6.4020668288794402</v>
      </c>
    </row>
    <row r="964" spans="1:17" x14ac:dyDescent="0.3">
      <c r="A964" s="3" t="s">
        <v>36</v>
      </c>
      <c r="B964" s="2">
        <v>43617</v>
      </c>
      <c r="C964" s="7">
        <v>0.94341818623806595</v>
      </c>
      <c r="D964" s="7">
        <v>1.4765280527708801E-2</v>
      </c>
      <c r="E964" s="7">
        <v>0.52061144714392005</v>
      </c>
      <c r="F964" s="14">
        <v>0.46462327232837097</v>
      </c>
      <c r="G964" s="7">
        <v>7.7812356110162099E-3</v>
      </c>
      <c r="H964" s="7">
        <v>3.75419689496993E-2</v>
      </c>
      <c r="I964" s="7">
        <v>0.340537436519112</v>
      </c>
      <c r="J964" s="7">
        <v>0.20928527112482401</v>
      </c>
      <c r="K964" s="7">
        <v>0.16354370196920701</v>
      </c>
      <c r="L964" s="7">
        <v>8.2798459813926098E-2</v>
      </c>
      <c r="M964" s="7">
        <v>8.6149888851894202E-2</v>
      </c>
      <c r="N964" s="7">
        <v>1.8157737961977699E-2</v>
      </c>
      <c r="O964" s="7">
        <v>2.36258919493012E-2</v>
      </c>
      <c r="P964" s="7">
        <v>3.0578407249042198E-2</v>
      </c>
      <c r="Q964" s="7">
        <v>6.4348378216793698</v>
      </c>
    </row>
    <row r="965" spans="1:17" x14ac:dyDescent="0.3">
      <c r="A965" s="3" t="s">
        <v>36</v>
      </c>
      <c r="B965" s="2">
        <v>43647</v>
      </c>
      <c r="C965" s="7">
        <v>0.94440987077816396</v>
      </c>
      <c r="D965" s="7">
        <v>1.3259291642291801E-2</v>
      </c>
      <c r="E965" s="7">
        <v>0.53946850171432503</v>
      </c>
      <c r="F965" s="14">
        <v>0.44727220664338302</v>
      </c>
      <c r="G965" s="7">
        <v>7.11107181923372E-3</v>
      </c>
      <c r="H965" s="7">
        <v>3.8767127908778398E-2</v>
      </c>
      <c r="I965" s="7">
        <v>0.33263684821393602</v>
      </c>
      <c r="J965" s="7">
        <v>0.20362510054375799</v>
      </c>
      <c r="K965" s="7">
        <v>0.16976363338624501</v>
      </c>
      <c r="L965" s="7">
        <v>8.25121916676788E-2</v>
      </c>
      <c r="M965" s="7">
        <v>8.8245184527485004E-2</v>
      </c>
      <c r="N965" s="7">
        <v>1.71304506558544E-2</v>
      </c>
      <c r="O965" s="7">
        <v>2.75710718742176E-2</v>
      </c>
      <c r="P965" s="7">
        <v>3.26373194028136E-2</v>
      </c>
      <c r="Q965" s="7">
        <v>6.2591679898472696</v>
      </c>
    </row>
    <row r="966" spans="1:17" x14ac:dyDescent="0.3">
      <c r="A966" s="3" t="s">
        <v>36</v>
      </c>
      <c r="B966" s="2">
        <v>43678</v>
      </c>
      <c r="C966" s="7">
        <v>0.96116026613208505</v>
      </c>
      <c r="D966" s="7">
        <v>1.5341853673643E-2</v>
      </c>
      <c r="E966" s="7">
        <v>0.54553417299888596</v>
      </c>
      <c r="F966" s="14">
        <v>0.43912397332747199</v>
      </c>
      <c r="G966" s="7">
        <v>7.19486871679712E-3</v>
      </c>
      <c r="H966" s="7">
        <v>4.32933710107705E-2</v>
      </c>
      <c r="I966" s="7">
        <v>0.32663712366908199</v>
      </c>
      <c r="J966" s="7">
        <v>0.222030572637719</v>
      </c>
      <c r="K966" s="7">
        <v>0.15993085878129901</v>
      </c>
      <c r="L966" s="7">
        <v>8.36403126444214E-2</v>
      </c>
      <c r="M966" s="7">
        <v>8.2012313399613804E-2</v>
      </c>
      <c r="N966" s="7">
        <v>1.66801188084383E-2</v>
      </c>
      <c r="O966" s="7">
        <v>2.77733127974981E-2</v>
      </c>
      <c r="P966" s="7">
        <v>3.0807147534361399E-2</v>
      </c>
      <c r="Q966" s="7">
        <v>6.4555556014514304</v>
      </c>
    </row>
    <row r="967" spans="1:17" x14ac:dyDescent="0.3">
      <c r="A967" s="3" t="s">
        <v>36</v>
      </c>
      <c r="B967" s="2">
        <v>43709</v>
      </c>
      <c r="C967" s="7">
        <v>0.94111976802502795</v>
      </c>
      <c r="D967" s="7">
        <v>1.4560325301371701E-2</v>
      </c>
      <c r="E967" s="7">
        <v>0.503440250458567</v>
      </c>
      <c r="F967" s="14">
        <v>0.48199942424006098</v>
      </c>
      <c r="G967" s="7">
        <v>7.5305937195339796E-3</v>
      </c>
      <c r="H967" s="7">
        <v>4.0808678825826103E-2</v>
      </c>
      <c r="I967" s="7">
        <v>0.32288454350128998</v>
      </c>
      <c r="J967" s="7">
        <v>0.21736583221804101</v>
      </c>
      <c r="K967" s="7">
        <v>0.17428346256928701</v>
      </c>
      <c r="L967" s="7">
        <v>8.5246643187177604E-2</v>
      </c>
      <c r="M967" s="7">
        <v>7.8160925553425201E-2</v>
      </c>
      <c r="N967" s="7">
        <v>1.8504629062119901E-2</v>
      </c>
      <c r="O967" s="7">
        <v>2.4310658515347E-2</v>
      </c>
      <c r="P967" s="7">
        <v>3.0904032847952099E-2</v>
      </c>
      <c r="Q967" s="7">
        <v>6.4016235655624802</v>
      </c>
    </row>
    <row r="968" spans="1:17" x14ac:dyDescent="0.3">
      <c r="A968" s="3" t="s">
        <v>36</v>
      </c>
      <c r="B968" s="2">
        <v>43739</v>
      </c>
      <c r="C968" s="7">
        <v>1.0451318098840401</v>
      </c>
      <c r="D968" s="7">
        <v>1.3728832070330601E-2</v>
      </c>
      <c r="E968" s="7">
        <v>0.50050278524555702</v>
      </c>
      <c r="F968" s="14">
        <v>0.48576838268411199</v>
      </c>
      <c r="G968" s="7">
        <v>7.05036527596682E-3</v>
      </c>
      <c r="H968" s="7">
        <v>4.32775030967281E-2</v>
      </c>
      <c r="I968" s="7">
        <v>0.301772766755734</v>
      </c>
      <c r="J968" s="7">
        <v>0.221449753662018</v>
      </c>
      <c r="K968" s="7">
        <v>0.17484021345741099</v>
      </c>
      <c r="L968" s="7">
        <v>8.56651146995486E-2</v>
      </c>
      <c r="M968" s="7">
        <v>7.4893451751264495E-2</v>
      </c>
      <c r="N968" s="7">
        <v>1.4887844562896499E-2</v>
      </c>
      <c r="O968" s="7">
        <v>1.7930557913868401E-2</v>
      </c>
      <c r="P968" s="7">
        <v>5.8232428824564003E-2</v>
      </c>
      <c r="Q968" s="7">
        <v>6.41125373262543</v>
      </c>
    </row>
    <row r="969" spans="1:17" x14ac:dyDescent="0.3">
      <c r="A969" s="3" t="s">
        <v>36</v>
      </c>
      <c r="B969" s="2">
        <v>43770</v>
      </c>
      <c r="C969" s="7">
        <v>1.15864816641076</v>
      </c>
      <c r="D969" s="7">
        <v>1.15166094056424E-2</v>
      </c>
      <c r="E969" s="7">
        <v>0.477401391257125</v>
      </c>
      <c r="F969" s="14">
        <v>0.51108199933723297</v>
      </c>
      <c r="G969" s="7">
        <v>6.6558134697607303E-3</v>
      </c>
      <c r="H969" s="7">
        <v>4.0626082335590202E-2</v>
      </c>
      <c r="I969" s="7">
        <v>0.29723016139157699</v>
      </c>
      <c r="J969" s="7">
        <v>0.20644147613657701</v>
      </c>
      <c r="K969" s="7">
        <v>0.192460930383377</v>
      </c>
      <c r="L969" s="7">
        <v>7.5007700944886194E-2</v>
      </c>
      <c r="M969" s="7">
        <v>7.5117919465712196E-2</v>
      </c>
      <c r="N969" s="7">
        <v>1.4874497597668899E-2</v>
      </c>
      <c r="O969" s="7">
        <v>1.27172162177842E-2</v>
      </c>
      <c r="P969" s="7">
        <v>7.8868202057067099E-2</v>
      </c>
      <c r="Q969" s="7">
        <v>6.41464891295385</v>
      </c>
    </row>
    <row r="970" spans="1:17" x14ac:dyDescent="0.3">
      <c r="A970" s="3" t="s">
        <v>36</v>
      </c>
      <c r="B970" s="2">
        <v>43800</v>
      </c>
      <c r="C970" s="7">
        <v>1.5311221459679401</v>
      </c>
      <c r="D970" s="7">
        <v>1.3471590020823E-2</v>
      </c>
      <c r="E970" s="7">
        <v>0.47959305524231699</v>
      </c>
      <c r="F970" s="14">
        <v>0.50693535473686002</v>
      </c>
      <c r="G970" s="7">
        <v>5.9748595551593698E-3</v>
      </c>
      <c r="H970" s="7">
        <v>4.1154953008274299E-2</v>
      </c>
      <c r="I970" s="7">
        <v>0.319282117897358</v>
      </c>
      <c r="J970" s="7">
        <v>0.185272350544366</v>
      </c>
      <c r="K970" s="7">
        <v>0.22696011995792501</v>
      </c>
      <c r="L970" s="7">
        <v>5.6646361867333697E-2</v>
      </c>
      <c r="M970" s="7">
        <v>7.8299251300630798E-2</v>
      </c>
      <c r="N970" s="7">
        <v>1.0182818234019101E-2</v>
      </c>
      <c r="O970" s="7">
        <v>1.1507947357636E-2</v>
      </c>
      <c r="P970" s="7">
        <v>6.4719220277297401E-2</v>
      </c>
      <c r="Q970" s="7">
        <v>6.2566177135074099</v>
      </c>
    </row>
    <row r="971" spans="1:17" x14ac:dyDescent="0.3">
      <c r="A971" s="3" t="s">
        <v>36</v>
      </c>
      <c r="B971" s="2">
        <v>43831</v>
      </c>
      <c r="C971" s="7">
        <v>0.93325368057305702</v>
      </c>
      <c r="D971" s="7">
        <v>1.64376192954039E-2</v>
      </c>
      <c r="E971" s="7">
        <v>0.49275810180622498</v>
      </c>
      <c r="F971" s="14">
        <v>0.49080427889837103</v>
      </c>
      <c r="G971" s="7">
        <v>8.3606407424030599E-3</v>
      </c>
      <c r="H971" s="7">
        <v>3.8460579140093903E-2</v>
      </c>
      <c r="I971" s="7">
        <v>0.25731532981316901</v>
      </c>
      <c r="J971" s="7">
        <v>0.229026322473289</v>
      </c>
      <c r="K971" s="7">
        <v>0.15485244958008701</v>
      </c>
      <c r="L971" s="7">
        <v>9.3353908650294998E-2</v>
      </c>
      <c r="M971" s="7">
        <v>8.0714707397832305E-2</v>
      </c>
      <c r="N971" s="7">
        <v>1.51895831616037E-2</v>
      </c>
      <c r="O971" s="7">
        <v>1.9326479833284001E-2</v>
      </c>
      <c r="P971" s="7">
        <v>0.103399999207942</v>
      </c>
      <c r="Q971" s="7">
        <v>6.4636394052869699</v>
      </c>
    </row>
    <row r="972" spans="1:17" x14ac:dyDescent="0.3">
      <c r="A972" s="3" t="s">
        <v>36</v>
      </c>
      <c r="B972" s="2">
        <v>43862</v>
      </c>
      <c r="C972" s="7">
        <v>0.93666767068152201</v>
      </c>
      <c r="D972" s="7">
        <v>1.61091902422059E-2</v>
      </c>
      <c r="E972" s="7">
        <v>0.48149215222355002</v>
      </c>
      <c r="F972" s="14">
        <v>0.50239865753424495</v>
      </c>
      <c r="G972" s="7">
        <v>8.2818950545792899E-3</v>
      </c>
      <c r="H972" s="7">
        <v>4.1186574108407002E-2</v>
      </c>
      <c r="I972" s="7">
        <v>0.24818776219109101</v>
      </c>
      <c r="J972" s="7">
        <v>0.254080839751885</v>
      </c>
      <c r="K972" s="7">
        <v>0.14227118727928301</v>
      </c>
      <c r="L972" s="7">
        <v>9.3738709427964306E-2</v>
      </c>
      <c r="M972" s="7">
        <v>8.2854094272422601E-2</v>
      </c>
      <c r="N972" s="7">
        <v>1.4430183296347999E-2</v>
      </c>
      <c r="O972" s="7">
        <v>1.57786468173634E-2</v>
      </c>
      <c r="P972" s="7">
        <v>9.9190107800656194E-2</v>
      </c>
      <c r="Q972" s="7">
        <v>6.4697158847206797</v>
      </c>
    </row>
    <row r="973" spans="1:17" x14ac:dyDescent="0.3">
      <c r="A973" s="3" t="s">
        <v>36</v>
      </c>
      <c r="B973" s="2">
        <v>43891</v>
      </c>
      <c r="C973" s="7">
        <v>0.63156428438110301</v>
      </c>
      <c r="D973" s="7">
        <v>2.3042383279365499E-2</v>
      </c>
      <c r="E973" s="7">
        <v>0.52089264361203402</v>
      </c>
      <c r="F973" s="14">
        <v>0.4560649731086</v>
      </c>
      <c r="G973" s="7">
        <v>9.4214705792447402E-3</v>
      </c>
      <c r="H973" s="7">
        <v>3.3947775969916001E-2</v>
      </c>
      <c r="I973" s="7">
        <v>0.21142665897349799</v>
      </c>
      <c r="J973" s="7">
        <v>0.20820388223618699</v>
      </c>
      <c r="K973" s="7">
        <v>0.134772663991681</v>
      </c>
      <c r="L973" s="7">
        <v>0.16946868658790101</v>
      </c>
      <c r="M973" s="7">
        <v>8.69498957059269E-2</v>
      </c>
      <c r="N973" s="7">
        <v>1.9916160178217599E-2</v>
      </c>
      <c r="O973" s="7">
        <v>1.2716181124830901E-2</v>
      </c>
      <c r="P973" s="7">
        <v>0.11317662465259699</v>
      </c>
      <c r="Q973" s="7">
        <v>6.5969107726561997</v>
      </c>
    </row>
    <row r="974" spans="1:17" x14ac:dyDescent="0.3">
      <c r="A974" s="3" t="s">
        <v>36</v>
      </c>
      <c r="B974" s="2">
        <v>43922</v>
      </c>
      <c r="C974" s="7">
        <v>0.13954690150429999</v>
      </c>
      <c r="D974" s="7">
        <v>6.7159631832253597E-2</v>
      </c>
      <c r="E974" s="7">
        <v>0.583601986840246</v>
      </c>
      <c r="F974" s="14">
        <v>0.34923838132750101</v>
      </c>
      <c r="G974" s="7">
        <v>1.2917002645338099E-2</v>
      </c>
      <c r="H974" s="7">
        <v>2.0305298457687199E-3</v>
      </c>
      <c r="I974" s="7">
        <v>5.7285307558559699E-2</v>
      </c>
      <c r="J974" s="7">
        <v>2.0861282419606698E-2</v>
      </c>
      <c r="K974" s="7">
        <v>4.6754192356910598E-2</v>
      </c>
      <c r="L974" s="7">
        <v>0.55158066671344097</v>
      </c>
      <c r="M974" s="7">
        <v>5.0704341497590302E-2</v>
      </c>
      <c r="N974" s="7">
        <v>5.6262830314077597E-2</v>
      </c>
      <c r="O974" s="7">
        <v>1.6700263327731101E-3</v>
      </c>
      <c r="P974" s="7">
        <v>0.19993382031593401</v>
      </c>
      <c r="Q974" s="7">
        <v>7.1056367164102401</v>
      </c>
    </row>
    <row r="975" spans="1:17" x14ac:dyDescent="0.3">
      <c r="A975" s="3" t="s">
        <v>36</v>
      </c>
      <c r="B975" s="2">
        <v>43952</v>
      </c>
      <c r="C975" s="7">
        <v>0.17138407579689</v>
      </c>
      <c r="D975" s="7">
        <v>5.8134451225198898E-2</v>
      </c>
      <c r="E975" s="7">
        <v>0.57052883566258605</v>
      </c>
      <c r="F975" s="14">
        <v>0.371336713112215</v>
      </c>
      <c r="G975" s="7">
        <v>1.15677727918425E-2</v>
      </c>
      <c r="H975" s="7">
        <v>1.2820302985586101E-3</v>
      </c>
      <c r="I975" s="7">
        <v>7.8733147917820295E-2</v>
      </c>
      <c r="J975" s="7">
        <v>3.1519794858392298E-2</v>
      </c>
      <c r="K975" s="7">
        <v>5.67400014219758E-2</v>
      </c>
      <c r="L975" s="7">
        <v>0.46868375979294202</v>
      </c>
      <c r="M975" s="7">
        <v>6.3852328734084099E-2</v>
      </c>
      <c r="N975" s="7">
        <v>5.0438278854159899E-2</v>
      </c>
      <c r="O975" s="7">
        <v>7.5857038275895005E-4</v>
      </c>
      <c r="P975" s="7">
        <v>0.23642431494746599</v>
      </c>
      <c r="Q975" s="7">
        <v>7.0269171781329298</v>
      </c>
    </row>
    <row r="976" spans="1:17" x14ac:dyDescent="0.3">
      <c r="A976" s="3" t="s">
        <v>36</v>
      </c>
      <c r="B976" s="2">
        <v>43983</v>
      </c>
      <c r="C976" s="7">
        <v>0.32994996742271099</v>
      </c>
      <c r="D976" s="7">
        <v>3.92006466750556E-2</v>
      </c>
      <c r="E976" s="7">
        <v>0.55106148456696802</v>
      </c>
      <c r="F976" s="14">
        <v>0.40973786875797602</v>
      </c>
      <c r="G976" s="7">
        <v>1.0864645297535201E-2</v>
      </c>
      <c r="H976" s="7">
        <v>1.17970064818309E-2</v>
      </c>
      <c r="I976" s="7">
        <v>0.32020884161440899</v>
      </c>
      <c r="J976" s="7">
        <v>5.4063298705948899E-2</v>
      </c>
      <c r="K976" s="7">
        <v>7.7012599907063106E-2</v>
      </c>
      <c r="L976" s="7">
        <v>0.240726880172626</v>
      </c>
      <c r="M976" s="7">
        <v>7.9760422459294697E-2</v>
      </c>
      <c r="N976" s="7">
        <v>3.9033946277202698E-2</v>
      </c>
      <c r="O976" s="7">
        <v>6.2992598104476402E-4</v>
      </c>
      <c r="P976" s="7">
        <v>0.16590243310304401</v>
      </c>
      <c r="Q976" s="7">
        <v>6.9104490134277698</v>
      </c>
    </row>
    <row r="977" spans="1:17" x14ac:dyDescent="0.3">
      <c r="A977" s="3" t="s">
        <v>36</v>
      </c>
      <c r="B977" s="2">
        <v>44013</v>
      </c>
      <c r="C977" s="7">
        <v>0.25212298471251199</v>
      </c>
      <c r="D977" s="7">
        <v>4.3843756520430502E-2</v>
      </c>
      <c r="E977" s="7">
        <v>0.53729067484274895</v>
      </c>
      <c r="F977" s="14">
        <v>0.41886556863682101</v>
      </c>
      <c r="G977" s="7">
        <v>1.19150856735229E-2</v>
      </c>
      <c r="H977" s="7">
        <v>1.0539129500759E-2</v>
      </c>
      <c r="I977" s="7">
        <v>0.22641673860372499</v>
      </c>
      <c r="J977" s="7">
        <v>4.86348896810977E-2</v>
      </c>
      <c r="K977" s="7">
        <v>4.6913473637232098E-2</v>
      </c>
      <c r="L977" s="7">
        <v>0.28832015155553198</v>
      </c>
      <c r="M977" s="7">
        <v>8.2153130782039202E-2</v>
      </c>
      <c r="N977" s="7">
        <v>5.0393287812522301E-2</v>
      </c>
      <c r="O977" s="7">
        <v>6.2493942569924303E-4</v>
      </c>
      <c r="P977" s="7">
        <v>0.23408917332786999</v>
      </c>
      <c r="Q977" s="7">
        <v>6.7284902885587403</v>
      </c>
    </row>
    <row r="978" spans="1:17" x14ac:dyDescent="0.3">
      <c r="A978" s="3" t="s">
        <v>36</v>
      </c>
      <c r="B978" s="2">
        <v>44044</v>
      </c>
      <c r="C978" s="7">
        <v>0.64915682067812897</v>
      </c>
      <c r="D978" s="7">
        <v>2.7019204407162399E-2</v>
      </c>
      <c r="E978" s="7">
        <v>0.59901855815692995</v>
      </c>
      <c r="F978" s="14">
        <v>0.37396223743590801</v>
      </c>
      <c r="G978" s="7">
        <v>9.3080857097497093E-3</v>
      </c>
      <c r="H978" s="7">
        <v>2.26877435612125E-2</v>
      </c>
      <c r="I978" s="7">
        <v>0.34580828879056702</v>
      </c>
      <c r="J978" s="7">
        <v>0.16169873932259701</v>
      </c>
      <c r="K978" s="7">
        <v>0.114279356309272</v>
      </c>
      <c r="L978" s="7">
        <v>0.11237948750375901</v>
      </c>
      <c r="M978" s="7">
        <v>8.6554494972848395E-2</v>
      </c>
      <c r="N978" s="7">
        <v>2.4775835551544299E-2</v>
      </c>
      <c r="O978" s="7">
        <v>3.7519636498092299E-3</v>
      </c>
      <c r="P978" s="7">
        <v>0.11875600462864</v>
      </c>
      <c r="Q978" s="7">
        <v>6.6232965432959796</v>
      </c>
    </row>
    <row r="979" spans="1:17" x14ac:dyDescent="0.3">
      <c r="A979" s="3" t="s">
        <v>36</v>
      </c>
      <c r="B979" s="2">
        <v>44075</v>
      </c>
      <c r="C979" s="7">
        <v>0.68798083833083501</v>
      </c>
      <c r="D979" s="7">
        <v>2.5864688695468398E-2</v>
      </c>
      <c r="E979" s="7">
        <v>0.55809895166410906</v>
      </c>
      <c r="F979" s="14">
        <v>0.41603635964042202</v>
      </c>
      <c r="G979" s="7">
        <v>7.8800989419458792E-3</v>
      </c>
      <c r="H979" s="7">
        <v>2.63266872981643E-2</v>
      </c>
      <c r="I979" s="7">
        <v>0.32511074278936503</v>
      </c>
      <c r="J979" s="7">
        <v>0.173660301406701</v>
      </c>
      <c r="K979" s="7">
        <v>0.125488230176171</v>
      </c>
      <c r="L979" s="7">
        <v>0.11218571231279501</v>
      </c>
      <c r="M979" s="7">
        <v>8.3882293215814793E-2</v>
      </c>
      <c r="N979" s="7">
        <v>2.1637066214869102E-2</v>
      </c>
      <c r="O979" s="7">
        <v>8.8585261558997794E-3</v>
      </c>
      <c r="P979" s="7">
        <v>0.11497034148827399</v>
      </c>
      <c r="Q979" s="7">
        <v>6.6304072236066398</v>
      </c>
    </row>
    <row r="980" spans="1:17" x14ac:dyDescent="0.3">
      <c r="A980" s="3" t="s">
        <v>36</v>
      </c>
      <c r="B980" s="2">
        <v>44105</v>
      </c>
      <c r="C980" s="7">
        <v>0.78073749392890102</v>
      </c>
      <c r="D980" s="7">
        <v>2.2330429377605501E-2</v>
      </c>
      <c r="E980" s="7">
        <v>0.53937341249164406</v>
      </c>
      <c r="F980" s="14">
        <v>0.43829615813075001</v>
      </c>
      <c r="G980" s="7">
        <v>8.4906901683052104E-3</v>
      </c>
      <c r="H980" s="7">
        <v>2.9874839442472E-2</v>
      </c>
      <c r="I980" s="7">
        <v>0.32958979965631602</v>
      </c>
      <c r="J980" s="7">
        <v>0.166699314559239</v>
      </c>
      <c r="K980" s="7">
        <v>0.139771672695959</v>
      </c>
      <c r="L980" s="7">
        <v>0.11229138026825999</v>
      </c>
      <c r="M980" s="7">
        <v>8.5571729317959103E-2</v>
      </c>
      <c r="N980" s="7">
        <v>1.9724740325229199E-2</v>
      </c>
      <c r="O980" s="7">
        <v>5.8432388731386098E-3</v>
      </c>
      <c r="P980" s="7">
        <v>0.10214259469312099</v>
      </c>
      <c r="Q980" s="7">
        <v>6.6602174698702203</v>
      </c>
    </row>
    <row r="981" spans="1:17" x14ac:dyDescent="0.3">
      <c r="A981" s="3" t="s">
        <v>36</v>
      </c>
      <c r="B981" s="2">
        <v>44136</v>
      </c>
      <c r="C981" s="7">
        <v>0.33348361933738901</v>
      </c>
      <c r="D981" s="7">
        <v>3.7103675450685603E-2</v>
      </c>
      <c r="E981" s="7">
        <v>0.53936196058011598</v>
      </c>
      <c r="F981" s="14">
        <v>0.42353436396919902</v>
      </c>
      <c r="G981" s="7">
        <v>1.3666460883422001E-2</v>
      </c>
      <c r="H981" s="7">
        <v>2.2742974977838101E-2</v>
      </c>
      <c r="I981" s="7">
        <v>0.173577059937147</v>
      </c>
      <c r="J981" s="7">
        <v>0.124359072267683</v>
      </c>
      <c r="K981" s="7">
        <v>0.11224278549588899</v>
      </c>
      <c r="L981" s="7">
        <v>0.23152938590588201</v>
      </c>
      <c r="M981" s="7">
        <v>0.11029932791627001</v>
      </c>
      <c r="N981" s="7">
        <v>3.64234593491084E-2</v>
      </c>
      <c r="O981" s="7">
        <v>6.2527596545169798E-3</v>
      </c>
      <c r="P981" s="7">
        <v>0.16890671361224399</v>
      </c>
      <c r="Q981" s="7">
        <v>6.8199950978402901</v>
      </c>
    </row>
    <row r="982" spans="1:17" x14ac:dyDescent="0.3">
      <c r="A982" s="3" t="s">
        <v>36</v>
      </c>
      <c r="B982" s="2">
        <v>44166</v>
      </c>
      <c r="C982" s="7">
        <v>0.9302090299372</v>
      </c>
      <c r="D982" s="7">
        <v>2.4186677310144501E-2</v>
      </c>
      <c r="E982" s="7">
        <v>0.55910093355798296</v>
      </c>
      <c r="F982" s="14">
        <v>0.41671238913187297</v>
      </c>
      <c r="G982" s="7">
        <v>8.2111394941557295E-3</v>
      </c>
      <c r="H982" s="7">
        <v>3.1554125050492501E-2</v>
      </c>
      <c r="I982" s="7">
        <v>0.40671761391091599</v>
      </c>
      <c r="J982" s="7">
        <v>6.9488531958364005E-2</v>
      </c>
      <c r="K982" s="7">
        <v>0.19941418277875</v>
      </c>
      <c r="L982" s="7">
        <v>9.0270964209037199E-2</v>
      </c>
      <c r="M982" s="7">
        <v>9.1586155765301699E-2</v>
      </c>
      <c r="N982" s="7">
        <v>1.6093606544901301E-2</v>
      </c>
      <c r="O982" s="7">
        <v>2.4302972912958599E-3</v>
      </c>
      <c r="P982" s="7">
        <v>8.4233382996785996E-2</v>
      </c>
      <c r="Q982" s="7">
        <v>6.4808106544054596</v>
      </c>
    </row>
    <row r="983" spans="1:17" x14ac:dyDescent="0.3">
      <c r="A983" s="3" t="s">
        <v>36</v>
      </c>
      <c r="B983" s="2">
        <v>44197</v>
      </c>
      <c r="C983" s="7">
        <v>0.204427281947968</v>
      </c>
      <c r="D983" s="7">
        <v>5.5933969353218101E-2</v>
      </c>
      <c r="E983" s="7">
        <v>0.55338689891995996</v>
      </c>
      <c r="F983" s="14">
        <v>0.390679131726822</v>
      </c>
      <c r="G983" s="7">
        <v>1.6346381666534401E-2</v>
      </c>
      <c r="H983" s="7">
        <v>4.7669413382211701E-3</v>
      </c>
      <c r="I983" s="7">
        <v>8.4207050106189604E-2</v>
      </c>
      <c r="J983" s="7">
        <v>7.96393680048504E-2</v>
      </c>
      <c r="K983" s="7">
        <v>6.4508794805665598E-2</v>
      </c>
      <c r="L983" s="7">
        <v>0.34711368516654201</v>
      </c>
      <c r="M983" s="7">
        <v>0.114607695533994</v>
      </c>
      <c r="N983" s="7">
        <v>4.5650980541619798E-2</v>
      </c>
      <c r="O983" s="7">
        <v>1.86746257368816E-3</v>
      </c>
      <c r="P983" s="7">
        <v>0.24129164026269601</v>
      </c>
      <c r="Q983" s="7">
        <v>7.0055086287239101</v>
      </c>
    </row>
    <row r="984" spans="1:17" x14ac:dyDescent="0.3">
      <c r="A984" s="3" t="s">
        <v>36</v>
      </c>
      <c r="B984" s="2">
        <v>44228</v>
      </c>
      <c r="C984" s="7">
        <v>0.237196251532209</v>
      </c>
      <c r="D984" s="7">
        <v>4.9382839451298399E-2</v>
      </c>
      <c r="E984" s="7">
        <v>0.536890947547911</v>
      </c>
      <c r="F984" s="14">
        <v>0.41372621300079099</v>
      </c>
      <c r="G984" s="7">
        <v>1.2731125827814599E-2</v>
      </c>
      <c r="H984" s="7">
        <v>3.4626206244087001E-3</v>
      </c>
      <c r="I984" s="7">
        <v>0.153354295175024</v>
      </c>
      <c r="J984" s="7">
        <v>7.4082298959318796E-2</v>
      </c>
      <c r="K984" s="7">
        <v>6.1132507095553498E-2</v>
      </c>
      <c r="L984" s="7">
        <v>0.30081050141911098</v>
      </c>
      <c r="M984" s="7">
        <v>0.141018505203406</v>
      </c>
      <c r="N984" s="7">
        <v>4.71971901608325E-2</v>
      </c>
      <c r="O984" s="7">
        <v>2.5066603595080401E-3</v>
      </c>
      <c r="P984" s="7">
        <v>0.203704295175024</v>
      </c>
      <c r="Q984" s="7">
        <v>6.8587783947393799</v>
      </c>
    </row>
    <row r="985" spans="1:17" x14ac:dyDescent="0.3">
      <c r="A985" s="3" t="s">
        <v>36</v>
      </c>
      <c r="B985" s="2">
        <v>44256</v>
      </c>
      <c r="C985" s="7">
        <v>0.26811626399347199</v>
      </c>
      <c r="D985" s="7">
        <v>5.0245616829183902E-2</v>
      </c>
      <c r="E985" s="7">
        <v>0.52449547297829602</v>
      </c>
      <c r="F985" s="14">
        <v>0.42525891019251999</v>
      </c>
      <c r="G985" s="7">
        <v>1.7521062653408699E-2</v>
      </c>
      <c r="H985" s="7">
        <v>5.2480587432123301E-3</v>
      </c>
      <c r="I985" s="7">
        <v>0.119219947696934</v>
      </c>
      <c r="J985" s="7">
        <v>9.3315772595531796E-2</v>
      </c>
      <c r="K985" s="7">
        <v>6.7672547870579899E-2</v>
      </c>
      <c r="L985" s="7">
        <v>0.30366377994462701</v>
      </c>
      <c r="M985" s="7">
        <v>0.117754723636619</v>
      </c>
      <c r="N985" s="7">
        <v>4.1960273155066903E-2</v>
      </c>
      <c r="O985" s="7">
        <v>2.8662609233423299E-3</v>
      </c>
      <c r="P985" s="7">
        <v>0.23077757278067801</v>
      </c>
      <c r="Q985" s="7">
        <v>6.8257146942594202</v>
      </c>
    </row>
    <row r="986" spans="1:17" x14ac:dyDescent="0.3">
      <c r="A986" s="3" t="s">
        <v>36</v>
      </c>
      <c r="B986" s="2">
        <v>44287</v>
      </c>
      <c r="C986" s="7">
        <v>0.57939896271835201</v>
      </c>
      <c r="D986" s="7">
        <v>3.0809307778513699E-2</v>
      </c>
      <c r="E986" s="7">
        <v>0.526462220424191</v>
      </c>
      <c r="F986" s="14">
        <v>0.44272847179729602</v>
      </c>
      <c r="G986" s="7">
        <v>9.4811310072722404E-3</v>
      </c>
      <c r="H986" s="7">
        <v>2.05183561597953E-2</v>
      </c>
      <c r="I986" s="7">
        <v>0.340424403121589</v>
      </c>
      <c r="J986" s="7">
        <v>0.114696667492624</v>
      </c>
      <c r="K986" s="7">
        <v>0.11388322638817901</v>
      </c>
      <c r="L986" s="7">
        <v>0.148823605754491</v>
      </c>
      <c r="M986" s="7">
        <v>9.6355169196195106E-2</v>
      </c>
      <c r="N986" s="7">
        <v>1.78872726287841E-2</v>
      </c>
      <c r="O986" s="7">
        <v>1.57745411521162E-3</v>
      </c>
      <c r="P986" s="7">
        <v>0.13635271413585801</v>
      </c>
      <c r="Q986" s="7">
        <v>6.6755770994384402</v>
      </c>
    </row>
    <row r="987" spans="1:17" x14ac:dyDescent="0.3">
      <c r="A987" s="3" t="s">
        <v>36</v>
      </c>
      <c r="B987" s="2">
        <v>44317</v>
      </c>
      <c r="C987" s="7">
        <v>0.81108369567014904</v>
      </c>
      <c r="D987" s="7">
        <v>2.5525490505870999E-2</v>
      </c>
      <c r="E987" s="7">
        <v>0.51377050803994095</v>
      </c>
      <c r="F987" s="14">
        <v>0.46070400145418799</v>
      </c>
      <c r="G987" s="7">
        <v>6.4670710836369702E-3</v>
      </c>
      <c r="H987" s="7">
        <v>2.70053975353228E-2</v>
      </c>
      <c r="I987" s="7">
        <v>0.34919214594380799</v>
      </c>
      <c r="J987" s="7">
        <v>0.16812584504654901</v>
      </c>
      <c r="K987" s="7">
        <v>0.13401978086427699</v>
      </c>
      <c r="L987" s="7">
        <v>0.108910286736127</v>
      </c>
      <c r="M987" s="7">
        <v>7.8001262128006302E-2</v>
      </c>
      <c r="N987" s="7">
        <v>1.40295496431897E-2</v>
      </c>
      <c r="O987" s="7">
        <v>2.6435768826113299E-3</v>
      </c>
      <c r="P987" s="7">
        <v>0.11160508413647199</v>
      </c>
      <c r="Q987" s="7">
        <v>6.4719184040636701</v>
      </c>
    </row>
    <row r="988" spans="1:17" x14ac:dyDescent="0.3">
      <c r="A988" s="3" t="s">
        <v>36</v>
      </c>
      <c r="B988" s="2">
        <v>44348</v>
      </c>
      <c r="C988" s="7">
        <v>0.81376524529677796</v>
      </c>
      <c r="D988" s="7">
        <v>2.70533510595409E-2</v>
      </c>
      <c r="E988" s="7">
        <v>0.512839033185432</v>
      </c>
      <c r="F988" s="14">
        <v>0.46010761575502801</v>
      </c>
      <c r="G988" s="7">
        <v>6.78578831685439E-3</v>
      </c>
      <c r="H988" s="7">
        <v>3.0764423481934599E-2</v>
      </c>
      <c r="I988" s="7">
        <v>0.332340180903266</v>
      </c>
      <c r="J988" s="7">
        <v>0.19811164894814701</v>
      </c>
      <c r="K988" s="7">
        <v>0.11603013443797</v>
      </c>
      <c r="L988" s="7">
        <v>0.104723583126106</v>
      </c>
      <c r="M988" s="7">
        <v>7.8574726699148806E-2</v>
      </c>
      <c r="N988" s="7">
        <v>1.2567539895642301E-2</v>
      </c>
      <c r="O988" s="7">
        <v>5.2954212837869503E-3</v>
      </c>
      <c r="P988" s="7">
        <v>0.114806552907144</v>
      </c>
      <c r="Q988" s="7">
        <v>6.5279495534316299</v>
      </c>
    </row>
    <row r="989" spans="1:17" x14ac:dyDescent="0.3">
      <c r="A989" s="3" t="s">
        <v>36</v>
      </c>
      <c r="B989" s="2">
        <v>44378</v>
      </c>
      <c r="C989" s="7">
        <v>0.88442493821562196</v>
      </c>
      <c r="D989" s="7">
        <v>2.3135689040737002E-2</v>
      </c>
      <c r="E989" s="7">
        <v>0.51477258260620395</v>
      </c>
      <c r="F989" s="14">
        <v>0.46209172835305901</v>
      </c>
      <c r="G989" s="7">
        <v>6.41247313233785E-3</v>
      </c>
      <c r="H989" s="7">
        <v>3.3942723320134899E-2</v>
      </c>
      <c r="I989" s="7">
        <v>0.31140386633094502</v>
      </c>
      <c r="J989" s="7">
        <v>0.216842026841886</v>
      </c>
      <c r="K989" s="7">
        <v>0.124034509698274</v>
      </c>
      <c r="L989" s="7">
        <v>0.100660831718583</v>
      </c>
      <c r="M989" s="7">
        <v>7.2352833048676193E-2</v>
      </c>
      <c r="N989" s="7">
        <v>1.2032514426289701E-2</v>
      </c>
      <c r="O989" s="7">
        <v>7.0193166846553596E-3</v>
      </c>
      <c r="P989" s="7">
        <v>0.115298904798218</v>
      </c>
      <c r="Q989" s="7">
        <v>6.5587357859336199</v>
      </c>
    </row>
    <row r="990" spans="1:17" x14ac:dyDescent="0.3">
      <c r="A990" s="3" t="s">
        <v>36</v>
      </c>
      <c r="B990" s="2">
        <v>44409</v>
      </c>
      <c r="C990" s="7">
        <v>0.92621181306830902</v>
      </c>
      <c r="D990" s="7">
        <v>2.0009254893636998E-2</v>
      </c>
      <c r="E990" s="7">
        <v>0.52170551514279295</v>
      </c>
      <c r="F990" s="14">
        <v>0.45828522996357002</v>
      </c>
      <c r="G990" s="7">
        <v>5.8245648536153199E-3</v>
      </c>
      <c r="H990" s="7">
        <v>3.91737720690402E-2</v>
      </c>
      <c r="I990" s="7">
        <v>0.30353666497524201</v>
      </c>
      <c r="J990" s="7">
        <v>0.24190407785053</v>
      </c>
      <c r="K990" s="7">
        <v>0.117561762891641</v>
      </c>
      <c r="L990" s="7">
        <v>9.0380878583007099E-2</v>
      </c>
      <c r="M990" s="7">
        <v>6.9731961803560297E-2</v>
      </c>
      <c r="N990" s="7">
        <v>1.3214676125269499E-2</v>
      </c>
      <c r="O990" s="7">
        <v>9.2447325231727207E-3</v>
      </c>
      <c r="P990" s="7">
        <v>0.109426908324922</v>
      </c>
      <c r="Q990" s="7">
        <v>6.5978581996774102</v>
      </c>
    </row>
    <row r="991" spans="1:17" x14ac:dyDescent="0.3">
      <c r="A991" s="3" t="s">
        <v>36</v>
      </c>
      <c r="B991" s="2">
        <v>44440</v>
      </c>
      <c r="C991" s="7">
        <v>0.89293180113067305</v>
      </c>
      <c r="D991" s="7">
        <v>2.3405301860149601E-2</v>
      </c>
      <c r="E991" s="7">
        <v>0.50583218164598198</v>
      </c>
      <c r="F991" s="14">
        <v>0.47076251649386802</v>
      </c>
      <c r="G991" s="7">
        <v>6.95363565025539E-3</v>
      </c>
      <c r="H991" s="7">
        <v>3.1874583210349201E-2</v>
      </c>
      <c r="I991" s="7">
        <v>0.27099788748502501</v>
      </c>
      <c r="J991" s="7">
        <v>0.25544429643574801</v>
      </c>
      <c r="K991" s="7">
        <v>0.122183970130051</v>
      </c>
      <c r="L991" s="7">
        <v>9.6655531768858396E-2</v>
      </c>
      <c r="M991" s="7">
        <v>7.2528868246751102E-2</v>
      </c>
      <c r="N991" s="7">
        <v>1.44158152408082E-2</v>
      </c>
      <c r="O991" s="7">
        <v>1.0831989698026401E-2</v>
      </c>
      <c r="P991" s="7">
        <v>0.118113422134128</v>
      </c>
      <c r="Q991" s="7">
        <v>6.5666398901283403</v>
      </c>
    </row>
    <row r="992" spans="1:17" hidden="1" x14ac:dyDescent="0.3">
      <c r="A992" s="3" t="s">
        <v>37</v>
      </c>
      <c r="B992" s="2">
        <v>43466</v>
      </c>
      <c r="C992" s="7">
        <v>0.72778475322580904</v>
      </c>
      <c r="D992" s="7">
        <v>2.76003795304074E-2</v>
      </c>
      <c r="E992" s="7">
        <v>0.32951039371019197</v>
      </c>
      <c r="F992" s="14">
        <v>0.64288922675940097</v>
      </c>
      <c r="G992" s="7">
        <v>5.7142405597305603E-3</v>
      </c>
      <c r="H992" s="7">
        <v>3.0394026257265099E-2</v>
      </c>
      <c r="I992" s="7">
        <v>0.25371539187914299</v>
      </c>
      <c r="J992" s="7">
        <v>0.27436787446931898</v>
      </c>
      <c r="K992" s="7">
        <v>0.13172218994256299</v>
      </c>
      <c r="L992" s="7">
        <v>0.12797459919618701</v>
      </c>
      <c r="M992" s="7">
        <v>5.62142633598057E-2</v>
      </c>
      <c r="N992" s="7">
        <v>8.5241855462815305E-3</v>
      </c>
      <c r="O992" s="7">
        <v>7.6438199332818701E-2</v>
      </c>
      <c r="P992" s="7">
        <v>3.4935029456885598E-2</v>
      </c>
      <c r="Q992" s="7">
        <v>6.5959578296038801</v>
      </c>
    </row>
    <row r="993" spans="1:17" hidden="1" x14ac:dyDescent="0.3">
      <c r="A993" s="3" t="s">
        <v>37</v>
      </c>
      <c r="B993" s="2">
        <v>43497</v>
      </c>
      <c r="C993" s="7">
        <v>0.80130881514707497</v>
      </c>
      <c r="D993" s="7">
        <v>2.59471406858864E-2</v>
      </c>
      <c r="E993" s="7">
        <v>0.32398101853839101</v>
      </c>
      <c r="F993" s="14">
        <v>0.650071840775723</v>
      </c>
      <c r="G993" s="7">
        <v>5.6894775254974998E-3</v>
      </c>
      <c r="H993" s="7">
        <v>2.8245132687376499E-2</v>
      </c>
      <c r="I993" s="7">
        <v>0.236880617115652</v>
      </c>
      <c r="J993" s="7">
        <v>0.311824643620014</v>
      </c>
      <c r="K993" s="7">
        <v>0.12063377415099601</v>
      </c>
      <c r="L993" s="7">
        <v>0.13342411974850901</v>
      </c>
      <c r="M993" s="7">
        <v>5.6045572149070702E-2</v>
      </c>
      <c r="N993" s="7">
        <v>7.1256505556874898E-3</v>
      </c>
      <c r="O993" s="7">
        <v>7.1359655565460506E-2</v>
      </c>
      <c r="P993" s="7">
        <v>2.8771356881736199E-2</v>
      </c>
      <c r="Q993" s="7">
        <v>6.5519438879851499</v>
      </c>
    </row>
    <row r="994" spans="1:17" hidden="1" x14ac:dyDescent="0.3">
      <c r="A994" s="3" t="s">
        <v>37</v>
      </c>
      <c r="B994" s="2">
        <v>43525</v>
      </c>
      <c r="C994" s="7">
        <v>0.97082184208862599</v>
      </c>
      <c r="D994" s="7">
        <v>2.2968488290497E-2</v>
      </c>
      <c r="E994" s="7">
        <v>0.323984924352127</v>
      </c>
      <c r="F994" s="14">
        <v>0.65304658735737697</v>
      </c>
      <c r="G994" s="7">
        <v>5.9253363112564301E-3</v>
      </c>
      <c r="H994" s="7">
        <v>2.6798622301289599E-2</v>
      </c>
      <c r="I994" s="7">
        <v>0.25589447843727198</v>
      </c>
      <c r="J994" s="7">
        <v>0.298316891739208</v>
      </c>
      <c r="K994" s="7">
        <v>0.117810673693433</v>
      </c>
      <c r="L994" s="7">
        <v>0.13442179014524899</v>
      </c>
      <c r="M994" s="7">
        <v>5.3823264700204203E-2</v>
      </c>
      <c r="N994" s="7">
        <v>6.9542883305154703E-3</v>
      </c>
      <c r="O994" s="7">
        <v>6.5897170471719793E-2</v>
      </c>
      <c r="P994" s="7">
        <v>3.41574838698529E-2</v>
      </c>
      <c r="Q994" s="7">
        <v>6.5477289110676198</v>
      </c>
    </row>
    <row r="995" spans="1:17" hidden="1" x14ac:dyDescent="0.3">
      <c r="A995" s="3" t="s">
        <v>37</v>
      </c>
      <c r="B995" s="2">
        <v>43556</v>
      </c>
      <c r="C995" s="7">
        <v>0.948368496718758</v>
      </c>
      <c r="D995" s="7">
        <v>2.3798506435849898E-2</v>
      </c>
      <c r="E995" s="7">
        <v>0.32265360255197201</v>
      </c>
      <c r="F995" s="14">
        <v>0.65354789101217903</v>
      </c>
      <c r="G995" s="7">
        <v>5.0915260736817602E-3</v>
      </c>
      <c r="H995" s="7">
        <v>2.7329360264279099E-2</v>
      </c>
      <c r="I995" s="7">
        <v>0.28227189643213302</v>
      </c>
      <c r="J995" s="7">
        <v>0.282721929423083</v>
      </c>
      <c r="K995" s="7">
        <v>0.1101294712233</v>
      </c>
      <c r="L995" s="7">
        <v>0.14253911116835999</v>
      </c>
      <c r="M995" s="7">
        <v>4.9519317373564103E-2</v>
      </c>
      <c r="N995" s="7">
        <v>6.1297929928520499E-3</v>
      </c>
      <c r="O995" s="7">
        <v>6.8508402629845394E-2</v>
      </c>
      <c r="P995" s="7">
        <v>2.5759192418901001E-2</v>
      </c>
      <c r="Q995" s="7">
        <v>6.6187103050704401</v>
      </c>
    </row>
    <row r="996" spans="1:17" hidden="1" x14ac:dyDescent="0.3">
      <c r="A996" s="3" t="s">
        <v>37</v>
      </c>
      <c r="B996" s="2">
        <v>43586</v>
      </c>
      <c r="C996" s="7">
        <v>0.98711543525394896</v>
      </c>
      <c r="D996" s="7">
        <v>2.4432596290053E-2</v>
      </c>
      <c r="E996" s="7">
        <v>0.31977840587575102</v>
      </c>
      <c r="F996" s="14">
        <v>0.65578899783419597</v>
      </c>
      <c r="G996" s="7">
        <v>4.8785679602567503E-3</v>
      </c>
      <c r="H996" s="7">
        <v>2.5727952546023301E-2</v>
      </c>
      <c r="I996" s="7">
        <v>0.27254131588118402</v>
      </c>
      <c r="J996" s="7">
        <v>0.28592168479772201</v>
      </c>
      <c r="K996" s="7">
        <v>0.111682914869843</v>
      </c>
      <c r="L996" s="7">
        <v>0.14233515517558001</v>
      </c>
      <c r="M996" s="7">
        <v>5.5943031299637597E-2</v>
      </c>
      <c r="N996" s="7">
        <v>6.5539754782430503E-3</v>
      </c>
      <c r="O996" s="7">
        <v>6.7223029505191295E-2</v>
      </c>
      <c r="P996" s="7">
        <v>2.71923724863198E-2</v>
      </c>
      <c r="Q996" s="7">
        <v>6.5662724095074498</v>
      </c>
    </row>
    <row r="997" spans="1:17" hidden="1" x14ac:dyDescent="0.3">
      <c r="A997" s="3" t="s">
        <v>37</v>
      </c>
      <c r="B997" s="2">
        <v>43617</v>
      </c>
      <c r="C997" s="7">
        <v>0.954254105650715</v>
      </c>
      <c r="D997" s="7">
        <v>2.4297298609977602E-2</v>
      </c>
      <c r="E997" s="7">
        <v>0.31924066447392202</v>
      </c>
      <c r="F997" s="14">
        <v>0.65646203691610105</v>
      </c>
      <c r="G997" s="7">
        <v>4.1684663349016099E-3</v>
      </c>
      <c r="H997" s="7">
        <v>2.6640371062427299E-2</v>
      </c>
      <c r="I997" s="7">
        <v>0.27020493071462298</v>
      </c>
      <c r="J997" s="7">
        <v>0.27354783880390399</v>
      </c>
      <c r="K997" s="7">
        <v>0.11814971792774701</v>
      </c>
      <c r="L997" s="7">
        <v>0.135284069695111</v>
      </c>
      <c r="M997" s="7">
        <v>6.1370554213930797E-2</v>
      </c>
      <c r="N997" s="7">
        <v>6.3652069134777396E-3</v>
      </c>
      <c r="O997" s="7">
        <v>7.0190934417494605E-2</v>
      </c>
      <c r="P997" s="7">
        <v>3.4077909916383299E-2</v>
      </c>
      <c r="Q997" s="7">
        <v>6.6208524633769299</v>
      </c>
    </row>
    <row r="998" spans="1:17" hidden="1" x14ac:dyDescent="0.3">
      <c r="A998" s="3" t="s">
        <v>37</v>
      </c>
      <c r="B998" s="2">
        <v>43647</v>
      </c>
      <c r="C998" s="7">
        <v>0.95159120241554696</v>
      </c>
      <c r="D998" s="7">
        <v>2.3892311515808801E-2</v>
      </c>
      <c r="E998" s="7">
        <v>0.32052991018424698</v>
      </c>
      <c r="F998" s="14">
        <v>0.65557777829994401</v>
      </c>
      <c r="G998" s="7">
        <v>4.8379536740309403E-3</v>
      </c>
      <c r="H998" s="7">
        <v>2.8568595292626401E-2</v>
      </c>
      <c r="I998" s="7">
        <v>0.27253516976075998</v>
      </c>
      <c r="J998" s="7">
        <v>0.27070545785827399</v>
      </c>
      <c r="K998" s="7">
        <v>0.12023241748412899</v>
      </c>
      <c r="L998" s="7">
        <v>0.141459578289545</v>
      </c>
      <c r="M998" s="7">
        <v>5.59691733083367E-2</v>
      </c>
      <c r="N998" s="7">
        <v>6.8082032982410201E-3</v>
      </c>
      <c r="O998" s="7">
        <v>6.7901349864615795E-2</v>
      </c>
      <c r="P998" s="7">
        <v>3.09821011694409E-2</v>
      </c>
      <c r="Q998" s="7">
        <v>6.4781834280358099</v>
      </c>
    </row>
    <row r="999" spans="1:17" hidden="1" x14ac:dyDescent="0.3">
      <c r="A999" s="3" t="s">
        <v>37</v>
      </c>
      <c r="B999" s="2">
        <v>43678</v>
      </c>
      <c r="C999" s="7">
        <v>0.99627608109905497</v>
      </c>
      <c r="D999" s="7">
        <v>2.5342146042220098E-2</v>
      </c>
      <c r="E999" s="7">
        <v>0.31141176512721902</v>
      </c>
      <c r="F999" s="14">
        <v>0.66324608883056102</v>
      </c>
      <c r="G999" s="7">
        <v>4.9372510912273496E-3</v>
      </c>
      <c r="H999" s="7">
        <v>3.2018001292947601E-2</v>
      </c>
      <c r="I999" s="7">
        <v>0.27712420756731398</v>
      </c>
      <c r="J999" s="7">
        <v>0.28079339778513901</v>
      </c>
      <c r="K999" s="7">
        <v>0.11603983754140799</v>
      </c>
      <c r="L999" s="7">
        <v>0.13193924970641999</v>
      </c>
      <c r="M999" s="7">
        <v>5.2994416935239201E-2</v>
      </c>
      <c r="N999" s="7">
        <v>7.8627795475389502E-3</v>
      </c>
      <c r="O999" s="7">
        <v>7.0301664218558296E-2</v>
      </c>
      <c r="P999" s="7">
        <v>2.59891943142086E-2</v>
      </c>
      <c r="Q999" s="7">
        <v>6.6505253325678204</v>
      </c>
    </row>
    <row r="1000" spans="1:17" hidden="1" x14ac:dyDescent="0.3">
      <c r="A1000" s="3" t="s">
        <v>37</v>
      </c>
      <c r="B1000" s="2">
        <v>43709</v>
      </c>
      <c r="C1000" s="7">
        <v>0.94446883371025303</v>
      </c>
      <c r="D1000" s="7">
        <v>2.8606320712370199E-2</v>
      </c>
      <c r="E1000" s="7">
        <v>0.32393718839869001</v>
      </c>
      <c r="F1000" s="14">
        <v>0.64745649088893997</v>
      </c>
      <c r="G1000" s="7">
        <v>4.6668278572541896E-3</v>
      </c>
      <c r="H1000" s="7">
        <v>2.8462799934183901E-2</v>
      </c>
      <c r="I1000" s="7">
        <v>0.26141918794938401</v>
      </c>
      <c r="J1000" s="7">
        <v>0.28209530212728601</v>
      </c>
      <c r="K1000" s="7">
        <v>0.124281932912837</v>
      </c>
      <c r="L1000" s="7">
        <v>0.147502221597032</v>
      </c>
      <c r="M1000" s="7">
        <v>4.8917087134153603E-2</v>
      </c>
      <c r="N1000" s="7">
        <v>7.5078495466175104E-3</v>
      </c>
      <c r="O1000" s="7">
        <v>6.41543918496464E-2</v>
      </c>
      <c r="P1000" s="7">
        <v>3.0992399091605401E-2</v>
      </c>
      <c r="Q1000" s="7">
        <v>6.5971459797843304</v>
      </c>
    </row>
    <row r="1001" spans="1:17" hidden="1" x14ac:dyDescent="0.3">
      <c r="A1001" s="3" t="s">
        <v>37</v>
      </c>
      <c r="B1001" s="2">
        <v>43739</v>
      </c>
      <c r="C1001" s="7">
        <v>1.04416709806522</v>
      </c>
      <c r="D1001" s="7">
        <v>2.5065278440410298E-2</v>
      </c>
      <c r="E1001" s="7">
        <v>0.32421866038498398</v>
      </c>
      <c r="F1001" s="14">
        <v>0.65071606117460601</v>
      </c>
      <c r="G1001" s="7">
        <v>4.9084844395797201E-3</v>
      </c>
      <c r="H1001" s="7">
        <v>3.2859390024649597E-2</v>
      </c>
      <c r="I1001" s="7">
        <v>0.25847826724415401</v>
      </c>
      <c r="J1001" s="7">
        <v>0.28047758858214999</v>
      </c>
      <c r="K1001" s="7">
        <v>0.12560806773816599</v>
      </c>
      <c r="L1001" s="7">
        <v>0.150295017350844</v>
      </c>
      <c r="M1001" s="7">
        <v>4.9270145857270201E-2</v>
      </c>
      <c r="N1001" s="7">
        <v>6.2247515892615898E-3</v>
      </c>
      <c r="O1001" s="7">
        <v>6.3687537592367505E-2</v>
      </c>
      <c r="P1001" s="7">
        <v>2.81907495815567E-2</v>
      </c>
      <c r="Q1001" s="7">
        <v>6.6786752770142801</v>
      </c>
    </row>
    <row r="1002" spans="1:17" hidden="1" x14ac:dyDescent="0.3">
      <c r="A1002" s="3" t="s">
        <v>37</v>
      </c>
      <c r="B1002" s="2">
        <v>43770</v>
      </c>
      <c r="C1002" s="7">
        <v>1.1753403298681</v>
      </c>
      <c r="D1002" s="7">
        <v>2.3486868050943601E-2</v>
      </c>
      <c r="E1002" s="7">
        <v>0.325690963168078</v>
      </c>
      <c r="F1002" s="14">
        <v>0.65082216878097898</v>
      </c>
      <c r="G1002" s="7">
        <v>4.1933309469934102E-3</v>
      </c>
      <c r="H1002" s="7">
        <v>3.2080328479787097E-2</v>
      </c>
      <c r="I1002" s="7">
        <v>0.27424189961255402</v>
      </c>
      <c r="J1002" s="7">
        <v>0.26262499778304899</v>
      </c>
      <c r="K1002" s="7">
        <v>0.148417752794854</v>
      </c>
      <c r="L1002" s="7">
        <v>0.138734683091012</v>
      </c>
      <c r="M1002" s="7">
        <v>5.4857206371185199E-2</v>
      </c>
      <c r="N1002" s="7">
        <v>7.9701611605085803E-3</v>
      </c>
      <c r="O1002" s="7">
        <v>5.1578461434496001E-2</v>
      </c>
      <c r="P1002" s="7">
        <v>2.53011783255618E-2</v>
      </c>
      <c r="Q1002" s="7">
        <v>6.6385616484695698</v>
      </c>
    </row>
    <row r="1003" spans="1:17" hidden="1" x14ac:dyDescent="0.3">
      <c r="A1003" s="3" t="s">
        <v>37</v>
      </c>
      <c r="B1003" s="2">
        <v>43800</v>
      </c>
      <c r="C1003" s="7">
        <v>1.4985030067568901</v>
      </c>
      <c r="D1003" s="7">
        <v>2.1630437013170599E-2</v>
      </c>
      <c r="E1003" s="7">
        <v>0.344270516847278</v>
      </c>
      <c r="F1003" s="14">
        <v>0.63409904613955104</v>
      </c>
      <c r="G1003" s="7">
        <v>4.0321168056536103E-3</v>
      </c>
      <c r="H1003" s="7">
        <v>3.4483501978665801E-2</v>
      </c>
      <c r="I1003" s="7">
        <v>0.317353293521416</v>
      </c>
      <c r="J1003" s="7">
        <v>0.22453623796960501</v>
      </c>
      <c r="K1003" s="7">
        <v>0.18274507205843599</v>
      </c>
      <c r="L1003" s="7">
        <v>0.109429838376237</v>
      </c>
      <c r="M1003" s="7">
        <v>6.0165014836296299E-2</v>
      </c>
      <c r="N1003" s="7">
        <v>6.1483902330697303E-3</v>
      </c>
      <c r="O1003" s="7">
        <v>4.0091072483603198E-2</v>
      </c>
      <c r="P1003" s="7">
        <v>2.10154617370178E-2</v>
      </c>
      <c r="Q1003" s="7">
        <v>6.6745190011695703</v>
      </c>
    </row>
    <row r="1004" spans="1:17" hidden="1" x14ac:dyDescent="0.3">
      <c r="A1004" s="3" t="s">
        <v>37</v>
      </c>
      <c r="B1004" s="2">
        <v>43831</v>
      </c>
      <c r="C1004" s="7">
        <v>0.81192074173092699</v>
      </c>
      <c r="D1004" s="7">
        <v>3.0425618550748299E-2</v>
      </c>
      <c r="E1004" s="7">
        <v>0.33948242268873302</v>
      </c>
      <c r="F1004" s="14">
        <v>0.63009195876051904</v>
      </c>
      <c r="G1004" s="7">
        <v>6.10128364656527E-3</v>
      </c>
      <c r="H1004" s="7">
        <v>3.0448267833666099E-2</v>
      </c>
      <c r="I1004" s="7">
        <v>0.22521603031538701</v>
      </c>
      <c r="J1004" s="7">
        <v>0.29120523310162</v>
      </c>
      <c r="K1004" s="7">
        <v>0.128914449238971</v>
      </c>
      <c r="L1004" s="7">
        <v>0.15584696432423301</v>
      </c>
      <c r="M1004" s="7">
        <v>5.3467604378831898E-2</v>
      </c>
      <c r="N1004" s="7">
        <v>6.8627159166029196E-3</v>
      </c>
      <c r="O1004" s="7">
        <v>6.7789653942994202E-2</v>
      </c>
      <c r="P1004" s="7">
        <v>3.4147797301128199E-2</v>
      </c>
      <c r="Q1004" s="7">
        <v>6.5607594906111304</v>
      </c>
    </row>
    <row r="1005" spans="1:17" hidden="1" x14ac:dyDescent="0.3">
      <c r="A1005" s="3" t="s">
        <v>37</v>
      </c>
      <c r="B1005" s="2">
        <v>43862</v>
      </c>
      <c r="C1005" s="7">
        <v>0.89229527738900805</v>
      </c>
      <c r="D1005" s="7">
        <v>2.7035361939158401E-2</v>
      </c>
      <c r="E1005" s="7">
        <v>0.309142169008292</v>
      </c>
      <c r="F1005" s="14">
        <v>0.66382246905255005</v>
      </c>
      <c r="G1005" s="7">
        <v>5.2001793708092003E-3</v>
      </c>
      <c r="H1005" s="7">
        <v>3.1233912197674699E-2</v>
      </c>
      <c r="I1005" s="7">
        <v>0.21473248287906699</v>
      </c>
      <c r="J1005" s="7">
        <v>0.32982700268875298</v>
      </c>
      <c r="K1005" s="7">
        <v>0.11422571911627399</v>
      </c>
      <c r="L1005" s="7">
        <v>0.15051000699237799</v>
      </c>
      <c r="M1005" s="7">
        <v>4.9316882071315502E-2</v>
      </c>
      <c r="N1005" s="7">
        <v>5.6051811004356501E-3</v>
      </c>
      <c r="O1005" s="7">
        <v>6.8190306114608606E-2</v>
      </c>
      <c r="P1005" s="7">
        <v>3.1158327468684799E-2</v>
      </c>
      <c r="Q1005" s="7">
        <v>6.5195235167528898</v>
      </c>
    </row>
    <row r="1006" spans="1:17" hidden="1" x14ac:dyDescent="0.3">
      <c r="A1006" s="3" t="s">
        <v>37</v>
      </c>
      <c r="B1006" s="2">
        <v>43891</v>
      </c>
      <c r="C1006" s="7">
        <v>0.57761573240194097</v>
      </c>
      <c r="D1006" s="7">
        <v>3.5717539656444301E-2</v>
      </c>
      <c r="E1006" s="7">
        <v>0.35801666883084299</v>
      </c>
      <c r="F1006" s="14">
        <v>0.60626579151271298</v>
      </c>
      <c r="G1006" s="7">
        <v>6.41842441430513E-3</v>
      </c>
      <c r="H1006" s="7">
        <v>2.6320492976681101E-2</v>
      </c>
      <c r="I1006" s="7">
        <v>0.180371848123592</v>
      </c>
      <c r="J1006" s="7">
        <v>0.27102447484540099</v>
      </c>
      <c r="K1006" s="7">
        <v>0.11342478721121201</v>
      </c>
      <c r="L1006" s="7">
        <v>0.25528828915621599</v>
      </c>
      <c r="M1006" s="7">
        <v>5.3174846243238698E-2</v>
      </c>
      <c r="N1006" s="7">
        <v>7.7334631475395998E-3</v>
      </c>
      <c r="O1006" s="7">
        <v>5.5945871561107897E-2</v>
      </c>
      <c r="P1006" s="7">
        <v>3.0297502320705799E-2</v>
      </c>
      <c r="Q1006" s="7">
        <v>6.4941420183279899</v>
      </c>
    </row>
    <row r="1007" spans="1:17" hidden="1" x14ac:dyDescent="0.3">
      <c r="A1007" s="3" t="s">
        <v>37</v>
      </c>
      <c r="B1007" s="2">
        <v>43922</v>
      </c>
      <c r="C1007" s="7">
        <v>0.12879198244783099</v>
      </c>
      <c r="D1007" s="7">
        <v>8.8849192532351601E-2</v>
      </c>
      <c r="E1007" s="7">
        <v>0.44009767921420501</v>
      </c>
      <c r="F1007" s="14">
        <v>0.47105312825344398</v>
      </c>
      <c r="G1007" s="7">
        <v>1.2026331822598799E-2</v>
      </c>
      <c r="H1007" s="7">
        <v>6.8635032119310701E-4</v>
      </c>
      <c r="I1007" s="7">
        <v>4.1775147841747601E-2</v>
      </c>
      <c r="J1007" s="7">
        <v>1.5018929334486401E-2</v>
      </c>
      <c r="K1007" s="7">
        <v>9.0181638161713595E-2</v>
      </c>
      <c r="L1007" s="7">
        <v>0.77970475958858199</v>
      </c>
      <c r="M1007" s="7">
        <v>1.89694494262715E-2</v>
      </c>
      <c r="N1007" s="7">
        <v>1.7960245195011701E-2</v>
      </c>
      <c r="O1007" s="7">
        <v>1.04747405976644E-2</v>
      </c>
      <c r="P1007" s="7">
        <v>1.32024077107313E-2</v>
      </c>
      <c r="Q1007" s="7">
        <v>6.3502149426917498</v>
      </c>
    </row>
    <row r="1008" spans="1:17" hidden="1" x14ac:dyDescent="0.3">
      <c r="A1008" s="3" t="s">
        <v>37</v>
      </c>
      <c r="B1008" s="2">
        <v>43952</v>
      </c>
      <c r="C1008" s="7">
        <v>0.16600711681008301</v>
      </c>
      <c r="D1008" s="7">
        <v>7.8660867412332303E-2</v>
      </c>
      <c r="E1008" s="7">
        <v>0.44050875778036802</v>
      </c>
      <c r="F1008" s="14">
        <v>0.48083037480730001</v>
      </c>
      <c r="G1008" s="7">
        <v>1.29426452481161E-2</v>
      </c>
      <c r="H1008" s="7">
        <v>2.0709993408903902E-3</v>
      </c>
      <c r="I1008" s="7">
        <v>4.4041543761398003E-2</v>
      </c>
      <c r="J1008" s="7">
        <v>2.6205169180771801E-2</v>
      </c>
      <c r="K1008" s="7">
        <v>9.3250907131031999E-2</v>
      </c>
      <c r="L1008" s="7">
        <v>0.72677184350577595</v>
      </c>
      <c r="M1008" s="7">
        <v>2.1434416830723401E-2</v>
      </c>
      <c r="N1008" s="7">
        <v>2.0496646500176699E-2</v>
      </c>
      <c r="O1008" s="7">
        <v>3.59331910698771E-2</v>
      </c>
      <c r="P1008" s="7">
        <v>1.6852637431238202E-2</v>
      </c>
      <c r="Q1008" s="7">
        <v>6.3928002865159304</v>
      </c>
    </row>
    <row r="1009" spans="1:17" hidden="1" x14ac:dyDescent="0.3">
      <c r="A1009" s="3" t="s">
        <v>37</v>
      </c>
      <c r="B1009" s="2">
        <v>43983</v>
      </c>
      <c r="C1009" s="7">
        <v>0.345519484557609</v>
      </c>
      <c r="D1009" s="7">
        <v>5.1165146219641203E-2</v>
      </c>
      <c r="E1009" s="7">
        <v>0.41822855513963397</v>
      </c>
      <c r="F1009" s="14">
        <v>0.53060629864072495</v>
      </c>
      <c r="G1009" s="7">
        <v>8.0083987774506593E-3</v>
      </c>
      <c r="H1009" s="7">
        <v>1.37933310450756E-2</v>
      </c>
      <c r="I1009" s="7">
        <v>0.28379653451349901</v>
      </c>
      <c r="J1009" s="7">
        <v>5.97552130609037E-2</v>
      </c>
      <c r="K1009" s="7">
        <v>0.104112844781435</v>
      </c>
      <c r="L1009" s="7">
        <v>0.37047213411693097</v>
      </c>
      <c r="M1009" s="7">
        <v>4.1306262812912498E-2</v>
      </c>
      <c r="N1009" s="7">
        <v>1.31814513064543E-2</v>
      </c>
      <c r="O1009" s="7">
        <v>3.4068345273363797E-2</v>
      </c>
      <c r="P1009" s="7">
        <v>7.1505484311973594E-2</v>
      </c>
      <c r="Q1009" s="7">
        <v>6.5623066204382399</v>
      </c>
    </row>
    <row r="1010" spans="1:17" hidden="1" x14ac:dyDescent="0.3">
      <c r="A1010" s="3" t="s">
        <v>37</v>
      </c>
      <c r="B1010" s="2">
        <v>44013</v>
      </c>
      <c r="C1010" s="7">
        <v>0.71283816252075904</v>
      </c>
      <c r="D1010" s="7">
        <v>4.00033710975169E-2</v>
      </c>
      <c r="E1010" s="7">
        <v>0.38629883900563999</v>
      </c>
      <c r="F1010" s="14">
        <v>0.57369778989684295</v>
      </c>
      <c r="G1010" s="7">
        <v>5.5543655245791296E-3</v>
      </c>
      <c r="H1010" s="7">
        <v>2.4584731331878499E-2</v>
      </c>
      <c r="I1010" s="7">
        <v>0.30646962733781402</v>
      </c>
      <c r="J1010" s="7">
        <v>0.23469754949048599</v>
      </c>
      <c r="K1010" s="7">
        <v>0.11068464472666099</v>
      </c>
      <c r="L1010" s="7">
        <v>0.18004827514164601</v>
      </c>
      <c r="M1010" s="7">
        <v>5.51648725184396E-2</v>
      </c>
      <c r="N1010" s="7">
        <v>9.1565481287095695E-3</v>
      </c>
      <c r="O1010" s="7">
        <v>4.4870359483426901E-2</v>
      </c>
      <c r="P1010" s="7">
        <v>2.8769026316359098E-2</v>
      </c>
      <c r="Q1010" s="7">
        <v>6.7365853005159497</v>
      </c>
    </row>
    <row r="1011" spans="1:17" hidden="1" x14ac:dyDescent="0.3">
      <c r="A1011" s="3" t="s">
        <v>37</v>
      </c>
      <c r="B1011" s="2">
        <v>44044</v>
      </c>
      <c r="C1011" s="7">
        <v>0.95043819262364304</v>
      </c>
      <c r="D1011" s="7">
        <v>2.82375287822983E-2</v>
      </c>
      <c r="E1011" s="7">
        <v>0.33804563504012702</v>
      </c>
      <c r="F1011" s="14">
        <v>0.63371683617757402</v>
      </c>
      <c r="G1011" s="7">
        <v>5.0416202528174399E-3</v>
      </c>
      <c r="H1011" s="7">
        <v>2.5158388162692901E-2</v>
      </c>
      <c r="I1011" s="7">
        <v>0.28736236339792298</v>
      </c>
      <c r="J1011" s="7">
        <v>0.314173695455438</v>
      </c>
      <c r="K1011" s="7">
        <v>9.1262319128965499E-2</v>
      </c>
      <c r="L1011" s="7">
        <v>0.13623132916332101</v>
      </c>
      <c r="M1011" s="7">
        <v>5.4075555500441998E-2</v>
      </c>
      <c r="N1011" s="7">
        <v>6.2439008286271497E-3</v>
      </c>
      <c r="O1011" s="7">
        <v>5.52032650493764E-2</v>
      </c>
      <c r="P1011" s="7">
        <v>2.5247563060396799E-2</v>
      </c>
      <c r="Q1011" s="7">
        <v>6.8230458637783302</v>
      </c>
    </row>
    <row r="1012" spans="1:17" hidden="1" x14ac:dyDescent="0.3">
      <c r="A1012" s="3" t="s">
        <v>37</v>
      </c>
      <c r="B1012" s="2">
        <v>44075</v>
      </c>
      <c r="C1012" s="7">
        <v>0.82110140628070505</v>
      </c>
      <c r="D1012" s="7">
        <v>3.39884603983098E-2</v>
      </c>
      <c r="E1012" s="7">
        <v>0.34626043828743502</v>
      </c>
      <c r="F1012" s="14">
        <v>0.61975110131425504</v>
      </c>
      <c r="G1012" s="7">
        <v>5.4295987381310501E-3</v>
      </c>
      <c r="H1012" s="7">
        <v>2.4502599320458701E-2</v>
      </c>
      <c r="I1012" s="7">
        <v>0.27044739412934299</v>
      </c>
      <c r="J1012" s="7">
        <v>0.28162237604899698</v>
      </c>
      <c r="K1012" s="7">
        <v>0.101397121253381</v>
      </c>
      <c r="L1012" s="7">
        <v>0.16837762633800499</v>
      </c>
      <c r="M1012" s="7">
        <v>5.3215270661380903E-2</v>
      </c>
      <c r="N1012" s="7">
        <v>8.8796058442358293E-3</v>
      </c>
      <c r="O1012" s="7">
        <v>5.59151926430181E-2</v>
      </c>
      <c r="P1012" s="7">
        <v>3.0213215023049699E-2</v>
      </c>
      <c r="Q1012" s="7">
        <v>6.64886217507458</v>
      </c>
    </row>
    <row r="1013" spans="1:17" hidden="1" x14ac:dyDescent="0.3">
      <c r="A1013" s="3" t="s">
        <v>37</v>
      </c>
      <c r="B1013" s="2">
        <v>44105</v>
      </c>
      <c r="C1013" s="7">
        <v>0.70937361038330404</v>
      </c>
      <c r="D1013" s="7">
        <v>3.7463753247251597E-2</v>
      </c>
      <c r="E1013" s="7">
        <v>0.41421466353359299</v>
      </c>
      <c r="F1013" s="14">
        <v>0.54832158321915503</v>
      </c>
      <c r="G1013" s="7">
        <v>5.7450772240770498E-3</v>
      </c>
      <c r="H1013" s="7">
        <v>2.43606380936158E-2</v>
      </c>
      <c r="I1013" s="7">
        <v>0.305440024990908</v>
      </c>
      <c r="J1013" s="7">
        <v>0.199229055671543</v>
      </c>
      <c r="K1013" s="7">
        <v>0.11871566044107799</v>
      </c>
      <c r="L1013" s="7">
        <v>0.21091097425401101</v>
      </c>
      <c r="M1013" s="7">
        <v>5.9174162785931197E-2</v>
      </c>
      <c r="N1013" s="7">
        <v>1.0412808948236501E-2</v>
      </c>
      <c r="O1013" s="7">
        <v>4.1792163925977503E-2</v>
      </c>
      <c r="P1013" s="7">
        <v>2.4219433664620999E-2</v>
      </c>
      <c r="Q1013" s="7">
        <v>6.7170547453587899</v>
      </c>
    </row>
    <row r="1014" spans="1:17" hidden="1" x14ac:dyDescent="0.3">
      <c r="A1014" s="3" t="s">
        <v>37</v>
      </c>
      <c r="B1014" s="2">
        <v>44136</v>
      </c>
      <c r="C1014" s="7">
        <v>0.36224275381314303</v>
      </c>
      <c r="D1014" s="7">
        <v>4.9964966123610101E-2</v>
      </c>
      <c r="E1014" s="7">
        <v>0.432731638076783</v>
      </c>
      <c r="F1014" s="14">
        <v>0.51730339579960605</v>
      </c>
      <c r="G1014" s="7">
        <v>8.9915158352937199E-3</v>
      </c>
      <c r="H1014" s="7">
        <v>1.5647343188047499E-2</v>
      </c>
      <c r="I1014" s="7">
        <v>0.162341292286137</v>
      </c>
      <c r="J1014" s="7">
        <v>0.11949427745416299</v>
      </c>
      <c r="K1014" s="7">
        <v>0.108657980682917</v>
      </c>
      <c r="L1014" s="7">
        <v>0.42229694419923702</v>
      </c>
      <c r="M1014" s="7">
        <v>7.7257045871268096E-2</v>
      </c>
      <c r="N1014" s="7">
        <v>1.28682214502695E-2</v>
      </c>
      <c r="O1014" s="7">
        <v>4.4722939499426302E-2</v>
      </c>
      <c r="P1014" s="7">
        <v>2.7722439533240498E-2</v>
      </c>
      <c r="Q1014" s="7">
        <v>6.5588221370081801</v>
      </c>
    </row>
    <row r="1015" spans="1:17" hidden="1" x14ac:dyDescent="0.3">
      <c r="A1015" s="3" t="s">
        <v>37</v>
      </c>
      <c r="B1015" s="2">
        <v>44166</v>
      </c>
      <c r="C1015" s="7">
        <v>1.3078319259112099</v>
      </c>
      <c r="D1015" s="7">
        <v>2.6056237788551199E-2</v>
      </c>
      <c r="E1015" s="7">
        <v>0.38767244305050302</v>
      </c>
      <c r="F1015" s="14">
        <v>0.58627131916094599</v>
      </c>
      <c r="G1015" s="7">
        <v>4.8062498464392402E-3</v>
      </c>
      <c r="H1015" s="7">
        <v>2.8397368175254501E-2</v>
      </c>
      <c r="I1015" s="7">
        <v>0.34969531880848798</v>
      </c>
      <c r="J1015" s="7">
        <v>0.21357346641500599</v>
      </c>
      <c r="K1015" s="7">
        <v>0.16717666088689401</v>
      </c>
      <c r="L1015" s="7">
        <v>0.117542900525843</v>
      </c>
      <c r="M1015" s="7">
        <v>6.0829173385440999E-2</v>
      </c>
      <c r="N1015" s="7">
        <v>7.7863475891692697E-3</v>
      </c>
      <c r="O1015" s="7">
        <v>3.1953787994234699E-2</v>
      </c>
      <c r="P1015" s="7">
        <v>1.82387263732307E-2</v>
      </c>
      <c r="Q1015" s="7">
        <v>6.8387269046435604</v>
      </c>
    </row>
    <row r="1016" spans="1:17" hidden="1" x14ac:dyDescent="0.3">
      <c r="A1016" s="3" t="s">
        <v>37</v>
      </c>
      <c r="B1016" s="2">
        <v>44197</v>
      </c>
      <c r="C1016" s="7">
        <v>0.222880855227926</v>
      </c>
      <c r="D1016" s="7">
        <v>6.7065589728575195E-2</v>
      </c>
      <c r="E1016" s="7">
        <v>0.43217574826878002</v>
      </c>
      <c r="F1016" s="14">
        <v>0.50075866200264396</v>
      </c>
      <c r="G1016" s="7">
        <v>1.1954317272553E-2</v>
      </c>
      <c r="H1016" s="7">
        <v>7.2200456405484498E-3</v>
      </c>
      <c r="I1016" s="7">
        <v>0.12279423049513501</v>
      </c>
      <c r="J1016" s="7">
        <v>8.2933705079624997E-2</v>
      </c>
      <c r="K1016" s="7">
        <v>9.10943321327536E-2</v>
      </c>
      <c r="L1016" s="7">
        <v>0.49349202974122502</v>
      </c>
      <c r="M1016" s="7">
        <v>8.3248066000089493E-2</v>
      </c>
      <c r="N1016" s="7">
        <v>1.30137049370482E-2</v>
      </c>
      <c r="O1016" s="7">
        <v>5.5033351656234498E-2</v>
      </c>
      <c r="P1016" s="7">
        <v>3.9216217044787997E-2</v>
      </c>
      <c r="Q1016" s="7">
        <v>6.5453774573674401</v>
      </c>
    </row>
    <row r="1017" spans="1:17" hidden="1" x14ac:dyDescent="0.3">
      <c r="A1017" s="3" t="s">
        <v>37</v>
      </c>
      <c r="B1017" s="2">
        <v>44228</v>
      </c>
      <c r="C1017" s="7">
        <v>0.203440939470897</v>
      </c>
      <c r="D1017" s="7">
        <v>6.7255852889600398E-2</v>
      </c>
      <c r="E1017" s="7">
        <v>0.42941005910711599</v>
      </c>
      <c r="F1017" s="14">
        <v>0.50333408800328405</v>
      </c>
      <c r="G1017" s="7">
        <v>1.19454337167997E-2</v>
      </c>
      <c r="H1017" s="7">
        <v>1.23147794755034E-3</v>
      </c>
      <c r="I1017" s="7">
        <v>4.7012201379678702E-2</v>
      </c>
      <c r="J1017" s="7">
        <v>9.1324850459905502E-2</v>
      </c>
      <c r="K1017" s="7">
        <v>6.7616435780501305E-2</v>
      </c>
      <c r="L1017" s="7">
        <v>0.57779396049912202</v>
      </c>
      <c r="M1017" s="7">
        <v>9.8059489865678903E-2</v>
      </c>
      <c r="N1017" s="7">
        <v>1.79641394937049E-2</v>
      </c>
      <c r="O1017" s="7">
        <v>5.3680960658817001E-2</v>
      </c>
      <c r="P1017" s="7">
        <v>3.3371050198241499E-2</v>
      </c>
      <c r="Q1017" s="7">
        <v>6.4326009025589004</v>
      </c>
    </row>
    <row r="1018" spans="1:17" hidden="1" x14ac:dyDescent="0.3">
      <c r="A1018" s="3" t="s">
        <v>37</v>
      </c>
      <c r="B1018" s="2">
        <v>44256</v>
      </c>
      <c r="C1018" s="7">
        <v>0.26413980452006403</v>
      </c>
      <c r="D1018" s="7">
        <v>6.1433596404662803E-2</v>
      </c>
      <c r="E1018" s="7">
        <v>0.41862851781811899</v>
      </c>
      <c r="F1018" s="14">
        <v>0.519937885777219</v>
      </c>
      <c r="G1018" s="7">
        <v>1.2045444415754799E-2</v>
      </c>
      <c r="H1018" s="7">
        <v>2.39618102990455E-3</v>
      </c>
      <c r="I1018" s="7">
        <v>5.0199858188401301E-2</v>
      </c>
      <c r="J1018" s="7">
        <v>0.10503189441824599</v>
      </c>
      <c r="K1018" s="7">
        <v>7.6109844116235906E-2</v>
      </c>
      <c r="L1018" s="7">
        <v>0.53308964950940696</v>
      </c>
      <c r="M1018" s="7">
        <v>0.113753022474917</v>
      </c>
      <c r="N1018" s="7">
        <v>1.28120600902452E-2</v>
      </c>
      <c r="O1018" s="7">
        <v>5.8392140218860702E-2</v>
      </c>
      <c r="P1018" s="7">
        <v>3.6169905538027999E-2</v>
      </c>
      <c r="Q1018" s="7">
        <v>6.5237188348125201</v>
      </c>
    </row>
    <row r="1019" spans="1:17" hidden="1" x14ac:dyDescent="0.3">
      <c r="A1019" s="3" t="s">
        <v>37</v>
      </c>
      <c r="B1019" s="2">
        <v>44287</v>
      </c>
      <c r="C1019" s="7">
        <v>0.66042202803647199</v>
      </c>
      <c r="D1019" s="7">
        <v>4.0159278903928702E-2</v>
      </c>
      <c r="E1019" s="7">
        <v>0.40960382718226701</v>
      </c>
      <c r="F1019" s="14">
        <v>0.55023689391380404</v>
      </c>
      <c r="G1019" s="7">
        <v>5.1016338301414204E-3</v>
      </c>
      <c r="H1019" s="7">
        <v>1.3922294431653799E-2</v>
      </c>
      <c r="I1019" s="7">
        <v>0.32374487103545602</v>
      </c>
      <c r="J1019" s="7">
        <v>0.19424159015943199</v>
      </c>
      <c r="K1019" s="7">
        <v>0.115739873441877</v>
      </c>
      <c r="L1019" s="7">
        <v>0.210972810439469</v>
      </c>
      <c r="M1019" s="7">
        <v>6.7157769413589502E-2</v>
      </c>
      <c r="N1019" s="7">
        <v>6.6294590672648698E-3</v>
      </c>
      <c r="O1019" s="7">
        <v>3.7952665458315597E-2</v>
      </c>
      <c r="P1019" s="7">
        <v>2.4537032722800899E-2</v>
      </c>
      <c r="Q1019" s="7">
        <v>6.6913512663656398</v>
      </c>
    </row>
    <row r="1020" spans="1:17" hidden="1" x14ac:dyDescent="0.3">
      <c r="A1020" s="3" t="s">
        <v>37</v>
      </c>
      <c r="B1020" s="2">
        <v>44317</v>
      </c>
      <c r="C1020" s="7">
        <v>0.92537608624784695</v>
      </c>
      <c r="D1020" s="7">
        <v>3.5167111367913097E-2</v>
      </c>
      <c r="E1020" s="7">
        <v>0.36355286381987301</v>
      </c>
      <c r="F1020" s="14">
        <v>0.60128002481221399</v>
      </c>
      <c r="G1020" s="7">
        <v>4.1312107381277097E-3</v>
      </c>
      <c r="H1020" s="7">
        <v>2.07625856938746E-2</v>
      </c>
      <c r="I1020" s="7">
        <v>0.28372898486558801</v>
      </c>
      <c r="J1020" s="7">
        <v>0.28817629734112499</v>
      </c>
      <c r="K1020" s="7">
        <v>0.105091803890248</v>
      </c>
      <c r="L1020" s="7">
        <v>0.15980251295487299</v>
      </c>
      <c r="M1020" s="7">
        <v>5.1970451213461499E-2</v>
      </c>
      <c r="N1020" s="7">
        <v>5.46574600072157E-3</v>
      </c>
      <c r="O1020" s="7">
        <v>5.2846101543003197E-2</v>
      </c>
      <c r="P1020" s="7">
        <v>2.8024305758977599E-2</v>
      </c>
      <c r="Q1020" s="7">
        <v>6.6100193498818198</v>
      </c>
    </row>
    <row r="1021" spans="1:17" hidden="1" x14ac:dyDescent="0.3">
      <c r="A1021" s="3" t="s">
        <v>37</v>
      </c>
      <c r="B1021" s="2">
        <v>44348</v>
      </c>
      <c r="C1021" s="7">
        <v>0.97464306097402298</v>
      </c>
      <c r="D1021" s="7">
        <v>3.0634015528603599E-2</v>
      </c>
      <c r="E1021" s="7">
        <v>0.331603292802925</v>
      </c>
      <c r="F1021" s="14">
        <v>0.63776269166847199</v>
      </c>
      <c r="G1021" s="7">
        <v>4.1829038966551798E-3</v>
      </c>
      <c r="H1021" s="7">
        <v>2.2417819418672099E-2</v>
      </c>
      <c r="I1021" s="7">
        <v>0.26994308807193401</v>
      </c>
      <c r="J1021" s="7">
        <v>0.32300409801893498</v>
      </c>
      <c r="K1021" s="7">
        <v>9.2807584626975304E-2</v>
      </c>
      <c r="L1021" s="7">
        <v>0.144318790460359</v>
      </c>
      <c r="M1021" s="7">
        <v>5.2412103628665899E-2</v>
      </c>
      <c r="N1021" s="7">
        <v>4.8942832230134299E-3</v>
      </c>
      <c r="O1021" s="7">
        <v>5.9759780769050599E-2</v>
      </c>
      <c r="P1021" s="7">
        <v>2.62595478857394E-2</v>
      </c>
      <c r="Q1021" s="7">
        <v>6.7035874464742697</v>
      </c>
    </row>
    <row r="1022" spans="1:17" hidden="1" x14ac:dyDescent="0.3">
      <c r="A1022" s="3" t="s">
        <v>37</v>
      </c>
      <c r="B1022" s="2">
        <v>44378</v>
      </c>
      <c r="C1022" s="7">
        <v>1.0856718407433601</v>
      </c>
      <c r="D1022" s="7">
        <v>2.93946609560383E-2</v>
      </c>
      <c r="E1022" s="7">
        <v>0.30437176033748597</v>
      </c>
      <c r="F1022" s="14">
        <v>0.66623357870647604</v>
      </c>
      <c r="G1022" s="7">
        <v>4.0288957454901004E-3</v>
      </c>
      <c r="H1022" s="7">
        <v>2.5796144608350099E-2</v>
      </c>
      <c r="I1022" s="7">
        <v>0.25374449113768999</v>
      </c>
      <c r="J1022" s="7">
        <v>0.35178087243737899</v>
      </c>
      <c r="K1022" s="7">
        <v>8.6790316273550605E-2</v>
      </c>
      <c r="L1022" s="7">
        <v>0.13521997453148701</v>
      </c>
      <c r="M1022" s="7">
        <v>4.5155576489339301E-2</v>
      </c>
      <c r="N1022" s="7">
        <v>4.9419308135334704E-3</v>
      </c>
      <c r="O1022" s="7">
        <v>6.8595708394579E-2</v>
      </c>
      <c r="P1022" s="7">
        <v>2.3946089568600601E-2</v>
      </c>
      <c r="Q1022" s="7">
        <v>6.6343418050861196</v>
      </c>
    </row>
    <row r="1023" spans="1:17" hidden="1" x14ac:dyDescent="0.3">
      <c r="A1023" s="3" t="s">
        <v>37</v>
      </c>
      <c r="B1023" s="2">
        <v>44409</v>
      </c>
      <c r="C1023" s="7">
        <v>1.1891385964177501</v>
      </c>
      <c r="D1023" s="7">
        <v>2.4666723123991301E-2</v>
      </c>
      <c r="E1023" s="7">
        <v>0.280442073489647</v>
      </c>
      <c r="F1023" s="14">
        <v>0.69489120338636201</v>
      </c>
      <c r="G1023" s="7">
        <v>3.95354339170773E-3</v>
      </c>
      <c r="H1023" s="7">
        <v>3.1531977117149598E-2</v>
      </c>
      <c r="I1023" s="7">
        <v>0.25477901259691998</v>
      </c>
      <c r="J1023" s="7">
        <v>0.36533314107824499</v>
      </c>
      <c r="K1023" s="7">
        <v>8.5399033482758097E-2</v>
      </c>
      <c r="L1023" s="7">
        <v>0.12189622123272199</v>
      </c>
      <c r="M1023" s="7">
        <v>3.7832750693787602E-2</v>
      </c>
      <c r="N1023" s="7">
        <v>4.1752995499576302E-3</v>
      </c>
      <c r="O1023" s="7">
        <v>7.0160155693568801E-2</v>
      </c>
      <c r="P1023" s="7">
        <v>2.49388651631825E-2</v>
      </c>
      <c r="Q1023" s="7">
        <v>6.7448613577627201</v>
      </c>
    </row>
    <row r="1024" spans="1:17" hidden="1" x14ac:dyDescent="0.3">
      <c r="A1024" s="3" t="s">
        <v>37</v>
      </c>
      <c r="B1024" s="2">
        <v>44440</v>
      </c>
      <c r="C1024" s="7">
        <v>1.0789510438913501</v>
      </c>
      <c r="D1024" s="7">
        <v>3.0920982655014601E-2</v>
      </c>
      <c r="E1024" s="7">
        <v>0.30811515509322202</v>
      </c>
      <c r="F1024" s="14">
        <v>0.66096386225176396</v>
      </c>
      <c r="G1024" s="7">
        <v>4.4336317637311603E-3</v>
      </c>
      <c r="H1024" s="7">
        <v>2.7698589948840099E-2</v>
      </c>
      <c r="I1024" s="7">
        <v>0.23084294259792601</v>
      </c>
      <c r="J1024" s="7">
        <v>0.35893381113289902</v>
      </c>
      <c r="K1024" s="7">
        <v>8.8518499628471095E-2</v>
      </c>
      <c r="L1024" s="7">
        <v>0.152297426344604</v>
      </c>
      <c r="M1024" s="7">
        <v>4.29323352950267E-2</v>
      </c>
      <c r="N1024" s="7">
        <v>5.7168779881629104E-3</v>
      </c>
      <c r="O1024" s="7">
        <v>6.4390139133566907E-2</v>
      </c>
      <c r="P1024" s="7">
        <v>2.42357461667724E-2</v>
      </c>
      <c r="Q1024" s="7">
        <v>6.5344255831078399</v>
      </c>
    </row>
    <row r="1025" spans="1:17" hidden="1" x14ac:dyDescent="0.3">
      <c r="A1025" s="3" t="s">
        <v>38</v>
      </c>
      <c r="B1025" s="2">
        <v>43466</v>
      </c>
      <c r="C1025" s="7">
        <v>0.91190163535318203</v>
      </c>
      <c r="D1025" s="7">
        <v>6.1285005731189897E-2</v>
      </c>
      <c r="E1025" s="7">
        <v>0.563161203276209</v>
      </c>
      <c r="F1025" s="14">
        <v>0.375553790992601</v>
      </c>
      <c r="G1025" s="7">
        <v>1.7340174974527198E-2</v>
      </c>
      <c r="H1025" s="7">
        <v>1.85376236403413E-2</v>
      </c>
      <c r="I1025" s="7">
        <v>0.121183562288788</v>
      </c>
      <c r="J1025" s="7">
        <v>0.31838845776240998</v>
      </c>
      <c r="K1025" s="7">
        <v>7.64721801164545E-2</v>
      </c>
      <c r="L1025" s="7">
        <v>9.4307110105282893E-2</v>
      </c>
      <c r="M1025" s="7">
        <v>8.2839393294065394E-2</v>
      </c>
      <c r="N1025" s="7">
        <v>6.2308561769805404E-3</v>
      </c>
      <c r="O1025" s="7">
        <v>0.25488265757978801</v>
      </c>
      <c r="P1025" s="7">
        <v>9.8179840613621307E-3</v>
      </c>
      <c r="Q1025" s="7">
        <v>4.5766607293682702</v>
      </c>
    </row>
    <row r="1026" spans="1:17" hidden="1" x14ac:dyDescent="0.3">
      <c r="A1026" s="3" t="s">
        <v>38</v>
      </c>
      <c r="B1026" s="2">
        <v>43497</v>
      </c>
      <c r="C1026" s="7">
        <v>0.93802572366278603</v>
      </c>
      <c r="D1026" s="7">
        <v>6.0016488271109503E-2</v>
      </c>
      <c r="E1026" s="7">
        <v>0.54889806198384095</v>
      </c>
      <c r="F1026" s="14">
        <v>0.39108544974505</v>
      </c>
      <c r="G1026" s="7">
        <v>1.6426237692094701E-2</v>
      </c>
      <c r="H1026" s="7">
        <v>1.7504012590044998E-2</v>
      </c>
      <c r="I1026" s="7">
        <v>0.10799600709754301</v>
      </c>
      <c r="J1026" s="7">
        <v>0.34884798481802598</v>
      </c>
      <c r="K1026" s="7">
        <v>7.3325538446132807E-2</v>
      </c>
      <c r="L1026" s="7">
        <v>9.4090104808338904E-2</v>
      </c>
      <c r="M1026" s="7">
        <v>8.1249430703299097E-2</v>
      </c>
      <c r="N1026" s="7">
        <v>4.4105553454504001E-3</v>
      </c>
      <c r="O1026" s="7">
        <v>0.246313789121932</v>
      </c>
      <c r="P1026" s="7">
        <v>9.8363393771384693E-3</v>
      </c>
      <c r="Q1026" s="7">
        <v>4.5624966324882497</v>
      </c>
    </row>
    <row r="1027" spans="1:17" hidden="1" x14ac:dyDescent="0.3">
      <c r="A1027" s="3" t="s">
        <v>38</v>
      </c>
      <c r="B1027" s="2">
        <v>43525</v>
      </c>
      <c r="C1027" s="7">
        <v>1.0486999690054899</v>
      </c>
      <c r="D1027" s="7">
        <v>6.1064344965596401E-2</v>
      </c>
      <c r="E1027" s="7">
        <v>0.55404331591036504</v>
      </c>
      <c r="F1027" s="14">
        <v>0.38489233912403897</v>
      </c>
      <c r="G1027" s="7">
        <v>1.71115753763404E-2</v>
      </c>
      <c r="H1027" s="7">
        <v>1.58571716612682E-2</v>
      </c>
      <c r="I1027" s="7">
        <v>0.11772998187359</v>
      </c>
      <c r="J1027" s="7">
        <v>0.34794934815429701</v>
      </c>
      <c r="K1027" s="7">
        <v>7.3778087283764504E-2</v>
      </c>
      <c r="L1027" s="7">
        <v>9.2578457585881499E-2</v>
      </c>
      <c r="M1027" s="7">
        <v>8.0632495926660094E-2</v>
      </c>
      <c r="N1027" s="7">
        <v>4.69705835440817E-3</v>
      </c>
      <c r="O1027" s="7">
        <v>0.2400482903799</v>
      </c>
      <c r="P1027" s="7">
        <v>9.6175334038900197E-3</v>
      </c>
      <c r="Q1027" s="7">
        <v>4.5654629523054</v>
      </c>
    </row>
    <row r="1028" spans="1:17" hidden="1" x14ac:dyDescent="0.3">
      <c r="A1028" s="3" t="s">
        <v>38</v>
      </c>
      <c r="B1028" s="2">
        <v>43556</v>
      </c>
      <c r="C1028" s="7">
        <v>0.95864408451262395</v>
      </c>
      <c r="D1028" s="7">
        <v>6.0427178016343501E-2</v>
      </c>
      <c r="E1028" s="7">
        <v>0.55112233916304998</v>
      </c>
      <c r="F1028" s="14">
        <v>0.38845048282060601</v>
      </c>
      <c r="G1028" s="7">
        <v>1.6670419393365499E-2</v>
      </c>
      <c r="H1028" s="7">
        <v>1.6752537721647798E-2</v>
      </c>
      <c r="I1028" s="7">
        <v>0.12399467609741199</v>
      </c>
      <c r="J1028" s="7">
        <v>0.33281024720567798</v>
      </c>
      <c r="K1028" s="7">
        <v>7.56040890534459E-2</v>
      </c>
      <c r="L1028" s="7">
        <v>9.3202189789851703E-2</v>
      </c>
      <c r="M1028" s="7">
        <v>8.2565243625955201E-2</v>
      </c>
      <c r="N1028" s="7">
        <v>4.9501816297657297E-3</v>
      </c>
      <c r="O1028" s="7">
        <v>0.24433706371446601</v>
      </c>
      <c r="P1028" s="7">
        <v>9.1133517684111494E-3</v>
      </c>
      <c r="Q1028" s="7">
        <v>4.5843452171755903</v>
      </c>
    </row>
    <row r="1029" spans="1:17" hidden="1" x14ac:dyDescent="0.3">
      <c r="A1029" s="3" t="s">
        <v>38</v>
      </c>
      <c r="B1029" s="2">
        <v>43586</v>
      </c>
      <c r="C1029" s="7">
        <v>1.02002813139854</v>
      </c>
      <c r="D1029" s="7">
        <v>6.0650053380139998E-2</v>
      </c>
      <c r="E1029" s="7">
        <v>0.55436650654488095</v>
      </c>
      <c r="F1029" s="14">
        <v>0.38498344007497898</v>
      </c>
      <c r="G1029" s="7">
        <v>1.6582782605602399E-2</v>
      </c>
      <c r="H1029" s="7">
        <v>1.8812633337980399E-2</v>
      </c>
      <c r="I1029" s="7">
        <v>0.127644221431398</v>
      </c>
      <c r="J1029" s="7">
        <v>0.33064982702050399</v>
      </c>
      <c r="K1029" s="7">
        <v>7.5643206195105603E-2</v>
      </c>
      <c r="L1029" s="7">
        <v>9.1581170053562699E-2</v>
      </c>
      <c r="M1029" s="7">
        <v>8.1223166731939203E-2</v>
      </c>
      <c r="N1029" s="7">
        <v>5.2970119603272699E-3</v>
      </c>
      <c r="O1029" s="7">
        <v>0.24241737383689499</v>
      </c>
      <c r="P1029" s="7">
        <v>1.01486068266863E-2</v>
      </c>
      <c r="Q1029" s="7">
        <v>4.5696026726511496</v>
      </c>
    </row>
    <row r="1030" spans="1:17" hidden="1" x14ac:dyDescent="0.3">
      <c r="A1030" s="3" t="s">
        <v>38</v>
      </c>
      <c r="B1030" s="2">
        <v>43617</v>
      </c>
      <c r="C1030" s="7">
        <v>0.98739976481637204</v>
      </c>
      <c r="D1030" s="7">
        <v>6.5561676199932306E-2</v>
      </c>
      <c r="E1030" s="7">
        <v>0.55866740246830504</v>
      </c>
      <c r="F1030" s="14">
        <v>0.37577092133176199</v>
      </c>
      <c r="G1030" s="7">
        <v>1.6808120393384599E-2</v>
      </c>
      <c r="H1030" s="7">
        <v>1.6853347301201999E-2</v>
      </c>
      <c r="I1030" s="7">
        <v>0.13677275408885001</v>
      </c>
      <c r="J1030" s="7">
        <v>0.32036312249036097</v>
      </c>
      <c r="K1030" s="7">
        <v>8.0874561961348096E-2</v>
      </c>
      <c r="L1030" s="7">
        <v>9.1837856175096405E-2</v>
      </c>
      <c r="M1030" s="7">
        <v>7.8242387347556397E-2</v>
      </c>
      <c r="N1030" s="7">
        <v>5.1481510910558496E-3</v>
      </c>
      <c r="O1030" s="7">
        <v>0.24263520131657801</v>
      </c>
      <c r="P1030" s="7">
        <v>1.0464497834567999E-2</v>
      </c>
      <c r="Q1030" s="7">
        <v>4.5720727097791798</v>
      </c>
    </row>
    <row r="1031" spans="1:17" hidden="1" x14ac:dyDescent="0.3">
      <c r="A1031" s="3" t="s">
        <v>38</v>
      </c>
      <c r="B1031" s="2">
        <v>43647</v>
      </c>
      <c r="C1031" s="7">
        <v>1.03115912109462</v>
      </c>
      <c r="D1031" s="7">
        <v>6.1185657871895199E-2</v>
      </c>
      <c r="E1031" s="7">
        <v>0.55934417647590096</v>
      </c>
      <c r="F1031" s="14">
        <v>0.37947016565220398</v>
      </c>
      <c r="G1031" s="7">
        <v>1.7091143238890199E-2</v>
      </c>
      <c r="H1031" s="7">
        <v>1.92850050059158E-2</v>
      </c>
      <c r="I1031" s="7">
        <v>0.12942605104807201</v>
      </c>
      <c r="J1031" s="7">
        <v>0.321370159108951</v>
      </c>
      <c r="K1031" s="7">
        <v>7.7783315295721495E-2</v>
      </c>
      <c r="L1031" s="7">
        <v>9.4103594048328507E-2</v>
      </c>
      <c r="M1031" s="7">
        <v>8.0820609230712395E-2</v>
      </c>
      <c r="N1031" s="7">
        <v>6.2496927921612804E-3</v>
      </c>
      <c r="O1031" s="7">
        <v>0.244958400178309</v>
      </c>
      <c r="P1031" s="7">
        <v>8.9120300529383304E-3</v>
      </c>
      <c r="Q1031" s="7">
        <v>4.5911498446338301</v>
      </c>
    </row>
    <row r="1032" spans="1:17" hidden="1" x14ac:dyDescent="0.3">
      <c r="A1032" s="3" t="s">
        <v>38</v>
      </c>
      <c r="B1032" s="2">
        <v>43678</v>
      </c>
      <c r="C1032" s="7">
        <v>0.95644895427454601</v>
      </c>
      <c r="D1032" s="7">
        <v>6.0323454544405797E-2</v>
      </c>
      <c r="E1032" s="7">
        <v>0.55196662866534596</v>
      </c>
      <c r="F1032" s="14">
        <v>0.38770991679024802</v>
      </c>
      <c r="G1032" s="7">
        <v>1.6684215553123799E-2</v>
      </c>
      <c r="H1032" s="7">
        <v>2.1920945896494001E-2</v>
      </c>
      <c r="I1032" s="7">
        <v>0.11908060215945</v>
      </c>
      <c r="J1032" s="7">
        <v>0.33941399026721902</v>
      </c>
      <c r="K1032" s="7">
        <v>7.6665736164285403E-2</v>
      </c>
      <c r="L1032" s="7">
        <v>9.2968369712683505E-2</v>
      </c>
      <c r="M1032" s="7">
        <v>7.7698561820737699E-2</v>
      </c>
      <c r="N1032" s="7">
        <v>5.4115699193137499E-3</v>
      </c>
      <c r="O1032" s="7">
        <v>0.240409325233465</v>
      </c>
      <c r="P1032" s="7">
        <v>9.7466832732275698E-3</v>
      </c>
      <c r="Q1032" s="7">
        <v>4.6181428799099402</v>
      </c>
    </row>
    <row r="1033" spans="1:17" hidden="1" x14ac:dyDescent="0.3">
      <c r="A1033" s="3" t="s">
        <v>38</v>
      </c>
      <c r="B1033" s="2">
        <v>43709</v>
      </c>
      <c r="C1033" s="7">
        <v>0.94081477614037101</v>
      </c>
      <c r="D1033" s="7">
        <v>6.3837191964722997E-2</v>
      </c>
      <c r="E1033" s="7">
        <v>0.561404268768253</v>
      </c>
      <c r="F1033" s="14">
        <v>0.37475853926702402</v>
      </c>
      <c r="G1033" s="7">
        <v>1.7443047442381E-2</v>
      </c>
      <c r="H1033" s="7">
        <v>1.529089394939E-2</v>
      </c>
      <c r="I1033" s="7">
        <v>0.121352273722397</v>
      </c>
      <c r="J1033" s="7">
        <v>0.32090266141027601</v>
      </c>
      <c r="K1033" s="7">
        <v>8.4588113356324601E-2</v>
      </c>
      <c r="L1033" s="7">
        <v>9.3751504106447406E-2</v>
      </c>
      <c r="M1033" s="7">
        <v>7.9101838533659999E-2</v>
      </c>
      <c r="N1033" s="7">
        <v>5.8502762548487798E-3</v>
      </c>
      <c r="O1033" s="7">
        <v>0.25166352852663998</v>
      </c>
      <c r="P1033" s="7">
        <v>1.00558626976355E-2</v>
      </c>
      <c r="Q1033" s="7">
        <v>4.5711358544137699</v>
      </c>
    </row>
    <row r="1034" spans="1:17" hidden="1" x14ac:dyDescent="0.3">
      <c r="A1034" s="3" t="s">
        <v>38</v>
      </c>
      <c r="B1034" s="2">
        <v>43739</v>
      </c>
      <c r="C1034" s="7">
        <v>1.03863799854894</v>
      </c>
      <c r="D1034" s="7">
        <v>6.7366789465054699E-2</v>
      </c>
      <c r="E1034" s="7">
        <v>0.55649141188031903</v>
      </c>
      <c r="F1034" s="14">
        <v>0.37614179865462599</v>
      </c>
      <c r="G1034" s="7">
        <v>1.7601042591326499E-2</v>
      </c>
      <c r="H1034" s="7">
        <v>1.6577102175565399E-2</v>
      </c>
      <c r="I1034" s="7">
        <v>0.121821557409434</v>
      </c>
      <c r="J1034" s="7">
        <v>0.33105095472066198</v>
      </c>
      <c r="K1034" s="7">
        <v>7.7887890660244805E-2</v>
      </c>
      <c r="L1034" s="7">
        <v>9.0960923562436694E-2</v>
      </c>
      <c r="M1034" s="7">
        <v>7.8927561882418701E-2</v>
      </c>
      <c r="N1034" s="7">
        <v>5.8198218804671898E-3</v>
      </c>
      <c r="O1034" s="7">
        <v>0.24898568303116</v>
      </c>
      <c r="P1034" s="7">
        <v>1.0367462086284401E-2</v>
      </c>
      <c r="Q1034" s="7">
        <v>4.5260230374720498</v>
      </c>
    </row>
    <row r="1035" spans="1:17" hidden="1" x14ac:dyDescent="0.3">
      <c r="A1035" s="3" t="s">
        <v>38</v>
      </c>
      <c r="B1035" s="2">
        <v>43770</v>
      </c>
      <c r="C1035" s="7">
        <v>1.05143372170873</v>
      </c>
      <c r="D1035" s="7">
        <v>6.1493315969930303E-2</v>
      </c>
      <c r="E1035" s="7">
        <v>0.54795588924676897</v>
      </c>
      <c r="F1035" s="14">
        <v>0.39055079478330101</v>
      </c>
      <c r="G1035" s="7">
        <v>1.6845053646105002E-2</v>
      </c>
      <c r="H1035" s="7">
        <v>1.57762718188009E-2</v>
      </c>
      <c r="I1035" s="7">
        <v>0.12817554650968799</v>
      </c>
      <c r="J1035" s="7">
        <v>0.337385324743671</v>
      </c>
      <c r="K1035" s="7">
        <v>8.2729645140737898E-2</v>
      </c>
      <c r="L1035" s="7">
        <v>8.7694903405691804E-2</v>
      </c>
      <c r="M1035" s="7">
        <v>7.5507945533052498E-2</v>
      </c>
      <c r="N1035" s="7">
        <v>5.9632951024905399E-3</v>
      </c>
      <c r="O1035" s="7">
        <v>0.240210517229929</v>
      </c>
      <c r="P1035" s="7">
        <v>9.7114968698328707E-3</v>
      </c>
      <c r="Q1035" s="7">
        <v>4.5515358065695803</v>
      </c>
    </row>
    <row r="1036" spans="1:17" hidden="1" x14ac:dyDescent="0.3">
      <c r="A1036" s="3" t="s">
        <v>38</v>
      </c>
      <c r="B1036" s="2">
        <v>43800</v>
      </c>
      <c r="C1036" s="7">
        <v>1.1168061194837999</v>
      </c>
      <c r="D1036" s="7">
        <v>6.4680381746193796E-2</v>
      </c>
      <c r="E1036" s="7">
        <v>0.55794818761616904</v>
      </c>
      <c r="F1036" s="14">
        <v>0.37737143063763701</v>
      </c>
      <c r="G1036" s="7">
        <v>1.42701276107597E-2</v>
      </c>
      <c r="H1036" s="7">
        <v>1.7415165550801699E-2</v>
      </c>
      <c r="I1036" s="7">
        <v>0.14813923559777201</v>
      </c>
      <c r="J1036" s="7">
        <v>0.320173844208202</v>
      </c>
      <c r="K1036" s="7">
        <v>0.118643546279812</v>
      </c>
      <c r="L1036" s="7">
        <v>8.0634556218123807E-2</v>
      </c>
      <c r="M1036" s="7">
        <v>6.9692081977708403E-2</v>
      </c>
      <c r="N1036" s="7">
        <v>7.6155928803733498E-3</v>
      </c>
      <c r="O1036" s="7">
        <v>0.214600910309694</v>
      </c>
      <c r="P1036" s="7">
        <v>8.8149393667538208E-3</v>
      </c>
      <c r="Q1036" s="7">
        <v>4.5203819429228496</v>
      </c>
    </row>
    <row r="1037" spans="1:17" hidden="1" x14ac:dyDescent="0.3">
      <c r="A1037" s="3" t="s">
        <v>38</v>
      </c>
      <c r="B1037" s="2">
        <v>43831</v>
      </c>
      <c r="C1037" s="7">
        <v>0.90031382119442804</v>
      </c>
      <c r="D1037" s="7">
        <v>6.7691065839774106E-2</v>
      </c>
      <c r="E1037" s="7">
        <v>0.57487875877367201</v>
      </c>
      <c r="F1037" s="14">
        <v>0.35743017538655403</v>
      </c>
      <c r="G1037" s="7">
        <v>1.7659712868064802E-2</v>
      </c>
      <c r="H1037" s="7">
        <v>1.7316076007179701E-2</v>
      </c>
      <c r="I1037" s="7">
        <v>0.108323967978978</v>
      </c>
      <c r="J1037" s="7">
        <v>0.32040615675568102</v>
      </c>
      <c r="K1037" s="7">
        <v>7.4714742754580704E-2</v>
      </c>
      <c r="L1037" s="7">
        <v>9.5741629467725006E-2</v>
      </c>
      <c r="M1037" s="7">
        <v>8.5512858857426002E-2</v>
      </c>
      <c r="N1037" s="7">
        <v>7.50432794013608E-3</v>
      </c>
      <c r="O1037" s="7">
        <v>0.26285076930638401</v>
      </c>
      <c r="P1037" s="7">
        <v>9.9697580638440902E-3</v>
      </c>
      <c r="Q1037" s="7">
        <v>4.5764461896033497</v>
      </c>
    </row>
    <row r="1038" spans="1:17" hidden="1" x14ac:dyDescent="0.3">
      <c r="A1038" s="3" t="s">
        <v>38</v>
      </c>
      <c r="B1038" s="2">
        <v>43862</v>
      </c>
      <c r="C1038" s="7">
        <v>0.90842998824408705</v>
      </c>
      <c r="D1038" s="7">
        <v>6.3159280282025596E-2</v>
      </c>
      <c r="E1038" s="7">
        <v>0.55907464881417102</v>
      </c>
      <c r="F1038" s="14">
        <v>0.37776607090380299</v>
      </c>
      <c r="G1038" s="7">
        <v>1.77062401628405E-2</v>
      </c>
      <c r="H1038" s="7">
        <v>1.7812697799704701E-2</v>
      </c>
      <c r="I1038" s="7">
        <v>9.7661839252695698E-2</v>
      </c>
      <c r="J1038" s="7">
        <v>0.35019605603839699</v>
      </c>
      <c r="K1038" s="7">
        <v>6.7962470159707897E-2</v>
      </c>
      <c r="L1038" s="7">
        <v>9.5625874865696806E-2</v>
      </c>
      <c r="M1038" s="7">
        <v>8.36914835133446E-2</v>
      </c>
      <c r="N1038" s="7">
        <v>5.3623669158307102E-3</v>
      </c>
      <c r="O1038" s="7">
        <v>0.25352445076814001</v>
      </c>
      <c r="P1038" s="7">
        <v>1.0456520523642101E-2</v>
      </c>
      <c r="Q1038" s="7">
        <v>4.5805219320989696</v>
      </c>
    </row>
    <row r="1039" spans="1:17" hidden="1" x14ac:dyDescent="0.3">
      <c r="A1039" s="3" t="s">
        <v>38</v>
      </c>
      <c r="B1039" s="2">
        <v>43891</v>
      </c>
      <c r="C1039" s="7">
        <v>0.534390679676786</v>
      </c>
      <c r="D1039" s="7">
        <v>9.6515523406743603E-2</v>
      </c>
      <c r="E1039" s="7">
        <v>0.56063993378145605</v>
      </c>
      <c r="F1039" s="14">
        <v>0.34284454281179999</v>
      </c>
      <c r="G1039" s="7">
        <v>1.9760487966143301E-2</v>
      </c>
      <c r="H1039" s="7">
        <v>1.5005872407463801E-2</v>
      </c>
      <c r="I1039" s="7">
        <v>9.2795295983429602E-2</v>
      </c>
      <c r="J1039" s="7">
        <v>0.287484283282742</v>
      </c>
      <c r="K1039" s="7">
        <v>6.5587884141159E-2</v>
      </c>
      <c r="L1039" s="7">
        <v>0.158904285536249</v>
      </c>
      <c r="M1039" s="7">
        <v>0.10194155865139801</v>
      </c>
      <c r="N1039" s="7">
        <v>6.0868978139711899E-3</v>
      </c>
      <c r="O1039" s="7">
        <v>0.24001045789974701</v>
      </c>
      <c r="P1039" s="7">
        <v>1.2422976317697201E-2</v>
      </c>
      <c r="Q1039" s="7">
        <v>4.6865670033814704</v>
      </c>
    </row>
    <row r="1040" spans="1:17" hidden="1" x14ac:dyDescent="0.3">
      <c r="A1040" s="3" t="s">
        <v>38</v>
      </c>
      <c r="B1040" s="2">
        <v>43922</v>
      </c>
      <c r="C1040" s="7">
        <v>8.1960671563902895E-2</v>
      </c>
      <c r="D1040" s="7">
        <v>0.33979667058416202</v>
      </c>
      <c r="E1040" s="7">
        <v>0.47157647667219799</v>
      </c>
      <c r="F1040" s="14">
        <v>0.18862685274363999</v>
      </c>
      <c r="G1040" s="7">
        <v>3.8745203524750901E-2</v>
      </c>
      <c r="H1040" s="7">
        <v>7.7660833198480198E-4</v>
      </c>
      <c r="I1040" s="7">
        <v>5.6964750149264803E-2</v>
      </c>
      <c r="J1040" s="7">
        <v>3.72709543438609E-2</v>
      </c>
      <c r="K1040" s="7">
        <v>9.3702203247091696E-3</v>
      </c>
      <c r="L1040" s="7">
        <v>0.61526614949581404</v>
      </c>
      <c r="M1040" s="7">
        <v>8.5082113067148399E-2</v>
      </c>
      <c r="N1040" s="7">
        <v>9.3421488047247606E-3</v>
      </c>
      <c r="O1040" s="7">
        <v>0.11936297077763899</v>
      </c>
      <c r="P1040" s="7">
        <v>2.7818881180103099E-2</v>
      </c>
      <c r="Q1040" s="7">
        <v>5.1285597482036298</v>
      </c>
    </row>
    <row r="1041" spans="1:17" hidden="1" x14ac:dyDescent="0.3">
      <c r="A1041" s="3" t="s">
        <v>38</v>
      </c>
      <c r="B1041" s="2">
        <v>43952</v>
      </c>
      <c r="C1041" s="7">
        <v>9.7340999428279604E-2</v>
      </c>
      <c r="D1041" s="7">
        <v>0.322412777143053</v>
      </c>
      <c r="E1041" s="7">
        <v>0.47702443266255701</v>
      </c>
      <c r="F1041" s="14">
        <v>0.20056279019438999</v>
      </c>
      <c r="G1041" s="7">
        <v>3.6693739155333402E-2</v>
      </c>
      <c r="H1041" s="7">
        <v>4.0069749192077099E-3</v>
      </c>
      <c r="I1041" s="7">
        <v>6.5691809427204303E-2</v>
      </c>
      <c r="J1041" s="7">
        <v>7.5725216357356906E-2</v>
      </c>
      <c r="K1041" s="7">
        <v>1.4871445594360801E-2</v>
      </c>
      <c r="L1041" s="7">
        <v>0.55067804276356103</v>
      </c>
      <c r="M1041" s="7">
        <v>9.0547262457793598E-2</v>
      </c>
      <c r="N1041" s="7">
        <v>1.3027802653751801E-2</v>
      </c>
      <c r="O1041" s="7">
        <v>0.111791288746587</v>
      </c>
      <c r="P1041" s="7">
        <v>3.6966417924843502E-2</v>
      </c>
      <c r="Q1041" s="7">
        <v>5.0678980087485801</v>
      </c>
    </row>
    <row r="1042" spans="1:17" hidden="1" x14ac:dyDescent="0.3">
      <c r="A1042" s="3" t="s">
        <v>38</v>
      </c>
      <c r="B1042" s="2">
        <v>43983</v>
      </c>
      <c r="C1042" s="7">
        <v>0.18319055090752101</v>
      </c>
      <c r="D1042" s="7">
        <v>0.20612041458994201</v>
      </c>
      <c r="E1042" s="7">
        <v>0.56126002868650704</v>
      </c>
      <c r="F1042" s="14">
        <v>0.232619556723551</v>
      </c>
      <c r="G1042" s="7">
        <v>2.6384306158810399E-2</v>
      </c>
      <c r="H1042" s="7">
        <v>7.8704056148488095E-3</v>
      </c>
      <c r="I1042" s="7">
        <v>0.152434266511348</v>
      </c>
      <c r="J1042" s="7">
        <v>0.103285299621029</v>
      </c>
      <c r="K1042" s="7">
        <v>7.2464918216218005E-2</v>
      </c>
      <c r="L1042" s="7">
        <v>0.29311047078074498</v>
      </c>
      <c r="M1042" s="7">
        <v>0.120678906788301</v>
      </c>
      <c r="N1042" s="7">
        <v>1.47632772411885E-2</v>
      </c>
      <c r="O1042" s="7">
        <v>0.180115500174367</v>
      </c>
      <c r="P1042" s="7">
        <v>2.8892648893144499E-2</v>
      </c>
      <c r="Q1042" s="7">
        <v>4.9637588937866797</v>
      </c>
    </row>
    <row r="1043" spans="1:17" hidden="1" x14ac:dyDescent="0.3">
      <c r="A1043" s="3" t="s">
        <v>38</v>
      </c>
      <c r="B1043" s="2">
        <v>44013</v>
      </c>
      <c r="C1043" s="7">
        <v>0.373197749582239</v>
      </c>
      <c r="D1043" s="7">
        <v>0.13849385778008</v>
      </c>
      <c r="E1043" s="7">
        <v>0.59688968669558295</v>
      </c>
      <c r="F1043" s="14">
        <v>0.26461645552433699</v>
      </c>
      <c r="G1043" s="7">
        <v>1.6018558674226802E-2</v>
      </c>
      <c r="H1043" s="7">
        <v>8.0859931885920704E-3</v>
      </c>
      <c r="I1043" s="7">
        <v>0.15291576524478101</v>
      </c>
      <c r="J1043" s="7">
        <v>0.23091391781672299</v>
      </c>
      <c r="K1043" s="7">
        <v>0.10812332553906</v>
      </c>
      <c r="L1043" s="7">
        <v>0.14737018121036299</v>
      </c>
      <c r="M1043" s="7">
        <v>0.125143406300604</v>
      </c>
      <c r="N1043" s="7">
        <v>1.13474171422149E-2</v>
      </c>
      <c r="O1043" s="7">
        <v>0.18208517471177499</v>
      </c>
      <c r="P1043" s="7">
        <v>1.7996260171659801E-2</v>
      </c>
      <c r="Q1043" s="7">
        <v>4.8043104314501504</v>
      </c>
    </row>
    <row r="1044" spans="1:17" hidden="1" x14ac:dyDescent="0.3">
      <c r="A1044" s="3" t="s">
        <v>38</v>
      </c>
      <c r="B1044" s="2">
        <v>44044</v>
      </c>
      <c r="C1044" s="7">
        <v>0.46390518849824403</v>
      </c>
      <c r="D1044" s="7">
        <v>0.11150951552279501</v>
      </c>
      <c r="E1044" s="7">
        <v>0.574607720570813</v>
      </c>
      <c r="F1044" s="14">
        <v>0.31388276390639203</v>
      </c>
      <c r="G1044" s="7">
        <v>1.44547718489601E-2</v>
      </c>
      <c r="H1044" s="7">
        <v>9.9291986632814404E-3</v>
      </c>
      <c r="I1044" s="7">
        <v>0.13904332137309999</v>
      </c>
      <c r="J1044" s="7">
        <v>0.302893337306754</v>
      </c>
      <c r="K1044" s="7">
        <v>9.5367899372848897E-2</v>
      </c>
      <c r="L1044" s="7">
        <v>0.115841632943381</v>
      </c>
      <c r="M1044" s="7">
        <v>9.1176311895043105E-2</v>
      </c>
      <c r="N1044" s="7">
        <v>9.9407740458754106E-3</v>
      </c>
      <c r="O1044" s="7">
        <v>0.20665162851328001</v>
      </c>
      <c r="P1044" s="7">
        <v>1.47011240374759E-2</v>
      </c>
      <c r="Q1044" s="7">
        <v>4.8176211619890799</v>
      </c>
    </row>
    <row r="1045" spans="1:17" hidden="1" x14ac:dyDescent="0.3">
      <c r="A1045" s="3" t="s">
        <v>38</v>
      </c>
      <c r="B1045" s="2">
        <v>44075</v>
      </c>
      <c r="C1045" s="7">
        <v>0.51332817843812495</v>
      </c>
      <c r="D1045" s="7">
        <v>0.108052975201004</v>
      </c>
      <c r="E1045" s="7">
        <v>0.583389777646104</v>
      </c>
      <c r="F1045" s="14">
        <v>0.30855724715289201</v>
      </c>
      <c r="G1045" s="7">
        <v>1.52505636888933E-2</v>
      </c>
      <c r="H1045" s="7">
        <v>8.7418346361381495E-3</v>
      </c>
      <c r="I1045" s="7">
        <v>0.129419657994504</v>
      </c>
      <c r="J1045" s="7">
        <v>0.30023962800596798</v>
      </c>
      <c r="K1045" s="7">
        <v>8.8570383887401793E-2</v>
      </c>
      <c r="L1045" s="7">
        <v>0.11796738545579601</v>
      </c>
      <c r="M1045" s="7">
        <v>9.7622656429971005E-2</v>
      </c>
      <c r="N1045" s="7">
        <v>8.5725559641058897E-3</v>
      </c>
      <c r="O1045" s="7">
        <v>0.22004041191183801</v>
      </c>
      <c r="P1045" s="7">
        <v>1.3574922025384101E-2</v>
      </c>
      <c r="Q1045" s="7">
        <v>4.7604650737260101</v>
      </c>
    </row>
    <row r="1046" spans="1:17" hidden="1" x14ac:dyDescent="0.3">
      <c r="A1046" s="3" t="s">
        <v>38</v>
      </c>
      <c r="B1046" s="2">
        <v>44105</v>
      </c>
      <c r="C1046" s="7">
        <v>0.52945929952946502</v>
      </c>
      <c r="D1046" s="7">
        <v>0.11216473961705201</v>
      </c>
      <c r="E1046" s="7">
        <v>0.59796467146691901</v>
      </c>
      <c r="F1046" s="14">
        <v>0.28987058891602902</v>
      </c>
      <c r="G1046" s="7">
        <v>1.50716795709432E-2</v>
      </c>
      <c r="H1046" s="7">
        <v>9.3873391192350695E-3</v>
      </c>
      <c r="I1046" s="7">
        <v>0.13600686256702599</v>
      </c>
      <c r="J1046" s="7">
        <v>0.28794258541278001</v>
      </c>
      <c r="K1046" s="7">
        <v>9.3743190542329505E-2</v>
      </c>
      <c r="L1046" s="7">
        <v>0.119316102825962</v>
      </c>
      <c r="M1046" s="7">
        <v>9.8435643083699106E-2</v>
      </c>
      <c r="N1046" s="7">
        <v>9.9591508221325096E-3</v>
      </c>
      <c r="O1046" s="7">
        <v>0.216516468387903</v>
      </c>
      <c r="P1046" s="7">
        <v>1.3620977667989901E-2</v>
      </c>
      <c r="Q1046" s="7">
        <v>4.6892113608398498</v>
      </c>
    </row>
    <row r="1047" spans="1:17" hidden="1" x14ac:dyDescent="0.3">
      <c r="A1047" s="3" t="s">
        <v>38</v>
      </c>
      <c r="B1047" s="2">
        <v>44136</v>
      </c>
      <c r="C1047" s="7">
        <v>0.25392097375154798</v>
      </c>
      <c r="D1047" s="7">
        <v>0.16372765533745501</v>
      </c>
      <c r="E1047" s="7">
        <v>0.60204506799684798</v>
      </c>
      <c r="F1047" s="14">
        <v>0.23422727666569701</v>
      </c>
      <c r="G1047" s="7">
        <v>2.3343762863063701E-2</v>
      </c>
      <c r="H1047" s="7">
        <v>4.4661691101525597E-3</v>
      </c>
      <c r="I1047" s="7">
        <v>7.7440816480981403E-2</v>
      </c>
      <c r="J1047" s="7">
        <v>0.181783379631412</v>
      </c>
      <c r="K1047" s="7">
        <v>4.8427084887149897E-2</v>
      </c>
      <c r="L1047" s="7">
        <v>0.22795681519231301</v>
      </c>
      <c r="M1047" s="7">
        <v>0.147227392870073</v>
      </c>
      <c r="N1047" s="7">
        <v>1.02209809971049E-2</v>
      </c>
      <c r="O1047" s="7">
        <v>0.25921393977210799</v>
      </c>
      <c r="P1047" s="7">
        <v>1.9919658195641201E-2</v>
      </c>
      <c r="Q1047" s="7">
        <v>4.86128282787391</v>
      </c>
    </row>
    <row r="1048" spans="1:17" hidden="1" x14ac:dyDescent="0.3">
      <c r="A1048" s="3" t="s">
        <v>38</v>
      </c>
      <c r="B1048" s="2">
        <v>44166</v>
      </c>
      <c r="C1048" s="7">
        <v>0.43845490584741198</v>
      </c>
      <c r="D1048" s="7">
        <v>0.12938007855165501</v>
      </c>
      <c r="E1048" s="7">
        <v>0.60050346953029798</v>
      </c>
      <c r="F1048" s="14">
        <v>0.27011645191804801</v>
      </c>
      <c r="G1048" s="7">
        <v>1.83110626885927E-2</v>
      </c>
      <c r="H1048" s="7">
        <v>9.7641529021573002E-3</v>
      </c>
      <c r="I1048" s="7">
        <v>0.16099616325014099</v>
      </c>
      <c r="J1048" s="7">
        <v>0.22417104754449099</v>
      </c>
      <c r="K1048" s="7">
        <v>0.13097966098349301</v>
      </c>
      <c r="L1048" s="7">
        <v>0.145150029276951</v>
      </c>
      <c r="M1048" s="7">
        <v>0.10315491676196401</v>
      </c>
      <c r="N1048" s="7">
        <v>1.07642948869407E-2</v>
      </c>
      <c r="O1048" s="7">
        <v>0.18182198826998699</v>
      </c>
      <c r="P1048" s="7">
        <v>1.4886683435281401E-2</v>
      </c>
      <c r="Q1048" s="7">
        <v>4.6794838704164601</v>
      </c>
    </row>
    <row r="1049" spans="1:17" hidden="1" x14ac:dyDescent="0.3">
      <c r="A1049" s="3" t="s">
        <v>38</v>
      </c>
      <c r="B1049" s="2">
        <v>44197</v>
      </c>
      <c r="C1049" s="7">
        <v>0.14366042807537499</v>
      </c>
      <c r="D1049" s="7">
        <v>0.22114469221301</v>
      </c>
      <c r="E1049" s="7">
        <v>0.56494473137011902</v>
      </c>
      <c r="F1049" s="14">
        <v>0.21391057641687</v>
      </c>
      <c r="G1049" s="7">
        <v>3.1815538912651202E-2</v>
      </c>
      <c r="H1049" s="7">
        <v>2.53877309500919E-3</v>
      </c>
      <c r="I1049" s="7">
        <v>4.3586369485084597E-2</v>
      </c>
      <c r="J1049" s="7">
        <v>0.105535117903231</v>
      </c>
      <c r="K1049" s="7">
        <v>1.69085135806059E-2</v>
      </c>
      <c r="L1049" s="7">
        <v>0.33380377550947499</v>
      </c>
      <c r="M1049" s="7">
        <v>0.17395815573068299</v>
      </c>
      <c r="N1049" s="7">
        <v>8.7374360701459805E-3</v>
      </c>
      <c r="O1049" s="7">
        <v>0.25844790350441899</v>
      </c>
      <c r="P1049" s="7">
        <v>2.4668416208695299E-2</v>
      </c>
      <c r="Q1049" s="7">
        <v>5.0860022301482504</v>
      </c>
    </row>
    <row r="1050" spans="1:17" hidden="1" x14ac:dyDescent="0.3">
      <c r="A1050" s="3" t="s">
        <v>38</v>
      </c>
      <c r="B1050" s="2">
        <v>44228</v>
      </c>
      <c r="C1050" s="7">
        <v>0.155758145391585</v>
      </c>
      <c r="D1050" s="7">
        <v>0.205711019330795</v>
      </c>
      <c r="E1050" s="7">
        <v>0.57636936529891603</v>
      </c>
      <c r="F1050" s="14">
        <v>0.217919615370289</v>
      </c>
      <c r="G1050" s="7">
        <v>2.9695930494672701E-2</v>
      </c>
      <c r="H1050" s="7">
        <v>2.1355014842167602E-3</v>
      </c>
      <c r="I1050" s="7">
        <v>4.5308035846555503E-2</v>
      </c>
      <c r="J1050" s="7">
        <v>0.115606575941179</v>
      </c>
      <c r="K1050" s="7">
        <v>1.8101479782582801E-2</v>
      </c>
      <c r="L1050" s="7">
        <v>0.31861407415982101</v>
      </c>
      <c r="M1050" s="7">
        <v>0.17422605989586001</v>
      </c>
      <c r="N1050" s="7">
        <v>9.5718007633733108E-3</v>
      </c>
      <c r="O1050" s="7">
        <v>0.26179451567746997</v>
      </c>
      <c r="P1050" s="7">
        <v>2.4946025954268699E-2</v>
      </c>
      <c r="Q1050" s="7">
        <v>5.0565274599048697</v>
      </c>
    </row>
    <row r="1051" spans="1:17" hidden="1" x14ac:dyDescent="0.3">
      <c r="A1051" s="3" t="s">
        <v>38</v>
      </c>
      <c r="B1051" s="2">
        <v>44256</v>
      </c>
      <c r="C1051" s="7">
        <v>0.21287638522497801</v>
      </c>
      <c r="D1051" s="7">
        <v>0.18434680279041801</v>
      </c>
      <c r="E1051" s="7">
        <v>0.59115510398995896</v>
      </c>
      <c r="F1051" s="14">
        <v>0.224498093219623</v>
      </c>
      <c r="G1051" s="7">
        <v>2.78752616808913E-2</v>
      </c>
      <c r="H1051" s="7">
        <v>1.9207073985675999E-3</v>
      </c>
      <c r="I1051" s="7">
        <v>4.7349628201988E-2</v>
      </c>
      <c r="J1051" s="7">
        <v>0.12499691436301399</v>
      </c>
      <c r="K1051" s="7">
        <v>1.9806908187475401E-2</v>
      </c>
      <c r="L1051" s="7">
        <v>0.27995808415079498</v>
      </c>
      <c r="M1051" s="7">
        <v>0.170601076408265</v>
      </c>
      <c r="N1051" s="7">
        <v>9.6567358504519602E-3</v>
      </c>
      <c r="O1051" s="7">
        <v>0.29354079019648099</v>
      </c>
      <c r="P1051" s="7">
        <v>2.4293893562070599E-2</v>
      </c>
      <c r="Q1051" s="7">
        <v>5.0005730563156696</v>
      </c>
    </row>
    <row r="1052" spans="1:17" hidden="1" x14ac:dyDescent="0.3">
      <c r="A1052" s="3" t="s">
        <v>38</v>
      </c>
      <c r="B1052" s="2">
        <v>44287</v>
      </c>
      <c r="C1052" s="7">
        <v>0.40734830436812097</v>
      </c>
      <c r="D1052" s="7">
        <v>0.128315012921983</v>
      </c>
      <c r="E1052" s="7">
        <v>0.60974096676753098</v>
      </c>
      <c r="F1052" s="14">
        <v>0.26194402031048702</v>
      </c>
      <c r="G1052" s="7">
        <v>1.5669204485066E-2</v>
      </c>
      <c r="H1052" s="7">
        <v>7.0043341588584699E-3</v>
      </c>
      <c r="I1052" s="7">
        <v>0.14951130124752199</v>
      </c>
      <c r="J1052" s="7">
        <v>0.20981762418399899</v>
      </c>
      <c r="K1052" s="7">
        <v>9.0884584311441502E-2</v>
      </c>
      <c r="L1052" s="7">
        <v>0.15248274918548599</v>
      </c>
      <c r="M1052" s="7">
        <v>0.12666505815769599</v>
      </c>
      <c r="N1052" s="7">
        <v>8.9363095257776904E-3</v>
      </c>
      <c r="O1052" s="7">
        <v>0.224437983731337</v>
      </c>
      <c r="P1052" s="7">
        <v>1.45908510128157E-2</v>
      </c>
      <c r="Q1052" s="7">
        <v>4.7362068777609698</v>
      </c>
    </row>
    <row r="1053" spans="1:17" hidden="1" x14ac:dyDescent="0.3">
      <c r="A1053" s="3" t="s">
        <v>38</v>
      </c>
      <c r="B1053" s="2">
        <v>44317</v>
      </c>
      <c r="C1053" s="7">
        <v>0.59077769481661302</v>
      </c>
      <c r="D1053" s="7">
        <v>0.102953176413332</v>
      </c>
      <c r="E1053" s="7">
        <v>0.58129082691376899</v>
      </c>
      <c r="F1053" s="14">
        <v>0.315755996672898</v>
      </c>
      <c r="G1053" s="7">
        <v>1.27541145710541E-2</v>
      </c>
      <c r="H1053" s="7">
        <v>8.8335927960860906E-3</v>
      </c>
      <c r="I1053" s="7">
        <v>0.138722707599992</v>
      </c>
      <c r="J1053" s="7">
        <v>0.298758898840776</v>
      </c>
      <c r="K1053" s="7">
        <v>9.3236894605746204E-2</v>
      </c>
      <c r="L1053" s="7">
        <v>0.11310333372575999</v>
      </c>
      <c r="M1053" s="7">
        <v>9.0552128778842403E-2</v>
      </c>
      <c r="N1053" s="7">
        <v>7.2848905083642496E-3</v>
      </c>
      <c r="O1053" s="7">
        <v>0.223010989832336</v>
      </c>
      <c r="P1053" s="7">
        <v>1.37424487410423E-2</v>
      </c>
      <c r="Q1053" s="7">
        <v>4.6827570686092699</v>
      </c>
    </row>
    <row r="1054" spans="1:17" hidden="1" x14ac:dyDescent="0.3">
      <c r="A1054" s="3" t="s">
        <v>38</v>
      </c>
      <c r="B1054" s="2">
        <v>44348</v>
      </c>
      <c r="C1054" s="7">
        <v>0.66993667698236503</v>
      </c>
      <c r="D1054" s="7">
        <v>9.3449375300994605E-2</v>
      </c>
      <c r="E1054" s="7">
        <v>0.55581433091759902</v>
      </c>
      <c r="F1054" s="14">
        <v>0.35073629378140703</v>
      </c>
      <c r="G1054" s="7">
        <v>1.33355239832332E-2</v>
      </c>
      <c r="H1054" s="7">
        <v>1.04696023368762E-2</v>
      </c>
      <c r="I1054" s="7">
        <v>0.12755251665191</v>
      </c>
      <c r="J1054" s="7">
        <v>0.32240671752002997</v>
      </c>
      <c r="K1054" s="7">
        <v>8.4191101654619196E-2</v>
      </c>
      <c r="L1054" s="7">
        <v>0.103850807152802</v>
      </c>
      <c r="M1054" s="7">
        <v>8.4792649534553205E-2</v>
      </c>
      <c r="N1054" s="7">
        <v>5.9089168563752296E-3</v>
      </c>
      <c r="O1054" s="7">
        <v>0.23539847510365</v>
      </c>
      <c r="P1054" s="7">
        <v>1.2093689205951301E-2</v>
      </c>
      <c r="Q1054" s="7">
        <v>4.6589542123607703</v>
      </c>
    </row>
    <row r="1055" spans="1:17" hidden="1" x14ac:dyDescent="0.3">
      <c r="A1055" s="3" t="s">
        <v>38</v>
      </c>
      <c r="B1055" s="2">
        <v>44378</v>
      </c>
      <c r="C1055" s="7">
        <v>0.73603132450251096</v>
      </c>
      <c r="D1055" s="7">
        <v>8.5172304594655898E-2</v>
      </c>
      <c r="E1055" s="7">
        <v>0.53955461501572799</v>
      </c>
      <c r="F1055" s="14">
        <v>0.37527308038961599</v>
      </c>
      <c r="G1055" s="7">
        <v>1.3261469567372701E-2</v>
      </c>
      <c r="H1055" s="7">
        <v>1.35180589973097E-2</v>
      </c>
      <c r="I1055" s="7">
        <v>0.1195793672161</v>
      </c>
      <c r="J1055" s="7">
        <v>0.33996680291794601</v>
      </c>
      <c r="K1055" s="7">
        <v>8.4399026974085203E-2</v>
      </c>
      <c r="L1055" s="7">
        <v>9.8684225672992995E-2</v>
      </c>
      <c r="M1055" s="7">
        <v>7.9006029913930395E-2</v>
      </c>
      <c r="N1055" s="7">
        <v>5.4703063065167801E-3</v>
      </c>
      <c r="O1055" s="7">
        <v>0.23474474999200901</v>
      </c>
      <c r="P1055" s="7">
        <v>1.1369962441736299E-2</v>
      </c>
      <c r="Q1055" s="7">
        <v>4.7537951264672396</v>
      </c>
    </row>
    <row r="1056" spans="1:17" hidden="1" x14ac:dyDescent="0.3">
      <c r="A1056" s="3" t="s">
        <v>38</v>
      </c>
      <c r="B1056" s="2">
        <v>44409</v>
      </c>
      <c r="C1056" s="7">
        <v>0.80103363436475705</v>
      </c>
      <c r="D1056" s="7">
        <v>7.2354082727151506E-2</v>
      </c>
      <c r="E1056" s="7">
        <v>0.50120622156468997</v>
      </c>
      <c r="F1056" s="14">
        <v>0.42643969570815898</v>
      </c>
      <c r="G1056" s="7">
        <v>1.2400628243914601E-2</v>
      </c>
      <c r="H1056" s="7">
        <v>2.42624191063644E-2</v>
      </c>
      <c r="I1056" s="7">
        <v>0.113357947212596</v>
      </c>
      <c r="J1056" s="7">
        <v>0.36923493923560102</v>
      </c>
      <c r="K1056" s="7">
        <v>7.7789097885691397E-2</v>
      </c>
      <c r="L1056" s="7">
        <v>8.7752582329168299E-2</v>
      </c>
      <c r="M1056" s="7">
        <v>6.6501585755742804E-2</v>
      </c>
      <c r="N1056" s="7">
        <v>4.7390812157610002E-3</v>
      </c>
      <c r="O1056" s="7">
        <v>0.23322861949245799</v>
      </c>
      <c r="P1056" s="7">
        <v>1.0733099522702899E-2</v>
      </c>
      <c r="Q1056" s="7">
        <v>4.7399454208043004</v>
      </c>
    </row>
    <row r="1057" spans="1:17" hidden="1" x14ac:dyDescent="0.3">
      <c r="A1057" s="3" t="s">
        <v>38</v>
      </c>
      <c r="B1057" s="2">
        <v>44440</v>
      </c>
      <c r="C1057" s="7">
        <v>0.818407016104853</v>
      </c>
      <c r="D1057" s="7">
        <v>7.6987839468771704E-2</v>
      </c>
      <c r="E1057" s="7">
        <v>0.53504361114309595</v>
      </c>
      <c r="F1057" s="14">
        <v>0.38796854938813202</v>
      </c>
      <c r="G1057" s="7">
        <v>1.36862131218504E-2</v>
      </c>
      <c r="H1057" s="7">
        <v>1.51806655844305E-2</v>
      </c>
      <c r="I1057" s="7">
        <v>0.106110928840281</v>
      </c>
      <c r="J1057" s="7">
        <v>0.366689848913197</v>
      </c>
      <c r="K1057" s="7">
        <v>7.4781368628868694E-2</v>
      </c>
      <c r="L1057" s="7">
        <v>9.0363727040588496E-2</v>
      </c>
      <c r="M1057" s="7">
        <v>7.1518824634731401E-2</v>
      </c>
      <c r="N1057" s="7">
        <v>5.3062188883285302E-3</v>
      </c>
      <c r="O1057" s="7">
        <v>0.24536198642951401</v>
      </c>
      <c r="P1057" s="7">
        <v>1.10002179182104E-2</v>
      </c>
      <c r="Q1057" s="7">
        <v>4.6171193509514703</v>
      </c>
    </row>
    <row r="1058" spans="1:17" hidden="1" x14ac:dyDescent="0.3">
      <c r="A1058" s="3" t="s">
        <v>39</v>
      </c>
      <c r="B1058" s="2">
        <v>43466</v>
      </c>
      <c r="C1058" s="7">
        <v>0.90753949848359505</v>
      </c>
      <c r="D1058" s="7">
        <v>4.9953719720334397E-2</v>
      </c>
      <c r="E1058" s="7">
        <v>0.53894322090494196</v>
      </c>
      <c r="F1058" s="14">
        <v>0.41110305937472302</v>
      </c>
      <c r="G1058" s="7">
        <v>2.1570008504080199E-2</v>
      </c>
      <c r="H1058" s="7">
        <v>2.71541022931155E-2</v>
      </c>
      <c r="I1058" s="7">
        <v>0.23660298229923701</v>
      </c>
      <c r="J1058" s="7">
        <v>0.14025381302814399</v>
      </c>
      <c r="K1058" s="7">
        <v>9.6004951683495904E-2</v>
      </c>
      <c r="L1058" s="7">
        <v>0.21014217881761801</v>
      </c>
      <c r="M1058" s="7">
        <v>0.13229646703759501</v>
      </c>
      <c r="N1058" s="7">
        <v>4.42318183861556E-2</v>
      </c>
      <c r="O1058" s="7">
        <v>2.8558147503245E-2</v>
      </c>
      <c r="P1058" s="7">
        <v>6.3185530447314106E-2</v>
      </c>
      <c r="Q1058" s="7">
        <v>6.3895745895934901</v>
      </c>
    </row>
    <row r="1059" spans="1:17" hidden="1" x14ac:dyDescent="0.3">
      <c r="A1059" s="3" t="s">
        <v>39</v>
      </c>
      <c r="B1059" s="2">
        <v>43497</v>
      </c>
      <c r="C1059" s="7">
        <v>0.93424941489501501</v>
      </c>
      <c r="D1059" s="7">
        <v>5.1492224900646699E-2</v>
      </c>
      <c r="E1059" s="7">
        <v>0.55225756377806201</v>
      </c>
      <c r="F1059" s="14">
        <v>0.39625021132129101</v>
      </c>
      <c r="G1059" s="7">
        <v>1.7690997476764302E-2</v>
      </c>
      <c r="H1059" s="7">
        <v>2.7704872274109199E-2</v>
      </c>
      <c r="I1059" s="7">
        <v>0.23010623881001199</v>
      </c>
      <c r="J1059" s="7">
        <v>0.14357293959117901</v>
      </c>
      <c r="K1059" s="7">
        <v>8.2257579999412397E-2</v>
      </c>
      <c r="L1059" s="7">
        <v>0.20496036288219399</v>
      </c>
      <c r="M1059" s="7">
        <v>0.13359738032455701</v>
      </c>
      <c r="N1059" s="7">
        <v>4.7386021181570599E-2</v>
      </c>
      <c r="O1059" s="7">
        <v>2.0053440024398701E-2</v>
      </c>
      <c r="P1059" s="7">
        <v>9.2670167435803405E-2</v>
      </c>
      <c r="Q1059" s="7">
        <v>6.4552613089847997</v>
      </c>
    </row>
    <row r="1060" spans="1:17" hidden="1" x14ac:dyDescent="0.3">
      <c r="A1060" s="3" t="s">
        <v>39</v>
      </c>
      <c r="B1060" s="2">
        <v>43525</v>
      </c>
      <c r="C1060" s="7">
        <v>1.0922547770536599</v>
      </c>
      <c r="D1060" s="7">
        <v>5.11184342261293E-2</v>
      </c>
      <c r="E1060" s="7">
        <v>0.53571517644900601</v>
      </c>
      <c r="F1060" s="14">
        <v>0.41316638932486499</v>
      </c>
      <c r="G1060" s="7">
        <v>1.73337118770364E-2</v>
      </c>
      <c r="H1060" s="7">
        <v>2.46647495489687E-2</v>
      </c>
      <c r="I1060" s="7">
        <v>0.243753529641769</v>
      </c>
      <c r="J1060" s="7">
        <v>0.14440630908532701</v>
      </c>
      <c r="K1060" s="7">
        <v>8.0296486244035098E-2</v>
      </c>
      <c r="L1060" s="7">
        <v>0.19675618537602399</v>
      </c>
      <c r="M1060" s="7">
        <v>0.127362973481004</v>
      </c>
      <c r="N1060" s="7">
        <v>5.73644193443811E-2</v>
      </c>
      <c r="O1060" s="7">
        <v>2.8420390260196798E-2</v>
      </c>
      <c r="P1060" s="7">
        <v>7.96412451412572E-2</v>
      </c>
      <c r="Q1060" s="7">
        <v>6.4251334681989496</v>
      </c>
    </row>
    <row r="1061" spans="1:17" hidden="1" x14ac:dyDescent="0.3">
      <c r="A1061" s="3" t="s">
        <v>39</v>
      </c>
      <c r="B1061" s="2">
        <v>43556</v>
      </c>
      <c r="C1061" s="7">
        <v>1.0123847967550901</v>
      </c>
      <c r="D1061" s="7">
        <v>4.35263739298727E-2</v>
      </c>
      <c r="E1061" s="7">
        <v>0.56444325078342505</v>
      </c>
      <c r="F1061" s="14">
        <v>0.39203037528670198</v>
      </c>
      <c r="G1061" s="7">
        <v>1.7368809453898699E-2</v>
      </c>
      <c r="H1061" s="7">
        <v>2.9399711380345198E-2</v>
      </c>
      <c r="I1061" s="7">
        <v>0.24697653591486601</v>
      </c>
      <c r="J1061" s="7">
        <v>0.14010777624486501</v>
      </c>
      <c r="K1061" s="7">
        <v>7.98435497932381E-2</v>
      </c>
      <c r="L1061" s="7">
        <v>0.19883889078210801</v>
      </c>
      <c r="M1061" s="7">
        <v>0.13398089277672801</v>
      </c>
      <c r="N1061" s="7">
        <v>4.8258577384762101E-2</v>
      </c>
      <c r="O1061" s="7">
        <v>2.7074496842576401E-2</v>
      </c>
      <c r="P1061" s="7">
        <v>7.8150759426612801E-2</v>
      </c>
      <c r="Q1061" s="7">
        <v>6.5153857992194002</v>
      </c>
    </row>
    <row r="1062" spans="1:17" hidden="1" x14ac:dyDescent="0.3">
      <c r="A1062" s="3" t="s">
        <v>39</v>
      </c>
      <c r="B1062" s="2">
        <v>43586</v>
      </c>
      <c r="C1062" s="7">
        <v>0.99532214191505297</v>
      </c>
      <c r="D1062" s="7">
        <v>5.46307054004396E-2</v>
      </c>
      <c r="E1062" s="7">
        <v>0.55906419186274103</v>
      </c>
      <c r="F1062" s="14">
        <v>0.38630510273681901</v>
      </c>
      <c r="G1062" s="7">
        <v>1.7963389158318001E-2</v>
      </c>
      <c r="H1062" s="7">
        <v>2.5476663722039501E-2</v>
      </c>
      <c r="I1062" s="7">
        <v>0.21714914375161501</v>
      </c>
      <c r="J1062" s="7">
        <v>0.14852262243357001</v>
      </c>
      <c r="K1062" s="7">
        <v>8.8610187060184295E-2</v>
      </c>
      <c r="L1062" s="7">
        <v>0.21131113303497701</v>
      </c>
      <c r="M1062" s="7">
        <v>0.14201097466205101</v>
      </c>
      <c r="N1062" s="7">
        <v>4.6028242403054802E-2</v>
      </c>
      <c r="O1062" s="7">
        <v>2.2183646759317902E-2</v>
      </c>
      <c r="P1062" s="7">
        <v>8.0743997014872795E-2</v>
      </c>
      <c r="Q1062" s="7">
        <v>6.4093641289831202</v>
      </c>
    </row>
    <row r="1063" spans="1:17" hidden="1" x14ac:dyDescent="0.3">
      <c r="A1063" s="3" t="s">
        <v>39</v>
      </c>
      <c r="B1063" s="2">
        <v>43617</v>
      </c>
      <c r="C1063" s="7">
        <v>0.95699744008252996</v>
      </c>
      <c r="D1063" s="7">
        <v>4.65820250870067E-2</v>
      </c>
      <c r="E1063" s="7">
        <v>0.564124769523067</v>
      </c>
      <c r="F1063" s="14">
        <v>0.38929320538992601</v>
      </c>
      <c r="G1063" s="7">
        <v>1.6366671107043301E-2</v>
      </c>
      <c r="H1063" s="7">
        <v>2.8232760337493799E-2</v>
      </c>
      <c r="I1063" s="7">
        <v>0.23603066797615599</v>
      </c>
      <c r="J1063" s="7">
        <v>0.151419759393595</v>
      </c>
      <c r="K1063" s="7">
        <v>8.8948356884903698E-2</v>
      </c>
      <c r="L1063" s="7">
        <v>0.18733411805056699</v>
      </c>
      <c r="M1063" s="7">
        <v>0.139626261802549</v>
      </c>
      <c r="N1063" s="7">
        <v>4.84160679256984E-2</v>
      </c>
      <c r="O1063" s="7">
        <v>2.8027502277707499E-2</v>
      </c>
      <c r="P1063" s="7">
        <v>7.55978342442859E-2</v>
      </c>
      <c r="Q1063" s="7">
        <v>6.31997584368579</v>
      </c>
    </row>
    <row r="1064" spans="1:17" hidden="1" x14ac:dyDescent="0.3">
      <c r="A1064" s="3" t="s">
        <v>39</v>
      </c>
      <c r="B1064" s="2">
        <v>43647</v>
      </c>
      <c r="C1064" s="7">
        <v>0.97748585743467098</v>
      </c>
      <c r="D1064" s="7">
        <v>4.6735520042975702E-2</v>
      </c>
      <c r="E1064" s="7">
        <v>0.56080987064958099</v>
      </c>
      <c r="F1064" s="14">
        <v>0.39245460930744402</v>
      </c>
      <c r="G1064" s="7">
        <v>1.6603368775113599E-2</v>
      </c>
      <c r="H1064" s="7">
        <v>2.9517606787758398E-2</v>
      </c>
      <c r="I1064" s="7">
        <v>0.22472067363781201</v>
      </c>
      <c r="J1064" s="7">
        <v>0.153841774059849</v>
      </c>
      <c r="K1064" s="7">
        <v>0.100376700807912</v>
      </c>
      <c r="L1064" s="7">
        <v>0.168891638759188</v>
      </c>
      <c r="M1064" s="7">
        <v>0.14203464118287401</v>
      </c>
      <c r="N1064" s="7">
        <v>5.3907422421307E-2</v>
      </c>
      <c r="O1064" s="7">
        <v>2.2388094353256598E-2</v>
      </c>
      <c r="P1064" s="7">
        <v>8.7718079214928094E-2</v>
      </c>
      <c r="Q1064" s="7">
        <v>6.4191266147333303</v>
      </c>
    </row>
    <row r="1065" spans="1:17" hidden="1" x14ac:dyDescent="0.3">
      <c r="A1065" s="3" t="s">
        <v>39</v>
      </c>
      <c r="B1065" s="2">
        <v>43678</v>
      </c>
      <c r="C1065" s="7">
        <v>0.99572168813047401</v>
      </c>
      <c r="D1065" s="7">
        <v>4.8898247810021202E-2</v>
      </c>
      <c r="E1065" s="7">
        <v>0.55637008489384498</v>
      </c>
      <c r="F1065" s="14">
        <v>0.39473166729613401</v>
      </c>
      <c r="G1065" s="7">
        <v>1.54604542431941E-2</v>
      </c>
      <c r="H1065" s="7">
        <v>2.8627996347608799E-2</v>
      </c>
      <c r="I1065" s="7">
        <v>0.221816247726798</v>
      </c>
      <c r="J1065" s="7">
        <v>0.15737838445750399</v>
      </c>
      <c r="K1065" s="7">
        <v>9.1961246948088896E-2</v>
      </c>
      <c r="L1065" s="7">
        <v>0.161089738457356</v>
      </c>
      <c r="M1065" s="7">
        <v>0.14100643298950499</v>
      </c>
      <c r="N1065" s="7">
        <v>4.8214322001010002E-2</v>
      </c>
      <c r="O1065" s="7">
        <v>2.9928018360940199E-2</v>
      </c>
      <c r="P1065" s="7">
        <v>0.104517158467995</v>
      </c>
      <c r="Q1065" s="7">
        <v>6.3752211239514498</v>
      </c>
    </row>
    <row r="1066" spans="1:17" hidden="1" x14ac:dyDescent="0.3">
      <c r="A1066" s="3" t="s">
        <v>39</v>
      </c>
      <c r="B1066" s="2">
        <v>43709</v>
      </c>
      <c r="C1066" s="7">
        <v>0.89123536599803999</v>
      </c>
      <c r="D1066" s="7">
        <v>5.5116649954599597E-2</v>
      </c>
      <c r="E1066" s="7">
        <v>0.57511335742795899</v>
      </c>
      <c r="F1066" s="14">
        <v>0.36976999261744198</v>
      </c>
      <c r="G1066" s="7">
        <v>1.74103393854542E-2</v>
      </c>
      <c r="H1066" s="7">
        <v>2.4306862523174998E-2</v>
      </c>
      <c r="I1066" s="7">
        <v>0.22277024616034</v>
      </c>
      <c r="J1066" s="7">
        <v>0.16088143059554799</v>
      </c>
      <c r="K1066" s="7">
        <v>9.2896923318576005E-2</v>
      </c>
      <c r="L1066" s="7">
        <v>0.178590203934923</v>
      </c>
      <c r="M1066" s="7">
        <v>0.14099074782225399</v>
      </c>
      <c r="N1066" s="7">
        <v>5.66725295636882E-2</v>
      </c>
      <c r="O1066" s="7">
        <v>2.2023519331453901E-2</v>
      </c>
      <c r="P1066" s="7">
        <v>8.3457197364587996E-2</v>
      </c>
      <c r="Q1066" s="7">
        <v>6.4677071054058004</v>
      </c>
    </row>
    <row r="1067" spans="1:17" hidden="1" x14ac:dyDescent="0.3">
      <c r="A1067" s="3" t="s">
        <v>39</v>
      </c>
      <c r="B1067" s="2">
        <v>43739</v>
      </c>
      <c r="C1067" s="7">
        <v>0.97691875768521297</v>
      </c>
      <c r="D1067" s="7">
        <v>4.8312826238565802E-2</v>
      </c>
      <c r="E1067" s="7">
        <v>0.54030091969278204</v>
      </c>
      <c r="F1067" s="14">
        <v>0.41138625406865198</v>
      </c>
      <c r="G1067" s="7">
        <v>1.8657764709280399E-2</v>
      </c>
      <c r="H1067" s="7">
        <v>3.0920371840722799E-2</v>
      </c>
      <c r="I1067" s="7">
        <v>0.219637381274528</v>
      </c>
      <c r="J1067" s="7">
        <v>0.16262656358329899</v>
      </c>
      <c r="K1067" s="7">
        <v>9.0879344823506403E-2</v>
      </c>
      <c r="L1067" s="7">
        <v>0.16751144506340199</v>
      </c>
      <c r="M1067" s="7">
        <v>0.13885345015752801</v>
      </c>
      <c r="N1067" s="7">
        <v>5.4400409368030103E-2</v>
      </c>
      <c r="O1067" s="7">
        <v>1.97095496357759E-2</v>
      </c>
      <c r="P1067" s="7">
        <v>9.68037195439269E-2</v>
      </c>
      <c r="Q1067" s="7">
        <v>6.45718465041565</v>
      </c>
    </row>
    <row r="1068" spans="1:17" hidden="1" x14ac:dyDescent="0.3">
      <c r="A1068" s="3" t="s">
        <v>39</v>
      </c>
      <c r="B1068" s="2">
        <v>43770</v>
      </c>
      <c r="C1068" s="7">
        <v>1.00749809286735</v>
      </c>
      <c r="D1068" s="7">
        <v>5.01590688329576E-2</v>
      </c>
      <c r="E1068" s="7">
        <v>0.54381871107750601</v>
      </c>
      <c r="F1068" s="14">
        <v>0.40602222008953698</v>
      </c>
      <c r="G1068" s="7">
        <v>1.9624676130856101E-2</v>
      </c>
      <c r="H1068" s="7">
        <v>2.8973525985533599E-2</v>
      </c>
      <c r="I1068" s="7">
        <v>0.22010500858417101</v>
      </c>
      <c r="J1068" s="7">
        <v>0.16049095467017299</v>
      </c>
      <c r="K1068" s="7">
        <v>0.11417264086786</v>
      </c>
      <c r="L1068" s="7">
        <v>0.16242445240210801</v>
      </c>
      <c r="M1068" s="7">
        <v>0.132534396093483</v>
      </c>
      <c r="N1068" s="7">
        <v>5.0271888687541698E-2</v>
      </c>
      <c r="O1068" s="7">
        <v>1.6851153171993899E-2</v>
      </c>
      <c r="P1068" s="7">
        <v>9.4551303406279499E-2</v>
      </c>
      <c r="Q1068" s="7">
        <v>6.38355455351034</v>
      </c>
    </row>
    <row r="1069" spans="1:17" hidden="1" x14ac:dyDescent="0.3">
      <c r="A1069" s="3" t="s">
        <v>39</v>
      </c>
      <c r="B1069" s="2">
        <v>43800</v>
      </c>
      <c r="C1069" s="7">
        <v>1.25239216869931</v>
      </c>
      <c r="D1069" s="7">
        <v>4.4895998236554602E-2</v>
      </c>
      <c r="E1069" s="7">
        <v>0.57842036005970499</v>
      </c>
      <c r="F1069" s="14">
        <v>0.37668364170374102</v>
      </c>
      <c r="G1069" s="7">
        <v>1.5171465921449899E-2</v>
      </c>
      <c r="H1069" s="7">
        <v>3.4029662890996598E-2</v>
      </c>
      <c r="I1069" s="7">
        <v>0.25874887438092598</v>
      </c>
      <c r="J1069" s="7">
        <v>0.13549264383448301</v>
      </c>
      <c r="K1069" s="7">
        <v>0.13865446666836101</v>
      </c>
      <c r="L1069" s="7">
        <v>0.16673644038376501</v>
      </c>
      <c r="M1069" s="7">
        <v>0.13816910689562001</v>
      </c>
      <c r="N1069" s="7">
        <v>4.7179068135860001E-2</v>
      </c>
      <c r="O1069" s="7">
        <v>1.23132231169953E-2</v>
      </c>
      <c r="P1069" s="7">
        <v>5.3505047771544099E-2</v>
      </c>
      <c r="Q1069" s="7">
        <v>6.4100071917338299</v>
      </c>
    </row>
    <row r="1070" spans="1:17" hidden="1" x14ac:dyDescent="0.3">
      <c r="A1070" s="3" t="s">
        <v>39</v>
      </c>
      <c r="B1070" s="2">
        <v>43831</v>
      </c>
      <c r="C1070" s="7">
        <v>0.91992215559068402</v>
      </c>
      <c r="D1070" s="7">
        <v>5.1263454347976703E-2</v>
      </c>
      <c r="E1070" s="7">
        <v>0.61706180589327597</v>
      </c>
      <c r="F1070" s="14">
        <v>0.33167473975874801</v>
      </c>
      <c r="G1070" s="7">
        <v>2.2078507610698499E-2</v>
      </c>
      <c r="H1070" s="7">
        <v>2.3710076708353199E-2</v>
      </c>
      <c r="I1070" s="7">
        <v>0.174032890099869</v>
      </c>
      <c r="J1070" s="7">
        <v>0.14685650746413501</v>
      </c>
      <c r="K1070" s="7">
        <v>9.5325712291993506E-2</v>
      </c>
      <c r="L1070" s="7">
        <v>0.214144162594989</v>
      </c>
      <c r="M1070" s="7">
        <v>0.13498670735514101</v>
      </c>
      <c r="N1070" s="7">
        <v>4.8040530333885299E-2</v>
      </c>
      <c r="O1070" s="7">
        <v>2.23326748504909E-2</v>
      </c>
      <c r="P1070" s="7">
        <v>0.118492230690445</v>
      </c>
      <c r="Q1070" s="7">
        <v>6.2279194090415402</v>
      </c>
    </row>
    <row r="1071" spans="1:17" hidden="1" x14ac:dyDescent="0.3">
      <c r="A1071" s="3" t="s">
        <v>39</v>
      </c>
      <c r="B1071" s="2">
        <v>43862</v>
      </c>
      <c r="C1071" s="7">
        <v>0.86828441698544301</v>
      </c>
      <c r="D1071" s="7">
        <v>6.2413637710509499E-2</v>
      </c>
      <c r="E1071" s="7">
        <v>0.58604327092790298</v>
      </c>
      <c r="F1071" s="14">
        <v>0.35154309136158801</v>
      </c>
      <c r="G1071" s="7">
        <v>1.7358676255873302E-2</v>
      </c>
      <c r="H1071" s="7">
        <v>2.8476480434652701E-2</v>
      </c>
      <c r="I1071" s="7">
        <v>0.16886076281708701</v>
      </c>
      <c r="J1071" s="7">
        <v>0.16308344695270599</v>
      </c>
      <c r="K1071" s="7">
        <v>8.9999052993329401E-2</v>
      </c>
      <c r="L1071" s="7">
        <v>0.22505215134269599</v>
      </c>
      <c r="M1071" s="7">
        <v>0.14024179154309199</v>
      </c>
      <c r="N1071" s="7">
        <v>5.2450289254881398E-2</v>
      </c>
      <c r="O1071" s="7">
        <v>2.0365896107514998E-2</v>
      </c>
      <c r="P1071" s="7">
        <v>9.41114522981676E-2</v>
      </c>
      <c r="Q1071" s="7">
        <v>6.5496602746258796</v>
      </c>
    </row>
    <row r="1072" spans="1:17" hidden="1" x14ac:dyDescent="0.3">
      <c r="A1072" s="3" t="s">
        <v>39</v>
      </c>
      <c r="B1072" s="2">
        <v>43891</v>
      </c>
      <c r="C1072" s="7">
        <v>0.71323217301160502</v>
      </c>
      <c r="D1072" s="7">
        <v>8.0426564232199294E-2</v>
      </c>
      <c r="E1072" s="7">
        <v>0.61473524573312699</v>
      </c>
      <c r="F1072" s="14">
        <v>0.30483819003467399</v>
      </c>
      <c r="G1072" s="7">
        <v>2.0745003313809299E-2</v>
      </c>
      <c r="H1072" s="7">
        <v>2.1703285933618598E-2</v>
      </c>
      <c r="I1072" s="7">
        <v>0.116797487899522</v>
      </c>
      <c r="J1072" s="7">
        <v>0.12573811584411701</v>
      </c>
      <c r="K1072" s="7">
        <v>7.2221797231858398E-2</v>
      </c>
      <c r="L1072" s="7">
        <v>0.355650167140318</v>
      </c>
      <c r="M1072" s="7">
        <v>0.13947734436781101</v>
      </c>
      <c r="N1072" s="7">
        <v>5.2919026663213499E-2</v>
      </c>
      <c r="O1072" s="7">
        <v>1.2473603902278601E-2</v>
      </c>
      <c r="P1072" s="7">
        <v>8.2274167703453804E-2</v>
      </c>
      <c r="Q1072" s="7">
        <v>6.4911569422992299</v>
      </c>
    </row>
    <row r="1073" spans="1:17" hidden="1" x14ac:dyDescent="0.3">
      <c r="A1073" s="3" t="s">
        <v>39</v>
      </c>
      <c r="B1073" s="2">
        <v>43922</v>
      </c>
      <c r="C1073" s="7">
        <v>0.295611562602001</v>
      </c>
      <c r="D1073" s="7">
        <v>0.13717413593792899</v>
      </c>
      <c r="E1073" s="7">
        <v>0.64075703506344905</v>
      </c>
      <c r="F1073" s="14">
        <v>0.22206882899862199</v>
      </c>
      <c r="G1073" s="7">
        <v>2.09552656149531E-2</v>
      </c>
      <c r="H1073" s="7">
        <v>1.7015271409193801E-3</v>
      </c>
      <c r="I1073" s="7">
        <v>1.8633395471980601E-4</v>
      </c>
      <c r="J1073" s="7">
        <v>4.8714875832145697E-2</v>
      </c>
      <c r="K1073" s="7">
        <v>1.36240182778206E-2</v>
      </c>
      <c r="L1073" s="7">
        <v>0.69808197516377102</v>
      </c>
      <c r="M1073" s="7">
        <v>7.8526345869658204E-2</v>
      </c>
      <c r="N1073" s="7">
        <v>7.6695925321127303E-2</v>
      </c>
      <c r="O1073" s="7">
        <v>6.4347325696572798E-4</v>
      </c>
      <c r="P1073" s="7">
        <v>6.0870259567919402E-2</v>
      </c>
      <c r="Q1073" s="7">
        <v>6.66007009260146</v>
      </c>
    </row>
    <row r="1074" spans="1:17" hidden="1" x14ac:dyDescent="0.3">
      <c r="A1074" s="3" t="s">
        <v>39</v>
      </c>
      <c r="B1074" s="2">
        <v>43952</v>
      </c>
      <c r="C1074" s="7">
        <v>0.36070752068622802</v>
      </c>
      <c r="D1074" s="7">
        <v>0.122979337144282</v>
      </c>
      <c r="E1074" s="7">
        <v>0.62417353770605599</v>
      </c>
      <c r="F1074" s="14">
        <v>0.25284712514966201</v>
      </c>
      <c r="G1074" s="7">
        <v>2.1538858857919702E-2</v>
      </c>
      <c r="H1074" s="7">
        <v>1.4882799405396599E-3</v>
      </c>
      <c r="I1074" s="7">
        <v>4.6582256078868699E-2</v>
      </c>
      <c r="J1074" s="7">
        <v>6.01569491423826E-2</v>
      </c>
      <c r="K1074" s="7">
        <v>9.1881409000299404E-3</v>
      </c>
      <c r="L1074" s="7">
        <v>0.598474084973037</v>
      </c>
      <c r="M1074" s="7">
        <v>9.8479684220368097E-2</v>
      </c>
      <c r="N1074" s="7">
        <v>7.0692737250900695E-2</v>
      </c>
      <c r="O1074" s="7">
        <v>1.6164518021676399E-3</v>
      </c>
      <c r="P1074" s="7">
        <v>9.1782556833785695E-2</v>
      </c>
      <c r="Q1074" s="7">
        <v>6.7048141910291097</v>
      </c>
    </row>
    <row r="1075" spans="1:17" hidden="1" x14ac:dyDescent="0.3">
      <c r="A1075" s="3" t="s">
        <v>39</v>
      </c>
      <c r="B1075" s="2">
        <v>43983</v>
      </c>
      <c r="C1075" s="7">
        <v>0.59086782857403597</v>
      </c>
      <c r="D1075" s="7">
        <v>9.0949353845928907E-2</v>
      </c>
      <c r="E1075" s="7">
        <v>0.57374988484919898</v>
      </c>
      <c r="F1075" s="14">
        <v>0.33530076130487202</v>
      </c>
      <c r="G1075" s="7">
        <v>1.48762155797534E-2</v>
      </c>
      <c r="H1075" s="7">
        <v>8.9026349033449591E-3</v>
      </c>
      <c r="I1075" s="7">
        <v>0.16240591359975501</v>
      </c>
      <c r="J1075" s="7">
        <v>6.1155406606470397E-2</v>
      </c>
      <c r="K1075" s="7">
        <v>3.2578032716027598E-2</v>
      </c>
      <c r="L1075" s="7">
        <v>0.36029036304504097</v>
      </c>
      <c r="M1075" s="7">
        <v>0.11240343324647099</v>
      </c>
      <c r="N1075" s="7">
        <v>6.31868600714941E-2</v>
      </c>
      <c r="O1075" s="7">
        <v>2.4126112372570199E-3</v>
      </c>
      <c r="P1075" s="7">
        <v>0.181788528994385</v>
      </c>
      <c r="Q1075" s="7">
        <v>6.3394389888759397</v>
      </c>
    </row>
    <row r="1076" spans="1:17" hidden="1" x14ac:dyDescent="0.3">
      <c r="A1076" s="3" t="s">
        <v>39</v>
      </c>
      <c r="B1076" s="2">
        <v>44013</v>
      </c>
      <c r="C1076" s="7">
        <v>0.78751717260312504</v>
      </c>
      <c r="D1076" s="7">
        <v>8.3586329098690598E-2</v>
      </c>
      <c r="E1076" s="7">
        <v>0.56492676356975502</v>
      </c>
      <c r="F1076" s="14">
        <v>0.35148690733155402</v>
      </c>
      <c r="G1076" s="7">
        <v>1.3787593882149301E-2</v>
      </c>
      <c r="H1076" s="7">
        <v>1.4093801447363699E-2</v>
      </c>
      <c r="I1076" s="7">
        <v>0.20679216949085799</v>
      </c>
      <c r="J1076" s="7">
        <v>0.109306168666763</v>
      </c>
      <c r="K1076" s="7">
        <v>5.2508507602390397E-2</v>
      </c>
      <c r="L1076" s="7">
        <v>0.26444659436130602</v>
      </c>
      <c r="M1076" s="7">
        <v>0.139636534399217</v>
      </c>
      <c r="N1076" s="7">
        <v>6.1198986804919697E-2</v>
      </c>
      <c r="O1076" s="7">
        <v>1.1300042109368899E-3</v>
      </c>
      <c r="P1076" s="7">
        <v>0.13709963913409501</v>
      </c>
      <c r="Q1076" s="7">
        <v>6.6835507155509104</v>
      </c>
    </row>
    <row r="1077" spans="1:17" hidden="1" x14ac:dyDescent="0.3">
      <c r="A1077" s="3" t="s">
        <v>39</v>
      </c>
      <c r="B1077" s="2">
        <v>44044</v>
      </c>
      <c r="C1077" s="7">
        <v>0.83196932201088702</v>
      </c>
      <c r="D1077" s="7">
        <v>7.8044921251678598E-2</v>
      </c>
      <c r="E1077" s="7">
        <v>0.600865519213166</v>
      </c>
      <c r="F1077" s="14">
        <v>0.321089559535155</v>
      </c>
      <c r="G1077" s="7">
        <v>1.20963449137318E-2</v>
      </c>
      <c r="H1077" s="7">
        <v>1.49158063391316E-2</v>
      </c>
      <c r="I1077" s="7">
        <v>0.20930750658763</v>
      </c>
      <c r="J1077" s="7">
        <v>0.144869461204709</v>
      </c>
      <c r="K1077" s="7">
        <v>6.1382682809486201E-2</v>
      </c>
      <c r="L1077" s="7">
        <v>0.234762373047435</v>
      </c>
      <c r="M1077" s="7">
        <v>0.13313140390446701</v>
      </c>
      <c r="N1077" s="7">
        <v>4.6099505210517297E-2</v>
      </c>
      <c r="O1077" s="7">
        <v>1.0028027771770099E-3</v>
      </c>
      <c r="P1077" s="7">
        <v>0.142432113205715</v>
      </c>
      <c r="Q1077" s="7">
        <v>6.4579574066655496</v>
      </c>
    </row>
    <row r="1078" spans="1:17" hidden="1" x14ac:dyDescent="0.3">
      <c r="A1078" s="3" t="s">
        <v>39</v>
      </c>
      <c r="B1078" s="2">
        <v>44075</v>
      </c>
      <c r="C1078" s="7">
        <v>0.816602773978236</v>
      </c>
      <c r="D1078" s="7">
        <v>8.1141401315729098E-2</v>
      </c>
      <c r="E1078" s="7">
        <v>0.59649407132821397</v>
      </c>
      <c r="F1078" s="14">
        <v>0.32236452735605697</v>
      </c>
      <c r="G1078" s="7">
        <v>1.3792291032612199E-2</v>
      </c>
      <c r="H1078" s="7">
        <v>1.76373753477201E-2</v>
      </c>
      <c r="I1078" s="7">
        <v>0.200468136011448</v>
      </c>
      <c r="J1078" s="7">
        <v>0.12899088328609401</v>
      </c>
      <c r="K1078" s="7">
        <v>6.1199021669556902E-2</v>
      </c>
      <c r="L1078" s="7">
        <v>0.25571167853883497</v>
      </c>
      <c r="M1078" s="7">
        <v>0.13911972798480199</v>
      </c>
      <c r="N1078" s="7">
        <v>5.2455521831053301E-2</v>
      </c>
      <c r="O1078" s="7">
        <v>9.6531827087153403E-4</v>
      </c>
      <c r="P1078" s="7">
        <v>0.12966004602700701</v>
      </c>
      <c r="Q1078" s="7">
        <v>6.5934207031968199</v>
      </c>
    </row>
    <row r="1079" spans="1:17" hidden="1" x14ac:dyDescent="0.3">
      <c r="A1079" s="3" t="s">
        <v>39</v>
      </c>
      <c r="B1079" s="2">
        <v>44105</v>
      </c>
      <c r="C1079" s="7">
        <v>0.86846220851485301</v>
      </c>
      <c r="D1079" s="7">
        <v>6.9221609061689698E-2</v>
      </c>
      <c r="E1079" s="7">
        <v>0.57209523821568697</v>
      </c>
      <c r="F1079" s="14">
        <v>0.35868315272262302</v>
      </c>
      <c r="G1079" s="7">
        <v>1.5816196607994899E-2</v>
      </c>
      <c r="H1079" s="7">
        <v>1.61323421036591E-2</v>
      </c>
      <c r="I1079" s="7">
        <v>0.19699542201296799</v>
      </c>
      <c r="J1079" s="7">
        <v>0.12110962772971499</v>
      </c>
      <c r="K1079" s="7">
        <v>6.7497951278413806E-2</v>
      </c>
      <c r="L1079" s="7">
        <v>0.25799474994163202</v>
      </c>
      <c r="M1079" s="7">
        <v>0.139568308162906</v>
      </c>
      <c r="N1079" s="7">
        <v>4.6116320366812701E-2</v>
      </c>
      <c r="O1079" s="7">
        <v>3.0767272196130101E-3</v>
      </c>
      <c r="P1079" s="7">
        <v>0.13569235457628601</v>
      </c>
      <c r="Q1079" s="7">
        <v>6.5294718776283798</v>
      </c>
    </row>
    <row r="1080" spans="1:17" hidden="1" x14ac:dyDescent="0.3">
      <c r="A1080" s="3" t="s">
        <v>39</v>
      </c>
      <c r="B1080" s="2">
        <v>44136</v>
      </c>
      <c r="C1080" s="7">
        <v>0.521917786679165</v>
      </c>
      <c r="D1080" s="7">
        <v>0.10489237869121699</v>
      </c>
      <c r="E1080" s="7">
        <v>0.62630661932440801</v>
      </c>
      <c r="F1080" s="14">
        <v>0.26880100198437501</v>
      </c>
      <c r="G1080" s="7">
        <v>2.4025707063577401E-2</v>
      </c>
      <c r="H1080" s="7">
        <v>1.2503495438368499E-2</v>
      </c>
      <c r="I1080" s="7">
        <v>5.4628931354993998E-2</v>
      </c>
      <c r="J1080" s="7">
        <v>8.9315823945182504E-2</v>
      </c>
      <c r="K1080" s="7">
        <v>4.0860337705501897E-2</v>
      </c>
      <c r="L1080" s="7">
        <v>0.40611773199297602</v>
      </c>
      <c r="M1080" s="7">
        <v>0.16267495766635801</v>
      </c>
      <c r="N1080" s="7">
        <v>8.0585220813765096E-2</v>
      </c>
      <c r="O1080" s="7">
        <v>7.1358164116966704E-3</v>
      </c>
      <c r="P1080" s="7">
        <v>0.12215197760758</v>
      </c>
      <c r="Q1080" s="7">
        <v>6.5558211274579898</v>
      </c>
    </row>
    <row r="1081" spans="1:17" hidden="1" x14ac:dyDescent="0.3">
      <c r="A1081" s="3" t="s">
        <v>39</v>
      </c>
      <c r="B1081" s="2">
        <v>44166</v>
      </c>
      <c r="C1081" s="7">
        <v>0.85756469969355997</v>
      </c>
      <c r="D1081" s="7">
        <v>9.2249720127456497E-2</v>
      </c>
      <c r="E1081" s="7">
        <v>0.62066233634324697</v>
      </c>
      <c r="F1081" s="14">
        <v>0.28708794352929701</v>
      </c>
      <c r="G1081" s="7">
        <v>1.6720342171462201E-2</v>
      </c>
      <c r="H1081" s="7">
        <v>2.06149068638419E-2</v>
      </c>
      <c r="I1081" s="7">
        <v>0.19460874732465</v>
      </c>
      <c r="J1081" s="7">
        <v>8.13583351932569E-2</v>
      </c>
      <c r="K1081" s="7">
        <v>0.11173654956269501</v>
      </c>
      <c r="L1081" s="7">
        <v>0.29000364516750898</v>
      </c>
      <c r="M1081" s="7">
        <v>0.146233701304014</v>
      </c>
      <c r="N1081" s="7">
        <v>6.4709837840617304E-2</v>
      </c>
      <c r="O1081" s="7">
        <v>5.2779350087949302E-3</v>
      </c>
      <c r="P1081" s="7">
        <v>6.8735999563158803E-2</v>
      </c>
      <c r="Q1081" s="7">
        <v>6.6369351395515697</v>
      </c>
    </row>
    <row r="1082" spans="1:17" hidden="1" x14ac:dyDescent="0.3">
      <c r="A1082" s="3" t="s">
        <v>39</v>
      </c>
      <c r="B1082" s="2">
        <v>44197</v>
      </c>
      <c r="C1082" s="7">
        <v>0.37399516811174</v>
      </c>
      <c r="D1082" s="7">
        <v>0.12603238140360301</v>
      </c>
      <c r="E1082" s="7">
        <v>0.59297583179764002</v>
      </c>
      <c r="F1082" s="14">
        <v>0.28099178679875703</v>
      </c>
      <c r="G1082" s="7">
        <v>2.5150588684091799E-2</v>
      </c>
      <c r="H1082" s="7">
        <v>2.3450904280293201E-3</v>
      </c>
      <c r="I1082" s="7">
        <v>3.0436158855815703E-4</v>
      </c>
      <c r="J1082" s="7">
        <v>8.7769347683343699E-2</v>
      </c>
      <c r="K1082" s="7">
        <v>2.02512684694846E-2</v>
      </c>
      <c r="L1082" s="7">
        <v>0.522416410680419</v>
      </c>
      <c r="M1082" s="7">
        <v>0.14357821496827899</v>
      </c>
      <c r="N1082" s="7">
        <v>7.8189017324456406E-2</v>
      </c>
      <c r="O1082" s="7">
        <v>5.6715255663636202E-3</v>
      </c>
      <c r="P1082" s="7">
        <v>0.114324174606975</v>
      </c>
      <c r="Q1082" s="7">
        <v>6.6091573175681804</v>
      </c>
    </row>
    <row r="1083" spans="1:17" hidden="1" x14ac:dyDescent="0.3">
      <c r="A1083" s="3" t="s">
        <v>39</v>
      </c>
      <c r="B1083" s="2">
        <v>44228</v>
      </c>
      <c r="C1083" s="7">
        <v>0.394115289370635</v>
      </c>
      <c r="D1083" s="7">
        <v>0.121102175099052</v>
      </c>
      <c r="E1083" s="7">
        <v>0.59106118549104603</v>
      </c>
      <c r="F1083" s="14">
        <v>0.28783663940990201</v>
      </c>
      <c r="G1083" s="7">
        <v>2.03973059189459E-2</v>
      </c>
      <c r="H1083" s="7">
        <v>1.9822584578944899E-3</v>
      </c>
      <c r="I1083" s="7">
        <v>6.57796069540369E-4</v>
      </c>
      <c r="J1083" s="7">
        <v>9.4033083942672194E-2</v>
      </c>
      <c r="K1083" s="7">
        <v>1.6744347191395802E-2</v>
      </c>
      <c r="L1083" s="7">
        <v>0.47537637436685798</v>
      </c>
      <c r="M1083" s="7">
        <v>0.172563171082808</v>
      </c>
      <c r="N1083" s="7">
        <v>7.9516287417543893E-2</v>
      </c>
      <c r="O1083" s="7">
        <v>5.5211711233581796E-3</v>
      </c>
      <c r="P1083" s="7">
        <v>0.13320820442898301</v>
      </c>
      <c r="Q1083" s="7">
        <v>6.6023936744970104</v>
      </c>
    </row>
    <row r="1084" spans="1:17" hidden="1" x14ac:dyDescent="0.3">
      <c r="A1084" s="3" t="s">
        <v>39</v>
      </c>
      <c r="B1084" s="2">
        <v>44256</v>
      </c>
      <c r="C1084" s="7">
        <v>0.46761290339259398</v>
      </c>
      <c r="D1084" s="7">
        <v>0.12286132691394699</v>
      </c>
      <c r="E1084" s="7">
        <v>0.57925651119591604</v>
      </c>
      <c r="F1084" s="14">
        <v>0.297882161890137</v>
      </c>
      <c r="G1084" s="7">
        <v>2.67308156359665E-2</v>
      </c>
      <c r="H1084" s="7">
        <v>2.2446233797923198E-3</v>
      </c>
      <c r="I1084" s="7">
        <v>2.27737039547903E-4</v>
      </c>
      <c r="J1084" s="7">
        <v>0.1030203365721</v>
      </c>
      <c r="K1084" s="7">
        <v>1.7877231956488601E-2</v>
      </c>
      <c r="L1084" s="7">
        <v>0.46368732904408699</v>
      </c>
      <c r="M1084" s="7">
        <v>0.16082216463773399</v>
      </c>
      <c r="N1084" s="7">
        <v>8.9092410413431605E-2</v>
      </c>
      <c r="O1084" s="7">
        <v>6.4818830316178801E-3</v>
      </c>
      <c r="P1084" s="7">
        <v>0.12981546828923499</v>
      </c>
      <c r="Q1084" s="7">
        <v>6.6612159238424899</v>
      </c>
    </row>
    <row r="1085" spans="1:17" hidden="1" x14ac:dyDescent="0.3">
      <c r="A1085" s="3" t="s">
        <v>39</v>
      </c>
      <c r="B1085" s="2">
        <v>44287</v>
      </c>
      <c r="C1085" s="7">
        <v>0.77895073928792302</v>
      </c>
      <c r="D1085" s="7">
        <v>8.4441419866496795E-2</v>
      </c>
      <c r="E1085" s="7">
        <v>0.57547417065187001</v>
      </c>
      <c r="F1085" s="14">
        <v>0.34008440948163399</v>
      </c>
      <c r="G1085" s="7">
        <v>2.1173306231577801E-2</v>
      </c>
      <c r="H1085" s="7">
        <v>7.1974926853300399E-3</v>
      </c>
      <c r="I1085" s="7">
        <v>0.198493802436431</v>
      </c>
      <c r="J1085" s="7">
        <v>8.7769797901629101E-2</v>
      </c>
      <c r="K1085" s="7">
        <v>7.9455019680182204E-2</v>
      </c>
      <c r="L1085" s="7">
        <v>0.28174282778038301</v>
      </c>
      <c r="M1085" s="7">
        <v>0.12868732465247201</v>
      </c>
      <c r="N1085" s="7">
        <v>6.0308320308973901E-2</v>
      </c>
      <c r="O1085" s="7">
        <v>3.4608688138896902E-3</v>
      </c>
      <c r="P1085" s="7">
        <v>0.131711239509131</v>
      </c>
      <c r="Q1085" s="7">
        <v>6.6938563979779904</v>
      </c>
    </row>
    <row r="1086" spans="1:17" hidden="1" x14ac:dyDescent="0.3">
      <c r="A1086" s="3" t="s">
        <v>39</v>
      </c>
      <c r="B1086" s="2">
        <v>44317</v>
      </c>
      <c r="C1086" s="7">
        <v>0.87012359133219597</v>
      </c>
      <c r="D1086" s="7">
        <v>8.4655281805716603E-2</v>
      </c>
      <c r="E1086" s="7">
        <v>0.64004476680415701</v>
      </c>
      <c r="F1086" s="14">
        <v>0.27529995139012597</v>
      </c>
      <c r="G1086" s="7">
        <v>1.3070095930751599E-2</v>
      </c>
      <c r="H1086" s="7">
        <v>1.5807234175249599E-2</v>
      </c>
      <c r="I1086" s="7">
        <v>0.230025052001229</v>
      </c>
      <c r="J1086" s="7">
        <v>0.12585691403961699</v>
      </c>
      <c r="K1086" s="7">
        <v>3.8776341771402399E-2</v>
      </c>
      <c r="L1086" s="7">
        <v>0.27143837634367901</v>
      </c>
      <c r="M1086" s="7">
        <v>0.133414953539154</v>
      </c>
      <c r="N1086" s="7">
        <v>4.8055385935488103E-2</v>
      </c>
      <c r="O1086" s="7">
        <v>6.6018676509371401E-3</v>
      </c>
      <c r="P1086" s="7">
        <v>0.116953778612493</v>
      </c>
      <c r="Q1086" s="7">
        <v>6.4409442825282799</v>
      </c>
    </row>
    <row r="1087" spans="1:17" hidden="1" x14ac:dyDescent="0.3">
      <c r="A1087" s="3" t="s">
        <v>39</v>
      </c>
      <c r="B1087" s="2">
        <v>44348</v>
      </c>
      <c r="C1087" s="7">
        <v>0.83204114220942005</v>
      </c>
      <c r="D1087" s="7">
        <v>9.4599499340751902E-2</v>
      </c>
      <c r="E1087" s="7">
        <v>0.60201301808902496</v>
      </c>
      <c r="F1087" s="14">
        <v>0.30338748257022302</v>
      </c>
      <c r="G1087" s="7">
        <v>1.55515019960362E-2</v>
      </c>
      <c r="H1087" s="7">
        <v>1.7433534610679199E-2</v>
      </c>
      <c r="I1087" s="7">
        <v>0.22375311654056401</v>
      </c>
      <c r="J1087" s="7">
        <v>0.15212552349703401</v>
      </c>
      <c r="K1087" s="7">
        <v>3.59297994137696E-2</v>
      </c>
      <c r="L1087" s="7">
        <v>0.27580435211038701</v>
      </c>
      <c r="M1087" s="7">
        <v>0.132597952203825</v>
      </c>
      <c r="N1087" s="7">
        <v>5.3527990693711697E-2</v>
      </c>
      <c r="O1087" s="7">
        <v>6.4374543556380498E-3</v>
      </c>
      <c r="P1087" s="7">
        <v>8.6838774578355496E-2</v>
      </c>
      <c r="Q1087" s="7">
        <v>6.63276294712119</v>
      </c>
    </row>
    <row r="1088" spans="1:17" hidden="1" x14ac:dyDescent="0.3">
      <c r="A1088" s="3" t="s">
        <v>39</v>
      </c>
      <c r="B1088" s="2">
        <v>44378</v>
      </c>
      <c r="C1088" s="7">
        <v>0.93649190309824004</v>
      </c>
      <c r="D1088" s="7">
        <v>8.9541469059047696E-2</v>
      </c>
      <c r="E1088" s="7">
        <v>0.60714531697444996</v>
      </c>
      <c r="F1088" s="14">
        <v>0.30331321396650202</v>
      </c>
      <c r="G1088" s="7">
        <v>1.4558696596959599E-2</v>
      </c>
      <c r="H1088" s="7">
        <v>2.1514193629679702E-2</v>
      </c>
      <c r="I1088" s="7">
        <v>0.21081227347909701</v>
      </c>
      <c r="J1088" s="7">
        <v>0.15864324992364101</v>
      </c>
      <c r="K1088" s="7">
        <v>3.0361297318291101E-2</v>
      </c>
      <c r="L1088" s="7">
        <v>0.25556901247730401</v>
      </c>
      <c r="M1088" s="7">
        <v>0.128060475826168</v>
      </c>
      <c r="N1088" s="7">
        <v>4.3842411080241499E-2</v>
      </c>
      <c r="O1088" s="7">
        <v>6.0605319619554303E-3</v>
      </c>
      <c r="P1088" s="7">
        <v>0.130577857706663</v>
      </c>
      <c r="Q1088" s="7">
        <v>6.4082753400008299</v>
      </c>
    </row>
    <row r="1089" spans="1:17" hidden="1" x14ac:dyDescent="0.3">
      <c r="A1089" s="3" t="s">
        <v>39</v>
      </c>
      <c r="B1089" s="2">
        <v>44409</v>
      </c>
      <c r="C1089" s="7">
        <v>0.91990226714629997</v>
      </c>
      <c r="D1089" s="7">
        <v>8.9441825266932701E-2</v>
      </c>
      <c r="E1089" s="7">
        <v>0.61142363028901003</v>
      </c>
      <c r="F1089" s="14">
        <v>0.29913454444405801</v>
      </c>
      <c r="G1089" s="7">
        <v>1.4690171731302199E-2</v>
      </c>
      <c r="H1089" s="7">
        <v>2.5804272958555901E-2</v>
      </c>
      <c r="I1089" s="7">
        <v>0.21220890102283299</v>
      </c>
      <c r="J1089" s="7">
        <v>0.186327280864377</v>
      </c>
      <c r="K1089" s="7">
        <v>3.5204105392649503E-2</v>
      </c>
      <c r="L1089" s="7">
        <v>0.24671629081407101</v>
      </c>
      <c r="M1089" s="7">
        <v>0.119587433484741</v>
      </c>
      <c r="N1089" s="7">
        <v>4.62343765622081E-2</v>
      </c>
      <c r="O1089" s="7">
        <v>9.3310678353385693E-3</v>
      </c>
      <c r="P1089" s="7">
        <v>0.10389609933392401</v>
      </c>
      <c r="Q1089" s="7">
        <v>6.6182576882523803</v>
      </c>
    </row>
    <row r="1090" spans="1:17" hidden="1" x14ac:dyDescent="0.3">
      <c r="A1090" s="3" t="s">
        <v>39</v>
      </c>
      <c r="B1090" s="2">
        <v>44440</v>
      </c>
      <c r="C1090" s="7">
        <v>0.86767771661112802</v>
      </c>
      <c r="D1090" s="7">
        <v>9.1635950861744697E-2</v>
      </c>
      <c r="E1090" s="7">
        <v>0.60335207049379103</v>
      </c>
      <c r="F1090" s="14">
        <v>0.305011978644464</v>
      </c>
      <c r="G1090" s="7">
        <v>1.51685418366167E-2</v>
      </c>
      <c r="H1090" s="7">
        <v>1.9616203261457001E-2</v>
      </c>
      <c r="I1090" s="7">
        <v>0.19627791805654099</v>
      </c>
      <c r="J1090" s="7">
        <v>0.17421105638023501</v>
      </c>
      <c r="K1090" s="7">
        <v>3.6172763381344702E-2</v>
      </c>
      <c r="L1090" s="7">
        <v>0.27032241799854401</v>
      </c>
      <c r="M1090" s="7">
        <v>0.117730797652761</v>
      </c>
      <c r="N1090" s="7">
        <v>5.71656934806275E-2</v>
      </c>
      <c r="O1090" s="7">
        <v>7.7200306585597598E-3</v>
      </c>
      <c r="P1090" s="7">
        <v>0.105614577293313</v>
      </c>
      <c r="Q1090" s="7">
        <v>6.5547763286370699</v>
      </c>
    </row>
    <row r="1091" spans="1:17" hidden="1" x14ac:dyDescent="0.3">
      <c r="A1091" s="3" t="s">
        <v>40</v>
      </c>
      <c r="B1091" s="2">
        <v>43466</v>
      </c>
      <c r="C1091" s="7">
        <v>0.79955058326661999</v>
      </c>
      <c r="D1091" s="7">
        <v>3.5071422214395298E-2</v>
      </c>
      <c r="E1091" s="7">
        <v>0.52520585044906498</v>
      </c>
      <c r="F1091" s="14">
        <v>0.439722727336539</v>
      </c>
      <c r="G1091" s="7">
        <v>9.9452407567328701E-3</v>
      </c>
      <c r="H1091" s="7">
        <v>2.6539131092900198E-2</v>
      </c>
      <c r="I1091" s="7">
        <v>0.202622466571515</v>
      </c>
      <c r="J1091" s="7">
        <v>0.321156113311587</v>
      </c>
      <c r="K1091" s="7">
        <v>0.11076516256786</v>
      </c>
      <c r="L1091" s="7">
        <v>0.11275426666943</v>
      </c>
      <c r="M1091" s="7">
        <v>6.6801511539596903E-2</v>
      </c>
      <c r="N1091" s="7">
        <v>1.22102565354696E-2</v>
      </c>
      <c r="O1091" s="7">
        <v>0.10958535161895</v>
      </c>
      <c r="P1091" s="7">
        <v>2.76204993359585E-2</v>
      </c>
      <c r="Q1091" s="7">
        <v>5.7643429140981901</v>
      </c>
    </row>
    <row r="1092" spans="1:17" hidden="1" x14ac:dyDescent="0.3">
      <c r="A1092" s="3" t="s">
        <v>40</v>
      </c>
      <c r="B1092" s="2">
        <v>43497</v>
      </c>
      <c r="C1092" s="7">
        <v>0.87437873130261101</v>
      </c>
      <c r="D1092" s="7">
        <v>3.2793936632699999E-2</v>
      </c>
      <c r="E1092" s="7">
        <v>0.50265224661886398</v>
      </c>
      <c r="F1092" s="14">
        <v>0.46455381674843599</v>
      </c>
      <c r="G1092" s="7">
        <v>9.0662618825971802E-3</v>
      </c>
      <c r="H1092" s="7">
        <v>2.43166377778333E-2</v>
      </c>
      <c r="I1092" s="7">
        <v>0.18988735153737599</v>
      </c>
      <c r="J1092" s="7">
        <v>0.362250894765905</v>
      </c>
      <c r="K1092" s="7">
        <v>0.102260013905362</v>
      </c>
      <c r="L1092" s="7">
        <v>0.109533209357626</v>
      </c>
      <c r="M1092" s="7">
        <v>6.4305813782156704E-2</v>
      </c>
      <c r="N1092" s="7">
        <v>1.01478444231688E-2</v>
      </c>
      <c r="O1092" s="7">
        <v>0.103080450053328</v>
      </c>
      <c r="P1092" s="7">
        <v>2.5151522514646401E-2</v>
      </c>
      <c r="Q1092" s="7">
        <v>5.7284394698790502</v>
      </c>
    </row>
    <row r="1093" spans="1:17" hidden="1" x14ac:dyDescent="0.3">
      <c r="A1093" s="3" t="s">
        <v>40</v>
      </c>
      <c r="B1093" s="2">
        <v>43525</v>
      </c>
      <c r="C1093" s="7">
        <v>1.01826817845119</v>
      </c>
      <c r="D1093" s="7">
        <v>3.09752713859342E-2</v>
      </c>
      <c r="E1093" s="7">
        <v>0.50154266060142005</v>
      </c>
      <c r="F1093" s="14">
        <v>0.46748206801264602</v>
      </c>
      <c r="G1093" s="7">
        <v>9.3546703807928094E-3</v>
      </c>
      <c r="H1093" s="7">
        <v>2.2710646274938299E-2</v>
      </c>
      <c r="I1093" s="7">
        <v>0.20030297542290099</v>
      </c>
      <c r="J1093" s="7">
        <v>0.35873977849327698</v>
      </c>
      <c r="K1093" s="7">
        <v>0.113132625513943</v>
      </c>
      <c r="L1093" s="7">
        <v>0.103730343096987</v>
      </c>
      <c r="M1093" s="7">
        <v>6.19501017549699E-2</v>
      </c>
      <c r="N1093" s="7">
        <v>9.5342837926398697E-3</v>
      </c>
      <c r="O1093" s="7">
        <v>9.5681241656919006E-2</v>
      </c>
      <c r="P1093" s="7">
        <v>2.4863333612631801E-2</v>
      </c>
      <c r="Q1093" s="7">
        <v>5.7138351659653699</v>
      </c>
    </row>
    <row r="1094" spans="1:17" hidden="1" x14ac:dyDescent="0.3">
      <c r="A1094" s="3" t="s">
        <v>40</v>
      </c>
      <c r="B1094" s="2">
        <v>43556</v>
      </c>
      <c r="C1094" s="7">
        <v>0.94989360684552504</v>
      </c>
      <c r="D1094" s="7">
        <v>3.2322308029081898E-2</v>
      </c>
      <c r="E1094" s="7">
        <v>0.49595466864631899</v>
      </c>
      <c r="F1094" s="14">
        <v>0.47172302332459998</v>
      </c>
      <c r="G1094" s="7">
        <v>9.3348747802057003E-3</v>
      </c>
      <c r="H1094" s="7">
        <v>2.4955916122735001E-2</v>
      </c>
      <c r="I1094" s="7">
        <v>0.21914489287035499</v>
      </c>
      <c r="J1094" s="7">
        <v>0.339977395743643</v>
      </c>
      <c r="K1094" s="7">
        <v>0.105694267642577</v>
      </c>
      <c r="L1094" s="7">
        <v>0.102823998676967</v>
      </c>
      <c r="M1094" s="7">
        <v>6.2020321156025002E-2</v>
      </c>
      <c r="N1094" s="7">
        <v>8.7970018910905595E-3</v>
      </c>
      <c r="O1094" s="7">
        <v>9.9914833264452704E-2</v>
      </c>
      <c r="P1094" s="7">
        <v>2.7336497851949498E-2</v>
      </c>
      <c r="Q1094" s="7">
        <v>5.8021962092460297</v>
      </c>
    </row>
    <row r="1095" spans="1:17" hidden="1" x14ac:dyDescent="0.3">
      <c r="A1095" s="3" t="s">
        <v>40</v>
      </c>
      <c r="B1095" s="2">
        <v>43586</v>
      </c>
      <c r="C1095" s="7">
        <v>1.01729854567629</v>
      </c>
      <c r="D1095" s="7">
        <v>3.1508213704074799E-2</v>
      </c>
      <c r="E1095" s="7">
        <v>0.50174807352773898</v>
      </c>
      <c r="F1095" s="14">
        <v>0.46674371276818599</v>
      </c>
      <c r="G1095" s="7">
        <v>8.7647064563685494E-3</v>
      </c>
      <c r="H1095" s="7">
        <v>2.0206282318334001E-2</v>
      </c>
      <c r="I1095" s="7">
        <v>0.22753279652744399</v>
      </c>
      <c r="J1095" s="7">
        <v>0.34000127481616998</v>
      </c>
      <c r="K1095" s="7">
        <v>0.107448117937365</v>
      </c>
      <c r="L1095" s="7">
        <v>0.100016914999819</v>
      </c>
      <c r="M1095" s="7">
        <v>6.46079623236024E-2</v>
      </c>
      <c r="N1095" s="7">
        <v>8.7407014016202701E-3</v>
      </c>
      <c r="O1095" s="7">
        <v>9.7308377786049505E-2</v>
      </c>
      <c r="P1095" s="7">
        <v>2.5372865433227601E-2</v>
      </c>
      <c r="Q1095" s="7">
        <v>5.7584483206417802</v>
      </c>
    </row>
    <row r="1096" spans="1:17" hidden="1" x14ac:dyDescent="0.3">
      <c r="A1096" s="3" t="s">
        <v>40</v>
      </c>
      <c r="B1096" s="2">
        <v>43617</v>
      </c>
      <c r="C1096" s="7">
        <v>0.97590047589013895</v>
      </c>
      <c r="D1096" s="7">
        <v>3.4137769520199701E-2</v>
      </c>
      <c r="E1096" s="7">
        <v>0.49531291157308899</v>
      </c>
      <c r="F1096" s="14">
        <v>0.47054931890671198</v>
      </c>
      <c r="G1096" s="7">
        <v>7.6702493922412704E-3</v>
      </c>
      <c r="H1096" s="7">
        <v>2.2939254070055402E-2</v>
      </c>
      <c r="I1096" s="7">
        <v>0.227339048057424</v>
      </c>
      <c r="J1096" s="7">
        <v>0.32870864404336497</v>
      </c>
      <c r="K1096" s="7">
        <v>0.113765456803001</v>
      </c>
      <c r="L1096" s="7">
        <v>0.102956451198466</v>
      </c>
      <c r="M1096" s="7">
        <v>6.2573862484015405E-2</v>
      </c>
      <c r="N1096" s="7">
        <v>8.2562371609320607E-3</v>
      </c>
      <c r="O1096" s="7">
        <v>0.10264620917261701</v>
      </c>
      <c r="P1096" s="7">
        <v>2.31445876178826E-2</v>
      </c>
      <c r="Q1096" s="7">
        <v>5.7593393456624904</v>
      </c>
    </row>
    <row r="1097" spans="1:17" hidden="1" x14ac:dyDescent="0.3">
      <c r="A1097" s="3" t="s">
        <v>40</v>
      </c>
      <c r="B1097" s="2">
        <v>43647</v>
      </c>
      <c r="C1097" s="7">
        <v>0.96640704023604895</v>
      </c>
      <c r="D1097" s="7">
        <v>3.2113833814696298E-2</v>
      </c>
      <c r="E1097" s="7">
        <v>0.50941517789077795</v>
      </c>
      <c r="F1097" s="14">
        <v>0.45847098829452498</v>
      </c>
      <c r="G1097" s="7">
        <v>8.3346663845442204E-3</v>
      </c>
      <c r="H1097" s="7">
        <v>2.4229108374518901E-2</v>
      </c>
      <c r="I1097" s="7">
        <v>0.22647404297649301</v>
      </c>
      <c r="J1097" s="7">
        <v>0.32812031105076001</v>
      </c>
      <c r="K1097" s="7">
        <v>0.10997755811896</v>
      </c>
      <c r="L1097" s="7">
        <v>0.10499701519370599</v>
      </c>
      <c r="M1097" s="7">
        <v>6.6676852115999899E-2</v>
      </c>
      <c r="N1097" s="7">
        <v>9.4075645008752408E-3</v>
      </c>
      <c r="O1097" s="7">
        <v>9.5130431432966803E-2</v>
      </c>
      <c r="P1097" s="7">
        <v>2.6652449851176499E-2</v>
      </c>
      <c r="Q1097" s="7">
        <v>5.8000490547474604</v>
      </c>
    </row>
    <row r="1098" spans="1:17" hidden="1" x14ac:dyDescent="0.3">
      <c r="A1098" s="3" t="s">
        <v>40</v>
      </c>
      <c r="B1098" s="2">
        <v>43678</v>
      </c>
      <c r="C1098" s="7">
        <v>0.97066122830588097</v>
      </c>
      <c r="D1098" s="7">
        <v>3.2273516670137899E-2</v>
      </c>
      <c r="E1098" s="7">
        <v>0.51320911721079598</v>
      </c>
      <c r="F1098" s="14">
        <v>0.45451736611906601</v>
      </c>
      <c r="G1098" s="7">
        <v>7.6560833571663201E-3</v>
      </c>
      <c r="H1098" s="7">
        <v>2.3131088288364701E-2</v>
      </c>
      <c r="I1098" s="7">
        <v>0.22051308711904899</v>
      </c>
      <c r="J1098" s="7">
        <v>0.352679188971944</v>
      </c>
      <c r="K1098" s="7">
        <v>0.104356347949141</v>
      </c>
      <c r="L1098" s="7">
        <v>9.9954892459529598E-2</v>
      </c>
      <c r="M1098" s="7">
        <v>6.4565725446896705E-2</v>
      </c>
      <c r="N1098" s="7">
        <v>9.1086152064270304E-3</v>
      </c>
      <c r="O1098" s="7">
        <v>9.4686897908826395E-2</v>
      </c>
      <c r="P1098" s="7">
        <v>2.33480732926547E-2</v>
      </c>
      <c r="Q1098" s="7">
        <v>5.85061551303182</v>
      </c>
    </row>
    <row r="1099" spans="1:17" hidden="1" x14ac:dyDescent="0.3">
      <c r="A1099" s="3" t="s">
        <v>40</v>
      </c>
      <c r="B1099" s="2">
        <v>43709</v>
      </c>
      <c r="C1099" s="7">
        <v>0.92681034071386603</v>
      </c>
      <c r="D1099" s="7">
        <v>3.4836034597214197E-2</v>
      </c>
      <c r="E1099" s="7">
        <v>0.51268783421614506</v>
      </c>
      <c r="F1099" s="14">
        <v>0.45247613118663998</v>
      </c>
      <c r="G1099" s="7">
        <v>8.7023412679549696E-3</v>
      </c>
      <c r="H1099" s="7">
        <v>2.1431522571237E-2</v>
      </c>
      <c r="I1099" s="7">
        <v>0.21969863382929899</v>
      </c>
      <c r="J1099" s="7">
        <v>0.33204729409591899</v>
      </c>
      <c r="K1099" s="7">
        <v>0.111012066653476</v>
      </c>
      <c r="L1099" s="7">
        <v>0.103342177610631</v>
      </c>
      <c r="M1099" s="7">
        <v>6.2317955290099397E-2</v>
      </c>
      <c r="N1099" s="7">
        <v>1.01784931504107E-2</v>
      </c>
      <c r="O1099" s="7">
        <v>0.104279283332207</v>
      </c>
      <c r="P1099" s="7">
        <v>2.69902321987655E-2</v>
      </c>
      <c r="Q1099" s="7">
        <v>5.6658422177159196</v>
      </c>
    </row>
    <row r="1100" spans="1:17" hidden="1" x14ac:dyDescent="0.3">
      <c r="A1100" s="3" t="s">
        <v>40</v>
      </c>
      <c r="B1100" s="2">
        <v>43739</v>
      </c>
      <c r="C1100" s="7">
        <v>0.99163161039487802</v>
      </c>
      <c r="D1100" s="7">
        <v>3.3110521867593501E-2</v>
      </c>
      <c r="E1100" s="7">
        <v>0.497508380197343</v>
      </c>
      <c r="F1100" s="14">
        <v>0.469381097935063</v>
      </c>
      <c r="G1100" s="7">
        <v>8.2037072522339691E-3</v>
      </c>
      <c r="H1100" s="7">
        <v>2.3764038737766599E-2</v>
      </c>
      <c r="I1100" s="7">
        <v>0.21383689541027101</v>
      </c>
      <c r="J1100" s="7">
        <v>0.33920281104164401</v>
      </c>
      <c r="K1100" s="7">
        <v>0.114327411937214</v>
      </c>
      <c r="L1100" s="7">
        <v>0.106358411030139</v>
      </c>
      <c r="M1100" s="7">
        <v>6.2077340429443503E-2</v>
      </c>
      <c r="N1100" s="7">
        <v>1.0217653164707401E-2</v>
      </c>
      <c r="O1100" s="7">
        <v>9.6249414672675199E-2</v>
      </c>
      <c r="P1100" s="7">
        <v>2.5762316323905E-2</v>
      </c>
      <c r="Q1100" s="7">
        <v>5.7570203175171804</v>
      </c>
    </row>
    <row r="1101" spans="1:17" hidden="1" x14ac:dyDescent="0.3">
      <c r="A1101" s="3" t="s">
        <v>40</v>
      </c>
      <c r="B1101" s="2">
        <v>43770</v>
      </c>
      <c r="C1101" s="7">
        <v>1.1210253289330001</v>
      </c>
      <c r="D1101" s="7">
        <v>2.75174506210977E-2</v>
      </c>
      <c r="E1101" s="7">
        <v>0.487982807594532</v>
      </c>
      <c r="F1101" s="14">
        <v>0.484499741784371</v>
      </c>
      <c r="G1101" s="7">
        <v>6.6737793348270198E-3</v>
      </c>
      <c r="H1101" s="7">
        <v>2.5507253886261901E-2</v>
      </c>
      <c r="I1101" s="7">
        <v>0.22540353779807401</v>
      </c>
      <c r="J1101" s="7">
        <v>0.33340717309773499</v>
      </c>
      <c r="K1101" s="7">
        <v>0.12965865813879399</v>
      </c>
      <c r="L1101" s="7">
        <v>9.3458078411132198E-2</v>
      </c>
      <c r="M1101" s="7">
        <v>6.23176762183437E-2</v>
      </c>
      <c r="N1101" s="7">
        <v>9.8387572886553202E-3</v>
      </c>
      <c r="O1101" s="7">
        <v>8.7185783046106705E-2</v>
      </c>
      <c r="P1101" s="7">
        <v>2.65493027800696E-2</v>
      </c>
      <c r="Q1101" s="7">
        <v>5.7747394377634604</v>
      </c>
    </row>
    <row r="1102" spans="1:17" hidden="1" x14ac:dyDescent="0.3">
      <c r="A1102" s="3" t="s">
        <v>40</v>
      </c>
      <c r="B1102" s="2">
        <v>43800</v>
      </c>
      <c r="C1102" s="7">
        <v>1.38817432998396</v>
      </c>
      <c r="D1102" s="7">
        <v>2.7443051344263499E-2</v>
      </c>
      <c r="E1102" s="7">
        <v>0.49154409160830598</v>
      </c>
      <c r="F1102" s="14">
        <v>0.48101285704743102</v>
      </c>
      <c r="G1102" s="7">
        <v>5.6975267666081898E-3</v>
      </c>
      <c r="H1102" s="7">
        <v>2.8841241333448699E-2</v>
      </c>
      <c r="I1102" s="7">
        <v>0.24443772953683901</v>
      </c>
      <c r="J1102" s="7">
        <v>0.30118280104994999</v>
      </c>
      <c r="K1102" s="7">
        <v>0.184703618017069</v>
      </c>
      <c r="L1102" s="7">
        <v>7.3356162785695095E-2</v>
      </c>
      <c r="M1102" s="7">
        <v>6.15853918909533E-2</v>
      </c>
      <c r="N1102" s="7">
        <v>1.00190620103338E-2</v>
      </c>
      <c r="O1102" s="7">
        <v>7.0057802740818007E-2</v>
      </c>
      <c r="P1102" s="7">
        <v>2.01186638682848E-2</v>
      </c>
      <c r="Q1102" s="7">
        <v>5.7218765907026903</v>
      </c>
    </row>
    <row r="1103" spans="1:17" hidden="1" x14ac:dyDescent="0.3">
      <c r="A1103" s="3" t="s">
        <v>40</v>
      </c>
      <c r="B1103" s="2">
        <v>43831</v>
      </c>
      <c r="C1103" s="7">
        <v>0.83213004447359995</v>
      </c>
      <c r="D1103" s="7">
        <v>3.4848826579707198E-2</v>
      </c>
      <c r="E1103" s="7">
        <v>0.52857900112317302</v>
      </c>
      <c r="F1103" s="14">
        <v>0.43657217229711998</v>
      </c>
      <c r="G1103" s="7">
        <v>9.1861391942376705E-3</v>
      </c>
      <c r="H1103" s="7">
        <v>2.5306249594957898E-2</v>
      </c>
      <c r="I1103" s="7">
        <v>0.19022811500435999</v>
      </c>
      <c r="J1103" s="7">
        <v>0.34156712332003802</v>
      </c>
      <c r="K1103" s="7">
        <v>0.112200049735152</v>
      </c>
      <c r="L1103" s="7">
        <v>0.11515107035260901</v>
      </c>
      <c r="M1103" s="7">
        <v>6.7418212656721502E-2</v>
      </c>
      <c r="N1103" s="7">
        <v>9.5098343770975598E-3</v>
      </c>
      <c r="O1103" s="7">
        <v>0.101408677058847</v>
      </c>
      <c r="P1103" s="7">
        <v>2.8024528705978598E-2</v>
      </c>
      <c r="Q1103" s="7">
        <v>5.7416025980635697</v>
      </c>
    </row>
    <row r="1104" spans="1:17" hidden="1" x14ac:dyDescent="0.3">
      <c r="A1104" s="3" t="s">
        <v>40</v>
      </c>
      <c r="B1104" s="2">
        <v>43862</v>
      </c>
      <c r="C1104" s="7">
        <v>0.88351869536795502</v>
      </c>
      <c r="D1104" s="7">
        <v>3.4003600669445397E-2</v>
      </c>
      <c r="E1104" s="7">
        <v>0.50927775204814996</v>
      </c>
      <c r="F1104" s="14">
        <v>0.45671864728240502</v>
      </c>
      <c r="G1104" s="7">
        <v>7.7819781757854896E-3</v>
      </c>
      <c r="H1104" s="7">
        <v>2.3187500849068302E-2</v>
      </c>
      <c r="I1104" s="7">
        <v>0.177863002750902</v>
      </c>
      <c r="J1104" s="7">
        <v>0.38154585497949201</v>
      </c>
      <c r="K1104" s="7">
        <v>9.6991174937894206E-2</v>
      </c>
      <c r="L1104" s="7">
        <v>0.110595985132525</v>
      </c>
      <c r="M1104" s="7">
        <v>6.4932807373345697E-2</v>
      </c>
      <c r="N1104" s="7">
        <v>9.5518583732773794E-3</v>
      </c>
      <c r="O1104" s="7">
        <v>9.9996299878263306E-2</v>
      </c>
      <c r="P1104" s="7">
        <v>2.75535375494462E-2</v>
      </c>
      <c r="Q1104" s="7">
        <v>5.7077652358164599</v>
      </c>
    </row>
    <row r="1105" spans="1:17" hidden="1" x14ac:dyDescent="0.3">
      <c r="A1105" s="3" t="s">
        <v>40</v>
      </c>
      <c r="B1105" s="2">
        <v>43891</v>
      </c>
      <c r="C1105" s="7">
        <v>0.53883592486377097</v>
      </c>
      <c r="D1105" s="7">
        <v>4.9363514548238903E-2</v>
      </c>
      <c r="E1105" s="7">
        <v>0.51677676453419696</v>
      </c>
      <c r="F1105" s="14">
        <v>0.43385972091756397</v>
      </c>
      <c r="G1105" s="7">
        <v>1.04045216301348E-2</v>
      </c>
      <c r="H1105" s="7">
        <v>2.14205009157853E-2</v>
      </c>
      <c r="I1105" s="7">
        <v>0.17082381526408899</v>
      </c>
      <c r="J1105" s="7">
        <v>0.32313388019948702</v>
      </c>
      <c r="K1105" s="7">
        <v>9.2440031697114206E-2</v>
      </c>
      <c r="L1105" s="7">
        <v>0.172514631981072</v>
      </c>
      <c r="M1105" s="7">
        <v>7.4457696011688404E-2</v>
      </c>
      <c r="N1105" s="7">
        <v>1.19624563064601E-2</v>
      </c>
      <c r="O1105" s="7">
        <v>8.8364279025562598E-2</v>
      </c>
      <c r="P1105" s="7">
        <v>3.4478186968606203E-2</v>
      </c>
      <c r="Q1105" s="7">
        <v>5.7154967988295704</v>
      </c>
    </row>
    <row r="1106" spans="1:17" hidden="1" x14ac:dyDescent="0.3">
      <c r="A1106" s="3" t="s">
        <v>40</v>
      </c>
      <c r="B1106" s="2">
        <v>43922</v>
      </c>
      <c r="C1106" s="7">
        <v>7.5602872093671003E-2</v>
      </c>
      <c r="D1106" s="7">
        <v>0.19376855772749399</v>
      </c>
      <c r="E1106" s="7">
        <v>0.48087983600727602</v>
      </c>
      <c r="F1106" s="14">
        <v>0.32535160626523002</v>
      </c>
      <c r="G1106" s="7">
        <v>1.8315102845129001E-2</v>
      </c>
      <c r="H1106" s="7">
        <v>1.5914701293291401E-2</v>
      </c>
      <c r="I1106" s="7">
        <v>9.4907811944365497E-2</v>
      </c>
      <c r="J1106" s="7">
        <v>1.5085786952627699E-2</v>
      </c>
      <c r="K1106" s="7">
        <v>8.2753589607375503E-3</v>
      </c>
      <c r="L1106" s="7">
        <v>0.72569543163537897</v>
      </c>
      <c r="M1106" s="7">
        <v>5.4291009251844803E-2</v>
      </c>
      <c r="N1106" s="7">
        <v>1.98775996752498E-2</v>
      </c>
      <c r="O1106" s="7">
        <v>3.17699718809379E-2</v>
      </c>
      <c r="P1106" s="7">
        <v>1.5867225560437001E-2</v>
      </c>
      <c r="Q1106" s="7">
        <v>4.9479583248075203</v>
      </c>
    </row>
    <row r="1107" spans="1:17" hidden="1" x14ac:dyDescent="0.3">
      <c r="A1107" s="3" t="s">
        <v>40</v>
      </c>
      <c r="B1107" s="2">
        <v>43952</v>
      </c>
      <c r="C1107" s="7">
        <v>9.4108425933135301E-2</v>
      </c>
      <c r="D1107" s="7">
        <v>0.176367355843188</v>
      </c>
      <c r="E1107" s="7">
        <v>0.49545286570188701</v>
      </c>
      <c r="F1107" s="14">
        <v>0.32817977845492402</v>
      </c>
      <c r="G1107" s="7">
        <v>1.57357441503902E-2</v>
      </c>
      <c r="H1107" s="7">
        <v>7.7853953302926696E-3</v>
      </c>
      <c r="I1107" s="7">
        <v>0.10398767531086101</v>
      </c>
      <c r="J1107" s="7">
        <v>5.5387348138635398E-2</v>
      </c>
      <c r="K1107" s="7">
        <v>9.4454947797801107E-3</v>
      </c>
      <c r="L1107" s="7">
        <v>0.64833953214937301</v>
      </c>
      <c r="M1107" s="7">
        <v>6.71530667638955E-2</v>
      </c>
      <c r="N1107" s="7">
        <v>2.7419235835338798E-2</v>
      </c>
      <c r="O1107" s="7">
        <v>3.4428747807243198E-2</v>
      </c>
      <c r="P1107" s="7">
        <v>3.0317759734190101E-2</v>
      </c>
      <c r="Q1107" s="7">
        <v>5.0769142241326604</v>
      </c>
    </row>
    <row r="1108" spans="1:17" hidden="1" x14ac:dyDescent="0.3">
      <c r="A1108" s="3" t="s">
        <v>40</v>
      </c>
      <c r="B1108" s="2">
        <v>43983</v>
      </c>
      <c r="C1108" s="7">
        <v>0.218273368080313</v>
      </c>
      <c r="D1108" s="7">
        <v>9.5958298286196897E-2</v>
      </c>
      <c r="E1108" s="7">
        <v>0.54851836993549596</v>
      </c>
      <c r="F1108" s="14">
        <v>0.35552333177830697</v>
      </c>
      <c r="G1108" s="7">
        <v>9.8172247561402193E-3</v>
      </c>
      <c r="H1108" s="7">
        <v>2.2548581508648802E-2</v>
      </c>
      <c r="I1108" s="7">
        <v>0.30720183311584298</v>
      </c>
      <c r="J1108" s="7">
        <v>7.5002693936682699E-2</v>
      </c>
      <c r="K1108" s="7">
        <v>0.132421419122805</v>
      </c>
      <c r="L1108" s="7">
        <v>0.29136865865677197</v>
      </c>
      <c r="M1108" s="7">
        <v>7.3709451662473405E-2</v>
      </c>
      <c r="N1108" s="7">
        <v>2.0216830459927001E-2</v>
      </c>
      <c r="O1108" s="7">
        <v>3.45275223626232E-2</v>
      </c>
      <c r="P1108" s="7">
        <v>3.31857844180845E-2</v>
      </c>
      <c r="Q1108" s="7">
        <v>5.4637609247242303</v>
      </c>
    </row>
    <row r="1109" spans="1:17" hidden="1" x14ac:dyDescent="0.3">
      <c r="A1109" s="3" t="s">
        <v>40</v>
      </c>
      <c r="B1109" s="2">
        <v>44013</v>
      </c>
      <c r="C1109" s="7">
        <v>0.55311214824846899</v>
      </c>
      <c r="D1109" s="7">
        <v>5.2794276203015501E-2</v>
      </c>
      <c r="E1109" s="7">
        <v>0.53211635226060205</v>
      </c>
      <c r="F1109" s="14">
        <v>0.41508937153638198</v>
      </c>
      <c r="G1109" s="7">
        <v>6.7815872271290503E-3</v>
      </c>
      <c r="H1109" s="7">
        <v>1.82806362614861E-2</v>
      </c>
      <c r="I1109" s="7">
        <v>0.26052852001196403</v>
      </c>
      <c r="J1109" s="7">
        <v>0.27737460198120001</v>
      </c>
      <c r="K1109" s="7">
        <v>0.14173614532543599</v>
      </c>
      <c r="L1109" s="7">
        <v>0.12718274972353799</v>
      </c>
      <c r="M1109" s="7">
        <v>7.6262116386627998E-2</v>
      </c>
      <c r="N1109" s="7">
        <v>1.45973911806119E-2</v>
      </c>
      <c r="O1109" s="7">
        <v>4.8810062866767902E-2</v>
      </c>
      <c r="P1109" s="7">
        <v>2.8446189035239999E-2</v>
      </c>
      <c r="Q1109" s="7">
        <v>5.7428963558056303</v>
      </c>
    </row>
    <row r="1110" spans="1:17" hidden="1" x14ac:dyDescent="0.3">
      <c r="A1110" s="3" t="s">
        <v>40</v>
      </c>
      <c r="B1110" s="2">
        <v>44044</v>
      </c>
      <c r="C1110" s="7">
        <v>0.65443370994956995</v>
      </c>
      <c r="D1110" s="7">
        <v>4.7700287003820403E-2</v>
      </c>
      <c r="E1110" s="7">
        <v>0.544278600666118</v>
      </c>
      <c r="F1110" s="14">
        <v>0.408021112330061</v>
      </c>
      <c r="G1110" s="7">
        <v>7.0467643911554297E-3</v>
      </c>
      <c r="H1110" s="7">
        <v>1.8094746011535701E-2</v>
      </c>
      <c r="I1110" s="7">
        <v>0.23440909308240199</v>
      </c>
      <c r="J1110" s="7">
        <v>0.33685653591777198</v>
      </c>
      <c r="K1110" s="7">
        <v>0.12735090744559199</v>
      </c>
      <c r="L1110" s="7">
        <v>0.108696173660337</v>
      </c>
      <c r="M1110" s="7">
        <v>6.3414103820953999E-2</v>
      </c>
      <c r="N1110" s="7">
        <v>1.22868674147378E-2</v>
      </c>
      <c r="O1110" s="7">
        <v>6.0071108057019602E-2</v>
      </c>
      <c r="P1110" s="7">
        <v>3.1773700198494903E-2</v>
      </c>
      <c r="Q1110" s="7">
        <v>5.7938295390635197</v>
      </c>
    </row>
    <row r="1111" spans="1:17" hidden="1" x14ac:dyDescent="0.3">
      <c r="A1111" s="3" t="s">
        <v>40</v>
      </c>
      <c r="B1111" s="2">
        <v>44075</v>
      </c>
      <c r="C1111" s="7">
        <v>0.61405851995373195</v>
      </c>
      <c r="D1111" s="7">
        <v>5.01529596667801E-2</v>
      </c>
      <c r="E1111" s="7">
        <v>0.52790948435700302</v>
      </c>
      <c r="F1111" s="14">
        <v>0.42193755597621602</v>
      </c>
      <c r="G1111" s="7">
        <v>8.8304252095380408E-3</v>
      </c>
      <c r="H1111" s="7">
        <v>1.9336447903923401E-2</v>
      </c>
      <c r="I1111" s="7">
        <v>0.23357723155538801</v>
      </c>
      <c r="J1111" s="7">
        <v>0.29868945770056998</v>
      </c>
      <c r="K1111" s="7">
        <v>0.12564655838028899</v>
      </c>
      <c r="L1111" s="7">
        <v>0.124626402130916</v>
      </c>
      <c r="M1111" s="7">
        <v>6.9430575727407004E-2</v>
      </c>
      <c r="N1111" s="7">
        <v>1.25248209799429E-2</v>
      </c>
      <c r="O1111" s="7">
        <v>7.1974558399569399E-2</v>
      </c>
      <c r="P1111" s="7">
        <v>3.5363522012455198E-2</v>
      </c>
      <c r="Q1111" s="7">
        <v>5.7974656626302004</v>
      </c>
    </row>
    <row r="1112" spans="1:17" hidden="1" x14ac:dyDescent="0.3">
      <c r="A1112" s="3" t="s">
        <v>40</v>
      </c>
      <c r="B1112" s="2">
        <v>44105</v>
      </c>
      <c r="C1112" s="7">
        <v>0.59648860756700295</v>
      </c>
      <c r="D1112" s="7">
        <v>5.4012357519559698E-2</v>
      </c>
      <c r="E1112" s="7">
        <v>0.56737618110627297</v>
      </c>
      <c r="F1112" s="14">
        <v>0.37861146137416701</v>
      </c>
      <c r="G1112" s="7">
        <v>9.2537559215178592E-3</v>
      </c>
      <c r="H1112" s="7">
        <v>2.0611570993821202E-2</v>
      </c>
      <c r="I1112" s="7">
        <v>0.25480389090789202</v>
      </c>
      <c r="J1112" s="7">
        <v>0.26457487717591099</v>
      </c>
      <c r="K1112" s="7">
        <v>0.12861898898271201</v>
      </c>
      <c r="L1112" s="7">
        <v>0.131536461177439</v>
      </c>
      <c r="M1112" s="7">
        <v>7.8437035550293494E-2</v>
      </c>
      <c r="N1112" s="7">
        <v>1.38080961893062E-2</v>
      </c>
      <c r="O1112" s="7">
        <v>6.6875273743486702E-2</v>
      </c>
      <c r="P1112" s="7">
        <v>3.1480049357619902E-2</v>
      </c>
      <c r="Q1112" s="7">
        <v>5.7173648576777003</v>
      </c>
    </row>
    <row r="1113" spans="1:17" hidden="1" x14ac:dyDescent="0.3">
      <c r="A1113" s="3" t="s">
        <v>40</v>
      </c>
      <c r="B1113" s="2">
        <v>44136</v>
      </c>
      <c r="C1113" s="7">
        <v>0.228985109890183</v>
      </c>
      <c r="D1113" s="7">
        <v>9.2192680615905395E-2</v>
      </c>
      <c r="E1113" s="7">
        <v>0.54413357566582299</v>
      </c>
      <c r="F1113" s="14">
        <v>0.36367374371827099</v>
      </c>
      <c r="G1113" s="7">
        <v>1.56046870038261E-2</v>
      </c>
      <c r="H1113" s="7">
        <v>1.9437228812602E-2</v>
      </c>
      <c r="I1113" s="7">
        <v>0.15555654481478601</v>
      </c>
      <c r="J1113" s="7">
        <v>0.162975244806873</v>
      </c>
      <c r="K1113" s="7">
        <v>9.9811730248775293E-2</v>
      </c>
      <c r="L1113" s="7">
        <v>0.29867349148418798</v>
      </c>
      <c r="M1113" s="7">
        <v>0.110137828388353</v>
      </c>
      <c r="N1113" s="7">
        <v>2.1533604723851501E-2</v>
      </c>
      <c r="O1113" s="7">
        <v>6.8887130531662094E-2</v>
      </c>
      <c r="P1113" s="7">
        <v>4.7382509185083202E-2</v>
      </c>
      <c r="Q1113" s="7">
        <v>5.5995605591398601</v>
      </c>
    </row>
    <row r="1114" spans="1:17" hidden="1" x14ac:dyDescent="0.3">
      <c r="A1114" s="3" t="s">
        <v>40</v>
      </c>
      <c r="B1114" s="2">
        <v>44166</v>
      </c>
      <c r="C1114" s="7">
        <v>0.64007907198450997</v>
      </c>
      <c r="D1114" s="7">
        <v>5.3136830239363698E-2</v>
      </c>
      <c r="E1114" s="7">
        <v>0.57725283156785601</v>
      </c>
      <c r="F1114" s="14">
        <v>0.369610338192781</v>
      </c>
      <c r="G1114" s="7">
        <v>9.1181436570822796E-3</v>
      </c>
      <c r="H1114" s="7">
        <v>2.8484856598036401E-2</v>
      </c>
      <c r="I1114" s="7">
        <v>0.35893329286910403</v>
      </c>
      <c r="J1114" s="7">
        <v>6.9533011680676604E-2</v>
      </c>
      <c r="K1114" s="7">
        <v>0.25756171921277299</v>
      </c>
      <c r="L1114" s="7">
        <v>0.11560593288623899</v>
      </c>
      <c r="M1114" s="7">
        <v>9.4491738921705606E-2</v>
      </c>
      <c r="N1114" s="7">
        <v>1.78652998361781E-2</v>
      </c>
      <c r="O1114" s="7">
        <v>2.7580251513579498E-2</v>
      </c>
      <c r="P1114" s="7">
        <v>2.08257528246251E-2</v>
      </c>
      <c r="Q1114" s="7">
        <v>5.8911907365301603</v>
      </c>
    </row>
    <row r="1115" spans="1:17" hidden="1" x14ac:dyDescent="0.3">
      <c r="A1115" s="3" t="s">
        <v>40</v>
      </c>
      <c r="B1115" s="2">
        <v>44197</v>
      </c>
      <c r="C1115" s="7">
        <v>0.123661524202225</v>
      </c>
      <c r="D1115" s="7">
        <v>0.13946057459205499</v>
      </c>
      <c r="E1115" s="7">
        <v>0.52329172618033304</v>
      </c>
      <c r="F1115" s="14">
        <v>0.337247699227612</v>
      </c>
      <c r="G1115" s="7">
        <v>2.0838281224861199E-2</v>
      </c>
      <c r="H1115" s="7">
        <v>6.2392094682916198E-3</v>
      </c>
      <c r="I1115" s="7">
        <v>8.9703167630143299E-2</v>
      </c>
      <c r="J1115" s="7">
        <v>0.111538531092314</v>
      </c>
      <c r="K1115" s="7">
        <v>1.4676893133357599E-2</v>
      </c>
      <c r="L1115" s="7">
        <v>0.46965486603296602</v>
      </c>
      <c r="M1115" s="7">
        <v>0.14449672948484299</v>
      </c>
      <c r="N1115" s="7">
        <v>2.39596153639508E-2</v>
      </c>
      <c r="O1115" s="7">
        <v>7.8755255457676199E-2</v>
      </c>
      <c r="P1115" s="7">
        <v>4.0137451111595598E-2</v>
      </c>
      <c r="Q1115" s="7">
        <v>5.38789632210975</v>
      </c>
    </row>
    <row r="1116" spans="1:17" hidden="1" x14ac:dyDescent="0.3">
      <c r="A1116" s="3" t="s">
        <v>40</v>
      </c>
      <c r="B1116" s="2">
        <v>44228</v>
      </c>
      <c r="C1116" s="7">
        <v>0.13534224419475799</v>
      </c>
      <c r="D1116" s="7">
        <v>0.13365909211898999</v>
      </c>
      <c r="E1116" s="7">
        <v>0.52967034598107299</v>
      </c>
      <c r="F1116" s="14">
        <v>0.33667056189993699</v>
      </c>
      <c r="G1116" s="7">
        <v>1.9747613951232399E-2</v>
      </c>
      <c r="H1116" s="7">
        <v>5.3933826029610703E-3</v>
      </c>
      <c r="I1116" s="7">
        <v>9.5961440139094106E-2</v>
      </c>
      <c r="J1116" s="7">
        <v>0.12654979730572799</v>
      </c>
      <c r="K1116" s="7">
        <v>1.13335404514033E-2</v>
      </c>
      <c r="L1116" s="7">
        <v>0.451889695944375</v>
      </c>
      <c r="M1116" s="7">
        <v>0.14856093948799701</v>
      </c>
      <c r="N1116" s="7">
        <v>2.6275920966817801E-2</v>
      </c>
      <c r="O1116" s="7">
        <v>7.4746773774273495E-2</v>
      </c>
      <c r="P1116" s="7">
        <v>3.9540895376117997E-2</v>
      </c>
      <c r="Q1116" s="7">
        <v>5.4702913272662901</v>
      </c>
    </row>
    <row r="1117" spans="1:17" hidden="1" x14ac:dyDescent="0.3">
      <c r="A1117" s="3" t="s">
        <v>40</v>
      </c>
      <c r="B1117" s="2">
        <v>44256</v>
      </c>
      <c r="C1117" s="7">
        <v>0.17579570452329699</v>
      </c>
      <c r="D1117" s="7">
        <v>0.118522886837438</v>
      </c>
      <c r="E1117" s="7">
        <v>0.50356794458609999</v>
      </c>
      <c r="F1117" s="14">
        <v>0.37790916857646201</v>
      </c>
      <c r="G1117" s="7">
        <v>1.8016945203829699E-2</v>
      </c>
      <c r="H1117" s="7">
        <v>4.2085908055833603E-3</v>
      </c>
      <c r="I1117" s="7">
        <v>0.11657852645075201</v>
      </c>
      <c r="J1117" s="7">
        <v>0.135594351026076</v>
      </c>
      <c r="K1117" s="7">
        <v>1.41314270106044E-2</v>
      </c>
      <c r="L1117" s="7">
        <v>0.40863227045060402</v>
      </c>
      <c r="M1117" s="7">
        <v>0.15177921674837699</v>
      </c>
      <c r="N1117" s="7">
        <v>2.5890087066639599E-2</v>
      </c>
      <c r="O1117" s="7">
        <v>7.9377719651822304E-2</v>
      </c>
      <c r="P1117" s="7">
        <v>4.5790865585712201E-2</v>
      </c>
      <c r="Q1117" s="7">
        <v>5.4319162686414098</v>
      </c>
    </row>
    <row r="1118" spans="1:17" hidden="1" x14ac:dyDescent="0.3">
      <c r="A1118" s="3" t="s">
        <v>40</v>
      </c>
      <c r="B1118" s="2">
        <v>44287</v>
      </c>
      <c r="C1118" s="7">
        <v>0.49337311896381603</v>
      </c>
      <c r="D1118" s="7">
        <v>6.6795894704013994E-2</v>
      </c>
      <c r="E1118" s="7">
        <v>0.55847679902347602</v>
      </c>
      <c r="F1118" s="14">
        <v>0.37472730627251</v>
      </c>
      <c r="G1118" s="7">
        <v>8.7739419482596205E-3</v>
      </c>
      <c r="H1118" s="7">
        <v>1.53663469648633E-2</v>
      </c>
      <c r="I1118" s="7">
        <v>0.29421688632145598</v>
      </c>
      <c r="J1118" s="7">
        <v>0.18517134741954999</v>
      </c>
      <c r="K1118" s="7">
        <v>0.14588267547158301</v>
      </c>
      <c r="L1118" s="7">
        <v>0.16015271975189299</v>
      </c>
      <c r="M1118" s="7">
        <v>9.1790277919212196E-2</v>
      </c>
      <c r="N1118" s="7">
        <v>1.49589187352537E-2</v>
      </c>
      <c r="O1118" s="7">
        <v>5.4807669532093602E-2</v>
      </c>
      <c r="P1118" s="7">
        <v>2.88792159358357E-2</v>
      </c>
      <c r="Q1118" s="7">
        <v>5.7131119009601798</v>
      </c>
    </row>
    <row r="1119" spans="1:17" hidden="1" x14ac:dyDescent="0.3">
      <c r="A1119" s="3" t="s">
        <v>40</v>
      </c>
      <c r="B1119" s="2">
        <v>44317</v>
      </c>
      <c r="C1119" s="7">
        <v>0.73824973526026605</v>
      </c>
      <c r="D1119" s="7">
        <v>4.9458281408047797E-2</v>
      </c>
      <c r="E1119" s="7">
        <v>0.51081455457097402</v>
      </c>
      <c r="F1119" s="14">
        <v>0.439727164020978</v>
      </c>
      <c r="G1119" s="7">
        <v>8.1887268417124692E-3</v>
      </c>
      <c r="H1119" s="7">
        <v>1.9529357123925801E-2</v>
      </c>
      <c r="I1119" s="7">
        <v>0.25742483220062001</v>
      </c>
      <c r="J1119" s="7">
        <v>0.27793714974067601</v>
      </c>
      <c r="K1119" s="7">
        <v>0.12935759175218101</v>
      </c>
      <c r="L1119" s="7">
        <v>0.121179960174889</v>
      </c>
      <c r="M1119" s="7">
        <v>7.0883302490169803E-2</v>
      </c>
      <c r="N1119" s="7">
        <v>1.2333722608888299E-2</v>
      </c>
      <c r="O1119" s="7">
        <v>7.5536254104517406E-2</v>
      </c>
      <c r="P1119" s="7">
        <v>2.7629102962420798E-2</v>
      </c>
      <c r="Q1119" s="7">
        <v>5.6865921169345999</v>
      </c>
    </row>
    <row r="1120" spans="1:17" hidden="1" x14ac:dyDescent="0.3">
      <c r="A1120" s="3" t="s">
        <v>40</v>
      </c>
      <c r="B1120" s="2">
        <v>44348</v>
      </c>
      <c r="C1120" s="7">
        <v>0.74157636111579905</v>
      </c>
      <c r="D1120" s="7">
        <v>5.1530813915760199E-2</v>
      </c>
      <c r="E1120" s="7">
        <v>0.49146312305756001</v>
      </c>
      <c r="F1120" s="14">
        <v>0.45700606302668001</v>
      </c>
      <c r="G1120" s="7">
        <v>7.40351393564631E-3</v>
      </c>
      <c r="H1120" s="7">
        <v>1.97682476579569E-2</v>
      </c>
      <c r="I1120" s="7">
        <v>0.244458763983886</v>
      </c>
      <c r="J1120" s="7">
        <v>0.31143419328062</v>
      </c>
      <c r="K1120" s="7">
        <v>0.10455002443436601</v>
      </c>
      <c r="L1120" s="7">
        <v>0.11900811840671301</v>
      </c>
      <c r="M1120" s="7">
        <v>6.9343777617020194E-2</v>
      </c>
      <c r="N1120" s="7">
        <v>1.18361769976156E-2</v>
      </c>
      <c r="O1120" s="7">
        <v>8.4372380748602802E-2</v>
      </c>
      <c r="P1120" s="7">
        <v>2.7824802937573601E-2</v>
      </c>
      <c r="Q1120" s="7">
        <v>5.6710445791153097</v>
      </c>
    </row>
    <row r="1121" spans="1:17" hidden="1" x14ac:dyDescent="0.3">
      <c r="A1121" s="3" t="s">
        <v>40</v>
      </c>
      <c r="B1121" s="2">
        <v>44378</v>
      </c>
      <c r="C1121" s="7">
        <v>0.85368968190819605</v>
      </c>
      <c r="D1121" s="7">
        <v>5.1656581777614903E-2</v>
      </c>
      <c r="E1121" s="7">
        <v>0.48352252158419501</v>
      </c>
      <c r="F1121" s="14">
        <v>0.46482089663818998</v>
      </c>
      <c r="G1121" s="7">
        <v>7.1655912819510396E-3</v>
      </c>
      <c r="H1121" s="7">
        <v>2.1341113749085899E-2</v>
      </c>
      <c r="I1121" s="7">
        <v>0.210735237072535</v>
      </c>
      <c r="J1121" s="7">
        <v>0.35531038313642399</v>
      </c>
      <c r="K1121" s="7">
        <v>0.106484620052929</v>
      </c>
      <c r="L1121" s="7">
        <v>0.10839600919549799</v>
      </c>
      <c r="M1121" s="7">
        <v>6.3209330414711704E-2</v>
      </c>
      <c r="N1121" s="7">
        <v>8.7706394889995008E-3</v>
      </c>
      <c r="O1121" s="7">
        <v>9.3088310826656695E-2</v>
      </c>
      <c r="P1121" s="7">
        <v>2.5498764781209101E-2</v>
      </c>
      <c r="Q1121" s="7">
        <v>5.6036071459130303</v>
      </c>
    </row>
    <row r="1122" spans="1:17" hidden="1" x14ac:dyDescent="0.3">
      <c r="A1122" s="3" t="s">
        <v>40</v>
      </c>
      <c r="B1122" s="2">
        <v>44409</v>
      </c>
      <c r="C1122" s="7">
        <v>0.98869485994672701</v>
      </c>
      <c r="D1122" s="7">
        <v>4.48654870860246E-2</v>
      </c>
      <c r="E1122" s="7">
        <v>0.45398539305338198</v>
      </c>
      <c r="F1122" s="14">
        <v>0.50114911986059396</v>
      </c>
      <c r="G1122" s="7">
        <v>6.1774217969238297E-3</v>
      </c>
      <c r="H1122" s="7">
        <v>2.12669513329516E-2</v>
      </c>
      <c r="I1122" s="7">
        <v>0.19912346836200601</v>
      </c>
      <c r="J1122" s="7">
        <v>0.402378772496366</v>
      </c>
      <c r="K1122" s="7">
        <v>9.6520664901396394E-2</v>
      </c>
      <c r="L1122" s="7">
        <v>9.5119464581364999E-2</v>
      </c>
      <c r="M1122" s="7">
        <v>5.4673351431132597E-2</v>
      </c>
      <c r="N1122" s="7">
        <v>8.1067504981496494E-3</v>
      </c>
      <c r="O1122" s="7">
        <v>9.4263773320825195E-2</v>
      </c>
      <c r="P1122" s="7">
        <v>2.23693812788834E-2</v>
      </c>
      <c r="Q1122" s="7">
        <v>5.6791294643752099</v>
      </c>
    </row>
    <row r="1123" spans="1:17" hidden="1" x14ac:dyDescent="0.3">
      <c r="A1123" s="3" t="s">
        <v>40</v>
      </c>
      <c r="B1123" s="2">
        <v>44440</v>
      </c>
      <c r="C1123" s="7">
        <v>0.94261057623877598</v>
      </c>
      <c r="D1123" s="7">
        <v>4.1558144683527802E-2</v>
      </c>
      <c r="E1123" s="7">
        <v>0.45783550940213502</v>
      </c>
      <c r="F1123" s="14">
        <v>0.50060634591433695</v>
      </c>
      <c r="G1123" s="7">
        <v>6.0479852652214798E-3</v>
      </c>
      <c r="H1123" s="7">
        <v>1.8414639163458799E-2</v>
      </c>
      <c r="I1123" s="7">
        <v>0.19387361622614499</v>
      </c>
      <c r="J1123" s="7">
        <v>0.39064667564536398</v>
      </c>
      <c r="K1123" s="7">
        <v>9.0817261969740506E-2</v>
      </c>
      <c r="L1123" s="7">
        <v>0.10738950998119499</v>
      </c>
      <c r="M1123" s="7">
        <v>5.6086041855466097E-2</v>
      </c>
      <c r="N1123" s="7">
        <v>9.8988191218765294E-3</v>
      </c>
      <c r="O1123" s="7">
        <v>0.101140022029254</v>
      </c>
      <c r="P1123" s="7">
        <v>2.56854287422793E-2</v>
      </c>
      <c r="Q1123" s="7">
        <v>5.7164498886810096</v>
      </c>
    </row>
    <row r="1124" spans="1:17" hidden="1" x14ac:dyDescent="0.3">
      <c r="A1124" s="3" t="s">
        <v>41</v>
      </c>
      <c r="B1124" s="2">
        <v>43466</v>
      </c>
      <c r="C1124" s="7">
        <v>0.80778871131060703</v>
      </c>
      <c r="D1124" s="7">
        <v>4.82302544043317E-2</v>
      </c>
      <c r="E1124" s="7">
        <v>0.57000786684071303</v>
      </c>
      <c r="F1124" s="14">
        <v>0.38176187875495599</v>
      </c>
      <c r="G1124" s="7">
        <v>1.4025119263440401E-2</v>
      </c>
      <c r="H1124" s="7">
        <v>4.6575370121170197E-2</v>
      </c>
      <c r="I1124" s="7">
        <v>0.19041287978646601</v>
      </c>
      <c r="J1124" s="7">
        <v>7.1388881482531794E-2</v>
      </c>
      <c r="K1124" s="7">
        <v>8.9170224513857005E-2</v>
      </c>
      <c r="L1124" s="7">
        <v>0.21897326230528999</v>
      </c>
      <c r="M1124" s="7">
        <v>0.123852499739698</v>
      </c>
      <c r="N1124" s="7">
        <v>0.116924840503854</v>
      </c>
      <c r="O1124" s="7">
        <v>5.6054108353376098E-2</v>
      </c>
      <c r="P1124" s="7">
        <v>7.2622813930315902E-2</v>
      </c>
      <c r="Q1124" s="7">
        <v>6.9726797157772502</v>
      </c>
    </row>
    <row r="1125" spans="1:17" hidden="1" x14ac:dyDescent="0.3">
      <c r="A1125" s="3" t="s">
        <v>41</v>
      </c>
      <c r="B1125" s="2">
        <v>43497</v>
      </c>
      <c r="C1125" s="7">
        <v>0.80759331953493496</v>
      </c>
      <c r="D1125" s="7">
        <v>4.3807936420251999E-2</v>
      </c>
      <c r="E1125" s="7">
        <v>0.57785473705312496</v>
      </c>
      <c r="F1125" s="14">
        <v>0.378337326526624</v>
      </c>
      <c r="G1125" s="7">
        <v>6.4331031720532396E-3</v>
      </c>
      <c r="H1125" s="7">
        <v>4.7430555432086401E-2</v>
      </c>
      <c r="I1125" s="7">
        <v>0.21534268207594601</v>
      </c>
      <c r="J1125" s="7">
        <v>8.1572740109011305E-2</v>
      </c>
      <c r="K1125" s="7">
        <v>9.60942821448839E-2</v>
      </c>
      <c r="L1125" s="7">
        <v>0.215295389629999</v>
      </c>
      <c r="M1125" s="7">
        <v>0.123065217642921</v>
      </c>
      <c r="N1125" s="7">
        <v>9.4705227709212206E-2</v>
      </c>
      <c r="O1125" s="7">
        <v>4.5517486801357102E-2</v>
      </c>
      <c r="P1125" s="7">
        <v>7.4543315282529499E-2</v>
      </c>
      <c r="Q1125" s="7">
        <v>7.0791174277789803</v>
      </c>
    </row>
    <row r="1126" spans="1:17" hidden="1" x14ac:dyDescent="0.3">
      <c r="A1126" s="3" t="s">
        <v>41</v>
      </c>
      <c r="B1126" s="2">
        <v>43525</v>
      </c>
      <c r="C1126" s="7">
        <v>0.96726270412392301</v>
      </c>
      <c r="D1126" s="7">
        <v>5.1973125370294498E-2</v>
      </c>
      <c r="E1126" s="7">
        <v>0.59951551084662802</v>
      </c>
      <c r="F1126" s="14">
        <v>0.34851136378307701</v>
      </c>
      <c r="G1126" s="7">
        <v>9.8094657497662906E-3</v>
      </c>
      <c r="H1126" s="7">
        <v>4.7811400672887201E-2</v>
      </c>
      <c r="I1126" s="7">
        <v>0.227387520864133</v>
      </c>
      <c r="J1126" s="7">
        <v>8.2158456234907404E-2</v>
      </c>
      <c r="K1126" s="7">
        <v>9.7061088202135604E-2</v>
      </c>
      <c r="L1126" s="7">
        <v>0.20933046509620501</v>
      </c>
      <c r="M1126" s="7">
        <v>0.12009282353765301</v>
      </c>
      <c r="N1126" s="7">
        <v>9.1681312584932298E-2</v>
      </c>
      <c r="O1126" s="7">
        <v>5.29766173908192E-2</v>
      </c>
      <c r="P1126" s="7">
        <v>6.1690849666561999E-2</v>
      </c>
      <c r="Q1126" s="7">
        <v>7.0802807872677898</v>
      </c>
    </row>
    <row r="1127" spans="1:17" hidden="1" x14ac:dyDescent="0.3">
      <c r="A1127" s="3" t="s">
        <v>41</v>
      </c>
      <c r="B1127" s="2">
        <v>43556</v>
      </c>
      <c r="C1127" s="7">
        <v>0.92694026212991099</v>
      </c>
      <c r="D1127" s="7">
        <v>4.2282725314773E-2</v>
      </c>
      <c r="E1127" s="7">
        <v>0.57051912143289996</v>
      </c>
      <c r="F1127" s="14">
        <v>0.38719815325232698</v>
      </c>
      <c r="G1127" s="7">
        <v>7.82220837275578E-3</v>
      </c>
      <c r="H1127" s="7">
        <v>4.6501150850208499E-2</v>
      </c>
      <c r="I1127" s="7">
        <v>0.22367229626037199</v>
      </c>
      <c r="J1127" s="7">
        <v>8.2224499056541306E-2</v>
      </c>
      <c r="K1127" s="7">
        <v>8.9996425262632504E-2</v>
      </c>
      <c r="L1127" s="7">
        <v>0.20720337610973</v>
      </c>
      <c r="M1127" s="7">
        <v>0.115431897524175</v>
      </c>
      <c r="N1127" s="7">
        <v>9.6765072725744902E-2</v>
      </c>
      <c r="O1127" s="7">
        <v>5.0385726487571801E-2</v>
      </c>
      <c r="P1127" s="7">
        <v>7.9997347350269102E-2</v>
      </c>
      <c r="Q1127" s="7">
        <v>7.0389755892318204</v>
      </c>
    </row>
    <row r="1128" spans="1:17" hidden="1" x14ac:dyDescent="0.3">
      <c r="A1128" s="3" t="s">
        <v>41</v>
      </c>
      <c r="B1128" s="2">
        <v>43586</v>
      </c>
      <c r="C1128" s="7">
        <v>0.98206951722743197</v>
      </c>
      <c r="D1128" s="7">
        <v>4.6936700153716301E-2</v>
      </c>
      <c r="E1128" s="7">
        <v>0.58828874427783295</v>
      </c>
      <c r="F1128" s="14">
        <v>0.36477455556845001</v>
      </c>
      <c r="G1128" s="7">
        <v>8.8032479074413306E-3</v>
      </c>
      <c r="H1128" s="7">
        <v>4.5693018922848001E-2</v>
      </c>
      <c r="I1128" s="7">
        <v>0.22750802218921901</v>
      </c>
      <c r="J1128" s="7">
        <v>8.1585369886720799E-2</v>
      </c>
      <c r="K1128" s="7">
        <v>8.7212789010511105E-2</v>
      </c>
      <c r="L1128" s="7">
        <v>0.19657051371538301</v>
      </c>
      <c r="M1128" s="7">
        <v>0.12554475771068699</v>
      </c>
      <c r="N1128" s="7">
        <v>9.1450195122700098E-2</v>
      </c>
      <c r="O1128" s="7">
        <v>6.7419760715336396E-2</v>
      </c>
      <c r="P1128" s="7">
        <v>6.8212324819153E-2</v>
      </c>
      <c r="Q1128" s="7">
        <v>6.9928531040589004</v>
      </c>
    </row>
    <row r="1129" spans="1:17" hidden="1" x14ac:dyDescent="0.3">
      <c r="A1129" s="3" t="s">
        <v>41</v>
      </c>
      <c r="B1129" s="2">
        <v>43617</v>
      </c>
      <c r="C1129" s="7">
        <v>0.96738064000565205</v>
      </c>
      <c r="D1129" s="7">
        <v>4.8740507520837702E-2</v>
      </c>
      <c r="E1129" s="7">
        <v>0.59678583802537399</v>
      </c>
      <c r="F1129" s="14">
        <v>0.35447365445378898</v>
      </c>
      <c r="G1129" s="7">
        <v>8.7828918134826694E-3</v>
      </c>
      <c r="H1129" s="7">
        <v>4.2066813644612698E-2</v>
      </c>
      <c r="I1129" s="7">
        <v>0.238679913246793</v>
      </c>
      <c r="J1129" s="7">
        <v>7.8644690361821895E-2</v>
      </c>
      <c r="K1129" s="7">
        <v>9.3186845101944193E-2</v>
      </c>
      <c r="L1129" s="7">
        <v>0.198780263652237</v>
      </c>
      <c r="M1129" s="7">
        <v>0.119683186893562</v>
      </c>
      <c r="N1129" s="7">
        <v>9.2138445955093504E-2</v>
      </c>
      <c r="O1129" s="7">
        <v>6.3200402096776701E-2</v>
      </c>
      <c r="P1129" s="7">
        <v>6.4836547233676198E-2</v>
      </c>
      <c r="Q1129" s="7">
        <v>7.0228931277021696</v>
      </c>
    </row>
    <row r="1130" spans="1:17" hidden="1" x14ac:dyDescent="0.3">
      <c r="A1130" s="3" t="s">
        <v>41</v>
      </c>
      <c r="B1130" s="2">
        <v>43647</v>
      </c>
      <c r="C1130" s="7">
        <v>0.96686388067836604</v>
      </c>
      <c r="D1130" s="7">
        <v>4.6909398409254503E-2</v>
      </c>
      <c r="E1130" s="7">
        <v>0.58538461327632696</v>
      </c>
      <c r="F1130" s="14">
        <v>0.36770598831441798</v>
      </c>
      <c r="G1130" s="7">
        <v>7.8969492619468291E-3</v>
      </c>
      <c r="H1130" s="7">
        <v>4.8863647796745499E-2</v>
      </c>
      <c r="I1130" s="7">
        <v>0.243617991785648</v>
      </c>
      <c r="J1130" s="7">
        <v>8.0993285701378107E-2</v>
      </c>
      <c r="K1130" s="7">
        <v>9.0752602379705505E-2</v>
      </c>
      <c r="L1130" s="7">
        <v>0.20086527441591101</v>
      </c>
      <c r="M1130" s="7">
        <v>0.12022150746522001</v>
      </c>
      <c r="N1130" s="7">
        <v>8.4055028060586998E-2</v>
      </c>
      <c r="O1130" s="7">
        <v>5.9436923163379701E-2</v>
      </c>
      <c r="P1130" s="7">
        <v>6.3296789969478198E-2</v>
      </c>
      <c r="Q1130" s="7">
        <v>7.1460663791169896</v>
      </c>
    </row>
    <row r="1131" spans="1:17" hidden="1" x14ac:dyDescent="0.3">
      <c r="A1131" s="3" t="s">
        <v>41</v>
      </c>
      <c r="B1131" s="2">
        <v>43678</v>
      </c>
      <c r="C1131" s="7">
        <v>1.00706774493038</v>
      </c>
      <c r="D1131" s="7">
        <v>4.88563430781912E-2</v>
      </c>
      <c r="E1131" s="7">
        <v>0.56666671288077997</v>
      </c>
      <c r="F1131" s="14">
        <v>0.384476944041029</v>
      </c>
      <c r="G1131" s="7">
        <v>6.4212774568427403E-3</v>
      </c>
      <c r="H1131" s="7">
        <v>5.01641587258689E-2</v>
      </c>
      <c r="I1131" s="7">
        <v>0.239187363672587</v>
      </c>
      <c r="J1131" s="7">
        <v>8.9039153944521596E-2</v>
      </c>
      <c r="K1131" s="7">
        <v>8.7548780483314007E-2</v>
      </c>
      <c r="L1131" s="7">
        <v>0.19648760219182701</v>
      </c>
      <c r="M1131" s="7">
        <v>0.11747063851445901</v>
      </c>
      <c r="N1131" s="7">
        <v>8.9406898686075903E-2</v>
      </c>
      <c r="O1131" s="7">
        <v>5.4142891217439003E-2</v>
      </c>
      <c r="P1131" s="7">
        <v>7.0131235107064996E-2</v>
      </c>
      <c r="Q1131" s="7">
        <v>7.0903138088413504</v>
      </c>
    </row>
    <row r="1132" spans="1:17" hidden="1" x14ac:dyDescent="0.3">
      <c r="A1132" s="3" t="s">
        <v>41</v>
      </c>
      <c r="B1132" s="2">
        <v>43709</v>
      </c>
      <c r="C1132" s="7">
        <v>0.93477643940380095</v>
      </c>
      <c r="D1132" s="7">
        <v>4.5170586370085801E-2</v>
      </c>
      <c r="E1132" s="7">
        <v>0.59131130881204097</v>
      </c>
      <c r="F1132" s="14">
        <v>0.363518104817873</v>
      </c>
      <c r="G1132" s="7">
        <v>8.6839376214377494E-3</v>
      </c>
      <c r="H1132" s="7">
        <v>6.6800860982565699E-2</v>
      </c>
      <c r="I1132" s="7">
        <v>0.22926764449429901</v>
      </c>
      <c r="J1132" s="7">
        <v>8.2922163922889605E-2</v>
      </c>
      <c r="K1132" s="7">
        <v>8.2558389175858796E-2</v>
      </c>
      <c r="L1132" s="7">
        <v>0.201480352293013</v>
      </c>
      <c r="M1132" s="7">
        <v>0.11315590373185901</v>
      </c>
      <c r="N1132" s="7">
        <v>0.10210909092018799</v>
      </c>
      <c r="O1132" s="7">
        <v>4.7910982023970199E-2</v>
      </c>
      <c r="P1132" s="7">
        <v>6.5110674833919496E-2</v>
      </c>
      <c r="Q1132" s="7">
        <v>7.1062643760345701</v>
      </c>
    </row>
    <row r="1133" spans="1:17" hidden="1" x14ac:dyDescent="0.3">
      <c r="A1133" s="3" t="s">
        <v>41</v>
      </c>
      <c r="B1133" s="2">
        <v>43739</v>
      </c>
      <c r="C1133" s="7">
        <v>1.0024107443716801</v>
      </c>
      <c r="D1133" s="7">
        <v>4.6596277492650599E-2</v>
      </c>
      <c r="E1133" s="7">
        <v>0.58896735818199397</v>
      </c>
      <c r="F1133" s="14">
        <v>0.36443636432535498</v>
      </c>
      <c r="G1133" s="7">
        <v>8.2138015146410101E-3</v>
      </c>
      <c r="H1133" s="7">
        <v>6.6436445801966296E-2</v>
      </c>
      <c r="I1133" s="7">
        <v>0.23197498128295199</v>
      </c>
      <c r="J1133" s="7">
        <v>8.0872398493722894E-2</v>
      </c>
      <c r="K1133" s="7">
        <v>9.6367814341264596E-2</v>
      </c>
      <c r="L1133" s="7">
        <v>0.19495872265236699</v>
      </c>
      <c r="M1133" s="7">
        <v>0.122381706755255</v>
      </c>
      <c r="N1133" s="7">
        <v>9.918706681068E-2</v>
      </c>
      <c r="O1133" s="7">
        <v>3.3184651337135503E-2</v>
      </c>
      <c r="P1133" s="7">
        <v>6.6422411010015794E-2</v>
      </c>
      <c r="Q1133" s="7">
        <v>7.0851305572057797</v>
      </c>
    </row>
    <row r="1134" spans="1:17" hidden="1" x14ac:dyDescent="0.3">
      <c r="A1134" s="3" t="s">
        <v>41</v>
      </c>
      <c r="B1134" s="2">
        <v>43770</v>
      </c>
      <c r="C1134" s="7">
        <v>1.1365925279686799</v>
      </c>
      <c r="D1134" s="7">
        <v>4.6415076855496597E-2</v>
      </c>
      <c r="E1134" s="7">
        <v>0.58803574065144004</v>
      </c>
      <c r="F1134" s="14">
        <v>0.36554918249306401</v>
      </c>
      <c r="G1134" s="7">
        <v>5.9997833721460699E-3</v>
      </c>
      <c r="H1134" s="7">
        <v>9.7495957951222595E-2</v>
      </c>
      <c r="I1134" s="7">
        <v>0.24521736368837899</v>
      </c>
      <c r="J1134" s="7">
        <v>7.6512233489771903E-2</v>
      </c>
      <c r="K1134" s="7">
        <v>0.11116260039614</v>
      </c>
      <c r="L1134" s="7">
        <v>0.18106330878127</v>
      </c>
      <c r="M1134" s="7">
        <v>0.116816668536598</v>
      </c>
      <c r="N1134" s="7">
        <v>8.85195432178362E-2</v>
      </c>
      <c r="O1134" s="7">
        <v>1.9183850941898398E-2</v>
      </c>
      <c r="P1134" s="7">
        <v>5.80286896247377E-2</v>
      </c>
      <c r="Q1134" s="7">
        <v>7.0928808670429797</v>
      </c>
    </row>
    <row r="1135" spans="1:17" hidden="1" x14ac:dyDescent="0.3">
      <c r="A1135" s="3" t="s">
        <v>41</v>
      </c>
      <c r="B1135" s="2">
        <v>43800</v>
      </c>
      <c r="C1135" s="7">
        <v>1.4932535083146401</v>
      </c>
      <c r="D1135" s="7">
        <v>4.1641191616506798E-2</v>
      </c>
      <c r="E1135" s="7">
        <v>0.59748212844519999</v>
      </c>
      <c r="F1135" s="14">
        <v>0.36087667993829298</v>
      </c>
      <c r="G1135" s="7">
        <v>7.6595599490409602E-3</v>
      </c>
      <c r="H1135" s="7">
        <v>9.6188626097939794E-2</v>
      </c>
      <c r="I1135" s="7">
        <v>0.27410334060854202</v>
      </c>
      <c r="J1135" s="7">
        <v>7.8289752246584896E-2</v>
      </c>
      <c r="K1135" s="7">
        <v>0.122075757048275</v>
      </c>
      <c r="L1135" s="7">
        <v>0.17797900585697601</v>
      </c>
      <c r="M1135" s="7">
        <v>0.118257939365173</v>
      </c>
      <c r="N1135" s="7">
        <v>6.8681535980633507E-2</v>
      </c>
      <c r="O1135" s="7">
        <v>1.14734231030125E-2</v>
      </c>
      <c r="P1135" s="7">
        <v>4.5291059743822498E-2</v>
      </c>
      <c r="Q1135" s="7">
        <v>7.1179602233264303</v>
      </c>
    </row>
    <row r="1136" spans="1:17" hidden="1" x14ac:dyDescent="0.3">
      <c r="A1136" s="3" t="s">
        <v>41</v>
      </c>
      <c r="B1136" s="2">
        <v>43831</v>
      </c>
      <c r="C1136" s="7">
        <v>0.85877647473781304</v>
      </c>
      <c r="D1136" s="7">
        <v>5.0706034222079102E-2</v>
      </c>
      <c r="E1136" s="7">
        <v>0.60643177748896304</v>
      </c>
      <c r="F1136" s="14">
        <v>0.34286218828895798</v>
      </c>
      <c r="G1136" s="7">
        <v>8.4731885143183496E-3</v>
      </c>
      <c r="H1136" s="7">
        <v>4.3079915282177299E-2</v>
      </c>
      <c r="I1136" s="7">
        <v>0.18407678085560999</v>
      </c>
      <c r="J1136" s="7">
        <v>8.6829030498028606E-2</v>
      </c>
      <c r="K1136" s="7">
        <v>9.5013762078670405E-2</v>
      </c>
      <c r="L1136" s="7">
        <v>0.21547245743416599</v>
      </c>
      <c r="M1136" s="7">
        <v>0.121772386319251</v>
      </c>
      <c r="N1136" s="7">
        <v>0.11600704007210599</v>
      </c>
      <c r="O1136" s="7">
        <v>4.8075631501277701E-2</v>
      </c>
      <c r="P1136" s="7">
        <v>8.1199807444394603E-2</v>
      </c>
      <c r="Q1136" s="7">
        <v>7.0881035116644497</v>
      </c>
    </row>
    <row r="1137" spans="1:17" hidden="1" x14ac:dyDescent="0.3">
      <c r="A1137" s="3" t="s">
        <v>41</v>
      </c>
      <c r="B1137" s="2">
        <v>43862</v>
      </c>
      <c r="C1137" s="7">
        <v>0.902579035578436</v>
      </c>
      <c r="D1137" s="7">
        <v>4.6916319767017399E-2</v>
      </c>
      <c r="E1137" s="7">
        <v>0.60408509745460104</v>
      </c>
      <c r="F1137" s="14">
        <v>0.34899858277838097</v>
      </c>
      <c r="G1137" s="7">
        <v>8.2061422141200702E-3</v>
      </c>
      <c r="H1137" s="7">
        <v>4.7794513383432803E-2</v>
      </c>
      <c r="I1137" s="7">
        <v>0.20152563391383299</v>
      </c>
      <c r="J1137" s="7">
        <v>9.4356378417506895E-2</v>
      </c>
      <c r="K1137" s="7">
        <v>0.102368937723047</v>
      </c>
      <c r="L1137" s="7">
        <v>0.21367689245242799</v>
      </c>
      <c r="M1137" s="7">
        <v>0.11320286427903301</v>
      </c>
      <c r="N1137" s="7">
        <v>0.10975148472122601</v>
      </c>
      <c r="O1137" s="7">
        <v>3.4061984479295801E-2</v>
      </c>
      <c r="P1137" s="7">
        <v>7.5055168416076901E-2</v>
      </c>
      <c r="Q1137" s="7">
        <v>7.1247540643189904</v>
      </c>
    </row>
    <row r="1138" spans="1:17" hidden="1" x14ac:dyDescent="0.3">
      <c r="A1138" s="3" t="s">
        <v>41</v>
      </c>
      <c r="B1138" s="2">
        <v>43891</v>
      </c>
      <c r="C1138" s="7">
        <v>0.76599921446207997</v>
      </c>
      <c r="D1138" s="7">
        <v>6.0625734285910497E-2</v>
      </c>
      <c r="E1138" s="7">
        <v>0.61142948856596702</v>
      </c>
      <c r="F1138" s="14">
        <v>0.32794477714812198</v>
      </c>
      <c r="G1138" s="7">
        <v>7.8317771448920999E-3</v>
      </c>
      <c r="H1138" s="7">
        <v>4.5305618099909697E-2</v>
      </c>
      <c r="I1138" s="7">
        <v>0.156475465599935</v>
      </c>
      <c r="J1138" s="7">
        <v>6.8166381773766493E-2</v>
      </c>
      <c r="K1138" s="7">
        <v>0.101179807547984</v>
      </c>
      <c r="L1138" s="7">
        <v>0.31781608932141903</v>
      </c>
      <c r="M1138" s="7">
        <v>0.110360274721195</v>
      </c>
      <c r="N1138" s="7">
        <v>9.8453198953314197E-2</v>
      </c>
      <c r="O1138" s="7">
        <v>1.5657514925268401E-2</v>
      </c>
      <c r="P1138" s="7">
        <v>7.8753871912315906E-2</v>
      </c>
      <c r="Q1138" s="7">
        <v>7.2513276152867299</v>
      </c>
    </row>
    <row r="1139" spans="1:17" hidden="1" x14ac:dyDescent="0.3">
      <c r="A1139" s="3" t="s">
        <v>41</v>
      </c>
      <c r="B1139" s="2">
        <v>43922</v>
      </c>
      <c r="C1139" s="7">
        <v>0.35564575708638402</v>
      </c>
      <c r="D1139" s="7">
        <v>0.108388968247905</v>
      </c>
      <c r="E1139" s="7">
        <v>0.66658774224015904</v>
      </c>
      <c r="F1139" s="14">
        <v>0.22502328951193501</v>
      </c>
      <c r="G1139" s="7">
        <v>6.0335204313736396E-3</v>
      </c>
      <c r="H1139" s="7">
        <v>5.5712709793131001E-4</v>
      </c>
      <c r="I1139" s="7">
        <v>4.3457651569312E-2</v>
      </c>
      <c r="J1139" s="7">
        <v>8.5834256787250904E-3</v>
      </c>
      <c r="K1139" s="7">
        <v>0.121475070527566</v>
      </c>
      <c r="L1139" s="7">
        <v>0.63711704146233294</v>
      </c>
      <c r="M1139" s="7">
        <v>4.9442456467142799E-2</v>
      </c>
      <c r="N1139" s="7">
        <v>7.4327364348060795E-2</v>
      </c>
      <c r="O1139" s="7">
        <v>1.79080386820053E-3</v>
      </c>
      <c r="P1139" s="7">
        <v>5.7215538549354399E-2</v>
      </c>
      <c r="Q1139" s="7">
        <v>7.5373144758868396</v>
      </c>
    </row>
    <row r="1140" spans="1:17" hidden="1" x14ac:dyDescent="0.3">
      <c r="A1140" s="3" t="s">
        <v>41</v>
      </c>
      <c r="B1140" s="2">
        <v>43952</v>
      </c>
      <c r="C1140" s="7">
        <v>0.46678307859249601</v>
      </c>
      <c r="D1140" s="7">
        <v>0.102107962215243</v>
      </c>
      <c r="E1140" s="7">
        <v>0.63746392229902205</v>
      </c>
      <c r="F1140" s="14">
        <v>0.26042811548573502</v>
      </c>
      <c r="G1140" s="7">
        <v>4.57123792972116E-3</v>
      </c>
      <c r="H1140" s="7">
        <v>2.31511170961481E-4</v>
      </c>
      <c r="I1140" s="7">
        <v>4.5432506339997902E-2</v>
      </c>
      <c r="J1140" s="7">
        <v>2.9797073618943001E-2</v>
      </c>
      <c r="K1140" s="7">
        <v>0.116524189530614</v>
      </c>
      <c r="L1140" s="7">
        <v>0.54159993663668904</v>
      </c>
      <c r="M1140" s="7">
        <v>5.5426874860557501E-2</v>
      </c>
      <c r="N1140" s="7">
        <v>0.130305964283497</v>
      </c>
      <c r="O1140" s="7">
        <v>4.8104596887603296E-3</v>
      </c>
      <c r="P1140" s="7">
        <v>7.1300245940258203E-2</v>
      </c>
      <c r="Q1140" s="7">
        <v>7.4502966067635601</v>
      </c>
    </row>
    <row r="1141" spans="1:17" hidden="1" x14ac:dyDescent="0.3">
      <c r="A1141" s="3" t="s">
        <v>41</v>
      </c>
      <c r="B1141" s="2">
        <v>43983</v>
      </c>
      <c r="C1141" s="7">
        <v>0.69188783568621104</v>
      </c>
      <c r="D1141" s="7">
        <v>8.2059169924765696E-2</v>
      </c>
      <c r="E1141" s="7">
        <v>0.62174273951839198</v>
      </c>
      <c r="F1141" s="14">
        <v>0.29619809055684299</v>
      </c>
      <c r="G1141" s="7">
        <v>7.0473348361748903E-3</v>
      </c>
      <c r="H1141" s="7">
        <v>2.7421930159682601E-2</v>
      </c>
      <c r="I1141" s="7">
        <v>0.19281762726013299</v>
      </c>
      <c r="J1141" s="7">
        <v>2.8690905756208002E-2</v>
      </c>
      <c r="K1141" s="7">
        <v>0.102398773024895</v>
      </c>
      <c r="L1141" s="7">
        <v>0.34536733096322397</v>
      </c>
      <c r="M1141" s="7">
        <v>7.3841338400100806E-2</v>
      </c>
      <c r="N1141" s="7">
        <v>0.15994185213304901</v>
      </c>
      <c r="O1141" s="7">
        <v>5.0893161557826602E-3</v>
      </c>
      <c r="P1141" s="7">
        <v>5.7383591310749701E-2</v>
      </c>
      <c r="Q1141" s="7">
        <v>7.3163384879441402</v>
      </c>
    </row>
    <row r="1142" spans="1:17" hidden="1" x14ac:dyDescent="0.3">
      <c r="A1142" s="3" t="s">
        <v>41</v>
      </c>
      <c r="B1142" s="2">
        <v>44013</v>
      </c>
      <c r="C1142" s="7">
        <v>0.93471367022377405</v>
      </c>
      <c r="D1142" s="7">
        <v>6.2646014856403795E-2</v>
      </c>
      <c r="E1142" s="7">
        <v>0.62053872146011102</v>
      </c>
      <c r="F1142" s="14">
        <v>0.316815263683486</v>
      </c>
      <c r="G1142" s="7">
        <v>6.3280740671743697E-3</v>
      </c>
      <c r="H1142" s="7">
        <v>4.2573532287193398E-2</v>
      </c>
      <c r="I1142" s="7">
        <v>0.24297607817845401</v>
      </c>
      <c r="J1142" s="7">
        <v>7.5030404681045201E-2</v>
      </c>
      <c r="K1142" s="7">
        <v>8.4035620731396199E-2</v>
      </c>
      <c r="L1142" s="7">
        <v>0.24421060263630301</v>
      </c>
      <c r="M1142" s="7">
        <v>0.102165867845653</v>
      </c>
      <c r="N1142" s="7">
        <v>0.139409241940608</v>
      </c>
      <c r="O1142" s="7">
        <v>6.9570583805278804E-3</v>
      </c>
      <c r="P1142" s="7">
        <v>5.6313519251645398E-2</v>
      </c>
      <c r="Q1142" s="7">
        <v>7.1582751161341003</v>
      </c>
    </row>
    <row r="1143" spans="1:17" hidden="1" x14ac:dyDescent="0.3">
      <c r="A1143" s="3" t="s">
        <v>41</v>
      </c>
      <c r="B1143" s="2">
        <v>44044</v>
      </c>
      <c r="C1143" s="7">
        <v>0.97894849780735704</v>
      </c>
      <c r="D1143" s="7">
        <v>5.94205468669372E-2</v>
      </c>
      <c r="E1143" s="7">
        <v>0.61873162571741802</v>
      </c>
      <c r="F1143" s="14">
        <v>0.32184782741564399</v>
      </c>
      <c r="G1143" s="7">
        <v>5.0913346033670598E-3</v>
      </c>
      <c r="H1143" s="7">
        <v>4.4714941518093597E-2</v>
      </c>
      <c r="I1143" s="7">
        <v>0.24581792300748001</v>
      </c>
      <c r="J1143" s="7">
        <v>9.8565861604342497E-2</v>
      </c>
      <c r="K1143" s="7">
        <v>8.0218537224771694E-2</v>
      </c>
      <c r="L1143" s="7">
        <v>0.21990752150760301</v>
      </c>
      <c r="M1143" s="7">
        <v>0.11893873771348901</v>
      </c>
      <c r="N1143" s="7">
        <v>0.112221664941083</v>
      </c>
      <c r="O1143" s="7">
        <v>1.22476481357421E-2</v>
      </c>
      <c r="P1143" s="7">
        <v>6.22758297440279E-2</v>
      </c>
      <c r="Q1143" s="7">
        <v>7.1331436987687296</v>
      </c>
    </row>
    <row r="1144" spans="1:17" hidden="1" x14ac:dyDescent="0.3">
      <c r="A1144" s="3" t="s">
        <v>41</v>
      </c>
      <c r="B1144" s="2">
        <v>44075</v>
      </c>
      <c r="C1144" s="7">
        <v>0.91042853977337002</v>
      </c>
      <c r="D1144" s="7">
        <v>6.0019336652206302E-2</v>
      </c>
      <c r="E1144" s="7">
        <v>0.62212034107047698</v>
      </c>
      <c r="F1144" s="14">
        <v>0.31786032227731698</v>
      </c>
      <c r="G1144" s="7">
        <v>9.5005648688398694E-3</v>
      </c>
      <c r="H1144" s="7">
        <v>5.5560188885998597E-2</v>
      </c>
      <c r="I1144" s="7">
        <v>0.223095555399003</v>
      </c>
      <c r="J1144" s="7">
        <v>8.6688673738724603E-2</v>
      </c>
      <c r="K1144" s="7">
        <v>9.2724667944699898E-2</v>
      </c>
      <c r="L1144" s="7">
        <v>0.24258276530936099</v>
      </c>
      <c r="M1144" s="7">
        <v>0.105518987640566</v>
      </c>
      <c r="N1144" s="7">
        <v>0.11405868797416099</v>
      </c>
      <c r="O1144" s="7">
        <v>1.1592817327010301E-2</v>
      </c>
      <c r="P1144" s="7">
        <v>5.8677090911635602E-2</v>
      </c>
      <c r="Q1144" s="7">
        <v>7.1600940567450904</v>
      </c>
    </row>
    <row r="1145" spans="1:17" hidden="1" x14ac:dyDescent="0.3">
      <c r="A1145" s="3" t="s">
        <v>41</v>
      </c>
      <c r="B1145" s="2">
        <v>44105</v>
      </c>
      <c r="C1145" s="7">
        <v>1.03652127216761</v>
      </c>
      <c r="D1145" s="7">
        <v>5.5167583825468602E-2</v>
      </c>
      <c r="E1145" s="7">
        <v>0.62576295512506896</v>
      </c>
      <c r="F1145" s="14">
        <v>0.31906946104946199</v>
      </c>
      <c r="G1145" s="7">
        <v>6.7608628324024502E-3</v>
      </c>
      <c r="H1145" s="7">
        <v>7.0722782239323503E-2</v>
      </c>
      <c r="I1145" s="7">
        <v>0.217862989493358</v>
      </c>
      <c r="J1145" s="7">
        <v>6.7111654662165399E-2</v>
      </c>
      <c r="K1145" s="7">
        <v>9.5520522137563402E-2</v>
      </c>
      <c r="L1145" s="7">
        <v>0.22952363723181299</v>
      </c>
      <c r="M1145" s="7">
        <v>0.107069137048015</v>
      </c>
      <c r="N1145" s="7">
        <v>0.12913814549955299</v>
      </c>
      <c r="O1145" s="7">
        <v>1.5570466834656901E-2</v>
      </c>
      <c r="P1145" s="7">
        <v>6.0719802021149502E-2</v>
      </c>
      <c r="Q1145" s="7">
        <v>7.2634592869600496</v>
      </c>
    </row>
    <row r="1146" spans="1:17" hidden="1" x14ac:dyDescent="0.3">
      <c r="A1146" s="3" t="s">
        <v>41</v>
      </c>
      <c r="B1146" s="2">
        <v>44136</v>
      </c>
      <c r="C1146" s="7">
        <v>0.68701039178316903</v>
      </c>
      <c r="D1146" s="7">
        <v>7.3057972055343895E-2</v>
      </c>
      <c r="E1146" s="7">
        <v>0.63134197221969601</v>
      </c>
      <c r="F1146" s="14">
        <v>0.29560005572496001</v>
      </c>
      <c r="G1146" s="7">
        <v>8.8307204593148902E-3</v>
      </c>
      <c r="H1146" s="7">
        <v>5.06895158131127E-2</v>
      </c>
      <c r="I1146" s="7">
        <v>0.103791737821627</v>
      </c>
      <c r="J1146" s="7">
        <v>4.0204793963824002E-2</v>
      </c>
      <c r="K1146" s="7">
        <v>0.12438758013175</v>
      </c>
      <c r="L1146" s="7">
        <v>0.38122865208454398</v>
      </c>
      <c r="M1146" s="7">
        <v>0.118801635898498</v>
      </c>
      <c r="N1146" s="7">
        <v>8.1882352781595696E-2</v>
      </c>
      <c r="O1146" s="7">
        <v>9.8359506918971901E-3</v>
      </c>
      <c r="P1146" s="7">
        <v>8.0347060353835806E-2</v>
      </c>
      <c r="Q1146" s="7">
        <v>7.34976439432885</v>
      </c>
    </row>
    <row r="1147" spans="1:17" hidden="1" x14ac:dyDescent="0.3">
      <c r="A1147" s="3" t="s">
        <v>41</v>
      </c>
      <c r="B1147" s="2">
        <v>44166</v>
      </c>
      <c r="C1147" s="7">
        <v>1.39800460578724</v>
      </c>
      <c r="D1147" s="7">
        <v>5.5645422317146399E-2</v>
      </c>
      <c r="E1147" s="7">
        <v>0.62576032225422196</v>
      </c>
      <c r="F1147" s="14">
        <v>0.31859425542863201</v>
      </c>
      <c r="G1147" s="7">
        <v>5.9611424248084298E-3</v>
      </c>
      <c r="H1147" s="7">
        <v>8.4831202170739597E-2</v>
      </c>
      <c r="I1147" s="7">
        <v>0.273245404309371</v>
      </c>
      <c r="J1147" s="7">
        <v>3.21340285262878E-2</v>
      </c>
      <c r="K1147" s="7">
        <v>0.119234323245393</v>
      </c>
      <c r="L1147" s="7">
        <v>0.23292296548861699</v>
      </c>
      <c r="M1147" s="7">
        <v>0.117520640528256</v>
      </c>
      <c r="N1147" s="7">
        <v>8.5403660881002194E-2</v>
      </c>
      <c r="O1147" s="7">
        <v>7.3615073524421603E-3</v>
      </c>
      <c r="P1147" s="7">
        <v>4.1385125073083097E-2</v>
      </c>
      <c r="Q1147" s="7">
        <v>7.2362728070626998</v>
      </c>
    </row>
    <row r="1148" spans="1:17" hidden="1" x14ac:dyDescent="0.3">
      <c r="A1148" s="3" t="s">
        <v>41</v>
      </c>
      <c r="B1148" s="2">
        <v>44197</v>
      </c>
      <c r="C1148" s="7">
        <v>0.437060749782618</v>
      </c>
      <c r="D1148" s="7">
        <v>9.2852429139180806E-2</v>
      </c>
      <c r="E1148" s="7">
        <v>0.65375136132059897</v>
      </c>
      <c r="F1148" s="14">
        <v>0.25339620954022102</v>
      </c>
      <c r="G1148" s="7">
        <v>6.1348504636454604E-3</v>
      </c>
      <c r="H1148" s="7">
        <v>2.8903901923414901E-5</v>
      </c>
      <c r="I1148" s="7">
        <v>4.7332222612696297E-2</v>
      </c>
      <c r="J1148" s="7">
        <v>4.07665658547448E-2</v>
      </c>
      <c r="K1148" s="7">
        <v>9.1295873318016196E-2</v>
      </c>
      <c r="L1148" s="7">
        <v>0.51875587467455198</v>
      </c>
      <c r="M1148" s="7">
        <v>0.125212649552808</v>
      </c>
      <c r="N1148" s="7">
        <v>5.1911342584068702E-2</v>
      </c>
      <c r="O1148" s="7">
        <v>1.6909283031478699E-2</v>
      </c>
      <c r="P1148" s="7">
        <v>0.10165243400606599</v>
      </c>
      <c r="Q1148" s="7">
        <v>7.3477313224873599</v>
      </c>
    </row>
    <row r="1149" spans="1:17" hidden="1" x14ac:dyDescent="0.3">
      <c r="A1149" s="3" t="s">
        <v>41</v>
      </c>
      <c r="B1149" s="2">
        <v>44228</v>
      </c>
      <c r="C1149" s="7">
        <v>0.45102167662972098</v>
      </c>
      <c r="D1149" s="7">
        <v>9.4478628412611995E-2</v>
      </c>
      <c r="E1149" s="7">
        <v>0.65713325440418102</v>
      </c>
      <c r="F1149" s="14">
        <v>0.248388117183207</v>
      </c>
      <c r="G1149" s="7">
        <v>7.9957493466828004E-3</v>
      </c>
      <c r="H1149" s="7">
        <v>4.84916702853576E-5</v>
      </c>
      <c r="I1149" s="7">
        <v>5.22671579421033E-2</v>
      </c>
      <c r="J1149" s="7">
        <v>4.50204046096477E-2</v>
      </c>
      <c r="K1149" s="7">
        <v>0.102043235531643</v>
      </c>
      <c r="L1149" s="7">
        <v>0.48671357223766698</v>
      </c>
      <c r="M1149" s="7">
        <v>0.13371675064527899</v>
      </c>
      <c r="N1149" s="7">
        <v>4.85592950820707E-2</v>
      </c>
      <c r="O1149" s="7">
        <v>1.8094245100282999E-2</v>
      </c>
      <c r="P1149" s="7">
        <v>0.105541097834338</v>
      </c>
      <c r="Q1149" s="7">
        <v>7.3204384213193796</v>
      </c>
    </row>
    <row r="1150" spans="1:17" hidden="1" x14ac:dyDescent="0.3">
      <c r="A1150" s="3" t="s">
        <v>41</v>
      </c>
      <c r="B1150" s="2">
        <v>44256</v>
      </c>
      <c r="C1150" s="7">
        <v>0.53988705054053898</v>
      </c>
      <c r="D1150" s="7">
        <v>8.5309098137097902E-2</v>
      </c>
      <c r="E1150" s="7">
        <v>0.647062842914919</v>
      </c>
      <c r="F1150" s="14">
        <v>0.26762805894798303</v>
      </c>
      <c r="G1150" s="7">
        <v>6.2349031656011699E-3</v>
      </c>
      <c r="H1150" s="7">
        <v>1.18887880494607E-4</v>
      </c>
      <c r="I1150" s="7">
        <v>5.37588891257351E-2</v>
      </c>
      <c r="J1150" s="7">
        <v>4.5700333938443298E-2</v>
      </c>
      <c r="K1150" s="7">
        <v>0.104818354069508</v>
      </c>
      <c r="L1150" s="7">
        <v>0.48033869660046302</v>
      </c>
      <c r="M1150" s="7">
        <v>0.135194269181448</v>
      </c>
      <c r="N1150" s="7">
        <v>5.3430820221137598E-2</v>
      </c>
      <c r="O1150" s="7">
        <v>1.5962785099191901E-2</v>
      </c>
      <c r="P1150" s="7">
        <v>0.104442060717978</v>
      </c>
      <c r="Q1150" s="7">
        <v>7.4022499806336004</v>
      </c>
    </row>
    <row r="1151" spans="1:17" hidden="1" x14ac:dyDescent="0.3">
      <c r="A1151" s="3" t="s">
        <v>41</v>
      </c>
      <c r="B1151" s="2">
        <v>44287</v>
      </c>
      <c r="C1151" s="7">
        <v>0.91796473057446604</v>
      </c>
      <c r="D1151" s="7">
        <v>5.70063585702884E-2</v>
      </c>
      <c r="E1151" s="7">
        <v>0.63016865672957501</v>
      </c>
      <c r="F1151" s="14">
        <v>0.31282498470013698</v>
      </c>
      <c r="G1151" s="7">
        <v>6.76604106857801E-3</v>
      </c>
      <c r="H1151" s="7">
        <v>2.84310533954827E-2</v>
      </c>
      <c r="I1151" s="7">
        <v>0.21508704825684</v>
      </c>
      <c r="J1151" s="7">
        <v>6.2280717801486599E-2</v>
      </c>
      <c r="K1151" s="7">
        <v>9.7965112370417995E-2</v>
      </c>
      <c r="L1151" s="7">
        <v>0.25867043436668802</v>
      </c>
      <c r="M1151" s="7">
        <v>0.11010262659128001</v>
      </c>
      <c r="N1151" s="7">
        <v>0.138737225826877</v>
      </c>
      <c r="O1151" s="7">
        <v>1.1639544520565001E-2</v>
      </c>
      <c r="P1151" s="7">
        <v>7.0320195801785598E-2</v>
      </c>
      <c r="Q1151" s="7">
        <v>7.2852944243852598</v>
      </c>
    </row>
    <row r="1152" spans="1:17" hidden="1" x14ac:dyDescent="0.3">
      <c r="A1152" s="3" t="s">
        <v>41</v>
      </c>
      <c r="B1152" s="2">
        <v>44317</v>
      </c>
      <c r="C1152" s="7">
        <v>1.0619445967965599</v>
      </c>
      <c r="D1152" s="7">
        <v>6.0723417400717898E-2</v>
      </c>
      <c r="E1152" s="7">
        <v>0.59422101036907005</v>
      </c>
      <c r="F1152" s="14">
        <v>0.34505557223021199</v>
      </c>
      <c r="G1152" s="7">
        <v>1.1121658907059E-2</v>
      </c>
      <c r="H1152" s="7">
        <v>4.1258913361038103E-2</v>
      </c>
      <c r="I1152" s="7">
        <v>0.22060718135084501</v>
      </c>
      <c r="J1152" s="7">
        <v>8.6563476637357306E-2</v>
      </c>
      <c r="K1152" s="7">
        <v>7.1717047536389897E-2</v>
      </c>
      <c r="L1152" s="7">
        <v>0.23365262768412801</v>
      </c>
      <c r="M1152" s="7">
        <v>0.10845288207230599</v>
      </c>
      <c r="N1152" s="7">
        <v>0.136161157177073</v>
      </c>
      <c r="O1152" s="7">
        <v>1.49682129617329E-2</v>
      </c>
      <c r="P1152" s="7">
        <v>7.5496842312071294E-2</v>
      </c>
      <c r="Q1152" s="7">
        <v>7.1539061127831998</v>
      </c>
    </row>
    <row r="1153" spans="1:17" hidden="1" x14ac:dyDescent="0.3">
      <c r="A1153" s="3" t="s">
        <v>41</v>
      </c>
      <c r="B1153" s="2">
        <v>44348</v>
      </c>
      <c r="C1153" s="7">
        <v>1.0059806095478001</v>
      </c>
      <c r="D1153" s="7">
        <v>6.4105785166862994E-2</v>
      </c>
      <c r="E1153" s="7">
        <v>0.61044671833870201</v>
      </c>
      <c r="F1153" s="14">
        <v>0.325447496494435</v>
      </c>
      <c r="G1153" s="7">
        <v>6.25162024870979E-3</v>
      </c>
      <c r="H1153" s="7">
        <v>4.2168929489474802E-2</v>
      </c>
      <c r="I1153" s="7">
        <v>0.216419595639707</v>
      </c>
      <c r="J1153" s="7">
        <v>9.3445257155964301E-2</v>
      </c>
      <c r="K1153" s="7">
        <v>6.01041867862342E-2</v>
      </c>
      <c r="L1153" s="7">
        <v>0.23831932985830401</v>
      </c>
      <c r="M1153" s="7">
        <v>0.123604811400959</v>
      </c>
      <c r="N1153" s="7">
        <v>0.118899796543717</v>
      </c>
      <c r="O1153" s="7">
        <v>1.7693826030697201E-2</v>
      </c>
      <c r="P1153" s="7">
        <v>8.3092646846232396E-2</v>
      </c>
      <c r="Q1153" s="7">
        <v>7.0900651633077398</v>
      </c>
    </row>
    <row r="1154" spans="1:17" hidden="1" x14ac:dyDescent="0.3">
      <c r="A1154" s="3" t="s">
        <v>41</v>
      </c>
      <c r="B1154" s="2">
        <v>44378</v>
      </c>
      <c r="C1154" s="7">
        <v>1.0473866210339899</v>
      </c>
      <c r="D1154" s="7">
        <v>5.7061811377252199E-2</v>
      </c>
      <c r="E1154" s="7">
        <v>0.62517956014149401</v>
      </c>
      <c r="F1154" s="14">
        <v>0.31775862848125402</v>
      </c>
      <c r="G1154" s="7">
        <v>6.5711136554824096E-3</v>
      </c>
      <c r="H1154" s="7">
        <v>4.5363435307253501E-2</v>
      </c>
      <c r="I1154" s="7">
        <v>0.21689414664290699</v>
      </c>
      <c r="J1154" s="7">
        <v>0.112769121147293</v>
      </c>
      <c r="K1154" s="7">
        <v>6.2040049643747798E-2</v>
      </c>
      <c r="L1154" s="7">
        <v>0.238320553160531</v>
      </c>
      <c r="M1154" s="7">
        <v>0.11322405204753</v>
      </c>
      <c r="N1154" s="7">
        <v>9.9394875354889001E-2</v>
      </c>
      <c r="O1154" s="7">
        <v>1.9119163569924501E-2</v>
      </c>
      <c r="P1154" s="7">
        <v>8.6303489470441003E-2</v>
      </c>
      <c r="Q1154" s="7">
        <v>7.1790441310220698</v>
      </c>
    </row>
    <row r="1155" spans="1:17" hidden="1" x14ac:dyDescent="0.3">
      <c r="A1155" s="3" t="s">
        <v>41</v>
      </c>
      <c r="B1155" s="2">
        <v>44409</v>
      </c>
      <c r="C1155" s="7">
        <v>1.03116864721931</v>
      </c>
      <c r="D1155" s="7">
        <v>5.9551759594127403E-2</v>
      </c>
      <c r="E1155" s="7">
        <v>0.584602124929268</v>
      </c>
      <c r="F1155" s="14">
        <v>0.355846115476605</v>
      </c>
      <c r="G1155" s="7">
        <v>5.2372829630482698E-3</v>
      </c>
      <c r="H1155" s="7">
        <v>5.21915003887925E-2</v>
      </c>
      <c r="I1155" s="7">
        <v>0.22169893497530699</v>
      </c>
      <c r="J1155" s="7">
        <v>0.124595025827256</v>
      </c>
      <c r="K1155" s="7">
        <v>6.0999010280865899E-2</v>
      </c>
      <c r="L1155" s="7">
        <v>0.224680564612975</v>
      </c>
      <c r="M1155" s="7">
        <v>0.109747422157252</v>
      </c>
      <c r="N1155" s="7">
        <v>0.104870745868075</v>
      </c>
      <c r="O1155" s="7">
        <v>2.1387983935871598E-2</v>
      </c>
      <c r="P1155" s="7">
        <v>7.4591528990556002E-2</v>
      </c>
      <c r="Q1155" s="7">
        <v>7.2480121710487504</v>
      </c>
    </row>
    <row r="1156" spans="1:17" hidden="1" x14ac:dyDescent="0.3">
      <c r="A1156" s="3" t="s">
        <v>41</v>
      </c>
      <c r="B1156" s="2">
        <v>44440</v>
      </c>
      <c r="C1156" s="7">
        <v>0.97291270531324703</v>
      </c>
      <c r="D1156" s="7">
        <v>6.8330473203116707E-2</v>
      </c>
      <c r="E1156" s="7">
        <v>0.61040129147185695</v>
      </c>
      <c r="F1156" s="14">
        <v>0.32126823532502602</v>
      </c>
      <c r="G1156" s="7">
        <v>6.3776644661442498E-3</v>
      </c>
      <c r="H1156" s="7">
        <v>5.6160866243659797E-2</v>
      </c>
      <c r="I1156" s="7">
        <v>0.20509797869103399</v>
      </c>
      <c r="J1156" s="7">
        <v>0.11327658744569601</v>
      </c>
      <c r="K1156" s="7">
        <v>6.7342547133987601E-2</v>
      </c>
      <c r="L1156" s="7">
        <v>0.24179663619890701</v>
      </c>
      <c r="M1156" s="7">
        <v>0.11776812125500299</v>
      </c>
      <c r="N1156" s="7">
        <v>8.7952980307032205E-2</v>
      </c>
      <c r="O1156" s="7">
        <v>3.0211898036888101E-2</v>
      </c>
      <c r="P1156" s="7">
        <v>7.4014720221647595E-2</v>
      </c>
      <c r="Q1156" s="7">
        <v>7.1689237630657399</v>
      </c>
    </row>
    <row r="1157" spans="1:17" hidden="1" x14ac:dyDescent="0.3">
      <c r="A1157" s="3" t="s">
        <v>42</v>
      </c>
      <c r="B1157" s="2">
        <v>43466</v>
      </c>
      <c r="C1157" s="7">
        <v>0.73909106711627104</v>
      </c>
      <c r="D1157" s="7">
        <v>1.1564638781224399E-3</v>
      </c>
      <c r="E1157" s="7">
        <v>0.74456542075571397</v>
      </c>
      <c r="F1157" s="14">
        <v>0.25427811536616302</v>
      </c>
      <c r="G1157" s="7">
        <v>1.6407401740579499E-2</v>
      </c>
      <c r="H1157" s="7">
        <v>6.9904723569730001E-2</v>
      </c>
      <c r="I1157" s="7">
        <v>0.36210760988936502</v>
      </c>
      <c r="J1157" s="7">
        <v>0.18870211106077001</v>
      </c>
      <c r="K1157" s="7">
        <v>0.14598676777130801</v>
      </c>
      <c r="L1157" s="7">
        <v>4.1942732195573401E-2</v>
      </c>
      <c r="M1157" s="7">
        <v>0.157834651144555</v>
      </c>
      <c r="N1157" s="7">
        <v>6.1276501462461603E-3</v>
      </c>
      <c r="O1157" s="7">
        <v>6.1339934693789202E-3</v>
      </c>
      <c r="P1157" s="7">
        <v>4.8523590124929803E-3</v>
      </c>
      <c r="Q1157" s="7">
        <v>6.5432952902896098</v>
      </c>
    </row>
    <row r="1158" spans="1:17" hidden="1" x14ac:dyDescent="0.3">
      <c r="A1158" s="3" t="s">
        <v>42</v>
      </c>
      <c r="B1158" s="2">
        <v>43497</v>
      </c>
      <c r="C1158" s="7">
        <v>0.76139173030974205</v>
      </c>
      <c r="D1158" s="7">
        <v>4.1268594778001598E-3</v>
      </c>
      <c r="E1158" s="7">
        <v>0.71113680338422702</v>
      </c>
      <c r="F1158" s="14">
        <v>0.28473633713797197</v>
      </c>
      <c r="G1158" s="7">
        <v>1.5375795651325901E-2</v>
      </c>
      <c r="H1158" s="7">
        <v>4.79476796758719E-2</v>
      </c>
      <c r="I1158" s="7">
        <v>0.36067192961501798</v>
      </c>
      <c r="J1158" s="7">
        <v>0.22735464068261699</v>
      </c>
      <c r="K1158" s="7">
        <v>0.128851401862351</v>
      </c>
      <c r="L1158" s="7">
        <v>3.8435970538961299E-2</v>
      </c>
      <c r="M1158" s="7">
        <v>0.16602543582745899</v>
      </c>
      <c r="N1158" s="7">
        <v>3.86371348896585E-3</v>
      </c>
      <c r="O1158" s="7">
        <v>6.8756259756010598E-3</v>
      </c>
      <c r="P1158" s="7">
        <v>4.5978066818286702E-3</v>
      </c>
      <c r="Q1158" s="7">
        <v>6.5802048854108603</v>
      </c>
    </row>
    <row r="1159" spans="1:17" hidden="1" x14ac:dyDescent="0.3">
      <c r="A1159" s="3" t="s">
        <v>42</v>
      </c>
      <c r="B1159" s="2">
        <v>43525</v>
      </c>
      <c r="C1159" s="7">
        <v>0.96070094340691004</v>
      </c>
      <c r="D1159" s="7">
        <v>3.4751167655448002E-3</v>
      </c>
      <c r="E1159" s="7">
        <v>0.75020421904429202</v>
      </c>
      <c r="F1159" s="14">
        <v>0.24632066419016299</v>
      </c>
      <c r="G1159" s="7">
        <v>1.8214926644399301E-2</v>
      </c>
      <c r="H1159" s="7">
        <v>4.6782302387537902E-2</v>
      </c>
      <c r="I1159" s="7">
        <v>0.38295950717857002</v>
      </c>
      <c r="J1159" s="7">
        <v>0.21728060562438301</v>
      </c>
      <c r="K1159" s="7">
        <v>0.13734990880140399</v>
      </c>
      <c r="L1159" s="7">
        <v>3.5728320600765202E-2</v>
      </c>
      <c r="M1159" s="7">
        <v>0.14664072354444399</v>
      </c>
      <c r="N1159" s="7">
        <v>5.0399418957255901E-3</v>
      </c>
      <c r="O1159" s="7">
        <v>5.6798854123335102E-3</v>
      </c>
      <c r="P1159" s="7">
        <v>4.3238779104369301E-3</v>
      </c>
      <c r="Q1159" s="7">
        <v>6.4481531665015801</v>
      </c>
    </row>
    <row r="1160" spans="1:17" hidden="1" x14ac:dyDescent="0.3">
      <c r="A1160" s="3" t="s">
        <v>42</v>
      </c>
      <c r="B1160" s="2">
        <v>43556</v>
      </c>
      <c r="C1160" s="7">
        <v>0.84656274372356499</v>
      </c>
      <c r="D1160" s="7">
        <v>4.0766436413392599E-3</v>
      </c>
      <c r="E1160" s="7">
        <v>0.75182254274036797</v>
      </c>
      <c r="F1160" s="14">
        <v>0.244100813618292</v>
      </c>
      <c r="G1160" s="7">
        <v>1.9855163098198899E-2</v>
      </c>
      <c r="H1160" s="7">
        <v>4.3106327908738098E-2</v>
      </c>
      <c r="I1160" s="7">
        <v>0.42009621592795499</v>
      </c>
      <c r="J1160" s="7">
        <v>0.217599230015453</v>
      </c>
      <c r="K1160" s="7">
        <v>0.105084966177816</v>
      </c>
      <c r="L1160" s="7">
        <v>3.6268067064111301E-2</v>
      </c>
      <c r="M1160" s="7">
        <v>0.14297221600360899</v>
      </c>
      <c r="N1160" s="7">
        <v>5.3684566672925803E-3</v>
      </c>
      <c r="O1160" s="7">
        <v>5.2416752405243698E-3</v>
      </c>
      <c r="P1160" s="7">
        <v>4.4076818963020396E-3</v>
      </c>
      <c r="Q1160" s="7">
        <v>6.4566441226030102</v>
      </c>
    </row>
    <row r="1161" spans="1:17" hidden="1" x14ac:dyDescent="0.3">
      <c r="A1161" s="3" t="s">
        <v>42</v>
      </c>
      <c r="B1161" s="2">
        <v>43586</v>
      </c>
      <c r="C1161" s="7">
        <v>0.97190272065245198</v>
      </c>
      <c r="D1161" s="7">
        <v>2.3714690489130301E-3</v>
      </c>
      <c r="E1161" s="7">
        <v>0.74054035962250497</v>
      </c>
      <c r="F1161" s="14">
        <v>0.25708817132858203</v>
      </c>
      <c r="G1161" s="7">
        <v>2.13022053882999E-2</v>
      </c>
      <c r="H1161" s="7">
        <v>4.2281235704154603E-2</v>
      </c>
      <c r="I1161" s="7">
        <v>0.44383594317967601</v>
      </c>
      <c r="J1161" s="7">
        <v>0.19645540667460001</v>
      </c>
      <c r="K1161" s="7">
        <v>0.10161378431807799</v>
      </c>
      <c r="L1161" s="7">
        <v>4.4512881574909902E-2</v>
      </c>
      <c r="M1161" s="7">
        <v>0.133736120263766</v>
      </c>
      <c r="N1161" s="7">
        <v>4.6819576764481098E-3</v>
      </c>
      <c r="O1161" s="7">
        <v>7.2316963702251597E-3</v>
      </c>
      <c r="P1161" s="7">
        <v>4.3487688498423799E-3</v>
      </c>
      <c r="Q1161" s="7">
        <v>6.5520506681055499</v>
      </c>
    </row>
    <row r="1162" spans="1:17" hidden="1" x14ac:dyDescent="0.3">
      <c r="A1162" s="3" t="s">
        <v>42</v>
      </c>
      <c r="B1162" s="2">
        <v>43617</v>
      </c>
      <c r="C1162" s="7">
        <v>0.97374258281843795</v>
      </c>
      <c r="D1162" s="7">
        <v>4.8567422380693904E-3</v>
      </c>
      <c r="E1162" s="7">
        <v>0.76169014576179095</v>
      </c>
      <c r="F1162" s="14">
        <v>0.23345311200013999</v>
      </c>
      <c r="G1162" s="7">
        <v>2.1087335993649901E-2</v>
      </c>
      <c r="H1162" s="7">
        <v>4.3719808751764198E-2</v>
      </c>
      <c r="I1162" s="7">
        <v>0.44144999712729099</v>
      </c>
      <c r="J1162" s="7">
        <v>0.18960884671293701</v>
      </c>
      <c r="K1162" s="7">
        <v>0.108039785971282</v>
      </c>
      <c r="L1162" s="7">
        <v>3.5415757235340503E-2</v>
      </c>
      <c r="M1162" s="7">
        <v>0.14863959462503201</v>
      </c>
      <c r="N1162" s="7">
        <v>2.7356826321843098E-3</v>
      </c>
      <c r="O1162" s="7">
        <v>5.1754322179736901E-3</v>
      </c>
      <c r="P1162" s="7">
        <v>4.1277587325450702E-3</v>
      </c>
      <c r="Q1162" s="7">
        <v>6.6915275584428704</v>
      </c>
    </row>
    <row r="1163" spans="1:17" hidden="1" x14ac:dyDescent="0.3">
      <c r="A1163" s="3" t="s">
        <v>42</v>
      </c>
      <c r="B1163" s="2">
        <v>43647</v>
      </c>
      <c r="C1163" s="7">
        <v>0.937550087495713</v>
      </c>
      <c r="D1163" s="7">
        <v>4.2516145667244104E-3</v>
      </c>
      <c r="E1163" s="7">
        <v>0.75388707118458098</v>
      </c>
      <c r="F1163" s="14">
        <v>0.241861314248695</v>
      </c>
      <c r="G1163" s="7">
        <v>2.23739977382648E-2</v>
      </c>
      <c r="H1163" s="7">
        <v>4.0386485836495699E-2</v>
      </c>
      <c r="I1163" s="7">
        <v>0.44566235584742198</v>
      </c>
      <c r="J1163" s="7">
        <v>0.183367667295214</v>
      </c>
      <c r="K1163" s="7">
        <v>0.12660506593051599</v>
      </c>
      <c r="L1163" s="7">
        <v>3.71279164455008E-2</v>
      </c>
      <c r="M1163" s="7">
        <v>0.132341980413758</v>
      </c>
      <c r="N1163" s="7">
        <v>3.9095376471172099E-3</v>
      </c>
      <c r="O1163" s="7">
        <v>4.5064817887053897E-3</v>
      </c>
      <c r="P1163" s="7">
        <v>3.7185110570061302E-3</v>
      </c>
      <c r="Q1163" s="7">
        <v>6.3758228768216396</v>
      </c>
    </row>
    <row r="1164" spans="1:17" hidden="1" x14ac:dyDescent="0.3">
      <c r="A1164" s="3" t="s">
        <v>42</v>
      </c>
      <c r="B1164" s="2">
        <v>43678</v>
      </c>
      <c r="C1164" s="7">
        <v>1.00400114277851</v>
      </c>
      <c r="D1164" s="7">
        <v>3.5428833404304899E-3</v>
      </c>
      <c r="E1164" s="7">
        <v>0.731890750775128</v>
      </c>
      <c r="F1164" s="14">
        <v>0.26456636588444199</v>
      </c>
      <c r="G1164" s="7">
        <v>1.4994429405799699E-2</v>
      </c>
      <c r="H1164" s="7">
        <v>4.1455919259780101E-2</v>
      </c>
      <c r="I1164" s="7">
        <v>0.47161569412455501</v>
      </c>
      <c r="J1164" s="7">
        <v>0.19336793263954599</v>
      </c>
      <c r="K1164" s="7">
        <v>0.10448508088889701</v>
      </c>
      <c r="L1164" s="7">
        <v>3.3261400497663698E-2</v>
      </c>
      <c r="M1164" s="7">
        <v>0.129052522852528</v>
      </c>
      <c r="N1164" s="7">
        <v>3.6153619151803799E-3</v>
      </c>
      <c r="O1164" s="7">
        <v>4.1199507656367101E-3</v>
      </c>
      <c r="P1164" s="7">
        <v>4.0317076504133402E-3</v>
      </c>
      <c r="Q1164" s="7">
        <v>6.7067065465431401</v>
      </c>
    </row>
    <row r="1165" spans="1:17" hidden="1" x14ac:dyDescent="0.3">
      <c r="A1165" s="3" t="s">
        <v>42</v>
      </c>
      <c r="B1165" s="2">
        <v>43709</v>
      </c>
      <c r="C1165" s="7">
        <v>0.88350279162498302</v>
      </c>
      <c r="D1165" s="7">
        <v>5.94900679122355E-3</v>
      </c>
      <c r="E1165" s="7">
        <v>0.72969340640760605</v>
      </c>
      <c r="F1165" s="14">
        <v>0.26435758680117</v>
      </c>
      <c r="G1165" s="7">
        <v>2.7163323250066099E-2</v>
      </c>
      <c r="H1165" s="7">
        <v>5.6323116361624397E-2</v>
      </c>
      <c r="I1165" s="7">
        <v>0.43013028271146603</v>
      </c>
      <c r="J1165" s="7">
        <v>0.18881590736091799</v>
      </c>
      <c r="K1165" s="7">
        <v>0.11358652274344801</v>
      </c>
      <c r="L1165" s="7">
        <v>4.1019690182824503E-2</v>
      </c>
      <c r="M1165" s="7">
        <v>0.12911651683903699</v>
      </c>
      <c r="N1165" s="7">
        <v>3.9000762522804801E-3</v>
      </c>
      <c r="O1165" s="7">
        <v>5.11566382172791E-3</v>
      </c>
      <c r="P1165" s="7">
        <v>4.82890047660755E-3</v>
      </c>
      <c r="Q1165" s="7">
        <v>6.64286042609828</v>
      </c>
    </row>
    <row r="1166" spans="1:17" hidden="1" x14ac:dyDescent="0.3">
      <c r="A1166" s="3" t="s">
        <v>42</v>
      </c>
      <c r="B1166" s="2">
        <v>43739</v>
      </c>
      <c r="C1166" s="7">
        <v>0.974852724664797</v>
      </c>
      <c r="D1166" s="7">
        <v>8.4574151280524101E-3</v>
      </c>
      <c r="E1166" s="7">
        <v>0.74082060774707104</v>
      </c>
      <c r="F1166" s="14">
        <v>0.25072197712487698</v>
      </c>
      <c r="G1166" s="7">
        <v>2.0760812861639801E-2</v>
      </c>
      <c r="H1166" s="7">
        <v>6.84418202447135E-2</v>
      </c>
      <c r="I1166" s="7">
        <v>0.39333287502492098</v>
      </c>
      <c r="J1166" s="7">
        <v>0.190584454439156</v>
      </c>
      <c r="K1166" s="7">
        <v>0.132960616378726</v>
      </c>
      <c r="L1166" s="7">
        <v>3.9422610409352001E-2</v>
      </c>
      <c r="M1166" s="7">
        <v>0.139357282137793</v>
      </c>
      <c r="N1166" s="7">
        <v>5.7291700436854403E-3</v>
      </c>
      <c r="O1166" s="7">
        <v>4.1028121171534197E-3</v>
      </c>
      <c r="P1166" s="7">
        <v>5.3075463428598896E-3</v>
      </c>
      <c r="Q1166" s="7">
        <v>6.6524693913592703</v>
      </c>
    </row>
    <row r="1167" spans="1:17" hidden="1" x14ac:dyDescent="0.3">
      <c r="A1167" s="3" t="s">
        <v>42</v>
      </c>
      <c r="B1167" s="2">
        <v>43770</v>
      </c>
      <c r="C1167" s="7">
        <v>1.1344055650015501</v>
      </c>
      <c r="D1167" s="7">
        <v>4.16224149834941E-3</v>
      </c>
      <c r="E1167" s="7">
        <v>0.76483543710746205</v>
      </c>
      <c r="F1167" s="14">
        <v>0.231002321394189</v>
      </c>
      <c r="G1167" s="7">
        <v>1.3175410181414901E-2</v>
      </c>
      <c r="H1167" s="7">
        <v>6.9422807104744799E-2</v>
      </c>
      <c r="I1167" s="7">
        <v>0.41257415136148901</v>
      </c>
      <c r="J1167" s="7">
        <v>0.15624659249952999</v>
      </c>
      <c r="K1167" s="7">
        <v>0.12761537826571601</v>
      </c>
      <c r="L1167" s="7">
        <v>3.3085249771560202E-2</v>
      </c>
      <c r="M1167" s="7">
        <v>0.17168892798831401</v>
      </c>
      <c r="N1167" s="7">
        <v>5.7569253416854703E-3</v>
      </c>
      <c r="O1167" s="7">
        <v>5.9046920896321502E-3</v>
      </c>
      <c r="P1167" s="7">
        <v>4.5298653959132303E-3</v>
      </c>
      <c r="Q1167" s="7">
        <v>6.7784200905827401</v>
      </c>
    </row>
    <row r="1168" spans="1:17" hidden="1" x14ac:dyDescent="0.3">
      <c r="A1168" s="3" t="s">
        <v>42</v>
      </c>
      <c r="B1168" s="2">
        <v>43800</v>
      </c>
      <c r="C1168" s="7">
        <v>1.81229590040707</v>
      </c>
      <c r="D1168" s="7">
        <v>2.6824772608432402E-3</v>
      </c>
      <c r="E1168" s="7">
        <v>0.76633929715983495</v>
      </c>
      <c r="F1168" s="14">
        <v>0.23097822557932099</v>
      </c>
      <c r="G1168" s="7">
        <v>8.35472916091126E-3</v>
      </c>
      <c r="H1168" s="7">
        <v>6.3503526888768397E-2</v>
      </c>
      <c r="I1168" s="7">
        <v>0.44554003749417198</v>
      </c>
      <c r="J1168" s="7">
        <v>0.11943859146972</v>
      </c>
      <c r="K1168" s="7">
        <v>0.15577598765144601</v>
      </c>
      <c r="L1168" s="7">
        <v>2.3042878128880302E-2</v>
      </c>
      <c r="M1168" s="7">
        <v>0.173568344301961</v>
      </c>
      <c r="N1168" s="7">
        <v>4.7313788623979097E-3</v>
      </c>
      <c r="O1168" s="7">
        <v>2.86271027992807E-3</v>
      </c>
      <c r="P1168" s="7">
        <v>3.1818157618151701E-3</v>
      </c>
      <c r="Q1168" s="7">
        <v>6.6282857812860598</v>
      </c>
    </row>
    <row r="1169" spans="1:17" hidden="1" x14ac:dyDescent="0.3">
      <c r="A1169" s="3" t="s">
        <v>42</v>
      </c>
      <c r="B1169" s="2">
        <v>43831</v>
      </c>
      <c r="C1169" s="7">
        <v>0.74925654313750001</v>
      </c>
      <c r="D1169" s="7">
        <v>6.8176147897817197E-3</v>
      </c>
      <c r="E1169" s="7">
        <v>0.75700133849030604</v>
      </c>
      <c r="F1169" s="14">
        <v>0.236181046719912</v>
      </c>
      <c r="G1169" s="7">
        <v>1.8300559860013901E-2</v>
      </c>
      <c r="H1169" s="7">
        <v>5.8068188665234999E-2</v>
      </c>
      <c r="I1169" s="7">
        <v>0.374193291752905</v>
      </c>
      <c r="J1169" s="7">
        <v>0.20708001776503299</v>
      </c>
      <c r="K1169" s="7">
        <v>0.129136199417555</v>
      </c>
      <c r="L1169" s="7">
        <v>4.7808348375666797E-2</v>
      </c>
      <c r="M1169" s="7">
        <v>0.14940637172938401</v>
      </c>
      <c r="N1169" s="7">
        <v>4.7954081092924398E-3</v>
      </c>
      <c r="O1169" s="7">
        <v>5.5370610982112501E-3</v>
      </c>
      <c r="P1169" s="7">
        <v>5.67455322670309E-3</v>
      </c>
      <c r="Q1169" s="7">
        <v>6.7301607026562502</v>
      </c>
    </row>
    <row r="1170" spans="1:17" hidden="1" x14ac:dyDescent="0.3">
      <c r="A1170" s="3" t="s">
        <v>42</v>
      </c>
      <c r="B1170" s="2">
        <v>43862</v>
      </c>
      <c r="C1170" s="7">
        <v>0.78408828221239701</v>
      </c>
      <c r="D1170" s="7">
        <v>5.4277704441507103E-3</v>
      </c>
      <c r="E1170" s="7">
        <v>0.77267488808025897</v>
      </c>
      <c r="F1170" s="14">
        <v>0.22189734147559101</v>
      </c>
      <c r="G1170" s="7">
        <v>2.2610081984646899E-2</v>
      </c>
      <c r="H1170" s="7">
        <v>3.9992153245859099E-2</v>
      </c>
      <c r="I1170" s="7">
        <v>0.36946605768992602</v>
      </c>
      <c r="J1170" s="7">
        <v>0.23412500416415</v>
      </c>
      <c r="K1170" s="7">
        <v>0.123730708238697</v>
      </c>
      <c r="L1170" s="7">
        <v>4.70270315288112E-2</v>
      </c>
      <c r="M1170" s="7">
        <v>0.14671382869496799</v>
      </c>
      <c r="N1170" s="7">
        <v>4.9807776412031397E-3</v>
      </c>
      <c r="O1170" s="7">
        <v>5.5859408032923703E-3</v>
      </c>
      <c r="P1170" s="7">
        <v>5.7684160084461797E-3</v>
      </c>
      <c r="Q1170" s="7">
        <v>6.6699498603953398</v>
      </c>
    </row>
    <row r="1171" spans="1:17" hidden="1" x14ac:dyDescent="0.3">
      <c r="A1171" s="3" t="s">
        <v>42</v>
      </c>
      <c r="B1171" s="2">
        <v>43891</v>
      </c>
      <c r="C1171" s="7">
        <v>0.53811587730888799</v>
      </c>
      <c r="D1171" s="7">
        <v>1.0207203460866E-2</v>
      </c>
      <c r="E1171" s="7">
        <v>0.76445000838219301</v>
      </c>
      <c r="F1171" s="14">
        <v>0.225342788156941</v>
      </c>
      <c r="G1171" s="7">
        <v>1.6906924712058301E-2</v>
      </c>
      <c r="H1171" s="7">
        <v>4.5044085641256899E-2</v>
      </c>
      <c r="I1171" s="7">
        <v>0.31913700955083901</v>
      </c>
      <c r="J1171" s="7">
        <v>0.207072216501237</v>
      </c>
      <c r="K1171" s="7">
        <v>0.12068441376979901</v>
      </c>
      <c r="L1171" s="7">
        <v>0.114407851573907</v>
      </c>
      <c r="M1171" s="7">
        <v>0.16352518971691299</v>
      </c>
      <c r="N1171" s="7">
        <v>3.0850536350798298E-3</v>
      </c>
      <c r="O1171" s="7">
        <v>5.3135282312862199E-3</v>
      </c>
      <c r="P1171" s="7">
        <v>4.8237266676239999E-3</v>
      </c>
      <c r="Q1171" s="7">
        <v>6.6452417582595</v>
      </c>
    </row>
    <row r="1172" spans="1:17" hidden="1" x14ac:dyDescent="0.3">
      <c r="A1172" s="3" t="s">
        <v>42</v>
      </c>
      <c r="B1172" s="2">
        <v>43922</v>
      </c>
      <c r="C1172" s="7">
        <v>7.8881207275473098E-2</v>
      </c>
      <c r="D1172" s="7">
        <v>5.1338344210027198E-2</v>
      </c>
      <c r="E1172" s="7">
        <v>0.69052509411767804</v>
      </c>
      <c r="F1172" s="14">
        <v>0.25813656167229498</v>
      </c>
      <c r="G1172" s="7">
        <v>7.7607863656432505E-2</v>
      </c>
      <c r="H1172" s="7">
        <v>0</v>
      </c>
      <c r="I1172" s="7">
        <v>0</v>
      </c>
      <c r="J1172" s="7">
        <v>7.5264962725852494E-2</v>
      </c>
      <c r="K1172" s="7">
        <v>0.10901228815718</v>
      </c>
      <c r="L1172" s="7">
        <v>0.56814604630824606</v>
      </c>
      <c r="M1172" s="7">
        <v>0.16561735837522101</v>
      </c>
      <c r="N1172" s="7">
        <v>1.2152306072544499E-3</v>
      </c>
      <c r="O1172" s="7">
        <v>0</v>
      </c>
      <c r="P1172" s="7">
        <v>3.1362501698138801E-3</v>
      </c>
      <c r="Q1172" s="7">
        <v>8.0049170520902209</v>
      </c>
    </row>
    <row r="1173" spans="1:17" hidden="1" x14ac:dyDescent="0.3">
      <c r="A1173" s="3" t="s">
        <v>42</v>
      </c>
      <c r="B1173" s="2">
        <v>43952</v>
      </c>
      <c r="C1173" s="7">
        <v>8.9910250208728004E-2</v>
      </c>
      <c r="D1173" s="7">
        <v>4.3636354908699902E-2</v>
      </c>
      <c r="E1173" s="7">
        <v>0.67821218390583904</v>
      </c>
      <c r="F1173" s="14">
        <v>0.27815146118546102</v>
      </c>
      <c r="G1173" s="7">
        <v>8.8444158272389897E-2</v>
      </c>
      <c r="H1173" s="7">
        <v>0</v>
      </c>
      <c r="I1173" s="7">
        <v>2.2114705953558199E-4</v>
      </c>
      <c r="J1173" s="7">
        <v>0.12709414626061299</v>
      </c>
      <c r="K1173" s="7">
        <v>0.12797012140275199</v>
      </c>
      <c r="L1173" s="7">
        <v>0.48575556871574499</v>
      </c>
      <c r="M1173" s="7">
        <v>0.165083952079527</v>
      </c>
      <c r="N1173" s="7">
        <v>1.3594724501976799E-3</v>
      </c>
      <c r="O1173" s="7">
        <v>0</v>
      </c>
      <c r="P1173" s="7">
        <v>4.0714337592392897E-3</v>
      </c>
      <c r="Q1173" s="7">
        <v>7.77381470423681</v>
      </c>
    </row>
    <row r="1174" spans="1:17" hidden="1" x14ac:dyDescent="0.3">
      <c r="A1174" s="3" t="s">
        <v>42</v>
      </c>
      <c r="B1174" s="2">
        <v>43983</v>
      </c>
      <c r="C1174" s="7">
        <v>0.36870384883725099</v>
      </c>
      <c r="D1174" s="7">
        <v>1.05713733334428E-2</v>
      </c>
      <c r="E1174" s="7">
        <v>0.75622955928577895</v>
      </c>
      <c r="F1174" s="14">
        <v>0.233199067380778</v>
      </c>
      <c r="G1174" s="7">
        <v>2.1577534609442998E-2</v>
      </c>
      <c r="H1174" s="7">
        <v>4.24258518293388E-2</v>
      </c>
      <c r="I1174" s="7">
        <v>0.55026684043149998</v>
      </c>
      <c r="J1174" s="7">
        <v>5.04495705246766E-2</v>
      </c>
      <c r="K1174" s="7">
        <v>0.103776841994838</v>
      </c>
      <c r="L1174" s="7">
        <v>0.120185765944492</v>
      </c>
      <c r="M1174" s="7">
        <v>0.10708136728657899</v>
      </c>
      <c r="N1174" s="7">
        <v>1.57276171530368E-3</v>
      </c>
      <c r="O1174" s="7">
        <v>0</v>
      </c>
      <c r="P1174" s="7">
        <v>2.6634656638290801E-3</v>
      </c>
      <c r="Q1174" s="7">
        <v>6.9761643300812599</v>
      </c>
    </row>
    <row r="1175" spans="1:17" hidden="1" x14ac:dyDescent="0.3">
      <c r="A1175" s="3" t="s">
        <v>42</v>
      </c>
      <c r="B1175" s="2">
        <v>44013</v>
      </c>
      <c r="C1175" s="7">
        <v>0.76055972565906604</v>
      </c>
      <c r="D1175" s="7">
        <v>5.74855471596854E-3</v>
      </c>
      <c r="E1175" s="7">
        <v>0.77214543503009603</v>
      </c>
      <c r="F1175" s="14">
        <v>0.222106010253935</v>
      </c>
      <c r="G1175" s="7">
        <v>1.6971411256441998E-2</v>
      </c>
      <c r="H1175" s="7">
        <v>2.8998557258737099E-2</v>
      </c>
      <c r="I1175" s="7">
        <v>0.49613873322050001</v>
      </c>
      <c r="J1175" s="7">
        <v>0.176696411182829</v>
      </c>
      <c r="K1175" s="7">
        <v>8.1820026345087907E-2</v>
      </c>
      <c r="L1175" s="7">
        <v>5.9231178820083802E-2</v>
      </c>
      <c r="M1175" s="7">
        <v>0.134972301938032</v>
      </c>
      <c r="N1175" s="7">
        <v>1.7777306651632499E-4</v>
      </c>
      <c r="O1175" s="7">
        <v>1.4810753002954501E-3</v>
      </c>
      <c r="P1175" s="7">
        <v>3.5125316114773498E-3</v>
      </c>
      <c r="Q1175" s="7">
        <v>6.9246200279051902</v>
      </c>
    </row>
    <row r="1176" spans="1:17" hidden="1" x14ac:dyDescent="0.3">
      <c r="A1176" s="3" t="s">
        <v>42</v>
      </c>
      <c r="B1176" s="2">
        <v>44044</v>
      </c>
      <c r="C1176" s="7">
        <v>0.92204211270417102</v>
      </c>
      <c r="D1176" s="7">
        <v>6.5968760601106402E-3</v>
      </c>
      <c r="E1176" s="7">
        <v>0.80720305848811602</v>
      </c>
      <c r="F1176" s="14">
        <v>0.18620006545177301</v>
      </c>
      <c r="G1176" s="7">
        <v>1.7324474299211301E-2</v>
      </c>
      <c r="H1176" s="7">
        <v>2.80242172638576E-2</v>
      </c>
      <c r="I1176" s="7">
        <v>0.48667467565045702</v>
      </c>
      <c r="J1176" s="7">
        <v>0.208604821071079</v>
      </c>
      <c r="K1176" s="7">
        <v>8.33389363229948E-2</v>
      </c>
      <c r="L1176" s="7">
        <v>4.0581708818173502E-2</v>
      </c>
      <c r="M1176" s="7">
        <v>0.129368498952487</v>
      </c>
      <c r="N1176" s="7">
        <v>3.7113658729852101E-4</v>
      </c>
      <c r="O1176" s="7">
        <v>2.31114811228128E-3</v>
      </c>
      <c r="P1176" s="7">
        <v>3.4003829221601499E-3</v>
      </c>
      <c r="Q1176" s="7">
        <v>6.8168532052512996</v>
      </c>
    </row>
    <row r="1177" spans="1:17" hidden="1" x14ac:dyDescent="0.3">
      <c r="A1177" s="3" t="s">
        <v>42</v>
      </c>
      <c r="B1177" s="2">
        <v>44075</v>
      </c>
      <c r="C1177" s="7">
        <v>0.728974692597118</v>
      </c>
      <c r="D1177" s="7">
        <v>7.3599199140893497E-3</v>
      </c>
      <c r="E1177" s="7">
        <v>0.80443962754704101</v>
      </c>
      <c r="F1177" s="14">
        <v>0.18820045253886999</v>
      </c>
      <c r="G1177" s="7">
        <v>2.2126782349668899E-2</v>
      </c>
      <c r="H1177" s="7">
        <v>4.0835645198916103E-2</v>
      </c>
      <c r="I1177" s="7">
        <v>0.438241513090602</v>
      </c>
      <c r="J1177" s="7">
        <v>0.18691951836632201</v>
      </c>
      <c r="K1177" s="7">
        <v>0.121130023148564</v>
      </c>
      <c r="L1177" s="7">
        <v>5.5000470149119803E-2</v>
      </c>
      <c r="M1177" s="7">
        <v>0.129678841495146</v>
      </c>
      <c r="N1177" s="7">
        <v>1.17716726182999E-4</v>
      </c>
      <c r="O1177" s="7">
        <v>1.5735855151004E-3</v>
      </c>
      <c r="P1177" s="7">
        <v>4.3759039603782704E-3</v>
      </c>
      <c r="Q1177" s="7">
        <v>6.8792385274887096</v>
      </c>
    </row>
    <row r="1178" spans="1:17" hidden="1" x14ac:dyDescent="0.3">
      <c r="A1178" s="3" t="s">
        <v>42</v>
      </c>
      <c r="B1178" s="2">
        <v>44105</v>
      </c>
      <c r="C1178" s="7">
        <v>0.80890869384355202</v>
      </c>
      <c r="D1178" s="7">
        <v>5.4315127698985801E-3</v>
      </c>
      <c r="E1178" s="7">
        <v>0.80738840298385095</v>
      </c>
      <c r="F1178" s="14">
        <v>0.18718008424624999</v>
      </c>
      <c r="G1178" s="7">
        <v>1.9957898504128501E-2</v>
      </c>
      <c r="H1178" s="7">
        <v>4.6965693992637399E-2</v>
      </c>
      <c r="I1178" s="7">
        <v>0.43221660717148502</v>
      </c>
      <c r="J1178" s="7">
        <v>0.15924433615910899</v>
      </c>
      <c r="K1178" s="7">
        <v>0.12034073863860401</v>
      </c>
      <c r="L1178" s="7">
        <v>6.1546851950921397E-2</v>
      </c>
      <c r="M1178" s="7">
        <v>0.15427563206320899</v>
      </c>
      <c r="N1178" s="7">
        <v>2.89791264387231E-5</v>
      </c>
      <c r="O1178" s="7">
        <v>1.3322894638002601E-3</v>
      </c>
      <c r="P1178" s="7">
        <v>4.09097292966652E-3</v>
      </c>
      <c r="Q1178" s="7">
        <v>7.1408263905214904</v>
      </c>
    </row>
    <row r="1179" spans="1:17" hidden="1" x14ac:dyDescent="0.3">
      <c r="A1179" s="3" t="s">
        <v>42</v>
      </c>
      <c r="B1179" s="2">
        <v>44136</v>
      </c>
      <c r="C1179" s="7">
        <v>0.33626029296472598</v>
      </c>
      <c r="D1179" s="7">
        <v>1.1155177149450701E-2</v>
      </c>
      <c r="E1179" s="7">
        <v>0.82062258973678304</v>
      </c>
      <c r="F1179" s="14">
        <v>0.168222233113766</v>
      </c>
      <c r="G1179" s="7">
        <v>4.3272084675009197E-2</v>
      </c>
      <c r="H1179" s="7">
        <v>4.6897993961050398E-2</v>
      </c>
      <c r="I1179" s="7">
        <v>0.236099389525944</v>
      </c>
      <c r="J1179" s="7">
        <v>0.12961906789844099</v>
      </c>
      <c r="K1179" s="7">
        <v>0.16432357720530899</v>
      </c>
      <c r="L1179" s="7">
        <v>0.10336692198991899</v>
      </c>
      <c r="M1179" s="7">
        <v>0.27086981427096002</v>
      </c>
      <c r="N1179" s="7">
        <v>2.1660597238684699E-4</v>
      </c>
      <c r="O1179" s="7">
        <v>1.0285671533599499E-3</v>
      </c>
      <c r="P1179" s="7">
        <v>4.3059773476212797E-3</v>
      </c>
      <c r="Q1179" s="7">
        <v>6.6868901522027198</v>
      </c>
    </row>
    <row r="1180" spans="1:17" hidden="1" x14ac:dyDescent="0.3">
      <c r="A1180" s="3" t="s">
        <v>42</v>
      </c>
      <c r="B1180" s="2">
        <v>44166</v>
      </c>
      <c r="C1180" s="7">
        <v>1.39453393713925</v>
      </c>
      <c r="D1180" s="7">
        <v>4.36294431613458E-3</v>
      </c>
      <c r="E1180" s="7">
        <v>0.82963823346190502</v>
      </c>
      <c r="F1180" s="14">
        <v>0.165998822221961</v>
      </c>
      <c r="G1180" s="7">
        <v>1.3346095572713599E-2</v>
      </c>
      <c r="H1180" s="7">
        <v>4.5608111201078799E-2</v>
      </c>
      <c r="I1180" s="7">
        <v>0.54718960330247302</v>
      </c>
      <c r="J1180" s="7">
        <v>2.99837082585096E-2</v>
      </c>
      <c r="K1180" s="7">
        <v>0.16528611855074801</v>
      </c>
      <c r="L1180" s="7">
        <v>3.1904903056258697E-2</v>
      </c>
      <c r="M1180" s="7">
        <v>0.163152808430582</v>
      </c>
      <c r="N1180" s="7">
        <v>2.4583945242939102E-4</v>
      </c>
      <c r="O1180" s="7">
        <v>1.02808318018396E-4</v>
      </c>
      <c r="P1180" s="7">
        <v>3.1800038571879901E-3</v>
      </c>
      <c r="Q1180" s="7">
        <v>6.9886221938831898</v>
      </c>
    </row>
    <row r="1181" spans="1:17" hidden="1" x14ac:dyDescent="0.3">
      <c r="A1181" s="3" t="s">
        <v>42</v>
      </c>
      <c r="B1181" s="2">
        <v>44197</v>
      </c>
      <c r="C1181" s="7">
        <v>0.12598415682269101</v>
      </c>
      <c r="D1181" s="7">
        <v>4.0655320775954101E-2</v>
      </c>
      <c r="E1181" s="7">
        <v>0.80791935438831597</v>
      </c>
      <c r="F1181" s="14">
        <v>0.15142532483572901</v>
      </c>
      <c r="G1181" s="7">
        <v>9.1621279661039501E-2</v>
      </c>
      <c r="H1181" s="7">
        <v>1.9188137444877699E-3</v>
      </c>
      <c r="I1181" s="7">
        <v>1.48820203663389E-3</v>
      </c>
      <c r="J1181" s="7">
        <v>0.18829410646741601</v>
      </c>
      <c r="K1181" s="7">
        <v>0.15936753240884699</v>
      </c>
      <c r="L1181" s="7">
        <v>0.23161759819674699</v>
      </c>
      <c r="M1181" s="7">
        <v>0.31886780353473698</v>
      </c>
      <c r="N1181" s="7">
        <v>3.7545619589111402E-4</v>
      </c>
      <c r="O1181" s="7">
        <v>0</v>
      </c>
      <c r="P1181" s="7">
        <v>6.4492077542004601E-3</v>
      </c>
      <c r="Q1181" s="7">
        <v>7.1796550671073396</v>
      </c>
    </row>
    <row r="1182" spans="1:17" hidden="1" x14ac:dyDescent="0.3">
      <c r="A1182" s="3" t="s">
        <v>42</v>
      </c>
      <c r="B1182" s="2">
        <v>44228</v>
      </c>
      <c r="C1182" s="7">
        <v>0.12335163818331001</v>
      </c>
      <c r="D1182" s="7">
        <v>2.54690252950499E-2</v>
      </c>
      <c r="E1182" s="7">
        <v>0.83841580564335505</v>
      </c>
      <c r="F1182" s="14">
        <v>0.13611516906159499</v>
      </c>
      <c r="G1182" s="7">
        <v>8.1469690845915696E-2</v>
      </c>
      <c r="H1182" s="7">
        <v>6.5057386309069903E-3</v>
      </c>
      <c r="I1182" s="7">
        <v>3.2404829266355901E-3</v>
      </c>
      <c r="J1182" s="7">
        <v>0.167816564708022</v>
      </c>
      <c r="K1182" s="7">
        <v>0.16958018286382101</v>
      </c>
      <c r="L1182" s="7">
        <v>0.22381593758346</v>
      </c>
      <c r="M1182" s="7">
        <v>0.34143250453121299</v>
      </c>
      <c r="N1182" s="7">
        <v>1.4252830968551099E-3</v>
      </c>
      <c r="O1182" s="7">
        <v>0</v>
      </c>
      <c r="P1182" s="7">
        <v>4.7136148131708402E-3</v>
      </c>
      <c r="Q1182" s="7">
        <v>7.3559470310985597</v>
      </c>
    </row>
    <row r="1183" spans="1:17" hidden="1" x14ac:dyDescent="0.3">
      <c r="A1183" s="3" t="s">
        <v>42</v>
      </c>
      <c r="B1183" s="2">
        <v>44256</v>
      </c>
      <c r="C1183" s="7">
        <v>0.148776462933357</v>
      </c>
      <c r="D1183" s="7">
        <v>1.86874478490008E-2</v>
      </c>
      <c r="E1183" s="7">
        <v>0.869997493343728</v>
      </c>
      <c r="F1183" s="14">
        <v>0.11131505880727199</v>
      </c>
      <c r="G1183" s="7">
        <v>9.1683867148505196E-2</v>
      </c>
      <c r="H1183" s="7">
        <v>4.50584159875571E-3</v>
      </c>
      <c r="I1183" s="7">
        <v>2.50368300393567E-3</v>
      </c>
      <c r="J1183" s="7">
        <v>0.173109203739614</v>
      </c>
      <c r="K1183" s="7">
        <v>0.13129205630353599</v>
      </c>
      <c r="L1183" s="7">
        <v>0.19138340267922399</v>
      </c>
      <c r="M1183" s="7">
        <v>0.39784573812575902</v>
      </c>
      <c r="N1183" s="7">
        <v>1.7725687390902599E-4</v>
      </c>
      <c r="O1183" s="7">
        <v>7.8851172877785001E-4</v>
      </c>
      <c r="P1183" s="7">
        <v>6.7104387979845604E-3</v>
      </c>
      <c r="Q1183" s="7">
        <v>7.1591487377464702</v>
      </c>
    </row>
    <row r="1184" spans="1:17" hidden="1" x14ac:dyDescent="0.3">
      <c r="A1184" s="3" t="s">
        <v>42</v>
      </c>
      <c r="B1184" s="2">
        <v>44287</v>
      </c>
      <c r="C1184" s="7">
        <v>0.67150680525766804</v>
      </c>
      <c r="D1184" s="7">
        <v>7.4625584010628802E-3</v>
      </c>
      <c r="E1184" s="7">
        <v>0.82304804258116704</v>
      </c>
      <c r="F1184" s="14">
        <v>0.16948939901776999</v>
      </c>
      <c r="G1184" s="7">
        <v>2.2560781053497E-2</v>
      </c>
      <c r="H1184" s="7">
        <v>2.9467135603468399E-2</v>
      </c>
      <c r="I1184" s="7">
        <v>0.46613456371737899</v>
      </c>
      <c r="J1184" s="7">
        <v>0.17296122968088301</v>
      </c>
      <c r="K1184" s="7">
        <v>0.116861424799012</v>
      </c>
      <c r="L1184" s="7">
        <v>5.5772753472712197E-2</v>
      </c>
      <c r="M1184" s="7">
        <v>0.131428755233859</v>
      </c>
      <c r="N1184" s="7">
        <v>6.5453917776975496E-5</v>
      </c>
      <c r="O1184" s="7">
        <v>4.6752798412125402E-4</v>
      </c>
      <c r="P1184" s="7">
        <v>4.28037453729145E-3</v>
      </c>
      <c r="Q1184" s="7">
        <v>7.0065026781462203</v>
      </c>
    </row>
    <row r="1185" spans="1:17" hidden="1" x14ac:dyDescent="0.3">
      <c r="A1185" s="3" t="s">
        <v>42</v>
      </c>
      <c r="B1185" s="2">
        <v>44317</v>
      </c>
      <c r="C1185" s="7">
        <v>0.94715665196050003</v>
      </c>
      <c r="D1185" s="7">
        <v>5.5850552605839999E-3</v>
      </c>
      <c r="E1185" s="7">
        <v>0.78389682266484395</v>
      </c>
      <c r="F1185" s="14">
        <v>0.21051812207457199</v>
      </c>
      <c r="G1185" s="7">
        <v>1.9158015882821199E-2</v>
      </c>
      <c r="H1185" s="7">
        <v>3.1656922328222599E-2</v>
      </c>
      <c r="I1185" s="7">
        <v>0.427013895562669</v>
      </c>
      <c r="J1185" s="7">
        <v>0.25090669183376202</v>
      </c>
      <c r="K1185" s="7">
        <v>9.1063780081756196E-2</v>
      </c>
      <c r="L1185" s="7">
        <v>5.2561089954016899E-2</v>
      </c>
      <c r="M1185" s="7">
        <v>0.122449564952547</v>
      </c>
      <c r="N1185" s="7">
        <v>2.7842966288863403E-4</v>
      </c>
      <c r="O1185" s="7">
        <v>1.35677006918248E-3</v>
      </c>
      <c r="P1185" s="7">
        <v>3.5548396721344902E-3</v>
      </c>
      <c r="Q1185" s="7">
        <v>6.7519785507763803</v>
      </c>
    </row>
    <row r="1186" spans="1:17" hidden="1" x14ac:dyDescent="0.3">
      <c r="A1186" s="3" t="s">
        <v>42</v>
      </c>
      <c r="B1186" s="2">
        <v>44348</v>
      </c>
      <c r="C1186" s="7">
        <v>0.94032752463482405</v>
      </c>
      <c r="D1186" s="7">
        <v>5.3219875572806004E-3</v>
      </c>
      <c r="E1186" s="7">
        <v>0.75460787744064495</v>
      </c>
      <c r="F1186" s="14">
        <v>0.240070135002075</v>
      </c>
      <c r="G1186" s="7">
        <v>1.87698571251874E-2</v>
      </c>
      <c r="H1186" s="7">
        <v>3.2507586164406702E-2</v>
      </c>
      <c r="I1186" s="7">
        <v>0.40121159165876802</v>
      </c>
      <c r="J1186" s="7">
        <v>0.26399865489995</v>
      </c>
      <c r="K1186" s="7">
        <v>9.4986740085078805E-2</v>
      </c>
      <c r="L1186" s="7">
        <v>4.9010102117159303E-2</v>
      </c>
      <c r="M1186" s="7">
        <v>0.13231816326000501</v>
      </c>
      <c r="N1186" s="7">
        <v>2.73774335116213E-4</v>
      </c>
      <c r="O1186" s="7">
        <v>3.4995705192940501E-3</v>
      </c>
      <c r="P1186" s="7">
        <v>3.4239598350347101E-3</v>
      </c>
      <c r="Q1186" s="7">
        <v>6.8938222399926898</v>
      </c>
    </row>
    <row r="1187" spans="1:17" hidden="1" x14ac:dyDescent="0.3">
      <c r="A1187" s="3" t="s">
        <v>42</v>
      </c>
      <c r="B1187" s="2">
        <v>44378</v>
      </c>
      <c r="C1187" s="7">
        <v>0.97328158124780595</v>
      </c>
      <c r="D1187" s="7">
        <v>7.5673813046060502E-3</v>
      </c>
      <c r="E1187" s="7">
        <v>0.78703807844484597</v>
      </c>
      <c r="F1187" s="14">
        <v>0.20539454025054801</v>
      </c>
      <c r="G1187" s="7">
        <v>1.3962019836088401E-2</v>
      </c>
      <c r="H1187" s="7">
        <v>2.7940124998034999E-2</v>
      </c>
      <c r="I1187" s="7">
        <v>0.39864323287008002</v>
      </c>
      <c r="J1187" s="7">
        <v>0.26996716335558002</v>
      </c>
      <c r="K1187" s="7">
        <v>0.110014252931986</v>
      </c>
      <c r="L1187" s="7">
        <v>4.7375972621915202E-2</v>
      </c>
      <c r="M1187" s="7">
        <v>0.124105256437189</v>
      </c>
      <c r="N1187" s="7">
        <v>5.1610671203015303E-5</v>
      </c>
      <c r="O1187" s="7">
        <v>4.0377393571215704E-3</v>
      </c>
      <c r="P1187" s="7">
        <v>3.9026269208013399E-3</v>
      </c>
      <c r="Q1187" s="7">
        <v>6.7222508140341901</v>
      </c>
    </row>
    <row r="1188" spans="1:17" hidden="1" x14ac:dyDescent="0.3">
      <c r="A1188" s="3" t="s">
        <v>42</v>
      </c>
      <c r="B1188" s="2">
        <v>44409</v>
      </c>
      <c r="C1188" s="7">
        <v>1.07578684812604</v>
      </c>
      <c r="D1188" s="7">
        <v>4.4814439116668799E-3</v>
      </c>
      <c r="E1188" s="7">
        <v>0.76802350697474497</v>
      </c>
      <c r="F1188" s="14">
        <v>0.227495049113588</v>
      </c>
      <c r="G1188" s="7">
        <v>1.4383039452453001E-2</v>
      </c>
      <c r="H1188" s="7">
        <v>3.4764611927567399E-2</v>
      </c>
      <c r="I1188" s="7">
        <v>0.36860532307597099</v>
      </c>
      <c r="J1188" s="7">
        <v>0.30176326193565001</v>
      </c>
      <c r="K1188" s="7">
        <v>0.126629724332114</v>
      </c>
      <c r="L1188" s="7">
        <v>4.2602635154494597E-2</v>
      </c>
      <c r="M1188" s="7">
        <v>0.10309557666118099</v>
      </c>
      <c r="N1188" s="7">
        <v>2.3930162680164201E-4</v>
      </c>
      <c r="O1188" s="7">
        <v>4.2011248849625499E-3</v>
      </c>
      <c r="P1188" s="7">
        <v>3.7154009488056601E-3</v>
      </c>
      <c r="Q1188" s="7">
        <v>6.7877389109130997</v>
      </c>
    </row>
    <row r="1189" spans="1:17" hidden="1" x14ac:dyDescent="0.3">
      <c r="A1189" s="3" t="s">
        <v>42</v>
      </c>
      <c r="B1189" s="2">
        <v>44440</v>
      </c>
      <c r="C1189" s="7">
        <v>0.95201481234227203</v>
      </c>
      <c r="D1189" s="7">
        <v>5.2545637404003698E-3</v>
      </c>
      <c r="E1189" s="7">
        <v>0.75997099192260498</v>
      </c>
      <c r="F1189" s="14">
        <v>0.23477444433699399</v>
      </c>
      <c r="G1189" s="7">
        <v>2.21954862290887E-2</v>
      </c>
      <c r="H1189" s="7">
        <v>3.6604496139079498E-2</v>
      </c>
      <c r="I1189" s="7">
        <v>0.33540022224462201</v>
      </c>
      <c r="J1189" s="7">
        <v>0.305680318841558</v>
      </c>
      <c r="K1189" s="7">
        <v>0.11662999414214301</v>
      </c>
      <c r="L1189" s="7">
        <v>5.1640315469085298E-2</v>
      </c>
      <c r="M1189" s="7">
        <v>0.122122551563489</v>
      </c>
      <c r="N1189" s="7">
        <v>8.7499613891465098E-5</v>
      </c>
      <c r="O1189" s="7">
        <v>4.9576665655731E-3</v>
      </c>
      <c r="P1189" s="7">
        <v>4.6814491914694903E-3</v>
      </c>
      <c r="Q1189" s="7">
        <v>7.01627511183327</v>
      </c>
    </row>
    <row r="1190" spans="1:17" hidden="1" x14ac:dyDescent="0.3">
      <c r="A1190" s="3" t="s">
        <v>43</v>
      </c>
      <c r="B1190" s="2">
        <v>43466</v>
      </c>
      <c r="C1190" s="7">
        <v>0.78181123846215905</v>
      </c>
      <c r="D1190" s="7">
        <v>3.74670999312047E-3</v>
      </c>
      <c r="E1190" s="7">
        <v>0.39773385400656702</v>
      </c>
      <c r="F1190" s="14">
        <v>0.59851943600031199</v>
      </c>
      <c r="G1190" s="7">
        <v>9.9094966871130698E-3</v>
      </c>
      <c r="H1190" s="7">
        <v>5.2478150639792998E-2</v>
      </c>
      <c r="I1190" s="7">
        <v>0.253152448994934</v>
      </c>
      <c r="J1190" s="7">
        <v>0.16563973111885499</v>
      </c>
      <c r="K1190" s="7">
        <v>0.21475997882877701</v>
      </c>
      <c r="L1190" s="7">
        <v>0.118522028771258</v>
      </c>
      <c r="M1190" s="7">
        <v>7.4170694988933195E-2</v>
      </c>
      <c r="N1190" s="7">
        <v>1.9110789511340001E-2</v>
      </c>
      <c r="O1190" s="7">
        <v>6.7289080035739995E-2</v>
      </c>
      <c r="P1190" s="7">
        <v>2.49676004232556E-2</v>
      </c>
      <c r="Q1190" s="7">
        <v>5.53044595463167</v>
      </c>
    </row>
    <row r="1191" spans="1:17" hidden="1" x14ac:dyDescent="0.3">
      <c r="A1191" s="3" t="s">
        <v>43</v>
      </c>
      <c r="B1191" s="2">
        <v>43497</v>
      </c>
      <c r="C1191" s="7">
        <v>0.769753112247194</v>
      </c>
      <c r="D1191" s="7">
        <v>3.7355752970241801E-3</v>
      </c>
      <c r="E1191" s="7">
        <v>0.38521227251440698</v>
      </c>
      <c r="F1191" s="14">
        <v>0.61105215218856901</v>
      </c>
      <c r="G1191" s="7">
        <v>9.5858044869207397E-3</v>
      </c>
      <c r="H1191" s="7">
        <v>5.3606150589272199E-2</v>
      </c>
      <c r="I1191" s="7">
        <v>0.251611989337577</v>
      </c>
      <c r="J1191" s="7">
        <v>0.188503078924844</v>
      </c>
      <c r="K1191" s="7">
        <v>0.18862272396563801</v>
      </c>
      <c r="L1191" s="7">
        <v>0.12044713824973501</v>
      </c>
      <c r="M1191" s="7">
        <v>7.9547036904883295E-2</v>
      </c>
      <c r="N1191" s="7">
        <v>1.6329342777129101E-2</v>
      </c>
      <c r="O1191" s="7">
        <v>6.5487050692215096E-2</v>
      </c>
      <c r="P1191" s="7">
        <v>2.6259684071785899E-2</v>
      </c>
      <c r="Q1191" s="7">
        <v>5.4719826847506301</v>
      </c>
    </row>
    <row r="1192" spans="1:17" hidden="1" x14ac:dyDescent="0.3">
      <c r="A1192" s="3" t="s">
        <v>43</v>
      </c>
      <c r="B1192" s="2">
        <v>43525</v>
      </c>
      <c r="C1192" s="7">
        <v>0.94055558667987804</v>
      </c>
      <c r="D1192" s="7">
        <v>3.8313682963851E-3</v>
      </c>
      <c r="E1192" s="7">
        <v>0.381446572871734</v>
      </c>
      <c r="F1192" s="14">
        <v>0.61472205883188102</v>
      </c>
      <c r="G1192" s="7">
        <v>1.14776055276319E-2</v>
      </c>
      <c r="H1192" s="7">
        <v>4.9018718577605098E-2</v>
      </c>
      <c r="I1192" s="7">
        <v>0.26806094285695398</v>
      </c>
      <c r="J1192" s="7">
        <v>0.18219332357176299</v>
      </c>
      <c r="K1192" s="7">
        <v>0.198470680411439</v>
      </c>
      <c r="L1192" s="7">
        <v>0.11233348961776</v>
      </c>
      <c r="M1192" s="7">
        <v>7.7035736746036407E-2</v>
      </c>
      <c r="N1192" s="7">
        <v>1.72295368023123E-2</v>
      </c>
      <c r="O1192" s="7">
        <v>6.0752961098788E-2</v>
      </c>
      <c r="P1192" s="7">
        <v>2.3427004789709299E-2</v>
      </c>
      <c r="Q1192" s="7">
        <v>5.5404108369187401</v>
      </c>
    </row>
    <row r="1193" spans="1:17" hidden="1" x14ac:dyDescent="0.3">
      <c r="A1193" s="3" t="s">
        <v>43</v>
      </c>
      <c r="B1193" s="2">
        <v>43556</v>
      </c>
      <c r="C1193" s="7">
        <v>0.92127060453919396</v>
      </c>
      <c r="D1193" s="7">
        <v>5.2575217717181297E-3</v>
      </c>
      <c r="E1193" s="7">
        <v>0.37202780413472097</v>
      </c>
      <c r="F1193" s="14">
        <v>0.62271467409356096</v>
      </c>
      <c r="G1193" s="7">
        <v>9.9129388825717202E-3</v>
      </c>
      <c r="H1193" s="7">
        <v>4.3613382082615802E-2</v>
      </c>
      <c r="I1193" s="7">
        <v>0.30787676982987999</v>
      </c>
      <c r="J1193" s="7">
        <v>0.17020570963179199</v>
      </c>
      <c r="K1193" s="7">
        <v>0.17876886661167199</v>
      </c>
      <c r="L1193" s="7">
        <v>0.10990413091619999</v>
      </c>
      <c r="M1193" s="7">
        <v>7.45067544395277E-2</v>
      </c>
      <c r="N1193" s="7">
        <v>2.14058640360207E-2</v>
      </c>
      <c r="O1193" s="7">
        <v>6.21529162213076E-2</v>
      </c>
      <c r="P1193" s="7">
        <v>2.1652667348412501E-2</v>
      </c>
      <c r="Q1193" s="7">
        <v>5.5420528962922901</v>
      </c>
    </row>
    <row r="1194" spans="1:17" hidden="1" x14ac:dyDescent="0.3">
      <c r="A1194" s="3" t="s">
        <v>43</v>
      </c>
      <c r="B1194" s="2">
        <v>43586</v>
      </c>
      <c r="C1194" s="7">
        <v>0.98488326864439202</v>
      </c>
      <c r="D1194" s="7">
        <v>3.47571035859225E-3</v>
      </c>
      <c r="E1194" s="7">
        <v>0.375851362246923</v>
      </c>
      <c r="F1194" s="14">
        <v>0.62067292739448499</v>
      </c>
      <c r="G1194" s="7">
        <v>8.4462523349968094E-3</v>
      </c>
      <c r="H1194" s="7">
        <v>4.3614326049470298E-2</v>
      </c>
      <c r="I1194" s="7">
        <v>0.33115386246657402</v>
      </c>
      <c r="J1194" s="7">
        <v>0.16312202610720899</v>
      </c>
      <c r="K1194" s="7">
        <v>0.17697622134742</v>
      </c>
      <c r="L1194" s="7">
        <v>0.102878058718974</v>
      </c>
      <c r="M1194" s="7">
        <v>7.4121141677159302E-2</v>
      </c>
      <c r="N1194" s="7">
        <v>2.1052692932079502E-2</v>
      </c>
      <c r="O1194" s="7">
        <v>5.6761356105260501E-2</v>
      </c>
      <c r="P1194" s="7">
        <v>2.18740622608572E-2</v>
      </c>
      <c r="Q1194" s="7">
        <v>5.5277932940543897</v>
      </c>
    </row>
    <row r="1195" spans="1:17" hidden="1" x14ac:dyDescent="0.3">
      <c r="A1195" s="3" t="s">
        <v>43</v>
      </c>
      <c r="B1195" s="2">
        <v>43617</v>
      </c>
      <c r="C1195" s="7">
        <v>0.96008824415988503</v>
      </c>
      <c r="D1195" s="7">
        <v>3.39205272915511E-3</v>
      </c>
      <c r="E1195" s="7">
        <v>0.38435726615548599</v>
      </c>
      <c r="F1195" s="14">
        <v>0.61225068111535796</v>
      </c>
      <c r="G1195" s="7">
        <v>9.3416096192509204E-3</v>
      </c>
      <c r="H1195" s="7">
        <v>4.2351224765114E-2</v>
      </c>
      <c r="I1195" s="7">
        <v>0.33619249464055001</v>
      </c>
      <c r="J1195" s="7">
        <v>0.15885240090455199</v>
      </c>
      <c r="K1195" s="7">
        <v>0.18668011462978801</v>
      </c>
      <c r="L1195" s="7">
        <v>0.10169629413301</v>
      </c>
      <c r="M1195" s="7">
        <v>7.1222912625933499E-2</v>
      </c>
      <c r="N1195" s="7">
        <v>1.7800654484849399E-2</v>
      </c>
      <c r="O1195" s="7">
        <v>5.3952710937492501E-2</v>
      </c>
      <c r="P1195" s="7">
        <v>2.19095832594597E-2</v>
      </c>
      <c r="Q1195" s="7">
        <v>5.5239821611623503</v>
      </c>
    </row>
    <row r="1196" spans="1:17" hidden="1" x14ac:dyDescent="0.3">
      <c r="A1196" s="3" t="s">
        <v>43</v>
      </c>
      <c r="B1196" s="2">
        <v>43647</v>
      </c>
      <c r="C1196" s="7">
        <v>0.97624406381869</v>
      </c>
      <c r="D1196" s="7">
        <v>3.38837764460902E-3</v>
      </c>
      <c r="E1196" s="7">
        <v>0.38634434878535501</v>
      </c>
      <c r="F1196" s="14">
        <v>0.61026727357003596</v>
      </c>
      <c r="G1196" s="7">
        <v>9.5276766872547901E-3</v>
      </c>
      <c r="H1196" s="7">
        <v>4.4103822367868702E-2</v>
      </c>
      <c r="I1196" s="7">
        <v>0.33029424085609999</v>
      </c>
      <c r="J1196" s="7">
        <v>0.160630181261988</v>
      </c>
      <c r="K1196" s="7">
        <v>0.18716193116143401</v>
      </c>
      <c r="L1196" s="7">
        <v>0.103858360545318</v>
      </c>
      <c r="M1196" s="7">
        <v>7.4787309353082504E-2</v>
      </c>
      <c r="N1196" s="7">
        <v>1.8027370692802101E-2</v>
      </c>
      <c r="O1196" s="7">
        <v>5.0045270571843901E-2</v>
      </c>
      <c r="P1196" s="7">
        <v>2.1563836502307698E-2</v>
      </c>
      <c r="Q1196" s="7">
        <v>5.5192457600558296</v>
      </c>
    </row>
    <row r="1197" spans="1:17" hidden="1" x14ac:dyDescent="0.3">
      <c r="A1197" s="3" t="s">
        <v>43</v>
      </c>
      <c r="B1197" s="2">
        <v>43678</v>
      </c>
      <c r="C1197" s="7">
        <v>0.99665345034071695</v>
      </c>
      <c r="D1197" s="7">
        <v>3.3542838475918001E-3</v>
      </c>
      <c r="E1197" s="7">
        <v>0.37380583524573502</v>
      </c>
      <c r="F1197" s="14">
        <v>0.62283988090667297</v>
      </c>
      <c r="G1197" s="7">
        <v>8.9634111238815397E-3</v>
      </c>
      <c r="H1197" s="7">
        <v>4.6410108209436203E-2</v>
      </c>
      <c r="I1197" s="7">
        <v>0.32370311941879798</v>
      </c>
      <c r="J1197" s="7">
        <v>0.170489048152481</v>
      </c>
      <c r="K1197" s="7">
        <v>0.18786684210701099</v>
      </c>
      <c r="L1197" s="7">
        <v>0.102763815693607</v>
      </c>
      <c r="M1197" s="7">
        <v>7.3768540514645806E-2</v>
      </c>
      <c r="N1197" s="7">
        <v>1.6548242898615E-2</v>
      </c>
      <c r="O1197" s="7">
        <v>4.8436601915288403E-2</v>
      </c>
      <c r="P1197" s="7">
        <v>2.1050269966235199E-2</v>
      </c>
      <c r="Q1197" s="7">
        <v>5.5572779194750304</v>
      </c>
    </row>
    <row r="1198" spans="1:17" hidden="1" x14ac:dyDescent="0.3">
      <c r="A1198" s="3" t="s">
        <v>43</v>
      </c>
      <c r="B1198" s="2">
        <v>43709</v>
      </c>
      <c r="C1198" s="7">
        <v>0.88558906103058499</v>
      </c>
      <c r="D1198" s="7">
        <v>3.2372939604502901E-3</v>
      </c>
      <c r="E1198" s="7">
        <v>0.38475545566859298</v>
      </c>
      <c r="F1198" s="14">
        <v>0.61200725037095605</v>
      </c>
      <c r="G1198" s="7">
        <v>8.3714102106707908E-3</v>
      </c>
      <c r="H1198" s="7">
        <v>4.3010090965718402E-2</v>
      </c>
      <c r="I1198" s="7">
        <v>0.30636021305873901</v>
      </c>
      <c r="J1198" s="7">
        <v>0.16510757680028201</v>
      </c>
      <c r="K1198" s="7">
        <v>0.19227944389412599</v>
      </c>
      <c r="L1198" s="7">
        <v>0.10381701726609401</v>
      </c>
      <c r="M1198" s="7">
        <v>6.8454568522671802E-2</v>
      </c>
      <c r="N1198" s="7">
        <v>1.5889501574480099E-2</v>
      </c>
      <c r="O1198" s="7">
        <v>6.7393527522340402E-2</v>
      </c>
      <c r="P1198" s="7">
        <v>2.9316650184878699E-2</v>
      </c>
      <c r="Q1198" s="7">
        <v>5.5361011519800103</v>
      </c>
    </row>
    <row r="1199" spans="1:17" hidden="1" x14ac:dyDescent="0.3">
      <c r="A1199" s="3" t="s">
        <v>43</v>
      </c>
      <c r="B1199" s="2">
        <v>43739</v>
      </c>
      <c r="C1199" s="7">
        <v>0.97433492503000496</v>
      </c>
      <c r="D1199" s="7">
        <v>3.0325136829018901E-3</v>
      </c>
      <c r="E1199" s="7">
        <v>0.37555895257777799</v>
      </c>
      <c r="F1199" s="14">
        <v>0.62140853373932003</v>
      </c>
      <c r="G1199" s="7">
        <v>9.3385365147071308E-3</v>
      </c>
      <c r="H1199" s="7">
        <v>4.8161327477637801E-2</v>
      </c>
      <c r="I1199" s="7">
        <v>0.309242179654524</v>
      </c>
      <c r="J1199" s="7">
        <v>0.16317276511384901</v>
      </c>
      <c r="K1199" s="7">
        <v>0.200406927749672</v>
      </c>
      <c r="L1199" s="7">
        <v>0.110011542686409</v>
      </c>
      <c r="M1199" s="7">
        <v>6.9156067739944801E-2</v>
      </c>
      <c r="N1199" s="7">
        <v>1.96908805602183E-2</v>
      </c>
      <c r="O1199" s="7">
        <v>4.8199332819195799E-2</v>
      </c>
      <c r="P1199" s="7">
        <v>2.2620439683842801E-2</v>
      </c>
      <c r="Q1199" s="7">
        <v>5.5227992957854504</v>
      </c>
    </row>
    <row r="1200" spans="1:17" hidden="1" x14ac:dyDescent="0.3">
      <c r="A1200" s="3" t="s">
        <v>43</v>
      </c>
      <c r="B1200" s="2">
        <v>43770</v>
      </c>
      <c r="C1200" s="7">
        <v>1.1760359723254401</v>
      </c>
      <c r="D1200" s="7">
        <v>3.56187112821848E-3</v>
      </c>
      <c r="E1200" s="7">
        <v>0.35480146686466602</v>
      </c>
      <c r="F1200" s="14">
        <v>0.641636662007115</v>
      </c>
      <c r="G1200" s="7">
        <v>7.2068250085870304E-3</v>
      </c>
      <c r="H1200" s="7">
        <v>5.0055018179104502E-2</v>
      </c>
      <c r="I1200" s="7">
        <v>0.30807898871565498</v>
      </c>
      <c r="J1200" s="7">
        <v>0.15120290942655101</v>
      </c>
      <c r="K1200" s="7">
        <v>0.23491863120881601</v>
      </c>
      <c r="L1200" s="7">
        <v>9.1947389858591896E-2</v>
      </c>
      <c r="M1200" s="7">
        <v>7.1145057515388896E-2</v>
      </c>
      <c r="N1200" s="7">
        <v>2.15785561806731E-2</v>
      </c>
      <c r="O1200" s="7">
        <v>4.51230741196725E-2</v>
      </c>
      <c r="P1200" s="7">
        <v>1.8743549786959701E-2</v>
      </c>
      <c r="Q1200" s="7">
        <v>5.4977476163659098</v>
      </c>
    </row>
    <row r="1201" spans="1:17" hidden="1" x14ac:dyDescent="0.3">
      <c r="A1201" s="3" t="s">
        <v>43</v>
      </c>
      <c r="B1201" s="2">
        <v>43800</v>
      </c>
      <c r="C1201" s="7">
        <v>1.63278047272186</v>
      </c>
      <c r="D1201" s="7">
        <v>2.69363668402498E-3</v>
      </c>
      <c r="E1201" s="7">
        <v>0.34070051271547802</v>
      </c>
      <c r="F1201" s="14">
        <v>0.65660585060049703</v>
      </c>
      <c r="G1201" s="7">
        <v>6.1556052894446303E-3</v>
      </c>
      <c r="H1201" s="7">
        <v>5.3893181391093101E-2</v>
      </c>
      <c r="I1201" s="7">
        <v>0.32457786386764598</v>
      </c>
      <c r="J1201" s="7">
        <v>0.13298057206873501</v>
      </c>
      <c r="K1201" s="7">
        <v>0.27197394867480601</v>
      </c>
      <c r="L1201" s="7">
        <v>7.9702270533339697E-2</v>
      </c>
      <c r="M1201" s="7">
        <v>7.3178375940352106E-2</v>
      </c>
      <c r="N1201" s="7">
        <v>1.77974495066704E-2</v>
      </c>
      <c r="O1201" s="7">
        <v>2.6512275710348799E-2</v>
      </c>
      <c r="P1201" s="7">
        <v>1.32284570175638E-2</v>
      </c>
      <c r="Q1201" s="7">
        <v>5.5084293316031703</v>
      </c>
    </row>
    <row r="1202" spans="1:17" hidden="1" x14ac:dyDescent="0.3">
      <c r="A1202" s="3" t="s">
        <v>43</v>
      </c>
      <c r="B1202" s="2">
        <v>43831</v>
      </c>
      <c r="C1202" s="7">
        <v>0.82191198715007796</v>
      </c>
      <c r="D1202" s="7">
        <v>4.5540784965224903E-3</v>
      </c>
      <c r="E1202" s="7">
        <v>0.412171943266948</v>
      </c>
      <c r="F1202" s="14">
        <v>0.58327397823652904</v>
      </c>
      <c r="G1202" s="7">
        <v>1.0208147667642799E-2</v>
      </c>
      <c r="H1202" s="7">
        <v>4.9565021146887801E-2</v>
      </c>
      <c r="I1202" s="7">
        <v>0.26784609001394499</v>
      </c>
      <c r="J1202" s="7">
        <v>0.17230706232064899</v>
      </c>
      <c r="K1202" s="7">
        <v>0.20703328811879401</v>
      </c>
      <c r="L1202" s="7">
        <v>0.11670022823382201</v>
      </c>
      <c r="M1202" s="7">
        <v>7.2711143100307393E-2</v>
      </c>
      <c r="N1202" s="7">
        <v>2.10526902361464E-2</v>
      </c>
      <c r="O1202" s="7">
        <v>5.65388473549664E-2</v>
      </c>
      <c r="P1202" s="7">
        <v>2.6037481806838899E-2</v>
      </c>
      <c r="Q1202" s="7">
        <v>5.5683352944878903</v>
      </c>
    </row>
    <row r="1203" spans="1:17" hidden="1" x14ac:dyDescent="0.3">
      <c r="A1203" s="3" t="s">
        <v>43</v>
      </c>
      <c r="B1203" s="2">
        <v>43862</v>
      </c>
      <c r="C1203" s="7">
        <v>0.84266965840486197</v>
      </c>
      <c r="D1203" s="7">
        <v>4.7045841441189099E-3</v>
      </c>
      <c r="E1203" s="7">
        <v>0.39400630776968498</v>
      </c>
      <c r="F1203" s="14">
        <v>0.60128910808619596</v>
      </c>
      <c r="G1203" s="7">
        <v>1.0461980986905499E-2</v>
      </c>
      <c r="H1203" s="7">
        <v>5.2630703860657199E-2</v>
      </c>
      <c r="I1203" s="7">
        <v>0.26697671155309199</v>
      </c>
      <c r="J1203" s="7">
        <v>0.19341960792219301</v>
      </c>
      <c r="K1203" s="7">
        <v>0.17790216508364801</v>
      </c>
      <c r="L1203" s="7">
        <v>0.122841642371483</v>
      </c>
      <c r="M1203" s="7">
        <v>7.3827115131386206E-2</v>
      </c>
      <c r="N1203" s="7">
        <v>2.0761386254351501E-2</v>
      </c>
      <c r="O1203" s="7">
        <v>5.7887332576453503E-2</v>
      </c>
      <c r="P1203" s="7">
        <v>2.32913542598304E-2</v>
      </c>
      <c r="Q1203" s="7">
        <v>5.5825081348524002</v>
      </c>
    </row>
    <row r="1204" spans="1:17" hidden="1" x14ac:dyDescent="0.3">
      <c r="A1204" s="3" t="s">
        <v>43</v>
      </c>
      <c r="B1204" s="2">
        <v>43891</v>
      </c>
      <c r="C1204" s="7">
        <v>0.55509486093579596</v>
      </c>
      <c r="D1204" s="7">
        <v>6.8316573934172602E-3</v>
      </c>
      <c r="E1204" s="7">
        <v>0.45106390860107198</v>
      </c>
      <c r="F1204" s="14">
        <v>0.542104434005511</v>
      </c>
      <c r="G1204" s="7">
        <v>9.9278809775286692E-3</v>
      </c>
      <c r="H1204" s="7">
        <v>3.8872196508847302E-2</v>
      </c>
      <c r="I1204" s="7">
        <v>0.231298966943732</v>
      </c>
      <c r="J1204" s="7">
        <v>0.146218896611365</v>
      </c>
      <c r="K1204" s="7">
        <v>0.16049951012396599</v>
      </c>
      <c r="L1204" s="7">
        <v>0.244549621058197</v>
      </c>
      <c r="M1204" s="7">
        <v>7.6194063483612795E-2</v>
      </c>
      <c r="N1204" s="7">
        <v>3.1328687290119901E-2</v>
      </c>
      <c r="O1204" s="7">
        <v>3.2393408450428499E-2</v>
      </c>
      <c r="P1204" s="7">
        <v>2.8716768552202301E-2</v>
      </c>
      <c r="Q1204" s="7">
        <v>5.6487596501533996</v>
      </c>
    </row>
    <row r="1205" spans="1:17" hidden="1" x14ac:dyDescent="0.3">
      <c r="A1205" s="3" t="s">
        <v>43</v>
      </c>
      <c r="B1205" s="2">
        <v>43922</v>
      </c>
      <c r="C1205" s="7">
        <v>0.14743227200196199</v>
      </c>
      <c r="D1205" s="7">
        <v>1.4941009708204601E-2</v>
      </c>
      <c r="E1205" s="7">
        <v>0.59550495086008204</v>
      </c>
      <c r="F1205" s="14">
        <v>0.38955403943171302</v>
      </c>
      <c r="G1205" s="7">
        <v>1.48620239195084E-2</v>
      </c>
      <c r="H1205" s="7">
        <v>1.0568233291591001E-3</v>
      </c>
      <c r="I1205" s="7">
        <v>0.14018595496132399</v>
      </c>
      <c r="J1205" s="7">
        <v>6.6750395987177904E-3</v>
      </c>
      <c r="K1205" s="7">
        <v>1.70132717341845E-3</v>
      </c>
      <c r="L1205" s="7">
        <v>0.738662841138368</v>
      </c>
      <c r="M1205" s="7">
        <v>4.3582535275210603E-2</v>
      </c>
      <c r="N1205" s="7">
        <v>7.3405272243913799E-3</v>
      </c>
      <c r="O1205" s="7">
        <v>5.3147788313610703E-3</v>
      </c>
      <c r="P1205" s="7">
        <v>4.0618148548541101E-2</v>
      </c>
      <c r="Q1205" s="7">
        <v>5.82141816098253</v>
      </c>
    </row>
    <row r="1206" spans="1:17" hidden="1" x14ac:dyDescent="0.3">
      <c r="A1206" s="3" t="s">
        <v>43</v>
      </c>
      <c r="B1206" s="2">
        <v>43952</v>
      </c>
      <c r="C1206" s="7">
        <v>0.20765343556472399</v>
      </c>
      <c r="D1206" s="7">
        <v>1.00108748114352E-2</v>
      </c>
      <c r="E1206" s="7">
        <v>0.51592762645897405</v>
      </c>
      <c r="F1206" s="14">
        <v>0.47406149872959102</v>
      </c>
      <c r="G1206" s="7">
        <v>9.9722754082022698E-3</v>
      </c>
      <c r="H1206" s="7">
        <v>7.9163176282733404E-3</v>
      </c>
      <c r="I1206" s="7">
        <v>0.13625757236052499</v>
      </c>
      <c r="J1206" s="7">
        <v>3.6205860689605601E-2</v>
      </c>
      <c r="K1206" s="7">
        <v>2.0867812017763901E-3</v>
      </c>
      <c r="L1206" s="7">
        <v>0.600247458171002</v>
      </c>
      <c r="M1206" s="7">
        <v>4.6153503030059898E-2</v>
      </c>
      <c r="N1206" s="7">
        <v>0.113282917259757</v>
      </c>
      <c r="O1206" s="7">
        <v>6.6122163646640999E-3</v>
      </c>
      <c r="P1206" s="7">
        <v>4.1265097886134298E-2</v>
      </c>
      <c r="Q1206" s="7">
        <v>5.8469898435418797</v>
      </c>
    </row>
    <row r="1207" spans="1:17" hidden="1" x14ac:dyDescent="0.3">
      <c r="A1207" s="3" t="s">
        <v>43</v>
      </c>
      <c r="B1207" s="2">
        <v>43983</v>
      </c>
      <c r="C1207" s="7">
        <v>0.36240580462240002</v>
      </c>
      <c r="D1207" s="7">
        <v>6.8992097189179103E-3</v>
      </c>
      <c r="E1207" s="7">
        <v>0.47656661343845802</v>
      </c>
      <c r="F1207" s="14">
        <v>0.51653417684262404</v>
      </c>
      <c r="G1207" s="7">
        <v>8.9006266404067502E-3</v>
      </c>
      <c r="H1207" s="7">
        <v>2.3549774771766601E-2</v>
      </c>
      <c r="I1207" s="7">
        <v>0.32381658335407598</v>
      </c>
      <c r="J1207" s="7">
        <v>5.8736961524327301E-2</v>
      </c>
      <c r="K1207" s="7">
        <v>9.0751117607469595E-2</v>
      </c>
      <c r="L1207" s="7">
        <v>0.32549193173555702</v>
      </c>
      <c r="M1207" s="7">
        <v>6.3909264682602704E-2</v>
      </c>
      <c r="N1207" s="7">
        <v>5.6778414317499901E-2</v>
      </c>
      <c r="O1207" s="7">
        <v>6.5163562638168001E-3</v>
      </c>
      <c r="P1207" s="7">
        <v>4.1548969102476997E-2</v>
      </c>
      <c r="Q1207" s="7">
        <v>5.78825132951419</v>
      </c>
    </row>
    <row r="1208" spans="1:17" hidden="1" x14ac:dyDescent="0.3">
      <c r="A1208" s="3" t="s">
        <v>43</v>
      </c>
      <c r="B1208" s="2">
        <v>44013</v>
      </c>
      <c r="C1208" s="7">
        <v>0.59368177591335602</v>
      </c>
      <c r="D1208" s="7">
        <v>5.9895022732306298E-3</v>
      </c>
      <c r="E1208" s="7">
        <v>0.44711957412736097</v>
      </c>
      <c r="F1208" s="14">
        <v>0.54689092359940805</v>
      </c>
      <c r="G1208" s="7">
        <v>7.8743838363731205E-3</v>
      </c>
      <c r="H1208" s="7">
        <v>3.4080080076049499E-2</v>
      </c>
      <c r="I1208" s="7">
        <v>0.350343114472144</v>
      </c>
      <c r="J1208" s="7">
        <v>0.103797291790649</v>
      </c>
      <c r="K1208" s="7">
        <v>0.15991114899633799</v>
      </c>
      <c r="L1208" s="7">
        <v>0.19147961842127201</v>
      </c>
      <c r="M1208" s="7">
        <v>8.9798148531777006E-2</v>
      </c>
      <c r="N1208" s="7">
        <v>2.2369399165900701E-2</v>
      </c>
      <c r="O1208" s="7">
        <v>1.07012835380263E-2</v>
      </c>
      <c r="P1208" s="7">
        <v>2.9645531171470299E-2</v>
      </c>
      <c r="Q1208" s="7">
        <v>5.7418318362178802</v>
      </c>
    </row>
    <row r="1209" spans="1:17" hidden="1" x14ac:dyDescent="0.3">
      <c r="A1209" s="3" t="s">
        <v>43</v>
      </c>
      <c r="B1209" s="2">
        <v>44044</v>
      </c>
      <c r="C1209" s="7">
        <v>0.70790923729837596</v>
      </c>
      <c r="D1209" s="7">
        <v>5.0960557037920597E-3</v>
      </c>
      <c r="E1209" s="7">
        <v>0.41507313533796703</v>
      </c>
      <c r="F1209" s="14">
        <v>0.57983080895824102</v>
      </c>
      <c r="G1209" s="7">
        <v>7.7742094587577703E-3</v>
      </c>
      <c r="H1209" s="7">
        <v>3.6253275396931198E-2</v>
      </c>
      <c r="I1209" s="7">
        <v>0.36121751982904199</v>
      </c>
      <c r="J1209" s="7">
        <v>0.15198635863930801</v>
      </c>
      <c r="K1209" s="7">
        <v>0.15784795230832799</v>
      </c>
      <c r="L1209" s="7">
        <v>0.158152691581356</v>
      </c>
      <c r="M1209" s="7">
        <v>7.7834826842482399E-2</v>
      </c>
      <c r="N1209" s="7">
        <v>9.1739712793494493E-3</v>
      </c>
      <c r="O1209" s="7">
        <v>1.2924217738775E-2</v>
      </c>
      <c r="P1209" s="7">
        <v>2.6834976925669302E-2</v>
      </c>
      <c r="Q1209" s="7">
        <v>5.76004780015528</v>
      </c>
    </row>
    <row r="1210" spans="1:17" hidden="1" x14ac:dyDescent="0.3">
      <c r="A1210" s="3" t="s">
        <v>43</v>
      </c>
      <c r="B1210" s="2">
        <v>44075</v>
      </c>
      <c r="C1210" s="7">
        <v>0.64118405593413197</v>
      </c>
      <c r="D1210" s="7">
        <v>5.8285759805546703E-3</v>
      </c>
      <c r="E1210" s="7">
        <v>0.44389934001178399</v>
      </c>
      <c r="F1210" s="14">
        <v>0.55027208400766203</v>
      </c>
      <c r="G1210" s="7">
        <v>6.3012073718858403E-3</v>
      </c>
      <c r="H1210" s="7">
        <v>3.2549820264214401E-2</v>
      </c>
      <c r="I1210" s="7">
        <v>0.33376802512552001</v>
      </c>
      <c r="J1210" s="7">
        <v>0.14416995687654</v>
      </c>
      <c r="K1210" s="7">
        <v>0.17613379566264201</v>
      </c>
      <c r="L1210" s="7">
        <v>0.17325248318384401</v>
      </c>
      <c r="M1210" s="7">
        <v>8.2349548827835101E-2</v>
      </c>
      <c r="N1210" s="7">
        <v>6.5403737625295997E-3</v>
      </c>
      <c r="O1210" s="7">
        <v>1.5430192243779501E-2</v>
      </c>
      <c r="P1210" s="7">
        <v>2.9504596681209298E-2</v>
      </c>
      <c r="Q1210" s="7">
        <v>5.8038955980687996</v>
      </c>
    </row>
    <row r="1211" spans="1:17" hidden="1" x14ac:dyDescent="0.3">
      <c r="A1211" s="3" t="s">
        <v>43</v>
      </c>
      <c r="B1211" s="2">
        <v>44105</v>
      </c>
      <c r="C1211" s="7">
        <v>0.76219412682408205</v>
      </c>
      <c r="D1211" s="7">
        <v>5.22361543749066E-3</v>
      </c>
      <c r="E1211" s="7">
        <v>0.40415332017573402</v>
      </c>
      <c r="F1211" s="14">
        <v>0.59062306438677503</v>
      </c>
      <c r="G1211" s="7">
        <v>6.8783639392645196E-3</v>
      </c>
      <c r="H1211" s="7">
        <v>3.57851139621857E-2</v>
      </c>
      <c r="I1211" s="7">
        <v>0.35223693489872598</v>
      </c>
      <c r="J1211" s="7">
        <v>0.14145522583151199</v>
      </c>
      <c r="K1211" s="7">
        <v>0.16988451858314099</v>
      </c>
      <c r="L1211" s="7">
        <v>0.164774601978039</v>
      </c>
      <c r="M1211" s="7">
        <v>8.5030568417311603E-2</v>
      </c>
      <c r="N1211" s="7">
        <v>7.5735289873286402E-3</v>
      </c>
      <c r="O1211" s="7">
        <v>1.20471954352044E-2</v>
      </c>
      <c r="P1211" s="7">
        <v>2.43339479672873E-2</v>
      </c>
      <c r="Q1211" s="7">
        <v>5.7039020490625303</v>
      </c>
    </row>
    <row r="1212" spans="1:17" hidden="1" x14ac:dyDescent="0.3">
      <c r="A1212" s="3" t="s">
        <v>43</v>
      </c>
      <c r="B1212" s="2">
        <v>44136</v>
      </c>
      <c r="C1212" s="7">
        <v>0.33121606644471502</v>
      </c>
      <c r="D1212" s="7">
        <v>9.8655457683030703E-3</v>
      </c>
      <c r="E1212" s="7">
        <v>0.52455007673508103</v>
      </c>
      <c r="F1212" s="14">
        <v>0.46558437749661602</v>
      </c>
      <c r="G1212" s="7">
        <v>9.6293953164038795E-3</v>
      </c>
      <c r="H1212" s="7">
        <v>2.92965076023145E-2</v>
      </c>
      <c r="I1212" s="7">
        <v>0.20408071214336701</v>
      </c>
      <c r="J1212" s="7">
        <v>0.109902836567511</v>
      </c>
      <c r="K1212" s="7">
        <v>8.5309557851286896E-2</v>
      </c>
      <c r="L1212" s="7">
        <v>0.38432998450609801</v>
      </c>
      <c r="M1212" s="7">
        <v>0.12186283509632299</v>
      </c>
      <c r="N1212" s="7">
        <v>3.5462463530860498E-3</v>
      </c>
      <c r="O1212" s="7">
        <v>1.08723416058057E-2</v>
      </c>
      <c r="P1212" s="7">
        <v>4.1169582957804103E-2</v>
      </c>
      <c r="Q1212" s="7">
        <v>5.8223780356024397</v>
      </c>
    </row>
    <row r="1213" spans="1:17" hidden="1" x14ac:dyDescent="0.3">
      <c r="A1213" s="3" t="s">
        <v>43</v>
      </c>
      <c r="B1213" s="2">
        <v>44166</v>
      </c>
      <c r="C1213" s="7">
        <v>0.86938394945250896</v>
      </c>
      <c r="D1213" s="7">
        <v>5.0928679137117903E-3</v>
      </c>
      <c r="E1213" s="7">
        <v>0.385394330643125</v>
      </c>
      <c r="F1213" s="14">
        <v>0.609512801443163</v>
      </c>
      <c r="G1213" s="7">
        <v>6.0136353930771401E-3</v>
      </c>
      <c r="H1213" s="7">
        <v>3.7770235117894499E-2</v>
      </c>
      <c r="I1213" s="7">
        <v>0.36197821208606401</v>
      </c>
      <c r="J1213" s="7">
        <v>9.36667540275017E-2</v>
      </c>
      <c r="K1213" s="7">
        <v>0.191514188334859</v>
      </c>
      <c r="L1213" s="7">
        <v>0.18551405583389799</v>
      </c>
      <c r="M1213" s="7">
        <v>8.7020239543004002E-2</v>
      </c>
      <c r="N1213" s="7">
        <v>9.6291161141236498E-3</v>
      </c>
      <c r="O1213" s="7">
        <v>5.7286951280938001E-3</v>
      </c>
      <c r="P1213" s="7">
        <v>2.1164868421485201E-2</v>
      </c>
      <c r="Q1213" s="7">
        <v>5.6574332516214803</v>
      </c>
    </row>
    <row r="1214" spans="1:17" hidden="1" x14ac:dyDescent="0.3">
      <c r="A1214" s="3" t="s">
        <v>43</v>
      </c>
      <c r="B1214" s="2">
        <v>44197</v>
      </c>
      <c r="C1214" s="7">
        <v>0.193013487472111</v>
      </c>
      <c r="D1214" s="7">
        <v>1.36720928212578E-2</v>
      </c>
      <c r="E1214" s="7">
        <v>0.61873648903862</v>
      </c>
      <c r="F1214" s="14">
        <v>0.36759141814012303</v>
      </c>
      <c r="G1214" s="7">
        <v>1.27240089860271E-2</v>
      </c>
      <c r="H1214" s="7">
        <v>3.1262599815874799E-3</v>
      </c>
      <c r="I1214" s="7">
        <v>0.11430792483919699</v>
      </c>
      <c r="J1214" s="7">
        <v>9.0554949385325795E-2</v>
      </c>
      <c r="K1214" s="7">
        <v>7.7333520022646596E-3</v>
      </c>
      <c r="L1214" s="7">
        <v>0.56835937344406795</v>
      </c>
      <c r="M1214" s="7">
        <v>0.13317179864181</v>
      </c>
      <c r="N1214" s="7">
        <v>3.9536581805985597E-4</v>
      </c>
      <c r="O1214" s="7">
        <v>1.72538059377122E-2</v>
      </c>
      <c r="P1214" s="7">
        <v>5.2373160963948603E-2</v>
      </c>
      <c r="Q1214" s="7">
        <v>5.8925759033179004</v>
      </c>
    </row>
    <row r="1215" spans="1:17" hidden="1" x14ac:dyDescent="0.3">
      <c r="A1215" s="3" t="s">
        <v>43</v>
      </c>
      <c r="B1215" s="2">
        <v>44228</v>
      </c>
      <c r="C1215" s="7">
        <v>0.20495655068839899</v>
      </c>
      <c r="D1215" s="7">
        <v>1.50463083435635E-2</v>
      </c>
      <c r="E1215" s="7">
        <v>0.62306465576746495</v>
      </c>
      <c r="F1215" s="14">
        <v>0.36188903588897098</v>
      </c>
      <c r="G1215" s="7">
        <v>9.8561925259244808E-3</v>
      </c>
      <c r="H1215" s="7">
        <v>2.3757551677903899E-3</v>
      </c>
      <c r="I1215" s="7">
        <v>0.12809973396327501</v>
      </c>
      <c r="J1215" s="7">
        <v>9.6068956286993204E-2</v>
      </c>
      <c r="K1215" s="7">
        <v>9.2902192992458995E-3</v>
      </c>
      <c r="L1215" s="7">
        <v>0.53003095092624697</v>
      </c>
      <c r="M1215" s="7">
        <v>0.15804255947415199</v>
      </c>
      <c r="N1215" s="7">
        <v>2.9400479098171898E-4</v>
      </c>
      <c r="O1215" s="7">
        <v>1.40394189684305E-2</v>
      </c>
      <c r="P1215" s="7">
        <v>5.1902208596959397E-2</v>
      </c>
      <c r="Q1215" s="7">
        <v>5.7302100766058501</v>
      </c>
    </row>
    <row r="1216" spans="1:17" hidden="1" x14ac:dyDescent="0.3">
      <c r="A1216" s="3" t="s">
        <v>43</v>
      </c>
      <c r="B1216" s="2">
        <v>44256</v>
      </c>
      <c r="C1216" s="7">
        <v>0.246072961392312</v>
      </c>
      <c r="D1216" s="7">
        <v>1.6679192791208799E-2</v>
      </c>
      <c r="E1216" s="7">
        <v>0.59656065696775595</v>
      </c>
      <c r="F1216" s="14">
        <v>0.38676015024103599</v>
      </c>
      <c r="G1216" s="7">
        <v>9.9827777906082906E-3</v>
      </c>
      <c r="H1216" s="7">
        <v>6.5989975606369003E-3</v>
      </c>
      <c r="I1216" s="7">
        <v>0.141383906402201</v>
      </c>
      <c r="J1216" s="7">
        <v>0.10482808567167699</v>
      </c>
      <c r="K1216" s="7">
        <v>1.34683522823293E-2</v>
      </c>
      <c r="L1216" s="7">
        <v>0.50249710038820405</v>
      </c>
      <c r="M1216" s="7">
        <v>0.145462175441852</v>
      </c>
      <c r="N1216" s="7">
        <v>2.2720832478104899E-4</v>
      </c>
      <c r="O1216" s="7">
        <v>1.43290961659339E-2</v>
      </c>
      <c r="P1216" s="7">
        <v>6.1222299971776202E-2</v>
      </c>
      <c r="Q1216" s="7">
        <v>5.7759627362919499</v>
      </c>
    </row>
    <row r="1217" spans="1:17" hidden="1" x14ac:dyDescent="0.3">
      <c r="A1217" s="3" t="s">
        <v>43</v>
      </c>
      <c r="B1217" s="2">
        <v>44287</v>
      </c>
      <c r="C1217" s="7">
        <v>0.56794866734510996</v>
      </c>
      <c r="D1217" s="7">
        <v>9.4038933206378392E-3</v>
      </c>
      <c r="E1217" s="7">
        <v>0.43389415076459997</v>
      </c>
      <c r="F1217" s="14">
        <v>0.55670195591476201</v>
      </c>
      <c r="G1217" s="7">
        <v>8.1364865067547892E-3</v>
      </c>
      <c r="H1217" s="7">
        <v>2.14361422496285E-2</v>
      </c>
      <c r="I1217" s="7">
        <v>0.37800108577885799</v>
      </c>
      <c r="J1217" s="7">
        <v>9.3589278833508399E-2</v>
      </c>
      <c r="K1217" s="7">
        <v>0.134154148795887</v>
      </c>
      <c r="L1217" s="7">
        <v>0.21376343012409901</v>
      </c>
      <c r="M1217" s="7">
        <v>9.8340036923123195E-2</v>
      </c>
      <c r="N1217" s="7">
        <v>6.2208425249031304E-3</v>
      </c>
      <c r="O1217" s="7">
        <v>1.0482821445401301E-2</v>
      </c>
      <c r="P1217" s="7">
        <v>3.5875726817837197E-2</v>
      </c>
      <c r="Q1217" s="7">
        <v>5.7544969952636897</v>
      </c>
    </row>
    <row r="1218" spans="1:17" hidden="1" x14ac:dyDescent="0.3">
      <c r="A1218" s="3" t="s">
        <v>43</v>
      </c>
      <c r="B1218" s="2">
        <v>44317</v>
      </c>
      <c r="C1218" s="7">
        <v>0.78622034661936702</v>
      </c>
      <c r="D1218" s="7">
        <v>6.8938351208669597E-3</v>
      </c>
      <c r="E1218" s="7">
        <v>0.39985086466075298</v>
      </c>
      <c r="F1218" s="14">
        <v>0.59325530021838002</v>
      </c>
      <c r="G1218" s="7">
        <v>6.62246082940078E-3</v>
      </c>
      <c r="H1218" s="7">
        <v>3.2260971329388197E-2</v>
      </c>
      <c r="I1218" s="7">
        <v>0.39417270091957102</v>
      </c>
      <c r="J1218" s="7">
        <v>0.122519754888849</v>
      </c>
      <c r="K1218" s="7">
        <v>0.159966557702689</v>
      </c>
      <c r="L1218" s="7">
        <v>0.15419078553583099</v>
      </c>
      <c r="M1218" s="7">
        <v>8.1974213267679299E-2</v>
      </c>
      <c r="N1218" s="7">
        <v>7.2194524917708197E-3</v>
      </c>
      <c r="O1218" s="7">
        <v>1.2768704104434101E-2</v>
      </c>
      <c r="P1218" s="7">
        <v>2.83043989303862E-2</v>
      </c>
      <c r="Q1218" s="7">
        <v>5.7063092229060599</v>
      </c>
    </row>
    <row r="1219" spans="1:17" hidden="1" x14ac:dyDescent="0.3">
      <c r="A1219" s="3" t="s">
        <v>43</v>
      </c>
      <c r="B1219" s="2">
        <v>44348</v>
      </c>
      <c r="C1219" s="7">
        <v>0.74169968749820803</v>
      </c>
      <c r="D1219" s="7">
        <v>1.14021441397314E-2</v>
      </c>
      <c r="E1219" s="7">
        <v>0.40673062446094399</v>
      </c>
      <c r="F1219" s="14">
        <v>0.58186723139932395</v>
      </c>
      <c r="G1219" s="7">
        <v>6.57972898165442E-3</v>
      </c>
      <c r="H1219" s="7">
        <v>4.5473416820495501E-2</v>
      </c>
      <c r="I1219" s="7">
        <v>0.358564761841353</v>
      </c>
      <c r="J1219" s="7">
        <v>0.14157179325182101</v>
      </c>
      <c r="K1219" s="7">
        <v>0.16484322738662099</v>
      </c>
      <c r="L1219" s="7">
        <v>0.151396235989635</v>
      </c>
      <c r="M1219" s="7">
        <v>7.8367296363034494E-2</v>
      </c>
      <c r="N1219" s="7">
        <v>5.6195326636231E-3</v>
      </c>
      <c r="O1219" s="7">
        <v>1.82029673694705E-2</v>
      </c>
      <c r="P1219" s="7">
        <v>2.9381039332292198E-2</v>
      </c>
      <c r="Q1219" s="7">
        <v>5.6028912337482701</v>
      </c>
    </row>
    <row r="1220" spans="1:17" hidden="1" x14ac:dyDescent="0.3">
      <c r="A1220" s="3" t="s">
        <v>43</v>
      </c>
      <c r="B1220" s="2">
        <v>44378</v>
      </c>
      <c r="C1220" s="7">
        <v>0.82614370959289296</v>
      </c>
      <c r="D1220" s="7">
        <v>6.9190688540690199E-3</v>
      </c>
      <c r="E1220" s="7">
        <v>0.40721329437423298</v>
      </c>
      <c r="F1220" s="14">
        <v>0.58586763677169795</v>
      </c>
      <c r="G1220" s="7">
        <v>5.7779423959754004E-3</v>
      </c>
      <c r="H1220" s="7">
        <v>4.1948881979816097E-2</v>
      </c>
      <c r="I1220" s="7">
        <v>0.349619580296472</v>
      </c>
      <c r="J1220" s="7">
        <v>0.16146920442677901</v>
      </c>
      <c r="K1220" s="7">
        <v>0.15570189071604701</v>
      </c>
      <c r="L1220" s="7">
        <v>0.14316611459998299</v>
      </c>
      <c r="M1220" s="7">
        <v>8.0308539093913597E-2</v>
      </c>
      <c r="N1220" s="7">
        <v>5.4180064246841199E-3</v>
      </c>
      <c r="O1220" s="7">
        <v>2.6144265256645701E-2</v>
      </c>
      <c r="P1220" s="7">
        <v>3.04455748096834E-2</v>
      </c>
      <c r="Q1220" s="7">
        <v>5.6370738797210702</v>
      </c>
    </row>
    <row r="1221" spans="1:17" hidden="1" x14ac:dyDescent="0.3">
      <c r="A1221" s="3" t="s">
        <v>43</v>
      </c>
      <c r="B1221" s="2">
        <v>44409</v>
      </c>
      <c r="C1221" s="7">
        <v>0.89724724676276402</v>
      </c>
      <c r="D1221" s="7">
        <v>5.8068283621983702E-3</v>
      </c>
      <c r="E1221" s="7">
        <v>0.37530293651025098</v>
      </c>
      <c r="F1221" s="14">
        <v>0.61889023512755004</v>
      </c>
      <c r="G1221" s="7">
        <v>5.9482422310901499E-3</v>
      </c>
      <c r="H1221" s="7">
        <v>4.7654284995606602E-2</v>
      </c>
      <c r="I1221" s="7">
        <v>0.34741399263195699</v>
      </c>
      <c r="J1221" s="7">
        <v>0.180997630939185</v>
      </c>
      <c r="K1221" s="7">
        <v>0.16229317016480199</v>
      </c>
      <c r="L1221" s="7">
        <v>0.122599890553624</v>
      </c>
      <c r="M1221" s="7">
        <v>7.5682181334198101E-2</v>
      </c>
      <c r="N1221" s="7">
        <v>4.4276187502829698E-3</v>
      </c>
      <c r="O1221" s="7">
        <v>2.81254290333228E-2</v>
      </c>
      <c r="P1221" s="7">
        <v>2.4857559365930301E-2</v>
      </c>
      <c r="Q1221" s="7">
        <v>5.7274776422146303</v>
      </c>
    </row>
    <row r="1222" spans="1:17" hidden="1" x14ac:dyDescent="0.3">
      <c r="A1222" s="3" t="s">
        <v>43</v>
      </c>
      <c r="B1222" s="2">
        <v>44440</v>
      </c>
      <c r="C1222" s="7">
        <v>0.79462787142888103</v>
      </c>
      <c r="D1222" s="7">
        <v>6.8101672205943299E-3</v>
      </c>
      <c r="E1222" s="7">
        <v>0.41003684650434602</v>
      </c>
      <c r="F1222" s="14">
        <v>0.58315298627505896</v>
      </c>
      <c r="G1222" s="7">
        <v>7.0005109035425001E-3</v>
      </c>
      <c r="H1222" s="7">
        <v>4.0085629769157902E-2</v>
      </c>
      <c r="I1222" s="7">
        <v>0.321825763576437</v>
      </c>
      <c r="J1222" s="7">
        <v>0.174268137183475</v>
      </c>
      <c r="K1222" s="7">
        <v>0.16229662973040301</v>
      </c>
      <c r="L1222" s="7">
        <v>0.13925729563759601</v>
      </c>
      <c r="M1222" s="7">
        <v>7.7041564794636197E-2</v>
      </c>
      <c r="N1222" s="7">
        <v>5.3334327707912701E-3</v>
      </c>
      <c r="O1222" s="7">
        <v>3.9601282385100398E-2</v>
      </c>
      <c r="P1222" s="7">
        <v>3.3289753248860098E-2</v>
      </c>
      <c r="Q1222" s="7">
        <v>5.6330553441404296</v>
      </c>
    </row>
    <row r="1223" spans="1:17" hidden="1" x14ac:dyDescent="0.3">
      <c r="A1223" s="3" t="s">
        <v>44</v>
      </c>
      <c r="B1223" s="2">
        <v>43466</v>
      </c>
      <c r="C1223" s="7">
        <v>0.79989276100477102</v>
      </c>
      <c r="D1223" s="7">
        <v>1.5294330109561299E-2</v>
      </c>
      <c r="E1223" s="7">
        <v>0.49307140095895902</v>
      </c>
      <c r="F1223" s="14">
        <v>0.49163426893147999</v>
      </c>
      <c r="G1223" s="7">
        <v>1.19916363945663E-2</v>
      </c>
      <c r="H1223" s="7">
        <v>2.9259112069933198E-2</v>
      </c>
      <c r="I1223" s="7">
        <v>0.18403386182923701</v>
      </c>
      <c r="J1223" s="7">
        <v>0.27987397822883298</v>
      </c>
      <c r="K1223" s="7">
        <v>0.18929336117850001</v>
      </c>
      <c r="L1223" s="7">
        <v>8.4380914761480394E-2</v>
      </c>
      <c r="M1223" s="7">
        <v>7.4677043657698006E-2</v>
      </c>
      <c r="N1223" s="7">
        <v>1.7164200750217299E-2</v>
      </c>
      <c r="O1223" s="7">
        <v>0.10393286806782701</v>
      </c>
      <c r="P1223" s="7">
        <v>2.5393023061707199E-2</v>
      </c>
      <c r="Q1223" s="7">
        <v>6.3478063861168597</v>
      </c>
    </row>
    <row r="1224" spans="1:17" hidden="1" x14ac:dyDescent="0.3">
      <c r="A1224" s="3" t="s">
        <v>44</v>
      </c>
      <c r="B1224" s="2">
        <v>43497</v>
      </c>
      <c r="C1224" s="7">
        <v>0.87571060030871095</v>
      </c>
      <c r="D1224" s="7">
        <v>1.6314582185405099E-2</v>
      </c>
      <c r="E1224" s="7">
        <v>0.47998277117055799</v>
      </c>
      <c r="F1224" s="14">
        <v>0.50370264664403697</v>
      </c>
      <c r="G1224" s="7">
        <v>1.0036351940273899E-2</v>
      </c>
      <c r="H1224" s="7">
        <v>2.85730177638857E-2</v>
      </c>
      <c r="I1224" s="7">
        <v>0.173926189411233</v>
      </c>
      <c r="J1224" s="7">
        <v>0.312687203970547</v>
      </c>
      <c r="K1224" s="7">
        <v>0.154253851413368</v>
      </c>
      <c r="L1224" s="7">
        <v>8.7894680413602197E-2</v>
      </c>
      <c r="M1224" s="7">
        <v>7.2521558978483905E-2</v>
      </c>
      <c r="N1224" s="7">
        <v>1.4531633275481799E-2</v>
      </c>
      <c r="O1224" s="7">
        <v>0.11401200362467501</v>
      </c>
      <c r="P1224" s="7">
        <v>3.1563509208449199E-2</v>
      </c>
      <c r="Q1224" s="7">
        <v>6.43411554696754</v>
      </c>
    </row>
    <row r="1225" spans="1:17" hidden="1" x14ac:dyDescent="0.3">
      <c r="A1225" s="3" t="s">
        <v>44</v>
      </c>
      <c r="B1225" s="2">
        <v>43525</v>
      </c>
      <c r="C1225" s="7">
        <v>0.99709413969989702</v>
      </c>
      <c r="D1225" s="7">
        <v>1.47071812792885E-2</v>
      </c>
      <c r="E1225" s="7">
        <v>0.47637820638589101</v>
      </c>
      <c r="F1225" s="14">
        <v>0.50891461233482105</v>
      </c>
      <c r="G1225" s="7">
        <v>9.1632287320870497E-3</v>
      </c>
      <c r="H1225" s="7">
        <v>2.7227718679058401E-2</v>
      </c>
      <c r="I1225" s="7">
        <v>0.187000968622383</v>
      </c>
      <c r="J1225" s="7">
        <v>0.31656198478909803</v>
      </c>
      <c r="K1225" s="7">
        <v>0.163153074054145</v>
      </c>
      <c r="L1225" s="7">
        <v>8.5619146654793393E-2</v>
      </c>
      <c r="M1225" s="7">
        <v>6.9791238559543695E-2</v>
      </c>
      <c r="N1225" s="7">
        <v>1.5506075615886499E-2</v>
      </c>
      <c r="O1225" s="7">
        <v>0.103866537055464</v>
      </c>
      <c r="P1225" s="7">
        <v>2.21100272375407E-2</v>
      </c>
      <c r="Q1225" s="7">
        <v>6.3192698435707797</v>
      </c>
    </row>
    <row r="1226" spans="1:17" hidden="1" x14ac:dyDescent="0.3">
      <c r="A1226" s="3" t="s">
        <v>44</v>
      </c>
      <c r="B1226" s="2">
        <v>43556</v>
      </c>
      <c r="C1226" s="7">
        <v>0.88213353442130704</v>
      </c>
      <c r="D1226" s="7">
        <v>1.42721635331525E-2</v>
      </c>
      <c r="E1226" s="7">
        <v>0.470171880804028</v>
      </c>
      <c r="F1226" s="14">
        <v>0.51555595566281898</v>
      </c>
      <c r="G1226" s="7">
        <v>9.8059467232904495E-3</v>
      </c>
      <c r="H1226" s="7">
        <v>2.8900830094796302E-2</v>
      </c>
      <c r="I1226" s="7">
        <v>0.21054526639331</v>
      </c>
      <c r="J1226" s="7">
        <v>0.30303322375804498</v>
      </c>
      <c r="K1226" s="7">
        <v>0.16144217539543601</v>
      </c>
      <c r="L1226" s="7">
        <v>7.5941555687206896E-2</v>
      </c>
      <c r="M1226" s="7">
        <v>7.0515517773965905E-2</v>
      </c>
      <c r="N1226" s="7">
        <v>1.5721018649529999E-2</v>
      </c>
      <c r="O1226" s="7">
        <v>0.107559025135207</v>
      </c>
      <c r="P1226" s="7">
        <v>1.65354403892129E-2</v>
      </c>
      <c r="Q1226" s="7">
        <v>6.4891333580824702</v>
      </c>
    </row>
    <row r="1227" spans="1:17" hidden="1" x14ac:dyDescent="0.3">
      <c r="A1227" s="3" t="s">
        <v>44</v>
      </c>
      <c r="B1227" s="2">
        <v>43586</v>
      </c>
      <c r="C1227" s="7">
        <v>1.0329252824727799</v>
      </c>
      <c r="D1227" s="7">
        <v>1.88218670057336E-2</v>
      </c>
      <c r="E1227" s="7">
        <v>0.46361677800421303</v>
      </c>
      <c r="F1227" s="14">
        <v>0.51756135499005396</v>
      </c>
      <c r="G1227" s="7">
        <v>1.2377258905472499E-2</v>
      </c>
      <c r="H1227" s="7">
        <v>2.6155426348145602E-2</v>
      </c>
      <c r="I1227" s="7">
        <v>0.19739571438782999</v>
      </c>
      <c r="J1227" s="7">
        <v>0.30652883326636199</v>
      </c>
      <c r="K1227" s="7">
        <v>0.16189177085728099</v>
      </c>
      <c r="L1227" s="7">
        <v>8.0764434919494796E-2</v>
      </c>
      <c r="M1227" s="7">
        <v>7.1980148489405094E-2</v>
      </c>
      <c r="N1227" s="7">
        <v>1.3695363153996601E-2</v>
      </c>
      <c r="O1227" s="7">
        <v>0.102802677178643</v>
      </c>
      <c r="P1227" s="7">
        <v>2.64083724933694E-2</v>
      </c>
      <c r="Q1227" s="7">
        <v>6.3747636908181997</v>
      </c>
    </row>
    <row r="1228" spans="1:17" hidden="1" x14ac:dyDescent="0.3">
      <c r="A1228" s="3" t="s">
        <v>44</v>
      </c>
      <c r="B1228" s="2">
        <v>43617</v>
      </c>
      <c r="C1228" s="7">
        <v>0.93066134239131104</v>
      </c>
      <c r="D1228" s="7">
        <v>1.30276853742444E-2</v>
      </c>
      <c r="E1228" s="7">
        <v>0.49425794758510799</v>
      </c>
      <c r="F1228" s="14">
        <v>0.49271436704064703</v>
      </c>
      <c r="G1228" s="7">
        <v>7.3735781795500801E-3</v>
      </c>
      <c r="H1228" s="7">
        <v>2.71297454593574E-2</v>
      </c>
      <c r="I1228" s="7">
        <v>0.220373365710512</v>
      </c>
      <c r="J1228" s="7">
        <v>0.28802466238563201</v>
      </c>
      <c r="K1228" s="7">
        <v>0.17907606239741899</v>
      </c>
      <c r="L1228" s="7">
        <v>7.0359762115841704E-2</v>
      </c>
      <c r="M1228" s="7">
        <v>7.2386563575895999E-2</v>
      </c>
      <c r="N1228" s="7">
        <v>1.2276022034915001E-2</v>
      </c>
      <c r="O1228" s="7">
        <v>0.107507568871284</v>
      </c>
      <c r="P1228" s="7">
        <v>1.5492669269592699E-2</v>
      </c>
      <c r="Q1228" s="7">
        <v>6.3947926864563804</v>
      </c>
    </row>
    <row r="1229" spans="1:17" hidden="1" x14ac:dyDescent="0.3">
      <c r="A1229" s="3" t="s">
        <v>44</v>
      </c>
      <c r="B1229" s="2">
        <v>43647</v>
      </c>
      <c r="C1229" s="7">
        <v>0.92339761456861402</v>
      </c>
      <c r="D1229" s="7">
        <v>1.3907190670138601E-2</v>
      </c>
      <c r="E1229" s="7">
        <v>0.48729816358830602</v>
      </c>
      <c r="F1229" s="14">
        <v>0.49879464574155502</v>
      </c>
      <c r="G1229" s="7">
        <v>7.9231563382178398E-3</v>
      </c>
      <c r="H1229" s="7">
        <v>2.7366903626940799E-2</v>
      </c>
      <c r="I1229" s="7">
        <v>0.21652298553452401</v>
      </c>
      <c r="J1229" s="7">
        <v>0.281445363063207</v>
      </c>
      <c r="K1229" s="7">
        <v>0.172167433444123</v>
      </c>
      <c r="L1229" s="7">
        <v>6.8886557467101303E-2</v>
      </c>
      <c r="M1229" s="7">
        <v>7.1834602578592394E-2</v>
      </c>
      <c r="N1229" s="7">
        <v>1.52790663726178E-2</v>
      </c>
      <c r="O1229" s="7">
        <v>0.11458039985342799</v>
      </c>
      <c r="P1229" s="7">
        <v>2.3993531721247699E-2</v>
      </c>
      <c r="Q1229" s="7">
        <v>6.4151812339380996</v>
      </c>
    </row>
    <row r="1230" spans="1:17" hidden="1" x14ac:dyDescent="0.3">
      <c r="A1230" s="3" t="s">
        <v>44</v>
      </c>
      <c r="B1230" s="2">
        <v>43678</v>
      </c>
      <c r="C1230" s="7">
        <v>0.942486912012934</v>
      </c>
      <c r="D1230" s="7">
        <v>1.39109972620866E-2</v>
      </c>
      <c r="E1230" s="7">
        <v>0.49045455439368202</v>
      </c>
      <c r="F1230" s="14">
        <v>0.49563444834423098</v>
      </c>
      <c r="G1230" s="7">
        <v>9.7008984058001603E-3</v>
      </c>
      <c r="H1230" s="7">
        <v>2.83176958767179E-2</v>
      </c>
      <c r="I1230" s="7">
        <v>0.21577626011238599</v>
      </c>
      <c r="J1230" s="7">
        <v>0.30365161089209503</v>
      </c>
      <c r="K1230" s="7">
        <v>0.161757227953365</v>
      </c>
      <c r="L1230" s="7">
        <v>6.3882698312687003E-2</v>
      </c>
      <c r="M1230" s="7">
        <v>7.0966125847147093E-2</v>
      </c>
      <c r="N1230" s="7">
        <v>1.68645456634922E-2</v>
      </c>
      <c r="O1230" s="7">
        <v>0.10527824796325</v>
      </c>
      <c r="P1230" s="7">
        <v>2.3804688973059401E-2</v>
      </c>
      <c r="Q1230" s="7">
        <v>6.2887688818134002</v>
      </c>
    </row>
    <row r="1231" spans="1:17" hidden="1" x14ac:dyDescent="0.3">
      <c r="A1231" s="3" t="s">
        <v>44</v>
      </c>
      <c r="B1231" s="2">
        <v>43709</v>
      </c>
      <c r="C1231" s="7">
        <v>0.93776702666479494</v>
      </c>
      <c r="D1231" s="7">
        <v>2.06483596082459E-2</v>
      </c>
      <c r="E1231" s="7">
        <v>0.48052216017312499</v>
      </c>
      <c r="F1231" s="14">
        <v>0.498829480218629</v>
      </c>
      <c r="G1231" s="7">
        <v>1.0886228000040901E-2</v>
      </c>
      <c r="H1231" s="7">
        <v>2.6146591062031301E-2</v>
      </c>
      <c r="I1231" s="7">
        <v>0.20133101008937901</v>
      </c>
      <c r="J1231" s="7">
        <v>0.29251344516759398</v>
      </c>
      <c r="K1231" s="7">
        <v>0.17167842206324299</v>
      </c>
      <c r="L1231" s="7">
        <v>7.5842705250174405E-2</v>
      </c>
      <c r="M1231" s="7">
        <v>6.9728300109791502E-2</v>
      </c>
      <c r="N1231" s="7">
        <v>1.7342962217932599E-2</v>
      </c>
      <c r="O1231" s="7">
        <v>0.115951142187256</v>
      </c>
      <c r="P1231" s="7">
        <v>1.8579193852555999E-2</v>
      </c>
      <c r="Q1231" s="7">
        <v>6.4944633537106702</v>
      </c>
    </row>
    <row r="1232" spans="1:17" hidden="1" x14ac:dyDescent="0.3">
      <c r="A1232" s="3" t="s">
        <v>44</v>
      </c>
      <c r="B1232" s="2">
        <v>43739</v>
      </c>
      <c r="C1232" s="7">
        <v>1.0643126295827301</v>
      </c>
      <c r="D1232" s="7">
        <v>1.36808966138367E-2</v>
      </c>
      <c r="E1232" s="7">
        <v>0.47277974662142602</v>
      </c>
      <c r="F1232" s="14">
        <v>0.51353935676473805</v>
      </c>
      <c r="G1232" s="7">
        <v>7.5370537807712404E-3</v>
      </c>
      <c r="H1232" s="7">
        <v>2.7519276383378501E-2</v>
      </c>
      <c r="I1232" s="7">
        <v>0.20453288854085699</v>
      </c>
      <c r="J1232" s="7">
        <v>0.306324753788218</v>
      </c>
      <c r="K1232" s="7">
        <v>0.17493677590250001</v>
      </c>
      <c r="L1232" s="7">
        <v>8.5993404207018606E-2</v>
      </c>
      <c r="M1232" s="7">
        <v>7.00804109099641E-2</v>
      </c>
      <c r="N1232" s="7">
        <v>1.4206412564699299E-2</v>
      </c>
      <c r="O1232" s="7">
        <v>9.1238073060684294E-2</v>
      </c>
      <c r="P1232" s="7">
        <v>1.7630950861909599E-2</v>
      </c>
      <c r="Q1232" s="7">
        <v>6.4133554938368897</v>
      </c>
    </row>
    <row r="1233" spans="1:17" hidden="1" x14ac:dyDescent="0.3">
      <c r="A1233" s="3" t="s">
        <v>44</v>
      </c>
      <c r="B1233" s="2">
        <v>43770</v>
      </c>
      <c r="C1233" s="7">
        <v>1.2041085615623699</v>
      </c>
      <c r="D1233" s="7">
        <v>1.2456061867226699E-2</v>
      </c>
      <c r="E1233" s="7">
        <v>0.47392963104226199</v>
      </c>
      <c r="F1233" s="14">
        <v>0.51361430709051104</v>
      </c>
      <c r="G1233" s="7">
        <v>8.7454039649548006E-3</v>
      </c>
      <c r="H1233" s="7">
        <v>2.6954140048285401E-2</v>
      </c>
      <c r="I1233" s="7">
        <v>0.208254974160688</v>
      </c>
      <c r="J1233" s="7">
        <v>0.28717423242406898</v>
      </c>
      <c r="K1233" s="7">
        <v>0.21356055930183701</v>
      </c>
      <c r="L1233" s="7">
        <v>7.3448529767301401E-2</v>
      </c>
      <c r="M1233" s="7">
        <v>6.6661498733660896E-2</v>
      </c>
      <c r="N1233" s="7">
        <v>1.28928553485445E-2</v>
      </c>
      <c r="O1233" s="7">
        <v>8.4601239562173997E-2</v>
      </c>
      <c r="P1233" s="7">
        <v>1.7706566688485099E-2</v>
      </c>
      <c r="Q1233" s="7">
        <v>6.4219895256241903</v>
      </c>
    </row>
    <row r="1234" spans="1:17" hidden="1" x14ac:dyDescent="0.3">
      <c r="A1234" s="3" t="s">
        <v>44</v>
      </c>
      <c r="B1234" s="2">
        <v>43800</v>
      </c>
      <c r="C1234" s="7">
        <v>1.40950959530978</v>
      </c>
      <c r="D1234" s="7">
        <v>1.23271793472415E-2</v>
      </c>
      <c r="E1234" s="7">
        <v>0.50195996481332805</v>
      </c>
      <c r="F1234" s="14">
        <v>0.48571285583943002</v>
      </c>
      <c r="G1234" s="7">
        <v>7.6958209226985997E-3</v>
      </c>
      <c r="H1234" s="7">
        <v>3.2600439080293399E-2</v>
      </c>
      <c r="I1234" s="7">
        <v>0.22547458590952099</v>
      </c>
      <c r="J1234" s="7">
        <v>0.261812765124949</v>
      </c>
      <c r="K1234" s="7">
        <v>0.25887265889591898</v>
      </c>
      <c r="L1234" s="7">
        <v>5.6094277892566498E-2</v>
      </c>
      <c r="M1234" s="7">
        <v>6.7515129852414396E-2</v>
      </c>
      <c r="N1234" s="7">
        <v>1.1534264997837501E-2</v>
      </c>
      <c r="O1234" s="7">
        <v>6.3352500195471395E-2</v>
      </c>
      <c r="P1234" s="7">
        <v>1.5047557128328899E-2</v>
      </c>
      <c r="Q1234" s="7">
        <v>6.2515507600548696</v>
      </c>
    </row>
    <row r="1235" spans="1:17" hidden="1" x14ac:dyDescent="0.3">
      <c r="A1235" s="3" t="s">
        <v>44</v>
      </c>
      <c r="B1235" s="2">
        <v>43831</v>
      </c>
      <c r="C1235" s="7">
        <v>0.85168364449663603</v>
      </c>
      <c r="D1235" s="7">
        <v>1.4581642921924799E-2</v>
      </c>
      <c r="E1235" s="7">
        <v>0.50585671687622003</v>
      </c>
      <c r="F1235" s="14">
        <v>0.47956164020185499</v>
      </c>
      <c r="G1235" s="7">
        <v>1.12933783040359E-2</v>
      </c>
      <c r="H1235" s="7">
        <v>3.2996865511495499E-2</v>
      </c>
      <c r="I1235" s="7">
        <v>0.169461261138139</v>
      </c>
      <c r="J1235" s="7">
        <v>0.30153824292692</v>
      </c>
      <c r="K1235" s="7">
        <v>0.17630773739067701</v>
      </c>
      <c r="L1235" s="7">
        <v>9.0671181354541205E-2</v>
      </c>
      <c r="M1235" s="7">
        <v>6.9372887799899502E-2</v>
      </c>
      <c r="N1235" s="7">
        <v>1.47279336851936E-2</v>
      </c>
      <c r="O1235" s="7">
        <v>0.102352618833517</v>
      </c>
      <c r="P1235" s="7">
        <v>3.1277893055581298E-2</v>
      </c>
      <c r="Q1235" s="7">
        <v>6.3721453497665399</v>
      </c>
    </row>
    <row r="1236" spans="1:17" hidden="1" x14ac:dyDescent="0.3">
      <c r="A1236" s="3" t="s">
        <v>44</v>
      </c>
      <c r="B1236" s="2">
        <v>43862</v>
      </c>
      <c r="C1236" s="7">
        <v>0.941468148610624</v>
      </c>
      <c r="D1236" s="7">
        <v>1.7357531596632701E-2</v>
      </c>
      <c r="E1236" s="7">
        <v>0.47186427603418801</v>
      </c>
      <c r="F1236" s="14">
        <v>0.51077819236917898</v>
      </c>
      <c r="G1236" s="7">
        <v>8.9405663673306993E-3</v>
      </c>
      <c r="H1236" s="7">
        <v>3.5158415716212102E-2</v>
      </c>
      <c r="I1236" s="7">
        <v>0.171386314561737</v>
      </c>
      <c r="J1236" s="7">
        <v>0.34869759060614802</v>
      </c>
      <c r="K1236" s="7">
        <v>0.14733055135717901</v>
      </c>
      <c r="L1236" s="7">
        <v>9.04555396775375E-2</v>
      </c>
      <c r="M1236" s="7">
        <v>6.9418601790600096E-2</v>
      </c>
      <c r="N1236" s="7">
        <v>1.1158493779210001E-2</v>
      </c>
      <c r="O1236" s="7">
        <v>0.102556604411735</v>
      </c>
      <c r="P1236" s="7">
        <v>1.48973217323111E-2</v>
      </c>
      <c r="Q1236" s="7">
        <v>6.2986364522423397</v>
      </c>
    </row>
    <row r="1237" spans="1:17" hidden="1" x14ac:dyDescent="0.3">
      <c r="A1237" s="3" t="s">
        <v>44</v>
      </c>
      <c r="B1237" s="2">
        <v>43891</v>
      </c>
      <c r="C1237" s="7">
        <v>0.56958142398456602</v>
      </c>
      <c r="D1237" s="7">
        <v>2.47034505532828E-2</v>
      </c>
      <c r="E1237" s="7">
        <v>0.46970473451559303</v>
      </c>
      <c r="F1237" s="14">
        <v>0.50559181493112404</v>
      </c>
      <c r="G1237" s="7">
        <v>8.4694067476678795E-3</v>
      </c>
      <c r="H1237" s="7">
        <v>3.09034023324413E-2</v>
      </c>
      <c r="I1237" s="7">
        <v>0.17306359887283401</v>
      </c>
      <c r="J1237" s="7">
        <v>0.294300993475548</v>
      </c>
      <c r="K1237" s="7">
        <v>0.15575842209982799</v>
      </c>
      <c r="L1237" s="7">
        <v>0.126171886740918</v>
      </c>
      <c r="M1237" s="7">
        <v>7.5774595339537301E-2</v>
      </c>
      <c r="N1237" s="7">
        <v>1.6525183973425901E-2</v>
      </c>
      <c r="O1237" s="7">
        <v>9.3895681977629694E-2</v>
      </c>
      <c r="P1237" s="7">
        <v>2.5136828440168801E-2</v>
      </c>
      <c r="Q1237" s="7">
        <v>6.5116651827854097</v>
      </c>
    </row>
    <row r="1238" spans="1:17" hidden="1" x14ac:dyDescent="0.3">
      <c r="A1238" s="3" t="s">
        <v>44</v>
      </c>
      <c r="B1238" s="2">
        <v>43922</v>
      </c>
      <c r="C1238" s="7">
        <v>5.96002494686892E-2</v>
      </c>
      <c r="D1238" s="7">
        <v>0.13128930025468699</v>
      </c>
      <c r="E1238" s="7">
        <v>0.59048534499466898</v>
      </c>
      <c r="F1238" s="14">
        <v>0.27822535475064503</v>
      </c>
      <c r="G1238" s="7">
        <v>2.0872468913058599E-2</v>
      </c>
      <c r="H1238" s="7">
        <v>3.9810952835110398E-4</v>
      </c>
      <c r="I1238" s="7">
        <v>0.14802014440080999</v>
      </c>
      <c r="J1238" s="7">
        <v>3.6628893005849303E-2</v>
      </c>
      <c r="K1238" s="7">
        <v>2.6645115749098499E-2</v>
      </c>
      <c r="L1238" s="7">
        <v>0.51665167179451499</v>
      </c>
      <c r="M1238" s="7">
        <v>6.4756812726314797E-2</v>
      </c>
      <c r="N1238" s="7">
        <v>5.2987439424349497E-2</v>
      </c>
      <c r="O1238" s="7">
        <v>0.126463906970634</v>
      </c>
      <c r="P1238" s="7">
        <v>6.5754374870199998E-3</v>
      </c>
      <c r="Q1238" s="7">
        <v>6.9447178586776497</v>
      </c>
    </row>
    <row r="1239" spans="1:17" hidden="1" x14ac:dyDescent="0.3">
      <c r="A1239" s="3" t="s">
        <v>44</v>
      </c>
      <c r="B1239" s="2">
        <v>43952</v>
      </c>
      <c r="C1239" s="7">
        <v>7.7167412349782305E-2</v>
      </c>
      <c r="D1239" s="7">
        <v>0.110026937769321</v>
      </c>
      <c r="E1239" s="7">
        <v>0.52807814625217298</v>
      </c>
      <c r="F1239" s="14">
        <v>0.36189491597850598</v>
      </c>
      <c r="G1239" s="7">
        <v>1.6231312609657302E-2</v>
      </c>
      <c r="H1239" s="7">
        <v>2.78182061084131E-4</v>
      </c>
      <c r="I1239" s="7">
        <v>0.14914560017808001</v>
      </c>
      <c r="J1239" s="7">
        <v>6.5935991433886801E-2</v>
      </c>
      <c r="K1239" s="7">
        <v>3.1974169514273301E-2</v>
      </c>
      <c r="L1239" s="7">
        <v>0.43575788965745499</v>
      </c>
      <c r="M1239" s="7">
        <v>6.9949295048545093E-2</v>
      </c>
      <c r="N1239" s="7">
        <v>4.8185134523470098E-2</v>
      </c>
      <c r="O1239" s="7">
        <v>0.1085425299291</v>
      </c>
      <c r="P1239" s="7">
        <v>7.3999895044448399E-2</v>
      </c>
      <c r="Q1239" s="7">
        <v>6.9364503005095397</v>
      </c>
    </row>
    <row r="1240" spans="1:17" hidden="1" x14ac:dyDescent="0.3">
      <c r="A1240" s="3" t="s">
        <v>44</v>
      </c>
      <c r="B1240" s="2">
        <v>43983</v>
      </c>
      <c r="C1240" s="7">
        <v>0.23864149641916099</v>
      </c>
      <c r="D1240" s="7">
        <v>4.1475128508355302E-2</v>
      </c>
      <c r="E1240" s="7">
        <v>0.57618678884711705</v>
      </c>
      <c r="F1240" s="14">
        <v>0.38233808264452801</v>
      </c>
      <c r="G1240" s="7">
        <v>1.24939687987418E-2</v>
      </c>
      <c r="H1240" s="7">
        <v>1.43609558516508E-2</v>
      </c>
      <c r="I1240" s="7">
        <v>0.29960743814793001</v>
      </c>
      <c r="J1240" s="7">
        <v>5.9369360334084402E-2</v>
      </c>
      <c r="K1240" s="7">
        <v>0.22428990820557801</v>
      </c>
      <c r="L1240" s="7">
        <v>0.15420564239961099</v>
      </c>
      <c r="M1240" s="7">
        <v>7.18503017674164E-2</v>
      </c>
      <c r="N1240" s="7">
        <v>3.9475144592765597E-2</v>
      </c>
      <c r="O1240" s="7">
        <v>6.5639948590411196E-2</v>
      </c>
      <c r="P1240" s="7">
        <v>5.87073313118106E-2</v>
      </c>
      <c r="Q1240" s="7">
        <v>6.6507306382085698</v>
      </c>
    </row>
    <row r="1241" spans="1:17" hidden="1" x14ac:dyDescent="0.3">
      <c r="A1241" s="3" t="s">
        <v>44</v>
      </c>
      <c r="B1241" s="2">
        <v>44013</v>
      </c>
      <c r="C1241" s="7">
        <v>0.55819011698790799</v>
      </c>
      <c r="D1241" s="7">
        <v>2.8862221666508599E-2</v>
      </c>
      <c r="E1241" s="7">
        <v>0.57312132619603995</v>
      </c>
      <c r="F1241" s="14">
        <v>0.39801645213745201</v>
      </c>
      <c r="G1241" s="7">
        <v>8.2067972753591695E-3</v>
      </c>
      <c r="H1241" s="7">
        <v>1.73352022392439E-2</v>
      </c>
      <c r="I1241" s="7">
        <v>0.241952140190071</v>
      </c>
      <c r="J1241" s="7">
        <v>0.24396792403033199</v>
      </c>
      <c r="K1241" s="7">
        <v>0.18842454478246901</v>
      </c>
      <c r="L1241" s="7">
        <v>7.5614595110749805E-2</v>
      </c>
      <c r="M1241" s="7">
        <v>7.9329180617934703E-2</v>
      </c>
      <c r="N1241" s="7">
        <v>2.0593663831082899E-2</v>
      </c>
      <c r="O1241" s="7">
        <v>7.1710741875926895E-2</v>
      </c>
      <c r="P1241" s="7">
        <v>5.2865210046831299E-2</v>
      </c>
      <c r="Q1241" s="7">
        <v>6.6270530498232496</v>
      </c>
    </row>
    <row r="1242" spans="1:17" hidden="1" x14ac:dyDescent="0.3">
      <c r="A1242" s="3" t="s">
        <v>44</v>
      </c>
      <c r="B1242" s="2">
        <v>44044</v>
      </c>
      <c r="C1242" s="7">
        <v>0.74817781751960899</v>
      </c>
      <c r="D1242" s="7">
        <v>2.3269363727948699E-2</v>
      </c>
      <c r="E1242" s="7">
        <v>0.492643351702236</v>
      </c>
      <c r="F1242" s="14">
        <v>0.48408728456981498</v>
      </c>
      <c r="G1242" s="7">
        <v>7.2545876258207197E-3</v>
      </c>
      <c r="H1242" s="7">
        <v>2.2980411398851101E-2</v>
      </c>
      <c r="I1242" s="7">
        <v>0.21474608043549601</v>
      </c>
      <c r="J1242" s="7">
        <v>0.33222929893494801</v>
      </c>
      <c r="K1242" s="7">
        <v>0.158791232535269</v>
      </c>
      <c r="L1242" s="7">
        <v>6.0804806941630499E-2</v>
      </c>
      <c r="M1242" s="7">
        <v>6.9593936492285804E-2</v>
      </c>
      <c r="N1242" s="7">
        <v>1.69905638845512E-2</v>
      </c>
      <c r="O1242" s="7">
        <v>8.3681802024273597E-2</v>
      </c>
      <c r="P1242" s="7">
        <v>3.2927279726874703E-2</v>
      </c>
      <c r="Q1242" s="7">
        <v>6.5826992135220896</v>
      </c>
    </row>
    <row r="1243" spans="1:17" hidden="1" x14ac:dyDescent="0.3">
      <c r="A1243" s="3" t="s">
        <v>44</v>
      </c>
      <c r="B1243" s="2">
        <v>44075</v>
      </c>
      <c r="C1243" s="7">
        <v>0.65452431422961899</v>
      </c>
      <c r="D1243" s="7">
        <v>2.4977792097030601E-2</v>
      </c>
      <c r="E1243" s="7">
        <v>0.50217423167237496</v>
      </c>
      <c r="F1243" s="14">
        <v>0.47284797623059399</v>
      </c>
      <c r="G1243" s="7">
        <v>9.2996559455646496E-3</v>
      </c>
      <c r="H1243" s="7">
        <v>2.31340636865357E-2</v>
      </c>
      <c r="I1243" s="7">
        <v>0.215042319577122</v>
      </c>
      <c r="J1243" s="7">
        <v>0.26618315428914002</v>
      </c>
      <c r="K1243" s="7">
        <v>0.180623743255622</v>
      </c>
      <c r="L1243" s="7">
        <v>7.8245474651664607E-2</v>
      </c>
      <c r="M1243" s="7">
        <v>7.1115629699225497E-2</v>
      </c>
      <c r="N1243" s="7">
        <v>1.99593994929077E-2</v>
      </c>
      <c r="O1243" s="7">
        <v>9.3398153983260193E-2</v>
      </c>
      <c r="P1243" s="7">
        <v>4.2998405418957497E-2</v>
      </c>
      <c r="Q1243" s="7">
        <v>6.4841207167748101</v>
      </c>
    </row>
    <row r="1244" spans="1:17" hidden="1" x14ac:dyDescent="0.3">
      <c r="A1244" s="3" t="s">
        <v>44</v>
      </c>
      <c r="B1244" s="2">
        <v>44105</v>
      </c>
      <c r="C1244" s="7">
        <v>0.66295650681112095</v>
      </c>
      <c r="D1244" s="7">
        <v>2.5136729815973001E-2</v>
      </c>
      <c r="E1244" s="7">
        <v>0.54429237045551504</v>
      </c>
      <c r="F1244" s="14">
        <v>0.43057089972851198</v>
      </c>
      <c r="G1244" s="7">
        <v>9.4897103904069604E-3</v>
      </c>
      <c r="H1244" s="7">
        <v>1.9245893842495799E-2</v>
      </c>
      <c r="I1244" s="7">
        <v>0.23993128289722801</v>
      </c>
      <c r="J1244" s="7">
        <v>0.22530326377252499</v>
      </c>
      <c r="K1244" s="7">
        <v>0.19950534081813301</v>
      </c>
      <c r="L1244" s="7">
        <v>9.8201755992964199E-2</v>
      </c>
      <c r="M1244" s="7">
        <v>7.9844580432079801E-2</v>
      </c>
      <c r="N1244" s="7">
        <v>2.1981419141516901E-2</v>
      </c>
      <c r="O1244" s="7">
        <v>7.6418813575230796E-2</v>
      </c>
      <c r="P1244" s="7">
        <v>3.0077939137419799E-2</v>
      </c>
      <c r="Q1244" s="7">
        <v>6.6273363183883101</v>
      </c>
    </row>
    <row r="1245" spans="1:17" hidden="1" x14ac:dyDescent="0.3">
      <c r="A1245" s="3" t="s">
        <v>44</v>
      </c>
      <c r="B1245" s="2">
        <v>44136</v>
      </c>
      <c r="C1245" s="7">
        <v>0.275018226639065</v>
      </c>
      <c r="D1245" s="7">
        <v>4.6808704619810598E-2</v>
      </c>
      <c r="E1245" s="7">
        <v>0.59433897726792695</v>
      </c>
      <c r="F1245" s="14">
        <v>0.35885231811226198</v>
      </c>
      <c r="G1245" s="7">
        <v>1.4896155556411699E-2</v>
      </c>
      <c r="H1245" s="7">
        <v>1.7021770883679399E-2</v>
      </c>
      <c r="I1245" s="7">
        <v>0.16710456898258499</v>
      </c>
      <c r="J1245" s="7">
        <v>0.16677155824585299</v>
      </c>
      <c r="K1245" s="7">
        <v>0.168584488838247</v>
      </c>
      <c r="L1245" s="7">
        <v>0.19639457925811901</v>
      </c>
      <c r="M1245" s="7">
        <v>0.11682472247092</v>
      </c>
      <c r="N1245" s="7">
        <v>2.8860589312909898E-2</v>
      </c>
      <c r="O1245" s="7">
        <v>8.2673803210478305E-2</v>
      </c>
      <c r="P1245" s="7">
        <v>4.0867763240797599E-2</v>
      </c>
      <c r="Q1245" s="7">
        <v>6.5609398897609896</v>
      </c>
    </row>
    <row r="1246" spans="1:17" hidden="1" x14ac:dyDescent="0.3">
      <c r="A1246" s="3" t="s">
        <v>44</v>
      </c>
      <c r="B1246" s="2">
        <v>44166</v>
      </c>
      <c r="C1246" s="7">
        <v>0.74690480520535296</v>
      </c>
      <c r="D1246" s="7">
        <v>2.3796421480434E-2</v>
      </c>
      <c r="E1246" s="7">
        <v>0.60123577694322605</v>
      </c>
      <c r="F1246" s="14">
        <v>0.37496780157634002</v>
      </c>
      <c r="G1246" s="7">
        <v>9.7604757294397198E-3</v>
      </c>
      <c r="H1246" s="7">
        <v>2.2301589640751601E-2</v>
      </c>
      <c r="I1246" s="7">
        <v>0.34857220699478297</v>
      </c>
      <c r="J1246" s="7">
        <v>6.6182692302515E-2</v>
      </c>
      <c r="K1246" s="7">
        <v>0.337653793751863</v>
      </c>
      <c r="L1246" s="7">
        <v>7.1293165027252706E-2</v>
      </c>
      <c r="M1246" s="7">
        <v>9.6836333115391998E-2</v>
      </c>
      <c r="N1246" s="7">
        <v>2.1249876013606998E-2</v>
      </c>
      <c r="O1246" s="7">
        <v>1.06787510861466E-2</v>
      </c>
      <c r="P1246" s="7">
        <v>1.5471116338249701E-2</v>
      </c>
      <c r="Q1246" s="7">
        <v>6.5153720513966098</v>
      </c>
    </row>
    <row r="1247" spans="1:17" hidden="1" x14ac:dyDescent="0.3">
      <c r="A1247" s="3" t="s">
        <v>44</v>
      </c>
      <c r="B1247" s="2">
        <v>44197</v>
      </c>
      <c r="C1247" s="7">
        <v>0.102535903257599</v>
      </c>
      <c r="D1247" s="7">
        <v>9.6802910541988405E-2</v>
      </c>
      <c r="E1247" s="7">
        <v>0.60827581107637296</v>
      </c>
      <c r="F1247" s="14">
        <v>0.29492127838163901</v>
      </c>
      <c r="G1247" s="7">
        <v>2.2181129981778101E-2</v>
      </c>
      <c r="H1247" s="7">
        <v>5.5036268505491504E-3</v>
      </c>
      <c r="I1247" s="7">
        <v>0.103887976149046</v>
      </c>
      <c r="J1247" s="7">
        <v>0.13768152840261</v>
      </c>
      <c r="K1247" s="7">
        <v>4.2124954076900298E-2</v>
      </c>
      <c r="L1247" s="7">
        <v>0.36328601145209199</v>
      </c>
      <c r="M1247" s="7">
        <v>0.17681095944456601</v>
      </c>
      <c r="N1247" s="7">
        <v>3.5187308949332703E-2</v>
      </c>
      <c r="O1247" s="7">
        <v>5.37181919865913E-2</v>
      </c>
      <c r="P1247" s="7">
        <v>5.9618312706534601E-2</v>
      </c>
      <c r="Q1247" s="7">
        <v>6.8014167398985803</v>
      </c>
    </row>
    <row r="1248" spans="1:17" hidden="1" x14ac:dyDescent="0.3">
      <c r="A1248" s="3" t="s">
        <v>44</v>
      </c>
      <c r="B1248" s="2">
        <v>44228</v>
      </c>
      <c r="C1248" s="7">
        <v>0.114657595367198</v>
      </c>
      <c r="D1248" s="7">
        <v>8.4877437493594901E-2</v>
      </c>
      <c r="E1248" s="7">
        <v>0.62625690821588698</v>
      </c>
      <c r="F1248" s="14">
        <v>0.28886565429051803</v>
      </c>
      <c r="G1248" s="7">
        <v>2.1959112394654E-2</v>
      </c>
      <c r="H1248" s="7">
        <v>1.1683813413210901E-2</v>
      </c>
      <c r="I1248" s="7">
        <v>9.9002710721571505E-2</v>
      </c>
      <c r="J1248" s="7">
        <v>0.14816909365050199</v>
      </c>
      <c r="K1248" s="7">
        <v>4.0746573953572798E-2</v>
      </c>
      <c r="L1248" s="7">
        <v>0.36702181577826198</v>
      </c>
      <c r="M1248" s="7">
        <v>0.16648553048871301</v>
      </c>
      <c r="N1248" s="7">
        <v>3.5280357003401902E-2</v>
      </c>
      <c r="O1248" s="7">
        <v>4.0649675871033901E-2</v>
      </c>
      <c r="P1248" s="7">
        <v>6.90013167250772E-2</v>
      </c>
      <c r="Q1248" s="7">
        <v>6.6203055555522496</v>
      </c>
    </row>
    <row r="1249" spans="1:17" hidden="1" x14ac:dyDescent="0.3">
      <c r="A1249" s="3" t="s">
        <v>44</v>
      </c>
      <c r="B1249" s="2">
        <v>44256</v>
      </c>
      <c r="C1249" s="7">
        <v>0.156016408622726</v>
      </c>
      <c r="D1249" s="7">
        <v>7.88181130138811E-2</v>
      </c>
      <c r="E1249" s="7">
        <v>0.63090881902532903</v>
      </c>
      <c r="F1249" s="14">
        <v>0.29027306796079</v>
      </c>
      <c r="G1249" s="7">
        <v>1.88354610331905E-2</v>
      </c>
      <c r="H1249" s="7">
        <v>3.8161823687530801E-3</v>
      </c>
      <c r="I1249" s="7">
        <v>9.2094408309782494E-2</v>
      </c>
      <c r="J1249" s="7">
        <v>0.16117665718298499</v>
      </c>
      <c r="K1249" s="7">
        <v>4.07133981131007E-2</v>
      </c>
      <c r="L1249" s="7">
        <v>0.333374056881513</v>
      </c>
      <c r="M1249" s="7">
        <v>0.177765751859844</v>
      </c>
      <c r="N1249" s="7">
        <v>3.5173624535729697E-2</v>
      </c>
      <c r="O1249" s="7">
        <v>4.68853523818972E-2</v>
      </c>
      <c r="P1249" s="7">
        <v>9.0165107333204098E-2</v>
      </c>
      <c r="Q1249" s="7">
        <v>6.8375947950889797</v>
      </c>
    </row>
    <row r="1250" spans="1:17" hidden="1" x14ac:dyDescent="0.3">
      <c r="A1250" s="3" t="s">
        <v>44</v>
      </c>
      <c r="B1250" s="2">
        <v>44287</v>
      </c>
      <c r="C1250" s="7">
        <v>0.50913179382014395</v>
      </c>
      <c r="D1250" s="7">
        <v>3.2817206884552599E-2</v>
      </c>
      <c r="E1250" s="7">
        <v>0.58368433323969804</v>
      </c>
      <c r="F1250" s="14">
        <v>0.38349845987574899</v>
      </c>
      <c r="G1250" s="7">
        <v>1.01460967724016E-2</v>
      </c>
      <c r="H1250" s="7">
        <v>1.58205870744439E-2</v>
      </c>
      <c r="I1250" s="7">
        <v>0.29136688370701702</v>
      </c>
      <c r="J1250" s="7">
        <v>0.18236473614172999</v>
      </c>
      <c r="K1250" s="7">
        <v>0.20443500693689401</v>
      </c>
      <c r="L1250" s="7">
        <v>0.104625163441369</v>
      </c>
      <c r="M1250" s="7">
        <v>9.8373563370862699E-2</v>
      </c>
      <c r="N1250" s="7">
        <v>1.8381675231427998E-2</v>
      </c>
      <c r="O1250" s="7">
        <v>2.6394884994543299E-2</v>
      </c>
      <c r="P1250" s="7">
        <v>4.8091402329309398E-2</v>
      </c>
      <c r="Q1250" s="7">
        <v>6.57051296124824</v>
      </c>
    </row>
    <row r="1251" spans="1:17" hidden="1" x14ac:dyDescent="0.3">
      <c r="A1251" s="3" t="s">
        <v>44</v>
      </c>
      <c r="B1251" s="2">
        <v>44317</v>
      </c>
      <c r="C1251" s="7">
        <v>0.74317362268999398</v>
      </c>
      <c r="D1251" s="7">
        <v>2.52044378083786E-2</v>
      </c>
      <c r="E1251" s="7">
        <v>0.51778672511142598</v>
      </c>
      <c r="F1251" s="14">
        <v>0.45700883708019502</v>
      </c>
      <c r="G1251" s="7">
        <v>7.64163882286098E-3</v>
      </c>
      <c r="H1251" s="7">
        <v>1.9073573322377701E-2</v>
      </c>
      <c r="I1251" s="7">
        <v>0.25087397262698902</v>
      </c>
      <c r="J1251" s="7">
        <v>0.29128458119636003</v>
      </c>
      <c r="K1251" s="7">
        <v>0.184405395082062</v>
      </c>
      <c r="L1251" s="7">
        <v>8.8770843704074204E-2</v>
      </c>
      <c r="M1251" s="7">
        <v>7.3674611721788894E-2</v>
      </c>
      <c r="N1251" s="7">
        <v>1.54766405117539E-2</v>
      </c>
      <c r="O1251" s="7">
        <v>4.6012950872336499E-2</v>
      </c>
      <c r="P1251" s="7">
        <v>2.2785792139396299E-2</v>
      </c>
      <c r="Q1251" s="7">
        <v>6.5398107709213997</v>
      </c>
    </row>
    <row r="1252" spans="1:17" hidden="1" x14ac:dyDescent="0.3">
      <c r="A1252" s="3" t="s">
        <v>44</v>
      </c>
      <c r="B1252" s="2">
        <v>44348</v>
      </c>
      <c r="C1252" s="7">
        <v>0.77788727533084301</v>
      </c>
      <c r="D1252" s="7">
        <v>2.4090401986580402E-2</v>
      </c>
      <c r="E1252" s="7">
        <v>0.48983381688961702</v>
      </c>
      <c r="F1252" s="14">
        <v>0.48607578112380301</v>
      </c>
      <c r="G1252" s="7">
        <v>7.7022488354782396E-3</v>
      </c>
      <c r="H1252" s="7">
        <v>2.5464743705590799E-2</v>
      </c>
      <c r="I1252" s="7">
        <v>0.22234236765357901</v>
      </c>
      <c r="J1252" s="7">
        <v>0.33734862673664101</v>
      </c>
      <c r="K1252" s="7">
        <v>0.171085113207818</v>
      </c>
      <c r="L1252" s="7">
        <v>8.1422653687219806E-2</v>
      </c>
      <c r="M1252" s="7">
        <v>6.6707503465809698E-2</v>
      </c>
      <c r="N1252" s="7">
        <v>1.49525339531025E-2</v>
      </c>
      <c r="O1252" s="7">
        <v>5.67305714605593E-2</v>
      </c>
      <c r="P1252" s="7">
        <v>1.6243637294201599E-2</v>
      </c>
      <c r="Q1252" s="7">
        <v>6.4084680437617596</v>
      </c>
    </row>
    <row r="1253" spans="1:17" hidden="1" x14ac:dyDescent="0.3">
      <c r="A1253" s="3" t="s">
        <v>44</v>
      </c>
      <c r="B1253" s="2">
        <v>44378</v>
      </c>
      <c r="C1253" s="7">
        <v>0.92867449296492999</v>
      </c>
      <c r="D1253" s="7">
        <v>1.9147424599934501E-2</v>
      </c>
      <c r="E1253" s="7">
        <v>0.44009391044368401</v>
      </c>
      <c r="F1253" s="14">
        <v>0.54075866495638203</v>
      </c>
      <c r="G1253" s="7">
        <v>6.0950699560549304E-3</v>
      </c>
      <c r="H1253" s="7">
        <v>2.32143137244975E-2</v>
      </c>
      <c r="I1253" s="7">
        <v>0.18692951565398699</v>
      </c>
      <c r="J1253" s="7">
        <v>0.38657714975875102</v>
      </c>
      <c r="K1253" s="7">
        <v>0.15416702392266801</v>
      </c>
      <c r="L1253" s="7">
        <v>6.5911798065293598E-2</v>
      </c>
      <c r="M1253" s="7">
        <v>6.0868740692464798E-2</v>
      </c>
      <c r="N1253" s="7">
        <v>1.2400708116335901E-2</v>
      </c>
      <c r="O1253" s="7">
        <v>7.3436644523130298E-2</v>
      </c>
      <c r="P1253" s="7">
        <v>3.0399035586817301E-2</v>
      </c>
      <c r="Q1253" s="7">
        <v>6.5118908250551204</v>
      </c>
    </row>
    <row r="1254" spans="1:17" hidden="1" x14ac:dyDescent="0.3">
      <c r="A1254" s="3" t="s">
        <v>44</v>
      </c>
      <c r="B1254" s="2">
        <v>44409</v>
      </c>
      <c r="C1254" s="7">
        <v>1.0800563230721301</v>
      </c>
      <c r="D1254" s="7">
        <v>1.5889860350730499E-2</v>
      </c>
      <c r="E1254" s="7">
        <v>0.42306465482811501</v>
      </c>
      <c r="F1254" s="14">
        <v>0.56104548482115402</v>
      </c>
      <c r="G1254" s="7">
        <v>1.21902714410425E-2</v>
      </c>
      <c r="H1254" s="7">
        <v>2.4831989027322001E-2</v>
      </c>
      <c r="I1254" s="7">
        <v>0.18000923740694699</v>
      </c>
      <c r="J1254" s="7">
        <v>0.42815330527440498</v>
      </c>
      <c r="K1254" s="7">
        <v>0.146678672744286</v>
      </c>
      <c r="L1254" s="7">
        <v>5.6645255138587702E-2</v>
      </c>
      <c r="M1254" s="7">
        <v>5.42583977835248E-2</v>
      </c>
      <c r="N1254" s="7">
        <v>1.3658834135865799E-2</v>
      </c>
      <c r="O1254" s="7">
        <v>6.9273163368749599E-2</v>
      </c>
      <c r="P1254" s="7">
        <v>1.43008736792695E-2</v>
      </c>
      <c r="Q1254" s="7">
        <v>6.5240349147768297</v>
      </c>
    </row>
    <row r="1255" spans="1:17" hidden="1" x14ac:dyDescent="0.3">
      <c r="A1255" s="3" t="s">
        <v>44</v>
      </c>
      <c r="B1255" s="2">
        <v>44440</v>
      </c>
      <c r="C1255" s="7">
        <v>1.05950164804963</v>
      </c>
      <c r="D1255" s="7">
        <v>1.7581554101391401E-2</v>
      </c>
      <c r="E1255" s="7">
        <v>0.41166408302014501</v>
      </c>
      <c r="F1255" s="14">
        <v>0.57075436287846304</v>
      </c>
      <c r="G1255" s="7">
        <v>1.7389392670127402E-2</v>
      </c>
      <c r="H1255" s="7">
        <v>2.2547483038264801E-2</v>
      </c>
      <c r="I1255" s="7">
        <v>0.16988249121811999</v>
      </c>
      <c r="J1255" s="7">
        <v>0.41286166427521798</v>
      </c>
      <c r="K1255" s="7">
        <v>0.145328920765744</v>
      </c>
      <c r="L1255" s="7">
        <v>7.0569321495985299E-2</v>
      </c>
      <c r="M1255" s="7">
        <v>5.13497131195087E-2</v>
      </c>
      <c r="N1255" s="7">
        <v>1.2376147922127399E-2</v>
      </c>
      <c r="O1255" s="7">
        <v>6.7726805416331706E-2</v>
      </c>
      <c r="P1255" s="7">
        <v>2.9968060078572799E-2</v>
      </c>
      <c r="Q1255" s="7">
        <v>6.4068273912812401</v>
      </c>
    </row>
    <row r="1256" spans="1:17" hidden="1" x14ac:dyDescent="0.3">
      <c r="A1256" s="3" t="s">
        <v>45</v>
      </c>
      <c r="B1256" s="2">
        <v>43466</v>
      </c>
      <c r="C1256" s="7">
        <v>0.858363802729741</v>
      </c>
      <c r="D1256" s="7">
        <v>3.3197571399992701E-2</v>
      </c>
      <c r="E1256" s="7">
        <v>0.67300072493574503</v>
      </c>
      <c r="F1256" s="14">
        <v>0.293801703664263</v>
      </c>
      <c r="G1256" s="7">
        <v>1.4532609890544401E-2</v>
      </c>
      <c r="H1256" s="7">
        <v>3.2099616729701699E-2</v>
      </c>
      <c r="I1256" s="7">
        <v>0.18129667732540999</v>
      </c>
      <c r="J1256" s="7">
        <v>0.18157712331898099</v>
      </c>
      <c r="K1256" s="7">
        <v>0.101835308339856</v>
      </c>
      <c r="L1256" s="7">
        <v>0.247063706633108</v>
      </c>
      <c r="M1256" s="7">
        <v>6.2906455215157295E-2</v>
      </c>
      <c r="N1256" s="7">
        <v>3.2111534228538498E-2</v>
      </c>
      <c r="O1256" s="7">
        <v>8.8606063093048304E-2</v>
      </c>
      <c r="P1256" s="7">
        <v>5.79709052256537E-2</v>
      </c>
      <c r="Q1256" s="7">
        <v>5.3989899045426597</v>
      </c>
    </row>
    <row r="1257" spans="1:17" hidden="1" x14ac:dyDescent="0.3">
      <c r="A1257" s="3" t="s">
        <v>45</v>
      </c>
      <c r="B1257" s="2">
        <v>43497</v>
      </c>
      <c r="C1257" s="7">
        <v>0.86569962163832703</v>
      </c>
      <c r="D1257" s="7">
        <v>4.0481458273004402E-2</v>
      </c>
      <c r="E1257" s="7">
        <v>0.657545892276162</v>
      </c>
      <c r="F1257" s="14">
        <v>0.30197264945083302</v>
      </c>
      <c r="G1257" s="7">
        <v>1.4053183396580401E-2</v>
      </c>
      <c r="H1257" s="7">
        <v>3.0484228375141899E-2</v>
      </c>
      <c r="I1257" s="7">
        <v>0.17820192432407</v>
      </c>
      <c r="J1257" s="7">
        <v>0.20810918522708799</v>
      </c>
      <c r="K1257" s="7">
        <v>8.7980672311460298E-2</v>
      </c>
      <c r="L1257" s="7">
        <v>0.24856393037468</v>
      </c>
      <c r="M1257" s="7">
        <v>6.5667314241060801E-2</v>
      </c>
      <c r="N1257" s="7">
        <v>1.94998322230641E-2</v>
      </c>
      <c r="O1257" s="7">
        <v>9.5351051288537506E-2</v>
      </c>
      <c r="P1257" s="7">
        <v>5.2088678238317303E-2</v>
      </c>
      <c r="Q1257" s="7">
        <v>5.5004900012513396</v>
      </c>
    </row>
    <row r="1258" spans="1:17" hidden="1" x14ac:dyDescent="0.3">
      <c r="A1258" s="3" t="s">
        <v>45</v>
      </c>
      <c r="B1258" s="2">
        <v>43525</v>
      </c>
      <c r="C1258" s="7">
        <v>0.99159172528517703</v>
      </c>
      <c r="D1258" s="7">
        <v>3.3667353904930898E-2</v>
      </c>
      <c r="E1258" s="7">
        <v>0.67244008701850899</v>
      </c>
      <c r="F1258" s="14">
        <v>0.29389255907655998</v>
      </c>
      <c r="G1258" s="7">
        <v>1.6574617167226E-2</v>
      </c>
      <c r="H1258" s="7">
        <v>2.6739837442066601E-2</v>
      </c>
      <c r="I1258" s="7">
        <v>0.18900906768744999</v>
      </c>
      <c r="J1258" s="7">
        <v>0.201091578901894</v>
      </c>
      <c r="K1258" s="7">
        <v>9.0089016905728694E-2</v>
      </c>
      <c r="L1258" s="7">
        <v>0.24692996021917199</v>
      </c>
      <c r="M1258" s="7">
        <v>6.1449118351785702E-2</v>
      </c>
      <c r="N1258" s="7">
        <v>3.0430855427549201E-2</v>
      </c>
      <c r="O1258" s="7">
        <v>8.3388423321959906E-2</v>
      </c>
      <c r="P1258" s="7">
        <v>5.4297524575166997E-2</v>
      </c>
      <c r="Q1258" s="7">
        <v>5.5789671531540304</v>
      </c>
    </row>
    <row r="1259" spans="1:17" hidden="1" x14ac:dyDescent="0.3">
      <c r="A1259" s="3" t="s">
        <v>45</v>
      </c>
      <c r="B1259" s="2">
        <v>43556</v>
      </c>
      <c r="C1259" s="7">
        <v>0.97909211720591305</v>
      </c>
      <c r="D1259" s="7">
        <v>3.9665894661960001E-2</v>
      </c>
      <c r="E1259" s="7">
        <v>0.67650096035566598</v>
      </c>
      <c r="F1259" s="14">
        <v>0.283833144982374</v>
      </c>
      <c r="G1259" s="7">
        <v>1.3599888977744499E-2</v>
      </c>
      <c r="H1259" s="7">
        <v>2.8731603551355601E-2</v>
      </c>
      <c r="I1259" s="7">
        <v>0.18795645020377999</v>
      </c>
      <c r="J1259" s="7">
        <v>0.18714389522188901</v>
      </c>
      <c r="K1259" s="7">
        <v>8.5844228452760601E-2</v>
      </c>
      <c r="L1259" s="7">
        <v>0.25456924739681702</v>
      </c>
      <c r="M1259" s="7">
        <v>6.4555508556798605E-2</v>
      </c>
      <c r="N1259" s="7">
        <v>2.7767643810088099E-2</v>
      </c>
      <c r="O1259" s="7">
        <v>9.8506742640062095E-2</v>
      </c>
      <c r="P1259" s="7">
        <v>5.1324791188704297E-2</v>
      </c>
      <c r="Q1259" s="7">
        <v>5.4508894970305901</v>
      </c>
    </row>
    <row r="1260" spans="1:17" hidden="1" x14ac:dyDescent="0.3">
      <c r="A1260" s="3" t="s">
        <v>45</v>
      </c>
      <c r="B1260" s="2">
        <v>43586</v>
      </c>
      <c r="C1260" s="7">
        <v>0.99206930064626297</v>
      </c>
      <c r="D1260" s="7">
        <v>3.5857387890155697E-2</v>
      </c>
      <c r="E1260" s="7">
        <v>0.66858159031462405</v>
      </c>
      <c r="F1260" s="14">
        <v>0.29556102179522098</v>
      </c>
      <c r="G1260" s="7">
        <v>1.2282237466608399E-2</v>
      </c>
      <c r="H1260" s="7">
        <v>2.9358071661175902E-2</v>
      </c>
      <c r="I1260" s="7">
        <v>0.19689077721113199</v>
      </c>
      <c r="J1260" s="7">
        <v>0.196229025843628</v>
      </c>
      <c r="K1260" s="7">
        <v>9.0566091687893702E-2</v>
      </c>
      <c r="L1260" s="7">
        <v>0.23685443419709201</v>
      </c>
      <c r="M1260" s="7">
        <v>6.5963718583984296E-2</v>
      </c>
      <c r="N1260" s="7">
        <v>2.3926801320882599E-2</v>
      </c>
      <c r="O1260" s="7">
        <v>9.6523275626710203E-2</v>
      </c>
      <c r="P1260" s="7">
        <v>5.1405566400892701E-2</v>
      </c>
      <c r="Q1260" s="7">
        <v>5.55006923583462</v>
      </c>
    </row>
    <row r="1261" spans="1:17" hidden="1" x14ac:dyDescent="0.3">
      <c r="A1261" s="3" t="s">
        <v>45</v>
      </c>
      <c r="B1261" s="2">
        <v>43617</v>
      </c>
      <c r="C1261" s="7">
        <v>0.99308385595196302</v>
      </c>
      <c r="D1261" s="7">
        <v>3.37886255745527E-2</v>
      </c>
      <c r="E1261" s="7">
        <v>0.68839202324586801</v>
      </c>
      <c r="F1261" s="14">
        <v>0.27781935117957901</v>
      </c>
      <c r="G1261" s="7">
        <v>1.0657157412307499E-2</v>
      </c>
      <c r="H1261" s="7">
        <v>3.13860619039091E-2</v>
      </c>
      <c r="I1261" s="7">
        <v>0.21377182909372799</v>
      </c>
      <c r="J1261" s="7">
        <v>0.18204178727251499</v>
      </c>
      <c r="K1261" s="7">
        <v>9.0233862839551801E-2</v>
      </c>
      <c r="L1261" s="7">
        <v>0.23540850655531201</v>
      </c>
      <c r="M1261" s="7">
        <v>6.3326443008741407E-2</v>
      </c>
      <c r="N1261" s="7">
        <v>2.32692719986703E-2</v>
      </c>
      <c r="O1261" s="7">
        <v>9.7428381366001404E-2</v>
      </c>
      <c r="P1261" s="7">
        <v>5.24766985492639E-2</v>
      </c>
      <c r="Q1261" s="7">
        <v>5.5664827186174701</v>
      </c>
    </row>
    <row r="1262" spans="1:17" hidden="1" x14ac:dyDescent="0.3">
      <c r="A1262" s="3" t="s">
        <v>45</v>
      </c>
      <c r="B1262" s="2">
        <v>43647</v>
      </c>
      <c r="C1262" s="7">
        <v>1.01205651951134</v>
      </c>
      <c r="D1262" s="7">
        <v>3.3521743223693903E-2</v>
      </c>
      <c r="E1262" s="7">
        <v>0.67247794270720396</v>
      </c>
      <c r="F1262" s="14">
        <v>0.29400031406910199</v>
      </c>
      <c r="G1262" s="7">
        <v>1.1020932303507701E-2</v>
      </c>
      <c r="H1262" s="7">
        <v>2.8723459661622701E-2</v>
      </c>
      <c r="I1262" s="7">
        <v>0.20015401432354399</v>
      </c>
      <c r="J1262" s="7">
        <v>0.18004058332991199</v>
      </c>
      <c r="K1262" s="7">
        <v>9.0752459459777696E-2</v>
      </c>
      <c r="L1262" s="7">
        <v>0.23442756385405</v>
      </c>
      <c r="M1262" s="7">
        <v>6.6285508704803695E-2</v>
      </c>
      <c r="N1262" s="7">
        <v>2.5641435656573799E-2</v>
      </c>
      <c r="O1262" s="7">
        <v>0.109567484967353</v>
      </c>
      <c r="P1262" s="7">
        <v>5.3386557738855901E-2</v>
      </c>
      <c r="Q1262" s="7">
        <v>5.4459360316436101</v>
      </c>
    </row>
    <row r="1263" spans="1:17" hidden="1" x14ac:dyDescent="0.3">
      <c r="A1263" s="3" t="s">
        <v>45</v>
      </c>
      <c r="B1263" s="2">
        <v>43678</v>
      </c>
      <c r="C1263" s="7">
        <v>1.03926748748091</v>
      </c>
      <c r="D1263" s="7">
        <v>3.1523074949812699E-2</v>
      </c>
      <c r="E1263" s="7">
        <v>0.68352290949940997</v>
      </c>
      <c r="F1263" s="14">
        <v>0.28495401555077698</v>
      </c>
      <c r="G1263" s="7">
        <v>1.3737359876921099E-2</v>
      </c>
      <c r="H1263" s="7">
        <v>3.01793822430182E-2</v>
      </c>
      <c r="I1263" s="7">
        <v>0.208474278741066</v>
      </c>
      <c r="J1263" s="7">
        <v>0.20102250614987999</v>
      </c>
      <c r="K1263" s="7">
        <v>8.62505673704176E-2</v>
      </c>
      <c r="L1263" s="7">
        <v>0.23589203599088901</v>
      </c>
      <c r="M1263" s="7">
        <v>6.4638527819543906E-2</v>
      </c>
      <c r="N1263" s="7">
        <v>3.3161633870825602E-2</v>
      </c>
      <c r="O1263" s="7">
        <v>7.7049963451064005E-2</v>
      </c>
      <c r="P1263" s="7">
        <v>4.9593744486373999E-2</v>
      </c>
      <c r="Q1263" s="7">
        <v>5.5050068598544204</v>
      </c>
    </row>
    <row r="1264" spans="1:17" hidden="1" x14ac:dyDescent="0.3">
      <c r="A1264" s="3" t="s">
        <v>45</v>
      </c>
      <c r="B1264" s="2">
        <v>43709</v>
      </c>
      <c r="C1264" s="7">
        <v>0.91497820072710601</v>
      </c>
      <c r="D1264" s="7">
        <v>3.7721982598263003E-2</v>
      </c>
      <c r="E1264" s="7">
        <v>0.68321158388786596</v>
      </c>
      <c r="F1264" s="14">
        <v>0.279066433513871</v>
      </c>
      <c r="G1264" s="7">
        <v>1.4278365828488401E-2</v>
      </c>
      <c r="H1264" s="7">
        <v>3.1406750383647701E-2</v>
      </c>
      <c r="I1264" s="7">
        <v>0.19163957239836499</v>
      </c>
      <c r="J1264" s="7">
        <v>0.19510367725164501</v>
      </c>
      <c r="K1264" s="7">
        <v>7.4428856050108794E-2</v>
      </c>
      <c r="L1264" s="7">
        <v>0.24787371971369099</v>
      </c>
      <c r="M1264" s="7">
        <v>6.8908295330335795E-2</v>
      </c>
      <c r="N1264" s="7">
        <v>3.7757536113119702E-2</v>
      </c>
      <c r="O1264" s="7">
        <v>8.3559340981570196E-2</v>
      </c>
      <c r="P1264" s="7">
        <v>5.5043885949028301E-2</v>
      </c>
      <c r="Q1264" s="7">
        <v>5.5451703313999703</v>
      </c>
    </row>
    <row r="1265" spans="1:17" hidden="1" x14ac:dyDescent="0.3">
      <c r="A1265" s="3" t="s">
        <v>45</v>
      </c>
      <c r="B1265" s="2">
        <v>43739</v>
      </c>
      <c r="C1265" s="7">
        <v>0.98902452786689798</v>
      </c>
      <c r="D1265" s="7">
        <v>3.3861575699347599E-2</v>
      </c>
      <c r="E1265" s="7">
        <v>0.70389400745310904</v>
      </c>
      <c r="F1265" s="14">
        <v>0.26224441684754302</v>
      </c>
      <c r="G1265" s="7">
        <v>1.4654126124872E-2</v>
      </c>
      <c r="H1265" s="7">
        <v>3.6700604811451598E-2</v>
      </c>
      <c r="I1265" s="7">
        <v>0.19627770791943799</v>
      </c>
      <c r="J1265" s="7">
        <v>0.19395606783855099</v>
      </c>
      <c r="K1265" s="7">
        <v>8.2156618118740393E-2</v>
      </c>
      <c r="L1265" s="7">
        <v>0.25503165972116598</v>
      </c>
      <c r="M1265" s="7">
        <v>6.7908507118865896E-2</v>
      </c>
      <c r="N1265" s="7">
        <v>3.4112174904954801E-2</v>
      </c>
      <c r="O1265" s="7">
        <v>6.24838919776299E-2</v>
      </c>
      <c r="P1265" s="7">
        <v>5.6718641464330297E-2</v>
      </c>
      <c r="Q1265" s="7">
        <v>5.48967390029126</v>
      </c>
    </row>
    <row r="1266" spans="1:17" hidden="1" x14ac:dyDescent="0.3">
      <c r="A1266" s="3" t="s">
        <v>45</v>
      </c>
      <c r="B1266" s="2">
        <v>43770</v>
      </c>
      <c r="C1266" s="7">
        <v>1.0668010611684899</v>
      </c>
      <c r="D1266" s="7">
        <v>3.7565298570725499E-2</v>
      </c>
      <c r="E1266" s="7">
        <v>0.69086280408671696</v>
      </c>
      <c r="F1266" s="14">
        <v>0.27157189734255799</v>
      </c>
      <c r="G1266" s="7">
        <v>1.4525879273988899E-2</v>
      </c>
      <c r="H1266" s="7">
        <v>3.8560602211620401E-2</v>
      </c>
      <c r="I1266" s="7">
        <v>0.20630393056403201</v>
      </c>
      <c r="J1266" s="7">
        <v>0.18840045763434901</v>
      </c>
      <c r="K1266" s="7">
        <v>0.10497554354538199</v>
      </c>
      <c r="L1266" s="7">
        <v>0.23346802942177999</v>
      </c>
      <c r="M1266" s="7">
        <v>6.4271683896399798E-2</v>
      </c>
      <c r="N1266" s="7">
        <v>3.6422306618762501E-2</v>
      </c>
      <c r="O1266" s="7">
        <v>5.9589560239001201E-2</v>
      </c>
      <c r="P1266" s="7">
        <v>5.3482006594684599E-2</v>
      </c>
      <c r="Q1266" s="7">
        <v>5.5397941492199898</v>
      </c>
    </row>
    <row r="1267" spans="1:17" hidden="1" x14ac:dyDescent="0.3">
      <c r="A1267" s="3" t="s">
        <v>45</v>
      </c>
      <c r="B1267" s="2">
        <v>43800</v>
      </c>
      <c r="C1267" s="7">
        <v>1.29797177978788</v>
      </c>
      <c r="D1267" s="7">
        <v>3.4836068387015702E-2</v>
      </c>
      <c r="E1267" s="7">
        <v>0.68594607768703597</v>
      </c>
      <c r="F1267" s="14">
        <v>0.279217853925949</v>
      </c>
      <c r="G1267" s="7">
        <v>9.3610060050192505E-3</v>
      </c>
      <c r="H1267" s="7">
        <v>4.2252080418408403E-2</v>
      </c>
      <c r="I1267" s="7">
        <v>0.23407613709820699</v>
      </c>
      <c r="J1267" s="7">
        <v>0.17213369106097801</v>
      </c>
      <c r="K1267" s="7">
        <v>0.12688333044540101</v>
      </c>
      <c r="L1267" s="7">
        <v>0.208326017223116</v>
      </c>
      <c r="M1267" s="7">
        <v>7.4848607753051299E-2</v>
      </c>
      <c r="N1267" s="7">
        <v>4.7237153903056203E-2</v>
      </c>
      <c r="O1267" s="7">
        <v>4.7397363306429401E-2</v>
      </c>
      <c r="P1267" s="7">
        <v>3.7484612786333402E-2</v>
      </c>
      <c r="Q1267" s="7">
        <v>5.4987021719684197</v>
      </c>
    </row>
    <row r="1268" spans="1:17" hidden="1" x14ac:dyDescent="0.3">
      <c r="A1268" s="3" t="s">
        <v>45</v>
      </c>
      <c r="B1268" s="2">
        <v>43831</v>
      </c>
      <c r="C1268" s="7">
        <v>0.890681895663191</v>
      </c>
      <c r="D1268" s="7">
        <v>4.0141974769513297E-2</v>
      </c>
      <c r="E1268" s="7">
        <v>0.690063711638365</v>
      </c>
      <c r="F1268" s="14">
        <v>0.26979431359212203</v>
      </c>
      <c r="G1268" s="7">
        <v>1.59389609679879E-2</v>
      </c>
      <c r="H1268" s="7">
        <v>3.4186933408534903E-2</v>
      </c>
      <c r="I1268" s="7">
        <v>0.16005436109146301</v>
      </c>
      <c r="J1268" s="7">
        <v>0.202895670377746</v>
      </c>
      <c r="K1268" s="7">
        <v>7.6532660645927703E-2</v>
      </c>
      <c r="L1268" s="7">
        <v>0.25577713123055801</v>
      </c>
      <c r="M1268" s="7">
        <v>7.9181764673169799E-2</v>
      </c>
      <c r="N1268" s="7">
        <v>4.86330148382677E-2</v>
      </c>
      <c r="O1268" s="7">
        <v>6.9315262250445001E-2</v>
      </c>
      <c r="P1268" s="7">
        <v>5.7484240515900002E-2</v>
      </c>
      <c r="Q1268" s="7">
        <v>5.4596323658957102</v>
      </c>
    </row>
    <row r="1269" spans="1:17" hidden="1" x14ac:dyDescent="0.3">
      <c r="A1269" s="3" t="s">
        <v>45</v>
      </c>
      <c r="B1269" s="2">
        <v>43862</v>
      </c>
      <c r="C1269" s="7">
        <v>0.91993670265330296</v>
      </c>
      <c r="D1269" s="7">
        <v>4.10036993543536E-2</v>
      </c>
      <c r="E1269" s="7">
        <v>0.67504883735682597</v>
      </c>
      <c r="F1269" s="14">
        <v>0.28394746328881998</v>
      </c>
      <c r="G1269" s="7">
        <v>1.2614391965459E-2</v>
      </c>
      <c r="H1269" s="7">
        <v>3.59760323767844E-2</v>
      </c>
      <c r="I1269" s="7">
        <v>0.15933292793460199</v>
      </c>
      <c r="J1269" s="7">
        <v>0.209330157677595</v>
      </c>
      <c r="K1269" s="7">
        <v>6.9430645718284001E-2</v>
      </c>
      <c r="L1269" s="7">
        <v>0.25357824539974799</v>
      </c>
      <c r="M1269" s="7">
        <v>7.1056626479018906E-2</v>
      </c>
      <c r="N1269" s="7">
        <v>5.9072368525106403E-2</v>
      </c>
      <c r="O1269" s="7">
        <v>7.1444025817048701E-2</v>
      </c>
      <c r="P1269" s="7">
        <v>5.8164578106353199E-2</v>
      </c>
      <c r="Q1269" s="7">
        <v>5.3969639777086904</v>
      </c>
    </row>
    <row r="1270" spans="1:17" hidden="1" x14ac:dyDescent="0.3">
      <c r="A1270" s="3" t="s">
        <v>45</v>
      </c>
      <c r="B1270" s="2">
        <v>43891</v>
      </c>
      <c r="C1270" s="7">
        <v>0.76442921378167605</v>
      </c>
      <c r="D1270" s="7">
        <v>4.1133653442748601E-2</v>
      </c>
      <c r="E1270" s="7">
        <v>0.72371517171119104</v>
      </c>
      <c r="F1270" s="14">
        <v>0.23515117484605999</v>
      </c>
      <c r="G1270" s="7">
        <v>1.1057585147937501E-2</v>
      </c>
      <c r="H1270" s="7">
        <v>2.7440145106056898E-2</v>
      </c>
      <c r="I1270" s="7">
        <v>0.12604734153768801</v>
      </c>
      <c r="J1270" s="7">
        <v>0.14532411490929001</v>
      </c>
      <c r="K1270" s="7">
        <v>7.3947226280140693E-2</v>
      </c>
      <c r="L1270" s="7">
        <v>0.37963884069105203</v>
      </c>
      <c r="M1270" s="7">
        <v>6.3483409471072699E-2</v>
      </c>
      <c r="N1270" s="7">
        <v>5.5485420359351702E-2</v>
      </c>
      <c r="O1270" s="7">
        <v>5.2439696705808898E-2</v>
      </c>
      <c r="P1270" s="7">
        <v>6.5136219791602307E-2</v>
      </c>
      <c r="Q1270" s="7">
        <v>5.52556438731866</v>
      </c>
    </row>
    <row r="1271" spans="1:17" hidden="1" x14ac:dyDescent="0.3">
      <c r="A1271" s="3" t="s">
        <v>45</v>
      </c>
      <c r="B1271" s="2">
        <v>43922</v>
      </c>
      <c r="C1271" s="7">
        <v>0.38547917216611</v>
      </c>
      <c r="D1271" s="7">
        <v>6.1501974147596498E-2</v>
      </c>
      <c r="E1271" s="7">
        <v>0.77455409055705504</v>
      </c>
      <c r="F1271" s="14">
        <v>0.16394393529534801</v>
      </c>
      <c r="G1271" s="7">
        <v>5.5797189980542096E-3</v>
      </c>
      <c r="H1271" s="7">
        <v>0</v>
      </c>
      <c r="I1271" s="7">
        <v>4.4667392172007901E-2</v>
      </c>
      <c r="J1271" s="7">
        <v>6.6820560990567702E-3</v>
      </c>
      <c r="K1271" s="7">
        <v>1.1682170491655699E-2</v>
      </c>
      <c r="L1271" s="7">
        <v>0.75366785743032705</v>
      </c>
      <c r="M1271" s="7">
        <v>2.8851411238799599E-2</v>
      </c>
      <c r="N1271" s="7">
        <v>8.5511038052165395E-2</v>
      </c>
      <c r="O1271" s="7">
        <v>6.0984685933961804E-3</v>
      </c>
      <c r="P1271" s="7">
        <v>5.7259886924536901E-2</v>
      </c>
      <c r="Q1271" s="7">
        <v>5.6602712880070802</v>
      </c>
    </row>
    <row r="1272" spans="1:17" hidden="1" x14ac:dyDescent="0.3">
      <c r="A1272" s="3" t="s">
        <v>45</v>
      </c>
      <c r="B1272" s="2">
        <v>43952</v>
      </c>
      <c r="C1272" s="7">
        <v>0.46071897354056901</v>
      </c>
      <c r="D1272" s="7">
        <v>6.1346117934756098E-2</v>
      </c>
      <c r="E1272" s="7">
        <v>0.75835229319780795</v>
      </c>
      <c r="F1272" s="14">
        <v>0.180301588867436</v>
      </c>
      <c r="G1272" s="7">
        <v>6.97316130169243E-3</v>
      </c>
      <c r="H1272" s="7">
        <v>1.7332638994454301E-4</v>
      </c>
      <c r="I1272" s="7">
        <v>4.7331589271247601E-2</v>
      </c>
      <c r="J1272" s="7">
        <v>2.07930250019733E-2</v>
      </c>
      <c r="K1272" s="7">
        <v>4.3111229236724898E-2</v>
      </c>
      <c r="L1272" s="7">
        <v>0.68826210282614197</v>
      </c>
      <c r="M1272" s="7">
        <v>4.3110221750443101E-2</v>
      </c>
      <c r="N1272" s="7">
        <v>8.4172282014165004E-2</v>
      </c>
      <c r="O1272" s="7">
        <v>7.9536198265240405E-3</v>
      </c>
      <c r="P1272" s="7">
        <v>5.8119442381142701E-2</v>
      </c>
      <c r="Q1272" s="7">
        <v>5.6659434853986896</v>
      </c>
    </row>
    <row r="1273" spans="1:17" hidden="1" x14ac:dyDescent="0.3">
      <c r="A1273" s="3" t="s">
        <v>45</v>
      </c>
      <c r="B1273" s="2">
        <v>43983</v>
      </c>
      <c r="C1273" s="7">
        <v>0.51179824793076401</v>
      </c>
      <c r="D1273" s="7">
        <v>5.53399783572638E-2</v>
      </c>
      <c r="E1273" s="7">
        <v>0.74951663691907899</v>
      </c>
      <c r="F1273" s="14">
        <v>0.195143384723657</v>
      </c>
      <c r="G1273" s="7">
        <v>9.1062263133931606E-3</v>
      </c>
      <c r="H1273" s="7">
        <v>7.7864082969955903E-3</v>
      </c>
      <c r="I1273" s="7">
        <v>0.14620659800873601</v>
      </c>
      <c r="J1273" s="7">
        <v>3.9475993545758002E-2</v>
      </c>
      <c r="K1273" s="7">
        <v>5.7337636510157199E-2</v>
      </c>
      <c r="L1273" s="7">
        <v>0.536291890940647</v>
      </c>
      <c r="M1273" s="7">
        <v>4.7255687031178599E-2</v>
      </c>
      <c r="N1273" s="7">
        <v>8.8076404439903194E-2</v>
      </c>
      <c r="O1273" s="7">
        <v>1.28656661829968E-2</v>
      </c>
      <c r="P1273" s="7">
        <v>5.5597488730235199E-2</v>
      </c>
      <c r="Q1273" s="7">
        <v>5.7597362242603802</v>
      </c>
    </row>
    <row r="1274" spans="1:17" hidden="1" x14ac:dyDescent="0.3">
      <c r="A1274" s="3" t="s">
        <v>45</v>
      </c>
      <c r="B1274" s="2">
        <v>44013</v>
      </c>
      <c r="C1274" s="7">
        <v>0.74564782316232903</v>
      </c>
      <c r="D1274" s="7">
        <v>5.1632789637183603E-2</v>
      </c>
      <c r="E1274" s="7">
        <v>0.70360123624073201</v>
      </c>
      <c r="F1274" s="14">
        <v>0.24476597412208401</v>
      </c>
      <c r="G1274" s="7">
        <v>1.03106856467688E-2</v>
      </c>
      <c r="H1274" s="7">
        <v>2.7414603445145E-2</v>
      </c>
      <c r="I1274" s="7">
        <v>0.24565363879909199</v>
      </c>
      <c r="J1274" s="7">
        <v>6.0840958287423197E-2</v>
      </c>
      <c r="K1274" s="7">
        <v>7.3242571829699399E-2</v>
      </c>
      <c r="L1274" s="7">
        <v>0.35712923475807601</v>
      </c>
      <c r="M1274" s="7">
        <v>7.67627787037444E-2</v>
      </c>
      <c r="N1274" s="7">
        <v>7.2716317326533303E-2</v>
      </c>
      <c r="O1274" s="7">
        <v>1.62252427693068E-2</v>
      </c>
      <c r="P1274" s="7">
        <v>5.9703968434210997E-2</v>
      </c>
      <c r="Q1274" s="7">
        <v>5.8220121033259504</v>
      </c>
    </row>
    <row r="1275" spans="1:17" hidden="1" x14ac:dyDescent="0.3">
      <c r="A1275" s="3" t="s">
        <v>45</v>
      </c>
      <c r="B1275" s="2">
        <v>44044</v>
      </c>
      <c r="C1275" s="7">
        <v>0.94959833508277802</v>
      </c>
      <c r="D1275" s="7">
        <v>4.68915024351228E-2</v>
      </c>
      <c r="E1275" s="7">
        <v>0.68097891088907103</v>
      </c>
      <c r="F1275" s="14">
        <v>0.272129586675807</v>
      </c>
      <c r="G1275" s="7">
        <v>9.2165331579903507E-3</v>
      </c>
      <c r="H1275" s="7">
        <v>3.0489902072226099E-2</v>
      </c>
      <c r="I1275" s="7">
        <v>0.22584794087532201</v>
      </c>
      <c r="J1275" s="7">
        <v>0.170914001173601</v>
      </c>
      <c r="K1275" s="7">
        <v>7.32326035496145E-2</v>
      </c>
      <c r="L1275" s="7">
        <v>0.27641692119365102</v>
      </c>
      <c r="M1275" s="7">
        <v>6.8023074397706995E-2</v>
      </c>
      <c r="N1275" s="7">
        <v>6.2245685888046402E-2</v>
      </c>
      <c r="O1275" s="7">
        <v>3.3909757738564299E-2</v>
      </c>
      <c r="P1275" s="7">
        <v>4.97035799532769E-2</v>
      </c>
      <c r="Q1275" s="7">
        <v>5.7139733048078103</v>
      </c>
    </row>
    <row r="1276" spans="1:17" hidden="1" x14ac:dyDescent="0.3">
      <c r="A1276" s="3" t="s">
        <v>45</v>
      </c>
      <c r="B1276" s="2">
        <v>44075</v>
      </c>
      <c r="C1276" s="7">
        <v>0.82614413127457798</v>
      </c>
      <c r="D1276" s="7">
        <v>5.1935435497918202E-2</v>
      </c>
      <c r="E1276" s="7">
        <v>0.72773364582058597</v>
      </c>
      <c r="F1276" s="14">
        <v>0.22033091868149601</v>
      </c>
      <c r="G1276" s="7">
        <v>1.1335212047497999E-2</v>
      </c>
      <c r="H1276" s="7">
        <v>2.8255287085855701E-2</v>
      </c>
      <c r="I1276" s="7">
        <v>0.21117487121967499</v>
      </c>
      <c r="J1276" s="7">
        <v>0.15563524731755299</v>
      </c>
      <c r="K1276" s="7">
        <v>7.4079865438089296E-2</v>
      </c>
      <c r="L1276" s="7">
        <v>0.31076933635690102</v>
      </c>
      <c r="M1276" s="7">
        <v>6.6052797207749994E-2</v>
      </c>
      <c r="N1276" s="7">
        <v>6.0450884268352802E-2</v>
      </c>
      <c r="O1276" s="7">
        <v>2.35685393182672E-2</v>
      </c>
      <c r="P1276" s="7">
        <v>5.86779597400581E-2</v>
      </c>
      <c r="Q1276" s="7">
        <v>5.6597519469547697</v>
      </c>
    </row>
    <row r="1277" spans="1:17" hidden="1" x14ac:dyDescent="0.3">
      <c r="A1277" s="3" t="s">
        <v>45</v>
      </c>
      <c r="B1277" s="2">
        <v>44105</v>
      </c>
      <c r="C1277" s="7">
        <v>0.73867363579281897</v>
      </c>
      <c r="D1277" s="7">
        <v>5.5662733972382597E-2</v>
      </c>
      <c r="E1277" s="7">
        <v>0.76251961345262997</v>
      </c>
      <c r="F1277" s="14">
        <v>0.181817652574988</v>
      </c>
      <c r="G1277" s="7">
        <v>1.06393263181911E-2</v>
      </c>
      <c r="H1277" s="7">
        <v>2.8924265900622598E-2</v>
      </c>
      <c r="I1277" s="7">
        <v>0.200246832660604</v>
      </c>
      <c r="J1277" s="7">
        <v>0.11310494605474999</v>
      </c>
      <c r="K1277" s="7">
        <v>7.41588100988467E-2</v>
      </c>
      <c r="L1277" s="7">
        <v>0.36540991792143401</v>
      </c>
      <c r="M1277" s="7">
        <v>7.3052328862406701E-2</v>
      </c>
      <c r="N1277" s="7">
        <v>6.4537109609604196E-2</v>
      </c>
      <c r="O1277" s="7">
        <v>1.47437863448586E-2</v>
      </c>
      <c r="P1277" s="7">
        <v>5.51826762286831E-2</v>
      </c>
      <c r="Q1277" s="7">
        <v>5.6244445696986203</v>
      </c>
    </row>
    <row r="1278" spans="1:17" hidden="1" x14ac:dyDescent="0.3">
      <c r="A1278" s="3" t="s">
        <v>45</v>
      </c>
      <c r="B1278" s="2">
        <v>44136</v>
      </c>
      <c r="C1278" s="7">
        <v>0.830764852758197</v>
      </c>
      <c r="D1278" s="7">
        <v>5.0374339062305797E-2</v>
      </c>
      <c r="E1278" s="7">
        <v>0.74020701034884195</v>
      </c>
      <c r="F1278" s="14">
        <v>0.20941865058885201</v>
      </c>
      <c r="G1278" s="7">
        <v>9.6516625023661106E-3</v>
      </c>
      <c r="H1278" s="7">
        <v>3.61697119492237E-2</v>
      </c>
      <c r="I1278" s="7">
        <v>0.20839269459684401</v>
      </c>
      <c r="J1278" s="7">
        <v>0.121137420564392</v>
      </c>
      <c r="K1278" s="7">
        <v>0.104129988109607</v>
      </c>
      <c r="L1278" s="7">
        <v>0.310897097474224</v>
      </c>
      <c r="M1278" s="7">
        <v>7.5745941052002205E-2</v>
      </c>
      <c r="N1278" s="7">
        <v>6.5330675112019496E-2</v>
      </c>
      <c r="O1278" s="7">
        <v>1.8529632305733301E-2</v>
      </c>
      <c r="P1278" s="7">
        <v>5.0015176333588401E-2</v>
      </c>
      <c r="Q1278" s="7">
        <v>5.6154923273861099</v>
      </c>
    </row>
    <row r="1279" spans="1:17" hidden="1" x14ac:dyDescent="0.3">
      <c r="A1279" s="3" t="s">
        <v>45</v>
      </c>
      <c r="B1279" s="2">
        <v>44166</v>
      </c>
      <c r="C1279" s="7">
        <v>0.88810128200313099</v>
      </c>
      <c r="D1279" s="7">
        <v>4.5457248420848202E-2</v>
      </c>
      <c r="E1279" s="7">
        <v>0.73607541005688204</v>
      </c>
      <c r="F1279" s="14">
        <v>0.21846734152226999</v>
      </c>
      <c r="G1279" s="7">
        <v>1.03410044966277E-2</v>
      </c>
      <c r="H1279" s="7">
        <v>2.8574579130083499E-2</v>
      </c>
      <c r="I1279" s="7">
        <v>0.21175967541452001</v>
      </c>
      <c r="J1279" s="7">
        <v>7.1192017485448303E-2</v>
      </c>
      <c r="K1279" s="7">
        <v>0.13874838619840901</v>
      </c>
      <c r="L1279" s="7">
        <v>0.34234739102448902</v>
      </c>
      <c r="M1279" s="7">
        <v>8.1652015805523698E-2</v>
      </c>
      <c r="N1279" s="7">
        <v>6.1874205085025502E-2</v>
      </c>
      <c r="O1279" s="7">
        <v>1.3203992471437E-2</v>
      </c>
      <c r="P1279" s="7">
        <v>4.0306732888436399E-2</v>
      </c>
      <c r="Q1279" s="7">
        <v>5.6662177515959602</v>
      </c>
    </row>
    <row r="1280" spans="1:17" hidden="1" x14ac:dyDescent="0.3">
      <c r="A1280" s="3" t="s">
        <v>45</v>
      </c>
      <c r="B1280" s="2">
        <v>44197</v>
      </c>
      <c r="C1280" s="7">
        <v>0.39129102026524198</v>
      </c>
      <c r="D1280" s="7">
        <v>7.2549862805860704E-2</v>
      </c>
      <c r="E1280" s="7">
        <v>0.74518821759479303</v>
      </c>
      <c r="F1280" s="14">
        <v>0.18226191959934701</v>
      </c>
      <c r="G1280" s="7">
        <v>1.368138173394E-2</v>
      </c>
      <c r="H1280" s="7">
        <v>2.7550144968585401E-3</v>
      </c>
      <c r="I1280" s="7">
        <v>4.0321697582409097E-2</v>
      </c>
      <c r="J1280" s="7">
        <v>4.7746147752069902E-2</v>
      </c>
      <c r="K1280" s="7">
        <v>4.6829725832622598E-2</v>
      </c>
      <c r="L1280" s="7">
        <v>0.602327134976548</v>
      </c>
      <c r="M1280" s="7">
        <v>7.7372454198522705E-2</v>
      </c>
      <c r="N1280" s="7">
        <v>5.7708757226757397E-2</v>
      </c>
      <c r="O1280" s="7">
        <v>1.70141444517465E-2</v>
      </c>
      <c r="P1280" s="7">
        <v>9.4243541748525395E-2</v>
      </c>
      <c r="Q1280" s="7">
        <v>5.76545911719204</v>
      </c>
    </row>
    <row r="1281" spans="1:17" hidden="1" x14ac:dyDescent="0.3">
      <c r="A1281" s="3" t="s">
        <v>45</v>
      </c>
      <c r="B1281" s="2">
        <v>44228</v>
      </c>
      <c r="C1281" s="7">
        <v>0.39445212962419302</v>
      </c>
      <c r="D1281" s="7">
        <v>7.2342889811669406E-2</v>
      </c>
      <c r="E1281" s="7">
        <v>0.74835025050343196</v>
      </c>
      <c r="F1281" s="14">
        <v>0.17930685968489901</v>
      </c>
      <c r="G1281" s="7">
        <v>1.32276112892742E-2</v>
      </c>
      <c r="H1281" s="7">
        <v>1.88222007059632E-3</v>
      </c>
      <c r="I1281" s="7">
        <v>4.7458241417404602E-2</v>
      </c>
      <c r="J1281" s="7">
        <v>5.5724915760044201E-2</v>
      </c>
      <c r="K1281" s="7">
        <v>5.5009570299850402E-2</v>
      </c>
      <c r="L1281" s="7">
        <v>0.58432723831212097</v>
      </c>
      <c r="M1281" s="7">
        <v>7.0150947373918901E-2</v>
      </c>
      <c r="N1281" s="7">
        <v>6.6438215953631696E-2</v>
      </c>
      <c r="O1281" s="7">
        <v>1.7527853349451099E-2</v>
      </c>
      <c r="P1281" s="7">
        <v>8.8253186173708101E-2</v>
      </c>
      <c r="Q1281" s="7">
        <v>5.6787302494827996</v>
      </c>
    </row>
    <row r="1282" spans="1:17" hidden="1" x14ac:dyDescent="0.3">
      <c r="A1282" s="3" t="s">
        <v>45</v>
      </c>
      <c r="B1282" s="2">
        <v>44256</v>
      </c>
      <c r="C1282" s="7">
        <v>0.49327488118692803</v>
      </c>
      <c r="D1282" s="7">
        <v>7.2863512775506706E-2</v>
      </c>
      <c r="E1282" s="7">
        <v>0.74750066935270298</v>
      </c>
      <c r="F1282" s="14">
        <v>0.17963581787179</v>
      </c>
      <c r="G1282" s="7">
        <v>1.7001873588782399E-2</v>
      </c>
      <c r="H1282" s="7">
        <v>1.2443542249629699E-3</v>
      </c>
      <c r="I1282" s="7">
        <v>4.4656109887096798E-2</v>
      </c>
      <c r="J1282" s="7">
        <v>6.3357977207420396E-2</v>
      </c>
      <c r="K1282" s="7">
        <v>5.6223388908360199E-2</v>
      </c>
      <c r="L1282" s="7">
        <v>0.55530937739726904</v>
      </c>
      <c r="M1282" s="7">
        <v>9.2560761706057398E-2</v>
      </c>
      <c r="N1282" s="7">
        <v>6.28364501181959E-2</v>
      </c>
      <c r="O1282" s="7">
        <v>2.00730022110432E-2</v>
      </c>
      <c r="P1282" s="7">
        <v>8.6736704750811397E-2</v>
      </c>
      <c r="Q1282" s="7">
        <v>5.6311026361459602</v>
      </c>
    </row>
    <row r="1283" spans="1:17" hidden="1" x14ac:dyDescent="0.3">
      <c r="A1283" s="3" t="s">
        <v>45</v>
      </c>
      <c r="B1283" s="2">
        <v>44287</v>
      </c>
      <c r="C1283" s="7">
        <v>0.79874066746070604</v>
      </c>
      <c r="D1283" s="7">
        <v>5.4106731239056897E-2</v>
      </c>
      <c r="E1283" s="7">
        <v>0.72346072972918496</v>
      </c>
      <c r="F1283" s="14">
        <v>0.222432539031758</v>
      </c>
      <c r="G1283" s="7">
        <v>1.08526629146341E-2</v>
      </c>
      <c r="H1283" s="7">
        <v>1.7066787326065001E-2</v>
      </c>
      <c r="I1283" s="7">
        <v>0.25056241430015003</v>
      </c>
      <c r="J1283" s="7">
        <v>6.04446054309268E-2</v>
      </c>
      <c r="K1283" s="7">
        <v>0.11181451058230001</v>
      </c>
      <c r="L1283" s="7">
        <v>0.34519773460102099</v>
      </c>
      <c r="M1283" s="7">
        <v>7.3756409876873805E-2</v>
      </c>
      <c r="N1283" s="7">
        <v>5.2491129660094601E-2</v>
      </c>
      <c r="O1283" s="7">
        <v>2.0763724774669701E-2</v>
      </c>
      <c r="P1283" s="7">
        <v>5.7050020533264099E-2</v>
      </c>
      <c r="Q1283" s="7">
        <v>5.7628729885987298</v>
      </c>
    </row>
    <row r="1284" spans="1:17" hidden="1" x14ac:dyDescent="0.3">
      <c r="A1284" s="3" t="s">
        <v>45</v>
      </c>
      <c r="B1284" s="2">
        <v>44317</v>
      </c>
      <c r="C1284" s="7">
        <v>0.84918414767042205</v>
      </c>
      <c r="D1284" s="7">
        <v>5.4704606808464402E-2</v>
      </c>
      <c r="E1284" s="7">
        <v>0.70436270535370604</v>
      </c>
      <c r="F1284" s="14">
        <v>0.24093268783783001</v>
      </c>
      <c r="G1284" s="7">
        <v>1.0493548829432899E-2</v>
      </c>
      <c r="H1284" s="7">
        <v>1.9421874079411299E-2</v>
      </c>
      <c r="I1284" s="7">
        <v>0.23565714787869799</v>
      </c>
      <c r="J1284" s="7">
        <v>0.147355450255898</v>
      </c>
      <c r="K1284" s="7">
        <v>5.39531949754204E-2</v>
      </c>
      <c r="L1284" s="7">
        <v>0.328269885229306</v>
      </c>
      <c r="M1284" s="7">
        <v>7.4658128981575006E-2</v>
      </c>
      <c r="N1284" s="7">
        <v>5.1343840792551602E-2</v>
      </c>
      <c r="O1284" s="7">
        <v>2.52796369199309E-2</v>
      </c>
      <c r="P1284" s="7">
        <v>5.3567292057775898E-2</v>
      </c>
      <c r="Q1284" s="7">
        <v>5.7388508269806104</v>
      </c>
    </row>
    <row r="1285" spans="1:17" hidden="1" x14ac:dyDescent="0.3">
      <c r="A1285" s="3" t="s">
        <v>45</v>
      </c>
      <c r="B1285" s="2">
        <v>44348</v>
      </c>
      <c r="C1285" s="7">
        <v>0.88894802270772599</v>
      </c>
      <c r="D1285" s="7">
        <v>5.3345701804004997E-2</v>
      </c>
      <c r="E1285" s="7">
        <v>0.71342738905664704</v>
      </c>
      <c r="F1285" s="14">
        <v>0.23322690913934799</v>
      </c>
      <c r="G1285" s="7">
        <v>1.05102634551686E-2</v>
      </c>
      <c r="H1285" s="7">
        <v>2.1261129593700301E-2</v>
      </c>
      <c r="I1285" s="7">
        <v>0.221333411817143</v>
      </c>
      <c r="J1285" s="7">
        <v>0.173940246146356</v>
      </c>
      <c r="K1285" s="7">
        <v>4.9304923238395401E-2</v>
      </c>
      <c r="L1285" s="7">
        <v>0.30607132519491598</v>
      </c>
      <c r="M1285" s="7">
        <v>7.4933090443212405E-2</v>
      </c>
      <c r="N1285" s="7">
        <v>5.7175104188362399E-2</v>
      </c>
      <c r="O1285" s="7">
        <v>2.7744860299521001E-2</v>
      </c>
      <c r="P1285" s="7">
        <v>5.77256456232252E-2</v>
      </c>
      <c r="Q1285" s="7">
        <v>5.7622496312465001</v>
      </c>
    </row>
    <row r="1286" spans="1:17" hidden="1" x14ac:dyDescent="0.3">
      <c r="A1286" s="3" t="s">
        <v>45</v>
      </c>
      <c r="B1286" s="2">
        <v>44378</v>
      </c>
      <c r="C1286" s="7">
        <v>0.93289563179262802</v>
      </c>
      <c r="D1286" s="7">
        <v>5.3750345898966601E-2</v>
      </c>
      <c r="E1286" s="7">
        <v>0.71654743995841197</v>
      </c>
      <c r="F1286" s="14">
        <v>0.22970221414262201</v>
      </c>
      <c r="G1286" s="7">
        <v>1.16527959149255E-2</v>
      </c>
      <c r="H1286" s="7">
        <v>2.3313437909066599E-2</v>
      </c>
      <c r="I1286" s="7">
        <v>0.20756026568661401</v>
      </c>
      <c r="J1286" s="7">
        <v>0.182836265397189</v>
      </c>
      <c r="K1286" s="7">
        <v>5.31035845693189E-2</v>
      </c>
      <c r="L1286" s="7">
        <v>0.30389081901374398</v>
      </c>
      <c r="M1286" s="7">
        <v>7.5077218336807694E-2</v>
      </c>
      <c r="N1286" s="7">
        <v>5.5774916195740799E-2</v>
      </c>
      <c r="O1286" s="7">
        <v>3.1121913354828699E-2</v>
      </c>
      <c r="P1286" s="7">
        <v>5.5668783621765097E-2</v>
      </c>
      <c r="Q1286" s="7">
        <v>5.8185333281075602</v>
      </c>
    </row>
    <row r="1287" spans="1:17" hidden="1" x14ac:dyDescent="0.3">
      <c r="A1287" s="3" t="s">
        <v>45</v>
      </c>
      <c r="B1287" s="2">
        <v>44409</v>
      </c>
      <c r="C1287" s="7">
        <v>0.93598397388412002</v>
      </c>
      <c r="D1287" s="7">
        <v>5.1147677919118999E-2</v>
      </c>
      <c r="E1287" s="7">
        <v>0.68059019250547403</v>
      </c>
      <c r="F1287" s="14">
        <v>0.26826212957540702</v>
      </c>
      <c r="G1287" s="7">
        <v>1.35287389141646E-2</v>
      </c>
      <c r="H1287" s="7">
        <v>2.3941952060706002E-2</v>
      </c>
      <c r="I1287" s="7">
        <v>0.18379428588213401</v>
      </c>
      <c r="J1287" s="7">
        <v>0.22085887054704501</v>
      </c>
      <c r="K1287" s="7">
        <v>5.3079428912465199E-2</v>
      </c>
      <c r="L1287" s="7">
        <v>0.273876958647786</v>
      </c>
      <c r="M1287" s="7">
        <v>8.6025386245887001E-2</v>
      </c>
      <c r="N1287" s="7">
        <v>3.7873068389092199E-2</v>
      </c>
      <c r="O1287" s="7">
        <v>4.8926564405277401E-2</v>
      </c>
      <c r="P1287" s="7">
        <v>5.80947459954426E-2</v>
      </c>
      <c r="Q1287" s="7">
        <v>5.8557612628306703</v>
      </c>
    </row>
    <row r="1288" spans="1:17" hidden="1" x14ac:dyDescent="0.3">
      <c r="A1288" s="3" t="s">
        <v>45</v>
      </c>
      <c r="B1288" s="2">
        <v>44440</v>
      </c>
      <c r="C1288" s="7">
        <v>0.89973086956505199</v>
      </c>
      <c r="D1288" s="7">
        <v>5.4879931395052803E-2</v>
      </c>
      <c r="E1288" s="7">
        <v>0.69761641956184595</v>
      </c>
      <c r="F1288" s="14">
        <v>0.24750364904310099</v>
      </c>
      <c r="G1288" s="7">
        <v>1.42852844191714E-2</v>
      </c>
      <c r="H1288" s="7">
        <v>2.5441170169238799E-2</v>
      </c>
      <c r="I1288" s="7">
        <v>0.17506993845741201</v>
      </c>
      <c r="J1288" s="7">
        <v>0.20987132716756901</v>
      </c>
      <c r="K1288" s="7">
        <v>5.2777287868971602E-2</v>
      </c>
      <c r="L1288" s="7">
        <v>0.28543655904624898</v>
      </c>
      <c r="M1288" s="7">
        <v>8.7764706888467894E-2</v>
      </c>
      <c r="N1288" s="7">
        <v>4.4969044868048202E-2</v>
      </c>
      <c r="O1288" s="7">
        <v>3.7972247603395202E-2</v>
      </c>
      <c r="P1288" s="7">
        <v>6.6412433511476701E-2</v>
      </c>
      <c r="Q1288" s="7">
        <v>5.7752604716438496</v>
      </c>
    </row>
    <row r="1289" spans="1:17" hidden="1" x14ac:dyDescent="0.3">
      <c r="A1289" s="3" t="s">
        <v>46</v>
      </c>
      <c r="B1289" s="2">
        <v>43466</v>
      </c>
      <c r="C1289" s="7">
        <v>0.86768415994286996</v>
      </c>
      <c r="D1289" s="7">
        <v>2.8660880854321402E-2</v>
      </c>
      <c r="E1289" s="7">
        <v>0.41491120563792</v>
      </c>
      <c r="F1289" s="14">
        <v>0.556427913507759</v>
      </c>
      <c r="G1289" s="7">
        <v>8.1998478670068306E-3</v>
      </c>
      <c r="H1289" s="7">
        <v>3.5790481127464698E-2</v>
      </c>
      <c r="I1289" s="7">
        <v>0.11294519424630001</v>
      </c>
      <c r="J1289" s="7">
        <v>0.107139511195561</v>
      </c>
      <c r="K1289" s="7">
        <v>9.0626269006010396E-2</v>
      </c>
      <c r="L1289" s="7">
        <v>0.35307021431440599</v>
      </c>
      <c r="M1289" s="7">
        <v>6.9471016627098897E-2</v>
      </c>
      <c r="N1289" s="7">
        <v>0.10363640333742299</v>
      </c>
      <c r="O1289" s="7">
        <v>4.4569779665777701E-2</v>
      </c>
      <c r="P1289" s="7">
        <v>7.4551282612951894E-2</v>
      </c>
      <c r="Q1289" s="7">
        <v>6.3587176951870799</v>
      </c>
    </row>
    <row r="1290" spans="1:17" hidden="1" x14ac:dyDescent="0.3">
      <c r="A1290" s="3" t="s">
        <v>46</v>
      </c>
      <c r="B1290" s="2">
        <v>43497</v>
      </c>
      <c r="C1290" s="7">
        <v>0.88236018825083296</v>
      </c>
      <c r="D1290" s="7">
        <v>2.6697414729080701E-2</v>
      </c>
      <c r="E1290" s="7">
        <v>0.42770019615950899</v>
      </c>
      <c r="F1290" s="14">
        <v>0.54560238911141001</v>
      </c>
      <c r="G1290" s="7">
        <v>8.9487822711370405E-3</v>
      </c>
      <c r="H1290" s="7">
        <v>3.4822109985409501E-2</v>
      </c>
      <c r="I1290" s="7">
        <v>0.11358551672838101</v>
      </c>
      <c r="J1290" s="7">
        <v>0.12691712997874399</v>
      </c>
      <c r="K1290" s="7">
        <v>8.45285053657166E-2</v>
      </c>
      <c r="L1290" s="7">
        <v>0.35046354341199698</v>
      </c>
      <c r="M1290" s="7">
        <v>6.5774668024997804E-2</v>
      </c>
      <c r="N1290" s="7">
        <v>9.8699709363747307E-2</v>
      </c>
      <c r="O1290" s="7">
        <v>4.2100639182752503E-2</v>
      </c>
      <c r="P1290" s="7">
        <v>7.4159395687117199E-2</v>
      </c>
      <c r="Q1290" s="7">
        <v>6.1812387709438701</v>
      </c>
    </row>
    <row r="1291" spans="1:17" hidden="1" x14ac:dyDescent="0.3">
      <c r="A1291" s="3" t="s">
        <v>46</v>
      </c>
      <c r="B1291" s="2">
        <v>43525</v>
      </c>
      <c r="C1291" s="7">
        <v>1.0357332685810801</v>
      </c>
      <c r="D1291" s="7">
        <v>2.6969824628942402E-2</v>
      </c>
      <c r="E1291" s="7">
        <v>0.422975637152884</v>
      </c>
      <c r="F1291" s="14">
        <v>0.55005453821817296</v>
      </c>
      <c r="G1291" s="7">
        <v>1.10502071117653E-2</v>
      </c>
      <c r="H1291" s="7">
        <v>3.1779532970320101E-2</v>
      </c>
      <c r="I1291" s="7">
        <v>0.119571922153765</v>
      </c>
      <c r="J1291" s="7">
        <v>0.12462408559279201</v>
      </c>
      <c r="K1291" s="7">
        <v>8.5787866866855203E-2</v>
      </c>
      <c r="L1291" s="7">
        <v>0.34761587052282</v>
      </c>
      <c r="M1291" s="7">
        <v>6.6535337631783306E-2</v>
      </c>
      <c r="N1291" s="7">
        <v>9.8334872207131399E-2</v>
      </c>
      <c r="O1291" s="7">
        <v>3.6748092986628199E-2</v>
      </c>
      <c r="P1291" s="7">
        <v>7.7952211956139106E-2</v>
      </c>
      <c r="Q1291" s="7">
        <v>6.4011447295502801</v>
      </c>
    </row>
    <row r="1292" spans="1:17" hidden="1" x14ac:dyDescent="0.3">
      <c r="A1292" s="3" t="s">
        <v>46</v>
      </c>
      <c r="B1292" s="2">
        <v>43556</v>
      </c>
      <c r="C1292" s="7">
        <v>0.98100862730850402</v>
      </c>
      <c r="D1292" s="7">
        <v>2.4046243888671801E-2</v>
      </c>
      <c r="E1292" s="7">
        <v>0.41634418354347102</v>
      </c>
      <c r="F1292" s="14">
        <v>0.55960957256785704</v>
      </c>
      <c r="G1292" s="7">
        <v>7.3633529156645504E-3</v>
      </c>
      <c r="H1292" s="7">
        <v>3.2648405945668903E-2</v>
      </c>
      <c r="I1292" s="7">
        <v>0.11692513346213</v>
      </c>
      <c r="J1292" s="7">
        <v>0.113907900484958</v>
      </c>
      <c r="K1292" s="7">
        <v>7.7647347711232897E-2</v>
      </c>
      <c r="L1292" s="7">
        <v>0.35919675748136998</v>
      </c>
      <c r="M1292" s="7">
        <v>6.5157866183022495E-2</v>
      </c>
      <c r="N1292" s="7">
        <v>9.7111644521547094E-2</v>
      </c>
      <c r="O1292" s="7">
        <v>3.98436588731617E-2</v>
      </c>
      <c r="P1292" s="7">
        <v>9.0197932421243507E-2</v>
      </c>
      <c r="Q1292" s="7">
        <v>6.26355303070555</v>
      </c>
    </row>
    <row r="1293" spans="1:17" hidden="1" x14ac:dyDescent="0.3">
      <c r="A1293" s="3" t="s">
        <v>46</v>
      </c>
      <c r="B1293" s="2">
        <v>43586</v>
      </c>
      <c r="C1293" s="7">
        <v>1.00564262459843</v>
      </c>
      <c r="D1293" s="7">
        <v>2.4813905565495301E-2</v>
      </c>
      <c r="E1293" s="7">
        <v>0.42339940481938898</v>
      </c>
      <c r="F1293" s="14">
        <v>0.55178668961511501</v>
      </c>
      <c r="G1293" s="7">
        <v>7.9050065302898095E-3</v>
      </c>
      <c r="H1293" s="7">
        <v>3.23986879537045E-2</v>
      </c>
      <c r="I1293" s="7">
        <v>0.12858448897961799</v>
      </c>
      <c r="J1293" s="7">
        <v>0.115272452887204</v>
      </c>
      <c r="K1293" s="7">
        <v>7.8414714860011697E-2</v>
      </c>
      <c r="L1293" s="7">
        <v>0.34557698839022399</v>
      </c>
      <c r="M1293" s="7">
        <v>7.1943985308268704E-2</v>
      </c>
      <c r="N1293" s="7">
        <v>0.100359542171926</v>
      </c>
      <c r="O1293" s="7">
        <v>3.67082573800558E-2</v>
      </c>
      <c r="P1293" s="7">
        <v>8.2835875538698103E-2</v>
      </c>
      <c r="Q1293" s="7">
        <v>6.2594598917316899</v>
      </c>
    </row>
    <row r="1294" spans="1:17" hidden="1" x14ac:dyDescent="0.3">
      <c r="A1294" s="3" t="s">
        <v>46</v>
      </c>
      <c r="B1294" s="2">
        <v>43617</v>
      </c>
      <c r="C1294" s="7">
        <v>0.94094765881039799</v>
      </c>
      <c r="D1294" s="7">
        <v>2.7816077253558901E-2</v>
      </c>
      <c r="E1294" s="7">
        <v>0.42702317765601799</v>
      </c>
      <c r="F1294" s="14">
        <v>0.545160745090423</v>
      </c>
      <c r="G1294" s="7">
        <v>8.0979136510856906E-3</v>
      </c>
      <c r="H1294" s="7">
        <v>2.86476445299832E-2</v>
      </c>
      <c r="I1294" s="7">
        <v>0.124317508525702</v>
      </c>
      <c r="J1294" s="7">
        <v>0.11589058787524301</v>
      </c>
      <c r="K1294" s="7">
        <v>7.8679037292135101E-2</v>
      </c>
      <c r="L1294" s="7">
        <v>0.35757222115191001</v>
      </c>
      <c r="M1294" s="7">
        <v>7.2001554667250001E-2</v>
      </c>
      <c r="N1294" s="7">
        <v>9.9821627287336998E-2</v>
      </c>
      <c r="O1294" s="7">
        <v>3.6047118756093899E-2</v>
      </c>
      <c r="P1294" s="7">
        <v>7.8924786263260605E-2</v>
      </c>
      <c r="Q1294" s="7">
        <v>6.2958354322407999</v>
      </c>
    </row>
    <row r="1295" spans="1:17" hidden="1" x14ac:dyDescent="0.3">
      <c r="A1295" s="3" t="s">
        <v>46</v>
      </c>
      <c r="B1295" s="2">
        <v>43647</v>
      </c>
      <c r="C1295" s="7">
        <v>0.98125703448933199</v>
      </c>
      <c r="D1295" s="7">
        <v>3.1464767454853403E-2</v>
      </c>
      <c r="E1295" s="7">
        <v>0.41684004885251202</v>
      </c>
      <c r="F1295" s="14">
        <v>0.55169518369263404</v>
      </c>
      <c r="G1295" s="7">
        <v>1.3293534072083699E-2</v>
      </c>
      <c r="H1295" s="7">
        <v>2.98516785462224E-2</v>
      </c>
      <c r="I1295" s="7">
        <v>0.12578469465125799</v>
      </c>
      <c r="J1295" s="7">
        <v>0.105760837836847</v>
      </c>
      <c r="K1295" s="7">
        <v>8.2035558151408505E-2</v>
      </c>
      <c r="L1295" s="7">
        <v>0.36135320877105398</v>
      </c>
      <c r="M1295" s="7">
        <v>6.5168250941868497E-2</v>
      </c>
      <c r="N1295" s="7">
        <v>9.5954430861474996E-2</v>
      </c>
      <c r="O1295" s="7">
        <v>4.08321918778322E-2</v>
      </c>
      <c r="P1295" s="7">
        <v>7.9965614289951206E-2</v>
      </c>
      <c r="Q1295" s="7">
        <v>6.2246624002602298</v>
      </c>
    </row>
    <row r="1296" spans="1:17" hidden="1" x14ac:dyDescent="0.3">
      <c r="A1296" s="3" t="s">
        <v>46</v>
      </c>
      <c r="B1296" s="2">
        <v>43678</v>
      </c>
      <c r="C1296" s="7">
        <v>1.0059465558696501</v>
      </c>
      <c r="D1296" s="7">
        <v>2.39777034858661E-2</v>
      </c>
      <c r="E1296" s="7">
        <v>0.41940965270695502</v>
      </c>
      <c r="F1296" s="14">
        <v>0.55661264380717901</v>
      </c>
      <c r="G1296" s="7">
        <v>8.8816495821970806E-3</v>
      </c>
      <c r="H1296" s="7">
        <v>2.8011683141184601E-2</v>
      </c>
      <c r="I1296" s="7">
        <v>0.13083616297244799</v>
      </c>
      <c r="J1296" s="7">
        <v>0.108815095254578</v>
      </c>
      <c r="K1296" s="7">
        <v>9.2000344291283398E-2</v>
      </c>
      <c r="L1296" s="7">
        <v>0.36164074581401001</v>
      </c>
      <c r="M1296" s="7">
        <v>6.6204345723275201E-2</v>
      </c>
      <c r="N1296" s="7">
        <v>9.6072940314493899E-2</v>
      </c>
      <c r="O1296" s="7">
        <v>3.5916863609024102E-2</v>
      </c>
      <c r="P1296" s="7">
        <v>7.1620169297505504E-2</v>
      </c>
      <c r="Q1296" s="7">
        <v>6.3229740581054097</v>
      </c>
    </row>
    <row r="1297" spans="1:17" hidden="1" x14ac:dyDescent="0.3">
      <c r="A1297" s="3" t="s">
        <v>46</v>
      </c>
      <c r="B1297" s="2">
        <v>43709</v>
      </c>
      <c r="C1297" s="7">
        <v>0.92608999518666701</v>
      </c>
      <c r="D1297" s="7">
        <v>2.60074162333572E-2</v>
      </c>
      <c r="E1297" s="7">
        <v>0.416560106858333</v>
      </c>
      <c r="F1297" s="14">
        <v>0.55743247690830999</v>
      </c>
      <c r="G1297" s="7">
        <v>8.8827103529429807E-3</v>
      </c>
      <c r="H1297" s="7">
        <v>3.4279319342825902E-2</v>
      </c>
      <c r="I1297" s="7">
        <v>0.11756999465623801</v>
      </c>
      <c r="J1297" s="7">
        <v>0.110625246181228</v>
      </c>
      <c r="K1297" s="7">
        <v>9.1527752546234006E-2</v>
      </c>
      <c r="L1297" s="7">
        <v>0.36831739808131903</v>
      </c>
      <c r="M1297" s="7">
        <v>6.0749635747760697E-2</v>
      </c>
      <c r="N1297" s="7">
        <v>9.26733536421427E-2</v>
      </c>
      <c r="O1297" s="7">
        <v>3.8547292033812297E-2</v>
      </c>
      <c r="P1297" s="7">
        <v>7.6827297415497195E-2</v>
      </c>
      <c r="Q1297" s="7">
        <v>6.2820458551874596</v>
      </c>
    </row>
    <row r="1298" spans="1:17" hidden="1" x14ac:dyDescent="0.3">
      <c r="A1298" s="3" t="s">
        <v>46</v>
      </c>
      <c r="B1298" s="2">
        <v>43739</v>
      </c>
      <c r="C1298" s="7">
        <v>1.0156859931217901</v>
      </c>
      <c r="D1298" s="7">
        <v>2.71630063022354E-2</v>
      </c>
      <c r="E1298" s="7">
        <v>0.41661924100361902</v>
      </c>
      <c r="F1298" s="14">
        <v>0.55621775269414597</v>
      </c>
      <c r="G1298" s="7">
        <v>9.8184962258559307E-3</v>
      </c>
      <c r="H1298" s="7">
        <v>3.4948926570890403E-2</v>
      </c>
      <c r="I1298" s="7">
        <v>0.11759843525597299</v>
      </c>
      <c r="J1298" s="7">
        <v>0.115757255100308</v>
      </c>
      <c r="K1298" s="7">
        <v>9.3822916237838505E-2</v>
      </c>
      <c r="L1298" s="7">
        <v>0.35775380072868201</v>
      </c>
      <c r="M1298" s="7">
        <v>6.4838744113802096E-2</v>
      </c>
      <c r="N1298" s="7">
        <v>9.2672233858556594E-2</v>
      </c>
      <c r="O1298" s="7">
        <v>3.8104935110248199E-2</v>
      </c>
      <c r="P1298" s="7">
        <v>7.4684256797844906E-2</v>
      </c>
      <c r="Q1298" s="7">
        <v>6.2778512755501801</v>
      </c>
    </row>
    <row r="1299" spans="1:17" hidden="1" x14ac:dyDescent="0.3">
      <c r="A1299" s="3" t="s">
        <v>46</v>
      </c>
      <c r="B1299" s="2">
        <v>43770</v>
      </c>
      <c r="C1299" s="7">
        <v>1.09126633553515</v>
      </c>
      <c r="D1299" s="7">
        <v>2.3017049759768201E-2</v>
      </c>
      <c r="E1299" s="7">
        <v>0.43876657000695601</v>
      </c>
      <c r="F1299" s="14">
        <v>0.538216380233276</v>
      </c>
      <c r="G1299" s="7">
        <v>6.8768416134153097E-3</v>
      </c>
      <c r="H1299" s="7">
        <v>4.7034588044492197E-2</v>
      </c>
      <c r="I1299" s="7">
        <v>0.135922070771654</v>
      </c>
      <c r="J1299" s="7">
        <v>0.108347964880566</v>
      </c>
      <c r="K1299" s="7">
        <v>0.10294271127466</v>
      </c>
      <c r="L1299" s="7">
        <v>0.35062410561051399</v>
      </c>
      <c r="M1299" s="7">
        <v>6.2621114803574199E-2</v>
      </c>
      <c r="N1299" s="7">
        <v>8.6199457391388998E-2</v>
      </c>
      <c r="O1299" s="7">
        <v>3.1845242742607902E-2</v>
      </c>
      <c r="P1299" s="7">
        <v>6.7585902867127304E-2</v>
      </c>
      <c r="Q1299" s="7">
        <v>6.0104494020516599</v>
      </c>
    </row>
    <row r="1300" spans="1:17" hidden="1" x14ac:dyDescent="0.3">
      <c r="A1300" s="3" t="s">
        <v>46</v>
      </c>
      <c r="B1300" s="2">
        <v>43800</v>
      </c>
      <c r="C1300" s="7">
        <v>1.2663775583052801</v>
      </c>
      <c r="D1300" s="7">
        <v>2.52056397047404E-2</v>
      </c>
      <c r="E1300" s="7">
        <v>0.43214930998860301</v>
      </c>
      <c r="F1300" s="14">
        <v>0.542645050306657</v>
      </c>
      <c r="G1300" s="7">
        <v>6.6579955220085803E-3</v>
      </c>
      <c r="H1300" s="7">
        <v>5.5392448666362198E-2</v>
      </c>
      <c r="I1300" s="7">
        <v>0.149402266811658</v>
      </c>
      <c r="J1300" s="7">
        <v>0.104685681309253</v>
      </c>
      <c r="K1300" s="7">
        <v>0.117364212131157</v>
      </c>
      <c r="L1300" s="7">
        <v>0.34697967948936498</v>
      </c>
      <c r="M1300" s="7">
        <v>6.3611577645756007E-2</v>
      </c>
      <c r="N1300" s="7">
        <v>7.20782280058197E-2</v>
      </c>
      <c r="O1300" s="7">
        <v>2.79515903293301E-2</v>
      </c>
      <c r="P1300" s="7">
        <v>5.5876320089290603E-2</v>
      </c>
      <c r="Q1300" s="7">
        <v>6.2816054597402697</v>
      </c>
    </row>
    <row r="1301" spans="1:17" hidden="1" x14ac:dyDescent="0.3">
      <c r="A1301" s="3" t="s">
        <v>46</v>
      </c>
      <c r="B1301" s="2">
        <v>43831</v>
      </c>
      <c r="C1301" s="7">
        <v>0.89373056520654803</v>
      </c>
      <c r="D1301" s="7">
        <v>2.6918010609678699E-2</v>
      </c>
      <c r="E1301" s="7">
        <v>0.421003941344056</v>
      </c>
      <c r="F1301" s="14">
        <v>0.55207804804626504</v>
      </c>
      <c r="G1301" s="7">
        <v>8.7598021584972402E-3</v>
      </c>
      <c r="H1301" s="7">
        <v>2.68760624991446E-2</v>
      </c>
      <c r="I1301" s="7">
        <v>9.5281233766373402E-2</v>
      </c>
      <c r="J1301" s="7">
        <v>0.109222698837438</v>
      </c>
      <c r="K1301" s="7">
        <v>8.7553663528331896E-2</v>
      </c>
      <c r="L1301" s="7">
        <v>0.38405330425819501</v>
      </c>
      <c r="M1301" s="7">
        <v>6.8663976222890596E-2</v>
      </c>
      <c r="N1301" s="7">
        <v>0.101163810754391</v>
      </c>
      <c r="O1301" s="7">
        <v>3.74527965551004E-2</v>
      </c>
      <c r="P1301" s="7">
        <v>8.09726514196384E-2</v>
      </c>
      <c r="Q1301" s="7">
        <v>6.3215109918832901</v>
      </c>
    </row>
    <row r="1302" spans="1:17" hidden="1" x14ac:dyDescent="0.3">
      <c r="A1302" s="3" t="s">
        <v>46</v>
      </c>
      <c r="B1302" s="2">
        <v>43862</v>
      </c>
      <c r="C1302" s="7">
        <v>0.90192700271548498</v>
      </c>
      <c r="D1302" s="7">
        <v>2.68428583048093E-2</v>
      </c>
      <c r="E1302" s="7">
        <v>0.42478130286792598</v>
      </c>
      <c r="F1302" s="14">
        <v>0.54837583882726404</v>
      </c>
      <c r="G1302" s="7">
        <v>8.49527415563563E-3</v>
      </c>
      <c r="H1302" s="7">
        <v>2.94563001554277E-2</v>
      </c>
      <c r="I1302" s="7">
        <v>0.101615844059825</v>
      </c>
      <c r="J1302" s="7">
        <v>0.123022183184096</v>
      </c>
      <c r="K1302" s="7">
        <v>7.9301594499220598E-2</v>
      </c>
      <c r="L1302" s="7">
        <v>0.38616893046693901</v>
      </c>
      <c r="M1302" s="7">
        <v>6.6459635403207207E-2</v>
      </c>
      <c r="N1302" s="7">
        <v>9.0491575703198601E-2</v>
      </c>
      <c r="O1302" s="7">
        <v>3.6722094965096E-2</v>
      </c>
      <c r="P1302" s="7">
        <v>7.8266567407354701E-2</v>
      </c>
      <c r="Q1302" s="7">
        <v>6.2971266671114101</v>
      </c>
    </row>
    <row r="1303" spans="1:17" hidden="1" x14ac:dyDescent="0.3">
      <c r="A1303" s="3" t="s">
        <v>46</v>
      </c>
      <c r="B1303" s="2">
        <v>43891</v>
      </c>
      <c r="C1303" s="7">
        <v>0.85307765433123905</v>
      </c>
      <c r="D1303" s="7">
        <v>2.9686401577678601E-2</v>
      </c>
      <c r="E1303" s="7">
        <v>0.40735909877790699</v>
      </c>
      <c r="F1303" s="14">
        <v>0.56295449964441402</v>
      </c>
      <c r="G1303" s="7">
        <v>7.2416023679754103E-3</v>
      </c>
      <c r="H1303" s="7">
        <v>2.3695256864742598E-2</v>
      </c>
      <c r="I1303" s="7">
        <v>5.6071965566763998E-2</v>
      </c>
      <c r="J1303" s="7">
        <v>8.1380209884819005E-2</v>
      </c>
      <c r="K1303" s="7">
        <v>8.8072731286936198E-2</v>
      </c>
      <c r="L1303" s="7">
        <v>0.51099947066923501</v>
      </c>
      <c r="M1303" s="7">
        <v>5.28463171097351E-2</v>
      </c>
      <c r="N1303" s="7">
        <v>8.0091854791316905E-2</v>
      </c>
      <c r="O1303" s="7">
        <v>2.3210671457379799E-2</v>
      </c>
      <c r="P1303" s="7">
        <v>7.6389920001096304E-2</v>
      </c>
      <c r="Q1303" s="7">
        <v>6.3625205825664004</v>
      </c>
    </row>
    <row r="1304" spans="1:17" hidden="1" x14ac:dyDescent="0.3">
      <c r="A1304" s="3" t="s">
        <v>46</v>
      </c>
      <c r="B1304" s="2">
        <v>43922</v>
      </c>
      <c r="C1304" s="7">
        <v>0.51639904259921898</v>
      </c>
      <c r="D1304" s="7">
        <v>3.3952022809777098E-2</v>
      </c>
      <c r="E1304" s="7">
        <v>0.34026337505317</v>
      </c>
      <c r="F1304" s="14">
        <v>0.625784602137053</v>
      </c>
      <c r="G1304" s="7">
        <v>4.8436645381241799E-3</v>
      </c>
      <c r="H1304" s="7">
        <v>2.6165565164702802E-4</v>
      </c>
      <c r="I1304" s="7">
        <v>4.2124240984693401E-4</v>
      </c>
      <c r="J1304" s="7">
        <v>7.5469622370260897E-3</v>
      </c>
      <c r="K1304" s="7">
        <v>7.5819175673544403E-2</v>
      </c>
      <c r="L1304" s="7">
        <v>0.80145024234321505</v>
      </c>
      <c r="M1304" s="7">
        <v>1.4296853540905E-2</v>
      </c>
      <c r="N1304" s="7">
        <v>4.2005825728599601E-2</v>
      </c>
      <c r="O1304" s="7">
        <v>2.2461867674996002E-3</v>
      </c>
      <c r="P1304" s="7">
        <v>5.1108191109592097E-2</v>
      </c>
      <c r="Q1304" s="7">
        <v>6.5867266143570999</v>
      </c>
    </row>
    <row r="1305" spans="1:17" hidden="1" x14ac:dyDescent="0.3">
      <c r="A1305" s="3" t="s">
        <v>46</v>
      </c>
      <c r="B1305" s="2">
        <v>43952</v>
      </c>
      <c r="C1305" s="7">
        <v>0.65259270201405095</v>
      </c>
      <c r="D1305" s="7">
        <v>3.0783786075626499E-2</v>
      </c>
      <c r="E1305" s="7">
        <v>0.379927332000142</v>
      </c>
      <c r="F1305" s="14">
        <v>0.58928888192423201</v>
      </c>
      <c r="G1305" s="7">
        <v>4.5021454571595098E-3</v>
      </c>
      <c r="H1305" s="7">
        <v>5.54770379225682E-4</v>
      </c>
      <c r="I1305" s="7">
        <v>3.24595816028409E-3</v>
      </c>
      <c r="J1305" s="7">
        <v>2.0275429681161701E-2</v>
      </c>
      <c r="K1305" s="7">
        <v>8.1747801799066794E-2</v>
      </c>
      <c r="L1305" s="7">
        <v>0.68612714310831602</v>
      </c>
      <c r="M1305" s="7">
        <v>1.8605684731630202E-2</v>
      </c>
      <c r="N1305" s="7">
        <v>0.113693205399022</v>
      </c>
      <c r="O1305" s="7">
        <v>2.44341354696995E-3</v>
      </c>
      <c r="P1305" s="7">
        <v>6.8804447737163696E-2</v>
      </c>
      <c r="Q1305" s="7">
        <v>6.4408749476456801</v>
      </c>
    </row>
    <row r="1306" spans="1:17" hidden="1" x14ac:dyDescent="0.3">
      <c r="A1306" s="3" t="s">
        <v>46</v>
      </c>
      <c r="B1306" s="2">
        <v>43983</v>
      </c>
      <c r="C1306" s="7">
        <v>0.79407779734171702</v>
      </c>
      <c r="D1306" s="7">
        <v>3.12087566784972E-2</v>
      </c>
      <c r="E1306" s="7">
        <v>0.42264279524501802</v>
      </c>
      <c r="F1306" s="14">
        <v>0.54614844807648499</v>
      </c>
      <c r="G1306" s="7">
        <v>5.7709012179204397E-3</v>
      </c>
      <c r="H1306" s="7">
        <v>1.7369942565706498E-2</v>
      </c>
      <c r="I1306" s="7">
        <v>8.4250733446379206E-2</v>
      </c>
      <c r="J1306" s="7">
        <v>3.1535710148789899E-2</v>
      </c>
      <c r="K1306" s="7">
        <v>8.3617602264199703E-2</v>
      </c>
      <c r="L1306" s="7">
        <v>0.53898146424860005</v>
      </c>
      <c r="M1306" s="7">
        <v>3.5100039426227997E-2</v>
      </c>
      <c r="N1306" s="7">
        <v>0.13194755364771499</v>
      </c>
      <c r="O1306" s="7">
        <v>4.4779151515994204E-3</v>
      </c>
      <c r="P1306" s="7">
        <v>6.69481378828614E-2</v>
      </c>
      <c r="Q1306" s="7">
        <v>6.3812038119522203</v>
      </c>
    </row>
    <row r="1307" spans="1:17" hidden="1" x14ac:dyDescent="0.3">
      <c r="A1307" s="3" t="s">
        <v>46</v>
      </c>
      <c r="B1307" s="2">
        <v>44013</v>
      </c>
      <c r="C1307" s="7">
        <v>0.92225669169496205</v>
      </c>
      <c r="D1307" s="7">
        <v>2.9105229452304801E-2</v>
      </c>
      <c r="E1307" s="7">
        <v>0.44921669062655001</v>
      </c>
      <c r="F1307" s="14">
        <v>0.52167807992114501</v>
      </c>
      <c r="G1307" s="7">
        <v>5.8741352018785303E-3</v>
      </c>
      <c r="H1307" s="7">
        <v>2.8332267534631E-2</v>
      </c>
      <c r="I1307" s="7">
        <v>0.115756052766938</v>
      </c>
      <c r="J1307" s="7">
        <v>6.2146327153505897E-2</v>
      </c>
      <c r="K1307" s="7">
        <v>8.0207383490294298E-2</v>
      </c>
      <c r="L1307" s="7">
        <v>0.44223337761589698</v>
      </c>
      <c r="M1307" s="7">
        <v>5.9285823799812398E-2</v>
      </c>
      <c r="N1307" s="7">
        <v>0.127691710978448</v>
      </c>
      <c r="O1307" s="7">
        <v>5.6418590039459104E-3</v>
      </c>
      <c r="P1307" s="7">
        <v>7.2831062454647502E-2</v>
      </c>
      <c r="Q1307" s="7">
        <v>6.4632026111012104</v>
      </c>
    </row>
    <row r="1308" spans="1:17" hidden="1" x14ac:dyDescent="0.3">
      <c r="A1308" s="3" t="s">
        <v>46</v>
      </c>
      <c r="B1308" s="2">
        <v>44044</v>
      </c>
      <c r="C1308" s="7">
        <v>0.94154902332621404</v>
      </c>
      <c r="D1308" s="7">
        <v>2.7077971966860601E-2</v>
      </c>
      <c r="E1308" s="7">
        <v>0.44928890533924398</v>
      </c>
      <c r="F1308" s="14">
        <v>0.52363312269389595</v>
      </c>
      <c r="G1308" s="7">
        <v>7.5428099855852004E-3</v>
      </c>
      <c r="H1308" s="7">
        <v>3.1487630215896699E-2</v>
      </c>
      <c r="I1308" s="7">
        <v>0.10963747651417501</v>
      </c>
      <c r="J1308" s="7">
        <v>8.6224469961877007E-2</v>
      </c>
      <c r="K1308" s="7">
        <v>8.2634942072311104E-2</v>
      </c>
      <c r="L1308" s="7">
        <v>0.41613981406998801</v>
      </c>
      <c r="M1308" s="7">
        <v>5.99821369522609E-2</v>
      </c>
      <c r="N1308" s="7">
        <v>0.12822457538273299</v>
      </c>
      <c r="O1308" s="7">
        <v>7.6088795936309003E-3</v>
      </c>
      <c r="P1308" s="7">
        <v>7.0517265251542505E-2</v>
      </c>
      <c r="Q1308" s="7">
        <v>6.4054657204642496</v>
      </c>
    </row>
    <row r="1309" spans="1:17" hidden="1" x14ac:dyDescent="0.3">
      <c r="A1309" s="3" t="s">
        <v>46</v>
      </c>
      <c r="B1309" s="2">
        <v>44075</v>
      </c>
      <c r="C1309" s="7">
        <v>0.93718676499542797</v>
      </c>
      <c r="D1309" s="7">
        <v>2.5642194840133501E-2</v>
      </c>
      <c r="E1309" s="7">
        <v>0.433952463397341</v>
      </c>
      <c r="F1309" s="14">
        <v>0.54040534176252497</v>
      </c>
      <c r="G1309" s="7">
        <v>8.5190816837901508E-3</v>
      </c>
      <c r="H1309" s="7">
        <v>3.08319922536586E-2</v>
      </c>
      <c r="I1309" s="7">
        <v>0.11671763284493999</v>
      </c>
      <c r="J1309" s="7">
        <v>7.8772493641675101E-2</v>
      </c>
      <c r="K1309" s="7">
        <v>8.6049642042861696E-2</v>
      </c>
      <c r="L1309" s="7">
        <v>0.42130110428788597</v>
      </c>
      <c r="M1309" s="7">
        <v>6.5564988434450702E-2</v>
      </c>
      <c r="N1309" s="7">
        <v>0.105063703958917</v>
      </c>
      <c r="O1309" s="7">
        <v>9.7452328972490107E-3</v>
      </c>
      <c r="P1309" s="7">
        <v>7.7434127954571705E-2</v>
      </c>
      <c r="Q1309" s="7">
        <v>6.45160882476645</v>
      </c>
    </row>
    <row r="1310" spans="1:17" hidden="1" x14ac:dyDescent="0.3">
      <c r="A1310" s="3" t="s">
        <v>46</v>
      </c>
      <c r="B1310" s="2">
        <v>44105</v>
      </c>
      <c r="C1310" s="7">
        <v>0.99079627063533204</v>
      </c>
      <c r="D1310" s="7">
        <v>2.8152166786656701E-2</v>
      </c>
      <c r="E1310" s="7">
        <v>0.45232135199497098</v>
      </c>
      <c r="F1310" s="14">
        <v>0.51952648121837197</v>
      </c>
      <c r="G1310" s="7">
        <v>7.7960935378820102E-3</v>
      </c>
      <c r="H1310" s="7">
        <v>3.87652026484821E-2</v>
      </c>
      <c r="I1310" s="7">
        <v>0.103240099265016</v>
      </c>
      <c r="J1310" s="7">
        <v>8.1281019497832202E-2</v>
      </c>
      <c r="K1310" s="7">
        <v>9.5063625454169201E-2</v>
      </c>
      <c r="L1310" s="7">
        <v>0.42602364151560002</v>
      </c>
      <c r="M1310" s="7">
        <v>6.3088087942564999E-2</v>
      </c>
      <c r="N1310" s="7">
        <v>0.1046549528564</v>
      </c>
      <c r="O1310" s="7">
        <v>9.0106758131156903E-3</v>
      </c>
      <c r="P1310" s="7">
        <v>7.1076601468937795E-2</v>
      </c>
      <c r="Q1310" s="7">
        <v>6.3682603815910301</v>
      </c>
    </row>
    <row r="1311" spans="1:17" hidden="1" x14ac:dyDescent="0.3">
      <c r="A1311" s="3" t="s">
        <v>46</v>
      </c>
      <c r="B1311" s="2">
        <v>44136</v>
      </c>
      <c r="C1311" s="7">
        <v>0.75038769025428698</v>
      </c>
      <c r="D1311" s="7">
        <v>2.9121658426308698E-2</v>
      </c>
      <c r="E1311" s="7">
        <v>0.40633465262611801</v>
      </c>
      <c r="F1311" s="14">
        <v>0.56454368894757301</v>
      </c>
      <c r="G1311" s="7">
        <v>6.0786270656502201E-3</v>
      </c>
      <c r="H1311" s="7">
        <v>2.0986388121360999E-2</v>
      </c>
      <c r="I1311" s="7">
        <v>2.64164636859117E-2</v>
      </c>
      <c r="J1311" s="7">
        <v>4.9837350798372197E-2</v>
      </c>
      <c r="K1311" s="7">
        <v>9.6282715144583503E-2</v>
      </c>
      <c r="L1311" s="7">
        <v>0.56926366984614096</v>
      </c>
      <c r="M1311" s="7">
        <v>5.4040214250690201E-2</v>
      </c>
      <c r="N1311" s="7">
        <v>8.8425389877065996E-2</v>
      </c>
      <c r="O1311" s="7">
        <v>6.1490828887646202E-3</v>
      </c>
      <c r="P1311" s="7">
        <v>8.25200983214599E-2</v>
      </c>
      <c r="Q1311" s="7">
        <v>6.47830342410903</v>
      </c>
    </row>
    <row r="1312" spans="1:17" hidden="1" x14ac:dyDescent="0.3">
      <c r="A1312" s="3" t="s">
        <v>46</v>
      </c>
      <c r="B1312" s="2">
        <v>44166</v>
      </c>
      <c r="C1312" s="7">
        <v>1.2055440603129399</v>
      </c>
      <c r="D1312" s="7">
        <v>2.8851156973068701E-2</v>
      </c>
      <c r="E1312" s="7">
        <v>0.45009597688242298</v>
      </c>
      <c r="F1312" s="14">
        <v>0.52105286614450796</v>
      </c>
      <c r="G1312" s="7">
        <v>5.1693120359647699E-3</v>
      </c>
      <c r="H1312" s="7">
        <v>4.9998754240699002E-2</v>
      </c>
      <c r="I1312" s="7">
        <v>0.14465668964261599</v>
      </c>
      <c r="J1312" s="7">
        <v>5.9041200859912997E-2</v>
      </c>
      <c r="K1312" s="7">
        <v>0.12056334542052199</v>
      </c>
      <c r="L1312" s="7">
        <v>0.400070154202876</v>
      </c>
      <c r="M1312" s="7">
        <v>6.1172826311787602E-2</v>
      </c>
      <c r="N1312" s="7">
        <v>9.8250778634213901E-2</v>
      </c>
      <c r="O1312" s="7">
        <v>5.00729017521577E-3</v>
      </c>
      <c r="P1312" s="7">
        <v>5.6069648476191197E-2</v>
      </c>
      <c r="Q1312" s="7">
        <v>6.34638276124707</v>
      </c>
    </row>
    <row r="1313" spans="1:17" hidden="1" x14ac:dyDescent="0.3">
      <c r="A1313" s="3" t="s">
        <v>46</v>
      </c>
      <c r="B1313" s="2">
        <v>44197</v>
      </c>
      <c r="C1313" s="7">
        <v>0.549820556466035</v>
      </c>
      <c r="D1313" s="7">
        <v>3.36036287709051E-2</v>
      </c>
      <c r="E1313" s="7">
        <v>0.391621201549954</v>
      </c>
      <c r="F1313" s="14">
        <v>0.574775169679141</v>
      </c>
      <c r="G1313" s="7">
        <v>7.3222781340574498E-3</v>
      </c>
      <c r="H1313" s="7">
        <v>3.59620794121147E-3</v>
      </c>
      <c r="I1313" s="7">
        <v>4.5279857767095602E-4</v>
      </c>
      <c r="J1313" s="7">
        <v>4.3136435577723203E-2</v>
      </c>
      <c r="K1313" s="7">
        <v>7.2169689932108594E-2</v>
      </c>
      <c r="L1313" s="7">
        <v>0.65520658793706898</v>
      </c>
      <c r="M1313" s="7">
        <v>5.1446162073526501E-2</v>
      </c>
      <c r="N1313" s="7">
        <v>6.9794378502591001E-2</v>
      </c>
      <c r="O1313" s="7">
        <v>6.4850422688825697E-3</v>
      </c>
      <c r="P1313" s="7">
        <v>9.0390419055158905E-2</v>
      </c>
      <c r="Q1313" s="7">
        <v>6.5199115340905403</v>
      </c>
    </row>
    <row r="1314" spans="1:17" hidden="1" x14ac:dyDescent="0.3">
      <c r="A1314" s="3" t="s">
        <v>46</v>
      </c>
      <c r="B1314" s="2">
        <v>44228</v>
      </c>
      <c r="C1314" s="7">
        <v>0.57393113771100701</v>
      </c>
      <c r="D1314" s="7">
        <v>3.10434134654087E-2</v>
      </c>
      <c r="E1314" s="7">
        <v>0.38184203581901099</v>
      </c>
      <c r="F1314" s="14">
        <v>0.58711455071558005</v>
      </c>
      <c r="G1314" s="7">
        <v>6.5955659303547198E-3</v>
      </c>
      <c r="H1314" s="7">
        <v>2.63204350251542E-3</v>
      </c>
      <c r="I1314" s="7">
        <v>7.4078520190646495E-4</v>
      </c>
      <c r="J1314" s="7">
        <v>4.5469248076197802E-2</v>
      </c>
      <c r="K1314" s="7">
        <v>7.5557405672002198E-2</v>
      </c>
      <c r="L1314" s="7">
        <v>0.62477312068273005</v>
      </c>
      <c r="M1314" s="7">
        <v>5.9672805968304397E-2</v>
      </c>
      <c r="N1314" s="7">
        <v>8.4274249042958604E-2</v>
      </c>
      <c r="O1314" s="7">
        <v>5.6800720693571298E-3</v>
      </c>
      <c r="P1314" s="7">
        <v>9.4604703853673006E-2</v>
      </c>
      <c r="Q1314" s="7">
        <v>6.5324342279563101</v>
      </c>
    </row>
    <row r="1315" spans="1:17" hidden="1" x14ac:dyDescent="0.3">
      <c r="A1315" s="3" t="s">
        <v>46</v>
      </c>
      <c r="B1315" s="2">
        <v>44256</v>
      </c>
      <c r="C1315" s="7">
        <v>0.68546351121836901</v>
      </c>
      <c r="D1315" s="7">
        <v>2.9411869597827E-2</v>
      </c>
      <c r="E1315" s="7">
        <v>0.39153281217761599</v>
      </c>
      <c r="F1315" s="14">
        <v>0.57905531822455703</v>
      </c>
      <c r="G1315" s="7">
        <v>7.8039470596993898E-3</v>
      </c>
      <c r="H1315" s="7">
        <v>2.4585430420814101E-3</v>
      </c>
      <c r="I1315" s="7">
        <v>1.59311357321533E-3</v>
      </c>
      <c r="J1315" s="7">
        <v>4.59257689264587E-2</v>
      </c>
      <c r="K1315" s="7">
        <v>7.6727030019262496E-2</v>
      </c>
      <c r="L1315" s="7">
        <v>0.60377017287499202</v>
      </c>
      <c r="M1315" s="7">
        <v>5.9381284513759097E-2</v>
      </c>
      <c r="N1315" s="7">
        <v>9.8808590623232398E-2</v>
      </c>
      <c r="O1315" s="7">
        <v>6.7916581183345799E-3</v>
      </c>
      <c r="P1315" s="7">
        <v>9.6739891248964899E-2</v>
      </c>
      <c r="Q1315" s="7">
        <v>6.5635993626523002</v>
      </c>
    </row>
    <row r="1316" spans="1:17" hidden="1" x14ac:dyDescent="0.3">
      <c r="A1316" s="3" t="s">
        <v>46</v>
      </c>
      <c r="B1316" s="2">
        <v>44287</v>
      </c>
      <c r="C1316" s="7">
        <v>0.90225830924460504</v>
      </c>
      <c r="D1316" s="7">
        <v>3.01549555973393E-2</v>
      </c>
      <c r="E1316" s="7">
        <v>0.44655026072878801</v>
      </c>
      <c r="F1316" s="14">
        <v>0.52329478367387305</v>
      </c>
      <c r="G1316" s="7">
        <v>6.6951529720442699E-3</v>
      </c>
      <c r="H1316" s="7">
        <v>1.6607677884860901E-2</v>
      </c>
      <c r="I1316" s="7">
        <v>0.11862019891445</v>
      </c>
      <c r="J1316" s="7">
        <v>4.9999052942496701E-2</v>
      </c>
      <c r="K1316" s="7">
        <v>8.9860749555185596E-2</v>
      </c>
      <c r="L1316" s="7">
        <v>0.43417239244349598</v>
      </c>
      <c r="M1316" s="7">
        <v>6.1728323253844197E-2</v>
      </c>
      <c r="N1316" s="7">
        <v>0.13972201188979499</v>
      </c>
      <c r="O1316" s="7">
        <v>6.5627946983422602E-3</v>
      </c>
      <c r="P1316" s="7">
        <v>7.6031645445485199E-2</v>
      </c>
      <c r="Q1316" s="7">
        <v>6.4404959352410502</v>
      </c>
    </row>
    <row r="1317" spans="1:17" hidden="1" x14ac:dyDescent="0.3">
      <c r="A1317" s="3" t="s">
        <v>46</v>
      </c>
      <c r="B1317" s="2">
        <v>44317</v>
      </c>
      <c r="C1317" s="7">
        <v>1.00070014509276</v>
      </c>
      <c r="D1317" s="7">
        <v>2.9284679278341701E-2</v>
      </c>
      <c r="E1317" s="7">
        <v>0.45742666186904701</v>
      </c>
      <c r="F1317" s="14">
        <v>0.51328865885261099</v>
      </c>
      <c r="G1317" s="7">
        <v>5.2574184556403204E-3</v>
      </c>
      <c r="H1317" s="7">
        <v>2.7757392458528301E-2</v>
      </c>
      <c r="I1317" s="7">
        <v>0.13084570805398801</v>
      </c>
      <c r="J1317" s="7">
        <v>7.49618708250923E-2</v>
      </c>
      <c r="K1317" s="7">
        <v>8.1950584077262301E-2</v>
      </c>
      <c r="L1317" s="7">
        <v>0.39412706826197202</v>
      </c>
      <c r="M1317" s="7">
        <v>5.9708020907905598E-2</v>
      </c>
      <c r="N1317" s="7">
        <v>0.14166524070355699</v>
      </c>
      <c r="O1317" s="7">
        <v>1.0444345544961001E-2</v>
      </c>
      <c r="P1317" s="7">
        <v>7.3282350711093402E-2</v>
      </c>
      <c r="Q1317" s="7">
        <v>6.4026060864138401</v>
      </c>
    </row>
    <row r="1318" spans="1:17" hidden="1" x14ac:dyDescent="0.3">
      <c r="A1318" s="3" t="s">
        <v>46</v>
      </c>
      <c r="B1318" s="2">
        <v>44348</v>
      </c>
      <c r="C1318" s="7">
        <v>0.92921463936572002</v>
      </c>
      <c r="D1318" s="7">
        <v>2.9795075111677699E-2</v>
      </c>
      <c r="E1318" s="7">
        <v>0.44513890591698502</v>
      </c>
      <c r="F1318" s="14">
        <v>0.52506601897133798</v>
      </c>
      <c r="G1318" s="7">
        <v>6.4786967505343698E-3</v>
      </c>
      <c r="H1318" s="7">
        <v>2.68096318783318E-2</v>
      </c>
      <c r="I1318" s="7">
        <v>0.11332903779198999</v>
      </c>
      <c r="J1318" s="7">
        <v>8.8039034805100405E-2</v>
      </c>
      <c r="K1318" s="7">
        <v>7.6814447745569406E-2</v>
      </c>
      <c r="L1318" s="7">
        <v>0.40293392475637302</v>
      </c>
      <c r="M1318" s="7">
        <v>6.5049222811868701E-2</v>
      </c>
      <c r="N1318" s="7">
        <v>0.12722004420021699</v>
      </c>
      <c r="O1318" s="7">
        <v>1.51058989958061E-2</v>
      </c>
      <c r="P1318" s="7">
        <v>7.8220060264208205E-2</v>
      </c>
      <c r="Q1318" s="7">
        <v>6.4690443707716296</v>
      </c>
    </row>
    <row r="1319" spans="1:17" hidden="1" x14ac:dyDescent="0.3">
      <c r="A1319" s="3" t="s">
        <v>46</v>
      </c>
      <c r="B1319" s="2">
        <v>44378</v>
      </c>
      <c r="C1319" s="7">
        <v>0.96867887860700497</v>
      </c>
      <c r="D1319" s="7">
        <v>2.9725154695508502E-2</v>
      </c>
      <c r="E1319" s="7">
        <v>0.439131015496247</v>
      </c>
      <c r="F1319" s="14">
        <v>0.53114382980824504</v>
      </c>
      <c r="G1319" s="7">
        <v>5.6201951061723796E-3</v>
      </c>
      <c r="H1319" s="7">
        <v>2.9578480128304701E-2</v>
      </c>
      <c r="I1319" s="7">
        <v>0.11795325615213299</v>
      </c>
      <c r="J1319" s="7">
        <v>9.9649770618750494E-2</v>
      </c>
      <c r="K1319" s="7">
        <v>8.0585419905783107E-2</v>
      </c>
      <c r="L1319" s="7">
        <v>0.40101821407251098</v>
      </c>
      <c r="M1319" s="7">
        <v>6.64127003763611E-2</v>
      </c>
      <c r="N1319" s="7">
        <v>0.10743307025111599</v>
      </c>
      <c r="O1319" s="7">
        <v>1.52474390800354E-2</v>
      </c>
      <c r="P1319" s="7">
        <v>7.6501454308832303E-2</v>
      </c>
      <c r="Q1319" s="7">
        <v>6.4492062405760002</v>
      </c>
    </row>
    <row r="1320" spans="1:17" hidden="1" x14ac:dyDescent="0.3">
      <c r="A1320" s="3" t="s">
        <v>46</v>
      </c>
      <c r="B1320" s="2">
        <v>44409</v>
      </c>
      <c r="C1320" s="7">
        <v>0.97501749317116904</v>
      </c>
      <c r="D1320" s="7">
        <v>3.2194515308140902E-2</v>
      </c>
      <c r="E1320" s="7">
        <v>0.456491488382129</v>
      </c>
      <c r="F1320" s="14">
        <v>0.51131399630972996</v>
      </c>
      <c r="G1320" s="7">
        <v>5.9930914601229101E-3</v>
      </c>
      <c r="H1320" s="7">
        <v>3.0337651875556301E-2</v>
      </c>
      <c r="I1320" s="7">
        <v>0.12973626911077801</v>
      </c>
      <c r="J1320" s="7">
        <v>0.118594230557242</v>
      </c>
      <c r="K1320" s="7">
        <v>7.5321405751670706E-2</v>
      </c>
      <c r="L1320" s="7">
        <v>0.36550609127099298</v>
      </c>
      <c r="M1320" s="7">
        <v>6.4851608124834398E-2</v>
      </c>
      <c r="N1320" s="7">
        <v>0.119191406738496</v>
      </c>
      <c r="O1320" s="7">
        <v>1.8773418955741299E-2</v>
      </c>
      <c r="P1320" s="7">
        <v>7.16948261545656E-2</v>
      </c>
      <c r="Q1320" s="7">
        <v>6.3364942193394</v>
      </c>
    </row>
    <row r="1321" spans="1:17" hidden="1" x14ac:dyDescent="0.3">
      <c r="A1321" s="3" t="s">
        <v>46</v>
      </c>
      <c r="B1321" s="2">
        <v>44440</v>
      </c>
      <c r="C1321" s="7">
        <v>0.90994470426624896</v>
      </c>
      <c r="D1321" s="7">
        <v>2.9291149251126702E-2</v>
      </c>
      <c r="E1321" s="7">
        <v>0.436510371777665</v>
      </c>
      <c r="F1321" s="14">
        <v>0.53419847897120798</v>
      </c>
      <c r="G1321" s="7">
        <v>6.9103078478753499E-3</v>
      </c>
      <c r="H1321" s="7">
        <v>3.1221494381633401E-2</v>
      </c>
      <c r="I1321" s="7">
        <v>0.113191991520808</v>
      </c>
      <c r="J1321" s="7">
        <v>0.118401525419944</v>
      </c>
      <c r="K1321" s="7">
        <v>7.7153313514519303E-2</v>
      </c>
      <c r="L1321" s="7">
        <v>0.38353191990296598</v>
      </c>
      <c r="M1321" s="7">
        <v>6.3750055624243698E-2</v>
      </c>
      <c r="N1321" s="7">
        <v>9.6420334143732897E-2</v>
      </c>
      <c r="O1321" s="7">
        <v>1.82176326734022E-2</v>
      </c>
      <c r="P1321" s="7">
        <v>9.1201424970874606E-2</v>
      </c>
      <c r="Q1321" s="7">
        <v>6.5254861644903501</v>
      </c>
    </row>
    <row r="1322" spans="1:17" hidden="1" x14ac:dyDescent="0.3">
      <c r="A1322" s="3" t="s">
        <v>47</v>
      </c>
      <c r="B1322" s="2">
        <v>43466</v>
      </c>
      <c r="C1322" s="7">
        <v>0.79299322708622499</v>
      </c>
      <c r="D1322" s="7">
        <v>4.2270213579853402E-2</v>
      </c>
      <c r="E1322" s="7">
        <v>0.34945493146318102</v>
      </c>
      <c r="F1322" s="14">
        <v>0.60827485495696498</v>
      </c>
      <c r="G1322" s="7">
        <v>1.5004367142681101E-2</v>
      </c>
      <c r="H1322" s="7">
        <v>3.1626690902015399E-2</v>
      </c>
      <c r="I1322" s="7">
        <v>0.26972821475772901</v>
      </c>
      <c r="J1322" s="7">
        <v>0.18895466931605701</v>
      </c>
      <c r="K1322" s="7">
        <v>0.19883075920035601</v>
      </c>
      <c r="L1322" s="7">
        <v>5.0758517886134398E-2</v>
      </c>
      <c r="M1322" s="7">
        <v>0.107173801923823</v>
      </c>
      <c r="N1322" s="7">
        <v>2.8417545639628498E-2</v>
      </c>
      <c r="O1322" s="7">
        <v>6.3281798224915795E-2</v>
      </c>
      <c r="P1322" s="7">
        <v>4.6223635006659602E-2</v>
      </c>
      <c r="Q1322" s="7">
        <v>5.5010359550498498</v>
      </c>
    </row>
    <row r="1323" spans="1:17" hidden="1" x14ac:dyDescent="0.3">
      <c r="A1323" s="3" t="s">
        <v>47</v>
      </c>
      <c r="B1323" s="2">
        <v>43497</v>
      </c>
      <c r="C1323" s="7">
        <v>0.78755448692153596</v>
      </c>
      <c r="D1323" s="7">
        <v>2.5696297831856701E-2</v>
      </c>
      <c r="E1323" s="7">
        <v>0.34933857872294</v>
      </c>
      <c r="F1323" s="14">
        <v>0.62496512344520405</v>
      </c>
      <c r="G1323" s="7">
        <v>1.37353954051441E-2</v>
      </c>
      <c r="H1323" s="7">
        <v>3.05843096899448E-2</v>
      </c>
      <c r="I1323" s="7">
        <v>0.27071579777890897</v>
      </c>
      <c r="J1323" s="7">
        <v>0.22616942947771801</v>
      </c>
      <c r="K1323" s="7">
        <v>0.17562389404763501</v>
      </c>
      <c r="L1323" s="7">
        <v>5.2679186030983899E-2</v>
      </c>
      <c r="M1323" s="7">
        <v>0.109213983516009</v>
      </c>
      <c r="N1323" s="7">
        <v>2.6255633581965001E-2</v>
      </c>
      <c r="O1323" s="7">
        <v>6.0141898243785102E-2</v>
      </c>
      <c r="P1323" s="7">
        <v>3.4880472227905898E-2</v>
      </c>
      <c r="Q1323" s="7">
        <v>5.7343056418061504</v>
      </c>
    </row>
    <row r="1324" spans="1:17" hidden="1" x14ac:dyDescent="0.3">
      <c r="A1324" s="3" t="s">
        <v>47</v>
      </c>
      <c r="B1324" s="2">
        <v>43525</v>
      </c>
      <c r="C1324" s="7">
        <v>0.96785226617873199</v>
      </c>
      <c r="D1324" s="7">
        <v>2.6009560120380901E-2</v>
      </c>
      <c r="E1324" s="7">
        <v>0.35255295287396798</v>
      </c>
      <c r="F1324" s="14">
        <v>0.62143748700565205</v>
      </c>
      <c r="G1324" s="7">
        <v>1.4222992320402099E-2</v>
      </c>
      <c r="H1324" s="7">
        <v>3.2302255670197302E-2</v>
      </c>
      <c r="I1324" s="7">
        <v>0.27575630811489499</v>
      </c>
      <c r="J1324" s="7">
        <v>0.21829405632134499</v>
      </c>
      <c r="K1324" s="7">
        <v>0.184867682099215</v>
      </c>
      <c r="L1324" s="7">
        <v>4.7965184637599703E-2</v>
      </c>
      <c r="M1324" s="7">
        <v>0.107315118890841</v>
      </c>
      <c r="N1324" s="7">
        <v>2.52417872125082E-2</v>
      </c>
      <c r="O1324" s="7">
        <v>5.9845766370815401E-2</v>
      </c>
      <c r="P1324" s="7">
        <v>3.4188848362180398E-2</v>
      </c>
      <c r="Q1324" s="7">
        <v>5.6745353288704399</v>
      </c>
    </row>
    <row r="1325" spans="1:17" hidden="1" x14ac:dyDescent="0.3">
      <c r="A1325" s="3" t="s">
        <v>47</v>
      </c>
      <c r="B1325" s="2">
        <v>43556</v>
      </c>
      <c r="C1325" s="7">
        <v>0.91822230778721303</v>
      </c>
      <c r="D1325" s="7">
        <v>2.3737478106472198E-2</v>
      </c>
      <c r="E1325" s="7">
        <v>0.33529452529989201</v>
      </c>
      <c r="F1325" s="14">
        <v>0.64096799659363601</v>
      </c>
      <c r="G1325" s="7">
        <v>1.1349129064754101E-2</v>
      </c>
      <c r="H1325" s="7">
        <v>2.9807390344546599E-2</v>
      </c>
      <c r="I1325" s="7">
        <v>0.294000268403251</v>
      </c>
      <c r="J1325" s="7">
        <v>0.21309962562927101</v>
      </c>
      <c r="K1325" s="7">
        <v>0.17142390751386399</v>
      </c>
      <c r="L1325" s="7">
        <v>4.7278217114958603E-2</v>
      </c>
      <c r="M1325" s="7">
        <v>0.10068666087236899</v>
      </c>
      <c r="N1325" s="7">
        <v>2.84096366264853E-2</v>
      </c>
      <c r="O1325" s="7">
        <v>6.6406458630025894E-2</v>
      </c>
      <c r="P1325" s="7">
        <v>3.7538705800474699E-2</v>
      </c>
      <c r="Q1325" s="7">
        <v>5.7966439949027304</v>
      </c>
    </row>
    <row r="1326" spans="1:17" hidden="1" x14ac:dyDescent="0.3">
      <c r="A1326" s="3" t="s">
        <v>47</v>
      </c>
      <c r="B1326" s="2">
        <v>43586</v>
      </c>
      <c r="C1326" s="7">
        <v>0.97558950328742799</v>
      </c>
      <c r="D1326" s="7">
        <v>2.8939521107714399E-2</v>
      </c>
      <c r="E1326" s="7">
        <v>0.33388391811849799</v>
      </c>
      <c r="F1326" s="14">
        <v>0.63717656077378704</v>
      </c>
      <c r="G1326" s="7">
        <v>1.40954337043362E-2</v>
      </c>
      <c r="H1326" s="7">
        <v>2.71343422905664E-2</v>
      </c>
      <c r="I1326" s="7">
        <v>0.297058997919318</v>
      </c>
      <c r="J1326" s="7">
        <v>0.21442945293929</v>
      </c>
      <c r="K1326" s="7">
        <v>0.168360554442955</v>
      </c>
      <c r="L1326" s="7">
        <v>4.6227398185149197E-2</v>
      </c>
      <c r="M1326" s="7">
        <v>0.103937247831991</v>
      </c>
      <c r="N1326" s="7">
        <v>2.34127135818861E-2</v>
      </c>
      <c r="O1326" s="7">
        <v>6.4688890878878996E-2</v>
      </c>
      <c r="P1326" s="7">
        <v>4.0654968225629098E-2</v>
      </c>
      <c r="Q1326" s="7">
        <v>5.7021565589499597</v>
      </c>
    </row>
    <row r="1327" spans="1:17" hidden="1" x14ac:dyDescent="0.3">
      <c r="A1327" s="3" t="s">
        <v>47</v>
      </c>
      <c r="B1327" s="2">
        <v>43617</v>
      </c>
      <c r="C1327" s="7">
        <v>0.937421244120625</v>
      </c>
      <c r="D1327" s="7">
        <v>2.6115524472571199E-2</v>
      </c>
      <c r="E1327" s="7">
        <v>0.33434175025392399</v>
      </c>
      <c r="F1327" s="14">
        <v>0.63954272527350398</v>
      </c>
      <c r="G1327" s="7">
        <v>1.2067149697732401E-2</v>
      </c>
      <c r="H1327" s="7">
        <v>2.7125909514276399E-2</v>
      </c>
      <c r="I1327" s="7">
        <v>0.29739825564478101</v>
      </c>
      <c r="J1327" s="7">
        <v>0.199419997439403</v>
      </c>
      <c r="K1327" s="7">
        <v>0.18848461451036799</v>
      </c>
      <c r="L1327" s="7">
        <v>4.5258195993910497E-2</v>
      </c>
      <c r="M1327" s="7">
        <v>0.10189272575448501</v>
      </c>
      <c r="N1327" s="7">
        <v>2.3269123858257999E-2</v>
      </c>
      <c r="O1327" s="7">
        <v>6.4295435762387096E-2</v>
      </c>
      <c r="P1327" s="7">
        <v>4.0788591824398597E-2</v>
      </c>
      <c r="Q1327" s="7">
        <v>5.6967924352925499</v>
      </c>
    </row>
    <row r="1328" spans="1:17" hidden="1" x14ac:dyDescent="0.3">
      <c r="A1328" s="3" t="s">
        <v>47</v>
      </c>
      <c r="B1328" s="2">
        <v>43647</v>
      </c>
      <c r="C1328" s="7">
        <v>0.977044604605388</v>
      </c>
      <c r="D1328" s="7">
        <v>2.2394419583930202E-2</v>
      </c>
      <c r="E1328" s="7">
        <v>0.346327140559271</v>
      </c>
      <c r="F1328" s="14">
        <v>0.63127843985679899</v>
      </c>
      <c r="G1328" s="7">
        <v>1.2059054958129299E-2</v>
      </c>
      <c r="H1328" s="7">
        <v>2.6166727197583201E-2</v>
      </c>
      <c r="I1328" s="7">
        <v>0.29625634977509502</v>
      </c>
      <c r="J1328" s="7">
        <v>0.20731137189280799</v>
      </c>
      <c r="K1328" s="7">
        <v>0.180950988910697</v>
      </c>
      <c r="L1328" s="7">
        <v>4.6570231392580298E-2</v>
      </c>
      <c r="M1328" s="7">
        <v>9.8753775711815595E-2</v>
      </c>
      <c r="N1328" s="7">
        <v>2.2693998005220799E-2</v>
      </c>
      <c r="O1328" s="7">
        <v>5.9016887722405403E-2</v>
      </c>
      <c r="P1328" s="7">
        <v>5.0220614433665899E-2</v>
      </c>
      <c r="Q1328" s="7">
        <v>5.7060920668461197</v>
      </c>
    </row>
    <row r="1329" spans="1:17" hidden="1" x14ac:dyDescent="0.3">
      <c r="A1329" s="3" t="s">
        <v>47</v>
      </c>
      <c r="B1329" s="2">
        <v>43678</v>
      </c>
      <c r="C1329" s="7">
        <v>1.01176854329268</v>
      </c>
      <c r="D1329" s="7">
        <v>2.20139006036154E-2</v>
      </c>
      <c r="E1329" s="7">
        <v>0.32044706757765201</v>
      </c>
      <c r="F1329" s="14">
        <v>0.65753903181873197</v>
      </c>
      <c r="G1329" s="7">
        <v>1.0610982280161E-2</v>
      </c>
      <c r="H1329" s="7">
        <v>2.8794016650926801E-2</v>
      </c>
      <c r="I1329" s="7">
        <v>0.30165772731606699</v>
      </c>
      <c r="J1329" s="7">
        <v>0.21194081980651899</v>
      </c>
      <c r="K1329" s="7">
        <v>0.178097844901736</v>
      </c>
      <c r="L1329" s="7">
        <v>4.3614238122538299E-2</v>
      </c>
      <c r="M1329" s="7">
        <v>0.100509670645441</v>
      </c>
      <c r="N1329" s="7">
        <v>2.2887276923154301E-2</v>
      </c>
      <c r="O1329" s="7">
        <v>6.4719509476303699E-2</v>
      </c>
      <c r="P1329" s="7">
        <v>3.7167913877153201E-2</v>
      </c>
      <c r="Q1329" s="7">
        <v>5.7352910001667601</v>
      </c>
    </row>
    <row r="1330" spans="1:17" hidden="1" x14ac:dyDescent="0.3">
      <c r="A1330" s="3" t="s">
        <v>47</v>
      </c>
      <c r="B1330" s="2">
        <v>43709</v>
      </c>
      <c r="C1330" s="7">
        <v>0.91829940012284506</v>
      </c>
      <c r="D1330" s="7">
        <v>3.2761313727303398E-2</v>
      </c>
      <c r="E1330" s="7">
        <v>0.34771511882126499</v>
      </c>
      <c r="F1330" s="14">
        <v>0.619523567451432</v>
      </c>
      <c r="G1330" s="7">
        <v>1.09633322993604E-2</v>
      </c>
      <c r="H1330" s="7">
        <v>3.2733575093874701E-2</v>
      </c>
      <c r="I1330" s="7">
        <v>0.29438422956993898</v>
      </c>
      <c r="J1330" s="7">
        <v>0.202956671704972</v>
      </c>
      <c r="K1330" s="7">
        <v>0.188253631084638</v>
      </c>
      <c r="L1330" s="7">
        <v>4.6176569166928201E-2</v>
      </c>
      <c r="M1330" s="7">
        <v>0.10176708383259001</v>
      </c>
      <c r="N1330" s="7">
        <v>2.3857028271450201E-2</v>
      </c>
      <c r="O1330" s="7">
        <v>6.0854230686136601E-2</v>
      </c>
      <c r="P1330" s="7">
        <v>3.8053648290111E-2</v>
      </c>
      <c r="Q1330" s="7">
        <v>5.7429789688104202</v>
      </c>
    </row>
    <row r="1331" spans="1:17" hidden="1" x14ac:dyDescent="0.3">
      <c r="A1331" s="3" t="s">
        <v>47</v>
      </c>
      <c r="B1331" s="2">
        <v>43739</v>
      </c>
      <c r="C1331" s="7">
        <v>1.01560961370126</v>
      </c>
      <c r="D1331" s="7">
        <v>2.4340375098366999E-2</v>
      </c>
      <c r="E1331" s="7">
        <v>0.33251465637813399</v>
      </c>
      <c r="F1331" s="14">
        <v>0.64314496852349901</v>
      </c>
      <c r="G1331" s="7">
        <v>1.4384638283774899E-2</v>
      </c>
      <c r="H1331" s="7">
        <v>3.3497391577056897E-2</v>
      </c>
      <c r="I1331" s="7">
        <v>0.29658988918857598</v>
      </c>
      <c r="J1331" s="7">
        <v>0.209015481702131</v>
      </c>
      <c r="K1331" s="7">
        <v>0.194645884579874</v>
      </c>
      <c r="L1331" s="7">
        <v>4.4858923674508701E-2</v>
      </c>
      <c r="M1331" s="7">
        <v>9.7129596917525596E-2</v>
      </c>
      <c r="N1331" s="7">
        <v>2.4399610047781201E-2</v>
      </c>
      <c r="O1331" s="7">
        <v>4.9583809271826901E-2</v>
      </c>
      <c r="P1331" s="7">
        <v>3.5894774756945101E-2</v>
      </c>
      <c r="Q1331" s="7">
        <v>5.7045451183448499</v>
      </c>
    </row>
    <row r="1332" spans="1:17" hidden="1" x14ac:dyDescent="0.3">
      <c r="A1332" s="3" t="s">
        <v>47</v>
      </c>
      <c r="B1332" s="2">
        <v>43770</v>
      </c>
      <c r="C1332" s="7">
        <v>1.15860974486209</v>
      </c>
      <c r="D1332" s="7">
        <v>2.0429409215640199E-2</v>
      </c>
      <c r="E1332" s="7">
        <v>0.339997183425224</v>
      </c>
      <c r="F1332" s="14">
        <v>0.63957340735913504</v>
      </c>
      <c r="G1332" s="7">
        <v>1.04325961700682E-2</v>
      </c>
      <c r="H1332" s="7">
        <v>3.6578194611069398E-2</v>
      </c>
      <c r="I1332" s="7">
        <v>0.290081640601484</v>
      </c>
      <c r="J1332" s="7">
        <v>0.197062020577291</v>
      </c>
      <c r="K1332" s="7">
        <v>0.22312921940657601</v>
      </c>
      <c r="L1332" s="7">
        <v>3.8581474132649299E-2</v>
      </c>
      <c r="M1332" s="7">
        <v>9.8236923154124606E-2</v>
      </c>
      <c r="N1332" s="7">
        <v>2.4745378443088301E-2</v>
      </c>
      <c r="O1332" s="7">
        <v>4.53183379412656E-2</v>
      </c>
      <c r="P1332" s="7">
        <v>3.5834214962383398E-2</v>
      </c>
      <c r="Q1332" s="7">
        <v>5.6531038846497301</v>
      </c>
    </row>
    <row r="1333" spans="1:17" hidden="1" x14ac:dyDescent="0.3">
      <c r="A1333" s="3" t="s">
        <v>47</v>
      </c>
      <c r="B1333" s="2">
        <v>43800</v>
      </c>
      <c r="C1333" s="7">
        <v>1.53903505803399</v>
      </c>
      <c r="D1333" s="7">
        <v>2.0166052061847201E-2</v>
      </c>
      <c r="E1333" s="7">
        <v>0.33195614734825502</v>
      </c>
      <c r="F1333" s="14">
        <v>0.64787780058989697</v>
      </c>
      <c r="G1333" s="7">
        <v>9.6270529664808906E-3</v>
      </c>
      <c r="H1333" s="7">
        <v>4.1859729421402897E-2</v>
      </c>
      <c r="I1333" s="7">
        <v>0.29925467307884301</v>
      </c>
      <c r="J1333" s="7">
        <v>0.17999389652786801</v>
      </c>
      <c r="K1333" s="7">
        <v>0.26991457400422902</v>
      </c>
      <c r="L1333" s="7">
        <v>3.1450767305893801E-2</v>
      </c>
      <c r="M1333" s="7">
        <v>8.9644767260306901E-2</v>
      </c>
      <c r="N1333" s="7">
        <v>2.2285443329351399E-2</v>
      </c>
      <c r="O1333" s="7">
        <v>3.1276283170584798E-2</v>
      </c>
      <c r="P1333" s="7">
        <v>2.4692812935039901E-2</v>
      </c>
      <c r="Q1333" s="7">
        <v>5.6840116895551303</v>
      </c>
    </row>
    <row r="1334" spans="1:17" hidden="1" x14ac:dyDescent="0.3">
      <c r="A1334" s="3" t="s">
        <v>47</v>
      </c>
      <c r="B1334" s="2">
        <v>43831</v>
      </c>
      <c r="C1334" s="7">
        <v>0.87753066442357597</v>
      </c>
      <c r="D1334" s="7">
        <v>3.1822184463500602E-2</v>
      </c>
      <c r="E1334" s="7">
        <v>0.34696417828381698</v>
      </c>
      <c r="F1334" s="14">
        <v>0.62121363725268197</v>
      </c>
      <c r="G1334" s="7">
        <v>1.25338481620092E-2</v>
      </c>
      <c r="H1334" s="7">
        <v>2.9397775988219299E-2</v>
      </c>
      <c r="I1334" s="7">
        <v>0.267466411477296</v>
      </c>
      <c r="J1334" s="7">
        <v>0.20337124913298099</v>
      </c>
      <c r="K1334" s="7">
        <v>0.19200019839712601</v>
      </c>
      <c r="L1334" s="7">
        <v>4.8949094315397498E-2</v>
      </c>
      <c r="M1334" s="7">
        <v>0.105511371819759</v>
      </c>
      <c r="N1334" s="7">
        <v>2.6344551124458101E-2</v>
      </c>
      <c r="O1334" s="7">
        <v>6.9106711829851897E-2</v>
      </c>
      <c r="P1334" s="7">
        <v>4.5318787752902198E-2</v>
      </c>
      <c r="Q1334" s="7">
        <v>5.7103426464884999</v>
      </c>
    </row>
    <row r="1335" spans="1:17" hidden="1" x14ac:dyDescent="0.3">
      <c r="A1335" s="3" t="s">
        <v>47</v>
      </c>
      <c r="B1335" s="2">
        <v>43862</v>
      </c>
      <c r="C1335" s="7">
        <v>0.86889992119875503</v>
      </c>
      <c r="D1335" s="7">
        <v>2.6989091202611001E-2</v>
      </c>
      <c r="E1335" s="7">
        <v>0.350102385925117</v>
      </c>
      <c r="F1335" s="14">
        <v>0.62290852287227205</v>
      </c>
      <c r="G1335" s="7">
        <v>1.33054193598659E-2</v>
      </c>
      <c r="H1335" s="7">
        <v>3.1092971051065399E-2</v>
      </c>
      <c r="I1335" s="7">
        <v>0.26257881929202898</v>
      </c>
      <c r="J1335" s="7">
        <v>0.24419184245360201</v>
      </c>
      <c r="K1335" s="7">
        <v>0.17102623177089701</v>
      </c>
      <c r="L1335" s="7">
        <v>4.8011289203477699E-2</v>
      </c>
      <c r="M1335" s="7">
        <v>0.103241774369584</v>
      </c>
      <c r="N1335" s="7">
        <v>2.1620242963115099E-2</v>
      </c>
      <c r="O1335" s="7">
        <v>6.2725322628092398E-2</v>
      </c>
      <c r="P1335" s="7">
        <v>4.2206086908271399E-2</v>
      </c>
      <c r="Q1335" s="7">
        <v>5.7121051827661704</v>
      </c>
    </row>
    <row r="1336" spans="1:17" hidden="1" x14ac:dyDescent="0.3">
      <c r="A1336" s="3" t="s">
        <v>47</v>
      </c>
      <c r="B1336" s="2">
        <v>43891</v>
      </c>
      <c r="C1336" s="7">
        <v>0.55129122552952603</v>
      </c>
      <c r="D1336" s="7">
        <v>4.4968101489021403E-2</v>
      </c>
      <c r="E1336" s="7">
        <v>0.38701363219106999</v>
      </c>
      <c r="F1336" s="14">
        <v>0.56801826631990904</v>
      </c>
      <c r="G1336" s="7">
        <v>1.51663972704505E-2</v>
      </c>
      <c r="H1336" s="7">
        <v>3.2466824832803401E-2</v>
      </c>
      <c r="I1336" s="7">
        <v>0.24966296421765199</v>
      </c>
      <c r="J1336" s="7">
        <v>0.20075125341050001</v>
      </c>
      <c r="K1336" s="7">
        <v>0.16832367285859601</v>
      </c>
      <c r="L1336" s="7">
        <v>8.2494363241083501E-2</v>
      </c>
      <c r="M1336" s="7">
        <v>0.118005010282117</v>
      </c>
      <c r="N1336" s="7">
        <v>2.7004371044185401E-2</v>
      </c>
      <c r="O1336" s="7">
        <v>5.9392493309950098E-2</v>
      </c>
      <c r="P1336" s="7">
        <v>4.6732649532662401E-2</v>
      </c>
      <c r="Q1336" s="7">
        <v>5.7412182274566197</v>
      </c>
    </row>
    <row r="1337" spans="1:17" hidden="1" x14ac:dyDescent="0.3">
      <c r="A1337" s="3" t="s">
        <v>47</v>
      </c>
      <c r="B1337" s="2">
        <v>43922</v>
      </c>
      <c r="C1337" s="7">
        <v>8.0285034769223607E-2</v>
      </c>
      <c r="D1337" s="7">
        <v>0.152295320796376</v>
      </c>
      <c r="E1337" s="7">
        <v>0.51478440023983896</v>
      </c>
      <c r="F1337" s="14">
        <v>0.33292027896378501</v>
      </c>
      <c r="G1337" s="7">
        <v>5.0842236154234097E-2</v>
      </c>
      <c r="H1337" s="7">
        <v>1.5841257317360398E-5</v>
      </c>
      <c r="I1337" s="7">
        <v>0.21325679880166001</v>
      </c>
      <c r="J1337" s="7">
        <v>3.2111080894835303E-2</v>
      </c>
      <c r="K1337" s="7">
        <v>8.0143036854846805E-2</v>
      </c>
      <c r="L1337" s="7">
        <v>0.37823596989949498</v>
      </c>
      <c r="M1337" s="7">
        <v>7.0252273051432002E-2</v>
      </c>
      <c r="N1337" s="7">
        <v>5.4022978405015798E-2</v>
      </c>
      <c r="O1337" s="7">
        <v>6.9840547311619594E-2</v>
      </c>
      <c r="P1337" s="7">
        <v>5.12792373695437E-2</v>
      </c>
      <c r="Q1337" s="7">
        <v>5.8412499194408101</v>
      </c>
    </row>
    <row r="1338" spans="1:17" hidden="1" x14ac:dyDescent="0.3">
      <c r="A1338" s="3" t="s">
        <v>47</v>
      </c>
      <c r="B1338" s="2">
        <v>43952</v>
      </c>
      <c r="C1338" s="7">
        <v>0.102651661006964</v>
      </c>
      <c r="D1338" s="7">
        <v>0.13164421287808301</v>
      </c>
      <c r="E1338" s="7">
        <v>0.507172790777352</v>
      </c>
      <c r="F1338" s="14">
        <v>0.36118299634456502</v>
      </c>
      <c r="G1338" s="7">
        <v>5.1859994629015797E-2</v>
      </c>
      <c r="H1338" s="7">
        <v>9.2602010599867005E-3</v>
      </c>
      <c r="I1338" s="7">
        <v>0.20514706982654099</v>
      </c>
      <c r="J1338" s="7">
        <v>6.6712997898981094E-2</v>
      </c>
      <c r="K1338" s="7">
        <v>7.4484374828680103E-2</v>
      </c>
      <c r="L1338" s="7">
        <v>0.30362698199855997</v>
      </c>
      <c r="M1338" s="7">
        <v>8.4847735494360296E-2</v>
      </c>
      <c r="N1338" s="7">
        <v>6.2894418003660399E-2</v>
      </c>
      <c r="O1338" s="7">
        <v>6.5208060356383199E-2</v>
      </c>
      <c r="P1338" s="7">
        <v>7.5958165903831101E-2</v>
      </c>
      <c r="Q1338" s="7">
        <v>5.9230936697554997</v>
      </c>
    </row>
    <row r="1339" spans="1:17" hidden="1" x14ac:dyDescent="0.3">
      <c r="A1339" s="3" t="s">
        <v>47</v>
      </c>
      <c r="B1339" s="2">
        <v>43983</v>
      </c>
      <c r="C1339" s="7">
        <v>0.30626358114123398</v>
      </c>
      <c r="D1339" s="7">
        <v>6.2396115292819701E-2</v>
      </c>
      <c r="E1339" s="7">
        <v>0.40291427696662402</v>
      </c>
      <c r="F1339" s="14">
        <v>0.53468960774055596</v>
      </c>
      <c r="G1339" s="7">
        <v>2.23151605072873E-2</v>
      </c>
      <c r="H1339" s="7">
        <v>2.6145352833341299E-2</v>
      </c>
      <c r="I1339" s="7">
        <v>0.37307867770002701</v>
      </c>
      <c r="J1339" s="7">
        <v>5.9544866904587997E-2</v>
      </c>
      <c r="K1339" s="7">
        <v>0.18177348285636</v>
      </c>
      <c r="L1339" s="7">
        <v>0.114264260989306</v>
      </c>
      <c r="M1339" s="7">
        <v>8.6628518318240602E-2</v>
      </c>
      <c r="N1339" s="7">
        <v>4.8265237031855299E-2</v>
      </c>
      <c r="O1339" s="7">
        <v>3.5316690428520099E-2</v>
      </c>
      <c r="P1339" s="7">
        <v>5.2667752430473898E-2</v>
      </c>
      <c r="Q1339" s="7">
        <v>5.9515216136709697</v>
      </c>
    </row>
    <row r="1340" spans="1:17" hidden="1" x14ac:dyDescent="0.3">
      <c r="A1340" s="3" t="s">
        <v>47</v>
      </c>
      <c r="B1340" s="2">
        <v>44013</v>
      </c>
      <c r="C1340" s="7">
        <v>0.67716317259163405</v>
      </c>
      <c r="D1340" s="7">
        <v>3.86008311985876E-2</v>
      </c>
      <c r="E1340" s="7">
        <v>0.36037174146597101</v>
      </c>
      <c r="F1340" s="14">
        <v>0.60102742733544101</v>
      </c>
      <c r="G1340" s="7">
        <v>1.35533741819599E-2</v>
      </c>
      <c r="H1340" s="7">
        <v>2.3588849735191601E-2</v>
      </c>
      <c r="I1340" s="7">
        <v>0.34641975715254603</v>
      </c>
      <c r="J1340" s="7">
        <v>0.154852909137394</v>
      </c>
      <c r="K1340" s="7">
        <v>0.18215627466033801</v>
      </c>
      <c r="L1340" s="7">
        <v>5.8062465953689697E-2</v>
      </c>
      <c r="M1340" s="7">
        <v>0.112792287439136</v>
      </c>
      <c r="N1340" s="7">
        <v>3.8397516422756101E-2</v>
      </c>
      <c r="O1340" s="7">
        <v>3.2696963833272599E-2</v>
      </c>
      <c r="P1340" s="7">
        <v>3.7479601483716998E-2</v>
      </c>
      <c r="Q1340" s="7">
        <v>5.6909657432019598</v>
      </c>
    </row>
    <row r="1341" spans="1:17" hidden="1" x14ac:dyDescent="0.3">
      <c r="A1341" s="3" t="s">
        <v>47</v>
      </c>
      <c r="B1341" s="2">
        <v>44044</v>
      </c>
      <c r="C1341" s="7">
        <v>0.83137044395278803</v>
      </c>
      <c r="D1341" s="7">
        <v>3.2118620288269603E-2</v>
      </c>
      <c r="E1341" s="7">
        <v>0.34126409764937499</v>
      </c>
      <c r="F1341" s="14">
        <v>0.62661728206235601</v>
      </c>
      <c r="G1341" s="7">
        <v>1.11452369588418E-2</v>
      </c>
      <c r="H1341" s="7">
        <v>2.8507847440423999E-2</v>
      </c>
      <c r="I1341" s="7">
        <v>0.319084388264956</v>
      </c>
      <c r="J1341" s="7">
        <v>0.21728886815701001</v>
      </c>
      <c r="K1341" s="7">
        <v>0.17989396683498701</v>
      </c>
      <c r="L1341" s="7">
        <v>4.8942808803030001E-2</v>
      </c>
      <c r="M1341" s="7">
        <v>9.6352645058808695E-2</v>
      </c>
      <c r="N1341" s="7">
        <v>2.6330501585913199E-2</v>
      </c>
      <c r="O1341" s="7">
        <v>4.1294915582774198E-2</v>
      </c>
      <c r="P1341" s="7">
        <v>3.1158821313255699E-2</v>
      </c>
      <c r="Q1341" s="7">
        <v>5.7462430935798201</v>
      </c>
    </row>
    <row r="1342" spans="1:17" hidden="1" x14ac:dyDescent="0.3">
      <c r="A1342" s="3" t="s">
        <v>47</v>
      </c>
      <c r="B1342" s="2">
        <v>44075</v>
      </c>
      <c r="C1342" s="7">
        <v>0.77951998467365102</v>
      </c>
      <c r="D1342" s="7">
        <v>3.4026708982309001E-2</v>
      </c>
      <c r="E1342" s="7">
        <v>0.34176298024000201</v>
      </c>
      <c r="F1342" s="14">
        <v>0.62421031077768996</v>
      </c>
      <c r="G1342" s="7">
        <v>1.21639608004741E-2</v>
      </c>
      <c r="H1342" s="7">
        <v>2.6562446569235999E-2</v>
      </c>
      <c r="I1342" s="7">
        <v>0.30364439624269302</v>
      </c>
      <c r="J1342" s="7">
        <v>0.200933275027015</v>
      </c>
      <c r="K1342" s="7">
        <v>0.19089802537709999</v>
      </c>
      <c r="L1342" s="7">
        <v>5.3629495222261098E-2</v>
      </c>
      <c r="M1342" s="7">
        <v>0.102617215501017</v>
      </c>
      <c r="N1342" s="7">
        <v>3.0963774088440501E-2</v>
      </c>
      <c r="O1342" s="7">
        <v>4.78391906998889E-2</v>
      </c>
      <c r="P1342" s="7">
        <v>3.0748220471875001E-2</v>
      </c>
      <c r="Q1342" s="7">
        <v>5.8064906193495203</v>
      </c>
    </row>
    <row r="1343" spans="1:17" hidden="1" x14ac:dyDescent="0.3">
      <c r="A1343" s="3" t="s">
        <v>47</v>
      </c>
      <c r="B1343" s="2">
        <v>44105</v>
      </c>
      <c r="C1343" s="7">
        <v>0.86816492487176899</v>
      </c>
      <c r="D1343" s="7">
        <v>2.9221192917755101E-2</v>
      </c>
      <c r="E1343" s="7">
        <v>0.33056666433387</v>
      </c>
      <c r="F1343" s="14">
        <v>0.64021214274837501</v>
      </c>
      <c r="G1343" s="7">
        <v>1.1914144899571801E-2</v>
      </c>
      <c r="H1343" s="7">
        <v>2.9924218328630198E-2</v>
      </c>
      <c r="I1343" s="7">
        <v>0.33205361984477999</v>
      </c>
      <c r="J1343" s="7">
        <v>0.198559867077365</v>
      </c>
      <c r="K1343" s="7">
        <v>0.18790520725315299</v>
      </c>
      <c r="L1343" s="7">
        <v>5.0641701970923603E-2</v>
      </c>
      <c r="M1343" s="7">
        <v>9.8233283024577595E-2</v>
      </c>
      <c r="N1343" s="7">
        <v>2.82315871917562E-2</v>
      </c>
      <c r="O1343" s="7">
        <v>2.98178805465362E-2</v>
      </c>
      <c r="P1343" s="7">
        <v>3.2718489862707097E-2</v>
      </c>
      <c r="Q1343" s="7">
        <v>5.7403251090202598</v>
      </c>
    </row>
    <row r="1344" spans="1:17" hidden="1" x14ac:dyDescent="0.3">
      <c r="A1344" s="3" t="s">
        <v>47</v>
      </c>
      <c r="B1344" s="2">
        <v>44136</v>
      </c>
      <c r="C1344" s="7">
        <v>0.30187360301516802</v>
      </c>
      <c r="D1344" s="7">
        <v>5.8080683181306998E-2</v>
      </c>
      <c r="E1344" s="7">
        <v>0.42209001948674102</v>
      </c>
      <c r="F1344" s="14">
        <v>0.51982929733195204</v>
      </c>
      <c r="G1344" s="7">
        <v>2.7047881776103601E-2</v>
      </c>
      <c r="H1344" s="7">
        <v>3.3043102023860002E-2</v>
      </c>
      <c r="I1344" s="7">
        <v>0.24758753625070901</v>
      </c>
      <c r="J1344" s="7">
        <v>0.125241244420813</v>
      </c>
      <c r="K1344" s="7">
        <v>0.16369903007762099</v>
      </c>
      <c r="L1344" s="7">
        <v>0.11495256543508101</v>
      </c>
      <c r="M1344" s="7">
        <v>0.18051746603392599</v>
      </c>
      <c r="N1344" s="7">
        <v>3.8381965953779899E-2</v>
      </c>
      <c r="O1344" s="7">
        <v>3.0064880639503699E-2</v>
      </c>
      <c r="P1344" s="7">
        <v>3.9464327388602199E-2</v>
      </c>
      <c r="Q1344" s="7">
        <v>5.7200200350186403</v>
      </c>
    </row>
    <row r="1345" spans="1:17" hidden="1" x14ac:dyDescent="0.3">
      <c r="A1345" s="3" t="s">
        <v>47</v>
      </c>
      <c r="B1345" s="2">
        <v>44166</v>
      </c>
      <c r="C1345" s="7">
        <v>1.01078984202871</v>
      </c>
      <c r="D1345" s="7">
        <v>3.3537395850402801E-2</v>
      </c>
      <c r="E1345" s="7">
        <v>0.36525634228460702</v>
      </c>
      <c r="F1345" s="14">
        <v>0.60120626186499004</v>
      </c>
      <c r="G1345" s="7">
        <v>1.2720749545006901E-2</v>
      </c>
      <c r="H1345" s="7">
        <v>3.7782584730636698E-2</v>
      </c>
      <c r="I1345" s="7">
        <v>0.33885416771155202</v>
      </c>
      <c r="J1345" s="7">
        <v>0.123947457115217</v>
      </c>
      <c r="K1345" s="7">
        <v>0.27908672042605798</v>
      </c>
      <c r="L1345" s="7">
        <v>4.34052050191737E-2</v>
      </c>
      <c r="M1345" s="7">
        <v>9.9824723943438207E-2</v>
      </c>
      <c r="N1345" s="7">
        <v>2.8683667620033399E-2</v>
      </c>
      <c r="O1345" s="7">
        <v>1.3879436561015099E-2</v>
      </c>
      <c r="P1345" s="7">
        <v>2.1815287327868201E-2</v>
      </c>
      <c r="Q1345" s="7">
        <v>5.7803388187950597</v>
      </c>
    </row>
    <row r="1346" spans="1:17" hidden="1" x14ac:dyDescent="0.3">
      <c r="A1346" s="3" t="s">
        <v>47</v>
      </c>
      <c r="B1346" s="2">
        <v>44197</v>
      </c>
      <c r="C1346" s="7">
        <v>0.123824800107956</v>
      </c>
      <c r="D1346" s="7">
        <v>0.105217574892757</v>
      </c>
      <c r="E1346" s="7">
        <v>0.49290926614970598</v>
      </c>
      <c r="F1346" s="14">
        <v>0.401873158957537</v>
      </c>
      <c r="G1346" s="7">
        <v>4.6305054743490302E-2</v>
      </c>
      <c r="H1346" s="7">
        <v>4.0341380603578503E-3</v>
      </c>
      <c r="I1346" s="7">
        <v>0.15493012122689601</v>
      </c>
      <c r="J1346" s="7">
        <v>8.7295419716163003E-2</v>
      </c>
      <c r="K1346" s="7">
        <v>5.6076064466708E-2</v>
      </c>
      <c r="L1346" s="7">
        <v>0.21936649239412301</v>
      </c>
      <c r="M1346" s="7">
        <v>0.29433111381835197</v>
      </c>
      <c r="N1346" s="7">
        <v>5.24495115333595E-2</v>
      </c>
      <c r="O1346" s="7">
        <v>4.2425078339942301E-2</v>
      </c>
      <c r="P1346" s="7">
        <v>4.2787005700608401E-2</v>
      </c>
      <c r="Q1346" s="7">
        <v>5.7596329898315801</v>
      </c>
    </row>
    <row r="1347" spans="1:17" hidden="1" x14ac:dyDescent="0.3">
      <c r="A1347" s="3" t="s">
        <v>47</v>
      </c>
      <c r="B1347" s="2">
        <v>44228</v>
      </c>
      <c r="C1347" s="7">
        <v>0.134212367044515</v>
      </c>
      <c r="D1347" s="7">
        <v>9.86458006199286E-2</v>
      </c>
      <c r="E1347" s="7">
        <v>0.47924740565103002</v>
      </c>
      <c r="F1347" s="14">
        <v>0.42210679372904197</v>
      </c>
      <c r="G1347" s="7">
        <v>4.2791828531769903E-2</v>
      </c>
      <c r="H1347" s="7">
        <v>5.2658183588553996E-3</v>
      </c>
      <c r="I1347" s="7">
        <v>0.16322189152018299</v>
      </c>
      <c r="J1347" s="7">
        <v>9.6011864907509598E-2</v>
      </c>
      <c r="K1347" s="7">
        <v>5.3450681181894402E-2</v>
      </c>
      <c r="L1347" s="7">
        <v>0.21649076784344101</v>
      </c>
      <c r="M1347" s="7">
        <v>0.279768897385266</v>
      </c>
      <c r="N1347" s="7">
        <v>5.5933114799474597E-2</v>
      </c>
      <c r="O1347" s="7">
        <v>4.3556513023247603E-2</v>
      </c>
      <c r="P1347" s="7">
        <v>4.3508622448358902E-2</v>
      </c>
      <c r="Q1347" s="7">
        <v>5.7386891012781396</v>
      </c>
    </row>
    <row r="1348" spans="1:17" hidden="1" x14ac:dyDescent="0.3">
      <c r="A1348" s="3" t="s">
        <v>47</v>
      </c>
      <c r="B1348" s="2">
        <v>44256</v>
      </c>
      <c r="C1348" s="7">
        <v>0.18865805985998199</v>
      </c>
      <c r="D1348" s="7">
        <v>8.0979887429801806E-2</v>
      </c>
      <c r="E1348" s="7">
        <v>0.47538722376069398</v>
      </c>
      <c r="F1348" s="14">
        <v>0.44363288880950402</v>
      </c>
      <c r="G1348" s="7">
        <v>4.8698286821180103E-2</v>
      </c>
      <c r="H1348" s="7">
        <v>7.1731047357239796E-3</v>
      </c>
      <c r="I1348" s="7">
        <v>0.18502413552042299</v>
      </c>
      <c r="J1348" s="7">
        <v>9.6246799188462795E-2</v>
      </c>
      <c r="K1348" s="7">
        <v>5.3140094080664599E-2</v>
      </c>
      <c r="L1348" s="7">
        <v>0.18994995894011099</v>
      </c>
      <c r="M1348" s="7">
        <v>0.281176492836338</v>
      </c>
      <c r="N1348" s="7">
        <v>4.9065885957192697E-2</v>
      </c>
      <c r="O1348" s="7">
        <v>4.3152656563199901E-2</v>
      </c>
      <c r="P1348" s="7">
        <v>4.63725853567045E-2</v>
      </c>
      <c r="Q1348" s="7">
        <v>5.7147178271585704</v>
      </c>
    </row>
    <row r="1349" spans="1:17" hidden="1" x14ac:dyDescent="0.3">
      <c r="A1349" s="3" t="s">
        <v>47</v>
      </c>
      <c r="B1349" s="2">
        <v>44287</v>
      </c>
      <c r="C1349" s="7">
        <v>0.61579629779116196</v>
      </c>
      <c r="D1349" s="7">
        <v>3.7371832552310497E-2</v>
      </c>
      <c r="E1349" s="7">
        <v>0.379560908156233</v>
      </c>
      <c r="F1349" s="14">
        <v>0.58306725929145697</v>
      </c>
      <c r="G1349" s="7">
        <v>1.43813959299104E-2</v>
      </c>
      <c r="H1349" s="7">
        <v>2.27497051622783E-2</v>
      </c>
      <c r="I1349" s="7">
        <v>0.38539043726496702</v>
      </c>
      <c r="J1349" s="7">
        <v>0.10291765109236101</v>
      </c>
      <c r="K1349" s="7">
        <v>0.192532144633205</v>
      </c>
      <c r="L1349" s="7">
        <v>6.9740570968326601E-2</v>
      </c>
      <c r="M1349" s="7">
        <v>0.13401441070890099</v>
      </c>
      <c r="N1349" s="7">
        <v>2.7064612873951299E-2</v>
      </c>
      <c r="O1349" s="7">
        <v>1.9740094488849901E-2</v>
      </c>
      <c r="P1349" s="7">
        <v>3.14689768772499E-2</v>
      </c>
      <c r="Q1349" s="7">
        <v>5.6559700880388499</v>
      </c>
    </row>
    <row r="1350" spans="1:17" hidden="1" x14ac:dyDescent="0.3">
      <c r="A1350" s="3" t="s">
        <v>47</v>
      </c>
      <c r="B1350" s="2">
        <v>44317</v>
      </c>
      <c r="C1350" s="7">
        <v>0.84535850281003899</v>
      </c>
      <c r="D1350" s="7">
        <v>3.3550275137534197E-2</v>
      </c>
      <c r="E1350" s="7">
        <v>0.36670670305603997</v>
      </c>
      <c r="F1350" s="14">
        <v>0.59974302180642602</v>
      </c>
      <c r="G1350" s="7">
        <v>1.0925938762451E-2</v>
      </c>
      <c r="H1350" s="7">
        <v>2.5485997028006101E-2</v>
      </c>
      <c r="I1350" s="7">
        <v>0.36964802290937698</v>
      </c>
      <c r="J1350" s="7">
        <v>0.173778024975943</v>
      </c>
      <c r="K1350" s="7">
        <v>0.176272013560521</v>
      </c>
      <c r="L1350" s="7">
        <v>5.74165403205553E-2</v>
      </c>
      <c r="M1350" s="7">
        <v>0.10587645308355501</v>
      </c>
      <c r="N1350" s="7">
        <v>2.4181884540864802E-2</v>
      </c>
      <c r="O1350" s="7">
        <v>2.4353120498437401E-2</v>
      </c>
      <c r="P1350" s="7">
        <v>3.2062004320288703E-2</v>
      </c>
      <c r="Q1350" s="7">
        <v>5.6339353614800496</v>
      </c>
    </row>
    <row r="1351" spans="1:17" hidden="1" x14ac:dyDescent="0.3">
      <c r="A1351" s="3" t="s">
        <v>47</v>
      </c>
      <c r="B1351" s="2">
        <v>44348</v>
      </c>
      <c r="C1351" s="7">
        <v>0.88148418317773902</v>
      </c>
      <c r="D1351" s="7">
        <v>3.2736645698790097E-2</v>
      </c>
      <c r="E1351" s="7">
        <v>0.349799029496769</v>
      </c>
      <c r="F1351" s="14">
        <v>0.61746432480444002</v>
      </c>
      <c r="G1351" s="7">
        <v>1.11516513305083E-2</v>
      </c>
      <c r="H1351" s="7">
        <v>2.3233091891115099E-2</v>
      </c>
      <c r="I1351" s="7">
        <v>0.33562582675432301</v>
      </c>
      <c r="J1351" s="7">
        <v>0.20755999829678601</v>
      </c>
      <c r="K1351" s="7">
        <v>0.16781346614277101</v>
      </c>
      <c r="L1351" s="7">
        <v>5.6302100383771099E-2</v>
      </c>
      <c r="M1351" s="7">
        <v>0.105979651592399</v>
      </c>
      <c r="N1351" s="7">
        <v>2.1186014800953699E-2</v>
      </c>
      <c r="O1351" s="7">
        <v>3.2819032626295402E-2</v>
      </c>
      <c r="P1351" s="7">
        <v>3.83291661810784E-2</v>
      </c>
      <c r="Q1351" s="7">
        <v>5.82588732973145</v>
      </c>
    </row>
    <row r="1352" spans="1:17" hidden="1" x14ac:dyDescent="0.3">
      <c r="A1352" s="3" t="s">
        <v>47</v>
      </c>
      <c r="B1352" s="2">
        <v>44378</v>
      </c>
      <c r="C1352" s="7">
        <v>0.93566965160710103</v>
      </c>
      <c r="D1352" s="7">
        <v>3.3638984118341098E-2</v>
      </c>
      <c r="E1352" s="7">
        <v>0.33536126496124502</v>
      </c>
      <c r="F1352" s="14">
        <v>0.63099975092041405</v>
      </c>
      <c r="G1352" s="7">
        <v>9.8736734672297995E-3</v>
      </c>
      <c r="H1352" s="7">
        <v>2.58328557796405E-2</v>
      </c>
      <c r="I1352" s="7">
        <v>0.319394671589455</v>
      </c>
      <c r="J1352" s="7">
        <v>0.231335683006024</v>
      </c>
      <c r="K1352" s="7">
        <v>0.17070202994097</v>
      </c>
      <c r="L1352" s="7">
        <v>5.5639756521644497E-2</v>
      </c>
      <c r="M1352" s="7">
        <v>9.3219937608673295E-2</v>
      </c>
      <c r="N1352" s="7">
        <v>1.98283727974384E-2</v>
      </c>
      <c r="O1352" s="7">
        <v>3.6764596387442401E-2</v>
      </c>
      <c r="P1352" s="7">
        <v>3.7408422901481803E-2</v>
      </c>
      <c r="Q1352" s="7">
        <v>5.7174563902579001</v>
      </c>
    </row>
    <row r="1353" spans="1:17" hidden="1" x14ac:dyDescent="0.3">
      <c r="A1353" s="3" t="s">
        <v>47</v>
      </c>
      <c r="B1353" s="2">
        <v>44409</v>
      </c>
      <c r="C1353" s="7">
        <v>1.03523243754185</v>
      </c>
      <c r="D1353" s="7">
        <v>2.8496467491361602E-2</v>
      </c>
      <c r="E1353" s="7">
        <v>0.308951927763499</v>
      </c>
      <c r="F1353" s="14">
        <v>0.66255160474513997</v>
      </c>
      <c r="G1353" s="7">
        <v>9.0651008489614597E-3</v>
      </c>
      <c r="H1353" s="7">
        <v>2.6033779361919699E-2</v>
      </c>
      <c r="I1353" s="7">
        <v>0.31577032125726301</v>
      </c>
      <c r="J1353" s="7">
        <v>0.25369002382184602</v>
      </c>
      <c r="K1353" s="7">
        <v>0.16699807164736899</v>
      </c>
      <c r="L1353" s="7">
        <v>4.8126262555674003E-2</v>
      </c>
      <c r="M1353" s="7">
        <v>8.4369053957724302E-2</v>
      </c>
      <c r="N1353" s="7">
        <v>1.8236188201287001E-2</v>
      </c>
      <c r="O1353" s="7">
        <v>4.0440650124584997E-2</v>
      </c>
      <c r="P1353" s="7">
        <v>3.7270548223371301E-2</v>
      </c>
      <c r="Q1353" s="7">
        <v>5.75055218611769</v>
      </c>
    </row>
    <row r="1354" spans="1:17" hidden="1" x14ac:dyDescent="0.3">
      <c r="A1354" s="3" t="s">
        <v>47</v>
      </c>
      <c r="B1354" s="2">
        <v>44440</v>
      </c>
      <c r="C1354" s="7">
        <v>0.90643087082527596</v>
      </c>
      <c r="D1354" s="7">
        <v>3.66749264040475E-2</v>
      </c>
      <c r="E1354" s="7">
        <v>0.34412507304840101</v>
      </c>
      <c r="F1354" s="14">
        <v>0.61920000054755198</v>
      </c>
      <c r="G1354" s="7">
        <v>1.05158172194197E-2</v>
      </c>
      <c r="H1354" s="7">
        <v>2.5066880636667E-2</v>
      </c>
      <c r="I1354" s="7">
        <v>0.29699112027899999</v>
      </c>
      <c r="J1354" s="7">
        <v>0.25013604892998698</v>
      </c>
      <c r="K1354" s="7">
        <v>0.16821117765700999</v>
      </c>
      <c r="L1354" s="7">
        <v>5.7442402568864501E-2</v>
      </c>
      <c r="M1354" s="7">
        <v>9.3550105652355997E-2</v>
      </c>
      <c r="N1354" s="7">
        <v>2.25708150260495E-2</v>
      </c>
      <c r="O1354" s="7">
        <v>3.7650913361756799E-2</v>
      </c>
      <c r="P1354" s="7">
        <v>3.7864718668889102E-2</v>
      </c>
      <c r="Q1354" s="7">
        <v>5.7719396741850097</v>
      </c>
    </row>
    <row r="1355" spans="1:17" hidden="1" x14ac:dyDescent="0.3">
      <c r="A1355" s="3" t="s">
        <v>48</v>
      </c>
      <c r="B1355" s="2">
        <v>43466</v>
      </c>
      <c r="C1355" s="7">
        <v>0.80678078490501604</v>
      </c>
      <c r="D1355" s="7">
        <v>4.2329788574659598E-2</v>
      </c>
      <c r="E1355" s="7">
        <v>0.46326250610598102</v>
      </c>
      <c r="F1355" s="14">
        <v>0.49440770531936001</v>
      </c>
      <c r="G1355" s="7">
        <v>7.2826029749788797E-3</v>
      </c>
      <c r="H1355" s="7">
        <v>4.9396431707689398E-2</v>
      </c>
      <c r="I1355" s="7">
        <v>0.22290610234914801</v>
      </c>
      <c r="J1355" s="7">
        <v>0.24836003271422499</v>
      </c>
      <c r="K1355" s="7">
        <v>0.13172346971833801</v>
      </c>
      <c r="L1355" s="7">
        <v>0.112426365349306</v>
      </c>
      <c r="M1355" s="7">
        <v>0.100412222433257</v>
      </c>
      <c r="N1355" s="7">
        <v>3.67128276028919E-2</v>
      </c>
      <c r="O1355" s="7">
        <v>5.42608995103857E-2</v>
      </c>
      <c r="P1355" s="7">
        <v>3.6519045639780402E-2</v>
      </c>
      <c r="Q1355" s="7">
        <v>6.4057254840323701</v>
      </c>
    </row>
    <row r="1356" spans="1:17" hidden="1" x14ac:dyDescent="0.3">
      <c r="A1356" s="3" t="s">
        <v>48</v>
      </c>
      <c r="B1356" s="2">
        <v>43497</v>
      </c>
      <c r="C1356" s="7">
        <v>0.87869989816364902</v>
      </c>
      <c r="D1356" s="7">
        <v>3.9469207696383402E-2</v>
      </c>
      <c r="E1356" s="7">
        <v>0.44692644678863802</v>
      </c>
      <c r="F1356" s="14">
        <v>0.51360434551497902</v>
      </c>
      <c r="G1356" s="7">
        <v>6.4890624487759499E-3</v>
      </c>
      <c r="H1356" s="7">
        <v>4.7745644814954899E-2</v>
      </c>
      <c r="I1356" s="7">
        <v>0.207782003185915</v>
      </c>
      <c r="J1356" s="7">
        <v>0.30396982539895001</v>
      </c>
      <c r="K1356" s="7">
        <v>0.105609241144724</v>
      </c>
      <c r="L1356" s="7">
        <v>0.111401925898652</v>
      </c>
      <c r="M1356" s="7">
        <v>9.5565188117756703E-2</v>
      </c>
      <c r="N1356" s="7">
        <v>2.98283250731609E-2</v>
      </c>
      <c r="O1356" s="7">
        <v>5.3071826729354801E-2</v>
      </c>
      <c r="P1356" s="7">
        <v>3.8536957187755898E-2</v>
      </c>
      <c r="Q1356" s="7">
        <v>6.4301218297846301</v>
      </c>
    </row>
    <row r="1357" spans="1:17" hidden="1" x14ac:dyDescent="0.3">
      <c r="A1357" s="3" t="s">
        <v>48</v>
      </c>
      <c r="B1357" s="2">
        <v>43525</v>
      </c>
      <c r="C1357" s="7">
        <v>1.0284824669255499</v>
      </c>
      <c r="D1357" s="7">
        <v>3.9514638978036497E-2</v>
      </c>
      <c r="E1357" s="7">
        <v>0.44719630190618198</v>
      </c>
      <c r="F1357" s="14">
        <v>0.51328905911578104</v>
      </c>
      <c r="G1357" s="7">
        <v>7.2726467672405001E-3</v>
      </c>
      <c r="H1357" s="7">
        <v>4.4636001175908199E-2</v>
      </c>
      <c r="I1357" s="7">
        <v>0.22530735665071999</v>
      </c>
      <c r="J1357" s="7">
        <v>0.28907655513224201</v>
      </c>
      <c r="K1357" s="7">
        <v>0.109152826796729</v>
      </c>
      <c r="L1357" s="7">
        <v>0.10470537384178399</v>
      </c>
      <c r="M1357" s="7">
        <v>0.107438569904808</v>
      </c>
      <c r="N1357" s="7">
        <v>2.8221922099728899E-2</v>
      </c>
      <c r="O1357" s="7">
        <v>4.9854130055978101E-2</v>
      </c>
      <c r="P1357" s="7">
        <v>3.43346175748621E-2</v>
      </c>
      <c r="Q1357" s="7">
        <v>6.4240496006105801</v>
      </c>
    </row>
    <row r="1358" spans="1:17" hidden="1" x14ac:dyDescent="0.3">
      <c r="A1358" s="3" t="s">
        <v>48</v>
      </c>
      <c r="B1358" s="2">
        <v>43556</v>
      </c>
      <c r="C1358" s="7">
        <v>0.92492321325458704</v>
      </c>
      <c r="D1358" s="7">
        <v>3.9367206679492402E-2</v>
      </c>
      <c r="E1358" s="7">
        <v>0.462862822376922</v>
      </c>
      <c r="F1358" s="14">
        <v>0.49776997094358599</v>
      </c>
      <c r="G1358" s="7">
        <v>8.5170088013937807E-3</v>
      </c>
      <c r="H1358" s="7">
        <v>4.7711015917456003E-2</v>
      </c>
      <c r="I1358" s="7">
        <v>0.24686093022845201</v>
      </c>
      <c r="J1358" s="7">
        <v>0.269226746250677</v>
      </c>
      <c r="K1358" s="7">
        <v>0.107045525778313</v>
      </c>
      <c r="L1358" s="7">
        <v>0.10197441788374199</v>
      </c>
      <c r="M1358" s="7">
        <v>0.102012828335544</v>
      </c>
      <c r="N1358" s="7">
        <v>3.08338148332719E-2</v>
      </c>
      <c r="O1358" s="7">
        <v>5.1845223438861103E-2</v>
      </c>
      <c r="P1358" s="7">
        <v>3.3972488532290103E-2</v>
      </c>
      <c r="Q1358" s="7">
        <v>6.4004608547248099</v>
      </c>
    </row>
    <row r="1359" spans="1:17" hidden="1" x14ac:dyDescent="0.3">
      <c r="A1359" s="3" t="s">
        <v>48</v>
      </c>
      <c r="B1359" s="2">
        <v>43586</v>
      </c>
      <c r="C1359" s="7">
        <v>1.0022917966762399</v>
      </c>
      <c r="D1359" s="7">
        <v>4.0590907099459103E-2</v>
      </c>
      <c r="E1359" s="7">
        <v>0.45515909137433402</v>
      </c>
      <c r="F1359" s="14">
        <v>0.50425000152620703</v>
      </c>
      <c r="G1359" s="7">
        <v>7.6393121525107797E-3</v>
      </c>
      <c r="H1359" s="7">
        <v>4.423995252876E-2</v>
      </c>
      <c r="I1359" s="7">
        <v>0.25190120005450001</v>
      </c>
      <c r="J1359" s="7">
        <v>0.27206237537154998</v>
      </c>
      <c r="K1359" s="7">
        <v>0.105011071899101</v>
      </c>
      <c r="L1359" s="7">
        <v>0.10259072375847</v>
      </c>
      <c r="M1359" s="7">
        <v>0.102423674860728</v>
      </c>
      <c r="N1359" s="7">
        <v>2.7995901581323202E-2</v>
      </c>
      <c r="O1359" s="7">
        <v>5.1514403862355597E-2</v>
      </c>
      <c r="P1359" s="7">
        <v>3.4621383930701299E-2</v>
      </c>
      <c r="Q1359" s="7">
        <v>6.4572970771151699</v>
      </c>
    </row>
    <row r="1360" spans="1:17" hidden="1" x14ac:dyDescent="0.3">
      <c r="A1360" s="3" t="s">
        <v>48</v>
      </c>
      <c r="B1360" s="2">
        <v>43617</v>
      </c>
      <c r="C1360" s="7">
        <v>0.95932925001990799</v>
      </c>
      <c r="D1360" s="7">
        <v>3.9410520439048899E-2</v>
      </c>
      <c r="E1360" s="7">
        <v>0.45108244683705101</v>
      </c>
      <c r="F1360" s="14">
        <v>0.50950703272389997</v>
      </c>
      <c r="G1360" s="7">
        <v>9.3400881022978194E-3</v>
      </c>
      <c r="H1360" s="7">
        <v>4.6756904884670998E-2</v>
      </c>
      <c r="I1360" s="7">
        <v>0.25655227908393202</v>
      </c>
      <c r="J1360" s="7">
        <v>0.26459612204292798</v>
      </c>
      <c r="K1360" s="7">
        <v>0.12328816536578199</v>
      </c>
      <c r="L1360" s="7">
        <v>9.3510151880509804E-2</v>
      </c>
      <c r="M1360" s="7">
        <v>0.100087614122171</v>
      </c>
      <c r="N1360" s="7">
        <v>2.6853394222672199E-2</v>
      </c>
      <c r="O1360" s="7">
        <v>4.3077619649106301E-2</v>
      </c>
      <c r="P1360" s="7">
        <v>3.5937660645929799E-2</v>
      </c>
      <c r="Q1360" s="7">
        <v>6.4655441763214103</v>
      </c>
    </row>
    <row r="1361" spans="1:17" hidden="1" x14ac:dyDescent="0.3">
      <c r="A1361" s="3" t="s">
        <v>48</v>
      </c>
      <c r="B1361" s="2">
        <v>43647</v>
      </c>
      <c r="C1361" s="7">
        <v>0.93014239374795604</v>
      </c>
      <c r="D1361" s="7">
        <v>4.34614467633644E-2</v>
      </c>
      <c r="E1361" s="7">
        <v>0.45891623409436699</v>
      </c>
      <c r="F1361" s="14">
        <v>0.49762231914226901</v>
      </c>
      <c r="G1361" s="7">
        <v>7.3811301404320103E-3</v>
      </c>
      <c r="H1361" s="7">
        <v>4.47160640415631E-2</v>
      </c>
      <c r="I1361" s="7">
        <v>0.26226707813150202</v>
      </c>
      <c r="J1361" s="7">
        <v>0.25615823746055499</v>
      </c>
      <c r="K1361" s="7">
        <v>0.118546422669578</v>
      </c>
      <c r="L1361" s="7">
        <v>9.3099705354397599E-2</v>
      </c>
      <c r="M1361" s="7">
        <v>0.100218510597552</v>
      </c>
      <c r="N1361" s="7">
        <v>3.0132940931818699E-2</v>
      </c>
      <c r="O1361" s="7">
        <v>4.7566147505776903E-2</v>
      </c>
      <c r="P1361" s="7">
        <v>3.9913763166825003E-2</v>
      </c>
      <c r="Q1361" s="7">
        <v>6.4254998918121897</v>
      </c>
    </row>
    <row r="1362" spans="1:17" hidden="1" x14ac:dyDescent="0.3">
      <c r="A1362" s="3" t="s">
        <v>48</v>
      </c>
      <c r="B1362" s="2">
        <v>43678</v>
      </c>
      <c r="C1362" s="7">
        <v>0.92669402804371104</v>
      </c>
      <c r="D1362" s="7">
        <v>3.8493688157018001E-2</v>
      </c>
      <c r="E1362" s="7">
        <v>0.46384093220067502</v>
      </c>
      <c r="F1362" s="14">
        <v>0.497665379642307</v>
      </c>
      <c r="G1362" s="7">
        <v>9.2340210208952198E-3</v>
      </c>
      <c r="H1362" s="7">
        <v>4.5029412538922703E-2</v>
      </c>
      <c r="I1362" s="7">
        <v>0.26045584019627899</v>
      </c>
      <c r="J1362" s="7">
        <v>0.26455556239681499</v>
      </c>
      <c r="K1362" s="7">
        <v>0.11790206601666101</v>
      </c>
      <c r="L1362" s="7">
        <v>8.8845270815055694E-2</v>
      </c>
      <c r="M1362" s="7">
        <v>9.5355076041528403E-2</v>
      </c>
      <c r="N1362" s="7">
        <v>3.1614225720786898E-2</v>
      </c>
      <c r="O1362" s="7">
        <v>5.0422831606492503E-2</v>
      </c>
      <c r="P1362" s="7">
        <v>3.6585693646564298E-2</v>
      </c>
      <c r="Q1362" s="7">
        <v>6.4982171399822199</v>
      </c>
    </row>
    <row r="1363" spans="1:17" hidden="1" x14ac:dyDescent="0.3">
      <c r="A1363" s="3" t="s">
        <v>48</v>
      </c>
      <c r="B1363" s="2">
        <v>43709</v>
      </c>
      <c r="C1363" s="7">
        <v>0.92534966770860405</v>
      </c>
      <c r="D1363" s="7">
        <v>4.0714134104847602E-2</v>
      </c>
      <c r="E1363" s="7">
        <v>0.45836405360496602</v>
      </c>
      <c r="F1363" s="14">
        <v>0.50092181229018595</v>
      </c>
      <c r="G1363" s="7">
        <v>9.1683441269411296E-3</v>
      </c>
      <c r="H1363" s="7">
        <v>4.7935843895774502E-2</v>
      </c>
      <c r="I1363" s="7">
        <v>0.23704596022779301</v>
      </c>
      <c r="J1363" s="7">
        <v>0.260378310814256</v>
      </c>
      <c r="K1363" s="7">
        <v>0.11186274619801399</v>
      </c>
      <c r="L1363" s="7">
        <v>9.6177437435818497E-2</v>
      </c>
      <c r="M1363" s="7">
        <v>9.2562757076776997E-2</v>
      </c>
      <c r="N1363" s="7">
        <v>3.2366768681839998E-2</v>
      </c>
      <c r="O1363" s="7">
        <v>7.5395743591270797E-2</v>
      </c>
      <c r="P1363" s="7">
        <v>3.7106087951515002E-2</v>
      </c>
      <c r="Q1363" s="7">
        <v>6.4725420859402201</v>
      </c>
    </row>
    <row r="1364" spans="1:17" hidden="1" x14ac:dyDescent="0.3">
      <c r="A1364" s="3" t="s">
        <v>48</v>
      </c>
      <c r="B1364" s="2">
        <v>43739</v>
      </c>
      <c r="C1364" s="7">
        <v>1.0598978773660399</v>
      </c>
      <c r="D1364" s="7">
        <v>4.7131180839420403E-2</v>
      </c>
      <c r="E1364" s="7">
        <v>0.444616456835149</v>
      </c>
      <c r="F1364" s="14">
        <v>0.50825236232543003</v>
      </c>
      <c r="G1364" s="7">
        <v>6.5282621254227997E-3</v>
      </c>
      <c r="H1364" s="7">
        <v>4.8497876403683603E-2</v>
      </c>
      <c r="I1364" s="7">
        <v>0.244747225552507</v>
      </c>
      <c r="J1364" s="7">
        <v>0.26745158828489402</v>
      </c>
      <c r="K1364" s="7">
        <v>0.120165854595984</v>
      </c>
      <c r="L1364" s="7">
        <v>9.8895966872697E-2</v>
      </c>
      <c r="M1364" s="7">
        <v>9.7415982681715099E-2</v>
      </c>
      <c r="N1364" s="7">
        <v>2.8390652024320399E-2</v>
      </c>
      <c r="O1364" s="7">
        <v>5.17916554747615E-2</v>
      </c>
      <c r="P1364" s="7">
        <v>3.6114935984014801E-2</v>
      </c>
      <c r="Q1364" s="7">
        <v>6.3264162153935999</v>
      </c>
    </row>
    <row r="1365" spans="1:17" hidden="1" x14ac:dyDescent="0.3">
      <c r="A1365" s="3" t="s">
        <v>48</v>
      </c>
      <c r="B1365" s="2">
        <v>43770</v>
      </c>
      <c r="C1365" s="7">
        <v>1.1421307540427299</v>
      </c>
      <c r="D1365" s="7">
        <v>3.5777694039312698E-2</v>
      </c>
      <c r="E1365" s="7">
        <v>0.43984883504918398</v>
      </c>
      <c r="F1365" s="14">
        <v>0.52437347091150299</v>
      </c>
      <c r="G1365" s="7">
        <v>5.5606879004972097E-3</v>
      </c>
      <c r="H1365" s="7">
        <v>5.3055060882709497E-2</v>
      </c>
      <c r="I1365" s="7">
        <v>0.24700629948877501</v>
      </c>
      <c r="J1365" s="7">
        <v>0.26534843704783201</v>
      </c>
      <c r="K1365" s="7">
        <v>0.137551176471429</v>
      </c>
      <c r="L1365" s="7">
        <v>9.0751589333679106E-2</v>
      </c>
      <c r="M1365" s="7">
        <v>9.4896095339660702E-2</v>
      </c>
      <c r="N1365" s="7">
        <v>3.4139317835140598E-2</v>
      </c>
      <c r="O1365" s="7">
        <v>3.7022315194080897E-2</v>
      </c>
      <c r="P1365" s="7">
        <v>3.46690205061966E-2</v>
      </c>
      <c r="Q1365" s="7">
        <v>6.43235235301744</v>
      </c>
    </row>
    <row r="1366" spans="1:17" hidden="1" x14ac:dyDescent="0.3">
      <c r="A1366" s="3" t="s">
        <v>48</v>
      </c>
      <c r="B1366" s="2">
        <v>43800</v>
      </c>
      <c r="C1366" s="7">
        <v>1.4152778691460099</v>
      </c>
      <c r="D1366" s="7">
        <v>3.2962800538234902E-2</v>
      </c>
      <c r="E1366" s="7">
        <v>0.469672502446007</v>
      </c>
      <c r="F1366" s="14">
        <v>0.49736469701575797</v>
      </c>
      <c r="G1366" s="7">
        <v>5.0301174053691902E-3</v>
      </c>
      <c r="H1366" s="7">
        <v>5.1346022103380802E-2</v>
      </c>
      <c r="I1366" s="7">
        <v>0.27815075609948597</v>
      </c>
      <c r="J1366" s="7">
        <v>0.23717712306983099</v>
      </c>
      <c r="K1366" s="7">
        <v>0.18112927031808801</v>
      </c>
      <c r="L1366" s="7">
        <v>7.2198746357681406E-2</v>
      </c>
      <c r="M1366" s="7">
        <v>9.1715025989887802E-2</v>
      </c>
      <c r="N1366" s="7">
        <v>2.9964623093851998E-2</v>
      </c>
      <c r="O1366" s="7">
        <v>2.4239680108647101E-2</v>
      </c>
      <c r="P1366" s="7">
        <v>2.9048635453776998E-2</v>
      </c>
      <c r="Q1366" s="7">
        <v>6.3833494927519601</v>
      </c>
    </row>
    <row r="1367" spans="1:17" hidden="1" x14ac:dyDescent="0.3">
      <c r="A1367" s="3" t="s">
        <v>48</v>
      </c>
      <c r="B1367" s="2">
        <v>43831</v>
      </c>
      <c r="C1367" s="7">
        <v>0.83240754392034499</v>
      </c>
      <c r="D1367" s="7">
        <v>4.48895323859946E-2</v>
      </c>
      <c r="E1367" s="7">
        <v>0.47787850146607602</v>
      </c>
      <c r="F1367" s="14">
        <v>0.47723196614792901</v>
      </c>
      <c r="G1367" s="7">
        <v>7.8750324752477601E-3</v>
      </c>
      <c r="H1367" s="7">
        <v>4.9427053911059997E-2</v>
      </c>
      <c r="I1367" s="7">
        <v>0.212956081420375</v>
      </c>
      <c r="J1367" s="7">
        <v>0.27725997960252402</v>
      </c>
      <c r="K1367" s="7">
        <v>0.123542212257574</v>
      </c>
      <c r="L1367" s="7">
        <v>0.10880247396648</v>
      </c>
      <c r="M1367" s="7">
        <v>9.5889568251583596E-2</v>
      </c>
      <c r="N1367" s="7">
        <v>3.2897758778915903E-2</v>
      </c>
      <c r="O1367" s="7">
        <v>4.9862100081454801E-2</v>
      </c>
      <c r="P1367" s="7">
        <v>4.1487739254785598E-2</v>
      </c>
      <c r="Q1367" s="7">
        <v>6.4189947563224203</v>
      </c>
    </row>
    <row r="1368" spans="1:17" hidden="1" x14ac:dyDescent="0.3">
      <c r="A1368" s="3" t="s">
        <v>48</v>
      </c>
      <c r="B1368" s="2">
        <v>43862</v>
      </c>
      <c r="C1368" s="7">
        <v>0.90460895644926298</v>
      </c>
      <c r="D1368" s="7">
        <v>4.1858026802267502E-2</v>
      </c>
      <c r="E1368" s="7">
        <v>0.45439181643232102</v>
      </c>
      <c r="F1368" s="14">
        <v>0.50375015676541202</v>
      </c>
      <c r="G1368" s="7">
        <v>6.1695627694212298E-3</v>
      </c>
      <c r="H1368" s="7">
        <v>5.1830433612205899E-2</v>
      </c>
      <c r="I1368" s="7">
        <v>0.197936325831958</v>
      </c>
      <c r="J1368" s="7">
        <v>0.32392187435397701</v>
      </c>
      <c r="K1368" s="7">
        <v>0.10180341448449</v>
      </c>
      <c r="L1368" s="7">
        <v>0.108025580321724</v>
      </c>
      <c r="M1368" s="7">
        <v>0.100957757104888</v>
      </c>
      <c r="N1368" s="7">
        <v>3.0362235976271398E-2</v>
      </c>
      <c r="O1368" s="7">
        <v>4.2345459559544198E-2</v>
      </c>
      <c r="P1368" s="7">
        <v>3.6647355985520401E-2</v>
      </c>
      <c r="Q1368" s="7">
        <v>6.4529737804543004</v>
      </c>
    </row>
    <row r="1369" spans="1:17" hidden="1" x14ac:dyDescent="0.3">
      <c r="A1369" s="3" t="s">
        <v>48</v>
      </c>
      <c r="B1369" s="2">
        <v>43891</v>
      </c>
      <c r="C1369" s="7">
        <v>0.57211089679433602</v>
      </c>
      <c r="D1369" s="7">
        <v>6.0544253461808598E-2</v>
      </c>
      <c r="E1369" s="7">
        <v>0.46686973831428602</v>
      </c>
      <c r="F1369" s="14">
        <v>0.47258600822390501</v>
      </c>
      <c r="G1369" s="7">
        <v>7.3103995311444197E-3</v>
      </c>
      <c r="H1369" s="7">
        <v>4.33257238982524E-2</v>
      </c>
      <c r="I1369" s="7">
        <v>0.17888778488734999</v>
      </c>
      <c r="J1369" s="7">
        <v>0.26686620529039601</v>
      </c>
      <c r="K1369" s="7">
        <v>0.105086587110043</v>
      </c>
      <c r="L1369" s="7">
        <v>0.168419191464555</v>
      </c>
      <c r="M1369" s="7">
        <v>0.108919294566726</v>
      </c>
      <c r="N1369" s="7">
        <v>3.73249051233231E-2</v>
      </c>
      <c r="O1369" s="7">
        <v>4.0629899870837601E-2</v>
      </c>
      <c r="P1369" s="7">
        <v>4.32300082573722E-2</v>
      </c>
      <c r="Q1369" s="7">
        <v>6.4981639026909104</v>
      </c>
    </row>
    <row r="1370" spans="1:17" hidden="1" x14ac:dyDescent="0.3">
      <c r="A1370" s="3" t="s">
        <v>48</v>
      </c>
      <c r="B1370" s="2">
        <v>43922</v>
      </c>
      <c r="C1370" s="7">
        <v>0.10259640292967601</v>
      </c>
      <c r="D1370" s="7">
        <v>0.20388580071423201</v>
      </c>
      <c r="E1370" s="7">
        <v>0.51286389724149495</v>
      </c>
      <c r="F1370" s="14">
        <v>0.28325030204427298</v>
      </c>
      <c r="G1370" s="7">
        <v>1.7559280524552901E-2</v>
      </c>
      <c r="H1370" s="7">
        <v>2.7463556487120201E-3</v>
      </c>
      <c r="I1370" s="7">
        <v>5.0259566392766998E-2</v>
      </c>
      <c r="J1370" s="7">
        <v>3.9171059009104801E-2</v>
      </c>
      <c r="K1370" s="7">
        <v>5.0056105209054E-2</v>
      </c>
      <c r="L1370" s="7">
        <v>0.58870240460608303</v>
      </c>
      <c r="M1370" s="7">
        <v>4.8172876009781797E-2</v>
      </c>
      <c r="N1370" s="7">
        <v>0.14257960591541999</v>
      </c>
      <c r="O1370" s="7">
        <v>1.21788736099237E-2</v>
      </c>
      <c r="P1370" s="7">
        <v>4.8573873074601398E-2</v>
      </c>
      <c r="Q1370" s="7">
        <v>7.0391945300501604</v>
      </c>
    </row>
    <row r="1371" spans="1:17" hidden="1" x14ac:dyDescent="0.3">
      <c r="A1371" s="3" t="s">
        <v>48</v>
      </c>
      <c r="B1371" s="2">
        <v>43952</v>
      </c>
      <c r="C1371" s="7">
        <v>0.132246441459414</v>
      </c>
      <c r="D1371" s="7">
        <v>0.17639564978032601</v>
      </c>
      <c r="E1371" s="7">
        <v>0.50915269323874501</v>
      </c>
      <c r="F1371" s="14">
        <v>0.31445165698092897</v>
      </c>
      <c r="G1371" s="7">
        <v>2.0892766439034E-2</v>
      </c>
      <c r="H1371" s="7">
        <v>1.36238450254782E-2</v>
      </c>
      <c r="I1371" s="7">
        <v>9.7859307442080504E-2</v>
      </c>
      <c r="J1371" s="7">
        <v>6.4289377600978498E-2</v>
      </c>
      <c r="K1371" s="7">
        <v>5.3166869794918102E-2</v>
      </c>
      <c r="L1371" s="7">
        <v>0.47069246160900902</v>
      </c>
      <c r="M1371" s="7">
        <v>6.4405764939034396E-2</v>
      </c>
      <c r="N1371" s="7">
        <v>0.147366584034887</v>
      </c>
      <c r="O1371" s="7">
        <v>3.9814057784293604E-3</v>
      </c>
      <c r="P1371" s="7">
        <v>6.3721617336150893E-2</v>
      </c>
      <c r="Q1371" s="7">
        <v>6.9438843903015703</v>
      </c>
    </row>
    <row r="1372" spans="1:17" hidden="1" x14ac:dyDescent="0.3">
      <c r="A1372" s="3" t="s">
        <v>48</v>
      </c>
      <c r="B1372" s="2">
        <v>43983</v>
      </c>
      <c r="C1372" s="7">
        <v>0.26815200449522297</v>
      </c>
      <c r="D1372" s="7">
        <v>0.10591405273868</v>
      </c>
      <c r="E1372" s="7">
        <v>0.51940965911431203</v>
      </c>
      <c r="F1372" s="14">
        <v>0.37467628814700799</v>
      </c>
      <c r="G1372" s="7">
        <v>1.40129912864517E-2</v>
      </c>
      <c r="H1372" s="7">
        <v>2.7585184622620301E-2</v>
      </c>
      <c r="I1372" s="7">
        <v>0.29565942851855598</v>
      </c>
      <c r="J1372" s="7">
        <v>8.2541435813060796E-2</v>
      </c>
      <c r="K1372" s="7">
        <v>0.121123564528964</v>
      </c>
      <c r="L1372" s="7">
        <v>0.238084046234358</v>
      </c>
      <c r="M1372" s="7">
        <v>8.47699909418132E-2</v>
      </c>
      <c r="N1372" s="7">
        <v>8.5533814299002794E-2</v>
      </c>
      <c r="O1372" s="7">
        <v>6.0154594639784797E-3</v>
      </c>
      <c r="P1372" s="7">
        <v>4.4674084291194502E-2</v>
      </c>
      <c r="Q1372" s="7">
        <v>6.9265754749870299</v>
      </c>
    </row>
    <row r="1373" spans="1:17" hidden="1" x14ac:dyDescent="0.3">
      <c r="A1373" s="3" t="s">
        <v>48</v>
      </c>
      <c r="B1373" s="2">
        <v>44013</v>
      </c>
      <c r="C1373" s="7">
        <v>0.55086138585462696</v>
      </c>
      <c r="D1373" s="7">
        <v>6.7623538674241299E-2</v>
      </c>
      <c r="E1373" s="7">
        <v>0.49967664392532501</v>
      </c>
      <c r="F1373" s="14">
        <v>0.43269981740043401</v>
      </c>
      <c r="G1373" s="7">
        <v>9.2382164671901794E-3</v>
      </c>
      <c r="H1373" s="7">
        <v>2.6844979744167701E-2</v>
      </c>
      <c r="I1373" s="7">
        <v>0.30581709133790003</v>
      </c>
      <c r="J1373" s="7">
        <v>0.20800331005460501</v>
      </c>
      <c r="K1373" s="7">
        <v>0.120059972091797</v>
      </c>
      <c r="L1373" s="7">
        <v>0.122389876390045</v>
      </c>
      <c r="M1373" s="7">
        <v>0.10470893501338201</v>
      </c>
      <c r="N1373" s="7">
        <v>5.0961738066090202E-2</v>
      </c>
      <c r="O1373" s="7">
        <v>1.75380700906245E-2</v>
      </c>
      <c r="P1373" s="7">
        <v>3.44378107441978E-2</v>
      </c>
      <c r="Q1373" s="7">
        <v>6.6964283326714202</v>
      </c>
    </row>
    <row r="1374" spans="1:17" hidden="1" x14ac:dyDescent="0.3">
      <c r="A1374" s="3" t="s">
        <v>48</v>
      </c>
      <c r="B1374" s="2">
        <v>44044</v>
      </c>
      <c r="C1374" s="7">
        <v>0.68071601401442905</v>
      </c>
      <c r="D1374" s="7">
        <v>5.6115940183475002E-2</v>
      </c>
      <c r="E1374" s="7">
        <v>0.49071973231495503</v>
      </c>
      <c r="F1374" s="14">
        <v>0.45316432750156999</v>
      </c>
      <c r="G1374" s="7">
        <v>6.3053313342699598E-3</v>
      </c>
      <c r="H1374" s="7">
        <v>2.4712860569581999E-2</v>
      </c>
      <c r="I1374" s="7">
        <v>0.27670934891620902</v>
      </c>
      <c r="J1374" s="7">
        <v>0.28462791187279801</v>
      </c>
      <c r="K1374" s="7">
        <v>0.11605321315094</v>
      </c>
      <c r="L1374" s="7">
        <v>0.101850765434955</v>
      </c>
      <c r="M1374" s="7">
        <v>8.9578284528529895E-2</v>
      </c>
      <c r="N1374" s="7">
        <v>4.1148716138416599E-2</v>
      </c>
      <c r="O1374" s="7">
        <v>2.3796504340920399E-2</v>
      </c>
      <c r="P1374" s="7">
        <v>3.5217063713378703E-2</v>
      </c>
      <c r="Q1374" s="7">
        <v>6.6575724242143401</v>
      </c>
    </row>
    <row r="1375" spans="1:17" hidden="1" x14ac:dyDescent="0.3">
      <c r="A1375" s="3" t="s">
        <v>48</v>
      </c>
      <c r="B1375" s="2">
        <v>44075</v>
      </c>
      <c r="C1375" s="7">
        <v>0.66731008549847703</v>
      </c>
      <c r="D1375" s="7">
        <v>5.7588592385777702E-2</v>
      </c>
      <c r="E1375" s="7">
        <v>0.48698225607045997</v>
      </c>
      <c r="F1375" s="14">
        <v>0.45542915154376301</v>
      </c>
      <c r="G1375" s="7">
        <v>7.2936044173473498E-3</v>
      </c>
      <c r="H1375" s="7">
        <v>2.3515625659131401E-2</v>
      </c>
      <c r="I1375" s="7">
        <v>0.261549219255651</v>
      </c>
      <c r="J1375" s="7">
        <v>0.25869434434343702</v>
      </c>
      <c r="K1375" s="7">
        <v>0.122295456758197</v>
      </c>
      <c r="L1375" s="7">
        <v>0.119802917364944</v>
      </c>
      <c r="M1375" s="7">
        <v>9.5948104923726796E-2</v>
      </c>
      <c r="N1375" s="7">
        <v>4.47265770117787E-2</v>
      </c>
      <c r="O1375" s="7">
        <v>3.1620110613706703E-2</v>
      </c>
      <c r="P1375" s="7">
        <v>3.4554039652079899E-2</v>
      </c>
      <c r="Q1375" s="7">
        <v>6.5956787660275999</v>
      </c>
    </row>
    <row r="1376" spans="1:17" hidden="1" x14ac:dyDescent="0.3">
      <c r="A1376" s="3" t="s">
        <v>48</v>
      </c>
      <c r="B1376" s="2">
        <v>44105</v>
      </c>
      <c r="C1376" s="7">
        <v>0.633471305766516</v>
      </c>
      <c r="D1376" s="7">
        <v>6.09301157625112E-2</v>
      </c>
      <c r="E1376" s="7">
        <v>0.52876273161888399</v>
      </c>
      <c r="F1376" s="14">
        <v>0.41030715261860501</v>
      </c>
      <c r="G1376" s="7">
        <v>7.9155012452471595E-3</v>
      </c>
      <c r="H1376" s="7">
        <v>2.8756561363532399E-2</v>
      </c>
      <c r="I1376" s="7">
        <v>0.26177531947889499</v>
      </c>
      <c r="J1376" s="7">
        <v>0.22376978936632599</v>
      </c>
      <c r="K1376" s="7">
        <v>0.12655198267714399</v>
      </c>
      <c r="L1376" s="7">
        <v>0.13635056951018401</v>
      </c>
      <c r="M1376" s="7">
        <v>0.108936262951099</v>
      </c>
      <c r="N1376" s="7">
        <v>4.9495240835203499E-2</v>
      </c>
      <c r="O1376" s="7">
        <v>2.4396201797788598E-2</v>
      </c>
      <c r="P1376" s="7">
        <v>3.2052570774580999E-2</v>
      </c>
      <c r="Q1376" s="7">
        <v>6.5972752651339999</v>
      </c>
    </row>
    <row r="1377" spans="1:17" hidden="1" x14ac:dyDescent="0.3">
      <c r="A1377" s="3" t="s">
        <v>48</v>
      </c>
      <c r="B1377" s="2">
        <v>44136</v>
      </c>
      <c r="C1377" s="7">
        <v>0.26887769363520297</v>
      </c>
      <c r="D1377" s="7">
        <v>0.110263764835429</v>
      </c>
      <c r="E1377" s="7">
        <v>0.53963711933408298</v>
      </c>
      <c r="F1377" s="14">
        <v>0.35009911583048797</v>
      </c>
      <c r="G1377" s="7">
        <v>1.37342716867687E-2</v>
      </c>
      <c r="H1377" s="7">
        <v>2.4825228848602301E-2</v>
      </c>
      <c r="I1377" s="7">
        <v>0.13354026869707999</v>
      </c>
      <c r="J1377" s="7">
        <v>0.146538551513448</v>
      </c>
      <c r="K1377" s="7">
        <v>0.10063066941604699</v>
      </c>
      <c r="L1377" s="7">
        <v>0.28136730374937402</v>
      </c>
      <c r="M1377" s="7">
        <v>0.13044336693220501</v>
      </c>
      <c r="N1377" s="7">
        <v>9.4397531539196999E-2</v>
      </c>
      <c r="O1377" s="7">
        <v>2.3447982557366201E-2</v>
      </c>
      <c r="P1377" s="7">
        <v>5.1074825059911302E-2</v>
      </c>
      <c r="Q1377" s="7">
        <v>6.82504641142497</v>
      </c>
    </row>
    <row r="1378" spans="1:17" hidden="1" x14ac:dyDescent="0.3">
      <c r="A1378" s="3" t="s">
        <v>48</v>
      </c>
      <c r="B1378" s="2">
        <v>44166</v>
      </c>
      <c r="C1378" s="7">
        <v>0.76538088193745102</v>
      </c>
      <c r="D1378" s="7">
        <v>5.5161892590648999E-2</v>
      </c>
      <c r="E1378" s="7">
        <v>0.54837414053196498</v>
      </c>
      <c r="F1378" s="14">
        <v>0.396463966877386</v>
      </c>
      <c r="G1378" s="7">
        <v>7.5331615138056899E-3</v>
      </c>
      <c r="H1378" s="7">
        <v>3.4110707099273302E-2</v>
      </c>
      <c r="I1378" s="7">
        <v>0.34913008465945</v>
      </c>
      <c r="J1378" s="7">
        <v>7.3744743170420304E-2</v>
      </c>
      <c r="K1378" s="7">
        <v>0.22899914135284</v>
      </c>
      <c r="L1378" s="7">
        <v>0.115286280604649</v>
      </c>
      <c r="M1378" s="7">
        <v>0.11376245188640099</v>
      </c>
      <c r="N1378" s="7">
        <v>4.6284129760552198E-2</v>
      </c>
      <c r="O1378" s="7">
        <v>7.5715618232415896E-3</v>
      </c>
      <c r="P1378" s="7">
        <v>2.35777381293669E-2</v>
      </c>
      <c r="Q1378" s="7">
        <v>6.6135164913222102</v>
      </c>
    </row>
    <row r="1379" spans="1:17" hidden="1" x14ac:dyDescent="0.3">
      <c r="A1379" s="3" t="s">
        <v>48</v>
      </c>
      <c r="B1379" s="2">
        <v>44197</v>
      </c>
      <c r="C1379" s="7">
        <v>0.15225167910040299</v>
      </c>
      <c r="D1379" s="7">
        <v>0.162731531664074</v>
      </c>
      <c r="E1379" s="7">
        <v>0.51957437911434701</v>
      </c>
      <c r="F1379" s="14">
        <v>0.31769408922157899</v>
      </c>
      <c r="G1379" s="7">
        <v>1.93423453591769E-2</v>
      </c>
      <c r="H1379" s="7">
        <v>4.5830586060482499E-3</v>
      </c>
      <c r="I1379" s="7">
        <v>4.8280141206950303E-2</v>
      </c>
      <c r="J1379" s="7">
        <v>0.112275143736027</v>
      </c>
      <c r="K1379" s="7">
        <v>5.59754749790825E-2</v>
      </c>
      <c r="L1379" s="7">
        <v>0.43448196832643199</v>
      </c>
      <c r="M1379" s="7">
        <v>0.14365290002471001</v>
      </c>
      <c r="N1379" s="7">
        <v>8.1116866336983701E-2</v>
      </c>
      <c r="O1379" s="7">
        <v>2.36784967325223E-2</v>
      </c>
      <c r="P1379" s="7">
        <v>7.6613604692067294E-2</v>
      </c>
      <c r="Q1379" s="7">
        <v>7.0273461153636996</v>
      </c>
    </row>
    <row r="1380" spans="1:17" hidden="1" x14ac:dyDescent="0.3">
      <c r="A1380" s="3" t="s">
        <v>48</v>
      </c>
      <c r="B1380" s="2">
        <v>44228</v>
      </c>
      <c r="C1380" s="7">
        <v>0.17504723629564201</v>
      </c>
      <c r="D1380" s="7">
        <v>0.135027791676852</v>
      </c>
      <c r="E1380" s="7">
        <v>0.52449362205189998</v>
      </c>
      <c r="F1380" s="14">
        <v>0.340478586271247</v>
      </c>
      <c r="G1380" s="7">
        <v>1.6150819048044301E-2</v>
      </c>
      <c r="H1380" s="7">
        <v>4.3219756111462903E-3</v>
      </c>
      <c r="I1380" s="7">
        <v>9.2089636902849895E-2</v>
      </c>
      <c r="J1380" s="7">
        <v>0.117125900602453</v>
      </c>
      <c r="K1380" s="7">
        <v>5.8520676640589797E-2</v>
      </c>
      <c r="L1380" s="7">
        <v>0.39071844703397401</v>
      </c>
      <c r="M1380" s="7">
        <v>0.14211419864802899</v>
      </c>
      <c r="N1380" s="7">
        <v>8.39388578704586E-2</v>
      </c>
      <c r="O1380" s="7">
        <v>2.1200410888707499E-2</v>
      </c>
      <c r="P1380" s="7">
        <v>7.3819076753748006E-2</v>
      </c>
      <c r="Q1380" s="7">
        <v>6.92914331522047</v>
      </c>
    </row>
    <row r="1381" spans="1:17" hidden="1" x14ac:dyDescent="0.3">
      <c r="A1381" s="3" t="s">
        <v>48</v>
      </c>
      <c r="B1381" s="2">
        <v>44256</v>
      </c>
      <c r="C1381" s="7">
        <v>0.22137333320917299</v>
      </c>
      <c r="D1381" s="7">
        <v>0.13052759839481401</v>
      </c>
      <c r="E1381" s="7">
        <v>0.51702261763513702</v>
      </c>
      <c r="F1381" s="14">
        <v>0.352449783970049</v>
      </c>
      <c r="G1381" s="7">
        <v>1.9466661763295499E-2</v>
      </c>
      <c r="H1381" s="7">
        <v>9.7289273770277997E-3</v>
      </c>
      <c r="I1381" s="7">
        <v>7.3265402276951594E-2</v>
      </c>
      <c r="J1381" s="7">
        <v>0.128758966927672</v>
      </c>
      <c r="K1381" s="7">
        <v>5.4464922366162301E-2</v>
      </c>
      <c r="L1381" s="7">
        <v>0.37233612242281799</v>
      </c>
      <c r="M1381" s="7">
        <v>0.153943268197516</v>
      </c>
      <c r="N1381" s="7">
        <v>8.9152703872491093E-2</v>
      </c>
      <c r="O1381" s="7">
        <v>2.3506440487982502E-2</v>
      </c>
      <c r="P1381" s="7">
        <v>7.5376584308082806E-2</v>
      </c>
      <c r="Q1381" s="7">
        <v>6.8849938118541401</v>
      </c>
    </row>
    <row r="1382" spans="1:17" hidden="1" x14ac:dyDescent="0.3">
      <c r="A1382" s="3" t="s">
        <v>48</v>
      </c>
      <c r="B1382" s="2">
        <v>44287</v>
      </c>
      <c r="C1382" s="7">
        <v>0.52748592110188797</v>
      </c>
      <c r="D1382" s="7">
        <v>7.7490505236081295E-2</v>
      </c>
      <c r="E1382" s="7">
        <v>0.528996872134602</v>
      </c>
      <c r="F1382" s="14">
        <v>0.39351262262931602</v>
      </c>
      <c r="G1382" s="7">
        <v>8.5563003551945294E-3</v>
      </c>
      <c r="H1382" s="7">
        <v>1.8443198470513299E-2</v>
      </c>
      <c r="I1382" s="7">
        <v>0.32175258183111599</v>
      </c>
      <c r="J1382" s="7">
        <v>0.14963381792336999</v>
      </c>
      <c r="K1382" s="7">
        <v>0.13259105810362001</v>
      </c>
      <c r="L1382" s="7">
        <v>0.159133772304897</v>
      </c>
      <c r="M1382" s="7">
        <v>0.112184728996628</v>
      </c>
      <c r="N1382" s="7">
        <v>4.7117708994656303E-2</v>
      </c>
      <c r="O1382" s="7">
        <v>1.8418396590287E-2</v>
      </c>
      <c r="P1382" s="7">
        <v>3.2168436429718103E-2</v>
      </c>
      <c r="Q1382" s="7">
        <v>6.6323580781657698</v>
      </c>
    </row>
    <row r="1383" spans="1:17" hidden="1" x14ac:dyDescent="0.3">
      <c r="A1383" s="3" t="s">
        <v>48</v>
      </c>
      <c r="B1383" s="2">
        <v>44317</v>
      </c>
      <c r="C1383" s="7">
        <v>0.73852860197826498</v>
      </c>
      <c r="D1383" s="7">
        <v>6.0650057500225299E-2</v>
      </c>
      <c r="E1383" s="7">
        <v>0.48147166112814899</v>
      </c>
      <c r="F1383" s="14">
        <v>0.45787828137162601</v>
      </c>
      <c r="G1383" s="7">
        <v>7.3877109896057303E-3</v>
      </c>
      <c r="H1383" s="7">
        <v>2.1950891045280502E-2</v>
      </c>
      <c r="I1383" s="7">
        <v>0.29429301041830302</v>
      </c>
      <c r="J1383" s="7">
        <v>0.238427368370904</v>
      </c>
      <c r="K1383" s="7">
        <v>0.11608533799255299</v>
      </c>
      <c r="L1383" s="7">
        <v>0.13025597706828901</v>
      </c>
      <c r="M1383" s="7">
        <v>9.9467995080006005E-2</v>
      </c>
      <c r="N1383" s="7">
        <v>3.8534050482848199E-2</v>
      </c>
      <c r="O1383" s="7">
        <v>2.4722452305141401E-2</v>
      </c>
      <c r="P1383" s="7">
        <v>2.8875206247069001E-2</v>
      </c>
      <c r="Q1383" s="7">
        <v>6.6331383886815303</v>
      </c>
    </row>
    <row r="1384" spans="1:17" hidden="1" x14ac:dyDescent="0.3">
      <c r="A1384" s="3" t="s">
        <v>48</v>
      </c>
      <c r="B1384" s="2">
        <v>44348</v>
      </c>
      <c r="C1384" s="7">
        <v>0.73517644445147101</v>
      </c>
      <c r="D1384" s="7">
        <v>6.93310498655757E-2</v>
      </c>
      <c r="E1384" s="7">
        <v>0.50287168499567603</v>
      </c>
      <c r="F1384" s="14">
        <v>0.42779726513874899</v>
      </c>
      <c r="G1384" s="7">
        <v>6.3829658138161898E-3</v>
      </c>
      <c r="H1384" s="7">
        <v>2.2004013252057201E-2</v>
      </c>
      <c r="I1384" s="7">
        <v>0.27436853692262198</v>
      </c>
      <c r="J1384" s="7">
        <v>0.28441305540336298</v>
      </c>
      <c r="K1384" s="7">
        <v>0.106151686138659</v>
      </c>
      <c r="L1384" s="7">
        <v>0.123824857418498</v>
      </c>
      <c r="M1384" s="7">
        <v>9.1434484257737397E-2</v>
      </c>
      <c r="N1384" s="7">
        <v>3.1362826374744003E-2</v>
      </c>
      <c r="O1384" s="7">
        <v>2.8919444790737301E-2</v>
      </c>
      <c r="P1384" s="7">
        <v>3.1138129627764698E-2</v>
      </c>
      <c r="Q1384" s="7">
        <v>6.4558585326356601</v>
      </c>
    </row>
    <row r="1385" spans="1:17" hidden="1" x14ac:dyDescent="0.3">
      <c r="A1385" s="3" t="s">
        <v>48</v>
      </c>
      <c r="B1385" s="2">
        <v>44378</v>
      </c>
      <c r="C1385" s="7">
        <v>0.79498248463395005</v>
      </c>
      <c r="D1385" s="7">
        <v>5.9657956842924402E-2</v>
      </c>
      <c r="E1385" s="7">
        <v>0.48046252946826701</v>
      </c>
      <c r="F1385" s="14">
        <v>0.45987951368880903</v>
      </c>
      <c r="G1385" s="7">
        <v>5.7134201640697798E-3</v>
      </c>
      <c r="H1385" s="7">
        <v>3.4376411046451803E-2</v>
      </c>
      <c r="I1385" s="7">
        <v>0.26183863488024101</v>
      </c>
      <c r="J1385" s="7">
        <v>0.29819218193414199</v>
      </c>
      <c r="K1385" s="7">
        <v>0.103968496951005</v>
      </c>
      <c r="L1385" s="7">
        <v>0.11125126106352699</v>
      </c>
      <c r="M1385" s="7">
        <v>9.2936952571685105E-2</v>
      </c>
      <c r="N1385" s="7">
        <v>3.1651549978045E-2</v>
      </c>
      <c r="O1385" s="7">
        <v>2.7893718983656599E-2</v>
      </c>
      <c r="P1385" s="7">
        <v>3.2177372427176998E-2</v>
      </c>
      <c r="Q1385" s="7">
        <v>6.6125602234694201</v>
      </c>
    </row>
    <row r="1386" spans="1:17" hidden="1" x14ac:dyDescent="0.3">
      <c r="A1386" s="3" t="s">
        <v>48</v>
      </c>
      <c r="B1386" s="2">
        <v>44409</v>
      </c>
      <c r="C1386" s="7">
        <v>0.87546098743939005</v>
      </c>
      <c r="D1386" s="7">
        <v>5.08749881914973E-2</v>
      </c>
      <c r="E1386" s="7">
        <v>0.45676549736906302</v>
      </c>
      <c r="F1386" s="14">
        <v>0.49235951443943998</v>
      </c>
      <c r="G1386" s="7">
        <v>4.8859391561710498E-3</v>
      </c>
      <c r="H1386" s="7">
        <v>4.2297887796256803E-2</v>
      </c>
      <c r="I1386" s="7">
        <v>0.24993632855261999</v>
      </c>
      <c r="J1386" s="7">
        <v>0.32312214294577701</v>
      </c>
      <c r="K1386" s="7">
        <v>0.103355915224599</v>
      </c>
      <c r="L1386" s="7">
        <v>9.1661889934331803E-2</v>
      </c>
      <c r="M1386" s="7">
        <v>8.6825640099935306E-2</v>
      </c>
      <c r="N1386" s="7">
        <v>3.0727000820020899E-2</v>
      </c>
      <c r="O1386" s="7">
        <v>3.69316120520434E-2</v>
      </c>
      <c r="P1386" s="7">
        <v>3.0255643418244101E-2</v>
      </c>
      <c r="Q1386" s="7">
        <v>6.6118271644010198</v>
      </c>
    </row>
    <row r="1387" spans="1:17" hidden="1" x14ac:dyDescent="0.3">
      <c r="A1387" s="3" t="s">
        <v>48</v>
      </c>
      <c r="B1387" s="2">
        <v>44440</v>
      </c>
      <c r="C1387" s="7">
        <v>0.89385379929944098</v>
      </c>
      <c r="D1387" s="7">
        <v>5.5696121887479202E-2</v>
      </c>
      <c r="E1387" s="7">
        <v>0.45648811064096501</v>
      </c>
      <c r="F1387" s="14">
        <v>0.48781576747155603</v>
      </c>
      <c r="G1387" s="7">
        <v>5.5953826238140597E-3</v>
      </c>
      <c r="H1387" s="7">
        <v>4.7814295189012201E-2</v>
      </c>
      <c r="I1387" s="7">
        <v>0.22470797745801499</v>
      </c>
      <c r="J1387" s="7">
        <v>0.32397524047614101</v>
      </c>
      <c r="K1387" s="7">
        <v>9.96333195614965E-2</v>
      </c>
      <c r="L1387" s="7">
        <v>0.10632136753011701</v>
      </c>
      <c r="M1387" s="7">
        <v>9.5254092154122602E-2</v>
      </c>
      <c r="N1387" s="7">
        <v>2.9887835265171001E-2</v>
      </c>
      <c r="O1387" s="7">
        <v>3.60698671038783E-2</v>
      </c>
      <c r="P1387" s="7">
        <v>3.07406226382319E-2</v>
      </c>
      <c r="Q1387" s="7">
        <v>6.5553354854635604</v>
      </c>
    </row>
    <row r="1388" spans="1:17" hidden="1" x14ac:dyDescent="0.3">
      <c r="A1388" s="3" t="s">
        <v>49</v>
      </c>
      <c r="B1388" s="2">
        <v>43466</v>
      </c>
      <c r="C1388" s="7">
        <v>0.85374013274499605</v>
      </c>
      <c r="D1388" s="7">
        <v>7.4388103411771401E-3</v>
      </c>
      <c r="E1388" s="7">
        <v>0.32086781291306399</v>
      </c>
      <c r="F1388" s="14">
        <v>0.67169337674575902</v>
      </c>
      <c r="G1388" s="7">
        <v>1.39016649160197E-2</v>
      </c>
      <c r="H1388" s="7">
        <v>2.4167927181733301E-2</v>
      </c>
      <c r="I1388" s="7">
        <v>0.188090320489565</v>
      </c>
      <c r="J1388" s="7">
        <v>0.29529405928281699</v>
      </c>
      <c r="K1388" s="7">
        <v>0.115024528596978</v>
      </c>
      <c r="L1388" s="7">
        <v>0.135923690276189</v>
      </c>
      <c r="M1388" s="7">
        <v>0.112534953377812</v>
      </c>
      <c r="N1388" s="7">
        <v>1.33767298579772E-2</v>
      </c>
      <c r="O1388" s="7">
        <v>9.4809022013828403E-2</v>
      </c>
      <c r="P1388" s="7">
        <v>6.8771040070803903E-3</v>
      </c>
      <c r="Q1388" s="7">
        <v>4.3061556872634998</v>
      </c>
    </row>
    <row r="1389" spans="1:17" hidden="1" x14ac:dyDescent="0.3">
      <c r="A1389" s="3" t="s">
        <v>49</v>
      </c>
      <c r="B1389" s="2">
        <v>43497</v>
      </c>
      <c r="C1389" s="7">
        <v>0.94278718092520897</v>
      </c>
      <c r="D1389" s="7">
        <v>6.7053249105209298E-3</v>
      </c>
      <c r="E1389" s="7">
        <v>0.27914362299135098</v>
      </c>
      <c r="F1389" s="14">
        <v>0.71415105209812801</v>
      </c>
      <c r="G1389" s="7">
        <v>1.3880532014952899E-2</v>
      </c>
      <c r="H1389" s="7">
        <v>2.02605823746769E-2</v>
      </c>
      <c r="I1389" s="7">
        <v>0.17907939021720401</v>
      </c>
      <c r="J1389" s="7">
        <v>0.34122703481486499</v>
      </c>
      <c r="K1389" s="7">
        <v>9.9520927615084701E-2</v>
      </c>
      <c r="L1389" s="7">
        <v>0.13242227688783501</v>
      </c>
      <c r="M1389" s="7">
        <v>0.106846053015397</v>
      </c>
      <c r="N1389" s="7">
        <v>9.9010800722947895E-3</v>
      </c>
      <c r="O1389" s="7">
        <v>8.8248568492598503E-2</v>
      </c>
      <c r="P1389" s="7">
        <v>8.61355449509138E-3</v>
      </c>
      <c r="Q1389" s="7">
        <v>4.4632959064614299</v>
      </c>
    </row>
    <row r="1390" spans="1:17" hidden="1" x14ac:dyDescent="0.3">
      <c r="A1390" s="3" t="s">
        <v>49</v>
      </c>
      <c r="B1390" s="2">
        <v>43525</v>
      </c>
      <c r="C1390" s="7">
        <v>0.99066895667065502</v>
      </c>
      <c r="D1390" s="7">
        <v>7.8414890356286095E-3</v>
      </c>
      <c r="E1390" s="7">
        <v>0.30550795132907399</v>
      </c>
      <c r="F1390" s="14">
        <v>0.68665055963529797</v>
      </c>
      <c r="G1390" s="7">
        <v>1.3393783077719599E-2</v>
      </c>
      <c r="H1390" s="7">
        <v>2.0313315324835199E-2</v>
      </c>
      <c r="I1390" s="7">
        <v>0.201066793655203</v>
      </c>
      <c r="J1390" s="7">
        <v>0.32738779260717599</v>
      </c>
      <c r="K1390" s="7">
        <v>0.107957207230176</v>
      </c>
      <c r="L1390" s="7">
        <v>0.11668414838379899</v>
      </c>
      <c r="M1390" s="7">
        <v>0.113052567667346</v>
      </c>
      <c r="N1390" s="7">
        <v>1.11168599211715E-2</v>
      </c>
      <c r="O1390" s="7">
        <v>8.2777738852657795E-2</v>
      </c>
      <c r="P1390" s="7">
        <v>6.2497932799161302E-3</v>
      </c>
      <c r="Q1390" s="7">
        <v>4.5851449967206896</v>
      </c>
    </row>
    <row r="1391" spans="1:17" hidden="1" x14ac:dyDescent="0.3">
      <c r="A1391" s="3" t="s">
        <v>49</v>
      </c>
      <c r="B1391" s="2">
        <v>43556</v>
      </c>
      <c r="C1391" s="7">
        <v>0.92198914156213296</v>
      </c>
      <c r="D1391" s="7">
        <v>6.9059325799414404E-3</v>
      </c>
      <c r="E1391" s="7">
        <v>0.30098932028833902</v>
      </c>
      <c r="F1391" s="14">
        <v>0.69210474713171899</v>
      </c>
      <c r="G1391" s="7">
        <v>1.35610330236615E-2</v>
      </c>
      <c r="H1391" s="7">
        <v>2.1225818538813099E-2</v>
      </c>
      <c r="I1391" s="7">
        <v>0.21348396386171101</v>
      </c>
      <c r="J1391" s="7">
        <v>0.31442177502937402</v>
      </c>
      <c r="K1391" s="7">
        <v>0.111026858634921</v>
      </c>
      <c r="L1391" s="7">
        <v>0.11872854236389099</v>
      </c>
      <c r="M1391" s="7">
        <v>0.107881502445696</v>
      </c>
      <c r="N1391" s="7">
        <v>1.0351390347305599E-2</v>
      </c>
      <c r="O1391" s="7">
        <v>8.2769187538687394E-2</v>
      </c>
      <c r="P1391" s="7">
        <v>6.54992821593974E-3</v>
      </c>
      <c r="Q1391" s="7">
        <v>4.5380153606716798</v>
      </c>
    </row>
    <row r="1392" spans="1:17" hidden="1" x14ac:dyDescent="0.3">
      <c r="A1392" s="3" t="s">
        <v>49</v>
      </c>
      <c r="B1392" s="2">
        <v>43586</v>
      </c>
      <c r="C1392" s="7">
        <v>1.04152118059828</v>
      </c>
      <c r="D1392" s="7">
        <v>6.9871336931817797E-3</v>
      </c>
      <c r="E1392" s="7">
        <v>0.28387532773976598</v>
      </c>
      <c r="F1392" s="14">
        <v>0.70913753856705197</v>
      </c>
      <c r="G1392" s="7">
        <v>1.23645025037749E-2</v>
      </c>
      <c r="H1392" s="7">
        <v>2.1168468518579099E-2</v>
      </c>
      <c r="I1392" s="7">
        <v>0.20815405978746901</v>
      </c>
      <c r="J1392" s="7">
        <v>0.32121206077773201</v>
      </c>
      <c r="K1392" s="7">
        <v>0.110404800351393</v>
      </c>
      <c r="L1392" s="7">
        <v>0.12792620372833499</v>
      </c>
      <c r="M1392" s="7">
        <v>0.10839514624510101</v>
      </c>
      <c r="N1392" s="7">
        <v>9.0737713660716396E-3</v>
      </c>
      <c r="O1392" s="7">
        <v>7.4934552433945298E-2</v>
      </c>
      <c r="P1392" s="7">
        <v>6.3664342875986999E-3</v>
      </c>
      <c r="Q1392" s="7">
        <v>4.4958082494298699</v>
      </c>
    </row>
    <row r="1393" spans="1:17" hidden="1" x14ac:dyDescent="0.3">
      <c r="A1393" s="3" t="s">
        <v>49</v>
      </c>
      <c r="B1393" s="2">
        <v>43617</v>
      </c>
      <c r="C1393" s="7">
        <v>0.99758191616845604</v>
      </c>
      <c r="D1393" s="7">
        <v>7.0877623261267004E-3</v>
      </c>
      <c r="E1393" s="7">
        <v>0.29215459427767299</v>
      </c>
      <c r="F1393" s="14">
        <v>0.70075764339619995</v>
      </c>
      <c r="G1393" s="7">
        <v>1.28006913089917E-2</v>
      </c>
      <c r="H1393" s="7">
        <v>2.0360426046392099E-2</v>
      </c>
      <c r="I1393" s="7">
        <v>0.21814037968257</v>
      </c>
      <c r="J1393" s="7">
        <v>0.31539586819014198</v>
      </c>
      <c r="K1393" s="7">
        <v>0.106676316604007</v>
      </c>
      <c r="L1393" s="7">
        <v>0.124399865990243</v>
      </c>
      <c r="M1393" s="7">
        <v>0.105982543648259</v>
      </c>
      <c r="N1393" s="7">
        <v>9.6767281254091508E-3</v>
      </c>
      <c r="O1393" s="7">
        <v>8.1015009822665296E-2</v>
      </c>
      <c r="P1393" s="7">
        <v>5.5521705813213196E-3</v>
      </c>
      <c r="Q1393" s="7">
        <v>4.4076938418846296</v>
      </c>
    </row>
    <row r="1394" spans="1:17" hidden="1" x14ac:dyDescent="0.3">
      <c r="A1394" s="3" t="s">
        <v>49</v>
      </c>
      <c r="B1394" s="2">
        <v>43647</v>
      </c>
      <c r="C1394" s="7">
        <v>0.90785931359673899</v>
      </c>
      <c r="D1394" s="7">
        <v>8.8391269879077895E-3</v>
      </c>
      <c r="E1394" s="7">
        <v>0.303712179912832</v>
      </c>
      <c r="F1394" s="14">
        <v>0.68744869309926004</v>
      </c>
      <c r="G1394" s="7">
        <v>1.1615142341074299E-2</v>
      </c>
      <c r="H1394" s="7">
        <v>2.3325876305567001E-2</v>
      </c>
      <c r="I1394" s="7">
        <v>0.23083672366100499</v>
      </c>
      <c r="J1394" s="7">
        <v>0.29256067832909399</v>
      </c>
      <c r="K1394" s="7">
        <v>0.1193092084032</v>
      </c>
      <c r="L1394" s="7">
        <v>0.106095144930723</v>
      </c>
      <c r="M1394" s="7">
        <v>0.11293768905746</v>
      </c>
      <c r="N1394" s="7">
        <v>1.3278479893713301E-2</v>
      </c>
      <c r="O1394" s="7">
        <v>8.4038046575815206E-2</v>
      </c>
      <c r="P1394" s="7">
        <v>6.0030105023486597E-3</v>
      </c>
      <c r="Q1394" s="7">
        <v>4.5284597229746497</v>
      </c>
    </row>
    <row r="1395" spans="1:17" hidden="1" x14ac:dyDescent="0.3">
      <c r="A1395" s="3" t="s">
        <v>49</v>
      </c>
      <c r="B1395" s="2">
        <v>43678</v>
      </c>
      <c r="C1395" s="7">
        <v>0.89197079916368005</v>
      </c>
      <c r="D1395" s="7">
        <v>6.2615890701936197E-3</v>
      </c>
      <c r="E1395" s="7">
        <v>0.29752684159242798</v>
      </c>
      <c r="F1395" s="14">
        <v>0.69621156933737804</v>
      </c>
      <c r="G1395" s="7">
        <v>1.3648118216229599E-2</v>
      </c>
      <c r="H1395" s="7">
        <v>2.5903835449038098E-2</v>
      </c>
      <c r="I1395" s="7">
        <v>0.218259507264641</v>
      </c>
      <c r="J1395" s="7">
        <v>0.31309034791636398</v>
      </c>
      <c r="K1395" s="7">
        <v>0.11995494826240199</v>
      </c>
      <c r="L1395" s="7">
        <v>9.9718291196463305E-2</v>
      </c>
      <c r="M1395" s="7">
        <v>0.10606434936685</v>
      </c>
      <c r="N1395" s="7">
        <v>1.35751990836487E-2</v>
      </c>
      <c r="O1395" s="7">
        <v>8.3155533451984995E-2</v>
      </c>
      <c r="P1395" s="7">
        <v>6.6298697923792803E-3</v>
      </c>
      <c r="Q1395" s="7">
        <v>4.5990064518879503</v>
      </c>
    </row>
    <row r="1396" spans="1:17" hidden="1" x14ac:dyDescent="0.3">
      <c r="A1396" s="3" t="s">
        <v>49</v>
      </c>
      <c r="B1396" s="2">
        <v>43709</v>
      </c>
      <c r="C1396" s="7">
        <v>0.88657908406911001</v>
      </c>
      <c r="D1396" s="7">
        <v>9.4311624338039701E-3</v>
      </c>
      <c r="E1396" s="7">
        <v>0.30942584091005598</v>
      </c>
      <c r="F1396" s="14">
        <v>0.68114299665613998</v>
      </c>
      <c r="G1396" s="7">
        <v>1.4088287002578E-2</v>
      </c>
      <c r="H1396" s="7">
        <v>2.1370625647078902E-2</v>
      </c>
      <c r="I1396" s="7">
        <v>0.22415476222931799</v>
      </c>
      <c r="J1396" s="7">
        <v>0.31024000024537302</v>
      </c>
      <c r="K1396" s="7">
        <v>0.12566955603420399</v>
      </c>
      <c r="L1396" s="7">
        <v>0.108566377035797</v>
      </c>
      <c r="M1396" s="7">
        <v>9.9617554661480201E-2</v>
      </c>
      <c r="N1396" s="7">
        <v>1.13019221044511E-2</v>
      </c>
      <c r="O1396" s="7">
        <v>7.83298025951399E-2</v>
      </c>
      <c r="P1396" s="7">
        <v>6.6611124445797596E-3</v>
      </c>
      <c r="Q1396" s="7">
        <v>4.4682619586528904</v>
      </c>
    </row>
    <row r="1397" spans="1:17" hidden="1" x14ac:dyDescent="0.3">
      <c r="A1397" s="3" t="s">
        <v>49</v>
      </c>
      <c r="B1397" s="2">
        <v>43739</v>
      </c>
      <c r="C1397" s="7">
        <v>1.09310300064773</v>
      </c>
      <c r="D1397" s="7">
        <v>7.5123618423737501E-3</v>
      </c>
      <c r="E1397" s="7">
        <v>0.290608596615057</v>
      </c>
      <c r="F1397" s="14">
        <v>0.70187904154256897</v>
      </c>
      <c r="G1397" s="7">
        <v>1.18626097990326E-2</v>
      </c>
      <c r="H1397" s="7">
        <v>2.3358995379054399E-2</v>
      </c>
      <c r="I1397" s="7">
        <v>0.20559903559369599</v>
      </c>
      <c r="J1397" s="7">
        <v>0.32009210982506497</v>
      </c>
      <c r="K1397" s="7">
        <v>0.121933730114514</v>
      </c>
      <c r="L1397" s="7">
        <v>0.125087339836193</v>
      </c>
      <c r="M1397" s="7">
        <v>9.1831857170104406E-2</v>
      </c>
      <c r="N1397" s="7">
        <v>1.15882835029906E-2</v>
      </c>
      <c r="O1397" s="7">
        <v>8.1882132103895597E-2</v>
      </c>
      <c r="P1397" s="7">
        <v>6.7639066754544104E-3</v>
      </c>
      <c r="Q1397" s="7">
        <v>4.4944428548352704</v>
      </c>
    </row>
    <row r="1398" spans="1:17" hidden="1" x14ac:dyDescent="0.3">
      <c r="A1398" s="3" t="s">
        <v>49</v>
      </c>
      <c r="B1398" s="2">
        <v>43770</v>
      </c>
      <c r="C1398" s="7">
        <v>1.121475642127</v>
      </c>
      <c r="D1398" s="7">
        <v>5.8332242750617396E-3</v>
      </c>
      <c r="E1398" s="7">
        <v>0.28624212265034998</v>
      </c>
      <c r="F1398" s="14">
        <v>0.70792465307458796</v>
      </c>
      <c r="G1398" s="7">
        <v>1.1493209070181001E-2</v>
      </c>
      <c r="H1398" s="7">
        <v>1.9902079505208101E-2</v>
      </c>
      <c r="I1398" s="7">
        <v>0.214997289914868</v>
      </c>
      <c r="J1398" s="7">
        <v>0.31770454277518101</v>
      </c>
      <c r="K1398" s="7">
        <v>0.13448226155906801</v>
      </c>
      <c r="L1398" s="7">
        <v>0.121419212286993</v>
      </c>
      <c r="M1398" s="7">
        <v>9.1180809515217204E-2</v>
      </c>
      <c r="N1398" s="7">
        <v>1.48845731016671E-2</v>
      </c>
      <c r="O1398" s="7">
        <v>6.8114214280026994E-2</v>
      </c>
      <c r="P1398" s="7">
        <v>5.8218079915894798E-3</v>
      </c>
      <c r="Q1398" s="7">
        <v>4.5412452038557101</v>
      </c>
    </row>
    <row r="1399" spans="1:17" hidden="1" x14ac:dyDescent="0.3">
      <c r="A1399" s="3" t="s">
        <v>49</v>
      </c>
      <c r="B1399" s="2">
        <v>43800</v>
      </c>
      <c r="C1399" s="7">
        <v>1.3507236517260199</v>
      </c>
      <c r="D1399" s="7">
        <v>5.0440713487561401E-3</v>
      </c>
      <c r="E1399" s="7">
        <v>0.30083487088234401</v>
      </c>
      <c r="F1399" s="14">
        <v>0.69412105776889899</v>
      </c>
      <c r="G1399" s="7">
        <v>1.0718701148454199E-2</v>
      </c>
      <c r="H1399" s="7">
        <v>1.9675976212596501E-2</v>
      </c>
      <c r="I1399" s="7">
        <v>0.24223333244538001</v>
      </c>
      <c r="J1399" s="7">
        <v>0.27266854076465102</v>
      </c>
      <c r="K1399" s="7">
        <v>0.191582050458872</v>
      </c>
      <c r="L1399" s="7">
        <v>9.11434586777876E-2</v>
      </c>
      <c r="M1399" s="7">
        <v>8.9240601743077394E-2</v>
      </c>
      <c r="N1399" s="7">
        <v>1.9323337471667101E-2</v>
      </c>
      <c r="O1399" s="7">
        <v>5.8288302320975198E-2</v>
      </c>
      <c r="P1399" s="7">
        <v>5.1256987565394298E-3</v>
      </c>
      <c r="Q1399" s="7">
        <v>4.4837601192150203</v>
      </c>
    </row>
    <row r="1400" spans="1:17" hidden="1" x14ac:dyDescent="0.3">
      <c r="A1400" s="3" t="s">
        <v>49</v>
      </c>
      <c r="B1400" s="2">
        <v>43831</v>
      </c>
      <c r="C1400" s="7">
        <v>0.85676696927097296</v>
      </c>
      <c r="D1400" s="7">
        <v>7.0329775754136804E-3</v>
      </c>
      <c r="E1400" s="7">
        <v>0.330854840723462</v>
      </c>
      <c r="F1400" s="14">
        <v>0.66211218170112496</v>
      </c>
      <c r="G1400" s="7">
        <v>1.5724264972470502E-2</v>
      </c>
      <c r="H1400" s="7">
        <v>2.2759830118324598E-2</v>
      </c>
      <c r="I1400" s="7">
        <v>0.18893367179908499</v>
      </c>
      <c r="J1400" s="7">
        <v>0.31341896694653198</v>
      </c>
      <c r="K1400" s="7">
        <v>0.115079696983066</v>
      </c>
      <c r="L1400" s="7">
        <v>0.13974612391882699</v>
      </c>
      <c r="M1400" s="7">
        <v>0.10810050190053599</v>
      </c>
      <c r="N1400" s="7">
        <v>1.2587746315499601E-2</v>
      </c>
      <c r="O1400" s="7">
        <v>7.6207507414075795E-2</v>
      </c>
      <c r="P1400" s="7">
        <v>7.4416896315841396E-3</v>
      </c>
      <c r="Q1400" s="7">
        <v>4.5034228071794402</v>
      </c>
    </row>
    <row r="1401" spans="1:17" hidden="1" x14ac:dyDescent="0.3">
      <c r="A1401" s="3" t="s">
        <v>49</v>
      </c>
      <c r="B1401" s="2">
        <v>43862</v>
      </c>
      <c r="C1401" s="7">
        <v>0.94614957498811403</v>
      </c>
      <c r="D1401" s="7">
        <v>6.9016025378846099E-3</v>
      </c>
      <c r="E1401" s="7">
        <v>0.30035218092576998</v>
      </c>
      <c r="F1401" s="14">
        <v>0.69274621653634505</v>
      </c>
      <c r="G1401" s="7">
        <v>1.18734566665771E-2</v>
      </c>
      <c r="H1401" s="7">
        <v>2.17107096120343E-2</v>
      </c>
      <c r="I1401" s="7">
        <v>0.167763580710832</v>
      </c>
      <c r="J1401" s="7">
        <v>0.36474118277721601</v>
      </c>
      <c r="K1401" s="7">
        <v>0.10236746723784</v>
      </c>
      <c r="L1401" s="7">
        <v>0.14303345889379701</v>
      </c>
      <c r="M1401" s="7">
        <v>0.103592568217623</v>
      </c>
      <c r="N1401" s="7">
        <v>1.0003493709349401E-2</v>
      </c>
      <c r="O1401" s="7">
        <v>6.8965245149355398E-2</v>
      </c>
      <c r="P1401" s="7">
        <v>5.9488370253756298E-3</v>
      </c>
      <c r="Q1401" s="7">
        <v>4.4921289680423699</v>
      </c>
    </row>
    <row r="1402" spans="1:17" hidden="1" x14ac:dyDescent="0.3">
      <c r="A1402" s="3" t="s">
        <v>49</v>
      </c>
      <c r="B1402" s="2">
        <v>43891</v>
      </c>
      <c r="C1402" s="7">
        <v>0.59145884519671699</v>
      </c>
      <c r="D1402" s="7">
        <v>1.34849636949425E-2</v>
      </c>
      <c r="E1402" s="7">
        <v>0.35939735442996101</v>
      </c>
      <c r="F1402" s="14">
        <v>0.62711768187509598</v>
      </c>
      <c r="G1402" s="7">
        <v>1.42632348471985E-2</v>
      </c>
      <c r="H1402" s="7">
        <v>1.46094875796762E-2</v>
      </c>
      <c r="I1402" s="7">
        <v>0.164514092033377</v>
      </c>
      <c r="J1402" s="7">
        <v>0.30463369688219999</v>
      </c>
      <c r="K1402" s="7">
        <v>0.103658064185426</v>
      </c>
      <c r="L1402" s="7">
        <v>0.20103308875640799</v>
      </c>
      <c r="M1402" s="7">
        <v>0.119771927001114</v>
      </c>
      <c r="N1402" s="7">
        <v>1.1781718848638999E-2</v>
      </c>
      <c r="O1402" s="7">
        <v>6.0085259447102503E-2</v>
      </c>
      <c r="P1402" s="7">
        <v>5.6494304188595898E-3</v>
      </c>
      <c r="Q1402" s="7">
        <v>4.3244147825286303</v>
      </c>
    </row>
    <row r="1403" spans="1:17" hidden="1" x14ac:dyDescent="0.3">
      <c r="A1403" s="3" t="s">
        <v>49</v>
      </c>
      <c r="B1403" s="2">
        <v>43922</v>
      </c>
      <c r="C1403" s="7">
        <v>9.2512631806537807E-2</v>
      </c>
      <c r="D1403" s="7">
        <v>3.4463977380772497E-2</v>
      </c>
      <c r="E1403" s="7">
        <v>0.61907140740670197</v>
      </c>
      <c r="F1403" s="14">
        <v>0.34646461521252497</v>
      </c>
      <c r="G1403" s="7">
        <v>2.8228159952446E-2</v>
      </c>
      <c r="H1403" s="7">
        <v>0</v>
      </c>
      <c r="I1403" s="7">
        <v>0.16202523173088601</v>
      </c>
      <c r="J1403" s="7">
        <v>4.5389067648805202E-2</v>
      </c>
      <c r="K1403" s="7">
        <v>8.0232355280718693E-3</v>
      </c>
      <c r="L1403" s="7">
        <v>0.65375819243733302</v>
      </c>
      <c r="M1403" s="7">
        <v>9.2267075770049195E-2</v>
      </c>
      <c r="N1403" s="7">
        <v>0</v>
      </c>
      <c r="O1403" s="7">
        <v>1.0309036932408099E-2</v>
      </c>
      <c r="P1403" s="7">
        <v>0</v>
      </c>
      <c r="Q1403" s="7">
        <v>4.51334663634713</v>
      </c>
    </row>
    <row r="1404" spans="1:17" hidden="1" x14ac:dyDescent="0.3">
      <c r="A1404" s="3" t="s">
        <v>49</v>
      </c>
      <c r="B1404" s="2">
        <v>43952</v>
      </c>
      <c r="C1404" s="7">
        <v>0.112805612785742</v>
      </c>
      <c r="D1404" s="7">
        <v>3.3910271912165002E-2</v>
      </c>
      <c r="E1404" s="7">
        <v>0.56388859580078798</v>
      </c>
      <c r="F1404" s="14">
        <v>0.40220113228704701</v>
      </c>
      <c r="G1404" s="7">
        <v>2.0230304065741299E-2</v>
      </c>
      <c r="H1404" s="7">
        <v>1.0165160994549201E-3</v>
      </c>
      <c r="I1404" s="7">
        <v>0.19808616883541</v>
      </c>
      <c r="J1404" s="7">
        <v>6.0234024514665301E-2</v>
      </c>
      <c r="K1404" s="7">
        <v>1.38349656343135E-2</v>
      </c>
      <c r="L1404" s="7">
        <v>0.56691342473967099</v>
      </c>
      <c r="M1404" s="7">
        <v>0.12527366519364999</v>
      </c>
      <c r="N1404" s="7">
        <v>0</v>
      </c>
      <c r="O1404" s="7">
        <v>1.1506236162901501E-2</v>
      </c>
      <c r="P1404" s="7">
        <v>2.9046947541924301E-3</v>
      </c>
      <c r="Q1404" s="7">
        <v>4.6313206237083202</v>
      </c>
    </row>
    <row r="1405" spans="1:17" hidden="1" x14ac:dyDescent="0.3">
      <c r="A1405" s="3" t="s">
        <v>49</v>
      </c>
      <c r="B1405" s="2">
        <v>43983</v>
      </c>
      <c r="C1405" s="7">
        <v>0.22879929860583101</v>
      </c>
      <c r="D1405" s="7">
        <v>2.2395145092429999E-2</v>
      </c>
      <c r="E1405" s="7">
        <v>0.48657238243675299</v>
      </c>
      <c r="F1405" s="14">
        <v>0.49103247247081699</v>
      </c>
      <c r="G1405" s="7">
        <v>2.1328207734595799E-2</v>
      </c>
      <c r="H1405" s="7">
        <v>1.0919444099140099E-2</v>
      </c>
      <c r="I1405" s="7">
        <v>0.29466465014915799</v>
      </c>
      <c r="J1405" s="7">
        <v>9.7785168930774102E-2</v>
      </c>
      <c r="K1405" s="7">
        <v>8.5939444154627495E-2</v>
      </c>
      <c r="L1405" s="7">
        <v>0.30611496494586998</v>
      </c>
      <c r="M1405" s="7">
        <v>0.144018030165248</v>
      </c>
      <c r="N1405" s="7">
        <v>1.6316698137835799E-2</v>
      </c>
      <c r="O1405" s="7">
        <v>1.6797630224994899E-2</v>
      </c>
      <c r="P1405" s="7">
        <v>6.1157614577563701E-3</v>
      </c>
      <c r="Q1405" s="7">
        <v>4.83548340439327</v>
      </c>
    </row>
    <row r="1406" spans="1:17" hidden="1" x14ac:dyDescent="0.3">
      <c r="A1406" s="3" t="s">
        <v>49</v>
      </c>
      <c r="B1406" s="2">
        <v>44013</v>
      </c>
      <c r="C1406" s="7">
        <v>0.49053985760722801</v>
      </c>
      <c r="D1406" s="7">
        <v>1.481445809544E-2</v>
      </c>
      <c r="E1406" s="7">
        <v>0.366600557230499</v>
      </c>
      <c r="F1406" s="14">
        <v>0.61858498467406098</v>
      </c>
      <c r="G1406" s="7">
        <v>1.4681705109403099E-2</v>
      </c>
      <c r="H1406" s="7">
        <v>1.40027484528786E-2</v>
      </c>
      <c r="I1406" s="7">
        <v>0.259039129145544</v>
      </c>
      <c r="J1406" s="7">
        <v>0.24101832578535401</v>
      </c>
      <c r="K1406" s="7">
        <v>0.109367915446779</v>
      </c>
      <c r="L1406" s="7">
        <v>0.15608354130621299</v>
      </c>
      <c r="M1406" s="7">
        <v>0.13943642172760801</v>
      </c>
      <c r="N1406" s="7">
        <v>1.9346073723542499E-2</v>
      </c>
      <c r="O1406" s="7">
        <v>4.0346593990381201E-2</v>
      </c>
      <c r="P1406" s="7">
        <v>6.6775453122962696E-3</v>
      </c>
      <c r="Q1406" s="7">
        <v>4.5293071354077696</v>
      </c>
    </row>
    <row r="1407" spans="1:17" hidden="1" x14ac:dyDescent="0.3">
      <c r="A1407" s="3" t="s">
        <v>49</v>
      </c>
      <c r="B1407" s="2">
        <v>44044</v>
      </c>
      <c r="C1407" s="7">
        <v>0.66725505030561305</v>
      </c>
      <c r="D1407" s="7">
        <v>9.2287635316147306E-3</v>
      </c>
      <c r="E1407" s="7">
        <v>0.28175550713543901</v>
      </c>
      <c r="F1407" s="14">
        <v>0.70901572933294699</v>
      </c>
      <c r="G1407" s="7">
        <v>9.7933270134158805E-3</v>
      </c>
      <c r="H1407" s="7">
        <v>2.1704194830939098E-2</v>
      </c>
      <c r="I1407" s="7">
        <v>0.240117996124419</v>
      </c>
      <c r="J1407" s="7">
        <v>0.30459085760439403</v>
      </c>
      <c r="K1407" s="7">
        <v>0.101456463412255</v>
      </c>
      <c r="L1407" s="7">
        <v>0.121279934820197</v>
      </c>
      <c r="M1407" s="7">
        <v>0.108414395592483</v>
      </c>
      <c r="N1407" s="7">
        <v>1.6785298048008001E-2</v>
      </c>
      <c r="O1407" s="7">
        <v>6.6515646920548899E-2</v>
      </c>
      <c r="P1407" s="7">
        <v>9.3418856333405392E-3</v>
      </c>
      <c r="Q1407" s="7">
        <v>4.6580478996090804</v>
      </c>
    </row>
    <row r="1408" spans="1:17" hidden="1" x14ac:dyDescent="0.3">
      <c r="A1408" s="3" t="s">
        <v>49</v>
      </c>
      <c r="B1408" s="2">
        <v>44075</v>
      </c>
      <c r="C1408" s="7">
        <v>0.63323546163425504</v>
      </c>
      <c r="D1408" s="7">
        <v>1.3738800550448901E-2</v>
      </c>
      <c r="E1408" s="7">
        <v>0.29384348610208499</v>
      </c>
      <c r="F1408" s="14">
        <v>0.69241771334746605</v>
      </c>
      <c r="G1408" s="7">
        <v>1.2952107141266401E-2</v>
      </c>
      <c r="H1408" s="7">
        <v>1.79089221007179E-2</v>
      </c>
      <c r="I1408" s="7">
        <v>0.219956931402841</v>
      </c>
      <c r="J1408" s="7">
        <v>0.289302361689878</v>
      </c>
      <c r="K1408" s="7">
        <v>0.105761640233802</v>
      </c>
      <c r="L1408" s="7">
        <v>0.13896736916058999</v>
      </c>
      <c r="M1408" s="7">
        <v>0.12449846480660701</v>
      </c>
      <c r="N1408" s="7">
        <v>1.6738641788141499E-2</v>
      </c>
      <c r="O1408" s="7">
        <v>6.6060336249574594E-2</v>
      </c>
      <c r="P1408" s="7">
        <v>7.85322542658232E-3</v>
      </c>
      <c r="Q1408" s="7">
        <v>4.55327930010258</v>
      </c>
    </row>
    <row r="1409" spans="1:17" hidden="1" x14ac:dyDescent="0.3">
      <c r="A1409" s="3" t="s">
        <v>49</v>
      </c>
      <c r="B1409" s="2">
        <v>44105</v>
      </c>
      <c r="C1409" s="7">
        <v>0.71474901643492805</v>
      </c>
      <c r="D1409" s="7">
        <v>1.09374683727687E-2</v>
      </c>
      <c r="E1409" s="7">
        <v>0.30636575725791998</v>
      </c>
      <c r="F1409" s="14">
        <v>0.68269677436931098</v>
      </c>
      <c r="G1409" s="7">
        <v>1.37932916201721E-2</v>
      </c>
      <c r="H1409" s="7">
        <v>1.19768673570303E-2</v>
      </c>
      <c r="I1409" s="7">
        <v>0.22074037729825699</v>
      </c>
      <c r="J1409" s="7">
        <v>0.28818596726454199</v>
      </c>
      <c r="K1409" s="7">
        <v>0.109509948595305</v>
      </c>
      <c r="L1409" s="7">
        <v>0.17147477523298199</v>
      </c>
      <c r="M1409" s="7">
        <v>0.116630574876122</v>
      </c>
      <c r="N1409" s="7">
        <v>1.78798594561651E-2</v>
      </c>
      <c r="O1409" s="7">
        <v>4.2237493567601897E-2</v>
      </c>
      <c r="P1409" s="7">
        <v>7.5708447318227397E-3</v>
      </c>
      <c r="Q1409" s="7">
        <v>4.5384312095536403</v>
      </c>
    </row>
    <row r="1410" spans="1:17" hidden="1" x14ac:dyDescent="0.3">
      <c r="A1410" s="3" t="s">
        <v>49</v>
      </c>
      <c r="B1410" s="2">
        <v>44136</v>
      </c>
      <c r="C1410" s="7">
        <v>0.32827030691450898</v>
      </c>
      <c r="D1410" s="7">
        <v>2.1281944616515301E-2</v>
      </c>
      <c r="E1410" s="7">
        <v>0.44711054382415499</v>
      </c>
      <c r="F1410" s="14">
        <v>0.53160751155932995</v>
      </c>
      <c r="G1410" s="7">
        <v>2.2388122637216901E-2</v>
      </c>
      <c r="H1410" s="7">
        <v>4.7277867329148298E-3</v>
      </c>
      <c r="I1410" s="7">
        <v>0.14858435368168199</v>
      </c>
      <c r="J1410" s="7">
        <v>0.20012795544057799</v>
      </c>
      <c r="K1410" s="7">
        <v>7.46605511802301E-2</v>
      </c>
      <c r="L1410" s="7">
        <v>0.319570253557517</v>
      </c>
      <c r="M1410" s="7">
        <v>0.18731472123064799</v>
      </c>
      <c r="N1410" s="7">
        <v>1.19681364679717E-2</v>
      </c>
      <c r="O1410" s="7">
        <v>2.7059333319294301E-2</v>
      </c>
      <c r="P1410" s="7">
        <v>3.5987857519472399E-3</v>
      </c>
      <c r="Q1410" s="7">
        <v>4.5411559618150603</v>
      </c>
    </row>
    <row r="1411" spans="1:17" hidden="1" x14ac:dyDescent="0.3">
      <c r="A1411" s="3" t="s">
        <v>49</v>
      </c>
      <c r="B1411" s="2">
        <v>44166</v>
      </c>
      <c r="C1411" s="7">
        <v>0.76424337841090795</v>
      </c>
      <c r="D1411" s="7">
        <v>9.0980638576275592E-3</v>
      </c>
      <c r="E1411" s="7">
        <v>0.36703558744508402</v>
      </c>
      <c r="F1411" s="14">
        <v>0.62386634869728896</v>
      </c>
      <c r="G1411" s="7">
        <v>1.74002705313595E-2</v>
      </c>
      <c r="H1411" s="7">
        <v>1.4637383618531801E-2</v>
      </c>
      <c r="I1411" s="7">
        <v>0.28049526771070099</v>
      </c>
      <c r="J1411" s="7">
        <v>0.191793203331632</v>
      </c>
      <c r="K1411" s="7">
        <v>0.195067771494911</v>
      </c>
      <c r="L1411" s="7">
        <v>0.122994246553284</v>
      </c>
      <c r="M1411" s="7">
        <v>0.123246949689929</v>
      </c>
      <c r="N1411" s="7">
        <v>2.7786049000283902E-2</v>
      </c>
      <c r="O1411" s="7">
        <v>2.23709794899076E-2</v>
      </c>
      <c r="P1411" s="7">
        <v>4.2078785794598499E-3</v>
      </c>
      <c r="Q1411" s="7">
        <v>4.6079655622381104</v>
      </c>
    </row>
    <row r="1412" spans="1:17" hidden="1" x14ac:dyDescent="0.3">
      <c r="A1412" s="3" t="s">
        <v>49</v>
      </c>
      <c r="B1412" s="2">
        <v>44197</v>
      </c>
      <c r="C1412" s="7">
        <v>0.16080137743098799</v>
      </c>
      <c r="D1412" s="7">
        <v>3.0411741282177999E-2</v>
      </c>
      <c r="E1412" s="7">
        <v>0.56315864957032702</v>
      </c>
      <c r="F1412" s="14">
        <v>0.40642960914749499</v>
      </c>
      <c r="G1412" s="7">
        <v>2.16241799992151E-2</v>
      </c>
      <c r="H1412" s="7">
        <v>0</v>
      </c>
      <c r="I1412" s="7">
        <v>0.13227498283511199</v>
      </c>
      <c r="J1412" s="7">
        <v>0.125281712611992</v>
      </c>
      <c r="K1412" s="7">
        <v>3.4053776836826297E-2</v>
      </c>
      <c r="L1412" s="7">
        <v>0.39642316317875897</v>
      </c>
      <c r="M1412" s="7">
        <v>0.25787919846374202</v>
      </c>
      <c r="N1412" s="7">
        <v>9.7171383930150703E-3</v>
      </c>
      <c r="O1412" s="7">
        <v>1.84738224100197E-2</v>
      </c>
      <c r="P1412" s="7">
        <v>4.2720252713190701E-3</v>
      </c>
      <c r="Q1412" s="7">
        <v>4.7558331634112703</v>
      </c>
    </row>
    <row r="1413" spans="1:17" hidden="1" x14ac:dyDescent="0.3">
      <c r="A1413" s="3" t="s">
        <v>49</v>
      </c>
      <c r="B1413" s="2">
        <v>44228</v>
      </c>
      <c r="C1413" s="7">
        <v>0.180917846389992</v>
      </c>
      <c r="D1413" s="7">
        <v>2.5787493558836E-2</v>
      </c>
      <c r="E1413" s="7">
        <v>0.53922759137028797</v>
      </c>
      <c r="F1413" s="14">
        <v>0.434984915070876</v>
      </c>
      <c r="G1413" s="7">
        <v>1.28139819564205E-2</v>
      </c>
      <c r="H1413" s="7">
        <v>6.7773096036650207E-5</v>
      </c>
      <c r="I1413" s="7">
        <v>0.14383841372745201</v>
      </c>
      <c r="J1413" s="7">
        <v>0.146946989532203</v>
      </c>
      <c r="K1413" s="7">
        <v>3.7077180427329097E-2</v>
      </c>
      <c r="L1413" s="7">
        <v>0.380241453312327</v>
      </c>
      <c r="M1413" s="7">
        <v>0.24106754442408701</v>
      </c>
      <c r="N1413" s="7">
        <v>9.3621492283894898E-3</v>
      </c>
      <c r="O1413" s="7">
        <v>2.44654538527013E-2</v>
      </c>
      <c r="P1413" s="7">
        <v>4.1190604430531496E-3</v>
      </c>
      <c r="Q1413" s="7">
        <v>4.6947398606059796</v>
      </c>
    </row>
    <row r="1414" spans="1:17" hidden="1" x14ac:dyDescent="0.3">
      <c r="A1414" s="3" t="s">
        <v>49</v>
      </c>
      <c r="B1414" s="2">
        <v>44256</v>
      </c>
      <c r="C1414" s="7">
        <v>0.233383037412115</v>
      </c>
      <c r="D1414" s="7">
        <v>2.5398779292917201E-2</v>
      </c>
      <c r="E1414" s="7">
        <v>0.506688249318901</v>
      </c>
      <c r="F1414" s="14">
        <v>0.467912971388182</v>
      </c>
      <c r="G1414" s="7">
        <v>1.8317918939226699E-2</v>
      </c>
      <c r="H1414" s="7">
        <v>1.87475016608801E-3</v>
      </c>
      <c r="I1414" s="7">
        <v>0.15084649607828801</v>
      </c>
      <c r="J1414" s="7">
        <v>0.17874019133197799</v>
      </c>
      <c r="K1414" s="7">
        <v>3.83078080138472E-2</v>
      </c>
      <c r="L1414" s="7">
        <v>0.34776319026543501</v>
      </c>
      <c r="M1414" s="7">
        <v>0.21934341805430099</v>
      </c>
      <c r="N1414" s="7">
        <v>1.0271257773146801E-2</v>
      </c>
      <c r="O1414" s="7">
        <v>2.80906845773819E-2</v>
      </c>
      <c r="P1414" s="7">
        <v>6.4442848003065899E-3</v>
      </c>
      <c r="Q1414" s="7">
        <v>4.6572505540808704</v>
      </c>
    </row>
    <row r="1415" spans="1:17" hidden="1" x14ac:dyDescent="0.3">
      <c r="A1415" s="3" t="s">
        <v>49</v>
      </c>
      <c r="B1415" s="2">
        <v>44287</v>
      </c>
      <c r="C1415" s="7">
        <v>0.47946092202745699</v>
      </c>
      <c r="D1415" s="7">
        <v>1.493234576049E-2</v>
      </c>
      <c r="E1415" s="7">
        <v>0.402274324819342</v>
      </c>
      <c r="F1415" s="14">
        <v>0.58279332942016804</v>
      </c>
      <c r="G1415" s="7">
        <v>1.42771802373218E-2</v>
      </c>
      <c r="H1415" s="7">
        <v>1.01373156683099E-2</v>
      </c>
      <c r="I1415" s="7">
        <v>0.27325618208184799</v>
      </c>
      <c r="J1415" s="7">
        <v>0.207498372269282</v>
      </c>
      <c r="K1415" s="7">
        <v>7.1302775389458103E-2</v>
      </c>
      <c r="L1415" s="7">
        <v>0.212216436035429</v>
      </c>
      <c r="M1415" s="7">
        <v>0.16785696766504701</v>
      </c>
      <c r="N1415" s="7">
        <v>1.7554354145398202E-2</v>
      </c>
      <c r="O1415" s="7">
        <v>2.0524179557905899E-2</v>
      </c>
      <c r="P1415" s="7">
        <v>5.3762369499993599E-3</v>
      </c>
      <c r="Q1415" s="7">
        <v>4.5341629841465396</v>
      </c>
    </row>
    <row r="1416" spans="1:17" hidden="1" x14ac:dyDescent="0.3">
      <c r="A1416" s="3" t="s">
        <v>49</v>
      </c>
      <c r="B1416" s="2">
        <v>44317</v>
      </c>
      <c r="C1416" s="7">
        <v>0.69138301200685004</v>
      </c>
      <c r="D1416" s="7">
        <v>1.09204745255768E-2</v>
      </c>
      <c r="E1416" s="7">
        <v>0.31735882451035602</v>
      </c>
      <c r="F1416" s="14">
        <v>0.671720700964067</v>
      </c>
      <c r="G1416" s="7">
        <v>1.3612340717034399E-2</v>
      </c>
      <c r="H1416" s="7">
        <v>1.38121356988325E-2</v>
      </c>
      <c r="I1416" s="7">
        <v>0.240582075935492</v>
      </c>
      <c r="J1416" s="7">
        <v>0.27654077752494699</v>
      </c>
      <c r="K1416" s="7">
        <v>7.4785962739841103E-2</v>
      </c>
      <c r="L1416" s="7">
        <v>0.18057736413839101</v>
      </c>
      <c r="M1416" s="7">
        <v>0.13453292538669101</v>
      </c>
      <c r="N1416" s="7">
        <v>1.6036879180112502E-2</v>
      </c>
      <c r="O1416" s="7">
        <v>4.3618911087258502E-2</v>
      </c>
      <c r="P1416" s="7">
        <v>5.9006275914002997E-3</v>
      </c>
      <c r="Q1416" s="7">
        <v>4.5784564047827399</v>
      </c>
    </row>
    <row r="1417" spans="1:17" hidden="1" x14ac:dyDescent="0.3">
      <c r="A1417" s="3" t="s">
        <v>49</v>
      </c>
      <c r="B1417" s="2">
        <v>44348</v>
      </c>
      <c r="C1417" s="7">
        <v>0.77010059937105202</v>
      </c>
      <c r="D1417" s="7">
        <v>9.9631023072696001E-3</v>
      </c>
      <c r="E1417" s="7">
        <v>0.29702739631758501</v>
      </c>
      <c r="F1417" s="14">
        <v>0.69300950137514605</v>
      </c>
      <c r="G1417" s="7">
        <v>1.21927181993794E-2</v>
      </c>
      <c r="H1417" s="7">
        <v>1.9391122580905099E-2</v>
      </c>
      <c r="I1417" s="7">
        <v>0.22968299128379999</v>
      </c>
      <c r="J1417" s="7">
        <v>0.302468898696724</v>
      </c>
      <c r="K1417" s="7">
        <v>8.5249082941564705E-2</v>
      </c>
      <c r="L1417" s="7">
        <v>0.161047368528838</v>
      </c>
      <c r="M1417" s="7">
        <v>0.12102424123113301</v>
      </c>
      <c r="N1417" s="7">
        <v>1.5008914035969099E-2</v>
      </c>
      <c r="O1417" s="7">
        <v>4.7038628116710501E-2</v>
      </c>
      <c r="P1417" s="7">
        <v>6.8960343849763499E-3</v>
      </c>
      <c r="Q1417" s="7">
        <v>4.57147964878921</v>
      </c>
    </row>
    <row r="1418" spans="1:17" hidden="1" x14ac:dyDescent="0.3">
      <c r="A1418" s="3" t="s">
        <v>49</v>
      </c>
      <c r="B1418" s="2">
        <v>44378</v>
      </c>
      <c r="C1418" s="7">
        <v>0.73591950390076499</v>
      </c>
      <c r="D1418" s="7">
        <v>9.7550249231098205E-3</v>
      </c>
      <c r="E1418" s="7">
        <v>0.29054360691389503</v>
      </c>
      <c r="F1418" s="14">
        <v>0.699701368162995</v>
      </c>
      <c r="G1418" s="7">
        <v>1.1509679453735201E-2</v>
      </c>
      <c r="H1418" s="7">
        <v>2.5466313619623301E-2</v>
      </c>
      <c r="I1418" s="7">
        <v>0.219737638338588</v>
      </c>
      <c r="J1418" s="7">
        <v>0.34038618470514997</v>
      </c>
      <c r="K1418" s="7">
        <v>7.1621265303184606E-2</v>
      </c>
      <c r="L1418" s="7">
        <v>0.127720425954084</v>
      </c>
      <c r="M1418" s="7">
        <v>0.122659280439398</v>
      </c>
      <c r="N1418" s="7">
        <v>1.4427195744701801E-2</v>
      </c>
      <c r="O1418" s="7">
        <v>5.8782918150020701E-2</v>
      </c>
      <c r="P1418" s="7">
        <v>7.6890982915151698E-3</v>
      </c>
      <c r="Q1418" s="7">
        <v>4.5934020981966803</v>
      </c>
    </row>
    <row r="1419" spans="1:17" hidden="1" x14ac:dyDescent="0.3">
      <c r="A1419" s="3" t="s">
        <v>49</v>
      </c>
      <c r="B1419" s="2">
        <v>44409</v>
      </c>
      <c r="C1419" s="7">
        <v>0.85121256383245503</v>
      </c>
      <c r="D1419" s="7">
        <v>8.1817938700704702E-3</v>
      </c>
      <c r="E1419" s="7">
        <v>0.24585465880646301</v>
      </c>
      <c r="F1419" s="14">
        <v>0.74596354732346604</v>
      </c>
      <c r="G1419" s="7">
        <v>1.23615383452567E-2</v>
      </c>
      <c r="H1419" s="7">
        <v>2.7533755438632401E-2</v>
      </c>
      <c r="I1419" s="7">
        <v>0.20828178787305901</v>
      </c>
      <c r="J1419" s="7">
        <v>0.386305424726751</v>
      </c>
      <c r="K1419" s="7">
        <v>8.2245674205864094E-2</v>
      </c>
      <c r="L1419" s="7">
        <v>0.109724746111515</v>
      </c>
      <c r="M1419" s="7">
        <v>9.1508855888953203E-2</v>
      </c>
      <c r="N1419" s="7">
        <v>1.2035020015779999E-2</v>
      </c>
      <c r="O1419" s="7">
        <v>6.2238400324125302E-2</v>
      </c>
      <c r="P1419" s="7">
        <v>7.7647970700634198E-3</v>
      </c>
      <c r="Q1419" s="7">
        <v>4.5892034964755704</v>
      </c>
    </row>
    <row r="1420" spans="1:17" hidden="1" x14ac:dyDescent="0.3">
      <c r="A1420" s="3" t="s">
        <v>49</v>
      </c>
      <c r="B1420" s="2">
        <v>44440</v>
      </c>
      <c r="C1420" s="7">
        <v>0.809405175224439</v>
      </c>
      <c r="D1420" s="7">
        <v>9.0761522998434197E-3</v>
      </c>
      <c r="E1420" s="7">
        <v>0.29846323608407499</v>
      </c>
      <c r="F1420" s="14">
        <v>0.69246061161608197</v>
      </c>
      <c r="G1420" s="7">
        <v>1.2224011721238799E-2</v>
      </c>
      <c r="H1420" s="7">
        <v>2.6685084420456001E-2</v>
      </c>
      <c r="I1420" s="7">
        <v>0.19688162998305</v>
      </c>
      <c r="J1420" s="7">
        <v>0.36865203709731398</v>
      </c>
      <c r="K1420" s="7">
        <v>7.2432168586431603E-2</v>
      </c>
      <c r="L1420" s="7">
        <v>0.124693028160809</v>
      </c>
      <c r="M1420" s="7">
        <v>0.114458240303974</v>
      </c>
      <c r="N1420" s="7">
        <v>1.0702391114337999E-2</v>
      </c>
      <c r="O1420" s="7">
        <v>6.5961546981220198E-2</v>
      </c>
      <c r="P1420" s="7">
        <v>7.3098616311678202E-3</v>
      </c>
      <c r="Q1420" s="7">
        <v>4.3655946281900402</v>
      </c>
    </row>
    <row r="1421" spans="1:17" hidden="1" x14ac:dyDescent="0.3">
      <c r="A1421" s="3" t="s">
        <v>50</v>
      </c>
      <c r="B1421" s="2">
        <v>43466</v>
      </c>
      <c r="C1421" s="7">
        <v>0.81577761799775905</v>
      </c>
      <c r="D1421" s="7">
        <v>9.7460020092631303E-3</v>
      </c>
      <c r="E1421" s="7">
        <v>0.37805512025437799</v>
      </c>
      <c r="F1421" s="14">
        <v>0.61219887773635895</v>
      </c>
      <c r="G1421" s="7">
        <v>7.8467086901404699E-3</v>
      </c>
      <c r="H1421" s="7">
        <v>1.9525422626670199E-2</v>
      </c>
      <c r="I1421" s="7">
        <v>0.21945474941180201</v>
      </c>
      <c r="J1421" s="7">
        <v>0.13046839927486101</v>
      </c>
      <c r="K1421" s="7">
        <v>0.142863068782902</v>
      </c>
      <c r="L1421" s="7">
        <v>0.20677432922710601</v>
      </c>
      <c r="M1421" s="7">
        <v>0.113846366620766</v>
      </c>
      <c r="N1421" s="7">
        <v>1.6223798747656899E-2</v>
      </c>
      <c r="O1421" s="7">
        <v>9.3919010086336505E-2</v>
      </c>
      <c r="P1421" s="7">
        <v>4.90781465317583E-2</v>
      </c>
      <c r="Q1421" s="7">
        <v>6.13739425502252</v>
      </c>
    </row>
    <row r="1422" spans="1:17" hidden="1" x14ac:dyDescent="0.3">
      <c r="A1422" s="3" t="s">
        <v>50</v>
      </c>
      <c r="B1422" s="2">
        <v>43497</v>
      </c>
      <c r="C1422" s="7">
        <v>0.84302362954770504</v>
      </c>
      <c r="D1422" s="7">
        <v>1.0649869880947601E-2</v>
      </c>
      <c r="E1422" s="7">
        <v>0.39461785737574301</v>
      </c>
      <c r="F1422" s="14">
        <v>0.59473227274330998</v>
      </c>
      <c r="G1422" s="7">
        <v>1.01179414884137E-2</v>
      </c>
      <c r="H1422" s="7">
        <v>1.4085673924568E-2</v>
      </c>
      <c r="I1422" s="7">
        <v>0.22497073778680299</v>
      </c>
      <c r="J1422" s="7">
        <v>0.140491665061137</v>
      </c>
      <c r="K1422" s="7">
        <v>0.123777181274398</v>
      </c>
      <c r="L1422" s="7">
        <v>0.208950737069485</v>
      </c>
      <c r="M1422" s="7">
        <v>0.101887633183633</v>
      </c>
      <c r="N1422" s="7">
        <v>1.55454613789303E-2</v>
      </c>
      <c r="O1422" s="7">
        <v>8.6524901807509005E-2</v>
      </c>
      <c r="P1422" s="7">
        <v>7.3648067025124303E-2</v>
      </c>
      <c r="Q1422" s="7">
        <v>6.2483218082502301</v>
      </c>
    </row>
    <row r="1423" spans="1:17" hidden="1" x14ac:dyDescent="0.3">
      <c r="A1423" s="3" t="s">
        <v>50</v>
      </c>
      <c r="B1423" s="2">
        <v>43525</v>
      </c>
      <c r="C1423" s="7">
        <v>1.02758527842322</v>
      </c>
      <c r="D1423" s="7">
        <v>1.55584014445174E-2</v>
      </c>
      <c r="E1423" s="7">
        <v>0.38472296801165301</v>
      </c>
      <c r="F1423" s="14">
        <v>0.59971863054383001</v>
      </c>
      <c r="G1423" s="7">
        <v>8.6205754515504499E-3</v>
      </c>
      <c r="H1423" s="7">
        <v>1.19800900465937E-2</v>
      </c>
      <c r="I1423" s="7">
        <v>0.24384909599172799</v>
      </c>
      <c r="J1423" s="7">
        <v>0.143605375653826</v>
      </c>
      <c r="K1423" s="7">
        <v>0.12882536584923601</v>
      </c>
      <c r="L1423" s="7">
        <v>0.199172908744252</v>
      </c>
      <c r="M1423" s="7">
        <v>9.9322468425052796E-2</v>
      </c>
      <c r="N1423" s="7">
        <v>1.5773982247150799E-2</v>
      </c>
      <c r="O1423" s="7">
        <v>8.03302007515828E-2</v>
      </c>
      <c r="P1423" s="7">
        <v>6.8519936839027296E-2</v>
      </c>
      <c r="Q1423" s="7">
        <v>6.2633862717895603</v>
      </c>
    </row>
    <row r="1424" spans="1:17" hidden="1" x14ac:dyDescent="0.3">
      <c r="A1424" s="3" t="s">
        <v>50</v>
      </c>
      <c r="B1424" s="2">
        <v>43556</v>
      </c>
      <c r="C1424" s="7">
        <v>0.92790034391644804</v>
      </c>
      <c r="D1424" s="7">
        <v>1.1873370237312299E-2</v>
      </c>
      <c r="E1424" s="7">
        <v>0.37902746388583303</v>
      </c>
      <c r="F1424" s="14">
        <v>0.60909916587685498</v>
      </c>
      <c r="G1424" s="7">
        <v>9.9454329135040508E-3</v>
      </c>
      <c r="H1424" s="7">
        <v>1.16409432437457E-2</v>
      </c>
      <c r="I1424" s="7">
        <v>0.271493947417209</v>
      </c>
      <c r="J1424" s="7">
        <v>0.13579338145396699</v>
      </c>
      <c r="K1424" s="7">
        <v>0.12339891701114999</v>
      </c>
      <c r="L1424" s="7">
        <v>0.20864720877777401</v>
      </c>
      <c r="M1424" s="7">
        <v>8.8614392129179098E-2</v>
      </c>
      <c r="N1424" s="7">
        <v>1.4929081211376399E-2</v>
      </c>
      <c r="O1424" s="7">
        <v>8.3115591918605403E-2</v>
      </c>
      <c r="P1424" s="7">
        <v>5.2421103923489198E-2</v>
      </c>
      <c r="Q1424" s="7">
        <v>6.2313383386984604</v>
      </c>
    </row>
    <row r="1425" spans="1:17" hidden="1" x14ac:dyDescent="0.3">
      <c r="A1425" s="3" t="s">
        <v>50</v>
      </c>
      <c r="B1425" s="2">
        <v>43586</v>
      </c>
      <c r="C1425" s="7">
        <v>0.97922988721135695</v>
      </c>
      <c r="D1425" s="7">
        <v>1.08008455276664E-2</v>
      </c>
      <c r="E1425" s="7">
        <v>0.37935940208046698</v>
      </c>
      <c r="F1425" s="14">
        <v>0.60983975239186605</v>
      </c>
      <c r="G1425" s="7">
        <v>1.14440346756721E-2</v>
      </c>
      <c r="H1425" s="7">
        <v>1.0757483207064499E-2</v>
      </c>
      <c r="I1425" s="7">
        <v>0.28571857842455001</v>
      </c>
      <c r="J1425" s="7">
        <v>0.133022103930691</v>
      </c>
      <c r="K1425" s="7">
        <v>0.13241003493940301</v>
      </c>
      <c r="L1425" s="7">
        <v>0.20642990424076901</v>
      </c>
      <c r="M1425" s="7">
        <v>9.02046086973948E-2</v>
      </c>
      <c r="N1425" s="7">
        <v>1.43790508400038E-2</v>
      </c>
      <c r="O1425" s="7">
        <v>8.0892040377226401E-2</v>
      </c>
      <c r="P1425" s="7">
        <v>3.4742160667224499E-2</v>
      </c>
      <c r="Q1425" s="7">
        <v>6.3420431055427704</v>
      </c>
    </row>
    <row r="1426" spans="1:17" hidden="1" x14ac:dyDescent="0.3">
      <c r="A1426" s="3" t="s">
        <v>50</v>
      </c>
      <c r="B1426" s="2">
        <v>43617</v>
      </c>
      <c r="C1426" s="7">
        <v>0.97098782372909198</v>
      </c>
      <c r="D1426" s="7">
        <v>1.2164540678661E-2</v>
      </c>
      <c r="E1426" s="7">
        <v>0.39672254453898897</v>
      </c>
      <c r="F1426" s="14">
        <v>0.59111291478234995</v>
      </c>
      <c r="G1426" s="7">
        <v>6.5887542793621997E-3</v>
      </c>
      <c r="H1426" s="7">
        <v>1.25672160633069E-2</v>
      </c>
      <c r="I1426" s="7">
        <v>0.27424325336213201</v>
      </c>
      <c r="J1426" s="7">
        <v>0.13888218852801301</v>
      </c>
      <c r="K1426" s="7">
        <v>0.13525814723151999</v>
      </c>
      <c r="L1426" s="7">
        <v>0.203704998856196</v>
      </c>
      <c r="M1426" s="7">
        <v>9.2807242262074E-2</v>
      </c>
      <c r="N1426" s="7">
        <v>1.3926502878934899E-2</v>
      </c>
      <c r="O1426" s="7">
        <v>7.5158697911485495E-2</v>
      </c>
      <c r="P1426" s="7">
        <v>4.6862998626974801E-2</v>
      </c>
      <c r="Q1426" s="7">
        <v>6.3220930556725197</v>
      </c>
    </row>
    <row r="1427" spans="1:17" hidden="1" x14ac:dyDescent="0.3">
      <c r="A1427" s="3" t="s">
        <v>50</v>
      </c>
      <c r="B1427" s="2">
        <v>43647</v>
      </c>
      <c r="C1427" s="7">
        <v>0.98837897769852701</v>
      </c>
      <c r="D1427" s="7">
        <v>1.20903621363362E-2</v>
      </c>
      <c r="E1427" s="7">
        <v>0.38685154661787102</v>
      </c>
      <c r="F1427" s="14">
        <v>0.60105809124579201</v>
      </c>
      <c r="G1427" s="7">
        <v>9.6473160586823398E-3</v>
      </c>
      <c r="H1427" s="7">
        <v>1.1413429837880899E-2</v>
      </c>
      <c r="I1427" s="7">
        <v>0.27647861805834201</v>
      </c>
      <c r="J1427" s="7">
        <v>0.13834629310965901</v>
      </c>
      <c r="K1427" s="7">
        <v>0.12505339660688999</v>
      </c>
      <c r="L1427" s="7">
        <v>0.206989543224815</v>
      </c>
      <c r="M1427" s="7">
        <v>8.7651766456023003E-2</v>
      </c>
      <c r="N1427" s="7">
        <v>1.2332262168893399E-2</v>
      </c>
      <c r="O1427" s="7">
        <v>8.1555189832517305E-2</v>
      </c>
      <c r="P1427" s="7">
        <v>5.05321846462959E-2</v>
      </c>
      <c r="Q1427" s="7">
        <v>6.1598459767904696</v>
      </c>
    </row>
    <row r="1428" spans="1:17" hidden="1" x14ac:dyDescent="0.3">
      <c r="A1428" s="3" t="s">
        <v>50</v>
      </c>
      <c r="B1428" s="2">
        <v>43678</v>
      </c>
      <c r="C1428" s="7">
        <v>0.99303213738459795</v>
      </c>
      <c r="D1428" s="7">
        <v>1.41658105431217E-2</v>
      </c>
      <c r="E1428" s="7">
        <v>0.37827789283993801</v>
      </c>
      <c r="F1428" s="14">
        <v>0.60755629661693999</v>
      </c>
      <c r="G1428" s="7">
        <v>7.1734954081282797E-3</v>
      </c>
      <c r="H1428" s="7">
        <v>1.24330303820366E-2</v>
      </c>
      <c r="I1428" s="7">
        <v>0.27236647455440599</v>
      </c>
      <c r="J1428" s="7">
        <v>0.15483520226813899</v>
      </c>
      <c r="K1428" s="7">
        <v>0.123995205709477</v>
      </c>
      <c r="L1428" s="7">
        <v>0.197112346149697</v>
      </c>
      <c r="M1428" s="7">
        <v>9.1770721287863996E-2</v>
      </c>
      <c r="N1428" s="7">
        <v>1.47861457319329E-2</v>
      </c>
      <c r="O1428" s="7">
        <v>6.7351161036716206E-2</v>
      </c>
      <c r="P1428" s="7">
        <v>5.8176217471603502E-2</v>
      </c>
      <c r="Q1428" s="7">
        <v>6.3380528437074899</v>
      </c>
    </row>
    <row r="1429" spans="1:17" hidden="1" x14ac:dyDescent="0.3">
      <c r="A1429" s="3" t="s">
        <v>50</v>
      </c>
      <c r="B1429" s="2">
        <v>43709</v>
      </c>
      <c r="C1429" s="7">
        <v>0.88580762790561496</v>
      </c>
      <c r="D1429" s="7">
        <v>1.2778455444405101E-2</v>
      </c>
      <c r="E1429" s="7">
        <v>0.41164216867871301</v>
      </c>
      <c r="F1429" s="14">
        <v>0.57557937587688202</v>
      </c>
      <c r="G1429" s="7">
        <v>1.1984167188483E-2</v>
      </c>
      <c r="H1429" s="7">
        <v>1.36004373216231E-2</v>
      </c>
      <c r="I1429" s="7">
        <v>0.26494831519800199</v>
      </c>
      <c r="J1429" s="7">
        <v>0.145194474236431</v>
      </c>
      <c r="K1429" s="7">
        <v>0.11411548735349999</v>
      </c>
      <c r="L1429" s="7">
        <v>0.206963201325332</v>
      </c>
      <c r="M1429" s="7">
        <v>8.5176515113657897E-2</v>
      </c>
      <c r="N1429" s="7">
        <v>1.3802840110330301E-2</v>
      </c>
      <c r="O1429" s="7">
        <v>8.9658932501098298E-2</v>
      </c>
      <c r="P1429" s="7">
        <v>5.4555629651541503E-2</v>
      </c>
      <c r="Q1429" s="7">
        <v>6.2511549295257902</v>
      </c>
    </row>
    <row r="1430" spans="1:17" hidden="1" x14ac:dyDescent="0.3">
      <c r="A1430" s="3" t="s">
        <v>50</v>
      </c>
      <c r="B1430" s="2">
        <v>43739</v>
      </c>
      <c r="C1430" s="7">
        <v>0.96401736484579603</v>
      </c>
      <c r="D1430" s="7">
        <v>1.1310068430826801E-2</v>
      </c>
      <c r="E1430" s="7">
        <v>0.38624682739585497</v>
      </c>
      <c r="F1430" s="14">
        <v>0.60244310417331903</v>
      </c>
      <c r="G1430" s="7">
        <v>7.1898832058133501E-3</v>
      </c>
      <c r="H1430" s="7">
        <v>1.7784409527364899E-2</v>
      </c>
      <c r="I1430" s="7">
        <v>0.28819339762432</v>
      </c>
      <c r="J1430" s="7">
        <v>0.13815338170081501</v>
      </c>
      <c r="K1430" s="7">
        <v>0.116279773644962</v>
      </c>
      <c r="L1430" s="7">
        <v>0.20369513807620299</v>
      </c>
      <c r="M1430" s="7">
        <v>8.5487182773942405E-2</v>
      </c>
      <c r="N1430" s="7">
        <v>1.37840902871052E-2</v>
      </c>
      <c r="O1430" s="7">
        <v>8.2822981460469694E-2</v>
      </c>
      <c r="P1430" s="7">
        <v>4.66097616990045E-2</v>
      </c>
      <c r="Q1430" s="7">
        <v>6.30769924992663</v>
      </c>
    </row>
    <row r="1431" spans="1:17" hidden="1" x14ac:dyDescent="0.3">
      <c r="A1431" s="3" t="s">
        <v>50</v>
      </c>
      <c r="B1431" s="2">
        <v>43770</v>
      </c>
      <c r="C1431" s="7">
        <v>1.1145767353892599</v>
      </c>
      <c r="D1431" s="7">
        <v>1.24091113336897E-2</v>
      </c>
      <c r="E1431" s="7">
        <v>0.37627812616310502</v>
      </c>
      <c r="F1431" s="14">
        <v>0.61131276250320499</v>
      </c>
      <c r="G1431" s="7">
        <v>8.6531609856314098E-3</v>
      </c>
      <c r="H1431" s="7">
        <v>2.3447115149269698E-2</v>
      </c>
      <c r="I1431" s="7">
        <v>0.28368229215605401</v>
      </c>
      <c r="J1431" s="7">
        <v>0.13493441567020101</v>
      </c>
      <c r="K1431" s="7">
        <v>0.15914873455001899</v>
      </c>
      <c r="L1431" s="7">
        <v>0.18055260465641201</v>
      </c>
      <c r="M1431" s="7">
        <v>0.10057264003649</v>
      </c>
      <c r="N1431" s="7">
        <v>1.35330524959728E-2</v>
      </c>
      <c r="O1431" s="7">
        <v>5.8913722985972299E-2</v>
      </c>
      <c r="P1431" s="7">
        <v>3.65622613139788E-2</v>
      </c>
      <c r="Q1431" s="7">
        <v>6.21215122457457</v>
      </c>
    </row>
    <row r="1432" spans="1:17" hidden="1" x14ac:dyDescent="0.3">
      <c r="A1432" s="3" t="s">
        <v>50</v>
      </c>
      <c r="B1432" s="2">
        <v>43800</v>
      </c>
      <c r="C1432" s="7">
        <v>1.48968257595062</v>
      </c>
      <c r="D1432" s="7">
        <v>8.9211026999334708E-3</v>
      </c>
      <c r="E1432" s="7">
        <v>0.36116230557638102</v>
      </c>
      <c r="F1432" s="14">
        <v>0.62991659172368597</v>
      </c>
      <c r="G1432" s="7">
        <v>7.2563908020410704E-3</v>
      </c>
      <c r="H1432" s="7">
        <v>2.3443025667789798E-2</v>
      </c>
      <c r="I1432" s="7">
        <v>0.29314162663735499</v>
      </c>
      <c r="J1432" s="7">
        <v>0.12621047536504501</v>
      </c>
      <c r="K1432" s="7">
        <v>0.18646682016444799</v>
      </c>
      <c r="L1432" s="7">
        <v>0.165037348803588</v>
      </c>
      <c r="M1432" s="7">
        <v>0.108960804581437</v>
      </c>
      <c r="N1432" s="7">
        <v>1.30060976582165E-2</v>
      </c>
      <c r="O1432" s="7">
        <v>3.9858550007887301E-2</v>
      </c>
      <c r="P1432" s="7">
        <v>3.6618860312192497E-2</v>
      </c>
      <c r="Q1432" s="7">
        <v>6.3458198610701402</v>
      </c>
    </row>
    <row r="1433" spans="1:17" hidden="1" x14ac:dyDescent="0.3">
      <c r="A1433" s="3" t="s">
        <v>50</v>
      </c>
      <c r="B1433" s="2">
        <v>43831</v>
      </c>
      <c r="C1433" s="7">
        <v>0.80155637702345495</v>
      </c>
      <c r="D1433" s="7">
        <v>1.1114304274077299E-2</v>
      </c>
      <c r="E1433" s="7">
        <v>0.42623701501974798</v>
      </c>
      <c r="F1433" s="14">
        <v>0.56264868070617402</v>
      </c>
      <c r="G1433" s="7">
        <v>9.2933405476490604E-3</v>
      </c>
      <c r="H1433" s="7">
        <v>1.6059666934377499E-2</v>
      </c>
      <c r="I1433" s="7">
        <v>0.22399073927882701</v>
      </c>
      <c r="J1433" s="7">
        <v>0.152761012864218</v>
      </c>
      <c r="K1433" s="7">
        <v>0.13472702160348399</v>
      </c>
      <c r="L1433" s="7">
        <v>0.22227748357098601</v>
      </c>
      <c r="M1433" s="7">
        <v>9.95378847935183E-2</v>
      </c>
      <c r="N1433" s="7">
        <v>1.46631421654727E-2</v>
      </c>
      <c r="O1433" s="7">
        <v>7.2445289127611195E-2</v>
      </c>
      <c r="P1433" s="7">
        <v>5.4244419113856503E-2</v>
      </c>
      <c r="Q1433" s="7">
        <v>6.2705123559714302</v>
      </c>
    </row>
    <row r="1434" spans="1:17" hidden="1" x14ac:dyDescent="0.3">
      <c r="A1434" s="3" t="s">
        <v>50</v>
      </c>
      <c r="B1434" s="2">
        <v>43862</v>
      </c>
      <c r="C1434" s="7">
        <v>0.87886753928521999</v>
      </c>
      <c r="D1434" s="7">
        <v>1.31701616059701E-2</v>
      </c>
      <c r="E1434" s="7">
        <v>0.40603086502424401</v>
      </c>
      <c r="F1434" s="14">
        <v>0.58079897336978603</v>
      </c>
      <c r="G1434" s="7">
        <v>9.3724194851741299E-3</v>
      </c>
      <c r="H1434" s="7">
        <v>1.5753712864703801E-2</v>
      </c>
      <c r="I1434" s="7">
        <v>0.22136132784999901</v>
      </c>
      <c r="J1434" s="7">
        <v>0.15791615064799899</v>
      </c>
      <c r="K1434" s="7">
        <v>0.129408550504619</v>
      </c>
      <c r="L1434" s="7">
        <v>0.20945190697791199</v>
      </c>
      <c r="M1434" s="7">
        <v>9.8917508309730798E-2</v>
      </c>
      <c r="N1434" s="7">
        <v>1.57573693110814E-2</v>
      </c>
      <c r="O1434" s="7">
        <v>8.0705133791840203E-2</v>
      </c>
      <c r="P1434" s="7">
        <v>6.13559202569409E-2</v>
      </c>
      <c r="Q1434" s="7">
        <v>6.35860039938993</v>
      </c>
    </row>
    <row r="1435" spans="1:17" hidden="1" x14ac:dyDescent="0.3">
      <c r="A1435" s="3" t="s">
        <v>50</v>
      </c>
      <c r="B1435" s="2">
        <v>43891</v>
      </c>
      <c r="C1435" s="7">
        <v>0.64969217803637003</v>
      </c>
      <c r="D1435" s="7">
        <v>1.8708272894959101E-2</v>
      </c>
      <c r="E1435" s="7">
        <v>0.458771668180252</v>
      </c>
      <c r="F1435" s="14">
        <v>0.52252005892478903</v>
      </c>
      <c r="G1435" s="7">
        <v>1.3011435735243999E-2</v>
      </c>
      <c r="H1435" s="7">
        <v>1.30257070665338E-2</v>
      </c>
      <c r="I1435" s="7">
        <v>0.170953393883784</v>
      </c>
      <c r="J1435" s="7">
        <v>0.117796950208493</v>
      </c>
      <c r="K1435" s="7">
        <v>0.13388040681784899</v>
      </c>
      <c r="L1435" s="7">
        <v>0.34751922576278899</v>
      </c>
      <c r="M1435" s="7">
        <v>9.0129117566940101E-2</v>
      </c>
      <c r="N1435" s="7">
        <v>2.6775413855090399E-2</v>
      </c>
      <c r="O1435" s="7">
        <v>4.3034258317410999E-2</v>
      </c>
      <c r="P1435" s="7">
        <v>4.3874090785865801E-2</v>
      </c>
      <c r="Q1435" s="7">
        <v>6.2795616184144398</v>
      </c>
    </row>
    <row r="1436" spans="1:17" hidden="1" x14ac:dyDescent="0.3">
      <c r="A1436" s="3" t="s">
        <v>50</v>
      </c>
      <c r="B1436" s="2">
        <v>43922</v>
      </c>
      <c r="C1436" s="7">
        <v>0.24889527211001</v>
      </c>
      <c r="D1436" s="7">
        <v>3.4179315931300497E-2</v>
      </c>
      <c r="E1436" s="7">
        <v>0.55008102643416901</v>
      </c>
      <c r="F1436" s="14">
        <v>0.41573965763453102</v>
      </c>
      <c r="G1436" s="7">
        <v>1.4133370309377301E-2</v>
      </c>
      <c r="H1436" s="7">
        <v>0</v>
      </c>
      <c r="I1436" s="7">
        <v>2.1881124643709799E-2</v>
      </c>
      <c r="J1436" s="7">
        <v>1.24507523803706E-2</v>
      </c>
      <c r="K1436" s="7">
        <v>7.9797374252497499E-2</v>
      </c>
      <c r="L1436" s="7">
        <v>0.77524192609458498</v>
      </c>
      <c r="M1436" s="7">
        <v>3.34868480362999E-2</v>
      </c>
      <c r="N1436" s="7">
        <v>2.8120065415259E-2</v>
      </c>
      <c r="O1436" s="7">
        <v>3.50292027925648E-3</v>
      </c>
      <c r="P1436" s="7">
        <v>3.1385618588644401E-2</v>
      </c>
      <c r="Q1436" s="7">
        <v>6.4668884984950301</v>
      </c>
    </row>
    <row r="1437" spans="1:17" hidden="1" x14ac:dyDescent="0.3">
      <c r="A1437" s="3" t="s">
        <v>50</v>
      </c>
      <c r="B1437" s="2">
        <v>43952</v>
      </c>
      <c r="C1437" s="7">
        <v>0.28371128960957198</v>
      </c>
      <c r="D1437" s="7">
        <v>3.04665640674513E-2</v>
      </c>
      <c r="E1437" s="7">
        <v>0.53803428730370595</v>
      </c>
      <c r="F1437" s="14">
        <v>0.43149914862884298</v>
      </c>
      <c r="G1437" s="7">
        <v>1.2669746946392699E-2</v>
      </c>
      <c r="H1437" s="7">
        <v>7.3371778208915101E-5</v>
      </c>
      <c r="I1437" s="7">
        <v>2.3193430523323101E-2</v>
      </c>
      <c r="J1437" s="7">
        <v>3.5727592537900602E-2</v>
      </c>
      <c r="K1437" s="7">
        <v>9.5989072129639905E-2</v>
      </c>
      <c r="L1437" s="7">
        <v>0.71435584110968497</v>
      </c>
      <c r="M1437" s="7">
        <v>4.3534579026136097E-2</v>
      </c>
      <c r="N1437" s="7">
        <v>2.7306988697031701E-2</v>
      </c>
      <c r="O1437" s="7">
        <v>8.6409026049411707E-3</v>
      </c>
      <c r="P1437" s="7">
        <v>3.85084746467413E-2</v>
      </c>
      <c r="Q1437" s="7">
        <v>6.4111819922927804</v>
      </c>
    </row>
    <row r="1438" spans="1:17" hidden="1" x14ac:dyDescent="0.3">
      <c r="A1438" s="3" t="s">
        <v>50</v>
      </c>
      <c r="B1438" s="2">
        <v>43983</v>
      </c>
      <c r="C1438" s="7">
        <v>0.42365544446542203</v>
      </c>
      <c r="D1438" s="7">
        <v>2.2035438016640201E-2</v>
      </c>
      <c r="E1438" s="7">
        <v>0.51383941571101699</v>
      </c>
      <c r="F1438" s="14">
        <v>0.46412514627234303</v>
      </c>
      <c r="G1438" s="7">
        <v>1.19485790136449E-2</v>
      </c>
      <c r="H1438" s="7">
        <v>9.6879086668051704E-3</v>
      </c>
      <c r="I1438" s="7">
        <v>0.22831591257895101</v>
      </c>
      <c r="J1438" s="7">
        <v>4.7586095339844099E-2</v>
      </c>
      <c r="K1438" s="7">
        <v>7.1110204475382896E-2</v>
      </c>
      <c r="L1438" s="7">
        <v>0.45981169255997001</v>
      </c>
      <c r="M1438" s="7">
        <v>7.7121498941832206E-2</v>
      </c>
      <c r="N1438" s="7">
        <v>1.82229311433003E-2</v>
      </c>
      <c r="O1438" s="7">
        <v>8.7186244006629693E-3</v>
      </c>
      <c r="P1438" s="7">
        <v>6.7476552879606203E-2</v>
      </c>
      <c r="Q1438" s="7">
        <v>6.4776263240746399</v>
      </c>
    </row>
    <row r="1439" spans="1:17" hidden="1" x14ac:dyDescent="0.3">
      <c r="A1439" s="3" t="s">
        <v>50</v>
      </c>
      <c r="B1439" s="2">
        <v>44013</v>
      </c>
      <c r="C1439" s="7">
        <v>0.63646384473471496</v>
      </c>
      <c r="D1439" s="7">
        <v>2.0742607129313501E-2</v>
      </c>
      <c r="E1439" s="7">
        <v>0.47996779369167097</v>
      </c>
      <c r="F1439" s="14">
        <v>0.499289599179016</v>
      </c>
      <c r="G1439" s="7">
        <v>1.1605537521038401E-2</v>
      </c>
      <c r="H1439" s="7">
        <v>1.6013806817178299E-2</v>
      </c>
      <c r="I1439" s="7">
        <v>0.27786598419804198</v>
      </c>
      <c r="J1439" s="7">
        <v>0.11228827279353799</v>
      </c>
      <c r="K1439" s="7">
        <v>7.4866900193556102E-2</v>
      </c>
      <c r="L1439" s="7">
        <v>0.31098072926194698</v>
      </c>
      <c r="M1439" s="7">
        <v>0.117310671729317</v>
      </c>
      <c r="N1439" s="7">
        <v>1.49674492893676E-2</v>
      </c>
      <c r="O1439" s="7">
        <v>1.06167704039037E-2</v>
      </c>
      <c r="P1439" s="7">
        <v>5.3483877792112798E-2</v>
      </c>
      <c r="Q1439" s="7">
        <v>6.4878735215988304</v>
      </c>
    </row>
    <row r="1440" spans="1:17" hidden="1" x14ac:dyDescent="0.3">
      <c r="A1440" s="3" t="s">
        <v>50</v>
      </c>
      <c r="B1440" s="2">
        <v>44044</v>
      </c>
      <c r="C1440" s="7">
        <v>0.77716340946548701</v>
      </c>
      <c r="D1440" s="7">
        <v>1.3248335422896201E-2</v>
      </c>
      <c r="E1440" s="7">
        <v>0.46542179405691497</v>
      </c>
      <c r="F1440" s="14">
        <v>0.52132987052018798</v>
      </c>
      <c r="G1440" s="7">
        <v>9.6026267614615999E-3</v>
      </c>
      <c r="H1440" s="7">
        <v>1.5532167733827E-2</v>
      </c>
      <c r="I1440" s="7">
        <v>0.27649850917745</v>
      </c>
      <c r="J1440" s="7">
        <v>0.14974208373401501</v>
      </c>
      <c r="K1440" s="7">
        <v>0.13252329713834499</v>
      </c>
      <c r="L1440" s="7">
        <v>0.24877928149530901</v>
      </c>
      <c r="M1440" s="7">
        <v>8.8810204673285001E-2</v>
      </c>
      <c r="N1440" s="7">
        <v>1.42825143428227E-2</v>
      </c>
      <c r="O1440" s="7">
        <v>1.29924768291144E-2</v>
      </c>
      <c r="P1440" s="7">
        <v>5.1236838114370999E-2</v>
      </c>
      <c r="Q1440" s="7">
        <v>6.3966721035299496</v>
      </c>
    </row>
    <row r="1441" spans="1:17" hidden="1" x14ac:dyDescent="0.3">
      <c r="A1441" s="3" t="s">
        <v>50</v>
      </c>
      <c r="B1441" s="2">
        <v>44075</v>
      </c>
      <c r="C1441" s="7">
        <v>0.71339256199085399</v>
      </c>
      <c r="D1441" s="7">
        <v>1.78958287362888E-2</v>
      </c>
      <c r="E1441" s="7">
        <v>0.468591273073727</v>
      </c>
      <c r="F1441" s="14">
        <v>0.51351289818998502</v>
      </c>
      <c r="G1441" s="7">
        <v>1.2072753825141599E-2</v>
      </c>
      <c r="H1441" s="7">
        <v>1.60646604916104E-2</v>
      </c>
      <c r="I1441" s="7">
        <v>0.24997926891340599</v>
      </c>
      <c r="J1441" s="7">
        <v>0.12679223138753401</v>
      </c>
      <c r="K1441" s="7">
        <v>0.134764111541678</v>
      </c>
      <c r="L1441" s="7">
        <v>0.27457633461464998</v>
      </c>
      <c r="M1441" s="7">
        <v>0.101294390019335</v>
      </c>
      <c r="N1441" s="7">
        <v>1.3550832730711899E-2</v>
      </c>
      <c r="O1441" s="7">
        <v>1.5736069501605301E-2</v>
      </c>
      <c r="P1441" s="7">
        <v>5.5169346974328501E-2</v>
      </c>
      <c r="Q1441" s="7">
        <v>6.4641260020336997</v>
      </c>
    </row>
    <row r="1442" spans="1:17" hidden="1" x14ac:dyDescent="0.3">
      <c r="A1442" s="3" t="s">
        <v>50</v>
      </c>
      <c r="B1442" s="2">
        <v>44105</v>
      </c>
      <c r="C1442" s="7">
        <v>0.78734498914601003</v>
      </c>
      <c r="D1442" s="7">
        <v>1.5392726210780101E-2</v>
      </c>
      <c r="E1442" s="7">
        <v>0.467422941504819</v>
      </c>
      <c r="F1442" s="14">
        <v>0.51718433228439997</v>
      </c>
      <c r="G1442" s="7">
        <v>8.0430197799983699E-3</v>
      </c>
      <c r="H1442" s="7">
        <v>2.0801139244888401E-2</v>
      </c>
      <c r="I1442" s="7">
        <v>0.26692730481077198</v>
      </c>
      <c r="J1442" s="7">
        <v>0.120901846021</v>
      </c>
      <c r="K1442" s="7">
        <v>0.14271985188142</v>
      </c>
      <c r="L1442" s="7">
        <v>0.25860905784840998</v>
      </c>
      <c r="M1442" s="7">
        <v>0.101994479978679</v>
      </c>
      <c r="N1442" s="7">
        <v>1.44566867087848E-2</v>
      </c>
      <c r="O1442" s="7">
        <v>1.27678356982732E-2</v>
      </c>
      <c r="P1442" s="7">
        <v>5.2778778027773698E-2</v>
      </c>
      <c r="Q1442" s="7">
        <v>6.4707941191031804</v>
      </c>
    </row>
    <row r="1443" spans="1:17" hidden="1" x14ac:dyDescent="0.3">
      <c r="A1443" s="3" t="s">
        <v>50</v>
      </c>
      <c r="B1443" s="2">
        <v>44136</v>
      </c>
      <c r="C1443" s="7">
        <v>0.42972674754575102</v>
      </c>
      <c r="D1443" s="7">
        <v>2.44895852470495E-2</v>
      </c>
      <c r="E1443" s="7">
        <v>0.52178457730133998</v>
      </c>
      <c r="F1443" s="14">
        <v>0.45372583745161099</v>
      </c>
      <c r="G1443" s="7">
        <v>1.5586998083168701E-2</v>
      </c>
      <c r="H1443" s="7">
        <v>1.3673214499842301E-2</v>
      </c>
      <c r="I1443" s="7">
        <v>0.108792263048785</v>
      </c>
      <c r="J1443" s="7">
        <v>6.9968370234390106E-2</v>
      </c>
      <c r="K1443" s="7">
        <v>0.120552793980121</v>
      </c>
      <c r="L1443" s="7">
        <v>0.46128030583722202</v>
      </c>
      <c r="M1443" s="7">
        <v>0.135124185719075</v>
      </c>
      <c r="N1443" s="7">
        <v>2.06671995582502E-2</v>
      </c>
      <c r="O1443" s="7">
        <v>1.28120340894795E-2</v>
      </c>
      <c r="P1443" s="7">
        <v>4.1542634949666903E-2</v>
      </c>
      <c r="Q1443" s="7">
        <v>6.4109887204321501</v>
      </c>
    </row>
    <row r="1444" spans="1:17" hidden="1" x14ac:dyDescent="0.3">
      <c r="A1444" s="3" t="s">
        <v>50</v>
      </c>
      <c r="B1444" s="2">
        <v>44166</v>
      </c>
      <c r="C1444" s="7">
        <v>0.88355269551558202</v>
      </c>
      <c r="D1444" s="7">
        <v>1.42113763221798E-2</v>
      </c>
      <c r="E1444" s="7">
        <v>0.47757406603297697</v>
      </c>
      <c r="F1444" s="14">
        <v>0.50821455764484302</v>
      </c>
      <c r="G1444" s="7">
        <v>8.5316339586716406E-3</v>
      </c>
      <c r="H1444" s="7">
        <v>2.3628225569427799E-2</v>
      </c>
      <c r="I1444" s="7">
        <v>0.267527049204628</v>
      </c>
      <c r="J1444" s="7">
        <v>7.6587936395372605E-2</v>
      </c>
      <c r="K1444" s="7">
        <v>0.18259753842372201</v>
      </c>
      <c r="L1444" s="7">
        <v>0.288973776471251</v>
      </c>
      <c r="M1444" s="7">
        <v>0.105662265483411</v>
      </c>
      <c r="N1444" s="7">
        <v>1.53673879722457E-2</v>
      </c>
      <c r="O1444" s="7">
        <v>6.9157496471416099E-3</v>
      </c>
      <c r="P1444" s="7">
        <v>2.4208436874129099E-2</v>
      </c>
      <c r="Q1444" s="7">
        <v>6.3896158282717304</v>
      </c>
    </row>
    <row r="1445" spans="1:17" hidden="1" x14ac:dyDescent="0.3">
      <c r="A1445" s="3" t="s">
        <v>50</v>
      </c>
      <c r="B1445" s="2">
        <v>44197</v>
      </c>
      <c r="C1445" s="7">
        <v>0.30576997091908198</v>
      </c>
      <c r="D1445" s="7">
        <v>2.41244375045961E-2</v>
      </c>
      <c r="E1445" s="7">
        <v>0.56749710760327299</v>
      </c>
      <c r="F1445" s="14">
        <v>0.40837845489213098</v>
      </c>
      <c r="G1445" s="7">
        <v>2.20785391142173E-2</v>
      </c>
      <c r="H1445" s="7">
        <v>3.8577892374289601E-4</v>
      </c>
      <c r="I1445" s="7">
        <v>1.50277768625772E-2</v>
      </c>
      <c r="J1445" s="7">
        <v>5.3288493719526202E-2</v>
      </c>
      <c r="K1445" s="7">
        <v>9.0679676228797704E-2</v>
      </c>
      <c r="L1445" s="7">
        <v>0.61562224800101595</v>
      </c>
      <c r="M1445" s="7">
        <v>0.11371108928466001</v>
      </c>
      <c r="N1445" s="7">
        <v>1.8535542641952799E-2</v>
      </c>
      <c r="O1445" s="7">
        <v>3.05624558845136E-2</v>
      </c>
      <c r="P1445" s="7">
        <v>4.0108399338996202E-2</v>
      </c>
      <c r="Q1445" s="7">
        <v>6.4880390208559504</v>
      </c>
    </row>
    <row r="1446" spans="1:17" hidden="1" x14ac:dyDescent="0.3">
      <c r="A1446" s="3" t="s">
        <v>50</v>
      </c>
      <c r="B1446" s="2">
        <v>44228</v>
      </c>
      <c r="C1446" s="7">
        <v>0.34082539004978701</v>
      </c>
      <c r="D1446" s="7">
        <v>2.22818292760469E-2</v>
      </c>
      <c r="E1446" s="7">
        <v>0.57922126402673102</v>
      </c>
      <c r="F1446" s="14">
        <v>0.39849690669722199</v>
      </c>
      <c r="G1446" s="7">
        <v>1.7138151130370299E-2</v>
      </c>
      <c r="H1446" s="7">
        <v>2.5448517071011601E-6</v>
      </c>
      <c r="I1446" s="7">
        <v>1.3455394430955999E-3</v>
      </c>
      <c r="J1446" s="7">
        <v>5.0952206527033098E-2</v>
      </c>
      <c r="K1446" s="7">
        <v>0.206511713106245</v>
      </c>
      <c r="L1446" s="7">
        <v>0.54600734970986997</v>
      </c>
      <c r="M1446" s="7">
        <v>9.7935754989617596E-2</v>
      </c>
      <c r="N1446" s="7">
        <v>1.7374720545062401E-2</v>
      </c>
      <c r="O1446" s="7">
        <v>1.3416789030559199E-2</v>
      </c>
      <c r="P1446" s="7">
        <v>4.93152306664403E-2</v>
      </c>
      <c r="Q1446" s="7">
        <v>6.6792754718608203</v>
      </c>
    </row>
    <row r="1447" spans="1:17" hidden="1" x14ac:dyDescent="0.3">
      <c r="A1447" s="3" t="s">
        <v>50</v>
      </c>
      <c r="B1447" s="2">
        <v>44256</v>
      </c>
      <c r="C1447" s="7">
        <v>0.40336021596230498</v>
      </c>
      <c r="D1447" s="7">
        <v>2.13134508376993E-2</v>
      </c>
      <c r="E1447" s="7">
        <v>0.54707211859137606</v>
      </c>
      <c r="F1447" s="14">
        <v>0.43161443057092502</v>
      </c>
      <c r="G1447" s="7">
        <v>1.9724333517428701E-2</v>
      </c>
      <c r="H1447" s="7">
        <v>4.9790460754107301E-5</v>
      </c>
      <c r="I1447" s="7">
        <v>6.0520514701980198E-4</v>
      </c>
      <c r="J1447" s="7">
        <v>5.2925270743559599E-2</v>
      </c>
      <c r="K1447" s="7">
        <v>0.190291636415369</v>
      </c>
      <c r="L1447" s="7">
        <v>0.53073515362641899</v>
      </c>
      <c r="M1447" s="7">
        <v>0.10637180922815601</v>
      </c>
      <c r="N1447" s="7">
        <v>1.7016306585552299E-2</v>
      </c>
      <c r="O1447" s="7">
        <v>1.32015681274994E-2</v>
      </c>
      <c r="P1447" s="7">
        <v>6.9078926148242598E-2</v>
      </c>
      <c r="Q1447" s="7">
        <v>6.5877637659407897</v>
      </c>
    </row>
    <row r="1448" spans="1:17" hidden="1" x14ac:dyDescent="0.3">
      <c r="A1448" s="3" t="s">
        <v>50</v>
      </c>
      <c r="B1448" s="2">
        <v>44287</v>
      </c>
      <c r="C1448" s="7">
        <v>0.61973977838199401</v>
      </c>
      <c r="D1448" s="7">
        <v>2.0303740853717799E-2</v>
      </c>
      <c r="E1448" s="7">
        <v>0.50253993784412399</v>
      </c>
      <c r="F1448" s="14">
        <v>0.47715632130215802</v>
      </c>
      <c r="G1448" s="7">
        <v>1.42176032143495E-2</v>
      </c>
      <c r="H1448" s="7">
        <v>1.25299339553982E-2</v>
      </c>
      <c r="I1448" s="7">
        <v>0.26370074466328602</v>
      </c>
      <c r="J1448" s="7">
        <v>7.0900519813328094E-2</v>
      </c>
      <c r="K1448" s="7">
        <v>0.11751205886657599</v>
      </c>
      <c r="L1448" s="7">
        <v>0.33754492214486198</v>
      </c>
      <c r="M1448" s="7">
        <v>0.111771170312472</v>
      </c>
      <c r="N1448" s="7">
        <v>1.1844117791231901E-2</v>
      </c>
      <c r="O1448" s="7">
        <v>1.3852239526785E-2</v>
      </c>
      <c r="P1448" s="7">
        <v>4.6126689711711397E-2</v>
      </c>
      <c r="Q1448" s="7">
        <v>6.5760685308689997</v>
      </c>
    </row>
    <row r="1449" spans="1:17" hidden="1" x14ac:dyDescent="0.3">
      <c r="A1449" s="3" t="s">
        <v>50</v>
      </c>
      <c r="B1449" s="2">
        <v>44317</v>
      </c>
      <c r="C1449" s="7">
        <v>0.78794169564083305</v>
      </c>
      <c r="D1449" s="7">
        <v>1.4365173367801199E-2</v>
      </c>
      <c r="E1449" s="7">
        <v>0.46996349560633999</v>
      </c>
      <c r="F1449" s="14">
        <v>0.51567133102585805</v>
      </c>
      <c r="G1449" s="7">
        <v>1.1227092420589301E-2</v>
      </c>
      <c r="H1449" s="7">
        <v>1.4718291699393799E-2</v>
      </c>
      <c r="I1449" s="7">
        <v>0.27021634412322498</v>
      </c>
      <c r="J1449" s="7">
        <v>0.11053060830815099</v>
      </c>
      <c r="K1449" s="7">
        <v>9.6051714137159405E-2</v>
      </c>
      <c r="L1449" s="7">
        <v>0.27129898278946601</v>
      </c>
      <c r="M1449" s="7">
        <v>0.10724334494575</v>
      </c>
      <c r="N1449" s="7">
        <v>1.0678634532329499E-2</v>
      </c>
      <c r="O1449" s="7">
        <v>1.9187126286731401E-2</v>
      </c>
      <c r="P1449" s="7">
        <v>8.88478607572038E-2</v>
      </c>
      <c r="Q1449" s="7">
        <v>6.1228509498373596</v>
      </c>
    </row>
    <row r="1450" spans="1:17" hidden="1" x14ac:dyDescent="0.3">
      <c r="A1450" s="3" t="s">
        <v>50</v>
      </c>
      <c r="B1450" s="2">
        <v>44348</v>
      </c>
      <c r="C1450" s="7">
        <v>0.75617212385312704</v>
      </c>
      <c r="D1450" s="7">
        <v>1.73695052552445E-2</v>
      </c>
      <c r="E1450" s="7">
        <v>0.45042908946323701</v>
      </c>
      <c r="F1450" s="14">
        <v>0.53220140528151805</v>
      </c>
      <c r="G1450" s="7">
        <v>1.1885462555824001E-2</v>
      </c>
      <c r="H1450" s="7">
        <v>1.8348565712606599E-2</v>
      </c>
      <c r="I1450" s="7">
        <v>0.268016453992032</v>
      </c>
      <c r="J1450" s="7">
        <v>0.139890521405064</v>
      </c>
      <c r="K1450" s="7">
        <v>9.75107012629602E-2</v>
      </c>
      <c r="L1450" s="7">
        <v>0.27364816881534998</v>
      </c>
      <c r="M1450" s="7">
        <v>0.103242895678469</v>
      </c>
      <c r="N1450" s="7">
        <v>1.1401738199447601E-2</v>
      </c>
      <c r="O1450" s="7">
        <v>2.4419878751757901E-2</v>
      </c>
      <c r="P1450" s="7">
        <v>5.1635613626489399E-2</v>
      </c>
      <c r="Q1450" s="7">
        <v>6.5394663377967497</v>
      </c>
    </row>
    <row r="1451" spans="1:17" hidden="1" x14ac:dyDescent="0.3">
      <c r="A1451" s="3" t="s">
        <v>50</v>
      </c>
      <c r="B1451" s="2">
        <v>44378</v>
      </c>
      <c r="C1451" s="7">
        <v>0.82837628983846601</v>
      </c>
      <c r="D1451" s="7">
        <v>1.8285559512350301E-2</v>
      </c>
      <c r="E1451" s="7">
        <v>0.468345682819094</v>
      </c>
      <c r="F1451" s="14">
        <v>0.51336875766855605</v>
      </c>
      <c r="G1451" s="7">
        <v>9.9621473153553193E-3</v>
      </c>
      <c r="H1451" s="7">
        <v>1.8478326014185701E-2</v>
      </c>
      <c r="I1451" s="7">
        <v>0.26702610651866399</v>
      </c>
      <c r="J1451" s="7">
        <v>0.15699095689418999</v>
      </c>
      <c r="K1451" s="7">
        <v>9.6304711734589807E-2</v>
      </c>
      <c r="L1451" s="7">
        <v>0.25989935582231399</v>
      </c>
      <c r="M1451" s="7">
        <v>9.6103657499241296E-2</v>
      </c>
      <c r="N1451" s="7">
        <v>9.9791409110209107E-3</v>
      </c>
      <c r="O1451" s="7">
        <v>2.6757458188634699E-2</v>
      </c>
      <c r="P1451" s="7">
        <v>5.8498139101805E-2</v>
      </c>
      <c r="Q1451" s="7">
        <v>6.4901223164314104</v>
      </c>
    </row>
    <row r="1452" spans="1:17" hidden="1" x14ac:dyDescent="0.3">
      <c r="A1452" s="3" t="s">
        <v>50</v>
      </c>
      <c r="B1452" s="2">
        <v>44409</v>
      </c>
      <c r="C1452" s="7">
        <v>0.85366164353205998</v>
      </c>
      <c r="D1452" s="7">
        <v>1.7547204274142001E-2</v>
      </c>
      <c r="E1452" s="7">
        <v>0.46522220458401697</v>
      </c>
      <c r="F1452" s="14">
        <v>0.517230591141841</v>
      </c>
      <c r="G1452" s="7">
        <v>1.34462625712736E-2</v>
      </c>
      <c r="H1452" s="7">
        <v>1.4507455207336701E-2</v>
      </c>
      <c r="I1452" s="7">
        <v>0.2565297468112</v>
      </c>
      <c r="J1452" s="7">
        <v>0.19283789842922</v>
      </c>
      <c r="K1452" s="7">
        <v>9.4244502311022299E-2</v>
      </c>
      <c r="L1452" s="7">
        <v>0.24370256958290001</v>
      </c>
      <c r="M1452" s="7">
        <v>8.4325074899557304E-2</v>
      </c>
      <c r="N1452" s="7">
        <v>9.3493200338420901E-3</v>
      </c>
      <c r="O1452" s="7">
        <v>3.44579265510358E-2</v>
      </c>
      <c r="P1452" s="7">
        <v>5.65992436026121E-2</v>
      </c>
      <c r="Q1452" s="7">
        <v>6.4694282386665201</v>
      </c>
    </row>
    <row r="1453" spans="1:17" hidden="1" x14ac:dyDescent="0.3">
      <c r="A1453" s="3" t="s">
        <v>50</v>
      </c>
      <c r="B1453" s="2">
        <v>44440</v>
      </c>
      <c r="C1453" s="7">
        <v>0.78033666609515995</v>
      </c>
      <c r="D1453" s="7">
        <v>1.6237597234755399E-2</v>
      </c>
      <c r="E1453" s="7">
        <v>0.484282837789409</v>
      </c>
      <c r="F1453" s="14">
        <v>0.49947956497583501</v>
      </c>
      <c r="G1453" s="7">
        <v>1.46515754029698E-2</v>
      </c>
      <c r="H1453" s="7">
        <v>1.40030163201983E-2</v>
      </c>
      <c r="I1453" s="7">
        <v>0.245851153670339</v>
      </c>
      <c r="J1453" s="7">
        <v>0.17821780483444</v>
      </c>
      <c r="K1453" s="7">
        <v>9.8236974560104801E-2</v>
      </c>
      <c r="L1453" s="7">
        <v>0.25524428701249502</v>
      </c>
      <c r="M1453" s="7">
        <v>9.7887088664132704E-2</v>
      </c>
      <c r="N1453" s="7">
        <v>9.8337015794810901E-3</v>
      </c>
      <c r="O1453" s="7">
        <v>4.1930637662307597E-2</v>
      </c>
      <c r="P1453" s="7">
        <v>4.4143760293532203E-2</v>
      </c>
      <c r="Q1453" s="7">
        <v>6.4959223833129398</v>
      </c>
    </row>
    <row r="1454" spans="1:17" hidden="1" x14ac:dyDescent="0.3">
      <c r="A1454" s="3" t="s">
        <v>51</v>
      </c>
      <c r="B1454" s="2">
        <v>43466</v>
      </c>
      <c r="C1454" s="7">
        <v>0.81081227925218302</v>
      </c>
      <c r="D1454" s="7">
        <v>2.1221998636936398E-2</v>
      </c>
      <c r="E1454" s="7">
        <v>0.57339725085404203</v>
      </c>
      <c r="F1454" s="14">
        <v>0.405380750509021</v>
      </c>
      <c r="G1454" s="7">
        <v>1.01069580161115E-2</v>
      </c>
      <c r="H1454" s="7">
        <v>5.1286516476276897E-2</v>
      </c>
      <c r="I1454" s="7">
        <v>0.29071883753731997</v>
      </c>
      <c r="J1454" s="7">
        <v>0.15633271352386</v>
      </c>
      <c r="K1454" s="7">
        <v>0.125750579122517</v>
      </c>
      <c r="L1454" s="7">
        <v>0.12347198356440101</v>
      </c>
      <c r="M1454" s="7">
        <v>8.7017634006039096E-2</v>
      </c>
      <c r="N1454" s="7">
        <v>5.0865114780649701E-2</v>
      </c>
      <c r="O1454" s="7">
        <v>6.8385989184114093E-2</v>
      </c>
      <c r="P1454" s="7">
        <v>3.6063673788710698E-2</v>
      </c>
      <c r="Q1454" s="7">
        <v>6.66548441655641</v>
      </c>
    </row>
    <row r="1455" spans="1:17" hidden="1" x14ac:dyDescent="0.3">
      <c r="A1455" s="3" t="s">
        <v>51</v>
      </c>
      <c r="B1455" s="2">
        <v>43497</v>
      </c>
      <c r="C1455" s="7">
        <v>0.82225658303242299</v>
      </c>
      <c r="D1455" s="7">
        <v>2.0719723263521301E-2</v>
      </c>
      <c r="E1455" s="7">
        <v>0.56939237949130395</v>
      </c>
      <c r="F1455" s="14">
        <v>0.40988789724517499</v>
      </c>
      <c r="G1455" s="7">
        <v>9.5198051327423303E-3</v>
      </c>
      <c r="H1455" s="7">
        <v>4.2982764852684999E-2</v>
      </c>
      <c r="I1455" s="7">
        <v>0.28581120192148601</v>
      </c>
      <c r="J1455" s="7">
        <v>0.18294664234956801</v>
      </c>
      <c r="K1455" s="7">
        <v>0.111663443752966</v>
      </c>
      <c r="L1455" s="7">
        <v>0.12812232636704601</v>
      </c>
      <c r="M1455" s="7">
        <v>8.7678961771139596E-2</v>
      </c>
      <c r="N1455" s="7">
        <v>4.4279116462715699E-2</v>
      </c>
      <c r="O1455" s="7">
        <v>7.3679347509263596E-2</v>
      </c>
      <c r="P1455" s="7">
        <v>3.3316389880387202E-2</v>
      </c>
      <c r="Q1455" s="7">
        <v>6.5647047420658096</v>
      </c>
    </row>
    <row r="1456" spans="1:17" hidden="1" x14ac:dyDescent="0.3">
      <c r="A1456" s="3" t="s">
        <v>51</v>
      </c>
      <c r="B1456" s="2">
        <v>43525</v>
      </c>
      <c r="C1456" s="7">
        <v>1.0082306331150299</v>
      </c>
      <c r="D1456" s="7">
        <v>2.03946774785367E-2</v>
      </c>
      <c r="E1456" s="7">
        <v>0.56579902485483402</v>
      </c>
      <c r="F1456" s="14">
        <v>0.41380629766662902</v>
      </c>
      <c r="G1456" s="7">
        <v>1.0562044010632101E-2</v>
      </c>
      <c r="H1456" s="7">
        <v>4.3059834210761497E-2</v>
      </c>
      <c r="I1456" s="7">
        <v>0.30095647552239901</v>
      </c>
      <c r="J1456" s="7">
        <v>0.16870068051502601</v>
      </c>
      <c r="K1456" s="7">
        <v>0.106551256160016</v>
      </c>
      <c r="L1456" s="7">
        <v>0.117862735731323</v>
      </c>
      <c r="M1456" s="7">
        <v>8.9774841382281298E-2</v>
      </c>
      <c r="N1456" s="7">
        <v>4.0883533625839102E-2</v>
      </c>
      <c r="O1456" s="7">
        <v>9.2352190263284006E-2</v>
      </c>
      <c r="P1456" s="7">
        <v>2.9296408578437599E-2</v>
      </c>
      <c r="Q1456" s="7">
        <v>6.6445463887943603</v>
      </c>
    </row>
    <row r="1457" spans="1:17" hidden="1" x14ac:dyDescent="0.3">
      <c r="A1457" s="3" t="s">
        <v>51</v>
      </c>
      <c r="B1457" s="2">
        <v>43556</v>
      </c>
      <c r="C1457" s="7">
        <v>0.902429731203932</v>
      </c>
      <c r="D1457" s="7">
        <v>1.86296452292984E-2</v>
      </c>
      <c r="E1457" s="7">
        <v>0.54824332212834703</v>
      </c>
      <c r="F1457" s="14">
        <v>0.43312703264235403</v>
      </c>
      <c r="G1457" s="7">
        <v>9.1966116141943693E-3</v>
      </c>
      <c r="H1457" s="7">
        <v>4.3863925027635801E-2</v>
      </c>
      <c r="I1457" s="7">
        <v>0.31162169804455903</v>
      </c>
      <c r="J1457" s="7">
        <v>0.168302705107892</v>
      </c>
      <c r="K1457" s="7">
        <v>0.107273330822084</v>
      </c>
      <c r="L1457" s="7">
        <v>0.11433485290187601</v>
      </c>
      <c r="M1457" s="7">
        <v>8.4041267318041096E-2</v>
      </c>
      <c r="N1457" s="7">
        <v>4.0332743583651298E-2</v>
      </c>
      <c r="O1457" s="7">
        <v>8.8299524158087006E-2</v>
      </c>
      <c r="P1457" s="7">
        <v>3.2733341421979902E-2</v>
      </c>
      <c r="Q1457" s="7">
        <v>6.68281370131165</v>
      </c>
    </row>
    <row r="1458" spans="1:17" hidden="1" x14ac:dyDescent="0.3">
      <c r="A1458" s="3" t="s">
        <v>51</v>
      </c>
      <c r="B1458" s="2">
        <v>43586</v>
      </c>
      <c r="C1458" s="7">
        <v>1.0014903719959301</v>
      </c>
      <c r="D1458" s="7">
        <v>1.9688933739160999E-2</v>
      </c>
      <c r="E1458" s="7">
        <v>0.557404172818877</v>
      </c>
      <c r="F1458" s="14">
        <v>0.42290689344196197</v>
      </c>
      <c r="G1458" s="7">
        <v>8.0646648646706606E-3</v>
      </c>
      <c r="H1458" s="7">
        <v>4.3185974197730001E-2</v>
      </c>
      <c r="I1458" s="7">
        <v>0.31362309536881799</v>
      </c>
      <c r="J1458" s="7">
        <v>0.17099242233811099</v>
      </c>
      <c r="K1458" s="7">
        <v>0.10368577960901899</v>
      </c>
      <c r="L1458" s="7">
        <v>0.11580372495475499</v>
      </c>
      <c r="M1458" s="7">
        <v>9.0728212478220702E-2</v>
      </c>
      <c r="N1458" s="7">
        <v>3.7912216420480101E-2</v>
      </c>
      <c r="O1458" s="7">
        <v>8.5329067522373694E-2</v>
      </c>
      <c r="P1458" s="7">
        <v>3.0674842245821701E-2</v>
      </c>
      <c r="Q1458" s="7">
        <v>6.5393384786207003</v>
      </c>
    </row>
    <row r="1459" spans="1:17" hidden="1" x14ac:dyDescent="0.3">
      <c r="A1459" s="3" t="s">
        <v>51</v>
      </c>
      <c r="B1459" s="2">
        <v>43617</v>
      </c>
      <c r="C1459" s="7">
        <v>0.96537836075369698</v>
      </c>
      <c r="D1459" s="7">
        <v>2.0911673919160299E-2</v>
      </c>
      <c r="E1459" s="7">
        <v>0.55364495079759202</v>
      </c>
      <c r="F1459" s="14">
        <v>0.42544337528324799</v>
      </c>
      <c r="G1459" s="7">
        <v>8.1807682084108994E-3</v>
      </c>
      <c r="H1459" s="7">
        <v>4.3160852172883797E-2</v>
      </c>
      <c r="I1459" s="7">
        <v>0.312498434963145</v>
      </c>
      <c r="J1459" s="7">
        <v>0.166077345373427</v>
      </c>
      <c r="K1459" s="7">
        <v>0.108265959619837</v>
      </c>
      <c r="L1459" s="7">
        <v>0.105001903639035</v>
      </c>
      <c r="M1459" s="7">
        <v>8.6227819768657801E-2</v>
      </c>
      <c r="N1459" s="7">
        <v>4.0531965612629797E-2</v>
      </c>
      <c r="O1459" s="7">
        <v>0.10040446900663701</v>
      </c>
      <c r="P1459" s="7">
        <v>2.9650481635337299E-2</v>
      </c>
      <c r="Q1459" s="7">
        <v>6.6194699588447596</v>
      </c>
    </row>
    <row r="1460" spans="1:17" hidden="1" x14ac:dyDescent="0.3">
      <c r="A1460" s="3" t="s">
        <v>51</v>
      </c>
      <c r="B1460" s="2">
        <v>43647</v>
      </c>
      <c r="C1460" s="7">
        <v>0.955967271965659</v>
      </c>
      <c r="D1460" s="7">
        <v>1.9893008348403102E-2</v>
      </c>
      <c r="E1460" s="7">
        <v>0.54703834788773198</v>
      </c>
      <c r="F1460" s="14">
        <v>0.433068643763865</v>
      </c>
      <c r="G1460" s="7">
        <v>9.2103670194890099E-3</v>
      </c>
      <c r="H1460" s="7">
        <v>4.4426446731481203E-2</v>
      </c>
      <c r="I1460" s="7">
        <v>0.32461604872180699</v>
      </c>
      <c r="J1460" s="7">
        <v>0.16596367458726499</v>
      </c>
      <c r="K1460" s="7">
        <v>0.11495192676116001</v>
      </c>
      <c r="L1460" s="7">
        <v>0.104528943910042</v>
      </c>
      <c r="M1460" s="7">
        <v>8.8219492221884105E-2</v>
      </c>
      <c r="N1460" s="7">
        <v>3.6421770845840397E-2</v>
      </c>
      <c r="O1460" s="7">
        <v>8.0742467113670294E-2</v>
      </c>
      <c r="P1460" s="7">
        <v>3.0918862087360301E-2</v>
      </c>
      <c r="Q1460" s="7">
        <v>6.6394821274719904</v>
      </c>
    </row>
    <row r="1461" spans="1:17" hidden="1" x14ac:dyDescent="0.3">
      <c r="A1461" s="3" t="s">
        <v>51</v>
      </c>
      <c r="B1461" s="2">
        <v>43678</v>
      </c>
      <c r="C1461" s="7">
        <v>1.0089560734536001</v>
      </c>
      <c r="D1461" s="7">
        <v>1.93038641200344E-2</v>
      </c>
      <c r="E1461" s="7">
        <v>0.54863251215862496</v>
      </c>
      <c r="F1461" s="14">
        <v>0.43206362372134099</v>
      </c>
      <c r="G1461" s="7">
        <v>9.2402879841925294E-3</v>
      </c>
      <c r="H1461" s="7">
        <v>4.9313568108011401E-2</v>
      </c>
      <c r="I1461" s="7">
        <v>0.33681518796612703</v>
      </c>
      <c r="J1461" s="7">
        <v>0.181604999831527</v>
      </c>
      <c r="K1461" s="7">
        <v>0.115738388990927</v>
      </c>
      <c r="L1461" s="7">
        <v>9.7804913675792707E-2</v>
      </c>
      <c r="M1461" s="7">
        <v>8.7590000362977399E-2</v>
      </c>
      <c r="N1461" s="7">
        <v>4.0073846560449398E-2</v>
      </c>
      <c r="O1461" s="7">
        <v>5.4280438808285897E-2</v>
      </c>
      <c r="P1461" s="7">
        <v>2.7538367711710199E-2</v>
      </c>
      <c r="Q1461" s="7">
        <v>6.5913696897295999</v>
      </c>
    </row>
    <row r="1462" spans="1:17" hidden="1" x14ac:dyDescent="0.3">
      <c r="A1462" s="3" t="s">
        <v>51</v>
      </c>
      <c r="B1462" s="2">
        <v>43709</v>
      </c>
      <c r="C1462" s="7">
        <v>0.92673887106164399</v>
      </c>
      <c r="D1462" s="7">
        <v>2.0617002885681801E-2</v>
      </c>
      <c r="E1462" s="7">
        <v>0.56310132223325204</v>
      </c>
      <c r="F1462" s="14">
        <v>0.41628167488106599</v>
      </c>
      <c r="G1462" s="7">
        <v>8.3658404325894394E-3</v>
      </c>
      <c r="H1462" s="7">
        <v>5.18131873266377E-2</v>
      </c>
      <c r="I1462" s="7">
        <v>0.31979520581921</v>
      </c>
      <c r="J1462" s="7">
        <v>0.172230670672157</v>
      </c>
      <c r="K1462" s="7">
        <v>0.125214943346762</v>
      </c>
      <c r="L1462" s="7">
        <v>0.11416114970334899</v>
      </c>
      <c r="M1462" s="7">
        <v>8.2449546907167798E-2</v>
      </c>
      <c r="N1462" s="7">
        <v>4.6680571280651499E-2</v>
      </c>
      <c r="O1462" s="7">
        <v>4.8002109590765098E-2</v>
      </c>
      <c r="P1462" s="7">
        <v>3.1286774920710698E-2</v>
      </c>
      <c r="Q1462" s="7">
        <v>6.6443457200557399</v>
      </c>
    </row>
    <row r="1463" spans="1:17" hidden="1" x14ac:dyDescent="0.3">
      <c r="A1463" s="3" t="s">
        <v>51</v>
      </c>
      <c r="B1463" s="2">
        <v>43739</v>
      </c>
      <c r="C1463" s="7">
        <v>0.98934218959971498</v>
      </c>
      <c r="D1463" s="7">
        <v>2.1713256738432201E-2</v>
      </c>
      <c r="E1463" s="7">
        <v>0.56885362530397898</v>
      </c>
      <c r="F1463" s="14">
        <v>0.40943311795758902</v>
      </c>
      <c r="G1463" s="7">
        <v>8.3875357657196108E-3</v>
      </c>
      <c r="H1463" s="7">
        <v>5.6860572638820703E-2</v>
      </c>
      <c r="I1463" s="7">
        <v>0.327629664866457</v>
      </c>
      <c r="J1463" s="7">
        <v>0.16779941873197499</v>
      </c>
      <c r="K1463" s="7">
        <v>0.122456829482882</v>
      </c>
      <c r="L1463" s="7">
        <v>0.117472023754505</v>
      </c>
      <c r="M1463" s="7">
        <v>8.5983861910076495E-2</v>
      </c>
      <c r="N1463" s="7">
        <v>4.3424070850859801E-2</v>
      </c>
      <c r="O1463" s="7">
        <v>3.9517800129384502E-2</v>
      </c>
      <c r="P1463" s="7">
        <v>3.04682218693197E-2</v>
      </c>
      <c r="Q1463" s="7">
        <v>6.6475963684375801</v>
      </c>
    </row>
    <row r="1464" spans="1:17" hidden="1" x14ac:dyDescent="0.3">
      <c r="A1464" s="3" t="s">
        <v>51</v>
      </c>
      <c r="B1464" s="2">
        <v>43770</v>
      </c>
      <c r="C1464" s="7">
        <v>1.1339210032789699</v>
      </c>
      <c r="D1464" s="7">
        <v>1.9466014911561701E-2</v>
      </c>
      <c r="E1464" s="7">
        <v>0.58283434465637296</v>
      </c>
      <c r="F1464" s="14">
        <v>0.39769964043206502</v>
      </c>
      <c r="G1464" s="7">
        <v>7.3332894907322897E-3</v>
      </c>
      <c r="H1464" s="7">
        <v>7.0974455941299003E-2</v>
      </c>
      <c r="I1464" s="7">
        <v>0.32834533989407499</v>
      </c>
      <c r="J1464" s="7">
        <v>0.161262742233132</v>
      </c>
      <c r="K1464" s="7">
        <v>0.13815908555667</v>
      </c>
      <c r="L1464" s="7">
        <v>9.9936680448904205E-2</v>
      </c>
      <c r="M1464" s="7">
        <v>9.2409882559801301E-2</v>
      </c>
      <c r="N1464" s="7">
        <v>3.7747467188466097E-2</v>
      </c>
      <c r="O1464" s="7">
        <v>3.3075487065357102E-2</v>
      </c>
      <c r="P1464" s="7">
        <v>3.0755569621562499E-2</v>
      </c>
      <c r="Q1464" s="7">
        <v>6.5865079768196999</v>
      </c>
    </row>
    <row r="1465" spans="1:17" hidden="1" x14ac:dyDescent="0.3">
      <c r="A1465" s="3" t="s">
        <v>51</v>
      </c>
      <c r="B1465" s="2">
        <v>43800</v>
      </c>
      <c r="C1465" s="7">
        <v>1.47447663128722</v>
      </c>
      <c r="D1465" s="7">
        <v>1.6383260458019001E-2</v>
      </c>
      <c r="E1465" s="7">
        <v>0.59119098210559495</v>
      </c>
      <c r="F1465" s="14">
        <v>0.39242575743638602</v>
      </c>
      <c r="G1465" s="7">
        <v>5.6567502186267498E-3</v>
      </c>
      <c r="H1465" s="7">
        <v>7.7370368546840207E-2</v>
      </c>
      <c r="I1465" s="7">
        <v>0.35030666775949498</v>
      </c>
      <c r="J1465" s="7">
        <v>0.138456818576396</v>
      </c>
      <c r="K1465" s="7">
        <v>0.17305363845866301</v>
      </c>
      <c r="L1465" s="7">
        <v>8.0882030234850702E-2</v>
      </c>
      <c r="M1465" s="7">
        <v>9.3738200362475599E-2</v>
      </c>
      <c r="N1465" s="7">
        <v>3.3484435932923301E-2</v>
      </c>
      <c r="O1465" s="7">
        <v>2.1645601566025699E-2</v>
      </c>
      <c r="P1465" s="7">
        <v>2.5405488343703798E-2</v>
      </c>
      <c r="Q1465" s="7">
        <v>6.5355651660979497</v>
      </c>
    </row>
    <row r="1466" spans="1:17" hidden="1" x14ac:dyDescent="0.3">
      <c r="A1466" s="3" t="s">
        <v>51</v>
      </c>
      <c r="B1466" s="2">
        <v>43831</v>
      </c>
      <c r="C1466" s="7">
        <v>0.83242976660105295</v>
      </c>
      <c r="D1466" s="7">
        <v>3.99799997694072E-2</v>
      </c>
      <c r="E1466" s="7">
        <v>0.59459976026190697</v>
      </c>
      <c r="F1466" s="14">
        <v>0.365420239968686</v>
      </c>
      <c r="G1466" s="7">
        <v>8.8159228692918992E-3</v>
      </c>
      <c r="H1466" s="7">
        <v>5.0318565213115E-2</v>
      </c>
      <c r="I1466" s="7">
        <v>0.28477216556232698</v>
      </c>
      <c r="J1466" s="7">
        <v>0.176886195402647</v>
      </c>
      <c r="K1466" s="7">
        <v>0.123145612884452</v>
      </c>
      <c r="L1466" s="7">
        <v>0.12496997047733099</v>
      </c>
      <c r="M1466" s="7">
        <v>9.1420933703467502E-2</v>
      </c>
      <c r="N1466" s="7">
        <v>4.9130002329791402E-2</v>
      </c>
      <c r="O1466" s="7">
        <v>4.8823120547454101E-2</v>
      </c>
      <c r="P1466" s="7">
        <v>4.1717511010123803E-2</v>
      </c>
      <c r="Q1466" s="7">
        <v>6.6875414050019799</v>
      </c>
    </row>
    <row r="1467" spans="1:17" hidden="1" x14ac:dyDescent="0.3">
      <c r="A1467" s="3" t="s">
        <v>51</v>
      </c>
      <c r="B1467" s="2">
        <v>43862</v>
      </c>
      <c r="C1467" s="7">
        <v>0.862023418124654</v>
      </c>
      <c r="D1467" s="7">
        <v>2.2807969379501102E-2</v>
      </c>
      <c r="E1467" s="7">
        <v>0.59104154048076596</v>
      </c>
      <c r="F1467" s="14">
        <v>0.38615049013973302</v>
      </c>
      <c r="G1467" s="7">
        <v>1.0712151059753899E-2</v>
      </c>
      <c r="H1467" s="7">
        <v>4.84107373078616E-2</v>
      </c>
      <c r="I1467" s="7">
        <v>0.29262184601216001</v>
      </c>
      <c r="J1467" s="7">
        <v>0.19510918142300099</v>
      </c>
      <c r="K1467" s="7">
        <v>0.11201709139070901</v>
      </c>
      <c r="L1467" s="7">
        <v>0.12512082853984899</v>
      </c>
      <c r="M1467" s="7">
        <v>9.1562278305154302E-2</v>
      </c>
      <c r="N1467" s="7">
        <v>4.1383224055330597E-2</v>
      </c>
      <c r="O1467" s="7">
        <v>4.3667711062803101E-2</v>
      </c>
      <c r="P1467" s="7">
        <v>3.9394950843377803E-2</v>
      </c>
      <c r="Q1467" s="7">
        <v>6.5827113486215598</v>
      </c>
    </row>
    <row r="1468" spans="1:17" hidden="1" x14ac:dyDescent="0.3">
      <c r="A1468" s="3" t="s">
        <v>51</v>
      </c>
      <c r="B1468" s="2">
        <v>43891</v>
      </c>
      <c r="C1468" s="7">
        <v>0.60686666471145501</v>
      </c>
      <c r="D1468" s="7">
        <v>3.2330113843454397E-2</v>
      </c>
      <c r="E1468" s="7">
        <v>0.64373414554081199</v>
      </c>
      <c r="F1468" s="14">
        <v>0.32393574061573299</v>
      </c>
      <c r="G1468" s="7">
        <v>1.12152074074567E-2</v>
      </c>
      <c r="H1468" s="7">
        <v>5.1355851518172797E-2</v>
      </c>
      <c r="I1468" s="7">
        <v>0.24930643867747601</v>
      </c>
      <c r="J1468" s="7">
        <v>0.158167871789338</v>
      </c>
      <c r="K1468" s="7">
        <v>0.10387270626223299</v>
      </c>
      <c r="L1468" s="7">
        <v>0.206609187038583</v>
      </c>
      <c r="M1468" s="7">
        <v>9.8763214078347206E-2</v>
      </c>
      <c r="N1468" s="7">
        <v>4.7862194184811503E-2</v>
      </c>
      <c r="O1468" s="7">
        <v>2.9161728901492899E-2</v>
      </c>
      <c r="P1468" s="7">
        <v>4.3685600142089498E-2</v>
      </c>
      <c r="Q1468" s="7">
        <v>6.6286259060556496</v>
      </c>
    </row>
    <row r="1469" spans="1:17" hidden="1" x14ac:dyDescent="0.3">
      <c r="A1469" s="3" t="s">
        <v>51</v>
      </c>
      <c r="B1469" s="2">
        <v>43922</v>
      </c>
      <c r="C1469" s="7">
        <v>0.16235016005730499</v>
      </c>
      <c r="D1469" s="7">
        <v>9.4820738403072494E-2</v>
      </c>
      <c r="E1469" s="7">
        <v>0.72961048377842797</v>
      </c>
      <c r="F1469" s="14">
        <v>0.175568777818499</v>
      </c>
      <c r="G1469" s="7">
        <v>1.2153342117027699E-2</v>
      </c>
      <c r="H1469" s="7">
        <v>2.8445694137252502E-3</v>
      </c>
      <c r="I1469" s="7">
        <v>8.9282839254018295E-2</v>
      </c>
      <c r="J1469" s="7">
        <v>2.42332088240956E-2</v>
      </c>
      <c r="K1469" s="7">
        <v>7.3427474931927805E-2</v>
      </c>
      <c r="L1469" s="7">
        <v>0.61344756090699504</v>
      </c>
      <c r="M1469" s="7">
        <v>6.1688321415387201E-2</v>
      </c>
      <c r="N1469" s="7">
        <v>6.0907819323532501E-2</v>
      </c>
      <c r="O1469" s="7">
        <v>3.9406487658497904E-3</v>
      </c>
      <c r="P1469" s="7">
        <v>5.8074215047440397E-2</v>
      </c>
      <c r="Q1469" s="7">
        <v>6.8294119192564002</v>
      </c>
    </row>
    <row r="1470" spans="1:17" hidden="1" x14ac:dyDescent="0.3">
      <c r="A1470" s="3" t="s">
        <v>51</v>
      </c>
      <c r="B1470" s="2">
        <v>43952</v>
      </c>
      <c r="C1470" s="7">
        <v>0.21245752161595799</v>
      </c>
      <c r="D1470" s="7">
        <v>8.1873106492728803E-2</v>
      </c>
      <c r="E1470" s="7">
        <v>0.71342121618527399</v>
      </c>
      <c r="F1470" s="14">
        <v>0.20470567732199799</v>
      </c>
      <c r="G1470" s="7">
        <v>1.5742251589489401E-2</v>
      </c>
      <c r="H1470" s="7">
        <v>1.1243812954182799E-2</v>
      </c>
      <c r="I1470" s="7">
        <v>9.7659995066892505E-2</v>
      </c>
      <c r="J1470" s="7">
        <v>6.7095836487495605E-2</v>
      </c>
      <c r="K1470" s="7">
        <v>6.9918534129901497E-2</v>
      </c>
      <c r="L1470" s="7">
        <v>0.50826627461877705</v>
      </c>
      <c r="M1470" s="7">
        <v>6.9560158110353307E-2</v>
      </c>
      <c r="N1470" s="7">
        <v>8.2172686326111896E-2</v>
      </c>
      <c r="O1470" s="7">
        <v>5.7995606173554598E-3</v>
      </c>
      <c r="P1470" s="7">
        <v>7.2540890099440106E-2</v>
      </c>
      <c r="Q1470" s="7">
        <v>6.6712406978897896</v>
      </c>
    </row>
    <row r="1471" spans="1:17" hidden="1" x14ac:dyDescent="0.3">
      <c r="A1471" s="3" t="s">
        <v>51</v>
      </c>
      <c r="B1471" s="2">
        <v>43983</v>
      </c>
      <c r="C1471" s="7">
        <v>0.42175534375198798</v>
      </c>
      <c r="D1471" s="7">
        <v>4.4806794306220303E-2</v>
      </c>
      <c r="E1471" s="7">
        <v>0.68317814450552905</v>
      </c>
      <c r="F1471" s="14">
        <v>0.27201506118825097</v>
      </c>
      <c r="G1471" s="7">
        <v>1.0128168660230299E-2</v>
      </c>
      <c r="H1471" s="7">
        <v>4.6948330223102297E-2</v>
      </c>
      <c r="I1471" s="7">
        <v>0.29689721510391898</v>
      </c>
      <c r="J1471" s="7">
        <v>7.3040844177624895E-2</v>
      </c>
      <c r="K1471" s="7">
        <v>0.103576230434534</v>
      </c>
      <c r="L1471" s="7">
        <v>0.24907258450716899</v>
      </c>
      <c r="M1471" s="7">
        <v>7.7438082202476097E-2</v>
      </c>
      <c r="N1471" s="7">
        <v>8.9441540581841103E-2</v>
      </c>
      <c r="O1471" s="7">
        <v>5.9869819487428002E-3</v>
      </c>
      <c r="P1471" s="7">
        <v>4.7470022160360399E-2</v>
      </c>
      <c r="Q1471" s="7">
        <v>6.6989080226078999</v>
      </c>
    </row>
    <row r="1472" spans="1:17" hidden="1" x14ac:dyDescent="0.3">
      <c r="A1472" s="3" t="s">
        <v>51</v>
      </c>
      <c r="B1472" s="2">
        <v>44013</v>
      </c>
      <c r="C1472" s="7">
        <v>0.76354884713225402</v>
      </c>
      <c r="D1472" s="7">
        <v>2.8017644735908599E-2</v>
      </c>
      <c r="E1472" s="7">
        <v>0.63067520454399795</v>
      </c>
      <c r="F1472" s="14">
        <v>0.34130715072009299</v>
      </c>
      <c r="G1472" s="7">
        <v>7.39883662154591E-3</v>
      </c>
      <c r="H1472" s="7">
        <v>4.8399502619560303E-2</v>
      </c>
      <c r="I1472" s="7">
        <v>0.33495298678291702</v>
      </c>
      <c r="J1472" s="7">
        <v>0.157968113633084</v>
      </c>
      <c r="K1472" s="7">
        <v>0.10329174694368699</v>
      </c>
      <c r="L1472" s="7">
        <v>0.143546657604083</v>
      </c>
      <c r="M1472" s="7">
        <v>9.2696632649063596E-2</v>
      </c>
      <c r="N1472" s="7">
        <v>5.7126373043610901E-2</v>
      </c>
      <c r="O1472" s="7">
        <v>1.97028776146633E-2</v>
      </c>
      <c r="P1472" s="7">
        <v>3.4916272487784498E-2</v>
      </c>
      <c r="Q1472" s="7">
        <v>6.7050088233989804</v>
      </c>
    </row>
    <row r="1473" spans="1:17" hidden="1" x14ac:dyDescent="0.3">
      <c r="A1473" s="3" t="s">
        <v>51</v>
      </c>
      <c r="B1473" s="2">
        <v>44044</v>
      </c>
      <c r="C1473" s="7">
        <v>0.91217084372775203</v>
      </c>
      <c r="D1473" s="7">
        <v>2.53577205404939E-2</v>
      </c>
      <c r="E1473" s="7">
        <v>0.55785422529303996</v>
      </c>
      <c r="F1473" s="14">
        <v>0.41678805416646603</v>
      </c>
      <c r="G1473" s="7">
        <v>7.8443195061946493E-3</v>
      </c>
      <c r="H1473" s="7">
        <v>4.7962599532423503E-2</v>
      </c>
      <c r="I1473" s="7">
        <v>0.32157903290593998</v>
      </c>
      <c r="J1473" s="7">
        <v>0.20367884332834399</v>
      </c>
      <c r="K1473" s="7">
        <v>0.10313466763101301</v>
      </c>
      <c r="L1473" s="7">
        <v>0.11854010614385201</v>
      </c>
      <c r="M1473" s="7">
        <v>8.3339213458935898E-2</v>
      </c>
      <c r="N1473" s="7">
        <v>4.7475067667568302E-2</v>
      </c>
      <c r="O1473" s="7">
        <v>3.1585384614683201E-2</v>
      </c>
      <c r="P1473" s="7">
        <v>3.48607652110451E-2</v>
      </c>
      <c r="Q1473" s="7">
        <v>6.7370159626501804</v>
      </c>
    </row>
    <row r="1474" spans="1:17" hidden="1" x14ac:dyDescent="0.3">
      <c r="A1474" s="3" t="s">
        <v>51</v>
      </c>
      <c r="B1474" s="2">
        <v>44075</v>
      </c>
      <c r="C1474" s="7">
        <v>0.88156061267554497</v>
      </c>
      <c r="D1474" s="7">
        <v>2.8056343399647399E-2</v>
      </c>
      <c r="E1474" s="7">
        <v>0.59562578753613404</v>
      </c>
      <c r="F1474" s="14">
        <v>0.37631786906421899</v>
      </c>
      <c r="G1474" s="7">
        <v>1.02020370743606E-2</v>
      </c>
      <c r="H1474" s="7">
        <v>4.9194732910283701E-2</v>
      </c>
      <c r="I1474" s="7">
        <v>0.30660882060278599</v>
      </c>
      <c r="J1474" s="7">
        <v>0.18758451587032701</v>
      </c>
      <c r="K1474" s="7">
        <v>0.113455348222497</v>
      </c>
      <c r="L1474" s="7">
        <v>0.138476759068271</v>
      </c>
      <c r="M1474" s="7">
        <v>8.5035860720055395E-2</v>
      </c>
      <c r="N1474" s="7">
        <v>4.85400451390222E-2</v>
      </c>
      <c r="O1474" s="7">
        <v>2.7067639105240598E-2</v>
      </c>
      <c r="P1474" s="7">
        <v>3.3834241287156397E-2</v>
      </c>
      <c r="Q1474" s="7">
        <v>6.5975182253739497</v>
      </c>
    </row>
    <row r="1475" spans="1:17" hidden="1" x14ac:dyDescent="0.3">
      <c r="A1475" s="3" t="s">
        <v>51</v>
      </c>
      <c r="B1475" s="2">
        <v>44105</v>
      </c>
      <c r="C1475" s="7">
        <v>0.92796093871914198</v>
      </c>
      <c r="D1475" s="7">
        <v>2.9238283577471099E-2</v>
      </c>
      <c r="E1475" s="7">
        <v>0.60931541143077494</v>
      </c>
      <c r="F1475" s="14">
        <v>0.36144630499175401</v>
      </c>
      <c r="G1475" s="7">
        <v>9.0769741441026099E-3</v>
      </c>
      <c r="H1475" s="7">
        <v>5.6590941687711303E-2</v>
      </c>
      <c r="I1475" s="7">
        <v>0.325585611042774</v>
      </c>
      <c r="J1475" s="7">
        <v>0.15835989284864099</v>
      </c>
      <c r="K1475" s="7">
        <v>0.119070840351174</v>
      </c>
      <c r="L1475" s="7">
        <v>0.13873377345606699</v>
      </c>
      <c r="M1475" s="7">
        <v>9.1514776863472605E-2</v>
      </c>
      <c r="N1475" s="7">
        <v>4.8080461571776999E-2</v>
      </c>
      <c r="O1475" s="7">
        <v>2.0874323597175299E-2</v>
      </c>
      <c r="P1475" s="7">
        <v>3.2112404437105099E-2</v>
      </c>
      <c r="Q1475" s="7">
        <v>6.6607382669891404</v>
      </c>
    </row>
    <row r="1476" spans="1:17" hidden="1" x14ac:dyDescent="0.3">
      <c r="A1476" s="3" t="s">
        <v>51</v>
      </c>
      <c r="B1476" s="2">
        <v>44136</v>
      </c>
      <c r="C1476" s="7">
        <v>0.40186104077046297</v>
      </c>
      <c r="D1476" s="7">
        <v>5.2221328992624598E-2</v>
      </c>
      <c r="E1476" s="7">
        <v>0.69146937527409502</v>
      </c>
      <c r="F1476" s="14">
        <v>0.25630929573327998</v>
      </c>
      <c r="G1476" s="7">
        <v>1.5488541438270401E-2</v>
      </c>
      <c r="H1476" s="7">
        <v>4.8130994911889803E-2</v>
      </c>
      <c r="I1476" s="7">
        <v>0.190401333986122</v>
      </c>
      <c r="J1476" s="7">
        <v>0.104956721660528</v>
      </c>
      <c r="K1476" s="7">
        <v>9.9732949692135905E-2</v>
      </c>
      <c r="L1476" s="7">
        <v>0.28452316443059</v>
      </c>
      <c r="M1476" s="7">
        <v>0.13365369275984901</v>
      </c>
      <c r="N1476" s="7">
        <v>4.7223767381177298E-2</v>
      </c>
      <c r="O1476" s="7">
        <v>1.4747276657719801E-2</v>
      </c>
      <c r="P1476" s="7">
        <v>6.1141557081718097E-2</v>
      </c>
      <c r="Q1476" s="7">
        <v>6.71781040049631</v>
      </c>
    </row>
    <row r="1477" spans="1:17" hidden="1" x14ac:dyDescent="0.3">
      <c r="A1477" s="3" t="s">
        <v>51</v>
      </c>
      <c r="B1477" s="2">
        <v>44166</v>
      </c>
      <c r="C1477" s="7">
        <v>1.23793245488348</v>
      </c>
      <c r="D1477" s="7">
        <v>2.6479481328894099E-2</v>
      </c>
      <c r="E1477" s="7">
        <v>0.65304333996118402</v>
      </c>
      <c r="F1477" s="14">
        <v>0.32047717870992198</v>
      </c>
      <c r="G1477" s="7">
        <v>7.3198210410144599E-3</v>
      </c>
      <c r="H1477" s="7">
        <v>6.6612300642194006E-2</v>
      </c>
      <c r="I1477" s="7">
        <v>0.37382810057843002</v>
      </c>
      <c r="J1477" s="7">
        <v>9.9233121547514402E-2</v>
      </c>
      <c r="K1477" s="7">
        <v>0.18187793997884699</v>
      </c>
      <c r="L1477" s="7">
        <v>0.10087071882045701</v>
      </c>
      <c r="M1477" s="7">
        <v>9.7499942007059304E-2</v>
      </c>
      <c r="N1477" s="7">
        <v>4.0334779809290899E-2</v>
      </c>
      <c r="O1477" s="7">
        <v>7.9549458973012001E-3</v>
      </c>
      <c r="P1477" s="7">
        <v>2.4468329677892101E-2</v>
      </c>
      <c r="Q1477" s="7">
        <v>6.6889456498290203</v>
      </c>
    </row>
    <row r="1478" spans="1:17" hidden="1" x14ac:dyDescent="0.3">
      <c r="A1478" s="3" t="s">
        <v>51</v>
      </c>
      <c r="B1478" s="2">
        <v>44197</v>
      </c>
      <c r="C1478" s="7">
        <v>0.262153104371324</v>
      </c>
      <c r="D1478" s="7">
        <v>6.8195771508289593E-2</v>
      </c>
      <c r="E1478" s="7">
        <v>0.72756228161011605</v>
      </c>
      <c r="F1478" s="14">
        <v>0.204241946881594</v>
      </c>
      <c r="G1478" s="7">
        <v>1.8608033288023899E-2</v>
      </c>
      <c r="H1478" s="7">
        <v>1.7859734412575299E-2</v>
      </c>
      <c r="I1478" s="7">
        <v>0.14715609134376401</v>
      </c>
      <c r="J1478" s="7">
        <v>8.1771015256305896E-2</v>
      </c>
      <c r="K1478" s="7">
        <v>8.9091603404397604E-2</v>
      </c>
      <c r="L1478" s="7">
        <v>0.370704097634658</v>
      </c>
      <c r="M1478" s="7">
        <v>0.120541112586461</v>
      </c>
      <c r="N1478" s="7">
        <v>6.0493502287356803E-2</v>
      </c>
      <c r="O1478" s="7">
        <v>1.3950495961024699E-2</v>
      </c>
      <c r="P1478" s="7">
        <v>7.9824313825432799E-2</v>
      </c>
      <c r="Q1478" s="7">
        <v>6.7192896728644902</v>
      </c>
    </row>
    <row r="1479" spans="1:17" hidden="1" x14ac:dyDescent="0.3">
      <c r="A1479" s="3" t="s">
        <v>51</v>
      </c>
      <c r="B1479" s="2">
        <v>44228</v>
      </c>
      <c r="C1479" s="7">
        <v>0.248974609190525</v>
      </c>
      <c r="D1479" s="7">
        <v>7.0373433309678102E-2</v>
      </c>
      <c r="E1479" s="7">
        <v>0.75004871199063405</v>
      </c>
      <c r="F1479" s="14">
        <v>0.17957785469968701</v>
      </c>
      <c r="G1479" s="7">
        <v>2.9361235708932801E-2</v>
      </c>
      <c r="H1479" s="7">
        <v>6.32751081581136E-3</v>
      </c>
      <c r="I1479" s="7">
        <v>0.121818846762712</v>
      </c>
      <c r="J1479" s="7">
        <v>9.2095017286084699E-2</v>
      </c>
      <c r="K1479" s="7">
        <v>7.0247475399012604E-2</v>
      </c>
      <c r="L1479" s="7">
        <v>0.39995389752256799</v>
      </c>
      <c r="M1479" s="7">
        <v>0.12734869231472401</v>
      </c>
      <c r="N1479" s="7">
        <v>5.0811937613242202E-2</v>
      </c>
      <c r="O1479" s="7">
        <v>1.6120189641199802E-2</v>
      </c>
      <c r="P1479" s="7">
        <v>8.5915196935711993E-2</v>
      </c>
      <c r="Q1479" s="7">
        <v>6.3547438714838904</v>
      </c>
    </row>
    <row r="1480" spans="1:17" hidden="1" x14ac:dyDescent="0.3">
      <c r="A1480" s="3" t="s">
        <v>51</v>
      </c>
      <c r="B1480" s="2">
        <v>44256</v>
      </c>
      <c r="C1480" s="7">
        <v>0.31164508133180402</v>
      </c>
      <c r="D1480" s="7">
        <v>6.7284742570177594E-2</v>
      </c>
      <c r="E1480" s="7">
        <v>0.70610169931297295</v>
      </c>
      <c r="F1480" s="14">
        <v>0.22661355811684999</v>
      </c>
      <c r="G1480" s="7">
        <v>2.11382887456887E-2</v>
      </c>
      <c r="H1480" s="7">
        <v>7.6761127443759399E-3</v>
      </c>
      <c r="I1480" s="7">
        <v>0.120504112146401</v>
      </c>
      <c r="J1480" s="7">
        <v>0.102109017950179</v>
      </c>
      <c r="K1480" s="7">
        <v>7.6041900100222506E-2</v>
      </c>
      <c r="L1480" s="7">
        <v>0.37446190122846801</v>
      </c>
      <c r="M1480" s="7">
        <v>0.14583851021442701</v>
      </c>
      <c r="N1480" s="7">
        <v>4.87687424230379E-2</v>
      </c>
      <c r="O1480" s="7">
        <v>2.0114112005077699E-2</v>
      </c>
      <c r="P1480" s="7">
        <v>8.3347302442121199E-2</v>
      </c>
      <c r="Q1480" s="7">
        <v>6.6811765442472097</v>
      </c>
    </row>
    <row r="1481" spans="1:17" hidden="1" x14ac:dyDescent="0.3">
      <c r="A1481" s="3" t="s">
        <v>51</v>
      </c>
      <c r="B1481" s="2">
        <v>44287</v>
      </c>
      <c r="C1481" s="7">
        <v>0.73291310729273595</v>
      </c>
      <c r="D1481" s="7">
        <v>3.4995073157184503E-2</v>
      </c>
      <c r="E1481" s="7">
        <v>0.64449502565974404</v>
      </c>
      <c r="F1481" s="14">
        <v>0.32050990118307099</v>
      </c>
      <c r="G1481" s="7">
        <v>1.1841858056870999E-2</v>
      </c>
      <c r="H1481" s="7">
        <v>3.2727497641253801E-2</v>
      </c>
      <c r="I1481" s="7">
        <v>0.33845135846325197</v>
      </c>
      <c r="J1481" s="7">
        <v>0.122654488499665</v>
      </c>
      <c r="K1481" s="7">
        <v>0.131753518143647</v>
      </c>
      <c r="L1481" s="7">
        <v>0.162817413701944</v>
      </c>
      <c r="M1481" s="7">
        <v>0.10044967653140301</v>
      </c>
      <c r="N1481" s="7">
        <v>4.4025797187184003E-2</v>
      </c>
      <c r="O1481" s="7">
        <v>1.32119847997002E-2</v>
      </c>
      <c r="P1481" s="7">
        <v>4.2066406975079698E-2</v>
      </c>
      <c r="Q1481" s="7">
        <v>6.6831980158696602</v>
      </c>
    </row>
    <row r="1482" spans="1:17" hidden="1" x14ac:dyDescent="0.3">
      <c r="A1482" s="3" t="s">
        <v>51</v>
      </c>
      <c r="B1482" s="2">
        <v>44317</v>
      </c>
      <c r="C1482" s="7">
        <v>0.92093640868592896</v>
      </c>
      <c r="D1482" s="7">
        <v>3.4404168934301697E-2</v>
      </c>
      <c r="E1482" s="7">
        <v>0.61044722515746397</v>
      </c>
      <c r="F1482" s="14">
        <v>0.35514860590823399</v>
      </c>
      <c r="G1482" s="7">
        <v>9.7269749612093996E-3</v>
      </c>
      <c r="H1482" s="7">
        <v>4.3786553110647101E-2</v>
      </c>
      <c r="I1482" s="7">
        <v>0.32910073160217901</v>
      </c>
      <c r="J1482" s="7">
        <v>0.17433915922804</v>
      </c>
      <c r="K1482" s="7">
        <v>0.112284471131954</v>
      </c>
      <c r="L1482" s="7">
        <v>0.13745605147297599</v>
      </c>
      <c r="M1482" s="7">
        <v>8.5168596460239193E-2</v>
      </c>
      <c r="N1482" s="7">
        <v>4.7498402146021697E-2</v>
      </c>
      <c r="O1482" s="7">
        <v>2.2841449738260002E-2</v>
      </c>
      <c r="P1482" s="7">
        <v>3.7797610148473403E-2</v>
      </c>
      <c r="Q1482" s="7">
        <v>6.5645298644035304</v>
      </c>
    </row>
    <row r="1483" spans="1:17" hidden="1" x14ac:dyDescent="0.3">
      <c r="A1483" s="3" t="s">
        <v>51</v>
      </c>
      <c r="B1483" s="2">
        <v>44348</v>
      </c>
      <c r="C1483" s="7">
        <v>0.90780017603787</v>
      </c>
      <c r="D1483" s="7">
        <v>2.94728552906936E-2</v>
      </c>
      <c r="E1483" s="7">
        <v>0.59859193063392901</v>
      </c>
      <c r="F1483" s="14">
        <v>0.371935214075378</v>
      </c>
      <c r="G1483" s="7">
        <v>9.8045691404068294E-3</v>
      </c>
      <c r="H1483" s="7">
        <v>4.2766751078761697E-2</v>
      </c>
      <c r="I1483" s="7">
        <v>0.31325858637316201</v>
      </c>
      <c r="J1483" s="7">
        <v>0.20432603057266599</v>
      </c>
      <c r="K1483" s="7">
        <v>9.6975397867723107E-2</v>
      </c>
      <c r="L1483" s="7">
        <v>0.13267632401471199</v>
      </c>
      <c r="M1483" s="7">
        <v>8.09355147601864E-2</v>
      </c>
      <c r="N1483" s="7">
        <v>3.7044039131606997E-2</v>
      </c>
      <c r="O1483" s="7">
        <v>4.0895795497554899E-2</v>
      </c>
      <c r="P1483" s="7">
        <v>4.1316991563219697E-2</v>
      </c>
      <c r="Q1483" s="7">
        <v>6.5855796664655601</v>
      </c>
    </row>
    <row r="1484" spans="1:17" hidden="1" x14ac:dyDescent="0.3">
      <c r="A1484" s="3" t="s">
        <v>51</v>
      </c>
      <c r="B1484" s="2">
        <v>44378</v>
      </c>
      <c r="C1484" s="7">
        <v>0.97803351114608605</v>
      </c>
      <c r="D1484" s="7">
        <v>2.6798721812658501E-2</v>
      </c>
      <c r="E1484" s="7">
        <v>0.57706772612062396</v>
      </c>
      <c r="F1484" s="14">
        <v>0.39613355206671802</v>
      </c>
      <c r="G1484" s="7">
        <v>9.3887296374172199E-3</v>
      </c>
      <c r="H1484" s="7">
        <v>4.3863460042689602E-2</v>
      </c>
      <c r="I1484" s="7">
        <v>0.30625528895024701</v>
      </c>
      <c r="J1484" s="7">
        <v>0.22144980893138799</v>
      </c>
      <c r="K1484" s="7">
        <v>0.101871244024754</v>
      </c>
      <c r="L1484" s="7">
        <v>0.12276778698585</v>
      </c>
      <c r="M1484" s="7">
        <v>7.8260905134086206E-2</v>
      </c>
      <c r="N1484" s="7">
        <v>3.8109216449605E-2</v>
      </c>
      <c r="O1484" s="7">
        <v>3.8994932852462402E-2</v>
      </c>
      <c r="P1484" s="7">
        <v>3.9038626991499903E-2</v>
      </c>
      <c r="Q1484" s="7">
        <v>6.5952599684954496</v>
      </c>
    </row>
    <row r="1485" spans="1:17" hidden="1" x14ac:dyDescent="0.3">
      <c r="A1485" s="3" t="s">
        <v>51</v>
      </c>
      <c r="B1485" s="2">
        <v>44409</v>
      </c>
      <c r="C1485" s="7">
        <v>1.0485904958332</v>
      </c>
      <c r="D1485" s="7">
        <v>2.6316732626000702E-2</v>
      </c>
      <c r="E1485" s="7">
        <v>0.56147690438779496</v>
      </c>
      <c r="F1485" s="14">
        <v>0.412206362986204</v>
      </c>
      <c r="G1485" s="7">
        <v>1.10752227995551E-2</v>
      </c>
      <c r="H1485" s="7">
        <v>4.5019948227485701E-2</v>
      </c>
      <c r="I1485" s="7">
        <v>0.29598271910470397</v>
      </c>
      <c r="J1485" s="7">
        <v>0.241513079378258</v>
      </c>
      <c r="K1485" s="7">
        <v>0.100159648254418</v>
      </c>
      <c r="L1485" s="7">
        <v>0.11289565977532399</v>
      </c>
      <c r="M1485" s="7">
        <v>7.6545163886265005E-2</v>
      </c>
      <c r="N1485" s="7">
        <v>3.74991637321083E-2</v>
      </c>
      <c r="O1485" s="7">
        <v>4.1637228080969202E-2</v>
      </c>
      <c r="P1485" s="7">
        <v>3.7672166760911403E-2</v>
      </c>
      <c r="Q1485" s="7">
        <v>6.68797053331261</v>
      </c>
    </row>
    <row r="1486" spans="1:17" hidden="1" x14ac:dyDescent="0.3">
      <c r="A1486" s="3" t="s">
        <v>51</v>
      </c>
      <c r="B1486" s="2">
        <v>44440</v>
      </c>
      <c r="C1486" s="7">
        <v>0.99698048698030906</v>
      </c>
      <c r="D1486" s="7">
        <v>3.07111812571082E-2</v>
      </c>
      <c r="E1486" s="7">
        <v>0.579505476315894</v>
      </c>
      <c r="F1486" s="14">
        <v>0.38978334242699803</v>
      </c>
      <c r="G1486" s="7">
        <v>9.6125591772722296E-3</v>
      </c>
      <c r="H1486" s="7">
        <v>4.5083020580181002E-2</v>
      </c>
      <c r="I1486" s="7">
        <v>0.28905960486824001</v>
      </c>
      <c r="J1486" s="7">
        <v>0.221851512549439</v>
      </c>
      <c r="K1486" s="7">
        <v>0.110639814113153</v>
      </c>
      <c r="L1486" s="7">
        <v>0.12783667311185901</v>
      </c>
      <c r="M1486" s="7">
        <v>7.9190798855347397E-2</v>
      </c>
      <c r="N1486" s="7">
        <v>3.8717232659458901E-2</v>
      </c>
      <c r="O1486" s="7">
        <v>3.91295511966753E-2</v>
      </c>
      <c r="P1486" s="7">
        <v>3.8879232888374603E-2</v>
      </c>
      <c r="Q1486" s="7">
        <v>6.6344579694533001</v>
      </c>
    </row>
    <row r="1487" spans="1:17" hidden="1" x14ac:dyDescent="0.3">
      <c r="A1487" s="3" t="s">
        <v>52</v>
      </c>
      <c r="B1487" s="2">
        <v>43466</v>
      </c>
      <c r="C1487" s="7">
        <v>0.83877922734022403</v>
      </c>
      <c r="D1487" s="7">
        <v>6.9084517426772005E-2</v>
      </c>
      <c r="E1487" s="7">
        <v>0.69957061525893305</v>
      </c>
      <c r="F1487" s="14">
        <v>0.23134486731429499</v>
      </c>
      <c r="G1487" s="7">
        <v>1.50647975781713E-2</v>
      </c>
      <c r="H1487" s="7">
        <v>1.99995347552646E-2</v>
      </c>
      <c r="I1487" s="7">
        <v>0.21802598910465201</v>
      </c>
      <c r="J1487" s="7">
        <v>0.109927547592683</v>
      </c>
      <c r="K1487" s="7">
        <v>9.1929550313338396E-2</v>
      </c>
      <c r="L1487" s="7">
        <v>0.34864500702409601</v>
      </c>
      <c r="M1487" s="7">
        <v>5.8629952869915999E-2</v>
      </c>
      <c r="N1487" s="7">
        <v>2.69481311487485E-2</v>
      </c>
      <c r="O1487" s="7">
        <v>5.19037055148227E-2</v>
      </c>
      <c r="P1487" s="7">
        <v>5.89257840983071E-2</v>
      </c>
      <c r="Q1487" s="7">
        <v>6.6178365237949697</v>
      </c>
    </row>
    <row r="1488" spans="1:17" hidden="1" x14ac:dyDescent="0.3">
      <c r="A1488" s="3" t="s">
        <v>52</v>
      </c>
      <c r="B1488" s="2">
        <v>43497</v>
      </c>
      <c r="C1488" s="7">
        <v>0.85351612740794802</v>
      </c>
      <c r="D1488" s="7">
        <v>6.4158643963652603E-2</v>
      </c>
      <c r="E1488" s="7">
        <v>0.67795519282877403</v>
      </c>
      <c r="F1488" s="14">
        <v>0.25788616320757402</v>
      </c>
      <c r="G1488" s="7">
        <v>1.01420644970809E-2</v>
      </c>
      <c r="H1488" s="7">
        <v>1.6696537903962201E-2</v>
      </c>
      <c r="I1488" s="7">
        <v>0.225558824345958</v>
      </c>
      <c r="J1488" s="7">
        <v>0.13048073005543001</v>
      </c>
      <c r="K1488" s="7">
        <v>8.1547192132720298E-2</v>
      </c>
      <c r="L1488" s="7">
        <v>0.348925552339581</v>
      </c>
      <c r="M1488" s="7">
        <v>6.2969288748339E-2</v>
      </c>
      <c r="N1488" s="7">
        <v>2.4337742119653401E-2</v>
      </c>
      <c r="O1488" s="7">
        <v>4.1865928052303499E-2</v>
      </c>
      <c r="P1488" s="7">
        <v>5.7476139804971502E-2</v>
      </c>
      <c r="Q1488" s="7">
        <v>6.61858053908953</v>
      </c>
    </row>
    <row r="1489" spans="1:17" hidden="1" x14ac:dyDescent="0.3">
      <c r="A1489" s="3" t="s">
        <v>52</v>
      </c>
      <c r="B1489" s="2">
        <v>43525</v>
      </c>
      <c r="C1489" s="7">
        <v>1.0083198061560401</v>
      </c>
      <c r="D1489" s="7">
        <v>6.2975285497387706E-2</v>
      </c>
      <c r="E1489" s="7">
        <v>0.70286775585884498</v>
      </c>
      <c r="F1489" s="14">
        <v>0.23415695864376701</v>
      </c>
      <c r="G1489" s="7">
        <v>1.6511772722251399E-2</v>
      </c>
      <c r="H1489" s="7">
        <v>1.41174572813488E-2</v>
      </c>
      <c r="I1489" s="7">
        <v>0.24270264151335399</v>
      </c>
      <c r="J1489" s="7">
        <v>0.12518780613085501</v>
      </c>
      <c r="K1489" s="7">
        <v>7.7692612395626498E-2</v>
      </c>
      <c r="L1489" s="7">
        <v>0.33491916216415701</v>
      </c>
      <c r="M1489" s="7">
        <v>6.3631755261621903E-2</v>
      </c>
      <c r="N1489" s="7">
        <v>2.26807898848435E-2</v>
      </c>
      <c r="O1489" s="7">
        <v>4.6925038520315501E-2</v>
      </c>
      <c r="P1489" s="7">
        <v>5.56309641256265E-2</v>
      </c>
      <c r="Q1489" s="7">
        <v>6.6473055280861697</v>
      </c>
    </row>
    <row r="1490" spans="1:17" hidden="1" x14ac:dyDescent="0.3">
      <c r="A1490" s="3" t="s">
        <v>52</v>
      </c>
      <c r="B1490" s="2">
        <v>43556</v>
      </c>
      <c r="C1490" s="7">
        <v>0.92979096001175998</v>
      </c>
      <c r="D1490" s="7">
        <v>6.75011459195453E-2</v>
      </c>
      <c r="E1490" s="7">
        <v>0.69051625179946896</v>
      </c>
      <c r="F1490" s="14">
        <v>0.241982602280986</v>
      </c>
      <c r="G1490" s="7">
        <v>1.30208605170404E-2</v>
      </c>
      <c r="H1490" s="7">
        <v>1.4135339610114201E-2</v>
      </c>
      <c r="I1490" s="7">
        <v>0.27409427908192802</v>
      </c>
      <c r="J1490" s="7">
        <v>0.10804028438956099</v>
      </c>
      <c r="K1490" s="7">
        <v>7.5962231054922794E-2</v>
      </c>
      <c r="L1490" s="7">
        <v>0.33409373891081101</v>
      </c>
      <c r="M1490" s="7">
        <v>5.8703801474926702E-2</v>
      </c>
      <c r="N1490" s="7">
        <v>2.4861159377619801E-2</v>
      </c>
      <c r="O1490" s="7">
        <v>4.2875391231439103E-2</v>
      </c>
      <c r="P1490" s="7">
        <v>5.4212914351637498E-2</v>
      </c>
      <c r="Q1490" s="7">
        <v>6.6392212346913402</v>
      </c>
    </row>
    <row r="1491" spans="1:17" hidden="1" x14ac:dyDescent="0.3">
      <c r="A1491" s="3" t="s">
        <v>52</v>
      </c>
      <c r="B1491" s="2">
        <v>43586</v>
      </c>
      <c r="C1491" s="7">
        <v>1.02966392839809</v>
      </c>
      <c r="D1491" s="7">
        <v>6.7930510209149503E-2</v>
      </c>
      <c r="E1491" s="7">
        <v>0.69163039855615405</v>
      </c>
      <c r="F1491" s="14">
        <v>0.24043909123469601</v>
      </c>
      <c r="G1491" s="7">
        <v>9.6821750448432605E-3</v>
      </c>
      <c r="H1491" s="7">
        <v>1.39424650483031E-2</v>
      </c>
      <c r="I1491" s="7">
        <v>0.28523654937200299</v>
      </c>
      <c r="J1491" s="7">
        <v>0.120088735643399</v>
      </c>
      <c r="K1491" s="7">
        <v>7.4543120536651297E-2</v>
      </c>
      <c r="L1491" s="7">
        <v>0.31846577368432499</v>
      </c>
      <c r="M1491" s="7">
        <v>6.4322420833760802E-2</v>
      </c>
      <c r="N1491" s="7">
        <v>2.1499384323974E-2</v>
      </c>
      <c r="O1491" s="7">
        <v>3.8319388830220201E-2</v>
      </c>
      <c r="P1491" s="7">
        <v>5.3899986682520301E-2</v>
      </c>
      <c r="Q1491" s="7">
        <v>6.6615677617773503</v>
      </c>
    </row>
    <row r="1492" spans="1:17" hidden="1" x14ac:dyDescent="0.3">
      <c r="A1492" s="3" t="s">
        <v>52</v>
      </c>
      <c r="B1492" s="2">
        <v>43617</v>
      </c>
      <c r="C1492" s="7">
        <v>0.97388574311603104</v>
      </c>
      <c r="D1492" s="7">
        <v>7.1932151231017094E-2</v>
      </c>
      <c r="E1492" s="7">
        <v>0.70382585099476203</v>
      </c>
      <c r="F1492" s="14">
        <v>0.22424199777422099</v>
      </c>
      <c r="G1492" s="7">
        <v>1.0707631429275499E-2</v>
      </c>
      <c r="H1492" s="7">
        <v>1.46461344557828E-2</v>
      </c>
      <c r="I1492" s="7">
        <v>0.27750073953156301</v>
      </c>
      <c r="J1492" s="7">
        <v>0.11420505064986</v>
      </c>
      <c r="K1492" s="7">
        <v>8.4649537905843703E-2</v>
      </c>
      <c r="L1492" s="7">
        <v>0.31068369302994803</v>
      </c>
      <c r="M1492" s="7">
        <v>6.37899870871807E-2</v>
      </c>
      <c r="N1492" s="7">
        <v>2.2382176668709002E-2</v>
      </c>
      <c r="O1492" s="7">
        <v>4.9289503145447298E-2</v>
      </c>
      <c r="P1492" s="7">
        <v>5.2145546096390001E-2</v>
      </c>
      <c r="Q1492" s="7">
        <v>6.6497487156960098</v>
      </c>
    </row>
    <row r="1493" spans="1:17" hidden="1" x14ac:dyDescent="0.3">
      <c r="A1493" s="3" t="s">
        <v>52</v>
      </c>
      <c r="B1493" s="2">
        <v>43647</v>
      </c>
      <c r="C1493" s="7">
        <v>0.93089196259913898</v>
      </c>
      <c r="D1493" s="7">
        <v>7.2516416036940395E-2</v>
      </c>
      <c r="E1493" s="7">
        <v>0.69437387418414898</v>
      </c>
      <c r="F1493" s="14">
        <v>0.23310970977890999</v>
      </c>
      <c r="G1493" s="7">
        <v>1.43173388748479E-2</v>
      </c>
      <c r="H1493" s="7">
        <v>1.2357843083314401E-2</v>
      </c>
      <c r="I1493" s="7">
        <v>0.27878037329196498</v>
      </c>
      <c r="J1493" s="7">
        <v>0.10934833386993</v>
      </c>
      <c r="K1493" s="7">
        <v>8.2819268963596496E-2</v>
      </c>
      <c r="L1493" s="7">
        <v>0.322191875256014</v>
      </c>
      <c r="M1493" s="7">
        <v>6.4763494884491901E-2</v>
      </c>
      <c r="N1493" s="7">
        <v>2.20145965543211E-2</v>
      </c>
      <c r="O1493" s="7">
        <v>3.75173846862445E-2</v>
      </c>
      <c r="P1493" s="7">
        <v>5.5889490535274103E-2</v>
      </c>
      <c r="Q1493" s="7">
        <v>6.6889325656008003</v>
      </c>
    </row>
    <row r="1494" spans="1:17" hidden="1" x14ac:dyDescent="0.3">
      <c r="A1494" s="3" t="s">
        <v>52</v>
      </c>
      <c r="B1494" s="2">
        <v>43678</v>
      </c>
      <c r="C1494" s="7">
        <v>0.93852084574844896</v>
      </c>
      <c r="D1494" s="7">
        <v>7.1270757246143401E-2</v>
      </c>
      <c r="E1494" s="7">
        <v>0.69535110684347301</v>
      </c>
      <c r="F1494" s="14">
        <v>0.233378135910384</v>
      </c>
      <c r="G1494" s="7">
        <v>1.20023437258787E-2</v>
      </c>
      <c r="H1494" s="7">
        <v>1.31754597504462E-2</v>
      </c>
      <c r="I1494" s="7">
        <v>0.27314176824840097</v>
      </c>
      <c r="J1494" s="7">
        <v>0.114329520494689</v>
      </c>
      <c r="K1494" s="7">
        <v>8.2676154574555794E-2</v>
      </c>
      <c r="L1494" s="7">
        <v>0.31895252826853099</v>
      </c>
      <c r="M1494" s="7">
        <v>6.4214119264906097E-2</v>
      </c>
      <c r="N1494" s="7">
        <v>3.1194769337196501E-2</v>
      </c>
      <c r="O1494" s="7">
        <v>3.85461358680897E-2</v>
      </c>
      <c r="P1494" s="7">
        <v>5.17672004673067E-2</v>
      </c>
      <c r="Q1494" s="7">
        <v>6.67601519766575</v>
      </c>
    </row>
    <row r="1495" spans="1:17" hidden="1" x14ac:dyDescent="0.3">
      <c r="A1495" s="3" t="s">
        <v>52</v>
      </c>
      <c r="B1495" s="2">
        <v>43709</v>
      </c>
      <c r="C1495" s="7">
        <v>0.98533774828805698</v>
      </c>
      <c r="D1495" s="7">
        <v>7.4157017925133101E-2</v>
      </c>
      <c r="E1495" s="7">
        <v>0.69791436957158404</v>
      </c>
      <c r="F1495" s="14">
        <v>0.227928612503283</v>
      </c>
      <c r="G1495" s="7">
        <v>1.2975649429160799E-2</v>
      </c>
      <c r="H1495" s="7">
        <v>1.6644997952335299E-2</v>
      </c>
      <c r="I1495" s="7">
        <v>0.26734027660998999</v>
      </c>
      <c r="J1495" s="7">
        <v>0.12317065898419</v>
      </c>
      <c r="K1495" s="7">
        <v>7.6685503110986097E-2</v>
      </c>
      <c r="L1495" s="7">
        <v>0.32166499762399903</v>
      </c>
      <c r="M1495" s="7">
        <v>5.77148195459464E-2</v>
      </c>
      <c r="N1495" s="7">
        <v>3.1725713210698302E-2</v>
      </c>
      <c r="O1495" s="7">
        <v>4.0845763153306E-2</v>
      </c>
      <c r="P1495" s="7">
        <v>5.1231620379388103E-2</v>
      </c>
      <c r="Q1495" s="7">
        <v>6.7465444668086096</v>
      </c>
    </row>
    <row r="1496" spans="1:17" hidden="1" x14ac:dyDescent="0.3">
      <c r="A1496" s="3" t="s">
        <v>52</v>
      </c>
      <c r="B1496" s="2">
        <v>43739</v>
      </c>
      <c r="C1496" s="7">
        <v>1.0384992692280299</v>
      </c>
      <c r="D1496" s="7">
        <v>7.3705286747825893E-2</v>
      </c>
      <c r="E1496" s="7">
        <v>0.69626254978328295</v>
      </c>
      <c r="F1496" s="14">
        <v>0.23003216346889099</v>
      </c>
      <c r="G1496" s="7">
        <v>1.00109260620629E-2</v>
      </c>
      <c r="H1496" s="7">
        <v>2.0241361836877102E-2</v>
      </c>
      <c r="I1496" s="7">
        <v>0.26073198402091202</v>
      </c>
      <c r="J1496" s="7">
        <v>0.128293706572086</v>
      </c>
      <c r="K1496" s="7">
        <v>8.1967314565105504E-2</v>
      </c>
      <c r="L1496" s="7">
        <v>0.31746972987077998</v>
      </c>
      <c r="M1496" s="7">
        <v>5.9001172963718401E-2</v>
      </c>
      <c r="N1496" s="7">
        <v>2.5111815154281701E-2</v>
      </c>
      <c r="O1496" s="7">
        <v>4.5202338262151899E-2</v>
      </c>
      <c r="P1496" s="7">
        <v>5.1969650692024298E-2</v>
      </c>
      <c r="Q1496" s="7">
        <v>6.6873627908224904</v>
      </c>
    </row>
    <row r="1497" spans="1:17" hidden="1" x14ac:dyDescent="0.3">
      <c r="A1497" s="3" t="s">
        <v>52</v>
      </c>
      <c r="B1497" s="2">
        <v>43770</v>
      </c>
      <c r="C1497" s="7">
        <v>1.12103892394009</v>
      </c>
      <c r="D1497" s="7">
        <v>6.4923699634218401E-2</v>
      </c>
      <c r="E1497" s="7">
        <v>0.70211872192685798</v>
      </c>
      <c r="F1497" s="14">
        <v>0.23295757843892301</v>
      </c>
      <c r="G1497" s="7">
        <v>1.12081345628052E-2</v>
      </c>
      <c r="H1497" s="7">
        <v>2.6259829849672001E-2</v>
      </c>
      <c r="I1497" s="7">
        <v>0.281864858452193</v>
      </c>
      <c r="J1497" s="7">
        <v>0.11937548368296801</v>
      </c>
      <c r="K1497" s="7">
        <v>0.10752178201558101</v>
      </c>
      <c r="L1497" s="7">
        <v>0.29356599280331203</v>
      </c>
      <c r="M1497" s="7">
        <v>6.4976938432861703E-2</v>
      </c>
      <c r="N1497" s="7">
        <v>2.2704825356227001E-2</v>
      </c>
      <c r="O1497" s="7">
        <v>2.2604165480452298E-2</v>
      </c>
      <c r="P1497" s="7">
        <v>4.9917989363927599E-2</v>
      </c>
      <c r="Q1497" s="7">
        <v>6.6582234094245596</v>
      </c>
    </row>
    <row r="1498" spans="1:17" hidden="1" x14ac:dyDescent="0.3">
      <c r="A1498" s="3" t="s">
        <v>52</v>
      </c>
      <c r="B1498" s="2">
        <v>43800</v>
      </c>
      <c r="C1498" s="7">
        <v>1.3517554577661399</v>
      </c>
      <c r="D1498" s="7">
        <v>6.8130031705756905E-2</v>
      </c>
      <c r="E1498" s="7">
        <v>0.71810103616966703</v>
      </c>
      <c r="F1498" s="14">
        <v>0.21376893212457701</v>
      </c>
      <c r="G1498" s="7">
        <v>1.261767533895E-2</v>
      </c>
      <c r="H1498" s="7">
        <v>2.6290820352153702E-2</v>
      </c>
      <c r="I1498" s="7">
        <v>0.31017694493495701</v>
      </c>
      <c r="J1498" s="7">
        <v>9.16514286408079E-2</v>
      </c>
      <c r="K1498" s="7">
        <v>0.14019666864467201</v>
      </c>
      <c r="L1498" s="7">
        <v>0.26852423003134601</v>
      </c>
      <c r="M1498" s="7">
        <v>6.88152928361139E-2</v>
      </c>
      <c r="N1498" s="7">
        <v>2.1816407871043501E-2</v>
      </c>
      <c r="O1498" s="7">
        <v>1.6262647218631798E-2</v>
      </c>
      <c r="P1498" s="7">
        <v>4.3647884131324997E-2</v>
      </c>
      <c r="Q1498" s="7">
        <v>6.6885712877469103</v>
      </c>
    </row>
    <row r="1499" spans="1:17" hidden="1" x14ac:dyDescent="0.3">
      <c r="A1499" s="3" t="s">
        <v>52</v>
      </c>
      <c r="B1499" s="2">
        <v>43831</v>
      </c>
      <c r="C1499" s="7">
        <v>0.84006241222481604</v>
      </c>
      <c r="D1499" s="7">
        <v>7.9316121033674997E-2</v>
      </c>
      <c r="E1499" s="7">
        <v>0.71140631455000103</v>
      </c>
      <c r="F1499" s="14">
        <v>0.209277564416324</v>
      </c>
      <c r="G1499" s="7">
        <v>1.37541744249695E-2</v>
      </c>
      <c r="H1499" s="7">
        <v>2.1616754606604002E-2</v>
      </c>
      <c r="I1499" s="7">
        <v>0.209229756125489</v>
      </c>
      <c r="J1499" s="7">
        <v>0.12728241073556901</v>
      </c>
      <c r="K1499" s="7">
        <v>8.3687380971273706E-2</v>
      </c>
      <c r="L1499" s="7">
        <v>0.36091466354386198</v>
      </c>
      <c r="M1499" s="7">
        <v>6.36746532787313E-2</v>
      </c>
      <c r="N1499" s="7">
        <v>2.46763979669395E-2</v>
      </c>
      <c r="O1499" s="7">
        <v>3.1484955213445E-2</v>
      </c>
      <c r="P1499" s="7">
        <v>6.3678853133116595E-2</v>
      </c>
      <c r="Q1499" s="7">
        <v>6.79491131901759</v>
      </c>
    </row>
    <row r="1500" spans="1:17" hidden="1" x14ac:dyDescent="0.3">
      <c r="A1500" s="3" t="s">
        <v>52</v>
      </c>
      <c r="B1500" s="2">
        <v>43862</v>
      </c>
      <c r="C1500" s="7">
        <v>0.88321774831822297</v>
      </c>
      <c r="D1500" s="7">
        <v>8.2387653725576299E-2</v>
      </c>
      <c r="E1500" s="7">
        <v>0.69496606132019501</v>
      </c>
      <c r="F1500" s="14">
        <v>0.222646284954228</v>
      </c>
      <c r="G1500" s="7">
        <v>1.1156400014446099E-2</v>
      </c>
      <c r="H1500" s="7">
        <v>1.9664599061766701E-2</v>
      </c>
      <c r="I1500" s="7">
        <v>0.219356700672977</v>
      </c>
      <c r="J1500" s="7">
        <v>0.15398185938950801</v>
      </c>
      <c r="K1500" s="7">
        <v>7.3117553826604897E-2</v>
      </c>
      <c r="L1500" s="7">
        <v>0.35511239391574001</v>
      </c>
      <c r="M1500" s="7">
        <v>6.4182294252212294E-2</v>
      </c>
      <c r="N1500" s="7">
        <v>2.3328627409299502E-2</v>
      </c>
      <c r="O1500" s="7">
        <v>1.9457575562216101E-2</v>
      </c>
      <c r="P1500" s="7">
        <v>6.0641995895229298E-2</v>
      </c>
      <c r="Q1500" s="7">
        <v>6.7816815016566903</v>
      </c>
    </row>
    <row r="1501" spans="1:17" hidden="1" x14ac:dyDescent="0.3">
      <c r="A1501" s="3" t="s">
        <v>52</v>
      </c>
      <c r="B1501" s="2">
        <v>43891</v>
      </c>
      <c r="C1501" s="7">
        <v>0.74570764685939295</v>
      </c>
      <c r="D1501" s="7">
        <v>0.10033472904174801</v>
      </c>
      <c r="E1501" s="7">
        <v>0.71280327141952404</v>
      </c>
      <c r="F1501" s="14">
        <v>0.18686199953872801</v>
      </c>
      <c r="G1501" s="7">
        <v>1.1340857594907701E-2</v>
      </c>
      <c r="H1501" s="7">
        <v>1.8755428495286101E-2</v>
      </c>
      <c r="I1501" s="7">
        <v>0.15769738206436101</v>
      </c>
      <c r="J1501" s="7">
        <v>0.101230718457284</v>
      </c>
      <c r="K1501" s="7">
        <v>6.2098650151010001E-2</v>
      </c>
      <c r="L1501" s="7">
        <v>0.483401740650231</v>
      </c>
      <c r="M1501" s="7">
        <v>6.4140029376283797E-2</v>
      </c>
      <c r="N1501" s="7">
        <v>2.6911295259231201E-2</v>
      </c>
      <c r="O1501" s="7">
        <v>1.40191927743525E-2</v>
      </c>
      <c r="P1501" s="7">
        <v>6.04047051770535E-2</v>
      </c>
      <c r="Q1501" s="7">
        <v>6.8518002128622797</v>
      </c>
    </row>
    <row r="1502" spans="1:17" hidden="1" x14ac:dyDescent="0.3">
      <c r="A1502" s="3" t="s">
        <v>52</v>
      </c>
      <c r="B1502" s="2">
        <v>43922</v>
      </c>
      <c r="C1502" s="7">
        <v>0.36924333413015198</v>
      </c>
      <c r="D1502" s="7">
        <v>0.16774531957095501</v>
      </c>
      <c r="E1502" s="7">
        <v>0.71313375362391795</v>
      </c>
      <c r="F1502" s="14">
        <v>0.11912092680512699</v>
      </c>
      <c r="G1502" s="7">
        <v>1.40236453355485E-2</v>
      </c>
      <c r="H1502" s="7">
        <v>2.4904708173866398E-4</v>
      </c>
      <c r="I1502" s="7">
        <v>1.88457149658162E-3</v>
      </c>
      <c r="J1502" s="7">
        <v>1.1097359885441701E-3</v>
      </c>
      <c r="K1502" s="7">
        <v>8.3170287653049901E-3</v>
      </c>
      <c r="L1502" s="7">
        <v>0.86799096866290604</v>
      </c>
      <c r="M1502" s="7">
        <v>2.7463544392506201E-2</v>
      </c>
      <c r="N1502" s="7">
        <v>3.3324225839976199E-2</v>
      </c>
      <c r="O1502" s="7">
        <v>2.2998433563239501E-3</v>
      </c>
      <c r="P1502" s="7">
        <v>4.3337389080570103E-2</v>
      </c>
      <c r="Q1502" s="7">
        <v>7.2187051973462202</v>
      </c>
    </row>
    <row r="1503" spans="1:17" hidden="1" x14ac:dyDescent="0.3">
      <c r="A1503" s="3" t="s">
        <v>52</v>
      </c>
      <c r="B1503" s="2">
        <v>43952</v>
      </c>
      <c r="C1503" s="7">
        <v>0.420042693333399</v>
      </c>
      <c r="D1503" s="7">
        <v>0.15859531439119101</v>
      </c>
      <c r="E1503" s="7">
        <v>0.72326117192795203</v>
      </c>
      <c r="F1503" s="14">
        <v>0.118143513680858</v>
      </c>
      <c r="G1503" s="7">
        <v>1.37671937310285E-2</v>
      </c>
      <c r="H1503" s="7">
        <v>3.4342107992591398E-4</v>
      </c>
      <c r="I1503" s="7">
        <v>1.73679785858456E-3</v>
      </c>
      <c r="J1503" s="7">
        <v>3.29548929135635E-3</v>
      </c>
      <c r="K1503" s="7">
        <v>1.0668993318896199E-2</v>
      </c>
      <c r="L1503" s="7">
        <v>0.830986390169</v>
      </c>
      <c r="M1503" s="7">
        <v>3.3060838759072397E-2</v>
      </c>
      <c r="N1503" s="7">
        <v>4.5782188060547499E-2</v>
      </c>
      <c r="O1503" s="7">
        <v>2.1864666240350599E-3</v>
      </c>
      <c r="P1503" s="7">
        <v>5.8172221107553601E-2</v>
      </c>
      <c r="Q1503" s="7">
        <v>7.1663701182033401</v>
      </c>
    </row>
    <row r="1504" spans="1:17" hidden="1" x14ac:dyDescent="0.3">
      <c r="A1504" s="3" t="s">
        <v>52</v>
      </c>
      <c r="B1504" s="2">
        <v>43983</v>
      </c>
      <c r="C1504" s="7">
        <v>0.63064501795126904</v>
      </c>
      <c r="D1504" s="7">
        <v>0.11978174338613801</v>
      </c>
      <c r="E1504" s="7">
        <v>0.72266368793565705</v>
      </c>
      <c r="F1504" s="14">
        <v>0.157554568678204</v>
      </c>
      <c r="G1504" s="7">
        <v>1.09339291014274E-2</v>
      </c>
      <c r="H1504" s="7">
        <v>1.03987294356329E-2</v>
      </c>
      <c r="I1504" s="7">
        <v>0.23063101407677999</v>
      </c>
      <c r="J1504" s="7">
        <v>3.9870239904453E-2</v>
      </c>
      <c r="K1504" s="7">
        <v>3.4610334026026902E-2</v>
      </c>
      <c r="L1504" s="7">
        <v>0.53238390910093802</v>
      </c>
      <c r="M1504" s="7">
        <v>4.08393698813889E-2</v>
      </c>
      <c r="N1504" s="7">
        <v>3.8443810298567901E-2</v>
      </c>
      <c r="O1504" s="7">
        <v>3.02601816169653E-3</v>
      </c>
      <c r="P1504" s="7">
        <v>5.8862646013088701E-2</v>
      </c>
      <c r="Q1504" s="7">
        <v>6.9756197139949201</v>
      </c>
    </row>
    <row r="1505" spans="1:17" hidden="1" x14ac:dyDescent="0.3">
      <c r="A1505" s="3" t="s">
        <v>52</v>
      </c>
      <c r="B1505" s="2">
        <v>44013</v>
      </c>
      <c r="C1505" s="7">
        <v>0.85311895592244003</v>
      </c>
      <c r="D1505" s="7">
        <v>9.0672215791654798E-2</v>
      </c>
      <c r="E1505" s="7">
        <v>0.71392993789723502</v>
      </c>
      <c r="F1505" s="14">
        <v>0.19539784631111001</v>
      </c>
      <c r="G1505" s="7">
        <v>9.5540815042130592E-3</v>
      </c>
      <c r="H1505" s="7">
        <v>1.70909029823481E-2</v>
      </c>
      <c r="I1505" s="7">
        <v>0.31837454533114401</v>
      </c>
      <c r="J1505" s="7">
        <v>6.7497041831968904E-2</v>
      </c>
      <c r="K1505" s="7">
        <v>5.4270013790486397E-2</v>
      </c>
      <c r="L1505" s="7">
        <v>0.37576899582851903</v>
      </c>
      <c r="M1505" s="7">
        <v>6.5489662095826601E-2</v>
      </c>
      <c r="N1505" s="7">
        <v>3.2367276369041E-2</v>
      </c>
      <c r="O1505" s="7">
        <v>3.8038552542854001E-3</v>
      </c>
      <c r="P1505" s="7">
        <v>5.5783625012167201E-2</v>
      </c>
      <c r="Q1505" s="7">
        <v>6.84406380352174</v>
      </c>
    </row>
    <row r="1506" spans="1:17" hidden="1" x14ac:dyDescent="0.3">
      <c r="A1506" s="3" t="s">
        <v>52</v>
      </c>
      <c r="B1506" s="2">
        <v>44044</v>
      </c>
      <c r="C1506" s="7">
        <v>0.90140260717071696</v>
      </c>
      <c r="D1506" s="7">
        <v>8.9831432400782701E-2</v>
      </c>
      <c r="E1506" s="7">
        <v>0.70115580963893798</v>
      </c>
      <c r="F1506" s="14">
        <v>0.20901275796027899</v>
      </c>
      <c r="G1506" s="7">
        <v>9.25878309318744E-3</v>
      </c>
      <c r="H1506" s="7">
        <v>1.5926650619879901E-2</v>
      </c>
      <c r="I1506" s="7">
        <v>0.31743230918733401</v>
      </c>
      <c r="J1506" s="7">
        <v>9.3982772170867701E-2</v>
      </c>
      <c r="K1506" s="7">
        <v>6.1706136973675899E-2</v>
      </c>
      <c r="L1506" s="7">
        <v>0.34573082353749601</v>
      </c>
      <c r="M1506" s="7">
        <v>5.9947838493422098E-2</v>
      </c>
      <c r="N1506" s="7">
        <v>2.83329163271797E-2</v>
      </c>
      <c r="O1506" s="7">
        <v>8.9946110246351702E-3</v>
      </c>
      <c r="P1506" s="7">
        <v>5.8687158572321499E-2</v>
      </c>
      <c r="Q1506" s="7">
        <v>6.8639737350273702</v>
      </c>
    </row>
    <row r="1507" spans="1:17" hidden="1" x14ac:dyDescent="0.3">
      <c r="A1507" s="3" t="s">
        <v>52</v>
      </c>
      <c r="B1507" s="2">
        <v>44075</v>
      </c>
      <c r="C1507" s="7">
        <v>0.88208455965246602</v>
      </c>
      <c r="D1507" s="7">
        <v>9.5111120265694002E-2</v>
      </c>
      <c r="E1507" s="7">
        <v>0.7046400209175</v>
      </c>
      <c r="F1507" s="14">
        <v>0.20024885881680601</v>
      </c>
      <c r="G1507" s="7">
        <v>1.19268781448014E-2</v>
      </c>
      <c r="H1507" s="7">
        <v>1.63399731862417E-2</v>
      </c>
      <c r="I1507" s="7">
        <v>0.28507223933234299</v>
      </c>
      <c r="J1507" s="7">
        <v>9.2356416514209699E-2</v>
      </c>
      <c r="K1507" s="7">
        <v>5.74841324785565E-2</v>
      </c>
      <c r="L1507" s="7">
        <v>0.37449759888845302</v>
      </c>
      <c r="M1507" s="7">
        <v>6.4684158755145493E-2</v>
      </c>
      <c r="N1507" s="7">
        <v>3.2848531686299601E-2</v>
      </c>
      <c r="O1507" s="7">
        <v>7.2185977227838399E-3</v>
      </c>
      <c r="P1507" s="7">
        <v>5.7571473291165097E-2</v>
      </c>
      <c r="Q1507" s="7">
        <v>6.8281436041186296</v>
      </c>
    </row>
    <row r="1508" spans="1:17" hidden="1" x14ac:dyDescent="0.3">
      <c r="A1508" s="3" t="s">
        <v>52</v>
      </c>
      <c r="B1508" s="2">
        <v>44105</v>
      </c>
      <c r="C1508" s="7">
        <v>0.99710832218776002</v>
      </c>
      <c r="D1508" s="7">
        <v>9.0528162152597902E-2</v>
      </c>
      <c r="E1508" s="7">
        <v>0.70578346304411699</v>
      </c>
      <c r="F1508" s="14">
        <v>0.203688374803285</v>
      </c>
      <c r="G1508" s="7">
        <v>1.05502447632407E-2</v>
      </c>
      <c r="H1508" s="7">
        <v>2.0708186273141999E-2</v>
      </c>
      <c r="I1508" s="7">
        <v>0.30837133304779701</v>
      </c>
      <c r="J1508" s="7">
        <v>8.5423525897276198E-2</v>
      </c>
      <c r="K1508" s="7">
        <v>5.9981761294591901E-2</v>
      </c>
      <c r="L1508" s="7">
        <v>0.36483878977131901</v>
      </c>
      <c r="M1508" s="7">
        <v>6.4733991709564606E-2</v>
      </c>
      <c r="N1508" s="7">
        <v>2.8629609448131001E-2</v>
      </c>
      <c r="O1508" s="7">
        <v>7.5365605866649999E-3</v>
      </c>
      <c r="P1508" s="7">
        <v>4.9225997208272997E-2</v>
      </c>
      <c r="Q1508" s="7">
        <v>6.8491740075419196</v>
      </c>
    </row>
    <row r="1509" spans="1:17" hidden="1" x14ac:dyDescent="0.3">
      <c r="A1509" s="3" t="s">
        <v>52</v>
      </c>
      <c r="B1509" s="2">
        <v>44136</v>
      </c>
      <c r="C1509" s="7">
        <v>0.59620876457911098</v>
      </c>
      <c r="D1509" s="7">
        <v>0.12488632516550301</v>
      </c>
      <c r="E1509" s="7">
        <v>0.73451111843500205</v>
      </c>
      <c r="F1509" s="14">
        <v>0.14060255639949401</v>
      </c>
      <c r="G1509" s="7">
        <v>1.5220211796559999E-2</v>
      </c>
      <c r="H1509" s="7">
        <v>1.8075205473757499E-2</v>
      </c>
      <c r="I1509" s="7">
        <v>0.109874931255275</v>
      </c>
      <c r="J1509" s="7">
        <v>6.3980150042368206E-2</v>
      </c>
      <c r="K1509" s="7">
        <v>3.5234762994101401E-2</v>
      </c>
      <c r="L1509" s="7">
        <v>0.59167278282893898</v>
      </c>
      <c r="M1509" s="7">
        <v>7.1337165651720699E-2</v>
      </c>
      <c r="N1509" s="7">
        <v>3.5946036570291003E-2</v>
      </c>
      <c r="O1509" s="7">
        <v>4.8155020593957801E-3</v>
      </c>
      <c r="P1509" s="7">
        <v>5.3843251327591997E-2</v>
      </c>
      <c r="Q1509" s="7">
        <v>7.0049247323560797</v>
      </c>
    </row>
    <row r="1510" spans="1:17" hidden="1" x14ac:dyDescent="0.3">
      <c r="A1510" s="3" t="s">
        <v>52</v>
      </c>
      <c r="B1510" s="2">
        <v>44166</v>
      </c>
      <c r="C1510" s="7">
        <v>1.03173042152647</v>
      </c>
      <c r="D1510" s="7">
        <v>8.7795342365520904E-2</v>
      </c>
      <c r="E1510" s="7">
        <v>0.74286608695002299</v>
      </c>
      <c r="F1510" s="14">
        <v>0.16933857068445601</v>
      </c>
      <c r="G1510" s="7">
        <v>1.1094561978204799E-2</v>
      </c>
      <c r="H1510" s="7">
        <v>1.9151112324325301E-2</v>
      </c>
      <c r="I1510" s="7">
        <v>0.306632068790617</v>
      </c>
      <c r="J1510" s="7">
        <v>4.9949902794484198E-2</v>
      </c>
      <c r="K1510" s="7">
        <v>0.111729224325574</v>
      </c>
      <c r="L1510" s="7">
        <v>0.36788062677634198</v>
      </c>
      <c r="M1510" s="7">
        <v>6.4596374843669896E-2</v>
      </c>
      <c r="N1510" s="7">
        <v>2.6495086497423301E-2</v>
      </c>
      <c r="O1510" s="7">
        <v>3.04626621183254E-3</v>
      </c>
      <c r="P1510" s="7">
        <v>3.9424775457527601E-2</v>
      </c>
      <c r="Q1510" s="7">
        <v>6.8213202633703203</v>
      </c>
    </row>
    <row r="1511" spans="1:17" hidden="1" x14ac:dyDescent="0.3">
      <c r="A1511" s="3" t="s">
        <v>52</v>
      </c>
      <c r="B1511" s="2">
        <v>44197</v>
      </c>
      <c r="C1511" s="7">
        <v>0.43095498055353398</v>
      </c>
      <c r="D1511" s="7">
        <v>0.158396720052012</v>
      </c>
      <c r="E1511" s="7">
        <v>0.72624330542571103</v>
      </c>
      <c r="F1511" s="14">
        <v>0.115359974522277</v>
      </c>
      <c r="G1511" s="7">
        <v>1.54917177894101E-2</v>
      </c>
      <c r="H1511" s="7">
        <v>1.6724799162565001E-3</v>
      </c>
      <c r="I1511" s="7">
        <v>1.10838848065889E-2</v>
      </c>
      <c r="J1511" s="7">
        <v>4.8918226716804999E-2</v>
      </c>
      <c r="K1511" s="7">
        <v>1.0294006249009601E-2</v>
      </c>
      <c r="L1511" s="7">
        <v>0.734340470679402</v>
      </c>
      <c r="M1511" s="7">
        <v>7.5560043943303498E-2</v>
      </c>
      <c r="N1511" s="7">
        <v>3.7085336456096601E-2</v>
      </c>
      <c r="O1511" s="7">
        <v>3.5422341859208399E-3</v>
      </c>
      <c r="P1511" s="7">
        <v>6.2011599257207201E-2</v>
      </c>
      <c r="Q1511" s="7">
        <v>7.0973609931856698</v>
      </c>
    </row>
    <row r="1512" spans="1:17" hidden="1" x14ac:dyDescent="0.3">
      <c r="A1512" s="3" t="s">
        <v>52</v>
      </c>
      <c r="B1512" s="2">
        <v>44228</v>
      </c>
      <c r="C1512" s="7">
        <v>0.42457972373462999</v>
      </c>
      <c r="D1512" s="7">
        <v>0.161214964513897</v>
      </c>
      <c r="E1512" s="7">
        <v>0.72696670975710198</v>
      </c>
      <c r="F1512" s="14">
        <v>0.11181832572900099</v>
      </c>
      <c r="G1512" s="7">
        <v>1.6950835674428701E-2</v>
      </c>
      <c r="H1512" s="7">
        <v>5.5210745536280999E-4</v>
      </c>
      <c r="I1512" s="7">
        <v>1.2497936341612901E-2</v>
      </c>
      <c r="J1512" s="7">
        <v>5.1091223632217297E-2</v>
      </c>
      <c r="K1512" s="7">
        <v>1.1517605290700599E-2</v>
      </c>
      <c r="L1512" s="7">
        <v>0.72199434211878299</v>
      </c>
      <c r="M1512" s="7">
        <v>7.2339401040741796E-2</v>
      </c>
      <c r="N1512" s="7">
        <v>4.0931398213417798E-2</v>
      </c>
      <c r="O1512" s="7">
        <v>4.0580073019089004E-3</v>
      </c>
      <c r="P1512" s="7">
        <v>6.8067142930825594E-2</v>
      </c>
      <c r="Q1512" s="7">
        <v>7.1377133214678103</v>
      </c>
    </row>
    <row r="1513" spans="1:17" hidden="1" x14ac:dyDescent="0.3">
      <c r="A1513" s="3" t="s">
        <v>52</v>
      </c>
      <c r="B1513" s="2">
        <v>44256</v>
      </c>
      <c r="C1513" s="7">
        <v>0.51202866475876796</v>
      </c>
      <c r="D1513" s="7">
        <v>0.14557731177557801</v>
      </c>
      <c r="E1513" s="7">
        <v>0.73656966841474603</v>
      </c>
      <c r="F1513" s="14">
        <v>0.117853019809676</v>
      </c>
      <c r="G1513" s="7">
        <v>2.1889048544231099E-2</v>
      </c>
      <c r="H1513" s="7">
        <v>1.0684990181062701E-3</v>
      </c>
      <c r="I1513" s="7">
        <v>1.25803250583375E-2</v>
      </c>
      <c r="J1513" s="7">
        <v>5.4693197933884601E-2</v>
      </c>
      <c r="K1513" s="7">
        <v>1.22743504513866E-2</v>
      </c>
      <c r="L1513" s="7">
        <v>0.702106631966946</v>
      </c>
      <c r="M1513" s="7">
        <v>8.1867568247365005E-2</v>
      </c>
      <c r="N1513" s="7">
        <v>4.0948026223428399E-2</v>
      </c>
      <c r="O1513" s="7">
        <v>4.6377331522662697E-3</v>
      </c>
      <c r="P1513" s="7">
        <v>6.7934619404048005E-2</v>
      </c>
      <c r="Q1513" s="7">
        <v>7.0543329186956099</v>
      </c>
    </row>
    <row r="1514" spans="1:17" hidden="1" x14ac:dyDescent="0.3">
      <c r="A1514" s="3" t="s">
        <v>52</v>
      </c>
      <c r="B1514" s="2">
        <v>44287</v>
      </c>
      <c r="C1514" s="7">
        <v>0.80468951861472504</v>
      </c>
      <c r="D1514" s="7">
        <v>0.113394064954952</v>
      </c>
      <c r="E1514" s="7">
        <v>0.71837862853246304</v>
      </c>
      <c r="F1514" s="14">
        <v>0.168227306512585</v>
      </c>
      <c r="G1514" s="7">
        <v>1.01738527380121E-2</v>
      </c>
      <c r="H1514" s="7">
        <v>1.32762724452237E-2</v>
      </c>
      <c r="I1514" s="7">
        <v>0.32705234063212002</v>
      </c>
      <c r="J1514" s="7">
        <v>6.0920611958830001E-2</v>
      </c>
      <c r="K1514" s="7">
        <v>2.23192244256613E-2</v>
      </c>
      <c r="L1514" s="7">
        <v>0.41173300625777398</v>
      </c>
      <c r="M1514" s="7">
        <v>6.5999858708035E-2</v>
      </c>
      <c r="N1514" s="7">
        <v>3.0879949526507001E-2</v>
      </c>
      <c r="O1514" s="7">
        <v>5.7712057569755098E-3</v>
      </c>
      <c r="P1514" s="7">
        <v>5.1873677550862099E-2</v>
      </c>
      <c r="Q1514" s="7">
        <v>6.9282182693515901</v>
      </c>
    </row>
    <row r="1515" spans="1:17" hidden="1" x14ac:dyDescent="0.3">
      <c r="A1515" s="3" t="s">
        <v>52</v>
      </c>
      <c r="B1515" s="2">
        <v>44317</v>
      </c>
      <c r="C1515" s="7">
        <v>0.91235900269630499</v>
      </c>
      <c r="D1515" s="7">
        <v>9.6568055639549802E-2</v>
      </c>
      <c r="E1515" s="7">
        <v>0.72419966734379804</v>
      </c>
      <c r="F1515" s="14">
        <v>0.17923227701665201</v>
      </c>
      <c r="G1515" s="7">
        <v>7.6511231265845598E-3</v>
      </c>
      <c r="H1515" s="7">
        <v>1.8264048777490698E-2</v>
      </c>
      <c r="I1515" s="7">
        <v>0.33892315316419702</v>
      </c>
      <c r="J1515" s="7">
        <v>8.6699509551412701E-2</v>
      </c>
      <c r="K1515" s="7">
        <v>2.6585949708752499E-2</v>
      </c>
      <c r="L1515" s="7">
        <v>0.37503003913619698</v>
      </c>
      <c r="M1515" s="7">
        <v>6.0832611108241799E-2</v>
      </c>
      <c r="N1515" s="7">
        <v>2.6691792889659401E-2</v>
      </c>
      <c r="O1515" s="7">
        <v>6.6183039488965697E-3</v>
      </c>
      <c r="P1515" s="7">
        <v>5.2703468588568197E-2</v>
      </c>
      <c r="Q1515" s="7">
        <v>6.87297545872506</v>
      </c>
    </row>
    <row r="1516" spans="1:17" hidden="1" x14ac:dyDescent="0.3">
      <c r="A1516" s="3" t="s">
        <v>52</v>
      </c>
      <c r="B1516" s="2">
        <v>44348</v>
      </c>
      <c r="C1516" s="7">
        <v>0.83539308313874505</v>
      </c>
      <c r="D1516" s="7">
        <v>9.8526889646391294E-2</v>
      </c>
      <c r="E1516" s="7">
        <v>0.71746996057888501</v>
      </c>
      <c r="F1516" s="14">
        <v>0.18400314977472401</v>
      </c>
      <c r="G1516" s="7">
        <v>1.0512954336781099E-2</v>
      </c>
      <c r="H1516" s="7">
        <v>1.9302952689944499E-2</v>
      </c>
      <c r="I1516" s="7">
        <v>0.30289431694410301</v>
      </c>
      <c r="J1516" s="7">
        <v>9.4444353616414095E-2</v>
      </c>
      <c r="K1516" s="7">
        <v>2.6984826976335301E-2</v>
      </c>
      <c r="L1516" s="7">
        <v>0.39168868327655698</v>
      </c>
      <c r="M1516" s="7">
        <v>6.1052354562942203E-2</v>
      </c>
      <c r="N1516" s="7">
        <v>2.55977067627251E-2</v>
      </c>
      <c r="O1516" s="7">
        <v>7.50539984270167E-3</v>
      </c>
      <c r="P1516" s="7">
        <v>6.0016450991496301E-2</v>
      </c>
      <c r="Q1516" s="7">
        <v>6.9061695666449001</v>
      </c>
    </row>
    <row r="1517" spans="1:17" hidden="1" x14ac:dyDescent="0.3">
      <c r="A1517" s="3" t="s">
        <v>52</v>
      </c>
      <c r="B1517" s="2">
        <v>44378</v>
      </c>
      <c r="C1517" s="7">
        <v>0.87136302369363405</v>
      </c>
      <c r="D1517" s="7">
        <v>9.6859610048748296E-2</v>
      </c>
      <c r="E1517" s="7">
        <v>0.70842985666652603</v>
      </c>
      <c r="F1517" s="14">
        <v>0.19471053328472601</v>
      </c>
      <c r="G1517" s="7">
        <v>8.2079992942014103E-3</v>
      </c>
      <c r="H1517" s="7">
        <v>1.8709748678463999E-2</v>
      </c>
      <c r="I1517" s="7">
        <v>0.290226285032891</v>
      </c>
      <c r="J1517" s="7">
        <v>0.115882834463699</v>
      </c>
      <c r="K1517" s="7">
        <v>2.9052428464539301E-2</v>
      </c>
      <c r="L1517" s="7">
        <v>0.37535746507041601</v>
      </c>
      <c r="M1517" s="7">
        <v>6.4681519825518799E-2</v>
      </c>
      <c r="N1517" s="7">
        <v>2.5451481906104099E-2</v>
      </c>
      <c r="O1517" s="7">
        <v>1.0781240046861099E-2</v>
      </c>
      <c r="P1517" s="7">
        <v>6.1648997217305601E-2</v>
      </c>
      <c r="Q1517" s="7">
        <v>6.9322851220166104</v>
      </c>
    </row>
    <row r="1518" spans="1:17" hidden="1" x14ac:dyDescent="0.3">
      <c r="A1518" s="3" t="s">
        <v>52</v>
      </c>
      <c r="B1518" s="2">
        <v>44409</v>
      </c>
      <c r="C1518" s="7">
        <v>0.88307984920328197</v>
      </c>
      <c r="D1518" s="7">
        <v>9.4997134719878598E-2</v>
      </c>
      <c r="E1518" s="7">
        <v>0.68748731841204103</v>
      </c>
      <c r="F1518" s="14">
        <v>0.217515546868081</v>
      </c>
      <c r="G1518" s="7">
        <v>8.9228967030591105E-3</v>
      </c>
      <c r="H1518" s="7">
        <v>2.0158686659583602E-2</v>
      </c>
      <c r="I1518" s="7">
        <v>0.30036291777905799</v>
      </c>
      <c r="J1518" s="7">
        <v>0.12703042119095201</v>
      </c>
      <c r="K1518" s="7">
        <v>3.18612990622133E-2</v>
      </c>
      <c r="L1518" s="7">
        <v>0.34609554633078499</v>
      </c>
      <c r="M1518" s="7">
        <v>6.7348854963895505E-2</v>
      </c>
      <c r="N1518" s="7">
        <v>2.68887709044674E-2</v>
      </c>
      <c r="O1518" s="7">
        <v>1.02053378133924E-2</v>
      </c>
      <c r="P1518" s="7">
        <v>6.1125268592593998E-2</v>
      </c>
      <c r="Q1518" s="7">
        <v>6.9155363785360802</v>
      </c>
    </row>
    <row r="1519" spans="1:17" hidden="1" x14ac:dyDescent="0.3">
      <c r="A1519" s="3" t="s">
        <v>52</v>
      </c>
      <c r="B1519" s="2">
        <v>44440</v>
      </c>
      <c r="C1519" s="7">
        <v>0.86896079767787204</v>
      </c>
      <c r="D1519" s="7">
        <v>0.100537170044463</v>
      </c>
      <c r="E1519" s="7">
        <v>0.69456172902526503</v>
      </c>
      <c r="F1519" s="14">
        <v>0.204901100930271</v>
      </c>
      <c r="G1519" s="7">
        <v>7.5768598290566402E-3</v>
      </c>
      <c r="H1519" s="7">
        <v>1.8924039747993601E-2</v>
      </c>
      <c r="I1519" s="7">
        <v>0.28951741213981702</v>
      </c>
      <c r="J1519" s="7">
        <v>0.127873821508632</v>
      </c>
      <c r="K1519" s="7">
        <v>3.0964600301378299E-2</v>
      </c>
      <c r="L1519" s="7">
        <v>0.36928130087979599</v>
      </c>
      <c r="M1519" s="7">
        <v>5.7843977352792599E-2</v>
      </c>
      <c r="N1519" s="7">
        <v>2.7670166857972401E-2</v>
      </c>
      <c r="O1519" s="7">
        <v>1.0477551120231399E-2</v>
      </c>
      <c r="P1519" s="7">
        <v>5.9870270262329099E-2</v>
      </c>
      <c r="Q1519" s="7">
        <v>6.8308139927087401</v>
      </c>
    </row>
    <row r="1520" spans="1:17" hidden="1" x14ac:dyDescent="0.3">
      <c r="A1520" s="3" t="s">
        <v>53</v>
      </c>
      <c r="B1520" s="2">
        <v>43466</v>
      </c>
      <c r="C1520" s="7">
        <v>0.80713818336069498</v>
      </c>
      <c r="D1520" s="7">
        <v>2.2781688433863401E-2</v>
      </c>
      <c r="E1520" s="7">
        <v>0.59235810502167796</v>
      </c>
      <c r="F1520" s="14">
        <v>0.38486020654445902</v>
      </c>
      <c r="G1520" s="7">
        <v>6.7860907619218197E-3</v>
      </c>
      <c r="H1520" s="7">
        <v>4.2210898692724402E-2</v>
      </c>
      <c r="I1520" s="7">
        <v>0.29229100965111499</v>
      </c>
      <c r="J1520" s="7">
        <v>0.175369525526547</v>
      </c>
      <c r="K1520" s="7">
        <v>0.16236066824459</v>
      </c>
      <c r="L1520" s="7">
        <v>0.113110771852062</v>
      </c>
      <c r="M1520" s="7">
        <v>9.9340431981223207E-2</v>
      </c>
      <c r="N1520" s="7">
        <v>3.9281823760752899E-2</v>
      </c>
      <c r="O1520" s="7">
        <v>5.5773832749135402E-2</v>
      </c>
      <c r="P1520" s="7">
        <v>1.3474946779929E-2</v>
      </c>
      <c r="Q1520" s="7">
        <v>5.8757314177595701</v>
      </c>
    </row>
    <row r="1521" spans="1:17" hidden="1" x14ac:dyDescent="0.3">
      <c r="A1521" s="3" t="s">
        <v>53</v>
      </c>
      <c r="B1521" s="2">
        <v>43497</v>
      </c>
      <c r="C1521" s="7">
        <v>0.83658316661476395</v>
      </c>
      <c r="D1521" s="7">
        <v>2.19264773684382E-2</v>
      </c>
      <c r="E1521" s="7">
        <v>0.58785234485856996</v>
      </c>
      <c r="F1521" s="14">
        <v>0.39022117777299198</v>
      </c>
      <c r="G1521" s="7">
        <v>8.0072089052944505E-3</v>
      </c>
      <c r="H1521" s="7">
        <v>4.0821070386779901E-2</v>
      </c>
      <c r="I1521" s="7">
        <v>0.27544730309982901</v>
      </c>
      <c r="J1521" s="7">
        <v>0.200963245367553</v>
      </c>
      <c r="K1521" s="7">
        <v>0.14743737836276399</v>
      </c>
      <c r="L1521" s="7">
        <v>0.113614851309413</v>
      </c>
      <c r="M1521" s="7">
        <v>0.104855707569409</v>
      </c>
      <c r="N1521" s="7">
        <v>3.8779679192409697E-2</v>
      </c>
      <c r="O1521" s="7">
        <v>5.6803581007439499E-2</v>
      </c>
      <c r="P1521" s="7">
        <v>1.32699747991076E-2</v>
      </c>
      <c r="Q1521" s="7">
        <v>5.9722172677168404</v>
      </c>
    </row>
    <row r="1522" spans="1:17" hidden="1" x14ac:dyDescent="0.3">
      <c r="A1522" s="3" t="s">
        <v>53</v>
      </c>
      <c r="B1522" s="2">
        <v>43525</v>
      </c>
      <c r="C1522" s="7">
        <v>0.97932395454810395</v>
      </c>
      <c r="D1522" s="7">
        <v>2.20349243691902E-2</v>
      </c>
      <c r="E1522" s="7">
        <v>0.60383573090655096</v>
      </c>
      <c r="F1522" s="14">
        <v>0.37412934472425802</v>
      </c>
      <c r="G1522" s="7">
        <v>7.6651142628581101E-3</v>
      </c>
      <c r="H1522" s="7">
        <v>4.0365608861845502E-2</v>
      </c>
      <c r="I1522" s="7">
        <v>0.29798928365810701</v>
      </c>
      <c r="J1522" s="7">
        <v>0.19371968803464801</v>
      </c>
      <c r="K1522" s="7">
        <v>0.14894154126718001</v>
      </c>
      <c r="L1522" s="7">
        <v>0.109603649797454</v>
      </c>
      <c r="M1522" s="7">
        <v>9.8093483397918305E-2</v>
      </c>
      <c r="N1522" s="7">
        <v>3.8349148734266099E-2</v>
      </c>
      <c r="O1522" s="7">
        <v>5.28214275650725E-2</v>
      </c>
      <c r="P1522" s="7">
        <v>1.24510544206502E-2</v>
      </c>
      <c r="Q1522" s="7">
        <v>5.9348579179769496</v>
      </c>
    </row>
    <row r="1523" spans="1:17" hidden="1" x14ac:dyDescent="0.3">
      <c r="A1523" s="3" t="s">
        <v>53</v>
      </c>
      <c r="B1523" s="2">
        <v>43556</v>
      </c>
      <c r="C1523" s="7">
        <v>0.93425576166081503</v>
      </c>
      <c r="D1523" s="7">
        <v>2.27400910812855E-2</v>
      </c>
      <c r="E1523" s="7">
        <v>0.59651050323799204</v>
      </c>
      <c r="F1523" s="14">
        <v>0.38074940568072202</v>
      </c>
      <c r="G1523" s="7">
        <v>7.97264568449901E-3</v>
      </c>
      <c r="H1523" s="7">
        <v>4.1805546842224602E-2</v>
      </c>
      <c r="I1523" s="7">
        <v>0.31309416069340501</v>
      </c>
      <c r="J1523" s="7">
        <v>0.180150659376316</v>
      </c>
      <c r="K1523" s="7">
        <v>0.14599540255155</v>
      </c>
      <c r="L1523" s="7">
        <v>0.108212904105866</v>
      </c>
      <c r="M1523" s="7">
        <v>0.103420113263857</v>
      </c>
      <c r="N1523" s="7">
        <v>3.9239701672328903E-2</v>
      </c>
      <c r="O1523" s="7">
        <v>4.6892259904173297E-2</v>
      </c>
      <c r="P1523" s="7">
        <v>1.32166059057801E-2</v>
      </c>
      <c r="Q1523" s="7">
        <v>5.8814116378354697</v>
      </c>
    </row>
    <row r="1524" spans="1:17" hidden="1" x14ac:dyDescent="0.3">
      <c r="A1524" s="3" t="s">
        <v>53</v>
      </c>
      <c r="B1524" s="2">
        <v>43586</v>
      </c>
      <c r="C1524" s="7">
        <v>1.0015395567551399</v>
      </c>
      <c r="D1524" s="7">
        <v>2.2297561972746498E-2</v>
      </c>
      <c r="E1524" s="7">
        <v>0.60642216329729903</v>
      </c>
      <c r="F1524" s="14">
        <v>0.37128027472995501</v>
      </c>
      <c r="G1524" s="7">
        <v>6.9502477085468702E-3</v>
      </c>
      <c r="H1524" s="7">
        <v>4.2365679477637898E-2</v>
      </c>
      <c r="I1524" s="7">
        <v>0.31728918113682397</v>
      </c>
      <c r="J1524" s="7">
        <v>0.175983152906244</v>
      </c>
      <c r="K1524" s="7">
        <v>0.146327290597773</v>
      </c>
      <c r="L1524" s="7">
        <v>0.104577633001233</v>
      </c>
      <c r="M1524" s="7">
        <v>9.5873543365777206E-2</v>
      </c>
      <c r="N1524" s="7">
        <v>4.3428625964911399E-2</v>
      </c>
      <c r="O1524" s="7">
        <v>5.3017759297993301E-2</v>
      </c>
      <c r="P1524" s="7">
        <v>1.4186886543058601E-2</v>
      </c>
      <c r="Q1524" s="7">
        <v>5.9112644866507802</v>
      </c>
    </row>
    <row r="1525" spans="1:17" hidden="1" x14ac:dyDescent="0.3">
      <c r="A1525" s="3" t="s">
        <v>53</v>
      </c>
      <c r="B1525" s="2">
        <v>43617</v>
      </c>
      <c r="C1525" s="7">
        <v>0.937792860077034</v>
      </c>
      <c r="D1525" s="7">
        <v>2.2032571143886698E-2</v>
      </c>
      <c r="E1525" s="7">
        <v>0.60691255441686898</v>
      </c>
      <c r="F1525" s="14">
        <v>0.37105487443924401</v>
      </c>
      <c r="G1525" s="7">
        <v>5.6198933753273204E-3</v>
      </c>
      <c r="H1525" s="7">
        <v>4.1971897522479401E-2</v>
      </c>
      <c r="I1525" s="7">
        <v>0.31901022805614798</v>
      </c>
      <c r="J1525" s="7">
        <v>0.16688158574602099</v>
      </c>
      <c r="K1525" s="7">
        <v>0.15306393339886901</v>
      </c>
      <c r="L1525" s="7">
        <v>0.1038706274109</v>
      </c>
      <c r="M1525" s="7">
        <v>9.7958510469333404E-2</v>
      </c>
      <c r="N1525" s="7">
        <v>4.2288343697693201E-2</v>
      </c>
      <c r="O1525" s="7">
        <v>5.6581241956627101E-2</v>
      </c>
      <c r="P1525" s="7">
        <v>1.2753738366601699E-2</v>
      </c>
      <c r="Q1525" s="7">
        <v>5.9113664013732201</v>
      </c>
    </row>
    <row r="1526" spans="1:17" hidden="1" x14ac:dyDescent="0.3">
      <c r="A1526" s="3" t="s">
        <v>53</v>
      </c>
      <c r="B1526" s="2">
        <v>43647</v>
      </c>
      <c r="C1526" s="7">
        <v>0.95916177484492504</v>
      </c>
      <c r="D1526" s="7">
        <v>2.1140842908575801E-2</v>
      </c>
      <c r="E1526" s="7">
        <v>0.61765311049433902</v>
      </c>
      <c r="F1526" s="14">
        <v>0.361206046597085</v>
      </c>
      <c r="G1526" s="7">
        <v>7.53636360316726E-3</v>
      </c>
      <c r="H1526" s="7">
        <v>3.9016015994090998E-2</v>
      </c>
      <c r="I1526" s="7">
        <v>0.33468839089107699</v>
      </c>
      <c r="J1526" s="7">
        <v>0.165243772589487</v>
      </c>
      <c r="K1526" s="7">
        <v>0.15288164453791001</v>
      </c>
      <c r="L1526" s="7">
        <v>0.101295421515809</v>
      </c>
      <c r="M1526" s="7">
        <v>9.5810972494574403E-2</v>
      </c>
      <c r="N1526" s="7">
        <v>4.2284828247537098E-2</v>
      </c>
      <c r="O1526" s="7">
        <v>4.6219398821521498E-2</v>
      </c>
      <c r="P1526" s="7">
        <v>1.50231913048261E-2</v>
      </c>
      <c r="Q1526" s="7">
        <v>5.7673265296927099</v>
      </c>
    </row>
    <row r="1527" spans="1:17" hidden="1" x14ac:dyDescent="0.3">
      <c r="A1527" s="3" t="s">
        <v>53</v>
      </c>
      <c r="B1527" s="2">
        <v>43678</v>
      </c>
      <c r="C1527" s="7">
        <v>0.98996420024548104</v>
      </c>
      <c r="D1527" s="7">
        <v>1.9877540129956999E-2</v>
      </c>
      <c r="E1527" s="7">
        <v>0.60992820211833598</v>
      </c>
      <c r="F1527" s="14">
        <v>0.370194257751707</v>
      </c>
      <c r="G1527" s="7">
        <v>6.2633248593992503E-3</v>
      </c>
      <c r="H1527" s="7">
        <v>4.1534676864538302E-2</v>
      </c>
      <c r="I1527" s="7">
        <v>0.329457029847047</v>
      </c>
      <c r="J1527" s="7">
        <v>0.17866733260349099</v>
      </c>
      <c r="K1527" s="7">
        <v>0.156639716502536</v>
      </c>
      <c r="L1527" s="7">
        <v>9.0853401319426805E-2</v>
      </c>
      <c r="M1527" s="7">
        <v>9.7131815007580294E-2</v>
      </c>
      <c r="N1527" s="7">
        <v>4.2718678296601899E-2</v>
      </c>
      <c r="O1527" s="7">
        <v>4.2440041524990299E-2</v>
      </c>
      <c r="P1527" s="7">
        <v>1.42939831743902E-2</v>
      </c>
      <c r="Q1527" s="7">
        <v>5.9448198510727597</v>
      </c>
    </row>
    <row r="1528" spans="1:17" hidden="1" x14ac:dyDescent="0.3">
      <c r="A1528" s="3" t="s">
        <v>53</v>
      </c>
      <c r="B1528" s="2">
        <v>43709</v>
      </c>
      <c r="C1528" s="7">
        <v>0.90795895735002996</v>
      </c>
      <c r="D1528" s="7">
        <v>2.3377910397011599E-2</v>
      </c>
      <c r="E1528" s="7">
        <v>0.60157000529229898</v>
      </c>
      <c r="F1528" s="14">
        <v>0.37505208431068898</v>
      </c>
      <c r="G1528" s="7">
        <v>6.4043083907560604E-3</v>
      </c>
      <c r="H1528" s="7">
        <v>5.3138419817504903E-2</v>
      </c>
      <c r="I1528" s="7">
        <v>0.29466790540604398</v>
      </c>
      <c r="J1528" s="7">
        <v>0.18636292079774999</v>
      </c>
      <c r="K1528" s="7">
        <v>0.15865050647769799</v>
      </c>
      <c r="L1528" s="7">
        <v>0.102600737704578</v>
      </c>
      <c r="M1528" s="7">
        <v>9.4184365449049998E-2</v>
      </c>
      <c r="N1528" s="7">
        <v>4.3158274030552099E-2</v>
      </c>
      <c r="O1528" s="7">
        <v>4.8579401314735197E-2</v>
      </c>
      <c r="P1528" s="7">
        <v>1.22531606113317E-2</v>
      </c>
      <c r="Q1528" s="7">
        <v>5.9173099594616803</v>
      </c>
    </row>
    <row r="1529" spans="1:17" hidden="1" x14ac:dyDescent="0.3">
      <c r="A1529" s="3" t="s">
        <v>53</v>
      </c>
      <c r="B1529" s="2">
        <v>43739</v>
      </c>
      <c r="C1529" s="7">
        <v>0.98718549480148698</v>
      </c>
      <c r="D1529" s="7">
        <v>2.20564965191733E-2</v>
      </c>
      <c r="E1529" s="7">
        <v>0.59918155913649496</v>
      </c>
      <c r="F1529" s="14">
        <v>0.37876194434433202</v>
      </c>
      <c r="G1529" s="7">
        <v>7.0887323852601696E-3</v>
      </c>
      <c r="H1529" s="7">
        <v>5.30708880245232E-2</v>
      </c>
      <c r="I1529" s="7">
        <v>0.31291239760535</v>
      </c>
      <c r="J1529" s="7">
        <v>0.1796233137446</v>
      </c>
      <c r="K1529" s="7">
        <v>0.159527539078231</v>
      </c>
      <c r="L1529" s="7">
        <v>9.85898303201896E-2</v>
      </c>
      <c r="M1529" s="7">
        <v>9.2494836774162204E-2</v>
      </c>
      <c r="N1529" s="7">
        <v>4.2459435391337799E-2</v>
      </c>
      <c r="O1529" s="7">
        <v>4.0056835852398102E-2</v>
      </c>
      <c r="P1529" s="7">
        <v>1.4176190823947599E-2</v>
      </c>
      <c r="Q1529" s="7">
        <v>5.9142106193770001</v>
      </c>
    </row>
    <row r="1530" spans="1:17" hidden="1" x14ac:dyDescent="0.3">
      <c r="A1530" s="3" t="s">
        <v>53</v>
      </c>
      <c r="B1530" s="2">
        <v>43770</v>
      </c>
      <c r="C1530" s="7">
        <v>1.1645012175906999</v>
      </c>
      <c r="D1530" s="7">
        <v>1.86894897626265E-2</v>
      </c>
      <c r="E1530" s="7">
        <v>0.59178253125299696</v>
      </c>
      <c r="F1530" s="14">
        <v>0.38952797898437702</v>
      </c>
      <c r="G1530" s="7">
        <v>5.6384343418262603E-3</v>
      </c>
      <c r="H1530" s="7">
        <v>6.8337162743835098E-2</v>
      </c>
      <c r="I1530" s="7">
        <v>0.31508851131679899</v>
      </c>
      <c r="J1530" s="7">
        <v>0.16697565435355199</v>
      </c>
      <c r="K1530" s="7">
        <v>0.17071954505746301</v>
      </c>
      <c r="L1530" s="7">
        <v>8.4040989748442804E-2</v>
      </c>
      <c r="M1530" s="7">
        <v>8.87540337299208E-2</v>
      </c>
      <c r="N1530" s="7">
        <v>5.1816614245257998E-2</v>
      </c>
      <c r="O1530" s="7">
        <v>3.3475140682632298E-2</v>
      </c>
      <c r="P1530" s="7">
        <v>1.51539137802709E-2</v>
      </c>
      <c r="Q1530" s="7">
        <v>5.8657230125154296</v>
      </c>
    </row>
    <row r="1531" spans="1:17" hidden="1" x14ac:dyDescent="0.3">
      <c r="A1531" s="3" t="s">
        <v>53</v>
      </c>
      <c r="B1531" s="2">
        <v>43800</v>
      </c>
      <c r="C1531" s="7">
        <v>1.49459487215083</v>
      </c>
      <c r="D1531" s="7">
        <v>2.0969656025093798E-2</v>
      </c>
      <c r="E1531" s="7">
        <v>0.61158946000355296</v>
      </c>
      <c r="F1531" s="14">
        <v>0.36744088397135299</v>
      </c>
      <c r="G1531" s="7">
        <v>5.2267288870331396E-3</v>
      </c>
      <c r="H1531" s="7">
        <v>7.3244702907255599E-2</v>
      </c>
      <c r="I1531" s="7">
        <v>0.33835043827118</v>
      </c>
      <c r="J1531" s="7">
        <v>0.16024400954695101</v>
      </c>
      <c r="K1531" s="7">
        <v>0.19179594867590499</v>
      </c>
      <c r="L1531" s="7">
        <v>6.8627263304831695E-2</v>
      </c>
      <c r="M1531" s="7">
        <v>8.7683756026534304E-2</v>
      </c>
      <c r="N1531" s="7">
        <v>4.01488083775891E-2</v>
      </c>
      <c r="O1531" s="7">
        <v>1.8521080333458201E-2</v>
      </c>
      <c r="P1531" s="7">
        <v>1.6157263669262099E-2</v>
      </c>
      <c r="Q1531" s="7">
        <v>5.87208654169208</v>
      </c>
    </row>
    <row r="1532" spans="1:17" hidden="1" x14ac:dyDescent="0.3">
      <c r="A1532" s="3" t="s">
        <v>53</v>
      </c>
      <c r="B1532" s="2">
        <v>43831</v>
      </c>
      <c r="C1532" s="7">
        <v>0.83319756758191499</v>
      </c>
      <c r="D1532" s="7">
        <v>2.6683855884113799E-2</v>
      </c>
      <c r="E1532" s="7">
        <v>0.61436052175586398</v>
      </c>
      <c r="F1532" s="14">
        <v>0.35895562236002199</v>
      </c>
      <c r="G1532" s="7">
        <v>6.2956996197411899E-3</v>
      </c>
      <c r="H1532" s="7">
        <v>4.1384379897434001E-2</v>
      </c>
      <c r="I1532" s="7">
        <v>0.27135155266342298</v>
      </c>
      <c r="J1532" s="7">
        <v>0.19881315616987899</v>
      </c>
      <c r="K1532" s="7">
        <v>0.16101611380651201</v>
      </c>
      <c r="L1532" s="7">
        <v>0.11674282214954899</v>
      </c>
      <c r="M1532" s="7">
        <v>0.100883159482466</v>
      </c>
      <c r="N1532" s="7">
        <v>4.1423148625863701E-2</v>
      </c>
      <c r="O1532" s="7">
        <v>3.5187809584277203E-2</v>
      </c>
      <c r="P1532" s="7">
        <v>2.69021580008546E-2</v>
      </c>
      <c r="Q1532" s="7">
        <v>6.0021743060148802</v>
      </c>
    </row>
    <row r="1533" spans="1:17" hidden="1" x14ac:dyDescent="0.3">
      <c r="A1533" s="3" t="s">
        <v>53</v>
      </c>
      <c r="B1533" s="2">
        <v>43862</v>
      </c>
      <c r="C1533" s="7">
        <v>0.87535977114531904</v>
      </c>
      <c r="D1533" s="7">
        <v>2.5145048531771699E-2</v>
      </c>
      <c r="E1533" s="7">
        <v>0.58783772878386698</v>
      </c>
      <c r="F1533" s="14">
        <v>0.38701722268436101</v>
      </c>
      <c r="G1533" s="7">
        <v>6.2742885647629199E-3</v>
      </c>
      <c r="H1533" s="7">
        <v>4.15663607862755E-2</v>
      </c>
      <c r="I1533" s="7">
        <v>0.29213927188539002</v>
      </c>
      <c r="J1533" s="7">
        <v>0.215218385916215</v>
      </c>
      <c r="K1533" s="7">
        <v>0.135764419614049</v>
      </c>
      <c r="L1533" s="7">
        <v>0.110548605446707</v>
      </c>
      <c r="M1533" s="7">
        <v>9.6919079904814298E-2</v>
      </c>
      <c r="N1533" s="7">
        <v>4.0754526164159602E-2</v>
      </c>
      <c r="O1533" s="7">
        <v>3.4073704307036802E-2</v>
      </c>
      <c r="P1533" s="7">
        <v>2.6741357410590201E-2</v>
      </c>
      <c r="Q1533" s="7">
        <v>5.8912573259338803</v>
      </c>
    </row>
    <row r="1534" spans="1:17" hidden="1" x14ac:dyDescent="0.3">
      <c r="A1534" s="3" t="s">
        <v>53</v>
      </c>
      <c r="B1534" s="2">
        <v>43891</v>
      </c>
      <c r="C1534" s="7">
        <v>0.70490294351848104</v>
      </c>
      <c r="D1534" s="7">
        <v>3.04490483707106E-2</v>
      </c>
      <c r="E1534" s="7">
        <v>0.62061396811868996</v>
      </c>
      <c r="F1534" s="14">
        <v>0.34893698351059899</v>
      </c>
      <c r="G1534" s="7">
        <v>6.6677349298750899E-3</v>
      </c>
      <c r="H1534" s="7">
        <v>4.0373886354338299E-2</v>
      </c>
      <c r="I1534" s="7">
        <v>0.29754445372199401</v>
      </c>
      <c r="J1534" s="7">
        <v>0.15742469721178701</v>
      </c>
      <c r="K1534" s="7">
        <v>0.14929867863221399</v>
      </c>
      <c r="L1534" s="7">
        <v>0.158157558897666</v>
      </c>
      <c r="M1534" s="7">
        <v>9.7887844173897398E-2</v>
      </c>
      <c r="N1534" s="7">
        <v>4.97306035607437E-2</v>
      </c>
      <c r="O1534" s="7">
        <v>2.1184153620376601E-2</v>
      </c>
      <c r="P1534" s="7">
        <v>2.17303888971087E-2</v>
      </c>
      <c r="Q1534" s="7">
        <v>5.9147368102646896</v>
      </c>
    </row>
    <row r="1535" spans="1:17" hidden="1" x14ac:dyDescent="0.3">
      <c r="A1535" s="3" t="s">
        <v>53</v>
      </c>
      <c r="B1535" s="2">
        <v>43922</v>
      </c>
      <c r="C1535" s="7">
        <v>0.21556151983636801</v>
      </c>
      <c r="D1535" s="7">
        <v>6.5803034154522502E-2</v>
      </c>
      <c r="E1535" s="7">
        <v>0.77454640190094204</v>
      </c>
      <c r="F1535" s="14">
        <v>0.159650563944536</v>
      </c>
      <c r="G1535" s="7">
        <v>7.1190237434199397E-3</v>
      </c>
      <c r="H1535" s="7">
        <v>2.01205781984704E-4</v>
      </c>
      <c r="I1535" s="7">
        <v>7.1392332926419694E-2</v>
      </c>
      <c r="J1535" s="7">
        <v>2.97824083808487E-2</v>
      </c>
      <c r="K1535" s="7">
        <v>0.24534974713560001</v>
      </c>
      <c r="L1535" s="7">
        <v>0.43906365844648299</v>
      </c>
      <c r="M1535" s="7">
        <v>3.3741443904615601E-2</v>
      </c>
      <c r="N1535" s="7">
        <v>0.154805817969836</v>
      </c>
      <c r="O1535" s="7">
        <v>3.3189254727366002E-3</v>
      </c>
      <c r="P1535" s="7">
        <v>1.52254362380554E-2</v>
      </c>
      <c r="Q1535" s="7">
        <v>6.5397871273712704</v>
      </c>
    </row>
    <row r="1536" spans="1:17" hidden="1" x14ac:dyDescent="0.3">
      <c r="A1536" s="3" t="s">
        <v>53</v>
      </c>
      <c r="B1536" s="2">
        <v>43952</v>
      </c>
      <c r="C1536" s="7">
        <v>0.26658622667530701</v>
      </c>
      <c r="D1536" s="7">
        <v>5.7928950484210699E-2</v>
      </c>
      <c r="E1536" s="7">
        <v>0.763181264347354</v>
      </c>
      <c r="F1536" s="14">
        <v>0.17888978516843501</v>
      </c>
      <c r="G1536" s="7">
        <v>7.9668027359918996E-3</v>
      </c>
      <c r="H1536" s="7">
        <v>1.1420251503816399E-3</v>
      </c>
      <c r="I1536" s="7">
        <v>7.2606631569852503E-2</v>
      </c>
      <c r="J1536" s="7">
        <v>4.97197554983747E-2</v>
      </c>
      <c r="K1536" s="7">
        <v>0.247280565362657</v>
      </c>
      <c r="L1536" s="7">
        <v>0.38408260151284201</v>
      </c>
      <c r="M1536" s="7">
        <v>4.3702237188975299E-2</v>
      </c>
      <c r="N1536" s="7">
        <v>0.17122147570080901</v>
      </c>
      <c r="O1536" s="7">
        <v>4.4752601237575797E-3</v>
      </c>
      <c r="P1536" s="7">
        <v>1.78026451563582E-2</v>
      </c>
      <c r="Q1536" s="7">
        <v>6.48736947490658</v>
      </c>
    </row>
    <row r="1537" spans="1:17" hidden="1" x14ac:dyDescent="0.3">
      <c r="A1537" s="3" t="s">
        <v>53</v>
      </c>
      <c r="B1537" s="2">
        <v>43983</v>
      </c>
      <c r="C1537" s="7">
        <v>0.47230233965984703</v>
      </c>
      <c r="D1537" s="7">
        <v>4.5805843823224897E-2</v>
      </c>
      <c r="E1537" s="7">
        <v>0.68150484224292995</v>
      </c>
      <c r="F1537" s="14">
        <v>0.27268931393384599</v>
      </c>
      <c r="G1537" s="7">
        <v>8.2610057502484693E-3</v>
      </c>
      <c r="H1537" s="7">
        <v>3.8167467513306602E-2</v>
      </c>
      <c r="I1537" s="7">
        <v>0.275772026343647</v>
      </c>
      <c r="J1537" s="7">
        <v>6.2656264548375196E-2</v>
      </c>
      <c r="K1537" s="7">
        <v>0.174827452172024</v>
      </c>
      <c r="L1537" s="7">
        <v>0.212523114223859</v>
      </c>
      <c r="M1537" s="7">
        <v>9.3958678016208094E-2</v>
      </c>
      <c r="N1537" s="7">
        <v>0.105629850372332</v>
      </c>
      <c r="O1537" s="7">
        <v>5.5455564602755799E-3</v>
      </c>
      <c r="P1537" s="7">
        <v>2.2658584599725199E-2</v>
      </c>
      <c r="Q1537" s="7">
        <v>6.3554083923602098</v>
      </c>
    </row>
    <row r="1538" spans="1:17" hidden="1" x14ac:dyDescent="0.3">
      <c r="A1538" s="3" t="s">
        <v>53</v>
      </c>
      <c r="B1538" s="2">
        <v>44013</v>
      </c>
      <c r="C1538" s="7">
        <v>0.78004332698122802</v>
      </c>
      <c r="D1538" s="7">
        <v>3.4683005632186702E-2</v>
      </c>
      <c r="E1538" s="7">
        <v>0.66952711506407403</v>
      </c>
      <c r="F1538" s="14">
        <v>0.29578987930374001</v>
      </c>
      <c r="G1538" s="7">
        <v>5.0875343262749501E-3</v>
      </c>
      <c r="H1538" s="7">
        <v>5.37894372402428E-2</v>
      </c>
      <c r="I1538" s="7">
        <v>0.33647196612694102</v>
      </c>
      <c r="J1538" s="7">
        <v>0.13552808649676101</v>
      </c>
      <c r="K1538" s="7">
        <v>0.14676807171456299</v>
      </c>
      <c r="L1538" s="7">
        <v>0.12713695573015299</v>
      </c>
      <c r="M1538" s="7">
        <v>0.102245710475954</v>
      </c>
      <c r="N1538" s="7">
        <v>6.4496925884580905E-2</v>
      </c>
      <c r="O1538" s="7">
        <v>9.3540405400899303E-3</v>
      </c>
      <c r="P1538" s="7">
        <v>1.9121271464438001E-2</v>
      </c>
      <c r="Q1538" s="7">
        <v>6.0403741751805002</v>
      </c>
    </row>
    <row r="1539" spans="1:17" hidden="1" x14ac:dyDescent="0.3">
      <c r="A1539" s="3" t="s">
        <v>53</v>
      </c>
      <c r="B1539" s="2">
        <v>44044</v>
      </c>
      <c r="C1539" s="7">
        <v>0.81643034361612399</v>
      </c>
      <c r="D1539" s="7">
        <v>3.3044620692396401E-2</v>
      </c>
      <c r="E1539" s="7">
        <v>0.66224698205271404</v>
      </c>
      <c r="F1539" s="14">
        <v>0.30470839725489002</v>
      </c>
      <c r="G1539" s="7">
        <v>4.8545176806738602E-3</v>
      </c>
      <c r="H1539" s="7">
        <v>4.9368896796980102E-2</v>
      </c>
      <c r="I1539" s="7">
        <v>0.322203650974353</v>
      </c>
      <c r="J1539" s="7">
        <v>0.187119341337323</v>
      </c>
      <c r="K1539" s="7">
        <v>0.136214016655095</v>
      </c>
      <c r="L1539" s="7">
        <v>0.11886299599790801</v>
      </c>
      <c r="M1539" s="7">
        <v>9.2303247273806205E-2</v>
      </c>
      <c r="N1539" s="7">
        <v>5.2735223922163399E-2</v>
      </c>
      <c r="O1539" s="7">
        <v>1.49305395352265E-2</v>
      </c>
      <c r="P1539" s="7">
        <v>2.1407569826471198E-2</v>
      </c>
      <c r="Q1539" s="7">
        <v>6.19191417098732</v>
      </c>
    </row>
    <row r="1540" spans="1:17" hidden="1" x14ac:dyDescent="0.3">
      <c r="A1540" s="3" t="s">
        <v>53</v>
      </c>
      <c r="B1540" s="2">
        <v>44075</v>
      </c>
      <c r="C1540" s="7">
        <v>0.75712805958559504</v>
      </c>
      <c r="D1540" s="7">
        <v>3.8393181404456099E-2</v>
      </c>
      <c r="E1540" s="7">
        <v>0.65619901653478596</v>
      </c>
      <c r="F1540" s="14">
        <v>0.30540780206075802</v>
      </c>
      <c r="G1540" s="7">
        <v>6.0076695047467203E-3</v>
      </c>
      <c r="H1540" s="7">
        <v>5.94887691981636E-2</v>
      </c>
      <c r="I1540" s="7">
        <v>0.30326606014572799</v>
      </c>
      <c r="J1540" s="7">
        <v>0.16879337014648299</v>
      </c>
      <c r="K1540" s="7">
        <v>0.14515622622049501</v>
      </c>
      <c r="L1540" s="7">
        <v>0.12527177918840601</v>
      </c>
      <c r="M1540" s="7">
        <v>0.10166065963943199</v>
      </c>
      <c r="N1540" s="7">
        <v>5.3994361700578399E-2</v>
      </c>
      <c r="O1540" s="7">
        <v>1.4674098495668499E-2</v>
      </c>
      <c r="P1540" s="7">
        <v>2.1687005760298798E-2</v>
      </c>
      <c r="Q1540" s="7">
        <v>6.0944741294321201</v>
      </c>
    </row>
    <row r="1541" spans="1:17" hidden="1" x14ac:dyDescent="0.3">
      <c r="A1541" s="3" t="s">
        <v>53</v>
      </c>
      <c r="B1541" s="2">
        <v>44105</v>
      </c>
      <c r="C1541" s="7">
        <v>0.81884306231665405</v>
      </c>
      <c r="D1541" s="7">
        <v>3.1171435177255999E-2</v>
      </c>
      <c r="E1541" s="7">
        <v>0.65367223437870103</v>
      </c>
      <c r="F1541" s="14">
        <v>0.31515633044404301</v>
      </c>
      <c r="G1541" s="7">
        <v>5.5577983684477602E-3</v>
      </c>
      <c r="H1541" s="7">
        <v>7.7307095691299094E-2</v>
      </c>
      <c r="I1541" s="7">
        <v>0.298767216312951</v>
      </c>
      <c r="J1541" s="7">
        <v>0.13898623522788001</v>
      </c>
      <c r="K1541" s="7">
        <v>0.15228444629306401</v>
      </c>
      <c r="L1541" s="7">
        <v>0.139120691372281</v>
      </c>
      <c r="M1541" s="7">
        <v>9.7545387088749894E-2</v>
      </c>
      <c r="N1541" s="7">
        <v>5.9783725652208901E-2</v>
      </c>
      <c r="O1541" s="7">
        <v>1.0045442091441901E-2</v>
      </c>
      <c r="P1541" s="7">
        <v>2.0601961901676E-2</v>
      </c>
      <c r="Q1541" s="7">
        <v>6.1294607614430001</v>
      </c>
    </row>
    <row r="1542" spans="1:17" hidden="1" x14ac:dyDescent="0.3">
      <c r="A1542" s="3" t="s">
        <v>53</v>
      </c>
      <c r="B1542" s="2">
        <v>44136</v>
      </c>
      <c r="C1542" s="7">
        <v>0.52159732321283803</v>
      </c>
      <c r="D1542" s="7">
        <v>3.6203184750200998E-2</v>
      </c>
      <c r="E1542" s="7">
        <v>0.669765766436486</v>
      </c>
      <c r="F1542" s="14">
        <v>0.29403104881331299</v>
      </c>
      <c r="G1542" s="7">
        <v>7.74212187720031E-3</v>
      </c>
      <c r="H1542" s="7">
        <v>5.1740037243005001E-2</v>
      </c>
      <c r="I1542" s="7">
        <v>0.13791867865150501</v>
      </c>
      <c r="J1542" s="7">
        <v>8.4871971670096094E-2</v>
      </c>
      <c r="K1542" s="7">
        <v>0.20565472094841</v>
      </c>
      <c r="L1542" s="7">
        <v>0.20955915447902501</v>
      </c>
      <c r="M1542" s="7">
        <v>0.11397326371050499</v>
      </c>
      <c r="N1542" s="7">
        <v>0.15881946316811699</v>
      </c>
      <c r="O1542" s="7">
        <v>8.0669086563856292E-3</v>
      </c>
      <c r="P1542" s="7">
        <v>2.1653679595750701E-2</v>
      </c>
      <c r="Q1542" s="7">
        <v>6.3003969245802498</v>
      </c>
    </row>
    <row r="1543" spans="1:17" hidden="1" x14ac:dyDescent="0.3">
      <c r="A1543" s="3" t="s">
        <v>53</v>
      </c>
      <c r="B1543" s="2">
        <v>44166</v>
      </c>
      <c r="C1543" s="7">
        <v>1.15619693166085</v>
      </c>
      <c r="D1543" s="7">
        <v>2.8958750698473399E-2</v>
      </c>
      <c r="E1543" s="7">
        <v>0.667205002643949</v>
      </c>
      <c r="F1543" s="14">
        <v>0.30383624665757802</v>
      </c>
      <c r="G1543" s="7">
        <v>5.05576745812647E-3</v>
      </c>
      <c r="H1543" s="7">
        <v>8.2415615850909896E-2</v>
      </c>
      <c r="I1543" s="7">
        <v>0.38766339137245498</v>
      </c>
      <c r="J1543" s="7">
        <v>5.2955453086160897E-2</v>
      </c>
      <c r="K1543" s="7">
        <v>0.20965829122591301</v>
      </c>
      <c r="L1543" s="7">
        <v>0.100777241457398</v>
      </c>
      <c r="M1543" s="7">
        <v>9.7397243970798297E-2</v>
      </c>
      <c r="N1543" s="7">
        <v>4.49322341453725E-2</v>
      </c>
      <c r="O1543" s="7">
        <v>4.59151655854042E-3</v>
      </c>
      <c r="P1543" s="7">
        <v>1.4553244874326E-2</v>
      </c>
      <c r="Q1543" s="7">
        <v>6.0568713852757501</v>
      </c>
    </row>
    <row r="1544" spans="1:17" hidden="1" x14ac:dyDescent="0.3">
      <c r="A1544" s="3" t="s">
        <v>53</v>
      </c>
      <c r="B1544" s="2">
        <v>44197</v>
      </c>
      <c r="C1544" s="7">
        <v>0.27584724822047002</v>
      </c>
      <c r="D1544" s="7">
        <v>6.1072998449309503E-2</v>
      </c>
      <c r="E1544" s="7">
        <v>0.73272423961220501</v>
      </c>
      <c r="F1544" s="14">
        <v>0.206202761938485</v>
      </c>
      <c r="G1544" s="7">
        <v>9.9976555848933901E-3</v>
      </c>
      <c r="H1544" s="7">
        <v>6.9840295853355501E-3</v>
      </c>
      <c r="I1544" s="7">
        <v>7.0849036045784006E-2</v>
      </c>
      <c r="J1544" s="7">
        <v>8.1184317496242595E-2</v>
      </c>
      <c r="K1544" s="7">
        <v>0.19003757731888199</v>
      </c>
      <c r="L1544" s="7">
        <v>0.342290976940194</v>
      </c>
      <c r="M1544" s="7">
        <v>0.125640977098054</v>
      </c>
      <c r="N1544" s="7">
        <v>0.12664180721180099</v>
      </c>
      <c r="O1544" s="7">
        <v>9.9405753629383999E-3</v>
      </c>
      <c r="P1544" s="7">
        <v>3.6433047355874403E-2</v>
      </c>
      <c r="Q1544" s="7">
        <v>6.5821946755707597</v>
      </c>
    </row>
    <row r="1545" spans="1:17" hidden="1" x14ac:dyDescent="0.3">
      <c r="A1545" s="3" t="s">
        <v>53</v>
      </c>
      <c r="B1545" s="2">
        <v>44228</v>
      </c>
      <c r="C1545" s="7">
        <v>0.29971331211351598</v>
      </c>
      <c r="D1545" s="7">
        <v>5.5569014172670302E-2</v>
      </c>
      <c r="E1545" s="7">
        <v>0.75896601029780497</v>
      </c>
      <c r="F1545" s="14">
        <v>0.18546497552952501</v>
      </c>
      <c r="G1545" s="7">
        <v>7.7003870864491303E-3</v>
      </c>
      <c r="H1545" s="7">
        <v>3.6658544241168298E-3</v>
      </c>
      <c r="I1545" s="7">
        <v>6.4934922023057798E-2</v>
      </c>
      <c r="J1545" s="7">
        <v>8.0400127032180801E-2</v>
      </c>
      <c r="K1545" s="7">
        <v>0.19160464525558599</v>
      </c>
      <c r="L1545" s="7">
        <v>0.33484238771909203</v>
      </c>
      <c r="M1545" s="7">
        <v>0.14225282765036601</v>
      </c>
      <c r="N1545" s="7">
        <v>0.14042467872647199</v>
      </c>
      <c r="O1545" s="7">
        <v>9.1946642707599006E-3</v>
      </c>
      <c r="P1545" s="7">
        <v>2.4979505811919499E-2</v>
      </c>
      <c r="Q1545" s="7">
        <v>6.4021300789577298</v>
      </c>
    </row>
    <row r="1546" spans="1:17" hidden="1" x14ac:dyDescent="0.3">
      <c r="A1546" s="3" t="s">
        <v>53</v>
      </c>
      <c r="B1546" s="2">
        <v>44256</v>
      </c>
      <c r="C1546" s="7">
        <v>0.37286303153319</v>
      </c>
      <c r="D1546" s="7">
        <v>6.17557164410584E-2</v>
      </c>
      <c r="E1546" s="7">
        <v>0.71849488521251004</v>
      </c>
      <c r="F1546" s="14">
        <v>0.21974939834643201</v>
      </c>
      <c r="G1546" s="7">
        <v>1.13899144382602E-2</v>
      </c>
      <c r="H1546" s="7">
        <v>5.6938652498239803E-3</v>
      </c>
      <c r="I1546" s="7">
        <v>7.2155932002675005E-2</v>
      </c>
      <c r="J1546" s="7">
        <v>8.9177996452524805E-2</v>
      </c>
      <c r="K1546" s="7">
        <v>0.18849505017902499</v>
      </c>
      <c r="L1546" s="7">
        <v>0.31850394606086502</v>
      </c>
      <c r="M1546" s="7">
        <v>0.134279979935085</v>
      </c>
      <c r="N1546" s="7">
        <v>0.141153770721372</v>
      </c>
      <c r="O1546" s="7">
        <v>1.08268039963243E-2</v>
      </c>
      <c r="P1546" s="7">
        <v>2.83227409640446E-2</v>
      </c>
      <c r="Q1546" s="7">
        <v>6.4902579143367003</v>
      </c>
    </row>
    <row r="1547" spans="1:17" hidden="1" x14ac:dyDescent="0.3">
      <c r="A1547" s="3" t="s">
        <v>53</v>
      </c>
      <c r="B1547" s="2">
        <v>44287</v>
      </c>
      <c r="C1547" s="7">
        <v>0.74053812253362605</v>
      </c>
      <c r="D1547" s="7">
        <v>3.7601540448869299E-2</v>
      </c>
      <c r="E1547" s="7">
        <v>0.62043493498441704</v>
      </c>
      <c r="F1547" s="14">
        <v>0.34196352456671403</v>
      </c>
      <c r="G1547" s="7">
        <v>6.3553661847993602E-3</v>
      </c>
      <c r="H1547" s="7">
        <v>3.64164302067801E-2</v>
      </c>
      <c r="I1547" s="7">
        <v>0.34874645571276702</v>
      </c>
      <c r="J1547" s="7">
        <v>0.104806183531785</v>
      </c>
      <c r="K1547" s="7">
        <v>0.14392146147430501</v>
      </c>
      <c r="L1547" s="7">
        <v>0.166327460310814</v>
      </c>
      <c r="M1547" s="7">
        <v>0.106342861093966</v>
      </c>
      <c r="N1547" s="7">
        <v>5.9110512303096302E-2</v>
      </c>
      <c r="O1547" s="7">
        <v>9.5107129959209596E-3</v>
      </c>
      <c r="P1547" s="7">
        <v>1.8462556185767101E-2</v>
      </c>
      <c r="Q1547" s="7">
        <v>6.2921518644610197</v>
      </c>
    </row>
    <row r="1548" spans="1:17" hidden="1" x14ac:dyDescent="0.3">
      <c r="A1548" s="3" t="s">
        <v>53</v>
      </c>
      <c r="B1548" s="2">
        <v>44317</v>
      </c>
      <c r="C1548" s="7">
        <v>0.850296218850213</v>
      </c>
      <c r="D1548" s="7">
        <v>3.77794027745018E-2</v>
      </c>
      <c r="E1548" s="7">
        <v>0.64231054077427396</v>
      </c>
      <c r="F1548" s="14">
        <v>0.319910056451224</v>
      </c>
      <c r="G1548" s="7">
        <v>6.44310220061053E-3</v>
      </c>
      <c r="H1548" s="7">
        <v>5.6966857586121002E-2</v>
      </c>
      <c r="I1548" s="7">
        <v>0.319746664517573</v>
      </c>
      <c r="J1548" s="7">
        <v>0.17319246996952001</v>
      </c>
      <c r="K1548" s="7">
        <v>0.107952291411162</v>
      </c>
      <c r="L1548" s="7">
        <v>0.151845339545673</v>
      </c>
      <c r="M1548" s="7">
        <v>9.9740931095434901E-2</v>
      </c>
      <c r="N1548" s="7">
        <v>4.9204518830576402E-2</v>
      </c>
      <c r="O1548" s="7">
        <v>1.44814666772561E-2</v>
      </c>
      <c r="P1548" s="7">
        <v>2.0426358166072699E-2</v>
      </c>
      <c r="Q1548" s="7">
        <v>6.2102587463611396</v>
      </c>
    </row>
    <row r="1549" spans="1:17" hidden="1" x14ac:dyDescent="0.3">
      <c r="A1549" s="3" t="s">
        <v>53</v>
      </c>
      <c r="B1549" s="2">
        <v>44348</v>
      </c>
      <c r="C1549" s="7">
        <v>0.81150146369623599</v>
      </c>
      <c r="D1549" s="7">
        <v>3.6953672099652501E-2</v>
      </c>
      <c r="E1549" s="7">
        <v>0.64097541336001196</v>
      </c>
      <c r="F1549" s="14">
        <v>0.32207091454033498</v>
      </c>
      <c r="G1549" s="7">
        <v>7.2347204716758998E-3</v>
      </c>
      <c r="H1549" s="7">
        <v>4.9030764498797001E-2</v>
      </c>
      <c r="I1549" s="7">
        <v>0.31400697643196601</v>
      </c>
      <c r="J1549" s="7">
        <v>0.20228181657135</v>
      </c>
      <c r="K1549" s="7">
        <v>9.1390431967204394E-2</v>
      </c>
      <c r="L1549" s="7">
        <v>0.14773672847050701</v>
      </c>
      <c r="M1549" s="7">
        <v>0.10754898427210299</v>
      </c>
      <c r="N1549" s="7">
        <v>4.2322089989410699E-2</v>
      </c>
      <c r="O1549" s="7">
        <v>1.6869858841802199E-2</v>
      </c>
      <c r="P1549" s="7">
        <v>2.15776284851843E-2</v>
      </c>
      <c r="Q1549" s="7">
        <v>6.1586812985263801</v>
      </c>
    </row>
    <row r="1550" spans="1:17" hidden="1" x14ac:dyDescent="0.3">
      <c r="A1550" s="3" t="s">
        <v>53</v>
      </c>
      <c r="B1550" s="2">
        <v>44378</v>
      </c>
      <c r="C1550" s="7">
        <v>0.89478958121077301</v>
      </c>
      <c r="D1550" s="7">
        <v>3.5617602694509497E-2</v>
      </c>
      <c r="E1550" s="7">
        <v>0.64360268754416206</v>
      </c>
      <c r="F1550" s="14">
        <v>0.32077970976132802</v>
      </c>
      <c r="G1550" s="7">
        <v>5.7812193443045499E-3</v>
      </c>
      <c r="H1550" s="7">
        <v>5.3090741331119899E-2</v>
      </c>
      <c r="I1550" s="7">
        <v>0.314733756124498</v>
      </c>
      <c r="J1550" s="7">
        <v>0.224053082621088</v>
      </c>
      <c r="K1550" s="7">
        <v>7.9378946963749697E-2</v>
      </c>
      <c r="L1550" s="7">
        <v>0.140154101407272</v>
      </c>
      <c r="M1550" s="7">
        <v>9.5240065105162405E-2</v>
      </c>
      <c r="N1550" s="7">
        <v>4.2133708733341498E-2</v>
      </c>
      <c r="O1550" s="7">
        <v>2.2324673302269501E-2</v>
      </c>
      <c r="P1550" s="7">
        <v>2.3109705067194199E-2</v>
      </c>
      <c r="Q1550" s="7">
        <v>6.1868005838634801</v>
      </c>
    </row>
    <row r="1551" spans="1:17" hidden="1" x14ac:dyDescent="0.3">
      <c r="A1551" s="3" t="s">
        <v>53</v>
      </c>
      <c r="B1551" s="2">
        <v>44409</v>
      </c>
      <c r="C1551" s="7">
        <v>0.96147799624178998</v>
      </c>
      <c r="D1551" s="7">
        <v>3.4826177114244503E-2</v>
      </c>
      <c r="E1551" s="7">
        <v>0.623763879210256</v>
      </c>
      <c r="F1551" s="14">
        <v>0.34140994367549998</v>
      </c>
      <c r="G1551" s="7">
        <v>5.1135422669030001E-3</v>
      </c>
      <c r="H1551" s="7">
        <v>5.0915739338915703E-2</v>
      </c>
      <c r="I1551" s="7">
        <v>0.30981229699194102</v>
      </c>
      <c r="J1551" s="7">
        <v>0.24580726233567901</v>
      </c>
      <c r="K1551" s="7">
        <v>8.3875076471501997E-2</v>
      </c>
      <c r="L1551" s="7">
        <v>0.122322729791907</v>
      </c>
      <c r="M1551" s="7">
        <v>9.0769354853978607E-2</v>
      </c>
      <c r="N1551" s="7">
        <v>4.50142362848708E-2</v>
      </c>
      <c r="O1551" s="7">
        <v>2.1781748841304599E-2</v>
      </c>
      <c r="P1551" s="7">
        <v>2.4588012822997801E-2</v>
      </c>
      <c r="Q1551" s="7">
        <v>6.1324755304050997</v>
      </c>
    </row>
    <row r="1552" spans="1:17" hidden="1" x14ac:dyDescent="0.3">
      <c r="A1552" s="3" t="s">
        <v>53</v>
      </c>
      <c r="B1552" s="2">
        <v>44440</v>
      </c>
      <c r="C1552" s="7">
        <v>0.913980524921846</v>
      </c>
      <c r="D1552" s="7">
        <v>3.1643729379111599E-2</v>
      </c>
      <c r="E1552" s="7">
        <v>0.636120322738979</v>
      </c>
      <c r="F1552" s="14">
        <v>0.33223594788191002</v>
      </c>
      <c r="G1552" s="7">
        <v>5.6369478874613603E-3</v>
      </c>
      <c r="H1552" s="7">
        <v>5.47437000330298E-2</v>
      </c>
      <c r="I1552" s="7">
        <v>0.28343971619031599</v>
      </c>
      <c r="J1552" s="7">
        <v>0.244209996374079</v>
      </c>
      <c r="K1552" s="7">
        <v>8.7228420448060895E-2</v>
      </c>
      <c r="L1552" s="7">
        <v>0.13604566235045801</v>
      </c>
      <c r="M1552" s="7">
        <v>9.7407642703032302E-2</v>
      </c>
      <c r="N1552" s="7">
        <v>3.8385423585638997E-2</v>
      </c>
      <c r="O1552" s="7">
        <v>2.6717308708431399E-2</v>
      </c>
      <c r="P1552" s="7">
        <v>2.6185181719491898E-2</v>
      </c>
      <c r="Q1552" s="7">
        <v>6.14714515699833</v>
      </c>
    </row>
    <row r="1553" spans="1:17" hidden="1" x14ac:dyDescent="0.3">
      <c r="A1553" s="3" t="s">
        <v>54</v>
      </c>
      <c r="B1553" s="2">
        <v>43466</v>
      </c>
      <c r="C1553" s="7">
        <v>0.84519826487920202</v>
      </c>
      <c r="D1553" s="7">
        <v>2.8785133255978701E-2</v>
      </c>
      <c r="E1553" s="7">
        <v>0.46625915716886002</v>
      </c>
      <c r="F1553" s="14">
        <v>0.504955709575162</v>
      </c>
      <c r="G1553" s="7">
        <v>1.0211085719649401E-2</v>
      </c>
      <c r="H1553" s="7">
        <v>1.7486515186658998E-2</v>
      </c>
      <c r="I1553" s="7">
        <v>0.21781941972896199</v>
      </c>
      <c r="J1553" s="7">
        <v>0.18846251466324099</v>
      </c>
      <c r="K1553" s="7">
        <v>0.146932980491776</v>
      </c>
      <c r="L1553" s="7">
        <v>0.15611436541986901</v>
      </c>
      <c r="M1553" s="7">
        <v>9.1442612519368596E-2</v>
      </c>
      <c r="N1553" s="7">
        <v>3.9364492541614303E-2</v>
      </c>
      <c r="O1553" s="7">
        <v>9.3710871132557202E-2</v>
      </c>
      <c r="P1553" s="7">
        <v>3.84551425963039E-2</v>
      </c>
      <c r="Q1553" s="7">
        <v>4.479581638899</v>
      </c>
    </row>
    <row r="1554" spans="1:17" hidden="1" x14ac:dyDescent="0.3">
      <c r="A1554" s="3" t="s">
        <v>54</v>
      </c>
      <c r="B1554" s="2">
        <v>43497</v>
      </c>
      <c r="C1554" s="7">
        <v>0.84406222306585199</v>
      </c>
      <c r="D1554" s="7">
        <v>2.8991627864307399E-2</v>
      </c>
      <c r="E1554" s="7">
        <v>0.46876692982635398</v>
      </c>
      <c r="F1554" s="14">
        <v>0.50224144230933798</v>
      </c>
      <c r="G1554" s="7">
        <v>1.0549328096376299E-2</v>
      </c>
      <c r="H1554" s="7">
        <v>1.6185574370114801E-2</v>
      </c>
      <c r="I1554" s="7">
        <v>0.210162253808273</v>
      </c>
      <c r="J1554" s="7">
        <v>0.22600191117034801</v>
      </c>
      <c r="K1554" s="7">
        <v>0.124006529400779</v>
      </c>
      <c r="L1554" s="7">
        <v>0.15499990096728</v>
      </c>
      <c r="M1554" s="7">
        <v>9.16135322286033E-2</v>
      </c>
      <c r="N1554" s="7">
        <v>3.24069658040433E-2</v>
      </c>
      <c r="O1554" s="7">
        <v>9.5601088599330294E-2</v>
      </c>
      <c r="P1554" s="7">
        <v>3.8472915554850599E-2</v>
      </c>
      <c r="Q1554" s="7">
        <v>4.4619057812601</v>
      </c>
    </row>
    <row r="1555" spans="1:17" hidden="1" x14ac:dyDescent="0.3">
      <c r="A1555" s="3" t="s">
        <v>54</v>
      </c>
      <c r="B1555" s="2">
        <v>43525</v>
      </c>
      <c r="C1555" s="7">
        <v>1.02413801946646</v>
      </c>
      <c r="D1555" s="7">
        <v>2.80394780928492E-2</v>
      </c>
      <c r="E1555" s="7">
        <v>0.46677530017583801</v>
      </c>
      <c r="F1555" s="14">
        <v>0.50518522173131297</v>
      </c>
      <c r="G1555" s="7">
        <v>1.2004353844366201E-2</v>
      </c>
      <c r="H1555" s="7">
        <v>1.8145529850016901E-2</v>
      </c>
      <c r="I1555" s="7">
        <v>0.21997667086025</v>
      </c>
      <c r="J1555" s="7">
        <v>0.22216722287833801</v>
      </c>
      <c r="K1555" s="7">
        <v>0.13685203346598801</v>
      </c>
      <c r="L1555" s="7">
        <v>0.148049882046623</v>
      </c>
      <c r="M1555" s="7">
        <v>8.9359207366660198E-2</v>
      </c>
      <c r="N1555" s="7">
        <v>3.02006692488032E-2</v>
      </c>
      <c r="O1555" s="7">
        <v>8.6543276628078203E-2</v>
      </c>
      <c r="P1555" s="7">
        <v>3.6701153810875999E-2</v>
      </c>
      <c r="Q1555" s="7">
        <v>4.4374306231442304</v>
      </c>
    </row>
    <row r="1556" spans="1:17" hidden="1" x14ac:dyDescent="0.3">
      <c r="A1556" s="3" t="s">
        <v>54</v>
      </c>
      <c r="B1556" s="2">
        <v>43556</v>
      </c>
      <c r="C1556" s="7">
        <v>0.94139765165711997</v>
      </c>
      <c r="D1556" s="7">
        <v>2.8612583645887299E-2</v>
      </c>
      <c r="E1556" s="7">
        <v>0.47348538482235702</v>
      </c>
      <c r="F1556" s="14">
        <v>0.497902031531756</v>
      </c>
      <c r="G1556" s="7">
        <v>1.1527455442067701E-2</v>
      </c>
      <c r="H1556" s="7">
        <v>1.8810792702057499E-2</v>
      </c>
      <c r="I1556" s="7">
        <v>0.23377335931009199</v>
      </c>
      <c r="J1556" s="7">
        <v>0.205651820128221</v>
      </c>
      <c r="K1556" s="7">
        <v>0.12897701983686899</v>
      </c>
      <c r="L1556" s="7">
        <v>0.15049547481561201</v>
      </c>
      <c r="M1556" s="7">
        <v>8.8392899139724701E-2</v>
      </c>
      <c r="N1556" s="7">
        <v>3.2096718188911001E-2</v>
      </c>
      <c r="O1556" s="7">
        <v>9.3063194066246593E-2</v>
      </c>
      <c r="P1556" s="7">
        <v>3.72112663701991E-2</v>
      </c>
      <c r="Q1556" s="7">
        <v>4.4051197260699402</v>
      </c>
    </row>
    <row r="1557" spans="1:17" hidden="1" x14ac:dyDescent="0.3">
      <c r="A1557" s="3" t="s">
        <v>54</v>
      </c>
      <c r="B1557" s="2">
        <v>43586</v>
      </c>
      <c r="C1557" s="7">
        <v>0.98540694670695705</v>
      </c>
      <c r="D1557" s="7">
        <v>2.6683123032859701E-2</v>
      </c>
      <c r="E1557" s="7">
        <v>0.47543112349287597</v>
      </c>
      <c r="F1557" s="14">
        <v>0.497885753474264</v>
      </c>
      <c r="G1557" s="7">
        <v>9.5493835148918599E-3</v>
      </c>
      <c r="H1557" s="7">
        <v>1.52893558167836E-2</v>
      </c>
      <c r="I1557" s="7">
        <v>0.24280207081345101</v>
      </c>
      <c r="J1557" s="7">
        <v>0.205913767678502</v>
      </c>
      <c r="K1557" s="7">
        <v>0.12873112924184599</v>
      </c>
      <c r="L1557" s="7">
        <v>0.14572284945568501</v>
      </c>
      <c r="M1557" s="7">
        <v>9.0969203617246697E-2</v>
      </c>
      <c r="N1557" s="7">
        <v>3.1065080616349001E-2</v>
      </c>
      <c r="O1557" s="7">
        <v>9.0192517743027806E-2</v>
      </c>
      <c r="P1557" s="7">
        <v>3.97646415022163E-2</v>
      </c>
      <c r="Q1557" s="7">
        <v>4.4589004315866401</v>
      </c>
    </row>
    <row r="1558" spans="1:17" hidden="1" x14ac:dyDescent="0.3">
      <c r="A1558" s="3" t="s">
        <v>54</v>
      </c>
      <c r="B1558" s="2">
        <v>43617</v>
      </c>
      <c r="C1558" s="7">
        <v>0.97894867847283595</v>
      </c>
      <c r="D1558" s="7">
        <v>2.7685476627034401E-2</v>
      </c>
      <c r="E1558" s="7">
        <v>0.47247118607411098</v>
      </c>
      <c r="F1558" s="14">
        <v>0.499843337298854</v>
      </c>
      <c r="G1558" s="7">
        <v>9.9114441478412602E-3</v>
      </c>
      <c r="H1558" s="7">
        <v>1.40566558264435E-2</v>
      </c>
      <c r="I1558" s="7">
        <v>0.24469431953531501</v>
      </c>
      <c r="J1558" s="7">
        <v>0.20054129867074</v>
      </c>
      <c r="K1558" s="7">
        <v>0.139787953976344</v>
      </c>
      <c r="L1558" s="7">
        <v>0.14752064667024201</v>
      </c>
      <c r="M1558" s="7">
        <v>8.7036478370490694E-2</v>
      </c>
      <c r="N1558" s="7">
        <v>3.07325281576259E-2</v>
      </c>
      <c r="O1558" s="7">
        <v>8.70088733851518E-2</v>
      </c>
      <c r="P1558" s="7">
        <v>3.8709801259805603E-2</v>
      </c>
      <c r="Q1558" s="7">
        <v>4.4730906570629196</v>
      </c>
    </row>
    <row r="1559" spans="1:17" hidden="1" x14ac:dyDescent="0.3">
      <c r="A1559" s="3" t="s">
        <v>54</v>
      </c>
      <c r="B1559" s="2">
        <v>43647</v>
      </c>
      <c r="C1559" s="7">
        <v>0.99119353163492896</v>
      </c>
      <c r="D1559" s="7">
        <v>2.6419031136317599E-2</v>
      </c>
      <c r="E1559" s="7">
        <v>0.48390423488940798</v>
      </c>
      <c r="F1559" s="14">
        <v>0.48967673397427403</v>
      </c>
      <c r="G1559" s="7">
        <v>9.3447958995862002E-3</v>
      </c>
      <c r="H1559" s="7">
        <v>1.5076465860122399E-2</v>
      </c>
      <c r="I1559" s="7">
        <v>0.24317581855682799</v>
      </c>
      <c r="J1559" s="7">
        <v>0.19700113891344201</v>
      </c>
      <c r="K1559" s="7">
        <v>0.14010210644323601</v>
      </c>
      <c r="L1559" s="7">
        <v>0.149797724936757</v>
      </c>
      <c r="M1559" s="7">
        <v>9.2697735416367805E-2</v>
      </c>
      <c r="N1559" s="7">
        <v>2.9515016144243601E-2</v>
      </c>
      <c r="O1559" s="7">
        <v>8.4827365547872596E-2</v>
      </c>
      <c r="P1559" s="7">
        <v>3.8461832281543498E-2</v>
      </c>
      <c r="Q1559" s="7">
        <v>4.4377673475564601</v>
      </c>
    </row>
    <row r="1560" spans="1:17" hidden="1" x14ac:dyDescent="0.3">
      <c r="A1560" s="3" t="s">
        <v>54</v>
      </c>
      <c r="B1560" s="2">
        <v>43678</v>
      </c>
      <c r="C1560" s="7">
        <v>1.0015154468495899</v>
      </c>
      <c r="D1560" s="7">
        <v>2.9012564770603998E-2</v>
      </c>
      <c r="E1560" s="7">
        <v>0.45846996155215203</v>
      </c>
      <c r="F1560" s="14">
        <v>0.51251747367724398</v>
      </c>
      <c r="G1560" s="7">
        <v>9.5875421951133692E-3</v>
      </c>
      <c r="H1560" s="7">
        <v>1.4744242811350901E-2</v>
      </c>
      <c r="I1560" s="7">
        <v>0.237552135141499</v>
      </c>
      <c r="J1560" s="7">
        <v>0.214953020555114</v>
      </c>
      <c r="K1560" s="7">
        <v>0.13511391217527799</v>
      </c>
      <c r="L1560" s="7">
        <v>0.14375097004009799</v>
      </c>
      <c r="M1560" s="7">
        <v>8.8098053468568499E-2</v>
      </c>
      <c r="N1560" s="7">
        <v>3.3372879322998698E-2</v>
      </c>
      <c r="O1560" s="7">
        <v>8.5267790298463902E-2</v>
      </c>
      <c r="P1560" s="7">
        <v>3.7559453991516299E-2</v>
      </c>
      <c r="Q1560" s="7">
        <v>4.5309596203103597</v>
      </c>
    </row>
    <row r="1561" spans="1:17" hidden="1" x14ac:dyDescent="0.3">
      <c r="A1561" s="3" t="s">
        <v>54</v>
      </c>
      <c r="B1561" s="2">
        <v>43709</v>
      </c>
      <c r="C1561" s="7">
        <v>0.92819327062283696</v>
      </c>
      <c r="D1561" s="7">
        <v>3.11973222518293E-2</v>
      </c>
      <c r="E1561" s="7">
        <v>0.47658421790766398</v>
      </c>
      <c r="F1561" s="14">
        <v>0.492218459840506</v>
      </c>
      <c r="G1561" s="7">
        <v>1.0966527199350399E-2</v>
      </c>
      <c r="H1561" s="7">
        <v>1.41280607371081E-2</v>
      </c>
      <c r="I1561" s="7">
        <v>0.22926743640594299</v>
      </c>
      <c r="J1561" s="7">
        <v>0.204146346505864</v>
      </c>
      <c r="K1561" s="7">
        <v>0.14635496304701001</v>
      </c>
      <c r="L1561" s="7">
        <v>0.146946442495725</v>
      </c>
      <c r="M1561" s="7">
        <v>8.2921738579389101E-2</v>
      </c>
      <c r="N1561" s="7">
        <v>3.4991379911861603E-2</v>
      </c>
      <c r="O1561" s="7">
        <v>9.2328062105329595E-2</v>
      </c>
      <c r="P1561" s="7">
        <v>3.7949043012418998E-2</v>
      </c>
      <c r="Q1561" s="7">
        <v>4.5258127341053296</v>
      </c>
    </row>
    <row r="1562" spans="1:17" hidden="1" x14ac:dyDescent="0.3">
      <c r="A1562" s="3" t="s">
        <v>54</v>
      </c>
      <c r="B1562" s="2">
        <v>43739</v>
      </c>
      <c r="C1562" s="7">
        <v>0.98149853392251296</v>
      </c>
      <c r="D1562" s="7">
        <v>3.1541433714972603E-2</v>
      </c>
      <c r="E1562" s="7">
        <v>0.46975722318605401</v>
      </c>
      <c r="F1562" s="14">
        <v>0.49870134309897302</v>
      </c>
      <c r="G1562" s="7">
        <v>8.5677406472414504E-3</v>
      </c>
      <c r="H1562" s="7">
        <v>1.3351101860749E-2</v>
      </c>
      <c r="I1562" s="7">
        <v>0.23110884613827201</v>
      </c>
      <c r="J1562" s="7">
        <v>0.211746353303742</v>
      </c>
      <c r="K1562" s="7">
        <v>0.144636712462022</v>
      </c>
      <c r="L1562" s="7">
        <v>0.14055958120194201</v>
      </c>
      <c r="M1562" s="7">
        <v>8.4076529360789604E-2</v>
      </c>
      <c r="N1562" s="7">
        <v>3.60918900745964E-2</v>
      </c>
      <c r="O1562" s="7">
        <v>9.23766461507117E-2</v>
      </c>
      <c r="P1562" s="7">
        <v>3.7484598799933502E-2</v>
      </c>
      <c r="Q1562" s="7">
        <v>4.5076060029284104</v>
      </c>
    </row>
    <row r="1563" spans="1:17" hidden="1" x14ac:dyDescent="0.3">
      <c r="A1563" s="3" t="s">
        <v>54</v>
      </c>
      <c r="B1563" s="2">
        <v>43770</v>
      </c>
      <c r="C1563" s="7">
        <v>1.07218659135271</v>
      </c>
      <c r="D1563" s="7">
        <v>2.7920849200941299E-2</v>
      </c>
      <c r="E1563" s="7">
        <v>0.469071755807769</v>
      </c>
      <c r="F1563" s="14">
        <v>0.50300739499128999</v>
      </c>
      <c r="G1563" s="7">
        <v>8.1061509724427196E-3</v>
      </c>
      <c r="H1563" s="7">
        <v>1.6143941150261101E-2</v>
      </c>
      <c r="I1563" s="7">
        <v>0.233519376227702</v>
      </c>
      <c r="J1563" s="7">
        <v>0.20693717196079101</v>
      </c>
      <c r="K1563" s="7">
        <v>0.16660525817560801</v>
      </c>
      <c r="L1563" s="7">
        <v>0.13524690472136999</v>
      </c>
      <c r="M1563" s="7">
        <v>8.5777835514497303E-2</v>
      </c>
      <c r="N1563" s="7">
        <v>4.0274917460710498E-2</v>
      </c>
      <c r="O1563" s="7">
        <v>7.34560188444843E-2</v>
      </c>
      <c r="P1563" s="7">
        <v>3.3932424972134098E-2</v>
      </c>
      <c r="Q1563" s="7">
        <v>4.4631969846846999</v>
      </c>
    </row>
    <row r="1564" spans="1:17" hidden="1" x14ac:dyDescent="0.3">
      <c r="A1564" s="3" t="s">
        <v>54</v>
      </c>
      <c r="B1564" s="2">
        <v>43800</v>
      </c>
      <c r="C1564" s="7">
        <v>1.4062608413689901</v>
      </c>
      <c r="D1564" s="7">
        <v>2.35141033529556E-2</v>
      </c>
      <c r="E1564" s="7">
        <v>0.48608703951921001</v>
      </c>
      <c r="F1564" s="14">
        <v>0.49039885712783499</v>
      </c>
      <c r="G1564" s="7">
        <v>7.0471365521418599E-3</v>
      </c>
      <c r="H1564" s="7">
        <v>1.9849318811545402E-2</v>
      </c>
      <c r="I1564" s="7">
        <v>0.24848977342661099</v>
      </c>
      <c r="J1564" s="7">
        <v>0.18424340079481</v>
      </c>
      <c r="K1564" s="7">
        <v>0.215572827915336</v>
      </c>
      <c r="L1564" s="7">
        <v>0.11864592034176701</v>
      </c>
      <c r="M1564" s="7">
        <v>8.1311859576841602E-2</v>
      </c>
      <c r="N1564" s="7">
        <v>3.4458372822085102E-2</v>
      </c>
      <c r="O1564" s="7">
        <v>6.1299411945496103E-2</v>
      </c>
      <c r="P1564" s="7">
        <v>2.90819778133669E-2</v>
      </c>
      <c r="Q1564" s="7">
        <v>4.3605641889555997</v>
      </c>
    </row>
    <row r="1565" spans="1:17" hidden="1" x14ac:dyDescent="0.3">
      <c r="A1565" s="3" t="s">
        <v>54</v>
      </c>
      <c r="B1565" s="2">
        <v>43831</v>
      </c>
      <c r="C1565" s="7">
        <v>0.83350459711408498</v>
      </c>
      <c r="D1565" s="7">
        <v>3.3286836262055697E-2</v>
      </c>
      <c r="E1565" s="7">
        <v>0.49277267494077098</v>
      </c>
      <c r="F1565" s="14">
        <v>0.47394048879717399</v>
      </c>
      <c r="G1565" s="7">
        <v>1.0516452198000899E-2</v>
      </c>
      <c r="H1565" s="7">
        <v>1.48821380606516E-2</v>
      </c>
      <c r="I1565" s="7">
        <v>0.197448062926491</v>
      </c>
      <c r="J1565" s="7">
        <v>0.20935034701489</v>
      </c>
      <c r="K1565" s="7">
        <v>0.14673974677702101</v>
      </c>
      <c r="L1565" s="7">
        <v>0.15873661593521399</v>
      </c>
      <c r="M1565" s="7">
        <v>8.8170869096501306E-2</v>
      </c>
      <c r="N1565" s="7">
        <v>3.3904460491461501E-2</v>
      </c>
      <c r="O1565" s="7">
        <v>0.100382530332029</v>
      </c>
      <c r="P1565" s="7">
        <v>3.9868777167739497E-2</v>
      </c>
      <c r="Q1565" s="7">
        <v>4.4278165410316896</v>
      </c>
    </row>
    <row r="1566" spans="1:17" hidden="1" x14ac:dyDescent="0.3">
      <c r="A1566" s="3" t="s">
        <v>54</v>
      </c>
      <c r="B1566" s="2">
        <v>43862</v>
      </c>
      <c r="C1566" s="7">
        <v>0.85221635534342399</v>
      </c>
      <c r="D1566" s="7">
        <v>3.77512928495361E-2</v>
      </c>
      <c r="E1566" s="7">
        <v>0.48510728971387801</v>
      </c>
      <c r="F1566" s="14">
        <v>0.477141417436586</v>
      </c>
      <c r="G1566" s="7">
        <v>9.9615762671888507E-3</v>
      </c>
      <c r="H1566" s="7">
        <v>1.6020197645062899E-2</v>
      </c>
      <c r="I1566" s="7">
        <v>0.192734644332164</v>
      </c>
      <c r="J1566" s="7">
        <v>0.236889913468665</v>
      </c>
      <c r="K1566" s="7">
        <v>0.13723637820624399</v>
      </c>
      <c r="L1566" s="7">
        <v>0.156416792152934</v>
      </c>
      <c r="M1566" s="7">
        <v>9.0976555391864694E-2</v>
      </c>
      <c r="N1566" s="7">
        <v>2.9456895561048899E-2</v>
      </c>
      <c r="O1566" s="7">
        <v>9.05300125552881E-2</v>
      </c>
      <c r="P1566" s="7">
        <v>3.9777034419539503E-2</v>
      </c>
      <c r="Q1566" s="7">
        <v>4.4512113527359896</v>
      </c>
    </row>
    <row r="1567" spans="1:17" hidden="1" x14ac:dyDescent="0.3">
      <c r="A1567" s="3" t="s">
        <v>54</v>
      </c>
      <c r="B1567" s="2">
        <v>43891</v>
      </c>
      <c r="C1567" s="7">
        <v>0.58675942257128599</v>
      </c>
      <c r="D1567" s="7">
        <v>4.41799697325541E-2</v>
      </c>
      <c r="E1567" s="7">
        <v>0.53895617863124601</v>
      </c>
      <c r="F1567" s="14">
        <v>0.41686385163619999</v>
      </c>
      <c r="G1567" s="7">
        <v>1.09742289237126E-2</v>
      </c>
      <c r="H1567" s="7">
        <v>1.6003628380021201E-2</v>
      </c>
      <c r="I1567" s="7">
        <v>0.16129314108101001</v>
      </c>
      <c r="J1567" s="7">
        <v>0.18082766269807099</v>
      </c>
      <c r="K1567" s="7">
        <v>0.108348823297526</v>
      </c>
      <c r="L1567" s="7">
        <v>0.27781870441133499</v>
      </c>
      <c r="M1567" s="7">
        <v>9.5805374720369194E-2</v>
      </c>
      <c r="N1567" s="7">
        <v>3.4892218506803199E-2</v>
      </c>
      <c r="O1567" s="7">
        <v>7.4081349404920005E-2</v>
      </c>
      <c r="P1567" s="7">
        <v>3.99548685762314E-2</v>
      </c>
      <c r="Q1567" s="7">
        <v>4.5556391885222602</v>
      </c>
    </row>
    <row r="1568" spans="1:17" hidden="1" x14ac:dyDescent="0.3">
      <c r="A1568" s="3" t="s">
        <v>54</v>
      </c>
      <c r="B1568" s="2">
        <v>43922</v>
      </c>
      <c r="C1568" s="7">
        <v>0.17359215394741401</v>
      </c>
      <c r="D1568" s="7">
        <v>9.2217362641614398E-2</v>
      </c>
      <c r="E1568" s="7">
        <v>0.65090233388389696</v>
      </c>
      <c r="F1568" s="14">
        <v>0.25688030347448798</v>
      </c>
      <c r="G1568" s="7">
        <v>2.4180435781914499E-2</v>
      </c>
      <c r="H1568" s="7">
        <v>3.30587711138236E-3</v>
      </c>
      <c r="I1568" s="7">
        <v>6.3502976999714897E-2</v>
      </c>
      <c r="J1568" s="7">
        <v>1.3628253073384E-2</v>
      </c>
      <c r="K1568" s="7">
        <v>3.8485550370536102E-3</v>
      </c>
      <c r="L1568" s="7">
        <v>0.73170252066805597</v>
      </c>
      <c r="M1568" s="7">
        <v>4.3512980102010899E-2</v>
      </c>
      <c r="N1568" s="7">
        <v>7.4608627839150399E-2</v>
      </c>
      <c r="O1568" s="7">
        <v>1.29615101738427E-2</v>
      </c>
      <c r="P1568" s="7">
        <v>2.87482632134906E-2</v>
      </c>
      <c r="Q1568" s="7">
        <v>4.6789950037496899</v>
      </c>
    </row>
    <row r="1569" spans="1:17" hidden="1" x14ac:dyDescent="0.3">
      <c r="A1569" s="3" t="s">
        <v>54</v>
      </c>
      <c r="B1569" s="2">
        <v>43952</v>
      </c>
      <c r="C1569" s="7">
        <v>0.20217910395675001</v>
      </c>
      <c r="D1569" s="7">
        <v>8.4032890046051203E-2</v>
      </c>
      <c r="E1569" s="7">
        <v>0.63380808638892605</v>
      </c>
      <c r="F1569" s="14">
        <v>0.28215902356502298</v>
      </c>
      <c r="G1569" s="7">
        <v>1.9115989415213499E-2</v>
      </c>
      <c r="H1569" s="7">
        <v>2.9942028626714799E-3</v>
      </c>
      <c r="I1569" s="7">
        <v>8.3740383337925897E-2</v>
      </c>
      <c r="J1569" s="7">
        <v>2.3145407728634802E-2</v>
      </c>
      <c r="K1569" s="7">
        <v>6.6120990802202503E-3</v>
      </c>
      <c r="L1569" s="7">
        <v>0.65845809186603199</v>
      </c>
      <c r="M1569" s="7">
        <v>5.5873725415543099E-2</v>
      </c>
      <c r="N1569" s="7">
        <v>9.4632533256982301E-2</v>
      </c>
      <c r="O1569" s="7">
        <v>1.28908287428406E-2</v>
      </c>
      <c r="P1569" s="7">
        <v>4.2536738293935901E-2</v>
      </c>
      <c r="Q1569" s="7">
        <v>4.7601342600069696</v>
      </c>
    </row>
    <row r="1570" spans="1:17" hidden="1" x14ac:dyDescent="0.3">
      <c r="A1570" s="3" t="s">
        <v>54</v>
      </c>
      <c r="B1570" s="2">
        <v>43983</v>
      </c>
      <c r="C1570" s="7">
        <v>0.317771966152331</v>
      </c>
      <c r="D1570" s="7">
        <v>5.70356473130871E-2</v>
      </c>
      <c r="E1570" s="7">
        <v>0.573374571583672</v>
      </c>
      <c r="F1570" s="14">
        <v>0.36958978110324098</v>
      </c>
      <c r="G1570" s="7">
        <v>1.5102768824136E-2</v>
      </c>
      <c r="H1570" s="7">
        <v>1.6980405858574899E-2</v>
      </c>
      <c r="I1570" s="7">
        <v>0.24702286378270499</v>
      </c>
      <c r="J1570" s="7">
        <v>4.5261199688354098E-2</v>
      </c>
      <c r="K1570" s="7">
        <v>7.4998726789964998E-2</v>
      </c>
      <c r="L1570" s="7">
        <v>0.39525372735639003</v>
      </c>
      <c r="M1570" s="7">
        <v>7.4857871146472896E-2</v>
      </c>
      <c r="N1570" s="7">
        <v>7.3380733495307507E-2</v>
      </c>
      <c r="O1570" s="7">
        <v>1.7890935235552199E-2</v>
      </c>
      <c r="P1570" s="7">
        <v>3.9250767822541999E-2</v>
      </c>
      <c r="Q1570" s="7">
        <v>4.7625606784609698</v>
      </c>
    </row>
    <row r="1571" spans="1:17" hidden="1" x14ac:dyDescent="0.3">
      <c r="A1571" s="3" t="s">
        <v>54</v>
      </c>
      <c r="B1571" s="2">
        <v>44013</v>
      </c>
      <c r="C1571" s="7">
        <v>0.52967970969522904</v>
      </c>
      <c r="D1571" s="7">
        <v>4.9577989629101003E-2</v>
      </c>
      <c r="E1571" s="7">
        <v>0.54948380550247899</v>
      </c>
      <c r="F1571" s="14">
        <v>0.40093820486842002</v>
      </c>
      <c r="G1571" s="7">
        <v>1.1047165283206499E-2</v>
      </c>
      <c r="H1571" s="7">
        <v>1.6444846872611399E-2</v>
      </c>
      <c r="I1571" s="7">
        <v>0.29116356930000198</v>
      </c>
      <c r="J1571" s="7">
        <v>0.121343159717075</v>
      </c>
      <c r="K1571" s="7">
        <v>9.3216414917630899E-2</v>
      </c>
      <c r="L1571" s="7">
        <v>0.23248629827810699</v>
      </c>
      <c r="M1571" s="7">
        <v>0.10900768855910201</v>
      </c>
      <c r="N1571" s="7">
        <v>6.6254140215438004E-2</v>
      </c>
      <c r="O1571" s="7">
        <v>2.3567252922459099E-2</v>
      </c>
      <c r="P1571" s="7">
        <v>3.54694639343687E-2</v>
      </c>
      <c r="Q1571" s="7">
        <v>4.7390182496068602</v>
      </c>
    </row>
    <row r="1572" spans="1:17" hidden="1" x14ac:dyDescent="0.3">
      <c r="A1572" s="3" t="s">
        <v>54</v>
      </c>
      <c r="B1572" s="2">
        <v>44044</v>
      </c>
      <c r="C1572" s="7">
        <v>0.68534900094025497</v>
      </c>
      <c r="D1572" s="7">
        <v>4.0808127045526901E-2</v>
      </c>
      <c r="E1572" s="7">
        <v>0.51815107285889195</v>
      </c>
      <c r="F1572" s="14">
        <v>0.441040800095581</v>
      </c>
      <c r="G1572" s="7">
        <v>8.9908249519833998E-3</v>
      </c>
      <c r="H1572" s="7">
        <v>1.81851319180628E-2</v>
      </c>
      <c r="I1572" s="7">
        <v>0.26674592803137798</v>
      </c>
      <c r="J1572" s="7">
        <v>0.17882306555327701</v>
      </c>
      <c r="K1572" s="7">
        <v>0.125870316051892</v>
      </c>
      <c r="L1572" s="7">
        <v>0.18453364317759499</v>
      </c>
      <c r="M1572" s="7">
        <v>9.19008774502693E-2</v>
      </c>
      <c r="N1572" s="7">
        <v>5.592287189069E-2</v>
      </c>
      <c r="O1572" s="7">
        <v>3.3467832699238198E-2</v>
      </c>
      <c r="P1572" s="7">
        <v>3.5559508275614299E-2</v>
      </c>
      <c r="Q1572" s="7">
        <v>4.6292411684681003</v>
      </c>
    </row>
    <row r="1573" spans="1:17" hidden="1" x14ac:dyDescent="0.3">
      <c r="A1573" s="3" t="s">
        <v>54</v>
      </c>
      <c r="B1573" s="2">
        <v>44075</v>
      </c>
      <c r="C1573" s="7">
        <v>0.63202216790277799</v>
      </c>
      <c r="D1573" s="7">
        <v>4.6424900623364698E-2</v>
      </c>
      <c r="E1573" s="7">
        <v>0.52706655853411299</v>
      </c>
      <c r="F1573" s="14">
        <v>0.42650854084252199</v>
      </c>
      <c r="G1573" s="7">
        <v>1.1600740554395399E-2</v>
      </c>
      <c r="H1573" s="7">
        <v>1.6535347284961598E-2</v>
      </c>
      <c r="I1573" s="7">
        <v>0.247353838276751</v>
      </c>
      <c r="J1573" s="7">
        <v>0.17915856626884499</v>
      </c>
      <c r="K1573" s="7">
        <v>0.131055957757823</v>
      </c>
      <c r="L1573" s="7">
        <v>0.20103333573254001</v>
      </c>
      <c r="M1573" s="7">
        <v>0.105243356136621</v>
      </c>
      <c r="N1573" s="7">
        <v>4.7031776407880997E-2</v>
      </c>
      <c r="O1573" s="7">
        <v>3.9206853905893603E-2</v>
      </c>
      <c r="P1573" s="7">
        <v>2.1780227674287798E-2</v>
      </c>
      <c r="Q1573" s="7">
        <v>4.5917892173241697</v>
      </c>
    </row>
    <row r="1574" spans="1:17" hidden="1" x14ac:dyDescent="0.3">
      <c r="A1574" s="3" t="s">
        <v>54</v>
      </c>
      <c r="B1574" s="2">
        <v>44105</v>
      </c>
      <c r="C1574" s="7">
        <v>0.69163402537723195</v>
      </c>
      <c r="D1574" s="7">
        <v>4.0706513567556099E-2</v>
      </c>
      <c r="E1574" s="7">
        <v>0.52282688506036901</v>
      </c>
      <c r="F1574" s="14">
        <v>0.43646660137207499</v>
      </c>
      <c r="G1574" s="7">
        <v>1.05173913009522E-2</v>
      </c>
      <c r="H1574" s="7">
        <v>1.8314485463985598E-2</v>
      </c>
      <c r="I1574" s="7">
        <v>0.25369073076407</v>
      </c>
      <c r="J1574" s="7">
        <v>0.184691856129336</v>
      </c>
      <c r="K1574" s="7">
        <v>0.127471365227487</v>
      </c>
      <c r="L1574" s="7">
        <v>0.201254167388179</v>
      </c>
      <c r="M1574" s="7">
        <v>9.9453813329833496E-2</v>
      </c>
      <c r="N1574" s="7">
        <v>4.8124669068675303E-2</v>
      </c>
      <c r="O1574" s="7">
        <v>3.5031839331986003E-2</v>
      </c>
      <c r="P1574" s="7">
        <v>2.1449681995494699E-2</v>
      </c>
      <c r="Q1574" s="7">
        <v>4.6061423268907999</v>
      </c>
    </row>
    <row r="1575" spans="1:17" hidden="1" x14ac:dyDescent="0.3">
      <c r="A1575" s="3" t="s">
        <v>54</v>
      </c>
      <c r="B1575" s="2">
        <v>44136</v>
      </c>
      <c r="C1575" s="7">
        <v>0.33056699627126501</v>
      </c>
      <c r="D1575" s="7">
        <v>6.0032571318229103E-2</v>
      </c>
      <c r="E1575" s="7">
        <v>0.58593017374915501</v>
      </c>
      <c r="F1575" s="14">
        <v>0.35403725493261601</v>
      </c>
      <c r="G1575" s="7">
        <v>1.5858325564934501E-2</v>
      </c>
      <c r="H1575" s="7">
        <v>1.1254601782601001E-2</v>
      </c>
      <c r="I1575" s="7">
        <v>0.14330123609898901</v>
      </c>
      <c r="J1575" s="7">
        <v>0.105404145863625</v>
      </c>
      <c r="K1575" s="7">
        <v>6.8316115305052202E-2</v>
      </c>
      <c r="L1575" s="7">
        <v>0.39591574867600698</v>
      </c>
      <c r="M1575" s="7">
        <v>0.12472690841412599</v>
      </c>
      <c r="N1575" s="7">
        <v>7.7782050042037407E-2</v>
      </c>
      <c r="O1575" s="7">
        <v>3.89442994999687E-2</v>
      </c>
      <c r="P1575" s="7">
        <v>1.84965687526592E-2</v>
      </c>
      <c r="Q1575" s="7">
        <v>4.7173374219383399</v>
      </c>
    </row>
    <row r="1576" spans="1:17" hidden="1" x14ac:dyDescent="0.3">
      <c r="A1576" s="3" t="s">
        <v>54</v>
      </c>
      <c r="B1576" s="2">
        <v>44166</v>
      </c>
      <c r="C1576" s="7">
        <v>0.72622263591828895</v>
      </c>
      <c r="D1576" s="7">
        <v>3.6028282402379298E-2</v>
      </c>
      <c r="E1576" s="7">
        <v>0.55500134510965704</v>
      </c>
      <c r="F1576" s="14">
        <v>0.40897037248796397</v>
      </c>
      <c r="G1576" s="7">
        <v>1.06528927668731E-2</v>
      </c>
      <c r="H1576" s="7">
        <v>2.0878029390193599E-2</v>
      </c>
      <c r="I1576" s="7">
        <v>0.27474372878366199</v>
      </c>
      <c r="J1576" s="7">
        <v>0.109217068252458</v>
      </c>
      <c r="K1576" s="7">
        <v>0.16948244968791101</v>
      </c>
      <c r="L1576" s="7">
        <v>0.21485846800938899</v>
      </c>
      <c r="M1576" s="7">
        <v>0.104200105349224</v>
      </c>
      <c r="N1576" s="7">
        <v>4.8784181368262403E-2</v>
      </c>
      <c r="O1576" s="7">
        <v>1.9987352356693199E-2</v>
      </c>
      <c r="P1576" s="7">
        <v>2.7195724035332401E-2</v>
      </c>
      <c r="Q1576" s="7">
        <v>4.5874366280705097</v>
      </c>
    </row>
    <row r="1577" spans="1:17" hidden="1" x14ac:dyDescent="0.3">
      <c r="A1577" s="3" t="s">
        <v>54</v>
      </c>
      <c r="B1577" s="2">
        <v>44197</v>
      </c>
      <c r="C1577" s="7">
        <v>0.21379694829350801</v>
      </c>
      <c r="D1577" s="7">
        <v>8.0803754801397704E-2</v>
      </c>
      <c r="E1577" s="7">
        <v>0.651892978481597</v>
      </c>
      <c r="F1577" s="14">
        <v>0.26730326671700499</v>
      </c>
      <c r="G1577" s="7">
        <v>2.0403477056096801E-2</v>
      </c>
      <c r="H1577" s="7">
        <v>4.8221183646943496E-3</v>
      </c>
      <c r="I1577" s="7">
        <v>7.6697635373702194E-2</v>
      </c>
      <c r="J1577" s="7">
        <v>5.3031423641638903E-2</v>
      </c>
      <c r="K1577" s="7">
        <v>2.0680369404038099E-2</v>
      </c>
      <c r="L1577" s="7">
        <v>0.549728836898002</v>
      </c>
      <c r="M1577" s="7">
        <v>0.13480054135557701</v>
      </c>
      <c r="N1577" s="7">
        <v>5.5422484083983897E-2</v>
      </c>
      <c r="O1577" s="7">
        <v>4.31569083054908E-2</v>
      </c>
      <c r="P1577" s="7">
        <v>4.1256205516776702E-2</v>
      </c>
      <c r="Q1577" s="7">
        <v>4.7809210234577</v>
      </c>
    </row>
    <row r="1578" spans="1:17" hidden="1" x14ac:dyDescent="0.3">
      <c r="A1578" s="3" t="s">
        <v>54</v>
      </c>
      <c r="B1578" s="2">
        <v>44228</v>
      </c>
      <c r="C1578" s="7">
        <v>0.21914432548322799</v>
      </c>
      <c r="D1578" s="7">
        <v>7.5475718702320393E-2</v>
      </c>
      <c r="E1578" s="7">
        <v>0.64202618715733895</v>
      </c>
      <c r="F1578" s="14">
        <v>0.28249809414034099</v>
      </c>
      <c r="G1578" s="7">
        <v>1.9574719260028298E-2</v>
      </c>
      <c r="H1578" s="7">
        <v>3.4528924685260998E-3</v>
      </c>
      <c r="I1578" s="7">
        <v>8.2761061669451602E-2</v>
      </c>
      <c r="J1578" s="7">
        <v>6.2318763621004303E-2</v>
      </c>
      <c r="K1578" s="7">
        <v>2.3774269102176601E-2</v>
      </c>
      <c r="L1578" s="7">
        <v>0.522811716730051</v>
      </c>
      <c r="M1578" s="7">
        <v>0.130386561149684</v>
      </c>
      <c r="N1578" s="7">
        <v>7.2210140671291903E-2</v>
      </c>
      <c r="O1578" s="7">
        <v>3.9329561598337802E-2</v>
      </c>
      <c r="P1578" s="7">
        <v>4.3380313729449199E-2</v>
      </c>
      <c r="Q1578" s="7">
        <v>4.7775089790720697</v>
      </c>
    </row>
    <row r="1579" spans="1:17" hidden="1" x14ac:dyDescent="0.3">
      <c r="A1579" s="3" t="s">
        <v>54</v>
      </c>
      <c r="B1579" s="2">
        <v>44256</v>
      </c>
      <c r="C1579" s="7">
        <v>0.28005439515715702</v>
      </c>
      <c r="D1579" s="7">
        <v>6.6788146732253098E-2</v>
      </c>
      <c r="E1579" s="7">
        <v>0.63249504747654395</v>
      </c>
      <c r="F1579" s="14">
        <v>0.30071680579120302</v>
      </c>
      <c r="G1579" s="7">
        <v>2.7490384838204301E-2</v>
      </c>
      <c r="H1579" s="7">
        <v>3.80966746117129E-3</v>
      </c>
      <c r="I1579" s="7">
        <v>8.6519277433270397E-2</v>
      </c>
      <c r="J1579" s="7">
        <v>6.6420456729378297E-2</v>
      </c>
      <c r="K1579" s="7">
        <v>2.59308740739548E-2</v>
      </c>
      <c r="L1579" s="7">
        <v>0.49174490643074198</v>
      </c>
      <c r="M1579" s="7">
        <v>0.13861617156637401</v>
      </c>
      <c r="N1579" s="7">
        <v>6.6890325475845905E-2</v>
      </c>
      <c r="O1579" s="7">
        <v>4.42272604216115E-2</v>
      </c>
      <c r="P1579" s="7">
        <v>4.8350675569447797E-2</v>
      </c>
      <c r="Q1579" s="7">
        <v>4.8141121447044597</v>
      </c>
    </row>
    <row r="1580" spans="1:17" hidden="1" x14ac:dyDescent="0.3">
      <c r="A1580" s="3" t="s">
        <v>54</v>
      </c>
      <c r="B1580" s="2">
        <v>44287</v>
      </c>
      <c r="C1580" s="7">
        <v>0.559287407082107</v>
      </c>
      <c r="D1580" s="7">
        <v>4.7151997010105799E-2</v>
      </c>
      <c r="E1580" s="7">
        <v>0.55804753483349501</v>
      </c>
      <c r="F1580" s="14">
        <v>0.39480046815639902</v>
      </c>
      <c r="G1580" s="7">
        <v>1.18143730517656E-2</v>
      </c>
      <c r="H1580" s="7">
        <v>1.42102325678348E-2</v>
      </c>
      <c r="I1580" s="7">
        <v>0.28465479957233297</v>
      </c>
      <c r="J1580" s="7">
        <v>9.9326096113910203E-2</v>
      </c>
      <c r="K1580" s="7">
        <v>0.10447548514239199</v>
      </c>
      <c r="L1580" s="7">
        <v>0.23824897273926601</v>
      </c>
      <c r="M1580" s="7">
        <v>0.108292324835868</v>
      </c>
      <c r="N1580" s="7">
        <v>7.3494955109726506E-2</v>
      </c>
      <c r="O1580" s="7">
        <v>2.87744316953037E-2</v>
      </c>
      <c r="P1580" s="7">
        <v>3.6708329171599198E-2</v>
      </c>
      <c r="Q1580" s="7">
        <v>4.6794363952897902</v>
      </c>
    </row>
    <row r="1581" spans="1:17" hidden="1" x14ac:dyDescent="0.3">
      <c r="A1581" s="3" t="s">
        <v>54</v>
      </c>
      <c r="B1581" s="2">
        <v>44317</v>
      </c>
      <c r="C1581" s="7">
        <v>0.71413180789947195</v>
      </c>
      <c r="D1581" s="7">
        <v>4.1078246016066002E-2</v>
      </c>
      <c r="E1581" s="7">
        <v>0.51374608029264501</v>
      </c>
      <c r="F1581" s="14">
        <v>0.44517567369128902</v>
      </c>
      <c r="G1581" s="7">
        <v>8.4875132609402194E-3</v>
      </c>
      <c r="H1581" s="7">
        <v>1.8814529721470599E-2</v>
      </c>
      <c r="I1581" s="7">
        <v>0.28368383296703498</v>
      </c>
      <c r="J1581" s="7">
        <v>0.15213030505562</v>
      </c>
      <c r="K1581" s="7">
        <v>0.12591709129001799</v>
      </c>
      <c r="L1581" s="7">
        <v>0.186990261587451</v>
      </c>
      <c r="M1581" s="7">
        <v>9.50597752220943E-2</v>
      </c>
      <c r="N1581" s="7">
        <v>5.6740980643811903E-2</v>
      </c>
      <c r="O1581" s="7">
        <v>3.5690800320383201E-2</v>
      </c>
      <c r="P1581" s="7">
        <v>3.6484909931175397E-2</v>
      </c>
      <c r="Q1581" s="7">
        <v>4.6245062199006899</v>
      </c>
    </row>
    <row r="1582" spans="1:17" hidden="1" x14ac:dyDescent="0.3">
      <c r="A1582" s="3" t="s">
        <v>54</v>
      </c>
      <c r="B1582" s="2">
        <v>44348</v>
      </c>
      <c r="C1582" s="7">
        <v>0.68411840474886398</v>
      </c>
      <c r="D1582" s="7">
        <v>4.0760735881267801E-2</v>
      </c>
      <c r="E1582" s="7">
        <v>0.51981280149644005</v>
      </c>
      <c r="F1582" s="14">
        <v>0.43942646262229201</v>
      </c>
      <c r="G1582" s="7">
        <v>8.6634905223002701E-3</v>
      </c>
      <c r="H1582" s="7">
        <v>1.5951393052627001E-2</v>
      </c>
      <c r="I1582" s="7">
        <v>0.25909320609040998</v>
      </c>
      <c r="J1582" s="7">
        <v>0.18327131005206301</v>
      </c>
      <c r="K1582" s="7">
        <v>0.114210314320514</v>
      </c>
      <c r="L1582" s="7">
        <v>0.191663025911119</v>
      </c>
      <c r="M1582" s="7">
        <v>9.7875418156950902E-2</v>
      </c>
      <c r="N1582" s="7">
        <v>4.7618708145518197E-2</v>
      </c>
      <c r="O1582" s="7">
        <v>4.1871912920453197E-2</v>
      </c>
      <c r="P1582" s="7">
        <v>3.9781220828044701E-2</v>
      </c>
      <c r="Q1582" s="7">
        <v>4.6471629259627303</v>
      </c>
    </row>
    <row r="1583" spans="1:17" hidden="1" x14ac:dyDescent="0.3">
      <c r="A1583" s="3" t="s">
        <v>54</v>
      </c>
      <c r="B1583" s="2">
        <v>44378</v>
      </c>
      <c r="C1583" s="7">
        <v>0.77824735706583403</v>
      </c>
      <c r="D1583" s="7">
        <v>3.9342742728405503E-2</v>
      </c>
      <c r="E1583" s="7">
        <v>0.51129620189147895</v>
      </c>
      <c r="F1583" s="14">
        <v>0.449361055380115</v>
      </c>
      <c r="G1583" s="7">
        <v>1.0129507125652399E-2</v>
      </c>
      <c r="H1583" s="7">
        <v>1.6485535224262E-2</v>
      </c>
      <c r="I1583" s="7">
        <v>0.25017325487596098</v>
      </c>
      <c r="J1583" s="7">
        <v>0.20288356633431801</v>
      </c>
      <c r="K1583" s="7">
        <v>0.116362787070456</v>
      </c>
      <c r="L1583" s="7">
        <v>0.17739924119963199</v>
      </c>
      <c r="M1583" s="7">
        <v>8.9985280073493004E-2</v>
      </c>
      <c r="N1583" s="7">
        <v>4.7436124567723503E-2</v>
      </c>
      <c r="O1583" s="7">
        <v>5.0355762120932297E-2</v>
      </c>
      <c r="P1583" s="7">
        <v>3.8788941407570901E-2</v>
      </c>
      <c r="Q1583" s="7">
        <v>4.6357580767346303</v>
      </c>
    </row>
    <row r="1584" spans="1:17" hidden="1" x14ac:dyDescent="0.3">
      <c r="A1584" s="3" t="s">
        <v>54</v>
      </c>
      <c r="B1584" s="2">
        <v>44409</v>
      </c>
      <c r="C1584" s="7">
        <v>0.82980332648239896</v>
      </c>
      <c r="D1584" s="7">
        <v>3.78698279046491E-2</v>
      </c>
      <c r="E1584" s="7">
        <v>0.48936791464306101</v>
      </c>
      <c r="F1584" s="14">
        <v>0.47276225745229</v>
      </c>
      <c r="G1584" s="7">
        <v>7.5765064177090698E-3</v>
      </c>
      <c r="H1584" s="7">
        <v>1.8439749236889701E-2</v>
      </c>
      <c r="I1584" s="7">
        <v>0.24327959938243701</v>
      </c>
      <c r="J1584" s="7">
        <v>0.23261740865328201</v>
      </c>
      <c r="K1584" s="7">
        <v>0.11058962914677301</v>
      </c>
      <c r="L1584" s="7">
        <v>0.161599531295881</v>
      </c>
      <c r="M1584" s="7">
        <v>8.0871490352344699E-2</v>
      </c>
      <c r="N1584" s="7">
        <v>5.2078193045289198E-2</v>
      </c>
      <c r="O1584" s="7">
        <v>5.5514007995636203E-2</v>
      </c>
      <c r="P1584" s="7">
        <v>3.7433884473757902E-2</v>
      </c>
      <c r="Q1584" s="7">
        <v>4.6089699708463199</v>
      </c>
    </row>
    <row r="1585" spans="1:17" hidden="1" x14ac:dyDescent="0.3">
      <c r="A1585" s="3" t="s">
        <v>54</v>
      </c>
      <c r="B1585" s="2">
        <v>44440</v>
      </c>
      <c r="C1585" s="7">
        <v>0.77466679807822503</v>
      </c>
      <c r="D1585" s="7">
        <v>3.6748745221672902E-2</v>
      </c>
      <c r="E1585" s="7">
        <v>0.51069341495234799</v>
      </c>
      <c r="F1585" s="14">
        <v>0.45255783982597902</v>
      </c>
      <c r="G1585" s="7">
        <v>1.1205110586272901E-2</v>
      </c>
      <c r="H1585" s="7">
        <v>1.6223996374339598E-2</v>
      </c>
      <c r="I1585" s="7">
        <v>0.225061813889256</v>
      </c>
      <c r="J1585" s="7">
        <v>0.235247129744074</v>
      </c>
      <c r="K1585" s="7">
        <v>0.11429891626088599</v>
      </c>
      <c r="L1585" s="7">
        <v>0.16734732994719201</v>
      </c>
      <c r="M1585" s="7">
        <v>8.6776495520186098E-2</v>
      </c>
      <c r="N1585" s="7">
        <v>5.0557036338091103E-2</v>
      </c>
      <c r="O1585" s="7">
        <v>5.5194562906043999E-2</v>
      </c>
      <c r="P1585" s="7">
        <v>3.8087608433657501E-2</v>
      </c>
      <c r="Q1585" s="7">
        <v>4.6694912569842399</v>
      </c>
    </row>
    <row r="1586" spans="1:17" hidden="1" x14ac:dyDescent="0.3">
      <c r="A1586" s="3" t="s">
        <v>55</v>
      </c>
      <c r="B1586" s="2">
        <v>43466</v>
      </c>
      <c r="C1586" s="7">
        <v>0.85457753341611198</v>
      </c>
      <c r="D1586" s="7">
        <v>3.8691175887629797E-2</v>
      </c>
      <c r="E1586" s="7">
        <v>0.629019618374</v>
      </c>
      <c r="F1586" s="14">
        <v>0.33228920573837101</v>
      </c>
      <c r="G1586" s="7">
        <v>1.4013061020983399E-2</v>
      </c>
      <c r="H1586" s="7">
        <v>2.7321002352323001E-2</v>
      </c>
      <c r="I1586" s="7">
        <v>0.173626979141529</v>
      </c>
      <c r="J1586" s="7">
        <v>0.202278232140613</v>
      </c>
      <c r="K1586" s="7">
        <v>0.124011542694605</v>
      </c>
      <c r="L1586" s="7">
        <v>0.21871439312059299</v>
      </c>
      <c r="M1586" s="7">
        <v>7.9650149265107495E-2</v>
      </c>
      <c r="N1586" s="7">
        <v>2.46633625241564E-2</v>
      </c>
      <c r="O1586" s="7">
        <v>6.4199614798965396E-2</v>
      </c>
      <c r="P1586" s="7">
        <v>7.1521662941124803E-2</v>
      </c>
      <c r="Q1586" s="7">
        <v>6.0151603058937502</v>
      </c>
    </row>
    <row r="1587" spans="1:17" hidden="1" x14ac:dyDescent="0.3">
      <c r="A1587" s="3" t="s">
        <v>55</v>
      </c>
      <c r="B1587" s="2">
        <v>43497</v>
      </c>
      <c r="C1587" s="7">
        <v>0.89115665575026104</v>
      </c>
      <c r="D1587" s="7">
        <v>4.0026784069712197E-2</v>
      </c>
      <c r="E1587" s="7">
        <v>0.62021986891188097</v>
      </c>
      <c r="F1587" s="14">
        <v>0.33975334701840698</v>
      </c>
      <c r="G1587" s="7">
        <v>1.25215950984402E-2</v>
      </c>
      <c r="H1587" s="7">
        <v>2.5845288664544001E-2</v>
      </c>
      <c r="I1587" s="7">
        <v>0.15749391032563001</v>
      </c>
      <c r="J1587" s="7">
        <v>0.24464577644049801</v>
      </c>
      <c r="K1587" s="7">
        <v>0.10873778613370499</v>
      </c>
      <c r="L1587" s="7">
        <v>0.22074162311694501</v>
      </c>
      <c r="M1587" s="7">
        <v>7.7693093139397207E-2</v>
      </c>
      <c r="N1587" s="7">
        <v>2.3529621348099199E-2</v>
      </c>
      <c r="O1587" s="7">
        <v>5.9048790153206999E-2</v>
      </c>
      <c r="P1587" s="7">
        <v>6.9742515579533898E-2</v>
      </c>
      <c r="Q1587" s="7">
        <v>6.1555056492819498</v>
      </c>
    </row>
    <row r="1588" spans="1:17" hidden="1" x14ac:dyDescent="0.3">
      <c r="A1588" s="3" t="s">
        <v>55</v>
      </c>
      <c r="B1588" s="2">
        <v>43525</v>
      </c>
      <c r="C1588" s="7">
        <v>1.04045831747269</v>
      </c>
      <c r="D1588" s="7">
        <v>3.8655857840707901E-2</v>
      </c>
      <c r="E1588" s="7">
        <v>0.60300368675330496</v>
      </c>
      <c r="F1588" s="14">
        <v>0.35834045540598702</v>
      </c>
      <c r="G1588" s="7">
        <v>1.5887999116878399E-2</v>
      </c>
      <c r="H1588" s="7">
        <v>2.3663766047531301E-2</v>
      </c>
      <c r="I1588" s="7">
        <v>0.15870848378006</v>
      </c>
      <c r="J1588" s="7">
        <v>0.243714100761837</v>
      </c>
      <c r="K1588" s="7">
        <v>0.107465340099364</v>
      </c>
      <c r="L1588" s="7">
        <v>0.213618777842708</v>
      </c>
      <c r="M1588" s="7">
        <v>7.2823735886501095E-2</v>
      </c>
      <c r="N1588" s="7">
        <v>2.30933337134872E-2</v>
      </c>
      <c r="O1588" s="7">
        <v>5.8196489059833399E-2</v>
      </c>
      <c r="P1588" s="7">
        <v>8.28279736917992E-2</v>
      </c>
      <c r="Q1588" s="7">
        <v>6.14864577568967</v>
      </c>
    </row>
    <row r="1589" spans="1:17" hidden="1" x14ac:dyDescent="0.3">
      <c r="A1589" s="3" t="s">
        <v>55</v>
      </c>
      <c r="B1589" s="2">
        <v>43556</v>
      </c>
      <c r="C1589" s="7">
        <v>0.98551362589626801</v>
      </c>
      <c r="D1589" s="7">
        <v>3.8257241059820903E-2</v>
      </c>
      <c r="E1589" s="7">
        <v>0.60575635489683899</v>
      </c>
      <c r="F1589" s="14">
        <v>0.35598640404333998</v>
      </c>
      <c r="G1589" s="7">
        <v>2.2235764109701701E-2</v>
      </c>
      <c r="H1589" s="7">
        <v>2.80028993370279E-2</v>
      </c>
      <c r="I1589" s="7">
        <v>0.16506019370917199</v>
      </c>
      <c r="J1589" s="7">
        <v>0.23509520528743699</v>
      </c>
      <c r="K1589" s="7">
        <v>0.10608057123215001</v>
      </c>
      <c r="L1589" s="7">
        <v>0.20490627564050601</v>
      </c>
      <c r="M1589" s="7">
        <v>7.1714387122265397E-2</v>
      </c>
      <c r="N1589" s="7">
        <v>3.5310058260126398E-2</v>
      </c>
      <c r="O1589" s="7">
        <v>6.2193813045496003E-2</v>
      </c>
      <c r="P1589" s="7">
        <v>6.9400832256117498E-2</v>
      </c>
      <c r="Q1589" s="7">
        <v>6.1574880312780502</v>
      </c>
    </row>
    <row r="1590" spans="1:17" hidden="1" x14ac:dyDescent="0.3">
      <c r="A1590" s="3" t="s">
        <v>55</v>
      </c>
      <c r="B1590" s="2">
        <v>43586</v>
      </c>
      <c r="C1590" s="7">
        <v>1.0017988127994</v>
      </c>
      <c r="D1590" s="7">
        <v>4.0468620322210103E-2</v>
      </c>
      <c r="E1590" s="7">
        <v>0.62388786603215796</v>
      </c>
      <c r="F1590" s="14">
        <v>0.335643513645632</v>
      </c>
      <c r="G1590" s="7">
        <v>1.3401226173971501E-2</v>
      </c>
      <c r="H1590" s="7">
        <v>2.6558067609670701E-2</v>
      </c>
      <c r="I1590" s="7">
        <v>0.172538808834867</v>
      </c>
      <c r="J1590" s="7">
        <v>0.24190568546416</v>
      </c>
      <c r="K1590" s="7">
        <v>0.104879341645255</v>
      </c>
      <c r="L1590" s="7">
        <v>0.20950179526555199</v>
      </c>
      <c r="M1590" s="7">
        <v>7.3346797104458003E-2</v>
      </c>
      <c r="N1590" s="7">
        <v>2.9160591511580701E-2</v>
      </c>
      <c r="O1590" s="7">
        <v>6.0374565267784501E-2</v>
      </c>
      <c r="P1590" s="7">
        <v>6.8333121122700097E-2</v>
      </c>
      <c r="Q1590" s="7">
        <v>6.1317619731010398</v>
      </c>
    </row>
    <row r="1591" spans="1:17" hidden="1" x14ac:dyDescent="0.3">
      <c r="A1591" s="3" t="s">
        <v>55</v>
      </c>
      <c r="B1591" s="2">
        <v>43617</v>
      </c>
      <c r="C1591" s="7">
        <v>0.92898667092521603</v>
      </c>
      <c r="D1591" s="7">
        <v>4.5705289633801202E-2</v>
      </c>
      <c r="E1591" s="7">
        <v>0.63136605133897805</v>
      </c>
      <c r="F1591" s="14">
        <v>0.32292865902722101</v>
      </c>
      <c r="G1591" s="7">
        <v>1.26881767772263E-2</v>
      </c>
      <c r="H1591" s="7">
        <v>2.5003662555787402E-2</v>
      </c>
      <c r="I1591" s="7">
        <v>0.17065330936390499</v>
      </c>
      <c r="J1591" s="7">
        <v>0.23202921549129699</v>
      </c>
      <c r="K1591" s="7">
        <v>0.119302804055852</v>
      </c>
      <c r="L1591" s="7">
        <v>0.20582090749470999</v>
      </c>
      <c r="M1591" s="7">
        <v>7.56040336470096E-2</v>
      </c>
      <c r="N1591" s="7">
        <v>2.66510711686288E-2</v>
      </c>
      <c r="O1591" s="7">
        <v>5.8975452293374302E-2</v>
      </c>
      <c r="P1591" s="7">
        <v>7.3271367152209305E-2</v>
      </c>
      <c r="Q1591" s="7">
        <v>6.1593949521174203</v>
      </c>
    </row>
    <row r="1592" spans="1:17" hidden="1" x14ac:dyDescent="0.3">
      <c r="A1592" s="3" t="s">
        <v>55</v>
      </c>
      <c r="B1592" s="2">
        <v>43647</v>
      </c>
      <c r="C1592" s="7">
        <v>0.96993292053649105</v>
      </c>
      <c r="D1592" s="7">
        <v>4.3238125309749499E-2</v>
      </c>
      <c r="E1592" s="7">
        <v>0.61485493312412898</v>
      </c>
      <c r="F1592" s="14">
        <v>0.341906941566122</v>
      </c>
      <c r="G1592" s="7">
        <v>1.3534663114770199E-2</v>
      </c>
      <c r="H1592" s="7">
        <v>2.4542890098636101E-2</v>
      </c>
      <c r="I1592" s="7">
        <v>0.176644001869808</v>
      </c>
      <c r="J1592" s="7">
        <v>0.22828529693709201</v>
      </c>
      <c r="K1592" s="7">
        <v>0.116768127533112</v>
      </c>
      <c r="L1592" s="7">
        <v>0.201843211913251</v>
      </c>
      <c r="M1592" s="7">
        <v>7.5652164751476306E-2</v>
      </c>
      <c r="N1592" s="7">
        <v>2.3637709766103299E-2</v>
      </c>
      <c r="O1592" s="7">
        <v>6.2556918290014002E-2</v>
      </c>
      <c r="P1592" s="7">
        <v>7.6535015725737704E-2</v>
      </c>
      <c r="Q1592" s="7">
        <v>6.1618545744683697</v>
      </c>
    </row>
    <row r="1593" spans="1:17" hidden="1" x14ac:dyDescent="0.3">
      <c r="A1593" s="3" t="s">
        <v>55</v>
      </c>
      <c r="B1593" s="2">
        <v>43678</v>
      </c>
      <c r="C1593" s="7">
        <v>0.95038807366231004</v>
      </c>
      <c r="D1593" s="7">
        <v>4.2069649245044402E-2</v>
      </c>
      <c r="E1593" s="7">
        <v>0.64928045347581598</v>
      </c>
      <c r="F1593" s="14">
        <v>0.30864989727914</v>
      </c>
      <c r="G1593" s="7">
        <v>1.3933534881558501E-2</v>
      </c>
      <c r="H1593" s="7">
        <v>2.5563425473751698E-2</v>
      </c>
      <c r="I1593" s="7">
        <v>0.17400533169515101</v>
      </c>
      <c r="J1593" s="7">
        <v>0.23149574290835501</v>
      </c>
      <c r="K1593" s="7">
        <v>0.112368716106891</v>
      </c>
      <c r="L1593" s="7">
        <v>0.198994449661651</v>
      </c>
      <c r="M1593" s="7">
        <v>7.5047024654192995E-2</v>
      </c>
      <c r="N1593" s="7">
        <v>3.50158214552811E-2</v>
      </c>
      <c r="O1593" s="7">
        <v>5.4781056801525799E-2</v>
      </c>
      <c r="P1593" s="7">
        <v>7.8794896361640998E-2</v>
      </c>
      <c r="Q1593" s="7">
        <v>6.0786857042460998</v>
      </c>
    </row>
    <row r="1594" spans="1:17" hidden="1" x14ac:dyDescent="0.3">
      <c r="A1594" s="3" t="s">
        <v>55</v>
      </c>
      <c r="B1594" s="2">
        <v>43709</v>
      </c>
      <c r="C1594" s="7">
        <v>0.92894911365069199</v>
      </c>
      <c r="D1594" s="7">
        <v>4.6153108590711901E-2</v>
      </c>
      <c r="E1594" s="7">
        <v>0.61519481508658302</v>
      </c>
      <c r="F1594" s="14">
        <v>0.338652076322705</v>
      </c>
      <c r="G1594" s="7">
        <v>1.48677794380596E-2</v>
      </c>
      <c r="H1594" s="7">
        <v>2.42730886560584E-2</v>
      </c>
      <c r="I1594" s="7">
        <v>0.16782426364625599</v>
      </c>
      <c r="J1594" s="7">
        <v>0.23892630524794101</v>
      </c>
      <c r="K1594" s="7">
        <v>0.116049141616604</v>
      </c>
      <c r="L1594" s="7">
        <v>0.20988756848206</v>
      </c>
      <c r="M1594" s="7">
        <v>6.8923882381726295E-2</v>
      </c>
      <c r="N1594" s="7">
        <v>3.3509101307005698E-2</v>
      </c>
      <c r="O1594" s="7">
        <v>5.3537132134017403E-2</v>
      </c>
      <c r="P1594" s="7">
        <v>7.2201737090271598E-2</v>
      </c>
      <c r="Q1594" s="7">
        <v>6.1938359588840504</v>
      </c>
    </row>
    <row r="1595" spans="1:17" hidden="1" x14ac:dyDescent="0.3">
      <c r="A1595" s="3" t="s">
        <v>55</v>
      </c>
      <c r="B1595" s="2">
        <v>43739</v>
      </c>
      <c r="C1595" s="7">
        <v>1.0639363625037599</v>
      </c>
      <c r="D1595" s="7">
        <v>4.3407106835894702E-2</v>
      </c>
      <c r="E1595" s="7">
        <v>0.62151047949731997</v>
      </c>
      <c r="F1595" s="14">
        <v>0.33508241366678498</v>
      </c>
      <c r="G1595" s="7">
        <v>1.4626805788635899E-2</v>
      </c>
      <c r="H1595" s="7">
        <v>2.7395490149941502E-2</v>
      </c>
      <c r="I1595" s="7">
        <v>0.16769439146061799</v>
      </c>
      <c r="J1595" s="7">
        <v>0.239327449726914</v>
      </c>
      <c r="K1595" s="7">
        <v>0.12625051417119201</v>
      </c>
      <c r="L1595" s="7">
        <v>0.207710368463524</v>
      </c>
      <c r="M1595" s="7">
        <v>6.9183985862877106E-2</v>
      </c>
      <c r="N1595" s="7">
        <v>2.4737109718902701E-2</v>
      </c>
      <c r="O1595" s="7">
        <v>5.2522224634401898E-2</v>
      </c>
      <c r="P1595" s="7">
        <v>7.0551660022993706E-2</v>
      </c>
      <c r="Q1595" s="7">
        <v>6.17296060868685</v>
      </c>
    </row>
    <row r="1596" spans="1:17" hidden="1" x14ac:dyDescent="0.3">
      <c r="A1596" s="3" t="s">
        <v>55</v>
      </c>
      <c r="B1596" s="2">
        <v>43770</v>
      </c>
      <c r="C1596" s="7">
        <v>1.1009640604928601</v>
      </c>
      <c r="D1596" s="7">
        <v>3.8763150016599503E-2</v>
      </c>
      <c r="E1596" s="7">
        <v>0.62517707568120495</v>
      </c>
      <c r="F1596" s="14">
        <v>0.33605977430219602</v>
      </c>
      <c r="G1596" s="7">
        <v>1.16533433167368E-2</v>
      </c>
      <c r="H1596" s="7">
        <v>2.3279455465281099E-2</v>
      </c>
      <c r="I1596" s="7">
        <v>0.17260507511294801</v>
      </c>
      <c r="J1596" s="7">
        <v>0.24252571637338599</v>
      </c>
      <c r="K1596" s="7">
        <v>0.13933503719961299</v>
      </c>
      <c r="L1596" s="7">
        <v>0.19704007884858399</v>
      </c>
      <c r="M1596" s="7">
        <v>6.6626633873611202E-2</v>
      </c>
      <c r="N1596" s="7">
        <v>2.6004220299398698E-2</v>
      </c>
      <c r="O1596" s="7">
        <v>4.9587357699361699E-2</v>
      </c>
      <c r="P1596" s="7">
        <v>7.1343081811080095E-2</v>
      </c>
      <c r="Q1596" s="7">
        <v>6.1001556816925504</v>
      </c>
    </row>
    <row r="1597" spans="1:17" hidden="1" x14ac:dyDescent="0.3">
      <c r="A1597" s="3" t="s">
        <v>55</v>
      </c>
      <c r="B1597" s="2">
        <v>43800</v>
      </c>
      <c r="C1597" s="7">
        <v>1.2833378528939401</v>
      </c>
      <c r="D1597" s="7">
        <v>3.84685385657711E-2</v>
      </c>
      <c r="E1597" s="7">
        <v>0.65616836103473997</v>
      </c>
      <c r="F1597" s="14">
        <v>0.305363100399489</v>
      </c>
      <c r="G1597" s="7">
        <v>1.03302053061083E-2</v>
      </c>
      <c r="H1597" s="7">
        <v>2.9841635805772398E-2</v>
      </c>
      <c r="I1597" s="7">
        <v>0.19441715812764301</v>
      </c>
      <c r="J1597" s="7">
        <v>0.220828182829231</v>
      </c>
      <c r="K1597" s="7">
        <v>0.17541408372032399</v>
      </c>
      <c r="L1597" s="7">
        <v>0.18542694603245599</v>
      </c>
      <c r="M1597" s="7">
        <v>6.7605329889655397E-2</v>
      </c>
      <c r="N1597" s="7">
        <v>1.90485609563898E-2</v>
      </c>
      <c r="O1597" s="7">
        <v>3.6759916550455497E-2</v>
      </c>
      <c r="P1597" s="7">
        <v>6.0327980781964302E-2</v>
      </c>
      <c r="Q1597" s="7">
        <v>6.0653259764090697</v>
      </c>
    </row>
    <row r="1598" spans="1:17" hidden="1" x14ac:dyDescent="0.3">
      <c r="A1598" s="3" t="s">
        <v>55</v>
      </c>
      <c r="B1598" s="2">
        <v>43831</v>
      </c>
      <c r="C1598" s="7">
        <v>0.90965707449976996</v>
      </c>
      <c r="D1598" s="7">
        <v>4.4990198719840897E-2</v>
      </c>
      <c r="E1598" s="7">
        <v>0.65187812140314305</v>
      </c>
      <c r="F1598" s="14">
        <v>0.303131679877016</v>
      </c>
      <c r="G1598" s="7">
        <v>1.37494450316608E-2</v>
      </c>
      <c r="H1598" s="7">
        <v>2.9661892164019901E-2</v>
      </c>
      <c r="I1598" s="7">
        <v>0.15387890682300201</v>
      </c>
      <c r="J1598" s="7">
        <v>0.22627736083493899</v>
      </c>
      <c r="K1598" s="7">
        <v>0.117111577665673</v>
      </c>
      <c r="L1598" s="7">
        <v>0.21879606838603199</v>
      </c>
      <c r="M1598" s="7">
        <v>7.2578415353715606E-2</v>
      </c>
      <c r="N1598" s="7">
        <v>3.4927611180223403E-2</v>
      </c>
      <c r="O1598" s="7">
        <v>5.1612799761208902E-2</v>
      </c>
      <c r="P1598" s="7">
        <v>8.1405922799525202E-2</v>
      </c>
      <c r="Q1598" s="7">
        <v>6.0512016425273298</v>
      </c>
    </row>
    <row r="1599" spans="1:17" hidden="1" x14ac:dyDescent="0.3">
      <c r="A1599" s="3" t="s">
        <v>55</v>
      </c>
      <c r="B1599" s="2">
        <v>43862</v>
      </c>
      <c r="C1599" s="7">
        <v>0.94560514125754203</v>
      </c>
      <c r="D1599" s="7">
        <v>5.03759271072814E-2</v>
      </c>
      <c r="E1599" s="7">
        <v>0.63986797372433901</v>
      </c>
      <c r="F1599" s="14">
        <v>0.30975609916837898</v>
      </c>
      <c r="G1599" s="7">
        <v>1.5946355538454401E-2</v>
      </c>
      <c r="H1599" s="7">
        <v>2.86315620146332E-2</v>
      </c>
      <c r="I1599" s="7">
        <v>0.14744044258307201</v>
      </c>
      <c r="J1599" s="7">
        <v>0.26663567221950302</v>
      </c>
      <c r="K1599" s="7">
        <v>0.102219225725073</v>
      </c>
      <c r="L1599" s="7">
        <v>0.22093021204065999</v>
      </c>
      <c r="M1599" s="7">
        <v>7.0234770122921605E-2</v>
      </c>
      <c r="N1599" s="7">
        <v>2.9786144929047301E-2</v>
      </c>
      <c r="O1599" s="7">
        <v>5.0466012724289702E-2</v>
      </c>
      <c r="P1599" s="7">
        <v>6.7709602102345195E-2</v>
      </c>
      <c r="Q1599" s="7">
        <v>6.1039504815552803</v>
      </c>
    </row>
    <row r="1600" spans="1:17" hidden="1" x14ac:dyDescent="0.3">
      <c r="A1600" s="3" t="s">
        <v>55</v>
      </c>
      <c r="B1600" s="2">
        <v>43891</v>
      </c>
      <c r="C1600" s="7">
        <v>0.72312803540025605</v>
      </c>
      <c r="D1600" s="7">
        <v>5.6401594733358297E-2</v>
      </c>
      <c r="E1600" s="7">
        <v>0.67179790071478596</v>
      </c>
      <c r="F1600" s="14">
        <v>0.271800504551856</v>
      </c>
      <c r="G1600" s="7">
        <v>1.48101148799253E-2</v>
      </c>
      <c r="H1600" s="7">
        <v>2.3708200283767099E-2</v>
      </c>
      <c r="I1600" s="7">
        <v>0.123325640245196</v>
      </c>
      <c r="J1600" s="7">
        <v>0.193823214162542</v>
      </c>
      <c r="K1600" s="7">
        <v>9.8936339894669906E-2</v>
      </c>
      <c r="L1600" s="7">
        <v>0.32919371219566401</v>
      </c>
      <c r="M1600" s="7">
        <v>7.1585459381296804E-2</v>
      </c>
      <c r="N1600" s="7">
        <v>3.0179447779890099E-2</v>
      </c>
      <c r="O1600" s="7">
        <v>3.4989687056011902E-2</v>
      </c>
      <c r="P1600" s="7">
        <v>7.9448184121037102E-2</v>
      </c>
      <c r="Q1600" s="7">
        <v>6.1128461977508497</v>
      </c>
    </row>
    <row r="1601" spans="1:17" hidden="1" x14ac:dyDescent="0.3">
      <c r="A1601" s="3" t="s">
        <v>55</v>
      </c>
      <c r="B1601" s="2">
        <v>43922</v>
      </c>
      <c r="C1601" s="7">
        <v>0.25021070045555799</v>
      </c>
      <c r="D1601" s="7">
        <v>0.108444060077795</v>
      </c>
      <c r="E1601" s="7">
        <v>0.72833929986970902</v>
      </c>
      <c r="F1601" s="14">
        <v>0.163216640052496</v>
      </c>
      <c r="G1601" s="7">
        <v>1.7933171128374399E-2</v>
      </c>
      <c r="H1601" s="7">
        <v>7.1538067131496396E-3</v>
      </c>
      <c r="I1601" s="7">
        <v>3.1377658214606599E-2</v>
      </c>
      <c r="J1601" s="7">
        <v>9.3486672065433308E-3</v>
      </c>
      <c r="K1601" s="7">
        <v>3.0012669151376199E-2</v>
      </c>
      <c r="L1601" s="7">
        <v>0.77089240079103105</v>
      </c>
      <c r="M1601" s="7">
        <v>3.1799703323642001E-2</v>
      </c>
      <c r="N1601" s="7">
        <v>2.45388293561868E-2</v>
      </c>
      <c r="O1601" s="7">
        <v>6.2517262872978903E-3</v>
      </c>
      <c r="P1601" s="7">
        <v>7.0691367827792104E-2</v>
      </c>
      <c r="Q1601" s="7">
        <v>5.9215672272655802</v>
      </c>
    </row>
    <row r="1602" spans="1:17" hidden="1" x14ac:dyDescent="0.3">
      <c r="A1602" s="3" t="s">
        <v>55</v>
      </c>
      <c r="B1602" s="2">
        <v>43952</v>
      </c>
      <c r="C1602" s="7">
        <v>0.29611686629546202</v>
      </c>
      <c r="D1602" s="7">
        <v>9.5196232958789304E-2</v>
      </c>
      <c r="E1602" s="7">
        <v>0.72302370170178398</v>
      </c>
      <c r="F1602" s="14">
        <v>0.181780065339427</v>
      </c>
      <c r="G1602" s="7">
        <v>1.6004839098771199E-2</v>
      </c>
      <c r="H1602" s="7">
        <v>7.67161774055898E-3</v>
      </c>
      <c r="I1602" s="7">
        <v>4.7255781675781899E-2</v>
      </c>
      <c r="J1602" s="7">
        <v>2.0187845768346001E-2</v>
      </c>
      <c r="K1602" s="7">
        <v>3.0558659213060699E-2</v>
      </c>
      <c r="L1602" s="7">
        <v>0.68139797812466396</v>
      </c>
      <c r="M1602" s="7">
        <v>3.2975579082058802E-2</v>
      </c>
      <c r="N1602" s="7">
        <v>5.1853882480018702E-2</v>
      </c>
      <c r="O1602" s="7">
        <v>7.5366872064140103E-3</v>
      </c>
      <c r="P1602" s="7">
        <v>0.104557129610326</v>
      </c>
      <c r="Q1602" s="7">
        <v>6.0039715840243604</v>
      </c>
    </row>
    <row r="1603" spans="1:17" hidden="1" x14ac:dyDescent="0.3">
      <c r="A1603" s="3" t="s">
        <v>55</v>
      </c>
      <c r="B1603" s="2">
        <v>43983</v>
      </c>
      <c r="C1603" s="7">
        <v>0.42479291750475101</v>
      </c>
      <c r="D1603" s="7">
        <v>7.2150860188515895E-2</v>
      </c>
      <c r="E1603" s="7">
        <v>0.71705476688886205</v>
      </c>
      <c r="F1603" s="14">
        <v>0.21079437292262199</v>
      </c>
      <c r="G1603" s="7">
        <v>1.48027699772373E-2</v>
      </c>
      <c r="H1603" s="7">
        <v>1.4557251382717301E-2</v>
      </c>
      <c r="I1603" s="7">
        <v>0.20116083581683</v>
      </c>
      <c r="J1603" s="7">
        <v>4.7058647830358499E-2</v>
      </c>
      <c r="K1603" s="7">
        <v>5.2820560661375603E-2</v>
      </c>
      <c r="L1603" s="7">
        <v>0.45201819126484899</v>
      </c>
      <c r="M1603" s="7">
        <v>5.0275390438484099E-2</v>
      </c>
      <c r="N1603" s="7">
        <v>6.16289491226353E-2</v>
      </c>
      <c r="O1603" s="7">
        <v>9.3368325292142208E-3</v>
      </c>
      <c r="P1603" s="7">
        <v>9.6340570976298806E-2</v>
      </c>
      <c r="Q1603" s="7">
        <v>6.1026913477612599</v>
      </c>
    </row>
    <row r="1604" spans="1:17" hidden="1" x14ac:dyDescent="0.3">
      <c r="A1604" s="3" t="s">
        <v>55</v>
      </c>
      <c r="B1604" s="2">
        <v>44013</v>
      </c>
      <c r="C1604" s="7">
        <v>0.66558987871252995</v>
      </c>
      <c r="D1604" s="7">
        <v>6.1303874126615199E-2</v>
      </c>
      <c r="E1604" s="7">
        <v>0.70302648417304803</v>
      </c>
      <c r="F1604" s="14">
        <v>0.235669641700337</v>
      </c>
      <c r="G1604" s="7">
        <v>1.48631391257097E-2</v>
      </c>
      <c r="H1604" s="7">
        <v>1.8500390826373999E-2</v>
      </c>
      <c r="I1604" s="7">
        <v>0.21425192916969399</v>
      </c>
      <c r="J1604" s="7">
        <v>0.15703955894954999</v>
      </c>
      <c r="K1604" s="7">
        <v>6.3911216872411802E-2</v>
      </c>
      <c r="L1604" s="7">
        <v>0.29072353214494701</v>
      </c>
      <c r="M1604" s="7">
        <v>7.7451796973243198E-2</v>
      </c>
      <c r="N1604" s="7">
        <v>5.19324052906142E-2</v>
      </c>
      <c r="O1604" s="7">
        <v>1.75048078815189E-2</v>
      </c>
      <c r="P1604" s="7">
        <v>9.3821222765937295E-2</v>
      </c>
      <c r="Q1604" s="7">
        <v>6.2273714546810401</v>
      </c>
    </row>
    <row r="1605" spans="1:17" hidden="1" x14ac:dyDescent="0.3">
      <c r="A1605" s="3" t="s">
        <v>55</v>
      </c>
      <c r="B1605" s="2">
        <v>44044</v>
      </c>
      <c r="C1605" s="7">
        <v>0.75749617104899203</v>
      </c>
      <c r="D1605" s="7">
        <v>5.75223595306735E-2</v>
      </c>
      <c r="E1605" s="7">
        <v>0.67353968086214699</v>
      </c>
      <c r="F1605" s="14">
        <v>0.26893795960717998</v>
      </c>
      <c r="G1605" s="7">
        <v>1.11638673152018E-2</v>
      </c>
      <c r="H1605" s="7">
        <v>1.8174853022842101E-2</v>
      </c>
      <c r="I1605" s="7">
        <v>0.171653912246163</v>
      </c>
      <c r="J1605" s="7">
        <v>0.23471742033495599</v>
      </c>
      <c r="K1605" s="7">
        <v>0.111939829155252</v>
      </c>
      <c r="L1605" s="7">
        <v>0.241898441070105</v>
      </c>
      <c r="M1605" s="7">
        <v>6.4160371593590504E-2</v>
      </c>
      <c r="N1605" s="7">
        <v>4.66915853332893E-2</v>
      </c>
      <c r="O1605" s="7">
        <v>2.5507894937712501E-2</v>
      </c>
      <c r="P1605" s="7">
        <v>7.4091824990887595E-2</v>
      </c>
      <c r="Q1605" s="7">
        <v>6.3031789492265098</v>
      </c>
    </row>
    <row r="1606" spans="1:17" hidden="1" x14ac:dyDescent="0.3">
      <c r="A1606" s="3" t="s">
        <v>55</v>
      </c>
      <c r="B1606" s="2">
        <v>44075</v>
      </c>
      <c r="C1606" s="7">
        <v>0.75240399289190296</v>
      </c>
      <c r="D1606" s="7">
        <v>5.8444850955701198E-2</v>
      </c>
      <c r="E1606" s="7">
        <v>0.66351183474022801</v>
      </c>
      <c r="F1606" s="14">
        <v>0.27804331430407098</v>
      </c>
      <c r="G1606" s="7">
        <v>1.41720629368232E-2</v>
      </c>
      <c r="H1606" s="7">
        <v>2.0332859044628102E-2</v>
      </c>
      <c r="I1606" s="7">
        <v>0.16432270792253301</v>
      </c>
      <c r="J1606" s="7">
        <v>0.21255307755408601</v>
      </c>
      <c r="K1606" s="7">
        <v>0.10849642479346799</v>
      </c>
      <c r="L1606" s="7">
        <v>0.26492045158104</v>
      </c>
      <c r="M1606" s="7">
        <v>6.7772552536026001E-2</v>
      </c>
      <c r="N1606" s="7">
        <v>4.88783057054663E-2</v>
      </c>
      <c r="O1606" s="7">
        <v>2.6530510765502301E-2</v>
      </c>
      <c r="P1606" s="7">
        <v>7.2021047160427495E-2</v>
      </c>
      <c r="Q1606" s="7">
        <v>6.2690762081438196</v>
      </c>
    </row>
    <row r="1607" spans="1:17" hidden="1" x14ac:dyDescent="0.3">
      <c r="A1607" s="3" t="s">
        <v>55</v>
      </c>
      <c r="B1607" s="2">
        <v>44105</v>
      </c>
      <c r="C1607" s="7">
        <v>0.75190742211821604</v>
      </c>
      <c r="D1607" s="7">
        <v>5.84689027402686E-2</v>
      </c>
      <c r="E1607" s="7">
        <v>0.70574434822684595</v>
      </c>
      <c r="F1607" s="14">
        <v>0.23578674903288499</v>
      </c>
      <c r="G1607" s="7">
        <v>1.42602751940044E-2</v>
      </c>
      <c r="H1607" s="7">
        <v>1.8491980004696901E-2</v>
      </c>
      <c r="I1607" s="7">
        <v>0.17271986210045501</v>
      </c>
      <c r="J1607" s="7">
        <v>0.174454296681264</v>
      </c>
      <c r="K1607" s="7">
        <v>0.121990013358827</v>
      </c>
      <c r="L1607" s="7">
        <v>0.28698289595472098</v>
      </c>
      <c r="M1607" s="7">
        <v>7.1049061020558593E-2</v>
      </c>
      <c r="N1607" s="7">
        <v>4.8481711604272303E-2</v>
      </c>
      <c r="O1607" s="7">
        <v>2.08549550152244E-2</v>
      </c>
      <c r="P1607" s="7">
        <v>7.0714949065976404E-2</v>
      </c>
      <c r="Q1607" s="7">
        <v>6.1133226402490299</v>
      </c>
    </row>
    <row r="1608" spans="1:17" hidden="1" x14ac:dyDescent="0.3">
      <c r="A1608" s="3" t="s">
        <v>55</v>
      </c>
      <c r="B1608" s="2">
        <v>44136</v>
      </c>
      <c r="C1608" s="7">
        <v>0.44064269641070197</v>
      </c>
      <c r="D1608" s="7">
        <v>8.6481876428080195E-2</v>
      </c>
      <c r="E1608" s="7">
        <v>0.72001847865077895</v>
      </c>
      <c r="F1608" s="14">
        <v>0.193499644921141</v>
      </c>
      <c r="G1608" s="7">
        <v>1.81333048219284E-2</v>
      </c>
      <c r="H1608" s="7">
        <v>1.1405629641783399E-2</v>
      </c>
      <c r="I1608" s="7">
        <v>8.0970871107344494E-2</v>
      </c>
      <c r="J1608" s="7">
        <v>9.1916753517696403E-2</v>
      </c>
      <c r="K1608" s="7">
        <v>7.6840826755920702E-2</v>
      </c>
      <c r="L1608" s="7">
        <v>0.46141853128423999</v>
      </c>
      <c r="M1608" s="7">
        <v>7.5733837195938403E-2</v>
      </c>
      <c r="N1608" s="7">
        <v>5.0115609906441899E-2</v>
      </c>
      <c r="O1608" s="7">
        <v>2.9700763668312698E-2</v>
      </c>
      <c r="P1608" s="7">
        <v>0.10376387210039401</v>
      </c>
      <c r="Q1608" s="7">
        <v>6.1405373557487</v>
      </c>
    </row>
    <row r="1609" spans="1:17" hidden="1" x14ac:dyDescent="0.3">
      <c r="A1609" s="3" t="s">
        <v>55</v>
      </c>
      <c r="B1609" s="2">
        <v>44166</v>
      </c>
      <c r="C1609" s="7">
        <v>0.80505551161264199</v>
      </c>
      <c r="D1609" s="7">
        <v>5.5518986997103698E-2</v>
      </c>
      <c r="E1609" s="7">
        <v>0.73434529495297596</v>
      </c>
      <c r="F1609" s="14">
        <v>0.21013571804992001</v>
      </c>
      <c r="G1609" s="7">
        <v>1.35937304933328E-2</v>
      </c>
      <c r="H1609" s="7">
        <v>2.12369985111205E-2</v>
      </c>
      <c r="I1609" s="7">
        <v>0.22187443636080301</v>
      </c>
      <c r="J1609" s="7">
        <v>5.9125895003662998E-2</v>
      </c>
      <c r="K1609" s="7">
        <v>0.213462784313009</v>
      </c>
      <c r="L1609" s="7">
        <v>0.27970007714985301</v>
      </c>
      <c r="M1609" s="7">
        <v>8.1517939639841899E-2</v>
      </c>
      <c r="N1609" s="7">
        <v>3.5341282432218998E-2</v>
      </c>
      <c r="O1609" s="7">
        <v>1.1160220314197399E-2</v>
      </c>
      <c r="P1609" s="7">
        <v>6.2986635781960607E-2</v>
      </c>
      <c r="Q1609" s="7">
        <v>6.2073435754208699</v>
      </c>
    </row>
    <row r="1610" spans="1:17" hidden="1" x14ac:dyDescent="0.3">
      <c r="A1610" s="3" t="s">
        <v>55</v>
      </c>
      <c r="B1610" s="2">
        <v>44197</v>
      </c>
      <c r="C1610" s="7">
        <v>0.33477050469606301</v>
      </c>
      <c r="D1610" s="7">
        <v>9.3501735986451007E-2</v>
      </c>
      <c r="E1610" s="7">
        <v>0.73624355602237102</v>
      </c>
      <c r="F1610" s="14">
        <v>0.17025470799117801</v>
      </c>
      <c r="G1610" s="7">
        <v>2.0154893689933399E-2</v>
      </c>
      <c r="H1610" s="7">
        <v>4.6356910226231698E-3</v>
      </c>
      <c r="I1610" s="7">
        <v>6.8603598203630406E-2</v>
      </c>
      <c r="J1610" s="7">
        <v>6.5185357482475004E-2</v>
      </c>
      <c r="K1610" s="7">
        <v>5.9716300879786702E-2</v>
      </c>
      <c r="L1610" s="7">
        <v>0.53693104345804898</v>
      </c>
      <c r="M1610" s="7">
        <v>7.2044689438262796E-2</v>
      </c>
      <c r="N1610" s="7">
        <v>5.1343529575613001E-2</v>
      </c>
      <c r="O1610" s="7">
        <v>2.0119444073316499E-2</v>
      </c>
      <c r="P1610" s="7">
        <v>0.10126545217631</v>
      </c>
      <c r="Q1610" s="7">
        <v>6.1313805780395398</v>
      </c>
    </row>
    <row r="1611" spans="1:17" hidden="1" x14ac:dyDescent="0.3">
      <c r="A1611" s="3" t="s">
        <v>55</v>
      </c>
      <c r="B1611" s="2">
        <v>44228</v>
      </c>
      <c r="C1611" s="7">
        <v>0.33521175161308903</v>
      </c>
      <c r="D1611" s="7">
        <v>9.3923012103341294E-2</v>
      </c>
      <c r="E1611" s="7">
        <v>0.71766238203410904</v>
      </c>
      <c r="F1611" s="14">
        <v>0.18841460586254899</v>
      </c>
      <c r="G1611" s="7">
        <v>2.2338926367138901E-2</v>
      </c>
      <c r="H1611" s="7">
        <v>3.2505547038435001E-3</v>
      </c>
      <c r="I1611" s="7">
        <v>5.8553123178870098E-2</v>
      </c>
      <c r="J1611" s="7">
        <v>6.8915471918078605E-2</v>
      </c>
      <c r="K1611" s="7">
        <v>4.0212228194273503E-2</v>
      </c>
      <c r="L1611" s="7">
        <v>0.54399280177662801</v>
      </c>
      <c r="M1611" s="7">
        <v>7.1874289530369104E-2</v>
      </c>
      <c r="N1611" s="7">
        <v>6.3864093871442498E-2</v>
      </c>
      <c r="O1611" s="7">
        <v>1.95292494082639E-2</v>
      </c>
      <c r="P1611" s="7">
        <v>0.107469261051092</v>
      </c>
      <c r="Q1611" s="7">
        <v>6.2249797524721098</v>
      </c>
    </row>
    <row r="1612" spans="1:17" hidden="1" x14ac:dyDescent="0.3">
      <c r="A1612" s="3" t="s">
        <v>55</v>
      </c>
      <c r="B1612" s="2">
        <v>44256</v>
      </c>
      <c r="C1612" s="7">
        <v>0.41403928474138901</v>
      </c>
      <c r="D1612" s="7">
        <v>8.5317179735294596E-2</v>
      </c>
      <c r="E1612" s="7">
        <v>0.69634312655173902</v>
      </c>
      <c r="F1612" s="14">
        <v>0.21833969371296599</v>
      </c>
      <c r="G1612" s="7">
        <v>2.26126151992029E-2</v>
      </c>
      <c r="H1612" s="7">
        <v>3.6409959856753601E-3</v>
      </c>
      <c r="I1612" s="7">
        <v>5.2161384895954802E-2</v>
      </c>
      <c r="J1612" s="7">
        <v>7.7675429575360694E-2</v>
      </c>
      <c r="K1612" s="7">
        <v>4.4297916125745102E-2</v>
      </c>
      <c r="L1612" s="7">
        <v>0.51348676962241702</v>
      </c>
      <c r="M1612" s="7">
        <v>7.8585708300307699E-2</v>
      </c>
      <c r="N1612" s="7">
        <v>6.4695275913575198E-2</v>
      </c>
      <c r="O1612" s="7">
        <v>2.00014991105819E-2</v>
      </c>
      <c r="P1612" s="7">
        <v>0.122842405271179</v>
      </c>
      <c r="Q1612" s="7">
        <v>6.1542303707474098</v>
      </c>
    </row>
    <row r="1613" spans="1:17" hidden="1" x14ac:dyDescent="0.3">
      <c r="A1613" s="3" t="s">
        <v>55</v>
      </c>
      <c r="B1613" s="2">
        <v>44287</v>
      </c>
      <c r="C1613" s="7">
        <v>0.62637390966089102</v>
      </c>
      <c r="D1613" s="7">
        <v>7.3666373126308596E-2</v>
      </c>
      <c r="E1613" s="7">
        <v>0.71115088766296197</v>
      </c>
      <c r="F1613" s="14">
        <v>0.21518273921073</v>
      </c>
      <c r="G1613" s="7">
        <v>1.61012877491882E-2</v>
      </c>
      <c r="H1613" s="7">
        <v>1.11466539154497E-2</v>
      </c>
      <c r="I1613" s="7">
        <v>0.196921693189853</v>
      </c>
      <c r="J1613" s="7">
        <v>0.124502769132011</v>
      </c>
      <c r="K1613" s="7">
        <v>7.9429086093640605E-2</v>
      </c>
      <c r="L1613" s="7">
        <v>0.33552404190288598</v>
      </c>
      <c r="M1613" s="7">
        <v>8.3639153659806703E-2</v>
      </c>
      <c r="N1613" s="7">
        <v>5.2508888551670602E-2</v>
      </c>
      <c r="O1613" s="7">
        <v>2.0185176491908801E-2</v>
      </c>
      <c r="P1613" s="7">
        <v>8.0041249313585E-2</v>
      </c>
      <c r="Q1613" s="7">
        <v>6.3851404576789204</v>
      </c>
    </row>
    <row r="1614" spans="1:17" hidden="1" x14ac:dyDescent="0.3">
      <c r="A1614" s="3" t="s">
        <v>55</v>
      </c>
      <c r="B1614" s="2">
        <v>44317</v>
      </c>
      <c r="C1614" s="7">
        <v>0.76879378800102105</v>
      </c>
      <c r="D1614" s="7">
        <v>6.1503869546223201E-2</v>
      </c>
      <c r="E1614" s="7">
        <v>0.67602473247013295</v>
      </c>
      <c r="F1614" s="14">
        <v>0.26247139798364399</v>
      </c>
      <c r="G1614" s="7">
        <v>1.2884622966571301E-2</v>
      </c>
      <c r="H1614" s="7">
        <v>1.63719415323598E-2</v>
      </c>
      <c r="I1614" s="7">
        <v>0.180496403715108</v>
      </c>
      <c r="J1614" s="7">
        <v>0.202645915885387</v>
      </c>
      <c r="K1614" s="7">
        <v>7.3470208954957095E-2</v>
      </c>
      <c r="L1614" s="7">
        <v>0.27640675942839898</v>
      </c>
      <c r="M1614" s="7">
        <v>7.0612338146638906E-2</v>
      </c>
      <c r="N1614" s="7">
        <v>3.7251187169628198E-2</v>
      </c>
      <c r="O1614" s="7">
        <v>2.6122333359283802E-2</v>
      </c>
      <c r="P1614" s="7">
        <v>0.103738288841667</v>
      </c>
      <c r="Q1614" s="7">
        <v>6.4084999598215404</v>
      </c>
    </row>
    <row r="1615" spans="1:17" hidden="1" x14ac:dyDescent="0.3">
      <c r="A1615" s="3" t="s">
        <v>55</v>
      </c>
      <c r="B1615" s="2">
        <v>44348</v>
      </c>
      <c r="C1615" s="7">
        <v>0.78025450629822901</v>
      </c>
      <c r="D1615" s="7">
        <v>6.2265644817165303E-2</v>
      </c>
      <c r="E1615" s="7">
        <v>0.66607545963718395</v>
      </c>
      <c r="F1615" s="14">
        <v>0.27165889554565098</v>
      </c>
      <c r="G1615" s="7">
        <v>1.33423414953693E-2</v>
      </c>
      <c r="H1615" s="7">
        <v>1.9967408525656798E-2</v>
      </c>
      <c r="I1615" s="7">
        <v>0.178853366496973</v>
      </c>
      <c r="J1615" s="7">
        <v>0.236910882477151</v>
      </c>
      <c r="K1615" s="7">
        <v>5.1902862517342899E-2</v>
      </c>
      <c r="L1615" s="7">
        <v>0.26085023130863899</v>
      </c>
      <c r="M1615" s="7">
        <v>7.5221170180123101E-2</v>
      </c>
      <c r="N1615" s="7">
        <v>4.3937637289114803E-2</v>
      </c>
      <c r="O1615" s="7">
        <v>3.0433013139078001E-2</v>
      </c>
      <c r="P1615" s="7">
        <v>8.8581086570551304E-2</v>
      </c>
      <c r="Q1615" s="7">
        <v>6.46642969396399</v>
      </c>
    </row>
    <row r="1616" spans="1:17" hidden="1" x14ac:dyDescent="0.3">
      <c r="A1616" s="3" t="s">
        <v>55</v>
      </c>
      <c r="B1616" s="2">
        <v>44378</v>
      </c>
      <c r="C1616" s="7">
        <v>0.84634530196856494</v>
      </c>
      <c r="D1616" s="7">
        <v>5.6013076905000597E-2</v>
      </c>
      <c r="E1616" s="7">
        <v>0.66212278043386197</v>
      </c>
      <c r="F1616" s="14">
        <v>0.28186414266113802</v>
      </c>
      <c r="G1616" s="7">
        <v>1.2642582371270099E-2</v>
      </c>
      <c r="H1616" s="7">
        <v>2.1299085851240199E-2</v>
      </c>
      <c r="I1616" s="7">
        <v>0.16096394565362299</v>
      </c>
      <c r="J1616" s="7">
        <v>0.27930698873481102</v>
      </c>
      <c r="K1616" s="7">
        <v>4.9686158972262501E-2</v>
      </c>
      <c r="L1616" s="7">
        <v>0.24846867461720401</v>
      </c>
      <c r="M1616" s="7">
        <v>6.8694987941639807E-2</v>
      </c>
      <c r="N1616" s="7">
        <v>3.46251779409667E-2</v>
      </c>
      <c r="O1616" s="7">
        <v>3.7820944343800997E-2</v>
      </c>
      <c r="P1616" s="7">
        <v>8.6491453573181706E-2</v>
      </c>
      <c r="Q1616" s="7">
        <v>6.3986494867268799</v>
      </c>
    </row>
    <row r="1617" spans="1:17" hidden="1" x14ac:dyDescent="0.3">
      <c r="A1617" s="3" t="s">
        <v>55</v>
      </c>
      <c r="B1617" s="2">
        <v>44409</v>
      </c>
      <c r="C1617" s="7">
        <v>0.90297307586532605</v>
      </c>
      <c r="D1617" s="7">
        <v>5.1176039190696201E-2</v>
      </c>
      <c r="E1617" s="7">
        <v>0.63101636299451802</v>
      </c>
      <c r="F1617" s="14">
        <v>0.31780759781478501</v>
      </c>
      <c r="G1617" s="7">
        <v>1.0469297612396501E-2</v>
      </c>
      <c r="H1617" s="7">
        <v>2.4038775283747801E-2</v>
      </c>
      <c r="I1617" s="7">
        <v>0.16006844193912101</v>
      </c>
      <c r="J1617" s="7">
        <v>0.317499817687726</v>
      </c>
      <c r="K1617" s="7">
        <v>4.4908841974750001E-2</v>
      </c>
      <c r="L1617" s="7">
        <v>0.21721344196540401</v>
      </c>
      <c r="M1617" s="7">
        <v>6.3239841065419106E-2</v>
      </c>
      <c r="N1617" s="7">
        <v>4.2869188130722997E-2</v>
      </c>
      <c r="O1617" s="7">
        <v>4.24099334603769E-2</v>
      </c>
      <c r="P1617" s="7">
        <v>7.7282420880335295E-2</v>
      </c>
      <c r="Q1617" s="7">
        <v>6.4874222910941803</v>
      </c>
    </row>
    <row r="1618" spans="1:17" hidden="1" x14ac:dyDescent="0.3">
      <c r="A1618" s="3" t="s">
        <v>55</v>
      </c>
      <c r="B1618" s="2">
        <v>44440</v>
      </c>
      <c r="C1618" s="7">
        <v>0.91319524839425703</v>
      </c>
      <c r="D1618" s="7">
        <v>5.5793837028901297E-2</v>
      </c>
      <c r="E1618" s="7">
        <v>0.61829383629906298</v>
      </c>
      <c r="F1618" s="14">
        <v>0.32591232667203601</v>
      </c>
      <c r="G1618" s="7">
        <v>1.1364951000728299E-2</v>
      </c>
      <c r="H1618" s="7">
        <v>2.2657683575186899E-2</v>
      </c>
      <c r="I1618" s="7">
        <v>0.13996324791786799</v>
      </c>
      <c r="J1618" s="7">
        <v>0.314474096827417</v>
      </c>
      <c r="K1618" s="7">
        <v>4.8697200736838801E-2</v>
      </c>
      <c r="L1618" s="7">
        <v>0.23184862910822199</v>
      </c>
      <c r="M1618" s="7">
        <v>6.3904694792971395E-2</v>
      </c>
      <c r="N1618" s="7">
        <v>3.8796906355595101E-2</v>
      </c>
      <c r="O1618" s="7">
        <v>3.9982673568274202E-2</v>
      </c>
      <c r="P1618" s="7">
        <v>8.8309916116898104E-2</v>
      </c>
      <c r="Q1618" s="7">
        <v>6.38727718078023</v>
      </c>
    </row>
    <row r="1619" spans="1:17" hidden="1" x14ac:dyDescent="0.3">
      <c r="A1619" s="3" t="s">
        <v>56</v>
      </c>
      <c r="B1619" s="2">
        <v>43466</v>
      </c>
      <c r="C1619" s="7">
        <v>0.84393395974101204</v>
      </c>
      <c r="D1619" s="7">
        <v>6.25046521495215E-2</v>
      </c>
      <c r="E1619" s="7">
        <v>0.40271899917663601</v>
      </c>
      <c r="F1619" s="14">
        <v>0.53477634867384305</v>
      </c>
      <c r="G1619" s="7">
        <v>1.3399356735728399E-2</v>
      </c>
      <c r="H1619" s="7">
        <v>6.4577452584805503E-3</v>
      </c>
      <c r="I1619" s="7">
        <v>0.127165443517402</v>
      </c>
      <c r="J1619" s="7">
        <v>9.4994205483427602E-2</v>
      </c>
      <c r="K1619" s="7">
        <v>5.3223937627145002E-2</v>
      </c>
      <c r="L1619" s="7">
        <v>0.31860253585982201</v>
      </c>
      <c r="M1619" s="7">
        <v>6.5806757544217595E-2</v>
      </c>
      <c r="N1619" s="7">
        <v>2.3196970578063001E-2</v>
      </c>
      <c r="O1619" s="7">
        <v>0.123848309604118</v>
      </c>
      <c r="P1619" s="7">
        <v>0.173304737791596</v>
      </c>
      <c r="Q1619" s="7">
        <v>6.1546036252713501</v>
      </c>
    </row>
    <row r="1620" spans="1:17" hidden="1" x14ac:dyDescent="0.3">
      <c r="A1620" s="3" t="s">
        <v>56</v>
      </c>
      <c r="B1620" s="2">
        <v>43497</v>
      </c>
      <c r="C1620" s="7">
        <v>0.86371681874796802</v>
      </c>
      <c r="D1620" s="7">
        <v>6.6438589956131694E-2</v>
      </c>
      <c r="E1620" s="7">
        <v>0.38738521148475102</v>
      </c>
      <c r="F1620" s="14">
        <v>0.54617619855911703</v>
      </c>
      <c r="G1620" s="7">
        <v>1.05995463681953E-2</v>
      </c>
      <c r="H1620" s="7">
        <v>7.5494911527734798E-3</v>
      </c>
      <c r="I1620" s="7">
        <v>0.132562604602801</v>
      </c>
      <c r="J1620" s="7">
        <v>9.8673994396384204E-2</v>
      </c>
      <c r="K1620" s="7">
        <v>5.0859181904448297E-2</v>
      </c>
      <c r="L1620" s="7">
        <v>0.314229814331694</v>
      </c>
      <c r="M1620" s="7">
        <v>6.6212150235698097E-2</v>
      </c>
      <c r="N1620" s="7">
        <v>3.02498929280898E-2</v>
      </c>
      <c r="O1620" s="7">
        <v>0.108660003313946</v>
      </c>
      <c r="P1620" s="7">
        <v>0.18040332076596999</v>
      </c>
      <c r="Q1620" s="7">
        <v>6.1095308084018303</v>
      </c>
    </row>
    <row r="1621" spans="1:17" hidden="1" x14ac:dyDescent="0.3">
      <c r="A1621" s="3" t="s">
        <v>56</v>
      </c>
      <c r="B1621" s="2">
        <v>43525</v>
      </c>
      <c r="C1621" s="7">
        <v>1.04292799948953</v>
      </c>
      <c r="D1621" s="7">
        <v>6.2537056119922302E-2</v>
      </c>
      <c r="E1621" s="7">
        <v>0.372499389335257</v>
      </c>
      <c r="F1621" s="14">
        <v>0.56496355454482095</v>
      </c>
      <c r="G1621" s="7">
        <v>1.1792588194758201E-2</v>
      </c>
      <c r="H1621" s="7">
        <v>6.9544870518371696E-3</v>
      </c>
      <c r="I1621" s="7">
        <v>0.133399925904264</v>
      </c>
      <c r="J1621" s="7">
        <v>9.4537209663493604E-2</v>
      </c>
      <c r="K1621" s="7">
        <v>5.1508972069879998E-2</v>
      </c>
      <c r="L1621" s="7">
        <v>0.30684179305569198</v>
      </c>
      <c r="M1621" s="7">
        <v>6.5249350384928795E-2</v>
      </c>
      <c r="N1621" s="7">
        <v>2.27904562297844E-2</v>
      </c>
      <c r="O1621" s="7">
        <v>0.100077952931913</v>
      </c>
      <c r="P1621" s="7">
        <v>0.20684726451344901</v>
      </c>
      <c r="Q1621" s="7">
        <v>6.0886144779123503</v>
      </c>
    </row>
    <row r="1622" spans="1:17" hidden="1" x14ac:dyDescent="0.3">
      <c r="A1622" s="3" t="s">
        <v>56</v>
      </c>
      <c r="B1622" s="2">
        <v>43556</v>
      </c>
      <c r="C1622" s="7">
        <v>0.97237850694188899</v>
      </c>
      <c r="D1622" s="7">
        <v>6.25815001369429E-2</v>
      </c>
      <c r="E1622" s="7">
        <v>0.39383880824560902</v>
      </c>
      <c r="F1622" s="14">
        <v>0.54357969161744801</v>
      </c>
      <c r="G1622" s="7">
        <v>1.2271166605060901E-2</v>
      </c>
      <c r="H1622" s="7">
        <v>1.0645574860935E-2</v>
      </c>
      <c r="I1622" s="7">
        <v>0.13383433134947001</v>
      </c>
      <c r="J1622" s="7">
        <v>9.2961056383186996E-2</v>
      </c>
      <c r="K1622" s="7">
        <v>4.6351561051759901E-2</v>
      </c>
      <c r="L1622" s="7">
        <v>0.311178272345906</v>
      </c>
      <c r="M1622" s="7">
        <v>6.3566588904914595E-2</v>
      </c>
      <c r="N1622" s="7">
        <v>3.5439804676469497E-2</v>
      </c>
      <c r="O1622" s="7">
        <v>9.7775023684943202E-2</v>
      </c>
      <c r="P1622" s="7">
        <v>0.19597662013735401</v>
      </c>
      <c r="Q1622" s="7">
        <v>6.0842411582170799</v>
      </c>
    </row>
    <row r="1623" spans="1:17" hidden="1" x14ac:dyDescent="0.3">
      <c r="A1623" s="3" t="s">
        <v>56</v>
      </c>
      <c r="B1623" s="2">
        <v>43586</v>
      </c>
      <c r="C1623" s="7">
        <v>0.99181166508727503</v>
      </c>
      <c r="D1623" s="7">
        <v>6.5759697141689E-2</v>
      </c>
      <c r="E1623" s="7">
        <v>0.394850921072119</v>
      </c>
      <c r="F1623" s="14">
        <v>0.539389381786192</v>
      </c>
      <c r="G1623" s="7">
        <v>1.15689730092655E-2</v>
      </c>
      <c r="H1623" s="7">
        <v>7.7967972891766898E-3</v>
      </c>
      <c r="I1623" s="7">
        <v>0.13963895963733899</v>
      </c>
      <c r="J1623" s="7">
        <v>9.0308946904099699E-2</v>
      </c>
      <c r="K1623" s="7">
        <v>5.0706474712567097E-2</v>
      </c>
      <c r="L1623" s="7">
        <v>0.30031510627993302</v>
      </c>
      <c r="M1623" s="7">
        <v>6.21750619781226E-2</v>
      </c>
      <c r="N1623" s="7">
        <v>3.4958515489353699E-2</v>
      </c>
      <c r="O1623" s="7">
        <v>0.102238501343431</v>
      </c>
      <c r="P1623" s="7">
        <v>0.200292663356711</v>
      </c>
      <c r="Q1623" s="7">
        <v>6.0871744810875201</v>
      </c>
    </row>
    <row r="1624" spans="1:17" hidden="1" x14ac:dyDescent="0.3">
      <c r="A1624" s="3" t="s">
        <v>56</v>
      </c>
      <c r="B1624" s="2">
        <v>43617</v>
      </c>
      <c r="C1624" s="7">
        <v>0.98917173671910297</v>
      </c>
      <c r="D1624" s="7">
        <v>6.5874782829784095E-2</v>
      </c>
      <c r="E1624" s="7">
        <v>0.39639488560976699</v>
      </c>
      <c r="F1624" s="14">
        <v>0.53773033156044903</v>
      </c>
      <c r="G1624" s="7">
        <v>1.01222613801284E-2</v>
      </c>
      <c r="H1624" s="7">
        <v>8.1448917233118007E-3</v>
      </c>
      <c r="I1624" s="7">
        <v>0.143518183162823</v>
      </c>
      <c r="J1624" s="7">
        <v>8.8378854762359793E-2</v>
      </c>
      <c r="K1624" s="7">
        <v>5.1090114876150797E-2</v>
      </c>
      <c r="L1624" s="7">
        <v>0.29977866626815403</v>
      </c>
      <c r="M1624" s="7">
        <v>6.4025225393283994E-2</v>
      </c>
      <c r="N1624" s="7">
        <v>2.3975679710586499E-2</v>
      </c>
      <c r="O1624" s="7">
        <v>0.10186142055358</v>
      </c>
      <c r="P1624" s="7">
        <v>0.20910470216962199</v>
      </c>
      <c r="Q1624" s="7">
        <v>6.0992231764925098</v>
      </c>
    </row>
    <row r="1625" spans="1:17" hidden="1" x14ac:dyDescent="0.3">
      <c r="A1625" s="3" t="s">
        <v>56</v>
      </c>
      <c r="B1625" s="2">
        <v>43647</v>
      </c>
      <c r="C1625" s="7">
        <v>1.0071370315550701</v>
      </c>
      <c r="D1625" s="7">
        <v>6.33221826406659E-2</v>
      </c>
      <c r="E1625" s="7">
        <v>0.42698205007873702</v>
      </c>
      <c r="F1625" s="14">
        <v>0.50969576728059696</v>
      </c>
      <c r="G1625" s="7">
        <v>8.9763580549245704E-3</v>
      </c>
      <c r="H1625" s="7">
        <v>1.1256003709691801E-2</v>
      </c>
      <c r="I1625" s="7">
        <v>0.14380766347242999</v>
      </c>
      <c r="J1625" s="7">
        <v>9.3761560122675502E-2</v>
      </c>
      <c r="K1625" s="7">
        <v>5.4309669497580003E-2</v>
      </c>
      <c r="L1625" s="7">
        <v>0.295713152960632</v>
      </c>
      <c r="M1625" s="7">
        <v>6.5324201393250902E-2</v>
      </c>
      <c r="N1625" s="7">
        <v>2.0925413104519699E-2</v>
      </c>
      <c r="O1625" s="7">
        <v>0.10512385292945201</v>
      </c>
      <c r="P1625" s="7">
        <v>0.20080212475484399</v>
      </c>
      <c r="Q1625" s="7">
        <v>6.0684485196147504</v>
      </c>
    </row>
    <row r="1626" spans="1:17" hidden="1" x14ac:dyDescent="0.3">
      <c r="A1626" s="3" t="s">
        <v>56</v>
      </c>
      <c r="B1626" s="2">
        <v>43678</v>
      </c>
      <c r="C1626" s="7">
        <v>1.0282423395950899</v>
      </c>
      <c r="D1626" s="7">
        <v>6.0648707062730602E-2</v>
      </c>
      <c r="E1626" s="7">
        <v>0.42983481572416699</v>
      </c>
      <c r="F1626" s="14">
        <v>0.509516477213102</v>
      </c>
      <c r="G1626" s="7">
        <v>8.9845578525189207E-3</v>
      </c>
      <c r="H1626" s="7">
        <v>8.5053536581827793E-3</v>
      </c>
      <c r="I1626" s="7">
        <v>0.142603907641807</v>
      </c>
      <c r="J1626" s="7">
        <v>9.5626958778582294E-2</v>
      </c>
      <c r="K1626" s="7">
        <v>4.5923038785130599E-2</v>
      </c>
      <c r="L1626" s="7">
        <v>0.291902904790868</v>
      </c>
      <c r="M1626" s="7">
        <v>6.2567756851339598E-2</v>
      </c>
      <c r="N1626" s="7">
        <v>2.2884102498024899E-2</v>
      </c>
      <c r="O1626" s="7">
        <v>9.8863562286561305E-2</v>
      </c>
      <c r="P1626" s="7">
        <v>0.22213785685698401</v>
      </c>
      <c r="Q1626" s="7">
        <v>6.3048611215229098</v>
      </c>
    </row>
    <row r="1627" spans="1:17" hidden="1" x14ac:dyDescent="0.3">
      <c r="A1627" s="3" t="s">
        <v>56</v>
      </c>
      <c r="B1627" s="2">
        <v>43709</v>
      </c>
      <c r="C1627" s="7">
        <v>0.98541563117007203</v>
      </c>
      <c r="D1627" s="7">
        <v>7.0995384260507097E-2</v>
      </c>
      <c r="E1627" s="7">
        <v>0.40447052457492899</v>
      </c>
      <c r="F1627" s="14">
        <v>0.52453409116456395</v>
      </c>
      <c r="G1627" s="7">
        <v>8.5124436707513396E-3</v>
      </c>
      <c r="H1627" s="7">
        <v>4.3443793134662102E-3</v>
      </c>
      <c r="I1627" s="7">
        <v>0.14102891576547499</v>
      </c>
      <c r="J1627" s="7">
        <v>8.9296861720358306E-2</v>
      </c>
      <c r="K1627" s="7">
        <v>4.6980940880094101E-2</v>
      </c>
      <c r="L1627" s="7">
        <v>0.29891038682507298</v>
      </c>
      <c r="M1627" s="7">
        <v>5.9650991287350498E-2</v>
      </c>
      <c r="N1627" s="7">
        <v>3.4244771535877801E-2</v>
      </c>
      <c r="O1627" s="7">
        <v>0.10635654815357</v>
      </c>
      <c r="P1627" s="7">
        <v>0.210673760847984</v>
      </c>
      <c r="Q1627" s="7">
        <v>6.1761992172205096</v>
      </c>
    </row>
    <row r="1628" spans="1:17" hidden="1" x14ac:dyDescent="0.3">
      <c r="A1628" s="3" t="s">
        <v>56</v>
      </c>
      <c r="B1628" s="2">
        <v>43739</v>
      </c>
      <c r="C1628" s="7">
        <v>1.0565475514201901</v>
      </c>
      <c r="D1628" s="7">
        <v>6.6191102903313301E-2</v>
      </c>
      <c r="E1628" s="7">
        <v>0.38320924448213101</v>
      </c>
      <c r="F1628" s="14">
        <v>0.55059965261455601</v>
      </c>
      <c r="G1628" s="7">
        <v>8.1974492974353497E-3</v>
      </c>
      <c r="H1628" s="7">
        <v>7.62132772408281E-3</v>
      </c>
      <c r="I1628" s="7">
        <v>0.13895731680795501</v>
      </c>
      <c r="J1628" s="7">
        <v>9.04322907015669E-2</v>
      </c>
      <c r="K1628" s="7">
        <v>5.9621638527730503E-2</v>
      </c>
      <c r="L1628" s="7">
        <v>0.28499345803566301</v>
      </c>
      <c r="M1628" s="7">
        <v>5.7762385691318002E-2</v>
      </c>
      <c r="N1628" s="7">
        <v>2.8772373865092099E-2</v>
      </c>
      <c r="O1628" s="7">
        <v>0.11375972881584399</v>
      </c>
      <c r="P1628" s="7">
        <v>0.209882030533312</v>
      </c>
      <c r="Q1628" s="7">
        <v>6.1682509131517298</v>
      </c>
    </row>
    <row r="1629" spans="1:17" hidden="1" x14ac:dyDescent="0.3">
      <c r="A1629" s="3" t="s">
        <v>56</v>
      </c>
      <c r="B1629" s="2">
        <v>43770</v>
      </c>
      <c r="C1629" s="7">
        <v>1.0547245604174</v>
      </c>
      <c r="D1629" s="7">
        <v>7.1763718759252804E-2</v>
      </c>
      <c r="E1629" s="7">
        <v>0.40231436296425499</v>
      </c>
      <c r="F1629" s="14">
        <v>0.52592191827649204</v>
      </c>
      <c r="G1629" s="7">
        <v>8.9551542753808101E-3</v>
      </c>
      <c r="H1629" s="7">
        <v>7.2653853512858304E-3</v>
      </c>
      <c r="I1629" s="7">
        <v>0.14973671068264</v>
      </c>
      <c r="J1629" s="7">
        <v>8.6927392187583802E-2</v>
      </c>
      <c r="K1629" s="7">
        <v>7.0975706312587303E-2</v>
      </c>
      <c r="L1629" s="7">
        <v>0.298221928264777</v>
      </c>
      <c r="M1629" s="7">
        <v>5.7865770291012801E-2</v>
      </c>
      <c r="N1629" s="7">
        <v>2.1107044175094802E-2</v>
      </c>
      <c r="O1629" s="7">
        <v>0.101270865529646</v>
      </c>
      <c r="P1629" s="7">
        <v>0.197674042929991</v>
      </c>
      <c r="Q1629" s="7">
        <v>6.1662347320076796</v>
      </c>
    </row>
    <row r="1630" spans="1:17" hidden="1" x14ac:dyDescent="0.3">
      <c r="A1630" s="3" t="s">
        <v>56</v>
      </c>
      <c r="B1630" s="2">
        <v>43800</v>
      </c>
      <c r="C1630" s="7">
        <v>1.1639921991154101</v>
      </c>
      <c r="D1630" s="7">
        <v>7.3356772830429795E-2</v>
      </c>
      <c r="E1630" s="7">
        <v>0.420921818810161</v>
      </c>
      <c r="F1630" s="14">
        <v>0.50572140835940904</v>
      </c>
      <c r="G1630" s="7">
        <v>7.7606620549811002E-3</v>
      </c>
      <c r="H1630" s="7">
        <v>8.3719115536130592E-3</v>
      </c>
      <c r="I1630" s="7">
        <v>0.16999750768373501</v>
      </c>
      <c r="J1630" s="7">
        <v>7.8116882513216704E-2</v>
      </c>
      <c r="K1630" s="7">
        <v>9.24947640347413E-2</v>
      </c>
      <c r="L1630" s="7">
        <v>0.32774874507699098</v>
      </c>
      <c r="M1630" s="7">
        <v>5.9446048921313097E-2</v>
      </c>
      <c r="N1630" s="7">
        <v>2.3510767815580001E-2</v>
      </c>
      <c r="O1630" s="7">
        <v>7.6854010943536694E-2</v>
      </c>
      <c r="P1630" s="7">
        <v>0.155698699402292</v>
      </c>
      <c r="Q1630" s="7">
        <v>6.1169726993165199</v>
      </c>
    </row>
    <row r="1631" spans="1:17" hidden="1" x14ac:dyDescent="0.3">
      <c r="A1631" s="3" t="s">
        <v>56</v>
      </c>
      <c r="B1631" s="2">
        <v>43831</v>
      </c>
      <c r="C1631" s="7">
        <v>0.92388546123582205</v>
      </c>
      <c r="D1631" s="7">
        <v>7.0721567052183798E-2</v>
      </c>
      <c r="E1631" s="7">
        <v>0.40866859736986799</v>
      </c>
      <c r="F1631" s="14">
        <v>0.52060983557794804</v>
      </c>
      <c r="G1631" s="7">
        <v>9.7755716206831302E-3</v>
      </c>
      <c r="H1631" s="7">
        <v>7.4734109572338102E-3</v>
      </c>
      <c r="I1631" s="7">
        <v>0.11913064530094999</v>
      </c>
      <c r="J1631" s="7">
        <v>8.6788848029037399E-2</v>
      </c>
      <c r="K1631" s="7">
        <v>5.2726182250645397E-2</v>
      </c>
      <c r="L1631" s="7">
        <v>0.30817741225783801</v>
      </c>
      <c r="M1631" s="7">
        <v>6.1832260983122202E-2</v>
      </c>
      <c r="N1631" s="7">
        <v>2.0370714501556E-2</v>
      </c>
      <c r="O1631" s="7">
        <v>0.113745035704756</v>
      </c>
      <c r="P1631" s="7">
        <v>0.21997991839417799</v>
      </c>
      <c r="Q1631" s="7">
        <v>6.1229338901544601</v>
      </c>
    </row>
    <row r="1632" spans="1:17" hidden="1" x14ac:dyDescent="0.3">
      <c r="A1632" s="3" t="s">
        <v>56</v>
      </c>
      <c r="B1632" s="2">
        <v>43862</v>
      </c>
      <c r="C1632" s="7">
        <v>0.90176884904966004</v>
      </c>
      <c r="D1632" s="7">
        <v>7.8750122532332406E-2</v>
      </c>
      <c r="E1632" s="7">
        <v>0.40252715686745599</v>
      </c>
      <c r="F1632" s="14">
        <v>0.51872272060021196</v>
      </c>
      <c r="G1632" s="7">
        <v>8.5986221478360908E-3</v>
      </c>
      <c r="H1632" s="7">
        <v>1.0511327655430501E-2</v>
      </c>
      <c r="I1632" s="7">
        <v>0.121552812308514</v>
      </c>
      <c r="J1632" s="7">
        <v>9.1717639280895796E-2</v>
      </c>
      <c r="K1632" s="7">
        <v>3.3601707723219597E-2</v>
      </c>
      <c r="L1632" s="7">
        <v>0.32902661142296002</v>
      </c>
      <c r="M1632" s="7">
        <v>6.5215032504689102E-2</v>
      </c>
      <c r="N1632" s="7">
        <v>2.4211231665303999E-2</v>
      </c>
      <c r="O1632" s="7">
        <v>0.112532880487292</v>
      </c>
      <c r="P1632" s="7">
        <v>0.20303213480385901</v>
      </c>
      <c r="Q1632" s="7">
        <v>6.1633622519588904</v>
      </c>
    </row>
    <row r="1633" spans="1:17" hidden="1" x14ac:dyDescent="0.3">
      <c r="A1633" s="3" t="s">
        <v>56</v>
      </c>
      <c r="B1633" s="2">
        <v>43891</v>
      </c>
      <c r="C1633" s="7">
        <v>0.81783437300862105</v>
      </c>
      <c r="D1633" s="7">
        <v>8.6229353178385607E-2</v>
      </c>
      <c r="E1633" s="7">
        <v>0.43486324391848502</v>
      </c>
      <c r="F1633" s="14">
        <v>0.47890740290313</v>
      </c>
      <c r="G1633" s="7">
        <v>8.4272754901874893E-3</v>
      </c>
      <c r="H1633" s="7">
        <v>6.46553777201708E-3</v>
      </c>
      <c r="I1633" s="7">
        <v>7.1417673487743402E-2</v>
      </c>
      <c r="J1633" s="7">
        <v>7.0134836359932395E-2</v>
      </c>
      <c r="K1633" s="7">
        <v>3.78082733979574E-2</v>
      </c>
      <c r="L1633" s="7">
        <v>0.475411275607664</v>
      </c>
      <c r="M1633" s="7">
        <v>6.0459187403241098E-2</v>
      </c>
      <c r="N1633" s="7">
        <v>2.1554552753864101E-2</v>
      </c>
      <c r="O1633" s="7">
        <v>5.9104037273391898E-2</v>
      </c>
      <c r="P1633" s="7">
        <v>0.18921735045400101</v>
      </c>
      <c r="Q1633" s="7">
        <v>6.1371508446348697</v>
      </c>
    </row>
    <row r="1634" spans="1:17" hidden="1" x14ac:dyDescent="0.3">
      <c r="A1634" s="3" t="s">
        <v>56</v>
      </c>
      <c r="B1634" s="2">
        <v>43922</v>
      </c>
      <c r="C1634" s="7">
        <v>0.45503313947734497</v>
      </c>
      <c r="D1634" s="7">
        <v>0.10655316123047801</v>
      </c>
      <c r="E1634" s="7">
        <v>0.51873497344903297</v>
      </c>
      <c r="F1634" s="14">
        <v>0.37471186532049</v>
      </c>
      <c r="G1634" s="7">
        <v>8.8871254837749204E-3</v>
      </c>
      <c r="H1634" s="7">
        <v>0</v>
      </c>
      <c r="I1634" s="7">
        <v>1.1338820539639001E-3</v>
      </c>
      <c r="J1634" s="7">
        <v>2.4632007862760999E-2</v>
      </c>
      <c r="K1634" s="7">
        <v>1.13596017516093E-2</v>
      </c>
      <c r="L1634" s="7">
        <v>0.76564064264290599</v>
      </c>
      <c r="M1634" s="7">
        <v>3.0631980049232801E-2</v>
      </c>
      <c r="N1634" s="7">
        <v>2.09076214420373E-2</v>
      </c>
      <c r="O1634" s="7">
        <v>6.9474261026632299E-3</v>
      </c>
      <c r="P1634" s="7">
        <v>0.129859712611051</v>
      </c>
      <c r="Q1634" s="7">
        <v>6.1242161537802602</v>
      </c>
    </row>
    <row r="1635" spans="1:17" hidden="1" x14ac:dyDescent="0.3">
      <c r="A1635" s="3" t="s">
        <v>56</v>
      </c>
      <c r="B1635" s="2">
        <v>43952</v>
      </c>
      <c r="C1635" s="7">
        <v>0.54450188683137701</v>
      </c>
      <c r="D1635" s="7">
        <v>0.103888795936603</v>
      </c>
      <c r="E1635" s="7">
        <v>0.48393093166308399</v>
      </c>
      <c r="F1635" s="14">
        <v>0.41218027240031302</v>
      </c>
      <c r="G1635" s="7">
        <v>4.6421802168532802E-3</v>
      </c>
      <c r="H1635" s="7">
        <v>0</v>
      </c>
      <c r="I1635" s="7">
        <v>1.11928141662907E-3</v>
      </c>
      <c r="J1635" s="7">
        <v>2.7968398805951099E-2</v>
      </c>
      <c r="K1635" s="7">
        <v>2.3373856772061E-2</v>
      </c>
      <c r="L1635" s="7">
        <v>0.70811242155426302</v>
      </c>
      <c r="M1635" s="7">
        <v>3.56959309471825E-2</v>
      </c>
      <c r="N1635" s="7">
        <v>2.3155467126145701E-2</v>
      </c>
      <c r="O1635" s="7">
        <v>7.6414188094903902E-3</v>
      </c>
      <c r="P1635" s="7">
        <v>0.168291044351424</v>
      </c>
      <c r="Q1635" s="7">
        <v>6.1019019616287196</v>
      </c>
    </row>
    <row r="1636" spans="1:17" hidden="1" x14ac:dyDescent="0.3">
      <c r="A1636" s="3" t="s">
        <v>56</v>
      </c>
      <c r="B1636" s="2">
        <v>43983</v>
      </c>
      <c r="C1636" s="7">
        <v>0.65767582566870397</v>
      </c>
      <c r="D1636" s="7">
        <v>0.10101239686151101</v>
      </c>
      <c r="E1636" s="7">
        <v>0.47656653367143897</v>
      </c>
      <c r="F1636" s="14">
        <v>0.42242106946704999</v>
      </c>
      <c r="G1636" s="7">
        <v>9.3493210847661896E-3</v>
      </c>
      <c r="H1636" s="7">
        <v>1.3673212165523599E-3</v>
      </c>
      <c r="I1636" s="7">
        <v>0.118688805869163</v>
      </c>
      <c r="J1636" s="7">
        <v>4.0913836193287798E-2</v>
      </c>
      <c r="K1636" s="7">
        <v>2.7524293954013599E-2</v>
      </c>
      <c r="L1636" s="7">
        <v>0.50649652587749305</v>
      </c>
      <c r="M1636" s="7">
        <v>4.8670413397482001E-2</v>
      </c>
      <c r="N1636" s="7">
        <v>3.0654751655955999E-2</v>
      </c>
      <c r="O1636" s="7">
        <v>1.55858592249663E-2</v>
      </c>
      <c r="P1636" s="7">
        <v>0.20074887152631901</v>
      </c>
      <c r="Q1636" s="7">
        <v>6.1584514529539902</v>
      </c>
    </row>
    <row r="1637" spans="1:17" hidden="1" x14ac:dyDescent="0.3">
      <c r="A1637" s="3" t="s">
        <v>56</v>
      </c>
      <c r="B1637" s="2">
        <v>44013</v>
      </c>
      <c r="C1637" s="7">
        <v>0.82624693533796401</v>
      </c>
      <c r="D1637" s="7">
        <v>7.5985618704132493E-2</v>
      </c>
      <c r="E1637" s="7">
        <v>0.37192556934740201</v>
      </c>
      <c r="F1637" s="14">
        <v>0.55208881194846504</v>
      </c>
      <c r="G1637" s="7">
        <v>7.6394096828843903E-3</v>
      </c>
      <c r="H1637" s="7">
        <v>2.7223029093951401E-3</v>
      </c>
      <c r="I1637" s="7">
        <v>0.15895464485119001</v>
      </c>
      <c r="J1637" s="7">
        <v>6.1734586950542999E-2</v>
      </c>
      <c r="K1637" s="7">
        <v>2.76900088076691E-2</v>
      </c>
      <c r="L1637" s="7">
        <v>0.38828960497450699</v>
      </c>
      <c r="M1637" s="7">
        <v>6.4239677861691796E-2</v>
      </c>
      <c r="N1637" s="7">
        <v>3.0585365232150601E-2</v>
      </c>
      <c r="O1637" s="7">
        <v>1.83548406565597E-2</v>
      </c>
      <c r="P1637" s="7">
        <v>0.23978955807340799</v>
      </c>
      <c r="Q1637" s="7">
        <v>6.1835490868049803</v>
      </c>
    </row>
    <row r="1638" spans="1:17" hidden="1" x14ac:dyDescent="0.3">
      <c r="A1638" s="3" t="s">
        <v>56</v>
      </c>
      <c r="B1638" s="2">
        <v>44044</v>
      </c>
      <c r="C1638" s="7">
        <v>0.86750694158561203</v>
      </c>
      <c r="D1638" s="7">
        <v>7.8775698202147804E-2</v>
      </c>
      <c r="E1638" s="7">
        <v>0.42395161225635197</v>
      </c>
      <c r="F1638" s="14">
        <v>0.4972726895415</v>
      </c>
      <c r="G1638" s="7">
        <v>6.4636590082360898E-3</v>
      </c>
      <c r="H1638" s="7">
        <v>2.6382415324452302E-3</v>
      </c>
      <c r="I1638" s="7">
        <v>0.16416582766621801</v>
      </c>
      <c r="J1638" s="7">
        <v>8.1207662903640204E-2</v>
      </c>
      <c r="K1638" s="7">
        <v>3.1434755921725399E-2</v>
      </c>
      <c r="L1638" s="7">
        <v>0.34453846182741599</v>
      </c>
      <c r="M1638" s="7">
        <v>6.88230820655997E-2</v>
      </c>
      <c r="N1638" s="7">
        <v>3.6069683397691801E-2</v>
      </c>
      <c r="O1638" s="7">
        <v>3.08647452534473E-2</v>
      </c>
      <c r="P1638" s="7">
        <v>0.23379388042358101</v>
      </c>
      <c r="Q1638" s="7">
        <v>6.1607041761825201</v>
      </c>
    </row>
    <row r="1639" spans="1:17" hidden="1" x14ac:dyDescent="0.3">
      <c r="A1639" s="3" t="s">
        <v>56</v>
      </c>
      <c r="B1639" s="2">
        <v>44075</v>
      </c>
      <c r="C1639" s="7">
        <v>0.845933639505692</v>
      </c>
      <c r="D1639" s="7">
        <v>7.5923010210578595E-2</v>
      </c>
      <c r="E1639" s="7">
        <v>0.38382112940588697</v>
      </c>
      <c r="F1639" s="14">
        <v>0.54025586038353401</v>
      </c>
      <c r="G1639" s="7">
        <v>8.2997608497557395E-3</v>
      </c>
      <c r="H1639" s="7">
        <v>1.9685702851950002E-3</v>
      </c>
      <c r="I1639" s="7">
        <v>0.15156399362272199</v>
      </c>
      <c r="J1639" s="7">
        <v>7.4303463507505094E-2</v>
      </c>
      <c r="K1639" s="7">
        <v>3.2738191322696598E-2</v>
      </c>
      <c r="L1639" s="7">
        <v>0.35479697241562103</v>
      </c>
      <c r="M1639" s="7">
        <v>6.7061075510493395E-2</v>
      </c>
      <c r="N1639" s="7">
        <v>2.5991502819344401E-2</v>
      </c>
      <c r="O1639" s="7">
        <v>3.25643402286908E-2</v>
      </c>
      <c r="P1639" s="7">
        <v>0.25071212943797599</v>
      </c>
      <c r="Q1639" s="7">
        <v>6.0959795046377003</v>
      </c>
    </row>
    <row r="1640" spans="1:17" hidden="1" x14ac:dyDescent="0.3">
      <c r="A1640" s="3" t="s">
        <v>56</v>
      </c>
      <c r="B1640" s="2">
        <v>44105</v>
      </c>
      <c r="C1640" s="7">
        <v>0.81637204101873795</v>
      </c>
      <c r="D1640" s="7">
        <v>8.9813383693379198E-2</v>
      </c>
      <c r="E1640" s="7">
        <v>0.47102168582293402</v>
      </c>
      <c r="F1640" s="14">
        <v>0.43916493048368699</v>
      </c>
      <c r="G1640" s="7">
        <v>9.0036565480622593E-3</v>
      </c>
      <c r="H1640" s="7">
        <v>2.9828629012340199E-3</v>
      </c>
      <c r="I1640" s="7">
        <v>0.16660019568283299</v>
      </c>
      <c r="J1640" s="7">
        <v>6.8684488793737702E-2</v>
      </c>
      <c r="K1640" s="7">
        <v>3.0658086418166499E-2</v>
      </c>
      <c r="L1640" s="7">
        <v>0.38852909604029601</v>
      </c>
      <c r="M1640" s="7">
        <v>7.8559039620634097E-2</v>
      </c>
      <c r="N1640" s="7">
        <v>3.5929952582058299E-2</v>
      </c>
      <c r="O1640" s="7">
        <v>3.3797761485727197E-2</v>
      </c>
      <c r="P1640" s="7">
        <v>0.18525485992724999</v>
      </c>
      <c r="Q1640" s="7">
        <v>6.1624978171777602</v>
      </c>
    </row>
    <row r="1641" spans="1:17" hidden="1" x14ac:dyDescent="0.3">
      <c r="A1641" s="3" t="s">
        <v>56</v>
      </c>
      <c r="B1641" s="2">
        <v>44136</v>
      </c>
      <c r="C1641" s="7">
        <v>0.62307164250283797</v>
      </c>
      <c r="D1641" s="7">
        <v>8.8888507073376297E-2</v>
      </c>
      <c r="E1641" s="7">
        <v>0.42260452513614</v>
      </c>
      <c r="F1641" s="14">
        <v>0.48850696779048303</v>
      </c>
      <c r="G1641" s="7">
        <v>9.4545707006851703E-3</v>
      </c>
      <c r="H1641" s="7">
        <v>2.9817085943627999E-3</v>
      </c>
      <c r="I1641" s="7">
        <v>4.2226900431513698E-2</v>
      </c>
      <c r="J1641" s="7">
        <v>5.47488313717618E-2</v>
      </c>
      <c r="K1641" s="7">
        <v>2.762371416935E-2</v>
      </c>
      <c r="L1641" s="7">
        <v>0.50538556205475305</v>
      </c>
      <c r="M1641" s="7">
        <v>6.7186033004643597E-2</v>
      </c>
      <c r="N1641" s="7">
        <v>3.4053236878596599E-2</v>
      </c>
      <c r="O1641" s="7">
        <v>2.8778523061684502E-2</v>
      </c>
      <c r="P1641" s="7">
        <v>0.227560919732649</v>
      </c>
      <c r="Q1641" s="7">
        <v>6.1566113345014504</v>
      </c>
    </row>
    <row r="1642" spans="1:17" hidden="1" x14ac:dyDescent="0.3">
      <c r="A1642" s="3" t="s">
        <v>56</v>
      </c>
      <c r="B1642" s="2">
        <v>44166</v>
      </c>
      <c r="C1642" s="7">
        <v>0.82173320227480096</v>
      </c>
      <c r="D1642" s="7">
        <v>9.7679535131376505E-2</v>
      </c>
      <c r="E1642" s="7">
        <v>0.45667324733478598</v>
      </c>
      <c r="F1642" s="14">
        <v>0.44564721753383701</v>
      </c>
      <c r="G1642" s="7">
        <v>7.8598032015750902E-3</v>
      </c>
      <c r="H1642" s="7">
        <v>6.1861453375443697E-3</v>
      </c>
      <c r="I1642" s="7">
        <v>0.15618536214033599</v>
      </c>
      <c r="J1642" s="7">
        <v>4.2873025803618098E-2</v>
      </c>
      <c r="K1642" s="7">
        <v>2.8894080163170799E-2</v>
      </c>
      <c r="L1642" s="7">
        <v>0.473272213115916</v>
      </c>
      <c r="M1642" s="7">
        <v>6.5369811297632793E-2</v>
      </c>
      <c r="N1642" s="7">
        <v>4.1195330758645003E-2</v>
      </c>
      <c r="O1642" s="7">
        <v>2.3505047592760502E-2</v>
      </c>
      <c r="P1642" s="7">
        <v>0.15465918058880199</v>
      </c>
      <c r="Q1642" s="7">
        <v>6.1899746785282304</v>
      </c>
    </row>
    <row r="1643" spans="1:17" hidden="1" x14ac:dyDescent="0.3">
      <c r="A1643" s="3" t="s">
        <v>56</v>
      </c>
      <c r="B1643" s="2">
        <v>44197</v>
      </c>
      <c r="C1643" s="7">
        <v>0.53686238354870397</v>
      </c>
      <c r="D1643" s="7">
        <v>9.0125669284981003E-2</v>
      </c>
      <c r="E1643" s="7">
        <v>0.41544553708207599</v>
      </c>
      <c r="F1643" s="14">
        <v>0.49442879363294301</v>
      </c>
      <c r="G1643" s="7">
        <v>7.8636836772684598E-3</v>
      </c>
      <c r="H1643" s="7">
        <v>1.16711529937967E-3</v>
      </c>
      <c r="I1643" s="7">
        <v>1.5107530077757101E-3</v>
      </c>
      <c r="J1643" s="7">
        <v>4.7952361425417998E-2</v>
      </c>
      <c r="K1643" s="7">
        <v>2.4873993526206201E-2</v>
      </c>
      <c r="L1643" s="7">
        <v>0.54573561843042995</v>
      </c>
      <c r="M1643" s="7">
        <v>6.3185668986531399E-2</v>
      </c>
      <c r="N1643" s="7">
        <v>3.08836027556363E-2</v>
      </c>
      <c r="O1643" s="7">
        <v>1.9503076031892601E-2</v>
      </c>
      <c r="P1643" s="7">
        <v>0.25732412685946199</v>
      </c>
      <c r="Q1643" s="7">
        <v>6.1614221996069896</v>
      </c>
    </row>
    <row r="1644" spans="1:17" hidden="1" x14ac:dyDescent="0.3">
      <c r="A1644" s="3" t="s">
        <v>56</v>
      </c>
      <c r="B1644" s="2">
        <v>44228</v>
      </c>
      <c r="C1644" s="7">
        <v>0.52260684742028496</v>
      </c>
      <c r="D1644" s="7">
        <v>8.8916401329859104E-2</v>
      </c>
      <c r="E1644" s="7">
        <v>0.406677416645154</v>
      </c>
      <c r="F1644" s="14">
        <v>0.50440618202498699</v>
      </c>
      <c r="G1644" s="7">
        <v>9.1202018210363306E-3</v>
      </c>
      <c r="H1644" s="7">
        <v>5.6856698539448905E-4</v>
      </c>
      <c r="I1644" s="7">
        <v>1.4985801257897599E-3</v>
      </c>
      <c r="J1644" s="7">
        <v>5.1320967921938E-2</v>
      </c>
      <c r="K1644" s="7">
        <v>9.4888331632151796E-3</v>
      </c>
      <c r="L1644" s="7">
        <v>0.54025326172821597</v>
      </c>
      <c r="M1644" s="7">
        <v>6.6580368611598495E-2</v>
      </c>
      <c r="N1644" s="7">
        <v>2.6041480073083E-2</v>
      </c>
      <c r="O1644" s="7">
        <v>2.0552059548931901E-2</v>
      </c>
      <c r="P1644" s="7">
        <v>0.27457568002079702</v>
      </c>
      <c r="Q1644" s="7">
        <v>6.1521364286447699</v>
      </c>
    </row>
    <row r="1645" spans="1:17" hidden="1" x14ac:dyDescent="0.3">
      <c r="A1645" s="3" t="s">
        <v>56</v>
      </c>
      <c r="B1645" s="2">
        <v>44256</v>
      </c>
      <c r="C1645" s="7">
        <v>0.63421678116993296</v>
      </c>
      <c r="D1645" s="7">
        <v>9.1085202651731006E-2</v>
      </c>
      <c r="E1645" s="7">
        <v>0.43573502811879</v>
      </c>
      <c r="F1645" s="14">
        <v>0.47317976922947902</v>
      </c>
      <c r="G1645" s="7">
        <v>1.1389162561170601E-2</v>
      </c>
      <c r="H1645" s="7">
        <v>4.7879678026232402E-4</v>
      </c>
      <c r="I1645" s="7">
        <v>1.5460320129999899E-3</v>
      </c>
      <c r="J1645" s="7">
        <v>5.2453953715460001E-2</v>
      </c>
      <c r="K1645" s="7">
        <v>1.1463176868070199E-2</v>
      </c>
      <c r="L1645" s="7">
        <v>0.51718049891059004</v>
      </c>
      <c r="M1645" s="7">
        <v>7.1392359344937997E-2</v>
      </c>
      <c r="N1645" s="7">
        <v>3.2852559886434797E-2</v>
      </c>
      <c r="O1645" s="7">
        <v>2.4204099332018801E-2</v>
      </c>
      <c r="P1645" s="7">
        <v>0.27703936058805501</v>
      </c>
      <c r="Q1645" s="7">
        <v>6.1132735045562399</v>
      </c>
    </row>
    <row r="1646" spans="1:17" hidden="1" x14ac:dyDescent="0.3">
      <c r="A1646" s="3" t="s">
        <v>56</v>
      </c>
      <c r="B1646" s="2">
        <v>44287</v>
      </c>
      <c r="C1646" s="7">
        <v>0.73136781300412401</v>
      </c>
      <c r="D1646" s="7">
        <v>9.0884070830175898E-2</v>
      </c>
      <c r="E1646" s="7">
        <v>0.4425313957732</v>
      </c>
      <c r="F1646" s="14">
        <v>0.46658453339662398</v>
      </c>
      <c r="G1646" s="7">
        <v>9.9042882216894695E-3</v>
      </c>
      <c r="H1646" s="7">
        <v>2.6168890128967499E-3</v>
      </c>
      <c r="I1646" s="7">
        <v>0.15502662561549399</v>
      </c>
      <c r="J1646" s="7">
        <v>5.4415286882818902E-2</v>
      </c>
      <c r="K1646" s="7">
        <v>1.3756192981655299E-2</v>
      </c>
      <c r="L1646" s="7">
        <v>0.43648510087746301</v>
      </c>
      <c r="M1646" s="7">
        <v>6.7490222416234494E-2</v>
      </c>
      <c r="N1646" s="7">
        <v>2.8164552282705299E-2</v>
      </c>
      <c r="O1646" s="7">
        <v>2.9517200482630599E-2</v>
      </c>
      <c r="P1646" s="7">
        <v>0.20262364122641199</v>
      </c>
      <c r="Q1646" s="7">
        <v>6.1545256385225402</v>
      </c>
    </row>
    <row r="1647" spans="1:17" hidden="1" x14ac:dyDescent="0.3">
      <c r="A1647" s="3" t="s">
        <v>56</v>
      </c>
      <c r="B1647" s="2">
        <v>44317</v>
      </c>
      <c r="C1647" s="7">
        <v>0.85913698413070005</v>
      </c>
      <c r="D1647" s="7">
        <v>9.0870579984144204E-2</v>
      </c>
      <c r="E1647" s="7">
        <v>0.39651177772091101</v>
      </c>
      <c r="F1647" s="14">
        <v>0.512617642294945</v>
      </c>
      <c r="G1647" s="7">
        <v>7.2865535204776396E-3</v>
      </c>
      <c r="H1647" s="7">
        <v>4.17324095609156E-3</v>
      </c>
      <c r="I1647" s="7">
        <v>0.16406897480854499</v>
      </c>
      <c r="J1647" s="7">
        <v>6.4567252586434504E-2</v>
      </c>
      <c r="K1647" s="7">
        <v>1.6948942285081599E-2</v>
      </c>
      <c r="L1647" s="7">
        <v>0.36009265240569599</v>
      </c>
      <c r="M1647" s="7">
        <v>7.0036918485135394E-2</v>
      </c>
      <c r="N1647" s="7">
        <v>2.6974152165223898E-2</v>
      </c>
      <c r="O1647" s="7">
        <v>3.32367538367732E-2</v>
      </c>
      <c r="P1647" s="7">
        <v>0.25261455895054102</v>
      </c>
      <c r="Q1647" s="7">
        <v>6.1396597829836503</v>
      </c>
    </row>
    <row r="1648" spans="1:17" hidden="1" x14ac:dyDescent="0.3">
      <c r="A1648" s="3" t="s">
        <v>56</v>
      </c>
      <c r="B1648" s="2">
        <v>44348</v>
      </c>
      <c r="C1648" s="7">
        <v>0.783199444326382</v>
      </c>
      <c r="D1648" s="7">
        <v>0.107837748890779</v>
      </c>
      <c r="E1648" s="7">
        <v>0.44953549036933499</v>
      </c>
      <c r="F1648" s="14">
        <v>0.44262676073988499</v>
      </c>
      <c r="G1648" s="7">
        <v>1.0995317518262099E-2</v>
      </c>
      <c r="H1648" s="7">
        <v>7.5376191596250698E-3</v>
      </c>
      <c r="I1648" s="7">
        <v>0.16155946556025899</v>
      </c>
      <c r="J1648" s="7">
        <v>8.4070854495612801E-2</v>
      </c>
      <c r="K1648" s="7">
        <v>2.2494104654357801E-2</v>
      </c>
      <c r="L1648" s="7">
        <v>0.386801071316908</v>
      </c>
      <c r="M1648" s="7">
        <v>7.3486235641274697E-2</v>
      </c>
      <c r="N1648" s="7">
        <v>2.5978260161723499E-2</v>
      </c>
      <c r="O1648" s="7">
        <v>4.8381461621804497E-2</v>
      </c>
      <c r="P1648" s="7">
        <v>0.178695609870172</v>
      </c>
      <c r="Q1648" s="7">
        <v>6.1154648582157796</v>
      </c>
    </row>
    <row r="1649" spans="1:17" hidden="1" x14ac:dyDescent="0.3">
      <c r="A1649" s="3" t="s">
        <v>56</v>
      </c>
      <c r="B1649" s="2">
        <v>44378</v>
      </c>
      <c r="C1649" s="7">
        <v>0.87592160020016196</v>
      </c>
      <c r="D1649" s="7">
        <v>9.7900346943294206E-2</v>
      </c>
      <c r="E1649" s="7">
        <v>0.45294598567598998</v>
      </c>
      <c r="F1649" s="14">
        <v>0.44915366738071599</v>
      </c>
      <c r="G1649" s="7">
        <v>8.4243471088494004E-3</v>
      </c>
      <c r="H1649" s="7">
        <v>7.17005400335868E-3</v>
      </c>
      <c r="I1649" s="7">
        <v>0.14744166397477601</v>
      </c>
      <c r="J1649" s="7">
        <v>8.2626189274123907E-2</v>
      </c>
      <c r="K1649" s="7">
        <v>2.16122584091024E-2</v>
      </c>
      <c r="L1649" s="7">
        <v>0.363912497138278</v>
      </c>
      <c r="M1649" s="7">
        <v>7.1824399203809106E-2</v>
      </c>
      <c r="N1649" s="7">
        <v>2.8124135831035402E-2</v>
      </c>
      <c r="O1649" s="7">
        <v>5.2865141146855102E-2</v>
      </c>
      <c r="P1649" s="7">
        <v>0.215999313909813</v>
      </c>
      <c r="Q1649" s="7">
        <v>6.0397112600753102</v>
      </c>
    </row>
    <row r="1650" spans="1:17" hidden="1" x14ac:dyDescent="0.3">
      <c r="A1650" s="3" t="s">
        <v>56</v>
      </c>
      <c r="B1650" s="2">
        <v>44409</v>
      </c>
      <c r="C1650" s="7">
        <v>0.86861501443643396</v>
      </c>
      <c r="D1650" s="7">
        <v>0.10116843950835699</v>
      </c>
      <c r="E1650" s="7">
        <v>0.42800244527780101</v>
      </c>
      <c r="F1650" s="14">
        <v>0.47082911521384202</v>
      </c>
      <c r="G1650" s="7">
        <v>7.7512777753518799E-3</v>
      </c>
      <c r="H1650" s="7">
        <v>1.06775544470215E-2</v>
      </c>
      <c r="I1650" s="7">
        <v>0.15253133886220999</v>
      </c>
      <c r="J1650" s="7">
        <v>9.4886052174879595E-2</v>
      </c>
      <c r="K1650" s="7">
        <v>2.0208399569305299E-2</v>
      </c>
      <c r="L1650" s="7">
        <v>0.34715663783379502</v>
      </c>
      <c r="M1650" s="7">
        <v>6.7089378474719505E-2</v>
      </c>
      <c r="N1650" s="7">
        <v>2.8270121811636399E-2</v>
      </c>
      <c r="O1650" s="7">
        <v>5.8393587768481997E-2</v>
      </c>
      <c r="P1650" s="7">
        <v>0.21303565128259899</v>
      </c>
      <c r="Q1650" s="7">
        <v>6.1753673914416902</v>
      </c>
    </row>
    <row r="1651" spans="1:17" hidden="1" x14ac:dyDescent="0.3">
      <c r="A1651" s="3" t="s">
        <v>56</v>
      </c>
      <c r="B1651" s="2">
        <v>44440</v>
      </c>
      <c r="C1651" s="7">
        <v>0.82419848592241796</v>
      </c>
      <c r="D1651" s="7">
        <v>0.101645917882422</v>
      </c>
      <c r="E1651" s="7">
        <v>0.43908225678130802</v>
      </c>
      <c r="F1651" s="14">
        <v>0.45927182533627098</v>
      </c>
      <c r="G1651" s="7">
        <v>1.2954935833206799E-2</v>
      </c>
      <c r="H1651" s="7">
        <v>8.0955641747918992E-3</v>
      </c>
      <c r="I1651" s="7">
        <v>0.14884639414871401</v>
      </c>
      <c r="J1651" s="7">
        <v>8.9075618027371795E-2</v>
      </c>
      <c r="K1651" s="7">
        <v>2.5704107970880199E-2</v>
      </c>
      <c r="L1651" s="7">
        <v>0.359143903224237</v>
      </c>
      <c r="M1651" s="7">
        <v>6.5731719241843498E-2</v>
      </c>
      <c r="N1651" s="7">
        <v>2.2858366507238999E-2</v>
      </c>
      <c r="O1651" s="7">
        <v>6.1615098347146798E-2</v>
      </c>
      <c r="P1651" s="7">
        <v>0.205974292524569</v>
      </c>
      <c r="Q1651" s="7">
        <v>6.0886827897471996</v>
      </c>
    </row>
    <row r="1652" spans="1:17" hidden="1" x14ac:dyDescent="0.3">
      <c r="A1652" s="3" t="s">
        <v>57</v>
      </c>
      <c r="B1652" s="2">
        <v>43466</v>
      </c>
      <c r="C1652" s="7">
        <v>0.83028618220710104</v>
      </c>
      <c r="D1652" s="7">
        <v>2.41094697009103E-2</v>
      </c>
      <c r="E1652" s="7">
        <v>0.323413237325752</v>
      </c>
      <c r="F1652" s="14">
        <v>0.65247729297333801</v>
      </c>
      <c r="G1652" s="7">
        <v>7.7457329311940697E-3</v>
      </c>
      <c r="H1652" s="7">
        <v>2.4930308774446699E-2</v>
      </c>
      <c r="I1652" s="7">
        <v>0.20564429853434699</v>
      </c>
      <c r="J1652" s="7">
        <v>0.14108769620533501</v>
      </c>
      <c r="K1652" s="7">
        <v>0.15386061469186499</v>
      </c>
      <c r="L1652" s="7">
        <v>8.3919680175145395E-2</v>
      </c>
      <c r="M1652" s="7">
        <v>4.7895192551624999E-2</v>
      </c>
      <c r="N1652" s="7">
        <v>0.134807602339129</v>
      </c>
      <c r="O1652" s="7">
        <v>0.14042416594754401</v>
      </c>
      <c r="P1652" s="7">
        <v>5.9684707849368503E-2</v>
      </c>
      <c r="Q1652" s="7">
        <v>5.7683689552821802</v>
      </c>
    </row>
    <row r="1653" spans="1:17" hidden="1" x14ac:dyDescent="0.3">
      <c r="A1653" s="3" t="s">
        <v>57</v>
      </c>
      <c r="B1653" s="2">
        <v>43497</v>
      </c>
      <c r="C1653" s="7">
        <v>0.82396407043317899</v>
      </c>
      <c r="D1653" s="7">
        <v>2.3834975426211501E-2</v>
      </c>
      <c r="E1653" s="7">
        <v>0.33963650007426099</v>
      </c>
      <c r="F1653" s="14">
        <v>0.63652852449952702</v>
      </c>
      <c r="G1653" s="7">
        <v>7.5378605142055804E-3</v>
      </c>
      <c r="H1653" s="7">
        <v>2.65414696317142E-2</v>
      </c>
      <c r="I1653" s="7">
        <v>0.212025057601366</v>
      </c>
      <c r="J1653" s="7">
        <v>0.17410454031699199</v>
      </c>
      <c r="K1653" s="7">
        <v>0.14888204237203401</v>
      </c>
      <c r="L1653" s="7">
        <v>8.6613911744964703E-2</v>
      </c>
      <c r="M1653" s="7">
        <v>5.36155960582579E-2</v>
      </c>
      <c r="N1653" s="7">
        <v>0.13072768132353299</v>
      </c>
      <c r="O1653" s="7">
        <v>0.10531014916812501</v>
      </c>
      <c r="P1653" s="7">
        <v>5.4641691268805803E-2</v>
      </c>
      <c r="Q1653" s="7">
        <v>5.9656315519025398</v>
      </c>
    </row>
    <row r="1654" spans="1:17" hidden="1" x14ac:dyDescent="0.3">
      <c r="A1654" s="3" t="s">
        <v>57</v>
      </c>
      <c r="B1654" s="2">
        <v>43525</v>
      </c>
      <c r="C1654" s="7">
        <v>0.97026901624851503</v>
      </c>
      <c r="D1654" s="7">
        <v>2.4478065545549502E-2</v>
      </c>
      <c r="E1654" s="7">
        <v>0.34491301578785999</v>
      </c>
      <c r="F1654" s="14">
        <v>0.63060891866658997</v>
      </c>
      <c r="G1654" s="7">
        <v>6.9485594547850403E-3</v>
      </c>
      <c r="H1654" s="7">
        <v>2.5181817904136702E-2</v>
      </c>
      <c r="I1654" s="7">
        <v>0.237319505795102</v>
      </c>
      <c r="J1654" s="7">
        <v>0.167927879291666</v>
      </c>
      <c r="K1654" s="7">
        <v>0.14587775814162701</v>
      </c>
      <c r="L1654" s="7">
        <v>8.3113515968146007E-2</v>
      </c>
      <c r="M1654" s="7">
        <v>5.0443032554091403E-2</v>
      </c>
      <c r="N1654" s="7">
        <v>0.125751820950427</v>
      </c>
      <c r="O1654" s="7">
        <v>0.109892134430237</v>
      </c>
      <c r="P1654" s="7">
        <v>4.7543975509781199E-2</v>
      </c>
      <c r="Q1654" s="7">
        <v>5.7939616239314402</v>
      </c>
    </row>
    <row r="1655" spans="1:17" hidden="1" x14ac:dyDescent="0.3">
      <c r="A1655" s="3" t="s">
        <v>57</v>
      </c>
      <c r="B1655" s="2">
        <v>43556</v>
      </c>
      <c r="C1655" s="7">
        <v>0.94348810844028896</v>
      </c>
      <c r="D1655" s="7">
        <v>2.24411037109844E-2</v>
      </c>
      <c r="E1655" s="7">
        <v>0.33364344773944499</v>
      </c>
      <c r="F1655" s="14">
        <v>0.64391544854956995</v>
      </c>
      <c r="G1655" s="7">
        <v>5.95477912743172E-3</v>
      </c>
      <c r="H1655" s="7">
        <v>2.47591086006708E-2</v>
      </c>
      <c r="I1655" s="7">
        <v>0.25027698144114502</v>
      </c>
      <c r="J1655" s="7">
        <v>0.14981182497913201</v>
      </c>
      <c r="K1655" s="7">
        <v>0.14376185589066301</v>
      </c>
      <c r="L1655" s="7">
        <v>7.7546659377171701E-2</v>
      </c>
      <c r="M1655" s="7">
        <v>4.99328155227904E-2</v>
      </c>
      <c r="N1655" s="7">
        <v>0.122468465597398</v>
      </c>
      <c r="O1655" s="7">
        <v>0.12586710519776201</v>
      </c>
      <c r="P1655" s="7">
        <v>4.9620404265836297E-2</v>
      </c>
      <c r="Q1655" s="7">
        <v>5.9108064819959196</v>
      </c>
    </row>
    <row r="1656" spans="1:17" hidden="1" x14ac:dyDescent="0.3">
      <c r="A1656" s="3" t="s">
        <v>57</v>
      </c>
      <c r="B1656" s="2">
        <v>43586</v>
      </c>
      <c r="C1656" s="7">
        <v>1.0123752305166001</v>
      </c>
      <c r="D1656" s="7">
        <v>2.2065220741778999E-2</v>
      </c>
      <c r="E1656" s="7">
        <v>0.33886813079214301</v>
      </c>
      <c r="F1656" s="14">
        <v>0.63906664846607897</v>
      </c>
      <c r="G1656" s="7">
        <v>5.2253564397500996E-3</v>
      </c>
      <c r="H1656" s="7">
        <v>2.4720916663544101E-2</v>
      </c>
      <c r="I1656" s="7">
        <v>0.25624250189845599</v>
      </c>
      <c r="J1656" s="7">
        <v>0.15629183495057</v>
      </c>
      <c r="K1656" s="7">
        <v>0.13906038725645301</v>
      </c>
      <c r="L1656" s="7">
        <v>7.6195557852242801E-2</v>
      </c>
      <c r="M1656" s="7">
        <v>4.98255797771004E-2</v>
      </c>
      <c r="N1656" s="7">
        <v>0.11251652070267899</v>
      </c>
      <c r="O1656" s="7">
        <v>0.13214095884735999</v>
      </c>
      <c r="P1656" s="7">
        <v>4.7780385611844299E-2</v>
      </c>
      <c r="Q1656" s="7">
        <v>5.8083594811963</v>
      </c>
    </row>
    <row r="1657" spans="1:17" hidden="1" x14ac:dyDescent="0.3">
      <c r="A1657" s="3" t="s">
        <v>57</v>
      </c>
      <c r="B1657" s="2">
        <v>43617</v>
      </c>
      <c r="C1657" s="7">
        <v>0.94266759709870496</v>
      </c>
      <c r="D1657" s="7">
        <v>2.5249826877326399E-2</v>
      </c>
      <c r="E1657" s="7">
        <v>0.349500756748238</v>
      </c>
      <c r="F1657" s="14">
        <v>0.62524941637443598</v>
      </c>
      <c r="G1657" s="7">
        <v>5.0479694986734196E-3</v>
      </c>
      <c r="H1657" s="7">
        <v>2.4138612028103901E-2</v>
      </c>
      <c r="I1657" s="7">
        <v>0.25835893057097797</v>
      </c>
      <c r="J1657" s="7">
        <v>0.150582041571131</v>
      </c>
      <c r="K1657" s="7">
        <v>0.14656848180392201</v>
      </c>
      <c r="L1657" s="7">
        <v>7.4849588050135807E-2</v>
      </c>
      <c r="M1657" s="7">
        <v>4.99523525747941E-2</v>
      </c>
      <c r="N1657" s="7">
        <v>0.10934187289526399</v>
      </c>
      <c r="O1657" s="7">
        <v>0.13579969171832201</v>
      </c>
      <c r="P1657" s="7">
        <v>4.53604592886762E-2</v>
      </c>
      <c r="Q1657" s="7">
        <v>5.9635797858751003</v>
      </c>
    </row>
    <row r="1658" spans="1:17" hidden="1" x14ac:dyDescent="0.3">
      <c r="A1658" s="3" t="s">
        <v>57</v>
      </c>
      <c r="B1658" s="2">
        <v>43647</v>
      </c>
      <c r="C1658" s="7">
        <v>0.948417179115293</v>
      </c>
      <c r="D1658" s="7">
        <v>2.5653779355169899E-2</v>
      </c>
      <c r="E1658" s="7">
        <v>0.35526293745514798</v>
      </c>
      <c r="F1658" s="14">
        <v>0.61908328318968198</v>
      </c>
      <c r="G1658" s="7">
        <v>4.7226436004702303E-3</v>
      </c>
      <c r="H1658" s="7">
        <v>2.6373001608260699E-2</v>
      </c>
      <c r="I1658" s="7">
        <v>0.25958561051394102</v>
      </c>
      <c r="J1658" s="7">
        <v>0.14929696811658999</v>
      </c>
      <c r="K1658" s="7">
        <v>0.142903355295251</v>
      </c>
      <c r="L1658" s="7">
        <v>7.5048707473558199E-2</v>
      </c>
      <c r="M1658" s="7">
        <v>5.0184607003992798E-2</v>
      </c>
      <c r="N1658" s="7">
        <v>0.11935517877558401</v>
      </c>
      <c r="O1658" s="7">
        <v>0.121987547223079</v>
      </c>
      <c r="P1658" s="7">
        <v>5.0542380389272001E-2</v>
      </c>
      <c r="Q1658" s="7">
        <v>5.9152582406905001</v>
      </c>
    </row>
    <row r="1659" spans="1:17" hidden="1" x14ac:dyDescent="0.3">
      <c r="A1659" s="3" t="s">
        <v>57</v>
      </c>
      <c r="B1659" s="2">
        <v>43678</v>
      </c>
      <c r="C1659" s="7">
        <v>1.03953668792322</v>
      </c>
      <c r="D1659" s="7">
        <v>2.2535458243539499E-2</v>
      </c>
      <c r="E1659" s="7">
        <v>0.30598150883723302</v>
      </c>
      <c r="F1659" s="14">
        <v>0.67148303291922695</v>
      </c>
      <c r="G1659" s="7">
        <v>3.73949400313481E-3</v>
      </c>
      <c r="H1659" s="7">
        <v>2.4827634146218702E-2</v>
      </c>
      <c r="I1659" s="7">
        <v>0.235474371706378</v>
      </c>
      <c r="J1659" s="7">
        <v>0.15208048563752399</v>
      </c>
      <c r="K1659" s="7">
        <v>0.13600722892544601</v>
      </c>
      <c r="L1659" s="7">
        <v>6.6382500919012905E-2</v>
      </c>
      <c r="M1659" s="7">
        <v>4.9879148012484803E-2</v>
      </c>
      <c r="N1659" s="7">
        <v>0.13157429868864301</v>
      </c>
      <c r="O1659" s="7">
        <v>0.150144168803858</v>
      </c>
      <c r="P1659" s="7">
        <v>4.98906691572997E-2</v>
      </c>
      <c r="Q1659" s="7">
        <v>5.9139081243175404</v>
      </c>
    </row>
    <row r="1660" spans="1:17" hidden="1" x14ac:dyDescent="0.3">
      <c r="A1660" s="3" t="s">
        <v>57</v>
      </c>
      <c r="B1660" s="2">
        <v>43709</v>
      </c>
      <c r="C1660" s="7">
        <v>0.94539961201710998</v>
      </c>
      <c r="D1660" s="7">
        <v>2.32779386887371E-2</v>
      </c>
      <c r="E1660" s="7">
        <v>0.32515825031187701</v>
      </c>
      <c r="F1660" s="14">
        <v>0.65156381099938598</v>
      </c>
      <c r="G1660" s="7">
        <v>4.6814144691621701E-3</v>
      </c>
      <c r="H1660" s="7">
        <v>2.5362363713606902E-2</v>
      </c>
      <c r="I1660" s="7">
        <v>0.24008987073941801</v>
      </c>
      <c r="J1660" s="7">
        <v>0.157329676735323</v>
      </c>
      <c r="K1660" s="7">
        <v>0.143926701455066</v>
      </c>
      <c r="L1660" s="7">
        <v>7.6732000403572198E-2</v>
      </c>
      <c r="M1660" s="7">
        <v>4.8548008211860699E-2</v>
      </c>
      <c r="N1660" s="7">
        <v>0.13261840282145901</v>
      </c>
      <c r="O1660" s="7">
        <v>0.120809620796464</v>
      </c>
      <c r="P1660" s="7">
        <v>4.9901940654066702E-2</v>
      </c>
      <c r="Q1660" s="7">
        <v>5.8981919167254304</v>
      </c>
    </row>
    <row r="1661" spans="1:17" hidden="1" x14ac:dyDescent="0.3">
      <c r="A1661" s="3" t="s">
        <v>57</v>
      </c>
      <c r="B1661" s="2">
        <v>43739</v>
      </c>
      <c r="C1661" s="7">
        <v>1.0226970129739701</v>
      </c>
      <c r="D1661" s="7">
        <v>2.69310508879755E-2</v>
      </c>
      <c r="E1661" s="7">
        <v>0.33102830051405902</v>
      </c>
      <c r="F1661" s="14">
        <v>0.64204064859796495</v>
      </c>
      <c r="G1661" s="7">
        <v>5.2358867694573298E-3</v>
      </c>
      <c r="H1661" s="7">
        <v>3.3965029196026703E-2</v>
      </c>
      <c r="I1661" s="7">
        <v>0.249835510517773</v>
      </c>
      <c r="J1661" s="7">
        <v>0.15866544197388199</v>
      </c>
      <c r="K1661" s="7">
        <v>0.15494960811233499</v>
      </c>
      <c r="L1661" s="7">
        <v>7.8612509514367698E-2</v>
      </c>
      <c r="M1661" s="7">
        <v>4.7314188500616E-2</v>
      </c>
      <c r="N1661" s="7">
        <v>0.12183831425778099</v>
      </c>
      <c r="O1661" s="7">
        <v>0.10305126813957299</v>
      </c>
      <c r="P1661" s="7">
        <v>4.6532243018189298E-2</v>
      </c>
      <c r="Q1661" s="7">
        <v>5.8981374800077404</v>
      </c>
    </row>
    <row r="1662" spans="1:17" hidden="1" x14ac:dyDescent="0.3">
      <c r="A1662" s="3" t="s">
        <v>57</v>
      </c>
      <c r="B1662" s="2">
        <v>43770</v>
      </c>
      <c r="C1662" s="7">
        <v>1.15037295205513</v>
      </c>
      <c r="D1662" s="7">
        <v>1.8741972813820899E-2</v>
      </c>
      <c r="E1662" s="7">
        <v>0.32758975936609602</v>
      </c>
      <c r="F1662" s="14">
        <v>0.65366826782008303</v>
      </c>
      <c r="G1662" s="7">
        <v>4.8636774694597604E-3</v>
      </c>
      <c r="H1662" s="7">
        <v>3.0490622993046099E-2</v>
      </c>
      <c r="I1662" s="7">
        <v>0.25684776675860699</v>
      </c>
      <c r="J1662" s="7">
        <v>0.14629389941478499</v>
      </c>
      <c r="K1662" s="7">
        <v>0.173958464338965</v>
      </c>
      <c r="L1662" s="7">
        <v>6.9768559464820301E-2</v>
      </c>
      <c r="M1662" s="7">
        <v>5.25571985308214E-2</v>
      </c>
      <c r="N1662" s="7">
        <v>0.113167706102312</v>
      </c>
      <c r="O1662" s="7">
        <v>0.111460281081235</v>
      </c>
      <c r="P1662" s="7">
        <v>4.0591823845947998E-2</v>
      </c>
      <c r="Q1662" s="7">
        <v>5.8552709453459801</v>
      </c>
    </row>
    <row r="1663" spans="1:17" hidden="1" x14ac:dyDescent="0.3">
      <c r="A1663" s="3" t="s">
        <v>57</v>
      </c>
      <c r="B1663" s="2">
        <v>43800</v>
      </c>
      <c r="C1663" s="7">
        <v>1.37052635097089</v>
      </c>
      <c r="D1663" s="7">
        <v>2.1696670859119999E-2</v>
      </c>
      <c r="E1663" s="7">
        <v>0.37674825678227197</v>
      </c>
      <c r="F1663" s="14">
        <v>0.60155507235860795</v>
      </c>
      <c r="G1663" s="7">
        <v>4.0832392132102002E-3</v>
      </c>
      <c r="H1663" s="7">
        <v>3.23758664542639E-2</v>
      </c>
      <c r="I1663" s="7">
        <v>0.29344201046032498</v>
      </c>
      <c r="J1663" s="7">
        <v>0.13487889633557501</v>
      </c>
      <c r="K1663" s="7">
        <v>0.21005378754902099</v>
      </c>
      <c r="L1663" s="7">
        <v>6.4783595153873705E-2</v>
      </c>
      <c r="M1663" s="7">
        <v>6.1636666876017501E-2</v>
      </c>
      <c r="N1663" s="7">
        <v>8.2593157094313197E-2</v>
      </c>
      <c r="O1663" s="7">
        <v>6.9936664276584598E-2</v>
      </c>
      <c r="P1663" s="7">
        <v>4.62161165868155E-2</v>
      </c>
      <c r="Q1663" s="7">
        <v>5.9774022005076901</v>
      </c>
    </row>
    <row r="1664" spans="1:17" hidden="1" x14ac:dyDescent="0.3">
      <c r="A1664" s="3" t="s">
        <v>57</v>
      </c>
      <c r="B1664" s="2">
        <v>43831</v>
      </c>
      <c r="C1664" s="7">
        <v>0.828047518983971</v>
      </c>
      <c r="D1664" s="7">
        <v>2.5545060401449101E-2</v>
      </c>
      <c r="E1664" s="7">
        <v>0.35647127207590501</v>
      </c>
      <c r="F1664" s="14">
        <v>0.617983667522645</v>
      </c>
      <c r="G1664" s="7">
        <v>5.5153822238730903E-3</v>
      </c>
      <c r="H1664" s="7">
        <v>3.2357182676600302E-2</v>
      </c>
      <c r="I1664" s="7">
        <v>0.206236478144981</v>
      </c>
      <c r="J1664" s="7">
        <v>0.16122826829432599</v>
      </c>
      <c r="K1664" s="7">
        <v>0.146173432330515</v>
      </c>
      <c r="L1664" s="7">
        <v>9.0602941346081406E-2</v>
      </c>
      <c r="M1664" s="7">
        <v>4.9897625555828502E-2</v>
      </c>
      <c r="N1664" s="7">
        <v>0.13919700288759199</v>
      </c>
      <c r="O1664" s="7">
        <v>0.11924430601656801</v>
      </c>
      <c r="P1664" s="7">
        <v>4.9547380523635401E-2</v>
      </c>
      <c r="Q1664" s="7">
        <v>5.9154316205101498</v>
      </c>
    </row>
    <row r="1665" spans="1:17" hidden="1" x14ac:dyDescent="0.3">
      <c r="A1665" s="3" t="s">
        <v>57</v>
      </c>
      <c r="B1665" s="2">
        <v>43862</v>
      </c>
      <c r="C1665" s="7">
        <v>0.82839939656304296</v>
      </c>
      <c r="D1665" s="7">
        <v>2.7350377275131101E-2</v>
      </c>
      <c r="E1665" s="7">
        <v>0.36825744657866499</v>
      </c>
      <c r="F1665" s="14">
        <v>0.604392176146204</v>
      </c>
      <c r="G1665" s="7">
        <v>5.8338171938773697E-3</v>
      </c>
      <c r="H1665" s="7">
        <v>3.2622756623154503E-2</v>
      </c>
      <c r="I1665" s="7">
        <v>0.21758132568288799</v>
      </c>
      <c r="J1665" s="7">
        <v>0.18489159758330301</v>
      </c>
      <c r="K1665" s="7">
        <v>0.13009302779416801</v>
      </c>
      <c r="L1665" s="7">
        <v>9.2311539687052704E-2</v>
      </c>
      <c r="M1665" s="7">
        <v>5.1216407074535397E-2</v>
      </c>
      <c r="N1665" s="7">
        <v>0.14633476550918401</v>
      </c>
      <c r="O1665" s="7">
        <v>7.9662583024307995E-2</v>
      </c>
      <c r="P1665" s="7">
        <v>5.94521798275299E-2</v>
      </c>
      <c r="Q1665" s="7">
        <v>5.8777884864894698</v>
      </c>
    </row>
    <row r="1666" spans="1:17" hidden="1" x14ac:dyDescent="0.3">
      <c r="A1666" s="3" t="s">
        <v>57</v>
      </c>
      <c r="B1666" s="2">
        <v>43891</v>
      </c>
      <c r="C1666" s="7">
        <v>0.52462117617525605</v>
      </c>
      <c r="D1666" s="7">
        <v>4.2195620588682203E-2</v>
      </c>
      <c r="E1666" s="7">
        <v>0.394496104532987</v>
      </c>
      <c r="F1666" s="14">
        <v>0.56330827487833102</v>
      </c>
      <c r="G1666" s="7">
        <v>6.3123833024233298E-3</v>
      </c>
      <c r="H1666" s="7">
        <v>2.4850589818366201E-2</v>
      </c>
      <c r="I1666" s="7">
        <v>0.20643139725402601</v>
      </c>
      <c r="J1666" s="7">
        <v>0.14862138404689099</v>
      </c>
      <c r="K1666" s="7">
        <v>0.120967715535465</v>
      </c>
      <c r="L1666" s="7">
        <v>0.15171191142340101</v>
      </c>
      <c r="M1666" s="7">
        <v>6.1537246202822797E-2</v>
      </c>
      <c r="N1666" s="7">
        <v>0.14243856481932499</v>
      </c>
      <c r="O1666" s="7">
        <v>7.6023464596496795E-2</v>
      </c>
      <c r="P1666" s="7">
        <v>6.1105343000783199E-2</v>
      </c>
      <c r="Q1666" s="7">
        <v>5.7869779147213203</v>
      </c>
    </row>
    <row r="1667" spans="1:17" hidden="1" x14ac:dyDescent="0.3">
      <c r="A1667" s="3" t="s">
        <v>57</v>
      </c>
      <c r="B1667" s="2">
        <v>43922</v>
      </c>
      <c r="C1667" s="7">
        <v>8.0934725590739401E-2</v>
      </c>
      <c r="D1667" s="7">
        <v>0.211545052021994</v>
      </c>
      <c r="E1667" s="7">
        <v>0.52805556943443199</v>
      </c>
      <c r="F1667" s="14">
        <v>0.26039937854357498</v>
      </c>
      <c r="G1667" s="7">
        <v>1.55019561163774E-2</v>
      </c>
      <c r="H1667" s="7">
        <v>2.9848756074012599E-4</v>
      </c>
      <c r="I1667" s="7">
        <v>5.5480561718254301E-2</v>
      </c>
      <c r="J1667" s="7">
        <v>9.0503660099103406E-3</v>
      </c>
      <c r="K1667" s="7">
        <v>3.1550339741145302E-2</v>
      </c>
      <c r="L1667" s="7">
        <v>0.722153365512338</v>
      </c>
      <c r="M1667" s="7">
        <v>6.9411469007924997E-2</v>
      </c>
      <c r="N1667" s="7">
        <v>2.9367847050138601E-2</v>
      </c>
      <c r="O1667" s="7">
        <v>2.17865233703207E-2</v>
      </c>
      <c r="P1667" s="7">
        <v>4.5399083912850198E-2</v>
      </c>
      <c r="Q1667" s="7">
        <v>5.7080515417556299</v>
      </c>
    </row>
    <row r="1668" spans="1:17" hidden="1" x14ac:dyDescent="0.3">
      <c r="A1668" s="3" t="s">
        <v>57</v>
      </c>
      <c r="B1668" s="2">
        <v>43952</v>
      </c>
      <c r="C1668" s="7">
        <v>0.103482409709</v>
      </c>
      <c r="D1668" s="7">
        <v>0.17970041834466899</v>
      </c>
      <c r="E1668" s="7">
        <v>0.52865826953621198</v>
      </c>
      <c r="F1668" s="14">
        <v>0.29164131211911798</v>
      </c>
      <c r="G1668" s="7">
        <v>1.4090992765452399E-2</v>
      </c>
      <c r="H1668" s="7">
        <v>8.7976615514510697E-4</v>
      </c>
      <c r="I1668" s="7">
        <v>6.7015068706267694E-2</v>
      </c>
      <c r="J1668" s="7">
        <v>2.94761733987456E-2</v>
      </c>
      <c r="K1668" s="7">
        <v>3.3585336604334499E-2</v>
      </c>
      <c r="L1668" s="7">
        <v>0.63344153698267203</v>
      </c>
      <c r="M1668" s="7">
        <v>8.7579589855738396E-2</v>
      </c>
      <c r="N1668" s="7">
        <v>5.6792079803553802E-2</v>
      </c>
      <c r="O1668" s="7">
        <v>2.19914775626395E-2</v>
      </c>
      <c r="P1668" s="7">
        <v>5.5147978165450598E-2</v>
      </c>
      <c r="Q1668" s="7">
        <v>5.7876459280456896</v>
      </c>
    </row>
    <row r="1669" spans="1:17" hidden="1" x14ac:dyDescent="0.3">
      <c r="A1669" s="3" t="s">
        <v>57</v>
      </c>
      <c r="B1669" s="2">
        <v>43983</v>
      </c>
      <c r="C1669" s="7">
        <v>0.38135131163820501</v>
      </c>
      <c r="D1669" s="7">
        <v>5.59212911980769E-2</v>
      </c>
      <c r="E1669" s="7">
        <v>0.376798453920968</v>
      </c>
      <c r="F1669" s="14">
        <v>0.56728025488095501</v>
      </c>
      <c r="G1669" s="7">
        <v>4.7896192746814201E-3</v>
      </c>
      <c r="H1669" s="7">
        <v>9.5220947086417807E-3</v>
      </c>
      <c r="I1669" s="7">
        <v>0.275444000597109</v>
      </c>
      <c r="J1669" s="7">
        <v>3.8827254457627101E-2</v>
      </c>
      <c r="K1669" s="7">
        <v>7.2645838251142097E-2</v>
      </c>
      <c r="L1669" s="7">
        <v>0.16724921506059201</v>
      </c>
      <c r="M1669" s="7">
        <v>4.9261621889104899E-2</v>
      </c>
      <c r="N1669" s="7">
        <v>0.31170148730166403</v>
      </c>
      <c r="O1669" s="7">
        <v>1.3682914653526701E-2</v>
      </c>
      <c r="P1669" s="7">
        <v>5.6875953805910602E-2</v>
      </c>
      <c r="Q1669" s="7">
        <v>6.0457761232342397</v>
      </c>
    </row>
    <row r="1670" spans="1:17" hidden="1" x14ac:dyDescent="0.3">
      <c r="A1670" s="3" t="s">
        <v>57</v>
      </c>
      <c r="B1670" s="2">
        <v>44013</v>
      </c>
      <c r="C1670" s="7">
        <v>0.63369291827049501</v>
      </c>
      <c r="D1670" s="7">
        <v>4.1750556075343802E-2</v>
      </c>
      <c r="E1670" s="7">
        <v>0.37887837858853501</v>
      </c>
      <c r="F1670" s="14">
        <v>0.57937106533612104</v>
      </c>
      <c r="G1670" s="7">
        <v>2.91809464923513E-3</v>
      </c>
      <c r="H1670" s="7">
        <v>1.553030528588E-2</v>
      </c>
      <c r="I1670" s="7">
        <v>0.29945552428994698</v>
      </c>
      <c r="J1670" s="7">
        <v>0.106542741315568</v>
      </c>
      <c r="K1670" s="7">
        <v>0.118932857640812</v>
      </c>
      <c r="L1670" s="7">
        <v>0.10034481267707999</v>
      </c>
      <c r="M1670" s="7">
        <v>5.76796603232064E-2</v>
      </c>
      <c r="N1670" s="7">
        <v>0.219784427476273</v>
      </c>
      <c r="O1670" s="7">
        <v>2.25045782902435E-2</v>
      </c>
      <c r="P1670" s="7">
        <v>5.6306998051755701E-2</v>
      </c>
      <c r="Q1670" s="7">
        <v>5.9146380793372204</v>
      </c>
    </row>
    <row r="1671" spans="1:17" hidden="1" x14ac:dyDescent="0.3">
      <c r="A1671" s="3" t="s">
        <v>57</v>
      </c>
      <c r="B1671" s="2">
        <v>44044</v>
      </c>
      <c r="C1671" s="7">
        <v>0.76114884788179404</v>
      </c>
      <c r="D1671" s="7">
        <v>3.4831532943546101E-2</v>
      </c>
      <c r="E1671" s="7">
        <v>0.35367466564665601</v>
      </c>
      <c r="F1671" s="14">
        <v>0.61149380140979803</v>
      </c>
      <c r="G1671" s="7">
        <v>2.7192365967028701E-3</v>
      </c>
      <c r="H1671" s="7">
        <v>1.4800005917471199E-2</v>
      </c>
      <c r="I1671" s="7">
        <v>0.288564109069672</v>
      </c>
      <c r="J1671" s="7">
        <v>0.164267728061082</v>
      </c>
      <c r="K1671" s="7">
        <v>0.113105627115427</v>
      </c>
      <c r="L1671" s="7">
        <v>8.7455829841910304E-2</v>
      </c>
      <c r="M1671" s="7">
        <v>5.3984990185281599E-2</v>
      </c>
      <c r="N1671" s="7">
        <v>0.18646318077716001</v>
      </c>
      <c r="O1671" s="7">
        <v>3.7996176491777098E-2</v>
      </c>
      <c r="P1671" s="7">
        <v>5.0643115943515699E-2</v>
      </c>
      <c r="Q1671" s="7">
        <v>5.8881727232544501</v>
      </c>
    </row>
    <row r="1672" spans="1:17" hidden="1" x14ac:dyDescent="0.3">
      <c r="A1672" s="3" t="s">
        <v>57</v>
      </c>
      <c r="B1672" s="2">
        <v>44075</v>
      </c>
      <c r="C1672" s="7">
        <v>0.68561454657417398</v>
      </c>
      <c r="D1672" s="7">
        <v>3.7628600230874998E-2</v>
      </c>
      <c r="E1672" s="7">
        <v>0.36039198423584201</v>
      </c>
      <c r="F1672" s="14">
        <v>0.60197941553328305</v>
      </c>
      <c r="G1672" s="7">
        <v>4.7600160818144898E-3</v>
      </c>
      <c r="H1672" s="7">
        <v>1.5992039565931902E-2</v>
      </c>
      <c r="I1672" s="7">
        <v>0.26875783412064203</v>
      </c>
      <c r="J1672" s="7">
        <v>0.14852724580152099</v>
      </c>
      <c r="K1672" s="7">
        <v>0.122493527601823</v>
      </c>
      <c r="L1672" s="7">
        <v>9.8567648578904904E-2</v>
      </c>
      <c r="M1672" s="7">
        <v>5.5992514730009602E-2</v>
      </c>
      <c r="N1672" s="7">
        <v>0.201456824873809</v>
      </c>
      <c r="O1672" s="7">
        <v>3.31399721716834E-2</v>
      </c>
      <c r="P1672" s="7">
        <v>5.0312376473859902E-2</v>
      </c>
      <c r="Q1672" s="7">
        <v>5.7592873132348297</v>
      </c>
    </row>
    <row r="1673" spans="1:17" hidden="1" x14ac:dyDescent="0.3">
      <c r="A1673" s="3" t="s">
        <v>57</v>
      </c>
      <c r="B1673" s="2">
        <v>44105</v>
      </c>
      <c r="C1673" s="7">
        <v>0.80821395780587002</v>
      </c>
      <c r="D1673" s="7">
        <v>3.0673166065027801E-2</v>
      </c>
      <c r="E1673" s="7">
        <v>0.35184966228756598</v>
      </c>
      <c r="F1673" s="14">
        <v>0.61747717164740601</v>
      </c>
      <c r="G1673" s="7">
        <v>4.2284785097701297E-3</v>
      </c>
      <c r="H1673" s="7">
        <v>1.8764208026925602E-2</v>
      </c>
      <c r="I1673" s="7">
        <v>0.29293165050548098</v>
      </c>
      <c r="J1673" s="7">
        <v>0.14203661034037801</v>
      </c>
      <c r="K1673" s="7">
        <v>0.13155115914727</v>
      </c>
      <c r="L1673" s="7">
        <v>9.3728317783952103E-2</v>
      </c>
      <c r="M1673" s="7">
        <v>5.5800524061183701E-2</v>
      </c>
      <c r="N1673" s="7">
        <v>0.19764175596078501</v>
      </c>
      <c r="O1673" s="7">
        <v>2.14798547507766E-2</v>
      </c>
      <c r="P1673" s="7">
        <v>4.1837440913479101E-2</v>
      </c>
      <c r="Q1673" s="7">
        <v>5.8319543404773899</v>
      </c>
    </row>
    <row r="1674" spans="1:17" hidden="1" x14ac:dyDescent="0.3">
      <c r="A1674" s="3" t="s">
        <v>57</v>
      </c>
      <c r="B1674" s="2">
        <v>44136</v>
      </c>
      <c r="C1674" s="7">
        <v>0.25146094561167098</v>
      </c>
      <c r="D1674" s="7">
        <v>7.7296016584408905E-2</v>
      </c>
      <c r="E1674" s="7">
        <v>0.456444639152082</v>
      </c>
      <c r="F1674" s="14">
        <v>0.46625934426350901</v>
      </c>
      <c r="G1674" s="7">
        <v>7.9596573311244301E-3</v>
      </c>
      <c r="H1674" s="7">
        <v>1.9039502826104299E-2</v>
      </c>
      <c r="I1674" s="7">
        <v>0.18556953572283899</v>
      </c>
      <c r="J1674" s="7">
        <v>0.108945944049285</v>
      </c>
      <c r="K1674" s="7">
        <v>0.10258301034251401</v>
      </c>
      <c r="L1674" s="7">
        <v>0.25527643186464599</v>
      </c>
      <c r="M1674" s="7">
        <v>0.107258518985865</v>
      </c>
      <c r="N1674" s="7">
        <v>0.13566819935119201</v>
      </c>
      <c r="O1674" s="7">
        <v>2.2929135844957298E-2</v>
      </c>
      <c r="P1674" s="7">
        <v>5.4770063681472601E-2</v>
      </c>
      <c r="Q1674" s="7">
        <v>6.0440804806367501</v>
      </c>
    </row>
    <row r="1675" spans="1:17" hidden="1" x14ac:dyDescent="0.3">
      <c r="A1675" s="3" t="s">
        <v>57</v>
      </c>
      <c r="B1675" s="2">
        <v>44166</v>
      </c>
      <c r="C1675" s="7">
        <v>0.85972945762007702</v>
      </c>
      <c r="D1675" s="7">
        <v>3.40735674314082E-2</v>
      </c>
      <c r="E1675" s="7">
        <v>0.40165666706706499</v>
      </c>
      <c r="F1675" s="14">
        <v>0.56426976550152597</v>
      </c>
      <c r="G1675" s="7">
        <v>4.5055077240465403E-3</v>
      </c>
      <c r="H1675" s="7">
        <v>1.9173023381048801E-2</v>
      </c>
      <c r="I1675" s="7">
        <v>0.36244378302525199</v>
      </c>
      <c r="J1675" s="7">
        <v>9.99291851133121E-2</v>
      </c>
      <c r="K1675" s="7">
        <v>0.19361198610661001</v>
      </c>
      <c r="L1675" s="7">
        <v>8.7626812754994995E-2</v>
      </c>
      <c r="M1675" s="7">
        <v>7.7170731238799098E-2</v>
      </c>
      <c r="N1675" s="7">
        <v>0.11053987541760101</v>
      </c>
      <c r="O1675" s="7">
        <v>1.0864669947362101E-2</v>
      </c>
      <c r="P1675" s="7">
        <v>3.4134425290973797E-2</v>
      </c>
      <c r="Q1675" s="7">
        <v>6.0125249779279297</v>
      </c>
    </row>
    <row r="1676" spans="1:17" hidden="1" x14ac:dyDescent="0.3">
      <c r="A1676" s="3" t="s">
        <v>57</v>
      </c>
      <c r="B1676" s="2">
        <v>44197</v>
      </c>
      <c r="C1676" s="7">
        <v>0.111956224905327</v>
      </c>
      <c r="D1676" s="7">
        <v>0.159519247757692</v>
      </c>
      <c r="E1676" s="7">
        <v>0.537639421763773</v>
      </c>
      <c r="F1676" s="14">
        <v>0.30284133047853501</v>
      </c>
      <c r="G1676" s="7">
        <v>1.41741126631184E-2</v>
      </c>
      <c r="H1676" s="7">
        <v>6.3631149574267104E-3</v>
      </c>
      <c r="I1676" s="7">
        <v>4.5477433135061897E-2</v>
      </c>
      <c r="J1676" s="7">
        <v>8.4683320367884701E-2</v>
      </c>
      <c r="K1676" s="7">
        <v>3.69430251046695E-2</v>
      </c>
      <c r="L1676" s="7">
        <v>0.48863866795701399</v>
      </c>
      <c r="M1676" s="7">
        <v>0.166580661306581</v>
      </c>
      <c r="N1676" s="7">
        <v>3.0714931145811201E-2</v>
      </c>
      <c r="O1676" s="7">
        <v>3.7088196541744299E-2</v>
      </c>
      <c r="P1676" s="7">
        <v>8.9336536820688803E-2</v>
      </c>
      <c r="Q1676" s="7">
        <v>5.8367599112568698</v>
      </c>
    </row>
    <row r="1677" spans="1:17" hidden="1" x14ac:dyDescent="0.3">
      <c r="A1677" s="3" t="s">
        <v>57</v>
      </c>
      <c r="B1677" s="2">
        <v>44228</v>
      </c>
      <c r="C1677" s="7">
        <v>0.11671165142534</v>
      </c>
      <c r="D1677" s="7">
        <v>0.14551620324765099</v>
      </c>
      <c r="E1677" s="7">
        <v>0.55866743762961302</v>
      </c>
      <c r="F1677" s="14">
        <v>0.29581635912273602</v>
      </c>
      <c r="G1677" s="7">
        <v>1.4312214015261801E-2</v>
      </c>
      <c r="H1677" s="7">
        <v>5.68675065366558E-3</v>
      </c>
      <c r="I1677" s="7">
        <v>5.0359983891754799E-2</v>
      </c>
      <c r="J1677" s="7">
        <v>9.7426472342538706E-2</v>
      </c>
      <c r="K1677" s="7">
        <v>3.6435786891723297E-2</v>
      </c>
      <c r="L1677" s="7">
        <v>0.47122917089403199</v>
      </c>
      <c r="M1677" s="7">
        <v>0.177109913289862</v>
      </c>
      <c r="N1677" s="7">
        <v>3.0395955843103999E-2</v>
      </c>
      <c r="O1677" s="7">
        <v>3.3607403746902902E-2</v>
      </c>
      <c r="P1677" s="7">
        <v>8.3436348431154897E-2</v>
      </c>
      <c r="Q1677" s="7">
        <v>6.0899040030323004</v>
      </c>
    </row>
    <row r="1678" spans="1:17" hidden="1" x14ac:dyDescent="0.3">
      <c r="A1678" s="3" t="s">
        <v>57</v>
      </c>
      <c r="B1678" s="2">
        <v>44256</v>
      </c>
      <c r="C1678" s="7">
        <v>0.153203780755474</v>
      </c>
      <c r="D1678" s="7">
        <v>0.12861717118966501</v>
      </c>
      <c r="E1678" s="7">
        <v>0.50918312625568096</v>
      </c>
      <c r="F1678" s="14">
        <v>0.362199702554654</v>
      </c>
      <c r="G1678" s="7">
        <v>1.52577729427016E-2</v>
      </c>
      <c r="H1678" s="7">
        <v>5.3996217730001997E-3</v>
      </c>
      <c r="I1678" s="7">
        <v>4.8391614682125703E-2</v>
      </c>
      <c r="J1678" s="7">
        <v>9.3530026018494097E-2</v>
      </c>
      <c r="K1678" s="7">
        <v>3.57892256068967E-2</v>
      </c>
      <c r="L1678" s="7">
        <v>0.41410994264601497</v>
      </c>
      <c r="M1678" s="7">
        <v>0.165982261004571</v>
      </c>
      <c r="N1678" s="7">
        <v>3.1340628920552997E-2</v>
      </c>
      <c r="O1678" s="7">
        <v>4.1122599836928703E-2</v>
      </c>
      <c r="P1678" s="7">
        <v>0.14907630656871401</v>
      </c>
      <c r="Q1678" s="7">
        <v>6.0474252269192004</v>
      </c>
    </row>
    <row r="1679" spans="1:17" hidden="1" x14ac:dyDescent="0.3">
      <c r="A1679" s="3" t="s">
        <v>57</v>
      </c>
      <c r="B1679" s="2">
        <v>44287</v>
      </c>
      <c r="C1679" s="7">
        <v>0.546591973063564</v>
      </c>
      <c r="D1679" s="7">
        <v>4.4902883470434203E-2</v>
      </c>
      <c r="E1679" s="7">
        <v>0.37374737806101499</v>
      </c>
      <c r="F1679" s="14">
        <v>0.58134973846855098</v>
      </c>
      <c r="G1679" s="7">
        <v>4.1361497258817596E-3</v>
      </c>
      <c r="H1679" s="7">
        <v>1.2034747455654899E-2</v>
      </c>
      <c r="I1679" s="7">
        <v>0.333077472384399</v>
      </c>
      <c r="J1679" s="7">
        <v>9.1830395754218405E-2</v>
      </c>
      <c r="K1679" s="7">
        <v>0.10796134168355299</v>
      </c>
      <c r="L1679" s="7">
        <v>0.123733568987342</v>
      </c>
      <c r="M1679" s="7">
        <v>7.5000267112728405E-2</v>
      </c>
      <c r="N1679" s="7">
        <v>0.17981155940520999</v>
      </c>
      <c r="O1679" s="7">
        <v>2.3259901015182601E-2</v>
      </c>
      <c r="P1679" s="7">
        <v>4.9154596475830301E-2</v>
      </c>
      <c r="Q1679" s="7">
        <v>5.8014463276153601</v>
      </c>
    </row>
    <row r="1680" spans="1:17" hidden="1" x14ac:dyDescent="0.3">
      <c r="A1680" s="3" t="s">
        <v>57</v>
      </c>
      <c r="B1680" s="2">
        <v>44317</v>
      </c>
      <c r="C1680" s="7">
        <v>0.76602241985890096</v>
      </c>
      <c r="D1680" s="7">
        <v>3.8626587061173397E-2</v>
      </c>
      <c r="E1680" s="7">
        <v>0.34648586993038299</v>
      </c>
      <c r="F1680" s="14">
        <v>0.61488754300844395</v>
      </c>
      <c r="G1680" s="7">
        <v>4.2608675697141602E-3</v>
      </c>
      <c r="H1680" s="7">
        <v>1.8978620604216401E-2</v>
      </c>
      <c r="I1680" s="7">
        <v>0.29070688232533898</v>
      </c>
      <c r="J1680" s="7">
        <v>0.13688601245030299</v>
      </c>
      <c r="K1680" s="7">
        <v>0.122248874141291</v>
      </c>
      <c r="L1680" s="7">
        <v>9.5647671156274996E-2</v>
      </c>
      <c r="M1680" s="7">
        <v>5.8510437740277997E-2</v>
      </c>
      <c r="N1680" s="7">
        <v>0.195989855682036</v>
      </c>
      <c r="O1680" s="7">
        <v>2.85318320321113E-2</v>
      </c>
      <c r="P1680" s="7">
        <v>4.8238946298435899E-2</v>
      </c>
      <c r="Q1680" s="7">
        <v>5.88343712001332</v>
      </c>
    </row>
    <row r="1681" spans="1:17" hidden="1" x14ac:dyDescent="0.3">
      <c r="A1681" s="3" t="s">
        <v>57</v>
      </c>
      <c r="B1681" s="2">
        <v>44348</v>
      </c>
      <c r="C1681" s="7">
        <v>0.71998485465941697</v>
      </c>
      <c r="D1681" s="7">
        <v>4.0621934837502503E-2</v>
      </c>
      <c r="E1681" s="7">
        <v>0.36957592405691803</v>
      </c>
      <c r="F1681" s="14">
        <v>0.58980214110558005</v>
      </c>
      <c r="G1681" s="7">
        <v>3.51118623377626E-3</v>
      </c>
      <c r="H1681" s="7">
        <v>2.02154188787061E-2</v>
      </c>
      <c r="I1681" s="7">
        <v>0.27064317682240702</v>
      </c>
      <c r="J1681" s="7">
        <v>0.16616096287202201</v>
      </c>
      <c r="K1681" s="7">
        <v>0.123219267893243</v>
      </c>
      <c r="L1681" s="7">
        <v>9.6917136161256801E-2</v>
      </c>
      <c r="M1681" s="7">
        <v>5.8984543273786799E-2</v>
      </c>
      <c r="N1681" s="7">
        <v>0.159587061621486</v>
      </c>
      <c r="O1681" s="7">
        <v>4.5946689620463298E-2</v>
      </c>
      <c r="P1681" s="7">
        <v>5.4814556622851701E-2</v>
      </c>
      <c r="Q1681" s="7">
        <v>5.9073681695809599</v>
      </c>
    </row>
    <row r="1682" spans="1:17" hidden="1" x14ac:dyDescent="0.3">
      <c r="A1682" s="3" t="s">
        <v>57</v>
      </c>
      <c r="B1682" s="2">
        <v>44378</v>
      </c>
      <c r="C1682" s="7">
        <v>0.80468841777267996</v>
      </c>
      <c r="D1682" s="7">
        <v>3.6386786127837502E-2</v>
      </c>
      <c r="E1682" s="7">
        <v>0.35095712513824301</v>
      </c>
      <c r="F1682" s="14">
        <v>0.61265608873391997</v>
      </c>
      <c r="G1682" s="7">
        <v>3.03939673443517E-3</v>
      </c>
      <c r="H1682" s="7">
        <v>2.1496483370678901E-2</v>
      </c>
      <c r="I1682" s="7">
        <v>0.261279246549526</v>
      </c>
      <c r="J1682" s="7">
        <v>0.17994569107528699</v>
      </c>
      <c r="K1682" s="7">
        <v>0.122932752639499</v>
      </c>
      <c r="L1682" s="7">
        <v>8.7813192068477305E-2</v>
      </c>
      <c r="M1682" s="7">
        <v>5.6848596065176803E-2</v>
      </c>
      <c r="N1682" s="7">
        <v>0.15983836462095199</v>
      </c>
      <c r="O1682" s="7">
        <v>5.4260794806915799E-2</v>
      </c>
      <c r="P1682" s="7">
        <v>5.2545482069052102E-2</v>
      </c>
      <c r="Q1682" s="7">
        <v>5.72950360516983</v>
      </c>
    </row>
    <row r="1683" spans="1:17" hidden="1" x14ac:dyDescent="0.3">
      <c r="A1683" s="3" t="s">
        <v>57</v>
      </c>
      <c r="B1683" s="2">
        <v>44409</v>
      </c>
      <c r="C1683" s="7">
        <v>0.87235955211939697</v>
      </c>
      <c r="D1683" s="7">
        <v>3.35046167426961E-2</v>
      </c>
      <c r="E1683" s="7">
        <v>0.34158574688153998</v>
      </c>
      <c r="F1683" s="14">
        <v>0.62490963637576402</v>
      </c>
      <c r="G1683" s="7">
        <v>3.23724273514877E-3</v>
      </c>
      <c r="H1683" s="7">
        <v>2.3367691699670901E-2</v>
      </c>
      <c r="I1683" s="7">
        <v>0.25289560256584298</v>
      </c>
      <c r="J1683" s="7">
        <v>0.19881734175893201</v>
      </c>
      <c r="K1683" s="7">
        <v>0.11506922496741701</v>
      </c>
      <c r="L1683" s="7">
        <v>7.9526528128115101E-2</v>
      </c>
      <c r="M1683" s="7">
        <v>5.27471399096811E-2</v>
      </c>
      <c r="N1683" s="7">
        <v>0.169270722691859</v>
      </c>
      <c r="O1683" s="7">
        <v>6.6922646437653999E-2</v>
      </c>
      <c r="P1683" s="7">
        <v>3.8145859105679698E-2</v>
      </c>
      <c r="Q1683" s="7">
        <v>5.8593955991001003</v>
      </c>
    </row>
    <row r="1684" spans="1:17" hidden="1" x14ac:dyDescent="0.3">
      <c r="A1684" s="3" t="s">
        <v>57</v>
      </c>
      <c r="B1684" s="2">
        <v>44440</v>
      </c>
      <c r="C1684" s="7">
        <v>0.77106413759808801</v>
      </c>
      <c r="D1684" s="7">
        <v>3.8588695586789103E-2</v>
      </c>
      <c r="E1684" s="7">
        <v>0.353857633043275</v>
      </c>
      <c r="F1684" s="14">
        <v>0.60755367136993499</v>
      </c>
      <c r="G1684" s="7">
        <v>4.0604715109819802E-3</v>
      </c>
      <c r="H1684" s="7">
        <v>2.3859429014138199E-2</v>
      </c>
      <c r="I1684" s="7">
        <v>0.250572312547787</v>
      </c>
      <c r="J1684" s="7">
        <v>0.198449010541802</v>
      </c>
      <c r="K1684" s="7">
        <v>0.11878138645787099</v>
      </c>
      <c r="L1684" s="7">
        <v>9.5077387187493007E-2</v>
      </c>
      <c r="M1684" s="7">
        <v>5.62237773065613E-2</v>
      </c>
      <c r="N1684" s="7">
        <v>0.13784598658911301</v>
      </c>
      <c r="O1684" s="7">
        <v>5.8926124748182103E-2</v>
      </c>
      <c r="P1684" s="7">
        <v>5.6204114096070699E-2</v>
      </c>
      <c r="Q1684" s="7">
        <v>5.8143077801871099</v>
      </c>
    </row>
    <row r="1685" spans="1:17" hidden="1" x14ac:dyDescent="0.3">
      <c r="A1685" s="3" t="s">
        <v>58</v>
      </c>
      <c r="B1685" s="2">
        <v>43466</v>
      </c>
      <c r="C1685" s="7">
        <v>0.86770229822217404</v>
      </c>
      <c r="D1685" s="7">
        <v>5.6652123389031001E-2</v>
      </c>
      <c r="E1685" s="7">
        <v>0.75430848963192798</v>
      </c>
      <c r="F1685" s="14">
        <v>0.18903938697904099</v>
      </c>
      <c r="G1685" s="7">
        <v>1.3108685401899699E-2</v>
      </c>
      <c r="H1685" s="7">
        <v>3.3371396186254801E-2</v>
      </c>
      <c r="I1685" s="7">
        <v>0.236699545707276</v>
      </c>
      <c r="J1685" s="7">
        <v>0.18059624479466199</v>
      </c>
      <c r="K1685" s="7">
        <v>9.0254045486485093E-2</v>
      </c>
      <c r="L1685" s="7">
        <v>0.15459154061094901</v>
      </c>
      <c r="M1685" s="7">
        <v>0.111895180911769</v>
      </c>
      <c r="N1685" s="7">
        <v>3.0714161417496399E-2</v>
      </c>
      <c r="O1685" s="7">
        <v>9.3738309393498406E-2</v>
      </c>
      <c r="P1685" s="7">
        <v>5.5030890089709301E-2</v>
      </c>
      <c r="Q1685" s="7">
        <v>5.57405429397771</v>
      </c>
    </row>
    <row r="1686" spans="1:17" hidden="1" x14ac:dyDescent="0.3">
      <c r="A1686" s="3" t="s">
        <v>58</v>
      </c>
      <c r="B1686" s="2">
        <v>43497</v>
      </c>
      <c r="C1686" s="7">
        <v>0.88191937367732898</v>
      </c>
      <c r="D1686" s="7">
        <v>6.16493836128627E-2</v>
      </c>
      <c r="E1686" s="7">
        <v>0.73559375368997404</v>
      </c>
      <c r="F1686" s="14">
        <v>0.202756862697163</v>
      </c>
      <c r="G1686" s="7">
        <v>1.2110914753250801E-2</v>
      </c>
      <c r="H1686" s="7">
        <v>3.3285328677168199E-2</v>
      </c>
      <c r="I1686" s="7">
        <v>0.231709047153003</v>
      </c>
      <c r="J1686" s="7">
        <v>0.193994498446142</v>
      </c>
      <c r="K1686" s="7">
        <v>8.3090085414574105E-2</v>
      </c>
      <c r="L1686" s="7">
        <v>0.147521521205532</v>
      </c>
      <c r="M1686" s="7">
        <v>0.107849580037016</v>
      </c>
      <c r="N1686" s="7">
        <v>3.42757818476584E-2</v>
      </c>
      <c r="O1686" s="7">
        <v>0.104504779328708</v>
      </c>
      <c r="P1686" s="7">
        <v>5.1658463136947601E-2</v>
      </c>
      <c r="Q1686" s="7">
        <v>5.5849122313318897</v>
      </c>
    </row>
    <row r="1687" spans="1:17" hidden="1" x14ac:dyDescent="0.3">
      <c r="A1687" s="3" t="s">
        <v>58</v>
      </c>
      <c r="B1687" s="2">
        <v>43525</v>
      </c>
      <c r="C1687" s="7">
        <v>1.0169408993134099</v>
      </c>
      <c r="D1687" s="7">
        <v>6.2496641864801403E-2</v>
      </c>
      <c r="E1687" s="7">
        <v>0.73212986325755602</v>
      </c>
      <c r="F1687" s="14">
        <v>0.205373494877642</v>
      </c>
      <c r="G1687" s="7">
        <v>1.2656018578218801E-2</v>
      </c>
      <c r="H1687" s="7">
        <v>3.3033483061981103E-2</v>
      </c>
      <c r="I1687" s="7">
        <v>0.246470135784814</v>
      </c>
      <c r="J1687" s="7">
        <v>0.19754135548445301</v>
      </c>
      <c r="K1687" s="7">
        <v>8.3666629554310396E-2</v>
      </c>
      <c r="L1687" s="7">
        <v>0.14381556228169301</v>
      </c>
      <c r="M1687" s="7">
        <v>0.100409313942551</v>
      </c>
      <c r="N1687" s="7">
        <v>2.9941433565373501E-2</v>
      </c>
      <c r="O1687" s="7">
        <v>0.100011578653959</v>
      </c>
      <c r="P1687" s="7">
        <v>5.24544890926463E-2</v>
      </c>
      <c r="Q1687" s="7">
        <v>5.5795158085183498</v>
      </c>
    </row>
    <row r="1688" spans="1:17" hidden="1" x14ac:dyDescent="0.3">
      <c r="A1688" s="3" t="s">
        <v>58</v>
      </c>
      <c r="B1688" s="2">
        <v>43556</v>
      </c>
      <c r="C1688" s="7">
        <v>0.95647140650154205</v>
      </c>
      <c r="D1688" s="7">
        <v>6.15076948271421E-2</v>
      </c>
      <c r="E1688" s="7">
        <v>0.72773304930145599</v>
      </c>
      <c r="F1688" s="14">
        <v>0.21075925587140101</v>
      </c>
      <c r="G1688" s="7">
        <v>1.2392487309738199E-2</v>
      </c>
      <c r="H1688" s="7">
        <v>3.2662123428238897E-2</v>
      </c>
      <c r="I1688" s="7">
        <v>0.25334633229505998</v>
      </c>
      <c r="J1688" s="7">
        <v>0.193079160443895</v>
      </c>
      <c r="K1688" s="7">
        <v>8.4124813201725795E-2</v>
      </c>
      <c r="L1688" s="7">
        <v>0.147517280953402</v>
      </c>
      <c r="M1688" s="7">
        <v>0.10171821330826999</v>
      </c>
      <c r="N1688" s="7">
        <v>2.7416898412736E-2</v>
      </c>
      <c r="O1688" s="7">
        <v>9.7310073344671205E-2</v>
      </c>
      <c r="P1688" s="7">
        <v>5.0432617302263699E-2</v>
      </c>
      <c r="Q1688" s="7">
        <v>5.5399694815142304</v>
      </c>
    </row>
    <row r="1689" spans="1:17" hidden="1" x14ac:dyDescent="0.3">
      <c r="A1689" s="3" t="s">
        <v>58</v>
      </c>
      <c r="B1689" s="2">
        <v>43586</v>
      </c>
      <c r="C1689" s="7">
        <v>0.96576854784174304</v>
      </c>
      <c r="D1689" s="7">
        <v>5.7740201946683403E-2</v>
      </c>
      <c r="E1689" s="7">
        <v>0.71881529978687297</v>
      </c>
      <c r="F1689" s="14">
        <v>0.223444498266444</v>
      </c>
      <c r="G1689" s="7">
        <v>1.3712418912976599E-2</v>
      </c>
      <c r="H1689" s="7">
        <v>3.2352457771977303E-2</v>
      </c>
      <c r="I1689" s="7">
        <v>0.27760012355953301</v>
      </c>
      <c r="J1689" s="7">
        <v>0.20193707621159401</v>
      </c>
      <c r="K1689" s="7">
        <v>8.8690231990856794E-2</v>
      </c>
      <c r="L1689" s="7">
        <v>0.14506310704047301</v>
      </c>
      <c r="M1689" s="7">
        <v>0.10406069471283801</v>
      </c>
      <c r="N1689" s="7">
        <v>2.8246255830580699E-2</v>
      </c>
      <c r="O1689" s="7">
        <v>8.0735607034448403E-2</v>
      </c>
      <c r="P1689" s="7">
        <v>2.7602026934722301E-2</v>
      </c>
      <c r="Q1689" s="7">
        <v>5.5232337369346602</v>
      </c>
    </row>
    <row r="1690" spans="1:17" hidden="1" x14ac:dyDescent="0.3">
      <c r="A1690" s="3" t="s">
        <v>58</v>
      </c>
      <c r="B1690" s="2">
        <v>43617</v>
      </c>
      <c r="C1690" s="7">
        <v>0.95842777316814398</v>
      </c>
      <c r="D1690" s="7">
        <v>6.08140739677328E-2</v>
      </c>
      <c r="E1690" s="7">
        <v>0.71759332349182003</v>
      </c>
      <c r="F1690" s="14">
        <v>0.22159260254044699</v>
      </c>
      <c r="G1690" s="7">
        <v>1.02186385230348E-2</v>
      </c>
      <c r="H1690" s="7">
        <v>3.4207892875394899E-2</v>
      </c>
      <c r="I1690" s="7">
        <v>0.27771879472861599</v>
      </c>
      <c r="J1690" s="7">
        <v>0.190998075375998</v>
      </c>
      <c r="K1690" s="7">
        <v>8.8260456284569799E-2</v>
      </c>
      <c r="L1690" s="7">
        <v>0.14048235848239901</v>
      </c>
      <c r="M1690" s="7">
        <v>0.10164946950881799</v>
      </c>
      <c r="N1690" s="7">
        <v>3.0625257336511901E-2</v>
      </c>
      <c r="O1690" s="7">
        <v>9.6835740015072405E-2</v>
      </c>
      <c r="P1690" s="7">
        <v>2.90033168695851E-2</v>
      </c>
      <c r="Q1690" s="7">
        <v>5.4550692976479001</v>
      </c>
    </row>
    <row r="1691" spans="1:17" hidden="1" x14ac:dyDescent="0.3">
      <c r="A1691" s="3" t="s">
        <v>58</v>
      </c>
      <c r="B1691" s="2">
        <v>43647</v>
      </c>
      <c r="C1691" s="7">
        <v>0.99808694315400304</v>
      </c>
      <c r="D1691" s="7">
        <v>6.19221500628266E-2</v>
      </c>
      <c r="E1691" s="7">
        <v>0.71660958029712296</v>
      </c>
      <c r="F1691" s="14">
        <v>0.22146826964005101</v>
      </c>
      <c r="G1691" s="7">
        <v>1.3154682534674399E-2</v>
      </c>
      <c r="H1691" s="7">
        <v>3.3897602744712999E-2</v>
      </c>
      <c r="I1691" s="7">
        <v>0.27052146393830701</v>
      </c>
      <c r="J1691" s="7">
        <v>0.182125317366852</v>
      </c>
      <c r="K1691" s="7">
        <v>8.9425585827058701E-2</v>
      </c>
      <c r="L1691" s="7">
        <v>0.14124405645879001</v>
      </c>
      <c r="M1691" s="7">
        <v>9.8226066807715201E-2</v>
      </c>
      <c r="N1691" s="7">
        <v>2.4718479789352901E-2</v>
      </c>
      <c r="O1691" s="7">
        <v>9.9561667428408301E-2</v>
      </c>
      <c r="P1691" s="7">
        <v>4.7125077104128402E-2</v>
      </c>
      <c r="Q1691" s="7">
        <v>5.4556208923688398</v>
      </c>
    </row>
    <row r="1692" spans="1:17" hidden="1" x14ac:dyDescent="0.3">
      <c r="A1692" s="3" t="s">
        <v>58</v>
      </c>
      <c r="B1692" s="2">
        <v>43678</v>
      </c>
      <c r="C1692" s="7">
        <v>1.00079508844149</v>
      </c>
      <c r="D1692" s="7">
        <v>6.1814292559428399E-2</v>
      </c>
      <c r="E1692" s="7">
        <v>0.70255354091950795</v>
      </c>
      <c r="F1692" s="14">
        <v>0.235632166521063</v>
      </c>
      <c r="G1692" s="7">
        <v>1.1370949605961999E-2</v>
      </c>
      <c r="H1692" s="7">
        <v>3.2296490544144303E-2</v>
      </c>
      <c r="I1692" s="7">
        <v>0.266674012469378</v>
      </c>
      <c r="J1692" s="7">
        <v>0.2102885808138</v>
      </c>
      <c r="K1692" s="7">
        <v>8.6237128126033805E-2</v>
      </c>
      <c r="L1692" s="7">
        <v>0.13992673418795401</v>
      </c>
      <c r="M1692" s="7">
        <v>0.10375895681992001</v>
      </c>
      <c r="N1692" s="7">
        <v>2.44616017804773E-2</v>
      </c>
      <c r="O1692" s="7">
        <v>9.0908260019143206E-2</v>
      </c>
      <c r="P1692" s="7">
        <v>3.4077285633187702E-2</v>
      </c>
      <c r="Q1692" s="7">
        <v>5.4894228573341399</v>
      </c>
    </row>
    <row r="1693" spans="1:17" hidden="1" x14ac:dyDescent="0.3">
      <c r="A1693" s="3" t="s">
        <v>58</v>
      </c>
      <c r="B1693" s="2">
        <v>43709</v>
      </c>
      <c r="C1693" s="7">
        <v>0.93230657576697396</v>
      </c>
      <c r="D1693" s="7">
        <v>5.91693998824167E-2</v>
      </c>
      <c r="E1693" s="7">
        <v>0.74216662520149901</v>
      </c>
      <c r="F1693" s="14">
        <v>0.19866397491608401</v>
      </c>
      <c r="G1693" s="7">
        <v>1.91151129226108E-2</v>
      </c>
      <c r="H1693" s="7">
        <v>3.1779232897975497E-2</v>
      </c>
      <c r="I1693" s="7">
        <v>0.25993884109878301</v>
      </c>
      <c r="J1693" s="7">
        <v>0.18783417416686399</v>
      </c>
      <c r="K1693" s="7">
        <v>8.4316247916099804E-2</v>
      </c>
      <c r="L1693" s="7">
        <v>0.14817405758322499</v>
      </c>
      <c r="M1693" s="7">
        <v>9.5865823293061703E-2</v>
      </c>
      <c r="N1693" s="7">
        <v>2.81543112409663E-2</v>
      </c>
      <c r="O1693" s="7">
        <v>9.2933017168017704E-2</v>
      </c>
      <c r="P1693" s="7">
        <v>5.1889181712396301E-2</v>
      </c>
      <c r="Q1693" s="7">
        <v>5.4957160860782004</v>
      </c>
    </row>
    <row r="1694" spans="1:17" hidden="1" x14ac:dyDescent="0.3">
      <c r="A1694" s="3" t="s">
        <v>58</v>
      </c>
      <c r="B1694" s="2">
        <v>43739</v>
      </c>
      <c r="C1694" s="7">
        <v>0.98906107485439798</v>
      </c>
      <c r="D1694" s="7">
        <v>6.3333472358808707E-2</v>
      </c>
      <c r="E1694" s="7">
        <v>0.74438570130303505</v>
      </c>
      <c r="F1694" s="14">
        <v>0.19228082633815699</v>
      </c>
      <c r="G1694" s="7">
        <v>1.40407649718601E-2</v>
      </c>
      <c r="H1694" s="7">
        <v>3.4307256730102903E-2</v>
      </c>
      <c r="I1694" s="7">
        <v>0.26362096108338401</v>
      </c>
      <c r="J1694" s="7">
        <v>0.193145431618574</v>
      </c>
      <c r="K1694" s="7">
        <v>8.7178366772905594E-2</v>
      </c>
      <c r="L1694" s="7">
        <v>0.14437287762270401</v>
      </c>
      <c r="M1694" s="7">
        <v>9.9623253311213897E-2</v>
      </c>
      <c r="N1694" s="7">
        <v>2.7478572120463798E-2</v>
      </c>
      <c r="O1694" s="7">
        <v>8.5333995692897305E-2</v>
      </c>
      <c r="P1694" s="7">
        <v>5.0898520075895397E-2</v>
      </c>
      <c r="Q1694" s="7">
        <v>5.4998199145585103</v>
      </c>
    </row>
    <row r="1695" spans="1:17" hidden="1" x14ac:dyDescent="0.3">
      <c r="A1695" s="3" t="s">
        <v>58</v>
      </c>
      <c r="B1695" s="2">
        <v>43770</v>
      </c>
      <c r="C1695" s="7">
        <v>1.05005201942082</v>
      </c>
      <c r="D1695" s="7">
        <v>5.9244527593615703E-2</v>
      </c>
      <c r="E1695" s="7">
        <v>0.77085316486044098</v>
      </c>
      <c r="F1695" s="14">
        <v>0.16990230754594399</v>
      </c>
      <c r="G1695" s="7">
        <v>1.2410196374456299E-2</v>
      </c>
      <c r="H1695" s="7">
        <v>3.3879660291805301E-2</v>
      </c>
      <c r="I1695" s="7">
        <v>0.27356236117563199</v>
      </c>
      <c r="J1695" s="7">
        <v>0.18555843075662601</v>
      </c>
      <c r="K1695" s="7">
        <v>0.108851346727995</v>
      </c>
      <c r="L1695" s="7">
        <v>0.13400050768692201</v>
      </c>
      <c r="M1695" s="7">
        <v>0.10173285536082299</v>
      </c>
      <c r="N1695" s="7">
        <v>3.2030709981360303E-2</v>
      </c>
      <c r="O1695" s="7">
        <v>6.9556477008799897E-2</v>
      </c>
      <c r="P1695" s="7">
        <v>4.8417454635581003E-2</v>
      </c>
      <c r="Q1695" s="7">
        <v>5.4835587367218803</v>
      </c>
    </row>
    <row r="1696" spans="1:17" hidden="1" x14ac:dyDescent="0.3">
      <c r="A1696" s="3" t="s">
        <v>58</v>
      </c>
      <c r="B1696" s="2">
        <v>43800</v>
      </c>
      <c r="C1696" s="7">
        <v>1.3824679996379801</v>
      </c>
      <c r="D1696" s="7">
        <v>5.4169816682999701E-2</v>
      </c>
      <c r="E1696" s="7">
        <v>0.77905488788183297</v>
      </c>
      <c r="F1696" s="14">
        <v>0.166775295435167</v>
      </c>
      <c r="G1696" s="7">
        <v>1.0469835817273501E-2</v>
      </c>
      <c r="H1696" s="7">
        <v>4.5573049846296003E-2</v>
      </c>
      <c r="I1696" s="7">
        <v>0.29372533805997098</v>
      </c>
      <c r="J1696" s="7">
        <v>0.15810102463178899</v>
      </c>
      <c r="K1696" s="7">
        <v>0.145628417583863</v>
      </c>
      <c r="L1696" s="7">
        <v>0.12772857236966101</v>
      </c>
      <c r="M1696" s="7">
        <v>9.7029740064729905E-2</v>
      </c>
      <c r="N1696" s="7">
        <v>2.2859061273786101E-2</v>
      </c>
      <c r="O1696" s="7">
        <v>6.0175599807208199E-2</v>
      </c>
      <c r="P1696" s="7">
        <v>3.8709360545421803E-2</v>
      </c>
      <c r="Q1696" s="7">
        <v>5.4102367075553</v>
      </c>
    </row>
    <row r="1697" spans="1:17" hidden="1" x14ac:dyDescent="0.3">
      <c r="A1697" s="3" t="s">
        <v>58</v>
      </c>
      <c r="B1697" s="2">
        <v>43831</v>
      </c>
      <c r="C1697" s="7">
        <v>0.84844014597975603</v>
      </c>
      <c r="D1697" s="7">
        <v>6.6549560786727996E-2</v>
      </c>
      <c r="E1697" s="7">
        <v>0.76144474949982199</v>
      </c>
      <c r="F1697" s="14">
        <v>0.17200568971345001</v>
      </c>
      <c r="G1697" s="7">
        <v>1.5259525036242E-2</v>
      </c>
      <c r="H1697" s="7">
        <v>3.46999411972281E-2</v>
      </c>
      <c r="I1697" s="7">
        <v>0.23487919257854001</v>
      </c>
      <c r="J1697" s="7">
        <v>0.19962094388915699</v>
      </c>
      <c r="K1697" s="7">
        <v>8.9378705134581404E-2</v>
      </c>
      <c r="L1697" s="7">
        <v>0.15874307516394001</v>
      </c>
      <c r="M1697" s="7">
        <v>0.104376950089346</v>
      </c>
      <c r="N1697" s="7">
        <v>2.6217299970784098E-2</v>
      </c>
      <c r="O1697" s="7">
        <v>7.6538523492904895E-2</v>
      </c>
      <c r="P1697" s="7">
        <v>6.0285843447276603E-2</v>
      </c>
      <c r="Q1697" s="7">
        <v>5.6319436405785899</v>
      </c>
    </row>
    <row r="1698" spans="1:17" hidden="1" x14ac:dyDescent="0.3">
      <c r="A1698" s="3" t="s">
        <v>58</v>
      </c>
      <c r="B1698" s="2">
        <v>43862</v>
      </c>
      <c r="C1698" s="7">
        <v>0.85294096595911695</v>
      </c>
      <c r="D1698" s="7">
        <v>6.1586369244009002E-2</v>
      </c>
      <c r="E1698" s="7">
        <v>0.75684384786478998</v>
      </c>
      <c r="F1698" s="14">
        <v>0.18156978289120199</v>
      </c>
      <c r="G1698" s="7">
        <v>1.67314974218369E-2</v>
      </c>
      <c r="H1698" s="7">
        <v>3.4370910233499398E-2</v>
      </c>
      <c r="I1698" s="7">
        <v>0.22568853747199599</v>
      </c>
      <c r="J1698" s="7">
        <v>0.217364595504659</v>
      </c>
      <c r="K1698" s="7">
        <v>8.7795346448241704E-2</v>
      </c>
      <c r="L1698" s="7">
        <v>0.15804343809527699</v>
      </c>
      <c r="M1698" s="7">
        <v>0.105067246920243</v>
      </c>
      <c r="N1698" s="7">
        <v>2.58613477378777E-2</v>
      </c>
      <c r="O1698" s="7">
        <v>7.0612538394369706E-2</v>
      </c>
      <c r="P1698" s="7">
        <v>5.8464541772000202E-2</v>
      </c>
      <c r="Q1698" s="7">
        <v>5.5626312187859899</v>
      </c>
    </row>
    <row r="1699" spans="1:17" hidden="1" x14ac:dyDescent="0.3">
      <c r="A1699" s="3" t="s">
        <v>58</v>
      </c>
      <c r="B1699" s="2">
        <v>43891</v>
      </c>
      <c r="C1699" s="7">
        <v>0.68106086904485696</v>
      </c>
      <c r="D1699" s="7">
        <v>8.9197897356750197E-2</v>
      </c>
      <c r="E1699" s="7">
        <v>0.75751138441806498</v>
      </c>
      <c r="F1699" s="14">
        <v>0.153290718225185</v>
      </c>
      <c r="G1699" s="7">
        <v>1.4775865947659599E-2</v>
      </c>
      <c r="H1699" s="7">
        <v>2.7231110667221298E-2</v>
      </c>
      <c r="I1699" s="7">
        <v>0.19241607283853601</v>
      </c>
      <c r="J1699" s="7">
        <v>0.16180107713823499</v>
      </c>
      <c r="K1699" s="7">
        <v>8.8927374664929296E-2</v>
      </c>
      <c r="L1699" s="7">
        <v>0.239397095788213</v>
      </c>
      <c r="M1699" s="7">
        <v>0.109913051940495</v>
      </c>
      <c r="N1699" s="7">
        <v>3.1031003952149899E-2</v>
      </c>
      <c r="O1699" s="7">
        <v>6.0959772894469903E-2</v>
      </c>
      <c r="P1699" s="7">
        <v>7.3547574168091004E-2</v>
      </c>
      <c r="Q1699" s="7">
        <v>5.7396380597480201</v>
      </c>
    </row>
    <row r="1700" spans="1:17" hidden="1" x14ac:dyDescent="0.3">
      <c r="A1700" s="3" t="s">
        <v>58</v>
      </c>
      <c r="B1700" s="2">
        <v>43922</v>
      </c>
      <c r="C1700" s="7">
        <v>0.27468977908624898</v>
      </c>
      <c r="D1700" s="7">
        <v>0.16991382774265601</v>
      </c>
      <c r="E1700" s="7">
        <v>0.74693119854345902</v>
      </c>
      <c r="F1700" s="14">
        <v>8.3154973713884098E-2</v>
      </c>
      <c r="G1700" s="7">
        <v>1.70720048982968E-2</v>
      </c>
      <c r="H1700" s="7">
        <v>1.1478484306063001E-3</v>
      </c>
      <c r="I1700" s="7">
        <v>8.8586337653464006E-2</v>
      </c>
      <c r="J1700" s="7">
        <v>2.1544293101316201E-2</v>
      </c>
      <c r="K1700" s="7">
        <v>3.1225730478268699E-2</v>
      </c>
      <c r="L1700" s="7">
        <v>0.56502397646257596</v>
      </c>
      <c r="M1700" s="7">
        <v>6.8294855038186206E-2</v>
      </c>
      <c r="N1700" s="7">
        <v>6.98141634909836E-2</v>
      </c>
      <c r="O1700" s="7">
        <v>1.37848140817188E-2</v>
      </c>
      <c r="P1700" s="7">
        <v>0.12350597636458401</v>
      </c>
      <c r="Q1700" s="7">
        <v>6.1734309490227304</v>
      </c>
    </row>
    <row r="1701" spans="1:17" hidden="1" x14ac:dyDescent="0.3">
      <c r="A1701" s="3" t="s">
        <v>58</v>
      </c>
      <c r="B1701" s="2">
        <v>43952</v>
      </c>
      <c r="C1701" s="7">
        <v>0.32873406054244703</v>
      </c>
      <c r="D1701" s="7">
        <v>0.16031504453968301</v>
      </c>
      <c r="E1701" s="7">
        <v>0.73269990297278398</v>
      </c>
      <c r="F1701" s="14">
        <v>0.106985052487532</v>
      </c>
      <c r="G1701" s="7">
        <v>1.8265630397899101E-2</v>
      </c>
      <c r="H1701" s="7">
        <v>1.2766683718057701E-3</v>
      </c>
      <c r="I1701" s="7">
        <v>0.10125669015125301</v>
      </c>
      <c r="J1701" s="7">
        <v>4.5171876442025298E-2</v>
      </c>
      <c r="K1701" s="7">
        <v>3.6327868238403303E-2</v>
      </c>
      <c r="L1701" s="7">
        <v>0.50983858962957995</v>
      </c>
      <c r="M1701" s="7">
        <v>8.7450817417510804E-2</v>
      </c>
      <c r="N1701" s="7">
        <v>7.2135972733720105E-2</v>
      </c>
      <c r="O1701" s="7">
        <v>1.1437622935301799E-2</v>
      </c>
      <c r="P1701" s="7">
        <v>0.1168382636825</v>
      </c>
      <c r="Q1701" s="7">
        <v>6.08053639029285</v>
      </c>
    </row>
    <row r="1702" spans="1:17" hidden="1" x14ac:dyDescent="0.3">
      <c r="A1702" s="3" t="s">
        <v>58</v>
      </c>
      <c r="B1702" s="2">
        <v>43983</v>
      </c>
      <c r="C1702" s="7">
        <v>0.50817474892224701</v>
      </c>
      <c r="D1702" s="7">
        <v>0.109584060396778</v>
      </c>
      <c r="E1702" s="7">
        <v>0.762075570462181</v>
      </c>
      <c r="F1702" s="14">
        <v>0.12834036914104099</v>
      </c>
      <c r="G1702" s="7">
        <v>1.7424040078612101E-2</v>
      </c>
      <c r="H1702" s="7">
        <v>2.0170769527353302E-2</v>
      </c>
      <c r="I1702" s="7">
        <v>0.25325591784832602</v>
      </c>
      <c r="J1702" s="7">
        <v>8.3514414944711596E-2</v>
      </c>
      <c r="K1702" s="7">
        <v>6.1508274550403703E-2</v>
      </c>
      <c r="L1702" s="7">
        <v>0.31436258556633601</v>
      </c>
      <c r="M1702" s="7">
        <v>9.8363823239021597E-2</v>
      </c>
      <c r="N1702" s="7">
        <v>5.3261125298859402E-2</v>
      </c>
      <c r="O1702" s="7">
        <v>1.17466873822479E-2</v>
      </c>
      <c r="P1702" s="7">
        <v>8.6392361564128703E-2</v>
      </c>
      <c r="Q1702" s="7">
        <v>5.94006661412533</v>
      </c>
    </row>
    <row r="1703" spans="1:17" hidden="1" x14ac:dyDescent="0.3">
      <c r="A1703" s="3" t="s">
        <v>58</v>
      </c>
      <c r="B1703" s="2">
        <v>44013</v>
      </c>
      <c r="C1703" s="7">
        <v>0.76382285088645396</v>
      </c>
      <c r="D1703" s="7">
        <v>8.2995846723783295E-2</v>
      </c>
      <c r="E1703" s="7">
        <v>0.74855265795616199</v>
      </c>
      <c r="F1703" s="14">
        <v>0.16845149532005499</v>
      </c>
      <c r="G1703" s="7">
        <v>9.8329874397555094E-3</v>
      </c>
      <c r="H1703" s="7">
        <v>2.07566191318579E-2</v>
      </c>
      <c r="I1703" s="7">
        <v>0.28792816461911402</v>
      </c>
      <c r="J1703" s="7">
        <v>0.12870723236819501</v>
      </c>
      <c r="K1703" s="7">
        <v>7.7167428220077203E-2</v>
      </c>
      <c r="L1703" s="7">
        <v>0.19916464524997399</v>
      </c>
      <c r="M1703" s="7">
        <v>0.12090140752949</v>
      </c>
      <c r="N1703" s="7">
        <v>3.8530201290384598E-2</v>
      </c>
      <c r="O1703" s="7">
        <v>4.5464137112171399E-2</v>
      </c>
      <c r="P1703" s="7">
        <v>7.1547177038980503E-2</v>
      </c>
      <c r="Q1703" s="7">
        <v>5.7691552722411297</v>
      </c>
    </row>
    <row r="1704" spans="1:17" hidden="1" x14ac:dyDescent="0.3">
      <c r="A1704" s="3" t="s">
        <v>58</v>
      </c>
      <c r="B1704" s="2">
        <v>44044</v>
      </c>
      <c r="C1704" s="7">
        <v>0.88063398277029104</v>
      </c>
      <c r="D1704" s="7">
        <v>8.1754665704440996E-2</v>
      </c>
      <c r="E1704" s="7">
        <v>0.71206032077396697</v>
      </c>
      <c r="F1704" s="14">
        <v>0.20618501352159199</v>
      </c>
      <c r="G1704" s="7">
        <v>1.15488051672996E-2</v>
      </c>
      <c r="H1704" s="7">
        <v>2.4494750928133701E-2</v>
      </c>
      <c r="I1704" s="7">
        <v>0.28524758821913798</v>
      </c>
      <c r="J1704" s="7">
        <v>0.161400004282161</v>
      </c>
      <c r="K1704" s="7">
        <v>7.8538597930446402E-2</v>
      </c>
      <c r="L1704" s="7">
        <v>0.16866203140719299</v>
      </c>
      <c r="M1704" s="7">
        <v>0.106464336960821</v>
      </c>
      <c r="N1704" s="7">
        <v>3.5363432678855701E-2</v>
      </c>
      <c r="O1704" s="7">
        <v>5.6411107129788203E-2</v>
      </c>
      <c r="P1704" s="7">
        <v>7.1869345296163206E-2</v>
      </c>
      <c r="Q1704" s="7">
        <v>5.71026474229458</v>
      </c>
    </row>
    <row r="1705" spans="1:17" hidden="1" x14ac:dyDescent="0.3">
      <c r="A1705" s="3" t="s">
        <v>58</v>
      </c>
      <c r="B1705" s="2">
        <v>44075</v>
      </c>
      <c r="C1705" s="7">
        <v>0.81953718640918105</v>
      </c>
      <c r="D1705" s="7">
        <v>7.5808576136052894E-2</v>
      </c>
      <c r="E1705" s="7">
        <v>0.74309858710410603</v>
      </c>
      <c r="F1705" s="14">
        <v>0.181092836759841</v>
      </c>
      <c r="G1705" s="7">
        <v>1.73583627948562E-2</v>
      </c>
      <c r="H1705" s="7">
        <v>2.6143768369598301E-2</v>
      </c>
      <c r="I1705" s="7">
        <v>0.283702226005066</v>
      </c>
      <c r="J1705" s="7">
        <v>0.152202119546123</v>
      </c>
      <c r="K1705" s="7">
        <v>8.0519318024206699E-2</v>
      </c>
      <c r="L1705" s="7">
        <v>0.169137197874596</v>
      </c>
      <c r="M1705" s="7">
        <v>0.11122072728400401</v>
      </c>
      <c r="N1705" s="7">
        <v>3.5073393312011501E-2</v>
      </c>
      <c r="O1705" s="7">
        <v>5.57628252477958E-2</v>
      </c>
      <c r="P1705" s="7">
        <v>6.8880061541742907E-2</v>
      </c>
      <c r="Q1705" s="7">
        <v>5.6394667021422302</v>
      </c>
    </row>
    <row r="1706" spans="1:17" hidden="1" x14ac:dyDescent="0.3">
      <c r="A1706" s="3" t="s">
        <v>58</v>
      </c>
      <c r="B1706" s="2">
        <v>44105</v>
      </c>
      <c r="C1706" s="7">
        <v>0.88316688751872896</v>
      </c>
      <c r="D1706" s="7">
        <v>7.4684941844436706E-2</v>
      </c>
      <c r="E1706" s="7">
        <v>0.78517600355740502</v>
      </c>
      <c r="F1706" s="14">
        <v>0.14013905459815801</v>
      </c>
      <c r="G1706" s="7">
        <v>1.40625507799562E-2</v>
      </c>
      <c r="H1706" s="7">
        <v>2.59059556273387E-2</v>
      </c>
      <c r="I1706" s="7">
        <v>0.31781878891097998</v>
      </c>
      <c r="J1706" s="7">
        <v>0.13905343187765401</v>
      </c>
      <c r="K1706" s="7">
        <v>8.2528605242573702E-2</v>
      </c>
      <c r="L1706" s="7">
        <v>0.16802493450282999</v>
      </c>
      <c r="M1706" s="7">
        <v>0.112215562099637</v>
      </c>
      <c r="N1706" s="7">
        <v>3.04557767136488E-2</v>
      </c>
      <c r="O1706" s="7">
        <v>4.1362133475574499E-2</v>
      </c>
      <c r="P1706" s="7">
        <v>6.8572260769807505E-2</v>
      </c>
      <c r="Q1706" s="7">
        <v>5.5507175766343799</v>
      </c>
    </row>
    <row r="1707" spans="1:17" hidden="1" x14ac:dyDescent="0.3">
      <c r="A1707" s="3" t="s">
        <v>58</v>
      </c>
      <c r="B1707" s="2">
        <v>44136</v>
      </c>
      <c r="C1707" s="7">
        <v>0.50449980196561195</v>
      </c>
      <c r="D1707" s="7">
        <v>9.8416080294949804E-2</v>
      </c>
      <c r="E1707" s="7">
        <v>0.78333373928830896</v>
      </c>
      <c r="F1707" s="14">
        <v>0.118250180416741</v>
      </c>
      <c r="G1707" s="7">
        <v>2.1299197098872898E-2</v>
      </c>
      <c r="H1707" s="7">
        <v>1.88379378802702E-2</v>
      </c>
      <c r="I1707" s="7">
        <v>0.17620460325397</v>
      </c>
      <c r="J1707" s="7">
        <v>0.10970886550931699</v>
      </c>
      <c r="K1707" s="7">
        <v>7.4245800851448496E-2</v>
      </c>
      <c r="L1707" s="7">
        <v>0.28569422497168001</v>
      </c>
      <c r="M1707" s="7">
        <v>0.15271611105807201</v>
      </c>
      <c r="N1707" s="7">
        <v>4.8682643747833397E-2</v>
      </c>
      <c r="O1707" s="7">
        <v>2.5740257713550801E-2</v>
      </c>
      <c r="P1707" s="7">
        <v>8.6870357914984403E-2</v>
      </c>
      <c r="Q1707" s="7">
        <v>5.7352777976266696</v>
      </c>
    </row>
    <row r="1708" spans="1:17" hidden="1" x14ac:dyDescent="0.3">
      <c r="A1708" s="3" t="s">
        <v>58</v>
      </c>
      <c r="B1708" s="2">
        <v>44166</v>
      </c>
      <c r="C1708" s="7">
        <v>0.92778159698846496</v>
      </c>
      <c r="D1708" s="7">
        <v>7.8557855780939406E-2</v>
      </c>
      <c r="E1708" s="7">
        <v>0.820617334321045</v>
      </c>
      <c r="F1708" s="14">
        <v>0.100824809898016</v>
      </c>
      <c r="G1708" s="7">
        <v>1.2509695660497601E-2</v>
      </c>
      <c r="H1708" s="7">
        <v>2.65527827899813E-2</v>
      </c>
      <c r="I1708" s="7">
        <v>0.31965025604378999</v>
      </c>
      <c r="J1708" s="7">
        <v>8.4206164311358606E-2</v>
      </c>
      <c r="K1708" s="7">
        <v>0.14617760015497899</v>
      </c>
      <c r="L1708" s="7">
        <v>0.195180276822875</v>
      </c>
      <c r="M1708" s="7">
        <v>0.110820879800514</v>
      </c>
      <c r="N1708" s="7">
        <v>2.9617531952855401E-2</v>
      </c>
      <c r="O1708" s="7">
        <v>2.09555339010421E-2</v>
      </c>
      <c r="P1708" s="7">
        <v>5.4329278562107598E-2</v>
      </c>
      <c r="Q1708" s="7">
        <v>5.6431150706129598</v>
      </c>
    </row>
    <row r="1709" spans="1:17" hidden="1" x14ac:dyDescent="0.3">
      <c r="A1709" s="3" t="s">
        <v>58</v>
      </c>
      <c r="B1709" s="2">
        <v>44197</v>
      </c>
      <c r="C1709" s="7">
        <v>0.32760590350090601</v>
      </c>
      <c r="D1709" s="7">
        <v>0.142883565051696</v>
      </c>
      <c r="E1709" s="7">
        <v>0.76999957060416502</v>
      </c>
      <c r="F1709" s="14">
        <v>8.7116864344138595E-2</v>
      </c>
      <c r="G1709" s="7">
        <v>1.73073724020937E-2</v>
      </c>
      <c r="H1709" s="7">
        <v>1.8268599054325799E-3</v>
      </c>
      <c r="I1709" s="7">
        <v>0.10059243142270401</v>
      </c>
      <c r="J1709" s="7">
        <v>0.10168546516873</v>
      </c>
      <c r="K1709" s="7">
        <v>4.30291715533574E-2</v>
      </c>
      <c r="L1709" s="7">
        <v>0.398638059404469</v>
      </c>
      <c r="M1709" s="7">
        <v>0.157314483532074</v>
      </c>
      <c r="N1709" s="7">
        <v>4.3263605342899802E-2</v>
      </c>
      <c r="O1709" s="7">
        <v>1.6034600423483699E-2</v>
      </c>
      <c r="P1709" s="7">
        <v>0.120307950844756</v>
      </c>
      <c r="Q1709" s="7">
        <v>5.99188373852376</v>
      </c>
    </row>
    <row r="1710" spans="1:17" hidden="1" x14ac:dyDescent="0.3">
      <c r="A1710" s="3" t="s">
        <v>58</v>
      </c>
      <c r="B1710" s="2">
        <v>44228</v>
      </c>
      <c r="C1710" s="7">
        <v>0.33044845441996201</v>
      </c>
      <c r="D1710" s="7">
        <v>0.126775208313649</v>
      </c>
      <c r="E1710" s="7">
        <v>0.76178238935797604</v>
      </c>
      <c r="F1710" s="14">
        <v>0.111442402328375</v>
      </c>
      <c r="G1710" s="7">
        <v>1.7305664925015701E-2</v>
      </c>
      <c r="H1710" s="7">
        <v>7.7532716826900401E-4</v>
      </c>
      <c r="I1710" s="7">
        <v>0.10787731308639301</v>
      </c>
      <c r="J1710" s="7">
        <v>0.100673040325613</v>
      </c>
      <c r="K1710" s="7">
        <v>5.1007599126601903E-2</v>
      </c>
      <c r="L1710" s="7">
        <v>0.38245646313403697</v>
      </c>
      <c r="M1710" s="7">
        <v>0.162559715786046</v>
      </c>
      <c r="N1710" s="7">
        <v>4.6249192253541203E-2</v>
      </c>
      <c r="O1710" s="7">
        <v>1.7549614562238799E-2</v>
      </c>
      <c r="P1710" s="7">
        <v>0.11354606963224501</v>
      </c>
      <c r="Q1710" s="7">
        <v>5.8730860576569999</v>
      </c>
    </row>
    <row r="1711" spans="1:17" hidden="1" x14ac:dyDescent="0.3">
      <c r="A1711" s="3" t="s">
        <v>58</v>
      </c>
      <c r="B1711" s="2">
        <v>44256</v>
      </c>
      <c r="C1711" s="7">
        <v>0.42624204764844797</v>
      </c>
      <c r="D1711" s="7">
        <v>0.123918345825773</v>
      </c>
      <c r="E1711" s="7">
        <v>0.77218687413300802</v>
      </c>
      <c r="F1711" s="14">
        <v>0.10389478004121901</v>
      </c>
      <c r="G1711" s="7">
        <v>2.6646823902355302E-2</v>
      </c>
      <c r="H1711" s="7">
        <v>8.6816897747132003E-4</v>
      </c>
      <c r="I1711" s="7">
        <v>0.111817203654904</v>
      </c>
      <c r="J1711" s="7">
        <v>0.107986966425466</v>
      </c>
      <c r="K1711" s="7">
        <v>5.72112359788872E-2</v>
      </c>
      <c r="L1711" s="7">
        <v>0.359655197073945</v>
      </c>
      <c r="M1711" s="7">
        <v>0.16110841398648401</v>
      </c>
      <c r="N1711" s="7">
        <v>4.7755373847849399E-2</v>
      </c>
      <c r="O1711" s="7">
        <v>2.0801162938987899E-2</v>
      </c>
      <c r="P1711" s="7">
        <v>0.10614945321365001</v>
      </c>
      <c r="Q1711" s="7">
        <v>5.8785811434356798</v>
      </c>
    </row>
    <row r="1712" spans="1:17" hidden="1" x14ac:dyDescent="0.3">
      <c r="A1712" s="3" t="s">
        <v>58</v>
      </c>
      <c r="B1712" s="2">
        <v>44287</v>
      </c>
      <c r="C1712" s="7">
        <v>0.75248998648644105</v>
      </c>
      <c r="D1712" s="7">
        <v>9.3464328660517501E-2</v>
      </c>
      <c r="E1712" s="7">
        <v>0.77230904938947098</v>
      </c>
      <c r="F1712" s="14">
        <v>0.134226621950012</v>
      </c>
      <c r="G1712" s="7">
        <v>1.0956048175336099E-2</v>
      </c>
      <c r="H1712" s="7">
        <v>1.6984397306790602E-2</v>
      </c>
      <c r="I1712" s="7">
        <v>0.32587761452682901</v>
      </c>
      <c r="J1712" s="7">
        <v>8.3358063720362002E-2</v>
      </c>
      <c r="K1712" s="7">
        <v>0.11188356707060899</v>
      </c>
      <c r="L1712" s="7">
        <v>0.19151835827689201</v>
      </c>
      <c r="M1712" s="7">
        <v>0.119123150673487</v>
      </c>
      <c r="N1712" s="7">
        <v>3.1386021749432801E-2</v>
      </c>
      <c r="O1712" s="7">
        <v>4.0467618718795902E-2</v>
      </c>
      <c r="P1712" s="7">
        <v>6.8445159781465703E-2</v>
      </c>
      <c r="Q1712" s="7">
        <v>5.6854598068204503</v>
      </c>
    </row>
    <row r="1713" spans="1:17" hidden="1" x14ac:dyDescent="0.3">
      <c r="A1713" s="3" t="s">
        <v>58</v>
      </c>
      <c r="B1713" s="2">
        <v>44317</v>
      </c>
      <c r="C1713" s="7">
        <v>0.83464578692212799</v>
      </c>
      <c r="D1713" s="7">
        <v>8.6017752845948398E-2</v>
      </c>
      <c r="E1713" s="7">
        <v>0.75456692016251303</v>
      </c>
      <c r="F1713" s="14">
        <v>0.15941532699153901</v>
      </c>
      <c r="G1713" s="7">
        <v>1.03310110589346E-2</v>
      </c>
      <c r="H1713" s="7">
        <v>2.3760600561460302E-2</v>
      </c>
      <c r="I1713" s="7">
        <v>0.34023608988007698</v>
      </c>
      <c r="J1713" s="7">
        <v>0.113232264888922</v>
      </c>
      <c r="K1713" s="7">
        <v>6.7525231978316502E-2</v>
      </c>
      <c r="L1713" s="7">
        <v>0.17943119391272799</v>
      </c>
      <c r="M1713" s="7">
        <v>0.107166568500385</v>
      </c>
      <c r="N1713" s="7">
        <v>3.6675223958042902E-2</v>
      </c>
      <c r="O1713" s="7">
        <v>5.5954080776169202E-2</v>
      </c>
      <c r="P1713" s="7">
        <v>6.56877344849644E-2</v>
      </c>
      <c r="Q1713" s="7">
        <v>5.61608337955834</v>
      </c>
    </row>
    <row r="1714" spans="1:17" hidden="1" x14ac:dyDescent="0.3">
      <c r="A1714" s="3" t="s">
        <v>58</v>
      </c>
      <c r="B1714" s="2">
        <v>44348</v>
      </c>
      <c r="C1714" s="7">
        <v>0.84463328762182399</v>
      </c>
      <c r="D1714" s="7">
        <v>8.5559735192152306E-2</v>
      </c>
      <c r="E1714" s="7">
        <v>0.72716843201699999</v>
      </c>
      <c r="F1714" s="14">
        <v>0.187271832790848</v>
      </c>
      <c r="G1714" s="7">
        <v>8.3231848884083807E-3</v>
      </c>
      <c r="H1714" s="7">
        <v>2.5889325754861699E-2</v>
      </c>
      <c r="I1714" s="7">
        <v>0.317675027659164</v>
      </c>
      <c r="J1714" s="7">
        <v>0.14165261341146601</v>
      </c>
      <c r="K1714" s="7">
        <v>5.4615824961044702E-2</v>
      </c>
      <c r="L1714" s="7">
        <v>0.17659028585516601</v>
      </c>
      <c r="M1714" s="7">
        <v>0.115209149300909</v>
      </c>
      <c r="N1714" s="7">
        <v>3.3554791074866197E-2</v>
      </c>
      <c r="O1714" s="7">
        <v>6.30011278391851E-2</v>
      </c>
      <c r="P1714" s="7">
        <v>6.3488669254929006E-2</v>
      </c>
      <c r="Q1714" s="7">
        <v>5.6036856239462303</v>
      </c>
    </row>
    <row r="1715" spans="1:17" hidden="1" x14ac:dyDescent="0.3">
      <c r="A1715" s="3" t="s">
        <v>58</v>
      </c>
      <c r="B1715" s="2">
        <v>44378</v>
      </c>
      <c r="C1715" s="7">
        <v>0.88891108592424495</v>
      </c>
      <c r="D1715" s="7">
        <v>9.5910366881685097E-2</v>
      </c>
      <c r="E1715" s="7">
        <v>0.71544197470397497</v>
      </c>
      <c r="F1715" s="14">
        <v>0.18864765841434</v>
      </c>
      <c r="G1715" s="7">
        <v>8.7791259335249505E-3</v>
      </c>
      <c r="H1715" s="7">
        <v>3.0189572158559601E-2</v>
      </c>
      <c r="I1715" s="7">
        <v>0.310338515572325</v>
      </c>
      <c r="J1715" s="7">
        <v>0.16454039251393801</v>
      </c>
      <c r="K1715" s="7">
        <v>5.3234467411814201E-2</v>
      </c>
      <c r="L1715" s="7">
        <v>0.16939477126934599</v>
      </c>
      <c r="M1715" s="7">
        <v>0.102624375957605</v>
      </c>
      <c r="N1715" s="7">
        <v>3.0015431829941801E-2</v>
      </c>
      <c r="O1715" s="7">
        <v>6.4723525407610602E-2</v>
      </c>
      <c r="P1715" s="7">
        <v>6.6159821945334304E-2</v>
      </c>
      <c r="Q1715" s="7">
        <v>5.6376897445641498</v>
      </c>
    </row>
    <row r="1716" spans="1:17" hidden="1" x14ac:dyDescent="0.3">
      <c r="A1716" s="3" t="s">
        <v>58</v>
      </c>
      <c r="B1716" s="2">
        <v>44409</v>
      </c>
      <c r="C1716" s="7">
        <v>0.94962118850716803</v>
      </c>
      <c r="D1716" s="7">
        <v>8.4598189744545693E-2</v>
      </c>
      <c r="E1716" s="7">
        <v>0.67903921440036696</v>
      </c>
      <c r="F1716" s="14">
        <v>0.23636259585508801</v>
      </c>
      <c r="G1716" s="7">
        <v>6.0521832200491604E-3</v>
      </c>
      <c r="H1716" s="7">
        <v>3.05342826470076E-2</v>
      </c>
      <c r="I1716" s="7">
        <v>0.29346057462103098</v>
      </c>
      <c r="J1716" s="7">
        <v>0.200386803362503</v>
      </c>
      <c r="K1716" s="7">
        <v>5.2447481538067199E-2</v>
      </c>
      <c r="L1716" s="7">
        <v>0.15420540799622701</v>
      </c>
      <c r="M1716" s="7">
        <v>0.103029095058601</v>
      </c>
      <c r="N1716" s="7">
        <v>2.9373746602129099E-2</v>
      </c>
      <c r="O1716" s="7">
        <v>7.2393172626311897E-2</v>
      </c>
      <c r="P1716" s="7">
        <v>5.8117252328073001E-2</v>
      </c>
      <c r="Q1716" s="7">
        <v>5.6956450675204398</v>
      </c>
    </row>
    <row r="1717" spans="1:17" hidden="1" x14ac:dyDescent="0.3">
      <c r="A1717" s="3" t="s">
        <v>58</v>
      </c>
      <c r="B1717" s="2">
        <v>44440</v>
      </c>
      <c r="C1717" s="7">
        <v>0.876502596310199</v>
      </c>
      <c r="D1717" s="7">
        <v>8.7971660996934598E-2</v>
      </c>
      <c r="E1717" s="7">
        <v>0.72458355181879897</v>
      </c>
      <c r="F1717" s="14">
        <v>0.18744478718426599</v>
      </c>
      <c r="G1717" s="7">
        <v>7.9931423561854197E-3</v>
      </c>
      <c r="H1717" s="7">
        <v>2.8757225072750602E-2</v>
      </c>
      <c r="I1717" s="7">
        <v>0.29306924488312902</v>
      </c>
      <c r="J1717" s="7">
        <v>0.18185453156994499</v>
      </c>
      <c r="K1717" s="7">
        <v>5.4364434368473102E-2</v>
      </c>
      <c r="L1717" s="7">
        <v>0.162964037050564</v>
      </c>
      <c r="M1717" s="7">
        <v>0.108212645521768</v>
      </c>
      <c r="N1717" s="7">
        <v>2.9622428023894799E-2</v>
      </c>
      <c r="O1717" s="7">
        <v>7.0291986306462106E-2</v>
      </c>
      <c r="P1717" s="7">
        <v>6.2870324846828293E-2</v>
      </c>
      <c r="Q1717" s="7">
        <v>5.6687554081862999</v>
      </c>
    </row>
    <row r="1718" spans="1:17" hidden="1" x14ac:dyDescent="0.3">
      <c r="A1718" s="3" t="s">
        <v>59</v>
      </c>
      <c r="B1718" s="2">
        <v>43466</v>
      </c>
      <c r="C1718" s="7">
        <v>0.77839562553098995</v>
      </c>
      <c r="D1718" s="7">
        <v>1.0332393211948499E-2</v>
      </c>
      <c r="E1718" s="7">
        <v>0.55576865967169997</v>
      </c>
      <c r="F1718" s="14">
        <v>0.43389894711635102</v>
      </c>
      <c r="G1718" s="7">
        <v>1.46981813708239E-2</v>
      </c>
      <c r="H1718" s="7">
        <v>5.1923400830703001E-2</v>
      </c>
      <c r="I1718" s="7">
        <v>0.37848431001085697</v>
      </c>
      <c r="J1718" s="7">
        <v>0.13030864133905901</v>
      </c>
      <c r="K1718" s="7">
        <v>9.5471251223094897E-2</v>
      </c>
      <c r="L1718" s="7">
        <v>2.98717863454479E-2</v>
      </c>
      <c r="M1718" s="7">
        <v>9.4937060079899799E-2</v>
      </c>
      <c r="N1718" s="7">
        <v>1.7321611613643099E-2</v>
      </c>
      <c r="O1718" s="7">
        <v>4.1537167039957697E-2</v>
      </c>
      <c r="P1718" s="7">
        <v>0.14544659014651401</v>
      </c>
      <c r="Q1718" s="7">
        <v>7.4057906998318801</v>
      </c>
    </row>
    <row r="1719" spans="1:17" hidden="1" x14ac:dyDescent="0.3">
      <c r="A1719" s="3" t="s">
        <v>59</v>
      </c>
      <c r="B1719" s="2">
        <v>43497</v>
      </c>
      <c r="C1719" s="7">
        <v>0.79192628162018297</v>
      </c>
      <c r="D1719" s="7">
        <v>9.3749336262815598E-3</v>
      </c>
      <c r="E1719" s="7">
        <v>0.57158424309137501</v>
      </c>
      <c r="F1719" s="14">
        <v>0.41904082328234299</v>
      </c>
      <c r="G1719" s="7">
        <v>1.5288386285733001E-2</v>
      </c>
      <c r="H1719" s="7">
        <v>4.9839455069649902E-2</v>
      </c>
      <c r="I1719" s="7">
        <v>0.38770364076918801</v>
      </c>
      <c r="J1719" s="7">
        <v>0.14117219851704901</v>
      </c>
      <c r="K1719" s="7">
        <v>9.4891598085411893E-2</v>
      </c>
      <c r="L1719" s="7">
        <v>2.7594675091847098E-2</v>
      </c>
      <c r="M1719" s="7">
        <v>0.10654873571904799</v>
      </c>
      <c r="N1719" s="7">
        <v>1.7322473124641101E-2</v>
      </c>
      <c r="O1719" s="7">
        <v>4.7363937845482498E-2</v>
      </c>
      <c r="P1719" s="7">
        <v>0.11227489949195001</v>
      </c>
      <c r="Q1719" s="7">
        <v>7.3767801154040296</v>
      </c>
    </row>
    <row r="1720" spans="1:17" hidden="1" x14ac:dyDescent="0.3">
      <c r="A1720" s="3" t="s">
        <v>59</v>
      </c>
      <c r="B1720" s="2">
        <v>43525</v>
      </c>
      <c r="C1720" s="7">
        <v>0.91421564191244298</v>
      </c>
      <c r="D1720" s="7">
        <v>9.6724661048297293E-3</v>
      </c>
      <c r="E1720" s="7">
        <v>0.58784768693907896</v>
      </c>
      <c r="F1720" s="14">
        <v>0.40247984695609201</v>
      </c>
      <c r="G1720" s="7">
        <v>1.6344055155471399E-2</v>
      </c>
      <c r="H1720" s="7">
        <v>4.8431575336556801E-2</v>
      </c>
      <c r="I1720" s="7">
        <v>0.40701416989495598</v>
      </c>
      <c r="J1720" s="7">
        <v>0.14025363464943499</v>
      </c>
      <c r="K1720" s="7">
        <v>0.10275777356924801</v>
      </c>
      <c r="L1720" s="7">
        <v>2.6987528808114301E-2</v>
      </c>
      <c r="M1720" s="7">
        <v>9.8824500556648806E-2</v>
      </c>
      <c r="N1720" s="7">
        <v>1.84469447993394E-2</v>
      </c>
      <c r="O1720" s="7">
        <v>4.3927280308601199E-2</v>
      </c>
      <c r="P1720" s="7">
        <v>9.7012536921629602E-2</v>
      </c>
      <c r="Q1720" s="7">
        <v>7.4539734526302803</v>
      </c>
    </row>
    <row r="1721" spans="1:17" hidden="1" x14ac:dyDescent="0.3">
      <c r="A1721" s="3" t="s">
        <v>59</v>
      </c>
      <c r="B1721" s="2">
        <v>43556</v>
      </c>
      <c r="C1721" s="7">
        <v>0.87605083071324397</v>
      </c>
      <c r="D1721" s="7">
        <v>9.2013203166635103E-3</v>
      </c>
      <c r="E1721" s="7">
        <v>0.58078438641924801</v>
      </c>
      <c r="F1721" s="14">
        <v>0.410014293264089</v>
      </c>
      <c r="G1721" s="7">
        <v>1.5896594627247299E-2</v>
      </c>
      <c r="H1721" s="7">
        <v>4.9653190194972302E-2</v>
      </c>
      <c r="I1721" s="7">
        <v>0.42876774531760697</v>
      </c>
      <c r="J1721" s="7">
        <v>0.13051372447464199</v>
      </c>
      <c r="K1721" s="7">
        <v>9.2310170568063205E-2</v>
      </c>
      <c r="L1721" s="7">
        <v>2.39277798982435E-2</v>
      </c>
      <c r="M1721" s="7">
        <v>9.3281113161018697E-2</v>
      </c>
      <c r="N1721" s="7">
        <v>1.9621309077765301E-2</v>
      </c>
      <c r="O1721" s="7">
        <v>4.3956361305752603E-2</v>
      </c>
      <c r="P1721" s="7">
        <v>0.10207201137468699</v>
      </c>
      <c r="Q1721" s="7">
        <v>7.4033252620786296</v>
      </c>
    </row>
    <row r="1722" spans="1:17" hidden="1" x14ac:dyDescent="0.3">
      <c r="A1722" s="3" t="s">
        <v>59</v>
      </c>
      <c r="B1722" s="2">
        <v>43586</v>
      </c>
      <c r="C1722" s="7">
        <v>1.0242620104775699</v>
      </c>
      <c r="D1722" s="7">
        <v>8.3318049724390806E-3</v>
      </c>
      <c r="E1722" s="7">
        <v>0.51205426882534899</v>
      </c>
      <c r="F1722" s="14">
        <v>0.47961392620221199</v>
      </c>
      <c r="G1722" s="7">
        <v>1.3884715940595699E-2</v>
      </c>
      <c r="H1722" s="7">
        <v>4.6211968348155601E-2</v>
      </c>
      <c r="I1722" s="7">
        <v>0.43213790403846097</v>
      </c>
      <c r="J1722" s="7">
        <v>0.121659265117344</v>
      </c>
      <c r="K1722" s="7">
        <v>8.6691527986465899E-2</v>
      </c>
      <c r="L1722" s="7">
        <v>1.3014746362030399E-2</v>
      </c>
      <c r="M1722" s="7">
        <v>9.0646711426258006E-2</v>
      </c>
      <c r="N1722" s="7">
        <v>1.6177062496347001E-2</v>
      </c>
      <c r="O1722" s="7">
        <v>4.4202473740859699E-2</v>
      </c>
      <c r="P1722" s="7">
        <v>0.13537362454348201</v>
      </c>
      <c r="Q1722" s="7">
        <v>7.3804455861720299</v>
      </c>
    </row>
    <row r="1723" spans="1:17" hidden="1" x14ac:dyDescent="0.3">
      <c r="A1723" s="3" t="s">
        <v>59</v>
      </c>
      <c r="B1723" s="2">
        <v>43617</v>
      </c>
      <c r="C1723" s="7">
        <v>0.97433685693199101</v>
      </c>
      <c r="D1723" s="7">
        <v>9.7404480845644306E-3</v>
      </c>
      <c r="E1723" s="7">
        <v>0.59417184764990105</v>
      </c>
      <c r="F1723" s="14">
        <v>0.39608770426553502</v>
      </c>
      <c r="G1723" s="7">
        <v>1.42795137178234E-2</v>
      </c>
      <c r="H1723" s="7">
        <v>4.4950592985454702E-2</v>
      </c>
      <c r="I1723" s="7">
        <v>0.43383123673691798</v>
      </c>
      <c r="J1723" s="7">
        <v>0.12042522115467801</v>
      </c>
      <c r="K1723" s="7">
        <v>9.2841258178140706E-2</v>
      </c>
      <c r="L1723" s="7">
        <v>1.4729969329470001E-2</v>
      </c>
      <c r="M1723" s="7">
        <v>9.4900072901448307E-2</v>
      </c>
      <c r="N1723" s="7">
        <v>1.6254832572160101E-2</v>
      </c>
      <c r="O1723" s="7">
        <v>3.9639655361971303E-2</v>
      </c>
      <c r="P1723" s="7">
        <v>0.12814764706193599</v>
      </c>
      <c r="Q1723" s="7">
        <v>7.4084725242188201</v>
      </c>
    </row>
    <row r="1724" spans="1:17" hidden="1" x14ac:dyDescent="0.3">
      <c r="A1724" s="3" t="s">
        <v>59</v>
      </c>
      <c r="B1724" s="2">
        <v>43647</v>
      </c>
      <c r="C1724" s="7">
        <v>1.06665631919842</v>
      </c>
      <c r="D1724" s="7">
        <v>7.4811538405019796E-3</v>
      </c>
      <c r="E1724" s="7">
        <v>0.49495711926462399</v>
      </c>
      <c r="F1724" s="14">
        <v>0.49756172689487399</v>
      </c>
      <c r="G1724" s="7">
        <v>1.27554715325498E-2</v>
      </c>
      <c r="H1724" s="7">
        <v>4.2735008841650497E-2</v>
      </c>
      <c r="I1724" s="7">
        <v>0.417300734683616</v>
      </c>
      <c r="J1724" s="7">
        <v>0.111588496192234</v>
      </c>
      <c r="K1724" s="7">
        <v>9.0979525324495103E-2</v>
      </c>
      <c r="L1724" s="7">
        <v>1.94446948144812E-2</v>
      </c>
      <c r="M1724" s="7">
        <v>8.7407567078262693E-2</v>
      </c>
      <c r="N1724" s="7">
        <v>1.3475661389477599E-2</v>
      </c>
      <c r="O1724" s="7">
        <v>4.40119393080027E-2</v>
      </c>
      <c r="P1724" s="7">
        <v>0.16030090083523099</v>
      </c>
      <c r="Q1724" s="7">
        <v>7.4413136841146503</v>
      </c>
    </row>
    <row r="1725" spans="1:17" hidden="1" x14ac:dyDescent="0.3">
      <c r="A1725" s="3" t="s">
        <v>59</v>
      </c>
      <c r="B1725" s="2">
        <v>43678</v>
      </c>
      <c r="C1725" s="7">
        <v>1.0102429306227201</v>
      </c>
      <c r="D1725" s="7">
        <v>9.8207470340797905E-3</v>
      </c>
      <c r="E1725" s="7">
        <v>0.55835276208168105</v>
      </c>
      <c r="F1725" s="14">
        <v>0.43182649088423902</v>
      </c>
      <c r="G1725" s="7">
        <v>1.3581063389739899E-2</v>
      </c>
      <c r="H1725" s="7">
        <v>4.6617719328227898E-2</v>
      </c>
      <c r="I1725" s="7">
        <v>0.42768968654270201</v>
      </c>
      <c r="J1725" s="7">
        <v>0.13128337886734101</v>
      </c>
      <c r="K1725" s="7">
        <v>9.1919327462049394E-2</v>
      </c>
      <c r="L1725" s="7">
        <v>2.77366521427998E-2</v>
      </c>
      <c r="M1725" s="7">
        <v>9.7430380442830006E-2</v>
      </c>
      <c r="N1725" s="7">
        <v>1.66291339031426E-2</v>
      </c>
      <c r="O1725" s="7">
        <v>4.1197627170703299E-2</v>
      </c>
      <c r="P1725" s="7">
        <v>0.105915030750465</v>
      </c>
      <c r="Q1725" s="7">
        <v>7.4952555887579999</v>
      </c>
    </row>
    <row r="1726" spans="1:17" hidden="1" x14ac:dyDescent="0.3">
      <c r="A1726" s="3" t="s">
        <v>59</v>
      </c>
      <c r="B1726" s="2">
        <v>43709</v>
      </c>
      <c r="C1726" s="7">
        <v>0.98942343746665196</v>
      </c>
      <c r="D1726" s="7">
        <v>8.4737890115393795E-3</v>
      </c>
      <c r="E1726" s="7">
        <v>0.55777440357058605</v>
      </c>
      <c r="F1726" s="14">
        <v>0.433751807417875</v>
      </c>
      <c r="G1726" s="7">
        <v>1.39293400701349E-2</v>
      </c>
      <c r="H1726" s="7">
        <v>4.5568496274781899E-2</v>
      </c>
      <c r="I1726" s="7">
        <v>0.38067599150660802</v>
      </c>
      <c r="J1726" s="7">
        <v>0.119869841441407</v>
      </c>
      <c r="K1726" s="7">
        <v>8.2382067026167904E-2</v>
      </c>
      <c r="L1726" s="7">
        <v>2.6560748054665299E-2</v>
      </c>
      <c r="M1726" s="7">
        <v>8.7064146308168805E-2</v>
      </c>
      <c r="N1726" s="7">
        <v>1.6261136829802701E-2</v>
      </c>
      <c r="O1726" s="7">
        <v>3.3982255091283199E-2</v>
      </c>
      <c r="P1726" s="7">
        <v>0.19370597739698001</v>
      </c>
      <c r="Q1726" s="7">
        <v>7.1426158105090298</v>
      </c>
    </row>
    <row r="1727" spans="1:17" hidden="1" x14ac:dyDescent="0.3">
      <c r="A1727" s="3" t="s">
        <v>59</v>
      </c>
      <c r="B1727" s="2">
        <v>43739</v>
      </c>
      <c r="C1727" s="7">
        <v>0.95665305195676298</v>
      </c>
      <c r="D1727" s="7">
        <v>9.5578936180064304E-3</v>
      </c>
      <c r="E1727" s="7">
        <v>0.58349987658078795</v>
      </c>
      <c r="F1727" s="14">
        <v>0.40694222980120498</v>
      </c>
      <c r="G1727" s="7">
        <v>1.2679276175187699E-2</v>
      </c>
      <c r="H1727" s="7">
        <v>5.4580830221834402E-2</v>
      </c>
      <c r="I1727" s="7">
        <v>0.437101655255629</v>
      </c>
      <c r="J1727" s="7">
        <v>0.13308215603790799</v>
      </c>
      <c r="K1727" s="7">
        <v>9.7751005293155196E-2</v>
      </c>
      <c r="L1727" s="7">
        <v>2.59812349203573E-2</v>
      </c>
      <c r="M1727" s="7">
        <v>9.9680914932339104E-2</v>
      </c>
      <c r="N1727" s="7">
        <v>1.8096439832722501E-2</v>
      </c>
      <c r="O1727" s="7">
        <v>2.2117111904726101E-2</v>
      </c>
      <c r="P1727" s="7">
        <v>9.8929375426141206E-2</v>
      </c>
      <c r="Q1727" s="7">
        <v>7.4405961605909399</v>
      </c>
    </row>
    <row r="1728" spans="1:17" hidden="1" x14ac:dyDescent="0.3">
      <c r="A1728" s="3" t="s">
        <v>59</v>
      </c>
      <c r="B1728" s="2">
        <v>43770</v>
      </c>
      <c r="C1728" s="7">
        <v>1.0844259277777299</v>
      </c>
      <c r="D1728" s="7">
        <v>1.03754186991036E-2</v>
      </c>
      <c r="E1728" s="7">
        <v>0.58985453713347202</v>
      </c>
      <c r="F1728" s="14">
        <v>0.39977004416742501</v>
      </c>
      <c r="G1728" s="7">
        <v>6.8175804034994198E-3</v>
      </c>
      <c r="H1728" s="7">
        <v>5.6621812338561797E-2</v>
      </c>
      <c r="I1728" s="7">
        <v>0.45223994042215299</v>
      </c>
      <c r="J1728" s="7">
        <v>0.124881454324105</v>
      </c>
      <c r="K1728" s="7">
        <v>0.12689404567082499</v>
      </c>
      <c r="L1728" s="7">
        <v>2.1509421474763299E-2</v>
      </c>
      <c r="M1728" s="7">
        <v>0.10891728598709401</v>
      </c>
      <c r="N1728" s="7">
        <v>1.5844199459307099E-2</v>
      </c>
      <c r="O1728" s="7">
        <v>1.76914439773957E-2</v>
      </c>
      <c r="P1728" s="7">
        <v>6.8582815942294997E-2</v>
      </c>
      <c r="Q1728" s="7">
        <v>7.4149190026356404</v>
      </c>
    </row>
    <row r="1729" spans="1:17" hidden="1" x14ac:dyDescent="0.3">
      <c r="A1729" s="3" t="s">
        <v>59</v>
      </c>
      <c r="B1729" s="2">
        <v>43800</v>
      </c>
      <c r="C1729" s="7">
        <v>1.5334110857912999</v>
      </c>
      <c r="D1729" s="7">
        <v>9.1155056595233902E-3</v>
      </c>
      <c r="E1729" s="7">
        <v>0.59974086715580599</v>
      </c>
      <c r="F1729" s="14">
        <v>0.39114362718467</v>
      </c>
      <c r="G1729" s="7">
        <v>6.1966142168875596E-3</v>
      </c>
      <c r="H1729" s="7">
        <v>6.0279439851588602E-2</v>
      </c>
      <c r="I1729" s="7">
        <v>0.47186917428241698</v>
      </c>
      <c r="J1729" s="7">
        <v>0.106958060827923</v>
      </c>
      <c r="K1729" s="7">
        <v>0.15037497799201399</v>
      </c>
      <c r="L1729" s="7">
        <v>1.8655678322401299E-2</v>
      </c>
      <c r="M1729" s="7">
        <v>0.11135231331499899</v>
      </c>
      <c r="N1729" s="7">
        <v>1.32046873773656E-2</v>
      </c>
      <c r="O1729" s="7">
        <v>1.6230277969937999E-2</v>
      </c>
      <c r="P1729" s="7">
        <v>4.4878775844465903E-2</v>
      </c>
      <c r="Q1729" s="7">
        <v>7.42570371547865</v>
      </c>
    </row>
    <row r="1730" spans="1:17" hidden="1" x14ac:dyDescent="0.3">
      <c r="A1730" s="3" t="s">
        <v>59</v>
      </c>
      <c r="B1730" s="2">
        <v>43831</v>
      </c>
      <c r="C1730" s="7">
        <v>0.77275833766263902</v>
      </c>
      <c r="D1730" s="7">
        <v>1.34034567718206E-2</v>
      </c>
      <c r="E1730" s="7">
        <v>0.59288731747180301</v>
      </c>
      <c r="F1730" s="14">
        <v>0.39370922575637601</v>
      </c>
      <c r="G1730" s="7">
        <v>9.6200588582285203E-3</v>
      </c>
      <c r="H1730" s="7">
        <v>5.5212428451909601E-2</v>
      </c>
      <c r="I1730" s="7">
        <v>0.37039150603801102</v>
      </c>
      <c r="J1730" s="7">
        <v>0.162966321890228</v>
      </c>
      <c r="K1730" s="7">
        <v>9.9983589808092299E-2</v>
      </c>
      <c r="L1730" s="7">
        <v>3.4410317080119199E-2</v>
      </c>
      <c r="M1730" s="7">
        <v>0.104845968794318</v>
      </c>
      <c r="N1730" s="7">
        <v>2.0587610018362599E-2</v>
      </c>
      <c r="O1730" s="7">
        <v>4.9580510368632598E-2</v>
      </c>
      <c r="P1730" s="7">
        <v>9.2401688692098402E-2</v>
      </c>
      <c r="Q1730" s="7">
        <v>7.4826289441550502</v>
      </c>
    </row>
    <row r="1731" spans="1:17" hidden="1" x14ac:dyDescent="0.3">
      <c r="A1731" s="3" t="s">
        <v>59</v>
      </c>
      <c r="B1731" s="2">
        <v>43862</v>
      </c>
      <c r="C1731" s="7">
        <v>0.80623731531506704</v>
      </c>
      <c r="D1731" s="7">
        <v>1.46280290636846E-2</v>
      </c>
      <c r="E1731" s="7">
        <v>0.60376607522343395</v>
      </c>
      <c r="F1731" s="14">
        <v>0.381605895712881</v>
      </c>
      <c r="G1731" s="7">
        <v>9.7223436696743E-3</v>
      </c>
      <c r="H1731" s="7">
        <v>5.3303735564596701E-2</v>
      </c>
      <c r="I1731" s="7">
        <v>0.38136983087141002</v>
      </c>
      <c r="J1731" s="7">
        <v>0.16379184655988599</v>
      </c>
      <c r="K1731" s="7">
        <v>9.0279363015995803E-2</v>
      </c>
      <c r="L1731" s="7">
        <v>3.3139777166244902E-2</v>
      </c>
      <c r="M1731" s="7">
        <v>0.104931897098628</v>
      </c>
      <c r="N1731" s="7">
        <v>1.8143792244728299E-2</v>
      </c>
      <c r="O1731" s="7">
        <v>4.6081206014085503E-2</v>
      </c>
      <c r="P1731" s="7">
        <v>9.92362077947508E-2</v>
      </c>
      <c r="Q1731" s="7">
        <v>7.4297201383850204</v>
      </c>
    </row>
    <row r="1732" spans="1:17" hidden="1" x14ac:dyDescent="0.3">
      <c r="A1732" s="3" t="s">
        <v>59</v>
      </c>
      <c r="B1732" s="2">
        <v>43891</v>
      </c>
      <c r="C1732" s="7">
        <v>0.54299186738328498</v>
      </c>
      <c r="D1732" s="7">
        <v>2.0198372353665801E-2</v>
      </c>
      <c r="E1732" s="7">
        <v>0.60013924691893095</v>
      </c>
      <c r="F1732" s="14">
        <v>0.37966238072740399</v>
      </c>
      <c r="G1732" s="7">
        <v>1.1649563101829E-2</v>
      </c>
      <c r="H1732" s="7">
        <v>4.7136948883231701E-2</v>
      </c>
      <c r="I1732" s="7">
        <v>0.33564916245351201</v>
      </c>
      <c r="J1732" s="7">
        <v>0.13268535917875199</v>
      </c>
      <c r="K1732" s="7">
        <v>0.102116203833852</v>
      </c>
      <c r="L1732" s="7">
        <v>7.2629360924866507E-2</v>
      </c>
      <c r="M1732" s="7">
        <v>0.112710256609887</v>
      </c>
      <c r="N1732" s="7">
        <v>2.7148661405354799E-2</v>
      </c>
      <c r="O1732" s="7">
        <v>1.6768558634825001E-2</v>
      </c>
      <c r="P1732" s="7">
        <v>0.141505924973891</v>
      </c>
      <c r="Q1732" s="7">
        <v>7.4839146765820503</v>
      </c>
    </row>
    <row r="1733" spans="1:17" hidden="1" x14ac:dyDescent="0.3">
      <c r="A1733" s="3" t="s">
        <v>59</v>
      </c>
      <c r="B1733" s="2">
        <v>43922</v>
      </c>
      <c r="C1733" s="7">
        <v>0.108131929930632</v>
      </c>
      <c r="D1733" s="7">
        <v>7.2474903100070695E-2</v>
      </c>
      <c r="E1733" s="7">
        <v>0.73132439098346302</v>
      </c>
      <c r="F1733" s="14">
        <v>0.19620070591646599</v>
      </c>
      <c r="G1733" s="7">
        <v>5.5408400501016997E-3</v>
      </c>
      <c r="H1733" s="7">
        <v>5.0796352214091402E-5</v>
      </c>
      <c r="I1733" s="7">
        <v>0.14627695300035001</v>
      </c>
      <c r="J1733" s="7">
        <v>9.7298458960237803E-3</v>
      </c>
      <c r="K1733" s="7">
        <v>0.150382296820018</v>
      </c>
      <c r="L1733" s="7">
        <v>0.38833181740230899</v>
      </c>
      <c r="M1733" s="7">
        <v>5.0040528542557097E-2</v>
      </c>
      <c r="N1733" s="7">
        <v>0.101314670377261</v>
      </c>
      <c r="O1733" s="7">
        <v>0</v>
      </c>
      <c r="P1733" s="7">
        <v>0.14833225155916599</v>
      </c>
      <c r="Q1733" s="7">
        <v>8.1251681506802296</v>
      </c>
    </row>
    <row r="1734" spans="1:17" hidden="1" x14ac:dyDescent="0.3">
      <c r="A1734" s="3" t="s">
        <v>59</v>
      </c>
      <c r="B1734" s="2">
        <v>43952</v>
      </c>
      <c r="C1734" s="7">
        <v>0.14181598744522</v>
      </c>
      <c r="D1734" s="7">
        <v>6.3809996400289198E-2</v>
      </c>
      <c r="E1734" s="7">
        <v>0.73861871908175203</v>
      </c>
      <c r="F1734" s="14">
        <v>0.19757128451795899</v>
      </c>
      <c r="G1734" s="7">
        <v>7.6673269403410901E-3</v>
      </c>
      <c r="H1734" s="7">
        <v>1.2936892823834701E-4</v>
      </c>
      <c r="I1734" s="7">
        <v>0.152061390257162</v>
      </c>
      <c r="J1734" s="7">
        <v>1.6303067040018101E-2</v>
      </c>
      <c r="K1734" s="7">
        <v>0.14632585788598099</v>
      </c>
      <c r="L1734" s="7">
        <v>0.311778256360421</v>
      </c>
      <c r="M1734" s="7">
        <v>6.2031772121598501E-2</v>
      </c>
      <c r="N1734" s="7">
        <v>0.10094642904847501</v>
      </c>
      <c r="O1734" s="7">
        <v>0</v>
      </c>
      <c r="P1734" s="7">
        <v>0.20275653141776401</v>
      </c>
      <c r="Q1734" s="7">
        <v>8.0300989310853996</v>
      </c>
    </row>
    <row r="1735" spans="1:17" hidden="1" x14ac:dyDescent="0.3">
      <c r="A1735" s="3" t="s">
        <v>59</v>
      </c>
      <c r="B1735" s="2">
        <v>43983</v>
      </c>
      <c r="C1735" s="7">
        <v>0.41361909259371199</v>
      </c>
      <c r="D1735" s="7">
        <v>2.5951387931992701E-2</v>
      </c>
      <c r="E1735" s="7">
        <v>0.62734729989861804</v>
      </c>
      <c r="F1735" s="14">
        <v>0.34670131216938899</v>
      </c>
      <c r="G1735" s="7">
        <v>7.7826223448987401E-3</v>
      </c>
      <c r="H1735" s="7">
        <v>2.1928899079471001E-2</v>
      </c>
      <c r="I1735" s="7">
        <v>0.463749538774124</v>
      </c>
      <c r="J1735" s="7">
        <v>2.15214528584734E-2</v>
      </c>
      <c r="K1735" s="7">
        <v>7.2838134196858695E-2</v>
      </c>
      <c r="L1735" s="7">
        <v>0.100503310378532</v>
      </c>
      <c r="M1735" s="7">
        <v>7.3102818744010797E-2</v>
      </c>
      <c r="N1735" s="7">
        <v>3.7290920063575601E-2</v>
      </c>
      <c r="O1735" s="7">
        <v>0</v>
      </c>
      <c r="P1735" s="7">
        <v>0.201282303560056</v>
      </c>
      <c r="Q1735" s="7">
        <v>7.69737947129655</v>
      </c>
    </row>
    <row r="1736" spans="1:17" hidden="1" x14ac:dyDescent="0.3">
      <c r="A1736" s="3" t="s">
        <v>59</v>
      </c>
      <c r="B1736" s="2">
        <v>44013</v>
      </c>
      <c r="C1736" s="7">
        <v>0.68034219904785598</v>
      </c>
      <c r="D1736" s="7">
        <v>1.5633664640251E-2</v>
      </c>
      <c r="E1736" s="7">
        <v>0.62180467797192196</v>
      </c>
      <c r="F1736" s="14">
        <v>0.36256165738782697</v>
      </c>
      <c r="G1736" s="7">
        <v>7.0578982448516502E-3</v>
      </c>
      <c r="H1736" s="7">
        <v>3.1260088360234903E-2</v>
      </c>
      <c r="I1736" s="7">
        <v>0.50704382836351203</v>
      </c>
      <c r="J1736" s="7">
        <v>7.0391257523625794E-2</v>
      </c>
      <c r="K1736" s="7">
        <v>8.8485442344372597E-2</v>
      </c>
      <c r="L1736" s="7">
        <v>5.4717423511736397E-2</v>
      </c>
      <c r="M1736" s="7">
        <v>0.109097100867483</v>
      </c>
      <c r="N1736" s="7">
        <v>2.62306267601497E-2</v>
      </c>
      <c r="O1736" s="7">
        <v>3.0620243427854198E-3</v>
      </c>
      <c r="P1736" s="7">
        <v>0.102654309681249</v>
      </c>
      <c r="Q1736" s="7">
        <v>7.6402869496045804</v>
      </c>
    </row>
    <row r="1737" spans="1:17" hidden="1" x14ac:dyDescent="0.3">
      <c r="A1737" s="3" t="s">
        <v>59</v>
      </c>
      <c r="B1737" s="2">
        <v>44044</v>
      </c>
      <c r="C1737" s="7">
        <v>0.76866017218805005</v>
      </c>
      <c r="D1737" s="7">
        <v>1.6707224096872999E-2</v>
      </c>
      <c r="E1737" s="7">
        <v>0.61024255385662096</v>
      </c>
      <c r="F1737" s="14">
        <v>0.37305022204650601</v>
      </c>
      <c r="G1737" s="7">
        <v>6.9396605025577396E-3</v>
      </c>
      <c r="H1737" s="7">
        <v>3.8094179629668497E-2</v>
      </c>
      <c r="I1737" s="7">
        <v>0.478440732867286</v>
      </c>
      <c r="J1737" s="7">
        <v>0.115196794704969</v>
      </c>
      <c r="K1737" s="7">
        <v>9.5703662165200806E-2</v>
      </c>
      <c r="L1737" s="7">
        <v>4.5185386494190398E-2</v>
      </c>
      <c r="M1737" s="7">
        <v>0.105619245411985</v>
      </c>
      <c r="N1737" s="7">
        <v>2.55809318434513E-2</v>
      </c>
      <c r="O1737" s="7">
        <v>2.2547079093049802E-3</v>
      </c>
      <c r="P1737" s="7">
        <v>8.6984698471386193E-2</v>
      </c>
      <c r="Q1737" s="7">
        <v>7.4569259313818996</v>
      </c>
    </row>
    <row r="1738" spans="1:17" hidden="1" x14ac:dyDescent="0.3">
      <c r="A1738" s="3" t="s">
        <v>59</v>
      </c>
      <c r="B1738" s="2">
        <v>44075</v>
      </c>
      <c r="C1738" s="7">
        <v>0.73048653509971895</v>
      </c>
      <c r="D1738" s="7">
        <v>1.51823545058996E-2</v>
      </c>
      <c r="E1738" s="7">
        <v>0.59882010351419401</v>
      </c>
      <c r="F1738" s="14">
        <v>0.38599754197990599</v>
      </c>
      <c r="G1738" s="7">
        <v>9.3686392886696106E-3</v>
      </c>
      <c r="H1738" s="7">
        <v>3.7006525895336803E-2</v>
      </c>
      <c r="I1738" s="7">
        <v>0.416466921444411</v>
      </c>
      <c r="J1738" s="7">
        <v>0.111579157366099</v>
      </c>
      <c r="K1738" s="7">
        <v>9.5628260532833798E-2</v>
      </c>
      <c r="L1738" s="7">
        <v>4.4881611664542603E-2</v>
      </c>
      <c r="M1738" s="7">
        <v>0.105752699675846</v>
      </c>
      <c r="N1738" s="7">
        <v>2.21941520861106E-2</v>
      </c>
      <c r="O1738" s="7">
        <v>1.2420251171334599E-3</v>
      </c>
      <c r="P1738" s="7">
        <v>0.15588000692901699</v>
      </c>
      <c r="Q1738" s="7">
        <v>7.6688624175096196</v>
      </c>
    </row>
    <row r="1739" spans="1:17" hidden="1" x14ac:dyDescent="0.3">
      <c r="A1739" s="3" t="s">
        <v>59</v>
      </c>
      <c r="B1739" s="2">
        <v>44105</v>
      </c>
      <c r="C1739" s="7">
        <v>0.82010359461700699</v>
      </c>
      <c r="D1739" s="7">
        <v>1.2671612695068E-2</v>
      </c>
      <c r="E1739" s="7">
        <v>0.550115467637044</v>
      </c>
      <c r="F1739" s="14">
        <v>0.437212919667888</v>
      </c>
      <c r="G1739" s="7">
        <v>6.0175160205630804E-3</v>
      </c>
      <c r="H1739" s="7">
        <v>4.2078413855133702E-2</v>
      </c>
      <c r="I1739" s="7">
        <v>0.448770511052832</v>
      </c>
      <c r="J1739" s="7">
        <v>8.8276605107283093E-2</v>
      </c>
      <c r="K1739" s="7">
        <v>9.3482907074583302E-2</v>
      </c>
      <c r="L1739" s="7">
        <v>4.4041943300241498E-2</v>
      </c>
      <c r="M1739" s="7">
        <v>0.11428931020622</v>
      </c>
      <c r="N1739" s="7">
        <v>2.2336427562739802E-2</v>
      </c>
      <c r="O1739" s="7">
        <v>3.3160795143530302E-3</v>
      </c>
      <c r="P1739" s="7">
        <v>0.13739028630605099</v>
      </c>
      <c r="Q1739" s="7">
        <v>7.5661419611030398</v>
      </c>
    </row>
    <row r="1740" spans="1:17" hidden="1" x14ac:dyDescent="0.3">
      <c r="A1740" s="3" t="s">
        <v>59</v>
      </c>
      <c r="B1740" s="2">
        <v>44136</v>
      </c>
      <c r="C1740" s="7">
        <v>0.34080385005001401</v>
      </c>
      <c r="D1740" s="7">
        <v>3.0549398459209499E-2</v>
      </c>
      <c r="E1740" s="7">
        <v>0.68344710234459705</v>
      </c>
      <c r="F1740" s="14">
        <v>0.286003499196193</v>
      </c>
      <c r="G1740" s="7">
        <v>1.25065077220836E-2</v>
      </c>
      <c r="H1740" s="7">
        <v>3.4737316144195202E-2</v>
      </c>
      <c r="I1740" s="7">
        <v>0.27553526556534003</v>
      </c>
      <c r="J1740" s="7">
        <v>5.4966541141132301E-2</v>
      </c>
      <c r="K1740" s="7">
        <v>0.118732809137703</v>
      </c>
      <c r="L1740" s="7">
        <v>9.8479229687373396E-2</v>
      </c>
      <c r="M1740" s="7">
        <v>0.16517822569707299</v>
      </c>
      <c r="N1740" s="7">
        <v>3.9376068107394198E-2</v>
      </c>
      <c r="O1740" s="7">
        <v>5.9813049815904901E-3</v>
      </c>
      <c r="P1740" s="7">
        <v>0.194506731816115</v>
      </c>
      <c r="Q1740" s="7">
        <v>7.5401343340150202</v>
      </c>
    </row>
    <row r="1741" spans="1:17" hidden="1" x14ac:dyDescent="0.3">
      <c r="A1741" s="3" t="s">
        <v>59</v>
      </c>
      <c r="B1741" s="2">
        <v>44166</v>
      </c>
      <c r="C1741" s="7">
        <v>1.1392851383073099</v>
      </c>
      <c r="D1741" s="7">
        <v>1.45698022424174E-2</v>
      </c>
      <c r="E1741" s="7">
        <v>0.673254247680662</v>
      </c>
      <c r="F1741" s="14">
        <v>0.312175950076921</v>
      </c>
      <c r="G1741" s="7">
        <v>6.1804248518039003E-3</v>
      </c>
      <c r="H1741" s="7">
        <v>4.9555122630290403E-2</v>
      </c>
      <c r="I1741" s="7">
        <v>0.50438155727381995</v>
      </c>
      <c r="J1741" s="7">
        <v>2.6743820945272102E-2</v>
      </c>
      <c r="K1741" s="7">
        <v>0.15968773224372401</v>
      </c>
      <c r="L1741" s="7">
        <v>3.4089601058083403E-2</v>
      </c>
      <c r="M1741" s="7">
        <v>0.119500152765722</v>
      </c>
      <c r="N1741" s="7">
        <v>1.62125749219794E-2</v>
      </c>
      <c r="O1741" s="7">
        <v>8.6543617372471899E-4</v>
      </c>
      <c r="P1741" s="7">
        <v>8.2783577135580405E-2</v>
      </c>
      <c r="Q1741" s="7">
        <v>7.3019241094333802</v>
      </c>
    </row>
    <row r="1742" spans="1:17" hidden="1" x14ac:dyDescent="0.3">
      <c r="A1742" s="3" t="s">
        <v>59</v>
      </c>
      <c r="B1742" s="2">
        <v>44197</v>
      </c>
      <c r="C1742" s="7">
        <v>0.17087952768723799</v>
      </c>
      <c r="D1742" s="7">
        <v>4.6243736252637099E-2</v>
      </c>
      <c r="E1742" s="7">
        <v>0.730903131777068</v>
      </c>
      <c r="F1742" s="14">
        <v>0.22285313197029499</v>
      </c>
      <c r="G1742" s="7">
        <v>8.62424862970812E-3</v>
      </c>
      <c r="H1742" s="7">
        <v>9.1209106668516202E-3</v>
      </c>
      <c r="I1742" s="7">
        <v>9.9449004048106096E-2</v>
      </c>
      <c r="J1742" s="7">
        <v>4.5594882738115003E-2</v>
      </c>
      <c r="K1742" s="7">
        <v>0.100185727645188</v>
      </c>
      <c r="L1742" s="7">
        <v>0.19249219971638201</v>
      </c>
      <c r="M1742" s="7">
        <v>0.204723058715052</v>
      </c>
      <c r="N1742" s="7">
        <v>5.7573454565245298E-2</v>
      </c>
      <c r="O1742" s="7">
        <v>2.0138192269418898E-3</v>
      </c>
      <c r="P1742" s="7">
        <v>0.28022269404840999</v>
      </c>
      <c r="Q1742" s="7">
        <v>7.8798972026995102</v>
      </c>
    </row>
    <row r="1743" spans="1:17" hidden="1" x14ac:dyDescent="0.3">
      <c r="A1743" s="3" t="s">
        <v>59</v>
      </c>
      <c r="B1743" s="2">
        <v>44228</v>
      </c>
      <c r="C1743" s="7">
        <v>0.18051329552028</v>
      </c>
      <c r="D1743" s="7">
        <v>4.2047277107617201E-2</v>
      </c>
      <c r="E1743" s="7">
        <v>0.700635233498625</v>
      </c>
      <c r="F1743" s="14">
        <v>0.25731748939375798</v>
      </c>
      <c r="G1743" s="7">
        <v>1.21309977146808E-2</v>
      </c>
      <c r="H1743" s="7">
        <v>3.7762265369742599E-3</v>
      </c>
      <c r="I1743" s="7">
        <v>0.10934994990908301</v>
      </c>
      <c r="J1743" s="7">
        <v>4.9330808185558801E-2</v>
      </c>
      <c r="K1743" s="7">
        <v>0.10657351315696401</v>
      </c>
      <c r="L1743" s="7">
        <v>0.17245808134974999</v>
      </c>
      <c r="M1743" s="7">
        <v>0.22072548645769</v>
      </c>
      <c r="N1743" s="7">
        <v>5.21869826137277E-2</v>
      </c>
      <c r="O1743" s="7">
        <v>1.0863413131952601E-3</v>
      </c>
      <c r="P1743" s="7">
        <v>0.27238161276237699</v>
      </c>
      <c r="Q1743" s="7">
        <v>7.7860203939949004</v>
      </c>
    </row>
    <row r="1744" spans="1:17" hidden="1" x14ac:dyDescent="0.3">
      <c r="A1744" s="3" t="s">
        <v>59</v>
      </c>
      <c r="B1744" s="2">
        <v>44256</v>
      </c>
      <c r="C1744" s="7">
        <v>0.23300871229297601</v>
      </c>
      <c r="D1744" s="7">
        <v>3.9220410090301097E-2</v>
      </c>
      <c r="E1744" s="7">
        <v>0.700015227485971</v>
      </c>
      <c r="F1744" s="14">
        <v>0.26076436242372802</v>
      </c>
      <c r="G1744" s="7">
        <v>1.8952144773662801E-2</v>
      </c>
      <c r="H1744" s="7">
        <v>5.2282633232215402E-3</v>
      </c>
      <c r="I1744" s="7">
        <v>0.110899646115307</v>
      </c>
      <c r="J1744" s="7">
        <v>4.9551472851311597E-2</v>
      </c>
      <c r="K1744" s="7">
        <v>9.4899703657533793E-2</v>
      </c>
      <c r="L1744" s="7">
        <v>0.14628344107994301</v>
      </c>
      <c r="M1744" s="7">
        <v>0.21885557215468801</v>
      </c>
      <c r="N1744" s="7">
        <v>4.9917559074872497E-2</v>
      </c>
      <c r="O1744" s="7">
        <v>2.0198207986780398E-3</v>
      </c>
      <c r="P1744" s="7">
        <v>0.30339237617078102</v>
      </c>
      <c r="Q1744" s="7">
        <v>7.6038456676195203</v>
      </c>
    </row>
    <row r="1745" spans="1:17" hidden="1" x14ac:dyDescent="0.3">
      <c r="A1745" s="3" t="s">
        <v>59</v>
      </c>
      <c r="B1745" s="2">
        <v>44287</v>
      </c>
      <c r="C1745" s="7">
        <v>0.72619374938051795</v>
      </c>
      <c r="D1745" s="7">
        <v>1.61695146993516E-2</v>
      </c>
      <c r="E1745" s="7">
        <v>0.62673854322654998</v>
      </c>
      <c r="F1745" s="14">
        <v>0.357091942074099</v>
      </c>
      <c r="G1745" s="7">
        <v>6.6928998430520496E-3</v>
      </c>
      <c r="H1745" s="7">
        <v>2.3660238123330301E-2</v>
      </c>
      <c r="I1745" s="7">
        <v>0.47382363428624702</v>
      </c>
      <c r="J1745" s="7">
        <v>4.8821979485670498E-2</v>
      </c>
      <c r="K1745" s="7">
        <v>0.12367006898664699</v>
      </c>
      <c r="L1745" s="7">
        <v>5.2806158745279601E-2</v>
      </c>
      <c r="M1745" s="7">
        <v>0.110070979583048</v>
      </c>
      <c r="N1745" s="7">
        <v>2.34459463779449E-2</v>
      </c>
      <c r="O1745" s="7">
        <v>1.5472151049330399E-3</v>
      </c>
      <c r="P1745" s="7">
        <v>0.13546087946384799</v>
      </c>
      <c r="Q1745" s="7">
        <v>7.6590574917728196</v>
      </c>
    </row>
    <row r="1746" spans="1:17" hidden="1" x14ac:dyDescent="0.3">
      <c r="A1746" s="3" t="s">
        <v>59</v>
      </c>
      <c r="B1746" s="2">
        <v>44317</v>
      </c>
      <c r="C1746" s="7">
        <v>0.77276987234859496</v>
      </c>
      <c r="D1746" s="7">
        <v>1.6099279628647201E-2</v>
      </c>
      <c r="E1746" s="7">
        <v>0.62815032464159903</v>
      </c>
      <c r="F1746" s="14">
        <v>0.35575039572975398</v>
      </c>
      <c r="G1746" s="7">
        <v>8.6969438369200701E-3</v>
      </c>
      <c r="H1746" s="7">
        <v>3.5798847268659E-2</v>
      </c>
      <c r="I1746" s="7">
        <v>0.48581053841423599</v>
      </c>
      <c r="J1746" s="7">
        <v>8.88404165402472E-2</v>
      </c>
      <c r="K1746" s="7">
        <v>9.1506613742623394E-2</v>
      </c>
      <c r="L1746" s="7">
        <v>5.1166782039107697E-2</v>
      </c>
      <c r="M1746" s="7">
        <v>0.110933173334123</v>
      </c>
      <c r="N1746" s="7">
        <v>2.12709593833218E-2</v>
      </c>
      <c r="O1746" s="7">
        <v>8.0466331666497401E-3</v>
      </c>
      <c r="P1746" s="7">
        <v>9.7929092274112298E-2</v>
      </c>
      <c r="Q1746" s="7">
        <v>7.6267747740544998</v>
      </c>
    </row>
    <row r="1747" spans="1:17" hidden="1" x14ac:dyDescent="0.3">
      <c r="A1747" s="3" t="s">
        <v>59</v>
      </c>
      <c r="B1747" s="2">
        <v>44348</v>
      </c>
      <c r="C1747" s="7">
        <v>0.729672811594823</v>
      </c>
      <c r="D1747" s="7">
        <v>1.6217208906492399E-2</v>
      </c>
      <c r="E1747" s="7">
        <v>0.59589720748964403</v>
      </c>
      <c r="F1747" s="14">
        <v>0.38788558360386399</v>
      </c>
      <c r="G1747" s="7">
        <v>8.7152272591444896E-3</v>
      </c>
      <c r="H1747" s="7">
        <v>4.2572934717097201E-2</v>
      </c>
      <c r="I1747" s="7">
        <v>0.44514616333349299</v>
      </c>
      <c r="J1747" s="7">
        <v>0.11527489038981301</v>
      </c>
      <c r="K1747" s="7">
        <v>6.1569747679023901E-2</v>
      </c>
      <c r="L1747" s="7">
        <v>5.3135629179688899E-2</v>
      </c>
      <c r="M1747" s="7">
        <v>0.110353183766771</v>
      </c>
      <c r="N1747" s="7">
        <v>1.8571862113335301E-2</v>
      </c>
      <c r="O1747" s="7">
        <v>2.04426070676978E-2</v>
      </c>
      <c r="P1747" s="7">
        <v>0.124217754493936</v>
      </c>
      <c r="Q1747" s="7">
        <v>7.6761859328428104</v>
      </c>
    </row>
    <row r="1748" spans="1:17" hidden="1" x14ac:dyDescent="0.3">
      <c r="A1748" s="3" t="s">
        <v>59</v>
      </c>
      <c r="B1748" s="2">
        <v>44378</v>
      </c>
      <c r="C1748" s="7">
        <v>0.83427362534375704</v>
      </c>
      <c r="D1748" s="7">
        <v>1.6932547538064901E-2</v>
      </c>
      <c r="E1748" s="7">
        <v>0.60416387547847805</v>
      </c>
      <c r="F1748" s="14">
        <v>0.378903576983457</v>
      </c>
      <c r="G1748" s="7">
        <v>5.8520427076101502E-3</v>
      </c>
      <c r="H1748" s="7">
        <v>4.0835126650615103E-2</v>
      </c>
      <c r="I1748" s="7">
        <v>0.42371806618568197</v>
      </c>
      <c r="J1748" s="7">
        <v>0.13414535471386799</v>
      </c>
      <c r="K1748" s="7">
        <v>5.4812031228128701E-2</v>
      </c>
      <c r="L1748" s="7">
        <v>4.98330931223697E-2</v>
      </c>
      <c r="M1748" s="7">
        <v>0.105033738561843</v>
      </c>
      <c r="N1748" s="7">
        <v>1.7668672058928001E-2</v>
      </c>
      <c r="O1748" s="7">
        <v>1.7844589485442101E-2</v>
      </c>
      <c r="P1748" s="7">
        <v>0.15025728528551299</v>
      </c>
      <c r="Q1748" s="7">
        <v>7.4832500757997504</v>
      </c>
    </row>
    <row r="1749" spans="1:17" hidden="1" x14ac:dyDescent="0.3">
      <c r="A1749" s="3" t="s">
        <v>59</v>
      </c>
      <c r="B1749" s="2">
        <v>44409</v>
      </c>
      <c r="C1749" s="7">
        <v>0.81074860282037897</v>
      </c>
      <c r="D1749" s="7">
        <v>1.33373411673442E-2</v>
      </c>
      <c r="E1749" s="7">
        <v>0.61021360085264897</v>
      </c>
      <c r="F1749" s="14">
        <v>0.376449057980007</v>
      </c>
      <c r="G1749" s="7">
        <v>6.0447609617467297E-3</v>
      </c>
      <c r="H1749" s="7">
        <v>4.7570837478615798E-2</v>
      </c>
      <c r="I1749" s="7">
        <v>0.42267683869112999</v>
      </c>
      <c r="J1749" s="7">
        <v>0.18650555526580601</v>
      </c>
      <c r="K1749" s="7">
        <v>6.2143241055678901E-2</v>
      </c>
      <c r="L1749" s="7">
        <v>4.8746350819103897E-2</v>
      </c>
      <c r="M1749" s="7">
        <v>0.10045130579533</v>
      </c>
      <c r="N1749" s="7">
        <v>1.9312656721818099E-2</v>
      </c>
      <c r="O1749" s="7">
        <v>1.5003707324532401E-2</v>
      </c>
      <c r="P1749" s="7">
        <v>9.1544745886237497E-2</v>
      </c>
      <c r="Q1749" s="7">
        <v>7.6888738407592196</v>
      </c>
    </row>
    <row r="1750" spans="1:17" hidden="1" x14ac:dyDescent="0.3">
      <c r="A1750" s="3" t="s">
        <v>59</v>
      </c>
      <c r="B1750" s="2">
        <v>44440</v>
      </c>
      <c r="C1750" s="7">
        <v>0.74992821306977997</v>
      </c>
      <c r="D1750" s="7">
        <v>1.6008748454533501E-2</v>
      </c>
      <c r="E1750" s="7">
        <v>0.60041262004980001</v>
      </c>
      <c r="F1750" s="14">
        <v>0.38357863149566701</v>
      </c>
      <c r="G1750" s="7">
        <v>9.1197439991730703E-3</v>
      </c>
      <c r="H1750" s="7">
        <v>6.4286030152223506E-2</v>
      </c>
      <c r="I1750" s="7">
        <v>0.35623661090875097</v>
      </c>
      <c r="J1750" s="7">
        <v>0.1780801783456</v>
      </c>
      <c r="K1750" s="7">
        <v>6.5673123228518301E-2</v>
      </c>
      <c r="L1750" s="7">
        <v>5.5584003514066803E-2</v>
      </c>
      <c r="M1750" s="7">
        <v>0.114817085281725</v>
      </c>
      <c r="N1750" s="7">
        <v>2.2681926875279101E-2</v>
      </c>
      <c r="O1750" s="7">
        <v>2.2245798574781699E-2</v>
      </c>
      <c r="P1750" s="7">
        <v>0.11127549911988099</v>
      </c>
      <c r="Q1750" s="7">
        <v>7.7003581638070999</v>
      </c>
    </row>
    <row r="1751" spans="1:17" hidden="1" x14ac:dyDescent="0.3">
      <c r="A1751" s="3" t="s">
        <v>60</v>
      </c>
      <c r="B1751" s="2">
        <v>43466</v>
      </c>
      <c r="C1751" s="7">
        <v>0.80293239372154801</v>
      </c>
      <c r="D1751" s="7">
        <v>3.5445701508672003E-2</v>
      </c>
      <c r="E1751" s="7">
        <v>0.656137617138976</v>
      </c>
      <c r="F1751" s="14">
        <v>0.30841668135235201</v>
      </c>
      <c r="G1751" s="7">
        <v>1.7046824843421599E-2</v>
      </c>
      <c r="H1751" s="7">
        <v>5.0082601328931803E-2</v>
      </c>
      <c r="I1751" s="7">
        <v>0.280013691860863</v>
      </c>
      <c r="J1751" s="7">
        <v>0.16757873657077299</v>
      </c>
      <c r="K1751" s="7">
        <v>0.10968395714031801</v>
      </c>
      <c r="L1751" s="7">
        <v>6.4987555855416698E-2</v>
      </c>
      <c r="M1751" s="7">
        <v>0.104688150917957</v>
      </c>
      <c r="N1751" s="7">
        <v>8.1466630262928205E-2</v>
      </c>
      <c r="O1751" s="7">
        <v>0.11374401103161599</v>
      </c>
      <c r="P1751" s="7">
        <v>1.07078401877741E-2</v>
      </c>
      <c r="Q1751" s="7">
        <v>7.5141131259949399</v>
      </c>
    </row>
    <row r="1752" spans="1:17" hidden="1" x14ac:dyDescent="0.3">
      <c r="A1752" s="3" t="s">
        <v>60</v>
      </c>
      <c r="B1752" s="2">
        <v>43497</v>
      </c>
      <c r="C1752" s="7">
        <v>0.81268410441098904</v>
      </c>
      <c r="D1752" s="7">
        <v>2.9377732975672401E-2</v>
      </c>
      <c r="E1752" s="7">
        <v>0.63071531321789998</v>
      </c>
      <c r="F1752" s="14">
        <v>0.33990695380642699</v>
      </c>
      <c r="G1752" s="7">
        <v>1.73532673425273E-2</v>
      </c>
      <c r="H1752" s="7">
        <v>4.7383804301749703E-2</v>
      </c>
      <c r="I1752" s="7">
        <v>0.28819640068026497</v>
      </c>
      <c r="J1752" s="7">
        <v>0.189771140970002</v>
      </c>
      <c r="K1752" s="7">
        <v>0.10147699141986</v>
      </c>
      <c r="L1752" s="7">
        <v>6.49424754482609E-2</v>
      </c>
      <c r="M1752" s="7">
        <v>0.10931432621808999</v>
      </c>
      <c r="N1752" s="7">
        <v>7.1655958989261706E-2</v>
      </c>
      <c r="O1752" s="7">
        <v>9.9702112794417097E-2</v>
      </c>
      <c r="P1752" s="7">
        <v>1.0203521835566101E-2</v>
      </c>
      <c r="Q1752" s="7">
        <v>7.48378491547831</v>
      </c>
    </row>
    <row r="1753" spans="1:17" hidden="1" x14ac:dyDescent="0.3">
      <c r="A1753" s="3" t="s">
        <v>60</v>
      </c>
      <c r="B1753" s="2">
        <v>43525</v>
      </c>
      <c r="C1753" s="7">
        <v>0.96964667405620797</v>
      </c>
      <c r="D1753" s="7">
        <v>3.2256456198358902E-2</v>
      </c>
      <c r="E1753" s="7">
        <v>0.64868337206675297</v>
      </c>
      <c r="F1753" s="14">
        <v>0.31906017173488799</v>
      </c>
      <c r="G1753" s="7">
        <v>1.2103834590747001E-2</v>
      </c>
      <c r="H1753" s="7">
        <v>4.1381551095583703E-2</v>
      </c>
      <c r="I1753" s="7">
        <v>0.31164720810877899</v>
      </c>
      <c r="J1753" s="7">
        <v>0.181231685788978</v>
      </c>
      <c r="K1753" s="7">
        <v>0.10710866196487601</v>
      </c>
      <c r="L1753" s="7">
        <v>6.32216860783721E-2</v>
      </c>
      <c r="M1753" s="7">
        <v>0.100868349710412</v>
      </c>
      <c r="N1753" s="7">
        <v>7.1975866190807605E-2</v>
      </c>
      <c r="O1753" s="7">
        <v>0.101633790274946</v>
      </c>
      <c r="P1753" s="7">
        <v>8.8273661964972609E-3</v>
      </c>
      <c r="Q1753" s="7">
        <v>7.4452910237469796</v>
      </c>
    </row>
    <row r="1754" spans="1:17" hidden="1" x14ac:dyDescent="0.3">
      <c r="A1754" s="3" t="s">
        <v>60</v>
      </c>
      <c r="B1754" s="2">
        <v>43556</v>
      </c>
      <c r="C1754" s="7">
        <v>0.92819240059969799</v>
      </c>
      <c r="D1754" s="7">
        <v>3.2422812848216798E-2</v>
      </c>
      <c r="E1754" s="7">
        <v>0.65644824156638204</v>
      </c>
      <c r="F1754" s="14">
        <v>0.311128945585401</v>
      </c>
      <c r="G1754" s="7">
        <v>8.3484838019287806E-3</v>
      </c>
      <c r="H1754" s="7">
        <v>5.14115511198125E-2</v>
      </c>
      <c r="I1754" s="7">
        <v>0.32095047616112798</v>
      </c>
      <c r="J1754" s="7">
        <v>0.171869392494537</v>
      </c>
      <c r="K1754" s="7">
        <v>9.5473889614100804E-2</v>
      </c>
      <c r="L1754" s="7">
        <v>6.1874063852702998E-2</v>
      </c>
      <c r="M1754" s="7">
        <v>9.89553327322895E-2</v>
      </c>
      <c r="N1754" s="7">
        <v>6.3342663310572894E-2</v>
      </c>
      <c r="O1754" s="7">
        <v>0.118491049533735</v>
      </c>
      <c r="P1754" s="7">
        <v>9.2830973791918694E-3</v>
      </c>
      <c r="Q1754" s="7">
        <v>7.58040103903119</v>
      </c>
    </row>
    <row r="1755" spans="1:17" hidden="1" x14ac:dyDescent="0.3">
      <c r="A1755" s="3" t="s">
        <v>60</v>
      </c>
      <c r="B1755" s="2">
        <v>43586</v>
      </c>
      <c r="C1755" s="7">
        <v>0.96483976699525198</v>
      </c>
      <c r="D1755" s="7">
        <v>2.8528091181368599E-2</v>
      </c>
      <c r="E1755" s="7">
        <v>0.63642226063928997</v>
      </c>
      <c r="F1755" s="14">
        <v>0.33504964817934202</v>
      </c>
      <c r="G1755" s="7">
        <v>8.7552233383249509E-3</v>
      </c>
      <c r="H1755" s="7">
        <v>4.7803206338495503E-2</v>
      </c>
      <c r="I1755" s="7">
        <v>0.33207337360839001</v>
      </c>
      <c r="J1755" s="7">
        <v>0.17370610362084599</v>
      </c>
      <c r="K1755" s="7">
        <v>0.10187707934087099</v>
      </c>
      <c r="L1755" s="7">
        <v>5.60466901641909E-2</v>
      </c>
      <c r="M1755" s="7">
        <v>0.102223557138776</v>
      </c>
      <c r="N1755" s="7">
        <v>6.5980059922634199E-2</v>
      </c>
      <c r="O1755" s="7">
        <v>9.7771959383757698E-2</v>
      </c>
      <c r="P1755" s="7">
        <v>1.37627471437133E-2</v>
      </c>
      <c r="Q1755" s="7">
        <v>7.5685232974383601</v>
      </c>
    </row>
    <row r="1756" spans="1:17" hidden="1" x14ac:dyDescent="0.3">
      <c r="A1756" s="3" t="s">
        <v>60</v>
      </c>
      <c r="B1756" s="2">
        <v>43617</v>
      </c>
      <c r="C1756" s="7">
        <v>0.97027281894295803</v>
      </c>
      <c r="D1756" s="7">
        <v>2.5946775357591101E-2</v>
      </c>
      <c r="E1756" s="7">
        <v>0.65483553222578295</v>
      </c>
      <c r="F1756" s="14">
        <v>0.31921769241662601</v>
      </c>
      <c r="G1756" s="7">
        <v>1.04602032026756E-2</v>
      </c>
      <c r="H1756" s="7">
        <v>4.8490849191077198E-2</v>
      </c>
      <c r="I1756" s="7">
        <v>0.32450064764254</v>
      </c>
      <c r="J1756" s="7">
        <v>0.15971322718693801</v>
      </c>
      <c r="K1756" s="7">
        <v>0.113054024300976</v>
      </c>
      <c r="L1756" s="7">
        <v>5.3933170848083897E-2</v>
      </c>
      <c r="M1756" s="7">
        <v>9.9386207991952497E-2</v>
      </c>
      <c r="N1756" s="7">
        <v>6.5852774178801601E-2</v>
      </c>
      <c r="O1756" s="7">
        <v>0.115913703501566</v>
      </c>
      <c r="P1756" s="7">
        <v>8.6951919553878796E-3</v>
      </c>
      <c r="Q1756" s="7">
        <v>7.4857531485499802</v>
      </c>
    </row>
    <row r="1757" spans="1:17" hidden="1" x14ac:dyDescent="0.3">
      <c r="A1757" s="3" t="s">
        <v>60</v>
      </c>
      <c r="B1757" s="2">
        <v>43647</v>
      </c>
      <c r="C1757" s="7">
        <v>0.96668369017363398</v>
      </c>
      <c r="D1757" s="7">
        <v>2.6215958656934098E-2</v>
      </c>
      <c r="E1757" s="7">
        <v>0.66299806517220095</v>
      </c>
      <c r="F1757" s="14">
        <v>0.31078597617086501</v>
      </c>
      <c r="G1757" s="7">
        <v>7.3991741570646596E-3</v>
      </c>
      <c r="H1757" s="7">
        <v>5.1426249676499801E-2</v>
      </c>
      <c r="I1757" s="7">
        <v>0.34943944655390202</v>
      </c>
      <c r="J1757" s="7">
        <v>0.160114866717912</v>
      </c>
      <c r="K1757" s="7">
        <v>0.107847902752939</v>
      </c>
      <c r="L1757" s="7">
        <v>5.13160857826001E-2</v>
      </c>
      <c r="M1757" s="7">
        <v>0.109724908937104</v>
      </c>
      <c r="N1757" s="7">
        <v>6.2361522594799997E-2</v>
      </c>
      <c r="O1757" s="7">
        <v>9.2194635111071593E-2</v>
      </c>
      <c r="P1757" s="7">
        <v>8.1752077161078001E-3</v>
      </c>
      <c r="Q1757" s="7">
        <v>7.5053041991228202</v>
      </c>
    </row>
    <row r="1758" spans="1:17" hidden="1" x14ac:dyDescent="0.3">
      <c r="A1758" s="3" t="s">
        <v>60</v>
      </c>
      <c r="B1758" s="2">
        <v>43678</v>
      </c>
      <c r="C1758" s="7">
        <v>0.98837521604993595</v>
      </c>
      <c r="D1758" s="7">
        <v>2.4820316524689599E-2</v>
      </c>
      <c r="E1758" s="7">
        <v>0.64821039235963396</v>
      </c>
      <c r="F1758" s="14">
        <v>0.32696929111567602</v>
      </c>
      <c r="G1758" s="7">
        <v>9.6084871941585701E-3</v>
      </c>
      <c r="H1758" s="7">
        <v>4.5611989246766502E-2</v>
      </c>
      <c r="I1758" s="7">
        <v>0.34074164723070499</v>
      </c>
      <c r="J1758" s="7">
        <v>0.17355052081500499</v>
      </c>
      <c r="K1758" s="7">
        <v>0.106653384269464</v>
      </c>
      <c r="L1758" s="7">
        <v>5.11210503044821E-2</v>
      </c>
      <c r="M1758" s="7">
        <v>9.9844720095050896E-2</v>
      </c>
      <c r="N1758" s="7">
        <v>7.0143254231516294E-2</v>
      </c>
      <c r="O1758" s="7">
        <v>9.7671861131211193E-2</v>
      </c>
      <c r="P1758" s="7">
        <v>5.05308548164057E-3</v>
      </c>
      <c r="Q1758" s="7">
        <v>7.5529005440208996</v>
      </c>
    </row>
    <row r="1759" spans="1:17" hidden="1" x14ac:dyDescent="0.3">
      <c r="A1759" s="3" t="s">
        <v>60</v>
      </c>
      <c r="B1759" s="2">
        <v>43709</v>
      </c>
      <c r="C1759" s="7">
        <v>0.93866279399567798</v>
      </c>
      <c r="D1759" s="7">
        <v>2.8800513489987498E-2</v>
      </c>
      <c r="E1759" s="7">
        <v>0.65762408902257496</v>
      </c>
      <c r="F1759" s="14">
        <v>0.31357539748743801</v>
      </c>
      <c r="G1759" s="7">
        <v>1.15136981958268E-2</v>
      </c>
      <c r="H1759" s="7">
        <v>5.0797341933658598E-2</v>
      </c>
      <c r="I1759" s="7">
        <v>0.33259111186392498</v>
      </c>
      <c r="J1759" s="7">
        <v>0.17286853106939601</v>
      </c>
      <c r="K1759" s="7">
        <v>0.104229928435023</v>
      </c>
      <c r="L1759" s="7">
        <v>5.5369026131229203E-2</v>
      </c>
      <c r="M1759" s="7">
        <v>9.6318386855040294E-2</v>
      </c>
      <c r="N1759" s="7">
        <v>7.1742385734199596E-2</v>
      </c>
      <c r="O1759" s="7">
        <v>0.100671082270803</v>
      </c>
      <c r="P1759" s="7">
        <v>3.8985075108975299E-3</v>
      </c>
      <c r="Q1759" s="7">
        <v>7.3569859118899599</v>
      </c>
    </row>
    <row r="1760" spans="1:17" hidden="1" x14ac:dyDescent="0.3">
      <c r="A1760" s="3" t="s">
        <v>60</v>
      </c>
      <c r="B1760" s="2">
        <v>43739</v>
      </c>
      <c r="C1760" s="7">
        <v>0.97585735921302197</v>
      </c>
      <c r="D1760" s="7">
        <v>2.9007526524146801E-2</v>
      </c>
      <c r="E1760" s="7">
        <v>0.66483774323586697</v>
      </c>
      <c r="F1760" s="14">
        <v>0.30615473023998702</v>
      </c>
      <c r="G1760" s="7">
        <v>8.25281694558694E-3</v>
      </c>
      <c r="H1760" s="7">
        <v>5.3500437995859101E-2</v>
      </c>
      <c r="I1760" s="7">
        <v>0.34832756408086901</v>
      </c>
      <c r="J1760" s="7">
        <v>0.16605282325528301</v>
      </c>
      <c r="K1760" s="7">
        <v>0.10867590141177801</v>
      </c>
      <c r="L1760" s="7">
        <v>5.7067884469956497E-2</v>
      </c>
      <c r="M1760" s="7">
        <v>0.10751026248777</v>
      </c>
      <c r="N1760" s="7">
        <v>7.4638772273127804E-2</v>
      </c>
      <c r="O1760" s="7">
        <v>7.0647697987243199E-2</v>
      </c>
      <c r="P1760" s="7">
        <v>5.3258390925256102E-3</v>
      </c>
      <c r="Q1760" s="7">
        <v>7.3262491760875603</v>
      </c>
    </row>
    <row r="1761" spans="1:17" hidden="1" x14ac:dyDescent="0.3">
      <c r="A1761" s="3" t="s">
        <v>60</v>
      </c>
      <c r="B1761" s="2">
        <v>43770</v>
      </c>
      <c r="C1761" s="7">
        <v>1.07864462236713</v>
      </c>
      <c r="D1761" s="7">
        <v>2.79464130846808E-2</v>
      </c>
      <c r="E1761" s="7">
        <v>0.62600807195657104</v>
      </c>
      <c r="F1761" s="14">
        <v>0.34604551495874902</v>
      </c>
      <c r="G1761" s="7">
        <v>7.2379318335801203E-3</v>
      </c>
      <c r="H1761" s="7">
        <v>5.6907457118625597E-2</v>
      </c>
      <c r="I1761" s="7">
        <v>0.35291442222990099</v>
      </c>
      <c r="J1761" s="7">
        <v>0.16349193421216601</v>
      </c>
      <c r="K1761" s="7">
        <v>0.129924369319035</v>
      </c>
      <c r="L1761" s="7">
        <v>5.4389111506852703E-2</v>
      </c>
      <c r="M1761" s="7">
        <v>0.10413150664028201</v>
      </c>
      <c r="N1761" s="7">
        <v>7.5874613215369299E-2</v>
      </c>
      <c r="O1761" s="7">
        <v>4.9643060202342597E-2</v>
      </c>
      <c r="P1761" s="7">
        <v>5.4855937218454198E-3</v>
      </c>
      <c r="Q1761" s="7">
        <v>7.5770422915350402</v>
      </c>
    </row>
    <row r="1762" spans="1:17" hidden="1" x14ac:dyDescent="0.3">
      <c r="A1762" s="3" t="s">
        <v>60</v>
      </c>
      <c r="B1762" s="2">
        <v>43800</v>
      </c>
      <c r="C1762" s="7">
        <v>1.60320815947395</v>
      </c>
      <c r="D1762" s="7">
        <v>2.3284729789001601E-2</v>
      </c>
      <c r="E1762" s="7">
        <v>0.64219952848302198</v>
      </c>
      <c r="F1762" s="14">
        <v>0.33451574172797599</v>
      </c>
      <c r="G1762" s="7">
        <v>6.38084402332107E-3</v>
      </c>
      <c r="H1762" s="7">
        <v>5.6088393209104102E-2</v>
      </c>
      <c r="I1762" s="7">
        <v>0.41506734823284003</v>
      </c>
      <c r="J1762" s="7">
        <v>0.13870066501030301</v>
      </c>
      <c r="K1762" s="7">
        <v>0.151311125952521</v>
      </c>
      <c r="L1762" s="7">
        <v>4.3082396412752397E-2</v>
      </c>
      <c r="M1762" s="7">
        <v>0.106575199849541</v>
      </c>
      <c r="N1762" s="7">
        <v>4.7575510199328402E-2</v>
      </c>
      <c r="O1762" s="7">
        <v>3.0605071453234701E-2</v>
      </c>
      <c r="P1762" s="7">
        <v>4.6134456570535902E-3</v>
      </c>
      <c r="Q1762" s="7">
        <v>7.45849067557719</v>
      </c>
    </row>
    <row r="1763" spans="1:17" hidden="1" x14ac:dyDescent="0.3">
      <c r="A1763" s="3" t="s">
        <v>60</v>
      </c>
      <c r="B1763" s="2">
        <v>43831</v>
      </c>
      <c r="C1763" s="7">
        <v>0.80520817250560595</v>
      </c>
      <c r="D1763" s="7">
        <v>2.9789944106777499E-2</v>
      </c>
      <c r="E1763" s="7">
        <v>0.65690809764688196</v>
      </c>
      <c r="F1763" s="14">
        <v>0.31330195824634</v>
      </c>
      <c r="G1763" s="7">
        <v>1.19598848714006E-2</v>
      </c>
      <c r="H1763" s="7">
        <v>4.59327594463304E-2</v>
      </c>
      <c r="I1763" s="7">
        <v>0.29434358285908901</v>
      </c>
      <c r="J1763" s="7">
        <v>0.19048279643234201</v>
      </c>
      <c r="K1763" s="7">
        <v>0.109089038569351</v>
      </c>
      <c r="L1763" s="7">
        <v>6.7051745660238707E-2</v>
      </c>
      <c r="M1763" s="7">
        <v>0.107379216608835</v>
      </c>
      <c r="N1763" s="7">
        <v>8.1505261942187796E-2</v>
      </c>
      <c r="O1763" s="7">
        <v>8.6491794387219906E-2</v>
      </c>
      <c r="P1763" s="7">
        <v>5.76391922300415E-3</v>
      </c>
      <c r="Q1763" s="7">
        <v>7.5704732808340998</v>
      </c>
    </row>
    <row r="1764" spans="1:17" hidden="1" x14ac:dyDescent="0.3">
      <c r="A1764" s="3" t="s">
        <v>60</v>
      </c>
      <c r="B1764" s="2">
        <v>43862</v>
      </c>
      <c r="C1764" s="7">
        <v>0.83389202146130603</v>
      </c>
      <c r="D1764" s="7">
        <v>3.2088825660231197E-2</v>
      </c>
      <c r="E1764" s="7">
        <v>0.67083084148891003</v>
      </c>
      <c r="F1764" s="14">
        <v>0.297080332850859</v>
      </c>
      <c r="G1764" s="7">
        <v>1.3630120774225299E-2</v>
      </c>
      <c r="H1764" s="7">
        <v>5.13496548111637E-2</v>
      </c>
      <c r="I1764" s="7">
        <v>0.29076621542122599</v>
      </c>
      <c r="J1764" s="7">
        <v>0.21151095667490299</v>
      </c>
      <c r="K1764" s="7">
        <v>0.10378640661058899</v>
      </c>
      <c r="L1764" s="7">
        <v>6.4940919508298597E-2</v>
      </c>
      <c r="M1764" s="7">
        <v>0.111886706470693</v>
      </c>
      <c r="N1764" s="7">
        <v>7.5144876859259399E-2</v>
      </c>
      <c r="O1764" s="7">
        <v>7.1242455025238197E-2</v>
      </c>
      <c r="P1764" s="7">
        <v>5.7416878444041001E-3</v>
      </c>
      <c r="Q1764" s="7">
        <v>7.4793849685606899</v>
      </c>
    </row>
    <row r="1765" spans="1:17" hidden="1" x14ac:dyDescent="0.3">
      <c r="A1765" s="3" t="s">
        <v>60</v>
      </c>
      <c r="B1765" s="2">
        <v>43891</v>
      </c>
      <c r="C1765" s="7">
        <v>0.60199684722319302</v>
      </c>
      <c r="D1765" s="7">
        <v>3.8601982752528602E-2</v>
      </c>
      <c r="E1765" s="7">
        <v>0.67756431984462895</v>
      </c>
      <c r="F1765" s="14">
        <v>0.28383369740284298</v>
      </c>
      <c r="G1765" s="7">
        <v>1.25553723643364E-2</v>
      </c>
      <c r="H1765" s="7">
        <v>3.5527383773994801E-2</v>
      </c>
      <c r="I1765" s="7">
        <v>0.27866205106049602</v>
      </c>
      <c r="J1765" s="7">
        <v>0.16800981997148001</v>
      </c>
      <c r="K1765" s="7">
        <v>0.11265424165929599</v>
      </c>
      <c r="L1765" s="7">
        <v>0.10527012775722901</v>
      </c>
      <c r="M1765" s="7">
        <v>0.12917956690072699</v>
      </c>
      <c r="N1765" s="7">
        <v>8.3839360244842398E-2</v>
      </c>
      <c r="O1765" s="7">
        <v>6.4923767182046496E-2</v>
      </c>
      <c r="P1765" s="7">
        <v>9.3783090855530694E-3</v>
      </c>
      <c r="Q1765" s="7">
        <v>7.5093541975417599</v>
      </c>
    </row>
    <row r="1766" spans="1:17" hidden="1" x14ac:dyDescent="0.3">
      <c r="A1766" s="3" t="s">
        <v>60</v>
      </c>
      <c r="B1766" s="2">
        <v>43922</v>
      </c>
      <c r="C1766" s="7">
        <v>0.13241615914520999</v>
      </c>
      <c r="D1766" s="7">
        <v>0.12590255301275799</v>
      </c>
      <c r="E1766" s="7">
        <v>0.67310591628490002</v>
      </c>
      <c r="F1766" s="14">
        <v>0.20099153070234199</v>
      </c>
      <c r="G1766" s="7">
        <v>2.69657533445029E-2</v>
      </c>
      <c r="H1766" s="7">
        <v>0</v>
      </c>
      <c r="I1766" s="7">
        <v>0.25075245412063701</v>
      </c>
      <c r="J1766" s="7">
        <v>2.8626178875337902E-2</v>
      </c>
      <c r="K1766" s="7">
        <v>6.9605619151270406E-2</v>
      </c>
      <c r="L1766" s="7">
        <v>0.30387873937656901</v>
      </c>
      <c r="M1766" s="7">
        <v>0.107033963819883</v>
      </c>
      <c r="N1766" s="7">
        <v>0.139928901950649</v>
      </c>
      <c r="O1766" s="7">
        <v>1.01875809222161E-2</v>
      </c>
      <c r="P1766" s="7">
        <v>6.30208084389349E-2</v>
      </c>
      <c r="Q1766" s="7">
        <v>7.6825042684646698</v>
      </c>
    </row>
    <row r="1767" spans="1:17" hidden="1" x14ac:dyDescent="0.3">
      <c r="A1767" s="3" t="s">
        <v>60</v>
      </c>
      <c r="B1767" s="2">
        <v>43952</v>
      </c>
      <c r="C1767" s="7">
        <v>0.176525370936508</v>
      </c>
      <c r="D1767" s="7">
        <v>0.117461699815036</v>
      </c>
      <c r="E1767" s="7">
        <v>0.69773314035738598</v>
      </c>
      <c r="F1767" s="14">
        <v>0.184805159827578</v>
      </c>
      <c r="G1767" s="7">
        <v>2.0241392109587399E-2</v>
      </c>
      <c r="H1767" s="7">
        <v>0</v>
      </c>
      <c r="I1767" s="7">
        <v>0.231297272780107</v>
      </c>
      <c r="J1767" s="7">
        <v>4.8983707775061301E-2</v>
      </c>
      <c r="K1767" s="7">
        <v>7.75323699344629E-2</v>
      </c>
      <c r="L1767" s="7">
        <v>0.25624436047621801</v>
      </c>
      <c r="M1767" s="7">
        <v>0.10795363294136</v>
      </c>
      <c r="N1767" s="7">
        <v>0.22567777801692099</v>
      </c>
      <c r="O1767" s="7">
        <v>6.4415438489020399E-3</v>
      </c>
      <c r="P1767" s="7">
        <v>2.5627942117379499E-2</v>
      </c>
      <c r="Q1767" s="7">
        <v>7.5353794574962096</v>
      </c>
    </row>
    <row r="1768" spans="1:17" hidden="1" x14ac:dyDescent="0.3">
      <c r="A1768" s="3" t="s">
        <v>60</v>
      </c>
      <c r="B1768" s="2">
        <v>43983</v>
      </c>
      <c r="C1768" s="7">
        <v>0.47936380169547599</v>
      </c>
      <c r="D1768" s="7">
        <v>7.4277286048783003E-2</v>
      </c>
      <c r="E1768" s="7">
        <v>0.69331030871444999</v>
      </c>
      <c r="F1768" s="14">
        <v>0.23241240523676701</v>
      </c>
      <c r="G1768" s="7">
        <v>1.2211541384468901E-2</v>
      </c>
      <c r="H1768" s="7">
        <v>2.4666095320704601E-2</v>
      </c>
      <c r="I1768" s="7">
        <v>0.451193960062166</v>
      </c>
      <c r="J1768" s="7">
        <v>3.7628621242903601E-2</v>
      </c>
      <c r="K1768" s="7">
        <v>7.7263074592312297E-2</v>
      </c>
      <c r="L1768" s="7">
        <v>9.85719784814615E-2</v>
      </c>
      <c r="M1768" s="7">
        <v>9.53624173211573E-2</v>
      </c>
      <c r="N1768" s="7">
        <v>0.18238624616336099</v>
      </c>
      <c r="O1768" s="7">
        <v>8.1249228232134606E-3</v>
      </c>
      <c r="P1768" s="7">
        <v>1.2591142608252E-2</v>
      </c>
      <c r="Q1768" s="7">
        <v>7.6776826036076704</v>
      </c>
    </row>
    <row r="1769" spans="1:17" hidden="1" x14ac:dyDescent="0.3">
      <c r="A1769" s="3" t="s">
        <v>60</v>
      </c>
      <c r="B1769" s="2">
        <v>44013</v>
      </c>
      <c r="C1769" s="7">
        <v>0.78999232433028699</v>
      </c>
      <c r="D1769" s="7">
        <v>5.1129173748096501E-2</v>
      </c>
      <c r="E1769" s="7">
        <v>0.66861742064777396</v>
      </c>
      <c r="F1769" s="14">
        <v>0.28025340560412998</v>
      </c>
      <c r="G1769" s="7">
        <v>1.02131643517128E-2</v>
      </c>
      <c r="H1769" s="7">
        <v>2.9767548649245398E-2</v>
      </c>
      <c r="I1769" s="7">
        <v>0.40334901568891401</v>
      </c>
      <c r="J1769" s="7">
        <v>0.14686743721312001</v>
      </c>
      <c r="K1769" s="7">
        <v>8.1135224586539795E-2</v>
      </c>
      <c r="L1769" s="7">
        <v>6.6105521579974097E-2</v>
      </c>
      <c r="M1769" s="7">
        <v>0.11455306409169499</v>
      </c>
      <c r="N1769" s="7">
        <v>0.10532121828086601</v>
      </c>
      <c r="O1769" s="7">
        <v>2.9120107180980299E-2</v>
      </c>
      <c r="P1769" s="7">
        <v>1.35676983769533E-2</v>
      </c>
      <c r="Q1769" s="7">
        <v>7.7839984413749699</v>
      </c>
    </row>
    <row r="1770" spans="1:17" hidden="1" x14ac:dyDescent="0.3">
      <c r="A1770" s="3" t="s">
        <v>60</v>
      </c>
      <c r="B1770" s="2">
        <v>44044</v>
      </c>
      <c r="C1770" s="7">
        <v>0.89880760543071003</v>
      </c>
      <c r="D1770" s="7">
        <v>4.5545543257876998E-2</v>
      </c>
      <c r="E1770" s="7">
        <v>0.66083688381572503</v>
      </c>
      <c r="F1770" s="14">
        <v>0.29361757292639701</v>
      </c>
      <c r="G1770" s="7">
        <v>8.2169291906213204E-3</v>
      </c>
      <c r="H1770" s="7">
        <v>2.9765248428762402E-2</v>
      </c>
      <c r="I1770" s="7">
        <v>0.40992907643787302</v>
      </c>
      <c r="J1770" s="7">
        <v>0.19526601284716499</v>
      </c>
      <c r="K1770" s="7">
        <v>8.6813756078939194E-2</v>
      </c>
      <c r="L1770" s="7">
        <v>6.0305540115644499E-2</v>
      </c>
      <c r="M1770" s="7">
        <v>0.10263670081998801</v>
      </c>
      <c r="N1770" s="7">
        <v>7.0530027016630401E-2</v>
      </c>
      <c r="O1770" s="7">
        <v>2.56853764322083E-2</v>
      </c>
      <c r="P1770" s="7">
        <v>1.0851332632168999E-2</v>
      </c>
      <c r="Q1770" s="7">
        <v>7.7488685467728402</v>
      </c>
    </row>
    <row r="1771" spans="1:17" hidden="1" x14ac:dyDescent="0.3">
      <c r="A1771" s="3" t="s">
        <v>60</v>
      </c>
      <c r="B1771" s="2">
        <v>44075</v>
      </c>
      <c r="C1771" s="7">
        <v>0.73473974057907998</v>
      </c>
      <c r="D1771" s="7">
        <v>4.5555274396272299E-2</v>
      </c>
      <c r="E1771" s="7">
        <v>0.69896582833869403</v>
      </c>
      <c r="F1771" s="14">
        <v>0.25547889726503398</v>
      </c>
      <c r="G1771" s="7">
        <v>1.33605833911101E-2</v>
      </c>
      <c r="H1771" s="7">
        <v>4.2442028513206199E-2</v>
      </c>
      <c r="I1771" s="7">
        <v>0.40546976810134799</v>
      </c>
      <c r="J1771" s="7">
        <v>0.15101611537009699</v>
      </c>
      <c r="K1771" s="7">
        <v>9.2410996125048897E-2</v>
      </c>
      <c r="L1771" s="7">
        <v>8.0907057965705895E-2</v>
      </c>
      <c r="M1771" s="7">
        <v>0.118383408871947</v>
      </c>
      <c r="N1771" s="7">
        <v>5.5123837968879701E-2</v>
      </c>
      <c r="O1771" s="7">
        <v>3.5359592641620398E-2</v>
      </c>
      <c r="P1771" s="7">
        <v>5.52661105103681E-3</v>
      </c>
      <c r="Q1771" s="7">
        <v>7.7239445122820998</v>
      </c>
    </row>
    <row r="1772" spans="1:17" hidden="1" x14ac:dyDescent="0.3">
      <c r="A1772" s="3" t="s">
        <v>60</v>
      </c>
      <c r="B1772" s="2">
        <v>44105</v>
      </c>
      <c r="C1772" s="7">
        <v>0.76537313819797004</v>
      </c>
      <c r="D1772" s="7">
        <v>4.5644801356209998E-2</v>
      </c>
      <c r="E1772" s="7">
        <v>0.69247317691312504</v>
      </c>
      <c r="F1772" s="14">
        <v>0.26188202173066499</v>
      </c>
      <c r="G1772" s="7">
        <v>1.3184956077690499E-2</v>
      </c>
      <c r="H1772" s="7">
        <v>4.0959081971987797E-2</v>
      </c>
      <c r="I1772" s="7">
        <v>0.42394869206365099</v>
      </c>
      <c r="J1772" s="7">
        <v>0.13942569949830899</v>
      </c>
      <c r="K1772" s="7">
        <v>0.103967067552608</v>
      </c>
      <c r="L1772" s="7">
        <v>7.6552950491132102E-2</v>
      </c>
      <c r="M1772" s="7">
        <v>0.12901040991085999</v>
      </c>
      <c r="N1772" s="7">
        <v>5.0589077365918902E-2</v>
      </c>
      <c r="O1772" s="7">
        <v>1.2866940347535299E-2</v>
      </c>
      <c r="P1772" s="7">
        <v>9.4951247203076995E-3</v>
      </c>
      <c r="Q1772" s="7">
        <v>7.7212946792656796</v>
      </c>
    </row>
    <row r="1773" spans="1:17" hidden="1" x14ac:dyDescent="0.3">
      <c r="A1773" s="3" t="s">
        <v>60</v>
      </c>
      <c r="B1773" s="2">
        <v>44136</v>
      </c>
      <c r="C1773" s="7">
        <v>0.37144274790979598</v>
      </c>
      <c r="D1773" s="7">
        <v>7.4588476377400306E-2</v>
      </c>
      <c r="E1773" s="7">
        <v>0.68884635766283397</v>
      </c>
      <c r="F1773" s="14">
        <v>0.23656516595976501</v>
      </c>
      <c r="G1773" s="7">
        <v>2.8889946599359902E-2</v>
      </c>
      <c r="H1773" s="7">
        <v>3.6748309835046199E-2</v>
      </c>
      <c r="I1773" s="7">
        <v>0.29595313657355099</v>
      </c>
      <c r="J1773" s="7">
        <v>0.108683822234574</v>
      </c>
      <c r="K1773" s="7">
        <v>0.113963017211184</v>
      </c>
      <c r="L1773" s="7">
        <v>0.13405967532778701</v>
      </c>
      <c r="M1773" s="7">
        <v>0.17456897272094701</v>
      </c>
      <c r="N1773" s="7">
        <v>7.7133506777410099E-2</v>
      </c>
      <c r="O1773" s="7">
        <v>1.7054362456301299E-2</v>
      </c>
      <c r="P1773" s="7">
        <v>1.29452502638391E-2</v>
      </c>
      <c r="Q1773" s="7">
        <v>7.7028082835745799</v>
      </c>
    </row>
    <row r="1774" spans="1:17" hidden="1" x14ac:dyDescent="0.3">
      <c r="A1774" s="3" t="s">
        <v>60</v>
      </c>
      <c r="B1774" s="2">
        <v>44166</v>
      </c>
      <c r="C1774" s="7">
        <v>1.18971405306484</v>
      </c>
      <c r="D1774" s="7">
        <v>3.6854234605399099E-2</v>
      </c>
      <c r="E1774" s="7">
        <v>0.68260046567306598</v>
      </c>
      <c r="F1774" s="14">
        <v>0.28054529972153502</v>
      </c>
      <c r="G1774" s="7">
        <v>1.09006236515289E-2</v>
      </c>
      <c r="H1774" s="7">
        <v>4.1601963450542699E-2</v>
      </c>
      <c r="I1774" s="7">
        <v>0.49935286256595501</v>
      </c>
      <c r="J1774" s="7">
        <v>4.8304367789085798E-2</v>
      </c>
      <c r="K1774" s="7">
        <v>0.16711239957003801</v>
      </c>
      <c r="L1774" s="7">
        <v>5.9158980032217902E-2</v>
      </c>
      <c r="M1774" s="7">
        <v>0.128779058638755</v>
      </c>
      <c r="N1774" s="7">
        <v>3.1395190896068501E-2</v>
      </c>
      <c r="O1774" s="7">
        <v>9.2812558992820295E-3</v>
      </c>
      <c r="P1774" s="7">
        <v>4.1132975065261198E-3</v>
      </c>
      <c r="Q1774" s="7">
        <v>7.7343301706086702</v>
      </c>
    </row>
    <row r="1775" spans="1:17" hidden="1" x14ac:dyDescent="0.3">
      <c r="A1775" s="3" t="s">
        <v>60</v>
      </c>
      <c r="B1775" s="2">
        <v>44197</v>
      </c>
      <c r="C1775" s="7">
        <v>0.193697918382296</v>
      </c>
      <c r="D1775" s="7">
        <v>0.107808421392946</v>
      </c>
      <c r="E1775" s="7">
        <v>0.68000260867569096</v>
      </c>
      <c r="F1775" s="14">
        <v>0.21218896993136299</v>
      </c>
      <c r="G1775" s="7">
        <v>3.8507442848074898E-2</v>
      </c>
      <c r="H1775" s="7">
        <v>3.9880188828236201E-3</v>
      </c>
      <c r="I1775" s="7">
        <v>0.18040872109126099</v>
      </c>
      <c r="J1775" s="7">
        <v>0.10405962972582</v>
      </c>
      <c r="K1775" s="7">
        <v>7.4834270706528996E-2</v>
      </c>
      <c r="L1775" s="7">
        <v>0.214823275822808</v>
      </c>
      <c r="M1775" s="7">
        <v>0.22693249153925499</v>
      </c>
      <c r="N1775" s="7">
        <v>0.103812541232621</v>
      </c>
      <c r="O1775" s="7">
        <v>1.4890852863019201E-2</v>
      </c>
      <c r="P1775" s="7">
        <v>3.7742755287787699E-2</v>
      </c>
      <c r="Q1775" s="7">
        <v>7.4422206883056896</v>
      </c>
    </row>
    <row r="1776" spans="1:17" hidden="1" x14ac:dyDescent="0.3">
      <c r="A1776" s="3" t="s">
        <v>60</v>
      </c>
      <c r="B1776" s="2">
        <v>44228</v>
      </c>
      <c r="C1776" s="7">
        <v>0.19959827091719301</v>
      </c>
      <c r="D1776" s="7">
        <v>9.9686165981572594E-2</v>
      </c>
      <c r="E1776" s="7">
        <v>0.695103055453412</v>
      </c>
      <c r="F1776" s="14">
        <v>0.20521077856501499</v>
      </c>
      <c r="G1776" s="7">
        <v>3.4494373441162497E-2</v>
      </c>
      <c r="H1776" s="7">
        <v>5.6122709310696701E-5</v>
      </c>
      <c r="I1776" s="7">
        <v>0.18971996592042001</v>
      </c>
      <c r="J1776" s="7">
        <v>0.116773772959976</v>
      </c>
      <c r="K1776" s="7">
        <v>7.4895054041258305E-2</v>
      </c>
      <c r="L1776" s="7">
        <v>0.20609241006300799</v>
      </c>
      <c r="M1776" s="7">
        <v>0.227678420055937</v>
      </c>
      <c r="N1776" s="7">
        <v>0.106390183127933</v>
      </c>
      <c r="O1776" s="7">
        <v>1.5774924364126201E-2</v>
      </c>
      <c r="P1776" s="7">
        <v>2.8124773316869401E-2</v>
      </c>
      <c r="Q1776" s="7">
        <v>7.4795016432787298</v>
      </c>
    </row>
    <row r="1777" spans="1:17" hidden="1" x14ac:dyDescent="0.3">
      <c r="A1777" s="3" t="s">
        <v>60</v>
      </c>
      <c r="B1777" s="2">
        <v>44256</v>
      </c>
      <c r="C1777" s="7">
        <v>0.27814882141344599</v>
      </c>
      <c r="D1777" s="7">
        <v>8.5330823926444005E-2</v>
      </c>
      <c r="E1777" s="7">
        <v>0.69923612706946403</v>
      </c>
      <c r="F1777" s="14">
        <v>0.21543304900409199</v>
      </c>
      <c r="G1777" s="7">
        <v>3.4212042750202599E-2</v>
      </c>
      <c r="H1777" s="7">
        <v>0</v>
      </c>
      <c r="I1777" s="7">
        <v>0.203096788700629</v>
      </c>
      <c r="J1777" s="7">
        <v>0.108076224101274</v>
      </c>
      <c r="K1777" s="7">
        <v>7.9169831204157506E-2</v>
      </c>
      <c r="L1777" s="7">
        <v>0.17407383790296499</v>
      </c>
      <c r="M1777" s="7">
        <v>0.24915850431344799</v>
      </c>
      <c r="N1777" s="7">
        <v>9.8454844301399294E-2</v>
      </c>
      <c r="O1777" s="7">
        <v>1.93371000139279E-2</v>
      </c>
      <c r="P1777" s="7">
        <v>3.4420826711996602E-2</v>
      </c>
      <c r="Q1777" s="7">
        <v>7.3494356551535596</v>
      </c>
    </row>
    <row r="1778" spans="1:17" hidden="1" x14ac:dyDescent="0.3">
      <c r="A1778" s="3" t="s">
        <v>60</v>
      </c>
      <c r="B1778" s="2">
        <v>44287</v>
      </c>
      <c r="C1778" s="7">
        <v>0.68474909829068598</v>
      </c>
      <c r="D1778" s="7">
        <v>5.72645322183261E-2</v>
      </c>
      <c r="E1778" s="7">
        <v>0.68120234731622198</v>
      </c>
      <c r="F1778" s="14">
        <v>0.26153312046545202</v>
      </c>
      <c r="G1778" s="7">
        <v>1.6733134382791399E-2</v>
      </c>
      <c r="H1778" s="7">
        <v>2.0382533185052901E-2</v>
      </c>
      <c r="I1778" s="7">
        <v>0.44850447911373797</v>
      </c>
      <c r="J1778" s="7">
        <v>0.101150010366324</v>
      </c>
      <c r="K1778" s="7">
        <v>0.118926470859286</v>
      </c>
      <c r="L1778" s="7">
        <v>8.4431844716059204E-2</v>
      </c>
      <c r="M1778" s="7">
        <v>0.127222229674779</v>
      </c>
      <c r="N1778" s="7">
        <v>5.0084547436595003E-2</v>
      </c>
      <c r="O1778" s="7">
        <v>2.22811083253091E-2</v>
      </c>
      <c r="P1778" s="7">
        <v>1.0283641940065501E-2</v>
      </c>
      <c r="Q1778" s="7">
        <v>7.6402226714053603</v>
      </c>
    </row>
    <row r="1779" spans="1:17" hidden="1" x14ac:dyDescent="0.3">
      <c r="A1779" s="3" t="s">
        <v>60</v>
      </c>
      <c r="B1779" s="2">
        <v>44317</v>
      </c>
      <c r="C1779" s="7">
        <v>0.82103645245789303</v>
      </c>
      <c r="D1779" s="7">
        <v>5.3968320327335603E-2</v>
      </c>
      <c r="E1779" s="7">
        <v>0.68280490419719997</v>
      </c>
      <c r="F1779" s="14">
        <v>0.26322677547546403</v>
      </c>
      <c r="G1779" s="7">
        <v>1.25610614972836E-2</v>
      </c>
      <c r="H1779" s="7">
        <v>3.2098512152903803E-2</v>
      </c>
      <c r="I1779" s="7">
        <v>0.41190877091308797</v>
      </c>
      <c r="J1779" s="7">
        <v>0.18673470853063301</v>
      </c>
      <c r="K1779" s="7">
        <v>7.2877446523163206E-2</v>
      </c>
      <c r="L1779" s="7">
        <v>8.1495505546577904E-2</v>
      </c>
      <c r="M1779" s="7">
        <v>0.110773279842047</v>
      </c>
      <c r="N1779" s="7">
        <v>4.5537547366892403E-2</v>
      </c>
      <c r="O1779" s="7">
        <v>3.7822157202797101E-2</v>
      </c>
      <c r="P1779" s="7">
        <v>8.1910104246133101E-3</v>
      </c>
      <c r="Q1779" s="7">
        <v>7.55207450369981</v>
      </c>
    </row>
    <row r="1780" spans="1:17" hidden="1" x14ac:dyDescent="0.3">
      <c r="A1780" s="3" t="s">
        <v>60</v>
      </c>
      <c r="B1780" s="2">
        <v>44348</v>
      </c>
      <c r="C1780" s="7">
        <v>0.80782437994013101</v>
      </c>
      <c r="D1780" s="7">
        <v>5.2594441084079499E-2</v>
      </c>
      <c r="E1780" s="7">
        <v>0.66162970090745599</v>
      </c>
      <c r="F1780" s="14">
        <v>0.285775858008465</v>
      </c>
      <c r="G1780" s="7">
        <v>1.5863849615088001E-2</v>
      </c>
      <c r="H1780" s="7">
        <v>3.8960751118432398E-2</v>
      </c>
      <c r="I1780" s="7">
        <v>0.39795111447572701</v>
      </c>
      <c r="J1780" s="7">
        <v>0.20885686931001901</v>
      </c>
      <c r="K1780" s="7">
        <v>5.6574125954999797E-2</v>
      </c>
      <c r="L1780" s="7">
        <v>8.0988703677836005E-2</v>
      </c>
      <c r="M1780" s="7">
        <v>0.12293672528685699</v>
      </c>
      <c r="N1780" s="7">
        <v>3.6797276713115397E-2</v>
      </c>
      <c r="O1780" s="7">
        <v>2.7821760151404001E-2</v>
      </c>
      <c r="P1780" s="7">
        <v>1.3248823696521099E-2</v>
      </c>
      <c r="Q1780" s="7">
        <v>7.6687763575209598</v>
      </c>
    </row>
    <row r="1781" spans="1:17" hidden="1" x14ac:dyDescent="0.3">
      <c r="A1781" s="3" t="s">
        <v>60</v>
      </c>
      <c r="B1781" s="2">
        <v>44378</v>
      </c>
      <c r="C1781" s="7">
        <v>0.85271183171530596</v>
      </c>
      <c r="D1781" s="7">
        <v>5.5438307359562101E-2</v>
      </c>
      <c r="E1781" s="7">
        <v>0.68116576380375504</v>
      </c>
      <c r="F1781" s="14">
        <v>0.263395928836683</v>
      </c>
      <c r="G1781" s="7">
        <v>1.21571561574789E-2</v>
      </c>
      <c r="H1781" s="7">
        <v>3.1606072775945002E-2</v>
      </c>
      <c r="I1781" s="7">
        <v>0.39980983232873402</v>
      </c>
      <c r="J1781" s="7">
        <v>0.23809793793807801</v>
      </c>
      <c r="K1781" s="7">
        <v>5.1705507117165497E-2</v>
      </c>
      <c r="L1781" s="7">
        <v>7.2585087607567295E-2</v>
      </c>
      <c r="M1781" s="7">
        <v>0.11034483777863401</v>
      </c>
      <c r="N1781" s="7">
        <v>3.9674027366694502E-2</v>
      </c>
      <c r="O1781" s="7">
        <v>3.5145932696014598E-2</v>
      </c>
      <c r="P1781" s="7">
        <v>8.8736082336876194E-3</v>
      </c>
      <c r="Q1781" s="7">
        <v>7.4545024867964704</v>
      </c>
    </row>
    <row r="1782" spans="1:17" hidden="1" x14ac:dyDescent="0.3">
      <c r="A1782" s="3" t="s">
        <v>60</v>
      </c>
      <c r="B1782" s="2">
        <v>44409</v>
      </c>
      <c r="C1782" s="7">
        <v>0.94311944265490799</v>
      </c>
      <c r="D1782" s="7">
        <v>5.02693066157337E-2</v>
      </c>
      <c r="E1782" s="7">
        <v>0.68547741273476004</v>
      </c>
      <c r="F1782" s="14">
        <v>0.26425328064950698</v>
      </c>
      <c r="G1782" s="7">
        <v>1.31717835846992E-2</v>
      </c>
      <c r="H1782" s="7">
        <v>3.0642555705623499E-2</v>
      </c>
      <c r="I1782" s="7">
        <v>0.389452467274019</v>
      </c>
      <c r="J1782" s="7">
        <v>0.25728826131124399</v>
      </c>
      <c r="K1782" s="7">
        <v>5.2039498286601697E-2</v>
      </c>
      <c r="L1782" s="7">
        <v>7.0416640185391899E-2</v>
      </c>
      <c r="M1782" s="7">
        <v>9.97440683981905E-2</v>
      </c>
      <c r="N1782" s="7">
        <v>4.1033327863368503E-2</v>
      </c>
      <c r="O1782" s="7">
        <v>3.9284163163030301E-2</v>
      </c>
      <c r="P1782" s="7">
        <v>6.9272342278311203E-3</v>
      </c>
      <c r="Q1782" s="7">
        <v>7.6384348564891598</v>
      </c>
    </row>
    <row r="1783" spans="1:17" hidden="1" x14ac:dyDescent="0.3">
      <c r="A1783" s="3" t="s">
        <v>60</v>
      </c>
      <c r="B1783" s="2">
        <v>44440</v>
      </c>
      <c r="C1783" s="7">
        <v>0.94589110578528102</v>
      </c>
      <c r="D1783" s="7">
        <v>4.91775123657434E-2</v>
      </c>
      <c r="E1783" s="7">
        <v>0.65674846242439799</v>
      </c>
      <c r="F1783" s="14">
        <v>0.29407402520985798</v>
      </c>
      <c r="G1783" s="7">
        <v>1.08685585797013E-2</v>
      </c>
      <c r="H1783" s="7">
        <v>4.9618000734648102E-2</v>
      </c>
      <c r="I1783" s="7">
        <v>0.35402805084744099</v>
      </c>
      <c r="J1783" s="7">
        <v>0.23748966469293301</v>
      </c>
      <c r="K1783" s="7">
        <v>5.5745226711585098E-2</v>
      </c>
      <c r="L1783" s="7">
        <v>7.3519033643607998E-2</v>
      </c>
      <c r="M1783" s="7">
        <v>0.116973273374571</v>
      </c>
      <c r="N1783" s="7">
        <v>3.5329153747327202E-2</v>
      </c>
      <c r="O1783" s="7">
        <v>5.6540065857790499E-2</v>
      </c>
      <c r="P1783" s="7">
        <v>9.8889718103944597E-3</v>
      </c>
      <c r="Q1783" s="7">
        <v>7.5550317727156902</v>
      </c>
    </row>
    <row r="1784" spans="1:17" hidden="1" x14ac:dyDescent="0.3">
      <c r="A1784" s="3" t="s">
        <v>61</v>
      </c>
      <c r="B1784" s="2">
        <v>43466</v>
      </c>
      <c r="C1784" s="7">
        <v>0.82558695788188496</v>
      </c>
      <c r="D1784" s="7">
        <v>4.1548959407255899E-2</v>
      </c>
      <c r="E1784" s="7">
        <v>0.62630922999448801</v>
      </c>
      <c r="F1784" s="14">
        <v>0.33214181059825598</v>
      </c>
      <c r="G1784" s="7">
        <v>1.2426095644666599E-2</v>
      </c>
      <c r="H1784" s="7">
        <v>3.38480291826199E-2</v>
      </c>
      <c r="I1784" s="7">
        <v>0.222342455754901</v>
      </c>
      <c r="J1784" s="7">
        <v>0.16653512647317401</v>
      </c>
      <c r="K1784" s="7">
        <v>0.105148431639612</v>
      </c>
      <c r="L1784" s="7">
        <v>0.25041946340520999</v>
      </c>
      <c r="M1784" s="7">
        <v>6.6758585852691898E-2</v>
      </c>
      <c r="N1784" s="7">
        <v>2.53629213359087E-2</v>
      </c>
      <c r="O1784" s="7">
        <v>5.1781155171870701E-2</v>
      </c>
      <c r="P1784" s="7">
        <v>6.5377735539344395E-2</v>
      </c>
      <c r="Q1784" s="7">
        <v>5.1972739929230602</v>
      </c>
    </row>
    <row r="1785" spans="1:17" hidden="1" x14ac:dyDescent="0.3">
      <c r="A1785" s="3" t="s">
        <v>61</v>
      </c>
      <c r="B1785" s="2">
        <v>43497</v>
      </c>
      <c r="C1785" s="7">
        <v>0.90464313992450196</v>
      </c>
      <c r="D1785" s="7">
        <v>3.2630989765904402E-2</v>
      </c>
      <c r="E1785" s="7">
        <v>0.627620153964353</v>
      </c>
      <c r="F1785" s="14">
        <v>0.33974885626974299</v>
      </c>
      <c r="G1785" s="7">
        <v>1.0208459338198301E-2</v>
      </c>
      <c r="H1785" s="7">
        <v>3.0391363904409399E-2</v>
      </c>
      <c r="I1785" s="7">
        <v>0.21224825069250899</v>
      </c>
      <c r="J1785" s="7">
        <v>0.19013860957447401</v>
      </c>
      <c r="K1785" s="7">
        <v>9.31345162580898E-2</v>
      </c>
      <c r="L1785" s="7">
        <v>0.23378881569892701</v>
      </c>
      <c r="M1785" s="7">
        <v>6.8605828414267003E-2</v>
      </c>
      <c r="N1785" s="7">
        <v>2.1015135277375099E-2</v>
      </c>
      <c r="O1785" s="7">
        <v>7.9890592853174305E-2</v>
      </c>
      <c r="P1785" s="7">
        <v>6.05784279885766E-2</v>
      </c>
      <c r="Q1785" s="7">
        <v>5.21690515671217</v>
      </c>
    </row>
    <row r="1786" spans="1:17" hidden="1" x14ac:dyDescent="0.3">
      <c r="A1786" s="3" t="s">
        <v>61</v>
      </c>
      <c r="B1786" s="2">
        <v>43525</v>
      </c>
      <c r="C1786" s="7">
        <v>0.99996101527914305</v>
      </c>
      <c r="D1786" s="7">
        <v>3.0923876780313799E-2</v>
      </c>
      <c r="E1786" s="7">
        <v>0.637301890330216</v>
      </c>
      <c r="F1786" s="14">
        <v>0.33177423288947</v>
      </c>
      <c r="G1786" s="7">
        <v>1.1192277301154499E-2</v>
      </c>
      <c r="H1786" s="7">
        <v>2.94457118611266E-2</v>
      </c>
      <c r="I1786" s="7">
        <v>0.22972920334756</v>
      </c>
      <c r="J1786" s="7">
        <v>0.18083399049842799</v>
      </c>
      <c r="K1786" s="7">
        <v>9.4453308283557802E-2</v>
      </c>
      <c r="L1786" s="7">
        <v>0.241576979271065</v>
      </c>
      <c r="M1786" s="7">
        <v>6.6396905749981999E-2</v>
      </c>
      <c r="N1786" s="7">
        <v>2.03245228067883E-2</v>
      </c>
      <c r="O1786" s="7">
        <v>5.9266702675088302E-2</v>
      </c>
      <c r="P1786" s="7">
        <v>6.6780398205249294E-2</v>
      </c>
      <c r="Q1786" s="7">
        <v>5.2721582542752099</v>
      </c>
    </row>
    <row r="1787" spans="1:17" hidden="1" x14ac:dyDescent="0.3">
      <c r="A1787" s="3" t="s">
        <v>61</v>
      </c>
      <c r="B1787" s="2">
        <v>43556</v>
      </c>
      <c r="C1787" s="7">
        <v>0.92897356921793195</v>
      </c>
      <c r="D1787" s="7">
        <v>3.1680770695621599E-2</v>
      </c>
      <c r="E1787" s="7">
        <v>0.63410490075144199</v>
      </c>
      <c r="F1787" s="14">
        <v>0.33421432855293698</v>
      </c>
      <c r="G1787" s="7">
        <v>1.29136941717473E-2</v>
      </c>
      <c r="H1787" s="7">
        <v>3.12496579477567E-2</v>
      </c>
      <c r="I1787" s="7">
        <v>0.239434507533756</v>
      </c>
      <c r="J1787" s="7">
        <v>0.172911931375484</v>
      </c>
      <c r="K1787" s="7">
        <v>9.4064246790307102E-2</v>
      </c>
      <c r="L1787" s="7">
        <v>0.21002598364616401</v>
      </c>
      <c r="M1787" s="7">
        <v>6.7600045946755102E-2</v>
      </c>
      <c r="N1787" s="7">
        <v>2.3609004603114499E-2</v>
      </c>
      <c r="O1787" s="7">
        <v>8.2432073542214102E-2</v>
      </c>
      <c r="P1787" s="7">
        <v>6.5758854442702006E-2</v>
      </c>
      <c r="Q1787" s="7">
        <v>5.1897268400192997</v>
      </c>
    </row>
    <row r="1788" spans="1:17" hidden="1" x14ac:dyDescent="0.3">
      <c r="A1788" s="3" t="s">
        <v>61</v>
      </c>
      <c r="B1788" s="2">
        <v>43586</v>
      </c>
      <c r="C1788" s="7">
        <v>0.97439964196929096</v>
      </c>
      <c r="D1788" s="7">
        <v>3.0314390418317301E-2</v>
      </c>
      <c r="E1788" s="7">
        <v>0.63667761956507596</v>
      </c>
      <c r="F1788" s="14">
        <v>0.33300799001660703</v>
      </c>
      <c r="G1788" s="7">
        <v>1.0458759587171801E-2</v>
      </c>
      <c r="H1788" s="7">
        <v>3.0175098716121E-2</v>
      </c>
      <c r="I1788" s="7">
        <v>0.24930295357120499</v>
      </c>
      <c r="J1788" s="7">
        <v>0.178846614138056</v>
      </c>
      <c r="K1788" s="7">
        <v>9.4954252691313606E-2</v>
      </c>
      <c r="L1788" s="7">
        <v>0.205605830495071</v>
      </c>
      <c r="M1788" s="7">
        <v>7.1386682287223294E-2</v>
      </c>
      <c r="N1788" s="7">
        <v>2.2761511246534399E-2</v>
      </c>
      <c r="O1788" s="7">
        <v>6.9770939466600707E-2</v>
      </c>
      <c r="P1788" s="7">
        <v>6.6737357800703806E-2</v>
      </c>
      <c r="Q1788" s="7">
        <v>5.3329050679214403</v>
      </c>
    </row>
    <row r="1789" spans="1:17" hidden="1" x14ac:dyDescent="0.3">
      <c r="A1789" s="3" t="s">
        <v>61</v>
      </c>
      <c r="B1789" s="2">
        <v>43617</v>
      </c>
      <c r="C1789" s="7">
        <v>0.96645894527827403</v>
      </c>
      <c r="D1789" s="7">
        <v>3.5930287974759098E-2</v>
      </c>
      <c r="E1789" s="7">
        <v>0.63843194714638296</v>
      </c>
      <c r="F1789" s="14">
        <v>0.32563776487885798</v>
      </c>
      <c r="G1789" s="7">
        <v>1.04792659130817E-2</v>
      </c>
      <c r="H1789" s="7">
        <v>2.8742626682218098E-2</v>
      </c>
      <c r="I1789" s="7">
        <v>0.25461207844849398</v>
      </c>
      <c r="J1789" s="7">
        <v>0.17445091462121901</v>
      </c>
      <c r="K1789" s="7">
        <v>9.9573466078666004E-2</v>
      </c>
      <c r="L1789" s="7">
        <v>0.193139357134789</v>
      </c>
      <c r="M1789" s="7">
        <v>6.5407126829451101E-2</v>
      </c>
      <c r="N1789" s="7">
        <v>2.1139248289286199E-2</v>
      </c>
      <c r="O1789" s="7">
        <v>8.5100337216759595E-2</v>
      </c>
      <c r="P1789" s="7">
        <v>6.7355578786035597E-2</v>
      </c>
      <c r="Q1789" s="7">
        <v>5.3253981972233504</v>
      </c>
    </row>
    <row r="1790" spans="1:17" hidden="1" x14ac:dyDescent="0.3">
      <c r="A1790" s="3" t="s">
        <v>61</v>
      </c>
      <c r="B1790" s="2">
        <v>43647</v>
      </c>
      <c r="C1790" s="7">
        <v>0.95975107489234102</v>
      </c>
      <c r="D1790" s="7">
        <v>3.10378844040517E-2</v>
      </c>
      <c r="E1790" s="7">
        <v>0.60979092851044803</v>
      </c>
      <c r="F1790" s="14">
        <v>0.3591711870855</v>
      </c>
      <c r="G1790" s="7">
        <v>1.4227516134798199E-2</v>
      </c>
      <c r="H1790" s="7">
        <v>2.9295912927554998E-2</v>
      </c>
      <c r="I1790" s="7">
        <v>0.262837049938968</v>
      </c>
      <c r="J1790" s="7">
        <v>0.16289650136811201</v>
      </c>
      <c r="K1790" s="7">
        <v>0.10061646890112901</v>
      </c>
      <c r="L1790" s="7">
        <v>0.199931078073845</v>
      </c>
      <c r="M1790" s="7">
        <v>7.1294640496324405E-2</v>
      </c>
      <c r="N1790" s="7">
        <v>2.37779128822041E-2</v>
      </c>
      <c r="O1790" s="7">
        <v>7.1441914407997395E-2</v>
      </c>
      <c r="P1790" s="7">
        <v>6.3681004869066804E-2</v>
      </c>
      <c r="Q1790" s="7">
        <v>5.2106164098602497</v>
      </c>
    </row>
    <row r="1791" spans="1:17" hidden="1" x14ac:dyDescent="0.3">
      <c r="A1791" s="3" t="s">
        <v>61</v>
      </c>
      <c r="B1791" s="2">
        <v>43678</v>
      </c>
      <c r="C1791" s="7">
        <v>0.98665738711292705</v>
      </c>
      <c r="D1791" s="7">
        <v>3.2150269671372599E-2</v>
      </c>
      <c r="E1791" s="7">
        <v>0.59962914039741999</v>
      </c>
      <c r="F1791" s="14">
        <v>0.36822058993120799</v>
      </c>
      <c r="G1791" s="7">
        <v>1.06009980770197E-2</v>
      </c>
      <c r="H1791" s="7">
        <v>3.2826154136906899E-2</v>
      </c>
      <c r="I1791" s="7">
        <v>0.25332586586367301</v>
      </c>
      <c r="J1791" s="7">
        <v>0.17574609306415501</v>
      </c>
      <c r="K1791" s="7">
        <v>0.102607757249584</v>
      </c>
      <c r="L1791" s="7">
        <v>0.19750356692614701</v>
      </c>
      <c r="M1791" s="7">
        <v>6.9631397857483707E-2</v>
      </c>
      <c r="N1791" s="7">
        <v>2.37347854980796E-2</v>
      </c>
      <c r="O1791" s="7">
        <v>6.9475439872296499E-2</v>
      </c>
      <c r="P1791" s="7">
        <v>6.4547941454653701E-2</v>
      </c>
      <c r="Q1791" s="7">
        <v>5.3801844821196099</v>
      </c>
    </row>
    <row r="1792" spans="1:17" hidden="1" x14ac:dyDescent="0.3">
      <c r="A1792" s="3" t="s">
        <v>61</v>
      </c>
      <c r="B1792" s="2">
        <v>43709</v>
      </c>
      <c r="C1792" s="7">
        <v>0.90571441929024898</v>
      </c>
      <c r="D1792" s="7">
        <v>3.8009714086268097E-2</v>
      </c>
      <c r="E1792" s="7">
        <v>0.61838768367293295</v>
      </c>
      <c r="F1792" s="14">
        <v>0.34360260224079903</v>
      </c>
      <c r="G1792" s="7">
        <v>1.0713512114511299E-2</v>
      </c>
      <c r="H1792" s="7">
        <v>3.1982649297181198E-2</v>
      </c>
      <c r="I1792" s="7">
        <v>0.24212268600697701</v>
      </c>
      <c r="J1792" s="7">
        <v>0.18616663727854699</v>
      </c>
      <c r="K1792" s="7">
        <v>9.9379191154683105E-2</v>
      </c>
      <c r="L1792" s="7">
        <v>0.20593005470475201</v>
      </c>
      <c r="M1792" s="7">
        <v>6.8155023150910599E-2</v>
      </c>
      <c r="N1792" s="7">
        <v>2.6073751895855101E-2</v>
      </c>
      <c r="O1792" s="7">
        <v>5.8653824522718001E-2</v>
      </c>
      <c r="P1792" s="7">
        <v>7.0822669873863903E-2</v>
      </c>
      <c r="Q1792" s="7">
        <v>5.2471215703065202</v>
      </c>
    </row>
    <row r="1793" spans="1:17" hidden="1" x14ac:dyDescent="0.3">
      <c r="A1793" s="3" t="s">
        <v>61</v>
      </c>
      <c r="B1793" s="2">
        <v>43739</v>
      </c>
      <c r="C1793" s="7">
        <v>1.0367973122315099</v>
      </c>
      <c r="D1793" s="7">
        <v>3.6849764289211197E-2</v>
      </c>
      <c r="E1793" s="7">
        <v>0.63061928253926602</v>
      </c>
      <c r="F1793" s="14">
        <v>0.33253095317152298</v>
      </c>
      <c r="G1793" s="7">
        <v>1.21267997105557E-2</v>
      </c>
      <c r="H1793" s="7">
        <v>3.7125365104074201E-2</v>
      </c>
      <c r="I1793" s="7">
        <v>0.239071021836227</v>
      </c>
      <c r="J1793" s="7">
        <v>0.192222070869523</v>
      </c>
      <c r="K1793" s="7">
        <v>0.10102101589005</v>
      </c>
      <c r="L1793" s="7">
        <v>0.19995620005103601</v>
      </c>
      <c r="M1793" s="7">
        <v>6.5833838767749994E-2</v>
      </c>
      <c r="N1793" s="7">
        <v>2.5580165903770501E-2</v>
      </c>
      <c r="O1793" s="7">
        <v>6.1389244467912198E-2</v>
      </c>
      <c r="P1793" s="7">
        <v>6.5674277399102796E-2</v>
      </c>
      <c r="Q1793" s="7">
        <v>5.2755338736875697</v>
      </c>
    </row>
    <row r="1794" spans="1:17" hidden="1" x14ac:dyDescent="0.3">
      <c r="A1794" s="3" t="s">
        <v>61</v>
      </c>
      <c r="B1794" s="2">
        <v>43770</v>
      </c>
      <c r="C1794" s="7">
        <v>1.1364381157652099</v>
      </c>
      <c r="D1794" s="7">
        <v>3.2978946790254399E-2</v>
      </c>
      <c r="E1794" s="7">
        <v>0.63629040850408802</v>
      </c>
      <c r="F1794" s="14">
        <v>0.330730644705657</v>
      </c>
      <c r="G1794" s="7">
        <v>1.1034392388992899E-2</v>
      </c>
      <c r="H1794" s="7">
        <v>3.6591488811404699E-2</v>
      </c>
      <c r="I1794" s="7">
        <v>0.26300669575144803</v>
      </c>
      <c r="J1794" s="7">
        <v>0.17098004610386</v>
      </c>
      <c r="K1794" s="7">
        <v>0.118432162931827</v>
      </c>
      <c r="L1794" s="7">
        <v>0.18844944562559601</v>
      </c>
      <c r="M1794" s="7">
        <v>7.0850852570005105E-2</v>
      </c>
      <c r="N1794" s="7">
        <v>2.2804265512493802E-2</v>
      </c>
      <c r="O1794" s="7">
        <v>5.9046483043235599E-2</v>
      </c>
      <c r="P1794" s="7">
        <v>5.8804167261136603E-2</v>
      </c>
      <c r="Q1794" s="7">
        <v>5.2608059569057799</v>
      </c>
    </row>
    <row r="1795" spans="1:17" hidden="1" x14ac:dyDescent="0.3">
      <c r="A1795" s="3" t="s">
        <v>61</v>
      </c>
      <c r="B1795" s="2">
        <v>43800</v>
      </c>
      <c r="C1795" s="7">
        <v>1.37461842115674</v>
      </c>
      <c r="D1795" s="7">
        <v>3.2021305972362399E-2</v>
      </c>
      <c r="E1795" s="7">
        <v>0.66122817197440598</v>
      </c>
      <c r="F1795" s="14">
        <v>0.306750522053231</v>
      </c>
      <c r="G1795" s="7">
        <v>8.4292908837657297E-3</v>
      </c>
      <c r="H1795" s="7">
        <v>4.0660971111719499E-2</v>
      </c>
      <c r="I1795" s="7">
        <v>0.30161101793283901</v>
      </c>
      <c r="J1795" s="7">
        <v>0.15250145068218099</v>
      </c>
      <c r="K1795" s="7">
        <v>0.14191630748735101</v>
      </c>
      <c r="L1795" s="7">
        <v>0.179390203378121</v>
      </c>
      <c r="M1795" s="7">
        <v>7.7720426208593096E-2</v>
      </c>
      <c r="N1795" s="7">
        <v>1.8554851695923E-2</v>
      </c>
      <c r="O1795" s="7">
        <v>3.3048841448588301E-2</v>
      </c>
      <c r="P1795" s="7">
        <v>4.6166639170918199E-2</v>
      </c>
      <c r="Q1795" s="7">
        <v>5.3694528213911097</v>
      </c>
    </row>
    <row r="1796" spans="1:17" hidden="1" x14ac:dyDescent="0.3">
      <c r="A1796" s="3" t="s">
        <v>61</v>
      </c>
      <c r="B1796" s="2">
        <v>43831</v>
      </c>
      <c r="C1796" s="7">
        <v>0.85731115772837196</v>
      </c>
      <c r="D1796" s="7">
        <v>3.7062772410834902E-2</v>
      </c>
      <c r="E1796" s="7">
        <v>0.65745099733100798</v>
      </c>
      <c r="F1796" s="14">
        <v>0.30548623025815702</v>
      </c>
      <c r="G1796" s="7">
        <v>1.26135064921631E-2</v>
      </c>
      <c r="H1796" s="7">
        <v>4.12287798994583E-2</v>
      </c>
      <c r="I1796" s="7">
        <v>0.20764938873653399</v>
      </c>
      <c r="J1796" s="7">
        <v>0.18562819995826499</v>
      </c>
      <c r="K1796" s="7">
        <v>9.7859245105530304E-2</v>
      </c>
      <c r="L1796" s="7">
        <v>0.23372501872277099</v>
      </c>
      <c r="M1796" s="7">
        <v>6.7932756658713997E-2</v>
      </c>
      <c r="N1796" s="7">
        <v>2.3194292132115001E-2</v>
      </c>
      <c r="O1796" s="7">
        <v>5.9359216441427998E-2</v>
      </c>
      <c r="P1796" s="7">
        <v>7.0809595853021101E-2</v>
      </c>
      <c r="Q1796" s="7">
        <v>5.3821533958258501</v>
      </c>
    </row>
    <row r="1797" spans="1:17" hidden="1" x14ac:dyDescent="0.3">
      <c r="A1797" s="3" t="s">
        <v>61</v>
      </c>
      <c r="B1797" s="2">
        <v>43862</v>
      </c>
      <c r="C1797" s="7">
        <v>0.89335735431210705</v>
      </c>
      <c r="D1797" s="7">
        <v>3.8010385679906299E-2</v>
      </c>
      <c r="E1797" s="7">
        <v>0.670158924194863</v>
      </c>
      <c r="F1797" s="14">
        <v>0.29183069012523</v>
      </c>
      <c r="G1797" s="7">
        <v>1.1237734447529801E-2</v>
      </c>
      <c r="H1797" s="7">
        <v>4.3397309425203E-2</v>
      </c>
      <c r="I1797" s="7">
        <v>0.18456963242591901</v>
      </c>
      <c r="J1797" s="7">
        <v>0.21932871926887401</v>
      </c>
      <c r="K1797" s="7">
        <v>9.2265334766755094E-2</v>
      </c>
      <c r="L1797" s="7">
        <v>0.227973985038781</v>
      </c>
      <c r="M1797" s="7">
        <v>6.7353379092548904E-2</v>
      </c>
      <c r="N1797" s="7">
        <v>2.2684614098996601E-2</v>
      </c>
      <c r="O1797" s="7">
        <v>6.6040913382948804E-2</v>
      </c>
      <c r="P1797" s="7">
        <v>6.5148378052443306E-2</v>
      </c>
      <c r="Q1797" s="7">
        <v>5.3768370446888696</v>
      </c>
    </row>
    <row r="1798" spans="1:17" hidden="1" x14ac:dyDescent="0.3">
      <c r="A1798" s="3" t="s">
        <v>61</v>
      </c>
      <c r="B1798" s="2">
        <v>43891</v>
      </c>
      <c r="C1798" s="7">
        <v>0.689126021792275</v>
      </c>
      <c r="D1798" s="7">
        <v>4.6077654954087097E-2</v>
      </c>
      <c r="E1798" s="7">
        <v>0.69145941373168596</v>
      </c>
      <c r="F1798" s="14">
        <v>0.26246293131422699</v>
      </c>
      <c r="G1798" s="7">
        <v>1.10944064633935E-2</v>
      </c>
      <c r="H1798" s="7">
        <v>3.0734450832825101E-2</v>
      </c>
      <c r="I1798" s="7">
        <v>0.15292267101455301</v>
      </c>
      <c r="J1798" s="7">
        <v>0.14546469213384799</v>
      </c>
      <c r="K1798" s="7">
        <v>0.11221833275710801</v>
      </c>
      <c r="L1798" s="7">
        <v>0.35084996121673301</v>
      </c>
      <c r="M1798" s="7">
        <v>6.1889574664730197E-2</v>
      </c>
      <c r="N1798" s="7">
        <v>2.8716266540755001E-2</v>
      </c>
      <c r="O1798" s="7">
        <v>3.6575073428582197E-2</v>
      </c>
      <c r="P1798" s="7">
        <v>6.9534570947472396E-2</v>
      </c>
      <c r="Q1798" s="7">
        <v>5.1695323356162701</v>
      </c>
    </row>
    <row r="1799" spans="1:17" hidden="1" x14ac:dyDescent="0.3">
      <c r="A1799" s="3" t="s">
        <v>61</v>
      </c>
      <c r="B1799" s="2">
        <v>43922</v>
      </c>
      <c r="C1799" s="7">
        <v>0.29858853237269001</v>
      </c>
      <c r="D1799" s="7">
        <v>8.10318065735042E-2</v>
      </c>
      <c r="E1799" s="7">
        <v>0.77837271094098404</v>
      </c>
      <c r="F1799" s="14">
        <v>0.14059548248551201</v>
      </c>
      <c r="G1799" s="7">
        <v>1.0250458243097799E-2</v>
      </c>
      <c r="H1799" s="7">
        <v>1.6710354861810699E-4</v>
      </c>
      <c r="I1799" s="7">
        <v>4.5691016878790701E-2</v>
      </c>
      <c r="J1799" s="7">
        <v>4.6941393349194298E-3</v>
      </c>
      <c r="K1799" s="7">
        <v>0.12874421008950299</v>
      </c>
      <c r="L1799" s="7">
        <v>0.70875219499081599</v>
      </c>
      <c r="M1799" s="7">
        <v>1.9766505732220399E-2</v>
      </c>
      <c r="N1799" s="7">
        <v>3.7609509080643998E-2</v>
      </c>
      <c r="O1799" s="7">
        <v>2.1334338326731801E-3</v>
      </c>
      <c r="P1799" s="7">
        <v>4.2191428268718002E-2</v>
      </c>
      <c r="Q1799" s="7">
        <v>5.2411690898955898</v>
      </c>
    </row>
    <row r="1800" spans="1:17" hidden="1" x14ac:dyDescent="0.3">
      <c r="A1800" s="3" t="s">
        <v>61</v>
      </c>
      <c r="B1800" s="2">
        <v>43952</v>
      </c>
      <c r="C1800" s="7">
        <v>0.33859063025132202</v>
      </c>
      <c r="D1800" s="7">
        <v>7.8207703467899098E-2</v>
      </c>
      <c r="E1800" s="7">
        <v>0.77515951562007601</v>
      </c>
      <c r="F1800" s="14">
        <v>0.146632780912025</v>
      </c>
      <c r="G1800" s="7">
        <v>1.0395952097974901E-2</v>
      </c>
      <c r="H1800" s="7">
        <v>4.0046206014561898E-5</v>
      </c>
      <c r="I1800" s="7">
        <v>5.2639269206457701E-2</v>
      </c>
      <c r="J1800" s="7">
        <v>1.29562299839713E-2</v>
      </c>
      <c r="K1800" s="7">
        <v>0.131900525453505</v>
      </c>
      <c r="L1800" s="7">
        <v>0.66981322865021098</v>
      </c>
      <c r="M1800" s="7">
        <v>2.3778706413555301E-2</v>
      </c>
      <c r="N1800" s="7">
        <v>4.5370001655004398E-2</v>
      </c>
      <c r="O1800" s="7">
        <v>2.6012124157222599E-3</v>
      </c>
      <c r="P1800" s="7">
        <v>5.0504827917584198E-2</v>
      </c>
      <c r="Q1800" s="7">
        <v>5.3552924047097203</v>
      </c>
    </row>
    <row r="1801" spans="1:17" hidden="1" x14ac:dyDescent="0.3">
      <c r="A1801" s="3" t="s">
        <v>61</v>
      </c>
      <c r="B1801" s="2">
        <v>43983</v>
      </c>
      <c r="C1801" s="7">
        <v>0.41810258326702898</v>
      </c>
      <c r="D1801" s="7">
        <v>6.6203602436228998E-2</v>
      </c>
      <c r="E1801" s="7">
        <v>0.76767932438330799</v>
      </c>
      <c r="F1801" s="14">
        <v>0.16611707318046301</v>
      </c>
      <c r="G1801" s="7">
        <v>1.4319051798019299E-2</v>
      </c>
      <c r="H1801" s="7">
        <v>9.0239481795404593E-3</v>
      </c>
      <c r="I1801" s="7">
        <v>0.16271842802807199</v>
      </c>
      <c r="J1801" s="7">
        <v>3.3335186724993998E-2</v>
      </c>
      <c r="K1801" s="7">
        <v>0.119132550510512</v>
      </c>
      <c r="L1801" s="7">
        <v>0.51720607287138398</v>
      </c>
      <c r="M1801" s="7">
        <v>3.2294278340920801E-2</v>
      </c>
      <c r="N1801" s="7">
        <v>3.6333248855493903E-2</v>
      </c>
      <c r="O1801" s="7">
        <v>4.1157710116657203E-3</v>
      </c>
      <c r="P1801" s="7">
        <v>7.1521463679398406E-2</v>
      </c>
      <c r="Q1801" s="7">
        <v>5.2792810473900804</v>
      </c>
    </row>
    <row r="1802" spans="1:17" hidden="1" x14ac:dyDescent="0.3">
      <c r="A1802" s="3" t="s">
        <v>61</v>
      </c>
      <c r="B1802" s="2">
        <v>44013</v>
      </c>
      <c r="C1802" s="7">
        <v>0.71012408216657696</v>
      </c>
      <c r="D1802" s="7">
        <v>4.9400738957354202E-2</v>
      </c>
      <c r="E1802" s="7">
        <v>0.71841969825778096</v>
      </c>
      <c r="F1802" s="14">
        <v>0.23217956278486501</v>
      </c>
      <c r="G1802" s="7">
        <v>1.50323756445796E-2</v>
      </c>
      <c r="H1802" s="7">
        <v>1.9457351644434798E-2</v>
      </c>
      <c r="I1802" s="7">
        <v>0.315354002349717</v>
      </c>
      <c r="J1802" s="7">
        <v>5.92274216321192E-2</v>
      </c>
      <c r="K1802" s="7">
        <v>0.10868902421841301</v>
      </c>
      <c r="L1802" s="7">
        <v>0.32165789123566502</v>
      </c>
      <c r="M1802" s="7">
        <v>5.9439849172688797E-2</v>
      </c>
      <c r="N1802" s="7">
        <v>2.9272344301355401E-2</v>
      </c>
      <c r="O1802" s="7">
        <v>9.0213901450904993E-3</v>
      </c>
      <c r="P1802" s="7">
        <v>6.2848349655936706E-2</v>
      </c>
      <c r="Q1802" s="7">
        <v>5.4214897548127601</v>
      </c>
    </row>
    <row r="1803" spans="1:17" hidden="1" x14ac:dyDescent="0.3">
      <c r="A1803" s="3" t="s">
        <v>61</v>
      </c>
      <c r="B1803" s="2">
        <v>44044</v>
      </c>
      <c r="C1803" s="7">
        <v>0.90984405873945695</v>
      </c>
      <c r="D1803" s="7">
        <v>4.3898295637381998E-2</v>
      </c>
      <c r="E1803" s="7">
        <v>0.62869027439500602</v>
      </c>
      <c r="F1803" s="14">
        <v>0.32741142996761202</v>
      </c>
      <c r="G1803" s="7">
        <v>1.3054390643470999E-2</v>
      </c>
      <c r="H1803" s="7">
        <v>2.5748969419888999E-2</v>
      </c>
      <c r="I1803" s="7">
        <v>0.257709941802582</v>
      </c>
      <c r="J1803" s="7">
        <v>0.17176030728472999</v>
      </c>
      <c r="K1803" s="7">
        <v>0.106137222644286</v>
      </c>
      <c r="L1803" s="7">
        <v>0.25131622963466099</v>
      </c>
      <c r="M1803" s="7">
        <v>5.6267320264996E-2</v>
      </c>
      <c r="N1803" s="7">
        <v>2.6311966592916802E-2</v>
      </c>
      <c r="O1803" s="7">
        <v>2.9939139157279599E-2</v>
      </c>
      <c r="P1803" s="7">
        <v>6.1754512555187803E-2</v>
      </c>
      <c r="Q1803" s="7">
        <v>5.5675541924186902</v>
      </c>
    </row>
    <row r="1804" spans="1:17" hidden="1" x14ac:dyDescent="0.3">
      <c r="A1804" s="3" t="s">
        <v>61</v>
      </c>
      <c r="B1804" s="2">
        <v>44075</v>
      </c>
      <c r="C1804" s="7">
        <v>0.83766841310874496</v>
      </c>
      <c r="D1804" s="7">
        <v>4.7911199346064103E-2</v>
      </c>
      <c r="E1804" s="7">
        <v>0.64682118786621401</v>
      </c>
      <c r="F1804" s="14">
        <v>0.30526761278772102</v>
      </c>
      <c r="G1804" s="7">
        <v>1.3240968634918301E-2</v>
      </c>
      <c r="H1804" s="7">
        <v>2.5509691307766199E-2</v>
      </c>
      <c r="I1804" s="7">
        <v>0.238258330914562</v>
      </c>
      <c r="J1804" s="7">
        <v>0.15984260941045</v>
      </c>
      <c r="K1804" s="7">
        <v>0.108160090162119</v>
      </c>
      <c r="L1804" s="7">
        <v>0.28272689377069399</v>
      </c>
      <c r="M1804" s="7">
        <v>5.4636148250581003E-2</v>
      </c>
      <c r="N1804" s="7">
        <v>2.9963937399355201E-2</v>
      </c>
      <c r="O1804" s="7">
        <v>2.7402408259004699E-2</v>
      </c>
      <c r="P1804" s="7">
        <v>6.0258921890550002E-2</v>
      </c>
      <c r="Q1804" s="7">
        <v>5.5711310549824304</v>
      </c>
    </row>
    <row r="1805" spans="1:17" hidden="1" x14ac:dyDescent="0.3">
      <c r="A1805" s="3" t="s">
        <v>61</v>
      </c>
      <c r="B1805" s="2">
        <v>44105</v>
      </c>
      <c r="C1805" s="7">
        <v>0.66930110752943195</v>
      </c>
      <c r="D1805" s="7">
        <v>5.54192155118607E-2</v>
      </c>
      <c r="E1805" s="7">
        <v>0.75302514819017596</v>
      </c>
      <c r="F1805" s="14">
        <v>0.19155563629796299</v>
      </c>
      <c r="G1805" s="7">
        <v>1.5364709803910101E-2</v>
      </c>
      <c r="H1805" s="7">
        <v>2.07707782475656E-2</v>
      </c>
      <c r="I1805" s="7">
        <v>0.216095235929048</v>
      </c>
      <c r="J1805" s="7">
        <v>0.107294032267831</v>
      </c>
      <c r="K1805" s="7">
        <v>0.11660518776430499</v>
      </c>
      <c r="L1805" s="7">
        <v>0.36144921644352901</v>
      </c>
      <c r="M1805" s="7">
        <v>6.4592335927350294E-2</v>
      </c>
      <c r="N1805" s="7">
        <v>3.07526212450078E-2</v>
      </c>
      <c r="O1805" s="7">
        <v>9.2708697421817494E-3</v>
      </c>
      <c r="P1805" s="7">
        <v>5.7805012629272297E-2</v>
      </c>
      <c r="Q1805" s="7">
        <v>5.4001657824650904</v>
      </c>
    </row>
    <row r="1806" spans="1:17" hidden="1" x14ac:dyDescent="0.3">
      <c r="A1806" s="3" t="s">
        <v>61</v>
      </c>
      <c r="B1806" s="2">
        <v>44136</v>
      </c>
      <c r="C1806" s="7">
        <v>0.82973450332968401</v>
      </c>
      <c r="D1806" s="7">
        <v>4.1419534287686598E-2</v>
      </c>
      <c r="E1806" s="7">
        <v>0.69490745005004895</v>
      </c>
      <c r="F1806" s="14">
        <v>0.26367301566226398</v>
      </c>
      <c r="G1806" s="7">
        <v>1.24354236196228E-2</v>
      </c>
      <c r="H1806" s="7">
        <v>3.1685492896433701E-2</v>
      </c>
      <c r="I1806" s="7">
        <v>0.277570388937951</v>
      </c>
      <c r="J1806" s="7">
        <v>0.11890556349431999</v>
      </c>
      <c r="K1806" s="7">
        <v>0.12945154194146299</v>
      </c>
      <c r="L1806" s="7">
        <v>0.27898835129317101</v>
      </c>
      <c r="M1806" s="7">
        <v>6.6155190054378699E-2</v>
      </c>
      <c r="N1806" s="7">
        <v>2.8616218102665798E-2</v>
      </c>
      <c r="O1806" s="7">
        <v>1.11802701747389E-2</v>
      </c>
      <c r="P1806" s="7">
        <v>4.5011559485254697E-2</v>
      </c>
      <c r="Q1806" s="7">
        <v>5.6645045034581401</v>
      </c>
    </row>
    <row r="1807" spans="1:17" hidden="1" x14ac:dyDescent="0.3">
      <c r="A1807" s="3" t="s">
        <v>61</v>
      </c>
      <c r="B1807" s="2">
        <v>44166</v>
      </c>
      <c r="C1807" s="7">
        <v>0.87253573424362196</v>
      </c>
      <c r="D1807" s="7">
        <v>4.7403954319239099E-2</v>
      </c>
      <c r="E1807" s="7">
        <v>0.72648138815418195</v>
      </c>
      <c r="F1807" s="14">
        <v>0.226114657526579</v>
      </c>
      <c r="G1807" s="7">
        <v>1.3263178191498999E-2</v>
      </c>
      <c r="H1807" s="7">
        <v>2.6138627359415599E-2</v>
      </c>
      <c r="I1807" s="7">
        <v>0.28158762514138302</v>
      </c>
      <c r="J1807" s="7">
        <v>6.2209091338218302E-2</v>
      </c>
      <c r="K1807" s="7">
        <v>0.154854621909992</v>
      </c>
      <c r="L1807" s="7">
        <v>0.30417466999025899</v>
      </c>
      <c r="M1807" s="7">
        <v>7.7844179702861505E-2</v>
      </c>
      <c r="N1807" s="7">
        <v>2.60497459183953E-2</v>
      </c>
      <c r="O1807" s="7">
        <v>6.7029816982404501E-3</v>
      </c>
      <c r="P1807" s="7">
        <v>4.7175278749735101E-2</v>
      </c>
      <c r="Q1807" s="7">
        <v>5.5084398384977504</v>
      </c>
    </row>
    <row r="1808" spans="1:17" hidden="1" x14ac:dyDescent="0.3">
      <c r="A1808" s="3" t="s">
        <v>61</v>
      </c>
      <c r="B1808" s="2">
        <v>44197</v>
      </c>
      <c r="C1808" s="7">
        <v>0.334356261813332</v>
      </c>
      <c r="D1808" s="7">
        <v>7.7963478001608397E-2</v>
      </c>
      <c r="E1808" s="7">
        <v>0.77046796804194695</v>
      </c>
      <c r="F1808" s="14">
        <v>0.151568553956444</v>
      </c>
      <c r="G1808" s="7">
        <v>1.53403135025803E-2</v>
      </c>
      <c r="H1808" s="7">
        <v>1.5423915815691699E-3</v>
      </c>
      <c r="I1808" s="7">
        <v>3.9656297281119898E-2</v>
      </c>
      <c r="J1808" s="7">
        <v>5.1649950121542498E-2</v>
      </c>
      <c r="K1808" s="7">
        <v>9.8901579938625306E-2</v>
      </c>
      <c r="L1808" s="7">
        <v>0.59767165961966795</v>
      </c>
      <c r="M1808" s="7">
        <v>6.5476237631261203E-2</v>
      </c>
      <c r="N1808" s="7">
        <v>3.0667017326281999E-2</v>
      </c>
      <c r="O1808" s="7">
        <v>5.2228230890610699E-3</v>
      </c>
      <c r="P1808" s="7">
        <v>9.3871729908290805E-2</v>
      </c>
      <c r="Q1808" s="7">
        <v>5.3493823185721503</v>
      </c>
    </row>
    <row r="1809" spans="1:17" hidden="1" x14ac:dyDescent="0.3">
      <c r="A1809" s="3" t="s">
        <v>61</v>
      </c>
      <c r="B1809" s="2">
        <v>44228</v>
      </c>
      <c r="C1809" s="7">
        <v>0.34826636532712901</v>
      </c>
      <c r="D1809" s="7">
        <v>6.9356641173338895E-2</v>
      </c>
      <c r="E1809" s="7">
        <v>0.75259576923292004</v>
      </c>
      <c r="F1809" s="14">
        <v>0.17804758959374101</v>
      </c>
      <c r="G1809" s="7">
        <v>1.4948740790631901E-2</v>
      </c>
      <c r="H1809" s="7">
        <v>8.19584031259671E-4</v>
      </c>
      <c r="I1809" s="7">
        <v>4.12896675773744E-2</v>
      </c>
      <c r="J1809" s="7">
        <v>6.3640058562849905E-2</v>
      </c>
      <c r="K1809" s="7">
        <v>9.2291455375747997E-2</v>
      </c>
      <c r="L1809" s="7">
        <v>0.57520317638158203</v>
      </c>
      <c r="M1809" s="7">
        <v>7.7073090564362803E-2</v>
      </c>
      <c r="N1809" s="7">
        <v>3.1703277177170801E-2</v>
      </c>
      <c r="O1809" s="7">
        <v>5.0771529218964001E-3</v>
      </c>
      <c r="P1809" s="7">
        <v>9.7953796617124E-2</v>
      </c>
      <c r="Q1809" s="7">
        <v>5.3489965938969704</v>
      </c>
    </row>
    <row r="1810" spans="1:17" hidden="1" x14ac:dyDescent="0.3">
      <c r="A1810" s="3" t="s">
        <v>61</v>
      </c>
      <c r="B1810" s="2">
        <v>44256</v>
      </c>
      <c r="C1810" s="7">
        <v>0.44801814142051</v>
      </c>
      <c r="D1810" s="7">
        <v>6.6470997481857905E-2</v>
      </c>
      <c r="E1810" s="7">
        <v>0.76712661612890498</v>
      </c>
      <c r="F1810" s="14">
        <v>0.16640238638923699</v>
      </c>
      <c r="G1810" s="7">
        <v>2.25314334534913E-2</v>
      </c>
      <c r="H1810" s="7">
        <v>3.76769502380448E-4</v>
      </c>
      <c r="I1810" s="7">
        <v>4.8484577187575199E-2</v>
      </c>
      <c r="J1810" s="7">
        <v>6.3040678989427806E-2</v>
      </c>
      <c r="K1810" s="7">
        <v>0.102509696359947</v>
      </c>
      <c r="L1810" s="7">
        <v>0.550969236431747</v>
      </c>
      <c r="M1810" s="7">
        <v>7.8630501169057496E-2</v>
      </c>
      <c r="N1810" s="7">
        <v>3.69907738737296E-2</v>
      </c>
      <c r="O1810" s="7">
        <v>6.1843798305231297E-3</v>
      </c>
      <c r="P1810" s="7">
        <v>9.0281953202120097E-2</v>
      </c>
      <c r="Q1810" s="7">
        <v>5.2828842876800399</v>
      </c>
    </row>
    <row r="1811" spans="1:17" hidden="1" x14ac:dyDescent="0.3">
      <c r="A1811" s="3" t="s">
        <v>61</v>
      </c>
      <c r="B1811" s="2">
        <v>44287</v>
      </c>
      <c r="C1811" s="7">
        <v>0.74802452713331002</v>
      </c>
      <c r="D1811" s="7">
        <v>5.0925887000231797E-2</v>
      </c>
      <c r="E1811" s="7">
        <v>0.72028849570999198</v>
      </c>
      <c r="F1811" s="14">
        <v>0.228785617289777</v>
      </c>
      <c r="G1811" s="7">
        <v>1.6610718930415901E-2</v>
      </c>
      <c r="H1811" s="7">
        <v>1.5210722493510199E-2</v>
      </c>
      <c r="I1811" s="7">
        <v>0.273499681931897</v>
      </c>
      <c r="J1811" s="7">
        <v>6.6704673005969606E-2</v>
      </c>
      <c r="K1811" s="7">
        <v>0.126550966668978</v>
      </c>
      <c r="L1811" s="7">
        <v>0.33343308786787101</v>
      </c>
      <c r="M1811" s="7">
        <v>6.6753378572524905E-2</v>
      </c>
      <c r="N1811" s="7">
        <v>2.5374938661629799E-2</v>
      </c>
      <c r="O1811" s="7">
        <v>1.2979968632707201E-2</v>
      </c>
      <c r="P1811" s="7">
        <v>6.2881863234496696E-2</v>
      </c>
      <c r="Q1811" s="7">
        <v>5.58392657439689</v>
      </c>
    </row>
    <row r="1812" spans="1:17" hidden="1" x14ac:dyDescent="0.3">
      <c r="A1812" s="3" t="s">
        <v>61</v>
      </c>
      <c r="B1812" s="2">
        <v>44317</v>
      </c>
      <c r="C1812" s="7">
        <v>0.899546057466593</v>
      </c>
      <c r="D1812" s="7">
        <v>4.4262319478442398E-2</v>
      </c>
      <c r="E1812" s="7">
        <v>0.66535182933694903</v>
      </c>
      <c r="F1812" s="14">
        <v>0.29038585118460902</v>
      </c>
      <c r="G1812" s="7">
        <v>1.49783851189684E-2</v>
      </c>
      <c r="H1812" s="7">
        <v>2.3598289301064699E-2</v>
      </c>
      <c r="I1812" s="7">
        <v>0.27423869421719499</v>
      </c>
      <c r="J1812" s="7">
        <v>0.14925899282666799</v>
      </c>
      <c r="K1812" s="7">
        <v>8.5647714572744102E-2</v>
      </c>
      <c r="L1812" s="7">
        <v>0.2842700403774</v>
      </c>
      <c r="M1812" s="7">
        <v>6.2713789975856707E-2</v>
      </c>
      <c r="N1812" s="7">
        <v>1.9524243576237998E-2</v>
      </c>
      <c r="O1812" s="7">
        <v>2.2665271883691499E-2</v>
      </c>
      <c r="P1812" s="7">
        <v>6.3104578150173604E-2</v>
      </c>
      <c r="Q1812" s="7">
        <v>5.6404855469168398</v>
      </c>
    </row>
    <row r="1813" spans="1:17" hidden="1" x14ac:dyDescent="0.3">
      <c r="A1813" s="3" t="s">
        <v>61</v>
      </c>
      <c r="B1813" s="2">
        <v>44348</v>
      </c>
      <c r="C1813" s="7">
        <v>0.91887249511949998</v>
      </c>
      <c r="D1813" s="7">
        <v>3.9248272835218E-2</v>
      </c>
      <c r="E1813" s="7">
        <v>0.66672864419025701</v>
      </c>
      <c r="F1813" s="14">
        <v>0.29402308297452501</v>
      </c>
      <c r="G1813" s="7">
        <v>1.7116055498527599E-2</v>
      </c>
      <c r="H1813" s="7">
        <v>2.8164481529212599E-2</v>
      </c>
      <c r="I1813" s="7">
        <v>0.26793863890175801</v>
      </c>
      <c r="J1813" s="7">
        <v>0.18237446940302399</v>
      </c>
      <c r="K1813" s="7">
        <v>6.6793293484518096E-2</v>
      </c>
      <c r="L1813" s="7">
        <v>0.25923057081202699</v>
      </c>
      <c r="M1813" s="7">
        <v>6.2737120057841406E-2</v>
      </c>
      <c r="N1813" s="7">
        <v>2.2292692745042399E-2</v>
      </c>
      <c r="O1813" s="7">
        <v>2.8342651463754399E-2</v>
      </c>
      <c r="P1813" s="7">
        <v>6.5010026104295002E-2</v>
      </c>
      <c r="Q1813" s="7">
        <v>5.4925965203318698</v>
      </c>
    </row>
    <row r="1814" spans="1:17" hidden="1" x14ac:dyDescent="0.3">
      <c r="A1814" s="3" t="s">
        <v>61</v>
      </c>
      <c r="B1814" s="2">
        <v>44378</v>
      </c>
      <c r="C1814" s="7">
        <v>0.96826471017443305</v>
      </c>
      <c r="D1814" s="7">
        <v>4.3757971922628397E-2</v>
      </c>
      <c r="E1814" s="7">
        <v>0.63652847961590797</v>
      </c>
      <c r="F1814" s="14">
        <v>0.31971354846146399</v>
      </c>
      <c r="G1814" s="7">
        <v>1.58743573506617E-2</v>
      </c>
      <c r="H1814" s="7">
        <v>3.0672174834639701E-2</v>
      </c>
      <c r="I1814" s="7">
        <v>0.25212336011446701</v>
      </c>
      <c r="J1814" s="7">
        <v>0.18105317591485701</v>
      </c>
      <c r="K1814" s="7">
        <v>6.7134042568254296E-2</v>
      </c>
      <c r="L1814" s="7">
        <v>0.26445489639558201</v>
      </c>
      <c r="M1814" s="7">
        <v>6.57440006163824E-2</v>
      </c>
      <c r="N1814" s="7">
        <v>2.0440955222596199E-2</v>
      </c>
      <c r="O1814" s="7">
        <v>3.6583782427709099E-2</v>
      </c>
      <c r="P1814" s="7">
        <v>6.5919254554850107E-2</v>
      </c>
      <c r="Q1814" s="7">
        <v>5.55251806417622</v>
      </c>
    </row>
    <row r="1815" spans="1:17" hidden="1" x14ac:dyDescent="0.3">
      <c r="A1815" s="3" t="s">
        <v>61</v>
      </c>
      <c r="B1815" s="2">
        <v>44409</v>
      </c>
      <c r="C1815" s="7">
        <v>1.02978838238727</v>
      </c>
      <c r="D1815" s="7">
        <v>3.8070469993695198E-2</v>
      </c>
      <c r="E1815" s="7">
        <v>0.58624816962730797</v>
      </c>
      <c r="F1815" s="14">
        <v>0.37568136037899702</v>
      </c>
      <c r="G1815" s="7">
        <v>1.6298658432616901E-2</v>
      </c>
      <c r="H1815" s="7">
        <v>3.6706141593673899E-2</v>
      </c>
      <c r="I1815" s="7">
        <v>0.231318578664443</v>
      </c>
      <c r="J1815" s="7">
        <v>0.23326639684949299</v>
      </c>
      <c r="K1815" s="7">
        <v>6.8591406327056806E-2</v>
      </c>
      <c r="L1815" s="7">
        <v>0.22932343449168199</v>
      </c>
      <c r="M1815" s="7">
        <v>6.0803751579945303E-2</v>
      </c>
      <c r="N1815" s="7">
        <v>1.81969647591315E-2</v>
      </c>
      <c r="O1815" s="7">
        <v>4.4964347434010697E-2</v>
      </c>
      <c r="P1815" s="7">
        <v>6.0530319867946603E-2</v>
      </c>
      <c r="Q1815" s="7">
        <v>5.6249419194958898</v>
      </c>
    </row>
    <row r="1816" spans="1:17" hidden="1" x14ac:dyDescent="0.3">
      <c r="A1816" s="3" t="s">
        <v>61</v>
      </c>
      <c r="B1816" s="2">
        <v>44440</v>
      </c>
      <c r="C1816" s="7">
        <v>0.99913088231762004</v>
      </c>
      <c r="D1816" s="7">
        <v>3.8964279728001802E-2</v>
      </c>
      <c r="E1816" s="7">
        <v>0.64792394639744799</v>
      </c>
      <c r="F1816" s="14">
        <v>0.31311177387455003</v>
      </c>
      <c r="G1816" s="7">
        <v>1.7073399981391901E-2</v>
      </c>
      <c r="H1816" s="7">
        <v>2.7341563934190301E-2</v>
      </c>
      <c r="I1816" s="7">
        <v>0.227193315465363</v>
      </c>
      <c r="J1816" s="7">
        <v>0.24322374390033999</v>
      </c>
      <c r="K1816" s="7">
        <v>6.8461735467013604E-2</v>
      </c>
      <c r="L1816" s="7">
        <v>0.23442774674203901</v>
      </c>
      <c r="M1816" s="7">
        <v>5.5737903085271601E-2</v>
      </c>
      <c r="N1816" s="7">
        <v>2.1927315939627101E-2</v>
      </c>
      <c r="O1816" s="7">
        <v>3.7443505404435098E-2</v>
      </c>
      <c r="P1816" s="7">
        <v>6.7169770080327998E-2</v>
      </c>
      <c r="Q1816" s="7">
        <v>5.5634897900057103</v>
      </c>
    </row>
    <row r="1817" spans="1:17" hidden="1" x14ac:dyDescent="0.3">
      <c r="A1817" s="3" t="s">
        <v>62</v>
      </c>
      <c r="B1817" s="2">
        <v>43466</v>
      </c>
      <c r="C1817" s="7">
        <v>0.82551914347232402</v>
      </c>
      <c r="D1817" s="7">
        <v>6.8222290543028002E-2</v>
      </c>
      <c r="E1817" s="7">
        <v>0.53023650560031099</v>
      </c>
      <c r="F1817" s="14">
        <v>0.40154120385666098</v>
      </c>
      <c r="G1817" s="7">
        <v>1.6133600608528299E-2</v>
      </c>
      <c r="H1817" s="7">
        <v>3.4501877578251801E-2</v>
      </c>
      <c r="I1817" s="7">
        <v>0.24869938228072</v>
      </c>
      <c r="J1817" s="7">
        <v>0.170523468020115</v>
      </c>
      <c r="K1817" s="7">
        <v>7.5193173125091703E-2</v>
      </c>
      <c r="L1817" s="7">
        <v>0.12877425387354899</v>
      </c>
      <c r="M1817" s="7">
        <v>0.10519794200864099</v>
      </c>
      <c r="N1817" s="7">
        <v>5.9736181335466501E-2</v>
      </c>
      <c r="O1817" s="7">
        <v>0.110807056403121</v>
      </c>
      <c r="P1817" s="7">
        <v>5.0433064766516697E-2</v>
      </c>
      <c r="Q1817" s="7">
        <v>5.7738123883815398</v>
      </c>
    </row>
    <row r="1818" spans="1:17" hidden="1" x14ac:dyDescent="0.3">
      <c r="A1818" s="3" t="s">
        <v>62</v>
      </c>
      <c r="B1818" s="2">
        <v>43497</v>
      </c>
      <c r="C1818" s="7">
        <v>0.85361236950702102</v>
      </c>
      <c r="D1818" s="7">
        <v>6.8510695941595701E-2</v>
      </c>
      <c r="E1818" s="7">
        <v>0.51151516803515495</v>
      </c>
      <c r="F1818" s="14">
        <v>0.41997413602325001</v>
      </c>
      <c r="G1818" s="7">
        <v>1.72488734660592E-2</v>
      </c>
      <c r="H1818" s="7">
        <v>3.3049643887028801E-2</v>
      </c>
      <c r="I1818" s="7">
        <v>0.24649345439262199</v>
      </c>
      <c r="J1818" s="7">
        <v>0.18648417499141201</v>
      </c>
      <c r="K1818" s="7">
        <v>7.0018698664501805E-2</v>
      </c>
      <c r="L1818" s="7">
        <v>0.128439647782911</v>
      </c>
      <c r="M1818" s="7">
        <v>0.109798250946828</v>
      </c>
      <c r="N1818" s="7">
        <v>5.2699501441978103E-2</v>
      </c>
      <c r="O1818" s="7">
        <v>0.102138094361652</v>
      </c>
      <c r="P1818" s="7">
        <v>5.3629660065006503E-2</v>
      </c>
      <c r="Q1818" s="7">
        <v>5.8952548519169596</v>
      </c>
    </row>
    <row r="1819" spans="1:17" hidden="1" x14ac:dyDescent="0.3">
      <c r="A1819" s="3" t="s">
        <v>62</v>
      </c>
      <c r="B1819" s="2">
        <v>43525</v>
      </c>
      <c r="C1819" s="7">
        <v>1.01618465266284</v>
      </c>
      <c r="D1819" s="7">
        <v>5.9410234233229102E-2</v>
      </c>
      <c r="E1819" s="7">
        <v>0.52962149869271602</v>
      </c>
      <c r="F1819" s="14">
        <v>0.41096826707405498</v>
      </c>
      <c r="G1819" s="7">
        <v>1.7175354857771101E-2</v>
      </c>
      <c r="H1819" s="7">
        <v>2.9679225619122899E-2</v>
      </c>
      <c r="I1819" s="7">
        <v>0.26929814679478098</v>
      </c>
      <c r="J1819" s="7">
        <v>0.18391606600717</v>
      </c>
      <c r="K1819" s="7">
        <v>7.4086197199972004E-2</v>
      </c>
      <c r="L1819" s="7">
        <v>0.12200025146746001</v>
      </c>
      <c r="M1819" s="7">
        <v>9.9000146279402901E-2</v>
      </c>
      <c r="N1819" s="7">
        <v>5.3686109287642503E-2</v>
      </c>
      <c r="O1819" s="7">
        <v>0.104763635779624</v>
      </c>
      <c r="P1819" s="7">
        <v>4.6394866707053901E-2</v>
      </c>
      <c r="Q1819" s="7">
        <v>5.8686577865053797</v>
      </c>
    </row>
    <row r="1820" spans="1:17" hidden="1" x14ac:dyDescent="0.3">
      <c r="A1820" s="3" t="s">
        <v>62</v>
      </c>
      <c r="B1820" s="2">
        <v>43556</v>
      </c>
      <c r="C1820" s="7">
        <v>0.95967899353946096</v>
      </c>
      <c r="D1820" s="7">
        <v>6.4118256639794202E-2</v>
      </c>
      <c r="E1820" s="7">
        <v>0.51962206837495595</v>
      </c>
      <c r="F1820" s="14">
        <v>0.41625967498525002</v>
      </c>
      <c r="G1820" s="7">
        <v>1.74752339779147E-2</v>
      </c>
      <c r="H1820" s="7">
        <v>2.9028293481970901E-2</v>
      </c>
      <c r="I1820" s="7">
        <v>0.27856518389705198</v>
      </c>
      <c r="J1820" s="7">
        <v>0.17404349992221099</v>
      </c>
      <c r="K1820" s="7">
        <v>7.0262289989868207E-2</v>
      </c>
      <c r="L1820" s="7">
        <v>0.12260689638359799</v>
      </c>
      <c r="M1820" s="7">
        <v>9.5480790624951101E-2</v>
      </c>
      <c r="N1820" s="7">
        <v>5.9943306906491002E-2</v>
      </c>
      <c r="O1820" s="7">
        <v>9.6989058585819202E-2</v>
      </c>
      <c r="P1820" s="7">
        <v>5.5605446230123999E-2</v>
      </c>
      <c r="Q1820" s="7">
        <v>5.7663759700368997</v>
      </c>
    </row>
    <row r="1821" spans="1:17" hidden="1" x14ac:dyDescent="0.3">
      <c r="A1821" s="3" t="s">
        <v>62</v>
      </c>
      <c r="B1821" s="2">
        <v>43586</v>
      </c>
      <c r="C1821" s="7">
        <v>1.0206059020790901</v>
      </c>
      <c r="D1821" s="7">
        <v>5.9964266588666597E-2</v>
      </c>
      <c r="E1821" s="7">
        <v>0.52426412620242202</v>
      </c>
      <c r="F1821" s="14">
        <v>0.41577160720891099</v>
      </c>
      <c r="G1821" s="7">
        <v>1.6468195004980399E-2</v>
      </c>
      <c r="H1821" s="7">
        <v>2.8116902454366401E-2</v>
      </c>
      <c r="I1821" s="7">
        <v>0.28023509979861</v>
      </c>
      <c r="J1821" s="7">
        <v>0.168305863416743</v>
      </c>
      <c r="K1821" s="7">
        <v>7.8345026874502705E-2</v>
      </c>
      <c r="L1821" s="7">
        <v>0.116891770798845</v>
      </c>
      <c r="M1821" s="7">
        <v>9.6781614458432697E-2</v>
      </c>
      <c r="N1821" s="7">
        <v>5.40988719921731E-2</v>
      </c>
      <c r="O1821" s="7">
        <v>0.11080863732669</v>
      </c>
      <c r="P1821" s="7">
        <v>4.9948017874657302E-2</v>
      </c>
      <c r="Q1821" s="7">
        <v>5.71659490038253</v>
      </c>
    </row>
    <row r="1822" spans="1:17" hidden="1" x14ac:dyDescent="0.3">
      <c r="A1822" s="3" t="s">
        <v>62</v>
      </c>
      <c r="B1822" s="2">
        <v>43617</v>
      </c>
      <c r="C1822" s="7">
        <v>1.0034386837094</v>
      </c>
      <c r="D1822" s="7">
        <v>6.0705489032582799E-2</v>
      </c>
      <c r="E1822" s="7">
        <v>0.48134943759317</v>
      </c>
      <c r="F1822" s="14">
        <v>0.457945073374247</v>
      </c>
      <c r="G1822" s="7">
        <v>1.6056351066067402E-2</v>
      </c>
      <c r="H1822" s="7">
        <v>3.0210569919987999E-2</v>
      </c>
      <c r="I1822" s="7">
        <v>0.279925312215064</v>
      </c>
      <c r="J1822" s="7">
        <v>0.166676967423626</v>
      </c>
      <c r="K1822" s="7">
        <v>7.7370295461872102E-2</v>
      </c>
      <c r="L1822" s="7">
        <v>0.11535234839587701</v>
      </c>
      <c r="M1822" s="7">
        <v>9.5983156671102202E-2</v>
      </c>
      <c r="N1822" s="7">
        <v>5.1560771573643097E-2</v>
      </c>
      <c r="O1822" s="7">
        <v>0.10680941341371</v>
      </c>
      <c r="P1822" s="7">
        <v>6.0054813859050399E-2</v>
      </c>
      <c r="Q1822" s="7">
        <v>5.7528839569236201</v>
      </c>
    </row>
    <row r="1823" spans="1:17" hidden="1" x14ac:dyDescent="0.3">
      <c r="A1823" s="3" t="s">
        <v>62</v>
      </c>
      <c r="B1823" s="2">
        <v>43647</v>
      </c>
      <c r="C1823" s="7">
        <v>1.0440389674263599</v>
      </c>
      <c r="D1823" s="7">
        <v>5.8829910976521398E-2</v>
      </c>
      <c r="E1823" s="7">
        <v>0.50515047788562994</v>
      </c>
      <c r="F1823" s="14">
        <v>0.43601961113784898</v>
      </c>
      <c r="G1823" s="7">
        <v>1.4731800688693401E-2</v>
      </c>
      <c r="H1823" s="7">
        <v>3.1046892899458899E-2</v>
      </c>
      <c r="I1823" s="7">
        <v>0.290346409047746</v>
      </c>
      <c r="J1823" s="7">
        <v>0.15672225797022701</v>
      </c>
      <c r="K1823" s="7">
        <v>7.5720280924582703E-2</v>
      </c>
      <c r="L1823" s="7">
        <v>0.114487672569574</v>
      </c>
      <c r="M1823" s="7">
        <v>9.9057918758452601E-2</v>
      </c>
      <c r="N1823" s="7">
        <v>5.41977481984749E-2</v>
      </c>
      <c r="O1823" s="7">
        <v>0.10400249037371199</v>
      </c>
      <c r="P1823" s="7">
        <v>5.9686528569078197E-2</v>
      </c>
      <c r="Q1823" s="7">
        <v>5.8072943620795403</v>
      </c>
    </row>
    <row r="1824" spans="1:17" hidden="1" x14ac:dyDescent="0.3">
      <c r="A1824" s="3" t="s">
        <v>62</v>
      </c>
      <c r="B1824" s="2">
        <v>43678</v>
      </c>
      <c r="C1824" s="7">
        <v>1.0152954943447901</v>
      </c>
      <c r="D1824" s="7">
        <v>6.7108591183477895E-2</v>
      </c>
      <c r="E1824" s="7">
        <v>0.51010017223029303</v>
      </c>
      <c r="F1824" s="14">
        <v>0.42279123658622902</v>
      </c>
      <c r="G1824" s="7">
        <v>1.41441876062519E-2</v>
      </c>
      <c r="H1824" s="7">
        <v>2.9400568326435301E-2</v>
      </c>
      <c r="I1824" s="7">
        <v>0.29167510742401198</v>
      </c>
      <c r="J1824" s="7">
        <v>0.17736855258692399</v>
      </c>
      <c r="K1824" s="7">
        <v>6.3432954698510402E-2</v>
      </c>
      <c r="L1824" s="7">
        <v>0.114234448776858</v>
      </c>
      <c r="M1824" s="7">
        <v>9.5451787448295106E-2</v>
      </c>
      <c r="N1824" s="7">
        <v>5.50139929085358E-2</v>
      </c>
      <c r="O1824" s="7">
        <v>0.108680318453913</v>
      </c>
      <c r="P1824" s="7">
        <v>5.0598081770264897E-2</v>
      </c>
      <c r="Q1824" s="7">
        <v>5.8261269239374602</v>
      </c>
    </row>
    <row r="1825" spans="1:17" hidden="1" x14ac:dyDescent="0.3">
      <c r="A1825" s="3" t="s">
        <v>62</v>
      </c>
      <c r="B1825" s="2">
        <v>43709</v>
      </c>
      <c r="C1825" s="7">
        <v>0.93441517493412496</v>
      </c>
      <c r="D1825" s="7">
        <v>6.3562105791228396E-2</v>
      </c>
      <c r="E1825" s="7">
        <v>0.52137487853537001</v>
      </c>
      <c r="F1825" s="14">
        <v>0.41506301567340198</v>
      </c>
      <c r="G1825" s="7">
        <v>1.56964722737312E-2</v>
      </c>
      <c r="H1825" s="7">
        <v>2.9452821576982601E-2</v>
      </c>
      <c r="I1825" s="7">
        <v>0.275434150750068</v>
      </c>
      <c r="J1825" s="7">
        <v>0.168374962740476</v>
      </c>
      <c r="K1825" s="7">
        <v>6.1958930489864797E-2</v>
      </c>
      <c r="L1825" s="7">
        <v>0.122105046168263</v>
      </c>
      <c r="M1825" s="7">
        <v>0.102786078669343</v>
      </c>
      <c r="N1825" s="7">
        <v>5.5179272225194601E-2</v>
      </c>
      <c r="O1825" s="7">
        <v>0.115749607868275</v>
      </c>
      <c r="P1825" s="7">
        <v>5.3262657237802401E-2</v>
      </c>
      <c r="Q1825" s="7">
        <v>5.7619853543277602</v>
      </c>
    </row>
    <row r="1826" spans="1:17" hidden="1" x14ac:dyDescent="0.3">
      <c r="A1826" s="3" t="s">
        <v>62</v>
      </c>
      <c r="B1826" s="2">
        <v>43739</v>
      </c>
      <c r="C1826" s="7">
        <v>0.98394237597523804</v>
      </c>
      <c r="D1826" s="7">
        <v>6.9508395040533605E-2</v>
      </c>
      <c r="E1826" s="7">
        <v>0.51559271171103205</v>
      </c>
      <c r="F1826" s="14">
        <v>0.41489889324843399</v>
      </c>
      <c r="G1826" s="7">
        <v>1.4716010389191099E-2</v>
      </c>
      <c r="H1826" s="7">
        <v>3.02104982300519E-2</v>
      </c>
      <c r="I1826" s="7">
        <v>0.29093950140205399</v>
      </c>
      <c r="J1826" s="7">
        <v>0.17314735507291901</v>
      </c>
      <c r="K1826" s="7">
        <v>6.5535019868712005E-2</v>
      </c>
      <c r="L1826" s="7">
        <v>0.123897613449168</v>
      </c>
      <c r="M1826" s="7">
        <v>9.9518870188349998E-2</v>
      </c>
      <c r="N1826" s="7">
        <v>6.2863461843836996E-2</v>
      </c>
      <c r="O1826" s="7">
        <v>9.2972043495301193E-2</v>
      </c>
      <c r="P1826" s="7">
        <v>4.6199626060416402E-2</v>
      </c>
      <c r="Q1826" s="7">
        <v>5.8719773645741498</v>
      </c>
    </row>
    <row r="1827" spans="1:17" hidden="1" x14ac:dyDescent="0.3">
      <c r="A1827" s="3" t="s">
        <v>62</v>
      </c>
      <c r="B1827" s="2">
        <v>43770</v>
      </c>
      <c r="C1827" s="7">
        <v>1.04273282739753</v>
      </c>
      <c r="D1827" s="7">
        <v>6.2138736986794001E-2</v>
      </c>
      <c r="E1827" s="7">
        <v>0.50200641970656901</v>
      </c>
      <c r="F1827" s="14">
        <v>0.43585484330663699</v>
      </c>
      <c r="G1827" s="7">
        <v>1.4491776567249801E-2</v>
      </c>
      <c r="H1827" s="7">
        <v>3.6651895213252399E-2</v>
      </c>
      <c r="I1827" s="7">
        <v>0.30356729604466798</v>
      </c>
      <c r="J1827" s="7">
        <v>0.17102788737067401</v>
      </c>
      <c r="K1827" s="7">
        <v>7.5178005072683005E-2</v>
      </c>
      <c r="L1827" s="7">
        <v>8.9643402600937103E-2</v>
      </c>
      <c r="M1827" s="7">
        <v>0.10395049769440599</v>
      </c>
      <c r="N1827" s="7">
        <v>6.8453245223319803E-2</v>
      </c>
      <c r="O1827" s="7">
        <v>8.6329745218133594E-2</v>
      </c>
      <c r="P1827" s="7">
        <v>5.0706248994676302E-2</v>
      </c>
      <c r="Q1827" s="7">
        <v>5.8290215532929404</v>
      </c>
    </row>
    <row r="1828" spans="1:17" hidden="1" x14ac:dyDescent="0.3">
      <c r="A1828" s="3" t="s">
        <v>62</v>
      </c>
      <c r="B1828" s="2">
        <v>43800</v>
      </c>
      <c r="C1828" s="7">
        <v>1.30053541495182</v>
      </c>
      <c r="D1828" s="7">
        <v>5.6981178261846101E-2</v>
      </c>
      <c r="E1828" s="7">
        <v>0.52528697178500505</v>
      </c>
      <c r="F1828" s="14">
        <v>0.41773184995314899</v>
      </c>
      <c r="G1828" s="7">
        <v>1.4101587868762099E-2</v>
      </c>
      <c r="H1828" s="7">
        <v>4.5612796771507397E-2</v>
      </c>
      <c r="I1828" s="7">
        <v>0.34865346026187599</v>
      </c>
      <c r="J1828" s="7">
        <v>0.15461812458420801</v>
      </c>
      <c r="K1828" s="7">
        <v>9.13621300318114E-2</v>
      </c>
      <c r="L1828" s="7">
        <v>7.89728127465434E-2</v>
      </c>
      <c r="M1828" s="7">
        <v>0.10403088744521199</v>
      </c>
      <c r="N1828" s="7">
        <v>5.61817873211998E-2</v>
      </c>
      <c r="O1828" s="7">
        <v>6.8142393688460701E-2</v>
      </c>
      <c r="P1828" s="7">
        <v>3.8324019280419203E-2</v>
      </c>
      <c r="Q1828" s="7">
        <v>5.83508341661702</v>
      </c>
    </row>
    <row r="1829" spans="1:17" hidden="1" x14ac:dyDescent="0.3">
      <c r="A1829" s="3" t="s">
        <v>62</v>
      </c>
      <c r="B1829" s="2">
        <v>43831</v>
      </c>
      <c r="C1829" s="7">
        <v>0.80333531771451006</v>
      </c>
      <c r="D1829" s="7">
        <v>6.6511175890586499E-2</v>
      </c>
      <c r="E1829" s="7">
        <v>0.54219790731131001</v>
      </c>
      <c r="F1829" s="14">
        <v>0.39129091679810402</v>
      </c>
      <c r="G1829" s="7">
        <v>1.8358263066921499E-2</v>
      </c>
      <c r="H1829" s="7">
        <v>3.2227418522776698E-2</v>
      </c>
      <c r="I1829" s="7">
        <v>0.25011769534612499</v>
      </c>
      <c r="J1829" s="7">
        <v>0.18663152324799501</v>
      </c>
      <c r="K1829" s="7">
        <v>7.0570697643016794E-2</v>
      </c>
      <c r="L1829" s="7">
        <v>0.105108573215554</v>
      </c>
      <c r="M1829" s="7">
        <v>0.113172415698572</v>
      </c>
      <c r="N1829" s="7">
        <v>6.0558163141731403E-2</v>
      </c>
      <c r="O1829" s="7">
        <v>0.10045996394019301</v>
      </c>
      <c r="P1829" s="7">
        <v>6.2795286177114495E-2</v>
      </c>
      <c r="Q1829" s="7">
        <v>5.8822229770223604</v>
      </c>
    </row>
    <row r="1830" spans="1:17" hidden="1" x14ac:dyDescent="0.3">
      <c r="A1830" s="3" t="s">
        <v>62</v>
      </c>
      <c r="B1830" s="2">
        <v>43862</v>
      </c>
      <c r="C1830" s="7">
        <v>0.82567613575434595</v>
      </c>
      <c r="D1830" s="7">
        <v>6.6928588001222103E-2</v>
      </c>
      <c r="E1830" s="7">
        <v>0.52272740814688901</v>
      </c>
      <c r="F1830" s="14">
        <v>0.41034400385188902</v>
      </c>
      <c r="G1830" s="7">
        <v>1.7651842332375801E-2</v>
      </c>
      <c r="H1830" s="7">
        <v>3.2367531513225398E-2</v>
      </c>
      <c r="I1830" s="7">
        <v>0.25695380522891298</v>
      </c>
      <c r="J1830" s="7">
        <v>0.19716114380472</v>
      </c>
      <c r="K1830" s="7">
        <v>6.6290804303674095E-2</v>
      </c>
      <c r="L1830" s="7">
        <v>0.105259610706329</v>
      </c>
      <c r="M1830" s="7">
        <v>0.10936122181294899</v>
      </c>
      <c r="N1830" s="7">
        <v>5.4183174715247799E-2</v>
      </c>
      <c r="O1830" s="7">
        <v>0.102598613956786</v>
      </c>
      <c r="P1830" s="7">
        <v>5.8172251625778701E-2</v>
      </c>
      <c r="Q1830" s="7">
        <v>5.7257291650718098</v>
      </c>
    </row>
    <row r="1831" spans="1:17" hidden="1" x14ac:dyDescent="0.3">
      <c r="A1831" s="3" t="s">
        <v>62</v>
      </c>
      <c r="B1831" s="2">
        <v>43891</v>
      </c>
      <c r="C1831" s="7">
        <v>0.62481553812419</v>
      </c>
      <c r="D1831" s="7">
        <v>8.3736826820302104E-2</v>
      </c>
      <c r="E1831" s="7">
        <v>0.57495180034309301</v>
      </c>
      <c r="F1831" s="14">
        <v>0.34131137283660401</v>
      </c>
      <c r="G1831" s="7">
        <v>1.88456616105852E-2</v>
      </c>
      <c r="H1831" s="7">
        <v>3.5395780128805399E-2</v>
      </c>
      <c r="I1831" s="7">
        <v>0.22608783001749899</v>
      </c>
      <c r="J1831" s="7">
        <v>0.15321846995865901</v>
      </c>
      <c r="K1831" s="7">
        <v>6.00227976745773E-2</v>
      </c>
      <c r="L1831" s="7">
        <v>0.17458672708320599</v>
      </c>
      <c r="M1831" s="7">
        <v>0.115832352556669</v>
      </c>
      <c r="N1831" s="7">
        <v>8.1664972903794403E-2</v>
      </c>
      <c r="O1831" s="7">
        <v>7.3926732323991995E-2</v>
      </c>
      <c r="P1831" s="7">
        <v>6.0418675742212297E-2</v>
      </c>
      <c r="Q1831" s="7">
        <v>5.7529185980092299</v>
      </c>
    </row>
    <row r="1832" spans="1:17" hidden="1" x14ac:dyDescent="0.3">
      <c r="A1832" s="3" t="s">
        <v>62</v>
      </c>
      <c r="B1832" s="2">
        <v>43922</v>
      </c>
      <c r="C1832" s="7">
        <v>0.19445569009556901</v>
      </c>
      <c r="D1832" s="7">
        <v>0.18645094133901099</v>
      </c>
      <c r="E1832" s="7">
        <v>0.62949856198971499</v>
      </c>
      <c r="F1832" s="14">
        <v>0.18405049667127399</v>
      </c>
      <c r="G1832" s="7">
        <v>2.9481085603344299E-2</v>
      </c>
      <c r="H1832" s="7">
        <v>7.1936142602265201E-4</v>
      </c>
      <c r="I1832" s="7">
        <v>5.8054780771391999E-2</v>
      </c>
      <c r="J1832" s="7">
        <v>2.7130859086910899E-2</v>
      </c>
      <c r="K1832" s="7">
        <v>2.1367862197873101E-2</v>
      </c>
      <c r="L1832" s="7">
        <v>0.451446733063258</v>
      </c>
      <c r="M1832" s="7">
        <v>6.8687840904653893E-2</v>
      </c>
      <c r="N1832" s="7">
        <v>0.26321221355631402</v>
      </c>
      <c r="O1832" s="7">
        <v>2.9616761674697602E-3</v>
      </c>
      <c r="P1832" s="7">
        <v>7.6937587222761894E-2</v>
      </c>
      <c r="Q1832" s="7">
        <v>6.1011075498496004</v>
      </c>
    </row>
    <row r="1833" spans="1:17" hidden="1" x14ac:dyDescent="0.3">
      <c r="A1833" s="3" t="s">
        <v>62</v>
      </c>
      <c r="B1833" s="2">
        <v>43952</v>
      </c>
      <c r="C1833" s="7">
        <v>0.25349367460237499</v>
      </c>
      <c r="D1833" s="7">
        <v>0.156078871147566</v>
      </c>
      <c r="E1833" s="7">
        <v>0.62368605429855295</v>
      </c>
      <c r="F1833" s="14">
        <v>0.220235074553881</v>
      </c>
      <c r="G1833" s="7">
        <v>2.3618652114441099E-2</v>
      </c>
      <c r="H1833" s="7">
        <v>8.0842174776768201E-4</v>
      </c>
      <c r="I1833" s="7">
        <v>7.1735998063407094E-2</v>
      </c>
      <c r="J1833" s="7">
        <v>3.6860296416203399E-2</v>
      </c>
      <c r="K1833" s="7">
        <v>2.1020705480159801E-2</v>
      </c>
      <c r="L1833" s="7">
        <v>0.422138580261536</v>
      </c>
      <c r="M1833" s="7">
        <v>7.1332332401492601E-2</v>
      </c>
      <c r="N1833" s="7">
        <v>0.27428289429694802</v>
      </c>
      <c r="O1833" s="7">
        <v>3.3769501362125101E-3</v>
      </c>
      <c r="P1833" s="7">
        <v>7.4825169081831996E-2</v>
      </c>
      <c r="Q1833" s="7">
        <v>6.1061393464768603</v>
      </c>
    </row>
    <row r="1834" spans="1:17" hidden="1" x14ac:dyDescent="0.3">
      <c r="A1834" s="3" t="s">
        <v>62</v>
      </c>
      <c r="B1834" s="2">
        <v>43983</v>
      </c>
      <c r="C1834" s="7">
        <v>0.45887489010600302</v>
      </c>
      <c r="D1834" s="7">
        <v>0.11649252762564</v>
      </c>
      <c r="E1834" s="7">
        <v>0.53305564893380497</v>
      </c>
      <c r="F1834" s="14">
        <v>0.35045182344055498</v>
      </c>
      <c r="G1834" s="7">
        <v>1.8990978421095699E-2</v>
      </c>
      <c r="H1834" s="7">
        <v>1.8608789589514601E-2</v>
      </c>
      <c r="I1834" s="7">
        <v>0.33599054540191797</v>
      </c>
      <c r="J1834" s="7">
        <v>7.0836956885895697E-2</v>
      </c>
      <c r="K1834" s="7">
        <v>4.0332841101801999E-2</v>
      </c>
      <c r="L1834" s="7">
        <v>0.21077779425983101</v>
      </c>
      <c r="M1834" s="7">
        <v>7.5640911573936404E-2</v>
      </c>
      <c r="N1834" s="7">
        <v>0.13523377562911301</v>
      </c>
      <c r="O1834" s="7">
        <v>6.1504846351759001E-3</v>
      </c>
      <c r="P1834" s="7">
        <v>8.7436922501717307E-2</v>
      </c>
      <c r="Q1834" s="7">
        <v>5.8563245924736798</v>
      </c>
    </row>
    <row r="1835" spans="1:17" hidden="1" x14ac:dyDescent="0.3">
      <c r="A1835" s="3" t="s">
        <v>62</v>
      </c>
      <c r="B1835" s="2">
        <v>44013</v>
      </c>
      <c r="C1835" s="7">
        <v>0.73454745027300705</v>
      </c>
      <c r="D1835" s="7">
        <v>9.0335627249623199E-2</v>
      </c>
      <c r="E1835" s="7">
        <v>0.54643858051849603</v>
      </c>
      <c r="F1835" s="14">
        <v>0.36322579223188101</v>
      </c>
      <c r="G1835" s="7">
        <v>1.3674703200223799E-2</v>
      </c>
      <c r="H1835" s="7">
        <v>2.5553900132573099E-2</v>
      </c>
      <c r="I1835" s="7">
        <v>0.35816211864727499</v>
      </c>
      <c r="J1835" s="7">
        <v>0.14098761499801099</v>
      </c>
      <c r="K1835" s="7">
        <v>5.2787147673979302E-2</v>
      </c>
      <c r="L1835" s="7">
        <v>0.134483559578225</v>
      </c>
      <c r="M1835" s="7">
        <v>0.118595600962805</v>
      </c>
      <c r="N1835" s="7">
        <v>9.2335131823371205E-2</v>
      </c>
      <c r="O1835" s="7">
        <v>1.29844835447661E-2</v>
      </c>
      <c r="P1835" s="7">
        <v>5.0435739438769403E-2</v>
      </c>
      <c r="Q1835" s="7">
        <v>5.9229105773173298</v>
      </c>
    </row>
    <row r="1836" spans="1:17" hidden="1" x14ac:dyDescent="0.3">
      <c r="A1836" s="3" t="s">
        <v>62</v>
      </c>
      <c r="B1836" s="2">
        <v>44044</v>
      </c>
      <c r="C1836" s="7">
        <v>0.80554903004337697</v>
      </c>
      <c r="D1836" s="7">
        <v>8.3257067147716801E-2</v>
      </c>
      <c r="E1836" s="7">
        <v>0.57391666630470395</v>
      </c>
      <c r="F1836" s="14">
        <v>0.34282626654758003</v>
      </c>
      <c r="G1836" s="7">
        <v>1.33712278910206E-2</v>
      </c>
      <c r="H1836" s="7">
        <v>2.4995912991308399E-2</v>
      </c>
      <c r="I1836" s="7">
        <v>0.32753016063477303</v>
      </c>
      <c r="J1836" s="7">
        <v>0.17823312028906199</v>
      </c>
      <c r="K1836" s="7">
        <v>5.7690887398661503E-2</v>
      </c>
      <c r="L1836" s="7">
        <v>0.11464603292362199</v>
      </c>
      <c r="M1836" s="7">
        <v>0.102805593480971</v>
      </c>
      <c r="N1836" s="7">
        <v>8.3353972800234405E-2</v>
      </c>
      <c r="O1836" s="7">
        <v>2.3305214304688099E-2</v>
      </c>
      <c r="P1836" s="7">
        <v>7.4067877285658501E-2</v>
      </c>
      <c r="Q1836" s="7">
        <v>5.9446789941978402</v>
      </c>
    </row>
    <row r="1837" spans="1:17" hidden="1" x14ac:dyDescent="0.3">
      <c r="A1837" s="3" t="s">
        <v>62</v>
      </c>
      <c r="B1837" s="2">
        <v>44075</v>
      </c>
      <c r="C1837" s="7">
        <v>0.77121162330691495</v>
      </c>
      <c r="D1837" s="7">
        <v>9.2023311431743401E-2</v>
      </c>
      <c r="E1837" s="7">
        <v>0.56333128611323302</v>
      </c>
      <c r="F1837" s="14">
        <v>0.34464540245502401</v>
      </c>
      <c r="G1837" s="7">
        <v>1.7408106061254799E-2</v>
      </c>
      <c r="H1837" s="7">
        <v>2.5866136133852399E-2</v>
      </c>
      <c r="I1837" s="7">
        <v>0.30891441499463501</v>
      </c>
      <c r="J1837" s="7">
        <v>0.16433522200682699</v>
      </c>
      <c r="K1837" s="7">
        <v>5.7637479087781697E-2</v>
      </c>
      <c r="L1837" s="7">
        <v>0.114972164208403</v>
      </c>
      <c r="M1837" s="7">
        <v>0.115366293574361</v>
      </c>
      <c r="N1837" s="7">
        <v>7.6054232377676695E-2</v>
      </c>
      <c r="O1837" s="7">
        <v>3.2364027866226601E-2</v>
      </c>
      <c r="P1837" s="7">
        <v>8.7081923688980697E-2</v>
      </c>
      <c r="Q1837" s="7">
        <v>5.8334284787556996</v>
      </c>
    </row>
    <row r="1838" spans="1:17" hidden="1" x14ac:dyDescent="0.3">
      <c r="A1838" s="3" t="s">
        <v>62</v>
      </c>
      <c r="B1838" s="2">
        <v>44105</v>
      </c>
      <c r="C1838" s="7">
        <v>0.82292598313852205</v>
      </c>
      <c r="D1838" s="7">
        <v>8.4002017193052406E-2</v>
      </c>
      <c r="E1838" s="7">
        <v>0.54303216953803901</v>
      </c>
      <c r="F1838" s="14">
        <v>0.37296581326890799</v>
      </c>
      <c r="G1838" s="7">
        <v>1.24449079109103E-2</v>
      </c>
      <c r="H1838" s="7">
        <v>3.0301454786627401E-2</v>
      </c>
      <c r="I1838" s="7">
        <v>0.33576369505029002</v>
      </c>
      <c r="J1838" s="7">
        <v>0.16938413879832501</v>
      </c>
      <c r="K1838" s="7">
        <v>4.85534127497292E-2</v>
      </c>
      <c r="L1838" s="7">
        <v>0.117879900771599</v>
      </c>
      <c r="M1838" s="7">
        <v>0.111567016397654</v>
      </c>
      <c r="N1838" s="7">
        <v>9.0297654758009299E-2</v>
      </c>
      <c r="O1838" s="7">
        <v>3.3288635185832298E-2</v>
      </c>
      <c r="P1838" s="7">
        <v>5.0519183591022997E-2</v>
      </c>
      <c r="Q1838" s="7">
        <v>5.73308982699211</v>
      </c>
    </row>
    <row r="1839" spans="1:17" hidden="1" x14ac:dyDescent="0.3">
      <c r="A1839" s="3" t="s">
        <v>62</v>
      </c>
      <c r="B1839" s="2">
        <v>44136</v>
      </c>
      <c r="C1839" s="7">
        <v>0.46959779113807798</v>
      </c>
      <c r="D1839" s="7">
        <v>0.11713527855585899</v>
      </c>
      <c r="E1839" s="7">
        <v>0.59712352652272105</v>
      </c>
      <c r="F1839" s="14">
        <v>0.28574119492142103</v>
      </c>
      <c r="G1839" s="7">
        <v>2.0680368333070499E-2</v>
      </c>
      <c r="H1839" s="7">
        <v>1.9440254583254799E-2</v>
      </c>
      <c r="I1839" s="7">
        <v>0.16954468989479099</v>
      </c>
      <c r="J1839" s="7">
        <v>0.11995560688339001</v>
      </c>
      <c r="K1839" s="7">
        <v>4.2890652801037703E-2</v>
      </c>
      <c r="L1839" s="7">
        <v>0.193111610212436</v>
      </c>
      <c r="M1839" s="7">
        <v>0.15478349144345299</v>
      </c>
      <c r="N1839" s="7">
        <v>0.18171320900485399</v>
      </c>
      <c r="O1839" s="7">
        <v>1.9632934345332299E-2</v>
      </c>
      <c r="P1839" s="7">
        <v>7.8247182498380599E-2</v>
      </c>
      <c r="Q1839" s="7">
        <v>5.8094249574620296</v>
      </c>
    </row>
    <row r="1840" spans="1:17" hidden="1" x14ac:dyDescent="0.3">
      <c r="A1840" s="3" t="s">
        <v>62</v>
      </c>
      <c r="B1840" s="2">
        <v>44166</v>
      </c>
      <c r="C1840" s="7">
        <v>1.0593341584001601</v>
      </c>
      <c r="D1840" s="7">
        <v>7.7911654470918301E-2</v>
      </c>
      <c r="E1840" s="7">
        <v>0.54925921034548897</v>
      </c>
      <c r="F1840" s="14">
        <v>0.37282913518359201</v>
      </c>
      <c r="G1840" s="7">
        <v>1.7270937234873399E-2</v>
      </c>
      <c r="H1840" s="7">
        <v>4.01716716905305E-2</v>
      </c>
      <c r="I1840" s="7">
        <v>0.41151929859171299</v>
      </c>
      <c r="J1840" s="7">
        <v>0.101723969185863</v>
      </c>
      <c r="K1840" s="7">
        <v>6.7648621271957601E-2</v>
      </c>
      <c r="L1840" s="7">
        <v>0.11542169118974401</v>
      </c>
      <c r="M1840" s="7">
        <v>0.113476139100351</v>
      </c>
      <c r="N1840" s="7">
        <v>7.2898582866182698E-2</v>
      </c>
      <c r="O1840" s="7">
        <v>1.6179031253542898E-2</v>
      </c>
      <c r="P1840" s="7">
        <v>4.36900576152413E-2</v>
      </c>
      <c r="Q1840" s="7">
        <v>5.8109578248598996</v>
      </c>
    </row>
    <row r="1841" spans="1:17" hidden="1" x14ac:dyDescent="0.3">
      <c r="A1841" s="3" t="s">
        <v>62</v>
      </c>
      <c r="B1841" s="2">
        <v>44197</v>
      </c>
      <c r="C1841" s="7">
        <v>0.28153979824751901</v>
      </c>
      <c r="D1841" s="7">
        <v>0.167355074597969</v>
      </c>
      <c r="E1841" s="7">
        <v>0.604053005819702</v>
      </c>
      <c r="F1841" s="14">
        <v>0.228591919582328</v>
      </c>
      <c r="G1841" s="7">
        <v>3.12196921695784E-2</v>
      </c>
      <c r="H1841" s="7">
        <v>3.34528259650899E-3</v>
      </c>
      <c r="I1841" s="7">
        <v>7.8532307003537694E-2</v>
      </c>
      <c r="J1841" s="7">
        <v>0.12077699929218499</v>
      </c>
      <c r="K1841" s="7">
        <v>3.13819188335255E-2</v>
      </c>
      <c r="L1841" s="7">
        <v>0.29856261243168503</v>
      </c>
      <c r="M1841" s="7">
        <v>0.16278892159417799</v>
      </c>
      <c r="N1841" s="7">
        <v>0.15486319023936099</v>
      </c>
      <c r="O1841" s="7">
        <v>1.7319941981093798E-2</v>
      </c>
      <c r="P1841" s="7">
        <v>0.101209133858347</v>
      </c>
      <c r="Q1841" s="7">
        <v>5.8295884816149304</v>
      </c>
    </row>
    <row r="1842" spans="1:17" hidden="1" x14ac:dyDescent="0.3">
      <c r="A1842" s="3" t="s">
        <v>62</v>
      </c>
      <c r="B1842" s="2">
        <v>44228</v>
      </c>
      <c r="C1842" s="7">
        <v>0.30742492848250702</v>
      </c>
      <c r="D1842" s="7">
        <v>0.148318430387159</v>
      </c>
      <c r="E1842" s="7">
        <v>0.57720920642751905</v>
      </c>
      <c r="F1842" s="14">
        <v>0.27447236318532198</v>
      </c>
      <c r="G1842" s="7">
        <v>2.98548150619521E-2</v>
      </c>
      <c r="H1842" s="7">
        <v>3.8815334369949601E-3</v>
      </c>
      <c r="I1842" s="7">
        <v>6.6508751040697395E-2</v>
      </c>
      <c r="J1842" s="7">
        <v>0.118183680793624</v>
      </c>
      <c r="K1842" s="7">
        <v>3.0285212302267502E-2</v>
      </c>
      <c r="L1842" s="7">
        <v>0.28012721377760902</v>
      </c>
      <c r="M1842" s="7">
        <v>0.16721500961114599</v>
      </c>
      <c r="N1842" s="7">
        <v>0.185441351345561</v>
      </c>
      <c r="O1842" s="7">
        <v>1.8585975378324099E-2</v>
      </c>
      <c r="P1842" s="7">
        <v>9.9916457251824298E-2</v>
      </c>
      <c r="Q1842" s="7">
        <v>5.9136365425584199</v>
      </c>
    </row>
    <row r="1843" spans="1:17" hidden="1" x14ac:dyDescent="0.3">
      <c r="A1843" s="3" t="s">
        <v>62</v>
      </c>
      <c r="B1843" s="2">
        <v>44256</v>
      </c>
      <c r="C1843" s="7">
        <v>0.36514077026326702</v>
      </c>
      <c r="D1843" s="7">
        <v>0.168766804668737</v>
      </c>
      <c r="E1843" s="7">
        <v>0.60365649863820003</v>
      </c>
      <c r="F1843" s="14">
        <v>0.22757669669306299</v>
      </c>
      <c r="G1843" s="7">
        <v>3.3144855854318603E-2</v>
      </c>
      <c r="H1843" s="7">
        <v>3.0928730380168001E-3</v>
      </c>
      <c r="I1843" s="7">
        <v>7.2795480148385799E-2</v>
      </c>
      <c r="J1843" s="7">
        <v>0.11575723824098599</v>
      </c>
      <c r="K1843" s="7">
        <v>2.49565741458589E-2</v>
      </c>
      <c r="L1843" s="7">
        <v>0.26933178125681401</v>
      </c>
      <c r="M1843" s="7">
        <v>0.18385006956286601</v>
      </c>
      <c r="N1843" s="7">
        <v>0.19378044291455901</v>
      </c>
      <c r="O1843" s="7">
        <v>2.36919148296292E-2</v>
      </c>
      <c r="P1843" s="7">
        <v>7.9598770008565203E-2</v>
      </c>
      <c r="Q1843" s="7">
        <v>5.8589093204720504</v>
      </c>
    </row>
    <row r="1844" spans="1:17" hidden="1" x14ac:dyDescent="0.3">
      <c r="A1844" s="3" t="s">
        <v>62</v>
      </c>
      <c r="B1844" s="2">
        <v>44287</v>
      </c>
      <c r="C1844" s="7">
        <v>0.71127498237254005</v>
      </c>
      <c r="D1844" s="7">
        <v>0.103692223601622</v>
      </c>
      <c r="E1844" s="7">
        <v>0.53284505999950804</v>
      </c>
      <c r="F1844" s="14">
        <v>0.36346271639887101</v>
      </c>
      <c r="G1844" s="7">
        <v>1.5768341033325601E-2</v>
      </c>
      <c r="H1844" s="7">
        <v>1.8206517115057601E-2</v>
      </c>
      <c r="I1844" s="7">
        <v>0.37768131773943597</v>
      </c>
      <c r="J1844" s="7">
        <v>9.2865589609806995E-2</v>
      </c>
      <c r="K1844" s="7">
        <v>4.2476388491977601E-2</v>
      </c>
      <c r="L1844" s="7">
        <v>0.15478505047932001</v>
      </c>
      <c r="M1844" s="7">
        <v>0.108019216738528</v>
      </c>
      <c r="N1844" s="7">
        <v>9.2595060588892705E-2</v>
      </c>
      <c r="O1844" s="7">
        <v>2.8773239445866499E-2</v>
      </c>
      <c r="P1844" s="7">
        <v>6.88292787577897E-2</v>
      </c>
      <c r="Q1844" s="7">
        <v>5.9209000651629404</v>
      </c>
    </row>
    <row r="1845" spans="1:17" hidden="1" x14ac:dyDescent="0.3">
      <c r="A1845" s="3" t="s">
        <v>62</v>
      </c>
      <c r="B1845" s="2">
        <v>44317</v>
      </c>
      <c r="C1845" s="7">
        <v>0.82515314573145404</v>
      </c>
      <c r="D1845" s="7">
        <v>8.8719600039564098E-2</v>
      </c>
      <c r="E1845" s="7">
        <v>0.54104387999220105</v>
      </c>
      <c r="F1845" s="14">
        <v>0.37023651996823498</v>
      </c>
      <c r="G1845" s="7">
        <v>1.33551687833746E-2</v>
      </c>
      <c r="H1845" s="7">
        <v>2.2392340971428799E-2</v>
      </c>
      <c r="I1845" s="7">
        <v>0.35204161564796899</v>
      </c>
      <c r="J1845" s="7">
        <v>0.13735699752726099</v>
      </c>
      <c r="K1845" s="7">
        <v>4.62137578374038E-2</v>
      </c>
      <c r="L1845" s="7">
        <v>0.13618030225876401</v>
      </c>
      <c r="M1845" s="7">
        <v>0.10804299850278599</v>
      </c>
      <c r="N1845" s="7">
        <v>7.5277264992280504E-2</v>
      </c>
      <c r="O1845" s="7">
        <v>4.0897913390966101E-2</v>
      </c>
      <c r="P1845" s="7">
        <v>6.8241640087765204E-2</v>
      </c>
      <c r="Q1845" s="7">
        <v>5.8393154576593602</v>
      </c>
    </row>
    <row r="1846" spans="1:17" hidden="1" x14ac:dyDescent="0.3">
      <c r="A1846" s="3" t="s">
        <v>62</v>
      </c>
      <c r="B1846" s="2">
        <v>44348</v>
      </c>
      <c r="C1846" s="7">
        <v>0.82435326964287003</v>
      </c>
      <c r="D1846" s="7">
        <v>9.6985912118339401E-2</v>
      </c>
      <c r="E1846" s="7">
        <v>0.52641967073795504</v>
      </c>
      <c r="F1846" s="14">
        <v>0.37659441714370501</v>
      </c>
      <c r="G1846" s="7">
        <v>1.4568394662035E-2</v>
      </c>
      <c r="H1846" s="7">
        <v>2.40807333208535E-2</v>
      </c>
      <c r="I1846" s="7">
        <v>0.32210433499315899</v>
      </c>
      <c r="J1846" s="7">
        <v>0.16151455565637199</v>
      </c>
      <c r="K1846" s="7">
        <v>4.07113183913392E-2</v>
      </c>
      <c r="L1846" s="7">
        <v>0.12989487347068199</v>
      </c>
      <c r="M1846" s="7">
        <v>0.102593625023364</v>
      </c>
      <c r="N1846" s="7">
        <v>6.8241071287987495E-2</v>
      </c>
      <c r="O1846" s="7">
        <v>6.3818398313012406E-2</v>
      </c>
      <c r="P1846" s="7">
        <v>7.2472694881195704E-2</v>
      </c>
      <c r="Q1846" s="7">
        <v>5.8405513266808304</v>
      </c>
    </row>
    <row r="1847" spans="1:17" hidden="1" x14ac:dyDescent="0.3">
      <c r="A1847" s="3" t="s">
        <v>62</v>
      </c>
      <c r="B1847" s="2">
        <v>44378</v>
      </c>
      <c r="C1847" s="7">
        <v>0.90665818785753804</v>
      </c>
      <c r="D1847" s="7">
        <v>9.0311764199720798E-2</v>
      </c>
      <c r="E1847" s="7">
        <v>0.53539970160449502</v>
      </c>
      <c r="F1847" s="14">
        <v>0.37428853419578401</v>
      </c>
      <c r="G1847" s="7">
        <v>1.4735029391375601E-2</v>
      </c>
      <c r="H1847" s="7">
        <v>2.3748786751544199E-2</v>
      </c>
      <c r="I1847" s="7">
        <v>0.300952728019519</v>
      </c>
      <c r="J1847" s="7">
        <v>0.172776115499372</v>
      </c>
      <c r="K1847" s="7">
        <v>4.1411919897287701E-2</v>
      </c>
      <c r="L1847" s="7">
        <v>0.12772280586656001</v>
      </c>
      <c r="M1847" s="7">
        <v>0.101660396554105</v>
      </c>
      <c r="N1847" s="7">
        <v>6.9895078941665301E-2</v>
      </c>
      <c r="O1847" s="7">
        <v>7.2736105787546204E-2</v>
      </c>
      <c r="P1847" s="7">
        <v>7.4361033291025197E-2</v>
      </c>
      <c r="Q1847" s="7">
        <v>5.8136297170127698</v>
      </c>
    </row>
    <row r="1848" spans="1:17" hidden="1" x14ac:dyDescent="0.3">
      <c r="A1848" s="3" t="s">
        <v>62</v>
      </c>
      <c r="B1848" s="2">
        <v>44409</v>
      </c>
      <c r="C1848" s="7">
        <v>0.90723019165425101</v>
      </c>
      <c r="D1848" s="7">
        <v>9.14668931057495E-2</v>
      </c>
      <c r="E1848" s="7">
        <v>0.51579877161693799</v>
      </c>
      <c r="F1848" s="14">
        <v>0.392734335277312</v>
      </c>
      <c r="G1848" s="7">
        <v>1.3969586249382E-2</v>
      </c>
      <c r="H1848" s="7">
        <v>2.7037881475689401E-2</v>
      </c>
      <c r="I1848" s="7">
        <v>0.30317492894942299</v>
      </c>
      <c r="J1848" s="7">
        <v>0.18578143123845001</v>
      </c>
      <c r="K1848" s="7">
        <v>4.3706770583112897E-2</v>
      </c>
      <c r="L1848" s="7">
        <v>0.12163002513356801</v>
      </c>
      <c r="M1848" s="7">
        <v>0.10184974921857499</v>
      </c>
      <c r="N1848" s="7">
        <v>6.5756833778437301E-2</v>
      </c>
      <c r="O1848" s="7">
        <v>7.8125912624174398E-2</v>
      </c>
      <c r="P1848" s="7">
        <v>5.8966880749187899E-2</v>
      </c>
      <c r="Q1848" s="7">
        <v>5.8655742969199602</v>
      </c>
    </row>
    <row r="1849" spans="1:17" hidden="1" x14ac:dyDescent="0.3">
      <c r="A1849" s="3" t="s">
        <v>62</v>
      </c>
      <c r="B1849" s="2">
        <v>44440</v>
      </c>
      <c r="C1849" s="7">
        <v>0.84848649563175105</v>
      </c>
      <c r="D1849" s="7">
        <v>9.3349504884424298E-2</v>
      </c>
      <c r="E1849" s="7">
        <v>0.53205193563211295</v>
      </c>
      <c r="F1849" s="14">
        <v>0.37459855948346299</v>
      </c>
      <c r="G1849" s="7">
        <v>1.5365954616622801E-2</v>
      </c>
      <c r="H1849" s="7">
        <v>2.9608304802502299E-2</v>
      </c>
      <c r="I1849" s="7">
        <v>0.28261536273568399</v>
      </c>
      <c r="J1849" s="7">
        <v>0.18283385647</v>
      </c>
      <c r="K1849" s="7">
        <v>4.6588938263265399E-2</v>
      </c>
      <c r="L1849" s="7">
        <v>0.12839434706032599</v>
      </c>
      <c r="M1849" s="7">
        <v>9.7769797972590694E-2</v>
      </c>
      <c r="N1849" s="7">
        <v>6.7179316617774307E-2</v>
      </c>
      <c r="O1849" s="7">
        <v>8.9156386863997905E-2</v>
      </c>
      <c r="P1849" s="7">
        <v>6.0487734597236303E-2</v>
      </c>
      <c r="Q1849" s="7">
        <v>5.8539106905280702</v>
      </c>
    </row>
    <row r="1850" spans="1:17" hidden="1" x14ac:dyDescent="0.3">
      <c r="A1850" s="3" t="s">
        <v>63</v>
      </c>
      <c r="B1850" s="2">
        <v>43466</v>
      </c>
      <c r="C1850" s="7">
        <v>0.81693377759200003</v>
      </c>
      <c r="D1850" s="7">
        <v>1.8744145252838299E-2</v>
      </c>
      <c r="E1850" s="7">
        <v>0.51950603189705402</v>
      </c>
      <c r="F1850" s="14">
        <v>0.46174982285010702</v>
      </c>
      <c r="G1850" s="7">
        <v>9.7659747391364102E-3</v>
      </c>
      <c r="H1850" s="7">
        <v>2.4597280009019E-2</v>
      </c>
      <c r="I1850" s="7">
        <v>0.18923582890992699</v>
      </c>
      <c r="J1850" s="7">
        <v>0.11524393308437</v>
      </c>
      <c r="K1850" s="7">
        <v>0.10702629795797799</v>
      </c>
      <c r="L1850" s="7">
        <v>0.238407362754049</v>
      </c>
      <c r="M1850" s="7">
        <v>5.2692720597442101E-2</v>
      </c>
      <c r="N1850" s="7">
        <v>5.9521218527607E-2</v>
      </c>
      <c r="O1850" s="7">
        <v>5.9029633647055199E-2</v>
      </c>
      <c r="P1850" s="7">
        <v>0.14447974977341699</v>
      </c>
      <c r="Q1850" s="7">
        <v>6.5610793695813401</v>
      </c>
    </row>
    <row r="1851" spans="1:17" hidden="1" x14ac:dyDescent="0.3">
      <c r="A1851" s="3" t="s">
        <v>63</v>
      </c>
      <c r="B1851" s="2">
        <v>43497</v>
      </c>
      <c r="C1851" s="7">
        <v>0.826196906930873</v>
      </c>
      <c r="D1851" s="7">
        <v>2.1882654172681901E-2</v>
      </c>
      <c r="E1851" s="7">
        <v>0.51613276878147996</v>
      </c>
      <c r="F1851" s="14">
        <v>0.46198457704583801</v>
      </c>
      <c r="G1851" s="7">
        <v>8.1553681735709004E-3</v>
      </c>
      <c r="H1851" s="7">
        <v>2.3298848777527598E-2</v>
      </c>
      <c r="I1851" s="7">
        <v>0.19162145598834501</v>
      </c>
      <c r="J1851" s="7">
        <v>0.12825393603353299</v>
      </c>
      <c r="K1851" s="7">
        <v>9.7698360645898902E-2</v>
      </c>
      <c r="L1851" s="7">
        <v>0.23925125129145</v>
      </c>
      <c r="M1851" s="7">
        <v>5.3797287638236498E-2</v>
      </c>
      <c r="N1851" s="7">
        <v>4.1054825075475497E-2</v>
      </c>
      <c r="O1851" s="7">
        <v>7.6416217787281596E-2</v>
      </c>
      <c r="P1851" s="7">
        <v>0.140452448588681</v>
      </c>
      <c r="Q1851" s="7">
        <v>6.5145116770728304</v>
      </c>
    </row>
    <row r="1852" spans="1:17" hidden="1" x14ac:dyDescent="0.3">
      <c r="A1852" s="3" t="s">
        <v>63</v>
      </c>
      <c r="B1852" s="2">
        <v>43525</v>
      </c>
      <c r="C1852" s="7">
        <v>0.97659419424356797</v>
      </c>
      <c r="D1852" s="7">
        <v>2.10552443775733E-2</v>
      </c>
      <c r="E1852" s="7">
        <v>0.49526626157428599</v>
      </c>
      <c r="F1852" s="14">
        <v>0.48367849404814001</v>
      </c>
      <c r="G1852" s="7">
        <v>1.04968313489883E-2</v>
      </c>
      <c r="H1852" s="7">
        <v>2.2635234454651602E-2</v>
      </c>
      <c r="I1852" s="7">
        <v>0.21467114046858801</v>
      </c>
      <c r="J1852" s="7">
        <v>0.121843466349236</v>
      </c>
      <c r="K1852" s="7">
        <v>0.100881792887746</v>
      </c>
      <c r="L1852" s="7">
        <v>0.23697985469526101</v>
      </c>
      <c r="M1852" s="7">
        <v>4.9114595438004303E-2</v>
      </c>
      <c r="N1852" s="7">
        <v>4.2051124967737101E-2</v>
      </c>
      <c r="O1852" s="7">
        <v>6.2535093917544401E-2</v>
      </c>
      <c r="P1852" s="7">
        <v>0.13879086547224301</v>
      </c>
      <c r="Q1852" s="7">
        <v>6.5643939951198602</v>
      </c>
    </row>
    <row r="1853" spans="1:17" hidden="1" x14ac:dyDescent="0.3">
      <c r="A1853" s="3" t="s">
        <v>63</v>
      </c>
      <c r="B1853" s="2">
        <v>43556</v>
      </c>
      <c r="C1853" s="7">
        <v>0.94824010190302499</v>
      </c>
      <c r="D1853" s="7">
        <v>1.85117292002017E-2</v>
      </c>
      <c r="E1853" s="7">
        <v>0.50724617078771905</v>
      </c>
      <c r="F1853" s="14">
        <v>0.47424210001208</v>
      </c>
      <c r="G1853" s="7">
        <v>9.2089751180409497E-3</v>
      </c>
      <c r="H1853" s="7">
        <v>2.3509085459179801E-2</v>
      </c>
      <c r="I1853" s="7">
        <v>0.22170243844208501</v>
      </c>
      <c r="J1853" s="7">
        <v>0.11900720182741201</v>
      </c>
      <c r="K1853" s="7">
        <v>9.5525056446614895E-2</v>
      </c>
      <c r="L1853" s="7">
        <v>0.22880457308729901</v>
      </c>
      <c r="M1853" s="7">
        <v>4.8074536971844599E-2</v>
      </c>
      <c r="N1853" s="7">
        <v>4.4332274495981303E-2</v>
      </c>
      <c r="O1853" s="7">
        <v>7.3570730684458394E-2</v>
      </c>
      <c r="P1853" s="7">
        <v>0.136265127467084</v>
      </c>
      <c r="Q1853" s="7">
        <v>6.4419027319998303</v>
      </c>
    </row>
    <row r="1854" spans="1:17" hidden="1" x14ac:dyDescent="0.3">
      <c r="A1854" s="3" t="s">
        <v>63</v>
      </c>
      <c r="B1854" s="2">
        <v>43586</v>
      </c>
      <c r="C1854" s="7">
        <v>1.00088423829982</v>
      </c>
      <c r="D1854" s="7">
        <v>2.15054090402656E-2</v>
      </c>
      <c r="E1854" s="7">
        <v>0.49993435725698798</v>
      </c>
      <c r="F1854" s="14">
        <v>0.47856023370274697</v>
      </c>
      <c r="G1854" s="7">
        <v>9.2310435769365103E-3</v>
      </c>
      <c r="H1854" s="7">
        <v>2.3272506714140599E-2</v>
      </c>
      <c r="I1854" s="7">
        <v>0.21531591464379099</v>
      </c>
      <c r="J1854" s="7">
        <v>0.115023213256229</v>
      </c>
      <c r="K1854" s="7">
        <v>9.9141897032298795E-2</v>
      </c>
      <c r="L1854" s="7">
        <v>0.21755147751658499</v>
      </c>
      <c r="M1854" s="7">
        <v>4.8828920973185599E-2</v>
      </c>
      <c r="N1854" s="7">
        <v>3.99852748246649E-2</v>
      </c>
      <c r="O1854" s="7">
        <v>8.4632905338904302E-2</v>
      </c>
      <c r="P1854" s="7">
        <v>0.14701684612326399</v>
      </c>
      <c r="Q1854" s="7">
        <v>6.5649861552619297</v>
      </c>
    </row>
    <row r="1855" spans="1:17" hidden="1" x14ac:dyDescent="0.3">
      <c r="A1855" s="3" t="s">
        <v>63</v>
      </c>
      <c r="B1855" s="2">
        <v>43617</v>
      </c>
      <c r="C1855" s="7">
        <v>0.93914873293081602</v>
      </c>
      <c r="D1855" s="7">
        <v>2.0651241227182902E-2</v>
      </c>
      <c r="E1855" s="7">
        <v>0.49699895100012598</v>
      </c>
      <c r="F1855" s="14">
        <v>0.48234980777269099</v>
      </c>
      <c r="G1855" s="7">
        <v>8.6119655560001999E-3</v>
      </c>
      <c r="H1855" s="7">
        <v>2.3797173516440898E-2</v>
      </c>
      <c r="I1855" s="7">
        <v>0.220887719552182</v>
      </c>
      <c r="J1855" s="7">
        <v>0.115255494813836</v>
      </c>
      <c r="K1855" s="7">
        <v>0.104949492201037</v>
      </c>
      <c r="L1855" s="7">
        <v>0.23724693673178199</v>
      </c>
      <c r="M1855" s="7">
        <v>5.0322101311109001E-2</v>
      </c>
      <c r="N1855" s="7">
        <v>3.9065467932014597E-2</v>
      </c>
      <c r="O1855" s="7">
        <v>6.3448658304570305E-2</v>
      </c>
      <c r="P1855" s="7">
        <v>0.136414990081028</v>
      </c>
      <c r="Q1855" s="7">
        <v>6.5789429784212201</v>
      </c>
    </row>
    <row r="1856" spans="1:17" hidden="1" x14ac:dyDescent="0.3">
      <c r="A1856" s="3" t="s">
        <v>63</v>
      </c>
      <c r="B1856" s="2">
        <v>43647</v>
      </c>
      <c r="C1856" s="7">
        <v>0.999876821526826</v>
      </c>
      <c r="D1856" s="7">
        <v>1.9376586250446599E-2</v>
      </c>
      <c r="E1856" s="7">
        <v>0.53013385266308599</v>
      </c>
      <c r="F1856" s="14">
        <v>0.45048956108646698</v>
      </c>
      <c r="G1856" s="7">
        <v>9.0972525905852406E-3</v>
      </c>
      <c r="H1856" s="7">
        <v>2.3252162699879401E-2</v>
      </c>
      <c r="I1856" s="7">
        <v>0.22455983407260799</v>
      </c>
      <c r="J1856" s="7">
        <v>0.10928842225628201</v>
      </c>
      <c r="K1856" s="7">
        <v>0.102475759958311</v>
      </c>
      <c r="L1856" s="7">
        <v>0.228328801474008</v>
      </c>
      <c r="M1856" s="7">
        <v>5.22271922143503E-2</v>
      </c>
      <c r="N1856" s="7">
        <v>3.5048128449214101E-2</v>
      </c>
      <c r="O1856" s="7">
        <v>6.8311093623519697E-2</v>
      </c>
      <c r="P1856" s="7">
        <v>0.147411352661242</v>
      </c>
      <c r="Q1856" s="7">
        <v>6.3012411301400997</v>
      </c>
    </row>
    <row r="1857" spans="1:17" hidden="1" x14ac:dyDescent="0.3">
      <c r="A1857" s="3" t="s">
        <v>63</v>
      </c>
      <c r="B1857" s="2">
        <v>43678</v>
      </c>
      <c r="C1857" s="7">
        <v>0.98870259707799801</v>
      </c>
      <c r="D1857" s="7">
        <v>1.9171967891422202E-2</v>
      </c>
      <c r="E1857" s="7">
        <v>0.49994330795215203</v>
      </c>
      <c r="F1857" s="14">
        <v>0.48088472415642602</v>
      </c>
      <c r="G1857" s="7">
        <v>9.1844721086085292E-3</v>
      </c>
      <c r="H1857" s="7">
        <v>2.74542860944171E-2</v>
      </c>
      <c r="I1857" s="7">
        <v>0.226151248422851</v>
      </c>
      <c r="J1857" s="7">
        <v>0.118018396561502</v>
      </c>
      <c r="K1857" s="7">
        <v>9.80300040674488E-2</v>
      </c>
      <c r="L1857" s="7">
        <v>0.23356128055373501</v>
      </c>
      <c r="M1857" s="7">
        <v>5.4549564320508198E-2</v>
      </c>
      <c r="N1857" s="7">
        <v>4.1629947052313897E-2</v>
      </c>
      <c r="O1857" s="7">
        <v>6.12998025280014E-2</v>
      </c>
      <c r="P1857" s="7">
        <v>0.13012099829061499</v>
      </c>
      <c r="Q1857" s="7">
        <v>6.5963657924036703</v>
      </c>
    </row>
    <row r="1858" spans="1:17" hidden="1" x14ac:dyDescent="0.3">
      <c r="A1858" s="3" t="s">
        <v>63</v>
      </c>
      <c r="B1858" s="2">
        <v>43709</v>
      </c>
      <c r="C1858" s="7">
        <v>0.93440285131693102</v>
      </c>
      <c r="D1858" s="7">
        <v>2.4450528437215902E-2</v>
      </c>
      <c r="E1858" s="7">
        <v>0.51788711702238299</v>
      </c>
      <c r="F1858" s="14">
        <v>0.457662354540401</v>
      </c>
      <c r="G1858" s="7">
        <v>9.1978834314914593E-3</v>
      </c>
      <c r="H1858" s="7">
        <v>2.34460161774372E-2</v>
      </c>
      <c r="I1858" s="7">
        <v>0.21495862240163499</v>
      </c>
      <c r="J1858" s="7">
        <v>0.111510686571459</v>
      </c>
      <c r="K1858" s="7">
        <v>0.101086696183257</v>
      </c>
      <c r="L1858" s="7">
        <v>0.23406666412612401</v>
      </c>
      <c r="M1858" s="7">
        <v>5.1774708272438998E-2</v>
      </c>
      <c r="N1858" s="7">
        <v>4.4912697648104898E-2</v>
      </c>
      <c r="O1858" s="7">
        <v>5.6726989409322102E-2</v>
      </c>
      <c r="P1858" s="7">
        <v>0.15231903577872999</v>
      </c>
      <c r="Q1858" s="7">
        <v>6.7090948698683901</v>
      </c>
    </row>
    <row r="1859" spans="1:17" hidden="1" x14ac:dyDescent="0.3">
      <c r="A1859" s="3" t="s">
        <v>63</v>
      </c>
      <c r="B1859" s="2">
        <v>43739</v>
      </c>
      <c r="C1859" s="7">
        <v>0.98536217617522603</v>
      </c>
      <c r="D1859" s="7">
        <v>2.1112524561942E-2</v>
      </c>
      <c r="E1859" s="7">
        <v>0.51232812755394197</v>
      </c>
      <c r="F1859" s="14">
        <v>0.46655934788411602</v>
      </c>
      <c r="G1859" s="7">
        <v>9.3771746245015705E-3</v>
      </c>
      <c r="H1859" s="7">
        <v>2.7542548866903299E-2</v>
      </c>
      <c r="I1859" s="7">
        <v>0.23858164932995601</v>
      </c>
      <c r="J1859" s="7">
        <v>0.112371469132556</v>
      </c>
      <c r="K1859" s="7">
        <v>0.10897446386611501</v>
      </c>
      <c r="L1859" s="7">
        <v>0.23452566988418799</v>
      </c>
      <c r="M1859" s="7">
        <v>5.2959302942825803E-2</v>
      </c>
      <c r="N1859" s="7">
        <v>3.99993113645103E-2</v>
      </c>
      <c r="O1859" s="7">
        <v>4.44364508915676E-2</v>
      </c>
      <c r="P1859" s="7">
        <v>0.13123195909687599</v>
      </c>
      <c r="Q1859" s="7">
        <v>6.5877156031067399</v>
      </c>
    </row>
    <row r="1860" spans="1:17" hidden="1" x14ac:dyDescent="0.3">
      <c r="A1860" s="3" t="s">
        <v>63</v>
      </c>
      <c r="B1860" s="2">
        <v>43770</v>
      </c>
      <c r="C1860" s="7">
        <v>1.1260145856311801</v>
      </c>
      <c r="D1860" s="7">
        <v>2.2304039787755602E-2</v>
      </c>
      <c r="E1860" s="7">
        <v>0.49781471296188401</v>
      </c>
      <c r="F1860" s="14">
        <v>0.47988124725036002</v>
      </c>
      <c r="G1860" s="7">
        <v>8.0175009804992203E-3</v>
      </c>
      <c r="H1860" s="7">
        <v>2.8906391056495E-2</v>
      </c>
      <c r="I1860" s="7">
        <v>0.24325148646075101</v>
      </c>
      <c r="J1860" s="7">
        <v>0.105078967651869</v>
      </c>
      <c r="K1860" s="7">
        <v>0.140354038360988</v>
      </c>
      <c r="L1860" s="7">
        <v>0.21495943062696901</v>
      </c>
      <c r="M1860" s="7">
        <v>6.2008849209766001E-2</v>
      </c>
      <c r="N1860" s="7">
        <v>4.2957463965150697E-2</v>
      </c>
      <c r="O1860" s="7">
        <v>4.0584039465847502E-2</v>
      </c>
      <c r="P1860" s="7">
        <v>0.11388183222166399</v>
      </c>
      <c r="Q1860" s="7">
        <v>6.5605475288925303</v>
      </c>
    </row>
    <row r="1861" spans="1:17" hidden="1" x14ac:dyDescent="0.3">
      <c r="A1861" s="3" t="s">
        <v>63</v>
      </c>
      <c r="B1861" s="2">
        <v>43800</v>
      </c>
      <c r="C1861" s="7">
        <v>1.45764301637174</v>
      </c>
      <c r="D1861" s="7">
        <v>1.8753255616808101E-2</v>
      </c>
      <c r="E1861" s="7">
        <v>0.49599955748042002</v>
      </c>
      <c r="F1861" s="14">
        <v>0.48524718690277202</v>
      </c>
      <c r="G1861" s="7">
        <v>6.39387144668325E-3</v>
      </c>
      <c r="H1861" s="7">
        <v>3.4391889775435697E-2</v>
      </c>
      <c r="I1861" s="7">
        <v>0.26996046234931897</v>
      </c>
      <c r="J1861" s="7">
        <v>9.9755169459044099E-2</v>
      </c>
      <c r="K1861" s="7">
        <v>0.16369335882260699</v>
      </c>
      <c r="L1861" s="7">
        <v>0.199376623082791</v>
      </c>
      <c r="M1861" s="7">
        <v>6.9791963559294207E-2</v>
      </c>
      <c r="N1861" s="7">
        <v>3.7030730618643801E-2</v>
      </c>
      <c r="O1861" s="7">
        <v>3.02321272654896E-2</v>
      </c>
      <c r="P1861" s="7">
        <v>8.9373803620692097E-2</v>
      </c>
      <c r="Q1861" s="7">
        <v>6.5181314664376497</v>
      </c>
    </row>
    <row r="1862" spans="1:17" hidden="1" x14ac:dyDescent="0.3">
      <c r="A1862" s="3" t="s">
        <v>63</v>
      </c>
      <c r="B1862" s="2">
        <v>43831</v>
      </c>
      <c r="C1862" s="7">
        <v>0.87729684316998402</v>
      </c>
      <c r="D1862" s="7">
        <v>2.3360259441062198E-2</v>
      </c>
      <c r="E1862" s="7">
        <v>0.54214335765706001</v>
      </c>
      <c r="F1862" s="14">
        <v>0.43449638290187798</v>
      </c>
      <c r="G1862" s="7">
        <v>8.9217356309983804E-3</v>
      </c>
      <c r="H1862" s="7">
        <v>2.49769327140432E-2</v>
      </c>
      <c r="I1862" s="7">
        <v>0.17754463440172599</v>
      </c>
      <c r="J1862" s="7">
        <v>0.115990353770079</v>
      </c>
      <c r="K1862" s="7">
        <v>0.10389316307418001</v>
      </c>
      <c r="L1862" s="7">
        <v>0.24131211414881201</v>
      </c>
      <c r="M1862" s="7">
        <v>5.1157927682977403E-2</v>
      </c>
      <c r="N1862" s="7">
        <v>5.4879481112384103E-2</v>
      </c>
      <c r="O1862" s="7">
        <v>6.6513116469992903E-2</v>
      </c>
      <c r="P1862" s="7">
        <v>0.15481054099480801</v>
      </c>
      <c r="Q1862" s="7">
        <v>6.71305146139564</v>
      </c>
    </row>
    <row r="1863" spans="1:17" hidden="1" x14ac:dyDescent="0.3">
      <c r="A1863" s="3" t="s">
        <v>63</v>
      </c>
      <c r="B1863" s="2">
        <v>43862</v>
      </c>
      <c r="C1863" s="7">
        <v>0.90991680326560798</v>
      </c>
      <c r="D1863" s="7">
        <v>2.4496074258353501E-2</v>
      </c>
      <c r="E1863" s="7">
        <v>0.53893395679822897</v>
      </c>
      <c r="F1863" s="14">
        <v>0.43656996894341799</v>
      </c>
      <c r="G1863" s="7">
        <v>8.4159389746487397E-3</v>
      </c>
      <c r="H1863" s="7">
        <v>2.5826542078593102E-2</v>
      </c>
      <c r="I1863" s="7">
        <v>0.19584095532436899</v>
      </c>
      <c r="J1863" s="7">
        <v>0.12949995849823501</v>
      </c>
      <c r="K1863" s="7">
        <v>9.9028652054302599E-2</v>
      </c>
      <c r="L1863" s="7">
        <v>0.243555751463474</v>
      </c>
      <c r="M1863" s="7">
        <v>5.3108046074036297E-2</v>
      </c>
      <c r="N1863" s="7">
        <v>3.7588671735227799E-2</v>
      </c>
      <c r="O1863" s="7">
        <v>6.8587719891923193E-2</v>
      </c>
      <c r="P1863" s="7">
        <v>0.13854776390519</v>
      </c>
      <c r="Q1863" s="7">
        <v>6.4918417837343698</v>
      </c>
    </row>
    <row r="1864" spans="1:17" hidden="1" x14ac:dyDescent="0.3">
      <c r="A1864" s="3" t="s">
        <v>63</v>
      </c>
      <c r="B1864" s="2">
        <v>43891</v>
      </c>
      <c r="C1864" s="7">
        <v>0.70227986834025002</v>
      </c>
      <c r="D1864" s="7">
        <v>2.87942720544049E-2</v>
      </c>
      <c r="E1864" s="7">
        <v>0.55809910704921994</v>
      </c>
      <c r="F1864" s="14">
        <v>0.41310662089637501</v>
      </c>
      <c r="G1864" s="7">
        <v>8.5296212180688002E-3</v>
      </c>
      <c r="H1864" s="7">
        <v>1.9307434547831102E-2</v>
      </c>
      <c r="I1864" s="7">
        <v>0.15573189624180001</v>
      </c>
      <c r="J1864" s="7">
        <v>9.6943514980991394E-2</v>
      </c>
      <c r="K1864" s="7">
        <v>9.7222741996737097E-2</v>
      </c>
      <c r="L1864" s="7">
        <v>0.35934013716100099</v>
      </c>
      <c r="M1864" s="7">
        <v>5.24447332199105E-2</v>
      </c>
      <c r="N1864" s="7">
        <v>3.6703609336740099E-2</v>
      </c>
      <c r="O1864" s="7">
        <v>3.1570861176513802E-2</v>
      </c>
      <c r="P1864" s="7">
        <v>0.142205450120406</v>
      </c>
      <c r="Q1864" s="7">
        <v>6.7147504111258103</v>
      </c>
    </row>
    <row r="1865" spans="1:17" hidden="1" x14ac:dyDescent="0.3">
      <c r="A1865" s="3" t="s">
        <v>63</v>
      </c>
      <c r="B1865" s="2">
        <v>43922</v>
      </c>
      <c r="C1865" s="7">
        <v>0.33003766101870102</v>
      </c>
      <c r="D1865" s="7">
        <v>5.2190719606063897E-2</v>
      </c>
      <c r="E1865" s="7">
        <v>0.68391905898548899</v>
      </c>
      <c r="F1865" s="14">
        <v>0.26389022140844698</v>
      </c>
      <c r="G1865" s="7">
        <v>6.7721247431094898E-3</v>
      </c>
      <c r="H1865" s="7">
        <v>0</v>
      </c>
      <c r="I1865" s="7">
        <v>4.0405495104580899E-2</v>
      </c>
      <c r="J1865" s="7">
        <v>6.4664481849811503E-4</v>
      </c>
      <c r="K1865" s="7">
        <v>8.8471558347840595E-2</v>
      </c>
      <c r="L1865" s="7">
        <v>0.72315715333247599</v>
      </c>
      <c r="M1865" s="7">
        <v>2.6022248418468501E-2</v>
      </c>
      <c r="N1865" s="7">
        <v>3.3172473334377499E-2</v>
      </c>
      <c r="O1865" s="7">
        <v>1.5003384915391201E-3</v>
      </c>
      <c r="P1865" s="7">
        <v>7.9851963409109397E-2</v>
      </c>
      <c r="Q1865" s="7">
        <v>7.0948174915385502</v>
      </c>
    </row>
    <row r="1866" spans="1:17" hidden="1" x14ac:dyDescent="0.3">
      <c r="A1866" s="3" t="s">
        <v>63</v>
      </c>
      <c r="B1866" s="2">
        <v>43952</v>
      </c>
      <c r="C1866" s="7">
        <v>0.40372364868932897</v>
      </c>
      <c r="D1866" s="7">
        <v>5.0895048849768303E-2</v>
      </c>
      <c r="E1866" s="7">
        <v>0.66243594474922796</v>
      </c>
      <c r="F1866" s="14">
        <v>0.28666900640100401</v>
      </c>
      <c r="G1866" s="7">
        <v>6.5073531491448601E-3</v>
      </c>
      <c r="H1866" s="7">
        <v>8.2223654873812793E-6</v>
      </c>
      <c r="I1866" s="7">
        <v>5.3965187844009499E-2</v>
      </c>
      <c r="J1866" s="7">
        <v>1.73697676995253E-2</v>
      </c>
      <c r="K1866" s="7">
        <v>0.113737684058244</v>
      </c>
      <c r="L1866" s="7">
        <v>0.61842831173518198</v>
      </c>
      <c r="M1866" s="7">
        <v>2.79373001974202E-2</v>
      </c>
      <c r="N1866" s="7">
        <v>4.9487429790864498E-2</v>
      </c>
      <c r="O1866" s="7">
        <v>9.9976957799574606E-4</v>
      </c>
      <c r="P1866" s="7">
        <v>0.11155897358212701</v>
      </c>
      <c r="Q1866" s="7">
        <v>6.9725778507729199</v>
      </c>
    </row>
    <row r="1867" spans="1:17" hidden="1" x14ac:dyDescent="0.3">
      <c r="A1867" s="3" t="s">
        <v>63</v>
      </c>
      <c r="B1867" s="2">
        <v>43983</v>
      </c>
      <c r="C1867" s="7">
        <v>0.63160908835598994</v>
      </c>
      <c r="D1867" s="7">
        <v>3.3741934032254201E-2</v>
      </c>
      <c r="E1867" s="7">
        <v>0.56320527058982495</v>
      </c>
      <c r="F1867" s="14">
        <v>0.40305279537792099</v>
      </c>
      <c r="G1867" s="7">
        <v>5.9193816243575496E-3</v>
      </c>
      <c r="H1867" s="7">
        <v>7.8565244627205495E-3</v>
      </c>
      <c r="I1867" s="7">
        <v>0.18118774514406799</v>
      </c>
      <c r="J1867" s="7">
        <v>4.7492419720503297E-2</v>
      </c>
      <c r="K1867" s="7">
        <v>0.100244805458862</v>
      </c>
      <c r="L1867" s="7">
        <v>0.37497066953340302</v>
      </c>
      <c r="M1867" s="7">
        <v>3.7543892956407698E-2</v>
      </c>
      <c r="N1867" s="7">
        <v>8.1489245249699305E-2</v>
      </c>
      <c r="O1867" s="7">
        <v>1.5902189148244701E-3</v>
      </c>
      <c r="P1867" s="7">
        <v>0.161705096935155</v>
      </c>
      <c r="Q1867" s="7">
        <v>6.9256568707902</v>
      </c>
    </row>
    <row r="1868" spans="1:17" hidden="1" x14ac:dyDescent="0.3">
      <c r="A1868" s="3" t="s">
        <v>63</v>
      </c>
      <c r="B1868" s="2">
        <v>44013</v>
      </c>
      <c r="C1868" s="7">
        <v>0.81490709262230898</v>
      </c>
      <c r="D1868" s="7">
        <v>2.9413710798046E-2</v>
      </c>
      <c r="E1868" s="7">
        <v>0.53471838568864705</v>
      </c>
      <c r="F1868" s="14">
        <v>0.43586790351330701</v>
      </c>
      <c r="G1868" s="7">
        <v>5.4235824316111302E-3</v>
      </c>
      <c r="H1868" s="7">
        <v>1.3621787243381299E-2</v>
      </c>
      <c r="I1868" s="7">
        <v>0.24908290926019599</v>
      </c>
      <c r="J1868" s="7">
        <v>7.9228171226589594E-2</v>
      </c>
      <c r="K1868" s="7">
        <v>0.10646320045039399</v>
      </c>
      <c r="L1868" s="7">
        <v>0.29179667670844001</v>
      </c>
      <c r="M1868" s="7">
        <v>5.06684118469014E-2</v>
      </c>
      <c r="N1868" s="7">
        <v>6.7491283180933198E-2</v>
      </c>
      <c r="O1868" s="7">
        <v>9.2567045946852899E-3</v>
      </c>
      <c r="P1868" s="7">
        <v>0.126967273056869</v>
      </c>
      <c r="Q1868" s="7">
        <v>6.7362514930133202</v>
      </c>
    </row>
    <row r="1869" spans="1:17" hidden="1" x14ac:dyDescent="0.3">
      <c r="A1869" s="3" t="s">
        <v>63</v>
      </c>
      <c r="B1869" s="2">
        <v>44044</v>
      </c>
      <c r="C1869" s="7">
        <v>0.89643996657944303</v>
      </c>
      <c r="D1869" s="7">
        <v>2.6844902046512201E-2</v>
      </c>
      <c r="E1869" s="7">
        <v>0.53132110204829397</v>
      </c>
      <c r="F1869" s="14">
        <v>0.44183399590519401</v>
      </c>
      <c r="G1869" s="7">
        <v>6.2129687305697099E-3</v>
      </c>
      <c r="H1869" s="7">
        <v>1.7476946160776899E-2</v>
      </c>
      <c r="I1869" s="7">
        <v>0.25694345597150098</v>
      </c>
      <c r="J1869" s="7">
        <v>0.102008011714413</v>
      </c>
      <c r="K1869" s="7">
        <v>0.112785576155793</v>
      </c>
      <c r="L1869" s="7">
        <v>0.26626798104145299</v>
      </c>
      <c r="M1869" s="7">
        <v>5.50312623397348E-2</v>
      </c>
      <c r="N1869" s="7">
        <v>5.8832235923028199E-2</v>
      </c>
      <c r="O1869" s="7">
        <v>1.41958800850937E-2</v>
      </c>
      <c r="P1869" s="7">
        <v>0.110245681877636</v>
      </c>
      <c r="Q1869" s="7">
        <v>6.7248602885755302</v>
      </c>
    </row>
    <row r="1870" spans="1:17" hidden="1" x14ac:dyDescent="0.3">
      <c r="A1870" s="3" t="s">
        <v>63</v>
      </c>
      <c r="B1870" s="2">
        <v>44075</v>
      </c>
      <c r="C1870" s="7">
        <v>0.80933669469078096</v>
      </c>
      <c r="D1870" s="7">
        <v>2.5904228974642202E-2</v>
      </c>
      <c r="E1870" s="7">
        <v>0.58688827566697799</v>
      </c>
      <c r="F1870" s="14">
        <v>0.38720749535838</v>
      </c>
      <c r="G1870" s="7">
        <v>5.9002228034525902E-3</v>
      </c>
      <c r="H1870" s="7">
        <v>1.96117089956768E-2</v>
      </c>
      <c r="I1870" s="7">
        <v>0.237152396052519</v>
      </c>
      <c r="J1870" s="7">
        <v>9.8274202009875397E-2</v>
      </c>
      <c r="K1870" s="7">
        <v>0.109522722278213</v>
      </c>
      <c r="L1870" s="7">
        <v>0.290002554701629</v>
      </c>
      <c r="M1870" s="7">
        <v>5.1051567287656301E-2</v>
      </c>
      <c r="N1870" s="7">
        <v>5.1375530839181699E-2</v>
      </c>
      <c r="O1870" s="7">
        <v>9.5836004931852906E-3</v>
      </c>
      <c r="P1870" s="7">
        <v>0.12752549453861101</v>
      </c>
      <c r="Q1870" s="7">
        <v>6.6047798217217402</v>
      </c>
    </row>
    <row r="1871" spans="1:17" hidden="1" x14ac:dyDescent="0.3">
      <c r="A1871" s="3" t="s">
        <v>63</v>
      </c>
      <c r="B1871" s="2">
        <v>44105</v>
      </c>
      <c r="C1871" s="7">
        <v>0.93224336301215405</v>
      </c>
      <c r="D1871" s="7">
        <v>2.6723798947275199E-2</v>
      </c>
      <c r="E1871" s="7">
        <v>0.53118519801285602</v>
      </c>
      <c r="F1871" s="14">
        <v>0.44209100303986898</v>
      </c>
      <c r="G1871" s="7">
        <v>5.3238967616379002E-3</v>
      </c>
      <c r="H1871" s="7">
        <v>2.1095810008274998E-2</v>
      </c>
      <c r="I1871" s="7">
        <v>0.25155182507129698</v>
      </c>
      <c r="J1871" s="7">
        <v>9.1911381974027401E-2</v>
      </c>
      <c r="K1871" s="7">
        <v>0.115778765396912</v>
      </c>
      <c r="L1871" s="7">
        <v>0.27447724755459801</v>
      </c>
      <c r="M1871" s="7">
        <v>5.0080187025327599E-2</v>
      </c>
      <c r="N1871" s="7">
        <v>5.3564828503431597E-2</v>
      </c>
      <c r="O1871" s="7">
        <v>8.3728359023259608E-3</v>
      </c>
      <c r="P1871" s="7">
        <v>0.12784322180216801</v>
      </c>
      <c r="Q1871" s="7">
        <v>6.6859891147335802</v>
      </c>
    </row>
    <row r="1872" spans="1:17" hidden="1" x14ac:dyDescent="0.3">
      <c r="A1872" s="3" t="s">
        <v>63</v>
      </c>
      <c r="B1872" s="2">
        <v>44136</v>
      </c>
      <c r="C1872" s="7">
        <v>0.55755111407194202</v>
      </c>
      <c r="D1872" s="7">
        <v>3.8084697439507098E-2</v>
      </c>
      <c r="E1872" s="7">
        <v>0.63254703007534197</v>
      </c>
      <c r="F1872" s="14">
        <v>0.32936827248515099</v>
      </c>
      <c r="G1872" s="7">
        <v>6.1305999165061397E-3</v>
      </c>
      <c r="H1872" s="7">
        <v>1.2754606535610899E-2</v>
      </c>
      <c r="I1872" s="7">
        <v>0.115050457796395</v>
      </c>
      <c r="J1872" s="7">
        <v>6.8370812879111703E-2</v>
      </c>
      <c r="K1872" s="7">
        <v>0.12791638151586199</v>
      </c>
      <c r="L1872" s="7">
        <v>0.44828581161470699</v>
      </c>
      <c r="M1872" s="7">
        <v>6.1017342963572897E-2</v>
      </c>
      <c r="N1872" s="7">
        <v>2.9041802721209702E-2</v>
      </c>
      <c r="O1872" s="7">
        <v>3.1525220452416599E-3</v>
      </c>
      <c r="P1872" s="7">
        <v>0.12827966201178301</v>
      </c>
      <c r="Q1872" s="7">
        <v>6.8540576333010996</v>
      </c>
    </row>
    <row r="1873" spans="1:17" hidden="1" x14ac:dyDescent="0.3">
      <c r="A1873" s="3" t="s">
        <v>63</v>
      </c>
      <c r="B1873" s="2">
        <v>44166</v>
      </c>
      <c r="C1873" s="7">
        <v>1.3197209894070601</v>
      </c>
      <c r="D1873" s="7">
        <v>2.3956036524034299E-2</v>
      </c>
      <c r="E1873" s="7">
        <v>0.54501203201984805</v>
      </c>
      <c r="F1873" s="14">
        <v>0.43103193145611801</v>
      </c>
      <c r="G1873" s="7">
        <v>5.1464331328576404E-3</v>
      </c>
      <c r="H1873" s="7">
        <v>2.8349314216268202E-2</v>
      </c>
      <c r="I1873" s="7">
        <v>0.29696874878862001</v>
      </c>
      <c r="J1873" s="7">
        <v>7.6618359943187803E-2</v>
      </c>
      <c r="K1873" s="7">
        <v>0.17806524361475101</v>
      </c>
      <c r="L1873" s="7">
        <v>0.23342794567769201</v>
      </c>
      <c r="M1873" s="7">
        <v>6.69872551631438E-2</v>
      </c>
      <c r="N1873" s="7">
        <v>4.0243816956404298E-2</v>
      </c>
      <c r="O1873" s="7">
        <v>5.4236136230050198E-3</v>
      </c>
      <c r="P1873" s="7">
        <v>6.8769268884069798E-2</v>
      </c>
      <c r="Q1873" s="7">
        <v>6.6462741033722601</v>
      </c>
    </row>
    <row r="1874" spans="1:17" hidden="1" x14ac:dyDescent="0.3">
      <c r="A1874" s="3" t="s">
        <v>63</v>
      </c>
      <c r="B1874" s="2">
        <v>44197</v>
      </c>
      <c r="C1874" s="7">
        <v>0.41783056596298102</v>
      </c>
      <c r="D1874" s="7">
        <v>3.8802207972676001E-2</v>
      </c>
      <c r="E1874" s="7">
        <v>0.65943857390031002</v>
      </c>
      <c r="F1874" s="14">
        <v>0.30175921812701401</v>
      </c>
      <c r="G1874" s="7">
        <v>6.8552821620195704E-3</v>
      </c>
      <c r="H1874" s="7">
        <v>2.6060304827084601E-3</v>
      </c>
      <c r="I1874" s="7">
        <v>7.4875327009490497E-2</v>
      </c>
      <c r="J1874" s="7">
        <v>6.4004257594672501E-2</v>
      </c>
      <c r="K1874" s="7">
        <v>9.4082828678487398E-2</v>
      </c>
      <c r="L1874" s="7">
        <v>0.53303650065477604</v>
      </c>
      <c r="M1874" s="7">
        <v>5.5457448504816202E-2</v>
      </c>
      <c r="N1874" s="7">
        <v>2.5873632844265301E-2</v>
      </c>
      <c r="O1874" s="7">
        <v>2.9143528632913601E-3</v>
      </c>
      <c r="P1874" s="7">
        <v>0.14029433920547299</v>
      </c>
      <c r="Q1874" s="7">
        <v>6.96397719123736</v>
      </c>
    </row>
    <row r="1875" spans="1:17" hidden="1" x14ac:dyDescent="0.3">
      <c r="A1875" s="3" t="s">
        <v>63</v>
      </c>
      <c r="B1875" s="2">
        <v>44228</v>
      </c>
      <c r="C1875" s="7">
        <v>0.40259240554591802</v>
      </c>
      <c r="D1875" s="7">
        <v>4.1491426403803502E-2</v>
      </c>
      <c r="E1875" s="7">
        <v>0.673785822883885</v>
      </c>
      <c r="F1875" s="14">
        <v>0.28472275071231101</v>
      </c>
      <c r="G1875" s="7">
        <v>8.4253509129222602E-3</v>
      </c>
      <c r="H1875" s="7">
        <v>4.67036617530695E-5</v>
      </c>
      <c r="I1875" s="7">
        <v>5.6129958931775699E-2</v>
      </c>
      <c r="J1875" s="7">
        <v>6.8890370593556002E-2</v>
      </c>
      <c r="K1875" s="7">
        <v>8.6645656218478903E-2</v>
      </c>
      <c r="L1875" s="7">
        <v>0.53761635876347702</v>
      </c>
      <c r="M1875" s="7">
        <v>6.3004045653035995E-2</v>
      </c>
      <c r="N1875" s="7">
        <v>1.97626338054743E-2</v>
      </c>
      <c r="O1875" s="7">
        <v>1.5967589311970301E-3</v>
      </c>
      <c r="P1875" s="7">
        <v>0.15788216252833001</v>
      </c>
      <c r="Q1875" s="7">
        <v>6.9406560748046902</v>
      </c>
    </row>
    <row r="1876" spans="1:17" hidden="1" x14ac:dyDescent="0.3">
      <c r="A1876" s="3" t="s">
        <v>63</v>
      </c>
      <c r="B1876" s="2">
        <v>44256</v>
      </c>
      <c r="C1876" s="7">
        <v>0.51900980581243605</v>
      </c>
      <c r="D1876" s="7">
        <v>3.7878692633292098E-2</v>
      </c>
      <c r="E1876" s="7">
        <v>0.61423479740994502</v>
      </c>
      <c r="F1876" s="14">
        <v>0.34788650995676301</v>
      </c>
      <c r="G1876" s="7">
        <v>7.3074107198210598E-3</v>
      </c>
      <c r="H1876" s="7">
        <v>0</v>
      </c>
      <c r="I1876" s="7">
        <v>6.2503557148880395E-2</v>
      </c>
      <c r="J1876" s="7">
        <v>6.4155589060849005E-2</v>
      </c>
      <c r="K1876" s="7">
        <v>8.1110977394506706E-2</v>
      </c>
      <c r="L1876" s="7">
        <v>0.49961112513064898</v>
      </c>
      <c r="M1876" s="7">
        <v>6.1580111080427102E-2</v>
      </c>
      <c r="N1876" s="7">
        <v>2.0280836127656399E-2</v>
      </c>
      <c r="O1876" s="7">
        <v>2.2913148340351899E-3</v>
      </c>
      <c r="P1876" s="7">
        <v>0.20115907850317499</v>
      </c>
      <c r="Q1876" s="7">
        <v>6.9719086931362497</v>
      </c>
    </row>
    <row r="1877" spans="1:17" hidden="1" x14ac:dyDescent="0.3">
      <c r="A1877" s="3" t="s">
        <v>63</v>
      </c>
      <c r="B1877" s="2">
        <v>44287</v>
      </c>
      <c r="C1877" s="7">
        <v>0.82124675985211504</v>
      </c>
      <c r="D1877" s="7">
        <v>2.9615251813923299E-2</v>
      </c>
      <c r="E1877" s="7">
        <v>0.54587033694842602</v>
      </c>
      <c r="F1877" s="14">
        <v>0.42451441123765099</v>
      </c>
      <c r="G1877" s="7">
        <v>6.7357227591140897E-3</v>
      </c>
      <c r="H1877" s="7">
        <v>7.9460335379709195E-3</v>
      </c>
      <c r="I1877" s="7">
        <v>0.25397583180449801</v>
      </c>
      <c r="J1877" s="7">
        <v>6.1780347188320997E-2</v>
      </c>
      <c r="K1877" s="7">
        <v>0.11501053370333</v>
      </c>
      <c r="L1877" s="7">
        <v>0.29873380234517999</v>
      </c>
      <c r="M1877" s="7">
        <v>5.0793548506931803E-2</v>
      </c>
      <c r="N1877" s="7">
        <v>4.9511498010650003E-2</v>
      </c>
      <c r="O1877" s="7">
        <v>3.1121806822147799E-3</v>
      </c>
      <c r="P1877" s="7">
        <v>0.15240050146178999</v>
      </c>
      <c r="Q1877" s="7">
        <v>6.7681222248994004</v>
      </c>
    </row>
    <row r="1878" spans="1:17" hidden="1" x14ac:dyDescent="0.3">
      <c r="A1878" s="3" t="s">
        <v>63</v>
      </c>
      <c r="B1878" s="2">
        <v>44317</v>
      </c>
      <c r="C1878" s="7">
        <v>0.95410084931559802</v>
      </c>
      <c r="D1878" s="7">
        <v>2.9260575504895001E-2</v>
      </c>
      <c r="E1878" s="7">
        <v>0.53439987633941799</v>
      </c>
      <c r="F1878" s="14">
        <v>0.43633954815568698</v>
      </c>
      <c r="G1878" s="7">
        <v>5.4321687575309297E-3</v>
      </c>
      <c r="H1878" s="7">
        <v>1.4870084447705399E-2</v>
      </c>
      <c r="I1878" s="7">
        <v>0.26155604940096999</v>
      </c>
      <c r="J1878" s="7">
        <v>8.0299513747042597E-2</v>
      </c>
      <c r="K1878" s="7">
        <v>9.4807310603800293E-2</v>
      </c>
      <c r="L1878" s="7">
        <v>0.26223950567812798</v>
      </c>
      <c r="M1878" s="7">
        <v>5.3294630551197097E-2</v>
      </c>
      <c r="N1878" s="7">
        <v>6.3560204263336806E-2</v>
      </c>
      <c r="O1878" s="7">
        <v>9.6859589103419595E-3</v>
      </c>
      <c r="P1878" s="7">
        <v>0.15425457363994699</v>
      </c>
      <c r="Q1878" s="7">
        <v>6.8211514213499402</v>
      </c>
    </row>
    <row r="1879" spans="1:17" hidden="1" x14ac:dyDescent="0.3">
      <c r="A1879" s="3" t="s">
        <v>63</v>
      </c>
      <c r="B1879" s="2">
        <v>44348</v>
      </c>
      <c r="C1879" s="7">
        <v>0.88234546230976496</v>
      </c>
      <c r="D1879" s="7">
        <v>2.96542589816636E-2</v>
      </c>
      <c r="E1879" s="7">
        <v>0.54912887935424204</v>
      </c>
      <c r="F1879" s="14">
        <v>0.421216861664094</v>
      </c>
      <c r="G1879" s="7">
        <v>5.5941659440650396E-3</v>
      </c>
      <c r="H1879" s="7">
        <v>1.8504912964268799E-2</v>
      </c>
      <c r="I1879" s="7">
        <v>0.25701896035177102</v>
      </c>
      <c r="J1879" s="7">
        <v>9.3568302914918203E-2</v>
      </c>
      <c r="K1879" s="7">
        <v>9.1779276032723206E-2</v>
      </c>
      <c r="L1879" s="7">
        <v>0.27257720974368299</v>
      </c>
      <c r="M1879" s="7">
        <v>5.2103348868138902E-2</v>
      </c>
      <c r="N1879" s="7">
        <v>4.09062149319179E-2</v>
      </c>
      <c r="O1879" s="7">
        <v>1.4817000964948699E-2</v>
      </c>
      <c r="P1879" s="7">
        <v>0.15313060728356501</v>
      </c>
      <c r="Q1879" s="7">
        <v>6.7347571102995296</v>
      </c>
    </row>
    <row r="1880" spans="1:17" hidden="1" x14ac:dyDescent="0.3">
      <c r="A1880" s="3" t="s">
        <v>63</v>
      </c>
      <c r="B1880" s="2">
        <v>44378</v>
      </c>
      <c r="C1880" s="7">
        <v>0.99463346298755495</v>
      </c>
      <c r="D1880" s="7">
        <v>3.0160020485464099E-2</v>
      </c>
      <c r="E1880" s="7">
        <v>0.54969384789740305</v>
      </c>
      <c r="F1880" s="14">
        <v>0.42014613161713299</v>
      </c>
      <c r="G1880" s="7">
        <v>5.6151537483340704E-3</v>
      </c>
      <c r="H1880" s="7">
        <v>1.91942190800206E-2</v>
      </c>
      <c r="I1880" s="7">
        <v>0.231848656876428</v>
      </c>
      <c r="J1880" s="7">
        <v>9.94592702296756E-2</v>
      </c>
      <c r="K1880" s="7">
        <v>8.7293211120609102E-2</v>
      </c>
      <c r="L1880" s="7">
        <v>0.25346855880479402</v>
      </c>
      <c r="M1880" s="7">
        <v>5.18097806568125E-2</v>
      </c>
      <c r="N1880" s="7">
        <v>4.51234190175153E-2</v>
      </c>
      <c r="O1880" s="7">
        <v>2.4264101500265301E-2</v>
      </c>
      <c r="P1880" s="7">
        <v>0.18192362896554601</v>
      </c>
      <c r="Q1880" s="7">
        <v>6.8521481501361601</v>
      </c>
    </row>
    <row r="1881" spans="1:17" hidden="1" x14ac:dyDescent="0.3">
      <c r="A1881" s="3" t="s">
        <v>63</v>
      </c>
      <c r="B1881" s="2">
        <v>44409</v>
      </c>
      <c r="C1881" s="7">
        <v>1.04518598325546</v>
      </c>
      <c r="D1881" s="7">
        <v>2.6014894066918499E-2</v>
      </c>
      <c r="E1881" s="7">
        <v>0.47361066425807502</v>
      </c>
      <c r="F1881" s="14">
        <v>0.500374441675007</v>
      </c>
      <c r="G1881" s="7">
        <v>6.9344723005736403E-3</v>
      </c>
      <c r="H1881" s="7">
        <v>2.3152297238074701E-2</v>
      </c>
      <c r="I1881" s="7">
        <v>0.23682288117158301</v>
      </c>
      <c r="J1881" s="7">
        <v>0.125653478346755</v>
      </c>
      <c r="K1881" s="7">
        <v>8.3895738367568001E-2</v>
      </c>
      <c r="L1881" s="7">
        <v>0.22802444138765299</v>
      </c>
      <c r="M1881" s="7">
        <v>4.9671442756650003E-2</v>
      </c>
      <c r="N1881" s="7">
        <v>4.9801772264798101E-2</v>
      </c>
      <c r="O1881" s="7">
        <v>4.0168898859653003E-2</v>
      </c>
      <c r="P1881" s="7">
        <v>0.15587457730669099</v>
      </c>
      <c r="Q1881" s="7">
        <v>6.7885520709142</v>
      </c>
    </row>
    <row r="1882" spans="1:17" hidden="1" x14ac:dyDescent="0.3">
      <c r="A1882" s="3" t="s">
        <v>63</v>
      </c>
      <c r="B1882" s="2">
        <v>44440</v>
      </c>
      <c r="C1882" s="7">
        <v>0.89992733432048899</v>
      </c>
      <c r="D1882" s="7">
        <v>2.80938289719403E-2</v>
      </c>
      <c r="E1882" s="7">
        <v>0.54863422186548905</v>
      </c>
      <c r="F1882" s="14">
        <v>0.42327194916256999</v>
      </c>
      <c r="G1882" s="7">
        <v>7.0578081711997597E-3</v>
      </c>
      <c r="H1882" s="7">
        <v>2.0993990906333599E-2</v>
      </c>
      <c r="I1882" s="7">
        <v>0.23345565909112301</v>
      </c>
      <c r="J1882" s="7">
        <v>0.11373503062604599</v>
      </c>
      <c r="K1882" s="7">
        <v>9.4896124337163296E-2</v>
      </c>
      <c r="L1882" s="7">
        <v>0.25660666216950201</v>
      </c>
      <c r="M1882" s="7">
        <v>5.3970978562380298E-2</v>
      </c>
      <c r="N1882" s="7">
        <v>3.9877304909807398E-2</v>
      </c>
      <c r="O1882" s="7">
        <v>4.6971505496639199E-2</v>
      </c>
      <c r="P1882" s="7">
        <v>0.132434935729806</v>
      </c>
      <c r="Q1882" s="7">
        <v>6.78691562312925</v>
      </c>
    </row>
    <row r="1883" spans="1:17" hidden="1" x14ac:dyDescent="0.3">
      <c r="A1883" s="3" t="s">
        <v>64</v>
      </c>
      <c r="B1883" s="2">
        <v>43466</v>
      </c>
      <c r="C1883" s="7">
        <v>0.84653747203669905</v>
      </c>
      <c r="D1883" s="7">
        <v>2.3595469310047201E-2</v>
      </c>
      <c r="E1883" s="7">
        <v>0.60555333354728602</v>
      </c>
      <c r="F1883" s="14">
        <v>0.37085119714266701</v>
      </c>
      <c r="G1883" s="7">
        <v>9.0595149516072299E-3</v>
      </c>
      <c r="H1883" s="7">
        <v>1.5510572565810701E-2</v>
      </c>
      <c r="I1883" s="7">
        <v>0.184275310779139</v>
      </c>
      <c r="J1883" s="7">
        <v>9.4110142114640596E-2</v>
      </c>
      <c r="K1883" s="7">
        <v>0.109063680200932</v>
      </c>
      <c r="L1883" s="7">
        <v>0.30799362133838598</v>
      </c>
      <c r="M1883" s="7">
        <v>7.4244442254633197E-2</v>
      </c>
      <c r="N1883" s="7">
        <v>2.1063254119366999E-2</v>
      </c>
      <c r="O1883" s="7">
        <v>6.4479749991277299E-2</v>
      </c>
      <c r="P1883" s="7">
        <v>0.120199711684207</v>
      </c>
      <c r="Q1883" s="7">
        <v>6.1759297848208199</v>
      </c>
    </row>
    <row r="1884" spans="1:17" hidden="1" x14ac:dyDescent="0.3">
      <c r="A1884" s="3" t="s">
        <v>64</v>
      </c>
      <c r="B1884" s="2">
        <v>43497</v>
      </c>
      <c r="C1884" s="7">
        <v>0.86096619921330098</v>
      </c>
      <c r="D1884" s="7">
        <v>2.5498706807220599E-2</v>
      </c>
      <c r="E1884" s="7">
        <v>0.62108051779376505</v>
      </c>
      <c r="F1884" s="14">
        <v>0.35342077539901501</v>
      </c>
      <c r="G1884" s="7">
        <v>1.0804144152923601E-2</v>
      </c>
      <c r="H1884" s="7">
        <v>1.48311026406253E-2</v>
      </c>
      <c r="I1884" s="7">
        <v>0.175459844443419</v>
      </c>
      <c r="J1884" s="7">
        <v>0.112070032580653</v>
      </c>
      <c r="K1884" s="7">
        <v>0.10833988304106699</v>
      </c>
      <c r="L1884" s="7">
        <v>0.30114147673056002</v>
      </c>
      <c r="M1884" s="7">
        <v>7.1795417043498302E-2</v>
      </c>
      <c r="N1884" s="7">
        <v>2.7940936474596698E-2</v>
      </c>
      <c r="O1884" s="7">
        <v>7.1350155604744905E-2</v>
      </c>
      <c r="P1884" s="7">
        <v>0.106267007287912</v>
      </c>
      <c r="Q1884" s="7">
        <v>6.3242790124312398</v>
      </c>
    </row>
    <row r="1885" spans="1:17" hidden="1" x14ac:dyDescent="0.3">
      <c r="A1885" s="3" t="s">
        <v>64</v>
      </c>
      <c r="B1885" s="2">
        <v>43525</v>
      </c>
      <c r="C1885" s="7">
        <v>1.0330147811175501</v>
      </c>
      <c r="D1885" s="7">
        <v>2.41645962456601E-2</v>
      </c>
      <c r="E1885" s="7">
        <v>0.607813568156642</v>
      </c>
      <c r="F1885" s="14">
        <v>0.36802183559769702</v>
      </c>
      <c r="G1885" s="7">
        <v>1.23566669844619E-2</v>
      </c>
      <c r="H1885" s="7">
        <v>1.3712487989171599E-2</v>
      </c>
      <c r="I1885" s="7">
        <v>0.179951465063247</v>
      </c>
      <c r="J1885" s="7">
        <v>0.108051688713314</v>
      </c>
      <c r="K1885" s="7">
        <v>0.104161536356612</v>
      </c>
      <c r="L1885" s="7">
        <v>0.289045105549527</v>
      </c>
      <c r="M1885" s="7">
        <v>7.1306319137203505E-2</v>
      </c>
      <c r="N1885" s="7">
        <v>2.6079750884652399E-2</v>
      </c>
      <c r="O1885" s="7">
        <v>7.1351547238507604E-2</v>
      </c>
      <c r="P1885" s="7">
        <v>0.12398343208330399</v>
      </c>
      <c r="Q1885" s="7">
        <v>6.3065934881453503</v>
      </c>
    </row>
    <row r="1886" spans="1:17" hidden="1" x14ac:dyDescent="0.3">
      <c r="A1886" s="3" t="s">
        <v>64</v>
      </c>
      <c r="B1886" s="2">
        <v>43556</v>
      </c>
      <c r="C1886" s="7">
        <v>0.98588377264402405</v>
      </c>
      <c r="D1886" s="7">
        <v>2.0879318944082299E-2</v>
      </c>
      <c r="E1886" s="7">
        <v>0.62243038324823996</v>
      </c>
      <c r="F1886" s="14">
        <v>0.35669029780767703</v>
      </c>
      <c r="G1886" s="7">
        <v>9.9060564363784697E-3</v>
      </c>
      <c r="H1886" s="7">
        <v>1.34605524007416E-2</v>
      </c>
      <c r="I1886" s="7">
        <v>0.183734150112941</v>
      </c>
      <c r="J1886" s="7">
        <v>9.9693030274563096E-2</v>
      </c>
      <c r="K1886" s="7">
        <v>0.103995468029741</v>
      </c>
      <c r="L1886" s="7">
        <v>0.28955978181793701</v>
      </c>
      <c r="M1886" s="7">
        <v>6.52488202655086E-2</v>
      </c>
      <c r="N1886" s="7">
        <v>2.3292452678403699E-2</v>
      </c>
      <c r="O1886" s="7">
        <v>9.3654254609451995E-2</v>
      </c>
      <c r="P1886" s="7">
        <v>0.11745543337433299</v>
      </c>
      <c r="Q1886" s="7">
        <v>6.4939175119826302</v>
      </c>
    </row>
    <row r="1887" spans="1:17" hidden="1" x14ac:dyDescent="0.3">
      <c r="A1887" s="3" t="s">
        <v>64</v>
      </c>
      <c r="B1887" s="2">
        <v>43586</v>
      </c>
      <c r="C1887" s="7">
        <v>1.03117484224697</v>
      </c>
      <c r="D1887" s="7">
        <v>2.42664444926186E-2</v>
      </c>
      <c r="E1887" s="7">
        <v>0.61977869312015899</v>
      </c>
      <c r="F1887" s="14">
        <v>0.35595486238722301</v>
      </c>
      <c r="G1887" s="7">
        <v>8.4576780659834701E-3</v>
      </c>
      <c r="H1887" s="7">
        <v>1.5057713736951001E-2</v>
      </c>
      <c r="I1887" s="7">
        <v>0.19331390350931099</v>
      </c>
      <c r="J1887" s="7">
        <v>0.105540317306314</v>
      </c>
      <c r="K1887" s="7">
        <v>0.104014441924801</v>
      </c>
      <c r="L1887" s="7">
        <v>0.279231056209924</v>
      </c>
      <c r="M1887" s="7">
        <v>7.01904649198139E-2</v>
      </c>
      <c r="N1887" s="7">
        <v>2.2463075438520701E-2</v>
      </c>
      <c r="O1887" s="7">
        <v>9.2874958912299105E-2</v>
      </c>
      <c r="P1887" s="7">
        <v>0.108856389976082</v>
      </c>
      <c r="Q1887" s="7">
        <v>6.4647664249788503</v>
      </c>
    </row>
    <row r="1888" spans="1:17" hidden="1" x14ac:dyDescent="0.3">
      <c r="A1888" s="3" t="s">
        <v>64</v>
      </c>
      <c r="B1888" s="2">
        <v>43617</v>
      </c>
      <c r="C1888" s="7">
        <v>0.99286047200245597</v>
      </c>
      <c r="D1888" s="7">
        <v>2.6914635819301602E-2</v>
      </c>
      <c r="E1888" s="7">
        <v>0.62545193451968895</v>
      </c>
      <c r="F1888" s="14">
        <v>0.34763342966100902</v>
      </c>
      <c r="G1888" s="7">
        <v>8.2872287239383197E-3</v>
      </c>
      <c r="H1888" s="7">
        <v>1.52521778013296E-2</v>
      </c>
      <c r="I1888" s="7">
        <v>0.180226232824403</v>
      </c>
      <c r="J1888" s="7">
        <v>0.10122528633666</v>
      </c>
      <c r="K1888" s="7">
        <v>0.10732935525001799</v>
      </c>
      <c r="L1888" s="7">
        <v>0.28196495324118398</v>
      </c>
      <c r="M1888" s="7">
        <v>7.1585109903053196E-2</v>
      </c>
      <c r="N1888" s="7">
        <v>2.4183602914998301E-2</v>
      </c>
      <c r="O1888" s="7">
        <v>0.100114508143911</v>
      </c>
      <c r="P1888" s="7">
        <v>0.109831544860504</v>
      </c>
      <c r="Q1888" s="7">
        <v>6.3404556406058497</v>
      </c>
    </row>
    <row r="1889" spans="1:17" hidden="1" x14ac:dyDescent="0.3">
      <c r="A1889" s="3" t="s">
        <v>64</v>
      </c>
      <c r="B1889" s="2">
        <v>43647</v>
      </c>
      <c r="C1889" s="7">
        <v>0.99614199121829905</v>
      </c>
      <c r="D1889" s="7">
        <v>2.3419739147690199E-2</v>
      </c>
      <c r="E1889" s="7">
        <v>0.62527841687143104</v>
      </c>
      <c r="F1889" s="14">
        <v>0.35130184398087899</v>
      </c>
      <c r="G1889" s="7">
        <v>9.9736228814722595E-3</v>
      </c>
      <c r="H1889" s="7">
        <v>1.3512214134128E-2</v>
      </c>
      <c r="I1889" s="7">
        <v>0.19423817075671401</v>
      </c>
      <c r="J1889" s="7">
        <v>9.7688351338662605E-2</v>
      </c>
      <c r="K1889" s="7">
        <v>0.111234800409552</v>
      </c>
      <c r="L1889" s="7">
        <v>0.287361968144423</v>
      </c>
      <c r="M1889" s="7">
        <v>6.8571071537175704E-2</v>
      </c>
      <c r="N1889" s="7">
        <v>1.5318640173499201E-2</v>
      </c>
      <c r="O1889" s="7">
        <v>8.7644228238666494E-2</v>
      </c>
      <c r="P1889" s="7">
        <v>0.11445693238570601</v>
      </c>
      <c r="Q1889" s="7">
        <v>6.4425391423790703</v>
      </c>
    </row>
    <row r="1890" spans="1:17" hidden="1" x14ac:dyDescent="0.3">
      <c r="A1890" s="3" t="s">
        <v>64</v>
      </c>
      <c r="B1890" s="2">
        <v>43678</v>
      </c>
      <c r="C1890" s="7">
        <v>1.0300334586382101</v>
      </c>
      <c r="D1890" s="7">
        <v>2.6093021434069E-2</v>
      </c>
      <c r="E1890" s="7">
        <v>0.64173995183002297</v>
      </c>
      <c r="F1890" s="14">
        <v>0.33216702673590798</v>
      </c>
      <c r="G1890" s="7">
        <v>1.1841121876366699E-2</v>
      </c>
      <c r="H1890" s="7">
        <v>1.4166441049950299E-2</v>
      </c>
      <c r="I1890" s="7">
        <v>0.19284095657470099</v>
      </c>
      <c r="J1890" s="7">
        <v>0.10140830832191899</v>
      </c>
      <c r="K1890" s="7">
        <v>0.101816533230436</v>
      </c>
      <c r="L1890" s="7">
        <v>0.29224767666443402</v>
      </c>
      <c r="M1890" s="7">
        <v>6.9267825752569498E-2</v>
      </c>
      <c r="N1890" s="7">
        <v>2.4051401624567599E-2</v>
      </c>
      <c r="O1890" s="7">
        <v>9.7402427359037896E-2</v>
      </c>
      <c r="P1890" s="7">
        <v>9.4957307546018305E-2</v>
      </c>
      <c r="Q1890" s="7">
        <v>6.3968248936138696</v>
      </c>
    </row>
    <row r="1891" spans="1:17" hidden="1" x14ac:dyDescent="0.3">
      <c r="A1891" s="3" t="s">
        <v>64</v>
      </c>
      <c r="B1891" s="2">
        <v>43709</v>
      </c>
      <c r="C1891" s="7">
        <v>0.91530025665660197</v>
      </c>
      <c r="D1891" s="7">
        <v>3.10874863183663E-2</v>
      </c>
      <c r="E1891" s="7">
        <v>0.64758055804689396</v>
      </c>
      <c r="F1891" s="14">
        <v>0.32133195563473899</v>
      </c>
      <c r="G1891" s="7">
        <v>1.09130480510762E-2</v>
      </c>
      <c r="H1891" s="7">
        <v>1.5643876005413899E-2</v>
      </c>
      <c r="I1891" s="7">
        <v>0.19303257699047699</v>
      </c>
      <c r="J1891" s="7">
        <v>8.6143904411491695E-2</v>
      </c>
      <c r="K1891" s="7">
        <v>0.115480281179033</v>
      </c>
      <c r="L1891" s="7">
        <v>0.30518234283767698</v>
      </c>
      <c r="M1891" s="7">
        <v>6.5559441579871605E-2</v>
      </c>
      <c r="N1891" s="7">
        <v>2.2151466598566202E-2</v>
      </c>
      <c r="O1891" s="7">
        <v>8.7340281130114994E-2</v>
      </c>
      <c r="P1891" s="7">
        <v>9.8552781216278196E-2</v>
      </c>
      <c r="Q1891" s="7">
        <v>6.3075381422599097</v>
      </c>
    </row>
    <row r="1892" spans="1:17" hidden="1" x14ac:dyDescent="0.3">
      <c r="A1892" s="3" t="s">
        <v>64</v>
      </c>
      <c r="B1892" s="2">
        <v>43739</v>
      </c>
      <c r="C1892" s="7">
        <v>0.96825389883969804</v>
      </c>
      <c r="D1892" s="7">
        <v>2.5836061874796E-2</v>
      </c>
      <c r="E1892" s="7">
        <v>0.64217645635409004</v>
      </c>
      <c r="F1892" s="14">
        <v>0.33198748177111398</v>
      </c>
      <c r="G1892" s="7">
        <v>1.0354970205784001E-2</v>
      </c>
      <c r="H1892" s="7">
        <v>1.7353055851204099E-2</v>
      </c>
      <c r="I1892" s="7">
        <v>0.19077247973425299</v>
      </c>
      <c r="J1892" s="7">
        <v>8.63046673056235E-2</v>
      </c>
      <c r="K1892" s="7">
        <v>0.12004965068788</v>
      </c>
      <c r="L1892" s="7">
        <v>0.31112533175433998</v>
      </c>
      <c r="M1892" s="7">
        <v>6.9096147560355106E-2</v>
      </c>
      <c r="N1892" s="7">
        <v>2.1472531929233801E-2</v>
      </c>
      <c r="O1892" s="7">
        <v>7.7277098724985199E-2</v>
      </c>
      <c r="P1892" s="7">
        <v>9.61940662463414E-2</v>
      </c>
      <c r="Q1892" s="7">
        <v>6.4409480777602202</v>
      </c>
    </row>
    <row r="1893" spans="1:17" hidden="1" x14ac:dyDescent="0.3">
      <c r="A1893" s="3" t="s">
        <v>64</v>
      </c>
      <c r="B1893" s="2">
        <v>43770</v>
      </c>
      <c r="C1893" s="7">
        <v>1.0355239233868201</v>
      </c>
      <c r="D1893" s="7">
        <v>2.5897378975601099E-2</v>
      </c>
      <c r="E1893" s="7">
        <v>0.63669527800506298</v>
      </c>
      <c r="F1893" s="14">
        <v>0.337407343019336</v>
      </c>
      <c r="G1893" s="7">
        <v>9.3837534962392909E-3</v>
      </c>
      <c r="H1893" s="7">
        <v>1.9103389920888302E-2</v>
      </c>
      <c r="I1893" s="7">
        <v>0.20408330137387601</v>
      </c>
      <c r="J1893" s="7">
        <v>8.3313467307917E-2</v>
      </c>
      <c r="K1893" s="7">
        <v>0.148151610823573</v>
      </c>
      <c r="L1893" s="7">
        <v>0.29611829471585599</v>
      </c>
      <c r="M1893" s="7">
        <v>7.3455263129544895E-2</v>
      </c>
      <c r="N1893" s="7">
        <v>2.7022830936813201E-2</v>
      </c>
      <c r="O1893" s="7">
        <v>6.0332833590243502E-2</v>
      </c>
      <c r="P1893" s="7">
        <v>7.9035254705048102E-2</v>
      </c>
      <c r="Q1893" s="7">
        <v>6.3544165339154004</v>
      </c>
    </row>
    <row r="1894" spans="1:17" hidden="1" x14ac:dyDescent="0.3">
      <c r="A1894" s="3" t="s">
        <v>64</v>
      </c>
      <c r="B1894" s="2">
        <v>43800</v>
      </c>
      <c r="C1894" s="7">
        <v>1.3043089319993699</v>
      </c>
      <c r="D1894" s="7">
        <v>2.5308460238870699E-2</v>
      </c>
      <c r="E1894" s="7">
        <v>0.63515718349305295</v>
      </c>
      <c r="F1894" s="14">
        <v>0.33953435626807699</v>
      </c>
      <c r="G1894" s="7">
        <v>7.7850401253364704E-3</v>
      </c>
      <c r="H1894" s="7">
        <v>2.03815609845844E-2</v>
      </c>
      <c r="I1894" s="7">
        <v>0.22404347717855999</v>
      </c>
      <c r="J1894" s="7">
        <v>7.7890069322083394E-2</v>
      </c>
      <c r="K1894" s="7">
        <v>0.15197318896919501</v>
      </c>
      <c r="L1894" s="7">
        <v>0.305232535218455</v>
      </c>
      <c r="M1894" s="7">
        <v>7.0115220501433206E-2</v>
      </c>
      <c r="N1894" s="7">
        <v>2.6798391636576501E-2</v>
      </c>
      <c r="O1894" s="7">
        <v>4.0396069208906302E-2</v>
      </c>
      <c r="P1894" s="7">
        <v>7.5384446854869502E-2</v>
      </c>
      <c r="Q1894" s="7">
        <v>6.3939529059033804</v>
      </c>
    </row>
    <row r="1895" spans="1:17" hidden="1" x14ac:dyDescent="0.3">
      <c r="A1895" s="3" t="s">
        <v>64</v>
      </c>
      <c r="B1895" s="2">
        <v>43831</v>
      </c>
      <c r="C1895" s="7">
        <v>0.84872840576527397</v>
      </c>
      <c r="D1895" s="7">
        <v>3.1600739619509703E-2</v>
      </c>
      <c r="E1895" s="7">
        <v>0.64693673720172196</v>
      </c>
      <c r="F1895" s="14">
        <v>0.321462523178768</v>
      </c>
      <c r="G1895" s="7">
        <v>1.2600160827893499E-2</v>
      </c>
      <c r="H1895" s="7">
        <v>1.4401829201658301E-2</v>
      </c>
      <c r="I1895" s="7">
        <v>0.16714072070496799</v>
      </c>
      <c r="J1895" s="7">
        <v>8.7225028818263606E-2</v>
      </c>
      <c r="K1895" s="7">
        <v>0.113831202591177</v>
      </c>
      <c r="L1895" s="7">
        <v>0.32243982849151198</v>
      </c>
      <c r="M1895" s="7">
        <v>6.9110590005495603E-2</v>
      </c>
      <c r="N1895" s="7">
        <v>3.73138053388989E-2</v>
      </c>
      <c r="O1895" s="7">
        <v>6.9082301357846806E-2</v>
      </c>
      <c r="P1895" s="7">
        <v>0.10685453266228601</v>
      </c>
      <c r="Q1895" s="7">
        <v>6.2862876354956398</v>
      </c>
    </row>
    <row r="1896" spans="1:17" hidden="1" x14ac:dyDescent="0.3">
      <c r="A1896" s="3" t="s">
        <v>64</v>
      </c>
      <c r="B1896" s="2">
        <v>43862</v>
      </c>
      <c r="C1896" s="7">
        <v>0.85652517646279902</v>
      </c>
      <c r="D1896" s="7">
        <v>2.9846709021531199E-2</v>
      </c>
      <c r="E1896" s="7">
        <v>0.64310481587921597</v>
      </c>
      <c r="F1896" s="14">
        <v>0.327048475099253</v>
      </c>
      <c r="G1896" s="7">
        <v>9.7991674490944206E-3</v>
      </c>
      <c r="H1896" s="7">
        <v>1.26830930148659E-2</v>
      </c>
      <c r="I1896" s="7">
        <v>0.159865300524101</v>
      </c>
      <c r="J1896" s="7">
        <v>0.10080168694753799</v>
      </c>
      <c r="K1896" s="7">
        <v>0.112834546574374</v>
      </c>
      <c r="L1896" s="7">
        <v>0.329959495185494</v>
      </c>
      <c r="M1896" s="7">
        <v>6.9393501505086705E-2</v>
      </c>
      <c r="N1896" s="7">
        <v>3.73817368904939E-2</v>
      </c>
      <c r="O1896" s="7">
        <v>6.3210217711382397E-2</v>
      </c>
      <c r="P1896" s="7">
        <v>0.104071254197571</v>
      </c>
      <c r="Q1896" s="7">
        <v>6.4082783684827396</v>
      </c>
    </row>
    <row r="1897" spans="1:17" hidden="1" x14ac:dyDescent="0.3">
      <c r="A1897" s="3" t="s">
        <v>64</v>
      </c>
      <c r="B1897" s="2">
        <v>43891</v>
      </c>
      <c r="C1897" s="7">
        <v>0.79393741327244605</v>
      </c>
      <c r="D1897" s="7">
        <v>3.1982162763231597E-2</v>
      </c>
      <c r="E1897" s="7">
        <v>0.66040849779136601</v>
      </c>
      <c r="F1897" s="14">
        <v>0.30760933944540197</v>
      </c>
      <c r="G1897" s="7">
        <v>1.1501890512623399E-2</v>
      </c>
      <c r="H1897" s="7">
        <v>1.2756835630123401E-2</v>
      </c>
      <c r="I1897" s="7">
        <v>0.118359062167568</v>
      </c>
      <c r="J1897" s="7">
        <v>6.5462535867605295E-2</v>
      </c>
      <c r="K1897" s="7">
        <v>0.13011041804317799</v>
      </c>
      <c r="L1897" s="7">
        <v>0.44362864253295797</v>
      </c>
      <c r="M1897" s="7">
        <v>6.1108167263349597E-2</v>
      </c>
      <c r="N1897" s="7">
        <v>3.6821010672857403E-2</v>
      </c>
      <c r="O1897" s="7">
        <v>2.54815157749692E-2</v>
      </c>
      <c r="P1897" s="7">
        <v>9.4769921534768001E-2</v>
      </c>
      <c r="Q1897" s="7">
        <v>6.2460894401686202</v>
      </c>
    </row>
    <row r="1898" spans="1:17" hidden="1" x14ac:dyDescent="0.3">
      <c r="A1898" s="3" t="s">
        <v>64</v>
      </c>
      <c r="B1898" s="2">
        <v>43922</v>
      </c>
      <c r="C1898" s="7">
        <v>0.52395971412160902</v>
      </c>
      <c r="D1898" s="7">
        <v>4.0696583422549698E-2</v>
      </c>
      <c r="E1898" s="7">
        <v>0.69709492836347497</v>
      </c>
      <c r="F1898" s="14">
        <v>0.26220848821397502</v>
      </c>
      <c r="G1898" s="7">
        <v>9.8631862719351301E-3</v>
      </c>
      <c r="H1898" s="7">
        <v>4.8668219435428999E-4</v>
      </c>
      <c r="I1898" s="7">
        <v>2.6369704668246501E-2</v>
      </c>
      <c r="J1898" s="7">
        <v>8.5240030252613803E-3</v>
      </c>
      <c r="K1898" s="7">
        <v>0.15180477535327</v>
      </c>
      <c r="L1898" s="7">
        <v>0.67113217264635106</v>
      </c>
      <c r="M1898" s="7">
        <v>1.45572890818554E-2</v>
      </c>
      <c r="N1898" s="7">
        <v>6.0352500706371402E-2</v>
      </c>
      <c r="O1898" s="7">
        <v>1.0104111801778599E-3</v>
      </c>
      <c r="P1898" s="7">
        <v>5.5899274872177301E-2</v>
      </c>
      <c r="Q1898" s="7">
        <v>6.2088015721374203</v>
      </c>
    </row>
    <row r="1899" spans="1:17" hidden="1" x14ac:dyDescent="0.3">
      <c r="A1899" s="3" t="s">
        <v>64</v>
      </c>
      <c r="B1899" s="2">
        <v>43952</v>
      </c>
      <c r="C1899" s="7">
        <v>0.60830570497349601</v>
      </c>
      <c r="D1899" s="7">
        <v>3.9224914281015898E-2</v>
      </c>
      <c r="E1899" s="7">
        <v>0.66518048783290995</v>
      </c>
      <c r="F1899" s="14">
        <v>0.29559459788607401</v>
      </c>
      <c r="G1899" s="7">
        <v>6.2133614135630099E-3</v>
      </c>
      <c r="H1899" s="7">
        <v>1.5792201672112499E-3</v>
      </c>
      <c r="I1899" s="7">
        <v>3.6543802697087999E-2</v>
      </c>
      <c r="J1899" s="7">
        <v>6.4919360057995E-3</v>
      </c>
      <c r="K1899" s="7">
        <v>0.13588222254346</v>
      </c>
      <c r="L1899" s="7">
        <v>0.63811266989322801</v>
      </c>
      <c r="M1899" s="7">
        <v>1.80425038916695E-2</v>
      </c>
      <c r="N1899" s="7">
        <v>5.6461572378967401E-2</v>
      </c>
      <c r="O1899" s="7">
        <v>1.37645792928743E-3</v>
      </c>
      <c r="P1899" s="7">
        <v>9.9296253079726601E-2</v>
      </c>
      <c r="Q1899" s="7">
        <v>6.2770367098740101</v>
      </c>
    </row>
    <row r="1900" spans="1:17" hidden="1" x14ac:dyDescent="0.3">
      <c r="A1900" s="3" t="s">
        <v>64</v>
      </c>
      <c r="B1900" s="2">
        <v>43983</v>
      </c>
      <c r="C1900" s="7">
        <v>0.73338006123793997</v>
      </c>
      <c r="D1900" s="7">
        <v>3.6937766175860802E-2</v>
      </c>
      <c r="E1900" s="7">
        <v>0.68175267465655198</v>
      </c>
      <c r="F1900" s="14">
        <v>0.28130955916758799</v>
      </c>
      <c r="G1900" s="7">
        <v>9.4217466588684094E-3</v>
      </c>
      <c r="H1900" s="7">
        <v>8.3184378433449405E-3</v>
      </c>
      <c r="I1900" s="7">
        <v>0.14358093149835699</v>
      </c>
      <c r="J1900" s="7">
        <v>1.24927682678318E-2</v>
      </c>
      <c r="K1900" s="7">
        <v>0.12893945062346199</v>
      </c>
      <c r="L1900" s="7">
        <v>0.502462758687789</v>
      </c>
      <c r="M1900" s="7">
        <v>3.9090981835834898E-2</v>
      </c>
      <c r="N1900" s="7">
        <v>5.5579266137031798E-2</v>
      </c>
      <c r="O1900" s="7">
        <v>6.9361667833280497E-3</v>
      </c>
      <c r="P1900" s="7">
        <v>9.3177491664152498E-2</v>
      </c>
      <c r="Q1900" s="7">
        <v>6.3531385475804401</v>
      </c>
    </row>
    <row r="1901" spans="1:17" hidden="1" x14ac:dyDescent="0.3">
      <c r="A1901" s="3" t="s">
        <v>64</v>
      </c>
      <c r="B1901" s="2">
        <v>44013</v>
      </c>
      <c r="C1901" s="7">
        <v>0.89983988940277304</v>
      </c>
      <c r="D1901" s="7">
        <v>3.11424480524926E-2</v>
      </c>
      <c r="E1901" s="7">
        <v>0.66484347078202899</v>
      </c>
      <c r="F1901" s="14">
        <v>0.30401408116547901</v>
      </c>
      <c r="G1901" s="7">
        <v>9.4163055778102508E-3</v>
      </c>
      <c r="H1901" s="7">
        <v>1.15381086531931E-2</v>
      </c>
      <c r="I1901" s="7">
        <v>0.17898122140983999</v>
      </c>
      <c r="J1901" s="7">
        <v>7.3881702302724298E-2</v>
      </c>
      <c r="K1901" s="7">
        <v>0.121175462095974</v>
      </c>
      <c r="L1901" s="7">
        <v>0.38080328747339798</v>
      </c>
      <c r="M1901" s="7">
        <v>6.8431412846523598E-2</v>
      </c>
      <c r="N1901" s="7">
        <v>3.8639784260371103E-2</v>
      </c>
      <c r="O1901" s="7">
        <v>3.1538232061094199E-2</v>
      </c>
      <c r="P1901" s="7">
        <v>8.5594483319072004E-2</v>
      </c>
      <c r="Q1901" s="7">
        <v>6.4117177623527404</v>
      </c>
    </row>
    <row r="1902" spans="1:17" hidden="1" x14ac:dyDescent="0.3">
      <c r="A1902" s="3" t="s">
        <v>64</v>
      </c>
      <c r="B1902" s="2">
        <v>44044</v>
      </c>
      <c r="C1902" s="7">
        <v>0.95897708190998798</v>
      </c>
      <c r="D1902" s="7">
        <v>3.46215013051153E-2</v>
      </c>
      <c r="E1902" s="7">
        <v>0.65936560420216295</v>
      </c>
      <c r="F1902" s="14">
        <v>0.30601289449272201</v>
      </c>
      <c r="G1902" s="7">
        <v>7.3451098987604999E-3</v>
      </c>
      <c r="H1902" s="7">
        <v>1.2818296059745399E-2</v>
      </c>
      <c r="I1902" s="7">
        <v>0.187526243916633</v>
      </c>
      <c r="J1902" s="7">
        <v>0.108687142377154</v>
      </c>
      <c r="K1902" s="7">
        <v>0.116860763020307</v>
      </c>
      <c r="L1902" s="7">
        <v>0.34749974202511402</v>
      </c>
      <c r="M1902" s="7">
        <v>6.3506900817422399E-2</v>
      </c>
      <c r="N1902" s="7">
        <v>4.3103025589284798E-2</v>
      </c>
      <c r="O1902" s="7">
        <v>2.5361741673463001E-2</v>
      </c>
      <c r="P1902" s="7">
        <v>8.7291034622116501E-2</v>
      </c>
      <c r="Q1902" s="7">
        <v>6.4385879114773799</v>
      </c>
    </row>
    <row r="1903" spans="1:17" hidden="1" x14ac:dyDescent="0.3">
      <c r="A1903" s="3" t="s">
        <v>64</v>
      </c>
      <c r="B1903" s="2">
        <v>44075</v>
      </c>
      <c r="C1903" s="7">
        <v>0.90835227951135</v>
      </c>
      <c r="D1903" s="7">
        <v>3.8867121365279603E-2</v>
      </c>
      <c r="E1903" s="7">
        <v>0.67309994595327105</v>
      </c>
      <c r="F1903" s="14">
        <v>0.28803293268145003</v>
      </c>
      <c r="G1903" s="7">
        <v>9.3781469586928599E-3</v>
      </c>
      <c r="H1903" s="7">
        <v>1.40215862111382E-2</v>
      </c>
      <c r="I1903" s="7">
        <v>0.18110102761767299</v>
      </c>
      <c r="J1903" s="7">
        <v>9.0443956926275104E-2</v>
      </c>
      <c r="K1903" s="7">
        <v>0.12473895191690799</v>
      </c>
      <c r="L1903" s="7">
        <v>0.356455615538259</v>
      </c>
      <c r="M1903" s="7">
        <v>6.6338631436151901E-2</v>
      </c>
      <c r="N1903" s="7">
        <v>3.9307043966930397E-2</v>
      </c>
      <c r="O1903" s="7">
        <v>2.69639710934357E-2</v>
      </c>
      <c r="P1903" s="7">
        <v>9.1251068334536306E-2</v>
      </c>
      <c r="Q1903" s="7">
        <v>6.4620058079607396</v>
      </c>
    </row>
    <row r="1904" spans="1:17" hidden="1" x14ac:dyDescent="0.3">
      <c r="A1904" s="3" t="s">
        <v>64</v>
      </c>
      <c r="B1904" s="2">
        <v>44105</v>
      </c>
      <c r="C1904" s="7">
        <v>0.96017839038424502</v>
      </c>
      <c r="D1904" s="7">
        <v>3.1450632731876697E-2</v>
      </c>
      <c r="E1904" s="7">
        <v>0.66932935109761804</v>
      </c>
      <c r="F1904" s="14">
        <v>0.29922001617050498</v>
      </c>
      <c r="G1904" s="7">
        <v>9.4624883510073792E-3</v>
      </c>
      <c r="H1904" s="7">
        <v>1.76400776892945E-2</v>
      </c>
      <c r="I1904" s="7">
        <v>0.177991215326017</v>
      </c>
      <c r="J1904" s="7">
        <v>8.0978915527878698E-2</v>
      </c>
      <c r="K1904" s="7">
        <v>0.13974593589416401</v>
      </c>
      <c r="L1904" s="7">
        <v>0.374002003311102</v>
      </c>
      <c r="M1904" s="7">
        <v>7.0229368781337703E-2</v>
      </c>
      <c r="N1904" s="7">
        <v>3.6709388598377898E-2</v>
      </c>
      <c r="O1904" s="7">
        <v>1.0925900758885901E-2</v>
      </c>
      <c r="P1904" s="7">
        <v>8.2314705761934795E-2</v>
      </c>
      <c r="Q1904" s="7">
        <v>6.4467850759188696</v>
      </c>
    </row>
    <row r="1905" spans="1:17" hidden="1" x14ac:dyDescent="0.3">
      <c r="A1905" s="3" t="s">
        <v>64</v>
      </c>
      <c r="B1905" s="2">
        <v>44136</v>
      </c>
      <c r="C1905" s="7">
        <v>0.69774245370741195</v>
      </c>
      <c r="D1905" s="7">
        <v>3.4159171643623198E-2</v>
      </c>
      <c r="E1905" s="7">
        <v>0.68265540995474405</v>
      </c>
      <c r="F1905" s="14">
        <v>0.28318541840163303</v>
      </c>
      <c r="G1905" s="7">
        <v>9.2056144647136694E-3</v>
      </c>
      <c r="H1905" s="7">
        <v>7.6971400395394202E-3</v>
      </c>
      <c r="I1905" s="7">
        <v>6.9788342504100195E-2</v>
      </c>
      <c r="J1905" s="7">
        <v>3.2545908389026199E-2</v>
      </c>
      <c r="K1905" s="7">
        <v>0.18904449905211401</v>
      </c>
      <c r="L1905" s="7">
        <v>0.48397309388214899</v>
      </c>
      <c r="M1905" s="7">
        <v>6.8726916642324401E-2</v>
      </c>
      <c r="N1905" s="7">
        <v>4.6178063843646699E-2</v>
      </c>
      <c r="O1905" s="7">
        <v>3.1802942189175401E-3</v>
      </c>
      <c r="P1905" s="7">
        <v>8.96601269634692E-2</v>
      </c>
      <c r="Q1905" s="7">
        <v>6.4021412423423802</v>
      </c>
    </row>
    <row r="1906" spans="1:17" hidden="1" x14ac:dyDescent="0.3">
      <c r="A1906" s="3" t="s">
        <v>64</v>
      </c>
      <c r="B1906" s="2">
        <v>44166</v>
      </c>
      <c r="C1906" s="7">
        <v>1.2146414642651699</v>
      </c>
      <c r="D1906" s="7">
        <v>3.4291493602791198E-2</v>
      </c>
      <c r="E1906" s="7">
        <v>0.68020092607540406</v>
      </c>
      <c r="F1906" s="14">
        <v>0.28550758032180401</v>
      </c>
      <c r="G1906" s="7">
        <v>7.0612140436924599E-3</v>
      </c>
      <c r="H1906" s="7">
        <v>1.83313397478371E-2</v>
      </c>
      <c r="I1906" s="7">
        <v>0.217201615875316</v>
      </c>
      <c r="J1906" s="7">
        <v>2.3878638724644099E-2</v>
      </c>
      <c r="K1906" s="7">
        <v>0.16653978928260599</v>
      </c>
      <c r="L1906" s="7">
        <v>0.388157863905295</v>
      </c>
      <c r="M1906" s="7">
        <v>7.3106915381282306E-2</v>
      </c>
      <c r="N1906" s="7">
        <v>2.9219170807681501E-2</v>
      </c>
      <c r="O1906" s="7">
        <v>1.1491836700295299E-2</v>
      </c>
      <c r="P1906" s="7">
        <v>6.5011615531350098E-2</v>
      </c>
      <c r="Q1906" s="7">
        <v>6.5500256685554099</v>
      </c>
    </row>
    <row r="1907" spans="1:17" hidden="1" x14ac:dyDescent="0.3">
      <c r="A1907" s="3" t="s">
        <v>64</v>
      </c>
      <c r="B1907" s="2">
        <v>44197</v>
      </c>
      <c r="C1907" s="7">
        <v>0.564840105012825</v>
      </c>
      <c r="D1907" s="7">
        <v>4.5981500738445799E-2</v>
      </c>
      <c r="E1907" s="7">
        <v>0.67764843399278896</v>
      </c>
      <c r="F1907" s="14">
        <v>0.27637006526876501</v>
      </c>
      <c r="G1907" s="7">
        <v>9.36962729035184E-3</v>
      </c>
      <c r="H1907" s="7">
        <v>4.23395193078396E-3</v>
      </c>
      <c r="I1907" s="7">
        <v>5.19763126504224E-2</v>
      </c>
      <c r="J1907" s="7">
        <v>2.09756822705063E-2</v>
      </c>
      <c r="K1907" s="7">
        <v>0.141137011966769</v>
      </c>
      <c r="L1907" s="7">
        <v>0.55473406714311801</v>
      </c>
      <c r="M1907" s="7">
        <v>7.1891122632945004E-2</v>
      </c>
      <c r="N1907" s="7">
        <v>3.5437172255140502E-2</v>
      </c>
      <c r="O1907" s="7">
        <v>2.2367767498447499E-3</v>
      </c>
      <c r="P1907" s="7">
        <v>0.108008275110118</v>
      </c>
      <c r="Q1907" s="7">
        <v>6.4303612670887</v>
      </c>
    </row>
    <row r="1908" spans="1:17" hidden="1" x14ac:dyDescent="0.3">
      <c r="A1908" s="3" t="s">
        <v>64</v>
      </c>
      <c r="B1908" s="2">
        <v>44228</v>
      </c>
      <c r="C1908" s="7">
        <v>0.54793257960571995</v>
      </c>
      <c r="D1908" s="7">
        <v>4.5955043298258502E-2</v>
      </c>
      <c r="E1908" s="7">
        <v>0.68099584519419198</v>
      </c>
      <c r="F1908" s="14">
        <v>0.27304911150755001</v>
      </c>
      <c r="G1908" s="7">
        <v>1.09210556159156E-2</v>
      </c>
      <c r="H1908" s="7">
        <v>1.39593522401834E-3</v>
      </c>
      <c r="I1908" s="7">
        <v>4.0956158171572103E-2</v>
      </c>
      <c r="J1908" s="7">
        <v>2.13523464612284E-2</v>
      </c>
      <c r="K1908" s="7">
        <v>0.15793454795398801</v>
      </c>
      <c r="L1908" s="7">
        <v>0.54159080714055996</v>
      </c>
      <c r="M1908" s="7">
        <v>5.7946517557046703E-2</v>
      </c>
      <c r="N1908" s="7">
        <v>4.6622068210440598E-2</v>
      </c>
      <c r="O1908" s="7">
        <v>1.7400148821445601E-3</v>
      </c>
      <c r="P1908" s="7">
        <v>0.119540548783085</v>
      </c>
      <c r="Q1908" s="7">
        <v>6.3801676055923098</v>
      </c>
    </row>
    <row r="1909" spans="1:17" hidden="1" x14ac:dyDescent="0.3">
      <c r="A1909" s="3" t="s">
        <v>64</v>
      </c>
      <c r="B1909" s="2">
        <v>44256</v>
      </c>
      <c r="C1909" s="7">
        <v>0.66356595203022695</v>
      </c>
      <c r="D1909" s="7">
        <v>4.4492286804592503E-2</v>
      </c>
      <c r="E1909" s="7">
        <v>0.70526753586942603</v>
      </c>
      <c r="F1909" s="14">
        <v>0.25024017732598097</v>
      </c>
      <c r="G1909" s="7">
        <v>1.44046412022058E-2</v>
      </c>
      <c r="H1909" s="7">
        <v>2.21859657453451E-3</v>
      </c>
      <c r="I1909" s="7">
        <v>4.0163199960955603E-2</v>
      </c>
      <c r="J1909" s="7">
        <v>2.34237281660215E-2</v>
      </c>
      <c r="K1909" s="7">
        <v>0.15593436196845201</v>
      </c>
      <c r="L1909" s="7">
        <v>0.52995800747767996</v>
      </c>
      <c r="M1909" s="7">
        <v>6.3297747244406996E-2</v>
      </c>
      <c r="N1909" s="7">
        <v>5.0456030421088899E-2</v>
      </c>
      <c r="O1909" s="7">
        <v>2.96992437351067E-3</v>
      </c>
      <c r="P1909" s="7">
        <v>0.117173762611144</v>
      </c>
      <c r="Q1909" s="7">
        <v>6.3267595429955703</v>
      </c>
    </row>
    <row r="1910" spans="1:17" hidden="1" x14ac:dyDescent="0.3">
      <c r="A1910" s="3" t="s">
        <v>64</v>
      </c>
      <c r="B1910" s="2">
        <v>44287</v>
      </c>
      <c r="C1910" s="7">
        <v>0.87245753312368202</v>
      </c>
      <c r="D1910" s="7">
        <v>3.9073401265928197E-2</v>
      </c>
      <c r="E1910" s="7">
        <v>0.70926264197128996</v>
      </c>
      <c r="F1910" s="14">
        <v>0.25166395676278203</v>
      </c>
      <c r="G1910" s="7">
        <v>8.9561059763993596E-3</v>
      </c>
      <c r="H1910" s="7">
        <v>7.4610123455884697E-3</v>
      </c>
      <c r="I1910" s="7">
        <v>0.19160406498500401</v>
      </c>
      <c r="J1910" s="7">
        <v>5.30222725226362E-2</v>
      </c>
      <c r="K1910" s="7">
        <v>0.13845776993618</v>
      </c>
      <c r="L1910" s="7">
        <v>0.38704016578093198</v>
      </c>
      <c r="M1910" s="7">
        <v>6.8925513461678203E-2</v>
      </c>
      <c r="N1910" s="7">
        <v>4.0901795175948698E-2</v>
      </c>
      <c r="O1910" s="7">
        <v>6.4622931243866599E-3</v>
      </c>
      <c r="P1910" s="7">
        <v>9.7169006691245993E-2</v>
      </c>
      <c r="Q1910" s="7">
        <v>6.4854668596881897</v>
      </c>
    </row>
    <row r="1911" spans="1:17" hidden="1" x14ac:dyDescent="0.3">
      <c r="A1911" s="3" t="s">
        <v>64</v>
      </c>
      <c r="B1911" s="2">
        <v>44317</v>
      </c>
      <c r="C1911" s="7">
        <v>0.94497848832003895</v>
      </c>
      <c r="D1911" s="7">
        <v>4.3866712624603399E-2</v>
      </c>
      <c r="E1911" s="7">
        <v>0.66937341109452797</v>
      </c>
      <c r="F1911" s="14">
        <v>0.28675987628086902</v>
      </c>
      <c r="G1911" s="7">
        <v>1.0086258452134801E-2</v>
      </c>
      <c r="H1911" s="7">
        <v>1.1264842162036701E-2</v>
      </c>
      <c r="I1911" s="7">
        <v>0.18367601829325</v>
      </c>
      <c r="J1911" s="7">
        <v>9.9604952050515796E-2</v>
      </c>
      <c r="K1911" s="7">
        <v>0.114938338702222</v>
      </c>
      <c r="L1911" s="7">
        <v>0.35175930000259298</v>
      </c>
      <c r="M1911" s="7">
        <v>7.2966125354616496E-2</v>
      </c>
      <c r="N1911" s="7">
        <v>3.6708642736543902E-2</v>
      </c>
      <c r="O1911" s="7">
        <v>1.2463825769289E-2</v>
      </c>
      <c r="P1911" s="7">
        <v>0.106531696476799</v>
      </c>
      <c r="Q1911" s="7">
        <v>6.4642454089178596</v>
      </c>
    </row>
    <row r="1912" spans="1:17" hidden="1" x14ac:dyDescent="0.3">
      <c r="A1912" s="3" t="s">
        <v>64</v>
      </c>
      <c r="B1912" s="2">
        <v>44348</v>
      </c>
      <c r="C1912" s="7">
        <v>0.93207329138171202</v>
      </c>
      <c r="D1912" s="7">
        <v>4.1303367059050397E-2</v>
      </c>
      <c r="E1912" s="7">
        <v>0.67524631720147599</v>
      </c>
      <c r="F1912" s="14">
        <v>0.28345031573947399</v>
      </c>
      <c r="G1912" s="7">
        <v>7.4556691509958303E-3</v>
      </c>
      <c r="H1912" s="7">
        <v>1.10743362754081E-2</v>
      </c>
      <c r="I1912" s="7">
        <v>0.177607919891309</v>
      </c>
      <c r="J1912" s="7">
        <v>0.12158198440435</v>
      </c>
      <c r="K1912" s="7">
        <v>0.106344900827493</v>
      </c>
      <c r="L1912" s="7">
        <v>0.33855862744869503</v>
      </c>
      <c r="M1912" s="7">
        <v>7.4593893806631006E-2</v>
      </c>
      <c r="N1912" s="7">
        <v>4.4990698470527099E-2</v>
      </c>
      <c r="O1912" s="7">
        <v>1.7144144815685301E-2</v>
      </c>
      <c r="P1912" s="7">
        <v>0.100647824908906</v>
      </c>
      <c r="Q1912" s="7">
        <v>6.4206232034838404</v>
      </c>
    </row>
    <row r="1913" spans="1:17" hidden="1" x14ac:dyDescent="0.3">
      <c r="A1913" s="3" t="s">
        <v>64</v>
      </c>
      <c r="B1913" s="2">
        <v>44378</v>
      </c>
      <c r="C1913" s="7">
        <v>0.95470497706467505</v>
      </c>
      <c r="D1913" s="7">
        <v>3.7515171971063702E-2</v>
      </c>
      <c r="E1913" s="7">
        <v>0.66942433498979204</v>
      </c>
      <c r="F1913" s="14">
        <v>0.293060493039144</v>
      </c>
      <c r="G1913" s="7">
        <v>1.10136284974765E-2</v>
      </c>
      <c r="H1913" s="7">
        <v>1.25220509698463E-2</v>
      </c>
      <c r="I1913" s="7">
        <v>0.17195867625783701</v>
      </c>
      <c r="J1913" s="7">
        <v>0.13182514669041601</v>
      </c>
      <c r="K1913" s="7">
        <v>0.102843065951565</v>
      </c>
      <c r="L1913" s="7">
        <v>0.34147367973095899</v>
      </c>
      <c r="M1913" s="7">
        <v>7.0266278166288998E-2</v>
      </c>
      <c r="N1913" s="7">
        <v>3.36375006989112E-2</v>
      </c>
      <c r="O1913" s="7">
        <v>2.9873655969475998E-2</v>
      </c>
      <c r="P1913" s="7">
        <v>9.4586317067223299E-2</v>
      </c>
      <c r="Q1913" s="7">
        <v>6.3898174253281201</v>
      </c>
    </row>
    <row r="1914" spans="1:17" hidden="1" x14ac:dyDescent="0.3">
      <c r="A1914" s="3" t="s">
        <v>64</v>
      </c>
      <c r="B1914" s="2">
        <v>44409</v>
      </c>
      <c r="C1914" s="7">
        <v>0.98422256531347796</v>
      </c>
      <c r="D1914" s="7">
        <v>3.8048463428201201E-2</v>
      </c>
      <c r="E1914" s="7">
        <v>0.678441427628375</v>
      </c>
      <c r="F1914" s="14">
        <v>0.28351010894342399</v>
      </c>
      <c r="G1914" s="7">
        <v>8.5888982386208707E-3</v>
      </c>
      <c r="H1914" s="7">
        <v>1.2804639528025999E-2</v>
      </c>
      <c r="I1914" s="7">
        <v>0.187116531155435</v>
      </c>
      <c r="J1914" s="7">
        <v>0.13964333488719899</v>
      </c>
      <c r="K1914" s="7">
        <v>9.4516226459202102E-2</v>
      </c>
      <c r="L1914" s="7">
        <v>0.31223239095505101</v>
      </c>
      <c r="M1914" s="7">
        <v>6.4921429747245601E-2</v>
      </c>
      <c r="N1914" s="7">
        <v>2.97873142545295E-2</v>
      </c>
      <c r="O1914" s="7">
        <v>5.1033633484156397E-2</v>
      </c>
      <c r="P1914" s="7">
        <v>9.9355601290534404E-2</v>
      </c>
      <c r="Q1914" s="7">
        <v>6.3503150382742399</v>
      </c>
    </row>
    <row r="1915" spans="1:17" hidden="1" x14ac:dyDescent="0.3">
      <c r="A1915" s="3" t="s">
        <v>64</v>
      </c>
      <c r="B1915" s="2">
        <v>44440</v>
      </c>
      <c r="C1915" s="7">
        <v>0.94475112745273604</v>
      </c>
      <c r="D1915" s="7">
        <v>3.7867852445326602E-2</v>
      </c>
      <c r="E1915" s="7">
        <v>0.66847849126522096</v>
      </c>
      <c r="F1915" s="14">
        <v>0.293653656289453</v>
      </c>
      <c r="G1915" s="7">
        <v>1.01195252451116E-2</v>
      </c>
      <c r="H1915" s="7">
        <v>1.1751276971648799E-2</v>
      </c>
      <c r="I1915" s="7">
        <v>0.16888268186023001</v>
      </c>
      <c r="J1915" s="7">
        <v>0.12941271027999901</v>
      </c>
      <c r="K1915" s="7">
        <v>9.80299761623252E-2</v>
      </c>
      <c r="L1915" s="7">
        <v>0.32415014703679501</v>
      </c>
      <c r="M1915" s="7">
        <v>6.9834787914653695E-2</v>
      </c>
      <c r="N1915" s="7">
        <v>3.6752772998760203E-2</v>
      </c>
      <c r="O1915" s="7">
        <v>4.7124917964228297E-2</v>
      </c>
      <c r="P1915" s="7">
        <v>0.103941203566249</v>
      </c>
      <c r="Q1915" s="7">
        <v>6.4051319367881501</v>
      </c>
    </row>
    <row r="1916" spans="1:17" hidden="1" x14ac:dyDescent="0.3">
      <c r="A1916" s="3" t="s">
        <v>65</v>
      </c>
      <c r="B1916" s="2">
        <v>43466</v>
      </c>
      <c r="C1916" s="7">
        <v>0.85381742794890503</v>
      </c>
      <c r="D1916" s="7">
        <v>2.0608973772513299E-2</v>
      </c>
      <c r="E1916" s="7">
        <v>0.54777934501982894</v>
      </c>
      <c r="F1916" s="14">
        <v>0.43161168120765803</v>
      </c>
      <c r="G1916" s="7">
        <v>1.3901670699472001E-2</v>
      </c>
      <c r="H1916" s="7">
        <v>2.2645444409137801E-2</v>
      </c>
      <c r="I1916" s="7">
        <v>0.13185140066673301</v>
      </c>
      <c r="J1916" s="7">
        <v>7.5734323893326502E-2</v>
      </c>
      <c r="K1916" s="7">
        <v>8.3313880612220004E-2</v>
      </c>
      <c r="L1916" s="7">
        <v>0.34599105368403299</v>
      </c>
      <c r="M1916" s="7">
        <v>5.6226737394658097E-2</v>
      </c>
      <c r="N1916" s="7">
        <v>4.0282836697082797E-2</v>
      </c>
      <c r="O1916" s="7">
        <v>4.3864148964216497E-2</v>
      </c>
      <c r="P1916" s="7">
        <v>0.18618850297912001</v>
      </c>
      <c r="Q1916" s="7">
        <v>6.1017020743181796</v>
      </c>
    </row>
    <row r="1917" spans="1:17" hidden="1" x14ac:dyDescent="0.3">
      <c r="A1917" s="3" t="s">
        <v>65</v>
      </c>
      <c r="B1917" s="2">
        <v>43497</v>
      </c>
      <c r="C1917" s="7">
        <v>0.84822659834605496</v>
      </c>
      <c r="D1917" s="7">
        <v>2.1513110370350998E-2</v>
      </c>
      <c r="E1917" s="7">
        <v>0.56497226538952205</v>
      </c>
      <c r="F1917" s="14">
        <v>0.41351462424012703</v>
      </c>
      <c r="G1917" s="7">
        <v>1.2347802102012299E-2</v>
      </c>
      <c r="H1917" s="7">
        <v>2.0468821097701401E-2</v>
      </c>
      <c r="I1917" s="7">
        <v>0.138393734708294</v>
      </c>
      <c r="J1917" s="7">
        <v>9.2401992000425703E-2</v>
      </c>
      <c r="K1917" s="7">
        <v>8.1843895538161807E-2</v>
      </c>
      <c r="L1917" s="7">
        <v>0.35440883286950903</v>
      </c>
      <c r="M1917" s="7">
        <v>5.9089739819389198E-2</v>
      </c>
      <c r="N1917" s="7">
        <v>4.5022446922831402E-2</v>
      </c>
      <c r="O1917" s="7">
        <v>3.7315669177546799E-2</v>
      </c>
      <c r="P1917" s="7">
        <v>0.15870706576412899</v>
      </c>
      <c r="Q1917" s="7">
        <v>6.1802033369452296</v>
      </c>
    </row>
    <row r="1918" spans="1:17" hidden="1" x14ac:dyDescent="0.3">
      <c r="A1918" s="3" t="s">
        <v>65</v>
      </c>
      <c r="B1918" s="2">
        <v>43525</v>
      </c>
      <c r="C1918" s="7">
        <v>1.0299351517001201</v>
      </c>
      <c r="D1918" s="7">
        <v>1.93728516967921E-2</v>
      </c>
      <c r="E1918" s="7">
        <v>0.53916780134719999</v>
      </c>
      <c r="F1918" s="14">
        <v>0.44145934695600803</v>
      </c>
      <c r="G1918" s="7">
        <v>1.8343539022844298E-2</v>
      </c>
      <c r="H1918" s="7">
        <v>2.1563188095898699E-2</v>
      </c>
      <c r="I1918" s="7">
        <v>0.151725138883675</v>
      </c>
      <c r="J1918" s="7">
        <v>8.8375253173647694E-2</v>
      </c>
      <c r="K1918" s="7">
        <v>8.28152876620252E-2</v>
      </c>
      <c r="L1918" s="7">
        <v>0.34779574166104499</v>
      </c>
      <c r="M1918" s="7">
        <v>5.5814144201187701E-2</v>
      </c>
      <c r="N1918" s="7">
        <v>3.2899718249733201E-2</v>
      </c>
      <c r="O1918" s="7">
        <v>3.6981333928125699E-2</v>
      </c>
      <c r="P1918" s="7">
        <v>0.16368665512181699</v>
      </c>
      <c r="Q1918" s="7">
        <v>6.1388307308489596</v>
      </c>
    </row>
    <row r="1919" spans="1:17" hidden="1" x14ac:dyDescent="0.3">
      <c r="A1919" s="3" t="s">
        <v>65</v>
      </c>
      <c r="B1919" s="2">
        <v>43556</v>
      </c>
      <c r="C1919" s="7">
        <v>0.96384990187628306</v>
      </c>
      <c r="D1919" s="7">
        <v>1.8910082903055299E-2</v>
      </c>
      <c r="E1919" s="7">
        <v>0.54100885417209499</v>
      </c>
      <c r="F1919" s="14">
        <v>0.44008106292485</v>
      </c>
      <c r="G1919" s="7">
        <v>1.6481629144780002E-2</v>
      </c>
      <c r="H1919" s="7">
        <v>1.8905317965598901E-2</v>
      </c>
      <c r="I1919" s="7">
        <v>0.16981447826367899</v>
      </c>
      <c r="J1919" s="7">
        <v>8.2477631360168099E-2</v>
      </c>
      <c r="K1919" s="7">
        <v>7.8829899976129394E-2</v>
      </c>
      <c r="L1919" s="7">
        <v>0.34376749099416998</v>
      </c>
      <c r="M1919" s="7">
        <v>5.9068544768708403E-2</v>
      </c>
      <c r="N1919" s="7">
        <v>3.70377033289674E-2</v>
      </c>
      <c r="O1919" s="7">
        <v>3.9060442746542599E-2</v>
      </c>
      <c r="P1919" s="7">
        <v>0.15455686145125699</v>
      </c>
      <c r="Q1919" s="7">
        <v>6.0890306836944097</v>
      </c>
    </row>
    <row r="1920" spans="1:17" hidden="1" x14ac:dyDescent="0.3">
      <c r="A1920" s="3" t="s">
        <v>65</v>
      </c>
      <c r="B1920" s="2">
        <v>43586</v>
      </c>
      <c r="C1920" s="7">
        <v>0.97277800284734695</v>
      </c>
      <c r="D1920" s="7">
        <v>2.1510325079916098E-2</v>
      </c>
      <c r="E1920" s="7">
        <v>0.56978436241973696</v>
      </c>
      <c r="F1920" s="14">
        <v>0.40870531250034697</v>
      </c>
      <c r="G1920" s="7">
        <v>1.44943702388361E-2</v>
      </c>
      <c r="H1920" s="7">
        <v>1.8696862893793201E-2</v>
      </c>
      <c r="I1920" s="7">
        <v>0.181565960761015</v>
      </c>
      <c r="J1920" s="7">
        <v>8.7485026885739406E-2</v>
      </c>
      <c r="K1920" s="7">
        <v>8.32502644292821E-2</v>
      </c>
      <c r="L1920" s="7">
        <v>0.31962061965931599</v>
      </c>
      <c r="M1920" s="7">
        <v>5.9404708278361001E-2</v>
      </c>
      <c r="N1920" s="7">
        <v>5.94678924897915E-2</v>
      </c>
      <c r="O1920" s="7">
        <v>3.6844884558142402E-2</v>
      </c>
      <c r="P1920" s="7">
        <v>0.13916940980572401</v>
      </c>
      <c r="Q1920" s="7">
        <v>6.0771175467094496</v>
      </c>
    </row>
    <row r="1921" spans="1:17" hidden="1" x14ac:dyDescent="0.3">
      <c r="A1921" s="3" t="s">
        <v>65</v>
      </c>
      <c r="B1921" s="2">
        <v>43617</v>
      </c>
      <c r="C1921" s="7">
        <v>0.96566280350676803</v>
      </c>
      <c r="D1921" s="7">
        <v>2.2317421255256299E-2</v>
      </c>
      <c r="E1921" s="7">
        <v>0.57413631332493897</v>
      </c>
      <c r="F1921" s="14">
        <v>0.40354626541980498</v>
      </c>
      <c r="G1921" s="7">
        <v>1.45895783258983E-2</v>
      </c>
      <c r="H1921" s="7">
        <v>2.1523009919536699E-2</v>
      </c>
      <c r="I1921" s="7">
        <v>0.17638260275616299</v>
      </c>
      <c r="J1921" s="7">
        <v>8.5621826501093998E-2</v>
      </c>
      <c r="K1921" s="7">
        <v>8.3674309131117494E-2</v>
      </c>
      <c r="L1921" s="7">
        <v>0.31921067250140001</v>
      </c>
      <c r="M1921" s="7">
        <v>6.0003491144251402E-2</v>
      </c>
      <c r="N1921" s="7">
        <v>4.9047154486100197E-2</v>
      </c>
      <c r="O1921" s="7">
        <v>4.19672125129208E-2</v>
      </c>
      <c r="P1921" s="7">
        <v>0.14798014272151699</v>
      </c>
      <c r="Q1921" s="7">
        <v>6.1017417283118496</v>
      </c>
    </row>
    <row r="1922" spans="1:17" hidden="1" x14ac:dyDescent="0.3">
      <c r="A1922" s="3" t="s">
        <v>65</v>
      </c>
      <c r="B1922" s="2">
        <v>43647</v>
      </c>
      <c r="C1922" s="7">
        <v>1.03900224099489</v>
      </c>
      <c r="D1922" s="7">
        <v>1.8961742160255899E-2</v>
      </c>
      <c r="E1922" s="7">
        <v>0.55776388716859904</v>
      </c>
      <c r="F1922" s="14">
        <v>0.42327437067114498</v>
      </c>
      <c r="G1922" s="7">
        <v>1.35899443240791E-2</v>
      </c>
      <c r="H1922" s="7">
        <v>1.9758185298538199E-2</v>
      </c>
      <c r="I1922" s="7">
        <v>0.17167759800982499</v>
      </c>
      <c r="J1922" s="7">
        <v>7.9617860593331896E-2</v>
      </c>
      <c r="K1922" s="7">
        <v>8.2787482082193595E-2</v>
      </c>
      <c r="L1922" s="7">
        <v>0.30717348951673701</v>
      </c>
      <c r="M1922" s="7">
        <v>5.6519336918962097E-2</v>
      </c>
      <c r="N1922" s="7">
        <v>5.2327517425209497E-2</v>
      </c>
      <c r="O1922" s="7">
        <v>3.7166818356325501E-2</v>
      </c>
      <c r="P1922" s="7">
        <v>0.179381767474799</v>
      </c>
      <c r="Q1922" s="7">
        <v>5.9411617079052501</v>
      </c>
    </row>
    <row r="1923" spans="1:17" hidden="1" x14ac:dyDescent="0.3">
      <c r="A1923" s="3" t="s">
        <v>65</v>
      </c>
      <c r="B1923" s="2">
        <v>43678</v>
      </c>
      <c r="C1923" s="7">
        <v>0.99960746239673803</v>
      </c>
      <c r="D1923" s="7">
        <v>2.2357981966540999E-2</v>
      </c>
      <c r="E1923" s="7">
        <v>0.58178950640748195</v>
      </c>
      <c r="F1923" s="14">
        <v>0.39585251162597701</v>
      </c>
      <c r="G1923" s="7">
        <v>1.46723056094221E-2</v>
      </c>
      <c r="H1923" s="7">
        <v>2.3254058376681999E-2</v>
      </c>
      <c r="I1923" s="7">
        <v>0.18667512506136699</v>
      </c>
      <c r="J1923" s="7">
        <v>9.1144141298527007E-2</v>
      </c>
      <c r="K1923" s="7">
        <v>8.0002031522726599E-2</v>
      </c>
      <c r="L1923" s="7">
        <v>0.31071335091900598</v>
      </c>
      <c r="M1923" s="7">
        <v>6.05829095342564E-2</v>
      </c>
      <c r="N1923" s="7">
        <v>5.0989206695039202E-2</v>
      </c>
      <c r="O1923" s="7">
        <v>3.9631680013133601E-2</v>
      </c>
      <c r="P1923" s="7">
        <v>0.14233519096984101</v>
      </c>
      <c r="Q1923" s="7">
        <v>6.1060550453631102</v>
      </c>
    </row>
    <row r="1924" spans="1:17" hidden="1" x14ac:dyDescent="0.3">
      <c r="A1924" s="3" t="s">
        <v>65</v>
      </c>
      <c r="B1924" s="2">
        <v>43709</v>
      </c>
      <c r="C1924" s="7">
        <v>0.95945116181952095</v>
      </c>
      <c r="D1924" s="7">
        <v>1.9997910355518601E-2</v>
      </c>
      <c r="E1924" s="7">
        <v>0.56810207739101903</v>
      </c>
      <c r="F1924" s="14">
        <v>0.41190001225346201</v>
      </c>
      <c r="G1924" s="7">
        <v>1.2797735855550701E-2</v>
      </c>
      <c r="H1924" s="7">
        <v>2.2926368232735299E-2</v>
      </c>
      <c r="I1924" s="7">
        <v>0.159163794643738</v>
      </c>
      <c r="J1924" s="7">
        <v>8.2749688839577895E-2</v>
      </c>
      <c r="K1924" s="7">
        <v>7.9181581023946804E-2</v>
      </c>
      <c r="L1924" s="7">
        <v>0.308604320865489</v>
      </c>
      <c r="M1924" s="7">
        <v>5.5151908037226902E-2</v>
      </c>
      <c r="N1924" s="7">
        <v>5.7937055751747901E-2</v>
      </c>
      <c r="O1924" s="7">
        <v>4.3418049784655202E-2</v>
      </c>
      <c r="P1924" s="7">
        <v>0.178069496965332</v>
      </c>
      <c r="Q1924" s="7">
        <v>5.9875062463037096</v>
      </c>
    </row>
    <row r="1925" spans="1:17" hidden="1" x14ac:dyDescent="0.3">
      <c r="A1925" s="3" t="s">
        <v>65</v>
      </c>
      <c r="B1925" s="2">
        <v>43739</v>
      </c>
      <c r="C1925" s="7">
        <v>0.99548672326907095</v>
      </c>
      <c r="D1925" s="7">
        <v>1.9080473795907701E-2</v>
      </c>
      <c r="E1925" s="7">
        <v>0.57353171144788395</v>
      </c>
      <c r="F1925" s="14">
        <v>0.407387814756209</v>
      </c>
      <c r="G1925" s="7">
        <v>1.3229185734674499E-2</v>
      </c>
      <c r="H1925" s="7">
        <v>2.31947704427495E-2</v>
      </c>
      <c r="I1925" s="7">
        <v>0.160097846978211</v>
      </c>
      <c r="J1925" s="7">
        <v>8.3597172749591803E-2</v>
      </c>
      <c r="K1925" s="7">
        <v>8.2857143686462895E-2</v>
      </c>
      <c r="L1925" s="7">
        <v>0.31608326196160702</v>
      </c>
      <c r="M1925" s="7">
        <v>6.3955238438657899E-2</v>
      </c>
      <c r="N1925" s="7">
        <v>6.4473853697986305E-2</v>
      </c>
      <c r="O1925" s="7">
        <v>4.1960876980430502E-2</v>
      </c>
      <c r="P1925" s="7">
        <v>0.150550649329628</v>
      </c>
      <c r="Q1925" s="7">
        <v>5.9412237989719596</v>
      </c>
    </row>
    <row r="1926" spans="1:17" hidden="1" x14ac:dyDescent="0.3">
      <c r="A1926" s="3" t="s">
        <v>65</v>
      </c>
      <c r="B1926" s="2">
        <v>43770</v>
      </c>
      <c r="C1926" s="7">
        <v>1.0696906103402699</v>
      </c>
      <c r="D1926" s="7">
        <v>2.0921372651153101E-2</v>
      </c>
      <c r="E1926" s="7">
        <v>0.57245980230012194</v>
      </c>
      <c r="F1926" s="14">
        <v>0.40661882504872499</v>
      </c>
      <c r="G1926" s="7">
        <v>1.8428829316852399E-2</v>
      </c>
      <c r="H1926" s="7">
        <v>2.7279320922427699E-2</v>
      </c>
      <c r="I1926" s="7">
        <v>0.174594295841734</v>
      </c>
      <c r="J1926" s="7">
        <v>8.1676306708271307E-2</v>
      </c>
      <c r="K1926" s="7">
        <v>0.101799822243029</v>
      </c>
      <c r="L1926" s="7">
        <v>0.30896954482929201</v>
      </c>
      <c r="M1926" s="7">
        <v>6.2513847396952704E-2</v>
      </c>
      <c r="N1926" s="7">
        <v>4.1496362392501498E-2</v>
      </c>
      <c r="O1926" s="7">
        <v>3.8478593459947197E-2</v>
      </c>
      <c r="P1926" s="7">
        <v>0.14476307688899201</v>
      </c>
      <c r="Q1926" s="7">
        <v>6.1022110241790797</v>
      </c>
    </row>
    <row r="1927" spans="1:17" hidden="1" x14ac:dyDescent="0.3">
      <c r="A1927" s="3" t="s">
        <v>65</v>
      </c>
      <c r="B1927" s="2">
        <v>43800</v>
      </c>
      <c r="C1927" s="7">
        <v>1.3024919149540299</v>
      </c>
      <c r="D1927" s="7">
        <v>1.7915008575644899E-2</v>
      </c>
      <c r="E1927" s="7">
        <v>0.59488144068716697</v>
      </c>
      <c r="F1927" s="14">
        <v>0.38720355073718798</v>
      </c>
      <c r="G1927" s="7">
        <v>1.3682718091889499E-2</v>
      </c>
      <c r="H1927" s="7">
        <v>3.4651187180262402E-2</v>
      </c>
      <c r="I1927" s="7">
        <v>0.205901486923356</v>
      </c>
      <c r="J1927" s="7">
        <v>8.9273951813771096E-2</v>
      </c>
      <c r="K1927" s="7">
        <v>0.12841317033254701</v>
      </c>
      <c r="L1927" s="7">
        <v>0.31791061079106198</v>
      </c>
      <c r="M1927" s="7">
        <v>7.0277389046883104E-2</v>
      </c>
      <c r="N1927" s="7">
        <v>2.7834096913104501E-2</v>
      </c>
      <c r="O1927" s="7">
        <v>3.1508771819408803E-2</v>
      </c>
      <c r="P1927" s="7">
        <v>8.0546617087715405E-2</v>
      </c>
      <c r="Q1927" s="7">
        <v>6.1047225949454198</v>
      </c>
    </row>
    <row r="1928" spans="1:17" hidden="1" x14ac:dyDescent="0.3">
      <c r="A1928" s="3" t="s">
        <v>65</v>
      </c>
      <c r="B1928" s="2">
        <v>43831</v>
      </c>
      <c r="C1928" s="7">
        <v>0.87642415075487501</v>
      </c>
      <c r="D1928" s="7">
        <v>2.3101544314414201E-2</v>
      </c>
      <c r="E1928" s="7">
        <v>0.57410955354968796</v>
      </c>
      <c r="F1928" s="14">
        <v>0.40278890213589802</v>
      </c>
      <c r="G1928" s="7">
        <v>3.3784311234612202E-2</v>
      </c>
      <c r="H1928" s="7">
        <v>2.64063588493045E-2</v>
      </c>
      <c r="I1928" s="7">
        <v>0.12549462027156599</v>
      </c>
      <c r="J1928" s="7">
        <v>9.4170877859090105E-2</v>
      </c>
      <c r="K1928" s="7">
        <v>7.7671170555512398E-2</v>
      </c>
      <c r="L1928" s="7">
        <v>0.32797789144895201</v>
      </c>
      <c r="M1928" s="7">
        <v>5.8206733805262603E-2</v>
      </c>
      <c r="N1928" s="7">
        <v>6.3066914038169899E-2</v>
      </c>
      <c r="O1928" s="7">
        <v>4.7329085719396799E-2</v>
      </c>
      <c r="P1928" s="7">
        <v>0.14589203621813299</v>
      </c>
      <c r="Q1928" s="7">
        <v>5.9266205689724698</v>
      </c>
    </row>
    <row r="1929" spans="1:17" hidden="1" x14ac:dyDescent="0.3">
      <c r="A1929" s="3" t="s">
        <v>65</v>
      </c>
      <c r="B1929" s="2">
        <v>43862</v>
      </c>
      <c r="C1929" s="7">
        <v>0.91533939535455999</v>
      </c>
      <c r="D1929" s="7">
        <v>2.09626144472078E-2</v>
      </c>
      <c r="E1929" s="7">
        <v>0.58002170366081296</v>
      </c>
      <c r="F1929" s="14">
        <v>0.399015681891979</v>
      </c>
      <c r="G1929" s="7">
        <v>3.7173266722535701E-2</v>
      </c>
      <c r="H1929" s="7">
        <v>2.6258378210988299E-2</v>
      </c>
      <c r="I1929" s="7">
        <v>0.141025260049741</v>
      </c>
      <c r="J1929" s="7">
        <v>0.102483680326999</v>
      </c>
      <c r="K1929" s="7">
        <v>7.72360056704363E-2</v>
      </c>
      <c r="L1929" s="7">
        <v>0.32500303368639799</v>
      </c>
      <c r="M1929" s="7">
        <v>5.8078575830774297E-2</v>
      </c>
      <c r="N1929" s="7">
        <v>5.01080529274395E-2</v>
      </c>
      <c r="O1929" s="7">
        <v>5.1127391187377601E-2</v>
      </c>
      <c r="P1929" s="7">
        <v>0.13150635538731001</v>
      </c>
      <c r="Q1929" s="7">
        <v>6.0377839768660602</v>
      </c>
    </row>
    <row r="1930" spans="1:17" hidden="1" x14ac:dyDescent="0.3">
      <c r="A1930" s="3" t="s">
        <v>65</v>
      </c>
      <c r="B1930" s="2">
        <v>43891</v>
      </c>
      <c r="C1930" s="7">
        <v>0.85430598744701403</v>
      </c>
      <c r="D1930" s="7">
        <v>2.1614170372555499E-2</v>
      </c>
      <c r="E1930" s="7">
        <v>0.58845426108082399</v>
      </c>
      <c r="F1930" s="14">
        <v>0.38993156854662098</v>
      </c>
      <c r="G1930" s="7">
        <v>4.16251720201848E-2</v>
      </c>
      <c r="H1930" s="7">
        <v>1.52485395062559E-2</v>
      </c>
      <c r="I1930" s="7">
        <v>8.4886024612728594E-2</v>
      </c>
      <c r="J1930" s="7">
        <v>6.2624554818538999E-2</v>
      </c>
      <c r="K1930" s="7">
        <v>0.111933779465605</v>
      </c>
      <c r="L1930" s="7">
        <v>0.43051270751512</v>
      </c>
      <c r="M1930" s="7">
        <v>4.3474028483251499E-2</v>
      </c>
      <c r="N1930" s="7">
        <v>4.32880360572344E-2</v>
      </c>
      <c r="O1930" s="7">
        <v>3.2504684749247198E-2</v>
      </c>
      <c r="P1930" s="7">
        <v>0.13390247277183401</v>
      </c>
      <c r="Q1930" s="7">
        <v>6.2145239642371104</v>
      </c>
    </row>
    <row r="1931" spans="1:17" hidden="1" x14ac:dyDescent="0.3">
      <c r="A1931" s="3" t="s">
        <v>65</v>
      </c>
      <c r="B1931" s="2">
        <v>43922</v>
      </c>
      <c r="C1931" s="7">
        <v>0.433682692609626</v>
      </c>
      <c r="D1931" s="7">
        <v>3.8852762293212599E-2</v>
      </c>
      <c r="E1931" s="7">
        <v>0.77751048199769901</v>
      </c>
      <c r="F1931" s="14">
        <v>0.183636755709088</v>
      </c>
      <c r="G1931" s="7">
        <v>5.0553816795363398E-3</v>
      </c>
      <c r="H1931" s="7">
        <v>2.0156220563519602E-6</v>
      </c>
      <c r="I1931" s="7">
        <v>2.7555233195378199E-4</v>
      </c>
      <c r="J1931" s="7">
        <v>5.0028691260182098E-3</v>
      </c>
      <c r="K1931" s="7">
        <v>0.15854044932426001</v>
      </c>
      <c r="L1931" s="7">
        <v>0.76119999432042496</v>
      </c>
      <c r="M1931" s="7">
        <v>1.2207816546501301E-2</v>
      </c>
      <c r="N1931" s="7">
        <v>8.3498879358928305E-3</v>
      </c>
      <c r="O1931" s="7">
        <v>4.3491804973426499E-3</v>
      </c>
      <c r="P1931" s="7">
        <v>4.5016852616013202E-2</v>
      </c>
      <c r="Q1931" s="7">
        <v>6.3683774538542703</v>
      </c>
    </row>
    <row r="1932" spans="1:17" hidden="1" x14ac:dyDescent="0.3">
      <c r="A1932" s="3" t="s">
        <v>65</v>
      </c>
      <c r="B1932" s="2">
        <v>43952</v>
      </c>
      <c r="C1932" s="7">
        <v>0.52691147334431698</v>
      </c>
      <c r="D1932" s="7">
        <v>3.6189790816039298E-2</v>
      </c>
      <c r="E1932" s="7">
        <v>0.75937661063637196</v>
      </c>
      <c r="F1932" s="14">
        <v>0.204433598547589</v>
      </c>
      <c r="G1932" s="7">
        <v>8.6631674438685108E-3</v>
      </c>
      <c r="H1932" s="7">
        <v>4.8471514569277001E-4</v>
      </c>
      <c r="I1932" s="7">
        <v>1.9672523382126702E-3</v>
      </c>
      <c r="J1932" s="7">
        <v>8.0699037184927703E-3</v>
      </c>
      <c r="K1932" s="7">
        <v>0.16244407622566501</v>
      </c>
      <c r="L1932" s="7">
        <v>0.68564285701612904</v>
      </c>
      <c r="M1932" s="7">
        <v>1.4820348874812501E-2</v>
      </c>
      <c r="N1932" s="7">
        <v>4.6454967212729903E-2</v>
      </c>
      <c r="O1932" s="7">
        <v>4.7854693198418801E-3</v>
      </c>
      <c r="P1932" s="7">
        <v>6.6667242704554999E-2</v>
      </c>
      <c r="Q1932" s="7">
        <v>6.3082294228508102</v>
      </c>
    </row>
    <row r="1933" spans="1:17" hidden="1" x14ac:dyDescent="0.3">
      <c r="A1933" s="3" t="s">
        <v>65</v>
      </c>
      <c r="B1933" s="2">
        <v>43983</v>
      </c>
      <c r="C1933" s="7">
        <v>0.77419900111199402</v>
      </c>
      <c r="D1933" s="7">
        <v>2.53721789081395E-2</v>
      </c>
      <c r="E1933" s="7">
        <v>0.61513140327068905</v>
      </c>
      <c r="F1933" s="14">
        <v>0.35949641782117198</v>
      </c>
      <c r="G1933" s="7">
        <v>4.3828070971766199E-2</v>
      </c>
      <c r="H1933" s="7">
        <v>7.0837166149787002E-3</v>
      </c>
      <c r="I1933" s="7">
        <v>0.115729523689781</v>
      </c>
      <c r="J1933" s="7">
        <v>2.8115578351075501E-2</v>
      </c>
      <c r="K1933" s="7">
        <v>0.11176219288209201</v>
      </c>
      <c r="L1933" s="7">
        <v>0.44682109051670998</v>
      </c>
      <c r="M1933" s="7">
        <v>2.8616389385878401E-2</v>
      </c>
      <c r="N1933" s="7">
        <v>7.1181146574526705E-2</v>
      </c>
      <c r="O1933" s="7">
        <v>6.7797373421617504E-3</v>
      </c>
      <c r="P1933" s="7">
        <v>0.14008255367103001</v>
      </c>
      <c r="Q1933" s="7">
        <v>6.3487334139089899</v>
      </c>
    </row>
    <row r="1934" spans="1:17" hidden="1" x14ac:dyDescent="0.3">
      <c r="A1934" s="3" t="s">
        <v>65</v>
      </c>
      <c r="B1934" s="2">
        <v>44013</v>
      </c>
      <c r="C1934" s="7">
        <v>0.99297368859733104</v>
      </c>
      <c r="D1934" s="7">
        <v>2.4716581338522101E-2</v>
      </c>
      <c r="E1934" s="7">
        <v>0.55566926088455904</v>
      </c>
      <c r="F1934" s="14">
        <v>0.41961415777691902</v>
      </c>
      <c r="G1934" s="7">
        <v>3.3859564572057202E-2</v>
      </c>
      <c r="H1934" s="7">
        <v>1.4875890390903E-2</v>
      </c>
      <c r="I1934" s="7">
        <v>0.17272868498333899</v>
      </c>
      <c r="J1934" s="7">
        <v>7.5795817986645503E-2</v>
      </c>
      <c r="K1934" s="7">
        <v>9.8368018204199395E-2</v>
      </c>
      <c r="L1934" s="7">
        <v>0.34034856521363899</v>
      </c>
      <c r="M1934" s="7">
        <v>4.9805965424400397E-2</v>
      </c>
      <c r="N1934" s="7">
        <v>7.46050427881398E-2</v>
      </c>
      <c r="O1934" s="7">
        <v>1.82571803875296E-2</v>
      </c>
      <c r="P1934" s="7">
        <v>0.12135527004914699</v>
      </c>
      <c r="Q1934" s="7">
        <v>6.2470848785214104</v>
      </c>
    </row>
    <row r="1935" spans="1:17" hidden="1" x14ac:dyDescent="0.3">
      <c r="A1935" s="3" t="s">
        <v>65</v>
      </c>
      <c r="B1935" s="2">
        <v>44044</v>
      </c>
      <c r="C1935" s="7">
        <v>1.0545455135720101</v>
      </c>
      <c r="D1935" s="7">
        <v>2.4184759954519901E-2</v>
      </c>
      <c r="E1935" s="7">
        <v>0.58460234181668203</v>
      </c>
      <c r="F1935" s="14">
        <v>0.39121289822879901</v>
      </c>
      <c r="G1935" s="7">
        <v>4.5770661169056197E-2</v>
      </c>
      <c r="H1935" s="7">
        <v>1.5906400619703401E-2</v>
      </c>
      <c r="I1935" s="7">
        <v>0.179447771072376</v>
      </c>
      <c r="J1935" s="7">
        <v>0.10815266021516</v>
      </c>
      <c r="K1935" s="7">
        <v>9.9074548342235405E-2</v>
      </c>
      <c r="L1935" s="7">
        <v>0.314053649029015</v>
      </c>
      <c r="M1935" s="7">
        <v>4.8697461411453598E-2</v>
      </c>
      <c r="N1935" s="7">
        <v>5.7859598769741803E-2</v>
      </c>
      <c r="O1935" s="7">
        <v>2.3142958543556601E-2</v>
      </c>
      <c r="P1935" s="7">
        <v>0.10789429082770099</v>
      </c>
      <c r="Q1935" s="7">
        <v>6.1885431024769604</v>
      </c>
    </row>
    <row r="1936" spans="1:17" hidden="1" x14ac:dyDescent="0.3">
      <c r="A1936" s="3" t="s">
        <v>65</v>
      </c>
      <c r="B1936" s="2">
        <v>44075</v>
      </c>
      <c r="C1936" s="7">
        <v>0.92640443451813803</v>
      </c>
      <c r="D1936" s="7">
        <v>2.6980305405001299E-2</v>
      </c>
      <c r="E1936" s="7">
        <v>0.61709255279511199</v>
      </c>
      <c r="F1936" s="14">
        <v>0.35592714179988599</v>
      </c>
      <c r="G1936" s="7">
        <v>2.26140520594478E-2</v>
      </c>
      <c r="H1936" s="7">
        <v>1.64067895670496E-2</v>
      </c>
      <c r="I1936" s="7">
        <v>0.15491127005247701</v>
      </c>
      <c r="J1936" s="7">
        <v>8.8433051438836896E-2</v>
      </c>
      <c r="K1936" s="7">
        <v>0.10200898416729499</v>
      </c>
      <c r="L1936" s="7">
        <v>0.346025774384841</v>
      </c>
      <c r="M1936" s="7">
        <v>5.1928384008450797E-2</v>
      </c>
      <c r="N1936" s="7">
        <v>6.0658221341751202E-2</v>
      </c>
      <c r="O1936" s="7">
        <v>2.7476932765514502E-2</v>
      </c>
      <c r="P1936" s="7">
        <v>0.129536540214336</v>
      </c>
      <c r="Q1936" s="7">
        <v>6.2350099344685601</v>
      </c>
    </row>
    <row r="1937" spans="1:17" hidden="1" x14ac:dyDescent="0.3">
      <c r="A1937" s="3" t="s">
        <v>65</v>
      </c>
      <c r="B1937" s="2">
        <v>44105</v>
      </c>
      <c r="C1937" s="7">
        <v>1.0007280059792001</v>
      </c>
      <c r="D1937" s="7">
        <v>2.5925990243402398E-2</v>
      </c>
      <c r="E1937" s="7">
        <v>0.63551624296620202</v>
      </c>
      <c r="F1937" s="14">
        <v>0.33855776679039501</v>
      </c>
      <c r="G1937" s="7">
        <v>1.87734117551424E-2</v>
      </c>
      <c r="H1937" s="7">
        <v>1.91967969522303E-2</v>
      </c>
      <c r="I1937" s="7">
        <v>0.15056396615953399</v>
      </c>
      <c r="J1937" s="7">
        <v>7.3479566023464005E-2</v>
      </c>
      <c r="K1937" s="7">
        <v>0.108384708155831</v>
      </c>
      <c r="L1937" s="7">
        <v>0.35932216226727398</v>
      </c>
      <c r="M1937" s="7">
        <v>5.2184329837641999E-2</v>
      </c>
      <c r="N1937" s="7">
        <v>7.0464660443463195E-2</v>
      </c>
      <c r="O1937" s="7">
        <v>2.1561674464712102E-2</v>
      </c>
      <c r="P1937" s="7">
        <v>0.12606872394070701</v>
      </c>
      <c r="Q1937" s="7">
        <v>6.1527993586006202</v>
      </c>
    </row>
    <row r="1938" spans="1:17" hidden="1" x14ac:dyDescent="0.3">
      <c r="A1938" s="3" t="s">
        <v>65</v>
      </c>
      <c r="B1938" s="2">
        <v>44136</v>
      </c>
      <c r="C1938" s="7">
        <v>0.71538688594562805</v>
      </c>
      <c r="D1938" s="7">
        <v>3.0885138733343299E-2</v>
      </c>
      <c r="E1938" s="7">
        <v>0.71262704910744001</v>
      </c>
      <c r="F1938" s="14">
        <v>0.25648781215921701</v>
      </c>
      <c r="G1938" s="7">
        <v>2.1687496280590701E-2</v>
      </c>
      <c r="H1938" s="7">
        <v>1.0079813342228201E-2</v>
      </c>
      <c r="I1938" s="7">
        <v>4.6231223939251498E-2</v>
      </c>
      <c r="J1938" s="7">
        <v>4.13336819903143E-2</v>
      </c>
      <c r="K1938" s="7">
        <v>0.14213567122635501</v>
      </c>
      <c r="L1938" s="7">
        <v>0.52266746526362395</v>
      </c>
      <c r="M1938" s="7">
        <v>4.7235836527738703E-2</v>
      </c>
      <c r="N1938" s="7">
        <v>6.20761916333872E-2</v>
      </c>
      <c r="O1938" s="7">
        <v>9.9493673612608604E-3</v>
      </c>
      <c r="P1938" s="7">
        <v>9.6603252435249407E-2</v>
      </c>
      <c r="Q1938" s="7">
        <v>6.2900803911796102</v>
      </c>
    </row>
    <row r="1939" spans="1:17" hidden="1" x14ac:dyDescent="0.3">
      <c r="A1939" s="3" t="s">
        <v>65</v>
      </c>
      <c r="B1939" s="2">
        <v>44166</v>
      </c>
      <c r="C1939" s="7">
        <v>1.3019944974998601</v>
      </c>
      <c r="D1939" s="7">
        <v>2.2931713718781201E-2</v>
      </c>
      <c r="E1939" s="7">
        <v>0.631024739855501</v>
      </c>
      <c r="F1939" s="14">
        <v>0.346043546425718</v>
      </c>
      <c r="G1939" s="7">
        <v>1.52539095703939E-2</v>
      </c>
      <c r="H1939" s="7">
        <v>2.6316013612440702E-2</v>
      </c>
      <c r="I1939" s="7">
        <v>0.19999175762237101</v>
      </c>
      <c r="J1939" s="7">
        <v>7.2325511596831898E-2</v>
      </c>
      <c r="K1939" s="7">
        <v>0.14251544993086299</v>
      </c>
      <c r="L1939" s="7">
        <v>0.360319916970186</v>
      </c>
      <c r="M1939" s="7">
        <v>6.7385767552944301E-2</v>
      </c>
      <c r="N1939" s="7">
        <v>3.4736621747467902E-2</v>
      </c>
      <c r="O1939" s="7">
        <v>8.3768785507569703E-3</v>
      </c>
      <c r="P1939" s="7">
        <v>7.2778172845743505E-2</v>
      </c>
      <c r="Q1939" s="7">
        <v>6.0477006842007697</v>
      </c>
    </row>
    <row r="1940" spans="1:17" hidden="1" x14ac:dyDescent="0.3">
      <c r="A1940" s="3" t="s">
        <v>65</v>
      </c>
      <c r="B1940" s="2">
        <v>44197</v>
      </c>
      <c r="C1940" s="7">
        <v>0.52144575508631497</v>
      </c>
      <c r="D1940" s="7">
        <v>4.0528687599920399E-2</v>
      </c>
      <c r="E1940" s="7">
        <v>0.76011860883256599</v>
      </c>
      <c r="F1940" s="14">
        <v>0.199352703567513</v>
      </c>
      <c r="G1940" s="7">
        <v>1.68213117203703E-2</v>
      </c>
      <c r="H1940" s="7">
        <v>1.8078670026197301E-3</v>
      </c>
      <c r="I1940" s="7">
        <v>1.1763827098499401E-2</v>
      </c>
      <c r="J1940" s="7">
        <v>3.3305452521794898E-2</v>
      </c>
      <c r="K1940" s="7">
        <v>0.108049582113557</v>
      </c>
      <c r="L1940" s="7">
        <v>0.63322179844566295</v>
      </c>
      <c r="M1940" s="7">
        <v>4.1220040073732499E-2</v>
      </c>
      <c r="N1940" s="7">
        <v>3.3583917600488199E-2</v>
      </c>
      <c r="O1940" s="7">
        <v>4.9989557326718696E-3</v>
      </c>
      <c r="P1940" s="7">
        <v>0.115227247690604</v>
      </c>
      <c r="Q1940" s="7">
        <v>6.3487396176590396</v>
      </c>
    </row>
    <row r="1941" spans="1:17" hidden="1" x14ac:dyDescent="0.3">
      <c r="A1941" s="3" t="s">
        <v>65</v>
      </c>
      <c r="B1941" s="2">
        <v>44228</v>
      </c>
      <c r="C1941" s="7">
        <v>0.55319685333931701</v>
      </c>
      <c r="D1941" s="7">
        <v>3.3495743787896999E-2</v>
      </c>
      <c r="E1941" s="7">
        <v>0.73193879208013701</v>
      </c>
      <c r="F1941" s="14">
        <v>0.23456546413196599</v>
      </c>
      <c r="G1941" s="7">
        <v>2.9215457775919301E-2</v>
      </c>
      <c r="H1941" s="7">
        <v>1.8050317137107499E-3</v>
      </c>
      <c r="I1941" s="7">
        <v>8.6015830953895308E-3</v>
      </c>
      <c r="J1941" s="7">
        <v>3.4281670802783402E-2</v>
      </c>
      <c r="K1941" s="7">
        <v>0.12555451490212199</v>
      </c>
      <c r="L1941" s="7">
        <v>0.60857420416282504</v>
      </c>
      <c r="M1941" s="7">
        <v>4.3030305488332102E-2</v>
      </c>
      <c r="N1941" s="7">
        <v>4.0549798602703503E-2</v>
      </c>
      <c r="O1941" s="7">
        <v>4.6635132435929698E-3</v>
      </c>
      <c r="P1941" s="7">
        <v>0.103723920212622</v>
      </c>
      <c r="Q1941" s="7">
        <v>6.3099181804972702</v>
      </c>
    </row>
    <row r="1942" spans="1:17" hidden="1" x14ac:dyDescent="0.3">
      <c r="A1942" s="3" t="s">
        <v>65</v>
      </c>
      <c r="B1942" s="2">
        <v>44256</v>
      </c>
      <c r="C1942" s="7">
        <v>0.69735303439240304</v>
      </c>
      <c r="D1942" s="7">
        <v>3.4482126821291197E-2</v>
      </c>
      <c r="E1942" s="7">
        <v>0.68817015358760003</v>
      </c>
      <c r="F1942" s="14">
        <v>0.27734771959110899</v>
      </c>
      <c r="G1942" s="7">
        <v>2.24711734980013E-2</v>
      </c>
      <c r="H1942" s="7">
        <v>1.3995635640286499E-3</v>
      </c>
      <c r="I1942" s="7">
        <v>8.4757328484711698E-3</v>
      </c>
      <c r="J1942" s="7">
        <v>3.3786184160461398E-2</v>
      </c>
      <c r="K1942" s="7">
        <v>0.124627408790018</v>
      </c>
      <c r="L1942" s="7">
        <v>0.57158662039029995</v>
      </c>
      <c r="M1942" s="7">
        <v>4.2779993520805401E-2</v>
      </c>
      <c r="N1942" s="7">
        <v>4.5502196795458499E-2</v>
      </c>
      <c r="O1942" s="7">
        <v>5.6427713421987801E-3</v>
      </c>
      <c r="P1942" s="7">
        <v>0.143728355090257</v>
      </c>
      <c r="Q1942" s="7">
        <v>6.2509961498163902</v>
      </c>
    </row>
    <row r="1943" spans="1:17" hidden="1" x14ac:dyDescent="0.3">
      <c r="A1943" s="3" t="s">
        <v>65</v>
      </c>
      <c r="B1943" s="2">
        <v>44287</v>
      </c>
      <c r="C1943" s="7">
        <v>0.913127256805909</v>
      </c>
      <c r="D1943" s="7">
        <v>2.96435038593315E-2</v>
      </c>
      <c r="E1943" s="7">
        <v>0.62773983980285497</v>
      </c>
      <c r="F1943" s="14">
        <v>0.34261665633781402</v>
      </c>
      <c r="G1943" s="7">
        <v>2.3069878301130001E-2</v>
      </c>
      <c r="H1943" s="7">
        <v>8.9461949398610997E-3</v>
      </c>
      <c r="I1943" s="7">
        <v>0.15767793463145199</v>
      </c>
      <c r="J1943" s="7">
        <v>5.24533016458609E-2</v>
      </c>
      <c r="K1943" s="7">
        <v>0.11531672882406301</v>
      </c>
      <c r="L1943" s="7">
        <v>0.40391980366332603</v>
      </c>
      <c r="M1943" s="7">
        <v>4.9252196640458497E-2</v>
      </c>
      <c r="N1943" s="7">
        <v>5.2567002772565201E-2</v>
      </c>
      <c r="O1943" s="7">
        <v>1.1499409875250499E-2</v>
      </c>
      <c r="P1943" s="7">
        <v>0.12529754870603299</v>
      </c>
      <c r="Q1943" s="7">
        <v>6.2195460317877203</v>
      </c>
    </row>
    <row r="1944" spans="1:17" hidden="1" x14ac:dyDescent="0.3">
      <c r="A1944" s="3" t="s">
        <v>65</v>
      </c>
      <c r="B1944" s="2">
        <v>44317</v>
      </c>
      <c r="C1944" s="7">
        <v>1.0484025428977399</v>
      </c>
      <c r="D1944" s="7">
        <v>2.5585541385968701E-2</v>
      </c>
      <c r="E1944" s="7">
        <v>0.56314174304731002</v>
      </c>
      <c r="F1944" s="14">
        <v>0.41127271556672101</v>
      </c>
      <c r="G1944" s="7">
        <v>3.0998576157736699E-2</v>
      </c>
      <c r="H1944" s="7">
        <v>1.4916677453350499E-2</v>
      </c>
      <c r="I1944" s="7">
        <v>0.16712757582952301</v>
      </c>
      <c r="J1944" s="7">
        <v>7.9602280237637796E-2</v>
      </c>
      <c r="K1944" s="7">
        <v>8.8001770251379702E-2</v>
      </c>
      <c r="L1944" s="7">
        <v>0.34320304171143001</v>
      </c>
      <c r="M1944" s="7">
        <v>5.0093795048610099E-2</v>
      </c>
      <c r="N1944" s="7">
        <v>5.5103340383680303E-2</v>
      </c>
      <c r="O1944" s="7">
        <v>2.2898738552759201E-2</v>
      </c>
      <c r="P1944" s="7">
        <v>0.14805420437389299</v>
      </c>
      <c r="Q1944" s="7">
        <v>6.2210734902694096</v>
      </c>
    </row>
    <row r="1945" spans="1:17" hidden="1" x14ac:dyDescent="0.3">
      <c r="A1945" s="3" t="s">
        <v>65</v>
      </c>
      <c r="B1945" s="2">
        <v>44348</v>
      </c>
      <c r="C1945" s="7">
        <v>0.96237112098861699</v>
      </c>
      <c r="D1945" s="7">
        <v>2.7445557451199101E-2</v>
      </c>
      <c r="E1945" s="7">
        <v>0.61324365184949903</v>
      </c>
      <c r="F1945" s="14">
        <v>0.359310790699302</v>
      </c>
      <c r="G1945" s="7">
        <v>2.2155959982432701E-2</v>
      </c>
      <c r="H1945" s="7">
        <v>1.6652132041711201E-2</v>
      </c>
      <c r="I1945" s="7">
        <v>0.15929483689832599</v>
      </c>
      <c r="J1945" s="7">
        <v>9.4772693261210406E-2</v>
      </c>
      <c r="K1945" s="7">
        <v>8.4333713475112704E-2</v>
      </c>
      <c r="L1945" s="7">
        <v>0.36207797510647599</v>
      </c>
      <c r="M1945" s="7">
        <v>5.4072306910563001E-2</v>
      </c>
      <c r="N1945" s="7">
        <v>5.0035069204454698E-2</v>
      </c>
      <c r="O1945" s="7">
        <v>4.2342701073968703E-2</v>
      </c>
      <c r="P1945" s="7">
        <v>0.114262612045745</v>
      </c>
      <c r="Q1945" s="7">
        <v>6.2093314051075996</v>
      </c>
    </row>
    <row r="1946" spans="1:17" hidden="1" x14ac:dyDescent="0.3">
      <c r="A1946" s="3" t="s">
        <v>65</v>
      </c>
      <c r="B1946" s="2">
        <v>44378</v>
      </c>
      <c r="C1946" s="7">
        <v>1.0187719659948899</v>
      </c>
      <c r="D1946" s="7">
        <v>2.78841336483736E-2</v>
      </c>
      <c r="E1946" s="7">
        <v>0.60385168469254002</v>
      </c>
      <c r="F1946" s="14">
        <v>0.36826418165908698</v>
      </c>
      <c r="G1946" s="7">
        <v>2.4059467017187901E-2</v>
      </c>
      <c r="H1946" s="7">
        <v>2.0122368723114299E-2</v>
      </c>
      <c r="I1946" s="7">
        <v>0.171270157415813</v>
      </c>
      <c r="J1946" s="7">
        <v>0.105640791828139</v>
      </c>
      <c r="K1946" s="7">
        <v>8.2120229388372296E-2</v>
      </c>
      <c r="L1946" s="7">
        <v>0.36226005851969101</v>
      </c>
      <c r="M1946" s="7">
        <v>5.2554592650847401E-2</v>
      </c>
      <c r="N1946" s="7">
        <v>4.1432377263073299E-2</v>
      </c>
      <c r="O1946" s="7">
        <v>4.4182834395873498E-2</v>
      </c>
      <c r="P1946" s="7">
        <v>9.6357122797887607E-2</v>
      </c>
      <c r="Q1946" s="7">
        <v>6.1782375888774297</v>
      </c>
    </row>
    <row r="1947" spans="1:17" hidden="1" x14ac:dyDescent="0.3">
      <c r="A1947" s="3" t="s">
        <v>65</v>
      </c>
      <c r="B1947" s="2">
        <v>44409</v>
      </c>
      <c r="C1947" s="7">
        <v>1.02601838837862</v>
      </c>
      <c r="D1947" s="7">
        <v>2.4265392217475801E-2</v>
      </c>
      <c r="E1947" s="7">
        <v>0.60880706889649805</v>
      </c>
      <c r="F1947" s="14">
        <v>0.36692753888602597</v>
      </c>
      <c r="G1947" s="7">
        <v>1.8495005936491699E-2</v>
      </c>
      <c r="H1947" s="7">
        <v>2.41065383680517E-2</v>
      </c>
      <c r="I1947" s="7">
        <v>0.180600200179203</v>
      </c>
      <c r="J1947" s="7">
        <v>0.118853461685528</v>
      </c>
      <c r="K1947" s="7">
        <v>7.8157164252460706E-2</v>
      </c>
      <c r="L1947" s="7">
        <v>0.33659039776109301</v>
      </c>
      <c r="M1947" s="7">
        <v>5.5144626026986797E-2</v>
      </c>
      <c r="N1947" s="7">
        <v>5.0518971210565998E-2</v>
      </c>
      <c r="O1947" s="7">
        <v>5.1848329011859901E-2</v>
      </c>
      <c r="P1947" s="7">
        <v>8.5685305567759204E-2</v>
      </c>
      <c r="Q1947" s="7">
        <v>6.2176740295379096</v>
      </c>
    </row>
    <row r="1948" spans="1:17" hidden="1" x14ac:dyDescent="0.3">
      <c r="A1948" s="3" t="s">
        <v>65</v>
      </c>
      <c r="B1948" s="2">
        <v>44440</v>
      </c>
      <c r="C1948" s="7">
        <v>1.0012393926826</v>
      </c>
      <c r="D1948" s="7">
        <v>2.74265816896117E-2</v>
      </c>
      <c r="E1948" s="7">
        <v>0.62521440211224399</v>
      </c>
      <c r="F1948" s="14">
        <v>0.34735901619814502</v>
      </c>
      <c r="G1948" s="7">
        <v>1.95914266922536E-2</v>
      </c>
      <c r="H1948" s="7">
        <v>1.94926692431895E-2</v>
      </c>
      <c r="I1948" s="7">
        <v>0.14177102052072901</v>
      </c>
      <c r="J1948" s="7">
        <v>0.116800247300565</v>
      </c>
      <c r="K1948" s="7">
        <v>7.8969807360574906E-2</v>
      </c>
      <c r="L1948" s="7">
        <v>0.33848110922081298</v>
      </c>
      <c r="M1948" s="7">
        <v>5.1379080647694503E-2</v>
      </c>
      <c r="N1948" s="7">
        <v>4.9704993708656699E-2</v>
      </c>
      <c r="O1948" s="7">
        <v>5.0461457531269099E-2</v>
      </c>
      <c r="P1948" s="7">
        <v>0.133348187774254</v>
      </c>
      <c r="Q1948" s="7">
        <v>6.0892341916545503</v>
      </c>
    </row>
    <row r="1949" spans="1:17" hidden="1" x14ac:dyDescent="0.3">
      <c r="A1949" s="3" t="s">
        <v>66</v>
      </c>
      <c r="B1949" s="2">
        <v>43466</v>
      </c>
      <c r="C1949" s="7">
        <v>0.80201057320689595</v>
      </c>
      <c r="D1949" s="7">
        <v>3.7849955362972601E-2</v>
      </c>
      <c r="E1949" s="7">
        <v>0.47966746625963302</v>
      </c>
      <c r="F1949" s="14">
        <v>0.482482578377394</v>
      </c>
      <c r="G1949" s="7">
        <v>1.5641813152393401E-2</v>
      </c>
      <c r="H1949" s="7">
        <v>3.3799564242329001E-2</v>
      </c>
      <c r="I1949" s="7">
        <v>0.26357188274286097</v>
      </c>
      <c r="J1949" s="7">
        <v>0.12327031181744</v>
      </c>
      <c r="K1949" s="7">
        <v>0.12611353908591599</v>
      </c>
      <c r="L1949" s="7">
        <v>7.0232205655939295E-2</v>
      </c>
      <c r="M1949" s="7">
        <v>0.14360219967454099</v>
      </c>
      <c r="N1949" s="7">
        <v>3.11412027672964E-2</v>
      </c>
      <c r="O1949" s="7">
        <v>0.13160991220190901</v>
      </c>
      <c r="P1949" s="7">
        <v>6.1017368659375001E-2</v>
      </c>
      <c r="Q1949" s="7">
        <v>7.0877587524256302</v>
      </c>
    </row>
    <row r="1950" spans="1:17" hidden="1" x14ac:dyDescent="0.3">
      <c r="A1950" s="3" t="s">
        <v>66</v>
      </c>
      <c r="B1950" s="2">
        <v>43497</v>
      </c>
      <c r="C1950" s="7">
        <v>0.82203945891994901</v>
      </c>
      <c r="D1950" s="7">
        <v>3.6799159929024397E-2</v>
      </c>
      <c r="E1950" s="7">
        <v>0.474275793297254</v>
      </c>
      <c r="F1950" s="14">
        <v>0.48892504677372201</v>
      </c>
      <c r="G1950" s="7">
        <v>1.3759199854476999E-2</v>
      </c>
      <c r="H1950" s="7">
        <v>2.74830787898016E-2</v>
      </c>
      <c r="I1950" s="7">
        <v>0.27157523724342603</v>
      </c>
      <c r="J1950" s="7">
        <v>0.14299405424400499</v>
      </c>
      <c r="K1950" s="7">
        <v>0.13178128952606299</v>
      </c>
      <c r="L1950" s="7">
        <v>2.9640338405521001E-2</v>
      </c>
      <c r="M1950" s="7">
        <v>0.14399976629359101</v>
      </c>
      <c r="N1950" s="7">
        <v>3.1223352841137898E-2</v>
      </c>
      <c r="O1950" s="7">
        <v>0.14006317206515501</v>
      </c>
      <c r="P1950" s="7">
        <v>6.7480510736822305E-2</v>
      </c>
      <c r="Q1950" s="7">
        <v>6.9833036372911899</v>
      </c>
    </row>
    <row r="1951" spans="1:17" hidden="1" x14ac:dyDescent="0.3">
      <c r="A1951" s="3" t="s">
        <v>66</v>
      </c>
      <c r="B1951" s="2">
        <v>43525</v>
      </c>
      <c r="C1951" s="7">
        <v>1.0036161502016101</v>
      </c>
      <c r="D1951" s="7">
        <v>3.5663633939851398E-2</v>
      </c>
      <c r="E1951" s="7">
        <v>0.47002384221447002</v>
      </c>
      <c r="F1951" s="14">
        <v>0.49431252384567798</v>
      </c>
      <c r="G1951" s="7">
        <v>1.73942852053913E-2</v>
      </c>
      <c r="H1951" s="7">
        <v>2.7846557521525501E-2</v>
      </c>
      <c r="I1951" s="7">
        <v>0.27380360746926502</v>
      </c>
      <c r="J1951" s="7">
        <v>0.14406068183854701</v>
      </c>
      <c r="K1951" s="7">
        <v>0.13172512332929201</v>
      </c>
      <c r="L1951" s="7">
        <v>5.5128888202236798E-2</v>
      </c>
      <c r="M1951" s="7">
        <v>0.13741599888230799</v>
      </c>
      <c r="N1951" s="7">
        <v>2.8714563715038499E-2</v>
      </c>
      <c r="O1951" s="7">
        <v>0.13616403797910201</v>
      </c>
      <c r="P1951" s="7">
        <v>4.7746255857293099E-2</v>
      </c>
      <c r="Q1951" s="7">
        <v>6.8924215808837399</v>
      </c>
    </row>
    <row r="1952" spans="1:17" hidden="1" x14ac:dyDescent="0.3">
      <c r="A1952" s="3" t="s">
        <v>66</v>
      </c>
      <c r="B1952" s="2">
        <v>43556</v>
      </c>
      <c r="C1952" s="7">
        <v>0.95913067157782605</v>
      </c>
      <c r="D1952" s="7">
        <v>4.3714830294705298E-2</v>
      </c>
      <c r="E1952" s="7">
        <v>0.48041185014557802</v>
      </c>
      <c r="F1952" s="14">
        <v>0.47587331955971601</v>
      </c>
      <c r="G1952" s="7">
        <v>1.42045342060791E-2</v>
      </c>
      <c r="H1952" s="7">
        <v>2.6414653393748801E-2</v>
      </c>
      <c r="I1952" s="7">
        <v>0.27927457728919802</v>
      </c>
      <c r="J1952" s="7">
        <v>0.13672255242826001</v>
      </c>
      <c r="K1952" s="7">
        <v>0.12252740447185199</v>
      </c>
      <c r="L1952" s="7">
        <v>8.5553068807545193E-2</v>
      </c>
      <c r="M1952" s="7">
        <v>0.139049335013325</v>
      </c>
      <c r="N1952" s="7">
        <v>2.7036841798558201E-2</v>
      </c>
      <c r="O1952" s="7">
        <v>0.120776525366887</v>
      </c>
      <c r="P1952" s="7">
        <v>4.8440507224547499E-2</v>
      </c>
      <c r="Q1952" s="7">
        <v>6.98922841811802</v>
      </c>
    </row>
    <row r="1953" spans="1:17" hidden="1" x14ac:dyDescent="0.3">
      <c r="A1953" s="3" t="s">
        <v>66</v>
      </c>
      <c r="B1953" s="2">
        <v>43586</v>
      </c>
      <c r="C1953" s="7">
        <v>1.02406914291083</v>
      </c>
      <c r="D1953" s="7">
        <v>4.1368692936271503E-2</v>
      </c>
      <c r="E1953" s="7">
        <v>0.48940012665242399</v>
      </c>
      <c r="F1953" s="14">
        <v>0.46923118041130402</v>
      </c>
      <c r="G1953" s="7">
        <v>1.41778210119384E-2</v>
      </c>
      <c r="H1953" s="7">
        <v>2.52890118047891E-2</v>
      </c>
      <c r="I1953" s="7">
        <v>0.28487837665573501</v>
      </c>
      <c r="J1953" s="7">
        <v>0.13670740115355201</v>
      </c>
      <c r="K1953" s="7">
        <v>0.13037402987292701</v>
      </c>
      <c r="L1953" s="7">
        <v>7.6563693166828803E-2</v>
      </c>
      <c r="M1953" s="7">
        <v>0.14271273331619999</v>
      </c>
      <c r="N1953" s="7">
        <v>2.79108924862316E-2</v>
      </c>
      <c r="O1953" s="7">
        <v>0.11592635862099999</v>
      </c>
      <c r="P1953" s="7">
        <v>4.5459681910798397E-2</v>
      </c>
      <c r="Q1953" s="7">
        <v>7.0161368858503703</v>
      </c>
    </row>
    <row r="1954" spans="1:17" hidden="1" x14ac:dyDescent="0.3">
      <c r="A1954" s="3" t="s">
        <v>66</v>
      </c>
      <c r="B1954" s="2">
        <v>43617</v>
      </c>
      <c r="C1954" s="7">
        <v>1.0209656726699901</v>
      </c>
      <c r="D1954" s="7">
        <v>5.0828346197526401E-2</v>
      </c>
      <c r="E1954" s="7">
        <v>0.48376779148436999</v>
      </c>
      <c r="F1954" s="14">
        <v>0.46540386231810299</v>
      </c>
      <c r="G1954" s="7">
        <v>1.17919287345682E-2</v>
      </c>
      <c r="H1954" s="7">
        <v>2.5166116493281199E-2</v>
      </c>
      <c r="I1954" s="7">
        <v>0.295736326199532</v>
      </c>
      <c r="J1954" s="7">
        <v>0.128614032839036</v>
      </c>
      <c r="K1954" s="7">
        <v>0.13166918757141699</v>
      </c>
      <c r="L1954" s="7">
        <v>7.4224094268476107E-2</v>
      </c>
      <c r="M1954" s="7">
        <v>0.14179807513562301</v>
      </c>
      <c r="N1954" s="7">
        <v>2.39856895697034E-2</v>
      </c>
      <c r="O1954" s="7">
        <v>0.11930242997597</v>
      </c>
      <c r="P1954" s="7">
        <v>4.7712119212392497E-2</v>
      </c>
      <c r="Q1954" s="7">
        <v>7.0266952458584804</v>
      </c>
    </row>
    <row r="1955" spans="1:17" hidden="1" x14ac:dyDescent="0.3">
      <c r="A1955" s="3" t="s">
        <v>66</v>
      </c>
      <c r="B1955" s="2">
        <v>43647</v>
      </c>
      <c r="C1955" s="7">
        <v>1.0087343241409701</v>
      </c>
      <c r="D1955" s="7">
        <v>3.7276073446228797E-2</v>
      </c>
      <c r="E1955" s="7">
        <v>0.48256962051281599</v>
      </c>
      <c r="F1955" s="14">
        <v>0.48015430604095499</v>
      </c>
      <c r="G1955" s="7">
        <v>1.5768131357955E-2</v>
      </c>
      <c r="H1955" s="7">
        <v>2.43574080099326E-2</v>
      </c>
      <c r="I1955" s="7">
        <v>0.29719898641223902</v>
      </c>
      <c r="J1955" s="7">
        <v>0.120420937045378</v>
      </c>
      <c r="K1955" s="7">
        <v>0.1334032312157</v>
      </c>
      <c r="L1955" s="7">
        <v>7.7083412134866205E-2</v>
      </c>
      <c r="M1955" s="7">
        <v>0.14944713102922499</v>
      </c>
      <c r="N1955" s="7">
        <v>2.42550509088168E-2</v>
      </c>
      <c r="O1955" s="7">
        <v>0.112545181513998</v>
      </c>
      <c r="P1955" s="7">
        <v>4.55205303718898E-2</v>
      </c>
      <c r="Q1955" s="7">
        <v>6.9541341388653102</v>
      </c>
    </row>
    <row r="1956" spans="1:17" hidden="1" x14ac:dyDescent="0.3">
      <c r="A1956" s="3" t="s">
        <v>66</v>
      </c>
      <c r="B1956" s="2">
        <v>43678</v>
      </c>
      <c r="C1956" s="7">
        <v>1.06271083034745</v>
      </c>
      <c r="D1956" s="7">
        <v>4.3147391255710897E-2</v>
      </c>
      <c r="E1956" s="7">
        <v>0.47471713145052502</v>
      </c>
      <c r="F1956" s="14">
        <v>0.48213547729376399</v>
      </c>
      <c r="G1956" s="7">
        <v>1.3633780392123601E-2</v>
      </c>
      <c r="H1956" s="7">
        <v>2.6100384806672101E-2</v>
      </c>
      <c r="I1956" s="7">
        <v>0.300453470141478</v>
      </c>
      <c r="J1956" s="7">
        <v>0.13380035927845799</v>
      </c>
      <c r="K1956" s="7">
        <v>0.13211294419174699</v>
      </c>
      <c r="L1956" s="7">
        <v>7.2547029770494501E-2</v>
      </c>
      <c r="M1956" s="7">
        <v>0.13466608613458</v>
      </c>
      <c r="N1956" s="7">
        <v>2.9828375327709999E-2</v>
      </c>
      <c r="O1956" s="7">
        <v>0.104427731172948</v>
      </c>
      <c r="P1956" s="7">
        <v>5.2429838783788499E-2</v>
      </c>
      <c r="Q1956" s="7">
        <v>7.0706179883752904</v>
      </c>
    </row>
    <row r="1957" spans="1:17" hidden="1" x14ac:dyDescent="0.3">
      <c r="A1957" s="3" t="s">
        <v>66</v>
      </c>
      <c r="B1957" s="2">
        <v>43709</v>
      </c>
      <c r="C1957" s="7">
        <v>0.91273151764056704</v>
      </c>
      <c r="D1957" s="7">
        <v>4.4397579427013403E-2</v>
      </c>
      <c r="E1957" s="7">
        <v>0.49620819859722898</v>
      </c>
      <c r="F1957" s="14">
        <v>0.45939422197575802</v>
      </c>
      <c r="G1957" s="7">
        <v>1.24579017882358E-2</v>
      </c>
      <c r="H1957" s="7">
        <v>2.6709578675569601E-2</v>
      </c>
      <c r="I1957" s="7">
        <v>0.28393467374345899</v>
      </c>
      <c r="J1957" s="7">
        <v>0.145302030257559</v>
      </c>
      <c r="K1957" s="7">
        <v>0.129811853666706</v>
      </c>
      <c r="L1957" s="7">
        <v>7.5810076283703301E-2</v>
      </c>
      <c r="M1957" s="7">
        <v>0.143399525199459</v>
      </c>
      <c r="N1957" s="7">
        <v>3.27061062800044E-2</v>
      </c>
      <c r="O1957" s="7">
        <v>9.8513919671150696E-2</v>
      </c>
      <c r="P1957" s="7">
        <v>5.1354334434153298E-2</v>
      </c>
      <c r="Q1957" s="7">
        <v>6.9690518814056803</v>
      </c>
    </row>
    <row r="1958" spans="1:17" hidden="1" x14ac:dyDescent="0.3">
      <c r="A1958" s="3" t="s">
        <v>66</v>
      </c>
      <c r="B1958" s="2">
        <v>43739</v>
      </c>
      <c r="C1958" s="7">
        <v>0.96704568986235195</v>
      </c>
      <c r="D1958" s="7">
        <v>4.4545220866549697E-2</v>
      </c>
      <c r="E1958" s="7">
        <v>0.47436113743372199</v>
      </c>
      <c r="F1958" s="14">
        <v>0.48109364169972801</v>
      </c>
      <c r="G1958" s="7">
        <v>1.3799023221796301E-2</v>
      </c>
      <c r="H1958" s="7">
        <v>2.93260479416017E-2</v>
      </c>
      <c r="I1958" s="7">
        <v>0.29669948058255902</v>
      </c>
      <c r="J1958" s="7">
        <v>0.13695610633526301</v>
      </c>
      <c r="K1958" s="7">
        <v>0.13752047005253601</v>
      </c>
      <c r="L1958" s="7">
        <v>7.6821114812268707E-2</v>
      </c>
      <c r="M1958" s="7">
        <v>0.136301813104202</v>
      </c>
      <c r="N1958" s="7">
        <v>3.0507086032190898E-2</v>
      </c>
      <c r="O1958" s="7">
        <v>8.8037147796187501E-2</v>
      </c>
      <c r="P1958" s="7">
        <v>5.4031710121394697E-2</v>
      </c>
      <c r="Q1958" s="7">
        <v>7.0275291449882102</v>
      </c>
    </row>
    <row r="1959" spans="1:17" hidden="1" x14ac:dyDescent="0.3">
      <c r="A1959" s="3" t="s">
        <v>66</v>
      </c>
      <c r="B1959" s="2">
        <v>43770</v>
      </c>
      <c r="C1959" s="7">
        <v>1.03339353229822</v>
      </c>
      <c r="D1959" s="7">
        <v>3.9895912944136899E-2</v>
      </c>
      <c r="E1959" s="7">
        <v>0.47883236745812502</v>
      </c>
      <c r="F1959" s="14">
        <v>0.48127171959773801</v>
      </c>
      <c r="G1959" s="7">
        <v>1.38178546008501E-2</v>
      </c>
      <c r="H1959" s="7">
        <v>3.2516771812914298E-2</v>
      </c>
      <c r="I1959" s="7">
        <v>0.259994873377</v>
      </c>
      <c r="J1959" s="7">
        <v>0.13797645237029099</v>
      </c>
      <c r="K1959" s="7">
        <v>0.17622594975592801</v>
      </c>
      <c r="L1959" s="7">
        <v>7.8508825325688397E-2</v>
      </c>
      <c r="M1959" s="7">
        <v>0.14262314688929301</v>
      </c>
      <c r="N1959" s="7">
        <v>3.1137665802644099E-2</v>
      </c>
      <c r="O1959" s="7">
        <v>7.7191933567673301E-2</v>
      </c>
      <c r="P1959" s="7">
        <v>5.0006526497718501E-2</v>
      </c>
      <c r="Q1959" s="7">
        <v>7.0078882294962703</v>
      </c>
    </row>
    <row r="1960" spans="1:17" hidden="1" x14ac:dyDescent="0.3">
      <c r="A1960" s="3" t="s">
        <v>66</v>
      </c>
      <c r="B1960" s="2">
        <v>43800</v>
      </c>
      <c r="C1960" s="7">
        <v>1.38355243622334</v>
      </c>
      <c r="D1960" s="7">
        <v>3.9835487699882398E-2</v>
      </c>
      <c r="E1960" s="7">
        <v>0.49278157042940501</v>
      </c>
      <c r="F1960" s="14">
        <v>0.467382941870713</v>
      </c>
      <c r="G1960" s="7">
        <v>1.16390875344043E-2</v>
      </c>
      <c r="H1960" s="7">
        <v>3.7231572233880697E-2</v>
      </c>
      <c r="I1960" s="7">
        <v>0.29505444052741298</v>
      </c>
      <c r="J1960" s="7">
        <v>0.13125180367727601</v>
      </c>
      <c r="K1960" s="7">
        <v>0.21002815219979301</v>
      </c>
      <c r="L1960" s="7">
        <v>5.6361625609124902E-2</v>
      </c>
      <c r="M1960" s="7">
        <v>0.140903488815915</v>
      </c>
      <c r="N1960" s="7">
        <v>3.0457681511905001E-2</v>
      </c>
      <c r="O1960" s="7">
        <v>4.3905324480749797E-2</v>
      </c>
      <c r="P1960" s="7">
        <v>4.3166823409537002E-2</v>
      </c>
      <c r="Q1960" s="7">
        <v>6.9964671844227304</v>
      </c>
    </row>
    <row r="1961" spans="1:17" hidden="1" x14ac:dyDescent="0.3">
      <c r="A1961" s="3" t="s">
        <v>66</v>
      </c>
      <c r="B1961" s="2">
        <v>43831</v>
      </c>
      <c r="C1961" s="7">
        <v>0.75710036767811895</v>
      </c>
      <c r="D1961" s="7">
        <v>5.0908390868930301E-2</v>
      </c>
      <c r="E1961" s="7">
        <v>0.50329741341194301</v>
      </c>
      <c r="F1961" s="14">
        <v>0.44579419571912698</v>
      </c>
      <c r="G1961" s="7">
        <v>2.2011845905460601E-2</v>
      </c>
      <c r="H1961" s="7">
        <v>3.3834301416446999E-2</v>
      </c>
      <c r="I1961" s="7">
        <v>0.19068714939734299</v>
      </c>
      <c r="J1961" s="7">
        <v>0.148221724813801</v>
      </c>
      <c r="K1961" s="7">
        <v>0.145748216157018</v>
      </c>
      <c r="L1961" s="7">
        <v>9.98311345446357E-2</v>
      </c>
      <c r="M1961" s="7">
        <v>0.15187082909100599</v>
      </c>
      <c r="N1961" s="7">
        <v>3.2249552490646899E-2</v>
      </c>
      <c r="O1961" s="7">
        <v>9.9837448843757795E-2</v>
      </c>
      <c r="P1961" s="7">
        <v>7.57077973398846E-2</v>
      </c>
      <c r="Q1961" s="7">
        <v>7.0889244767648503</v>
      </c>
    </row>
    <row r="1962" spans="1:17" hidden="1" x14ac:dyDescent="0.3">
      <c r="A1962" s="3" t="s">
        <v>66</v>
      </c>
      <c r="B1962" s="2">
        <v>43862</v>
      </c>
      <c r="C1962" s="7">
        <v>0.79899370032032002</v>
      </c>
      <c r="D1962" s="7">
        <v>4.48708886512241E-2</v>
      </c>
      <c r="E1962" s="7">
        <v>0.50074181674795903</v>
      </c>
      <c r="F1962" s="14">
        <v>0.45438729460081601</v>
      </c>
      <c r="G1962" s="7">
        <v>1.5300026105309001E-2</v>
      </c>
      <c r="H1962" s="7">
        <v>2.64739692995191E-2</v>
      </c>
      <c r="I1962" s="7">
        <v>0.20207623600194699</v>
      </c>
      <c r="J1962" s="7">
        <v>0.171322584089528</v>
      </c>
      <c r="K1962" s="7">
        <v>0.13928064482154401</v>
      </c>
      <c r="L1962" s="7">
        <v>9.6955032521757495E-2</v>
      </c>
      <c r="M1962" s="7">
        <v>0.15247837155434499</v>
      </c>
      <c r="N1962" s="7">
        <v>2.8184493323407101E-2</v>
      </c>
      <c r="O1962" s="7">
        <v>8.8035800144777202E-2</v>
      </c>
      <c r="P1962" s="7">
        <v>7.9892842137866293E-2</v>
      </c>
      <c r="Q1962" s="7">
        <v>7.0876160630809002</v>
      </c>
    </row>
    <row r="1963" spans="1:17" hidden="1" x14ac:dyDescent="0.3">
      <c r="A1963" s="3" t="s">
        <v>66</v>
      </c>
      <c r="B1963" s="2">
        <v>43891</v>
      </c>
      <c r="C1963" s="7">
        <v>0.57855790673028495</v>
      </c>
      <c r="D1963" s="7">
        <v>6.2829221825068601E-2</v>
      </c>
      <c r="E1963" s="7">
        <v>0.50160171208458004</v>
      </c>
      <c r="F1963" s="14">
        <v>0.43556906609035101</v>
      </c>
      <c r="G1963" s="7">
        <v>1.8609197546131301E-2</v>
      </c>
      <c r="H1963" s="7">
        <v>3.7649242832925901E-2</v>
      </c>
      <c r="I1963" s="7">
        <v>0.159988040823523</v>
      </c>
      <c r="J1963" s="7">
        <v>0.152528643015339</v>
      </c>
      <c r="K1963" s="7">
        <v>0.14586063858480999</v>
      </c>
      <c r="L1963" s="7">
        <v>0.15665149506791601</v>
      </c>
      <c r="M1963" s="7">
        <v>0.16140342690852499</v>
      </c>
      <c r="N1963" s="7">
        <v>4.1668133103746098E-2</v>
      </c>
      <c r="O1963" s="7">
        <v>6.0392132643418403E-2</v>
      </c>
      <c r="P1963" s="7">
        <v>6.5249049473664805E-2</v>
      </c>
      <c r="Q1963" s="7">
        <v>7.2295302022727403</v>
      </c>
    </row>
    <row r="1964" spans="1:17" hidden="1" x14ac:dyDescent="0.3">
      <c r="A1964" s="3" t="s">
        <v>66</v>
      </c>
      <c r="B1964" s="2">
        <v>43922</v>
      </c>
      <c r="C1964" s="7">
        <v>0.15882731612009099</v>
      </c>
      <c r="D1964" s="7">
        <v>0.15834537605068</v>
      </c>
      <c r="E1964" s="7">
        <v>0.54488261398115301</v>
      </c>
      <c r="F1964" s="14">
        <v>0.29677200996816699</v>
      </c>
      <c r="G1964" s="7">
        <v>3.49001446760734E-2</v>
      </c>
      <c r="H1964" s="7">
        <v>3.2588597612572298E-3</v>
      </c>
      <c r="I1964" s="7">
        <v>3.5162492029102602E-8</v>
      </c>
      <c r="J1964" s="7">
        <v>3.7947150422855298E-2</v>
      </c>
      <c r="K1964" s="7">
        <v>0.18637833188786199</v>
      </c>
      <c r="L1964" s="7">
        <v>0.49253473922353103</v>
      </c>
      <c r="M1964" s="7">
        <v>5.4961893528325798E-2</v>
      </c>
      <c r="N1964" s="7">
        <v>0.123073609688251</v>
      </c>
      <c r="O1964" s="7">
        <v>7.4581403718328E-3</v>
      </c>
      <c r="P1964" s="7">
        <v>5.9487095277519102E-2</v>
      </c>
      <c r="Q1964" s="7">
        <v>7.6699548422357697</v>
      </c>
    </row>
    <row r="1965" spans="1:17" hidden="1" x14ac:dyDescent="0.3">
      <c r="A1965" s="3" t="s">
        <v>66</v>
      </c>
      <c r="B1965" s="2">
        <v>43952</v>
      </c>
      <c r="C1965" s="7">
        <v>0.200077350939351</v>
      </c>
      <c r="D1965" s="7">
        <v>0.14435306397997</v>
      </c>
      <c r="E1965" s="7">
        <v>0.55887986878315499</v>
      </c>
      <c r="F1965" s="14">
        <v>0.29676706723687601</v>
      </c>
      <c r="G1965" s="7">
        <v>2.6216081207700598E-2</v>
      </c>
      <c r="H1965" s="7">
        <v>1.24296703404675E-3</v>
      </c>
      <c r="I1965" s="7">
        <v>0</v>
      </c>
      <c r="J1965" s="7">
        <v>5.99534388401044E-2</v>
      </c>
      <c r="K1965" s="7">
        <v>0.167058984242762</v>
      </c>
      <c r="L1965" s="7">
        <v>0.44756270158787198</v>
      </c>
      <c r="M1965" s="7">
        <v>6.5170160037658006E-2</v>
      </c>
      <c r="N1965" s="7">
        <v>0.135252845118883</v>
      </c>
      <c r="O1965" s="7">
        <v>7.6953420529159502E-3</v>
      </c>
      <c r="P1965" s="7">
        <v>8.9847479878057995E-2</v>
      </c>
      <c r="Q1965" s="7">
        <v>7.6487918470409504</v>
      </c>
    </row>
    <row r="1966" spans="1:17" hidden="1" x14ac:dyDescent="0.3">
      <c r="A1966" s="3" t="s">
        <v>66</v>
      </c>
      <c r="B1966" s="2">
        <v>43983</v>
      </c>
      <c r="C1966" s="7">
        <v>0.41759778031758299</v>
      </c>
      <c r="D1966" s="7">
        <v>8.9657908538776906E-2</v>
      </c>
      <c r="E1966" s="7">
        <v>0.54229859629353205</v>
      </c>
      <c r="F1966" s="14">
        <v>0.36804349516769103</v>
      </c>
      <c r="G1966" s="7">
        <v>1.9552462485557701E-2</v>
      </c>
      <c r="H1966" s="7">
        <v>2.8474799332911301E-2</v>
      </c>
      <c r="I1966" s="7">
        <v>0.21564674702002901</v>
      </c>
      <c r="J1966" s="7">
        <v>0.111628034429773</v>
      </c>
      <c r="K1966" s="7">
        <v>0.15094250953490601</v>
      </c>
      <c r="L1966" s="7">
        <v>0.21666047538231301</v>
      </c>
      <c r="M1966" s="7">
        <v>0.124664302196516</v>
      </c>
      <c r="N1966" s="7">
        <v>7.08004225345953E-2</v>
      </c>
      <c r="O1966" s="7">
        <v>8.6952138703920503E-3</v>
      </c>
      <c r="P1966" s="7">
        <v>5.29350332130075E-2</v>
      </c>
      <c r="Q1966" s="7">
        <v>7.4784843932903202</v>
      </c>
    </row>
    <row r="1967" spans="1:17" hidden="1" x14ac:dyDescent="0.3">
      <c r="A1967" s="3" t="s">
        <v>66</v>
      </c>
      <c r="B1967" s="2">
        <v>44013</v>
      </c>
      <c r="C1967" s="7">
        <v>0.72935430395363898</v>
      </c>
      <c r="D1967" s="7">
        <v>6.1658837018019101E-2</v>
      </c>
      <c r="E1967" s="7">
        <v>0.51927691936993603</v>
      </c>
      <c r="F1967" s="14">
        <v>0.41906424361204397</v>
      </c>
      <c r="G1967" s="7">
        <v>1.4083278018191399E-2</v>
      </c>
      <c r="H1967" s="7">
        <v>3.3992578949960599E-2</v>
      </c>
      <c r="I1967" s="7">
        <v>0.25191079205157602</v>
      </c>
      <c r="J1967" s="7">
        <v>0.15972993040460801</v>
      </c>
      <c r="K1967" s="7">
        <v>0.145080621666237</v>
      </c>
      <c r="L1967" s="7">
        <v>0.125201076360379</v>
      </c>
      <c r="M1967" s="7">
        <v>0.16474000137460901</v>
      </c>
      <c r="N1967" s="7">
        <v>4.11696267312169E-2</v>
      </c>
      <c r="O1967" s="7">
        <v>1.76640911740556E-2</v>
      </c>
      <c r="P1967" s="7">
        <v>4.6428003269167802E-2</v>
      </c>
      <c r="Q1967" s="7">
        <v>7.2212174578770298</v>
      </c>
    </row>
    <row r="1968" spans="1:17" hidden="1" x14ac:dyDescent="0.3">
      <c r="A1968" s="3" t="s">
        <v>66</v>
      </c>
      <c r="B1968" s="2">
        <v>44044</v>
      </c>
      <c r="C1968" s="7">
        <v>0.85556641821674795</v>
      </c>
      <c r="D1968" s="7">
        <v>5.4385692163925602E-2</v>
      </c>
      <c r="E1968" s="7">
        <v>0.522400887711717</v>
      </c>
      <c r="F1968" s="14">
        <v>0.42321342012435798</v>
      </c>
      <c r="G1968" s="7">
        <v>1.18222271570603E-2</v>
      </c>
      <c r="H1968" s="7">
        <v>3.2024018300938498E-2</v>
      </c>
      <c r="I1968" s="7">
        <v>0.27940909099661998</v>
      </c>
      <c r="J1968" s="7">
        <v>0.18948403623933599</v>
      </c>
      <c r="K1968" s="7">
        <v>0.136859431821931</v>
      </c>
      <c r="L1968" s="7">
        <v>0.103887304486006</v>
      </c>
      <c r="M1968" s="7">
        <v>0.14368458055328501</v>
      </c>
      <c r="N1968" s="7">
        <v>3.57555587997547E-2</v>
      </c>
      <c r="O1968" s="7">
        <v>2.1745664384075599E-2</v>
      </c>
      <c r="P1968" s="7">
        <v>4.53280872609928E-2</v>
      </c>
      <c r="Q1968" s="7">
        <v>7.2679582687871598</v>
      </c>
    </row>
    <row r="1969" spans="1:17" hidden="1" x14ac:dyDescent="0.3">
      <c r="A1969" s="3" t="s">
        <v>66</v>
      </c>
      <c r="B1969" s="2">
        <v>44075</v>
      </c>
      <c r="C1969" s="7">
        <v>0.74806670436261502</v>
      </c>
      <c r="D1969" s="7">
        <v>6.0224574247348298E-2</v>
      </c>
      <c r="E1969" s="7">
        <v>0.51109587589650496</v>
      </c>
      <c r="F1969" s="14">
        <v>0.42867954985614698</v>
      </c>
      <c r="G1969" s="7">
        <v>1.40203754645617E-2</v>
      </c>
      <c r="H1969" s="7">
        <v>3.5329816022018401E-2</v>
      </c>
      <c r="I1969" s="7">
        <v>0.22334762606869299</v>
      </c>
      <c r="J1969" s="7">
        <v>0.175830365460065</v>
      </c>
      <c r="K1969" s="7">
        <v>0.148424884541562</v>
      </c>
      <c r="L1969" s="7">
        <v>0.116038977222823</v>
      </c>
      <c r="M1969" s="7">
        <v>0.168984622423869</v>
      </c>
      <c r="N1969" s="7">
        <v>4.1691474844134803E-2</v>
      </c>
      <c r="O1969" s="7">
        <v>2.3526849659786801E-2</v>
      </c>
      <c r="P1969" s="7">
        <v>5.2805008292486098E-2</v>
      </c>
      <c r="Q1969" s="7">
        <v>7.2294734224764303</v>
      </c>
    </row>
    <row r="1970" spans="1:17" hidden="1" x14ac:dyDescent="0.3">
      <c r="A1970" s="3" t="s">
        <v>66</v>
      </c>
      <c r="B1970" s="2">
        <v>44105</v>
      </c>
      <c r="C1970" s="7">
        <v>0.73254601346942105</v>
      </c>
      <c r="D1970" s="7">
        <v>7.0530088721913006E-2</v>
      </c>
      <c r="E1970" s="7">
        <v>0.51054801988572995</v>
      </c>
      <c r="F1970" s="14">
        <v>0.41892189139235703</v>
      </c>
      <c r="G1970" s="7">
        <v>1.3028310765250999E-2</v>
      </c>
      <c r="H1970" s="7">
        <v>4.0141632922896103E-2</v>
      </c>
      <c r="I1970" s="7">
        <v>0.22547025430732701</v>
      </c>
      <c r="J1970" s="7">
        <v>0.159400452798727</v>
      </c>
      <c r="K1970" s="7">
        <v>0.1658109477451</v>
      </c>
      <c r="L1970" s="7">
        <v>0.12411857848203101</v>
      </c>
      <c r="M1970" s="7">
        <v>0.15544722937046199</v>
      </c>
      <c r="N1970" s="7">
        <v>4.6488362635112801E-2</v>
      </c>
      <c r="O1970" s="7">
        <v>1.6474644799857101E-2</v>
      </c>
      <c r="P1970" s="7">
        <v>5.3619586173236297E-2</v>
      </c>
      <c r="Q1970" s="7">
        <v>7.2594975287180104</v>
      </c>
    </row>
    <row r="1971" spans="1:17" hidden="1" x14ac:dyDescent="0.3">
      <c r="A1971" s="3" t="s">
        <v>66</v>
      </c>
      <c r="B1971" s="2">
        <v>44136</v>
      </c>
      <c r="C1971" s="7">
        <v>0.44595141054341503</v>
      </c>
      <c r="D1971" s="7">
        <v>8.0751857703256796E-2</v>
      </c>
      <c r="E1971" s="7">
        <v>0.52874214266241004</v>
      </c>
      <c r="F1971" s="14">
        <v>0.39050599963433302</v>
      </c>
      <c r="G1971" s="7">
        <v>1.7588889766908401E-2</v>
      </c>
      <c r="H1971" s="7">
        <v>3.1482717341442701E-2</v>
      </c>
      <c r="I1971" s="7">
        <v>8.2555027505456097E-2</v>
      </c>
      <c r="J1971" s="7">
        <v>0.12201520999686501</v>
      </c>
      <c r="K1971" s="7">
        <v>0.18756280256972199</v>
      </c>
      <c r="L1971" s="7">
        <v>0.19252173693069699</v>
      </c>
      <c r="M1971" s="7">
        <v>0.20714912682215</v>
      </c>
      <c r="N1971" s="7">
        <v>7.3944862352496393E-2</v>
      </c>
      <c r="O1971" s="7">
        <v>1.1951545513962601E-2</v>
      </c>
      <c r="P1971" s="7">
        <v>7.3228081200299097E-2</v>
      </c>
      <c r="Q1971" s="7">
        <v>7.33167982030806</v>
      </c>
    </row>
    <row r="1972" spans="1:17" hidden="1" x14ac:dyDescent="0.3">
      <c r="A1972" s="3" t="s">
        <v>66</v>
      </c>
      <c r="B1972" s="2">
        <v>44166</v>
      </c>
      <c r="C1972" s="7">
        <v>1.16371245320594</v>
      </c>
      <c r="D1972" s="7">
        <v>4.8409143355744602E-2</v>
      </c>
      <c r="E1972" s="7">
        <v>0.51788320081617001</v>
      </c>
      <c r="F1972" s="14">
        <v>0.43370765582808601</v>
      </c>
      <c r="G1972" s="7">
        <v>1.1748381118373801E-2</v>
      </c>
      <c r="H1972" s="7">
        <v>4.2009963982375401E-2</v>
      </c>
      <c r="I1972" s="7">
        <v>0.31051971398039502</v>
      </c>
      <c r="J1972" s="7">
        <v>5.8807845129085497E-2</v>
      </c>
      <c r="K1972" s="7">
        <v>0.257283774143379</v>
      </c>
      <c r="L1972" s="7">
        <v>7.5094085377562597E-2</v>
      </c>
      <c r="M1972" s="7">
        <v>0.16133773065262599</v>
      </c>
      <c r="N1972" s="7">
        <v>3.8731991529658498E-2</v>
      </c>
      <c r="O1972" s="7">
        <v>1.1310838215382601E-2</v>
      </c>
      <c r="P1972" s="7">
        <v>3.31556758711622E-2</v>
      </c>
      <c r="Q1972" s="7">
        <v>7.30672414338673</v>
      </c>
    </row>
    <row r="1973" spans="1:17" hidden="1" x14ac:dyDescent="0.3">
      <c r="A1973" s="3" t="s">
        <v>66</v>
      </c>
      <c r="B1973" s="2">
        <v>44197</v>
      </c>
      <c r="C1973" s="7">
        <v>0.28669239214779701</v>
      </c>
      <c r="D1973" s="7">
        <v>9.1852499918136807E-2</v>
      </c>
      <c r="E1973" s="7">
        <v>0.548324998963449</v>
      </c>
      <c r="F1973" s="14">
        <v>0.35982250111841502</v>
      </c>
      <c r="G1973" s="7">
        <v>2.3478332945519299E-2</v>
      </c>
      <c r="H1973" s="7">
        <v>4.9388391700083802E-3</v>
      </c>
      <c r="I1973" s="7">
        <v>7.0729886888478105E-4</v>
      </c>
      <c r="J1973" s="7">
        <v>0.14033630445350501</v>
      </c>
      <c r="K1973" s="7">
        <v>0.145221320417842</v>
      </c>
      <c r="L1973" s="7">
        <v>0.26328827839473601</v>
      </c>
      <c r="M1973" s="7">
        <v>0.22339667283760201</v>
      </c>
      <c r="N1973" s="7">
        <v>7.6103967420889596E-2</v>
      </c>
      <c r="O1973" s="7">
        <v>1.47633955839063E-2</v>
      </c>
      <c r="P1973" s="7">
        <v>0.107765589907107</v>
      </c>
      <c r="Q1973" s="7">
        <v>7.52105368678217</v>
      </c>
    </row>
    <row r="1974" spans="1:17" hidden="1" x14ac:dyDescent="0.3">
      <c r="A1974" s="3" t="s">
        <v>66</v>
      </c>
      <c r="B1974" s="2">
        <v>44228</v>
      </c>
      <c r="C1974" s="7">
        <v>0.30779770765896203</v>
      </c>
      <c r="D1974" s="7">
        <v>8.7436521948438303E-2</v>
      </c>
      <c r="E1974" s="7">
        <v>0.533281775743352</v>
      </c>
      <c r="F1974" s="14">
        <v>0.37928170230820901</v>
      </c>
      <c r="G1974" s="7">
        <v>1.90904194760723E-2</v>
      </c>
      <c r="H1974" s="7">
        <v>3.1840832380653399E-3</v>
      </c>
      <c r="I1974" s="7">
        <v>2.6047784781687199E-2</v>
      </c>
      <c r="J1974" s="7">
        <v>0.13915525330188</v>
      </c>
      <c r="K1974" s="7">
        <v>0.15066882585880501</v>
      </c>
      <c r="L1974" s="7">
        <v>0.23574310931034501</v>
      </c>
      <c r="M1974" s="7">
        <v>0.230295383428582</v>
      </c>
      <c r="N1974" s="7">
        <v>8.0542171788736197E-2</v>
      </c>
      <c r="O1974" s="7">
        <v>1.3816406820481301E-2</v>
      </c>
      <c r="P1974" s="7">
        <v>0.101456561995346</v>
      </c>
      <c r="Q1974" s="7">
        <v>7.4421637392358404</v>
      </c>
    </row>
    <row r="1975" spans="1:17" hidden="1" x14ac:dyDescent="0.3">
      <c r="A1975" s="3" t="s">
        <v>66</v>
      </c>
      <c r="B1975" s="2">
        <v>44256</v>
      </c>
      <c r="C1975" s="7">
        <v>0.36731954966700697</v>
      </c>
      <c r="D1975" s="7">
        <v>8.7922919686464901E-2</v>
      </c>
      <c r="E1975" s="7">
        <v>0.51666885464748002</v>
      </c>
      <c r="F1975" s="14">
        <v>0.39540822566605499</v>
      </c>
      <c r="G1975" s="7">
        <v>2.7560720625825201E-2</v>
      </c>
      <c r="H1975" s="7">
        <v>2.0682293240924798E-3</v>
      </c>
      <c r="I1975" s="7">
        <v>6.3153282292146196E-4</v>
      </c>
      <c r="J1975" s="7">
        <v>0.13485292767165</v>
      </c>
      <c r="K1975" s="7">
        <v>0.15470191443982301</v>
      </c>
      <c r="L1975" s="7">
        <v>0.24268036475251101</v>
      </c>
      <c r="M1975" s="7">
        <v>0.24414984129957401</v>
      </c>
      <c r="N1975" s="7">
        <v>7.7121641337644806E-2</v>
      </c>
      <c r="O1975" s="7">
        <v>1.9216465678562202E-2</v>
      </c>
      <c r="P1975" s="7">
        <v>9.7016362047396706E-2</v>
      </c>
      <c r="Q1975" s="7">
        <v>7.4761749371124999</v>
      </c>
    </row>
    <row r="1976" spans="1:17" hidden="1" x14ac:dyDescent="0.3">
      <c r="A1976" s="3" t="s">
        <v>66</v>
      </c>
      <c r="B1976" s="2">
        <v>44287</v>
      </c>
      <c r="C1976" s="7">
        <v>0.70404067312308904</v>
      </c>
      <c r="D1976" s="7">
        <v>6.2753560428694594E-2</v>
      </c>
      <c r="E1976" s="7">
        <v>0.51929394594949896</v>
      </c>
      <c r="F1976" s="14">
        <v>0.41795249362180698</v>
      </c>
      <c r="G1976" s="7">
        <v>1.34138207901447E-2</v>
      </c>
      <c r="H1976" s="7">
        <v>2.43158723894491E-2</v>
      </c>
      <c r="I1976" s="7">
        <v>0.23892651833887399</v>
      </c>
      <c r="J1976" s="7">
        <v>0.11778612999061799</v>
      </c>
      <c r="K1976" s="7">
        <v>0.177940227738447</v>
      </c>
      <c r="L1976" s="7">
        <v>0.135795660649317</v>
      </c>
      <c r="M1976" s="7">
        <v>0.16476511802935501</v>
      </c>
      <c r="N1976" s="7">
        <v>3.8847668244570199E-2</v>
      </c>
      <c r="O1976" s="7">
        <v>2.47864171213458E-2</v>
      </c>
      <c r="P1976" s="7">
        <v>6.3422566707880199E-2</v>
      </c>
      <c r="Q1976" s="7">
        <v>7.3064872656851803</v>
      </c>
    </row>
    <row r="1977" spans="1:17" hidden="1" x14ac:dyDescent="0.3">
      <c r="A1977" s="3" t="s">
        <v>66</v>
      </c>
      <c r="B1977" s="2">
        <v>44317</v>
      </c>
      <c r="C1977" s="7">
        <v>0.80824032186571204</v>
      </c>
      <c r="D1977" s="7">
        <v>5.4081474062388002E-2</v>
      </c>
      <c r="E1977" s="7">
        <v>0.52486290952836201</v>
      </c>
      <c r="F1977" s="14">
        <v>0.42105561640924999</v>
      </c>
      <c r="G1977" s="7">
        <v>1.2011163084109501E-2</v>
      </c>
      <c r="H1977" s="7">
        <v>3.1149876614445501E-2</v>
      </c>
      <c r="I1977" s="7">
        <v>0.256774939100466</v>
      </c>
      <c r="J1977" s="7">
        <v>0.16448816333999899</v>
      </c>
      <c r="K1977" s="7">
        <v>0.119498816115996</v>
      </c>
      <c r="L1977" s="7">
        <v>0.12657642956941301</v>
      </c>
      <c r="M1977" s="7">
        <v>0.171779772734652</v>
      </c>
      <c r="N1977" s="7">
        <v>3.5566263629000401E-2</v>
      </c>
      <c r="O1977" s="7">
        <v>2.4397976453826901E-2</v>
      </c>
      <c r="P1977" s="7">
        <v>5.7756599358091E-2</v>
      </c>
      <c r="Q1977" s="7">
        <v>7.28270980497431</v>
      </c>
    </row>
    <row r="1978" spans="1:17" hidden="1" x14ac:dyDescent="0.3">
      <c r="A1978" s="3" t="s">
        <v>66</v>
      </c>
      <c r="B1978" s="2">
        <v>44348</v>
      </c>
      <c r="C1978" s="7">
        <v>0.80365520808801505</v>
      </c>
      <c r="D1978" s="7">
        <v>5.81793913568035E-2</v>
      </c>
      <c r="E1978" s="7">
        <v>0.51054755706689503</v>
      </c>
      <c r="F1978" s="14">
        <v>0.43127305157630103</v>
      </c>
      <c r="G1978" s="7">
        <v>1.20868136019861E-2</v>
      </c>
      <c r="H1978" s="7">
        <v>2.88938464358021E-2</v>
      </c>
      <c r="I1978" s="7">
        <v>0.24543218550522899</v>
      </c>
      <c r="J1978" s="7">
        <v>0.18994574943822501</v>
      </c>
      <c r="K1978" s="7">
        <v>8.7532226153209505E-2</v>
      </c>
      <c r="L1978" s="7">
        <v>0.13492134511828499</v>
      </c>
      <c r="M1978" s="7">
        <v>0.17119314092408899</v>
      </c>
      <c r="N1978" s="7">
        <v>3.8370545847559598E-2</v>
      </c>
      <c r="O1978" s="7">
        <v>3.6681326314294202E-2</v>
      </c>
      <c r="P1978" s="7">
        <v>5.4942820661321501E-2</v>
      </c>
      <c r="Q1978" s="7">
        <v>7.2941755027893604</v>
      </c>
    </row>
    <row r="1979" spans="1:17" hidden="1" x14ac:dyDescent="0.3">
      <c r="A1979" s="3" t="s">
        <v>66</v>
      </c>
      <c r="B1979" s="2">
        <v>44378</v>
      </c>
      <c r="C1979" s="7">
        <v>0.885619084512133</v>
      </c>
      <c r="D1979" s="7">
        <v>5.9773472204409497E-2</v>
      </c>
      <c r="E1979" s="7">
        <v>0.51765938888176399</v>
      </c>
      <c r="F1979" s="14">
        <v>0.42256713891382702</v>
      </c>
      <c r="G1979" s="7">
        <v>1.34803251627374E-2</v>
      </c>
      <c r="H1979" s="7">
        <v>2.7163957596232802E-2</v>
      </c>
      <c r="I1979" s="7">
        <v>0.24605249831371301</v>
      </c>
      <c r="J1979" s="7">
        <v>0.220125240431815</v>
      </c>
      <c r="K1979" s="7">
        <v>8.4654543142171801E-2</v>
      </c>
      <c r="L1979" s="7">
        <v>0.12689990849470201</v>
      </c>
      <c r="M1979" s="7">
        <v>0.15276850743638301</v>
      </c>
      <c r="N1979" s="7">
        <v>2.9022081370418101E-2</v>
      </c>
      <c r="O1979" s="7">
        <v>4.2088514802109303E-2</v>
      </c>
      <c r="P1979" s="7">
        <v>5.77444232497175E-2</v>
      </c>
      <c r="Q1979" s="7">
        <v>7.2817496385232703</v>
      </c>
    </row>
    <row r="1980" spans="1:17" hidden="1" x14ac:dyDescent="0.3">
      <c r="A1980" s="3" t="s">
        <v>66</v>
      </c>
      <c r="B1980" s="2">
        <v>44409</v>
      </c>
      <c r="C1980" s="7">
        <v>0.91831152365851398</v>
      </c>
      <c r="D1980" s="7">
        <v>5.7145041964138499E-2</v>
      </c>
      <c r="E1980" s="7">
        <v>0.50422099372181595</v>
      </c>
      <c r="F1980" s="14">
        <v>0.438633964314046</v>
      </c>
      <c r="G1980" s="7">
        <v>1.12438934702105E-2</v>
      </c>
      <c r="H1980" s="7">
        <v>3.1270644416721297E-2</v>
      </c>
      <c r="I1980" s="7">
        <v>0.242812120653355</v>
      </c>
      <c r="J1980" s="7">
        <v>0.24976903917444301</v>
      </c>
      <c r="K1980" s="7">
        <v>8.2250351384784301E-2</v>
      </c>
      <c r="L1980" s="7">
        <v>0.116800475626441</v>
      </c>
      <c r="M1980" s="7">
        <v>0.137150364043546</v>
      </c>
      <c r="N1980" s="7">
        <v>2.8316588727961101E-2</v>
      </c>
      <c r="O1980" s="7">
        <v>4.7463764028518499E-2</v>
      </c>
      <c r="P1980" s="7">
        <v>5.2922758474019303E-2</v>
      </c>
      <c r="Q1980" s="7">
        <v>7.2550934453736096</v>
      </c>
    </row>
    <row r="1981" spans="1:17" hidden="1" x14ac:dyDescent="0.3">
      <c r="A1981" s="3" t="s">
        <v>66</v>
      </c>
      <c r="B1981" s="2">
        <v>44440</v>
      </c>
      <c r="C1981" s="7">
        <v>0.84287607466937597</v>
      </c>
      <c r="D1981" s="7">
        <v>5.6826304255026001E-2</v>
      </c>
      <c r="E1981" s="7">
        <v>0.529215802655985</v>
      </c>
      <c r="F1981" s="14">
        <v>0.413957893088989</v>
      </c>
      <c r="G1981" s="7">
        <v>1.4931270134279299E-2</v>
      </c>
      <c r="H1981" s="7">
        <v>3.0565734322262401E-2</v>
      </c>
      <c r="I1981" s="7">
        <v>0.212172620428003</v>
      </c>
      <c r="J1981" s="7">
        <v>0.226179419867722</v>
      </c>
      <c r="K1981" s="7">
        <v>0.105705652241324</v>
      </c>
      <c r="L1981" s="7">
        <v>0.126672362682724</v>
      </c>
      <c r="M1981" s="7">
        <v>0.144694707674449</v>
      </c>
      <c r="N1981" s="7">
        <v>2.9049489743858199E-2</v>
      </c>
      <c r="O1981" s="7">
        <v>5.4653892483776598E-2</v>
      </c>
      <c r="P1981" s="7">
        <v>5.5374850421602402E-2</v>
      </c>
      <c r="Q1981" s="7">
        <v>7.2350443395106296</v>
      </c>
    </row>
    <row r="1982" spans="1:17" hidden="1" x14ac:dyDescent="0.3">
      <c r="A1982" s="3" t="s">
        <v>67</v>
      </c>
      <c r="B1982" s="2">
        <v>43466</v>
      </c>
      <c r="C1982" s="7">
        <v>0.84216988231714696</v>
      </c>
      <c r="D1982" s="7">
        <v>6.7776443336220099E-2</v>
      </c>
      <c r="E1982" s="7">
        <v>0.49462777645877598</v>
      </c>
      <c r="F1982" s="14">
        <v>0.437595780205003</v>
      </c>
      <c r="G1982" s="7">
        <v>1.0840895663856801E-2</v>
      </c>
      <c r="H1982" s="7">
        <v>3.10928225193195E-2</v>
      </c>
      <c r="I1982" s="7">
        <v>0.21094062854210099</v>
      </c>
      <c r="J1982" s="7">
        <v>0.14364308908347601</v>
      </c>
      <c r="K1982" s="7">
        <v>8.0507850111273205E-2</v>
      </c>
      <c r="L1982" s="7">
        <v>0.29497641113428302</v>
      </c>
      <c r="M1982" s="7">
        <v>0.12551635408996301</v>
      </c>
      <c r="N1982" s="7">
        <v>5.5814280819615397E-2</v>
      </c>
      <c r="O1982" s="7">
        <v>2.98624948967301E-2</v>
      </c>
      <c r="P1982" s="7">
        <v>1.6805173139381801E-2</v>
      </c>
      <c r="Q1982" s="7">
        <v>5.1538933653104699</v>
      </c>
    </row>
    <row r="1983" spans="1:17" hidden="1" x14ac:dyDescent="0.3">
      <c r="A1983" s="3" t="s">
        <v>67</v>
      </c>
      <c r="B1983" s="2">
        <v>43497</v>
      </c>
      <c r="C1983" s="7">
        <v>0.85607493742922103</v>
      </c>
      <c r="D1983" s="7">
        <v>6.8695916798328094E-2</v>
      </c>
      <c r="E1983" s="7">
        <v>0.49238858887773501</v>
      </c>
      <c r="F1983" s="14">
        <v>0.43891549432393701</v>
      </c>
      <c r="G1983" s="7">
        <v>1.1341481159448601E-2</v>
      </c>
      <c r="H1983" s="7">
        <v>2.7830904306754702E-2</v>
      </c>
      <c r="I1983" s="7">
        <v>0.207546349762639</v>
      </c>
      <c r="J1983" s="7">
        <v>0.17187068978546399</v>
      </c>
      <c r="K1983" s="7">
        <v>7.2004710767583094E-2</v>
      </c>
      <c r="L1983" s="7">
        <v>0.28890612456092202</v>
      </c>
      <c r="M1983" s="7">
        <v>0.121620971094984</v>
      </c>
      <c r="N1983" s="7">
        <v>5.0917156457879698E-2</v>
      </c>
      <c r="O1983" s="7">
        <v>3.0477700163910802E-2</v>
      </c>
      <c r="P1983" s="7">
        <v>1.7483911940414799E-2</v>
      </c>
      <c r="Q1983" s="7">
        <v>5.1724667337460799</v>
      </c>
    </row>
    <row r="1984" spans="1:17" hidden="1" x14ac:dyDescent="0.3">
      <c r="A1984" s="3" t="s">
        <v>67</v>
      </c>
      <c r="B1984" s="2">
        <v>43525</v>
      </c>
      <c r="C1984" s="7">
        <v>1.0112826437997899</v>
      </c>
      <c r="D1984" s="7">
        <v>7.1108927761872706E-2</v>
      </c>
      <c r="E1984" s="7">
        <v>0.49333231091501401</v>
      </c>
      <c r="F1984" s="14">
        <v>0.435558761323114</v>
      </c>
      <c r="G1984" s="7">
        <v>1.08504021084967E-2</v>
      </c>
      <c r="H1984" s="7">
        <v>2.7190565821810599E-2</v>
      </c>
      <c r="I1984" s="7">
        <v>0.19543139189300801</v>
      </c>
      <c r="J1984" s="7">
        <v>0.175423285787183</v>
      </c>
      <c r="K1984" s="7">
        <v>7.1722885756615007E-2</v>
      </c>
      <c r="L1984" s="7">
        <v>0.29005782723761198</v>
      </c>
      <c r="M1984" s="7">
        <v>0.12628234349997</v>
      </c>
      <c r="N1984" s="7">
        <v>4.6822316655926101E-2</v>
      </c>
      <c r="O1984" s="7">
        <v>3.9867021772858197E-2</v>
      </c>
      <c r="P1984" s="7">
        <v>1.63519594665207E-2</v>
      </c>
      <c r="Q1984" s="7">
        <v>5.1512266562403699</v>
      </c>
    </row>
    <row r="1985" spans="1:17" hidden="1" x14ac:dyDescent="0.3">
      <c r="A1985" s="3" t="s">
        <v>67</v>
      </c>
      <c r="B1985" s="2">
        <v>43556</v>
      </c>
      <c r="C1985" s="7">
        <v>0.97740789787903204</v>
      </c>
      <c r="D1985" s="7">
        <v>6.82751885571867E-2</v>
      </c>
      <c r="E1985" s="7">
        <v>0.49480807824080503</v>
      </c>
      <c r="F1985" s="14">
        <v>0.43691673320200802</v>
      </c>
      <c r="G1985" s="7">
        <v>1.16947476058621E-2</v>
      </c>
      <c r="H1985" s="7">
        <v>2.5944558497363299E-2</v>
      </c>
      <c r="I1985" s="7">
        <v>0.20107775829373001</v>
      </c>
      <c r="J1985" s="7">
        <v>0.17979387020493001</v>
      </c>
      <c r="K1985" s="7">
        <v>7.3943263307772497E-2</v>
      </c>
      <c r="L1985" s="7">
        <v>0.28920644574333698</v>
      </c>
      <c r="M1985" s="7">
        <v>0.121829422384667</v>
      </c>
      <c r="N1985" s="7">
        <v>4.4181551177353499E-2</v>
      </c>
      <c r="O1985" s="7">
        <v>3.6984583757443297E-2</v>
      </c>
      <c r="P1985" s="7">
        <v>1.5343799027540499E-2</v>
      </c>
      <c r="Q1985" s="7">
        <v>5.0806436771310297</v>
      </c>
    </row>
    <row r="1986" spans="1:17" hidden="1" x14ac:dyDescent="0.3">
      <c r="A1986" s="3" t="s">
        <v>67</v>
      </c>
      <c r="B1986" s="2">
        <v>43586</v>
      </c>
      <c r="C1986" s="7">
        <v>0.99496352320872905</v>
      </c>
      <c r="D1986" s="7">
        <v>7.0520533830415094E-2</v>
      </c>
      <c r="E1986" s="7">
        <v>0.48153649373145302</v>
      </c>
      <c r="F1986" s="14">
        <v>0.44794297243813203</v>
      </c>
      <c r="G1986" s="7">
        <v>1.0147233432520599E-2</v>
      </c>
      <c r="H1986" s="7">
        <v>2.8767156058016399E-2</v>
      </c>
      <c r="I1986" s="7">
        <v>0.20410530814143901</v>
      </c>
      <c r="J1986" s="7">
        <v>0.18120246857253899</v>
      </c>
      <c r="K1986" s="7">
        <v>7.1242176770025506E-2</v>
      </c>
      <c r="L1986" s="7">
        <v>0.28219818152489801</v>
      </c>
      <c r="M1986" s="7">
        <v>0.12259118655166699</v>
      </c>
      <c r="N1986" s="7">
        <v>4.84907553368659E-2</v>
      </c>
      <c r="O1986" s="7">
        <v>3.5491453307564501E-2</v>
      </c>
      <c r="P1986" s="7">
        <v>1.5764080304464499E-2</v>
      </c>
      <c r="Q1986" s="7">
        <v>5.1419666167279496</v>
      </c>
    </row>
    <row r="1987" spans="1:17" hidden="1" x14ac:dyDescent="0.3">
      <c r="A1987" s="3" t="s">
        <v>67</v>
      </c>
      <c r="B1987" s="2">
        <v>43617</v>
      </c>
      <c r="C1987" s="7">
        <v>0.99899902812803798</v>
      </c>
      <c r="D1987" s="7">
        <v>6.7773933312087198E-2</v>
      </c>
      <c r="E1987" s="7">
        <v>0.48294357891134498</v>
      </c>
      <c r="F1987" s="14">
        <v>0.44928248777656699</v>
      </c>
      <c r="G1987" s="7">
        <v>1.0045477710897499E-2</v>
      </c>
      <c r="H1987" s="7">
        <v>2.63334505877547E-2</v>
      </c>
      <c r="I1987" s="7">
        <v>0.21463893668168799</v>
      </c>
      <c r="J1987" s="7">
        <v>0.183202049115229</v>
      </c>
      <c r="K1987" s="7">
        <v>7.4161796209743502E-2</v>
      </c>
      <c r="L1987" s="7">
        <v>0.280178408752773</v>
      </c>
      <c r="M1987" s="7">
        <v>0.118436326201902</v>
      </c>
      <c r="N1987" s="7">
        <v>4.5744999781550999E-2</v>
      </c>
      <c r="O1987" s="7">
        <v>3.1880789462448898E-2</v>
      </c>
      <c r="P1987" s="7">
        <v>1.5377765496012901E-2</v>
      </c>
      <c r="Q1987" s="7">
        <v>5.1659762368814901</v>
      </c>
    </row>
    <row r="1988" spans="1:17" hidden="1" x14ac:dyDescent="0.3">
      <c r="A1988" s="3" t="s">
        <v>67</v>
      </c>
      <c r="B1988" s="2">
        <v>43647</v>
      </c>
      <c r="C1988" s="7">
        <v>1.03028298312778</v>
      </c>
      <c r="D1988" s="7">
        <v>7.2549264129582902E-2</v>
      </c>
      <c r="E1988" s="7">
        <v>0.478448060343384</v>
      </c>
      <c r="F1988" s="14">
        <v>0.44900267552703299</v>
      </c>
      <c r="G1988" s="7">
        <v>1.0458892974266699E-2</v>
      </c>
      <c r="H1988" s="7">
        <v>2.7902223780124202E-2</v>
      </c>
      <c r="I1988" s="7">
        <v>0.20712034965645601</v>
      </c>
      <c r="J1988" s="7">
        <v>0.18500062554878299</v>
      </c>
      <c r="K1988" s="7">
        <v>7.3803872618765504E-2</v>
      </c>
      <c r="L1988" s="7">
        <v>0.27297138548191402</v>
      </c>
      <c r="M1988" s="7">
        <v>0.116117776091043</v>
      </c>
      <c r="N1988" s="7">
        <v>4.97863254976856E-2</v>
      </c>
      <c r="O1988" s="7">
        <v>3.8273686683919103E-2</v>
      </c>
      <c r="P1988" s="7">
        <v>1.8564861667042298E-2</v>
      </c>
      <c r="Q1988" s="7">
        <v>5.15634401247436</v>
      </c>
    </row>
    <row r="1989" spans="1:17" hidden="1" x14ac:dyDescent="0.3">
      <c r="A1989" s="3" t="s">
        <v>67</v>
      </c>
      <c r="B1989" s="2">
        <v>43678</v>
      </c>
      <c r="C1989" s="7">
        <v>1.07688102219528</v>
      </c>
      <c r="D1989" s="7">
        <v>6.6693966104045696E-2</v>
      </c>
      <c r="E1989" s="7">
        <v>0.47301885894468598</v>
      </c>
      <c r="F1989" s="14">
        <v>0.46028717495126897</v>
      </c>
      <c r="G1989" s="7">
        <v>1.06361646740091E-2</v>
      </c>
      <c r="H1989" s="7">
        <v>2.7366450320984701E-2</v>
      </c>
      <c r="I1989" s="7">
        <v>0.20388397903292299</v>
      </c>
      <c r="J1989" s="7">
        <v>0.192396169385712</v>
      </c>
      <c r="K1989" s="7">
        <v>8.1469203133282306E-2</v>
      </c>
      <c r="L1989" s="7">
        <v>0.26408002355851301</v>
      </c>
      <c r="M1989" s="7">
        <v>0.11102015430826299</v>
      </c>
      <c r="N1989" s="7">
        <v>4.5556148183049601E-2</v>
      </c>
      <c r="O1989" s="7">
        <v>4.6137525178161297E-2</v>
      </c>
      <c r="P1989" s="7">
        <v>1.7454182225101599E-2</v>
      </c>
      <c r="Q1989" s="7">
        <v>5.1239627911037902</v>
      </c>
    </row>
    <row r="1990" spans="1:17" hidden="1" x14ac:dyDescent="0.3">
      <c r="A1990" s="3" t="s">
        <v>67</v>
      </c>
      <c r="B1990" s="2">
        <v>43709</v>
      </c>
      <c r="C1990" s="7">
        <v>0.92374292144700498</v>
      </c>
      <c r="D1990" s="7">
        <v>7.69544257290707E-2</v>
      </c>
      <c r="E1990" s="7">
        <v>0.49304613283981302</v>
      </c>
      <c r="F1990" s="14">
        <v>0.42999944143111701</v>
      </c>
      <c r="G1990" s="7">
        <v>1.0866961864856899E-2</v>
      </c>
      <c r="H1990" s="7">
        <v>2.8055196356378299E-2</v>
      </c>
      <c r="I1990" s="7">
        <v>0.20574693355711801</v>
      </c>
      <c r="J1990" s="7">
        <v>0.176985526778486</v>
      </c>
      <c r="K1990" s="7">
        <v>7.6432955710054803E-2</v>
      </c>
      <c r="L1990" s="7">
        <v>0.28485847393733599</v>
      </c>
      <c r="M1990" s="7">
        <v>0.116814948701011</v>
      </c>
      <c r="N1990" s="7">
        <v>4.5327871796964701E-2</v>
      </c>
      <c r="O1990" s="7">
        <v>3.5211721961490798E-2</v>
      </c>
      <c r="P1990" s="7">
        <v>1.9699409336302799E-2</v>
      </c>
      <c r="Q1990" s="7">
        <v>5.1512830957160096</v>
      </c>
    </row>
    <row r="1991" spans="1:17" hidden="1" x14ac:dyDescent="0.3">
      <c r="A1991" s="3" t="s">
        <v>67</v>
      </c>
      <c r="B1991" s="2">
        <v>43739</v>
      </c>
      <c r="C1991" s="7">
        <v>0.94668322334364097</v>
      </c>
      <c r="D1991" s="7">
        <v>7.0360389717613395E-2</v>
      </c>
      <c r="E1991" s="7">
        <v>0.49142148380156198</v>
      </c>
      <c r="F1991" s="14">
        <v>0.43821812648082498</v>
      </c>
      <c r="G1991" s="7">
        <v>1.01913083608007E-2</v>
      </c>
      <c r="H1991" s="7">
        <v>2.8648820727061399E-2</v>
      </c>
      <c r="I1991" s="7">
        <v>0.21390448226698</v>
      </c>
      <c r="J1991" s="7">
        <v>0.17151960480019099</v>
      </c>
      <c r="K1991" s="7">
        <v>7.6718957489271294E-2</v>
      </c>
      <c r="L1991" s="7">
        <v>0.29721810707017099</v>
      </c>
      <c r="M1991" s="7">
        <v>0.116151725285425</v>
      </c>
      <c r="N1991" s="7">
        <v>4.4786909849936898E-2</v>
      </c>
      <c r="O1991" s="7">
        <v>2.31498701520245E-2</v>
      </c>
      <c r="P1991" s="7">
        <v>1.7710213998137801E-2</v>
      </c>
      <c r="Q1991" s="7">
        <v>5.1153057907427799</v>
      </c>
    </row>
    <row r="1992" spans="1:17" hidden="1" x14ac:dyDescent="0.3">
      <c r="A1992" s="3" t="s">
        <v>67</v>
      </c>
      <c r="B1992" s="2">
        <v>43770</v>
      </c>
      <c r="C1992" s="7">
        <v>1.0269006367701099</v>
      </c>
      <c r="D1992" s="7">
        <v>7.1488009185998902E-2</v>
      </c>
      <c r="E1992" s="7">
        <v>0.48717933295528398</v>
      </c>
      <c r="F1992" s="14">
        <v>0.441332657858717</v>
      </c>
      <c r="G1992" s="7">
        <v>1.082991965639E-2</v>
      </c>
      <c r="H1992" s="7">
        <v>3.2600966651545001E-2</v>
      </c>
      <c r="I1992" s="7">
        <v>0.21430262918391499</v>
      </c>
      <c r="J1992" s="7">
        <v>0.15862449966363201</v>
      </c>
      <c r="K1992" s="7">
        <v>9.5483868717184103E-2</v>
      </c>
      <c r="L1992" s="7">
        <v>0.28480999458181899</v>
      </c>
      <c r="M1992" s="7">
        <v>0.119552715359122</v>
      </c>
      <c r="N1992" s="7">
        <v>4.5721185476562301E-2</v>
      </c>
      <c r="O1992" s="7">
        <v>1.6662124463399E-2</v>
      </c>
      <c r="P1992" s="7">
        <v>2.14120962464322E-2</v>
      </c>
      <c r="Q1992" s="7">
        <v>5.1556063040234701</v>
      </c>
    </row>
    <row r="1993" spans="1:17" hidden="1" x14ac:dyDescent="0.3">
      <c r="A1993" s="3" t="s">
        <v>67</v>
      </c>
      <c r="B1993" s="2">
        <v>43800</v>
      </c>
      <c r="C1993" s="7">
        <v>1.3146113003542299</v>
      </c>
      <c r="D1993" s="7">
        <v>6.6780377550939601E-2</v>
      </c>
      <c r="E1993" s="7">
        <v>0.49981744305477999</v>
      </c>
      <c r="F1993" s="14">
        <v>0.433402179394281</v>
      </c>
      <c r="G1993" s="7">
        <v>8.5442987078565499E-3</v>
      </c>
      <c r="H1993" s="7">
        <v>4.1199049625335597E-2</v>
      </c>
      <c r="I1993" s="7">
        <v>0.238843043439532</v>
      </c>
      <c r="J1993" s="7">
        <v>0.14792633147051201</v>
      </c>
      <c r="K1993" s="7">
        <v>0.11092589323395199</v>
      </c>
      <c r="L1993" s="7">
        <v>0.26201654948882902</v>
      </c>
      <c r="M1993" s="7">
        <v>0.10829414264376</v>
      </c>
      <c r="N1993" s="7">
        <v>4.3175288359776097E-2</v>
      </c>
      <c r="O1993" s="7">
        <v>1.99091545024851E-2</v>
      </c>
      <c r="P1993" s="7">
        <v>1.9166248527962199E-2</v>
      </c>
      <c r="Q1993" s="7">
        <v>5.1404515215969901</v>
      </c>
    </row>
    <row r="1994" spans="1:17" hidden="1" x14ac:dyDescent="0.3">
      <c r="A1994" s="3" t="s">
        <v>67</v>
      </c>
      <c r="B1994" s="2">
        <v>43831</v>
      </c>
      <c r="C1994" s="7">
        <v>0.89117169183286304</v>
      </c>
      <c r="D1994" s="7">
        <v>7.4363070208143006E-2</v>
      </c>
      <c r="E1994" s="7">
        <v>0.50924298209095797</v>
      </c>
      <c r="F1994" s="14">
        <v>0.41639394770089899</v>
      </c>
      <c r="G1994" s="7">
        <v>1.02145786477554E-2</v>
      </c>
      <c r="H1994" s="7">
        <v>2.6123245269856599E-2</v>
      </c>
      <c r="I1994" s="7">
        <v>0.18293713746621601</v>
      </c>
      <c r="J1994" s="7">
        <v>0.16411683906503799</v>
      </c>
      <c r="K1994" s="7">
        <v>7.9733333040304596E-2</v>
      </c>
      <c r="L1994" s="7">
        <v>0.29709710157899799</v>
      </c>
      <c r="M1994" s="7">
        <v>0.13344143551787799</v>
      </c>
      <c r="N1994" s="7">
        <v>5.0121145665586099E-2</v>
      </c>
      <c r="O1994" s="7">
        <v>3.0159458455961099E-2</v>
      </c>
      <c r="P1994" s="7">
        <v>2.6055725292406798E-2</v>
      </c>
      <c r="Q1994" s="7">
        <v>5.20851461215008</v>
      </c>
    </row>
    <row r="1995" spans="1:17" hidden="1" x14ac:dyDescent="0.3">
      <c r="A1995" s="3" t="s">
        <v>67</v>
      </c>
      <c r="B1995" s="2">
        <v>43862</v>
      </c>
      <c r="C1995" s="7">
        <v>0.90357024246622797</v>
      </c>
      <c r="D1995" s="7">
        <v>7.3908746954505805E-2</v>
      </c>
      <c r="E1995" s="7">
        <v>0.49513470122731301</v>
      </c>
      <c r="F1995" s="14">
        <v>0.43095655181818199</v>
      </c>
      <c r="G1995" s="7">
        <v>8.8668673849037205E-3</v>
      </c>
      <c r="H1995" s="7">
        <v>2.68653981615503E-2</v>
      </c>
      <c r="I1995" s="7">
        <v>0.17849775000606499</v>
      </c>
      <c r="J1995" s="7">
        <v>0.17271358432996101</v>
      </c>
      <c r="K1995" s="7">
        <v>8.3327268659653203E-2</v>
      </c>
      <c r="L1995" s="7">
        <v>0.307329977996465</v>
      </c>
      <c r="M1995" s="7">
        <v>0.11702558865519699</v>
      </c>
      <c r="N1995" s="7">
        <v>4.9028759356443803E-2</v>
      </c>
      <c r="O1995" s="7">
        <v>2.7343479757017699E-2</v>
      </c>
      <c r="P1995" s="7">
        <v>2.9001325692743E-2</v>
      </c>
      <c r="Q1995" s="7">
        <v>5.1439905363882197</v>
      </c>
    </row>
    <row r="1996" spans="1:17" hidden="1" x14ac:dyDescent="0.3">
      <c r="A1996" s="3" t="s">
        <v>67</v>
      </c>
      <c r="B1996" s="2">
        <v>43891</v>
      </c>
      <c r="C1996" s="7">
        <v>0.78817856507963402</v>
      </c>
      <c r="D1996" s="7">
        <v>0.10062022466277901</v>
      </c>
      <c r="E1996" s="7">
        <v>0.52842002026853796</v>
      </c>
      <c r="F1996" s="14">
        <v>0.37095975506868301</v>
      </c>
      <c r="G1996" s="7">
        <v>1.10819040651283E-2</v>
      </c>
      <c r="H1996" s="7">
        <v>2.2441884775122201E-2</v>
      </c>
      <c r="I1996" s="7">
        <v>0.14402896003841101</v>
      </c>
      <c r="J1996" s="7">
        <v>0.121203583648063</v>
      </c>
      <c r="K1996" s="7">
        <v>7.0739824729055503E-2</v>
      </c>
      <c r="L1996" s="7">
        <v>0.44199810184815302</v>
      </c>
      <c r="M1996" s="7">
        <v>0.100865279552004</v>
      </c>
      <c r="N1996" s="7">
        <v>5.16717533225576E-2</v>
      </c>
      <c r="O1996" s="7">
        <v>1.38085692978509E-2</v>
      </c>
      <c r="P1996" s="7">
        <v>2.2160138723654701E-2</v>
      </c>
      <c r="Q1996" s="7">
        <v>5.2129697718741701</v>
      </c>
    </row>
    <row r="1997" spans="1:17" hidden="1" x14ac:dyDescent="0.3">
      <c r="A1997" s="3" t="s">
        <v>67</v>
      </c>
      <c r="B1997" s="2">
        <v>43922</v>
      </c>
      <c r="C1997" s="7">
        <v>0.40074940635953199</v>
      </c>
      <c r="D1997" s="7">
        <v>0.13189130270837299</v>
      </c>
      <c r="E1997" s="7">
        <v>0.62001813551837903</v>
      </c>
      <c r="F1997" s="14">
        <v>0.24809056177324901</v>
      </c>
      <c r="G1997" s="7">
        <v>1.14722437422868E-2</v>
      </c>
      <c r="H1997" s="7">
        <v>8.6652822894860905E-5</v>
      </c>
      <c r="I1997" s="7">
        <v>7.43354355843312E-2</v>
      </c>
      <c r="J1997" s="7">
        <v>2.47772630589406E-2</v>
      </c>
      <c r="K1997" s="7">
        <v>9.4236211011879695E-3</v>
      </c>
      <c r="L1997" s="7">
        <v>0.78558628794791296</v>
      </c>
      <c r="M1997" s="7">
        <v>2.9132884167674601E-2</v>
      </c>
      <c r="N1997" s="7">
        <v>5.4196858678171998E-2</v>
      </c>
      <c r="O1997" s="7">
        <v>7.0902368236589804E-6</v>
      </c>
      <c r="P1997" s="7">
        <v>1.09816626597755E-2</v>
      </c>
      <c r="Q1997" s="7">
        <v>5.42805073539337</v>
      </c>
    </row>
    <row r="1998" spans="1:17" hidden="1" x14ac:dyDescent="0.3">
      <c r="A1998" s="3" t="s">
        <v>67</v>
      </c>
      <c r="B1998" s="2">
        <v>43952</v>
      </c>
      <c r="C1998" s="7">
        <v>0.46842421483093499</v>
      </c>
      <c r="D1998" s="7">
        <v>0.13112755580779301</v>
      </c>
      <c r="E1998" s="7">
        <v>0.59885630425460601</v>
      </c>
      <c r="F1998" s="14">
        <v>0.27001613993760099</v>
      </c>
      <c r="G1998" s="7">
        <v>1.3046920651551599E-2</v>
      </c>
      <c r="H1998" s="7">
        <v>3.08168706432988E-5</v>
      </c>
      <c r="I1998" s="7">
        <v>8.6175538831087597E-2</v>
      </c>
      <c r="J1998" s="7">
        <v>4.4262850813785302E-2</v>
      </c>
      <c r="K1998" s="7">
        <v>9.3561427425316399E-3</v>
      </c>
      <c r="L1998" s="7">
        <v>0.72779802616481204</v>
      </c>
      <c r="M1998" s="7">
        <v>4.5271174488457799E-2</v>
      </c>
      <c r="N1998" s="7">
        <v>5.63920786365949E-2</v>
      </c>
      <c r="O1998" s="7">
        <v>5.4917938193857496E-4</v>
      </c>
      <c r="P1998" s="7">
        <v>1.7117271418597101E-2</v>
      </c>
      <c r="Q1998" s="7">
        <v>5.4409471528355899</v>
      </c>
    </row>
    <row r="1999" spans="1:17" hidden="1" x14ac:dyDescent="0.3">
      <c r="A1999" s="3" t="s">
        <v>67</v>
      </c>
      <c r="B1999" s="2">
        <v>43983</v>
      </c>
      <c r="C1999" s="7">
        <v>0.60075173031008799</v>
      </c>
      <c r="D1999" s="7">
        <v>0.122551054131932</v>
      </c>
      <c r="E1999" s="7">
        <v>0.55514311311351205</v>
      </c>
      <c r="F1999" s="14">
        <v>0.32230583275455499</v>
      </c>
      <c r="G1999" s="7">
        <v>1.07284936796122E-2</v>
      </c>
      <c r="H1999" s="7">
        <v>1.31665638789663E-2</v>
      </c>
      <c r="I1999" s="7">
        <v>0.17972720803098799</v>
      </c>
      <c r="J1999" s="7">
        <v>6.5838241720522495E-2</v>
      </c>
      <c r="K1999" s="7">
        <v>3.1142485712340701E-2</v>
      </c>
      <c r="L1999" s="7">
        <v>0.53666063116208895</v>
      </c>
      <c r="M1999" s="7">
        <v>8.4834819236384501E-2</v>
      </c>
      <c r="N1999" s="7">
        <v>5.9772424483979597E-2</v>
      </c>
      <c r="O1999" s="7">
        <v>2.9299139911036698E-4</v>
      </c>
      <c r="P1999" s="7">
        <v>1.7836140696006999E-2</v>
      </c>
      <c r="Q1999" s="7">
        <v>5.3853870140473603</v>
      </c>
    </row>
    <row r="2000" spans="1:17" hidden="1" x14ac:dyDescent="0.3">
      <c r="A2000" s="3" t="s">
        <v>67</v>
      </c>
      <c r="B2000" s="2">
        <v>44013</v>
      </c>
      <c r="C2000" s="7">
        <v>0.90635005299367899</v>
      </c>
      <c r="D2000" s="7">
        <v>9.7619721707275106E-2</v>
      </c>
      <c r="E2000" s="7">
        <v>0.49751956440719802</v>
      </c>
      <c r="F2000" s="14">
        <v>0.40486071388552702</v>
      </c>
      <c r="G2000" s="7">
        <v>9.2304110310827501E-3</v>
      </c>
      <c r="H2000" s="7">
        <v>1.6665188737688501E-2</v>
      </c>
      <c r="I2000" s="7">
        <v>0.21246864299360299</v>
      </c>
      <c r="J2000" s="7">
        <v>0.14780484440486899</v>
      </c>
      <c r="K2000" s="7">
        <v>4.3508140981436703E-2</v>
      </c>
      <c r="L2000" s="7">
        <v>0.35656598499431802</v>
      </c>
      <c r="M2000" s="7">
        <v>0.113600400697896</v>
      </c>
      <c r="N2000" s="7">
        <v>6.67019130335086E-2</v>
      </c>
      <c r="O2000" s="7">
        <v>1.1621840073081299E-2</v>
      </c>
      <c r="P2000" s="7">
        <v>2.18326330525156E-2</v>
      </c>
      <c r="Q2000" s="7">
        <v>5.2845251474527304</v>
      </c>
    </row>
    <row r="2001" spans="1:17" hidden="1" x14ac:dyDescent="0.3">
      <c r="A2001" s="3" t="s">
        <v>67</v>
      </c>
      <c r="B2001" s="2">
        <v>44044</v>
      </c>
      <c r="C2001" s="7">
        <v>0.99447035622441604</v>
      </c>
      <c r="D2001" s="7">
        <v>7.8612842358870894E-2</v>
      </c>
      <c r="E2001" s="7">
        <v>0.48685598277529502</v>
      </c>
      <c r="F2001" s="14">
        <v>0.43453117486583398</v>
      </c>
      <c r="G2001" s="7">
        <v>9.0768381322999594E-3</v>
      </c>
      <c r="H2001" s="7">
        <v>1.89380562661003E-2</v>
      </c>
      <c r="I2001" s="7">
        <v>0.215155263489307</v>
      </c>
      <c r="J2001" s="7">
        <v>0.202561452883502</v>
      </c>
      <c r="K2001" s="7">
        <v>4.20606001167486E-2</v>
      </c>
      <c r="L2001" s="7">
        <v>0.30642940626161003</v>
      </c>
      <c r="M2001" s="7">
        <v>0.10233097980896599</v>
      </c>
      <c r="N2001" s="7">
        <v>5.5232479931191097E-2</v>
      </c>
      <c r="O2001" s="7">
        <v>2.3674280830530799E-2</v>
      </c>
      <c r="P2001" s="7">
        <v>2.45406422797439E-2</v>
      </c>
      <c r="Q2001" s="7">
        <v>5.2632764661597298</v>
      </c>
    </row>
    <row r="2002" spans="1:17" hidden="1" x14ac:dyDescent="0.3">
      <c r="A2002" s="3" t="s">
        <v>67</v>
      </c>
      <c r="B2002" s="2">
        <v>44075</v>
      </c>
      <c r="C2002" s="7">
        <v>0.904527898507829</v>
      </c>
      <c r="D2002" s="7">
        <v>9.1469722229207406E-2</v>
      </c>
      <c r="E2002" s="7">
        <v>0.49863506053052098</v>
      </c>
      <c r="F2002" s="14">
        <v>0.409895217240271</v>
      </c>
      <c r="G2002" s="7">
        <v>9.4761787817324809E-3</v>
      </c>
      <c r="H2002" s="7">
        <v>1.8514082240332901E-2</v>
      </c>
      <c r="I2002" s="7">
        <v>0.202907046993306</v>
      </c>
      <c r="J2002" s="7">
        <v>0.17431103922483099</v>
      </c>
      <c r="K2002" s="7">
        <v>4.6280827391290497E-2</v>
      </c>
      <c r="L2002" s="7">
        <v>0.33224100604692203</v>
      </c>
      <c r="M2002" s="7">
        <v>0.117327926828872</v>
      </c>
      <c r="N2002" s="7">
        <v>5.82806667354017E-2</v>
      </c>
      <c r="O2002" s="7">
        <v>1.7752453283859101E-2</v>
      </c>
      <c r="P2002" s="7">
        <v>2.2908772473453399E-2</v>
      </c>
      <c r="Q2002" s="7">
        <v>5.2624612491121496</v>
      </c>
    </row>
    <row r="2003" spans="1:17" hidden="1" x14ac:dyDescent="0.3">
      <c r="A2003" s="3" t="s">
        <v>67</v>
      </c>
      <c r="B2003" s="2">
        <v>44105</v>
      </c>
      <c r="C2003" s="7">
        <v>0.92594681912426102</v>
      </c>
      <c r="D2003" s="7">
        <v>8.7470132237915096E-2</v>
      </c>
      <c r="E2003" s="7">
        <v>0.50414797384629995</v>
      </c>
      <c r="F2003" s="14">
        <v>0.408381893915785</v>
      </c>
      <c r="G2003" s="7">
        <v>1.02239361664352E-2</v>
      </c>
      <c r="H2003" s="7">
        <v>2.0605995566587501E-2</v>
      </c>
      <c r="I2003" s="7">
        <v>0.21252643752957401</v>
      </c>
      <c r="J2003" s="7">
        <v>0.161416548983877</v>
      </c>
      <c r="K2003" s="7">
        <v>5.0309299259376501E-2</v>
      </c>
      <c r="L2003" s="7">
        <v>0.33437908596441701</v>
      </c>
      <c r="M2003" s="7">
        <v>0.111319583976764</v>
      </c>
      <c r="N2003" s="7">
        <v>6.1278408151881798E-2</v>
      </c>
      <c r="O2003" s="7">
        <v>1.31804285608699E-2</v>
      </c>
      <c r="P2003" s="7">
        <v>2.4760275840216499E-2</v>
      </c>
      <c r="Q2003" s="7">
        <v>5.2196968331348499</v>
      </c>
    </row>
    <row r="2004" spans="1:17" hidden="1" x14ac:dyDescent="0.3">
      <c r="A2004" s="3" t="s">
        <v>67</v>
      </c>
      <c r="B2004" s="2">
        <v>44136</v>
      </c>
      <c r="C2004" s="7">
        <v>0.61838933534024298</v>
      </c>
      <c r="D2004" s="7">
        <v>0.109161444013544</v>
      </c>
      <c r="E2004" s="7">
        <v>0.55381359090252402</v>
      </c>
      <c r="F2004" s="14">
        <v>0.33702496508393198</v>
      </c>
      <c r="G2004" s="7">
        <v>1.54372543507393E-2</v>
      </c>
      <c r="H2004" s="7">
        <v>1.32075115937581E-2</v>
      </c>
      <c r="I2004" s="7">
        <v>0.13234960918394301</v>
      </c>
      <c r="J2004" s="7">
        <v>8.5499813440756203E-2</v>
      </c>
      <c r="K2004" s="7">
        <v>2.71677585979672E-2</v>
      </c>
      <c r="L2004" s="7">
        <v>0.49985157803750102</v>
      </c>
      <c r="M2004" s="7">
        <v>0.13770434440249299</v>
      </c>
      <c r="N2004" s="7">
        <v>6.4241397044101395E-2</v>
      </c>
      <c r="O2004" s="7">
        <v>3.0556347939808101E-3</v>
      </c>
      <c r="P2004" s="7">
        <v>2.14850985547595E-2</v>
      </c>
      <c r="Q2004" s="7">
        <v>5.1708577192935401</v>
      </c>
    </row>
    <row r="2005" spans="1:17" hidden="1" x14ac:dyDescent="0.3">
      <c r="A2005" s="3" t="s">
        <v>67</v>
      </c>
      <c r="B2005" s="2">
        <v>44166</v>
      </c>
      <c r="C2005" s="7">
        <v>1.0889457936224101</v>
      </c>
      <c r="D2005" s="7">
        <v>8.8095335502622898E-2</v>
      </c>
      <c r="E2005" s="7">
        <v>0.53472711414849905</v>
      </c>
      <c r="F2005" s="14">
        <v>0.37717755034887801</v>
      </c>
      <c r="G2005" s="7">
        <v>1.18069826245837E-2</v>
      </c>
      <c r="H2005" s="7">
        <v>3.00429386927651E-2</v>
      </c>
      <c r="I2005" s="7">
        <v>0.24518171561774599</v>
      </c>
      <c r="J2005" s="7">
        <v>0.105211814125638</v>
      </c>
      <c r="K2005" s="7">
        <v>8.7441356112139101E-2</v>
      </c>
      <c r="L2005" s="7">
        <v>0.33038396285744598</v>
      </c>
      <c r="M2005" s="7">
        <v>0.114344481234305</v>
      </c>
      <c r="N2005" s="7">
        <v>5.67741468932619E-2</v>
      </c>
      <c r="O2005" s="7">
        <v>2.7261151803303499E-3</v>
      </c>
      <c r="P2005" s="7">
        <v>1.6086486661784399E-2</v>
      </c>
      <c r="Q2005" s="7">
        <v>5.2065903523283499</v>
      </c>
    </row>
    <row r="2006" spans="1:17" hidden="1" x14ac:dyDescent="0.3">
      <c r="A2006" s="3" t="s">
        <v>67</v>
      </c>
      <c r="B2006" s="2">
        <v>44197</v>
      </c>
      <c r="C2006" s="7">
        <v>0.43124082665158098</v>
      </c>
      <c r="D2006" s="7">
        <v>0.12834419423190599</v>
      </c>
      <c r="E2006" s="7">
        <v>0.57274716901635203</v>
      </c>
      <c r="F2006" s="14">
        <v>0.29890863675174201</v>
      </c>
      <c r="G2006" s="7">
        <v>1.1337448109370299E-2</v>
      </c>
      <c r="H2006" s="7">
        <v>1.1382346843663699E-3</v>
      </c>
      <c r="I2006" s="7">
        <v>0.100244954598861</v>
      </c>
      <c r="J2006" s="7">
        <v>6.12670055721024E-2</v>
      </c>
      <c r="K2006" s="7">
        <v>1.1404525594749399E-2</v>
      </c>
      <c r="L2006" s="7">
        <v>0.61669499899166103</v>
      </c>
      <c r="M2006" s="7">
        <v>0.119238060478219</v>
      </c>
      <c r="N2006" s="7">
        <v>5.5821104428855399E-2</v>
      </c>
      <c r="O2006" s="7">
        <v>1.0716043037837101E-3</v>
      </c>
      <c r="P2006" s="7">
        <v>2.17820632380318E-2</v>
      </c>
      <c r="Q2006" s="7">
        <v>5.3137496157761497</v>
      </c>
    </row>
    <row r="2007" spans="1:17" hidden="1" x14ac:dyDescent="0.3">
      <c r="A2007" s="3" t="s">
        <v>67</v>
      </c>
      <c r="B2007" s="2">
        <v>44228</v>
      </c>
      <c r="C2007" s="7">
        <v>0.456561802406936</v>
      </c>
      <c r="D2007" s="7">
        <v>0.12688505668787101</v>
      </c>
      <c r="E2007" s="7">
        <v>0.56377711088397198</v>
      </c>
      <c r="F2007" s="14">
        <v>0.30933783242815699</v>
      </c>
      <c r="G2007" s="7">
        <v>1.3006195685178201E-2</v>
      </c>
      <c r="H2007" s="7">
        <v>4.4453506044687697E-5</v>
      </c>
      <c r="I2007" s="7">
        <v>0.106460001279816</v>
      </c>
      <c r="J2007" s="7">
        <v>6.61501954609547E-2</v>
      </c>
      <c r="K2007" s="7">
        <v>1.0657494693307099E-2</v>
      </c>
      <c r="L2007" s="7">
        <v>0.58037648429978805</v>
      </c>
      <c r="M2007" s="7">
        <v>0.13977518128306499</v>
      </c>
      <c r="N2007" s="7">
        <v>6.0977385456817697E-2</v>
      </c>
      <c r="O2007" s="7">
        <v>1.7067256843267199E-3</v>
      </c>
      <c r="P2007" s="7">
        <v>2.0845882650701201E-2</v>
      </c>
      <c r="Q2007" s="7">
        <v>5.3325412640526197</v>
      </c>
    </row>
    <row r="2008" spans="1:17" hidden="1" x14ac:dyDescent="0.3">
      <c r="A2008" s="3" t="s">
        <v>67</v>
      </c>
      <c r="B2008" s="2">
        <v>44256</v>
      </c>
      <c r="C2008" s="7">
        <v>0.56649922424334298</v>
      </c>
      <c r="D2008" s="7">
        <v>0.11340177051129301</v>
      </c>
      <c r="E2008" s="7">
        <v>0.56309932000005902</v>
      </c>
      <c r="F2008" s="14">
        <v>0.32349890948864801</v>
      </c>
      <c r="G2008" s="7">
        <v>1.4154189257463199E-2</v>
      </c>
      <c r="H2008" s="7">
        <v>3.60944602746515E-4</v>
      </c>
      <c r="I2008" s="7">
        <v>0.120742996121621</v>
      </c>
      <c r="J2008" s="7">
        <v>7.2410302413520006E-2</v>
      </c>
      <c r="K2008" s="7">
        <v>1.2887833403756601E-2</v>
      </c>
      <c r="L2008" s="7">
        <v>0.55810500527762497</v>
      </c>
      <c r="M2008" s="7">
        <v>0.136938874852403</v>
      </c>
      <c r="N2008" s="7">
        <v>5.7302971842612897E-2</v>
      </c>
      <c r="O2008" s="7">
        <v>2.9053805833425101E-3</v>
      </c>
      <c r="P2008" s="7">
        <v>2.41915016449093E-2</v>
      </c>
      <c r="Q2008" s="7">
        <v>5.2336861090909403</v>
      </c>
    </row>
    <row r="2009" spans="1:17" hidden="1" x14ac:dyDescent="0.3">
      <c r="A2009" s="3" t="s">
        <v>67</v>
      </c>
      <c r="B2009" s="2">
        <v>44287</v>
      </c>
      <c r="C2009" s="7">
        <v>0.81256202327399196</v>
      </c>
      <c r="D2009" s="7">
        <v>9.8814152862134894E-2</v>
      </c>
      <c r="E2009" s="7">
        <v>0.51449041464232703</v>
      </c>
      <c r="F2009" s="14">
        <v>0.38669543249553801</v>
      </c>
      <c r="G2009" s="7">
        <v>1.1494535880190501E-2</v>
      </c>
      <c r="H2009" s="7">
        <v>1.26813982790036E-2</v>
      </c>
      <c r="I2009" s="7">
        <v>0.21078740270223301</v>
      </c>
      <c r="J2009" s="7">
        <v>0.10456411407649099</v>
      </c>
      <c r="K2009" s="7">
        <v>5.4378959258634202E-2</v>
      </c>
      <c r="L2009" s="7">
        <v>0.38238218855043499</v>
      </c>
      <c r="M2009" s="7">
        <v>0.13870918284459199</v>
      </c>
      <c r="N2009" s="7">
        <v>5.7769399683938398E-2</v>
      </c>
      <c r="O2009" s="7">
        <v>4.6127396608095896E-3</v>
      </c>
      <c r="P2009" s="7">
        <v>2.26200790636727E-2</v>
      </c>
      <c r="Q2009" s="7">
        <v>5.2039881539143096</v>
      </c>
    </row>
    <row r="2010" spans="1:17" hidden="1" x14ac:dyDescent="0.3">
      <c r="A2010" s="3" t="s">
        <v>67</v>
      </c>
      <c r="B2010" s="2">
        <v>44317</v>
      </c>
      <c r="C2010" s="7">
        <v>0.93865788406786399</v>
      </c>
      <c r="D2010" s="7">
        <v>8.2379091065871504E-2</v>
      </c>
      <c r="E2010" s="7">
        <v>0.50873890496038499</v>
      </c>
      <c r="F2010" s="14">
        <v>0.40888200397374302</v>
      </c>
      <c r="G2010" s="7">
        <v>9.37971863903613E-3</v>
      </c>
      <c r="H2010" s="7">
        <v>2.2840309604749202E-2</v>
      </c>
      <c r="I2010" s="7">
        <v>0.23443406191713401</v>
      </c>
      <c r="J2010" s="7">
        <v>0.16345614140381801</v>
      </c>
      <c r="K2010" s="7">
        <v>3.5023211696533101E-2</v>
      </c>
      <c r="L2010" s="7">
        <v>0.33355685739813901</v>
      </c>
      <c r="M2010" s="7">
        <v>0.123297227691312</v>
      </c>
      <c r="N2010" s="7">
        <v>5.24856893867627E-2</v>
      </c>
      <c r="O2010" s="7">
        <v>6.5737026886472996E-3</v>
      </c>
      <c r="P2010" s="7">
        <v>1.89530795738698E-2</v>
      </c>
      <c r="Q2010" s="7">
        <v>5.2271115857463899</v>
      </c>
    </row>
    <row r="2011" spans="1:17" hidden="1" x14ac:dyDescent="0.3">
      <c r="A2011" s="3" t="s">
        <v>67</v>
      </c>
      <c r="B2011" s="2">
        <v>44348</v>
      </c>
      <c r="C2011" s="7">
        <v>0.964262564283906</v>
      </c>
      <c r="D2011" s="7">
        <v>8.9273385257096494E-2</v>
      </c>
      <c r="E2011" s="7">
        <v>0.49949630504595599</v>
      </c>
      <c r="F2011" s="14">
        <v>0.41123030969694702</v>
      </c>
      <c r="G2011" s="7">
        <v>1.15211344621947E-2</v>
      </c>
      <c r="H2011" s="7">
        <v>2.1795639553433801E-2</v>
      </c>
      <c r="I2011" s="7">
        <v>0.21618444558025199</v>
      </c>
      <c r="J2011" s="7">
        <v>0.19387959766735599</v>
      </c>
      <c r="K2011" s="7">
        <v>3.5727698347432599E-2</v>
      </c>
      <c r="L2011" s="7">
        <v>0.312625733686969</v>
      </c>
      <c r="M2011" s="7">
        <v>0.126407387872355</v>
      </c>
      <c r="N2011" s="7">
        <v>4.8083279716690498E-2</v>
      </c>
      <c r="O2011" s="7">
        <v>9.1107626396934906E-3</v>
      </c>
      <c r="P2011" s="7">
        <v>2.46643204736232E-2</v>
      </c>
      <c r="Q2011" s="7">
        <v>5.1485723109986097</v>
      </c>
    </row>
    <row r="2012" spans="1:17" hidden="1" x14ac:dyDescent="0.3">
      <c r="A2012" s="3" t="s">
        <v>67</v>
      </c>
      <c r="B2012" s="2">
        <v>44378</v>
      </c>
      <c r="C2012" s="7">
        <v>1.02211526900551</v>
      </c>
      <c r="D2012" s="7">
        <v>8.0860701063611706E-2</v>
      </c>
      <c r="E2012" s="7">
        <v>0.49750763504961698</v>
      </c>
      <c r="F2012" s="14">
        <v>0.42163166388677098</v>
      </c>
      <c r="G2012" s="7">
        <v>1.05520209388644E-2</v>
      </c>
      <c r="H2012" s="7">
        <v>1.91642518802412E-2</v>
      </c>
      <c r="I2012" s="7">
        <v>0.22231759917004401</v>
      </c>
      <c r="J2012" s="7">
        <v>0.20578183002558101</v>
      </c>
      <c r="K2012" s="7">
        <v>3.2285880623352102E-2</v>
      </c>
      <c r="L2012" s="7">
        <v>0.30972799379535698</v>
      </c>
      <c r="M2012" s="7">
        <v>0.102844378499667</v>
      </c>
      <c r="N2012" s="7">
        <v>5.9887724314171699E-2</v>
      </c>
      <c r="O2012" s="7">
        <v>1.4361948812059501E-2</v>
      </c>
      <c r="P2012" s="7">
        <v>2.30763719406623E-2</v>
      </c>
      <c r="Q2012" s="7">
        <v>5.1775105934816299</v>
      </c>
    </row>
    <row r="2013" spans="1:17" hidden="1" x14ac:dyDescent="0.3">
      <c r="A2013" s="3" t="s">
        <v>67</v>
      </c>
      <c r="B2013" s="2">
        <v>44409</v>
      </c>
      <c r="C2013" s="7">
        <v>1.04336358335542</v>
      </c>
      <c r="D2013" s="7">
        <v>7.9684483810412696E-2</v>
      </c>
      <c r="E2013" s="7">
        <v>0.472386667680046</v>
      </c>
      <c r="F2013" s="14">
        <v>0.44792884850954101</v>
      </c>
      <c r="G2013" s="7">
        <v>1.0067027456364499E-2</v>
      </c>
      <c r="H2013" s="7">
        <v>2.6291150251282001E-2</v>
      </c>
      <c r="I2013" s="7">
        <v>0.22125404466450399</v>
      </c>
      <c r="J2013" s="7">
        <v>0.231135410088006</v>
      </c>
      <c r="K2013" s="7">
        <v>2.82681119457538E-2</v>
      </c>
      <c r="L2013" s="7">
        <v>0.28875131671695597</v>
      </c>
      <c r="M2013" s="7">
        <v>0.11085466719108</v>
      </c>
      <c r="N2013" s="7">
        <v>4.1541653720584097E-2</v>
      </c>
      <c r="O2013" s="7">
        <v>1.711668458049E-2</v>
      </c>
      <c r="P2013" s="7">
        <v>2.4719933384979999E-2</v>
      </c>
      <c r="Q2013" s="7">
        <v>5.1678714636706902</v>
      </c>
    </row>
    <row r="2014" spans="1:17" hidden="1" x14ac:dyDescent="0.3">
      <c r="A2014" s="3" t="s">
        <v>67</v>
      </c>
      <c r="B2014" s="2">
        <v>44440</v>
      </c>
      <c r="C2014" s="7">
        <v>0.96139010862736995</v>
      </c>
      <c r="D2014" s="7">
        <v>8.1859943277437799E-2</v>
      </c>
      <c r="E2014" s="7">
        <v>0.48506116036597502</v>
      </c>
      <c r="F2014" s="14">
        <v>0.43307889635658797</v>
      </c>
      <c r="G2014" s="7">
        <v>1.0120351434612301E-2</v>
      </c>
      <c r="H2014" s="7">
        <v>2.27868363015819E-2</v>
      </c>
      <c r="I2014" s="7">
        <v>0.20818041637267601</v>
      </c>
      <c r="J2014" s="7">
        <v>0.20773487693133399</v>
      </c>
      <c r="K2014" s="7">
        <v>3.7647663215058497E-2</v>
      </c>
      <c r="L2014" s="7">
        <v>0.305679702957521</v>
      </c>
      <c r="M2014" s="7">
        <v>0.12775687128175101</v>
      </c>
      <c r="N2014" s="7">
        <v>4.3596635203215502E-2</v>
      </c>
      <c r="O2014" s="7">
        <v>1.3374743694357399E-2</v>
      </c>
      <c r="P2014" s="7">
        <v>2.3121902607893301E-2</v>
      </c>
      <c r="Q2014" s="7">
        <v>5.2139643045541701</v>
      </c>
    </row>
    <row r="2015" spans="1:17" hidden="1" x14ac:dyDescent="0.3">
      <c r="A2015" s="3" t="s">
        <v>68</v>
      </c>
      <c r="B2015" s="2">
        <v>43466</v>
      </c>
      <c r="C2015" s="7">
        <v>0.78071837352645301</v>
      </c>
      <c r="D2015" s="7">
        <v>3.4777966916394398E-2</v>
      </c>
      <c r="E2015" s="7">
        <v>0.37585634733886403</v>
      </c>
      <c r="F2015" s="14">
        <v>0.58936568574474102</v>
      </c>
      <c r="G2015" s="7">
        <v>1.1268864563253799E-2</v>
      </c>
      <c r="H2015" s="7">
        <v>2.8973559406778499E-2</v>
      </c>
      <c r="I2015" s="7">
        <v>0.174842379626792</v>
      </c>
      <c r="J2015" s="7">
        <v>0.25875955675475998</v>
      </c>
      <c r="K2015" s="7">
        <v>0.111553382802655</v>
      </c>
      <c r="L2015" s="7">
        <v>0.17172568363698301</v>
      </c>
      <c r="M2015" s="7">
        <v>7.6753427690875897E-2</v>
      </c>
      <c r="N2015" s="7">
        <v>2.4221021142766998E-2</v>
      </c>
      <c r="O2015" s="7">
        <v>9.2707410793697806E-2</v>
      </c>
      <c r="P2015" s="7">
        <v>4.9194713581436803E-2</v>
      </c>
      <c r="Q2015" s="7">
        <v>5.16849656963225</v>
      </c>
    </row>
    <row r="2016" spans="1:17" hidden="1" x14ac:dyDescent="0.3">
      <c r="A2016" s="3" t="s">
        <v>68</v>
      </c>
      <c r="B2016" s="2">
        <v>43497</v>
      </c>
      <c r="C2016" s="7">
        <v>0.89031100445082101</v>
      </c>
      <c r="D2016" s="7">
        <v>3.07945588197403E-2</v>
      </c>
      <c r="E2016" s="7">
        <v>0.33322676585553301</v>
      </c>
      <c r="F2016" s="14">
        <v>0.63597867532472596</v>
      </c>
      <c r="G2016" s="7">
        <v>1.01854859224015E-2</v>
      </c>
      <c r="H2016" s="7">
        <v>3.31626502612574E-2</v>
      </c>
      <c r="I2016" s="7">
        <v>0.17079040056092501</v>
      </c>
      <c r="J2016" s="7">
        <v>0.30747204340283002</v>
      </c>
      <c r="K2016" s="7">
        <v>9.8715390368547096E-2</v>
      </c>
      <c r="L2016" s="7">
        <v>0.15553633189128799</v>
      </c>
      <c r="M2016" s="7">
        <v>7.3713635084913701E-2</v>
      </c>
      <c r="N2016" s="7">
        <v>1.7728603883847199E-2</v>
      </c>
      <c r="O2016" s="7">
        <v>8.8346052155470103E-2</v>
      </c>
      <c r="P2016" s="7">
        <v>4.4349406468519502E-2</v>
      </c>
      <c r="Q2016" s="7">
        <v>5.1917450502964604</v>
      </c>
    </row>
    <row r="2017" spans="1:17" hidden="1" x14ac:dyDescent="0.3">
      <c r="A2017" s="3" t="s">
        <v>68</v>
      </c>
      <c r="B2017" s="2">
        <v>43525</v>
      </c>
      <c r="C2017" s="7">
        <v>0.96130177350531498</v>
      </c>
      <c r="D2017" s="7">
        <v>3.2975909944684099E-2</v>
      </c>
      <c r="E2017" s="7">
        <v>0.34356414809609598</v>
      </c>
      <c r="F2017" s="14">
        <v>0.62345994195922005</v>
      </c>
      <c r="G2017" s="7">
        <v>1.1755236916387799E-2</v>
      </c>
      <c r="H2017" s="7">
        <v>3.0734740985612401E-2</v>
      </c>
      <c r="I2017" s="7">
        <v>0.17561064764052001</v>
      </c>
      <c r="J2017" s="7">
        <v>0.29403643638981197</v>
      </c>
      <c r="K2017" s="7">
        <v>9.8615818494041801E-2</v>
      </c>
      <c r="L2017" s="7">
        <v>0.15965855479438101</v>
      </c>
      <c r="M2017" s="7">
        <v>7.4623383582433103E-2</v>
      </c>
      <c r="N2017" s="7">
        <v>1.9998641634838301E-2</v>
      </c>
      <c r="O2017" s="7">
        <v>8.8507717812446304E-2</v>
      </c>
      <c r="P2017" s="7">
        <v>4.6458821749526903E-2</v>
      </c>
      <c r="Q2017" s="7">
        <v>5.1316928045688304</v>
      </c>
    </row>
    <row r="2018" spans="1:17" hidden="1" x14ac:dyDescent="0.3">
      <c r="A2018" s="3" t="s">
        <v>68</v>
      </c>
      <c r="B2018" s="2">
        <v>43556</v>
      </c>
      <c r="C2018" s="7">
        <v>0.96881784025305895</v>
      </c>
      <c r="D2018" s="7">
        <v>2.92824673706179E-2</v>
      </c>
      <c r="E2018" s="7">
        <v>0.32622196455591501</v>
      </c>
      <c r="F2018" s="14">
        <v>0.64449556807346697</v>
      </c>
      <c r="G2018" s="7">
        <v>1.1704497174391299E-2</v>
      </c>
      <c r="H2018" s="7">
        <v>4.0734345208483201E-2</v>
      </c>
      <c r="I2018" s="7">
        <v>0.17117157233795399</v>
      </c>
      <c r="J2018" s="7">
        <v>0.29305707054380098</v>
      </c>
      <c r="K2018" s="7">
        <v>0.100309838144341</v>
      </c>
      <c r="L2018" s="7">
        <v>0.153164747149036</v>
      </c>
      <c r="M2018" s="7">
        <v>7.0327259747623605E-2</v>
      </c>
      <c r="N2018" s="7">
        <v>1.9009275071055699E-2</v>
      </c>
      <c r="O2018" s="7">
        <v>8.7772249773132902E-2</v>
      </c>
      <c r="P2018" s="7">
        <v>5.2749144850181597E-2</v>
      </c>
      <c r="Q2018" s="7">
        <v>5.2757770922339802</v>
      </c>
    </row>
    <row r="2019" spans="1:17" hidden="1" x14ac:dyDescent="0.3">
      <c r="A2019" s="3" t="s">
        <v>68</v>
      </c>
      <c r="B2019" s="2">
        <v>43586</v>
      </c>
      <c r="C2019" s="7">
        <v>0.99549826259891605</v>
      </c>
      <c r="D2019" s="7">
        <v>3.59515487256881E-2</v>
      </c>
      <c r="E2019" s="7">
        <v>0.33776457062228499</v>
      </c>
      <c r="F2019" s="14">
        <v>0.626283880652027</v>
      </c>
      <c r="G2019" s="7">
        <v>1.0312712813169001E-2</v>
      </c>
      <c r="H2019" s="7">
        <v>3.4450959334036801E-2</v>
      </c>
      <c r="I2019" s="7">
        <v>0.192032303901636</v>
      </c>
      <c r="J2019" s="7">
        <v>0.28323200347451399</v>
      </c>
      <c r="K2019" s="7">
        <v>9.7531095751060101E-2</v>
      </c>
      <c r="L2019" s="7">
        <v>0.15441782605316201</v>
      </c>
      <c r="M2019" s="7">
        <v>7.1328653681547005E-2</v>
      </c>
      <c r="N2019" s="7">
        <v>1.9629036479136601E-2</v>
      </c>
      <c r="O2019" s="7">
        <v>8.9903252810409298E-2</v>
      </c>
      <c r="P2019" s="7">
        <v>4.7162155701329499E-2</v>
      </c>
      <c r="Q2019" s="7">
        <v>5.0714491293817101</v>
      </c>
    </row>
    <row r="2020" spans="1:17" hidden="1" x14ac:dyDescent="0.3">
      <c r="A2020" s="3" t="s">
        <v>68</v>
      </c>
      <c r="B2020" s="2">
        <v>43617</v>
      </c>
      <c r="C2020" s="7">
        <v>0.91511901898680703</v>
      </c>
      <c r="D2020" s="7">
        <v>3.2118229632080601E-2</v>
      </c>
      <c r="E2020" s="7">
        <v>0.348662815874132</v>
      </c>
      <c r="F2020" s="14">
        <v>0.61921895449378705</v>
      </c>
      <c r="G2020" s="7">
        <v>7.9502053451254006E-3</v>
      </c>
      <c r="H2020" s="7">
        <v>3.26463320743927E-2</v>
      </c>
      <c r="I2020" s="7">
        <v>0.19012529384808299</v>
      </c>
      <c r="J2020" s="7">
        <v>0.28051749104590301</v>
      </c>
      <c r="K2020" s="7">
        <v>0.102818697464289</v>
      </c>
      <c r="L2020" s="7">
        <v>0.15328526012944199</v>
      </c>
      <c r="M2020" s="7">
        <v>7.5596161784661595E-2</v>
      </c>
      <c r="N2020" s="7">
        <v>1.7661416443074399E-2</v>
      </c>
      <c r="O2020" s="7">
        <v>9.1869155573259101E-2</v>
      </c>
      <c r="P2020" s="7">
        <v>4.75299862917705E-2</v>
      </c>
      <c r="Q2020" s="7">
        <v>5.1195241208748001</v>
      </c>
    </row>
    <row r="2021" spans="1:17" hidden="1" x14ac:dyDescent="0.3">
      <c r="A2021" s="3" t="s">
        <v>68</v>
      </c>
      <c r="B2021" s="2">
        <v>43647</v>
      </c>
      <c r="C2021" s="7">
        <v>0.95595843812966397</v>
      </c>
      <c r="D2021" s="7">
        <v>3.4948414279125699E-2</v>
      </c>
      <c r="E2021" s="7">
        <v>0.33099040518756201</v>
      </c>
      <c r="F2021" s="14">
        <v>0.63406118053331195</v>
      </c>
      <c r="G2021" s="7">
        <v>7.8792151824637006E-3</v>
      </c>
      <c r="H2021" s="7">
        <v>4.1198406030638103E-2</v>
      </c>
      <c r="I2021" s="7">
        <v>0.18468019887064599</v>
      </c>
      <c r="J2021" s="7">
        <v>0.28050569712726398</v>
      </c>
      <c r="K2021" s="7">
        <v>0.102590260724332</v>
      </c>
      <c r="L2021" s="7">
        <v>0.146455746588429</v>
      </c>
      <c r="M2021" s="7">
        <v>7.2230206132657807E-2</v>
      </c>
      <c r="N2021" s="7">
        <v>1.7960353995002201E-2</v>
      </c>
      <c r="O2021" s="7">
        <v>9.7809224620840296E-2</v>
      </c>
      <c r="P2021" s="7">
        <v>4.8690690727725999E-2</v>
      </c>
      <c r="Q2021" s="7">
        <v>5.2128537161273698</v>
      </c>
    </row>
    <row r="2022" spans="1:17" hidden="1" x14ac:dyDescent="0.3">
      <c r="A2022" s="3" t="s">
        <v>68</v>
      </c>
      <c r="B2022" s="2">
        <v>43678</v>
      </c>
      <c r="C2022" s="7">
        <v>1.04547558260077</v>
      </c>
      <c r="D2022" s="7">
        <v>2.9959069609909999E-2</v>
      </c>
      <c r="E2022" s="7">
        <v>0.303379042993286</v>
      </c>
      <c r="F2022" s="14">
        <v>0.66666188739680399</v>
      </c>
      <c r="G2022" s="7">
        <v>7.3261341792510001E-3</v>
      </c>
      <c r="H2022" s="7">
        <v>5.4710143265020598E-2</v>
      </c>
      <c r="I2022" s="7">
        <v>0.17999916676595001</v>
      </c>
      <c r="J2022" s="7">
        <v>0.301369096044663</v>
      </c>
      <c r="K2022" s="7">
        <v>9.6415461247174497E-2</v>
      </c>
      <c r="L2022" s="7">
        <v>0.136176983954756</v>
      </c>
      <c r="M2022" s="7">
        <v>6.8338479419686501E-2</v>
      </c>
      <c r="N2022" s="7">
        <v>1.89494613796099E-2</v>
      </c>
      <c r="O2022" s="7">
        <v>9.13357675744286E-2</v>
      </c>
      <c r="P2022" s="7">
        <v>4.53793061694601E-2</v>
      </c>
      <c r="Q2022" s="7">
        <v>5.2916818248409099</v>
      </c>
    </row>
    <row r="2023" spans="1:17" hidden="1" x14ac:dyDescent="0.3">
      <c r="A2023" s="3" t="s">
        <v>68</v>
      </c>
      <c r="B2023" s="2">
        <v>43709</v>
      </c>
      <c r="C2023" s="7">
        <v>0.89305744949549304</v>
      </c>
      <c r="D2023" s="7">
        <v>3.2112619677592297E-2</v>
      </c>
      <c r="E2023" s="7">
        <v>0.35478438891527397</v>
      </c>
      <c r="F2023" s="14">
        <v>0.61310299140713398</v>
      </c>
      <c r="G2023" s="7">
        <v>1.02023506423116E-2</v>
      </c>
      <c r="H2023" s="7">
        <v>3.8083662046991699E-2</v>
      </c>
      <c r="I2023" s="7">
        <v>0.18282574179897501</v>
      </c>
      <c r="J2023" s="7">
        <v>0.27792876728556398</v>
      </c>
      <c r="K2023" s="7">
        <v>0.10163117046655699</v>
      </c>
      <c r="L2023" s="7">
        <v>0.15581760911196901</v>
      </c>
      <c r="M2023" s="7">
        <v>6.9856563290625603E-2</v>
      </c>
      <c r="N2023" s="7">
        <v>2.2585940960188702E-2</v>
      </c>
      <c r="O2023" s="7">
        <v>9.1856660051864797E-2</v>
      </c>
      <c r="P2023" s="7">
        <v>4.9211534344952401E-2</v>
      </c>
      <c r="Q2023" s="7">
        <v>5.2885840640917801</v>
      </c>
    </row>
    <row r="2024" spans="1:17" hidden="1" x14ac:dyDescent="0.3">
      <c r="A2024" s="3" t="s">
        <v>68</v>
      </c>
      <c r="B2024" s="2">
        <v>43739</v>
      </c>
      <c r="C2024" s="7">
        <v>1.04641591202146</v>
      </c>
      <c r="D2024" s="7">
        <v>3.0459751077486299E-2</v>
      </c>
      <c r="E2024" s="7">
        <v>0.326516035759228</v>
      </c>
      <c r="F2024" s="14">
        <v>0.64302421316328495</v>
      </c>
      <c r="G2024" s="7">
        <v>1.12308486163731E-2</v>
      </c>
      <c r="H2024" s="7">
        <v>4.0401161928505402E-2</v>
      </c>
      <c r="I2024" s="7">
        <v>0.18584510795543399</v>
      </c>
      <c r="J2024" s="7">
        <v>0.29369564875620002</v>
      </c>
      <c r="K2024" s="7">
        <v>0.10350802400237</v>
      </c>
      <c r="L2024" s="7">
        <v>0.14493262526779499</v>
      </c>
      <c r="M2024" s="7">
        <v>7.1453966823590204E-2</v>
      </c>
      <c r="N2024" s="7">
        <v>2.32656372192558E-2</v>
      </c>
      <c r="O2024" s="7">
        <v>7.6585736860568701E-2</v>
      </c>
      <c r="P2024" s="7">
        <v>4.9081242569908798E-2</v>
      </c>
      <c r="Q2024" s="7">
        <v>5.1279655465688103</v>
      </c>
    </row>
    <row r="2025" spans="1:17" hidden="1" x14ac:dyDescent="0.3">
      <c r="A2025" s="3" t="s">
        <v>68</v>
      </c>
      <c r="B2025" s="2">
        <v>43770</v>
      </c>
      <c r="C2025" s="7">
        <v>1.16760230379288</v>
      </c>
      <c r="D2025" s="7">
        <v>3.1849816549684301E-2</v>
      </c>
      <c r="E2025" s="7">
        <v>0.31694446249182801</v>
      </c>
      <c r="F2025" s="14">
        <v>0.65120572095848805</v>
      </c>
      <c r="G2025" s="7">
        <v>9.8960838353134798E-3</v>
      </c>
      <c r="H2025" s="7">
        <v>3.5830414954546197E-2</v>
      </c>
      <c r="I2025" s="7">
        <v>0.186880865268089</v>
      </c>
      <c r="J2025" s="7">
        <v>0.28980033895580498</v>
      </c>
      <c r="K2025" s="7">
        <v>0.12844416802944</v>
      </c>
      <c r="L2025" s="7">
        <v>0.139306939563794</v>
      </c>
      <c r="M2025" s="7">
        <v>6.9778429088345195E-2</v>
      </c>
      <c r="N2025" s="7">
        <v>2.06415878908403E-2</v>
      </c>
      <c r="O2025" s="7">
        <v>7.2894638258074407E-2</v>
      </c>
      <c r="P2025" s="7">
        <v>4.6526534155752503E-2</v>
      </c>
      <c r="Q2025" s="7">
        <v>5.1298801102539802</v>
      </c>
    </row>
    <row r="2026" spans="1:17" hidden="1" x14ac:dyDescent="0.3">
      <c r="A2026" s="3" t="s">
        <v>68</v>
      </c>
      <c r="B2026" s="2">
        <v>43800</v>
      </c>
      <c r="C2026" s="7">
        <v>1.37972404063836</v>
      </c>
      <c r="D2026" s="7">
        <v>3.0431133090289199E-2</v>
      </c>
      <c r="E2026" s="7">
        <v>0.32624226976120402</v>
      </c>
      <c r="F2026" s="14">
        <v>0.64332659714850704</v>
      </c>
      <c r="G2026" s="7">
        <v>7.9334688245297196E-3</v>
      </c>
      <c r="H2026" s="7">
        <v>3.6141606769651398E-2</v>
      </c>
      <c r="I2026" s="7">
        <v>0.21111309210707899</v>
      </c>
      <c r="J2026" s="7">
        <v>0.28425927337819001</v>
      </c>
      <c r="K2026" s="7">
        <v>0.13252452571355999</v>
      </c>
      <c r="L2026" s="7">
        <v>0.136315631172782</v>
      </c>
      <c r="M2026" s="7">
        <v>7.1206380559066904E-2</v>
      </c>
      <c r="N2026" s="7">
        <v>2.3124004526937799E-2</v>
      </c>
      <c r="O2026" s="7">
        <v>6.2751859951394498E-2</v>
      </c>
      <c r="P2026" s="7">
        <v>3.4630156996808298E-2</v>
      </c>
      <c r="Q2026" s="7">
        <v>5.2186784474671501</v>
      </c>
    </row>
    <row r="2027" spans="1:17" hidden="1" x14ac:dyDescent="0.3">
      <c r="A2027" s="3" t="s">
        <v>68</v>
      </c>
      <c r="B2027" s="2">
        <v>43831</v>
      </c>
      <c r="C2027" s="7">
        <v>0.82384917234892296</v>
      </c>
      <c r="D2027" s="7">
        <v>3.9666742834042597E-2</v>
      </c>
      <c r="E2027" s="7">
        <v>0.39748282981841498</v>
      </c>
      <c r="F2027" s="14">
        <v>0.56285042734754198</v>
      </c>
      <c r="G2027" s="7">
        <v>1.23907367425969E-2</v>
      </c>
      <c r="H2027" s="7">
        <v>3.2053750739349102E-2</v>
      </c>
      <c r="I2027" s="7">
        <v>0.16583106185343899</v>
      </c>
      <c r="J2027" s="7">
        <v>0.27803260351024101</v>
      </c>
      <c r="K2027" s="7">
        <v>9.9658555037250296E-2</v>
      </c>
      <c r="L2027" s="7">
        <v>0.18130898660377001</v>
      </c>
      <c r="M2027" s="7">
        <v>7.6942827614672998E-2</v>
      </c>
      <c r="N2027" s="7">
        <v>1.9821783797993799E-2</v>
      </c>
      <c r="O2027" s="7">
        <v>7.8855400465889403E-2</v>
      </c>
      <c r="P2027" s="7">
        <v>5.5104293634797803E-2</v>
      </c>
      <c r="Q2027" s="7">
        <v>5.1989466438991601</v>
      </c>
    </row>
    <row r="2028" spans="1:17" hidden="1" x14ac:dyDescent="0.3">
      <c r="A2028" s="3" t="s">
        <v>68</v>
      </c>
      <c r="B2028" s="2">
        <v>43862</v>
      </c>
      <c r="C2028" s="7">
        <v>0.90766906855551299</v>
      </c>
      <c r="D2028" s="7">
        <v>3.7583940412929902E-2</v>
      </c>
      <c r="E2028" s="7">
        <v>0.35660472083908601</v>
      </c>
      <c r="F2028" s="14">
        <v>0.60581133874798399</v>
      </c>
      <c r="G2028" s="7">
        <v>1.0484327592005601E-2</v>
      </c>
      <c r="H2028" s="7">
        <v>3.6181567351849298E-2</v>
      </c>
      <c r="I2028" s="7">
        <v>0.15163639144009899</v>
      </c>
      <c r="J2028" s="7">
        <v>0.32619577274297901</v>
      </c>
      <c r="K2028" s="7">
        <v>9.3121350802244901E-2</v>
      </c>
      <c r="L2028" s="7">
        <v>0.17238703924850099</v>
      </c>
      <c r="M2028" s="7">
        <v>6.8659911040935606E-2</v>
      </c>
      <c r="N2028" s="7">
        <v>1.58831213779052E-2</v>
      </c>
      <c r="O2028" s="7">
        <v>8.3297063551747097E-2</v>
      </c>
      <c r="P2028" s="7">
        <v>4.2153454851732802E-2</v>
      </c>
      <c r="Q2028" s="7">
        <v>5.2320781598619703</v>
      </c>
    </row>
    <row r="2029" spans="1:17" hidden="1" x14ac:dyDescent="0.3">
      <c r="A2029" s="3" t="s">
        <v>68</v>
      </c>
      <c r="B2029" s="2">
        <v>43891</v>
      </c>
      <c r="C2029" s="7">
        <v>0.64555627482136202</v>
      </c>
      <c r="D2029" s="7">
        <v>5.3076084810953703E-2</v>
      </c>
      <c r="E2029" s="7">
        <v>0.42570754658288801</v>
      </c>
      <c r="F2029" s="14">
        <v>0.52121636860615805</v>
      </c>
      <c r="G2029" s="7">
        <v>1.3219030802046E-2</v>
      </c>
      <c r="H2029" s="7">
        <v>2.98304361838794E-2</v>
      </c>
      <c r="I2029" s="7">
        <v>0.12678462679545299</v>
      </c>
      <c r="J2029" s="7">
        <v>0.236599204484196</v>
      </c>
      <c r="K2029" s="7">
        <v>0.10034413628981501</v>
      </c>
      <c r="L2029" s="7">
        <v>0.286086931259451</v>
      </c>
      <c r="M2029" s="7">
        <v>7.38750799326061E-2</v>
      </c>
      <c r="N2029" s="7">
        <v>1.43979736606568E-2</v>
      </c>
      <c r="O2029" s="7">
        <v>5.7783059041256302E-2</v>
      </c>
      <c r="P2029" s="7">
        <v>6.1079521550640697E-2</v>
      </c>
      <c r="Q2029" s="7">
        <v>5.2484027117515799</v>
      </c>
    </row>
    <row r="2030" spans="1:17" hidden="1" x14ac:dyDescent="0.3">
      <c r="A2030" s="3" t="s">
        <v>68</v>
      </c>
      <c r="B2030" s="2">
        <v>43922</v>
      </c>
      <c r="C2030" s="7">
        <v>0.22472033729667301</v>
      </c>
      <c r="D2030" s="7">
        <v>9.8676249473403893E-2</v>
      </c>
      <c r="E2030" s="7">
        <v>0.61680095898473897</v>
      </c>
      <c r="F2030" s="14">
        <v>0.284522791541857</v>
      </c>
      <c r="G2030" s="7">
        <v>1.06437582199886E-2</v>
      </c>
      <c r="H2030" s="7">
        <v>3.9637078358186303E-4</v>
      </c>
      <c r="I2030" s="7">
        <v>6.2085863037200102E-2</v>
      </c>
      <c r="J2030" s="7">
        <v>1.1696129863654699E-2</v>
      </c>
      <c r="K2030" s="7">
        <v>0.12836059122261401</v>
      </c>
      <c r="L2030" s="7">
        <v>0.70448244655997905</v>
      </c>
      <c r="M2030" s="7">
        <v>2.7329038073442401E-2</v>
      </c>
      <c r="N2030" s="7">
        <v>3.4482193200249198E-4</v>
      </c>
      <c r="O2030" s="7">
        <v>3.54232166843577E-3</v>
      </c>
      <c r="P2030" s="7">
        <v>5.1118658639101498E-2</v>
      </c>
      <c r="Q2030" s="7">
        <v>5.3697538613403504</v>
      </c>
    </row>
    <row r="2031" spans="1:17" hidden="1" x14ac:dyDescent="0.3">
      <c r="A2031" s="3" t="s">
        <v>68</v>
      </c>
      <c r="B2031" s="2">
        <v>43952</v>
      </c>
      <c r="C2031" s="7">
        <v>0.264241983645911</v>
      </c>
      <c r="D2031" s="7">
        <v>9.5305869436905499E-2</v>
      </c>
      <c r="E2031" s="7">
        <v>0.60474491005916997</v>
      </c>
      <c r="F2031" s="14">
        <v>0.29994922050392497</v>
      </c>
      <c r="G2031" s="7">
        <v>1.01340085992545E-2</v>
      </c>
      <c r="H2031" s="7">
        <v>1.0580833300402701E-3</v>
      </c>
      <c r="I2031" s="7">
        <v>7.4759733693055497E-2</v>
      </c>
      <c r="J2031" s="7">
        <v>3.24438579942634E-2</v>
      </c>
      <c r="K2031" s="7">
        <v>0.121528412155556</v>
      </c>
      <c r="L2031" s="7">
        <v>0.63708194842961996</v>
      </c>
      <c r="M2031" s="7">
        <v>3.5856058456044802E-2</v>
      </c>
      <c r="N2031" s="7">
        <v>7.3093551149295798E-3</v>
      </c>
      <c r="O2031" s="7">
        <v>5.27393797461793E-3</v>
      </c>
      <c r="P2031" s="7">
        <v>7.4554604252617701E-2</v>
      </c>
      <c r="Q2031" s="7">
        <v>5.4373998881706704</v>
      </c>
    </row>
    <row r="2032" spans="1:17" hidden="1" x14ac:dyDescent="0.3">
      <c r="A2032" s="3" t="s">
        <v>68</v>
      </c>
      <c r="B2032" s="2">
        <v>43983</v>
      </c>
      <c r="C2032" s="7">
        <v>0.36702075001587198</v>
      </c>
      <c r="D2032" s="7">
        <v>8.1993761644425206E-2</v>
      </c>
      <c r="E2032" s="7">
        <v>0.57033649003170095</v>
      </c>
      <c r="F2032" s="14">
        <v>0.34766974832387398</v>
      </c>
      <c r="G2032" s="7">
        <v>1.1153987436804199E-2</v>
      </c>
      <c r="H2032" s="7">
        <v>1.8447252342369099E-2</v>
      </c>
      <c r="I2032" s="7">
        <v>0.162498618673586</v>
      </c>
      <c r="J2032" s="7">
        <v>5.6945495684289103E-2</v>
      </c>
      <c r="K2032" s="7">
        <v>0.13274135056713701</v>
      </c>
      <c r="L2032" s="7">
        <v>0.450547960158242</v>
      </c>
      <c r="M2032" s="7">
        <v>5.27942854258533E-2</v>
      </c>
      <c r="N2032" s="7">
        <v>1.59429647819656E-2</v>
      </c>
      <c r="O2032" s="7">
        <v>8.1835547124506601E-3</v>
      </c>
      <c r="P2032" s="7">
        <v>9.0744530217302305E-2</v>
      </c>
      <c r="Q2032" s="7">
        <v>5.4139573955588398</v>
      </c>
    </row>
    <row r="2033" spans="1:17" hidden="1" x14ac:dyDescent="0.3">
      <c r="A2033" s="3" t="s">
        <v>68</v>
      </c>
      <c r="B2033" s="2">
        <v>44013</v>
      </c>
      <c r="C2033" s="7">
        <v>0.74793063893962897</v>
      </c>
      <c r="D2033" s="7">
        <v>5.1478579328908397E-2</v>
      </c>
      <c r="E2033" s="7">
        <v>0.40483696840120498</v>
      </c>
      <c r="F2033" s="14">
        <v>0.54368445226988604</v>
      </c>
      <c r="G2033" s="7">
        <v>8.4702968612920398E-3</v>
      </c>
      <c r="H2033" s="7">
        <v>2.3921743044251601E-2</v>
      </c>
      <c r="I2033" s="7">
        <v>0.17639515784627399</v>
      </c>
      <c r="J2033" s="7">
        <v>0.25243394844581302</v>
      </c>
      <c r="K2033" s="7">
        <v>0.114755229946627</v>
      </c>
      <c r="L2033" s="7">
        <v>0.22076126835465501</v>
      </c>
      <c r="M2033" s="7">
        <v>7.6621366122248402E-2</v>
      </c>
      <c r="N2033" s="7">
        <v>1.8239687531892802E-2</v>
      </c>
      <c r="O2033" s="7">
        <v>4.9206612012481402E-2</v>
      </c>
      <c r="P2033" s="7">
        <v>5.91946898344652E-2</v>
      </c>
      <c r="Q2033" s="7">
        <v>5.2691509005767703</v>
      </c>
    </row>
    <row r="2034" spans="1:17" hidden="1" x14ac:dyDescent="0.3">
      <c r="A2034" s="3" t="s">
        <v>68</v>
      </c>
      <c r="B2034" s="2">
        <v>44044</v>
      </c>
      <c r="C2034" s="7">
        <v>1.0620678730053399</v>
      </c>
      <c r="D2034" s="7">
        <v>3.4185667662236498E-2</v>
      </c>
      <c r="E2034" s="7">
        <v>0.30018121481651899</v>
      </c>
      <c r="F2034" s="14">
        <v>0.66563311752124399</v>
      </c>
      <c r="G2034" s="7">
        <v>5.4767603001113904E-3</v>
      </c>
      <c r="H2034" s="7">
        <v>3.5242961060178102E-2</v>
      </c>
      <c r="I2034" s="7">
        <v>0.169527904094078</v>
      </c>
      <c r="J2034" s="7">
        <v>0.347438941245583</v>
      </c>
      <c r="K2034" s="7">
        <v>9.7902937690704295E-2</v>
      </c>
      <c r="L2034" s="7">
        <v>0.15709398922975901</v>
      </c>
      <c r="M2034" s="7">
        <v>5.6730754432656801E-2</v>
      </c>
      <c r="N2034" s="7">
        <v>1.0439823752674901E-2</v>
      </c>
      <c r="O2034" s="7">
        <v>7.4959600754112607E-2</v>
      </c>
      <c r="P2034" s="7">
        <v>4.5186327440140901E-2</v>
      </c>
      <c r="Q2034" s="7">
        <v>5.2873318099857798</v>
      </c>
    </row>
    <row r="2035" spans="1:17" hidden="1" x14ac:dyDescent="0.3">
      <c r="A2035" s="3" t="s">
        <v>68</v>
      </c>
      <c r="B2035" s="2">
        <v>44075</v>
      </c>
      <c r="C2035" s="7">
        <v>0.95991955621442104</v>
      </c>
      <c r="D2035" s="7">
        <v>4.0135841437528602E-2</v>
      </c>
      <c r="E2035" s="7">
        <v>0.31609306278530702</v>
      </c>
      <c r="F2035" s="14">
        <v>0.64377109577716396</v>
      </c>
      <c r="G2035" s="7">
        <v>7.1202256770651496E-3</v>
      </c>
      <c r="H2035" s="7">
        <v>2.7153849046535099E-2</v>
      </c>
      <c r="I2035" s="7">
        <v>0.16669658478389701</v>
      </c>
      <c r="J2035" s="7">
        <v>0.32304132809439801</v>
      </c>
      <c r="K2035" s="7">
        <v>0.103463331728331</v>
      </c>
      <c r="L2035" s="7">
        <v>0.17822336261648999</v>
      </c>
      <c r="M2035" s="7">
        <v>6.1134600253352697E-2</v>
      </c>
      <c r="N2035" s="7">
        <v>1.3535144304097999E-2</v>
      </c>
      <c r="O2035" s="7">
        <v>7.2967283679033004E-2</v>
      </c>
      <c r="P2035" s="7">
        <v>4.6664289816799397E-2</v>
      </c>
      <c r="Q2035" s="7">
        <v>5.2544824295474699</v>
      </c>
    </row>
    <row r="2036" spans="1:17" hidden="1" x14ac:dyDescent="0.3">
      <c r="A2036" s="3" t="s">
        <v>68</v>
      </c>
      <c r="B2036" s="2">
        <v>44105</v>
      </c>
      <c r="C2036" s="7">
        <v>0.91540437669500296</v>
      </c>
      <c r="D2036" s="7">
        <v>4.33093160738377E-2</v>
      </c>
      <c r="E2036" s="7">
        <v>0.36572476288412697</v>
      </c>
      <c r="F2036" s="14">
        <v>0.59096592104203505</v>
      </c>
      <c r="G2036" s="7">
        <v>1.1020514593354401E-2</v>
      </c>
      <c r="H2036" s="7">
        <v>3.0890211805396001E-2</v>
      </c>
      <c r="I2036" s="7">
        <v>0.17389276367345399</v>
      </c>
      <c r="J2036" s="7">
        <v>0.28127581366328602</v>
      </c>
      <c r="K2036" s="7">
        <v>0.113015117350168</v>
      </c>
      <c r="L2036" s="7">
        <v>0.19449538137227701</v>
      </c>
      <c r="M2036" s="7">
        <v>7.0622138928146005E-2</v>
      </c>
      <c r="N2036" s="7">
        <v>1.53085255818147E-2</v>
      </c>
      <c r="O2036" s="7">
        <v>5.8470858254718497E-2</v>
      </c>
      <c r="P2036" s="7">
        <v>5.10086747773843E-2</v>
      </c>
      <c r="Q2036" s="7">
        <v>5.2120854523542697</v>
      </c>
    </row>
    <row r="2037" spans="1:17" hidden="1" x14ac:dyDescent="0.3">
      <c r="A2037" s="3" t="s">
        <v>68</v>
      </c>
      <c r="B2037" s="2">
        <v>44136</v>
      </c>
      <c r="C2037" s="7">
        <v>0.43678210478060697</v>
      </c>
      <c r="D2037" s="7">
        <v>7.7824624310646406E-2</v>
      </c>
      <c r="E2037" s="7">
        <v>0.56374947265382203</v>
      </c>
      <c r="F2037" s="14">
        <v>0.35842590303553101</v>
      </c>
      <c r="G2037" s="7">
        <v>1.47238431364863E-2</v>
      </c>
      <c r="H2037" s="7">
        <v>1.5633187277215601E-2</v>
      </c>
      <c r="I2037" s="7">
        <v>9.8860768102981597E-2</v>
      </c>
      <c r="J2037" s="7">
        <v>0.119854917675947</v>
      </c>
      <c r="K2037" s="7">
        <v>0.15964173156495501</v>
      </c>
      <c r="L2037" s="7">
        <v>0.39346418843771502</v>
      </c>
      <c r="M2037" s="7">
        <v>8.7623861561270999E-2</v>
      </c>
      <c r="N2037" s="7">
        <v>1.56795839704955E-2</v>
      </c>
      <c r="O2037" s="7">
        <v>2.2774212752803499E-2</v>
      </c>
      <c r="P2037" s="7">
        <v>7.17437055201295E-2</v>
      </c>
      <c r="Q2037" s="7">
        <v>5.2901129438763599</v>
      </c>
    </row>
    <row r="2038" spans="1:17" hidden="1" x14ac:dyDescent="0.3">
      <c r="A2038" s="3" t="s">
        <v>68</v>
      </c>
      <c r="B2038" s="2">
        <v>44166</v>
      </c>
      <c r="C2038" s="7">
        <v>0.98330665370616699</v>
      </c>
      <c r="D2038" s="7">
        <v>5.2294646924124097E-2</v>
      </c>
      <c r="E2038" s="7">
        <v>0.43948059268457101</v>
      </c>
      <c r="F2038" s="14">
        <v>0.50822476039130504</v>
      </c>
      <c r="G2038" s="7">
        <v>9.9136061173524404E-3</v>
      </c>
      <c r="H2038" s="7">
        <v>3.04941281665294E-2</v>
      </c>
      <c r="I2038" s="7">
        <v>0.21469979624607599</v>
      </c>
      <c r="J2038" s="7">
        <v>0.22903919637862399</v>
      </c>
      <c r="K2038" s="7">
        <v>0.145371632719696</v>
      </c>
      <c r="L2038" s="7">
        <v>0.19678283442713401</v>
      </c>
      <c r="M2038" s="7">
        <v>7.8750706709432294E-2</v>
      </c>
      <c r="N2038" s="7">
        <v>1.8008225345092301E-2</v>
      </c>
      <c r="O2038" s="7">
        <v>3.7179308595093802E-2</v>
      </c>
      <c r="P2038" s="7">
        <v>3.9760565294969498E-2</v>
      </c>
      <c r="Q2038" s="7">
        <v>5.19192797857509</v>
      </c>
    </row>
    <row r="2039" spans="1:17" hidden="1" x14ac:dyDescent="0.3">
      <c r="A2039" s="3" t="s">
        <v>68</v>
      </c>
      <c r="B2039" s="2">
        <v>44197</v>
      </c>
      <c r="C2039" s="7">
        <v>0.29816155252681698</v>
      </c>
      <c r="D2039" s="7">
        <v>9.1953672456577207E-2</v>
      </c>
      <c r="E2039" s="7">
        <v>0.59919666483857503</v>
      </c>
      <c r="F2039" s="14">
        <v>0.30884966270484698</v>
      </c>
      <c r="G2039" s="7">
        <v>1.22634273661566E-2</v>
      </c>
      <c r="H2039" s="7">
        <v>7.4731304291473996E-3</v>
      </c>
      <c r="I2039" s="7">
        <v>8.8618698923187494E-2</v>
      </c>
      <c r="J2039" s="7">
        <v>5.3745757931304101E-2</v>
      </c>
      <c r="K2039" s="7">
        <v>0.13093957751764901</v>
      </c>
      <c r="L2039" s="7">
        <v>0.50248769746156996</v>
      </c>
      <c r="M2039" s="7">
        <v>9.6172588528960601E-2</v>
      </c>
      <c r="N2039" s="7">
        <v>1.5911156775784099E-2</v>
      </c>
      <c r="O2039" s="7">
        <v>1.4862303720609499E-2</v>
      </c>
      <c r="P2039" s="7">
        <v>7.7525661345631394E-2</v>
      </c>
      <c r="Q2039" s="7">
        <v>5.2794126025494501</v>
      </c>
    </row>
    <row r="2040" spans="1:17" hidden="1" x14ac:dyDescent="0.3">
      <c r="A2040" s="3" t="s">
        <v>68</v>
      </c>
      <c r="B2040" s="2">
        <v>44228</v>
      </c>
      <c r="C2040" s="7">
        <v>0.29795917129370803</v>
      </c>
      <c r="D2040" s="7">
        <v>8.5893108427412102E-2</v>
      </c>
      <c r="E2040" s="7">
        <v>0.61724735414182796</v>
      </c>
      <c r="F2040" s="14">
        <v>0.29685953743075999</v>
      </c>
      <c r="G2040" s="7">
        <v>1.60592497407199E-2</v>
      </c>
      <c r="H2040" s="7">
        <v>4.0741535717038601E-3</v>
      </c>
      <c r="I2040" s="7">
        <v>6.9961639007808801E-2</v>
      </c>
      <c r="J2040" s="7">
        <v>6.2783441574994006E-2</v>
      </c>
      <c r="K2040" s="7">
        <v>0.14287353058684099</v>
      </c>
      <c r="L2040" s="7">
        <v>0.49574238279229499</v>
      </c>
      <c r="M2040" s="7">
        <v>9.6571038082033003E-2</v>
      </c>
      <c r="N2040" s="7">
        <v>1.7502659150677401E-2</v>
      </c>
      <c r="O2040" s="7">
        <v>1.6087254461869298E-2</v>
      </c>
      <c r="P2040" s="7">
        <v>7.8344651031057699E-2</v>
      </c>
      <c r="Q2040" s="7">
        <v>5.3215388720251902</v>
      </c>
    </row>
    <row r="2041" spans="1:17" hidden="1" x14ac:dyDescent="0.3">
      <c r="A2041" s="3" t="s">
        <v>68</v>
      </c>
      <c r="B2041" s="2">
        <v>44256</v>
      </c>
      <c r="C2041" s="7">
        <v>0.36666017739612899</v>
      </c>
      <c r="D2041" s="7">
        <v>8.3175006090793396E-2</v>
      </c>
      <c r="E2041" s="7">
        <v>0.59632011561195097</v>
      </c>
      <c r="F2041" s="14">
        <v>0.32050487829725599</v>
      </c>
      <c r="G2041" s="7">
        <v>2.00680449958822E-2</v>
      </c>
      <c r="H2041" s="7">
        <v>3.0901578743024898E-3</v>
      </c>
      <c r="I2041" s="7">
        <v>6.0557511689880897E-2</v>
      </c>
      <c r="J2041" s="7">
        <v>7.6553769892399703E-2</v>
      </c>
      <c r="K2041" s="7">
        <v>0.147940070815653</v>
      </c>
      <c r="L2041" s="7">
        <v>0.47038922372866199</v>
      </c>
      <c r="M2041" s="7">
        <v>9.8703558433870797E-2</v>
      </c>
      <c r="N2041" s="7">
        <v>1.15305091768258E-2</v>
      </c>
      <c r="O2041" s="7">
        <v>1.8595500485755E-2</v>
      </c>
      <c r="P2041" s="7">
        <v>9.2571652906767707E-2</v>
      </c>
      <c r="Q2041" s="7">
        <v>5.31672230263018</v>
      </c>
    </row>
    <row r="2042" spans="1:17" hidden="1" x14ac:dyDescent="0.3">
      <c r="A2042" s="3" t="s">
        <v>68</v>
      </c>
      <c r="B2042" s="2">
        <v>44287</v>
      </c>
      <c r="C2042" s="7">
        <v>0.61593188485598205</v>
      </c>
      <c r="D2042" s="7">
        <v>6.5650401262667996E-2</v>
      </c>
      <c r="E2042" s="7">
        <v>0.48581730269512802</v>
      </c>
      <c r="F2042" s="14">
        <v>0.44853229604220402</v>
      </c>
      <c r="G2042" s="7">
        <v>1.1869094532901E-2</v>
      </c>
      <c r="H2042" s="7">
        <v>1.6662176961159202E-2</v>
      </c>
      <c r="I2042" s="7">
        <v>0.18730519297956</v>
      </c>
      <c r="J2042" s="7">
        <v>0.16456055530223501</v>
      </c>
      <c r="K2042" s="7">
        <v>0.128075526679782</v>
      </c>
      <c r="L2042" s="7">
        <v>0.27087343328958402</v>
      </c>
      <c r="M2042" s="7">
        <v>9.8993023357138901E-2</v>
      </c>
      <c r="N2042" s="7">
        <v>1.6816416879244699E-2</v>
      </c>
      <c r="O2042" s="7">
        <v>3.0836287046972301E-2</v>
      </c>
      <c r="P2042" s="7">
        <v>7.4008292971422598E-2</v>
      </c>
      <c r="Q2042" s="7">
        <v>5.1510915367382797</v>
      </c>
    </row>
    <row r="2043" spans="1:17" hidden="1" x14ac:dyDescent="0.3">
      <c r="A2043" s="3" t="s">
        <v>68</v>
      </c>
      <c r="B2043" s="2">
        <v>44317</v>
      </c>
      <c r="C2043" s="7">
        <v>0.93413707451540096</v>
      </c>
      <c r="D2043" s="7">
        <v>4.9402742856040897E-2</v>
      </c>
      <c r="E2043" s="7">
        <v>0.376570735459271</v>
      </c>
      <c r="F2043" s="14">
        <v>0.57402652168468804</v>
      </c>
      <c r="G2043" s="7">
        <v>6.8850625496109799E-3</v>
      </c>
      <c r="H2043" s="7">
        <v>2.1003218413544002E-2</v>
      </c>
      <c r="I2043" s="7">
        <v>0.19270059592805699</v>
      </c>
      <c r="J2043" s="7">
        <v>0.28112771149870103</v>
      </c>
      <c r="K2043" s="7">
        <v>0.10996579035781</v>
      </c>
      <c r="L2043" s="7">
        <v>0.19112702878388499</v>
      </c>
      <c r="M2043" s="7">
        <v>7.0403902640866003E-2</v>
      </c>
      <c r="N2043" s="7">
        <v>1.0091202288463301E-2</v>
      </c>
      <c r="O2043" s="7">
        <v>5.60911147590617E-2</v>
      </c>
      <c r="P2043" s="7">
        <v>6.06043727800002E-2</v>
      </c>
      <c r="Q2043" s="7">
        <v>5.1743854315234596</v>
      </c>
    </row>
    <row r="2044" spans="1:17" hidden="1" x14ac:dyDescent="0.3">
      <c r="A2044" s="3" t="s">
        <v>68</v>
      </c>
      <c r="B2044" s="2">
        <v>44348</v>
      </c>
      <c r="C2044" s="7">
        <v>1.10299719957451</v>
      </c>
      <c r="D2044" s="7">
        <v>3.9200785789662303E-2</v>
      </c>
      <c r="E2044" s="7">
        <v>0.30452972805932099</v>
      </c>
      <c r="F2044" s="14">
        <v>0.65626948615101599</v>
      </c>
      <c r="G2044" s="7">
        <v>5.5760777436627404E-3</v>
      </c>
      <c r="H2044" s="7">
        <v>2.4264571848392601E-2</v>
      </c>
      <c r="I2044" s="7">
        <v>0.16022096092581101</v>
      </c>
      <c r="J2044" s="7">
        <v>0.34471381480841901</v>
      </c>
      <c r="K2044" s="7">
        <v>9.8793783899856005E-2</v>
      </c>
      <c r="L2044" s="7">
        <v>0.15581264895926999</v>
      </c>
      <c r="M2044" s="7">
        <v>6.3213106767331606E-2</v>
      </c>
      <c r="N2044" s="7">
        <v>1.10991807076487E-2</v>
      </c>
      <c r="O2044" s="7">
        <v>8.0842885223425795E-2</v>
      </c>
      <c r="P2044" s="7">
        <v>5.5462969116181801E-2</v>
      </c>
      <c r="Q2044" s="7">
        <v>5.18018520544405</v>
      </c>
    </row>
    <row r="2045" spans="1:17" hidden="1" x14ac:dyDescent="0.3">
      <c r="A2045" s="3" t="s">
        <v>68</v>
      </c>
      <c r="B2045" s="2">
        <v>44378</v>
      </c>
      <c r="C2045" s="7">
        <v>1.2341286248891501</v>
      </c>
      <c r="D2045" s="7">
        <v>3.63024602940464E-2</v>
      </c>
      <c r="E2045" s="7">
        <v>0.27899289974119801</v>
      </c>
      <c r="F2045" s="14">
        <v>0.68470463996475495</v>
      </c>
      <c r="G2045" s="7">
        <v>5.4699805860864096E-3</v>
      </c>
      <c r="H2045" s="7">
        <v>2.5850192802679799E-2</v>
      </c>
      <c r="I2045" s="7">
        <v>0.158702081901931</v>
      </c>
      <c r="J2045" s="7">
        <v>0.35944175884986002</v>
      </c>
      <c r="K2045" s="7">
        <v>0.100309354563673</v>
      </c>
      <c r="L2045" s="7">
        <v>0.14696121026113701</v>
      </c>
      <c r="M2045" s="7">
        <v>5.72604842646647E-2</v>
      </c>
      <c r="N2045" s="7">
        <v>1.10403722237665E-2</v>
      </c>
      <c r="O2045" s="7">
        <v>9.1814493409101194E-2</v>
      </c>
      <c r="P2045" s="7">
        <v>4.3150071137100003E-2</v>
      </c>
      <c r="Q2045" s="7">
        <v>5.19978798854366</v>
      </c>
    </row>
    <row r="2046" spans="1:17" hidden="1" x14ac:dyDescent="0.3">
      <c r="A2046" s="3" t="s">
        <v>68</v>
      </c>
      <c r="B2046" s="2">
        <v>44409</v>
      </c>
      <c r="C2046" s="7">
        <v>1.35617817329783</v>
      </c>
      <c r="D2046" s="7">
        <v>2.95703444533259E-2</v>
      </c>
      <c r="E2046" s="7">
        <v>0.242504691350313</v>
      </c>
      <c r="F2046" s="14">
        <v>0.72792496419636099</v>
      </c>
      <c r="G2046" s="7">
        <v>4.9902827898889402E-3</v>
      </c>
      <c r="H2046" s="7">
        <v>2.56490730640428E-2</v>
      </c>
      <c r="I2046" s="7">
        <v>0.160955276344244</v>
      </c>
      <c r="J2046" s="7">
        <v>0.38876900302461498</v>
      </c>
      <c r="K2046" s="7">
        <v>9.6960547409645798E-2</v>
      </c>
      <c r="L2046" s="7">
        <v>0.13158849720022001</v>
      </c>
      <c r="M2046" s="7">
        <v>4.6464335768774699E-2</v>
      </c>
      <c r="N2046" s="7">
        <v>9.0948217538982402E-3</v>
      </c>
      <c r="O2046" s="7">
        <v>9.6477435577291298E-2</v>
      </c>
      <c r="P2046" s="7">
        <v>3.9050727067378901E-2</v>
      </c>
      <c r="Q2046" s="7">
        <v>5.2307669414132798</v>
      </c>
    </row>
    <row r="2047" spans="1:17" hidden="1" x14ac:dyDescent="0.3">
      <c r="A2047" s="3" t="s">
        <v>68</v>
      </c>
      <c r="B2047" s="2">
        <v>44440</v>
      </c>
      <c r="C2047" s="7">
        <v>1.17904709898294</v>
      </c>
      <c r="D2047" s="7">
        <v>3.6250759932213501E-2</v>
      </c>
      <c r="E2047" s="7">
        <v>0.28876727138842201</v>
      </c>
      <c r="F2047" s="14">
        <v>0.674981968679365</v>
      </c>
      <c r="G2047" s="7">
        <v>6.3639939840628998E-3</v>
      </c>
      <c r="H2047" s="7">
        <v>2.5173424692485399E-2</v>
      </c>
      <c r="I2047" s="7">
        <v>0.15426150976911501</v>
      </c>
      <c r="J2047" s="7">
        <v>0.36273359629302998</v>
      </c>
      <c r="K2047" s="7">
        <v>9.6987298149589896E-2</v>
      </c>
      <c r="L2047" s="7">
        <v>0.150261334785497</v>
      </c>
      <c r="M2047" s="7">
        <v>5.83911734932928E-2</v>
      </c>
      <c r="N2047" s="7">
        <v>1.34370087672494E-2</v>
      </c>
      <c r="O2047" s="7">
        <v>9.3085917168906795E-2</v>
      </c>
      <c r="P2047" s="7">
        <v>3.9304742896770897E-2</v>
      </c>
      <c r="Q2047" s="7">
        <v>5.18327948821877</v>
      </c>
    </row>
  </sheetData>
  <autoFilter ref="A1:Q2047" xr:uid="{00000000-0009-0000-0000-00000D000000}">
    <filterColumn colId="0">
      <filters>
        <filter val="Leicester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Q2047"/>
  <sheetViews>
    <sheetView zoomScaleNormal="100" workbookViewId="0">
      <selection activeCell="A16" sqref="A16"/>
    </sheetView>
  </sheetViews>
  <sheetFormatPr defaultColWidth="11.4414062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</row>
    <row r="2" spans="1:17" hidden="1" x14ac:dyDescent="0.3">
      <c r="A2" s="3" t="s">
        <v>7</v>
      </c>
      <c r="B2" s="2">
        <v>43466</v>
      </c>
      <c r="C2" s="7">
        <v>0.83237771642273495</v>
      </c>
      <c r="D2" s="7">
        <v>1.8027195373177402E-2</v>
      </c>
      <c r="E2" s="7">
        <v>0.502139299305566</v>
      </c>
      <c r="F2" s="7">
        <v>0.47983350532125602</v>
      </c>
      <c r="G2" s="7">
        <v>1.3382818831949E-2</v>
      </c>
      <c r="H2" s="7">
        <v>2.52626929638015E-2</v>
      </c>
      <c r="I2" s="7">
        <v>0.12559657652439299</v>
      </c>
      <c r="J2" s="7">
        <v>0.116853924050485</v>
      </c>
      <c r="K2" s="7">
        <v>6.9672977785535301E-2</v>
      </c>
      <c r="L2" s="7">
        <v>0.27894579321370999</v>
      </c>
      <c r="M2" s="7">
        <v>7.0558447530404106E-2</v>
      </c>
      <c r="N2" s="7">
        <v>6.15133995941042E-2</v>
      </c>
      <c r="O2" s="7">
        <v>4.3568617340717597E-2</v>
      </c>
      <c r="P2" s="7">
        <v>0.19464475216489999</v>
      </c>
      <c r="Q2" s="7">
        <v>3.92964738759356</v>
      </c>
    </row>
    <row r="3" spans="1:17" hidden="1" x14ac:dyDescent="0.3">
      <c r="A3" s="3" t="s">
        <v>7</v>
      </c>
      <c r="B3" s="2">
        <v>43497</v>
      </c>
      <c r="C3" s="7">
        <v>0.87138697927672604</v>
      </c>
      <c r="D3" s="7">
        <v>2.21873358264318E-2</v>
      </c>
      <c r="E3" s="7">
        <v>0.49771211256985098</v>
      </c>
      <c r="F3" s="7">
        <v>0.48010055160371701</v>
      </c>
      <c r="G3" s="7">
        <v>1.5966686162634899E-2</v>
      </c>
      <c r="H3" s="7">
        <v>2.4239152812927201E-2</v>
      </c>
      <c r="I3" s="7">
        <v>0.124260642583699</v>
      </c>
      <c r="J3" s="7">
        <v>0.130265837719376</v>
      </c>
      <c r="K3" s="7">
        <v>5.8778146715127898E-2</v>
      </c>
      <c r="L3" s="7">
        <v>0.27737161312341502</v>
      </c>
      <c r="M3" s="7">
        <v>7.2923329615198998E-2</v>
      </c>
      <c r="N3" s="7">
        <v>6.0868190165113502E-2</v>
      </c>
      <c r="O3" s="7">
        <v>4.5351711150868598E-2</v>
      </c>
      <c r="P3" s="7">
        <v>0.18997468995163799</v>
      </c>
      <c r="Q3" s="7">
        <v>3.8914290774516802</v>
      </c>
    </row>
    <row r="4" spans="1:17" hidden="1" x14ac:dyDescent="0.3">
      <c r="A4" s="3" t="s">
        <v>7</v>
      </c>
      <c r="B4" s="2">
        <v>43525</v>
      </c>
      <c r="C4" s="7">
        <v>1.05025626840283</v>
      </c>
      <c r="D4" s="7">
        <v>1.7567696455439399E-2</v>
      </c>
      <c r="E4" s="7">
        <v>0.48294271280753898</v>
      </c>
      <c r="F4" s="7">
        <v>0.49948959073702098</v>
      </c>
      <c r="G4" s="7">
        <v>1.56163352141536E-2</v>
      </c>
      <c r="H4" s="7">
        <v>2.3991627849270201E-2</v>
      </c>
      <c r="I4" s="7">
        <v>0.13052209823743099</v>
      </c>
      <c r="J4" s="7">
        <v>0.12883211460723701</v>
      </c>
      <c r="K4" s="7">
        <v>6.1161528508785298E-2</v>
      </c>
      <c r="L4" s="7">
        <v>0.26404113435823301</v>
      </c>
      <c r="M4" s="7">
        <v>7.2883677915524997E-2</v>
      </c>
      <c r="N4" s="7">
        <v>6.1490863004115201E-2</v>
      </c>
      <c r="O4" s="7">
        <v>4.6810126025929301E-2</v>
      </c>
      <c r="P4" s="7">
        <v>0.19465049427932099</v>
      </c>
      <c r="Q4" s="7">
        <v>3.9258131316861098</v>
      </c>
    </row>
    <row r="5" spans="1:17" hidden="1" x14ac:dyDescent="0.3">
      <c r="A5" s="3" t="s">
        <v>7</v>
      </c>
      <c r="B5" s="2">
        <v>43556</v>
      </c>
      <c r="C5" s="7">
        <v>0.97200713160267804</v>
      </c>
      <c r="D5" s="7">
        <v>1.90891555898626E-2</v>
      </c>
      <c r="E5" s="7">
        <v>0.48188227182918703</v>
      </c>
      <c r="F5" s="7">
        <v>0.49902857258095001</v>
      </c>
      <c r="G5" s="7">
        <v>1.47815349170245E-2</v>
      </c>
      <c r="H5" s="7">
        <v>2.8923879911017799E-2</v>
      </c>
      <c r="I5" s="7">
        <v>0.13584654288671699</v>
      </c>
      <c r="J5" s="7">
        <v>0.12476396221814599</v>
      </c>
      <c r="K5" s="7">
        <v>6.3652526667261497E-2</v>
      </c>
      <c r="L5" s="7">
        <v>0.26506918494884302</v>
      </c>
      <c r="M5" s="7">
        <v>7.2292268692408804E-2</v>
      </c>
      <c r="N5" s="7">
        <v>6.6353727447844804E-2</v>
      </c>
      <c r="O5" s="7">
        <v>4.6448652310657201E-2</v>
      </c>
      <c r="P5" s="7">
        <v>0.181867720000079</v>
      </c>
      <c r="Q5" s="7">
        <v>3.9306916348699801</v>
      </c>
    </row>
    <row r="6" spans="1:17" hidden="1" x14ac:dyDescent="0.3">
      <c r="A6" s="3" t="s">
        <v>7</v>
      </c>
      <c r="B6" s="2">
        <v>43586</v>
      </c>
      <c r="C6" s="7">
        <v>1.0178016065944</v>
      </c>
      <c r="D6" s="7">
        <v>1.8351068095007601E-2</v>
      </c>
      <c r="E6" s="7">
        <v>0.49691905055518598</v>
      </c>
      <c r="F6" s="7">
        <v>0.48472988134980599</v>
      </c>
      <c r="G6" s="7">
        <v>1.33481204081901E-2</v>
      </c>
      <c r="H6" s="7">
        <v>2.3824948272091501E-2</v>
      </c>
      <c r="I6" s="7">
        <v>0.14772666561011399</v>
      </c>
      <c r="J6" s="7">
        <v>0.12627176216025601</v>
      </c>
      <c r="K6" s="7">
        <v>6.1237089203284703E-2</v>
      </c>
      <c r="L6" s="7">
        <v>0.25513583768004</v>
      </c>
      <c r="M6" s="7">
        <v>7.4861384254440902E-2</v>
      </c>
      <c r="N6" s="7">
        <v>6.6144579877379095E-2</v>
      </c>
      <c r="O6" s="7">
        <v>4.7425507249438503E-2</v>
      </c>
      <c r="P6" s="7">
        <v>0.18402410528476601</v>
      </c>
      <c r="Q6" s="7">
        <v>3.93719749081253</v>
      </c>
    </row>
    <row r="7" spans="1:17" hidden="1" x14ac:dyDescent="0.3">
      <c r="A7" s="3" t="s">
        <v>7</v>
      </c>
      <c r="B7" s="2">
        <v>43617</v>
      </c>
      <c r="C7" s="7">
        <v>0.97223856027517697</v>
      </c>
      <c r="D7" s="7">
        <v>1.83418256797762E-2</v>
      </c>
      <c r="E7" s="7">
        <v>0.51094527858336003</v>
      </c>
      <c r="F7" s="7">
        <v>0.47071289573686398</v>
      </c>
      <c r="G7" s="7">
        <v>1.2023078924050299E-2</v>
      </c>
      <c r="H7" s="7">
        <v>2.4714599586415299E-2</v>
      </c>
      <c r="I7" s="7">
        <v>0.14940235279581199</v>
      </c>
      <c r="J7" s="7">
        <v>0.12557613143326199</v>
      </c>
      <c r="K7" s="7">
        <v>6.7171076562703297E-2</v>
      </c>
      <c r="L7" s="7">
        <v>0.258024858051011</v>
      </c>
      <c r="M7" s="7">
        <v>7.2944031018229896E-2</v>
      </c>
      <c r="N7" s="7">
        <v>6.55249820148847E-2</v>
      </c>
      <c r="O7" s="7">
        <v>5.1072427876425901E-2</v>
      </c>
      <c r="P7" s="7">
        <v>0.173546461737206</v>
      </c>
      <c r="Q7" s="7">
        <v>3.91511619980046</v>
      </c>
    </row>
    <row r="8" spans="1:17" hidden="1" x14ac:dyDescent="0.3">
      <c r="A8" s="3" t="s">
        <v>7</v>
      </c>
      <c r="B8" s="2">
        <v>43647</v>
      </c>
      <c r="C8" s="7">
        <v>0.96699498644286097</v>
      </c>
      <c r="D8" s="7">
        <v>1.8497823767057699E-2</v>
      </c>
      <c r="E8" s="7">
        <v>0.49172738512000902</v>
      </c>
      <c r="F8" s="7">
        <v>0.48977479111293298</v>
      </c>
      <c r="G8" s="7">
        <v>1.10840651430346E-2</v>
      </c>
      <c r="H8" s="7">
        <v>2.7858912103568601E-2</v>
      </c>
      <c r="I8" s="7">
        <v>0.15360376060911199</v>
      </c>
      <c r="J8" s="7">
        <v>0.122703718790035</v>
      </c>
      <c r="K8" s="7">
        <v>6.6822629473721307E-2</v>
      </c>
      <c r="L8" s="7">
        <v>0.2536545314152</v>
      </c>
      <c r="M8" s="7">
        <v>7.5667209107605798E-2</v>
      </c>
      <c r="N8" s="7">
        <v>6.5592656297415397E-2</v>
      </c>
      <c r="O8" s="7">
        <v>4.76898426310189E-2</v>
      </c>
      <c r="P8" s="7">
        <v>0.175322674429289</v>
      </c>
      <c r="Q8" s="7">
        <v>3.9672600960008602</v>
      </c>
    </row>
    <row r="9" spans="1:17" hidden="1" x14ac:dyDescent="0.3">
      <c r="A9" s="3" t="s">
        <v>7</v>
      </c>
      <c r="B9" s="2">
        <v>43678</v>
      </c>
      <c r="C9" s="7">
        <v>1.0067289897207501</v>
      </c>
      <c r="D9" s="7">
        <v>2.0337165708494101E-2</v>
      </c>
      <c r="E9" s="7">
        <v>0.49545764257121799</v>
      </c>
      <c r="F9" s="7">
        <v>0.48420519172028798</v>
      </c>
      <c r="G9" s="7">
        <v>1.1566280438192101E-2</v>
      </c>
      <c r="H9" s="7">
        <v>2.7148633023763399E-2</v>
      </c>
      <c r="I9" s="7">
        <v>0.15076289304212601</v>
      </c>
      <c r="J9" s="7">
        <v>0.129783802829772</v>
      </c>
      <c r="K9" s="7">
        <v>7.0356930276272794E-2</v>
      </c>
      <c r="L9" s="7">
        <v>0.256327069748226</v>
      </c>
      <c r="M9" s="7">
        <v>7.2305603810876501E-2</v>
      </c>
      <c r="N9" s="7">
        <v>6.3440850040563906E-2</v>
      </c>
      <c r="O9" s="7">
        <v>4.53717323492814E-2</v>
      </c>
      <c r="P9" s="7">
        <v>0.172936204440926</v>
      </c>
      <c r="Q9" s="7">
        <v>3.95149556427282</v>
      </c>
    </row>
    <row r="10" spans="1:17" hidden="1" x14ac:dyDescent="0.3">
      <c r="A10" s="3" t="s">
        <v>7</v>
      </c>
      <c r="B10" s="2">
        <v>43709</v>
      </c>
      <c r="C10" s="7">
        <v>0.97463882192889095</v>
      </c>
      <c r="D10" s="7">
        <v>1.9430295764324E-2</v>
      </c>
      <c r="E10" s="7">
        <v>0.50403314462904802</v>
      </c>
      <c r="F10" s="7">
        <v>0.476536559606628</v>
      </c>
      <c r="G10" s="7">
        <v>1.27949638952287E-2</v>
      </c>
      <c r="H10" s="7">
        <v>2.48444191815788E-2</v>
      </c>
      <c r="I10" s="7">
        <v>0.138498299416593</v>
      </c>
      <c r="J10" s="7">
        <v>0.13341002380933001</v>
      </c>
      <c r="K10" s="7">
        <v>7.2721663602155998E-2</v>
      </c>
      <c r="L10" s="7">
        <v>0.261212045768485</v>
      </c>
      <c r="M10" s="7">
        <v>6.69455133024313E-2</v>
      </c>
      <c r="N10" s="7">
        <v>5.7992462186832801E-2</v>
      </c>
      <c r="O10" s="7">
        <v>4.5442472845644198E-2</v>
      </c>
      <c r="P10" s="7">
        <v>0.18613813599171999</v>
      </c>
      <c r="Q10" s="7">
        <v>3.92478586606655</v>
      </c>
    </row>
    <row r="11" spans="1:17" hidden="1" x14ac:dyDescent="0.3">
      <c r="A11" s="3" t="s">
        <v>7</v>
      </c>
      <c r="B11" s="2">
        <v>43739</v>
      </c>
      <c r="C11" s="7">
        <v>1.0120254077437001</v>
      </c>
      <c r="D11" s="7">
        <v>1.99351842215695E-2</v>
      </c>
      <c r="E11" s="7">
        <v>0.49400019860511502</v>
      </c>
      <c r="F11" s="7">
        <v>0.486064617173316</v>
      </c>
      <c r="G11" s="7">
        <v>1.38318819425228E-2</v>
      </c>
      <c r="H11" s="7">
        <v>2.8298945183421902E-2</v>
      </c>
      <c r="I11" s="7">
        <v>0.143303143267272</v>
      </c>
      <c r="J11" s="7">
        <v>0.134224247958876</v>
      </c>
      <c r="K11" s="7">
        <v>7.1346519286312401E-2</v>
      </c>
      <c r="L11" s="7">
        <v>0.25911746526750501</v>
      </c>
      <c r="M11" s="7">
        <v>6.9935885518602497E-2</v>
      </c>
      <c r="N11" s="7">
        <v>6.5819339627430806E-2</v>
      </c>
      <c r="O11" s="7">
        <v>4.2509004039385297E-2</v>
      </c>
      <c r="P11" s="7">
        <v>0.17161356790867099</v>
      </c>
      <c r="Q11" s="7">
        <v>3.9473511883209902</v>
      </c>
    </row>
    <row r="12" spans="1:17" hidden="1" x14ac:dyDescent="0.3">
      <c r="A12" s="3" t="s">
        <v>7</v>
      </c>
      <c r="B12" s="2">
        <v>43770</v>
      </c>
      <c r="C12" s="7">
        <v>1.06092531694014</v>
      </c>
      <c r="D12" s="7">
        <v>2.1106818686713401E-2</v>
      </c>
      <c r="E12" s="7">
        <v>0.494295773809377</v>
      </c>
      <c r="F12" s="7">
        <v>0.48459740750391</v>
      </c>
      <c r="G12" s="7">
        <v>1.38114519646792E-2</v>
      </c>
      <c r="H12" s="7">
        <v>3.1139664899940401E-2</v>
      </c>
      <c r="I12" s="7">
        <v>0.15281718405033501</v>
      </c>
      <c r="J12" s="7">
        <v>0.139989425851892</v>
      </c>
      <c r="K12" s="7">
        <v>8.2284671333295395E-2</v>
      </c>
      <c r="L12" s="7">
        <v>0.25308624745134001</v>
      </c>
      <c r="M12" s="7">
        <v>6.9458820312541997E-2</v>
      </c>
      <c r="N12" s="7">
        <v>6.3460146649828797E-2</v>
      </c>
      <c r="O12" s="7">
        <v>3.89880426941423E-2</v>
      </c>
      <c r="P12" s="7">
        <v>0.15496434479200499</v>
      </c>
      <c r="Q12" s="7">
        <v>3.9284972088010202</v>
      </c>
    </row>
    <row r="13" spans="1:17" hidden="1" x14ac:dyDescent="0.3">
      <c r="A13" s="3" t="s">
        <v>7</v>
      </c>
      <c r="B13" s="2">
        <v>43800</v>
      </c>
      <c r="C13" s="7">
        <v>1.2626182146491201</v>
      </c>
      <c r="D13" s="7">
        <v>2.0087996207511099E-2</v>
      </c>
      <c r="E13" s="7">
        <v>0.48781101743344801</v>
      </c>
      <c r="F13" s="7">
        <v>0.49210098635904098</v>
      </c>
      <c r="G13" s="7">
        <v>1.17871698609471E-2</v>
      </c>
      <c r="H13" s="7">
        <v>3.6235622415100602E-2</v>
      </c>
      <c r="I13" s="7">
        <v>0.17842622375859801</v>
      </c>
      <c r="J13" s="7">
        <v>0.12647680134799399</v>
      </c>
      <c r="K13" s="7">
        <v>0.105628206557634</v>
      </c>
      <c r="L13" s="7">
        <v>0.26381553665518298</v>
      </c>
      <c r="M13" s="7">
        <v>7.1579168576127505E-2</v>
      </c>
      <c r="N13" s="7">
        <v>5.0739923775038297E-2</v>
      </c>
      <c r="O13" s="7">
        <v>3.34182360100755E-2</v>
      </c>
      <c r="P13" s="7">
        <v>0.121893111043302</v>
      </c>
      <c r="Q13" s="7">
        <v>3.8772242690079102</v>
      </c>
    </row>
    <row r="14" spans="1:17" hidden="1" x14ac:dyDescent="0.3">
      <c r="A14" s="3" t="s">
        <v>7</v>
      </c>
      <c r="B14" s="2">
        <v>43831</v>
      </c>
      <c r="C14" s="7">
        <v>0.92543866787562701</v>
      </c>
      <c r="D14" s="7">
        <v>2.0512661037106601E-2</v>
      </c>
      <c r="E14" s="7">
        <v>0.49685461419874299</v>
      </c>
      <c r="F14" s="7">
        <v>0.48263272476415098</v>
      </c>
      <c r="G14" s="7">
        <v>1.3286491651203E-2</v>
      </c>
      <c r="H14" s="7">
        <v>2.2879497599534698E-2</v>
      </c>
      <c r="I14" s="7">
        <v>0.11222706299524</v>
      </c>
      <c r="J14" s="7">
        <v>0.125423279958603</v>
      </c>
      <c r="K14" s="7">
        <v>6.5772260341855807E-2</v>
      </c>
      <c r="L14" s="7">
        <v>0.30455407454697703</v>
      </c>
      <c r="M14" s="7">
        <v>6.2449867478700398E-2</v>
      </c>
      <c r="N14" s="7">
        <v>5.7892249235215798E-2</v>
      </c>
      <c r="O14" s="7">
        <v>3.9371848136454897E-2</v>
      </c>
      <c r="P14" s="7">
        <v>0.19614336805621599</v>
      </c>
      <c r="Q14" s="7">
        <v>3.95841691832335</v>
      </c>
    </row>
    <row r="15" spans="1:17" hidden="1" x14ac:dyDescent="0.3">
      <c r="A15" s="3" t="s">
        <v>7</v>
      </c>
      <c r="B15" s="2">
        <v>43862</v>
      </c>
      <c r="C15" s="7">
        <v>0.96037248691771304</v>
      </c>
      <c r="D15" s="7">
        <v>2.0020111555764102E-2</v>
      </c>
      <c r="E15" s="7">
        <v>0.49497956354720402</v>
      </c>
      <c r="F15" s="7">
        <v>0.48500032489703199</v>
      </c>
      <c r="G15" s="7">
        <v>1.40845794889166E-2</v>
      </c>
      <c r="H15" s="7">
        <v>2.4730403859195001E-2</v>
      </c>
      <c r="I15" s="7">
        <v>0.1141139883902</v>
      </c>
      <c r="J15" s="7">
        <v>0.143994534007268</v>
      </c>
      <c r="K15" s="7">
        <v>6.0017067392605698E-2</v>
      </c>
      <c r="L15" s="7">
        <v>0.306126246765421</v>
      </c>
      <c r="M15" s="7">
        <v>6.5774379003092506E-2</v>
      </c>
      <c r="N15" s="7">
        <v>5.7337746139406801E-2</v>
      </c>
      <c r="O15" s="7">
        <v>4.4977412572415297E-2</v>
      </c>
      <c r="P15" s="7">
        <v>0.168843642381479</v>
      </c>
      <c r="Q15" s="7">
        <v>4.0035665666366604</v>
      </c>
    </row>
    <row r="16" spans="1:17" x14ac:dyDescent="0.3">
      <c r="A16" s="3" t="s">
        <v>7</v>
      </c>
      <c r="B16" s="2">
        <v>43891</v>
      </c>
      <c r="C16" s="7">
        <v>0.83262731552617397</v>
      </c>
      <c r="D16" s="7">
        <v>2.13239834974524E-2</v>
      </c>
      <c r="E16" s="7">
        <v>0.56459406555319602</v>
      </c>
      <c r="F16" s="7">
        <v>0.41408195094935102</v>
      </c>
      <c r="G16" s="7">
        <v>1.4276971161139899E-2</v>
      </c>
      <c r="H16" s="7">
        <v>1.8251879627845701E-2</v>
      </c>
      <c r="I16" s="7">
        <v>9.11732429681711E-2</v>
      </c>
      <c r="J16" s="7">
        <v>0.100185394186289</v>
      </c>
      <c r="K16" s="7">
        <v>5.35481916787399E-2</v>
      </c>
      <c r="L16" s="7">
        <v>0.39306013608733897</v>
      </c>
      <c r="M16" s="7">
        <v>5.9615282454379297E-2</v>
      </c>
      <c r="N16" s="7">
        <v>6.13314149961059E-2</v>
      </c>
      <c r="O16" s="7">
        <v>2.9393578809649101E-2</v>
      </c>
      <c r="P16" s="7">
        <v>0.17916390803034099</v>
      </c>
      <c r="Q16" s="7">
        <v>3.98040264600017</v>
      </c>
    </row>
    <row r="17" spans="1:17" hidden="1" x14ac:dyDescent="0.3">
      <c r="A17" s="3" t="s">
        <v>7</v>
      </c>
      <c r="B17" s="2">
        <v>43922</v>
      </c>
      <c r="C17" s="7">
        <v>0.390059749034254</v>
      </c>
      <c r="D17" s="7">
        <v>3.0073309559545101E-2</v>
      </c>
      <c r="E17" s="7">
        <v>0.71422905983789797</v>
      </c>
      <c r="F17" s="7">
        <v>0.25569763060255701</v>
      </c>
      <c r="G17" s="7">
        <v>1.32137255233685E-2</v>
      </c>
      <c r="H17" s="7">
        <v>1.3901035664054199E-3</v>
      </c>
      <c r="I17" s="7">
        <v>4.5593384717965903E-2</v>
      </c>
      <c r="J17" s="7">
        <v>1.0334670717826001E-2</v>
      </c>
      <c r="K17" s="7">
        <v>3.4588654053134202E-2</v>
      </c>
      <c r="L17" s="7">
        <v>0.73351859071278203</v>
      </c>
      <c r="M17" s="7">
        <v>2.0538117760376302E-2</v>
      </c>
      <c r="N17" s="7">
        <v>4.3751292691703803E-2</v>
      </c>
      <c r="O17" s="7">
        <v>6.2275703092910398E-3</v>
      </c>
      <c r="P17" s="7">
        <v>9.0843889947146997E-2</v>
      </c>
      <c r="Q17" s="7">
        <v>4.2671987347048503</v>
      </c>
    </row>
    <row r="18" spans="1:17" hidden="1" x14ac:dyDescent="0.3">
      <c r="A18" s="3" t="s">
        <v>7</v>
      </c>
      <c r="B18" s="2">
        <v>43952</v>
      </c>
      <c r="C18" s="7">
        <v>0.48045332778598498</v>
      </c>
      <c r="D18" s="7">
        <v>2.7506998868829999E-2</v>
      </c>
      <c r="E18" s="7">
        <v>0.68456164021081201</v>
      </c>
      <c r="F18" s="7">
        <v>0.28793136092035798</v>
      </c>
      <c r="G18" s="7">
        <v>1.3739715826725901E-2</v>
      </c>
      <c r="H18" s="7">
        <v>4.3752244640740904E-3</v>
      </c>
      <c r="I18" s="7">
        <v>4.5814771502931999E-2</v>
      </c>
      <c r="J18" s="7">
        <v>2.29253512515766E-2</v>
      </c>
      <c r="K18" s="7">
        <v>3.3413399774863302E-2</v>
      </c>
      <c r="L18" s="7">
        <v>0.64504308244420805</v>
      </c>
      <c r="M18" s="7">
        <v>2.1234744249810401E-2</v>
      </c>
      <c r="N18" s="7">
        <v>9.0678519594156695E-2</v>
      </c>
      <c r="O18" s="7">
        <v>5.8649405583263503E-3</v>
      </c>
      <c r="P18" s="7">
        <v>0.116910250333327</v>
      </c>
      <c r="Q18" s="7">
        <v>4.2253084441525504</v>
      </c>
    </row>
    <row r="19" spans="1:17" hidden="1" x14ac:dyDescent="0.3">
      <c r="A19" s="3" t="s">
        <v>7</v>
      </c>
      <c r="B19" s="2">
        <v>43983</v>
      </c>
      <c r="C19" s="7">
        <v>0.55253217973378799</v>
      </c>
      <c r="D19" s="7">
        <v>2.3506106528581299E-2</v>
      </c>
      <c r="E19" s="7">
        <v>0.63633661315101597</v>
      </c>
      <c r="F19" s="7">
        <v>0.34015728032040199</v>
      </c>
      <c r="G19" s="7">
        <v>1.3929062424170699E-2</v>
      </c>
      <c r="H19" s="7">
        <v>6.9278511747183297E-3</v>
      </c>
      <c r="I19" s="7">
        <v>4.9017545921555203E-2</v>
      </c>
      <c r="J19" s="7">
        <v>4.6361469419283999E-2</v>
      </c>
      <c r="K19" s="7">
        <v>3.2360026344302302E-2</v>
      </c>
      <c r="L19" s="7">
        <v>0.52933803384035905</v>
      </c>
      <c r="M19" s="7">
        <v>2.6469261703454101E-2</v>
      </c>
      <c r="N19" s="7">
        <v>0.11471526379477701</v>
      </c>
      <c r="O19" s="7">
        <v>8.1294720339300693E-3</v>
      </c>
      <c r="P19" s="7">
        <v>0.172752013343449</v>
      </c>
      <c r="Q19" s="7">
        <v>4.18014384439011</v>
      </c>
    </row>
    <row r="20" spans="1:17" hidden="1" x14ac:dyDescent="0.3">
      <c r="A20" s="3" t="s">
        <v>7</v>
      </c>
      <c r="B20" s="2">
        <v>44013</v>
      </c>
      <c r="C20" s="7">
        <v>0.82236612101862905</v>
      </c>
      <c r="D20" s="7">
        <v>2.2584925098608599E-2</v>
      </c>
      <c r="E20" s="7">
        <v>0.56247908572133798</v>
      </c>
      <c r="F20" s="7">
        <v>0.41493598918005298</v>
      </c>
      <c r="G20" s="7">
        <v>1.23330879042146E-2</v>
      </c>
      <c r="H20" s="7">
        <v>1.81525273073678E-2</v>
      </c>
      <c r="I20" s="7">
        <v>0.12696075662376199</v>
      </c>
      <c r="J20" s="7">
        <v>8.2645232295398594E-2</v>
      </c>
      <c r="K20" s="7">
        <v>4.3667887841699997E-2</v>
      </c>
      <c r="L20" s="7">
        <v>0.354640695994141</v>
      </c>
      <c r="M20" s="7">
        <v>5.3006625219300899E-2</v>
      </c>
      <c r="N20" s="7">
        <v>9.1677059219890097E-2</v>
      </c>
      <c r="O20" s="7">
        <v>2.3405647612005601E-2</v>
      </c>
      <c r="P20" s="7">
        <v>0.19351047998221901</v>
      </c>
      <c r="Q20" s="7">
        <v>4.1197617621674203</v>
      </c>
    </row>
    <row r="21" spans="1:17" hidden="1" x14ac:dyDescent="0.3">
      <c r="A21" s="3" t="s">
        <v>7</v>
      </c>
      <c r="B21" s="2">
        <v>44044</v>
      </c>
      <c r="C21" s="7">
        <v>0.77665943670878201</v>
      </c>
      <c r="D21" s="7">
        <v>2.2953716024434499E-2</v>
      </c>
      <c r="E21" s="7">
        <v>0.61583128103529405</v>
      </c>
      <c r="F21" s="7">
        <v>0.36121500294027198</v>
      </c>
      <c r="G21" s="7">
        <v>1.3400291386976701E-2</v>
      </c>
      <c r="H21" s="7">
        <v>1.8344081175718601E-2</v>
      </c>
      <c r="I21" s="7">
        <v>0.113502252358365</v>
      </c>
      <c r="J21" s="7">
        <v>6.7634569479270101E-2</v>
      </c>
      <c r="K21" s="7">
        <v>6.1038052686859502E-2</v>
      </c>
      <c r="L21" s="7">
        <v>0.37015787431821001</v>
      </c>
      <c r="M21" s="7">
        <v>6.3327752619387903E-2</v>
      </c>
      <c r="N21" s="7">
        <v>8.6836729259746698E-2</v>
      </c>
      <c r="O21" s="7">
        <v>1.62865017878768E-2</v>
      </c>
      <c r="P21" s="7">
        <v>0.18947189492758901</v>
      </c>
      <c r="Q21" s="7">
        <v>4.0189357420351399</v>
      </c>
    </row>
    <row r="22" spans="1:17" hidden="1" x14ac:dyDescent="0.3">
      <c r="A22" s="3" t="s">
        <v>7</v>
      </c>
      <c r="B22" s="2">
        <v>44075</v>
      </c>
      <c r="C22" s="7">
        <v>0.86774740283094298</v>
      </c>
      <c r="D22" s="7">
        <v>2.1742040557240001E-2</v>
      </c>
      <c r="E22" s="7">
        <v>0.55492989887862798</v>
      </c>
      <c r="F22" s="7">
        <v>0.42332806056413202</v>
      </c>
      <c r="G22" s="7">
        <v>1.2763744324739999E-2</v>
      </c>
      <c r="H22" s="7">
        <v>1.8249134402500901E-2</v>
      </c>
      <c r="I22" s="7">
        <v>0.122745260052741</v>
      </c>
      <c r="J22" s="7">
        <v>9.8967308609110405E-2</v>
      </c>
      <c r="K22" s="7">
        <v>6.2101975498637198E-2</v>
      </c>
      <c r="L22" s="7">
        <v>0.31996627786006898</v>
      </c>
      <c r="M22" s="7">
        <v>6.4273651415056698E-2</v>
      </c>
      <c r="N22" s="7">
        <v>8.0583786910190899E-2</v>
      </c>
      <c r="O22" s="7">
        <v>2.71152981467347E-2</v>
      </c>
      <c r="P22" s="7">
        <v>0.19323356278022</v>
      </c>
      <c r="Q22" s="7">
        <v>4.0530351621102998</v>
      </c>
    </row>
    <row r="23" spans="1:17" hidden="1" x14ac:dyDescent="0.3">
      <c r="A23" s="3" t="s">
        <v>7</v>
      </c>
      <c r="B23" s="2">
        <v>44105</v>
      </c>
      <c r="C23" s="7">
        <v>0.91357281995165596</v>
      </c>
      <c r="D23" s="7">
        <v>2.14899819739107E-2</v>
      </c>
      <c r="E23" s="7">
        <v>0.54998653822361299</v>
      </c>
      <c r="F23" s="7">
        <v>0.42852347980247601</v>
      </c>
      <c r="G23" s="7">
        <v>1.2649323727810999E-2</v>
      </c>
      <c r="H23" s="7">
        <v>2.1581354987291398E-2</v>
      </c>
      <c r="I23" s="7">
        <v>0.140521558355853</v>
      </c>
      <c r="J23" s="7">
        <v>8.9390015988883298E-2</v>
      </c>
      <c r="K23" s="7">
        <v>6.3408348828714003E-2</v>
      </c>
      <c r="L23" s="7">
        <v>0.33000781058844803</v>
      </c>
      <c r="M23" s="7">
        <v>6.4246919630128199E-2</v>
      </c>
      <c r="N23" s="7">
        <v>8.3951955102074399E-2</v>
      </c>
      <c r="O23" s="7">
        <v>2.9036209230950901E-2</v>
      </c>
      <c r="P23" s="7">
        <v>0.16520650355984601</v>
      </c>
      <c r="Q23" s="7">
        <v>4.0217782734305798</v>
      </c>
    </row>
    <row r="24" spans="1:17" hidden="1" x14ac:dyDescent="0.3">
      <c r="A24" s="3" t="s">
        <v>7</v>
      </c>
      <c r="B24" s="2">
        <v>44136</v>
      </c>
      <c r="C24" s="7">
        <v>0.92445135148733504</v>
      </c>
      <c r="D24" s="7">
        <v>2.13658397538663E-2</v>
      </c>
      <c r="E24" s="7">
        <v>0.55975405541184398</v>
      </c>
      <c r="F24" s="7">
        <v>0.41888010483429</v>
      </c>
      <c r="G24" s="7">
        <v>1.39783861803433E-2</v>
      </c>
      <c r="H24" s="7">
        <v>2.8385782431899199E-2</v>
      </c>
      <c r="I24" s="7">
        <v>0.14136185670422299</v>
      </c>
      <c r="J24" s="7">
        <v>9.4467148169722903E-2</v>
      </c>
      <c r="K24" s="7">
        <v>7.8669633518601997E-2</v>
      </c>
      <c r="L24" s="7">
        <v>0.32102356254890002</v>
      </c>
      <c r="M24" s="7">
        <v>6.5502588557930203E-2</v>
      </c>
      <c r="N24" s="7">
        <v>8.7046956281974494E-2</v>
      </c>
      <c r="O24" s="7">
        <v>2.37671651213393E-2</v>
      </c>
      <c r="P24" s="7">
        <v>0.14579692048506601</v>
      </c>
      <c r="Q24" s="7">
        <v>4.0843571563603804</v>
      </c>
    </row>
    <row r="25" spans="1:17" hidden="1" x14ac:dyDescent="0.3">
      <c r="A25" s="3" t="s">
        <v>7</v>
      </c>
      <c r="B25" s="2">
        <v>44166</v>
      </c>
      <c r="C25" s="7">
        <v>1.0139889113540099</v>
      </c>
      <c r="D25" s="7">
        <v>2.1685273641393801E-2</v>
      </c>
      <c r="E25" s="7">
        <v>0.57162462342966003</v>
      </c>
      <c r="F25" s="7">
        <v>0.40669010292894597</v>
      </c>
      <c r="G25" s="7">
        <v>1.5528574349065301E-2</v>
      </c>
      <c r="H25" s="7">
        <v>2.75630470326307E-2</v>
      </c>
      <c r="I25" s="7">
        <v>0.15874708849446001</v>
      </c>
      <c r="J25" s="7">
        <v>7.6252969267226606E-2</v>
      </c>
      <c r="K25" s="7">
        <v>9.1326643223519105E-2</v>
      </c>
      <c r="L25" s="7">
        <v>0.33982990282727499</v>
      </c>
      <c r="M25" s="7">
        <v>7.3642531754040605E-2</v>
      </c>
      <c r="N25" s="7">
        <v>6.4849785478183694E-2</v>
      </c>
      <c r="O25" s="7">
        <v>1.6962464759691799E-2</v>
      </c>
      <c r="P25" s="7">
        <v>0.135296992813907</v>
      </c>
      <c r="Q25" s="7">
        <v>4.0132658715193301</v>
      </c>
    </row>
    <row r="26" spans="1:17" hidden="1" x14ac:dyDescent="0.3">
      <c r="A26" s="3" t="s">
        <v>7</v>
      </c>
      <c r="B26" s="2">
        <v>44197</v>
      </c>
      <c r="C26" s="7">
        <v>0.467995360057822</v>
      </c>
      <c r="D26" s="7">
        <v>2.77566201032673E-2</v>
      </c>
      <c r="E26" s="7">
        <v>0.67693955171975295</v>
      </c>
      <c r="F26" s="7">
        <v>0.29530382817697998</v>
      </c>
      <c r="G26" s="7">
        <v>1.7542828319142799E-2</v>
      </c>
      <c r="H26" s="7">
        <v>3.31796592207608E-3</v>
      </c>
      <c r="I26" s="7">
        <v>3.7508429196959799E-2</v>
      </c>
      <c r="J26" s="7">
        <v>4.7739924136905802E-2</v>
      </c>
      <c r="K26" s="7">
        <v>3.3224201401913699E-2</v>
      </c>
      <c r="L26" s="7">
        <v>0.56623286883837898</v>
      </c>
      <c r="M26" s="7">
        <v>4.6028365625439001E-2</v>
      </c>
      <c r="N26" s="7">
        <v>5.27596990619148E-2</v>
      </c>
      <c r="O26" s="7">
        <v>7.7507070303425097E-3</v>
      </c>
      <c r="P26" s="7">
        <v>0.187895010466927</v>
      </c>
      <c r="Q26" s="7">
        <v>4.1471128363552996</v>
      </c>
    </row>
    <row r="27" spans="1:17" hidden="1" x14ac:dyDescent="0.3">
      <c r="A27" s="3" t="s">
        <v>7</v>
      </c>
      <c r="B27" s="2">
        <v>44228</v>
      </c>
      <c r="C27" s="7">
        <v>0.483370384358493</v>
      </c>
      <c r="D27" s="7">
        <v>2.84587112054955E-2</v>
      </c>
      <c r="E27" s="7">
        <v>0.65712230660739002</v>
      </c>
      <c r="F27" s="7">
        <v>0.314418982187115</v>
      </c>
      <c r="G27" s="7">
        <v>1.69652897337449E-2</v>
      </c>
      <c r="H27" s="7">
        <v>3.24243145706006E-3</v>
      </c>
      <c r="I27" s="7">
        <v>4.4651532990093203E-2</v>
      </c>
      <c r="J27" s="7">
        <v>4.6471760757166802E-2</v>
      </c>
      <c r="K27" s="7">
        <v>3.4749792775190802E-2</v>
      </c>
      <c r="L27" s="7">
        <v>0.55671688189708701</v>
      </c>
      <c r="M27" s="7">
        <v>4.7829427592589097E-2</v>
      </c>
      <c r="N27" s="7">
        <v>6.0348685286422003E-2</v>
      </c>
      <c r="O27" s="7">
        <v>8.2712788846123295E-3</v>
      </c>
      <c r="P27" s="7">
        <v>0.18075291862603399</v>
      </c>
      <c r="Q27" s="7">
        <v>4.2117493934560803</v>
      </c>
    </row>
    <row r="28" spans="1:17" x14ac:dyDescent="0.3">
      <c r="A28" s="3" t="s">
        <v>7</v>
      </c>
      <c r="B28" s="2">
        <v>44256</v>
      </c>
      <c r="C28" s="7">
        <v>0.62384171808063305</v>
      </c>
      <c r="D28" s="7">
        <v>2.4580377527863101E-2</v>
      </c>
      <c r="E28" s="7">
        <v>0.63491095198911796</v>
      </c>
      <c r="F28" s="7">
        <v>0.34050867048301903</v>
      </c>
      <c r="G28" s="7">
        <v>1.8382489292249501E-2</v>
      </c>
      <c r="H28" s="7">
        <v>3.1369838515018602E-3</v>
      </c>
      <c r="I28" s="7">
        <v>4.1763933535661997E-2</v>
      </c>
      <c r="J28" s="7">
        <v>4.7072130780189098E-2</v>
      </c>
      <c r="K28" s="7">
        <v>3.2621703339115897E-2</v>
      </c>
      <c r="L28" s="7">
        <v>0.49429932776483998</v>
      </c>
      <c r="M28" s="7">
        <v>5.2485731885752E-2</v>
      </c>
      <c r="N28" s="7">
        <v>7.4450347488215496E-2</v>
      </c>
      <c r="O28" s="7">
        <v>8.2394659377539193E-3</v>
      </c>
      <c r="P28" s="7">
        <v>0.22754788612471999</v>
      </c>
      <c r="Q28" s="7">
        <v>4.1927332284960999</v>
      </c>
    </row>
    <row r="29" spans="1:17" hidden="1" x14ac:dyDescent="0.3">
      <c r="A29" s="3" t="s">
        <v>7</v>
      </c>
      <c r="B29" s="2">
        <v>44287</v>
      </c>
      <c r="C29" s="7">
        <v>0.74606697656144205</v>
      </c>
      <c r="D29" s="7">
        <v>2.30330221501726E-2</v>
      </c>
      <c r="E29" s="7">
        <v>0.59294229026308798</v>
      </c>
      <c r="F29" s="7">
        <v>0.38402468758673902</v>
      </c>
      <c r="G29" s="7">
        <v>1.35488942124714E-2</v>
      </c>
      <c r="H29" s="7">
        <v>1.1458509057934701E-2</v>
      </c>
      <c r="I29" s="7">
        <v>7.5065872709974099E-2</v>
      </c>
      <c r="J29" s="7">
        <v>5.4301403722181098E-2</v>
      </c>
      <c r="K29" s="7">
        <v>3.11848175400062E-2</v>
      </c>
      <c r="L29" s="7">
        <v>0.41263204052242403</v>
      </c>
      <c r="M29" s="7">
        <v>7.3256152095601004E-2</v>
      </c>
      <c r="N29" s="7">
        <v>0.112056252758705</v>
      </c>
      <c r="O29" s="7">
        <v>1.2579820248790501E-2</v>
      </c>
      <c r="P29" s="7">
        <v>0.20391623713191201</v>
      </c>
      <c r="Q29" s="7">
        <v>4.0563460078206202</v>
      </c>
    </row>
    <row r="30" spans="1:17" hidden="1" x14ac:dyDescent="0.3">
      <c r="A30" s="3" t="s">
        <v>7</v>
      </c>
      <c r="B30" s="2">
        <v>44317</v>
      </c>
      <c r="C30" s="7">
        <v>0.99139899744950799</v>
      </c>
      <c r="D30" s="7">
        <v>2.3409501864787699E-2</v>
      </c>
      <c r="E30" s="7">
        <v>0.55321983052110701</v>
      </c>
      <c r="F30" s="7">
        <v>0.42337066761410502</v>
      </c>
      <c r="G30" s="7">
        <v>1.1412852030558701E-2</v>
      </c>
      <c r="H30" s="7">
        <v>2.0803134138384399E-2</v>
      </c>
      <c r="I30" s="7">
        <v>0.151449376348189</v>
      </c>
      <c r="J30" s="7">
        <v>0.105241158203113</v>
      </c>
      <c r="K30" s="7">
        <v>3.7641126082613302E-2</v>
      </c>
      <c r="L30" s="7">
        <v>0.31008761361805298</v>
      </c>
      <c r="M30" s="7">
        <v>6.9923670391624199E-2</v>
      </c>
      <c r="N30" s="7">
        <v>8.7112024588395898E-2</v>
      </c>
      <c r="O30" s="7">
        <v>3.3407153390302403E-2</v>
      </c>
      <c r="P30" s="7">
        <v>0.172921891208766</v>
      </c>
      <c r="Q30" s="7">
        <v>4.0544582757517897</v>
      </c>
    </row>
    <row r="31" spans="1:17" hidden="1" x14ac:dyDescent="0.3">
      <c r="A31" s="3" t="s">
        <v>7</v>
      </c>
      <c r="B31" s="2">
        <v>44348</v>
      </c>
      <c r="C31" s="7">
        <v>0.93906618579377998</v>
      </c>
      <c r="D31" s="7">
        <v>2.2349558915306499E-2</v>
      </c>
      <c r="E31" s="7">
        <v>0.55609326129798797</v>
      </c>
      <c r="F31" s="7">
        <v>0.42155717978670498</v>
      </c>
      <c r="G31" s="7">
        <v>1.34662320709431E-2</v>
      </c>
      <c r="H31" s="7">
        <v>2.3598734186217201E-2</v>
      </c>
      <c r="I31" s="7">
        <v>0.137836530881567</v>
      </c>
      <c r="J31" s="7">
        <v>0.11130925693245</v>
      </c>
      <c r="K31" s="7">
        <v>3.4528250437564502E-2</v>
      </c>
      <c r="L31" s="7">
        <v>0.31822508601352301</v>
      </c>
      <c r="M31" s="7">
        <v>7.0716234657326099E-2</v>
      </c>
      <c r="N31" s="7">
        <v>7.8783310434925896E-2</v>
      </c>
      <c r="O31" s="7">
        <v>3.4831685362993199E-2</v>
      </c>
      <c r="P31" s="7">
        <v>0.17670467902249001</v>
      </c>
      <c r="Q31" s="7">
        <v>4.00413402056971</v>
      </c>
    </row>
    <row r="32" spans="1:17" hidden="1" x14ac:dyDescent="0.3">
      <c r="A32" s="3" t="s">
        <v>7</v>
      </c>
      <c r="B32" s="2">
        <v>44378</v>
      </c>
      <c r="C32" s="7">
        <v>0.98025404652336701</v>
      </c>
      <c r="D32" s="7">
        <v>2.5521485579269899E-2</v>
      </c>
      <c r="E32" s="7">
        <v>0.55465537361123995</v>
      </c>
      <c r="F32" s="7">
        <v>0.41982314080949001</v>
      </c>
      <c r="G32" s="7">
        <v>1.1771191452456999E-2</v>
      </c>
      <c r="H32" s="7">
        <v>2.8134014863714502E-2</v>
      </c>
      <c r="I32" s="7">
        <v>0.138357082936685</v>
      </c>
      <c r="J32" s="7">
        <v>0.120880310381336</v>
      </c>
      <c r="K32" s="7">
        <v>3.6290163519287599E-2</v>
      </c>
      <c r="L32" s="7">
        <v>0.30580541694448199</v>
      </c>
      <c r="M32" s="7">
        <v>6.9001376461657798E-2</v>
      </c>
      <c r="N32" s="7">
        <v>7.7955485456190396E-2</v>
      </c>
      <c r="O32" s="7">
        <v>3.7680938116886997E-2</v>
      </c>
      <c r="P32" s="7">
        <v>0.174124019867303</v>
      </c>
      <c r="Q32" s="7">
        <v>4.0524035830241703</v>
      </c>
    </row>
    <row r="33" spans="1:17" hidden="1" x14ac:dyDescent="0.3">
      <c r="A33" s="3" t="s">
        <v>7</v>
      </c>
      <c r="B33" s="2">
        <v>44409</v>
      </c>
      <c r="C33" s="7">
        <v>0.98530611613906505</v>
      </c>
      <c r="D33" s="7">
        <v>2.1999569819082201E-2</v>
      </c>
      <c r="E33" s="7">
        <v>0.52726852201367802</v>
      </c>
      <c r="F33" s="7">
        <v>0.45073190816724001</v>
      </c>
      <c r="G33" s="7">
        <v>1.34640542324912E-2</v>
      </c>
      <c r="H33" s="7">
        <v>2.6796760587500901E-2</v>
      </c>
      <c r="I33" s="7">
        <v>0.13291058051406601</v>
      </c>
      <c r="J33" s="7">
        <v>0.13953435343640899</v>
      </c>
      <c r="K33" s="7">
        <v>3.8981775049813101E-2</v>
      </c>
      <c r="L33" s="7">
        <v>0.30022640182446603</v>
      </c>
      <c r="M33" s="7">
        <v>6.6117313650809001E-2</v>
      </c>
      <c r="N33" s="7">
        <v>7.0298884726356203E-2</v>
      </c>
      <c r="O33" s="7">
        <v>3.8923115528737597E-2</v>
      </c>
      <c r="P33" s="7">
        <v>0.172746760449351</v>
      </c>
      <c r="Q33" s="7">
        <v>4.0308116763163797</v>
      </c>
    </row>
    <row r="34" spans="1:17" hidden="1" x14ac:dyDescent="0.3">
      <c r="A34" s="3" t="s">
        <v>7</v>
      </c>
      <c r="B34" s="2">
        <v>44440</v>
      </c>
      <c r="C34" s="7">
        <v>0.97768704148164798</v>
      </c>
      <c r="D34" s="7">
        <v>2.1487513642479899E-2</v>
      </c>
      <c r="E34" s="7">
        <v>0.546020252779985</v>
      </c>
      <c r="F34" s="7">
        <v>0.43249223357753502</v>
      </c>
      <c r="G34" s="7">
        <v>1.2954288506156399E-2</v>
      </c>
      <c r="H34" s="7">
        <v>2.1536609273492501E-2</v>
      </c>
      <c r="I34" s="7">
        <v>0.125725690158596</v>
      </c>
      <c r="J34" s="7">
        <v>0.144278325574344</v>
      </c>
      <c r="K34" s="7">
        <v>4.5121313718641802E-2</v>
      </c>
      <c r="L34" s="7">
        <v>0.299274690013004</v>
      </c>
      <c r="M34" s="7">
        <v>6.5972590646750304E-2</v>
      </c>
      <c r="N34" s="7">
        <v>6.7863578381370304E-2</v>
      </c>
      <c r="O34" s="7">
        <v>3.6649859056798399E-2</v>
      </c>
      <c r="P34" s="7">
        <v>0.18062305467084699</v>
      </c>
      <c r="Q34" s="7">
        <v>4.0620773560246404</v>
      </c>
    </row>
    <row r="35" spans="1:17" hidden="1" x14ac:dyDescent="0.3">
      <c r="A35" s="3" t="s">
        <v>8</v>
      </c>
      <c r="B35" s="2">
        <v>43466</v>
      </c>
      <c r="C35" s="7">
        <v>0.87251741054966503</v>
      </c>
      <c r="D35" s="7">
        <v>1.6735340090793999E-2</v>
      </c>
      <c r="E35" s="7">
        <v>0.45731049154773301</v>
      </c>
      <c r="F35" s="7">
        <v>0.52595416836147302</v>
      </c>
      <c r="G35" s="7">
        <v>1.7932342852343099E-2</v>
      </c>
      <c r="H35" s="7">
        <v>1.62458219042887E-2</v>
      </c>
      <c r="I35" s="7">
        <v>5.9406617749427598E-2</v>
      </c>
      <c r="J35" s="7">
        <v>0.103009593775217</v>
      </c>
      <c r="K35" s="7">
        <v>3.69996690717075E-2</v>
      </c>
      <c r="L35" s="7">
        <v>0.341499839291384</v>
      </c>
      <c r="M35" s="7">
        <v>5.4512593325730899E-2</v>
      </c>
      <c r="N35" s="7">
        <v>8.3712446283373806E-2</v>
      </c>
      <c r="O35" s="7">
        <v>3.47547763240477E-2</v>
      </c>
      <c r="P35" s="7">
        <v>0.25192629942248002</v>
      </c>
      <c r="Q35" s="7">
        <v>4.34800946259874</v>
      </c>
    </row>
    <row r="36" spans="1:17" hidden="1" x14ac:dyDescent="0.3">
      <c r="A36" s="3" t="s">
        <v>8</v>
      </c>
      <c r="B36" s="2">
        <v>43497</v>
      </c>
      <c r="C36" s="7">
        <v>0.87443008155803303</v>
      </c>
      <c r="D36" s="7">
        <v>1.54022214523002E-2</v>
      </c>
      <c r="E36" s="7">
        <v>0.44625305822559902</v>
      </c>
      <c r="F36" s="7">
        <v>0.53834472032210101</v>
      </c>
      <c r="G36" s="7">
        <v>1.57937333263862E-2</v>
      </c>
      <c r="H36" s="7">
        <v>1.6965597330054202E-2</v>
      </c>
      <c r="I36" s="7">
        <v>6.0530011162930303E-2</v>
      </c>
      <c r="J36" s="7">
        <v>0.11223937434435299</v>
      </c>
      <c r="K36" s="7">
        <v>3.2174867549640898E-2</v>
      </c>
      <c r="L36" s="7">
        <v>0.34378058221675001</v>
      </c>
      <c r="M36" s="7">
        <v>5.2744715304011501E-2</v>
      </c>
      <c r="N36" s="7">
        <v>7.9274727439288095E-2</v>
      </c>
      <c r="O36" s="7">
        <v>3.6035711653546999E-2</v>
      </c>
      <c r="P36" s="7">
        <v>0.25046067967303898</v>
      </c>
      <c r="Q36" s="7">
        <v>4.3469380303347203</v>
      </c>
    </row>
    <row r="37" spans="1:17" hidden="1" x14ac:dyDescent="0.3">
      <c r="A37" s="3" t="s">
        <v>8</v>
      </c>
      <c r="B37" s="2">
        <v>43525</v>
      </c>
      <c r="C37" s="7">
        <v>1.07087326735823</v>
      </c>
      <c r="D37" s="7">
        <v>1.62171338084257E-2</v>
      </c>
      <c r="E37" s="7">
        <v>0.43989312229670302</v>
      </c>
      <c r="F37" s="7">
        <v>0.54388974389487199</v>
      </c>
      <c r="G37" s="7">
        <v>1.6260317136937499E-2</v>
      </c>
      <c r="H37" s="7">
        <v>1.6885752401178299E-2</v>
      </c>
      <c r="I37" s="7">
        <v>6.4315812344946197E-2</v>
      </c>
      <c r="J37" s="7">
        <v>0.10918266901495199</v>
      </c>
      <c r="K37" s="7">
        <v>3.25668624590989E-2</v>
      </c>
      <c r="L37" s="7">
        <v>0.32847312992220701</v>
      </c>
      <c r="M37" s="7">
        <v>5.28931523061957E-2</v>
      </c>
      <c r="N37" s="7">
        <v>8.7800769709450804E-2</v>
      </c>
      <c r="O37" s="7">
        <v>3.7626083538449102E-2</v>
      </c>
      <c r="P37" s="7">
        <v>0.25399545116658501</v>
      </c>
      <c r="Q37" s="7">
        <v>4.3910119780768699</v>
      </c>
    </row>
    <row r="38" spans="1:17" hidden="1" x14ac:dyDescent="0.3">
      <c r="A38" s="3" t="s">
        <v>8</v>
      </c>
      <c r="B38" s="2">
        <v>43556</v>
      </c>
      <c r="C38" s="7">
        <v>0.99921877974934803</v>
      </c>
      <c r="D38" s="7">
        <v>1.7378217720783799E-2</v>
      </c>
      <c r="E38" s="7">
        <v>0.45143116846773901</v>
      </c>
      <c r="F38" s="7">
        <v>0.53119061381147703</v>
      </c>
      <c r="G38" s="7">
        <v>1.4680516069048801E-2</v>
      </c>
      <c r="H38" s="7">
        <v>1.9540147455538798E-2</v>
      </c>
      <c r="I38" s="7">
        <v>6.2923188006145006E-2</v>
      </c>
      <c r="J38" s="7">
        <v>0.10560561105551899</v>
      </c>
      <c r="K38" s="7">
        <v>3.1170044120473899E-2</v>
      </c>
      <c r="L38" s="7">
        <v>0.34006390603036302</v>
      </c>
      <c r="M38" s="7">
        <v>5.13491679989359E-2</v>
      </c>
      <c r="N38" s="7">
        <v>0.105210244096577</v>
      </c>
      <c r="O38" s="7">
        <v>3.26601805664537E-2</v>
      </c>
      <c r="P38" s="7">
        <v>0.236796994600945</v>
      </c>
      <c r="Q38" s="7">
        <v>4.3200888802114399</v>
      </c>
    </row>
    <row r="39" spans="1:17" hidden="1" x14ac:dyDescent="0.3">
      <c r="A39" s="3" t="s">
        <v>8</v>
      </c>
      <c r="B39" s="2">
        <v>43586</v>
      </c>
      <c r="C39" s="7">
        <v>1.03027130528489</v>
      </c>
      <c r="D39" s="7">
        <v>1.3498513785324E-2</v>
      </c>
      <c r="E39" s="7">
        <v>0.45154995727411701</v>
      </c>
      <c r="F39" s="7">
        <v>0.53495152894055897</v>
      </c>
      <c r="G39" s="7">
        <v>1.5898101979616101E-2</v>
      </c>
      <c r="H39" s="7">
        <v>1.6256902704591299E-2</v>
      </c>
      <c r="I39" s="7">
        <v>6.6640093463490604E-2</v>
      </c>
      <c r="J39" s="7">
        <v>0.10806982846688901</v>
      </c>
      <c r="K39" s="7">
        <v>3.0815323913300101E-2</v>
      </c>
      <c r="L39" s="7">
        <v>0.33129693550928702</v>
      </c>
      <c r="M39" s="7">
        <v>5.4476373742635302E-2</v>
      </c>
      <c r="N39" s="7">
        <v>0.10813783247327401</v>
      </c>
      <c r="O39" s="7">
        <v>3.7614728193037898E-2</v>
      </c>
      <c r="P39" s="7">
        <v>0.23079387955387901</v>
      </c>
      <c r="Q39" s="7">
        <v>4.3269625254521502</v>
      </c>
    </row>
    <row r="40" spans="1:17" hidden="1" x14ac:dyDescent="0.3">
      <c r="A40" s="3" t="s">
        <v>8</v>
      </c>
      <c r="B40" s="2">
        <v>43617</v>
      </c>
      <c r="C40" s="7">
        <v>0.99015597327238003</v>
      </c>
      <c r="D40" s="7">
        <v>1.64335211813946E-2</v>
      </c>
      <c r="E40" s="7">
        <v>0.465734817680445</v>
      </c>
      <c r="F40" s="7">
        <v>0.51783166113816104</v>
      </c>
      <c r="G40" s="7">
        <v>1.6340847632100999E-2</v>
      </c>
      <c r="H40" s="7">
        <v>1.7522726010556901E-2</v>
      </c>
      <c r="I40" s="7">
        <v>6.8812047326597903E-2</v>
      </c>
      <c r="J40" s="7">
        <v>0.107179492379225</v>
      </c>
      <c r="K40" s="7">
        <v>3.2761285760504397E-2</v>
      </c>
      <c r="L40" s="7">
        <v>0.34316912047847697</v>
      </c>
      <c r="M40" s="7">
        <v>5.2802327889197302E-2</v>
      </c>
      <c r="N40" s="7">
        <v>9.3498760998310004E-2</v>
      </c>
      <c r="O40" s="7">
        <v>3.5586293721015697E-2</v>
      </c>
      <c r="P40" s="7">
        <v>0.232327097804015</v>
      </c>
      <c r="Q40" s="7">
        <v>4.3365785699108699</v>
      </c>
    </row>
    <row r="41" spans="1:17" hidden="1" x14ac:dyDescent="0.3">
      <c r="A41" s="3" t="s">
        <v>8</v>
      </c>
      <c r="B41" s="2">
        <v>43647</v>
      </c>
      <c r="C41" s="7">
        <v>1.0306334559808401</v>
      </c>
      <c r="D41" s="7">
        <v>1.5620871898783599E-2</v>
      </c>
      <c r="E41" s="7">
        <v>0.44910822356893498</v>
      </c>
      <c r="F41" s="7">
        <v>0.53527090453228099</v>
      </c>
      <c r="G41" s="7">
        <v>1.6508357521373099E-2</v>
      </c>
      <c r="H41" s="7">
        <v>1.8568538690916798E-2</v>
      </c>
      <c r="I41" s="7">
        <v>7.1475293112771093E-2</v>
      </c>
      <c r="J41" s="7">
        <v>0.103782765265388</v>
      </c>
      <c r="K41" s="7">
        <v>3.1846974896182802E-2</v>
      </c>
      <c r="L41" s="7">
        <v>0.33728898170754901</v>
      </c>
      <c r="M41" s="7">
        <v>5.4300239377031399E-2</v>
      </c>
      <c r="N41" s="7">
        <v>8.5708379368170606E-2</v>
      </c>
      <c r="O41" s="7">
        <v>3.3332230988659298E-2</v>
      </c>
      <c r="P41" s="7">
        <v>0.247188239071958</v>
      </c>
      <c r="Q41" s="7">
        <v>4.4004826501000496</v>
      </c>
    </row>
    <row r="42" spans="1:17" hidden="1" x14ac:dyDescent="0.3">
      <c r="A42" s="3" t="s">
        <v>8</v>
      </c>
      <c r="B42" s="2">
        <v>43678</v>
      </c>
      <c r="C42" s="7">
        <v>1.0106829878594199</v>
      </c>
      <c r="D42" s="7">
        <v>1.47635225368798E-2</v>
      </c>
      <c r="E42" s="7">
        <v>0.46252415438035999</v>
      </c>
      <c r="F42" s="7">
        <v>0.52271232308276006</v>
      </c>
      <c r="G42" s="7">
        <v>1.4867983569473E-2</v>
      </c>
      <c r="H42" s="7">
        <v>1.79185042551505E-2</v>
      </c>
      <c r="I42" s="7">
        <v>7.2621746124299294E-2</v>
      </c>
      <c r="J42" s="7">
        <v>0.111852769112643</v>
      </c>
      <c r="K42" s="7">
        <v>3.43319760639898E-2</v>
      </c>
      <c r="L42" s="7">
        <v>0.33677379958841203</v>
      </c>
      <c r="M42" s="7">
        <v>5.52122068656229E-2</v>
      </c>
      <c r="N42" s="7">
        <v>8.9572547296607297E-2</v>
      </c>
      <c r="O42" s="7">
        <v>3.4879816923139198E-2</v>
      </c>
      <c r="P42" s="7">
        <v>0.23196865020066401</v>
      </c>
      <c r="Q42" s="7">
        <v>4.31734423433765</v>
      </c>
    </row>
    <row r="43" spans="1:17" hidden="1" x14ac:dyDescent="0.3">
      <c r="A43" s="3" t="s">
        <v>8</v>
      </c>
      <c r="B43" s="2">
        <v>43709</v>
      </c>
      <c r="C43" s="7">
        <v>0.96640062095030699</v>
      </c>
      <c r="D43" s="7">
        <v>1.5348790855488501E-2</v>
      </c>
      <c r="E43" s="7">
        <v>0.46475904083755298</v>
      </c>
      <c r="F43" s="7">
        <v>0.51989216830695795</v>
      </c>
      <c r="G43" s="7">
        <v>1.6399544479147699E-2</v>
      </c>
      <c r="H43" s="7">
        <v>1.5309782808263299E-2</v>
      </c>
      <c r="I43" s="7">
        <v>6.8916570447817405E-2</v>
      </c>
      <c r="J43" s="7">
        <v>0.10612476315913601</v>
      </c>
      <c r="K43" s="7">
        <v>3.3967370084891903E-2</v>
      </c>
      <c r="L43" s="7">
        <v>0.33235466524461998</v>
      </c>
      <c r="M43" s="7">
        <v>5.2509852478119103E-2</v>
      </c>
      <c r="N43" s="7">
        <v>8.48453263331677E-2</v>
      </c>
      <c r="O43" s="7">
        <v>3.3852795412121897E-2</v>
      </c>
      <c r="P43" s="7">
        <v>0.25571932955271598</v>
      </c>
      <c r="Q43" s="7">
        <v>4.30863816898602</v>
      </c>
    </row>
    <row r="44" spans="1:17" hidden="1" x14ac:dyDescent="0.3">
      <c r="A44" s="3" t="s">
        <v>8</v>
      </c>
      <c r="B44" s="2">
        <v>43739</v>
      </c>
      <c r="C44" s="7">
        <v>1.00571569082534</v>
      </c>
      <c r="D44" s="7">
        <v>1.40786790494681E-2</v>
      </c>
      <c r="E44" s="7">
        <v>0.44184410138762997</v>
      </c>
      <c r="F44" s="7">
        <v>0.544077219562902</v>
      </c>
      <c r="G44" s="7">
        <v>1.7304579673094001E-2</v>
      </c>
      <c r="H44" s="7">
        <v>1.5864682998270801E-2</v>
      </c>
      <c r="I44" s="7">
        <v>6.6409439821590796E-2</v>
      </c>
      <c r="J44" s="7">
        <v>0.106370167501934</v>
      </c>
      <c r="K44" s="7">
        <v>3.5917642699863597E-2</v>
      </c>
      <c r="L44" s="7">
        <v>0.33577544198218501</v>
      </c>
      <c r="M44" s="7">
        <v>5.16094422832655E-2</v>
      </c>
      <c r="N44" s="7">
        <v>9.1370037325807896E-2</v>
      </c>
      <c r="O44" s="7">
        <v>3.2660930977880698E-2</v>
      </c>
      <c r="P44" s="7">
        <v>0.246717634736107</v>
      </c>
      <c r="Q44" s="7">
        <v>4.36248785470048</v>
      </c>
    </row>
    <row r="45" spans="1:17" hidden="1" x14ac:dyDescent="0.3">
      <c r="A45" s="3" t="s">
        <v>8</v>
      </c>
      <c r="B45" s="2">
        <v>43770</v>
      </c>
      <c r="C45" s="7">
        <v>1.0406885598579101</v>
      </c>
      <c r="D45" s="7">
        <v>1.4943226836745101E-2</v>
      </c>
      <c r="E45" s="7">
        <v>0.449256579553584</v>
      </c>
      <c r="F45" s="7">
        <v>0.53580019360967102</v>
      </c>
      <c r="G45" s="7">
        <v>1.57364185473352E-2</v>
      </c>
      <c r="H45" s="7">
        <v>1.91659814900478E-2</v>
      </c>
      <c r="I45" s="7">
        <v>7.3363012405480807E-2</v>
      </c>
      <c r="J45" s="7">
        <v>0.105201405725281</v>
      </c>
      <c r="K45" s="7">
        <v>4.26573074309545E-2</v>
      </c>
      <c r="L45" s="7">
        <v>0.343235953605317</v>
      </c>
      <c r="M45" s="7">
        <v>5.1987516181223499E-2</v>
      </c>
      <c r="N45" s="7">
        <v>9.2780942278449893E-2</v>
      </c>
      <c r="O45" s="7">
        <v>2.82183002556739E-2</v>
      </c>
      <c r="P45" s="7">
        <v>0.227653162080236</v>
      </c>
      <c r="Q45" s="7">
        <v>4.3542431566679101</v>
      </c>
    </row>
    <row r="46" spans="1:17" hidden="1" x14ac:dyDescent="0.3">
      <c r="A46" s="3" t="s">
        <v>8</v>
      </c>
      <c r="B46" s="2">
        <v>43800</v>
      </c>
      <c r="C46" s="7">
        <v>1.10841186675363</v>
      </c>
      <c r="D46" s="7">
        <v>1.6092681319331101E-2</v>
      </c>
      <c r="E46" s="7">
        <v>0.47228532408908103</v>
      </c>
      <c r="F46" s="7">
        <v>0.51162199459158797</v>
      </c>
      <c r="G46" s="7">
        <v>1.5461848604607999E-2</v>
      </c>
      <c r="H46" s="7">
        <v>2.5204541955276001E-2</v>
      </c>
      <c r="I46" s="7">
        <v>8.3286647929350296E-2</v>
      </c>
      <c r="J46" s="7">
        <v>0.105065554349137</v>
      </c>
      <c r="K46" s="7">
        <v>5.22348627092864E-2</v>
      </c>
      <c r="L46" s="7">
        <v>0.37507168779007399</v>
      </c>
      <c r="M46" s="7">
        <v>5.31691822241575E-2</v>
      </c>
      <c r="N46" s="7">
        <v>8.3632468720134898E-2</v>
      </c>
      <c r="O46" s="7">
        <v>2.3530722086518002E-2</v>
      </c>
      <c r="P46" s="7">
        <v>0.183342483631457</v>
      </c>
      <c r="Q46" s="7">
        <v>4.3495034752609003</v>
      </c>
    </row>
    <row r="47" spans="1:17" hidden="1" x14ac:dyDescent="0.3">
      <c r="A47" s="3" t="s">
        <v>8</v>
      </c>
      <c r="B47" s="2">
        <v>43831</v>
      </c>
      <c r="C47" s="7">
        <v>0.90165495022258602</v>
      </c>
      <c r="D47" s="7">
        <v>1.60203823581004E-2</v>
      </c>
      <c r="E47" s="7">
        <v>0.46380006570743498</v>
      </c>
      <c r="F47" s="7">
        <v>0.52017955193446497</v>
      </c>
      <c r="G47" s="7">
        <v>1.6709657190888301E-2</v>
      </c>
      <c r="H47" s="7">
        <v>1.3980249610591E-2</v>
      </c>
      <c r="I47" s="7">
        <v>5.7751185585150903E-2</v>
      </c>
      <c r="J47" s="7">
        <v>0.108674345719599</v>
      </c>
      <c r="K47" s="7">
        <v>3.5521505333095997E-2</v>
      </c>
      <c r="L47" s="7">
        <v>0.33990055486174098</v>
      </c>
      <c r="M47" s="7">
        <v>5.48989664175355E-2</v>
      </c>
      <c r="N47" s="7">
        <v>8.4610749501504406E-2</v>
      </c>
      <c r="O47" s="7">
        <v>3.3831967946740198E-2</v>
      </c>
      <c r="P47" s="7">
        <v>0.25412081783315399</v>
      </c>
      <c r="Q47" s="7">
        <v>4.3432773347961602</v>
      </c>
    </row>
    <row r="48" spans="1:17" hidden="1" x14ac:dyDescent="0.3">
      <c r="A48" s="3" t="s">
        <v>8</v>
      </c>
      <c r="B48" s="2">
        <v>43862</v>
      </c>
      <c r="C48" s="7">
        <v>0.91285489339601</v>
      </c>
      <c r="D48" s="7">
        <v>1.53901227493026E-2</v>
      </c>
      <c r="E48" s="7">
        <v>0.47040006014066199</v>
      </c>
      <c r="F48" s="7">
        <v>0.51420981711003499</v>
      </c>
      <c r="G48" s="7">
        <v>1.6737077190380398E-2</v>
      </c>
      <c r="H48" s="7">
        <v>1.51857638541109E-2</v>
      </c>
      <c r="I48" s="7">
        <v>5.91654683511703E-2</v>
      </c>
      <c r="J48" s="7">
        <v>0.116196498410771</v>
      </c>
      <c r="K48" s="7">
        <v>3.3107679545003897E-2</v>
      </c>
      <c r="L48" s="7">
        <v>0.344153478469304</v>
      </c>
      <c r="M48" s="7">
        <v>5.79185400983784E-2</v>
      </c>
      <c r="N48" s="7">
        <v>8.8649201105370098E-2</v>
      </c>
      <c r="O48" s="7">
        <v>3.1896478338633703E-2</v>
      </c>
      <c r="P48" s="7">
        <v>0.23698981463687799</v>
      </c>
      <c r="Q48" s="7">
        <v>4.3811601621965597</v>
      </c>
    </row>
    <row r="49" spans="1:17" x14ac:dyDescent="0.3">
      <c r="A49" s="3" t="s">
        <v>8</v>
      </c>
      <c r="B49" s="2">
        <v>43891</v>
      </c>
      <c r="C49" s="7">
        <v>0.892955412553331</v>
      </c>
      <c r="D49" s="7">
        <v>1.6705548415952901E-2</v>
      </c>
      <c r="E49" s="7">
        <v>0.51255154894409605</v>
      </c>
      <c r="F49" s="7">
        <v>0.470742902639951</v>
      </c>
      <c r="G49" s="7">
        <v>1.7668683638337099E-2</v>
      </c>
      <c r="H49" s="7">
        <v>1.16157791255414E-2</v>
      </c>
      <c r="I49" s="7">
        <v>3.7405093169367298E-2</v>
      </c>
      <c r="J49" s="7">
        <v>7.4053396798302806E-2</v>
      </c>
      <c r="K49" s="7">
        <v>3.4553284988027101E-2</v>
      </c>
      <c r="L49" s="7">
        <v>0.46088250968301098</v>
      </c>
      <c r="M49" s="7">
        <v>4.56752361622247E-2</v>
      </c>
      <c r="N49" s="7">
        <v>8.2738339245899295E-2</v>
      </c>
      <c r="O49" s="7">
        <v>1.8302455990757999E-2</v>
      </c>
      <c r="P49" s="7">
        <v>0.21710522119853201</v>
      </c>
      <c r="Q49" s="7">
        <v>4.32699825180765</v>
      </c>
    </row>
    <row r="50" spans="1:17" hidden="1" x14ac:dyDescent="0.3">
      <c r="A50" s="3" t="s">
        <v>8</v>
      </c>
      <c r="B50" s="2">
        <v>43922</v>
      </c>
      <c r="C50" s="7">
        <v>0.50052972287146702</v>
      </c>
      <c r="D50" s="7">
        <v>2.31056696960097E-2</v>
      </c>
      <c r="E50" s="7">
        <v>0.59346622502527202</v>
      </c>
      <c r="F50" s="7">
        <v>0.38342810527871901</v>
      </c>
      <c r="G50" s="7">
        <v>1.5841047266350099E-2</v>
      </c>
      <c r="H50" s="7">
        <v>9.9076903706029696E-4</v>
      </c>
      <c r="I50" s="7">
        <v>3.8242800955166797E-4</v>
      </c>
      <c r="J50" s="7">
        <v>1.02587010995137E-2</v>
      </c>
      <c r="K50" s="7">
        <v>1.8300057572395501E-2</v>
      </c>
      <c r="L50" s="7">
        <v>0.75860564097472405</v>
      </c>
      <c r="M50" s="7">
        <v>1.8201320753545001E-2</v>
      </c>
      <c r="N50" s="7">
        <v>5.6872405931553599E-2</v>
      </c>
      <c r="O50" s="7">
        <v>1.2253775241413E-3</v>
      </c>
      <c r="P50" s="7">
        <v>0.119322251831164</v>
      </c>
      <c r="Q50" s="7">
        <v>4.5309577272678396</v>
      </c>
    </row>
    <row r="51" spans="1:17" hidden="1" x14ac:dyDescent="0.3">
      <c r="A51" s="3" t="s">
        <v>8</v>
      </c>
      <c r="B51" s="2">
        <v>43952</v>
      </c>
      <c r="C51" s="7">
        <v>0.66744917198737697</v>
      </c>
      <c r="D51" s="7">
        <v>1.9265004088467898E-2</v>
      </c>
      <c r="E51" s="7">
        <v>0.54407239196054002</v>
      </c>
      <c r="F51" s="7">
        <v>0.43666260395099199</v>
      </c>
      <c r="G51" s="7">
        <v>1.50223487590444E-2</v>
      </c>
      <c r="H51" s="7">
        <v>1.5347964404767501E-3</v>
      </c>
      <c r="I51" s="7">
        <v>4.1986876583896202E-3</v>
      </c>
      <c r="J51" s="7">
        <v>2.4916258865499901E-2</v>
      </c>
      <c r="K51" s="7">
        <v>1.82652498942464E-2</v>
      </c>
      <c r="L51" s="7">
        <v>0.61890139919510501</v>
      </c>
      <c r="M51" s="7">
        <v>1.89940052064973E-2</v>
      </c>
      <c r="N51" s="7">
        <v>0.127270048174532</v>
      </c>
      <c r="O51" s="7">
        <v>1.6498493733118999E-3</v>
      </c>
      <c r="P51" s="7">
        <v>0.16924735643289701</v>
      </c>
      <c r="Q51" s="7">
        <v>4.4437619574705201</v>
      </c>
    </row>
    <row r="52" spans="1:17" hidden="1" x14ac:dyDescent="0.3">
      <c r="A52" s="3" t="s">
        <v>8</v>
      </c>
      <c r="B52" s="2">
        <v>43983</v>
      </c>
      <c r="C52" s="7">
        <v>0.82341561731868496</v>
      </c>
      <c r="D52" s="7">
        <v>1.8506507982500801E-2</v>
      </c>
      <c r="E52" s="7">
        <v>0.48988726380084702</v>
      </c>
      <c r="F52" s="7">
        <v>0.49160622821665201</v>
      </c>
      <c r="G52" s="7">
        <v>1.52839556189032E-2</v>
      </c>
      <c r="H52" s="7">
        <v>7.3022270815313196E-3</v>
      </c>
      <c r="I52" s="7">
        <v>4.7965758519587599E-2</v>
      </c>
      <c r="J52" s="7">
        <v>4.3690583197271197E-2</v>
      </c>
      <c r="K52" s="7">
        <v>2.3083563603708099E-2</v>
      </c>
      <c r="L52" s="7">
        <v>0.47103231737710499</v>
      </c>
      <c r="M52" s="7">
        <v>2.8190277373974299E-2</v>
      </c>
      <c r="N52" s="7">
        <v>0.128482622043673</v>
      </c>
      <c r="O52" s="7">
        <v>2.5547090083244801E-3</v>
      </c>
      <c r="P52" s="7">
        <v>0.23241398617592199</v>
      </c>
      <c r="Q52" s="7">
        <v>4.4128660746679804</v>
      </c>
    </row>
    <row r="53" spans="1:17" hidden="1" x14ac:dyDescent="0.3">
      <c r="A53" s="3" t="s">
        <v>8</v>
      </c>
      <c r="B53" s="2">
        <v>44013</v>
      </c>
      <c r="C53" s="7">
        <v>0.960314105278122</v>
      </c>
      <c r="D53" s="7">
        <v>1.8848251349307499E-2</v>
      </c>
      <c r="E53" s="7">
        <v>0.47373731746165698</v>
      </c>
      <c r="F53" s="7">
        <v>0.50741443118903495</v>
      </c>
      <c r="G53" s="7">
        <v>1.34861588067416E-2</v>
      </c>
      <c r="H53" s="7">
        <v>1.2256360129194E-2</v>
      </c>
      <c r="I53" s="7">
        <v>6.7771005465434797E-2</v>
      </c>
      <c r="J53" s="7">
        <v>7.7019019573969699E-2</v>
      </c>
      <c r="K53" s="7">
        <v>2.82877234150955E-2</v>
      </c>
      <c r="L53" s="7">
        <v>0.39207996867547001</v>
      </c>
      <c r="M53" s="7">
        <v>4.89462992310742E-2</v>
      </c>
      <c r="N53" s="7">
        <v>0.11737876823904</v>
      </c>
      <c r="O53" s="7">
        <v>6.8645770591111901E-3</v>
      </c>
      <c r="P53" s="7">
        <v>0.235910119404869</v>
      </c>
      <c r="Q53" s="7">
        <v>4.4378347220482901</v>
      </c>
    </row>
    <row r="54" spans="1:17" hidden="1" x14ac:dyDescent="0.3">
      <c r="A54" s="3" t="s">
        <v>8</v>
      </c>
      <c r="B54" s="2">
        <v>44044</v>
      </c>
      <c r="C54" s="7">
        <v>0.98090835000700505</v>
      </c>
      <c r="D54" s="7">
        <v>1.65287869365928E-2</v>
      </c>
      <c r="E54" s="7">
        <v>0.48057429125581602</v>
      </c>
      <c r="F54" s="7">
        <v>0.50289692180759105</v>
      </c>
      <c r="G54" s="7">
        <v>1.1707205439702001E-2</v>
      </c>
      <c r="H54" s="7">
        <v>1.4486778088106301E-2</v>
      </c>
      <c r="I54" s="7">
        <v>7.3980538026755693E-2</v>
      </c>
      <c r="J54" s="7">
        <v>0.100600144629376</v>
      </c>
      <c r="K54" s="7">
        <v>3.2331230725352302E-2</v>
      </c>
      <c r="L54" s="7">
        <v>0.365415017429702</v>
      </c>
      <c r="M54" s="7">
        <v>4.9281040965340701E-2</v>
      </c>
      <c r="N54" s="7">
        <v>0.112171145716909</v>
      </c>
      <c r="O54" s="7">
        <v>1.37361799789534E-2</v>
      </c>
      <c r="P54" s="7">
        <v>0.22629071899980199</v>
      </c>
      <c r="Q54" s="7">
        <v>4.40906997150684</v>
      </c>
    </row>
    <row r="55" spans="1:17" hidden="1" x14ac:dyDescent="0.3">
      <c r="A55" s="3" t="s">
        <v>8</v>
      </c>
      <c r="B55" s="2">
        <v>44075</v>
      </c>
      <c r="C55" s="7">
        <v>0.95413786416151103</v>
      </c>
      <c r="D55" s="7">
        <v>1.6064088948709199E-2</v>
      </c>
      <c r="E55" s="7">
        <v>0.47657619827227199</v>
      </c>
      <c r="F55" s="7">
        <v>0.50735971277901804</v>
      </c>
      <c r="G55" s="7">
        <v>1.36423865038399E-2</v>
      </c>
      <c r="H55" s="7">
        <v>1.4976189058764499E-2</v>
      </c>
      <c r="I55" s="7">
        <v>6.0185671022419097E-2</v>
      </c>
      <c r="J55" s="7">
        <v>9.4118348009355604E-2</v>
      </c>
      <c r="K55" s="7">
        <v>3.2048721754944998E-2</v>
      </c>
      <c r="L55" s="7">
        <v>0.36424570777994197</v>
      </c>
      <c r="M55" s="7">
        <v>5.1153994586677499E-2</v>
      </c>
      <c r="N55" s="7">
        <v>0.110281922881991</v>
      </c>
      <c r="O55" s="7">
        <v>1.4762288289520699E-2</v>
      </c>
      <c r="P55" s="7">
        <v>0.24458477011254401</v>
      </c>
      <c r="Q55" s="7">
        <v>4.35058008492285</v>
      </c>
    </row>
    <row r="56" spans="1:17" hidden="1" x14ac:dyDescent="0.3">
      <c r="A56" s="3" t="s">
        <v>8</v>
      </c>
      <c r="B56" s="2">
        <v>44105</v>
      </c>
      <c r="C56" s="7">
        <v>0.97868876509737202</v>
      </c>
      <c r="D56" s="7">
        <v>1.6153373304998699E-2</v>
      </c>
      <c r="E56" s="7">
        <v>0.492344534936413</v>
      </c>
      <c r="F56" s="7">
        <v>0.491502091758588</v>
      </c>
      <c r="G56" s="7">
        <v>1.52204943959589E-2</v>
      </c>
      <c r="H56" s="7">
        <v>1.6350026982073301E-2</v>
      </c>
      <c r="I56" s="7">
        <v>6.4690083804168394E-2</v>
      </c>
      <c r="J56" s="7">
        <v>9.8365859531646505E-2</v>
      </c>
      <c r="K56" s="7">
        <v>3.3356527310516103E-2</v>
      </c>
      <c r="L56" s="7">
        <v>0.37767956048392098</v>
      </c>
      <c r="M56" s="7">
        <v>4.98641571256348E-2</v>
      </c>
      <c r="N56" s="7">
        <v>0.120555480785609</v>
      </c>
      <c r="O56" s="7">
        <v>1.28397449828866E-2</v>
      </c>
      <c r="P56" s="7">
        <v>0.21107806459758599</v>
      </c>
      <c r="Q56" s="7">
        <v>4.4051655000077696</v>
      </c>
    </row>
    <row r="57" spans="1:17" hidden="1" x14ac:dyDescent="0.3">
      <c r="A57" s="3" t="s">
        <v>8</v>
      </c>
      <c r="B57" s="2">
        <v>44136</v>
      </c>
      <c r="C57" s="7">
        <v>0.76105397774439398</v>
      </c>
      <c r="D57" s="7">
        <v>1.8789161132766401E-2</v>
      </c>
      <c r="E57" s="7">
        <v>0.51883821284754805</v>
      </c>
      <c r="F57" s="7">
        <v>0.46237262601968598</v>
      </c>
      <c r="G57" s="7">
        <v>1.9282962044323199E-2</v>
      </c>
      <c r="H57" s="7">
        <v>1.0593942642762101E-2</v>
      </c>
      <c r="I57" s="7">
        <v>1.6156033030908699E-2</v>
      </c>
      <c r="J57" s="7">
        <v>6.2838156525570399E-2</v>
      </c>
      <c r="K57" s="7">
        <v>2.4950550542545899E-2</v>
      </c>
      <c r="L57" s="7">
        <v>0.49693171599174901</v>
      </c>
      <c r="M57" s="7">
        <v>4.6378190842111901E-2</v>
      </c>
      <c r="N57" s="7">
        <v>0.12199821885765</v>
      </c>
      <c r="O57" s="7">
        <v>6.99567028126596E-3</v>
      </c>
      <c r="P57" s="7">
        <v>0.19387455924111299</v>
      </c>
      <c r="Q57" s="7">
        <v>4.45150095146594</v>
      </c>
    </row>
    <row r="58" spans="1:17" hidden="1" x14ac:dyDescent="0.3">
      <c r="A58" s="3" t="s">
        <v>8</v>
      </c>
      <c r="B58" s="2">
        <v>44166</v>
      </c>
      <c r="C58" s="7">
        <v>0.97756645393840602</v>
      </c>
      <c r="D58" s="7">
        <v>1.6675080843360501E-2</v>
      </c>
      <c r="E58" s="7">
        <v>0.52096446578210898</v>
      </c>
      <c r="F58" s="7">
        <v>0.46236045337453102</v>
      </c>
      <c r="G58" s="7">
        <v>1.5709659878212601E-2</v>
      </c>
      <c r="H58" s="7">
        <v>2.1947444370750701E-2</v>
      </c>
      <c r="I58" s="7">
        <v>7.2875945932970698E-2</v>
      </c>
      <c r="J58" s="7">
        <v>6.8970963760739107E-2</v>
      </c>
      <c r="K58" s="7">
        <v>4.3497287921054097E-2</v>
      </c>
      <c r="L58" s="7">
        <v>0.44570083214366302</v>
      </c>
      <c r="M58" s="7">
        <v>5.17965111839718E-2</v>
      </c>
      <c r="N58" s="7">
        <v>9.7410947635023296E-2</v>
      </c>
      <c r="O58" s="7">
        <v>7.1660153152437603E-3</v>
      </c>
      <c r="P58" s="7">
        <v>0.174924391858371</v>
      </c>
      <c r="Q58" s="7">
        <v>4.4021285843308204</v>
      </c>
    </row>
    <row r="59" spans="1:17" hidden="1" x14ac:dyDescent="0.3">
      <c r="A59" s="3" t="s">
        <v>8</v>
      </c>
      <c r="B59" s="2">
        <v>44197</v>
      </c>
      <c r="C59" s="7">
        <v>0.583855529352172</v>
      </c>
      <c r="D59" s="7">
        <v>1.86083490416507E-2</v>
      </c>
      <c r="E59" s="7">
        <v>0.54464209277623299</v>
      </c>
      <c r="F59" s="7">
        <v>0.43674955818211603</v>
      </c>
      <c r="G59" s="7">
        <v>1.70006552011982E-2</v>
      </c>
      <c r="H59" s="7">
        <v>3.30545837415268E-3</v>
      </c>
      <c r="I59" s="7">
        <v>1.1494643102707999E-3</v>
      </c>
      <c r="J59" s="7">
        <v>5.4202242815030402E-2</v>
      </c>
      <c r="K59" s="7">
        <v>1.99489732763985E-2</v>
      </c>
      <c r="L59" s="7">
        <v>0.556291236814209</v>
      </c>
      <c r="M59" s="7">
        <v>4.5172737982684799E-2</v>
      </c>
      <c r="N59" s="7">
        <v>7.7590115175822497E-2</v>
      </c>
      <c r="O59" s="7">
        <v>4.1907554828553998E-3</v>
      </c>
      <c r="P59" s="7">
        <v>0.22114836056737799</v>
      </c>
      <c r="Q59" s="7">
        <v>4.5122618683759699</v>
      </c>
    </row>
    <row r="60" spans="1:17" hidden="1" x14ac:dyDescent="0.3">
      <c r="A60" s="3" t="s">
        <v>8</v>
      </c>
      <c r="B60" s="2">
        <v>44228</v>
      </c>
      <c r="C60" s="7">
        <v>0.61270183806697398</v>
      </c>
      <c r="D60" s="7">
        <v>2.04304624751705E-2</v>
      </c>
      <c r="E60" s="7">
        <v>0.54468334019853204</v>
      </c>
      <c r="F60" s="7">
        <v>0.43488619732629802</v>
      </c>
      <c r="G60" s="7">
        <v>1.8090973003244502E-2</v>
      </c>
      <c r="H60" s="7">
        <v>2.2385372656187601E-3</v>
      </c>
      <c r="I60" s="7">
        <v>2.3914583025283699E-3</v>
      </c>
      <c r="J60" s="7">
        <v>5.6033245564249101E-2</v>
      </c>
      <c r="K60" s="7">
        <v>1.96466273139373E-2</v>
      </c>
      <c r="L60" s="7">
        <v>0.53779252321758597</v>
      </c>
      <c r="M60" s="7">
        <v>4.1536132699436103E-2</v>
      </c>
      <c r="N60" s="7">
        <v>0.10850063609871299</v>
      </c>
      <c r="O60" s="7">
        <v>3.9620826116238102E-3</v>
      </c>
      <c r="P60" s="7">
        <v>0.20980778392306301</v>
      </c>
      <c r="Q60" s="7">
        <v>4.5117079358258803</v>
      </c>
    </row>
    <row r="61" spans="1:17" x14ac:dyDescent="0.3">
      <c r="A61" s="3" t="s">
        <v>8</v>
      </c>
      <c r="B61" s="2">
        <v>44256</v>
      </c>
      <c r="C61" s="7">
        <v>0.77775321276193699</v>
      </c>
      <c r="D61" s="7">
        <v>1.74611467028872E-2</v>
      </c>
      <c r="E61" s="7">
        <v>0.51640553091715202</v>
      </c>
      <c r="F61" s="7">
        <v>0.46613332237996102</v>
      </c>
      <c r="G61" s="7">
        <v>1.8076556773701999E-2</v>
      </c>
      <c r="H61" s="7">
        <v>3.38411643676551E-3</v>
      </c>
      <c r="I61" s="7">
        <v>1.11251498562268E-3</v>
      </c>
      <c r="J61" s="7">
        <v>5.2047545571410697E-2</v>
      </c>
      <c r="K61" s="7">
        <v>1.8339978546944798E-2</v>
      </c>
      <c r="L61" s="7">
        <v>0.48886637830952201</v>
      </c>
      <c r="M61" s="7">
        <v>4.4900645981944397E-2</v>
      </c>
      <c r="N61" s="7">
        <v>0.13035606195569999</v>
      </c>
      <c r="O61" s="7">
        <v>4.170822152935E-3</v>
      </c>
      <c r="P61" s="7">
        <v>0.238745379285453</v>
      </c>
      <c r="Q61" s="7">
        <v>4.4422354773241501</v>
      </c>
    </row>
    <row r="62" spans="1:17" hidden="1" x14ac:dyDescent="0.3">
      <c r="A62" s="3" t="s">
        <v>8</v>
      </c>
      <c r="B62" s="2">
        <v>44287</v>
      </c>
      <c r="C62" s="7">
        <v>0.90624932760641397</v>
      </c>
      <c r="D62" s="7">
        <v>1.8329454410892301E-2</v>
      </c>
      <c r="E62" s="7">
        <v>0.50480833609804199</v>
      </c>
      <c r="F62" s="7">
        <v>0.476862209491066</v>
      </c>
      <c r="G62" s="7">
        <v>1.22471351344179E-2</v>
      </c>
      <c r="H62" s="7">
        <v>9.1672937401361294E-3</v>
      </c>
      <c r="I62" s="7">
        <v>6.3228729984099397E-2</v>
      </c>
      <c r="J62" s="7">
        <v>6.7674362323138906E-2</v>
      </c>
      <c r="K62" s="7">
        <v>2.5508880302252498E-2</v>
      </c>
      <c r="L62" s="7">
        <v>0.39921058979601298</v>
      </c>
      <c r="M62" s="7">
        <v>5.3345697353970198E-2</v>
      </c>
      <c r="N62" s="7">
        <v>0.13819237356077699</v>
      </c>
      <c r="O62" s="7">
        <v>6.7376474198703002E-3</v>
      </c>
      <c r="P62" s="7">
        <v>0.22468729038532401</v>
      </c>
      <c r="Q62" s="7">
        <v>4.4052060649727096</v>
      </c>
    </row>
    <row r="63" spans="1:17" hidden="1" x14ac:dyDescent="0.3">
      <c r="A63" s="3" t="s">
        <v>8</v>
      </c>
      <c r="B63" s="2">
        <v>44317</v>
      </c>
      <c r="C63" s="7">
        <v>1.0322711492630801</v>
      </c>
      <c r="D63" s="7">
        <v>1.52793615354759E-2</v>
      </c>
      <c r="E63" s="7">
        <v>0.47759307195154799</v>
      </c>
      <c r="F63" s="7">
        <v>0.50712756651297597</v>
      </c>
      <c r="G63" s="7">
        <v>1.0804303104333699E-2</v>
      </c>
      <c r="H63" s="7">
        <v>1.3568884821132899E-2</v>
      </c>
      <c r="I63" s="7">
        <v>6.7445972150018602E-2</v>
      </c>
      <c r="J63" s="7">
        <v>8.6077767338724007E-2</v>
      </c>
      <c r="K63" s="7">
        <v>2.8490739925171999E-2</v>
      </c>
      <c r="L63" s="7">
        <v>0.36065932173973703</v>
      </c>
      <c r="M63" s="7">
        <v>5.02384196468963E-2</v>
      </c>
      <c r="N63" s="7">
        <v>0.13156568706533001</v>
      </c>
      <c r="O63" s="7">
        <v>1.10829732936223E-2</v>
      </c>
      <c r="P63" s="7">
        <v>0.240065930915034</v>
      </c>
      <c r="Q63" s="7">
        <v>4.44379396841987</v>
      </c>
    </row>
    <row r="64" spans="1:17" hidden="1" x14ac:dyDescent="0.3">
      <c r="A64" s="3" t="s">
        <v>8</v>
      </c>
      <c r="B64" s="2">
        <v>44348</v>
      </c>
      <c r="C64" s="7">
        <v>0.98281763211713402</v>
      </c>
      <c r="D64" s="7">
        <v>1.6193462454932601E-2</v>
      </c>
      <c r="E64" s="7">
        <v>0.49906378680999902</v>
      </c>
      <c r="F64" s="7">
        <v>0.48474275073506801</v>
      </c>
      <c r="G64" s="7">
        <v>1.37718141736235E-2</v>
      </c>
      <c r="H64" s="7">
        <v>1.37765758146899E-2</v>
      </c>
      <c r="I64" s="7">
        <v>6.2996990461734903E-2</v>
      </c>
      <c r="J64" s="7">
        <v>9.4465935120463598E-2</v>
      </c>
      <c r="K64" s="7">
        <v>2.9346706907503999E-2</v>
      </c>
      <c r="L64" s="7">
        <v>0.36700514772259102</v>
      </c>
      <c r="M64" s="7">
        <v>5.4484257626915902E-2</v>
      </c>
      <c r="N64" s="7">
        <v>0.108449034807883</v>
      </c>
      <c r="O64" s="7">
        <v>1.5716767833984999E-2</v>
      </c>
      <c r="P64" s="7">
        <v>0.23998676953060999</v>
      </c>
      <c r="Q64" s="7">
        <v>4.31660282393511</v>
      </c>
    </row>
    <row r="65" spans="1:17" hidden="1" x14ac:dyDescent="0.3">
      <c r="A65" s="3" t="s">
        <v>8</v>
      </c>
      <c r="B65" s="2">
        <v>44378</v>
      </c>
      <c r="C65" s="7">
        <v>1.0635810729391699</v>
      </c>
      <c r="D65" s="7">
        <v>1.7136848915411101E-2</v>
      </c>
      <c r="E65" s="7">
        <v>0.48673016293243199</v>
      </c>
      <c r="F65" s="7">
        <v>0.49613298815215701</v>
      </c>
      <c r="G65" s="7">
        <v>1.26619104839881E-2</v>
      </c>
      <c r="H65" s="7">
        <v>1.5828720066753899E-2</v>
      </c>
      <c r="I65" s="7">
        <v>6.2633229435305401E-2</v>
      </c>
      <c r="J65" s="7">
        <v>0.100373722312424</v>
      </c>
      <c r="K65" s="7">
        <v>2.97587198985425E-2</v>
      </c>
      <c r="L65" s="7">
        <v>0.35836303109116802</v>
      </c>
      <c r="M65" s="7">
        <v>5.1590722863126201E-2</v>
      </c>
      <c r="N65" s="7">
        <v>0.102224766521502</v>
      </c>
      <c r="O65" s="7">
        <v>1.8761066194490601E-2</v>
      </c>
      <c r="P65" s="7">
        <v>0.24780411113269901</v>
      </c>
      <c r="Q65" s="7">
        <v>4.3463696922070802</v>
      </c>
    </row>
    <row r="66" spans="1:17" hidden="1" x14ac:dyDescent="0.3">
      <c r="A66" s="3" t="s">
        <v>8</v>
      </c>
      <c r="B66" s="2">
        <v>44409</v>
      </c>
      <c r="C66" s="7">
        <v>1.02252532771412</v>
      </c>
      <c r="D66" s="7">
        <v>1.6763581501272801E-2</v>
      </c>
      <c r="E66" s="7">
        <v>0.48439171445506202</v>
      </c>
      <c r="F66" s="7">
        <v>0.49884470404366599</v>
      </c>
      <c r="G66" s="7">
        <v>1.2346235914055001E-2</v>
      </c>
      <c r="H66" s="7">
        <v>1.69886895497805E-2</v>
      </c>
      <c r="I66" s="7">
        <v>6.6904566275969898E-2</v>
      </c>
      <c r="J66" s="7">
        <v>0.114606921080252</v>
      </c>
      <c r="K66" s="7">
        <v>3.1503726220286903E-2</v>
      </c>
      <c r="L66" s="7">
        <v>0.34518097977178003</v>
      </c>
      <c r="M66" s="7">
        <v>4.9912128132221602E-2</v>
      </c>
      <c r="N66" s="7">
        <v>0.10852716643610399</v>
      </c>
      <c r="O66" s="7">
        <v>2.43000415308889E-2</v>
      </c>
      <c r="P66" s="7">
        <v>0.229729545088661</v>
      </c>
      <c r="Q66" s="7">
        <v>4.3480199326831102</v>
      </c>
    </row>
    <row r="67" spans="1:17" hidden="1" x14ac:dyDescent="0.3">
      <c r="A67" s="3" t="s">
        <v>8</v>
      </c>
      <c r="B67" s="2">
        <v>44440</v>
      </c>
      <c r="C67" s="7">
        <v>0.97238016426097496</v>
      </c>
      <c r="D67" s="7">
        <v>1.87620491160287E-2</v>
      </c>
      <c r="E67" s="7">
        <v>0.51880068398454204</v>
      </c>
      <c r="F67" s="7">
        <v>0.46243726689942899</v>
      </c>
      <c r="G67" s="7">
        <v>1.28384608655594E-2</v>
      </c>
      <c r="H67" s="7">
        <v>1.5886647166288001E-2</v>
      </c>
      <c r="I67" s="7">
        <v>5.99599268354317E-2</v>
      </c>
      <c r="J67" s="7">
        <v>0.110082254893989</v>
      </c>
      <c r="K67" s="7">
        <v>3.0820160567170001E-2</v>
      </c>
      <c r="L67" s="7">
        <v>0.35596300862480201</v>
      </c>
      <c r="M67" s="7">
        <v>5.3223476849184E-2</v>
      </c>
      <c r="N67" s="7">
        <v>9.4949508124370904E-2</v>
      </c>
      <c r="O67" s="7">
        <v>2.40885375510256E-2</v>
      </c>
      <c r="P67" s="7">
        <v>0.242188018522179</v>
      </c>
      <c r="Q67" s="7">
        <v>4.3377122324637201</v>
      </c>
    </row>
    <row r="68" spans="1:17" hidden="1" x14ac:dyDescent="0.3">
      <c r="A68" s="3" t="s">
        <v>9</v>
      </c>
      <c r="B68" s="2">
        <v>43466</v>
      </c>
      <c r="C68" s="7">
        <v>0.85756370434517604</v>
      </c>
      <c r="D68" s="7">
        <v>1.1952367634460699E-2</v>
      </c>
      <c r="E68" s="7">
        <v>0.70126454381027103</v>
      </c>
      <c r="F68" s="7">
        <v>0.28678308855526802</v>
      </c>
      <c r="G68" s="7">
        <v>1.6363057790863101E-2</v>
      </c>
      <c r="H68" s="7">
        <v>1.16207421369526E-2</v>
      </c>
      <c r="I68" s="7">
        <v>5.59071486709782E-2</v>
      </c>
      <c r="J68" s="7">
        <v>8.0796186868153999E-2</v>
      </c>
      <c r="K68" s="7">
        <v>7.3501341777019794E-2</v>
      </c>
      <c r="L68" s="7">
        <v>0.398216999417489</v>
      </c>
      <c r="M68" s="7">
        <v>4.9263371278211697E-2</v>
      </c>
      <c r="N68" s="7">
        <v>6.58830493435065E-2</v>
      </c>
      <c r="O68" s="7">
        <v>3.4532536935621E-2</v>
      </c>
      <c r="P68" s="7">
        <v>0.21391556578120399</v>
      </c>
      <c r="Q68" s="7">
        <v>7.1330639876246797</v>
      </c>
    </row>
    <row r="69" spans="1:17" hidden="1" x14ac:dyDescent="0.3">
      <c r="A69" s="3" t="s">
        <v>9</v>
      </c>
      <c r="B69" s="2">
        <v>43497</v>
      </c>
      <c r="C69" s="7">
        <v>0.88733649949931603</v>
      </c>
      <c r="D69" s="7">
        <v>1.2357670592334301E-2</v>
      </c>
      <c r="E69" s="7">
        <v>0.69001543304267399</v>
      </c>
      <c r="F69" s="7">
        <v>0.29762689636499201</v>
      </c>
      <c r="G69" s="7">
        <v>1.9334123243096999E-2</v>
      </c>
      <c r="H69" s="7">
        <v>1.31558698875337E-2</v>
      </c>
      <c r="I69" s="7">
        <v>5.5946394640913902E-2</v>
      </c>
      <c r="J69" s="7">
        <v>8.8052339215342001E-2</v>
      </c>
      <c r="K69" s="7">
        <v>6.9078345756813195E-2</v>
      </c>
      <c r="L69" s="7">
        <v>0.39061909214888102</v>
      </c>
      <c r="M69" s="7">
        <v>4.4580256147836901E-2</v>
      </c>
      <c r="N69" s="7">
        <v>6.5387305982927205E-2</v>
      </c>
      <c r="O69" s="7">
        <v>2.9923326932368901E-2</v>
      </c>
      <c r="P69" s="7">
        <v>0.223922946044286</v>
      </c>
      <c r="Q69" s="7">
        <v>7.2103569301785804</v>
      </c>
    </row>
    <row r="70" spans="1:17" hidden="1" x14ac:dyDescent="0.3">
      <c r="A70" s="3" t="s">
        <v>9</v>
      </c>
      <c r="B70" s="2">
        <v>43525</v>
      </c>
      <c r="C70" s="7">
        <v>1.0435042068982701</v>
      </c>
      <c r="D70" s="7">
        <v>1.19271396211354E-2</v>
      </c>
      <c r="E70" s="7">
        <v>0.67888372078784598</v>
      </c>
      <c r="F70" s="7">
        <v>0.30918913959101901</v>
      </c>
      <c r="G70" s="7">
        <v>1.89795514081295E-2</v>
      </c>
      <c r="H70" s="7">
        <v>1.23002367531432E-2</v>
      </c>
      <c r="I70" s="7">
        <v>6.2724504443520596E-2</v>
      </c>
      <c r="J70" s="7">
        <v>9.0668133955774693E-2</v>
      </c>
      <c r="K70" s="7">
        <v>6.5531786674456305E-2</v>
      </c>
      <c r="L70" s="7">
        <v>0.38856956813058202</v>
      </c>
      <c r="M70" s="7">
        <v>4.0868698584663798E-2</v>
      </c>
      <c r="N70" s="7">
        <v>6.4834729672436794E-2</v>
      </c>
      <c r="O70" s="7">
        <v>2.37728112654923E-2</v>
      </c>
      <c r="P70" s="7">
        <v>0.23174997911180101</v>
      </c>
      <c r="Q70" s="7">
        <v>7.1618790977352997</v>
      </c>
    </row>
    <row r="71" spans="1:17" hidden="1" x14ac:dyDescent="0.3">
      <c r="A71" s="3" t="s">
        <v>9</v>
      </c>
      <c r="B71" s="2">
        <v>43556</v>
      </c>
      <c r="C71" s="7">
        <v>1.0040247630325101</v>
      </c>
      <c r="D71" s="7">
        <v>1.1633587489007001E-2</v>
      </c>
      <c r="E71" s="7">
        <v>0.66373047929293705</v>
      </c>
      <c r="F71" s="7">
        <v>0.32463593321805601</v>
      </c>
      <c r="G71" s="7">
        <v>1.9313980221053802E-2</v>
      </c>
      <c r="H71" s="7">
        <v>1.64864052046086E-2</v>
      </c>
      <c r="I71" s="7">
        <v>7.0159289347347498E-2</v>
      </c>
      <c r="J71" s="7">
        <v>8.8306659140431301E-2</v>
      </c>
      <c r="K71" s="7">
        <v>6.3817054729819897E-2</v>
      </c>
      <c r="L71" s="7">
        <v>0.38698979513384402</v>
      </c>
      <c r="M71" s="7">
        <v>3.9914777342947301E-2</v>
      </c>
      <c r="N71" s="7">
        <v>6.7644958532782407E-2</v>
      </c>
      <c r="O71" s="7">
        <v>2.7985794874272499E-2</v>
      </c>
      <c r="P71" s="7">
        <v>0.21938128547289301</v>
      </c>
      <c r="Q71" s="7">
        <v>7.1717813129898804</v>
      </c>
    </row>
    <row r="72" spans="1:17" hidden="1" x14ac:dyDescent="0.3">
      <c r="A72" s="3" t="s">
        <v>9</v>
      </c>
      <c r="B72" s="2">
        <v>43586</v>
      </c>
      <c r="C72" s="7">
        <v>1.02961168983391</v>
      </c>
      <c r="D72" s="7">
        <v>1.47754068282605E-2</v>
      </c>
      <c r="E72" s="7">
        <v>0.68352844251824996</v>
      </c>
      <c r="F72" s="7">
        <v>0.30169615065348898</v>
      </c>
      <c r="G72" s="7">
        <v>1.97885449912307E-2</v>
      </c>
      <c r="H72" s="7">
        <v>1.47816235787763E-2</v>
      </c>
      <c r="I72" s="7">
        <v>6.7989084976312106E-2</v>
      </c>
      <c r="J72" s="7">
        <v>9.1030139880859201E-2</v>
      </c>
      <c r="K72" s="7">
        <v>7.4533516162024305E-2</v>
      </c>
      <c r="L72" s="7">
        <v>0.37522500237102602</v>
      </c>
      <c r="M72" s="7">
        <v>4.1321142325398401E-2</v>
      </c>
      <c r="N72" s="7">
        <v>6.5360173094938606E-2</v>
      </c>
      <c r="O72" s="7">
        <v>3.0596745381270399E-2</v>
      </c>
      <c r="P72" s="7">
        <v>0.21937402723816399</v>
      </c>
      <c r="Q72" s="7">
        <v>7.1398180570608503</v>
      </c>
    </row>
    <row r="73" spans="1:17" hidden="1" x14ac:dyDescent="0.3">
      <c r="A73" s="3" t="s">
        <v>9</v>
      </c>
      <c r="B73" s="2">
        <v>43617</v>
      </c>
      <c r="C73" s="7">
        <v>1.0071280996138801</v>
      </c>
      <c r="D73" s="7">
        <v>1.2723009131621599E-2</v>
      </c>
      <c r="E73" s="7">
        <v>0.68321308067898701</v>
      </c>
      <c r="F73" s="7">
        <v>0.30406391018939199</v>
      </c>
      <c r="G73" s="7">
        <v>1.6068851839470901E-2</v>
      </c>
      <c r="H73" s="7">
        <v>1.3138829528491399E-2</v>
      </c>
      <c r="I73" s="7">
        <v>6.7194186673486006E-2</v>
      </c>
      <c r="J73" s="7">
        <v>8.72040853610348E-2</v>
      </c>
      <c r="K73" s="7">
        <v>7.2648917439911795E-2</v>
      </c>
      <c r="L73" s="7">
        <v>0.37948605409548802</v>
      </c>
      <c r="M73" s="7">
        <v>4.2792953023062803E-2</v>
      </c>
      <c r="N73" s="7">
        <v>6.4137177280804994E-2</v>
      </c>
      <c r="O73" s="7">
        <v>2.8106019291652101E-2</v>
      </c>
      <c r="P73" s="7">
        <v>0.22922292546659701</v>
      </c>
      <c r="Q73" s="7">
        <v>7.1425672199271002</v>
      </c>
    </row>
    <row r="74" spans="1:17" hidden="1" x14ac:dyDescent="0.3">
      <c r="A74" s="3" t="s">
        <v>9</v>
      </c>
      <c r="B74" s="2">
        <v>43647</v>
      </c>
      <c r="C74" s="7">
        <v>1.0096038566271299</v>
      </c>
      <c r="D74" s="7">
        <v>1.1682172460215801E-2</v>
      </c>
      <c r="E74" s="7">
        <v>0.69645858452800502</v>
      </c>
      <c r="F74" s="7">
        <v>0.29185924301178001</v>
      </c>
      <c r="G74" s="7">
        <v>1.6870352380242402E-2</v>
      </c>
      <c r="H74" s="7">
        <v>1.3425710385994201E-2</v>
      </c>
      <c r="I74" s="7">
        <v>7.2426881497016093E-2</v>
      </c>
      <c r="J74" s="7">
        <v>8.8857735081388098E-2</v>
      </c>
      <c r="K74" s="7">
        <v>7.6331069632520607E-2</v>
      </c>
      <c r="L74" s="7">
        <v>0.385021051604236</v>
      </c>
      <c r="M74" s="7">
        <v>4.2384381408818998E-2</v>
      </c>
      <c r="N74" s="7">
        <v>6.7668341984822494E-2</v>
      </c>
      <c r="O74" s="7">
        <v>2.8245062326391301E-2</v>
      </c>
      <c r="P74" s="7">
        <v>0.20876941369856999</v>
      </c>
      <c r="Q74" s="7">
        <v>7.1539661482996699</v>
      </c>
    </row>
    <row r="75" spans="1:17" hidden="1" x14ac:dyDescent="0.3">
      <c r="A75" s="3" t="s">
        <v>9</v>
      </c>
      <c r="B75" s="2">
        <v>43678</v>
      </c>
      <c r="C75" s="7">
        <v>1.0411790342962299</v>
      </c>
      <c r="D75" s="7">
        <v>1.2281104588308899E-2</v>
      </c>
      <c r="E75" s="7">
        <v>0.69501926326924202</v>
      </c>
      <c r="F75" s="7">
        <v>0.29269963214244898</v>
      </c>
      <c r="G75" s="7">
        <v>1.54574397078185E-2</v>
      </c>
      <c r="H75" s="7">
        <v>1.44970630603248E-2</v>
      </c>
      <c r="I75" s="7">
        <v>6.8107820019072798E-2</v>
      </c>
      <c r="J75" s="7">
        <v>9.52777662326839E-2</v>
      </c>
      <c r="K75" s="7">
        <v>7.4323630237189506E-2</v>
      </c>
      <c r="L75" s="7">
        <v>0.37431055299483601</v>
      </c>
      <c r="M75" s="7">
        <v>4.2615724054701799E-2</v>
      </c>
      <c r="N75" s="7">
        <v>6.6458345583471107E-2</v>
      </c>
      <c r="O75" s="7">
        <v>2.7559676854409999E-2</v>
      </c>
      <c r="P75" s="7">
        <v>0.221391981255491</v>
      </c>
      <c r="Q75" s="7">
        <v>7.1093986284093296</v>
      </c>
    </row>
    <row r="76" spans="1:17" hidden="1" x14ac:dyDescent="0.3">
      <c r="A76" s="3" t="s">
        <v>9</v>
      </c>
      <c r="B76" s="2">
        <v>43709</v>
      </c>
      <c r="C76" s="7">
        <v>0.95600177634495898</v>
      </c>
      <c r="D76" s="7">
        <v>1.13212956406202E-2</v>
      </c>
      <c r="E76" s="7">
        <v>0.70802732914119404</v>
      </c>
      <c r="F76" s="7">
        <v>0.28065137521818601</v>
      </c>
      <c r="G76" s="7">
        <v>1.7105592277463701E-2</v>
      </c>
      <c r="H76" s="7">
        <v>1.6620513793383501E-2</v>
      </c>
      <c r="I76" s="7">
        <v>6.6407137089954799E-2</v>
      </c>
      <c r="J76" s="7">
        <v>9.1593025552701907E-2</v>
      </c>
      <c r="K76" s="7">
        <v>7.7697500927672594E-2</v>
      </c>
      <c r="L76" s="7">
        <v>0.38139294940963903</v>
      </c>
      <c r="M76" s="7">
        <v>4.0811288590557597E-2</v>
      </c>
      <c r="N76" s="7">
        <v>6.7691932492307497E-2</v>
      </c>
      <c r="O76" s="7">
        <v>2.4727139228449001E-2</v>
      </c>
      <c r="P76" s="7">
        <v>0.21595292063787</v>
      </c>
      <c r="Q76" s="7">
        <v>7.1278740945208501</v>
      </c>
    </row>
    <row r="77" spans="1:17" hidden="1" x14ac:dyDescent="0.3">
      <c r="A77" s="3" t="s">
        <v>9</v>
      </c>
      <c r="B77" s="2">
        <v>43739</v>
      </c>
      <c r="C77" s="7">
        <v>1.00377568040889</v>
      </c>
      <c r="D77" s="7">
        <v>1.2757859046009601E-2</v>
      </c>
      <c r="E77" s="7">
        <v>0.688635728154251</v>
      </c>
      <c r="F77" s="7">
        <v>0.29860641279973998</v>
      </c>
      <c r="G77" s="7">
        <v>1.8165475457167599E-2</v>
      </c>
      <c r="H77" s="7">
        <v>1.5985771841484999E-2</v>
      </c>
      <c r="I77" s="7">
        <v>7.1941031363234098E-2</v>
      </c>
      <c r="J77" s="7">
        <v>9.1773233601600696E-2</v>
      </c>
      <c r="K77" s="7">
        <v>7.7910376425507896E-2</v>
      </c>
      <c r="L77" s="7">
        <v>0.38223935578124801</v>
      </c>
      <c r="M77" s="7">
        <v>4.3592232597567102E-2</v>
      </c>
      <c r="N77" s="7">
        <v>6.6979969554069999E-2</v>
      </c>
      <c r="O77" s="7">
        <v>1.6766207971550401E-2</v>
      </c>
      <c r="P77" s="7">
        <v>0.21464634540656899</v>
      </c>
      <c r="Q77" s="7">
        <v>7.1642235267977696</v>
      </c>
    </row>
    <row r="78" spans="1:17" hidden="1" x14ac:dyDescent="0.3">
      <c r="A78" s="3" t="s">
        <v>9</v>
      </c>
      <c r="B78" s="2">
        <v>43770</v>
      </c>
      <c r="C78" s="7">
        <v>1.0319215752839901</v>
      </c>
      <c r="D78" s="7">
        <v>1.2311244720567599E-2</v>
      </c>
      <c r="E78" s="7">
        <v>0.70864888606146903</v>
      </c>
      <c r="F78" s="7">
        <v>0.27903986921796398</v>
      </c>
      <c r="G78" s="7">
        <v>1.55024980536196E-2</v>
      </c>
      <c r="H78" s="7">
        <v>2.1676129801630799E-2</v>
      </c>
      <c r="I78" s="7">
        <v>7.6897387356853503E-2</v>
      </c>
      <c r="J78" s="7">
        <v>8.8252704708232793E-2</v>
      </c>
      <c r="K78" s="7">
        <v>8.9139557211734999E-2</v>
      </c>
      <c r="L78" s="7">
        <v>0.38875676526698799</v>
      </c>
      <c r="M78" s="7">
        <v>4.3917048725401302E-2</v>
      </c>
      <c r="N78" s="7">
        <v>6.3472426640284102E-2</v>
      </c>
      <c r="O78" s="7">
        <v>1.5617289653712899E-2</v>
      </c>
      <c r="P78" s="7">
        <v>0.19676819258154199</v>
      </c>
      <c r="Q78" s="7">
        <v>7.1706778186574596</v>
      </c>
    </row>
    <row r="79" spans="1:17" hidden="1" x14ac:dyDescent="0.3">
      <c r="A79" s="3" t="s">
        <v>9</v>
      </c>
      <c r="B79" s="2">
        <v>43800</v>
      </c>
      <c r="C79" s="7">
        <v>1.12834911381574</v>
      </c>
      <c r="D79" s="7">
        <v>1.38646352964841E-2</v>
      </c>
      <c r="E79" s="7">
        <v>0.70884730797441897</v>
      </c>
      <c r="F79" s="7">
        <v>0.27728805672909701</v>
      </c>
      <c r="G79" s="7">
        <v>1.44610779350073E-2</v>
      </c>
      <c r="H79" s="7">
        <v>2.3400662941075099E-2</v>
      </c>
      <c r="I79" s="7">
        <v>9.43607629687713E-2</v>
      </c>
      <c r="J79" s="7">
        <v>9.1369538243676801E-2</v>
      </c>
      <c r="K79" s="7">
        <v>9.3706370869789904E-2</v>
      </c>
      <c r="L79" s="7">
        <v>0.40896964670283897</v>
      </c>
      <c r="M79" s="7">
        <v>4.6895156231470697E-2</v>
      </c>
      <c r="N79" s="7">
        <v>5.0118961899358397E-2</v>
      </c>
      <c r="O79" s="7">
        <v>1.4497396343766599E-2</v>
      </c>
      <c r="P79" s="7">
        <v>0.16222042586424501</v>
      </c>
      <c r="Q79" s="7">
        <v>7.1753043205463998</v>
      </c>
    </row>
    <row r="80" spans="1:17" hidden="1" x14ac:dyDescent="0.3">
      <c r="A80" s="3" t="s">
        <v>9</v>
      </c>
      <c r="B80" s="2">
        <v>43831</v>
      </c>
      <c r="C80" s="7">
        <v>0.94140603767334197</v>
      </c>
      <c r="D80" s="7">
        <v>1.2556193887987401E-2</v>
      </c>
      <c r="E80" s="7">
        <v>0.68863087542285795</v>
      </c>
      <c r="F80" s="7">
        <v>0.29881293068915399</v>
      </c>
      <c r="G80" s="7">
        <v>1.7438793846205301E-2</v>
      </c>
      <c r="H80" s="7">
        <v>1.0852779683237499E-2</v>
      </c>
      <c r="I80" s="7">
        <v>5.5489027390912701E-2</v>
      </c>
      <c r="J80" s="7">
        <v>8.8790572891598696E-2</v>
      </c>
      <c r="K80" s="7">
        <v>7.5055367932084602E-2</v>
      </c>
      <c r="L80" s="7">
        <v>0.387358207314004</v>
      </c>
      <c r="M80" s="7">
        <v>3.9276556536941003E-2</v>
      </c>
      <c r="N80" s="7">
        <v>6.37746828334948E-2</v>
      </c>
      <c r="O80" s="7">
        <v>2.2617156400907799E-2</v>
      </c>
      <c r="P80" s="7">
        <v>0.23934685517061299</v>
      </c>
      <c r="Q80" s="7">
        <v>7.1757017230109099</v>
      </c>
    </row>
    <row r="81" spans="1:17" hidden="1" x14ac:dyDescent="0.3">
      <c r="A81" s="3" t="s">
        <v>9</v>
      </c>
      <c r="B81" s="2">
        <v>43862</v>
      </c>
      <c r="C81" s="7">
        <v>0.93587040372666996</v>
      </c>
      <c r="D81" s="7">
        <v>1.32341608001872E-2</v>
      </c>
      <c r="E81" s="7">
        <v>0.698685066840665</v>
      </c>
      <c r="F81" s="7">
        <v>0.28808077235914797</v>
      </c>
      <c r="G81" s="7">
        <v>1.6546634258110999E-2</v>
      </c>
      <c r="H81" s="7">
        <v>1.3225823120058201E-2</v>
      </c>
      <c r="I81" s="7">
        <v>5.9646106977954201E-2</v>
      </c>
      <c r="J81" s="7">
        <v>9.9709684362174894E-2</v>
      </c>
      <c r="K81" s="7">
        <v>7.2555550900076607E-2</v>
      </c>
      <c r="L81" s="7">
        <v>0.39888051297453297</v>
      </c>
      <c r="M81" s="7">
        <v>4.2882558884522297E-2</v>
      </c>
      <c r="N81" s="7">
        <v>6.3706555479955504E-2</v>
      </c>
      <c r="O81" s="7">
        <v>2.1370257616686299E-2</v>
      </c>
      <c r="P81" s="7">
        <v>0.21147631542592801</v>
      </c>
      <c r="Q81" s="7">
        <v>7.1724927373681702</v>
      </c>
    </row>
    <row r="82" spans="1:17" x14ac:dyDescent="0.3">
      <c r="A82" s="3" t="s">
        <v>9</v>
      </c>
      <c r="B82" s="2">
        <v>43891</v>
      </c>
      <c r="C82" s="7">
        <v>0.98359701259071997</v>
      </c>
      <c r="D82" s="7">
        <v>1.27910690530041E-2</v>
      </c>
      <c r="E82" s="7">
        <v>0.72675214510309705</v>
      </c>
      <c r="F82" s="7">
        <v>0.26045678584389897</v>
      </c>
      <c r="G82" s="7">
        <v>1.58490157454605E-2</v>
      </c>
      <c r="H82" s="7">
        <v>8.0869039245173198E-3</v>
      </c>
      <c r="I82" s="7">
        <v>3.9544464506944502E-2</v>
      </c>
      <c r="J82" s="7">
        <v>7.1314178750811599E-2</v>
      </c>
      <c r="K82" s="7">
        <v>7.8982584417983295E-2</v>
      </c>
      <c r="L82" s="7">
        <v>0.49778448039420597</v>
      </c>
      <c r="M82" s="7">
        <v>3.3146643244695503E-2</v>
      </c>
      <c r="N82" s="7">
        <v>5.2205478119799101E-2</v>
      </c>
      <c r="O82" s="7">
        <v>1.13757232295453E-2</v>
      </c>
      <c r="P82" s="7">
        <v>0.191710527666037</v>
      </c>
      <c r="Q82" s="7">
        <v>7.1569634662035604</v>
      </c>
    </row>
    <row r="83" spans="1:17" hidden="1" x14ac:dyDescent="0.3">
      <c r="A83" s="3" t="s">
        <v>9</v>
      </c>
      <c r="B83" s="2">
        <v>43922</v>
      </c>
      <c r="C83" s="7">
        <v>0.73780677789536997</v>
      </c>
      <c r="D83" s="7">
        <v>1.4514814911048E-2</v>
      </c>
      <c r="E83" s="7">
        <v>0.77625431732765204</v>
      </c>
      <c r="F83" s="7">
        <v>0.20923086776130001</v>
      </c>
      <c r="G83" s="7">
        <v>1.6833459632491301E-2</v>
      </c>
      <c r="H83" s="7">
        <v>5.2719009137955895E-4</v>
      </c>
      <c r="I83" s="7">
        <v>9.0514858638252801E-3</v>
      </c>
      <c r="J83" s="7">
        <v>1.8760367430394598E-2</v>
      </c>
      <c r="K83" s="7">
        <v>8.70795680746798E-2</v>
      </c>
      <c r="L83" s="7">
        <v>0.70608599589454402</v>
      </c>
      <c r="M83" s="7">
        <v>1.2059242482050699E-2</v>
      </c>
      <c r="N83" s="7">
        <v>4.3128216622128103E-2</v>
      </c>
      <c r="O83" s="7">
        <v>1.9624195498034799E-4</v>
      </c>
      <c r="P83" s="7">
        <v>0.106278231953526</v>
      </c>
      <c r="Q83" s="7">
        <v>7.3605345110124301</v>
      </c>
    </row>
    <row r="84" spans="1:17" hidden="1" x14ac:dyDescent="0.3">
      <c r="A84" s="3" t="s">
        <v>9</v>
      </c>
      <c r="B84" s="2">
        <v>43952</v>
      </c>
      <c r="C84" s="7">
        <v>0.90352881419100395</v>
      </c>
      <c r="D84" s="7">
        <v>1.3470477043262701E-2</v>
      </c>
      <c r="E84" s="7">
        <v>0.75329921626614504</v>
      </c>
      <c r="F84" s="7">
        <v>0.233230306690592</v>
      </c>
      <c r="G84" s="7">
        <v>1.7221231355906801E-2</v>
      </c>
      <c r="H84" s="7">
        <v>1.8459927620145E-3</v>
      </c>
      <c r="I84" s="7">
        <v>1.49358474436018E-2</v>
      </c>
      <c r="J84" s="7">
        <v>2.9525632019803301E-2</v>
      </c>
      <c r="K84" s="7">
        <v>8.4942909700057301E-2</v>
      </c>
      <c r="L84" s="7">
        <v>0.61692254124345403</v>
      </c>
      <c r="M84" s="7">
        <v>1.24010333555077E-2</v>
      </c>
      <c r="N84" s="7">
        <v>9.0006824029278898E-2</v>
      </c>
      <c r="O84" s="7">
        <v>4.09712405960009E-4</v>
      </c>
      <c r="P84" s="7">
        <v>0.13178827568441501</v>
      </c>
      <c r="Q84" s="7">
        <v>7.3342170791385097</v>
      </c>
    </row>
    <row r="85" spans="1:17" hidden="1" x14ac:dyDescent="0.3">
      <c r="A85" s="3" t="s">
        <v>9</v>
      </c>
      <c r="B85" s="2">
        <v>43983</v>
      </c>
      <c r="C85" s="7">
        <v>1.03809495805818</v>
      </c>
      <c r="D85" s="7">
        <v>1.39449117576111E-2</v>
      </c>
      <c r="E85" s="7">
        <v>0.72421410577329703</v>
      </c>
      <c r="F85" s="7">
        <v>0.26184098246909099</v>
      </c>
      <c r="G85" s="7">
        <v>1.69230002342452E-2</v>
      </c>
      <c r="H85" s="7">
        <v>5.8727875604037902E-3</v>
      </c>
      <c r="I85" s="7">
        <v>5.0606469335134498E-2</v>
      </c>
      <c r="J85" s="7">
        <v>5.4652860649025102E-2</v>
      </c>
      <c r="K85" s="7">
        <v>8.0791747415117299E-2</v>
      </c>
      <c r="L85" s="7">
        <v>0.504365642806891</v>
      </c>
      <c r="M85" s="7">
        <v>1.73579865463915E-2</v>
      </c>
      <c r="N85" s="7">
        <v>9.2187681212876002E-2</v>
      </c>
      <c r="O85" s="7">
        <v>8.7357350618936505E-4</v>
      </c>
      <c r="P85" s="7">
        <v>0.176368250733727</v>
      </c>
      <c r="Q85" s="7">
        <v>7.3041964616999104</v>
      </c>
    </row>
    <row r="86" spans="1:17" hidden="1" x14ac:dyDescent="0.3">
      <c r="A86" s="3" t="s">
        <v>9</v>
      </c>
      <c r="B86" s="2">
        <v>44013</v>
      </c>
      <c r="C86" s="7">
        <v>1.13371131405991</v>
      </c>
      <c r="D86" s="7">
        <v>1.43054656585886E-2</v>
      </c>
      <c r="E86" s="7">
        <v>0.71208909459532099</v>
      </c>
      <c r="F86" s="7">
        <v>0.27360543974609097</v>
      </c>
      <c r="G86" s="7">
        <v>1.5910569657891199E-2</v>
      </c>
      <c r="H86" s="7">
        <v>9.4921428922046403E-3</v>
      </c>
      <c r="I86" s="7">
        <v>6.3274518430774307E-2</v>
      </c>
      <c r="J86" s="7">
        <v>9.1069444308621406E-2</v>
      </c>
      <c r="K86" s="7">
        <v>7.3439200307673702E-2</v>
      </c>
      <c r="L86" s="7">
        <v>0.43687924942581402</v>
      </c>
      <c r="M86" s="7">
        <v>3.2196177809849999E-2</v>
      </c>
      <c r="N86" s="7">
        <v>7.7328959404846798E-2</v>
      </c>
      <c r="O86" s="7">
        <v>3.8891277856628E-3</v>
      </c>
      <c r="P86" s="7">
        <v>0.19652060997666199</v>
      </c>
      <c r="Q86" s="7">
        <v>7.2478163293742401</v>
      </c>
    </row>
    <row r="87" spans="1:17" hidden="1" x14ac:dyDescent="0.3">
      <c r="A87" s="3" t="s">
        <v>9</v>
      </c>
      <c r="B87" s="2">
        <v>44044</v>
      </c>
      <c r="C87" s="7">
        <v>1.13675223575073</v>
      </c>
      <c r="D87" s="7">
        <v>1.32391917144697E-2</v>
      </c>
      <c r="E87" s="7">
        <v>0.70573903526491899</v>
      </c>
      <c r="F87" s="7">
        <v>0.28102177302061099</v>
      </c>
      <c r="G87" s="7">
        <v>1.5382800329557E-2</v>
      </c>
      <c r="H87" s="7">
        <v>1.0988626234372601E-2</v>
      </c>
      <c r="I87" s="7">
        <v>7.03823291467746E-2</v>
      </c>
      <c r="J87" s="7">
        <v>0.109249384865442</v>
      </c>
      <c r="K87" s="7">
        <v>7.0185626542358007E-2</v>
      </c>
      <c r="L87" s="7">
        <v>0.41590642846230802</v>
      </c>
      <c r="M87" s="7">
        <v>3.3153931058605798E-2</v>
      </c>
      <c r="N87" s="7">
        <v>7.7079198901385093E-2</v>
      </c>
      <c r="O87" s="7">
        <v>8.4373506932148307E-3</v>
      </c>
      <c r="P87" s="7">
        <v>0.18923432376598301</v>
      </c>
      <c r="Q87" s="7">
        <v>7.2347303734994099</v>
      </c>
    </row>
    <row r="88" spans="1:17" hidden="1" x14ac:dyDescent="0.3">
      <c r="A88" s="3" t="s">
        <v>9</v>
      </c>
      <c r="B88" s="2">
        <v>44075</v>
      </c>
      <c r="C88" s="7">
        <v>1.09730210908216</v>
      </c>
      <c r="D88" s="7">
        <v>1.37235438387498E-2</v>
      </c>
      <c r="E88" s="7">
        <v>0.70447028722095895</v>
      </c>
      <c r="F88" s="7">
        <v>0.28180616894029098</v>
      </c>
      <c r="G88" s="7">
        <v>1.8702253287433902E-2</v>
      </c>
      <c r="H88" s="7">
        <v>1.08068324895468E-2</v>
      </c>
      <c r="I88" s="7">
        <v>6.0993387977913503E-2</v>
      </c>
      <c r="J88" s="7">
        <v>9.7054811021542495E-2</v>
      </c>
      <c r="K88" s="7">
        <v>7.6529701240290807E-2</v>
      </c>
      <c r="L88" s="7">
        <v>0.42364438549455402</v>
      </c>
      <c r="M88" s="7">
        <v>3.45476034437548E-2</v>
      </c>
      <c r="N88" s="7">
        <v>7.1020280913060604E-2</v>
      </c>
      <c r="O88" s="7">
        <v>7.4177404990897998E-3</v>
      </c>
      <c r="P88" s="7">
        <v>0.19928300363281301</v>
      </c>
      <c r="Q88" s="7">
        <v>7.2043550150025402</v>
      </c>
    </row>
    <row r="89" spans="1:17" hidden="1" x14ac:dyDescent="0.3">
      <c r="A89" s="3" t="s">
        <v>9</v>
      </c>
      <c r="B89" s="2">
        <v>44105</v>
      </c>
      <c r="C89" s="7">
        <v>1.1479793034424399</v>
      </c>
      <c r="D89" s="7">
        <v>1.36901350195557E-2</v>
      </c>
      <c r="E89" s="7">
        <v>0.72849288442551496</v>
      </c>
      <c r="F89" s="7">
        <v>0.25781698055492902</v>
      </c>
      <c r="G89" s="7">
        <v>1.5628600848015602E-2</v>
      </c>
      <c r="H89" s="7">
        <v>1.47792445854966E-2</v>
      </c>
      <c r="I89" s="7">
        <v>6.1964689040379599E-2</v>
      </c>
      <c r="J89" s="7">
        <v>8.8516130222462699E-2</v>
      </c>
      <c r="K89" s="7">
        <v>8.3496276196978303E-2</v>
      </c>
      <c r="L89" s="7">
        <v>0.43695855380433901</v>
      </c>
      <c r="M89" s="7">
        <v>3.7581436578393003E-2</v>
      </c>
      <c r="N89" s="7">
        <v>7.6610026516569105E-2</v>
      </c>
      <c r="O89" s="7">
        <v>4.2626626865668801E-3</v>
      </c>
      <c r="P89" s="7">
        <v>0.18020237952080001</v>
      </c>
      <c r="Q89" s="7">
        <v>7.21442008866397</v>
      </c>
    </row>
    <row r="90" spans="1:17" hidden="1" x14ac:dyDescent="0.3">
      <c r="A90" s="3" t="s">
        <v>9</v>
      </c>
      <c r="B90" s="2">
        <v>44136</v>
      </c>
      <c r="C90" s="7">
        <v>0.978401292964174</v>
      </c>
      <c r="D90" s="7">
        <v>1.42536130597432E-2</v>
      </c>
      <c r="E90" s="7">
        <v>0.74830191875669405</v>
      </c>
      <c r="F90" s="7">
        <v>0.23744446818356299</v>
      </c>
      <c r="G90" s="7">
        <v>1.97210698238416E-2</v>
      </c>
      <c r="H90" s="7">
        <v>7.6748777295534898E-3</v>
      </c>
      <c r="I90" s="7">
        <v>2.4770606334352099E-2</v>
      </c>
      <c r="J90" s="7">
        <v>6.9205338429799201E-2</v>
      </c>
      <c r="K90" s="7">
        <v>9.8967837339443004E-2</v>
      </c>
      <c r="L90" s="7">
        <v>0.51933018987585899</v>
      </c>
      <c r="M90" s="7">
        <v>3.3123829302829699E-2</v>
      </c>
      <c r="N90" s="7">
        <v>7.1293354609941101E-2</v>
      </c>
      <c r="O90" s="7">
        <v>1.55198772240334E-3</v>
      </c>
      <c r="P90" s="7">
        <v>0.15436090883197801</v>
      </c>
      <c r="Q90" s="7">
        <v>7.2785169474279696</v>
      </c>
    </row>
    <row r="91" spans="1:17" hidden="1" x14ac:dyDescent="0.3">
      <c r="A91" s="3" t="s">
        <v>9</v>
      </c>
      <c r="B91" s="2">
        <v>44166</v>
      </c>
      <c r="C91" s="7">
        <v>1.2327043092171599</v>
      </c>
      <c r="D91" s="7">
        <v>1.44807708899829E-2</v>
      </c>
      <c r="E91" s="7">
        <v>0.73897806830494295</v>
      </c>
      <c r="F91" s="7">
        <v>0.24654116080507399</v>
      </c>
      <c r="G91" s="7">
        <v>1.7665913207812502E-2</v>
      </c>
      <c r="H91" s="7">
        <v>1.71056833351842E-2</v>
      </c>
      <c r="I91" s="7">
        <v>9.16384192754605E-2</v>
      </c>
      <c r="J91" s="7">
        <v>6.1724534642335099E-2</v>
      </c>
      <c r="K91" s="7">
        <v>8.6088171078040607E-2</v>
      </c>
      <c r="L91" s="7">
        <v>0.47759311126640502</v>
      </c>
      <c r="M91" s="7">
        <v>4.2753846616662303E-2</v>
      </c>
      <c r="N91" s="7">
        <v>5.8978815277503101E-2</v>
      </c>
      <c r="O91" s="7">
        <v>1.5439132219016701E-3</v>
      </c>
      <c r="P91" s="7">
        <v>0.144907592078695</v>
      </c>
      <c r="Q91" s="7">
        <v>7.2624347273729501</v>
      </c>
    </row>
    <row r="92" spans="1:17" hidden="1" x14ac:dyDescent="0.3">
      <c r="A92" s="3" t="s">
        <v>9</v>
      </c>
      <c r="B92" s="2">
        <v>44197</v>
      </c>
      <c r="C92" s="7">
        <v>0.84714316697097403</v>
      </c>
      <c r="D92" s="7">
        <v>1.3689046625406501E-2</v>
      </c>
      <c r="E92" s="7">
        <v>0.75637705162869295</v>
      </c>
      <c r="F92" s="7">
        <v>0.229933901745901</v>
      </c>
      <c r="G92" s="7">
        <v>1.7950624333685699E-2</v>
      </c>
      <c r="H92" s="7">
        <v>1.8600928398925401E-3</v>
      </c>
      <c r="I92" s="7">
        <v>1.51342548700449E-2</v>
      </c>
      <c r="J92" s="7">
        <v>6.5056843883148002E-2</v>
      </c>
      <c r="K92" s="7">
        <v>7.9846205354417402E-2</v>
      </c>
      <c r="L92" s="7">
        <v>0.55449147945414401</v>
      </c>
      <c r="M92" s="7">
        <v>3.03766651579346E-2</v>
      </c>
      <c r="N92" s="7">
        <v>6.4844125094672994E-2</v>
      </c>
      <c r="O92" s="7">
        <v>1.0554079199628699E-3</v>
      </c>
      <c r="P92" s="7">
        <v>0.16938430109209701</v>
      </c>
      <c r="Q92" s="7">
        <v>7.3199771425555804</v>
      </c>
    </row>
    <row r="93" spans="1:17" hidden="1" x14ac:dyDescent="0.3">
      <c r="A93" s="3" t="s">
        <v>9</v>
      </c>
      <c r="B93" s="2">
        <v>44228</v>
      </c>
      <c r="C93" s="7">
        <v>0.85450371385923196</v>
      </c>
      <c r="D93" s="7">
        <v>1.4814059299482299E-2</v>
      </c>
      <c r="E93" s="7">
        <v>0.75266447820979698</v>
      </c>
      <c r="F93" s="7">
        <v>0.23252146249072</v>
      </c>
      <c r="G93" s="7">
        <v>1.72690577594619E-2</v>
      </c>
      <c r="H93" s="7">
        <v>8.7622132527662405E-4</v>
      </c>
      <c r="I93" s="7">
        <v>1.11701342981642E-2</v>
      </c>
      <c r="J93" s="7">
        <v>6.8835622156436599E-2</v>
      </c>
      <c r="K93" s="7">
        <v>8.5027652752750094E-2</v>
      </c>
      <c r="L93" s="7">
        <v>0.53805457877679796</v>
      </c>
      <c r="M93" s="7">
        <v>3.1940168598648101E-2</v>
      </c>
      <c r="N93" s="7">
        <v>6.9477453448335197E-2</v>
      </c>
      <c r="O93" s="7">
        <v>8.8259319482372604E-4</v>
      </c>
      <c r="P93" s="7">
        <v>0.17646651768930499</v>
      </c>
      <c r="Q93" s="7">
        <v>7.3049279437886101</v>
      </c>
    </row>
    <row r="94" spans="1:17" x14ac:dyDescent="0.3">
      <c r="A94" s="3" t="s">
        <v>9</v>
      </c>
      <c r="B94" s="2">
        <v>44256</v>
      </c>
      <c r="C94" s="7">
        <v>1.0275330432031999</v>
      </c>
      <c r="D94" s="7">
        <v>1.29318287485114E-2</v>
      </c>
      <c r="E94" s="7">
        <v>0.75108439245798098</v>
      </c>
      <c r="F94" s="7">
        <v>0.23598377879350799</v>
      </c>
      <c r="G94" s="7">
        <v>1.98308723516765E-2</v>
      </c>
      <c r="H94" s="7">
        <v>9.0987560920662805E-4</v>
      </c>
      <c r="I94" s="7">
        <v>1.18894312408545E-2</v>
      </c>
      <c r="J94" s="7">
        <v>7.0640840859594697E-2</v>
      </c>
      <c r="K94" s="7">
        <v>8.2975934891328096E-2</v>
      </c>
      <c r="L94" s="7">
        <v>0.51875747174270603</v>
      </c>
      <c r="M94" s="7">
        <v>3.3593727994830402E-2</v>
      </c>
      <c r="N94" s="7">
        <v>7.4556638018654503E-2</v>
      </c>
      <c r="O94" s="7">
        <v>1.00581155571404E-3</v>
      </c>
      <c r="P94" s="7">
        <v>0.18583939573543401</v>
      </c>
      <c r="Q94" s="7">
        <v>7.2530050261393004</v>
      </c>
    </row>
    <row r="95" spans="1:17" hidden="1" x14ac:dyDescent="0.3">
      <c r="A95" s="3" t="s">
        <v>9</v>
      </c>
      <c r="B95" s="2">
        <v>44287</v>
      </c>
      <c r="C95" s="7">
        <v>1.14813252479561</v>
      </c>
      <c r="D95" s="7">
        <v>1.4042734620625E-2</v>
      </c>
      <c r="E95" s="7">
        <v>0.73539199026537205</v>
      </c>
      <c r="F95" s="7">
        <v>0.25056527511400301</v>
      </c>
      <c r="G95" s="7">
        <v>1.793584230304E-2</v>
      </c>
      <c r="H95" s="7">
        <v>5.7314788203516702E-3</v>
      </c>
      <c r="I95" s="7">
        <v>6.3593473428771793E-2</v>
      </c>
      <c r="J95" s="7">
        <v>8.0453966019552098E-2</v>
      </c>
      <c r="K95" s="7">
        <v>7.4394444477506094E-2</v>
      </c>
      <c r="L95" s="7">
        <v>0.45041122039495901</v>
      </c>
      <c r="M95" s="7">
        <v>3.6882876935068899E-2</v>
      </c>
      <c r="N95" s="7">
        <v>8.3486798744508497E-2</v>
      </c>
      <c r="O95" s="7">
        <v>3.5745455771184599E-3</v>
      </c>
      <c r="P95" s="7">
        <v>0.18353535329912299</v>
      </c>
      <c r="Q95" s="7">
        <v>7.2303639665714803</v>
      </c>
    </row>
    <row r="96" spans="1:17" hidden="1" x14ac:dyDescent="0.3">
      <c r="A96" s="3" t="s">
        <v>9</v>
      </c>
      <c r="B96" s="2">
        <v>44317</v>
      </c>
      <c r="C96" s="7">
        <v>1.2231280107745099</v>
      </c>
      <c r="D96" s="7">
        <v>1.4168576192582801E-2</v>
      </c>
      <c r="E96" s="7">
        <v>0.71919807523180102</v>
      </c>
      <c r="F96" s="7">
        <v>0.26663334857561599</v>
      </c>
      <c r="G96" s="7">
        <v>1.51238557646296E-2</v>
      </c>
      <c r="H96" s="7">
        <v>9.1047276875767299E-3</v>
      </c>
      <c r="I96" s="7">
        <v>7.2537729379250404E-2</v>
      </c>
      <c r="J96" s="7">
        <v>9.4347113327431995E-2</v>
      </c>
      <c r="K96" s="7">
        <v>7.2095897367821196E-2</v>
      </c>
      <c r="L96" s="7">
        <v>0.42688056297747501</v>
      </c>
      <c r="M96" s="7">
        <v>3.4988287619558703E-2</v>
      </c>
      <c r="N96" s="7">
        <v>8.1049953980579501E-2</v>
      </c>
      <c r="O96" s="7">
        <v>5.89039392001252E-3</v>
      </c>
      <c r="P96" s="7">
        <v>0.187981477975665</v>
      </c>
      <c r="Q96" s="7">
        <v>7.2197874197452396</v>
      </c>
    </row>
    <row r="97" spans="1:17" hidden="1" x14ac:dyDescent="0.3">
      <c r="A97" s="3" t="s">
        <v>9</v>
      </c>
      <c r="B97" s="2">
        <v>44348</v>
      </c>
      <c r="C97" s="7">
        <v>1.1781305163984199</v>
      </c>
      <c r="D97" s="7">
        <v>1.31225428940077E-2</v>
      </c>
      <c r="E97" s="7">
        <v>0.72837213414521795</v>
      </c>
      <c r="F97" s="7">
        <v>0.258505322960775</v>
      </c>
      <c r="G97" s="7">
        <v>1.5279616978835101E-2</v>
      </c>
      <c r="H97" s="7">
        <v>9.1201046733494703E-3</v>
      </c>
      <c r="I97" s="7">
        <v>6.9494895784049396E-2</v>
      </c>
      <c r="J97" s="7">
        <v>0.100344671939195</v>
      </c>
      <c r="K97" s="7">
        <v>6.9463586673578895E-2</v>
      </c>
      <c r="L97" s="7">
        <v>0.430369487059793</v>
      </c>
      <c r="M97" s="7">
        <v>4.0504232781151901E-2</v>
      </c>
      <c r="N97" s="7">
        <v>7.0126723739024094E-2</v>
      </c>
      <c r="O97" s="7">
        <v>9.5683470798832698E-3</v>
      </c>
      <c r="P97" s="7">
        <v>0.18572833329114</v>
      </c>
      <c r="Q97" s="7">
        <v>7.2124228710917997</v>
      </c>
    </row>
    <row r="98" spans="1:17" hidden="1" x14ac:dyDescent="0.3">
      <c r="A98" s="3" t="s">
        <v>9</v>
      </c>
      <c r="B98" s="2">
        <v>44378</v>
      </c>
      <c r="C98" s="7">
        <v>1.2289498544322699</v>
      </c>
      <c r="D98" s="7">
        <v>1.278847699797E-2</v>
      </c>
      <c r="E98" s="7">
        <v>0.71690572761034999</v>
      </c>
      <c r="F98" s="7">
        <v>0.27030579539167998</v>
      </c>
      <c r="G98" s="7">
        <v>1.4217203825858201E-2</v>
      </c>
      <c r="H98" s="7">
        <v>9.9027784843088804E-3</v>
      </c>
      <c r="I98" s="7">
        <v>6.6106855417824906E-2</v>
      </c>
      <c r="J98" s="7">
        <v>0.10387151920061299</v>
      </c>
      <c r="K98" s="7">
        <v>6.8137530410087604E-2</v>
      </c>
      <c r="L98" s="7">
        <v>0.42470811339436898</v>
      </c>
      <c r="M98" s="7">
        <v>4.0882881118248199E-2</v>
      </c>
      <c r="N98" s="7">
        <v>6.4596849760686595E-2</v>
      </c>
      <c r="O98" s="7">
        <v>8.9631326935841107E-3</v>
      </c>
      <c r="P98" s="7">
        <v>0.19861313569441999</v>
      </c>
      <c r="Q98" s="7">
        <v>7.2433813339541704</v>
      </c>
    </row>
    <row r="99" spans="1:17" hidden="1" x14ac:dyDescent="0.3">
      <c r="A99" s="3" t="s">
        <v>9</v>
      </c>
      <c r="B99" s="2">
        <v>44409</v>
      </c>
      <c r="C99" s="7">
        <v>1.20806695794506</v>
      </c>
      <c r="D99" s="7">
        <v>1.32768344611842E-2</v>
      </c>
      <c r="E99" s="7">
        <v>0.69953423660845904</v>
      </c>
      <c r="F99" s="7">
        <v>0.28718892893035602</v>
      </c>
      <c r="G99" s="7">
        <v>1.4810660345473301E-2</v>
      </c>
      <c r="H99" s="7">
        <v>1.0751274364223099E-2</v>
      </c>
      <c r="I99" s="7">
        <v>6.7725516662147406E-2</v>
      </c>
      <c r="J99" s="7">
        <v>0.113393495967054</v>
      </c>
      <c r="K99" s="7">
        <v>6.8675057364596906E-2</v>
      </c>
      <c r="L99" s="7">
        <v>0.39857944809067403</v>
      </c>
      <c r="M99" s="7">
        <v>4.01947257090381E-2</v>
      </c>
      <c r="N99" s="7">
        <v>6.5009882605633396E-2</v>
      </c>
      <c r="O99" s="7">
        <v>1.15349552719407E-2</v>
      </c>
      <c r="P99" s="7">
        <v>0.20932498361922</v>
      </c>
      <c r="Q99" s="7">
        <v>7.25598586589651</v>
      </c>
    </row>
    <row r="100" spans="1:17" hidden="1" x14ac:dyDescent="0.3">
      <c r="A100" s="3" t="s">
        <v>9</v>
      </c>
      <c r="B100" s="2">
        <v>44440</v>
      </c>
      <c r="C100" s="7">
        <v>1.18953457118374</v>
      </c>
      <c r="D100" s="7">
        <v>1.20843493124611E-2</v>
      </c>
      <c r="E100" s="7">
        <v>0.71921236494191398</v>
      </c>
      <c r="F100" s="7">
        <v>0.26870328574562502</v>
      </c>
      <c r="G100" s="7">
        <v>1.6366863226809501E-2</v>
      </c>
      <c r="H100" s="7">
        <v>1.0713857037893E-2</v>
      </c>
      <c r="I100" s="7">
        <v>6.3834698942572599E-2</v>
      </c>
      <c r="J100" s="7">
        <v>0.1029871730217</v>
      </c>
      <c r="K100" s="7">
        <v>6.7976259137213293E-2</v>
      </c>
      <c r="L100" s="7">
        <v>0.40298153502195699</v>
      </c>
      <c r="M100" s="7">
        <v>4.1249511840931001E-2</v>
      </c>
      <c r="N100" s="7">
        <v>6.2822673601420798E-2</v>
      </c>
      <c r="O100" s="7">
        <v>1.25999107074523E-2</v>
      </c>
      <c r="P100" s="7">
        <v>0.21846751746205101</v>
      </c>
      <c r="Q100" s="7">
        <v>7.2306060049497303</v>
      </c>
    </row>
    <row r="101" spans="1:17" hidden="1" x14ac:dyDescent="0.3">
      <c r="A101" s="3" t="s">
        <v>10</v>
      </c>
      <c r="B101" s="2">
        <v>43466</v>
      </c>
      <c r="C101" s="7">
        <v>0.88375331062222995</v>
      </c>
      <c r="D101" s="7">
        <v>2.2155099647306001E-2</v>
      </c>
      <c r="E101" s="7">
        <v>0.59521950542338098</v>
      </c>
      <c r="F101" s="7">
        <v>0.38262539492931302</v>
      </c>
      <c r="G101" s="7">
        <v>1.8787206112138102E-2</v>
      </c>
      <c r="H101" s="7">
        <v>9.6900238007177307E-3</v>
      </c>
      <c r="I101" s="7">
        <v>6.7770266511028895E-2</v>
      </c>
      <c r="J101" s="7">
        <v>9.3701934652362498E-2</v>
      </c>
      <c r="K101" s="7">
        <v>5.69291314431907E-2</v>
      </c>
      <c r="L101" s="7">
        <v>0.37270506400333098</v>
      </c>
      <c r="M101" s="7">
        <v>5.5934063943377597E-2</v>
      </c>
      <c r="N101" s="7">
        <v>6.13278916776012E-2</v>
      </c>
      <c r="O101" s="7">
        <v>6.4856536658509295E-2</v>
      </c>
      <c r="P101" s="7">
        <v>0.198297881197743</v>
      </c>
      <c r="Q101" s="7">
        <v>5.1015894404463102</v>
      </c>
    </row>
    <row r="102" spans="1:17" hidden="1" x14ac:dyDescent="0.3">
      <c r="A102" s="3" t="s">
        <v>10</v>
      </c>
      <c r="B102" s="2">
        <v>43497</v>
      </c>
      <c r="C102" s="7">
        <v>0.86596904671466901</v>
      </c>
      <c r="D102" s="7">
        <v>1.93649125270891E-2</v>
      </c>
      <c r="E102" s="7">
        <v>0.58596288514934702</v>
      </c>
      <c r="F102" s="7">
        <v>0.39467220232356398</v>
      </c>
      <c r="G102" s="7">
        <v>2.1669165646164099E-2</v>
      </c>
      <c r="H102" s="7">
        <v>1.05112489315496E-2</v>
      </c>
      <c r="I102" s="7">
        <v>7.3474067165753804E-2</v>
      </c>
      <c r="J102" s="7">
        <v>0.10712029030682001</v>
      </c>
      <c r="K102" s="7">
        <v>4.9587550014353797E-2</v>
      </c>
      <c r="L102" s="7">
        <v>0.38005755630865601</v>
      </c>
      <c r="M102" s="7">
        <v>5.5331241093673302E-2</v>
      </c>
      <c r="N102" s="7">
        <v>5.8123636195779198E-2</v>
      </c>
      <c r="O102" s="7">
        <v>5.1266001811093601E-2</v>
      </c>
      <c r="P102" s="7">
        <v>0.19285924252615699</v>
      </c>
      <c r="Q102" s="7">
        <v>5.2212285094369797</v>
      </c>
    </row>
    <row r="103" spans="1:17" hidden="1" x14ac:dyDescent="0.3">
      <c r="A103" s="3" t="s">
        <v>10</v>
      </c>
      <c r="B103" s="2">
        <v>43525</v>
      </c>
      <c r="C103" s="7">
        <v>1.05705311227303</v>
      </c>
      <c r="D103" s="7">
        <v>2.1774246908328999E-2</v>
      </c>
      <c r="E103" s="7">
        <v>0.58464824290040796</v>
      </c>
      <c r="F103" s="7">
        <v>0.39357751019126302</v>
      </c>
      <c r="G103" s="7">
        <v>1.92105740382187E-2</v>
      </c>
      <c r="H103" s="7">
        <v>9.95796540916454E-3</v>
      </c>
      <c r="I103" s="7">
        <v>7.7860994818140503E-2</v>
      </c>
      <c r="J103" s="7">
        <v>0.10644871505939001</v>
      </c>
      <c r="K103" s="7">
        <v>5.1243673117147101E-2</v>
      </c>
      <c r="L103" s="7">
        <v>0.365451915714127</v>
      </c>
      <c r="M103" s="7">
        <v>5.2423555969528697E-2</v>
      </c>
      <c r="N103" s="7">
        <v>7.0671780681144006E-2</v>
      </c>
      <c r="O103" s="7">
        <v>5.5054481413937199E-2</v>
      </c>
      <c r="P103" s="7">
        <v>0.19167634377920201</v>
      </c>
      <c r="Q103" s="7">
        <v>5.0914165448409197</v>
      </c>
    </row>
    <row r="104" spans="1:17" hidden="1" x14ac:dyDescent="0.3">
      <c r="A104" s="3" t="s">
        <v>10</v>
      </c>
      <c r="B104" s="2">
        <v>43556</v>
      </c>
      <c r="C104" s="7">
        <v>0.99817242169552001</v>
      </c>
      <c r="D104" s="7">
        <v>2.0910662338265999E-2</v>
      </c>
      <c r="E104" s="7">
        <v>0.58976615562499402</v>
      </c>
      <c r="F104" s="7">
        <v>0.38932318203673999</v>
      </c>
      <c r="G104" s="7">
        <v>1.9483575596655801E-2</v>
      </c>
      <c r="H104" s="7">
        <v>9.6390325205730609E-3</v>
      </c>
      <c r="I104" s="7">
        <v>7.6702357888571604E-2</v>
      </c>
      <c r="J104" s="7">
        <v>0.101685406750313</v>
      </c>
      <c r="K104" s="7">
        <v>4.9711483443059298E-2</v>
      </c>
      <c r="L104" s="7">
        <v>0.374478127553032</v>
      </c>
      <c r="M104" s="7">
        <v>5.3087678907758201E-2</v>
      </c>
      <c r="N104" s="7">
        <v>8.1799646212814894E-2</v>
      </c>
      <c r="O104" s="7">
        <v>5.4229689031733697E-2</v>
      </c>
      <c r="P104" s="7">
        <v>0.17918300209548901</v>
      </c>
      <c r="Q104" s="7">
        <v>5.1155643627571399</v>
      </c>
    </row>
    <row r="105" spans="1:17" hidden="1" x14ac:dyDescent="0.3">
      <c r="A105" s="3" t="s">
        <v>10</v>
      </c>
      <c r="B105" s="2">
        <v>43586</v>
      </c>
      <c r="C105" s="7">
        <v>1.0295913029975201</v>
      </c>
      <c r="D105" s="7">
        <v>2.1724565837561001E-2</v>
      </c>
      <c r="E105" s="7">
        <v>0.58740724485579399</v>
      </c>
      <c r="F105" s="7">
        <v>0.39086818930664502</v>
      </c>
      <c r="G105" s="7">
        <v>2.0463772139246699E-2</v>
      </c>
      <c r="H105" s="7">
        <v>8.3085337936227594E-3</v>
      </c>
      <c r="I105" s="7">
        <v>7.9243767596695894E-2</v>
      </c>
      <c r="J105" s="7">
        <v>0.10282967664353</v>
      </c>
      <c r="K105" s="7">
        <v>5.0796223773182797E-2</v>
      </c>
      <c r="L105" s="7">
        <v>0.36042677928796502</v>
      </c>
      <c r="M105" s="7">
        <v>5.5920417347899598E-2</v>
      </c>
      <c r="N105" s="7">
        <v>9.1204470112424205E-2</v>
      </c>
      <c r="O105" s="7">
        <v>5.7602213635312101E-2</v>
      </c>
      <c r="P105" s="7">
        <v>0.17320414567012099</v>
      </c>
      <c r="Q105" s="7">
        <v>5.0972015259887904</v>
      </c>
    </row>
    <row r="106" spans="1:17" hidden="1" x14ac:dyDescent="0.3">
      <c r="A106" s="3" t="s">
        <v>10</v>
      </c>
      <c r="B106" s="2">
        <v>43617</v>
      </c>
      <c r="C106" s="7">
        <v>0.98815026946186901</v>
      </c>
      <c r="D106" s="7">
        <v>2.3970039127811801E-2</v>
      </c>
      <c r="E106" s="7">
        <v>0.59963393591912495</v>
      </c>
      <c r="F106" s="7">
        <v>0.37639602495306401</v>
      </c>
      <c r="G106" s="7">
        <v>1.84799638845001E-2</v>
      </c>
      <c r="H106" s="7">
        <v>8.3375735786152105E-3</v>
      </c>
      <c r="I106" s="7">
        <v>7.9531589971231595E-2</v>
      </c>
      <c r="J106" s="7">
        <v>0.10097793830809</v>
      </c>
      <c r="K106" s="7">
        <v>5.1190682024951903E-2</v>
      </c>
      <c r="L106" s="7">
        <v>0.373852332061823</v>
      </c>
      <c r="M106" s="7">
        <v>5.56074473269349E-2</v>
      </c>
      <c r="N106" s="7">
        <v>7.7943969933356297E-2</v>
      </c>
      <c r="O106" s="7">
        <v>5.71449827654422E-2</v>
      </c>
      <c r="P106" s="7">
        <v>0.17693352014505401</v>
      </c>
      <c r="Q106" s="7">
        <v>5.2089524532745397</v>
      </c>
    </row>
    <row r="107" spans="1:17" hidden="1" x14ac:dyDescent="0.3">
      <c r="A107" s="3" t="s">
        <v>10</v>
      </c>
      <c r="B107" s="2">
        <v>43647</v>
      </c>
      <c r="C107" s="7">
        <v>1.0164967779504701</v>
      </c>
      <c r="D107" s="7">
        <v>2.1899923514373001E-2</v>
      </c>
      <c r="E107" s="7">
        <v>0.60219525134808605</v>
      </c>
      <c r="F107" s="7">
        <v>0.37590482513754098</v>
      </c>
      <c r="G107" s="7">
        <v>1.9599260173510401E-2</v>
      </c>
      <c r="H107" s="7">
        <v>8.8633311003045497E-3</v>
      </c>
      <c r="I107" s="7">
        <v>8.2135869536248199E-2</v>
      </c>
      <c r="J107" s="7">
        <v>0.101628005151812</v>
      </c>
      <c r="K107" s="7">
        <v>4.8107148458312099E-2</v>
      </c>
      <c r="L107" s="7">
        <v>0.368957588125642</v>
      </c>
      <c r="M107" s="7">
        <v>5.6346866533280901E-2</v>
      </c>
      <c r="N107" s="7">
        <v>7.0845503150401501E-2</v>
      </c>
      <c r="O107" s="7">
        <v>5.3949426106450801E-2</v>
      </c>
      <c r="P107" s="7">
        <v>0.189567001664037</v>
      </c>
      <c r="Q107" s="7">
        <v>5.17881195889594</v>
      </c>
    </row>
    <row r="108" spans="1:17" hidden="1" x14ac:dyDescent="0.3">
      <c r="A108" s="3" t="s">
        <v>10</v>
      </c>
      <c r="B108" s="2">
        <v>43678</v>
      </c>
      <c r="C108" s="7">
        <v>1.0001266641128299</v>
      </c>
      <c r="D108" s="7">
        <v>2.2516935252612301E-2</v>
      </c>
      <c r="E108" s="7">
        <v>0.59157364937360502</v>
      </c>
      <c r="F108" s="7">
        <v>0.38590941537378298</v>
      </c>
      <c r="G108" s="7">
        <v>2.0441453821975201E-2</v>
      </c>
      <c r="H108" s="7">
        <v>1.12273124170605E-2</v>
      </c>
      <c r="I108" s="7">
        <v>8.60074608329192E-2</v>
      </c>
      <c r="J108" s="7">
        <v>0.110016419917057</v>
      </c>
      <c r="K108" s="7">
        <v>4.9097355834756801E-2</v>
      </c>
      <c r="L108" s="7">
        <v>0.371620717165841</v>
      </c>
      <c r="M108" s="7">
        <v>5.6896877249772097E-2</v>
      </c>
      <c r="N108" s="7">
        <v>7.30799316006156E-2</v>
      </c>
      <c r="O108" s="7">
        <v>4.3043060045689502E-2</v>
      </c>
      <c r="P108" s="7">
        <v>0.17856941111431199</v>
      </c>
      <c r="Q108" s="7">
        <v>5.2174741872625896</v>
      </c>
    </row>
    <row r="109" spans="1:17" hidden="1" x14ac:dyDescent="0.3">
      <c r="A109" s="3" t="s">
        <v>10</v>
      </c>
      <c r="B109" s="2">
        <v>43709</v>
      </c>
      <c r="C109" s="7">
        <v>0.95285428250964199</v>
      </c>
      <c r="D109" s="7">
        <v>2.01347437330823E-2</v>
      </c>
      <c r="E109" s="7">
        <v>0.603204727845845</v>
      </c>
      <c r="F109" s="7">
        <v>0.376660528421073</v>
      </c>
      <c r="G109" s="7">
        <v>1.8351531865159101E-2</v>
      </c>
      <c r="H109" s="7">
        <v>1.0297395898193101E-2</v>
      </c>
      <c r="I109" s="7">
        <v>8.0977868586018298E-2</v>
      </c>
      <c r="J109" s="7">
        <v>0.10247499150219</v>
      </c>
      <c r="K109" s="7">
        <v>5.0090428508213602E-2</v>
      </c>
      <c r="L109" s="7">
        <v>0.36772397203760199</v>
      </c>
      <c r="M109" s="7">
        <v>5.3534480017487299E-2</v>
      </c>
      <c r="N109" s="7">
        <v>6.5538240257632593E-2</v>
      </c>
      <c r="O109" s="7">
        <v>4.8071565553252898E-2</v>
      </c>
      <c r="P109" s="7">
        <v>0.20293952577425101</v>
      </c>
      <c r="Q109" s="7">
        <v>5.1999008872107</v>
      </c>
    </row>
    <row r="110" spans="1:17" hidden="1" x14ac:dyDescent="0.3">
      <c r="A110" s="3" t="s">
        <v>10</v>
      </c>
      <c r="B110" s="2">
        <v>43739</v>
      </c>
      <c r="C110" s="7">
        <v>0.99796096663760703</v>
      </c>
      <c r="D110" s="7">
        <v>2.1464744816709E-2</v>
      </c>
      <c r="E110" s="7">
        <v>0.60070319084060098</v>
      </c>
      <c r="F110" s="7">
        <v>0.37783206434269001</v>
      </c>
      <c r="G110" s="7">
        <v>1.77318010244755E-2</v>
      </c>
      <c r="H110" s="7">
        <v>1.2686083678150901E-2</v>
      </c>
      <c r="I110" s="7">
        <v>8.3077479219774694E-2</v>
      </c>
      <c r="J110" s="7">
        <v>0.10536053901009</v>
      </c>
      <c r="K110" s="7">
        <v>5.3088988250837098E-2</v>
      </c>
      <c r="L110" s="7">
        <v>0.37120307974182598</v>
      </c>
      <c r="M110" s="7">
        <v>5.2817799785125803E-2</v>
      </c>
      <c r="N110" s="7">
        <v>7.2608044047046696E-2</v>
      </c>
      <c r="O110" s="7">
        <v>4.0500641070156697E-2</v>
      </c>
      <c r="P110" s="7">
        <v>0.190925544172517</v>
      </c>
      <c r="Q110" s="7">
        <v>5.2006139677521404</v>
      </c>
    </row>
    <row r="111" spans="1:17" hidden="1" x14ac:dyDescent="0.3">
      <c r="A111" s="3" t="s">
        <v>10</v>
      </c>
      <c r="B111" s="2">
        <v>43770</v>
      </c>
      <c r="C111" s="7">
        <v>1.0298493769700301</v>
      </c>
      <c r="D111" s="7">
        <v>2.26973224954082E-2</v>
      </c>
      <c r="E111" s="7">
        <v>0.607069503363038</v>
      </c>
      <c r="F111" s="7">
        <v>0.37023317414155399</v>
      </c>
      <c r="G111" s="7">
        <v>1.97093173067877E-2</v>
      </c>
      <c r="H111" s="7">
        <v>1.27886527233646E-2</v>
      </c>
      <c r="I111" s="7">
        <v>8.8506965376328697E-2</v>
      </c>
      <c r="J111" s="7">
        <v>0.103086620261283</v>
      </c>
      <c r="K111" s="7">
        <v>6.6104947335926006E-2</v>
      </c>
      <c r="L111" s="7">
        <v>0.37313007719401198</v>
      </c>
      <c r="M111" s="7">
        <v>5.3830593216081198E-2</v>
      </c>
      <c r="N111" s="7">
        <v>7.65509168090871E-2</v>
      </c>
      <c r="O111" s="7">
        <v>3.9530635442924199E-2</v>
      </c>
      <c r="P111" s="7">
        <v>0.16676127433420501</v>
      </c>
      <c r="Q111" s="7">
        <v>5.1865118781018804</v>
      </c>
    </row>
    <row r="112" spans="1:17" hidden="1" x14ac:dyDescent="0.3">
      <c r="A112" s="3" t="s">
        <v>10</v>
      </c>
      <c r="B112" s="2">
        <v>43800</v>
      </c>
      <c r="C112" s="7">
        <v>1.1800224680545901</v>
      </c>
      <c r="D112" s="7">
        <v>2.0952569783259298E-2</v>
      </c>
      <c r="E112" s="7">
        <v>0.60227257777257104</v>
      </c>
      <c r="F112" s="7">
        <v>0.37677485244417003</v>
      </c>
      <c r="G112" s="7">
        <v>1.7424705539179599E-2</v>
      </c>
      <c r="H112" s="7">
        <v>1.44294594995321E-2</v>
      </c>
      <c r="I112" s="7">
        <v>9.8157454966113E-2</v>
      </c>
      <c r="J112" s="7">
        <v>0.101062214903272</v>
      </c>
      <c r="K112" s="7">
        <v>7.2904795136665604E-2</v>
      </c>
      <c r="L112" s="7">
        <v>0.39228698947063001</v>
      </c>
      <c r="M112" s="7">
        <v>5.3296884880047003E-2</v>
      </c>
      <c r="N112" s="7">
        <v>5.9677193939656002E-2</v>
      </c>
      <c r="O112" s="7">
        <v>3.6885014251183498E-2</v>
      </c>
      <c r="P112" s="7">
        <v>0.153875287413721</v>
      </c>
      <c r="Q112" s="7">
        <v>5.14947814215141</v>
      </c>
    </row>
    <row r="113" spans="1:17" hidden="1" x14ac:dyDescent="0.3">
      <c r="A113" s="3" t="s">
        <v>10</v>
      </c>
      <c r="B113" s="2">
        <v>43831</v>
      </c>
      <c r="C113" s="7">
        <v>0.902426968456435</v>
      </c>
      <c r="D113" s="7">
        <v>2.1487660974259099E-2</v>
      </c>
      <c r="E113" s="7">
        <v>0.609212224262772</v>
      </c>
      <c r="F113" s="7">
        <v>0.36930011476296798</v>
      </c>
      <c r="G113" s="7">
        <v>1.9552887642113902E-2</v>
      </c>
      <c r="H113" s="7">
        <v>1.14625241049574E-2</v>
      </c>
      <c r="I113" s="7">
        <v>6.6466180399096894E-2</v>
      </c>
      <c r="J113" s="7">
        <v>0.103869028575568</v>
      </c>
      <c r="K113" s="7">
        <v>4.8590380243958099E-2</v>
      </c>
      <c r="L113" s="7">
        <v>0.38168368177864997</v>
      </c>
      <c r="M113" s="7">
        <v>5.84783677479793E-2</v>
      </c>
      <c r="N113" s="7">
        <v>6.2344756817381698E-2</v>
      </c>
      <c r="O113" s="7">
        <v>4.88174893271833E-2</v>
      </c>
      <c r="P113" s="7">
        <v>0.198734703363111</v>
      </c>
      <c r="Q113" s="7">
        <v>5.2436225402986203</v>
      </c>
    </row>
    <row r="114" spans="1:17" hidden="1" x14ac:dyDescent="0.3">
      <c r="A114" s="3" t="s">
        <v>10</v>
      </c>
      <c r="B114" s="2">
        <v>43862</v>
      </c>
      <c r="C114" s="7">
        <v>0.92272688995770302</v>
      </c>
      <c r="D114" s="7">
        <v>2.2246433715167099E-2</v>
      </c>
      <c r="E114" s="7">
        <v>0.60558161138508904</v>
      </c>
      <c r="F114" s="7">
        <v>0.37217195489974397</v>
      </c>
      <c r="G114" s="7">
        <v>1.8503651152316399E-2</v>
      </c>
      <c r="H114" s="7">
        <v>1.16626333854983E-2</v>
      </c>
      <c r="I114" s="7">
        <v>6.6251473371067501E-2</v>
      </c>
      <c r="J114" s="7">
        <v>0.110406610013967</v>
      </c>
      <c r="K114" s="7">
        <v>4.8721196226216297E-2</v>
      </c>
      <c r="L114" s="7">
        <v>0.38486977238419601</v>
      </c>
      <c r="M114" s="7">
        <v>5.6966311286118301E-2</v>
      </c>
      <c r="N114" s="7">
        <v>6.1209699738972202E-2</v>
      </c>
      <c r="O114" s="7">
        <v>4.31798136304372E-2</v>
      </c>
      <c r="P114" s="7">
        <v>0.19822883881121101</v>
      </c>
      <c r="Q114" s="7">
        <v>5.2118736039287104</v>
      </c>
    </row>
    <row r="115" spans="1:17" x14ac:dyDescent="0.3">
      <c r="A115" s="3" t="s">
        <v>10</v>
      </c>
      <c r="B115" s="2">
        <v>43891</v>
      </c>
      <c r="C115" s="7">
        <v>0.923050495923599</v>
      </c>
      <c r="D115" s="7">
        <v>2.3506511014225E-2</v>
      </c>
      <c r="E115" s="7">
        <v>0.65567433804207098</v>
      </c>
      <c r="F115" s="7">
        <v>0.320819150943704</v>
      </c>
      <c r="G115" s="7">
        <v>1.6808444030374299E-2</v>
      </c>
      <c r="H115" s="7">
        <v>7.9688936704427303E-3</v>
      </c>
      <c r="I115" s="7">
        <v>4.2410033146541598E-2</v>
      </c>
      <c r="J115" s="7">
        <v>7.34379640559365E-2</v>
      </c>
      <c r="K115" s="7">
        <v>4.5807385896286398E-2</v>
      </c>
      <c r="L115" s="7">
        <v>0.50377227403314595</v>
      </c>
      <c r="M115" s="7">
        <v>4.5506747928169701E-2</v>
      </c>
      <c r="N115" s="7">
        <v>6.4666940089856101E-2</v>
      </c>
      <c r="O115" s="7">
        <v>2.4506284685430299E-2</v>
      </c>
      <c r="P115" s="7">
        <v>0.17511503246381699</v>
      </c>
      <c r="Q115" s="7">
        <v>5.1581053484086103</v>
      </c>
    </row>
    <row r="116" spans="1:17" hidden="1" x14ac:dyDescent="0.3">
      <c r="A116" s="3" t="s">
        <v>10</v>
      </c>
      <c r="B116" s="2">
        <v>43922</v>
      </c>
      <c r="C116" s="7">
        <v>0.57633570068893003</v>
      </c>
      <c r="D116" s="7">
        <v>2.9274783568726301E-2</v>
      </c>
      <c r="E116" s="7">
        <v>0.71653937043406002</v>
      </c>
      <c r="F116" s="7">
        <v>0.254185845997214</v>
      </c>
      <c r="G116" s="7">
        <v>2.00206766416356E-2</v>
      </c>
      <c r="H116" s="7">
        <v>5.0265771224826796E-4</v>
      </c>
      <c r="I116" s="7">
        <v>5.1665931273633297E-3</v>
      </c>
      <c r="J116" s="7">
        <v>1.9624722136578999E-2</v>
      </c>
      <c r="K116" s="7">
        <v>2.9635629953583102E-2</v>
      </c>
      <c r="L116" s="7">
        <v>0.75897246199735102</v>
      </c>
      <c r="M116" s="7">
        <v>2.4213464040847201E-2</v>
      </c>
      <c r="N116" s="7">
        <v>4.0600132752290297E-2</v>
      </c>
      <c r="O116" s="7">
        <v>4.1450679855359E-3</v>
      </c>
      <c r="P116" s="7">
        <v>9.7118593652566199E-2</v>
      </c>
      <c r="Q116" s="7">
        <v>5.4030398568537601</v>
      </c>
    </row>
    <row r="117" spans="1:17" hidden="1" x14ac:dyDescent="0.3">
      <c r="A117" s="3" t="s">
        <v>10</v>
      </c>
      <c r="B117" s="2">
        <v>43952</v>
      </c>
      <c r="C117" s="7">
        <v>0.74431074605803205</v>
      </c>
      <c r="D117" s="7">
        <v>2.6384621511780601E-2</v>
      </c>
      <c r="E117" s="7">
        <v>0.66594007311768</v>
      </c>
      <c r="F117" s="7">
        <v>0.307675305370539</v>
      </c>
      <c r="G117" s="7">
        <v>1.8071466051622399E-2</v>
      </c>
      <c r="H117" s="7">
        <v>8.4821378475148602E-4</v>
      </c>
      <c r="I117" s="7">
        <v>1.2606430625530801E-2</v>
      </c>
      <c r="J117" s="7">
        <v>2.82896936841254E-2</v>
      </c>
      <c r="K117" s="7">
        <v>2.7437405477408E-2</v>
      </c>
      <c r="L117" s="7">
        <v>0.62866940107060798</v>
      </c>
      <c r="M117" s="7">
        <v>2.5514143058999201E-2</v>
      </c>
      <c r="N117" s="7">
        <v>0.13109031426142001</v>
      </c>
      <c r="O117" s="7">
        <v>5.7205250704206101E-3</v>
      </c>
      <c r="P117" s="7">
        <v>0.12175240691511401</v>
      </c>
      <c r="Q117" s="7">
        <v>5.3807526220544499</v>
      </c>
    </row>
    <row r="118" spans="1:17" hidden="1" x14ac:dyDescent="0.3">
      <c r="A118" s="3" t="s">
        <v>10</v>
      </c>
      <c r="B118" s="2">
        <v>43983</v>
      </c>
      <c r="C118" s="7">
        <v>0.87041530223131303</v>
      </c>
      <c r="D118" s="7">
        <v>2.3524071460016002E-2</v>
      </c>
      <c r="E118" s="7">
        <v>0.62973619453622798</v>
      </c>
      <c r="F118" s="7">
        <v>0.34673973400375702</v>
      </c>
      <c r="G118" s="7">
        <v>2.0442181677684801E-2</v>
      </c>
      <c r="H118" s="7">
        <v>4.0497331479209999E-3</v>
      </c>
      <c r="I118" s="7">
        <v>5.76929781334483E-2</v>
      </c>
      <c r="J118" s="7">
        <v>4.5113275964148797E-2</v>
      </c>
      <c r="K118" s="7">
        <v>3.3062577756866003E-2</v>
      </c>
      <c r="L118" s="7">
        <v>0.50491703942049604</v>
      </c>
      <c r="M118" s="7">
        <v>3.6989115989852099E-2</v>
      </c>
      <c r="N118" s="7">
        <v>0.11709946166238901</v>
      </c>
      <c r="O118" s="7">
        <v>6.1272404953234098E-3</v>
      </c>
      <c r="P118" s="7">
        <v>0.17450639575187099</v>
      </c>
      <c r="Q118" s="7">
        <v>5.4502713391919499</v>
      </c>
    </row>
    <row r="119" spans="1:17" hidden="1" x14ac:dyDescent="0.3">
      <c r="A119" s="3" t="s">
        <v>10</v>
      </c>
      <c r="B119" s="2">
        <v>44013</v>
      </c>
      <c r="C119" s="7">
        <v>1.0170234153347799</v>
      </c>
      <c r="D119" s="7">
        <v>2.1396020626054401E-2</v>
      </c>
      <c r="E119" s="7">
        <v>0.62074924426406297</v>
      </c>
      <c r="F119" s="7">
        <v>0.35785473510988303</v>
      </c>
      <c r="G119" s="7">
        <v>2.07440225271164E-2</v>
      </c>
      <c r="H119" s="7">
        <v>7.5589350095058199E-3</v>
      </c>
      <c r="I119" s="7">
        <v>7.6518556588779596E-2</v>
      </c>
      <c r="J119" s="7">
        <v>7.6894376897829797E-2</v>
      </c>
      <c r="K119" s="7">
        <v>4.0131304590017999E-2</v>
      </c>
      <c r="L119" s="7">
        <v>0.42310526841172003</v>
      </c>
      <c r="M119" s="7">
        <v>5.3815244635561102E-2</v>
      </c>
      <c r="N119" s="7">
        <v>0.103058464408485</v>
      </c>
      <c r="O119" s="7">
        <v>1.00004261028358E-2</v>
      </c>
      <c r="P119" s="7">
        <v>0.18817340082814901</v>
      </c>
      <c r="Q119" s="7">
        <v>5.2524772943667397</v>
      </c>
    </row>
    <row r="120" spans="1:17" hidden="1" x14ac:dyDescent="0.3">
      <c r="A120" s="3" t="s">
        <v>10</v>
      </c>
      <c r="B120" s="2">
        <v>44044</v>
      </c>
      <c r="C120" s="7">
        <v>1.0266015716138199</v>
      </c>
      <c r="D120" s="7">
        <v>2.2960148193922201E-2</v>
      </c>
      <c r="E120" s="7">
        <v>0.60762595689383803</v>
      </c>
      <c r="F120" s="7">
        <v>0.36941389491223903</v>
      </c>
      <c r="G120" s="7">
        <v>2.17658141109013E-2</v>
      </c>
      <c r="H120" s="7">
        <v>9.5642775967014308E-3</v>
      </c>
      <c r="I120" s="7">
        <v>8.7706097114811907E-2</v>
      </c>
      <c r="J120" s="7">
        <v>9.8951589732874601E-2</v>
      </c>
      <c r="K120" s="7">
        <v>4.1089761767028901E-2</v>
      </c>
      <c r="L120" s="7">
        <v>0.40570730670578098</v>
      </c>
      <c r="M120" s="7">
        <v>5.1914036170390199E-2</v>
      </c>
      <c r="N120" s="7">
        <v>8.3272886999255197E-2</v>
      </c>
      <c r="O120" s="7">
        <v>1.30931458826033E-2</v>
      </c>
      <c r="P120" s="7">
        <v>0.186935083919652</v>
      </c>
      <c r="Q120" s="7">
        <v>5.30824997079662</v>
      </c>
    </row>
    <row r="121" spans="1:17" hidden="1" x14ac:dyDescent="0.3">
      <c r="A121" s="3" t="s">
        <v>10</v>
      </c>
      <c r="B121" s="2">
        <v>44075</v>
      </c>
      <c r="C121" s="7">
        <v>0.97145749237611301</v>
      </c>
      <c r="D121" s="7">
        <v>2.38575477259085E-2</v>
      </c>
      <c r="E121" s="7">
        <v>0.63749151601617904</v>
      </c>
      <c r="F121" s="7">
        <v>0.33865093625791198</v>
      </c>
      <c r="G121" s="7">
        <v>2.2141590533474999E-2</v>
      </c>
      <c r="H121" s="7">
        <v>9.2083054291992195E-3</v>
      </c>
      <c r="I121" s="7">
        <v>7.6471209789109804E-2</v>
      </c>
      <c r="J121" s="7">
        <v>9.2962082686656594E-2</v>
      </c>
      <c r="K121" s="7">
        <v>4.6288788896305902E-2</v>
      </c>
      <c r="L121" s="7">
        <v>0.41402725295231901</v>
      </c>
      <c r="M121" s="7">
        <v>5.7882658291933703E-2</v>
      </c>
      <c r="N121" s="7">
        <v>8.56178835552628E-2</v>
      </c>
      <c r="O121" s="7">
        <v>1.79748017732346E-2</v>
      </c>
      <c r="P121" s="7">
        <v>0.177425426092504</v>
      </c>
      <c r="Q121" s="7">
        <v>5.2742283755066</v>
      </c>
    </row>
    <row r="122" spans="1:17" hidden="1" x14ac:dyDescent="0.3">
      <c r="A122" s="3" t="s">
        <v>10</v>
      </c>
      <c r="B122" s="2">
        <v>44105</v>
      </c>
      <c r="C122" s="7">
        <v>1.0938552801520001</v>
      </c>
      <c r="D122" s="7">
        <v>2.08798289737274E-2</v>
      </c>
      <c r="E122" s="7">
        <v>0.566832152229786</v>
      </c>
      <c r="F122" s="7">
        <v>0.41228801879648702</v>
      </c>
      <c r="G122" s="7">
        <v>1.7135977870679098E-2</v>
      </c>
      <c r="H122" s="7">
        <v>8.7852924346415902E-3</v>
      </c>
      <c r="I122" s="7">
        <v>7.4788297703532597E-2</v>
      </c>
      <c r="J122" s="7">
        <v>8.4253176513592806E-2</v>
      </c>
      <c r="K122" s="7">
        <v>4.5304792676559499E-2</v>
      </c>
      <c r="L122" s="7">
        <v>0.39119922126803702</v>
      </c>
      <c r="M122" s="7">
        <v>5.1275867444009297E-2</v>
      </c>
      <c r="N122" s="7">
        <v>7.9831991150337706E-2</v>
      </c>
      <c r="O122" s="7">
        <v>1.33117217702883E-2</v>
      </c>
      <c r="P122" s="7">
        <v>0.234113661168322</v>
      </c>
      <c r="Q122" s="7">
        <v>5.3043598334850603</v>
      </c>
    </row>
    <row r="123" spans="1:17" hidden="1" x14ac:dyDescent="0.3">
      <c r="A123" s="3" t="s">
        <v>10</v>
      </c>
      <c r="B123" s="2">
        <v>44136</v>
      </c>
      <c r="C123" s="7">
        <v>0.95278526277507003</v>
      </c>
      <c r="D123" s="7">
        <v>2.09644978022041E-2</v>
      </c>
      <c r="E123" s="7">
        <v>0.57017049336245296</v>
      </c>
      <c r="F123" s="7">
        <v>0.40886500883534299</v>
      </c>
      <c r="G123" s="7">
        <v>2.31364811734543E-2</v>
      </c>
      <c r="H123" s="7">
        <v>3.6269665122634401E-3</v>
      </c>
      <c r="I123" s="7">
        <v>2.1583442381429001E-2</v>
      </c>
      <c r="J123" s="7">
        <v>5.2144116204614399E-2</v>
      </c>
      <c r="K123" s="7">
        <v>3.9411836673048997E-2</v>
      </c>
      <c r="L123" s="7">
        <v>0.46605529808721902</v>
      </c>
      <c r="M123" s="7">
        <v>4.3583165573339598E-2</v>
      </c>
      <c r="N123" s="7">
        <v>9.9581721171938406E-2</v>
      </c>
      <c r="O123" s="7">
        <v>1.0689544834492E-2</v>
      </c>
      <c r="P123" s="7">
        <v>0.24018742738820101</v>
      </c>
      <c r="Q123" s="7">
        <v>5.2965992683919003</v>
      </c>
    </row>
    <row r="124" spans="1:17" hidden="1" x14ac:dyDescent="0.3">
      <c r="A124" s="3" t="s">
        <v>10</v>
      </c>
      <c r="B124" s="2">
        <v>44166</v>
      </c>
      <c r="C124" s="7">
        <v>1.1084200663763699</v>
      </c>
      <c r="D124" s="7">
        <v>2.2781574407159E-2</v>
      </c>
      <c r="E124" s="7">
        <v>0.59531629978733902</v>
      </c>
      <c r="F124" s="7">
        <v>0.38190212580550198</v>
      </c>
      <c r="G124" s="7">
        <v>2.0536757587166801E-2</v>
      </c>
      <c r="H124" s="7">
        <v>6.8419186273841002E-3</v>
      </c>
      <c r="I124" s="7">
        <v>6.8966498629442902E-2</v>
      </c>
      <c r="J124" s="7">
        <v>5.7903619631809497E-2</v>
      </c>
      <c r="K124" s="7">
        <v>5.4618347224915098E-2</v>
      </c>
      <c r="L124" s="7">
        <v>0.460609192722161</v>
      </c>
      <c r="M124" s="7">
        <v>4.9231698073131797E-2</v>
      </c>
      <c r="N124" s="7">
        <v>5.5205491447936898E-2</v>
      </c>
      <c r="O124" s="7">
        <v>9.9289181532455292E-3</v>
      </c>
      <c r="P124" s="7">
        <v>0.216157557902807</v>
      </c>
      <c r="Q124" s="7">
        <v>5.2947119912605203</v>
      </c>
    </row>
    <row r="125" spans="1:17" hidden="1" x14ac:dyDescent="0.3">
      <c r="A125" s="3" t="s">
        <v>10</v>
      </c>
      <c r="B125" s="2">
        <v>44197</v>
      </c>
      <c r="C125" s="7">
        <v>0.75841349990312901</v>
      </c>
      <c r="D125" s="7">
        <v>2.2223968304663801E-2</v>
      </c>
      <c r="E125" s="7">
        <v>0.57075133069971595</v>
      </c>
      <c r="F125" s="7">
        <v>0.40702470099561999</v>
      </c>
      <c r="G125" s="7">
        <v>2.16486710819619E-2</v>
      </c>
      <c r="H125" s="7">
        <v>1.01355881670618E-3</v>
      </c>
      <c r="I125" s="7">
        <v>7.0584937889831504E-3</v>
      </c>
      <c r="J125" s="7">
        <v>4.6528676608737503E-2</v>
      </c>
      <c r="K125" s="7">
        <v>2.5980366465787299E-2</v>
      </c>
      <c r="L125" s="7">
        <v>0.51873702946611899</v>
      </c>
      <c r="M125" s="7">
        <v>3.79724932855698E-2</v>
      </c>
      <c r="N125" s="7">
        <v>5.3657603187510998E-2</v>
      </c>
      <c r="O125" s="7">
        <v>8.4359954501302698E-3</v>
      </c>
      <c r="P125" s="7">
        <v>0.27896711184849399</v>
      </c>
      <c r="Q125" s="7">
        <v>5.4456613073596598</v>
      </c>
    </row>
    <row r="126" spans="1:17" hidden="1" x14ac:dyDescent="0.3">
      <c r="A126" s="3" t="s">
        <v>10</v>
      </c>
      <c r="B126" s="2">
        <v>44228</v>
      </c>
      <c r="C126" s="7">
        <v>0.69117524711280298</v>
      </c>
      <c r="D126" s="7">
        <v>2.4523084888518398E-2</v>
      </c>
      <c r="E126" s="7">
        <v>0.65445645608316805</v>
      </c>
      <c r="F126" s="7">
        <v>0.321020459028313</v>
      </c>
      <c r="G126" s="7">
        <v>2.25417579096884E-2</v>
      </c>
      <c r="H126" s="7">
        <v>1.1385515451153899E-3</v>
      </c>
      <c r="I126" s="7">
        <v>8.8497245046472005E-3</v>
      </c>
      <c r="J126" s="7">
        <v>5.60874042131091E-2</v>
      </c>
      <c r="K126" s="7">
        <v>3.1563878275553202E-2</v>
      </c>
      <c r="L126" s="7">
        <v>0.56078535604407598</v>
      </c>
      <c r="M126" s="7">
        <v>4.3506663386022298E-2</v>
      </c>
      <c r="N126" s="7">
        <v>8.1533222974898303E-2</v>
      </c>
      <c r="O126" s="7">
        <v>9.7730171429485507E-3</v>
      </c>
      <c r="P126" s="7">
        <v>0.18422042400394201</v>
      </c>
      <c r="Q126" s="7">
        <v>5.4216429325031701</v>
      </c>
    </row>
    <row r="127" spans="1:17" x14ac:dyDescent="0.3">
      <c r="A127" s="3" t="s">
        <v>10</v>
      </c>
      <c r="B127" s="2">
        <v>44256</v>
      </c>
      <c r="C127" s="7">
        <v>0.89286341224370203</v>
      </c>
      <c r="D127" s="7">
        <v>2.48528087157073E-2</v>
      </c>
      <c r="E127" s="7">
        <v>0.64341684636255203</v>
      </c>
      <c r="F127" s="7">
        <v>0.33173034492173997</v>
      </c>
      <c r="G127" s="7">
        <v>2.15089221043776E-2</v>
      </c>
      <c r="H127" s="7">
        <v>1.2462699390039301E-3</v>
      </c>
      <c r="I127" s="7">
        <v>8.2790512111366003E-3</v>
      </c>
      <c r="J127" s="7">
        <v>5.0365840240656198E-2</v>
      </c>
      <c r="K127" s="7">
        <v>2.9543714526587599E-2</v>
      </c>
      <c r="L127" s="7">
        <v>0.51362181231642801</v>
      </c>
      <c r="M127" s="7">
        <v>4.4504450251592199E-2</v>
      </c>
      <c r="N127" s="7">
        <v>0.115393842322324</v>
      </c>
      <c r="O127" s="7">
        <v>1.04876051307645E-2</v>
      </c>
      <c r="P127" s="7">
        <v>0.20504849195712899</v>
      </c>
      <c r="Q127" s="7">
        <v>5.2731917088619804</v>
      </c>
    </row>
    <row r="128" spans="1:17" hidden="1" x14ac:dyDescent="0.3">
      <c r="A128" s="3" t="s">
        <v>10</v>
      </c>
      <c r="B128" s="2">
        <v>44287</v>
      </c>
      <c r="C128" s="7">
        <v>0.99700009394058597</v>
      </c>
      <c r="D128" s="7">
        <v>2.26036045022141E-2</v>
      </c>
      <c r="E128" s="7">
        <v>0.62815965317647404</v>
      </c>
      <c r="F128" s="7">
        <v>0.34923674232131202</v>
      </c>
      <c r="G128" s="7">
        <v>1.9066131648524699E-2</v>
      </c>
      <c r="H128" s="7">
        <v>4.15317341850287E-3</v>
      </c>
      <c r="I128" s="7">
        <v>7.1426769721559105E-2</v>
      </c>
      <c r="J128" s="7">
        <v>6.1274555644200202E-2</v>
      </c>
      <c r="K128" s="7">
        <v>4.3439200242009701E-2</v>
      </c>
      <c r="L128" s="7">
        <v>0.42569792570975701</v>
      </c>
      <c r="M128" s="7">
        <v>6.1936828643394601E-2</v>
      </c>
      <c r="N128" s="7">
        <v>0.112932885589192</v>
      </c>
      <c r="O128" s="7">
        <v>1.37225873407135E-2</v>
      </c>
      <c r="P128" s="7">
        <v>0.186349942042146</v>
      </c>
      <c r="Q128" s="7">
        <v>5.2385155066173699</v>
      </c>
    </row>
    <row r="129" spans="1:17" hidden="1" x14ac:dyDescent="0.3">
      <c r="A129" s="3" t="s">
        <v>10</v>
      </c>
      <c r="B129" s="2">
        <v>44317</v>
      </c>
      <c r="C129" s="7">
        <v>1.0850917085824401</v>
      </c>
      <c r="D129" s="7">
        <v>2.2242236205141201E-2</v>
      </c>
      <c r="E129" s="7">
        <v>0.62037061615557398</v>
      </c>
      <c r="F129" s="7">
        <v>0.35738714763928497</v>
      </c>
      <c r="G129" s="7">
        <v>1.8493892450869701E-2</v>
      </c>
      <c r="H129" s="7">
        <v>6.4919997237457604E-3</v>
      </c>
      <c r="I129" s="7">
        <v>8.2388249683597994E-2</v>
      </c>
      <c r="J129" s="7">
        <v>8.2738988001944805E-2</v>
      </c>
      <c r="K129" s="7">
        <v>4.0939769642176702E-2</v>
      </c>
      <c r="L129" s="7">
        <v>0.39423525458575798</v>
      </c>
      <c r="M129" s="7">
        <v>5.8308646521371202E-2</v>
      </c>
      <c r="N129" s="7">
        <v>0.107221317773981</v>
      </c>
      <c r="O129" s="7">
        <v>1.6392766652033298E-2</v>
      </c>
      <c r="P129" s="7">
        <v>0.192789114964521</v>
      </c>
      <c r="Q129" s="7">
        <v>5.2301766161718897</v>
      </c>
    </row>
    <row r="130" spans="1:17" hidden="1" x14ac:dyDescent="0.3">
      <c r="A130" s="3" t="s">
        <v>10</v>
      </c>
      <c r="B130" s="2">
        <v>44348</v>
      </c>
      <c r="C130" s="7">
        <v>1.04554744838172</v>
      </c>
      <c r="D130" s="7">
        <v>2.1862713746157201E-2</v>
      </c>
      <c r="E130" s="7">
        <v>0.63144133176004003</v>
      </c>
      <c r="F130" s="7">
        <v>0.34669595449380303</v>
      </c>
      <c r="G130" s="7">
        <v>1.9128681659795099E-2</v>
      </c>
      <c r="H130" s="7">
        <v>8.0861429477113202E-3</v>
      </c>
      <c r="I130" s="7">
        <v>8.0007253076588999E-2</v>
      </c>
      <c r="J130" s="7">
        <v>8.9655017586345795E-2</v>
      </c>
      <c r="K130" s="7">
        <v>3.65094833492981E-2</v>
      </c>
      <c r="L130" s="7">
        <v>0.40328665919936002</v>
      </c>
      <c r="M130" s="7">
        <v>5.8903019324510197E-2</v>
      </c>
      <c r="N130" s="7">
        <v>9.3298584928745196E-2</v>
      </c>
      <c r="O130" s="7">
        <v>1.8995455110697598E-2</v>
      </c>
      <c r="P130" s="7">
        <v>0.192129702816947</v>
      </c>
      <c r="Q130" s="7">
        <v>5.2378649607407803</v>
      </c>
    </row>
    <row r="131" spans="1:17" hidden="1" x14ac:dyDescent="0.3">
      <c r="A131" s="3" t="s">
        <v>10</v>
      </c>
      <c r="B131" s="2">
        <v>44378</v>
      </c>
      <c r="C131" s="7">
        <v>1.04176287483314</v>
      </c>
      <c r="D131" s="7">
        <v>2.3916395352855599E-2</v>
      </c>
      <c r="E131" s="7">
        <v>0.63509495509652303</v>
      </c>
      <c r="F131" s="7">
        <v>0.34098864955062103</v>
      </c>
      <c r="G131" s="7">
        <v>1.97911009005497E-2</v>
      </c>
      <c r="H131" s="7">
        <v>8.7461601980772605E-3</v>
      </c>
      <c r="I131" s="7">
        <v>7.8643766449820296E-2</v>
      </c>
      <c r="J131" s="7">
        <v>0.103865052413944</v>
      </c>
      <c r="K131" s="7">
        <v>4.1548243518943498E-2</v>
      </c>
      <c r="L131" s="7">
        <v>0.41397827186935299</v>
      </c>
      <c r="M131" s="7">
        <v>6.1447480498757603E-2</v>
      </c>
      <c r="N131" s="7">
        <v>7.9928294590179999E-2</v>
      </c>
      <c r="O131" s="7">
        <v>1.9910520867148399E-2</v>
      </c>
      <c r="P131" s="7">
        <v>0.17214110869322599</v>
      </c>
      <c r="Q131" s="7">
        <v>5.2920169494330001</v>
      </c>
    </row>
    <row r="132" spans="1:17" hidden="1" x14ac:dyDescent="0.3">
      <c r="A132" s="3" t="s">
        <v>10</v>
      </c>
      <c r="B132" s="2">
        <v>44409</v>
      </c>
      <c r="C132" s="7">
        <v>1.06843217514404</v>
      </c>
      <c r="D132" s="7">
        <v>2.13568246025958E-2</v>
      </c>
      <c r="E132" s="7">
        <v>0.63398101376401805</v>
      </c>
      <c r="F132" s="7">
        <v>0.34466216163338598</v>
      </c>
      <c r="G132" s="7">
        <v>1.74710392638481E-2</v>
      </c>
      <c r="H132" s="7">
        <v>1.09022681819319E-2</v>
      </c>
      <c r="I132" s="7">
        <v>7.9652398753651099E-2</v>
      </c>
      <c r="J132" s="7">
        <v>0.113154352312677</v>
      </c>
      <c r="K132" s="7">
        <v>4.4558713247038598E-2</v>
      </c>
      <c r="L132" s="7">
        <v>0.38018896379435901</v>
      </c>
      <c r="M132" s="7">
        <v>5.9031174146026398E-2</v>
      </c>
      <c r="N132" s="7">
        <v>7.6115820249198898E-2</v>
      </c>
      <c r="O132" s="7">
        <v>2.37361262659475E-2</v>
      </c>
      <c r="P132" s="7">
        <v>0.19518914378532101</v>
      </c>
      <c r="Q132" s="7">
        <v>5.20250433183379</v>
      </c>
    </row>
    <row r="133" spans="1:17" hidden="1" x14ac:dyDescent="0.3">
      <c r="A133" s="3" t="s">
        <v>10</v>
      </c>
      <c r="B133" s="2">
        <v>44440</v>
      </c>
      <c r="C133" s="7">
        <v>1.0391973612060601</v>
      </c>
      <c r="D133" s="7">
        <v>2.1844224240058E-2</v>
      </c>
      <c r="E133" s="7">
        <v>0.64114532984317896</v>
      </c>
      <c r="F133" s="7">
        <v>0.33701044591676299</v>
      </c>
      <c r="G133" s="7">
        <v>1.7807234578185002E-2</v>
      </c>
      <c r="H133" s="7">
        <v>9.2569826618536695E-3</v>
      </c>
      <c r="I133" s="7">
        <v>7.1744967780554697E-2</v>
      </c>
      <c r="J133" s="7">
        <v>0.10730275208050601</v>
      </c>
      <c r="K133" s="7">
        <v>4.4488134036150803E-2</v>
      </c>
      <c r="L133" s="7">
        <v>0.38049303970457299</v>
      </c>
      <c r="M133" s="7">
        <v>5.9281399228592102E-2</v>
      </c>
      <c r="N133" s="7">
        <v>6.8390698540891207E-2</v>
      </c>
      <c r="O133" s="7">
        <v>2.6097853202358998E-2</v>
      </c>
      <c r="P133" s="7">
        <v>0.215136938186335</v>
      </c>
      <c r="Q133" s="7">
        <v>5.2208108175436703</v>
      </c>
    </row>
    <row r="134" spans="1:17" hidden="1" x14ac:dyDescent="0.3">
      <c r="A134" s="3" t="s">
        <v>11</v>
      </c>
      <c r="B134" s="2">
        <v>43466</v>
      </c>
      <c r="C134" s="7">
        <v>0.846122170833426</v>
      </c>
      <c r="D134" s="7">
        <v>4.7759567126393499E-3</v>
      </c>
      <c r="E134" s="7">
        <v>0.82515157160808605</v>
      </c>
      <c r="F134" s="7">
        <v>0.170072471679274</v>
      </c>
      <c r="G134" s="7">
        <v>1.8447866764426901E-2</v>
      </c>
      <c r="H134" s="7">
        <v>1.5597619650783301E-2</v>
      </c>
      <c r="I134" s="7">
        <v>4.5695406898583701E-2</v>
      </c>
      <c r="J134" s="7">
        <v>9.4902976700336303E-2</v>
      </c>
      <c r="K134" s="7">
        <v>6.2607913333196305E-2</v>
      </c>
      <c r="L134" s="7">
        <v>0.43027953994100099</v>
      </c>
      <c r="M134" s="7">
        <v>6.0120795290759602E-2</v>
      </c>
      <c r="N134" s="7">
        <v>6.5906187734690105E-2</v>
      </c>
      <c r="O134" s="7">
        <v>2.2965978654345898E-2</v>
      </c>
      <c r="P134" s="7">
        <v>0.18347571503187701</v>
      </c>
      <c r="Q134" s="7">
        <v>5.9525547301427304</v>
      </c>
    </row>
    <row r="135" spans="1:17" hidden="1" x14ac:dyDescent="0.3">
      <c r="A135" s="3" t="s">
        <v>11</v>
      </c>
      <c r="B135" s="2">
        <v>43497</v>
      </c>
      <c r="C135" s="7">
        <v>0.88278040538191704</v>
      </c>
      <c r="D135" s="7">
        <v>4.2439422860133897E-3</v>
      </c>
      <c r="E135" s="7">
        <v>0.81328101693842403</v>
      </c>
      <c r="F135" s="7">
        <v>0.18247504077556201</v>
      </c>
      <c r="G135" s="7">
        <v>1.92540235653588E-2</v>
      </c>
      <c r="H135" s="7">
        <v>1.46164072687942E-2</v>
      </c>
      <c r="I135" s="7">
        <v>4.6278722866038603E-2</v>
      </c>
      <c r="J135" s="7">
        <v>0.10346138068593</v>
      </c>
      <c r="K135" s="7">
        <v>6.1088478990427901E-2</v>
      </c>
      <c r="L135" s="7">
        <v>0.42320019265712899</v>
      </c>
      <c r="M135" s="7">
        <v>5.9224793126483002E-2</v>
      </c>
      <c r="N135" s="7">
        <v>6.4398187141907703E-2</v>
      </c>
      <c r="O135" s="7">
        <v>2.44866644879944E-2</v>
      </c>
      <c r="P135" s="7">
        <v>0.18399114920993601</v>
      </c>
      <c r="Q135" s="7">
        <v>5.9796704273010501</v>
      </c>
    </row>
    <row r="136" spans="1:17" hidden="1" x14ac:dyDescent="0.3">
      <c r="A136" s="3" t="s">
        <v>11</v>
      </c>
      <c r="B136" s="2">
        <v>43525</v>
      </c>
      <c r="C136" s="7">
        <v>1.0363495523461901</v>
      </c>
      <c r="D136" s="7">
        <v>4.6407631301611397E-3</v>
      </c>
      <c r="E136" s="7">
        <v>0.81656939478636703</v>
      </c>
      <c r="F136" s="7">
        <v>0.17878984208347201</v>
      </c>
      <c r="G136" s="7">
        <v>2.1120340575942E-2</v>
      </c>
      <c r="H136" s="7">
        <v>1.4784427829676899E-2</v>
      </c>
      <c r="I136" s="7">
        <v>5.1209480036414401E-2</v>
      </c>
      <c r="J136" s="7">
        <v>0.106032913096123</v>
      </c>
      <c r="K136" s="7">
        <v>6.0253137816573599E-2</v>
      </c>
      <c r="L136" s="7">
        <v>0.41862947889423402</v>
      </c>
      <c r="M136" s="7">
        <v>5.4049466340261199E-2</v>
      </c>
      <c r="N136" s="7">
        <v>6.9319990334781506E-2</v>
      </c>
      <c r="O136" s="7">
        <v>2.1535033724061101E-2</v>
      </c>
      <c r="P136" s="7">
        <v>0.18306573135193199</v>
      </c>
      <c r="Q136" s="7">
        <v>5.9390728848786498</v>
      </c>
    </row>
    <row r="137" spans="1:17" hidden="1" x14ac:dyDescent="0.3">
      <c r="A137" s="3" t="s">
        <v>11</v>
      </c>
      <c r="B137" s="2">
        <v>43556</v>
      </c>
      <c r="C137" s="7">
        <v>1.00083140742282</v>
      </c>
      <c r="D137" s="7">
        <v>4.6814696089325699E-3</v>
      </c>
      <c r="E137" s="7">
        <v>0.81361473497820802</v>
      </c>
      <c r="F137" s="7">
        <v>0.181703795412859</v>
      </c>
      <c r="G137" s="7">
        <v>1.8145991007566298E-2</v>
      </c>
      <c r="H137" s="7">
        <v>1.3688641971345099E-2</v>
      </c>
      <c r="I137" s="7">
        <v>5.1626236013431602E-2</v>
      </c>
      <c r="J137" s="7">
        <v>0.103374989407555</v>
      </c>
      <c r="K137" s="7">
        <v>5.8944189474301703E-2</v>
      </c>
      <c r="L137" s="7">
        <v>0.42452759034641602</v>
      </c>
      <c r="M137" s="7">
        <v>5.3451339531388899E-2</v>
      </c>
      <c r="N137" s="7">
        <v>7.5134023912005493E-2</v>
      </c>
      <c r="O137" s="7">
        <v>2.8758519002534601E-2</v>
      </c>
      <c r="P137" s="7">
        <v>0.17234847933345501</v>
      </c>
      <c r="Q137" s="7">
        <v>5.9426112904476698</v>
      </c>
    </row>
    <row r="138" spans="1:17" hidden="1" x14ac:dyDescent="0.3">
      <c r="A138" s="3" t="s">
        <v>11</v>
      </c>
      <c r="B138" s="2">
        <v>43586</v>
      </c>
      <c r="C138" s="7">
        <v>1.0195224782988099</v>
      </c>
      <c r="D138" s="7">
        <v>4.6688281710358902E-3</v>
      </c>
      <c r="E138" s="7">
        <v>0.82808532855251205</v>
      </c>
      <c r="F138" s="7">
        <v>0.16724584327645201</v>
      </c>
      <c r="G138" s="7">
        <v>1.7008688041124501E-2</v>
      </c>
      <c r="H138" s="7">
        <v>1.53133631972301E-2</v>
      </c>
      <c r="I138" s="7">
        <v>5.4577305340790597E-2</v>
      </c>
      <c r="J138" s="7">
        <v>0.105973152581298</v>
      </c>
      <c r="K138" s="7">
        <v>6.1259216854409299E-2</v>
      </c>
      <c r="L138" s="7">
        <v>0.41018210662418297</v>
      </c>
      <c r="M138" s="7">
        <v>5.54323798781843E-2</v>
      </c>
      <c r="N138" s="7">
        <v>7.8432060220676905E-2</v>
      </c>
      <c r="O138" s="7">
        <v>2.4156746043199801E-2</v>
      </c>
      <c r="P138" s="7">
        <v>0.17766498121890301</v>
      </c>
      <c r="Q138" s="7">
        <v>5.9169757818657898</v>
      </c>
    </row>
    <row r="139" spans="1:17" hidden="1" x14ac:dyDescent="0.3">
      <c r="A139" s="3" t="s">
        <v>11</v>
      </c>
      <c r="B139" s="2">
        <v>43617</v>
      </c>
      <c r="C139" s="7">
        <v>0.97687810807158504</v>
      </c>
      <c r="D139" s="7">
        <v>5.0384078153983798E-3</v>
      </c>
      <c r="E139" s="7">
        <v>0.82746112651216397</v>
      </c>
      <c r="F139" s="7">
        <v>0.16750046567243801</v>
      </c>
      <c r="G139" s="7">
        <v>1.8512673366571301E-2</v>
      </c>
      <c r="H139" s="7">
        <v>1.3478703789419001E-2</v>
      </c>
      <c r="I139" s="7">
        <v>5.6891196276639799E-2</v>
      </c>
      <c r="J139" s="7">
        <v>0.10459902345852699</v>
      </c>
      <c r="K139" s="7">
        <v>6.1321324381059902E-2</v>
      </c>
      <c r="L139" s="7">
        <v>0.41754297461711098</v>
      </c>
      <c r="M139" s="7">
        <v>5.6473436777267502E-2</v>
      </c>
      <c r="N139" s="7">
        <v>7.2135942481398596E-2</v>
      </c>
      <c r="O139" s="7">
        <v>2.2901914558767101E-2</v>
      </c>
      <c r="P139" s="7">
        <v>0.176142810293239</v>
      </c>
      <c r="Q139" s="7">
        <v>5.92824599733411</v>
      </c>
    </row>
    <row r="140" spans="1:17" hidden="1" x14ac:dyDescent="0.3">
      <c r="A140" s="3" t="s">
        <v>11</v>
      </c>
      <c r="B140" s="2">
        <v>43647</v>
      </c>
      <c r="C140" s="7">
        <v>1.02109350806677</v>
      </c>
      <c r="D140" s="7">
        <v>6.5362929366374802E-3</v>
      </c>
      <c r="E140" s="7">
        <v>0.82638689079415895</v>
      </c>
      <c r="F140" s="7">
        <v>0.16707681626920401</v>
      </c>
      <c r="G140" s="7">
        <v>1.73093029431566E-2</v>
      </c>
      <c r="H140" s="7">
        <v>1.44584851600982E-2</v>
      </c>
      <c r="I140" s="7">
        <v>5.72394719269722E-2</v>
      </c>
      <c r="J140" s="7">
        <v>0.102818514512322</v>
      </c>
      <c r="K140" s="7">
        <v>6.6099247639831701E-2</v>
      </c>
      <c r="L140" s="7">
        <v>0.407744712382828</v>
      </c>
      <c r="M140" s="7">
        <v>6.0255064658775101E-2</v>
      </c>
      <c r="N140" s="7">
        <v>7.2698965916684496E-2</v>
      </c>
      <c r="O140" s="7">
        <v>2.6313543948947499E-2</v>
      </c>
      <c r="P140" s="7">
        <v>0.17506269091038401</v>
      </c>
      <c r="Q140" s="7">
        <v>5.9847460267344497</v>
      </c>
    </row>
    <row r="141" spans="1:17" hidden="1" x14ac:dyDescent="0.3">
      <c r="A141" s="3" t="s">
        <v>11</v>
      </c>
      <c r="B141" s="2">
        <v>43678</v>
      </c>
      <c r="C141" s="7">
        <v>1.03041792439413</v>
      </c>
      <c r="D141" s="7">
        <v>4.6463537123575599E-3</v>
      </c>
      <c r="E141" s="7">
        <v>0.81832173384818196</v>
      </c>
      <c r="F141" s="7">
        <v>0.17703191243946101</v>
      </c>
      <c r="G141" s="7">
        <v>1.7702954065776402E-2</v>
      </c>
      <c r="H141" s="7">
        <v>1.6761276767566499E-2</v>
      </c>
      <c r="I141" s="7">
        <v>5.8849031213378103E-2</v>
      </c>
      <c r="J141" s="7">
        <v>0.11078502456056299</v>
      </c>
      <c r="K141" s="7">
        <v>6.4627627344608196E-2</v>
      </c>
      <c r="L141" s="7">
        <v>0.40495876000263997</v>
      </c>
      <c r="M141" s="7">
        <v>5.4065678623427198E-2</v>
      </c>
      <c r="N141" s="7">
        <v>7.3562941518980199E-2</v>
      </c>
      <c r="O141" s="7">
        <v>2.5950396701686199E-2</v>
      </c>
      <c r="P141" s="7">
        <v>0.172736309201375</v>
      </c>
      <c r="Q141" s="7">
        <v>5.9944376287271401</v>
      </c>
    </row>
    <row r="142" spans="1:17" hidden="1" x14ac:dyDescent="0.3">
      <c r="A142" s="3" t="s">
        <v>11</v>
      </c>
      <c r="B142" s="2">
        <v>43709</v>
      </c>
      <c r="C142" s="7">
        <v>0.95175751231486805</v>
      </c>
      <c r="D142" s="7">
        <v>4.7048228565308298E-3</v>
      </c>
      <c r="E142" s="7">
        <v>0.82605878563225699</v>
      </c>
      <c r="F142" s="7">
        <v>0.169236391511212</v>
      </c>
      <c r="G142" s="7">
        <v>2.08701400655209E-2</v>
      </c>
      <c r="H142" s="7">
        <v>1.68804725160808E-2</v>
      </c>
      <c r="I142" s="7">
        <v>5.37602699158558E-2</v>
      </c>
      <c r="J142" s="7">
        <v>0.102772166754224</v>
      </c>
      <c r="K142" s="7">
        <v>6.3151521077795106E-2</v>
      </c>
      <c r="L142" s="7">
        <v>0.41503757839579303</v>
      </c>
      <c r="M142" s="7">
        <v>5.3893850176512097E-2</v>
      </c>
      <c r="N142" s="7">
        <v>7.0907973384419606E-2</v>
      </c>
      <c r="O142" s="7">
        <v>2.20958813915079E-2</v>
      </c>
      <c r="P142" s="7">
        <v>0.18063014632229099</v>
      </c>
      <c r="Q142" s="7">
        <v>6.0055103017440796</v>
      </c>
    </row>
    <row r="143" spans="1:17" hidden="1" x14ac:dyDescent="0.3">
      <c r="A143" s="3" t="s">
        <v>11</v>
      </c>
      <c r="B143" s="2">
        <v>43739</v>
      </c>
      <c r="C143" s="7">
        <v>1.0085272194777</v>
      </c>
      <c r="D143" s="7">
        <v>5.07969313757386E-3</v>
      </c>
      <c r="E143" s="7">
        <v>0.83033572662842403</v>
      </c>
      <c r="F143" s="7">
        <v>0.16458458023400199</v>
      </c>
      <c r="G143" s="7">
        <v>1.9967288737838498E-2</v>
      </c>
      <c r="H143" s="7">
        <v>1.80317878857214E-2</v>
      </c>
      <c r="I143" s="7">
        <v>5.3561390614053302E-2</v>
      </c>
      <c r="J143" s="7">
        <v>0.100239477490961</v>
      </c>
      <c r="K143" s="7">
        <v>6.6744318299995997E-2</v>
      </c>
      <c r="L143" s="7">
        <v>0.41372009365887402</v>
      </c>
      <c r="M143" s="7">
        <v>5.4567482388968802E-2</v>
      </c>
      <c r="N143" s="7">
        <v>7.7532308866122807E-2</v>
      </c>
      <c r="O143" s="7">
        <v>2.0801449566083801E-2</v>
      </c>
      <c r="P143" s="7">
        <v>0.17483440249137999</v>
      </c>
      <c r="Q143" s="7">
        <v>5.9934105075397897</v>
      </c>
    </row>
    <row r="144" spans="1:17" hidden="1" x14ac:dyDescent="0.3">
      <c r="A144" s="3" t="s">
        <v>11</v>
      </c>
      <c r="B144" s="2">
        <v>43770</v>
      </c>
      <c r="C144" s="7">
        <v>1.05043738250102</v>
      </c>
      <c r="D144" s="7">
        <v>5.2938577695071298E-3</v>
      </c>
      <c r="E144" s="7">
        <v>0.82386091011826701</v>
      </c>
      <c r="F144" s="7">
        <v>0.17084523211222599</v>
      </c>
      <c r="G144" s="7">
        <v>2.2243514991607202E-2</v>
      </c>
      <c r="H144" s="7">
        <v>2.2802191067170699E-2</v>
      </c>
      <c r="I144" s="7">
        <v>5.6682360814700697E-2</v>
      </c>
      <c r="J144" s="7">
        <v>9.5998976441851805E-2</v>
      </c>
      <c r="K144" s="7">
        <v>7.6865016548493301E-2</v>
      </c>
      <c r="L144" s="7">
        <v>0.41008239950011199</v>
      </c>
      <c r="M144" s="7">
        <v>5.3694204155544899E-2</v>
      </c>
      <c r="N144" s="7">
        <v>7.7617958387421707E-2</v>
      </c>
      <c r="O144" s="7">
        <v>1.6683395373295599E-2</v>
      </c>
      <c r="P144" s="7">
        <v>0.16732998271980201</v>
      </c>
      <c r="Q144" s="7">
        <v>5.97102011267524</v>
      </c>
    </row>
    <row r="145" spans="1:17" hidden="1" x14ac:dyDescent="0.3">
      <c r="A145" s="3" t="s">
        <v>11</v>
      </c>
      <c r="B145" s="2">
        <v>43800</v>
      </c>
      <c r="C145" s="7">
        <v>1.1752823308907601</v>
      </c>
      <c r="D145" s="7">
        <v>4.9234838594487702E-3</v>
      </c>
      <c r="E145" s="7">
        <v>0.83392947180661703</v>
      </c>
      <c r="F145" s="7">
        <v>0.16114704433393401</v>
      </c>
      <c r="G145" s="7">
        <v>1.9707371851307401E-2</v>
      </c>
      <c r="H145" s="7">
        <v>2.2467006794522001E-2</v>
      </c>
      <c r="I145" s="7">
        <v>7.3519878436036398E-2</v>
      </c>
      <c r="J145" s="7">
        <v>0.10147499648951901</v>
      </c>
      <c r="K145" s="7">
        <v>8.2368120627150099E-2</v>
      </c>
      <c r="L145" s="7">
        <v>0.43634515154133202</v>
      </c>
      <c r="M145" s="7">
        <v>5.5819875476207897E-2</v>
      </c>
      <c r="N145" s="7">
        <v>5.6925255437920798E-2</v>
      </c>
      <c r="O145" s="7">
        <v>1.8220331464852999E-2</v>
      </c>
      <c r="P145" s="7">
        <v>0.133152011881151</v>
      </c>
      <c r="Q145" s="7">
        <v>5.9338750823409203</v>
      </c>
    </row>
    <row r="146" spans="1:17" hidden="1" x14ac:dyDescent="0.3">
      <c r="A146" s="3" t="s">
        <v>11</v>
      </c>
      <c r="B146" s="2">
        <v>43831</v>
      </c>
      <c r="C146" s="7">
        <v>0.93321140434855099</v>
      </c>
      <c r="D146" s="7">
        <v>4.8344939846934496E-3</v>
      </c>
      <c r="E146" s="7">
        <v>0.83182819039725997</v>
      </c>
      <c r="F146" s="7">
        <v>0.16333731561804599</v>
      </c>
      <c r="G146" s="7">
        <v>1.8086188411099099E-2</v>
      </c>
      <c r="H146" s="7">
        <v>1.5747112467503901E-2</v>
      </c>
      <c r="I146" s="7">
        <v>4.2330206335072E-2</v>
      </c>
      <c r="J146" s="7">
        <v>0.10096811298500601</v>
      </c>
      <c r="K146" s="7">
        <v>6.2477035390080399E-2</v>
      </c>
      <c r="L146" s="7">
        <v>0.42011751914895401</v>
      </c>
      <c r="M146" s="7">
        <v>5.7014027679615303E-2</v>
      </c>
      <c r="N146" s="7">
        <v>6.6579186575599497E-2</v>
      </c>
      <c r="O146" s="7">
        <v>2.4610918081871401E-2</v>
      </c>
      <c r="P146" s="7">
        <v>0.19206969292519899</v>
      </c>
      <c r="Q146" s="7">
        <v>5.9979384188204099</v>
      </c>
    </row>
    <row r="147" spans="1:17" hidden="1" x14ac:dyDescent="0.3">
      <c r="A147" s="3" t="s">
        <v>11</v>
      </c>
      <c r="B147" s="2">
        <v>43862</v>
      </c>
      <c r="C147" s="7">
        <v>0.93842325004497695</v>
      </c>
      <c r="D147" s="7">
        <v>4.8514382573254097E-3</v>
      </c>
      <c r="E147" s="7">
        <v>0.832536698585715</v>
      </c>
      <c r="F147" s="7">
        <v>0.16261186315696</v>
      </c>
      <c r="G147" s="7">
        <v>1.7248832673443199E-2</v>
      </c>
      <c r="H147" s="7">
        <v>1.4554723396577301E-2</v>
      </c>
      <c r="I147" s="7">
        <v>4.3773715325112199E-2</v>
      </c>
      <c r="J147" s="7">
        <v>0.109756758461999</v>
      </c>
      <c r="K147" s="7">
        <v>6.3141858042016996E-2</v>
      </c>
      <c r="L147" s="7">
        <v>0.42530219230030802</v>
      </c>
      <c r="M147" s="7">
        <v>5.4760435314930099E-2</v>
      </c>
      <c r="N147" s="7">
        <v>7.0121711228201197E-2</v>
      </c>
      <c r="O147" s="7">
        <v>2.5034115874371099E-2</v>
      </c>
      <c r="P147" s="7">
        <v>0.17630565738304099</v>
      </c>
      <c r="Q147" s="7">
        <v>5.9997713868335101</v>
      </c>
    </row>
    <row r="148" spans="1:17" x14ac:dyDescent="0.3">
      <c r="A148" s="3" t="s">
        <v>11</v>
      </c>
      <c r="B148" s="2">
        <v>43891</v>
      </c>
      <c r="C148" s="7">
        <v>0.97383727454888303</v>
      </c>
      <c r="D148" s="7">
        <v>6.7899698834909096E-3</v>
      </c>
      <c r="E148" s="7">
        <v>0.85611110813742897</v>
      </c>
      <c r="F148" s="7">
        <v>0.13709892197908</v>
      </c>
      <c r="G148" s="7">
        <v>1.7531032779217401E-2</v>
      </c>
      <c r="H148" s="7">
        <v>8.8775966385096702E-3</v>
      </c>
      <c r="I148" s="7">
        <v>3.2877719235654398E-2</v>
      </c>
      <c r="J148" s="7">
        <v>7.4188989215173196E-2</v>
      </c>
      <c r="K148" s="7">
        <v>7.0986035556852997E-2</v>
      </c>
      <c r="L148" s="7">
        <v>0.53062886535154297</v>
      </c>
      <c r="M148" s="7">
        <v>4.1841719294727402E-2</v>
      </c>
      <c r="N148" s="7">
        <v>6.3977056292790505E-2</v>
      </c>
      <c r="O148" s="7">
        <v>1.0924680835360299E-2</v>
      </c>
      <c r="P148" s="7">
        <v>0.14816630480017101</v>
      </c>
      <c r="Q148" s="7">
        <v>6.0077807474844898</v>
      </c>
    </row>
    <row r="149" spans="1:17" hidden="1" x14ac:dyDescent="0.3">
      <c r="A149" s="3" t="s">
        <v>11</v>
      </c>
      <c r="B149" s="2">
        <v>43922</v>
      </c>
      <c r="C149" s="7">
        <v>0.69219398422506695</v>
      </c>
      <c r="D149" s="7">
        <v>6.4730195357208696E-3</v>
      </c>
      <c r="E149" s="7">
        <v>0.89332044341253003</v>
      </c>
      <c r="F149" s="7">
        <v>0.10020653705174901</v>
      </c>
      <c r="G149" s="7">
        <v>1.5230090335377901E-2</v>
      </c>
      <c r="H149" s="7">
        <v>3.3313275104076802E-4</v>
      </c>
      <c r="I149" s="7">
        <v>1.2028045637184299E-2</v>
      </c>
      <c r="J149" s="7">
        <v>2.2209453025633399E-2</v>
      </c>
      <c r="K149" s="7">
        <v>6.7431708930270104E-2</v>
      </c>
      <c r="L149" s="7">
        <v>0.74664915278980604</v>
      </c>
      <c r="M149" s="7">
        <v>1.4059538973588E-2</v>
      </c>
      <c r="N149" s="7">
        <v>4.2486653779597101E-2</v>
      </c>
      <c r="O149" s="7">
        <v>1.0310401980658901E-3</v>
      </c>
      <c r="P149" s="7">
        <v>7.8541183579436305E-2</v>
      </c>
      <c r="Q149" s="7">
        <v>6.2127697777902204</v>
      </c>
    </row>
    <row r="150" spans="1:17" hidden="1" x14ac:dyDescent="0.3">
      <c r="A150" s="3" t="s">
        <v>11</v>
      </c>
      <c r="B150" s="2">
        <v>43952</v>
      </c>
      <c r="C150" s="7">
        <v>0.83984884334024801</v>
      </c>
      <c r="D150" s="7">
        <v>6.3475494044776598E-3</v>
      </c>
      <c r="E150" s="7">
        <v>0.88244062301457904</v>
      </c>
      <c r="F150" s="7">
        <v>0.111211827580943</v>
      </c>
      <c r="G150" s="7">
        <v>1.7646457280115602E-2</v>
      </c>
      <c r="H150" s="7">
        <v>1.56734156192135E-3</v>
      </c>
      <c r="I150" s="7">
        <v>1.41241086779506E-2</v>
      </c>
      <c r="J150" s="7">
        <v>2.6881341339753399E-2</v>
      </c>
      <c r="K150" s="7">
        <v>6.9581435676877704E-2</v>
      </c>
      <c r="L150" s="7">
        <v>0.66667328031109896</v>
      </c>
      <c r="M150" s="7">
        <v>1.59644438464915E-2</v>
      </c>
      <c r="N150" s="7">
        <v>9.16812071112455E-2</v>
      </c>
      <c r="O150" s="7">
        <v>1.44080085741338E-3</v>
      </c>
      <c r="P150" s="7">
        <v>9.4439583337132094E-2</v>
      </c>
      <c r="Q150" s="7">
        <v>6.2007870899289301</v>
      </c>
    </row>
    <row r="151" spans="1:17" hidden="1" x14ac:dyDescent="0.3">
      <c r="A151" s="3" t="s">
        <v>11</v>
      </c>
      <c r="B151" s="2">
        <v>43983</v>
      </c>
      <c r="C151" s="7">
        <v>0.95121284842065901</v>
      </c>
      <c r="D151" s="7">
        <v>5.9784741321337103E-3</v>
      </c>
      <c r="E151" s="7">
        <v>0.84282051785053802</v>
      </c>
      <c r="F151" s="7">
        <v>0.151201008017328</v>
      </c>
      <c r="G151" s="7">
        <v>1.72950943446297E-2</v>
      </c>
      <c r="H151" s="7">
        <v>6.9412924936208004E-3</v>
      </c>
      <c r="I151" s="7">
        <v>4.4329329735328202E-2</v>
      </c>
      <c r="J151" s="7">
        <v>4.0329110726687802E-2</v>
      </c>
      <c r="K151" s="7">
        <v>6.56353044196821E-2</v>
      </c>
      <c r="L151" s="7">
        <v>0.55271712315655497</v>
      </c>
      <c r="M151" s="7">
        <v>2.56003350188223E-2</v>
      </c>
      <c r="N151" s="7">
        <v>9.5217786702348095E-2</v>
      </c>
      <c r="O151" s="7">
        <v>3.9359892708552002E-3</v>
      </c>
      <c r="P151" s="7">
        <v>0.14799863413147099</v>
      </c>
      <c r="Q151" s="7">
        <v>6.1424541118790401</v>
      </c>
    </row>
    <row r="152" spans="1:17" hidden="1" x14ac:dyDescent="0.3">
      <c r="A152" s="3" t="s">
        <v>11</v>
      </c>
      <c r="B152" s="2">
        <v>44013</v>
      </c>
      <c r="C152" s="7">
        <v>1.07399769617751</v>
      </c>
      <c r="D152" s="7">
        <v>5.2306140022002198E-3</v>
      </c>
      <c r="E152" s="7">
        <v>0.84449667106724302</v>
      </c>
      <c r="F152" s="7">
        <v>0.15027271493055699</v>
      </c>
      <c r="G152" s="7">
        <v>1.59204120662279E-2</v>
      </c>
      <c r="H152" s="7">
        <v>1.1397086682380601E-2</v>
      </c>
      <c r="I152" s="7">
        <v>5.6084866761084803E-2</v>
      </c>
      <c r="J152" s="7">
        <v>9.3839854476291104E-2</v>
      </c>
      <c r="K152" s="7">
        <v>6.3846031866292396E-2</v>
      </c>
      <c r="L152" s="7">
        <v>0.46581132273842102</v>
      </c>
      <c r="M152" s="7">
        <v>4.7133816953936203E-2</v>
      </c>
      <c r="N152" s="7">
        <v>8.6309419205399404E-2</v>
      </c>
      <c r="O152" s="7">
        <v>9.69028672559126E-3</v>
      </c>
      <c r="P152" s="7">
        <v>0.149966902524376</v>
      </c>
      <c r="Q152" s="7">
        <v>6.0737516970429102</v>
      </c>
    </row>
    <row r="153" spans="1:17" hidden="1" x14ac:dyDescent="0.3">
      <c r="A153" s="3" t="s">
        <v>11</v>
      </c>
      <c r="B153" s="2">
        <v>44044</v>
      </c>
      <c r="C153" s="7">
        <v>1.0950894116994701</v>
      </c>
      <c r="D153" s="7">
        <v>5.4970433079418197E-3</v>
      </c>
      <c r="E153" s="7">
        <v>0.82306063430179999</v>
      </c>
      <c r="F153" s="7">
        <v>0.171442322390258</v>
      </c>
      <c r="G153" s="7">
        <v>1.5849016752811501E-2</v>
      </c>
      <c r="H153" s="7">
        <v>1.2336361571739601E-2</v>
      </c>
      <c r="I153" s="7">
        <v>5.9284888482993903E-2</v>
      </c>
      <c r="J153" s="7">
        <v>0.121094826212546</v>
      </c>
      <c r="K153" s="7">
        <v>6.3044091717140802E-2</v>
      </c>
      <c r="L153" s="7">
        <v>0.43423976205090498</v>
      </c>
      <c r="M153" s="7">
        <v>4.4301246804833903E-2</v>
      </c>
      <c r="N153" s="7">
        <v>8.2618534674024802E-2</v>
      </c>
      <c r="O153" s="7">
        <v>1.50974295557688E-2</v>
      </c>
      <c r="P153" s="7">
        <v>0.152133842177236</v>
      </c>
      <c r="Q153" s="7">
        <v>6.0614040020204598</v>
      </c>
    </row>
    <row r="154" spans="1:17" hidden="1" x14ac:dyDescent="0.3">
      <c r="A154" s="3" t="s">
        <v>11</v>
      </c>
      <c r="B154" s="2">
        <v>44075</v>
      </c>
      <c r="C154" s="7">
        <v>1.0429927828836001</v>
      </c>
      <c r="D154" s="7">
        <v>5.4304129412537901E-3</v>
      </c>
      <c r="E154" s="7">
        <v>0.84170468797475695</v>
      </c>
      <c r="F154" s="7">
        <v>0.15286489908399001</v>
      </c>
      <c r="G154" s="7">
        <v>1.9804105199081899E-2</v>
      </c>
      <c r="H154" s="7">
        <v>1.28384515545154E-2</v>
      </c>
      <c r="I154" s="7">
        <v>5.2218044296230101E-2</v>
      </c>
      <c r="J154" s="7">
        <v>0.101399777342796</v>
      </c>
      <c r="K154" s="7">
        <v>6.9023730142267398E-2</v>
      </c>
      <c r="L154" s="7">
        <v>0.44409388378605802</v>
      </c>
      <c r="M154" s="7">
        <v>4.7069576570496201E-2</v>
      </c>
      <c r="N154" s="7">
        <v>8.1933833831800598E-2</v>
      </c>
      <c r="O154" s="7">
        <v>1.4084408179883901E-2</v>
      </c>
      <c r="P154" s="7">
        <v>0.15753418909687</v>
      </c>
      <c r="Q154" s="7">
        <v>6.0549655859025098</v>
      </c>
    </row>
    <row r="155" spans="1:17" hidden="1" x14ac:dyDescent="0.3">
      <c r="A155" s="3" t="s">
        <v>11</v>
      </c>
      <c r="B155" s="2">
        <v>44105</v>
      </c>
      <c r="C155" s="7">
        <v>1.06271288979692</v>
      </c>
      <c r="D155" s="7">
        <v>5.3298225776726698E-3</v>
      </c>
      <c r="E155" s="7">
        <v>0.86373439607779801</v>
      </c>
      <c r="F155" s="7">
        <v>0.13093578134452999</v>
      </c>
      <c r="G155" s="7">
        <v>2.0823731471542602E-2</v>
      </c>
      <c r="H155" s="7">
        <v>1.51420017067586E-2</v>
      </c>
      <c r="I155" s="7">
        <v>5.2737893265196303E-2</v>
      </c>
      <c r="J155" s="7">
        <v>8.7871391643764798E-2</v>
      </c>
      <c r="K155" s="7">
        <v>7.6415420530381195E-2</v>
      </c>
      <c r="L155" s="7">
        <v>0.469027394399058</v>
      </c>
      <c r="M155" s="7">
        <v>4.6982941652264402E-2</v>
      </c>
      <c r="N155" s="7">
        <v>8.8600300803182805E-2</v>
      </c>
      <c r="O155" s="7">
        <v>9.5489703337269406E-3</v>
      </c>
      <c r="P155" s="7">
        <v>0.13284995419412399</v>
      </c>
      <c r="Q155" s="7">
        <v>6.0969838686851103</v>
      </c>
    </row>
    <row r="156" spans="1:17" hidden="1" x14ac:dyDescent="0.3">
      <c r="A156" s="3" t="s">
        <v>11</v>
      </c>
      <c r="B156" s="2">
        <v>44136</v>
      </c>
      <c r="C156" s="7">
        <v>0.93444763901511396</v>
      </c>
      <c r="D156" s="7">
        <v>5.9699144211158399E-3</v>
      </c>
      <c r="E156" s="7">
        <v>0.87446448545585398</v>
      </c>
      <c r="F156" s="7">
        <v>0.11956560012303</v>
      </c>
      <c r="G156" s="7">
        <v>2.6278071519002501E-2</v>
      </c>
      <c r="H156" s="7">
        <v>6.2227681320387801E-3</v>
      </c>
      <c r="I156" s="7">
        <v>2.2814372625927701E-2</v>
      </c>
      <c r="J156" s="7">
        <v>5.5427045904726698E-2</v>
      </c>
      <c r="K156" s="7">
        <v>8.0686494831295405E-2</v>
      </c>
      <c r="L156" s="7">
        <v>0.54872279016519299</v>
      </c>
      <c r="M156" s="7">
        <v>4.09102351890578E-2</v>
      </c>
      <c r="N156" s="7">
        <v>8.7623405303520197E-2</v>
      </c>
      <c r="O156" s="7">
        <v>4.5743474787547402E-3</v>
      </c>
      <c r="P156" s="7">
        <v>0.12674046885048401</v>
      </c>
      <c r="Q156" s="7">
        <v>6.0984389572782902</v>
      </c>
    </row>
    <row r="157" spans="1:17" hidden="1" x14ac:dyDescent="0.3">
      <c r="A157" s="3" t="s">
        <v>11</v>
      </c>
      <c r="B157" s="2">
        <v>44166</v>
      </c>
      <c r="C157" s="7">
        <v>1.2325290955764501</v>
      </c>
      <c r="D157" s="7">
        <v>5.69997947945585E-3</v>
      </c>
      <c r="E157" s="7">
        <v>0.86277031103863999</v>
      </c>
      <c r="F157" s="7">
        <v>0.13152970948190401</v>
      </c>
      <c r="G157" s="7">
        <v>2.23043194274723E-2</v>
      </c>
      <c r="H157" s="7">
        <v>1.9086934844800601E-2</v>
      </c>
      <c r="I157" s="7">
        <v>7.5087026561776404E-2</v>
      </c>
      <c r="J157" s="7">
        <v>8.4890619892207295E-2</v>
      </c>
      <c r="K157" s="7">
        <v>8.2683876019688698E-2</v>
      </c>
      <c r="L157" s="7">
        <v>0.47556272025402202</v>
      </c>
      <c r="M157" s="7">
        <v>5.1564081334564402E-2</v>
      </c>
      <c r="N157" s="7">
        <v>6.6828379582858505E-2</v>
      </c>
      <c r="O157" s="7">
        <v>1.00233693631907E-2</v>
      </c>
      <c r="P157" s="7">
        <v>0.111968672719419</v>
      </c>
      <c r="Q157" s="7">
        <v>6.0637168544647704</v>
      </c>
    </row>
    <row r="158" spans="1:17" hidden="1" x14ac:dyDescent="0.3">
      <c r="A158" s="3" t="s">
        <v>11</v>
      </c>
      <c r="B158" s="2">
        <v>44197</v>
      </c>
      <c r="C158" s="7">
        <v>0.76577373336672105</v>
      </c>
      <c r="D158" s="7">
        <v>6.2285019055398402E-3</v>
      </c>
      <c r="E158" s="7">
        <v>0.88282502941611896</v>
      </c>
      <c r="F158" s="7">
        <v>0.110946468678341</v>
      </c>
      <c r="G158" s="7">
        <v>1.8366043373924001E-2</v>
      </c>
      <c r="H158" s="7">
        <v>2.4183254633896099E-3</v>
      </c>
      <c r="I158" s="7">
        <v>1.5829792270203299E-2</v>
      </c>
      <c r="J158" s="7">
        <v>4.8209872554199298E-2</v>
      </c>
      <c r="K158" s="7">
        <v>6.7085433352436705E-2</v>
      </c>
      <c r="L158" s="7">
        <v>0.59922728375117995</v>
      </c>
      <c r="M158" s="7">
        <v>3.9693826183858798E-2</v>
      </c>
      <c r="N158" s="7">
        <v>6.6374396795645593E-2</v>
      </c>
      <c r="O158" s="7">
        <v>3.9077633684453297E-3</v>
      </c>
      <c r="P158" s="7">
        <v>0.13888726288671699</v>
      </c>
      <c r="Q158" s="7">
        <v>6.1301604896405397</v>
      </c>
    </row>
    <row r="159" spans="1:17" hidden="1" x14ac:dyDescent="0.3">
      <c r="A159" s="3" t="s">
        <v>11</v>
      </c>
      <c r="B159" s="2">
        <v>44228</v>
      </c>
      <c r="C159" s="7">
        <v>0.77599742104811797</v>
      </c>
      <c r="D159" s="7">
        <v>6.3440782536085703E-3</v>
      </c>
      <c r="E159" s="7">
        <v>0.88007133423503203</v>
      </c>
      <c r="F159" s="7">
        <v>0.11358458751136</v>
      </c>
      <c r="G159" s="7">
        <v>1.9201745175988699E-2</v>
      </c>
      <c r="H159" s="7">
        <v>1.8260974045469301E-3</v>
      </c>
      <c r="I159" s="7">
        <v>1.23447420227544E-2</v>
      </c>
      <c r="J159" s="7">
        <v>5.2104747889347797E-2</v>
      </c>
      <c r="K159" s="7">
        <v>6.8444835061619705E-2</v>
      </c>
      <c r="L159" s="7">
        <v>0.59357763269154495</v>
      </c>
      <c r="M159" s="7">
        <v>3.8196813646262699E-2</v>
      </c>
      <c r="N159" s="7">
        <v>7.8158774947381798E-2</v>
      </c>
      <c r="O159" s="7">
        <v>2.7672891405806899E-3</v>
      </c>
      <c r="P159" s="7">
        <v>0.13337732201997199</v>
      </c>
      <c r="Q159" s="7">
        <v>6.1372651153869402</v>
      </c>
    </row>
    <row r="160" spans="1:17" x14ac:dyDescent="0.3">
      <c r="A160" s="3" t="s">
        <v>11</v>
      </c>
      <c r="B160" s="2">
        <v>44256</v>
      </c>
      <c r="C160" s="7">
        <v>0.97219277617953903</v>
      </c>
      <c r="D160" s="7">
        <v>5.7193305651553304E-3</v>
      </c>
      <c r="E160" s="7">
        <v>0.88113408611508803</v>
      </c>
      <c r="F160" s="7">
        <v>0.11314658331975599</v>
      </c>
      <c r="G160" s="7">
        <v>2.1161103492174701E-2</v>
      </c>
      <c r="H160" s="7">
        <v>2.48163340284841E-3</v>
      </c>
      <c r="I160" s="7">
        <v>1.2087087298706599E-2</v>
      </c>
      <c r="J160" s="7">
        <v>4.8016019840393401E-2</v>
      </c>
      <c r="K160" s="7">
        <v>6.5846868227679406E-2</v>
      </c>
      <c r="L160" s="7">
        <v>0.56272463335177703</v>
      </c>
      <c r="M160" s="7">
        <v>4.2467771812039E-2</v>
      </c>
      <c r="N160" s="7">
        <v>9.1147289690783506E-2</v>
      </c>
      <c r="O160" s="7">
        <v>4.4255225746204097E-3</v>
      </c>
      <c r="P160" s="7">
        <v>0.149642070308977</v>
      </c>
      <c r="Q160" s="7">
        <v>6.0908676808091302</v>
      </c>
    </row>
    <row r="161" spans="1:17" hidden="1" x14ac:dyDescent="0.3">
      <c r="A161" s="3" t="s">
        <v>11</v>
      </c>
      <c r="B161" s="2">
        <v>44287</v>
      </c>
      <c r="C161" s="7">
        <v>1.0686418005024101</v>
      </c>
      <c r="D161" s="7">
        <v>5.7206100922246803E-3</v>
      </c>
      <c r="E161" s="7">
        <v>0.85862216340353303</v>
      </c>
      <c r="F161" s="7">
        <v>0.135657226504242</v>
      </c>
      <c r="G161" s="7">
        <v>1.8528989432091799E-2</v>
      </c>
      <c r="H161" s="7">
        <v>7.91893272471496E-3</v>
      </c>
      <c r="I161" s="7">
        <v>4.8636269801831999E-2</v>
      </c>
      <c r="J161" s="7">
        <v>7.2496753057830807E-2</v>
      </c>
      <c r="K161" s="7">
        <v>6.4819802721386904E-2</v>
      </c>
      <c r="L161" s="7">
        <v>0.48392588763567002</v>
      </c>
      <c r="M161" s="7">
        <v>5.2772527715652898E-2</v>
      </c>
      <c r="N161" s="7">
        <v>9.7111992648253001E-2</v>
      </c>
      <c r="O161" s="7">
        <v>6.8223308266458296E-3</v>
      </c>
      <c r="P161" s="7">
        <v>0.14696651343592201</v>
      </c>
      <c r="Q161" s="7">
        <v>6.0696359918647902</v>
      </c>
    </row>
    <row r="162" spans="1:17" hidden="1" x14ac:dyDescent="0.3">
      <c r="A162" s="3" t="s">
        <v>11</v>
      </c>
      <c r="B162" s="2">
        <v>44317</v>
      </c>
      <c r="C162" s="7">
        <v>1.13428810420239</v>
      </c>
      <c r="D162" s="7">
        <v>5.8491870717976204E-3</v>
      </c>
      <c r="E162" s="7">
        <v>0.84224623738680904</v>
      </c>
      <c r="F162" s="7">
        <v>0.151904575541393</v>
      </c>
      <c r="G162" s="7">
        <v>1.7770441813905899E-2</v>
      </c>
      <c r="H162" s="7">
        <v>1.12092440602305E-2</v>
      </c>
      <c r="I162" s="7">
        <v>5.1679981710784299E-2</v>
      </c>
      <c r="J162" s="7">
        <v>9.3743903103740603E-2</v>
      </c>
      <c r="K162" s="7">
        <v>6.4773059315442194E-2</v>
      </c>
      <c r="L162" s="7">
        <v>0.45583863812460401</v>
      </c>
      <c r="M162" s="7">
        <v>5.3431494228609502E-2</v>
      </c>
      <c r="N162" s="7">
        <v>8.8291495738053796E-2</v>
      </c>
      <c r="O162" s="7">
        <v>1.13975830213238E-2</v>
      </c>
      <c r="P162" s="7">
        <v>0.15186415888330501</v>
      </c>
      <c r="Q162" s="7">
        <v>6.0624483915644296</v>
      </c>
    </row>
    <row r="163" spans="1:17" hidden="1" x14ac:dyDescent="0.3">
      <c r="A163" s="3" t="s">
        <v>11</v>
      </c>
      <c r="B163" s="2">
        <v>44348</v>
      </c>
      <c r="C163" s="7">
        <v>1.13920770983129</v>
      </c>
      <c r="D163" s="7">
        <v>5.5956968519545102E-3</v>
      </c>
      <c r="E163" s="7">
        <v>0.84032965378027003</v>
      </c>
      <c r="F163" s="7">
        <v>0.15407464936777601</v>
      </c>
      <c r="G163" s="7">
        <v>1.6234955980834399E-2</v>
      </c>
      <c r="H163" s="7">
        <v>1.25947786644804E-2</v>
      </c>
      <c r="I163" s="7">
        <v>5.1791098547235299E-2</v>
      </c>
      <c r="J163" s="7">
        <v>0.104844690479408</v>
      </c>
      <c r="K163" s="7">
        <v>6.3571900872498699E-2</v>
      </c>
      <c r="L163" s="7">
        <v>0.44224293334978598</v>
      </c>
      <c r="M163" s="7">
        <v>5.52821825435151E-2</v>
      </c>
      <c r="N163" s="7">
        <v>8.4867281874188405E-2</v>
      </c>
      <c r="O163" s="7">
        <v>1.1649915036953999E-2</v>
      </c>
      <c r="P163" s="7">
        <v>0.15692026265110001</v>
      </c>
      <c r="Q163" s="7">
        <v>6.0422779616402202</v>
      </c>
    </row>
    <row r="164" spans="1:17" hidden="1" x14ac:dyDescent="0.3">
      <c r="A164" s="3" t="s">
        <v>11</v>
      </c>
      <c r="B164" s="2">
        <v>44378</v>
      </c>
      <c r="C164" s="7">
        <v>1.18430521265111</v>
      </c>
      <c r="D164" s="7">
        <v>5.2768289738428804E-3</v>
      </c>
      <c r="E164" s="7">
        <v>0.84241461711267296</v>
      </c>
      <c r="F164" s="7">
        <v>0.152308553913484</v>
      </c>
      <c r="G164" s="7">
        <v>1.6052089767038799E-2</v>
      </c>
      <c r="H164" s="7">
        <v>1.30482304596552E-2</v>
      </c>
      <c r="I164" s="7">
        <v>5.1240943354013503E-2</v>
      </c>
      <c r="J164" s="7">
        <v>0.11039659181738</v>
      </c>
      <c r="K164" s="7">
        <v>6.3267460317905796E-2</v>
      </c>
      <c r="L164" s="7">
        <v>0.44731696854120401</v>
      </c>
      <c r="M164" s="7">
        <v>5.1517716371590999E-2</v>
      </c>
      <c r="N164" s="7">
        <v>7.7729339684602994E-2</v>
      </c>
      <c r="O164" s="7">
        <v>1.6871945636951501E-2</v>
      </c>
      <c r="P164" s="7">
        <v>0.15255871404965701</v>
      </c>
      <c r="Q164" s="7">
        <v>6.0327056544606696</v>
      </c>
    </row>
    <row r="165" spans="1:17" hidden="1" x14ac:dyDescent="0.3">
      <c r="A165" s="3" t="s">
        <v>11</v>
      </c>
      <c r="B165" s="2">
        <v>44409</v>
      </c>
      <c r="C165" s="7">
        <v>1.1546560633459899</v>
      </c>
      <c r="D165" s="7">
        <v>5.33845742258686E-3</v>
      </c>
      <c r="E165" s="7">
        <v>0.82346355169560204</v>
      </c>
      <c r="F165" s="7">
        <v>0.17119799088181101</v>
      </c>
      <c r="G165" s="7">
        <v>1.6283958873821499E-2</v>
      </c>
      <c r="H165" s="7">
        <v>1.52782938958449E-2</v>
      </c>
      <c r="I165" s="7">
        <v>4.9772704789349399E-2</v>
      </c>
      <c r="J165" s="7">
        <v>0.124111754603613</v>
      </c>
      <c r="K165" s="7">
        <v>6.2462604117813798E-2</v>
      </c>
      <c r="L165" s="7">
        <v>0.42472708109949098</v>
      </c>
      <c r="M165" s="7">
        <v>5.09802617610952E-2</v>
      </c>
      <c r="N165" s="7">
        <v>7.4134135512158694E-2</v>
      </c>
      <c r="O165" s="7">
        <v>2.3079210363954598E-2</v>
      </c>
      <c r="P165" s="7">
        <v>0.159169994982858</v>
      </c>
      <c r="Q165" s="7">
        <v>6.0523814120067199</v>
      </c>
    </row>
    <row r="166" spans="1:17" hidden="1" x14ac:dyDescent="0.3">
      <c r="A166" s="3" t="s">
        <v>11</v>
      </c>
      <c r="B166" s="2">
        <v>44440</v>
      </c>
      <c r="C166" s="7">
        <v>1.11372706892955</v>
      </c>
      <c r="D166" s="7">
        <v>5.0253294479049703E-3</v>
      </c>
      <c r="E166" s="7">
        <v>0.84697390115581095</v>
      </c>
      <c r="F166" s="7">
        <v>0.14800076939628401</v>
      </c>
      <c r="G166" s="7">
        <v>1.78268393660472E-2</v>
      </c>
      <c r="H166" s="7">
        <v>1.37905096861532E-2</v>
      </c>
      <c r="I166" s="7">
        <v>4.8048742286202699E-2</v>
      </c>
      <c r="J166" s="7">
        <v>0.111179639847569</v>
      </c>
      <c r="K166" s="7">
        <v>6.4646352815987906E-2</v>
      </c>
      <c r="L166" s="7">
        <v>0.42784719432823598</v>
      </c>
      <c r="M166" s="7">
        <v>5.3234916666932003E-2</v>
      </c>
      <c r="N166" s="7">
        <v>7.4808659280534304E-2</v>
      </c>
      <c r="O166" s="7">
        <v>1.87997926537113E-2</v>
      </c>
      <c r="P166" s="7">
        <v>0.169817353068626</v>
      </c>
      <c r="Q166" s="7">
        <v>6.0380549543334503</v>
      </c>
    </row>
    <row r="167" spans="1:17" hidden="1" x14ac:dyDescent="0.3">
      <c r="A167" s="3" t="s">
        <v>12</v>
      </c>
      <c r="B167" s="2">
        <v>43466</v>
      </c>
      <c r="C167" s="7">
        <v>0.84343609381968798</v>
      </c>
      <c r="D167" s="7">
        <v>4.2157291548365599E-3</v>
      </c>
      <c r="E167" s="7">
        <v>0.63120486235018503</v>
      </c>
      <c r="F167" s="7">
        <v>0.364579408494978</v>
      </c>
      <c r="G167" s="7">
        <v>1.8811689416012099E-2</v>
      </c>
      <c r="H167" s="7">
        <v>1.6822088523846899E-2</v>
      </c>
      <c r="I167" s="7">
        <v>9.2129693792609005E-2</v>
      </c>
      <c r="J167" s="7">
        <v>0.119641975143142</v>
      </c>
      <c r="K167" s="7">
        <v>9.8835008443032807E-2</v>
      </c>
      <c r="L167" s="7">
        <v>0.32433205395799503</v>
      </c>
      <c r="M167" s="7">
        <v>5.5856236475486001E-2</v>
      </c>
      <c r="N167" s="7">
        <v>4.2202011146579302E-2</v>
      </c>
      <c r="O167" s="7">
        <v>4.4858294489822002E-2</v>
      </c>
      <c r="P167" s="7">
        <v>0.18651094861147499</v>
      </c>
      <c r="Q167" s="7">
        <v>6.2526597005602902</v>
      </c>
    </row>
    <row r="168" spans="1:17" hidden="1" x14ac:dyDescent="0.3">
      <c r="A168" s="3" t="s">
        <v>12</v>
      </c>
      <c r="B168" s="2">
        <v>43497</v>
      </c>
      <c r="C168" s="7">
        <v>0.8630019593264</v>
      </c>
      <c r="D168" s="7">
        <v>3.7459401499384298E-3</v>
      </c>
      <c r="E168" s="7">
        <v>0.61732089723423</v>
      </c>
      <c r="F168" s="7">
        <v>0.37893316261583199</v>
      </c>
      <c r="G168" s="7">
        <v>1.72281546123924E-2</v>
      </c>
      <c r="H168" s="7">
        <v>1.7787568663921598E-2</v>
      </c>
      <c r="I168" s="7">
        <v>8.9720666164095297E-2</v>
      </c>
      <c r="J168" s="7">
        <v>0.13775445375475701</v>
      </c>
      <c r="K168" s="7">
        <v>9.6962029879712294E-2</v>
      </c>
      <c r="L168" s="7">
        <v>0.31863967605847399</v>
      </c>
      <c r="M168" s="7">
        <v>5.6518691586865899E-2</v>
      </c>
      <c r="N168" s="7">
        <v>4.0081239264668299E-2</v>
      </c>
      <c r="O168" s="7">
        <v>4.3560979392255998E-2</v>
      </c>
      <c r="P168" s="7">
        <v>0.181746540622857</v>
      </c>
      <c r="Q168" s="7">
        <v>6.25765337171896</v>
      </c>
    </row>
    <row r="169" spans="1:17" hidden="1" x14ac:dyDescent="0.3">
      <c r="A169" s="3" t="s">
        <v>12</v>
      </c>
      <c r="B169" s="2">
        <v>43525</v>
      </c>
      <c r="C169" s="7">
        <v>1.0395321552772601</v>
      </c>
      <c r="D169" s="7">
        <v>3.9943625933369703E-3</v>
      </c>
      <c r="E169" s="7">
        <v>0.62414992355005094</v>
      </c>
      <c r="F169" s="7">
        <v>0.37185571385661198</v>
      </c>
      <c r="G169" s="7">
        <v>1.9981159233478499E-2</v>
      </c>
      <c r="H169" s="7">
        <v>1.6731926317004601E-2</v>
      </c>
      <c r="I169" s="7">
        <v>9.3763151973285302E-2</v>
      </c>
      <c r="J169" s="7">
        <v>0.133943051967016</v>
      </c>
      <c r="K169" s="7">
        <v>9.6043746667351895E-2</v>
      </c>
      <c r="L169" s="7">
        <v>0.31122495158340902</v>
      </c>
      <c r="M169" s="7">
        <v>5.31804759069536E-2</v>
      </c>
      <c r="N169" s="7">
        <v>4.0217301080673798E-2</v>
      </c>
      <c r="O169" s="7">
        <v>4.3429834169153698E-2</v>
      </c>
      <c r="P169" s="7">
        <v>0.191484401101674</v>
      </c>
      <c r="Q169" s="7">
        <v>6.2095784390826498</v>
      </c>
    </row>
    <row r="170" spans="1:17" hidden="1" x14ac:dyDescent="0.3">
      <c r="A170" s="3" t="s">
        <v>12</v>
      </c>
      <c r="B170" s="2">
        <v>43556</v>
      </c>
      <c r="C170" s="7">
        <v>0.99097902498345203</v>
      </c>
      <c r="D170" s="7">
        <v>3.9960373322486496E-3</v>
      </c>
      <c r="E170" s="7">
        <v>0.60886799026205396</v>
      </c>
      <c r="F170" s="7">
        <v>0.38713597240569703</v>
      </c>
      <c r="G170" s="7">
        <v>1.76570259603402E-2</v>
      </c>
      <c r="H170" s="7">
        <v>1.7945954420255001E-2</v>
      </c>
      <c r="I170" s="7">
        <v>0.106183551537454</v>
      </c>
      <c r="J170" s="7">
        <v>0.12729864864277399</v>
      </c>
      <c r="K170" s="7">
        <v>9.6085824381147003E-2</v>
      </c>
      <c r="L170" s="7">
        <v>0.30844254549630201</v>
      </c>
      <c r="M170" s="7">
        <v>5.2526311354089597E-2</v>
      </c>
      <c r="N170" s="7">
        <v>4.4124032362689303E-2</v>
      </c>
      <c r="O170" s="7">
        <v>4.3666505179366398E-2</v>
      </c>
      <c r="P170" s="7">
        <v>0.18606960066558301</v>
      </c>
      <c r="Q170" s="7">
        <v>6.2655185593782496</v>
      </c>
    </row>
    <row r="171" spans="1:17" hidden="1" x14ac:dyDescent="0.3">
      <c r="A171" s="3" t="s">
        <v>12</v>
      </c>
      <c r="B171" s="2">
        <v>43586</v>
      </c>
      <c r="C171" s="7">
        <v>1.02331756110006</v>
      </c>
      <c r="D171" s="7">
        <v>3.7590903299903802E-3</v>
      </c>
      <c r="E171" s="7">
        <v>0.61773539708167902</v>
      </c>
      <c r="F171" s="7">
        <v>0.37850551258833098</v>
      </c>
      <c r="G171" s="7">
        <v>1.8161958234195998E-2</v>
      </c>
      <c r="H171" s="7">
        <v>1.6466488611849201E-2</v>
      </c>
      <c r="I171" s="7">
        <v>0.10831092160559901</v>
      </c>
      <c r="J171" s="7">
        <v>0.13173658721012599</v>
      </c>
      <c r="K171" s="7">
        <v>9.7840867154014702E-2</v>
      </c>
      <c r="L171" s="7">
        <v>0.30315708328908397</v>
      </c>
      <c r="M171" s="7">
        <v>5.28713549446308E-2</v>
      </c>
      <c r="N171" s="7">
        <v>4.4072146753554899E-2</v>
      </c>
      <c r="O171" s="7">
        <v>4.7914925291802302E-2</v>
      </c>
      <c r="P171" s="7">
        <v>0.17946766690514401</v>
      </c>
      <c r="Q171" s="7">
        <v>6.2549346911774801</v>
      </c>
    </row>
    <row r="172" spans="1:17" hidden="1" x14ac:dyDescent="0.3">
      <c r="A172" s="3" t="s">
        <v>12</v>
      </c>
      <c r="B172" s="2">
        <v>43617</v>
      </c>
      <c r="C172" s="7">
        <v>0.98463379190253997</v>
      </c>
      <c r="D172" s="7">
        <v>4.6288829687544204E-3</v>
      </c>
      <c r="E172" s="7">
        <v>0.62082759934605702</v>
      </c>
      <c r="F172" s="7">
        <v>0.37454351768518801</v>
      </c>
      <c r="G172" s="7">
        <v>1.91457269928819E-2</v>
      </c>
      <c r="H172" s="7">
        <v>1.56412484245055E-2</v>
      </c>
      <c r="I172" s="7">
        <v>0.110355865156872</v>
      </c>
      <c r="J172" s="7">
        <v>0.13047840423429899</v>
      </c>
      <c r="K172" s="7">
        <v>0.10139950075946801</v>
      </c>
      <c r="L172" s="7">
        <v>0.30789722158312899</v>
      </c>
      <c r="M172" s="7">
        <v>5.32404333259658E-2</v>
      </c>
      <c r="N172" s="7">
        <v>4.0464934882063097E-2</v>
      </c>
      <c r="O172" s="7">
        <v>4.3924120605088698E-2</v>
      </c>
      <c r="P172" s="7">
        <v>0.17745254403572699</v>
      </c>
      <c r="Q172" s="7">
        <v>6.2430829455011896</v>
      </c>
    </row>
    <row r="173" spans="1:17" hidden="1" x14ac:dyDescent="0.3">
      <c r="A173" s="3" t="s">
        <v>12</v>
      </c>
      <c r="B173" s="2">
        <v>43647</v>
      </c>
      <c r="C173" s="7">
        <v>1.0151514896284199</v>
      </c>
      <c r="D173" s="7">
        <v>4.2995335822932201E-3</v>
      </c>
      <c r="E173" s="7">
        <v>0.62473071252229095</v>
      </c>
      <c r="F173" s="7">
        <v>0.37096975389541598</v>
      </c>
      <c r="G173" s="7">
        <v>1.7382797744841499E-2</v>
      </c>
      <c r="H173" s="7">
        <v>1.6615636262712601E-2</v>
      </c>
      <c r="I173" s="7">
        <v>0.111197854781031</v>
      </c>
      <c r="J173" s="7">
        <v>0.127369373712168</v>
      </c>
      <c r="K173" s="7">
        <v>0.102348975157672</v>
      </c>
      <c r="L173" s="7">
        <v>0.30343101881346402</v>
      </c>
      <c r="M173" s="7">
        <v>5.6252316629647102E-2</v>
      </c>
      <c r="N173" s="7">
        <v>3.9421094241258198E-2</v>
      </c>
      <c r="O173" s="7">
        <v>4.2463351164625698E-2</v>
      </c>
      <c r="P173" s="7">
        <v>0.18351758149257999</v>
      </c>
      <c r="Q173" s="7">
        <v>6.2644546382027499</v>
      </c>
    </row>
    <row r="174" spans="1:17" hidden="1" x14ac:dyDescent="0.3">
      <c r="A174" s="3" t="s">
        <v>12</v>
      </c>
      <c r="B174" s="2">
        <v>43678</v>
      </c>
      <c r="C174" s="7">
        <v>1.0085115686024599</v>
      </c>
      <c r="D174" s="7">
        <v>3.80595345346991E-3</v>
      </c>
      <c r="E174" s="7">
        <v>0.62036253788930196</v>
      </c>
      <c r="F174" s="7">
        <v>0.37583150865722798</v>
      </c>
      <c r="G174" s="7">
        <v>2.0560005205283199E-2</v>
      </c>
      <c r="H174" s="7">
        <v>1.9012403521044299E-2</v>
      </c>
      <c r="I174" s="7">
        <v>0.11224879655953</v>
      </c>
      <c r="J174" s="7">
        <v>0.13677105755862701</v>
      </c>
      <c r="K174" s="7">
        <v>0.101167974021241</v>
      </c>
      <c r="L174" s="7">
        <v>0.30249968661203103</v>
      </c>
      <c r="M174" s="7">
        <v>5.4834855236868603E-2</v>
      </c>
      <c r="N174" s="7">
        <v>4.2634059533626499E-2</v>
      </c>
      <c r="O174" s="7">
        <v>4.1364363177942703E-2</v>
      </c>
      <c r="P174" s="7">
        <v>0.168906798573806</v>
      </c>
      <c r="Q174" s="7">
        <v>6.2811252685159404</v>
      </c>
    </row>
    <row r="175" spans="1:17" hidden="1" x14ac:dyDescent="0.3">
      <c r="A175" s="3" t="s">
        <v>12</v>
      </c>
      <c r="B175" s="2">
        <v>43709</v>
      </c>
      <c r="C175" s="7">
        <v>0.95704280903946803</v>
      </c>
      <c r="D175" s="7">
        <v>4.0263991513880002E-3</v>
      </c>
      <c r="E175" s="7">
        <v>0.61840713987853602</v>
      </c>
      <c r="F175" s="7">
        <v>0.37756646097007601</v>
      </c>
      <c r="G175" s="7">
        <v>1.98717254329791E-2</v>
      </c>
      <c r="H175" s="7">
        <v>1.7067028454359898E-2</v>
      </c>
      <c r="I175" s="7">
        <v>0.101414740134526</v>
      </c>
      <c r="J175" s="7">
        <v>0.130438262423093</v>
      </c>
      <c r="K175" s="7">
        <v>0.101772887977281</v>
      </c>
      <c r="L175" s="7">
        <v>0.31044896306761799</v>
      </c>
      <c r="M175" s="7">
        <v>5.1984164615822899E-2</v>
      </c>
      <c r="N175" s="7">
        <v>3.91990320273135E-2</v>
      </c>
      <c r="O175" s="7">
        <v>4.39705347102511E-2</v>
      </c>
      <c r="P175" s="7">
        <v>0.18383266115675501</v>
      </c>
      <c r="Q175" s="7">
        <v>6.2878899521101497</v>
      </c>
    </row>
    <row r="176" spans="1:17" hidden="1" x14ac:dyDescent="0.3">
      <c r="A176" s="3" t="s">
        <v>12</v>
      </c>
      <c r="B176" s="2">
        <v>43739</v>
      </c>
      <c r="C176" s="7">
        <v>1.0204812685634801</v>
      </c>
      <c r="D176" s="7">
        <v>4.0851596647600201E-3</v>
      </c>
      <c r="E176" s="7">
        <v>0.62210404378907003</v>
      </c>
      <c r="F176" s="7">
        <v>0.373810796546169</v>
      </c>
      <c r="G176" s="7">
        <v>1.7772489218847901E-2</v>
      </c>
      <c r="H176" s="7">
        <v>1.8945858895619599E-2</v>
      </c>
      <c r="I176" s="7">
        <v>0.100756380524959</v>
      </c>
      <c r="J176" s="7">
        <v>0.13215490207748101</v>
      </c>
      <c r="K176" s="7">
        <v>0.107795138079645</v>
      </c>
      <c r="L176" s="7">
        <v>0.30591921873357197</v>
      </c>
      <c r="M176" s="7">
        <v>5.2303395462865797E-2</v>
      </c>
      <c r="N176" s="7">
        <v>4.2069891409406902E-2</v>
      </c>
      <c r="O176" s="7">
        <v>3.9167385163508303E-2</v>
      </c>
      <c r="P176" s="7">
        <v>0.183115340434095</v>
      </c>
      <c r="Q176" s="7">
        <v>6.2905418947234599</v>
      </c>
    </row>
    <row r="177" spans="1:17" hidden="1" x14ac:dyDescent="0.3">
      <c r="A177" s="3" t="s">
        <v>12</v>
      </c>
      <c r="B177" s="2">
        <v>43770</v>
      </c>
      <c r="C177" s="7">
        <v>1.0580385323967301</v>
      </c>
      <c r="D177" s="7">
        <v>3.7378180816776698E-3</v>
      </c>
      <c r="E177" s="7">
        <v>0.61319480410599203</v>
      </c>
      <c r="F177" s="7">
        <v>0.38306737781233002</v>
      </c>
      <c r="G177" s="7">
        <v>1.8209819745982101E-2</v>
      </c>
      <c r="H177" s="7">
        <v>2.0888746390082799E-2</v>
      </c>
      <c r="I177" s="7">
        <v>0.10836161383168499</v>
      </c>
      <c r="J177" s="7">
        <v>0.13378373202015001</v>
      </c>
      <c r="K177" s="7">
        <v>0.12322263315488299</v>
      </c>
      <c r="L177" s="7">
        <v>0.30226402874501102</v>
      </c>
      <c r="M177" s="7">
        <v>5.1997500666820899E-2</v>
      </c>
      <c r="N177" s="7">
        <v>4.0289530335496503E-2</v>
      </c>
      <c r="O177" s="7">
        <v>3.7854882157641198E-2</v>
      </c>
      <c r="P177" s="7">
        <v>0.163127512952248</v>
      </c>
      <c r="Q177" s="7">
        <v>6.2861925088224604</v>
      </c>
    </row>
    <row r="178" spans="1:17" hidden="1" x14ac:dyDescent="0.3">
      <c r="A178" s="3" t="s">
        <v>12</v>
      </c>
      <c r="B178" s="2">
        <v>43800</v>
      </c>
      <c r="C178" s="7">
        <v>1.1958737453600401</v>
      </c>
      <c r="D178" s="7">
        <v>3.7510675068184798E-3</v>
      </c>
      <c r="E178" s="7">
        <v>0.63758134715391701</v>
      </c>
      <c r="F178" s="7">
        <v>0.35866758533926502</v>
      </c>
      <c r="G178" s="7">
        <v>1.51355824110591E-2</v>
      </c>
      <c r="H178" s="7">
        <v>2.3787200119176299E-2</v>
      </c>
      <c r="I178" s="7">
        <v>0.12788114536033501</v>
      </c>
      <c r="J178" s="7">
        <v>0.130619864618985</v>
      </c>
      <c r="K178" s="7">
        <v>0.14581303171270801</v>
      </c>
      <c r="L178" s="7">
        <v>0.30835411803385998</v>
      </c>
      <c r="M178" s="7">
        <v>5.4197957950382999E-2</v>
      </c>
      <c r="N178" s="7">
        <v>3.4091540599681898E-2</v>
      </c>
      <c r="O178" s="7">
        <v>2.9376030374671298E-2</v>
      </c>
      <c r="P178" s="7">
        <v>0.13074352881914</v>
      </c>
      <c r="Q178" s="7">
        <v>6.2412477057282096</v>
      </c>
    </row>
    <row r="179" spans="1:17" hidden="1" x14ac:dyDescent="0.3">
      <c r="A179" s="3" t="s">
        <v>12</v>
      </c>
      <c r="B179" s="2">
        <v>43831</v>
      </c>
      <c r="C179" s="7">
        <v>0.91413015048466395</v>
      </c>
      <c r="D179" s="7">
        <v>3.8997175301109101E-3</v>
      </c>
      <c r="E179" s="7">
        <v>0.64598508547229005</v>
      </c>
      <c r="F179" s="7">
        <v>0.35011519699759902</v>
      </c>
      <c r="G179" s="7">
        <v>1.9087412974112501E-2</v>
      </c>
      <c r="H179" s="7">
        <v>1.66491299367942E-2</v>
      </c>
      <c r="I179" s="7">
        <v>8.4496548057339194E-2</v>
      </c>
      <c r="J179" s="7">
        <v>0.12804823754031899</v>
      </c>
      <c r="K179" s="7">
        <v>9.8266630596705207E-2</v>
      </c>
      <c r="L179" s="7">
        <v>0.32148663738650002</v>
      </c>
      <c r="M179" s="7">
        <v>5.56036220063428E-2</v>
      </c>
      <c r="N179" s="7">
        <v>4.20709018913238E-2</v>
      </c>
      <c r="O179" s="7">
        <v>4.0898083331221302E-2</v>
      </c>
      <c r="P179" s="7">
        <v>0.193392796279341</v>
      </c>
      <c r="Q179" s="7">
        <v>6.2925442445219604</v>
      </c>
    </row>
    <row r="180" spans="1:17" hidden="1" x14ac:dyDescent="0.3">
      <c r="A180" s="3" t="s">
        <v>12</v>
      </c>
      <c r="B180" s="2">
        <v>43862</v>
      </c>
      <c r="C180" s="7">
        <v>0.92922104440865305</v>
      </c>
      <c r="D180" s="7">
        <v>4.1268944720721E-3</v>
      </c>
      <c r="E180" s="7">
        <v>0.63498000890758499</v>
      </c>
      <c r="F180" s="7">
        <v>0.36089309662034302</v>
      </c>
      <c r="G180" s="7">
        <v>1.8071416873542599E-2</v>
      </c>
      <c r="H180" s="7">
        <v>1.70001779464957E-2</v>
      </c>
      <c r="I180" s="7">
        <v>8.5607918923040205E-2</v>
      </c>
      <c r="J180" s="7">
        <v>0.142747183773103</v>
      </c>
      <c r="K180" s="7">
        <v>9.7514084240069798E-2</v>
      </c>
      <c r="L180" s="7">
        <v>0.322758669038546</v>
      </c>
      <c r="M180" s="7">
        <v>5.5036025396659499E-2</v>
      </c>
      <c r="N180" s="7">
        <v>3.9859979666514597E-2</v>
      </c>
      <c r="O180" s="7">
        <v>3.9911636177984003E-2</v>
      </c>
      <c r="P180" s="7">
        <v>0.18149290796404399</v>
      </c>
      <c r="Q180" s="7">
        <v>6.3135118313409704</v>
      </c>
    </row>
    <row r="181" spans="1:17" x14ac:dyDescent="0.3">
      <c r="A181" s="3" t="s">
        <v>12</v>
      </c>
      <c r="B181" s="2">
        <v>43891</v>
      </c>
      <c r="C181" s="7">
        <v>0.86753124041794905</v>
      </c>
      <c r="D181" s="7">
        <v>3.9568166053271002E-3</v>
      </c>
      <c r="E181" s="7">
        <v>0.68294311835503296</v>
      </c>
      <c r="F181" s="7">
        <v>0.31310006503964</v>
      </c>
      <c r="G181" s="7">
        <v>1.7905698077703602E-2</v>
      </c>
      <c r="H181" s="7">
        <v>1.12079447217954E-2</v>
      </c>
      <c r="I181" s="7">
        <v>5.55047863629324E-2</v>
      </c>
      <c r="J181" s="7">
        <v>9.3123815348860398E-2</v>
      </c>
      <c r="K181" s="7">
        <v>0.10208112813608899</v>
      </c>
      <c r="L181" s="7">
        <v>0.44607862410027999</v>
      </c>
      <c r="M181" s="7">
        <v>4.6624366574393297E-2</v>
      </c>
      <c r="N181" s="7">
        <v>3.8233314210087702E-2</v>
      </c>
      <c r="O181" s="7">
        <v>2.3459054078870199E-2</v>
      </c>
      <c r="P181" s="7">
        <v>0.16578126838898699</v>
      </c>
      <c r="Q181" s="7">
        <v>6.3789602647938199</v>
      </c>
    </row>
    <row r="182" spans="1:17" hidden="1" x14ac:dyDescent="0.3">
      <c r="A182" s="3" t="s">
        <v>12</v>
      </c>
      <c r="B182" s="2">
        <v>43922</v>
      </c>
      <c r="C182" s="7">
        <v>0.51613601913128404</v>
      </c>
      <c r="D182" s="7">
        <v>4.1275721247906799E-3</v>
      </c>
      <c r="E182" s="7">
        <v>0.78039028142818401</v>
      </c>
      <c r="F182" s="7">
        <v>0.21548214644702501</v>
      </c>
      <c r="G182" s="7">
        <v>1.7993744151737299E-2</v>
      </c>
      <c r="H182" s="7">
        <v>6.8489871379748496E-4</v>
      </c>
      <c r="I182" s="7">
        <v>1.06205749010033E-2</v>
      </c>
      <c r="J182" s="7">
        <v>2.3108831094579601E-2</v>
      </c>
      <c r="K182" s="7">
        <v>9.8188265189986704E-2</v>
      </c>
      <c r="L182" s="7">
        <v>0.71075880979039696</v>
      </c>
      <c r="M182" s="7">
        <v>1.9993093230966898E-2</v>
      </c>
      <c r="N182" s="7">
        <v>2.93622834648017E-2</v>
      </c>
      <c r="O182" s="7">
        <v>2.2409092897686901E-3</v>
      </c>
      <c r="P182" s="7">
        <v>8.7048590172961501E-2</v>
      </c>
      <c r="Q182" s="7">
        <v>6.6346898878006204</v>
      </c>
    </row>
    <row r="183" spans="1:17" hidden="1" x14ac:dyDescent="0.3">
      <c r="A183" s="3" t="s">
        <v>12</v>
      </c>
      <c r="B183" s="2">
        <v>43952</v>
      </c>
      <c r="C183" s="7">
        <v>0.62935150854111099</v>
      </c>
      <c r="D183" s="7">
        <v>3.56264642625162E-3</v>
      </c>
      <c r="E183" s="7">
        <v>0.75961268789252501</v>
      </c>
      <c r="F183" s="7">
        <v>0.23682466568122301</v>
      </c>
      <c r="G183" s="7">
        <v>1.85045662239063E-2</v>
      </c>
      <c r="H183" s="7">
        <v>1.51883826379242E-3</v>
      </c>
      <c r="I183" s="7">
        <v>1.3236378519418401E-2</v>
      </c>
      <c r="J183" s="7">
        <v>3.3617630530359703E-2</v>
      </c>
      <c r="K183" s="7">
        <v>0.105611529589286</v>
      </c>
      <c r="L183" s="7">
        <v>0.62443709647333301</v>
      </c>
      <c r="M183" s="7">
        <v>2.14691324935622E-2</v>
      </c>
      <c r="N183" s="7">
        <v>6.3133821530402395E-2</v>
      </c>
      <c r="O183" s="7">
        <v>2.7898595983567101E-3</v>
      </c>
      <c r="P183" s="7">
        <v>0.115681146777583</v>
      </c>
      <c r="Q183" s="7">
        <v>6.61519155747414</v>
      </c>
    </row>
    <row r="184" spans="1:17" hidden="1" x14ac:dyDescent="0.3">
      <c r="A184" s="3" t="s">
        <v>12</v>
      </c>
      <c r="B184" s="2">
        <v>43983</v>
      </c>
      <c r="C184" s="7">
        <v>0.76336154311862303</v>
      </c>
      <c r="D184" s="7">
        <v>3.6198216553765998E-3</v>
      </c>
      <c r="E184" s="7">
        <v>0.72115694179198397</v>
      </c>
      <c r="F184" s="7">
        <v>0.27522323655263897</v>
      </c>
      <c r="G184" s="7">
        <v>2.01377800278549E-2</v>
      </c>
      <c r="H184" s="7">
        <v>6.8643120327978903E-3</v>
      </c>
      <c r="I184" s="7">
        <v>6.5573535148895704E-2</v>
      </c>
      <c r="J184" s="7">
        <v>4.73878108447243E-2</v>
      </c>
      <c r="K184" s="7">
        <v>0.10500504849227001</v>
      </c>
      <c r="L184" s="7">
        <v>0.48073672628815001</v>
      </c>
      <c r="M184" s="7">
        <v>3.03199146884102E-2</v>
      </c>
      <c r="N184" s="7">
        <v>6.8718408973006601E-2</v>
      </c>
      <c r="O184" s="7">
        <v>4.4365954194207297E-3</v>
      </c>
      <c r="P184" s="7">
        <v>0.17081986808447</v>
      </c>
      <c r="Q184" s="7">
        <v>6.5150777863972396</v>
      </c>
    </row>
    <row r="185" spans="1:17" hidden="1" x14ac:dyDescent="0.3">
      <c r="A185" s="3" t="s">
        <v>12</v>
      </c>
      <c r="B185" s="2">
        <v>44013</v>
      </c>
      <c r="C185" s="7">
        <v>0.92602855545698504</v>
      </c>
      <c r="D185" s="7">
        <v>3.62300215717661E-3</v>
      </c>
      <c r="E185" s="7">
        <v>0.69410445724122105</v>
      </c>
      <c r="F185" s="7">
        <v>0.30227254060160302</v>
      </c>
      <c r="G185" s="7">
        <v>1.8132216796997499E-2</v>
      </c>
      <c r="H185" s="7">
        <v>1.0901014291519E-2</v>
      </c>
      <c r="I185" s="7">
        <v>9.8065675756467699E-2</v>
      </c>
      <c r="J185" s="7">
        <v>9.2980424711730694E-2</v>
      </c>
      <c r="K185" s="7">
        <v>0.107184027756959</v>
      </c>
      <c r="L185" s="7">
        <v>0.38478047007807598</v>
      </c>
      <c r="M185" s="7">
        <v>5.0068503139749899E-2</v>
      </c>
      <c r="N185" s="7">
        <v>5.9058129769868503E-2</v>
      </c>
      <c r="O185" s="7">
        <v>1.1481016249915399E-2</v>
      </c>
      <c r="P185" s="7">
        <v>0.16734852144871601</v>
      </c>
      <c r="Q185" s="7">
        <v>6.4250282760192299</v>
      </c>
    </row>
    <row r="186" spans="1:17" hidden="1" x14ac:dyDescent="0.3">
      <c r="A186" s="3" t="s">
        <v>12</v>
      </c>
      <c r="B186" s="2">
        <v>44044</v>
      </c>
      <c r="C186" s="7">
        <v>0.96117560365139598</v>
      </c>
      <c r="D186" s="7">
        <v>4.0967022955498899E-3</v>
      </c>
      <c r="E186" s="7">
        <v>0.67868809229934801</v>
      </c>
      <c r="F186" s="7">
        <v>0.31721520540510201</v>
      </c>
      <c r="G186" s="7">
        <v>1.46848295693357E-2</v>
      </c>
      <c r="H186" s="7">
        <v>1.3870207111770999E-2</v>
      </c>
      <c r="I186" s="7">
        <v>0.101549246738055</v>
      </c>
      <c r="J186" s="7">
        <v>0.122814571094502</v>
      </c>
      <c r="K186" s="7">
        <v>0.10494986089715</v>
      </c>
      <c r="L186" s="7">
        <v>0.35572885224156398</v>
      </c>
      <c r="M186" s="7">
        <v>4.81227886315738E-2</v>
      </c>
      <c r="N186" s="7">
        <v>5.4491464650753198E-2</v>
      </c>
      <c r="O186" s="7">
        <v>1.5799189091233502E-2</v>
      </c>
      <c r="P186" s="7">
        <v>0.167988989974062</v>
      </c>
      <c r="Q186" s="7">
        <v>6.40132592020242</v>
      </c>
    </row>
    <row r="187" spans="1:17" hidden="1" x14ac:dyDescent="0.3">
      <c r="A187" s="3" t="s">
        <v>12</v>
      </c>
      <c r="B187" s="2">
        <v>44075</v>
      </c>
      <c r="C187" s="7">
        <v>0.92455606376043498</v>
      </c>
      <c r="D187" s="7">
        <v>3.61223365491743E-3</v>
      </c>
      <c r="E187" s="7">
        <v>0.68561365686373499</v>
      </c>
      <c r="F187" s="7">
        <v>0.31077410948134798</v>
      </c>
      <c r="G187" s="7">
        <v>1.7430183309190099E-2</v>
      </c>
      <c r="H187" s="7">
        <v>1.2752221583045601E-2</v>
      </c>
      <c r="I187" s="7">
        <v>8.6730825620272706E-2</v>
      </c>
      <c r="J187" s="7">
        <v>0.109329205404792</v>
      </c>
      <c r="K187" s="7">
        <v>0.10746088034384101</v>
      </c>
      <c r="L187" s="7">
        <v>0.36512372930699799</v>
      </c>
      <c r="M187" s="7">
        <v>5.0987734932595702E-2</v>
      </c>
      <c r="N187" s="7">
        <v>5.2377429857323597E-2</v>
      </c>
      <c r="O187" s="7">
        <v>1.6301080143085799E-2</v>
      </c>
      <c r="P187" s="7">
        <v>0.181506709498855</v>
      </c>
      <c r="Q187" s="7">
        <v>6.4101733566397403</v>
      </c>
    </row>
    <row r="188" spans="1:17" hidden="1" x14ac:dyDescent="0.3">
      <c r="A188" s="3" t="s">
        <v>12</v>
      </c>
      <c r="B188" s="2">
        <v>44105</v>
      </c>
      <c r="C188" s="7">
        <v>0.96690074802658099</v>
      </c>
      <c r="D188" s="7">
        <v>3.6087129613379398E-3</v>
      </c>
      <c r="E188" s="7">
        <v>0.68566443927376697</v>
      </c>
      <c r="F188" s="7">
        <v>0.31072684776489501</v>
      </c>
      <c r="G188" s="7">
        <v>1.58877110851714E-2</v>
      </c>
      <c r="H188" s="7">
        <v>1.45240707407972E-2</v>
      </c>
      <c r="I188" s="7">
        <v>9.2387223923871997E-2</v>
      </c>
      <c r="J188" s="7">
        <v>0.105129916504311</v>
      </c>
      <c r="K188" s="7">
        <v>0.116891534910914</v>
      </c>
      <c r="L188" s="7">
        <v>0.37174564916130598</v>
      </c>
      <c r="M188" s="7">
        <v>5.2649545918300199E-2</v>
      </c>
      <c r="N188" s="7">
        <v>5.45102727467459E-2</v>
      </c>
      <c r="O188" s="7">
        <v>1.4139705826290601E-2</v>
      </c>
      <c r="P188" s="7">
        <v>0.16213436918229199</v>
      </c>
      <c r="Q188" s="7">
        <v>6.4220248348121602</v>
      </c>
    </row>
    <row r="189" spans="1:17" hidden="1" x14ac:dyDescent="0.3">
      <c r="A189" s="3" t="s">
        <v>12</v>
      </c>
      <c r="B189" s="2">
        <v>44136</v>
      </c>
      <c r="C189" s="7">
        <v>0.73852202371287601</v>
      </c>
      <c r="D189" s="7">
        <v>3.8233905184104902E-3</v>
      </c>
      <c r="E189" s="7">
        <v>0.73046601597455296</v>
      </c>
      <c r="F189" s="7">
        <v>0.26571059350703702</v>
      </c>
      <c r="G189" s="7">
        <v>1.8403029170175899E-2</v>
      </c>
      <c r="H189" s="7">
        <v>7.4517398885851904E-3</v>
      </c>
      <c r="I189" s="7">
        <v>3.1557252799477499E-2</v>
      </c>
      <c r="J189" s="7">
        <v>6.5834683934317503E-2</v>
      </c>
      <c r="K189" s="7">
        <v>0.129952238199112</v>
      </c>
      <c r="L189" s="7">
        <v>0.49667902974628397</v>
      </c>
      <c r="M189" s="7">
        <v>4.8476659530942198E-2</v>
      </c>
      <c r="N189" s="7">
        <v>5.3859195454627203E-2</v>
      </c>
      <c r="O189" s="7">
        <v>8.8266050260378606E-3</v>
      </c>
      <c r="P189" s="7">
        <v>0.13895956625044101</v>
      </c>
      <c r="Q189" s="7">
        <v>6.5336372306557102</v>
      </c>
    </row>
    <row r="190" spans="1:17" hidden="1" x14ac:dyDescent="0.3">
      <c r="A190" s="3" t="s">
        <v>12</v>
      </c>
      <c r="B190" s="2">
        <v>44166</v>
      </c>
      <c r="C190" s="7">
        <v>1.0323668593277999</v>
      </c>
      <c r="D190" s="7">
        <v>3.5689583151214399E-3</v>
      </c>
      <c r="E190" s="7">
        <v>0.71380640264724005</v>
      </c>
      <c r="F190" s="7">
        <v>0.28262463903763901</v>
      </c>
      <c r="G190" s="7">
        <v>1.7176100612988399E-2</v>
      </c>
      <c r="H190" s="7">
        <v>1.6776126983274402E-2</v>
      </c>
      <c r="I190" s="7">
        <v>0.125251429413135</v>
      </c>
      <c r="J190" s="7">
        <v>5.2463206010235297E-2</v>
      </c>
      <c r="K190" s="7">
        <v>0.15178574940551101</v>
      </c>
      <c r="L190" s="7">
        <v>0.40623553713271998</v>
      </c>
      <c r="M190" s="7">
        <v>5.6692464479247202E-2</v>
      </c>
      <c r="N190" s="7">
        <v>4.3462637285349E-2</v>
      </c>
      <c r="O190" s="7">
        <v>7.2780768694521601E-3</v>
      </c>
      <c r="P190" s="7">
        <v>0.12287867180808799</v>
      </c>
      <c r="Q190" s="7">
        <v>6.4316728727891501</v>
      </c>
    </row>
    <row r="191" spans="1:17" hidden="1" x14ac:dyDescent="0.3">
      <c r="A191" s="3" t="s">
        <v>12</v>
      </c>
      <c r="B191" s="2">
        <v>44197</v>
      </c>
      <c r="C191" s="7">
        <v>0.59269211735952998</v>
      </c>
      <c r="D191" s="7">
        <v>3.9743155972674403E-3</v>
      </c>
      <c r="E191" s="7">
        <v>0.758647700190616</v>
      </c>
      <c r="F191" s="7">
        <v>0.237377984212117</v>
      </c>
      <c r="G191" s="7">
        <v>1.98877162325568E-2</v>
      </c>
      <c r="H191" s="7">
        <v>2.3283118081983498E-3</v>
      </c>
      <c r="I191" s="7">
        <v>1.18501083015341E-2</v>
      </c>
      <c r="J191" s="7">
        <v>5.6501841843164001E-2</v>
      </c>
      <c r="K191" s="7">
        <v>9.8139127403937598E-2</v>
      </c>
      <c r="L191" s="7">
        <v>0.56592208515225195</v>
      </c>
      <c r="M191" s="7">
        <v>4.4839431404660901E-2</v>
      </c>
      <c r="N191" s="7">
        <v>4.0593387211704898E-2</v>
      </c>
      <c r="O191" s="7">
        <v>6.5191196400753697E-3</v>
      </c>
      <c r="P191" s="7">
        <v>0.15341887100191601</v>
      </c>
      <c r="Q191" s="7">
        <v>6.6074875800690398</v>
      </c>
    </row>
    <row r="192" spans="1:17" hidden="1" x14ac:dyDescent="0.3">
      <c r="A192" s="3" t="s">
        <v>12</v>
      </c>
      <c r="B192" s="2">
        <v>44228</v>
      </c>
      <c r="C192" s="7">
        <v>0.613381013754981</v>
      </c>
      <c r="D192" s="7">
        <v>3.8174301631727198E-3</v>
      </c>
      <c r="E192" s="7">
        <v>0.74260351025367699</v>
      </c>
      <c r="F192" s="7">
        <v>0.25357905958315002</v>
      </c>
      <c r="G192" s="7">
        <v>1.9683941161505101E-2</v>
      </c>
      <c r="H192" s="7">
        <v>1.9343528376268499E-3</v>
      </c>
      <c r="I192" s="7">
        <v>1.3408811613620199E-2</v>
      </c>
      <c r="J192" s="7">
        <v>5.9274165652251E-2</v>
      </c>
      <c r="K192" s="7">
        <v>0.10724393800136001</v>
      </c>
      <c r="L192" s="7">
        <v>0.53696008666895501</v>
      </c>
      <c r="M192" s="7">
        <v>4.7416759346782002E-2</v>
      </c>
      <c r="N192" s="7">
        <v>4.9403861563821601E-2</v>
      </c>
      <c r="O192" s="7">
        <v>6.7484180499725903E-3</v>
      </c>
      <c r="P192" s="7">
        <v>0.157925665104105</v>
      </c>
      <c r="Q192" s="7">
        <v>6.5853419758793503</v>
      </c>
    </row>
    <row r="193" spans="1:17" x14ac:dyDescent="0.3">
      <c r="A193" s="3" t="s">
        <v>12</v>
      </c>
      <c r="B193" s="2">
        <v>44256</v>
      </c>
      <c r="C193" s="7">
        <v>0.75065587264640499</v>
      </c>
      <c r="D193" s="7">
        <v>3.70804712792567E-3</v>
      </c>
      <c r="E193" s="7">
        <v>0.74184347881033896</v>
      </c>
      <c r="F193" s="7">
        <v>0.25444847406173499</v>
      </c>
      <c r="G193" s="7">
        <v>2.2098380837540999E-2</v>
      </c>
      <c r="H193" s="7">
        <v>2.1330425542669599E-3</v>
      </c>
      <c r="I193" s="7">
        <v>1.54938016503191E-2</v>
      </c>
      <c r="J193" s="7">
        <v>5.8204965116709001E-2</v>
      </c>
      <c r="K193" s="7">
        <v>0.110436803838437</v>
      </c>
      <c r="L193" s="7">
        <v>0.51398413271204402</v>
      </c>
      <c r="M193" s="7">
        <v>4.7846530020575602E-2</v>
      </c>
      <c r="N193" s="7">
        <v>5.2837112909691598E-2</v>
      </c>
      <c r="O193" s="7">
        <v>8.1473782930152096E-3</v>
      </c>
      <c r="P193" s="7">
        <v>0.16881785206739999</v>
      </c>
      <c r="Q193" s="7">
        <v>6.5323368655266503</v>
      </c>
    </row>
    <row r="194" spans="1:17" hidden="1" x14ac:dyDescent="0.3">
      <c r="A194" s="3" t="s">
        <v>12</v>
      </c>
      <c r="B194" s="2">
        <v>44287</v>
      </c>
      <c r="C194" s="7">
        <v>0.90743767083567695</v>
      </c>
      <c r="D194" s="7">
        <v>4.1095367822836697E-3</v>
      </c>
      <c r="E194" s="7">
        <v>0.70625661009473895</v>
      </c>
      <c r="F194" s="7">
        <v>0.28963385312297801</v>
      </c>
      <c r="G194" s="7">
        <v>1.6585772426153899E-2</v>
      </c>
      <c r="H194" s="7">
        <v>7.7482096098381798E-3</v>
      </c>
      <c r="I194" s="7">
        <v>8.8841810804259305E-2</v>
      </c>
      <c r="J194" s="7">
        <v>7.2858506768841605E-2</v>
      </c>
      <c r="K194" s="7">
        <v>0.10765428114344899</v>
      </c>
      <c r="L194" s="7">
        <v>0.40882125557743698</v>
      </c>
      <c r="M194" s="7">
        <v>5.4813472272123201E-2</v>
      </c>
      <c r="N194" s="7">
        <v>5.8424701706317403E-2</v>
      </c>
      <c r="O194" s="7">
        <v>1.14682403199924E-2</v>
      </c>
      <c r="P194" s="7">
        <v>0.172783749371588</v>
      </c>
      <c r="Q194" s="7">
        <v>6.4854339781329102</v>
      </c>
    </row>
    <row r="195" spans="1:17" hidden="1" x14ac:dyDescent="0.3">
      <c r="A195" s="3" t="s">
        <v>12</v>
      </c>
      <c r="B195" s="2">
        <v>44317</v>
      </c>
      <c r="C195" s="7">
        <v>1.0259518290104099</v>
      </c>
      <c r="D195" s="7">
        <v>4.2030876604905896E-3</v>
      </c>
      <c r="E195" s="7">
        <v>0.68203950871312202</v>
      </c>
      <c r="F195" s="7">
        <v>0.31375740362638699</v>
      </c>
      <c r="G195" s="7">
        <v>1.4591481720241E-2</v>
      </c>
      <c r="H195" s="7">
        <v>1.25050048907279E-2</v>
      </c>
      <c r="I195" s="7">
        <v>0.103637547453798</v>
      </c>
      <c r="J195" s="7">
        <v>0.10150388196704301</v>
      </c>
      <c r="K195" s="7">
        <v>0.103685583518996</v>
      </c>
      <c r="L195" s="7">
        <v>0.364294428030222</v>
      </c>
      <c r="M195" s="7">
        <v>5.1361318106928802E-2</v>
      </c>
      <c r="N195" s="7">
        <v>5.3448670670749203E-2</v>
      </c>
      <c r="O195" s="7">
        <v>1.6893642802869601E-2</v>
      </c>
      <c r="P195" s="7">
        <v>0.178078440838425</v>
      </c>
      <c r="Q195" s="7">
        <v>6.4453360338122998</v>
      </c>
    </row>
    <row r="196" spans="1:17" hidden="1" x14ac:dyDescent="0.3">
      <c r="A196" s="3" t="s">
        <v>12</v>
      </c>
      <c r="B196" s="2">
        <v>44348</v>
      </c>
      <c r="C196" s="7">
        <v>1.0045542921097199</v>
      </c>
      <c r="D196" s="7">
        <v>4.3052148133305799E-3</v>
      </c>
      <c r="E196" s="7">
        <v>0.68727666317805303</v>
      </c>
      <c r="F196" s="7">
        <v>0.30841812200861701</v>
      </c>
      <c r="G196" s="7">
        <v>1.5806859968603398E-2</v>
      </c>
      <c r="H196" s="7">
        <v>1.32325549797225E-2</v>
      </c>
      <c r="I196" s="7">
        <v>9.2704099388446704E-2</v>
      </c>
      <c r="J196" s="7">
        <v>0.118704540761581</v>
      </c>
      <c r="K196" s="7">
        <v>9.9840391597158906E-2</v>
      </c>
      <c r="L196" s="7">
        <v>0.36362796317877899</v>
      </c>
      <c r="M196" s="7">
        <v>5.4132882226241699E-2</v>
      </c>
      <c r="N196" s="7">
        <v>4.84348520261354E-2</v>
      </c>
      <c r="O196" s="7">
        <v>2.1509049559162E-2</v>
      </c>
      <c r="P196" s="7">
        <v>0.17200680631417001</v>
      </c>
      <c r="Q196" s="7">
        <v>6.4471335561655199</v>
      </c>
    </row>
    <row r="197" spans="1:17" hidden="1" x14ac:dyDescent="0.3">
      <c r="A197" s="3" t="s">
        <v>12</v>
      </c>
      <c r="B197" s="2">
        <v>44378</v>
      </c>
      <c r="C197" s="7">
        <v>1.0712222213087399</v>
      </c>
      <c r="D197" s="7">
        <v>4.26354011997317E-3</v>
      </c>
      <c r="E197" s="7">
        <v>0.67831448628285596</v>
      </c>
      <c r="F197" s="7">
        <v>0.317421973597171</v>
      </c>
      <c r="G197" s="7">
        <v>1.55586703380962E-2</v>
      </c>
      <c r="H197" s="7">
        <v>1.4812210369632201E-2</v>
      </c>
      <c r="I197" s="7">
        <v>9.6635197512575405E-2</v>
      </c>
      <c r="J197" s="7">
        <v>0.126298793038154</v>
      </c>
      <c r="K197" s="7">
        <v>0.101571189148615</v>
      </c>
      <c r="L197" s="7">
        <v>0.35674405752696697</v>
      </c>
      <c r="M197" s="7">
        <v>5.1452254124908503E-2</v>
      </c>
      <c r="N197" s="7">
        <v>4.61251856313502E-2</v>
      </c>
      <c r="O197" s="7">
        <v>2.4434234096294801E-2</v>
      </c>
      <c r="P197" s="7">
        <v>0.166368208213408</v>
      </c>
      <c r="Q197" s="7">
        <v>6.4165824012918202</v>
      </c>
    </row>
    <row r="198" spans="1:17" hidden="1" x14ac:dyDescent="0.3">
      <c r="A198" s="3" t="s">
        <v>12</v>
      </c>
      <c r="B198" s="2">
        <v>44409</v>
      </c>
      <c r="C198" s="7">
        <v>1.05427968546314</v>
      </c>
      <c r="D198" s="7">
        <v>4.4555472674193001E-3</v>
      </c>
      <c r="E198" s="7">
        <v>0.660770640241366</v>
      </c>
      <c r="F198" s="7">
        <v>0.33477381249121502</v>
      </c>
      <c r="G198" s="7">
        <v>1.65385203415978E-2</v>
      </c>
      <c r="H198" s="7">
        <v>1.8468041259706299E-2</v>
      </c>
      <c r="I198" s="7">
        <v>9.9370236858299196E-2</v>
      </c>
      <c r="J198" s="7">
        <v>0.143726593224724</v>
      </c>
      <c r="K198" s="7">
        <v>0.10173058302163</v>
      </c>
      <c r="L198" s="7">
        <v>0.33419059382321598</v>
      </c>
      <c r="M198" s="7">
        <v>5.04055764131476E-2</v>
      </c>
      <c r="N198" s="7">
        <v>4.6934925325500497E-2</v>
      </c>
      <c r="O198" s="7">
        <v>2.7602372200427199E-2</v>
      </c>
      <c r="P198" s="7">
        <v>0.16103255753175</v>
      </c>
      <c r="Q198" s="7">
        <v>6.43697696397538</v>
      </c>
    </row>
    <row r="199" spans="1:17" hidden="1" x14ac:dyDescent="0.3">
      <c r="A199" s="3" t="s">
        <v>12</v>
      </c>
      <c r="B199" s="2">
        <v>44440</v>
      </c>
      <c r="C199" s="7">
        <v>1.04106081329342</v>
      </c>
      <c r="D199" s="7">
        <v>4.1930756341552796E-3</v>
      </c>
      <c r="E199" s="7">
        <v>0.67168298591710196</v>
      </c>
      <c r="F199" s="7">
        <v>0.32412393844874299</v>
      </c>
      <c r="G199" s="7">
        <v>1.73520104526694E-2</v>
      </c>
      <c r="H199" s="7">
        <v>1.54519325267292E-2</v>
      </c>
      <c r="I199" s="7">
        <v>8.9095255877078006E-2</v>
      </c>
      <c r="J199" s="7">
        <v>0.13934628499589899</v>
      </c>
      <c r="K199" s="7">
        <v>0.100035613074999</v>
      </c>
      <c r="L199" s="7">
        <v>0.34011243714560402</v>
      </c>
      <c r="M199" s="7">
        <v>5.1827256628154697E-2</v>
      </c>
      <c r="N199" s="7">
        <v>4.1736495477987197E-2</v>
      </c>
      <c r="O199" s="7">
        <v>2.9226651781664399E-2</v>
      </c>
      <c r="P199" s="7">
        <v>0.17581606203921499</v>
      </c>
      <c r="Q199" s="7">
        <v>6.4280074347430496</v>
      </c>
    </row>
    <row r="200" spans="1:17" hidden="1" x14ac:dyDescent="0.3">
      <c r="A200" s="3" t="s">
        <v>13</v>
      </c>
      <c r="B200" s="2">
        <v>43466</v>
      </c>
      <c r="C200" s="7">
        <v>0.889601194180348</v>
      </c>
      <c r="D200" s="7">
        <v>2.4090833226824399E-2</v>
      </c>
      <c r="E200" s="7">
        <v>0.47324204265537601</v>
      </c>
      <c r="F200" s="7">
        <v>0.50266712411779901</v>
      </c>
      <c r="G200" s="7">
        <v>1.39629947403572E-2</v>
      </c>
      <c r="H200" s="7">
        <v>2.3338993243476599E-2</v>
      </c>
      <c r="I200" s="7">
        <v>8.7170550547140097E-2</v>
      </c>
      <c r="J200" s="7">
        <v>9.0900552844457597E-2</v>
      </c>
      <c r="K200" s="7">
        <v>7.1086078973928005E-2</v>
      </c>
      <c r="L200" s="7">
        <v>0.32601992635483201</v>
      </c>
      <c r="M200" s="7">
        <v>4.8798429489573102E-2</v>
      </c>
      <c r="N200" s="7">
        <v>5.9799419953196001E-2</v>
      </c>
      <c r="O200" s="7">
        <v>2.35312768686337E-2</v>
      </c>
      <c r="P200" s="7">
        <v>0.25539177698440602</v>
      </c>
      <c r="Q200" s="7">
        <v>7.1935841987269598</v>
      </c>
    </row>
    <row r="201" spans="1:17" hidden="1" x14ac:dyDescent="0.3">
      <c r="A201" s="3" t="s">
        <v>13</v>
      </c>
      <c r="B201" s="2">
        <v>43497</v>
      </c>
      <c r="C201" s="7">
        <v>0.91416213182241002</v>
      </c>
      <c r="D201" s="7">
        <v>2.2114025136649802E-2</v>
      </c>
      <c r="E201" s="7">
        <v>0.47024274076122502</v>
      </c>
      <c r="F201" s="7">
        <v>0.50764323410212497</v>
      </c>
      <c r="G201" s="7">
        <v>1.43015250332567E-2</v>
      </c>
      <c r="H201" s="7">
        <v>2.0979615480536298E-2</v>
      </c>
      <c r="I201" s="7">
        <v>8.6924262052676796E-2</v>
      </c>
      <c r="J201" s="7">
        <v>9.9745224990490794E-2</v>
      </c>
      <c r="K201" s="7">
        <v>6.4679783914693895E-2</v>
      </c>
      <c r="L201" s="7">
        <v>0.314372487526908</v>
      </c>
      <c r="M201" s="7">
        <v>5.0048993767109203E-2</v>
      </c>
      <c r="N201" s="7">
        <v>5.9633126583496197E-2</v>
      </c>
      <c r="O201" s="7">
        <v>2.3301923823134799E-2</v>
      </c>
      <c r="P201" s="7">
        <v>0.26601305682769699</v>
      </c>
      <c r="Q201" s="7">
        <v>7.2253831053336404</v>
      </c>
    </row>
    <row r="202" spans="1:17" hidden="1" x14ac:dyDescent="0.3">
      <c r="A202" s="3" t="s">
        <v>13</v>
      </c>
      <c r="B202" s="2">
        <v>43525</v>
      </c>
      <c r="C202" s="7">
        <v>1.05929697157786</v>
      </c>
      <c r="D202" s="7">
        <v>2.2054815024108599E-2</v>
      </c>
      <c r="E202" s="7">
        <v>0.47653350777247799</v>
      </c>
      <c r="F202" s="7">
        <v>0.50141167720341395</v>
      </c>
      <c r="G202" s="7">
        <v>1.5673981978770901E-2</v>
      </c>
      <c r="H202" s="7">
        <v>2.1140663385456001E-2</v>
      </c>
      <c r="I202" s="7">
        <v>9.2468096750907197E-2</v>
      </c>
      <c r="J202" s="7">
        <v>9.6871587749088106E-2</v>
      </c>
      <c r="K202" s="7">
        <v>6.55934134304762E-2</v>
      </c>
      <c r="L202" s="7">
        <v>0.31092245582702499</v>
      </c>
      <c r="M202" s="7">
        <v>4.8728813068805603E-2</v>
      </c>
      <c r="N202" s="7">
        <v>6.3230563100343307E-2</v>
      </c>
      <c r="O202" s="7">
        <v>2.5791541227785202E-2</v>
      </c>
      <c r="P202" s="7">
        <v>0.259578883481342</v>
      </c>
      <c r="Q202" s="7">
        <v>7.1702630348684604</v>
      </c>
    </row>
    <row r="203" spans="1:17" hidden="1" x14ac:dyDescent="0.3">
      <c r="A203" s="3" t="s">
        <v>13</v>
      </c>
      <c r="B203" s="2">
        <v>43556</v>
      </c>
      <c r="C203" s="7">
        <v>0.98513183061249898</v>
      </c>
      <c r="D203" s="7">
        <v>2.4455933309432101E-2</v>
      </c>
      <c r="E203" s="7">
        <v>0.49348823438683598</v>
      </c>
      <c r="F203" s="7">
        <v>0.482055832303732</v>
      </c>
      <c r="G203" s="7">
        <v>1.6576186174647602E-2</v>
      </c>
      <c r="H203" s="7">
        <v>1.92876002459633E-2</v>
      </c>
      <c r="I203" s="7">
        <v>9.6341952689183899E-2</v>
      </c>
      <c r="J203" s="7">
        <v>9.8699257619679001E-2</v>
      </c>
      <c r="K203" s="7">
        <v>6.7198123781567601E-2</v>
      </c>
      <c r="L203" s="7">
        <v>0.30323340396306098</v>
      </c>
      <c r="M203" s="7">
        <v>4.8401311026295898E-2</v>
      </c>
      <c r="N203" s="7">
        <v>7.20646432050569E-2</v>
      </c>
      <c r="O203" s="7">
        <v>2.4090093488738199E-2</v>
      </c>
      <c r="P203" s="7">
        <v>0.25410742780580697</v>
      </c>
      <c r="Q203" s="7">
        <v>7.2359708788741397</v>
      </c>
    </row>
    <row r="204" spans="1:17" hidden="1" x14ac:dyDescent="0.3">
      <c r="A204" s="3" t="s">
        <v>13</v>
      </c>
      <c r="B204" s="2">
        <v>43586</v>
      </c>
      <c r="C204" s="7">
        <v>1.01947194928944</v>
      </c>
      <c r="D204" s="7">
        <v>2.5009299226947501E-2</v>
      </c>
      <c r="E204" s="7">
        <v>0.49643469735167101</v>
      </c>
      <c r="F204" s="7">
        <v>0.47855600342138099</v>
      </c>
      <c r="G204" s="7">
        <v>1.44029695357726E-2</v>
      </c>
      <c r="H204" s="7">
        <v>1.8260270440490198E-2</v>
      </c>
      <c r="I204" s="7">
        <v>9.8336235243621506E-2</v>
      </c>
      <c r="J204" s="7">
        <v>9.2997217828644702E-2</v>
      </c>
      <c r="K204" s="7">
        <v>6.6036456557444098E-2</v>
      </c>
      <c r="L204" s="7">
        <v>0.30489084787416798</v>
      </c>
      <c r="M204" s="7">
        <v>5.2116685965026797E-2</v>
      </c>
      <c r="N204" s="7">
        <v>7.0901118465973204E-2</v>
      </c>
      <c r="O204" s="7">
        <v>2.49093743818368E-2</v>
      </c>
      <c r="P204" s="7">
        <v>0.25714882370702202</v>
      </c>
      <c r="Q204" s="7">
        <v>7.1772219518853699</v>
      </c>
    </row>
    <row r="205" spans="1:17" hidden="1" x14ac:dyDescent="0.3">
      <c r="A205" s="3" t="s">
        <v>13</v>
      </c>
      <c r="B205" s="2">
        <v>43617</v>
      </c>
      <c r="C205" s="7">
        <v>0.98331620991594804</v>
      </c>
      <c r="D205" s="7">
        <v>2.7323332402259402E-2</v>
      </c>
      <c r="E205" s="7">
        <v>0.487084499788976</v>
      </c>
      <c r="F205" s="7">
        <v>0.48559216780876502</v>
      </c>
      <c r="G205" s="7">
        <v>1.3344421943314101E-2</v>
      </c>
      <c r="H205" s="7">
        <v>1.7682882520982199E-2</v>
      </c>
      <c r="I205" s="7">
        <v>0.107723770257885</v>
      </c>
      <c r="J205" s="7">
        <v>9.9795663004594498E-2</v>
      </c>
      <c r="K205" s="7">
        <v>6.9979671478702599E-2</v>
      </c>
      <c r="L205" s="7">
        <v>0.29452297817390799</v>
      </c>
      <c r="M205" s="7">
        <v>5.47126342341143E-2</v>
      </c>
      <c r="N205" s="7">
        <v>6.18440680353744E-2</v>
      </c>
      <c r="O205" s="7">
        <v>2.2953414965420901E-2</v>
      </c>
      <c r="P205" s="7">
        <v>0.25744049538570501</v>
      </c>
      <c r="Q205" s="7">
        <v>7.2196334096420998</v>
      </c>
    </row>
    <row r="206" spans="1:17" hidden="1" x14ac:dyDescent="0.3">
      <c r="A206" s="3" t="s">
        <v>13</v>
      </c>
      <c r="B206" s="2">
        <v>43647</v>
      </c>
      <c r="C206" s="7">
        <v>1.0268104603288699</v>
      </c>
      <c r="D206" s="7">
        <v>2.44751237127862E-2</v>
      </c>
      <c r="E206" s="7">
        <v>0.49334227721402402</v>
      </c>
      <c r="F206" s="7">
        <v>0.48218259907319</v>
      </c>
      <c r="G206" s="7">
        <v>1.4793222668296999E-2</v>
      </c>
      <c r="H206" s="7">
        <v>1.7891871465788401E-2</v>
      </c>
      <c r="I206" s="7">
        <v>0.10736516079347801</v>
      </c>
      <c r="J206" s="7">
        <v>9.6365270987888801E-2</v>
      </c>
      <c r="K206" s="7">
        <v>7.2899685283059706E-2</v>
      </c>
      <c r="L206" s="7">
        <v>0.28991604890853201</v>
      </c>
      <c r="M206" s="7">
        <v>5.70688857107743E-2</v>
      </c>
      <c r="N206" s="7">
        <v>6.2372827871203601E-2</v>
      </c>
      <c r="O206" s="7">
        <v>2.70459327873043E-2</v>
      </c>
      <c r="P206" s="7">
        <v>0.25428109352367401</v>
      </c>
      <c r="Q206" s="7">
        <v>7.2182432384598902</v>
      </c>
    </row>
    <row r="207" spans="1:17" hidden="1" x14ac:dyDescent="0.3">
      <c r="A207" s="3" t="s">
        <v>13</v>
      </c>
      <c r="B207" s="2">
        <v>43678</v>
      </c>
      <c r="C207" s="7">
        <v>1.00605696229629</v>
      </c>
      <c r="D207" s="7">
        <v>2.5575946414308399E-2</v>
      </c>
      <c r="E207" s="7">
        <v>0.51030195309716897</v>
      </c>
      <c r="F207" s="7">
        <v>0.46412210048852198</v>
      </c>
      <c r="G207" s="7">
        <v>1.3199679865723299E-2</v>
      </c>
      <c r="H207" s="7">
        <v>1.8727334442415901E-2</v>
      </c>
      <c r="I207" s="7">
        <v>0.118453938097882</v>
      </c>
      <c r="J207" s="7">
        <v>0.10412954371041901</v>
      </c>
      <c r="K207" s="7">
        <v>6.8629494535765403E-2</v>
      </c>
      <c r="L207" s="7">
        <v>0.291540748586194</v>
      </c>
      <c r="M207" s="7">
        <v>5.3930551462566298E-2</v>
      </c>
      <c r="N207" s="7">
        <v>6.2699800355197802E-2</v>
      </c>
      <c r="O207" s="7">
        <v>2.1538941804890199E-2</v>
      </c>
      <c r="P207" s="7">
        <v>0.24714996713894499</v>
      </c>
      <c r="Q207" s="7">
        <v>7.1563764606714102</v>
      </c>
    </row>
    <row r="208" spans="1:17" hidden="1" x14ac:dyDescent="0.3">
      <c r="A208" s="3" t="s">
        <v>13</v>
      </c>
      <c r="B208" s="2">
        <v>43709</v>
      </c>
      <c r="C208" s="7">
        <v>0.95976871662681396</v>
      </c>
      <c r="D208" s="7">
        <v>2.5096765775727701E-2</v>
      </c>
      <c r="E208" s="7">
        <v>0.51747429523862898</v>
      </c>
      <c r="F208" s="7">
        <v>0.45742893898564302</v>
      </c>
      <c r="G208" s="7">
        <v>1.5175657939102799E-2</v>
      </c>
      <c r="H208" s="7">
        <v>2.0938323181896899E-2</v>
      </c>
      <c r="I208" s="7">
        <v>9.7863176183706102E-2</v>
      </c>
      <c r="J208" s="7">
        <v>9.8472937355125606E-2</v>
      </c>
      <c r="K208" s="7">
        <v>7.2990582345188501E-2</v>
      </c>
      <c r="L208" s="7">
        <v>0.29603311302243002</v>
      </c>
      <c r="M208" s="7">
        <v>5.1923420318860998E-2</v>
      </c>
      <c r="N208" s="7">
        <v>6.80605124283305E-2</v>
      </c>
      <c r="O208" s="7">
        <v>2.2007736289474299E-2</v>
      </c>
      <c r="P208" s="7">
        <v>0.25653454093588501</v>
      </c>
      <c r="Q208" s="7">
        <v>7.1851108493953904</v>
      </c>
    </row>
    <row r="209" spans="1:17" hidden="1" x14ac:dyDescent="0.3">
      <c r="A209" s="3" t="s">
        <v>13</v>
      </c>
      <c r="B209" s="2">
        <v>43739</v>
      </c>
      <c r="C209" s="7">
        <v>0.98671085968183703</v>
      </c>
      <c r="D209" s="7">
        <v>2.6477278775376201E-2</v>
      </c>
      <c r="E209" s="7">
        <v>0.50878532355290695</v>
      </c>
      <c r="F209" s="7">
        <v>0.46473739767171701</v>
      </c>
      <c r="G209" s="7">
        <v>1.53833324354045E-2</v>
      </c>
      <c r="H209" s="7">
        <v>1.93768594150814E-2</v>
      </c>
      <c r="I209" s="7">
        <v>9.6434493556561696E-2</v>
      </c>
      <c r="J209" s="7">
        <v>9.8077068737169398E-2</v>
      </c>
      <c r="K209" s="7">
        <v>7.2470887108529197E-2</v>
      </c>
      <c r="L209" s="7">
        <v>0.29565976715768499</v>
      </c>
      <c r="M209" s="7">
        <v>5.3227706933211598E-2</v>
      </c>
      <c r="N209" s="7">
        <v>7.5719468077968394E-2</v>
      </c>
      <c r="O209" s="7">
        <v>1.6856043716685001E-2</v>
      </c>
      <c r="P209" s="7">
        <v>0.25679437286170398</v>
      </c>
      <c r="Q209" s="7">
        <v>7.2440534935723004</v>
      </c>
    </row>
    <row r="210" spans="1:17" hidden="1" x14ac:dyDescent="0.3">
      <c r="A210" s="3" t="s">
        <v>13</v>
      </c>
      <c r="B210" s="2">
        <v>43770</v>
      </c>
      <c r="C210" s="7">
        <v>1.02296208443616</v>
      </c>
      <c r="D210" s="7">
        <v>2.4620485361998599E-2</v>
      </c>
      <c r="E210" s="7">
        <v>0.49771070941474399</v>
      </c>
      <c r="F210" s="7">
        <v>0.477668805223257</v>
      </c>
      <c r="G210" s="7">
        <v>1.3013490244391E-2</v>
      </c>
      <c r="H210" s="7">
        <v>2.5163797002695401E-2</v>
      </c>
      <c r="I210" s="7">
        <v>0.101356174775728</v>
      </c>
      <c r="J210" s="7">
        <v>9.4548542926986001E-2</v>
      </c>
      <c r="K210" s="7">
        <v>8.8208962906796598E-2</v>
      </c>
      <c r="L210" s="7">
        <v>0.29170621589016399</v>
      </c>
      <c r="M210" s="7">
        <v>5.0698063569094197E-2</v>
      </c>
      <c r="N210" s="7">
        <v>7.3039886553093097E-2</v>
      </c>
      <c r="O210" s="7">
        <v>1.17648708399191E-2</v>
      </c>
      <c r="P210" s="7">
        <v>0.25049999529113298</v>
      </c>
      <c r="Q210" s="7">
        <v>7.2119472255697001</v>
      </c>
    </row>
    <row r="211" spans="1:17" hidden="1" x14ac:dyDescent="0.3">
      <c r="A211" s="3" t="s">
        <v>13</v>
      </c>
      <c r="B211" s="2">
        <v>43800</v>
      </c>
      <c r="C211" s="7">
        <v>1.1467106292315199</v>
      </c>
      <c r="D211" s="7">
        <v>2.38964880715343E-2</v>
      </c>
      <c r="E211" s="7">
        <v>0.50898437335757596</v>
      </c>
      <c r="F211" s="7">
        <v>0.46711913857088999</v>
      </c>
      <c r="G211" s="7">
        <v>1.23253016715909E-2</v>
      </c>
      <c r="H211" s="7">
        <v>3.1026333138803999E-2</v>
      </c>
      <c r="I211" s="7">
        <v>0.12913283926336</v>
      </c>
      <c r="J211" s="7">
        <v>9.7326026030045296E-2</v>
      </c>
      <c r="K211" s="7">
        <v>0.100646351627251</v>
      </c>
      <c r="L211" s="7">
        <v>0.29550831946261802</v>
      </c>
      <c r="M211" s="7">
        <v>5.2857637474966898E-2</v>
      </c>
      <c r="N211" s="7">
        <v>5.6867574845903698E-2</v>
      </c>
      <c r="O211" s="7">
        <v>1.52040055233605E-2</v>
      </c>
      <c r="P211" s="7">
        <v>0.20910561096209901</v>
      </c>
      <c r="Q211" s="7">
        <v>7.1705437227480298</v>
      </c>
    </row>
    <row r="212" spans="1:17" hidden="1" x14ac:dyDescent="0.3">
      <c r="A212" s="3" t="s">
        <v>13</v>
      </c>
      <c r="B212" s="2">
        <v>43831</v>
      </c>
      <c r="C212" s="7">
        <v>0.95170555771131804</v>
      </c>
      <c r="D212" s="7">
        <v>2.7681536856886201E-2</v>
      </c>
      <c r="E212" s="7">
        <v>0.51636910952331605</v>
      </c>
      <c r="F212" s="7">
        <v>0.45594935361979799</v>
      </c>
      <c r="G212" s="7">
        <v>1.5835432572064E-2</v>
      </c>
      <c r="H212" s="7">
        <v>1.5362269252625399E-2</v>
      </c>
      <c r="I212" s="7">
        <v>8.3112464614288104E-2</v>
      </c>
      <c r="J212" s="7">
        <v>9.6490395001191206E-2</v>
      </c>
      <c r="K212" s="7">
        <v>6.8299957981825199E-2</v>
      </c>
      <c r="L212" s="7">
        <v>0.299240605975503</v>
      </c>
      <c r="M212" s="7">
        <v>4.9148708609288501E-2</v>
      </c>
      <c r="N212" s="7">
        <v>6.7609364883947698E-2</v>
      </c>
      <c r="O212" s="7">
        <v>2.5600718042574199E-2</v>
      </c>
      <c r="P212" s="7">
        <v>0.27930008306669302</v>
      </c>
      <c r="Q212" s="7">
        <v>7.27138488553926</v>
      </c>
    </row>
    <row r="213" spans="1:17" hidden="1" x14ac:dyDescent="0.3">
      <c r="A213" s="3" t="s">
        <v>13</v>
      </c>
      <c r="B213" s="2">
        <v>43862</v>
      </c>
      <c r="C213" s="7">
        <v>0.93620020076903099</v>
      </c>
      <c r="D213" s="7">
        <v>2.5275838366629302E-2</v>
      </c>
      <c r="E213" s="7">
        <v>0.50237897532368203</v>
      </c>
      <c r="F213" s="7">
        <v>0.47234518630968803</v>
      </c>
      <c r="G213" s="7">
        <v>1.4068186051184201E-2</v>
      </c>
      <c r="H213" s="7">
        <v>1.5169463777644001E-2</v>
      </c>
      <c r="I213" s="7">
        <v>8.4929243819123298E-2</v>
      </c>
      <c r="J213" s="7">
        <v>0.10509151507505</v>
      </c>
      <c r="K213" s="7">
        <v>6.2099479381441502E-2</v>
      </c>
      <c r="L213" s="7">
        <v>0.307889326764405</v>
      </c>
      <c r="M213" s="7">
        <v>5.1044330542955402E-2</v>
      </c>
      <c r="N213" s="7">
        <v>6.16596555330386E-2</v>
      </c>
      <c r="O213" s="7">
        <v>2.4050293731655702E-2</v>
      </c>
      <c r="P213" s="7">
        <v>0.27399850532350201</v>
      </c>
      <c r="Q213" s="7">
        <v>7.2353295766839603</v>
      </c>
    </row>
    <row r="214" spans="1:17" x14ac:dyDescent="0.3">
      <c r="A214" s="3" t="s">
        <v>13</v>
      </c>
      <c r="B214" s="2">
        <v>43891</v>
      </c>
      <c r="C214" s="7">
        <v>0.92099002078038605</v>
      </c>
      <c r="D214" s="7">
        <v>3.01232354877187E-2</v>
      </c>
      <c r="E214" s="7">
        <v>0.53589389665701503</v>
      </c>
      <c r="F214" s="7">
        <v>0.43398286785526602</v>
      </c>
      <c r="G214" s="7">
        <v>1.42901003767366E-2</v>
      </c>
      <c r="H214" s="7">
        <v>1.3333389103601E-2</v>
      </c>
      <c r="I214" s="7">
        <v>5.3175470935433601E-2</v>
      </c>
      <c r="J214" s="7">
        <v>7.4314254606180297E-2</v>
      </c>
      <c r="K214" s="7">
        <v>6.9198913779513802E-2</v>
      </c>
      <c r="L214" s="7">
        <v>0.41079553153582599</v>
      </c>
      <c r="M214" s="7">
        <v>4.4108398238555502E-2</v>
      </c>
      <c r="N214" s="7">
        <v>5.9674618845820801E-2</v>
      </c>
      <c r="O214" s="7">
        <v>1.02687132742023E-2</v>
      </c>
      <c r="P214" s="7">
        <v>0.25084060930413099</v>
      </c>
      <c r="Q214" s="7">
        <v>7.2891807538178304</v>
      </c>
    </row>
    <row r="215" spans="1:17" hidden="1" x14ac:dyDescent="0.3">
      <c r="A215" s="3" t="s">
        <v>13</v>
      </c>
      <c r="B215" s="2">
        <v>43922</v>
      </c>
      <c r="C215" s="7">
        <v>0.57609151574588002</v>
      </c>
      <c r="D215" s="7">
        <v>3.5096166714149502E-2</v>
      </c>
      <c r="E215" s="7">
        <v>0.63903134330614697</v>
      </c>
      <c r="F215" s="7">
        <v>0.32587248997970403</v>
      </c>
      <c r="G215" s="7">
        <v>1.8802790341246899E-2</v>
      </c>
      <c r="H215" s="7">
        <v>7.2128375519501999E-4</v>
      </c>
      <c r="I215" s="7">
        <v>1.04834442162974E-2</v>
      </c>
      <c r="J215" s="7">
        <v>2.4978932515350001E-2</v>
      </c>
      <c r="K215" s="7">
        <v>6.0641570990094401E-2</v>
      </c>
      <c r="L215" s="7">
        <v>0.64787310851473701</v>
      </c>
      <c r="M215" s="7">
        <v>2.0156115619364801E-2</v>
      </c>
      <c r="N215" s="7">
        <v>5.55779925457804E-2</v>
      </c>
      <c r="O215" s="7">
        <v>4.5487270762893699E-4</v>
      </c>
      <c r="P215" s="7">
        <v>0.16030988879430599</v>
      </c>
      <c r="Q215" s="7">
        <v>7.4312697480133796</v>
      </c>
    </row>
    <row r="216" spans="1:17" hidden="1" x14ac:dyDescent="0.3">
      <c r="A216" s="3" t="s">
        <v>13</v>
      </c>
      <c r="B216" s="2">
        <v>43952</v>
      </c>
      <c r="C216" s="7">
        <v>0.69409683567635705</v>
      </c>
      <c r="D216" s="7">
        <v>3.00870644736685E-2</v>
      </c>
      <c r="E216" s="7">
        <v>0.61428113560999598</v>
      </c>
      <c r="F216" s="7">
        <v>0.35563179991633598</v>
      </c>
      <c r="G216" s="7">
        <v>1.5416492005950499E-2</v>
      </c>
      <c r="H216" s="7">
        <v>4.9724386808900505E-4</v>
      </c>
      <c r="I216" s="7">
        <v>1.44581953446798E-2</v>
      </c>
      <c r="J216" s="7">
        <v>3.8661360100815702E-2</v>
      </c>
      <c r="K216" s="7">
        <v>5.9845930594607397E-2</v>
      </c>
      <c r="L216" s="7">
        <v>0.55959318510331602</v>
      </c>
      <c r="M216" s="7">
        <v>2.1776312235544201E-2</v>
      </c>
      <c r="N216" s="7">
        <v>9.6652531936885097E-2</v>
      </c>
      <c r="O216" s="7">
        <v>4.7641746068104499E-4</v>
      </c>
      <c r="P216" s="7">
        <v>0.19262233134943099</v>
      </c>
      <c r="Q216" s="7">
        <v>7.39805405648179</v>
      </c>
    </row>
    <row r="217" spans="1:17" hidden="1" x14ac:dyDescent="0.3">
      <c r="A217" s="3" t="s">
        <v>13</v>
      </c>
      <c r="B217" s="2">
        <v>43983</v>
      </c>
      <c r="C217" s="7">
        <v>0.93430795042898396</v>
      </c>
      <c r="D217" s="7">
        <v>3.0169134199234102E-2</v>
      </c>
      <c r="E217" s="7">
        <v>0.52695608257832105</v>
      </c>
      <c r="F217" s="7">
        <v>0.442874783222445</v>
      </c>
      <c r="G217" s="7">
        <v>1.34181671095515E-2</v>
      </c>
      <c r="H217" s="7">
        <v>8.3758341690793707E-3</v>
      </c>
      <c r="I217" s="7">
        <v>7.2091484625841307E-2</v>
      </c>
      <c r="J217" s="7">
        <v>5.2928929701586101E-2</v>
      </c>
      <c r="K217" s="7">
        <v>5.8800476055567201E-2</v>
      </c>
      <c r="L217" s="7">
        <v>0.38698215462943603</v>
      </c>
      <c r="M217" s="7">
        <v>2.5694218171269299E-2</v>
      </c>
      <c r="N217" s="7">
        <v>8.9618053368764702E-2</v>
      </c>
      <c r="O217" s="7">
        <v>9.3863390134314197E-4</v>
      </c>
      <c r="P217" s="7">
        <v>0.29115204826756103</v>
      </c>
      <c r="Q217" s="7">
        <v>7.4159233603087804</v>
      </c>
    </row>
    <row r="218" spans="1:17" hidden="1" x14ac:dyDescent="0.3">
      <c r="A218" s="3" t="s">
        <v>13</v>
      </c>
      <c r="B218" s="2">
        <v>44013</v>
      </c>
      <c r="C218" s="7">
        <v>1.0239966348479299</v>
      </c>
      <c r="D218" s="7">
        <v>3.0452191584072998E-2</v>
      </c>
      <c r="E218" s="7">
        <v>0.522342089964969</v>
      </c>
      <c r="F218" s="7">
        <v>0.44720571845095802</v>
      </c>
      <c r="G218" s="7">
        <v>1.35546657496135E-2</v>
      </c>
      <c r="H218" s="7">
        <v>1.29842537478095E-2</v>
      </c>
      <c r="I218" s="7">
        <v>9.7214738094400496E-2</v>
      </c>
      <c r="J218" s="7">
        <v>7.9907499864001197E-2</v>
      </c>
      <c r="K218" s="7">
        <v>6.0622950735172897E-2</v>
      </c>
      <c r="L218" s="7">
        <v>0.33845636638586202</v>
      </c>
      <c r="M218" s="7">
        <v>4.0980336366509697E-2</v>
      </c>
      <c r="N218" s="7">
        <v>7.6408060082385196E-2</v>
      </c>
      <c r="O218" s="7">
        <v>3.9882429640815398E-3</v>
      </c>
      <c r="P218" s="7">
        <v>0.27588288601016497</v>
      </c>
      <c r="Q218" s="7">
        <v>7.2785279404526202</v>
      </c>
    </row>
    <row r="219" spans="1:17" hidden="1" x14ac:dyDescent="0.3">
      <c r="A219" s="3" t="s">
        <v>13</v>
      </c>
      <c r="B219" s="2">
        <v>44044</v>
      </c>
      <c r="C219" s="7">
        <v>1.0353505712980999</v>
      </c>
      <c r="D219" s="7">
        <v>2.7578598509860702E-2</v>
      </c>
      <c r="E219" s="7">
        <v>0.53246843757801299</v>
      </c>
      <c r="F219" s="7">
        <v>0.43995296391212602</v>
      </c>
      <c r="G219" s="7">
        <v>1.12354472224776E-2</v>
      </c>
      <c r="H219" s="7">
        <v>1.2778433069200901E-2</v>
      </c>
      <c r="I219" s="7">
        <v>9.8235253163436106E-2</v>
      </c>
      <c r="J219" s="7">
        <v>0.10596128923303599</v>
      </c>
      <c r="K219" s="7">
        <v>5.9526635747520103E-2</v>
      </c>
      <c r="L219" s="7">
        <v>0.3160930690007</v>
      </c>
      <c r="M219" s="7">
        <v>3.7581432952646501E-2</v>
      </c>
      <c r="N219" s="7">
        <v>7.5028507839689895E-2</v>
      </c>
      <c r="O219" s="7">
        <v>6.7928048084467804E-3</v>
      </c>
      <c r="P219" s="7">
        <v>0.276767126962846</v>
      </c>
      <c r="Q219" s="7">
        <v>7.3154117156477696</v>
      </c>
    </row>
    <row r="220" spans="1:17" hidden="1" x14ac:dyDescent="0.3">
      <c r="A220" s="3" t="s">
        <v>13</v>
      </c>
      <c r="B220" s="2">
        <v>44075</v>
      </c>
      <c r="C220" s="7">
        <v>0.99161380928176002</v>
      </c>
      <c r="D220" s="7">
        <v>2.7018151529695798E-2</v>
      </c>
      <c r="E220" s="7">
        <v>0.54080722843018902</v>
      </c>
      <c r="F220" s="7">
        <v>0.43217462004011498</v>
      </c>
      <c r="G220" s="7">
        <v>1.44190080584005E-2</v>
      </c>
      <c r="H220" s="7">
        <v>1.40518767796305E-2</v>
      </c>
      <c r="I220" s="7">
        <v>8.4936779799618195E-2</v>
      </c>
      <c r="J220" s="7">
        <v>9.2509490114055598E-2</v>
      </c>
      <c r="K220" s="7">
        <v>6.0844898488701997E-2</v>
      </c>
      <c r="L220" s="7">
        <v>0.32948344200070701</v>
      </c>
      <c r="M220" s="7">
        <v>4.2473389711413297E-2</v>
      </c>
      <c r="N220" s="7">
        <v>7.6749280126125405E-2</v>
      </c>
      <c r="O220" s="7">
        <v>5.11967026381262E-3</v>
      </c>
      <c r="P220" s="7">
        <v>0.27941216465753499</v>
      </c>
      <c r="Q220" s="7">
        <v>7.3185069757181997</v>
      </c>
    </row>
    <row r="221" spans="1:17" hidden="1" x14ac:dyDescent="0.3">
      <c r="A221" s="3" t="s">
        <v>13</v>
      </c>
      <c r="B221" s="2">
        <v>44105</v>
      </c>
      <c r="C221" s="7">
        <v>1.00423981138112</v>
      </c>
      <c r="D221" s="7">
        <v>2.7365233988327201E-2</v>
      </c>
      <c r="E221" s="7">
        <v>0.53000172261885103</v>
      </c>
      <c r="F221" s="7">
        <v>0.442633043392822</v>
      </c>
      <c r="G221" s="7">
        <v>1.4605518241760601E-2</v>
      </c>
      <c r="H221" s="7">
        <v>2.0386548921217999E-2</v>
      </c>
      <c r="I221" s="7">
        <v>9.1490073930758906E-2</v>
      </c>
      <c r="J221" s="7">
        <v>8.9936630405063001E-2</v>
      </c>
      <c r="K221" s="7">
        <v>6.8779168967832705E-2</v>
      </c>
      <c r="L221" s="7">
        <v>0.34207869762006798</v>
      </c>
      <c r="M221" s="7">
        <v>4.2648741527152798E-2</v>
      </c>
      <c r="N221" s="7">
        <v>8.3017530338924797E-2</v>
      </c>
      <c r="O221" s="7">
        <v>3.33367890471244E-3</v>
      </c>
      <c r="P221" s="7">
        <v>0.24372341114250901</v>
      </c>
      <c r="Q221" s="7">
        <v>7.3573120570833304</v>
      </c>
    </row>
    <row r="222" spans="1:17" hidden="1" x14ac:dyDescent="0.3">
      <c r="A222" s="3" t="s">
        <v>13</v>
      </c>
      <c r="B222" s="2">
        <v>44136</v>
      </c>
      <c r="C222" s="7">
        <v>0.79700246966500699</v>
      </c>
      <c r="D222" s="7">
        <v>3.1342060008207197E-2</v>
      </c>
      <c r="E222" s="7">
        <v>0.57276023501656304</v>
      </c>
      <c r="F222" s="7">
        <v>0.39589770497523002</v>
      </c>
      <c r="G222" s="7">
        <v>1.4762223680829901E-2</v>
      </c>
      <c r="H222" s="7">
        <v>1.19061210339153E-2</v>
      </c>
      <c r="I222" s="7">
        <v>3.4716490487168003E-2</v>
      </c>
      <c r="J222" s="7">
        <v>6.8201754935154596E-2</v>
      </c>
      <c r="K222" s="7">
        <v>7.2073613540191594E-2</v>
      </c>
      <c r="L222" s="7">
        <v>0.43954508692745697</v>
      </c>
      <c r="M222" s="7">
        <v>4.1512914202033603E-2</v>
      </c>
      <c r="N222" s="7">
        <v>8.04241615156958E-2</v>
      </c>
      <c r="O222" s="7">
        <v>2.1004326833548698E-3</v>
      </c>
      <c r="P222" s="7">
        <v>0.234757200994199</v>
      </c>
      <c r="Q222" s="7">
        <v>7.3302712101515297</v>
      </c>
    </row>
    <row r="223" spans="1:17" hidden="1" x14ac:dyDescent="0.3">
      <c r="A223" s="3" t="s">
        <v>13</v>
      </c>
      <c r="B223" s="2">
        <v>44166</v>
      </c>
      <c r="C223" s="7">
        <v>1.1150320081859599</v>
      </c>
      <c r="D223" s="7">
        <v>2.9386995193499701E-2</v>
      </c>
      <c r="E223" s="7">
        <v>0.54562460857049899</v>
      </c>
      <c r="F223" s="7">
        <v>0.42498839623600199</v>
      </c>
      <c r="G223" s="7">
        <v>1.3424062474738501E-2</v>
      </c>
      <c r="H223" s="7">
        <v>2.66913993167259E-2</v>
      </c>
      <c r="I223" s="7">
        <v>0.132818263495526</v>
      </c>
      <c r="J223" s="7">
        <v>5.38242321449569E-2</v>
      </c>
      <c r="K223" s="7">
        <v>9.3856059900207206E-2</v>
      </c>
      <c r="L223" s="7">
        <v>0.35768029459565998</v>
      </c>
      <c r="M223" s="7">
        <v>5.2474103744687001E-2</v>
      </c>
      <c r="N223" s="7">
        <v>6.4870353812816195E-2</v>
      </c>
      <c r="O223" s="7">
        <v>1.9885058228909301E-3</v>
      </c>
      <c r="P223" s="7">
        <v>0.20237272469179099</v>
      </c>
      <c r="Q223" s="7">
        <v>7.3509319726477997</v>
      </c>
    </row>
    <row r="224" spans="1:17" hidden="1" x14ac:dyDescent="0.3">
      <c r="A224" s="3" t="s">
        <v>13</v>
      </c>
      <c r="B224" s="2">
        <v>44197</v>
      </c>
      <c r="C224" s="7">
        <v>0.67178664872263105</v>
      </c>
      <c r="D224" s="7">
        <v>3.4670511420116699E-2</v>
      </c>
      <c r="E224" s="7">
        <v>0.60507408341983604</v>
      </c>
      <c r="F224" s="7">
        <v>0.360255405160048</v>
      </c>
      <c r="G224" s="7">
        <v>1.7896228859802701E-2</v>
      </c>
      <c r="H224" s="7">
        <v>2.7700017637582999E-3</v>
      </c>
      <c r="I224" s="7">
        <v>1.43483768088288E-2</v>
      </c>
      <c r="J224" s="7">
        <v>6.6271021426635005E-2</v>
      </c>
      <c r="K224" s="7">
        <v>5.7087562835042502E-2</v>
      </c>
      <c r="L224" s="7">
        <v>0.50876650715438299</v>
      </c>
      <c r="M224" s="7">
        <v>3.5236697239881903E-2</v>
      </c>
      <c r="N224" s="7">
        <v>5.9586271241869701E-2</v>
      </c>
      <c r="O224" s="7">
        <v>1.79455663994899E-3</v>
      </c>
      <c r="P224" s="7">
        <v>0.236242776029849</v>
      </c>
      <c r="Q224" s="7">
        <v>7.4116360923165496</v>
      </c>
    </row>
    <row r="225" spans="1:17" hidden="1" x14ac:dyDescent="0.3">
      <c r="A225" s="3" t="s">
        <v>13</v>
      </c>
      <c r="B225" s="2">
        <v>44228</v>
      </c>
      <c r="C225" s="7">
        <v>0.70264048715140603</v>
      </c>
      <c r="D225" s="7">
        <v>3.3145124758026098E-2</v>
      </c>
      <c r="E225" s="7">
        <v>0.59379912821122405</v>
      </c>
      <c r="F225" s="7">
        <v>0.37305574703075001</v>
      </c>
      <c r="G225" s="7">
        <v>1.52450192450317E-2</v>
      </c>
      <c r="H225" s="7">
        <v>2.31532937704735E-3</v>
      </c>
      <c r="I225" s="7">
        <v>1.5962261914806E-2</v>
      </c>
      <c r="J225" s="7">
        <v>6.6295140420939494E-2</v>
      </c>
      <c r="K225" s="7">
        <v>6.0420410956246097E-2</v>
      </c>
      <c r="L225" s="7">
        <v>0.47170089476996402</v>
      </c>
      <c r="M225" s="7">
        <v>3.5864716042820002E-2</v>
      </c>
      <c r="N225" s="7">
        <v>7.6400475970476805E-2</v>
      </c>
      <c r="O225" s="7">
        <v>1.6547302321817E-3</v>
      </c>
      <c r="P225" s="7">
        <v>0.25414102107048703</v>
      </c>
      <c r="Q225" s="7">
        <v>7.3144390602959399</v>
      </c>
    </row>
    <row r="226" spans="1:17" x14ac:dyDescent="0.3">
      <c r="A226" s="3" t="s">
        <v>13</v>
      </c>
      <c r="B226" s="2">
        <v>44256</v>
      </c>
      <c r="C226" s="7">
        <v>0.85895890945386699</v>
      </c>
      <c r="D226" s="7">
        <v>3.0131614192214801E-2</v>
      </c>
      <c r="E226" s="7">
        <v>0.56758479522147798</v>
      </c>
      <c r="F226" s="7">
        <v>0.40228359058630703</v>
      </c>
      <c r="G226" s="7">
        <v>1.7396993186699398E-2</v>
      </c>
      <c r="H226" s="7">
        <v>2.49283352355106E-3</v>
      </c>
      <c r="I226" s="7">
        <v>1.7207674804847101E-2</v>
      </c>
      <c r="J226" s="7">
        <v>6.4393975745872398E-2</v>
      </c>
      <c r="K226" s="7">
        <v>6.05455053616255E-2</v>
      </c>
      <c r="L226" s="7">
        <v>0.44313207273894301</v>
      </c>
      <c r="M226" s="7">
        <v>4.0606324197441701E-2</v>
      </c>
      <c r="N226" s="7">
        <v>7.8095865345922999E-2</v>
      </c>
      <c r="O226" s="7">
        <v>1.7485679937397499E-3</v>
      </c>
      <c r="P226" s="7">
        <v>0.27438018710135698</v>
      </c>
      <c r="Q226" s="7">
        <v>7.2989650720381798</v>
      </c>
    </row>
    <row r="227" spans="1:17" hidden="1" x14ac:dyDescent="0.3">
      <c r="A227" s="3" t="s">
        <v>13</v>
      </c>
      <c r="B227" s="2">
        <v>44287</v>
      </c>
      <c r="C227" s="7">
        <v>1.0354032666526101</v>
      </c>
      <c r="D227" s="7">
        <v>3.1936526507911601E-2</v>
      </c>
      <c r="E227" s="7">
        <v>0.52950058688457102</v>
      </c>
      <c r="F227" s="7">
        <v>0.43856288660751802</v>
      </c>
      <c r="G227" s="7">
        <v>1.6853752584356101E-2</v>
      </c>
      <c r="H227" s="7">
        <v>8.7816243121126795E-3</v>
      </c>
      <c r="I227" s="7">
        <v>9.2475192024522895E-2</v>
      </c>
      <c r="J227" s="7">
        <v>7.1232507097599998E-2</v>
      </c>
      <c r="K227" s="7">
        <v>6.5338608926577599E-2</v>
      </c>
      <c r="L227" s="7">
        <v>0.36167810859496602</v>
      </c>
      <c r="M227" s="7">
        <v>4.2599135107892899E-2</v>
      </c>
      <c r="N227" s="7">
        <v>7.8547661440077104E-2</v>
      </c>
      <c r="O227" s="7">
        <v>4.2928312876641004E-3</v>
      </c>
      <c r="P227" s="7">
        <v>0.25820057862423101</v>
      </c>
      <c r="Q227" s="7">
        <v>7.3889924369622699</v>
      </c>
    </row>
    <row r="228" spans="1:17" hidden="1" x14ac:dyDescent="0.3">
      <c r="A228" s="3" t="s">
        <v>13</v>
      </c>
      <c r="B228" s="2">
        <v>44317</v>
      </c>
      <c r="C228" s="7">
        <v>1.14133779163057</v>
      </c>
      <c r="D228" s="7">
        <v>2.7926414342154201E-2</v>
      </c>
      <c r="E228" s="7">
        <v>0.51140001679540004</v>
      </c>
      <c r="F228" s="7">
        <v>0.46067356886244498</v>
      </c>
      <c r="G228" s="7">
        <v>1.10550017801565E-2</v>
      </c>
      <c r="H228" s="7">
        <v>1.37934967855572E-2</v>
      </c>
      <c r="I228" s="7">
        <v>9.9228550330861101E-2</v>
      </c>
      <c r="J228" s="7">
        <v>8.8799196747176207E-2</v>
      </c>
      <c r="K228" s="7">
        <v>6.5638903621863698E-2</v>
      </c>
      <c r="L228" s="7">
        <v>0.32101581255237099</v>
      </c>
      <c r="M228" s="7">
        <v>4.3779966288925803E-2</v>
      </c>
      <c r="N228" s="7">
        <v>7.4653261078697006E-2</v>
      </c>
      <c r="O228" s="7">
        <v>3.9310395831605198E-3</v>
      </c>
      <c r="P228" s="7">
        <v>0.27810477123123101</v>
      </c>
      <c r="Q228" s="7">
        <v>7.3349201406712501</v>
      </c>
    </row>
    <row r="229" spans="1:17" hidden="1" x14ac:dyDescent="0.3">
      <c r="A229" s="3" t="s">
        <v>13</v>
      </c>
      <c r="B229" s="2">
        <v>44348</v>
      </c>
      <c r="C229" s="7">
        <v>1.0715439556150199</v>
      </c>
      <c r="D229" s="7">
        <v>3.10687774947912E-2</v>
      </c>
      <c r="E229" s="7">
        <v>0.54546330801556597</v>
      </c>
      <c r="F229" s="7">
        <v>0.42346791448964199</v>
      </c>
      <c r="G229" s="7">
        <v>1.1732364171344E-2</v>
      </c>
      <c r="H229" s="7">
        <v>1.2342442335912101E-2</v>
      </c>
      <c r="I229" s="7">
        <v>8.87849948173524E-2</v>
      </c>
      <c r="J229" s="7">
        <v>9.8038249139047295E-2</v>
      </c>
      <c r="K229" s="7">
        <v>6.62292393313796E-2</v>
      </c>
      <c r="L229" s="7">
        <v>0.33302743190186201</v>
      </c>
      <c r="M229" s="7">
        <v>4.5177738172074898E-2</v>
      </c>
      <c r="N229" s="7">
        <v>6.4925111699430799E-2</v>
      </c>
      <c r="O229" s="7">
        <v>6.98329844096053E-3</v>
      </c>
      <c r="P229" s="7">
        <v>0.27275912999063601</v>
      </c>
      <c r="Q229" s="7">
        <v>7.2964777593447598</v>
      </c>
    </row>
    <row r="230" spans="1:17" hidden="1" x14ac:dyDescent="0.3">
      <c r="A230" s="3" t="s">
        <v>13</v>
      </c>
      <c r="B230" s="2">
        <v>44378</v>
      </c>
      <c r="C230" s="7">
        <v>1.1841295738579101</v>
      </c>
      <c r="D230" s="7">
        <v>2.9179166079758699E-2</v>
      </c>
      <c r="E230" s="7">
        <v>0.52890325564887497</v>
      </c>
      <c r="F230" s="7">
        <v>0.44191757827136602</v>
      </c>
      <c r="G230" s="7">
        <v>1.18408502647475E-2</v>
      </c>
      <c r="H230" s="7">
        <v>1.4155466455483901E-2</v>
      </c>
      <c r="I230" s="7">
        <v>9.6161125941182604E-2</v>
      </c>
      <c r="J230" s="7">
        <v>0.103550788850891</v>
      </c>
      <c r="K230" s="7">
        <v>6.2094745323595199E-2</v>
      </c>
      <c r="L230" s="7">
        <v>0.31676237627927001</v>
      </c>
      <c r="M230" s="7">
        <v>4.8584842468523202E-2</v>
      </c>
      <c r="N230" s="7">
        <v>6.8286552733052994E-2</v>
      </c>
      <c r="O230" s="7">
        <v>7.6365542457724703E-3</v>
      </c>
      <c r="P230" s="7">
        <v>0.27092669743748099</v>
      </c>
      <c r="Q230" s="7">
        <v>7.2240824015957399</v>
      </c>
    </row>
    <row r="231" spans="1:17" hidden="1" x14ac:dyDescent="0.3">
      <c r="A231" s="3" t="s">
        <v>13</v>
      </c>
      <c r="B231" s="2">
        <v>44409</v>
      </c>
      <c r="C231" s="7">
        <v>1.1277060875887599</v>
      </c>
      <c r="D231" s="7">
        <v>3.0038590653292001E-2</v>
      </c>
      <c r="E231" s="7">
        <v>0.51580915314045395</v>
      </c>
      <c r="F231" s="7">
        <v>0.45415225620625399</v>
      </c>
      <c r="G231" s="7">
        <v>1.35223176313024E-2</v>
      </c>
      <c r="H231" s="7">
        <v>1.5064814281442801E-2</v>
      </c>
      <c r="I231" s="7">
        <v>0.10260597745195001</v>
      </c>
      <c r="J231" s="7">
        <v>0.115076787427668</v>
      </c>
      <c r="K231" s="7">
        <v>6.7821146557144704E-2</v>
      </c>
      <c r="L231" s="7">
        <v>0.30401803804418098</v>
      </c>
      <c r="M231" s="7">
        <v>4.7093538014481302E-2</v>
      </c>
      <c r="N231" s="7">
        <v>6.4282148422804802E-2</v>
      </c>
      <c r="O231" s="7">
        <v>1.1614644764171201E-2</v>
      </c>
      <c r="P231" s="7">
        <v>0.258900587404854</v>
      </c>
      <c r="Q231" s="7">
        <v>7.3633613167863903</v>
      </c>
    </row>
    <row r="232" spans="1:17" hidden="1" x14ac:dyDescent="0.3">
      <c r="A232" s="3" t="s">
        <v>13</v>
      </c>
      <c r="B232" s="2">
        <v>44440</v>
      </c>
      <c r="C232" s="7">
        <v>1.09036445618179</v>
      </c>
      <c r="D232" s="7">
        <v>2.9907140688590999E-2</v>
      </c>
      <c r="E232" s="7">
        <v>0.53848216726509601</v>
      </c>
      <c r="F232" s="7">
        <v>0.43161069204631303</v>
      </c>
      <c r="G232" s="7">
        <v>1.5906464499994302E-2</v>
      </c>
      <c r="H232" s="7">
        <v>1.71793157484064E-2</v>
      </c>
      <c r="I232" s="7">
        <v>8.84134881872288E-2</v>
      </c>
      <c r="J232" s="7">
        <v>0.105171647230097</v>
      </c>
      <c r="K232" s="7">
        <v>6.7877379512235603E-2</v>
      </c>
      <c r="L232" s="7">
        <v>0.31153121015449198</v>
      </c>
      <c r="M232" s="7">
        <v>4.6844203654696999E-2</v>
      </c>
      <c r="N232" s="7">
        <v>6.2671256951803297E-2</v>
      </c>
      <c r="O232" s="7">
        <v>1.01781583050593E-2</v>
      </c>
      <c r="P232" s="7">
        <v>0.27422687575598698</v>
      </c>
      <c r="Q232" s="7">
        <v>7.2638174043509496</v>
      </c>
    </row>
    <row r="233" spans="1:17" hidden="1" x14ac:dyDescent="0.3">
      <c r="A233" s="3" t="s">
        <v>14</v>
      </c>
      <c r="B233" s="2">
        <v>43466</v>
      </c>
      <c r="C233" s="7">
        <v>0.81150540919018999</v>
      </c>
      <c r="D233" s="7">
        <v>1.12843736307961E-2</v>
      </c>
      <c r="E233" s="7">
        <v>0.61687382537873003</v>
      </c>
      <c r="F233" s="7">
        <v>0.37184180099047398</v>
      </c>
      <c r="G233" s="7">
        <v>1.9025977048021499E-2</v>
      </c>
      <c r="H233" s="7">
        <v>1.6024208709379501E-2</v>
      </c>
      <c r="I233" s="7">
        <v>6.2599446270580394E-2</v>
      </c>
      <c r="J233" s="7">
        <v>0.101593305631639</v>
      </c>
      <c r="K233" s="7">
        <v>6.4800275014787495E-2</v>
      </c>
      <c r="L233" s="7">
        <v>0.36929740753251999</v>
      </c>
      <c r="M233" s="7">
        <v>5.1010305207775303E-2</v>
      </c>
      <c r="N233" s="7">
        <v>6.1704968801885002E-2</v>
      </c>
      <c r="O233" s="7">
        <v>5.0989654522549797E-2</v>
      </c>
      <c r="P233" s="7">
        <v>0.20295445126086201</v>
      </c>
      <c r="Q233" s="7">
        <v>5.8136494156091096</v>
      </c>
    </row>
    <row r="234" spans="1:17" hidden="1" x14ac:dyDescent="0.3">
      <c r="A234" s="3" t="s">
        <v>14</v>
      </c>
      <c r="B234" s="2">
        <v>43497</v>
      </c>
      <c r="C234" s="7">
        <v>0.83043809454914297</v>
      </c>
      <c r="D234" s="7">
        <v>1.15669512966649E-2</v>
      </c>
      <c r="E234" s="7">
        <v>0.600010067818738</v>
      </c>
      <c r="F234" s="7">
        <v>0.38842298088459798</v>
      </c>
      <c r="G234" s="7">
        <v>1.79385749718948E-2</v>
      </c>
      <c r="H234" s="7">
        <v>2.4087273547165201E-2</v>
      </c>
      <c r="I234" s="7">
        <v>6.5801670750790894E-2</v>
      </c>
      <c r="J234" s="7">
        <v>0.121075288865237</v>
      </c>
      <c r="K234" s="7">
        <v>6.2697786050145102E-2</v>
      </c>
      <c r="L234" s="7">
        <v>0.36706793580638503</v>
      </c>
      <c r="M234" s="7">
        <v>4.9190635300348701E-2</v>
      </c>
      <c r="N234" s="7">
        <v>6.0857731622823E-2</v>
      </c>
      <c r="O234" s="7">
        <v>4.9556118208880097E-2</v>
      </c>
      <c r="P234" s="7">
        <v>0.18172698487632999</v>
      </c>
      <c r="Q234" s="7">
        <v>5.8496988839531703</v>
      </c>
    </row>
    <row r="235" spans="1:17" hidden="1" x14ac:dyDescent="0.3">
      <c r="A235" s="3" t="s">
        <v>14</v>
      </c>
      <c r="B235" s="2">
        <v>43525</v>
      </c>
      <c r="C235" s="7">
        <v>1.0049216185383101</v>
      </c>
      <c r="D235" s="7">
        <v>1.0696253073762299E-2</v>
      </c>
      <c r="E235" s="7">
        <v>0.59592779516476801</v>
      </c>
      <c r="F235" s="7">
        <v>0.393375951761469</v>
      </c>
      <c r="G235" s="7">
        <v>1.9134472340986801E-2</v>
      </c>
      <c r="H235" s="7">
        <v>2.3198998767702799E-2</v>
      </c>
      <c r="I235" s="7">
        <v>7.1038371577016701E-2</v>
      </c>
      <c r="J235" s="7">
        <v>0.117522940400817</v>
      </c>
      <c r="K235" s="7">
        <v>5.9537911925409297E-2</v>
      </c>
      <c r="L235" s="7">
        <v>0.35261944005000301</v>
      </c>
      <c r="M235" s="7">
        <v>4.8796247303474601E-2</v>
      </c>
      <c r="N235" s="7">
        <v>6.02948463067089E-2</v>
      </c>
      <c r="O235" s="7">
        <v>5.7236991610318901E-2</v>
      </c>
      <c r="P235" s="7">
        <v>0.190619779717561</v>
      </c>
      <c r="Q235" s="7">
        <v>5.7484974607056003</v>
      </c>
    </row>
    <row r="236" spans="1:17" hidden="1" x14ac:dyDescent="0.3">
      <c r="A236" s="3" t="s">
        <v>14</v>
      </c>
      <c r="B236" s="2">
        <v>43556</v>
      </c>
      <c r="C236" s="7">
        <v>1.02491522638458</v>
      </c>
      <c r="D236" s="7">
        <v>1.09124955064297E-2</v>
      </c>
      <c r="E236" s="7">
        <v>0.56517058850785395</v>
      </c>
      <c r="F236" s="7">
        <v>0.42391691598571701</v>
      </c>
      <c r="G236" s="7">
        <v>1.6973342623637599E-2</v>
      </c>
      <c r="H236" s="7">
        <v>3.7481442593169101E-2</v>
      </c>
      <c r="I236" s="7">
        <v>7.7512297393555293E-2</v>
      </c>
      <c r="J236" s="7">
        <v>0.126562299748643</v>
      </c>
      <c r="K236" s="7">
        <v>5.7447456429669599E-2</v>
      </c>
      <c r="L236" s="7">
        <v>0.34274381903637202</v>
      </c>
      <c r="M236" s="7">
        <v>4.81083652813976E-2</v>
      </c>
      <c r="N236" s="7">
        <v>6.1040705929327498E-2</v>
      </c>
      <c r="O236" s="7">
        <v>6.6226005408474106E-2</v>
      </c>
      <c r="P236" s="7">
        <v>0.16590426555575399</v>
      </c>
      <c r="Q236" s="7">
        <v>5.7910163592713797</v>
      </c>
    </row>
    <row r="237" spans="1:17" hidden="1" x14ac:dyDescent="0.3">
      <c r="A237" s="3" t="s">
        <v>14</v>
      </c>
      <c r="B237" s="2">
        <v>43586</v>
      </c>
      <c r="C237" s="7">
        <v>1.04228305652012</v>
      </c>
      <c r="D237" s="7">
        <v>1.04974415153731E-2</v>
      </c>
      <c r="E237" s="7">
        <v>0.58316075741812701</v>
      </c>
      <c r="F237" s="7">
        <v>0.40634180106649997</v>
      </c>
      <c r="G237" s="7">
        <v>1.5874371705617701E-2</v>
      </c>
      <c r="H237" s="7">
        <v>3.1208253820209499E-2</v>
      </c>
      <c r="I237" s="7">
        <v>8.0153544867667903E-2</v>
      </c>
      <c r="J237" s="7">
        <v>0.12895657362759</v>
      </c>
      <c r="K237" s="7">
        <v>5.5734668598038703E-2</v>
      </c>
      <c r="L237" s="7">
        <v>0.33668901012877001</v>
      </c>
      <c r="M237" s="7">
        <v>5.0911728888287502E-2</v>
      </c>
      <c r="N237" s="7">
        <v>6.10207156780357E-2</v>
      </c>
      <c r="O237" s="7">
        <v>6.7499605002397906E-2</v>
      </c>
      <c r="P237" s="7">
        <v>0.17195152768338501</v>
      </c>
      <c r="Q237" s="7">
        <v>5.7734429213975602</v>
      </c>
    </row>
    <row r="238" spans="1:17" hidden="1" x14ac:dyDescent="0.3">
      <c r="A238" s="3" t="s">
        <v>14</v>
      </c>
      <c r="B238" s="2">
        <v>43617</v>
      </c>
      <c r="C238" s="7">
        <v>0.96409083523986205</v>
      </c>
      <c r="D238" s="7">
        <v>1.1601036628538199E-2</v>
      </c>
      <c r="E238" s="7">
        <v>0.603219573562772</v>
      </c>
      <c r="F238" s="7">
        <v>0.38517938980868999</v>
      </c>
      <c r="G238" s="7">
        <v>1.6419196296790999E-2</v>
      </c>
      <c r="H238" s="7">
        <v>3.1874475454109798E-2</v>
      </c>
      <c r="I238" s="7">
        <v>7.88981782509421E-2</v>
      </c>
      <c r="J238" s="7">
        <v>0.12852893507407701</v>
      </c>
      <c r="K238" s="7">
        <v>6.1109295486276E-2</v>
      </c>
      <c r="L238" s="7">
        <v>0.35345920226958999</v>
      </c>
      <c r="M238" s="7">
        <v>4.62332128538223E-2</v>
      </c>
      <c r="N238" s="7">
        <v>5.7739948024623497E-2</v>
      </c>
      <c r="O238" s="7">
        <v>6.0300177082074399E-2</v>
      </c>
      <c r="P238" s="7">
        <v>0.165437379207694</v>
      </c>
      <c r="Q238" s="7">
        <v>5.8015030772400404</v>
      </c>
    </row>
    <row r="239" spans="1:17" hidden="1" x14ac:dyDescent="0.3">
      <c r="A239" s="3" t="s">
        <v>14</v>
      </c>
      <c r="B239" s="2">
        <v>43647</v>
      </c>
      <c r="C239" s="7">
        <v>1.0496755027972999</v>
      </c>
      <c r="D239" s="7">
        <v>1.08953476609583E-2</v>
      </c>
      <c r="E239" s="7">
        <v>0.55770398253703402</v>
      </c>
      <c r="F239" s="7">
        <v>0.43140066980200698</v>
      </c>
      <c r="G239" s="7">
        <v>1.6746659923864999E-2</v>
      </c>
      <c r="H239" s="7">
        <v>4.0054061565527099E-2</v>
      </c>
      <c r="I239" s="7">
        <v>7.8191135196644695E-2</v>
      </c>
      <c r="J239" s="7">
        <v>0.129364717497985</v>
      </c>
      <c r="K239" s="7">
        <v>6.0977314761411799E-2</v>
      </c>
      <c r="L239" s="7">
        <v>0.338438270561847</v>
      </c>
      <c r="M239" s="7">
        <v>4.9657427210804399E-2</v>
      </c>
      <c r="N239" s="7">
        <v>5.4260213276058802E-2</v>
      </c>
      <c r="O239" s="7">
        <v>7.1209721020299196E-2</v>
      </c>
      <c r="P239" s="7">
        <v>0.16110047898555699</v>
      </c>
      <c r="Q239" s="7">
        <v>5.8218089601047902</v>
      </c>
    </row>
    <row r="240" spans="1:17" hidden="1" x14ac:dyDescent="0.3">
      <c r="A240" s="3" t="s">
        <v>14</v>
      </c>
      <c r="B240" s="2">
        <v>43678</v>
      </c>
      <c r="C240" s="7">
        <v>1.1355866369455101</v>
      </c>
      <c r="D240" s="7">
        <v>1.1696356677098599E-2</v>
      </c>
      <c r="E240" s="7">
        <v>0.527438818591076</v>
      </c>
      <c r="F240" s="7">
        <v>0.46086482473182599</v>
      </c>
      <c r="G240" s="7">
        <v>1.47652808285955E-2</v>
      </c>
      <c r="H240" s="7">
        <v>5.2110814158529403E-2</v>
      </c>
      <c r="I240" s="7">
        <v>8.9168238138111797E-2</v>
      </c>
      <c r="J240" s="7">
        <v>0.13933577941785399</v>
      </c>
      <c r="K240" s="7">
        <v>5.8117134252532301E-2</v>
      </c>
      <c r="L240" s="7">
        <v>0.31898773859695101</v>
      </c>
      <c r="M240" s="7">
        <v>4.5292756870021003E-2</v>
      </c>
      <c r="N240" s="7">
        <v>5.0331799969115402E-2</v>
      </c>
      <c r="O240" s="7">
        <v>7.85871177207072E-2</v>
      </c>
      <c r="P240" s="7">
        <v>0.153303340047583</v>
      </c>
      <c r="Q240" s="7">
        <v>5.80516748834747</v>
      </c>
    </row>
    <row r="241" spans="1:17" hidden="1" x14ac:dyDescent="0.3">
      <c r="A241" s="3" t="s">
        <v>14</v>
      </c>
      <c r="B241" s="2">
        <v>43709</v>
      </c>
      <c r="C241" s="7">
        <v>0.96713062075748901</v>
      </c>
      <c r="D241" s="7">
        <v>1.20184710340649E-2</v>
      </c>
      <c r="E241" s="7">
        <v>0.58961054632217003</v>
      </c>
      <c r="F241" s="7">
        <v>0.39837098264376503</v>
      </c>
      <c r="G241" s="7">
        <v>1.8021484412655001E-2</v>
      </c>
      <c r="H241" s="7">
        <v>3.38754250096246E-2</v>
      </c>
      <c r="I241" s="7">
        <v>8.0447718682177205E-2</v>
      </c>
      <c r="J241" s="7">
        <v>0.13001195601687299</v>
      </c>
      <c r="K241" s="7">
        <v>6.2943304742632405E-2</v>
      </c>
      <c r="L241" s="7">
        <v>0.343492765418144</v>
      </c>
      <c r="M241" s="7">
        <v>4.8038657810644501E-2</v>
      </c>
      <c r="N241" s="7">
        <v>5.5528422325680997E-2</v>
      </c>
      <c r="O241" s="7">
        <v>6.29243491470486E-2</v>
      </c>
      <c r="P241" s="7">
        <v>0.16471591643451999</v>
      </c>
      <c r="Q241" s="7">
        <v>5.8399656454492801</v>
      </c>
    </row>
    <row r="242" spans="1:17" hidden="1" x14ac:dyDescent="0.3">
      <c r="A242" s="3" t="s">
        <v>14</v>
      </c>
      <c r="B242" s="2">
        <v>43739</v>
      </c>
      <c r="C242" s="7">
        <v>1.046606929622</v>
      </c>
      <c r="D242" s="7">
        <v>1.18097560770715E-2</v>
      </c>
      <c r="E242" s="7">
        <v>0.56982484966709801</v>
      </c>
      <c r="F242" s="7">
        <v>0.41836539425583003</v>
      </c>
      <c r="G242" s="7">
        <v>1.6883759521330598E-2</v>
      </c>
      <c r="H242" s="7">
        <v>4.0057530483551401E-2</v>
      </c>
      <c r="I242" s="7">
        <v>8.0865310466082793E-2</v>
      </c>
      <c r="J242" s="7">
        <v>0.13412964952207701</v>
      </c>
      <c r="K242" s="7">
        <v>6.4771632429805603E-2</v>
      </c>
      <c r="L242" s="7">
        <v>0.33696698609087</v>
      </c>
      <c r="M242" s="7">
        <v>4.7754534024617303E-2</v>
      </c>
      <c r="N242" s="7">
        <v>5.5863315988933397E-2</v>
      </c>
      <c r="O242" s="7">
        <v>6.3416772585967701E-2</v>
      </c>
      <c r="P242" s="7">
        <v>0.15929050888676399</v>
      </c>
      <c r="Q242" s="7">
        <v>5.82173315245553</v>
      </c>
    </row>
    <row r="243" spans="1:17" hidden="1" x14ac:dyDescent="0.3">
      <c r="A243" s="3" t="s">
        <v>14</v>
      </c>
      <c r="B243" s="2">
        <v>43770</v>
      </c>
      <c r="C243" s="7">
        <v>1.02307649260255</v>
      </c>
      <c r="D243" s="7">
        <v>1.26755806617708E-2</v>
      </c>
      <c r="E243" s="7">
        <v>0.595497376610025</v>
      </c>
      <c r="F243" s="7">
        <v>0.39182704272820401</v>
      </c>
      <c r="G243" s="7">
        <v>1.54067705383248E-2</v>
      </c>
      <c r="H243" s="7">
        <v>2.7575778259911199E-2</v>
      </c>
      <c r="I243" s="7">
        <v>8.5823888359266395E-2</v>
      </c>
      <c r="J243" s="7">
        <v>0.11340133324252499</v>
      </c>
      <c r="K243" s="7">
        <v>7.7087283105920307E-2</v>
      </c>
      <c r="L243" s="7">
        <v>0.35259194720092502</v>
      </c>
      <c r="M243" s="7">
        <v>5.0143763196105799E-2</v>
      </c>
      <c r="N243" s="7">
        <v>6.2471662995351597E-2</v>
      </c>
      <c r="O243" s="7">
        <v>5.1437396903960403E-2</v>
      </c>
      <c r="P243" s="7">
        <v>0.16406017619770899</v>
      </c>
      <c r="Q243" s="7">
        <v>5.8009449378345801</v>
      </c>
    </row>
    <row r="244" spans="1:17" hidden="1" x14ac:dyDescent="0.3">
      <c r="A244" s="3" t="s">
        <v>14</v>
      </c>
      <c r="B244" s="2">
        <v>43800</v>
      </c>
      <c r="C244" s="7">
        <v>1.0997695768529601</v>
      </c>
      <c r="D244" s="7">
        <v>1.37002566465392E-2</v>
      </c>
      <c r="E244" s="7">
        <v>0.64333080924373198</v>
      </c>
      <c r="F244" s="7">
        <v>0.34296893410972901</v>
      </c>
      <c r="G244" s="7">
        <v>1.6456148919128999E-2</v>
      </c>
      <c r="H244" s="7">
        <v>2.9115788176462098E-2</v>
      </c>
      <c r="I244" s="7">
        <v>0.10063566545526</v>
      </c>
      <c r="J244" s="7">
        <v>0.114495094269848</v>
      </c>
      <c r="K244" s="7">
        <v>9.1534740957950306E-2</v>
      </c>
      <c r="L244" s="7">
        <v>0.38187372042880402</v>
      </c>
      <c r="M244" s="7">
        <v>4.9354307477280999E-2</v>
      </c>
      <c r="N244" s="7">
        <v>4.82744093601368E-2</v>
      </c>
      <c r="O244" s="7">
        <v>4.4176417691166599E-2</v>
      </c>
      <c r="P244" s="7">
        <v>0.12408370726396201</v>
      </c>
      <c r="Q244" s="7">
        <v>5.8470631470110499</v>
      </c>
    </row>
    <row r="245" spans="1:17" hidden="1" x14ac:dyDescent="0.3">
      <c r="A245" s="3" t="s">
        <v>14</v>
      </c>
      <c r="B245" s="2">
        <v>43831</v>
      </c>
      <c r="C245" s="7">
        <v>0.86864196001139504</v>
      </c>
      <c r="D245" s="7">
        <v>1.34014552121301E-2</v>
      </c>
      <c r="E245" s="7">
        <v>0.64167079176723696</v>
      </c>
      <c r="F245" s="7">
        <v>0.344927753020633</v>
      </c>
      <c r="G245" s="7">
        <v>1.8498623578751702E-2</v>
      </c>
      <c r="H245" s="7">
        <v>1.9464804257700499E-2</v>
      </c>
      <c r="I245" s="7">
        <v>7.0058511371259999E-2</v>
      </c>
      <c r="J245" s="7">
        <v>0.116676440176306</v>
      </c>
      <c r="K245" s="7">
        <v>6.6695886502381604E-2</v>
      </c>
      <c r="L245" s="7">
        <v>0.36968590263405998</v>
      </c>
      <c r="M245" s="7">
        <v>4.9813505607259799E-2</v>
      </c>
      <c r="N245" s="7">
        <v>5.7844819861620898E-2</v>
      </c>
      <c r="O245" s="7">
        <v>4.5849812834058E-2</v>
      </c>
      <c r="P245" s="7">
        <v>0.185411693176601</v>
      </c>
      <c r="Q245" s="7">
        <v>5.8393959106522004</v>
      </c>
    </row>
    <row r="246" spans="1:17" hidden="1" x14ac:dyDescent="0.3">
      <c r="A246" s="3" t="s">
        <v>14</v>
      </c>
      <c r="B246" s="2">
        <v>43862</v>
      </c>
      <c r="C246" s="7">
        <v>0.87141367242123902</v>
      </c>
      <c r="D246" s="7">
        <v>1.3070921861849299E-2</v>
      </c>
      <c r="E246" s="7">
        <v>0.63844417168333201</v>
      </c>
      <c r="F246" s="7">
        <v>0.348484906454819</v>
      </c>
      <c r="G246" s="7">
        <v>1.7173023043123299E-2</v>
      </c>
      <c r="H246" s="7">
        <v>2.26696976864409E-2</v>
      </c>
      <c r="I246" s="7">
        <v>6.1165129391085801E-2</v>
      </c>
      <c r="J246" s="7">
        <v>0.12734675246014501</v>
      </c>
      <c r="K246" s="7">
        <v>6.2823761961205593E-2</v>
      </c>
      <c r="L246" s="7">
        <v>0.37802657830466202</v>
      </c>
      <c r="M246" s="7">
        <v>5.0943058965711698E-2</v>
      </c>
      <c r="N246" s="7">
        <v>5.6532564117285501E-2</v>
      </c>
      <c r="O246" s="7">
        <v>4.45658200415062E-2</v>
      </c>
      <c r="P246" s="7">
        <v>0.178753614028834</v>
      </c>
      <c r="Q246" s="7">
        <v>5.8019017521894396</v>
      </c>
    </row>
    <row r="247" spans="1:17" x14ac:dyDescent="0.3">
      <c r="A247" s="3" t="s">
        <v>14</v>
      </c>
      <c r="B247" s="2">
        <v>43891</v>
      </c>
      <c r="C247" s="7">
        <v>0.89299006234737499</v>
      </c>
      <c r="D247" s="7">
        <v>1.39149718081229E-2</v>
      </c>
      <c r="E247" s="7">
        <v>0.65184807683772406</v>
      </c>
      <c r="F247" s="7">
        <v>0.33423695135415299</v>
      </c>
      <c r="G247" s="7">
        <v>1.7756483619527499E-2</v>
      </c>
      <c r="H247" s="7">
        <v>1.54575423506302E-2</v>
      </c>
      <c r="I247" s="7">
        <v>4.43556608859524E-2</v>
      </c>
      <c r="J247" s="7">
        <v>8.7636316941043194E-2</v>
      </c>
      <c r="K247" s="7">
        <v>6.8898028225235997E-2</v>
      </c>
      <c r="L247" s="7">
        <v>0.47950927904769902</v>
      </c>
      <c r="M247" s="7">
        <v>4.0094114055603501E-2</v>
      </c>
      <c r="N247" s="7">
        <v>5.4830441795516403E-2</v>
      </c>
      <c r="O247" s="7">
        <v>2.9233452660616398E-2</v>
      </c>
      <c r="P247" s="7">
        <v>0.16222868041817601</v>
      </c>
      <c r="Q247" s="7">
        <v>5.8476042604223997</v>
      </c>
    </row>
    <row r="248" spans="1:17" hidden="1" x14ac:dyDescent="0.3">
      <c r="A248" s="3" t="s">
        <v>14</v>
      </c>
      <c r="B248" s="2">
        <v>43922</v>
      </c>
      <c r="C248" s="7">
        <v>0.57635574483321395</v>
      </c>
      <c r="D248" s="7">
        <v>1.8842217936789401E-2</v>
      </c>
      <c r="E248" s="7">
        <v>0.77338577070429704</v>
      </c>
      <c r="F248" s="7">
        <v>0.20777201135891399</v>
      </c>
      <c r="G248" s="7">
        <v>1.95874830547773E-2</v>
      </c>
      <c r="H248" s="7">
        <v>6.5785544630293205E-4</v>
      </c>
      <c r="I248" s="7">
        <v>4.0929498457475304E-3</v>
      </c>
      <c r="J248" s="7">
        <v>2.9594673068207601E-2</v>
      </c>
      <c r="K248" s="7">
        <v>6.4131761588106101E-2</v>
      </c>
      <c r="L248" s="7">
        <v>0.74292508050788797</v>
      </c>
      <c r="M248" s="7">
        <v>1.41474929422371E-2</v>
      </c>
      <c r="N248" s="7">
        <v>4.2861231673176799E-2</v>
      </c>
      <c r="O248" s="7">
        <v>2.23885272776522E-3</v>
      </c>
      <c r="P248" s="7">
        <v>7.9762619145791303E-2</v>
      </c>
      <c r="Q248" s="7">
        <v>6.0368295443872402</v>
      </c>
    </row>
    <row r="249" spans="1:17" hidden="1" x14ac:dyDescent="0.3">
      <c r="A249" s="3" t="s">
        <v>14</v>
      </c>
      <c r="B249" s="2">
        <v>43952</v>
      </c>
      <c r="C249" s="7">
        <v>0.71405766802558501</v>
      </c>
      <c r="D249" s="7">
        <v>1.65716885196397E-2</v>
      </c>
      <c r="E249" s="7">
        <v>0.74400882238301103</v>
      </c>
      <c r="F249" s="7">
        <v>0.23941948909735</v>
      </c>
      <c r="G249" s="7">
        <v>1.97262696458117E-2</v>
      </c>
      <c r="H249" s="7">
        <v>1.7376227045243599E-3</v>
      </c>
      <c r="I249" s="7">
        <v>6.7113445177325003E-3</v>
      </c>
      <c r="J249" s="7">
        <v>4.2669569686709603E-2</v>
      </c>
      <c r="K249" s="7">
        <v>6.0557919998828799E-2</v>
      </c>
      <c r="L249" s="7">
        <v>0.65359346681011499</v>
      </c>
      <c r="M249" s="7">
        <v>1.41304772838673E-2</v>
      </c>
      <c r="N249" s="7">
        <v>8.5862550967950396E-2</v>
      </c>
      <c r="O249" s="7">
        <v>3.0142399069536798E-3</v>
      </c>
      <c r="P249" s="7">
        <v>0.111996538477506</v>
      </c>
      <c r="Q249" s="7">
        <v>6.0044656270991004</v>
      </c>
    </row>
    <row r="250" spans="1:17" hidden="1" x14ac:dyDescent="0.3">
      <c r="A250" s="3" t="s">
        <v>14</v>
      </c>
      <c r="B250" s="2">
        <v>43983</v>
      </c>
      <c r="C250" s="7">
        <v>0.85547880166842005</v>
      </c>
      <c r="D250" s="7">
        <v>1.5068234564298E-2</v>
      </c>
      <c r="E250" s="7">
        <v>0.69651483562555805</v>
      </c>
      <c r="F250" s="7">
        <v>0.288416929810144</v>
      </c>
      <c r="G250" s="7">
        <v>1.8296762717392799E-2</v>
      </c>
      <c r="H250" s="7">
        <v>7.6080049043137999E-3</v>
      </c>
      <c r="I250" s="7">
        <v>5.1986344852951602E-2</v>
      </c>
      <c r="J250" s="7">
        <v>5.8216253727547899E-2</v>
      </c>
      <c r="K250" s="7">
        <v>6.4862714702442606E-2</v>
      </c>
      <c r="L250" s="7">
        <v>0.51405358232415299</v>
      </c>
      <c r="M250" s="7">
        <v>2.1455250206467699E-2</v>
      </c>
      <c r="N250" s="7">
        <v>8.5751257078434395E-2</v>
      </c>
      <c r="O250" s="7">
        <v>5.7119520469060998E-3</v>
      </c>
      <c r="P250" s="7">
        <v>0.17205787743938999</v>
      </c>
      <c r="Q250" s="7">
        <v>5.8988719983954203</v>
      </c>
    </row>
    <row r="251" spans="1:17" hidden="1" x14ac:dyDescent="0.3">
      <c r="A251" s="3" t="s">
        <v>14</v>
      </c>
      <c r="B251" s="2">
        <v>44013</v>
      </c>
      <c r="C251" s="7">
        <v>1.1001054115314299</v>
      </c>
      <c r="D251" s="7">
        <v>1.29125508806614E-2</v>
      </c>
      <c r="E251" s="7">
        <v>0.59954785025885604</v>
      </c>
      <c r="F251" s="7">
        <v>0.387539598860482</v>
      </c>
      <c r="G251" s="7">
        <v>1.6525691919839599E-2</v>
      </c>
      <c r="H251" s="7">
        <v>2.62693341910364E-2</v>
      </c>
      <c r="I251" s="7">
        <v>7.6919294225253995E-2</v>
      </c>
      <c r="J251" s="7">
        <v>0.122278091535199</v>
      </c>
      <c r="K251" s="7">
        <v>6.3441485339336301E-2</v>
      </c>
      <c r="L251" s="7">
        <v>0.39282977225861498</v>
      </c>
      <c r="M251" s="7">
        <v>3.68258541271025E-2</v>
      </c>
      <c r="N251" s="7">
        <v>6.5298368517797994E-2</v>
      </c>
      <c r="O251" s="7">
        <v>4.0391956053923199E-2</v>
      </c>
      <c r="P251" s="7">
        <v>0.159220151831896</v>
      </c>
      <c r="Q251" s="7">
        <v>5.8505326232489798</v>
      </c>
    </row>
    <row r="252" spans="1:17" hidden="1" x14ac:dyDescent="0.3">
      <c r="A252" s="3" t="s">
        <v>14</v>
      </c>
      <c r="B252" s="2">
        <v>44044</v>
      </c>
      <c r="C252" s="7">
        <v>1.21804772554881</v>
      </c>
      <c r="D252" s="7">
        <v>1.1204775391528501E-2</v>
      </c>
      <c r="E252" s="7">
        <v>0.54276220077086801</v>
      </c>
      <c r="F252" s="7">
        <v>0.44603302383760401</v>
      </c>
      <c r="G252" s="7">
        <v>1.4094744355203E-2</v>
      </c>
      <c r="H252" s="7">
        <v>3.8061314323861402E-2</v>
      </c>
      <c r="I252" s="7">
        <v>7.75741426511634E-2</v>
      </c>
      <c r="J252" s="7">
        <v>0.16105579545879201</v>
      </c>
      <c r="K252" s="7">
        <v>6.2673394168824906E-2</v>
      </c>
      <c r="L252" s="7">
        <v>0.35196052963879498</v>
      </c>
      <c r="M252" s="7">
        <v>3.6059938984567698E-2</v>
      </c>
      <c r="N252" s="7">
        <v>5.75539248047824E-2</v>
      </c>
      <c r="O252" s="7">
        <v>6.11673821628574E-2</v>
      </c>
      <c r="P252" s="7">
        <v>0.13979883345115299</v>
      </c>
      <c r="Q252" s="7">
        <v>5.91657399333653</v>
      </c>
    </row>
    <row r="253" spans="1:17" hidden="1" x14ac:dyDescent="0.3">
      <c r="A253" s="3" t="s">
        <v>14</v>
      </c>
      <c r="B253" s="2">
        <v>44075</v>
      </c>
      <c r="C253" s="7">
        <v>1.1141572163398199</v>
      </c>
      <c r="D253" s="7">
        <v>1.30011751510351E-2</v>
      </c>
      <c r="E253" s="7">
        <v>0.58594198869922998</v>
      </c>
      <c r="F253" s="7">
        <v>0.40105683614973497</v>
      </c>
      <c r="G253" s="7">
        <v>1.8080646073684498E-2</v>
      </c>
      <c r="H253" s="7">
        <v>2.8790344450850599E-2</v>
      </c>
      <c r="I253" s="7">
        <v>7.0793805605607302E-2</v>
      </c>
      <c r="J253" s="7">
        <v>0.13988747463552101</v>
      </c>
      <c r="K253" s="7">
        <v>6.3428085635990006E-2</v>
      </c>
      <c r="L253" s="7">
        <v>0.36336516914547101</v>
      </c>
      <c r="M253" s="7">
        <v>3.9814325924974102E-2</v>
      </c>
      <c r="N253" s="7">
        <v>6.0560314232902999E-2</v>
      </c>
      <c r="O253" s="7">
        <v>5.1234683586462298E-2</v>
      </c>
      <c r="P253" s="7">
        <v>0.16404515070853601</v>
      </c>
      <c r="Q253" s="7">
        <v>5.8873205121523204</v>
      </c>
    </row>
    <row r="254" spans="1:17" hidden="1" x14ac:dyDescent="0.3">
      <c r="A254" s="3" t="s">
        <v>14</v>
      </c>
      <c r="B254" s="2">
        <v>44105</v>
      </c>
      <c r="C254" s="7">
        <v>1.0870165968566401</v>
      </c>
      <c r="D254" s="7">
        <v>1.33164031786028E-2</v>
      </c>
      <c r="E254" s="7">
        <v>0.60527740108153805</v>
      </c>
      <c r="F254" s="7">
        <v>0.38140619573985901</v>
      </c>
      <c r="G254" s="7">
        <v>1.83114414237746E-2</v>
      </c>
      <c r="H254" s="7">
        <v>2.62275306474429E-2</v>
      </c>
      <c r="I254" s="7">
        <v>6.9977991714226404E-2</v>
      </c>
      <c r="J254" s="7">
        <v>0.11498822828130401</v>
      </c>
      <c r="K254" s="7">
        <v>6.6833587792416202E-2</v>
      </c>
      <c r="L254" s="7">
        <v>0.39734497418592701</v>
      </c>
      <c r="M254" s="7">
        <v>4.01596677910857E-2</v>
      </c>
      <c r="N254" s="7">
        <v>7.2310796617514203E-2</v>
      </c>
      <c r="O254" s="7">
        <v>3.3716692302308601E-2</v>
      </c>
      <c r="P254" s="7">
        <v>0.16012908924399999</v>
      </c>
      <c r="Q254" s="7">
        <v>5.8989486723209303</v>
      </c>
    </row>
    <row r="255" spans="1:17" hidden="1" x14ac:dyDescent="0.3">
      <c r="A255" s="3" t="s">
        <v>14</v>
      </c>
      <c r="B255" s="2">
        <v>44136</v>
      </c>
      <c r="C255" s="7">
        <v>0.82742262467465</v>
      </c>
      <c r="D255" s="7">
        <v>1.6091850525724899E-2</v>
      </c>
      <c r="E255" s="7">
        <v>0.71548541698096002</v>
      </c>
      <c r="F255" s="7">
        <v>0.268422732493316</v>
      </c>
      <c r="G255" s="7">
        <v>2.37129544707314E-2</v>
      </c>
      <c r="H255" s="7">
        <v>8.6663339719271898E-3</v>
      </c>
      <c r="I255" s="7">
        <v>2.2422034671696501E-2</v>
      </c>
      <c r="J255" s="7">
        <v>6.8374153970514898E-2</v>
      </c>
      <c r="K255" s="7">
        <v>7.05359258352386E-2</v>
      </c>
      <c r="L255" s="7">
        <v>0.52977319409205603</v>
      </c>
      <c r="M255" s="7">
        <v>3.8381535974043701E-2</v>
      </c>
      <c r="N255" s="7">
        <v>7.4696742090353194E-2</v>
      </c>
      <c r="O255" s="7">
        <v>1.9005753106537002E-2</v>
      </c>
      <c r="P255" s="7">
        <v>0.14443137181690099</v>
      </c>
      <c r="Q255" s="7">
        <v>5.9120784079115998</v>
      </c>
    </row>
    <row r="256" spans="1:17" hidden="1" x14ac:dyDescent="0.3">
      <c r="A256" s="3" t="s">
        <v>14</v>
      </c>
      <c r="B256" s="2">
        <v>44166</v>
      </c>
      <c r="C256" s="7">
        <v>1.0858436868210699</v>
      </c>
      <c r="D256" s="7">
        <v>1.74648894192517E-2</v>
      </c>
      <c r="E256" s="7">
        <v>0.70218023938539698</v>
      </c>
      <c r="F256" s="7">
        <v>0.28035487119535202</v>
      </c>
      <c r="G256" s="7">
        <v>2.00648023373125E-2</v>
      </c>
      <c r="H256" s="7">
        <v>2.02745960656282E-2</v>
      </c>
      <c r="I256" s="7">
        <v>9.9057110793883005E-2</v>
      </c>
      <c r="J256" s="7">
        <v>5.9576152591177801E-2</v>
      </c>
      <c r="K256" s="7">
        <v>9.7173896238861898E-2</v>
      </c>
      <c r="L256" s="7">
        <v>0.46784828368048198</v>
      </c>
      <c r="M256" s="7">
        <v>4.7062892034885201E-2</v>
      </c>
      <c r="N256" s="7">
        <v>5.8865213791888103E-2</v>
      </c>
      <c r="O256" s="7">
        <v>9.8094806794694293E-3</v>
      </c>
      <c r="P256" s="7">
        <v>0.120267571786411</v>
      </c>
      <c r="Q256" s="7">
        <v>5.9056580004423598</v>
      </c>
    </row>
    <row r="257" spans="1:17" hidden="1" x14ac:dyDescent="0.3">
      <c r="A257" s="3" t="s">
        <v>14</v>
      </c>
      <c r="B257" s="2">
        <v>44197</v>
      </c>
      <c r="C257" s="7">
        <v>0.66954346196440995</v>
      </c>
      <c r="D257" s="7">
        <v>1.85818196255167E-2</v>
      </c>
      <c r="E257" s="7">
        <v>0.73832463818502903</v>
      </c>
      <c r="F257" s="7">
        <v>0.243093542189454</v>
      </c>
      <c r="G257" s="7">
        <v>2.33625822302767E-2</v>
      </c>
      <c r="H257" s="7">
        <v>2.80022756450442E-3</v>
      </c>
      <c r="I257" s="7">
        <v>7.5792458333560804E-3</v>
      </c>
      <c r="J257" s="7">
        <v>6.3623109856356802E-2</v>
      </c>
      <c r="K257" s="7">
        <v>5.7677416345640602E-2</v>
      </c>
      <c r="L257" s="7">
        <v>0.58854766209352904</v>
      </c>
      <c r="M257" s="7">
        <v>3.3299556101602998E-2</v>
      </c>
      <c r="N257" s="7">
        <v>6.0208127524771803E-2</v>
      </c>
      <c r="O257" s="7">
        <v>4.6709545095969399E-3</v>
      </c>
      <c r="P257" s="7">
        <v>0.15823111794036401</v>
      </c>
      <c r="Q257" s="7">
        <v>5.9895353178762303</v>
      </c>
    </row>
    <row r="258" spans="1:17" hidden="1" x14ac:dyDescent="0.3">
      <c r="A258" s="3" t="s">
        <v>14</v>
      </c>
      <c r="B258" s="2">
        <v>44228</v>
      </c>
      <c r="C258" s="7">
        <v>0.68566121701105998</v>
      </c>
      <c r="D258" s="7">
        <v>1.7166147038390599E-2</v>
      </c>
      <c r="E258" s="7">
        <v>0.73245717249152098</v>
      </c>
      <c r="F258" s="7">
        <v>0.25037668047008899</v>
      </c>
      <c r="G258" s="7">
        <v>2.27169508181993E-2</v>
      </c>
      <c r="H258" s="7">
        <v>2.3727468769113402E-3</v>
      </c>
      <c r="I258" s="7">
        <v>8.7197228413995204E-3</v>
      </c>
      <c r="J258" s="7">
        <v>6.2273512083284598E-2</v>
      </c>
      <c r="K258" s="7">
        <v>5.74071433374721E-2</v>
      </c>
      <c r="L258" s="7">
        <v>0.56665369206985206</v>
      </c>
      <c r="M258" s="7">
        <v>3.8306098101304101E-2</v>
      </c>
      <c r="N258" s="7">
        <v>6.9399478087394897E-2</v>
      </c>
      <c r="O258" s="7">
        <v>5.5943407452711796E-3</v>
      </c>
      <c r="P258" s="7">
        <v>0.166556315038912</v>
      </c>
      <c r="Q258" s="7">
        <v>5.9580663170964696</v>
      </c>
    </row>
    <row r="259" spans="1:17" x14ac:dyDescent="0.3">
      <c r="A259" s="3" t="s">
        <v>14</v>
      </c>
      <c r="B259" s="2">
        <v>44256</v>
      </c>
      <c r="C259" s="7">
        <v>0.830909329848038</v>
      </c>
      <c r="D259" s="7">
        <v>1.6069209770775E-2</v>
      </c>
      <c r="E259" s="7">
        <v>0.72444139705206001</v>
      </c>
      <c r="F259" s="7">
        <v>0.25948939317716502</v>
      </c>
      <c r="G259" s="7">
        <v>2.6798784917020899E-2</v>
      </c>
      <c r="H259" s="7">
        <v>2.9380367016146299E-3</v>
      </c>
      <c r="I259" s="7">
        <v>1.05217132053058E-2</v>
      </c>
      <c r="J259" s="7">
        <v>6.4549849685996294E-2</v>
      </c>
      <c r="K259" s="7">
        <v>5.3763798881116001E-2</v>
      </c>
      <c r="L259" s="7">
        <v>0.53972609463137</v>
      </c>
      <c r="M259" s="7">
        <v>4.0461049855276099E-2</v>
      </c>
      <c r="N259" s="7">
        <v>7.6665658321256699E-2</v>
      </c>
      <c r="O259" s="7">
        <v>7.2667346716009497E-3</v>
      </c>
      <c r="P259" s="7">
        <v>0.177308279129443</v>
      </c>
      <c r="Q259" s="7">
        <v>5.8884817644240703</v>
      </c>
    </row>
    <row r="260" spans="1:17" hidden="1" x14ac:dyDescent="0.3">
      <c r="A260" s="3" t="s">
        <v>14</v>
      </c>
      <c r="B260" s="2">
        <v>44287</v>
      </c>
      <c r="C260" s="7">
        <v>1.0295846902356101</v>
      </c>
      <c r="D260" s="7">
        <v>1.5638884597778499E-2</v>
      </c>
      <c r="E260" s="7">
        <v>0.66356699289972998</v>
      </c>
      <c r="F260" s="7">
        <v>0.32079412250249201</v>
      </c>
      <c r="G260" s="7">
        <v>2.22283075185318E-2</v>
      </c>
      <c r="H260" s="7">
        <v>1.8511321433209899E-2</v>
      </c>
      <c r="I260" s="7">
        <v>7.0049253725717894E-2</v>
      </c>
      <c r="J260" s="7">
        <v>9.38527603829023E-2</v>
      </c>
      <c r="K260" s="7">
        <v>6.2696891339180896E-2</v>
      </c>
      <c r="L260" s="7">
        <v>0.42706017899715099</v>
      </c>
      <c r="M260" s="7">
        <v>4.3846847949303602E-2</v>
      </c>
      <c r="N260" s="7">
        <v>7.6575223418031205E-2</v>
      </c>
      <c r="O260" s="7">
        <v>1.1668379082913899E-2</v>
      </c>
      <c r="P260" s="7">
        <v>0.17351083615305701</v>
      </c>
      <c r="Q260" s="7">
        <v>5.8849051887380703</v>
      </c>
    </row>
    <row r="261" spans="1:17" hidden="1" x14ac:dyDescent="0.3">
      <c r="A261" s="3" t="s">
        <v>14</v>
      </c>
      <c r="B261" s="2">
        <v>44317</v>
      </c>
      <c r="C261" s="7">
        <v>1.18062847537783</v>
      </c>
      <c r="D261" s="7">
        <v>1.48134820173365E-2</v>
      </c>
      <c r="E261" s="7">
        <v>0.60546076773164603</v>
      </c>
      <c r="F261" s="7">
        <v>0.37972575025101701</v>
      </c>
      <c r="G261" s="7">
        <v>1.8263681102754999E-2</v>
      </c>
      <c r="H261" s="7">
        <v>3.02348842298324E-2</v>
      </c>
      <c r="I261" s="7">
        <v>7.4939608024365001E-2</v>
      </c>
      <c r="J261" s="7">
        <v>0.12587599991859799</v>
      </c>
      <c r="K261" s="7">
        <v>5.7172205846677197E-2</v>
      </c>
      <c r="L261" s="7">
        <v>0.37387589117514602</v>
      </c>
      <c r="M261" s="7">
        <v>4.1319318800568397E-2</v>
      </c>
      <c r="N261" s="7">
        <v>6.8139978853971703E-2</v>
      </c>
      <c r="O261" s="7">
        <v>4.67064621100578E-2</v>
      </c>
      <c r="P261" s="7">
        <v>0.16347196993802801</v>
      </c>
      <c r="Q261" s="7">
        <v>5.8438656802286104</v>
      </c>
    </row>
    <row r="262" spans="1:17" hidden="1" x14ac:dyDescent="0.3">
      <c r="A262" s="3" t="s">
        <v>14</v>
      </c>
      <c r="B262" s="2">
        <v>44348</v>
      </c>
      <c r="C262" s="7">
        <v>1.2287218810781</v>
      </c>
      <c r="D262" s="7">
        <v>1.28414782140147E-2</v>
      </c>
      <c r="E262" s="7">
        <v>0.57602782623061599</v>
      </c>
      <c r="F262" s="7">
        <v>0.41113069555536902</v>
      </c>
      <c r="G262" s="7">
        <v>1.6569715881984502E-2</v>
      </c>
      <c r="H262" s="7">
        <v>3.7476867801267098E-2</v>
      </c>
      <c r="I262" s="7">
        <v>8.1364329442885297E-2</v>
      </c>
      <c r="J262" s="7">
        <v>0.148371242472459</v>
      </c>
      <c r="K262" s="7">
        <v>5.1812620763587801E-2</v>
      </c>
      <c r="L262" s="7">
        <v>0.34957019344291801</v>
      </c>
      <c r="M262" s="7">
        <v>4.6505477451186598E-2</v>
      </c>
      <c r="N262" s="7">
        <v>5.6400022424159098E-2</v>
      </c>
      <c r="O262" s="7">
        <v>5.6962216287967798E-2</v>
      </c>
      <c r="P262" s="7">
        <v>0.15496731403158501</v>
      </c>
      <c r="Q262" s="7">
        <v>5.8070059785281902</v>
      </c>
    </row>
    <row r="263" spans="1:17" hidden="1" x14ac:dyDescent="0.3">
      <c r="A263" s="3" t="s">
        <v>14</v>
      </c>
      <c r="B263" s="2">
        <v>44378</v>
      </c>
      <c r="C263" s="7">
        <v>1.3684817021598701</v>
      </c>
      <c r="D263" s="7">
        <v>1.18160880077752E-2</v>
      </c>
      <c r="E263" s="7">
        <v>0.52715353616848404</v>
      </c>
      <c r="F263" s="7">
        <v>0.46103037582374101</v>
      </c>
      <c r="G263" s="7">
        <v>1.5457367787734599E-2</v>
      </c>
      <c r="H263" s="7">
        <v>5.0892429203166098E-2</v>
      </c>
      <c r="I263" s="7">
        <v>6.9923269412003303E-2</v>
      </c>
      <c r="J263" s="7">
        <v>0.16513702171455999</v>
      </c>
      <c r="K263" s="7">
        <v>5.4134217723064398E-2</v>
      </c>
      <c r="L263" s="7">
        <v>0.33425893766628201</v>
      </c>
      <c r="M263" s="7">
        <v>3.8406467615131903E-2</v>
      </c>
      <c r="N263" s="7">
        <v>5.2524298916164398E-2</v>
      </c>
      <c r="O263" s="7">
        <v>7.2212156723065093E-2</v>
      </c>
      <c r="P263" s="7">
        <v>0.14705383323882801</v>
      </c>
      <c r="Q263" s="7">
        <v>5.8339082990885904</v>
      </c>
    </row>
    <row r="264" spans="1:17" hidden="1" x14ac:dyDescent="0.3">
      <c r="A264" s="3" t="s">
        <v>14</v>
      </c>
      <c r="B264" s="2">
        <v>44409</v>
      </c>
      <c r="C264" s="7">
        <v>1.3699445198972</v>
      </c>
      <c r="D264" s="7">
        <v>1.17994532458289E-2</v>
      </c>
      <c r="E264" s="7">
        <v>0.50052341477336404</v>
      </c>
      <c r="F264" s="7">
        <v>0.48767713198080698</v>
      </c>
      <c r="G264" s="7">
        <v>1.3691621334871401E-2</v>
      </c>
      <c r="H264" s="7">
        <v>5.9922853534474102E-2</v>
      </c>
      <c r="I264" s="7">
        <v>7.3582937614812993E-2</v>
      </c>
      <c r="J264" s="7">
        <v>0.18494719810580401</v>
      </c>
      <c r="K264" s="7">
        <v>4.9856202431545801E-2</v>
      </c>
      <c r="L264" s="7">
        <v>0.31499351048433899</v>
      </c>
      <c r="M264" s="7">
        <v>3.8167723680517997E-2</v>
      </c>
      <c r="N264" s="7">
        <v>4.7124873370393103E-2</v>
      </c>
      <c r="O264" s="7">
        <v>7.6526489896137501E-2</v>
      </c>
      <c r="P264" s="7">
        <v>0.141186589547105</v>
      </c>
      <c r="Q264" s="7">
        <v>5.8336564560771</v>
      </c>
    </row>
    <row r="265" spans="1:17" hidden="1" x14ac:dyDescent="0.3">
      <c r="A265" s="3" t="s">
        <v>14</v>
      </c>
      <c r="B265" s="2">
        <v>44440</v>
      </c>
      <c r="C265" s="7">
        <v>1.21088210638352</v>
      </c>
      <c r="D265" s="7">
        <v>1.26229449994309E-2</v>
      </c>
      <c r="E265" s="7">
        <v>0.55996375167936097</v>
      </c>
      <c r="F265" s="7">
        <v>0.42741330332120903</v>
      </c>
      <c r="G265" s="7">
        <v>1.6737395449469301E-2</v>
      </c>
      <c r="H265" s="7">
        <v>3.6798961423087598E-2</v>
      </c>
      <c r="I265" s="7">
        <v>6.7904563048101704E-2</v>
      </c>
      <c r="J265" s="7">
        <v>0.166307876321306</v>
      </c>
      <c r="K265" s="7">
        <v>5.2276754555099898E-2</v>
      </c>
      <c r="L265" s="7">
        <v>0.33889864183606699</v>
      </c>
      <c r="M265" s="7">
        <v>4.3428905676245001E-2</v>
      </c>
      <c r="N265" s="7">
        <v>5.2739838657638899E-2</v>
      </c>
      <c r="O265" s="7">
        <v>6.6999452194628203E-2</v>
      </c>
      <c r="P265" s="7">
        <v>0.157907610838356</v>
      </c>
      <c r="Q265" s="7">
        <v>5.8449110126174801</v>
      </c>
    </row>
    <row r="266" spans="1:17" hidden="1" x14ac:dyDescent="0.3">
      <c r="A266" s="3" t="s">
        <v>15</v>
      </c>
      <c r="B266" s="2">
        <v>43466</v>
      </c>
      <c r="C266" s="7">
        <v>0.83805925490538602</v>
      </c>
      <c r="D266" s="7">
        <v>6.5962604146007396E-3</v>
      </c>
      <c r="E266" s="7">
        <v>0.63128331560352902</v>
      </c>
      <c r="F266" s="7">
        <v>0.36212042398187</v>
      </c>
      <c r="G266" s="7">
        <v>1.3267838222598201E-2</v>
      </c>
      <c r="H266" s="7">
        <v>1.73597947550427E-2</v>
      </c>
      <c r="I266" s="7">
        <v>8.2218917509546505E-2</v>
      </c>
      <c r="J266" s="7">
        <v>0.108915035062521</v>
      </c>
      <c r="K266" s="7">
        <v>6.0312218612155501E-2</v>
      </c>
      <c r="L266" s="7">
        <v>0.34972530457344497</v>
      </c>
      <c r="M266" s="7">
        <v>6.3193274424054896E-2</v>
      </c>
      <c r="N266" s="7">
        <v>6.6263241905801601E-2</v>
      </c>
      <c r="O266" s="7">
        <v>3.6413413587452002E-2</v>
      </c>
      <c r="P266" s="7">
        <v>0.20233096134738299</v>
      </c>
      <c r="Q266" s="7">
        <v>4.9341389959444504</v>
      </c>
    </row>
    <row r="267" spans="1:17" hidden="1" x14ac:dyDescent="0.3">
      <c r="A267" s="3" t="s">
        <v>15</v>
      </c>
      <c r="B267" s="2">
        <v>43497</v>
      </c>
      <c r="C267" s="7">
        <v>0.841474378945544</v>
      </c>
      <c r="D267" s="7">
        <v>7.0553176478504896E-3</v>
      </c>
      <c r="E267" s="7">
        <v>0.62335648276325195</v>
      </c>
      <c r="F267" s="7">
        <v>0.36958819958889699</v>
      </c>
      <c r="G267" s="7">
        <v>1.30956979253362E-2</v>
      </c>
      <c r="H267" s="7">
        <v>1.80280306895103E-2</v>
      </c>
      <c r="I267" s="7">
        <v>8.3932004247601999E-2</v>
      </c>
      <c r="J267" s="7">
        <v>0.12956149155824401</v>
      </c>
      <c r="K267" s="7">
        <v>5.5345361391956102E-2</v>
      </c>
      <c r="L267" s="7">
        <v>0.35195717202758398</v>
      </c>
      <c r="M267" s="7">
        <v>6.2383495460033397E-2</v>
      </c>
      <c r="N267" s="7">
        <v>6.0648467699079299E-2</v>
      </c>
      <c r="O267" s="7">
        <v>4.2112177677113498E-2</v>
      </c>
      <c r="P267" s="7">
        <v>0.18293610132354099</v>
      </c>
      <c r="Q267" s="7">
        <v>4.9732616131024701</v>
      </c>
    </row>
    <row r="268" spans="1:17" hidden="1" x14ac:dyDescent="0.3">
      <c r="A268" s="3" t="s">
        <v>15</v>
      </c>
      <c r="B268" s="2">
        <v>43525</v>
      </c>
      <c r="C268" s="7">
        <v>1.04134323172827</v>
      </c>
      <c r="D268" s="7">
        <v>7.36179242539015E-3</v>
      </c>
      <c r="E268" s="7">
        <v>0.60957514567263504</v>
      </c>
      <c r="F268" s="7">
        <v>0.38306306190197398</v>
      </c>
      <c r="G268" s="7">
        <v>1.14802563004554E-2</v>
      </c>
      <c r="H268" s="7">
        <v>1.56208311086233E-2</v>
      </c>
      <c r="I268" s="7">
        <v>8.5953776042858601E-2</v>
      </c>
      <c r="J268" s="7">
        <v>0.122895251711724</v>
      </c>
      <c r="K268" s="7">
        <v>5.3914656710917302E-2</v>
      </c>
      <c r="L268" s="7">
        <v>0.32772917742570901</v>
      </c>
      <c r="M268" s="7">
        <v>5.85410231524102E-2</v>
      </c>
      <c r="N268" s="7">
        <v>6.1381298162746102E-2</v>
      </c>
      <c r="O268" s="7">
        <v>4.0672972536114502E-2</v>
      </c>
      <c r="P268" s="7">
        <v>0.22181075684844101</v>
      </c>
      <c r="Q268" s="7">
        <v>4.9094169851891598</v>
      </c>
    </row>
    <row r="269" spans="1:17" hidden="1" x14ac:dyDescent="0.3">
      <c r="A269" s="3" t="s">
        <v>15</v>
      </c>
      <c r="B269" s="2">
        <v>43556</v>
      </c>
      <c r="C269" s="7">
        <v>0.99647887826700998</v>
      </c>
      <c r="D269" s="7">
        <v>6.4769753113943299E-3</v>
      </c>
      <c r="E269" s="7">
        <v>0.59909172103285002</v>
      </c>
      <c r="F269" s="7">
        <v>0.39443130365575602</v>
      </c>
      <c r="G269" s="7">
        <v>1.09201851029207E-2</v>
      </c>
      <c r="H269" s="7">
        <v>1.7435363248308099E-2</v>
      </c>
      <c r="I269" s="7">
        <v>9.1978137149435299E-2</v>
      </c>
      <c r="J269" s="7">
        <v>0.12702448421040299</v>
      </c>
      <c r="K269" s="7">
        <v>5.2204024679775501E-2</v>
      </c>
      <c r="L269" s="7">
        <v>0.33552890332736002</v>
      </c>
      <c r="M269" s="7">
        <v>5.6728009507398099E-2</v>
      </c>
      <c r="N269" s="7">
        <v>6.7212710463067704E-2</v>
      </c>
      <c r="O269" s="7">
        <v>4.6410452650724902E-2</v>
      </c>
      <c r="P269" s="7">
        <v>0.194557729660607</v>
      </c>
      <c r="Q269" s="7">
        <v>4.9332215991599204</v>
      </c>
    </row>
    <row r="270" spans="1:17" hidden="1" x14ac:dyDescent="0.3">
      <c r="A270" s="3" t="s">
        <v>15</v>
      </c>
      <c r="B270" s="2">
        <v>43586</v>
      </c>
      <c r="C270" s="7">
        <v>1.0400337378943001</v>
      </c>
      <c r="D270" s="7">
        <v>6.5538209841082403E-3</v>
      </c>
      <c r="E270" s="7">
        <v>0.60443315993978697</v>
      </c>
      <c r="F270" s="7">
        <v>0.38901301907610403</v>
      </c>
      <c r="G270" s="7">
        <v>1.1455124507391E-2</v>
      </c>
      <c r="H270" s="7">
        <v>1.66080442156313E-2</v>
      </c>
      <c r="I270" s="7">
        <v>9.6593219046901505E-2</v>
      </c>
      <c r="J270" s="7">
        <v>0.12849048108102201</v>
      </c>
      <c r="K270" s="7">
        <v>5.3933212212186797E-2</v>
      </c>
      <c r="L270" s="7">
        <v>0.32451284266784097</v>
      </c>
      <c r="M270" s="7">
        <v>5.82223350111606E-2</v>
      </c>
      <c r="N270" s="7">
        <v>6.7253041391402799E-2</v>
      </c>
      <c r="O270" s="7">
        <v>4.7554360028743803E-2</v>
      </c>
      <c r="P270" s="7">
        <v>0.19537733983771899</v>
      </c>
      <c r="Q270" s="7">
        <v>4.93141498398131</v>
      </c>
    </row>
    <row r="271" spans="1:17" hidden="1" x14ac:dyDescent="0.3">
      <c r="A271" s="3" t="s">
        <v>15</v>
      </c>
      <c r="B271" s="2">
        <v>43617</v>
      </c>
      <c r="C271" s="7">
        <v>1.0159103977275801</v>
      </c>
      <c r="D271" s="7">
        <v>6.4851971402874204E-3</v>
      </c>
      <c r="E271" s="7">
        <v>0.60674579025751096</v>
      </c>
      <c r="F271" s="7">
        <v>0.38676901260220098</v>
      </c>
      <c r="G271" s="7">
        <v>1.11207875393302E-2</v>
      </c>
      <c r="H271" s="7">
        <v>1.5952448428348101E-2</v>
      </c>
      <c r="I271" s="7">
        <v>9.5706121421361798E-2</v>
      </c>
      <c r="J271" s="7">
        <v>0.12462068847171</v>
      </c>
      <c r="K271" s="7">
        <v>5.4733909620291302E-2</v>
      </c>
      <c r="L271" s="7">
        <v>0.32704453250462401</v>
      </c>
      <c r="M271" s="7">
        <v>5.58302782141245E-2</v>
      </c>
      <c r="N271" s="7">
        <v>6.3161855460719896E-2</v>
      </c>
      <c r="O271" s="7">
        <v>4.7779324198246702E-2</v>
      </c>
      <c r="P271" s="7">
        <v>0.204050054141244</v>
      </c>
      <c r="Q271" s="7">
        <v>4.9556911076875698</v>
      </c>
    </row>
    <row r="272" spans="1:17" hidden="1" x14ac:dyDescent="0.3">
      <c r="A272" s="3" t="s">
        <v>15</v>
      </c>
      <c r="B272" s="2">
        <v>43647</v>
      </c>
      <c r="C272" s="7">
        <v>1.04942382917446</v>
      </c>
      <c r="D272" s="7">
        <v>6.27250008913005E-3</v>
      </c>
      <c r="E272" s="7">
        <v>0.59716536248387897</v>
      </c>
      <c r="F272" s="7">
        <v>0.39656213742699098</v>
      </c>
      <c r="G272" s="7">
        <v>1.0829398124395999E-2</v>
      </c>
      <c r="H272" s="7">
        <v>1.7718461761163901E-2</v>
      </c>
      <c r="I272" s="7">
        <v>9.3809471531344404E-2</v>
      </c>
      <c r="J272" s="7">
        <v>0.129440922560808</v>
      </c>
      <c r="K272" s="7">
        <v>5.3949521453694797E-2</v>
      </c>
      <c r="L272" s="7">
        <v>0.32918455504369598</v>
      </c>
      <c r="M272" s="7">
        <v>5.65528444351239E-2</v>
      </c>
      <c r="N272" s="7">
        <v>6.0168647197351197E-2</v>
      </c>
      <c r="O272" s="7">
        <v>5.5217046673477203E-2</v>
      </c>
      <c r="P272" s="7">
        <v>0.19312913121894401</v>
      </c>
      <c r="Q272" s="7">
        <v>4.95947615095257</v>
      </c>
    </row>
    <row r="273" spans="1:17" hidden="1" x14ac:dyDescent="0.3">
      <c r="A273" s="3" t="s">
        <v>15</v>
      </c>
      <c r="B273" s="2">
        <v>43678</v>
      </c>
      <c r="C273" s="7">
        <v>1.09777652650594</v>
      </c>
      <c r="D273" s="7">
        <v>6.1222048149318902E-3</v>
      </c>
      <c r="E273" s="7">
        <v>0.57220942937554198</v>
      </c>
      <c r="F273" s="7">
        <v>0.42166836580952599</v>
      </c>
      <c r="G273" s="7">
        <v>1.0728587455466501E-2</v>
      </c>
      <c r="H273" s="7">
        <v>2.1251219633009698E-2</v>
      </c>
      <c r="I273" s="7">
        <v>9.4651126107666905E-2</v>
      </c>
      <c r="J273" s="7">
        <v>0.14667597272951</v>
      </c>
      <c r="K273" s="7">
        <v>5.3452065314921901E-2</v>
      </c>
      <c r="L273" s="7">
        <v>0.318569975312327</v>
      </c>
      <c r="M273" s="7">
        <v>5.2770951615924599E-2</v>
      </c>
      <c r="N273" s="7">
        <v>6.0563433092352202E-2</v>
      </c>
      <c r="O273" s="7">
        <v>5.8369555482401803E-2</v>
      </c>
      <c r="P273" s="7">
        <v>0.18296711325641901</v>
      </c>
      <c r="Q273" s="7">
        <v>4.9922519771054104</v>
      </c>
    </row>
    <row r="274" spans="1:17" hidden="1" x14ac:dyDescent="0.3">
      <c r="A274" s="3" t="s">
        <v>15</v>
      </c>
      <c r="B274" s="2">
        <v>43709</v>
      </c>
      <c r="C274" s="7">
        <v>0.969611861093579</v>
      </c>
      <c r="D274" s="7">
        <v>7.0304469377861301E-3</v>
      </c>
      <c r="E274" s="7">
        <v>0.61629730932028204</v>
      </c>
      <c r="F274" s="7">
        <v>0.37667224374193198</v>
      </c>
      <c r="G274" s="7">
        <v>1.1572631645169199E-2</v>
      </c>
      <c r="H274" s="7">
        <v>1.8645772164645701E-2</v>
      </c>
      <c r="I274" s="7">
        <v>9.1673068027148599E-2</v>
      </c>
      <c r="J274" s="7">
        <v>0.128236394319237</v>
      </c>
      <c r="K274" s="7">
        <v>5.5719761711369199E-2</v>
      </c>
      <c r="L274" s="7">
        <v>0.33030728957805999</v>
      </c>
      <c r="M274" s="7">
        <v>5.5190158912469298E-2</v>
      </c>
      <c r="N274" s="7">
        <v>5.9027871752187502E-2</v>
      </c>
      <c r="O274" s="7">
        <v>4.9783107782633701E-2</v>
      </c>
      <c r="P274" s="7">
        <v>0.19984394410707901</v>
      </c>
      <c r="Q274" s="7">
        <v>4.9450732519220697</v>
      </c>
    </row>
    <row r="275" spans="1:17" hidden="1" x14ac:dyDescent="0.3">
      <c r="A275" s="3" t="s">
        <v>15</v>
      </c>
      <c r="B275" s="2">
        <v>43739</v>
      </c>
      <c r="C275" s="7">
        <v>1.0080341411808</v>
      </c>
      <c r="D275" s="7">
        <v>6.8012769389900101E-3</v>
      </c>
      <c r="E275" s="7">
        <v>0.61953251202343995</v>
      </c>
      <c r="F275" s="7">
        <v>0.37366621103756997</v>
      </c>
      <c r="G275" s="7">
        <v>1.2837007591675701E-2</v>
      </c>
      <c r="H275" s="7">
        <v>1.9611047207074898E-2</v>
      </c>
      <c r="I275" s="7">
        <v>9.6149761291966299E-2</v>
      </c>
      <c r="J275" s="7">
        <v>0.122341729641915</v>
      </c>
      <c r="K275" s="7">
        <v>5.8847922243658701E-2</v>
      </c>
      <c r="L275" s="7">
        <v>0.33369489637816802</v>
      </c>
      <c r="M275" s="7">
        <v>5.9686348501925598E-2</v>
      </c>
      <c r="N275" s="7">
        <v>6.3277666404137303E-2</v>
      </c>
      <c r="O275" s="7">
        <v>4.2086047029406902E-2</v>
      </c>
      <c r="P275" s="7">
        <v>0.191467573710072</v>
      </c>
      <c r="Q275" s="7">
        <v>4.9466231910786096</v>
      </c>
    </row>
    <row r="276" spans="1:17" hidden="1" x14ac:dyDescent="0.3">
      <c r="A276" s="3" t="s">
        <v>15</v>
      </c>
      <c r="B276" s="2">
        <v>43770</v>
      </c>
      <c r="C276" s="7">
        <v>1.0075321277698901</v>
      </c>
      <c r="D276" s="7">
        <v>6.6713445576494597E-3</v>
      </c>
      <c r="E276" s="7">
        <v>0.62519369300174399</v>
      </c>
      <c r="F276" s="7">
        <v>0.36813496244060601</v>
      </c>
      <c r="G276" s="7">
        <v>1.12634543301011E-2</v>
      </c>
      <c r="H276" s="7">
        <v>2.3636615654206099E-2</v>
      </c>
      <c r="I276" s="7">
        <v>0.102956616886864</v>
      </c>
      <c r="J276" s="7">
        <v>0.119677740153835</v>
      </c>
      <c r="K276" s="7">
        <v>7.0942224655739197E-2</v>
      </c>
      <c r="L276" s="7">
        <v>0.33737797373071399</v>
      </c>
      <c r="M276" s="7">
        <v>6.0163037317703998E-2</v>
      </c>
      <c r="N276" s="7">
        <v>6.5833814464893003E-2</v>
      </c>
      <c r="O276" s="7">
        <v>3.4799906891609701E-2</v>
      </c>
      <c r="P276" s="7">
        <v>0.17334861591433401</v>
      </c>
      <c r="Q276" s="7">
        <v>4.9611353953588297</v>
      </c>
    </row>
    <row r="277" spans="1:17" hidden="1" x14ac:dyDescent="0.3">
      <c r="A277" s="3" t="s">
        <v>15</v>
      </c>
      <c r="B277" s="2">
        <v>43800</v>
      </c>
      <c r="C277" s="7">
        <v>1.09432163480724</v>
      </c>
      <c r="D277" s="7">
        <v>6.9926298353162096E-3</v>
      </c>
      <c r="E277" s="7">
        <v>0.65416032359863496</v>
      </c>
      <c r="F277" s="7">
        <v>0.33884704656604903</v>
      </c>
      <c r="G277" s="7">
        <v>1.2512218506069501E-2</v>
      </c>
      <c r="H277" s="7">
        <v>2.63930692543713E-2</v>
      </c>
      <c r="I277" s="7">
        <v>0.12440333511983</v>
      </c>
      <c r="J277" s="7">
        <v>0.11791897584724099</v>
      </c>
      <c r="K277" s="7">
        <v>8.3292560154622594E-2</v>
      </c>
      <c r="L277" s="7">
        <v>0.35715762188941103</v>
      </c>
      <c r="M277" s="7">
        <v>5.9489181210716398E-2</v>
      </c>
      <c r="N277" s="7">
        <v>5.3663172999316201E-2</v>
      </c>
      <c r="O277" s="7">
        <v>3.1380895829591401E-2</v>
      </c>
      <c r="P277" s="7">
        <v>0.13378896918883099</v>
      </c>
      <c r="Q277" s="7">
        <v>4.95180878485702</v>
      </c>
    </row>
    <row r="278" spans="1:17" hidden="1" x14ac:dyDescent="0.3">
      <c r="A278" s="3" t="s">
        <v>15</v>
      </c>
      <c r="B278" s="2">
        <v>43831</v>
      </c>
      <c r="C278" s="7">
        <v>0.88453857209826403</v>
      </c>
      <c r="D278" s="7">
        <v>7.0927361442341902E-3</v>
      </c>
      <c r="E278" s="7">
        <v>0.63404923346749997</v>
      </c>
      <c r="F278" s="7">
        <v>0.35885803038826602</v>
      </c>
      <c r="G278" s="7">
        <v>1.4113315373883301E-2</v>
      </c>
      <c r="H278" s="7">
        <v>1.7081372333039298E-2</v>
      </c>
      <c r="I278" s="7">
        <v>7.7642553810488596E-2</v>
      </c>
      <c r="J278" s="7">
        <v>0.11403172461248</v>
      </c>
      <c r="K278" s="7">
        <v>6.0359561927449699E-2</v>
      </c>
      <c r="L278" s="7">
        <v>0.34619362712386298</v>
      </c>
      <c r="M278" s="7">
        <v>5.9562383588398798E-2</v>
      </c>
      <c r="N278" s="7">
        <v>6.4391380656983396E-2</v>
      </c>
      <c r="O278" s="7">
        <v>3.6854058995238401E-2</v>
      </c>
      <c r="P278" s="7">
        <v>0.20977002157817501</v>
      </c>
      <c r="Q278" s="7">
        <v>4.9884913516605902</v>
      </c>
    </row>
    <row r="279" spans="1:17" hidden="1" x14ac:dyDescent="0.3">
      <c r="A279" s="3" t="s">
        <v>15</v>
      </c>
      <c r="B279" s="2">
        <v>43862</v>
      </c>
      <c r="C279" s="7">
        <v>0.91716602698928495</v>
      </c>
      <c r="D279" s="7">
        <v>6.6759682300664303E-3</v>
      </c>
      <c r="E279" s="7">
        <v>0.62788235486591704</v>
      </c>
      <c r="F279" s="7">
        <v>0.36544167690401602</v>
      </c>
      <c r="G279" s="7">
        <v>1.2216391964964201E-2</v>
      </c>
      <c r="H279" s="7">
        <v>1.8875485051326701E-2</v>
      </c>
      <c r="I279" s="7">
        <v>7.7974037144140598E-2</v>
      </c>
      <c r="J279" s="7">
        <v>0.12684867695153099</v>
      </c>
      <c r="K279" s="7">
        <v>5.9871375055946197E-2</v>
      </c>
      <c r="L279" s="7">
        <v>0.343671847739424</v>
      </c>
      <c r="M279" s="7">
        <v>5.7024379492024699E-2</v>
      </c>
      <c r="N279" s="7">
        <v>6.0019096114725501E-2</v>
      </c>
      <c r="O279" s="7">
        <v>4.2850517430134398E-2</v>
      </c>
      <c r="P279" s="7">
        <v>0.20064819305578199</v>
      </c>
      <c r="Q279" s="7">
        <v>4.9261555685238401</v>
      </c>
    </row>
    <row r="280" spans="1:17" x14ac:dyDescent="0.3">
      <c r="A280" s="3" t="s">
        <v>15</v>
      </c>
      <c r="B280" s="2">
        <v>43891</v>
      </c>
      <c r="C280" s="7">
        <v>0.85843589786319296</v>
      </c>
      <c r="D280" s="7">
        <v>7.1508332081157699E-3</v>
      </c>
      <c r="E280" s="7">
        <v>0.68277758782936304</v>
      </c>
      <c r="F280" s="7">
        <v>0.31007157896252102</v>
      </c>
      <c r="G280" s="7">
        <v>1.2593264971196999E-2</v>
      </c>
      <c r="H280" s="7">
        <v>1.1503840396857401E-2</v>
      </c>
      <c r="I280" s="7">
        <v>5.4941800601229197E-2</v>
      </c>
      <c r="J280" s="7">
        <v>8.2363888047779804E-2</v>
      </c>
      <c r="K280" s="7">
        <v>5.59911452718748E-2</v>
      </c>
      <c r="L280" s="7">
        <v>0.46216956199341303</v>
      </c>
      <c r="M280" s="7">
        <v>5.0002219335772098E-2</v>
      </c>
      <c r="N280" s="7">
        <v>5.7355208446365699E-2</v>
      </c>
      <c r="O280" s="7">
        <v>2.5914807535425601E-2</v>
      </c>
      <c r="P280" s="7">
        <v>0.18716426340008499</v>
      </c>
      <c r="Q280" s="7">
        <v>5.0012643936362</v>
      </c>
    </row>
    <row r="281" spans="1:17" hidden="1" x14ac:dyDescent="0.3">
      <c r="A281" s="3" t="s">
        <v>15</v>
      </c>
      <c r="B281" s="2">
        <v>43922</v>
      </c>
      <c r="C281" s="7">
        <v>0.457530828456297</v>
      </c>
      <c r="D281" s="7">
        <v>9.85646763588887E-3</v>
      </c>
      <c r="E281" s="7">
        <v>0.78720161824936596</v>
      </c>
      <c r="F281" s="7">
        <v>0.20294191411474499</v>
      </c>
      <c r="G281" s="7">
        <v>1.31661911334839E-2</v>
      </c>
      <c r="H281" s="7">
        <v>7.9488505422826896E-4</v>
      </c>
      <c r="I281" s="7">
        <v>1.3490475390881201E-2</v>
      </c>
      <c r="J281" s="7">
        <v>1.23512825261875E-2</v>
      </c>
      <c r="K281" s="7">
        <v>4.0008350988356103E-2</v>
      </c>
      <c r="L281" s="7">
        <v>0.78247071710551996</v>
      </c>
      <c r="M281" s="7">
        <v>1.8715977663398199E-2</v>
      </c>
      <c r="N281" s="7">
        <v>3.42169853585041E-2</v>
      </c>
      <c r="O281" s="7">
        <v>4.1417212686960699E-3</v>
      </c>
      <c r="P281" s="7">
        <v>8.0643413510745096E-2</v>
      </c>
      <c r="Q281" s="7">
        <v>5.2111423322622104</v>
      </c>
    </row>
    <row r="282" spans="1:17" hidden="1" x14ac:dyDescent="0.3">
      <c r="A282" s="3" t="s">
        <v>15</v>
      </c>
      <c r="B282" s="2">
        <v>43952</v>
      </c>
      <c r="C282" s="7">
        <v>0.60294679846187205</v>
      </c>
      <c r="D282" s="7">
        <v>8.4395096070628006E-3</v>
      </c>
      <c r="E282" s="7">
        <v>0.75225414151343795</v>
      </c>
      <c r="F282" s="7">
        <v>0.239306348879499</v>
      </c>
      <c r="G282" s="7">
        <v>1.23740400939498E-2</v>
      </c>
      <c r="H282" s="7">
        <v>1.55117325576535E-3</v>
      </c>
      <c r="I282" s="7">
        <v>1.7907170280637201E-2</v>
      </c>
      <c r="J282" s="7">
        <v>3.4106366943529698E-2</v>
      </c>
      <c r="K282" s="7">
        <v>3.9117549379767101E-2</v>
      </c>
      <c r="L282" s="7">
        <v>0.65434200489274197</v>
      </c>
      <c r="M282" s="7">
        <v>2.0809284820555399E-2</v>
      </c>
      <c r="N282" s="7">
        <v>9.6859546913583505E-2</v>
      </c>
      <c r="O282" s="7">
        <v>5.6753432760507996E-3</v>
      </c>
      <c r="P282" s="7">
        <v>0.117257520143419</v>
      </c>
      <c r="Q282" s="7">
        <v>5.1417666806795603</v>
      </c>
    </row>
    <row r="283" spans="1:17" hidden="1" x14ac:dyDescent="0.3">
      <c r="A283" s="3" t="s">
        <v>15</v>
      </c>
      <c r="B283" s="2">
        <v>43983</v>
      </c>
      <c r="C283" s="7">
        <v>0.77050648272031297</v>
      </c>
      <c r="D283" s="7">
        <v>7.5000143525651899E-3</v>
      </c>
      <c r="E283" s="7">
        <v>0.67392511081251705</v>
      </c>
      <c r="F283" s="7">
        <v>0.31857487483491798</v>
      </c>
      <c r="G283" s="7">
        <v>1.27700003386897E-2</v>
      </c>
      <c r="H283" s="7">
        <v>5.4696797694026899E-3</v>
      </c>
      <c r="I283" s="7">
        <v>7.3779321338232798E-2</v>
      </c>
      <c r="J283" s="7">
        <v>4.9627162136827198E-2</v>
      </c>
      <c r="K283" s="7">
        <v>4.3245032709110301E-2</v>
      </c>
      <c r="L283" s="7">
        <v>0.49003903371893898</v>
      </c>
      <c r="M283" s="7">
        <v>3.1314096756541503E-2</v>
      </c>
      <c r="N283" s="7">
        <v>9.0742458184577393E-2</v>
      </c>
      <c r="O283" s="7">
        <v>1.4670083019686499E-2</v>
      </c>
      <c r="P283" s="7">
        <v>0.18834313202799199</v>
      </c>
      <c r="Q283" s="7">
        <v>5.0908191321935101</v>
      </c>
    </row>
    <row r="284" spans="1:17" hidden="1" x14ac:dyDescent="0.3">
      <c r="A284" s="3" t="s">
        <v>15</v>
      </c>
      <c r="B284" s="2">
        <v>44013</v>
      </c>
      <c r="C284" s="7">
        <v>0.98622414977783701</v>
      </c>
      <c r="D284" s="7">
        <v>7.5835204098173101E-3</v>
      </c>
      <c r="E284" s="7">
        <v>0.63826060484479896</v>
      </c>
      <c r="F284" s="7">
        <v>0.35415587474538401</v>
      </c>
      <c r="G284" s="7">
        <v>1.1215076657829301E-2</v>
      </c>
      <c r="H284" s="7">
        <v>1.1562094190603899E-2</v>
      </c>
      <c r="I284" s="7">
        <v>9.2515985115813604E-2</v>
      </c>
      <c r="J284" s="7">
        <v>0.108663720348642</v>
      </c>
      <c r="K284" s="7">
        <v>4.7788224823108301E-2</v>
      </c>
      <c r="L284" s="7">
        <v>0.38983461076267401</v>
      </c>
      <c r="M284" s="7">
        <v>5.1399551635844802E-2</v>
      </c>
      <c r="N284" s="7">
        <v>7.7091174131910106E-2</v>
      </c>
      <c r="O284" s="7">
        <v>2.91379744250728E-2</v>
      </c>
      <c r="P284" s="7">
        <v>0.180791587908501</v>
      </c>
      <c r="Q284" s="7">
        <v>4.9925256036350003</v>
      </c>
    </row>
    <row r="285" spans="1:17" hidden="1" x14ac:dyDescent="0.3">
      <c r="A285" s="3" t="s">
        <v>15</v>
      </c>
      <c r="B285" s="2">
        <v>44044</v>
      </c>
      <c r="C285" s="7">
        <v>1.0778770336190699</v>
      </c>
      <c r="D285" s="7">
        <v>7.1175952969460797E-3</v>
      </c>
      <c r="E285" s="7">
        <v>0.59877062018374105</v>
      </c>
      <c r="F285" s="7">
        <v>0.394111784519313</v>
      </c>
      <c r="G285" s="7">
        <v>1.0255526379272699E-2</v>
      </c>
      <c r="H285" s="7">
        <v>1.6367835138417199E-2</v>
      </c>
      <c r="I285" s="7">
        <v>9.7588799865313505E-2</v>
      </c>
      <c r="J285" s="7">
        <v>0.15042168720560301</v>
      </c>
      <c r="K285" s="7">
        <v>4.9500607941032698E-2</v>
      </c>
      <c r="L285" s="7">
        <v>0.35417219265831601</v>
      </c>
      <c r="M285" s="7">
        <v>4.81054930002617E-2</v>
      </c>
      <c r="N285" s="7">
        <v>6.6795222406075605E-2</v>
      </c>
      <c r="O285" s="7">
        <v>4.9542247164151301E-2</v>
      </c>
      <c r="P285" s="7">
        <v>0.15725038824155599</v>
      </c>
      <c r="Q285" s="7">
        <v>5.0252539667693403</v>
      </c>
    </row>
    <row r="286" spans="1:17" hidden="1" x14ac:dyDescent="0.3">
      <c r="A286" s="3" t="s">
        <v>15</v>
      </c>
      <c r="B286" s="2">
        <v>44075</v>
      </c>
      <c r="C286" s="7">
        <v>1.0268082568174099</v>
      </c>
      <c r="D286" s="7">
        <v>7.0219164464818198E-3</v>
      </c>
      <c r="E286" s="7">
        <v>0.61920383841255</v>
      </c>
      <c r="F286" s="7">
        <v>0.37377424514096802</v>
      </c>
      <c r="G286" s="7">
        <v>1.1080387500785599E-2</v>
      </c>
      <c r="H286" s="7">
        <v>1.35812598283924E-2</v>
      </c>
      <c r="I286" s="7">
        <v>8.7204083173455293E-2</v>
      </c>
      <c r="J286" s="7">
        <v>0.12814434745707301</v>
      </c>
      <c r="K286" s="7">
        <v>5.1308612928857598E-2</v>
      </c>
      <c r="L286" s="7">
        <v>0.35242886829397202</v>
      </c>
      <c r="M286" s="7">
        <v>5.2754927703107302E-2</v>
      </c>
      <c r="N286" s="7">
        <v>6.8222382824393704E-2</v>
      </c>
      <c r="O286" s="7">
        <v>4.0681260627637203E-2</v>
      </c>
      <c r="P286" s="7">
        <v>0.194593869662325</v>
      </c>
      <c r="Q286" s="7">
        <v>4.9025633301339004</v>
      </c>
    </row>
    <row r="287" spans="1:17" hidden="1" x14ac:dyDescent="0.3">
      <c r="A287" s="3" t="s">
        <v>15</v>
      </c>
      <c r="B287" s="2">
        <v>44105</v>
      </c>
      <c r="C287" s="7">
        <v>1.00523275420078</v>
      </c>
      <c r="D287" s="7">
        <v>7.7929322662145502E-3</v>
      </c>
      <c r="E287" s="7">
        <v>0.64080270730071198</v>
      </c>
      <c r="F287" s="7">
        <v>0.35140436043307299</v>
      </c>
      <c r="G287" s="7">
        <v>1.1198388100572601E-2</v>
      </c>
      <c r="H287" s="7">
        <v>1.5400239878651399E-2</v>
      </c>
      <c r="I287" s="7">
        <v>9.3741726482462706E-2</v>
      </c>
      <c r="J287" s="7">
        <v>0.113578989814116</v>
      </c>
      <c r="K287" s="7">
        <v>5.8546364871062698E-2</v>
      </c>
      <c r="L287" s="7">
        <v>0.37665154431251302</v>
      </c>
      <c r="M287" s="7">
        <v>5.6638832581000498E-2</v>
      </c>
      <c r="N287" s="7">
        <v>7.3189686389383196E-2</v>
      </c>
      <c r="O287" s="7">
        <v>2.9912834604363999E-2</v>
      </c>
      <c r="P287" s="7">
        <v>0.171141392965874</v>
      </c>
      <c r="Q287" s="7">
        <v>4.9811905374179304</v>
      </c>
    </row>
    <row r="288" spans="1:17" hidden="1" x14ac:dyDescent="0.3">
      <c r="A288" s="3" t="s">
        <v>15</v>
      </c>
      <c r="B288" s="2">
        <v>44136</v>
      </c>
      <c r="C288" s="7">
        <v>0.71292816017461902</v>
      </c>
      <c r="D288" s="7">
        <v>9.8668310473118796E-3</v>
      </c>
      <c r="E288" s="7">
        <v>0.73080102628051402</v>
      </c>
      <c r="F288" s="7">
        <v>0.25933214267217403</v>
      </c>
      <c r="G288" s="7">
        <v>1.5161169642008299E-2</v>
      </c>
      <c r="H288" s="7">
        <v>7.5097672679024403E-3</v>
      </c>
      <c r="I288" s="7">
        <v>4.20654814155959E-2</v>
      </c>
      <c r="J288" s="7">
        <v>6.1839032424831998E-2</v>
      </c>
      <c r="K288" s="7">
        <v>5.1985988499030002E-2</v>
      </c>
      <c r="L288" s="7">
        <v>0.52436236603538799</v>
      </c>
      <c r="M288" s="7">
        <v>5.73920401290028E-2</v>
      </c>
      <c r="N288" s="7">
        <v>8.4492005409405102E-2</v>
      </c>
      <c r="O288" s="7">
        <v>1.2511714705079899E-2</v>
      </c>
      <c r="P288" s="7">
        <v>0.14268043447175499</v>
      </c>
      <c r="Q288" s="7">
        <v>5.0702059618102</v>
      </c>
    </row>
    <row r="289" spans="1:17" hidden="1" x14ac:dyDescent="0.3">
      <c r="A289" s="3" t="s">
        <v>15</v>
      </c>
      <c r="B289" s="2">
        <v>44166</v>
      </c>
      <c r="C289" s="7">
        <v>1.03909753670742</v>
      </c>
      <c r="D289" s="7">
        <v>8.3127125949598001E-3</v>
      </c>
      <c r="E289" s="7">
        <v>0.69490285365700699</v>
      </c>
      <c r="F289" s="7">
        <v>0.29678443374803398</v>
      </c>
      <c r="G289" s="7">
        <v>1.59813562948561E-2</v>
      </c>
      <c r="H289" s="7">
        <v>1.8791826596043198E-2</v>
      </c>
      <c r="I289" s="7">
        <v>0.123594056589154</v>
      </c>
      <c r="J289" s="7">
        <v>8.0250998634459197E-2</v>
      </c>
      <c r="K289" s="7">
        <v>8.0953906991672694E-2</v>
      </c>
      <c r="L289" s="7">
        <v>0.41173683272864797</v>
      </c>
      <c r="M289" s="7">
        <v>6.1778864739007303E-2</v>
      </c>
      <c r="N289" s="7">
        <v>6.1343293262721699E-2</v>
      </c>
      <c r="O289" s="7">
        <v>1.4919258087306901E-2</v>
      </c>
      <c r="P289" s="7">
        <v>0.13064960607613099</v>
      </c>
      <c r="Q289" s="7">
        <v>5.0120448211321902</v>
      </c>
    </row>
    <row r="290" spans="1:17" hidden="1" x14ac:dyDescent="0.3">
      <c r="A290" s="3" t="s">
        <v>15</v>
      </c>
      <c r="B290" s="2">
        <v>44197</v>
      </c>
      <c r="C290" s="7">
        <v>0.55678939674269601</v>
      </c>
      <c r="D290" s="7">
        <v>9.4000286259408802E-3</v>
      </c>
      <c r="E290" s="7">
        <v>0.759760963497085</v>
      </c>
      <c r="F290" s="7">
        <v>0.23083900787697401</v>
      </c>
      <c r="G290" s="7">
        <v>1.73726358909938E-2</v>
      </c>
      <c r="H290" s="7">
        <v>1.9019376024676201E-3</v>
      </c>
      <c r="I290" s="7">
        <v>1.55103410522257E-2</v>
      </c>
      <c r="J290" s="7">
        <v>4.7912070080244798E-2</v>
      </c>
      <c r="K290" s="7">
        <v>4.4198561009358601E-2</v>
      </c>
      <c r="L290" s="7">
        <v>0.59202526925572496</v>
      </c>
      <c r="M290" s="7">
        <v>5.0224742309986997E-2</v>
      </c>
      <c r="N290" s="7">
        <v>5.9640504653514601E-2</v>
      </c>
      <c r="O290" s="7">
        <v>9.7270098990950397E-3</v>
      </c>
      <c r="P290" s="7">
        <v>0.161486928246388</v>
      </c>
      <c r="Q290" s="7">
        <v>5.1200621831764099</v>
      </c>
    </row>
    <row r="291" spans="1:17" hidden="1" x14ac:dyDescent="0.3">
      <c r="A291" s="3" t="s">
        <v>15</v>
      </c>
      <c r="B291" s="2">
        <v>44228</v>
      </c>
      <c r="C291" s="7">
        <v>0.57879493658121905</v>
      </c>
      <c r="D291" s="7">
        <v>9.8273737435215797E-3</v>
      </c>
      <c r="E291" s="7">
        <v>0.731297464555965</v>
      </c>
      <c r="F291" s="7">
        <v>0.258875161700513</v>
      </c>
      <c r="G291" s="7">
        <v>1.67224252883971E-2</v>
      </c>
      <c r="H291" s="7">
        <v>1.6278929072101201E-3</v>
      </c>
      <c r="I291" s="7">
        <v>1.73810345078277E-2</v>
      </c>
      <c r="J291" s="7">
        <v>5.0614509647215498E-2</v>
      </c>
      <c r="K291" s="7">
        <v>4.8429732265860198E-2</v>
      </c>
      <c r="L291" s="7">
        <v>0.56509464191579195</v>
      </c>
      <c r="M291" s="7">
        <v>5.1519091001452702E-2</v>
      </c>
      <c r="N291" s="7">
        <v>7.2802490965631295E-2</v>
      </c>
      <c r="O291" s="7">
        <v>9.3232323644385495E-3</v>
      </c>
      <c r="P291" s="7">
        <v>0.16648494913617501</v>
      </c>
      <c r="Q291" s="7">
        <v>5.0991365318293198</v>
      </c>
    </row>
    <row r="292" spans="1:17" x14ac:dyDescent="0.3">
      <c r="A292" s="3" t="s">
        <v>15</v>
      </c>
      <c r="B292" s="2">
        <v>44256</v>
      </c>
      <c r="C292" s="7">
        <v>0.721756089841608</v>
      </c>
      <c r="D292" s="7">
        <v>8.3834056143156001E-3</v>
      </c>
      <c r="E292" s="7">
        <v>0.73077347635700896</v>
      </c>
      <c r="F292" s="7">
        <v>0.26084311802867499</v>
      </c>
      <c r="G292" s="7">
        <v>1.7368769358308202E-2</v>
      </c>
      <c r="H292" s="7">
        <v>1.90290881781637E-3</v>
      </c>
      <c r="I292" s="7">
        <v>2.22498599066463E-2</v>
      </c>
      <c r="J292" s="7">
        <v>5.1812149140915399E-2</v>
      </c>
      <c r="K292" s="7">
        <v>4.8676757372281103E-2</v>
      </c>
      <c r="L292" s="7">
        <v>0.53402170432653895</v>
      </c>
      <c r="M292" s="7">
        <v>5.1861872209006697E-2</v>
      </c>
      <c r="N292" s="7">
        <v>8.7488970217914797E-2</v>
      </c>
      <c r="O292" s="7">
        <v>1.1817259796441699E-2</v>
      </c>
      <c r="P292" s="7">
        <v>0.17279974885412999</v>
      </c>
      <c r="Q292" s="7">
        <v>5.0812477874882997</v>
      </c>
    </row>
    <row r="293" spans="1:17" hidden="1" x14ac:dyDescent="0.3">
      <c r="A293" s="3" t="s">
        <v>15</v>
      </c>
      <c r="B293" s="2">
        <v>44287</v>
      </c>
      <c r="C293" s="7">
        <v>0.90727793517376198</v>
      </c>
      <c r="D293" s="7">
        <v>7.8974727982976806E-3</v>
      </c>
      <c r="E293" s="7">
        <v>0.67757832686925001</v>
      </c>
      <c r="F293" s="7">
        <v>0.31452420033245199</v>
      </c>
      <c r="G293" s="7">
        <v>1.1493162994220599E-2</v>
      </c>
      <c r="H293" s="7">
        <v>8.4786294735688002E-3</v>
      </c>
      <c r="I293" s="7">
        <v>9.5177298342606007E-2</v>
      </c>
      <c r="J293" s="7">
        <v>7.5874090184578399E-2</v>
      </c>
      <c r="K293" s="7">
        <v>5.50321580154325E-2</v>
      </c>
      <c r="L293" s="7">
        <v>0.40885569794659998</v>
      </c>
      <c r="M293" s="7">
        <v>6.0830145851153102E-2</v>
      </c>
      <c r="N293" s="7">
        <v>8.1962540155552599E-2</v>
      </c>
      <c r="O293" s="7">
        <v>1.51901604065724E-2</v>
      </c>
      <c r="P293" s="7">
        <v>0.18710611662971599</v>
      </c>
      <c r="Q293" s="7">
        <v>5.01407186947546</v>
      </c>
    </row>
    <row r="294" spans="1:17" hidden="1" x14ac:dyDescent="0.3">
      <c r="A294" s="3" t="s">
        <v>15</v>
      </c>
      <c r="B294" s="2">
        <v>44317</v>
      </c>
      <c r="C294" s="7">
        <v>1.02380251203733</v>
      </c>
      <c r="D294" s="7">
        <v>9.3577170089000194E-3</v>
      </c>
      <c r="E294" s="7">
        <v>0.65119326398121502</v>
      </c>
      <c r="F294" s="7">
        <v>0.339449019009885</v>
      </c>
      <c r="G294" s="7">
        <v>1.143211956246E-2</v>
      </c>
      <c r="H294" s="7">
        <v>1.29193566735161E-2</v>
      </c>
      <c r="I294" s="7">
        <v>9.7676990887531998E-2</v>
      </c>
      <c r="J294" s="7">
        <v>0.108983341665852</v>
      </c>
      <c r="K294" s="7">
        <v>5.5469189854613403E-2</v>
      </c>
      <c r="L294" s="7">
        <v>0.37095166929486501</v>
      </c>
      <c r="M294" s="7">
        <v>5.9973469393665498E-2</v>
      </c>
      <c r="N294" s="7">
        <v>7.7979136820863895E-2</v>
      </c>
      <c r="O294" s="7">
        <v>3.1971966186733203E-2</v>
      </c>
      <c r="P294" s="7">
        <v>0.172642759659899</v>
      </c>
      <c r="Q294" s="7">
        <v>4.9507635176653704</v>
      </c>
    </row>
    <row r="295" spans="1:17" hidden="1" x14ac:dyDescent="0.3">
      <c r="A295" s="3" t="s">
        <v>15</v>
      </c>
      <c r="B295" s="2">
        <v>44348</v>
      </c>
      <c r="C295" s="7">
        <v>1.0583435120970599</v>
      </c>
      <c r="D295" s="7">
        <v>7.0510723464279196E-3</v>
      </c>
      <c r="E295" s="7">
        <v>0.61455461083332497</v>
      </c>
      <c r="F295" s="7">
        <v>0.37839431682024699</v>
      </c>
      <c r="G295" s="7">
        <v>1.23769175226722E-2</v>
      </c>
      <c r="H295" s="7">
        <v>1.55412801910272E-2</v>
      </c>
      <c r="I295" s="7">
        <v>8.9624490593953596E-2</v>
      </c>
      <c r="J295" s="7">
        <v>0.13376275299332099</v>
      </c>
      <c r="K295" s="7">
        <v>5.0277399824359602E-2</v>
      </c>
      <c r="L295" s="7">
        <v>0.35308576991549001</v>
      </c>
      <c r="M295" s="7">
        <v>5.86410106680927E-2</v>
      </c>
      <c r="N295" s="7">
        <v>6.4058817585036704E-2</v>
      </c>
      <c r="O295" s="7">
        <v>4.6035349316057399E-2</v>
      </c>
      <c r="P295" s="7">
        <v>0.17659621138998999</v>
      </c>
      <c r="Q295" s="7">
        <v>4.9724341487212298</v>
      </c>
    </row>
    <row r="296" spans="1:17" hidden="1" x14ac:dyDescent="0.3">
      <c r="A296" s="3" t="s">
        <v>15</v>
      </c>
      <c r="B296" s="2">
        <v>44378</v>
      </c>
      <c r="C296" s="7">
        <v>1.1548574804359699</v>
      </c>
      <c r="D296" s="7">
        <v>7.1170133877679802E-3</v>
      </c>
      <c r="E296" s="7">
        <v>0.59540909066758596</v>
      </c>
      <c r="F296" s="7">
        <v>0.39747389594464599</v>
      </c>
      <c r="G296" s="7">
        <v>1.19520806443736E-2</v>
      </c>
      <c r="H296" s="7">
        <v>1.64902441972654E-2</v>
      </c>
      <c r="I296" s="7">
        <v>8.9583645926697902E-2</v>
      </c>
      <c r="J296" s="7">
        <v>0.14961343221823301</v>
      </c>
      <c r="K296" s="7">
        <v>4.9695570660842403E-2</v>
      </c>
      <c r="L296" s="7">
        <v>0.34397357504812698</v>
      </c>
      <c r="M296" s="7">
        <v>5.4592099846660497E-2</v>
      </c>
      <c r="N296" s="7">
        <v>6.0458349617028798E-2</v>
      </c>
      <c r="O296" s="7">
        <v>5.9236377502177799E-2</v>
      </c>
      <c r="P296" s="7">
        <v>0.16440462433859401</v>
      </c>
      <c r="Q296" s="7">
        <v>4.9825393892696201</v>
      </c>
    </row>
    <row r="297" spans="1:17" hidden="1" x14ac:dyDescent="0.3">
      <c r="A297" s="3" t="s">
        <v>15</v>
      </c>
      <c r="B297" s="2">
        <v>44409</v>
      </c>
      <c r="C297" s="7">
        <v>1.15907174710425</v>
      </c>
      <c r="D297" s="7">
        <v>6.5136164706484402E-3</v>
      </c>
      <c r="E297" s="7">
        <v>0.57224446569634102</v>
      </c>
      <c r="F297" s="7">
        <v>0.42124191783301101</v>
      </c>
      <c r="G297" s="7">
        <v>1.19549997830655E-2</v>
      </c>
      <c r="H297" s="7">
        <v>1.90329426750389E-2</v>
      </c>
      <c r="I297" s="7">
        <v>9.0853913481410906E-2</v>
      </c>
      <c r="J297" s="7">
        <v>0.17482238934341099</v>
      </c>
      <c r="K297" s="7">
        <v>5.0123246936664902E-2</v>
      </c>
      <c r="L297" s="7">
        <v>0.325566956263658</v>
      </c>
      <c r="M297" s="7">
        <v>5.1465578711776601E-2</v>
      </c>
      <c r="N297" s="7">
        <v>5.6109576811829202E-2</v>
      </c>
      <c r="O297" s="7">
        <v>6.1782415506238399E-2</v>
      </c>
      <c r="P297" s="7">
        <v>0.15828798048690601</v>
      </c>
      <c r="Q297" s="7">
        <v>4.9861515326682602</v>
      </c>
    </row>
    <row r="298" spans="1:17" hidden="1" x14ac:dyDescent="0.3">
      <c r="A298" s="3" t="s">
        <v>15</v>
      </c>
      <c r="B298" s="2">
        <v>44440</v>
      </c>
      <c r="C298" s="7">
        <v>1.06962641226399</v>
      </c>
      <c r="D298" s="7">
        <v>7.00861120532985E-3</v>
      </c>
      <c r="E298" s="7">
        <v>0.63198644770425805</v>
      </c>
      <c r="F298" s="7">
        <v>0.36100494109041198</v>
      </c>
      <c r="G298" s="7">
        <v>1.29031702646904E-2</v>
      </c>
      <c r="H298" s="7">
        <v>1.45656103896137E-2</v>
      </c>
      <c r="I298" s="7">
        <v>8.3499250679638398E-2</v>
      </c>
      <c r="J298" s="7">
        <v>0.14985882076245699</v>
      </c>
      <c r="K298" s="7">
        <v>5.22997579559824E-2</v>
      </c>
      <c r="L298" s="7">
        <v>0.334381765503525</v>
      </c>
      <c r="M298" s="7">
        <v>5.6756678653009297E-2</v>
      </c>
      <c r="N298" s="7">
        <v>5.8282288942763598E-2</v>
      </c>
      <c r="O298" s="7">
        <v>5.1669768735257401E-2</v>
      </c>
      <c r="P298" s="7">
        <v>0.18578288811306301</v>
      </c>
      <c r="Q298" s="7">
        <v>4.9413308553304303</v>
      </c>
    </row>
    <row r="299" spans="1:17" hidden="1" x14ac:dyDescent="0.3">
      <c r="A299" s="3" t="s">
        <v>16</v>
      </c>
      <c r="B299" s="2">
        <v>43466</v>
      </c>
      <c r="C299" s="7">
        <v>0.85178598806668704</v>
      </c>
      <c r="D299" s="7">
        <v>2.8256805272438299E-3</v>
      </c>
      <c r="E299" s="7">
        <v>0.71036116837970997</v>
      </c>
      <c r="F299" s="7">
        <v>0.286813151093046</v>
      </c>
      <c r="G299" s="7">
        <v>1.3583464294803499E-2</v>
      </c>
      <c r="H299" s="7">
        <v>1.2718048427354399E-2</v>
      </c>
      <c r="I299" s="7">
        <v>6.8702205993327894E-2</v>
      </c>
      <c r="J299" s="7">
        <v>9.9150404541717099E-2</v>
      </c>
      <c r="K299" s="7">
        <v>6.6488530766277198E-2</v>
      </c>
      <c r="L299" s="7">
        <v>0.40064424557135497</v>
      </c>
      <c r="M299" s="7">
        <v>4.6959537908266603E-2</v>
      </c>
      <c r="N299" s="7">
        <v>5.0032497137010502E-2</v>
      </c>
      <c r="O299" s="7">
        <v>2.6789868946550499E-2</v>
      </c>
      <c r="P299" s="7">
        <v>0.21493119641333699</v>
      </c>
      <c r="Q299" s="7">
        <v>6.3087273885634003</v>
      </c>
    </row>
    <row r="300" spans="1:17" hidden="1" x14ac:dyDescent="0.3">
      <c r="A300" s="3" t="s">
        <v>16</v>
      </c>
      <c r="B300" s="2">
        <v>43497</v>
      </c>
      <c r="C300" s="7">
        <v>0.85791065265139899</v>
      </c>
      <c r="D300" s="7">
        <v>2.8879604337582201E-3</v>
      </c>
      <c r="E300" s="7">
        <v>0.71612143364057501</v>
      </c>
      <c r="F300" s="7">
        <v>0.28099060592566599</v>
      </c>
      <c r="G300" s="7">
        <v>1.4873887523267799E-2</v>
      </c>
      <c r="H300" s="7">
        <v>1.2176265082187601E-2</v>
      </c>
      <c r="I300" s="7">
        <v>6.9488205641851805E-2</v>
      </c>
      <c r="J300" s="7">
        <v>0.11364589783528101</v>
      </c>
      <c r="K300" s="7">
        <v>6.6479428980989505E-2</v>
      </c>
      <c r="L300" s="7">
        <v>0.39493722695447803</v>
      </c>
      <c r="M300" s="7">
        <v>4.7095843126993199E-2</v>
      </c>
      <c r="N300" s="7">
        <v>4.90275050559578E-2</v>
      </c>
      <c r="O300" s="7">
        <v>2.99298620802117E-2</v>
      </c>
      <c r="P300" s="7">
        <v>0.20234587771878201</v>
      </c>
      <c r="Q300" s="7">
        <v>6.25534353814139</v>
      </c>
    </row>
    <row r="301" spans="1:17" hidden="1" x14ac:dyDescent="0.3">
      <c r="A301" s="3" t="s">
        <v>16</v>
      </c>
      <c r="B301" s="2">
        <v>43525</v>
      </c>
      <c r="C301" s="7">
        <v>1.0236053875754301</v>
      </c>
      <c r="D301" s="7">
        <v>2.9197761292833698E-3</v>
      </c>
      <c r="E301" s="7">
        <v>0.69959798758625102</v>
      </c>
      <c r="F301" s="7">
        <v>0.29748223628446502</v>
      </c>
      <c r="G301" s="7">
        <v>1.63017772372193E-2</v>
      </c>
      <c r="H301" s="7">
        <v>1.2266948063284501E-2</v>
      </c>
      <c r="I301" s="7">
        <v>7.3465786788926402E-2</v>
      </c>
      <c r="J301" s="7">
        <v>0.109855531937559</v>
      </c>
      <c r="K301" s="7">
        <v>6.6002891118513402E-2</v>
      </c>
      <c r="L301" s="7">
        <v>0.386008244342189</v>
      </c>
      <c r="M301" s="7">
        <v>5.7214440238838898E-2</v>
      </c>
      <c r="N301" s="7">
        <v>4.8849341528005401E-2</v>
      </c>
      <c r="O301" s="7">
        <v>2.8123401562130699E-2</v>
      </c>
      <c r="P301" s="7">
        <v>0.20191163718333299</v>
      </c>
      <c r="Q301" s="7">
        <v>6.28818927474875</v>
      </c>
    </row>
    <row r="302" spans="1:17" hidden="1" x14ac:dyDescent="0.3">
      <c r="A302" s="3" t="s">
        <v>16</v>
      </c>
      <c r="B302" s="2">
        <v>43556</v>
      </c>
      <c r="C302" s="7">
        <v>1.0083017501062299</v>
      </c>
      <c r="D302" s="7">
        <v>2.51133604894135E-3</v>
      </c>
      <c r="E302" s="7">
        <v>0.698766792406045</v>
      </c>
      <c r="F302" s="7">
        <v>0.29872187154501401</v>
      </c>
      <c r="G302" s="7">
        <v>1.3515302575337101E-2</v>
      </c>
      <c r="H302" s="7">
        <v>1.19638208038024E-2</v>
      </c>
      <c r="I302" s="7">
        <v>7.3537300549336201E-2</v>
      </c>
      <c r="J302" s="7">
        <v>0.10806636172023799</v>
      </c>
      <c r="K302" s="7">
        <v>6.7092184172443697E-2</v>
      </c>
      <c r="L302" s="7">
        <v>0.38203029831951302</v>
      </c>
      <c r="M302" s="7">
        <v>5.7664721209600603E-2</v>
      </c>
      <c r="N302" s="7">
        <v>5.2368824310596598E-2</v>
      </c>
      <c r="O302" s="7">
        <v>3.1582102881420902E-2</v>
      </c>
      <c r="P302" s="7">
        <v>0.20217908345771099</v>
      </c>
      <c r="Q302" s="7">
        <v>6.2760304821610404</v>
      </c>
    </row>
    <row r="303" spans="1:17" hidden="1" x14ac:dyDescent="0.3">
      <c r="A303" s="3" t="s">
        <v>16</v>
      </c>
      <c r="B303" s="2">
        <v>43586</v>
      </c>
      <c r="C303" s="7">
        <v>1.0226687325953201</v>
      </c>
      <c r="D303" s="7">
        <v>2.5158343177813102E-3</v>
      </c>
      <c r="E303" s="7">
        <v>0.70462897848966499</v>
      </c>
      <c r="F303" s="7">
        <v>0.29285518719255399</v>
      </c>
      <c r="G303" s="7">
        <v>1.3563854932201601E-2</v>
      </c>
      <c r="H303" s="7">
        <v>1.16677246497882E-2</v>
      </c>
      <c r="I303" s="7">
        <v>8.0570807568905001E-2</v>
      </c>
      <c r="J303" s="7">
        <v>0.10314989963544501</v>
      </c>
      <c r="K303" s="7">
        <v>6.8076359189008298E-2</v>
      </c>
      <c r="L303" s="7">
        <v>0.37965509975282702</v>
      </c>
      <c r="M303" s="7">
        <v>6.2487880557450901E-2</v>
      </c>
      <c r="N303" s="7">
        <v>5.5700979837984402E-2</v>
      </c>
      <c r="O303" s="7">
        <v>3.28741804671994E-2</v>
      </c>
      <c r="P303" s="7">
        <v>0.19225321340918999</v>
      </c>
      <c r="Q303" s="7">
        <v>6.2768221696803899</v>
      </c>
    </row>
    <row r="304" spans="1:17" hidden="1" x14ac:dyDescent="0.3">
      <c r="A304" s="3" t="s">
        <v>16</v>
      </c>
      <c r="B304" s="2">
        <v>43617</v>
      </c>
      <c r="C304" s="7">
        <v>0.98956629746566005</v>
      </c>
      <c r="D304" s="7">
        <v>3.51236899698304E-3</v>
      </c>
      <c r="E304" s="7">
        <v>0.720357001741186</v>
      </c>
      <c r="F304" s="7">
        <v>0.27613062926183102</v>
      </c>
      <c r="G304" s="7">
        <v>1.33454245822353E-2</v>
      </c>
      <c r="H304" s="7">
        <v>1.22296479358733E-2</v>
      </c>
      <c r="I304" s="7">
        <v>7.8015071474435996E-2</v>
      </c>
      <c r="J304" s="7">
        <v>0.107685254918138</v>
      </c>
      <c r="K304" s="7">
        <v>6.7961906963184895E-2</v>
      </c>
      <c r="L304" s="7">
        <v>0.380898785055588</v>
      </c>
      <c r="M304" s="7">
        <v>5.8661971242007803E-2</v>
      </c>
      <c r="N304" s="7">
        <v>5.23479970611649E-2</v>
      </c>
      <c r="O304" s="7">
        <v>2.9187219424223299E-2</v>
      </c>
      <c r="P304" s="7">
        <v>0.199666721343149</v>
      </c>
      <c r="Q304" s="7">
        <v>6.2698092833196002</v>
      </c>
    </row>
    <row r="305" spans="1:17" hidden="1" x14ac:dyDescent="0.3">
      <c r="A305" s="3" t="s">
        <v>16</v>
      </c>
      <c r="B305" s="2">
        <v>43647</v>
      </c>
      <c r="C305" s="7">
        <v>1.0298014031384399</v>
      </c>
      <c r="D305" s="7">
        <v>2.7023548766678899E-3</v>
      </c>
      <c r="E305" s="7">
        <v>0.70506978389033503</v>
      </c>
      <c r="F305" s="7">
        <v>0.29222786123299699</v>
      </c>
      <c r="G305" s="7">
        <v>1.3594741165234301E-2</v>
      </c>
      <c r="H305" s="7">
        <v>1.2003032866360199E-2</v>
      </c>
      <c r="I305" s="7">
        <v>7.8562898209197193E-2</v>
      </c>
      <c r="J305" s="7">
        <v>0.106307411651615</v>
      </c>
      <c r="K305" s="7">
        <v>6.8649606490056594E-2</v>
      </c>
      <c r="L305" s="7">
        <v>0.37518159786333499</v>
      </c>
      <c r="M305" s="7">
        <v>6.4414716835090605E-2</v>
      </c>
      <c r="N305" s="7">
        <v>5.12062558314203E-2</v>
      </c>
      <c r="O305" s="7">
        <v>2.9175807365606699E-2</v>
      </c>
      <c r="P305" s="7">
        <v>0.20090393172208401</v>
      </c>
      <c r="Q305" s="7">
        <v>6.2877142321984403</v>
      </c>
    </row>
    <row r="306" spans="1:17" hidden="1" x14ac:dyDescent="0.3">
      <c r="A306" s="3" t="s">
        <v>16</v>
      </c>
      <c r="B306" s="2">
        <v>43678</v>
      </c>
      <c r="C306" s="7">
        <v>1.04106613252352</v>
      </c>
      <c r="D306" s="7">
        <v>2.9902063361161402E-3</v>
      </c>
      <c r="E306" s="7">
        <v>0.69169483168095403</v>
      </c>
      <c r="F306" s="7">
        <v>0.30531496198293001</v>
      </c>
      <c r="G306" s="7">
        <v>1.26122014110185E-2</v>
      </c>
      <c r="H306" s="7">
        <v>1.30029941567638E-2</v>
      </c>
      <c r="I306" s="7">
        <v>8.6638750731922801E-2</v>
      </c>
      <c r="J306" s="7">
        <v>0.113253338067277</v>
      </c>
      <c r="K306" s="7">
        <v>6.6591079875783707E-2</v>
      </c>
      <c r="L306" s="7">
        <v>0.36964291610382</v>
      </c>
      <c r="M306" s="7">
        <v>5.9840037129086802E-2</v>
      </c>
      <c r="N306" s="7">
        <v>4.9382027197904702E-2</v>
      </c>
      <c r="O306" s="7">
        <v>2.9960365921769101E-2</v>
      </c>
      <c r="P306" s="7">
        <v>0.199076289404653</v>
      </c>
      <c r="Q306" s="7">
        <v>6.3384913868053498</v>
      </c>
    </row>
    <row r="307" spans="1:17" hidden="1" x14ac:dyDescent="0.3">
      <c r="A307" s="3" t="s">
        <v>16</v>
      </c>
      <c r="B307" s="2">
        <v>43709</v>
      </c>
      <c r="C307" s="7">
        <v>0.95809224327935605</v>
      </c>
      <c r="D307" s="7">
        <v>2.74031493342219E-3</v>
      </c>
      <c r="E307" s="7">
        <v>0.71303866477615097</v>
      </c>
      <c r="F307" s="7">
        <v>0.28422102029042701</v>
      </c>
      <c r="G307" s="7">
        <v>1.5608267761604899E-2</v>
      </c>
      <c r="H307" s="7">
        <v>1.17083750466673E-2</v>
      </c>
      <c r="I307" s="7">
        <v>7.29869837942968E-2</v>
      </c>
      <c r="J307" s="7">
        <v>0.10592936546080101</v>
      </c>
      <c r="K307" s="7">
        <v>6.7896035595509593E-2</v>
      </c>
      <c r="L307" s="7">
        <v>0.38228740080842299</v>
      </c>
      <c r="M307" s="7">
        <v>6.0471401833069899E-2</v>
      </c>
      <c r="N307" s="7">
        <v>5.1446388932062E-2</v>
      </c>
      <c r="O307" s="7">
        <v>2.7068087265315802E-2</v>
      </c>
      <c r="P307" s="7">
        <v>0.20459769350224899</v>
      </c>
      <c r="Q307" s="7">
        <v>6.3059815589298296</v>
      </c>
    </row>
    <row r="308" spans="1:17" hidden="1" x14ac:dyDescent="0.3">
      <c r="A308" s="3" t="s">
        <v>16</v>
      </c>
      <c r="B308" s="2">
        <v>43739</v>
      </c>
      <c r="C308" s="7">
        <v>1.0161834223830699</v>
      </c>
      <c r="D308" s="7">
        <v>2.5181039119160299E-3</v>
      </c>
      <c r="E308" s="7">
        <v>0.72121970183449102</v>
      </c>
      <c r="F308" s="7">
        <v>0.276262194253592</v>
      </c>
      <c r="G308" s="7">
        <v>1.4142173766945E-2</v>
      </c>
      <c r="H308" s="7">
        <v>1.38112460600662E-2</v>
      </c>
      <c r="I308" s="7">
        <v>7.3311665767242906E-2</v>
      </c>
      <c r="J308" s="7">
        <v>0.106882773645122</v>
      </c>
      <c r="K308" s="7">
        <v>7.1237444335886302E-2</v>
      </c>
      <c r="L308" s="7">
        <v>0.37839545536956898</v>
      </c>
      <c r="M308" s="7">
        <v>6.4986367770777195E-2</v>
      </c>
      <c r="N308" s="7">
        <v>5.7090638074067002E-2</v>
      </c>
      <c r="O308" s="7">
        <v>2.2291335212648599E-2</v>
      </c>
      <c r="P308" s="7">
        <v>0.19785089999767599</v>
      </c>
      <c r="Q308" s="7">
        <v>6.2773417940743101</v>
      </c>
    </row>
    <row r="309" spans="1:17" hidden="1" x14ac:dyDescent="0.3">
      <c r="A309" s="3" t="s">
        <v>16</v>
      </c>
      <c r="B309" s="2">
        <v>43770</v>
      </c>
      <c r="C309" s="7">
        <v>1.0395965577283901</v>
      </c>
      <c r="D309" s="7">
        <v>2.7695181143065802E-3</v>
      </c>
      <c r="E309" s="7">
        <v>0.72110765652448805</v>
      </c>
      <c r="F309" s="7">
        <v>0.27612282536120603</v>
      </c>
      <c r="G309" s="7">
        <v>1.49439903064381E-2</v>
      </c>
      <c r="H309" s="7">
        <v>1.6112989703947901E-2</v>
      </c>
      <c r="I309" s="7">
        <v>7.8137652633644195E-2</v>
      </c>
      <c r="J309" s="7">
        <v>0.104639049928237</v>
      </c>
      <c r="K309" s="7">
        <v>8.3440621491360598E-2</v>
      </c>
      <c r="L309" s="7">
        <v>0.37626736933816102</v>
      </c>
      <c r="M309" s="7">
        <v>6.2443115681135898E-2</v>
      </c>
      <c r="N309" s="7">
        <v>5.5838534407359398E-2</v>
      </c>
      <c r="O309" s="7">
        <v>2.2718393977009001E-2</v>
      </c>
      <c r="P309" s="7">
        <v>0.18545828253270699</v>
      </c>
      <c r="Q309" s="7">
        <v>6.3059147744926696</v>
      </c>
    </row>
    <row r="310" spans="1:17" hidden="1" x14ac:dyDescent="0.3">
      <c r="A310" s="3" t="s">
        <v>16</v>
      </c>
      <c r="B310" s="2">
        <v>43800</v>
      </c>
      <c r="C310" s="7">
        <v>1.1614214324865</v>
      </c>
      <c r="D310" s="7">
        <v>2.9012962395433299E-3</v>
      </c>
      <c r="E310" s="7">
        <v>0.73464102900452699</v>
      </c>
      <c r="F310" s="7">
        <v>0.26245767475593001</v>
      </c>
      <c r="G310" s="7">
        <v>1.438769536447E-2</v>
      </c>
      <c r="H310" s="7">
        <v>1.8660176560883701E-2</v>
      </c>
      <c r="I310" s="7">
        <v>9.4013668707790002E-2</v>
      </c>
      <c r="J310" s="7">
        <v>0.109124207676171</v>
      </c>
      <c r="K310" s="7">
        <v>9.1644595687894695E-2</v>
      </c>
      <c r="L310" s="7">
        <v>0.39679153533502898</v>
      </c>
      <c r="M310" s="7">
        <v>5.6829500818482002E-2</v>
      </c>
      <c r="N310" s="7">
        <v>4.7330909608733998E-2</v>
      </c>
      <c r="O310" s="7">
        <v>1.7685582152325598E-2</v>
      </c>
      <c r="P310" s="7">
        <v>0.153532128088221</v>
      </c>
      <c r="Q310" s="7">
        <v>6.2536068893175303</v>
      </c>
    </row>
    <row r="311" spans="1:17" hidden="1" x14ac:dyDescent="0.3">
      <c r="A311" s="3" t="s">
        <v>16</v>
      </c>
      <c r="B311" s="2">
        <v>43831</v>
      </c>
      <c r="C311" s="7">
        <v>0.95128582209201795</v>
      </c>
      <c r="D311" s="7">
        <v>3.20442570070105E-3</v>
      </c>
      <c r="E311" s="7">
        <v>0.72200235555555903</v>
      </c>
      <c r="F311" s="7">
        <v>0.27479321874374002</v>
      </c>
      <c r="G311" s="7">
        <v>1.49461497488331E-2</v>
      </c>
      <c r="H311" s="7">
        <v>1.25804244025502E-2</v>
      </c>
      <c r="I311" s="7">
        <v>5.9195519194291397E-2</v>
      </c>
      <c r="J311" s="7">
        <v>0.105615447661029</v>
      </c>
      <c r="K311" s="7">
        <v>6.8956627744736307E-2</v>
      </c>
      <c r="L311" s="7">
        <v>0.38494301299920902</v>
      </c>
      <c r="M311" s="7">
        <v>7.1566300785098902E-2</v>
      </c>
      <c r="N311" s="7">
        <v>4.61828448127777E-2</v>
      </c>
      <c r="O311" s="7">
        <v>2.3039543830686699E-2</v>
      </c>
      <c r="P311" s="7">
        <v>0.21297412882078801</v>
      </c>
      <c r="Q311" s="7">
        <v>6.3022025805374797</v>
      </c>
    </row>
    <row r="312" spans="1:17" hidden="1" x14ac:dyDescent="0.3">
      <c r="A312" s="3" t="s">
        <v>16</v>
      </c>
      <c r="B312" s="2">
        <v>43862</v>
      </c>
      <c r="C312" s="7">
        <v>0.95518663506752799</v>
      </c>
      <c r="D312" s="7">
        <v>3.1301119826581802E-3</v>
      </c>
      <c r="E312" s="7">
        <v>0.72103340374904201</v>
      </c>
      <c r="F312" s="7">
        <v>0.27583648426829899</v>
      </c>
      <c r="G312" s="7">
        <v>1.42293545757058E-2</v>
      </c>
      <c r="H312" s="7">
        <v>1.33126240291056E-2</v>
      </c>
      <c r="I312" s="7">
        <v>6.3054762847147602E-2</v>
      </c>
      <c r="J312" s="7">
        <v>0.11392517362381201</v>
      </c>
      <c r="K312" s="7">
        <v>6.6276846121784305E-2</v>
      </c>
      <c r="L312" s="7">
        <v>0.386687798771851</v>
      </c>
      <c r="M312" s="7">
        <v>6.4838933485167796E-2</v>
      </c>
      <c r="N312" s="7">
        <v>4.5077707129053603E-2</v>
      </c>
      <c r="O312" s="7">
        <v>2.5417232352129199E-2</v>
      </c>
      <c r="P312" s="7">
        <v>0.20717956706424301</v>
      </c>
      <c r="Q312" s="7">
        <v>6.3153132872517199</v>
      </c>
    </row>
    <row r="313" spans="1:17" x14ac:dyDescent="0.3">
      <c r="A313" s="3" t="s">
        <v>16</v>
      </c>
      <c r="B313" s="2">
        <v>43891</v>
      </c>
      <c r="C313" s="7">
        <v>0.98037975336285299</v>
      </c>
      <c r="D313" s="7">
        <v>2.90798927960255E-3</v>
      </c>
      <c r="E313" s="7">
        <v>0.75318270189258396</v>
      </c>
      <c r="F313" s="7">
        <v>0.243909308827813</v>
      </c>
      <c r="G313" s="7">
        <v>1.4272275421152201E-2</v>
      </c>
      <c r="H313" s="7">
        <v>8.2634957234746405E-3</v>
      </c>
      <c r="I313" s="7">
        <v>4.2913777762965101E-2</v>
      </c>
      <c r="J313" s="7">
        <v>7.5333609786347205E-2</v>
      </c>
      <c r="K313" s="7">
        <v>7.0976798648392E-2</v>
      </c>
      <c r="L313" s="7">
        <v>0.50056462001858004</v>
      </c>
      <c r="M313" s="7">
        <v>5.7344511274920698E-2</v>
      </c>
      <c r="N313" s="7">
        <v>4.2512052288016002E-2</v>
      </c>
      <c r="O313" s="7">
        <v>1.4865403966690499E-2</v>
      </c>
      <c r="P313" s="7">
        <v>0.172953455109462</v>
      </c>
      <c r="Q313" s="7">
        <v>6.3698713554190904</v>
      </c>
    </row>
    <row r="314" spans="1:17" hidden="1" x14ac:dyDescent="0.3">
      <c r="A314" s="3" t="s">
        <v>16</v>
      </c>
      <c r="B314" s="2">
        <v>43922</v>
      </c>
      <c r="C314" s="7">
        <v>0.67540717465348399</v>
      </c>
      <c r="D314" s="7">
        <v>3.2143357399743899E-3</v>
      </c>
      <c r="E314" s="7">
        <v>0.80979810643370598</v>
      </c>
      <c r="F314" s="7">
        <v>0.18698755782631901</v>
      </c>
      <c r="G314" s="7">
        <v>1.3039914497850601E-2</v>
      </c>
      <c r="H314" s="7">
        <v>6.5124126068124904E-4</v>
      </c>
      <c r="I314" s="7">
        <v>5.87534830759571E-3</v>
      </c>
      <c r="J314" s="7">
        <v>2.2546225203394801E-2</v>
      </c>
      <c r="K314" s="7">
        <v>8.0580248289687406E-2</v>
      </c>
      <c r="L314" s="7">
        <v>0.73684346563632197</v>
      </c>
      <c r="M314" s="7">
        <v>2.2564679191497201E-2</v>
      </c>
      <c r="N314" s="7">
        <v>1.8795199897216602E-2</v>
      </c>
      <c r="O314" s="7">
        <v>1.6925189947628E-3</v>
      </c>
      <c r="P314" s="7">
        <v>9.7411158720991806E-2</v>
      </c>
      <c r="Q314" s="7">
        <v>6.5781181192565699</v>
      </c>
    </row>
    <row r="315" spans="1:17" hidden="1" x14ac:dyDescent="0.3">
      <c r="A315" s="3" t="s">
        <v>16</v>
      </c>
      <c r="B315" s="2">
        <v>43952</v>
      </c>
      <c r="C315" s="7">
        <v>0.83048321307937301</v>
      </c>
      <c r="D315" s="7">
        <v>2.8350512293702202E-3</v>
      </c>
      <c r="E315" s="7">
        <v>0.78249768034825296</v>
      </c>
      <c r="F315" s="7">
        <v>0.21466726842237699</v>
      </c>
      <c r="G315" s="7">
        <v>1.3570434022238601E-2</v>
      </c>
      <c r="H315" s="7">
        <v>8.5901814079117301E-4</v>
      </c>
      <c r="I315" s="7">
        <v>1.04798463543235E-2</v>
      </c>
      <c r="J315" s="7">
        <v>3.5726428047556803E-2</v>
      </c>
      <c r="K315" s="7">
        <v>7.8851944144466293E-2</v>
      </c>
      <c r="L315" s="7">
        <v>0.62658660092960705</v>
      </c>
      <c r="M315" s="7">
        <v>2.8363489059614101E-2</v>
      </c>
      <c r="N315" s="7">
        <v>6.9834284042897696E-2</v>
      </c>
      <c r="O315" s="7">
        <v>1.9345972671954599E-3</v>
      </c>
      <c r="P315" s="7">
        <v>0.13379335799130901</v>
      </c>
      <c r="Q315" s="7">
        <v>6.53594432142323</v>
      </c>
    </row>
    <row r="316" spans="1:17" hidden="1" x14ac:dyDescent="0.3">
      <c r="A316" s="3" t="s">
        <v>16</v>
      </c>
      <c r="B316" s="2">
        <v>43983</v>
      </c>
      <c r="C316" s="7">
        <v>0.96838706705289201</v>
      </c>
      <c r="D316" s="7">
        <v>3.2746358613203598E-3</v>
      </c>
      <c r="E316" s="7">
        <v>0.73756240997792599</v>
      </c>
      <c r="F316" s="7">
        <v>0.25916295416075302</v>
      </c>
      <c r="G316" s="7">
        <v>1.2631922877806101E-2</v>
      </c>
      <c r="H316" s="7">
        <v>4.1527752001740701E-3</v>
      </c>
      <c r="I316" s="7">
        <v>5.0292478002638599E-2</v>
      </c>
      <c r="J316" s="7">
        <v>4.9514922853037498E-2</v>
      </c>
      <c r="K316" s="7">
        <v>7.1149371303414005E-2</v>
      </c>
      <c r="L316" s="7">
        <v>0.49973135684298298</v>
      </c>
      <c r="M316" s="7">
        <v>4.4524172209697101E-2</v>
      </c>
      <c r="N316" s="7">
        <v>7.6934885271758194E-2</v>
      </c>
      <c r="O316" s="7">
        <v>3.8579432280574501E-3</v>
      </c>
      <c r="P316" s="7">
        <v>0.18721017221043401</v>
      </c>
      <c r="Q316" s="7">
        <v>6.4580254167243396</v>
      </c>
    </row>
    <row r="317" spans="1:17" hidden="1" x14ac:dyDescent="0.3">
      <c r="A317" s="3" t="s">
        <v>16</v>
      </c>
      <c r="B317" s="2">
        <v>44013</v>
      </c>
      <c r="C317" s="7">
        <v>1.1049274827630999</v>
      </c>
      <c r="D317" s="7">
        <v>2.7936833190883499E-3</v>
      </c>
      <c r="E317" s="7">
        <v>0.72688270156989798</v>
      </c>
      <c r="F317" s="7">
        <v>0.27032361511101299</v>
      </c>
      <c r="G317" s="7">
        <v>1.17296020102289E-2</v>
      </c>
      <c r="H317" s="7">
        <v>6.2767591284939401E-3</v>
      </c>
      <c r="I317" s="7">
        <v>7.7119278513521905E-2</v>
      </c>
      <c r="J317" s="7">
        <v>9.5396035557018505E-2</v>
      </c>
      <c r="K317" s="7">
        <v>6.7390494035805201E-2</v>
      </c>
      <c r="L317" s="7">
        <v>0.417988894889257</v>
      </c>
      <c r="M317" s="7">
        <v>6.1462464541934103E-2</v>
      </c>
      <c r="N317" s="7">
        <v>6.6246113685702601E-2</v>
      </c>
      <c r="O317" s="7">
        <v>7.7169798880206896E-3</v>
      </c>
      <c r="P317" s="7">
        <v>0.188673377750017</v>
      </c>
      <c r="Q317" s="7">
        <v>6.3601908314409998</v>
      </c>
    </row>
    <row r="318" spans="1:17" hidden="1" x14ac:dyDescent="0.3">
      <c r="A318" s="3" t="s">
        <v>16</v>
      </c>
      <c r="B318" s="2">
        <v>44044</v>
      </c>
      <c r="C318" s="7">
        <v>1.10773738941526</v>
      </c>
      <c r="D318" s="7">
        <v>2.76621496980949E-3</v>
      </c>
      <c r="E318" s="7">
        <v>0.71626420857125905</v>
      </c>
      <c r="F318" s="7">
        <v>0.280969576458932</v>
      </c>
      <c r="G318" s="7">
        <v>1.0819401984684699E-2</v>
      </c>
      <c r="H318" s="7">
        <v>6.7091818400774102E-3</v>
      </c>
      <c r="I318" s="7">
        <v>7.5412208106088896E-2</v>
      </c>
      <c r="J318" s="7">
        <v>0.120560674273092</v>
      </c>
      <c r="K318" s="7">
        <v>6.7133345545565895E-2</v>
      </c>
      <c r="L318" s="7">
        <v>0.39662732156631297</v>
      </c>
      <c r="M318" s="7">
        <v>5.8055587365422101E-2</v>
      </c>
      <c r="N318" s="7">
        <v>6.22433280208263E-2</v>
      </c>
      <c r="O318" s="7">
        <v>1.0337807878538699E-2</v>
      </c>
      <c r="P318" s="7">
        <v>0.192101143419391</v>
      </c>
      <c r="Q318" s="7">
        <v>6.4011078921554496</v>
      </c>
    </row>
    <row r="319" spans="1:17" hidden="1" x14ac:dyDescent="0.3">
      <c r="A319" s="3" t="s">
        <v>16</v>
      </c>
      <c r="B319" s="2">
        <v>44075</v>
      </c>
      <c r="C319" s="7">
        <v>1.0604054527975</v>
      </c>
      <c r="D319" s="7">
        <v>3.1721507260711402E-3</v>
      </c>
      <c r="E319" s="7">
        <v>0.725468440886055</v>
      </c>
      <c r="F319" s="7">
        <v>0.27135940838787298</v>
      </c>
      <c r="G319" s="7">
        <v>1.36385583368052E-2</v>
      </c>
      <c r="H319" s="7">
        <v>7.9313106466590705E-3</v>
      </c>
      <c r="I319" s="7">
        <v>6.9474339679100605E-2</v>
      </c>
      <c r="J319" s="7">
        <v>0.105826184778138</v>
      </c>
      <c r="K319" s="7">
        <v>6.7452201025319694E-2</v>
      </c>
      <c r="L319" s="7">
        <v>0.41086395322586799</v>
      </c>
      <c r="M319" s="7">
        <v>6.1283754311930498E-2</v>
      </c>
      <c r="N319" s="7">
        <v>5.6456404069989703E-2</v>
      </c>
      <c r="O319" s="7">
        <v>1.3517298661920901E-2</v>
      </c>
      <c r="P319" s="7">
        <v>0.193555995264268</v>
      </c>
      <c r="Q319" s="7">
        <v>6.3731256400984098</v>
      </c>
    </row>
    <row r="320" spans="1:17" hidden="1" x14ac:dyDescent="0.3">
      <c r="A320" s="3" t="s">
        <v>16</v>
      </c>
      <c r="B320" s="2">
        <v>44105</v>
      </c>
      <c r="C320" s="7">
        <v>1.1096641829446801</v>
      </c>
      <c r="D320" s="7">
        <v>2.8702556809971601E-3</v>
      </c>
      <c r="E320" s="7">
        <v>0.73498749352988502</v>
      </c>
      <c r="F320" s="7">
        <v>0.26214225078911801</v>
      </c>
      <c r="G320" s="7">
        <v>1.2616991826108001E-2</v>
      </c>
      <c r="H320" s="7">
        <v>9.9634410374781109E-3</v>
      </c>
      <c r="I320" s="7">
        <v>6.3211531036291402E-2</v>
      </c>
      <c r="J320" s="7">
        <v>9.9811298252492103E-2</v>
      </c>
      <c r="K320" s="7">
        <v>7.40553787056146E-2</v>
      </c>
      <c r="L320" s="7">
        <v>0.42125164434263501</v>
      </c>
      <c r="M320" s="7">
        <v>6.2672906319939603E-2</v>
      </c>
      <c r="N320" s="7">
        <v>6.3063974287978594E-2</v>
      </c>
      <c r="O320" s="7">
        <v>8.3572926544505308E-3</v>
      </c>
      <c r="P320" s="7">
        <v>0.184995541537012</v>
      </c>
      <c r="Q320" s="7">
        <v>6.4176795902131403</v>
      </c>
    </row>
    <row r="321" spans="1:17" hidden="1" x14ac:dyDescent="0.3">
      <c r="A321" s="3" t="s">
        <v>16</v>
      </c>
      <c r="B321" s="2">
        <v>44136</v>
      </c>
      <c r="C321" s="7">
        <v>0.90022236427432201</v>
      </c>
      <c r="D321" s="7">
        <v>2.7565782397582098E-3</v>
      </c>
      <c r="E321" s="7">
        <v>0.77200850837083501</v>
      </c>
      <c r="F321" s="7">
        <v>0.22523491338940699</v>
      </c>
      <c r="G321" s="7">
        <v>1.4759519749506501E-2</v>
      </c>
      <c r="H321" s="7">
        <v>5.1091808924308103E-3</v>
      </c>
      <c r="I321" s="7">
        <v>1.8959602650437501E-2</v>
      </c>
      <c r="J321" s="7">
        <v>6.4760590684430297E-2</v>
      </c>
      <c r="K321" s="7">
        <v>8.3991605791073704E-2</v>
      </c>
      <c r="L321" s="7">
        <v>0.52900019278370303</v>
      </c>
      <c r="M321" s="7">
        <v>5.87497162708479E-2</v>
      </c>
      <c r="N321" s="7">
        <v>6.8280448959383705E-2</v>
      </c>
      <c r="O321" s="7">
        <v>3.9322162040007196E-3</v>
      </c>
      <c r="P321" s="7">
        <v>0.15245692601418601</v>
      </c>
      <c r="Q321" s="7">
        <v>6.4561272760281403</v>
      </c>
    </row>
    <row r="322" spans="1:17" hidden="1" x14ac:dyDescent="0.3">
      <c r="A322" s="3" t="s">
        <v>16</v>
      </c>
      <c r="B322" s="2">
        <v>44166</v>
      </c>
      <c r="C322" s="7">
        <v>1.1747385685120599</v>
      </c>
      <c r="D322" s="7">
        <v>3.1748791361122198E-3</v>
      </c>
      <c r="E322" s="7">
        <v>0.77483168616176501</v>
      </c>
      <c r="F322" s="7">
        <v>0.22199343470212199</v>
      </c>
      <c r="G322" s="7">
        <v>1.53601740021107E-2</v>
      </c>
      <c r="H322" s="7">
        <v>1.1984811360156399E-2</v>
      </c>
      <c r="I322" s="7">
        <v>9.1592596553916203E-2</v>
      </c>
      <c r="J322" s="7">
        <v>5.5398404743548998E-2</v>
      </c>
      <c r="K322" s="7">
        <v>9.238372428951E-2</v>
      </c>
      <c r="L322" s="7">
        <v>0.473273903225712</v>
      </c>
      <c r="M322" s="7">
        <v>6.0391196703907801E-2</v>
      </c>
      <c r="N322" s="7">
        <v>5.14023959140327E-2</v>
      </c>
      <c r="O322" s="7">
        <v>3.9077691198308798E-3</v>
      </c>
      <c r="P322" s="7">
        <v>0.144305024087275</v>
      </c>
      <c r="Q322" s="7">
        <v>6.3883925124470498</v>
      </c>
    </row>
    <row r="323" spans="1:17" hidden="1" x14ac:dyDescent="0.3">
      <c r="A323" s="3" t="s">
        <v>16</v>
      </c>
      <c r="B323" s="2">
        <v>44197</v>
      </c>
      <c r="C323" s="7">
        <v>0.79845404654716701</v>
      </c>
      <c r="D323" s="7">
        <v>3.3468236060901599E-3</v>
      </c>
      <c r="E323" s="7">
        <v>0.78942618009635701</v>
      </c>
      <c r="F323" s="7">
        <v>0.20722699629755301</v>
      </c>
      <c r="G323" s="7">
        <v>1.42404454864495E-2</v>
      </c>
      <c r="H323" s="7">
        <v>2.1332951636204699E-3</v>
      </c>
      <c r="I323" s="7">
        <v>1.71535039995768E-2</v>
      </c>
      <c r="J323" s="7">
        <v>5.6255368387164301E-2</v>
      </c>
      <c r="K323" s="7">
        <v>7.0423630365359993E-2</v>
      </c>
      <c r="L323" s="7">
        <v>0.57238785452608199</v>
      </c>
      <c r="M323" s="7">
        <v>5.68500186988476E-2</v>
      </c>
      <c r="N323" s="7">
        <v>4.374219006709E-2</v>
      </c>
      <c r="O323" s="7">
        <v>4.1086502839462798E-3</v>
      </c>
      <c r="P323" s="7">
        <v>0.16270504302186301</v>
      </c>
      <c r="Q323" s="7">
        <v>6.5421335508751399</v>
      </c>
    </row>
    <row r="324" spans="1:17" hidden="1" x14ac:dyDescent="0.3">
      <c r="A324" s="3" t="s">
        <v>16</v>
      </c>
      <c r="B324" s="2">
        <v>44228</v>
      </c>
      <c r="C324" s="7">
        <v>0.78714311683983196</v>
      </c>
      <c r="D324" s="7">
        <v>3.3844811119278602E-3</v>
      </c>
      <c r="E324" s="7">
        <v>0.77423008671965798</v>
      </c>
      <c r="F324" s="7">
        <v>0.222385432168414</v>
      </c>
      <c r="G324" s="7">
        <v>1.5212930682404899E-2</v>
      </c>
      <c r="H324" s="7">
        <v>1.6440831806338401E-3</v>
      </c>
      <c r="I324" s="7">
        <v>1.08343005462678E-2</v>
      </c>
      <c r="J324" s="7">
        <v>5.92606093123864E-2</v>
      </c>
      <c r="K324" s="7">
        <v>7.3474122821749505E-2</v>
      </c>
      <c r="L324" s="7">
        <v>0.56100680079856302</v>
      </c>
      <c r="M324" s="7">
        <v>5.9414086484458298E-2</v>
      </c>
      <c r="N324" s="7">
        <v>5.2169795410087302E-2</v>
      </c>
      <c r="O324" s="7">
        <v>3.1447177149741701E-3</v>
      </c>
      <c r="P324" s="7">
        <v>0.163838553048474</v>
      </c>
      <c r="Q324" s="7">
        <v>6.4516230250267599</v>
      </c>
    </row>
    <row r="325" spans="1:17" x14ac:dyDescent="0.3">
      <c r="A325" s="3" t="s">
        <v>16</v>
      </c>
      <c r="B325" s="2">
        <v>44256</v>
      </c>
      <c r="C325" s="7">
        <v>0.97655905055259595</v>
      </c>
      <c r="D325" s="7">
        <v>3.23811029061112E-3</v>
      </c>
      <c r="E325" s="7">
        <v>0.75500193442271502</v>
      </c>
      <c r="F325" s="7">
        <v>0.24175995528667399</v>
      </c>
      <c r="G325" s="7">
        <v>1.56488702378558E-2</v>
      </c>
      <c r="H325" s="7">
        <v>1.52286055083595E-3</v>
      </c>
      <c r="I325" s="7">
        <v>1.03308291679657E-2</v>
      </c>
      <c r="J325" s="7">
        <v>5.70127195656773E-2</v>
      </c>
      <c r="K325" s="7">
        <v>7.1336247344442397E-2</v>
      </c>
      <c r="L325" s="7">
        <v>0.51993963092100204</v>
      </c>
      <c r="M325" s="7">
        <v>6.6064309745908295E-2</v>
      </c>
      <c r="N325" s="7">
        <v>6.80551209218173E-2</v>
      </c>
      <c r="O325" s="7">
        <v>3.7222888154936802E-3</v>
      </c>
      <c r="P325" s="7">
        <v>0.18636712272900099</v>
      </c>
      <c r="Q325" s="7">
        <v>6.43725166277006</v>
      </c>
    </row>
    <row r="326" spans="1:17" hidden="1" x14ac:dyDescent="0.3">
      <c r="A326" s="3" t="s">
        <v>16</v>
      </c>
      <c r="B326" s="2">
        <v>44287</v>
      </c>
      <c r="C326" s="7">
        <v>1.11226022818026</v>
      </c>
      <c r="D326" s="7">
        <v>3.2456352219978001E-3</v>
      </c>
      <c r="E326" s="7">
        <v>0.74617838894089406</v>
      </c>
      <c r="F326" s="7">
        <v>0.250575975837108</v>
      </c>
      <c r="G326" s="7">
        <v>1.2036254195028E-2</v>
      </c>
      <c r="H326" s="7">
        <v>4.7899736901304496E-3</v>
      </c>
      <c r="I326" s="7">
        <v>6.20417447902121E-2</v>
      </c>
      <c r="J326" s="7">
        <v>7.2996139898564794E-2</v>
      </c>
      <c r="K326" s="7">
        <v>6.8334849586318303E-2</v>
      </c>
      <c r="L326" s="7">
        <v>0.44793668428939398</v>
      </c>
      <c r="M326" s="7">
        <v>6.5650652673294799E-2</v>
      </c>
      <c r="N326" s="7">
        <v>6.9219521138784601E-2</v>
      </c>
      <c r="O326" s="7">
        <v>7.1235488564552604E-3</v>
      </c>
      <c r="P326" s="7">
        <v>0.18987063088181699</v>
      </c>
      <c r="Q326" s="7">
        <v>6.3834259224969303</v>
      </c>
    </row>
    <row r="327" spans="1:17" hidden="1" x14ac:dyDescent="0.3">
      <c r="A327" s="3" t="s">
        <v>16</v>
      </c>
      <c r="B327" s="2">
        <v>44317</v>
      </c>
      <c r="C327" s="7">
        <v>1.18929712135206</v>
      </c>
      <c r="D327" s="7">
        <v>3.4354739085701602E-3</v>
      </c>
      <c r="E327" s="7">
        <v>0.73084861719120797</v>
      </c>
      <c r="F327" s="7">
        <v>0.26571590890022201</v>
      </c>
      <c r="G327" s="7">
        <v>1.2052261629062099E-2</v>
      </c>
      <c r="H327" s="7">
        <v>8.3716363767767192E-3</v>
      </c>
      <c r="I327" s="7">
        <v>7.9298886707652796E-2</v>
      </c>
      <c r="J327" s="7">
        <v>0.10020998637876601</v>
      </c>
      <c r="K327" s="7">
        <v>6.5404666220973101E-2</v>
      </c>
      <c r="L327" s="7">
        <v>0.41132829307763902</v>
      </c>
      <c r="M327" s="7">
        <v>6.6219257612525104E-2</v>
      </c>
      <c r="N327" s="7">
        <v>6.7889427270923799E-2</v>
      </c>
      <c r="O327" s="7">
        <v>9.4067743588024198E-3</v>
      </c>
      <c r="P327" s="7">
        <v>0.17981881036687899</v>
      </c>
      <c r="Q327" s="7">
        <v>6.3808161571486499</v>
      </c>
    </row>
    <row r="328" spans="1:17" hidden="1" x14ac:dyDescent="0.3">
      <c r="A328" s="3" t="s">
        <v>16</v>
      </c>
      <c r="B328" s="2">
        <v>44348</v>
      </c>
      <c r="C328" s="7">
        <v>1.1906909721675401</v>
      </c>
      <c r="D328" s="7">
        <v>3.35976578071357E-3</v>
      </c>
      <c r="E328" s="7">
        <v>0.72115653477606201</v>
      </c>
      <c r="F328" s="7">
        <v>0.27548369944322498</v>
      </c>
      <c r="G328" s="7">
        <v>1.11437364834095E-2</v>
      </c>
      <c r="H328" s="7">
        <v>8.6157148374431097E-3</v>
      </c>
      <c r="I328" s="7">
        <v>7.0468366992529105E-2</v>
      </c>
      <c r="J328" s="7">
        <v>0.114685645404143</v>
      </c>
      <c r="K328" s="7">
        <v>6.1515268757630998E-2</v>
      </c>
      <c r="L328" s="7">
        <v>0.39924801168388901</v>
      </c>
      <c r="M328" s="7">
        <v>6.7243730837294305E-2</v>
      </c>
      <c r="N328" s="7">
        <v>5.8552273682378801E-2</v>
      </c>
      <c r="O328" s="7">
        <v>1.25521322646279E-2</v>
      </c>
      <c r="P328" s="7">
        <v>0.19597511905665399</v>
      </c>
      <c r="Q328" s="7">
        <v>6.3666859591343696</v>
      </c>
    </row>
    <row r="329" spans="1:17" hidden="1" x14ac:dyDescent="0.3">
      <c r="A329" s="3" t="s">
        <v>16</v>
      </c>
      <c r="B329" s="2">
        <v>44378</v>
      </c>
      <c r="C329" s="7">
        <v>1.2331628097496301</v>
      </c>
      <c r="D329" s="7">
        <v>3.09583650159559E-3</v>
      </c>
      <c r="E329" s="7">
        <v>0.72120620999976304</v>
      </c>
      <c r="F329" s="7">
        <v>0.27569795349864201</v>
      </c>
      <c r="G329" s="7">
        <v>1.1722945251728E-2</v>
      </c>
      <c r="H329" s="7">
        <v>1.01416304582769E-2</v>
      </c>
      <c r="I329" s="7">
        <v>7.5716375859601795E-2</v>
      </c>
      <c r="J329" s="7">
        <v>0.12321510457670901</v>
      </c>
      <c r="K329" s="7">
        <v>6.2678147558348704E-2</v>
      </c>
      <c r="L329" s="7">
        <v>0.39700760308913902</v>
      </c>
      <c r="M329" s="7">
        <v>6.4932529028126407E-2</v>
      </c>
      <c r="N329" s="7">
        <v>5.3557807592858699E-2</v>
      </c>
      <c r="O329" s="7">
        <v>1.444077902266E-2</v>
      </c>
      <c r="P329" s="7">
        <v>0.186587077562551</v>
      </c>
      <c r="Q329" s="7">
        <v>6.3851191512927397</v>
      </c>
    </row>
    <row r="330" spans="1:17" hidden="1" x14ac:dyDescent="0.3">
      <c r="A330" s="3" t="s">
        <v>16</v>
      </c>
      <c r="B330" s="2">
        <v>44409</v>
      </c>
      <c r="C330" s="7">
        <v>1.1809002925832599</v>
      </c>
      <c r="D330" s="7">
        <v>3.3426605918977798E-3</v>
      </c>
      <c r="E330" s="7">
        <v>0.720210597365887</v>
      </c>
      <c r="F330" s="7">
        <v>0.27644674204221498</v>
      </c>
      <c r="G330" s="7">
        <v>1.07896434066967E-2</v>
      </c>
      <c r="H330" s="7">
        <v>1.20327988685845E-2</v>
      </c>
      <c r="I330" s="7">
        <v>7.5065197662237904E-2</v>
      </c>
      <c r="J330" s="7">
        <v>0.136402390338492</v>
      </c>
      <c r="K330" s="7">
        <v>6.4227325122202306E-2</v>
      </c>
      <c r="L330" s="7">
        <v>0.384207683160252</v>
      </c>
      <c r="M330" s="7">
        <v>6.5805313943931701E-2</v>
      </c>
      <c r="N330" s="7">
        <v>5.6964913861667299E-2</v>
      </c>
      <c r="O330" s="7">
        <v>1.66745554757118E-2</v>
      </c>
      <c r="P330" s="7">
        <v>0.17783017816022401</v>
      </c>
      <c r="Q330" s="7">
        <v>6.3902325731910903</v>
      </c>
    </row>
    <row r="331" spans="1:17" hidden="1" x14ac:dyDescent="0.3">
      <c r="A331" s="3" t="s">
        <v>16</v>
      </c>
      <c r="B331" s="2">
        <v>44440</v>
      </c>
      <c r="C331" s="7">
        <v>1.1479177520777899</v>
      </c>
      <c r="D331" s="7">
        <v>2.8783158926759499E-3</v>
      </c>
      <c r="E331" s="7">
        <v>0.72490188764292596</v>
      </c>
      <c r="F331" s="7">
        <v>0.27221979646439898</v>
      </c>
      <c r="G331" s="7">
        <v>1.1751008822677499E-2</v>
      </c>
      <c r="H331" s="7">
        <v>1.0177058361643201E-2</v>
      </c>
      <c r="I331" s="7">
        <v>6.8855151268451806E-2</v>
      </c>
      <c r="J331" s="7">
        <v>0.12211402561833901</v>
      </c>
      <c r="K331" s="7">
        <v>6.3757455875633598E-2</v>
      </c>
      <c r="L331" s="7">
        <v>0.39220984585027102</v>
      </c>
      <c r="M331" s="7">
        <v>7.0227134356755302E-2</v>
      </c>
      <c r="N331" s="7">
        <v>5.1486356178223003E-2</v>
      </c>
      <c r="O331" s="7">
        <v>1.49066708154634E-2</v>
      </c>
      <c r="P331" s="7">
        <v>0.19451529285254199</v>
      </c>
      <c r="Q331" s="7">
        <v>6.4053445641201598</v>
      </c>
    </row>
    <row r="332" spans="1:17" hidden="1" x14ac:dyDescent="0.3">
      <c r="A332" s="3" t="s">
        <v>17</v>
      </c>
      <c r="B332" s="2">
        <v>43466</v>
      </c>
      <c r="C332" s="7">
        <v>0.83250868165327896</v>
      </c>
      <c r="D332" s="7">
        <v>2.7569454109424799E-2</v>
      </c>
      <c r="E332" s="7">
        <v>0.57835313521048703</v>
      </c>
      <c r="F332" s="7">
        <v>0.394077410680088</v>
      </c>
      <c r="G332" s="7">
        <v>1.27343350894951E-2</v>
      </c>
      <c r="H332" s="7">
        <v>1.8363325954625299E-2</v>
      </c>
      <c r="I332" s="7">
        <v>0.108303500161406</v>
      </c>
      <c r="J332" s="7">
        <v>0.16577831752487601</v>
      </c>
      <c r="K332" s="7">
        <v>5.2142311950865702E-2</v>
      </c>
      <c r="L332" s="7">
        <v>0.34508500624629102</v>
      </c>
      <c r="M332" s="7">
        <v>7.1030807305306004E-2</v>
      </c>
      <c r="N332" s="7">
        <v>4.5141391959932997E-2</v>
      </c>
      <c r="O332" s="7">
        <v>5.4362403203421103E-2</v>
      </c>
      <c r="P332" s="7">
        <v>0.12705860060378099</v>
      </c>
      <c r="Q332" s="7">
        <v>5.1685474105203904</v>
      </c>
    </row>
    <row r="333" spans="1:17" hidden="1" x14ac:dyDescent="0.3">
      <c r="A333" s="3" t="s">
        <v>17</v>
      </c>
      <c r="B333" s="2">
        <v>43497</v>
      </c>
      <c r="C333" s="7">
        <v>0.88599532658817104</v>
      </c>
      <c r="D333" s="7">
        <v>2.73592782309201E-2</v>
      </c>
      <c r="E333" s="7">
        <v>0.56277794135097603</v>
      </c>
      <c r="F333" s="7">
        <v>0.40986278041810398</v>
      </c>
      <c r="G333" s="7">
        <v>1.3913803376660599E-2</v>
      </c>
      <c r="H333" s="7">
        <v>2.0316118715699799E-2</v>
      </c>
      <c r="I333" s="7">
        <v>0.104512608586281</v>
      </c>
      <c r="J333" s="7">
        <v>0.19510125794272601</v>
      </c>
      <c r="K333" s="7">
        <v>4.5813963600865398E-2</v>
      </c>
      <c r="L333" s="7">
        <v>0.32782844453868198</v>
      </c>
      <c r="M333" s="7">
        <v>7.2003366075079095E-2</v>
      </c>
      <c r="N333" s="7">
        <v>3.8385301221029199E-2</v>
      </c>
      <c r="O333" s="7">
        <v>5.4107369207290597E-2</v>
      </c>
      <c r="P333" s="7">
        <v>0.12801776673568599</v>
      </c>
      <c r="Q333" s="7">
        <v>5.1346267806822903</v>
      </c>
    </row>
    <row r="334" spans="1:17" hidden="1" x14ac:dyDescent="0.3">
      <c r="A334" s="3" t="s">
        <v>17</v>
      </c>
      <c r="B334" s="2">
        <v>43525</v>
      </c>
      <c r="C334" s="7">
        <v>1.0238180566572199</v>
      </c>
      <c r="D334" s="7">
        <v>2.6790370697779401E-2</v>
      </c>
      <c r="E334" s="7">
        <v>0.55906272555478798</v>
      </c>
      <c r="F334" s="7">
        <v>0.41414690374743302</v>
      </c>
      <c r="G334" s="7">
        <v>1.3794772110232299E-2</v>
      </c>
      <c r="H334" s="7">
        <v>1.8595305761539001E-2</v>
      </c>
      <c r="I334" s="7">
        <v>0.112197824380993</v>
      </c>
      <c r="J334" s="7">
        <v>0.19313275606723199</v>
      </c>
      <c r="K334" s="7">
        <v>4.5810021510156403E-2</v>
      </c>
      <c r="L334" s="7">
        <v>0.32535089244550303</v>
      </c>
      <c r="M334" s="7">
        <v>6.6017043835591593E-2</v>
      </c>
      <c r="N334" s="7">
        <v>3.8854839702932097E-2</v>
      </c>
      <c r="O334" s="7">
        <v>5.4498906421349601E-2</v>
      </c>
      <c r="P334" s="7">
        <v>0.13174763776447099</v>
      </c>
      <c r="Q334" s="7">
        <v>5.1677700179857702</v>
      </c>
    </row>
    <row r="335" spans="1:17" hidden="1" x14ac:dyDescent="0.3">
      <c r="A335" s="3" t="s">
        <v>17</v>
      </c>
      <c r="B335" s="2">
        <v>43556</v>
      </c>
      <c r="C335" s="7">
        <v>1.00613363939944</v>
      </c>
      <c r="D335" s="7">
        <v>2.6389843163185701E-2</v>
      </c>
      <c r="E335" s="7">
        <v>0.54024214592419895</v>
      </c>
      <c r="F335" s="7">
        <v>0.43336801091261501</v>
      </c>
      <c r="G335" s="7">
        <v>1.33619778878592E-2</v>
      </c>
      <c r="H335" s="7">
        <v>2.10096668751584E-2</v>
      </c>
      <c r="I335" s="7">
        <v>0.115491846280017</v>
      </c>
      <c r="J335" s="7">
        <v>0.198562094272073</v>
      </c>
      <c r="K335" s="7">
        <v>4.2419217983145803E-2</v>
      </c>
      <c r="L335" s="7">
        <v>0.322035469113574</v>
      </c>
      <c r="M335" s="7">
        <v>6.3733087730163299E-2</v>
      </c>
      <c r="N335" s="7">
        <v>4.40120878109364E-2</v>
      </c>
      <c r="O335" s="7">
        <v>5.66321513420808E-2</v>
      </c>
      <c r="P335" s="7">
        <v>0.122742400704993</v>
      </c>
      <c r="Q335" s="7">
        <v>5.1458175181002996</v>
      </c>
    </row>
    <row r="336" spans="1:17" hidden="1" x14ac:dyDescent="0.3">
      <c r="A336" s="3" t="s">
        <v>17</v>
      </c>
      <c r="B336" s="2">
        <v>43586</v>
      </c>
      <c r="C336" s="7">
        <v>1.0378787640386999</v>
      </c>
      <c r="D336" s="7">
        <v>2.5441979913663398E-2</v>
      </c>
      <c r="E336" s="7">
        <v>0.55323889619586197</v>
      </c>
      <c r="F336" s="7">
        <v>0.42131912389047399</v>
      </c>
      <c r="G336" s="7">
        <v>1.33780179488834E-2</v>
      </c>
      <c r="H336" s="7">
        <v>1.9956611131919499E-2</v>
      </c>
      <c r="I336" s="7">
        <v>0.118936288437917</v>
      </c>
      <c r="J336" s="7">
        <v>0.20849046732023199</v>
      </c>
      <c r="K336" s="7">
        <v>4.2729564678980203E-2</v>
      </c>
      <c r="L336" s="7">
        <v>0.31369516077010601</v>
      </c>
      <c r="M336" s="7">
        <v>6.4162098250375194E-2</v>
      </c>
      <c r="N336" s="7">
        <v>4.4903794865180299E-2</v>
      </c>
      <c r="O336" s="7">
        <v>5.59029816227503E-2</v>
      </c>
      <c r="P336" s="7">
        <v>0.117845014973656</v>
      </c>
      <c r="Q336" s="7">
        <v>5.1619688586282901</v>
      </c>
    </row>
    <row r="337" spans="1:17" hidden="1" x14ac:dyDescent="0.3">
      <c r="A337" s="3" t="s">
        <v>17</v>
      </c>
      <c r="B337" s="2">
        <v>43617</v>
      </c>
      <c r="C337" s="7">
        <v>0.99180483209122805</v>
      </c>
      <c r="D337" s="7">
        <v>2.6039986546187801E-2</v>
      </c>
      <c r="E337" s="7">
        <v>0.55559833833268002</v>
      </c>
      <c r="F337" s="7">
        <v>0.41836167512113198</v>
      </c>
      <c r="G337" s="7">
        <v>1.1533758910671E-2</v>
      </c>
      <c r="H337" s="7">
        <v>1.9664045577764501E-2</v>
      </c>
      <c r="I337" s="7">
        <v>0.11988739726945701</v>
      </c>
      <c r="J337" s="7">
        <v>0.201510360162967</v>
      </c>
      <c r="K337" s="7">
        <v>4.2170682086545001E-2</v>
      </c>
      <c r="L337" s="7">
        <v>0.32184492141244597</v>
      </c>
      <c r="M337" s="7">
        <v>6.30154244314578E-2</v>
      </c>
      <c r="N337" s="7">
        <v>4.0626361169712799E-2</v>
      </c>
      <c r="O337" s="7">
        <v>5.5292418421478098E-2</v>
      </c>
      <c r="P337" s="7">
        <v>0.124454630557501</v>
      </c>
      <c r="Q337" s="7">
        <v>5.1671963688166302</v>
      </c>
    </row>
    <row r="338" spans="1:17" hidden="1" x14ac:dyDescent="0.3">
      <c r="A338" s="3" t="s">
        <v>17</v>
      </c>
      <c r="B338" s="2">
        <v>43647</v>
      </c>
      <c r="C338" s="7">
        <v>1.0334660422492301</v>
      </c>
      <c r="D338" s="7">
        <v>2.6817247925054001E-2</v>
      </c>
      <c r="E338" s="7">
        <v>0.55417200276838197</v>
      </c>
      <c r="F338" s="7">
        <v>0.41901074930656401</v>
      </c>
      <c r="G338" s="7">
        <v>1.2677709537512899E-2</v>
      </c>
      <c r="H338" s="7">
        <v>2.2030350799324298E-2</v>
      </c>
      <c r="I338" s="7">
        <v>0.122017715188243</v>
      </c>
      <c r="J338" s="7">
        <v>0.19521874535573899</v>
      </c>
      <c r="K338" s="7">
        <v>4.26395955551849E-2</v>
      </c>
      <c r="L338" s="7">
        <v>0.314016912465094</v>
      </c>
      <c r="M338" s="7">
        <v>6.5188228475565393E-2</v>
      </c>
      <c r="N338" s="7">
        <v>4.1176828205947702E-2</v>
      </c>
      <c r="O338" s="7">
        <v>5.89602363230372E-2</v>
      </c>
      <c r="P338" s="7">
        <v>0.12607367809435099</v>
      </c>
      <c r="Q338" s="7">
        <v>5.2168810171146198</v>
      </c>
    </row>
    <row r="339" spans="1:17" hidden="1" x14ac:dyDescent="0.3">
      <c r="A339" s="3" t="s">
        <v>17</v>
      </c>
      <c r="B339" s="2">
        <v>43678</v>
      </c>
      <c r="C339" s="7">
        <v>1.06581444275898</v>
      </c>
      <c r="D339" s="7">
        <v>2.54785925180019E-2</v>
      </c>
      <c r="E339" s="7">
        <v>0.53119827249142504</v>
      </c>
      <c r="F339" s="7">
        <v>0.44332313499057302</v>
      </c>
      <c r="G339" s="7">
        <v>1.2362912336702199E-2</v>
      </c>
      <c r="H339" s="7">
        <v>2.5386019075380298E-2</v>
      </c>
      <c r="I339" s="7">
        <v>0.115727437429914</v>
      </c>
      <c r="J339" s="7">
        <v>0.216213069547671</v>
      </c>
      <c r="K339" s="7">
        <v>4.4851161273887698E-2</v>
      </c>
      <c r="L339" s="7">
        <v>0.30318132877446402</v>
      </c>
      <c r="M339" s="7">
        <v>6.0025600321422103E-2</v>
      </c>
      <c r="N339" s="7">
        <v>4.1558399323162E-2</v>
      </c>
      <c r="O339" s="7">
        <v>6.1948679722082602E-2</v>
      </c>
      <c r="P339" s="7">
        <v>0.11874539219531401</v>
      </c>
      <c r="Q339" s="7">
        <v>5.1528238160513702</v>
      </c>
    </row>
    <row r="340" spans="1:17" hidden="1" x14ac:dyDescent="0.3">
      <c r="A340" s="3" t="s">
        <v>17</v>
      </c>
      <c r="B340" s="2">
        <v>43709</v>
      </c>
      <c r="C340" s="7">
        <v>0.95477721630478596</v>
      </c>
      <c r="D340" s="7">
        <v>2.6611102728739899E-2</v>
      </c>
      <c r="E340" s="7">
        <v>0.57185107044445305</v>
      </c>
      <c r="F340" s="7">
        <v>0.401537826826807</v>
      </c>
      <c r="G340" s="7">
        <v>1.26511210196947E-2</v>
      </c>
      <c r="H340" s="7">
        <v>1.98634983571498E-2</v>
      </c>
      <c r="I340" s="7">
        <v>0.115304543711976</v>
      </c>
      <c r="J340" s="7">
        <v>0.19148962210571099</v>
      </c>
      <c r="K340" s="7">
        <v>4.86733792515276E-2</v>
      </c>
      <c r="L340" s="7">
        <v>0.31920214702806199</v>
      </c>
      <c r="M340" s="7">
        <v>6.3255366438330393E-2</v>
      </c>
      <c r="N340" s="7">
        <v>4.21924885219679E-2</v>
      </c>
      <c r="O340" s="7">
        <v>6.2252017454111901E-2</v>
      </c>
      <c r="P340" s="7">
        <v>0.12511581611146899</v>
      </c>
      <c r="Q340" s="7">
        <v>5.1405595980748702</v>
      </c>
    </row>
    <row r="341" spans="1:17" hidden="1" x14ac:dyDescent="0.3">
      <c r="A341" s="3" t="s">
        <v>17</v>
      </c>
      <c r="B341" s="2">
        <v>43739</v>
      </c>
      <c r="C341" s="7">
        <v>1.0115581185455</v>
      </c>
      <c r="D341" s="7">
        <v>2.6322183475635901E-2</v>
      </c>
      <c r="E341" s="7">
        <v>0.57249069974406497</v>
      </c>
      <c r="F341" s="7">
        <v>0.401187116780299</v>
      </c>
      <c r="G341" s="7">
        <v>1.34655505825552E-2</v>
      </c>
      <c r="H341" s="7">
        <v>2.0548022758879399E-2</v>
      </c>
      <c r="I341" s="7">
        <v>0.12290499730142999</v>
      </c>
      <c r="J341" s="7">
        <v>0.18819379223045901</v>
      </c>
      <c r="K341" s="7">
        <v>4.9916421813393598E-2</v>
      </c>
      <c r="L341" s="7">
        <v>0.31510428250519701</v>
      </c>
      <c r="M341" s="7">
        <v>6.4250644708455401E-2</v>
      </c>
      <c r="N341" s="7">
        <v>4.37675653112597E-2</v>
      </c>
      <c r="O341" s="7">
        <v>5.80918130826596E-2</v>
      </c>
      <c r="P341" s="7">
        <v>0.123756909705712</v>
      </c>
      <c r="Q341" s="7">
        <v>5.1676749447489101</v>
      </c>
    </row>
    <row r="342" spans="1:17" hidden="1" x14ac:dyDescent="0.3">
      <c r="A342" s="3" t="s">
        <v>17</v>
      </c>
      <c r="B342" s="2">
        <v>43770</v>
      </c>
      <c r="C342" s="7">
        <v>1.01260177138799</v>
      </c>
      <c r="D342" s="7">
        <v>2.6339952908003401E-2</v>
      </c>
      <c r="E342" s="7">
        <v>0.57951122105000596</v>
      </c>
      <c r="F342" s="7">
        <v>0.39414882604199097</v>
      </c>
      <c r="G342" s="7">
        <v>1.32276808653575E-2</v>
      </c>
      <c r="H342" s="7">
        <v>1.9954924468206001E-2</v>
      </c>
      <c r="I342" s="7">
        <v>0.12646498331495101</v>
      </c>
      <c r="J342" s="7">
        <v>0.18812234961313001</v>
      </c>
      <c r="K342" s="7">
        <v>5.6915109687012203E-2</v>
      </c>
      <c r="L342" s="7">
        <v>0.31835947691208899</v>
      </c>
      <c r="M342" s="7">
        <v>6.3229658750434098E-2</v>
      </c>
      <c r="N342" s="7">
        <v>4.3041615345375803E-2</v>
      </c>
      <c r="O342" s="7">
        <v>5.37025135354453E-2</v>
      </c>
      <c r="P342" s="7">
        <v>0.116981687508</v>
      </c>
      <c r="Q342" s="7">
        <v>5.19953748470249</v>
      </c>
    </row>
    <row r="343" spans="1:17" hidden="1" x14ac:dyDescent="0.3">
      <c r="A343" s="3" t="s">
        <v>17</v>
      </c>
      <c r="B343" s="2">
        <v>43800</v>
      </c>
      <c r="C343" s="7">
        <v>1.1436431083254801</v>
      </c>
      <c r="D343" s="7">
        <v>2.7222399887968401E-2</v>
      </c>
      <c r="E343" s="7">
        <v>0.58326298808937305</v>
      </c>
      <c r="F343" s="7">
        <v>0.38951461202265902</v>
      </c>
      <c r="G343" s="7">
        <v>1.4140625502202801E-2</v>
      </c>
      <c r="H343" s="7">
        <v>2.32817542366415E-2</v>
      </c>
      <c r="I343" s="7">
        <v>0.14640145177517799</v>
      </c>
      <c r="J343" s="7">
        <v>0.17985492666969499</v>
      </c>
      <c r="K343" s="7">
        <v>6.9134785242581695E-2</v>
      </c>
      <c r="L343" s="7">
        <v>0.317159970035299</v>
      </c>
      <c r="M343" s="7">
        <v>6.0172117271445599E-2</v>
      </c>
      <c r="N343" s="7">
        <v>3.9708968804471001E-2</v>
      </c>
      <c r="O343" s="7">
        <v>4.5301488976722801E-2</v>
      </c>
      <c r="P343" s="7">
        <v>0.104843911485762</v>
      </c>
      <c r="Q343" s="7">
        <v>5.1675741477011501</v>
      </c>
    </row>
    <row r="344" spans="1:17" hidden="1" x14ac:dyDescent="0.3">
      <c r="A344" s="3" t="s">
        <v>17</v>
      </c>
      <c r="B344" s="2">
        <v>43831</v>
      </c>
      <c r="C344" s="7">
        <v>0.88264382170942901</v>
      </c>
      <c r="D344" s="7">
        <v>2.9762149959749101E-2</v>
      </c>
      <c r="E344" s="7">
        <v>0.60036782006122302</v>
      </c>
      <c r="F344" s="7">
        <v>0.36987002997902801</v>
      </c>
      <c r="G344" s="7">
        <v>1.4400934468884999E-2</v>
      </c>
      <c r="H344" s="7">
        <v>1.85320267401082E-2</v>
      </c>
      <c r="I344" s="7">
        <v>9.9925208131488794E-2</v>
      </c>
      <c r="J344" s="7">
        <v>0.18147844980894201</v>
      </c>
      <c r="K344" s="7">
        <v>4.71748943701066E-2</v>
      </c>
      <c r="L344" s="7">
        <v>0.332904788914135</v>
      </c>
      <c r="M344" s="7">
        <v>7.0177165882481601E-2</v>
      </c>
      <c r="N344" s="7">
        <v>4.3485514772314403E-2</v>
      </c>
      <c r="O344" s="7">
        <v>5.5126722109140498E-2</v>
      </c>
      <c r="P344" s="7">
        <v>0.13679429480239799</v>
      </c>
      <c r="Q344" s="7">
        <v>5.1616656128123397</v>
      </c>
    </row>
    <row r="345" spans="1:17" hidden="1" x14ac:dyDescent="0.3">
      <c r="A345" s="3" t="s">
        <v>17</v>
      </c>
      <c r="B345" s="2">
        <v>43862</v>
      </c>
      <c r="C345" s="7">
        <v>0.90499512321416398</v>
      </c>
      <c r="D345" s="7">
        <v>2.9720950667122999E-2</v>
      </c>
      <c r="E345" s="7">
        <v>0.58390710789502298</v>
      </c>
      <c r="F345" s="7">
        <v>0.38637194143785403</v>
      </c>
      <c r="G345" s="7">
        <v>1.4090740933899899E-2</v>
      </c>
      <c r="H345" s="7">
        <v>1.9395237446268501E-2</v>
      </c>
      <c r="I345" s="7">
        <v>9.6892831619106098E-2</v>
      </c>
      <c r="J345" s="7">
        <v>0.20307445216605299</v>
      </c>
      <c r="K345" s="7">
        <v>4.2046027252328103E-2</v>
      </c>
      <c r="L345" s="7">
        <v>0.33238163056015102</v>
      </c>
      <c r="M345" s="7">
        <v>6.5588401393172194E-2</v>
      </c>
      <c r="N345" s="7">
        <v>4.1398544390223099E-2</v>
      </c>
      <c r="O345" s="7">
        <v>5.74086305503866E-2</v>
      </c>
      <c r="P345" s="7">
        <v>0.12772350368841101</v>
      </c>
      <c r="Q345" s="7">
        <v>5.1448833244103298</v>
      </c>
    </row>
    <row r="346" spans="1:17" x14ac:dyDescent="0.3">
      <c r="A346" s="3" t="s">
        <v>17</v>
      </c>
      <c r="B346" s="2">
        <v>43891</v>
      </c>
      <c r="C346" s="7">
        <v>0.81115328614855498</v>
      </c>
      <c r="D346" s="7">
        <v>3.1832326642300297E-2</v>
      </c>
      <c r="E346" s="7">
        <v>0.64659721377999102</v>
      </c>
      <c r="F346" s="7">
        <v>0.32157045957770902</v>
      </c>
      <c r="G346" s="7">
        <v>1.39352479842819E-2</v>
      </c>
      <c r="H346" s="7">
        <v>1.40802770479234E-2</v>
      </c>
      <c r="I346" s="7">
        <v>6.8890057476480401E-2</v>
      </c>
      <c r="J346" s="7">
        <v>0.13490271456504599</v>
      </c>
      <c r="K346" s="7">
        <v>3.9944122251749502E-2</v>
      </c>
      <c r="L346" s="7">
        <v>0.46604252698201698</v>
      </c>
      <c r="M346" s="7">
        <v>5.8964259829731698E-2</v>
      </c>
      <c r="N346" s="7">
        <v>3.9613150085008403E-2</v>
      </c>
      <c r="O346" s="7">
        <v>3.5182275756823499E-2</v>
      </c>
      <c r="P346" s="7">
        <v>0.12844536802093801</v>
      </c>
      <c r="Q346" s="7">
        <v>5.2257754880067502</v>
      </c>
    </row>
    <row r="347" spans="1:17" hidden="1" x14ac:dyDescent="0.3">
      <c r="A347" s="3" t="s">
        <v>17</v>
      </c>
      <c r="B347" s="2">
        <v>43922</v>
      </c>
      <c r="C347" s="7">
        <v>0.434024598056445</v>
      </c>
      <c r="D347" s="7">
        <v>3.8425150748296097E-2</v>
      </c>
      <c r="E347" s="7">
        <v>0.773953848812026</v>
      </c>
      <c r="F347" s="7">
        <v>0.187621000439678</v>
      </c>
      <c r="G347" s="7">
        <v>1.58868114546993E-2</v>
      </c>
      <c r="H347" s="7">
        <v>5.3265627068152304E-4</v>
      </c>
      <c r="I347" s="7">
        <v>2.6233759219039501E-2</v>
      </c>
      <c r="J347" s="7">
        <v>3.4879820261711797E-2</v>
      </c>
      <c r="K347" s="7">
        <v>1.32144614356468E-2</v>
      </c>
      <c r="L347" s="7">
        <v>0.79454251026933298</v>
      </c>
      <c r="M347" s="7">
        <v>2.35930214090753E-2</v>
      </c>
      <c r="N347" s="7">
        <v>1.00822664066614E-2</v>
      </c>
      <c r="O347" s="7">
        <v>5.0369712745853201E-3</v>
      </c>
      <c r="P347" s="7">
        <v>7.5997721998566206E-2</v>
      </c>
      <c r="Q347" s="7">
        <v>5.3678414500486999</v>
      </c>
    </row>
    <row r="348" spans="1:17" hidden="1" x14ac:dyDescent="0.3">
      <c r="A348" s="3" t="s">
        <v>17</v>
      </c>
      <c r="B348" s="2">
        <v>43952</v>
      </c>
      <c r="C348" s="7">
        <v>0.53650789095880502</v>
      </c>
      <c r="D348" s="7">
        <v>3.5320454897080598E-2</v>
      </c>
      <c r="E348" s="7">
        <v>0.75011932202068898</v>
      </c>
      <c r="F348" s="7">
        <v>0.21456022308223099</v>
      </c>
      <c r="G348" s="7">
        <v>1.6393002328284799E-2</v>
      </c>
      <c r="H348" s="7">
        <v>2.0962127737837398E-3</v>
      </c>
      <c r="I348" s="7">
        <v>3.4451937972712697E-2</v>
      </c>
      <c r="J348" s="7">
        <v>5.5395427647063802E-2</v>
      </c>
      <c r="K348" s="7">
        <v>1.39496922440669E-2</v>
      </c>
      <c r="L348" s="7">
        <v>0.69504606528216395</v>
      </c>
      <c r="M348" s="7">
        <v>2.5122188652077701E-2</v>
      </c>
      <c r="N348" s="7">
        <v>5.3483027822382498E-2</v>
      </c>
      <c r="O348" s="7">
        <v>8.0573371103293805E-3</v>
      </c>
      <c r="P348" s="7">
        <v>9.6005108167134701E-2</v>
      </c>
      <c r="Q348" s="7">
        <v>5.3706633024906001</v>
      </c>
    </row>
    <row r="349" spans="1:17" hidden="1" x14ac:dyDescent="0.3">
      <c r="A349" s="3" t="s">
        <v>17</v>
      </c>
      <c r="B349" s="2">
        <v>43983</v>
      </c>
      <c r="C349" s="7">
        <v>0.66882484071926696</v>
      </c>
      <c r="D349" s="7">
        <v>3.1978361486717698E-2</v>
      </c>
      <c r="E349" s="7">
        <v>0.67283432665644904</v>
      </c>
      <c r="F349" s="7">
        <v>0.295187311856833</v>
      </c>
      <c r="G349" s="7">
        <v>1.62292077607421E-2</v>
      </c>
      <c r="H349" s="7">
        <v>7.3524942956738996E-3</v>
      </c>
      <c r="I349" s="7">
        <v>8.7158998097279394E-2</v>
      </c>
      <c r="J349" s="7">
        <v>7.12538524922042E-2</v>
      </c>
      <c r="K349" s="7">
        <v>2.8775199954605101E-2</v>
      </c>
      <c r="L349" s="7">
        <v>0.53192117694491403</v>
      </c>
      <c r="M349" s="7">
        <v>3.5847151272013197E-2</v>
      </c>
      <c r="N349" s="7">
        <v>6.3503067486385498E-2</v>
      </c>
      <c r="O349" s="7">
        <v>1.26368366106089E-2</v>
      </c>
      <c r="P349" s="7">
        <v>0.14532201508557399</v>
      </c>
      <c r="Q349" s="7">
        <v>5.2813171457800996</v>
      </c>
    </row>
    <row r="350" spans="1:17" hidden="1" x14ac:dyDescent="0.3">
      <c r="A350" s="3" t="s">
        <v>17</v>
      </c>
      <c r="B350" s="2">
        <v>44013</v>
      </c>
      <c r="C350" s="7">
        <v>0.89880058814123298</v>
      </c>
      <c r="D350" s="7">
        <v>3.0603532554014198E-2</v>
      </c>
      <c r="E350" s="7">
        <v>0.60242892821719896</v>
      </c>
      <c r="F350" s="7">
        <v>0.366967539228786</v>
      </c>
      <c r="G350" s="7">
        <v>1.40844496622864E-2</v>
      </c>
      <c r="H350" s="7">
        <v>1.5228283234891799E-2</v>
      </c>
      <c r="I350" s="7">
        <v>0.11162101672312701</v>
      </c>
      <c r="J350" s="7">
        <v>0.16331572040637299</v>
      </c>
      <c r="K350" s="7">
        <v>3.79607612850461E-2</v>
      </c>
      <c r="L350" s="7">
        <v>0.38869691659279099</v>
      </c>
      <c r="M350" s="7">
        <v>5.5855001499108797E-2</v>
      </c>
      <c r="N350" s="7">
        <v>5.1586459504557799E-2</v>
      </c>
      <c r="O350" s="7">
        <v>3.0934068768719899E-2</v>
      </c>
      <c r="P350" s="7">
        <v>0.13071732232309799</v>
      </c>
      <c r="Q350" s="7">
        <v>5.2708405688811002</v>
      </c>
    </row>
    <row r="351" spans="1:17" hidden="1" x14ac:dyDescent="0.3">
      <c r="A351" s="3" t="s">
        <v>17</v>
      </c>
      <c r="B351" s="2">
        <v>44044</v>
      </c>
      <c r="C351" s="7">
        <v>1.02659461040704</v>
      </c>
      <c r="D351" s="7">
        <v>2.6930753101386099E-2</v>
      </c>
      <c r="E351" s="7">
        <v>0.53854513670004001</v>
      </c>
      <c r="F351" s="7">
        <v>0.43452411019857401</v>
      </c>
      <c r="G351" s="7">
        <v>1.2405907389131001E-2</v>
      </c>
      <c r="H351" s="7">
        <v>1.9770246227662699E-2</v>
      </c>
      <c r="I351" s="7">
        <v>0.11716042464269601</v>
      </c>
      <c r="J351" s="7">
        <v>0.21800524061941401</v>
      </c>
      <c r="K351" s="7">
        <v>3.7535856591618899E-2</v>
      </c>
      <c r="L351" s="7">
        <v>0.33307798444846598</v>
      </c>
      <c r="M351" s="7">
        <v>5.0773645414133803E-2</v>
      </c>
      <c r="N351" s="7">
        <v>4.4861019468418202E-2</v>
      </c>
      <c r="O351" s="7">
        <v>4.6723909754760103E-2</v>
      </c>
      <c r="P351" s="7">
        <v>0.11968576544369899</v>
      </c>
      <c r="Q351" s="7">
        <v>5.2275175733559802</v>
      </c>
    </row>
    <row r="352" spans="1:17" hidden="1" x14ac:dyDescent="0.3">
      <c r="A352" s="3" t="s">
        <v>17</v>
      </c>
      <c r="B352" s="2">
        <v>44075</v>
      </c>
      <c r="C352" s="7">
        <v>0.96633535981188601</v>
      </c>
      <c r="D352" s="7">
        <v>2.70712653969509E-2</v>
      </c>
      <c r="E352" s="7">
        <v>0.57827951240695097</v>
      </c>
      <c r="F352" s="7">
        <v>0.39464922219609799</v>
      </c>
      <c r="G352" s="7">
        <v>1.33708089400797E-2</v>
      </c>
      <c r="H352" s="7">
        <v>1.5350100593559299E-2</v>
      </c>
      <c r="I352" s="7">
        <v>0.110803251272766</v>
      </c>
      <c r="J352" s="7">
        <v>0.190721492701802</v>
      </c>
      <c r="K352" s="7">
        <v>4.03169848332917E-2</v>
      </c>
      <c r="L352" s="7">
        <v>0.34511940177272998</v>
      </c>
      <c r="M352" s="7">
        <v>5.8543467427901799E-2</v>
      </c>
      <c r="N352" s="7">
        <v>4.6038778509455001E-2</v>
      </c>
      <c r="O352" s="7">
        <v>4.2024911838215599E-2</v>
      </c>
      <c r="P352" s="7">
        <v>0.13771080211019901</v>
      </c>
      <c r="Q352" s="7">
        <v>5.2175581896468799</v>
      </c>
    </row>
    <row r="353" spans="1:17" hidden="1" x14ac:dyDescent="0.3">
      <c r="A353" s="3" t="s">
        <v>17</v>
      </c>
      <c r="B353" s="2">
        <v>44105</v>
      </c>
      <c r="C353" s="7">
        <v>0.97082128334298501</v>
      </c>
      <c r="D353" s="7">
        <v>2.8912659465816101E-2</v>
      </c>
      <c r="E353" s="7">
        <v>0.60613340095073598</v>
      </c>
      <c r="F353" s="7">
        <v>0.36495393958344802</v>
      </c>
      <c r="G353" s="7">
        <v>1.2136740626674299E-2</v>
      </c>
      <c r="H353" s="7">
        <v>1.4715967300651001E-2</v>
      </c>
      <c r="I353" s="7">
        <v>0.119534561637279</v>
      </c>
      <c r="J353" s="7">
        <v>0.17182285253607901</v>
      </c>
      <c r="K353" s="7">
        <v>4.2371881959823603E-2</v>
      </c>
      <c r="L353" s="7">
        <v>0.36394970280168698</v>
      </c>
      <c r="M353" s="7">
        <v>6.1504341981599299E-2</v>
      </c>
      <c r="N353" s="7">
        <v>5.4102432585244699E-2</v>
      </c>
      <c r="O353" s="7">
        <v>3.56701481456329E-2</v>
      </c>
      <c r="P353" s="7">
        <v>0.12419137042533</v>
      </c>
      <c r="Q353" s="7">
        <v>5.1051400624281396</v>
      </c>
    </row>
    <row r="354" spans="1:17" hidden="1" x14ac:dyDescent="0.3">
      <c r="A354" s="3" t="s">
        <v>17</v>
      </c>
      <c r="B354" s="2">
        <v>44136</v>
      </c>
      <c r="C354" s="7">
        <v>0.64747575926327905</v>
      </c>
      <c r="D354" s="7">
        <v>3.2400805750930101E-2</v>
      </c>
      <c r="E354" s="7">
        <v>0.71032060247603901</v>
      </c>
      <c r="F354" s="7">
        <v>0.25727859177303097</v>
      </c>
      <c r="G354" s="7">
        <v>1.8864663171316801E-2</v>
      </c>
      <c r="H354" s="7">
        <v>6.4966995128167802E-3</v>
      </c>
      <c r="I354" s="7">
        <v>5.9178689155380299E-2</v>
      </c>
      <c r="J354" s="7">
        <v>8.9615603677767899E-2</v>
      </c>
      <c r="K354" s="7">
        <v>2.6911209732731499E-2</v>
      </c>
      <c r="L354" s="7">
        <v>0.54011843553311201</v>
      </c>
      <c r="M354" s="7">
        <v>6.2379682336354901E-2</v>
      </c>
      <c r="N354" s="7">
        <v>5.11308447979823E-2</v>
      </c>
      <c r="O354" s="7">
        <v>1.8799094701189002E-2</v>
      </c>
      <c r="P354" s="7">
        <v>0.126505077381349</v>
      </c>
      <c r="Q354" s="7">
        <v>5.2780673301058201</v>
      </c>
    </row>
    <row r="355" spans="1:17" hidden="1" x14ac:dyDescent="0.3">
      <c r="A355" s="3" t="s">
        <v>17</v>
      </c>
      <c r="B355" s="2">
        <v>44166</v>
      </c>
      <c r="C355" s="7">
        <v>0.95256796752608697</v>
      </c>
      <c r="D355" s="7">
        <v>3.3388413051693197E-2</v>
      </c>
      <c r="E355" s="7">
        <v>0.66714606575083102</v>
      </c>
      <c r="F355" s="7">
        <v>0.29946552119747599</v>
      </c>
      <c r="G355" s="7">
        <v>1.82884776878082E-2</v>
      </c>
      <c r="H355" s="7">
        <v>1.53014318031725E-2</v>
      </c>
      <c r="I355" s="7">
        <v>0.14813140688213799</v>
      </c>
      <c r="J355" s="7">
        <v>0.11767630882069401</v>
      </c>
      <c r="K355" s="7">
        <v>6.5090305332244094E-2</v>
      </c>
      <c r="L355" s="7">
        <v>0.41436240051323903</v>
      </c>
      <c r="M355" s="7">
        <v>6.5883805571525497E-2</v>
      </c>
      <c r="N355" s="7">
        <v>4.2986632901197197E-2</v>
      </c>
      <c r="O355" s="7">
        <v>1.8855225174287699E-2</v>
      </c>
      <c r="P355" s="7">
        <v>9.3424005313694006E-2</v>
      </c>
      <c r="Q355" s="7">
        <v>5.2143322318422598</v>
      </c>
    </row>
    <row r="356" spans="1:17" hidden="1" x14ac:dyDescent="0.3">
      <c r="A356" s="3" t="s">
        <v>17</v>
      </c>
      <c r="B356" s="2">
        <v>44197</v>
      </c>
      <c r="C356" s="7">
        <v>0.50584281020712496</v>
      </c>
      <c r="D356" s="7">
        <v>3.5480776079549498E-2</v>
      </c>
      <c r="E356" s="7">
        <v>0.75238291528305601</v>
      </c>
      <c r="F356" s="7">
        <v>0.21213630863739499</v>
      </c>
      <c r="G356" s="7">
        <v>1.7570508295920099E-2</v>
      </c>
      <c r="H356" s="7">
        <v>2.36749220728775E-3</v>
      </c>
      <c r="I356" s="7">
        <v>3.0409427806353199E-2</v>
      </c>
      <c r="J356" s="7">
        <v>6.1417391181948E-2</v>
      </c>
      <c r="K356" s="7">
        <v>1.7653784755723399E-2</v>
      </c>
      <c r="L356" s="7">
        <v>0.61752917054254897</v>
      </c>
      <c r="M356" s="7">
        <v>6.3708614139848005E-2</v>
      </c>
      <c r="N356" s="7">
        <v>4.3302246454886298E-2</v>
      </c>
      <c r="O356" s="7">
        <v>1.15734032382781E-2</v>
      </c>
      <c r="P356" s="7">
        <v>0.13446796137720601</v>
      </c>
      <c r="Q356" s="7">
        <v>5.3243899315288399</v>
      </c>
    </row>
    <row r="357" spans="1:17" hidden="1" x14ac:dyDescent="0.3">
      <c r="A357" s="3" t="s">
        <v>17</v>
      </c>
      <c r="B357" s="2">
        <v>44228</v>
      </c>
      <c r="C357" s="7">
        <v>0.51547368944257599</v>
      </c>
      <c r="D357" s="7">
        <v>3.8236304867142197E-2</v>
      </c>
      <c r="E357" s="7">
        <v>0.73510126954029298</v>
      </c>
      <c r="F357" s="7">
        <v>0.226662425592565</v>
      </c>
      <c r="G357" s="7">
        <v>1.8646571442648099E-2</v>
      </c>
      <c r="H357" s="7">
        <v>1.4893436094710201E-3</v>
      </c>
      <c r="I357" s="7">
        <v>3.4161673708559999E-2</v>
      </c>
      <c r="J357" s="7">
        <v>6.8713657230316694E-2</v>
      </c>
      <c r="K357" s="7">
        <v>1.87165090067711E-2</v>
      </c>
      <c r="L357" s="7">
        <v>0.60200474706670204</v>
      </c>
      <c r="M357" s="7">
        <v>6.4003601293114706E-2</v>
      </c>
      <c r="N357" s="7">
        <v>4.4263362073371497E-2</v>
      </c>
      <c r="O357" s="7">
        <v>1.36880810914046E-2</v>
      </c>
      <c r="P357" s="7">
        <v>0.13431245347764001</v>
      </c>
      <c r="Q357" s="7">
        <v>5.3040280791348398</v>
      </c>
    </row>
    <row r="358" spans="1:17" x14ac:dyDescent="0.3">
      <c r="A358" s="3" t="s">
        <v>17</v>
      </c>
      <c r="B358" s="2">
        <v>44256</v>
      </c>
      <c r="C358" s="7">
        <v>0.64174422427934097</v>
      </c>
      <c r="D358" s="7">
        <v>3.3806770641727199E-2</v>
      </c>
      <c r="E358" s="7">
        <v>0.72691394950909904</v>
      </c>
      <c r="F358" s="7">
        <v>0.23927927984917399</v>
      </c>
      <c r="G358" s="7">
        <v>1.8928462219382401E-2</v>
      </c>
      <c r="H358" s="7">
        <v>1.9832026942553601E-3</v>
      </c>
      <c r="I358" s="7">
        <v>3.8462398005861202E-2</v>
      </c>
      <c r="J358" s="7">
        <v>7.1679860642790805E-2</v>
      </c>
      <c r="K358" s="7">
        <v>1.82539285096153E-2</v>
      </c>
      <c r="L358" s="7">
        <v>0.56550383762449696</v>
      </c>
      <c r="M358" s="7">
        <v>6.6087967030816402E-2</v>
      </c>
      <c r="N358" s="7">
        <v>5.50290537187881E-2</v>
      </c>
      <c r="O358" s="7">
        <v>1.6812265104137001E-2</v>
      </c>
      <c r="P358" s="7">
        <v>0.147259024449856</v>
      </c>
      <c r="Q358" s="7">
        <v>5.2899255819431996</v>
      </c>
    </row>
    <row r="359" spans="1:17" hidden="1" x14ac:dyDescent="0.3">
      <c r="A359" s="3" t="s">
        <v>17</v>
      </c>
      <c r="B359" s="2">
        <v>44287</v>
      </c>
      <c r="C359" s="7">
        <v>0.83761760269496099</v>
      </c>
      <c r="D359" s="7">
        <v>3.4123977091450201E-2</v>
      </c>
      <c r="E359" s="7">
        <v>0.66339671540326794</v>
      </c>
      <c r="F359" s="7">
        <v>0.30247930750528101</v>
      </c>
      <c r="G359" s="7">
        <v>1.3118838135376299E-2</v>
      </c>
      <c r="H359" s="7">
        <v>1.7719159461376401E-2</v>
      </c>
      <c r="I359" s="7">
        <v>0.119192443975286</v>
      </c>
      <c r="J359" s="7">
        <v>0.115860611378133</v>
      </c>
      <c r="K359" s="7">
        <v>4.0650973420399202E-2</v>
      </c>
      <c r="L359" s="7">
        <v>0.41907788768843202</v>
      </c>
      <c r="M359" s="7">
        <v>7.0717431834595307E-2</v>
      </c>
      <c r="N359" s="7">
        <v>5.6928035252693E-2</v>
      </c>
      <c r="O359" s="7">
        <v>2.0953395030754701E-2</v>
      </c>
      <c r="P359" s="7">
        <v>0.12578122382295401</v>
      </c>
      <c r="Q359" s="7">
        <v>5.1989971516628897</v>
      </c>
    </row>
    <row r="360" spans="1:17" hidden="1" x14ac:dyDescent="0.3">
      <c r="A360" s="3" t="s">
        <v>17</v>
      </c>
      <c r="B360" s="2">
        <v>44317</v>
      </c>
      <c r="C360" s="7">
        <v>1.0030838550022201</v>
      </c>
      <c r="D360" s="7">
        <v>3.1037284304194598E-2</v>
      </c>
      <c r="E360" s="7">
        <v>0.60860089643936</v>
      </c>
      <c r="F360" s="7">
        <v>0.360361819256446</v>
      </c>
      <c r="G360" s="7">
        <v>1.2288944792280199E-2</v>
      </c>
      <c r="H360" s="7">
        <v>1.82630322947799E-2</v>
      </c>
      <c r="I360" s="7">
        <v>0.123178159574028</v>
      </c>
      <c r="J360" s="7">
        <v>0.169362136351069</v>
      </c>
      <c r="K360" s="7">
        <v>4.1310962412924403E-2</v>
      </c>
      <c r="L360" s="7">
        <v>0.36678019166517201</v>
      </c>
      <c r="M360" s="7">
        <v>6.4780837215822396E-2</v>
      </c>
      <c r="N360" s="7">
        <v>5.27431634517561E-2</v>
      </c>
      <c r="O360" s="7">
        <v>3.3730022220309998E-2</v>
      </c>
      <c r="P360" s="7">
        <v>0.117562550021859</v>
      </c>
      <c r="Q360" s="7">
        <v>5.1924494738633404</v>
      </c>
    </row>
    <row r="361" spans="1:17" hidden="1" x14ac:dyDescent="0.3">
      <c r="A361" s="3" t="s">
        <v>17</v>
      </c>
      <c r="B361" s="2">
        <v>44348</v>
      </c>
      <c r="C361" s="7">
        <v>1.0369730049986301</v>
      </c>
      <c r="D361" s="7">
        <v>2.9498892959991401E-2</v>
      </c>
      <c r="E361" s="7">
        <v>0.57918113720235698</v>
      </c>
      <c r="F361" s="7">
        <v>0.39131996983765199</v>
      </c>
      <c r="G361" s="7">
        <v>1.24078464700241E-2</v>
      </c>
      <c r="H361" s="7">
        <v>1.9422438249281301E-2</v>
      </c>
      <c r="I361" s="7">
        <v>0.116082989569843</v>
      </c>
      <c r="J361" s="7">
        <v>0.197788250930759</v>
      </c>
      <c r="K361" s="7">
        <v>3.6246518478119903E-2</v>
      </c>
      <c r="L361" s="7">
        <v>0.34477702756427397</v>
      </c>
      <c r="M361" s="7">
        <v>6.2094932600880497E-2</v>
      </c>
      <c r="N361" s="7">
        <v>4.2632844375914199E-2</v>
      </c>
      <c r="O361" s="7">
        <v>4.5389061561170403E-2</v>
      </c>
      <c r="P361" s="7">
        <v>0.123158090199734</v>
      </c>
      <c r="Q361" s="7">
        <v>5.1909809426450799</v>
      </c>
    </row>
    <row r="362" spans="1:17" hidden="1" x14ac:dyDescent="0.3">
      <c r="A362" s="3" t="s">
        <v>17</v>
      </c>
      <c r="B362" s="2">
        <v>44378</v>
      </c>
      <c r="C362" s="7">
        <v>1.1156990084020999</v>
      </c>
      <c r="D362" s="7">
        <v>2.6345269637575001E-2</v>
      </c>
      <c r="E362" s="7">
        <v>0.55516163325303403</v>
      </c>
      <c r="F362" s="7">
        <v>0.41849309710939098</v>
      </c>
      <c r="G362" s="7">
        <v>1.11879861395813E-2</v>
      </c>
      <c r="H362" s="7">
        <v>2.17435368774225E-2</v>
      </c>
      <c r="I362" s="7">
        <v>0.113935744735079</v>
      </c>
      <c r="J362" s="7">
        <v>0.21621411613024</v>
      </c>
      <c r="K362" s="7">
        <v>3.4999828055296098E-2</v>
      </c>
      <c r="L362" s="7">
        <v>0.335073650374759</v>
      </c>
      <c r="M362" s="7">
        <v>5.9650747366952701E-2</v>
      </c>
      <c r="N362" s="7">
        <v>3.7432005851076602E-2</v>
      </c>
      <c r="O362" s="7">
        <v>5.1750688113082498E-2</v>
      </c>
      <c r="P362" s="7">
        <v>0.118011696356511</v>
      </c>
      <c r="Q362" s="7">
        <v>5.1539110844397102</v>
      </c>
    </row>
    <row r="363" spans="1:17" hidden="1" x14ac:dyDescent="0.3">
      <c r="A363" s="3" t="s">
        <v>17</v>
      </c>
      <c r="B363" s="2">
        <v>44409</v>
      </c>
      <c r="C363" s="7">
        <v>1.16391873921595</v>
      </c>
      <c r="D363" s="7">
        <v>2.5560318773790499E-2</v>
      </c>
      <c r="E363" s="7">
        <v>0.51241766991926696</v>
      </c>
      <c r="F363" s="7">
        <v>0.46202201130694198</v>
      </c>
      <c r="G363" s="7">
        <v>1.17057304398671E-2</v>
      </c>
      <c r="H363" s="7">
        <v>2.9957005526125801E-2</v>
      </c>
      <c r="I363" s="7">
        <v>0.109384022055835</v>
      </c>
      <c r="J363" s="7">
        <v>0.243218406283328</v>
      </c>
      <c r="K363" s="7">
        <v>3.7037763328438701E-2</v>
      </c>
      <c r="L363" s="7">
        <v>0.30063803840847603</v>
      </c>
      <c r="M363" s="7">
        <v>5.4689737309266302E-2</v>
      </c>
      <c r="N363" s="7">
        <v>3.9029668270012002E-2</v>
      </c>
      <c r="O363" s="7">
        <v>5.3453855710213598E-2</v>
      </c>
      <c r="P363" s="7">
        <v>0.120885772668437</v>
      </c>
      <c r="Q363" s="7">
        <v>5.2095973987091204</v>
      </c>
    </row>
    <row r="364" spans="1:17" hidden="1" x14ac:dyDescent="0.3">
      <c r="A364" s="3" t="s">
        <v>17</v>
      </c>
      <c r="B364" s="2">
        <v>44440</v>
      </c>
      <c r="C364" s="7">
        <v>1.03952821412029</v>
      </c>
      <c r="D364" s="7">
        <v>3.4540632877860501E-2</v>
      </c>
      <c r="E364" s="7">
        <v>0.580041945026327</v>
      </c>
      <c r="F364" s="7">
        <v>0.38541742209581198</v>
      </c>
      <c r="G364" s="7">
        <v>1.32102007106649E-2</v>
      </c>
      <c r="H364" s="7">
        <v>2.0608361499165E-2</v>
      </c>
      <c r="I364" s="7">
        <v>0.10365823510788399</v>
      </c>
      <c r="J364" s="7">
        <v>0.22953545667188899</v>
      </c>
      <c r="K364" s="7">
        <v>3.61655494973874E-2</v>
      </c>
      <c r="L364" s="7">
        <v>0.32856354842546598</v>
      </c>
      <c r="M364" s="7">
        <v>6.2648655695027894E-2</v>
      </c>
      <c r="N364" s="7">
        <v>3.8417165593731102E-2</v>
      </c>
      <c r="O364" s="7">
        <v>4.8269393417051602E-2</v>
      </c>
      <c r="P364" s="7">
        <v>0.118923433381732</v>
      </c>
      <c r="Q364" s="7">
        <v>5.1989848598212403</v>
      </c>
    </row>
    <row r="365" spans="1:17" hidden="1" x14ac:dyDescent="0.3">
      <c r="A365" s="3" t="s">
        <v>18</v>
      </c>
      <c r="B365" s="2">
        <v>43466</v>
      </c>
      <c r="C365" s="7">
        <v>0.86471428352610702</v>
      </c>
      <c r="D365" s="7">
        <v>1.3170946800942201E-2</v>
      </c>
      <c r="E365" s="7">
        <v>0.66489514714908404</v>
      </c>
      <c r="F365" s="7">
        <v>0.32193390604997402</v>
      </c>
      <c r="G365" s="7">
        <v>1.76475380345388E-2</v>
      </c>
      <c r="H365" s="7">
        <v>1.71362753078107E-2</v>
      </c>
      <c r="I365" s="7">
        <v>8.3511860840263699E-2</v>
      </c>
      <c r="J365" s="7">
        <v>0.12588479876388101</v>
      </c>
      <c r="K365" s="7">
        <v>6.8376468636577203E-2</v>
      </c>
      <c r="L365" s="7">
        <v>0.33936627701690603</v>
      </c>
      <c r="M365" s="7">
        <v>6.0368802742848601E-2</v>
      </c>
      <c r="N365" s="7">
        <v>6.6908995043494304E-2</v>
      </c>
      <c r="O365" s="7">
        <v>3.1310415614427503E-2</v>
      </c>
      <c r="P365" s="7">
        <v>0.18948856799925201</v>
      </c>
      <c r="Q365" s="7">
        <v>5.7031657455921501</v>
      </c>
    </row>
    <row r="366" spans="1:17" hidden="1" x14ac:dyDescent="0.3">
      <c r="A366" s="3" t="s">
        <v>18</v>
      </c>
      <c r="B366" s="2">
        <v>43497</v>
      </c>
      <c r="C366" s="7">
        <v>0.87357131274324196</v>
      </c>
      <c r="D366" s="7">
        <v>1.27010084109072E-2</v>
      </c>
      <c r="E366" s="7">
        <v>0.65605186315894204</v>
      </c>
      <c r="F366" s="7">
        <v>0.33124712843014997</v>
      </c>
      <c r="G366" s="7">
        <v>1.60057773017457E-2</v>
      </c>
      <c r="H366" s="7">
        <v>1.69278279716642E-2</v>
      </c>
      <c r="I366" s="7">
        <v>8.2204076148679694E-2</v>
      </c>
      <c r="J366" s="7">
        <v>0.14792390215836701</v>
      </c>
      <c r="K366" s="7">
        <v>6.3157786323357001E-2</v>
      </c>
      <c r="L366" s="7">
        <v>0.33885115077676697</v>
      </c>
      <c r="M366" s="7">
        <v>5.8408603711378002E-2</v>
      </c>
      <c r="N366" s="7">
        <v>6.2791715142869298E-2</v>
      </c>
      <c r="O366" s="7">
        <v>2.9907647277916501E-2</v>
      </c>
      <c r="P366" s="7">
        <v>0.18382151318725501</v>
      </c>
      <c r="Q366" s="7">
        <v>5.7501519315798504</v>
      </c>
    </row>
    <row r="367" spans="1:17" hidden="1" x14ac:dyDescent="0.3">
      <c r="A367" s="3" t="s">
        <v>18</v>
      </c>
      <c r="B367" s="2">
        <v>43525</v>
      </c>
      <c r="C367" s="7">
        <v>1.0579244128361001</v>
      </c>
      <c r="D367" s="7">
        <v>1.22600040215023E-2</v>
      </c>
      <c r="E367" s="7">
        <v>0.66158124576539201</v>
      </c>
      <c r="F367" s="7">
        <v>0.32615875021310498</v>
      </c>
      <c r="G367" s="7">
        <v>1.7863075931861899E-2</v>
      </c>
      <c r="H367" s="7">
        <v>1.6709385697278999E-2</v>
      </c>
      <c r="I367" s="7">
        <v>8.8238857982908994E-2</v>
      </c>
      <c r="J367" s="7">
        <v>0.14255446384313999</v>
      </c>
      <c r="K367" s="7">
        <v>6.38319694434899E-2</v>
      </c>
      <c r="L367" s="7">
        <v>0.324572118679199</v>
      </c>
      <c r="M367" s="7">
        <v>5.5685532402273703E-2</v>
      </c>
      <c r="N367" s="7">
        <v>6.6005143205801503E-2</v>
      </c>
      <c r="O367" s="7">
        <v>3.1337571091319502E-2</v>
      </c>
      <c r="P367" s="7">
        <v>0.19320188172272701</v>
      </c>
      <c r="Q367" s="7">
        <v>5.6745165273056202</v>
      </c>
    </row>
    <row r="368" spans="1:17" hidden="1" x14ac:dyDescent="0.3">
      <c r="A368" s="3" t="s">
        <v>18</v>
      </c>
      <c r="B368" s="2">
        <v>43556</v>
      </c>
      <c r="C368" s="7">
        <v>0.98031802068234497</v>
      </c>
      <c r="D368" s="7">
        <v>1.21435299829512E-2</v>
      </c>
      <c r="E368" s="7">
        <v>0.66047839294099697</v>
      </c>
      <c r="F368" s="7">
        <v>0.32737807707605099</v>
      </c>
      <c r="G368" s="7">
        <v>1.6738508827888E-2</v>
      </c>
      <c r="H368" s="7">
        <v>1.7307247200763601E-2</v>
      </c>
      <c r="I368" s="7">
        <v>9.3775501251091298E-2</v>
      </c>
      <c r="J368" s="7">
        <v>0.13731375922612901</v>
      </c>
      <c r="K368" s="7">
        <v>6.2764438475178402E-2</v>
      </c>
      <c r="L368" s="7">
        <v>0.33084481421693601</v>
      </c>
      <c r="M368" s="7">
        <v>5.6530521879302499E-2</v>
      </c>
      <c r="N368" s="7">
        <v>7.2101558495127796E-2</v>
      </c>
      <c r="O368" s="7">
        <v>3.09824318622248E-2</v>
      </c>
      <c r="P368" s="7">
        <v>0.181641218565359</v>
      </c>
      <c r="Q368" s="7">
        <v>5.77240266778142</v>
      </c>
    </row>
    <row r="369" spans="1:17" hidden="1" x14ac:dyDescent="0.3">
      <c r="A369" s="3" t="s">
        <v>18</v>
      </c>
      <c r="B369" s="2">
        <v>43586</v>
      </c>
      <c r="C369" s="7">
        <v>1.02231546432562</v>
      </c>
      <c r="D369" s="7">
        <v>1.3218294257384701E-2</v>
      </c>
      <c r="E369" s="7">
        <v>0.67177810522807002</v>
      </c>
      <c r="F369" s="7">
        <v>0.31500360051454601</v>
      </c>
      <c r="G369" s="7">
        <v>1.6589850945434199E-2</v>
      </c>
      <c r="H369" s="7">
        <v>1.5258821652336199E-2</v>
      </c>
      <c r="I369" s="7">
        <v>9.9425202776049507E-2</v>
      </c>
      <c r="J369" s="7">
        <v>0.14099008032926999</v>
      </c>
      <c r="K369" s="7">
        <v>6.2622956803647198E-2</v>
      </c>
      <c r="L369" s="7">
        <v>0.324848146162177</v>
      </c>
      <c r="M369" s="7">
        <v>5.7678674814909001E-2</v>
      </c>
      <c r="N369" s="7">
        <v>7.3489279030317406E-2</v>
      </c>
      <c r="O369" s="7">
        <v>3.3662377879305198E-2</v>
      </c>
      <c r="P369" s="7">
        <v>0.17543460960655499</v>
      </c>
      <c r="Q369" s="7">
        <v>5.7244788664497204</v>
      </c>
    </row>
    <row r="370" spans="1:17" hidden="1" x14ac:dyDescent="0.3">
      <c r="A370" s="3" t="s">
        <v>18</v>
      </c>
      <c r="B370" s="2">
        <v>43617</v>
      </c>
      <c r="C370" s="7">
        <v>0.97673040012008105</v>
      </c>
      <c r="D370" s="7">
        <v>1.22527085571423E-2</v>
      </c>
      <c r="E370" s="7">
        <v>0.67369154307489398</v>
      </c>
      <c r="F370" s="7">
        <v>0.31405574836796402</v>
      </c>
      <c r="G370" s="7">
        <v>1.67357189017549E-2</v>
      </c>
      <c r="H370" s="7">
        <v>1.4507699919872099E-2</v>
      </c>
      <c r="I370" s="7">
        <v>9.9408353851566697E-2</v>
      </c>
      <c r="J370" s="7">
        <v>0.13823327316543499</v>
      </c>
      <c r="K370" s="7">
        <v>6.58659204807754E-2</v>
      </c>
      <c r="L370" s="7">
        <v>0.33409511827856497</v>
      </c>
      <c r="M370" s="7">
        <v>5.8116649457192499E-2</v>
      </c>
      <c r="N370" s="7">
        <v>6.45581521840599E-2</v>
      </c>
      <c r="O370" s="7">
        <v>3.2845391293385803E-2</v>
      </c>
      <c r="P370" s="7">
        <v>0.17563372246739201</v>
      </c>
      <c r="Q370" s="7">
        <v>5.7226516790672202</v>
      </c>
    </row>
    <row r="371" spans="1:17" hidden="1" x14ac:dyDescent="0.3">
      <c r="A371" s="3" t="s">
        <v>18</v>
      </c>
      <c r="B371" s="2">
        <v>43647</v>
      </c>
      <c r="C371" s="7">
        <v>0.99470824357117205</v>
      </c>
      <c r="D371" s="7">
        <v>1.2877208193639401E-2</v>
      </c>
      <c r="E371" s="7">
        <v>0.67707621692268505</v>
      </c>
      <c r="F371" s="7">
        <v>0.31004657488367499</v>
      </c>
      <c r="G371" s="7">
        <v>1.70280588940738E-2</v>
      </c>
      <c r="H371" s="7">
        <v>1.4528659759248601E-2</v>
      </c>
      <c r="I371" s="7">
        <v>0.100060309801107</v>
      </c>
      <c r="J371" s="7">
        <v>0.13659728597892501</v>
      </c>
      <c r="K371" s="7">
        <v>6.6264563561600903E-2</v>
      </c>
      <c r="L371" s="7">
        <v>0.33260627246808</v>
      </c>
      <c r="M371" s="7">
        <v>5.95114150915972E-2</v>
      </c>
      <c r="N371" s="7">
        <v>6.5986546592391504E-2</v>
      </c>
      <c r="O371" s="7">
        <v>3.1749927300373598E-2</v>
      </c>
      <c r="P371" s="7">
        <v>0.175666960552602</v>
      </c>
      <c r="Q371" s="7">
        <v>5.7491591689673402</v>
      </c>
    </row>
    <row r="372" spans="1:17" hidden="1" x14ac:dyDescent="0.3">
      <c r="A372" s="3" t="s">
        <v>18</v>
      </c>
      <c r="B372" s="2">
        <v>43678</v>
      </c>
      <c r="C372" s="7">
        <v>1.00567619747877</v>
      </c>
      <c r="D372" s="7">
        <v>1.23828816378194E-2</v>
      </c>
      <c r="E372" s="7">
        <v>0.65852762322519698</v>
      </c>
      <c r="F372" s="7">
        <v>0.32908949513698299</v>
      </c>
      <c r="G372" s="7">
        <v>1.6221418183975499E-2</v>
      </c>
      <c r="H372" s="7">
        <v>1.7016094677698101E-2</v>
      </c>
      <c r="I372" s="7">
        <v>9.7590480518846501E-2</v>
      </c>
      <c r="J372" s="7">
        <v>0.14504731466125401</v>
      </c>
      <c r="K372" s="7">
        <v>6.67713849288286E-2</v>
      </c>
      <c r="L372" s="7">
        <v>0.32291490874842799</v>
      </c>
      <c r="M372" s="7">
        <v>5.6142518809422698E-2</v>
      </c>
      <c r="N372" s="7">
        <v>7.0109735682089599E-2</v>
      </c>
      <c r="O372" s="7">
        <v>2.8973850624077199E-2</v>
      </c>
      <c r="P372" s="7">
        <v>0.17921229316538001</v>
      </c>
      <c r="Q372" s="7">
        <v>5.7696292800490596</v>
      </c>
    </row>
    <row r="373" spans="1:17" hidden="1" x14ac:dyDescent="0.3">
      <c r="A373" s="3" t="s">
        <v>18</v>
      </c>
      <c r="B373" s="2">
        <v>43709</v>
      </c>
      <c r="C373" s="7">
        <v>0.969996194115893</v>
      </c>
      <c r="D373" s="7">
        <v>1.1828320806659701E-2</v>
      </c>
      <c r="E373" s="7">
        <v>0.66090670638980198</v>
      </c>
      <c r="F373" s="7">
        <v>0.327264972803539</v>
      </c>
      <c r="G373" s="7">
        <v>1.7441923795584301E-2</v>
      </c>
      <c r="H373" s="7">
        <v>1.5574835998119201E-2</v>
      </c>
      <c r="I373" s="7">
        <v>9.0719777297465803E-2</v>
      </c>
      <c r="J373" s="7">
        <v>0.138386642370494</v>
      </c>
      <c r="K373" s="7">
        <v>6.9892082323345803E-2</v>
      </c>
      <c r="L373" s="7">
        <v>0.32687085441166502</v>
      </c>
      <c r="M373" s="7">
        <v>5.5843929113763097E-2</v>
      </c>
      <c r="N373" s="7">
        <v>6.6855491813338802E-2</v>
      </c>
      <c r="O373" s="7">
        <v>2.8563753868307701E-2</v>
      </c>
      <c r="P373" s="7">
        <v>0.18985070900791601</v>
      </c>
      <c r="Q373" s="7">
        <v>5.7101552713372001</v>
      </c>
    </row>
    <row r="374" spans="1:17" hidden="1" x14ac:dyDescent="0.3">
      <c r="A374" s="3" t="s">
        <v>18</v>
      </c>
      <c r="B374" s="2">
        <v>43739</v>
      </c>
      <c r="C374" s="7">
        <v>1.0294438402893</v>
      </c>
      <c r="D374" s="7">
        <v>1.2167863213734901E-2</v>
      </c>
      <c r="E374" s="7">
        <v>0.67231163521773896</v>
      </c>
      <c r="F374" s="7">
        <v>0.31552050156852601</v>
      </c>
      <c r="G374" s="7">
        <v>1.6801523865908202E-2</v>
      </c>
      <c r="H374" s="7">
        <v>1.7276575663099401E-2</v>
      </c>
      <c r="I374" s="7">
        <v>9.5423026758899201E-2</v>
      </c>
      <c r="J374" s="7">
        <v>0.14240676230937299</v>
      </c>
      <c r="K374" s="7">
        <v>7.11541679659458E-2</v>
      </c>
      <c r="L374" s="7">
        <v>0.32656331318328702</v>
      </c>
      <c r="M374" s="7">
        <v>5.7621682035840401E-2</v>
      </c>
      <c r="N374" s="7">
        <v>6.81866418159396E-2</v>
      </c>
      <c r="O374" s="7">
        <v>2.5994541778767699E-2</v>
      </c>
      <c r="P374" s="7">
        <v>0.17857176462294</v>
      </c>
      <c r="Q374" s="7">
        <v>5.7037016211085998</v>
      </c>
    </row>
    <row r="375" spans="1:17" hidden="1" x14ac:dyDescent="0.3">
      <c r="A375" s="3" t="s">
        <v>18</v>
      </c>
      <c r="B375" s="2">
        <v>43770</v>
      </c>
      <c r="C375" s="7">
        <v>1.05629012253042</v>
      </c>
      <c r="D375" s="7">
        <v>1.2339314330844399E-2</v>
      </c>
      <c r="E375" s="7">
        <v>0.67008642552178799</v>
      </c>
      <c r="F375" s="7">
        <v>0.317574260147367</v>
      </c>
      <c r="G375" s="7">
        <v>1.6296128350839701E-2</v>
      </c>
      <c r="H375" s="7">
        <v>1.9420267852531301E-2</v>
      </c>
      <c r="I375" s="7">
        <v>0.104914200784212</v>
      </c>
      <c r="J375" s="7">
        <v>0.14207136914229099</v>
      </c>
      <c r="K375" s="7">
        <v>8.6252505493902704E-2</v>
      </c>
      <c r="L375" s="7">
        <v>0.32890092640248803</v>
      </c>
      <c r="M375" s="7">
        <v>5.8487251500629098E-2</v>
      </c>
      <c r="N375" s="7">
        <v>6.3984455077693903E-2</v>
      </c>
      <c r="O375" s="7">
        <v>2.4319526432243398E-2</v>
      </c>
      <c r="P375" s="7">
        <v>0.15535336896317001</v>
      </c>
      <c r="Q375" s="7">
        <v>5.7644653004694097</v>
      </c>
    </row>
    <row r="376" spans="1:17" hidden="1" x14ac:dyDescent="0.3">
      <c r="A376" s="3" t="s">
        <v>18</v>
      </c>
      <c r="B376" s="2">
        <v>43800</v>
      </c>
      <c r="C376" s="7">
        <v>1.1683115077809501</v>
      </c>
      <c r="D376" s="7">
        <v>1.28071338017938E-2</v>
      </c>
      <c r="E376" s="7">
        <v>0.67757755373781103</v>
      </c>
      <c r="F376" s="7">
        <v>0.30961531246039597</v>
      </c>
      <c r="G376" s="7">
        <v>1.5878910254414999E-2</v>
      </c>
      <c r="H376" s="7">
        <v>2.23631423741814E-2</v>
      </c>
      <c r="I376" s="7">
        <v>0.121054296578422</v>
      </c>
      <c r="J376" s="7">
        <v>0.13576999801359599</v>
      </c>
      <c r="K376" s="7">
        <v>0.102555298957389</v>
      </c>
      <c r="L376" s="7">
        <v>0.33699771887477897</v>
      </c>
      <c r="M376" s="7">
        <v>5.9493132407977503E-2</v>
      </c>
      <c r="N376" s="7">
        <v>5.2760829756408702E-2</v>
      </c>
      <c r="O376" s="7">
        <v>2.0098924319696999E-2</v>
      </c>
      <c r="P376" s="7">
        <v>0.133027748463134</v>
      </c>
      <c r="Q376" s="7">
        <v>5.7305695045082397</v>
      </c>
    </row>
    <row r="377" spans="1:17" hidden="1" x14ac:dyDescent="0.3">
      <c r="A377" s="3" t="s">
        <v>18</v>
      </c>
      <c r="B377" s="2">
        <v>43831</v>
      </c>
      <c r="C377" s="7">
        <v>0.92349235836681498</v>
      </c>
      <c r="D377" s="7">
        <v>1.22707796040602E-2</v>
      </c>
      <c r="E377" s="7">
        <v>0.69201537847891903</v>
      </c>
      <c r="F377" s="7">
        <v>0.29571384191702099</v>
      </c>
      <c r="G377" s="7">
        <v>1.6621996943992301E-2</v>
      </c>
      <c r="H377" s="7">
        <v>1.6424441859233498E-2</v>
      </c>
      <c r="I377" s="7">
        <v>7.6769135341313896E-2</v>
      </c>
      <c r="J377" s="7">
        <v>0.13698504643414999</v>
      </c>
      <c r="K377" s="7">
        <v>6.7843773702952401E-2</v>
      </c>
      <c r="L377" s="7">
        <v>0.33377158863994999</v>
      </c>
      <c r="M377" s="7">
        <v>6.0026002993673999E-2</v>
      </c>
      <c r="N377" s="7">
        <v>6.8421176813371107E-2</v>
      </c>
      <c r="O377" s="7">
        <v>2.8745999328632699E-2</v>
      </c>
      <c r="P377" s="7">
        <v>0.19439083794272999</v>
      </c>
      <c r="Q377" s="7">
        <v>5.6926264213299804</v>
      </c>
    </row>
    <row r="378" spans="1:17" hidden="1" x14ac:dyDescent="0.3">
      <c r="A378" s="3" t="s">
        <v>18</v>
      </c>
      <c r="B378" s="2">
        <v>43862</v>
      </c>
      <c r="C378" s="7">
        <v>0.94782097504337204</v>
      </c>
      <c r="D378" s="7">
        <v>1.43358372536947E-2</v>
      </c>
      <c r="E378" s="7">
        <v>0.67221642300220696</v>
      </c>
      <c r="F378" s="7">
        <v>0.31344773974409801</v>
      </c>
      <c r="G378" s="7">
        <v>1.5400617359702801E-2</v>
      </c>
      <c r="H378" s="7">
        <v>1.71388407850337E-2</v>
      </c>
      <c r="I378" s="7">
        <v>7.6622166428418695E-2</v>
      </c>
      <c r="J378" s="7">
        <v>0.15317200384906801</v>
      </c>
      <c r="K378" s="7">
        <v>6.2928762647299394E-2</v>
      </c>
      <c r="L378" s="7">
        <v>0.33287339957383699</v>
      </c>
      <c r="M378" s="7">
        <v>5.8705569092100299E-2</v>
      </c>
      <c r="N378" s="7">
        <v>6.6409196704971904E-2</v>
      </c>
      <c r="O378" s="7">
        <v>2.7527392088905998E-2</v>
      </c>
      <c r="P378" s="7">
        <v>0.18922205147066301</v>
      </c>
      <c r="Q378" s="7">
        <v>5.7439310427395398</v>
      </c>
    </row>
    <row r="379" spans="1:17" x14ac:dyDescent="0.3">
      <c r="A379" s="3" t="s">
        <v>18</v>
      </c>
      <c r="B379" s="2">
        <v>43891</v>
      </c>
      <c r="C379" s="7">
        <v>0.86106766760001396</v>
      </c>
      <c r="D379" s="7">
        <v>1.32417796006977E-2</v>
      </c>
      <c r="E379" s="7">
        <v>0.71939965002332695</v>
      </c>
      <c r="F379" s="7">
        <v>0.26735857037597499</v>
      </c>
      <c r="G379" s="7">
        <v>1.69159192363364E-2</v>
      </c>
      <c r="H379" s="7">
        <v>1.1872600013464799E-2</v>
      </c>
      <c r="I379" s="7">
        <v>5.3555216771247499E-2</v>
      </c>
      <c r="J379" s="7">
        <v>0.100467739143345</v>
      </c>
      <c r="K379" s="7">
        <v>6.2794822674822295E-2</v>
      </c>
      <c r="L379" s="7">
        <v>0.456319262656811</v>
      </c>
      <c r="M379" s="7">
        <v>4.8409114700304699E-2</v>
      </c>
      <c r="N379" s="7">
        <v>6.1872005637670702E-2</v>
      </c>
      <c r="O379" s="7">
        <v>1.53897393362972E-2</v>
      </c>
      <c r="P379" s="7">
        <v>0.1724035798297</v>
      </c>
      <c r="Q379" s="7">
        <v>5.7985925999118697</v>
      </c>
    </row>
    <row r="380" spans="1:17" hidden="1" x14ac:dyDescent="0.3">
      <c r="A380" s="3" t="s">
        <v>18</v>
      </c>
      <c r="B380" s="2">
        <v>43922</v>
      </c>
      <c r="C380" s="7">
        <v>0.48295225176490397</v>
      </c>
      <c r="D380" s="7">
        <v>1.4971324147218801E-2</v>
      </c>
      <c r="E380" s="7">
        <v>0.83138962466164201</v>
      </c>
      <c r="F380" s="7">
        <v>0.15363905119113899</v>
      </c>
      <c r="G380" s="7">
        <v>1.7536413072918901E-2</v>
      </c>
      <c r="H380" s="7">
        <v>6.7749742734473002E-4</v>
      </c>
      <c r="I380" s="7">
        <v>1.8267694673205902E-2</v>
      </c>
      <c r="J380" s="7">
        <v>2.30101265449126E-2</v>
      </c>
      <c r="K380" s="7">
        <v>5.1553001490002998E-2</v>
      </c>
      <c r="L380" s="7">
        <v>0.75073870647679297</v>
      </c>
      <c r="M380" s="7">
        <v>1.62699804554482E-2</v>
      </c>
      <c r="N380" s="7">
        <v>3.4907615125613599E-2</v>
      </c>
      <c r="O380" s="7">
        <v>1.58905710559586E-3</v>
      </c>
      <c r="P380" s="7">
        <v>8.5449907628163901E-2</v>
      </c>
      <c r="Q380" s="7">
        <v>6.0411310656439801</v>
      </c>
    </row>
    <row r="381" spans="1:17" hidden="1" x14ac:dyDescent="0.3">
      <c r="A381" s="3" t="s">
        <v>18</v>
      </c>
      <c r="B381" s="2">
        <v>43952</v>
      </c>
      <c r="C381" s="7">
        <v>0.60303173056166304</v>
      </c>
      <c r="D381" s="7">
        <v>1.45537092984234E-2</v>
      </c>
      <c r="E381" s="7">
        <v>0.80521380435059298</v>
      </c>
      <c r="F381" s="7">
        <v>0.18023248635098399</v>
      </c>
      <c r="G381" s="7">
        <v>1.69529534957789E-2</v>
      </c>
      <c r="H381" s="7">
        <v>2.4643728280551499E-3</v>
      </c>
      <c r="I381" s="7">
        <v>2.1613441061062701E-2</v>
      </c>
      <c r="J381" s="7">
        <v>3.6420360795028701E-2</v>
      </c>
      <c r="K381" s="7">
        <v>5.1006414350137599E-2</v>
      </c>
      <c r="L381" s="7">
        <v>0.65667439848529296</v>
      </c>
      <c r="M381" s="7">
        <v>1.8735540793458301E-2</v>
      </c>
      <c r="N381" s="7">
        <v>7.9573423122443407E-2</v>
      </c>
      <c r="O381" s="7">
        <v>1.88039592376768E-3</v>
      </c>
      <c r="P381" s="7">
        <v>0.114678699144975</v>
      </c>
      <c r="Q381" s="7">
        <v>5.9993264301731601</v>
      </c>
    </row>
    <row r="382" spans="1:17" hidden="1" x14ac:dyDescent="0.3">
      <c r="A382" s="3" t="s">
        <v>18</v>
      </c>
      <c r="B382" s="2">
        <v>43983</v>
      </c>
      <c r="C382" s="7">
        <v>0.75181059030304398</v>
      </c>
      <c r="D382" s="7">
        <v>1.2909453175864999E-2</v>
      </c>
      <c r="E382" s="7">
        <v>0.75045102813438203</v>
      </c>
      <c r="F382" s="7">
        <v>0.236639518689753</v>
      </c>
      <c r="G382" s="7">
        <v>1.6496201992401E-2</v>
      </c>
      <c r="H382" s="7">
        <v>7.8450532988572092E-3</v>
      </c>
      <c r="I382" s="7">
        <v>6.1438116849571602E-2</v>
      </c>
      <c r="J382" s="7">
        <v>4.9483788049639599E-2</v>
      </c>
      <c r="K382" s="7">
        <v>5.3151927663776299E-2</v>
      </c>
      <c r="L382" s="7">
        <v>0.50082811240376002</v>
      </c>
      <c r="M382" s="7">
        <v>2.6837070093842699E-2</v>
      </c>
      <c r="N382" s="7">
        <v>0.10019349719285001</v>
      </c>
      <c r="O382" s="7">
        <v>2.7404443272039699E-3</v>
      </c>
      <c r="P382" s="7">
        <v>0.18098578812809701</v>
      </c>
      <c r="Q382" s="7">
        <v>5.9131507026069601</v>
      </c>
    </row>
    <row r="383" spans="1:17" hidden="1" x14ac:dyDescent="0.3">
      <c r="A383" s="3" t="s">
        <v>18</v>
      </c>
      <c r="B383" s="2">
        <v>44013</v>
      </c>
      <c r="C383" s="7">
        <v>0.91717035951329295</v>
      </c>
      <c r="D383" s="7">
        <v>1.49345115550639E-2</v>
      </c>
      <c r="E383" s="7">
        <v>0.71964982417933199</v>
      </c>
      <c r="F383" s="7">
        <v>0.26541566426560398</v>
      </c>
      <c r="G383" s="7">
        <v>1.4854589813115099E-2</v>
      </c>
      <c r="H383" s="7">
        <v>1.12384262204992E-2</v>
      </c>
      <c r="I383" s="7">
        <v>8.4812996948065697E-2</v>
      </c>
      <c r="J383" s="7">
        <v>9.8940700414941005E-2</v>
      </c>
      <c r="K383" s="7">
        <v>6.2123018925578199E-2</v>
      </c>
      <c r="L383" s="7">
        <v>0.401832122265534</v>
      </c>
      <c r="M383" s="7">
        <v>4.8428673076135902E-2</v>
      </c>
      <c r="N383" s="7">
        <v>8.3550937349712404E-2</v>
      </c>
      <c r="O383" s="7">
        <v>7.7262627178191299E-3</v>
      </c>
      <c r="P383" s="7">
        <v>0.18649227226859999</v>
      </c>
      <c r="Q383" s="7">
        <v>5.8505595594149602</v>
      </c>
    </row>
    <row r="384" spans="1:17" hidden="1" x14ac:dyDescent="0.3">
      <c r="A384" s="3" t="s">
        <v>18</v>
      </c>
      <c r="B384" s="2">
        <v>44044</v>
      </c>
      <c r="C384" s="7">
        <v>0.95061738544192997</v>
      </c>
      <c r="D384" s="7">
        <v>1.46444238542623E-2</v>
      </c>
      <c r="E384" s="7">
        <v>0.69518617460510002</v>
      </c>
      <c r="F384" s="7">
        <v>0.29016940154063797</v>
      </c>
      <c r="G384" s="7">
        <v>1.3238999179072701E-2</v>
      </c>
      <c r="H384" s="7">
        <v>1.31143259868027E-2</v>
      </c>
      <c r="I384" s="7">
        <v>9.1467798600022604E-2</v>
      </c>
      <c r="J384" s="7">
        <v>0.13373659845710001</v>
      </c>
      <c r="K384" s="7">
        <v>6.2855854154393695E-2</v>
      </c>
      <c r="L384" s="7">
        <v>0.37042704191079101</v>
      </c>
      <c r="M384" s="7">
        <v>4.7309034381888E-2</v>
      </c>
      <c r="N384" s="7">
        <v>7.9868486184775503E-2</v>
      </c>
      <c r="O384" s="7">
        <v>1.27965503834049E-2</v>
      </c>
      <c r="P384" s="7">
        <v>0.17518531076174901</v>
      </c>
      <c r="Q384" s="7">
        <v>5.8718385455245201</v>
      </c>
    </row>
    <row r="385" spans="1:17" hidden="1" x14ac:dyDescent="0.3">
      <c r="A385" s="3" t="s">
        <v>18</v>
      </c>
      <c r="B385" s="2">
        <v>44075</v>
      </c>
      <c r="C385" s="7">
        <v>0.93290555044884904</v>
      </c>
      <c r="D385" s="7">
        <v>1.3664077076375901E-2</v>
      </c>
      <c r="E385" s="7">
        <v>0.70866216799647397</v>
      </c>
      <c r="F385" s="7">
        <v>0.27767375492715002</v>
      </c>
      <c r="G385" s="7">
        <v>1.50994000283915E-2</v>
      </c>
      <c r="H385" s="7">
        <v>1.23844154184326E-2</v>
      </c>
      <c r="I385" s="7">
        <v>8.2768344520621401E-2</v>
      </c>
      <c r="J385" s="7">
        <v>0.123375638197961</v>
      </c>
      <c r="K385" s="7">
        <v>6.32391791996645E-2</v>
      </c>
      <c r="L385" s="7">
        <v>0.37614325816511301</v>
      </c>
      <c r="M385" s="7">
        <v>5.2608022976753002E-2</v>
      </c>
      <c r="N385" s="7">
        <v>7.8919089906281506E-2</v>
      </c>
      <c r="O385" s="7">
        <v>1.23672323116978E-2</v>
      </c>
      <c r="P385" s="7">
        <v>0.18309541927508399</v>
      </c>
      <c r="Q385" s="7">
        <v>5.7987186838538998</v>
      </c>
    </row>
    <row r="386" spans="1:17" hidden="1" x14ac:dyDescent="0.3">
      <c r="A386" s="3" t="s">
        <v>18</v>
      </c>
      <c r="B386" s="2">
        <v>44105</v>
      </c>
      <c r="C386" s="7">
        <v>0.99145057148040105</v>
      </c>
      <c r="D386" s="7">
        <v>1.50448332980587E-2</v>
      </c>
      <c r="E386" s="7">
        <v>0.70948023396806004</v>
      </c>
      <c r="F386" s="7">
        <v>0.27547493273388102</v>
      </c>
      <c r="G386" s="7">
        <v>1.4955304442348501E-2</v>
      </c>
      <c r="H386" s="7">
        <v>1.43123936700569E-2</v>
      </c>
      <c r="I386" s="7">
        <v>8.7939405000791004E-2</v>
      </c>
      <c r="J386" s="7">
        <v>0.12044725538753499</v>
      </c>
      <c r="K386" s="7">
        <v>7.2485198231887801E-2</v>
      </c>
      <c r="L386" s="7">
        <v>0.382445016232761</v>
      </c>
      <c r="M386" s="7">
        <v>5.23102975166456E-2</v>
      </c>
      <c r="N386" s="7">
        <v>8.0647732378996695E-2</v>
      </c>
      <c r="O386" s="7">
        <v>1.02868400404046E-2</v>
      </c>
      <c r="P386" s="7">
        <v>0.16417055709857301</v>
      </c>
      <c r="Q386" s="7">
        <v>5.8094216854158196</v>
      </c>
    </row>
    <row r="387" spans="1:17" hidden="1" x14ac:dyDescent="0.3">
      <c r="A387" s="3" t="s">
        <v>18</v>
      </c>
      <c r="B387" s="2">
        <v>44136</v>
      </c>
      <c r="C387" s="7">
        <v>0.71775746139519603</v>
      </c>
      <c r="D387" s="7">
        <v>1.3853502651856199E-2</v>
      </c>
      <c r="E387" s="7">
        <v>0.78387090662269399</v>
      </c>
      <c r="F387" s="7">
        <v>0.20227559072545001</v>
      </c>
      <c r="G387" s="7">
        <v>1.9196623584862401E-2</v>
      </c>
      <c r="H387" s="7">
        <v>7.5328299150265602E-3</v>
      </c>
      <c r="I387" s="7">
        <v>3.6923246764438401E-2</v>
      </c>
      <c r="J387" s="7">
        <v>6.9584643342845601E-2</v>
      </c>
      <c r="K387" s="7">
        <v>6.3074210469866707E-2</v>
      </c>
      <c r="L387" s="7">
        <v>0.53285831952117702</v>
      </c>
      <c r="M387" s="7">
        <v>4.9248790147818702E-2</v>
      </c>
      <c r="N387" s="7">
        <v>7.3278514442859793E-2</v>
      </c>
      <c r="O387" s="7">
        <v>5.2188155748734699E-3</v>
      </c>
      <c r="P387" s="7">
        <v>0.14308400623623199</v>
      </c>
      <c r="Q387" s="7">
        <v>5.9091445828042799</v>
      </c>
    </row>
    <row r="388" spans="1:17" hidden="1" x14ac:dyDescent="0.3">
      <c r="A388" s="3" t="s">
        <v>18</v>
      </c>
      <c r="B388" s="2">
        <v>44166</v>
      </c>
      <c r="C388" s="7">
        <v>0.99442078979813597</v>
      </c>
      <c r="D388" s="7">
        <v>1.3958873679606999E-2</v>
      </c>
      <c r="E388" s="7">
        <v>0.75866327774596398</v>
      </c>
      <c r="F388" s="7">
        <v>0.227377848574429</v>
      </c>
      <c r="G388" s="7">
        <v>1.8835663239550899E-2</v>
      </c>
      <c r="H388" s="7">
        <v>1.77343190819058E-2</v>
      </c>
      <c r="I388" s="7">
        <v>0.116134579183526</v>
      </c>
      <c r="J388" s="7">
        <v>6.2776078870721605E-2</v>
      </c>
      <c r="K388" s="7">
        <v>9.9342453474174502E-2</v>
      </c>
      <c r="L388" s="7">
        <v>0.43354302965017699</v>
      </c>
      <c r="M388" s="7">
        <v>5.83261254503512E-2</v>
      </c>
      <c r="N388" s="7">
        <v>6.6770012041020496E-2</v>
      </c>
      <c r="O388" s="7">
        <v>4.3182837099774796E-3</v>
      </c>
      <c r="P388" s="7">
        <v>0.122219455298595</v>
      </c>
      <c r="Q388" s="7">
        <v>5.8280854418653902</v>
      </c>
    </row>
    <row r="389" spans="1:17" hidden="1" x14ac:dyDescent="0.3">
      <c r="A389" s="3" t="s">
        <v>18</v>
      </c>
      <c r="B389" s="2">
        <v>44197</v>
      </c>
      <c r="C389" s="7">
        <v>0.59105183410704298</v>
      </c>
      <c r="D389" s="7">
        <v>1.5663084326035699E-2</v>
      </c>
      <c r="E389" s="7">
        <v>0.79844531001250396</v>
      </c>
      <c r="F389" s="7">
        <v>0.18589160566146001</v>
      </c>
      <c r="G389" s="7">
        <v>1.8996201092203999E-2</v>
      </c>
      <c r="H389" s="7">
        <v>3.6218720773128501E-3</v>
      </c>
      <c r="I389" s="7">
        <v>2.72508999835171E-2</v>
      </c>
      <c r="J389" s="7">
        <v>5.79978350564401E-2</v>
      </c>
      <c r="K389" s="7">
        <v>4.8166067533283299E-2</v>
      </c>
      <c r="L389" s="7">
        <v>0.57342679072570402</v>
      </c>
      <c r="M389" s="7">
        <v>4.8063821013274E-2</v>
      </c>
      <c r="N389" s="7">
        <v>6.0810338934647101E-2</v>
      </c>
      <c r="O389" s="7">
        <v>4.2510810036832198E-3</v>
      </c>
      <c r="P389" s="7">
        <v>0.157415092579935</v>
      </c>
      <c r="Q389" s="7">
        <v>5.9582529504992703</v>
      </c>
    </row>
    <row r="390" spans="1:17" hidden="1" x14ac:dyDescent="0.3">
      <c r="A390" s="3" t="s">
        <v>18</v>
      </c>
      <c r="B390" s="2">
        <v>44228</v>
      </c>
      <c r="C390" s="7">
        <v>0.58417044131016704</v>
      </c>
      <c r="D390" s="7">
        <v>1.50591370267243E-2</v>
      </c>
      <c r="E390" s="7">
        <v>0.80239240472082296</v>
      </c>
      <c r="F390" s="7">
        <v>0.182548458252453</v>
      </c>
      <c r="G390" s="7">
        <v>1.7580997841667299E-2</v>
      </c>
      <c r="H390" s="7">
        <v>1.7917620863194001E-3</v>
      </c>
      <c r="I390" s="7">
        <v>2.0943399707839198E-2</v>
      </c>
      <c r="J390" s="7">
        <v>6.1526148586068002E-2</v>
      </c>
      <c r="K390" s="7">
        <v>4.8042605699742599E-2</v>
      </c>
      <c r="L390" s="7">
        <v>0.57549609854127604</v>
      </c>
      <c r="M390" s="7">
        <v>4.9367048448452099E-2</v>
      </c>
      <c r="N390" s="7">
        <v>6.6056936550845505E-2</v>
      </c>
      <c r="O390" s="7">
        <v>3.8536073200333798E-3</v>
      </c>
      <c r="P390" s="7">
        <v>0.155341395217757</v>
      </c>
      <c r="Q390" s="7">
        <v>5.94748737261689</v>
      </c>
    </row>
    <row r="391" spans="1:17" x14ac:dyDescent="0.3">
      <c r="A391" s="3" t="s">
        <v>18</v>
      </c>
      <c r="B391" s="2">
        <v>44256</v>
      </c>
      <c r="C391" s="7">
        <v>0.72082009706321404</v>
      </c>
      <c r="D391" s="7">
        <v>1.4052686002148601E-2</v>
      </c>
      <c r="E391" s="7">
        <v>0.79641795868023202</v>
      </c>
      <c r="F391" s="7">
        <v>0.189529355317619</v>
      </c>
      <c r="G391" s="7">
        <v>2.0757317558411599E-2</v>
      </c>
      <c r="H391" s="7">
        <v>1.9848588359477298E-3</v>
      </c>
      <c r="I391" s="7">
        <v>2.1542499679366001E-2</v>
      </c>
      <c r="J391" s="7">
        <v>5.9286003437261599E-2</v>
      </c>
      <c r="K391" s="7">
        <v>4.8445301421081201E-2</v>
      </c>
      <c r="L391" s="7">
        <v>0.550229066687701</v>
      </c>
      <c r="M391" s="7">
        <v>4.8686513011056101E-2</v>
      </c>
      <c r="N391" s="7">
        <v>8.1021385559295098E-2</v>
      </c>
      <c r="O391" s="7">
        <v>4.5851432101970098E-3</v>
      </c>
      <c r="P391" s="7">
        <v>0.16346191059968301</v>
      </c>
      <c r="Q391" s="7">
        <v>5.9186805745547701</v>
      </c>
    </row>
    <row r="392" spans="1:17" hidden="1" x14ac:dyDescent="0.3">
      <c r="A392" s="3" t="s">
        <v>18</v>
      </c>
      <c r="B392" s="2">
        <v>44287</v>
      </c>
      <c r="C392" s="7">
        <v>0.89665425894253203</v>
      </c>
      <c r="D392" s="7">
        <v>1.42972723152261E-2</v>
      </c>
      <c r="E392" s="7">
        <v>0.74258543274029898</v>
      </c>
      <c r="F392" s="7">
        <v>0.24311729494447501</v>
      </c>
      <c r="G392" s="7">
        <v>1.6579655944973001E-2</v>
      </c>
      <c r="H392" s="7">
        <v>9.4667445795448297E-3</v>
      </c>
      <c r="I392" s="7">
        <v>8.3019752468617494E-2</v>
      </c>
      <c r="J392" s="7">
        <v>8.3126506426288799E-2</v>
      </c>
      <c r="K392" s="7">
        <v>6.0058879648679203E-2</v>
      </c>
      <c r="L392" s="7">
        <v>0.42159672181178698</v>
      </c>
      <c r="M392" s="7">
        <v>5.7153495439408397E-2</v>
      </c>
      <c r="N392" s="7">
        <v>9.1480591725334903E-2</v>
      </c>
      <c r="O392" s="7">
        <v>6.7056952165476602E-3</v>
      </c>
      <c r="P392" s="7">
        <v>0.17081195673881899</v>
      </c>
      <c r="Q392" s="7">
        <v>5.8349074002135799</v>
      </c>
    </row>
    <row r="393" spans="1:17" hidden="1" x14ac:dyDescent="0.3">
      <c r="A393" s="3" t="s">
        <v>18</v>
      </c>
      <c r="B393" s="2">
        <v>44317</v>
      </c>
      <c r="C393" s="7">
        <v>1.0113943812844399</v>
      </c>
      <c r="D393" s="7">
        <v>1.4536332970792499E-2</v>
      </c>
      <c r="E393" s="7">
        <v>0.70940355527288501</v>
      </c>
      <c r="F393" s="7">
        <v>0.276060111756322</v>
      </c>
      <c r="G393" s="7">
        <v>1.41602894258734E-2</v>
      </c>
      <c r="H393" s="7">
        <v>1.2489327833144199E-2</v>
      </c>
      <c r="I393" s="7">
        <v>9.2110151678194294E-2</v>
      </c>
      <c r="J393" s="7">
        <v>0.11277133990171299</v>
      </c>
      <c r="K393" s="7">
        <v>6.4789281273871097E-2</v>
      </c>
      <c r="L393" s="7">
        <v>0.37524505487885601</v>
      </c>
      <c r="M393" s="7">
        <v>5.35380138941184E-2</v>
      </c>
      <c r="N393" s="7">
        <v>8.4384767411500597E-2</v>
      </c>
      <c r="O393" s="7">
        <v>1.05115492000792E-2</v>
      </c>
      <c r="P393" s="7">
        <v>0.18000022450264999</v>
      </c>
      <c r="Q393" s="7">
        <v>5.8035139914575096</v>
      </c>
    </row>
    <row r="394" spans="1:17" hidden="1" x14ac:dyDescent="0.3">
      <c r="A394" s="3" t="s">
        <v>18</v>
      </c>
      <c r="B394" s="2">
        <v>44348</v>
      </c>
      <c r="C394" s="7">
        <v>0.98539178777883596</v>
      </c>
      <c r="D394" s="7">
        <v>1.37385484284478E-2</v>
      </c>
      <c r="E394" s="7">
        <v>0.72034785388512401</v>
      </c>
      <c r="F394" s="7">
        <v>0.26591359768642803</v>
      </c>
      <c r="G394" s="7">
        <v>1.47299510184765E-2</v>
      </c>
      <c r="H394" s="7">
        <v>1.25475545046617E-2</v>
      </c>
      <c r="I394" s="7">
        <v>8.7954250057135405E-2</v>
      </c>
      <c r="J394" s="7">
        <v>0.12695511793227199</v>
      </c>
      <c r="K394" s="7">
        <v>6.0314357230827398E-2</v>
      </c>
      <c r="L394" s="7">
        <v>0.37360347871907001</v>
      </c>
      <c r="M394" s="7">
        <v>5.8013774317589001E-2</v>
      </c>
      <c r="N394" s="7">
        <v>7.1800708814922606E-2</v>
      </c>
      <c r="O394" s="7">
        <v>1.4005442934412599E-2</v>
      </c>
      <c r="P394" s="7">
        <v>0.18007536447063399</v>
      </c>
      <c r="Q394" s="7">
        <v>5.7989155262340102</v>
      </c>
    </row>
    <row r="395" spans="1:17" hidden="1" x14ac:dyDescent="0.3">
      <c r="A395" s="3" t="s">
        <v>18</v>
      </c>
      <c r="B395" s="2">
        <v>44378</v>
      </c>
      <c r="C395" s="7">
        <v>1.0286086073732299</v>
      </c>
      <c r="D395" s="7">
        <v>1.4173754881680699E-2</v>
      </c>
      <c r="E395" s="7">
        <v>0.71031399160295094</v>
      </c>
      <c r="F395" s="7">
        <v>0.27551225351536901</v>
      </c>
      <c r="G395" s="7">
        <v>1.45159198819546E-2</v>
      </c>
      <c r="H395" s="7">
        <v>1.46331462163379E-2</v>
      </c>
      <c r="I395" s="7">
        <v>8.5839756132863904E-2</v>
      </c>
      <c r="J395" s="7">
        <v>0.137081611962315</v>
      </c>
      <c r="K395" s="7">
        <v>5.9837571002551902E-2</v>
      </c>
      <c r="L395" s="7">
        <v>0.37095176309890099</v>
      </c>
      <c r="M395" s="7">
        <v>5.51185337364372E-2</v>
      </c>
      <c r="N395" s="7">
        <v>6.9075085287388302E-2</v>
      </c>
      <c r="O395" s="7">
        <v>1.63203768290234E-2</v>
      </c>
      <c r="P395" s="7">
        <v>0.176626235852227</v>
      </c>
      <c r="Q395" s="7">
        <v>5.80122560681043</v>
      </c>
    </row>
    <row r="396" spans="1:17" hidden="1" x14ac:dyDescent="0.3">
      <c r="A396" s="3" t="s">
        <v>18</v>
      </c>
      <c r="B396" s="2">
        <v>44409</v>
      </c>
      <c r="C396" s="7">
        <v>1.0221651425845899</v>
      </c>
      <c r="D396" s="7">
        <v>1.5208606921215499E-2</v>
      </c>
      <c r="E396" s="7">
        <v>0.69551453716134104</v>
      </c>
      <c r="F396" s="7">
        <v>0.28927685591744401</v>
      </c>
      <c r="G396" s="7">
        <v>1.46205795367304E-2</v>
      </c>
      <c r="H396" s="7">
        <v>1.98846423415561E-2</v>
      </c>
      <c r="I396" s="7">
        <v>8.9444008345829606E-2</v>
      </c>
      <c r="J396" s="7">
        <v>0.15844884877861501</v>
      </c>
      <c r="K396" s="7">
        <v>6.1808136838991598E-2</v>
      </c>
      <c r="L396" s="7">
        <v>0.34370937065898899</v>
      </c>
      <c r="M396" s="7">
        <v>5.3475024309802097E-2</v>
      </c>
      <c r="N396" s="7">
        <v>7.0698758011433702E-2</v>
      </c>
      <c r="O396" s="7">
        <v>2.05560173509419E-2</v>
      </c>
      <c r="P396" s="7">
        <v>0.167354613827111</v>
      </c>
      <c r="Q396" s="7">
        <v>5.8106182203244403</v>
      </c>
    </row>
    <row r="397" spans="1:17" hidden="1" x14ac:dyDescent="0.3">
      <c r="A397" s="3" t="s">
        <v>18</v>
      </c>
      <c r="B397" s="2">
        <v>44440</v>
      </c>
      <c r="C397" s="7">
        <v>1.01727209111691</v>
      </c>
      <c r="D397" s="7">
        <v>1.35897163130086E-2</v>
      </c>
      <c r="E397" s="7">
        <v>0.70462350995898304</v>
      </c>
      <c r="F397" s="7">
        <v>0.28178677372800898</v>
      </c>
      <c r="G397" s="7">
        <v>1.52629895600395E-2</v>
      </c>
      <c r="H397" s="7">
        <v>1.6057409434539E-2</v>
      </c>
      <c r="I397" s="7">
        <v>8.2411159113626495E-2</v>
      </c>
      <c r="J397" s="7">
        <v>0.15146229061510499</v>
      </c>
      <c r="K397" s="7">
        <v>6.1712102490994201E-2</v>
      </c>
      <c r="L397" s="7">
        <v>0.348304554159449</v>
      </c>
      <c r="M397" s="7">
        <v>5.4961965604992398E-2</v>
      </c>
      <c r="N397" s="7">
        <v>6.3485649680464204E-2</v>
      </c>
      <c r="O397" s="7">
        <v>1.98252846526977E-2</v>
      </c>
      <c r="P397" s="7">
        <v>0.18651659468809301</v>
      </c>
      <c r="Q397" s="7">
        <v>5.8178206110730502</v>
      </c>
    </row>
    <row r="398" spans="1:17" hidden="1" x14ac:dyDescent="0.3">
      <c r="A398" s="3" t="s">
        <v>19</v>
      </c>
      <c r="B398" s="2">
        <v>43466</v>
      </c>
      <c r="C398" s="7">
        <v>0.87488213026834405</v>
      </c>
      <c r="D398" s="7">
        <v>1.22179033166884E-2</v>
      </c>
      <c r="E398" s="7">
        <v>0.57535741361238302</v>
      </c>
      <c r="F398" s="7">
        <v>0.412424683070929</v>
      </c>
      <c r="G398" s="7">
        <v>1.36858143433321E-2</v>
      </c>
      <c r="H398" s="7">
        <v>8.8079035208655093E-3</v>
      </c>
      <c r="I398" s="7">
        <v>0.12244398811326</v>
      </c>
      <c r="J398" s="7">
        <v>7.7086151560807198E-2</v>
      </c>
      <c r="K398" s="7">
        <v>5.9058959626558799E-2</v>
      </c>
      <c r="L398" s="7">
        <v>0.300991577063563</v>
      </c>
      <c r="M398" s="7">
        <v>4.2721774853187698E-2</v>
      </c>
      <c r="N398" s="7">
        <v>4.3202902628863199E-2</v>
      </c>
      <c r="O398" s="7">
        <v>2.2250697730923402E-2</v>
      </c>
      <c r="P398" s="7">
        <v>0.30975023055863898</v>
      </c>
      <c r="Q398" s="7">
        <v>6.7763524850008396</v>
      </c>
    </row>
    <row r="399" spans="1:17" hidden="1" x14ac:dyDescent="0.3">
      <c r="A399" s="3" t="s">
        <v>19</v>
      </c>
      <c r="B399" s="2">
        <v>43497</v>
      </c>
      <c r="C399" s="7">
        <v>0.90746518329365999</v>
      </c>
      <c r="D399" s="7">
        <v>1.19817325640944E-2</v>
      </c>
      <c r="E399" s="7">
        <v>0.57030121824650304</v>
      </c>
      <c r="F399" s="7">
        <v>0.417717049189403</v>
      </c>
      <c r="G399" s="7">
        <v>1.32702855531402E-2</v>
      </c>
      <c r="H399" s="7">
        <v>7.4990415180336703E-3</v>
      </c>
      <c r="I399" s="7">
        <v>0.117516653575558</v>
      </c>
      <c r="J399" s="7">
        <v>8.4816901589700705E-2</v>
      </c>
      <c r="K399" s="7">
        <v>5.6815256345513397E-2</v>
      </c>
      <c r="L399" s="7">
        <v>0.293080907883286</v>
      </c>
      <c r="M399" s="7">
        <v>4.5402227105171999E-2</v>
      </c>
      <c r="N399" s="7">
        <v>4.4363444032520703E-2</v>
      </c>
      <c r="O399" s="7">
        <v>2.77889331781376E-2</v>
      </c>
      <c r="P399" s="7">
        <v>0.30944634921893799</v>
      </c>
      <c r="Q399" s="7">
        <v>6.7403416025638103</v>
      </c>
    </row>
    <row r="400" spans="1:17" hidden="1" x14ac:dyDescent="0.3">
      <c r="A400" s="3" t="s">
        <v>19</v>
      </c>
      <c r="B400" s="2">
        <v>43525</v>
      </c>
      <c r="C400" s="7">
        <v>1.04698430860911</v>
      </c>
      <c r="D400" s="7">
        <v>1.02527491583201E-2</v>
      </c>
      <c r="E400" s="7">
        <v>0.59018923049407401</v>
      </c>
      <c r="F400" s="7">
        <v>0.39955802034760601</v>
      </c>
      <c r="G400" s="7">
        <v>1.69511852838342E-2</v>
      </c>
      <c r="H400" s="7">
        <v>7.5373596620179999E-3</v>
      </c>
      <c r="I400" s="7">
        <v>0.12089672760712</v>
      </c>
      <c r="J400" s="7">
        <v>8.4269887888751199E-2</v>
      </c>
      <c r="K400" s="7">
        <v>5.29204398195832E-2</v>
      </c>
      <c r="L400" s="7">
        <v>0.29073391805712501</v>
      </c>
      <c r="M400" s="7">
        <v>4.8211026739708701E-2</v>
      </c>
      <c r="N400" s="7">
        <v>4.9348094039051597E-2</v>
      </c>
      <c r="O400" s="7">
        <v>2.75398869490215E-2</v>
      </c>
      <c r="P400" s="7">
        <v>0.30159147395378699</v>
      </c>
      <c r="Q400" s="7">
        <v>6.7044846539018899</v>
      </c>
    </row>
    <row r="401" spans="1:17" hidden="1" x14ac:dyDescent="0.3">
      <c r="A401" s="3" t="s">
        <v>19</v>
      </c>
      <c r="B401" s="2">
        <v>43556</v>
      </c>
      <c r="C401" s="7">
        <v>1.01073364368424</v>
      </c>
      <c r="D401" s="7">
        <v>1.2082837089880699E-2</v>
      </c>
      <c r="E401" s="7">
        <v>0.58310942093396201</v>
      </c>
      <c r="F401" s="7">
        <v>0.40480774197615799</v>
      </c>
      <c r="G401" s="7">
        <v>1.4181831652500599E-2</v>
      </c>
      <c r="H401" s="7">
        <v>6.2614201873463903E-3</v>
      </c>
      <c r="I401" s="7">
        <v>0.124113239192775</v>
      </c>
      <c r="J401" s="7">
        <v>8.1299193880394402E-2</v>
      </c>
      <c r="K401" s="7">
        <v>5.7443608614984099E-2</v>
      </c>
      <c r="L401" s="7">
        <v>0.28854423631510101</v>
      </c>
      <c r="M401" s="7">
        <v>4.2239221924680298E-2</v>
      </c>
      <c r="N401" s="7">
        <v>5.3519654957311098E-2</v>
      </c>
      <c r="O401" s="7">
        <v>2.87954021470599E-2</v>
      </c>
      <c r="P401" s="7">
        <v>0.30360219112784698</v>
      </c>
      <c r="Q401" s="7">
        <v>6.7375128293361</v>
      </c>
    </row>
    <row r="402" spans="1:17" hidden="1" x14ac:dyDescent="0.3">
      <c r="A402" s="3" t="s">
        <v>19</v>
      </c>
      <c r="B402" s="2">
        <v>43586</v>
      </c>
      <c r="C402" s="7">
        <v>1.0053851689635001</v>
      </c>
      <c r="D402" s="7">
        <v>1.1522394161093E-2</v>
      </c>
      <c r="E402" s="7">
        <v>0.580723476707799</v>
      </c>
      <c r="F402" s="7">
        <v>0.40775412913110798</v>
      </c>
      <c r="G402" s="7">
        <v>1.4941818040732101E-2</v>
      </c>
      <c r="H402" s="7">
        <v>7.3913554979161203E-3</v>
      </c>
      <c r="I402" s="7">
        <v>0.132489563588256</v>
      </c>
      <c r="J402" s="7">
        <v>8.6818382238596795E-2</v>
      </c>
      <c r="K402" s="7">
        <v>5.8068574564751001E-2</v>
      </c>
      <c r="L402" s="7">
        <v>0.28666037341237099</v>
      </c>
      <c r="M402" s="7">
        <v>4.4706243101115602E-2</v>
      </c>
      <c r="N402" s="7">
        <v>5.3796973809305398E-2</v>
      </c>
      <c r="O402" s="7">
        <v>2.4711733822015101E-2</v>
      </c>
      <c r="P402" s="7">
        <v>0.29041498192494097</v>
      </c>
      <c r="Q402" s="7">
        <v>6.7201133023445196</v>
      </c>
    </row>
    <row r="403" spans="1:17" hidden="1" x14ac:dyDescent="0.3">
      <c r="A403" s="3" t="s">
        <v>19</v>
      </c>
      <c r="B403" s="2">
        <v>43617</v>
      </c>
      <c r="C403" s="7">
        <v>1.0175840644760801</v>
      </c>
      <c r="D403" s="7">
        <v>1.11312876979895E-2</v>
      </c>
      <c r="E403" s="7">
        <v>0.56275723954390799</v>
      </c>
      <c r="F403" s="7">
        <v>0.42611147275810302</v>
      </c>
      <c r="G403" s="7">
        <v>1.55948573673678E-2</v>
      </c>
      <c r="H403" s="7">
        <v>6.5509282613192702E-3</v>
      </c>
      <c r="I403" s="7">
        <v>0.130676688567958</v>
      </c>
      <c r="J403" s="7">
        <v>8.2287585313451803E-2</v>
      </c>
      <c r="K403" s="7">
        <v>5.2787940604656303E-2</v>
      </c>
      <c r="L403" s="7">
        <v>0.27524831747163098</v>
      </c>
      <c r="M403" s="7">
        <v>4.1387075409679001E-2</v>
      </c>
      <c r="N403" s="7">
        <v>4.4469468448681299E-2</v>
      </c>
      <c r="O403" s="7">
        <v>3.0283367001708899E-2</v>
      </c>
      <c r="P403" s="7">
        <v>0.32071377155354702</v>
      </c>
      <c r="Q403" s="7">
        <v>6.7639736255572798</v>
      </c>
    </row>
    <row r="404" spans="1:17" hidden="1" x14ac:dyDescent="0.3">
      <c r="A404" s="3" t="s">
        <v>19</v>
      </c>
      <c r="B404" s="2">
        <v>43647</v>
      </c>
      <c r="C404" s="7">
        <v>0.98305287821329901</v>
      </c>
      <c r="D404" s="7">
        <v>1.1075021493918201E-2</v>
      </c>
      <c r="E404" s="7">
        <v>0.61803621754440896</v>
      </c>
      <c r="F404" s="7">
        <v>0.370888760961673</v>
      </c>
      <c r="G404" s="7">
        <v>1.4843892832822499E-2</v>
      </c>
      <c r="H404" s="7">
        <v>7.0562328553911997E-3</v>
      </c>
      <c r="I404" s="7">
        <v>0.13210359074113201</v>
      </c>
      <c r="J404" s="7">
        <v>8.4941717166641797E-2</v>
      </c>
      <c r="K404" s="7">
        <v>6.1146127388363003E-2</v>
      </c>
      <c r="L404" s="7">
        <v>0.29298042245255201</v>
      </c>
      <c r="M404" s="7">
        <v>5.1401503102778703E-2</v>
      </c>
      <c r="N404" s="7">
        <v>4.5074354629559103E-2</v>
      </c>
      <c r="O404" s="7">
        <v>2.6907898449303299E-2</v>
      </c>
      <c r="P404" s="7">
        <v>0.28354426038145603</v>
      </c>
      <c r="Q404" s="7">
        <v>6.6954742806026699</v>
      </c>
    </row>
    <row r="405" spans="1:17" hidden="1" x14ac:dyDescent="0.3">
      <c r="A405" s="3" t="s">
        <v>19</v>
      </c>
      <c r="B405" s="2">
        <v>43678</v>
      </c>
      <c r="C405" s="7">
        <v>1.0546643888196801</v>
      </c>
      <c r="D405" s="7">
        <v>1.4154188294991999E-2</v>
      </c>
      <c r="E405" s="7">
        <v>0.56225246559762398</v>
      </c>
      <c r="F405" s="7">
        <v>0.42359334610738397</v>
      </c>
      <c r="G405" s="7">
        <v>1.3157422133410699E-2</v>
      </c>
      <c r="H405" s="7">
        <v>8.3598073295534508E-3</v>
      </c>
      <c r="I405" s="7">
        <v>0.13807207931735399</v>
      </c>
      <c r="J405" s="7">
        <v>9.0676246245058503E-2</v>
      </c>
      <c r="K405" s="7">
        <v>6.1638745918515397E-2</v>
      </c>
      <c r="L405" s="7">
        <v>0.27571354034263701</v>
      </c>
      <c r="M405" s="7">
        <v>4.5656208753345001E-2</v>
      </c>
      <c r="N405" s="7">
        <v>4.2626274104036202E-2</v>
      </c>
      <c r="O405" s="7">
        <v>2.80810700081633E-2</v>
      </c>
      <c r="P405" s="7">
        <v>0.296018605847926</v>
      </c>
      <c r="Q405" s="7">
        <v>6.7581925673499397</v>
      </c>
    </row>
    <row r="406" spans="1:17" hidden="1" x14ac:dyDescent="0.3">
      <c r="A406" s="3" t="s">
        <v>19</v>
      </c>
      <c r="B406" s="2">
        <v>43709</v>
      </c>
      <c r="C406" s="7">
        <v>0.96967743460945699</v>
      </c>
      <c r="D406" s="7">
        <v>1.0902363733175E-2</v>
      </c>
      <c r="E406" s="7">
        <v>0.56966234837414598</v>
      </c>
      <c r="F406" s="7">
        <v>0.41943528789267898</v>
      </c>
      <c r="G406" s="7">
        <v>1.38111776106522E-2</v>
      </c>
      <c r="H406" s="7">
        <v>6.8311258574180397E-3</v>
      </c>
      <c r="I406" s="7">
        <v>0.124664366602475</v>
      </c>
      <c r="J406" s="7">
        <v>8.4785242609417596E-2</v>
      </c>
      <c r="K406" s="7">
        <v>5.8555866758717399E-2</v>
      </c>
      <c r="L406" s="7">
        <v>0.28171397961505101</v>
      </c>
      <c r="M406" s="7">
        <v>4.4183536004266402E-2</v>
      </c>
      <c r="N406" s="7">
        <v>4.3318717457207903E-2</v>
      </c>
      <c r="O406" s="7">
        <v>3.3763770474531198E-2</v>
      </c>
      <c r="P406" s="7">
        <v>0.30837221701026302</v>
      </c>
      <c r="Q406" s="7">
        <v>6.7109777402153501</v>
      </c>
    </row>
    <row r="407" spans="1:17" hidden="1" x14ac:dyDescent="0.3">
      <c r="A407" s="3" t="s">
        <v>19</v>
      </c>
      <c r="B407" s="2">
        <v>43739</v>
      </c>
      <c r="C407" s="7">
        <v>0.993568070636206</v>
      </c>
      <c r="D407" s="7">
        <v>1.1707929435795799E-2</v>
      </c>
      <c r="E407" s="7">
        <v>0.59981293452169804</v>
      </c>
      <c r="F407" s="7">
        <v>0.388479136042506</v>
      </c>
      <c r="G407" s="7">
        <v>1.4842153477747699E-2</v>
      </c>
      <c r="H407" s="7">
        <v>7.5770104337825198E-3</v>
      </c>
      <c r="I407" s="7">
        <v>0.13906393589391</v>
      </c>
      <c r="J407" s="7">
        <v>8.7940899664786298E-2</v>
      </c>
      <c r="K407" s="7">
        <v>6.4825898210720906E-2</v>
      </c>
      <c r="L407" s="7">
        <v>0.29298740623678199</v>
      </c>
      <c r="M407" s="7">
        <v>4.6830962672024599E-2</v>
      </c>
      <c r="N407" s="7">
        <v>4.6657135564424503E-2</v>
      </c>
      <c r="O407" s="7">
        <v>2.3124260191608299E-2</v>
      </c>
      <c r="P407" s="7">
        <v>0.27615033765421299</v>
      </c>
      <c r="Q407" s="7">
        <v>6.7645232612867803</v>
      </c>
    </row>
    <row r="408" spans="1:17" hidden="1" x14ac:dyDescent="0.3">
      <c r="A408" s="3" t="s">
        <v>19</v>
      </c>
      <c r="B408" s="2">
        <v>43770</v>
      </c>
      <c r="C408" s="7">
        <v>1.04550101584283</v>
      </c>
      <c r="D408" s="7">
        <v>1.26776319880515E-2</v>
      </c>
      <c r="E408" s="7">
        <v>0.58676216415199101</v>
      </c>
      <c r="F408" s="7">
        <v>0.400560203859957</v>
      </c>
      <c r="G408" s="7">
        <v>1.3398631996385999E-2</v>
      </c>
      <c r="H408" s="7">
        <v>8.3966519633854805E-3</v>
      </c>
      <c r="I408" s="7">
        <v>0.15929716299289101</v>
      </c>
      <c r="J408" s="7">
        <v>8.5098777691074004E-2</v>
      </c>
      <c r="K408" s="7">
        <v>7.8230044603525895E-2</v>
      </c>
      <c r="L408" s="7">
        <v>0.28586237702029799</v>
      </c>
      <c r="M408" s="7">
        <v>4.6996244242645098E-2</v>
      </c>
      <c r="N408" s="7">
        <v>4.4738791162941403E-2</v>
      </c>
      <c r="O408" s="7">
        <v>2.0481044270911599E-2</v>
      </c>
      <c r="P408" s="7">
        <v>0.257500274055942</v>
      </c>
      <c r="Q408" s="7">
        <v>6.7506113611096197</v>
      </c>
    </row>
    <row r="409" spans="1:17" hidden="1" x14ac:dyDescent="0.3">
      <c r="A409" s="3" t="s">
        <v>19</v>
      </c>
      <c r="B409" s="2">
        <v>43800</v>
      </c>
      <c r="C409" s="7">
        <v>1.0905017125835901</v>
      </c>
      <c r="D409" s="7">
        <v>1.22600455248851E-2</v>
      </c>
      <c r="E409" s="7">
        <v>0.632641185088618</v>
      </c>
      <c r="F409" s="7">
        <v>0.35509876938649698</v>
      </c>
      <c r="G409" s="7">
        <v>1.4518639598980001E-2</v>
      </c>
      <c r="H409" s="7">
        <v>9.8768840524916506E-3</v>
      </c>
      <c r="I409" s="7">
        <v>0.17065846870610399</v>
      </c>
      <c r="J409" s="7">
        <v>8.9620581231652494E-2</v>
      </c>
      <c r="K409" s="7">
        <v>8.8183637181428701E-2</v>
      </c>
      <c r="L409" s="7">
        <v>0.31739204654409497</v>
      </c>
      <c r="M409" s="7">
        <v>5.1960969424367003E-2</v>
      </c>
      <c r="N409" s="7">
        <v>3.58898332117372E-2</v>
      </c>
      <c r="O409" s="7">
        <v>1.7332111865336602E-2</v>
      </c>
      <c r="P409" s="7">
        <v>0.204566828183807</v>
      </c>
      <c r="Q409" s="7">
        <v>6.7147167168888702</v>
      </c>
    </row>
    <row r="410" spans="1:17" hidden="1" x14ac:dyDescent="0.3">
      <c r="A410" s="3" t="s">
        <v>19</v>
      </c>
      <c r="B410" s="2">
        <v>43831</v>
      </c>
      <c r="C410" s="7">
        <v>0.96691255134798604</v>
      </c>
      <c r="D410" s="7">
        <v>1.0601558841994299E-2</v>
      </c>
      <c r="E410" s="7">
        <v>0.57879447488430302</v>
      </c>
      <c r="F410" s="7">
        <v>0.41060396627370299</v>
      </c>
      <c r="G410" s="7">
        <v>1.4498297491503E-2</v>
      </c>
      <c r="H410" s="7">
        <v>6.3293747051282696E-3</v>
      </c>
      <c r="I410" s="7">
        <v>0.12329031859269</v>
      </c>
      <c r="J410" s="7">
        <v>8.2365281967481704E-2</v>
      </c>
      <c r="K410" s="7">
        <v>6.10795147212757E-2</v>
      </c>
      <c r="L410" s="7">
        <v>0.28459608682419701</v>
      </c>
      <c r="M410" s="7">
        <v>4.4101811959924603E-2</v>
      </c>
      <c r="N410" s="7">
        <v>3.9558924829295801E-2</v>
      </c>
      <c r="O410" s="7">
        <v>2.2816531808008599E-2</v>
      </c>
      <c r="P410" s="7">
        <v>0.32136385710049598</v>
      </c>
      <c r="Q410" s="7">
        <v>6.8338294073709402</v>
      </c>
    </row>
    <row r="411" spans="1:17" hidden="1" x14ac:dyDescent="0.3">
      <c r="A411" s="3" t="s">
        <v>19</v>
      </c>
      <c r="B411" s="2">
        <v>43862</v>
      </c>
      <c r="C411" s="7">
        <v>0.95502641375631703</v>
      </c>
      <c r="D411" s="7">
        <v>1.0945528404765301E-2</v>
      </c>
      <c r="E411" s="7">
        <v>0.59091317282949496</v>
      </c>
      <c r="F411" s="7">
        <v>0.39814129876574</v>
      </c>
      <c r="G411" s="7">
        <v>1.4373825901768699E-2</v>
      </c>
      <c r="H411" s="7">
        <v>7.511283313756E-3</v>
      </c>
      <c r="I411" s="7">
        <v>0.112238217261499</v>
      </c>
      <c r="J411" s="7">
        <v>9.1197307696730595E-2</v>
      </c>
      <c r="K411" s="7">
        <v>5.9912971432546397E-2</v>
      </c>
      <c r="L411" s="7">
        <v>0.28964897995194</v>
      </c>
      <c r="M411" s="7">
        <v>4.5999877464911097E-2</v>
      </c>
      <c r="N411" s="7">
        <v>4.1665391359164902E-2</v>
      </c>
      <c r="O411" s="7">
        <v>2.6136642459388602E-2</v>
      </c>
      <c r="P411" s="7">
        <v>0.31131550315829498</v>
      </c>
      <c r="Q411" s="7">
        <v>6.7686058822769999</v>
      </c>
    </row>
    <row r="412" spans="1:17" x14ac:dyDescent="0.3">
      <c r="A412" s="3" t="s">
        <v>19</v>
      </c>
      <c r="B412" s="2">
        <v>43891</v>
      </c>
      <c r="C412" s="7">
        <v>0.900719073234164</v>
      </c>
      <c r="D412" s="7">
        <v>1.2655641636123E-2</v>
      </c>
      <c r="E412" s="7">
        <v>0.65058469732901802</v>
      </c>
      <c r="F412" s="7">
        <v>0.33675966103485899</v>
      </c>
      <c r="G412" s="7">
        <v>1.7424913598076502E-2</v>
      </c>
      <c r="H412" s="7">
        <v>5.0316392178337502E-3</v>
      </c>
      <c r="I412" s="7">
        <v>7.2015421954574305E-2</v>
      </c>
      <c r="J412" s="7">
        <v>6.7626516087463201E-2</v>
      </c>
      <c r="K412" s="7">
        <v>6.8129353002707893E-2</v>
      </c>
      <c r="L412" s="7">
        <v>0.40418284345627098</v>
      </c>
      <c r="M412" s="7">
        <v>4.0451820185394997E-2</v>
      </c>
      <c r="N412" s="7">
        <v>4.44028155259788E-2</v>
      </c>
      <c r="O412" s="7">
        <v>1.1432270122662401E-2</v>
      </c>
      <c r="P412" s="7">
        <v>0.269302406849037</v>
      </c>
      <c r="Q412" s="7">
        <v>6.7411129982735902</v>
      </c>
    </row>
    <row r="413" spans="1:17" hidden="1" x14ac:dyDescent="0.3">
      <c r="A413" s="3" t="s">
        <v>19</v>
      </c>
      <c r="B413" s="2">
        <v>43922</v>
      </c>
      <c r="C413" s="7">
        <v>0.53792551942118605</v>
      </c>
      <c r="D413" s="7">
        <v>1.91531587047712E-2</v>
      </c>
      <c r="E413" s="7">
        <v>0.81146775144226102</v>
      </c>
      <c r="F413" s="7">
        <v>0.16937908985296801</v>
      </c>
      <c r="G413" s="7">
        <v>1.5853915740354701E-2</v>
      </c>
      <c r="H413" s="7">
        <v>5.7695687012913205E-4</v>
      </c>
      <c r="I413" s="7">
        <v>1.6429132232052199E-2</v>
      </c>
      <c r="J413" s="7">
        <v>1.9200082445742599E-2</v>
      </c>
      <c r="K413" s="7">
        <v>7.4754236476034602E-2</v>
      </c>
      <c r="L413" s="7">
        <v>0.68102913342621996</v>
      </c>
      <c r="M413" s="7">
        <v>1.27661015193798E-2</v>
      </c>
      <c r="N413" s="7">
        <v>3.7018419549494197E-2</v>
      </c>
      <c r="O413" s="7">
        <v>4.9833728260899497E-4</v>
      </c>
      <c r="P413" s="7">
        <v>0.14187368445798401</v>
      </c>
      <c r="Q413" s="7">
        <v>6.9876780828687197</v>
      </c>
    </row>
    <row r="414" spans="1:17" hidden="1" x14ac:dyDescent="0.3">
      <c r="A414" s="3" t="s">
        <v>19</v>
      </c>
      <c r="B414" s="2">
        <v>43952</v>
      </c>
      <c r="C414" s="7">
        <v>0.66033986236393605</v>
      </c>
      <c r="D414" s="7">
        <v>1.6683123809656201E-2</v>
      </c>
      <c r="E414" s="7">
        <v>0.78462345687550605</v>
      </c>
      <c r="F414" s="7">
        <v>0.198693419314838</v>
      </c>
      <c r="G414" s="7">
        <v>2.0151293658994901E-2</v>
      </c>
      <c r="H414" s="7">
        <v>7.0822066535863697E-4</v>
      </c>
      <c r="I414" s="7">
        <v>2.0653478800930099E-2</v>
      </c>
      <c r="J414" s="7">
        <v>3.1013960548025198E-2</v>
      </c>
      <c r="K414" s="7">
        <v>6.77332589719193E-2</v>
      </c>
      <c r="L414" s="7">
        <v>0.59294328179594502</v>
      </c>
      <c r="M414" s="7">
        <v>1.47067337380762E-2</v>
      </c>
      <c r="N414" s="7">
        <v>8.1266869251179E-2</v>
      </c>
      <c r="O414" s="7">
        <v>5.9579997822211805E-4</v>
      </c>
      <c r="P414" s="7">
        <v>0.17022710259134999</v>
      </c>
      <c r="Q414" s="7">
        <v>6.9609042264458996</v>
      </c>
    </row>
    <row r="415" spans="1:17" hidden="1" x14ac:dyDescent="0.3">
      <c r="A415" s="3" t="s">
        <v>19</v>
      </c>
      <c r="B415" s="2">
        <v>43983</v>
      </c>
      <c r="C415" s="7">
        <v>0.83820664356383701</v>
      </c>
      <c r="D415" s="7">
        <v>1.95843535287272E-2</v>
      </c>
      <c r="E415" s="7">
        <v>0.67525205930925503</v>
      </c>
      <c r="F415" s="7">
        <v>0.30516358716201802</v>
      </c>
      <c r="G415" s="7">
        <v>1.6999184093393401E-2</v>
      </c>
      <c r="H415" s="7">
        <v>3.6790517986161298E-3</v>
      </c>
      <c r="I415" s="7">
        <v>8.74940967263175E-2</v>
      </c>
      <c r="J415" s="7">
        <v>5.0330190091095899E-2</v>
      </c>
      <c r="K415" s="7">
        <v>7.0662552623678807E-2</v>
      </c>
      <c r="L415" s="7">
        <v>0.43934550636804398</v>
      </c>
      <c r="M415" s="7">
        <v>2.27499105564073E-2</v>
      </c>
      <c r="N415" s="7">
        <v>6.5776943432374002E-2</v>
      </c>
      <c r="O415" s="7">
        <v>1.3609732737185601E-3</v>
      </c>
      <c r="P415" s="7">
        <v>0.24160159103635501</v>
      </c>
      <c r="Q415" s="7">
        <v>6.9079871550133198</v>
      </c>
    </row>
    <row r="416" spans="1:17" hidden="1" x14ac:dyDescent="0.3">
      <c r="A416" s="3" t="s">
        <v>19</v>
      </c>
      <c r="B416" s="2">
        <v>44013</v>
      </c>
      <c r="C416" s="7">
        <v>0.98075247390811404</v>
      </c>
      <c r="D416" s="7">
        <v>1.71442526183978E-2</v>
      </c>
      <c r="E416" s="7">
        <v>0.66596104375411702</v>
      </c>
      <c r="F416" s="7">
        <v>0.31689470362748601</v>
      </c>
      <c r="G416" s="7">
        <v>1.3313622395603899E-2</v>
      </c>
      <c r="H416" s="7">
        <v>4.7911760317595198E-3</v>
      </c>
      <c r="I416" s="7">
        <v>0.12456299756356499</v>
      </c>
      <c r="J416" s="7">
        <v>8.9802013444142598E-2</v>
      </c>
      <c r="K416" s="7">
        <v>7.5424276442563595E-2</v>
      </c>
      <c r="L416" s="7">
        <v>0.360504029775924</v>
      </c>
      <c r="M416" s="7">
        <v>3.8986178270388097E-2</v>
      </c>
      <c r="N416" s="7">
        <v>5.7061603936092803E-2</v>
      </c>
      <c r="O416" s="7">
        <v>1.2860383691916701E-2</v>
      </c>
      <c r="P416" s="7">
        <v>0.222693718448044</v>
      </c>
      <c r="Q416" s="7">
        <v>6.8398768863545403</v>
      </c>
    </row>
    <row r="417" spans="1:17" hidden="1" x14ac:dyDescent="0.3">
      <c r="A417" s="3" t="s">
        <v>19</v>
      </c>
      <c r="B417" s="2">
        <v>44044</v>
      </c>
      <c r="C417" s="7">
        <v>1.0334170403007401</v>
      </c>
      <c r="D417" s="7">
        <v>1.37745758880624E-2</v>
      </c>
      <c r="E417" s="7">
        <v>0.63619498193666901</v>
      </c>
      <c r="F417" s="7">
        <v>0.35003044217526902</v>
      </c>
      <c r="G417" s="7">
        <v>1.14514783861288E-2</v>
      </c>
      <c r="H417" s="7">
        <v>5.0493376234080596E-3</v>
      </c>
      <c r="I417" s="7">
        <v>0.132581666517959</v>
      </c>
      <c r="J417" s="7">
        <v>0.105525302687262</v>
      </c>
      <c r="K417" s="7">
        <v>7.1506310481788696E-2</v>
      </c>
      <c r="L417" s="7">
        <v>0.32881368387373899</v>
      </c>
      <c r="M417" s="7">
        <v>3.9680675133865903E-2</v>
      </c>
      <c r="N417" s="7">
        <v>5.8288924899224402E-2</v>
      </c>
      <c r="O417" s="7">
        <v>1.7653845498313302E-2</v>
      </c>
      <c r="P417" s="7">
        <v>0.229448774898311</v>
      </c>
      <c r="Q417" s="7">
        <v>6.8995286602550099</v>
      </c>
    </row>
    <row r="418" spans="1:17" hidden="1" x14ac:dyDescent="0.3">
      <c r="A418" s="3" t="s">
        <v>19</v>
      </c>
      <c r="B418" s="2">
        <v>44075</v>
      </c>
      <c r="C418" s="7">
        <v>0.99917988663913804</v>
      </c>
      <c r="D418" s="7">
        <v>1.30212940914004E-2</v>
      </c>
      <c r="E418" s="7">
        <v>0.65269677281479599</v>
      </c>
      <c r="F418" s="7">
        <v>0.334281933093803</v>
      </c>
      <c r="G418" s="7">
        <v>1.5503156960706E-2</v>
      </c>
      <c r="H418" s="7">
        <v>5.6894691349281103E-3</v>
      </c>
      <c r="I418" s="7">
        <v>0.117760271098448</v>
      </c>
      <c r="J418" s="7">
        <v>9.2497646163090905E-2</v>
      </c>
      <c r="K418" s="7">
        <v>7.0573439835531895E-2</v>
      </c>
      <c r="L418" s="7">
        <v>0.324116959509888</v>
      </c>
      <c r="M418" s="7">
        <v>4.3714497666297703E-2</v>
      </c>
      <c r="N418" s="7">
        <v>5.0317660808649099E-2</v>
      </c>
      <c r="O418" s="7">
        <v>1.81849840401286E-2</v>
      </c>
      <c r="P418" s="7">
        <v>0.26164191478233101</v>
      </c>
      <c r="Q418" s="7">
        <v>6.7946913695420799</v>
      </c>
    </row>
    <row r="419" spans="1:17" hidden="1" x14ac:dyDescent="0.3">
      <c r="A419" s="3" t="s">
        <v>19</v>
      </c>
      <c r="B419" s="2">
        <v>44105</v>
      </c>
      <c r="C419" s="7">
        <v>1.00801385040505</v>
      </c>
      <c r="D419" s="7">
        <v>1.3901632547342601E-2</v>
      </c>
      <c r="E419" s="7">
        <v>0.66046909528817499</v>
      </c>
      <c r="F419" s="7">
        <v>0.32562927216448301</v>
      </c>
      <c r="G419" s="7">
        <v>1.35266482166403E-2</v>
      </c>
      <c r="H419" s="7">
        <v>6.6135251290656101E-3</v>
      </c>
      <c r="I419" s="7">
        <v>0.11619249365015</v>
      </c>
      <c r="J419" s="7">
        <v>8.4271439814052496E-2</v>
      </c>
      <c r="K419" s="7">
        <v>7.6799744382549703E-2</v>
      </c>
      <c r="L419" s="7">
        <v>0.34893026919884901</v>
      </c>
      <c r="M419" s="7">
        <v>4.36389249942069E-2</v>
      </c>
      <c r="N419" s="7">
        <v>5.0799970329117199E-2</v>
      </c>
      <c r="O419" s="7">
        <v>1.2423973470913501E-2</v>
      </c>
      <c r="P419" s="7">
        <v>0.24680301081445499</v>
      </c>
      <c r="Q419" s="7">
        <v>6.823983829825</v>
      </c>
    </row>
    <row r="420" spans="1:17" hidden="1" x14ac:dyDescent="0.3">
      <c r="A420" s="3" t="s">
        <v>19</v>
      </c>
      <c r="B420" s="2">
        <v>44136</v>
      </c>
      <c r="C420" s="7">
        <v>0.75798509238662304</v>
      </c>
      <c r="D420" s="7">
        <v>1.6959240070178402E-2</v>
      </c>
      <c r="E420" s="7">
        <v>0.74614175989004305</v>
      </c>
      <c r="F420" s="7">
        <v>0.23689900003977801</v>
      </c>
      <c r="G420" s="7">
        <v>1.89084232939788E-2</v>
      </c>
      <c r="H420" s="7">
        <v>3.6310162203498498E-3</v>
      </c>
      <c r="I420" s="7">
        <v>4.5954162551419098E-2</v>
      </c>
      <c r="J420" s="7">
        <v>6.5924042050890405E-2</v>
      </c>
      <c r="K420" s="7">
        <v>9.3154270442913301E-2</v>
      </c>
      <c r="L420" s="7">
        <v>0.47375782910456699</v>
      </c>
      <c r="M420" s="7">
        <v>3.8904236275531703E-2</v>
      </c>
      <c r="N420" s="7">
        <v>5.7421377137634698E-2</v>
      </c>
      <c r="O420" s="7">
        <v>3.7635433824087898E-3</v>
      </c>
      <c r="P420" s="7">
        <v>0.198581099540307</v>
      </c>
      <c r="Q420" s="7">
        <v>6.8974173150998297</v>
      </c>
    </row>
    <row r="421" spans="1:17" hidden="1" x14ac:dyDescent="0.3">
      <c r="A421" s="3" t="s">
        <v>19</v>
      </c>
      <c r="B421" s="2">
        <v>44166</v>
      </c>
      <c r="C421" s="7">
        <v>1.05383542362478</v>
      </c>
      <c r="D421" s="7">
        <v>1.52165203339683E-2</v>
      </c>
      <c r="E421" s="7">
        <v>0.70744283500774996</v>
      </c>
      <c r="F421" s="7">
        <v>0.27734064465828101</v>
      </c>
      <c r="G421" s="7">
        <v>1.5809288627393701E-2</v>
      </c>
      <c r="H421" s="7">
        <v>7.8301136310784704E-3</v>
      </c>
      <c r="I421" s="7">
        <v>0.17031469637527699</v>
      </c>
      <c r="J421" s="7">
        <v>5.0629040874707897E-2</v>
      </c>
      <c r="K421" s="7">
        <v>9.2269914451473201E-2</v>
      </c>
      <c r="L421" s="7">
        <v>0.39578323499957402</v>
      </c>
      <c r="M421" s="7">
        <v>5.1916846880374297E-2</v>
      </c>
      <c r="N421" s="7">
        <v>4.0950827358298102E-2</v>
      </c>
      <c r="O421" s="7">
        <v>2.94388850220267E-3</v>
      </c>
      <c r="P421" s="7">
        <v>0.17155214829962101</v>
      </c>
      <c r="Q421" s="7">
        <v>6.8120414483974896</v>
      </c>
    </row>
    <row r="422" spans="1:17" hidden="1" x14ac:dyDescent="0.3">
      <c r="A422" s="3" t="s">
        <v>19</v>
      </c>
      <c r="B422" s="2">
        <v>44197</v>
      </c>
      <c r="C422" s="7">
        <v>0.59714855811628098</v>
      </c>
      <c r="D422" s="7">
        <v>1.82104450365452E-2</v>
      </c>
      <c r="E422" s="7">
        <v>0.79134449442911303</v>
      </c>
      <c r="F422" s="7">
        <v>0.19044506053434099</v>
      </c>
      <c r="G422" s="7">
        <v>1.6457410687793599E-2</v>
      </c>
      <c r="H422" s="7">
        <v>1.64558863290927E-3</v>
      </c>
      <c r="I422" s="7">
        <v>1.83879337997741E-2</v>
      </c>
      <c r="J422" s="7">
        <v>6.5511898380633996E-2</v>
      </c>
      <c r="K422" s="7">
        <v>7.3336790974428398E-2</v>
      </c>
      <c r="L422" s="7">
        <v>0.55199602844741802</v>
      </c>
      <c r="M422" s="7">
        <v>3.56537611106423E-2</v>
      </c>
      <c r="N422" s="7">
        <v>4.3132515741132103E-2</v>
      </c>
      <c r="O422" s="7">
        <v>1.2791057872594E-3</v>
      </c>
      <c r="P422" s="7">
        <v>0.192598966438009</v>
      </c>
      <c r="Q422" s="7">
        <v>6.9182527216555103</v>
      </c>
    </row>
    <row r="423" spans="1:17" hidden="1" x14ac:dyDescent="0.3">
      <c r="A423" s="3" t="s">
        <v>19</v>
      </c>
      <c r="B423" s="2">
        <v>44228</v>
      </c>
      <c r="C423" s="7">
        <v>0.64580660463036199</v>
      </c>
      <c r="D423" s="7">
        <v>1.6237888694894401E-2</v>
      </c>
      <c r="E423" s="7">
        <v>0.77100795207142503</v>
      </c>
      <c r="F423" s="7">
        <v>0.21275415923367999</v>
      </c>
      <c r="G423" s="7">
        <v>2.0206136398906501E-2</v>
      </c>
      <c r="H423" s="7">
        <v>1.4212152065553299E-3</v>
      </c>
      <c r="I423" s="7">
        <v>2.0772088938218001E-2</v>
      </c>
      <c r="J423" s="7">
        <v>6.3972262981938394E-2</v>
      </c>
      <c r="K423" s="7">
        <v>7.39691498459909E-2</v>
      </c>
      <c r="L423" s="7">
        <v>0.49552072665019598</v>
      </c>
      <c r="M423" s="7">
        <v>3.8983472572948499E-2</v>
      </c>
      <c r="N423" s="7">
        <v>5.7248056156736803E-2</v>
      </c>
      <c r="O423" s="7">
        <v>1.54508451026233E-3</v>
      </c>
      <c r="P423" s="7">
        <v>0.22636180673824699</v>
      </c>
      <c r="Q423" s="7">
        <v>6.9178208984061396</v>
      </c>
    </row>
    <row r="424" spans="1:17" x14ac:dyDescent="0.3">
      <c r="A424" s="3" t="s">
        <v>19</v>
      </c>
      <c r="B424" s="2">
        <v>44256</v>
      </c>
      <c r="C424" s="7">
        <v>0.76277189681382296</v>
      </c>
      <c r="D424" s="7">
        <v>1.5896281764682399E-2</v>
      </c>
      <c r="E424" s="7">
        <v>0.76034713013246402</v>
      </c>
      <c r="F424" s="7">
        <v>0.22375658810285401</v>
      </c>
      <c r="G424" s="7">
        <v>2.5970317097646599E-2</v>
      </c>
      <c r="H424" s="7">
        <v>1.2289343969295501E-3</v>
      </c>
      <c r="I424" s="7">
        <v>2.1317375678992199E-2</v>
      </c>
      <c r="J424" s="7">
        <v>6.3343886318608794E-2</v>
      </c>
      <c r="K424" s="7">
        <v>7.5690419492664099E-2</v>
      </c>
      <c r="L424" s="7">
        <v>0.47588250588438702</v>
      </c>
      <c r="M424" s="7">
        <v>3.8500931269939302E-2</v>
      </c>
      <c r="N424" s="7">
        <v>7.4463320467578101E-2</v>
      </c>
      <c r="O424" s="7">
        <v>2.9389477000521099E-3</v>
      </c>
      <c r="P424" s="7">
        <v>0.220663361693202</v>
      </c>
      <c r="Q424" s="7">
        <v>6.8895699010706997</v>
      </c>
    </row>
    <row r="425" spans="1:17" hidden="1" x14ac:dyDescent="0.3">
      <c r="A425" s="3" t="s">
        <v>19</v>
      </c>
      <c r="B425" s="2">
        <v>44287</v>
      </c>
      <c r="C425" s="7">
        <v>1.0252637241195099</v>
      </c>
      <c r="D425" s="7">
        <v>1.55487432621944E-2</v>
      </c>
      <c r="E425" s="7">
        <v>0.66002970494090596</v>
      </c>
      <c r="F425" s="7">
        <v>0.32442155179690002</v>
      </c>
      <c r="G425" s="7">
        <v>1.4744062734252101E-2</v>
      </c>
      <c r="H425" s="7">
        <v>3.2914884234310402E-3</v>
      </c>
      <c r="I425" s="7">
        <v>0.111379718312138</v>
      </c>
      <c r="J425" s="7">
        <v>6.71503341056362E-2</v>
      </c>
      <c r="K425" s="7">
        <v>6.6618885502829295E-2</v>
      </c>
      <c r="L425" s="7">
        <v>0.35122154404051398</v>
      </c>
      <c r="M425" s="7">
        <v>4.6107961955935098E-2</v>
      </c>
      <c r="N425" s="7">
        <v>6.5381855353439697E-2</v>
      </c>
      <c r="O425" s="7">
        <v>7.36005186909818E-3</v>
      </c>
      <c r="P425" s="7">
        <v>0.266744097702727</v>
      </c>
      <c r="Q425" s="7">
        <v>6.8327676877001702</v>
      </c>
    </row>
    <row r="426" spans="1:17" hidden="1" x14ac:dyDescent="0.3">
      <c r="A426" s="3" t="s">
        <v>19</v>
      </c>
      <c r="B426" s="2">
        <v>44317</v>
      </c>
      <c r="C426" s="7">
        <v>1.1197344356076</v>
      </c>
      <c r="D426" s="7">
        <v>1.27209022806987E-2</v>
      </c>
      <c r="E426" s="7">
        <v>0.62340574169830898</v>
      </c>
      <c r="F426" s="7">
        <v>0.36387335602099302</v>
      </c>
      <c r="G426" s="7">
        <v>1.3655717319376899E-2</v>
      </c>
      <c r="H426" s="7">
        <v>4.2919714391522999E-3</v>
      </c>
      <c r="I426" s="7">
        <v>0.131877044457097</v>
      </c>
      <c r="J426" s="7">
        <v>8.8322141594931805E-2</v>
      </c>
      <c r="K426" s="7">
        <v>6.4389998219356107E-2</v>
      </c>
      <c r="L426" s="7">
        <v>0.32360970614587797</v>
      </c>
      <c r="M426" s="7">
        <v>4.71322654049878E-2</v>
      </c>
      <c r="N426" s="7">
        <v>5.45013654418171E-2</v>
      </c>
      <c r="O426" s="7">
        <v>1.41372653918226E-2</v>
      </c>
      <c r="P426" s="7">
        <v>0.25808252458558001</v>
      </c>
      <c r="Q426" s="7">
        <v>6.7934062292541002</v>
      </c>
    </row>
    <row r="427" spans="1:17" hidden="1" x14ac:dyDescent="0.3">
      <c r="A427" s="3" t="s">
        <v>19</v>
      </c>
      <c r="B427" s="2">
        <v>44348</v>
      </c>
      <c r="C427" s="7">
        <v>1.0652776252365099</v>
      </c>
      <c r="D427" s="7">
        <v>1.41587335363347E-2</v>
      </c>
      <c r="E427" s="7">
        <v>0.66034568424359896</v>
      </c>
      <c r="F427" s="7">
        <v>0.32549558222006703</v>
      </c>
      <c r="G427" s="7">
        <v>1.38057659502849E-2</v>
      </c>
      <c r="H427" s="7">
        <v>5.0165256318817396E-3</v>
      </c>
      <c r="I427" s="7">
        <v>0.11880099518774601</v>
      </c>
      <c r="J427" s="7">
        <v>9.98404142063469E-2</v>
      </c>
      <c r="K427" s="7">
        <v>6.5250405398168496E-2</v>
      </c>
      <c r="L427" s="7">
        <v>0.32838128786158499</v>
      </c>
      <c r="M427" s="7">
        <v>4.7823076121202499E-2</v>
      </c>
      <c r="N427" s="7">
        <v>5.9214544037351401E-2</v>
      </c>
      <c r="O427" s="7">
        <v>1.5815208998146001E-2</v>
      </c>
      <c r="P427" s="7">
        <v>0.246051776607287</v>
      </c>
      <c r="Q427" s="7">
        <v>6.7437448671424596</v>
      </c>
    </row>
    <row r="428" spans="1:17" hidden="1" x14ac:dyDescent="0.3">
      <c r="A428" s="3" t="s">
        <v>19</v>
      </c>
      <c r="B428" s="2">
        <v>44378</v>
      </c>
      <c r="C428" s="7">
        <v>1.1377585993487001</v>
      </c>
      <c r="D428" s="7">
        <v>1.2355646373285701E-2</v>
      </c>
      <c r="E428" s="7">
        <v>0.64015036535662495</v>
      </c>
      <c r="F428" s="7">
        <v>0.34749398827008898</v>
      </c>
      <c r="G428" s="7">
        <v>1.23026746899651E-2</v>
      </c>
      <c r="H428" s="7">
        <v>5.8839179467705498E-3</v>
      </c>
      <c r="I428" s="7">
        <v>0.126545001910851</v>
      </c>
      <c r="J428" s="7">
        <v>0.10267569737519699</v>
      </c>
      <c r="K428" s="7">
        <v>6.6538866102407099E-2</v>
      </c>
      <c r="L428" s="7">
        <v>0.32479625447616101</v>
      </c>
      <c r="M428" s="7">
        <v>4.7851586351993103E-2</v>
      </c>
      <c r="N428" s="7">
        <v>4.7408517069145999E-2</v>
      </c>
      <c r="O428" s="7">
        <v>2.0194199648732099E-2</v>
      </c>
      <c r="P428" s="7">
        <v>0.245803284428777</v>
      </c>
      <c r="Q428" s="7">
        <v>6.8019281411142902</v>
      </c>
    </row>
    <row r="429" spans="1:17" hidden="1" x14ac:dyDescent="0.3">
      <c r="A429" s="3" t="s">
        <v>19</v>
      </c>
      <c r="B429" s="2">
        <v>44409</v>
      </c>
      <c r="C429" s="7">
        <v>1.09376895176915</v>
      </c>
      <c r="D429" s="7">
        <v>1.4173783206424101E-2</v>
      </c>
      <c r="E429" s="7">
        <v>0.63822267177845604</v>
      </c>
      <c r="F429" s="7">
        <v>0.34760354501511898</v>
      </c>
      <c r="G429" s="7">
        <v>1.3359655329991499E-2</v>
      </c>
      <c r="H429" s="7">
        <v>6.4800836279592898E-3</v>
      </c>
      <c r="I429" s="7">
        <v>0.14043538517989401</v>
      </c>
      <c r="J429" s="7">
        <v>0.117493097686133</v>
      </c>
      <c r="K429" s="7">
        <v>6.7052953869056894E-2</v>
      </c>
      <c r="L429" s="7">
        <v>0.31198281170868702</v>
      </c>
      <c r="M429" s="7">
        <v>4.8280058878826901E-2</v>
      </c>
      <c r="N429" s="7">
        <v>4.64996464854548E-2</v>
      </c>
      <c r="O429" s="7">
        <v>2.2505109356115601E-2</v>
      </c>
      <c r="P429" s="7">
        <v>0.225911197877881</v>
      </c>
      <c r="Q429" s="7">
        <v>6.7435613662757303</v>
      </c>
    </row>
    <row r="430" spans="1:17" hidden="1" x14ac:dyDescent="0.3">
      <c r="A430" s="3" t="s">
        <v>19</v>
      </c>
      <c r="B430" s="2">
        <v>44440</v>
      </c>
      <c r="C430" s="7">
        <v>1.08137893297737</v>
      </c>
      <c r="D430" s="7">
        <v>1.3783696246583601E-2</v>
      </c>
      <c r="E430" s="7">
        <v>0.63313590602110903</v>
      </c>
      <c r="F430" s="7">
        <v>0.35308039773230698</v>
      </c>
      <c r="G430" s="7">
        <v>1.3798219770325601E-2</v>
      </c>
      <c r="H430" s="7">
        <v>5.7298568730504203E-3</v>
      </c>
      <c r="I430" s="7">
        <v>0.119915242633877</v>
      </c>
      <c r="J430" s="7">
        <v>0.10625812664324299</v>
      </c>
      <c r="K430" s="7">
        <v>6.54560589875893E-2</v>
      </c>
      <c r="L430" s="7">
        <v>0.31105303395569001</v>
      </c>
      <c r="M430" s="7">
        <v>4.9779363933500402E-2</v>
      </c>
      <c r="N430" s="7">
        <v>5.17345678354613E-2</v>
      </c>
      <c r="O430" s="7">
        <v>2.2914420845975399E-2</v>
      </c>
      <c r="P430" s="7">
        <v>0.25336110852128801</v>
      </c>
      <c r="Q430" s="7">
        <v>6.7622553302626303</v>
      </c>
    </row>
    <row r="431" spans="1:17" hidden="1" x14ac:dyDescent="0.3">
      <c r="A431" s="3" t="s">
        <v>20</v>
      </c>
      <c r="B431" s="2">
        <v>43466</v>
      </c>
      <c r="C431" s="7">
        <v>0.87196252502911897</v>
      </c>
      <c r="D431" s="7">
        <v>4.26629447954586E-3</v>
      </c>
      <c r="E431" s="7">
        <v>0.31551379913821598</v>
      </c>
      <c r="F431" s="7">
        <v>0.68021990638223895</v>
      </c>
      <c r="G431" s="7">
        <v>1.34529834413851E-2</v>
      </c>
      <c r="H431" s="7">
        <v>1.7193987246521901E-2</v>
      </c>
      <c r="I431" s="7">
        <v>0.119866550855164</v>
      </c>
      <c r="J431" s="7">
        <v>0.144103401882648</v>
      </c>
      <c r="K431" s="7">
        <v>9.6987157577228894E-2</v>
      </c>
      <c r="L431" s="7">
        <v>0.30716993779143398</v>
      </c>
      <c r="M431" s="7">
        <v>7.0451677467258403E-2</v>
      </c>
      <c r="N431" s="7">
        <v>4.1838061729914798E-2</v>
      </c>
      <c r="O431" s="7">
        <v>3.3702210848915302E-2</v>
      </c>
      <c r="P431" s="7">
        <v>0.155234031159529</v>
      </c>
      <c r="Q431" s="7">
        <v>4.6688100281667504</v>
      </c>
    </row>
    <row r="432" spans="1:17" hidden="1" x14ac:dyDescent="0.3">
      <c r="A432" s="3" t="s">
        <v>20</v>
      </c>
      <c r="B432" s="2">
        <v>43497</v>
      </c>
      <c r="C432" s="7">
        <v>0.88521752731144698</v>
      </c>
      <c r="D432" s="7">
        <v>3.81706883299299E-3</v>
      </c>
      <c r="E432" s="7">
        <v>0.29660602430784799</v>
      </c>
      <c r="F432" s="7">
        <v>0.69957690685915996</v>
      </c>
      <c r="G432" s="7">
        <v>1.3101609025442299E-2</v>
      </c>
      <c r="H432" s="7">
        <v>1.7837557582851601E-2</v>
      </c>
      <c r="I432" s="7">
        <v>0.11704570029205499</v>
      </c>
      <c r="J432" s="7">
        <v>0.17485205274566501</v>
      </c>
      <c r="K432" s="7">
        <v>9.0241173453509793E-2</v>
      </c>
      <c r="L432" s="7">
        <v>0.306309605723738</v>
      </c>
      <c r="M432" s="7">
        <v>6.8689105768721795E-2</v>
      </c>
      <c r="N432" s="7">
        <v>3.7219351795612102E-2</v>
      </c>
      <c r="O432" s="7">
        <v>3.4992583830436103E-2</v>
      </c>
      <c r="P432" s="7">
        <v>0.13971125978196799</v>
      </c>
      <c r="Q432" s="7">
        <v>4.6417724076869797</v>
      </c>
    </row>
    <row r="433" spans="1:17" hidden="1" x14ac:dyDescent="0.3">
      <c r="A433" s="3" t="s">
        <v>20</v>
      </c>
      <c r="B433" s="2">
        <v>43525</v>
      </c>
      <c r="C433" s="7">
        <v>1.0269976077374401</v>
      </c>
      <c r="D433" s="7">
        <v>4.1180346947208603E-3</v>
      </c>
      <c r="E433" s="7">
        <v>0.29153621223723197</v>
      </c>
      <c r="F433" s="7">
        <v>0.70434575306804703</v>
      </c>
      <c r="G433" s="7">
        <v>1.28410659905273E-2</v>
      </c>
      <c r="H433" s="7">
        <v>1.6053683169652E-2</v>
      </c>
      <c r="I433" s="7">
        <v>0.124470578088497</v>
      </c>
      <c r="J433" s="7">
        <v>0.17152737951719199</v>
      </c>
      <c r="K433" s="7">
        <v>8.6268649328202801E-2</v>
      </c>
      <c r="L433" s="7">
        <v>0.30008348291318299</v>
      </c>
      <c r="M433" s="7">
        <v>6.6642737043726502E-2</v>
      </c>
      <c r="N433" s="7">
        <v>3.5321911359470701E-2</v>
      </c>
      <c r="O433" s="7">
        <v>3.7555107435939102E-2</v>
      </c>
      <c r="P433" s="7">
        <v>0.149235405153609</v>
      </c>
      <c r="Q433" s="7">
        <v>4.59307643467546</v>
      </c>
    </row>
    <row r="434" spans="1:17" hidden="1" x14ac:dyDescent="0.3">
      <c r="A434" s="3" t="s">
        <v>20</v>
      </c>
      <c r="B434" s="2">
        <v>43556</v>
      </c>
      <c r="C434" s="7">
        <v>0.96428979106771195</v>
      </c>
      <c r="D434" s="7">
        <v>3.8928844763156602E-3</v>
      </c>
      <c r="E434" s="7">
        <v>0.29520712014452299</v>
      </c>
      <c r="F434" s="7">
        <v>0.70089999537916103</v>
      </c>
      <c r="G434" s="7">
        <v>1.24809091628623E-2</v>
      </c>
      <c r="H434" s="7">
        <v>1.45808430772171E-2</v>
      </c>
      <c r="I434" s="7">
        <v>0.132057205253542</v>
      </c>
      <c r="J434" s="7">
        <v>0.16555209238829499</v>
      </c>
      <c r="K434" s="7">
        <v>8.82305234879322E-2</v>
      </c>
      <c r="L434" s="7">
        <v>0.30185895552115199</v>
      </c>
      <c r="M434" s="7">
        <v>6.4367949126941396E-2</v>
      </c>
      <c r="N434" s="7">
        <v>4.1212300411290002E-2</v>
      </c>
      <c r="O434" s="7">
        <v>3.7064824124204601E-2</v>
      </c>
      <c r="P434" s="7">
        <v>0.14259439744656299</v>
      </c>
      <c r="Q434" s="7">
        <v>4.6672904429767197</v>
      </c>
    </row>
    <row r="435" spans="1:17" hidden="1" x14ac:dyDescent="0.3">
      <c r="A435" s="3" t="s">
        <v>20</v>
      </c>
      <c r="B435" s="2">
        <v>43586</v>
      </c>
      <c r="C435" s="7">
        <v>1.03088556434655</v>
      </c>
      <c r="D435" s="7">
        <v>4.2024713707104399E-3</v>
      </c>
      <c r="E435" s="7">
        <v>0.30053790666885799</v>
      </c>
      <c r="F435" s="7">
        <v>0.69525962196043101</v>
      </c>
      <c r="G435" s="7">
        <v>1.36749390577904E-2</v>
      </c>
      <c r="H435" s="7">
        <v>1.37534274604648E-2</v>
      </c>
      <c r="I435" s="7">
        <v>0.13604630481088001</v>
      </c>
      <c r="J435" s="7">
        <v>0.16667509174264</v>
      </c>
      <c r="K435" s="7">
        <v>8.5618798429848403E-2</v>
      </c>
      <c r="L435" s="7">
        <v>0.29675279067557497</v>
      </c>
      <c r="M435" s="7">
        <v>6.5574852893602306E-2</v>
      </c>
      <c r="N435" s="7">
        <v>3.9742866106063E-2</v>
      </c>
      <c r="O435" s="7">
        <v>3.7319500075042297E-2</v>
      </c>
      <c r="P435" s="7">
        <v>0.144841428748094</v>
      </c>
      <c r="Q435" s="7">
        <v>4.7255166415963803</v>
      </c>
    </row>
    <row r="436" spans="1:17" hidden="1" x14ac:dyDescent="0.3">
      <c r="A436" s="3" t="s">
        <v>20</v>
      </c>
      <c r="B436" s="2">
        <v>43617</v>
      </c>
      <c r="C436" s="7">
        <v>1.0007045213563099</v>
      </c>
      <c r="D436" s="7">
        <v>3.9289559791414299E-3</v>
      </c>
      <c r="E436" s="7">
        <v>0.31131761651998202</v>
      </c>
      <c r="F436" s="7">
        <v>0.68475342750087598</v>
      </c>
      <c r="G436" s="7">
        <v>1.2669740836579201E-2</v>
      </c>
      <c r="H436" s="7">
        <v>1.3802034791946201E-2</v>
      </c>
      <c r="I436" s="7">
        <v>0.13944364332295001</v>
      </c>
      <c r="J436" s="7">
        <v>0.16519919504547101</v>
      </c>
      <c r="K436" s="7">
        <v>9.0298862941578795E-2</v>
      </c>
      <c r="L436" s="7">
        <v>0.29657000956573498</v>
      </c>
      <c r="M436" s="7">
        <v>6.4935876037677698E-2</v>
      </c>
      <c r="N436" s="7">
        <v>3.7354879232226801E-2</v>
      </c>
      <c r="O436" s="7">
        <v>4.0491129187339901E-2</v>
      </c>
      <c r="P436" s="7">
        <v>0.13923462903849601</v>
      </c>
      <c r="Q436" s="7">
        <v>4.5839639655766904</v>
      </c>
    </row>
    <row r="437" spans="1:17" hidden="1" x14ac:dyDescent="0.3">
      <c r="A437" s="3" t="s">
        <v>20</v>
      </c>
      <c r="B437" s="2">
        <v>43647</v>
      </c>
      <c r="C437" s="7">
        <v>0.99139321038369899</v>
      </c>
      <c r="D437" s="7">
        <v>4.7416570199002497E-3</v>
      </c>
      <c r="E437" s="7">
        <v>0.31182785544140901</v>
      </c>
      <c r="F437" s="7">
        <v>0.68343048753869096</v>
      </c>
      <c r="G437" s="7">
        <v>1.3627640116179E-2</v>
      </c>
      <c r="H437" s="7">
        <v>1.45133914543098E-2</v>
      </c>
      <c r="I437" s="7">
        <v>0.13476324014753299</v>
      </c>
      <c r="J437" s="7">
        <v>0.15934419695598501</v>
      </c>
      <c r="K437" s="7">
        <v>9.1048584199996299E-2</v>
      </c>
      <c r="L437" s="7">
        <v>0.29731487714014798</v>
      </c>
      <c r="M437" s="7">
        <v>6.9397966755288601E-2</v>
      </c>
      <c r="N437" s="7">
        <v>3.7059020784975E-2</v>
      </c>
      <c r="O437" s="7">
        <v>3.78250009598518E-2</v>
      </c>
      <c r="P437" s="7">
        <v>0.14510608148573401</v>
      </c>
      <c r="Q437" s="7">
        <v>4.6440754691874302</v>
      </c>
    </row>
    <row r="438" spans="1:17" hidden="1" x14ac:dyDescent="0.3">
      <c r="A438" s="3" t="s">
        <v>20</v>
      </c>
      <c r="B438" s="2">
        <v>43678</v>
      </c>
      <c r="C438" s="7">
        <v>0.98133860582841603</v>
      </c>
      <c r="D438" s="7">
        <v>4.0602408012532397E-3</v>
      </c>
      <c r="E438" s="7">
        <v>0.29554643461916402</v>
      </c>
      <c r="F438" s="7">
        <v>0.70039332457958303</v>
      </c>
      <c r="G438" s="7">
        <v>1.24030407390849E-2</v>
      </c>
      <c r="H438" s="7">
        <v>1.6736914475273899E-2</v>
      </c>
      <c r="I438" s="7">
        <v>0.13483756419957299</v>
      </c>
      <c r="J438" s="7">
        <v>0.17110371696086099</v>
      </c>
      <c r="K438" s="7">
        <v>9.1298910289826202E-2</v>
      </c>
      <c r="L438" s="7">
        <v>0.28708543724581098</v>
      </c>
      <c r="M438" s="7">
        <v>6.3255293081268496E-2</v>
      </c>
      <c r="N438" s="7">
        <v>4.4794643248443698E-2</v>
      </c>
      <c r="O438" s="7">
        <v>3.6972814616660903E-2</v>
      </c>
      <c r="P438" s="7">
        <v>0.14151166514319599</v>
      </c>
      <c r="Q438" s="7">
        <v>4.6405946546724497</v>
      </c>
    </row>
    <row r="439" spans="1:17" hidden="1" x14ac:dyDescent="0.3">
      <c r="A439" s="3" t="s">
        <v>20</v>
      </c>
      <c r="B439" s="2">
        <v>43709</v>
      </c>
      <c r="C439" s="7">
        <v>0.94877278807521803</v>
      </c>
      <c r="D439" s="7">
        <v>5.0373006879498401E-3</v>
      </c>
      <c r="E439" s="7">
        <v>0.30704372786070699</v>
      </c>
      <c r="F439" s="7">
        <v>0.68791897145134295</v>
      </c>
      <c r="G439" s="7">
        <v>1.38677977120704E-2</v>
      </c>
      <c r="H439" s="7">
        <v>1.6718683670924699E-2</v>
      </c>
      <c r="I439" s="7">
        <v>0.12859923322605299</v>
      </c>
      <c r="J439" s="7">
        <v>0.15495720904829199</v>
      </c>
      <c r="K439" s="7">
        <v>9.4300157071232196E-2</v>
      </c>
      <c r="L439" s="7">
        <v>0.29056105071024801</v>
      </c>
      <c r="M439" s="7">
        <v>7.0102757363072005E-2</v>
      </c>
      <c r="N439" s="7">
        <v>3.7804474213160598E-2</v>
      </c>
      <c r="O439" s="7">
        <v>3.4013217733074003E-2</v>
      </c>
      <c r="P439" s="7">
        <v>0.15907541925187299</v>
      </c>
      <c r="Q439" s="7">
        <v>4.6469046807434804</v>
      </c>
    </row>
    <row r="440" spans="1:17" hidden="1" x14ac:dyDescent="0.3">
      <c r="A440" s="3" t="s">
        <v>20</v>
      </c>
      <c r="B440" s="2">
        <v>43739</v>
      </c>
      <c r="C440" s="7">
        <v>1.01198453674782</v>
      </c>
      <c r="D440" s="7">
        <v>5.6783249996517999E-3</v>
      </c>
      <c r="E440" s="7">
        <v>0.32346497219244402</v>
      </c>
      <c r="F440" s="7">
        <v>0.67085670280790399</v>
      </c>
      <c r="G440" s="7">
        <v>1.3946598510618999E-2</v>
      </c>
      <c r="H440" s="7">
        <v>1.7318327716515401E-2</v>
      </c>
      <c r="I440" s="7">
        <v>0.13434966349830399</v>
      </c>
      <c r="J440" s="7">
        <v>0.16608583130295801</v>
      </c>
      <c r="K440" s="7">
        <v>0.104571845827958</v>
      </c>
      <c r="L440" s="7">
        <v>0.29738531918302002</v>
      </c>
      <c r="M440" s="7">
        <v>6.3351714744330198E-2</v>
      </c>
      <c r="N440" s="7">
        <v>4.2377710172746601E-2</v>
      </c>
      <c r="O440" s="7">
        <v>3.10052627426078E-2</v>
      </c>
      <c r="P440" s="7">
        <v>0.129607726300942</v>
      </c>
      <c r="Q440" s="7">
        <v>4.4086252390143796</v>
      </c>
    </row>
    <row r="441" spans="1:17" hidden="1" x14ac:dyDescent="0.3">
      <c r="A441" s="3" t="s">
        <v>20</v>
      </c>
      <c r="B441" s="2">
        <v>43770</v>
      </c>
      <c r="C441" s="7">
        <v>1.07134505318772</v>
      </c>
      <c r="D441" s="7">
        <v>4.4424961448269401E-3</v>
      </c>
      <c r="E441" s="7">
        <v>0.30217399839534997</v>
      </c>
      <c r="F441" s="7">
        <v>0.69338350545982297</v>
      </c>
      <c r="G441" s="7">
        <v>1.35539537932827E-2</v>
      </c>
      <c r="H441" s="7">
        <v>1.7170448914588101E-2</v>
      </c>
      <c r="I441" s="7">
        <v>0.13669690145050201</v>
      </c>
      <c r="J441" s="7">
        <v>0.160555964659127</v>
      </c>
      <c r="K441" s="7">
        <v>0.112204004486988</v>
      </c>
      <c r="L441" s="7">
        <v>0.282670780037862</v>
      </c>
      <c r="M441" s="7">
        <v>6.2704374376182204E-2</v>
      </c>
      <c r="N441" s="7">
        <v>3.2794715537987199E-2</v>
      </c>
      <c r="O441" s="7">
        <v>2.9135813457336499E-2</v>
      </c>
      <c r="P441" s="7">
        <v>0.15251304328614401</v>
      </c>
      <c r="Q441" s="7">
        <v>4.5569331903173804</v>
      </c>
    </row>
    <row r="442" spans="1:17" hidden="1" x14ac:dyDescent="0.3">
      <c r="A442" s="3" t="s">
        <v>20</v>
      </c>
      <c r="B442" s="2">
        <v>43800</v>
      </c>
      <c r="C442" s="7">
        <v>1.21510826892855</v>
      </c>
      <c r="D442" s="7">
        <v>4.0956299543486296E-3</v>
      </c>
      <c r="E442" s="7">
        <v>0.29618019185636502</v>
      </c>
      <c r="F442" s="7">
        <v>0.69972417818928601</v>
      </c>
      <c r="G442" s="7">
        <v>1.14875649310699E-2</v>
      </c>
      <c r="H442" s="7">
        <v>2.0011874626635499E-2</v>
      </c>
      <c r="I442" s="7">
        <v>0.16123985612467001</v>
      </c>
      <c r="J442" s="7">
        <v>0.15048402408050399</v>
      </c>
      <c r="K442" s="7">
        <v>0.14372065982836901</v>
      </c>
      <c r="L442" s="7">
        <v>0.27051643127174002</v>
      </c>
      <c r="M442" s="7">
        <v>6.2189077689129499E-2</v>
      </c>
      <c r="N442" s="7">
        <v>2.88857996125052E-2</v>
      </c>
      <c r="O442" s="7">
        <v>2.5622075705933601E-2</v>
      </c>
      <c r="P442" s="7">
        <v>0.12584263612944199</v>
      </c>
      <c r="Q442" s="7">
        <v>4.6094115871902703</v>
      </c>
    </row>
    <row r="443" spans="1:17" hidden="1" x14ac:dyDescent="0.3">
      <c r="A443" s="3" t="s">
        <v>20</v>
      </c>
      <c r="B443" s="2">
        <v>43831</v>
      </c>
      <c r="C443" s="7">
        <v>0.909881217725512</v>
      </c>
      <c r="D443" s="7">
        <v>5.1691808426963196E-3</v>
      </c>
      <c r="E443" s="7">
        <v>0.33066963858884901</v>
      </c>
      <c r="F443" s="7">
        <v>0.66416118056845497</v>
      </c>
      <c r="G443" s="7">
        <v>1.40115954224462E-2</v>
      </c>
      <c r="H443" s="7">
        <v>1.62067592524275E-2</v>
      </c>
      <c r="I443" s="7">
        <v>0.106694247146477</v>
      </c>
      <c r="J443" s="7">
        <v>0.15569335943784901</v>
      </c>
      <c r="K443" s="7">
        <v>9.5034426080811696E-2</v>
      </c>
      <c r="L443" s="7">
        <v>0.30260330210852299</v>
      </c>
      <c r="M443" s="7">
        <v>7.3965346980729305E-2</v>
      </c>
      <c r="N443" s="7">
        <v>3.9802819617124001E-2</v>
      </c>
      <c r="O443" s="7">
        <v>2.92453827923723E-2</v>
      </c>
      <c r="P443" s="7">
        <v>0.16674276116124001</v>
      </c>
      <c r="Q443" s="7">
        <v>4.6997704294127498</v>
      </c>
    </row>
    <row r="444" spans="1:17" hidden="1" x14ac:dyDescent="0.3">
      <c r="A444" s="3" t="s">
        <v>20</v>
      </c>
      <c r="B444" s="2">
        <v>43862</v>
      </c>
      <c r="C444" s="7">
        <v>0.92700626867365099</v>
      </c>
      <c r="D444" s="7">
        <v>6.0300293097199998E-3</v>
      </c>
      <c r="E444" s="7">
        <v>0.30616319055262398</v>
      </c>
      <c r="F444" s="7">
        <v>0.68780678013765595</v>
      </c>
      <c r="G444" s="7">
        <v>1.34465594529875E-2</v>
      </c>
      <c r="H444" s="7">
        <v>1.5835904826712498E-2</v>
      </c>
      <c r="I444" s="7">
        <v>0.109986335651705</v>
      </c>
      <c r="J444" s="7">
        <v>0.173509613368553</v>
      </c>
      <c r="K444" s="7">
        <v>8.2946994564378401E-2</v>
      </c>
      <c r="L444" s="7">
        <v>0.309785627716407</v>
      </c>
      <c r="M444" s="7">
        <v>6.8559379879087196E-2</v>
      </c>
      <c r="N444" s="7">
        <v>3.5455537295467299E-2</v>
      </c>
      <c r="O444" s="7">
        <v>2.9783064340492899E-2</v>
      </c>
      <c r="P444" s="7">
        <v>0.160690982904209</v>
      </c>
      <c r="Q444" s="7">
        <v>4.6479959223039398</v>
      </c>
    </row>
    <row r="445" spans="1:17" x14ac:dyDescent="0.3">
      <c r="A445" s="3" t="s">
        <v>20</v>
      </c>
      <c r="B445" s="2">
        <v>43891</v>
      </c>
      <c r="C445" s="7">
        <v>0.79916512944493701</v>
      </c>
      <c r="D445" s="7">
        <v>6.3362019129681703E-3</v>
      </c>
      <c r="E445" s="7">
        <v>0.372259830587723</v>
      </c>
      <c r="F445" s="7">
        <v>0.62140396749930804</v>
      </c>
      <c r="G445" s="7">
        <v>1.19141422203575E-2</v>
      </c>
      <c r="H445" s="7">
        <v>1.0736477633844299E-2</v>
      </c>
      <c r="I445" s="7">
        <v>7.5249240001039802E-2</v>
      </c>
      <c r="J445" s="7">
        <v>0.11299432563782399</v>
      </c>
      <c r="K445" s="7">
        <v>7.1170017633622407E-2</v>
      </c>
      <c r="L445" s="7">
        <v>0.44692843348601902</v>
      </c>
      <c r="M445" s="7">
        <v>6.0142941007794298E-2</v>
      </c>
      <c r="N445" s="7">
        <v>3.2736811162303897E-2</v>
      </c>
      <c r="O445" s="7">
        <v>1.7332543370433499E-2</v>
      </c>
      <c r="P445" s="7">
        <v>0.16079506784676101</v>
      </c>
      <c r="Q445" s="7">
        <v>4.5132144531371496</v>
      </c>
    </row>
    <row r="446" spans="1:17" hidden="1" x14ac:dyDescent="0.3">
      <c r="A446" s="3" t="s">
        <v>20</v>
      </c>
      <c r="B446" s="2">
        <v>43922</v>
      </c>
      <c r="C446" s="7">
        <v>0.37038454318900499</v>
      </c>
      <c r="D446" s="7">
        <v>6.5261946993849101E-3</v>
      </c>
      <c r="E446" s="7">
        <v>0.481554310690192</v>
      </c>
      <c r="F446" s="7">
        <v>0.51191949461042296</v>
      </c>
      <c r="G446" s="7">
        <v>1.08204794611855E-2</v>
      </c>
      <c r="H446" s="7">
        <v>2.0561207028928301E-3</v>
      </c>
      <c r="I446" s="7">
        <v>3.5055014585115403E-2</v>
      </c>
      <c r="J446" s="7">
        <v>1.7698119198259199E-2</v>
      </c>
      <c r="K446" s="7">
        <v>2.5846248611645702E-2</v>
      </c>
      <c r="L446" s="7">
        <v>0.792765956977175</v>
      </c>
      <c r="M446" s="7">
        <v>2.11985134304227E-2</v>
      </c>
      <c r="N446" s="7">
        <v>1.63390551547067E-2</v>
      </c>
      <c r="O446" s="7">
        <v>1.8229050010863299E-3</v>
      </c>
      <c r="P446" s="7">
        <v>7.6397586877510401E-2</v>
      </c>
      <c r="Q446" s="7">
        <v>4.9461201801335601</v>
      </c>
    </row>
    <row r="447" spans="1:17" hidden="1" x14ac:dyDescent="0.3">
      <c r="A447" s="3" t="s">
        <v>20</v>
      </c>
      <c r="B447" s="2">
        <v>43952</v>
      </c>
      <c r="C447" s="7">
        <v>0.446947702003404</v>
      </c>
      <c r="D447" s="7">
        <v>6.1980679637212398E-3</v>
      </c>
      <c r="E447" s="7">
        <v>0.467641955927936</v>
      </c>
      <c r="F447" s="7">
        <v>0.52615997610834297</v>
      </c>
      <c r="G447" s="7">
        <v>1.4394657293926199E-2</v>
      </c>
      <c r="H447" s="7">
        <v>3.4193659481539899E-3</v>
      </c>
      <c r="I447" s="7">
        <v>3.2262008061570903E-2</v>
      </c>
      <c r="J447" s="7">
        <v>2.71256804956082E-2</v>
      </c>
      <c r="K447" s="7">
        <v>2.5925381831053501E-2</v>
      </c>
      <c r="L447" s="7">
        <v>0.69746365182843195</v>
      </c>
      <c r="M447" s="7">
        <v>2.2854431476900201E-2</v>
      </c>
      <c r="N447" s="7">
        <v>5.6495613947426998E-2</v>
      </c>
      <c r="O447" s="7">
        <v>2.58591763610188E-3</v>
      </c>
      <c r="P447" s="7">
        <v>0.117473291480826</v>
      </c>
      <c r="Q447" s="7">
        <v>4.9466465975993597</v>
      </c>
    </row>
    <row r="448" spans="1:17" hidden="1" x14ac:dyDescent="0.3">
      <c r="A448" s="3" t="s">
        <v>20</v>
      </c>
      <c r="B448" s="2">
        <v>43983</v>
      </c>
      <c r="C448" s="7">
        <v>0.60441872574083599</v>
      </c>
      <c r="D448" s="7">
        <v>6.4380672542587204E-3</v>
      </c>
      <c r="E448" s="7">
        <v>0.39876356814757102</v>
      </c>
      <c r="F448" s="7">
        <v>0.59479836459817104</v>
      </c>
      <c r="G448" s="7">
        <v>1.2594333701203801E-2</v>
      </c>
      <c r="H448" s="7">
        <v>7.9966908556970001E-3</v>
      </c>
      <c r="I448" s="7">
        <v>8.8244300051223495E-2</v>
      </c>
      <c r="J448" s="7">
        <v>4.3125683924222002E-2</v>
      </c>
      <c r="K448" s="7">
        <v>5.9067924531034897E-2</v>
      </c>
      <c r="L448" s="7">
        <v>0.48532003092264198</v>
      </c>
      <c r="M448" s="7">
        <v>3.7460381228691997E-2</v>
      </c>
      <c r="N448" s="7">
        <v>5.7947182304548102E-2</v>
      </c>
      <c r="O448" s="7">
        <v>3.3866546262392399E-3</v>
      </c>
      <c r="P448" s="7">
        <v>0.204856817854497</v>
      </c>
      <c r="Q448" s="7">
        <v>4.9242052252245196</v>
      </c>
    </row>
    <row r="449" spans="1:17" hidden="1" x14ac:dyDescent="0.3">
      <c r="A449" s="3" t="s">
        <v>20</v>
      </c>
      <c r="B449" s="2">
        <v>44013</v>
      </c>
      <c r="C449" s="7">
        <v>0.79982960329104302</v>
      </c>
      <c r="D449" s="7">
        <v>4.8868245055380599E-3</v>
      </c>
      <c r="E449" s="7">
        <v>0.35009498925907101</v>
      </c>
      <c r="F449" s="7">
        <v>0.64501818623539098</v>
      </c>
      <c r="G449" s="7">
        <v>1.14889390355813E-2</v>
      </c>
      <c r="H449" s="7">
        <v>1.22161318861426E-2</v>
      </c>
      <c r="I449" s="7">
        <v>0.124643348967011</v>
      </c>
      <c r="J449" s="7">
        <v>9.7276581509215795E-2</v>
      </c>
      <c r="K449" s="7">
        <v>7.6639455273816603E-2</v>
      </c>
      <c r="L449" s="7">
        <v>0.36244500525735601</v>
      </c>
      <c r="M449" s="7">
        <v>6.0884376577926697E-2</v>
      </c>
      <c r="N449" s="7">
        <v>5.3898768300451101E-2</v>
      </c>
      <c r="O449" s="7">
        <v>1.35757056256784E-2</v>
      </c>
      <c r="P449" s="7">
        <v>0.18693168756682099</v>
      </c>
      <c r="Q449" s="7">
        <v>4.6911978345701604</v>
      </c>
    </row>
    <row r="450" spans="1:17" hidden="1" x14ac:dyDescent="0.3">
      <c r="A450" s="3" t="s">
        <v>20</v>
      </c>
      <c r="B450" s="2">
        <v>44044</v>
      </c>
      <c r="C450" s="7">
        <v>0.86098728148443904</v>
      </c>
      <c r="D450" s="7">
        <v>3.7352663178005299E-3</v>
      </c>
      <c r="E450" s="7">
        <v>0.31709030579658798</v>
      </c>
      <c r="F450" s="7">
        <v>0.679174427885611</v>
      </c>
      <c r="G450" s="7">
        <v>1.0900865213662601E-2</v>
      </c>
      <c r="H450" s="7">
        <v>1.1853865601686201E-2</v>
      </c>
      <c r="I450" s="7">
        <v>0.13210974292427299</v>
      </c>
      <c r="J450" s="7">
        <v>0.14396769223956701</v>
      </c>
      <c r="K450" s="7">
        <v>8.7678092645446196E-2</v>
      </c>
      <c r="L450" s="7">
        <v>0.32426435727113501</v>
      </c>
      <c r="M450" s="7">
        <v>5.6154428441545598E-2</v>
      </c>
      <c r="N450" s="7">
        <v>4.4883772397377099E-2</v>
      </c>
      <c r="O450" s="7">
        <v>2.7538094376230299E-2</v>
      </c>
      <c r="P450" s="7">
        <v>0.160649088889076</v>
      </c>
      <c r="Q450" s="7">
        <v>4.7615006901447501</v>
      </c>
    </row>
    <row r="451" spans="1:17" hidden="1" x14ac:dyDescent="0.3">
      <c r="A451" s="3" t="s">
        <v>20</v>
      </c>
      <c r="B451" s="2">
        <v>44075</v>
      </c>
      <c r="C451" s="7">
        <v>0.84791587309981598</v>
      </c>
      <c r="D451" s="7">
        <v>4.5548844551497897E-3</v>
      </c>
      <c r="E451" s="7">
        <v>0.33557736216224499</v>
      </c>
      <c r="F451" s="7">
        <v>0.65986775338260495</v>
      </c>
      <c r="G451" s="7">
        <v>1.2838617567233999E-2</v>
      </c>
      <c r="H451" s="7">
        <v>1.26111390078052E-2</v>
      </c>
      <c r="I451" s="7">
        <v>0.117849805060171</v>
      </c>
      <c r="J451" s="7">
        <v>0.13754550366811299</v>
      </c>
      <c r="K451" s="7">
        <v>8.9548418726095494E-2</v>
      </c>
      <c r="L451" s="7">
        <v>0.33761280887259199</v>
      </c>
      <c r="M451" s="7">
        <v>6.40705501476862E-2</v>
      </c>
      <c r="N451" s="7">
        <v>4.5332387629038198E-2</v>
      </c>
      <c r="O451" s="7">
        <v>2.1360517378920599E-2</v>
      </c>
      <c r="P451" s="7">
        <v>0.161230251942344</v>
      </c>
      <c r="Q451" s="7">
        <v>4.6391850188410499</v>
      </c>
    </row>
    <row r="452" spans="1:17" hidden="1" x14ac:dyDescent="0.3">
      <c r="A452" s="3" t="s">
        <v>20</v>
      </c>
      <c r="B452" s="2">
        <v>44105</v>
      </c>
      <c r="C452" s="7">
        <v>0.92366610943359695</v>
      </c>
      <c r="D452" s="7">
        <v>4.2084820928666496E-3</v>
      </c>
      <c r="E452" s="7">
        <v>0.33503238805659002</v>
      </c>
      <c r="F452" s="7">
        <v>0.66075912985054397</v>
      </c>
      <c r="G452" s="7">
        <v>1.20405667342599E-2</v>
      </c>
      <c r="H452" s="7">
        <v>1.27392170323681E-2</v>
      </c>
      <c r="I452" s="7">
        <v>0.12826222356692701</v>
      </c>
      <c r="J452" s="7">
        <v>0.13774536569427701</v>
      </c>
      <c r="K452" s="7">
        <v>9.2916977363900005E-2</v>
      </c>
      <c r="L452" s="7">
        <v>0.34089169307065698</v>
      </c>
      <c r="M452" s="7">
        <v>6.1880722083273297E-2</v>
      </c>
      <c r="N452" s="7">
        <v>4.1433755642080301E-2</v>
      </c>
      <c r="O452" s="7">
        <v>2.0466757937010902E-2</v>
      </c>
      <c r="P452" s="7">
        <v>0.151622720875247</v>
      </c>
      <c r="Q452" s="7">
        <v>4.74569524917493</v>
      </c>
    </row>
    <row r="453" spans="1:17" hidden="1" x14ac:dyDescent="0.3">
      <c r="A453" s="3" t="s">
        <v>20</v>
      </c>
      <c r="B453" s="2">
        <v>44136</v>
      </c>
      <c r="C453" s="7">
        <v>0.58017023416024105</v>
      </c>
      <c r="D453" s="7">
        <v>4.5238500094274599E-3</v>
      </c>
      <c r="E453" s="7">
        <v>0.40632206520862202</v>
      </c>
      <c r="F453" s="7">
        <v>0.58915408478195097</v>
      </c>
      <c r="G453" s="7">
        <v>1.6263900643801999E-2</v>
      </c>
      <c r="H453" s="7">
        <v>6.3898592108409596E-3</v>
      </c>
      <c r="I453" s="7">
        <v>5.2612897646873699E-2</v>
      </c>
      <c r="J453" s="7">
        <v>7.4590210171027099E-2</v>
      </c>
      <c r="K453" s="7">
        <v>5.5042399126078501E-2</v>
      </c>
      <c r="L453" s="7">
        <v>0.52636121405443803</v>
      </c>
      <c r="M453" s="7">
        <v>6.74254102799271E-2</v>
      </c>
      <c r="N453" s="7">
        <v>4.1207689881849197E-2</v>
      </c>
      <c r="O453" s="7">
        <v>8.1845518861373093E-3</v>
      </c>
      <c r="P453" s="7">
        <v>0.151921867099026</v>
      </c>
      <c r="Q453" s="7">
        <v>4.8829201107714502</v>
      </c>
    </row>
    <row r="454" spans="1:17" hidden="1" x14ac:dyDescent="0.3">
      <c r="A454" s="3" t="s">
        <v>20</v>
      </c>
      <c r="B454" s="2">
        <v>44166</v>
      </c>
      <c r="C454" s="7">
        <v>0.95155267795022203</v>
      </c>
      <c r="D454" s="7">
        <v>4.4647103437018302E-3</v>
      </c>
      <c r="E454" s="7">
        <v>0.35257778425710301</v>
      </c>
      <c r="F454" s="7">
        <v>0.64295750539919505</v>
      </c>
      <c r="G454" s="7">
        <v>1.45654759347535E-2</v>
      </c>
      <c r="H454" s="7">
        <v>1.7478537301267302E-2</v>
      </c>
      <c r="I454" s="7">
        <v>0.14690151614487501</v>
      </c>
      <c r="J454" s="7">
        <v>9.4501335875224093E-2</v>
      </c>
      <c r="K454" s="7">
        <v>0.13503235458882901</v>
      </c>
      <c r="L454" s="7">
        <v>0.368507891550996</v>
      </c>
      <c r="M454" s="7">
        <v>6.6763404739895796E-2</v>
      </c>
      <c r="N454" s="7">
        <v>3.4034318641383003E-2</v>
      </c>
      <c r="O454" s="7">
        <v>9.0845642833652304E-3</v>
      </c>
      <c r="P454" s="7">
        <v>0.11313060093941101</v>
      </c>
      <c r="Q454" s="7">
        <v>4.7647926423580502</v>
      </c>
    </row>
    <row r="455" spans="1:17" hidden="1" x14ac:dyDescent="0.3">
      <c r="A455" s="3" t="s">
        <v>20</v>
      </c>
      <c r="B455" s="2">
        <v>44197</v>
      </c>
      <c r="C455" s="7">
        <v>0.43746683924734903</v>
      </c>
      <c r="D455" s="7">
        <v>5.3191561338244396E-3</v>
      </c>
      <c r="E455" s="7">
        <v>0.44840750500335902</v>
      </c>
      <c r="F455" s="7">
        <v>0.54627333886281704</v>
      </c>
      <c r="G455" s="7">
        <v>1.5691694496710401E-2</v>
      </c>
      <c r="H455" s="7">
        <v>3.17287024039393E-3</v>
      </c>
      <c r="I455" s="7">
        <v>2.42429739459743E-2</v>
      </c>
      <c r="J455" s="7">
        <v>4.6632215180159697E-2</v>
      </c>
      <c r="K455" s="7">
        <v>2.7231497159559099E-2</v>
      </c>
      <c r="L455" s="7">
        <v>0.604290997750348</v>
      </c>
      <c r="M455" s="7">
        <v>6.6561556427616006E-2</v>
      </c>
      <c r="N455" s="7">
        <v>3.0171531925894599E-2</v>
      </c>
      <c r="O455" s="7">
        <v>6.4591002746092396E-3</v>
      </c>
      <c r="P455" s="7">
        <v>0.17554556259873499</v>
      </c>
      <c r="Q455" s="7">
        <v>4.8092447727309002</v>
      </c>
    </row>
    <row r="456" spans="1:17" hidden="1" x14ac:dyDescent="0.3">
      <c r="A456" s="3" t="s">
        <v>20</v>
      </c>
      <c r="B456" s="2">
        <v>44228</v>
      </c>
      <c r="C456" s="7">
        <v>0.431295183113657</v>
      </c>
      <c r="D456" s="7">
        <v>4.6983995169807401E-3</v>
      </c>
      <c r="E456" s="7">
        <v>0.45831386771660698</v>
      </c>
      <c r="F456" s="7">
        <v>0.53698773276641198</v>
      </c>
      <c r="G456" s="7">
        <v>1.57699846490011E-2</v>
      </c>
      <c r="H456" s="7">
        <v>3.5143142602644798E-3</v>
      </c>
      <c r="I456" s="7">
        <v>2.77038636853781E-2</v>
      </c>
      <c r="J456" s="7">
        <v>5.5039105777228502E-2</v>
      </c>
      <c r="K456" s="7">
        <v>3.0221147303646501E-2</v>
      </c>
      <c r="L456" s="7">
        <v>0.611496569535948</v>
      </c>
      <c r="M456" s="7">
        <v>7.2824535720588501E-2</v>
      </c>
      <c r="N456" s="7">
        <v>3.6623331842979702E-2</v>
      </c>
      <c r="O456" s="7">
        <v>4.7056849574626299E-3</v>
      </c>
      <c r="P456" s="7">
        <v>0.142101462267502</v>
      </c>
      <c r="Q456" s="7">
        <v>4.9060119640859199</v>
      </c>
    </row>
    <row r="457" spans="1:17" x14ac:dyDescent="0.3">
      <c r="A457" s="3" t="s">
        <v>20</v>
      </c>
      <c r="B457" s="2">
        <v>44256</v>
      </c>
      <c r="C457" s="7">
        <v>0.56175557742633997</v>
      </c>
      <c r="D457" s="7">
        <v>4.1730537322712102E-3</v>
      </c>
      <c r="E457" s="7">
        <v>0.41204521953134499</v>
      </c>
      <c r="F457" s="7">
        <v>0.58378172673638395</v>
      </c>
      <c r="G457" s="7">
        <v>1.5351907994648899E-2</v>
      </c>
      <c r="H457" s="7">
        <v>2.0815446841544898E-3</v>
      </c>
      <c r="I457" s="7">
        <v>2.6070031676974099E-2</v>
      </c>
      <c r="J457" s="7">
        <v>5.47812312417508E-2</v>
      </c>
      <c r="K457" s="7">
        <v>2.8671998114857499E-2</v>
      </c>
      <c r="L457" s="7">
        <v>0.55350469066235297</v>
      </c>
      <c r="M457" s="7">
        <v>7.5324758722183402E-2</v>
      </c>
      <c r="N457" s="7">
        <v>4.2498296483148998E-2</v>
      </c>
      <c r="O457" s="7">
        <v>5.9191716381007597E-3</v>
      </c>
      <c r="P457" s="7">
        <v>0.19579636878182799</v>
      </c>
      <c r="Q457" s="7">
        <v>4.8823679268642604</v>
      </c>
    </row>
    <row r="458" spans="1:17" hidden="1" x14ac:dyDescent="0.3">
      <c r="A458" s="3" t="s">
        <v>20</v>
      </c>
      <c r="B458" s="2">
        <v>44287</v>
      </c>
      <c r="C458" s="7">
        <v>0.77301576335364697</v>
      </c>
      <c r="D458" s="7">
        <v>4.9663167611168598E-3</v>
      </c>
      <c r="E458" s="7">
        <v>0.367696487302898</v>
      </c>
      <c r="F458" s="7">
        <v>0.62733719593598503</v>
      </c>
      <c r="G458" s="7">
        <v>1.3211335821386E-2</v>
      </c>
      <c r="H458" s="7">
        <v>1.13348677365868E-2</v>
      </c>
      <c r="I458" s="7">
        <v>0.120889476338293</v>
      </c>
      <c r="J458" s="7">
        <v>8.4294785428576602E-2</v>
      </c>
      <c r="K458" s="7">
        <v>7.9590199996826705E-2</v>
      </c>
      <c r="L458" s="7">
        <v>0.39369919373391499</v>
      </c>
      <c r="M458" s="7">
        <v>7.0697990884146106E-2</v>
      </c>
      <c r="N458" s="7">
        <v>4.4652543429472599E-2</v>
      </c>
      <c r="O458" s="7">
        <v>9.8148597275868506E-3</v>
      </c>
      <c r="P458" s="7">
        <v>0.17181474690321</v>
      </c>
      <c r="Q458" s="7">
        <v>4.7354609101477303</v>
      </c>
    </row>
    <row r="459" spans="1:17" hidden="1" x14ac:dyDescent="0.3">
      <c r="A459" s="3" t="s">
        <v>20</v>
      </c>
      <c r="B459" s="2">
        <v>44317</v>
      </c>
      <c r="C459" s="7">
        <v>0.91140125410652095</v>
      </c>
      <c r="D459" s="7">
        <v>4.4363885918344802E-3</v>
      </c>
      <c r="E459" s="7">
        <v>0.342027376797436</v>
      </c>
      <c r="F459" s="7">
        <v>0.65353623461072896</v>
      </c>
      <c r="G459" s="7">
        <v>1.1659015829641401E-2</v>
      </c>
      <c r="H459" s="7">
        <v>1.4669997982713401E-2</v>
      </c>
      <c r="I459" s="7">
        <v>0.14424083755079201</v>
      </c>
      <c r="J459" s="7">
        <v>0.127046139508316</v>
      </c>
      <c r="K459" s="7">
        <v>8.5554682751851796E-2</v>
      </c>
      <c r="L459" s="7">
        <v>0.339983121000907</v>
      </c>
      <c r="M459" s="7">
        <v>6.7856592432657903E-2</v>
      </c>
      <c r="N459" s="7">
        <v>4.8539076932219503E-2</v>
      </c>
      <c r="O459" s="7">
        <v>2.0058146397214101E-2</v>
      </c>
      <c r="P459" s="7">
        <v>0.140392389613687</v>
      </c>
      <c r="Q459" s="7">
        <v>4.7466008380019096</v>
      </c>
    </row>
    <row r="460" spans="1:17" hidden="1" x14ac:dyDescent="0.3">
      <c r="A460" s="3" t="s">
        <v>20</v>
      </c>
      <c r="B460" s="2">
        <v>44348</v>
      </c>
      <c r="C460" s="7">
        <v>0.95058012911225398</v>
      </c>
      <c r="D460" s="7">
        <v>4.5580642030116801E-3</v>
      </c>
      <c r="E460" s="7">
        <v>0.32870466853434699</v>
      </c>
      <c r="F460" s="7">
        <v>0.66673726726264104</v>
      </c>
      <c r="G460" s="7">
        <v>1.1441845589829301E-2</v>
      </c>
      <c r="H460" s="7">
        <v>1.21255028921592E-2</v>
      </c>
      <c r="I460" s="7">
        <v>0.13135121766912899</v>
      </c>
      <c r="J460" s="7">
        <v>0.14752330087252599</v>
      </c>
      <c r="K460" s="7">
        <v>7.5907297644378799E-2</v>
      </c>
      <c r="L460" s="7">
        <v>0.32273660028753998</v>
      </c>
      <c r="M460" s="7">
        <v>7.1136395082265796E-2</v>
      </c>
      <c r="N460" s="7">
        <v>3.8882088570430101E-2</v>
      </c>
      <c r="O460" s="7">
        <v>2.7776354125490999E-2</v>
      </c>
      <c r="P460" s="7">
        <v>0.16111939726624999</v>
      </c>
      <c r="Q460" s="7">
        <v>4.7165290869640604</v>
      </c>
    </row>
    <row r="461" spans="1:17" hidden="1" x14ac:dyDescent="0.3">
      <c r="A461" s="3" t="s">
        <v>20</v>
      </c>
      <c r="B461" s="2">
        <v>44378</v>
      </c>
      <c r="C461" s="7">
        <v>0.97302192029604395</v>
      </c>
      <c r="D461" s="7">
        <v>4.36753787142903E-3</v>
      </c>
      <c r="E461" s="7">
        <v>0.320663387253038</v>
      </c>
      <c r="F461" s="7">
        <v>0.67496907487553304</v>
      </c>
      <c r="G461" s="7">
        <v>1.30555405032539E-2</v>
      </c>
      <c r="H461" s="7">
        <v>1.3539624646876899E-2</v>
      </c>
      <c r="I461" s="7">
        <v>0.128040659144354</v>
      </c>
      <c r="J461" s="7">
        <v>0.162654009166699</v>
      </c>
      <c r="K461" s="7">
        <v>8.39069236051211E-2</v>
      </c>
      <c r="L461" s="7">
        <v>0.31610243865487703</v>
      </c>
      <c r="M461" s="7">
        <v>6.2919506499814801E-2</v>
      </c>
      <c r="N461" s="7">
        <v>3.9622778492383798E-2</v>
      </c>
      <c r="O461" s="7">
        <v>3.3841577807745202E-2</v>
      </c>
      <c r="P461" s="7">
        <v>0.146316941478874</v>
      </c>
      <c r="Q461" s="7">
        <v>4.7958044225327798</v>
      </c>
    </row>
    <row r="462" spans="1:17" hidden="1" x14ac:dyDescent="0.3">
      <c r="A462" s="3" t="s">
        <v>20</v>
      </c>
      <c r="B462" s="2">
        <v>44409</v>
      </c>
      <c r="C462" s="7">
        <v>0.98647516724852702</v>
      </c>
      <c r="D462" s="7">
        <v>4.0570509545387098E-3</v>
      </c>
      <c r="E462" s="7">
        <v>0.28843445297338299</v>
      </c>
      <c r="F462" s="7">
        <v>0.707508496072078</v>
      </c>
      <c r="G462" s="7">
        <v>9.9909754438356792E-3</v>
      </c>
      <c r="H462" s="7">
        <v>1.7631041595883998E-2</v>
      </c>
      <c r="I462" s="7">
        <v>0.12924868733613401</v>
      </c>
      <c r="J462" s="7">
        <v>0.181566953721681</v>
      </c>
      <c r="K462" s="7">
        <v>8.5733723264404094E-2</v>
      </c>
      <c r="L462" s="7">
        <v>0.28758937767947401</v>
      </c>
      <c r="M462" s="7">
        <v>5.95227273682849E-2</v>
      </c>
      <c r="N462" s="7">
        <v>4.0597307587116299E-2</v>
      </c>
      <c r="O462" s="7">
        <v>3.9824250378015701E-2</v>
      </c>
      <c r="P462" s="7">
        <v>0.148294955625171</v>
      </c>
      <c r="Q462" s="7">
        <v>4.7972612540563899</v>
      </c>
    </row>
    <row r="463" spans="1:17" hidden="1" x14ac:dyDescent="0.3">
      <c r="A463" s="3" t="s">
        <v>20</v>
      </c>
      <c r="B463" s="2">
        <v>44440</v>
      </c>
      <c r="C463" s="7">
        <v>0.91921413556417797</v>
      </c>
      <c r="D463" s="7">
        <v>5.6004704508538904E-3</v>
      </c>
      <c r="E463" s="7">
        <v>0.32465131630459398</v>
      </c>
      <c r="F463" s="7">
        <v>0.66974821324455203</v>
      </c>
      <c r="G463" s="7">
        <v>1.23729287062145E-2</v>
      </c>
      <c r="H463" s="7">
        <v>1.6591727201746599E-2</v>
      </c>
      <c r="I463" s="7">
        <v>0.11732481859416601</v>
      </c>
      <c r="J463" s="7">
        <v>0.17273002319747299</v>
      </c>
      <c r="K463" s="7">
        <v>8.5227434694211998E-2</v>
      </c>
      <c r="L463" s="7">
        <v>0.31359750415367899</v>
      </c>
      <c r="M463" s="7">
        <v>6.4442807892303694E-2</v>
      </c>
      <c r="N463" s="7">
        <v>3.6800846190628997E-2</v>
      </c>
      <c r="O463" s="7">
        <v>3.5618793206590602E-2</v>
      </c>
      <c r="P463" s="7">
        <v>0.14529311616298499</v>
      </c>
      <c r="Q463" s="7">
        <v>4.7149609314816097</v>
      </c>
    </row>
    <row r="464" spans="1:17" hidden="1" x14ac:dyDescent="0.3">
      <c r="A464" s="3" t="s">
        <v>21</v>
      </c>
      <c r="B464" s="2">
        <v>43466</v>
      </c>
      <c r="C464" s="7">
        <v>0.84689721573340204</v>
      </c>
      <c r="D464" s="7">
        <v>4.08320153533572E-3</v>
      </c>
      <c r="E464" s="7">
        <v>0.55230065611901902</v>
      </c>
      <c r="F464" s="7">
        <v>0.443616142345645</v>
      </c>
      <c r="G464" s="7">
        <v>1.4015055987672101E-2</v>
      </c>
      <c r="H464" s="7">
        <v>2.2425982547574701E-2</v>
      </c>
      <c r="I464" s="7">
        <v>0.102945964882696</v>
      </c>
      <c r="J464" s="7">
        <v>0.13537422393163501</v>
      </c>
      <c r="K464" s="7">
        <v>6.8300783272089396E-2</v>
      </c>
      <c r="L464" s="7">
        <v>0.32859682541091401</v>
      </c>
      <c r="M464" s="7">
        <v>5.4182159207956201E-2</v>
      </c>
      <c r="N464" s="7">
        <v>6.8173057298140396E-2</v>
      </c>
      <c r="O464" s="7">
        <v>3.6478048987615898E-2</v>
      </c>
      <c r="P464" s="7">
        <v>0.16950789847370601</v>
      </c>
      <c r="Q464" s="7">
        <v>4.3834922412670396</v>
      </c>
    </row>
    <row r="465" spans="1:17" hidden="1" x14ac:dyDescent="0.3">
      <c r="A465" s="3" t="s">
        <v>21</v>
      </c>
      <c r="B465" s="2">
        <v>43497</v>
      </c>
      <c r="C465" s="7">
        <v>0.85861440665835198</v>
      </c>
      <c r="D465" s="7">
        <v>3.92985335521478E-3</v>
      </c>
      <c r="E465" s="7">
        <v>0.53876215378326997</v>
      </c>
      <c r="F465" s="7">
        <v>0.45730799286151502</v>
      </c>
      <c r="G465" s="7">
        <v>1.3574679992038201E-2</v>
      </c>
      <c r="H465" s="7">
        <v>2.3176844118742799E-2</v>
      </c>
      <c r="I465" s="7">
        <v>0.102357727846992</v>
      </c>
      <c r="J465" s="7">
        <v>0.166051086284875</v>
      </c>
      <c r="K465" s="7">
        <v>6.3190564450479395E-2</v>
      </c>
      <c r="L465" s="7">
        <v>0.32302836812426799</v>
      </c>
      <c r="M465" s="7">
        <v>5.5674705068476597E-2</v>
      </c>
      <c r="N465" s="7">
        <v>6.0387468458604501E-2</v>
      </c>
      <c r="O465" s="7">
        <v>3.9648415078624398E-2</v>
      </c>
      <c r="P465" s="7">
        <v>0.152910140576898</v>
      </c>
      <c r="Q465" s="7">
        <v>4.4421448109798298</v>
      </c>
    </row>
    <row r="466" spans="1:17" hidden="1" x14ac:dyDescent="0.3">
      <c r="A466" s="3" t="s">
        <v>21</v>
      </c>
      <c r="B466" s="2">
        <v>43525</v>
      </c>
      <c r="C466" s="7">
        <v>1.0189450296467699</v>
      </c>
      <c r="D466" s="7">
        <v>3.8967581187755499E-3</v>
      </c>
      <c r="E466" s="7">
        <v>0.54763719584516102</v>
      </c>
      <c r="F466" s="7">
        <v>0.44846604603606299</v>
      </c>
      <c r="G466" s="7">
        <v>1.4437249900170099E-2</v>
      </c>
      <c r="H466" s="7">
        <v>2.1263800173463999E-2</v>
      </c>
      <c r="I466" s="7">
        <v>0.10616464310054601</v>
      </c>
      <c r="J466" s="7">
        <v>0.15823268051443501</v>
      </c>
      <c r="K466" s="7">
        <v>6.1883238306883401E-2</v>
      </c>
      <c r="L466" s="7">
        <v>0.31866902324227703</v>
      </c>
      <c r="M466" s="7">
        <v>5.2368689625486901E-2</v>
      </c>
      <c r="N466" s="7">
        <v>6.1104718913561701E-2</v>
      </c>
      <c r="O466" s="7">
        <v>3.5638787501518998E-2</v>
      </c>
      <c r="P466" s="7">
        <v>0.17023716872165701</v>
      </c>
      <c r="Q466" s="7">
        <v>4.3616734711757603</v>
      </c>
    </row>
    <row r="467" spans="1:17" hidden="1" x14ac:dyDescent="0.3">
      <c r="A467" s="3" t="s">
        <v>21</v>
      </c>
      <c r="B467" s="2">
        <v>43556</v>
      </c>
      <c r="C467" s="7">
        <v>0.98020837319031995</v>
      </c>
      <c r="D467" s="7">
        <v>4.0445669596928004E-3</v>
      </c>
      <c r="E467" s="7">
        <v>0.53841067750199101</v>
      </c>
      <c r="F467" s="7">
        <v>0.45754475553831597</v>
      </c>
      <c r="G467" s="7">
        <v>1.3965403522946E-2</v>
      </c>
      <c r="H467" s="7">
        <v>2.2956557169534601E-2</v>
      </c>
      <c r="I467" s="7">
        <v>0.11396999675309299</v>
      </c>
      <c r="J467" s="7">
        <v>0.14971448381927099</v>
      </c>
      <c r="K467" s="7">
        <v>6.4663180803682899E-2</v>
      </c>
      <c r="L467" s="7">
        <v>0.31795979274640601</v>
      </c>
      <c r="M467" s="7">
        <v>5.5267874791818598E-2</v>
      </c>
      <c r="N467" s="7">
        <v>6.7264952852317803E-2</v>
      </c>
      <c r="O467" s="7">
        <v>3.5379232750225503E-2</v>
      </c>
      <c r="P467" s="7">
        <v>0.158858524790704</v>
      </c>
      <c r="Q467" s="7">
        <v>4.3892979639655403</v>
      </c>
    </row>
    <row r="468" spans="1:17" hidden="1" x14ac:dyDescent="0.3">
      <c r="A468" s="3" t="s">
        <v>21</v>
      </c>
      <c r="B468" s="2">
        <v>43586</v>
      </c>
      <c r="C468" s="7">
        <v>1.03289971232984</v>
      </c>
      <c r="D468" s="7">
        <v>3.95823539196227E-3</v>
      </c>
      <c r="E468" s="7">
        <v>0.53359670795354597</v>
      </c>
      <c r="F468" s="7">
        <v>0.46244505665449198</v>
      </c>
      <c r="G468" s="7">
        <v>1.3795921116339699E-2</v>
      </c>
      <c r="H468" s="7">
        <v>2.11260989639066E-2</v>
      </c>
      <c r="I468" s="7">
        <v>0.122408479675135</v>
      </c>
      <c r="J468" s="7">
        <v>0.15552353033343499</v>
      </c>
      <c r="K468" s="7">
        <v>6.31128219812324E-2</v>
      </c>
      <c r="L468" s="7">
        <v>0.30686619011239002</v>
      </c>
      <c r="M468" s="7">
        <v>5.3925913285346599E-2</v>
      </c>
      <c r="N468" s="7">
        <v>7.0169486437706402E-2</v>
      </c>
      <c r="O468" s="7">
        <v>3.4746382338666497E-2</v>
      </c>
      <c r="P468" s="7">
        <v>0.15832517575584201</v>
      </c>
      <c r="Q468" s="7">
        <v>4.4482863487996802</v>
      </c>
    </row>
    <row r="469" spans="1:17" hidden="1" x14ac:dyDescent="0.3">
      <c r="A469" s="3" t="s">
        <v>21</v>
      </c>
      <c r="B469" s="2">
        <v>43617</v>
      </c>
      <c r="C469" s="7">
        <v>0.98135544067373204</v>
      </c>
      <c r="D469" s="7">
        <v>4.0375631963170703E-3</v>
      </c>
      <c r="E469" s="7">
        <v>0.53577092242978697</v>
      </c>
      <c r="F469" s="7">
        <v>0.46019151437389599</v>
      </c>
      <c r="G469" s="7">
        <v>1.35428296886626E-2</v>
      </c>
      <c r="H469" s="7">
        <v>2.1493246393923499E-2</v>
      </c>
      <c r="I469" s="7">
        <v>0.121248010335265</v>
      </c>
      <c r="J469" s="7">
        <v>0.154505358801626</v>
      </c>
      <c r="K469" s="7">
        <v>6.5743360561921899E-2</v>
      </c>
      <c r="L469" s="7">
        <v>0.31035655265041101</v>
      </c>
      <c r="M469" s="7">
        <v>5.3550564061910499E-2</v>
      </c>
      <c r="N469" s="7">
        <v>6.2178774590664197E-2</v>
      </c>
      <c r="O469" s="7">
        <v>3.3989070291167003E-2</v>
      </c>
      <c r="P469" s="7">
        <v>0.16339223262444799</v>
      </c>
      <c r="Q469" s="7">
        <v>4.4015100095559703</v>
      </c>
    </row>
    <row r="470" spans="1:17" hidden="1" x14ac:dyDescent="0.3">
      <c r="A470" s="3" t="s">
        <v>21</v>
      </c>
      <c r="B470" s="2">
        <v>43647</v>
      </c>
      <c r="C470" s="7">
        <v>0.99853433408869696</v>
      </c>
      <c r="D470" s="7">
        <v>4.4130683066121298E-3</v>
      </c>
      <c r="E470" s="7">
        <v>0.55338092729357402</v>
      </c>
      <c r="F470" s="7">
        <v>0.442206004399814</v>
      </c>
      <c r="G470" s="7">
        <v>1.4639066835971E-2</v>
      </c>
      <c r="H470" s="7">
        <v>1.9737631700057E-2</v>
      </c>
      <c r="I470" s="7">
        <v>0.12017408148884599</v>
      </c>
      <c r="J470" s="7">
        <v>0.145509823006372</v>
      </c>
      <c r="K470" s="7">
        <v>6.55828188817833E-2</v>
      </c>
      <c r="L470" s="7">
        <v>0.31052756382973901</v>
      </c>
      <c r="M470" s="7">
        <v>5.5878978231887103E-2</v>
      </c>
      <c r="N470" s="7">
        <v>6.4371777705387906E-2</v>
      </c>
      <c r="O470" s="7">
        <v>3.9197014290988798E-2</v>
      </c>
      <c r="P470" s="7">
        <v>0.164381244028969</v>
      </c>
      <c r="Q470" s="7">
        <v>4.39237959410017</v>
      </c>
    </row>
    <row r="471" spans="1:17" hidden="1" x14ac:dyDescent="0.3">
      <c r="A471" s="3" t="s">
        <v>21</v>
      </c>
      <c r="B471" s="2">
        <v>43678</v>
      </c>
      <c r="C471" s="7">
        <v>1.01675248238448</v>
      </c>
      <c r="D471" s="7">
        <v>4.1610225363653396E-3</v>
      </c>
      <c r="E471" s="7">
        <v>0.52353601829826402</v>
      </c>
      <c r="F471" s="7">
        <v>0.47230295916537102</v>
      </c>
      <c r="G471" s="7">
        <v>1.4392111458916701E-2</v>
      </c>
      <c r="H471" s="7">
        <v>2.83153552504254E-2</v>
      </c>
      <c r="I471" s="7">
        <v>0.118489992558134</v>
      </c>
      <c r="J471" s="7">
        <v>0.1624743433917</v>
      </c>
      <c r="K471" s="7">
        <v>6.5772987099369198E-2</v>
      </c>
      <c r="L471" s="7">
        <v>0.30108954383734798</v>
      </c>
      <c r="M471" s="7">
        <v>5.1932999194695503E-2</v>
      </c>
      <c r="N471" s="7">
        <v>6.7050806241848906E-2</v>
      </c>
      <c r="O471" s="7">
        <v>3.2969791061554801E-2</v>
      </c>
      <c r="P471" s="7">
        <v>0.157512069906007</v>
      </c>
      <c r="Q471" s="7">
        <v>4.4264878883676797</v>
      </c>
    </row>
    <row r="472" spans="1:17" hidden="1" x14ac:dyDescent="0.3">
      <c r="A472" s="3" t="s">
        <v>21</v>
      </c>
      <c r="B472" s="2">
        <v>43709</v>
      </c>
      <c r="C472" s="7">
        <v>0.94564398413403805</v>
      </c>
      <c r="D472" s="7">
        <v>4.4528699318623502E-3</v>
      </c>
      <c r="E472" s="7">
        <v>0.54990713363638599</v>
      </c>
      <c r="F472" s="7">
        <v>0.44563999643175201</v>
      </c>
      <c r="G472" s="7">
        <v>1.3863245615676E-2</v>
      </c>
      <c r="H472" s="7">
        <v>2.28310305846646E-2</v>
      </c>
      <c r="I472" s="7">
        <v>0.111929820484246</v>
      </c>
      <c r="J472" s="7">
        <v>0.14993141948850999</v>
      </c>
      <c r="K472" s="7">
        <v>7.0732294745293106E-2</v>
      </c>
      <c r="L472" s="7">
        <v>0.31842461709116399</v>
      </c>
      <c r="M472" s="7">
        <v>5.2314821031519902E-2</v>
      </c>
      <c r="N472" s="7">
        <v>6.4157972726929594E-2</v>
      </c>
      <c r="O472" s="7">
        <v>3.1529818070520903E-2</v>
      </c>
      <c r="P472" s="7">
        <v>0.16428496016147601</v>
      </c>
      <c r="Q472" s="7">
        <v>4.4192351673686696</v>
      </c>
    </row>
    <row r="473" spans="1:17" hidden="1" x14ac:dyDescent="0.3">
      <c r="A473" s="3" t="s">
        <v>21</v>
      </c>
      <c r="B473" s="2">
        <v>43739</v>
      </c>
      <c r="C473" s="7">
        <v>1.0127533422586099</v>
      </c>
      <c r="D473" s="7">
        <v>4.2762643039557097E-3</v>
      </c>
      <c r="E473" s="7">
        <v>0.548254322079607</v>
      </c>
      <c r="F473" s="7">
        <v>0.447469413616437</v>
      </c>
      <c r="G473" s="7">
        <v>1.4073317686010899E-2</v>
      </c>
      <c r="H473" s="7">
        <v>2.43620235082051E-2</v>
      </c>
      <c r="I473" s="7">
        <v>0.11928283275880899</v>
      </c>
      <c r="J473" s="7">
        <v>0.154069849924687</v>
      </c>
      <c r="K473" s="7">
        <v>7.2257501260197796E-2</v>
      </c>
      <c r="L473" s="7">
        <v>0.317261317057906</v>
      </c>
      <c r="M473" s="7">
        <v>5.4565165049184197E-2</v>
      </c>
      <c r="N473" s="7">
        <v>6.5945431981957195E-2</v>
      </c>
      <c r="O473" s="7">
        <v>3.02887532467798E-2</v>
      </c>
      <c r="P473" s="7">
        <v>0.14789380752626399</v>
      </c>
      <c r="Q473" s="7">
        <v>4.3985950566587704</v>
      </c>
    </row>
    <row r="474" spans="1:17" hidden="1" x14ac:dyDescent="0.3">
      <c r="A474" s="3" t="s">
        <v>21</v>
      </c>
      <c r="B474" s="2">
        <v>43770</v>
      </c>
      <c r="C474" s="7">
        <v>1.0831463235736001</v>
      </c>
      <c r="D474" s="7">
        <v>4.3017755617648697E-3</v>
      </c>
      <c r="E474" s="7">
        <v>0.52972500379419796</v>
      </c>
      <c r="F474" s="7">
        <v>0.46597322064403701</v>
      </c>
      <c r="G474" s="7">
        <v>1.46067920291035E-2</v>
      </c>
      <c r="H474" s="7">
        <v>2.9616231224739401E-2</v>
      </c>
      <c r="I474" s="7">
        <v>0.13557368626588401</v>
      </c>
      <c r="J474" s="7">
        <v>0.15579240086273199</v>
      </c>
      <c r="K474" s="7">
        <v>8.6515511436716194E-2</v>
      </c>
      <c r="L474" s="7">
        <v>0.30527477735699898</v>
      </c>
      <c r="M474" s="7">
        <v>5.4188001956719502E-2</v>
      </c>
      <c r="N474" s="7">
        <v>5.9617635384327197E-2</v>
      </c>
      <c r="O474" s="7">
        <v>2.86252526195016E-2</v>
      </c>
      <c r="P474" s="7">
        <v>0.13018971086327699</v>
      </c>
      <c r="Q474" s="7">
        <v>4.4154596376494704</v>
      </c>
    </row>
    <row r="475" spans="1:17" hidden="1" x14ac:dyDescent="0.3">
      <c r="A475" s="3" t="s">
        <v>21</v>
      </c>
      <c r="B475" s="2">
        <v>43800</v>
      </c>
      <c r="C475" s="7">
        <v>1.2242493553281599</v>
      </c>
      <c r="D475" s="7">
        <v>4.0859632024311601E-3</v>
      </c>
      <c r="E475" s="7">
        <v>0.53831737472383401</v>
      </c>
      <c r="F475" s="7">
        <v>0.45759666207373501</v>
      </c>
      <c r="G475" s="7">
        <v>1.3905905881317E-2</v>
      </c>
      <c r="H475" s="7">
        <v>3.1106642185276499E-2</v>
      </c>
      <c r="I475" s="7">
        <v>0.15866975159501001</v>
      </c>
      <c r="J475" s="7">
        <v>0.14696494929043599</v>
      </c>
      <c r="K475" s="7">
        <v>0.10631545878031699</v>
      </c>
      <c r="L475" s="7">
        <v>0.30779479381915198</v>
      </c>
      <c r="M475" s="7">
        <v>5.3117793890680401E-2</v>
      </c>
      <c r="N475" s="7">
        <v>4.9314936247262797E-2</v>
      </c>
      <c r="O475" s="7">
        <v>2.3912979818704001E-2</v>
      </c>
      <c r="P475" s="7">
        <v>0.108896788491845</v>
      </c>
      <c r="Q475" s="7">
        <v>4.38819190058088</v>
      </c>
    </row>
    <row r="476" spans="1:17" hidden="1" x14ac:dyDescent="0.3">
      <c r="A476" s="3" t="s">
        <v>21</v>
      </c>
      <c r="B476" s="2">
        <v>43831</v>
      </c>
      <c r="C476" s="7">
        <v>0.90034300172424797</v>
      </c>
      <c r="D476" s="7">
        <v>4.3198836331255E-3</v>
      </c>
      <c r="E476" s="7">
        <v>0.56588925019852998</v>
      </c>
      <c r="F476" s="7">
        <v>0.429790866168344</v>
      </c>
      <c r="G476" s="7">
        <v>1.4587933907097899E-2</v>
      </c>
      <c r="H476" s="7">
        <v>2.3012204179794001E-2</v>
      </c>
      <c r="I476" s="7">
        <v>9.5505691353632197E-2</v>
      </c>
      <c r="J476" s="7">
        <v>0.15211970076758199</v>
      </c>
      <c r="K476" s="7">
        <v>7.0099360335730804E-2</v>
      </c>
      <c r="L476" s="7">
        <v>0.31920060246508097</v>
      </c>
      <c r="M476" s="7">
        <v>5.48974240004464E-2</v>
      </c>
      <c r="N476" s="7">
        <v>6.3758369740389897E-2</v>
      </c>
      <c r="O476" s="7">
        <v>3.3660229712695597E-2</v>
      </c>
      <c r="P476" s="7">
        <v>0.17315848353755101</v>
      </c>
      <c r="Q476" s="7">
        <v>4.4416127172825499</v>
      </c>
    </row>
    <row r="477" spans="1:17" hidden="1" x14ac:dyDescent="0.3">
      <c r="A477" s="3" t="s">
        <v>21</v>
      </c>
      <c r="B477" s="2">
        <v>43862</v>
      </c>
      <c r="C477" s="7">
        <v>0.92170399204558995</v>
      </c>
      <c r="D477" s="7">
        <v>4.0693253865431798E-3</v>
      </c>
      <c r="E477" s="7">
        <v>0.56255452010885099</v>
      </c>
      <c r="F477" s="7">
        <v>0.43337615450460598</v>
      </c>
      <c r="G477" s="7">
        <v>1.32185335867996E-2</v>
      </c>
      <c r="H477" s="7">
        <v>2.72990765006224E-2</v>
      </c>
      <c r="I477" s="7">
        <v>9.1283239370502395E-2</v>
      </c>
      <c r="J477" s="7">
        <v>0.16723650979061799</v>
      </c>
      <c r="K477" s="7">
        <v>6.6139637342071206E-2</v>
      </c>
      <c r="L477" s="7">
        <v>0.32213515628015899</v>
      </c>
      <c r="M477" s="7">
        <v>5.4380773465189401E-2</v>
      </c>
      <c r="N477" s="7">
        <v>5.9297725343426901E-2</v>
      </c>
      <c r="O477" s="7">
        <v>3.1290284336574201E-2</v>
      </c>
      <c r="P477" s="7">
        <v>0.16771906398403699</v>
      </c>
      <c r="Q477" s="7">
        <v>4.4225242403993299</v>
      </c>
    </row>
    <row r="478" spans="1:17" x14ac:dyDescent="0.3">
      <c r="A478" s="3" t="s">
        <v>21</v>
      </c>
      <c r="B478" s="2">
        <v>43891</v>
      </c>
      <c r="C478" s="7">
        <v>0.83250037382123498</v>
      </c>
      <c r="D478" s="7">
        <v>4.2279068776643197E-3</v>
      </c>
      <c r="E478" s="7">
        <v>0.604783677134902</v>
      </c>
      <c r="F478" s="7">
        <v>0.390988415987433</v>
      </c>
      <c r="G478" s="7">
        <v>1.4654306132987301E-2</v>
      </c>
      <c r="H478" s="7">
        <v>1.40912585778157E-2</v>
      </c>
      <c r="I478" s="7">
        <v>6.3042256512690298E-2</v>
      </c>
      <c r="J478" s="7">
        <v>0.116195664166462</v>
      </c>
      <c r="K478" s="7">
        <v>6.7606471307276206E-2</v>
      </c>
      <c r="L478" s="7">
        <v>0.45425106103358198</v>
      </c>
      <c r="M478" s="7">
        <v>4.4570670225243698E-2</v>
      </c>
      <c r="N478" s="7">
        <v>5.5076944714735898E-2</v>
      </c>
      <c r="O478" s="7">
        <v>1.8147386416555101E-2</v>
      </c>
      <c r="P478" s="7">
        <v>0.15236398091265199</v>
      </c>
      <c r="Q478" s="7">
        <v>4.4715930764504304</v>
      </c>
    </row>
    <row r="479" spans="1:17" hidden="1" x14ac:dyDescent="0.3">
      <c r="A479" s="3" t="s">
        <v>21</v>
      </c>
      <c r="B479" s="2">
        <v>43922</v>
      </c>
      <c r="C479" s="7">
        <v>0.457262078906156</v>
      </c>
      <c r="D479" s="7">
        <v>7.0471393802474603E-3</v>
      </c>
      <c r="E479" s="7">
        <v>0.74549673888528301</v>
      </c>
      <c r="F479" s="7">
        <v>0.24745612173447001</v>
      </c>
      <c r="G479" s="7">
        <v>1.67639620391308E-2</v>
      </c>
      <c r="H479" s="7">
        <v>3.4604553478075799E-4</v>
      </c>
      <c r="I479" s="7">
        <v>1.8805648397191701E-2</v>
      </c>
      <c r="J479" s="7">
        <v>1.7558902650662098E-2</v>
      </c>
      <c r="K479" s="7">
        <v>7.2069150194443599E-2</v>
      </c>
      <c r="L479" s="7">
        <v>0.76311755396929404</v>
      </c>
      <c r="M479" s="7">
        <v>1.26116354928294E-2</v>
      </c>
      <c r="N479" s="7">
        <v>3.1144503921723798E-2</v>
      </c>
      <c r="O479" s="7">
        <v>1.4084261577246399E-3</v>
      </c>
      <c r="P479" s="7">
        <v>6.6174171642219601E-2</v>
      </c>
      <c r="Q479" s="7">
        <v>4.7652894504308803</v>
      </c>
    </row>
    <row r="480" spans="1:17" hidden="1" x14ac:dyDescent="0.3">
      <c r="A480" s="3" t="s">
        <v>21</v>
      </c>
      <c r="B480" s="2">
        <v>43952</v>
      </c>
      <c r="C480" s="7">
        <v>0.56779202969154297</v>
      </c>
      <c r="D480" s="7">
        <v>6.1314603216715002E-3</v>
      </c>
      <c r="E480" s="7">
        <v>0.71628410221164296</v>
      </c>
      <c r="F480" s="7">
        <v>0.27758443746668598</v>
      </c>
      <c r="G480" s="7">
        <v>1.7999998677186001E-2</v>
      </c>
      <c r="H480" s="7">
        <v>8.8157675448764501E-4</v>
      </c>
      <c r="I480" s="7">
        <v>2.1392206077879301E-2</v>
      </c>
      <c r="J480" s="7">
        <v>3.02181720499059E-2</v>
      </c>
      <c r="K480" s="7">
        <v>7.1714003886458697E-2</v>
      </c>
      <c r="L480" s="7">
        <v>0.68626319268041402</v>
      </c>
      <c r="M480" s="7">
        <v>1.4610431045552701E-2</v>
      </c>
      <c r="N480" s="7">
        <v>6.9235030288247998E-2</v>
      </c>
      <c r="O480" s="7">
        <v>1.4569090504396899E-3</v>
      </c>
      <c r="P480" s="7">
        <v>8.6228479489427995E-2</v>
      </c>
      <c r="Q480" s="7">
        <v>4.7342923457022401</v>
      </c>
    </row>
    <row r="481" spans="1:17" hidden="1" x14ac:dyDescent="0.3">
      <c r="A481" s="3" t="s">
        <v>21</v>
      </c>
      <c r="B481" s="2">
        <v>43983</v>
      </c>
      <c r="C481" s="7">
        <v>0.64705299427238105</v>
      </c>
      <c r="D481" s="7">
        <v>5.0092793908352602E-3</v>
      </c>
      <c r="E481" s="7">
        <v>0.67974276547110402</v>
      </c>
      <c r="F481" s="7">
        <v>0.31524795513805998</v>
      </c>
      <c r="G481" s="7">
        <v>2.05823672774289E-2</v>
      </c>
      <c r="H481" s="7">
        <v>4.5023087078521996E-3</v>
      </c>
      <c r="I481" s="7">
        <v>4.68362303511725E-2</v>
      </c>
      <c r="J481" s="7">
        <v>5.42866750999784E-2</v>
      </c>
      <c r="K481" s="7">
        <v>6.6375392951700002E-2</v>
      </c>
      <c r="L481" s="7">
        <v>0.56747638990844296</v>
      </c>
      <c r="M481" s="7">
        <v>2.0390125265981201E-2</v>
      </c>
      <c r="N481" s="7">
        <v>8.2597745341612294E-2</v>
      </c>
      <c r="O481" s="7">
        <v>2.77438360602079E-3</v>
      </c>
      <c r="P481" s="7">
        <v>0.13417838148981101</v>
      </c>
      <c r="Q481" s="7">
        <v>4.6833075700897604</v>
      </c>
    </row>
    <row r="482" spans="1:17" hidden="1" x14ac:dyDescent="0.3">
      <c r="A482" s="3" t="s">
        <v>21</v>
      </c>
      <c r="B482" s="2">
        <v>44013</v>
      </c>
      <c r="C482" s="7">
        <v>0.85987942156293995</v>
      </c>
      <c r="D482" s="7">
        <v>4.5018583367352196E-3</v>
      </c>
      <c r="E482" s="7">
        <v>0.61353334973960905</v>
      </c>
      <c r="F482" s="7">
        <v>0.38196479192365601</v>
      </c>
      <c r="G482" s="7">
        <v>1.5232938012170599E-2</v>
      </c>
      <c r="H482" s="7">
        <v>1.1966785599683101E-2</v>
      </c>
      <c r="I482" s="7">
        <v>0.106101807176123</v>
      </c>
      <c r="J482" s="7">
        <v>6.7738835710918793E-2</v>
      </c>
      <c r="K482" s="7">
        <v>7.3250812036611504E-2</v>
      </c>
      <c r="L482" s="7">
        <v>0.419572869580359</v>
      </c>
      <c r="M482" s="7">
        <v>3.8596302792625499E-2</v>
      </c>
      <c r="N482" s="7">
        <v>9.1205221116090196E-2</v>
      </c>
      <c r="O482" s="7">
        <v>7.21545561148218E-3</v>
      </c>
      <c r="P482" s="7">
        <v>0.169118972363936</v>
      </c>
      <c r="Q482" s="7">
        <v>4.5756171150757901</v>
      </c>
    </row>
    <row r="483" spans="1:17" hidden="1" x14ac:dyDescent="0.3">
      <c r="A483" s="3" t="s">
        <v>21</v>
      </c>
      <c r="B483" s="2">
        <v>44044</v>
      </c>
      <c r="C483" s="7">
        <v>0.94563977333665905</v>
      </c>
      <c r="D483" s="7">
        <v>4.4793088641497001E-3</v>
      </c>
      <c r="E483" s="7">
        <v>0.57682248583601203</v>
      </c>
      <c r="F483" s="7">
        <v>0.41869820529983798</v>
      </c>
      <c r="G483" s="7">
        <v>1.34186710292144E-2</v>
      </c>
      <c r="H483" s="7">
        <v>1.4977740783741001E-2</v>
      </c>
      <c r="I483" s="7">
        <v>0.113902386705205</v>
      </c>
      <c r="J483" s="7">
        <v>0.134283578663906</v>
      </c>
      <c r="K483" s="7">
        <v>7.2070552495370394E-2</v>
      </c>
      <c r="L483" s="7">
        <v>0.36396531514720198</v>
      </c>
      <c r="M483" s="7">
        <v>4.2230912404618001E-2</v>
      </c>
      <c r="N483" s="7">
        <v>7.9537601275836894E-2</v>
      </c>
      <c r="O483" s="7">
        <v>1.4910922933401301E-2</v>
      </c>
      <c r="P483" s="7">
        <v>0.15070231856150501</v>
      </c>
      <c r="Q483" s="7">
        <v>4.6239255016885403</v>
      </c>
    </row>
    <row r="484" spans="1:17" hidden="1" x14ac:dyDescent="0.3">
      <c r="A484" s="3" t="s">
        <v>21</v>
      </c>
      <c r="B484" s="2">
        <v>44075</v>
      </c>
      <c r="C484" s="7">
        <v>0.89278841761306604</v>
      </c>
      <c r="D484" s="7">
        <v>4.6496499051559099E-3</v>
      </c>
      <c r="E484" s="7">
        <v>0.61341693878515602</v>
      </c>
      <c r="F484" s="7">
        <v>0.381933411309688</v>
      </c>
      <c r="G484" s="7">
        <v>1.4504532102989199E-2</v>
      </c>
      <c r="H484" s="7">
        <v>1.53682161518478E-2</v>
      </c>
      <c r="I484" s="7">
        <v>9.7215097574540194E-2</v>
      </c>
      <c r="J484" s="7">
        <v>0.12229032563931901</v>
      </c>
      <c r="K484" s="7">
        <v>7.2891007373322506E-2</v>
      </c>
      <c r="L484" s="7">
        <v>0.384223779013112</v>
      </c>
      <c r="M484" s="7">
        <v>4.6660252118003599E-2</v>
      </c>
      <c r="N484" s="7">
        <v>7.3535302518866197E-2</v>
      </c>
      <c r="O484" s="7">
        <v>1.3157147576396499E-2</v>
      </c>
      <c r="P484" s="7">
        <v>0.160154339931602</v>
      </c>
      <c r="Q484" s="7">
        <v>4.5401290449341598</v>
      </c>
    </row>
    <row r="485" spans="1:17" hidden="1" x14ac:dyDescent="0.3">
      <c r="A485" s="3" t="s">
        <v>21</v>
      </c>
      <c r="B485" s="2">
        <v>44105</v>
      </c>
      <c r="C485" s="7">
        <v>0.78414403690716905</v>
      </c>
      <c r="D485" s="7">
        <v>5.0090553272443099E-3</v>
      </c>
      <c r="E485" s="7">
        <v>0.71493731480812395</v>
      </c>
      <c r="F485" s="7">
        <v>0.280053629864632</v>
      </c>
      <c r="G485" s="7">
        <v>1.75027425535535E-2</v>
      </c>
      <c r="H485" s="7">
        <v>1.40290125742414E-2</v>
      </c>
      <c r="I485" s="7">
        <v>8.1203560839721897E-2</v>
      </c>
      <c r="J485" s="7">
        <v>9.9904869351052403E-2</v>
      </c>
      <c r="K485" s="7">
        <v>7.6405284646339E-2</v>
      </c>
      <c r="L485" s="7">
        <v>0.45096032966152999</v>
      </c>
      <c r="M485" s="7">
        <v>5.1506886372544303E-2</v>
      </c>
      <c r="N485" s="7">
        <v>7.2187368467657401E-2</v>
      </c>
      <c r="O485" s="7">
        <v>7.3071527753927699E-3</v>
      </c>
      <c r="P485" s="7">
        <v>0.12899279275796799</v>
      </c>
      <c r="Q485" s="7">
        <v>4.5643046592728203</v>
      </c>
    </row>
    <row r="486" spans="1:17" hidden="1" x14ac:dyDescent="0.3">
      <c r="A486" s="3" t="s">
        <v>21</v>
      </c>
      <c r="B486" s="2">
        <v>44136</v>
      </c>
      <c r="C486" s="7">
        <v>0.90230169300990903</v>
      </c>
      <c r="D486" s="7">
        <v>4.1127677668126601E-3</v>
      </c>
      <c r="E486" s="7">
        <v>0.60138337238783002</v>
      </c>
      <c r="F486" s="7">
        <v>0.39450385984535802</v>
      </c>
      <c r="G486" s="7">
        <v>1.5770639644523601E-2</v>
      </c>
      <c r="H486" s="7">
        <v>2.21066876097924E-2</v>
      </c>
      <c r="I486" s="7">
        <v>0.116576357105776</v>
      </c>
      <c r="J486" s="7">
        <v>0.10803392871503099</v>
      </c>
      <c r="K486" s="7">
        <v>9.1644640664882204E-2</v>
      </c>
      <c r="L486" s="7">
        <v>0.39375215894586302</v>
      </c>
      <c r="M486" s="7">
        <v>4.9330470075586601E-2</v>
      </c>
      <c r="N486" s="7">
        <v>6.4924039475237005E-2</v>
      </c>
      <c r="O486" s="7">
        <v>9.14087328494456E-3</v>
      </c>
      <c r="P486" s="7">
        <v>0.12872020447836299</v>
      </c>
      <c r="Q486" s="7">
        <v>4.5606469303630197</v>
      </c>
    </row>
    <row r="487" spans="1:17" hidden="1" x14ac:dyDescent="0.3">
      <c r="A487" s="3" t="s">
        <v>21</v>
      </c>
      <c r="B487" s="2">
        <v>44166</v>
      </c>
      <c r="C487" s="7">
        <v>0.91265720143843998</v>
      </c>
      <c r="D487" s="7">
        <v>4.9714357528731204E-3</v>
      </c>
      <c r="E487" s="7">
        <v>0.64003609492397395</v>
      </c>
      <c r="F487" s="7">
        <v>0.35499246932315298</v>
      </c>
      <c r="G487" s="7">
        <v>1.85354211081026E-2</v>
      </c>
      <c r="H487" s="7">
        <v>1.79908859974558E-2</v>
      </c>
      <c r="I487" s="7">
        <v>0.11969350934411099</v>
      </c>
      <c r="J487" s="7">
        <v>7.9517732889076695E-2</v>
      </c>
      <c r="K487" s="7">
        <v>9.2488345254267704E-2</v>
      </c>
      <c r="L487" s="7">
        <v>0.46057942061554302</v>
      </c>
      <c r="M487" s="7">
        <v>4.8442076740237497E-2</v>
      </c>
      <c r="N487" s="7">
        <v>5.2045928740411897E-2</v>
      </c>
      <c r="O487" s="7">
        <v>6.0360815036259799E-3</v>
      </c>
      <c r="P487" s="7">
        <v>0.104670597807167</v>
      </c>
      <c r="Q487" s="7">
        <v>4.5435124468241801</v>
      </c>
    </row>
    <row r="488" spans="1:17" hidden="1" x14ac:dyDescent="0.3">
      <c r="A488" s="3" t="s">
        <v>21</v>
      </c>
      <c r="B488" s="2">
        <v>44197</v>
      </c>
      <c r="C488" s="7">
        <v>0.50211893529850204</v>
      </c>
      <c r="D488" s="7">
        <v>5.9783970753209898E-3</v>
      </c>
      <c r="E488" s="7">
        <v>0.726432572086814</v>
      </c>
      <c r="F488" s="7">
        <v>0.26758903083786401</v>
      </c>
      <c r="G488" s="7">
        <v>1.9395906764721499E-2</v>
      </c>
      <c r="H488" s="7">
        <v>1.31316710909613E-3</v>
      </c>
      <c r="I488" s="7">
        <v>1.8044818370922401E-2</v>
      </c>
      <c r="J488" s="7">
        <v>7.2568513232512094E-2</v>
      </c>
      <c r="K488" s="7">
        <v>5.8414150424336002E-2</v>
      </c>
      <c r="L488" s="7">
        <v>0.60626318903629095</v>
      </c>
      <c r="M488" s="7">
        <v>4.4950030966938899E-2</v>
      </c>
      <c r="N488" s="7">
        <v>4.42566759713557E-2</v>
      </c>
      <c r="O488" s="7">
        <v>4.0222363334819202E-3</v>
      </c>
      <c r="P488" s="7">
        <v>0.13077131179034401</v>
      </c>
      <c r="Q488" s="7">
        <v>4.7095072663542004</v>
      </c>
    </row>
    <row r="489" spans="1:17" hidden="1" x14ac:dyDescent="0.3">
      <c r="A489" s="3" t="s">
        <v>21</v>
      </c>
      <c r="B489" s="2">
        <v>44228</v>
      </c>
      <c r="C489" s="7">
        <v>0.51383893391454105</v>
      </c>
      <c r="D489" s="7">
        <v>5.5272087851028001E-3</v>
      </c>
      <c r="E489" s="7">
        <v>0.72013743752016302</v>
      </c>
      <c r="F489" s="7">
        <v>0.274335353694735</v>
      </c>
      <c r="G489" s="7">
        <v>1.9085400394291099E-2</v>
      </c>
      <c r="H489" s="7">
        <v>1.24626918347574E-3</v>
      </c>
      <c r="I489" s="7">
        <v>1.8626969600920799E-2</v>
      </c>
      <c r="J489" s="7">
        <v>7.4844164379373704E-2</v>
      </c>
      <c r="K489" s="7">
        <v>5.5504999134537797E-2</v>
      </c>
      <c r="L489" s="7">
        <v>0.60304540623897096</v>
      </c>
      <c r="M489" s="7">
        <v>4.5407261879873803E-2</v>
      </c>
      <c r="N489" s="7">
        <v>4.6153894737315397E-2</v>
      </c>
      <c r="O489" s="7">
        <v>4.363195601204E-3</v>
      </c>
      <c r="P489" s="7">
        <v>0.13172243885003701</v>
      </c>
      <c r="Q489" s="7">
        <v>4.66072295998306</v>
      </c>
    </row>
    <row r="490" spans="1:17" x14ac:dyDescent="0.3">
      <c r="A490" s="3" t="s">
        <v>21</v>
      </c>
      <c r="B490" s="2">
        <v>44256</v>
      </c>
      <c r="C490" s="7">
        <v>0.67041287657486803</v>
      </c>
      <c r="D490" s="7">
        <v>4.9026451389335701E-3</v>
      </c>
      <c r="E490" s="7">
        <v>0.68395995528912501</v>
      </c>
      <c r="F490" s="7">
        <v>0.31113739957194098</v>
      </c>
      <c r="G490" s="7">
        <v>2.1800021808269902E-2</v>
      </c>
      <c r="H490" s="7">
        <v>1.79263396380152E-3</v>
      </c>
      <c r="I490" s="7">
        <v>2.5296261593081001E-2</v>
      </c>
      <c r="J490" s="7">
        <v>7.3347052391410497E-2</v>
      </c>
      <c r="K490" s="7">
        <v>5.63596821963862E-2</v>
      </c>
      <c r="L490" s="7">
        <v>0.55476495783536195</v>
      </c>
      <c r="M490" s="7">
        <v>5.3609043665705298E-2</v>
      </c>
      <c r="N490" s="7">
        <v>5.9368062644963797E-2</v>
      </c>
      <c r="O490" s="7">
        <v>5.0103274465071197E-3</v>
      </c>
      <c r="P490" s="7">
        <v>0.14865195645451301</v>
      </c>
      <c r="Q490" s="7">
        <v>4.6028050081118996</v>
      </c>
    </row>
    <row r="491" spans="1:17" hidden="1" x14ac:dyDescent="0.3">
      <c r="A491" s="3" t="s">
        <v>21</v>
      </c>
      <c r="B491" s="2">
        <v>44287</v>
      </c>
      <c r="C491" s="7">
        <v>0.86198563195460198</v>
      </c>
      <c r="D491" s="7">
        <v>5.6352860260937701E-3</v>
      </c>
      <c r="E491" s="7">
        <v>0.62533354718933698</v>
      </c>
      <c r="F491" s="7">
        <v>0.36903116678456899</v>
      </c>
      <c r="G491" s="7">
        <v>1.7124070302802202E-2</v>
      </c>
      <c r="H491" s="7">
        <v>8.1275478423285408E-3</v>
      </c>
      <c r="I491" s="7">
        <v>0.10970257972125499</v>
      </c>
      <c r="J491" s="7">
        <v>7.1394217451914405E-2</v>
      </c>
      <c r="K491" s="7">
        <v>7.1825775563680194E-2</v>
      </c>
      <c r="L491" s="7">
        <v>0.42152268693866701</v>
      </c>
      <c r="M491" s="7">
        <v>5.4711752266133E-2</v>
      </c>
      <c r="N491" s="7">
        <v>8.7370612298226097E-2</v>
      </c>
      <c r="O491" s="7">
        <v>7.0406256789460504E-3</v>
      </c>
      <c r="P491" s="7">
        <v>0.15118013193604701</v>
      </c>
      <c r="Q491" s="7">
        <v>4.60855971784882</v>
      </c>
    </row>
    <row r="492" spans="1:17" hidden="1" x14ac:dyDescent="0.3">
      <c r="A492" s="3" t="s">
        <v>21</v>
      </c>
      <c r="B492" s="2">
        <v>44317</v>
      </c>
      <c r="C492" s="7">
        <v>0.98441771017075297</v>
      </c>
      <c r="D492" s="7">
        <v>4.8673053070345798E-3</v>
      </c>
      <c r="E492" s="7">
        <v>0.59997270040278206</v>
      </c>
      <c r="F492" s="7">
        <v>0.395159994290183</v>
      </c>
      <c r="G492" s="7">
        <v>1.4015769180804299E-2</v>
      </c>
      <c r="H492" s="7">
        <v>1.4087132603996201E-2</v>
      </c>
      <c r="I492" s="7">
        <v>0.114601209382408</v>
      </c>
      <c r="J492" s="7">
        <v>0.12011771651605301</v>
      </c>
      <c r="K492" s="7">
        <v>6.7440638599050598E-2</v>
      </c>
      <c r="L492" s="7">
        <v>0.37278599757509601</v>
      </c>
      <c r="M492" s="7">
        <v>5.0739110778749999E-2</v>
      </c>
      <c r="N492" s="7">
        <v>8.0597527241541206E-2</v>
      </c>
      <c r="O492" s="7">
        <v>1.3202936561534101E-2</v>
      </c>
      <c r="P492" s="7">
        <v>0.152411961560766</v>
      </c>
      <c r="Q492" s="7">
        <v>4.5800653269735996</v>
      </c>
    </row>
    <row r="493" spans="1:17" hidden="1" x14ac:dyDescent="0.3">
      <c r="A493" s="3" t="s">
        <v>21</v>
      </c>
      <c r="B493" s="2">
        <v>44348</v>
      </c>
      <c r="C493" s="7">
        <v>1.01416256625423</v>
      </c>
      <c r="D493" s="7">
        <v>4.3021928822549998E-3</v>
      </c>
      <c r="E493" s="7">
        <v>0.57444077244702196</v>
      </c>
      <c r="F493" s="7">
        <v>0.42125703467072401</v>
      </c>
      <c r="G493" s="7">
        <v>1.43962933471632E-2</v>
      </c>
      <c r="H493" s="7">
        <v>1.542205867284E-2</v>
      </c>
      <c r="I493" s="7">
        <v>0.10911912315778</v>
      </c>
      <c r="J493" s="7">
        <v>0.13714538513809699</v>
      </c>
      <c r="K493" s="7">
        <v>6.1059261468267602E-2</v>
      </c>
      <c r="L493" s="7">
        <v>0.35293007278392402</v>
      </c>
      <c r="M493" s="7">
        <v>5.2188015369686397E-2</v>
      </c>
      <c r="N493" s="7">
        <v>6.3799389033137296E-2</v>
      </c>
      <c r="O493" s="7">
        <v>1.6765512806649899E-2</v>
      </c>
      <c r="P493" s="7">
        <v>0.177174888222455</v>
      </c>
      <c r="Q493" s="7">
        <v>4.57276742913331</v>
      </c>
    </row>
    <row r="494" spans="1:17" hidden="1" x14ac:dyDescent="0.3">
      <c r="A494" s="3" t="s">
        <v>21</v>
      </c>
      <c r="B494" s="2">
        <v>44378</v>
      </c>
      <c r="C494" s="7">
        <v>1.03389385157726</v>
      </c>
      <c r="D494" s="7">
        <v>4.5899938914339897E-3</v>
      </c>
      <c r="E494" s="7">
        <v>0.59164557530586104</v>
      </c>
      <c r="F494" s="7">
        <v>0.40376443080270502</v>
      </c>
      <c r="G494" s="7">
        <v>1.1682107095855199E-2</v>
      </c>
      <c r="H494" s="7">
        <v>1.70687855807026E-2</v>
      </c>
      <c r="I494" s="7">
        <v>0.110149646386697</v>
      </c>
      <c r="J494" s="7">
        <v>0.14629774755790101</v>
      </c>
      <c r="K494" s="7">
        <v>6.5630974852046303E-2</v>
      </c>
      <c r="L494" s="7">
        <v>0.35790099448582302</v>
      </c>
      <c r="M494" s="7">
        <v>4.9767165899020901E-2</v>
      </c>
      <c r="N494" s="7">
        <v>6.8361508560016604E-2</v>
      </c>
      <c r="O494" s="7">
        <v>1.95229767884516E-2</v>
      </c>
      <c r="P494" s="7">
        <v>0.15361809279348601</v>
      </c>
      <c r="Q494" s="7">
        <v>4.5319641229116696</v>
      </c>
    </row>
    <row r="495" spans="1:17" hidden="1" x14ac:dyDescent="0.3">
      <c r="A495" s="3" t="s">
        <v>21</v>
      </c>
      <c r="B495" s="2">
        <v>44409</v>
      </c>
      <c r="C495" s="7">
        <v>1.0617363206352901</v>
      </c>
      <c r="D495" s="7">
        <v>4.4675018609786699E-3</v>
      </c>
      <c r="E495" s="7">
        <v>0.550581723648643</v>
      </c>
      <c r="F495" s="7">
        <v>0.44495077449037801</v>
      </c>
      <c r="G495" s="7">
        <v>1.31893366047552E-2</v>
      </c>
      <c r="H495" s="7">
        <v>1.9701058783128899E-2</v>
      </c>
      <c r="I495" s="7">
        <v>0.109674205695904</v>
      </c>
      <c r="J495" s="7">
        <v>0.18036639286141001</v>
      </c>
      <c r="K495" s="7">
        <v>6.3902216343995205E-2</v>
      </c>
      <c r="L495" s="7">
        <v>0.32707446717899202</v>
      </c>
      <c r="M495" s="7">
        <v>4.6137281842121902E-2</v>
      </c>
      <c r="N495" s="7">
        <v>6.7005823548048599E-2</v>
      </c>
      <c r="O495" s="7">
        <v>2.3333195499722299E-2</v>
      </c>
      <c r="P495" s="7">
        <v>0.149616021641921</v>
      </c>
      <c r="Q495" s="7">
        <v>4.5551265621036201</v>
      </c>
    </row>
    <row r="496" spans="1:17" hidden="1" x14ac:dyDescent="0.3">
      <c r="A496" s="3" t="s">
        <v>21</v>
      </c>
      <c r="B496" s="2">
        <v>44440</v>
      </c>
      <c r="C496" s="7">
        <v>1.02962505408672</v>
      </c>
      <c r="D496" s="7">
        <v>6.1686698951690802E-3</v>
      </c>
      <c r="E496" s="7">
        <v>0.571635435819416</v>
      </c>
      <c r="F496" s="7">
        <v>0.42219589428541499</v>
      </c>
      <c r="G496" s="7">
        <v>1.1635847212597901E-2</v>
      </c>
      <c r="H496" s="7">
        <v>1.8412641698279799E-2</v>
      </c>
      <c r="I496" s="7">
        <v>0.1005486452991</v>
      </c>
      <c r="J496" s="7">
        <v>0.16727876715292</v>
      </c>
      <c r="K496" s="7">
        <v>6.4943297446903595E-2</v>
      </c>
      <c r="L496" s="7">
        <v>0.33755849545273198</v>
      </c>
      <c r="M496" s="7">
        <v>5.0085500540054201E-2</v>
      </c>
      <c r="N496" s="7">
        <v>5.9582908589370098E-2</v>
      </c>
      <c r="O496" s="7">
        <v>2.10743887636025E-2</v>
      </c>
      <c r="P496" s="7">
        <v>0.16887950784444</v>
      </c>
      <c r="Q496" s="7">
        <v>4.5595327996909996</v>
      </c>
    </row>
    <row r="497" spans="1:17" hidden="1" x14ac:dyDescent="0.3">
      <c r="A497" s="3" t="s">
        <v>22</v>
      </c>
      <c r="B497" s="2">
        <v>43466</v>
      </c>
      <c r="C497" s="7">
        <v>0.86178337358750901</v>
      </c>
      <c r="D497" s="7">
        <v>1.02997129573825E-2</v>
      </c>
      <c r="E497" s="7">
        <v>0.65483188228649702</v>
      </c>
      <c r="F497" s="7">
        <v>0.33486840475612001</v>
      </c>
      <c r="G497" s="7">
        <v>1.40834359012068E-2</v>
      </c>
      <c r="H497" s="7">
        <v>1.1873327581780399E-2</v>
      </c>
      <c r="I497" s="7">
        <v>7.0789020289351703E-2</v>
      </c>
      <c r="J497" s="7">
        <v>0.146227057714544</v>
      </c>
      <c r="K497" s="7">
        <v>3.8698864585561502E-2</v>
      </c>
      <c r="L497" s="7">
        <v>0.33100517662769202</v>
      </c>
      <c r="M497" s="7">
        <v>5.18473620432474E-2</v>
      </c>
      <c r="N497" s="7">
        <v>6.3177118411748195E-2</v>
      </c>
      <c r="O497" s="7">
        <v>6.0419864375057898E-2</v>
      </c>
      <c r="P497" s="7">
        <v>0.21187877246980999</v>
      </c>
      <c r="Q497" s="7">
        <v>5.5629659432741798</v>
      </c>
    </row>
    <row r="498" spans="1:17" hidden="1" x14ac:dyDescent="0.3">
      <c r="A498" s="3" t="s">
        <v>22</v>
      </c>
      <c r="B498" s="2">
        <v>43497</v>
      </c>
      <c r="C498" s="7">
        <v>0.86522798592658301</v>
      </c>
      <c r="D498" s="7">
        <v>1.1713513818932399E-2</v>
      </c>
      <c r="E498" s="7">
        <v>0.644565654551574</v>
      </c>
      <c r="F498" s="7">
        <v>0.34372083162949302</v>
      </c>
      <c r="G498" s="7">
        <v>1.4203592317849499E-2</v>
      </c>
      <c r="H498" s="7">
        <v>1.30027013690886E-2</v>
      </c>
      <c r="I498" s="7">
        <v>6.80068851762681E-2</v>
      </c>
      <c r="J498" s="7">
        <v>0.16539017647063101</v>
      </c>
      <c r="K498" s="7">
        <v>3.8164708168884301E-2</v>
      </c>
      <c r="L498" s="7">
        <v>0.326547740854785</v>
      </c>
      <c r="M498" s="7">
        <v>5.0087330067187297E-2</v>
      </c>
      <c r="N498" s="7">
        <v>6.0428951066984003E-2</v>
      </c>
      <c r="O498" s="7">
        <v>5.3947825026172701E-2</v>
      </c>
      <c r="P498" s="7">
        <v>0.21022008948214899</v>
      </c>
      <c r="Q498" s="7">
        <v>5.5605453533139801</v>
      </c>
    </row>
    <row r="499" spans="1:17" hidden="1" x14ac:dyDescent="0.3">
      <c r="A499" s="3" t="s">
        <v>22</v>
      </c>
      <c r="B499" s="2">
        <v>43525</v>
      </c>
      <c r="C499" s="7">
        <v>1.01837987609389</v>
      </c>
      <c r="D499" s="7">
        <v>1.10217888532843E-2</v>
      </c>
      <c r="E499" s="7">
        <v>0.65124010513411801</v>
      </c>
      <c r="F499" s="7">
        <v>0.33773810601259702</v>
      </c>
      <c r="G499" s="7">
        <v>1.52526591191474E-2</v>
      </c>
      <c r="H499" s="7">
        <v>1.1944064970292699E-2</v>
      </c>
      <c r="I499" s="7">
        <v>7.4194326527235802E-2</v>
      </c>
      <c r="J499" s="7">
        <v>0.16444232490812799</v>
      </c>
      <c r="K499" s="7">
        <v>3.9451939523150299E-2</v>
      </c>
      <c r="L499" s="7">
        <v>0.33011820602056902</v>
      </c>
      <c r="M499" s="7">
        <v>5.0419301853327998E-2</v>
      </c>
      <c r="N499" s="7">
        <v>6.0673681860163198E-2</v>
      </c>
      <c r="O499" s="7">
        <v>5.1769943858081299E-2</v>
      </c>
      <c r="P499" s="7">
        <v>0.20173355135990501</v>
      </c>
      <c r="Q499" s="7">
        <v>5.6172186260528099</v>
      </c>
    </row>
    <row r="500" spans="1:17" hidden="1" x14ac:dyDescent="0.3">
      <c r="A500" s="3" t="s">
        <v>22</v>
      </c>
      <c r="B500" s="2">
        <v>43556</v>
      </c>
      <c r="C500" s="7">
        <v>0.98960531649796901</v>
      </c>
      <c r="D500" s="7">
        <v>1.23375289687024E-2</v>
      </c>
      <c r="E500" s="7">
        <v>0.63750859099885204</v>
      </c>
      <c r="F500" s="7">
        <v>0.35015388003244502</v>
      </c>
      <c r="G500" s="7">
        <v>1.3423075680663501E-2</v>
      </c>
      <c r="H500" s="7">
        <v>1.6684213667797099E-2</v>
      </c>
      <c r="I500" s="7">
        <v>7.4019482144760895E-2</v>
      </c>
      <c r="J500" s="7">
        <v>0.163328217244253</v>
      </c>
      <c r="K500" s="7">
        <v>3.8387291478584301E-2</v>
      </c>
      <c r="L500" s="7">
        <v>0.341935825422231</v>
      </c>
      <c r="M500" s="7">
        <v>4.4537508368072E-2</v>
      </c>
      <c r="N500" s="7">
        <v>6.5324712065259596E-2</v>
      </c>
      <c r="O500" s="7">
        <v>5.4928942180807301E-2</v>
      </c>
      <c r="P500" s="7">
        <v>0.18743073174757099</v>
      </c>
      <c r="Q500" s="7">
        <v>5.5961569938681199</v>
      </c>
    </row>
    <row r="501" spans="1:17" hidden="1" x14ac:dyDescent="0.3">
      <c r="A501" s="3" t="s">
        <v>22</v>
      </c>
      <c r="B501" s="2">
        <v>43586</v>
      </c>
      <c r="C501" s="7">
        <v>1.0163819734520001</v>
      </c>
      <c r="D501" s="7">
        <v>1.11577329135447E-2</v>
      </c>
      <c r="E501" s="7">
        <v>0.64354359875237399</v>
      </c>
      <c r="F501" s="7">
        <v>0.34529866833408102</v>
      </c>
      <c r="G501" s="7">
        <v>1.28237164258098E-2</v>
      </c>
      <c r="H501" s="7">
        <v>1.7072086427993301E-2</v>
      </c>
      <c r="I501" s="7">
        <v>7.7056225366886305E-2</v>
      </c>
      <c r="J501" s="7">
        <v>0.167778814615478</v>
      </c>
      <c r="K501" s="7">
        <v>3.7919593607597897E-2</v>
      </c>
      <c r="L501" s="7">
        <v>0.32724595333708101</v>
      </c>
      <c r="M501" s="7">
        <v>4.7612834452187898E-2</v>
      </c>
      <c r="N501" s="7">
        <v>7.3705343116650598E-2</v>
      </c>
      <c r="O501" s="7">
        <v>5.1511668959244902E-2</v>
      </c>
      <c r="P501" s="7">
        <v>0.18727376369106999</v>
      </c>
      <c r="Q501" s="7">
        <v>5.5631678897937702</v>
      </c>
    </row>
    <row r="502" spans="1:17" hidden="1" x14ac:dyDescent="0.3">
      <c r="A502" s="3" t="s">
        <v>22</v>
      </c>
      <c r="B502" s="2">
        <v>43617</v>
      </c>
      <c r="C502" s="7">
        <v>0.99100543873563696</v>
      </c>
      <c r="D502" s="7">
        <v>1.14710845578088E-2</v>
      </c>
      <c r="E502" s="7">
        <v>0.64865477835809104</v>
      </c>
      <c r="F502" s="7">
        <v>0.33987413708410003</v>
      </c>
      <c r="G502" s="7">
        <v>1.3527307732003901E-2</v>
      </c>
      <c r="H502" s="7">
        <v>1.55611143936849E-2</v>
      </c>
      <c r="I502" s="7">
        <v>7.9474856924794904E-2</v>
      </c>
      <c r="J502" s="7">
        <v>0.164828594030697</v>
      </c>
      <c r="K502" s="7">
        <v>3.9267056485994399E-2</v>
      </c>
      <c r="L502" s="7">
        <v>0.33207336968669499</v>
      </c>
      <c r="M502" s="7">
        <v>4.7171555533534901E-2</v>
      </c>
      <c r="N502" s="7">
        <v>6.2353361692648102E-2</v>
      </c>
      <c r="O502" s="7">
        <v>5.7220901537879301E-2</v>
      </c>
      <c r="P502" s="7">
        <v>0.18852188198206801</v>
      </c>
      <c r="Q502" s="7">
        <v>5.6066965492286904</v>
      </c>
    </row>
    <row r="503" spans="1:17" hidden="1" x14ac:dyDescent="0.3">
      <c r="A503" s="3" t="s">
        <v>22</v>
      </c>
      <c r="B503" s="2">
        <v>43647</v>
      </c>
      <c r="C503" s="7">
        <v>1.0433063890331</v>
      </c>
      <c r="D503" s="7">
        <v>1.07205749915797E-2</v>
      </c>
      <c r="E503" s="7">
        <v>0.632960334104546</v>
      </c>
      <c r="F503" s="7">
        <v>0.35631909090387398</v>
      </c>
      <c r="G503" s="7">
        <v>1.3323363336328499E-2</v>
      </c>
      <c r="H503" s="7">
        <v>1.7059845591470502E-2</v>
      </c>
      <c r="I503" s="7">
        <v>8.1329034623817603E-2</v>
      </c>
      <c r="J503" s="7">
        <v>0.17459362815309301</v>
      </c>
      <c r="K503" s="7">
        <v>3.92897241818932E-2</v>
      </c>
      <c r="L503" s="7">
        <v>0.32187369227707902</v>
      </c>
      <c r="M503" s="7">
        <v>4.6841132947967802E-2</v>
      </c>
      <c r="N503" s="7">
        <v>6.0506469677795903E-2</v>
      </c>
      <c r="O503" s="7">
        <v>5.4368261006397203E-2</v>
      </c>
      <c r="P503" s="7">
        <v>0.19081484820415701</v>
      </c>
      <c r="Q503" s="7">
        <v>5.5910096978485102</v>
      </c>
    </row>
    <row r="504" spans="1:17" hidden="1" x14ac:dyDescent="0.3">
      <c r="A504" s="3" t="s">
        <v>22</v>
      </c>
      <c r="B504" s="2">
        <v>43678</v>
      </c>
      <c r="C504" s="7">
        <v>1.0338388623354999</v>
      </c>
      <c r="D504" s="7">
        <v>1.0783433578848299E-2</v>
      </c>
      <c r="E504" s="7">
        <v>0.63197509720873901</v>
      </c>
      <c r="F504" s="7">
        <v>0.35724146921241301</v>
      </c>
      <c r="G504" s="7">
        <v>1.20595464887514E-2</v>
      </c>
      <c r="H504" s="7">
        <v>1.8449430406889501E-2</v>
      </c>
      <c r="I504" s="7">
        <v>8.6515709903777493E-2</v>
      </c>
      <c r="J504" s="7">
        <v>0.18709750431577099</v>
      </c>
      <c r="K504" s="7">
        <v>3.8017573434874302E-2</v>
      </c>
      <c r="L504" s="7">
        <v>0.32035748119808</v>
      </c>
      <c r="M504" s="7">
        <v>4.4374186854261297E-2</v>
      </c>
      <c r="N504" s="7">
        <v>6.15211117018966E-2</v>
      </c>
      <c r="O504" s="7">
        <v>4.9503729539521299E-2</v>
      </c>
      <c r="P504" s="7">
        <v>0.18210372615617701</v>
      </c>
      <c r="Q504" s="7">
        <v>5.64760662993484</v>
      </c>
    </row>
    <row r="505" spans="1:17" hidden="1" x14ac:dyDescent="0.3">
      <c r="A505" s="3" t="s">
        <v>22</v>
      </c>
      <c r="B505" s="2">
        <v>43709</v>
      </c>
      <c r="C505" s="7">
        <v>0.97919975355213595</v>
      </c>
      <c r="D505" s="7">
        <v>1.0650384785321799E-2</v>
      </c>
      <c r="E505" s="7">
        <v>0.64462574360953195</v>
      </c>
      <c r="F505" s="7">
        <v>0.344723871605146</v>
      </c>
      <c r="G505" s="7">
        <v>1.31970960353259E-2</v>
      </c>
      <c r="H505" s="7">
        <v>1.7520885554937801E-2</v>
      </c>
      <c r="I505" s="7">
        <v>7.9874432783330604E-2</v>
      </c>
      <c r="J505" s="7">
        <v>0.168828603223312</v>
      </c>
      <c r="K505" s="7">
        <v>4.0104685975625602E-2</v>
      </c>
      <c r="L505" s="7">
        <v>0.31831073079105598</v>
      </c>
      <c r="M505" s="7">
        <v>4.6611061224601499E-2</v>
      </c>
      <c r="N505" s="7">
        <v>5.96167607107067E-2</v>
      </c>
      <c r="O505" s="7">
        <v>5.2773837307204301E-2</v>
      </c>
      <c r="P505" s="7">
        <v>0.203161906393899</v>
      </c>
      <c r="Q505" s="7">
        <v>5.6221603536208997</v>
      </c>
    </row>
    <row r="506" spans="1:17" hidden="1" x14ac:dyDescent="0.3">
      <c r="A506" s="3" t="s">
        <v>22</v>
      </c>
      <c r="B506" s="2">
        <v>43739</v>
      </c>
      <c r="C506" s="7">
        <v>1.0164431723885401</v>
      </c>
      <c r="D506" s="7">
        <v>1.3748466201543699E-2</v>
      </c>
      <c r="E506" s="7">
        <v>0.64563025407136798</v>
      </c>
      <c r="F506" s="7">
        <v>0.340621279727088</v>
      </c>
      <c r="G506" s="7">
        <v>1.4508989618412E-2</v>
      </c>
      <c r="H506" s="7">
        <v>1.9358980162737498E-2</v>
      </c>
      <c r="I506" s="7">
        <v>8.5828705506262898E-2</v>
      </c>
      <c r="J506" s="7">
        <v>0.17459777783636901</v>
      </c>
      <c r="K506" s="7">
        <v>4.27168164137929E-2</v>
      </c>
      <c r="L506" s="7">
        <v>0.322689299610109</v>
      </c>
      <c r="M506" s="7">
        <v>4.6330870816158998E-2</v>
      </c>
      <c r="N506" s="7">
        <v>6.2476685199297097E-2</v>
      </c>
      <c r="O506" s="7">
        <v>5.0609456674702603E-2</v>
      </c>
      <c r="P506" s="7">
        <v>0.180882418162158</v>
      </c>
      <c r="Q506" s="7">
        <v>5.6650595104280201</v>
      </c>
    </row>
    <row r="507" spans="1:17" hidden="1" x14ac:dyDescent="0.3">
      <c r="A507" s="3" t="s">
        <v>22</v>
      </c>
      <c r="B507" s="2">
        <v>43770</v>
      </c>
      <c r="C507" s="7">
        <v>1.0576421381610099</v>
      </c>
      <c r="D507" s="7">
        <v>1.13722061148076E-2</v>
      </c>
      <c r="E507" s="7">
        <v>0.65443760167777998</v>
      </c>
      <c r="F507" s="7">
        <v>0.33419019220741297</v>
      </c>
      <c r="G507" s="7">
        <v>1.3810179515292899E-2</v>
      </c>
      <c r="H507" s="7">
        <v>2.1172983828983201E-2</v>
      </c>
      <c r="I507" s="7">
        <v>8.9858639621887199E-2</v>
      </c>
      <c r="J507" s="7">
        <v>0.16122753665135101</v>
      </c>
      <c r="K507" s="7">
        <v>4.8889342373768997E-2</v>
      </c>
      <c r="L507" s="7">
        <v>0.32518521942305201</v>
      </c>
      <c r="M507" s="7">
        <v>4.7381392961968499E-2</v>
      </c>
      <c r="N507" s="7">
        <v>6.5560787253586106E-2</v>
      </c>
      <c r="O507" s="7">
        <v>4.8436500784988998E-2</v>
      </c>
      <c r="P507" s="7">
        <v>0.17847741758512101</v>
      </c>
      <c r="Q507" s="7">
        <v>5.5843064663988597</v>
      </c>
    </row>
    <row r="508" spans="1:17" hidden="1" x14ac:dyDescent="0.3">
      <c r="A508" s="3" t="s">
        <v>22</v>
      </c>
      <c r="B508" s="2">
        <v>43800</v>
      </c>
      <c r="C508" s="7">
        <v>1.12718572023613</v>
      </c>
      <c r="D508" s="7">
        <v>1.35784447947095E-2</v>
      </c>
      <c r="E508" s="7">
        <v>0.67043250338069005</v>
      </c>
      <c r="F508" s="7">
        <v>0.31598905182460102</v>
      </c>
      <c r="G508" s="7">
        <v>1.28061831399204E-2</v>
      </c>
      <c r="H508" s="7">
        <v>2.5371936652599399E-2</v>
      </c>
      <c r="I508" s="7">
        <v>0.109533357574121</v>
      </c>
      <c r="J508" s="7">
        <v>0.15502405718335699</v>
      </c>
      <c r="K508" s="7">
        <v>5.8043564944784701E-2</v>
      </c>
      <c r="L508" s="7">
        <v>0.34826874415758602</v>
      </c>
      <c r="M508" s="7">
        <v>4.8783159508421998E-2</v>
      </c>
      <c r="N508" s="7">
        <v>5.2207526519426499E-2</v>
      </c>
      <c r="O508" s="7">
        <v>4.4246075452295003E-2</v>
      </c>
      <c r="P508" s="7">
        <v>0.145715394867488</v>
      </c>
      <c r="Q508" s="7">
        <v>5.6262737434240702</v>
      </c>
    </row>
    <row r="509" spans="1:17" hidden="1" x14ac:dyDescent="0.3">
      <c r="A509" s="3" t="s">
        <v>22</v>
      </c>
      <c r="B509" s="2">
        <v>43831</v>
      </c>
      <c r="C509" s="7">
        <v>0.91260101452928699</v>
      </c>
      <c r="D509" s="7">
        <v>1.14503130010525E-2</v>
      </c>
      <c r="E509" s="7">
        <v>0.67387385075463202</v>
      </c>
      <c r="F509" s="7">
        <v>0.314675836244316</v>
      </c>
      <c r="G509" s="7">
        <v>1.45095829449734E-2</v>
      </c>
      <c r="H509" s="7">
        <v>1.5606079935920799E-2</v>
      </c>
      <c r="I509" s="7">
        <v>6.9125724237233899E-2</v>
      </c>
      <c r="J509" s="7">
        <v>0.16111755094050501</v>
      </c>
      <c r="K509" s="7">
        <v>3.6402388590937099E-2</v>
      </c>
      <c r="L509" s="7">
        <v>0.34105633285311399</v>
      </c>
      <c r="M509" s="7">
        <v>5.0910940465403898E-2</v>
      </c>
      <c r="N509" s="7">
        <v>6.4391376800716604E-2</v>
      </c>
      <c r="O509" s="7">
        <v>5.3287160531319502E-2</v>
      </c>
      <c r="P509" s="7">
        <v>0.19359286269987599</v>
      </c>
      <c r="Q509" s="7">
        <v>5.6289472190568901</v>
      </c>
    </row>
    <row r="510" spans="1:17" hidden="1" x14ac:dyDescent="0.3">
      <c r="A510" s="3" t="s">
        <v>22</v>
      </c>
      <c r="B510" s="2">
        <v>43862</v>
      </c>
      <c r="C510" s="7">
        <v>0.92969641410458304</v>
      </c>
      <c r="D510" s="7">
        <v>1.44922001290444E-2</v>
      </c>
      <c r="E510" s="7">
        <v>0.65323125476934496</v>
      </c>
      <c r="F510" s="7">
        <v>0.33227654510161098</v>
      </c>
      <c r="G510" s="7">
        <v>1.4925410652517601E-2</v>
      </c>
      <c r="H510" s="7">
        <v>1.60074453827189E-2</v>
      </c>
      <c r="I510" s="7">
        <v>7.1666124479140794E-2</v>
      </c>
      <c r="J510" s="7">
        <v>0.17643482062795299</v>
      </c>
      <c r="K510" s="7">
        <v>3.41905780972439E-2</v>
      </c>
      <c r="L510" s="7">
        <v>0.33964344385136302</v>
      </c>
      <c r="M510" s="7">
        <v>4.8381547517159097E-2</v>
      </c>
      <c r="N510" s="7">
        <v>5.7679179032854702E-2</v>
      </c>
      <c r="O510" s="7">
        <v>5.1316441703289903E-2</v>
      </c>
      <c r="P510" s="7">
        <v>0.18975500865575801</v>
      </c>
      <c r="Q510" s="7">
        <v>5.5814907762558796</v>
      </c>
    </row>
    <row r="511" spans="1:17" x14ac:dyDescent="0.3">
      <c r="A511" s="3" t="s">
        <v>22</v>
      </c>
      <c r="B511" s="2">
        <v>43891</v>
      </c>
      <c r="C511" s="7">
        <v>0.88407713146670097</v>
      </c>
      <c r="D511" s="7">
        <v>1.2680445898328001E-2</v>
      </c>
      <c r="E511" s="7">
        <v>0.69736696544071197</v>
      </c>
      <c r="F511" s="7">
        <v>0.28995258866096002</v>
      </c>
      <c r="G511" s="7">
        <v>1.3380828461070301E-2</v>
      </c>
      <c r="H511" s="7">
        <v>1.06086723140953E-2</v>
      </c>
      <c r="I511" s="7">
        <v>5.2940990700038298E-2</v>
      </c>
      <c r="J511" s="7">
        <v>0.124852561614619</v>
      </c>
      <c r="K511" s="7">
        <v>3.6531807522706801E-2</v>
      </c>
      <c r="L511" s="7">
        <v>0.448638134148934</v>
      </c>
      <c r="M511" s="7">
        <v>4.1967290722665203E-2</v>
      </c>
      <c r="N511" s="7">
        <v>5.6418498173096202E-2</v>
      </c>
      <c r="O511" s="7">
        <v>3.0718731027349101E-2</v>
      </c>
      <c r="P511" s="7">
        <v>0.18394248531542601</v>
      </c>
      <c r="Q511" s="7">
        <v>5.6528789153275998</v>
      </c>
    </row>
    <row r="512" spans="1:17" hidden="1" x14ac:dyDescent="0.3">
      <c r="A512" s="3" t="s">
        <v>22</v>
      </c>
      <c r="B512" s="2">
        <v>43922</v>
      </c>
      <c r="C512" s="7">
        <v>0.55806841850960898</v>
      </c>
      <c r="D512" s="7">
        <v>1.6101939121063401E-2</v>
      </c>
      <c r="E512" s="7">
        <v>0.78115483778440697</v>
      </c>
      <c r="F512" s="7">
        <v>0.202743223094529</v>
      </c>
      <c r="G512" s="7">
        <v>1.29361825585804E-2</v>
      </c>
      <c r="H512" s="7">
        <v>7.8130892562394301E-5</v>
      </c>
      <c r="I512" s="7">
        <v>2.29527387264346E-2</v>
      </c>
      <c r="J512" s="7">
        <v>3.1213334639345499E-2</v>
      </c>
      <c r="K512" s="7">
        <v>3.5755826139798497E-2</v>
      </c>
      <c r="L512" s="7">
        <v>0.68627703133326701</v>
      </c>
      <c r="M512" s="7">
        <v>2.1457411244334802E-2</v>
      </c>
      <c r="N512" s="7">
        <v>6.2253708027879502E-2</v>
      </c>
      <c r="O512" s="7">
        <v>4.2497543075972304E-3</v>
      </c>
      <c r="P512" s="7">
        <v>0.1228258821302</v>
      </c>
      <c r="Q512" s="7">
        <v>5.7718876700950901</v>
      </c>
    </row>
    <row r="513" spans="1:17" hidden="1" x14ac:dyDescent="0.3">
      <c r="A513" s="3" t="s">
        <v>22</v>
      </c>
      <c r="B513" s="2">
        <v>43952</v>
      </c>
      <c r="C513" s="7">
        <v>0.69324232542501596</v>
      </c>
      <c r="D513" s="7">
        <v>1.63035538066457E-2</v>
      </c>
      <c r="E513" s="7">
        <v>0.75877746053736495</v>
      </c>
      <c r="F513" s="7">
        <v>0.224918985655989</v>
      </c>
      <c r="G513" s="7">
        <v>1.1675897864366701E-2</v>
      </c>
      <c r="H513" s="7">
        <v>5.8782624960771303E-4</v>
      </c>
      <c r="I513" s="7">
        <v>2.3565179760884101E-2</v>
      </c>
      <c r="J513" s="7">
        <v>5.4991945368349497E-2</v>
      </c>
      <c r="K513" s="7">
        <v>3.8086462369650201E-2</v>
      </c>
      <c r="L513" s="7">
        <v>0.58917116599548602</v>
      </c>
      <c r="M513" s="7">
        <v>2.1654970038794699E-2</v>
      </c>
      <c r="N513" s="7">
        <v>0.110356793640054</v>
      </c>
      <c r="O513" s="7">
        <v>6.0541949403063898E-3</v>
      </c>
      <c r="P513" s="7">
        <v>0.143855563772501</v>
      </c>
      <c r="Q513" s="7">
        <v>5.7459237574559996</v>
      </c>
    </row>
    <row r="514" spans="1:17" hidden="1" x14ac:dyDescent="0.3">
      <c r="A514" s="3" t="s">
        <v>22</v>
      </c>
      <c r="B514" s="2">
        <v>43983</v>
      </c>
      <c r="C514" s="7">
        <v>0.80805467464457803</v>
      </c>
      <c r="D514" s="7">
        <v>1.7062627689681299E-2</v>
      </c>
      <c r="E514" s="7">
        <v>0.708125612151284</v>
      </c>
      <c r="F514" s="7">
        <v>0.27481176015903402</v>
      </c>
      <c r="G514" s="7">
        <v>1.2700470194030099E-2</v>
      </c>
      <c r="H514" s="7">
        <v>5.7557667653444196E-3</v>
      </c>
      <c r="I514" s="7">
        <v>6.2792140942470098E-2</v>
      </c>
      <c r="J514" s="7">
        <v>8.3041272450159798E-2</v>
      </c>
      <c r="K514" s="7">
        <v>3.3154292974242099E-2</v>
      </c>
      <c r="L514" s="7">
        <v>0.47922397524090299</v>
      </c>
      <c r="M514" s="7">
        <v>2.8902769567534001E-2</v>
      </c>
      <c r="N514" s="7">
        <v>9.5502345869898794E-2</v>
      </c>
      <c r="O514" s="7">
        <v>1.1863504789388499E-2</v>
      </c>
      <c r="P514" s="7">
        <v>0.18706346120602901</v>
      </c>
      <c r="Q514" s="7">
        <v>5.6712346750165903</v>
      </c>
    </row>
    <row r="515" spans="1:17" hidden="1" x14ac:dyDescent="0.3">
      <c r="A515" s="3" t="s">
        <v>22</v>
      </c>
      <c r="B515" s="2">
        <v>44013</v>
      </c>
      <c r="C515" s="7">
        <v>0.93769244633923698</v>
      </c>
      <c r="D515" s="7">
        <v>1.37994356927513E-2</v>
      </c>
      <c r="E515" s="7">
        <v>0.70233985971913204</v>
      </c>
      <c r="F515" s="7">
        <v>0.28386070458811602</v>
      </c>
      <c r="G515" s="7">
        <v>1.3392449407439401E-2</v>
      </c>
      <c r="H515" s="7">
        <v>9.7478950907452407E-3</v>
      </c>
      <c r="I515" s="7">
        <v>8.25266869225285E-2</v>
      </c>
      <c r="J515" s="7">
        <v>0.13682934158427501</v>
      </c>
      <c r="K515" s="7">
        <v>3.4103834761904102E-2</v>
      </c>
      <c r="L515" s="7">
        <v>0.39207740211914599</v>
      </c>
      <c r="M515" s="7">
        <v>4.5044223353161598E-2</v>
      </c>
      <c r="N515" s="7">
        <v>8.1593150628810798E-2</v>
      </c>
      <c r="O515" s="7">
        <v>1.8638177230791898E-2</v>
      </c>
      <c r="P515" s="7">
        <v>0.186046838901197</v>
      </c>
      <c r="Q515" s="7">
        <v>5.6580163425560102</v>
      </c>
    </row>
    <row r="516" spans="1:17" hidden="1" x14ac:dyDescent="0.3">
      <c r="A516" s="3" t="s">
        <v>22</v>
      </c>
      <c r="B516" s="2">
        <v>44044</v>
      </c>
      <c r="C516" s="7">
        <v>0.96623541511331101</v>
      </c>
      <c r="D516" s="7">
        <v>1.40342266464314E-2</v>
      </c>
      <c r="E516" s="7">
        <v>0.66334875865345899</v>
      </c>
      <c r="F516" s="7">
        <v>0.32261701470010901</v>
      </c>
      <c r="G516" s="7">
        <v>1.29314139595404E-2</v>
      </c>
      <c r="H516" s="7">
        <v>1.14299038901182E-2</v>
      </c>
      <c r="I516" s="7">
        <v>8.7272013092475606E-2</v>
      </c>
      <c r="J516" s="7">
        <v>0.17438985368892701</v>
      </c>
      <c r="K516" s="7">
        <v>3.5096123482867697E-2</v>
      </c>
      <c r="L516" s="7">
        <v>0.35674721665592701</v>
      </c>
      <c r="M516" s="7">
        <v>4.4891761453876002E-2</v>
      </c>
      <c r="N516" s="7">
        <v>7.2646919818224298E-2</v>
      </c>
      <c r="O516" s="7">
        <v>2.1131616701098099E-2</v>
      </c>
      <c r="P516" s="7">
        <v>0.183463177256945</v>
      </c>
      <c r="Q516" s="7">
        <v>5.7141849440446801</v>
      </c>
    </row>
    <row r="517" spans="1:17" hidden="1" x14ac:dyDescent="0.3">
      <c r="A517" s="3" t="s">
        <v>22</v>
      </c>
      <c r="B517" s="2">
        <v>44075</v>
      </c>
      <c r="C517" s="7">
        <v>0.94208816542854401</v>
      </c>
      <c r="D517" s="7">
        <v>1.3472075206479601E-2</v>
      </c>
      <c r="E517" s="7">
        <v>0.678226092406223</v>
      </c>
      <c r="F517" s="7">
        <v>0.30830183238729703</v>
      </c>
      <c r="G517" s="7">
        <v>1.41510617768804E-2</v>
      </c>
      <c r="H517" s="7">
        <v>1.2090560163288E-2</v>
      </c>
      <c r="I517" s="7">
        <v>7.8393857073003406E-2</v>
      </c>
      <c r="J517" s="7">
        <v>0.155787219634866</v>
      </c>
      <c r="K517" s="7">
        <v>3.72429802802507E-2</v>
      </c>
      <c r="L517" s="7">
        <v>0.36057293432233201</v>
      </c>
      <c r="M517" s="7">
        <v>4.6150397592798403E-2</v>
      </c>
      <c r="N517" s="7">
        <v>7.3750083012647599E-2</v>
      </c>
      <c r="O517" s="7">
        <v>2.58930238217953E-2</v>
      </c>
      <c r="P517" s="7">
        <v>0.19596788232213799</v>
      </c>
      <c r="Q517" s="7">
        <v>5.6646871220280097</v>
      </c>
    </row>
    <row r="518" spans="1:17" hidden="1" x14ac:dyDescent="0.3">
      <c r="A518" s="3" t="s">
        <v>22</v>
      </c>
      <c r="B518" s="2">
        <v>44105</v>
      </c>
      <c r="C518" s="7">
        <v>0.96193282588528795</v>
      </c>
      <c r="D518" s="7">
        <v>1.5186114957054299E-2</v>
      </c>
      <c r="E518" s="7">
        <v>0.68540591438663601</v>
      </c>
      <c r="F518" s="7">
        <v>0.29940797065630897</v>
      </c>
      <c r="G518" s="7">
        <v>1.47666084465897E-2</v>
      </c>
      <c r="H518" s="7">
        <v>1.5817430557840299E-2</v>
      </c>
      <c r="I518" s="7">
        <v>8.5920828067618596E-2</v>
      </c>
      <c r="J518" s="7">
        <v>0.15104254061035299</v>
      </c>
      <c r="K518" s="7">
        <v>4.5015896991298897E-2</v>
      </c>
      <c r="L518" s="7">
        <v>0.37192192386084699</v>
      </c>
      <c r="M518" s="7">
        <v>4.9073563486426303E-2</v>
      </c>
      <c r="N518" s="7">
        <v>7.6148960693672094E-2</v>
      </c>
      <c r="O518" s="7">
        <v>2.08516951570436E-2</v>
      </c>
      <c r="P518" s="7">
        <v>0.16944055212831</v>
      </c>
      <c r="Q518" s="7">
        <v>5.6969512320395097</v>
      </c>
    </row>
    <row r="519" spans="1:17" hidden="1" x14ac:dyDescent="0.3">
      <c r="A519" s="3" t="s">
        <v>22</v>
      </c>
      <c r="B519" s="2">
        <v>44136</v>
      </c>
      <c r="C519" s="7">
        <v>0.785469126538064</v>
      </c>
      <c r="D519" s="7">
        <v>1.38884807806911E-2</v>
      </c>
      <c r="E519" s="7">
        <v>0.73108795453205999</v>
      </c>
      <c r="F519" s="7">
        <v>0.25502356468724902</v>
      </c>
      <c r="G519" s="7">
        <v>1.7305658861625099E-2</v>
      </c>
      <c r="H519" s="7">
        <v>1.1220505017481799E-2</v>
      </c>
      <c r="I519" s="7">
        <v>3.9037911233933097E-2</v>
      </c>
      <c r="J519" s="7">
        <v>0.101220058351725</v>
      </c>
      <c r="K519" s="7">
        <v>4.8193591713850098E-2</v>
      </c>
      <c r="L519" s="7">
        <v>0.45666601632639803</v>
      </c>
      <c r="M519" s="7">
        <v>4.5743298423461497E-2</v>
      </c>
      <c r="N519" s="7">
        <v>9.4730309599506402E-2</v>
      </c>
      <c r="O519" s="7">
        <v>1.7223774441791101E-2</v>
      </c>
      <c r="P519" s="7">
        <v>0.168658876030228</v>
      </c>
      <c r="Q519" s="7">
        <v>5.7061394784925401</v>
      </c>
    </row>
    <row r="520" spans="1:17" hidden="1" x14ac:dyDescent="0.3">
      <c r="A520" s="3" t="s">
        <v>22</v>
      </c>
      <c r="B520" s="2">
        <v>44166</v>
      </c>
      <c r="C520" s="7">
        <v>0.91104251956083304</v>
      </c>
      <c r="D520" s="7">
        <v>1.4427297591650901E-2</v>
      </c>
      <c r="E520" s="7">
        <v>0.723376296252627</v>
      </c>
      <c r="F520" s="7">
        <v>0.26219640615572298</v>
      </c>
      <c r="G520" s="7">
        <v>1.7684510872300399E-2</v>
      </c>
      <c r="H520" s="7">
        <v>1.51380442307321E-2</v>
      </c>
      <c r="I520" s="7">
        <v>9.3916237256177204E-2</v>
      </c>
      <c r="J520" s="7">
        <v>8.90523632176385E-2</v>
      </c>
      <c r="K520" s="7">
        <v>4.9571584317687899E-2</v>
      </c>
      <c r="L520" s="7">
        <v>0.45787753875572601</v>
      </c>
      <c r="M520" s="7">
        <v>5.0953883460007302E-2</v>
      </c>
      <c r="N520" s="7">
        <v>6.1113761013038101E-2</v>
      </c>
      <c r="O520" s="7">
        <v>1.3668084408045201E-2</v>
      </c>
      <c r="P520" s="7">
        <v>0.15102399246864801</v>
      </c>
      <c r="Q520" s="7">
        <v>5.7205877534036498</v>
      </c>
    </row>
    <row r="521" spans="1:17" hidden="1" x14ac:dyDescent="0.3">
      <c r="A521" s="3" t="s">
        <v>22</v>
      </c>
      <c r="B521" s="2">
        <v>44197</v>
      </c>
      <c r="C521" s="7">
        <v>0.60436235007140404</v>
      </c>
      <c r="D521" s="7">
        <v>1.48748880923178E-2</v>
      </c>
      <c r="E521" s="7">
        <v>0.76700602216167402</v>
      </c>
      <c r="F521" s="7">
        <v>0.21811908974600799</v>
      </c>
      <c r="G521" s="7">
        <v>1.5527307909623599E-2</v>
      </c>
      <c r="H521" s="7">
        <v>1.42374780760962E-3</v>
      </c>
      <c r="I521" s="7">
        <v>2.42230669985753E-2</v>
      </c>
      <c r="J521" s="7">
        <v>6.8636354554307097E-2</v>
      </c>
      <c r="K521" s="7">
        <v>3.5088544539074201E-2</v>
      </c>
      <c r="L521" s="7">
        <v>0.53413886449586101</v>
      </c>
      <c r="M521" s="7">
        <v>4.8639702783237398E-2</v>
      </c>
      <c r="N521" s="7">
        <v>6.9245300799340298E-2</v>
      </c>
      <c r="O521" s="7">
        <v>1.2140072224128599E-2</v>
      </c>
      <c r="P521" s="7">
        <v>0.19093703788824301</v>
      </c>
      <c r="Q521" s="7">
        <v>5.78419523414221</v>
      </c>
    </row>
    <row r="522" spans="1:17" hidden="1" x14ac:dyDescent="0.3">
      <c r="A522" s="3" t="s">
        <v>22</v>
      </c>
      <c r="B522" s="2">
        <v>44228</v>
      </c>
      <c r="C522" s="7">
        <v>0.61674893477348602</v>
      </c>
      <c r="D522" s="7">
        <v>1.45370010388861E-2</v>
      </c>
      <c r="E522" s="7">
        <v>0.76777971476517404</v>
      </c>
      <c r="F522" s="7">
        <v>0.21768328419593999</v>
      </c>
      <c r="G522" s="7">
        <v>1.6999332378284399E-2</v>
      </c>
      <c r="H522" s="7">
        <v>1.1242868384344401E-3</v>
      </c>
      <c r="I522" s="7">
        <v>2.4206789896330301E-2</v>
      </c>
      <c r="J522" s="7">
        <v>5.83812294906602E-2</v>
      </c>
      <c r="K522" s="7">
        <v>3.7133955277618702E-2</v>
      </c>
      <c r="L522" s="7">
        <v>0.53489253447747798</v>
      </c>
      <c r="M522" s="7">
        <v>4.7049671279440701E-2</v>
      </c>
      <c r="N522" s="7">
        <v>7.8279663170651298E-2</v>
      </c>
      <c r="O522" s="7">
        <v>1.13220023721591E-2</v>
      </c>
      <c r="P522" s="7">
        <v>0.19061053481894299</v>
      </c>
      <c r="Q522" s="7">
        <v>5.7612384069262204</v>
      </c>
    </row>
    <row r="523" spans="1:17" x14ac:dyDescent="0.3">
      <c r="A523" s="3" t="s">
        <v>22</v>
      </c>
      <c r="B523" s="2">
        <v>44256</v>
      </c>
      <c r="C523" s="7">
        <v>0.77454760505623399</v>
      </c>
      <c r="D523" s="7">
        <v>1.43410631780433E-2</v>
      </c>
      <c r="E523" s="7">
        <v>0.74019768304784295</v>
      </c>
      <c r="F523" s="7">
        <v>0.24546125377411401</v>
      </c>
      <c r="G523" s="7">
        <v>1.6902536061711899E-2</v>
      </c>
      <c r="H523" s="7">
        <v>1.02914609636666E-3</v>
      </c>
      <c r="I523" s="7">
        <v>2.58856777875381E-2</v>
      </c>
      <c r="J523" s="7">
        <v>5.5865374658294498E-2</v>
      </c>
      <c r="K523" s="7">
        <v>3.8320383867728201E-2</v>
      </c>
      <c r="L523" s="7">
        <v>0.492618442090408</v>
      </c>
      <c r="M523" s="7">
        <v>5.0271971034629701E-2</v>
      </c>
      <c r="N523" s="7">
        <v>8.9188331352481706E-2</v>
      </c>
      <c r="O523" s="7">
        <v>1.52831610064876E-2</v>
      </c>
      <c r="P523" s="7">
        <v>0.214634976044354</v>
      </c>
      <c r="Q523" s="7">
        <v>5.7168292975133896</v>
      </c>
    </row>
    <row r="524" spans="1:17" hidden="1" x14ac:dyDescent="0.3">
      <c r="A524" s="3" t="s">
        <v>22</v>
      </c>
      <c r="B524" s="2">
        <v>44287</v>
      </c>
      <c r="C524" s="7">
        <v>0.875668287645886</v>
      </c>
      <c r="D524" s="7">
        <v>1.2675225067774E-2</v>
      </c>
      <c r="E524" s="7">
        <v>0.72398616449554898</v>
      </c>
      <c r="F524" s="7">
        <v>0.263338610436677</v>
      </c>
      <c r="G524" s="7">
        <v>1.58375421736726E-2</v>
      </c>
      <c r="H524" s="7">
        <v>6.9778655778884599E-3</v>
      </c>
      <c r="I524" s="7">
        <v>8.2173410679329997E-2</v>
      </c>
      <c r="J524" s="7">
        <v>7.1359307672211797E-2</v>
      </c>
      <c r="K524" s="7">
        <v>3.5815778326418801E-2</v>
      </c>
      <c r="L524" s="7">
        <v>0.41902363059216802</v>
      </c>
      <c r="M524" s="7">
        <v>5.3170573496582503E-2</v>
      </c>
      <c r="N524" s="7">
        <v>9.18750773152964E-2</v>
      </c>
      <c r="O524" s="7">
        <v>1.6860587017904299E-2</v>
      </c>
      <c r="P524" s="7">
        <v>0.20690622714852699</v>
      </c>
      <c r="Q524" s="7">
        <v>5.7110562493069299</v>
      </c>
    </row>
    <row r="525" spans="1:17" hidden="1" x14ac:dyDescent="0.3">
      <c r="A525" s="3" t="s">
        <v>22</v>
      </c>
      <c r="B525" s="2">
        <v>44317</v>
      </c>
      <c r="C525" s="7">
        <v>0.96735425609263503</v>
      </c>
      <c r="D525" s="7">
        <v>1.3577068532473599E-2</v>
      </c>
      <c r="E525" s="7">
        <v>0.72827612020024401</v>
      </c>
      <c r="F525" s="7">
        <v>0.25814681126728201</v>
      </c>
      <c r="G525" s="7">
        <v>1.41389198293231E-2</v>
      </c>
      <c r="H525" s="7">
        <v>1.16451593386403E-2</v>
      </c>
      <c r="I525" s="7">
        <v>8.8331248269770193E-2</v>
      </c>
      <c r="J525" s="7">
        <v>8.9242692319081302E-2</v>
      </c>
      <c r="K525" s="7">
        <v>3.48984909377692E-2</v>
      </c>
      <c r="L525" s="7">
        <v>0.39455715842158101</v>
      </c>
      <c r="M525" s="7">
        <v>5.1857289458232599E-2</v>
      </c>
      <c r="N525" s="7">
        <v>8.9828059312129199E-2</v>
      </c>
      <c r="O525" s="7">
        <v>2.04083114762952E-2</v>
      </c>
      <c r="P525" s="7">
        <v>0.20509267063717801</v>
      </c>
      <c r="Q525" s="7">
        <v>5.7041099989626103</v>
      </c>
    </row>
    <row r="526" spans="1:17" hidden="1" x14ac:dyDescent="0.3">
      <c r="A526" s="3" t="s">
        <v>22</v>
      </c>
      <c r="B526" s="2">
        <v>44348</v>
      </c>
      <c r="C526" s="7">
        <v>0.94990192705333698</v>
      </c>
      <c r="D526" s="7">
        <v>1.39941471818819E-2</v>
      </c>
      <c r="E526" s="7">
        <v>0.72204555653216895</v>
      </c>
      <c r="F526" s="7">
        <v>0.26396029628594903</v>
      </c>
      <c r="G526" s="7">
        <v>1.5070499398951401E-2</v>
      </c>
      <c r="H526" s="7">
        <v>1.4144051220587499E-2</v>
      </c>
      <c r="I526" s="7">
        <v>8.5770629210605104E-2</v>
      </c>
      <c r="J526" s="7">
        <v>9.7732739213352196E-2</v>
      </c>
      <c r="K526" s="7">
        <v>3.4678653710143802E-2</v>
      </c>
      <c r="L526" s="7">
        <v>0.39200047657362802</v>
      </c>
      <c r="M526" s="7">
        <v>5.5549980642615598E-2</v>
      </c>
      <c r="N526" s="7">
        <v>7.1188448124181403E-2</v>
      </c>
      <c r="O526" s="7">
        <v>2.5415196503200701E-2</v>
      </c>
      <c r="P526" s="7">
        <v>0.208449325402734</v>
      </c>
      <c r="Q526" s="7">
        <v>5.6753248993320904</v>
      </c>
    </row>
    <row r="527" spans="1:17" hidden="1" x14ac:dyDescent="0.3">
      <c r="A527" s="3" t="s">
        <v>22</v>
      </c>
      <c r="B527" s="2">
        <v>44378</v>
      </c>
      <c r="C527" s="7">
        <v>1.0069510997312401</v>
      </c>
      <c r="D527" s="7">
        <v>1.4343231501958599E-2</v>
      </c>
      <c r="E527" s="7">
        <v>0.72000698935419005</v>
      </c>
      <c r="F527" s="7">
        <v>0.26564977914385202</v>
      </c>
      <c r="G527" s="7">
        <v>1.50761570249492E-2</v>
      </c>
      <c r="H527" s="7">
        <v>1.5068387504519699E-2</v>
      </c>
      <c r="I527" s="7">
        <v>8.3143724059013102E-2</v>
      </c>
      <c r="J527" s="7">
        <v>0.105885084254039</v>
      </c>
      <c r="K527" s="7">
        <v>3.5868017165234703E-2</v>
      </c>
      <c r="L527" s="7">
        <v>0.38356798976704798</v>
      </c>
      <c r="M527" s="7">
        <v>5.22337288826413E-2</v>
      </c>
      <c r="N527" s="7">
        <v>7.0204580414794104E-2</v>
      </c>
      <c r="O527" s="7">
        <v>2.7582107022957301E-2</v>
      </c>
      <c r="P527" s="7">
        <v>0.21137022390480401</v>
      </c>
      <c r="Q527" s="7">
        <v>5.68683053453368</v>
      </c>
    </row>
    <row r="528" spans="1:17" hidden="1" x14ac:dyDescent="0.3">
      <c r="A528" s="3" t="s">
        <v>22</v>
      </c>
      <c r="B528" s="2">
        <v>44409</v>
      </c>
      <c r="C528" s="7">
        <v>0.97793903323102604</v>
      </c>
      <c r="D528" s="7">
        <v>1.38344603805846E-2</v>
      </c>
      <c r="E528" s="7">
        <v>0.71579345392835703</v>
      </c>
      <c r="F528" s="7">
        <v>0.27037208569105797</v>
      </c>
      <c r="G528" s="7">
        <v>1.44258081922066E-2</v>
      </c>
      <c r="H528" s="7">
        <v>1.75133479462849E-2</v>
      </c>
      <c r="I528" s="7">
        <v>9.0712356770048297E-2</v>
      </c>
      <c r="J528" s="7">
        <v>0.12092239002022501</v>
      </c>
      <c r="K528" s="7">
        <v>3.6615691042772902E-2</v>
      </c>
      <c r="L528" s="7">
        <v>0.37345285211692197</v>
      </c>
      <c r="M528" s="7">
        <v>5.00487478753694E-2</v>
      </c>
      <c r="N528" s="7">
        <v>6.8737709498613006E-2</v>
      </c>
      <c r="O528" s="7">
        <v>3.1939263644935101E-2</v>
      </c>
      <c r="P528" s="7">
        <v>0.19563183289262301</v>
      </c>
      <c r="Q528" s="7">
        <v>5.6931986468903197</v>
      </c>
    </row>
    <row r="529" spans="1:17" hidden="1" x14ac:dyDescent="0.3">
      <c r="A529" s="3" t="s">
        <v>22</v>
      </c>
      <c r="B529" s="2">
        <v>44440</v>
      </c>
      <c r="C529" s="7">
        <v>0.98164893808623199</v>
      </c>
      <c r="D529" s="7">
        <v>1.2988548958164601E-2</v>
      </c>
      <c r="E529" s="7">
        <v>0.72990873987785199</v>
      </c>
      <c r="F529" s="7">
        <v>0.25710271116398298</v>
      </c>
      <c r="G529" s="7">
        <v>1.42598370974298E-2</v>
      </c>
      <c r="H529" s="7">
        <v>1.4902282696161499E-2</v>
      </c>
      <c r="I529" s="7">
        <v>7.7759643189550004E-2</v>
      </c>
      <c r="J529" s="7">
        <v>0.11084314313833001</v>
      </c>
      <c r="K529" s="7">
        <v>3.6399930267399003E-2</v>
      </c>
      <c r="L529" s="7">
        <v>0.36487750247568901</v>
      </c>
      <c r="M529" s="7">
        <v>5.0059232349400497E-2</v>
      </c>
      <c r="N529" s="7">
        <v>6.4915305921278699E-2</v>
      </c>
      <c r="O529" s="7">
        <v>3.3967552773621401E-2</v>
      </c>
      <c r="P529" s="7">
        <v>0.23201557009113999</v>
      </c>
      <c r="Q529" s="7">
        <v>5.7001660614618102</v>
      </c>
    </row>
    <row r="530" spans="1:17" hidden="1" x14ac:dyDescent="0.3">
      <c r="A530" s="3" t="s">
        <v>23</v>
      </c>
      <c r="B530" s="2">
        <v>43466</v>
      </c>
      <c r="C530" s="7">
        <v>0.85096144150977504</v>
      </c>
      <c r="D530" s="7">
        <v>2.30177502803992E-3</v>
      </c>
      <c r="E530" s="7">
        <v>0.54384484871696503</v>
      </c>
      <c r="F530" s="7">
        <v>0.453853376254995</v>
      </c>
      <c r="G530" s="7">
        <v>1.5042662504937E-2</v>
      </c>
      <c r="H530" s="7">
        <v>1.8248179108161001E-2</v>
      </c>
      <c r="I530" s="7">
        <v>7.4496539694465902E-2</v>
      </c>
      <c r="J530" s="7">
        <v>9.4682562586164296E-2</v>
      </c>
      <c r="K530" s="7">
        <v>5.0981849348844303E-2</v>
      </c>
      <c r="L530" s="7">
        <v>0.37866324661469902</v>
      </c>
      <c r="M530" s="7">
        <v>4.8902316925672103E-2</v>
      </c>
      <c r="N530" s="7">
        <v>7.9327619710303096E-2</v>
      </c>
      <c r="O530" s="7">
        <v>3.2063984261371997E-2</v>
      </c>
      <c r="P530" s="7">
        <v>0.207591039245382</v>
      </c>
      <c r="Q530" s="7">
        <v>6.4328451218579499</v>
      </c>
    </row>
    <row r="531" spans="1:17" hidden="1" x14ac:dyDescent="0.3">
      <c r="A531" s="3" t="s">
        <v>23</v>
      </c>
      <c r="B531" s="2">
        <v>43497</v>
      </c>
      <c r="C531" s="7">
        <v>0.89628340934012496</v>
      </c>
      <c r="D531" s="7">
        <v>2.2470883789477199E-3</v>
      </c>
      <c r="E531" s="7">
        <v>0.52474303628838903</v>
      </c>
      <c r="F531" s="7">
        <v>0.47300987533266298</v>
      </c>
      <c r="G531" s="7">
        <v>1.57283931264539E-2</v>
      </c>
      <c r="H531" s="7">
        <v>1.7266561132369199E-2</v>
      </c>
      <c r="I531" s="7">
        <v>7.4854754003539595E-2</v>
      </c>
      <c r="J531" s="7">
        <v>0.102679808231064</v>
      </c>
      <c r="K531" s="7">
        <v>4.5092456536411502E-2</v>
      </c>
      <c r="L531" s="7">
        <v>0.36912170790188997</v>
      </c>
      <c r="M531" s="7">
        <v>4.6963129357948698E-2</v>
      </c>
      <c r="N531" s="7">
        <v>7.6797642815204306E-2</v>
      </c>
      <c r="O531" s="7">
        <v>2.71588475703698E-2</v>
      </c>
      <c r="P531" s="7">
        <v>0.22433669932474901</v>
      </c>
      <c r="Q531" s="7">
        <v>6.5339219174879304</v>
      </c>
    </row>
    <row r="532" spans="1:17" hidden="1" x14ac:dyDescent="0.3">
      <c r="A532" s="3" t="s">
        <v>23</v>
      </c>
      <c r="B532" s="2">
        <v>43525</v>
      </c>
      <c r="C532" s="7">
        <v>1.0444910779213199</v>
      </c>
      <c r="D532" s="7">
        <v>1.7614196611926199E-3</v>
      </c>
      <c r="E532" s="7">
        <v>0.53273960119415797</v>
      </c>
      <c r="F532" s="7">
        <v>0.46549897914464999</v>
      </c>
      <c r="G532" s="7">
        <v>1.3998159396240301E-2</v>
      </c>
      <c r="H532" s="7">
        <v>1.6681572970593399E-2</v>
      </c>
      <c r="I532" s="7">
        <v>8.1066322280510097E-2</v>
      </c>
      <c r="J532" s="7">
        <v>0.10334622513444899</v>
      </c>
      <c r="K532" s="7">
        <v>4.4687519683293202E-2</v>
      </c>
      <c r="L532" s="7">
        <v>0.37092638676223499</v>
      </c>
      <c r="M532" s="7">
        <v>4.8072324854278002E-2</v>
      </c>
      <c r="N532" s="7">
        <v>7.5992054405976894E-2</v>
      </c>
      <c r="O532" s="7">
        <v>2.6791023851938801E-2</v>
      </c>
      <c r="P532" s="7">
        <v>0.218438410660485</v>
      </c>
      <c r="Q532" s="7">
        <v>6.4737612571898104</v>
      </c>
    </row>
    <row r="533" spans="1:17" hidden="1" x14ac:dyDescent="0.3">
      <c r="A533" s="3" t="s">
        <v>23</v>
      </c>
      <c r="B533" s="2">
        <v>43556</v>
      </c>
      <c r="C533" s="7">
        <v>0.98124860201533604</v>
      </c>
      <c r="D533" s="7">
        <v>2.8396888444767098E-3</v>
      </c>
      <c r="E533" s="7">
        <v>0.52768828415421798</v>
      </c>
      <c r="F533" s="7">
        <v>0.46947202700130503</v>
      </c>
      <c r="G533" s="7">
        <v>1.37976501122142E-2</v>
      </c>
      <c r="H533" s="7">
        <v>1.70436031128685E-2</v>
      </c>
      <c r="I533" s="7">
        <v>8.0745050203105004E-2</v>
      </c>
      <c r="J533" s="7">
        <v>9.8607305886343893E-2</v>
      </c>
      <c r="K533" s="7">
        <v>4.37156484415391E-2</v>
      </c>
      <c r="L533" s="7">
        <v>0.36971612646180702</v>
      </c>
      <c r="M533" s="7">
        <v>4.62896086097076E-2</v>
      </c>
      <c r="N533" s="7">
        <v>8.0776816088911907E-2</v>
      </c>
      <c r="O533" s="7">
        <v>3.0458632433471099E-2</v>
      </c>
      <c r="P533" s="7">
        <v>0.218849558650032</v>
      </c>
      <c r="Q533" s="7">
        <v>6.4419074446537703</v>
      </c>
    </row>
    <row r="534" spans="1:17" hidden="1" x14ac:dyDescent="0.3">
      <c r="A534" s="3" t="s">
        <v>23</v>
      </c>
      <c r="B534" s="2">
        <v>43586</v>
      </c>
      <c r="C534" s="7">
        <v>1.0273223950805701</v>
      </c>
      <c r="D534" s="7">
        <v>3.5125646331923802E-3</v>
      </c>
      <c r="E534" s="7">
        <v>0.52741174654543499</v>
      </c>
      <c r="F534" s="7">
        <v>0.46907568882137302</v>
      </c>
      <c r="G534" s="7">
        <v>1.34608266506128E-2</v>
      </c>
      <c r="H534" s="7">
        <v>1.6621723153172101E-2</v>
      </c>
      <c r="I534" s="7">
        <v>8.7220023035385202E-2</v>
      </c>
      <c r="J534" s="7">
        <v>9.80718071330791E-2</v>
      </c>
      <c r="K534" s="7">
        <v>4.5261048888232999E-2</v>
      </c>
      <c r="L534" s="7">
        <v>0.35792123131057801</v>
      </c>
      <c r="M534" s="7">
        <v>4.8590104422514803E-2</v>
      </c>
      <c r="N534" s="7">
        <v>7.9382291130423596E-2</v>
      </c>
      <c r="O534" s="7">
        <v>3.1119151339939401E-2</v>
      </c>
      <c r="P534" s="7">
        <v>0.222351792936062</v>
      </c>
      <c r="Q534" s="7">
        <v>6.4120957526925402</v>
      </c>
    </row>
    <row r="535" spans="1:17" hidden="1" x14ac:dyDescent="0.3">
      <c r="A535" s="3" t="s">
        <v>23</v>
      </c>
      <c r="B535" s="2">
        <v>43617</v>
      </c>
      <c r="C535" s="7">
        <v>0.97637270267336895</v>
      </c>
      <c r="D535" s="7">
        <v>2.93754757455204E-3</v>
      </c>
      <c r="E535" s="7">
        <v>0.54845843634360303</v>
      </c>
      <c r="F535" s="7">
        <v>0.44860401608184503</v>
      </c>
      <c r="G535" s="7">
        <v>1.3481325909226301E-2</v>
      </c>
      <c r="H535" s="7">
        <v>1.6074487591933601E-2</v>
      </c>
      <c r="I535" s="7">
        <v>8.8940543219318505E-2</v>
      </c>
      <c r="J535" s="7">
        <v>0.10519173419314599</v>
      </c>
      <c r="K535" s="7">
        <v>4.56354040732923E-2</v>
      </c>
      <c r="L535" s="7">
        <v>0.37080594269223799</v>
      </c>
      <c r="M535" s="7">
        <v>4.5934144482799699E-2</v>
      </c>
      <c r="N535" s="7">
        <v>7.4320196393911506E-2</v>
      </c>
      <c r="O535" s="7">
        <v>3.19686313140169E-2</v>
      </c>
      <c r="P535" s="7">
        <v>0.20764759013011699</v>
      </c>
      <c r="Q535" s="7">
        <v>6.4779731998272103</v>
      </c>
    </row>
    <row r="536" spans="1:17" hidden="1" x14ac:dyDescent="0.3">
      <c r="A536" s="3" t="s">
        <v>23</v>
      </c>
      <c r="B536" s="2">
        <v>43647</v>
      </c>
      <c r="C536" s="7">
        <v>0.99055658880814201</v>
      </c>
      <c r="D536" s="7">
        <v>2.4209253960691501E-3</v>
      </c>
      <c r="E536" s="7">
        <v>0.54546691053764895</v>
      </c>
      <c r="F536" s="7">
        <v>0.45211216406628202</v>
      </c>
      <c r="G536" s="7">
        <v>1.4411025992406699E-2</v>
      </c>
      <c r="H536" s="7">
        <v>1.77415356011018E-2</v>
      </c>
      <c r="I536" s="7">
        <v>9.3281021523700602E-2</v>
      </c>
      <c r="J536" s="7">
        <v>9.5856805655433794E-2</v>
      </c>
      <c r="K536" s="7">
        <v>4.7414070664554199E-2</v>
      </c>
      <c r="L536" s="7">
        <v>0.36391933280820998</v>
      </c>
      <c r="M536" s="7">
        <v>4.8197945257914397E-2</v>
      </c>
      <c r="N536" s="7">
        <v>7.4659725710414696E-2</v>
      </c>
      <c r="O536" s="7">
        <v>2.97998539349182E-2</v>
      </c>
      <c r="P536" s="7">
        <v>0.21471868285134499</v>
      </c>
      <c r="Q536" s="7">
        <v>6.4657713524781597</v>
      </c>
    </row>
    <row r="537" spans="1:17" hidden="1" x14ac:dyDescent="0.3">
      <c r="A537" s="3" t="s">
        <v>23</v>
      </c>
      <c r="B537" s="2">
        <v>43678</v>
      </c>
      <c r="C537" s="7">
        <v>0.99063916171517297</v>
      </c>
      <c r="D537" s="7">
        <v>2.0298563636975699E-3</v>
      </c>
      <c r="E537" s="7">
        <v>0.55201670961711402</v>
      </c>
      <c r="F537" s="7">
        <v>0.44595343401918802</v>
      </c>
      <c r="G537" s="7">
        <v>1.3261778147596E-2</v>
      </c>
      <c r="H537" s="7">
        <v>1.7899827489395899E-2</v>
      </c>
      <c r="I537" s="7">
        <v>9.3355708027508699E-2</v>
      </c>
      <c r="J537" s="7">
        <v>9.89874297508508E-2</v>
      </c>
      <c r="K537" s="7">
        <v>4.6862434697622198E-2</v>
      </c>
      <c r="L537" s="7">
        <v>0.36271363653448402</v>
      </c>
      <c r="M537" s="7">
        <v>4.6457093269140701E-2</v>
      </c>
      <c r="N537" s="7">
        <v>8.6653367290301694E-2</v>
      </c>
      <c r="O537" s="7">
        <v>2.8137479790172702E-2</v>
      </c>
      <c r="P537" s="7">
        <v>0.20567124500292699</v>
      </c>
      <c r="Q537" s="7">
        <v>6.4407827723907296</v>
      </c>
    </row>
    <row r="538" spans="1:17" hidden="1" x14ac:dyDescent="0.3">
      <c r="A538" s="3" t="s">
        <v>23</v>
      </c>
      <c r="B538" s="2">
        <v>43709</v>
      </c>
      <c r="C538" s="7">
        <v>0.97860167468979198</v>
      </c>
      <c r="D538" s="7">
        <v>1.9370384509178301E-3</v>
      </c>
      <c r="E538" s="7">
        <v>0.54141866109824799</v>
      </c>
      <c r="F538" s="7">
        <v>0.45664430045083498</v>
      </c>
      <c r="G538" s="7">
        <v>1.4256592241520901E-2</v>
      </c>
      <c r="H538" s="7">
        <v>1.7367303042663401E-2</v>
      </c>
      <c r="I538" s="7">
        <v>8.6270164368616606E-2</v>
      </c>
      <c r="J538" s="7">
        <v>9.6486195000451205E-2</v>
      </c>
      <c r="K538" s="7">
        <v>4.7977582403714497E-2</v>
      </c>
      <c r="L538" s="7">
        <v>0.36485795435333601</v>
      </c>
      <c r="M538" s="7">
        <v>4.5584162375913E-2</v>
      </c>
      <c r="N538" s="7">
        <v>8.3648168088373206E-2</v>
      </c>
      <c r="O538" s="7">
        <v>2.5645537095241699E-2</v>
      </c>
      <c r="P538" s="7">
        <v>0.21790634103016901</v>
      </c>
      <c r="Q538" s="7">
        <v>6.4544877457037604</v>
      </c>
    </row>
    <row r="539" spans="1:17" hidden="1" x14ac:dyDescent="0.3">
      <c r="A539" s="3" t="s">
        <v>23</v>
      </c>
      <c r="B539" s="2">
        <v>43739</v>
      </c>
      <c r="C539" s="7">
        <v>1.0293338763833799</v>
      </c>
      <c r="D539" s="7">
        <v>2.4037197277305801E-3</v>
      </c>
      <c r="E539" s="7">
        <v>0.54066731870578999</v>
      </c>
      <c r="F539" s="7">
        <v>0.45692896156648</v>
      </c>
      <c r="G539" s="7">
        <v>1.6003917183546001E-2</v>
      </c>
      <c r="H539" s="7">
        <v>1.84555884254047E-2</v>
      </c>
      <c r="I539" s="7">
        <v>8.57852709365413E-2</v>
      </c>
      <c r="J539" s="7">
        <v>9.9633947381322294E-2</v>
      </c>
      <c r="K539" s="7">
        <v>4.7614038031104103E-2</v>
      </c>
      <c r="L539" s="7">
        <v>0.36963924536269099</v>
      </c>
      <c r="M539" s="7">
        <v>4.7832084007515902E-2</v>
      </c>
      <c r="N539" s="7">
        <v>7.9624472174561103E-2</v>
      </c>
      <c r="O539" s="7">
        <v>2.4363824363943999E-2</v>
      </c>
      <c r="P539" s="7">
        <v>0.21104761213337001</v>
      </c>
      <c r="Q539" s="7">
        <v>6.51937641942125</v>
      </c>
    </row>
    <row r="540" spans="1:17" hidden="1" x14ac:dyDescent="0.3">
      <c r="A540" s="3" t="s">
        <v>23</v>
      </c>
      <c r="B540" s="2">
        <v>43770</v>
      </c>
      <c r="C540" s="7">
        <v>1.06471387161415</v>
      </c>
      <c r="D540" s="7">
        <v>1.8640703779458001E-3</v>
      </c>
      <c r="E540" s="7">
        <v>0.55434878730432802</v>
      </c>
      <c r="F540" s="7">
        <v>0.44378714231772598</v>
      </c>
      <c r="G540" s="7">
        <v>1.4676236274394801E-2</v>
      </c>
      <c r="H540" s="7">
        <v>2.1631330707540801E-2</v>
      </c>
      <c r="I540" s="7">
        <v>8.8822028627157601E-2</v>
      </c>
      <c r="J540" s="7">
        <v>0.100204885712137</v>
      </c>
      <c r="K540" s="7">
        <v>5.7433561116948001E-2</v>
      </c>
      <c r="L540" s="7">
        <v>0.37728644156742402</v>
      </c>
      <c r="M540" s="7">
        <v>4.83991854544749E-2</v>
      </c>
      <c r="N540" s="7">
        <v>7.4604080517104002E-2</v>
      </c>
      <c r="O540" s="7">
        <v>2.4484520716765001E-2</v>
      </c>
      <c r="P540" s="7">
        <v>0.19245772930605401</v>
      </c>
      <c r="Q540" s="7">
        <v>6.4787393179275297</v>
      </c>
    </row>
    <row r="541" spans="1:17" hidden="1" x14ac:dyDescent="0.3">
      <c r="A541" s="3" t="s">
        <v>23</v>
      </c>
      <c r="B541" s="2">
        <v>43800</v>
      </c>
      <c r="C541" s="7">
        <v>1.16947519824886</v>
      </c>
      <c r="D541" s="7">
        <v>2.5806267000570301E-3</v>
      </c>
      <c r="E541" s="7">
        <v>0.56263425105617304</v>
      </c>
      <c r="F541" s="7">
        <v>0.43478512224376997</v>
      </c>
      <c r="G541" s="7">
        <v>1.2987645364663999E-2</v>
      </c>
      <c r="H541" s="7">
        <v>2.6015948688093302E-2</v>
      </c>
      <c r="I541" s="7">
        <v>0.11042583771490599</v>
      </c>
      <c r="J541" s="7">
        <v>9.6321561655497698E-2</v>
      </c>
      <c r="K541" s="7">
        <v>7.0471485268525494E-2</v>
      </c>
      <c r="L541" s="7">
        <v>0.38784818826709</v>
      </c>
      <c r="M541" s="7">
        <v>4.9328662604895698E-2</v>
      </c>
      <c r="N541" s="7">
        <v>6.0956573318293801E-2</v>
      </c>
      <c r="O541" s="7">
        <v>1.8353938648262E-2</v>
      </c>
      <c r="P541" s="7">
        <v>0.16729015846977199</v>
      </c>
      <c r="Q541" s="7">
        <v>6.4801486145383898</v>
      </c>
    </row>
    <row r="542" spans="1:17" hidden="1" x14ac:dyDescent="0.3">
      <c r="A542" s="3" t="s">
        <v>23</v>
      </c>
      <c r="B542" s="2">
        <v>43831</v>
      </c>
      <c r="C542" s="7">
        <v>0.92959570725916496</v>
      </c>
      <c r="D542" s="7">
        <v>2.5710467005112701E-3</v>
      </c>
      <c r="E542" s="7">
        <v>0.54958466076967705</v>
      </c>
      <c r="F542" s="7">
        <v>0.44784429252981101</v>
      </c>
      <c r="G542" s="7">
        <v>1.49105253134315E-2</v>
      </c>
      <c r="H542" s="7">
        <v>1.5958944282397702E-2</v>
      </c>
      <c r="I542" s="7">
        <v>7.2279258795770004E-2</v>
      </c>
      <c r="J542" s="7">
        <v>9.9632261549842102E-2</v>
      </c>
      <c r="K542" s="7">
        <v>4.7805699240354202E-2</v>
      </c>
      <c r="L542" s="7">
        <v>0.37665844704409202</v>
      </c>
      <c r="M542" s="7">
        <v>4.8417893376426997E-2</v>
      </c>
      <c r="N542" s="7">
        <v>8.3175112502063997E-2</v>
      </c>
      <c r="O542" s="7">
        <v>2.3331275740782101E-2</v>
      </c>
      <c r="P542" s="7">
        <v>0.217830582154839</v>
      </c>
      <c r="Q542" s="7">
        <v>6.5472423378713698</v>
      </c>
    </row>
    <row r="543" spans="1:17" hidden="1" x14ac:dyDescent="0.3">
      <c r="A543" s="3" t="s">
        <v>23</v>
      </c>
      <c r="B543" s="2">
        <v>43862</v>
      </c>
      <c r="C543" s="7">
        <v>0.96369289661927904</v>
      </c>
      <c r="D543" s="7">
        <v>2.6162785316397501E-3</v>
      </c>
      <c r="E543" s="7">
        <v>0.55490413586981602</v>
      </c>
      <c r="F543" s="7">
        <v>0.442479585598545</v>
      </c>
      <c r="G543" s="7">
        <v>1.5491219734370201E-2</v>
      </c>
      <c r="H543" s="7">
        <v>1.6559346519197E-2</v>
      </c>
      <c r="I543" s="7">
        <v>7.2297383208442298E-2</v>
      </c>
      <c r="J543" s="7">
        <v>0.107990393846537</v>
      </c>
      <c r="K543" s="7">
        <v>4.5252341912487601E-2</v>
      </c>
      <c r="L543" s="7">
        <v>0.376860401642441</v>
      </c>
      <c r="M543" s="7">
        <v>4.83640125477212E-2</v>
      </c>
      <c r="N543" s="7">
        <v>8.1291730837568896E-2</v>
      </c>
      <c r="O543" s="7">
        <v>2.7099998672020901E-2</v>
      </c>
      <c r="P543" s="7">
        <v>0.208793171079213</v>
      </c>
      <c r="Q543" s="7">
        <v>6.5071495513748197</v>
      </c>
    </row>
    <row r="544" spans="1:17" x14ac:dyDescent="0.3">
      <c r="A544" s="3" t="s">
        <v>23</v>
      </c>
      <c r="B544" s="2">
        <v>43891</v>
      </c>
      <c r="C544" s="7">
        <v>0.92800786995945295</v>
      </c>
      <c r="D544" s="7">
        <v>2.5405084720783299E-3</v>
      </c>
      <c r="E544" s="7">
        <v>0.60380328318400001</v>
      </c>
      <c r="F544" s="7">
        <v>0.39365620834392201</v>
      </c>
      <c r="G544" s="7">
        <v>1.4487274979229E-2</v>
      </c>
      <c r="H544" s="7">
        <v>1.2024752451477E-2</v>
      </c>
      <c r="I544" s="7">
        <v>4.9047025778395197E-2</v>
      </c>
      <c r="J544" s="7">
        <v>7.2041068172640096E-2</v>
      </c>
      <c r="K544" s="7">
        <v>4.6410024161085597E-2</v>
      </c>
      <c r="L544" s="7">
        <v>0.499378571245159</v>
      </c>
      <c r="M544" s="7">
        <v>4.2086886581640302E-2</v>
      </c>
      <c r="N544" s="7">
        <v>6.3168042412474201E-2</v>
      </c>
      <c r="O544" s="7">
        <v>1.4710354367673499E-2</v>
      </c>
      <c r="P544" s="7">
        <v>0.18664599985022601</v>
      </c>
      <c r="Q544" s="7">
        <v>6.5397430168438797</v>
      </c>
    </row>
    <row r="545" spans="1:17" hidden="1" x14ac:dyDescent="0.3">
      <c r="A545" s="3" t="s">
        <v>23</v>
      </c>
      <c r="B545" s="2">
        <v>43922</v>
      </c>
      <c r="C545" s="7">
        <v>0.56432686756771699</v>
      </c>
      <c r="D545" s="7">
        <v>3.1877362575641801E-3</v>
      </c>
      <c r="E545" s="7">
        <v>0.69535854996938795</v>
      </c>
      <c r="F545" s="7">
        <v>0.30145371377304803</v>
      </c>
      <c r="G545" s="7">
        <v>1.31960484357445E-2</v>
      </c>
      <c r="H545" s="7">
        <v>3.8511384509869298E-4</v>
      </c>
      <c r="I545" s="7">
        <v>1.8345650473490498E-2</v>
      </c>
      <c r="J545" s="7">
        <v>1.58981385108257E-2</v>
      </c>
      <c r="K545" s="7">
        <v>4.13769959513903E-2</v>
      </c>
      <c r="L545" s="7">
        <v>0.75778493743480801</v>
      </c>
      <c r="M545" s="7">
        <v>2.4924860582516702E-2</v>
      </c>
      <c r="N545" s="7">
        <v>3.7669186554728798E-2</v>
      </c>
      <c r="O545" s="7">
        <v>1.93173028437292E-3</v>
      </c>
      <c r="P545" s="7">
        <v>8.8487337927023693E-2</v>
      </c>
      <c r="Q545" s="7">
        <v>6.6742425897425299</v>
      </c>
    </row>
    <row r="546" spans="1:17" hidden="1" x14ac:dyDescent="0.3">
      <c r="A546" s="3" t="s">
        <v>23</v>
      </c>
      <c r="B546" s="2">
        <v>43952</v>
      </c>
      <c r="C546" s="7">
        <v>0.70877798302870798</v>
      </c>
      <c r="D546" s="7">
        <v>2.9874633336901199E-3</v>
      </c>
      <c r="E546" s="7">
        <v>0.67470299476780204</v>
      </c>
      <c r="F546" s="7">
        <v>0.32230954189850702</v>
      </c>
      <c r="G546" s="7">
        <v>1.4164152050777E-2</v>
      </c>
      <c r="H546" s="7">
        <v>3.0390593587129603E-4</v>
      </c>
      <c r="I546" s="7">
        <v>2.1498699247658001E-2</v>
      </c>
      <c r="J546" s="7">
        <v>2.4964267420009099E-2</v>
      </c>
      <c r="K546" s="7">
        <v>4.3014257339779802E-2</v>
      </c>
      <c r="L546" s="7">
        <v>0.66914728638058496</v>
      </c>
      <c r="M546" s="7">
        <v>2.5658735140211601E-2</v>
      </c>
      <c r="N546" s="7">
        <v>8.4113883211898999E-2</v>
      </c>
      <c r="O546" s="7">
        <v>1.68759873973263E-3</v>
      </c>
      <c r="P546" s="7">
        <v>0.11544721453347701</v>
      </c>
      <c r="Q546" s="7">
        <v>6.6579365799251899</v>
      </c>
    </row>
    <row r="547" spans="1:17" hidden="1" x14ac:dyDescent="0.3">
      <c r="A547" s="3" t="s">
        <v>23</v>
      </c>
      <c r="B547" s="2">
        <v>43983</v>
      </c>
      <c r="C547" s="7">
        <v>0.84881174692351902</v>
      </c>
      <c r="D547" s="7">
        <v>2.9629935558593001E-3</v>
      </c>
      <c r="E547" s="7">
        <v>0.60683252466636906</v>
      </c>
      <c r="F547" s="7">
        <v>0.39020448177777101</v>
      </c>
      <c r="G547" s="7">
        <v>1.3046328256824001E-2</v>
      </c>
      <c r="H547" s="7">
        <v>6.8609299186467203E-3</v>
      </c>
      <c r="I547" s="7">
        <v>6.0619454656344503E-2</v>
      </c>
      <c r="J547" s="7">
        <v>4.1033923586416603E-2</v>
      </c>
      <c r="K547" s="7">
        <v>3.8300045847875899E-2</v>
      </c>
      <c r="L547" s="7">
        <v>0.52370516284581203</v>
      </c>
      <c r="M547" s="7">
        <v>3.1021488100801201E-2</v>
      </c>
      <c r="N547" s="7">
        <v>8.4463997148956693E-2</v>
      </c>
      <c r="O547" s="7">
        <v>3.7468636433120699E-3</v>
      </c>
      <c r="P547" s="7">
        <v>0.197201805995011</v>
      </c>
      <c r="Q547" s="7">
        <v>6.6121472002827399</v>
      </c>
    </row>
    <row r="548" spans="1:17" hidden="1" x14ac:dyDescent="0.3">
      <c r="A548" s="3" t="s">
        <v>23</v>
      </c>
      <c r="B548" s="2">
        <v>44013</v>
      </c>
      <c r="C548" s="7">
        <v>0.96417321775212494</v>
      </c>
      <c r="D548" s="7">
        <v>2.8840145758680801E-3</v>
      </c>
      <c r="E548" s="7">
        <v>0.590326378041098</v>
      </c>
      <c r="F548" s="7">
        <v>0.40678960738303399</v>
      </c>
      <c r="G548" s="7">
        <v>1.2343233583425799E-2</v>
      </c>
      <c r="H548" s="7">
        <v>1.1780931439335E-2</v>
      </c>
      <c r="I548" s="7">
        <v>8.8166169951507195E-2</v>
      </c>
      <c r="J548" s="7">
        <v>7.6763632411654403E-2</v>
      </c>
      <c r="K548" s="7">
        <v>4.3716101846176997E-2</v>
      </c>
      <c r="L548" s="7">
        <v>0.44345320736830701</v>
      </c>
      <c r="M548" s="7">
        <v>4.3222674823877302E-2</v>
      </c>
      <c r="N548" s="7">
        <v>7.7652166757583602E-2</v>
      </c>
      <c r="O548" s="7">
        <v>8.76499054475572E-3</v>
      </c>
      <c r="P548" s="7">
        <v>0.19413689127337699</v>
      </c>
      <c r="Q548" s="7">
        <v>6.56433914306586</v>
      </c>
    </row>
    <row r="549" spans="1:17" hidden="1" x14ac:dyDescent="0.3">
      <c r="A549" s="3" t="s">
        <v>23</v>
      </c>
      <c r="B549" s="2">
        <v>44044</v>
      </c>
      <c r="C549" s="7">
        <v>0.98782711163160797</v>
      </c>
      <c r="D549" s="7">
        <v>3.20365628189636E-3</v>
      </c>
      <c r="E549" s="7">
        <v>0.58213207025915104</v>
      </c>
      <c r="F549" s="7">
        <v>0.41466427345895301</v>
      </c>
      <c r="G549" s="7">
        <v>1.2353786480589201E-2</v>
      </c>
      <c r="H549" s="7">
        <v>1.15527545698519E-2</v>
      </c>
      <c r="I549" s="7">
        <v>9.09796225345052E-2</v>
      </c>
      <c r="J549" s="7">
        <v>9.7506719684189697E-2</v>
      </c>
      <c r="K549" s="7">
        <v>4.4842338150278098E-2</v>
      </c>
      <c r="L549" s="7">
        <v>0.41568672628069397</v>
      </c>
      <c r="M549" s="7">
        <v>4.3519954003829402E-2</v>
      </c>
      <c r="N549" s="7">
        <v>7.3069848217011096E-2</v>
      </c>
      <c r="O549" s="7">
        <v>1.1713180038288499E-2</v>
      </c>
      <c r="P549" s="7">
        <v>0.198775070040762</v>
      </c>
      <c r="Q549" s="7">
        <v>6.6090032073473104</v>
      </c>
    </row>
    <row r="550" spans="1:17" hidden="1" x14ac:dyDescent="0.3">
      <c r="A550" s="3" t="s">
        <v>23</v>
      </c>
      <c r="B550" s="2">
        <v>44075</v>
      </c>
      <c r="C550" s="7">
        <v>0.96881992313380905</v>
      </c>
      <c r="D550" s="7">
        <v>2.6736299854792601E-3</v>
      </c>
      <c r="E550" s="7">
        <v>0.59830786248476098</v>
      </c>
      <c r="F550" s="7">
        <v>0.39901850752975898</v>
      </c>
      <c r="G550" s="7">
        <v>1.36119573159487E-2</v>
      </c>
      <c r="H550" s="7">
        <v>1.2788854363772599E-2</v>
      </c>
      <c r="I550" s="7">
        <v>7.7781496084730506E-2</v>
      </c>
      <c r="J550" s="7">
        <v>8.7838088023057703E-2</v>
      </c>
      <c r="K550" s="7">
        <v>4.6077769847724201E-2</v>
      </c>
      <c r="L550" s="7">
        <v>0.42179908876455602</v>
      </c>
      <c r="M550" s="7">
        <v>4.5939354736814E-2</v>
      </c>
      <c r="N550" s="7">
        <v>6.8298871480667198E-2</v>
      </c>
      <c r="O550" s="7">
        <v>1.1031747880377399E-2</v>
      </c>
      <c r="P550" s="7">
        <v>0.214832771502352</v>
      </c>
      <c r="Q550" s="7">
        <v>6.4742686120202597</v>
      </c>
    </row>
    <row r="551" spans="1:17" hidden="1" x14ac:dyDescent="0.3">
      <c r="A551" s="3" t="s">
        <v>23</v>
      </c>
      <c r="B551" s="2">
        <v>44105</v>
      </c>
      <c r="C551" s="7">
        <v>1.0014079201203001</v>
      </c>
      <c r="D551" s="7">
        <v>2.87722384432432E-3</v>
      </c>
      <c r="E551" s="7">
        <v>0.61643295459931502</v>
      </c>
      <c r="F551" s="7">
        <v>0.380689821556361</v>
      </c>
      <c r="G551" s="7">
        <v>1.53198455794962E-2</v>
      </c>
      <c r="H551" s="7">
        <v>1.6594372890101499E-2</v>
      </c>
      <c r="I551" s="7">
        <v>8.1096597781276994E-2</v>
      </c>
      <c r="J551" s="7">
        <v>8.8652793763379797E-2</v>
      </c>
      <c r="K551" s="7">
        <v>5.1923556883031699E-2</v>
      </c>
      <c r="L551" s="7">
        <v>0.43954060412466101</v>
      </c>
      <c r="M551" s="7">
        <v>4.88740238876628E-2</v>
      </c>
      <c r="N551" s="7">
        <v>6.7121229125671603E-2</v>
      </c>
      <c r="O551" s="7">
        <v>8.8327194410887707E-3</v>
      </c>
      <c r="P551" s="7">
        <v>0.18204425652362999</v>
      </c>
      <c r="Q551" s="7">
        <v>6.5861134406001502</v>
      </c>
    </row>
    <row r="552" spans="1:17" hidden="1" x14ac:dyDescent="0.3">
      <c r="A552" s="3" t="s">
        <v>23</v>
      </c>
      <c r="B552" s="2">
        <v>44136</v>
      </c>
      <c r="C552" s="7">
        <v>0.80239463249256804</v>
      </c>
      <c r="D552" s="7">
        <v>3.5210181502735301E-3</v>
      </c>
      <c r="E552" s="7">
        <v>0.64934383827420505</v>
      </c>
      <c r="F552" s="7">
        <v>0.347135143575521</v>
      </c>
      <c r="G552" s="7">
        <v>1.52908762881784E-2</v>
      </c>
      <c r="H552" s="7">
        <v>9.1039676074165694E-3</v>
      </c>
      <c r="I552" s="7">
        <v>3.4555951294943502E-2</v>
      </c>
      <c r="J552" s="7">
        <v>5.7145161366776803E-2</v>
      </c>
      <c r="K552" s="7">
        <v>5.01681508027913E-2</v>
      </c>
      <c r="L552" s="7">
        <v>0.56792290754466401</v>
      </c>
      <c r="M552" s="7">
        <v>4.71665160953351E-2</v>
      </c>
      <c r="N552" s="7">
        <v>7.1769253662084503E-2</v>
      </c>
      <c r="O552" s="7">
        <v>4.0829130107214902E-3</v>
      </c>
      <c r="P552" s="7">
        <v>0.14279430232708901</v>
      </c>
      <c r="Q552" s="7">
        <v>6.6546880118893901</v>
      </c>
    </row>
    <row r="553" spans="1:17" hidden="1" x14ac:dyDescent="0.3">
      <c r="A553" s="3" t="s">
        <v>23</v>
      </c>
      <c r="B553" s="2">
        <v>44166</v>
      </c>
      <c r="C553" s="7">
        <v>1.07253350331511</v>
      </c>
      <c r="D553" s="7">
        <v>3.5173671170785001E-3</v>
      </c>
      <c r="E553" s="7">
        <v>0.634415547710521</v>
      </c>
      <c r="F553" s="7">
        <v>0.36206708517239999</v>
      </c>
      <c r="G553" s="7">
        <v>1.4210857923587899E-2</v>
      </c>
      <c r="H553" s="7">
        <v>2.1255808854480002E-2</v>
      </c>
      <c r="I553" s="7">
        <v>0.115277910573283</v>
      </c>
      <c r="J553" s="7">
        <v>4.4027979267213399E-2</v>
      </c>
      <c r="K553" s="7">
        <v>6.73469230155751E-2</v>
      </c>
      <c r="L553" s="7">
        <v>0.48290069367883298</v>
      </c>
      <c r="M553" s="7">
        <v>5.2571315413076199E-2</v>
      </c>
      <c r="N553" s="7">
        <v>5.4468433363130397E-2</v>
      </c>
      <c r="O553" s="7">
        <v>3.23147682516115E-3</v>
      </c>
      <c r="P553" s="7">
        <v>0.144708601085659</v>
      </c>
      <c r="Q553" s="7">
        <v>6.6605165413994003</v>
      </c>
    </row>
    <row r="554" spans="1:17" hidden="1" x14ac:dyDescent="0.3">
      <c r="A554" s="3" t="s">
        <v>23</v>
      </c>
      <c r="B554" s="2">
        <v>44197</v>
      </c>
      <c r="C554" s="7">
        <v>0.64511961686638397</v>
      </c>
      <c r="D554" s="7">
        <v>3.3613201723531102E-3</v>
      </c>
      <c r="E554" s="7">
        <v>0.67389809846733695</v>
      </c>
      <c r="F554" s="7">
        <v>0.32274058136030997</v>
      </c>
      <c r="G554" s="7">
        <v>1.58595188514737E-2</v>
      </c>
      <c r="H554" s="7">
        <v>1.9088232657898099E-3</v>
      </c>
      <c r="I554" s="7">
        <v>1.99666145614147E-2</v>
      </c>
      <c r="J554" s="7">
        <v>5.1880048347285899E-2</v>
      </c>
      <c r="K554" s="7">
        <v>3.7030506607707299E-2</v>
      </c>
      <c r="L554" s="7">
        <v>0.61143954193187899</v>
      </c>
      <c r="M554" s="7">
        <v>4.7151523473616203E-2</v>
      </c>
      <c r="N554" s="7">
        <v>5.6695726767885903E-2</v>
      </c>
      <c r="O554" s="7">
        <v>3.0231027710579698E-3</v>
      </c>
      <c r="P554" s="7">
        <v>0.155044593421889</v>
      </c>
      <c r="Q554" s="7">
        <v>6.6755102601510501</v>
      </c>
    </row>
    <row r="555" spans="1:17" hidden="1" x14ac:dyDescent="0.3">
      <c r="A555" s="3" t="s">
        <v>23</v>
      </c>
      <c r="B555" s="2">
        <v>44228</v>
      </c>
      <c r="C555" s="7">
        <v>0.66316412801855995</v>
      </c>
      <c r="D555" s="7">
        <v>4.4106399584129896E-3</v>
      </c>
      <c r="E555" s="7">
        <v>0.67084689175852197</v>
      </c>
      <c r="F555" s="7">
        <v>0.32474246828306502</v>
      </c>
      <c r="G555" s="7">
        <v>1.6790354449166399E-2</v>
      </c>
      <c r="H555" s="7">
        <v>1.8623060070916801E-3</v>
      </c>
      <c r="I555" s="7">
        <v>2.1602566809316701E-2</v>
      </c>
      <c r="J555" s="7">
        <v>5.6396036245334603E-2</v>
      </c>
      <c r="K555" s="7">
        <v>3.9931258221547E-2</v>
      </c>
      <c r="L555" s="7">
        <v>0.59705301381963705</v>
      </c>
      <c r="M555" s="7">
        <v>4.7198558434579402E-2</v>
      </c>
      <c r="N555" s="7">
        <v>6.72888181240376E-2</v>
      </c>
      <c r="O555" s="7">
        <v>4.2197631159803404E-3</v>
      </c>
      <c r="P555" s="7">
        <v>0.14765732477331001</v>
      </c>
      <c r="Q555" s="7">
        <v>6.6698708170736003</v>
      </c>
    </row>
    <row r="556" spans="1:17" x14ac:dyDescent="0.3">
      <c r="A556" s="3" t="s">
        <v>23</v>
      </c>
      <c r="B556" s="2">
        <v>44256</v>
      </c>
      <c r="C556" s="7">
        <v>0.83043761584255904</v>
      </c>
      <c r="D556" s="7">
        <v>3.3982665828552602E-3</v>
      </c>
      <c r="E556" s="7">
        <v>0.65140034881279596</v>
      </c>
      <c r="F556" s="7">
        <v>0.34520138460434902</v>
      </c>
      <c r="G556" s="7">
        <v>1.5939646800238599E-2</v>
      </c>
      <c r="H556" s="7">
        <v>2.44453211961409E-3</v>
      </c>
      <c r="I556" s="7">
        <v>2.2368589021949398E-2</v>
      </c>
      <c r="J556" s="7">
        <v>5.55599527640201E-2</v>
      </c>
      <c r="K556" s="7">
        <v>5.2244398558143501E-2</v>
      </c>
      <c r="L556" s="7">
        <v>0.56084631081634595</v>
      </c>
      <c r="M556" s="7">
        <v>4.5731624694598003E-2</v>
      </c>
      <c r="N556" s="7">
        <v>7.5420948067107696E-2</v>
      </c>
      <c r="O556" s="7">
        <v>3.4927062052544301E-3</v>
      </c>
      <c r="P556" s="7">
        <v>0.16595129095272901</v>
      </c>
      <c r="Q556" s="7">
        <v>6.65900700428499</v>
      </c>
    </row>
    <row r="557" spans="1:17" hidden="1" x14ac:dyDescent="0.3">
      <c r="A557" s="3" t="s">
        <v>23</v>
      </c>
      <c r="B557" s="2">
        <v>44287</v>
      </c>
      <c r="C557" s="7">
        <v>0.98524514316592304</v>
      </c>
      <c r="D557" s="7">
        <v>3.43788065285468E-3</v>
      </c>
      <c r="E557" s="7">
        <v>0.61618261770699101</v>
      </c>
      <c r="F557" s="7">
        <v>0.38037950164015399</v>
      </c>
      <c r="G557" s="7">
        <v>1.2831761477274099E-2</v>
      </c>
      <c r="H557" s="7">
        <v>8.1105496800497594E-3</v>
      </c>
      <c r="I557" s="7">
        <v>7.8334688691257107E-2</v>
      </c>
      <c r="J557" s="7">
        <v>6.5711785596988204E-2</v>
      </c>
      <c r="K557" s="7">
        <v>5.7331583232504001E-2</v>
      </c>
      <c r="L557" s="7">
        <v>0.44927370041780801</v>
      </c>
      <c r="M557" s="7">
        <v>4.6774420375162697E-2</v>
      </c>
      <c r="N557" s="7">
        <v>7.5325080984106299E-2</v>
      </c>
      <c r="O557" s="7">
        <v>5.2239947186392697E-3</v>
      </c>
      <c r="P557" s="7">
        <v>0.20108243482621099</v>
      </c>
      <c r="Q557" s="7">
        <v>6.5919130517641698</v>
      </c>
    </row>
    <row r="558" spans="1:17" hidden="1" x14ac:dyDescent="0.3">
      <c r="A558" s="3" t="s">
        <v>23</v>
      </c>
      <c r="B558" s="2">
        <v>44317</v>
      </c>
      <c r="C558" s="7">
        <v>1.0820320229292699</v>
      </c>
      <c r="D558" s="7">
        <v>2.9453126285040499E-3</v>
      </c>
      <c r="E558" s="7">
        <v>0.59439466725646894</v>
      </c>
      <c r="F558" s="7">
        <v>0.402660020115027</v>
      </c>
      <c r="G558" s="7">
        <v>1.09882651432329E-2</v>
      </c>
      <c r="H558" s="7">
        <v>1.3067058064747301E-2</v>
      </c>
      <c r="I558" s="7">
        <v>8.8291799802250603E-2</v>
      </c>
      <c r="J558" s="7">
        <v>8.4598813539113804E-2</v>
      </c>
      <c r="K558" s="7">
        <v>4.9902450545175003E-2</v>
      </c>
      <c r="L558" s="7">
        <v>0.421130850905376</v>
      </c>
      <c r="M558" s="7">
        <v>4.2600814749970399E-2</v>
      </c>
      <c r="N558" s="7">
        <v>7.1473506954686697E-2</v>
      </c>
      <c r="O558" s="7">
        <v>8.4549115958092308E-3</v>
      </c>
      <c r="P558" s="7">
        <v>0.209491528699638</v>
      </c>
      <c r="Q558" s="7">
        <v>6.6260509839984003</v>
      </c>
    </row>
    <row r="559" spans="1:17" hidden="1" x14ac:dyDescent="0.3">
      <c r="A559" s="3" t="s">
        <v>23</v>
      </c>
      <c r="B559" s="2">
        <v>44348</v>
      </c>
      <c r="C559" s="7">
        <v>1.02750548771734</v>
      </c>
      <c r="D559" s="7">
        <v>4.1808187190452402E-3</v>
      </c>
      <c r="E559" s="7">
        <v>0.60487530732719896</v>
      </c>
      <c r="F559" s="7">
        <v>0.39094387395375602</v>
      </c>
      <c r="G559" s="7">
        <v>1.10578660221489E-2</v>
      </c>
      <c r="H559" s="7">
        <v>1.36174155268718E-2</v>
      </c>
      <c r="I559" s="7">
        <v>8.3941707089949497E-2</v>
      </c>
      <c r="J559" s="7">
        <v>9.5243223868772001E-2</v>
      </c>
      <c r="K559" s="7">
        <v>4.5482917646444403E-2</v>
      </c>
      <c r="L559" s="7">
        <v>0.42669350411964901</v>
      </c>
      <c r="M559" s="7">
        <v>4.9191993728867997E-2</v>
      </c>
      <c r="N559" s="7">
        <v>6.5957870866172996E-2</v>
      </c>
      <c r="O559" s="7">
        <v>1.1537349092198499E-2</v>
      </c>
      <c r="P559" s="7">
        <v>0.19727615203892501</v>
      </c>
      <c r="Q559" s="7">
        <v>6.6035408455476903</v>
      </c>
    </row>
    <row r="560" spans="1:17" hidden="1" x14ac:dyDescent="0.3">
      <c r="A560" s="3" t="s">
        <v>23</v>
      </c>
      <c r="B560" s="2">
        <v>44378</v>
      </c>
      <c r="C560" s="7">
        <v>1.0873483933419601</v>
      </c>
      <c r="D560" s="7">
        <v>2.8844116391459002E-3</v>
      </c>
      <c r="E560" s="7">
        <v>0.61321195974286302</v>
      </c>
      <c r="F560" s="7">
        <v>0.38390362861799099</v>
      </c>
      <c r="G560" s="7">
        <v>1.1850901296630601E-2</v>
      </c>
      <c r="H560" s="7">
        <v>1.53692977969659E-2</v>
      </c>
      <c r="I560" s="7">
        <v>8.7625405926928801E-2</v>
      </c>
      <c r="J560" s="7">
        <v>0.10102152900575</v>
      </c>
      <c r="K560" s="7">
        <v>4.6625299277604101E-2</v>
      </c>
      <c r="L560" s="7">
        <v>0.42004861097582302</v>
      </c>
      <c r="M560" s="7">
        <v>4.6539304685177398E-2</v>
      </c>
      <c r="N560" s="7">
        <v>6.2854979799459004E-2</v>
      </c>
      <c r="O560" s="7">
        <v>1.31045621973902E-2</v>
      </c>
      <c r="P560" s="7">
        <v>0.19496010903827099</v>
      </c>
      <c r="Q560" s="7">
        <v>6.5811478888490704</v>
      </c>
    </row>
    <row r="561" spans="1:17" hidden="1" x14ac:dyDescent="0.3">
      <c r="A561" s="3" t="s">
        <v>23</v>
      </c>
      <c r="B561" s="2">
        <v>44409</v>
      </c>
      <c r="C561" s="7">
        <v>1.05748895359594</v>
      </c>
      <c r="D561" s="7">
        <v>3.1610936176841601E-3</v>
      </c>
      <c r="E561" s="7">
        <v>0.58150350856973199</v>
      </c>
      <c r="F561" s="7">
        <v>0.415335397812584</v>
      </c>
      <c r="G561" s="7">
        <v>1.13237487722039E-2</v>
      </c>
      <c r="H561" s="7">
        <v>1.6947769430266602E-2</v>
      </c>
      <c r="I561" s="7">
        <v>8.8777186435593999E-2</v>
      </c>
      <c r="J561" s="7">
        <v>0.114123124403863</v>
      </c>
      <c r="K561" s="7">
        <v>4.9241747334045703E-2</v>
      </c>
      <c r="L561" s="7">
        <v>0.393036235716271</v>
      </c>
      <c r="M561" s="7">
        <v>4.7068592612933897E-2</v>
      </c>
      <c r="N561" s="7">
        <v>5.9451870038228501E-2</v>
      </c>
      <c r="O561" s="7">
        <v>1.8610627030725701E-2</v>
      </c>
      <c r="P561" s="7">
        <v>0.20141909822586801</v>
      </c>
      <c r="Q561" s="7">
        <v>6.6281865880151498</v>
      </c>
    </row>
    <row r="562" spans="1:17" hidden="1" x14ac:dyDescent="0.3">
      <c r="A562" s="3" t="s">
        <v>23</v>
      </c>
      <c r="B562" s="2">
        <v>44440</v>
      </c>
      <c r="C562" s="7">
        <v>1.0520130968588499</v>
      </c>
      <c r="D562" s="7">
        <v>3.3328125769841702E-3</v>
      </c>
      <c r="E562" s="7">
        <v>0.60173733673822405</v>
      </c>
      <c r="F562" s="7">
        <v>0.39492985068479203</v>
      </c>
      <c r="G562" s="7">
        <v>1.2031943528655199E-2</v>
      </c>
      <c r="H562" s="7">
        <v>1.6809214201590799E-2</v>
      </c>
      <c r="I562" s="7">
        <v>7.8309537033290993E-2</v>
      </c>
      <c r="J562" s="7">
        <v>0.11346437943647</v>
      </c>
      <c r="K562" s="7">
        <v>4.93074485296719E-2</v>
      </c>
      <c r="L562" s="7">
        <v>0.40405818024670298</v>
      </c>
      <c r="M562" s="7">
        <v>4.6920277920317797E-2</v>
      </c>
      <c r="N562" s="7">
        <v>5.1069192350053902E-2</v>
      </c>
      <c r="O562" s="7">
        <v>1.5768352084689501E-2</v>
      </c>
      <c r="P562" s="7">
        <v>0.21226147466855599</v>
      </c>
      <c r="Q562" s="7">
        <v>6.5999223709033696</v>
      </c>
    </row>
    <row r="563" spans="1:17" hidden="1" x14ac:dyDescent="0.3">
      <c r="A563" s="3" t="s">
        <v>24</v>
      </c>
      <c r="B563" s="2">
        <v>43466</v>
      </c>
      <c r="C563" s="7">
        <v>0.87836136373568896</v>
      </c>
      <c r="D563" s="7">
        <v>2.1365887072607101E-2</v>
      </c>
      <c r="E563" s="7">
        <v>0.41885807609104397</v>
      </c>
      <c r="F563" s="7">
        <v>0.55977603683634902</v>
      </c>
      <c r="G563" s="7">
        <v>8.9798495493282598E-3</v>
      </c>
      <c r="H563" s="7">
        <v>2.6964182615236199E-2</v>
      </c>
      <c r="I563" s="7">
        <v>9.0501718117214094E-2</v>
      </c>
      <c r="J563" s="7">
        <v>8.8187289258384399E-2</v>
      </c>
      <c r="K563" s="7">
        <v>7.6730148812180196E-2</v>
      </c>
      <c r="L563" s="7">
        <v>0.29508004673484001</v>
      </c>
      <c r="M563" s="7">
        <v>5.21972122678847E-2</v>
      </c>
      <c r="N563" s="7">
        <v>3.6725688638277E-2</v>
      </c>
      <c r="O563" s="7">
        <v>4.1492100264730401E-2</v>
      </c>
      <c r="P563" s="7">
        <v>0.28314176374192501</v>
      </c>
      <c r="Q563" s="7">
        <v>5.7557277801509796</v>
      </c>
    </row>
    <row r="564" spans="1:17" hidden="1" x14ac:dyDescent="0.3">
      <c r="A564" s="3" t="s">
        <v>24</v>
      </c>
      <c r="B564" s="2">
        <v>43497</v>
      </c>
      <c r="C564" s="7">
        <v>0.88582543898862298</v>
      </c>
      <c r="D564" s="7">
        <v>2.0866941790315501E-2</v>
      </c>
      <c r="E564" s="7">
        <v>0.42244794485340198</v>
      </c>
      <c r="F564" s="7">
        <v>0.55668511335628201</v>
      </c>
      <c r="G564" s="7">
        <v>8.7275833181657408E-3</v>
      </c>
      <c r="H564" s="7">
        <v>2.8551197054550798E-2</v>
      </c>
      <c r="I564" s="7">
        <v>9.4658492769646094E-2</v>
      </c>
      <c r="J564" s="7">
        <v>0.10050602318514899</v>
      </c>
      <c r="K564" s="7">
        <v>7.3060008639593194E-2</v>
      </c>
      <c r="L564" s="7">
        <v>0.291947439802338</v>
      </c>
      <c r="M564" s="7">
        <v>5.1201540336657303E-2</v>
      </c>
      <c r="N564" s="7">
        <v>3.71311837336155E-2</v>
      </c>
      <c r="O564" s="7">
        <v>4.4812454410490997E-2</v>
      </c>
      <c r="P564" s="7">
        <v>0.269404076749794</v>
      </c>
      <c r="Q564" s="7">
        <v>5.6521139980204103</v>
      </c>
    </row>
    <row r="565" spans="1:17" hidden="1" x14ac:dyDescent="0.3">
      <c r="A565" s="3" t="s">
        <v>24</v>
      </c>
      <c r="B565" s="2">
        <v>43525</v>
      </c>
      <c r="C565" s="7">
        <v>1.0360975856024299</v>
      </c>
      <c r="D565" s="7">
        <v>2.14511698693922E-2</v>
      </c>
      <c r="E565" s="7">
        <v>0.41535416512901702</v>
      </c>
      <c r="F565" s="7">
        <v>0.56319466500159099</v>
      </c>
      <c r="G565" s="7">
        <v>1.07625880965022E-2</v>
      </c>
      <c r="H565" s="7">
        <v>2.7200016356833001E-2</v>
      </c>
      <c r="I565" s="7">
        <v>0.103720978423857</v>
      </c>
      <c r="J565" s="7">
        <v>0.101221141178908</v>
      </c>
      <c r="K565" s="7">
        <v>7.2419024006459304E-2</v>
      </c>
      <c r="L565" s="7">
        <v>0.29131637510006803</v>
      </c>
      <c r="M565" s="7">
        <v>4.9700768243512203E-2</v>
      </c>
      <c r="N565" s="7">
        <v>4.3084004298716998E-2</v>
      </c>
      <c r="O565" s="7">
        <v>4.0307658272790599E-2</v>
      </c>
      <c r="P565" s="7">
        <v>0.26026744602235202</v>
      </c>
      <c r="Q565" s="7">
        <v>5.8120176656149303</v>
      </c>
    </row>
    <row r="566" spans="1:17" hidden="1" x14ac:dyDescent="0.3">
      <c r="A566" s="3" t="s">
        <v>24</v>
      </c>
      <c r="B566" s="2">
        <v>43556</v>
      </c>
      <c r="C566" s="7">
        <v>1.00595493323712</v>
      </c>
      <c r="D566" s="7">
        <v>2.34358563264115E-2</v>
      </c>
      <c r="E566" s="7">
        <v>0.41522604394417301</v>
      </c>
      <c r="F566" s="7">
        <v>0.56133809972941495</v>
      </c>
      <c r="G566" s="7">
        <v>7.9778077049033093E-3</v>
      </c>
      <c r="H566" s="7">
        <v>2.8544778429978698E-2</v>
      </c>
      <c r="I566" s="7">
        <v>0.101028303461564</v>
      </c>
      <c r="J566" s="7">
        <v>9.9350168919061094E-2</v>
      </c>
      <c r="K566" s="7">
        <v>7.5731007054371594E-2</v>
      </c>
      <c r="L566" s="7">
        <v>0.293092195080291</v>
      </c>
      <c r="M566" s="7">
        <v>4.9624949401266202E-2</v>
      </c>
      <c r="N566" s="7">
        <v>4.4977194677626099E-2</v>
      </c>
      <c r="O566" s="7">
        <v>4.6476223087573702E-2</v>
      </c>
      <c r="P566" s="7">
        <v>0.25319737218336502</v>
      </c>
      <c r="Q566" s="7">
        <v>5.8499629931777504</v>
      </c>
    </row>
    <row r="567" spans="1:17" hidden="1" x14ac:dyDescent="0.3">
      <c r="A567" s="3" t="s">
        <v>24</v>
      </c>
      <c r="B567" s="2">
        <v>43586</v>
      </c>
      <c r="C567" s="7">
        <v>1.0112216763939199</v>
      </c>
      <c r="D567" s="7">
        <v>2.1702145444035901E-2</v>
      </c>
      <c r="E567" s="7">
        <v>0.41982123294623003</v>
      </c>
      <c r="F567" s="7">
        <v>0.55847662160973399</v>
      </c>
      <c r="G567" s="7">
        <v>8.3310057854151503E-3</v>
      </c>
      <c r="H567" s="7">
        <v>2.8245665063152701E-2</v>
      </c>
      <c r="I567" s="7">
        <v>0.108829967225366</v>
      </c>
      <c r="J567" s="7">
        <v>0.101122916020219</v>
      </c>
      <c r="K567" s="7">
        <v>8.4413395720331505E-2</v>
      </c>
      <c r="L567" s="7">
        <v>0.28905248078093998</v>
      </c>
      <c r="M567" s="7">
        <v>5.2661351201909901E-2</v>
      </c>
      <c r="N567" s="7">
        <v>4.80518879310428E-2</v>
      </c>
      <c r="O567" s="7">
        <v>4.33042249544126E-2</v>
      </c>
      <c r="P567" s="7">
        <v>0.23598710531721001</v>
      </c>
      <c r="Q567" s="7">
        <v>5.7300153648369099</v>
      </c>
    </row>
    <row r="568" spans="1:17" hidden="1" x14ac:dyDescent="0.3">
      <c r="A568" s="3" t="s">
        <v>24</v>
      </c>
      <c r="B568" s="2">
        <v>43617</v>
      </c>
      <c r="C568" s="7">
        <v>1.0062459807493001</v>
      </c>
      <c r="D568" s="7">
        <v>2.22371872789901E-2</v>
      </c>
      <c r="E568" s="7">
        <v>0.432123235075418</v>
      </c>
      <c r="F568" s="7">
        <v>0.54563957764559201</v>
      </c>
      <c r="G568" s="7">
        <v>9.0637212362088704E-3</v>
      </c>
      <c r="H568" s="7">
        <v>2.56049641754755E-2</v>
      </c>
      <c r="I568" s="7">
        <v>0.107847226394006</v>
      </c>
      <c r="J568" s="7">
        <v>9.6858704962824907E-2</v>
      </c>
      <c r="K568" s="7">
        <v>8.2502003711701494E-2</v>
      </c>
      <c r="L568" s="7">
        <v>0.28711160270154401</v>
      </c>
      <c r="M568" s="7">
        <v>5.24480834232375E-2</v>
      </c>
      <c r="N568" s="7">
        <v>4.1183431077972503E-2</v>
      </c>
      <c r="O568" s="7">
        <v>4.8464806938646902E-2</v>
      </c>
      <c r="P568" s="7">
        <v>0.248915455378381</v>
      </c>
      <c r="Q568" s="7">
        <v>5.7038010121254903</v>
      </c>
    </row>
    <row r="569" spans="1:17" hidden="1" x14ac:dyDescent="0.3">
      <c r="A569" s="3" t="s">
        <v>24</v>
      </c>
      <c r="B569" s="2">
        <v>43647</v>
      </c>
      <c r="C569" s="7">
        <v>1.0289902822454899</v>
      </c>
      <c r="D569" s="7">
        <v>2.2404828624256499E-2</v>
      </c>
      <c r="E569" s="7">
        <v>0.42128841940505202</v>
      </c>
      <c r="F569" s="7">
        <v>0.55630675197069201</v>
      </c>
      <c r="G569" s="7">
        <v>9.2370514592268402E-3</v>
      </c>
      <c r="H569" s="7">
        <v>2.8461115228862001E-2</v>
      </c>
      <c r="I569" s="7">
        <v>0.111154996846343</v>
      </c>
      <c r="J569" s="7">
        <v>9.8055269449697599E-2</v>
      </c>
      <c r="K569" s="7">
        <v>8.9430523050997204E-2</v>
      </c>
      <c r="L569" s="7">
        <v>0.29053225996528198</v>
      </c>
      <c r="M569" s="7">
        <v>5.0665854477570299E-2</v>
      </c>
      <c r="N569" s="7">
        <v>4.1413799482138899E-2</v>
      </c>
      <c r="O569" s="7">
        <v>4.6799441075521503E-2</v>
      </c>
      <c r="P569" s="7">
        <v>0.23424968896436099</v>
      </c>
      <c r="Q569" s="7">
        <v>5.74582701091839</v>
      </c>
    </row>
    <row r="570" spans="1:17" hidden="1" x14ac:dyDescent="0.3">
      <c r="A570" s="3" t="s">
        <v>24</v>
      </c>
      <c r="B570" s="2">
        <v>43678</v>
      </c>
      <c r="C570" s="7">
        <v>1.0318696042123701</v>
      </c>
      <c r="D570" s="7">
        <v>2.44247231139595E-2</v>
      </c>
      <c r="E570" s="7">
        <v>0.415409219792578</v>
      </c>
      <c r="F570" s="7">
        <v>0.56016605709346301</v>
      </c>
      <c r="G570" s="7">
        <v>8.4904348979042196E-3</v>
      </c>
      <c r="H570" s="7">
        <v>3.2414499462251299E-2</v>
      </c>
      <c r="I570" s="7">
        <v>0.106045129556638</v>
      </c>
      <c r="J570" s="7">
        <v>0.10420207433508601</v>
      </c>
      <c r="K570" s="7">
        <v>8.7096282869267502E-2</v>
      </c>
      <c r="L570" s="7">
        <v>0.28413988293214298</v>
      </c>
      <c r="M570" s="7">
        <v>5.0449836520316399E-2</v>
      </c>
      <c r="N570" s="7">
        <v>4.0061136729038403E-2</v>
      </c>
      <c r="O570" s="7">
        <v>4.6695306217629601E-2</v>
      </c>
      <c r="P570" s="7">
        <v>0.24040541647972599</v>
      </c>
      <c r="Q570" s="7">
        <v>5.8479286616445201</v>
      </c>
    </row>
    <row r="571" spans="1:17" hidden="1" x14ac:dyDescent="0.3">
      <c r="A571" s="3" t="s">
        <v>24</v>
      </c>
      <c r="B571" s="2">
        <v>43709</v>
      </c>
      <c r="C571" s="7">
        <v>0.97127804340339796</v>
      </c>
      <c r="D571" s="7">
        <v>2.0690236694819002E-2</v>
      </c>
      <c r="E571" s="7">
        <v>0.41223705539562799</v>
      </c>
      <c r="F571" s="7">
        <v>0.567072707909553</v>
      </c>
      <c r="G571" s="7">
        <v>8.1131316219157906E-3</v>
      </c>
      <c r="H571" s="7">
        <v>2.7277832848615201E-2</v>
      </c>
      <c r="I571" s="7">
        <v>0.103910927191761</v>
      </c>
      <c r="J571" s="7">
        <v>9.8029487306722798E-2</v>
      </c>
      <c r="K571" s="7">
        <v>8.32007421760666E-2</v>
      </c>
      <c r="L571" s="7">
        <v>0.28728407482489998</v>
      </c>
      <c r="M571" s="7">
        <v>4.6913301491759297E-2</v>
      </c>
      <c r="N571" s="7">
        <v>4.1412448305331799E-2</v>
      </c>
      <c r="O571" s="7">
        <v>4.7844273582408801E-2</v>
      </c>
      <c r="P571" s="7">
        <v>0.256013780650519</v>
      </c>
      <c r="Q571" s="7">
        <v>5.8416491889679101</v>
      </c>
    </row>
    <row r="572" spans="1:17" hidden="1" x14ac:dyDescent="0.3">
      <c r="A572" s="3" t="s">
        <v>24</v>
      </c>
      <c r="B572" s="2">
        <v>43739</v>
      </c>
      <c r="C572" s="7">
        <v>0.99257182790290399</v>
      </c>
      <c r="D572" s="7">
        <v>2.1831141727027398E-2</v>
      </c>
      <c r="E572" s="7">
        <v>0.434645715305084</v>
      </c>
      <c r="F572" s="7">
        <v>0.54352314296788795</v>
      </c>
      <c r="G572" s="7">
        <v>8.3335195356649006E-3</v>
      </c>
      <c r="H572" s="7">
        <v>3.0516545473299801E-2</v>
      </c>
      <c r="I572" s="7">
        <v>0.113192324458033</v>
      </c>
      <c r="J572" s="7">
        <v>9.9150580379143996E-2</v>
      </c>
      <c r="K572" s="7">
        <v>8.8010392313399993E-2</v>
      </c>
      <c r="L572" s="7">
        <v>0.293314291251493</v>
      </c>
      <c r="M572" s="7">
        <v>4.91191328694639E-2</v>
      </c>
      <c r="N572" s="7">
        <v>4.5043453930058999E-2</v>
      </c>
      <c r="O572" s="7">
        <v>4.5712451968113202E-2</v>
      </c>
      <c r="P572" s="7">
        <v>0.22760730782132799</v>
      </c>
      <c r="Q572" s="7">
        <v>5.8169808138019503</v>
      </c>
    </row>
    <row r="573" spans="1:17" hidden="1" x14ac:dyDescent="0.3">
      <c r="A573" s="3" t="s">
        <v>24</v>
      </c>
      <c r="B573" s="2">
        <v>43770</v>
      </c>
      <c r="C573" s="7">
        <v>1.01338862989297</v>
      </c>
      <c r="D573" s="7">
        <v>2.1524208908775801E-2</v>
      </c>
      <c r="E573" s="7">
        <v>0.438386027892403</v>
      </c>
      <c r="F573" s="7">
        <v>0.54008976319882096</v>
      </c>
      <c r="G573" s="7">
        <v>8.7610514021190505E-3</v>
      </c>
      <c r="H573" s="7">
        <v>3.9345727014774103E-2</v>
      </c>
      <c r="I573" s="7">
        <v>0.121559561586131</v>
      </c>
      <c r="J573" s="7">
        <v>9.9113175048437696E-2</v>
      </c>
      <c r="K573" s="7">
        <v>0.100950867496665</v>
      </c>
      <c r="L573" s="7">
        <v>0.28560399227616901</v>
      </c>
      <c r="M573" s="7">
        <v>5.3081297164707802E-2</v>
      </c>
      <c r="N573" s="7">
        <v>4.2860149961201799E-2</v>
      </c>
      <c r="O573" s="7">
        <v>4.3630103719714E-2</v>
      </c>
      <c r="P573" s="7">
        <v>0.20509407433008101</v>
      </c>
      <c r="Q573" s="7">
        <v>5.8428359875645697</v>
      </c>
    </row>
    <row r="574" spans="1:17" hidden="1" x14ac:dyDescent="0.3">
      <c r="A574" s="3" t="s">
        <v>24</v>
      </c>
      <c r="B574" s="2">
        <v>43800</v>
      </c>
      <c r="C574" s="7">
        <v>1.13819463363579</v>
      </c>
      <c r="D574" s="7">
        <v>2.3276798472954E-2</v>
      </c>
      <c r="E574" s="7">
        <v>0.43933749876592498</v>
      </c>
      <c r="F574" s="7">
        <v>0.53738570276112096</v>
      </c>
      <c r="G574" s="7">
        <v>9.68379388540167E-3</v>
      </c>
      <c r="H574" s="7">
        <v>4.5604571598975699E-2</v>
      </c>
      <c r="I574" s="7">
        <v>0.14213198031412799</v>
      </c>
      <c r="J574" s="7">
        <v>9.8803468833784297E-2</v>
      </c>
      <c r="K574" s="7">
        <v>0.11676340175718</v>
      </c>
      <c r="L574" s="7">
        <v>0.28591042187499799</v>
      </c>
      <c r="M574" s="7">
        <v>5.5659746931349598E-2</v>
      </c>
      <c r="N574" s="7">
        <v>3.4246124209268002E-2</v>
      </c>
      <c r="O574" s="7">
        <v>3.7081601056826501E-2</v>
      </c>
      <c r="P574" s="7">
        <v>0.17411488953808901</v>
      </c>
      <c r="Q574" s="7">
        <v>5.7913797219573997</v>
      </c>
    </row>
    <row r="575" spans="1:17" hidden="1" x14ac:dyDescent="0.3">
      <c r="A575" s="3" t="s">
        <v>24</v>
      </c>
      <c r="B575" s="2">
        <v>43831</v>
      </c>
      <c r="C575" s="7">
        <v>0.86984422758102597</v>
      </c>
      <c r="D575" s="7">
        <v>2.39965984671595E-2</v>
      </c>
      <c r="E575" s="7">
        <v>0.44934107473540302</v>
      </c>
      <c r="F575" s="7">
        <v>0.52666232679743696</v>
      </c>
      <c r="G575" s="7">
        <v>9.6885333376587092E-3</v>
      </c>
      <c r="H575" s="7">
        <v>2.7403017033971602E-2</v>
      </c>
      <c r="I575" s="7">
        <v>8.59790403702827E-2</v>
      </c>
      <c r="J575" s="7">
        <v>0.10109012352761</v>
      </c>
      <c r="K575" s="7">
        <v>7.6908368214418807E-2</v>
      </c>
      <c r="L575" s="7">
        <v>0.30178791368109298</v>
      </c>
      <c r="M575" s="7">
        <v>4.9928657355979497E-2</v>
      </c>
      <c r="N575" s="7">
        <v>4.6388259504614303E-2</v>
      </c>
      <c r="O575" s="7">
        <v>4.6251297647440098E-2</v>
      </c>
      <c r="P575" s="7">
        <v>0.25457478932693101</v>
      </c>
      <c r="Q575" s="7">
        <v>5.7509243726288997</v>
      </c>
    </row>
    <row r="576" spans="1:17" hidden="1" x14ac:dyDescent="0.3">
      <c r="A576" s="3" t="s">
        <v>24</v>
      </c>
      <c r="B576" s="2">
        <v>43862</v>
      </c>
      <c r="C576" s="7">
        <v>0.88745822242978201</v>
      </c>
      <c r="D576" s="7">
        <v>2.0763884586005001E-2</v>
      </c>
      <c r="E576" s="7">
        <v>0.44505334070894398</v>
      </c>
      <c r="F576" s="7">
        <v>0.53418277470505104</v>
      </c>
      <c r="G576" s="7">
        <v>9.9253056784545206E-3</v>
      </c>
      <c r="H576" s="7">
        <v>2.6655903894705901E-2</v>
      </c>
      <c r="I576" s="7">
        <v>9.1054134890772701E-2</v>
      </c>
      <c r="J576" s="7">
        <v>0.105680050996543</v>
      </c>
      <c r="K576" s="7">
        <v>7.9030554742860401E-2</v>
      </c>
      <c r="L576" s="7">
        <v>0.29955903286074098</v>
      </c>
      <c r="M576" s="7">
        <v>5.07534814843527E-2</v>
      </c>
      <c r="N576" s="7">
        <v>4.1997203376608297E-2</v>
      </c>
      <c r="O576" s="7">
        <v>5.00354537079164E-2</v>
      </c>
      <c r="P576" s="7">
        <v>0.24530887836704501</v>
      </c>
      <c r="Q576" s="7">
        <v>5.7177062076600098</v>
      </c>
    </row>
    <row r="577" spans="1:17" x14ac:dyDescent="0.3">
      <c r="A577" s="3" t="s">
        <v>24</v>
      </c>
      <c r="B577" s="2">
        <v>43891</v>
      </c>
      <c r="C577" s="7">
        <v>0.80310806565249504</v>
      </c>
      <c r="D577" s="7">
        <v>2.5471511230406502E-2</v>
      </c>
      <c r="E577" s="7">
        <v>0.49222298092904798</v>
      </c>
      <c r="F577" s="7">
        <v>0.48230550784054499</v>
      </c>
      <c r="G577" s="7">
        <v>8.7744416999815198E-3</v>
      </c>
      <c r="H577" s="7">
        <v>2.11757350807362E-2</v>
      </c>
      <c r="I577" s="7">
        <v>6.6363433120947404E-2</v>
      </c>
      <c r="J577" s="7">
        <v>7.2979210927955507E-2</v>
      </c>
      <c r="K577" s="7">
        <v>7.3841757458288401E-2</v>
      </c>
      <c r="L577" s="7">
        <v>0.40726103190497898</v>
      </c>
      <c r="M577" s="7">
        <v>4.4438476829903102E-2</v>
      </c>
      <c r="N577" s="7">
        <v>3.4903138152032401E-2</v>
      </c>
      <c r="O577" s="7">
        <v>2.90782976334211E-2</v>
      </c>
      <c r="P577" s="7">
        <v>0.24118447719175601</v>
      </c>
      <c r="Q577" s="7">
        <v>5.81987221584036</v>
      </c>
    </row>
    <row r="578" spans="1:17" hidden="1" x14ac:dyDescent="0.3">
      <c r="A578" s="3" t="s">
        <v>24</v>
      </c>
      <c r="B578" s="2">
        <v>43922</v>
      </c>
      <c r="C578" s="7">
        <v>0.42121735627374901</v>
      </c>
      <c r="D578" s="7">
        <v>3.5170541884453399E-2</v>
      </c>
      <c r="E578" s="7">
        <v>0.67755185745284596</v>
      </c>
      <c r="F578" s="7">
        <v>0.28727760066269997</v>
      </c>
      <c r="G578" s="7">
        <v>8.6443625153808604E-3</v>
      </c>
      <c r="H578" s="7">
        <v>3.8479349134900899E-3</v>
      </c>
      <c r="I578" s="7">
        <v>1.9756743680367998E-2</v>
      </c>
      <c r="J578" s="7">
        <v>1.6508449509387998E-2</v>
      </c>
      <c r="K578" s="7">
        <v>5.9840361658431498E-2</v>
      </c>
      <c r="L578" s="7">
        <v>0.71031747744071105</v>
      </c>
      <c r="M578" s="7">
        <v>2.0356472858718801E-2</v>
      </c>
      <c r="N578" s="7">
        <v>1.9737723875597499E-2</v>
      </c>
      <c r="O578" s="7">
        <v>6.2519077173710203E-3</v>
      </c>
      <c r="P578" s="7">
        <v>0.134738565830543</v>
      </c>
      <c r="Q578" s="7">
        <v>6.0391067374137499</v>
      </c>
    </row>
    <row r="579" spans="1:17" hidden="1" x14ac:dyDescent="0.3">
      <c r="A579" s="3" t="s">
        <v>24</v>
      </c>
      <c r="B579" s="2">
        <v>43952</v>
      </c>
      <c r="C579" s="7">
        <v>0.52725487314901298</v>
      </c>
      <c r="D579" s="7">
        <v>3.53046939317943E-2</v>
      </c>
      <c r="E579" s="7">
        <v>0.64181932127779595</v>
      </c>
      <c r="F579" s="7">
        <v>0.32287598479041002</v>
      </c>
      <c r="G579" s="7">
        <v>9.8680381899132908E-3</v>
      </c>
      <c r="H579" s="7">
        <v>6.5960745347820203E-3</v>
      </c>
      <c r="I579" s="7">
        <v>2.66172881865069E-2</v>
      </c>
      <c r="J579" s="7">
        <v>2.5749161754378198E-2</v>
      </c>
      <c r="K579" s="7">
        <v>6.46770806935653E-2</v>
      </c>
      <c r="L579" s="7">
        <v>0.60775455320488303</v>
      </c>
      <c r="M579" s="7">
        <v>2.4215175805128102E-2</v>
      </c>
      <c r="N579" s="7">
        <v>7.5647904171619401E-2</v>
      </c>
      <c r="O579" s="7">
        <v>7.44332502358398E-3</v>
      </c>
      <c r="P579" s="7">
        <v>0.15143139843563999</v>
      </c>
      <c r="Q579" s="7">
        <v>6.0282953753556603</v>
      </c>
    </row>
    <row r="580" spans="1:17" hidden="1" x14ac:dyDescent="0.3">
      <c r="A580" s="3" t="s">
        <v>24</v>
      </c>
      <c r="B580" s="2">
        <v>43983</v>
      </c>
      <c r="C580" s="7">
        <v>0.72729386306146904</v>
      </c>
      <c r="D580" s="7">
        <v>2.9216820411863201E-2</v>
      </c>
      <c r="E580" s="7">
        <v>0.51448861161460702</v>
      </c>
      <c r="F580" s="7">
        <v>0.45629456797352902</v>
      </c>
      <c r="G580" s="7">
        <v>9.5172919566211406E-3</v>
      </c>
      <c r="H580" s="7">
        <v>1.7687507134457901E-2</v>
      </c>
      <c r="I580" s="7">
        <v>8.5800760671740903E-2</v>
      </c>
      <c r="J580" s="7">
        <v>3.8151355438862798E-2</v>
      </c>
      <c r="K580" s="7">
        <v>5.7022166383195197E-2</v>
      </c>
      <c r="L580" s="7">
        <v>0.42645034100564899</v>
      </c>
      <c r="M580" s="7">
        <v>3.2679089266730701E-2</v>
      </c>
      <c r="N580" s="7">
        <v>7.7931360809324807E-2</v>
      </c>
      <c r="O580" s="7">
        <v>9.40324130105143E-3</v>
      </c>
      <c r="P580" s="7">
        <v>0.245356886032366</v>
      </c>
      <c r="Q580" s="7">
        <v>5.9531486645399898</v>
      </c>
    </row>
    <row r="581" spans="1:17" hidden="1" x14ac:dyDescent="0.3">
      <c r="A581" s="3" t="s">
        <v>24</v>
      </c>
      <c r="B581" s="2">
        <v>44013</v>
      </c>
      <c r="C581" s="7">
        <v>0.87394826429499095</v>
      </c>
      <c r="D581" s="7">
        <v>2.64788218908662E-2</v>
      </c>
      <c r="E581" s="7">
        <v>0.48735698483960499</v>
      </c>
      <c r="F581" s="7">
        <v>0.48616419326952798</v>
      </c>
      <c r="G581" s="7">
        <v>9.3716349594122998E-3</v>
      </c>
      <c r="H581" s="7">
        <v>2.27907758910567E-2</v>
      </c>
      <c r="I581" s="7">
        <v>0.113656132443632</v>
      </c>
      <c r="J581" s="7">
        <v>7.4639024812779106E-2</v>
      </c>
      <c r="K581" s="7">
        <v>6.3035674733545197E-2</v>
      </c>
      <c r="L581" s="7">
        <v>0.34761238570306002</v>
      </c>
      <c r="M581" s="7">
        <v>4.91617383960892E-2</v>
      </c>
      <c r="N581" s="7">
        <v>6.8631134466998006E-2</v>
      </c>
      <c r="O581" s="7">
        <v>1.42070226182758E-2</v>
      </c>
      <c r="P581" s="7">
        <v>0.23689447597515101</v>
      </c>
      <c r="Q581" s="7">
        <v>5.8686553138422601</v>
      </c>
    </row>
    <row r="582" spans="1:17" hidden="1" x14ac:dyDescent="0.3">
      <c r="A582" s="3" t="s">
        <v>24</v>
      </c>
      <c r="B582" s="2">
        <v>44044</v>
      </c>
      <c r="C582" s="7">
        <v>0.90964057639823004</v>
      </c>
      <c r="D582" s="7">
        <v>2.32733422426285E-2</v>
      </c>
      <c r="E582" s="7">
        <v>0.46762213021268101</v>
      </c>
      <c r="F582" s="7">
        <v>0.50910452754469104</v>
      </c>
      <c r="G582" s="7">
        <v>7.6655469165201702E-3</v>
      </c>
      <c r="H582" s="7">
        <v>2.3918713724340498E-2</v>
      </c>
      <c r="I582" s="7">
        <v>0.11295507474232901</v>
      </c>
      <c r="J582" s="7">
        <v>9.5935036507885305E-2</v>
      </c>
      <c r="K582" s="7">
        <v>6.6016039281033403E-2</v>
      </c>
      <c r="L582" s="7">
        <v>0.3252110817944</v>
      </c>
      <c r="M582" s="7">
        <v>4.6086625822898998E-2</v>
      </c>
      <c r="N582" s="7">
        <v>6.8425391232540697E-2</v>
      </c>
      <c r="O582" s="7">
        <v>2.0112502652090501E-2</v>
      </c>
      <c r="P582" s="7">
        <v>0.23367398732596101</v>
      </c>
      <c r="Q582" s="7">
        <v>5.8722718371947904</v>
      </c>
    </row>
    <row r="583" spans="1:17" hidden="1" x14ac:dyDescent="0.3">
      <c r="A583" s="3" t="s">
        <v>24</v>
      </c>
      <c r="B583" s="2">
        <v>44075</v>
      </c>
      <c r="C583" s="7">
        <v>0.85983282282734297</v>
      </c>
      <c r="D583" s="7">
        <v>2.4880055272050498E-2</v>
      </c>
      <c r="E583" s="7">
        <v>0.48468576613790498</v>
      </c>
      <c r="F583" s="7">
        <v>0.49043417859004501</v>
      </c>
      <c r="G583" s="7">
        <v>8.7194457310813007E-3</v>
      </c>
      <c r="H583" s="7">
        <v>2.3053563493729601E-2</v>
      </c>
      <c r="I583" s="7">
        <v>0.106665375754761</v>
      </c>
      <c r="J583" s="7">
        <v>9.0540810147730397E-2</v>
      </c>
      <c r="K583" s="7">
        <v>6.8420975192338307E-2</v>
      </c>
      <c r="L583" s="7">
        <v>0.33622775645452102</v>
      </c>
      <c r="M583" s="7">
        <v>5.1409889891946003E-2</v>
      </c>
      <c r="N583" s="7">
        <v>6.1768569059722798E-2</v>
      </c>
      <c r="O583" s="7">
        <v>2.3218983429940401E-2</v>
      </c>
      <c r="P583" s="7">
        <v>0.22997463084422901</v>
      </c>
      <c r="Q583" s="7">
        <v>5.8879380978477496</v>
      </c>
    </row>
    <row r="584" spans="1:17" hidden="1" x14ac:dyDescent="0.3">
      <c r="A584" s="3" t="s">
        <v>24</v>
      </c>
      <c r="B584" s="2">
        <v>44105</v>
      </c>
      <c r="C584" s="7">
        <v>0.922605456439341</v>
      </c>
      <c r="D584" s="7">
        <v>2.4493870942641799E-2</v>
      </c>
      <c r="E584" s="7">
        <v>0.47684083410233102</v>
      </c>
      <c r="F584" s="7">
        <v>0.49866529495502698</v>
      </c>
      <c r="G584" s="7">
        <v>8.47763940980901E-3</v>
      </c>
      <c r="H584" s="7">
        <v>3.1143905996454099E-2</v>
      </c>
      <c r="I584" s="7">
        <v>0.110289171006378</v>
      </c>
      <c r="J584" s="7">
        <v>8.7304572374727898E-2</v>
      </c>
      <c r="K584" s="7">
        <v>7.6154716970046499E-2</v>
      </c>
      <c r="L584" s="7">
        <v>0.33066093356005499</v>
      </c>
      <c r="M584" s="7">
        <v>4.8349886407541599E-2</v>
      </c>
      <c r="N584" s="7">
        <v>6.9250706617530494E-2</v>
      </c>
      <c r="O584" s="7">
        <v>1.9150186094431899E-2</v>
      </c>
      <c r="P584" s="7">
        <v>0.219218281563026</v>
      </c>
      <c r="Q584" s="7">
        <v>5.8471863053222304</v>
      </c>
    </row>
    <row r="585" spans="1:17" hidden="1" x14ac:dyDescent="0.3">
      <c r="A585" s="3" t="s">
        <v>24</v>
      </c>
      <c r="B585" s="2">
        <v>44136</v>
      </c>
      <c r="C585" s="7">
        <v>0.68657880895011403</v>
      </c>
      <c r="D585" s="7">
        <v>3.2927684563130298E-2</v>
      </c>
      <c r="E585" s="7">
        <v>0.54736458168836999</v>
      </c>
      <c r="F585" s="7">
        <v>0.41970773374850001</v>
      </c>
      <c r="G585" s="7">
        <v>1.24690554405063E-2</v>
      </c>
      <c r="H585" s="7">
        <v>1.40780935829963E-2</v>
      </c>
      <c r="I585" s="7">
        <v>4.1481636531787103E-2</v>
      </c>
      <c r="J585" s="7">
        <v>5.6608944523602697E-2</v>
      </c>
      <c r="K585" s="7">
        <v>7.5171655954675301E-2</v>
      </c>
      <c r="L585" s="7">
        <v>0.44955453087650399</v>
      </c>
      <c r="M585" s="7">
        <v>4.64489285920777E-2</v>
      </c>
      <c r="N585" s="7">
        <v>8.9814461883500396E-2</v>
      </c>
      <c r="O585" s="7">
        <v>1.5331858899469E-2</v>
      </c>
      <c r="P585" s="7">
        <v>0.19904083371488099</v>
      </c>
      <c r="Q585" s="7">
        <v>5.95796385955994</v>
      </c>
    </row>
    <row r="586" spans="1:17" hidden="1" x14ac:dyDescent="0.3">
      <c r="A586" s="3" t="s">
        <v>24</v>
      </c>
      <c r="B586" s="2">
        <v>44166</v>
      </c>
      <c r="C586" s="7">
        <v>0.97611711628509101</v>
      </c>
      <c r="D586" s="7">
        <v>2.8638592857327099E-2</v>
      </c>
      <c r="E586" s="7">
        <v>0.50725780482470595</v>
      </c>
      <c r="F586" s="7">
        <v>0.46410360231796699</v>
      </c>
      <c r="G586" s="7">
        <v>1.1697796454892899E-2</v>
      </c>
      <c r="H586" s="7">
        <v>3.7135725384681802E-2</v>
      </c>
      <c r="I586" s="7">
        <v>0.13466880550243801</v>
      </c>
      <c r="J586" s="7">
        <v>6.7398907283123199E-2</v>
      </c>
      <c r="K586" s="7">
        <v>9.8131788711972506E-2</v>
      </c>
      <c r="L586" s="7">
        <v>0.35950077924377499</v>
      </c>
      <c r="M586" s="7">
        <v>5.6934972853478698E-2</v>
      </c>
      <c r="N586" s="7">
        <v>4.8862860624078297E-2</v>
      </c>
      <c r="O586" s="7">
        <v>1.17884946851841E-2</v>
      </c>
      <c r="P586" s="7">
        <v>0.173879869256375</v>
      </c>
      <c r="Q586" s="7">
        <v>5.8235198863039503</v>
      </c>
    </row>
    <row r="587" spans="1:17" hidden="1" x14ac:dyDescent="0.3">
      <c r="A587" s="3" t="s">
        <v>24</v>
      </c>
      <c r="B587" s="2">
        <v>44197</v>
      </c>
      <c r="C587" s="7">
        <v>0.50702818279323103</v>
      </c>
      <c r="D587" s="7">
        <v>4.4815836990875803E-2</v>
      </c>
      <c r="E587" s="7">
        <v>0.59054730146586898</v>
      </c>
      <c r="F587" s="7">
        <v>0.36463686154325498</v>
      </c>
      <c r="G587" s="7">
        <v>1.28069175997346E-2</v>
      </c>
      <c r="H587" s="7">
        <v>3.4270218596495301E-3</v>
      </c>
      <c r="I587" s="7">
        <v>1.7416314619766299E-2</v>
      </c>
      <c r="J587" s="7">
        <v>4.6116915241236699E-2</v>
      </c>
      <c r="K587" s="7">
        <v>5.11927803576952E-2</v>
      </c>
      <c r="L587" s="7">
        <v>0.54160451213051597</v>
      </c>
      <c r="M587" s="7">
        <v>4.5534475505397402E-2</v>
      </c>
      <c r="N587" s="7">
        <v>5.6710331811689801E-2</v>
      </c>
      <c r="O587" s="7">
        <v>1.16770396390795E-2</v>
      </c>
      <c r="P587" s="7">
        <v>0.213513691235235</v>
      </c>
      <c r="Q587" s="7">
        <v>5.9425637265740399</v>
      </c>
    </row>
    <row r="588" spans="1:17" hidden="1" x14ac:dyDescent="0.3">
      <c r="A588" s="3" t="s">
        <v>24</v>
      </c>
      <c r="B588" s="2">
        <v>44228</v>
      </c>
      <c r="C588" s="7">
        <v>0.52997416991489898</v>
      </c>
      <c r="D588" s="7">
        <v>3.6242486761194598E-2</v>
      </c>
      <c r="E588" s="7">
        <v>0.58039182645820397</v>
      </c>
      <c r="F588" s="7">
        <v>0.38336568678060101</v>
      </c>
      <c r="G588" s="7">
        <v>1.18034181992504E-2</v>
      </c>
      <c r="H588" s="7">
        <v>1.82266650943208E-3</v>
      </c>
      <c r="I588" s="7">
        <v>1.9704334913156301E-2</v>
      </c>
      <c r="J588" s="7">
        <v>4.7545196046147202E-2</v>
      </c>
      <c r="K588" s="7">
        <v>5.5956777762127298E-2</v>
      </c>
      <c r="L588" s="7">
        <v>0.50985750448087697</v>
      </c>
      <c r="M588" s="7">
        <v>4.9071315962951202E-2</v>
      </c>
      <c r="N588" s="7">
        <v>7.7897131959004301E-2</v>
      </c>
      <c r="O588" s="7">
        <v>1.1559194803968199E-2</v>
      </c>
      <c r="P588" s="7">
        <v>0.21478245936308599</v>
      </c>
      <c r="Q588" s="7">
        <v>5.9728987934251796</v>
      </c>
    </row>
    <row r="589" spans="1:17" x14ac:dyDescent="0.3">
      <c r="A589" s="3" t="s">
        <v>24</v>
      </c>
      <c r="B589" s="2">
        <v>44256</v>
      </c>
      <c r="C589" s="7">
        <v>0.67033438530301004</v>
      </c>
      <c r="D589" s="7">
        <v>3.4121154176821003E-2</v>
      </c>
      <c r="E589" s="7">
        <v>0.57322030976524696</v>
      </c>
      <c r="F589" s="7">
        <v>0.39265853605793199</v>
      </c>
      <c r="G589" s="7">
        <v>1.15836492769156E-2</v>
      </c>
      <c r="H589" s="7">
        <v>2.3823618784204301E-3</v>
      </c>
      <c r="I589" s="7">
        <v>2.0402890574500499E-2</v>
      </c>
      <c r="J589" s="7">
        <v>4.6881131420746798E-2</v>
      </c>
      <c r="K589" s="7">
        <v>5.7487392277466999E-2</v>
      </c>
      <c r="L589" s="7">
        <v>0.48521913984223702</v>
      </c>
      <c r="M589" s="7">
        <v>4.6471068286399797E-2</v>
      </c>
      <c r="N589" s="7">
        <v>8.6069463034746496E-2</v>
      </c>
      <c r="O589" s="7">
        <v>1.40266690579032E-2</v>
      </c>
      <c r="P589" s="7">
        <v>0.229476234350664</v>
      </c>
      <c r="Q589" s="7">
        <v>5.8815515351494296</v>
      </c>
    </row>
    <row r="590" spans="1:17" hidden="1" x14ac:dyDescent="0.3">
      <c r="A590" s="3" t="s">
        <v>24</v>
      </c>
      <c r="B590" s="2">
        <v>44287</v>
      </c>
      <c r="C590" s="7">
        <v>0.83336635193183795</v>
      </c>
      <c r="D590" s="7">
        <v>2.9425804611278E-2</v>
      </c>
      <c r="E590" s="7">
        <v>0.52692500270113396</v>
      </c>
      <c r="F590" s="7">
        <v>0.44364919268758801</v>
      </c>
      <c r="G590" s="7">
        <v>9.7062654227150508E-3</v>
      </c>
      <c r="H590" s="7">
        <v>1.44565231965417E-2</v>
      </c>
      <c r="I590" s="7">
        <v>0.101097412251914</v>
      </c>
      <c r="J590" s="7">
        <v>6.5543676007229906E-2</v>
      </c>
      <c r="K590" s="7">
        <v>7.4225370648141498E-2</v>
      </c>
      <c r="L590" s="7">
        <v>0.37009206794796301</v>
      </c>
      <c r="M590" s="7">
        <v>5.4154684351982903E-2</v>
      </c>
      <c r="N590" s="7">
        <v>7.4046114998003704E-2</v>
      </c>
      <c r="O590" s="7">
        <v>1.6669251069976999E-2</v>
      </c>
      <c r="P590" s="7">
        <v>0.22000863410553201</v>
      </c>
      <c r="Q590" s="7">
        <v>5.8404984596843201</v>
      </c>
    </row>
    <row r="591" spans="1:17" hidden="1" x14ac:dyDescent="0.3">
      <c r="A591" s="3" t="s">
        <v>24</v>
      </c>
      <c r="B591" s="2">
        <v>44317</v>
      </c>
      <c r="C591" s="7">
        <v>0.96747464433294394</v>
      </c>
      <c r="D591" s="7">
        <v>2.7510938800983702E-2</v>
      </c>
      <c r="E591" s="7">
        <v>0.50189121971562201</v>
      </c>
      <c r="F591" s="7">
        <v>0.47059784148339401</v>
      </c>
      <c r="G591" s="7">
        <v>8.11424530544432E-3</v>
      </c>
      <c r="H591" s="7">
        <v>2.21377825565209E-2</v>
      </c>
      <c r="I591" s="7">
        <v>0.11374269477915799</v>
      </c>
      <c r="J591" s="7">
        <v>8.5385565950018102E-2</v>
      </c>
      <c r="K591" s="7">
        <v>6.18362501463115E-2</v>
      </c>
      <c r="L591" s="7">
        <v>0.32240236214266799</v>
      </c>
      <c r="M591" s="7">
        <v>5.0242287656022303E-2</v>
      </c>
      <c r="N591" s="7">
        <v>7.2679812364349797E-2</v>
      </c>
      <c r="O591" s="7">
        <v>2.0887416379372099E-2</v>
      </c>
      <c r="P591" s="7">
        <v>0.24257158272013499</v>
      </c>
      <c r="Q591" s="7">
        <v>5.9064998568950697</v>
      </c>
    </row>
    <row r="592" spans="1:17" hidden="1" x14ac:dyDescent="0.3">
      <c r="A592" s="3" t="s">
        <v>24</v>
      </c>
      <c r="B592" s="2">
        <v>44348</v>
      </c>
      <c r="C592" s="7">
        <v>0.91074041648594795</v>
      </c>
      <c r="D592" s="7">
        <v>2.8107904578454E-2</v>
      </c>
      <c r="E592" s="7">
        <v>0.499014027660311</v>
      </c>
      <c r="F592" s="7">
        <v>0.47287806776123498</v>
      </c>
      <c r="G592" s="7">
        <v>9.5240584390657908E-3</v>
      </c>
      <c r="H592" s="7">
        <v>2.38743425189313E-2</v>
      </c>
      <c r="I592" s="7">
        <v>0.107828170267766</v>
      </c>
      <c r="J592" s="7">
        <v>9.5810372850315503E-2</v>
      </c>
      <c r="K592" s="7">
        <v>5.4204509537776002E-2</v>
      </c>
      <c r="L592" s="7">
        <v>0.33474394519774398</v>
      </c>
      <c r="M592" s="7">
        <v>5.60079217254114E-2</v>
      </c>
      <c r="N592" s="7">
        <v>6.1633001531069799E-2</v>
      </c>
      <c r="O592" s="7">
        <v>2.4804290440206E-2</v>
      </c>
      <c r="P592" s="7">
        <v>0.23156938749171399</v>
      </c>
      <c r="Q592" s="7">
        <v>5.8203567570869996</v>
      </c>
    </row>
    <row r="593" spans="1:17" hidden="1" x14ac:dyDescent="0.3">
      <c r="A593" s="3" t="s">
        <v>24</v>
      </c>
      <c r="B593" s="2">
        <v>44378</v>
      </c>
      <c r="C593" s="7">
        <v>0.94256722872995302</v>
      </c>
      <c r="D593" s="7">
        <v>2.79481809198164E-2</v>
      </c>
      <c r="E593" s="7">
        <v>0.50605005550478999</v>
      </c>
      <c r="F593" s="7">
        <v>0.46600176357539402</v>
      </c>
      <c r="G593" s="7">
        <v>8.9640356828958392E-3</v>
      </c>
      <c r="H593" s="7">
        <v>2.5133512384373901E-2</v>
      </c>
      <c r="I593" s="7">
        <v>0.105874990539955</v>
      </c>
      <c r="J593" s="7">
        <v>0.103955144133228</v>
      </c>
      <c r="K593" s="7">
        <v>5.6742984469205601E-2</v>
      </c>
      <c r="L593" s="7">
        <v>0.33680584089608401</v>
      </c>
      <c r="M593" s="7">
        <v>5.5094443444515702E-2</v>
      </c>
      <c r="N593" s="7">
        <v>6.1877026209991699E-2</v>
      </c>
      <c r="O593" s="7">
        <v>2.8806083982479299E-2</v>
      </c>
      <c r="P593" s="7">
        <v>0.21674593825727101</v>
      </c>
      <c r="Q593" s="7">
        <v>5.8111820281572797</v>
      </c>
    </row>
    <row r="594" spans="1:17" hidden="1" x14ac:dyDescent="0.3">
      <c r="A594" s="3" t="s">
        <v>24</v>
      </c>
      <c r="B594" s="2">
        <v>44409</v>
      </c>
      <c r="C594" s="7">
        <v>0.93341772322063399</v>
      </c>
      <c r="D594" s="7">
        <v>2.7896576859888299E-2</v>
      </c>
      <c r="E594" s="7">
        <v>0.487911512776665</v>
      </c>
      <c r="F594" s="7">
        <v>0.484191910363447</v>
      </c>
      <c r="G594" s="7">
        <v>8.7726616981582406E-3</v>
      </c>
      <c r="H594" s="7">
        <v>2.9542177505893798E-2</v>
      </c>
      <c r="I594" s="7">
        <v>0.112306815352941</v>
      </c>
      <c r="J594" s="7">
        <v>0.11806839402936301</v>
      </c>
      <c r="K594" s="7">
        <v>6.0372093830117997E-2</v>
      </c>
      <c r="L594" s="7">
        <v>0.31400141680911903</v>
      </c>
      <c r="M594" s="7">
        <v>5.0003188982662997E-2</v>
      </c>
      <c r="N594" s="7">
        <v>5.9233633831274501E-2</v>
      </c>
      <c r="O594" s="7">
        <v>3.3975776472003699E-2</v>
      </c>
      <c r="P594" s="7">
        <v>0.21372384148846499</v>
      </c>
      <c r="Q594" s="7">
        <v>5.8041331406946997</v>
      </c>
    </row>
    <row r="595" spans="1:17" hidden="1" x14ac:dyDescent="0.3">
      <c r="A595" s="3" t="s">
        <v>24</v>
      </c>
      <c r="B595" s="2">
        <v>44440</v>
      </c>
      <c r="C595" s="7">
        <v>0.93936368813499205</v>
      </c>
      <c r="D595" s="7">
        <v>2.4968194253315999E-2</v>
      </c>
      <c r="E595" s="7">
        <v>0.48368471885332998</v>
      </c>
      <c r="F595" s="7">
        <v>0.49134708689335399</v>
      </c>
      <c r="G595" s="7">
        <v>8.9676527369982294E-3</v>
      </c>
      <c r="H595" s="7">
        <v>2.45224803192245E-2</v>
      </c>
      <c r="I595" s="7">
        <v>0.100441294942889</v>
      </c>
      <c r="J595" s="7">
        <v>0.104604551610471</v>
      </c>
      <c r="K595" s="7">
        <v>5.9140158723157997E-2</v>
      </c>
      <c r="L595" s="7">
        <v>0.30867533959650001</v>
      </c>
      <c r="M595" s="7">
        <v>5.2570403476323399E-2</v>
      </c>
      <c r="N595" s="7">
        <v>5.9811057346266898E-2</v>
      </c>
      <c r="O595" s="7">
        <v>3.3575062315710898E-2</v>
      </c>
      <c r="P595" s="7">
        <v>0.247691998932459</v>
      </c>
      <c r="Q595" s="7">
        <v>5.8619889009963604</v>
      </c>
    </row>
    <row r="596" spans="1:17" hidden="1" x14ac:dyDescent="0.3">
      <c r="A596" s="3" t="s">
        <v>25</v>
      </c>
      <c r="B596" s="2">
        <v>43466</v>
      </c>
      <c r="C596" s="7">
        <v>0.85206710641944605</v>
      </c>
      <c r="D596" s="7">
        <v>4.9604965583292604E-3</v>
      </c>
      <c r="E596" s="7">
        <v>0.56484062353581999</v>
      </c>
      <c r="F596" s="7">
        <v>0.43019887990585098</v>
      </c>
      <c r="G596" s="7">
        <v>1.32471329866215E-2</v>
      </c>
      <c r="H596" s="7">
        <v>1.8708576363937E-2</v>
      </c>
      <c r="I596" s="7">
        <v>7.9912530251077196E-2</v>
      </c>
      <c r="J596" s="7">
        <v>9.5383436902148899E-2</v>
      </c>
      <c r="K596" s="7">
        <v>6.2723762212496606E-2</v>
      </c>
      <c r="L596" s="7">
        <v>0.355781430774677</v>
      </c>
      <c r="M596" s="7">
        <v>6.0275773549088099E-2</v>
      </c>
      <c r="N596" s="7">
        <v>6.6261569344965798E-2</v>
      </c>
      <c r="O596" s="7">
        <v>2.1989516480172298E-2</v>
      </c>
      <c r="P596" s="7">
        <v>0.22571627113481499</v>
      </c>
      <c r="Q596" s="7">
        <v>6.8223699024403297</v>
      </c>
    </row>
    <row r="597" spans="1:17" hidden="1" x14ac:dyDescent="0.3">
      <c r="A597" s="3" t="s">
        <v>25</v>
      </c>
      <c r="B597" s="2">
        <v>43497</v>
      </c>
      <c r="C597" s="7">
        <v>0.86498478930566702</v>
      </c>
      <c r="D597" s="7">
        <v>4.7896844057264297E-3</v>
      </c>
      <c r="E597" s="7">
        <v>0.57675574314523004</v>
      </c>
      <c r="F597" s="7">
        <v>0.41845457244904399</v>
      </c>
      <c r="G597" s="7">
        <v>1.3180189244585999E-2</v>
      </c>
      <c r="H597" s="7">
        <v>2.04634816740237E-2</v>
      </c>
      <c r="I597" s="7">
        <v>8.2986881899263995E-2</v>
      </c>
      <c r="J597" s="7">
        <v>0.10998762591327201</v>
      </c>
      <c r="K597" s="7">
        <v>5.7528739168293097E-2</v>
      </c>
      <c r="L597" s="7">
        <v>0.35460345789049802</v>
      </c>
      <c r="M597" s="7">
        <v>6.0274144739931097E-2</v>
      </c>
      <c r="N597" s="7">
        <v>6.3355135454609607E-2</v>
      </c>
      <c r="O597" s="7">
        <v>2.3993742471684201E-2</v>
      </c>
      <c r="P597" s="7">
        <v>0.213626601543837</v>
      </c>
      <c r="Q597" s="7">
        <v>6.83168131692495</v>
      </c>
    </row>
    <row r="598" spans="1:17" hidden="1" x14ac:dyDescent="0.3">
      <c r="A598" s="3" t="s">
        <v>25</v>
      </c>
      <c r="B598" s="2">
        <v>43525</v>
      </c>
      <c r="C598" s="7">
        <v>1.0635809452774001</v>
      </c>
      <c r="D598" s="7">
        <v>4.7032597424326202E-3</v>
      </c>
      <c r="E598" s="7">
        <v>0.56773996194303</v>
      </c>
      <c r="F598" s="7">
        <v>0.42755677831453698</v>
      </c>
      <c r="G598" s="7">
        <v>1.2411119613229001E-2</v>
      </c>
      <c r="H598" s="7">
        <v>2.6243464699433099E-2</v>
      </c>
      <c r="I598" s="7">
        <v>8.44320352389899E-2</v>
      </c>
      <c r="J598" s="7">
        <v>0.106335507421127</v>
      </c>
      <c r="K598" s="7">
        <v>5.6649429686355599E-2</v>
      </c>
      <c r="L598" s="7">
        <v>0.347976230476648</v>
      </c>
      <c r="M598" s="7">
        <v>5.54910246259053E-2</v>
      </c>
      <c r="N598" s="7">
        <v>6.0990251067476402E-2</v>
      </c>
      <c r="O598" s="7">
        <v>2.0605977256821801E-2</v>
      </c>
      <c r="P598" s="7">
        <v>0.22886495991401401</v>
      </c>
      <c r="Q598" s="7">
        <v>6.74374066027368</v>
      </c>
    </row>
    <row r="599" spans="1:17" hidden="1" x14ac:dyDescent="0.3">
      <c r="A599" s="3" t="s">
        <v>25</v>
      </c>
      <c r="B599" s="2">
        <v>43556</v>
      </c>
      <c r="C599" s="7">
        <v>0.99454492132521599</v>
      </c>
      <c r="D599" s="7">
        <v>5.0695870276906497E-3</v>
      </c>
      <c r="E599" s="7">
        <v>0.57423735103238405</v>
      </c>
      <c r="F599" s="7">
        <v>0.42069306193992501</v>
      </c>
      <c r="G599" s="7">
        <v>1.27003052085155E-2</v>
      </c>
      <c r="H599" s="7">
        <v>1.8739795958812599E-2</v>
      </c>
      <c r="I599" s="7">
        <v>8.9073572441399906E-2</v>
      </c>
      <c r="J599" s="7">
        <v>0.103723449674731</v>
      </c>
      <c r="K599" s="7">
        <v>5.66090943259678E-2</v>
      </c>
      <c r="L599" s="7">
        <v>0.363904838815786</v>
      </c>
      <c r="M599" s="7">
        <v>5.4372943941052299E-2</v>
      </c>
      <c r="N599" s="7">
        <v>6.2192806085934499E-2</v>
      </c>
      <c r="O599" s="7">
        <v>2.2017712585146201E-2</v>
      </c>
      <c r="P599" s="7">
        <v>0.216665480962655</v>
      </c>
      <c r="Q599" s="7">
        <v>6.8071339094523902</v>
      </c>
    </row>
    <row r="600" spans="1:17" hidden="1" x14ac:dyDescent="0.3">
      <c r="A600" s="3" t="s">
        <v>25</v>
      </c>
      <c r="B600" s="2">
        <v>43586</v>
      </c>
      <c r="C600" s="7">
        <v>1.03781834701223</v>
      </c>
      <c r="D600" s="7">
        <v>4.5987187771054198E-3</v>
      </c>
      <c r="E600" s="7">
        <v>0.56651396793998199</v>
      </c>
      <c r="F600" s="7">
        <v>0.42888731328291302</v>
      </c>
      <c r="G600" s="7">
        <v>1.29062149739272E-2</v>
      </c>
      <c r="H600" s="7">
        <v>1.8279528756665199E-2</v>
      </c>
      <c r="I600" s="7">
        <v>9.0660214023465704E-2</v>
      </c>
      <c r="J600" s="7">
        <v>0.10362745555988399</v>
      </c>
      <c r="K600" s="7">
        <v>5.68812589198264E-2</v>
      </c>
      <c r="L600" s="7">
        <v>0.34751792566770601</v>
      </c>
      <c r="M600" s="7">
        <v>5.5854478207812197E-2</v>
      </c>
      <c r="N600" s="7">
        <v>6.1417233199996403E-2</v>
      </c>
      <c r="O600" s="7">
        <v>2.07310056983778E-2</v>
      </c>
      <c r="P600" s="7">
        <v>0.23212468499233899</v>
      </c>
      <c r="Q600" s="7">
        <v>6.7639183496148103</v>
      </c>
    </row>
    <row r="601" spans="1:17" hidden="1" x14ac:dyDescent="0.3">
      <c r="A601" s="3" t="s">
        <v>25</v>
      </c>
      <c r="B601" s="2">
        <v>43617</v>
      </c>
      <c r="C601" s="7">
        <v>0.97966640289995799</v>
      </c>
      <c r="D601" s="7">
        <v>4.8661768110961701E-3</v>
      </c>
      <c r="E601" s="7">
        <v>0.57179419943402399</v>
      </c>
      <c r="F601" s="7">
        <v>0.42333962375487999</v>
      </c>
      <c r="G601" s="7">
        <v>1.08920126172759E-2</v>
      </c>
      <c r="H601" s="7">
        <v>1.7949293319314701E-2</v>
      </c>
      <c r="I601" s="7">
        <v>8.9382431487263603E-2</v>
      </c>
      <c r="J601" s="7">
        <v>0.10065669403498501</v>
      </c>
      <c r="K601" s="7">
        <v>5.7879626459330799E-2</v>
      </c>
      <c r="L601" s="7">
        <v>0.34988812981744799</v>
      </c>
      <c r="M601" s="7">
        <v>5.4753375099080397E-2</v>
      </c>
      <c r="N601" s="7">
        <v>5.7673674168966897E-2</v>
      </c>
      <c r="O601" s="7">
        <v>2.31967989446334E-2</v>
      </c>
      <c r="P601" s="7">
        <v>0.23772796405170099</v>
      </c>
      <c r="Q601" s="7">
        <v>6.8055852024226997</v>
      </c>
    </row>
    <row r="602" spans="1:17" hidden="1" x14ac:dyDescent="0.3">
      <c r="A602" s="3" t="s">
        <v>25</v>
      </c>
      <c r="B602" s="2">
        <v>43647</v>
      </c>
      <c r="C602" s="7">
        <v>0.99665736514098902</v>
      </c>
      <c r="D602" s="7">
        <v>4.4962387487386497E-3</v>
      </c>
      <c r="E602" s="7">
        <v>0.58444449929797504</v>
      </c>
      <c r="F602" s="7">
        <v>0.41105926195328601</v>
      </c>
      <c r="G602" s="7">
        <v>1.22353756193969E-2</v>
      </c>
      <c r="H602" s="7">
        <v>1.9191663121000801E-2</v>
      </c>
      <c r="I602" s="7">
        <v>9.2768236779776206E-2</v>
      </c>
      <c r="J602" s="7">
        <v>0.100871706199269</v>
      </c>
      <c r="K602" s="7">
        <v>5.8072110105466201E-2</v>
      </c>
      <c r="L602" s="7">
        <v>0.354333157645147</v>
      </c>
      <c r="M602" s="7">
        <v>5.8133989839308502E-2</v>
      </c>
      <c r="N602" s="7">
        <v>5.9112285816215901E-2</v>
      </c>
      <c r="O602" s="7">
        <v>2.1976749410854299E-2</v>
      </c>
      <c r="P602" s="7">
        <v>0.223304725463565</v>
      </c>
      <c r="Q602" s="7">
        <v>6.8399928299392796</v>
      </c>
    </row>
    <row r="603" spans="1:17" hidden="1" x14ac:dyDescent="0.3">
      <c r="A603" s="3" t="s">
        <v>25</v>
      </c>
      <c r="B603" s="2">
        <v>43678</v>
      </c>
      <c r="C603" s="7">
        <v>0.99763972841395798</v>
      </c>
      <c r="D603" s="7">
        <v>4.7910583361451499E-3</v>
      </c>
      <c r="E603" s="7">
        <v>0.57384299840574604</v>
      </c>
      <c r="F603" s="7">
        <v>0.421365943258109</v>
      </c>
      <c r="G603" s="7">
        <v>1.1689633735316301E-2</v>
      </c>
      <c r="H603" s="7">
        <v>2.0098739246963902E-2</v>
      </c>
      <c r="I603" s="7">
        <v>9.2673268611193405E-2</v>
      </c>
      <c r="J603" s="7">
        <v>0.112073153067954</v>
      </c>
      <c r="K603" s="7">
        <v>5.7842558676476502E-2</v>
      </c>
      <c r="L603" s="7">
        <v>0.34906891946450003</v>
      </c>
      <c r="M603" s="7">
        <v>5.9241186152544603E-2</v>
      </c>
      <c r="N603" s="7">
        <v>6.1794591968967999E-2</v>
      </c>
      <c r="O603" s="7">
        <v>1.9561094524813701E-2</v>
      </c>
      <c r="P603" s="7">
        <v>0.21595685455127001</v>
      </c>
      <c r="Q603" s="7">
        <v>6.8836104431122198</v>
      </c>
    </row>
    <row r="604" spans="1:17" hidden="1" x14ac:dyDescent="0.3">
      <c r="A604" s="3" t="s">
        <v>25</v>
      </c>
      <c r="B604" s="2">
        <v>43709</v>
      </c>
      <c r="C604" s="7">
        <v>0.96469014157289001</v>
      </c>
      <c r="D604" s="7">
        <v>5.4559055734822604E-3</v>
      </c>
      <c r="E604" s="7">
        <v>0.574376823272857</v>
      </c>
      <c r="F604" s="7">
        <v>0.42016727115365998</v>
      </c>
      <c r="G604" s="7">
        <v>1.26228325932345E-2</v>
      </c>
      <c r="H604" s="7">
        <v>1.9708473760153999E-2</v>
      </c>
      <c r="I604" s="7">
        <v>8.81211521522762E-2</v>
      </c>
      <c r="J604" s="7">
        <v>0.104013514986059</v>
      </c>
      <c r="K604" s="7">
        <v>5.86856555683377E-2</v>
      </c>
      <c r="L604" s="7">
        <v>0.35078188154711099</v>
      </c>
      <c r="M604" s="7">
        <v>5.4255593360857703E-2</v>
      </c>
      <c r="N604" s="7">
        <v>6.1112668531227099E-2</v>
      </c>
      <c r="O604" s="7">
        <v>1.7900043585449499E-2</v>
      </c>
      <c r="P604" s="7">
        <v>0.232798183915293</v>
      </c>
      <c r="Q604" s="7">
        <v>6.7836179994663297</v>
      </c>
    </row>
    <row r="605" spans="1:17" hidden="1" x14ac:dyDescent="0.3">
      <c r="A605" s="3" t="s">
        <v>25</v>
      </c>
      <c r="B605" s="2">
        <v>43739</v>
      </c>
      <c r="C605" s="7">
        <v>1.0217435888967501</v>
      </c>
      <c r="D605" s="7">
        <v>4.5191724152766396E-3</v>
      </c>
      <c r="E605" s="7">
        <v>0.57758983528960794</v>
      </c>
      <c r="F605" s="7">
        <v>0.417890992295115</v>
      </c>
      <c r="G605" s="7">
        <v>1.3154573186941999E-2</v>
      </c>
      <c r="H605" s="7">
        <v>2.09499532285242E-2</v>
      </c>
      <c r="I605" s="7">
        <v>9.2688258336307797E-2</v>
      </c>
      <c r="J605" s="7">
        <v>0.105699233168282</v>
      </c>
      <c r="K605" s="7">
        <v>6.0829057960731403E-2</v>
      </c>
      <c r="L605" s="7">
        <v>0.35388243309589401</v>
      </c>
      <c r="M605" s="7">
        <v>5.50640397121019E-2</v>
      </c>
      <c r="N605" s="7">
        <v>6.1109771871634903E-2</v>
      </c>
      <c r="O605" s="7">
        <v>1.22068110455886E-2</v>
      </c>
      <c r="P605" s="7">
        <v>0.224415868393993</v>
      </c>
      <c r="Q605" s="7">
        <v>6.8263229192393897</v>
      </c>
    </row>
    <row r="606" spans="1:17" hidden="1" x14ac:dyDescent="0.3">
      <c r="A606" s="3" t="s">
        <v>25</v>
      </c>
      <c r="B606" s="2">
        <v>43770</v>
      </c>
      <c r="C606" s="7">
        <v>1.0478726284873401</v>
      </c>
      <c r="D606" s="7">
        <v>5.03668777436889E-3</v>
      </c>
      <c r="E606" s="7">
        <v>0.58064665412620597</v>
      </c>
      <c r="F606" s="7">
        <v>0.41431665809942497</v>
      </c>
      <c r="G606" s="7">
        <v>1.0676745629124899E-2</v>
      </c>
      <c r="H606" s="7">
        <v>2.4528910609190401E-2</v>
      </c>
      <c r="I606" s="7">
        <v>9.5755964411840103E-2</v>
      </c>
      <c r="J606" s="7">
        <v>0.104722675697456</v>
      </c>
      <c r="K606" s="7">
        <v>7.6107855150273102E-2</v>
      </c>
      <c r="L606" s="7">
        <v>0.35671097247953298</v>
      </c>
      <c r="M606" s="7">
        <v>5.52082315288051E-2</v>
      </c>
      <c r="N606" s="7">
        <v>6.2628721501417697E-2</v>
      </c>
      <c r="O606" s="7">
        <v>1.2170611852871599E-2</v>
      </c>
      <c r="P606" s="7">
        <v>0.20148931113948701</v>
      </c>
      <c r="Q606" s="7">
        <v>6.8262427037140796</v>
      </c>
    </row>
    <row r="607" spans="1:17" hidden="1" x14ac:dyDescent="0.3">
      <c r="A607" s="3" t="s">
        <v>25</v>
      </c>
      <c r="B607" s="2">
        <v>43800</v>
      </c>
      <c r="C607" s="7">
        <v>1.1787340352481399</v>
      </c>
      <c r="D607" s="7">
        <v>4.6091102908937904E-3</v>
      </c>
      <c r="E607" s="7">
        <v>0.59293899844897702</v>
      </c>
      <c r="F607" s="7">
        <v>0.40245189126012998</v>
      </c>
      <c r="G607" s="7">
        <v>9.7076607999236793E-3</v>
      </c>
      <c r="H607" s="7">
        <v>2.9609366253361299E-2</v>
      </c>
      <c r="I607" s="7">
        <v>0.122727141376995</v>
      </c>
      <c r="J607" s="7">
        <v>0.110563991741764</v>
      </c>
      <c r="K607" s="7">
        <v>8.57141059733348E-2</v>
      </c>
      <c r="L607" s="7">
        <v>0.36493770870750297</v>
      </c>
      <c r="M607" s="7">
        <v>6.2123154343102199E-2</v>
      </c>
      <c r="N607" s="7">
        <v>4.8489058769851802E-2</v>
      </c>
      <c r="O607" s="7">
        <v>8.6853735276641707E-3</v>
      </c>
      <c r="P607" s="7">
        <v>0.1574424385065</v>
      </c>
      <c r="Q607" s="7">
        <v>6.7595027100940097</v>
      </c>
    </row>
    <row r="608" spans="1:17" hidden="1" x14ac:dyDescent="0.3">
      <c r="A608" s="3" t="s">
        <v>25</v>
      </c>
      <c r="B608" s="2">
        <v>43831</v>
      </c>
      <c r="C608" s="7">
        <v>0.916179912384535</v>
      </c>
      <c r="D608" s="7">
        <v>4.82541147635847E-3</v>
      </c>
      <c r="E608" s="7">
        <v>0.59414712265580305</v>
      </c>
      <c r="F608" s="7">
        <v>0.40102746586783899</v>
      </c>
      <c r="G608" s="7">
        <v>1.28535015010546E-2</v>
      </c>
      <c r="H608" s="7">
        <v>1.8286125441644301E-2</v>
      </c>
      <c r="I608" s="7">
        <v>7.2300421175455903E-2</v>
      </c>
      <c r="J608" s="7">
        <v>0.104936637803588</v>
      </c>
      <c r="K608" s="7">
        <v>5.9163239547269798E-2</v>
      </c>
      <c r="L608" s="7">
        <v>0.35983089588900502</v>
      </c>
      <c r="M608" s="7">
        <v>5.6484809088834999E-2</v>
      </c>
      <c r="N608" s="7">
        <v>6.3454687932736606E-2</v>
      </c>
      <c r="O608" s="7">
        <v>1.4043795811482801E-2</v>
      </c>
      <c r="P608" s="7">
        <v>0.23864588580892701</v>
      </c>
      <c r="Q608" s="7">
        <v>6.8043534290808703</v>
      </c>
    </row>
    <row r="609" spans="1:17" hidden="1" x14ac:dyDescent="0.3">
      <c r="A609" s="3" t="s">
        <v>25</v>
      </c>
      <c r="B609" s="2">
        <v>43862</v>
      </c>
      <c r="C609" s="7">
        <v>0.93833877227315698</v>
      </c>
      <c r="D609" s="7">
        <v>5.1397414634890204E-3</v>
      </c>
      <c r="E609" s="7">
        <v>0.59454598891254196</v>
      </c>
      <c r="F609" s="7">
        <v>0.40031426962396899</v>
      </c>
      <c r="G609" s="7">
        <v>1.34140305458773E-2</v>
      </c>
      <c r="H609" s="7">
        <v>1.9740410181599399E-2</v>
      </c>
      <c r="I609" s="7">
        <v>7.4181910484599101E-2</v>
      </c>
      <c r="J609" s="7">
        <v>0.115864727655395</v>
      </c>
      <c r="K609" s="7">
        <v>5.7417179246100798E-2</v>
      </c>
      <c r="L609" s="7">
        <v>0.35637884130599001</v>
      </c>
      <c r="M609" s="7">
        <v>5.4901337039124899E-2</v>
      </c>
      <c r="N609" s="7">
        <v>6.0205952703537201E-2</v>
      </c>
      <c r="O609" s="7">
        <v>1.4755372266677899E-2</v>
      </c>
      <c r="P609" s="7">
        <v>0.233140238571099</v>
      </c>
      <c r="Q609" s="7">
        <v>6.7817118636749001</v>
      </c>
    </row>
    <row r="610" spans="1:17" x14ac:dyDescent="0.3">
      <c r="A610" s="3" t="s">
        <v>25</v>
      </c>
      <c r="B610" s="2">
        <v>43891</v>
      </c>
      <c r="C610" s="7">
        <v>0.87713033108111005</v>
      </c>
      <c r="D610" s="7">
        <v>6.0788956858001701E-3</v>
      </c>
      <c r="E610" s="7">
        <v>0.64456829601229104</v>
      </c>
      <c r="F610" s="7">
        <v>0.34935280830190901</v>
      </c>
      <c r="G610" s="7">
        <v>1.16125009725356E-2</v>
      </c>
      <c r="H610" s="7">
        <v>1.36953288092737E-2</v>
      </c>
      <c r="I610" s="7">
        <v>4.6482941917444003E-2</v>
      </c>
      <c r="J610" s="7">
        <v>7.9408289732594201E-2</v>
      </c>
      <c r="K610" s="7">
        <v>6.3612998882670205E-2</v>
      </c>
      <c r="L610" s="7">
        <v>0.48205797861079303</v>
      </c>
      <c r="M610" s="7">
        <v>4.6660529338780697E-2</v>
      </c>
      <c r="N610" s="7">
        <v>6.3573450647154597E-2</v>
      </c>
      <c r="O610" s="7">
        <v>7.5260026658587401E-3</v>
      </c>
      <c r="P610" s="7">
        <v>0.18536997842289599</v>
      </c>
      <c r="Q610" s="7">
        <v>6.7976897187306502</v>
      </c>
    </row>
    <row r="611" spans="1:17" hidden="1" x14ac:dyDescent="0.3">
      <c r="A611" s="3" t="s">
        <v>25</v>
      </c>
      <c r="B611" s="2">
        <v>43922</v>
      </c>
      <c r="C611" s="7">
        <v>0.52118617765672604</v>
      </c>
      <c r="D611" s="7">
        <v>7.2850074415861197E-3</v>
      </c>
      <c r="E611" s="7">
        <v>0.74610999356478602</v>
      </c>
      <c r="F611" s="7">
        <v>0.24660499899362801</v>
      </c>
      <c r="G611" s="7">
        <v>8.0142558985786903E-3</v>
      </c>
      <c r="H611" s="7">
        <v>8.5799225454535302E-4</v>
      </c>
      <c r="I611" s="7">
        <v>6.9390287353879596E-3</v>
      </c>
      <c r="J611" s="7">
        <v>1.56150346913351E-2</v>
      </c>
      <c r="K611" s="7">
        <v>6.6043891079553399E-2</v>
      </c>
      <c r="L611" s="7">
        <v>0.75642535706562197</v>
      </c>
      <c r="M611" s="7">
        <v>1.65635226407649E-2</v>
      </c>
      <c r="N611" s="7">
        <v>4.0756967538133897E-2</v>
      </c>
      <c r="O611" s="7">
        <v>1.09980683353928E-3</v>
      </c>
      <c r="P611" s="7">
        <v>8.7684143262539399E-2</v>
      </c>
      <c r="Q611" s="7">
        <v>6.9978306606469598</v>
      </c>
    </row>
    <row r="612" spans="1:17" hidden="1" x14ac:dyDescent="0.3">
      <c r="A612" s="3" t="s">
        <v>25</v>
      </c>
      <c r="B612" s="2">
        <v>43952</v>
      </c>
      <c r="C612" s="7">
        <v>0.64943820810903596</v>
      </c>
      <c r="D612" s="7">
        <v>6.8752470403904498E-3</v>
      </c>
      <c r="E612" s="7">
        <v>0.705628043956115</v>
      </c>
      <c r="F612" s="7">
        <v>0.287496709003494</v>
      </c>
      <c r="G612" s="7">
        <v>8.5043605690542697E-3</v>
      </c>
      <c r="H612" s="7">
        <v>1.3334790638914499E-3</v>
      </c>
      <c r="I612" s="7">
        <v>6.6314635638891097E-3</v>
      </c>
      <c r="J612" s="7">
        <v>2.6153981258004E-2</v>
      </c>
      <c r="K612" s="7">
        <v>6.5942392165036806E-2</v>
      </c>
      <c r="L612" s="7">
        <v>0.65605098314074195</v>
      </c>
      <c r="M612" s="7">
        <v>1.7671702558447799E-2</v>
      </c>
      <c r="N612" s="7">
        <v>8.88047188959563E-2</v>
      </c>
      <c r="O612" s="7">
        <v>1.1867252502324799E-3</v>
      </c>
      <c r="P612" s="7">
        <v>0.12772019353474501</v>
      </c>
      <c r="Q612" s="7">
        <v>7.0024585940907302</v>
      </c>
    </row>
    <row r="613" spans="1:17" hidden="1" x14ac:dyDescent="0.3">
      <c r="A613" s="3" t="s">
        <v>25</v>
      </c>
      <c r="B613" s="2">
        <v>43983</v>
      </c>
      <c r="C613" s="7">
        <v>0.79659445451436195</v>
      </c>
      <c r="D613" s="7">
        <v>6.2734161545543801E-3</v>
      </c>
      <c r="E613" s="7">
        <v>0.65892970379183302</v>
      </c>
      <c r="F613" s="7">
        <v>0.33479688005361302</v>
      </c>
      <c r="G613" s="7">
        <v>8.8419201623168298E-3</v>
      </c>
      <c r="H613" s="7">
        <v>6.7980070542847399E-3</v>
      </c>
      <c r="I613" s="7">
        <v>4.9193376823415201E-2</v>
      </c>
      <c r="J613" s="7">
        <v>4.5565930792945297E-2</v>
      </c>
      <c r="K613" s="7">
        <v>5.7240905515857698E-2</v>
      </c>
      <c r="L613" s="7">
        <v>0.51231663394082405</v>
      </c>
      <c r="M613" s="7">
        <v>2.5982905918264802E-2</v>
      </c>
      <c r="N613" s="7">
        <v>9.18092044302634E-2</v>
      </c>
      <c r="O613" s="7">
        <v>1.42341615354745E-3</v>
      </c>
      <c r="P613" s="7">
        <v>0.200827699208281</v>
      </c>
      <c r="Q613" s="7">
        <v>6.9749980157731102</v>
      </c>
    </row>
    <row r="614" spans="1:17" hidden="1" x14ac:dyDescent="0.3">
      <c r="A614" s="3" t="s">
        <v>25</v>
      </c>
      <c r="B614" s="2">
        <v>44013</v>
      </c>
      <c r="C614" s="7">
        <v>0.93381092505050001</v>
      </c>
      <c r="D614" s="7">
        <v>5.3600215155620501E-3</v>
      </c>
      <c r="E614" s="7">
        <v>0.63929814350455005</v>
      </c>
      <c r="F614" s="7">
        <v>0.35534183497988803</v>
      </c>
      <c r="G614" s="7">
        <v>8.4946556304555092E-3</v>
      </c>
      <c r="H614" s="7">
        <v>1.1973017481237301E-2</v>
      </c>
      <c r="I614" s="7">
        <v>8.0001284216555002E-2</v>
      </c>
      <c r="J614" s="7">
        <v>8.4131304601387694E-2</v>
      </c>
      <c r="K614" s="7">
        <v>5.6044864193877698E-2</v>
      </c>
      <c r="L614" s="7">
        <v>0.42405205997029699</v>
      </c>
      <c r="M614" s="7">
        <v>4.79184620870758E-2</v>
      </c>
      <c r="N614" s="7">
        <v>7.8503905708134494E-2</v>
      </c>
      <c r="O614" s="7">
        <v>4.5457355866402403E-3</v>
      </c>
      <c r="P614" s="7">
        <v>0.20433471052433899</v>
      </c>
      <c r="Q614" s="7">
        <v>6.9367617951615896</v>
      </c>
    </row>
    <row r="615" spans="1:17" hidden="1" x14ac:dyDescent="0.3">
      <c r="A615" s="3" t="s">
        <v>25</v>
      </c>
      <c r="B615" s="2">
        <v>44044</v>
      </c>
      <c r="C615" s="7">
        <v>0.95983225265814898</v>
      </c>
      <c r="D615" s="7">
        <v>5.3856948919490596E-3</v>
      </c>
      <c r="E615" s="7">
        <v>0.62804928526673498</v>
      </c>
      <c r="F615" s="7">
        <v>0.36656501984131601</v>
      </c>
      <c r="G615" s="7">
        <v>8.8185310041364595E-3</v>
      </c>
      <c r="H615" s="7">
        <v>1.3357067695721999E-2</v>
      </c>
      <c r="I615" s="7">
        <v>8.5045568426442994E-2</v>
      </c>
      <c r="J615" s="7">
        <v>0.109710035714325</v>
      </c>
      <c r="K615" s="7">
        <v>5.6602105066446598E-2</v>
      </c>
      <c r="L615" s="7">
        <v>0.39617398048051</v>
      </c>
      <c r="M615" s="7">
        <v>4.6787115390324097E-2</v>
      </c>
      <c r="N615" s="7">
        <v>7.4630107504943505E-2</v>
      </c>
      <c r="O615" s="7">
        <v>5.7254145715732599E-3</v>
      </c>
      <c r="P615" s="7">
        <v>0.20315007414557601</v>
      </c>
      <c r="Q615" s="7">
        <v>6.9252221067428597</v>
      </c>
    </row>
    <row r="616" spans="1:17" hidden="1" x14ac:dyDescent="0.3">
      <c r="A616" s="3" t="s">
        <v>25</v>
      </c>
      <c r="B616" s="2">
        <v>44075</v>
      </c>
      <c r="C616" s="7">
        <v>0.92464976247151598</v>
      </c>
      <c r="D616" s="7">
        <v>5.3936119153772397E-3</v>
      </c>
      <c r="E616" s="7">
        <v>0.63448883764967401</v>
      </c>
      <c r="F616" s="7">
        <v>0.36011755043494798</v>
      </c>
      <c r="G616" s="7">
        <v>9.7692989164015996E-3</v>
      </c>
      <c r="H616" s="7">
        <v>1.49433769330658E-2</v>
      </c>
      <c r="I616" s="7">
        <v>7.9483510441904895E-2</v>
      </c>
      <c r="J616" s="7">
        <v>9.9985005657644802E-2</v>
      </c>
      <c r="K616" s="7">
        <v>5.8102949124362202E-2</v>
      </c>
      <c r="L616" s="7">
        <v>0.405638811036383</v>
      </c>
      <c r="M616" s="7">
        <v>5.1831446076792097E-2</v>
      </c>
      <c r="N616" s="7">
        <v>7.4555247484523995E-2</v>
      </c>
      <c r="O616" s="7">
        <v>5.3105796041643099E-3</v>
      </c>
      <c r="P616" s="7">
        <v>0.20037977472475699</v>
      </c>
      <c r="Q616" s="7">
        <v>6.9110153571105801</v>
      </c>
    </row>
    <row r="617" spans="1:17" hidden="1" x14ac:dyDescent="0.3">
      <c r="A617" s="3" t="s">
        <v>25</v>
      </c>
      <c r="B617" s="2">
        <v>44105</v>
      </c>
      <c r="C617" s="7">
        <v>0.99448487345502801</v>
      </c>
      <c r="D617" s="7">
        <v>5.5114942813807603E-3</v>
      </c>
      <c r="E617" s="7">
        <v>0.62959915527370303</v>
      </c>
      <c r="F617" s="7">
        <v>0.36488935044491599</v>
      </c>
      <c r="G617" s="7">
        <v>1.0424441449112899E-2</v>
      </c>
      <c r="H617" s="7">
        <v>1.8934708844004E-2</v>
      </c>
      <c r="I617" s="7">
        <v>8.28889079249331E-2</v>
      </c>
      <c r="J617" s="7">
        <v>9.8554741262381299E-2</v>
      </c>
      <c r="K617" s="7">
        <v>6.34022589073681E-2</v>
      </c>
      <c r="L617" s="7">
        <v>0.40989031258709002</v>
      </c>
      <c r="M617" s="7">
        <v>5.2195003783887597E-2</v>
      </c>
      <c r="N617" s="7">
        <v>7.7451027415457604E-2</v>
      </c>
      <c r="O617" s="7">
        <v>4.6729183079841502E-3</v>
      </c>
      <c r="P617" s="7">
        <v>0.18158567951778101</v>
      </c>
      <c r="Q617" s="7">
        <v>6.9067728394915697</v>
      </c>
    </row>
    <row r="618" spans="1:17" hidden="1" x14ac:dyDescent="0.3">
      <c r="A618" s="3" t="s">
        <v>25</v>
      </c>
      <c r="B618" s="2">
        <v>44136</v>
      </c>
      <c r="C618" s="7">
        <v>0.764461990190482</v>
      </c>
      <c r="D618" s="7">
        <v>6.4183089397724701E-3</v>
      </c>
      <c r="E618" s="7">
        <v>0.67546210415985597</v>
      </c>
      <c r="F618" s="7">
        <v>0.31811958690037101</v>
      </c>
      <c r="G618" s="7">
        <v>1.3578495913655401E-2</v>
      </c>
      <c r="H618" s="7">
        <v>9.6074207006829806E-3</v>
      </c>
      <c r="I618" s="7">
        <v>2.4627908957732699E-2</v>
      </c>
      <c r="J618" s="7">
        <v>6.0048534671301397E-2</v>
      </c>
      <c r="K618" s="7">
        <v>6.8060530659147203E-2</v>
      </c>
      <c r="L618" s="7">
        <v>0.54376556427791001</v>
      </c>
      <c r="M618" s="7">
        <v>4.6440490987988498E-2</v>
      </c>
      <c r="N618" s="7">
        <v>7.7694203874291698E-2</v>
      </c>
      <c r="O618" s="7">
        <v>2.8264527413430999E-3</v>
      </c>
      <c r="P618" s="7">
        <v>0.15335039721594701</v>
      </c>
      <c r="Q618" s="7">
        <v>6.9613026956002697</v>
      </c>
    </row>
    <row r="619" spans="1:17" hidden="1" x14ac:dyDescent="0.3">
      <c r="A619" s="3" t="s">
        <v>25</v>
      </c>
      <c r="B619" s="2">
        <v>44166</v>
      </c>
      <c r="C619" s="7">
        <v>1.0815217034582201</v>
      </c>
      <c r="D619" s="7">
        <v>6.1076668511882096E-3</v>
      </c>
      <c r="E619" s="7">
        <v>0.63162163940007598</v>
      </c>
      <c r="F619" s="7">
        <v>0.36227069374873599</v>
      </c>
      <c r="G619" s="7">
        <v>1.14104851794772E-2</v>
      </c>
      <c r="H619" s="7">
        <v>2.1410397323329201E-2</v>
      </c>
      <c r="I619" s="7">
        <v>0.114270232339414</v>
      </c>
      <c r="J619" s="7">
        <v>5.0524300761812503E-2</v>
      </c>
      <c r="K619" s="7">
        <v>8.3832454746789103E-2</v>
      </c>
      <c r="L619" s="7">
        <v>0.43853579483046401</v>
      </c>
      <c r="M619" s="7">
        <v>6.01761858097037E-2</v>
      </c>
      <c r="N619" s="7">
        <v>6.5016391276055199E-2</v>
      </c>
      <c r="O619" s="7">
        <v>2.29241810884444E-3</v>
      </c>
      <c r="P619" s="7">
        <v>0.152531339624111</v>
      </c>
      <c r="Q619" s="7">
        <v>6.8961328551226604</v>
      </c>
    </row>
    <row r="620" spans="1:17" hidden="1" x14ac:dyDescent="0.3">
      <c r="A620" s="3" t="s">
        <v>25</v>
      </c>
      <c r="B620" s="2">
        <v>44197</v>
      </c>
      <c r="C620" s="7">
        <v>0.603839010279134</v>
      </c>
      <c r="D620" s="7">
        <v>7.0888635105020997E-3</v>
      </c>
      <c r="E620" s="7">
        <v>0.71575245198247395</v>
      </c>
      <c r="F620" s="7">
        <v>0.27715868450702402</v>
      </c>
      <c r="G620" s="7">
        <v>1.2388871238926199E-2</v>
      </c>
      <c r="H620" s="7">
        <v>3.1356745011042902E-3</v>
      </c>
      <c r="I620" s="7">
        <v>6.5628914845558897E-3</v>
      </c>
      <c r="J620" s="7">
        <v>5.3710236476421098E-2</v>
      </c>
      <c r="K620" s="7">
        <v>5.2082402962178698E-2</v>
      </c>
      <c r="L620" s="7">
        <v>0.60276921552306995</v>
      </c>
      <c r="M620" s="7">
        <v>3.9510327814918103E-2</v>
      </c>
      <c r="N620" s="7">
        <v>6.3402405697606301E-2</v>
      </c>
      <c r="O620" s="7">
        <v>2.4334433232028399E-3</v>
      </c>
      <c r="P620" s="7">
        <v>0.16400453097801601</v>
      </c>
      <c r="Q620" s="7">
        <v>6.9604614882715303</v>
      </c>
    </row>
    <row r="621" spans="1:17" hidden="1" x14ac:dyDescent="0.3">
      <c r="A621" s="3" t="s">
        <v>25</v>
      </c>
      <c r="B621" s="2">
        <v>44228</v>
      </c>
      <c r="C621" s="7">
        <v>0.63554361397905701</v>
      </c>
      <c r="D621" s="7">
        <v>6.6344909798650596E-3</v>
      </c>
      <c r="E621" s="7">
        <v>0.691030770343525</v>
      </c>
      <c r="F621" s="7">
        <v>0.30233473867660998</v>
      </c>
      <c r="G621" s="7">
        <v>1.35410290613284E-2</v>
      </c>
      <c r="H621" s="7">
        <v>1.5893030733676601E-3</v>
      </c>
      <c r="I621" s="7">
        <v>8.45611253652407E-3</v>
      </c>
      <c r="J621" s="7">
        <v>5.51757065101059E-2</v>
      </c>
      <c r="K621" s="7">
        <v>5.64853101719133E-2</v>
      </c>
      <c r="L621" s="7">
        <v>0.56842113824551199</v>
      </c>
      <c r="M621" s="7">
        <v>4.4813882502511997E-2</v>
      </c>
      <c r="N621" s="7">
        <v>7.2732313113709604E-2</v>
      </c>
      <c r="O621" s="7">
        <v>2.5571912988653E-3</v>
      </c>
      <c r="P621" s="7">
        <v>0.17622801348616199</v>
      </c>
      <c r="Q621" s="7">
        <v>7.0097540748421796</v>
      </c>
    </row>
    <row r="622" spans="1:17" x14ac:dyDescent="0.3">
      <c r="A622" s="3" t="s">
        <v>25</v>
      </c>
      <c r="B622" s="2">
        <v>44256</v>
      </c>
      <c r="C622" s="7">
        <v>0.77609180224310303</v>
      </c>
      <c r="D622" s="7">
        <v>6.8238671560177499E-3</v>
      </c>
      <c r="E622" s="7">
        <v>0.67037280433886903</v>
      </c>
      <c r="F622" s="7">
        <v>0.32280332850511301</v>
      </c>
      <c r="G622" s="7">
        <v>1.3109537963719799E-2</v>
      </c>
      <c r="H622" s="7">
        <v>1.78846560473675E-3</v>
      </c>
      <c r="I622" s="7">
        <v>9.64025263359981E-3</v>
      </c>
      <c r="J622" s="7">
        <v>5.4900311159605301E-2</v>
      </c>
      <c r="K622" s="7">
        <v>5.6746759818915297E-2</v>
      </c>
      <c r="L622" s="7">
        <v>0.55438090536044504</v>
      </c>
      <c r="M622" s="7">
        <v>4.4121331626247103E-2</v>
      </c>
      <c r="N622" s="7">
        <v>8.0103257554919899E-2</v>
      </c>
      <c r="O622" s="7">
        <v>2.3939270960818401E-3</v>
      </c>
      <c r="P622" s="7">
        <v>0.182815251181729</v>
      </c>
      <c r="Q622" s="7">
        <v>6.9164703029395902</v>
      </c>
    </row>
    <row r="623" spans="1:17" hidden="1" x14ac:dyDescent="0.3">
      <c r="A623" s="3" t="s">
        <v>25</v>
      </c>
      <c r="B623" s="2">
        <v>44287</v>
      </c>
      <c r="C623" s="7">
        <v>0.93461463355477503</v>
      </c>
      <c r="D623" s="7">
        <v>5.9645691608795296E-3</v>
      </c>
      <c r="E623" s="7">
        <v>0.64454772534570703</v>
      </c>
      <c r="F623" s="7">
        <v>0.34948770549341301</v>
      </c>
      <c r="G623" s="7">
        <v>1.07381059437526E-2</v>
      </c>
      <c r="H623" s="7">
        <v>8.5627135095087195E-3</v>
      </c>
      <c r="I623" s="7">
        <v>7.4207092997986404E-2</v>
      </c>
      <c r="J623" s="7">
        <v>6.3937916241966597E-2</v>
      </c>
      <c r="K623" s="7">
        <v>6.1247656574941502E-2</v>
      </c>
      <c r="L623" s="7">
        <v>0.43887640158115598</v>
      </c>
      <c r="M623" s="7">
        <v>5.4928990539486897E-2</v>
      </c>
      <c r="N623" s="7">
        <v>8.0291814970867501E-2</v>
      </c>
      <c r="O623" s="7">
        <v>5.0429488696429499E-3</v>
      </c>
      <c r="P623" s="7">
        <v>0.202166358770691</v>
      </c>
      <c r="Q623" s="7">
        <v>6.9341374491055801</v>
      </c>
    </row>
    <row r="624" spans="1:17" hidden="1" x14ac:dyDescent="0.3">
      <c r="A624" s="3" t="s">
        <v>25</v>
      </c>
      <c r="B624" s="2">
        <v>44317</v>
      </c>
      <c r="C624" s="7">
        <v>1.02364635912168</v>
      </c>
      <c r="D624" s="7">
        <v>5.8779347774059101E-3</v>
      </c>
      <c r="E624" s="7">
        <v>0.63303652304991298</v>
      </c>
      <c r="F624" s="7">
        <v>0.36108554217268202</v>
      </c>
      <c r="G624" s="7">
        <v>9.8872311527488602E-3</v>
      </c>
      <c r="H624" s="7">
        <v>1.3333360115761399E-2</v>
      </c>
      <c r="I624" s="7">
        <v>8.6816690411995301E-2</v>
      </c>
      <c r="J624" s="7">
        <v>8.3795251282481401E-2</v>
      </c>
      <c r="K624" s="7">
        <v>5.3650163045685602E-2</v>
      </c>
      <c r="L624" s="7">
        <v>0.40873110894590797</v>
      </c>
      <c r="M624" s="7">
        <v>5.2875859106415103E-2</v>
      </c>
      <c r="N624" s="7">
        <v>7.7763047760941201E-2</v>
      </c>
      <c r="O624" s="7">
        <v>5.8874232811004998E-3</v>
      </c>
      <c r="P624" s="7">
        <v>0.20725986489696299</v>
      </c>
      <c r="Q624" s="7">
        <v>6.9221384692783401</v>
      </c>
    </row>
    <row r="625" spans="1:17" hidden="1" x14ac:dyDescent="0.3">
      <c r="A625" s="3" t="s">
        <v>25</v>
      </c>
      <c r="B625" s="2">
        <v>44348</v>
      </c>
      <c r="C625" s="7">
        <v>0.98368441994773104</v>
      </c>
      <c r="D625" s="7">
        <v>5.41148595349473E-3</v>
      </c>
      <c r="E625" s="7">
        <v>0.636538126077837</v>
      </c>
      <c r="F625" s="7">
        <v>0.358050387968668</v>
      </c>
      <c r="G625" s="7">
        <v>1.0594193482966099E-2</v>
      </c>
      <c r="H625" s="7">
        <v>1.40082177446825E-2</v>
      </c>
      <c r="I625" s="7">
        <v>8.3065687051908504E-2</v>
      </c>
      <c r="J625" s="7">
        <v>9.5740387046663294E-2</v>
      </c>
      <c r="K625" s="7">
        <v>4.9080418496289802E-2</v>
      </c>
      <c r="L625" s="7">
        <v>0.412767110031528</v>
      </c>
      <c r="M625" s="7">
        <v>5.7030823493623199E-2</v>
      </c>
      <c r="N625" s="7">
        <v>7.2180030251340302E-2</v>
      </c>
      <c r="O625" s="7">
        <v>6.7448876890647104E-3</v>
      </c>
      <c r="P625" s="7">
        <v>0.19878824471193299</v>
      </c>
      <c r="Q625" s="7">
        <v>6.8942889707097201</v>
      </c>
    </row>
    <row r="626" spans="1:17" hidden="1" x14ac:dyDescent="0.3">
      <c r="A626" s="3" t="s">
        <v>25</v>
      </c>
      <c r="B626" s="2">
        <v>44378</v>
      </c>
      <c r="C626" s="7">
        <v>1.0315244258437499</v>
      </c>
      <c r="D626" s="7">
        <v>5.7601034732212598E-3</v>
      </c>
      <c r="E626" s="7">
        <v>0.64820893493738097</v>
      </c>
      <c r="F626" s="7">
        <v>0.346030961589398</v>
      </c>
      <c r="G626" s="7">
        <v>9.6098787455313004E-3</v>
      </c>
      <c r="H626" s="7">
        <v>1.70597770838944E-2</v>
      </c>
      <c r="I626" s="7">
        <v>8.2556442599848595E-2</v>
      </c>
      <c r="J626" s="7">
        <v>0.10745785971414901</v>
      </c>
      <c r="K626" s="7">
        <v>4.8524649558011897E-2</v>
      </c>
      <c r="L626" s="7">
        <v>0.412596702582537</v>
      </c>
      <c r="M626" s="7">
        <v>5.45725031713939E-2</v>
      </c>
      <c r="N626" s="7">
        <v>7.0250325218653098E-2</v>
      </c>
      <c r="O626" s="7">
        <v>8.4639739316092096E-3</v>
      </c>
      <c r="P626" s="7">
        <v>0.188907887394371</v>
      </c>
      <c r="Q626" s="7">
        <v>6.8987666247023904</v>
      </c>
    </row>
    <row r="627" spans="1:17" hidden="1" x14ac:dyDescent="0.3">
      <c r="A627" s="3" t="s">
        <v>25</v>
      </c>
      <c r="B627" s="2">
        <v>44409</v>
      </c>
      <c r="C627" s="7">
        <v>1.0267301177911199</v>
      </c>
      <c r="D627" s="7">
        <v>5.3081797043845001E-3</v>
      </c>
      <c r="E627" s="7">
        <v>0.619623506970155</v>
      </c>
      <c r="F627" s="7">
        <v>0.37506831332545998</v>
      </c>
      <c r="G627" s="7">
        <v>9.3855684028756499E-3</v>
      </c>
      <c r="H627" s="7">
        <v>2.0170422352794998E-2</v>
      </c>
      <c r="I627" s="7">
        <v>8.7117269952180498E-2</v>
      </c>
      <c r="J627" s="7">
        <v>0.123581041343252</v>
      </c>
      <c r="K627" s="7">
        <v>4.97387570755752E-2</v>
      </c>
      <c r="L627" s="7">
        <v>0.38444178411701302</v>
      </c>
      <c r="M627" s="7">
        <v>5.2339336805036697E-2</v>
      </c>
      <c r="N627" s="7">
        <v>6.8442444491601098E-2</v>
      </c>
      <c r="O627" s="7">
        <v>8.3648088403448697E-3</v>
      </c>
      <c r="P627" s="7">
        <v>0.196418566619327</v>
      </c>
      <c r="Q627" s="7">
        <v>6.9204708777385697</v>
      </c>
    </row>
    <row r="628" spans="1:17" hidden="1" x14ac:dyDescent="0.3">
      <c r="A628" s="3" t="s">
        <v>25</v>
      </c>
      <c r="B628" s="2">
        <v>44440</v>
      </c>
      <c r="C628" s="7">
        <v>0.99109502737542399</v>
      </c>
      <c r="D628" s="7">
        <v>5.8894135380571999E-3</v>
      </c>
      <c r="E628" s="7">
        <v>0.638691860980798</v>
      </c>
      <c r="F628" s="7">
        <v>0.355418725481145</v>
      </c>
      <c r="G628" s="7">
        <v>1.00276416080856E-2</v>
      </c>
      <c r="H628" s="7">
        <v>1.70522088815931E-2</v>
      </c>
      <c r="I628" s="7">
        <v>7.9542566810198695E-2</v>
      </c>
      <c r="J628" s="7">
        <v>0.11903891644694301</v>
      </c>
      <c r="K628" s="7">
        <v>4.95719010608794E-2</v>
      </c>
      <c r="L628" s="7">
        <v>0.39549900834119001</v>
      </c>
      <c r="M628" s="7">
        <v>5.4306907282999001E-2</v>
      </c>
      <c r="N628" s="7">
        <v>6.5523746597721394E-2</v>
      </c>
      <c r="O628" s="7">
        <v>1.07275917076108E-2</v>
      </c>
      <c r="P628" s="7">
        <v>0.198709511262778</v>
      </c>
      <c r="Q628" s="7">
        <v>6.9103032887408897</v>
      </c>
    </row>
    <row r="629" spans="1:17" hidden="1" x14ac:dyDescent="0.3">
      <c r="A629" s="3" t="s">
        <v>26</v>
      </c>
      <c r="B629" s="2">
        <v>43466</v>
      </c>
      <c r="C629" s="7">
        <v>0.84099491206408705</v>
      </c>
      <c r="D629" s="7">
        <v>5.7792500633885103E-3</v>
      </c>
      <c r="E629" s="7">
        <v>0.67851119305802299</v>
      </c>
      <c r="F629" s="7">
        <v>0.31570955687858798</v>
      </c>
      <c r="G629" s="7">
        <v>1.8709908977923899E-2</v>
      </c>
      <c r="H629" s="7">
        <v>1.6861335196777499E-2</v>
      </c>
      <c r="I629" s="7">
        <v>6.9842587213343799E-2</v>
      </c>
      <c r="J629" s="7">
        <v>8.8637451276046206E-2</v>
      </c>
      <c r="K629" s="7">
        <v>5.8476974070459403E-2</v>
      </c>
      <c r="L629" s="7">
        <v>0.35574489614549498</v>
      </c>
      <c r="M629" s="7">
        <v>4.3132673629966901E-2</v>
      </c>
      <c r="N629" s="7">
        <v>6.2059587785505799E-2</v>
      </c>
      <c r="O629" s="7">
        <v>2.9648480008245302E-2</v>
      </c>
      <c r="P629" s="7">
        <v>0.25688610569623599</v>
      </c>
      <c r="Q629" s="7">
        <v>6.6083681110797903</v>
      </c>
    </row>
    <row r="630" spans="1:17" hidden="1" x14ac:dyDescent="0.3">
      <c r="A630" s="3" t="s">
        <v>26</v>
      </c>
      <c r="B630" s="2">
        <v>43497</v>
      </c>
      <c r="C630" s="7">
        <v>0.88691356330737603</v>
      </c>
      <c r="D630" s="7">
        <v>5.3351565610177398E-3</v>
      </c>
      <c r="E630" s="7">
        <v>0.65668542118137097</v>
      </c>
      <c r="F630" s="7">
        <v>0.33797942225761202</v>
      </c>
      <c r="G630" s="7">
        <v>1.6329183990390701E-2</v>
      </c>
      <c r="H630" s="7">
        <v>1.9339341847131399E-2</v>
      </c>
      <c r="I630" s="7">
        <v>6.7871487318961601E-2</v>
      </c>
      <c r="J630" s="7">
        <v>9.6717386829371504E-2</v>
      </c>
      <c r="K630" s="7">
        <v>5.6335974834961E-2</v>
      </c>
      <c r="L630" s="7">
        <v>0.34414869152407801</v>
      </c>
      <c r="M630" s="7">
        <v>4.5280545449810097E-2</v>
      </c>
      <c r="N630" s="7">
        <v>6.2068496190904897E-2</v>
      </c>
      <c r="O630" s="7">
        <v>3.1223490705380001E-2</v>
      </c>
      <c r="P630" s="7">
        <v>0.26068540130901102</v>
      </c>
      <c r="Q630" s="7">
        <v>6.6710166189620903</v>
      </c>
    </row>
    <row r="631" spans="1:17" hidden="1" x14ac:dyDescent="0.3">
      <c r="A631" s="3" t="s">
        <v>26</v>
      </c>
      <c r="B631" s="2">
        <v>43525</v>
      </c>
      <c r="C631" s="7">
        <v>1.0462816127123</v>
      </c>
      <c r="D631" s="7">
        <v>5.2828367249154696E-3</v>
      </c>
      <c r="E631" s="7">
        <v>0.67888108925694302</v>
      </c>
      <c r="F631" s="7">
        <v>0.31583607401814101</v>
      </c>
      <c r="G631" s="7">
        <v>2.1257881885128602E-2</v>
      </c>
      <c r="H631" s="7">
        <v>1.65499216090992E-2</v>
      </c>
      <c r="I631" s="7">
        <v>7.3786201251011596E-2</v>
      </c>
      <c r="J631" s="7">
        <v>9.5889788437759901E-2</v>
      </c>
      <c r="K631" s="7">
        <v>5.5614301482335801E-2</v>
      </c>
      <c r="L631" s="7">
        <v>0.339340811480078</v>
      </c>
      <c r="M631" s="7">
        <v>4.2003161287436197E-2</v>
      </c>
      <c r="N631" s="7">
        <v>6.4730903665189105E-2</v>
      </c>
      <c r="O631" s="7">
        <v>2.6790642935366801E-2</v>
      </c>
      <c r="P631" s="7">
        <v>0.26403638596659501</v>
      </c>
      <c r="Q631" s="7">
        <v>6.5569509610232002</v>
      </c>
    </row>
    <row r="632" spans="1:17" hidden="1" x14ac:dyDescent="0.3">
      <c r="A632" s="3" t="s">
        <v>26</v>
      </c>
      <c r="B632" s="2">
        <v>43556</v>
      </c>
      <c r="C632" s="7">
        <v>0.99974573757476604</v>
      </c>
      <c r="D632" s="7">
        <v>6.0009791617390302E-3</v>
      </c>
      <c r="E632" s="7">
        <v>0.67596041689547604</v>
      </c>
      <c r="F632" s="7">
        <v>0.31803860394278499</v>
      </c>
      <c r="G632" s="7">
        <v>2.0002057107098601E-2</v>
      </c>
      <c r="H632" s="7">
        <v>2.32546970936615E-2</v>
      </c>
      <c r="I632" s="7">
        <v>7.9349269651541404E-2</v>
      </c>
      <c r="J632" s="7">
        <v>9.3970791751615407E-2</v>
      </c>
      <c r="K632" s="7">
        <v>5.9338367454972799E-2</v>
      </c>
      <c r="L632" s="7">
        <v>0.34269268273607201</v>
      </c>
      <c r="M632" s="7">
        <v>3.8708177628944497E-2</v>
      </c>
      <c r="N632" s="7">
        <v>7.1969210407568998E-2</v>
      </c>
      <c r="O632" s="7">
        <v>2.5733021360081099E-2</v>
      </c>
      <c r="P632" s="7">
        <v>0.24498172480844399</v>
      </c>
      <c r="Q632" s="7">
        <v>6.5593423662718804</v>
      </c>
    </row>
    <row r="633" spans="1:17" hidden="1" x14ac:dyDescent="0.3">
      <c r="A633" s="3" t="s">
        <v>26</v>
      </c>
      <c r="B633" s="2">
        <v>43586</v>
      </c>
      <c r="C633" s="7">
        <v>1.03559821411659</v>
      </c>
      <c r="D633" s="7">
        <v>5.4456283202067796E-3</v>
      </c>
      <c r="E633" s="7">
        <v>0.67129714894428005</v>
      </c>
      <c r="F633" s="7">
        <v>0.32325722273551299</v>
      </c>
      <c r="G633" s="7">
        <v>1.82944463859245E-2</v>
      </c>
      <c r="H633" s="7">
        <v>1.9069129705155799E-2</v>
      </c>
      <c r="I633" s="7">
        <v>8.2068862090051597E-2</v>
      </c>
      <c r="J633" s="7">
        <v>0.101390096754138</v>
      </c>
      <c r="K633" s="7">
        <v>5.9950642228711902E-2</v>
      </c>
      <c r="L633" s="7">
        <v>0.32847263634377299</v>
      </c>
      <c r="M633" s="7">
        <v>4.23076339520672E-2</v>
      </c>
      <c r="N633" s="7">
        <v>7.5035686184905706E-2</v>
      </c>
      <c r="O633" s="7">
        <v>2.91580406131965E-2</v>
      </c>
      <c r="P633" s="7">
        <v>0.24425282574207499</v>
      </c>
      <c r="Q633" s="7">
        <v>6.55467982462305</v>
      </c>
    </row>
    <row r="634" spans="1:17" hidden="1" x14ac:dyDescent="0.3">
      <c r="A634" s="3" t="s">
        <v>26</v>
      </c>
      <c r="B634" s="2">
        <v>43617</v>
      </c>
      <c r="C634" s="7">
        <v>0.98395418695538395</v>
      </c>
      <c r="D634" s="7">
        <v>5.2574641362631404E-3</v>
      </c>
      <c r="E634" s="7">
        <v>0.67597026635213897</v>
      </c>
      <c r="F634" s="7">
        <v>0.31877226951159798</v>
      </c>
      <c r="G634" s="7">
        <v>1.7213012985494901E-2</v>
      </c>
      <c r="H634" s="7">
        <v>1.6707935373421402E-2</v>
      </c>
      <c r="I634" s="7">
        <v>8.0709281343531405E-2</v>
      </c>
      <c r="J634" s="7">
        <v>9.9790732484544606E-2</v>
      </c>
      <c r="K634" s="7">
        <v>6.2994676888538007E-2</v>
      </c>
      <c r="L634" s="7">
        <v>0.340422925785625</v>
      </c>
      <c r="M634" s="7">
        <v>4.2065877411938297E-2</v>
      </c>
      <c r="N634" s="7">
        <v>6.8253575878957196E-2</v>
      </c>
      <c r="O634" s="7">
        <v>3.1669746912675399E-2</v>
      </c>
      <c r="P634" s="7">
        <v>0.24017223493527401</v>
      </c>
      <c r="Q634" s="7">
        <v>6.5851809097116396</v>
      </c>
    </row>
    <row r="635" spans="1:17" hidden="1" x14ac:dyDescent="0.3">
      <c r="A635" s="3" t="s">
        <v>26</v>
      </c>
      <c r="B635" s="2">
        <v>43647</v>
      </c>
      <c r="C635" s="7">
        <v>1.0195744260576101</v>
      </c>
      <c r="D635" s="7">
        <v>6.3339675307183298E-3</v>
      </c>
      <c r="E635" s="7">
        <v>0.65921726627036203</v>
      </c>
      <c r="F635" s="7">
        <v>0.334448766198919</v>
      </c>
      <c r="G635" s="7">
        <v>1.7013619972404099E-2</v>
      </c>
      <c r="H635" s="7">
        <v>1.7560782541231602E-2</v>
      </c>
      <c r="I635" s="7">
        <v>8.21263421895191E-2</v>
      </c>
      <c r="J635" s="7">
        <v>9.8678646904931694E-2</v>
      </c>
      <c r="K635" s="7">
        <v>6.1177008147043299E-2</v>
      </c>
      <c r="L635" s="7">
        <v>0.33601748758622002</v>
      </c>
      <c r="M635" s="7">
        <v>4.3720601991798898E-2</v>
      </c>
      <c r="N635" s="7">
        <v>6.6341215077338006E-2</v>
      </c>
      <c r="O635" s="7">
        <v>3.03905749180624E-2</v>
      </c>
      <c r="P635" s="7">
        <v>0.24697372067145101</v>
      </c>
      <c r="Q635" s="7">
        <v>6.5501674129277303</v>
      </c>
    </row>
    <row r="636" spans="1:17" hidden="1" x14ac:dyDescent="0.3">
      <c r="A636" s="3" t="s">
        <v>26</v>
      </c>
      <c r="B636" s="2">
        <v>43678</v>
      </c>
      <c r="C636" s="7">
        <v>1.0367989310419401</v>
      </c>
      <c r="D636" s="7">
        <v>5.0648779827786299E-3</v>
      </c>
      <c r="E636" s="7">
        <v>0.65957671331345202</v>
      </c>
      <c r="F636" s="7">
        <v>0.33535840870376898</v>
      </c>
      <c r="G636" s="7">
        <v>1.5542596871355899E-2</v>
      </c>
      <c r="H636" s="7">
        <v>2.6438547718557501E-2</v>
      </c>
      <c r="I636" s="7">
        <v>7.99079139065699E-2</v>
      </c>
      <c r="J636" s="7">
        <v>0.10689155276118301</v>
      </c>
      <c r="K636" s="7">
        <v>5.90967793022001E-2</v>
      </c>
      <c r="L636" s="7">
        <v>0.33182862379714601</v>
      </c>
      <c r="M636" s="7">
        <v>4.1174250626790698E-2</v>
      </c>
      <c r="N636" s="7">
        <v>6.4113638955740196E-2</v>
      </c>
      <c r="O636" s="7">
        <v>2.7019172161480899E-2</v>
      </c>
      <c r="P636" s="7">
        <v>0.247986923898976</v>
      </c>
      <c r="Q636" s="7">
        <v>6.6607786327910299</v>
      </c>
    </row>
    <row r="637" spans="1:17" hidden="1" x14ac:dyDescent="0.3">
      <c r="A637" s="3" t="s">
        <v>26</v>
      </c>
      <c r="B637" s="2">
        <v>43709</v>
      </c>
      <c r="C637" s="7">
        <v>0.975647858743249</v>
      </c>
      <c r="D637" s="7">
        <v>5.9892264916179602E-3</v>
      </c>
      <c r="E637" s="7">
        <v>0.67039349547678695</v>
      </c>
      <c r="F637" s="7">
        <v>0.32361727803159501</v>
      </c>
      <c r="G637" s="7">
        <v>1.7352353335587399E-2</v>
      </c>
      <c r="H637" s="7">
        <v>1.8188274756396301E-2</v>
      </c>
      <c r="I637" s="7">
        <v>7.8394710768127401E-2</v>
      </c>
      <c r="J637" s="7">
        <v>0.102281327538435</v>
      </c>
      <c r="K637" s="7">
        <v>5.8696992463019099E-2</v>
      </c>
      <c r="L637" s="7">
        <v>0.32840572479463498</v>
      </c>
      <c r="M637" s="7">
        <v>4.12441864903101E-2</v>
      </c>
      <c r="N637" s="7">
        <v>6.6212183884306705E-2</v>
      </c>
      <c r="O637" s="7">
        <v>2.7585886389430301E-2</v>
      </c>
      <c r="P637" s="7">
        <v>0.26163835957975301</v>
      </c>
      <c r="Q637" s="7">
        <v>6.5684097219959297</v>
      </c>
    </row>
    <row r="638" spans="1:17" hidden="1" x14ac:dyDescent="0.3">
      <c r="A638" s="3" t="s">
        <v>26</v>
      </c>
      <c r="B638" s="2">
        <v>43739</v>
      </c>
      <c r="C638" s="7">
        <v>1.0004645239672301</v>
      </c>
      <c r="D638" s="7">
        <v>6.0512186257992203E-3</v>
      </c>
      <c r="E638" s="7">
        <v>0.68143205658771799</v>
      </c>
      <c r="F638" s="7">
        <v>0.31251672478648301</v>
      </c>
      <c r="G638" s="7">
        <v>1.77906912527937E-2</v>
      </c>
      <c r="H638" s="7">
        <v>1.7269293679676501E-2</v>
      </c>
      <c r="I638" s="7">
        <v>8.0704855279386506E-2</v>
      </c>
      <c r="J638" s="7">
        <v>0.10082560757313901</v>
      </c>
      <c r="K638" s="7">
        <v>6.2757279010275696E-2</v>
      </c>
      <c r="L638" s="7">
        <v>0.33987550624709301</v>
      </c>
      <c r="M638" s="7">
        <v>4.43429136191461E-2</v>
      </c>
      <c r="N638" s="7">
        <v>7.1559605478964103E-2</v>
      </c>
      <c r="O638" s="7">
        <v>2.1897183391897699E-2</v>
      </c>
      <c r="P638" s="7">
        <v>0.24297706446762701</v>
      </c>
      <c r="Q638" s="7">
        <v>6.5215179102903003</v>
      </c>
    </row>
    <row r="639" spans="1:17" hidden="1" x14ac:dyDescent="0.3">
      <c r="A639" s="3" t="s">
        <v>26</v>
      </c>
      <c r="B639" s="2">
        <v>43770</v>
      </c>
      <c r="C639" s="7">
        <v>1.0430316306429399</v>
      </c>
      <c r="D639" s="7">
        <v>7.4780523148866296E-3</v>
      </c>
      <c r="E639" s="7">
        <v>0.68210262165480795</v>
      </c>
      <c r="F639" s="7">
        <v>0.31041932603030598</v>
      </c>
      <c r="G639" s="7">
        <v>1.80883649593402E-2</v>
      </c>
      <c r="H639" s="7">
        <v>1.8151332810412198E-2</v>
      </c>
      <c r="I639" s="7">
        <v>8.6021354097478298E-2</v>
      </c>
      <c r="J639" s="7">
        <v>9.6000205045984804E-2</v>
      </c>
      <c r="K639" s="7">
        <v>7.3036079205522006E-2</v>
      </c>
      <c r="L639" s="7">
        <v>0.33676609548935799</v>
      </c>
      <c r="M639" s="7">
        <v>4.4500582280513998E-2</v>
      </c>
      <c r="N639" s="7">
        <v>7.1771278788668999E-2</v>
      </c>
      <c r="O639" s="7">
        <v>1.6770150573071602E-2</v>
      </c>
      <c r="P639" s="7">
        <v>0.23889455674964999</v>
      </c>
      <c r="Q639" s="7">
        <v>6.5797741600777702</v>
      </c>
    </row>
    <row r="640" spans="1:17" hidden="1" x14ac:dyDescent="0.3">
      <c r="A640" s="3" t="s">
        <v>26</v>
      </c>
      <c r="B640" s="2">
        <v>43800</v>
      </c>
      <c r="C640" s="7">
        <v>1.13099440281652</v>
      </c>
      <c r="D640" s="7">
        <v>6.5972575795814198E-3</v>
      </c>
      <c r="E640" s="7">
        <v>0.71344213000808498</v>
      </c>
      <c r="F640" s="7">
        <v>0.279960612412334</v>
      </c>
      <c r="G640" s="7">
        <v>1.8557977590652999E-2</v>
      </c>
      <c r="H640" s="7">
        <v>2.23523689491772E-2</v>
      </c>
      <c r="I640" s="7">
        <v>0.109345669259239</v>
      </c>
      <c r="J640" s="7">
        <v>0.10142214710358601</v>
      </c>
      <c r="K640" s="7">
        <v>8.3668868504352595E-2</v>
      </c>
      <c r="L640" s="7">
        <v>0.362756087061124</v>
      </c>
      <c r="M640" s="7">
        <v>4.61929252840367E-2</v>
      </c>
      <c r="N640" s="7">
        <v>5.47580364597582E-2</v>
      </c>
      <c r="O640" s="7">
        <v>1.4342939986952401E-2</v>
      </c>
      <c r="P640" s="7">
        <v>0.186602979801122</v>
      </c>
      <c r="Q640" s="7">
        <v>6.5963085379285999</v>
      </c>
    </row>
    <row r="641" spans="1:17" hidden="1" x14ac:dyDescent="0.3">
      <c r="A641" s="3" t="s">
        <v>26</v>
      </c>
      <c r="B641" s="2">
        <v>43831</v>
      </c>
      <c r="C641" s="7">
        <v>0.93597543441658104</v>
      </c>
      <c r="D641" s="7">
        <v>5.5659997760047096E-3</v>
      </c>
      <c r="E641" s="7">
        <v>0.68852255290126396</v>
      </c>
      <c r="F641" s="7">
        <v>0.30591144732273201</v>
      </c>
      <c r="G641" s="7">
        <v>1.9704517273758802E-2</v>
      </c>
      <c r="H641" s="7">
        <v>1.49958461302129E-2</v>
      </c>
      <c r="I641" s="7">
        <v>6.7694491700100695E-2</v>
      </c>
      <c r="J641" s="7">
        <v>9.6989440031544694E-2</v>
      </c>
      <c r="K641" s="7">
        <v>6.0853086036589302E-2</v>
      </c>
      <c r="L641" s="7">
        <v>0.33869712493666199</v>
      </c>
      <c r="M641" s="7">
        <v>4.39792976096198E-2</v>
      </c>
      <c r="N641" s="7">
        <v>6.9838758773867707E-2</v>
      </c>
      <c r="O641" s="7">
        <v>2.2046290747690499E-2</v>
      </c>
      <c r="P641" s="7">
        <v>0.26520114675995399</v>
      </c>
      <c r="Q641" s="7">
        <v>6.6402215901180597</v>
      </c>
    </row>
    <row r="642" spans="1:17" hidden="1" x14ac:dyDescent="0.3">
      <c r="A642" s="3" t="s">
        <v>26</v>
      </c>
      <c r="B642" s="2">
        <v>43862</v>
      </c>
      <c r="C642" s="7">
        <v>0.93873476745165896</v>
      </c>
      <c r="D642" s="7">
        <v>5.3573116189229502E-3</v>
      </c>
      <c r="E642" s="7">
        <v>0.70383656988009002</v>
      </c>
      <c r="F642" s="7">
        <v>0.29080611850098698</v>
      </c>
      <c r="G642" s="7">
        <v>1.8153929695582001E-2</v>
      </c>
      <c r="H642" s="7">
        <v>1.45000487620781E-2</v>
      </c>
      <c r="I642" s="7">
        <v>6.6257001577689906E-2</v>
      </c>
      <c r="J642" s="7">
        <v>0.10776755027391099</v>
      </c>
      <c r="K642" s="7">
        <v>5.9946617631612097E-2</v>
      </c>
      <c r="L642" s="7">
        <v>0.34655427692151303</v>
      </c>
      <c r="M642" s="7">
        <v>4.4356116415878097E-2</v>
      </c>
      <c r="N642" s="7">
        <v>6.7780995537573205E-2</v>
      </c>
      <c r="O642" s="7">
        <v>2.0800357932842399E-2</v>
      </c>
      <c r="P642" s="7">
        <v>0.25388310525132002</v>
      </c>
      <c r="Q642" s="7">
        <v>6.5779757681613704</v>
      </c>
    </row>
    <row r="643" spans="1:17" x14ac:dyDescent="0.3">
      <c r="A643" s="3" t="s">
        <v>26</v>
      </c>
      <c r="B643" s="2">
        <v>43891</v>
      </c>
      <c r="C643" s="7">
        <v>0.91862150176734902</v>
      </c>
      <c r="D643" s="7">
        <v>6.2811071606858398E-3</v>
      </c>
      <c r="E643" s="7">
        <v>0.74685877769254905</v>
      </c>
      <c r="F643" s="7">
        <v>0.24686011514676501</v>
      </c>
      <c r="G643" s="7">
        <v>2.1839004596385599E-2</v>
      </c>
      <c r="H643" s="7">
        <v>1.0947715145976601E-2</v>
      </c>
      <c r="I643" s="7">
        <v>4.61694278321364E-2</v>
      </c>
      <c r="J643" s="7">
        <v>7.2467913344218607E-2</v>
      </c>
      <c r="K643" s="7">
        <v>6.3601982361072104E-2</v>
      </c>
      <c r="L643" s="7">
        <v>0.45762413216719799</v>
      </c>
      <c r="M643" s="7">
        <v>3.5205839046704997E-2</v>
      </c>
      <c r="N643" s="7">
        <v>5.9725153008615403E-2</v>
      </c>
      <c r="O643" s="7">
        <v>1.1522365596342799E-2</v>
      </c>
      <c r="P643" s="7">
        <v>0.22089646690135001</v>
      </c>
      <c r="Q643" s="7">
        <v>6.5835621474483803</v>
      </c>
    </row>
    <row r="644" spans="1:17" hidden="1" x14ac:dyDescent="0.3">
      <c r="A644" s="3" t="s">
        <v>26</v>
      </c>
      <c r="B644" s="2">
        <v>43922</v>
      </c>
      <c r="C644" s="7">
        <v>0.59104630118238999</v>
      </c>
      <c r="D644" s="7">
        <v>8.3329723618559698E-3</v>
      </c>
      <c r="E644" s="7">
        <v>0.83346472675711303</v>
      </c>
      <c r="F644" s="7">
        <v>0.15820230088103099</v>
      </c>
      <c r="G644" s="7">
        <v>2.3679810087868701E-2</v>
      </c>
      <c r="H644" s="7">
        <v>1.1968422091865E-3</v>
      </c>
      <c r="I644" s="7">
        <v>9.7406179517777192E-3</v>
      </c>
      <c r="J644" s="7">
        <v>1.37213067956864E-2</v>
      </c>
      <c r="K644" s="7">
        <v>7.9278989606739694E-2</v>
      </c>
      <c r="L644" s="7">
        <v>0.72016136424089405</v>
      </c>
      <c r="M644" s="7">
        <v>1.34118429509552E-2</v>
      </c>
      <c r="N644" s="7">
        <v>3.6019299270121499E-2</v>
      </c>
      <c r="O644" s="7">
        <v>5.4902004281641903E-4</v>
      </c>
      <c r="P644" s="7">
        <v>0.102240906843954</v>
      </c>
      <c r="Q644" s="7">
        <v>6.8737401036639802</v>
      </c>
    </row>
    <row r="645" spans="1:17" hidden="1" x14ac:dyDescent="0.3">
      <c r="A645" s="3" t="s">
        <v>26</v>
      </c>
      <c r="B645" s="2">
        <v>43952</v>
      </c>
      <c r="C645" s="7">
        <v>0.74783820788444</v>
      </c>
      <c r="D645" s="7">
        <v>8.0429450022306594E-3</v>
      </c>
      <c r="E645" s="7">
        <v>0.80285999180154199</v>
      </c>
      <c r="F645" s="7">
        <v>0.18909706319622799</v>
      </c>
      <c r="G645" s="7">
        <v>2.41214474026267E-2</v>
      </c>
      <c r="H645" s="7">
        <v>1.81800982113885E-3</v>
      </c>
      <c r="I645" s="7">
        <v>1.5253497787179099E-2</v>
      </c>
      <c r="J645" s="7">
        <v>3.0046704250190199E-2</v>
      </c>
      <c r="K645" s="7">
        <v>7.6378924726845598E-2</v>
      </c>
      <c r="L645" s="7">
        <v>0.61285838696831296</v>
      </c>
      <c r="M645" s="7">
        <v>1.2500181540258301E-2</v>
      </c>
      <c r="N645" s="7">
        <v>9.02046920344408E-2</v>
      </c>
      <c r="O645" s="7">
        <v>1.0007243071819001E-3</v>
      </c>
      <c r="P645" s="7">
        <v>0.13581743116182499</v>
      </c>
      <c r="Q645" s="7">
        <v>6.8551041933439496</v>
      </c>
    </row>
    <row r="646" spans="1:17" hidden="1" x14ac:dyDescent="0.3">
      <c r="A646" s="3" t="s">
        <v>26</v>
      </c>
      <c r="B646" s="2">
        <v>43983</v>
      </c>
      <c r="C646" s="7">
        <v>0.93430562263780703</v>
      </c>
      <c r="D646" s="7">
        <v>7.1870283086476801E-3</v>
      </c>
      <c r="E646" s="7">
        <v>0.72026809312170403</v>
      </c>
      <c r="F646" s="7">
        <v>0.27254487856964799</v>
      </c>
      <c r="G646" s="7">
        <v>2.0544624084987501E-2</v>
      </c>
      <c r="H646" s="7">
        <v>8.73393409092851E-3</v>
      </c>
      <c r="I646" s="7">
        <v>5.5756035269029801E-2</v>
      </c>
      <c r="J646" s="7">
        <v>4.6077301806397797E-2</v>
      </c>
      <c r="K646" s="7">
        <v>6.2858205819620205E-2</v>
      </c>
      <c r="L646" s="7">
        <v>0.456071952033894</v>
      </c>
      <c r="M646" s="7">
        <v>2.12111793255777E-2</v>
      </c>
      <c r="N646" s="7">
        <v>9.7279159266548398E-2</v>
      </c>
      <c r="O646" s="7">
        <v>1.93335853936174E-3</v>
      </c>
      <c r="P646" s="7">
        <v>0.229534249763655</v>
      </c>
      <c r="Q646" s="7">
        <v>6.7588019091986302</v>
      </c>
    </row>
    <row r="647" spans="1:17" hidden="1" x14ac:dyDescent="0.3">
      <c r="A647" s="3" t="s">
        <v>26</v>
      </c>
      <c r="B647" s="2">
        <v>44013</v>
      </c>
      <c r="C647" s="7">
        <v>1.05515341100477</v>
      </c>
      <c r="D647" s="7">
        <v>6.7195877578340698E-3</v>
      </c>
      <c r="E647" s="7">
        <v>0.71899708514671301</v>
      </c>
      <c r="F647" s="7">
        <v>0.274283327095453</v>
      </c>
      <c r="G647" s="7">
        <v>1.7625482278887401E-2</v>
      </c>
      <c r="H647" s="7">
        <v>1.55865624805442E-2</v>
      </c>
      <c r="I647" s="7">
        <v>7.4564312546880895E-2</v>
      </c>
      <c r="J647" s="7">
        <v>8.8483464409744E-2</v>
      </c>
      <c r="K647" s="7">
        <v>5.9995703457062899E-2</v>
      </c>
      <c r="L647" s="7">
        <v>0.38834625857309302</v>
      </c>
      <c r="M647" s="7">
        <v>3.8592365674070997E-2</v>
      </c>
      <c r="N647" s="7">
        <v>8.9743552852549993E-2</v>
      </c>
      <c r="O647" s="7">
        <v>6.7135503240536498E-3</v>
      </c>
      <c r="P647" s="7">
        <v>0.220348747403113</v>
      </c>
      <c r="Q647" s="7">
        <v>6.6600570731560902</v>
      </c>
    </row>
    <row r="648" spans="1:17" hidden="1" x14ac:dyDescent="0.3">
      <c r="A648" s="3" t="s">
        <v>26</v>
      </c>
      <c r="B648" s="2">
        <v>44044</v>
      </c>
      <c r="C648" s="7">
        <v>1.102258829882</v>
      </c>
      <c r="D648" s="7">
        <v>6.15798948363967E-3</v>
      </c>
      <c r="E648" s="7">
        <v>0.69031826484254</v>
      </c>
      <c r="F648" s="7">
        <v>0.30352374567382101</v>
      </c>
      <c r="G648" s="7">
        <v>1.6547949064222502E-2</v>
      </c>
      <c r="H648" s="7">
        <v>1.8756416642385101E-2</v>
      </c>
      <c r="I648" s="7">
        <v>8.0119252356351894E-2</v>
      </c>
      <c r="J648" s="7">
        <v>0.11057843067994599</v>
      </c>
      <c r="K648" s="7">
        <v>5.9640751028949397E-2</v>
      </c>
      <c r="L648" s="7">
        <v>0.35640565373481198</v>
      </c>
      <c r="M648" s="7">
        <v>3.5001764326923097E-2</v>
      </c>
      <c r="N648" s="7">
        <v>8.4009567470693797E-2</v>
      </c>
      <c r="O648" s="7">
        <v>1.0141430299802801E-2</v>
      </c>
      <c r="P648" s="7">
        <v>0.228798784395914</v>
      </c>
      <c r="Q648" s="7">
        <v>6.6794143520320004</v>
      </c>
    </row>
    <row r="649" spans="1:17" hidden="1" x14ac:dyDescent="0.3">
      <c r="A649" s="3" t="s">
        <v>26</v>
      </c>
      <c r="B649" s="2">
        <v>44075</v>
      </c>
      <c r="C649" s="7">
        <v>1.0235607791749299</v>
      </c>
      <c r="D649" s="7">
        <v>6.8680122203501797E-3</v>
      </c>
      <c r="E649" s="7">
        <v>0.71626816267102</v>
      </c>
      <c r="F649" s="7">
        <v>0.27686382510863</v>
      </c>
      <c r="G649" s="7">
        <v>1.8599649446394799E-2</v>
      </c>
      <c r="H649" s="7">
        <v>1.4971353298815999E-2</v>
      </c>
      <c r="I649" s="7">
        <v>7.25189812037529E-2</v>
      </c>
      <c r="J649" s="7">
        <v>0.100126315347873</v>
      </c>
      <c r="K649" s="7">
        <v>6.8139526742466899E-2</v>
      </c>
      <c r="L649" s="7">
        <v>0.36824040814818698</v>
      </c>
      <c r="M649" s="7">
        <v>3.6984045453660699E-2</v>
      </c>
      <c r="N649" s="7">
        <v>7.9613648460622702E-2</v>
      </c>
      <c r="O649" s="7">
        <v>8.3809871577914599E-3</v>
      </c>
      <c r="P649" s="7">
        <v>0.232425084740435</v>
      </c>
      <c r="Q649" s="7">
        <v>6.6970522040093998</v>
      </c>
    </row>
    <row r="650" spans="1:17" hidden="1" x14ac:dyDescent="0.3">
      <c r="A650" s="3" t="s">
        <v>26</v>
      </c>
      <c r="B650" s="2">
        <v>44105</v>
      </c>
      <c r="C650" s="7">
        <v>1.0593790391540501</v>
      </c>
      <c r="D650" s="7">
        <v>6.7677195226012801E-3</v>
      </c>
      <c r="E650" s="7">
        <v>0.72330308905740104</v>
      </c>
      <c r="F650" s="7">
        <v>0.26992919141999799</v>
      </c>
      <c r="G650" s="7">
        <v>1.73071831217428E-2</v>
      </c>
      <c r="H650" s="7">
        <v>1.5864654207497001E-2</v>
      </c>
      <c r="I650" s="7">
        <v>7.51406198381709E-2</v>
      </c>
      <c r="J650" s="7">
        <v>9.0091553220745205E-2</v>
      </c>
      <c r="K650" s="7">
        <v>7.2886635857886004E-2</v>
      </c>
      <c r="L650" s="7">
        <v>0.38678586490441802</v>
      </c>
      <c r="M650" s="7">
        <v>3.8110218622398398E-2</v>
      </c>
      <c r="N650" s="7">
        <v>8.0546358070179694E-2</v>
      </c>
      <c r="O650" s="7">
        <v>6.6746743032357302E-3</v>
      </c>
      <c r="P650" s="7">
        <v>0.216592237853726</v>
      </c>
      <c r="Q650" s="7">
        <v>6.6991924658134403</v>
      </c>
    </row>
    <row r="651" spans="1:17" hidden="1" x14ac:dyDescent="0.3">
      <c r="A651" s="3" t="s">
        <v>26</v>
      </c>
      <c r="B651" s="2">
        <v>44136</v>
      </c>
      <c r="C651" s="7">
        <v>0.83265050112073602</v>
      </c>
      <c r="D651" s="7">
        <v>7.9743655853805398E-3</v>
      </c>
      <c r="E651" s="7">
        <v>0.77578507410040598</v>
      </c>
      <c r="F651" s="7">
        <v>0.21624056031421399</v>
      </c>
      <c r="G651" s="7">
        <v>2.1692747872193802E-2</v>
      </c>
      <c r="H651" s="7">
        <v>7.2669369761565496E-3</v>
      </c>
      <c r="I651" s="7">
        <v>2.66956422560151E-2</v>
      </c>
      <c r="J651" s="7">
        <v>5.8555013981241799E-2</v>
      </c>
      <c r="K651" s="7">
        <v>8.7866498979607896E-2</v>
      </c>
      <c r="L651" s="7">
        <v>0.49831843020730598</v>
      </c>
      <c r="M651" s="7">
        <v>3.3569670601983702E-2</v>
      </c>
      <c r="N651" s="7">
        <v>8.4329300269063906E-2</v>
      </c>
      <c r="O651" s="7">
        <v>3.2962839399217798E-3</v>
      </c>
      <c r="P651" s="7">
        <v>0.17840947491650899</v>
      </c>
      <c r="Q651" s="7">
        <v>6.7455277184583204</v>
      </c>
    </row>
    <row r="652" spans="1:17" hidden="1" x14ac:dyDescent="0.3">
      <c r="A652" s="3" t="s">
        <v>26</v>
      </c>
      <c r="B652" s="2">
        <v>44166</v>
      </c>
      <c r="C652" s="7">
        <v>1.1346775022242701</v>
      </c>
      <c r="D652" s="7">
        <v>7.6754324043636296E-3</v>
      </c>
      <c r="E652" s="7">
        <v>0.75203472111063796</v>
      </c>
      <c r="F652" s="7">
        <v>0.24028984648499899</v>
      </c>
      <c r="G652" s="7">
        <v>2.09152913410178E-2</v>
      </c>
      <c r="H652" s="7">
        <v>2.3990749720452901E-2</v>
      </c>
      <c r="I652" s="7">
        <v>0.110898210917352</v>
      </c>
      <c r="J652" s="7">
        <v>5.0112244325069999E-2</v>
      </c>
      <c r="K652" s="7">
        <v>8.8328834890875896E-2</v>
      </c>
      <c r="L652" s="7">
        <v>0.42841460427675099</v>
      </c>
      <c r="M652" s="7">
        <v>4.4288464499584901E-2</v>
      </c>
      <c r="N652" s="7">
        <v>6.2677588627095507E-2</v>
      </c>
      <c r="O652" s="7">
        <v>3.01968233874057E-3</v>
      </c>
      <c r="P652" s="7">
        <v>0.167354329063059</v>
      </c>
      <c r="Q652" s="7">
        <v>6.7430777193981903</v>
      </c>
    </row>
    <row r="653" spans="1:17" hidden="1" x14ac:dyDescent="0.3">
      <c r="A653" s="3" t="s">
        <v>26</v>
      </c>
      <c r="B653" s="2">
        <v>44197</v>
      </c>
      <c r="C653" s="7">
        <v>0.72170746423457799</v>
      </c>
      <c r="D653" s="7">
        <v>7.8627478071652806E-3</v>
      </c>
      <c r="E653" s="7">
        <v>0.78583676602261798</v>
      </c>
      <c r="F653" s="7">
        <v>0.20630048617021701</v>
      </c>
      <c r="G653" s="7">
        <v>2.0177605058437999E-2</v>
      </c>
      <c r="H653" s="7">
        <v>4.3898570426038099E-3</v>
      </c>
      <c r="I653" s="7">
        <v>1.9456816866175598E-2</v>
      </c>
      <c r="J653" s="7">
        <v>5.25881118240729E-2</v>
      </c>
      <c r="K653" s="7">
        <v>6.57438904922161E-2</v>
      </c>
      <c r="L653" s="7">
        <v>0.53087805455738002</v>
      </c>
      <c r="M653" s="7">
        <v>3.15965405965647E-2</v>
      </c>
      <c r="N653" s="7">
        <v>6.8180041154184301E-2</v>
      </c>
      <c r="O653" s="7">
        <v>2.29144235883661E-3</v>
      </c>
      <c r="P653" s="7">
        <v>0.20469764004952801</v>
      </c>
      <c r="Q653" s="7">
        <v>6.7937076037104198</v>
      </c>
    </row>
    <row r="654" spans="1:17" hidden="1" x14ac:dyDescent="0.3">
      <c r="A654" s="3" t="s">
        <v>26</v>
      </c>
      <c r="B654" s="2">
        <v>44228</v>
      </c>
      <c r="C654" s="7">
        <v>0.71521175326976905</v>
      </c>
      <c r="D654" s="7">
        <v>8.7146236882443707E-3</v>
      </c>
      <c r="E654" s="7">
        <v>0.78667789632896901</v>
      </c>
      <c r="F654" s="7">
        <v>0.204607479982787</v>
      </c>
      <c r="G654" s="7">
        <v>2.0974409420254001E-2</v>
      </c>
      <c r="H654" s="7">
        <v>1.58168342355315E-3</v>
      </c>
      <c r="I654" s="7">
        <v>1.2407252181078699E-2</v>
      </c>
      <c r="J654" s="7">
        <v>5.6186993544358098E-2</v>
      </c>
      <c r="K654" s="7">
        <v>7.1808247277939594E-2</v>
      </c>
      <c r="L654" s="7">
        <v>0.52775818921340301</v>
      </c>
      <c r="M654" s="7">
        <v>3.3468102750402899E-2</v>
      </c>
      <c r="N654" s="7">
        <v>7.5516265620317893E-2</v>
      </c>
      <c r="O654" s="7">
        <v>1.85591010501227E-3</v>
      </c>
      <c r="P654" s="7">
        <v>0.19844294646368099</v>
      </c>
      <c r="Q654" s="7">
        <v>6.8328851975588103</v>
      </c>
    </row>
    <row r="655" spans="1:17" x14ac:dyDescent="0.3">
      <c r="A655" s="3" t="s">
        <v>26</v>
      </c>
      <c r="B655" s="2">
        <v>44256</v>
      </c>
      <c r="C655" s="7">
        <v>0.87560344208824004</v>
      </c>
      <c r="D655" s="7">
        <v>7.3697855755565801E-3</v>
      </c>
      <c r="E655" s="7">
        <v>0.77002232010613203</v>
      </c>
      <c r="F655" s="7">
        <v>0.22260789431831199</v>
      </c>
      <c r="G655" s="7">
        <v>2.8594890351356501E-2</v>
      </c>
      <c r="H655" s="7">
        <v>2.3803533823756398E-3</v>
      </c>
      <c r="I655" s="7">
        <v>1.40084646135406E-2</v>
      </c>
      <c r="J655" s="7">
        <v>5.4442679219828802E-2</v>
      </c>
      <c r="K655" s="7">
        <v>7.4046143817047799E-2</v>
      </c>
      <c r="L655" s="7">
        <v>0.50209010809816501</v>
      </c>
      <c r="M655" s="7">
        <v>3.0329401203835399E-2</v>
      </c>
      <c r="N655" s="7">
        <v>8.5817714469851702E-2</v>
      </c>
      <c r="O655" s="7">
        <v>2.2322459961788099E-3</v>
      </c>
      <c r="P655" s="7">
        <v>0.20605799884782</v>
      </c>
      <c r="Q655" s="7">
        <v>6.7991871123225396</v>
      </c>
    </row>
    <row r="656" spans="1:17" hidden="1" x14ac:dyDescent="0.3">
      <c r="A656" s="3" t="s">
        <v>26</v>
      </c>
      <c r="B656" s="2">
        <v>44287</v>
      </c>
      <c r="C656" s="7">
        <v>1.0639291612375601</v>
      </c>
      <c r="D656" s="7">
        <v>6.9821493805841501E-3</v>
      </c>
      <c r="E656" s="7">
        <v>0.71327651663007996</v>
      </c>
      <c r="F656" s="7">
        <v>0.27974133398933598</v>
      </c>
      <c r="G656" s="7">
        <v>2.2350352989808399E-2</v>
      </c>
      <c r="H656" s="7">
        <v>1.0838949586519301E-2</v>
      </c>
      <c r="I656" s="7">
        <v>7.1948080165371103E-2</v>
      </c>
      <c r="J656" s="7">
        <v>6.6993324802697901E-2</v>
      </c>
      <c r="K656" s="7">
        <v>6.5392352458882294E-2</v>
      </c>
      <c r="L656" s="7">
        <v>0.39626921832137502</v>
      </c>
      <c r="M656" s="7">
        <v>3.9938573628056299E-2</v>
      </c>
      <c r="N656" s="7">
        <v>8.7020312549165493E-2</v>
      </c>
      <c r="O656" s="7">
        <v>7.9932866913695003E-3</v>
      </c>
      <c r="P656" s="7">
        <v>0.231255548806755</v>
      </c>
      <c r="Q656" s="7">
        <v>6.7204991473553202</v>
      </c>
    </row>
    <row r="657" spans="1:17" hidden="1" x14ac:dyDescent="0.3">
      <c r="A657" s="3" t="s">
        <v>26</v>
      </c>
      <c r="B657" s="2">
        <v>44317</v>
      </c>
      <c r="C657" s="7">
        <v>1.17753821156497</v>
      </c>
      <c r="D657" s="7">
        <v>6.4689642508426E-3</v>
      </c>
      <c r="E657" s="7">
        <v>0.70759972322675602</v>
      </c>
      <c r="F657" s="7">
        <v>0.285931312522402</v>
      </c>
      <c r="G657" s="7">
        <v>1.8541924088705201E-2</v>
      </c>
      <c r="H657" s="7">
        <v>1.40253166824191E-2</v>
      </c>
      <c r="I657" s="7">
        <v>8.0153996222477999E-2</v>
      </c>
      <c r="J657" s="7">
        <v>9.01616302561353E-2</v>
      </c>
      <c r="K657" s="7">
        <v>5.9726755440596503E-2</v>
      </c>
      <c r="L657" s="7">
        <v>0.36381452207613602</v>
      </c>
      <c r="M657" s="7">
        <v>3.6913841111067797E-2</v>
      </c>
      <c r="N657" s="7">
        <v>8.5393986154374504E-2</v>
      </c>
      <c r="O657" s="7">
        <v>6.9668856849961699E-3</v>
      </c>
      <c r="P657" s="7">
        <v>0.24430114228309199</v>
      </c>
      <c r="Q657" s="7">
        <v>6.7069348215646496</v>
      </c>
    </row>
    <row r="658" spans="1:17" hidden="1" x14ac:dyDescent="0.3">
      <c r="A658" s="3" t="s">
        <v>26</v>
      </c>
      <c r="B658" s="2">
        <v>44348</v>
      </c>
      <c r="C658" s="7">
        <v>1.12641217327208</v>
      </c>
      <c r="D658" s="7">
        <v>6.9678656519664003E-3</v>
      </c>
      <c r="E658" s="7">
        <v>0.69797689021386999</v>
      </c>
      <c r="F658" s="7">
        <v>0.29505524413416401</v>
      </c>
      <c r="G658" s="7">
        <v>1.9445061560232901E-2</v>
      </c>
      <c r="H658" s="7">
        <v>1.55804008847587E-2</v>
      </c>
      <c r="I658" s="7">
        <v>7.9759931429180198E-2</v>
      </c>
      <c r="J658" s="7">
        <v>0.10491998410766799</v>
      </c>
      <c r="K658" s="7">
        <v>5.8493260931737699E-2</v>
      </c>
      <c r="L658" s="7">
        <v>0.372009500520186</v>
      </c>
      <c r="M658" s="7">
        <v>4.0070756306191002E-2</v>
      </c>
      <c r="N658" s="7">
        <v>7.6475530576692596E-2</v>
      </c>
      <c r="O658" s="7">
        <v>1.0282645327642901E-2</v>
      </c>
      <c r="P658" s="7">
        <v>0.22296292835570999</v>
      </c>
      <c r="Q658" s="7">
        <v>6.7001583329803802</v>
      </c>
    </row>
    <row r="659" spans="1:17" hidden="1" x14ac:dyDescent="0.3">
      <c r="A659" s="3" t="s">
        <v>26</v>
      </c>
      <c r="B659" s="2">
        <v>44378</v>
      </c>
      <c r="C659" s="7">
        <v>1.15957956819643</v>
      </c>
      <c r="D659" s="7">
        <v>6.6610309359298502E-3</v>
      </c>
      <c r="E659" s="7">
        <v>0.70638370267284101</v>
      </c>
      <c r="F659" s="7">
        <v>0.28695526639122898</v>
      </c>
      <c r="G659" s="7">
        <v>1.83496600334019E-2</v>
      </c>
      <c r="H659" s="7">
        <v>1.7430991126519101E-2</v>
      </c>
      <c r="I659" s="7">
        <v>7.7144384291711901E-2</v>
      </c>
      <c r="J659" s="7">
        <v>0.114637743812274</v>
      </c>
      <c r="K659" s="7">
        <v>5.8024398887765297E-2</v>
      </c>
      <c r="L659" s="7">
        <v>0.37329834815892599</v>
      </c>
      <c r="M659" s="7">
        <v>3.8772123279380899E-2</v>
      </c>
      <c r="N659" s="7">
        <v>6.9735614129038004E-2</v>
      </c>
      <c r="O659" s="7">
        <v>1.2921144827394201E-2</v>
      </c>
      <c r="P659" s="7">
        <v>0.21968559145358901</v>
      </c>
      <c r="Q659" s="7">
        <v>6.6829782071203496</v>
      </c>
    </row>
    <row r="660" spans="1:17" hidden="1" x14ac:dyDescent="0.3">
      <c r="A660" s="3" t="s">
        <v>26</v>
      </c>
      <c r="B660" s="2">
        <v>44409</v>
      </c>
      <c r="C660" s="7">
        <v>1.1651360084814399</v>
      </c>
      <c r="D660" s="7">
        <v>5.8049276047987403E-3</v>
      </c>
      <c r="E660" s="7">
        <v>0.68654944033186005</v>
      </c>
      <c r="F660" s="7">
        <v>0.307645632063341</v>
      </c>
      <c r="G660" s="7">
        <v>1.6862011830491599E-2</v>
      </c>
      <c r="H660" s="7">
        <v>2.6509750130658202E-2</v>
      </c>
      <c r="I660" s="7">
        <v>8.0062866267930202E-2</v>
      </c>
      <c r="J660" s="7">
        <v>0.12524152116013801</v>
      </c>
      <c r="K660" s="7">
        <v>5.7579293412545599E-2</v>
      </c>
      <c r="L660" s="7">
        <v>0.347587496726742</v>
      </c>
      <c r="M660" s="7">
        <v>3.7634989941021497E-2</v>
      </c>
      <c r="N660" s="7">
        <v>6.8776945617144702E-2</v>
      </c>
      <c r="O660" s="7">
        <v>1.53788296744167E-2</v>
      </c>
      <c r="P660" s="7">
        <v>0.224366295238911</v>
      </c>
      <c r="Q660" s="7">
        <v>6.71157054595745</v>
      </c>
    </row>
    <row r="661" spans="1:17" hidden="1" x14ac:dyDescent="0.3">
      <c r="A661" s="3" t="s">
        <v>26</v>
      </c>
      <c r="B661" s="2">
        <v>44440</v>
      </c>
      <c r="C661" s="7">
        <v>1.1171358175525501</v>
      </c>
      <c r="D661" s="7">
        <v>6.0266570770959402E-3</v>
      </c>
      <c r="E661" s="7">
        <v>0.71250946923647296</v>
      </c>
      <c r="F661" s="7">
        <v>0.281463873686431</v>
      </c>
      <c r="G661" s="7">
        <v>1.7665874208015499E-2</v>
      </c>
      <c r="H661" s="7">
        <v>1.7336220211254499E-2</v>
      </c>
      <c r="I661" s="7">
        <v>7.1476988949107104E-2</v>
      </c>
      <c r="J661" s="7">
        <v>0.120127601527092</v>
      </c>
      <c r="K661" s="7">
        <v>5.9042216252309501E-2</v>
      </c>
      <c r="L661" s="7">
        <v>0.35462523919077799</v>
      </c>
      <c r="M661" s="7">
        <v>3.9800695012179602E-2</v>
      </c>
      <c r="N661" s="7">
        <v>6.4732213178435499E-2</v>
      </c>
      <c r="O661" s="7">
        <v>1.9668814631317501E-2</v>
      </c>
      <c r="P661" s="7">
        <v>0.23552413683951001</v>
      </c>
      <c r="Q661" s="7">
        <v>6.6665023079673302</v>
      </c>
    </row>
    <row r="662" spans="1:17" hidden="1" x14ac:dyDescent="0.3">
      <c r="A662" s="3" t="s">
        <v>27</v>
      </c>
      <c r="B662" s="2">
        <v>43466</v>
      </c>
      <c r="C662" s="7">
        <v>0.83945036836973497</v>
      </c>
      <c r="D662" s="7">
        <v>1.0671214744819E-2</v>
      </c>
      <c r="E662" s="7">
        <v>0.49247233470803498</v>
      </c>
      <c r="F662" s="7">
        <v>0.496856450547146</v>
      </c>
      <c r="G662" s="7">
        <v>1.16311054861873E-2</v>
      </c>
      <c r="H662" s="7">
        <v>2.32937275669606E-2</v>
      </c>
      <c r="I662" s="7">
        <v>8.3661592552098596E-2</v>
      </c>
      <c r="J662" s="7">
        <v>8.7317908605258093E-2</v>
      </c>
      <c r="K662" s="7">
        <v>7.17658327118635E-2</v>
      </c>
      <c r="L662" s="7">
        <v>0.36445104405961598</v>
      </c>
      <c r="M662" s="7">
        <v>4.6000726607857097E-2</v>
      </c>
      <c r="N662" s="7">
        <v>5.7586186707132302E-2</v>
      </c>
      <c r="O662" s="7">
        <v>3.71726942530749E-2</v>
      </c>
      <c r="P662" s="7">
        <v>0.21711918144995199</v>
      </c>
      <c r="Q662" s="7">
        <v>5.2695862662278703</v>
      </c>
    </row>
    <row r="663" spans="1:17" hidden="1" x14ac:dyDescent="0.3">
      <c r="A663" s="3" t="s">
        <v>27</v>
      </c>
      <c r="B663" s="2">
        <v>43497</v>
      </c>
      <c r="C663" s="7">
        <v>0.86699037947168001</v>
      </c>
      <c r="D663" s="7">
        <v>1.20115687044401E-2</v>
      </c>
      <c r="E663" s="7">
        <v>0.49382607583114502</v>
      </c>
      <c r="F663" s="7">
        <v>0.494162355464415</v>
      </c>
      <c r="G663" s="7">
        <v>1.1956511381360901E-2</v>
      </c>
      <c r="H663" s="7">
        <v>2.34865525191983E-2</v>
      </c>
      <c r="I663" s="7">
        <v>8.6295820606946197E-2</v>
      </c>
      <c r="J663" s="7">
        <v>0.101133065669911</v>
      </c>
      <c r="K663" s="7">
        <v>6.7988775502363097E-2</v>
      </c>
      <c r="L663" s="7">
        <v>0.36888466475458398</v>
      </c>
      <c r="M663" s="7">
        <v>4.8266057680160401E-2</v>
      </c>
      <c r="N663" s="7">
        <v>5.04535363189412E-2</v>
      </c>
      <c r="O663" s="7">
        <v>4.3102741938918401E-2</v>
      </c>
      <c r="P663" s="7">
        <v>0.19843227362761701</v>
      </c>
      <c r="Q663" s="7">
        <v>5.3116263194222899</v>
      </c>
    </row>
    <row r="664" spans="1:17" hidden="1" x14ac:dyDescent="0.3">
      <c r="A664" s="3" t="s">
        <v>27</v>
      </c>
      <c r="B664" s="2">
        <v>43525</v>
      </c>
      <c r="C664" s="7">
        <v>1.032049779771</v>
      </c>
      <c r="D664" s="7">
        <v>1.0908057154781299E-2</v>
      </c>
      <c r="E664" s="7">
        <v>0.49084736430180997</v>
      </c>
      <c r="F664" s="7">
        <v>0.49824457854340898</v>
      </c>
      <c r="G664" s="7">
        <v>1.11348947724728E-2</v>
      </c>
      <c r="H664" s="7">
        <v>1.92506284764325E-2</v>
      </c>
      <c r="I664" s="7">
        <v>9.2206001561932205E-2</v>
      </c>
      <c r="J664" s="7">
        <v>0.100854538484021</v>
      </c>
      <c r="K664" s="7">
        <v>6.8523622278635704E-2</v>
      </c>
      <c r="L664" s="7">
        <v>0.35984364586128897</v>
      </c>
      <c r="M664" s="7">
        <v>4.6397492886913499E-2</v>
      </c>
      <c r="N664" s="7">
        <v>4.9254146301729501E-2</v>
      </c>
      <c r="O664" s="7">
        <v>4.0541274538020602E-2</v>
      </c>
      <c r="P664" s="7">
        <v>0.21199375483855401</v>
      </c>
      <c r="Q664" s="7">
        <v>5.2547165137979599</v>
      </c>
    </row>
    <row r="665" spans="1:17" hidden="1" x14ac:dyDescent="0.3">
      <c r="A665" s="3" t="s">
        <v>27</v>
      </c>
      <c r="B665" s="2">
        <v>43556</v>
      </c>
      <c r="C665" s="7">
        <v>0.98671312448176096</v>
      </c>
      <c r="D665" s="7">
        <v>9.7679671843142208E-3</v>
      </c>
      <c r="E665" s="7">
        <v>0.49893899609159098</v>
      </c>
      <c r="F665" s="7">
        <v>0.49129303672409402</v>
      </c>
      <c r="G665" s="7">
        <v>1.18690844445253E-2</v>
      </c>
      <c r="H665" s="7">
        <v>2.3472209838178701E-2</v>
      </c>
      <c r="I665" s="7">
        <v>9.6641479615481196E-2</v>
      </c>
      <c r="J665" s="7">
        <v>9.7636904763273802E-2</v>
      </c>
      <c r="K665" s="7">
        <v>6.8131603491870293E-2</v>
      </c>
      <c r="L665" s="7">
        <v>0.35735012152400403</v>
      </c>
      <c r="M665" s="7">
        <v>4.5624862634064997E-2</v>
      </c>
      <c r="N665" s="7">
        <v>5.6313421308968402E-2</v>
      </c>
      <c r="O665" s="7">
        <v>3.9527357178863902E-2</v>
      </c>
      <c r="P665" s="7">
        <v>0.20343295520076901</v>
      </c>
      <c r="Q665" s="7">
        <v>5.3109765439140597</v>
      </c>
    </row>
    <row r="666" spans="1:17" hidden="1" x14ac:dyDescent="0.3">
      <c r="A666" s="3" t="s">
        <v>27</v>
      </c>
      <c r="B666" s="2">
        <v>43586</v>
      </c>
      <c r="C666" s="7">
        <v>0.99895523341419001</v>
      </c>
      <c r="D666" s="7">
        <v>1.1358552095888499E-2</v>
      </c>
      <c r="E666" s="7">
        <v>0.499862239304739</v>
      </c>
      <c r="F666" s="7">
        <v>0.48877920859937302</v>
      </c>
      <c r="G666" s="7">
        <v>1.0786188440373001E-2</v>
      </c>
      <c r="H666" s="7">
        <v>2.15529630596288E-2</v>
      </c>
      <c r="I666" s="7">
        <v>0.10337984876834801</v>
      </c>
      <c r="J666" s="7">
        <v>9.9705190914337605E-2</v>
      </c>
      <c r="K666" s="7">
        <v>6.7979354710641704E-2</v>
      </c>
      <c r="L666" s="7">
        <v>0.35295822271562599</v>
      </c>
      <c r="M666" s="7">
        <v>5.21114041311165E-2</v>
      </c>
      <c r="N666" s="7">
        <v>5.97957644844559E-2</v>
      </c>
      <c r="O666" s="7">
        <v>4.1029175136839999E-2</v>
      </c>
      <c r="P666" s="7">
        <v>0.19070188763863199</v>
      </c>
      <c r="Q666" s="7">
        <v>5.3093713084687701</v>
      </c>
    </row>
    <row r="667" spans="1:17" hidden="1" x14ac:dyDescent="0.3">
      <c r="A667" s="3" t="s">
        <v>27</v>
      </c>
      <c r="B667" s="2">
        <v>43617</v>
      </c>
      <c r="C667" s="7">
        <v>0.98611696009610195</v>
      </c>
      <c r="D667" s="7">
        <v>1.0711731652742199E-2</v>
      </c>
      <c r="E667" s="7">
        <v>0.482629260006395</v>
      </c>
      <c r="F667" s="7">
        <v>0.50665900834086297</v>
      </c>
      <c r="G667" s="7">
        <v>9.4167969981589893E-3</v>
      </c>
      <c r="H667" s="7">
        <v>2.0957179140646199E-2</v>
      </c>
      <c r="I667" s="7">
        <v>0.10833231242465</v>
      </c>
      <c r="J667" s="7">
        <v>9.6610577188528904E-2</v>
      </c>
      <c r="K667" s="7">
        <v>7.3033656161775207E-2</v>
      </c>
      <c r="L667" s="7">
        <v>0.36581891761626201</v>
      </c>
      <c r="M667" s="7">
        <v>4.6885348612188203E-2</v>
      </c>
      <c r="N667" s="7">
        <v>5.4789094779250598E-2</v>
      </c>
      <c r="O667" s="7">
        <v>4.14000677197029E-2</v>
      </c>
      <c r="P667" s="7">
        <v>0.18275604935883599</v>
      </c>
      <c r="Q667" s="7">
        <v>5.28862057714678</v>
      </c>
    </row>
    <row r="668" spans="1:17" hidden="1" x14ac:dyDescent="0.3">
      <c r="A668" s="3" t="s">
        <v>27</v>
      </c>
      <c r="B668" s="2">
        <v>43647</v>
      </c>
      <c r="C668" s="7">
        <v>0.98802663238773603</v>
      </c>
      <c r="D668" s="7">
        <v>1.15635617943648E-2</v>
      </c>
      <c r="E668" s="7">
        <v>0.49270783937658502</v>
      </c>
      <c r="F668" s="7">
        <v>0.49572859882905002</v>
      </c>
      <c r="G668" s="7">
        <v>9.6714163830265293E-3</v>
      </c>
      <c r="H668" s="7">
        <v>2.4641625444780501E-2</v>
      </c>
      <c r="I668" s="7">
        <v>0.107934222606922</v>
      </c>
      <c r="J668" s="7">
        <v>9.6071907238808901E-2</v>
      </c>
      <c r="K668" s="7">
        <v>7.0182708002489394E-2</v>
      </c>
      <c r="L668" s="7">
        <v>0.36090865292071</v>
      </c>
      <c r="M668" s="7">
        <v>4.6352801413189003E-2</v>
      </c>
      <c r="N668" s="7">
        <v>5.6945430199192897E-2</v>
      </c>
      <c r="O668" s="7">
        <v>3.9052721650819203E-2</v>
      </c>
      <c r="P668" s="7">
        <v>0.18823851414006201</v>
      </c>
      <c r="Q668" s="7">
        <v>5.2628309640899902</v>
      </c>
    </row>
    <row r="669" spans="1:17" hidden="1" x14ac:dyDescent="0.3">
      <c r="A669" s="3" t="s">
        <v>27</v>
      </c>
      <c r="B669" s="2">
        <v>43678</v>
      </c>
      <c r="C669" s="7">
        <v>1.0192844176664799</v>
      </c>
      <c r="D669" s="7">
        <v>1.07975819800938E-2</v>
      </c>
      <c r="E669" s="7">
        <v>0.48713093454212397</v>
      </c>
      <c r="F669" s="7">
        <v>0.50207148347778197</v>
      </c>
      <c r="G669" s="7">
        <v>9.7383341443605196E-3</v>
      </c>
      <c r="H669" s="7">
        <v>2.4181008592830101E-2</v>
      </c>
      <c r="I669" s="7">
        <v>0.10530259271813</v>
      </c>
      <c r="J669" s="7">
        <v>0.10068998960607201</v>
      </c>
      <c r="K669" s="7">
        <v>7.2666851569164206E-2</v>
      </c>
      <c r="L669" s="7">
        <v>0.365924048559649</v>
      </c>
      <c r="M669" s="7">
        <v>4.6305717617605602E-2</v>
      </c>
      <c r="N669" s="7">
        <v>5.5223648165357998E-2</v>
      </c>
      <c r="O669" s="7">
        <v>3.3739455209061797E-2</v>
      </c>
      <c r="P669" s="7">
        <v>0.18622835381776801</v>
      </c>
      <c r="Q669" s="7">
        <v>5.2584115963082496</v>
      </c>
    </row>
    <row r="670" spans="1:17" hidden="1" x14ac:dyDescent="0.3">
      <c r="A670" s="3" t="s">
        <v>27</v>
      </c>
      <c r="B670" s="2">
        <v>43709</v>
      </c>
      <c r="C670" s="7">
        <v>1.00289814919278</v>
      </c>
      <c r="D670" s="7">
        <v>1.12605074459921E-2</v>
      </c>
      <c r="E670" s="7">
        <v>0.480173428219761</v>
      </c>
      <c r="F670" s="7">
        <v>0.508566064334247</v>
      </c>
      <c r="G670" s="7">
        <v>8.9124432948328204E-3</v>
      </c>
      <c r="H670" s="7">
        <v>2.2885225546899299E-2</v>
      </c>
      <c r="I670" s="7">
        <v>9.9069692260415801E-2</v>
      </c>
      <c r="J670" s="7">
        <v>0.100145916216453</v>
      </c>
      <c r="K670" s="7">
        <v>7.3644189464759605E-2</v>
      </c>
      <c r="L670" s="7">
        <v>0.35323500657114898</v>
      </c>
      <c r="M670" s="7">
        <v>4.38575476308758E-2</v>
      </c>
      <c r="N670" s="7">
        <v>5.4307458741633001E-2</v>
      </c>
      <c r="O670" s="7">
        <v>3.7012597181559699E-2</v>
      </c>
      <c r="P670" s="7">
        <v>0.206929923091421</v>
      </c>
      <c r="Q670" s="7">
        <v>5.2550141567465003</v>
      </c>
    </row>
    <row r="671" spans="1:17" hidden="1" x14ac:dyDescent="0.3">
      <c r="A671" s="3" t="s">
        <v>27</v>
      </c>
      <c r="B671" s="2">
        <v>43739</v>
      </c>
      <c r="C671" s="7">
        <v>1.0070774287675099</v>
      </c>
      <c r="D671" s="7">
        <v>1.0788575279802299E-2</v>
      </c>
      <c r="E671" s="7">
        <v>0.48737243540397901</v>
      </c>
      <c r="F671" s="7">
        <v>0.50183898931621895</v>
      </c>
      <c r="G671" s="7">
        <v>9.2565972149497196E-3</v>
      </c>
      <c r="H671" s="7">
        <v>2.6771054078921899E-2</v>
      </c>
      <c r="I671" s="7">
        <v>0.103738086338157</v>
      </c>
      <c r="J671" s="7">
        <v>0.102002927194802</v>
      </c>
      <c r="K671" s="7">
        <v>8.0275462344564397E-2</v>
      </c>
      <c r="L671" s="7">
        <v>0.35756422611831601</v>
      </c>
      <c r="M671" s="7">
        <v>4.3778463254525099E-2</v>
      </c>
      <c r="N671" s="7">
        <v>5.6473953549590498E-2</v>
      </c>
      <c r="O671" s="7">
        <v>2.9818144675522299E-2</v>
      </c>
      <c r="P671" s="7">
        <v>0.19032108523065</v>
      </c>
      <c r="Q671" s="7">
        <v>5.3446366258937896</v>
      </c>
    </row>
    <row r="672" spans="1:17" hidden="1" x14ac:dyDescent="0.3">
      <c r="A672" s="3" t="s">
        <v>27</v>
      </c>
      <c r="B672" s="2">
        <v>43770</v>
      </c>
      <c r="C672" s="7">
        <v>1.0517357956822799</v>
      </c>
      <c r="D672" s="7">
        <v>1.08782426878315E-2</v>
      </c>
      <c r="E672" s="7">
        <v>0.49352788200563902</v>
      </c>
      <c r="F672" s="7">
        <v>0.49559387530652999</v>
      </c>
      <c r="G672" s="7">
        <v>9.6163373508822494E-3</v>
      </c>
      <c r="H672" s="7">
        <v>2.9790513044124299E-2</v>
      </c>
      <c r="I672" s="7">
        <v>0.11233219765629</v>
      </c>
      <c r="J672" s="7">
        <v>0.100908684229037</v>
      </c>
      <c r="K672" s="7">
        <v>9.9196472620025899E-2</v>
      </c>
      <c r="L672" s="7">
        <v>0.35336638911305301</v>
      </c>
      <c r="M672" s="7">
        <v>4.2709364884440999E-2</v>
      </c>
      <c r="N672" s="7">
        <v>5.1448034387896698E-2</v>
      </c>
      <c r="O672" s="7">
        <v>2.4293209186691301E-2</v>
      </c>
      <c r="P672" s="7">
        <v>0.17633879752755699</v>
      </c>
      <c r="Q672" s="7">
        <v>5.3360609611453897</v>
      </c>
    </row>
    <row r="673" spans="1:17" hidden="1" x14ac:dyDescent="0.3">
      <c r="A673" s="3" t="s">
        <v>27</v>
      </c>
      <c r="B673" s="2">
        <v>43800</v>
      </c>
      <c r="C673" s="7">
        <v>1.22070173069875</v>
      </c>
      <c r="D673" s="7">
        <v>1.10656568597592E-2</v>
      </c>
      <c r="E673" s="7">
        <v>0.50177365715601696</v>
      </c>
      <c r="F673" s="7">
        <v>0.48716068598422302</v>
      </c>
      <c r="G673" s="7">
        <v>9.3523917409860692E-3</v>
      </c>
      <c r="H673" s="7">
        <v>3.4957128505214798E-2</v>
      </c>
      <c r="I673" s="7">
        <v>0.128633849706351</v>
      </c>
      <c r="J673" s="7">
        <v>9.2623700840175002E-2</v>
      </c>
      <c r="K673" s="7">
        <v>0.11502823861280401</v>
      </c>
      <c r="L673" s="7">
        <v>0.37871402816729799</v>
      </c>
      <c r="M673" s="7">
        <v>4.7384636530900498E-2</v>
      </c>
      <c r="N673" s="7">
        <v>3.7194036209787597E-2</v>
      </c>
      <c r="O673" s="7">
        <v>1.9986473458524001E-2</v>
      </c>
      <c r="P673" s="7">
        <v>0.13612551622795899</v>
      </c>
      <c r="Q673" s="7">
        <v>5.3290322575994997</v>
      </c>
    </row>
    <row r="674" spans="1:17" hidden="1" x14ac:dyDescent="0.3">
      <c r="A674" s="3" t="s">
        <v>27</v>
      </c>
      <c r="B674" s="2">
        <v>43831</v>
      </c>
      <c r="C674" s="7">
        <v>0.89146247545711299</v>
      </c>
      <c r="D674" s="7">
        <v>1.2113438080321901E-2</v>
      </c>
      <c r="E674" s="7">
        <v>0.51160280705465999</v>
      </c>
      <c r="F674" s="7">
        <v>0.47628375486501801</v>
      </c>
      <c r="G674" s="7">
        <v>1.0569128035642E-2</v>
      </c>
      <c r="H674" s="7">
        <v>2.3542320911395801E-2</v>
      </c>
      <c r="I674" s="7">
        <v>7.7337789735774501E-2</v>
      </c>
      <c r="J674" s="7">
        <v>9.9003984332893202E-2</v>
      </c>
      <c r="K674" s="7">
        <v>7.6150726781139794E-2</v>
      </c>
      <c r="L674" s="7">
        <v>0.37016624262793002</v>
      </c>
      <c r="M674" s="7">
        <v>4.2725601872196498E-2</v>
      </c>
      <c r="N674" s="7">
        <v>5.81425554467516E-2</v>
      </c>
      <c r="O674" s="7">
        <v>3.2679211358800697E-2</v>
      </c>
      <c r="P674" s="7">
        <v>0.20968243889747601</v>
      </c>
      <c r="Q674" s="7">
        <v>5.4143679571958199</v>
      </c>
    </row>
    <row r="675" spans="1:17" hidden="1" x14ac:dyDescent="0.3">
      <c r="A675" s="3" t="s">
        <v>27</v>
      </c>
      <c r="B675" s="2">
        <v>43862</v>
      </c>
      <c r="C675" s="7">
        <v>0.92755172606665903</v>
      </c>
      <c r="D675" s="7">
        <v>1.0762840035369699E-2</v>
      </c>
      <c r="E675" s="7">
        <v>0.51154038718268802</v>
      </c>
      <c r="F675" s="7">
        <v>0.477696772781942</v>
      </c>
      <c r="G675" s="7">
        <v>1.0116684818477399E-2</v>
      </c>
      <c r="H675" s="7">
        <v>2.3377879243649799E-2</v>
      </c>
      <c r="I675" s="7">
        <v>7.9168653672612596E-2</v>
      </c>
      <c r="J675" s="7">
        <v>0.11029247867627601</v>
      </c>
      <c r="K675" s="7">
        <v>7.18346925009056E-2</v>
      </c>
      <c r="L675" s="7">
        <v>0.37480388760639999</v>
      </c>
      <c r="M675" s="7">
        <v>4.2443106575539402E-2</v>
      </c>
      <c r="N675" s="7">
        <v>5.3439882665666801E-2</v>
      </c>
      <c r="O675" s="7">
        <v>3.4362441796397497E-2</v>
      </c>
      <c r="P675" s="7">
        <v>0.20016029244407499</v>
      </c>
      <c r="Q675" s="7">
        <v>5.2577043922961497</v>
      </c>
    </row>
    <row r="676" spans="1:17" x14ac:dyDescent="0.3">
      <c r="A676" s="3" t="s">
        <v>27</v>
      </c>
      <c r="B676" s="2">
        <v>43891</v>
      </c>
      <c r="C676" s="7">
        <v>0.89618993278569903</v>
      </c>
      <c r="D676" s="7">
        <v>1.18397089597959E-2</v>
      </c>
      <c r="E676" s="7">
        <v>0.55251589164275405</v>
      </c>
      <c r="F676" s="7">
        <v>0.43564439939744998</v>
      </c>
      <c r="G676" s="7">
        <v>8.8127432087604599E-3</v>
      </c>
      <c r="H676" s="7">
        <v>1.39439638109469E-2</v>
      </c>
      <c r="I676" s="7">
        <v>5.1182407896822699E-2</v>
      </c>
      <c r="J676" s="7">
        <v>7.3145871645145494E-2</v>
      </c>
      <c r="K676" s="7">
        <v>7.3779395654111304E-2</v>
      </c>
      <c r="L676" s="7">
        <v>0.49701000838402398</v>
      </c>
      <c r="M676" s="7">
        <v>3.6828382482694801E-2</v>
      </c>
      <c r="N676" s="7">
        <v>4.6346351926972999E-2</v>
      </c>
      <c r="O676" s="7">
        <v>1.8346840614025001E-2</v>
      </c>
      <c r="P676" s="7">
        <v>0.180604034376496</v>
      </c>
      <c r="Q676" s="7">
        <v>5.35174432156425</v>
      </c>
    </row>
    <row r="677" spans="1:17" hidden="1" x14ac:dyDescent="0.3">
      <c r="A677" s="3" t="s">
        <v>27</v>
      </c>
      <c r="B677" s="2">
        <v>43922</v>
      </c>
      <c r="C677" s="7">
        <v>0.55581439174417702</v>
      </c>
      <c r="D677" s="7">
        <v>1.52497775443528E-2</v>
      </c>
      <c r="E677" s="7">
        <v>0.66262391240720597</v>
      </c>
      <c r="F677" s="7">
        <v>0.322126310048441</v>
      </c>
      <c r="G677" s="7">
        <v>1.0629266402613699E-2</v>
      </c>
      <c r="H677" s="7">
        <v>1.92998070081404E-4</v>
      </c>
      <c r="I677" s="7">
        <v>4.8607133262529301E-3</v>
      </c>
      <c r="J677" s="7">
        <v>9.8911302800848092E-3</v>
      </c>
      <c r="K677" s="7">
        <v>7.6360887091113105E-2</v>
      </c>
      <c r="L677" s="7">
        <v>0.77750021947635495</v>
      </c>
      <c r="M677" s="7">
        <v>1.1513547436097E-2</v>
      </c>
      <c r="N677" s="7">
        <v>2.3443109909898899E-2</v>
      </c>
      <c r="O677" s="7">
        <v>9.8027464426519604E-4</v>
      </c>
      <c r="P677" s="7">
        <v>8.4627853363237901E-2</v>
      </c>
      <c r="Q677" s="7">
        <v>5.5595161460434204</v>
      </c>
    </row>
    <row r="678" spans="1:17" hidden="1" x14ac:dyDescent="0.3">
      <c r="A678" s="3" t="s">
        <v>27</v>
      </c>
      <c r="B678" s="2">
        <v>43952</v>
      </c>
      <c r="C678" s="7">
        <v>0.68111389680120504</v>
      </c>
      <c r="D678" s="7">
        <v>1.3061425649838599E-2</v>
      </c>
      <c r="E678" s="7">
        <v>0.64237541755266003</v>
      </c>
      <c r="F678" s="7">
        <v>0.34456315679750099</v>
      </c>
      <c r="G678" s="7">
        <v>1.16325558014258E-2</v>
      </c>
      <c r="H678" s="7">
        <v>5.6877955966944701E-4</v>
      </c>
      <c r="I678" s="7">
        <v>5.5304162580369302E-3</v>
      </c>
      <c r="J678" s="7">
        <v>2.80720258636903E-2</v>
      </c>
      <c r="K678" s="7">
        <v>7.7584069581411105E-2</v>
      </c>
      <c r="L678" s="7">
        <v>0.696342955454607</v>
      </c>
      <c r="M678" s="7">
        <v>1.2872095067338401E-2</v>
      </c>
      <c r="N678" s="7">
        <v>5.8373472129273199E-2</v>
      </c>
      <c r="O678" s="7">
        <v>1.7852316055866201E-3</v>
      </c>
      <c r="P678" s="7">
        <v>0.107238398678961</v>
      </c>
      <c r="Q678" s="7">
        <v>5.5740391510610596</v>
      </c>
    </row>
    <row r="679" spans="1:17" hidden="1" x14ac:dyDescent="0.3">
      <c r="A679" s="3" t="s">
        <v>27</v>
      </c>
      <c r="B679" s="2">
        <v>43983</v>
      </c>
      <c r="C679" s="7">
        <v>0.74920642056251896</v>
      </c>
      <c r="D679" s="7">
        <v>1.24518952685377E-2</v>
      </c>
      <c r="E679" s="7">
        <v>0.60103287928838101</v>
      </c>
      <c r="F679" s="7">
        <v>0.38651522544308098</v>
      </c>
      <c r="G679" s="7">
        <v>1.3256212862539101E-2</v>
      </c>
      <c r="H679" s="7">
        <v>2.2601118611774002E-3</v>
      </c>
      <c r="I679" s="7">
        <v>2.3172597106103799E-2</v>
      </c>
      <c r="J679" s="7">
        <v>4.4496379120353202E-2</v>
      </c>
      <c r="K679" s="7">
        <v>7.5173199339120797E-2</v>
      </c>
      <c r="L679" s="7">
        <v>0.59092744347304405</v>
      </c>
      <c r="M679" s="7">
        <v>1.54955426538026E-2</v>
      </c>
      <c r="N679" s="7">
        <v>7.6334369067258198E-2</v>
      </c>
      <c r="O679" s="7">
        <v>2.78861656395593E-3</v>
      </c>
      <c r="P679" s="7">
        <v>0.156095527952645</v>
      </c>
      <c r="Q679" s="7">
        <v>5.4915482547629697</v>
      </c>
    </row>
    <row r="680" spans="1:17" hidden="1" x14ac:dyDescent="0.3">
      <c r="A680" s="3" t="s">
        <v>27</v>
      </c>
      <c r="B680" s="2">
        <v>44013</v>
      </c>
      <c r="C680" s="7">
        <v>0.99035216483002597</v>
      </c>
      <c r="D680" s="7">
        <v>1.1070951142626699E-2</v>
      </c>
      <c r="E680" s="7">
        <v>0.54636002281210905</v>
      </c>
      <c r="F680" s="7">
        <v>0.44256902604526399</v>
      </c>
      <c r="G680" s="7">
        <v>1.1817405306428301E-2</v>
      </c>
      <c r="H680" s="7">
        <v>1.2789143126917301E-2</v>
      </c>
      <c r="I680" s="7">
        <v>9.4617361705887595E-2</v>
      </c>
      <c r="J680" s="7">
        <v>7.4287303317247505E-2</v>
      </c>
      <c r="K680" s="7">
        <v>6.2103421262264501E-2</v>
      </c>
      <c r="L680" s="7">
        <v>0.44059229704297898</v>
      </c>
      <c r="M680" s="7">
        <v>3.0674427039634199E-2</v>
      </c>
      <c r="N680" s="7">
        <v>7.1447630596403106E-2</v>
      </c>
      <c r="O680" s="7">
        <v>1.0124427427449499E-2</v>
      </c>
      <c r="P680" s="7">
        <v>0.19154658317478901</v>
      </c>
      <c r="Q680" s="7">
        <v>5.4089966183813196</v>
      </c>
    </row>
    <row r="681" spans="1:17" hidden="1" x14ac:dyDescent="0.3">
      <c r="A681" s="3" t="s">
        <v>27</v>
      </c>
      <c r="B681" s="2">
        <v>44044</v>
      </c>
      <c r="C681" s="7">
        <v>1.02845186788368</v>
      </c>
      <c r="D681" s="7">
        <v>1.14541633582213E-2</v>
      </c>
      <c r="E681" s="7">
        <v>0.53226214233635705</v>
      </c>
      <c r="F681" s="7">
        <v>0.45628369430542198</v>
      </c>
      <c r="G681" s="7">
        <v>1.20611992661001E-2</v>
      </c>
      <c r="H681" s="7">
        <v>1.5385028035411001E-2</v>
      </c>
      <c r="I681" s="7">
        <v>9.6089935406170196E-2</v>
      </c>
      <c r="J681" s="7">
        <v>0.10085261998579299</v>
      </c>
      <c r="K681" s="7">
        <v>6.5960115394455093E-2</v>
      </c>
      <c r="L681" s="7">
        <v>0.419185368991427</v>
      </c>
      <c r="M681" s="7">
        <v>3.47488817346088E-2</v>
      </c>
      <c r="N681" s="7">
        <v>6.4575679720579607E-2</v>
      </c>
      <c r="O681" s="7">
        <v>1.4931381218211699E-2</v>
      </c>
      <c r="P681" s="7">
        <v>0.17620979024724401</v>
      </c>
      <c r="Q681" s="7">
        <v>5.3432779599902096</v>
      </c>
    </row>
    <row r="682" spans="1:17" hidden="1" x14ac:dyDescent="0.3">
      <c r="A682" s="3" t="s">
        <v>27</v>
      </c>
      <c r="B682" s="2">
        <v>44075</v>
      </c>
      <c r="C682" s="7">
        <v>1.01564884092218</v>
      </c>
      <c r="D682" s="7">
        <v>1.11626862983914E-2</v>
      </c>
      <c r="E682" s="7">
        <v>0.511887471576429</v>
      </c>
      <c r="F682" s="7">
        <v>0.47694984212517999</v>
      </c>
      <c r="G682" s="7">
        <v>1.36701583451169E-2</v>
      </c>
      <c r="H682" s="7">
        <v>1.7391408125092898E-2</v>
      </c>
      <c r="I682" s="7">
        <v>9.0488855895682799E-2</v>
      </c>
      <c r="J682" s="7">
        <v>9.4831774073737093E-2</v>
      </c>
      <c r="K682" s="7">
        <v>6.9528361408093403E-2</v>
      </c>
      <c r="L682" s="7">
        <v>0.40272619853526898</v>
      </c>
      <c r="M682" s="7">
        <v>3.6743126596509697E-2</v>
      </c>
      <c r="N682" s="7">
        <v>5.9571849227739698E-2</v>
      </c>
      <c r="O682" s="7">
        <v>1.5839288623607301E-2</v>
      </c>
      <c r="P682" s="7">
        <v>0.19920897916915201</v>
      </c>
      <c r="Q682" s="7">
        <v>5.37850891241151</v>
      </c>
    </row>
    <row r="683" spans="1:17" hidden="1" x14ac:dyDescent="0.3">
      <c r="A683" s="3" t="s">
        <v>27</v>
      </c>
      <c r="B683" s="2">
        <v>44105</v>
      </c>
      <c r="C683" s="7">
        <v>1.0453554097450199</v>
      </c>
      <c r="D683" s="7">
        <v>1.1309579196680301E-2</v>
      </c>
      <c r="E683" s="7">
        <v>0.52410529229395597</v>
      </c>
      <c r="F683" s="7">
        <v>0.46458512850936301</v>
      </c>
      <c r="G683" s="7">
        <v>1.35494805734451E-2</v>
      </c>
      <c r="H683" s="7">
        <v>2.2200279325241601E-2</v>
      </c>
      <c r="I683" s="7">
        <v>0.103221173052226</v>
      </c>
      <c r="J683" s="7">
        <v>8.7659135985208997E-2</v>
      </c>
      <c r="K683" s="7">
        <v>7.2336195905658193E-2</v>
      </c>
      <c r="L683" s="7">
        <v>0.42222537953120698</v>
      </c>
      <c r="M683" s="7">
        <v>4.0437205201308501E-2</v>
      </c>
      <c r="N683" s="7">
        <v>6.5796370550207706E-2</v>
      </c>
      <c r="O683" s="7">
        <v>1.28887964904468E-2</v>
      </c>
      <c r="P683" s="7">
        <v>0.159685983385049</v>
      </c>
      <c r="Q683" s="7">
        <v>5.3965583225340401</v>
      </c>
    </row>
    <row r="684" spans="1:17" hidden="1" x14ac:dyDescent="0.3">
      <c r="A684" s="3" t="s">
        <v>27</v>
      </c>
      <c r="B684" s="2">
        <v>44136</v>
      </c>
      <c r="C684" s="7">
        <v>0.96576807310771295</v>
      </c>
      <c r="D684" s="7">
        <v>1.30521160728947E-2</v>
      </c>
      <c r="E684" s="7">
        <v>0.60282515680285098</v>
      </c>
      <c r="F684" s="7">
        <v>0.38412272712425499</v>
      </c>
      <c r="G684" s="7">
        <v>1.3963651960609299E-2</v>
      </c>
      <c r="H684" s="7">
        <v>2.67018862530191E-2</v>
      </c>
      <c r="I684" s="7">
        <v>9.6942483231747006E-2</v>
      </c>
      <c r="J684" s="7">
        <v>6.6870443443904998E-2</v>
      </c>
      <c r="K684" s="7">
        <v>9.2793178125924497E-2</v>
      </c>
      <c r="L684" s="7">
        <v>0.44199488509074197</v>
      </c>
      <c r="M684" s="7">
        <v>4.33155214023936E-2</v>
      </c>
      <c r="N684" s="7">
        <v>5.8346340447962101E-2</v>
      </c>
      <c r="O684" s="7">
        <v>7.3479066919226801E-3</v>
      </c>
      <c r="P684" s="7">
        <v>0.15172370335177399</v>
      </c>
      <c r="Q684" s="7">
        <v>5.4513958586468201</v>
      </c>
    </row>
    <row r="685" spans="1:17" hidden="1" x14ac:dyDescent="0.3">
      <c r="A685" s="3" t="s">
        <v>27</v>
      </c>
      <c r="B685" s="2">
        <v>44166</v>
      </c>
      <c r="C685" s="7">
        <v>1.12115021682116</v>
      </c>
      <c r="D685" s="7">
        <v>1.5107340096669799E-2</v>
      </c>
      <c r="E685" s="7">
        <v>0.59712632008591304</v>
      </c>
      <c r="F685" s="7">
        <v>0.38776633981741698</v>
      </c>
      <c r="G685" s="7">
        <v>1.5149507298860901E-2</v>
      </c>
      <c r="H685" s="7">
        <v>2.3252919088321399E-2</v>
      </c>
      <c r="I685" s="7">
        <v>0.107373740991799</v>
      </c>
      <c r="J685" s="7">
        <v>5.9412092987939098E-2</v>
      </c>
      <c r="K685" s="7">
        <v>9.7580341414386304E-2</v>
      </c>
      <c r="L685" s="7">
        <v>0.47247101170836903</v>
      </c>
      <c r="M685" s="7">
        <v>4.6402892580048101E-2</v>
      </c>
      <c r="N685" s="7">
        <v>3.97740833921119E-2</v>
      </c>
      <c r="O685" s="7">
        <v>6.1650911931983403E-3</v>
      </c>
      <c r="P685" s="7">
        <v>0.13241831934496501</v>
      </c>
      <c r="Q685" s="7">
        <v>5.4164277186931704</v>
      </c>
    </row>
    <row r="686" spans="1:17" hidden="1" x14ac:dyDescent="0.3">
      <c r="A686" s="3" t="s">
        <v>27</v>
      </c>
      <c r="B686" s="2">
        <v>44197</v>
      </c>
      <c r="C686" s="7">
        <v>0.60096908590898901</v>
      </c>
      <c r="D686" s="7">
        <v>1.32151638612463E-2</v>
      </c>
      <c r="E686" s="7">
        <v>0.65521117278110097</v>
      </c>
      <c r="F686" s="7">
        <v>0.33157366335765298</v>
      </c>
      <c r="G686" s="7">
        <v>1.4012192424714701E-2</v>
      </c>
      <c r="H686" s="7">
        <v>1.7988467942482E-3</v>
      </c>
      <c r="I686" s="7">
        <v>1.1455470517004801E-2</v>
      </c>
      <c r="J686" s="7">
        <v>4.9025568538931599E-2</v>
      </c>
      <c r="K686" s="7">
        <v>5.5926276203358397E-2</v>
      </c>
      <c r="L686" s="7">
        <v>0.63063465007638897</v>
      </c>
      <c r="M686" s="7">
        <v>2.8282193982387401E-2</v>
      </c>
      <c r="N686" s="7">
        <v>3.4321331187640997E-2</v>
      </c>
      <c r="O686" s="7">
        <v>3.6680601641493299E-3</v>
      </c>
      <c r="P686" s="7">
        <v>0.17087541011117599</v>
      </c>
      <c r="Q686" s="7">
        <v>5.5027903754375904</v>
      </c>
    </row>
    <row r="687" spans="1:17" hidden="1" x14ac:dyDescent="0.3">
      <c r="A687" s="3" t="s">
        <v>27</v>
      </c>
      <c r="B687" s="2">
        <v>44228</v>
      </c>
      <c r="C687" s="7">
        <v>0.64434952984973604</v>
      </c>
      <c r="D687" s="7">
        <v>1.2687820464517901E-2</v>
      </c>
      <c r="E687" s="7">
        <v>0.61329643781635901</v>
      </c>
      <c r="F687" s="7">
        <v>0.374015741719123</v>
      </c>
      <c r="G687" s="7">
        <v>1.3375293324139999E-2</v>
      </c>
      <c r="H687" s="7">
        <v>9.0158039061174404E-4</v>
      </c>
      <c r="I687" s="7">
        <v>1.3642673651818701E-2</v>
      </c>
      <c r="J687" s="7">
        <v>4.6019238380626798E-2</v>
      </c>
      <c r="K687" s="7">
        <v>5.8041531373168399E-2</v>
      </c>
      <c r="L687" s="7">
        <v>0.60937256571949605</v>
      </c>
      <c r="M687" s="7">
        <v>2.7889562353674201E-2</v>
      </c>
      <c r="N687" s="7">
        <v>3.9946636684586902E-2</v>
      </c>
      <c r="O687" s="7">
        <v>4.7346081185294896E-3</v>
      </c>
      <c r="P687" s="7">
        <v>0.18607631000334801</v>
      </c>
      <c r="Q687" s="7">
        <v>5.5450061874900296</v>
      </c>
    </row>
    <row r="688" spans="1:17" x14ac:dyDescent="0.3">
      <c r="A688" s="3" t="s">
        <v>27</v>
      </c>
      <c r="B688" s="2">
        <v>44256</v>
      </c>
      <c r="C688" s="7">
        <v>0.79433063119340896</v>
      </c>
      <c r="D688" s="7">
        <v>1.3032958001056E-2</v>
      </c>
      <c r="E688" s="7">
        <v>0.60926002271800095</v>
      </c>
      <c r="F688" s="7">
        <v>0.37770701928094302</v>
      </c>
      <c r="G688" s="7">
        <v>1.5320404432158E-2</v>
      </c>
      <c r="H688" s="7">
        <v>1.82655239041403E-3</v>
      </c>
      <c r="I688" s="7">
        <v>1.47211907241063E-2</v>
      </c>
      <c r="J688" s="7">
        <v>4.85182289065728E-2</v>
      </c>
      <c r="K688" s="7">
        <v>6.0952707578640901E-2</v>
      </c>
      <c r="L688" s="7">
        <v>0.57896165035134695</v>
      </c>
      <c r="M688" s="7">
        <v>3.07244961114818E-2</v>
      </c>
      <c r="N688" s="7">
        <v>5.3440984764716898E-2</v>
      </c>
      <c r="O688" s="7">
        <v>4.54855518186711E-3</v>
      </c>
      <c r="P688" s="7">
        <v>0.19098522955869501</v>
      </c>
      <c r="Q688" s="7">
        <v>5.5021073952222297</v>
      </c>
    </row>
    <row r="689" spans="1:17" hidden="1" x14ac:dyDescent="0.3">
      <c r="A689" s="3" t="s">
        <v>27</v>
      </c>
      <c r="B689" s="2">
        <v>44287</v>
      </c>
      <c r="C689" s="7">
        <v>0.921074636101189</v>
      </c>
      <c r="D689" s="7">
        <v>1.7337731760454202E-2</v>
      </c>
      <c r="E689" s="7">
        <v>0.58525161558562</v>
      </c>
      <c r="F689" s="7">
        <v>0.397410652653926</v>
      </c>
      <c r="G689" s="7">
        <v>1.2953564600745E-2</v>
      </c>
      <c r="H689" s="7">
        <v>4.4382502160877297E-3</v>
      </c>
      <c r="I689" s="7">
        <v>5.3802635548367998E-2</v>
      </c>
      <c r="J689" s="7">
        <v>5.4777211622678602E-2</v>
      </c>
      <c r="K689" s="7">
        <v>5.4009633462415198E-2</v>
      </c>
      <c r="L689" s="7">
        <v>0.49979546316684897</v>
      </c>
      <c r="M689" s="7">
        <v>4.0265306386443399E-2</v>
      </c>
      <c r="N689" s="7">
        <v>7.5781933860818704E-2</v>
      </c>
      <c r="O689" s="7">
        <v>5.9148126378396199E-3</v>
      </c>
      <c r="P689" s="7">
        <v>0.19826118849775501</v>
      </c>
      <c r="Q689" s="7">
        <v>5.4063551233165397</v>
      </c>
    </row>
    <row r="690" spans="1:17" hidden="1" x14ac:dyDescent="0.3">
      <c r="A690" s="3" t="s">
        <v>27</v>
      </c>
      <c r="B690" s="2">
        <v>44317</v>
      </c>
      <c r="C690" s="7">
        <v>1.14035544175851</v>
      </c>
      <c r="D690" s="7">
        <v>1.2550082138595599E-2</v>
      </c>
      <c r="E690" s="7">
        <v>0.53472512922023596</v>
      </c>
      <c r="F690" s="7">
        <v>0.452724788641168</v>
      </c>
      <c r="G690" s="7">
        <v>1.2485302301356201E-2</v>
      </c>
      <c r="H690" s="7">
        <v>1.45484721796673E-2</v>
      </c>
      <c r="I690" s="7">
        <v>0.111309459231279</v>
      </c>
      <c r="J690" s="7">
        <v>9.6345625686876393E-2</v>
      </c>
      <c r="K690" s="7">
        <v>5.4263805305350299E-2</v>
      </c>
      <c r="L690" s="7">
        <v>0.41136830560667897</v>
      </c>
      <c r="M690" s="7">
        <v>4.0663303057695901E-2</v>
      </c>
      <c r="N690" s="7">
        <v>6.5741485860365004E-2</v>
      </c>
      <c r="O690" s="7">
        <v>1.4967585089067899E-2</v>
      </c>
      <c r="P690" s="7">
        <v>0.17830665568166301</v>
      </c>
      <c r="Q690" s="7">
        <v>5.46163561806517</v>
      </c>
    </row>
    <row r="691" spans="1:17" hidden="1" x14ac:dyDescent="0.3">
      <c r="A691" s="3" t="s">
        <v>27</v>
      </c>
      <c r="B691" s="2">
        <v>44348</v>
      </c>
      <c r="C691" s="7">
        <v>1.06976133150568</v>
      </c>
      <c r="D691" s="7">
        <v>1.2103462565837299E-2</v>
      </c>
      <c r="E691" s="7">
        <v>0.55013706793855299</v>
      </c>
      <c r="F691" s="7">
        <v>0.43775946949561001</v>
      </c>
      <c r="G691" s="7">
        <v>1.3878024150869901E-2</v>
      </c>
      <c r="H691" s="7">
        <v>1.5474782350199799E-2</v>
      </c>
      <c r="I691" s="7">
        <v>9.7530744858615306E-2</v>
      </c>
      <c r="J691" s="7">
        <v>9.7132975765570298E-2</v>
      </c>
      <c r="K691" s="7">
        <v>5.5141033333815502E-2</v>
      </c>
      <c r="L691" s="7">
        <v>0.41532780702045602</v>
      </c>
      <c r="M691" s="7">
        <v>4.1897196796909598E-2</v>
      </c>
      <c r="N691" s="7">
        <v>5.8325615066147599E-2</v>
      </c>
      <c r="O691" s="7">
        <v>1.7047387291801702E-2</v>
      </c>
      <c r="P691" s="7">
        <v>0.188244433365614</v>
      </c>
      <c r="Q691" s="7">
        <v>5.4604523138500101</v>
      </c>
    </row>
    <row r="692" spans="1:17" hidden="1" x14ac:dyDescent="0.3">
      <c r="A692" s="3" t="s">
        <v>27</v>
      </c>
      <c r="B692" s="2">
        <v>44378</v>
      </c>
      <c r="C692" s="7">
        <v>1.10321260189625</v>
      </c>
      <c r="D692" s="7">
        <v>1.34824529132324E-2</v>
      </c>
      <c r="E692" s="7">
        <v>0.53652695158069397</v>
      </c>
      <c r="F692" s="7">
        <v>0.44999059550607401</v>
      </c>
      <c r="G692" s="7">
        <v>1.26112362964343E-2</v>
      </c>
      <c r="H692" s="7">
        <v>1.7929293548955599E-2</v>
      </c>
      <c r="I692" s="7">
        <v>9.8353036028731897E-2</v>
      </c>
      <c r="J692" s="7">
        <v>0.106193781650281</v>
      </c>
      <c r="K692" s="7">
        <v>5.4291611195030801E-2</v>
      </c>
      <c r="L692" s="7">
        <v>0.41420596344767102</v>
      </c>
      <c r="M692" s="7">
        <v>3.8697706132283002E-2</v>
      </c>
      <c r="N692" s="7">
        <v>5.6116874173560802E-2</v>
      </c>
      <c r="O692" s="7">
        <v>1.7853129221652698E-2</v>
      </c>
      <c r="P692" s="7">
        <v>0.18374736830539901</v>
      </c>
      <c r="Q692" s="7">
        <v>5.4130662993438401</v>
      </c>
    </row>
    <row r="693" spans="1:17" hidden="1" x14ac:dyDescent="0.3">
      <c r="A693" s="3" t="s">
        <v>27</v>
      </c>
      <c r="B693" s="2">
        <v>44409</v>
      </c>
      <c r="C693" s="7">
        <v>1.12282243688132</v>
      </c>
      <c r="D693" s="7">
        <v>1.2589304634743099E-2</v>
      </c>
      <c r="E693" s="7">
        <v>0.53278110620077102</v>
      </c>
      <c r="F693" s="7">
        <v>0.45462958916448598</v>
      </c>
      <c r="G693" s="7">
        <v>1.2631764923491801E-2</v>
      </c>
      <c r="H693" s="7">
        <v>1.8403169661765501E-2</v>
      </c>
      <c r="I693" s="7">
        <v>9.58797335129037E-2</v>
      </c>
      <c r="J693" s="7">
        <v>0.11907570481952801</v>
      </c>
      <c r="K693" s="7">
        <v>5.5619505958905802E-2</v>
      </c>
      <c r="L693" s="7">
        <v>0.39752107127102299</v>
      </c>
      <c r="M693" s="7">
        <v>3.8552446244099002E-2</v>
      </c>
      <c r="N693" s="7">
        <v>5.6318369966756598E-2</v>
      </c>
      <c r="O693" s="7">
        <v>1.7883291939857601E-2</v>
      </c>
      <c r="P693" s="7">
        <v>0.18811494170166901</v>
      </c>
      <c r="Q693" s="7">
        <v>5.3446365060960197</v>
      </c>
    </row>
    <row r="694" spans="1:17" hidden="1" x14ac:dyDescent="0.3">
      <c r="A694" s="3" t="s">
        <v>27</v>
      </c>
      <c r="B694" s="2">
        <v>44440</v>
      </c>
      <c r="C694" s="7">
        <v>1.0994249945305301</v>
      </c>
      <c r="D694" s="7">
        <v>1.29964381592003E-2</v>
      </c>
      <c r="E694" s="7">
        <v>0.532649763210713</v>
      </c>
      <c r="F694" s="7">
        <v>0.45435379863008701</v>
      </c>
      <c r="G694" s="7">
        <v>1.0814911219855301E-2</v>
      </c>
      <c r="H694" s="7">
        <v>1.9103281668464301E-2</v>
      </c>
      <c r="I694" s="7">
        <v>8.8394930169884797E-2</v>
      </c>
      <c r="J694" s="7">
        <v>0.11967557990522</v>
      </c>
      <c r="K694" s="7">
        <v>5.6949627107610402E-2</v>
      </c>
      <c r="L694" s="7">
        <v>0.39602883470679401</v>
      </c>
      <c r="M694" s="7">
        <v>3.98768179615617E-2</v>
      </c>
      <c r="N694" s="7">
        <v>5.9154458605241399E-2</v>
      </c>
      <c r="O694" s="7">
        <v>1.9539092598040399E-2</v>
      </c>
      <c r="P694" s="7">
        <v>0.190462466057328</v>
      </c>
      <c r="Q694" s="7">
        <v>5.4182644930958004</v>
      </c>
    </row>
    <row r="695" spans="1:17" hidden="1" x14ac:dyDescent="0.3">
      <c r="A695" s="3" t="s">
        <v>28</v>
      </c>
      <c r="B695" s="2">
        <v>43466</v>
      </c>
      <c r="C695" s="7">
        <v>0.84055519579363203</v>
      </c>
      <c r="D695" s="7">
        <v>1.5322920679575001E-3</v>
      </c>
      <c r="E695" s="7">
        <v>0.55325802816157299</v>
      </c>
      <c r="F695" s="7">
        <v>0.44520967977046899</v>
      </c>
      <c r="G695" s="7">
        <v>1.5413161789538599E-2</v>
      </c>
      <c r="H695" s="7">
        <v>2.58586694142088E-2</v>
      </c>
      <c r="I695" s="7">
        <v>0.12284098475564401</v>
      </c>
      <c r="J695" s="7">
        <v>0.151474640758815</v>
      </c>
      <c r="K695" s="7">
        <v>7.4823938509872498E-2</v>
      </c>
      <c r="L695" s="7">
        <v>0.31275920787330003</v>
      </c>
      <c r="M695" s="7">
        <v>7.1025816098801695E-2</v>
      </c>
      <c r="N695" s="7">
        <v>3.4984607472003298E-2</v>
      </c>
      <c r="O695" s="7">
        <v>4.7282256503621903E-2</v>
      </c>
      <c r="P695" s="7">
        <v>0.143536716824194</v>
      </c>
      <c r="Q695" s="7">
        <v>3.3816815063218399</v>
      </c>
    </row>
    <row r="696" spans="1:17" hidden="1" x14ac:dyDescent="0.3">
      <c r="A696" s="3" t="s">
        <v>28</v>
      </c>
      <c r="B696" s="2">
        <v>43497</v>
      </c>
      <c r="C696" s="7">
        <v>0.86892500837528297</v>
      </c>
      <c r="D696" s="7">
        <v>1.9760566385633401E-3</v>
      </c>
      <c r="E696" s="7">
        <v>0.54168120396288899</v>
      </c>
      <c r="F696" s="7">
        <v>0.45634273939854803</v>
      </c>
      <c r="G696" s="7">
        <v>1.40047862595325E-2</v>
      </c>
      <c r="H696" s="7">
        <v>2.4917966344195502E-2</v>
      </c>
      <c r="I696" s="7">
        <v>0.117427802843629</v>
      </c>
      <c r="J696" s="7">
        <v>0.17323208668537499</v>
      </c>
      <c r="K696" s="7">
        <v>6.7040727176661596E-2</v>
      </c>
      <c r="L696" s="7">
        <v>0.31200871901898197</v>
      </c>
      <c r="M696" s="7">
        <v>7.3172882349483798E-2</v>
      </c>
      <c r="N696" s="7">
        <v>3.3913768124001001E-2</v>
      </c>
      <c r="O696" s="7">
        <v>5.1416832734368201E-2</v>
      </c>
      <c r="P696" s="7">
        <v>0.132864428463772</v>
      </c>
      <c r="Q696" s="7">
        <v>3.3611390369142802</v>
      </c>
    </row>
    <row r="697" spans="1:17" hidden="1" x14ac:dyDescent="0.3">
      <c r="A697" s="3" t="s">
        <v>28</v>
      </c>
      <c r="B697" s="2">
        <v>43525</v>
      </c>
      <c r="C697" s="7">
        <v>1.0158429287638899</v>
      </c>
      <c r="D697" s="7">
        <v>1.46604686786744E-3</v>
      </c>
      <c r="E697" s="7">
        <v>0.55050932254539997</v>
      </c>
      <c r="F697" s="7">
        <v>0.44802463058673198</v>
      </c>
      <c r="G697" s="7">
        <v>1.4408117249679201E-2</v>
      </c>
      <c r="H697" s="7">
        <v>2.2768884317016101E-2</v>
      </c>
      <c r="I697" s="7">
        <v>0.124439023822593</v>
      </c>
      <c r="J697" s="7">
        <v>0.17228112546712501</v>
      </c>
      <c r="K697" s="7">
        <v>6.6456817166931206E-2</v>
      </c>
      <c r="L697" s="7">
        <v>0.31066340657305402</v>
      </c>
      <c r="M697" s="7">
        <v>7.1898450576695694E-2</v>
      </c>
      <c r="N697" s="7">
        <v>3.6868016491539403E-2</v>
      </c>
      <c r="O697" s="7">
        <v>5.10785879421152E-2</v>
      </c>
      <c r="P697" s="7">
        <v>0.12913757039325099</v>
      </c>
      <c r="Q697" s="7">
        <v>3.35747804450203</v>
      </c>
    </row>
    <row r="698" spans="1:17" hidden="1" x14ac:dyDescent="0.3">
      <c r="A698" s="3" t="s">
        <v>28</v>
      </c>
      <c r="B698" s="2">
        <v>43556</v>
      </c>
      <c r="C698" s="7">
        <v>0.97004681181262298</v>
      </c>
      <c r="D698" s="7">
        <v>1.55592631498094E-3</v>
      </c>
      <c r="E698" s="7">
        <v>0.54882925986287501</v>
      </c>
      <c r="F698" s="7">
        <v>0.44961481382214402</v>
      </c>
      <c r="G698" s="7">
        <v>1.6370846147387999E-2</v>
      </c>
      <c r="H698" s="7">
        <v>2.4229600898681501E-2</v>
      </c>
      <c r="I698" s="7">
        <v>0.12980123119259701</v>
      </c>
      <c r="J698" s="7">
        <v>0.16483414485549999</v>
      </c>
      <c r="K698" s="7">
        <v>6.5557851102399506E-2</v>
      </c>
      <c r="L698" s="7">
        <v>0.30568693222987098</v>
      </c>
      <c r="M698" s="7">
        <v>7.3016542371273405E-2</v>
      </c>
      <c r="N698" s="7">
        <v>4.14067751920566E-2</v>
      </c>
      <c r="O698" s="7">
        <v>4.7791608948340399E-2</v>
      </c>
      <c r="P698" s="7">
        <v>0.131304467061892</v>
      </c>
      <c r="Q698" s="7">
        <v>3.3686758566274602</v>
      </c>
    </row>
    <row r="699" spans="1:17" hidden="1" x14ac:dyDescent="0.3">
      <c r="A699" s="3" t="s">
        <v>28</v>
      </c>
      <c r="B699" s="2">
        <v>43586</v>
      </c>
      <c r="C699" s="7">
        <v>0.99965248740757395</v>
      </c>
      <c r="D699" s="7">
        <v>1.4615857906767301E-3</v>
      </c>
      <c r="E699" s="7">
        <v>0.55777117690210998</v>
      </c>
      <c r="F699" s="7">
        <v>0.44076723730721301</v>
      </c>
      <c r="G699" s="7">
        <v>1.50432910339239E-2</v>
      </c>
      <c r="H699" s="7">
        <v>2.23732113737686E-2</v>
      </c>
      <c r="I699" s="7">
        <v>0.13625485779065699</v>
      </c>
      <c r="J699" s="7">
        <v>0.16311148281568</v>
      </c>
      <c r="K699" s="7">
        <v>6.54788131102223E-2</v>
      </c>
      <c r="L699" s="7">
        <v>0.300529950893344</v>
      </c>
      <c r="M699" s="7">
        <v>7.5046482029213296E-2</v>
      </c>
      <c r="N699" s="7">
        <v>3.9181176270739998E-2</v>
      </c>
      <c r="O699" s="7">
        <v>4.7662108317982399E-2</v>
      </c>
      <c r="P699" s="7">
        <v>0.13531862636446801</v>
      </c>
      <c r="Q699" s="7">
        <v>3.3391317323437502</v>
      </c>
    </row>
    <row r="700" spans="1:17" hidden="1" x14ac:dyDescent="0.3">
      <c r="A700" s="3" t="s">
        <v>28</v>
      </c>
      <c r="B700" s="2">
        <v>43617</v>
      </c>
      <c r="C700" s="7">
        <v>0.97267789108355096</v>
      </c>
      <c r="D700" s="7">
        <v>1.52581295798046E-3</v>
      </c>
      <c r="E700" s="7">
        <v>0.56255455611579297</v>
      </c>
      <c r="F700" s="7">
        <v>0.43591963092622699</v>
      </c>
      <c r="G700" s="7">
        <v>1.50162535140522E-2</v>
      </c>
      <c r="H700" s="7">
        <v>2.1468256795673601E-2</v>
      </c>
      <c r="I700" s="7">
        <v>0.14423519916559799</v>
      </c>
      <c r="J700" s="7">
        <v>0.16292537756255801</v>
      </c>
      <c r="K700" s="7">
        <v>6.9034078376518995E-2</v>
      </c>
      <c r="L700" s="7">
        <v>0.29707301133186897</v>
      </c>
      <c r="M700" s="7">
        <v>7.32894305606962E-2</v>
      </c>
      <c r="N700" s="7">
        <v>3.7536371720188998E-2</v>
      </c>
      <c r="O700" s="7">
        <v>4.82391216535588E-2</v>
      </c>
      <c r="P700" s="7">
        <v>0.13118289931928601</v>
      </c>
      <c r="Q700" s="7">
        <v>3.3471118552271801</v>
      </c>
    </row>
    <row r="701" spans="1:17" hidden="1" x14ac:dyDescent="0.3">
      <c r="A701" s="3" t="s">
        <v>28</v>
      </c>
      <c r="B701" s="2">
        <v>43647</v>
      </c>
      <c r="C701" s="7">
        <v>0.96519323221811404</v>
      </c>
      <c r="D701" s="7">
        <v>1.4657606589440499E-3</v>
      </c>
      <c r="E701" s="7">
        <v>0.55472322898632898</v>
      </c>
      <c r="F701" s="7">
        <v>0.44381101035472698</v>
      </c>
      <c r="G701" s="7">
        <v>1.4862154022582501E-2</v>
      </c>
      <c r="H701" s="7">
        <v>2.5827615823736799E-2</v>
      </c>
      <c r="I701" s="7">
        <v>0.13949490983337401</v>
      </c>
      <c r="J701" s="7">
        <v>0.165318738294078</v>
      </c>
      <c r="K701" s="7">
        <v>6.9440135322384799E-2</v>
      </c>
      <c r="L701" s="7">
        <v>0.291397754212458</v>
      </c>
      <c r="M701" s="7">
        <v>7.3331565711202695E-2</v>
      </c>
      <c r="N701" s="7">
        <v>3.8652228163986398E-2</v>
      </c>
      <c r="O701" s="7">
        <v>4.7383072694812102E-2</v>
      </c>
      <c r="P701" s="7">
        <v>0.134291825921386</v>
      </c>
      <c r="Q701" s="7">
        <v>3.3596533117176999</v>
      </c>
    </row>
    <row r="702" spans="1:17" hidden="1" x14ac:dyDescent="0.3">
      <c r="A702" s="3" t="s">
        <v>28</v>
      </c>
      <c r="B702" s="2">
        <v>43678</v>
      </c>
      <c r="C702" s="7">
        <v>1.09071475368574</v>
      </c>
      <c r="D702" s="7">
        <v>1.64153152442937E-3</v>
      </c>
      <c r="E702" s="7">
        <v>0.52357040524401899</v>
      </c>
      <c r="F702" s="7">
        <v>0.47478806323155198</v>
      </c>
      <c r="G702" s="7">
        <v>1.4565495804532201E-2</v>
      </c>
      <c r="H702" s="7">
        <v>3.0719089030448701E-2</v>
      </c>
      <c r="I702" s="7">
        <v>0.12700727538050499</v>
      </c>
      <c r="J702" s="7">
        <v>0.203093575491087</v>
      </c>
      <c r="K702" s="7">
        <v>6.7229389103560105E-2</v>
      </c>
      <c r="L702" s="7">
        <v>0.28188613648448901</v>
      </c>
      <c r="M702" s="7">
        <v>6.7895508939005395E-2</v>
      </c>
      <c r="N702" s="7">
        <v>3.32026117376793E-2</v>
      </c>
      <c r="O702" s="7">
        <v>5.2344595538825103E-2</v>
      </c>
      <c r="P702" s="7">
        <v>0.122056322489868</v>
      </c>
      <c r="Q702" s="7">
        <v>3.35791630404555</v>
      </c>
    </row>
    <row r="703" spans="1:17" hidden="1" x14ac:dyDescent="0.3">
      <c r="A703" s="3" t="s">
        <v>28</v>
      </c>
      <c r="B703" s="2">
        <v>43709</v>
      </c>
      <c r="C703" s="7">
        <v>0.95760663126522605</v>
      </c>
      <c r="D703" s="7">
        <v>2.0275044293722902E-3</v>
      </c>
      <c r="E703" s="7">
        <v>0.55898111855448895</v>
      </c>
      <c r="F703" s="7">
        <v>0.43899137701613899</v>
      </c>
      <c r="G703" s="7">
        <v>1.45941752819846E-2</v>
      </c>
      <c r="H703" s="7">
        <v>2.44221859766235E-2</v>
      </c>
      <c r="I703" s="7">
        <v>0.131209869579658</v>
      </c>
      <c r="J703" s="7">
        <v>0.16543878073982801</v>
      </c>
      <c r="K703" s="7">
        <v>7.4300746818765598E-2</v>
      </c>
      <c r="L703" s="7">
        <v>0.29927568731583098</v>
      </c>
      <c r="M703" s="7">
        <v>6.9688444392023902E-2</v>
      </c>
      <c r="N703" s="7">
        <v>3.51691422799719E-2</v>
      </c>
      <c r="O703" s="7">
        <v>5.3088772680109697E-2</v>
      </c>
      <c r="P703" s="7">
        <v>0.13281219493520399</v>
      </c>
      <c r="Q703" s="7">
        <v>3.3786330466565202</v>
      </c>
    </row>
    <row r="704" spans="1:17" hidden="1" x14ac:dyDescent="0.3">
      <c r="A704" s="3" t="s">
        <v>28</v>
      </c>
      <c r="B704" s="2">
        <v>43739</v>
      </c>
      <c r="C704" s="7">
        <v>0.99779441937399205</v>
      </c>
      <c r="D704" s="7">
        <v>1.5994745329848E-3</v>
      </c>
      <c r="E704" s="7">
        <v>0.55353374434179603</v>
      </c>
      <c r="F704" s="7">
        <v>0.44486678112521899</v>
      </c>
      <c r="G704" s="7">
        <v>1.52255675530041E-2</v>
      </c>
      <c r="H704" s="7">
        <v>2.6399130957284501E-2</v>
      </c>
      <c r="I704" s="7">
        <v>0.13622029700836599</v>
      </c>
      <c r="J704" s="7">
        <v>0.16931695922238399</v>
      </c>
      <c r="K704" s="7">
        <v>7.2580343703346706E-2</v>
      </c>
      <c r="L704" s="7">
        <v>0.29839317885587002</v>
      </c>
      <c r="M704" s="7">
        <v>6.9736258000535095E-2</v>
      </c>
      <c r="N704" s="7">
        <v>3.6950764787567397E-2</v>
      </c>
      <c r="O704" s="7">
        <v>5.3453327184893297E-2</v>
      </c>
      <c r="P704" s="7">
        <v>0.121724172726749</v>
      </c>
      <c r="Q704" s="7">
        <v>3.4219870296936299</v>
      </c>
    </row>
    <row r="705" spans="1:17" hidden="1" x14ac:dyDescent="0.3">
      <c r="A705" s="3" t="s">
        <v>28</v>
      </c>
      <c r="B705" s="2">
        <v>43770</v>
      </c>
      <c r="C705" s="7">
        <v>1.05882260761084</v>
      </c>
      <c r="D705" s="7">
        <v>1.58349694561478E-3</v>
      </c>
      <c r="E705" s="7">
        <v>0.55026844583397105</v>
      </c>
      <c r="F705" s="7">
        <v>0.44814805722041401</v>
      </c>
      <c r="G705" s="7">
        <v>1.4505011241308201E-2</v>
      </c>
      <c r="H705" s="7">
        <v>2.5356510717152302E-2</v>
      </c>
      <c r="I705" s="7">
        <v>0.144062787581199</v>
      </c>
      <c r="J705" s="7">
        <v>0.173297388183903</v>
      </c>
      <c r="K705" s="7">
        <v>8.3074211677363605E-2</v>
      </c>
      <c r="L705" s="7">
        <v>0.290899426927409</v>
      </c>
      <c r="M705" s="7">
        <v>6.82806746689682E-2</v>
      </c>
      <c r="N705" s="7">
        <v>3.3934174685763797E-2</v>
      </c>
      <c r="O705" s="7">
        <v>5.14708286686874E-2</v>
      </c>
      <c r="P705" s="7">
        <v>0.11511898564824501</v>
      </c>
      <c r="Q705" s="7">
        <v>3.37522408904921</v>
      </c>
    </row>
    <row r="706" spans="1:17" hidden="1" x14ac:dyDescent="0.3">
      <c r="A706" s="3" t="s">
        <v>28</v>
      </c>
      <c r="B706" s="2">
        <v>43800</v>
      </c>
      <c r="C706" s="7">
        <v>1.2621680326095399</v>
      </c>
      <c r="D706" s="7">
        <v>1.4480816868424301E-3</v>
      </c>
      <c r="E706" s="7">
        <v>0.54982049503959995</v>
      </c>
      <c r="F706" s="7">
        <v>0.44873142327355697</v>
      </c>
      <c r="G706" s="7">
        <v>1.45518677877075E-2</v>
      </c>
      <c r="H706" s="7">
        <v>2.8432775800733098E-2</v>
      </c>
      <c r="I706" s="7">
        <v>0.167216271433551</v>
      </c>
      <c r="J706" s="7">
        <v>0.17228776507459601</v>
      </c>
      <c r="K706" s="7">
        <v>0.100028179549323</v>
      </c>
      <c r="L706" s="7">
        <v>0.28988859080059798</v>
      </c>
      <c r="M706" s="7">
        <v>6.5944756916296907E-2</v>
      </c>
      <c r="N706" s="7">
        <v>2.538723907255E-2</v>
      </c>
      <c r="O706" s="7">
        <v>4.7025609320721203E-2</v>
      </c>
      <c r="P706" s="7">
        <v>8.9236944243923297E-2</v>
      </c>
      <c r="Q706" s="7">
        <v>3.3395009431377001</v>
      </c>
    </row>
    <row r="707" spans="1:17" hidden="1" x14ac:dyDescent="0.3">
      <c r="A707" s="3" t="s">
        <v>28</v>
      </c>
      <c r="B707" s="2">
        <v>43831</v>
      </c>
      <c r="C707" s="7">
        <v>0.89270720203863196</v>
      </c>
      <c r="D707" s="7">
        <v>1.6336736732887401E-3</v>
      </c>
      <c r="E707" s="7">
        <v>0.57941972272085596</v>
      </c>
      <c r="F707" s="7">
        <v>0.41894660360585601</v>
      </c>
      <c r="G707" s="7">
        <v>1.54755272369841E-2</v>
      </c>
      <c r="H707" s="7">
        <v>2.4494908825808299E-2</v>
      </c>
      <c r="I707" s="7">
        <v>0.111578891384278</v>
      </c>
      <c r="J707" s="7">
        <v>0.167709942210369</v>
      </c>
      <c r="K707" s="7">
        <v>6.7625800592671495E-2</v>
      </c>
      <c r="L707" s="7">
        <v>0.31285897917627298</v>
      </c>
      <c r="M707" s="7">
        <v>6.94166423811374E-2</v>
      </c>
      <c r="N707" s="7">
        <v>3.6806068463045898E-2</v>
      </c>
      <c r="O707" s="7">
        <v>5.7295642855901198E-2</v>
      </c>
      <c r="P707" s="7">
        <v>0.13673759687353201</v>
      </c>
      <c r="Q707" s="7">
        <v>3.3773377700663199</v>
      </c>
    </row>
    <row r="708" spans="1:17" hidden="1" x14ac:dyDescent="0.3">
      <c r="A708" s="3" t="s">
        <v>28</v>
      </c>
      <c r="B708" s="2">
        <v>43862</v>
      </c>
      <c r="C708" s="7">
        <v>0.91808539811327095</v>
      </c>
      <c r="D708" s="7">
        <v>1.8122911774528701E-3</v>
      </c>
      <c r="E708" s="7">
        <v>0.56290376694204503</v>
      </c>
      <c r="F708" s="7">
        <v>0.43528394188050201</v>
      </c>
      <c r="G708" s="7">
        <v>1.3834480799128E-2</v>
      </c>
      <c r="H708" s="7">
        <v>2.3469478363916701E-2</v>
      </c>
      <c r="I708" s="7">
        <v>0.108496881495368</v>
      </c>
      <c r="J708" s="7">
        <v>0.18548225345812</v>
      </c>
      <c r="K708" s="7">
        <v>6.13092709619531E-2</v>
      </c>
      <c r="L708" s="7">
        <v>0.31283147834815</v>
      </c>
      <c r="M708" s="7">
        <v>7.1286122392390294E-2</v>
      </c>
      <c r="N708" s="7">
        <v>3.5172567345656297E-2</v>
      </c>
      <c r="O708" s="7">
        <v>5.8229857831134102E-2</v>
      </c>
      <c r="P708" s="7">
        <v>0.129887609004185</v>
      </c>
      <c r="Q708" s="7">
        <v>3.3894385680153598</v>
      </c>
    </row>
    <row r="709" spans="1:17" x14ac:dyDescent="0.3">
      <c r="A709" s="3" t="s">
        <v>28</v>
      </c>
      <c r="B709" s="2">
        <v>43891</v>
      </c>
      <c r="C709" s="7">
        <v>0.81591725800993697</v>
      </c>
      <c r="D709" s="7">
        <v>1.7630055557108699E-3</v>
      </c>
      <c r="E709" s="7">
        <v>0.639843970297578</v>
      </c>
      <c r="F709" s="7">
        <v>0.35839302414671098</v>
      </c>
      <c r="G709" s="7">
        <v>1.35867347044319E-2</v>
      </c>
      <c r="H709" s="7">
        <v>1.7543752780565601E-2</v>
      </c>
      <c r="I709" s="7">
        <v>8.6058851075847598E-2</v>
      </c>
      <c r="J709" s="7">
        <v>0.11948836379396401</v>
      </c>
      <c r="K709" s="7">
        <v>5.7512206474999598E-2</v>
      </c>
      <c r="L709" s="7">
        <v>0.449655948919857</v>
      </c>
      <c r="M709" s="7">
        <v>5.90455910761482E-2</v>
      </c>
      <c r="N709" s="7">
        <v>3.7460460627096202E-2</v>
      </c>
      <c r="O709" s="7">
        <v>3.5095111870689699E-2</v>
      </c>
      <c r="P709" s="7">
        <v>0.1245529786764</v>
      </c>
      <c r="Q709" s="7">
        <v>3.4297306791433502</v>
      </c>
    </row>
    <row r="710" spans="1:17" hidden="1" x14ac:dyDescent="0.3">
      <c r="A710" s="3" t="s">
        <v>28</v>
      </c>
      <c r="B710" s="2">
        <v>43922</v>
      </c>
      <c r="C710" s="7">
        <v>0.42756019134498702</v>
      </c>
      <c r="D710" s="7">
        <v>2.5823676498959698E-3</v>
      </c>
      <c r="E710" s="7">
        <v>0.77857726605078403</v>
      </c>
      <c r="F710" s="7">
        <v>0.21884036629931999</v>
      </c>
      <c r="G710" s="7">
        <v>1.7702614629702799E-2</v>
      </c>
      <c r="H710" s="7">
        <v>2.6020128689348298E-3</v>
      </c>
      <c r="I710" s="7">
        <v>4.0971693406419103E-2</v>
      </c>
      <c r="J710" s="7">
        <v>1.02329527102916E-2</v>
      </c>
      <c r="K710" s="7">
        <v>3.5531023681718898E-2</v>
      </c>
      <c r="L710" s="7">
        <v>0.78419897235769398</v>
      </c>
      <c r="M710" s="7">
        <v>1.7751942087647202E-2</v>
      </c>
      <c r="N710" s="7">
        <v>2.3588921123196601E-2</v>
      </c>
      <c r="O710" s="7">
        <v>3.1843469986949902E-3</v>
      </c>
      <c r="P710" s="7">
        <v>6.4235520135699706E-2</v>
      </c>
      <c r="Q710" s="7">
        <v>3.66651853350321</v>
      </c>
    </row>
    <row r="711" spans="1:17" hidden="1" x14ac:dyDescent="0.3">
      <c r="A711" s="3" t="s">
        <v>28</v>
      </c>
      <c r="B711" s="2">
        <v>43952</v>
      </c>
      <c r="C711" s="7">
        <v>0.51277722559421601</v>
      </c>
      <c r="D711" s="7">
        <v>2.38244485018077E-3</v>
      </c>
      <c r="E711" s="7">
        <v>0.751478878248379</v>
      </c>
      <c r="F711" s="7">
        <v>0.24613867690144001</v>
      </c>
      <c r="G711" s="7">
        <v>1.6083160961596399E-2</v>
      </c>
      <c r="H711" s="7">
        <v>3.8228102331929101E-3</v>
      </c>
      <c r="I711" s="7">
        <v>4.3666588161351903E-2</v>
      </c>
      <c r="J711" s="7">
        <v>2.5507635275172899E-2</v>
      </c>
      <c r="K711" s="7">
        <v>3.7000550024959299E-2</v>
      </c>
      <c r="L711" s="7">
        <v>0.70785060949968304</v>
      </c>
      <c r="M711" s="7">
        <v>1.9384147411009401E-2</v>
      </c>
      <c r="N711" s="7">
        <v>6.3550833672953097E-2</v>
      </c>
      <c r="O711" s="7">
        <v>3.6109253957196399E-3</v>
      </c>
      <c r="P711" s="7">
        <v>7.95227393643613E-2</v>
      </c>
      <c r="Q711" s="7">
        <v>3.6796254090789202</v>
      </c>
    </row>
    <row r="712" spans="1:17" hidden="1" x14ac:dyDescent="0.3">
      <c r="A712" s="3" t="s">
        <v>28</v>
      </c>
      <c r="B712" s="2">
        <v>43983</v>
      </c>
      <c r="C712" s="7">
        <v>0.57609741393108505</v>
      </c>
      <c r="D712" s="7">
        <v>2.14521963183877E-3</v>
      </c>
      <c r="E712" s="7">
        <v>0.71058047956284898</v>
      </c>
      <c r="F712" s="7">
        <v>0.28727430080531202</v>
      </c>
      <c r="G712" s="7">
        <v>1.7277828342026E-2</v>
      </c>
      <c r="H712" s="7">
        <v>4.3593344742570098E-3</v>
      </c>
      <c r="I712" s="7">
        <v>5.9705460381466097E-2</v>
      </c>
      <c r="J712" s="7">
        <v>5.0801246249683102E-2</v>
      </c>
      <c r="K712" s="7">
        <v>3.6509063779692902E-2</v>
      </c>
      <c r="L712" s="7">
        <v>0.59940937218107904</v>
      </c>
      <c r="M712" s="7">
        <v>2.4921662556543399E-2</v>
      </c>
      <c r="N712" s="7">
        <v>7.2915359467541199E-2</v>
      </c>
      <c r="O712" s="7">
        <v>6.0626090167090604E-3</v>
      </c>
      <c r="P712" s="7">
        <v>0.128038063551002</v>
      </c>
      <c r="Q712" s="7">
        <v>3.6379173265633198</v>
      </c>
    </row>
    <row r="713" spans="1:17" hidden="1" x14ac:dyDescent="0.3">
      <c r="A713" s="3" t="s">
        <v>28</v>
      </c>
      <c r="B713" s="2">
        <v>44013</v>
      </c>
      <c r="C713" s="7">
        <v>0.81649562293880595</v>
      </c>
      <c r="D713" s="7">
        <v>1.77783898988937E-3</v>
      </c>
      <c r="E713" s="7">
        <v>0.63688918643077497</v>
      </c>
      <c r="F713" s="7">
        <v>0.361332974579336</v>
      </c>
      <c r="G713" s="7">
        <v>1.41466712850378E-2</v>
      </c>
      <c r="H713" s="7">
        <v>1.2775434976843801E-2</v>
      </c>
      <c r="I713" s="7">
        <v>0.137140700259372</v>
      </c>
      <c r="J713" s="7">
        <v>0.102415497254</v>
      </c>
      <c r="K713" s="7">
        <v>5.5616153110390601E-2</v>
      </c>
      <c r="L713" s="7">
        <v>0.40905172396289602</v>
      </c>
      <c r="M713" s="7">
        <v>5.4010255850498901E-2</v>
      </c>
      <c r="N713" s="7">
        <v>5.5487668437509699E-2</v>
      </c>
      <c r="O713" s="7">
        <v>1.7194556603086102E-2</v>
      </c>
      <c r="P713" s="7">
        <v>0.14216133826036501</v>
      </c>
      <c r="Q713" s="7">
        <v>3.5216747258096999</v>
      </c>
    </row>
    <row r="714" spans="1:17" hidden="1" x14ac:dyDescent="0.3">
      <c r="A714" s="3" t="s">
        <v>28</v>
      </c>
      <c r="B714" s="2">
        <v>44044</v>
      </c>
      <c r="C714" s="7">
        <v>0.95246070268247596</v>
      </c>
      <c r="D714" s="7">
        <v>1.81848752045612E-3</v>
      </c>
      <c r="E714" s="7">
        <v>0.58968400452284997</v>
      </c>
      <c r="F714" s="7">
        <v>0.40849750795669398</v>
      </c>
      <c r="G714" s="7">
        <v>1.19963298129267E-2</v>
      </c>
      <c r="H714" s="7">
        <v>1.48231458769455E-2</v>
      </c>
      <c r="I714" s="7">
        <v>0.12675614693951101</v>
      </c>
      <c r="J714" s="7">
        <v>0.165099639879914</v>
      </c>
      <c r="K714" s="7">
        <v>6.0752215404345299E-2</v>
      </c>
      <c r="L714" s="7">
        <v>0.34845949392414599</v>
      </c>
      <c r="M714" s="7">
        <v>5.8821450786316398E-2</v>
      </c>
      <c r="N714" s="7">
        <v>4.6989305838791802E-2</v>
      </c>
      <c r="O714" s="7">
        <v>3.3652005527184697E-2</v>
      </c>
      <c r="P714" s="7">
        <v>0.132650266009919</v>
      </c>
      <c r="Q714" s="7">
        <v>3.50541972023467</v>
      </c>
    </row>
    <row r="715" spans="1:17" hidden="1" x14ac:dyDescent="0.3">
      <c r="A715" s="3" t="s">
        <v>28</v>
      </c>
      <c r="B715" s="2">
        <v>44075</v>
      </c>
      <c r="C715" s="7">
        <v>0.92595694628925895</v>
      </c>
      <c r="D715" s="7">
        <v>1.6865305896953001E-3</v>
      </c>
      <c r="E715" s="7">
        <v>0.59271111023304601</v>
      </c>
      <c r="F715" s="7">
        <v>0.40560235917725901</v>
      </c>
      <c r="G715" s="7">
        <v>1.3607946393626899E-2</v>
      </c>
      <c r="H715" s="7">
        <v>1.5366912485952801E-2</v>
      </c>
      <c r="I715" s="7">
        <v>0.12075324144795201</v>
      </c>
      <c r="J715" s="7">
        <v>0.15986140462225101</v>
      </c>
      <c r="K715" s="7">
        <v>6.3118860549542799E-2</v>
      </c>
      <c r="L715" s="7">
        <v>0.34800377923727199</v>
      </c>
      <c r="M715" s="7">
        <v>6.0102052863862103E-2</v>
      </c>
      <c r="N715" s="7">
        <v>4.7798473400625902E-2</v>
      </c>
      <c r="O715" s="7">
        <v>3.3435025826323198E-2</v>
      </c>
      <c r="P715" s="7">
        <v>0.13795230317259</v>
      </c>
      <c r="Q715" s="7">
        <v>3.4565495590102802</v>
      </c>
    </row>
    <row r="716" spans="1:17" hidden="1" x14ac:dyDescent="0.3">
      <c r="A716" s="3" t="s">
        <v>28</v>
      </c>
      <c r="B716" s="2">
        <v>44105</v>
      </c>
      <c r="C716" s="7">
        <v>0.87280262368858996</v>
      </c>
      <c r="D716" s="7">
        <v>1.7108853257319901E-3</v>
      </c>
      <c r="E716" s="7">
        <v>0.63760462174361798</v>
      </c>
      <c r="F716" s="7">
        <v>0.36068449293065002</v>
      </c>
      <c r="G716" s="7">
        <v>1.5090166660922799E-2</v>
      </c>
      <c r="H716" s="7">
        <v>1.8513802384084E-2</v>
      </c>
      <c r="I716" s="7">
        <v>0.13474341862394101</v>
      </c>
      <c r="J716" s="7">
        <v>0.10123635738392101</v>
      </c>
      <c r="K716" s="7">
        <v>6.6680872224072596E-2</v>
      </c>
      <c r="L716" s="7">
        <v>0.39346841580890002</v>
      </c>
      <c r="M716" s="7">
        <v>6.6280894208252006E-2</v>
      </c>
      <c r="N716" s="7">
        <v>5.4375597197431597E-2</v>
      </c>
      <c r="O716" s="7">
        <v>2.2875807693094299E-2</v>
      </c>
      <c r="P716" s="7">
        <v>0.12673466781538101</v>
      </c>
      <c r="Q716" s="7">
        <v>3.50578593517838</v>
      </c>
    </row>
    <row r="717" spans="1:17" hidden="1" x14ac:dyDescent="0.3">
      <c r="A717" s="3" t="s">
        <v>28</v>
      </c>
      <c r="B717" s="2">
        <v>44136</v>
      </c>
      <c r="C717" s="7">
        <v>0.83475213925346503</v>
      </c>
      <c r="D717" s="7">
        <v>1.9646366664616099E-3</v>
      </c>
      <c r="E717" s="7">
        <v>0.68638364806115304</v>
      </c>
      <c r="F717" s="7">
        <v>0.311651715272386</v>
      </c>
      <c r="G717" s="7">
        <v>1.70137613424633E-2</v>
      </c>
      <c r="H717" s="7">
        <v>2.12698339154785E-2</v>
      </c>
      <c r="I717" s="7">
        <v>0.14207943733412201</v>
      </c>
      <c r="J717" s="7">
        <v>8.7255197940566007E-2</v>
      </c>
      <c r="K717" s="7">
        <v>7.8996121570937106E-2</v>
      </c>
      <c r="L717" s="7">
        <v>0.40494358445107698</v>
      </c>
      <c r="M717" s="7">
        <v>6.9519465909015796E-2</v>
      </c>
      <c r="N717" s="7">
        <v>5.3055775847506398E-2</v>
      </c>
      <c r="O717" s="7">
        <v>1.6928477663231901E-2</v>
      </c>
      <c r="P717" s="7">
        <v>0.108938344025602</v>
      </c>
      <c r="Q717" s="7">
        <v>3.5169090403729899</v>
      </c>
    </row>
    <row r="718" spans="1:17" hidden="1" x14ac:dyDescent="0.3">
      <c r="A718" s="3" t="s">
        <v>28</v>
      </c>
      <c r="B718" s="2">
        <v>44166</v>
      </c>
      <c r="C718" s="7">
        <v>0.94578830150136595</v>
      </c>
      <c r="D718" s="7">
        <v>1.99679200573244E-3</v>
      </c>
      <c r="E718" s="7">
        <v>0.71037310508765195</v>
      </c>
      <c r="F718" s="7">
        <v>0.287630102906615</v>
      </c>
      <c r="G718" s="7">
        <v>2.0416950868374899E-2</v>
      </c>
      <c r="H718" s="7">
        <v>1.96310694602332E-2</v>
      </c>
      <c r="I718" s="7">
        <v>0.15302290464983401</v>
      </c>
      <c r="J718" s="7">
        <v>8.2398257487346499E-2</v>
      </c>
      <c r="K718" s="7">
        <v>8.4768652505986197E-2</v>
      </c>
      <c r="L718" s="7">
        <v>0.42429815006397498</v>
      </c>
      <c r="M718" s="7">
        <v>6.9134847825007006E-2</v>
      </c>
      <c r="N718" s="7">
        <v>3.8592033174816097E-2</v>
      </c>
      <c r="O718" s="7">
        <v>1.4240728165747001E-2</v>
      </c>
      <c r="P718" s="7">
        <v>9.3496405798681001E-2</v>
      </c>
      <c r="Q718" s="7">
        <v>3.4825484567840101</v>
      </c>
    </row>
    <row r="719" spans="1:17" hidden="1" x14ac:dyDescent="0.3">
      <c r="A719" s="3" t="s">
        <v>28</v>
      </c>
      <c r="B719" s="2">
        <v>44197</v>
      </c>
      <c r="C719" s="7">
        <v>0.49951955287511102</v>
      </c>
      <c r="D719" s="7">
        <v>2.0629013232480401E-3</v>
      </c>
      <c r="E719" s="7">
        <v>0.75421691469296404</v>
      </c>
      <c r="F719" s="7">
        <v>0.243720183983788</v>
      </c>
      <c r="G719" s="7">
        <v>1.8177899349740401E-2</v>
      </c>
      <c r="H719" s="7">
        <v>5.3211621091447201E-3</v>
      </c>
      <c r="I719" s="7">
        <v>4.1554446150974499E-2</v>
      </c>
      <c r="J719" s="7">
        <v>5.4117834557227802E-2</v>
      </c>
      <c r="K719" s="7">
        <v>3.4743967950341202E-2</v>
      </c>
      <c r="L719" s="7">
        <v>0.61201815651491498</v>
      </c>
      <c r="M719" s="7">
        <v>5.05936706050426E-2</v>
      </c>
      <c r="N719" s="7">
        <v>3.1758250813237798E-2</v>
      </c>
      <c r="O719" s="7">
        <v>1.04505241947605E-2</v>
      </c>
      <c r="P719" s="7">
        <v>0.14126408775461499</v>
      </c>
      <c r="Q719" s="7">
        <v>3.6347362504345702</v>
      </c>
    </row>
    <row r="720" spans="1:17" hidden="1" x14ac:dyDescent="0.3">
      <c r="A720" s="3" t="s">
        <v>28</v>
      </c>
      <c r="B720" s="2">
        <v>44228</v>
      </c>
      <c r="C720" s="7">
        <v>0.51045900616161</v>
      </c>
      <c r="D720" s="7">
        <v>2.5734947359465602E-3</v>
      </c>
      <c r="E720" s="7">
        <v>0.74041522650250102</v>
      </c>
      <c r="F720" s="7">
        <v>0.257011278761552</v>
      </c>
      <c r="G720" s="7">
        <v>1.5680220639906099E-2</v>
      </c>
      <c r="H720" s="7">
        <v>3.9200690163445698E-3</v>
      </c>
      <c r="I720" s="7">
        <v>4.5828952145900902E-2</v>
      </c>
      <c r="J720" s="7">
        <v>5.4766225251575699E-2</v>
      </c>
      <c r="K720" s="7">
        <v>3.8171040917563299E-2</v>
      </c>
      <c r="L720" s="7">
        <v>0.60187071529686298</v>
      </c>
      <c r="M720" s="7">
        <v>5.0689745552848803E-2</v>
      </c>
      <c r="N720" s="7">
        <v>4.0777985212626801E-2</v>
      </c>
      <c r="O720" s="7">
        <v>1.1081292088993101E-2</v>
      </c>
      <c r="P720" s="7">
        <v>0.137213753877378</v>
      </c>
      <c r="Q720" s="7">
        <v>3.61340839937457</v>
      </c>
    </row>
    <row r="721" spans="1:17" x14ac:dyDescent="0.3">
      <c r="A721" s="3" t="s">
        <v>28</v>
      </c>
      <c r="B721" s="2">
        <v>44256</v>
      </c>
      <c r="C721" s="7">
        <v>0.63797643910169299</v>
      </c>
      <c r="D721" s="7">
        <v>2.0822064168878399E-3</v>
      </c>
      <c r="E721" s="7">
        <v>0.71660226196301802</v>
      </c>
      <c r="F721" s="7">
        <v>0.28131553162009398</v>
      </c>
      <c r="G721" s="7">
        <v>1.5941704185616499E-2</v>
      </c>
      <c r="H721" s="7">
        <v>5.2993710239148404E-3</v>
      </c>
      <c r="I721" s="7">
        <v>5.0606075023851997E-2</v>
      </c>
      <c r="J721" s="7">
        <v>5.8473863296673402E-2</v>
      </c>
      <c r="K721" s="7">
        <v>3.8463971654609602E-2</v>
      </c>
      <c r="L721" s="7">
        <v>0.55626200116610303</v>
      </c>
      <c r="M721" s="7">
        <v>5.49203945831385E-2</v>
      </c>
      <c r="N721" s="7">
        <v>5.4133727018581899E-2</v>
      </c>
      <c r="O721" s="7">
        <v>1.2055149559651901E-2</v>
      </c>
      <c r="P721" s="7">
        <v>0.15384374248785801</v>
      </c>
      <c r="Q721" s="7">
        <v>3.5959324095309202</v>
      </c>
    </row>
    <row r="722" spans="1:17" hidden="1" x14ac:dyDescent="0.3">
      <c r="A722" s="3" t="s">
        <v>28</v>
      </c>
      <c r="B722" s="2">
        <v>44287</v>
      </c>
      <c r="C722" s="7">
        <v>0.74895378855466099</v>
      </c>
      <c r="D722" s="7">
        <v>2.1634192554428801E-3</v>
      </c>
      <c r="E722" s="7">
        <v>0.69197471159486101</v>
      </c>
      <c r="F722" s="7">
        <v>0.30586186914969599</v>
      </c>
      <c r="G722" s="7">
        <v>1.6986013897744099E-2</v>
      </c>
      <c r="H722" s="7">
        <v>9.72508622367412E-3</v>
      </c>
      <c r="I722" s="7">
        <v>8.6976543897160002E-2</v>
      </c>
      <c r="J722" s="7">
        <v>7.1261361176238103E-2</v>
      </c>
      <c r="K722" s="7">
        <v>3.6555035136388997E-2</v>
      </c>
      <c r="L722" s="7">
        <v>0.46621842386206702</v>
      </c>
      <c r="M722" s="7">
        <v>7.5562028229562095E-2</v>
      </c>
      <c r="N722" s="7">
        <v>6.7246631836295104E-2</v>
      </c>
      <c r="O722" s="7">
        <v>1.57466335174536E-2</v>
      </c>
      <c r="P722" s="7">
        <v>0.15372224222341699</v>
      </c>
      <c r="Q722" s="7">
        <v>3.5478378191644699</v>
      </c>
    </row>
    <row r="723" spans="1:17" hidden="1" x14ac:dyDescent="0.3">
      <c r="A723" s="3" t="s">
        <v>28</v>
      </c>
      <c r="B723" s="2">
        <v>44317</v>
      </c>
      <c r="C723" s="7">
        <v>1.01103361539132</v>
      </c>
      <c r="D723" s="7">
        <v>1.92171570474451E-3</v>
      </c>
      <c r="E723" s="7">
        <v>0.61629934284061605</v>
      </c>
      <c r="F723" s="7">
        <v>0.38177894145463898</v>
      </c>
      <c r="G723" s="7">
        <v>1.27159036338886E-2</v>
      </c>
      <c r="H723" s="7">
        <v>1.6959756238586799E-2</v>
      </c>
      <c r="I723" s="7">
        <v>0.15190709827162299</v>
      </c>
      <c r="J723" s="7">
        <v>0.15420638938932399</v>
      </c>
      <c r="K723" s="7">
        <v>5.5738841419535001E-2</v>
      </c>
      <c r="L723" s="7">
        <v>0.339134400973711</v>
      </c>
      <c r="M723" s="7">
        <v>6.5300279294318794E-2</v>
      </c>
      <c r="N723" s="7">
        <v>4.7666301943735001E-2</v>
      </c>
      <c r="O723" s="7">
        <v>3.4268732583186398E-2</v>
      </c>
      <c r="P723" s="7">
        <v>0.122102296252091</v>
      </c>
      <c r="Q723" s="7">
        <v>3.50564727157967</v>
      </c>
    </row>
    <row r="724" spans="1:17" hidden="1" x14ac:dyDescent="0.3">
      <c r="A724" s="3" t="s">
        <v>28</v>
      </c>
      <c r="B724" s="2">
        <v>44348</v>
      </c>
      <c r="C724" s="7">
        <v>1.0050005725828599</v>
      </c>
      <c r="D724" s="7">
        <v>1.8770913570194999E-3</v>
      </c>
      <c r="E724" s="7">
        <v>0.59467319912354499</v>
      </c>
      <c r="F724" s="7">
        <v>0.40344970951943598</v>
      </c>
      <c r="G724" s="7">
        <v>1.3280884526174199E-2</v>
      </c>
      <c r="H724" s="7">
        <v>1.7155086064004101E-2</v>
      </c>
      <c r="I724" s="7">
        <v>0.13235346868544101</v>
      </c>
      <c r="J724" s="7">
        <v>0.17086735499005501</v>
      </c>
      <c r="K724" s="7">
        <v>5.7685727383385697E-2</v>
      </c>
      <c r="L724" s="7">
        <v>0.328974854586703</v>
      </c>
      <c r="M724" s="7">
        <v>6.5289895251478894E-2</v>
      </c>
      <c r="N724" s="7">
        <v>4.3893162966868203E-2</v>
      </c>
      <c r="O724" s="7">
        <v>4.0171901668850402E-2</v>
      </c>
      <c r="P724" s="7">
        <v>0.13032766387703901</v>
      </c>
      <c r="Q724" s="7">
        <v>3.4569298783276698</v>
      </c>
    </row>
    <row r="725" spans="1:17" hidden="1" x14ac:dyDescent="0.3">
      <c r="A725" s="3" t="s">
        <v>28</v>
      </c>
      <c r="B725" s="2">
        <v>44378</v>
      </c>
      <c r="C725" s="7">
        <v>1.05113777049144</v>
      </c>
      <c r="D725" s="7">
        <v>1.67110957343552E-3</v>
      </c>
      <c r="E725" s="7">
        <v>0.58116016576829699</v>
      </c>
      <c r="F725" s="7">
        <v>0.41716872465826799</v>
      </c>
      <c r="G725" s="7">
        <v>1.2287519015824699E-2</v>
      </c>
      <c r="H725" s="7">
        <v>1.88914042501564E-2</v>
      </c>
      <c r="I725" s="7">
        <v>0.13088557372687601</v>
      </c>
      <c r="J725" s="7">
        <v>0.187582416202278</v>
      </c>
      <c r="K725" s="7">
        <v>5.89773990484629E-2</v>
      </c>
      <c r="L725" s="7">
        <v>0.32004751394197301</v>
      </c>
      <c r="M725" s="7">
        <v>5.9670687172982899E-2</v>
      </c>
      <c r="N725" s="7">
        <v>3.9291504700325199E-2</v>
      </c>
      <c r="O725" s="7">
        <v>4.6530831688987299E-2</v>
      </c>
      <c r="P725" s="7">
        <v>0.12583515025213299</v>
      </c>
      <c r="Q725" s="7">
        <v>3.5043940951590402</v>
      </c>
    </row>
    <row r="726" spans="1:17" hidden="1" x14ac:dyDescent="0.3">
      <c r="A726" s="3" t="s">
        <v>28</v>
      </c>
      <c r="B726" s="2">
        <v>44409</v>
      </c>
      <c r="C726" s="7">
        <v>1.1043022289525599</v>
      </c>
      <c r="D726" s="7">
        <v>1.7433267504167701E-3</v>
      </c>
      <c r="E726" s="7">
        <v>0.55096698138903899</v>
      </c>
      <c r="F726" s="7">
        <v>0.44728969186054501</v>
      </c>
      <c r="G726" s="7">
        <v>1.24209127764552E-2</v>
      </c>
      <c r="H726" s="7">
        <v>2.05846500656146E-2</v>
      </c>
      <c r="I726" s="7">
        <v>0.12504830511088</v>
      </c>
      <c r="J726" s="7">
        <v>0.212300476060026</v>
      </c>
      <c r="K726" s="7">
        <v>6.2241218634366498E-2</v>
      </c>
      <c r="L726" s="7">
        <v>0.30254249301666303</v>
      </c>
      <c r="M726" s="7">
        <v>5.9571651833473599E-2</v>
      </c>
      <c r="N726" s="7">
        <v>3.6756999841599899E-2</v>
      </c>
      <c r="O726" s="7">
        <v>5.2555036380253703E-2</v>
      </c>
      <c r="P726" s="7">
        <v>0.11597825628066701</v>
      </c>
      <c r="Q726" s="7">
        <v>3.4710105521449499</v>
      </c>
    </row>
    <row r="727" spans="1:17" hidden="1" x14ac:dyDescent="0.3">
      <c r="A727" s="3" t="s">
        <v>28</v>
      </c>
      <c r="B727" s="2">
        <v>44440</v>
      </c>
      <c r="C727" s="7">
        <v>1.0232151130060401</v>
      </c>
      <c r="D727" s="7">
        <v>1.8364651483115499E-3</v>
      </c>
      <c r="E727" s="7">
        <v>0.58585537405723898</v>
      </c>
      <c r="F727" s="7">
        <v>0.41230816079444998</v>
      </c>
      <c r="G727" s="7">
        <v>1.3183309740043E-2</v>
      </c>
      <c r="H727" s="7">
        <v>1.9620729906749599E-2</v>
      </c>
      <c r="I727" s="7">
        <v>0.117409081680781</v>
      </c>
      <c r="J727" s="7">
        <v>0.19801280558259499</v>
      </c>
      <c r="K727" s="7">
        <v>6.2891856076066996E-2</v>
      </c>
      <c r="L727" s="7">
        <v>0.31604989158805302</v>
      </c>
      <c r="M727" s="7">
        <v>6.2098335919406097E-2</v>
      </c>
      <c r="N727" s="7">
        <v>3.6696814520711003E-2</v>
      </c>
      <c r="O727" s="7">
        <v>4.7724813650271897E-2</v>
      </c>
      <c r="P727" s="7">
        <v>0.126312361335322</v>
      </c>
      <c r="Q727" s="7">
        <v>3.4487537920259599</v>
      </c>
    </row>
    <row r="728" spans="1:17" hidden="1" x14ac:dyDescent="0.3">
      <c r="A728" s="3" t="s">
        <v>29</v>
      </c>
      <c r="B728" s="2">
        <v>43466</v>
      </c>
      <c r="C728" s="7">
        <v>0.85380649720242596</v>
      </c>
      <c r="D728" s="7">
        <v>1.5280430967006899E-2</v>
      </c>
      <c r="E728" s="7">
        <v>0.345693107077647</v>
      </c>
      <c r="F728" s="7">
        <v>0.63902646195534596</v>
      </c>
      <c r="G728" s="7">
        <v>1.41789062839618E-2</v>
      </c>
      <c r="H728" s="7">
        <v>1.41802598155599E-2</v>
      </c>
      <c r="I728" s="7">
        <v>8.1329556204732006E-2</v>
      </c>
      <c r="J728" s="7">
        <v>0.113192487297789</v>
      </c>
      <c r="K728" s="7">
        <v>8.2786130853526499E-2</v>
      </c>
      <c r="L728" s="7">
        <v>0.294129321024862</v>
      </c>
      <c r="M728" s="7">
        <v>6.1453283506150098E-2</v>
      </c>
      <c r="N728" s="7">
        <v>0.114293008037111</v>
      </c>
      <c r="O728" s="7">
        <v>2.48203446375952E-2</v>
      </c>
      <c r="P728" s="7">
        <v>0.199636702338713</v>
      </c>
      <c r="Q728" s="7">
        <v>5.5324862396757002</v>
      </c>
    </row>
    <row r="729" spans="1:17" hidden="1" x14ac:dyDescent="0.3">
      <c r="A729" s="3" t="s">
        <v>29</v>
      </c>
      <c r="B729" s="2">
        <v>43497</v>
      </c>
      <c r="C729" s="7">
        <v>0.86426723257094795</v>
      </c>
      <c r="D729" s="7">
        <v>1.6895468893766599E-2</v>
      </c>
      <c r="E729" s="7">
        <v>0.33616155115430602</v>
      </c>
      <c r="F729" s="7">
        <v>0.64694297995192795</v>
      </c>
      <c r="G729" s="7">
        <v>1.28430893372665E-2</v>
      </c>
      <c r="H729" s="7">
        <v>1.29625372894842E-2</v>
      </c>
      <c r="I729" s="7">
        <v>8.1179424811672202E-2</v>
      </c>
      <c r="J729" s="7">
        <v>0.12864841559721599</v>
      </c>
      <c r="K729" s="7">
        <v>6.8170291761306803E-2</v>
      </c>
      <c r="L729" s="7">
        <v>0.29403893313100898</v>
      </c>
      <c r="M729" s="7">
        <v>6.3491130322267303E-2</v>
      </c>
      <c r="N729" s="7">
        <v>0.108684560063423</v>
      </c>
      <c r="O729" s="7">
        <v>2.82562929411278E-2</v>
      </c>
      <c r="P729" s="7">
        <v>0.201725324745227</v>
      </c>
      <c r="Q729" s="7">
        <v>5.5705138845602402</v>
      </c>
    </row>
    <row r="730" spans="1:17" hidden="1" x14ac:dyDescent="0.3">
      <c r="A730" s="3" t="s">
        <v>29</v>
      </c>
      <c r="B730" s="2">
        <v>43525</v>
      </c>
      <c r="C730" s="7">
        <v>1.0221176145170101</v>
      </c>
      <c r="D730" s="7">
        <v>1.5800344310369301E-2</v>
      </c>
      <c r="E730" s="7">
        <v>0.34837147273265501</v>
      </c>
      <c r="F730" s="7">
        <v>0.63582818295697596</v>
      </c>
      <c r="G730" s="7">
        <v>1.3692601795720301E-2</v>
      </c>
      <c r="H730" s="7">
        <v>1.23906896541373E-2</v>
      </c>
      <c r="I730" s="7">
        <v>8.88715677842251E-2</v>
      </c>
      <c r="J730" s="7">
        <v>0.12624387576465401</v>
      </c>
      <c r="K730" s="7">
        <v>7.1000477421108002E-2</v>
      </c>
      <c r="L730" s="7">
        <v>0.28509461860201302</v>
      </c>
      <c r="M730" s="7">
        <v>6.28169385970236E-2</v>
      </c>
      <c r="N730" s="7">
        <v>0.102481738858718</v>
      </c>
      <c r="O730" s="7">
        <v>3.0176425662078801E-2</v>
      </c>
      <c r="P730" s="7">
        <v>0.207231065860322</v>
      </c>
      <c r="Q730" s="7">
        <v>5.5913416822958402</v>
      </c>
    </row>
    <row r="731" spans="1:17" hidden="1" x14ac:dyDescent="0.3">
      <c r="A731" s="3" t="s">
        <v>29</v>
      </c>
      <c r="B731" s="2">
        <v>43556</v>
      </c>
      <c r="C731" s="7">
        <v>0.96535800770824298</v>
      </c>
      <c r="D731" s="7">
        <v>1.51224919380516E-2</v>
      </c>
      <c r="E731" s="7">
        <v>0.328854710240574</v>
      </c>
      <c r="F731" s="7">
        <v>0.65602279782137396</v>
      </c>
      <c r="G731" s="7">
        <v>1.3671303410589799E-2</v>
      </c>
      <c r="H731" s="7">
        <v>1.18853066489207E-2</v>
      </c>
      <c r="I731" s="7">
        <v>0.101045435626844</v>
      </c>
      <c r="J731" s="7">
        <v>0.113851474950319</v>
      </c>
      <c r="K731" s="7">
        <v>6.7545103503859699E-2</v>
      </c>
      <c r="L731" s="7">
        <v>0.28388444527510298</v>
      </c>
      <c r="M731" s="7">
        <v>5.9644145057504101E-2</v>
      </c>
      <c r="N731" s="7">
        <v>0.107146719194549</v>
      </c>
      <c r="O731" s="7">
        <v>2.8232696188597299E-2</v>
      </c>
      <c r="P731" s="7">
        <v>0.21309337014371299</v>
      </c>
      <c r="Q731" s="7">
        <v>5.57695647888184</v>
      </c>
    </row>
    <row r="732" spans="1:17" hidden="1" x14ac:dyDescent="0.3">
      <c r="A732" s="3" t="s">
        <v>29</v>
      </c>
      <c r="B732" s="2">
        <v>43586</v>
      </c>
      <c r="C732" s="7">
        <v>1.03809404296845</v>
      </c>
      <c r="D732" s="7">
        <v>1.6704797845240101E-2</v>
      </c>
      <c r="E732" s="7">
        <v>0.34715609637336797</v>
      </c>
      <c r="F732" s="7">
        <v>0.63613910578139199</v>
      </c>
      <c r="G732" s="7">
        <v>1.3200857783502599E-2</v>
      </c>
      <c r="H732" s="7">
        <v>1.03486259296537E-2</v>
      </c>
      <c r="I732" s="7">
        <v>0.102951231817829</v>
      </c>
      <c r="J732" s="7">
        <v>0.122744977508117</v>
      </c>
      <c r="K732" s="7">
        <v>6.8221928877025204E-2</v>
      </c>
      <c r="L732" s="7">
        <v>0.27837046513636299</v>
      </c>
      <c r="M732" s="7">
        <v>5.9256462301094999E-2</v>
      </c>
      <c r="N732" s="7">
        <v>0.103121796910614</v>
      </c>
      <c r="O732" s="7">
        <v>3.0743321937459898E-2</v>
      </c>
      <c r="P732" s="7">
        <v>0.21104033179834</v>
      </c>
      <c r="Q732" s="7">
        <v>5.5340982043273197</v>
      </c>
    </row>
    <row r="733" spans="1:17" hidden="1" x14ac:dyDescent="0.3">
      <c r="A733" s="3" t="s">
        <v>29</v>
      </c>
      <c r="B733" s="2">
        <v>43617</v>
      </c>
      <c r="C733" s="7">
        <v>0.95388512888099897</v>
      </c>
      <c r="D733" s="7">
        <v>1.3961859762250801E-2</v>
      </c>
      <c r="E733" s="7">
        <v>0.34706713827911201</v>
      </c>
      <c r="F733" s="7">
        <v>0.63897100195863699</v>
      </c>
      <c r="G733" s="7">
        <v>1.34778216881159E-2</v>
      </c>
      <c r="H733" s="7">
        <v>1.2331304025268599E-2</v>
      </c>
      <c r="I733" s="7">
        <v>0.101879841391276</v>
      </c>
      <c r="J733" s="7">
        <v>0.115199059826643</v>
      </c>
      <c r="K733" s="7">
        <v>7.3376383967536804E-2</v>
      </c>
      <c r="L733" s="7">
        <v>0.28413191355046402</v>
      </c>
      <c r="M733" s="7">
        <v>5.6995091161560298E-2</v>
      </c>
      <c r="N733" s="7">
        <v>0.10374521289522699</v>
      </c>
      <c r="O733" s="7">
        <v>3.05561734215898E-2</v>
      </c>
      <c r="P733" s="7">
        <v>0.20830719807231801</v>
      </c>
      <c r="Q733" s="7">
        <v>5.6225838101227597</v>
      </c>
    </row>
    <row r="734" spans="1:17" hidden="1" x14ac:dyDescent="0.3">
      <c r="A734" s="3" t="s">
        <v>29</v>
      </c>
      <c r="B734" s="2">
        <v>43647</v>
      </c>
      <c r="C734" s="7">
        <v>0.98511434428134803</v>
      </c>
      <c r="D734" s="7">
        <v>1.5590714518497001E-2</v>
      </c>
      <c r="E734" s="7">
        <v>0.33087303065456197</v>
      </c>
      <c r="F734" s="7">
        <v>0.653536254826941</v>
      </c>
      <c r="G734" s="7">
        <v>1.4333412864085101E-2</v>
      </c>
      <c r="H734" s="7">
        <v>1.44508115701444E-2</v>
      </c>
      <c r="I734" s="7">
        <v>0.100876259733943</v>
      </c>
      <c r="J734" s="7">
        <v>0.114828696521777</v>
      </c>
      <c r="K734" s="7">
        <v>7.4810823279271799E-2</v>
      </c>
      <c r="L734" s="7">
        <v>0.28080945977558902</v>
      </c>
      <c r="M734" s="7">
        <v>6.0002447257635101E-2</v>
      </c>
      <c r="N734" s="7">
        <v>9.30376363411725E-2</v>
      </c>
      <c r="O734" s="7">
        <v>2.8853173421252001E-2</v>
      </c>
      <c r="P734" s="7">
        <v>0.21799727923512999</v>
      </c>
      <c r="Q734" s="7">
        <v>5.6324559723460501</v>
      </c>
    </row>
    <row r="735" spans="1:17" hidden="1" x14ac:dyDescent="0.3">
      <c r="A735" s="3" t="s">
        <v>29</v>
      </c>
      <c r="B735" s="2">
        <v>43678</v>
      </c>
      <c r="C735" s="7">
        <v>0.99499975628218695</v>
      </c>
      <c r="D735" s="7">
        <v>1.6869789256175299E-2</v>
      </c>
      <c r="E735" s="7">
        <v>0.336360718872102</v>
      </c>
      <c r="F735" s="7">
        <v>0.64676949187172295</v>
      </c>
      <c r="G735" s="7">
        <v>1.31879715754003E-2</v>
      </c>
      <c r="H735" s="7">
        <v>1.84660362843726E-2</v>
      </c>
      <c r="I735" s="7">
        <v>0.110158256038066</v>
      </c>
      <c r="J735" s="7">
        <v>0.12546451788156099</v>
      </c>
      <c r="K735" s="7">
        <v>7.77013117460362E-2</v>
      </c>
      <c r="L735" s="7">
        <v>0.279613509858611</v>
      </c>
      <c r="M735" s="7">
        <v>5.47862096353584E-2</v>
      </c>
      <c r="N735" s="7">
        <v>7.8964638093966893E-2</v>
      </c>
      <c r="O735" s="7">
        <v>2.6913583005743501E-2</v>
      </c>
      <c r="P735" s="7">
        <v>0.21474396588088401</v>
      </c>
      <c r="Q735" s="7">
        <v>5.6281995048294799</v>
      </c>
    </row>
    <row r="736" spans="1:17" hidden="1" x14ac:dyDescent="0.3">
      <c r="A736" s="3" t="s">
        <v>29</v>
      </c>
      <c r="B736" s="2">
        <v>43709</v>
      </c>
      <c r="C736" s="7">
        <v>0.98102350333073496</v>
      </c>
      <c r="D736" s="7">
        <v>1.38871311173068E-2</v>
      </c>
      <c r="E736" s="7">
        <v>0.33511846724049099</v>
      </c>
      <c r="F736" s="7">
        <v>0.65099440164220201</v>
      </c>
      <c r="G736" s="7">
        <v>1.4491985037321501E-2</v>
      </c>
      <c r="H736" s="7">
        <v>1.5188965574779599E-2</v>
      </c>
      <c r="I736" s="7">
        <v>9.48551475317157E-2</v>
      </c>
      <c r="J736" s="7">
        <v>0.12046834342721199</v>
      </c>
      <c r="K736" s="7">
        <v>7.9892372518229199E-2</v>
      </c>
      <c r="L736" s="7">
        <v>0.27540211386383501</v>
      </c>
      <c r="M736" s="7">
        <v>5.7149177088144799E-2</v>
      </c>
      <c r="N736" s="7">
        <v>0.10342697233093399</v>
      </c>
      <c r="O736" s="7">
        <v>2.40326025463319E-2</v>
      </c>
      <c r="P736" s="7">
        <v>0.21509232008149701</v>
      </c>
      <c r="Q736" s="7">
        <v>5.5640750093329796</v>
      </c>
    </row>
    <row r="737" spans="1:17" hidden="1" x14ac:dyDescent="0.3">
      <c r="A737" s="3" t="s">
        <v>29</v>
      </c>
      <c r="B737" s="2">
        <v>43739</v>
      </c>
      <c r="C737" s="7">
        <v>1.02453201297021</v>
      </c>
      <c r="D737" s="7">
        <v>1.4748419736164999E-2</v>
      </c>
      <c r="E737" s="7">
        <v>0.337398577715538</v>
      </c>
      <c r="F737" s="7">
        <v>0.64785300254829703</v>
      </c>
      <c r="G737" s="7">
        <v>1.41185619223215E-2</v>
      </c>
      <c r="H737" s="7">
        <v>1.45487773182808E-2</v>
      </c>
      <c r="I737" s="7">
        <v>9.9831199035758697E-2</v>
      </c>
      <c r="J737" s="7">
        <v>0.123104817560917</v>
      </c>
      <c r="K737" s="7">
        <v>8.9798393108738397E-2</v>
      </c>
      <c r="L737" s="7">
        <v>0.28007429078345297</v>
      </c>
      <c r="M737" s="7">
        <v>6.0059138748779203E-2</v>
      </c>
      <c r="N737" s="7">
        <v>0.108416293412259</v>
      </c>
      <c r="O737" s="7">
        <v>2.1040814490674301E-2</v>
      </c>
      <c r="P737" s="7">
        <v>0.18900771361881799</v>
      </c>
      <c r="Q737" s="7">
        <v>5.6634215882840397</v>
      </c>
    </row>
    <row r="738" spans="1:17" hidden="1" x14ac:dyDescent="0.3">
      <c r="A738" s="3" t="s">
        <v>29</v>
      </c>
      <c r="B738" s="2">
        <v>43770</v>
      </c>
      <c r="C738" s="7">
        <v>1.09157347033522</v>
      </c>
      <c r="D738" s="7">
        <v>1.4843338046841299E-2</v>
      </c>
      <c r="E738" s="7">
        <v>0.32392921028840999</v>
      </c>
      <c r="F738" s="7">
        <v>0.66122745166474794</v>
      </c>
      <c r="G738" s="7">
        <v>1.2387339994887E-2</v>
      </c>
      <c r="H738" s="7">
        <v>1.9099119288885798E-2</v>
      </c>
      <c r="I738" s="7">
        <v>0.102707041372813</v>
      </c>
      <c r="J738" s="7">
        <v>0.119488141528816</v>
      </c>
      <c r="K738" s="7">
        <v>0.117300951670838</v>
      </c>
      <c r="L738" s="7">
        <v>0.27098302403190599</v>
      </c>
      <c r="M738" s="7">
        <v>6.4376547342316306E-2</v>
      </c>
      <c r="N738" s="7">
        <v>0.107416755247131</v>
      </c>
      <c r="O738" s="7">
        <v>2.03789479055888E-2</v>
      </c>
      <c r="P738" s="7">
        <v>0.16586213161681701</v>
      </c>
      <c r="Q738" s="7">
        <v>5.6627113762249204</v>
      </c>
    </row>
    <row r="739" spans="1:17" hidden="1" x14ac:dyDescent="0.3">
      <c r="A739" s="3" t="s">
        <v>29</v>
      </c>
      <c r="B739" s="2">
        <v>43800</v>
      </c>
      <c r="C739" s="7">
        <v>1.22522838895223</v>
      </c>
      <c r="D739" s="7">
        <v>1.47869438570275E-2</v>
      </c>
      <c r="E739" s="7">
        <v>0.31819782201721403</v>
      </c>
      <c r="F739" s="7">
        <v>0.66701523412575803</v>
      </c>
      <c r="G739" s="7">
        <v>1.1323282974682901E-2</v>
      </c>
      <c r="H739" s="7">
        <v>2.3962202710259499E-2</v>
      </c>
      <c r="I739" s="7">
        <v>0.121037434322266</v>
      </c>
      <c r="J739" s="7">
        <v>0.11311512378885</v>
      </c>
      <c r="K739" s="7">
        <v>0.155532382725003</v>
      </c>
      <c r="L739" s="7">
        <v>0.27536776591512802</v>
      </c>
      <c r="M739" s="7">
        <v>5.9348639808125103E-2</v>
      </c>
      <c r="N739" s="7">
        <v>8.4429186646049398E-2</v>
      </c>
      <c r="O739" s="7">
        <v>1.7723375573833699E-2</v>
      </c>
      <c r="P739" s="7">
        <v>0.13816060553580201</v>
      </c>
      <c r="Q739" s="7">
        <v>5.6755465585699003</v>
      </c>
    </row>
    <row r="740" spans="1:17" hidden="1" x14ac:dyDescent="0.3">
      <c r="A740" s="3" t="s">
        <v>29</v>
      </c>
      <c r="B740" s="2">
        <v>43831</v>
      </c>
      <c r="C740" s="7">
        <v>0.91677555487348905</v>
      </c>
      <c r="D740" s="7">
        <v>1.55481100443941E-2</v>
      </c>
      <c r="E740" s="7">
        <v>0.35576777330585702</v>
      </c>
      <c r="F740" s="7">
        <v>0.62868411664974899</v>
      </c>
      <c r="G740" s="7">
        <v>1.3556674778251E-2</v>
      </c>
      <c r="H740" s="7">
        <v>1.43388123231747E-2</v>
      </c>
      <c r="I740" s="7">
        <v>7.7149932988347297E-2</v>
      </c>
      <c r="J740" s="7">
        <v>0.114252935886016</v>
      </c>
      <c r="K740" s="7">
        <v>7.6607978389323705E-2</v>
      </c>
      <c r="L740" s="7">
        <v>0.28447783772457103</v>
      </c>
      <c r="M740" s="7">
        <v>6.4077108137572503E-2</v>
      </c>
      <c r="N740" s="7">
        <v>0.11175059720267</v>
      </c>
      <c r="O740" s="7">
        <v>2.36691745342099E-2</v>
      </c>
      <c r="P740" s="7">
        <v>0.22011894803586299</v>
      </c>
      <c r="Q740" s="7">
        <v>5.54985132644999</v>
      </c>
    </row>
    <row r="741" spans="1:17" hidden="1" x14ac:dyDescent="0.3">
      <c r="A741" s="3" t="s">
        <v>29</v>
      </c>
      <c r="B741" s="2">
        <v>43862</v>
      </c>
      <c r="C741" s="7">
        <v>0.91444381774656502</v>
      </c>
      <c r="D741" s="7">
        <v>1.6620185666123399E-2</v>
      </c>
      <c r="E741" s="7">
        <v>0.35734120244106599</v>
      </c>
      <c r="F741" s="7">
        <v>0.62603861189281096</v>
      </c>
      <c r="G741" s="7">
        <v>1.3094188369309199E-2</v>
      </c>
      <c r="H741" s="7">
        <v>1.45592431102165E-2</v>
      </c>
      <c r="I741" s="7">
        <v>7.9558422298569201E-2</v>
      </c>
      <c r="J741" s="7">
        <v>0.12812978499512701</v>
      </c>
      <c r="K741" s="7">
        <v>6.5820688767317004E-2</v>
      </c>
      <c r="L741" s="7">
        <v>0.293086548202869</v>
      </c>
      <c r="M741" s="7">
        <v>6.1805850003396799E-2</v>
      </c>
      <c r="N741" s="7">
        <v>0.10681391369857</v>
      </c>
      <c r="O741" s="7">
        <v>2.4774538439822399E-2</v>
      </c>
      <c r="P741" s="7">
        <v>0.212356822114803</v>
      </c>
      <c r="Q741" s="7">
        <v>5.6366007173801398</v>
      </c>
    </row>
    <row r="742" spans="1:17" x14ac:dyDescent="0.3">
      <c r="A742" s="3" t="s">
        <v>29</v>
      </c>
      <c r="B742" s="2">
        <v>43891</v>
      </c>
      <c r="C742" s="7">
        <v>0.80336834873984397</v>
      </c>
      <c r="D742" s="7">
        <v>1.8348612710625999E-2</v>
      </c>
      <c r="E742" s="7">
        <v>0.39220902463234802</v>
      </c>
      <c r="F742" s="7">
        <v>0.58944236265702599</v>
      </c>
      <c r="G742" s="7">
        <v>1.48909462802867E-2</v>
      </c>
      <c r="H742" s="7">
        <v>1.00947219290903E-2</v>
      </c>
      <c r="I742" s="7">
        <v>5.1522265481346897E-2</v>
      </c>
      <c r="J742" s="7">
        <v>8.4709160515499995E-2</v>
      </c>
      <c r="K742" s="7">
        <v>5.6624622571184197E-2</v>
      </c>
      <c r="L742" s="7">
        <v>0.40180743336310598</v>
      </c>
      <c r="M742" s="7">
        <v>5.35018345774129E-2</v>
      </c>
      <c r="N742" s="7">
        <v>8.7903150155151905E-2</v>
      </c>
      <c r="O742" s="7">
        <v>1.37550962703329E-2</v>
      </c>
      <c r="P742" s="7">
        <v>0.22519076885658801</v>
      </c>
      <c r="Q742" s="7">
        <v>5.6609330206911403</v>
      </c>
    </row>
    <row r="743" spans="1:17" hidden="1" x14ac:dyDescent="0.3">
      <c r="A743" s="3" t="s">
        <v>29</v>
      </c>
      <c r="B743" s="2">
        <v>43922</v>
      </c>
      <c r="C743" s="7">
        <v>0.34385178581486903</v>
      </c>
      <c r="D743" s="7">
        <v>2.9202465399576199E-2</v>
      </c>
      <c r="E743" s="7">
        <v>0.62546645893102704</v>
      </c>
      <c r="F743" s="7">
        <v>0.34533107566939703</v>
      </c>
      <c r="G743" s="7">
        <v>2.0334679089876299E-2</v>
      </c>
      <c r="H743" s="7">
        <v>3.39620794912667E-4</v>
      </c>
      <c r="I743" s="7">
        <v>2.2844218906778201E-3</v>
      </c>
      <c r="J743" s="7">
        <v>5.3184215776407202E-3</v>
      </c>
      <c r="K743" s="7">
        <v>2.86794504951671E-2</v>
      </c>
      <c r="L743" s="7">
        <v>0.78492228861795099</v>
      </c>
      <c r="M743" s="7">
        <v>1.8523978206470199E-2</v>
      </c>
      <c r="N743" s="7">
        <v>5.1194105309836702E-2</v>
      </c>
      <c r="O743" s="7">
        <v>1.16257479276991E-3</v>
      </c>
      <c r="P743" s="7">
        <v>8.7240459224697406E-2</v>
      </c>
      <c r="Q743" s="7">
        <v>5.8694370894755998</v>
      </c>
    </row>
    <row r="744" spans="1:17" hidden="1" x14ac:dyDescent="0.3">
      <c r="A744" s="3" t="s">
        <v>29</v>
      </c>
      <c r="B744" s="2">
        <v>43952</v>
      </c>
      <c r="C744" s="7">
        <v>0.44275377823402301</v>
      </c>
      <c r="D744" s="7">
        <v>2.5911671084804001E-2</v>
      </c>
      <c r="E744" s="7">
        <v>0.56303995150967501</v>
      </c>
      <c r="F744" s="7">
        <v>0.41104837740552103</v>
      </c>
      <c r="G744" s="7">
        <v>1.6277197664774E-2</v>
      </c>
      <c r="H744" s="7">
        <v>8.7959720154800396E-4</v>
      </c>
      <c r="I744" s="7">
        <v>5.5506925361225902E-3</v>
      </c>
      <c r="J744" s="7">
        <v>1.5241425886581899E-2</v>
      </c>
      <c r="K744" s="7">
        <v>2.96876550566323E-2</v>
      </c>
      <c r="L744" s="7">
        <v>0.66837217111238501</v>
      </c>
      <c r="M744" s="7">
        <v>2.1375773372909999E-2</v>
      </c>
      <c r="N744" s="7">
        <v>0.100164584313719</v>
      </c>
      <c r="O744" s="7">
        <v>3.0069323075946398E-3</v>
      </c>
      <c r="P744" s="7">
        <v>0.139443970547733</v>
      </c>
      <c r="Q744" s="7">
        <v>5.8427162364745602</v>
      </c>
    </row>
    <row r="745" spans="1:17" hidden="1" x14ac:dyDescent="0.3">
      <c r="A745" s="3" t="s">
        <v>29</v>
      </c>
      <c r="B745" s="2">
        <v>43983</v>
      </c>
      <c r="C745" s="7">
        <v>0.67034278367353295</v>
      </c>
      <c r="D745" s="7">
        <v>1.88105501151868E-2</v>
      </c>
      <c r="E745" s="7">
        <v>0.42616295477650801</v>
      </c>
      <c r="F745" s="7">
        <v>0.55502649510830504</v>
      </c>
      <c r="G745" s="7">
        <v>1.5344349014059899E-2</v>
      </c>
      <c r="H745" s="7">
        <v>6.5438268770348796E-3</v>
      </c>
      <c r="I745" s="7">
        <v>6.3882058954860002E-2</v>
      </c>
      <c r="J745" s="7">
        <v>2.9077154182462501E-2</v>
      </c>
      <c r="K745" s="7">
        <v>3.7523072497090297E-2</v>
      </c>
      <c r="L745" s="7">
        <v>0.43740550831506803</v>
      </c>
      <c r="M745" s="7">
        <v>2.8453987339794099E-2</v>
      </c>
      <c r="N745" s="7">
        <v>0.15500358390449701</v>
      </c>
      <c r="O745" s="7">
        <v>4.3428349114949102E-3</v>
      </c>
      <c r="P745" s="7">
        <v>0.22242362400363899</v>
      </c>
      <c r="Q745" s="7">
        <v>5.7528736448478996</v>
      </c>
    </row>
    <row r="746" spans="1:17" hidden="1" x14ac:dyDescent="0.3">
      <c r="A746" s="3" t="s">
        <v>29</v>
      </c>
      <c r="B746" s="2">
        <v>44013</v>
      </c>
      <c r="C746" s="7">
        <v>0.89056351395804101</v>
      </c>
      <c r="D746" s="7">
        <v>1.6194394889067199E-2</v>
      </c>
      <c r="E746" s="7">
        <v>0.38186454471862202</v>
      </c>
      <c r="F746" s="7">
        <v>0.60194106039231099</v>
      </c>
      <c r="G746" s="7">
        <v>1.6376193586885499E-2</v>
      </c>
      <c r="H746" s="7">
        <v>1.16593238621686E-2</v>
      </c>
      <c r="I746" s="7">
        <v>9.3987735436301706E-2</v>
      </c>
      <c r="J746" s="7">
        <v>7.2674402096644594E-2</v>
      </c>
      <c r="K746" s="7">
        <v>5.4385741715182102E-2</v>
      </c>
      <c r="L746" s="7">
        <v>0.33700873923107</v>
      </c>
      <c r="M746" s="7">
        <v>5.0112122075692003E-2</v>
      </c>
      <c r="N746" s="7">
        <v>0.13018675555758599</v>
      </c>
      <c r="O746" s="7">
        <v>9.0606110536649194E-3</v>
      </c>
      <c r="P746" s="7">
        <v>0.22454837538480399</v>
      </c>
      <c r="Q746" s="7">
        <v>5.7831001633019596</v>
      </c>
    </row>
    <row r="747" spans="1:17" hidden="1" x14ac:dyDescent="0.3">
      <c r="A747" s="3" t="s">
        <v>29</v>
      </c>
      <c r="B747" s="2">
        <v>44044</v>
      </c>
      <c r="C747" s="7">
        <v>0.96011533529044102</v>
      </c>
      <c r="D747" s="7">
        <v>1.71027245521067E-2</v>
      </c>
      <c r="E747" s="7">
        <v>0.35025301358773803</v>
      </c>
      <c r="F747" s="7">
        <v>0.63264426186015599</v>
      </c>
      <c r="G747" s="7">
        <v>1.1959432164462399E-2</v>
      </c>
      <c r="H747" s="7">
        <v>1.4522041160593101E-2</v>
      </c>
      <c r="I747" s="7">
        <v>0.10408837633463</v>
      </c>
      <c r="J747" s="7">
        <v>0.107022963394552</v>
      </c>
      <c r="K747" s="7">
        <v>6.3619067885826594E-2</v>
      </c>
      <c r="L747" s="7">
        <v>0.30675496834631399</v>
      </c>
      <c r="M747" s="7">
        <v>4.5319610881544903E-2</v>
      </c>
      <c r="N747" s="7">
        <v>0.12730947020087199</v>
      </c>
      <c r="O747" s="7">
        <v>1.50074165829854E-2</v>
      </c>
      <c r="P747" s="7">
        <v>0.20439665304822099</v>
      </c>
      <c r="Q747" s="7">
        <v>5.7515955386095099</v>
      </c>
    </row>
    <row r="748" spans="1:17" hidden="1" x14ac:dyDescent="0.3">
      <c r="A748" s="3" t="s">
        <v>29</v>
      </c>
      <c r="B748" s="2">
        <v>44075</v>
      </c>
      <c r="C748" s="7">
        <v>0.95266530543842698</v>
      </c>
      <c r="D748" s="7">
        <v>1.6062275361280499E-2</v>
      </c>
      <c r="E748" s="7">
        <v>0.34646021181195502</v>
      </c>
      <c r="F748" s="7">
        <v>0.63747751282676401</v>
      </c>
      <c r="G748" s="7">
        <v>1.4881281371532201E-2</v>
      </c>
      <c r="H748" s="7">
        <v>1.17563002744627E-2</v>
      </c>
      <c r="I748" s="7">
        <v>9.2580283363877303E-2</v>
      </c>
      <c r="J748" s="7">
        <v>9.6863957306210793E-2</v>
      </c>
      <c r="K748" s="7">
        <v>6.3686372810555003E-2</v>
      </c>
      <c r="L748" s="7">
        <v>0.31458288951923402</v>
      </c>
      <c r="M748" s="7">
        <v>4.9910529527257198E-2</v>
      </c>
      <c r="N748" s="7">
        <v>0.115742659887784</v>
      </c>
      <c r="O748" s="7">
        <v>1.4190691313433999E-2</v>
      </c>
      <c r="P748" s="7">
        <v>0.22580503462565299</v>
      </c>
      <c r="Q748" s="7">
        <v>5.6847235688191198</v>
      </c>
    </row>
    <row r="749" spans="1:17" hidden="1" x14ac:dyDescent="0.3">
      <c r="A749" s="3" t="s">
        <v>29</v>
      </c>
      <c r="B749" s="2">
        <v>44105</v>
      </c>
      <c r="C749" s="7">
        <v>0.95970609357907599</v>
      </c>
      <c r="D749" s="7">
        <v>1.7549189834335802E-2</v>
      </c>
      <c r="E749" s="7">
        <v>0.36796271571488398</v>
      </c>
      <c r="F749" s="7">
        <v>0.61448809445078001</v>
      </c>
      <c r="G749" s="7">
        <v>1.4378950969022799E-2</v>
      </c>
      <c r="H749" s="7">
        <v>1.40811887933683E-2</v>
      </c>
      <c r="I749" s="7">
        <v>9.2192960032861995E-2</v>
      </c>
      <c r="J749" s="7">
        <v>9.0560543906978694E-2</v>
      </c>
      <c r="K749" s="7">
        <v>7.4639451868620005E-2</v>
      </c>
      <c r="L749" s="7">
        <v>0.32324337528297298</v>
      </c>
      <c r="M749" s="7">
        <v>5.1006900903106202E-2</v>
      </c>
      <c r="N749" s="7">
        <v>0.13144274462809799</v>
      </c>
      <c r="O749" s="7">
        <v>1.1337239135241499E-2</v>
      </c>
      <c r="P749" s="7">
        <v>0.19711664447973001</v>
      </c>
      <c r="Q749" s="7">
        <v>5.6866147700624303</v>
      </c>
    </row>
    <row r="750" spans="1:17" hidden="1" x14ac:dyDescent="0.3">
      <c r="A750" s="3" t="s">
        <v>29</v>
      </c>
      <c r="B750" s="2">
        <v>44136</v>
      </c>
      <c r="C750" s="7">
        <v>0.61067760828228701</v>
      </c>
      <c r="D750" s="7">
        <v>2.2445300060959902E-2</v>
      </c>
      <c r="E750" s="7">
        <v>0.468124166474437</v>
      </c>
      <c r="F750" s="7">
        <v>0.50943053346460299</v>
      </c>
      <c r="G750" s="7">
        <v>2.1088837334737098E-2</v>
      </c>
      <c r="H750" s="7">
        <v>9.4387087761819196E-3</v>
      </c>
      <c r="I750" s="7">
        <v>2.9945118859097501E-2</v>
      </c>
      <c r="J750" s="7">
        <v>5.2747878986267302E-2</v>
      </c>
      <c r="K750" s="7">
        <v>7.4177045382420703E-2</v>
      </c>
      <c r="L750" s="7">
        <v>0.49916026322225299</v>
      </c>
      <c r="M750" s="7">
        <v>5.3079080513824803E-2</v>
      </c>
      <c r="N750" s="7">
        <v>9.1514907050205804E-2</v>
      </c>
      <c r="O750" s="7">
        <v>5.5309851742380801E-3</v>
      </c>
      <c r="P750" s="7">
        <v>0.163317174700773</v>
      </c>
      <c r="Q750" s="7">
        <v>5.8191809181985397</v>
      </c>
    </row>
    <row r="751" spans="1:17" hidden="1" x14ac:dyDescent="0.3">
      <c r="A751" s="3" t="s">
        <v>29</v>
      </c>
      <c r="B751" s="2">
        <v>44166</v>
      </c>
      <c r="C751" s="7">
        <v>1.0622181987132999</v>
      </c>
      <c r="D751" s="7">
        <v>1.8307483233936699E-2</v>
      </c>
      <c r="E751" s="7">
        <v>0.38171946061043999</v>
      </c>
      <c r="F751" s="7">
        <v>0.59997305615562302</v>
      </c>
      <c r="G751" s="7">
        <v>1.5525354501961399E-2</v>
      </c>
      <c r="H751" s="7">
        <v>2.1202932810704199E-2</v>
      </c>
      <c r="I751" s="7">
        <v>0.12556855874710299</v>
      </c>
      <c r="J751" s="7">
        <v>6.9941739666864899E-2</v>
      </c>
      <c r="K751" s="7">
        <v>0.14329829539912201</v>
      </c>
      <c r="L751" s="7">
        <v>0.32616394697705298</v>
      </c>
      <c r="M751" s="7">
        <v>5.3902667297340799E-2</v>
      </c>
      <c r="N751" s="7">
        <v>9.6458989073478302E-2</v>
      </c>
      <c r="O751" s="7">
        <v>5.4749350267457898E-3</v>
      </c>
      <c r="P751" s="7">
        <v>0.14246258049962601</v>
      </c>
      <c r="Q751" s="7">
        <v>5.7123007885431996</v>
      </c>
    </row>
    <row r="752" spans="1:17" hidden="1" x14ac:dyDescent="0.3">
      <c r="A752" s="3" t="s">
        <v>29</v>
      </c>
      <c r="B752" s="2">
        <v>44197</v>
      </c>
      <c r="C752" s="7">
        <v>0.47534864049016101</v>
      </c>
      <c r="D752" s="7">
        <v>2.5679684330724099E-2</v>
      </c>
      <c r="E752" s="7">
        <v>0.51554147291918595</v>
      </c>
      <c r="F752" s="7">
        <v>0.45877884275009001</v>
      </c>
      <c r="G752" s="7">
        <v>1.99801736865317E-2</v>
      </c>
      <c r="H752" s="7">
        <v>3.4436917056439899E-3</v>
      </c>
      <c r="I752" s="7">
        <v>1.89469555957472E-2</v>
      </c>
      <c r="J752" s="7">
        <v>3.6800658849361699E-2</v>
      </c>
      <c r="K752" s="7">
        <v>4.1854186062317701E-2</v>
      </c>
      <c r="L752" s="7">
        <v>0.55759522323170496</v>
      </c>
      <c r="M752" s="7">
        <v>5.4384541277681601E-2</v>
      </c>
      <c r="N752" s="7">
        <v>7.4927129633622302E-2</v>
      </c>
      <c r="O752" s="7">
        <v>4.4602507818349603E-3</v>
      </c>
      <c r="P752" s="7">
        <v>0.187607189175554</v>
      </c>
      <c r="Q752" s="7">
        <v>5.84885789105891</v>
      </c>
    </row>
    <row r="753" spans="1:17" hidden="1" x14ac:dyDescent="0.3">
      <c r="A753" s="3" t="s">
        <v>29</v>
      </c>
      <c r="B753" s="2">
        <v>44228</v>
      </c>
      <c r="C753" s="7">
        <v>0.47730054543791101</v>
      </c>
      <c r="D753" s="7">
        <v>2.3000444965462E-2</v>
      </c>
      <c r="E753" s="7">
        <v>0.50211109986036695</v>
      </c>
      <c r="F753" s="7">
        <v>0.474888455174171</v>
      </c>
      <c r="G753" s="7">
        <v>1.9467749032608402E-2</v>
      </c>
      <c r="H753" s="7">
        <v>1.6385302298907399E-3</v>
      </c>
      <c r="I753" s="7">
        <v>6.9005738411887499E-3</v>
      </c>
      <c r="J753" s="7">
        <v>4.0233148887156199E-2</v>
      </c>
      <c r="K753" s="7">
        <v>3.9013613171248802E-2</v>
      </c>
      <c r="L753" s="7">
        <v>0.55921278511925798</v>
      </c>
      <c r="M753" s="7">
        <v>5.5541249388036201E-2</v>
      </c>
      <c r="N753" s="7">
        <v>6.9076355517460594E-2</v>
      </c>
      <c r="O753" s="7">
        <v>3.9885832133394203E-3</v>
      </c>
      <c r="P753" s="7">
        <v>0.20492741159981301</v>
      </c>
      <c r="Q753" s="7">
        <v>5.8319220207115796</v>
      </c>
    </row>
    <row r="754" spans="1:17" x14ac:dyDescent="0.3">
      <c r="A754" s="3" t="s">
        <v>29</v>
      </c>
      <c r="B754" s="2">
        <v>44256</v>
      </c>
      <c r="C754" s="7">
        <v>0.60361176332459399</v>
      </c>
      <c r="D754" s="7">
        <v>2.3059866110667199E-2</v>
      </c>
      <c r="E754" s="7">
        <v>0.49753815132455398</v>
      </c>
      <c r="F754" s="7">
        <v>0.47940198256477801</v>
      </c>
      <c r="G754" s="7">
        <v>1.9578511659410502E-2</v>
      </c>
      <c r="H754" s="7">
        <v>1.62646883465343E-3</v>
      </c>
      <c r="I754" s="7">
        <v>7.3930305004711898E-3</v>
      </c>
      <c r="J754" s="7">
        <v>4.1727395027676098E-2</v>
      </c>
      <c r="K754" s="7">
        <v>3.8626897509505903E-2</v>
      </c>
      <c r="L754" s="7">
        <v>0.53185829565337295</v>
      </c>
      <c r="M754" s="7">
        <v>5.48210915656046E-2</v>
      </c>
      <c r="N754" s="7">
        <v>8.0210980538807999E-2</v>
      </c>
      <c r="O754" s="7">
        <v>4.5698114304967103E-3</v>
      </c>
      <c r="P754" s="7">
        <v>0.219587517280001</v>
      </c>
      <c r="Q754" s="7">
        <v>5.8271832737762397</v>
      </c>
    </row>
    <row r="755" spans="1:17" hidden="1" x14ac:dyDescent="0.3">
      <c r="A755" s="3" t="s">
        <v>29</v>
      </c>
      <c r="B755" s="2">
        <v>44287</v>
      </c>
      <c r="C755" s="7">
        <v>0.85304789082674004</v>
      </c>
      <c r="D755" s="7">
        <v>1.78690455722058E-2</v>
      </c>
      <c r="E755" s="7">
        <v>0.40242472324148498</v>
      </c>
      <c r="F755" s="7">
        <v>0.57970623118630904</v>
      </c>
      <c r="G755" s="7">
        <v>1.4868091208862001E-2</v>
      </c>
      <c r="H755" s="7">
        <v>8.07221550830956E-3</v>
      </c>
      <c r="I755" s="7">
        <v>9.9671964049863601E-2</v>
      </c>
      <c r="J755" s="7">
        <v>5.9129265452637601E-2</v>
      </c>
      <c r="K755" s="7">
        <v>6.5504023002656897E-2</v>
      </c>
      <c r="L755" s="7">
        <v>0.35423367762756303</v>
      </c>
      <c r="M755" s="7">
        <v>5.61697562106842E-2</v>
      </c>
      <c r="N755" s="7">
        <v>0.12657943123570201</v>
      </c>
      <c r="O755" s="7">
        <v>8.3043341030175893E-3</v>
      </c>
      <c r="P755" s="7">
        <v>0.20746724160070301</v>
      </c>
      <c r="Q755" s="7">
        <v>5.7551892987166102</v>
      </c>
    </row>
    <row r="756" spans="1:17" hidden="1" x14ac:dyDescent="0.3">
      <c r="A756" s="3" t="s">
        <v>29</v>
      </c>
      <c r="B756" s="2">
        <v>44317</v>
      </c>
      <c r="C756" s="7">
        <v>0.99140197029536803</v>
      </c>
      <c r="D756" s="7">
        <v>1.65572311040743E-2</v>
      </c>
      <c r="E756" s="7">
        <v>0.37252644775278998</v>
      </c>
      <c r="F756" s="7">
        <v>0.61091632114313599</v>
      </c>
      <c r="G756" s="7">
        <v>1.2592522985126999E-2</v>
      </c>
      <c r="H756" s="7">
        <v>1.1554453383350601E-2</v>
      </c>
      <c r="I756" s="7">
        <v>0.10923740673098201</v>
      </c>
      <c r="J756" s="7">
        <v>8.99956809501226E-2</v>
      </c>
      <c r="K756" s="7">
        <v>6.7479286092364602E-2</v>
      </c>
      <c r="L756" s="7">
        <v>0.31756131061805598</v>
      </c>
      <c r="M756" s="7">
        <v>5.37240157450991E-2</v>
      </c>
      <c r="N756" s="7">
        <v>0.13270141995112</v>
      </c>
      <c r="O756" s="7">
        <v>1.24648069451246E-2</v>
      </c>
      <c r="P756" s="7">
        <v>0.19268909659865399</v>
      </c>
      <c r="Q756" s="7">
        <v>5.8018978992909602</v>
      </c>
    </row>
    <row r="757" spans="1:17" hidden="1" x14ac:dyDescent="0.3">
      <c r="A757" s="3" t="s">
        <v>29</v>
      </c>
      <c r="B757" s="2">
        <v>44348</v>
      </c>
      <c r="C757" s="7">
        <v>0.97911416447760502</v>
      </c>
      <c r="D757" s="7">
        <v>1.6733210508084601E-2</v>
      </c>
      <c r="E757" s="7">
        <v>0.369608408438379</v>
      </c>
      <c r="F757" s="7">
        <v>0.61365838105353598</v>
      </c>
      <c r="G757" s="7">
        <v>1.8151173498806801E-2</v>
      </c>
      <c r="H757" s="7">
        <v>1.0951817132474499E-2</v>
      </c>
      <c r="I757" s="7">
        <v>0.104617886066929</v>
      </c>
      <c r="J757" s="7">
        <v>0.10856879201859899</v>
      </c>
      <c r="K757" s="7">
        <v>6.1128583528173901E-2</v>
      </c>
      <c r="L757" s="7">
        <v>0.31017866204287298</v>
      </c>
      <c r="M757" s="7">
        <v>5.4789506329583702E-2</v>
      </c>
      <c r="N757" s="7">
        <v>0.10721241207083899</v>
      </c>
      <c r="O757" s="7">
        <v>1.6420951124483399E-2</v>
      </c>
      <c r="P757" s="7">
        <v>0.207980216187237</v>
      </c>
      <c r="Q757" s="7">
        <v>5.6716591282052402</v>
      </c>
    </row>
    <row r="758" spans="1:17" hidden="1" x14ac:dyDescent="0.3">
      <c r="A758" s="3" t="s">
        <v>29</v>
      </c>
      <c r="B758" s="2">
        <v>44378</v>
      </c>
      <c r="C758" s="7">
        <v>1.0121198736858901</v>
      </c>
      <c r="D758" s="7">
        <v>1.7041195307442299E-2</v>
      </c>
      <c r="E758" s="7">
        <v>0.38346378319038799</v>
      </c>
      <c r="F758" s="7">
        <v>0.59949502150217004</v>
      </c>
      <c r="G758" s="7">
        <v>1.2129737189664799E-2</v>
      </c>
      <c r="H758" s="7">
        <v>1.22256128516885E-2</v>
      </c>
      <c r="I758" s="7">
        <v>0.102265205831562</v>
      </c>
      <c r="J758" s="7">
        <v>0.120010282202501</v>
      </c>
      <c r="K758" s="7">
        <v>6.4744230507450498E-2</v>
      </c>
      <c r="L758" s="7">
        <v>0.31338538710688402</v>
      </c>
      <c r="M758" s="7">
        <v>5.3814318848095802E-2</v>
      </c>
      <c r="N758" s="7">
        <v>0.100598936181481</v>
      </c>
      <c r="O758" s="7">
        <v>1.8668863236647699E-2</v>
      </c>
      <c r="P758" s="7">
        <v>0.20215742604402401</v>
      </c>
      <c r="Q758" s="7">
        <v>5.6923585043455498</v>
      </c>
    </row>
    <row r="759" spans="1:17" hidden="1" x14ac:dyDescent="0.3">
      <c r="A759" s="3" t="s">
        <v>29</v>
      </c>
      <c r="B759" s="2">
        <v>44409</v>
      </c>
      <c r="C759" s="7">
        <v>1.04141095431596</v>
      </c>
      <c r="D759" s="7">
        <v>1.63351598877336E-2</v>
      </c>
      <c r="E759" s="7">
        <v>0.35236096375325499</v>
      </c>
      <c r="F759" s="7">
        <v>0.63130387635901097</v>
      </c>
      <c r="G759" s="7">
        <v>1.0328356058669099E-2</v>
      </c>
      <c r="H759" s="7">
        <v>1.5159097778298601E-2</v>
      </c>
      <c r="I759" s="7">
        <v>0.103279184787739</v>
      </c>
      <c r="J759" s="7">
        <v>0.13143724342260901</v>
      </c>
      <c r="K759" s="7">
        <v>6.6598875384158901E-2</v>
      </c>
      <c r="L759" s="7">
        <v>0.29083123868209498</v>
      </c>
      <c r="M759" s="7">
        <v>5.3333860653381103E-2</v>
      </c>
      <c r="N759" s="7">
        <v>0.110206884967983</v>
      </c>
      <c r="O759" s="7">
        <v>2.02119914795405E-2</v>
      </c>
      <c r="P759" s="7">
        <v>0.19861326678552599</v>
      </c>
      <c r="Q759" s="7">
        <v>5.7299716126328697</v>
      </c>
    </row>
    <row r="760" spans="1:17" hidden="1" x14ac:dyDescent="0.3">
      <c r="A760" s="3" t="s">
        <v>29</v>
      </c>
      <c r="B760" s="2">
        <v>44440</v>
      </c>
      <c r="C760" s="7">
        <v>1.0115783774312901</v>
      </c>
      <c r="D760" s="7">
        <v>1.6458167786491201E-2</v>
      </c>
      <c r="E760" s="7">
        <v>0.365614253563879</v>
      </c>
      <c r="F760" s="7">
        <v>0.61792757864962899</v>
      </c>
      <c r="G760" s="7">
        <v>1.23921323083044E-2</v>
      </c>
      <c r="H760" s="7">
        <v>1.35615975928319E-2</v>
      </c>
      <c r="I760" s="7">
        <v>9.5425918002166807E-2</v>
      </c>
      <c r="J760" s="7">
        <v>0.13241700079850799</v>
      </c>
      <c r="K760" s="7">
        <v>6.9295683924368398E-2</v>
      </c>
      <c r="L760" s="7">
        <v>0.30136055677510398</v>
      </c>
      <c r="M760" s="7">
        <v>5.51173978053962E-2</v>
      </c>
      <c r="N760" s="7">
        <v>9.8842830542690399E-2</v>
      </c>
      <c r="O760" s="7">
        <v>1.6821722029109299E-2</v>
      </c>
      <c r="P760" s="7">
        <v>0.20476516022152</v>
      </c>
      <c r="Q760" s="7">
        <v>5.6694566682341598</v>
      </c>
    </row>
    <row r="761" spans="1:17" hidden="1" x14ac:dyDescent="0.3">
      <c r="A761" s="3" t="s">
        <v>30</v>
      </c>
      <c r="B761" s="2">
        <v>43466</v>
      </c>
      <c r="C761" s="7">
        <v>0.80780411078383596</v>
      </c>
      <c r="D761" s="7">
        <v>1.92558432194309E-3</v>
      </c>
      <c r="E761" s="7">
        <v>0.591439549838776</v>
      </c>
      <c r="F761" s="7">
        <v>0.40663486583928099</v>
      </c>
      <c r="G761" s="7">
        <v>1.45594960235516E-2</v>
      </c>
      <c r="H761" s="7">
        <v>1.6741136297075101E-2</v>
      </c>
      <c r="I761" s="7">
        <v>0.121290928746938</v>
      </c>
      <c r="J761" s="7">
        <v>0.12823452610823699</v>
      </c>
      <c r="K761" s="7">
        <v>7.1384848519606997E-2</v>
      </c>
      <c r="L761" s="7">
        <v>0.30502190327686202</v>
      </c>
      <c r="M761" s="7">
        <v>5.5833646049381298E-2</v>
      </c>
      <c r="N761" s="7">
        <v>5.1939872481203402E-2</v>
      </c>
      <c r="O761" s="7">
        <v>4.3742591860256898E-2</v>
      </c>
      <c r="P761" s="7">
        <v>0.19125105063688799</v>
      </c>
      <c r="Q761" s="7">
        <v>4.1039918867760496</v>
      </c>
    </row>
    <row r="762" spans="1:17" hidden="1" x14ac:dyDescent="0.3">
      <c r="A762" s="3" t="s">
        <v>30</v>
      </c>
      <c r="B762" s="2">
        <v>43497</v>
      </c>
      <c r="C762" s="7">
        <v>0.844814500232421</v>
      </c>
      <c r="D762" s="7">
        <v>2.2232099779160102E-3</v>
      </c>
      <c r="E762" s="7">
        <v>0.582430838905174</v>
      </c>
      <c r="F762" s="7">
        <v>0.41534595111690997</v>
      </c>
      <c r="G762" s="7">
        <v>1.38165589625422E-2</v>
      </c>
      <c r="H762" s="7">
        <v>1.55245517717816E-2</v>
      </c>
      <c r="I762" s="7">
        <v>0.123072711604523</v>
      </c>
      <c r="J762" s="7">
        <v>0.14336295833424101</v>
      </c>
      <c r="K762" s="7">
        <v>6.7644878730344304E-2</v>
      </c>
      <c r="L762" s="7">
        <v>0.30438711540198099</v>
      </c>
      <c r="M762" s="7">
        <v>5.8762544632786698E-2</v>
      </c>
      <c r="N762" s="7">
        <v>4.9188252062297599E-2</v>
      </c>
      <c r="O762" s="7">
        <v>4.65924850116076E-2</v>
      </c>
      <c r="P762" s="7">
        <v>0.177647943487895</v>
      </c>
      <c r="Q762" s="7">
        <v>4.1256229523343704</v>
      </c>
    </row>
    <row r="763" spans="1:17" hidden="1" x14ac:dyDescent="0.3">
      <c r="A763" s="3" t="s">
        <v>30</v>
      </c>
      <c r="B763" s="2">
        <v>43525</v>
      </c>
      <c r="C763" s="7">
        <v>1.0121146858755901</v>
      </c>
      <c r="D763" s="7">
        <v>2.05968485275305E-3</v>
      </c>
      <c r="E763" s="7">
        <v>0.578060828330351</v>
      </c>
      <c r="F763" s="7">
        <v>0.41987948681689602</v>
      </c>
      <c r="G763" s="7">
        <v>1.43579387568896E-2</v>
      </c>
      <c r="H763" s="7">
        <v>1.5355994185424699E-2</v>
      </c>
      <c r="I763" s="7">
        <v>0.13217853547762801</v>
      </c>
      <c r="J763" s="7">
        <v>0.14167368135983399</v>
      </c>
      <c r="K763" s="7">
        <v>6.8706229805580707E-2</v>
      </c>
      <c r="L763" s="7">
        <v>0.29370923863311399</v>
      </c>
      <c r="M763" s="7">
        <v>5.55408140461391E-2</v>
      </c>
      <c r="N763" s="7">
        <v>4.8256748434076298E-2</v>
      </c>
      <c r="O763" s="7">
        <v>4.8878575278382602E-2</v>
      </c>
      <c r="P763" s="7">
        <v>0.18134224402293</v>
      </c>
      <c r="Q763" s="7">
        <v>4.11596833780479</v>
      </c>
    </row>
    <row r="764" spans="1:17" hidden="1" x14ac:dyDescent="0.3">
      <c r="A764" s="3" t="s">
        <v>30</v>
      </c>
      <c r="B764" s="2">
        <v>43556</v>
      </c>
      <c r="C764" s="7">
        <v>0.96806875548824201</v>
      </c>
      <c r="D764" s="7">
        <v>2.3596858996788399E-3</v>
      </c>
      <c r="E764" s="7">
        <v>0.58140028153225698</v>
      </c>
      <c r="F764" s="7">
        <v>0.41624003256806402</v>
      </c>
      <c r="G764" s="7">
        <v>1.38485346040441E-2</v>
      </c>
      <c r="H764" s="7">
        <v>1.6373207516313E-2</v>
      </c>
      <c r="I764" s="7">
        <v>0.137593417600125</v>
      </c>
      <c r="J764" s="7">
        <v>0.133764687357457</v>
      </c>
      <c r="K764" s="7">
        <v>6.7760490369940807E-2</v>
      </c>
      <c r="L764" s="7">
        <v>0.296176287082141</v>
      </c>
      <c r="M764" s="7">
        <v>5.5485957784042798E-2</v>
      </c>
      <c r="N764" s="7">
        <v>5.63459792917003E-2</v>
      </c>
      <c r="O764" s="7">
        <v>4.5723886333619602E-2</v>
      </c>
      <c r="P764" s="7">
        <v>0.176927552060616</v>
      </c>
      <c r="Q764" s="7">
        <v>4.15846941049658</v>
      </c>
    </row>
    <row r="765" spans="1:17" hidden="1" x14ac:dyDescent="0.3">
      <c r="A765" s="3" t="s">
        <v>30</v>
      </c>
      <c r="B765" s="2">
        <v>43586</v>
      </c>
      <c r="C765" s="7">
        <v>1.0088414790853799</v>
      </c>
      <c r="D765" s="7">
        <v>2.0619677949881799E-3</v>
      </c>
      <c r="E765" s="7">
        <v>0.58175110091514404</v>
      </c>
      <c r="F765" s="7">
        <v>0.416186931289867</v>
      </c>
      <c r="G765" s="7">
        <v>1.3499849110399101E-2</v>
      </c>
      <c r="H765" s="7">
        <v>1.53053358401006E-2</v>
      </c>
      <c r="I765" s="7">
        <v>0.14375831807481701</v>
      </c>
      <c r="J765" s="7">
        <v>0.136252207287444</v>
      </c>
      <c r="K765" s="7">
        <v>6.8155893688829003E-2</v>
      </c>
      <c r="L765" s="7">
        <v>0.28687061251300999</v>
      </c>
      <c r="M765" s="7">
        <v>6.0311870998148297E-2</v>
      </c>
      <c r="N765" s="7">
        <v>5.37067426436596E-2</v>
      </c>
      <c r="O765" s="7">
        <v>4.5470510816718997E-2</v>
      </c>
      <c r="P765" s="7">
        <v>0.17666865902687301</v>
      </c>
      <c r="Q765" s="7">
        <v>4.1334033014420601</v>
      </c>
    </row>
    <row r="766" spans="1:17" hidden="1" x14ac:dyDescent="0.3">
      <c r="A766" s="3" t="s">
        <v>30</v>
      </c>
      <c r="B766" s="2">
        <v>43617</v>
      </c>
      <c r="C766" s="7">
        <v>1.00528886976636</v>
      </c>
      <c r="D766" s="7">
        <v>1.9774180258485801E-3</v>
      </c>
      <c r="E766" s="7">
        <v>0.58041576135205597</v>
      </c>
      <c r="F766" s="7">
        <v>0.41760682062209498</v>
      </c>
      <c r="G766" s="7">
        <v>1.26286440329975E-2</v>
      </c>
      <c r="H766" s="7">
        <v>1.5299047636613701E-2</v>
      </c>
      <c r="I766" s="7">
        <v>0.15572886207671599</v>
      </c>
      <c r="J766" s="7">
        <v>0.132985803532296</v>
      </c>
      <c r="K766" s="7">
        <v>7.1210799628861399E-2</v>
      </c>
      <c r="L766" s="7">
        <v>0.28045643034192502</v>
      </c>
      <c r="M766" s="7">
        <v>5.6938043321211697E-2</v>
      </c>
      <c r="N766" s="7">
        <v>5.1527990266764002E-2</v>
      </c>
      <c r="O766" s="7">
        <v>4.7440955762479302E-2</v>
      </c>
      <c r="P766" s="7">
        <v>0.175783423400136</v>
      </c>
      <c r="Q766" s="7">
        <v>4.1358087915308603</v>
      </c>
    </row>
    <row r="767" spans="1:17" hidden="1" x14ac:dyDescent="0.3">
      <c r="A767" s="3" t="s">
        <v>30</v>
      </c>
      <c r="B767" s="2">
        <v>43647</v>
      </c>
      <c r="C767" s="7">
        <v>0.98948109598102196</v>
      </c>
      <c r="D767" s="7">
        <v>1.85950306600966E-3</v>
      </c>
      <c r="E767" s="7">
        <v>0.58041316702188495</v>
      </c>
      <c r="F767" s="7">
        <v>0.41772732991210498</v>
      </c>
      <c r="G767" s="7">
        <v>1.32243107388234E-2</v>
      </c>
      <c r="H767" s="7">
        <v>1.7288215635649501E-2</v>
      </c>
      <c r="I767" s="7">
        <v>0.14970347318774599</v>
      </c>
      <c r="J767" s="7">
        <v>0.131246268796396</v>
      </c>
      <c r="K767" s="7">
        <v>7.3300187448657905E-2</v>
      </c>
      <c r="L767" s="7">
        <v>0.27962982137352599</v>
      </c>
      <c r="M767" s="7">
        <v>5.8256808563367998E-2</v>
      </c>
      <c r="N767" s="7">
        <v>5.6947032259915799E-2</v>
      </c>
      <c r="O767" s="7">
        <v>4.7049479061398197E-2</v>
      </c>
      <c r="P767" s="7">
        <v>0.17335440293451901</v>
      </c>
      <c r="Q767" s="7">
        <v>4.2921825878735502</v>
      </c>
    </row>
    <row r="768" spans="1:17" hidden="1" x14ac:dyDescent="0.3">
      <c r="A768" s="3" t="s">
        <v>30</v>
      </c>
      <c r="B768" s="2">
        <v>43678</v>
      </c>
      <c r="C768" s="7">
        <v>1.0208818366546899</v>
      </c>
      <c r="D768" s="7">
        <v>1.9675962766396902E-3</v>
      </c>
      <c r="E768" s="7">
        <v>0.582426668943129</v>
      </c>
      <c r="F768" s="7">
        <v>0.415605734780231</v>
      </c>
      <c r="G768" s="7">
        <v>1.31090169821699E-2</v>
      </c>
      <c r="H768" s="7">
        <v>1.6966459151662599E-2</v>
      </c>
      <c r="I768" s="7">
        <v>0.145926114848866</v>
      </c>
      <c r="J768" s="7">
        <v>0.14038311803950099</v>
      </c>
      <c r="K768" s="7">
        <v>7.2449491647515393E-2</v>
      </c>
      <c r="L768" s="7">
        <v>0.28736837964064699</v>
      </c>
      <c r="M768" s="7">
        <v>5.7350517984246903E-2</v>
      </c>
      <c r="N768" s="7">
        <v>5.52993035734844E-2</v>
      </c>
      <c r="O768" s="7">
        <v>4.40231900235162E-2</v>
      </c>
      <c r="P768" s="7">
        <v>0.16712440810838999</v>
      </c>
      <c r="Q768" s="7">
        <v>4.16280963023382</v>
      </c>
    </row>
    <row r="769" spans="1:17" hidden="1" x14ac:dyDescent="0.3">
      <c r="A769" s="3" t="s">
        <v>30</v>
      </c>
      <c r="B769" s="2">
        <v>43709</v>
      </c>
      <c r="C769" s="7">
        <v>0.96723878789100104</v>
      </c>
      <c r="D769" s="7">
        <v>1.86866029489894E-3</v>
      </c>
      <c r="E769" s="7">
        <v>0.58941473369847097</v>
      </c>
      <c r="F769" s="7">
        <v>0.40871660600663001</v>
      </c>
      <c r="G769" s="7">
        <v>1.20167867097204E-2</v>
      </c>
      <c r="H769" s="7">
        <v>1.9048347448189999E-2</v>
      </c>
      <c r="I769" s="7">
        <v>0.13461094899541501</v>
      </c>
      <c r="J769" s="7">
        <v>0.141642135320667</v>
      </c>
      <c r="K769" s="7">
        <v>7.5210948582856194E-2</v>
      </c>
      <c r="L769" s="7">
        <v>0.28822333856712501</v>
      </c>
      <c r="M769" s="7">
        <v>5.4972594709344999E-2</v>
      </c>
      <c r="N769" s="7">
        <v>5.3905148386611097E-2</v>
      </c>
      <c r="O769" s="7">
        <v>4.4259453124591903E-2</v>
      </c>
      <c r="P769" s="7">
        <v>0.17611029815547899</v>
      </c>
      <c r="Q769" s="7">
        <v>4.1771305503983696</v>
      </c>
    </row>
    <row r="770" spans="1:17" hidden="1" x14ac:dyDescent="0.3">
      <c r="A770" s="3" t="s">
        <v>30</v>
      </c>
      <c r="B770" s="2">
        <v>43739</v>
      </c>
      <c r="C770" s="7">
        <v>1.01690038884574</v>
      </c>
      <c r="D770" s="7">
        <v>1.91875042232659E-3</v>
      </c>
      <c r="E770" s="7">
        <v>0.57829871605036498</v>
      </c>
      <c r="F770" s="7">
        <v>0.41978253352730899</v>
      </c>
      <c r="G770" s="7">
        <v>1.3899608123526501E-2</v>
      </c>
      <c r="H770" s="7">
        <v>1.95833158813228E-2</v>
      </c>
      <c r="I770" s="7">
        <v>0.13915653047922899</v>
      </c>
      <c r="J770" s="7">
        <v>0.143591043476854</v>
      </c>
      <c r="K770" s="7">
        <v>7.5302157721152299E-2</v>
      </c>
      <c r="L770" s="7">
        <v>0.29002991843056902</v>
      </c>
      <c r="M770" s="7">
        <v>5.6610576826171898E-2</v>
      </c>
      <c r="N770" s="7">
        <v>5.4126027242192697E-2</v>
      </c>
      <c r="O770" s="7">
        <v>4.0339418439343099E-2</v>
      </c>
      <c r="P770" s="7">
        <v>0.16736140337963801</v>
      </c>
      <c r="Q770" s="7">
        <v>4.1994152128766</v>
      </c>
    </row>
    <row r="771" spans="1:17" hidden="1" x14ac:dyDescent="0.3">
      <c r="A771" s="3" t="s">
        <v>30</v>
      </c>
      <c r="B771" s="2">
        <v>43770</v>
      </c>
      <c r="C771" s="7">
        <v>1.08289691749205</v>
      </c>
      <c r="D771" s="7">
        <v>1.9523148249537901E-3</v>
      </c>
      <c r="E771" s="7">
        <v>0.57959472410355695</v>
      </c>
      <c r="F771" s="7">
        <v>0.41845296107148899</v>
      </c>
      <c r="G771" s="7">
        <v>1.3731413863813101E-2</v>
      </c>
      <c r="H771" s="7">
        <v>2.3833240537426598E-2</v>
      </c>
      <c r="I771" s="7">
        <v>0.15021924666722999</v>
      </c>
      <c r="J771" s="7">
        <v>0.140851739838014</v>
      </c>
      <c r="K771" s="7">
        <v>8.8436756755437204E-2</v>
      </c>
      <c r="L771" s="7">
        <v>0.28200885909176399</v>
      </c>
      <c r="M771" s="7">
        <v>5.8509103646955503E-2</v>
      </c>
      <c r="N771" s="7">
        <v>5.0704133574215E-2</v>
      </c>
      <c r="O771" s="7">
        <v>3.6545842193432598E-2</v>
      </c>
      <c r="P771" s="7">
        <v>0.15515966383171101</v>
      </c>
      <c r="Q771" s="7">
        <v>4.1782594593148401</v>
      </c>
    </row>
    <row r="772" spans="1:17" hidden="1" x14ac:dyDescent="0.3">
      <c r="A772" s="3" t="s">
        <v>30</v>
      </c>
      <c r="B772" s="2">
        <v>43800</v>
      </c>
      <c r="C772" s="7">
        <v>1.27566857190367</v>
      </c>
      <c r="D772" s="7">
        <v>2.0287199086267702E-3</v>
      </c>
      <c r="E772" s="7">
        <v>0.58418864345235</v>
      </c>
      <c r="F772" s="7">
        <v>0.41378263663902398</v>
      </c>
      <c r="G772" s="7">
        <v>1.23490470029015E-2</v>
      </c>
      <c r="H772" s="7">
        <v>2.9329728113351099E-2</v>
      </c>
      <c r="I772" s="7">
        <v>0.18552754587638901</v>
      </c>
      <c r="J772" s="7">
        <v>0.134000213539478</v>
      </c>
      <c r="K772" s="7">
        <v>0.111286011498332</v>
      </c>
      <c r="L772" s="7">
        <v>0.28875336715310701</v>
      </c>
      <c r="M772" s="7">
        <v>6.4158121233530194E-2</v>
      </c>
      <c r="N772" s="7">
        <v>3.5404208419560303E-2</v>
      </c>
      <c r="O772" s="7">
        <v>2.9909230365538799E-2</v>
      </c>
      <c r="P772" s="7">
        <v>0.109282526797811</v>
      </c>
      <c r="Q772" s="7">
        <v>4.1475348533593497</v>
      </c>
    </row>
    <row r="773" spans="1:17" hidden="1" x14ac:dyDescent="0.3">
      <c r="A773" s="3" t="s">
        <v>30</v>
      </c>
      <c r="B773" s="2">
        <v>43831</v>
      </c>
      <c r="C773" s="7">
        <v>0.88715436805168402</v>
      </c>
      <c r="D773" s="7">
        <v>2.2999934924665798E-3</v>
      </c>
      <c r="E773" s="7">
        <v>0.60319675007475304</v>
      </c>
      <c r="F773" s="7">
        <v>0.39450325643278</v>
      </c>
      <c r="G773" s="7">
        <v>1.40436068930657E-2</v>
      </c>
      <c r="H773" s="7">
        <v>1.7787887103374402E-2</v>
      </c>
      <c r="I773" s="7">
        <v>0.110024541558191</v>
      </c>
      <c r="J773" s="7">
        <v>0.13956114895369601</v>
      </c>
      <c r="K773" s="7">
        <v>6.9219300533826397E-2</v>
      </c>
      <c r="L773" s="7">
        <v>0.30378214879488802</v>
      </c>
      <c r="M773" s="7">
        <v>5.3950222481231498E-2</v>
      </c>
      <c r="N773" s="7">
        <v>5.08329014890848E-2</v>
      </c>
      <c r="O773" s="7">
        <v>4.1734434345940298E-2</v>
      </c>
      <c r="P773" s="7">
        <v>0.199063807846702</v>
      </c>
      <c r="Q773" s="7">
        <v>4.1518430249553298</v>
      </c>
    </row>
    <row r="774" spans="1:17" hidden="1" x14ac:dyDescent="0.3">
      <c r="A774" s="3" t="s">
        <v>30</v>
      </c>
      <c r="B774" s="2">
        <v>43862</v>
      </c>
      <c r="C774" s="7">
        <v>0.90780404023842898</v>
      </c>
      <c r="D774" s="7">
        <v>2.0500011517885501E-3</v>
      </c>
      <c r="E774" s="7">
        <v>0.59789274492612998</v>
      </c>
      <c r="F774" s="7">
        <v>0.40005725392208202</v>
      </c>
      <c r="G774" s="7">
        <v>1.3157356981200101E-2</v>
      </c>
      <c r="H774" s="7">
        <v>1.7453323922132901E-2</v>
      </c>
      <c r="I774" s="7">
        <v>0.111705256282754</v>
      </c>
      <c r="J774" s="7">
        <v>0.15624532788154899</v>
      </c>
      <c r="K774" s="7">
        <v>6.4227884644259201E-2</v>
      </c>
      <c r="L774" s="7">
        <v>0.30874452258419299</v>
      </c>
      <c r="M774" s="7">
        <v>5.5565053973907E-2</v>
      </c>
      <c r="N774" s="7">
        <v>4.7762111246449898E-2</v>
      </c>
      <c r="O774" s="7">
        <v>4.39696440973553E-2</v>
      </c>
      <c r="P774" s="7">
        <v>0.18116951838619899</v>
      </c>
      <c r="Q774" s="7">
        <v>4.1689128246999498</v>
      </c>
    </row>
    <row r="775" spans="1:17" x14ac:dyDescent="0.3">
      <c r="A775" s="3" t="s">
        <v>30</v>
      </c>
      <c r="B775" s="2">
        <v>43891</v>
      </c>
      <c r="C775" s="7">
        <v>0.84210054904783405</v>
      </c>
      <c r="D775" s="7">
        <v>2.0569330936849001E-3</v>
      </c>
      <c r="E775" s="7">
        <v>0.656180377708101</v>
      </c>
      <c r="F775" s="7">
        <v>0.34176268919821401</v>
      </c>
      <c r="G775" s="7">
        <v>1.28297453847148E-2</v>
      </c>
      <c r="H775" s="7">
        <v>1.1885009016405299E-2</v>
      </c>
      <c r="I775" s="7">
        <v>8.1185708507406001E-2</v>
      </c>
      <c r="J775" s="7">
        <v>0.10606848192806</v>
      </c>
      <c r="K775" s="7">
        <v>6.5633806443564202E-2</v>
      </c>
      <c r="L775" s="7">
        <v>0.43965074305484497</v>
      </c>
      <c r="M775" s="7">
        <v>4.77437286666305E-2</v>
      </c>
      <c r="N775" s="7">
        <v>4.2559331211053701E-2</v>
      </c>
      <c r="O775" s="7">
        <v>2.70716974344598E-2</v>
      </c>
      <c r="P775" s="7">
        <v>0.165371748352861</v>
      </c>
      <c r="Q775" s="7">
        <v>4.2192931877475903</v>
      </c>
    </row>
    <row r="776" spans="1:17" hidden="1" x14ac:dyDescent="0.3">
      <c r="A776" s="3" t="s">
        <v>30</v>
      </c>
      <c r="B776" s="2">
        <v>43922</v>
      </c>
      <c r="C776" s="7">
        <v>0.474257363502184</v>
      </c>
      <c r="D776" s="7">
        <v>2.28287610002451E-3</v>
      </c>
      <c r="E776" s="7">
        <v>0.80911030690084995</v>
      </c>
      <c r="F776" s="7">
        <v>0.18860681699912499</v>
      </c>
      <c r="G776" s="7">
        <v>1.77841399526226E-2</v>
      </c>
      <c r="H776" s="7">
        <v>3.60682479818384E-4</v>
      </c>
      <c r="I776" s="7">
        <v>1.9763896851321201E-2</v>
      </c>
      <c r="J776" s="7">
        <v>2.4073265550624501E-2</v>
      </c>
      <c r="K776" s="7">
        <v>6.6672576170290904E-2</v>
      </c>
      <c r="L776" s="7">
        <v>0.76200499164264401</v>
      </c>
      <c r="M776" s="7">
        <v>1.34757058579949E-2</v>
      </c>
      <c r="N776" s="7">
        <v>2.29964907957044E-2</v>
      </c>
      <c r="O776" s="7">
        <v>3.9838148242798401E-3</v>
      </c>
      <c r="P776" s="7">
        <v>6.8884435874699695E-2</v>
      </c>
      <c r="Q776" s="7">
        <v>4.5202462287171299</v>
      </c>
    </row>
    <row r="777" spans="1:17" hidden="1" x14ac:dyDescent="0.3">
      <c r="A777" s="3" t="s">
        <v>30</v>
      </c>
      <c r="B777" s="2">
        <v>43952</v>
      </c>
      <c r="C777" s="7">
        <v>0.576636155539481</v>
      </c>
      <c r="D777" s="7">
        <v>2.0385776926075201E-3</v>
      </c>
      <c r="E777" s="7">
        <v>0.78008210970551795</v>
      </c>
      <c r="F777" s="7">
        <v>0.21787931260187501</v>
      </c>
      <c r="G777" s="7">
        <v>1.71392515179336E-2</v>
      </c>
      <c r="H777" s="7">
        <v>1.1503481178165901E-3</v>
      </c>
      <c r="I777" s="7">
        <v>2.2220204145101799E-2</v>
      </c>
      <c r="J777" s="7">
        <v>4.2663213318807E-2</v>
      </c>
      <c r="K777" s="7">
        <v>6.3231997154363298E-2</v>
      </c>
      <c r="L777" s="7">
        <v>0.68300631773816201</v>
      </c>
      <c r="M777" s="7">
        <v>1.51187225488634E-2</v>
      </c>
      <c r="N777" s="7">
        <v>5.4973927253690401E-2</v>
      </c>
      <c r="O777" s="7">
        <v>3.7629987179668301E-3</v>
      </c>
      <c r="P777" s="7">
        <v>9.6733019487295305E-2</v>
      </c>
      <c r="Q777" s="7">
        <v>4.4974619543002099</v>
      </c>
    </row>
    <row r="778" spans="1:17" hidden="1" x14ac:dyDescent="0.3">
      <c r="A778" s="3" t="s">
        <v>30</v>
      </c>
      <c r="B778" s="2">
        <v>43983</v>
      </c>
      <c r="C778" s="7">
        <v>0.66494109889627895</v>
      </c>
      <c r="D778" s="7">
        <v>1.81305340893244E-3</v>
      </c>
      <c r="E778" s="7">
        <v>0.72786266937576505</v>
      </c>
      <c r="F778" s="7">
        <v>0.270324277215302</v>
      </c>
      <c r="G778" s="7">
        <v>1.8308053144225199E-2</v>
      </c>
      <c r="H778" s="7">
        <v>2.2927332757532799E-3</v>
      </c>
      <c r="I778" s="7">
        <v>4.0463795951591497E-2</v>
      </c>
      <c r="J778" s="7">
        <v>6.4607511698824699E-2</v>
      </c>
      <c r="K778" s="7">
        <v>5.5848524942981898E-2</v>
      </c>
      <c r="L778" s="7">
        <v>0.56051959413781105</v>
      </c>
      <c r="M778" s="7">
        <v>2.15837757360515E-2</v>
      </c>
      <c r="N778" s="7">
        <v>7.9828296766831799E-2</v>
      </c>
      <c r="O778" s="7">
        <v>5.2458355721404001E-3</v>
      </c>
      <c r="P778" s="7">
        <v>0.15130187877378901</v>
      </c>
      <c r="Q778" s="7">
        <v>4.4302006755374697</v>
      </c>
    </row>
    <row r="779" spans="1:17" hidden="1" x14ac:dyDescent="0.3">
      <c r="A779" s="3" t="s">
        <v>30</v>
      </c>
      <c r="B779" s="2">
        <v>44013</v>
      </c>
      <c r="C779" s="7">
        <v>0.95470328129467996</v>
      </c>
      <c r="D779" s="7">
        <v>1.7691684322664E-3</v>
      </c>
      <c r="E779" s="7">
        <v>0.64151272192076203</v>
      </c>
      <c r="F779" s="7">
        <v>0.35671810964697198</v>
      </c>
      <c r="G779" s="7">
        <v>1.46988489858215E-2</v>
      </c>
      <c r="H779" s="7">
        <v>1.05864523533531E-2</v>
      </c>
      <c r="I779" s="7">
        <v>0.12762302666418901</v>
      </c>
      <c r="J779" s="7">
        <v>9.6120566491579407E-2</v>
      </c>
      <c r="K779" s="7">
        <v>6.3167894763891494E-2</v>
      </c>
      <c r="L779" s="7">
        <v>0.37187615554301101</v>
      </c>
      <c r="M779" s="7">
        <v>4.2377542357087898E-2</v>
      </c>
      <c r="N779" s="7">
        <v>7.1478549392028204E-2</v>
      </c>
      <c r="O779" s="7">
        <v>1.1846657636467301E-2</v>
      </c>
      <c r="P779" s="7">
        <v>0.19022430581257099</v>
      </c>
      <c r="Q779" s="7">
        <v>4.3412973065383698</v>
      </c>
    </row>
    <row r="780" spans="1:17" hidden="1" x14ac:dyDescent="0.3">
      <c r="A780" s="3" t="s">
        <v>30</v>
      </c>
      <c r="B780" s="2">
        <v>44044</v>
      </c>
      <c r="C780" s="7">
        <v>1.01844600407951</v>
      </c>
      <c r="D780" s="7">
        <v>1.91010639943211E-3</v>
      </c>
      <c r="E780" s="7">
        <v>0.63011841025925397</v>
      </c>
      <c r="F780" s="7">
        <v>0.36797148334131402</v>
      </c>
      <c r="G780" s="7">
        <v>1.3174704965920001E-2</v>
      </c>
      <c r="H780" s="7">
        <v>1.25285597265716E-2</v>
      </c>
      <c r="I780" s="7">
        <v>0.127030917923247</v>
      </c>
      <c r="J780" s="7">
        <v>0.12841569004489201</v>
      </c>
      <c r="K780" s="7">
        <v>6.7798934241569506E-2</v>
      </c>
      <c r="L780" s="7">
        <v>0.346705990448132</v>
      </c>
      <c r="M780" s="7">
        <v>5.1726517204404798E-2</v>
      </c>
      <c r="N780" s="7">
        <v>6.44837100472863E-2</v>
      </c>
      <c r="O780" s="7">
        <v>1.9488336770508999E-2</v>
      </c>
      <c r="P780" s="7">
        <v>0.16864663862746701</v>
      </c>
      <c r="Q780" s="7">
        <v>4.3257088330831097</v>
      </c>
    </row>
    <row r="781" spans="1:17" hidden="1" x14ac:dyDescent="0.3">
      <c r="A781" s="3" t="s">
        <v>30</v>
      </c>
      <c r="B781" s="2">
        <v>44075</v>
      </c>
      <c r="C781" s="7">
        <v>0.97114757985243305</v>
      </c>
      <c r="D781" s="7">
        <v>2.05006205819265E-3</v>
      </c>
      <c r="E781" s="7">
        <v>0.63972202326766403</v>
      </c>
      <c r="F781" s="7">
        <v>0.358227914674143</v>
      </c>
      <c r="G781" s="7">
        <v>1.37565705079225E-2</v>
      </c>
      <c r="H781" s="7">
        <v>1.38435695960476E-2</v>
      </c>
      <c r="I781" s="7">
        <v>0.11654894966868699</v>
      </c>
      <c r="J781" s="7">
        <v>0.12155264032040999</v>
      </c>
      <c r="K781" s="7">
        <v>6.9669359406093395E-2</v>
      </c>
      <c r="L781" s="7">
        <v>0.34633939585704798</v>
      </c>
      <c r="M781" s="7">
        <v>5.2172776501770803E-2</v>
      </c>
      <c r="N781" s="7">
        <v>6.4578255963432293E-2</v>
      </c>
      <c r="O781" s="7">
        <v>1.86604998815562E-2</v>
      </c>
      <c r="P781" s="7">
        <v>0.182877982297032</v>
      </c>
      <c r="Q781" s="7">
        <v>4.2645266542743698</v>
      </c>
    </row>
    <row r="782" spans="1:17" hidden="1" x14ac:dyDescent="0.3">
      <c r="A782" s="3" t="s">
        <v>30</v>
      </c>
      <c r="B782" s="2">
        <v>44105</v>
      </c>
      <c r="C782" s="7">
        <v>0.96842810620487496</v>
      </c>
      <c r="D782" s="7">
        <v>1.9630819506809799E-3</v>
      </c>
      <c r="E782" s="7">
        <v>0.64496131696697101</v>
      </c>
      <c r="F782" s="7">
        <v>0.35307560108234798</v>
      </c>
      <c r="G782" s="7">
        <v>1.51425446553753E-2</v>
      </c>
      <c r="H782" s="7">
        <v>1.7453938498522201E-2</v>
      </c>
      <c r="I782" s="7">
        <v>0.12524875584973799</v>
      </c>
      <c r="J782" s="7">
        <v>8.3106608729971707E-2</v>
      </c>
      <c r="K782" s="7">
        <v>7.4440228753584595E-2</v>
      </c>
      <c r="L782" s="7">
        <v>0.37991988580297098</v>
      </c>
      <c r="M782" s="7">
        <v>5.6070224720175602E-2</v>
      </c>
      <c r="N782" s="7">
        <v>6.7865966444317499E-2</v>
      </c>
      <c r="O782" s="7">
        <v>1.36356800460548E-2</v>
      </c>
      <c r="P782" s="7">
        <v>0.16711616649928901</v>
      </c>
      <c r="Q782" s="7">
        <v>4.3098969646878196</v>
      </c>
    </row>
    <row r="783" spans="1:17" hidden="1" x14ac:dyDescent="0.3">
      <c r="A783" s="3" t="s">
        <v>30</v>
      </c>
      <c r="B783" s="2">
        <v>44136</v>
      </c>
      <c r="C783" s="7">
        <v>0.891483118411319</v>
      </c>
      <c r="D783" s="7">
        <v>2.0226239139704998E-3</v>
      </c>
      <c r="E783" s="7">
        <v>0.68902349063874302</v>
      </c>
      <c r="F783" s="7">
        <v>0.30895388544728702</v>
      </c>
      <c r="G783" s="7">
        <v>1.6180562889189301E-2</v>
      </c>
      <c r="H783" s="7">
        <v>1.8605996578364498E-2</v>
      </c>
      <c r="I783" s="7">
        <v>0.11190791537573599</v>
      </c>
      <c r="J783" s="7">
        <v>7.1568185439898596E-2</v>
      </c>
      <c r="K783" s="7">
        <v>8.4013498462950906E-2</v>
      </c>
      <c r="L783" s="7">
        <v>0.41871919999785201</v>
      </c>
      <c r="M783" s="7">
        <v>5.6000521758467599E-2</v>
      </c>
      <c r="N783" s="7">
        <v>6.4707529511946998E-2</v>
      </c>
      <c r="O783" s="7">
        <v>1.04570611789792E-2</v>
      </c>
      <c r="P783" s="7">
        <v>0.14783952880661499</v>
      </c>
      <c r="Q783" s="7">
        <v>4.3312957512948502</v>
      </c>
    </row>
    <row r="784" spans="1:17" hidden="1" x14ac:dyDescent="0.3">
      <c r="A784" s="3" t="s">
        <v>30</v>
      </c>
      <c r="B784" s="2">
        <v>44166</v>
      </c>
      <c r="C784" s="7">
        <v>0.99228489960922195</v>
      </c>
      <c r="D784" s="7">
        <v>2.1829919767125299E-3</v>
      </c>
      <c r="E784" s="7">
        <v>0.702391523187748</v>
      </c>
      <c r="F784" s="7">
        <v>0.29542548483553999</v>
      </c>
      <c r="G784" s="7">
        <v>1.7325603376042401E-2</v>
      </c>
      <c r="H784" s="7">
        <v>1.4645247980330799E-2</v>
      </c>
      <c r="I784" s="7">
        <v>0.13549247879006701</v>
      </c>
      <c r="J784" s="7">
        <v>6.86716460184182E-2</v>
      </c>
      <c r="K784" s="7">
        <v>9.0432579078695202E-2</v>
      </c>
      <c r="L784" s="7">
        <v>0.44781251967024199</v>
      </c>
      <c r="M784" s="7">
        <v>6.0171990772301301E-2</v>
      </c>
      <c r="N784" s="7">
        <v>4.1804773588878102E-2</v>
      </c>
      <c r="O784" s="7">
        <v>8.3428797430165798E-3</v>
      </c>
      <c r="P784" s="7">
        <v>0.11530028098200799</v>
      </c>
      <c r="Q784" s="7">
        <v>4.3407089020346996</v>
      </c>
    </row>
    <row r="785" spans="1:17" hidden="1" x14ac:dyDescent="0.3">
      <c r="A785" s="3" t="s">
        <v>30</v>
      </c>
      <c r="B785" s="2">
        <v>44197</v>
      </c>
      <c r="C785" s="7">
        <v>0.54570677931685097</v>
      </c>
      <c r="D785" s="7">
        <v>2.1290090622114099E-3</v>
      </c>
      <c r="E785" s="7">
        <v>0.77338531907442198</v>
      </c>
      <c r="F785" s="7">
        <v>0.22448567186336699</v>
      </c>
      <c r="G785" s="7">
        <v>1.85940964421254E-2</v>
      </c>
      <c r="H785" s="7">
        <v>1.7058108026964101E-3</v>
      </c>
      <c r="I785" s="7">
        <v>2.0376555403484799E-2</v>
      </c>
      <c r="J785" s="7">
        <v>5.5721349782802201E-2</v>
      </c>
      <c r="K785" s="7">
        <v>5.2435940706910399E-2</v>
      </c>
      <c r="L785" s="7">
        <v>0.60968380250591003</v>
      </c>
      <c r="M785" s="7">
        <v>3.6835431164876802E-2</v>
      </c>
      <c r="N785" s="7">
        <v>2.7410364888959898E-2</v>
      </c>
      <c r="O785" s="7">
        <v>7.3523903274826004E-3</v>
      </c>
      <c r="P785" s="7">
        <v>0.16988425797475101</v>
      </c>
      <c r="Q785" s="7">
        <v>4.4427441738901301</v>
      </c>
    </row>
    <row r="786" spans="1:17" hidden="1" x14ac:dyDescent="0.3">
      <c r="A786" s="3" t="s">
        <v>30</v>
      </c>
      <c r="B786" s="2">
        <v>44228</v>
      </c>
      <c r="C786" s="7">
        <v>0.56845345502471401</v>
      </c>
      <c r="D786" s="7">
        <v>2.0467068416895298E-3</v>
      </c>
      <c r="E786" s="7">
        <v>0.762099112116293</v>
      </c>
      <c r="F786" s="7">
        <v>0.235854181042017</v>
      </c>
      <c r="G786" s="7">
        <v>1.6741674812004202E-2</v>
      </c>
      <c r="H786" s="7">
        <v>1.5938377050621099E-3</v>
      </c>
      <c r="I786" s="7">
        <v>2.3355750483418099E-2</v>
      </c>
      <c r="J786" s="7">
        <v>5.6047124405585999E-2</v>
      </c>
      <c r="K786" s="7">
        <v>5.6446063924376899E-2</v>
      </c>
      <c r="L786" s="7">
        <v>0.60030290467848102</v>
      </c>
      <c r="M786" s="7">
        <v>3.9671274761743897E-2</v>
      </c>
      <c r="N786" s="7">
        <v>3.2247168381124798E-2</v>
      </c>
      <c r="O786" s="7">
        <v>7.6166656826503198E-3</v>
      </c>
      <c r="P786" s="7">
        <v>0.165977535165552</v>
      </c>
      <c r="Q786" s="7">
        <v>4.4336072844652898</v>
      </c>
    </row>
    <row r="787" spans="1:17" x14ac:dyDescent="0.3">
      <c r="A787" s="3" t="s">
        <v>30</v>
      </c>
      <c r="B787" s="2">
        <v>44256</v>
      </c>
      <c r="C787" s="7">
        <v>0.71810586960628697</v>
      </c>
      <c r="D787" s="7">
        <v>2.1265477446489999E-3</v>
      </c>
      <c r="E787" s="7">
        <v>0.74323187482667696</v>
      </c>
      <c r="F787" s="7">
        <v>0.25464157742867399</v>
      </c>
      <c r="G787" s="7">
        <v>1.92397805761052E-2</v>
      </c>
      <c r="H787" s="7">
        <v>2.4675536737523E-3</v>
      </c>
      <c r="I787" s="7">
        <v>2.50364575785487E-2</v>
      </c>
      <c r="J787" s="7">
        <v>5.77231758532019E-2</v>
      </c>
      <c r="K787" s="7">
        <v>5.4930347079217401E-2</v>
      </c>
      <c r="L787" s="7">
        <v>0.55279274547254398</v>
      </c>
      <c r="M787" s="7">
        <v>4.0849855156863499E-2</v>
      </c>
      <c r="N787" s="7">
        <v>4.2689992516961699E-2</v>
      </c>
      <c r="O787" s="7">
        <v>9.0229065432733107E-3</v>
      </c>
      <c r="P787" s="7">
        <v>0.19524718554953199</v>
      </c>
      <c r="Q787" s="7">
        <v>4.3610421552971701</v>
      </c>
    </row>
    <row r="788" spans="1:17" hidden="1" x14ac:dyDescent="0.3">
      <c r="A788" s="3" t="s">
        <v>30</v>
      </c>
      <c r="B788" s="2">
        <v>44287</v>
      </c>
      <c r="C788" s="7">
        <v>0.86393944223305597</v>
      </c>
      <c r="D788" s="7">
        <v>1.8478261597996101E-3</v>
      </c>
      <c r="E788" s="7">
        <v>0.69765635182383501</v>
      </c>
      <c r="F788" s="7">
        <v>0.30049582201636499</v>
      </c>
      <c r="G788" s="7">
        <v>1.59650773370646E-2</v>
      </c>
      <c r="H788" s="7">
        <v>5.1866852612963204E-3</v>
      </c>
      <c r="I788" s="7">
        <v>7.0592546000473502E-2</v>
      </c>
      <c r="J788" s="7">
        <v>6.6484051557197499E-2</v>
      </c>
      <c r="K788" s="7">
        <v>5.2191057075346201E-2</v>
      </c>
      <c r="L788" s="7">
        <v>0.44973939661455198</v>
      </c>
      <c r="M788" s="7">
        <v>5.5482597013509598E-2</v>
      </c>
      <c r="N788" s="7">
        <v>8.0327754817845903E-2</v>
      </c>
      <c r="O788" s="7">
        <v>1.0588552817918401E-2</v>
      </c>
      <c r="P788" s="7">
        <v>0.193442281504796</v>
      </c>
      <c r="Q788" s="7">
        <v>4.3534565987277496</v>
      </c>
    </row>
    <row r="789" spans="1:17" hidden="1" x14ac:dyDescent="0.3">
      <c r="A789" s="3" t="s">
        <v>30</v>
      </c>
      <c r="B789" s="2">
        <v>44317</v>
      </c>
      <c r="C789" s="7">
        <v>1.0858471789331201</v>
      </c>
      <c r="D789" s="7">
        <v>2.1017841253066398E-3</v>
      </c>
      <c r="E789" s="7">
        <v>0.65203289986868596</v>
      </c>
      <c r="F789" s="7">
        <v>0.34586531600600701</v>
      </c>
      <c r="G789" s="7">
        <v>1.25661950783884E-2</v>
      </c>
      <c r="H789" s="7">
        <v>1.20116333000309E-2</v>
      </c>
      <c r="I789" s="7">
        <v>0.14289942550222001</v>
      </c>
      <c r="J789" s="7">
        <v>0.11689923946687</v>
      </c>
      <c r="K789" s="7">
        <v>6.0816556373399597E-2</v>
      </c>
      <c r="L789" s="7">
        <v>0.35078691997314199</v>
      </c>
      <c r="M789" s="7">
        <v>5.4753583585116901E-2</v>
      </c>
      <c r="N789" s="7">
        <v>6.5744539502355995E-2</v>
      </c>
      <c r="O789" s="7">
        <v>1.90994964859274E-2</v>
      </c>
      <c r="P789" s="7">
        <v>0.16442241073254901</v>
      </c>
      <c r="Q789" s="7">
        <v>4.2808536574563796</v>
      </c>
    </row>
    <row r="790" spans="1:17" hidden="1" x14ac:dyDescent="0.3">
      <c r="A790" s="3" t="s">
        <v>30</v>
      </c>
      <c r="B790" s="2">
        <v>44348</v>
      </c>
      <c r="C790" s="7">
        <v>1.0659838661511301</v>
      </c>
      <c r="D790" s="7">
        <v>1.9537884193240001E-3</v>
      </c>
      <c r="E790" s="7">
        <v>0.64435553439868798</v>
      </c>
      <c r="F790" s="7">
        <v>0.35369067718198799</v>
      </c>
      <c r="G790" s="7">
        <v>1.3025105816536301E-2</v>
      </c>
      <c r="H790" s="7">
        <v>1.2500920593536E-2</v>
      </c>
      <c r="I790" s="7">
        <v>0.13308290079510299</v>
      </c>
      <c r="J790" s="7">
        <v>0.128354485186947</v>
      </c>
      <c r="K790" s="7">
        <v>5.9216839295839402E-2</v>
      </c>
      <c r="L790" s="7">
        <v>0.345109358576902</v>
      </c>
      <c r="M790" s="7">
        <v>5.6856193723344002E-2</v>
      </c>
      <c r="N790" s="7">
        <v>5.5492374720292101E-2</v>
      </c>
      <c r="O790" s="7">
        <v>2.1863853499205398E-2</v>
      </c>
      <c r="P790" s="7">
        <v>0.17449796779229601</v>
      </c>
      <c r="Q790" s="7">
        <v>4.2363360368309797</v>
      </c>
    </row>
    <row r="791" spans="1:17" hidden="1" x14ac:dyDescent="0.3">
      <c r="A791" s="3" t="s">
        <v>30</v>
      </c>
      <c r="B791" s="2">
        <v>44378</v>
      </c>
      <c r="C791" s="7">
        <v>1.0895463113133901</v>
      </c>
      <c r="D791" s="7">
        <v>1.9949076635698E-3</v>
      </c>
      <c r="E791" s="7">
        <v>0.63488526996672201</v>
      </c>
      <c r="F791" s="7">
        <v>0.36311982236970902</v>
      </c>
      <c r="G791" s="7">
        <v>1.28578079985553E-2</v>
      </c>
      <c r="H791" s="7">
        <v>1.43425019925773E-2</v>
      </c>
      <c r="I791" s="7">
        <v>0.13591110067867199</v>
      </c>
      <c r="J791" s="7">
        <v>0.14252703482294199</v>
      </c>
      <c r="K791" s="7">
        <v>6.02823708040112E-2</v>
      </c>
      <c r="L791" s="7">
        <v>0.34440994356534099</v>
      </c>
      <c r="M791" s="7">
        <v>5.3458644149980097E-2</v>
      </c>
      <c r="N791" s="7">
        <v>5.4582152166749498E-2</v>
      </c>
      <c r="O791" s="7">
        <v>2.5746316508588898E-2</v>
      </c>
      <c r="P791" s="7">
        <v>0.155882127312582</v>
      </c>
      <c r="Q791" s="7">
        <v>4.3124182712312198</v>
      </c>
    </row>
    <row r="792" spans="1:17" hidden="1" x14ac:dyDescent="0.3">
      <c r="A792" s="3" t="s">
        <v>30</v>
      </c>
      <c r="B792" s="2">
        <v>44409</v>
      </c>
      <c r="C792" s="7">
        <v>1.1108344475232299</v>
      </c>
      <c r="D792" s="7">
        <v>2.02693500652203E-3</v>
      </c>
      <c r="E792" s="7">
        <v>0.62201373497713797</v>
      </c>
      <c r="F792" s="7">
        <v>0.37595933001634002</v>
      </c>
      <c r="G792" s="7">
        <v>1.27702745286056E-2</v>
      </c>
      <c r="H792" s="7">
        <v>1.5070698649597199E-2</v>
      </c>
      <c r="I792" s="7">
        <v>0.130439320362363</v>
      </c>
      <c r="J792" s="7">
        <v>0.15466425083340801</v>
      </c>
      <c r="K792" s="7">
        <v>6.1711945005059103E-2</v>
      </c>
      <c r="L792" s="7">
        <v>0.32877341336038302</v>
      </c>
      <c r="M792" s="7">
        <v>5.36232706374336E-2</v>
      </c>
      <c r="N792" s="7">
        <v>5.1251798652924799E-2</v>
      </c>
      <c r="O792" s="7">
        <v>2.78603931036671E-2</v>
      </c>
      <c r="P792" s="7">
        <v>0.163834634866559</v>
      </c>
      <c r="Q792" s="7">
        <v>4.2657798611103299</v>
      </c>
    </row>
    <row r="793" spans="1:17" hidden="1" x14ac:dyDescent="0.3">
      <c r="A793" s="3" t="s">
        <v>30</v>
      </c>
      <c r="B793" s="2">
        <v>44440</v>
      </c>
      <c r="C793" s="7">
        <v>1.0746544026761899</v>
      </c>
      <c r="D793" s="7">
        <v>1.9984221254303498E-3</v>
      </c>
      <c r="E793" s="7">
        <v>0.62924542104362002</v>
      </c>
      <c r="F793" s="7">
        <v>0.36875615683094898</v>
      </c>
      <c r="G793" s="7">
        <v>1.33232763143328E-2</v>
      </c>
      <c r="H793" s="7">
        <v>1.42503739633129E-2</v>
      </c>
      <c r="I793" s="7">
        <v>0.121993651428893</v>
      </c>
      <c r="J793" s="7">
        <v>0.160343611502925</v>
      </c>
      <c r="K793" s="7">
        <v>6.3723791154650003E-2</v>
      </c>
      <c r="L793" s="7">
        <v>0.32999005920869001</v>
      </c>
      <c r="M793" s="7">
        <v>5.3636241081200603E-2</v>
      </c>
      <c r="N793" s="7">
        <v>5.0082306428472598E-2</v>
      </c>
      <c r="O793" s="7">
        <v>2.79066958943535E-2</v>
      </c>
      <c r="P793" s="7">
        <v>0.16474999302317</v>
      </c>
      <c r="Q793" s="7">
        <v>4.3148697648274101</v>
      </c>
    </row>
    <row r="794" spans="1:17" hidden="1" x14ac:dyDescent="0.3">
      <c r="A794" s="3" t="s">
        <v>31</v>
      </c>
      <c r="B794" s="2">
        <v>43466</v>
      </c>
      <c r="C794" s="7">
        <v>0.83691589308149394</v>
      </c>
      <c r="D794" s="7">
        <v>1.91517603125867E-2</v>
      </c>
      <c r="E794" s="7">
        <v>0.45872766803195297</v>
      </c>
      <c r="F794" s="7">
        <v>0.52212057165546</v>
      </c>
      <c r="G794" s="7">
        <v>1.34507557907376E-2</v>
      </c>
      <c r="H794" s="7">
        <v>1.50812676693958E-2</v>
      </c>
      <c r="I794" s="7">
        <v>7.2125676840542705E-2</v>
      </c>
      <c r="J794" s="7">
        <v>0.10839908364755101</v>
      </c>
      <c r="K794" s="7">
        <v>6.4487974259810094E-2</v>
      </c>
      <c r="L794" s="7">
        <v>0.38372444637895797</v>
      </c>
      <c r="M794" s="7">
        <v>5.02477436917175E-2</v>
      </c>
      <c r="N794" s="7">
        <v>7.2701246521686802E-2</v>
      </c>
      <c r="O794" s="7">
        <v>1.86185664545051E-2</v>
      </c>
      <c r="P794" s="7">
        <v>0.20116323874509601</v>
      </c>
      <c r="Q794" s="7">
        <v>6.1597179811143699</v>
      </c>
    </row>
    <row r="795" spans="1:17" hidden="1" x14ac:dyDescent="0.3">
      <c r="A795" s="3" t="s">
        <v>31</v>
      </c>
      <c r="B795" s="2">
        <v>43497</v>
      </c>
      <c r="C795" s="7">
        <v>0.83104769248597699</v>
      </c>
      <c r="D795" s="7">
        <v>1.72209604629916E-2</v>
      </c>
      <c r="E795" s="7">
        <v>0.47434904243280002</v>
      </c>
      <c r="F795" s="7">
        <v>0.508429997104208</v>
      </c>
      <c r="G795" s="7">
        <v>1.20733885673798E-2</v>
      </c>
      <c r="H795" s="7">
        <v>1.37826164001351E-2</v>
      </c>
      <c r="I795" s="7">
        <v>7.0257994802113297E-2</v>
      </c>
      <c r="J795" s="7">
        <v>0.12704754571920801</v>
      </c>
      <c r="K795" s="7">
        <v>5.9770194869615802E-2</v>
      </c>
      <c r="L795" s="7">
        <v>0.39107958439336499</v>
      </c>
      <c r="M795" s="7">
        <v>4.7734680419033997E-2</v>
      </c>
      <c r="N795" s="7">
        <v>6.6551860735316104E-2</v>
      </c>
      <c r="O795" s="7">
        <v>2.508153791316E-2</v>
      </c>
      <c r="P795" s="7">
        <v>0.186620596180673</v>
      </c>
      <c r="Q795" s="7">
        <v>6.1206616845595301</v>
      </c>
    </row>
    <row r="796" spans="1:17" hidden="1" x14ac:dyDescent="0.3">
      <c r="A796" s="3" t="s">
        <v>31</v>
      </c>
      <c r="B796" s="2">
        <v>43525</v>
      </c>
      <c r="C796" s="7">
        <v>1.0159426115472801</v>
      </c>
      <c r="D796" s="7">
        <v>1.7283687131212901E-2</v>
      </c>
      <c r="E796" s="7">
        <v>0.46370849992713098</v>
      </c>
      <c r="F796" s="7">
        <v>0.51900781294165599</v>
      </c>
      <c r="G796" s="7">
        <v>1.27732256019815E-2</v>
      </c>
      <c r="H796" s="7">
        <v>1.2705441200214501E-2</v>
      </c>
      <c r="I796" s="7">
        <v>7.4168060620559001E-2</v>
      </c>
      <c r="J796" s="7">
        <v>0.126712066879276</v>
      </c>
      <c r="K796" s="7">
        <v>5.9751807721638302E-2</v>
      </c>
      <c r="L796" s="7">
        <v>0.37470679063269502</v>
      </c>
      <c r="M796" s="7">
        <v>4.7530058115499901E-2</v>
      </c>
      <c r="N796" s="7">
        <v>6.5593456466372893E-2</v>
      </c>
      <c r="O796" s="7">
        <v>2.7240133379591899E-2</v>
      </c>
      <c r="P796" s="7">
        <v>0.19881895938217101</v>
      </c>
      <c r="Q796" s="7">
        <v>6.1350413266879498</v>
      </c>
    </row>
    <row r="797" spans="1:17" hidden="1" x14ac:dyDescent="0.3">
      <c r="A797" s="3" t="s">
        <v>31</v>
      </c>
      <c r="B797" s="2">
        <v>43556</v>
      </c>
      <c r="C797" s="7">
        <v>0.96893736869666502</v>
      </c>
      <c r="D797" s="7">
        <v>1.7781174728888599E-2</v>
      </c>
      <c r="E797" s="7">
        <v>0.45475043467840498</v>
      </c>
      <c r="F797" s="7">
        <v>0.527468390592707</v>
      </c>
      <c r="G797" s="7">
        <v>1.3459483270573201E-2</v>
      </c>
      <c r="H797" s="7">
        <v>1.33271031208084E-2</v>
      </c>
      <c r="I797" s="7">
        <v>7.9894530433903099E-2</v>
      </c>
      <c r="J797" s="7">
        <v>0.12741820687556499</v>
      </c>
      <c r="K797" s="7">
        <v>5.6765310205530599E-2</v>
      </c>
      <c r="L797" s="7">
        <v>0.37785016928783399</v>
      </c>
      <c r="M797" s="7">
        <v>4.46058306306878E-2</v>
      </c>
      <c r="N797" s="7">
        <v>7.5340087108879197E-2</v>
      </c>
      <c r="O797" s="7">
        <v>2.2437338150411601E-2</v>
      </c>
      <c r="P797" s="7">
        <v>0.188901940915807</v>
      </c>
      <c r="Q797" s="7">
        <v>6.1497877968100996</v>
      </c>
    </row>
    <row r="798" spans="1:17" hidden="1" x14ac:dyDescent="0.3">
      <c r="A798" s="3" t="s">
        <v>31</v>
      </c>
      <c r="B798" s="2">
        <v>43586</v>
      </c>
      <c r="C798" s="7">
        <v>1.0455113817872299</v>
      </c>
      <c r="D798" s="7">
        <v>1.6147611288454398E-2</v>
      </c>
      <c r="E798" s="7">
        <v>0.45247837318358802</v>
      </c>
      <c r="F798" s="7">
        <v>0.53137401552795704</v>
      </c>
      <c r="G798" s="7">
        <v>1.06084563198947E-2</v>
      </c>
      <c r="H798" s="7">
        <v>1.3625896516275699E-2</v>
      </c>
      <c r="I798" s="7">
        <v>7.6198846804723594E-2</v>
      </c>
      <c r="J798" s="7">
        <v>0.16460983461593201</v>
      </c>
      <c r="K798" s="7">
        <v>5.5222097970702898E-2</v>
      </c>
      <c r="L798" s="7">
        <v>0.35688769301575202</v>
      </c>
      <c r="M798" s="7">
        <v>4.3930171169891202E-2</v>
      </c>
      <c r="N798" s="7">
        <v>7.1104055954631401E-2</v>
      </c>
      <c r="O798" s="7">
        <v>2.47349975592914E-2</v>
      </c>
      <c r="P798" s="7">
        <v>0.183077950072905</v>
      </c>
      <c r="Q798" s="7">
        <v>6.1698752959750802</v>
      </c>
    </row>
    <row r="799" spans="1:17" hidden="1" x14ac:dyDescent="0.3">
      <c r="A799" s="3" t="s">
        <v>31</v>
      </c>
      <c r="B799" s="2">
        <v>43617</v>
      </c>
      <c r="C799" s="7">
        <v>1.0138552997833099</v>
      </c>
      <c r="D799" s="7">
        <v>1.6748934965375599E-2</v>
      </c>
      <c r="E799" s="7">
        <v>0.45743192433848401</v>
      </c>
      <c r="F799" s="7">
        <v>0.52581914069614</v>
      </c>
      <c r="G799" s="7">
        <v>1.2274481038120901E-2</v>
      </c>
      <c r="H799" s="7">
        <v>1.2899100163777599E-2</v>
      </c>
      <c r="I799" s="7">
        <v>7.8248313883377801E-2</v>
      </c>
      <c r="J799" s="7">
        <v>0.13546518794579501</v>
      </c>
      <c r="K799" s="7">
        <v>5.59453339357057E-2</v>
      </c>
      <c r="L799" s="7">
        <v>0.39666441705242</v>
      </c>
      <c r="M799" s="7">
        <v>4.39112112111361E-2</v>
      </c>
      <c r="N799" s="7">
        <v>6.7303305882922201E-2</v>
      </c>
      <c r="O799" s="7">
        <v>2.41930490321965E-2</v>
      </c>
      <c r="P799" s="7">
        <v>0.173095599854548</v>
      </c>
      <c r="Q799" s="7">
        <v>6.1182984851909898</v>
      </c>
    </row>
    <row r="800" spans="1:17" hidden="1" x14ac:dyDescent="0.3">
      <c r="A800" s="3" t="s">
        <v>31</v>
      </c>
      <c r="B800" s="2">
        <v>43647</v>
      </c>
      <c r="C800" s="7">
        <v>1.03765133808982</v>
      </c>
      <c r="D800" s="7">
        <v>1.6964506406953801E-2</v>
      </c>
      <c r="E800" s="7">
        <v>0.45285843867796399</v>
      </c>
      <c r="F800" s="7">
        <v>0.53017705491508205</v>
      </c>
      <c r="G800" s="7">
        <v>1.30694025450782E-2</v>
      </c>
      <c r="H800" s="7">
        <v>1.25932665589357E-2</v>
      </c>
      <c r="I800" s="7">
        <v>7.9256706876564206E-2</v>
      </c>
      <c r="J800" s="7">
        <v>0.141022035017527</v>
      </c>
      <c r="K800" s="7">
        <v>5.3719018858324703E-2</v>
      </c>
      <c r="L800" s="7">
        <v>0.35807480658674701</v>
      </c>
      <c r="M800" s="7">
        <v>4.4813593109780697E-2</v>
      </c>
      <c r="N800" s="7">
        <v>6.4119985002588503E-2</v>
      </c>
      <c r="O800" s="7">
        <v>2.49357148569068E-2</v>
      </c>
      <c r="P800" s="7">
        <v>0.20839547058754801</v>
      </c>
      <c r="Q800" s="7">
        <v>6.1910046694805398</v>
      </c>
    </row>
    <row r="801" spans="1:17" hidden="1" x14ac:dyDescent="0.3">
      <c r="A801" s="3" t="s">
        <v>31</v>
      </c>
      <c r="B801" s="2">
        <v>43678</v>
      </c>
      <c r="C801" s="7">
        <v>1.0947956722710499</v>
      </c>
      <c r="D801" s="7">
        <v>1.6906864544822299E-2</v>
      </c>
      <c r="E801" s="7">
        <v>0.43830083364286898</v>
      </c>
      <c r="F801" s="7">
        <v>0.54479230181230898</v>
      </c>
      <c r="G801" s="7">
        <v>1.0954306246326101E-2</v>
      </c>
      <c r="H801" s="7">
        <v>1.3307840537781101E-2</v>
      </c>
      <c r="I801" s="7">
        <v>7.72819222180227E-2</v>
      </c>
      <c r="J801" s="7">
        <v>0.15588254104184099</v>
      </c>
      <c r="K801" s="7">
        <v>5.2963598608050798E-2</v>
      </c>
      <c r="L801" s="7">
        <v>0.37813749363586802</v>
      </c>
      <c r="M801" s="7">
        <v>4.0579727881112797E-2</v>
      </c>
      <c r="N801" s="7">
        <v>6.6798938504865304E-2</v>
      </c>
      <c r="O801" s="7">
        <v>2.0709295957801199E-2</v>
      </c>
      <c r="P801" s="7">
        <v>0.18338433536832999</v>
      </c>
      <c r="Q801" s="7">
        <v>6.15619832222258</v>
      </c>
    </row>
    <row r="802" spans="1:17" hidden="1" x14ac:dyDescent="0.3">
      <c r="A802" s="3" t="s">
        <v>31</v>
      </c>
      <c r="B802" s="2">
        <v>43709</v>
      </c>
      <c r="C802" s="7">
        <v>0.94346002091218295</v>
      </c>
      <c r="D802" s="7">
        <v>1.7517960379346199E-2</v>
      </c>
      <c r="E802" s="7">
        <v>0.46800723522987298</v>
      </c>
      <c r="F802" s="7">
        <v>0.51447480439078097</v>
      </c>
      <c r="G802" s="7">
        <v>1.2371308319340101E-2</v>
      </c>
      <c r="H802" s="7">
        <v>1.45963563591129E-2</v>
      </c>
      <c r="I802" s="7">
        <v>7.4333437131337998E-2</v>
      </c>
      <c r="J802" s="7">
        <v>0.13068797455485601</v>
      </c>
      <c r="K802" s="7">
        <v>5.8310003135075103E-2</v>
      </c>
      <c r="L802" s="7">
        <v>0.37661528202794098</v>
      </c>
      <c r="M802" s="7">
        <v>4.49113936892769E-2</v>
      </c>
      <c r="N802" s="7">
        <v>7.1753305283944996E-2</v>
      </c>
      <c r="O802" s="7">
        <v>2.09044869306548E-2</v>
      </c>
      <c r="P802" s="7">
        <v>0.19551645256846101</v>
      </c>
      <c r="Q802" s="7">
        <v>6.10242864897383</v>
      </c>
    </row>
    <row r="803" spans="1:17" hidden="1" x14ac:dyDescent="0.3">
      <c r="A803" s="3" t="s">
        <v>31</v>
      </c>
      <c r="B803" s="2">
        <v>43739</v>
      </c>
      <c r="C803" s="7">
        <v>0.98432048070296396</v>
      </c>
      <c r="D803" s="7">
        <v>1.79539377251745E-2</v>
      </c>
      <c r="E803" s="7">
        <v>0.45971222464724099</v>
      </c>
      <c r="F803" s="7">
        <v>0.52233383762758401</v>
      </c>
      <c r="G803" s="7">
        <v>1.1197530402753E-2</v>
      </c>
      <c r="H803" s="7">
        <v>1.6521677492428301E-2</v>
      </c>
      <c r="I803" s="7">
        <v>7.8842016201460502E-2</v>
      </c>
      <c r="J803" s="7">
        <v>0.13023668719758</v>
      </c>
      <c r="K803" s="7">
        <v>6.1699492719754799E-2</v>
      </c>
      <c r="L803" s="7">
        <v>0.37827667168105</v>
      </c>
      <c r="M803" s="7">
        <v>4.4762955023612598E-2</v>
      </c>
      <c r="N803" s="7">
        <v>6.8058199910140393E-2</v>
      </c>
      <c r="O803" s="7">
        <v>1.7211973073647899E-2</v>
      </c>
      <c r="P803" s="7">
        <v>0.19319279629757199</v>
      </c>
      <c r="Q803" s="7">
        <v>6.1433341654877296</v>
      </c>
    </row>
    <row r="804" spans="1:17" hidden="1" x14ac:dyDescent="0.3">
      <c r="A804" s="3" t="s">
        <v>31</v>
      </c>
      <c r="B804" s="2">
        <v>43770</v>
      </c>
      <c r="C804" s="7">
        <v>1.05942247636355</v>
      </c>
      <c r="D804" s="7">
        <v>1.64144253656936E-2</v>
      </c>
      <c r="E804" s="7">
        <v>0.45873266673219898</v>
      </c>
      <c r="F804" s="7">
        <v>0.52485290790210704</v>
      </c>
      <c r="G804" s="7">
        <v>1.29950285637828E-2</v>
      </c>
      <c r="H804" s="7">
        <v>1.9203797227190601E-2</v>
      </c>
      <c r="I804" s="7">
        <v>8.9129129513259395E-2</v>
      </c>
      <c r="J804" s="7">
        <v>0.12302126385668601</v>
      </c>
      <c r="K804" s="7">
        <v>7.4970402346187098E-2</v>
      </c>
      <c r="L804" s="7">
        <v>0.361733629364619</v>
      </c>
      <c r="M804" s="7">
        <v>4.3675445970955303E-2</v>
      </c>
      <c r="N804" s="7">
        <v>7.0368092032906296E-2</v>
      </c>
      <c r="O804" s="7">
        <v>1.5838710087963399E-2</v>
      </c>
      <c r="P804" s="7">
        <v>0.18906450103645001</v>
      </c>
      <c r="Q804" s="7">
        <v>6.1216123332609103</v>
      </c>
    </row>
    <row r="805" spans="1:17" hidden="1" x14ac:dyDescent="0.3">
      <c r="A805" s="3" t="s">
        <v>31</v>
      </c>
      <c r="B805" s="2">
        <v>43800</v>
      </c>
      <c r="C805" s="7">
        <v>1.1681397642784801</v>
      </c>
      <c r="D805" s="7">
        <v>1.6823264860055701E-2</v>
      </c>
      <c r="E805" s="7">
        <v>0.48078997696632902</v>
      </c>
      <c r="F805" s="7">
        <v>0.502386758173615</v>
      </c>
      <c r="G805" s="7">
        <v>1.29328208185246E-2</v>
      </c>
      <c r="H805" s="7">
        <v>2.2884418092348899E-2</v>
      </c>
      <c r="I805" s="7">
        <v>0.102648455813491</v>
      </c>
      <c r="J805" s="7">
        <v>0.12789701839137199</v>
      </c>
      <c r="K805" s="7">
        <v>8.9106950310354802E-2</v>
      </c>
      <c r="L805" s="7">
        <v>0.38178435910136499</v>
      </c>
      <c r="M805" s="7">
        <v>4.39280391376504E-2</v>
      </c>
      <c r="N805" s="7">
        <v>6.1470315082773098E-2</v>
      </c>
      <c r="O805" s="7">
        <v>1.2466467350648E-2</v>
      </c>
      <c r="P805" s="7">
        <v>0.14488115590147299</v>
      </c>
      <c r="Q805" s="7">
        <v>6.1199071977861204</v>
      </c>
    </row>
    <row r="806" spans="1:17" hidden="1" x14ac:dyDescent="0.3">
      <c r="A806" s="3" t="s">
        <v>31</v>
      </c>
      <c r="B806" s="2">
        <v>43831</v>
      </c>
      <c r="C806" s="7">
        <v>0.88140768815108295</v>
      </c>
      <c r="D806" s="7">
        <v>1.7414482355960201E-2</v>
      </c>
      <c r="E806" s="7">
        <v>0.49342586509670799</v>
      </c>
      <c r="F806" s="7">
        <v>0.48915965254733201</v>
      </c>
      <c r="G806" s="7">
        <v>1.07930053584492E-2</v>
      </c>
      <c r="H806" s="7">
        <v>1.3601311830345599E-2</v>
      </c>
      <c r="I806" s="7">
        <v>6.8063273216469405E-2</v>
      </c>
      <c r="J806" s="7">
        <v>0.122663491636851</v>
      </c>
      <c r="K806" s="7">
        <v>6.0946180106907798E-2</v>
      </c>
      <c r="L806" s="7">
        <v>0.38910532211259502</v>
      </c>
      <c r="M806" s="7">
        <v>4.5470718856861901E-2</v>
      </c>
      <c r="N806" s="7">
        <v>7.2859710748164594E-2</v>
      </c>
      <c r="O806" s="7">
        <v>1.8379259695070801E-2</v>
      </c>
      <c r="P806" s="7">
        <v>0.19811772643828501</v>
      </c>
      <c r="Q806" s="7">
        <v>6.1066657644735498</v>
      </c>
    </row>
    <row r="807" spans="1:17" hidden="1" x14ac:dyDescent="0.3">
      <c r="A807" s="3" t="s">
        <v>31</v>
      </c>
      <c r="B807" s="2">
        <v>43862</v>
      </c>
      <c r="C807" s="7">
        <v>0.91213514374549898</v>
      </c>
      <c r="D807" s="7">
        <v>1.8210895547312901E-2</v>
      </c>
      <c r="E807" s="7">
        <v>0.48700543925149198</v>
      </c>
      <c r="F807" s="7">
        <v>0.49478366520119499</v>
      </c>
      <c r="G807" s="7">
        <v>1.2481587798792999E-2</v>
      </c>
      <c r="H807" s="7">
        <v>1.46974981590923E-2</v>
      </c>
      <c r="I807" s="7">
        <v>6.3043418634115597E-2</v>
      </c>
      <c r="J807" s="7">
        <v>0.13385150873125601</v>
      </c>
      <c r="K807" s="7">
        <v>5.7773580838600097E-2</v>
      </c>
      <c r="L807" s="7">
        <v>0.38386657461492601</v>
      </c>
      <c r="M807" s="7">
        <v>4.4740414568593997E-2</v>
      </c>
      <c r="N807" s="7">
        <v>7.0333647344428402E-2</v>
      </c>
      <c r="O807" s="7">
        <v>2.3014869624738699E-2</v>
      </c>
      <c r="P807" s="7">
        <v>0.19619689968545601</v>
      </c>
      <c r="Q807" s="7">
        <v>6.1394287864487298</v>
      </c>
    </row>
    <row r="808" spans="1:17" x14ac:dyDescent="0.3">
      <c r="A808" s="3" t="s">
        <v>31</v>
      </c>
      <c r="B808" s="2">
        <v>43891</v>
      </c>
      <c r="C808" s="7">
        <v>0.89222781911818005</v>
      </c>
      <c r="D808" s="7">
        <v>2.0779900038741701E-2</v>
      </c>
      <c r="E808" s="7">
        <v>0.51941434640838802</v>
      </c>
      <c r="F808" s="7">
        <v>0.45980575355287001</v>
      </c>
      <c r="G808" s="7">
        <v>1.1370901674622E-2</v>
      </c>
      <c r="H808" s="7">
        <v>1.0431405819621299E-2</v>
      </c>
      <c r="I808" s="7">
        <v>3.8623854557689498E-2</v>
      </c>
      <c r="J808" s="7">
        <v>9.1939975232798093E-2</v>
      </c>
      <c r="K808" s="7">
        <v>5.7914322326459301E-2</v>
      </c>
      <c r="L808" s="7">
        <v>0.487830530092345</v>
      </c>
      <c r="M808" s="7">
        <v>3.8162276165119503E-2</v>
      </c>
      <c r="N808" s="7">
        <v>6.3716658217134903E-2</v>
      </c>
      <c r="O808" s="7">
        <v>1.2065177761103199E-2</v>
      </c>
      <c r="P808" s="7">
        <v>0.187944898153107</v>
      </c>
      <c r="Q808" s="7">
        <v>6.2258735944063996</v>
      </c>
    </row>
    <row r="809" spans="1:17" hidden="1" x14ac:dyDescent="0.3">
      <c r="A809" s="3" t="s">
        <v>31</v>
      </c>
      <c r="B809" s="2">
        <v>43922</v>
      </c>
      <c r="C809" s="7">
        <v>0.52629770843369605</v>
      </c>
      <c r="D809" s="7">
        <v>2.4271102304038301E-2</v>
      </c>
      <c r="E809" s="7">
        <v>0.62240113118657103</v>
      </c>
      <c r="F809" s="7">
        <v>0.35332776650939002</v>
      </c>
      <c r="G809" s="7">
        <v>9.8064125990009205E-3</v>
      </c>
      <c r="H809" s="7">
        <v>1.11796724918658E-4</v>
      </c>
      <c r="I809" s="7">
        <v>4.9118173564409798E-3</v>
      </c>
      <c r="J809" s="7">
        <v>1.1194694987396401E-2</v>
      </c>
      <c r="K809" s="7">
        <v>4.0314059712478201E-2</v>
      </c>
      <c r="L809" s="7">
        <v>0.773321376686809</v>
      </c>
      <c r="M809" s="7">
        <v>1.14172065841266E-2</v>
      </c>
      <c r="N809" s="7">
        <v>3.89493962872485E-2</v>
      </c>
      <c r="O809" s="7">
        <v>2.1368753593107399E-3</v>
      </c>
      <c r="P809" s="7">
        <v>0.107836363702271</v>
      </c>
      <c r="Q809" s="7">
        <v>6.30086465058175</v>
      </c>
    </row>
    <row r="810" spans="1:17" hidden="1" x14ac:dyDescent="0.3">
      <c r="A810" s="3" t="s">
        <v>31</v>
      </c>
      <c r="B810" s="2">
        <v>43952</v>
      </c>
      <c r="C810" s="7">
        <v>0.67860922675819402</v>
      </c>
      <c r="D810" s="7">
        <v>2.1787852006862601E-2</v>
      </c>
      <c r="E810" s="7">
        <v>0.60378674421654199</v>
      </c>
      <c r="F810" s="7">
        <v>0.374425403776595</v>
      </c>
      <c r="G810" s="7">
        <v>1.06697767914116E-2</v>
      </c>
      <c r="H810" s="7">
        <v>4.53303390162906E-4</v>
      </c>
      <c r="I810" s="7">
        <v>9.0468831488760403E-3</v>
      </c>
      <c r="J810" s="7">
        <v>2.54728587343327E-2</v>
      </c>
      <c r="K810" s="7">
        <v>4.3817922941581398E-2</v>
      </c>
      <c r="L810" s="7">
        <v>0.65440757851675302</v>
      </c>
      <c r="M810" s="7">
        <v>1.3177747788141301E-2</v>
      </c>
      <c r="N810" s="7">
        <v>0.10569810659524601</v>
      </c>
      <c r="O810" s="7">
        <v>2.19135892181525E-3</v>
      </c>
      <c r="P810" s="7">
        <v>0.13506446317168</v>
      </c>
      <c r="Q810" s="7">
        <v>6.2461131558316403</v>
      </c>
    </row>
    <row r="811" spans="1:17" hidden="1" x14ac:dyDescent="0.3">
      <c r="A811" s="3" t="s">
        <v>31</v>
      </c>
      <c r="B811" s="2">
        <v>43983</v>
      </c>
      <c r="C811" s="7">
        <v>0.78123569719470198</v>
      </c>
      <c r="D811" s="7">
        <v>1.93649878005622E-2</v>
      </c>
      <c r="E811" s="7">
        <v>0.55607189835807902</v>
      </c>
      <c r="F811" s="7">
        <v>0.42456311384135897</v>
      </c>
      <c r="G811" s="7">
        <v>1.10283402993948E-2</v>
      </c>
      <c r="H811" s="7">
        <v>6.7507533451467002E-3</v>
      </c>
      <c r="I811" s="7">
        <v>4.8018432625067199E-2</v>
      </c>
      <c r="J811" s="7">
        <v>5.3647886442899202E-2</v>
      </c>
      <c r="K811" s="7">
        <v>5.2371787678820898E-2</v>
      </c>
      <c r="L811" s="7">
        <v>0.53530577362776899</v>
      </c>
      <c r="M811" s="7">
        <v>1.9016776867778001E-2</v>
      </c>
      <c r="N811" s="7">
        <v>0.100612617949251</v>
      </c>
      <c r="O811" s="7">
        <v>2.6459214076944501E-3</v>
      </c>
      <c r="P811" s="7">
        <v>0.170601709756179</v>
      </c>
      <c r="Q811" s="7">
        <v>6.1997456741291801</v>
      </c>
    </row>
    <row r="812" spans="1:17" hidden="1" x14ac:dyDescent="0.3">
      <c r="A812" s="3" t="s">
        <v>31</v>
      </c>
      <c r="B812" s="2">
        <v>44013</v>
      </c>
      <c r="C812" s="7">
        <v>0.96790300003560903</v>
      </c>
      <c r="D812" s="7">
        <v>1.9872154085770099E-2</v>
      </c>
      <c r="E812" s="7">
        <v>0.503300561350568</v>
      </c>
      <c r="F812" s="7">
        <v>0.47682728456366202</v>
      </c>
      <c r="G812" s="7">
        <v>1.1588029824755699E-2</v>
      </c>
      <c r="H812" s="7">
        <v>1.12763591939696E-2</v>
      </c>
      <c r="I812" s="7">
        <v>6.8289450114702305E-2</v>
      </c>
      <c r="J812" s="7">
        <v>9.9171981766028705E-2</v>
      </c>
      <c r="K812" s="7">
        <v>5.2660641005994199E-2</v>
      </c>
      <c r="L812" s="7">
        <v>0.42576004061314598</v>
      </c>
      <c r="M812" s="7">
        <v>3.91790436462491E-2</v>
      </c>
      <c r="N812" s="7">
        <v>8.4603305345801405E-2</v>
      </c>
      <c r="O812" s="7">
        <v>7.0060579408289204E-3</v>
      </c>
      <c r="P812" s="7">
        <v>0.20046509054852399</v>
      </c>
      <c r="Q812" s="7">
        <v>6.1712715739086299</v>
      </c>
    </row>
    <row r="813" spans="1:17" hidden="1" x14ac:dyDescent="0.3">
      <c r="A813" s="3" t="s">
        <v>31</v>
      </c>
      <c r="B813" s="2">
        <v>44044</v>
      </c>
      <c r="C813" s="7">
        <v>1.00245972967772</v>
      </c>
      <c r="D813" s="7">
        <v>1.8945069247477499E-2</v>
      </c>
      <c r="E813" s="7">
        <v>0.49342246613825502</v>
      </c>
      <c r="F813" s="7">
        <v>0.48763246461426801</v>
      </c>
      <c r="G813" s="7">
        <v>1.01271352286347E-2</v>
      </c>
      <c r="H813" s="7">
        <v>1.3189289556183001E-2</v>
      </c>
      <c r="I813" s="7">
        <v>7.9544300950439698E-2</v>
      </c>
      <c r="J813" s="7">
        <v>0.13566102277498901</v>
      </c>
      <c r="K813" s="7">
        <v>5.4307721689086402E-2</v>
      </c>
      <c r="L813" s="7">
        <v>0.397622434710249</v>
      </c>
      <c r="M813" s="7">
        <v>3.9144539938872E-2</v>
      </c>
      <c r="N813" s="7">
        <v>7.6227229776403102E-2</v>
      </c>
      <c r="O813" s="7">
        <v>8.4007855715924201E-3</v>
      </c>
      <c r="P813" s="7">
        <v>0.18577553980354999</v>
      </c>
      <c r="Q813" s="7">
        <v>6.1480453493300002</v>
      </c>
    </row>
    <row r="814" spans="1:17" hidden="1" x14ac:dyDescent="0.3">
      <c r="A814" s="3" t="s">
        <v>31</v>
      </c>
      <c r="B814" s="2">
        <v>44075</v>
      </c>
      <c r="C814" s="7">
        <v>0.979797532051214</v>
      </c>
      <c r="D814" s="7">
        <v>1.9643828424669E-2</v>
      </c>
      <c r="E814" s="7">
        <v>0.49027982540021903</v>
      </c>
      <c r="F814" s="7">
        <v>0.49007634617511198</v>
      </c>
      <c r="G814" s="7">
        <v>1.12462787727266E-2</v>
      </c>
      <c r="H814" s="7">
        <v>1.3535411196442601E-2</v>
      </c>
      <c r="I814" s="7">
        <v>6.4230864540973598E-2</v>
      </c>
      <c r="J814" s="7">
        <v>0.123465020349095</v>
      </c>
      <c r="K814" s="7">
        <v>5.6915523869927299E-2</v>
      </c>
      <c r="L814" s="7">
        <v>0.397597321934056</v>
      </c>
      <c r="M814" s="7">
        <v>4.2165491745742197E-2</v>
      </c>
      <c r="N814" s="7">
        <v>8.1351715785946396E-2</v>
      </c>
      <c r="O814" s="7">
        <v>7.62923899089284E-3</v>
      </c>
      <c r="P814" s="7">
        <v>0.20186313281419799</v>
      </c>
      <c r="Q814" s="7">
        <v>6.21767491748491</v>
      </c>
    </row>
    <row r="815" spans="1:17" hidden="1" x14ac:dyDescent="0.3">
      <c r="A815" s="3" t="s">
        <v>31</v>
      </c>
      <c r="B815" s="2">
        <v>44105</v>
      </c>
      <c r="C815" s="7">
        <v>1.02194404277276</v>
      </c>
      <c r="D815" s="7">
        <v>1.8029479952214499E-2</v>
      </c>
      <c r="E815" s="7">
        <v>0.48609154155923501</v>
      </c>
      <c r="F815" s="7">
        <v>0.495878978488551</v>
      </c>
      <c r="G815" s="7">
        <v>1.0120336812285E-2</v>
      </c>
      <c r="H815" s="7">
        <v>1.6325335415772999E-2</v>
      </c>
      <c r="I815" s="7">
        <v>7.2464987354199803E-2</v>
      </c>
      <c r="J815" s="7">
        <v>0.119354219277598</v>
      </c>
      <c r="K815" s="7">
        <v>6.3300621688024597E-2</v>
      </c>
      <c r="L815" s="7">
        <v>0.40893309195947902</v>
      </c>
      <c r="M815" s="7">
        <v>4.5772335550040497E-2</v>
      </c>
      <c r="N815" s="7">
        <v>7.9270809383151106E-2</v>
      </c>
      <c r="O815" s="7">
        <v>6.4050411251810897E-3</v>
      </c>
      <c r="P815" s="7">
        <v>0.17805322143426699</v>
      </c>
      <c r="Q815" s="7">
        <v>6.1572575744396199</v>
      </c>
    </row>
    <row r="816" spans="1:17" hidden="1" x14ac:dyDescent="0.3">
      <c r="A816" s="3" t="s">
        <v>31</v>
      </c>
      <c r="B816" s="2">
        <v>44136</v>
      </c>
      <c r="C816" s="7">
        <v>0.78928453301235102</v>
      </c>
      <c r="D816" s="7">
        <v>2.1360608527868301E-2</v>
      </c>
      <c r="E816" s="7">
        <v>0.55842738693154803</v>
      </c>
      <c r="F816" s="7">
        <v>0.42021200454058399</v>
      </c>
      <c r="G816" s="7">
        <v>1.5666335590569101E-2</v>
      </c>
      <c r="H816" s="7">
        <v>9.2875382227722795E-3</v>
      </c>
      <c r="I816" s="7">
        <v>2.5187479330941901E-2</v>
      </c>
      <c r="J816" s="7">
        <v>7.21730581930103E-2</v>
      </c>
      <c r="K816" s="7">
        <v>6.8568492100285303E-2</v>
      </c>
      <c r="L816" s="7">
        <v>0.53960789288577404</v>
      </c>
      <c r="M816" s="7">
        <v>4.0569654192174502E-2</v>
      </c>
      <c r="N816" s="7">
        <v>7.9180502337560799E-2</v>
      </c>
      <c r="O816" s="7">
        <v>3.5834050122094301E-3</v>
      </c>
      <c r="P816" s="7">
        <v>0.14617564213470199</v>
      </c>
      <c r="Q816" s="7">
        <v>6.1884661646867096</v>
      </c>
    </row>
    <row r="817" spans="1:17" hidden="1" x14ac:dyDescent="0.3">
      <c r="A817" s="3" t="s">
        <v>31</v>
      </c>
      <c r="B817" s="2">
        <v>44166</v>
      </c>
      <c r="C817" s="7">
        <v>1.0885999264427799</v>
      </c>
      <c r="D817" s="7">
        <v>2.1027993320434001E-2</v>
      </c>
      <c r="E817" s="7">
        <v>0.52728448885371104</v>
      </c>
      <c r="F817" s="7">
        <v>0.45168751782585498</v>
      </c>
      <c r="G817" s="7">
        <v>1.32708405010227E-2</v>
      </c>
      <c r="H817" s="7">
        <v>2.0204566447796599E-2</v>
      </c>
      <c r="I817" s="7">
        <v>9.2492407993259002E-2</v>
      </c>
      <c r="J817" s="7">
        <v>8.7850396271074604E-2</v>
      </c>
      <c r="K817" s="7">
        <v>8.9153113685931096E-2</v>
      </c>
      <c r="L817" s="7">
        <v>0.44330337380968299</v>
      </c>
      <c r="M817" s="7">
        <v>4.9786936020620197E-2</v>
      </c>
      <c r="N817" s="7">
        <v>7.0573210594017305E-2</v>
      </c>
      <c r="O817" s="7">
        <v>4.2798267434343796E-3</v>
      </c>
      <c r="P817" s="7">
        <v>0.12908532793316099</v>
      </c>
      <c r="Q817" s="7">
        <v>6.1728973812129002</v>
      </c>
    </row>
    <row r="818" spans="1:17" hidden="1" x14ac:dyDescent="0.3">
      <c r="A818" s="3" t="s">
        <v>31</v>
      </c>
      <c r="B818" s="2">
        <v>44197</v>
      </c>
      <c r="C818" s="7">
        <v>0.62604802034129603</v>
      </c>
      <c r="D818" s="7">
        <v>2.4008134786650301E-2</v>
      </c>
      <c r="E818" s="7">
        <v>0.58923514706649505</v>
      </c>
      <c r="F818" s="7">
        <v>0.38675671814685397</v>
      </c>
      <c r="G818" s="7">
        <v>1.25925813313922E-2</v>
      </c>
      <c r="H818" s="7">
        <v>2.2033195447370502E-3</v>
      </c>
      <c r="I818" s="7">
        <v>7.5716842945520203E-3</v>
      </c>
      <c r="J818" s="7">
        <v>6.2656059772364006E-2</v>
      </c>
      <c r="K818" s="7">
        <v>4.8191180532465697E-2</v>
      </c>
      <c r="L818" s="7">
        <v>0.59487865170006005</v>
      </c>
      <c r="M818" s="7">
        <v>3.86802837792053E-2</v>
      </c>
      <c r="N818" s="7">
        <v>6.1864712146173603E-2</v>
      </c>
      <c r="O818" s="7">
        <v>3.6638617319230998E-3</v>
      </c>
      <c r="P818" s="7">
        <v>0.167697665167127</v>
      </c>
      <c r="Q818" s="7">
        <v>6.2561023268942302</v>
      </c>
    </row>
    <row r="819" spans="1:17" hidden="1" x14ac:dyDescent="0.3">
      <c r="A819" s="3" t="s">
        <v>31</v>
      </c>
      <c r="B819" s="2">
        <v>44228</v>
      </c>
      <c r="C819" s="7">
        <v>0.65396833957915601</v>
      </c>
      <c r="D819" s="7">
        <v>2.1967382733995299E-2</v>
      </c>
      <c r="E819" s="7">
        <v>0.57148094372277702</v>
      </c>
      <c r="F819" s="7">
        <v>0.40655167354322802</v>
      </c>
      <c r="G819" s="7">
        <v>1.2009223256984201E-2</v>
      </c>
      <c r="H819" s="7">
        <v>1.17866171207476E-3</v>
      </c>
      <c r="I819" s="7">
        <v>9.2736227582678604E-3</v>
      </c>
      <c r="J819" s="7">
        <v>6.7228212804421594E-2</v>
      </c>
      <c r="K819" s="7">
        <v>5.6055164718497703E-2</v>
      </c>
      <c r="L819" s="7">
        <v>0.57159130897032295</v>
      </c>
      <c r="M819" s="7">
        <v>3.8584369985346902E-2</v>
      </c>
      <c r="N819" s="7">
        <v>6.9059169363817702E-2</v>
      </c>
      <c r="O819" s="7">
        <v>3.4847414879782602E-3</v>
      </c>
      <c r="P819" s="7">
        <v>0.17153552494228799</v>
      </c>
      <c r="Q819" s="7">
        <v>6.2328585908511904</v>
      </c>
    </row>
    <row r="820" spans="1:17" x14ac:dyDescent="0.3">
      <c r="A820" s="3" t="s">
        <v>31</v>
      </c>
      <c r="B820" s="2">
        <v>44256</v>
      </c>
      <c r="C820" s="7">
        <v>0.81221312574711602</v>
      </c>
      <c r="D820" s="7">
        <v>2.0611162502935199E-2</v>
      </c>
      <c r="E820" s="7">
        <v>0.55953938329097896</v>
      </c>
      <c r="F820" s="7">
        <v>0.41984945420608599</v>
      </c>
      <c r="G820" s="7">
        <v>1.3971060880910401E-2</v>
      </c>
      <c r="H820" s="7">
        <v>1.28134778501108E-3</v>
      </c>
      <c r="I820" s="7">
        <v>1.1171659419054E-2</v>
      </c>
      <c r="J820" s="7">
        <v>6.9256760734235603E-2</v>
      </c>
      <c r="K820" s="7">
        <v>5.5372102623319298E-2</v>
      </c>
      <c r="L820" s="7">
        <v>0.54542542368259594</v>
      </c>
      <c r="M820" s="7">
        <v>4.0173673872701002E-2</v>
      </c>
      <c r="N820" s="7">
        <v>7.7330596950859198E-2</v>
      </c>
      <c r="O820" s="7">
        <v>3.8650433818973799E-3</v>
      </c>
      <c r="P820" s="7">
        <v>0.182152330669416</v>
      </c>
      <c r="Q820" s="7">
        <v>6.22910327194435</v>
      </c>
    </row>
    <row r="821" spans="1:17" hidden="1" x14ac:dyDescent="0.3">
      <c r="A821" s="3" t="s">
        <v>31</v>
      </c>
      <c r="B821" s="2">
        <v>44287</v>
      </c>
      <c r="C821" s="7">
        <v>0.94562546960260596</v>
      </c>
      <c r="D821" s="7">
        <v>2.23429467054377E-2</v>
      </c>
      <c r="E821" s="7">
        <v>0.52491366078069701</v>
      </c>
      <c r="F821" s="7">
        <v>0.45274339251386497</v>
      </c>
      <c r="G821" s="7">
        <v>1.04286985760068E-2</v>
      </c>
      <c r="H821" s="7">
        <v>7.81686033891393E-3</v>
      </c>
      <c r="I821" s="7">
        <v>6.5558112756498005E-2</v>
      </c>
      <c r="J821" s="7">
        <v>8.6837263868802902E-2</v>
      </c>
      <c r="K821" s="7">
        <v>6.3044543199648195E-2</v>
      </c>
      <c r="L821" s="7">
        <v>0.44255759667384897</v>
      </c>
      <c r="M821" s="7">
        <v>4.5147953338715199E-2</v>
      </c>
      <c r="N821" s="7">
        <v>8.8683018637519304E-2</v>
      </c>
      <c r="O821" s="7">
        <v>5.64774895822363E-3</v>
      </c>
      <c r="P821" s="7">
        <v>0.18427820365182301</v>
      </c>
      <c r="Q821" s="7">
        <v>6.1757352808552097</v>
      </c>
    </row>
    <row r="822" spans="1:17" hidden="1" x14ac:dyDescent="0.3">
      <c r="A822" s="3" t="s">
        <v>31</v>
      </c>
      <c r="B822" s="2">
        <v>44317</v>
      </c>
      <c r="C822" s="7">
        <v>1.04339203489931</v>
      </c>
      <c r="D822" s="7">
        <v>1.9703712093320599E-2</v>
      </c>
      <c r="E822" s="7">
        <v>0.50269905779199098</v>
      </c>
      <c r="F822" s="7">
        <v>0.47759723011468802</v>
      </c>
      <c r="G822" s="7">
        <v>1.03304773133339E-2</v>
      </c>
      <c r="H822" s="7">
        <v>1.1266713713899101E-2</v>
      </c>
      <c r="I822" s="7">
        <v>7.7734188355248299E-2</v>
      </c>
      <c r="J822" s="7">
        <v>0.114760812307871</v>
      </c>
      <c r="K822" s="7">
        <v>5.7037208611928E-2</v>
      </c>
      <c r="L822" s="7">
        <v>0.40336395655808799</v>
      </c>
      <c r="M822" s="7">
        <v>4.8070114405207497E-2</v>
      </c>
      <c r="N822" s="7">
        <v>8.3654464547930102E-2</v>
      </c>
      <c r="O822" s="7">
        <v>8.6823033191123101E-3</v>
      </c>
      <c r="P822" s="7">
        <v>0.185099760867381</v>
      </c>
      <c r="Q822" s="7">
        <v>6.1819337051175003</v>
      </c>
    </row>
    <row r="823" spans="1:17" hidden="1" x14ac:dyDescent="0.3">
      <c r="A823" s="3" t="s">
        <v>31</v>
      </c>
      <c r="B823" s="2">
        <v>44348</v>
      </c>
      <c r="C823" s="7">
        <v>1.0108603021549101</v>
      </c>
      <c r="D823" s="7">
        <v>1.96779494912823E-2</v>
      </c>
      <c r="E823" s="7">
        <v>0.49747046510151299</v>
      </c>
      <c r="F823" s="7">
        <v>0.48285158540720402</v>
      </c>
      <c r="G823" s="7">
        <v>1.153645259106E-2</v>
      </c>
      <c r="H823" s="7">
        <v>1.13125229946074E-2</v>
      </c>
      <c r="I823" s="7">
        <v>7.6284175539170704E-2</v>
      </c>
      <c r="J823" s="7">
        <v>0.129133608837569</v>
      </c>
      <c r="K823" s="7">
        <v>4.8130140191211299E-2</v>
      </c>
      <c r="L823" s="7">
        <v>0.40132163429191298</v>
      </c>
      <c r="M823" s="7">
        <v>4.5770897969227398E-2</v>
      </c>
      <c r="N823" s="7">
        <v>7.5501643126534901E-2</v>
      </c>
      <c r="O823" s="7">
        <v>1.03220963564669E-2</v>
      </c>
      <c r="P823" s="7">
        <v>0.19068682810224</v>
      </c>
      <c r="Q823" s="7">
        <v>6.1865641219279102</v>
      </c>
    </row>
    <row r="824" spans="1:17" hidden="1" x14ac:dyDescent="0.3">
      <c r="A824" s="3" t="s">
        <v>31</v>
      </c>
      <c r="B824" s="2">
        <v>44378</v>
      </c>
      <c r="C824" s="7">
        <v>1.1590936791515101</v>
      </c>
      <c r="D824" s="7">
        <v>1.9130455367355401E-2</v>
      </c>
      <c r="E824" s="7">
        <v>0.457979465088306</v>
      </c>
      <c r="F824" s="7">
        <v>0.52289007954433897</v>
      </c>
      <c r="G824" s="7">
        <v>9.6301531517037596E-3</v>
      </c>
      <c r="H824" s="7">
        <v>1.2858276626562699E-2</v>
      </c>
      <c r="I824" s="7">
        <v>6.8018176291047602E-2</v>
      </c>
      <c r="J824" s="7">
        <v>0.19040028593504199</v>
      </c>
      <c r="K824" s="7">
        <v>4.5813402960110598E-2</v>
      </c>
      <c r="L824" s="7">
        <v>0.37039181448997799</v>
      </c>
      <c r="M824" s="7">
        <v>4.0530081112001799E-2</v>
      </c>
      <c r="N824" s="7">
        <v>6.9495720547663495E-2</v>
      </c>
      <c r="O824" s="7">
        <v>1.26037788174439E-2</v>
      </c>
      <c r="P824" s="7">
        <v>0.180258310068446</v>
      </c>
      <c r="Q824" s="7">
        <v>6.1758791840097098</v>
      </c>
    </row>
    <row r="825" spans="1:17" hidden="1" x14ac:dyDescent="0.3">
      <c r="A825" s="3" t="s">
        <v>31</v>
      </c>
      <c r="B825" s="2">
        <v>44409</v>
      </c>
      <c r="C825" s="7">
        <v>1.1804451241076299</v>
      </c>
      <c r="D825" s="7">
        <v>1.6523111250321899E-2</v>
      </c>
      <c r="E825" s="7">
        <v>0.43743400732670601</v>
      </c>
      <c r="F825" s="7">
        <v>0.54604288142297297</v>
      </c>
      <c r="G825" s="7">
        <v>1.0556880372642E-2</v>
      </c>
      <c r="H825" s="7">
        <v>1.58025814289641E-2</v>
      </c>
      <c r="I825" s="7">
        <v>7.4243543618104896E-2</v>
      </c>
      <c r="J825" s="7">
        <v>0.220280388772986</v>
      </c>
      <c r="K825" s="7">
        <v>4.7632345966631302E-2</v>
      </c>
      <c r="L825" s="7">
        <v>0.33765168288804998</v>
      </c>
      <c r="M825" s="7">
        <v>3.79771966615782E-2</v>
      </c>
      <c r="N825" s="7">
        <v>6.7040094424470301E-2</v>
      </c>
      <c r="O825" s="7">
        <v>1.58232440269656E-2</v>
      </c>
      <c r="P825" s="7">
        <v>0.17299204183960701</v>
      </c>
      <c r="Q825" s="7">
        <v>6.20624660253924</v>
      </c>
    </row>
    <row r="826" spans="1:17" hidden="1" x14ac:dyDescent="0.3">
      <c r="A826" s="3" t="s">
        <v>31</v>
      </c>
      <c r="B826" s="2">
        <v>44440</v>
      </c>
      <c r="C826" s="7">
        <v>1.0545806766975701</v>
      </c>
      <c r="D826" s="7">
        <v>1.9007093462349599E-2</v>
      </c>
      <c r="E826" s="7">
        <v>0.47849876670256902</v>
      </c>
      <c r="F826" s="7">
        <v>0.50249413983508195</v>
      </c>
      <c r="G826" s="7">
        <v>1.00482840286969E-2</v>
      </c>
      <c r="H826" s="7">
        <v>1.2987270124974E-2</v>
      </c>
      <c r="I826" s="7">
        <v>6.6482050826848701E-2</v>
      </c>
      <c r="J826" s="7">
        <v>0.16788411739917</v>
      </c>
      <c r="K826" s="7">
        <v>5.3300426052243999E-2</v>
      </c>
      <c r="L826" s="7">
        <v>0.37050393572337997</v>
      </c>
      <c r="M826" s="7">
        <v>4.3639115103321698E-2</v>
      </c>
      <c r="N826" s="7">
        <v>6.9861619980084999E-2</v>
      </c>
      <c r="O826" s="7">
        <v>1.46594376745096E-2</v>
      </c>
      <c r="P826" s="7">
        <v>0.19063374308677</v>
      </c>
      <c r="Q826" s="7">
        <v>6.1952193816122696</v>
      </c>
    </row>
    <row r="827" spans="1:17" hidden="1" x14ac:dyDescent="0.3">
      <c r="A827" s="3" t="s">
        <v>32</v>
      </c>
      <c r="B827" s="2">
        <v>43466</v>
      </c>
      <c r="C827" s="7">
        <v>0.89388818566903505</v>
      </c>
      <c r="D827" s="7">
        <v>5.1604736747978804E-3</v>
      </c>
      <c r="E827" s="7">
        <v>0.64021933968613998</v>
      </c>
      <c r="F827" s="7">
        <v>0.35462018663906197</v>
      </c>
      <c r="G827" s="7">
        <v>1.8111885195840199E-2</v>
      </c>
      <c r="H827" s="7">
        <v>9.9215129812464092E-3</v>
      </c>
      <c r="I827" s="7">
        <v>6.2480538234529398E-2</v>
      </c>
      <c r="J827" s="7">
        <v>9.5931236471319806E-2</v>
      </c>
      <c r="K827" s="7">
        <v>5.6041851522202799E-2</v>
      </c>
      <c r="L827" s="7">
        <v>0.340745333264591</v>
      </c>
      <c r="M827" s="7">
        <v>5.34606035679887E-2</v>
      </c>
      <c r="N827" s="7">
        <v>5.2417179289916203E-2</v>
      </c>
      <c r="O827" s="7">
        <v>2.97272138406585E-2</v>
      </c>
      <c r="P827" s="7">
        <v>0.28116264563170701</v>
      </c>
      <c r="Q827" s="7">
        <v>6.0711729096234803</v>
      </c>
    </row>
    <row r="828" spans="1:17" hidden="1" x14ac:dyDescent="0.3">
      <c r="A828" s="3" t="s">
        <v>32</v>
      </c>
      <c r="B828" s="2">
        <v>43497</v>
      </c>
      <c r="C828" s="7">
        <v>0.90774435999034497</v>
      </c>
      <c r="D828" s="7">
        <v>4.4626614525148699E-3</v>
      </c>
      <c r="E828" s="7">
        <v>0.64959141062070502</v>
      </c>
      <c r="F828" s="7">
        <v>0.34594592792677997</v>
      </c>
      <c r="G828" s="7">
        <v>1.91454096141313E-2</v>
      </c>
      <c r="H828" s="7">
        <v>9.7673631623368395E-3</v>
      </c>
      <c r="I828" s="7">
        <v>6.3409343756363298E-2</v>
      </c>
      <c r="J828" s="7">
        <v>0.11025042397172199</v>
      </c>
      <c r="K828" s="7">
        <v>5.2910332750795999E-2</v>
      </c>
      <c r="L828" s="7">
        <v>0.33455651146027199</v>
      </c>
      <c r="M828" s="7">
        <v>5.5584765797679798E-2</v>
      </c>
      <c r="N828" s="7">
        <v>4.8143082526037898E-2</v>
      </c>
      <c r="O828" s="7">
        <v>3.2203434499856402E-2</v>
      </c>
      <c r="P828" s="7">
        <v>0.27402933246080502</v>
      </c>
      <c r="Q828" s="7">
        <v>5.8598745698835097</v>
      </c>
    </row>
    <row r="829" spans="1:17" hidden="1" x14ac:dyDescent="0.3">
      <c r="A829" s="3" t="s">
        <v>32</v>
      </c>
      <c r="B829" s="2">
        <v>43525</v>
      </c>
      <c r="C829" s="7">
        <v>1.06451212463444</v>
      </c>
      <c r="D829" s="7">
        <v>5.9432731355399298E-3</v>
      </c>
      <c r="E829" s="7">
        <v>0.63400938520930705</v>
      </c>
      <c r="F829" s="7">
        <v>0.36004734165515301</v>
      </c>
      <c r="G829" s="7">
        <v>1.6266002873507299E-2</v>
      </c>
      <c r="H829" s="7">
        <v>9.0214917246443406E-3</v>
      </c>
      <c r="I829" s="7">
        <v>6.60166017300029E-2</v>
      </c>
      <c r="J829" s="7">
        <v>0.110999230192415</v>
      </c>
      <c r="K829" s="7">
        <v>5.2581546039116099E-2</v>
      </c>
      <c r="L829" s="7">
        <v>0.330874486188385</v>
      </c>
      <c r="M829" s="7">
        <v>5.4198576350032002E-2</v>
      </c>
      <c r="N829" s="7">
        <v>5.0718257531704301E-2</v>
      </c>
      <c r="O829" s="7">
        <v>3.0614084100549801E-2</v>
      </c>
      <c r="P829" s="7">
        <v>0.27870972326964299</v>
      </c>
      <c r="Q829" s="7">
        <v>5.9722002609545797</v>
      </c>
    </row>
    <row r="830" spans="1:17" hidden="1" x14ac:dyDescent="0.3">
      <c r="A830" s="3" t="s">
        <v>32</v>
      </c>
      <c r="B830" s="2">
        <v>43556</v>
      </c>
      <c r="C830" s="7">
        <v>0.96975296632356101</v>
      </c>
      <c r="D830" s="7">
        <v>5.0800374204736203E-3</v>
      </c>
      <c r="E830" s="7">
        <v>0.65106198062635601</v>
      </c>
      <c r="F830" s="7">
        <v>0.34385798195317002</v>
      </c>
      <c r="G830" s="7">
        <v>1.8313316695144601E-2</v>
      </c>
      <c r="H830" s="7">
        <v>1.10415051445171E-2</v>
      </c>
      <c r="I830" s="7">
        <v>6.9707610088678804E-2</v>
      </c>
      <c r="J830" s="7">
        <v>0.11150435733549301</v>
      </c>
      <c r="K830" s="7">
        <v>5.7995612636567197E-2</v>
      </c>
      <c r="L830" s="7">
        <v>0.34485210666100202</v>
      </c>
      <c r="M830" s="7">
        <v>5.2938334989696301E-2</v>
      </c>
      <c r="N830" s="7">
        <v>5.8452397348E-2</v>
      </c>
      <c r="O830" s="7">
        <v>3.3390708386980501E-2</v>
      </c>
      <c r="P830" s="7">
        <v>0.241804050713921</v>
      </c>
      <c r="Q830" s="7">
        <v>6.0384751569337096</v>
      </c>
    </row>
    <row r="831" spans="1:17" hidden="1" x14ac:dyDescent="0.3">
      <c r="A831" s="3" t="s">
        <v>32</v>
      </c>
      <c r="B831" s="2">
        <v>43586</v>
      </c>
      <c r="C831" s="7">
        <v>1.03321290852738</v>
      </c>
      <c r="D831" s="7">
        <v>4.1576928997028697E-3</v>
      </c>
      <c r="E831" s="7">
        <v>0.63354456322602504</v>
      </c>
      <c r="F831" s="7">
        <v>0.36229774387427299</v>
      </c>
      <c r="G831" s="7">
        <v>1.7144847414741302E-2</v>
      </c>
      <c r="H831" s="7">
        <v>1.05894611262721E-2</v>
      </c>
      <c r="I831" s="7">
        <v>6.7787001325150698E-2</v>
      </c>
      <c r="J831" s="7">
        <v>0.110122001559007</v>
      </c>
      <c r="K831" s="7">
        <v>5.3094492545185001E-2</v>
      </c>
      <c r="L831" s="7">
        <v>0.33332939473691198</v>
      </c>
      <c r="M831" s="7">
        <v>5.1731966424164201E-2</v>
      </c>
      <c r="N831" s="7">
        <v>5.8376889451305099E-2</v>
      </c>
      <c r="O831" s="7">
        <v>4.1528657897866202E-2</v>
      </c>
      <c r="P831" s="7">
        <v>0.25629528751939701</v>
      </c>
      <c r="Q831" s="7">
        <v>6.07373358324487</v>
      </c>
    </row>
    <row r="832" spans="1:17" hidden="1" x14ac:dyDescent="0.3">
      <c r="A832" s="3" t="s">
        <v>32</v>
      </c>
      <c r="B832" s="2">
        <v>43617</v>
      </c>
      <c r="C832" s="7">
        <v>0.96978972381069195</v>
      </c>
      <c r="D832" s="7">
        <v>4.5664948204103099E-3</v>
      </c>
      <c r="E832" s="7">
        <v>0.65227650169665696</v>
      </c>
      <c r="F832" s="7">
        <v>0.34315700348293199</v>
      </c>
      <c r="G832" s="7">
        <v>1.71147845427581E-2</v>
      </c>
      <c r="H832" s="7">
        <v>9.5791423287233703E-3</v>
      </c>
      <c r="I832" s="7">
        <v>6.6719573339253893E-2</v>
      </c>
      <c r="J832" s="7">
        <v>0.11412622721795899</v>
      </c>
      <c r="K832" s="7">
        <v>5.6473098080607798E-2</v>
      </c>
      <c r="L832" s="7">
        <v>0.34405968349030402</v>
      </c>
      <c r="M832" s="7">
        <v>5.1991442202156797E-2</v>
      </c>
      <c r="N832" s="7">
        <v>5.4920271434282103E-2</v>
      </c>
      <c r="O832" s="7">
        <v>3.7108485327156999E-2</v>
      </c>
      <c r="P832" s="7">
        <v>0.24790729203679801</v>
      </c>
      <c r="Q832" s="7">
        <v>6.03121145273251</v>
      </c>
    </row>
    <row r="833" spans="1:17" hidden="1" x14ac:dyDescent="0.3">
      <c r="A833" s="3" t="s">
        <v>32</v>
      </c>
      <c r="B833" s="2">
        <v>43647</v>
      </c>
      <c r="C833" s="7">
        <v>1.01481460498297</v>
      </c>
      <c r="D833" s="7">
        <v>4.3340729901571303E-3</v>
      </c>
      <c r="E833" s="7">
        <v>0.65559145955379505</v>
      </c>
      <c r="F833" s="7">
        <v>0.34007446745604802</v>
      </c>
      <c r="G833" s="7">
        <v>1.85675041845829E-2</v>
      </c>
      <c r="H833" s="7">
        <v>1.07255445605983E-2</v>
      </c>
      <c r="I833" s="7">
        <v>6.9759446448173806E-2</v>
      </c>
      <c r="J833" s="7">
        <v>0.108060343623512</v>
      </c>
      <c r="K833" s="7">
        <v>5.4814258925248799E-2</v>
      </c>
      <c r="L833" s="7">
        <v>0.33116874050907502</v>
      </c>
      <c r="M833" s="7">
        <v>5.6339571850846003E-2</v>
      </c>
      <c r="N833" s="7">
        <v>4.9253462801736599E-2</v>
      </c>
      <c r="O833" s="7">
        <v>3.5959162090286399E-2</v>
      </c>
      <c r="P833" s="7">
        <v>0.26535196500593999</v>
      </c>
      <c r="Q833" s="7">
        <v>6.1209622406978301</v>
      </c>
    </row>
    <row r="834" spans="1:17" hidden="1" x14ac:dyDescent="0.3">
      <c r="A834" s="3" t="s">
        <v>32</v>
      </c>
      <c r="B834" s="2">
        <v>43678</v>
      </c>
      <c r="C834" s="7">
        <v>1.0130247232570899</v>
      </c>
      <c r="D834" s="7">
        <v>4.26280257894687E-3</v>
      </c>
      <c r="E834" s="7">
        <v>0.63594873164733601</v>
      </c>
      <c r="F834" s="7">
        <v>0.35978846577371698</v>
      </c>
      <c r="G834" s="7">
        <v>1.7693493427654701E-2</v>
      </c>
      <c r="H834" s="7">
        <v>1.10653461648831E-2</v>
      </c>
      <c r="I834" s="7">
        <v>7.0654730510538E-2</v>
      </c>
      <c r="J834" s="7">
        <v>0.11749753323217001</v>
      </c>
      <c r="K834" s="7">
        <v>5.0320611525287898E-2</v>
      </c>
      <c r="L834" s="7">
        <v>0.33516761393259897</v>
      </c>
      <c r="M834" s="7">
        <v>5.1851715493124298E-2</v>
      </c>
      <c r="N834" s="7">
        <v>5.0853212999788198E-2</v>
      </c>
      <c r="O834" s="7">
        <v>3.45586138882907E-2</v>
      </c>
      <c r="P834" s="7">
        <v>0.26033712882566401</v>
      </c>
      <c r="Q834" s="7">
        <v>6.0987614385557496</v>
      </c>
    </row>
    <row r="835" spans="1:17" hidden="1" x14ac:dyDescent="0.3">
      <c r="A835" s="3" t="s">
        <v>32</v>
      </c>
      <c r="B835" s="2">
        <v>43709</v>
      </c>
      <c r="C835" s="7">
        <v>0.97813052683414803</v>
      </c>
      <c r="D835" s="7">
        <v>4.6916619134030699E-3</v>
      </c>
      <c r="E835" s="7">
        <v>0.64908684594013399</v>
      </c>
      <c r="F835" s="7">
        <v>0.34622149214646297</v>
      </c>
      <c r="G835" s="7">
        <v>2.0384723532438202E-2</v>
      </c>
      <c r="H835" s="7">
        <v>9.89053059991633E-3</v>
      </c>
      <c r="I835" s="7">
        <v>6.6083511944587295E-2</v>
      </c>
      <c r="J835" s="7">
        <v>0.10844709328799799</v>
      </c>
      <c r="K835" s="7">
        <v>5.0600015764412899E-2</v>
      </c>
      <c r="L835" s="7">
        <v>0.33534624306642502</v>
      </c>
      <c r="M835" s="7">
        <v>4.98503810368051E-2</v>
      </c>
      <c r="N835" s="7">
        <v>4.9170911184918301E-2</v>
      </c>
      <c r="O835" s="7">
        <v>3.0985164492629599E-2</v>
      </c>
      <c r="P835" s="7">
        <v>0.27924142508986899</v>
      </c>
      <c r="Q835" s="7">
        <v>6.0260924265529203</v>
      </c>
    </row>
    <row r="836" spans="1:17" hidden="1" x14ac:dyDescent="0.3">
      <c r="A836" s="3" t="s">
        <v>32</v>
      </c>
      <c r="B836" s="2">
        <v>43739</v>
      </c>
      <c r="C836" s="7">
        <v>1.0054288582662401</v>
      </c>
      <c r="D836" s="7">
        <v>5.5772309229360504E-3</v>
      </c>
      <c r="E836" s="7">
        <v>0.64676040614501795</v>
      </c>
      <c r="F836" s="7">
        <v>0.347662362932046</v>
      </c>
      <c r="G836" s="7">
        <v>1.78155016567518E-2</v>
      </c>
      <c r="H836" s="7">
        <v>1.12396878979987E-2</v>
      </c>
      <c r="I836" s="7">
        <v>6.2922313188763193E-2</v>
      </c>
      <c r="J836" s="7">
        <v>0.115936182421551</v>
      </c>
      <c r="K836" s="7">
        <v>5.4266893092752101E-2</v>
      </c>
      <c r="L836" s="7">
        <v>0.34796831767242398</v>
      </c>
      <c r="M836" s="7">
        <v>5.6039677554175597E-2</v>
      </c>
      <c r="N836" s="7">
        <v>5.2137293727159702E-2</v>
      </c>
      <c r="O836" s="7">
        <v>2.3082248965611299E-2</v>
      </c>
      <c r="P836" s="7">
        <v>0.25859188382281201</v>
      </c>
      <c r="Q836" s="7">
        <v>6.0205819719166298</v>
      </c>
    </row>
    <row r="837" spans="1:17" hidden="1" x14ac:dyDescent="0.3">
      <c r="A837" s="3" t="s">
        <v>32</v>
      </c>
      <c r="B837" s="2">
        <v>43770</v>
      </c>
      <c r="C837" s="7">
        <v>1.05598532622316</v>
      </c>
      <c r="D837" s="7">
        <v>5.2216221222577399E-3</v>
      </c>
      <c r="E837" s="7">
        <v>0.64712951339855496</v>
      </c>
      <c r="F837" s="7">
        <v>0.34764886447918703</v>
      </c>
      <c r="G837" s="7">
        <v>1.8323023732035301E-2</v>
      </c>
      <c r="H837" s="7">
        <v>1.1357931922236299E-2</v>
      </c>
      <c r="I837" s="7">
        <v>6.5522737373798906E-2</v>
      </c>
      <c r="J837" s="7">
        <v>0.114166234901525</v>
      </c>
      <c r="K837" s="7">
        <v>5.9896947691397098E-2</v>
      </c>
      <c r="L837" s="7">
        <v>0.33785565159255798</v>
      </c>
      <c r="M837" s="7">
        <v>5.2541429711608703E-2</v>
      </c>
      <c r="N837" s="7">
        <v>4.7181456724831802E-2</v>
      </c>
      <c r="O837" s="7">
        <v>2.44128755338794E-2</v>
      </c>
      <c r="P837" s="7">
        <v>0.26874171081612902</v>
      </c>
      <c r="Q837" s="7">
        <v>5.96699585640373</v>
      </c>
    </row>
    <row r="838" spans="1:17" hidden="1" x14ac:dyDescent="0.3">
      <c r="A838" s="3" t="s">
        <v>32</v>
      </c>
      <c r="B838" s="2">
        <v>43800</v>
      </c>
      <c r="C838" s="7">
        <v>1.0937156914809301</v>
      </c>
      <c r="D838" s="7">
        <v>5.3513406159753901E-3</v>
      </c>
      <c r="E838" s="7">
        <v>0.70028970282810599</v>
      </c>
      <c r="F838" s="7">
        <v>0.29435895655591898</v>
      </c>
      <c r="G838" s="7">
        <v>1.78622646975031E-2</v>
      </c>
      <c r="H838" s="7">
        <v>1.5285429436881401E-2</v>
      </c>
      <c r="I838" s="7">
        <v>8.2873546076833102E-2</v>
      </c>
      <c r="J838" s="7">
        <v>0.12921738711970701</v>
      </c>
      <c r="K838" s="7">
        <v>7.4049408137963693E-2</v>
      </c>
      <c r="L838" s="7">
        <v>0.37867740669462702</v>
      </c>
      <c r="M838" s="7">
        <v>5.5557283717923303E-2</v>
      </c>
      <c r="N838" s="7">
        <v>4.0679630284988999E-2</v>
      </c>
      <c r="O838" s="7">
        <v>2.11270612752643E-2</v>
      </c>
      <c r="P838" s="7">
        <v>0.18467058255830901</v>
      </c>
      <c r="Q838" s="7">
        <v>6.0131473273698699</v>
      </c>
    </row>
    <row r="839" spans="1:17" hidden="1" x14ac:dyDescent="0.3">
      <c r="A839" s="3" t="s">
        <v>32</v>
      </c>
      <c r="B839" s="2">
        <v>43831</v>
      </c>
      <c r="C839" s="7">
        <v>0.93234093694360898</v>
      </c>
      <c r="D839" s="7">
        <v>4.6556811827130002E-3</v>
      </c>
      <c r="E839" s="7">
        <v>0.66831395188938303</v>
      </c>
      <c r="F839" s="7">
        <v>0.32703036692790399</v>
      </c>
      <c r="G839" s="7">
        <v>1.8536535423888199E-2</v>
      </c>
      <c r="H839" s="7">
        <v>1.1214238678213801E-2</v>
      </c>
      <c r="I839" s="7">
        <v>5.3370608165721797E-2</v>
      </c>
      <c r="J839" s="7">
        <v>0.112106325780665</v>
      </c>
      <c r="K839" s="7">
        <v>5.0826944727705499E-2</v>
      </c>
      <c r="L839" s="7">
        <v>0.35257197532364598</v>
      </c>
      <c r="M839" s="7">
        <v>5.2302433856264097E-2</v>
      </c>
      <c r="N839" s="7">
        <v>5.0608655684599699E-2</v>
      </c>
      <c r="O839" s="7">
        <v>3.0259768673003701E-2</v>
      </c>
      <c r="P839" s="7">
        <v>0.268202513686292</v>
      </c>
      <c r="Q839" s="7">
        <v>6.0495250286453999</v>
      </c>
    </row>
    <row r="840" spans="1:17" hidden="1" x14ac:dyDescent="0.3">
      <c r="A840" s="3" t="s">
        <v>32</v>
      </c>
      <c r="B840" s="2">
        <v>43862</v>
      </c>
      <c r="C840" s="7">
        <v>0.95961005163904001</v>
      </c>
      <c r="D840" s="7">
        <v>5.5450951187285104E-3</v>
      </c>
      <c r="E840" s="7">
        <v>0.65609987352413501</v>
      </c>
      <c r="F840" s="7">
        <v>0.33835503135713701</v>
      </c>
      <c r="G840" s="7">
        <v>1.8175687005572198E-2</v>
      </c>
      <c r="H840" s="7">
        <v>1.1235796635878899E-2</v>
      </c>
      <c r="I840" s="7">
        <v>5.2637024559137199E-2</v>
      </c>
      <c r="J840" s="7">
        <v>0.122178402129467</v>
      </c>
      <c r="K840" s="7">
        <v>4.9781062295617198E-2</v>
      </c>
      <c r="L840" s="7">
        <v>0.35192838597902598</v>
      </c>
      <c r="M840" s="7">
        <v>5.2961043432221203E-2</v>
      </c>
      <c r="N840" s="7">
        <v>4.4173510640038501E-2</v>
      </c>
      <c r="O840" s="7">
        <v>2.8634295595334001E-2</v>
      </c>
      <c r="P840" s="7">
        <v>0.26829479172770798</v>
      </c>
      <c r="Q840" s="7">
        <v>6.1525419141155</v>
      </c>
    </row>
    <row r="841" spans="1:17" x14ac:dyDescent="0.3">
      <c r="A841" s="3" t="s">
        <v>32</v>
      </c>
      <c r="B841" s="2">
        <v>43891</v>
      </c>
      <c r="C841" s="7">
        <v>0.95394345413422998</v>
      </c>
      <c r="D841" s="7">
        <v>4.8384278236363902E-3</v>
      </c>
      <c r="E841" s="7">
        <v>0.68932631341716299</v>
      </c>
      <c r="F841" s="7">
        <v>0.30583525875919998</v>
      </c>
      <c r="G841" s="7">
        <v>1.6685398522239801E-2</v>
      </c>
      <c r="H841" s="7">
        <v>7.8923200156081896E-3</v>
      </c>
      <c r="I841" s="7">
        <v>3.3137795639834003E-2</v>
      </c>
      <c r="J841" s="7">
        <v>8.4652712125908497E-2</v>
      </c>
      <c r="K841" s="7">
        <v>5.1622150277227399E-2</v>
      </c>
      <c r="L841" s="7">
        <v>0.461631056096795</v>
      </c>
      <c r="M841" s="7">
        <v>4.1328853562782403E-2</v>
      </c>
      <c r="N841" s="7">
        <v>4.6823360145873003E-2</v>
      </c>
      <c r="O841" s="7">
        <v>1.51743893327088E-2</v>
      </c>
      <c r="P841" s="7">
        <v>0.24105196428102299</v>
      </c>
      <c r="Q841" s="7">
        <v>6.1578590117113299</v>
      </c>
    </row>
    <row r="842" spans="1:17" hidden="1" x14ac:dyDescent="0.3">
      <c r="A842" s="3" t="s">
        <v>32</v>
      </c>
      <c r="B842" s="2">
        <v>43922</v>
      </c>
      <c r="C842" s="7">
        <v>0.59897435769079899</v>
      </c>
      <c r="D842" s="7">
        <v>6.2639074040049302E-3</v>
      </c>
      <c r="E842" s="7">
        <v>0.80603396108548697</v>
      </c>
      <c r="F842" s="7">
        <v>0.18770213151050799</v>
      </c>
      <c r="G842" s="7">
        <v>1.59834991676772E-2</v>
      </c>
      <c r="H842" s="7">
        <v>6.1722357564187105E-4</v>
      </c>
      <c r="I842" s="7">
        <v>3.1138913934159601E-3</v>
      </c>
      <c r="J842" s="7">
        <v>2.4791016610348701E-2</v>
      </c>
      <c r="K842" s="7">
        <v>4.5783133562725897E-2</v>
      </c>
      <c r="L842" s="7">
        <v>0.74185552486447504</v>
      </c>
      <c r="M842" s="7">
        <v>1.33948229195465E-2</v>
      </c>
      <c r="N842" s="7">
        <v>3.3064311223560003E-2</v>
      </c>
      <c r="O842" s="7">
        <v>5.0973472048173197E-4</v>
      </c>
      <c r="P842" s="7">
        <v>0.120886841962128</v>
      </c>
      <c r="Q842" s="7">
        <v>6.30505367505073</v>
      </c>
    </row>
    <row r="843" spans="1:17" hidden="1" x14ac:dyDescent="0.3">
      <c r="A843" s="3" t="s">
        <v>32</v>
      </c>
      <c r="B843" s="2">
        <v>43952</v>
      </c>
      <c r="C843" s="7">
        <v>0.75307819164745804</v>
      </c>
      <c r="D843" s="7">
        <v>5.3428798470415099E-3</v>
      </c>
      <c r="E843" s="7">
        <v>0.77524202600629599</v>
      </c>
      <c r="F843" s="7">
        <v>0.21941509414666299</v>
      </c>
      <c r="G843" s="7">
        <v>1.44685069399041E-2</v>
      </c>
      <c r="H843" s="7">
        <v>1.27080272470745E-3</v>
      </c>
      <c r="I843" s="7">
        <v>3.8419934319133698E-3</v>
      </c>
      <c r="J843" s="7">
        <v>3.5127568402940602E-2</v>
      </c>
      <c r="K843" s="7">
        <v>4.8978005104882198E-2</v>
      </c>
      <c r="L843" s="7">
        <v>0.64721525077086495</v>
      </c>
      <c r="M843" s="7">
        <v>1.30431849599843E-2</v>
      </c>
      <c r="N843" s="7">
        <v>7.3163531962178105E-2</v>
      </c>
      <c r="O843" s="7">
        <v>7.6207432245435603E-4</v>
      </c>
      <c r="P843" s="7">
        <v>0.16212908138016999</v>
      </c>
      <c r="Q843" s="7">
        <v>6.2732870924757496</v>
      </c>
    </row>
    <row r="844" spans="1:17" hidden="1" x14ac:dyDescent="0.3">
      <c r="A844" s="3" t="s">
        <v>32</v>
      </c>
      <c r="B844" s="2">
        <v>43983</v>
      </c>
      <c r="C844" s="7">
        <v>0.92421422865993896</v>
      </c>
      <c r="D844" s="7">
        <v>5.80997795691363E-3</v>
      </c>
      <c r="E844" s="7">
        <v>0.69565260209717195</v>
      </c>
      <c r="F844" s="7">
        <v>0.29853741994591398</v>
      </c>
      <c r="G844" s="7">
        <v>1.6791876284042599E-2</v>
      </c>
      <c r="H844" s="7">
        <v>3.6628099024647001E-3</v>
      </c>
      <c r="I844" s="7">
        <v>4.03249560443509E-2</v>
      </c>
      <c r="J844" s="7">
        <v>4.5979315737228799E-2</v>
      </c>
      <c r="K844" s="7">
        <v>4.72615314712789E-2</v>
      </c>
      <c r="L844" s="7">
        <v>0.48938136929613102</v>
      </c>
      <c r="M844" s="7">
        <v>2.0929925413240999E-2</v>
      </c>
      <c r="N844" s="7">
        <v>7.5472365408789294E-2</v>
      </c>
      <c r="O844" s="7">
        <v>1.21941074776753E-3</v>
      </c>
      <c r="P844" s="7">
        <v>0.25897643969470502</v>
      </c>
      <c r="Q844" s="7">
        <v>6.1487409175497598</v>
      </c>
    </row>
    <row r="845" spans="1:17" hidden="1" x14ac:dyDescent="0.3">
      <c r="A845" s="3" t="s">
        <v>32</v>
      </c>
      <c r="B845" s="2">
        <v>44013</v>
      </c>
      <c r="C845" s="7">
        <v>1.04949048103644</v>
      </c>
      <c r="D845" s="7">
        <v>5.1590637940023597E-3</v>
      </c>
      <c r="E845" s="7">
        <v>0.70076185719335604</v>
      </c>
      <c r="F845" s="7">
        <v>0.29407907901264202</v>
      </c>
      <c r="G845" s="7">
        <v>1.51763649466844E-2</v>
      </c>
      <c r="H845" s="7">
        <v>7.6642191652125996E-3</v>
      </c>
      <c r="I845" s="7">
        <v>6.20217519682199E-2</v>
      </c>
      <c r="J845" s="7">
        <v>9.9559930078877798E-2</v>
      </c>
      <c r="K845" s="7">
        <v>5.2241773325052102E-2</v>
      </c>
      <c r="L845" s="7">
        <v>0.40859438957983002</v>
      </c>
      <c r="M845" s="7">
        <v>4.26320992525333E-2</v>
      </c>
      <c r="N845" s="7">
        <v>6.8249917466250004E-2</v>
      </c>
      <c r="O845" s="7">
        <v>8.7396389535314804E-3</v>
      </c>
      <c r="P845" s="7">
        <v>0.23511991526380899</v>
      </c>
      <c r="Q845" s="7">
        <v>6.1579633175044703</v>
      </c>
    </row>
    <row r="846" spans="1:17" hidden="1" x14ac:dyDescent="0.3">
      <c r="A846" s="3" t="s">
        <v>32</v>
      </c>
      <c r="B846" s="2">
        <v>44044</v>
      </c>
      <c r="C846" s="7">
        <v>1.09022259110958</v>
      </c>
      <c r="D846" s="7">
        <v>8.7580690676755894E-3</v>
      </c>
      <c r="E846" s="7">
        <v>0.64269239017075597</v>
      </c>
      <c r="F846" s="7">
        <v>0.34854954076156802</v>
      </c>
      <c r="G846" s="7">
        <v>1.46041745796394E-2</v>
      </c>
      <c r="H846" s="7">
        <v>7.9994430650946295E-3</v>
      </c>
      <c r="I846" s="7">
        <v>6.3325872558663301E-2</v>
      </c>
      <c r="J846" s="7">
        <v>0.12375130095883501</v>
      </c>
      <c r="K846" s="7">
        <v>4.9322133760393599E-2</v>
      </c>
      <c r="L846" s="7">
        <v>0.36801315086604403</v>
      </c>
      <c r="M846" s="7">
        <v>4.1038015190410303E-2</v>
      </c>
      <c r="N846" s="7">
        <v>6.6140699477921797E-2</v>
      </c>
      <c r="O846" s="7">
        <v>1.34202111741815E-2</v>
      </c>
      <c r="P846" s="7">
        <v>0.252384998368817</v>
      </c>
      <c r="Q846" s="7">
        <v>6.1946766411323102</v>
      </c>
    </row>
    <row r="847" spans="1:17" hidden="1" x14ac:dyDescent="0.3">
      <c r="A847" s="3" t="s">
        <v>32</v>
      </c>
      <c r="B847" s="2">
        <v>44075</v>
      </c>
      <c r="C847" s="7">
        <v>1.0775511344530699</v>
      </c>
      <c r="D847" s="7">
        <v>6.1473673759835602E-3</v>
      </c>
      <c r="E847" s="7">
        <v>0.67793482178778797</v>
      </c>
      <c r="F847" s="7">
        <v>0.315917810836228</v>
      </c>
      <c r="G847" s="7">
        <v>1.6809598450588201E-2</v>
      </c>
      <c r="H847" s="7">
        <v>8.1930304675242906E-3</v>
      </c>
      <c r="I847" s="7">
        <v>5.8371391830333602E-2</v>
      </c>
      <c r="J847" s="7">
        <v>0.110025286961646</v>
      </c>
      <c r="K847" s="7">
        <v>5.3237805554223402E-2</v>
      </c>
      <c r="L847" s="7">
        <v>0.36735007879548898</v>
      </c>
      <c r="M847" s="7">
        <v>4.4405337537845202E-2</v>
      </c>
      <c r="N847" s="7">
        <v>5.5523658326551199E-2</v>
      </c>
      <c r="O847" s="7">
        <v>1.46552745412261E-2</v>
      </c>
      <c r="P847" s="7">
        <v>0.27142853753457202</v>
      </c>
      <c r="Q847" s="7">
        <v>6.1376408415560801</v>
      </c>
    </row>
    <row r="848" spans="1:17" hidden="1" x14ac:dyDescent="0.3">
      <c r="A848" s="3" t="s">
        <v>32</v>
      </c>
      <c r="B848" s="2">
        <v>44105</v>
      </c>
      <c r="C848" s="7">
        <v>1.09599562621149</v>
      </c>
      <c r="D848" s="7">
        <v>5.4736103501444996E-3</v>
      </c>
      <c r="E848" s="7">
        <v>0.68496509769945602</v>
      </c>
      <c r="F848" s="7">
        <v>0.309561291950399</v>
      </c>
      <c r="G848" s="7">
        <v>1.9080121339933798E-2</v>
      </c>
      <c r="H848" s="7">
        <v>9.8130887107232296E-3</v>
      </c>
      <c r="I848" s="7">
        <v>5.8626574408026599E-2</v>
      </c>
      <c r="J848" s="7">
        <v>0.105630628377462</v>
      </c>
      <c r="K848" s="7">
        <v>5.9573841942593103E-2</v>
      </c>
      <c r="L848" s="7">
        <v>0.38606964496249302</v>
      </c>
      <c r="M848" s="7">
        <v>4.4875527822772203E-2</v>
      </c>
      <c r="N848" s="7">
        <v>5.9628695380436102E-2</v>
      </c>
      <c r="O848" s="7">
        <v>9.5096039505120199E-3</v>
      </c>
      <c r="P848" s="7">
        <v>0.24719227310504899</v>
      </c>
      <c r="Q848" s="7">
        <v>6.1979417264923899</v>
      </c>
    </row>
    <row r="849" spans="1:17" hidden="1" x14ac:dyDescent="0.3">
      <c r="A849" s="3" t="s">
        <v>32</v>
      </c>
      <c r="B849" s="2">
        <v>44136</v>
      </c>
      <c r="C849" s="7">
        <v>0.84015205460404896</v>
      </c>
      <c r="D849" s="7">
        <v>4.8966996317209802E-3</v>
      </c>
      <c r="E849" s="7">
        <v>0.76731520897926597</v>
      </c>
      <c r="F849" s="7">
        <v>0.22778809138901299</v>
      </c>
      <c r="G849" s="7">
        <v>2.05742801561281E-2</v>
      </c>
      <c r="H849" s="7">
        <v>3.8274671482652301E-3</v>
      </c>
      <c r="I849" s="7">
        <v>1.7450907000853399E-2</v>
      </c>
      <c r="J849" s="7">
        <v>6.8162719508743003E-2</v>
      </c>
      <c r="K849" s="7">
        <v>6.3769427558087802E-2</v>
      </c>
      <c r="L849" s="7">
        <v>0.51726904565419995</v>
      </c>
      <c r="M849" s="7">
        <v>4.13140948350725E-2</v>
      </c>
      <c r="N849" s="7">
        <v>6.1352911712448201E-2</v>
      </c>
      <c r="O849" s="7">
        <v>3.7113561700093298E-3</v>
      </c>
      <c r="P849" s="7">
        <v>0.20256779025619301</v>
      </c>
      <c r="Q849" s="7">
        <v>6.1017375207893902</v>
      </c>
    </row>
    <row r="850" spans="1:17" hidden="1" x14ac:dyDescent="0.3">
      <c r="A850" s="3" t="s">
        <v>32</v>
      </c>
      <c r="B850" s="2">
        <v>44166</v>
      </c>
      <c r="C850" s="7">
        <v>1.0939312432903601</v>
      </c>
      <c r="D850" s="7">
        <v>6.0036962779538502E-3</v>
      </c>
      <c r="E850" s="7">
        <v>0.73569661495509298</v>
      </c>
      <c r="F850" s="7">
        <v>0.25829968876695297</v>
      </c>
      <c r="G850" s="7">
        <v>2.01346642633068E-2</v>
      </c>
      <c r="H850" s="7">
        <v>1.0081110476456601E-2</v>
      </c>
      <c r="I850" s="7">
        <v>7.9999576248482293E-2</v>
      </c>
      <c r="J850" s="7">
        <v>5.4054988004796897E-2</v>
      </c>
      <c r="K850" s="7">
        <v>7.9517121720930797E-2</v>
      </c>
      <c r="L850" s="7">
        <v>0.452999689132151</v>
      </c>
      <c r="M850" s="7">
        <v>5.3354725197140802E-2</v>
      </c>
      <c r="N850" s="7">
        <v>5.4593290180720101E-2</v>
      </c>
      <c r="O850" s="7">
        <v>3.23321707599546E-3</v>
      </c>
      <c r="P850" s="7">
        <v>0.192031617700019</v>
      </c>
      <c r="Q850" s="7">
        <v>6.20944706649846</v>
      </c>
    </row>
    <row r="851" spans="1:17" hidden="1" x14ac:dyDescent="0.3">
      <c r="A851" s="3" t="s">
        <v>32</v>
      </c>
      <c r="B851" s="2">
        <v>44197</v>
      </c>
      <c r="C851" s="7">
        <v>0.73268545601824897</v>
      </c>
      <c r="D851" s="7">
        <v>6.5103666573799101E-3</v>
      </c>
      <c r="E851" s="7">
        <v>0.73937244121338297</v>
      </c>
      <c r="F851" s="7">
        <v>0.254117192129237</v>
      </c>
      <c r="G851" s="7">
        <v>1.66105891331432E-2</v>
      </c>
      <c r="H851" s="7">
        <v>2.2689645095940402E-3</v>
      </c>
      <c r="I851" s="7">
        <v>1.29276923913256E-2</v>
      </c>
      <c r="J851" s="7">
        <v>5.69043828075236E-2</v>
      </c>
      <c r="K851" s="7">
        <v>5.0765271099567397E-2</v>
      </c>
      <c r="L851" s="7">
        <v>0.54458676768901604</v>
      </c>
      <c r="M851" s="7">
        <v>4.0040925819520699E-2</v>
      </c>
      <c r="N851" s="7">
        <v>4.7043123831558301E-2</v>
      </c>
      <c r="O851" s="7">
        <v>2.54317614525916E-3</v>
      </c>
      <c r="P851" s="7">
        <v>0.22630910657349201</v>
      </c>
      <c r="Q851" s="7">
        <v>6.2908587939940999</v>
      </c>
    </row>
    <row r="852" spans="1:17" hidden="1" x14ac:dyDescent="0.3">
      <c r="A852" s="3" t="s">
        <v>32</v>
      </c>
      <c r="B852" s="2">
        <v>44228</v>
      </c>
      <c r="C852" s="7">
        <v>0.73570968516782598</v>
      </c>
      <c r="D852" s="7">
        <v>7.4055805422987798E-3</v>
      </c>
      <c r="E852" s="7">
        <v>0.74092329327652895</v>
      </c>
      <c r="F852" s="7">
        <v>0.25167112618117199</v>
      </c>
      <c r="G852" s="7">
        <v>1.6063440659052401E-2</v>
      </c>
      <c r="H852" s="7">
        <v>1.9582343582490798E-3</v>
      </c>
      <c r="I852" s="7">
        <v>6.7874528287782997E-3</v>
      </c>
      <c r="J852" s="7">
        <v>6.14473659332146E-2</v>
      </c>
      <c r="K852" s="7">
        <v>5.10031218769499E-2</v>
      </c>
      <c r="L852" s="7">
        <v>0.53511436316903804</v>
      </c>
      <c r="M852" s="7">
        <v>3.8687073601053501E-2</v>
      </c>
      <c r="N852" s="7">
        <v>5.4791531864750297E-2</v>
      </c>
      <c r="O852" s="7">
        <v>1.6766447097420699E-3</v>
      </c>
      <c r="P852" s="7">
        <v>0.23247077099917199</v>
      </c>
      <c r="Q852" s="7">
        <v>6.2801707005434304</v>
      </c>
    </row>
    <row r="853" spans="1:17" x14ac:dyDescent="0.3">
      <c r="A853" s="3" t="s">
        <v>32</v>
      </c>
      <c r="B853" s="2">
        <v>44256</v>
      </c>
      <c r="C853" s="7">
        <v>0.88873192649001898</v>
      </c>
      <c r="D853" s="7">
        <v>5.3153588892278997E-3</v>
      </c>
      <c r="E853" s="7">
        <v>0.73064502197651005</v>
      </c>
      <c r="F853" s="7">
        <v>0.26403961913426199</v>
      </c>
      <c r="G853" s="7">
        <v>1.7789168589101401E-2</v>
      </c>
      <c r="H853" s="7">
        <v>2.2006707221340301E-3</v>
      </c>
      <c r="I853" s="7">
        <v>6.5110756328304103E-3</v>
      </c>
      <c r="J853" s="7">
        <v>6.0793625329885997E-2</v>
      </c>
      <c r="K853" s="7">
        <v>5.0367380391362203E-2</v>
      </c>
      <c r="L853" s="7">
        <v>0.50777766289832604</v>
      </c>
      <c r="M853" s="7">
        <v>4.0300461709784297E-2</v>
      </c>
      <c r="N853" s="7">
        <v>6.2557488310728396E-2</v>
      </c>
      <c r="O853" s="7">
        <v>2.5498640223155498E-3</v>
      </c>
      <c r="P853" s="7">
        <v>0.24915260239353201</v>
      </c>
      <c r="Q853" s="7">
        <v>6.2190008141723503</v>
      </c>
    </row>
    <row r="854" spans="1:17" hidden="1" x14ac:dyDescent="0.3">
      <c r="A854" s="3" t="s">
        <v>32</v>
      </c>
      <c r="B854" s="2">
        <v>44287</v>
      </c>
      <c r="C854" s="7">
        <v>1.0522430682186099</v>
      </c>
      <c r="D854" s="7">
        <v>6.1911285500446302E-3</v>
      </c>
      <c r="E854" s="7">
        <v>0.70468696778492901</v>
      </c>
      <c r="F854" s="7">
        <v>0.28912190366502599</v>
      </c>
      <c r="G854" s="7">
        <v>1.41917916708459E-2</v>
      </c>
      <c r="H854" s="7">
        <v>5.6726086037091998E-3</v>
      </c>
      <c r="I854" s="7">
        <v>5.7370075229064003E-2</v>
      </c>
      <c r="J854" s="7">
        <v>8.0618587493155106E-2</v>
      </c>
      <c r="K854" s="7">
        <v>5.1200174782919203E-2</v>
      </c>
      <c r="L854" s="7">
        <v>0.41540470642991001</v>
      </c>
      <c r="M854" s="7">
        <v>5.0364537397747502E-2</v>
      </c>
      <c r="N854" s="7">
        <v>6.5827245331231299E-2</v>
      </c>
      <c r="O854" s="7">
        <v>6.2706408706065904E-3</v>
      </c>
      <c r="P854" s="7">
        <v>0.25307963219081098</v>
      </c>
      <c r="Q854" s="7">
        <v>6.2000819034183703</v>
      </c>
    </row>
    <row r="855" spans="1:17" hidden="1" x14ac:dyDescent="0.3">
      <c r="A855" s="3" t="s">
        <v>32</v>
      </c>
      <c r="B855" s="2">
        <v>44317</v>
      </c>
      <c r="C855" s="7">
        <v>1.1428839870896399</v>
      </c>
      <c r="D855" s="7">
        <v>4.6392317722572197E-3</v>
      </c>
      <c r="E855" s="7">
        <v>0.68902941441726395</v>
      </c>
      <c r="F855" s="7">
        <v>0.30633135381047899</v>
      </c>
      <c r="G855" s="7">
        <v>1.33817228653723E-2</v>
      </c>
      <c r="H855" s="7">
        <v>8.3645442836106799E-3</v>
      </c>
      <c r="I855" s="7">
        <v>6.4565910307062394E-2</v>
      </c>
      <c r="J855" s="7">
        <v>0.11339559665837599</v>
      </c>
      <c r="K855" s="7">
        <v>5.2469905000306898E-2</v>
      </c>
      <c r="L855" s="7">
        <v>0.38062930888617402</v>
      </c>
      <c r="M855" s="7">
        <v>4.6182892110379299E-2</v>
      </c>
      <c r="N855" s="7">
        <v>6.3843415155884098E-2</v>
      </c>
      <c r="O855" s="7">
        <v>1.1381611004382499E-2</v>
      </c>
      <c r="P855" s="7">
        <v>0.245785093728452</v>
      </c>
      <c r="Q855" s="7">
        <v>6.1642002623479302</v>
      </c>
    </row>
    <row r="856" spans="1:17" hidden="1" x14ac:dyDescent="0.3">
      <c r="A856" s="3" t="s">
        <v>32</v>
      </c>
      <c r="B856" s="2">
        <v>44348</v>
      </c>
      <c r="C856" s="7">
        <v>1.1387203090412801</v>
      </c>
      <c r="D856" s="7">
        <v>4.7709610025851099E-3</v>
      </c>
      <c r="E856" s="7">
        <v>0.710709565896951</v>
      </c>
      <c r="F856" s="7">
        <v>0.28451947310046399</v>
      </c>
      <c r="G856" s="7">
        <v>1.3329829089900699E-2</v>
      </c>
      <c r="H856" s="7">
        <v>9.6657025040444398E-3</v>
      </c>
      <c r="I856" s="7">
        <v>5.6572844158686901E-2</v>
      </c>
      <c r="J856" s="7">
        <v>0.127196739367404</v>
      </c>
      <c r="K856" s="7">
        <v>5.2617077082489798E-2</v>
      </c>
      <c r="L856" s="7">
        <v>0.36876983075403402</v>
      </c>
      <c r="M856" s="7">
        <v>4.9897419440331103E-2</v>
      </c>
      <c r="N856" s="7">
        <v>5.6603736577252803E-2</v>
      </c>
      <c r="O856" s="7">
        <v>1.5201098626676599E-2</v>
      </c>
      <c r="P856" s="7">
        <v>0.25014572239917898</v>
      </c>
      <c r="Q856" s="7">
        <v>6.0965686598180699</v>
      </c>
    </row>
    <row r="857" spans="1:17" hidden="1" x14ac:dyDescent="0.3">
      <c r="A857" s="3" t="s">
        <v>32</v>
      </c>
      <c r="B857" s="2">
        <v>44378</v>
      </c>
      <c r="C857" s="7">
        <v>1.20398533706499</v>
      </c>
      <c r="D857" s="7">
        <v>5.8297969968745403E-3</v>
      </c>
      <c r="E857" s="7">
        <v>0.685402254251402</v>
      </c>
      <c r="F857" s="7">
        <v>0.30876794875172298</v>
      </c>
      <c r="G857" s="7">
        <v>1.34466418564503E-2</v>
      </c>
      <c r="H857" s="7">
        <v>9.7016371399846705E-3</v>
      </c>
      <c r="I857" s="7">
        <v>5.9843946008242797E-2</v>
      </c>
      <c r="J857" s="7">
        <v>0.12914908858677701</v>
      </c>
      <c r="K857" s="7">
        <v>5.1585292756145602E-2</v>
      </c>
      <c r="L857" s="7">
        <v>0.36448181582530698</v>
      </c>
      <c r="M857" s="7">
        <v>4.6434849159252098E-2</v>
      </c>
      <c r="N857" s="7">
        <v>5.0506348434060599E-2</v>
      </c>
      <c r="O857" s="7">
        <v>1.8404247006221799E-2</v>
      </c>
      <c r="P857" s="7">
        <v>0.25644613322755799</v>
      </c>
      <c r="Q857" s="7">
        <v>6.09400803137562</v>
      </c>
    </row>
    <row r="858" spans="1:17" hidden="1" x14ac:dyDescent="0.3">
      <c r="A858" s="3" t="s">
        <v>32</v>
      </c>
      <c r="B858" s="2">
        <v>44409</v>
      </c>
      <c r="C858" s="7">
        <v>1.14805030145395</v>
      </c>
      <c r="D858" s="7">
        <v>5.6271752131402597E-3</v>
      </c>
      <c r="E858" s="7">
        <v>0.66485864921079996</v>
      </c>
      <c r="F858" s="7">
        <v>0.32951417557606</v>
      </c>
      <c r="G858" s="7">
        <v>1.4586959951730399E-2</v>
      </c>
      <c r="H858" s="7">
        <v>1.2207852381103199E-2</v>
      </c>
      <c r="I858" s="7">
        <v>6.4016814277823103E-2</v>
      </c>
      <c r="J858" s="7">
        <v>0.15120385935351799</v>
      </c>
      <c r="K858" s="7">
        <v>5.5113905321300498E-2</v>
      </c>
      <c r="L858" s="7">
        <v>0.35031783847125803</v>
      </c>
      <c r="M858" s="7">
        <v>4.5297536297266197E-2</v>
      </c>
      <c r="N858" s="7">
        <v>5.3070465652390701E-2</v>
      </c>
      <c r="O858" s="7">
        <v>2.07233244734078E-2</v>
      </c>
      <c r="P858" s="7">
        <v>0.23346144382020201</v>
      </c>
      <c r="Q858" s="7">
        <v>6.1584362051286297</v>
      </c>
    </row>
    <row r="859" spans="1:17" hidden="1" x14ac:dyDescent="0.3">
      <c r="A859" s="3" t="s">
        <v>32</v>
      </c>
      <c r="B859" s="2">
        <v>44440</v>
      </c>
      <c r="C859" s="7">
        <v>1.10900582027493</v>
      </c>
      <c r="D859" s="7">
        <v>5.5638586944937399E-3</v>
      </c>
      <c r="E859" s="7">
        <v>0.69502448125925598</v>
      </c>
      <c r="F859" s="7">
        <v>0.29941166004625003</v>
      </c>
      <c r="G859" s="7">
        <v>1.5994917490305498E-2</v>
      </c>
      <c r="H859" s="7">
        <v>1.04693678786149E-2</v>
      </c>
      <c r="I859" s="7">
        <v>5.9317643611446799E-2</v>
      </c>
      <c r="J859" s="7">
        <v>0.14163980729563999</v>
      </c>
      <c r="K859" s="7">
        <v>5.3576249168395498E-2</v>
      </c>
      <c r="L859" s="7">
        <v>0.35710040887884098</v>
      </c>
      <c r="M859" s="7">
        <v>4.7577497463787498E-2</v>
      </c>
      <c r="N859" s="7">
        <v>5.42719505636758E-2</v>
      </c>
      <c r="O859" s="7">
        <v>1.90152907952356E-2</v>
      </c>
      <c r="P859" s="7">
        <v>0.24103686685405801</v>
      </c>
      <c r="Q859" s="7">
        <v>6.1004303909305904</v>
      </c>
    </row>
    <row r="860" spans="1:17" hidden="1" x14ac:dyDescent="0.3">
      <c r="A860" s="3" t="s">
        <v>33</v>
      </c>
      <c r="B860" s="2">
        <v>43466</v>
      </c>
      <c r="C860" s="7">
        <v>0.839521106055233</v>
      </c>
      <c r="D860" s="7">
        <v>8.9844812226988896E-3</v>
      </c>
      <c r="E860" s="7">
        <v>0.53670691218993205</v>
      </c>
      <c r="F860" s="7">
        <v>0.45430860658736899</v>
      </c>
      <c r="G860" s="7">
        <v>1.2386103977563101E-2</v>
      </c>
      <c r="H860" s="7">
        <v>2.6190362385967399E-2</v>
      </c>
      <c r="I860" s="7">
        <v>9.81510067654775E-2</v>
      </c>
      <c r="J860" s="7">
        <v>0.10316209139225301</v>
      </c>
      <c r="K860" s="7">
        <v>8.8474153819789902E-2</v>
      </c>
      <c r="L860" s="7">
        <v>0.34423913019033398</v>
      </c>
      <c r="M860" s="7">
        <v>4.5121437640764303E-2</v>
      </c>
      <c r="N860" s="7">
        <v>8.2714382553224802E-2</v>
      </c>
      <c r="O860" s="7">
        <v>4.25008047956607E-2</v>
      </c>
      <c r="P860" s="7">
        <v>0.15706052647896501</v>
      </c>
      <c r="Q860" s="7">
        <v>7.7773747257628596</v>
      </c>
    </row>
    <row r="861" spans="1:17" hidden="1" x14ac:dyDescent="0.3">
      <c r="A861" s="3" t="s">
        <v>33</v>
      </c>
      <c r="B861" s="2">
        <v>43497</v>
      </c>
      <c r="C861" s="7">
        <v>0.88715065741055099</v>
      </c>
      <c r="D861" s="7">
        <v>8.7199532869245908E-3</v>
      </c>
      <c r="E861" s="7">
        <v>0.51881306779971503</v>
      </c>
      <c r="F861" s="7">
        <v>0.47246697891335998</v>
      </c>
      <c r="G861" s="7">
        <v>1.0574998197587299E-2</v>
      </c>
      <c r="H861" s="7">
        <v>2.5841089454198898E-2</v>
      </c>
      <c r="I861" s="7">
        <v>0.10059489823989</v>
      </c>
      <c r="J861" s="7">
        <v>0.113890207570524</v>
      </c>
      <c r="K861" s="7">
        <v>8.2568558880039902E-2</v>
      </c>
      <c r="L861" s="7">
        <v>0.33251569983044799</v>
      </c>
      <c r="M861" s="7">
        <v>4.3405978010834401E-2</v>
      </c>
      <c r="N861" s="7">
        <v>8.1506883649647394E-2</v>
      </c>
      <c r="O861" s="7">
        <v>4.5439680420071599E-2</v>
      </c>
      <c r="P861" s="7">
        <v>0.16366200574675899</v>
      </c>
      <c r="Q861" s="7">
        <v>7.7313554528370796</v>
      </c>
    </row>
    <row r="862" spans="1:17" hidden="1" x14ac:dyDescent="0.3">
      <c r="A862" s="3" t="s">
        <v>33</v>
      </c>
      <c r="B862" s="2">
        <v>43525</v>
      </c>
      <c r="C862" s="7">
        <v>1.0453772262738801</v>
      </c>
      <c r="D862" s="7">
        <v>8.6466330998162897E-3</v>
      </c>
      <c r="E862" s="7">
        <v>0.51886910411901999</v>
      </c>
      <c r="F862" s="7">
        <v>0.47248426278116301</v>
      </c>
      <c r="G862" s="7">
        <v>1.0551907884824199E-2</v>
      </c>
      <c r="H862" s="7">
        <v>2.3997319448426601E-2</v>
      </c>
      <c r="I862" s="7">
        <v>0.107567449087336</v>
      </c>
      <c r="J862" s="7">
        <v>0.110785722947621</v>
      </c>
      <c r="K862" s="7">
        <v>8.1505218488249695E-2</v>
      </c>
      <c r="L862" s="7">
        <v>0.32967813801625401</v>
      </c>
      <c r="M862" s="7">
        <v>4.3493846572728999E-2</v>
      </c>
      <c r="N862" s="7">
        <v>8.1909961318053504E-2</v>
      </c>
      <c r="O862" s="7">
        <v>4.6093136696469902E-2</v>
      </c>
      <c r="P862" s="7">
        <v>0.164417299540036</v>
      </c>
      <c r="Q862" s="7">
        <v>7.8013250332585597</v>
      </c>
    </row>
    <row r="863" spans="1:17" hidden="1" x14ac:dyDescent="0.3">
      <c r="A863" s="3" t="s">
        <v>33</v>
      </c>
      <c r="B863" s="2">
        <v>43556</v>
      </c>
      <c r="C863" s="7">
        <v>0.98922364592343803</v>
      </c>
      <c r="D863" s="7">
        <v>8.2505850095341404E-3</v>
      </c>
      <c r="E863" s="7">
        <v>0.52477007963504796</v>
      </c>
      <c r="F863" s="7">
        <v>0.46697933535541802</v>
      </c>
      <c r="G863" s="7">
        <v>1.08145053616932E-2</v>
      </c>
      <c r="H863" s="7">
        <v>2.3946625593874001E-2</v>
      </c>
      <c r="I863" s="7">
        <v>0.108783789536692</v>
      </c>
      <c r="J863" s="7">
        <v>0.10855204804831201</v>
      </c>
      <c r="K863" s="7">
        <v>8.3462538574020598E-2</v>
      </c>
      <c r="L863" s="7">
        <v>0.33062627978527498</v>
      </c>
      <c r="M863" s="7">
        <v>4.3239096553382601E-2</v>
      </c>
      <c r="N863" s="7">
        <v>8.1059495547157107E-2</v>
      </c>
      <c r="O863" s="7">
        <v>4.9350343884480903E-2</v>
      </c>
      <c r="P863" s="7">
        <v>0.160165277115113</v>
      </c>
      <c r="Q863" s="7">
        <v>7.7752272544305798</v>
      </c>
    </row>
    <row r="864" spans="1:17" hidden="1" x14ac:dyDescent="0.3">
      <c r="A864" s="3" t="s">
        <v>33</v>
      </c>
      <c r="B864" s="2">
        <v>43586</v>
      </c>
      <c r="C864" s="7">
        <v>1.02579338372776</v>
      </c>
      <c r="D864" s="7">
        <v>8.4479070145276405E-3</v>
      </c>
      <c r="E864" s="7">
        <v>0.52012200142769704</v>
      </c>
      <c r="F864" s="7">
        <v>0.47143009155777599</v>
      </c>
      <c r="G864" s="7">
        <v>9.9755985803955793E-3</v>
      </c>
      <c r="H864" s="7">
        <v>2.3129393411806101E-2</v>
      </c>
      <c r="I864" s="7">
        <v>0.11423107440338</v>
      </c>
      <c r="J864" s="7">
        <v>0.114822537506024</v>
      </c>
      <c r="K864" s="7">
        <v>8.4057600565429394E-2</v>
      </c>
      <c r="L864" s="7">
        <v>0.32041321704009701</v>
      </c>
      <c r="M864" s="7">
        <v>4.3552633582344999E-2</v>
      </c>
      <c r="N864" s="7">
        <v>8.2395101021796105E-2</v>
      </c>
      <c r="O864" s="7">
        <v>5.1142759754958897E-2</v>
      </c>
      <c r="P864" s="7">
        <v>0.15628008413376801</v>
      </c>
      <c r="Q864" s="7">
        <v>7.74032362931582</v>
      </c>
    </row>
    <row r="865" spans="1:17" hidden="1" x14ac:dyDescent="0.3">
      <c r="A865" s="3" t="s">
        <v>33</v>
      </c>
      <c r="B865" s="2">
        <v>43617</v>
      </c>
      <c r="C865" s="7">
        <v>0.95836401458362497</v>
      </c>
      <c r="D865" s="7">
        <v>8.7484339940416198E-3</v>
      </c>
      <c r="E865" s="7">
        <v>0.53207563741627595</v>
      </c>
      <c r="F865" s="7">
        <v>0.45917592858968298</v>
      </c>
      <c r="G865" s="7">
        <v>9.9974604375999299E-3</v>
      </c>
      <c r="H865" s="7">
        <v>2.2497303249253201E-2</v>
      </c>
      <c r="I865" s="7">
        <v>0.114067003985687</v>
      </c>
      <c r="J865" s="7">
        <v>0.10986727540538101</v>
      </c>
      <c r="K865" s="7">
        <v>8.6419235001454806E-2</v>
      </c>
      <c r="L865" s="7">
        <v>0.333305221244873</v>
      </c>
      <c r="M865" s="7">
        <v>4.4750831839566303E-2</v>
      </c>
      <c r="N865" s="7">
        <v>8.3880109801735603E-2</v>
      </c>
      <c r="O865" s="7">
        <v>4.5541882889102402E-2</v>
      </c>
      <c r="P865" s="7">
        <v>0.14967367614534699</v>
      </c>
      <c r="Q865" s="7">
        <v>7.7288286550781198</v>
      </c>
    </row>
    <row r="866" spans="1:17" hidden="1" x14ac:dyDescent="0.3">
      <c r="A866" s="3" t="s">
        <v>33</v>
      </c>
      <c r="B866" s="2">
        <v>43647</v>
      </c>
      <c r="C866" s="7">
        <v>0.98480296696955205</v>
      </c>
      <c r="D866" s="7">
        <v>9.5236145494726008E-3</v>
      </c>
      <c r="E866" s="7">
        <v>0.53722146074704702</v>
      </c>
      <c r="F866" s="7">
        <v>0.45325492470348</v>
      </c>
      <c r="G866" s="7">
        <v>1.07627597969437E-2</v>
      </c>
      <c r="H866" s="7">
        <v>2.3079100822306201E-2</v>
      </c>
      <c r="I866" s="7">
        <v>0.118984538795152</v>
      </c>
      <c r="J866" s="7">
        <v>0.111768353930935</v>
      </c>
      <c r="K866" s="7">
        <v>8.5517148330935197E-2</v>
      </c>
      <c r="L866" s="7">
        <v>0.33131252967345898</v>
      </c>
      <c r="M866" s="7">
        <v>4.6377209938039302E-2</v>
      </c>
      <c r="N866" s="7">
        <v>8.1446554594159698E-2</v>
      </c>
      <c r="O866" s="7">
        <v>4.4811646727801399E-2</v>
      </c>
      <c r="P866" s="7">
        <v>0.145940157390269</v>
      </c>
      <c r="Q866" s="7">
        <v>7.7403860310999404</v>
      </c>
    </row>
    <row r="867" spans="1:17" hidden="1" x14ac:dyDescent="0.3">
      <c r="A867" s="3" t="s">
        <v>33</v>
      </c>
      <c r="B867" s="2">
        <v>43678</v>
      </c>
      <c r="C867" s="7">
        <v>1.01189510435934</v>
      </c>
      <c r="D867" s="7">
        <v>9.4978991915251106E-3</v>
      </c>
      <c r="E867" s="7">
        <v>0.53757866158641698</v>
      </c>
      <c r="F867" s="7">
        <v>0.45292343922205802</v>
      </c>
      <c r="G867" s="7">
        <v>1.0175964403296199E-2</v>
      </c>
      <c r="H867" s="7">
        <v>2.7158455772225601E-2</v>
      </c>
      <c r="I867" s="7">
        <v>0.118665531142484</v>
      </c>
      <c r="J867" s="7">
        <v>0.11912360267696501</v>
      </c>
      <c r="K867" s="7">
        <v>8.2687806228612507E-2</v>
      </c>
      <c r="L867" s="7">
        <v>0.32591501031227399</v>
      </c>
      <c r="M867" s="7">
        <v>4.3773363799075003E-2</v>
      </c>
      <c r="N867" s="7">
        <v>8.4495568897367701E-2</v>
      </c>
      <c r="O867" s="7">
        <v>4.3718832667106897E-2</v>
      </c>
      <c r="P867" s="7">
        <v>0.14428586410059299</v>
      </c>
      <c r="Q867" s="7">
        <v>7.8287369906973598</v>
      </c>
    </row>
    <row r="868" spans="1:17" hidden="1" x14ac:dyDescent="0.3">
      <c r="A868" s="3" t="s">
        <v>33</v>
      </c>
      <c r="B868" s="2">
        <v>43709</v>
      </c>
      <c r="C868" s="7">
        <v>0.97505776945122802</v>
      </c>
      <c r="D868" s="7">
        <v>8.9373549900759897E-3</v>
      </c>
      <c r="E868" s="7">
        <v>0.52625731232787698</v>
      </c>
      <c r="F868" s="7">
        <v>0.46480533268204699</v>
      </c>
      <c r="G868" s="7">
        <v>1.00150460957874E-2</v>
      </c>
      <c r="H868" s="7">
        <v>2.7648683552535601E-2</v>
      </c>
      <c r="I868" s="7">
        <v>0.10903296419426101</v>
      </c>
      <c r="J868" s="7">
        <v>0.118327256268209</v>
      </c>
      <c r="K868" s="7">
        <v>8.5632361258973694E-2</v>
      </c>
      <c r="L868" s="7">
        <v>0.32628224965680203</v>
      </c>
      <c r="M868" s="7">
        <v>4.1097295105831599E-2</v>
      </c>
      <c r="N868" s="7">
        <v>8.2733714153408994E-2</v>
      </c>
      <c r="O868" s="7">
        <v>4.0375524542370103E-2</v>
      </c>
      <c r="P868" s="7">
        <v>0.15885490517182099</v>
      </c>
      <c r="Q868" s="7">
        <v>7.7592647718602397</v>
      </c>
    </row>
    <row r="869" spans="1:17" hidden="1" x14ac:dyDescent="0.3">
      <c r="A869" s="3" t="s">
        <v>33</v>
      </c>
      <c r="B869" s="2">
        <v>43739</v>
      </c>
      <c r="C869" s="7">
        <v>1.01267014649821</v>
      </c>
      <c r="D869" s="7">
        <v>8.5695547112444904E-3</v>
      </c>
      <c r="E869" s="7">
        <v>0.53554005662841198</v>
      </c>
      <c r="F869" s="7">
        <v>0.45589038866034298</v>
      </c>
      <c r="G869" s="7">
        <v>1.1251073645991301E-2</v>
      </c>
      <c r="H869" s="7">
        <v>2.7929501600344301E-2</v>
      </c>
      <c r="I869" s="7">
        <v>0.109834318271675</v>
      </c>
      <c r="J869" s="7">
        <v>0.120454962920612</v>
      </c>
      <c r="K869" s="7">
        <v>9.0493405545726199E-2</v>
      </c>
      <c r="L869" s="7">
        <v>0.32677881758008898</v>
      </c>
      <c r="M869" s="7">
        <v>4.3720293373156603E-2</v>
      </c>
      <c r="N869" s="7">
        <v>9.1170350394672403E-2</v>
      </c>
      <c r="O869" s="7">
        <v>3.3856849972878002E-2</v>
      </c>
      <c r="P869" s="7">
        <v>0.144510426694855</v>
      </c>
      <c r="Q869" s="7">
        <v>7.8273293129002699</v>
      </c>
    </row>
    <row r="870" spans="1:17" hidden="1" x14ac:dyDescent="0.3">
      <c r="A870" s="3" t="s">
        <v>33</v>
      </c>
      <c r="B870" s="2">
        <v>43770</v>
      </c>
      <c r="C870" s="7">
        <v>1.0668520959961501</v>
      </c>
      <c r="D870" s="7">
        <v>9.8340766080853102E-3</v>
      </c>
      <c r="E870" s="7">
        <v>0.54241235312130398</v>
      </c>
      <c r="F870" s="7">
        <v>0.44775357027061102</v>
      </c>
      <c r="G870" s="7">
        <v>1.1136003377523599E-2</v>
      </c>
      <c r="H870" s="7">
        <v>3.2514967330716599E-2</v>
      </c>
      <c r="I870" s="7">
        <v>0.119438331624404</v>
      </c>
      <c r="J870" s="7">
        <v>0.114531048552381</v>
      </c>
      <c r="K870" s="7">
        <v>0.109737958159767</v>
      </c>
      <c r="L870" s="7">
        <v>0.32954730059472198</v>
      </c>
      <c r="M870" s="7">
        <v>4.7948181698943299E-2</v>
      </c>
      <c r="N870" s="7">
        <v>8.1381903561449795E-2</v>
      </c>
      <c r="O870" s="7">
        <v>2.9726243128003399E-2</v>
      </c>
      <c r="P870" s="7">
        <v>0.124038061972089</v>
      </c>
      <c r="Q870" s="7">
        <v>7.7717870244485097</v>
      </c>
    </row>
    <row r="871" spans="1:17" hidden="1" x14ac:dyDescent="0.3">
      <c r="A871" s="3" t="s">
        <v>33</v>
      </c>
      <c r="B871" s="2">
        <v>43800</v>
      </c>
      <c r="C871" s="7">
        <v>1.2032918827510299</v>
      </c>
      <c r="D871" s="7">
        <v>9.4524462680624696E-3</v>
      </c>
      <c r="E871" s="7">
        <v>0.54435642289847996</v>
      </c>
      <c r="F871" s="7">
        <v>0.44619113083345702</v>
      </c>
      <c r="G871" s="7">
        <v>9.9437728688327193E-3</v>
      </c>
      <c r="H871" s="7">
        <v>3.4969140127602397E-2</v>
      </c>
      <c r="I871" s="7">
        <v>0.14692910753682301</v>
      </c>
      <c r="J871" s="7">
        <v>0.109478382917357</v>
      </c>
      <c r="K871" s="7">
        <v>0.11497433530496599</v>
      </c>
      <c r="L871" s="7">
        <v>0.33712415759354297</v>
      </c>
      <c r="M871" s="7">
        <v>5.44818620439598E-2</v>
      </c>
      <c r="N871" s="7">
        <v>6.5106945060298793E-2</v>
      </c>
      <c r="O871" s="7">
        <v>2.4899378828584999E-2</v>
      </c>
      <c r="P871" s="7">
        <v>0.102092917718031</v>
      </c>
      <c r="Q871" s="7">
        <v>7.7660325653987599</v>
      </c>
    </row>
    <row r="872" spans="1:17" hidden="1" x14ac:dyDescent="0.3">
      <c r="A872" s="3" t="s">
        <v>33</v>
      </c>
      <c r="B872" s="2">
        <v>43831</v>
      </c>
      <c r="C872" s="7">
        <v>0.92440937657010602</v>
      </c>
      <c r="D872" s="7">
        <v>9.9353511685817894E-3</v>
      </c>
      <c r="E872" s="7">
        <v>0.52990228594810396</v>
      </c>
      <c r="F872" s="7">
        <v>0.46016236288331502</v>
      </c>
      <c r="G872" s="7">
        <v>1.24980098298033E-2</v>
      </c>
      <c r="H872" s="7">
        <v>2.3541737962624501E-2</v>
      </c>
      <c r="I872" s="7">
        <v>8.8364432521109801E-2</v>
      </c>
      <c r="J872" s="7">
        <v>0.117899267211739</v>
      </c>
      <c r="K872" s="7">
        <v>8.31019271186548E-2</v>
      </c>
      <c r="L872" s="7">
        <v>0.34362584373602401</v>
      </c>
      <c r="M872" s="7">
        <v>4.4745145569481198E-2</v>
      </c>
      <c r="N872" s="7">
        <v>8.7243844002123497E-2</v>
      </c>
      <c r="O872" s="7">
        <v>3.7854582392449099E-2</v>
      </c>
      <c r="P872" s="7">
        <v>0.161125209655991</v>
      </c>
      <c r="Q872" s="7">
        <v>7.7680474527948604</v>
      </c>
    </row>
    <row r="873" spans="1:17" hidden="1" x14ac:dyDescent="0.3">
      <c r="A873" s="3" t="s">
        <v>33</v>
      </c>
      <c r="B873" s="2">
        <v>43862</v>
      </c>
      <c r="C873" s="7">
        <v>0.94144839619468201</v>
      </c>
      <c r="D873" s="7">
        <v>9.6965116060062691E-3</v>
      </c>
      <c r="E873" s="7">
        <v>0.54235515150727598</v>
      </c>
      <c r="F873" s="7">
        <v>0.44794833688671698</v>
      </c>
      <c r="G873" s="7">
        <v>1.1636968169305199E-2</v>
      </c>
      <c r="H873" s="7">
        <v>2.58451412469386E-2</v>
      </c>
      <c r="I873" s="7">
        <v>9.2474143547546406E-2</v>
      </c>
      <c r="J873" s="7">
        <v>0.129141993714254</v>
      </c>
      <c r="K873" s="7">
        <v>8.1354140575651102E-2</v>
      </c>
      <c r="L873" s="7">
        <v>0.34427796743112399</v>
      </c>
      <c r="M873" s="7">
        <v>4.33732291963215E-2</v>
      </c>
      <c r="N873" s="7">
        <v>7.6648667808445703E-2</v>
      </c>
      <c r="O873" s="7">
        <v>4.0473654994798401E-2</v>
      </c>
      <c r="P873" s="7">
        <v>0.15477409331561601</v>
      </c>
      <c r="Q873" s="7">
        <v>7.7770618730018803</v>
      </c>
    </row>
    <row r="874" spans="1:17" x14ac:dyDescent="0.3">
      <c r="A874" s="3" t="s">
        <v>33</v>
      </c>
      <c r="B874" s="2">
        <v>43891</v>
      </c>
      <c r="C874" s="7">
        <v>0.89577110849008201</v>
      </c>
      <c r="D874" s="7">
        <v>9.7901512968645906E-3</v>
      </c>
      <c r="E874" s="7">
        <v>0.59524518792923198</v>
      </c>
      <c r="F874" s="7">
        <v>0.39496466077390402</v>
      </c>
      <c r="G874" s="7">
        <v>1.35930361228548E-2</v>
      </c>
      <c r="H874" s="7">
        <v>1.7372011226792199E-2</v>
      </c>
      <c r="I874" s="7">
        <v>6.0615774495819598E-2</v>
      </c>
      <c r="J874" s="7">
        <v>8.6220228271095906E-2</v>
      </c>
      <c r="K874" s="7">
        <v>8.5889141566345306E-2</v>
      </c>
      <c r="L874" s="7">
        <v>0.45520384754931698</v>
      </c>
      <c r="M874" s="7">
        <v>3.5192022915744303E-2</v>
      </c>
      <c r="N874" s="7">
        <v>7.5743802438856603E-2</v>
      </c>
      <c r="O874" s="7">
        <v>2.0451296639813502E-2</v>
      </c>
      <c r="P874" s="7">
        <v>0.14971883877336101</v>
      </c>
      <c r="Q874" s="7">
        <v>7.8068123433312904</v>
      </c>
    </row>
    <row r="875" spans="1:17" hidden="1" x14ac:dyDescent="0.3">
      <c r="A875" s="3" t="s">
        <v>33</v>
      </c>
      <c r="B875" s="2">
        <v>43922</v>
      </c>
      <c r="C875" s="7">
        <v>0.56066496625498297</v>
      </c>
      <c r="D875" s="7">
        <v>1.1828111043824099E-2</v>
      </c>
      <c r="E875" s="7">
        <v>0.74588177964536895</v>
      </c>
      <c r="F875" s="7">
        <v>0.24229010931080699</v>
      </c>
      <c r="G875" s="7">
        <v>1.57216214947173E-2</v>
      </c>
      <c r="H875" s="7">
        <v>5.4143003282115603E-4</v>
      </c>
      <c r="I875" s="7">
        <v>2.5808672762904399E-3</v>
      </c>
      <c r="J875" s="7">
        <v>1.85582863057643E-2</v>
      </c>
      <c r="K875" s="7">
        <v>9.7888310140422194E-2</v>
      </c>
      <c r="L875" s="7">
        <v>0.70740650448921305</v>
      </c>
      <c r="M875" s="7">
        <v>1.49491568743053E-2</v>
      </c>
      <c r="N875" s="7">
        <v>5.7155057072332399E-2</v>
      </c>
      <c r="O875" s="7">
        <v>3.4122508826479698E-3</v>
      </c>
      <c r="P875" s="7">
        <v>8.1786515431486101E-2</v>
      </c>
      <c r="Q875" s="7">
        <v>7.9634534829477799</v>
      </c>
    </row>
    <row r="876" spans="1:17" hidden="1" x14ac:dyDescent="0.3">
      <c r="A876" s="3" t="s">
        <v>33</v>
      </c>
      <c r="B876" s="2">
        <v>43952</v>
      </c>
      <c r="C876" s="7">
        <v>0.70345182736349499</v>
      </c>
      <c r="D876" s="7">
        <v>1.0484714841316E-2</v>
      </c>
      <c r="E876" s="7">
        <v>0.71419913539385305</v>
      </c>
      <c r="F876" s="7">
        <v>0.27531614976483099</v>
      </c>
      <c r="G876" s="7">
        <v>1.45282676578578E-2</v>
      </c>
      <c r="H876" s="7">
        <v>8.6420447498569003E-4</v>
      </c>
      <c r="I876" s="7">
        <v>6.34447157634907E-3</v>
      </c>
      <c r="J876" s="7">
        <v>3.14968549209063E-2</v>
      </c>
      <c r="K876" s="7">
        <v>9.5736961854998803E-2</v>
      </c>
      <c r="L876" s="7">
        <v>0.62194029557591501</v>
      </c>
      <c r="M876" s="7">
        <v>1.4848230630375501E-2</v>
      </c>
      <c r="N876" s="7">
        <v>0.107566676135262</v>
      </c>
      <c r="O876" s="7">
        <v>3.2868830452762099E-3</v>
      </c>
      <c r="P876" s="7">
        <v>0.10338715412807301</v>
      </c>
      <c r="Q876" s="7">
        <v>7.9602437220070703</v>
      </c>
    </row>
    <row r="877" spans="1:17" hidden="1" x14ac:dyDescent="0.3">
      <c r="A877" s="3" t="s">
        <v>33</v>
      </c>
      <c r="B877" s="2">
        <v>43983</v>
      </c>
      <c r="C877" s="7">
        <v>0.86062783357684203</v>
      </c>
      <c r="D877" s="7">
        <v>1.0352383384504799E-2</v>
      </c>
      <c r="E877" s="7">
        <v>0.636916591326809</v>
      </c>
      <c r="F877" s="7">
        <v>0.352731025288686</v>
      </c>
      <c r="G877" s="7">
        <v>1.3045866216660601E-2</v>
      </c>
      <c r="H877" s="7">
        <v>8.9613626974028599E-3</v>
      </c>
      <c r="I877" s="7">
        <v>7.4288225376686806E-2</v>
      </c>
      <c r="J877" s="7">
        <v>5.2932143081408201E-2</v>
      </c>
      <c r="K877" s="7">
        <v>9.0694574165967601E-2</v>
      </c>
      <c r="L877" s="7">
        <v>0.47186334402341901</v>
      </c>
      <c r="M877" s="7">
        <v>2.3613243772002499E-2</v>
      </c>
      <c r="N877" s="7">
        <v>0.113827441496777</v>
      </c>
      <c r="O877" s="7">
        <v>5.4736624369492804E-3</v>
      </c>
      <c r="P877" s="7">
        <v>0.14530013673272699</v>
      </c>
      <c r="Q877" s="7">
        <v>7.9130960443067799</v>
      </c>
    </row>
    <row r="878" spans="1:17" hidden="1" x14ac:dyDescent="0.3">
      <c r="A878" s="3" t="s">
        <v>33</v>
      </c>
      <c r="B878" s="2">
        <v>44013</v>
      </c>
      <c r="C878" s="7">
        <v>1.0267032414756101</v>
      </c>
      <c r="D878" s="7">
        <v>8.7643211679802706E-3</v>
      </c>
      <c r="E878" s="7">
        <v>0.59331728806960005</v>
      </c>
      <c r="F878" s="7">
        <v>0.39791839076241903</v>
      </c>
      <c r="G878" s="7">
        <v>1.2084018024006099E-2</v>
      </c>
      <c r="H878" s="7">
        <v>1.50848576714441E-2</v>
      </c>
      <c r="I878" s="7">
        <v>0.100143170792241</v>
      </c>
      <c r="J878" s="7">
        <v>9.0759598571983693E-2</v>
      </c>
      <c r="K878" s="7">
        <v>8.5315334781562904E-2</v>
      </c>
      <c r="L878" s="7">
        <v>0.384186800324887</v>
      </c>
      <c r="M878" s="7">
        <v>3.5532983733361299E-2</v>
      </c>
      <c r="N878" s="7">
        <v>0.10221668484883401</v>
      </c>
      <c r="O878" s="7">
        <v>1.17860065723388E-2</v>
      </c>
      <c r="P878" s="7">
        <v>0.162890544679341</v>
      </c>
      <c r="Q878" s="7">
        <v>7.8930224604056596</v>
      </c>
    </row>
    <row r="879" spans="1:17" hidden="1" x14ac:dyDescent="0.3">
      <c r="A879" s="3" t="s">
        <v>33</v>
      </c>
      <c r="B879" s="2">
        <v>44044</v>
      </c>
      <c r="C879" s="7">
        <v>1.0793937662875901</v>
      </c>
      <c r="D879" s="7">
        <v>9.4993733772013693E-3</v>
      </c>
      <c r="E879" s="7">
        <v>0.57769435417788895</v>
      </c>
      <c r="F879" s="7">
        <v>0.41280627244491003</v>
      </c>
      <c r="G879" s="7">
        <v>1.0494928486201101E-2</v>
      </c>
      <c r="H879" s="7">
        <v>2.01179007410178E-2</v>
      </c>
      <c r="I879" s="7">
        <v>0.111825145669399</v>
      </c>
      <c r="J879" s="7">
        <v>0.115652641521631</v>
      </c>
      <c r="K879" s="7">
        <v>8.3669406171200694E-2</v>
      </c>
      <c r="L879" s="7">
        <v>0.36100253270927801</v>
      </c>
      <c r="M879" s="7">
        <v>3.5886426883385301E-2</v>
      </c>
      <c r="N879" s="7">
        <v>9.9197246817183005E-2</v>
      </c>
      <c r="O879" s="7">
        <v>1.5647211538931699E-2</v>
      </c>
      <c r="P879" s="7">
        <v>0.14650655946177199</v>
      </c>
      <c r="Q879" s="7">
        <v>7.8383791320987903</v>
      </c>
    </row>
    <row r="880" spans="1:17" hidden="1" x14ac:dyDescent="0.3">
      <c r="A880" s="3" t="s">
        <v>33</v>
      </c>
      <c r="B880" s="2">
        <v>44075</v>
      </c>
      <c r="C880" s="7">
        <v>1.02724020094935</v>
      </c>
      <c r="D880" s="7">
        <v>1.05162109452874E-2</v>
      </c>
      <c r="E880" s="7">
        <v>0.58487280512626905</v>
      </c>
      <c r="F880" s="7">
        <v>0.40461098392844402</v>
      </c>
      <c r="G880" s="7">
        <v>1.3134929606410099E-2</v>
      </c>
      <c r="H880" s="7">
        <v>2.2649798235001201E-2</v>
      </c>
      <c r="I880" s="7">
        <v>0.10657779044685201</v>
      </c>
      <c r="J880" s="7">
        <v>0.105323420934025</v>
      </c>
      <c r="K880" s="7">
        <v>9.0698540384925502E-2</v>
      </c>
      <c r="L880" s="7">
        <v>0.37155900253770802</v>
      </c>
      <c r="M880" s="7">
        <v>3.6606273820429601E-2</v>
      </c>
      <c r="N880" s="7">
        <v>8.7687123613148996E-2</v>
      </c>
      <c r="O880" s="7">
        <v>1.60156272514601E-2</v>
      </c>
      <c r="P880" s="7">
        <v>0.14974749317003999</v>
      </c>
      <c r="Q880" s="7">
        <v>7.86860959602219</v>
      </c>
    </row>
    <row r="881" spans="1:17" hidden="1" x14ac:dyDescent="0.3">
      <c r="A881" s="3" t="s">
        <v>33</v>
      </c>
      <c r="B881" s="2">
        <v>44105</v>
      </c>
      <c r="C881" s="7">
        <v>1.0938854824873101</v>
      </c>
      <c r="D881" s="7">
        <v>1.00507688312103E-2</v>
      </c>
      <c r="E881" s="7">
        <v>0.58479586130468297</v>
      </c>
      <c r="F881" s="7">
        <v>0.40515336986410699</v>
      </c>
      <c r="G881" s="7">
        <v>1.24035311968655E-2</v>
      </c>
      <c r="H881" s="7">
        <v>2.49793430893985E-2</v>
      </c>
      <c r="I881" s="7">
        <v>0.108330576844985</v>
      </c>
      <c r="J881" s="7">
        <v>0.10145239634236999</v>
      </c>
      <c r="K881" s="7">
        <v>9.7989200816667094E-2</v>
      </c>
      <c r="L881" s="7">
        <v>0.377399728130975</v>
      </c>
      <c r="M881" s="7">
        <v>3.9229718929171001E-2</v>
      </c>
      <c r="N881" s="7">
        <v>9.6269244832002304E-2</v>
      </c>
      <c r="O881" s="7">
        <v>1.2022474766961701E-2</v>
      </c>
      <c r="P881" s="7">
        <v>0.12992378505060401</v>
      </c>
      <c r="Q881" s="7">
        <v>7.8670607935557699</v>
      </c>
    </row>
    <row r="882" spans="1:17" hidden="1" x14ac:dyDescent="0.3">
      <c r="A882" s="3" t="s">
        <v>33</v>
      </c>
      <c r="B882" s="2">
        <v>44136</v>
      </c>
      <c r="C882" s="7">
        <v>0.81108626258128902</v>
      </c>
      <c r="D882" s="7">
        <v>1.1364377908861099E-2</v>
      </c>
      <c r="E882" s="7">
        <v>0.66924169485090801</v>
      </c>
      <c r="F882" s="7">
        <v>0.31939392724023102</v>
      </c>
      <c r="G882" s="7">
        <v>2.30518611420709E-2</v>
      </c>
      <c r="H882" s="7">
        <v>1.2694716834873301E-2</v>
      </c>
      <c r="I882" s="7">
        <v>2.95963152301226E-2</v>
      </c>
      <c r="J882" s="7">
        <v>6.5759768121274806E-2</v>
      </c>
      <c r="K882" s="7">
        <v>0.115612630346521</v>
      </c>
      <c r="L882" s="7">
        <v>0.50472735917558198</v>
      </c>
      <c r="M882" s="7">
        <v>3.69610478435317E-2</v>
      </c>
      <c r="N882" s="7">
        <v>8.8640497434257101E-2</v>
      </c>
      <c r="O882" s="7">
        <v>7.2906592088465604E-3</v>
      </c>
      <c r="P882" s="7">
        <v>0.11566514466291999</v>
      </c>
      <c r="Q882" s="7">
        <v>7.9338650876726602</v>
      </c>
    </row>
    <row r="883" spans="1:17" hidden="1" x14ac:dyDescent="0.3">
      <c r="A883" s="3" t="s">
        <v>33</v>
      </c>
      <c r="B883" s="2">
        <v>44166</v>
      </c>
      <c r="C883" s="7">
        <v>1.16057097658561</v>
      </c>
      <c r="D883" s="7">
        <v>1.06737054502117E-2</v>
      </c>
      <c r="E883" s="7">
        <v>0.626419022776461</v>
      </c>
      <c r="F883" s="7">
        <v>0.36290727177332699</v>
      </c>
      <c r="G883" s="7">
        <v>1.91892812371709E-2</v>
      </c>
      <c r="H883" s="7">
        <v>2.59582246170624E-2</v>
      </c>
      <c r="I883" s="7">
        <v>0.147484934791628</v>
      </c>
      <c r="J883" s="7">
        <v>5.25653925020894E-2</v>
      </c>
      <c r="K883" s="7">
        <v>0.115952831534113</v>
      </c>
      <c r="L883" s="7">
        <v>0.41103402583515503</v>
      </c>
      <c r="M883" s="7">
        <v>5.2589097880899903E-2</v>
      </c>
      <c r="N883" s="7">
        <v>7.2345690145647401E-2</v>
      </c>
      <c r="O883" s="7">
        <v>6.8202336445248998E-3</v>
      </c>
      <c r="P883" s="7">
        <v>9.6060287811708805E-2</v>
      </c>
      <c r="Q883" s="7">
        <v>7.8793107648495901</v>
      </c>
    </row>
    <row r="884" spans="1:17" hidden="1" x14ac:dyDescent="0.3">
      <c r="A884" s="3" t="s">
        <v>33</v>
      </c>
      <c r="B884" s="2">
        <v>44197</v>
      </c>
      <c r="C884" s="7">
        <v>0.70136288138555203</v>
      </c>
      <c r="D884" s="7">
        <v>1.12442153006929E-2</v>
      </c>
      <c r="E884" s="7">
        <v>0.68575866955737097</v>
      </c>
      <c r="F884" s="7">
        <v>0.302997115141936</v>
      </c>
      <c r="G884" s="7">
        <v>2.5555275207955599E-2</v>
      </c>
      <c r="H884" s="7">
        <v>3.8053225699527298E-3</v>
      </c>
      <c r="I884" s="7">
        <v>1.8469550130531399E-2</v>
      </c>
      <c r="J884" s="7">
        <v>6.0247273815671298E-2</v>
      </c>
      <c r="K884" s="7">
        <v>9.3096964867328394E-2</v>
      </c>
      <c r="L884" s="7">
        <v>0.53714172296356799</v>
      </c>
      <c r="M884" s="7">
        <v>3.2176512062768302E-2</v>
      </c>
      <c r="N884" s="7">
        <v>8.2782974896398506E-2</v>
      </c>
      <c r="O884" s="7">
        <v>7.5827074560708002E-3</v>
      </c>
      <c r="P884" s="7">
        <v>0.13914169602975501</v>
      </c>
      <c r="Q884" s="7">
        <v>7.9727891270916196</v>
      </c>
    </row>
    <row r="885" spans="1:17" hidden="1" x14ac:dyDescent="0.3">
      <c r="A885" s="3" t="s">
        <v>33</v>
      </c>
      <c r="B885" s="2">
        <v>44228</v>
      </c>
      <c r="C885" s="7">
        <v>0.67563088259055404</v>
      </c>
      <c r="D885" s="7">
        <v>1.0698359400127901E-2</v>
      </c>
      <c r="E885" s="7">
        <v>0.68440789350180298</v>
      </c>
      <c r="F885" s="7">
        <v>0.30489374709806899</v>
      </c>
      <c r="G885" s="7">
        <v>1.6485024492709801E-2</v>
      </c>
      <c r="H885" s="7">
        <v>2.3401459064068498E-3</v>
      </c>
      <c r="I885" s="7">
        <v>8.6445172526209407E-3</v>
      </c>
      <c r="J885" s="7">
        <v>6.3839132876525095E-2</v>
      </c>
      <c r="K885" s="7">
        <v>9.5668024282493103E-2</v>
      </c>
      <c r="L885" s="7">
        <v>0.55331690247170395</v>
      </c>
      <c r="M885" s="7">
        <v>3.3720842637462202E-2</v>
      </c>
      <c r="N885" s="7">
        <v>8.5145709788614299E-2</v>
      </c>
      <c r="O885" s="7">
        <v>7.3877612449548304E-3</v>
      </c>
      <c r="P885" s="7">
        <v>0.13345193904650901</v>
      </c>
      <c r="Q885" s="7">
        <v>7.91112405314135</v>
      </c>
    </row>
    <row r="886" spans="1:17" x14ac:dyDescent="0.3">
      <c r="A886" s="3" t="s">
        <v>33</v>
      </c>
      <c r="B886" s="2">
        <v>44256</v>
      </c>
      <c r="C886" s="7">
        <v>0.81294036120088997</v>
      </c>
      <c r="D886" s="7">
        <v>1.1021979808369E-2</v>
      </c>
      <c r="E886" s="7">
        <v>0.66814446216805301</v>
      </c>
      <c r="F886" s="7">
        <v>0.32083355802357799</v>
      </c>
      <c r="G886" s="7">
        <v>1.7288215701125001E-2</v>
      </c>
      <c r="H886" s="7">
        <v>2.3489226952540299E-3</v>
      </c>
      <c r="I886" s="7">
        <v>8.0610525542760807E-3</v>
      </c>
      <c r="J886" s="7">
        <v>6.46049566155905E-2</v>
      </c>
      <c r="K886" s="7">
        <v>9.6456014308073795E-2</v>
      </c>
      <c r="L886" s="7">
        <v>0.53447710902044099</v>
      </c>
      <c r="M886" s="7">
        <v>3.5702250210068898E-2</v>
      </c>
      <c r="N886" s="7">
        <v>9.1040740282012103E-2</v>
      </c>
      <c r="O886" s="7">
        <v>7.9975099412453593E-3</v>
      </c>
      <c r="P886" s="7">
        <v>0.142023228671914</v>
      </c>
      <c r="Q886" s="7">
        <v>7.8832109763850102</v>
      </c>
    </row>
    <row r="887" spans="1:17" hidden="1" x14ac:dyDescent="0.3">
      <c r="A887" s="3" t="s">
        <v>33</v>
      </c>
      <c r="B887" s="2">
        <v>44287</v>
      </c>
      <c r="C887" s="7">
        <v>1.0259154995655599</v>
      </c>
      <c r="D887" s="7">
        <v>1.10929656865468E-2</v>
      </c>
      <c r="E887" s="7">
        <v>0.62040322411156701</v>
      </c>
      <c r="F887" s="7">
        <v>0.368503810201886</v>
      </c>
      <c r="G887" s="7">
        <v>1.3340503494123799E-2</v>
      </c>
      <c r="H887" s="7">
        <v>1.07425704981143E-2</v>
      </c>
      <c r="I887" s="7">
        <v>9.4999064324158305E-2</v>
      </c>
      <c r="J887" s="7">
        <v>7.5511329217994597E-2</v>
      </c>
      <c r="K887" s="7">
        <v>8.7462208447964998E-2</v>
      </c>
      <c r="L887" s="7">
        <v>0.41169402887631001</v>
      </c>
      <c r="M887" s="7">
        <v>4.08081423300189E-2</v>
      </c>
      <c r="N887" s="7">
        <v>9.2923000886019597E-2</v>
      </c>
      <c r="O887" s="7">
        <v>1.0391650894802E-2</v>
      </c>
      <c r="P887" s="7">
        <v>0.162127501030493</v>
      </c>
      <c r="Q887" s="7">
        <v>7.8682102367551696</v>
      </c>
    </row>
    <row r="888" spans="1:17" hidden="1" x14ac:dyDescent="0.3">
      <c r="A888" s="3" t="s">
        <v>33</v>
      </c>
      <c r="B888" s="2">
        <v>44317</v>
      </c>
      <c r="C888" s="7">
        <v>1.1786301029462101</v>
      </c>
      <c r="D888" s="7">
        <v>1.11165524076799E-2</v>
      </c>
      <c r="E888" s="7">
        <v>0.57366313574362005</v>
      </c>
      <c r="F888" s="7">
        <v>0.41522031184870001</v>
      </c>
      <c r="G888" s="7">
        <v>1.1044180597543699E-2</v>
      </c>
      <c r="H888" s="7">
        <v>1.6742965673223999E-2</v>
      </c>
      <c r="I888" s="7">
        <v>0.108459715743632</v>
      </c>
      <c r="J888" s="7">
        <v>9.6090886827674096E-2</v>
      </c>
      <c r="K888" s="7">
        <v>8.0316216313203195E-2</v>
      </c>
      <c r="L888" s="7">
        <v>0.36618194940586801</v>
      </c>
      <c r="M888" s="7">
        <v>3.7015070310149903E-2</v>
      </c>
      <c r="N888" s="7">
        <v>9.3470111561641006E-2</v>
      </c>
      <c r="O888" s="7">
        <v>1.4304039430917801E-2</v>
      </c>
      <c r="P888" s="7">
        <v>0.176374864136146</v>
      </c>
      <c r="Q888" s="7">
        <v>7.8305960658272697</v>
      </c>
    </row>
    <row r="889" spans="1:17" hidden="1" x14ac:dyDescent="0.3">
      <c r="A889" s="3" t="s">
        <v>33</v>
      </c>
      <c r="B889" s="2">
        <v>44348</v>
      </c>
      <c r="C889" s="7">
        <v>1.1217080839726901</v>
      </c>
      <c r="D889" s="7">
        <v>1.046060772569E-2</v>
      </c>
      <c r="E889" s="7">
        <v>0.59762502734238898</v>
      </c>
      <c r="F889" s="7">
        <v>0.391914364931921</v>
      </c>
      <c r="G889" s="7">
        <v>1.1507549357254E-2</v>
      </c>
      <c r="H889" s="7">
        <v>1.8707672761598401E-2</v>
      </c>
      <c r="I889" s="7">
        <v>0.10163411349009401</v>
      </c>
      <c r="J889" s="7">
        <v>0.108987966843667</v>
      </c>
      <c r="K889" s="7">
        <v>7.7845911553167002E-2</v>
      </c>
      <c r="L889" s="7">
        <v>0.37578917799711098</v>
      </c>
      <c r="M889" s="7">
        <v>4.06209123453911E-2</v>
      </c>
      <c r="N889" s="7">
        <v>7.2250273269021698E-2</v>
      </c>
      <c r="O889" s="7">
        <v>1.6113578000416202E-2</v>
      </c>
      <c r="P889" s="7">
        <v>0.17654284438228099</v>
      </c>
      <c r="Q889" s="7">
        <v>7.84438741190547</v>
      </c>
    </row>
    <row r="890" spans="1:17" hidden="1" x14ac:dyDescent="0.3">
      <c r="A890" s="3" t="s">
        <v>33</v>
      </c>
      <c r="B890" s="2">
        <v>44378</v>
      </c>
      <c r="C890" s="7">
        <v>1.1877916994122399</v>
      </c>
      <c r="D890" s="7">
        <v>9.3318907631602006E-3</v>
      </c>
      <c r="E890" s="7">
        <v>0.56241678058705002</v>
      </c>
      <c r="F890" s="7">
        <v>0.42825132864978999</v>
      </c>
      <c r="G890" s="7">
        <v>1.2288728958233399E-2</v>
      </c>
      <c r="H890" s="7">
        <v>2.1360409501031501E-2</v>
      </c>
      <c r="I890" s="7">
        <v>0.100898533890805</v>
      </c>
      <c r="J890" s="7">
        <v>0.115149410834546</v>
      </c>
      <c r="K890" s="7">
        <v>7.6978946651308E-2</v>
      </c>
      <c r="L890" s="7">
        <v>0.366662581764163</v>
      </c>
      <c r="M890" s="7">
        <v>3.8989830820319399E-2</v>
      </c>
      <c r="N890" s="7">
        <v>7.6352894636487798E-2</v>
      </c>
      <c r="O890" s="7">
        <v>1.7948045252012199E-2</v>
      </c>
      <c r="P890" s="7">
        <v>0.17337061769109399</v>
      </c>
      <c r="Q890" s="7">
        <v>7.8422668250036303</v>
      </c>
    </row>
    <row r="891" spans="1:17" hidden="1" x14ac:dyDescent="0.3">
      <c r="A891" s="3" t="s">
        <v>33</v>
      </c>
      <c r="B891" s="2">
        <v>44409</v>
      </c>
      <c r="C891" s="7">
        <v>1.18583576725437</v>
      </c>
      <c r="D891" s="7">
        <v>9.2434431128130493E-3</v>
      </c>
      <c r="E891" s="7">
        <v>0.56919556825541395</v>
      </c>
      <c r="F891" s="7">
        <v>0.42156098863177399</v>
      </c>
      <c r="G891" s="7">
        <v>1.26635820507136E-2</v>
      </c>
      <c r="H891" s="7">
        <v>2.5157121070890999E-2</v>
      </c>
      <c r="I891" s="7">
        <v>0.103335990730684</v>
      </c>
      <c r="J891" s="7">
        <v>0.13491153915939</v>
      </c>
      <c r="K891" s="7">
        <v>7.3842392097017095E-2</v>
      </c>
      <c r="L891" s="7">
        <v>0.345816375257541</v>
      </c>
      <c r="M891" s="7">
        <v>3.6698095044435303E-2</v>
      </c>
      <c r="N891" s="7">
        <v>7.4957303805743003E-2</v>
      </c>
      <c r="O891" s="7">
        <v>2.2443733694837899E-2</v>
      </c>
      <c r="P891" s="7">
        <v>0.17017386708874799</v>
      </c>
      <c r="Q891" s="7">
        <v>7.8368146042971398</v>
      </c>
    </row>
    <row r="892" spans="1:17" hidden="1" x14ac:dyDescent="0.3">
      <c r="A892" s="3" t="s">
        <v>33</v>
      </c>
      <c r="B892" s="2">
        <v>44440</v>
      </c>
      <c r="C892" s="7">
        <v>1.20251730932076</v>
      </c>
      <c r="D892" s="7">
        <v>1.03532127229646E-2</v>
      </c>
      <c r="E892" s="7">
        <v>0.55171807088550195</v>
      </c>
      <c r="F892" s="7">
        <v>0.43792871639153302</v>
      </c>
      <c r="G892" s="7">
        <v>1.26305268714889E-2</v>
      </c>
      <c r="H892" s="7">
        <v>2.21363350522541E-2</v>
      </c>
      <c r="I892" s="7">
        <v>9.6840898619119098E-2</v>
      </c>
      <c r="J892" s="7">
        <v>0.126808146563097</v>
      </c>
      <c r="K892" s="7">
        <v>7.5651614578361906E-2</v>
      </c>
      <c r="L892" s="7">
        <v>0.34145513460518601</v>
      </c>
      <c r="M892" s="7">
        <v>3.6320081433166798E-2</v>
      </c>
      <c r="N892" s="7">
        <v>7.5074235277051801E-2</v>
      </c>
      <c r="O892" s="7">
        <v>2.1167048427522199E-2</v>
      </c>
      <c r="P892" s="7">
        <v>0.191915978572752</v>
      </c>
      <c r="Q892" s="7">
        <v>7.8376239611285596</v>
      </c>
    </row>
    <row r="893" spans="1:17" hidden="1" x14ac:dyDescent="0.3">
      <c r="A893" s="3" t="s">
        <v>34</v>
      </c>
      <c r="B893" s="2">
        <v>43466</v>
      </c>
      <c r="C893" s="7">
        <v>0.85950697109257301</v>
      </c>
      <c r="D893" s="7">
        <v>1.55990550457517E-2</v>
      </c>
      <c r="E893" s="7">
        <v>0.38278359801991202</v>
      </c>
      <c r="F893" s="7">
        <v>0.60161734693433699</v>
      </c>
      <c r="G893" s="7">
        <v>1.1272873682811199E-2</v>
      </c>
      <c r="H893" s="7">
        <v>1.6765012568855799E-2</v>
      </c>
      <c r="I893" s="7">
        <v>7.1999306126655005E-2</v>
      </c>
      <c r="J893" s="7">
        <v>9.5758214894200305E-2</v>
      </c>
      <c r="K893" s="7">
        <v>5.9667248975269198E-2</v>
      </c>
      <c r="L893" s="7">
        <v>0.30797075884511599</v>
      </c>
      <c r="M893" s="7">
        <v>5.2810587845618401E-2</v>
      </c>
      <c r="N893" s="7">
        <v>7.2893726961399605E-2</v>
      </c>
      <c r="O893" s="7">
        <v>3.3477120751996298E-2</v>
      </c>
      <c r="P893" s="7">
        <v>0.27738514934807801</v>
      </c>
      <c r="Q893" s="7">
        <v>6.54851528089727</v>
      </c>
    </row>
    <row r="894" spans="1:17" hidden="1" x14ac:dyDescent="0.3">
      <c r="A894" s="3" t="s">
        <v>34</v>
      </c>
      <c r="B894" s="2">
        <v>43497</v>
      </c>
      <c r="C894" s="7">
        <v>0.88012728647463101</v>
      </c>
      <c r="D894" s="7">
        <v>1.5960286424530901E-2</v>
      </c>
      <c r="E894" s="7">
        <v>0.37048069247503401</v>
      </c>
      <c r="F894" s="7">
        <v>0.61355902110043503</v>
      </c>
      <c r="G894" s="7">
        <v>1.1275372000258599E-2</v>
      </c>
      <c r="H894" s="7">
        <v>1.7142402703750899E-2</v>
      </c>
      <c r="I894" s="7">
        <v>6.9422552216000299E-2</v>
      </c>
      <c r="J894" s="7">
        <v>0.108287504759596</v>
      </c>
      <c r="K894" s="7">
        <v>5.4796186356156101E-2</v>
      </c>
      <c r="L894" s="7">
        <v>0.30047449509220397</v>
      </c>
      <c r="M894" s="7">
        <v>5.4056294667506798E-2</v>
      </c>
      <c r="N894" s="7">
        <v>5.8681885259258597E-2</v>
      </c>
      <c r="O894" s="7">
        <v>3.65663254846922E-2</v>
      </c>
      <c r="P894" s="7">
        <v>0.28929698146057697</v>
      </c>
      <c r="Q894" s="7">
        <v>6.5502947808648502</v>
      </c>
    </row>
    <row r="895" spans="1:17" hidden="1" x14ac:dyDescent="0.3">
      <c r="A895" s="3" t="s">
        <v>34</v>
      </c>
      <c r="B895" s="2">
        <v>43525</v>
      </c>
      <c r="C895" s="7">
        <v>1.0446031692662401</v>
      </c>
      <c r="D895" s="7">
        <v>1.6169319912383E-2</v>
      </c>
      <c r="E895" s="7">
        <v>0.39698664433781999</v>
      </c>
      <c r="F895" s="7">
        <v>0.58684403574979704</v>
      </c>
      <c r="G895" s="7">
        <v>1.0157174023216401E-2</v>
      </c>
      <c r="H895" s="7">
        <v>1.83925766447262E-2</v>
      </c>
      <c r="I895" s="7">
        <v>7.6641126579630695E-2</v>
      </c>
      <c r="J895" s="7">
        <v>0.104103583844154</v>
      </c>
      <c r="K895" s="7">
        <v>5.4331590240869997E-2</v>
      </c>
      <c r="L895" s="7">
        <v>0.29055576018678902</v>
      </c>
      <c r="M895" s="7">
        <v>5.0094011749927801E-2</v>
      </c>
      <c r="N895" s="7">
        <v>6.5687899655391499E-2</v>
      </c>
      <c r="O895" s="7">
        <v>3.3062343644301197E-2</v>
      </c>
      <c r="P895" s="7">
        <v>0.29697393343099299</v>
      </c>
      <c r="Q895" s="7">
        <v>6.4129899889870599</v>
      </c>
    </row>
    <row r="896" spans="1:17" hidden="1" x14ac:dyDescent="0.3">
      <c r="A896" s="3" t="s">
        <v>34</v>
      </c>
      <c r="B896" s="2">
        <v>43556</v>
      </c>
      <c r="C896" s="7">
        <v>0.99521599647941905</v>
      </c>
      <c r="D896" s="7">
        <v>1.60231487614752E-2</v>
      </c>
      <c r="E896" s="7">
        <v>0.38810013445444902</v>
      </c>
      <c r="F896" s="7">
        <v>0.59587671678407605</v>
      </c>
      <c r="G896" s="7">
        <v>1.12311318580318E-2</v>
      </c>
      <c r="H896" s="7">
        <v>1.8892098203047301E-2</v>
      </c>
      <c r="I896" s="7">
        <v>8.0274372406425806E-2</v>
      </c>
      <c r="J896" s="7">
        <v>0.104414597761121</v>
      </c>
      <c r="K896" s="7">
        <v>5.6147871735922998E-2</v>
      </c>
      <c r="L896" s="7">
        <v>0.28863022967959001</v>
      </c>
      <c r="M896" s="7">
        <v>5.1881293271499297E-2</v>
      </c>
      <c r="N896" s="7">
        <v>6.8748814668762204E-2</v>
      </c>
      <c r="O896" s="7">
        <v>3.4256830051910998E-2</v>
      </c>
      <c r="P896" s="7">
        <v>0.28552276036368801</v>
      </c>
      <c r="Q896" s="7">
        <v>6.5216991393777803</v>
      </c>
    </row>
    <row r="897" spans="1:17" hidden="1" x14ac:dyDescent="0.3">
      <c r="A897" s="3" t="s">
        <v>34</v>
      </c>
      <c r="B897" s="2">
        <v>43586</v>
      </c>
      <c r="C897" s="7">
        <v>0.99025082867912395</v>
      </c>
      <c r="D897" s="7">
        <v>1.73603092097048E-2</v>
      </c>
      <c r="E897" s="7">
        <v>0.40872498415569097</v>
      </c>
      <c r="F897" s="7">
        <v>0.57391470663460398</v>
      </c>
      <c r="G897" s="7">
        <v>1.19997990898676E-2</v>
      </c>
      <c r="H897" s="7">
        <v>1.8664748876636099E-2</v>
      </c>
      <c r="I897" s="7">
        <v>9.0198169166011602E-2</v>
      </c>
      <c r="J897" s="7">
        <v>0.10912418641575899</v>
      </c>
      <c r="K897" s="7">
        <v>5.35244019130914E-2</v>
      </c>
      <c r="L897" s="7">
        <v>0.289286847621475</v>
      </c>
      <c r="M897" s="7">
        <v>5.5830861725390299E-2</v>
      </c>
      <c r="N897" s="7">
        <v>7.2565342826945198E-2</v>
      </c>
      <c r="O897" s="7">
        <v>3.6726748957158099E-2</v>
      </c>
      <c r="P897" s="7">
        <v>0.26207889340766499</v>
      </c>
      <c r="Q897" s="7">
        <v>6.38520583103635</v>
      </c>
    </row>
    <row r="898" spans="1:17" hidden="1" x14ac:dyDescent="0.3">
      <c r="A898" s="3" t="s">
        <v>34</v>
      </c>
      <c r="B898" s="2">
        <v>43617</v>
      </c>
      <c r="C898" s="7">
        <v>0.96198170301529895</v>
      </c>
      <c r="D898" s="7">
        <v>1.7122288936448599E-2</v>
      </c>
      <c r="E898" s="7">
        <v>0.42522906965348001</v>
      </c>
      <c r="F898" s="7">
        <v>0.55764864141007198</v>
      </c>
      <c r="G898" s="7">
        <v>1.12120289923667E-2</v>
      </c>
      <c r="H898" s="7">
        <v>1.6267712378527002E-2</v>
      </c>
      <c r="I898" s="7">
        <v>9.0068856089197097E-2</v>
      </c>
      <c r="J898" s="7">
        <v>0.10746698181974799</v>
      </c>
      <c r="K898" s="7">
        <v>5.67523450170462E-2</v>
      </c>
      <c r="L898" s="7">
        <v>0.295871685810983</v>
      </c>
      <c r="M898" s="7">
        <v>5.3253695813281501E-2</v>
      </c>
      <c r="N898" s="7">
        <v>7.0526785495114999E-2</v>
      </c>
      <c r="O898" s="7">
        <v>3.6893322375254702E-2</v>
      </c>
      <c r="P898" s="7">
        <v>0.26168658620848101</v>
      </c>
      <c r="Q898" s="7">
        <v>6.3919969298270303</v>
      </c>
    </row>
    <row r="899" spans="1:17" hidden="1" x14ac:dyDescent="0.3">
      <c r="A899" s="3" t="s">
        <v>34</v>
      </c>
      <c r="B899" s="2">
        <v>43647</v>
      </c>
      <c r="C899" s="7">
        <v>0.98742051495098404</v>
      </c>
      <c r="D899" s="7">
        <v>1.6501339504092001E-2</v>
      </c>
      <c r="E899" s="7">
        <v>0.41862341367564998</v>
      </c>
      <c r="F899" s="7">
        <v>0.56487524682025803</v>
      </c>
      <c r="G899" s="7">
        <v>1.30025927719965E-2</v>
      </c>
      <c r="H899" s="7">
        <v>1.8754585892948601E-2</v>
      </c>
      <c r="I899" s="7">
        <v>8.8137309293190497E-2</v>
      </c>
      <c r="J899" s="7">
        <v>0.10358673593925299</v>
      </c>
      <c r="K899" s="7">
        <v>6.4816151781892498E-2</v>
      </c>
      <c r="L899" s="7">
        <v>0.29350016767909898</v>
      </c>
      <c r="M899" s="7">
        <v>5.3677317426806599E-2</v>
      </c>
      <c r="N899" s="7">
        <v>6.6373356399751102E-2</v>
      </c>
      <c r="O899" s="7">
        <v>3.9099866094462997E-2</v>
      </c>
      <c r="P899" s="7">
        <v>0.25905191672059902</v>
      </c>
      <c r="Q899" s="7">
        <v>6.4277731295978704</v>
      </c>
    </row>
    <row r="900" spans="1:17" hidden="1" x14ac:dyDescent="0.3">
      <c r="A900" s="3" t="s">
        <v>34</v>
      </c>
      <c r="B900" s="2">
        <v>43678</v>
      </c>
      <c r="C900" s="7">
        <v>1.04945049328657</v>
      </c>
      <c r="D900" s="7">
        <v>1.50654270966545E-2</v>
      </c>
      <c r="E900" s="7">
        <v>0.378005212205341</v>
      </c>
      <c r="F900" s="7">
        <v>0.60692936069800396</v>
      </c>
      <c r="G900" s="7">
        <v>1.1622150780882801E-2</v>
      </c>
      <c r="H900" s="7">
        <v>1.76268647379948E-2</v>
      </c>
      <c r="I900" s="7">
        <v>9.1872456474344402E-2</v>
      </c>
      <c r="J900" s="7">
        <v>0.114074015072399</v>
      </c>
      <c r="K900" s="7">
        <v>5.3653768949024003E-2</v>
      </c>
      <c r="L900" s="7">
        <v>0.27912590968076001</v>
      </c>
      <c r="M900" s="7">
        <v>4.8622522230127502E-2</v>
      </c>
      <c r="N900" s="7">
        <v>7.0591291206909004E-2</v>
      </c>
      <c r="O900" s="7">
        <v>3.2581006441943998E-2</v>
      </c>
      <c r="P900" s="7">
        <v>0.28023001442561402</v>
      </c>
      <c r="Q900" s="7">
        <v>6.4962325861584098</v>
      </c>
    </row>
    <row r="901" spans="1:17" hidden="1" x14ac:dyDescent="0.3">
      <c r="A901" s="3" t="s">
        <v>34</v>
      </c>
      <c r="B901" s="2">
        <v>43709</v>
      </c>
      <c r="C901" s="7">
        <v>0.96774014400437303</v>
      </c>
      <c r="D901" s="7">
        <v>1.69073398899404E-2</v>
      </c>
      <c r="E901" s="7">
        <v>0.40393933840475099</v>
      </c>
      <c r="F901" s="7">
        <v>0.57915332170530898</v>
      </c>
      <c r="G901" s="7">
        <v>1.11943250444572E-2</v>
      </c>
      <c r="H901" s="7">
        <v>1.8570880012584001E-2</v>
      </c>
      <c r="I901" s="7">
        <v>8.2125017363614897E-2</v>
      </c>
      <c r="J901" s="7">
        <v>0.103154944541943</v>
      </c>
      <c r="K901" s="7">
        <v>6.2272148377717197E-2</v>
      </c>
      <c r="L901" s="7">
        <v>0.283392795243606</v>
      </c>
      <c r="M901" s="7">
        <v>4.9794732264518103E-2</v>
      </c>
      <c r="N901" s="7">
        <v>6.9404947642943707E-2</v>
      </c>
      <c r="O901" s="7">
        <v>3.02203921922004E-2</v>
      </c>
      <c r="P901" s="7">
        <v>0.28986981731641598</v>
      </c>
      <c r="Q901" s="7">
        <v>6.5536988904899998</v>
      </c>
    </row>
    <row r="902" spans="1:17" hidden="1" x14ac:dyDescent="0.3">
      <c r="A902" s="3" t="s">
        <v>34</v>
      </c>
      <c r="B902" s="2">
        <v>43739</v>
      </c>
      <c r="C902" s="7">
        <v>1.0194254779226299</v>
      </c>
      <c r="D902" s="7">
        <v>1.65253249396911E-2</v>
      </c>
      <c r="E902" s="7">
        <v>0.40161356595911302</v>
      </c>
      <c r="F902" s="7">
        <v>0.58186110910119604</v>
      </c>
      <c r="G902" s="7">
        <v>1.2958383585799401E-2</v>
      </c>
      <c r="H902" s="7">
        <v>1.9667572328648499E-2</v>
      </c>
      <c r="I902" s="7">
        <v>8.7493400728147597E-2</v>
      </c>
      <c r="J902" s="7">
        <v>0.10290613637301201</v>
      </c>
      <c r="K902" s="7">
        <v>6.9162363840256896E-2</v>
      </c>
      <c r="L902" s="7">
        <v>0.28127298858493599</v>
      </c>
      <c r="M902" s="7">
        <v>4.8739062795784903E-2</v>
      </c>
      <c r="N902" s="7">
        <v>6.7830857398144706E-2</v>
      </c>
      <c r="O902" s="7">
        <v>2.9130394916554E-2</v>
      </c>
      <c r="P902" s="7">
        <v>0.28083883944871602</v>
      </c>
      <c r="Q902" s="7">
        <v>6.4227268075138797</v>
      </c>
    </row>
    <row r="903" spans="1:17" hidden="1" x14ac:dyDescent="0.3">
      <c r="A903" s="3" t="s">
        <v>34</v>
      </c>
      <c r="B903" s="2">
        <v>43770</v>
      </c>
      <c r="C903" s="7">
        <v>1.0737254962862901</v>
      </c>
      <c r="D903" s="7">
        <v>1.55687238901062E-2</v>
      </c>
      <c r="E903" s="7">
        <v>0.40009719713909703</v>
      </c>
      <c r="F903" s="7">
        <v>0.58433407897079703</v>
      </c>
      <c r="G903" s="7">
        <v>1.1136719865938701E-2</v>
      </c>
      <c r="H903" s="7">
        <v>2.2769834850952901E-2</v>
      </c>
      <c r="I903" s="7">
        <v>8.4734525827732304E-2</v>
      </c>
      <c r="J903" s="7">
        <v>0.10023791882694499</v>
      </c>
      <c r="K903" s="7">
        <v>8.0316981139109095E-2</v>
      </c>
      <c r="L903" s="7">
        <v>0.27315524327034502</v>
      </c>
      <c r="M903" s="7">
        <v>4.9431266675244299E-2</v>
      </c>
      <c r="N903" s="7">
        <v>6.7831197852062902E-2</v>
      </c>
      <c r="O903" s="7">
        <v>3.7366364777822597E-2</v>
      </c>
      <c r="P903" s="7">
        <v>0.27301994691384701</v>
      </c>
      <c r="Q903" s="7">
        <v>6.4652135473203201</v>
      </c>
    </row>
    <row r="904" spans="1:17" hidden="1" x14ac:dyDescent="0.3">
      <c r="A904" s="3" t="s">
        <v>34</v>
      </c>
      <c r="B904" s="2">
        <v>43800</v>
      </c>
      <c r="C904" s="7">
        <v>1.17055191854187</v>
      </c>
      <c r="D904" s="7">
        <v>1.7308629560900499E-2</v>
      </c>
      <c r="E904" s="7">
        <v>0.41218766473204499</v>
      </c>
      <c r="F904" s="7">
        <v>0.570503705707054</v>
      </c>
      <c r="G904" s="7">
        <v>1.14120015424707E-2</v>
      </c>
      <c r="H904" s="7">
        <v>2.9617790107424501E-2</v>
      </c>
      <c r="I904" s="7">
        <v>0.10678258641006599</v>
      </c>
      <c r="J904" s="7">
        <v>0.10108882502786</v>
      </c>
      <c r="K904" s="7">
        <v>9.9674286899700704E-2</v>
      </c>
      <c r="L904" s="7">
        <v>0.29091633829055402</v>
      </c>
      <c r="M904" s="7">
        <v>5.19927905023835E-2</v>
      </c>
      <c r="N904" s="7">
        <v>5.80556624041813E-2</v>
      </c>
      <c r="O904" s="7">
        <v>2.4756056943775102E-2</v>
      </c>
      <c r="P904" s="7">
        <v>0.225703661871584</v>
      </c>
      <c r="Q904" s="7">
        <v>6.5131872692928097</v>
      </c>
    </row>
    <row r="905" spans="1:17" hidden="1" x14ac:dyDescent="0.3">
      <c r="A905" s="3" t="s">
        <v>34</v>
      </c>
      <c r="B905" s="2">
        <v>43831</v>
      </c>
      <c r="C905" s="7">
        <v>0.93328443712490805</v>
      </c>
      <c r="D905" s="7">
        <v>1.59524452994592E-2</v>
      </c>
      <c r="E905" s="7">
        <v>0.38697013920343398</v>
      </c>
      <c r="F905" s="7">
        <v>0.59707741549710602</v>
      </c>
      <c r="G905" s="7">
        <v>1.17315563824896E-2</v>
      </c>
      <c r="H905" s="7">
        <v>1.7251158292846298E-2</v>
      </c>
      <c r="I905" s="7">
        <v>6.7096217883611003E-2</v>
      </c>
      <c r="J905" s="7">
        <v>9.9150040634435402E-2</v>
      </c>
      <c r="K905" s="7">
        <v>6.11428583321929E-2</v>
      </c>
      <c r="L905" s="7">
        <v>0.28995727389550802</v>
      </c>
      <c r="M905" s="7">
        <v>5.27057168147946E-2</v>
      </c>
      <c r="N905" s="7">
        <v>6.2347290496232201E-2</v>
      </c>
      <c r="O905" s="7">
        <v>3.4796148580178203E-2</v>
      </c>
      <c r="P905" s="7">
        <v>0.30382173868771201</v>
      </c>
      <c r="Q905" s="7">
        <v>6.5205959311285397</v>
      </c>
    </row>
    <row r="906" spans="1:17" hidden="1" x14ac:dyDescent="0.3">
      <c r="A906" s="3" t="s">
        <v>34</v>
      </c>
      <c r="B906" s="2">
        <v>43862</v>
      </c>
      <c r="C906" s="7">
        <v>0.92457271754438297</v>
      </c>
      <c r="D906" s="7">
        <v>1.7437884904708101E-2</v>
      </c>
      <c r="E906" s="7">
        <v>0.43074379308326699</v>
      </c>
      <c r="F906" s="7">
        <v>0.55181832201202496</v>
      </c>
      <c r="G906" s="7">
        <v>1.2695017649167001E-2</v>
      </c>
      <c r="H906" s="7">
        <v>1.8897680761468999E-2</v>
      </c>
      <c r="I906" s="7">
        <v>7.8630714023134707E-2</v>
      </c>
      <c r="J906" s="7">
        <v>0.109860880540239</v>
      </c>
      <c r="K906" s="7">
        <v>6.2378840173155897E-2</v>
      </c>
      <c r="L906" s="7">
        <v>0.29438607941800299</v>
      </c>
      <c r="M906" s="7">
        <v>5.7192505710283198E-2</v>
      </c>
      <c r="N906" s="7">
        <v>5.9753513722328497E-2</v>
      </c>
      <c r="O906" s="7">
        <v>3.2505613694116101E-2</v>
      </c>
      <c r="P906" s="7">
        <v>0.27369915430810299</v>
      </c>
      <c r="Q906" s="7">
        <v>6.4730252704135296</v>
      </c>
    </row>
    <row r="907" spans="1:17" x14ac:dyDescent="0.3">
      <c r="A907" s="3" t="s">
        <v>34</v>
      </c>
      <c r="B907" s="2">
        <v>43891</v>
      </c>
      <c r="C907" s="7">
        <v>0.88766183381057095</v>
      </c>
      <c r="D907" s="7">
        <v>1.6228599161287698E-2</v>
      </c>
      <c r="E907" s="7">
        <v>0.41777123324278997</v>
      </c>
      <c r="F907" s="7">
        <v>0.56600016759592198</v>
      </c>
      <c r="G907" s="7">
        <v>1.27415606278166E-2</v>
      </c>
      <c r="H907" s="7">
        <v>1.22628242431688E-2</v>
      </c>
      <c r="I907" s="7">
        <v>4.4991906416037099E-2</v>
      </c>
      <c r="J907" s="7">
        <v>7.0624218043050899E-2</v>
      </c>
      <c r="K907" s="7">
        <v>6.1844961815091401E-2</v>
      </c>
      <c r="L907" s="7">
        <v>0.381722330020207</v>
      </c>
      <c r="M907" s="7">
        <v>4.1470338211834198E-2</v>
      </c>
      <c r="N907" s="7">
        <v>5.1603171971202101E-2</v>
      </c>
      <c r="O907" s="7">
        <v>2.1342715837035502E-2</v>
      </c>
      <c r="P907" s="7">
        <v>0.30139597281455599</v>
      </c>
      <c r="Q907" s="7">
        <v>6.5741997400970202</v>
      </c>
    </row>
    <row r="908" spans="1:17" hidden="1" x14ac:dyDescent="0.3">
      <c r="A908" s="3" t="s">
        <v>34</v>
      </c>
      <c r="B908" s="2">
        <v>43922</v>
      </c>
      <c r="C908" s="7">
        <v>0.46881627821356298</v>
      </c>
      <c r="D908" s="7">
        <v>2.3719383194953501E-2</v>
      </c>
      <c r="E908" s="7">
        <v>0.57738956811725906</v>
      </c>
      <c r="F908" s="7">
        <v>0.39889104868778702</v>
      </c>
      <c r="G908" s="7">
        <v>1.3975133847408099E-2</v>
      </c>
      <c r="H908" s="7">
        <v>7.3161592827062705E-4</v>
      </c>
      <c r="I908" s="7">
        <v>9.7010909499495607E-3</v>
      </c>
      <c r="J908" s="7">
        <v>1.0249032366614201E-2</v>
      </c>
      <c r="K908" s="7">
        <v>6.7925869276822398E-2</v>
      </c>
      <c r="L908" s="7">
        <v>0.65880095864218002</v>
      </c>
      <c r="M908" s="7">
        <v>1.3453451718677401E-2</v>
      </c>
      <c r="N908" s="7">
        <v>6.1112355334872803E-2</v>
      </c>
      <c r="O908" s="7">
        <v>4.5329587590200102E-3</v>
      </c>
      <c r="P908" s="7">
        <v>0.159517533176184</v>
      </c>
      <c r="Q908" s="7">
        <v>6.7218226518339099</v>
      </c>
    </row>
    <row r="909" spans="1:17" hidden="1" x14ac:dyDescent="0.3">
      <c r="A909" s="3" t="s">
        <v>34</v>
      </c>
      <c r="B909" s="2">
        <v>43952</v>
      </c>
      <c r="C909" s="7">
        <v>0.58849161910429604</v>
      </c>
      <c r="D909" s="7">
        <v>2.1716675613209599E-2</v>
      </c>
      <c r="E909" s="7">
        <v>0.55018267729435999</v>
      </c>
      <c r="F909" s="7">
        <v>0.42810064709243001</v>
      </c>
      <c r="G909" s="7">
        <v>1.2152631571050799E-2</v>
      </c>
      <c r="H909" s="7">
        <v>1.0421931051521299E-3</v>
      </c>
      <c r="I909" s="7">
        <v>1.18696101441228E-2</v>
      </c>
      <c r="J909" s="7">
        <v>3.2127360380386702E-2</v>
      </c>
      <c r="K909" s="7">
        <v>6.7271195569946998E-2</v>
      </c>
      <c r="L909" s="7">
        <v>0.57120493405744399</v>
      </c>
      <c r="M909" s="7">
        <v>1.3531313459144099E-2</v>
      </c>
      <c r="N909" s="7">
        <v>0.10198942812886901</v>
      </c>
      <c r="O909" s="7">
        <v>5.0902466145180299E-3</v>
      </c>
      <c r="P909" s="7">
        <v>0.18372108696936601</v>
      </c>
      <c r="Q909" s="7">
        <v>6.7383537084659997</v>
      </c>
    </row>
    <row r="910" spans="1:17" hidden="1" x14ac:dyDescent="0.3">
      <c r="A910" s="3" t="s">
        <v>34</v>
      </c>
      <c r="B910" s="2">
        <v>43983</v>
      </c>
      <c r="C910" s="7">
        <v>0.82162937986705797</v>
      </c>
      <c r="D910" s="7">
        <v>1.5889231320808699E-2</v>
      </c>
      <c r="E910" s="7">
        <v>0.41159865004496399</v>
      </c>
      <c r="F910" s="7">
        <v>0.57251211863422802</v>
      </c>
      <c r="G910" s="7">
        <v>1.18271081180105E-2</v>
      </c>
      <c r="H910" s="7">
        <v>5.76997787470215E-3</v>
      </c>
      <c r="I910" s="7">
        <v>6.4272559543246496E-2</v>
      </c>
      <c r="J910" s="7">
        <v>3.7658544954395599E-2</v>
      </c>
      <c r="K910" s="7">
        <v>5.6433506106403603E-2</v>
      </c>
      <c r="L910" s="7">
        <v>0.39641768537430599</v>
      </c>
      <c r="M910" s="7">
        <v>1.9932375747683698E-2</v>
      </c>
      <c r="N910" s="7">
        <v>8.5981966371379295E-2</v>
      </c>
      <c r="O910" s="7">
        <v>6.1309912575056398E-3</v>
      </c>
      <c r="P910" s="7">
        <v>0.315575284652368</v>
      </c>
      <c r="Q910" s="7">
        <v>6.7397588088801301</v>
      </c>
    </row>
    <row r="911" spans="1:17" hidden="1" x14ac:dyDescent="0.3">
      <c r="A911" s="3" t="s">
        <v>34</v>
      </c>
      <c r="B911" s="2">
        <v>44013</v>
      </c>
      <c r="C911" s="7">
        <v>0.94145066883012796</v>
      </c>
      <c r="D911" s="7">
        <v>1.90085344422436E-2</v>
      </c>
      <c r="E911" s="7">
        <v>0.41985492750464198</v>
      </c>
      <c r="F911" s="7">
        <v>0.56113653805311503</v>
      </c>
      <c r="G911" s="7">
        <v>1.19418473323071E-2</v>
      </c>
      <c r="H911" s="7">
        <v>1.0967148206681401E-2</v>
      </c>
      <c r="I911" s="7">
        <v>7.4314539206455005E-2</v>
      </c>
      <c r="J911" s="7">
        <v>6.8875409069268603E-2</v>
      </c>
      <c r="K911" s="7">
        <v>6.2030433885250501E-2</v>
      </c>
      <c r="L911" s="7">
        <v>0.34032461161299299</v>
      </c>
      <c r="M911" s="7">
        <v>4.3758079119962899E-2</v>
      </c>
      <c r="N911" s="7">
        <v>8.2168029933287395E-2</v>
      </c>
      <c r="O911" s="7">
        <v>1.0660460277314701E-2</v>
      </c>
      <c r="P911" s="7">
        <v>0.29495944135648</v>
      </c>
      <c r="Q911" s="7">
        <v>6.5969137555509496</v>
      </c>
    </row>
    <row r="912" spans="1:17" hidden="1" x14ac:dyDescent="0.3">
      <c r="A912" s="3" t="s">
        <v>34</v>
      </c>
      <c r="B912" s="2">
        <v>44044</v>
      </c>
      <c r="C912" s="7">
        <v>0.96015359258561805</v>
      </c>
      <c r="D912" s="7">
        <v>1.72374177468279E-2</v>
      </c>
      <c r="E912" s="7">
        <v>0.43627621878400902</v>
      </c>
      <c r="F912" s="7">
        <v>0.54648636346916302</v>
      </c>
      <c r="G912" s="7">
        <v>1.06609185177947E-2</v>
      </c>
      <c r="H912" s="7">
        <v>1.35600310392075E-2</v>
      </c>
      <c r="I912" s="7">
        <v>8.5688133641883504E-2</v>
      </c>
      <c r="J912" s="7">
        <v>9.6617960029453401E-2</v>
      </c>
      <c r="K912" s="7">
        <v>6.32377421269954E-2</v>
      </c>
      <c r="L912" s="7">
        <v>0.32956778725615399</v>
      </c>
      <c r="M912" s="7">
        <v>4.5640581092060699E-2</v>
      </c>
      <c r="N912" s="7">
        <v>7.2882212660352899E-2</v>
      </c>
      <c r="O912" s="7">
        <v>1.5985228946443199E-2</v>
      </c>
      <c r="P912" s="7">
        <v>0.26615940468965399</v>
      </c>
      <c r="Q912" s="7">
        <v>6.7114929517421196</v>
      </c>
    </row>
    <row r="913" spans="1:17" hidden="1" x14ac:dyDescent="0.3">
      <c r="A913" s="3" t="s">
        <v>34</v>
      </c>
      <c r="B913" s="2">
        <v>44075</v>
      </c>
      <c r="C913" s="7">
        <v>0.95816995903121405</v>
      </c>
      <c r="D913" s="7">
        <v>1.52849322193939E-2</v>
      </c>
      <c r="E913" s="7">
        <v>0.42883256705779699</v>
      </c>
      <c r="F913" s="7">
        <v>0.55588250072280898</v>
      </c>
      <c r="G913" s="7">
        <v>1.1186478838669E-2</v>
      </c>
      <c r="H913" s="7">
        <v>1.35503281436828E-2</v>
      </c>
      <c r="I913" s="7">
        <v>7.5471171877850907E-2</v>
      </c>
      <c r="J913" s="7">
        <v>8.5096382415970701E-2</v>
      </c>
      <c r="K913" s="7">
        <v>5.9868670621302203E-2</v>
      </c>
      <c r="L913" s="7">
        <v>0.31392414269688501</v>
      </c>
      <c r="M913" s="7">
        <v>4.93954934318344E-2</v>
      </c>
      <c r="N913" s="7">
        <v>7.6923446757304698E-2</v>
      </c>
      <c r="O913" s="7">
        <v>1.4625748133293899E-2</v>
      </c>
      <c r="P913" s="7">
        <v>0.29995813708320601</v>
      </c>
      <c r="Q913" s="7">
        <v>6.5908275562967296</v>
      </c>
    </row>
    <row r="914" spans="1:17" hidden="1" x14ac:dyDescent="0.3">
      <c r="A914" s="3" t="s">
        <v>34</v>
      </c>
      <c r="B914" s="2">
        <v>44105</v>
      </c>
      <c r="C914" s="7">
        <v>0.97730739283368795</v>
      </c>
      <c r="D914" s="7">
        <v>1.9014827849737698E-2</v>
      </c>
      <c r="E914" s="7">
        <v>0.42087150595593897</v>
      </c>
      <c r="F914" s="7">
        <v>0.56011366619432301</v>
      </c>
      <c r="G914" s="7">
        <v>1.1836731340558701E-2</v>
      </c>
      <c r="H914" s="7">
        <v>1.7405774937153801E-2</v>
      </c>
      <c r="I914" s="7">
        <v>7.5827480238599698E-2</v>
      </c>
      <c r="J914" s="7">
        <v>8.8296620157125694E-2</v>
      </c>
      <c r="K914" s="7">
        <v>7.1967260699350694E-2</v>
      </c>
      <c r="L914" s="7">
        <v>0.330181792417023</v>
      </c>
      <c r="M914" s="7">
        <v>4.9662791214246702E-2</v>
      </c>
      <c r="N914" s="7">
        <v>7.8052268597578203E-2</v>
      </c>
      <c r="O914" s="7">
        <v>1.7322458483818901E-2</v>
      </c>
      <c r="P914" s="7">
        <v>0.25944682191454499</v>
      </c>
      <c r="Q914" s="7">
        <v>6.6802229352236999</v>
      </c>
    </row>
    <row r="915" spans="1:17" hidden="1" x14ac:dyDescent="0.3">
      <c r="A915" s="3" t="s">
        <v>34</v>
      </c>
      <c r="B915" s="2">
        <v>44136</v>
      </c>
      <c r="C915" s="7">
        <v>0.70405338462821898</v>
      </c>
      <c r="D915" s="7">
        <v>2.1104167057368398E-2</v>
      </c>
      <c r="E915" s="7">
        <v>0.51174271495993295</v>
      </c>
      <c r="F915" s="7">
        <v>0.46715311798269799</v>
      </c>
      <c r="G915" s="7">
        <v>1.52916451485115E-2</v>
      </c>
      <c r="H915" s="7">
        <v>1.0435260252919199E-2</v>
      </c>
      <c r="I915" s="7">
        <v>3.0890408660832199E-2</v>
      </c>
      <c r="J915" s="7">
        <v>6.3697096727892394E-2</v>
      </c>
      <c r="K915" s="7">
        <v>7.5240609112481302E-2</v>
      </c>
      <c r="L915" s="7">
        <v>0.44929146923768698</v>
      </c>
      <c r="M915" s="7">
        <v>4.6875566859296398E-2</v>
      </c>
      <c r="N915" s="7">
        <v>7.8108230264741799E-2</v>
      </c>
      <c r="O915" s="7">
        <v>1.14100952608774E-2</v>
      </c>
      <c r="P915" s="7">
        <v>0.218759618474761</v>
      </c>
      <c r="Q915" s="7">
        <v>6.69921405066279</v>
      </c>
    </row>
    <row r="916" spans="1:17" hidden="1" x14ac:dyDescent="0.3">
      <c r="A916" s="3" t="s">
        <v>34</v>
      </c>
      <c r="B916" s="2">
        <v>44166</v>
      </c>
      <c r="C916" s="7">
        <v>0.98047917798870399</v>
      </c>
      <c r="D916" s="7">
        <v>1.8372266482053399E-2</v>
      </c>
      <c r="E916" s="7">
        <v>0.46369562208609699</v>
      </c>
      <c r="F916" s="7">
        <v>0.51793211143184903</v>
      </c>
      <c r="G916" s="7">
        <v>1.5650449060204599E-2</v>
      </c>
      <c r="H916" s="7">
        <v>2.16342005757621E-2</v>
      </c>
      <c r="I916" s="7">
        <v>0.106859167561037</v>
      </c>
      <c r="J916" s="7">
        <v>6.7079270642605299E-2</v>
      </c>
      <c r="K916" s="7">
        <v>9.9713769612123804E-2</v>
      </c>
      <c r="L916" s="7">
        <v>0.37052917840075</v>
      </c>
      <c r="M916" s="7">
        <v>5.2709052782629898E-2</v>
      </c>
      <c r="N916" s="7">
        <v>5.3456302195947603E-2</v>
      </c>
      <c r="O916" s="7">
        <v>1.0525942173418699E-2</v>
      </c>
      <c r="P916" s="7">
        <v>0.201842666995521</v>
      </c>
      <c r="Q916" s="7">
        <v>6.5962898743254499</v>
      </c>
    </row>
    <row r="917" spans="1:17" hidden="1" x14ac:dyDescent="0.3">
      <c r="A917" s="3" t="s">
        <v>34</v>
      </c>
      <c r="B917" s="2">
        <v>44197</v>
      </c>
      <c r="C917" s="7">
        <v>0.53604262850882001</v>
      </c>
      <c r="D917" s="7">
        <v>2.26444636078761E-2</v>
      </c>
      <c r="E917" s="7">
        <v>0.54978113782495397</v>
      </c>
      <c r="F917" s="7">
        <v>0.427574398567169</v>
      </c>
      <c r="G917" s="7">
        <v>1.5622101015013899E-2</v>
      </c>
      <c r="H917" s="7">
        <v>2.3601563991120702E-3</v>
      </c>
      <c r="I917" s="7">
        <v>1.1283353026729699E-2</v>
      </c>
      <c r="J917" s="7">
        <v>5.5001545070797998E-2</v>
      </c>
      <c r="K917" s="7">
        <v>4.8821303711368301E-2</v>
      </c>
      <c r="L917" s="7">
        <v>0.52279682540065198</v>
      </c>
      <c r="M917" s="7">
        <v>3.9475883685628099E-2</v>
      </c>
      <c r="N917" s="7">
        <v>6.1482758289185001E-2</v>
      </c>
      <c r="O917" s="7">
        <v>1.13641342240211E-2</v>
      </c>
      <c r="P917" s="7">
        <v>0.231791939177492</v>
      </c>
      <c r="Q917" s="7">
        <v>6.75219378733245</v>
      </c>
    </row>
    <row r="918" spans="1:17" hidden="1" x14ac:dyDescent="0.3">
      <c r="A918" s="3" t="s">
        <v>34</v>
      </c>
      <c r="B918" s="2">
        <v>44228</v>
      </c>
      <c r="C918" s="7">
        <v>0.55786457092016195</v>
      </c>
      <c r="D918" s="7">
        <v>2.0156272513306001E-2</v>
      </c>
      <c r="E918" s="7">
        <v>0.54145166872627704</v>
      </c>
      <c r="F918" s="7">
        <v>0.43839205876041698</v>
      </c>
      <c r="G918" s="7">
        <v>1.7992009612528399E-2</v>
      </c>
      <c r="H918" s="7">
        <v>1.33154282579531E-3</v>
      </c>
      <c r="I918" s="7">
        <v>1.2253737288302299E-2</v>
      </c>
      <c r="J918" s="7">
        <v>5.5069248665621497E-2</v>
      </c>
      <c r="K918" s="7">
        <v>5.5117365974358998E-2</v>
      </c>
      <c r="L918" s="7">
        <v>0.49960754610541003</v>
      </c>
      <c r="M918" s="7">
        <v>4.4191498588269602E-2</v>
      </c>
      <c r="N918" s="7">
        <v>7.0755363188820794E-2</v>
      </c>
      <c r="O918" s="7">
        <v>8.6118149897342396E-3</v>
      </c>
      <c r="P918" s="7">
        <v>0.23506987276115901</v>
      </c>
      <c r="Q918" s="7">
        <v>6.7587022005064501</v>
      </c>
    </row>
    <row r="919" spans="1:17" x14ac:dyDescent="0.3">
      <c r="A919" s="3" t="s">
        <v>34</v>
      </c>
      <c r="B919" s="2">
        <v>44256</v>
      </c>
      <c r="C919" s="7">
        <v>0.71831785255462199</v>
      </c>
      <c r="D919" s="7">
        <v>1.7674589908036401E-2</v>
      </c>
      <c r="E919" s="7">
        <v>0.51174479798485795</v>
      </c>
      <c r="F919" s="7">
        <v>0.470580612107106</v>
      </c>
      <c r="G919" s="7">
        <v>1.52630630832032E-2</v>
      </c>
      <c r="H919" s="7">
        <v>2.29270675417024E-3</v>
      </c>
      <c r="I919" s="7">
        <v>2.1094126640583001E-2</v>
      </c>
      <c r="J919" s="7">
        <v>5.6063213549473703E-2</v>
      </c>
      <c r="K919" s="7">
        <v>5.8345991221774599E-2</v>
      </c>
      <c r="L919" s="7">
        <v>0.464051911276948</v>
      </c>
      <c r="M919" s="7">
        <v>4.5159118863423303E-2</v>
      </c>
      <c r="N919" s="7">
        <v>7.8871346728317096E-2</v>
      </c>
      <c r="O919" s="7">
        <v>7.6469207405098702E-3</v>
      </c>
      <c r="P919" s="7">
        <v>0.25121160114159702</v>
      </c>
      <c r="Q919" s="7">
        <v>6.6596245624777799</v>
      </c>
    </row>
    <row r="920" spans="1:17" hidden="1" x14ac:dyDescent="0.3">
      <c r="A920" s="3" t="s">
        <v>34</v>
      </c>
      <c r="B920" s="2">
        <v>44287</v>
      </c>
      <c r="C920" s="7">
        <v>0.921874031355021</v>
      </c>
      <c r="D920" s="7">
        <v>1.6656787763009901E-2</v>
      </c>
      <c r="E920" s="7">
        <v>0.42937013903493698</v>
      </c>
      <c r="F920" s="7">
        <v>0.55397307320205302</v>
      </c>
      <c r="G920" s="7">
        <v>1.22526684368417E-2</v>
      </c>
      <c r="H920" s="7">
        <v>8.0086973143087391E-3</v>
      </c>
      <c r="I920" s="7">
        <v>7.2264586864032296E-2</v>
      </c>
      <c r="J920" s="7">
        <v>5.9494304834343897E-2</v>
      </c>
      <c r="K920" s="7">
        <v>6.8635912986533196E-2</v>
      </c>
      <c r="L920" s="7">
        <v>0.34776252815605402</v>
      </c>
      <c r="M920" s="7">
        <v>5.0751266780419503E-2</v>
      </c>
      <c r="N920" s="7">
        <v>8.0169309634493396E-2</v>
      </c>
      <c r="O920" s="7">
        <v>1.1307973536885301E-2</v>
      </c>
      <c r="P920" s="7">
        <v>0.28935275145608802</v>
      </c>
      <c r="Q920" s="7">
        <v>6.5551998765089197</v>
      </c>
    </row>
    <row r="921" spans="1:17" hidden="1" x14ac:dyDescent="0.3">
      <c r="A921" s="3" t="s">
        <v>34</v>
      </c>
      <c r="B921" s="2">
        <v>44317</v>
      </c>
      <c r="C921" s="7">
        <v>1.01208499217606</v>
      </c>
      <c r="D921" s="7">
        <v>1.7341840468449801E-2</v>
      </c>
      <c r="E921" s="7">
        <v>0.43411971437187402</v>
      </c>
      <c r="F921" s="7">
        <v>0.54853844515967698</v>
      </c>
      <c r="G921" s="7">
        <v>1.1648678640242299E-2</v>
      </c>
      <c r="H921" s="7">
        <v>1.1968246573384999E-2</v>
      </c>
      <c r="I921" s="7">
        <v>8.1916058006148207E-2</v>
      </c>
      <c r="J921" s="7">
        <v>8.04970622229053E-2</v>
      </c>
      <c r="K921" s="7">
        <v>5.8336067264830503E-2</v>
      </c>
      <c r="L921" s="7">
        <v>0.32919061223810703</v>
      </c>
      <c r="M921" s="7">
        <v>4.9336345817386697E-2</v>
      </c>
      <c r="N921" s="7">
        <v>8.1044172095946596E-2</v>
      </c>
      <c r="O921" s="7">
        <v>1.20767166600109E-2</v>
      </c>
      <c r="P921" s="7">
        <v>0.28398604048103698</v>
      </c>
      <c r="Q921" s="7">
        <v>6.6074969257598699</v>
      </c>
    </row>
    <row r="922" spans="1:17" hidden="1" x14ac:dyDescent="0.3">
      <c r="A922" s="3" t="s">
        <v>34</v>
      </c>
      <c r="B922" s="2">
        <v>44348</v>
      </c>
      <c r="C922" s="7">
        <v>1.0110398272769301</v>
      </c>
      <c r="D922" s="7">
        <v>1.4884381557078399E-2</v>
      </c>
      <c r="E922" s="7">
        <v>0.434785263124017</v>
      </c>
      <c r="F922" s="7">
        <v>0.55033035531890495</v>
      </c>
      <c r="G922" s="7">
        <v>1.47777361327155E-2</v>
      </c>
      <c r="H922" s="7">
        <v>1.3424691163012399E-2</v>
      </c>
      <c r="I922" s="7">
        <v>7.5198648167121199E-2</v>
      </c>
      <c r="J922" s="7">
        <v>8.7000354622528697E-2</v>
      </c>
      <c r="K922" s="7">
        <v>5.1151968184976297E-2</v>
      </c>
      <c r="L922" s="7">
        <v>0.32220879117210999</v>
      </c>
      <c r="M922" s="7">
        <v>5.4335270394299702E-2</v>
      </c>
      <c r="N922" s="7">
        <v>6.7690231676368506E-2</v>
      </c>
      <c r="O922" s="7">
        <v>1.4908777518621699E-2</v>
      </c>
      <c r="P922" s="7">
        <v>0.29930353096824602</v>
      </c>
      <c r="Q922" s="7">
        <v>6.5214666361312101</v>
      </c>
    </row>
    <row r="923" spans="1:17" hidden="1" x14ac:dyDescent="0.3">
      <c r="A923" s="3" t="s">
        <v>34</v>
      </c>
      <c r="B923" s="2">
        <v>44378</v>
      </c>
      <c r="C923" s="7">
        <v>1.0296209536191401</v>
      </c>
      <c r="D923" s="7">
        <v>2.29694619608596E-2</v>
      </c>
      <c r="E923" s="7">
        <v>0.45441720408699998</v>
      </c>
      <c r="F923" s="7">
        <v>0.52261333395214005</v>
      </c>
      <c r="G923" s="7">
        <v>2.0553937572448E-2</v>
      </c>
      <c r="H923" s="7">
        <v>1.52649851514873E-2</v>
      </c>
      <c r="I923" s="7">
        <v>7.4382472603813102E-2</v>
      </c>
      <c r="J923" s="7">
        <v>9.8521713704754404E-2</v>
      </c>
      <c r="K923" s="7">
        <v>5.5077567112458502E-2</v>
      </c>
      <c r="L923" s="7">
        <v>0.32157233384051398</v>
      </c>
      <c r="M923" s="7">
        <v>5.60594224723414E-2</v>
      </c>
      <c r="N923" s="7">
        <v>6.4864146565889E-2</v>
      </c>
      <c r="O923" s="7">
        <v>1.6149232932901499E-2</v>
      </c>
      <c r="P923" s="7">
        <v>0.27755418804339299</v>
      </c>
      <c r="Q923" s="7">
        <v>6.5207893693438299</v>
      </c>
    </row>
    <row r="924" spans="1:17" hidden="1" x14ac:dyDescent="0.3">
      <c r="A924" s="3" t="s">
        <v>34</v>
      </c>
      <c r="B924" s="2">
        <v>44409</v>
      </c>
      <c r="C924" s="7">
        <v>1.0310993770251899</v>
      </c>
      <c r="D924" s="7">
        <v>1.43399670297467E-2</v>
      </c>
      <c r="E924" s="7">
        <v>0.422733230332762</v>
      </c>
      <c r="F924" s="7">
        <v>0.56292680263749195</v>
      </c>
      <c r="G924" s="7">
        <v>1.8521765768022599E-2</v>
      </c>
      <c r="H924" s="7">
        <v>1.66651629964309E-2</v>
      </c>
      <c r="I924" s="7">
        <v>8.5498775690381307E-2</v>
      </c>
      <c r="J924" s="7">
        <v>0.11469724939096899</v>
      </c>
      <c r="K924" s="7">
        <v>5.9337477094740999E-2</v>
      </c>
      <c r="L924" s="7">
        <v>0.30274545347398601</v>
      </c>
      <c r="M924" s="7">
        <v>4.8509951780573997E-2</v>
      </c>
      <c r="N924" s="7">
        <v>6.5723132985394894E-2</v>
      </c>
      <c r="O924" s="7">
        <v>2.0268847267241201E-2</v>
      </c>
      <c r="P924" s="7">
        <v>0.268032183552259</v>
      </c>
      <c r="Q924" s="7">
        <v>6.6114159547792104</v>
      </c>
    </row>
    <row r="925" spans="1:17" hidden="1" x14ac:dyDescent="0.3">
      <c r="A925" s="3" t="s">
        <v>34</v>
      </c>
      <c r="B925" s="2">
        <v>44440</v>
      </c>
      <c r="C925" s="7">
        <v>0.99705994246485297</v>
      </c>
      <c r="D925" s="7">
        <v>1.63211409685564E-2</v>
      </c>
      <c r="E925" s="7">
        <v>0.45052298199280599</v>
      </c>
      <c r="F925" s="7">
        <v>0.53315587703863798</v>
      </c>
      <c r="G925" s="7">
        <v>1.48276797328883E-2</v>
      </c>
      <c r="H925" s="7">
        <v>1.45867879231159E-2</v>
      </c>
      <c r="I925" s="7">
        <v>7.1586746940471901E-2</v>
      </c>
      <c r="J925" s="7">
        <v>0.105799769720159</v>
      </c>
      <c r="K925" s="7">
        <v>6.0906549861464397E-2</v>
      </c>
      <c r="L925" s="7">
        <v>0.305985074918314</v>
      </c>
      <c r="M925" s="7">
        <v>5.4422556091613498E-2</v>
      </c>
      <c r="N925" s="7">
        <v>6.3625720743386405E-2</v>
      </c>
      <c r="O925" s="7">
        <v>2.0220178172789999E-2</v>
      </c>
      <c r="P925" s="7">
        <v>0.28803893589579599</v>
      </c>
      <c r="Q925" s="7">
        <v>6.2969745727900701</v>
      </c>
    </row>
    <row r="926" spans="1:17" hidden="1" x14ac:dyDescent="0.3">
      <c r="A926" s="3" t="s">
        <v>35</v>
      </c>
      <c r="B926" s="2">
        <v>43466</v>
      </c>
      <c r="C926" s="7">
        <v>0.84076571716642701</v>
      </c>
      <c r="D926" s="7">
        <v>1.0061272601352001E-2</v>
      </c>
      <c r="E926" s="7">
        <v>0.54041960036418202</v>
      </c>
      <c r="F926" s="7">
        <v>0.449519127034466</v>
      </c>
      <c r="G926" s="7">
        <v>1.4425167682602101E-2</v>
      </c>
      <c r="H926" s="7">
        <v>1.6173059573022099E-2</v>
      </c>
      <c r="I926" s="7">
        <v>0.105618630028254</v>
      </c>
      <c r="J926" s="7">
        <v>0.14355551932435001</v>
      </c>
      <c r="K926" s="7">
        <v>6.6050436623828201E-2</v>
      </c>
      <c r="L926" s="7">
        <v>0.33518671455773602</v>
      </c>
      <c r="M926" s="7">
        <v>5.7213781779798301E-2</v>
      </c>
      <c r="N926" s="7">
        <v>3.4692329576850797E-2</v>
      </c>
      <c r="O926" s="7">
        <v>3.9752989186723403E-2</v>
      </c>
      <c r="P926" s="7">
        <v>0.187331371666836</v>
      </c>
      <c r="Q926" s="7">
        <v>5.9175927251395297</v>
      </c>
    </row>
    <row r="927" spans="1:17" hidden="1" x14ac:dyDescent="0.3">
      <c r="A927" s="3" t="s">
        <v>35</v>
      </c>
      <c r="B927" s="2">
        <v>43497</v>
      </c>
      <c r="C927" s="7">
        <v>0.87330894031308204</v>
      </c>
      <c r="D927" s="7">
        <v>9.6026707637808795E-3</v>
      </c>
      <c r="E927" s="7">
        <v>0.52930172453975799</v>
      </c>
      <c r="F927" s="7">
        <v>0.46109560469646099</v>
      </c>
      <c r="G927" s="7">
        <v>1.39213297652042E-2</v>
      </c>
      <c r="H927" s="7">
        <v>1.5809941203383401E-2</v>
      </c>
      <c r="I927" s="7">
        <v>0.104811497194428</v>
      </c>
      <c r="J927" s="7">
        <v>0.16832119515883501</v>
      </c>
      <c r="K927" s="7">
        <v>6.0244609793420098E-2</v>
      </c>
      <c r="L927" s="7">
        <v>0.33118758025911699</v>
      </c>
      <c r="M927" s="7">
        <v>5.9724588839083798E-2</v>
      </c>
      <c r="N927" s="7">
        <v>3.2628435676930301E-2</v>
      </c>
      <c r="O927" s="7">
        <v>3.9836949017429998E-2</v>
      </c>
      <c r="P927" s="7">
        <v>0.17351387309216901</v>
      </c>
      <c r="Q927" s="7">
        <v>5.9373464457135299</v>
      </c>
    </row>
    <row r="928" spans="1:17" hidden="1" x14ac:dyDescent="0.3">
      <c r="A928" s="3" t="s">
        <v>35</v>
      </c>
      <c r="B928" s="2">
        <v>43525</v>
      </c>
      <c r="C928" s="7">
        <v>1.0415866428460201</v>
      </c>
      <c r="D928" s="7">
        <v>8.7658660216003107E-3</v>
      </c>
      <c r="E928" s="7">
        <v>0.52707304723008097</v>
      </c>
      <c r="F928" s="7">
        <v>0.46416108674831902</v>
      </c>
      <c r="G928" s="7">
        <v>1.39116631710601E-2</v>
      </c>
      <c r="H928" s="7">
        <v>1.53579051992229E-2</v>
      </c>
      <c r="I928" s="7">
        <v>0.109192757396347</v>
      </c>
      <c r="J928" s="7">
        <v>0.16345132066697601</v>
      </c>
      <c r="K928" s="7">
        <v>6.2198735586945803E-2</v>
      </c>
      <c r="L928" s="7">
        <v>0.32129466396179102</v>
      </c>
      <c r="M928" s="7">
        <v>5.5165984871545698E-2</v>
      </c>
      <c r="N928" s="7">
        <v>3.3009305122214699E-2</v>
      </c>
      <c r="O928" s="7">
        <v>3.7804908632425298E-2</v>
      </c>
      <c r="P928" s="7">
        <v>0.18861275539147199</v>
      </c>
      <c r="Q928" s="7">
        <v>5.8267978696034097</v>
      </c>
    </row>
    <row r="929" spans="1:17" hidden="1" x14ac:dyDescent="0.3">
      <c r="A929" s="3" t="s">
        <v>35</v>
      </c>
      <c r="B929" s="2">
        <v>43556</v>
      </c>
      <c r="C929" s="7">
        <v>0.96332397405748604</v>
      </c>
      <c r="D929" s="7">
        <v>8.7083669054621796E-3</v>
      </c>
      <c r="E929" s="7">
        <v>0.53314760636321101</v>
      </c>
      <c r="F929" s="7">
        <v>0.45814402673132698</v>
      </c>
      <c r="G929" s="7">
        <v>1.6011988614873102E-2</v>
      </c>
      <c r="H929" s="7">
        <v>1.56325230575045E-2</v>
      </c>
      <c r="I929" s="7">
        <v>0.116440068477074</v>
      </c>
      <c r="J929" s="7">
        <v>0.15776841024295399</v>
      </c>
      <c r="K929" s="7">
        <v>6.06814334841283E-2</v>
      </c>
      <c r="L929" s="7">
        <v>0.32793397461298301</v>
      </c>
      <c r="M929" s="7">
        <v>5.5077910486446301E-2</v>
      </c>
      <c r="N929" s="7">
        <v>3.8244044840805999E-2</v>
      </c>
      <c r="O929" s="7">
        <v>4.0630094223914399E-2</v>
      </c>
      <c r="P929" s="7">
        <v>0.17157955195931701</v>
      </c>
      <c r="Q929" s="7">
        <v>5.9553981169498602</v>
      </c>
    </row>
    <row r="930" spans="1:17" hidden="1" x14ac:dyDescent="0.3">
      <c r="A930" s="3" t="s">
        <v>35</v>
      </c>
      <c r="B930" s="2">
        <v>43586</v>
      </c>
      <c r="C930" s="7">
        <v>1.0239918228207801</v>
      </c>
      <c r="D930" s="7">
        <v>9.2709305067254309E-3</v>
      </c>
      <c r="E930" s="7">
        <v>0.53567087978609396</v>
      </c>
      <c r="F930" s="7">
        <v>0.45505818970718098</v>
      </c>
      <c r="G930" s="7">
        <v>1.47989466092274E-2</v>
      </c>
      <c r="H930" s="7">
        <v>1.46608399077479E-2</v>
      </c>
      <c r="I930" s="7">
        <v>0.121633738722352</v>
      </c>
      <c r="J930" s="7">
        <v>0.162899243832062</v>
      </c>
      <c r="K930" s="7">
        <v>6.03133635880874E-2</v>
      </c>
      <c r="L930" s="7">
        <v>0.31783833706486098</v>
      </c>
      <c r="M930" s="7">
        <v>5.7183445006432902E-2</v>
      </c>
      <c r="N930" s="7">
        <v>3.7355176135636999E-2</v>
      </c>
      <c r="O930" s="7">
        <v>4.0999151614478202E-2</v>
      </c>
      <c r="P930" s="7">
        <v>0.17231775751911499</v>
      </c>
      <c r="Q930" s="7">
        <v>5.8718829019633203</v>
      </c>
    </row>
    <row r="931" spans="1:17" hidden="1" x14ac:dyDescent="0.3">
      <c r="A931" s="3" t="s">
        <v>35</v>
      </c>
      <c r="B931" s="2">
        <v>43617</v>
      </c>
      <c r="C931" s="7">
        <v>0.97750947631185903</v>
      </c>
      <c r="D931" s="7">
        <v>9.4915984234127098E-3</v>
      </c>
      <c r="E931" s="7">
        <v>0.53972719003258196</v>
      </c>
      <c r="F931" s="7">
        <v>0.45078121154400602</v>
      </c>
      <c r="G931" s="7">
        <v>1.4007200850409801E-2</v>
      </c>
      <c r="H931" s="7">
        <v>1.4443585381504E-2</v>
      </c>
      <c r="I931" s="7">
        <v>0.121125322319851</v>
      </c>
      <c r="J931" s="7">
        <v>0.15581965693288</v>
      </c>
      <c r="K931" s="7">
        <v>6.6174578731275899E-2</v>
      </c>
      <c r="L931" s="7">
        <v>0.31800133003769598</v>
      </c>
      <c r="M931" s="7">
        <v>5.54697680576327E-2</v>
      </c>
      <c r="N931" s="7">
        <v>3.4923537513756098E-2</v>
      </c>
      <c r="O931" s="7">
        <v>4.0615623586164398E-2</v>
      </c>
      <c r="P931" s="7">
        <v>0.17941939658882999</v>
      </c>
      <c r="Q931" s="7">
        <v>5.8876415099932498</v>
      </c>
    </row>
    <row r="932" spans="1:17" hidden="1" x14ac:dyDescent="0.3">
      <c r="A932" s="3" t="s">
        <v>35</v>
      </c>
      <c r="B932" s="2">
        <v>43647</v>
      </c>
      <c r="C932" s="7">
        <v>1.00494608980337</v>
      </c>
      <c r="D932" s="7">
        <v>9.1127685620633007E-3</v>
      </c>
      <c r="E932" s="7">
        <v>0.54148206784981001</v>
      </c>
      <c r="F932" s="7">
        <v>0.44940516358812699</v>
      </c>
      <c r="G932" s="7">
        <v>1.49572673845821E-2</v>
      </c>
      <c r="H932" s="7">
        <v>1.6261063018795499E-2</v>
      </c>
      <c r="I932" s="7">
        <v>0.12202856254431001</v>
      </c>
      <c r="J932" s="7">
        <v>0.15124288357735199</v>
      </c>
      <c r="K932" s="7">
        <v>6.4172043313080795E-2</v>
      </c>
      <c r="L932" s="7">
        <v>0.31734534943706699</v>
      </c>
      <c r="M932" s="7">
        <v>5.8545239337602598E-2</v>
      </c>
      <c r="N932" s="7">
        <v>3.61720050909684E-2</v>
      </c>
      <c r="O932" s="7">
        <v>4.1289048012391402E-2</v>
      </c>
      <c r="P932" s="7">
        <v>0.17798653828385</v>
      </c>
      <c r="Q932" s="7">
        <v>5.9294678291818199</v>
      </c>
    </row>
    <row r="933" spans="1:17" hidden="1" x14ac:dyDescent="0.3">
      <c r="A933" s="3" t="s">
        <v>35</v>
      </c>
      <c r="B933" s="2">
        <v>43678</v>
      </c>
      <c r="C933" s="7">
        <v>1.0059054187257499</v>
      </c>
      <c r="D933" s="7">
        <v>9.1113906995364292E-3</v>
      </c>
      <c r="E933" s="7">
        <v>0.52852484335946104</v>
      </c>
      <c r="F933" s="7">
        <v>0.46236376594100298</v>
      </c>
      <c r="G933" s="7">
        <v>1.5104762178613401E-2</v>
      </c>
      <c r="H933" s="7">
        <v>1.46615493212184E-2</v>
      </c>
      <c r="I933" s="7">
        <v>0.122653828963143</v>
      </c>
      <c r="J933" s="7">
        <v>0.16273031878543101</v>
      </c>
      <c r="K933" s="7">
        <v>6.6038108323240793E-2</v>
      </c>
      <c r="L933" s="7">
        <v>0.31290795242414998</v>
      </c>
      <c r="M933" s="7">
        <v>5.6988914520195402E-2</v>
      </c>
      <c r="N933" s="7">
        <v>3.5991816385116698E-2</v>
      </c>
      <c r="O933" s="7">
        <v>4.2958863922554998E-2</v>
      </c>
      <c r="P933" s="7">
        <v>0.16996388517633601</v>
      </c>
      <c r="Q933" s="7">
        <v>5.9784553504860902</v>
      </c>
    </row>
    <row r="934" spans="1:17" hidden="1" x14ac:dyDescent="0.3">
      <c r="A934" s="3" t="s">
        <v>35</v>
      </c>
      <c r="B934" s="2">
        <v>43709</v>
      </c>
      <c r="C934" s="7">
        <v>0.94940889098342696</v>
      </c>
      <c r="D934" s="7">
        <v>9.4621763317130694E-3</v>
      </c>
      <c r="E934" s="7">
        <v>0.543656180762219</v>
      </c>
      <c r="F934" s="7">
        <v>0.44688164290606802</v>
      </c>
      <c r="G934" s="7">
        <v>1.38711185437845E-2</v>
      </c>
      <c r="H934" s="7">
        <v>1.6969002711493601E-2</v>
      </c>
      <c r="I934" s="7">
        <v>0.117011185822473</v>
      </c>
      <c r="J934" s="7">
        <v>0.15535970333427199</v>
      </c>
      <c r="K934" s="7">
        <v>6.9017425398788204E-2</v>
      </c>
      <c r="L934" s="7">
        <v>0.323737932284555</v>
      </c>
      <c r="M934" s="7">
        <v>5.4301190586014902E-2</v>
      </c>
      <c r="N934" s="7">
        <v>3.6219795515490601E-2</v>
      </c>
      <c r="O934" s="7">
        <v>3.8662978136991599E-2</v>
      </c>
      <c r="P934" s="7">
        <v>0.17484966766613599</v>
      </c>
      <c r="Q934" s="7">
        <v>5.9629192404105398</v>
      </c>
    </row>
    <row r="935" spans="1:17" hidden="1" x14ac:dyDescent="0.3">
      <c r="A935" s="3" t="s">
        <v>35</v>
      </c>
      <c r="B935" s="2">
        <v>43739</v>
      </c>
      <c r="C935" s="7">
        <v>1.0394926856061</v>
      </c>
      <c r="D935" s="7">
        <v>1.0327089232619701E-2</v>
      </c>
      <c r="E935" s="7">
        <v>0.53499419279355498</v>
      </c>
      <c r="F935" s="7">
        <v>0.45467871797382498</v>
      </c>
      <c r="G935" s="7">
        <v>1.3856877537436901E-2</v>
      </c>
      <c r="H935" s="7">
        <v>1.7111505282752602E-2</v>
      </c>
      <c r="I935" s="7">
        <v>0.11769977756226301</v>
      </c>
      <c r="J935" s="7">
        <v>0.16177516614701801</v>
      </c>
      <c r="K935" s="7">
        <v>7.0145854914385394E-2</v>
      </c>
      <c r="L935" s="7">
        <v>0.31951242420807402</v>
      </c>
      <c r="M935" s="7">
        <v>5.5777101555679498E-2</v>
      </c>
      <c r="N935" s="7">
        <v>3.4677259862500899E-2</v>
      </c>
      <c r="O935" s="7">
        <v>3.4026352732769202E-2</v>
      </c>
      <c r="P935" s="7">
        <v>0.17541768019712001</v>
      </c>
      <c r="Q935" s="7">
        <v>5.9106905665810903</v>
      </c>
    </row>
    <row r="936" spans="1:17" hidden="1" x14ac:dyDescent="0.3">
      <c r="A936" s="3" t="s">
        <v>35</v>
      </c>
      <c r="B936" s="2">
        <v>43770</v>
      </c>
      <c r="C936" s="7">
        <v>1.07615213031907</v>
      </c>
      <c r="D936" s="7">
        <v>8.9362058032962707E-3</v>
      </c>
      <c r="E936" s="7">
        <v>0.52724759730318704</v>
      </c>
      <c r="F936" s="7">
        <v>0.463816196893516</v>
      </c>
      <c r="G936" s="7">
        <v>1.3606336776815201E-2</v>
      </c>
      <c r="H936" s="7">
        <v>1.9761085568461199E-2</v>
      </c>
      <c r="I936" s="7">
        <v>0.12467428468998699</v>
      </c>
      <c r="J936" s="7">
        <v>0.161933544783851</v>
      </c>
      <c r="K936" s="7">
        <v>7.9889769618101E-2</v>
      </c>
      <c r="L936" s="7">
        <v>0.31447302130810101</v>
      </c>
      <c r="M936" s="7">
        <v>5.5617248560034499E-2</v>
      </c>
      <c r="N936" s="7">
        <v>3.6152382592653902E-2</v>
      </c>
      <c r="O936" s="7">
        <v>3.2392035140338303E-2</v>
      </c>
      <c r="P936" s="7">
        <v>0.16150029096165699</v>
      </c>
      <c r="Q936" s="7">
        <v>5.9496888830180801</v>
      </c>
    </row>
    <row r="937" spans="1:17" hidden="1" x14ac:dyDescent="0.3">
      <c r="A937" s="3" t="s">
        <v>35</v>
      </c>
      <c r="B937" s="2">
        <v>43800</v>
      </c>
      <c r="C937" s="7">
        <v>1.20360821104663</v>
      </c>
      <c r="D937" s="7">
        <v>8.6587488404328596E-3</v>
      </c>
      <c r="E937" s="7">
        <v>0.53792931070122196</v>
      </c>
      <c r="F937" s="7">
        <v>0.45341194045834499</v>
      </c>
      <c r="G937" s="7">
        <v>1.35089857371757E-2</v>
      </c>
      <c r="H937" s="7">
        <v>2.1460914669213599E-2</v>
      </c>
      <c r="I937" s="7">
        <v>0.14826813737146399</v>
      </c>
      <c r="J937" s="7">
        <v>0.15510847352372301</v>
      </c>
      <c r="K937" s="7">
        <v>0.10063253599786499</v>
      </c>
      <c r="L937" s="7">
        <v>0.31587987600570899</v>
      </c>
      <c r="M937" s="7">
        <v>5.7256478838783202E-2</v>
      </c>
      <c r="N937" s="7">
        <v>2.83404528303727E-2</v>
      </c>
      <c r="O937" s="7">
        <v>2.7588178636809398E-2</v>
      </c>
      <c r="P937" s="7">
        <v>0.13195596638888299</v>
      </c>
      <c r="Q937" s="7">
        <v>5.9199240061305503</v>
      </c>
    </row>
    <row r="938" spans="1:17" hidden="1" x14ac:dyDescent="0.3">
      <c r="A938" s="3" t="s">
        <v>35</v>
      </c>
      <c r="B938" s="2">
        <v>43831</v>
      </c>
      <c r="C938" s="7">
        <v>0.90663177602738798</v>
      </c>
      <c r="D938" s="7">
        <v>1.07138586086105E-2</v>
      </c>
      <c r="E938" s="7">
        <v>0.565149792397874</v>
      </c>
      <c r="F938" s="7">
        <v>0.42413634899351499</v>
      </c>
      <c r="G938" s="7">
        <v>1.53062552438853E-2</v>
      </c>
      <c r="H938" s="7">
        <v>1.5059372951788001E-2</v>
      </c>
      <c r="I938" s="7">
        <v>9.8384565404533705E-2</v>
      </c>
      <c r="J938" s="7">
        <v>0.15624157476289799</v>
      </c>
      <c r="K938" s="7">
        <v>6.3460755865872798E-2</v>
      </c>
      <c r="L938" s="7">
        <v>0.33461424447142002</v>
      </c>
      <c r="M938" s="7">
        <v>5.7645317278865703E-2</v>
      </c>
      <c r="N938" s="7">
        <v>3.3461247090933198E-2</v>
      </c>
      <c r="O938" s="7">
        <v>3.7183414694545197E-2</v>
      </c>
      <c r="P938" s="7">
        <v>0.18864325223525799</v>
      </c>
      <c r="Q938" s="7">
        <v>5.9825398582228999</v>
      </c>
    </row>
    <row r="939" spans="1:17" hidden="1" x14ac:dyDescent="0.3">
      <c r="A939" s="3" t="s">
        <v>35</v>
      </c>
      <c r="B939" s="2">
        <v>43862</v>
      </c>
      <c r="C939" s="7">
        <v>0.93720816832024201</v>
      </c>
      <c r="D939" s="7">
        <v>1.0422399727172E-2</v>
      </c>
      <c r="E939" s="7">
        <v>0.55767502711196004</v>
      </c>
      <c r="F939" s="7">
        <v>0.431902573160868</v>
      </c>
      <c r="G939" s="7">
        <v>1.51062908223246E-2</v>
      </c>
      <c r="H939" s="7">
        <v>1.5699610060466801E-2</v>
      </c>
      <c r="I939" s="7">
        <v>9.8311443543758606E-2</v>
      </c>
      <c r="J939" s="7">
        <v>0.180667272413467</v>
      </c>
      <c r="K939" s="7">
        <v>6.0782011209040601E-2</v>
      </c>
      <c r="L939" s="7">
        <v>0.33171216963272598</v>
      </c>
      <c r="M939" s="7">
        <v>5.66046667668898E-2</v>
      </c>
      <c r="N939" s="7">
        <v>3.1487979880477301E-2</v>
      </c>
      <c r="O939" s="7">
        <v>3.75038972928151E-2</v>
      </c>
      <c r="P939" s="7">
        <v>0.17212465837803401</v>
      </c>
      <c r="Q939" s="7">
        <v>5.9473874131024704</v>
      </c>
    </row>
    <row r="940" spans="1:17" x14ac:dyDescent="0.3">
      <c r="A940" s="3" t="s">
        <v>35</v>
      </c>
      <c r="B940" s="2">
        <v>43891</v>
      </c>
      <c r="C940" s="7">
        <v>0.84914604951617101</v>
      </c>
      <c r="D940" s="7">
        <v>1.0241055898912801E-2</v>
      </c>
      <c r="E940" s="7">
        <v>0.60811690561923804</v>
      </c>
      <c r="F940" s="7">
        <v>0.38164203848184902</v>
      </c>
      <c r="G940" s="7">
        <v>1.40854755150784E-2</v>
      </c>
      <c r="H940" s="7">
        <v>1.15064571716303E-2</v>
      </c>
      <c r="I940" s="7">
        <v>7.2216454259597607E-2</v>
      </c>
      <c r="J940" s="7">
        <v>0.11816654626064201</v>
      </c>
      <c r="K940" s="7">
        <v>5.8578869052804697E-2</v>
      </c>
      <c r="L940" s="7">
        <v>0.455843374524177</v>
      </c>
      <c r="M940" s="7">
        <v>4.8810376481205203E-2</v>
      </c>
      <c r="N940" s="7">
        <v>3.44932841044783E-2</v>
      </c>
      <c r="O940" s="7">
        <v>2.15660918736096E-2</v>
      </c>
      <c r="P940" s="7">
        <v>0.16473307075677701</v>
      </c>
      <c r="Q940" s="7">
        <v>6.0310528805840899</v>
      </c>
    </row>
    <row r="941" spans="1:17" hidden="1" x14ac:dyDescent="0.3">
      <c r="A941" s="3" t="s">
        <v>35</v>
      </c>
      <c r="B941" s="2">
        <v>43922</v>
      </c>
      <c r="C941" s="7">
        <v>0.47594533292750701</v>
      </c>
      <c r="D941" s="7">
        <v>1.06106242064465E-2</v>
      </c>
      <c r="E941" s="7">
        <v>0.73537875198503799</v>
      </c>
      <c r="F941" s="7">
        <v>0.25401062380851502</v>
      </c>
      <c r="G941" s="7">
        <v>2.0050696203382401E-2</v>
      </c>
      <c r="H941" s="7">
        <v>9.850760321575829E-4</v>
      </c>
      <c r="I941" s="7">
        <v>1.9089260013556399E-2</v>
      </c>
      <c r="J941" s="7">
        <v>2.1393662587610399E-2</v>
      </c>
      <c r="K941" s="7">
        <v>4.9599645987638899E-2</v>
      </c>
      <c r="L941" s="7">
        <v>0.75330926690905597</v>
      </c>
      <c r="M941" s="7">
        <v>1.7382247876205799E-2</v>
      </c>
      <c r="N941" s="7">
        <v>2.4278712049962299E-2</v>
      </c>
      <c r="O941" s="7">
        <v>3.9546900613287297E-3</v>
      </c>
      <c r="P941" s="7">
        <v>8.9956742279101595E-2</v>
      </c>
      <c r="Q941" s="7">
        <v>6.3139010461619103</v>
      </c>
    </row>
    <row r="942" spans="1:17" hidden="1" x14ac:dyDescent="0.3">
      <c r="A942" s="3" t="s">
        <v>35</v>
      </c>
      <c r="B942" s="2">
        <v>43952</v>
      </c>
      <c r="C942" s="7">
        <v>0.57715293167214099</v>
      </c>
      <c r="D942" s="7">
        <v>1.01008111690598E-2</v>
      </c>
      <c r="E942" s="7">
        <v>0.71699592130918999</v>
      </c>
      <c r="F942" s="7">
        <v>0.27290326752174998</v>
      </c>
      <c r="G942" s="7">
        <v>2.24522988246924E-2</v>
      </c>
      <c r="H942" s="7">
        <v>2.2477481806633202E-3</v>
      </c>
      <c r="I942" s="7">
        <v>2.3215932154880398E-2</v>
      </c>
      <c r="J942" s="7">
        <v>3.3756336297152599E-2</v>
      </c>
      <c r="K942" s="7">
        <v>4.8735111142351302E-2</v>
      </c>
      <c r="L942" s="7">
        <v>0.67755367830519098</v>
      </c>
      <c r="M942" s="7">
        <v>1.7729636169374102E-2</v>
      </c>
      <c r="N942" s="7">
        <v>5.3818487216453097E-2</v>
      </c>
      <c r="O942" s="7">
        <v>3.9134939429471298E-3</v>
      </c>
      <c r="P942" s="7">
        <v>0.11657727776629399</v>
      </c>
      <c r="Q942" s="7">
        <v>6.2776628393649299</v>
      </c>
    </row>
    <row r="943" spans="1:17" hidden="1" x14ac:dyDescent="0.3">
      <c r="A943" s="3" t="s">
        <v>35</v>
      </c>
      <c r="B943" s="2">
        <v>43983</v>
      </c>
      <c r="C943" s="7">
        <v>0.69680322931331395</v>
      </c>
      <c r="D943" s="7">
        <v>1.00047945740182E-2</v>
      </c>
      <c r="E943" s="7">
        <v>0.65592386976446104</v>
      </c>
      <c r="F943" s="7">
        <v>0.33407133566152097</v>
      </c>
      <c r="G943" s="7">
        <v>1.9886416931764898E-2</v>
      </c>
      <c r="H943" s="7">
        <v>8.3279156375591495E-3</v>
      </c>
      <c r="I943" s="7">
        <v>7.8186145350823702E-2</v>
      </c>
      <c r="J943" s="7">
        <v>5.0511760254430903E-2</v>
      </c>
      <c r="K943" s="7">
        <v>5.1360476913780997E-2</v>
      </c>
      <c r="L943" s="7">
        <v>0.53474919273399202</v>
      </c>
      <c r="M943" s="7">
        <v>2.7834117132711E-2</v>
      </c>
      <c r="N943" s="7">
        <v>5.9240450731328199E-2</v>
      </c>
      <c r="O943" s="7">
        <v>5.1304517403221303E-3</v>
      </c>
      <c r="P943" s="7">
        <v>0.16477307257328699</v>
      </c>
      <c r="Q943" s="7">
        <v>6.2352362498521003</v>
      </c>
    </row>
    <row r="944" spans="1:17" hidden="1" x14ac:dyDescent="0.3">
      <c r="A944" s="3" t="s">
        <v>35</v>
      </c>
      <c r="B944" s="2">
        <v>44013</v>
      </c>
      <c r="C944" s="7">
        <v>0.89215442072477502</v>
      </c>
      <c r="D944" s="7">
        <v>9.9759886684230598E-3</v>
      </c>
      <c r="E944" s="7">
        <v>0.615048559101388</v>
      </c>
      <c r="F944" s="7">
        <v>0.37497545223018902</v>
      </c>
      <c r="G944" s="7">
        <v>1.6130315316692401E-2</v>
      </c>
      <c r="H944" s="7">
        <v>1.14337753090329E-2</v>
      </c>
      <c r="I944" s="7">
        <v>0.106504740699583</v>
      </c>
      <c r="J944" s="7">
        <v>0.11811776060920499</v>
      </c>
      <c r="K944" s="7">
        <v>6.1550016723217998E-2</v>
      </c>
      <c r="L944" s="7">
        <v>0.40390814000313902</v>
      </c>
      <c r="M944" s="7">
        <v>5.0807840023294103E-2</v>
      </c>
      <c r="N944" s="7">
        <v>4.8517588255755202E-2</v>
      </c>
      <c r="O944" s="7">
        <v>1.32343375742689E-2</v>
      </c>
      <c r="P944" s="7">
        <v>0.169795485485811</v>
      </c>
      <c r="Q944" s="7">
        <v>6.1296077257835604</v>
      </c>
    </row>
    <row r="945" spans="1:17" hidden="1" x14ac:dyDescent="0.3">
      <c r="A945" s="3" t="s">
        <v>35</v>
      </c>
      <c r="B945" s="2">
        <v>44044</v>
      </c>
      <c r="C945" s="7">
        <v>0.95100686610067597</v>
      </c>
      <c r="D945" s="7">
        <v>9.3027355975563893E-3</v>
      </c>
      <c r="E945" s="7">
        <v>0.58959847388370001</v>
      </c>
      <c r="F945" s="7">
        <v>0.40109879051874298</v>
      </c>
      <c r="G945" s="7">
        <v>1.4081393924835799E-2</v>
      </c>
      <c r="H945" s="7">
        <v>1.2082939006229001E-2</v>
      </c>
      <c r="I945" s="7">
        <v>0.115313750217206</v>
      </c>
      <c r="J945" s="7">
        <v>0.156961564214597</v>
      </c>
      <c r="K945" s="7">
        <v>6.0595670242487097E-2</v>
      </c>
      <c r="L945" s="7">
        <v>0.35934319128060499</v>
      </c>
      <c r="M945" s="7">
        <v>5.1917270577930802E-2</v>
      </c>
      <c r="N945" s="7">
        <v>4.1511462737276003E-2</v>
      </c>
      <c r="O945" s="7">
        <v>2.0502919324046201E-2</v>
      </c>
      <c r="P945" s="7">
        <v>0.167689838474787</v>
      </c>
      <c r="Q945" s="7">
        <v>6.1354337390236404</v>
      </c>
    </row>
    <row r="946" spans="1:17" hidden="1" x14ac:dyDescent="0.3">
      <c r="A946" s="3" t="s">
        <v>35</v>
      </c>
      <c r="B946" s="2">
        <v>44075</v>
      </c>
      <c r="C946" s="7">
        <v>0.91509019804923897</v>
      </c>
      <c r="D946" s="7">
        <v>1.05175321869523E-2</v>
      </c>
      <c r="E946" s="7">
        <v>0.59146854251816905</v>
      </c>
      <c r="F946" s="7">
        <v>0.398013925294879</v>
      </c>
      <c r="G946" s="7">
        <v>1.6972174201146498E-2</v>
      </c>
      <c r="H946" s="7">
        <v>1.2040718946909199E-2</v>
      </c>
      <c r="I946" s="7">
        <v>0.109875912440942</v>
      </c>
      <c r="J946" s="7">
        <v>0.13509208212057999</v>
      </c>
      <c r="K946" s="7">
        <v>6.25636282451347E-2</v>
      </c>
      <c r="L946" s="7">
        <v>0.37656394513628799</v>
      </c>
      <c r="M946" s="7">
        <v>5.4729246866015102E-2</v>
      </c>
      <c r="N946" s="7">
        <v>4.1134448736723901E-2</v>
      </c>
      <c r="O946" s="7">
        <v>1.78760960889989E-2</v>
      </c>
      <c r="P946" s="7">
        <v>0.17315174721726201</v>
      </c>
      <c r="Q946" s="7">
        <v>6.1172365003805398</v>
      </c>
    </row>
    <row r="947" spans="1:17" hidden="1" x14ac:dyDescent="0.3">
      <c r="A947" s="3" t="s">
        <v>35</v>
      </c>
      <c r="B947" s="2">
        <v>44105</v>
      </c>
      <c r="C947" s="7">
        <v>0.94508368072683602</v>
      </c>
      <c r="D947" s="7">
        <v>1.175840294202E-2</v>
      </c>
      <c r="E947" s="7">
        <v>0.60484990907192904</v>
      </c>
      <c r="F947" s="7">
        <v>0.383391687986051</v>
      </c>
      <c r="G947" s="7">
        <v>1.8128007743554699E-2</v>
      </c>
      <c r="H947" s="7">
        <v>1.49212333184045E-2</v>
      </c>
      <c r="I947" s="7">
        <v>0.109666949039467</v>
      </c>
      <c r="J947" s="7">
        <v>0.12256047606083099</v>
      </c>
      <c r="K947" s="7">
        <v>6.3914118825697794E-2</v>
      </c>
      <c r="L947" s="7">
        <v>0.388045241087842</v>
      </c>
      <c r="M947" s="7">
        <v>5.5598806204420002E-2</v>
      </c>
      <c r="N947" s="7">
        <v>4.28056397029766E-2</v>
      </c>
      <c r="O947" s="7">
        <v>1.51661854252211E-2</v>
      </c>
      <c r="P947" s="7">
        <v>0.169193342591586</v>
      </c>
      <c r="Q947" s="7">
        <v>6.11838685854209</v>
      </c>
    </row>
    <row r="948" spans="1:17" hidden="1" x14ac:dyDescent="0.3">
      <c r="A948" s="3" t="s">
        <v>35</v>
      </c>
      <c r="B948" s="2">
        <v>44136</v>
      </c>
      <c r="C948" s="7">
        <v>0.69118140944639805</v>
      </c>
      <c r="D948" s="7">
        <v>1.02889093417703E-2</v>
      </c>
      <c r="E948" s="7">
        <v>0.67587525929193104</v>
      </c>
      <c r="F948" s="7">
        <v>0.313835831366299</v>
      </c>
      <c r="G948" s="7">
        <v>2.2379254729241901E-2</v>
      </c>
      <c r="H948" s="7">
        <v>6.8328775329007403E-3</v>
      </c>
      <c r="I948" s="7">
        <v>4.4807331394731899E-2</v>
      </c>
      <c r="J948" s="7">
        <v>7.2214393671321694E-2</v>
      </c>
      <c r="K948" s="7">
        <v>5.8730460730519102E-2</v>
      </c>
      <c r="L948" s="7">
        <v>0.54406357287795704</v>
      </c>
      <c r="M948" s="7">
        <v>4.8009815166960998E-2</v>
      </c>
      <c r="N948" s="7">
        <v>4.6749635816808202E-2</v>
      </c>
      <c r="O948" s="7">
        <v>8.8358095923054599E-3</v>
      </c>
      <c r="P948" s="7">
        <v>0.14737684848725299</v>
      </c>
      <c r="Q948" s="7">
        <v>6.2218732923952098</v>
      </c>
    </row>
    <row r="949" spans="1:17" hidden="1" x14ac:dyDescent="0.3">
      <c r="A949" s="3" t="s">
        <v>35</v>
      </c>
      <c r="B949" s="2">
        <v>44166</v>
      </c>
      <c r="C949" s="7">
        <v>1.0026821516461399</v>
      </c>
      <c r="D949" s="7">
        <v>9.7134364116333496E-3</v>
      </c>
      <c r="E949" s="7">
        <v>0.63482080002582697</v>
      </c>
      <c r="F949" s="7">
        <v>0.35546576356254</v>
      </c>
      <c r="G949" s="7">
        <v>2.17180694846353E-2</v>
      </c>
      <c r="H949" s="7">
        <v>1.6871790313791098E-2</v>
      </c>
      <c r="I949" s="7">
        <v>0.15279120812695299</v>
      </c>
      <c r="J949" s="7">
        <v>5.5988237851716201E-2</v>
      </c>
      <c r="K949" s="7">
        <v>9.6999753739324901E-2</v>
      </c>
      <c r="L949" s="7">
        <v>0.42392409169579298</v>
      </c>
      <c r="M949" s="7">
        <v>6.0027623768496803E-2</v>
      </c>
      <c r="N949" s="7">
        <v>3.7854415302936102E-2</v>
      </c>
      <c r="O949" s="7">
        <v>7.2636839575773203E-3</v>
      </c>
      <c r="P949" s="7">
        <v>0.12656112575877601</v>
      </c>
      <c r="Q949" s="7">
        <v>6.1193324902533304</v>
      </c>
    </row>
    <row r="950" spans="1:17" hidden="1" x14ac:dyDescent="0.3">
      <c r="A950" s="3" t="s">
        <v>35</v>
      </c>
      <c r="B950" s="2">
        <v>44197</v>
      </c>
      <c r="C950" s="7">
        <v>0.58052339232323502</v>
      </c>
      <c r="D950" s="7">
        <v>1.07308530514841E-2</v>
      </c>
      <c r="E950" s="7">
        <v>0.68633983197174198</v>
      </c>
      <c r="F950" s="7">
        <v>0.302929314976774</v>
      </c>
      <c r="G950" s="7">
        <v>2.4425888996889598E-2</v>
      </c>
      <c r="H950" s="7">
        <v>3.6064800449425501E-3</v>
      </c>
      <c r="I950" s="7">
        <v>3.5788337227543703E-2</v>
      </c>
      <c r="J950" s="7">
        <v>5.8161206262011302E-2</v>
      </c>
      <c r="K950" s="7">
        <v>4.8589844381358702E-2</v>
      </c>
      <c r="L950" s="7">
        <v>0.57946942599510798</v>
      </c>
      <c r="M950" s="7">
        <v>4.3376307643914702E-2</v>
      </c>
      <c r="N950" s="7">
        <v>3.4321307281144901E-2</v>
      </c>
      <c r="O950" s="7">
        <v>7.6850731415246598E-3</v>
      </c>
      <c r="P950" s="7">
        <v>0.16457612902556201</v>
      </c>
      <c r="Q950" s="7">
        <v>6.2366780848958303</v>
      </c>
    </row>
    <row r="951" spans="1:17" hidden="1" x14ac:dyDescent="0.3">
      <c r="A951" s="3" t="s">
        <v>35</v>
      </c>
      <c r="B951" s="2">
        <v>44228</v>
      </c>
      <c r="C951" s="7">
        <v>0.57388548269267803</v>
      </c>
      <c r="D951" s="7">
        <v>1.04168214540138E-2</v>
      </c>
      <c r="E951" s="7">
        <v>0.70192851098907705</v>
      </c>
      <c r="F951" s="7">
        <v>0.28765466755690899</v>
      </c>
      <c r="G951" s="7">
        <v>2.4028147976004301E-2</v>
      </c>
      <c r="H951" s="7">
        <v>2.3809751175068099E-3</v>
      </c>
      <c r="I951" s="7">
        <v>2.53649690001185E-2</v>
      </c>
      <c r="J951" s="7">
        <v>6.3712127117387496E-2</v>
      </c>
      <c r="K951" s="7">
        <v>4.8908251343123599E-2</v>
      </c>
      <c r="L951" s="7">
        <v>0.58233857495539099</v>
      </c>
      <c r="M951" s="7">
        <v>4.9190369065408898E-2</v>
      </c>
      <c r="N951" s="7">
        <v>4.1408634835062699E-2</v>
      </c>
      <c r="O951" s="7">
        <v>7.3554396349566203E-3</v>
      </c>
      <c r="P951" s="7">
        <v>0.15531251095504001</v>
      </c>
      <c r="Q951" s="7">
        <v>6.25287262004308</v>
      </c>
    </row>
    <row r="952" spans="1:17" x14ac:dyDescent="0.3">
      <c r="A952" s="3" t="s">
        <v>35</v>
      </c>
      <c r="B952" s="2">
        <v>44256</v>
      </c>
      <c r="C952" s="7">
        <v>0.70745629712646196</v>
      </c>
      <c r="D952" s="7">
        <v>9.8338671665596598E-3</v>
      </c>
      <c r="E952" s="7">
        <v>0.69031020875429305</v>
      </c>
      <c r="F952" s="7">
        <v>0.29985592407914702</v>
      </c>
      <c r="G952" s="7">
        <v>2.5601800083890802E-2</v>
      </c>
      <c r="H952" s="7">
        <v>2.3414530049517498E-3</v>
      </c>
      <c r="I952" s="7">
        <v>2.6935156311809899E-2</v>
      </c>
      <c r="J952" s="7">
        <v>6.4265292069358895E-2</v>
      </c>
      <c r="K952" s="7">
        <v>5.0581894490731499E-2</v>
      </c>
      <c r="L952" s="7">
        <v>0.54784648427893901</v>
      </c>
      <c r="M952" s="7">
        <v>4.75197604750092E-2</v>
      </c>
      <c r="N952" s="7">
        <v>5.0777154430666001E-2</v>
      </c>
      <c r="O952" s="7">
        <v>7.7777868962836299E-3</v>
      </c>
      <c r="P952" s="7">
        <v>0.17635321795836001</v>
      </c>
      <c r="Q952" s="7">
        <v>6.2209321352974101</v>
      </c>
    </row>
    <row r="953" spans="1:17" hidden="1" x14ac:dyDescent="0.3">
      <c r="A953" s="3" t="s">
        <v>35</v>
      </c>
      <c r="B953" s="2">
        <v>44287</v>
      </c>
      <c r="C953" s="7">
        <v>0.874967699192021</v>
      </c>
      <c r="D953" s="7">
        <v>1.0487305661973E-2</v>
      </c>
      <c r="E953" s="7">
        <v>0.64554388293769605</v>
      </c>
      <c r="F953" s="7">
        <v>0.34396881140033098</v>
      </c>
      <c r="G953" s="7">
        <v>2.0085002331331502E-2</v>
      </c>
      <c r="H953" s="7">
        <v>8.9746444320567605E-3</v>
      </c>
      <c r="I953" s="7">
        <v>0.10816580873557199</v>
      </c>
      <c r="J953" s="7">
        <v>9.0561766626731294E-2</v>
      </c>
      <c r="K953" s="7">
        <v>6.3884343980253097E-2</v>
      </c>
      <c r="L953" s="7">
        <v>0.41830634260107202</v>
      </c>
      <c r="M953" s="7">
        <v>5.99112450463457E-2</v>
      </c>
      <c r="N953" s="7">
        <v>5.0241493190102002E-2</v>
      </c>
      <c r="O953" s="7">
        <v>1.10227377859052E-2</v>
      </c>
      <c r="P953" s="7">
        <v>0.16884661527063</v>
      </c>
      <c r="Q953" s="7">
        <v>6.0965671340289402</v>
      </c>
    </row>
    <row r="954" spans="1:17" hidden="1" x14ac:dyDescent="0.3">
      <c r="A954" s="3" t="s">
        <v>35</v>
      </c>
      <c r="B954" s="2">
        <v>44317</v>
      </c>
      <c r="C954" s="7">
        <v>1.0237056354730001</v>
      </c>
      <c r="D954" s="7">
        <v>1.0858258696062301E-2</v>
      </c>
      <c r="E954" s="7">
        <v>0.59771374919940701</v>
      </c>
      <c r="F954" s="7">
        <v>0.39142799210453</v>
      </c>
      <c r="G954" s="7">
        <v>1.6326506155813401E-2</v>
      </c>
      <c r="H954" s="7">
        <v>1.11568199554923E-2</v>
      </c>
      <c r="I954" s="7">
        <v>0.118810428635389</v>
      </c>
      <c r="J954" s="7">
        <v>0.12882792194047701</v>
      </c>
      <c r="K954" s="7">
        <v>6.3229951259366299E-2</v>
      </c>
      <c r="L954" s="7">
        <v>0.36098691741153699</v>
      </c>
      <c r="M954" s="7">
        <v>5.5924864148257897E-2</v>
      </c>
      <c r="N954" s="7">
        <v>4.3077950352325999E-2</v>
      </c>
      <c r="O954" s="7">
        <v>1.6861114559511E-2</v>
      </c>
      <c r="P954" s="7">
        <v>0.18479752558182999</v>
      </c>
      <c r="Q954" s="7">
        <v>6.0837558072985303</v>
      </c>
    </row>
    <row r="955" spans="1:17" hidden="1" x14ac:dyDescent="0.3">
      <c r="A955" s="3" t="s">
        <v>35</v>
      </c>
      <c r="B955" s="2">
        <v>44348</v>
      </c>
      <c r="C955" s="7">
        <v>1.00233225000195</v>
      </c>
      <c r="D955" s="7">
        <v>1.06266832544513E-2</v>
      </c>
      <c r="E955" s="7">
        <v>0.59622888531350904</v>
      </c>
      <c r="F955" s="7">
        <v>0.39314443143203998</v>
      </c>
      <c r="G955" s="7">
        <v>1.75151845415049E-2</v>
      </c>
      <c r="H955" s="7">
        <v>1.16948303038069E-2</v>
      </c>
      <c r="I955" s="7">
        <v>0.116654393691832</v>
      </c>
      <c r="J955" s="7">
        <v>0.145547886127322</v>
      </c>
      <c r="K955" s="7">
        <v>5.8691732868299602E-2</v>
      </c>
      <c r="L955" s="7">
        <v>0.35838584694584802</v>
      </c>
      <c r="M955" s="7">
        <v>5.57011781140552E-2</v>
      </c>
      <c r="N955" s="7">
        <v>4.1596696030148601E-2</v>
      </c>
      <c r="O955" s="7">
        <v>2.0562290218576099E-2</v>
      </c>
      <c r="P955" s="7">
        <v>0.17364996115860701</v>
      </c>
      <c r="Q955" s="7">
        <v>6.0757772152548899</v>
      </c>
    </row>
    <row r="956" spans="1:17" hidden="1" x14ac:dyDescent="0.3">
      <c r="A956" s="3" t="s">
        <v>35</v>
      </c>
      <c r="B956" s="2">
        <v>44378</v>
      </c>
      <c r="C956" s="7">
        <v>1.0688519528532501</v>
      </c>
      <c r="D956" s="7">
        <v>1.05685578927467E-2</v>
      </c>
      <c r="E956" s="7">
        <v>0.58936904905216403</v>
      </c>
      <c r="F956" s="7">
        <v>0.40006239305509</v>
      </c>
      <c r="G956" s="7">
        <v>1.58596441483566E-2</v>
      </c>
      <c r="H956" s="7">
        <v>1.31830520163593E-2</v>
      </c>
      <c r="I956" s="7">
        <v>0.114099449146286</v>
      </c>
      <c r="J956" s="7">
        <v>0.15673435765409999</v>
      </c>
      <c r="K956" s="7">
        <v>5.9065769625636297E-2</v>
      </c>
      <c r="L956" s="7">
        <v>0.346636889856626</v>
      </c>
      <c r="M956" s="7">
        <v>5.6324130554184497E-2</v>
      </c>
      <c r="N956" s="7">
        <v>3.6133666960893103E-2</v>
      </c>
      <c r="O956" s="7">
        <v>2.4032309580498099E-2</v>
      </c>
      <c r="P956" s="7">
        <v>0.17793073045706001</v>
      </c>
      <c r="Q956" s="7">
        <v>6.0941445247023598</v>
      </c>
    </row>
    <row r="957" spans="1:17" hidden="1" x14ac:dyDescent="0.3">
      <c r="A957" s="3" t="s">
        <v>35</v>
      </c>
      <c r="B957" s="2">
        <v>44409</v>
      </c>
      <c r="C957" s="7">
        <v>1.0710705750101801</v>
      </c>
      <c r="D957" s="7">
        <v>9.9933069423862805E-3</v>
      </c>
      <c r="E957" s="7">
        <v>0.56645307652689902</v>
      </c>
      <c r="F957" s="7">
        <v>0.42355361653071399</v>
      </c>
      <c r="G957" s="7">
        <v>1.6069137057941899E-2</v>
      </c>
      <c r="H957" s="7">
        <v>1.5406499122968599E-2</v>
      </c>
      <c r="I957" s="7">
        <v>0.116812111175476</v>
      </c>
      <c r="J957" s="7">
        <v>0.18670287634561</v>
      </c>
      <c r="K957" s="7">
        <v>5.90693372650231E-2</v>
      </c>
      <c r="L957" s="7">
        <v>0.32021660847532202</v>
      </c>
      <c r="M957" s="7">
        <v>5.6621493604764601E-2</v>
      </c>
      <c r="N957" s="7">
        <v>3.6120978490712503E-2</v>
      </c>
      <c r="O957" s="7">
        <v>3.02993807020757E-2</v>
      </c>
      <c r="P957" s="7">
        <v>0.162681577760106</v>
      </c>
      <c r="Q957" s="7">
        <v>6.07545388680599</v>
      </c>
    </row>
    <row r="958" spans="1:17" hidden="1" x14ac:dyDescent="0.3">
      <c r="A958" s="3" t="s">
        <v>35</v>
      </c>
      <c r="B958" s="2">
        <v>44440</v>
      </c>
      <c r="C958" s="7">
        <v>1.04526232026385</v>
      </c>
      <c r="D958" s="7">
        <v>1.07908144266572E-2</v>
      </c>
      <c r="E958" s="7">
        <v>0.58153569198509403</v>
      </c>
      <c r="F958" s="7">
        <v>0.407673493588248</v>
      </c>
      <c r="G958" s="7">
        <v>1.7205777424252298E-2</v>
      </c>
      <c r="H958" s="7">
        <v>1.46038131722987E-2</v>
      </c>
      <c r="I958" s="7">
        <v>0.10837668107936101</v>
      </c>
      <c r="J958" s="7">
        <v>0.18300339900470999</v>
      </c>
      <c r="K958" s="7">
        <v>6.1762058096268703E-2</v>
      </c>
      <c r="L958" s="7">
        <v>0.33012508294049397</v>
      </c>
      <c r="M958" s="7">
        <v>5.7123634246963602E-2</v>
      </c>
      <c r="N958" s="7">
        <v>3.2296372377305399E-2</v>
      </c>
      <c r="O958" s="7">
        <v>2.6959331328971801E-2</v>
      </c>
      <c r="P958" s="7">
        <v>0.16854385032937499</v>
      </c>
      <c r="Q958" s="7">
        <v>6.0821878200698398</v>
      </c>
    </row>
    <row r="959" spans="1:17" hidden="1" x14ac:dyDescent="0.3">
      <c r="A959" s="3" t="s">
        <v>36</v>
      </c>
      <c r="B959" s="2">
        <v>43466</v>
      </c>
      <c r="C959" s="7">
        <v>0.85796856114365805</v>
      </c>
      <c r="D959" s="7">
        <v>3.9091425591012297E-3</v>
      </c>
      <c r="E959" s="7">
        <v>0.54645872967730802</v>
      </c>
      <c r="F959" s="7">
        <v>0.44963212776359102</v>
      </c>
      <c r="G959" s="7">
        <v>1.46581708771393E-2</v>
      </c>
      <c r="H959" s="7">
        <v>1.3621798489623801E-2</v>
      </c>
      <c r="I959" s="7">
        <v>9.8774303919295398E-2</v>
      </c>
      <c r="J959" s="7">
        <v>8.5627229575284403E-2</v>
      </c>
      <c r="K959" s="7">
        <v>0.14015879660768299</v>
      </c>
      <c r="L959" s="7">
        <v>0.32136082401509303</v>
      </c>
      <c r="M959" s="7">
        <v>5.4871635623838198E-2</v>
      </c>
      <c r="N959" s="7">
        <v>3.93742703958746E-2</v>
      </c>
      <c r="O959" s="7">
        <v>2.32471799444369E-2</v>
      </c>
      <c r="P959" s="7">
        <v>0.20830579055173101</v>
      </c>
      <c r="Q959" s="7">
        <v>6.3006137171280097</v>
      </c>
    </row>
    <row r="960" spans="1:17" hidden="1" x14ac:dyDescent="0.3">
      <c r="A960" s="3" t="s">
        <v>36</v>
      </c>
      <c r="B960" s="2">
        <v>43497</v>
      </c>
      <c r="C960" s="7">
        <v>0.86139387614260399</v>
      </c>
      <c r="D960" s="7">
        <v>3.7669778189465199E-3</v>
      </c>
      <c r="E960" s="7">
        <v>0.53924110466027897</v>
      </c>
      <c r="F960" s="7">
        <v>0.456991917520775</v>
      </c>
      <c r="G960" s="7">
        <v>1.43608217399054E-2</v>
      </c>
      <c r="H960" s="7">
        <v>1.3656983421258101E-2</v>
      </c>
      <c r="I960" s="7">
        <v>0.101353573780087</v>
      </c>
      <c r="J960" s="7">
        <v>9.6811897729124102E-2</v>
      </c>
      <c r="K960" s="7">
        <v>0.13524343196108901</v>
      </c>
      <c r="L960" s="7">
        <v>0.31979565653426301</v>
      </c>
      <c r="M960" s="7">
        <v>5.5361056141780801E-2</v>
      </c>
      <c r="N960" s="7">
        <v>3.9837718847917702E-2</v>
      </c>
      <c r="O960" s="7">
        <v>2.2763998397909001E-2</v>
      </c>
      <c r="P960" s="7">
        <v>0.20081486144666599</v>
      </c>
      <c r="Q960" s="7">
        <v>6.2860383359841601</v>
      </c>
    </row>
    <row r="961" spans="1:17" hidden="1" x14ac:dyDescent="0.3">
      <c r="A961" s="3" t="s">
        <v>36</v>
      </c>
      <c r="B961" s="2">
        <v>43525</v>
      </c>
      <c r="C961" s="7">
        <v>1.04844627992762</v>
      </c>
      <c r="D961" s="7">
        <v>3.5238798205114402E-3</v>
      </c>
      <c r="E961" s="7">
        <v>0.53924606982250101</v>
      </c>
      <c r="F961" s="7">
        <v>0.45723005035698799</v>
      </c>
      <c r="G961" s="7">
        <v>1.47668536287249E-2</v>
      </c>
      <c r="H961" s="7">
        <v>1.3445162264353E-2</v>
      </c>
      <c r="I961" s="7">
        <v>0.111715821652329</v>
      </c>
      <c r="J961" s="7">
        <v>9.3062859176334195E-2</v>
      </c>
      <c r="K961" s="7">
        <v>0.129253870649745</v>
      </c>
      <c r="L961" s="7">
        <v>0.30895473212543201</v>
      </c>
      <c r="M961" s="7">
        <v>5.2409406045575299E-2</v>
      </c>
      <c r="N961" s="7">
        <v>3.95388489311976E-2</v>
      </c>
      <c r="O961" s="7">
        <v>2.32825749087632E-2</v>
      </c>
      <c r="P961" s="7">
        <v>0.21356987061754501</v>
      </c>
      <c r="Q961" s="7">
        <v>6.2450618835740297</v>
      </c>
    </row>
    <row r="962" spans="1:17" hidden="1" x14ac:dyDescent="0.3">
      <c r="A962" s="3" t="s">
        <v>36</v>
      </c>
      <c r="B962" s="2">
        <v>43556</v>
      </c>
      <c r="C962" s="7">
        <v>0.9746981985473</v>
      </c>
      <c r="D962" s="7">
        <v>3.8227301139751499E-3</v>
      </c>
      <c r="E962" s="7">
        <v>0.54076637462269395</v>
      </c>
      <c r="F962" s="7">
        <v>0.45541089526333101</v>
      </c>
      <c r="G962" s="7">
        <v>1.46107418667991E-2</v>
      </c>
      <c r="H962" s="7">
        <v>1.42540540795251E-2</v>
      </c>
      <c r="I962" s="7">
        <v>0.108438198537798</v>
      </c>
      <c r="J962" s="7">
        <v>8.9402475356623601E-2</v>
      </c>
      <c r="K962" s="7">
        <v>0.133886596387636</v>
      </c>
      <c r="L962" s="7">
        <v>0.314944447357216</v>
      </c>
      <c r="M962" s="7">
        <v>5.1902866938239103E-2</v>
      </c>
      <c r="N962" s="7">
        <v>4.54842601746374E-2</v>
      </c>
      <c r="O962" s="7">
        <v>2.5860569577906101E-2</v>
      </c>
      <c r="P962" s="7">
        <v>0.20121578972362</v>
      </c>
      <c r="Q962" s="7">
        <v>6.3149603150564104</v>
      </c>
    </row>
    <row r="963" spans="1:17" hidden="1" x14ac:dyDescent="0.3">
      <c r="A963" s="3" t="s">
        <v>36</v>
      </c>
      <c r="B963" s="2">
        <v>43586</v>
      </c>
      <c r="C963" s="7">
        <v>1.02890597633294</v>
      </c>
      <c r="D963" s="7">
        <v>3.5247596297407302E-3</v>
      </c>
      <c r="E963" s="7">
        <v>0.54245972331544901</v>
      </c>
      <c r="F963" s="7">
        <v>0.45401551705481102</v>
      </c>
      <c r="G963" s="7">
        <v>1.2041200106734E-2</v>
      </c>
      <c r="H963" s="7">
        <v>1.2814429088238899E-2</v>
      </c>
      <c r="I963" s="7">
        <v>0.11655879466705101</v>
      </c>
      <c r="J963" s="7">
        <v>8.9770673553197705E-2</v>
      </c>
      <c r="K963" s="7">
        <v>0.13396889384282301</v>
      </c>
      <c r="L963" s="7">
        <v>0.313865242970851</v>
      </c>
      <c r="M963" s="7">
        <v>5.4830954730393303E-2</v>
      </c>
      <c r="N963" s="7">
        <v>4.55651353976834E-2</v>
      </c>
      <c r="O963" s="7">
        <v>2.36645024210064E-2</v>
      </c>
      <c r="P963" s="7">
        <v>0.19692017322202099</v>
      </c>
      <c r="Q963" s="7">
        <v>6.2417937032632604</v>
      </c>
    </row>
    <row r="964" spans="1:17" hidden="1" x14ac:dyDescent="0.3">
      <c r="A964" s="3" t="s">
        <v>36</v>
      </c>
      <c r="B964" s="2">
        <v>43617</v>
      </c>
      <c r="C964" s="7">
        <v>0.98690968525075295</v>
      </c>
      <c r="D964" s="7">
        <v>3.5413300003990901E-3</v>
      </c>
      <c r="E964" s="7">
        <v>0.55854833967699402</v>
      </c>
      <c r="F964" s="7">
        <v>0.43791033032260701</v>
      </c>
      <c r="G964" s="7">
        <v>1.2460152345520999E-2</v>
      </c>
      <c r="H964" s="7">
        <v>1.35233720062636E-2</v>
      </c>
      <c r="I964" s="7">
        <v>0.11669099798162599</v>
      </c>
      <c r="J964" s="7">
        <v>8.8430579978968596E-2</v>
      </c>
      <c r="K964" s="7">
        <v>0.13102322872525701</v>
      </c>
      <c r="L964" s="7">
        <v>0.315295810564371</v>
      </c>
      <c r="M964" s="7">
        <v>5.4228178427826103E-2</v>
      </c>
      <c r="N964" s="7">
        <v>3.88447447534052E-2</v>
      </c>
      <c r="O964" s="7">
        <v>2.5840385335539701E-2</v>
      </c>
      <c r="P964" s="7">
        <v>0.20366254988122101</v>
      </c>
      <c r="Q964" s="7">
        <v>6.2728505024285601</v>
      </c>
    </row>
    <row r="965" spans="1:17" hidden="1" x14ac:dyDescent="0.3">
      <c r="A965" s="3" t="s">
        <v>36</v>
      </c>
      <c r="B965" s="2">
        <v>43647</v>
      </c>
      <c r="C965" s="7">
        <v>0.98241654890791097</v>
      </c>
      <c r="D965" s="7">
        <v>3.5264463720128801E-3</v>
      </c>
      <c r="E965" s="7">
        <v>0.55884199368996801</v>
      </c>
      <c r="F965" s="7">
        <v>0.437631559938019</v>
      </c>
      <c r="G965" s="7">
        <v>1.3733729075481701E-2</v>
      </c>
      <c r="H965" s="7">
        <v>1.5103236709087199E-2</v>
      </c>
      <c r="I965" s="7">
        <v>0.12052845365060801</v>
      </c>
      <c r="J965" s="7">
        <v>8.7484682409609604E-2</v>
      </c>
      <c r="K965" s="7">
        <v>0.13529820500775899</v>
      </c>
      <c r="L965" s="7">
        <v>0.31205686438132602</v>
      </c>
      <c r="M965" s="7">
        <v>5.5486503486484498E-2</v>
      </c>
      <c r="N965" s="7">
        <v>4.0349175122946099E-2</v>
      </c>
      <c r="O965" s="7">
        <v>2.7464506749991801E-2</v>
      </c>
      <c r="P965" s="7">
        <v>0.192494643406706</v>
      </c>
      <c r="Q965" s="7">
        <v>6.2117530893691599</v>
      </c>
    </row>
    <row r="966" spans="1:17" hidden="1" x14ac:dyDescent="0.3">
      <c r="A966" s="3" t="s">
        <v>36</v>
      </c>
      <c r="B966" s="2">
        <v>43678</v>
      </c>
      <c r="C966" s="7">
        <v>1.00262952734625</v>
      </c>
      <c r="D966" s="7">
        <v>3.9277398931997498E-3</v>
      </c>
      <c r="E966" s="7">
        <v>0.55764163214657603</v>
      </c>
      <c r="F966" s="7">
        <v>0.43843062796022397</v>
      </c>
      <c r="G966" s="7">
        <v>1.26473030637019E-2</v>
      </c>
      <c r="H966" s="7">
        <v>1.71200414498409E-2</v>
      </c>
      <c r="I966" s="7">
        <v>0.11702034610063999</v>
      </c>
      <c r="J966" s="7">
        <v>9.6272282308818805E-2</v>
      </c>
      <c r="K966" s="7">
        <v>0.131869625130626</v>
      </c>
      <c r="L966" s="7">
        <v>0.32035087843515803</v>
      </c>
      <c r="M966" s="7">
        <v>5.1610683106470101E-2</v>
      </c>
      <c r="N966" s="7">
        <v>4.5340854783119E-2</v>
      </c>
      <c r="O966" s="7">
        <v>2.4809406237481998E-2</v>
      </c>
      <c r="P966" s="7">
        <v>0.182958579384144</v>
      </c>
      <c r="Q966" s="7">
        <v>6.3315285211730297</v>
      </c>
    </row>
    <row r="967" spans="1:17" hidden="1" x14ac:dyDescent="0.3">
      <c r="A967" s="3" t="s">
        <v>36</v>
      </c>
      <c r="B967" s="2">
        <v>43709</v>
      </c>
      <c r="C967" s="7">
        <v>0.97049290039255898</v>
      </c>
      <c r="D967" s="7">
        <v>3.8195825997683298E-3</v>
      </c>
      <c r="E967" s="7">
        <v>0.54648269180790698</v>
      </c>
      <c r="F967" s="7">
        <v>0.44969772559232501</v>
      </c>
      <c r="G967" s="7">
        <v>1.18676991445304E-2</v>
      </c>
      <c r="H967" s="7">
        <v>1.46353229984823E-2</v>
      </c>
      <c r="I967" s="7">
        <v>0.113790949977922</v>
      </c>
      <c r="J967" s="7">
        <v>8.9813416546997996E-2</v>
      </c>
      <c r="K967" s="7">
        <v>0.13044957381191899</v>
      </c>
      <c r="L967" s="7">
        <v>0.31296757871540898</v>
      </c>
      <c r="M967" s="7">
        <v>4.9698757241436797E-2</v>
      </c>
      <c r="N967" s="7">
        <v>3.82982919996138E-2</v>
      </c>
      <c r="O967" s="7">
        <v>2.7941476060983302E-2</v>
      </c>
      <c r="P967" s="7">
        <v>0.210536933502704</v>
      </c>
      <c r="Q967" s="7">
        <v>6.2631183800127896</v>
      </c>
    </row>
    <row r="968" spans="1:17" hidden="1" x14ac:dyDescent="0.3">
      <c r="A968" s="3" t="s">
        <v>36</v>
      </c>
      <c r="B968" s="2">
        <v>43739</v>
      </c>
      <c r="C968" s="7">
        <v>1.0126767652773701</v>
      </c>
      <c r="D968" s="7">
        <v>3.6251478874727099E-3</v>
      </c>
      <c r="E968" s="7">
        <v>0.551208116738516</v>
      </c>
      <c r="F968" s="7">
        <v>0.44516673537401102</v>
      </c>
      <c r="G968" s="7">
        <v>1.1590596156332801E-2</v>
      </c>
      <c r="H968" s="7">
        <v>1.7440552973285801E-2</v>
      </c>
      <c r="I968" s="7">
        <v>0.118645978756106</v>
      </c>
      <c r="J968" s="7">
        <v>9.3403437028712899E-2</v>
      </c>
      <c r="K968" s="7">
        <v>0.133952849230321</v>
      </c>
      <c r="L968" s="7">
        <v>0.31449815809791498</v>
      </c>
      <c r="M968" s="7">
        <v>5.2627346452841402E-2</v>
      </c>
      <c r="N968" s="7">
        <v>3.9899628805299001E-2</v>
      </c>
      <c r="O968" s="7">
        <v>2.5205439037848699E-2</v>
      </c>
      <c r="P968" s="7">
        <v>0.19273601346133801</v>
      </c>
      <c r="Q968" s="7">
        <v>6.3043153199590796</v>
      </c>
    </row>
    <row r="969" spans="1:17" hidden="1" x14ac:dyDescent="0.3">
      <c r="A969" s="3" t="s">
        <v>36</v>
      </c>
      <c r="B969" s="2">
        <v>43770</v>
      </c>
      <c r="C969" s="7">
        <v>1.06800755927172</v>
      </c>
      <c r="D969" s="7">
        <v>3.28630614376331E-3</v>
      </c>
      <c r="E969" s="7">
        <v>0.54443061160178396</v>
      </c>
      <c r="F969" s="7">
        <v>0.45228308225445302</v>
      </c>
      <c r="G969" s="7">
        <v>1.08785833286472E-2</v>
      </c>
      <c r="H969" s="7">
        <v>1.7086196067416601E-2</v>
      </c>
      <c r="I969" s="7">
        <v>0.116426103197107</v>
      </c>
      <c r="J969" s="7">
        <v>8.9745839666015195E-2</v>
      </c>
      <c r="K969" s="7">
        <v>0.15016792273475399</v>
      </c>
      <c r="L969" s="7">
        <v>0.30713324797820801</v>
      </c>
      <c r="M969" s="7">
        <v>5.1258793842993401E-2</v>
      </c>
      <c r="N969" s="7">
        <v>3.8748931041159299E-2</v>
      </c>
      <c r="O969" s="7">
        <v>2.2398144008785099E-2</v>
      </c>
      <c r="P969" s="7">
        <v>0.19615623813491401</v>
      </c>
      <c r="Q969" s="7">
        <v>6.2726171750533704</v>
      </c>
    </row>
    <row r="970" spans="1:17" hidden="1" x14ac:dyDescent="0.3">
      <c r="A970" s="3" t="s">
        <v>36</v>
      </c>
      <c r="B970" s="2">
        <v>43800</v>
      </c>
      <c r="C970" s="7">
        <v>1.20545412145931</v>
      </c>
      <c r="D970" s="7">
        <v>4.1486805628313597E-3</v>
      </c>
      <c r="E970" s="7">
        <v>0.54411967547220896</v>
      </c>
      <c r="F970" s="7">
        <v>0.45173164396496002</v>
      </c>
      <c r="G970" s="7">
        <v>1.0483530941536E-2</v>
      </c>
      <c r="H970" s="7">
        <v>1.9327421875430999E-2</v>
      </c>
      <c r="I970" s="7">
        <v>0.13487817979639999</v>
      </c>
      <c r="J970" s="7">
        <v>9.0373115086021305E-2</v>
      </c>
      <c r="K970" s="7">
        <v>0.16617538749695401</v>
      </c>
      <c r="L970" s="7">
        <v>0.30966636574807999</v>
      </c>
      <c r="M970" s="7">
        <v>5.4191379600519597E-2</v>
      </c>
      <c r="N970" s="7">
        <v>3.1367975447504998E-2</v>
      </c>
      <c r="O970" s="7">
        <v>1.9805579127934798E-2</v>
      </c>
      <c r="P970" s="7">
        <v>0.163731064879618</v>
      </c>
      <c r="Q970" s="7">
        <v>6.2493319902688098</v>
      </c>
    </row>
    <row r="971" spans="1:17" hidden="1" x14ac:dyDescent="0.3">
      <c r="A971" s="3" t="s">
        <v>36</v>
      </c>
      <c r="B971" s="2">
        <v>43831</v>
      </c>
      <c r="C971" s="7">
        <v>0.91445984454840001</v>
      </c>
      <c r="D971" s="7">
        <v>4.5172964134973497E-3</v>
      </c>
      <c r="E971" s="7">
        <v>0.568515386879618</v>
      </c>
      <c r="F971" s="7">
        <v>0.42696731670688398</v>
      </c>
      <c r="G971" s="7">
        <v>1.33485484107475E-2</v>
      </c>
      <c r="H971" s="7">
        <v>1.4956455778610701E-2</v>
      </c>
      <c r="I971" s="7">
        <v>9.2734137587202906E-2</v>
      </c>
      <c r="J971" s="7">
        <v>9.59242161206105E-2</v>
      </c>
      <c r="K971" s="7">
        <v>0.122746570115308</v>
      </c>
      <c r="L971" s="7">
        <v>0.321242607375753</v>
      </c>
      <c r="M971" s="7">
        <v>5.2504672504326798E-2</v>
      </c>
      <c r="N971" s="7">
        <v>3.7928564819100799E-2</v>
      </c>
      <c r="O971" s="7">
        <v>2.9469267333874099E-2</v>
      </c>
      <c r="P971" s="7">
        <v>0.21914495995446601</v>
      </c>
      <c r="Q971" s="7">
        <v>6.30933879446488</v>
      </c>
    </row>
    <row r="972" spans="1:17" hidden="1" x14ac:dyDescent="0.3">
      <c r="A972" s="3" t="s">
        <v>36</v>
      </c>
      <c r="B972" s="2">
        <v>43862</v>
      </c>
      <c r="C972" s="7">
        <v>0.92795826933186298</v>
      </c>
      <c r="D972" s="7">
        <v>4.1841877435437602E-3</v>
      </c>
      <c r="E972" s="7">
        <v>0.56282144325099404</v>
      </c>
      <c r="F972" s="7">
        <v>0.43299436900546201</v>
      </c>
      <c r="G972" s="7">
        <v>1.29816845482817E-2</v>
      </c>
      <c r="H972" s="7">
        <v>1.6907501370348701E-2</v>
      </c>
      <c r="I972" s="7">
        <v>9.7156552874733307E-2</v>
      </c>
      <c r="J972" s="7">
        <v>0.103493624188258</v>
      </c>
      <c r="K972" s="7">
        <v>0.114692454126191</v>
      </c>
      <c r="L972" s="7">
        <v>0.32140547338946102</v>
      </c>
      <c r="M972" s="7">
        <v>5.4939559273578402E-2</v>
      </c>
      <c r="N972" s="7">
        <v>3.7932912385221597E-2</v>
      </c>
      <c r="O972" s="7">
        <v>2.5602409220906799E-2</v>
      </c>
      <c r="P972" s="7">
        <v>0.214887828623019</v>
      </c>
      <c r="Q972" s="7">
        <v>6.3328352932796603</v>
      </c>
    </row>
    <row r="973" spans="1:17" x14ac:dyDescent="0.3">
      <c r="A973" s="3" t="s">
        <v>36</v>
      </c>
      <c r="B973" s="2">
        <v>43891</v>
      </c>
      <c r="C973" s="7">
        <v>0.90093073684789404</v>
      </c>
      <c r="D973" s="7">
        <v>4.5186619600880397E-3</v>
      </c>
      <c r="E973" s="7">
        <v>0.59987605657876997</v>
      </c>
      <c r="F973" s="7">
        <v>0.39560528146114199</v>
      </c>
      <c r="G973" s="7">
        <v>1.18397886339313E-2</v>
      </c>
      <c r="H973" s="7">
        <v>9.3274503748026708E-3</v>
      </c>
      <c r="I973" s="7">
        <v>6.3470873125138397E-2</v>
      </c>
      <c r="J973" s="7">
        <v>6.5494842640657705E-2</v>
      </c>
      <c r="K973" s="7">
        <v>0.133453142630336</v>
      </c>
      <c r="L973" s="7">
        <v>0.427257371870159</v>
      </c>
      <c r="M973" s="7">
        <v>4.4317761457841803E-2</v>
      </c>
      <c r="N973" s="7">
        <v>3.5601494416308999E-2</v>
      </c>
      <c r="O973" s="7">
        <v>1.65341765315088E-2</v>
      </c>
      <c r="P973" s="7">
        <v>0.19270309831931501</v>
      </c>
      <c r="Q973" s="7">
        <v>6.2856613205783098</v>
      </c>
    </row>
    <row r="974" spans="1:17" hidden="1" x14ac:dyDescent="0.3">
      <c r="A974" s="3" t="s">
        <v>36</v>
      </c>
      <c r="B974" s="2">
        <v>43922</v>
      </c>
      <c r="C974" s="7">
        <v>0.54009316086036097</v>
      </c>
      <c r="D974" s="7">
        <v>4.8778892935158703E-3</v>
      </c>
      <c r="E974" s="7">
        <v>0.64060304157175196</v>
      </c>
      <c r="F974" s="7">
        <v>0.35451906913473202</v>
      </c>
      <c r="G974" s="7">
        <v>1.30126049308952E-2</v>
      </c>
      <c r="H974" s="7">
        <v>6.4578214143353504E-4</v>
      </c>
      <c r="I974" s="7">
        <v>1.2107026296892099E-2</v>
      </c>
      <c r="J974" s="7">
        <v>1.14548528553205E-2</v>
      </c>
      <c r="K974" s="7">
        <v>0.18172822160507299</v>
      </c>
      <c r="L974" s="7">
        <v>0.64099335027117299</v>
      </c>
      <c r="M974" s="7">
        <v>1.5859779217986002E-2</v>
      </c>
      <c r="N974" s="7">
        <v>2.42438314246229E-2</v>
      </c>
      <c r="O974" s="7">
        <v>4.365274424437E-3</v>
      </c>
      <c r="P974" s="7">
        <v>9.5589276832166295E-2</v>
      </c>
      <c r="Q974" s="7">
        <v>6.5077754076854504</v>
      </c>
    </row>
    <row r="975" spans="1:17" hidden="1" x14ac:dyDescent="0.3">
      <c r="A975" s="3" t="s">
        <v>36</v>
      </c>
      <c r="B975" s="2">
        <v>43952</v>
      </c>
      <c r="C975" s="7">
        <v>0.66410021456762702</v>
      </c>
      <c r="D975" s="7">
        <v>4.8153144128954698E-3</v>
      </c>
      <c r="E975" s="7">
        <v>0.62310816552622805</v>
      </c>
      <c r="F975" s="7">
        <v>0.37207652006087599</v>
      </c>
      <c r="G975" s="7">
        <v>1.2314261660074601E-2</v>
      </c>
      <c r="H975" s="7">
        <v>1.7508480143066699E-3</v>
      </c>
      <c r="I975" s="7">
        <v>1.48460597479008E-2</v>
      </c>
      <c r="J975" s="7">
        <v>1.95438623529747E-2</v>
      </c>
      <c r="K975" s="7">
        <v>0.18120709058888099</v>
      </c>
      <c r="L975" s="7">
        <v>0.56429075618327396</v>
      </c>
      <c r="M975" s="7">
        <v>1.6819364431974401E-2</v>
      </c>
      <c r="N975" s="7">
        <v>5.9442996592715597E-2</v>
      </c>
      <c r="O975" s="7">
        <v>3.8573833986971099E-3</v>
      </c>
      <c r="P975" s="7">
        <v>0.12592737702920201</v>
      </c>
      <c r="Q975" s="7">
        <v>6.4978116255567304</v>
      </c>
    </row>
    <row r="976" spans="1:17" hidden="1" x14ac:dyDescent="0.3">
      <c r="A976" s="3" t="s">
        <v>36</v>
      </c>
      <c r="B976" s="2">
        <v>43983</v>
      </c>
      <c r="C976" s="7">
        <v>0.80241235003473699</v>
      </c>
      <c r="D976" s="7">
        <v>4.64416659886158E-3</v>
      </c>
      <c r="E976" s="7">
        <v>0.59584412518369001</v>
      </c>
      <c r="F976" s="7">
        <v>0.39951170821744902</v>
      </c>
      <c r="G976" s="7">
        <v>1.2903358016410901E-2</v>
      </c>
      <c r="H976" s="7">
        <v>4.5259270849021503E-3</v>
      </c>
      <c r="I976" s="7">
        <v>6.2772095562817806E-2</v>
      </c>
      <c r="J976" s="7">
        <v>3.0236671954946798E-2</v>
      </c>
      <c r="K976" s="7">
        <v>0.14136672081478699</v>
      </c>
      <c r="L976" s="7">
        <v>0.43871524711133802</v>
      </c>
      <c r="M976" s="7">
        <v>2.5795907832232699E-2</v>
      </c>
      <c r="N976" s="7">
        <v>5.9174037476862298E-2</v>
      </c>
      <c r="O976" s="7">
        <v>5.2469210606269703E-3</v>
      </c>
      <c r="P976" s="7">
        <v>0.21926311308507601</v>
      </c>
      <c r="Q976" s="7">
        <v>6.4317538059546804</v>
      </c>
    </row>
    <row r="977" spans="1:17" hidden="1" x14ac:dyDescent="0.3">
      <c r="A977" s="3" t="s">
        <v>36</v>
      </c>
      <c r="B977" s="2">
        <v>44013</v>
      </c>
      <c r="C977" s="7">
        <v>0.72785382220745398</v>
      </c>
      <c r="D977" s="7">
        <v>5.0412217011118997E-3</v>
      </c>
      <c r="E977" s="7">
        <v>0.62785274102500999</v>
      </c>
      <c r="F977" s="7">
        <v>0.36710603727387803</v>
      </c>
      <c r="G977" s="7">
        <v>1.47703686402182E-2</v>
      </c>
      <c r="H977" s="7">
        <v>5.0605657190539296E-3</v>
      </c>
      <c r="I977" s="7">
        <v>4.6691739268630801E-2</v>
      </c>
      <c r="J977" s="7">
        <v>3.9199077529145199E-2</v>
      </c>
      <c r="K977" s="7">
        <v>0.14051427176332801</v>
      </c>
      <c r="L977" s="7">
        <v>0.44847012793255497</v>
      </c>
      <c r="M977" s="7">
        <v>3.5040286346687301E-2</v>
      </c>
      <c r="N977" s="7">
        <v>5.6937657794389897E-2</v>
      </c>
      <c r="O977" s="7">
        <v>8.7375212671054695E-3</v>
      </c>
      <c r="P977" s="7">
        <v>0.20457838373888601</v>
      </c>
      <c r="Q977" s="7">
        <v>6.4471360686392103</v>
      </c>
    </row>
    <row r="978" spans="1:17" hidden="1" x14ac:dyDescent="0.3">
      <c r="A978" s="3" t="s">
        <v>36</v>
      </c>
      <c r="B978" s="2">
        <v>44044</v>
      </c>
      <c r="C978" s="7">
        <v>0.92264277793938898</v>
      </c>
      <c r="D978" s="7">
        <v>4.7640622028270003E-3</v>
      </c>
      <c r="E978" s="7">
        <v>0.61382386264960198</v>
      </c>
      <c r="F978" s="7">
        <v>0.38141207514757097</v>
      </c>
      <c r="G978" s="7">
        <v>1.1903234104666999E-2</v>
      </c>
      <c r="H978" s="7">
        <v>9.1053402264705107E-3</v>
      </c>
      <c r="I978" s="7">
        <v>0.109295497583212</v>
      </c>
      <c r="J978" s="7">
        <v>7.5952751425047704E-2</v>
      </c>
      <c r="K978" s="7">
        <v>0.124746632238509</v>
      </c>
      <c r="L978" s="7">
        <v>0.35739920607887798</v>
      </c>
      <c r="M978" s="7">
        <v>4.6767251299283802E-2</v>
      </c>
      <c r="N978" s="7">
        <v>4.9404547537346098E-2</v>
      </c>
      <c r="O978" s="7">
        <v>1.09155393021394E-2</v>
      </c>
      <c r="P978" s="7">
        <v>0.20451000020444601</v>
      </c>
      <c r="Q978" s="7">
        <v>6.3309466323822603</v>
      </c>
    </row>
    <row r="979" spans="1:17" hidden="1" x14ac:dyDescent="0.3">
      <c r="A979" s="3" t="s">
        <v>36</v>
      </c>
      <c r="B979" s="2">
        <v>44075</v>
      </c>
      <c r="C979" s="7">
        <v>0.92126308971048498</v>
      </c>
      <c r="D979" s="7">
        <v>4.7630399230223696E-3</v>
      </c>
      <c r="E979" s="7">
        <v>0.59020596944280501</v>
      </c>
      <c r="F979" s="7">
        <v>0.40503099063417197</v>
      </c>
      <c r="G979" s="7">
        <v>1.3473617862038399E-2</v>
      </c>
      <c r="H979" s="7">
        <v>9.6870174253680594E-3</v>
      </c>
      <c r="I979" s="7">
        <v>9.7696817626534496E-2</v>
      </c>
      <c r="J979" s="7">
        <v>7.4633827767465605E-2</v>
      </c>
      <c r="K979" s="7">
        <v>0.125778882757101</v>
      </c>
      <c r="L979" s="7">
        <v>0.35667027658990103</v>
      </c>
      <c r="M979" s="7">
        <v>4.8465137523665498E-2</v>
      </c>
      <c r="N979" s="7">
        <v>5.0511644397531301E-2</v>
      </c>
      <c r="O979" s="7">
        <v>1.5238567266928699E-2</v>
      </c>
      <c r="P979" s="7">
        <v>0.20784421078346599</v>
      </c>
      <c r="Q979" s="7">
        <v>6.3707939068938702</v>
      </c>
    </row>
    <row r="980" spans="1:17" hidden="1" x14ac:dyDescent="0.3">
      <c r="A980" s="3" t="s">
        <v>36</v>
      </c>
      <c r="B980" s="2">
        <v>44105</v>
      </c>
      <c r="C980" s="7">
        <v>0.98232293689386596</v>
      </c>
      <c r="D980" s="7">
        <v>4.2231995235049004E-3</v>
      </c>
      <c r="E980" s="7">
        <v>0.59559028433912897</v>
      </c>
      <c r="F980" s="7">
        <v>0.400186516137366</v>
      </c>
      <c r="G980" s="7">
        <v>1.2788186597764E-2</v>
      </c>
      <c r="H980" s="7">
        <v>1.1839273832392199E-2</v>
      </c>
      <c r="I980" s="7">
        <v>0.102331603614549</v>
      </c>
      <c r="J980" s="7">
        <v>7.2985202383268305E-2</v>
      </c>
      <c r="K980" s="7">
        <v>0.134178978147237</v>
      </c>
      <c r="L980" s="7">
        <v>0.35851641663984102</v>
      </c>
      <c r="M980" s="7">
        <v>4.9149813947832001E-2</v>
      </c>
      <c r="N980" s="7">
        <v>4.8164614160177102E-2</v>
      </c>
      <c r="O980" s="7">
        <v>1.3900961012216001E-2</v>
      </c>
      <c r="P980" s="7">
        <v>0.19614494966472201</v>
      </c>
      <c r="Q980" s="7">
        <v>6.3738255382204301</v>
      </c>
    </row>
    <row r="981" spans="1:17" hidden="1" x14ac:dyDescent="0.3">
      <c r="A981" s="3" t="s">
        <v>36</v>
      </c>
      <c r="B981" s="2">
        <v>44136</v>
      </c>
      <c r="C981" s="7">
        <v>0.78126654066760604</v>
      </c>
      <c r="D981" s="7">
        <v>4.1941385783372202E-3</v>
      </c>
      <c r="E981" s="7">
        <v>0.61150091104181803</v>
      </c>
      <c r="F981" s="7">
        <v>0.38430495037984502</v>
      </c>
      <c r="G981" s="7">
        <v>1.5624276965537099E-2</v>
      </c>
      <c r="H981" s="7">
        <v>5.6833416364687099E-3</v>
      </c>
      <c r="I981" s="7">
        <v>4.2240322811978197E-2</v>
      </c>
      <c r="J981" s="7">
        <v>4.4568312702350101E-2</v>
      </c>
      <c r="K981" s="7">
        <v>0.17277235007241401</v>
      </c>
      <c r="L981" s="7">
        <v>0.46183730228012498</v>
      </c>
      <c r="M981" s="7">
        <v>4.2751986005015903E-2</v>
      </c>
      <c r="N981" s="7">
        <v>5.0554509544764099E-2</v>
      </c>
      <c r="O981" s="7">
        <v>1.01590925249008E-2</v>
      </c>
      <c r="P981" s="7">
        <v>0.153808505456447</v>
      </c>
      <c r="Q981" s="7">
        <v>6.4228462507167396</v>
      </c>
    </row>
    <row r="982" spans="1:17" hidden="1" x14ac:dyDescent="0.3">
      <c r="A982" s="3" t="s">
        <v>36</v>
      </c>
      <c r="B982" s="2">
        <v>44166</v>
      </c>
      <c r="C982" s="7">
        <v>1.06774981648298</v>
      </c>
      <c r="D982" s="7">
        <v>5.3176608869321303E-3</v>
      </c>
      <c r="E982" s="7">
        <v>0.59751390316936004</v>
      </c>
      <c r="F982" s="7">
        <v>0.39716843594370699</v>
      </c>
      <c r="G982" s="7">
        <v>1.46642183430399E-2</v>
      </c>
      <c r="H982" s="7">
        <v>1.1885620715368301E-2</v>
      </c>
      <c r="I982" s="7">
        <v>0.13656457425690099</v>
      </c>
      <c r="J982" s="7">
        <v>3.6052470546031397E-2</v>
      </c>
      <c r="K982" s="7">
        <v>0.16676428147035299</v>
      </c>
      <c r="L982" s="7">
        <v>0.38879728596955299</v>
      </c>
      <c r="M982" s="7">
        <v>5.3844421702452301E-2</v>
      </c>
      <c r="N982" s="7">
        <v>4.21619205866781E-2</v>
      </c>
      <c r="O982" s="7">
        <v>6.9121366764587503E-3</v>
      </c>
      <c r="P982" s="7">
        <v>0.142353069733164</v>
      </c>
      <c r="Q982" s="7">
        <v>6.3949887573542004</v>
      </c>
    </row>
    <row r="983" spans="1:17" hidden="1" x14ac:dyDescent="0.3">
      <c r="A983" s="3" t="s">
        <v>36</v>
      </c>
      <c r="B983" s="2">
        <v>44197</v>
      </c>
      <c r="C983" s="7">
        <v>0.61633784780840795</v>
      </c>
      <c r="D983" s="7">
        <v>6.0961352999196897E-3</v>
      </c>
      <c r="E983" s="7">
        <v>0.647145185875318</v>
      </c>
      <c r="F983" s="7">
        <v>0.34675867882476202</v>
      </c>
      <c r="G983" s="7">
        <v>1.73621981511922E-2</v>
      </c>
      <c r="H983" s="7">
        <v>2.7997176992418001E-3</v>
      </c>
      <c r="I983" s="7">
        <v>1.61351735315797E-2</v>
      </c>
      <c r="J983" s="7">
        <v>3.9007270940858298E-2</v>
      </c>
      <c r="K983" s="7">
        <v>0.13278993928992899</v>
      </c>
      <c r="L983" s="7">
        <v>0.52913924240181298</v>
      </c>
      <c r="M983" s="7">
        <v>4.2383164129802697E-2</v>
      </c>
      <c r="N983" s="7">
        <v>3.9714399604787003E-2</v>
      </c>
      <c r="O983" s="7">
        <v>5.8238102595743399E-3</v>
      </c>
      <c r="P983" s="7">
        <v>0.17484508399122201</v>
      </c>
      <c r="Q983" s="7">
        <v>6.5223909774682198</v>
      </c>
    </row>
    <row r="984" spans="1:17" hidden="1" x14ac:dyDescent="0.3">
      <c r="A984" s="3" t="s">
        <v>36</v>
      </c>
      <c r="B984" s="2">
        <v>44228</v>
      </c>
      <c r="C984" s="7">
        <v>0.62824165678694399</v>
      </c>
      <c r="D984" s="7">
        <v>5.3078490036182497E-3</v>
      </c>
      <c r="E984" s="7">
        <v>0.64946351174234895</v>
      </c>
      <c r="F984" s="7">
        <v>0.34522863925403302</v>
      </c>
      <c r="G984" s="7">
        <v>1.7465197441399499E-2</v>
      </c>
      <c r="H984" s="7">
        <v>2.07239591627593E-3</v>
      </c>
      <c r="I984" s="7">
        <v>2.2103313543604501E-2</v>
      </c>
      <c r="J984" s="7">
        <v>4.0083054198927701E-2</v>
      </c>
      <c r="K984" s="7">
        <v>0.13743271377665001</v>
      </c>
      <c r="L984" s="7">
        <v>0.51193517767544705</v>
      </c>
      <c r="M984" s="7">
        <v>4.7864331915636701E-2</v>
      </c>
      <c r="N984" s="7">
        <v>4.39699723559542E-2</v>
      </c>
      <c r="O984" s="7">
        <v>5.5465375140494096E-3</v>
      </c>
      <c r="P984" s="7">
        <v>0.17152730566205501</v>
      </c>
      <c r="Q984" s="7">
        <v>6.49957388344398</v>
      </c>
    </row>
    <row r="985" spans="1:17" x14ac:dyDescent="0.3">
      <c r="A985" s="3" t="s">
        <v>36</v>
      </c>
      <c r="B985" s="2">
        <v>44256</v>
      </c>
      <c r="C985" s="7">
        <v>0.767620271439862</v>
      </c>
      <c r="D985" s="7">
        <v>5.5083300441348404E-3</v>
      </c>
      <c r="E985" s="7">
        <v>0.62807206932910198</v>
      </c>
      <c r="F985" s="7">
        <v>0.36641960062676299</v>
      </c>
      <c r="G985" s="7">
        <v>1.8487737146864899E-2</v>
      </c>
      <c r="H985" s="7">
        <v>2.4535050689985499E-3</v>
      </c>
      <c r="I985" s="7">
        <v>2.1565271723807299E-2</v>
      </c>
      <c r="J985" s="7">
        <v>4.0428179138404498E-2</v>
      </c>
      <c r="K985" s="7">
        <v>0.13245175828866301</v>
      </c>
      <c r="L985" s="7">
        <v>0.48896968788216799</v>
      </c>
      <c r="M985" s="7">
        <v>4.61667044015854E-2</v>
      </c>
      <c r="N985" s="7">
        <v>5.2624068908641901E-2</v>
      </c>
      <c r="O985" s="7">
        <v>6.8542355039930896E-3</v>
      </c>
      <c r="P985" s="7">
        <v>0.18999885193687299</v>
      </c>
      <c r="Q985" s="7">
        <v>6.4490510024696004</v>
      </c>
    </row>
    <row r="986" spans="1:17" hidden="1" x14ac:dyDescent="0.3">
      <c r="A986" s="3" t="s">
        <v>36</v>
      </c>
      <c r="B986" s="2">
        <v>44287</v>
      </c>
      <c r="C986" s="7">
        <v>0.91200287775258304</v>
      </c>
      <c r="D986" s="7">
        <v>5.1975264831450102E-3</v>
      </c>
      <c r="E986" s="7">
        <v>0.61008525956121995</v>
      </c>
      <c r="F986" s="7">
        <v>0.38471721395563502</v>
      </c>
      <c r="G986" s="7">
        <v>1.36978092252089E-2</v>
      </c>
      <c r="H986" s="7">
        <v>8.1592479070193395E-3</v>
      </c>
      <c r="I986" s="7">
        <v>9.59341958656479E-2</v>
      </c>
      <c r="J986" s="7">
        <v>5.1279581446457403E-2</v>
      </c>
      <c r="K986" s="7">
        <v>0.122277840178839</v>
      </c>
      <c r="L986" s="7">
        <v>0.39523837660642203</v>
      </c>
      <c r="M986" s="7">
        <v>5.5108572592787099E-2</v>
      </c>
      <c r="N986" s="7">
        <v>5.5421289380735303E-2</v>
      </c>
      <c r="O986" s="7">
        <v>7.5058110346938297E-3</v>
      </c>
      <c r="P986" s="7">
        <v>0.195377275762189</v>
      </c>
      <c r="Q986" s="7">
        <v>6.40504329010255</v>
      </c>
    </row>
    <row r="987" spans="1:17" hidden="1" x14ac:dyDescent="0.3">
      <c r="A987" s="3" t="s">
        <v>36</v>
      </c>
      <c r="B987" s="2">
        <v>44317</v>
      </c>
      <c r="C987" s="7">
        <v>1.0191833409990401</v>
      </c>
      <c r="D987" s="7">
        <v>5.06058308914498E-3</v>
      </c>
      <c r="E987" s="7">
        <v>0.60036173170714702</v>
      </c>
      <c r="F987" s="7">
        <v>0.39457768520370801</v>
      </c>
      <c r="G987" s="7">
        <v>1.14268550175928E-2</v>
      </c>
      <c r="H987" s="7">
        <v>1.0530445613882E-2</v>
      </c>
      <c r="I987" s="7">
        <v>0.109599570729754</v>
      </c>
      <c r="J987" s="7">
        <v>7.2141993520267705E-2</v>
      </c>
      <c r="K987" s="7">
        <v>0.119196766875392</v>
      </c>
      <c r="L987" s="7">
        <v>0.358936428073373</v>
      </c>
      <c r="M987" s="7">
        <v>5.471645543821E-2</v>
      </c>
      <c r="N987" s="7">
        <v>5.3497262218427502E-2</v>
      </c>
      <c r="O987" s="7">
        <v>9.6407599962849005E-3</v>
      </c>
      <c r="P987" s="7">
        <v>0.200313462516816</v>
      </c>
      <c r="Q987" s="7">
        <v>6.3960005255412602</v>
      </c>
    </row>
    <row r="988" spans="1:17" hidden="1" x14ac:dyDescent="0.3">
      <c r="A988" s="3" t="s">
        <v>36</v>
      </c>
      <c r="B988" s="2">
        <v>44348</v>
      </c>
      <c r="C988" s="7">
        <v>1.0050941884422899</v>
      </c>
      <c r="D988" s="7">
        <v>5.3933343503095501E-3</v>
      </c>
      <c r="E988" s="7">
        <v>0.59038765957525297</v>
      </c>
      <c r="F988" s="7">
        <v>0.404219006074437</v>
      </c>
      <c r="G988" s="7">
        <v>1.30535303851696E-2</v>
      </c>
      <c r="H988" s="7">
        <v>1.19808963036646E-2</v>
      </c>
      <c r="I988" s="7">
        <v>0.10250435332249901</v>
      </c>
      <c r="J988" s="7">
        <v>8.1880362068417298E-2</v>
      </c>
      <c r="K988" s="7">
        <v>0.112687831279613</v>
      </c>
      <c r="L988" s="7">
        <v>0.35290657611250198</v>
      </c>
      <c r="M988" s="7">
        <v>5.5022193239276602E-2</v>
      </c>
      <c r="N988" s="7">
        <v>4.8799372072125202E-2</v>
      </c>
      <c r="O988" s="7">
        <v>1.1396655081753601E-2</v>
      </c>
      <c r="P988" s="7">
        <v>0.209768230134979</v>
      </c>
      <c r="Q988" s="7">
        <v>6.4005491252607296</v>
      </c>
    </row>
    <row r="989" spans="1:17" hidden="1" x14ac:dyDescent="0.3">
      <c r="A989" s="3" t="s">
        <v>36</v>
      </c>
      <c r="B989" s="2">
        <v>44378</v>
      </c>
      <c r="C989" s="7">
        <v>1.0499343424305601</v>
      </c>
      <c r="D989" s="7">
        <v>4.72437910452163E-3</v>
      </c>
      <c r="E989" s="7">
        <v>0.59621017845301905</v>
      </c>
      <c r="F989" s="7">
        <v>0.39906544244246001</v>
      </c>
      <c r="G989" s="7">
        <v>1.4309216231356401E-2</v>
      </c>
      <c r="H989" s="7">
        <v>1.4410687122034501E-2</v>
      </c>
      <c r="I989" s="7">
        <v>0.102559796005075</v>
      </c>
      <c r="J989" s="7">
        <v>9.0930851323320003E-2</v>
      </c>
      <c r="K989" s="7">
        <v>0.113981309270554</v>
      </c>
      <c r="L989" s="7">
        <v>0.34500046556059699</v>
      </c>
      <c r="M989" s="7">
        <v>5.3335308791479998E-2</v>
      </c>
      <c r="N989" s="7">
        <v>4.6783490420772497E-2</v>
      </c>
      <c r="O989" s="7">
        <v>1.21039884838332E-2</v>
      </c>
      <c r="P989" s="7">
        <v>0.206584886790977</v>
      </c>
      <c r="Q989" s="7">
        <v>6.38301445027707</v>
      </c>
    </row>
    <row r="990" spans="1:17" hidden="1" x14ac:dyDescent="0.3">
      <c r="A990" s="3" t="s">
        <v>36</v>
      </c>
      <c r="B990" s="2">
        <v>44409</v>
      </c>
      <c r="C990" s="7">
        <v>1.0359621210526999</v>
      </c>
      <c r="D990" s="7">
        <v>4.66062061997311E-3</v>
      </c>
      <c r="E990" s="7">
        <v>0.58457692629742897</v>
      </c>
      <c r="F990" s="7">
        <v>0.41076245308259801</v>
      </c>
      <c r="G990" s="7">
        <v>1.4145452567601399E-2</v>
      </c>
      <c r="H990" s="7">
        <v>1.6405123716839099E-2</v>
      </c>
      <c r="I990" s="7">
        <v>0.101682668400862</v>
      </c>
      <c r="J990" s="7">
        <v>0.10421614455747399</v>
      </c>
      <c r="K990" s="7">
        <v>0.11221139860306199</v>
      </c>
      <c r="L990" s="7">
        <v>0.33378927860931301</v>
      </c>
      <c r="M990" s="7">
        <v>5.2694096740142603E-2</v>
      </c>
      <c r="N990" s="7">
        <v>4.7794709391034897E-2</v>
      </c>
      <c r="O990" s="7">
        <v>1.3357441039709801E-2</v>
      </c>
      <c r="P990" s="7">
        <v>0.203703686373962</v>
      </c>
      <c r="Q990" s="7">
        <v>6.4245584573589198</v>
      </c>
    </row>
    <row r="991" spans="1:17" hidden="1" x14ac:dyDescent="0.3">
      <c r="A991" s="3" t="s">
        <v>36</v>
      </c>
      <c r="B991" s="2">
        <v>44440</v>
      </c>
      <c r="C991" s="7">
        <v>1.00368520382329</v>
      </c>
      <c r="D991" s="7">
        <v>5.1044405227629397E-3</v>
      </c>
      <c r="E991" s="7">
        <v>0.60019389533112799</v>
      </c>
      <c r="F991" s="7">
        <v>0.39470166414610902</v>
      </c>
      <c r="G991" s="7">
        <v>1.3593126535795899E-2</v>
      </c>
      <c r="H991" s="7">
        <v>1.3927125729667899E-2</v>
      </c>
      <c r="I991" s="7">
        <v>8.7845276574907594E-2</v>
      </c>
      <c r="J991" s="7">
        <v>0.104343297574528</v>
      </c>
      <c r="K991" s="7">
        <v>0.11023871601459501</v>
      </c>
      <c r="L991" s="7">
        <v>0.337276022132731</v>
      </c>
      <c r="M991" s="7">
        <v>5.4130126368555902E-2</v>
      </c>
      <c r="N991" s="7">
        <v>4.1168435475592E-2</v>
      </c>
      <c r="O991" s="7">
        <v>1.6015520743019301E-2</v>
      </c>
      <c r="P991" s="7">
        <v>0.221462352850608</v>
      </c>
      <c r="Q991" s="7">
        <v>6.4139256344382796</v>
      </c>
    </row>
    <row r="992" spans="1:17" hidden="1" x14ac:dyDescent="0.3">
      <c r="A992" s="3" t="s">
        <v>37</v>
      </c>
      <c r="B992" s="2">
        <v>43466</v>
      </c>
      <c r="C992" s="7">
        <v>0.80721045089771903</v>
      </c>
      <c r="D992" s="7">
        <v>1.19589927093052E-2</v>
      </c>
      <c r="E992" s="7">
        <v>0.57905106281366203</v>
      </c>
      <c r="F992" s="7">
        <v>0.40898994447703302</v>
      </c>
      <c r="G992" s="7">
        <v>1.5817650000133299E-2</v>
      </c>
      <c r="H992" s="7">
        <v>2.0705926134832801E-2</v>
      </c>
      <c r="I992" s="7">
        <v>0.114549820005101</v>
      </c>
      <c r="J992" s="7">
        <v>0.16105635636276799</v>
      </c>
      <c r="K992" s="7">
        <v>0.103120365913119</v>
      </c>
      <c r="L992" s="7">
        <v>0.30935733457325798</v>
      </c>
      <c r="M992" s="7">
        <v>4.9861451345351901E-2</v>
      </c>
      <c r="N992" s="7">
        <v>3.75599603373728E-2</v>
      </c>
      <c r="O992" s="7">
        <v>4.2198554490874798E-2</v>
      </c>
      <c r="P992" s="7">
        <v>0.145772580837188</v>
      </c>
      <c r="Q992" s="7">
        <v>6.9045872941500797</v>
      </c>
    </row>
    <row r="993" spans="1:17" hidden="1" x14ac:dyDescent="0.3">
      <c r="A993" s="3" t="s">
        <v>37</v>
      </c>
      <c r="B993" s="2">
        <v>43497</v>
      </c>
      <c r="C993" s="7">
        <v>0.84973499743303404</v>
      </c>
      <c r="D993" s="7">
        <v>1.16587417520827E-2</v>
      </c>
      <c r="E993" s="7">
        <v>0.56948376454445204</v>
      </c>
      <c r="F993" s="7">
        <v>0.41885749370346498</v>
      </c>
      <c r="G993" s="7">
        <v>1.4678606634130099E-2</v>
      </c>
      <c r="H993" s="7">
        <v>2.21429597771363E-2</v>
      </c>
      <c r="I993" s="7">
        <v>0.11477369071301299</v>
      </c>
      <c r="J993" s="7">
        <v>0.18570148180367299</v>
      </c>
      <c r="K993" s="7">
        <v>0.10170988037636899</v>
      </c>
      <c r="L993" s="7">
        <v>0.30237982809905001</v>
      </c>
      <c r="M993" s="7">
        <v>5.2235632905649199E-2</v>
      </c>
      <c r="N993" s="7">
        <v>3.4511693729742998E-2</v>
      </c>
      <c r="O993" s="7">
        <v>4.1702175927696102E-2</v>
      </c>
      <c r="P993" s="7">
        <v>0.13016405003354001</v>
      </c>
      <c r="Q993" s="7">
        <v>6.9263622352455698</v>
      </c>
    </row>
    <row r="994" spans="1:17" hidden="1" x14ac:dyDescent="0.3">
      <c r="A994" s="3" t="s">
        <v>37</v>
      </c>
      <c r="B994" s="2">
        <v>43525</v>
      </c>
      <c r="C994" s="7">
        <v>1.02250341369835</v>
      </c>
      <c r="D994" s="7">
        <v>1.08356182738992E-2</v>
      </c>
      <c r="E994" s="7">
        <v>0.56828103555100895</v>
      </c>
      <c r="F994" s="7">
        <v>0.42088334617509199</v>
      </c>
      <c r="G994" s="7">
        <v>1.49953773351163E-2</v>
      </c>
      <c r="H994" s="7">
        <v>2.0533005151235201E-2</v>
      </c>
      <c r="I994" s="7">
        <v>0.124595056453149</v>
      </c>
      <c r="J994" s="7">
        <v>0.17930051626194901</v>
      </c>
      <c r="K994" s="7">
        <v>0.100695219645787</v>
      </c>
      <c r="L994" s="7">
        <v>0.294876970122531</v>
      </c>
      <c r="M994" s="7">
        <v>5.1025004838088001E-2</v>
      </c>
      <c r="N994" s="7">
        <v>3.44882444907516E-2</v>
      </c>
      <c r="O994" s="7">
        <v>3.8867432428099598E-2</v>
      </c>
      <c r="P994" s="7">
        <v>0.14062317327329199</v>
      </c>
      <c r="Q994" s="7">
        <v>6.8368556116017096</v>
      </c>
    </row>
    <row r="995" spans="1:17" hidden="1" x14ac:dyDescent="0.3">
      <c r="A995" s="3" t="s">
        <v>37</v>
      </c>
      <c r="B995" s="2">
        <v>43556</v>
      </c>
      <c r="C995" s="7">
        <v>0.98335908640779202</v>
      </c>
      <c r="D995" s="7">
        <v>1.1372107257114499E-2</v>
      </c>
      <c r="E995" s="7">
        <v>0.57471819381740796</v>
      </c>
      <c r="F995" s="7">
        <v>0.41390969892547802</v>
      </c>
      <c r="G995" s="7">
        <v>1.47711169989941E-2</v>
      </c>
      <c r="H995" s="7">
        <v>2.2058319615988899E-2</v>
      </c>
      <c r="I995" s="7">
        <v>0.13918749151252799</v>
      </c>
      <c r="J995" s="7">
        <v>0.17279485559158</v>
      </c>
      <c r="K995" s="7">
        <v>0.101612008162105</v>
      </c>
      <c r="L995" s="7">
        <v>0.29550460192119599</v>
      </c>
      <c r="M995" s="7">
        <v>4.7998076105891498E-2</v>
      </c>
      <c r="N995" s="7">
        <v>4.0742683303801701E-2</v>
      </c>
      <c r="O995" s="7">
        <v>4.1162869447961603E-2</v>
      </c>
      <c r="P995" s="7">
        <v>0.124167977339952</v>
      </c>
      <c r="Q995" s="7">
        <v>6.9203947934901002</v>
      </c>
    </row>
    <row r="996" spans="1:17" hidden="1" x14ac:dyDescent="0.3">
      <c r="A996" s="3" t="s">
        <v>37</v>
      </c>
      <c r="B996" s="2">
        <v>43586</v>
      </c>
      <c r="C996" s="7">
        <v>1.0100288809577</v>
      </c>
      <c r="D996" s="7">
        <v>1.24825635884964E-2</v>
      </c>
      <c r="E996" s="7">
        <v>0.56870444375877705</v>
      </c>
      <c r="F996" s="7">
        <v>0.41881299265272598</v>
      </c>
      <c r="G996" s="7">
        <v>1.43721360683302E-2</v>
      </c>
      <c r="H996" s="7">
        <v>2.2198819029159E-2</v>
      </c>
      <c r="I996" s="7">
        <v>0.136196403656061</v>
      </c>
      <c r="J996" s="7">
        <v>0.180318396796425</v>
      </c>
      <c r="K996" s="7">
        <v>0.103054822719111</v>
      </c>
      <c r="L996" s="7">
        <v>0.28284257161055698</v>
      </c>
      <c r="M996" s="7">
        <v>5.8186577066936099E-2</v>
      </c>
      <c r="N996" s="7">
        <v>3.4506382813813102E-2</v>
      </c>
      <c r="O996" s="7">
        <v>4.3934939841119597E-2</v>
      </c>
      <c r="P996" s="7">
        <v>0.124388950398489</v>
      </c>
      <c r="Q996" s="7">
        <v>6.8681070107573801</v>
      </c>
    </row>
    <row r="997" spans="1:17" hidden="1" x14ac:dyDescent="0.3">
      <c r="A997" s="3" t="s">
        <v>37</v>
      </c>
      <c r="B997" s="2">
        <v>43617</v>
      </c>
      <c r="C997" s="7">
        <v>0.97302006433888</v>
      </c>
      <c r="D997" s="7">
        <v>1.1518641756257299E-2</v>
      </c>
      <c r="E997" s="7">
        <v>0.56218041613436398</v>
      </c>
      <c r="F997" s="7">
        <v>0.42630094210937902</v>
      </c>
      <c r="G997" s="7">
        <v>1.3480667760321301E-2</v>
      </c>
      <c r="H997" s="7">
        <v>2.5727410753036702E-2</v>
      </c>
      <c r="I997" s="7">
        <v>0.13703416226197199</v>
      </c>
      <c r="J997" s="7">
        <v>0.17410200384138999</v>
      </c>
      <c r="K997" s="7">
        <v>0.105673669458922</v>
      </c>
      <c r="L997" s="7">
        <v>0.28146169287787898</v>
      </c>
      <c r="M997" s="7">
        <v>5.6916816236139901E-2</v>
      </c>
      <c r="N997" s="7">
        <v>3.2351534558367902E-2</v>
      </c>
      <c r="O997" s="7">
        <v>4.4095627335153501E-2</v>
      </c>
      <c r="P997" s="7">
        <v>0.12915641491681701</v>
      </c>
      <c r="Q997" s="7">
        <v>6.9379837784604002</v>
      </c>
    </row>
    <row r="998" spans="1:17" hidden="1" x14ac:dyDescent="0.3">
      <c r="A998" s="3" t="s">
        <v>37</v>
      </c>
      <c r="B998" s="2">
        <v>43647</v>
      </c>
      <c r="C998" s="7">
        <v>0.98733238689914604</v>
      </c>
      <c r="D998" s="7">
        <v>1.1390275577317401E-2</v>
      </c>
      <c r="E998" s="7">
        <v>0.56755019260893802</v>
      </c>
      <c r="F998" s="7">
        <v>0.421059531813745</v>
      </c>
      <c r="G998" s="7">
        <v>1.57888915806195E-2</v>
      </c>
      <c r="H998" s="7">
        <v>2.3494804347690901E-2</v>
      </c>
      <c r="I998" s="7">
        <v>0.137808284766192</v>
      </c>
      <c r="J998" s="7">
        <v>0.17305994957200199</v>
      </c>
      <c r="K998" s="7">
        <v>0.108474281902866</v>
      </c>
      <c r="L998" s="7">
        <v>0.28143322430251699</v>
      </c>
      <c r="M998" s="7">
        <v>5.47879936998098E-2</v>
      </c>
      <c r="N998" s="7">
        <v>3.3865533322604398E-2</v>
      </c>
      <c r="O998" s="7">
        <v>4.2597613532650402E-2</v>
      </c>
      <c r="P998" s="7">
        <v>0.128689422973047</v>
      </c>
      <c r="Q998" s="7">
        <v>6.9046435812412996</v>
      </c>
    </row>
    <row r="999" spans="1:17" hidden="1" x14ac:dyDescent="0.3">
      <c r="A999" s="3" t="s">
        <v>37</v>
      </c>
      <c r="B999" s="2">
        <v>43678</v>
      </c>
      <c r="C999" s="7">
        <v>0.99750735796350198</v>
      </c>
      <c r="D999" s="7">
        <v>1.2686328545183799E-2</v>
      </c>
      <c r="E999" s="7">
        <v>0.56199087567011097</v>
      </c>
      <c r="F999" s="7">
        <v>0.425322795784705</v>
      </c>
      <c r="G999" s="7">
        <v>1.3588206720884901E-2</v>
      </c>
      <c r="H999" s="7">
        <v>2.8187336196849599E-2</v>
      </c>
      <c r="I999" s="7">
        <v>0.14316544915545301</v>
      </c>
      <c r="J999" s="7">
        <v>0.18195354731903701</v>
      </c>
      <c r="K999" s="7">
        <v>0.10596668765053199</v>
      </c>
      <c r="L999" s="7">
        <v>0.27450571107646499</v>
      </c>
      <c r="M999" s="7">
        <v>5.2405424719840103E-2</v>
      </c>
      <c r="N999" s="7">
        <v>3.5071649614862498E-2</v>
      </c>
      <c r="O999" s="7">
        <v>4.2602639161537198E-2</v>
      </c>
      <c r="P999" s="7">
        <v>0.12255334838453801</v>
      </c>
      <c r="Q999" s="7">
        <v>6.9111313519036299</v>
      </c>
    </row>
    <row r="1000" spans="1:17" hidden="1" x14ac:dyDescent="0.3">
      <c r="A1000" s="3" t="s">
        <v>37</v>
      </c>
      <c r="B1000" s="2">
        <v>43709</v>
      </c>
      <c r="C1000" s="7">
        <v>0.956463286612389</v>
      </c>
      <c r="D1000" s="7">
        <v>1.26836535504902E-2</v>
      </c>
      <c r="E1000" s="7">
        <v>0.57244675004399503</v>
      </c>
      <c r="F1000" s="7">
        <v>0.41486959640551502</v>
      </c>
      <c r="G1000" s="7">
        <v>1.3979982809858099E-2</v>
      </c>
      <c r="H1000" s="7">
        <v>2.47024110724453E-2</v>
      </c>
      <c r="I1000" s="7">
        <v>0.13197743697981201</v>
      </c>
      <c r="J1000" s="7">
        <v>0.17799130919790401</v>
      </c>
      <c r="K1000" s="7">
        <v>0.107593093738528</v>
      </c>
      <c r="L1000" s="7">
        <v>0.28536131833606698</v>
      </c>
      <c r="M1000" s="7">
        <v>4.9440669216955099E-2</v>
      </c>
      <c r="N1000" s="7">
        <v>3.4919999743901101E-2</v>
      </c>
      <c r="O1000" s="7">
        <v>3.7884757575219197E-2</v>
      </c>
      <c r="P1000" s="7">
        <v>0.136149021329311</v>
      </c>
      <c r="Q1000" s="7">
        <v>6.9325137304000197</v>
      </c>
    </row>
    <row r="1001" spans="1:17" hidden="1" x14ac:dyDescent="0.3">
      <c r="A1001" s="3" t="s">
        <v>37</v>
      </c>
      <c r="B1001" s="2">
        <v>43739</v>
      </c>
      <c r="C1001" s="7">
        <v>1.03070839777751</v>
      </c>
      <c r="D1001" s="7">
        <v>1.16490223465679E-2</v>
      </c>
      <c r="E1001" s="7">
        <v>0.57276243608268795</v>
      </c>
      <c r="F1001" s="7">
        <v>0.41558854157074498</v>
      </c>
      <c r="G1001" s="7">
        <v>1.3636085230563999E-2</v>
      </c>
      <c r="H1001" s="7">
        <v>2.62594255495039E-2</v>
      </c>
      <c r="I1001" s="7">
        <v>0.131046585198761</v>
      </c>
      <c r="J1001" s="7">
        <v>0.179365683311805</v>
      </c>
      <c r="K1001" s="7">
        <v>0.10962086328797201</v>
      </c>
      <c r="L1001" s="7">
        <v>0.286890205429081</v>
      </c>
      <c r="M1001" s="7">
        <v>5.1911493644539397E-2</v>
      </c>
      <c r="N1001" s="7">
        <v>3.8147218271546102E-2</v>
      </c>
      <c r="O1001" s="7">
        <v>3.6941640256057E-2</v>
      </c>
      <c r="P1001" s="7">
        <v>0.12618079982017</v>
      </c>
      <c r="Q1001" s="7">
        <v>6.9489949310892296</v>
      </c>
    </row>
    <row r="1002" spans="1:17" hidden="1" x14ac:dyDescent="0.3">
      <c r="A1002" s="3" t="s">
        <v>37</v>
      </c>
      <c r="B1002" s="2">
        <v>43770</v>
      </c>
      <c r="C1002" s="7">
        <v>1.1013417744744201</v>
      </c>
      <c r="D1002" s="7">
        <v>1.20433649601703E-2</v>
      </c>
      <c r="E1002" s="7">
        <v>0.56233325718306304</v>
      </c>
      <c r="F1002" s="7">
        <v>0.42562337785676602</v>
      </c>
      <c r="G1002" s="7">
        <v>1.38032133480926E-2</v>
      </c>
      <c r="H1002" s="7">
        <v>2.9758730888538899E-2</v>
      </c>
      <c r="I1002" s="7">
        <v>0.143874827521563</v>
      </c>
      <c r="J1002" s="7">
        <v>0.171593065844524</v>
      </c>
      <c r="K1002" s="7">
        <v>0.125991287878994</v>
      </c>
      <c r="L1002" s="7">
        <v>0.27373974420021102</v>
      </c>
      <c r="M1002" s="7">
        <v>5.4279183749219202E-2</v>
      </c>
      <c r="N1002" s="7">
        <v>3.8254028277614802E-2</v>
      </c>
      <c r="O1002" s="7">
        <v>3.12862961100061E-2</v>
      </c>
      <c r="P1002" s="7">
        <v>0.117419622181237</v>
      </c>
      <c r="Q1002" s="7">
        <v>6.9342704099281303</v>
      </c>
    </row>
    <row r="1003" spans="1:17" hidden="1" x14ac:dyDescent="0.3">
      <c r="A1003" s="3" t="s">
        <v>37</v>
      </c>
      <c r="B1003" s="2">
        <v>43800</v>
      </c>
      <c r="C1003" s="7">
        <v>1.2807899025395499</v>
      </c>
      <c r="D1003" s="7">
        <v>1.1809371673350401E-2</v>
      </c>
      <c r="E1003" s="7">
        <v>0.56533559841730896</v>
      </c>
      <c r="F1003" s="7">
        <v>0.42285502990934098</v>
      </c>
      <c r="G1003" s="7">
        <v>1.31611422384248E-2</v>
      </c>
      <c r="H1003" s="7">
        <v>3.3173340939579597E-2</v>
      </c>
      <c r="I1003" s="7">
        <v>0.18095706239819001</v>
      </c>
      <c r="J1003" s="7">
        <v>0.15984883066994601</v>
      </c>
      <c r="K1003" s="7">
        <v>0.148130382278613</v>
      </c>
      <c r="L1003" s="7">
        <v>0.264291444940011</v>
      </c>
      <c r="M1003" s="7">
        <v>5.8783006014070702E-2</v>
      </c>
      <c r="N1003" s="7">
        <v>2.6218892221474801E-2</v>
      </c>
      <c r="O1003" s="7">
        <v>2.5925609724304799E-2</v>
      </c>
      <c r="P1003" s="7">
        <v>8.9510288575386093E-2</v>
      </c>
      <c r="Q1003" s="7">
        <v>6.9235052086258202</v>
      </c>
    </row>
    <row r="1004" spans="1:17" hidden="1" x14ac:dyDescent="0.3">
      <c r="A1004" s="3" t="s">
        <v>37</v>
      </c>
      <c r="B1004" s="2">
        <v>43831</v>
      </c>
      <c r="C1004" s="7">
        <v>0.88052787785361297</v>
      </c>
      <c r="D1004" s="7">
        <v>1.3078196842999899E-2</v>
      </c>
      <c r="E1004" s="7">
        <v>0.59832697058904605</v>
      </c>
      <c r="F1004" s="7">
        <v>0.38859483256795402</v>
      </c>
      <c r="G1004" s="7">
        <v>1.55695271587759E-2</v>
      </c>
      <c r="H1004" s="7">
        <v>2.2930004132572099E-2</v>
      </c>
      <c r="I1004" s="7">
        <v>0.107488662064725</v>
      </c>
      <c r="J1004" s="7">
        <v>0.17432826837875801</v>
      </c>
      <c r="K1004" s="7">
        <v>0.106168614117517</v>
      </c>
      <c r="L1004" s="7">
        <v>0.30478860436977101</v>
      </c>
      <c r="M1004" s="7">
        <v>5.1688020820167199E-2</v>
      </c>
      <c r="N1004" s="7">
        <v>3.4193295540755099E-2</v>
      </c>
      <c r="O1004" s="7">
        <v>3.7721358094325502E-2</v>
      </c>
      <c r="P1004" s="7">
        <v>0.145123645322634</v>
      </c>
      <c r="Q1004" s="7">
        <v>6.9803078887838401</v>
      </c>
    </row>
    <row r="1005" spans="1:17" hidden="1" x14ac:dyDescent="0.3">
      <c r="A1005" s="3" t="s">
        <v>37</v>
      </c>
      <c r="B1005" s="2">
        <v>43862</v>
      </c>
      <c r="C1005" s="7">
        <v>0.91835489735533005</v>
      </c>
      <c r="D1005" s="7">
        <v>1.24334609162161E-2</v>
      </c>
      <c r="E1005" s="7">
        <v>0.58040024187504902</v>
      </c>
      <c r="F1005" s="7">
        <v>0.40716629720873498</v>
      </c>
      <c r="G1005" s="7">
        <v>1.42443889107139E-2</v>
      </c>
      <c r="H1005" s="7">
        <v>2.41415971473696E-2</v>
      </c>
      <c r="I1005" s="7">
        <v>0.107387406013012</v>
      </c>
      <c r="J1005" s="7">
        <v>0.19936031392645001</v>
      </c>
      <c r="K1005" s="7">
        <v>0.102361471655918</v>
      </c>
      <c r="L1005" s="7">
        <v>0.30028449771913401</v>
      </c>
      <c r="M1005" s="7">
        <v>5.1539801286158898E-2</v>
      </c>
      <c r="N1005" s="7">
        <v>3.1953010447213603E-2</v>
      </c>
      <c r="O1005" s="7">
        <v>3.8823783124169398E-2</v>
      </c>
      <c r="P1005" s="7">
        <v>0.129903729769861</v>
      </c>
      <c r="Q1005" s="7">
        <v>6.9212010193738003</v>
      </c>
    </row>
    <row r="1006" spans="1:17" x14ac:dyDescent="0.3">
      <c r="A1006" s="3" t="s">
        <v>37</v>
      </c>
      <c r="B1006" s="2">
        <v>43891</v>
      </c>
      <c r="C1006" s="7">
        <v>0.83251550383790796</v>
      </c>
      <c r="D1006" s="7">
        <v>1.31780662510417E-2</v>
      </c>
      <c r="E1006" s="7">
        <v>0.65376683371267696</v>
      </c>
      <c r="F1006" s="7">
        <v>0.33305510003628203</v>
      </c>
      <c r="G1006" s="7">
        <v>1.5918976442052001E-2</v>
      </c>
      <c r="H1006" s="7">
        <v>1.67493190316567E-2</v>
      </c>
      <c r="I1006" s="7">
        <v>7.1423087312363798E-2</v>
      </c>
      <c r="J1006" s="7">
        <v>0.13266543226986199</v>
      </c>
      <c r="K1006" s="7">
        <v>0.116422665947034</v>
      </c>
      <c r="L1006" s="7">
        <v>0.41875387524692897</v>
      </c>
      <c r="M1006" s="7">
        <v>4.4165081793215197E-2</v>
      </c>
      <c r="N1006" s="7">
        <v>3.2611698941276801E-2</v>
      </c>
      <c r="O1006" s="7">
        <v>2.36959969174135E-2</v>
      </c>
      <c r="P1006" s="7">
        <v>0.12759386609819701</v>
      </c>
      <c r="Q1006" s="7">
        <v>6.9884518025678597</v>
      </c>
    </row>
    <row r="1007" spans="1:17" hidden="1" x14ac:dyDescent="0.3">
      <c r="A1007" s="3" t="s">
        <v>37</v>
      </c>
      <c r="B1007" s="2">
        <v>43922</v>
      </c>
      <c r="C1007" s="7">
        <v>0.49374654147252001</v>
      </c>
      <c r="D1007" s="7">
        <v>1.40875520431386E-2</v>
      </c>
      <c r="E1007" s="7">
        <v>0.78611550349809101</v>
      </c>
      <c r="F1007" s="7">
        <v>0.19979694445877</v>
      </c>
      <c r="G1007" s="7">
        <v>1.8087617708881301E-2</v>
      </c>
      <c r="H1007" s="7">
        <v>7.5376141140361802E-4</v>
      </c>
      <c r="I1007" s="7">
        <v>1.36988772351122E-2</v>
      </c>
      <c r="J1007" s="7">
        <v>3.1441090959638103E-2</v>
      </c>
      <c r="K1007" s="7">
        <v>0.14545310691694699</v>
      </c>
      <c r="L1007" s="7">
        <v>0.67575038009153598</v>
      </c>
      <c r="M1007" s="7">
        <v>1.6275309711315401E-2</v>
      </c>
      <c r="N1007" s="7">
        <v>2.12929231672562E-2</v>
      </c>
      <c r="O1007" s="7">
        <v>2.1477325396633299E-3</v>
      </c>
      <c r="P1007" s="7">
        <v>7.5099200258246707E-2</v>
      </c>
      <c r="Q1007" s="7">
        <v>7.2422001732055499</v>
      </c>
    </row>
    <row r="1008" spans="1:17" hidden="1" x14ac:dyDescent="0.3">
      <c r="A1008" s="3" t="s">
        <v>37</v>
      </c>
      <c r="B1008" s="2">
        <v>43952</v>
      </c>
      <c r="C1008" s="7">
        <v>0.59486955045310996</v>
      </c>
      <c r="D1008" s="7">
        <v>1.42361655044823E-2</v>
      </c>
      <c r="E1008" s="7">
        <v>0.77123672326237902</v>
      </c>
      <c r="F1008" s="7">
        <v>0.214527111233139</v>
      </c>
      <c r="G1008" s="7">
        <v>1.6632769095889101E-2</v>
      </c>
      <c r="H1008" s="7">
        <v>2.9827554561713101E-3</v>
      </c>
      <c r="I1008" s="7">
        <v>1.6827079513884201E-2</v>
      </c>
      <c r="J1008" s="7">
        <v>4.1767721432896997E-2</v>
      </c>
      <c r="K1008" s="7">
        <v>0.14063954466267201</v>
      </c>
      <c r="L1008" s="7">
        <v>0.60741143306127399</v>
      </c>
      <c r="M1008" s="7">
        <v>1.7392693150949001E-2</v>
      </c>
      <c r="N1008" s="7">
        <v>5.5670231886085497E-2</v>
      </c>
      <c r="O1008" s="7">
        <v>5.29728461673929E-3</v>
      </c>
      <c r="P1008" s="7">
        <v>9.5378487123438896E-2</v>
      </c>
      <c r="Q1008" s="7">
        <v>7.2032677173543496</v>
      </c>
    </row>
    <row r="1009" spans="1:17" hidden="1" x14ac:dyDescent="0.3">
      <c r="A1009" s="3" t="s">
        <v>37</v>
      </c>
      <c r="B1009" s="2">
        <v>43983</v>
      </c>
      <c r="C1009" s="7">
        <v>0.73198505786086998</v>
      </c>
      <c r="D1009" s="7">
        <v>1.39730024081969E-2</v>
      </c>
      <c r="E1009" s="7">
        <v>0.70229057379119797</v>
      </c>
      <c r="F1009" s="7">
        <v>0.28373642380060499</v>
      </c>
      <c r="G1009" s="7">
        <v>1.6702970422297E-2</v>
      </c>
      <c r="H1009" s="7">
        <v>9.8101934186170404E-3</v>
      </c>
      <c r="I1009" s="7">
        <v>8.85763742880675E-2</v>
      </c>
      <c r="J1009" s="7">
        <v>6.6360586084209999E-2</v>
      </c>
      <c r="K1009" s="7">
        <v>0.11793572928283599</v>
      </c>
      <c r="L1009" s="7">
        <v>0.46253964287029198</v>
      </c>
      <c r="M1009" s="7">
        <v>2.86191323528125E-2</v>
      </c>
      <c r="N1009" s="7">
        <v>6.1245366054004803E-2</v>
      </c>
      <c r="O1009" s="7">
        <v>8.2699094929531702E-3</v>
      </c>
      <c r="P1009" s="7">
        <v>0.139940095733911</v>
      </c>
      <c r="Q1009" s="7">
        <v>7.1293615475682897</v>
      </c>
    </row>
    <row r="1010" spans="1:17" hidden="1" x14ac:dyDescent="0.3">
      <c r="A1010" s="3" t="s">
        <v>37</v>
      </c>
      <c r="B1010" s="2">
        <v>44013</v>
      </c>
      <c r="C1010" s="7">
        <v>0.93983903569309002</v>
      </c>
      <c r="D1010" s="7">
        <v>1.4459308004552199E-2</v>
      </c>
      <c r="E1010" s="7">
        <v>0.64382446716927799</v>
      </c>
      <c r="F1010" s="7">
        <v>0.34171622482616998</v>
      </c>
      <c r="G1010" s="7">
        <v>1.4390785835363899E-2</v>
      </c>
      <c r="H1010" s="7">
        <v>1.9066590306066899E-2</v>
      </c>
      <c r="I1010" s="7">
        <v>0.128893415674947</v>
      </c>
      <c r="J1010" s="7">
        <v>0.14421773311612299</v>
      </c>
      <c r="K1010" s="7">
        <v>0.11011864728386001</v>
      </c>
      <c r="L1010" s="7">
        <v>0.34493531257638899</v>
      </c>
      <c r="M1010" s="7">
        <v>4.8881016469536201E-2</v>
      </c>
      <c r="N1010" s="7">
        <v>4.9567030130879E-2</v>
      </c>
      <c r="O1010" s="7">
        <v>1.8052587311519E-2</v>
      </c>
      <c r="P1010" s="7">
        <v>0.121876881295315</v>
      </c>
      <c r="Q1010" s="7">
        <v>7.0488677230915604</v>
      </c>
    </row>
    <row r="1011" spans="1:17" hidden="1" x14ac:dyDescent="0.3">
      <c r="A1011" s="3" t="s">
        <v>37</v>
      </c>
      <c r="B1011" s="2">
        <v>44044</v>
      </c>
      <c r="C1011" s="7">
        <v>1.05364054563244</v>
      </c>
      <c r="D1011" s="7">
        <v>1.3024603115579099E-2</v>
      </c>
      <c r="E1011" s="7">
        <v>0.60367955039587096</v>
      </c>
      <c r="F1011" s="7">
        <v>0.38329584648854997</v>
      </c>
      <c r="G1011" s="7">
        <v>1.23933772664673E-2</v>
      </c>
      <c r="H1011" s="7">
        <v>2.1934694378832598E-2</v>
      </c>
      <c r="I1011" s="7">
        <v>0.140744734478459</v>
      </c>
      <c r="J1011" s="7">
        <v>0.19111236048476801</v>
      </c>
      <c r="K1011" s="7">
        <v>9.9352974003225306E-2</v>
      </c>
      <c r="L1011" s="7">
        <v>0.29646135709604099</v>
      </c>
      <c r="M1011" s="7">
        <v>4.9423650720884102E-2</v>
      </c>
      <c r="N1011" s="7">
        <v>4.2177068356192698E-2</v>
      </c>
      <c r="O1011" s="7">
        <v>2.58696273329121E-2</v>
      </c>
      <c r="P1011" s="7">
        <v>0.12053015588221801</v>
      </c>
      <c r="Q1011" s="7">
        <v>7.0842410933604301</v>
      </c>
    </row>
    <row r="1012" spans="1:17" hidden="1" x14ac:dyDescent="0.3">
      <c r="A1012" s="3" t="s">
        <v>37</v>
      </c>
      <c r="B1012" s="2">
        <v>44075</v>
      </c>
      <c r="C1012" s="7">
        <v>0.97362206885248603</v>
      </c>
      <c r="D1012" s="7">
        <v>1.44410026936885E-2</v>
      </c>
      <c r="E1012" s="7">
        <v>0.62494520924604002</v>
      </c>
      <c r="F1012" s="7">
        <v>0.360613788060272</v>
      </c>
      <c r="G1012" s="7">
        <v>1.50257423548347E-2</v>
      </c>
      <c r="H1012" s="7">
        <v>2.03401462268584E-2</v>
      </c>
      <c r="I1012" s="7">
        <v>0.122982655555972</v>
      </c>
      <c r="J1012" s="7">
        <v>0.165717386521259</v>
      </c>
      <c r="K1012" s="7">
        <v>0.10527846847589099</v>
      </c>
      <c r="L1012" s="7">
        <v>0.32542458828502802</v>
      </c>
      <c r="M1012" s="7">
        <v>4.8302397471907801E-2</v>
      </c>
      <c r="N1012" s="7">
        <v>4.3004272194595503E-2</v>
      </c>
      <c r="O1012" s="7">
        <v>2.5175364520807101E-2</v>
      </c>
      <c r="P1012" s="7">
        <v>0.12874897839284699</v>
      </c>
      <c r="Q1012" s="7">
        <v>7.0238803041693503</v>
      </c>
    </row>
    <row r="1013" spans="1:17" hidden="1" x14ac:dyDescent="0.3">
      <c r="A1013" s="3" t="s">
        <v>37</v>
      </c>
      <c r="B1013" s="2">
        <v>44105</v>
      </c>
      <c r="C1013" s="7">
        <v>0.96104157479992602</v>
      </c>
      <c r="D1013" s="7">
        <v>1.33962534852406E-2</v>
      </c>
      <c r="E1013" s="7">
        <v>0.67038533862204697</v>
      </c>
      <c r="F1013" s="7">
        <v>0.31621840789271299</v>
      </c>
      <c r="G1013" s="7">
        <v>1.48925953889087E-2</v>
      </c>
      <c r="H1013" s="7">
        <v>2.1069966942320099E-2</v>
      </c>
      <c r="I1013" s="7">
        <v>0.120374377954969</v>
      </c>
      <c r="J1013" s="7">
        <v>0.12585774425945301</v>
      </c>
      <c r="K1013" s="7">
        <v>0.117409759691822</v>
      </c>
      <c r="L1013" s="7">
        <v>0.36239781052048098</v>
      </c>
      <c r="M1013" s="7">
        <v>4.95402519742838E-2</v>
      </c>
      <c r="N1013" s="7">
        <v>4.8283016450696901E-2</v>
      </c>
      <c r="O1013" s="7">
        <v>1.7364214789693098E-2</v>
      </c>
      <c r="P1013" s="7">
        <v>0.122810262027371</v>
      </c>
      <c r="Q1013" s="7">
        <v>7.0381317695952497</v>
      </c>
    </row>
    <row r="1014" spans="1:17" hidden="1" x14ac:dyDescent="0.3">
      <c r="A1014" s="3" t="s">
        <v>37</v>
      </c>
      <c r="B1014" s="2">
        <v>44136</v>
      </c>
      <c r="C1014" s="7">
        <v>0.75316449364805205</v>
      </c>
      <c r="D1014" s="7">
        <v>1.29099849074152E-2</v>
      </c>
      <c r="E1014" s="7">
        <v>0.71422891269331901</v>
      </c>
      <c r="F1014" s="7">
        <v>0.27286110239926598</v>
      </c>
      <c r="G1014" s="7">
        <v>1.84017279776485E-2</v>
      </c>
      <c r="H1014" s="7">
        <v>1.1030628751029E-2</v>
      </c>
      <c r="I1014" s="7">
        <v>4.5564526313864602E-2</v>
      </c>
      <c r="J1014" s="7">
        <v>8.2025092161474397E-2</v>
      </c>
      <c r="K1014" s="7">
        <v>0.13917453763079299</v>
      </c>
      <c r="L1014" s="7">
        <v>0.47811080457517002</v>
      </c>
      <c r="M1014" s="7">
        <v>4.7278084934359102E-2</v>
      </c>
      <c r="N1014" s="7">
        <v>5.4580380521649E-2</v>
      </c>
      <c r="O1014" s="7">
        <v>1.1498044390552501E-2</v>
      </c>
      <c r="P1014" s="7">
        <v>0.11233617274346</v>
      </c>
      <c r="Q1014" s="7">
        <v>7.1373108129387202</v>
      </c>
    </row>
    <row r="1015" spans="1:17" hidden="1" x14ac:dyDescent="0.3">
      <c r="A1015" s="3" t="s">
        <v>37</v>
      </c>
      <c r="B1015" s="2">
        <v>44166</v>
      </c>
      <c r="C1015" s="7">
        <v>1.27853980855572</v>
      </c>
      <c r="D1015" s="7">
        <v>1.2382516716827399E-2</v>
      </c>
      <c r="E1015" s="7">
        <v>0.62537034335457897</v>
      </c>
      <c r="F1015" s="7">
        <v>0.36224713992859298</v>
      </c>
      <c r="G1015" s="7">
        <v>1.4562151362090501E-2</v>
      </c>
      <c r="H1015" s="7">
        <v>2.7186303059853902E-2</v>
      </c>
      <c r="I1015" s="7">
        <v>0.17989213073278501</v>
      </c>
      <c r="J1015" s="7">
        <v>0.14606044496096601</v>
      </c>
      <c r="K1015" s="7">
        <v>0.13463617370506401</v>
      </c>
      <c r="L1015" s="7">
        <v>0.30482971551994298</v>
      </c>
      <c r="M1015" s="7">
        <v>5.5752821401298697E-2</v>
      </c>
      <c r="N1015" s="7">
        <v>3.07808501894241E-2</v>
      </c>
      <c r="O1015" s="7">
        <v>1.69646821929628E-2</v>
      </c>
      <c r="P1015" s="7">
        <v>8.9334726875611906E-2</v>
      </c>
      <c r="Q1015" s="7">
        <v>7.0094532996930496</v>
      </c>
    </row>
    <row r="1016" spans="1:17" hidden="1" x14ac:dyDescent="0.3">
      <c r="A1016" s="3" t="s">
        <v>37</v>
      </c>
      <c r="B1016" s="2">
        <v>44197</v>
      </c>
      <c r="C1016" s="7">
        <v>0.59416350792783401</v>
      </c>
      <c r="D1016" s="7">
        <v>1.41675160939844E-2</v>
      </c>
      <c r="E1016" s="7">
        <v>0.74188414024869498</v>
      </c>
      <c r="F1016" s="7">
        <v>0.24394834365732099</v>
      </c>
      <c r="G1016" s="7">
        <v>1.9747829117745402E-2</v>
      </c>
      <c r="H1016" s="7">
        <v>4.0052925085501002E-3</v>
      </c>
      <c r="I1016" s="7">
        <v>3.22360690361835E-2</v>
      </c>
      <c r="J1016" s="7">
        <v>7.3047774138140606E-2</v>
      </c>
      <c r="K1016" s="7">
        <v>0.11709088237118</v>
      </c>
      <c r="L1016" s="7">
        <v>0.53593328290895803</v>
      </c>
      <c r="M1016" s="7">
        <v>4.2571121174450603E-2</v>
      </c>
      <c r="N1016" s="7">
        <v>3.81628190546607E-2</v>
      </c>
      <c r="O1016" s="7">
        <v>1.09511193286607E-2</v>
      </c>
      <c r="P1016" s="7">
        <v>0.12625381036146999</v>
      </c>
      <c r="Q1016" s="7">
        <v>7.1729612038423598</v>
      </c>
    </row>
    <row r="1017" spans="1:17" hidden="1" x14ac:dyDescent="0.3">
      <c r="A1017" s="3" t="s">
        <v>37</v>
      </c>
      <c r="B1017" s="2">
        <v>44228</v>
      </c>
      <c r="C1017" s="7">
        <v>0.60659427653394704</v>
      </c>
      <c r="D1017" s="7">
        <v>1.2963780573819301E-2</v>
      </c>
      <c r="E1017" s="7">
        <v>0.73837539052936596</v>
      </c>
      <c r="F1017" s="7">
        <v>0.24866082889681401</v>
      </c>
      <c r="G1017" s="7">
        <v>2.0203539636579299E-2</v>
      </c>
      <c r="H1017" s="7">
        <v>2.13743730374891E-3</v>
      </c>
      <c r="I1017" s="7">
        <v>1.6646842606327601E-2</v>
      </c>
      <c r="J1017" s="7">
        <v>7.4659444132595704E-2</v>
      </c>
      <c r="K1017" s="7">
        <v>0.122681348834805</v>
      </c>
      <c r="L1017" s="7">
        <v>0.52752432116811299</v>
      </c>
      <c r="M1017" s="7">
        <v>4.3551428620471899E-2</v>
      </c>
      <c r="N1017" s="7">
        <v>4.3386190604498998E-2</v>
      </c>
      <c r="O1017" s="7">
        <v>9.7459082170247204E-3</v>
      </c>
      <c r="P1017" s="7">
        <v>0.13946353887583399</v>
      </c>
      <c r="Q1017" s="7">
        <v>7.0975332001638503</v>
      </c>
    </row>
    <row r="1018" spans="1:17" x14ac:dyDescent="0.3">
      <c r="A1018" s="3" t="s">
        <v>37</v>
      </c>
      <c r="B1018" s="2">
        <v>44256</v>
      </c>
      <c r="C1018" s="7">
        <v>0.74550305710071796</v>
      </c>
      <c r="D1018" s="7">
        <v>1.1828058043473E-2</v>
      </c>
      <c r="E1018" s="7">
        <v>0.71971335388968805</v>
      </c>
      <c r="F1018" s="7">
        <v>0.26845858806683898</v>
      </c>
      <c r="G1018" s="7">
        <v>2.18966871085941E-2</v>
      </c>
      <c r="H1018" s="7">
        <v>2.3630181539192299E-3</v>
      </c>
      <c r="I1018" s="7">
        <v>1.7772031123713498E-2</v>
      </c>
      <c r="J1018" s="7">
        <v>7.3211517913933197E-2</v>
      </c>
      <c r="K1018" s="7">
        <v>0.12098527019848899</v>
      </c>
      <c r="L1018" s="7">
        <v>0.50423531241821096</v>
      </c>
      <c r="M1018" s="7">
        <v>4.93246993791287E-2</v>
      </c>
      <c r="N1018" s="7">
        <v>4.9609201625586102E-2</v>
      </c>
      <c r="O1018" s="7">
        <v>1.11616530662465E-2</v>
      </c>
      <c r="P1018" s="7">
        <v>0.14944060901217801</v>
      </c>
      <c r="Q1018" s="7">
        <v>7.1283983741322396</v>
      </c>
    </row>
    <row r="1019" spans="1:17" hidden="1" x14ac:dyDescent="0.3">
      <c r="A1019" s="3" t="s">
        <v>37</v>
      </c>
      <c r="B1019" s="2">
        <v>44287</v>
      </c>
      <c r="C1019" s="7">
        <v>0.95451651480017397</v>
      </c>
      <c r="D1019" s="7">
        <v>1.30604800404302E-2</v>
      </c>
      <c r="E1019" s="7">
        <v>0.66243240790783597</v>
      </c>
      <c r="F1019" s="7">
        <v>0.32450711205173399</v>
      </c>
      <c r="G1019" s="7">
        <v>1.51125864309542E-2</v>
      </c>
      <c r="H1019" s="7">
        <v>1.28545157483816E-2</v>
      </c>
      <c r="I1019" s="7">
        <v>0.12109430499393201</v>
      </c>
      <c r="J1019" s="7">
        <v>0.113740100458672</v>
      </c>
      <c r="K1019" s="7">
        <v>0.10817185856752901</v>
      </c>
      <c r="L1019" s="7">
        <v>0.37286894720145097</v>
      </c>
      <c r="M1019" s="7">
        <v>5.0624713433296199E-2</v>
      </c>
      <c r="N1019" s="7">
        <v>5.2587955155386702E-2</v>
      </c>
      <c r="O1019" s="7">
        <v>1.4545860494513001E-2</v>
      </c>
      <c r="P1019" s="7">
        <v>0.138399157515884</v>
      </c>
      <c r="Q1019" s="7">
        <v>7.0625153607821103</v>
      </c>
    </row>
    <row r="1020" spans="1:17" hidden="1" x14ac:dyDescent="0.3">
      <c r="A1020" s="3" t="s">
        <v>37</v>
      </c>
      <c r="B1020" s="2">
        <v>44317</v>
      </c>
      <c r="C1020" s="7">
        <v>1.09870690442243</v>
      </c>
      <c r="D1020" s="7">
        <v>1.36941893221615E-2</v>
      </c>
      <c r="E1020" s="7">
        <v>0.63504508309964203</v>
      </c>
      <c r="F1020" s="7">
        <v>0.35126072757819599</v>
      </c>
      <c r="G1020" s="7">
        <v>1.44946853893027E-2</v>
      </c>
      <c r="H1020" s="7">
        <v>1.8554791446141101E-2</v>
      </c>
      <c r="I1020" s="7">
        <v>0.12610869206311801</v>
      </c>
      <c r="J1020" s="7">
        <v>0.165410801423992</v>
      </c>
      <c r="K1020" s="7">
        <v>0.10021465338730801</v>
      </c>
      <c r="L1020" s="7">
        <v>0.33125795712026201</v>
      </c>
      <c r="M1020" s="7">
        <v>4.81755068530373E-2</v>
      </c>
      <c r="N1020" s="7">
        <v>4.3908120389294397E-2</v>
      </c>
      <c r="O1020" s="7">
        <v>2.3838707936739999E-2</v>
      </c>
      <c r="P1020" s="7">
        <v>0.12803608399080499</v>
      </c>
      <c r="Q1020" s="7">
        <v>7.0344191123225004</v>
      </c>
    </row>
    <row r="1021" spans="1:17" hidden="1" x14ac:dyDescent="0.3">
      <c r="A1021" s="3" t="s">
        <v>37</v>
      </c>
      <c r="B1021" s="2">
        <v>44348</v>
      </c>
      <c r="C1021" s="7">
        <v>1.09922215306383</v>
      </c>
      <c r="D1021" s="7">
        <v>1.28789119305619E-2</v>
      </c>
      <c r="E1021" s="7">
        <v>0.62185377451811696</v>
      </c>
      <c r="F1021" s="7">
        <v>0.36526731355132103</v>
      </c>
      <c r="G1021" s="7">
        <v>1.3883537152954E-2</v>
      </c>
      <c r="H1021" s="7">
        <v>1.9334357024366301E-2</v>
      </c>
      <c r="I1021" s="7">
        <v>0.126131084528564</v>
      </c>
      <c r="J1021" s="7">
        <v>0.18540270098469</v>
      </c>
      <c r="K1021" s="7">
        <v>9.6952984918785096E-2</v>
      </c>
      <c r="L1021" s="7">
        <v>0.31662157854724499</v>
      </c>
      <c r="M1021" s="7">
        <v>5.1586776328655097E-2</v>
      </c>
      <c r="N1021" s="7">
        <v>3.7069948918331597E-2</v>
      </c>
      <c r="O1021" s="7">
        <v>2.8498998094008101E-2</v>
      </c>
      <c r="P1021" s="7">
        <v>0.124518033502402</v>
      </c>
      <c r="Q1021" s="7">
        <v>7.0541711077352902</v>
      </c>
    </row>
    <row r="1022" spans="1:17" hidden="1" x14ac:dyDescent="0.3">
      <c r="A1022" s="3" t="s">
        <v>37</v>
      </c>
      <c r="B1022" s="2">
        <v>44378</v>
      </c>
      <c r="C1022" s="7">
        <v>1.1805337946219201</v>
      </c>
      <c r="D1022" s="7">
        <v>1.29568830240408E-2</v>
      </c>
      <c r="E1022" s="7">
        <v>0.59833880135017903</v>
      </c>
      <c r="F1022" s="7">
        <v>0.38870431562578101</v>
      </c>
      <c r="G1022" s="7">
        <v>1.34391388128615E-2</v>
      </c>
      <c r="H1022" s="7">
        <v>2.1859238109766199E-2</v>
      </c>
      <c r="I1022" s="7">
        <v>0.124126930933863</v>
      </c>
      <c r="J1022" s="7">
        <v>0.19913746698252</v>
      </c>
      <c r="K1022" s="7">
        <v>9.4341294330354403E-2</v>
      </c>
      <c r="L1022" s="7">
        <v>0.30601860935609998</v>
      </c>
      <c r="M1022" s="7">
        <v>4.9905755337590299E-2</v>
      </c>
      <c r="N1022" s="7">
        <v>3.6309061039472998E-2</v>
      </c>
      <c r="O1022" s="7">
        <v>3.3733428697910003E-2</v>
      </c>
      <c r="P1022" s="7">
        <v>0.121129076399561</v>
      </c>
      <c r="Q1022" s="7">
        <v>7.0163088969371401</v>
      </c>
    </row>
    <row r="1023" spans="1:17" hidden="1" x14ac:dyDescent="0.3">
      <c r="A1023" s="3" t="s">
        <v>37</v>
      </c>
      <c r="B1023" s="2">
        <v>44409</v>
      </c>
      <c r="C1023" s="7">
        <v>1.19622982674361</v>
      </c>
      <c r="D1023" s="7">
        <v>1.20630224445578E-2</v>
      </c>
      <c r="E1023" s="7">
        <v>0.56864639519097004</v>
      </c>
      <c r="F1023" s="7">
        <v>0.41929058236447198</v>
      </c>
      <c r="G1023" s="7">
        <v>1.2940614575154099E-2</v>
      </c>
      <c r="H1023" s="7">
        <v>2.6085637239809101E-2</v>
      </c>
      <c r="I1023" s="7">
        <v>0.13085191895106199</v>
      </c>
      <c r="J1023" s="7">
        <v>0.21771579778986799</v>
      </c>
      <c r="K1023" s="7">
        <v>9.2794958776925895E-2</v>
      </c>
      <c r="L1023" s="7">
        <v>0.28337395278034999</v>
      </c>
      <c r="M1023" s="7">
        <v>5.0268626006030298E-2</v>
      </c>
      <c r="N1023" s="7">
        <v>3.4596314966720498E-2</v>
      </c>
      <c r="O1023" s="7">
        <v>3.6744153587789499E-2</v>
      </c>
      <c r="P1023" s="7">
        <v>0.11462802532629</v>
      </c>
      <c r="Q1023" s="7">
        <v>7.0711435189192002</v>
      </c>
    </row>
    <row r="1024" spans="1:17" hidden="1" x14ac:dyDescent="0.3">
      <c r="A1024" s="3" t="s">
        <v>37</v>
      </c>
      <c r="B1024" s="2">
        <v>44440</v>
      </c>
      <c r="C1024" s="7">
        <v>1.1363228935629199</v>
      </c>
      <c r="D1024" s="7">
        <v>1.3365837994492201E-2</v>
      </c>
      <c r="E1024" s="7">
        <v>0.59994958807982701</v>
      </c>
      <c r="F1024" s="7">
        <v>0.38668457392568101</v>
      </c>
      <c r="G1024" s="7">
        <v>1.4291596898627801E-2</v>
      </c>
      <c r="H1024" s="7">
        <v>2.1403362270607601E-2</v>
      </c>
      <c r="I1024" s="7">
        <v>0.113881085999087</v>
      </c>
      <c r="J1024" s="7">
        <v>0.20605527087567599</v>
      </c>
      <c r="K1024" s="7">
        <v>9.6443298079882195E-2</v>
      </c>
      <c r="L1024" s="7">
        <v>0.30597213378583199</v>
      </c>
      <c r="M1024" s="7">
        <v>4.9537853757158599E-2</v>
      </c>
      <c r="N1024" s="7">
        <v>3.5789075762008599E-2</v>
      </c>
      <c r="O1024" s="7">
        <v>3.2684299415535897E-2</v>
      </c>
      <c r="P1024" s="7">
        <v>0.123942023155585</v>
      </c>
      <c r="Q1024" s="7">
        <v>6.9987725776915299</v>
      </c>
    </row>
    <row r="1025" spans="1:17" hidden="1" x14ac:dyDescent="0.3">
      <c r="A1025" s="3" t="s">
        <v>38</v>
      </c>
      <c r="B1025" s="2">
        <v>43466</v>
      </c>
      <c r="C1025" s="7">
        <v>0.88304342750532505</v>
      </c>
      <c r="D1025" s="7">
        <v>1.34858964811185E-2</v>
      </c>
      <c r="E1025" s="7">
        <v>0.74496728683893898</v>
      </c>
      <c r="F1025" s="7">
        <v>0.24154681667994199</v>
      </c>
      <c r="G1025" s="7">
        <v>2.33685568515982E-2</v>
      </c>
      <c r="H1025" s="7">
        <v>1.6704333095723799E-2</v>
      </c>
      <c r="I1025" s="7">
        <v>8.8699997981550593E-2</v>
      </c>
      <c r="J1025" s="7">
        <v>0.159355564482065</v>
      </c>
      <c r="K1025" s="7">
        <v>5.7932284320080303E-2</v>
      </c>
      <c r="L1025" s="7">
        <v>0.338285912223383</v>
      </c>
      <c r="M1025" s="7">
        <v>7.7294614170450193E-2</v>
      </c>
      <c r="N1025" s="7">
        <v>4.5212142258426402E-2</v>
      </c>
      <c r="O1025" s="7">
        <v>5.97165760250504E-2</v>
      </c>
      <c r="P1025" s="7">
        <v>0.133430018591672</v>
      </c>
      <c r="Q1025" s="7">
        <v>4.8396147080928102</v>
      </c>
    </row>
    <row r="1026" spans="1:17" hidden="1" x14ac:dyDescent="0.3">
      <c r="A1026" s="3" t="s">
        <v>38</v>
      </c>
      <c r="B1026" s="2">
        <v>43497</v>
      </c>
      <c r="C1026" s="7">
        <v>0.89302962889243998</v>
      </c>
      <c r="D1026" s="7">
        <v>1.32245402078216E-2</v>
      </c>
      <c r="E1026" s="7">
        <v>0.736934039892569</v>
      </c>
      <c r="F1026" s="7">
        <v>0.24984141989960901</v>
      </c>
      <c r="G1026" s="7">
        <v>2.2725607181093298E-2</v>
      </c>
      <c r="H1026" s="7">
        <v>1.71661611197351E-2</v>
      </c>
      <c r="I1026" s="7">
        <v>8.4453137768330203E-2</v>
      </c>
      <c r="J1026" s="7">
        <v>0.17846024262281701</v>
      </c>
      <c r="K1026" s="7">
        <v>5.3820898781424702E-2</v>
      </c>
      <c r="L1026" s="7">
        <v>0.33371758150292202</v>
      </c>
      <c r="M1026" s="7">
        <v>7.6794646432408603E-2</v>
      </c>
      <c r="N1026" s="7">
        <v>4.4313110806465598E-2</v>
      </c>
      <c r="O1026" s="7">
        <v>5.7385572985234203E-2</v>
      </c>
      <c r="P1026" s="7">
        <v>0.131163040799569</v>
      </c>
      <c r="Q1026" s="7">
        <v>4.8560024179712</v>
      </c>
    </row>
    <row r="1027" spans="1:17" hidden="1" x14ac:dyDescent="0.3">
      <c r="A1027" s="3" t="s">
        <v>38</v>
      </c>
      <c r="B1027" s="2">
        <v>43525</v>
      </c>
      <c r="C1027" s="7">
        <v>1.0510759436071999</v>
      </c>
      <c r="D1027" s="7">
        <v>1.30842255803231E-2</v>
      </c>
      <c r="E1027" s="7">
        <v>0.740870319129741</v>
      </c>
      <c r="F1027" s="7">
        <v>0.24604545528993599</v>
      </c>
      <c r="G1027" s="7">
        <v>2.3525316382142E-2</v>
      </c>
      <c r="H1027" s="7">
        <v>1.61694929600842E-2</v>
      </c>
      <c r="I1027" s="7">
        <v>8.9841681533591303E-2</v>
      </c>
      <c r="J1027" s="7">
        <v>0.17658097201376899</v>
      </c>
      <c r="K1027" s="7">
        <v>5.3843763763281899E-2</v>
      </c>
      <c r="L1027" s="7">
        <v>0.32721303720322098</v>
      </c>
      <c r="M1027" s="7">
        <v>7.4781903884102996E-2</v>
      </c>
      <c r="N1027" s="7">
        <v>4.5397478233735002E-2</v>
      </c>
      <c r="O1027" s="7">
        <v>5.4152620099334199E-2</v>
      </c>
      <c r="P1027" s="7">
        <v>0.138493733926738</v>
      </c>
      <c r="Q1027" s="7">
        <v>4.8303335557064404</v>
      </c>
    </row>
    <row r="1028" spans="1:17" hidden="1" x14ac:dyDescent="0.3">
      <c r="A1028" s="3" t="s">
        <v>38</v>
      </c>
      <c r="B1028" s="2">
        <v>43556</v>
      </c>
      <c r="C1028" s="7">
        <v>0.99270490372968501</v>
      </c>
      <c r="D1028" s="7">
        <v>1.29734365047209E-2</v>
      </c>
      <c r="E1028" s="7">
        <v>0.74447688657690503</v>
      </c>
      <c r="F1028" s="7">
        <v>0.24254967691837401</v>
      </c>
      <c r="G1028" s="7">
        <v>2.2717529476907999E-2</v>
      </c>
      <c r="H1028" s="7">
        <v>1.7822589373909702E-2</v>
      </c>
      <c r="I1028" s="7">
        <v>9.3272949914090603E-2</v>
      </c>
      <c r="J1028" s="7">
        <v>0.16876268276202999</v>
      </c>
      <c r="K1028" s="7">
        <v>5.34874852196041E-2</v>
      </c>
      <c r="L1028" s="7">
        <v>0.331668492764295</v>
      </c>
      <c r="M1028" s="7">
        <v>7.48016835055203E-2</v>
      </c>
      <c r="N1028" s="7">
        <v>5.1199009646650299E-2</v>
      </c>
      <c r="O1028" s="7">
        <v>5.513881738833E-2</v>
      </c>
      <c r="P1028" s="7">
        <v>0.13112875994866199</v>
      </c>
      <c r="Q1028" s="7">
        <v>4.8409036893880399</v>
      </c>
    </row>
    <row r="1029" spans="1:17" hidden="1" x14ac:dyDescent="0.3">
      <c r="A1029" s="3" t="s">
        <v>38</v>
      </c>
      <c r="B1029" s="2">
        <v>43586</v>
      </c>
      <c r="C1029" s="7">
        <v>1.03629580741665</v>
      </c>
      <c r="D1029" s="7">
        <v>1.3163021992371401E-2</v>
      </c>
      <c r="E1029" s="7">
        <v>0.74420083997903996</v>
      </c>
      <c r="F1029" s="7">
        <v>0.24263613802858899</v>
      </c>
      <c r="G1029" s="7">
        <v>2.2416784368544499E-2</v>
      </c>
      <c r="H1029" s="7">
        <v>1.6659523533109E-2</v>
      </c>
      <c r="I1029" s="7">
        <v>9.6523810931925302E-2</v>
      </c>
      <c r="J1029" s="7">
        <v>0.17263903570573499</v>
      </c>
      <c r="K1029" s="7">
        <v>5.3757016993372903E-2</v>
      </c>
      <c r="L1029" s="7">
        <v>0.323846489227618</v>
      </c>
      <c r="M1029" s="7">
        <v>7.5263714960613098E-2</v>
      </c>
      <c r="N1029" s="7">
        <v>5.2557839366256701E-2</v>
      </c>
      <c r="O1029" s="7">
        <v>5.3729639002779897E-2</v>
      </c>
      <c r="P1029" s="7">
        <v>0.13260614591004499</v>
      </c>
      <c r="Q1029" s="7">
        <v>4.8195168489935396</v>
      </c>
    </row>
    <row r="1030" spans="1:17" hidden="1" x14ac:dyDescent="0.3">
      <c r="A1030" s="3" t="s">
        <v>38</v>
      </c>
      <c r="B1030" s="2">
        <v>43617</v>
      </c>
      <c r="C1030" s="7">
        <v>1.0167321714565301</v>
      </c>
      <c r="D1030" s="7">
        <v>1.34786768147641E-2</v>
      </c>
      <c r="E1030" s="7">
        <v>0.74496797532192405</v>
      </c>
      <c r="F1030" s="7">
        <v>0.24155334786331201</v>
      </c>
      <c r="G1030" s="7">
        <v>2.1551464354258601E-2</v>
      </c>
      <c r="H1030" s="7">
        <v>1.6085874222201701E-2</v>
      </c>
      <c r="I1030" s="7">
        <v>0.101435828370638</v>
      </c>
      <c r="J1030" s="7">
        <v>0.17298964786412699</v>
      </c>
      <c r="K1030" s="7">
        <v>5.5061732320006301E-2</v>
      </c>
      <c r="L1030" s="7">
        <v>0.32669787529863298</v>
      </c>
      <c r="M1030" s="7">
        <v>7.3718059808216996E-2</v>
      </c>
      <c r="N1030" s="7">
        <v>4.61450313552208E-2</v>
      </c>
      <c r="O1030" s="7">
        <v>5.3549600808678703E-2</v>
      </c>
      <c r="P1030" s="7">
        <v>0.13276488559801899</v>
      </c>
      <c r="Q1030" s="7">
        <v>4.8397125187610497</v>
      </c>
    </row>
    <row r="1031" spans="1:17" hidden="1" x14ac:dyDescent="0.3">
      <c r="A1031" s="3" t="s">
        <v>38</v>
      </c>
      <c r="B1031" s="2">
        <v>43647</v>
      </c>
      <c r="C1031" s="7">
        <v>1.0285068828542001</v>
      </c>
      <c r="D1031" s="7">
        <v>1.27602280761843E-2</v>
      </c>
      <c r="E1031" s="7">
        <v>0.74667697116260301</v>
      </c>
      <c r="F1031" s="7">
        <v>0.240562800761213</v>
      </c>
      <c r="G1031" s="7">
        <v>2.2686492249101499E-2</v>
      </c>
      <c r="H1031" s="7">
        <v>1.73445243814861E-2</v>
      </c>
      <c r="I1031" s="7">
        <v>0.10191131347124401</v>
      </c>
      <c r="J1031" s="7">
        <v>0.169341608382228</v>
      </c>
      <c r="K1031" s="7">
        <v>5.5952663800190802E-2</v>
      </c>
      <c r="L1031" s="7">
        <v>0.324589437842214</v>
      </c>
      <c r="M1031" s="7">
        <v>7.7585810195929902E-2</v>
      </c>
      <c r="N1031" s="7">
        <v>4.6266553482393301E-2</v>
      </c>
      <c r="O1031" s="7">
        <v>5.4130866361719703E-2</v>
      </c>
      <c r="P1031" s="7">
        <v>0.130190729833492</v>
      </c>
      <c r="Q1031" s="7">
        <v>4.8577258172341304</v>
      </c>
    </row>
    <row r="1032" spans="1:17" hidden="1" x14ac:dyDescent="0.3">
      <c r="A1032" s="3" t="s">
        <v>38</v>
      </c>
      <c r="B1032" s="2">
        <v>43678</v>
      </c>
      <c r="C1032" s="7">
        <v>0.98642935435239698</v>
      </c>
      <c r="D1032" s="7">
        <v>1.3168274551523E-2</v>
      </c>
      <c r="E1032" s="7">
        <v>0.74562652388024897</v>
      </c>
      <c r="F1032" s="7">
        <v>0.241205201568228</v>
      </c>
      <c r="G1032" s="7">
        <v>2.2650326083122799E-2</v>
      </c>
      <c r="H1032" s="7">
        <v>1.89672134523096E-2</v>
      </c>
      <c r="I1032" s="7">
        <v>9.7623267388737098E-2</v>
      </c>
      <c r="J1032" s="7">
        <v>0.17787940182581799</v>
      </c>
      <c r="K1032" s="7">
        <v>5.6156771979309197E-2</v>
      </c>
      <c r="L1032" s="7">
        <v>0.322906421463308</v>
      </c>
      <c r="M1032" s="7">
        <v>7.51153845878932E-2</v>
      </c>
      <c r="N1032" s="7">
        <v>4.76029018396718E-2</v>
      </c>
      <c r="O1032" s="7">
        <v>5.1633324359338199E-2</v>
      </c>
      <c r="P1032" s="7">
        <v>0.129464987020492</v>
      </c>
      <c r="Q1032" s="7">
        <v>4.8708750510436003</v>
      </c>
    </row>
    <row r="1033" spans="1:17" hidden="1" x14ac:dyDescent="0.3">
      <c r="A1033" s="3" t="s">
        <v>38</v>
      </c>
      <c r="B1033" s="2">
        <v>43709</v>
      </c>
      <c r="C1033" s="7">
        <v>0.95938177829334803</v>
      </c>
      <c r="D1033" s="7">
        <v>1.3402694317032801E-2</v>
      </c>
      <c r="E1033" s="7">
        <v>0.75668292688079297</v>
      </c>
      <c r="F1033" s="7">
        <v>0.229914378802174</v>
      </c>
      <c r="G1033" s="7">
        <v>2.3320332826461301E-2</v>
      </c>
      <c r="H1033" s="7">
        <v>1.54805084942374E-2</v>
      </c>
      <c r="I1033" s="7">
        <v>9.4664753284114694E-2</v>
      </c>
      <c r="J1033" s="7">
        <v>0.168620286250586</v>
      </c>
      <c r="K1033" s="7">
        <v>5.8459295067368203E-2</v>
      </c>
      <c r="L1033" s="7">
        <v>0.32830592965176397</v>
      </c>
      <c r="M1033" s="7">
        <v>7.3675985409161607E-2</v>
      </c>
      <c r="N1033" s="7">
        <v>4.66554666514091E-2</v>
      </c>
      <c r="O1033" s="7">
        <v>5.3978528083689803E-2</v>
      </c>
      <c r="P1033" s="7">
        <v>0.13683891428120801</v>
      </c>
      <c r="Q1033" s="7">
        <v>4.82664125785029</v>
      </c>
    </row>
    <row r="1034" spans="1:17" hidden="1" x14ac:dyDescent="0.3">
      <c r="A1034" s="3" t="s">
        <v>38</v>
      </c>
      <c r="B1034" s="2">
        <v>43739</v>
      </c>
      <c r="C1034" s="7">
        <v>1.0003834681256201</v>
      </c>
      <c r="D1034" s="7">
        <v>1.3417764644913999E-2</v>
      </c>
      <c r="E1034" s="7">
        <v>0.75017506276119605</v>
      </c>
      <c r="F1034" s="7">
        <v>0.23640717259388999</v>
      </c>
      <c r="G1034" s="7">
        <v>2.3645773942236901E-2</v>
      </c>
      <c r="H1034" s="7">
        <v>1.6824243488211699E-2</v>
      </c>
      <c r="I1034" s="7">
        <v>9.7338322237032704E-2</v>
      </c>
      <c r="J1034" s="7">
        <v>0.170841464629201</v>
      </c>
      <c r="K1034" s="7">
        <v>5.9263033831741398E-2</v>
      </c>
      <c r="L1034" s="7">
        <v>0.32511687536764799</v>
      </c>
      <c r="M1034" s="7">
        <v>7.4945126657582198E-2</v>
      </c>
      <c r="N1034" s="7">
        <v>4.7213574514672202E-2</v>
      </c>
      <c r="O1034" s="7">
        <v>5.3719077593368102E-2</v>
      </c>
      <c r="P1034" s="7">
        <v>0.131092507738306</v>
      </c>
      <c r="Q1034" s="7">
        <v>4.8676709958264697</v>
      </c>
    </row>
    <row r="1035" spans="1:17" hidden="1" x14ac:dyDescent="0.3">
      <c r="A1035" s="3" t="s">
        <v>38</v>
      </c>
      <c r="B1035" s="2">
        <v>43770</v>
      </c>
      <c r="C1035" s="7">
        <v>1.02210375915942</v>
      </c>
      <c r="D1035" s="7">
        <v>1.3041328693433499E-2</v>
      </c>
      <c r="E1035" s="7">
        <v>0.75164113125250798</v>
      </c>
      <c r="F1035" s="7">
        <v>0.235317540054058</v>
      </c>
      <c r="G1035" s="7">
        <v>2.2598191310695601E-2</v>
      </c>
      <c r="H1035" s="7">
        <v>1.62206928509687E-2</v>
      </c>
      <c r="I1035" s="7">
        <v>0.100394875017318</v>
      </c>
      <c r="J1035" s="7">
        <v>0.173042817961121</v>
      </c>
      <c r="K1035" s="7">
        <v>6.7717136961185503E-2</v>
      </c>
      <c r="L1035" s="7">
        <v>0.32541711585861099</v>
      </c>
      <c r="M1035" s="7">
        <v>7.3624005195722306E-2</v>
      </c>
      <c r="N1035" s="7">
        <v>4.6072192998599298E-2</v>
      </c>
      <c r="O1035" s="7">
        <v>4.9879478203300999E-2</v>
      </c>
      <c r="P1035" s="7">
        <v>0.12503349364247701</v>
      </c>
      <c r="Q1035" s="7">
        <v>4.8436022890214501</v>
      </c>
    </row>
    <row r="1036" spans="1:17" hidden="1" x14ac:dyDescent="0.3">
      <c r="A1036" s="3" t="s">
        <v>38</v>
      </c>
      <c r="B1036" s="2">
        <v>43800</v>
      </c>
      <c r="C1036" s="7">
        <v>1.13031287460717</v>
      </c>
      <c r="D1036" s="7">
        <v>1.29091275435741E-2</v>
      </c>
      <c r="E1036" s="7">
        <v>0.76309166471835799</v>
      </c>
      <c r="F1036" s="7">
        <v>0.223999207738068</v>
      </c>
      <c r="G1036" s="7">
        <v>2.1705363133039099E-2</v>
      </c>
      <c r="H1036" s="7">
        <v>1.86363456093455E-2</v>
      </c>
      <c r="I1036" s="7">
        <v>0.118721369624864</v>
      </c>
      <c r="J1036" s="7">
        <v>0.16700004253770201</v>
      </c>
      <c r="K1036" s="7">
        <v>8.3183917730407494E-2</v>
      </c>
      <c r="L1036" s="7">
        <v>0.33205486418975699</v>
      </c>
      <c r="M1036" s="7">
        <v>6.9536588166427202E-2</v>
      </c>
      <c r="N1036" s="7">
        <v>4.0229282441822903E-2</v>
      </c>
      <c r="O1036" s="7">
        <v>4.2121514240481502E-2</v>
      </c>
      <c r="P1036" s="7">
        <v>0.10681071232615399</v>
      </c>
      <c r="Q1036" s="7">
        <v>4.8456485933937001</v>
      </c>
    </row>
    <row r="1037" spans="1:17" hidden="1" x14ac:dyDescent="0.3">
      <c r="A1037" s="3" t="s">
        <v>38</v>
      </c>
      <c r="B1037" s="2">
        <v>43831</v>
      </c>
      <c r="C1037" s="7">
        <v>0.91108193088775002</v>
      </c>
      <c r="D1037" s="7">
        <v>1.3800488658357399E-2</v>
      </c>
      <c r="E1037" s="7">
        <v>0.767444553277146</v>
      </c>
      <c r="F1037" s="7">
        <v>0.21875495806449699</v>
      </c>
      <c r="G1037" s="7">
        <v>2.3700634894038199E-2</v>
      </c>
      <c r="H1037" s="7">
        <v>1.4930451246550199E-2</v>
      </c>
      <c r="I1037" s="7">
        <v>8.2150224931857904E-2</v>
      </c>
      <c r="J1037" s="7">
        <v>0.16744452716898001</v>
      </c>
      <c r="K1037" s="7">
        <v>5.6211121968310601E-2</v>
      </c>
      <c r="L1037" s="7">
        <v>0.33827746025849698</v>
      </c>
      <c r="M1037" s="7">
        <v>7.7219996240278005E-2</v>
      </c>
      <c r="N1037" s="7">
        <v>4.4199156352284101E-2</v>
      </c>
      <c r="O1037" s="7">
        <v>5.2655060793208801E-2</v>
      </c>
      <c r="P1037" s="7">
        <v>0.143211366145995</v>
      </c>
      <c r="Q1037" s="7">
        <v>4.84134332235997</v>
      </c>
    </row>
    <row r="1038" spans="1:17" hidden="1" x14ac:dyDescent="0.3">
      <c r="A1038" s="3" t="s">
        <v>38</v>
      </c>
      <c r="B1038" s="2">
        <v>43862</v>
      </c>
      <c r="C1038" s="7">
        <v>0.92125237253521697</v>
      </c>
      <c r="D1038" s="7">
        <v>1.3098935013851801E-2</v>
      </c>
      <c r="E1038" s="7">
        <v>0.76144093396822699</v>
      </c>
      <c r="F1038" s="7">
        <v>0.22546013101792201</v>
      </c>
      <c r="G1038" s="7">
        <v>2.3027836633120299E-2</v>
      </c>
      <c r="H1038" s="7">
        <v>1.5756216864973301E-2</v>
      </c>
      <c r="I1038" s="7">
        <v>8.0688199060961904E-2</v>
      </c>
      <c r="J1038" s="7">
        <v>0.17926117031602301</v>
      </c>
      <c r="K1038" s="7">
        <v>5.2840695260184201E-2</v>
      </c>
      <c r="L1038" s="7">
        <v>0.34007902070895701</v>
      </c>
      <c r="M1038" s="7">
        <v>7.7363690827148807E-2</v>
      </c>
      <c r="N1038" s="7">
        <v>4.24733613284662E-2</v>
      </c>
      <c r="O1038" s="7">
        <v>4.9876935650154802E-2</v>
      </c>
      <c r="P1038" s="7">
        <v>0.13863287335001101</v>
      </c>
      <c r="Q1038" s="7">
        <v>4.8561498788898403</v>
      </c>
    </row>
    <row r="1039" spans="1:17" x14ac:dyDescent="0.3">
      <c r="A1039" s="3" t="s">
        <v>38</v>
      </c>
      <c r="B1039" s="2">
        <v>43891</v>
      </c>
      <c r="C1039" s="7">
        <v>0.86942167187122898</v>
      </c>
      <c r="D1039" s="7">
        <v>1.3504105160963E-2</v>
      </c>
      <c r="E1039" s="7">
        <v>0.80029717842509995</v>
      </c>
      <c r="F1039" s="7">
        <v>0.18619871641393701</v>
      </c>
      <c r="G1039" s="7">
        <v>2.14043432510812E-2</v>
      </c>
      <c r="H1039" s="7">
        <v>9.9585871880481895E-3</v>
      </c>
      <c r="I1039" s="7">
        <v>5.5260778049579302E-2</v>
      </c>
      <c r="J1039" s="7">
        <v>0.114817553372807</v>
      </c>
      <c r="K1039" s="7">
        <v>4.7865966648516299E-2</v>
      </c>
      <c r="L1039" s="7">
        <v>0.48032900212235402</v>
      </c>
      <c r="M1039" s="7">
        <v>6.9036242062837802E-2</v>
      </c>
      <c r="N1039" s="7">
        <v>3.9608179890829098E-2</v>
      </c>
      <c r="O1039" s="7">
        <v>3.0388819292783999E-2</v>
      </c>
      <c r="P1039" s="7">
        <v>0.131330528121163</v>
      </c>
      <c r="Q1039" s="7">
        <v>4.8894126647842597</v>
      </c>
    </row>
    <row r="1040" spans="1:17" hidden="1" x14ac:dyDescent="0.3">
      <c r="A1040" s="3" t="s">
        <v>38</v>
      </c>
      <c r="B1040" s="2">
        <v>43922</v>
      </c>
      <c r="C1040" s="7">
        <v>0.49321509004022401</v>
      </c>
      <c r="D1040" s="7">
        <v>1.44355642389273E-2</v>
      </c>
      <c r="E1040" s="7">
        <v>0.85528301680686103</v>
      </c>
      <c r="F1040" s="7">
        <v>0.130281418954212</v>
      </c>
      <c r="G1040" s="7">
        <v>2.10302271037873E-2</v>
      </c>
      <c r="H1040" s="7">
        <v>7.7293890591791103E-4</v>
      </c>
      <c r="I1040" s="7">
        <v>2.2942934501256E-2</v>
      </c>
      <c r="J1040" s="7">
        <v>3.4472805514879003E-2</v>
      </c>
      <c r="K1040" s="7">
        <v>2.5844552852911599E-2</v>
      </c>
      <c r="L1040" s="7">
        <v>0.75735693593020503</v>
      </c>
      <c r="M1040" s="7">
        <v>3.2980048467844497E-2</v>
      </c>
      <c r="N1040" s="7">
        <v>1.8686925856429299E-2</v>
      </c>
      <c r="O1040" s="7">
        <v>4.6738890644014899E-3</v>
      </c>
      <c r="P1040" s="7">
        <v>8.1238741802367898E-2</v>
      </c>
      <c r="Q1040" s="7">
        <v>5.1196780827040502</v>
      </c>
    </row>
    <row r="1041" spans="1:17" hidden="1" x14ac:dyDescent="0.3">
      <c r="A1041" s="3" t="s">
        <v>38</v>
      </c>
      <c r="B1041" s="2">
        <v>43952</v>
      </c>
      <c r="C1041" s="7">
        <v>0.60110284768301003</v>
      </c>
      <c r="D1041" s="7">
        <v>1.4188758693956201E-2</v>
      </c>
      <c r="E1041" s="7">
        <v>0.84653339959764295</v>
      </c>
      <c r="F1041" s="7">
        <v>0.13927784170840099</v>
      </c>
      <c r="G1041" s="7">
        <v>2.2321357918410299E-2</v>
      </c>
      <c r="H1041" s="7">
        <v>2.11270844111228E-3</v>
      </c>
      <c r="I1041" s="7">
        <v>2.53797755276092E-2</v>
      </c>
      <c r="J1041" s="7">
        <v>5.1424349762622203E-2</v>
      </c>
      <c r="K1041" s="7">
        <v>2.84331329260878E-2</v>
      </c>
      <c r="L1041" s="7">
        <v>0.66849871054334298</v>
      </c>
      <c r="M1041" s="7">
        <v>3.4336028137508898E-2</v>
      </c>
      <c r="N1041" s="7">
        <v>5.8186414835496497E-2</v>
      </c>
      <c r="O1041" s="7">
        <v>5.17241467769642E-3</v>
      </c>
      <c r="P1041" s="7">
        <v>0.104135107230113</v>
      </c>
      <c r="Q1041" s="7">
        <v>5.0865439325887003</v>
      </c>
    </row>
    <row r="1042" spans="1:17" hidden="1" x14ac:dyDescent="0.3">
      <c r="A1042" s="3" t="s">
        <v>38</v>
      </c>
      <c r="B1042" s="2">
        <v>43983</v>
      </c>
      <c r="C1042" s="7">
        <v>0.73042674289405995</v>
      </c>
      <c r="D1042" s="7">
        <v>1.3210510715531599E-2</v>
      </c>
      <c r="E1042" s="7">
        <v>0.82612300408031003</v>
      </c>
      <c r="F1042" s="7">
        <v>0.16066648520415799</v>
      </c>
      <c r="G1042" s="7">
        <v>2.3164352382616198E-2</v>
      </c>
      <c r="H1042" s="7">
        <v>5.8779164841104396E-3</v>
      </c>
      <c r="I1042" s="7">
        <v>6.8000376378696797E-2</v>
      </c>
      <c r="J1042" s="7">
        <v>6.4131457385376706E-2</v>
      </c>
      <c r="K1042" s="7">
        <v>3.7725755447874702E-2</v>
      </c>
      <c r="L1042" s="7">
        <v>0.52004055231760604</v>
      </c>
      <c r="M1042" s="7">
        <v>4.5769516260574898E-2</v>
      </c>
      <c r="N1042" s="7">
        <v>7.2642110033562801E-2</v>
      </c>
      <c r="O1042" s="7">
        <v>9.0973007778044693E-3</v>
      </c>
      <c r="P1042" s="7">
        <v>0.15355066253177699</v>
      </c>
      <c r="Q1042" s="7">
        <v>5.0234574321760697</v>
      </c>
    </row>
    <row r="1043" spans="1:17" hidden="1" x14ac:dyDescent="0.3">
      <c r="A1043" s="3" t="s">
        <v>38</v>
      </c>
      <c r="B1043" s="2">
        <v>44013</v>
      </c>
      <c r="C1043" s="7">
        <v>0.89153042257515502</v>
      </c>
      <c r="D1043" s="7">
        <v>1.3625304371177101E-2</v>
      </c>
      <c r="E1043" s="7">
        <v>0.81147393626138498</v>
      </c>
      <c r="F1043" s="7">
        <v>0.17490075936743801</v>
      </c>
      <c r="G1043" s="7">
        <v>2.1420021092848799E-2</v>
      </c>
      <c r="H1043" s="7">
        <v>8.5898200665999996E-3</v>
      </c>
      <c r="I1043" s="7">
        <v>9.0742624046178902E-2</v>
      </c>
      <c r="J1043" s="7">
        <v>0.12279601260228599</v>
      </c>
      <c r="K1043" s="7">
        <v>4.6117203689971999E-2</v>
      </c>
      <c r="L1043" s="7">
        <v>0.41077638028149499</v>
      </c>
      <c r="M1043" s="7">
        <v>7.3500417667610798E-2</v>
      </c>
      <c r="N1043" s="7">
        <v>6.2856228889415097E-2</v>
      </c>
      <c r="O1043" s="7">
        <v>1.4395999446567199E-2</v>
      </c>
      <c r="P1043" s="7">
        <v>0.14880529221702701</v>
      </c>
      <c r="Q1043" s="7">
        <v>4.95891522479016</v>
      </c>
    </row>
    <row r="1044" spans="1:17" hidden="1" x14ac:dyDescent="0.3">
      <c r="A1044" s="3" t="s">
        <v>38</v>
      </c>
      <c r="B1044" s="2">
        <v>44044</v>
      </c>
      <c r="C1044" s="7">
        <v>0.90766136380996798</v>
      </c>
      <c r="D1044" s="7">
        <v>1.29539407343938E-2</v>
      </c>
      <c r="E1044" s="7">
        <v>0.80401149246866499</v>
      </c>
      <c r="F1044" s="7">
        <v>0.183034566796941</v>
      </c>
      <c r="G1044" s="7">
        <v>1.9725798575692802E-2</v>
      </c>
      <c r="H1044" s="7">
        <v>1.0354029470999299E-2</v>
      </c>
      <c r="I1044" s="7">
        <v>9.3907198871373304E-2</v>
      </c>
      <c r="J1044" s="7">
        <v>0.15951994981291201</v>
      </c>
      <c r="K1044" s="7">
        <v>4.8416236270309103E-2</v>
      </c>
      <c r="L1044" s="7">
        <v>0.379466221496842</v>
      </c>
      <c r="M1044" s="7">
        <v>6.9209107575488399E-2</v>
      </c>
      <c r="N1044" s="7">
        <v>5.7777291780261399E-2</v>
      </c>
      <c r="O1044" s="7">
        <v>2.0249272847581601E-2</v>
      </c>
      <c r="P1044" s="7">
        <v>0.14137489329854</v>
      </c>
      <c r="Q1044" s="7">
        <v>4.9791680837031498</v>
      </c>
    </row>
    <row r="1045" spans="1:17" hidden="1" x14ac:dyDescent="0.3">
      <c r="A1045" s="3" t="s">
        <v>38</v>
      </c>
      <c r="B1045" s="2">
        <v>44075</v>
      </c>
      <c r="C1045" s="7">
        <v>0.90626125336570196</v>
      </c>
      <c r="D1045" s="7">
        <v>1.35845366513139E-2</v>
      </c>
      <c r="E1045" s="7">
        <v>0.80748799099518098</v>
      </c>
      <c r="F1045" s="7">
        <v>0.17892747235350501</v>
      </c>
      <c r="G1045" s="7">
        <v>2.2287813239804499E-2</v>
      </c>
      <c r="H1045" s="7">
        <v>1.00867420044107E-2</v>
      </c>
      <c r="I1045" s="7">
        <v>8.6481493156954595E-2</v>
      </c>
      <c r="J1045" s="7">
        <v>0.14919764634430999</v>
      </c>
      <c r="K1045" s="7">
        <v>4.8793794441526601E-2</v>
      </c>
      <c r="L1045" s="7">
        <v>0.38388529723662002</v>
      </c>
      <c r="M1045" s="7">
        <v>7.4073034879033203E-2</v>
      </c>
      <c r="N1045" s="7">
        <v>5.5177582861600197E-2</v>
      </c>
      <c r="O1045" s="7">
        <v>2.1968641495728799E-2</v>
      </c>
      <c r="P1045" s="7">
        <v>0.148047954340011</v>
      </c>
      <c r="Q1045" s="7">
        <v>4.9194837934271298</v>
      </c>
    </row>
    <row r="1046" spans="1:17" hidden="1" x14ac:dyDescent="0.3">
      <c r="A1046" s="3" t="s">
        <v>38</v>
      </c>
      <c r="B1046" s="2">
        <v>44105</v>
      </c>
      <c r="C1046" s="7">
        <v>0.92797536600975306</v>
      </c>
      <c r="D1046" s="7">
        <v>1.3638345794693699E-2</v>
      </c>
      <c r="E1046" s="7">
        <v>0.81140729950645596</v>
      </c>
      <c r="F1046" s="7">
        <v>0.17495435469885101</v>
      </c>
      <c r="G1046" s="7">
        <v>2.2509366294501499E-2</v>
      </c>
      <c r="H1046" s="7">
        <v>1.1333553224015001E-2</v>
      </c>
      <c r="I1046" s="7">
        <v>8.8393572888172595E-2</v>
      </c>
      <c r="J1046" s="7">
        <v>0.144922397694215</v>
      </c>
      <c r="K1046" s="7">
        <v>5.1003259862078397E-2</v>
      </c>
      <c r="L1046" s="7">
        <v>0.390075113080328</v>
      </c>
      <c r="M1046" s="7">
        <v>7.4758047573750999E-2</v>
      </c>
      <c r="N1046" s="7">
        <v>5.68643435112164E-2</v>
      </c>
      <c r="O1046" s="7">
        <v>2.0650402062838899E-2</v>
      </c>
      <c r="P1046" s="7">
        <v>0.13948994380888399</v>
      </c>
      <c r="Q1046" s="7">
        <v>4.9095951362498198</v>
      </c>
    </row>
    <row r="1047" spans="1:17" hidden="1" x14ac:dyDescent="0.3">
      <c r="A1047" s="3" t="s">
        <v>38</v>
      </c>
      <c r="B1047" s="2">
        <v>44136</v>
      </c>
      <c r="C1047" s="7">
        <v>0.69791177371075497</v>
      </c>
      <c r="D1047" s="7">
        <v>1.38013520332715E-2</v>
      </c>
      <c r="E1047" s="7">
        <v>0.837913718631904</v>
      </c>
      <c r="F1047" s="7">
        <v>0.14828492933482401</v>
      </c>
      <c r="G1047" s="7">
        <v>2.6992673890815101E-2</v>
      </c>
      <c r="H1047" s="7">
        <v>5.3041070123744996E-3</v>
      </c>
      <c r="I1047" s="7">
        <v>4.0655386637420902E-2</v>
      </c>
      <c r="J1047" s="7">
        <v>9.1776486116903602E-2</v>
      </c>
      <c r="K1047" s="7">
        <v>3.9842005667074999E-2</v>
      </c>
      <c r="L1047" s="7">
        <v>0.52616950048396305</v>
      </c>
      <c r="M1047" s="7">
        <v>7.2813220300202194E-2</v>
      </c>
      <c r="N1047" s="7">
        <v>5.5867695235119502E-2</v>
      </c>
      <c r="O1047" s="7">
        <v>1.5763728154860601E-2</v>
      </c>
      <c r="P1047" s="7">
        <v>0.124815196501266</v>
      </c>
      <c r="Q1047" s="7">
        <v>4.9989087165533199</v>
      </c>
    </row>
    <row r="1048" spans="1:17" hidden="1" x14ac:dyDescent="0.3">
      <c r="A1048" s="3" t="s">
        <v>38</v>
      </c>
      <c r="B1048" s="2">
        <v>44166</v>
      </c>
      <c r="C1048" s="7">
        <v>0.90505444497853305</v>
      </c>
      <c r="D1048" s="7">
        <v>1.3772135126269101E-2</v>
      </c>
      <c r="E1048" s="7">
        <v>0.83313412812499599</v>
      </c>
      <c r="F1048" s="7">
        <v>0.153093736748735</v>
      </c>
      <c r="G1048" s="7">
        <v>2.58084689701241E-2</v>
      </c>
      <c r="H1048" s="7">
        <v>1.0743263086459801E-2</v>
      </c>
      <c r="I1048" s="7">
        <v>9.42235032363756E-2</v>
      </c>
      <c r="J1048" s="7">
        <v>0.104635633175274</v>
      </c>
      <c r="K1048" s="7">
        <v>6.2197444666293601E-2</v>
      </c>
      <c r="L1048" s="7">
        <v>0.460566213572839</v>
      </c>
      <c r="M1048" s="7">
        <v>7.2291745434580598E-2</v>
      </c>
      <c r="N1048" s="7">
        <v>4.5062367782411003E-2</v>
      </c>
      <c r="O1048" s="7">
        <v>1.4204415140446401E-2</v>
      </c>
      <c r="P1048" s="7">
        <v>0.110266944935196</v>
      </c>
      <c r="Q1048" s="7">
        <v>4.9492653544820904</v>
      </c>
    </row>
    <row r="1049" spans="1:17" hidden="1" x14ac:dyDescent="0.3">
      <c r="A1049" s="3" t="s">
        <v>38</v>
      </c>
      <c r="B1049" s="2">
        <v>44197</v>
      </c>
      <c r="C1049" s="7">
        <v>0.56064666972561406</v>
      </c>
      <c r="D1049" s="7">
        <v>1.4040006763314501E-2</v>
      </c>
      <c r="E1049" s="7">
        <v>0.85219743543175897</v>
      </c>
      <c r="F1049" s="7">
        <v>0.13376255780492599</v>
      </c>
      <c r="G1049" s="7">
        <v>2.70353702950933E-2</v>
      </c>
      <c r="H1049" s="7">
        <v>2.3094795535248498E-3</v>
      </c>
      <c r="I1049" s="7">
        <v>2.47891106005983E-2</v>
      </c>
      <c r="J1049" s="7">
        <v>7.2789053856547395E-2</v>
      </c>
      <c r="K1049" s="7">
        <v>2.98069442104201E-2</v>
      </c>
      <c r="L1049" s="7">
        <v>0.59706487060767699</v>
      </c>
      <c r="M1049" s="7">
        <v>6.8951923771289794E-2</v>
      </c>
      <c r="N1049" s="7">
        <v>3.6723235090318801E-2</v>
      </c>
      <c r="O1049" s="7">
        <v>1.18014593054429E-2</v>
      </c>
      <c r="P1049" s="7">
        <v>0.12872855270908701</v>
      </c>
      <c r="Q1049" s="7">
        <v>5.0846248169016803</v>
      </c>
    </row>
    <row r="1050" spans="1:17" hidden="1" x14ac:dyDescent="0.3">
      <c r="A1050" s="3" t="s">
        <v>38</v>
      </c>
      <c r="B1050" s="2">
        <v>44228</v>
      </c>
      <c r="C1050" s="7">
        <v>0.57084213113736104</v>
      </c>
      <c r="D1050" s="7">
        <v>1.42344704510183E-2</v>
      </c>
      <c r="E1050" s="7">
        <v>0.84888434834067805</v>
      </c>
      <c r="F1050" s="7">
        <v>0.136881181208303</v>
      </c>
      <c r="G1050" s="7">
        <v>2.7038268669015798E-2</v>
      </c>
      <c r="H1050" s="7">
        <v>2.0896596038065601E-3</v>
      </c>
      <c r="I1050" s="7">
        <v>2.5737331107483798E-2</v>
      </c>
      <c r="J1050" s="7">
        <v>7.7820116377229798E-2</v>
      </c>
      <c r="K1050" s="7">
        <v>3.10624744982895E-2</v>
      </c>
      <c r="L1050" s="7">
        <v>0.57573549992355</v>
      </c>
      <c r="M1050" s="7">
        <v>7.2171131010368997E-2</v>
      </c>
      <c r="N1050" s="7">
        <v>4.4751081268065901E-2</v>
      </c>
      <c r="O1050" s="7">
        <v>1.14803927593965E-2</v>
      </c>
      <c r="P1050" s="7">
        <v>0.13211404478279301</v>
      </c>
      <c r="Q1050" s="7">
        <v>5.0534597836772104</v>
      </c>
    </row>
    <row r="1051" spans="1:17" x14ac:dyDescent="0.3">
      <c r="A1051" s="3" t="s">
        <v>38</v>
      </c>
      <c r="B1051" s="2">
        <v>44256</v>
      </c>
      <c r="C1051" s="7">
        <v>0.69926960137486105</v>
      </c>
      <c r="D1051" s="7">
        <v>1.37064550504699E-2</v>
      </c>
      <c r="E1051" s="7">
        <v>0.84472318101501997</v>
      </c>
      <c r="F1051" s="7">
        <v>0.14157036393451</v>
      </c>
      <c r="G1051" s="7">
        <v>2.81716715901973E-2</v>
      </c>
      <c r="H1051" s="7">
        <v>2.36142485017562E-3</v>
      </c>
      <c r="I1051" s="7">
        <v>2.7809176801296302E-2</v>
      </c>
      <c r="J1051" s="7">
        <v>7.7895782809590003E-2</v>
      </c>
      <c r="K1051" s="7">
        <v>3.09400569987919E-2</v>
      </c>
      <c r="L1051" s="7">
        <v>0.54595424730138598</v>
      </c>
      <c r="M1051" s="7">
        <v>7.3763468635250296E-2</v>
      </c>
      <c r="N1051" s="7">
        <v>5.5217805734018903E-2</v>
      </c>
      <c r="O1051" s="7">
        <v>1.3455945834688199E-2</v>
      </c>
      <c r="P1051" s="7">
        <v>0.144430419444606</v>
      </c>
      <c r="Q1051" s="7">
        <v>5.0074965210836204</v>
      </c>
    </row>
    <row r="1052" spans="1:17" hidden="1" x14ac:dyDescent="0.3">
      <c r="A1052" s="3" t="s">
        <v>38</v>
      </c>
      <c r="B1052" s="2">
        <v>44287</v>
      </c>
      <c r="C1052" s="7">
        <v>0.86231249894073403</v>
      </c>
      <c r="D1052" s="7">
        <v>1.3316463272253E-2</v>
      </c>
      <c r="E1052" s="7">
        <v>0.82767937526341995</v>
      </c>
      <c r="F1052" s="7">
        <v>0.159004161464327</v>
      </c>
      <c r="G1052" s="7">
        <v>2.21174501393295E-2</v>
      </c>
      <c r="H1052" s="7">
        <v>7.30576105589004E-3</v>
      </c>
      <c r="I1052" s="7">
        <v>8.5982142936306905E-2</v>
      </c>
      <c r="J1052" s="7">
        <v>0.109862129028114</v>
      </c>
      <c r="K1052" s="7">
        <v>4.3490010203228902E-2</v>
      </c>
      <c r="L1052" s="7">
        <v>0.42604935496750601</v>
      </c>
      <c r="M1052" s="7">
        <v>8.2665450560292994E-2</v>
      </c>
      <c r="N1052" s="7">
        <v>6.1606465956024599E-2</v>
      </c>
      <c r="O1052" s="7">
        <v>1.5964683834979801E-2</v>
      </c>
      <c r="P1052" s="7">
        <v>0.14495655131832699</v>
      </c>
      <c r="Q1052" s="7">
        <v>4.9437913823772401</v>
      </c>
    </row>
    <row r="1053" spans="1:17" hidden="1" x14ac:dyDescent="0.3">
      <c r="A1053" s="3" t="s">
        <v>38</v>
      </c>
      <c r="B1053" s="2">
        <v>44317</v>
      </c>
      <c r="C1053" s="7">
        <v>0.97819275889290402</v>
      </c>
      <c r="D1053" s="7">
        <v>1.3804534815027501E-2</v>
      </c>
      <c r="E1053" s="7">
        <v>0.81238377128886896</v>
      </c>
      <c r="F1053" s="7">
        <v>0.17381169389610299</v>
      </c>
      <c r="G1053" s="7">
        <v>1.9735971392180699E-2</v>
      </c>
      <c r="H1053" s="7">
        <v>1.0494944900682399E-2</v>
      </c>
      <c r="I1053" s="7">
        <v>9.57556323430451E-2</v>
      </c>
      <c r="J1053" s="7">
        <v>0.14893174088553501</v>
      </c>
      <c r="K1053" s="7">
        <v>4.6062587244445501E-2</v>
      </c>
      <c r="L1053" s="7">
        <v>0.378910598640887</v>
      </c>
      <c r="M1053" s="7">
        <v>7.6665635850013805E-2</v>
      </c>
      <c r="N1053" s="7">
        <v>5.9110416770414703E-2</v>
      </c>
      <c r="O1053" s="7">
        <v>2.1183197430860501E-2</v>
      </c>
      <c r="P1053" s="7">
        <v>0.14314927454193599</v>
      </c>
      <c r="Q1053" s="7">
        <v>4.9311214403838299</v>
      </c>
    </row>
    <row r="1054" spans="1:17" hidden="1" x14ac:dyDescent="0.3">
      <c r="A1054" s="3" t="s">
        <v>38</v>
      </c>
      <c r="B1054" s="2">
        <v>44348</v>
      </c>
      <c r="C1054" s="7">
        <v>0.96856498094047405</v>
      </c>
      <c r="D1054" s="7">
        <v>1.4071133654996799E-2</v>
      </c>
      <c r="E1054" s="7">
        <v>0.80684362678118304</v>
      </c>
      <c r="F1054" s="7">
        <v>0.17908523956382</v>
      </c>
      <c r="G1054" s="7">
        <v>2.0975445003818299E-2</v>
      </c>
      <c r="H1054" s="7">
        <v>1.17070592605138E-2</v>
      </c>
      <c r="I1054" s="7">
        <v>9.2713239697049601E-2</v>
      </c>
      <c r="J1054" s="7">
        <v>0.16355374869089501</v>
      </c>
      <c r="K1054" s="7">
        <v>4.47091243197376E-2</v>
      </c>
      <c r="L1054" s="7">
        <v>0.37189687050817499</v>
      </c>
      <c r="M1054" s="7">
        <v>7.7986926108130697E-2</v>
      </c>
      <c r="N1054" s="7">
        <v>5.1702341991617003E-2</v>
      </c>
      <c r="O1054" s="7">
        <v>2.5743962883493701E-2</v>
      </c>
      <c r="P1054" s="7">
        <v>0.139011281536569</v>
      </c>
      <c r="Q1054" s="7">
        <v>4.9221037614887297</v>
      </c>
    </row>
    <row r="1055" spans="1:17" hidden="1" x14ac:dyDescent="0.3">
      <c r="A1055" s="3" t="s">
        <v>38</v>
      </c>
      <c r="B1055" s="2">
        <v>44378</v>
      </c>
      <c r="C1055" s="7">
        <v>1.01872871942487</v>
      </c>
      <c r="D1055" s="7">
        <v>1.3427223138924299E-2</v>
      </c>
      <c r="E1055" s="7">
        <v>0.80227682515906895</v>
      </c>
      <c r="F1055" s="7">
        <v>0.18429595170200699</v>
      </c>
      <c r="G1055" s="7">
        <v>2.0990815316317201E-2</v>
      </c>
      <c r="H1055" s="7">
        <v>1.3714313802028999E-2</v>
      </c>
      <c r="I1055" s="7">
        <v>9.3136534032109197E-2</v>
      </c>
      <c r="J1055" s="7">
        <v>0.170234257124252</v>
      </c>
      <c r="K1055" s="7">
        <v>4.7147172073458102E-2</v>
      </c>
      <c r="L1055" s="7">
        <v>0.36512760656651599</v>
      </c>
      <c r="M1055" s="7">
        <v>7.7604142926141401E-2</v>
      </c>
      <c r="N1055" s="7">
        <v>4.7970288130069302E-2</v>
      </c>
      <c r="O1055" s="7">
        <v>2.8088078271640299E-2</v>
      </c>
      <c r="P1055" s="7">
        <v>0.135986791757468</v>
      </c>
      <c r="Q1055" s="7">
        <v>4.9469579859756996</v>
      </c>
    </row>
    <row r="1056" spans="1:17" hidden="1" x14ac:dyDescent="0.3">
      <c r="A1056" s="3" t="s">
        <v>38</v>
      </c>
      <c r="B1056" s="2">
        <v>44409</v>
      </c>
      <c r="C1056" s="7">
        <v>0.98437683192403502</v>
      </c>
      <c r="D1056" s="7">
        <v>1.32452416385838E-2</v>
      </c>
      <c r="E1056" s="7">
        <v>0.785851378756941</v>
      </c>
      <c r="F1056" s="7">
        <v>0.20090337960447499</v>
      </c>
      <c r="G1056" s="7">
        <v>2.0543905153634998E-2</v>
      </c>
      <c r="H1056" s="7">
        <v>1.5922893172830001E-2</v>
      </c>
      <c r="I1056" s="7">
        <v>9.4254082541500403E-2</v>
      </c>
      <c r="J1056" s="7">
        <v>0.18444702425015599</v>
      </c>
      <c r="K1056" s="7">
        <v>4.8907946078784299E-2</v>
      </c>
      <c r="L1056" s="7">
        <v>0.344690535824132</v>
      </c>
      <c r="M1056" s="7">
        <v>7.3744679212770697E-2</v>
      </c>
      <c r="N1056" s="7">
        <v>4.9096032713760701E-2</v>
      </c>
      <c r="O1056" s="7">
        <v>3.32523766138366E-2</v>
      </c>
      <c r="P1056" s="7">
        <v>0.13514052443859401</v>
      </c>
      <c r="Q1056" s="7">
        <v>4.9694871992773102</v>
      </c>
    </row>
    <row r="1057" spans="1:17" hidden="1" x14ac:dyDescent="0.3">
      <c r="A1057" s="3" t="s">
        <v>38</v>
      </c>
      <c r="B1057" s="2">
        <v>44440</v>
      </c>
      <c r="C1057" s="7">
        <v>0.97373468817448805</v>
      </c>
      <c r="D1057" s="7">
        <v>1.4316472048657301E-2</v>
      </c>
      <c r="E1057" s="7">
        <v>0.79981982397205198</v>
      </c>
      <c r="F1057" s="7">
        <v>0.185863703979291</v>
      </c>
      <c r="G1057" s="7">
        <v>2.2476274311827801E-2</v>
      </c>
      <c r="H1057" s="7">
        <v>1.39743551396748E-2</v>
      </c>
      <c r="I1057" s="7">
        <v>8.5787418138404903E-2</v>
      </c>
      <c r="J1057" s="7">
        <v>0.17977421688162801</v>
      </c>
      <c r="K1057" s="7">
        <v>4.8675043383927502E-2</v>
      </c>
      <c r="L1057" s="7">
        <v>0.351831144864995</v>
      </c>
      <c r="M1057" s="7">
        <v>7.6238135148024494E-2</v>
      </c>
      <c r="N1057" s="7">
        <v>4.4021746880964899E-2</v>
      </c>
      <c r="O1057" s="7">
        <v>3.3164895042919702E-2</v>
      </c>
      <c r="P1057" s="7">
        <v>0.14405677020763299</v>
      </c>
      <c r="Q1057" s="7">
        <v>4.9245813268495002</v>
      </c>
    </row>
    <row r="1058" spans="1:17" hidden="1" x14ac:dyDescent="0.3">
      <c r="A1058" s="3" t="s">
        <v>39</v>
      </c>
      <c r="B1058" s="2">
        <v>43466</v>
      </c>
      <c r="C1058" s="7">
        <v>0.80631953614075902</v>
      </c>
      <c r="D1058" s="7">
        <v>1.7777250292558999E-2</v>
      </c>
      <c r="E1058" s="7">
        <v>0.45083419850984702</v>
      </c>
      <c r="F1058" s="7">
        <v>0.53138855119759398</v>
      </c>
      <c r="G1058" s="7">
        <v>1.9567749132350799E-2</v>
      </c>
      <c r="H1058" s="7">
        <v>1.0136260592251801E-2</v>
      </c>
      <c r="I1058" s="7">
        <v>5.7781170025726601E-2</v>
      </c>
      <c r="J1058" s="7">
        <v>0.115932186398349</v>
      </c>
      <c r="K1058" s="7">
        <v>0.118181259164928</v>
      </c>
      <c r="L1058" s="7">
        <v>0.28641325638908599</v>
      </c>
      <c r="M1058" s="7">
        <v>4.7932543754383203E-2</v>
      </c>
      <c r="N1058" s="7">
        <v>5.1237689032299798E-2</v>
      </c>
      <c r="O1058" s="7">
        <v>0.11957502951031</v>
      </c>
      <c r="P1058" s="7">
        <v>0.173242856000315</v>
      </c>
      <c r="Q1058" s="7">
        <v>6.2149817957393996</v>
      </c>
    </row>
    <row r="1059" spans="1:17" hidden="1" x14ac:dyDescent="0.3">
      <c r="A1059" s="3" t="s">
        <v>39</v>
      </c>
      <c r="B1059" s="2">
        <v>43497</v>
      </c>
      <c r="C1059" s="7">
        <v>0.84039462677473398</v>
      </c>
      <c r="D1059" s="7">
        <v>1.75142898212182E-2</v>
      </c>
      <c r="E1059" s="7">
        <v>0.43500777596850698</v>
      </c>
      <c r="F1059" s="7">
        <v>0.54747793421027502</v>
      </c>
      <c r="G1059" s="7">
        <v>1.5800511541882299E-2</v>
      </c>
      <c r="H1059" s="7">
        <v>1.0660459284857701E-2</v>
      </c>
      <c r="I1059" s="7">
        <v>5.6471178855930698E-2</v>
      </c>
      <c r="J1059" s="7">
        <v>0.13131201459246</v>
      </c>
      <c r="K1059" s="7">
        <v>0.135538739908909</v>
      </c>
      <c r="L1059" s="7">
        <v>0.273851327648725</v>
      </c>
      <c r="M1059" s="7">
        <v>4.9816575713736197E-2</v>
      </c>
      <c r="N1059" s="7">
        <v>4.8309202472916597E-2</v>
      </c>
      <c r="O1059" s="7">
        <v>0.109736661738596</v>
      </c>
      <c r="P1059" s="7">
        <v>0.16850332824198599</v>
      </c>
      <c r="Q1059" s="7">
        <v>6.2619638593598701</v>
      </c>
    </row>
    <row r="1060" spans="1:17" hidden="1" x14ac:dyDescent="0.3">
      <c r="A1060" s="3" t="s">
        <v>39</v>
      </c>
      <c r="B1060" s="2">
        <v>43525</v>
      </c>
      <c r="C1060" s="7">
        <v>0.97155103528252595</v>
      </c>
      <c r="D1060" s="7">
        <v>1.6631857540017E-2</v>
      </c>
      <c r="E1060" s="7">
        <v>0.42713555484844501</v>
      </c>
      <c r="F1060" s="7">
        <v>0.55623258761153804</v>
      </c>
      <c r="G1060" s="7">
        <v>1.77163888483442E-2</v>
      </c>
      <c r="H1060" s="7">
        <v>9.5715115445217606E-3</v>
      </c>
      <c r="I1060" s="7">
        <v>6.1011943688593202E-2</v>
      </c>
      <c r="J1060" s="7">
        <v>0.13016596261230301</v>
      </c>
      <c r="K1060" s="7">
        <v>0.13079178494145099</v>
      </c>
      <c r="L1060" s="7">
        <v>0.272157319773702</v>
      </c>
      <c r="M1060" s="7">
        <v>4.9698761031503599E-2</v>
      </c>
      <c r="N1060" s="7">
        <v>5.1438181087944103E-2</v>
      </c>
      <c r="O1060" s="7">
        <v>0.111946723862921</v>
      </c>
      <c r="P1060" s="7">
        <v>0.165501422608715</v>
      </c>
      <c r="Q1060" s="7">
        <v>6.2136398154380696</v>
      </c>
    </row>
    <row r="1061" spans="1:17" hidden="1" x14ac:dyDescent="0.3">
      <c r="A1061" s="3" t="s">
        <v>39</v>
      </c>
      <c r="B1061" s="2">
        <v>43556</v>
      </c>
      <c r="C1061" s="7">
        <v>0.97665959238200395</v>
      </c>
      <c r="D1061" s="7">
        <v>1.4265841690432801E-2</v>
      </c>
      <c r="E1061" s="7">
        <v>0.41885504029996801</v>
      </c>
      <c r="F1061" s="7">
        <v>0.566879118009599</v>
      </c>
      <c r="G1061" s="7">
        <v>1.7670124799894701E-2</v>
      </c>
      <c r="H1061" s="7">
        <v>1.0352290025026901E-2</v>
      </c>
      <c r="I1061" s="7">
        <v>6.0728500254150698E-2</v>
      </c>
      <c r="J1061" s="7">
        <v>0.123999997080101</v>
      </c>
      <c r="K1061" s="7">
        <v>0.144666956159198</v>
      </c>
      <c r="L1061" s="7">
        <v>0.26279426434033099</v>
      </c>
      <c r="M1061" s="7">
        <v>4.6074238431998198E-2</v>
      </c>
      <c r="N1061" s="7">
        <v>5.8971577270715503E-2</v>
      </c>
      <c r="O1061" s="7">
        <v>0.116269097968198</v>
      </c>
      <c r="P1061" s="7">
        <v>0.158472953670385</v>
      </c>
      <c r="Q1061" s="7">
        <v>6.1599242880191696</v>
      </c>
    </row>
    <row r="1062" spans="1:17" hidden="1" x14ac:dyDescent="0.3">
      <c r="A1062" s="3" t="s">
        <v>39</v>
      </c>
      <c r="B1062" s="2">
        <v>43586</v>
      </c>
      <c r="C1062" s="7">
        <v>1.0290679236259599</v>
      </c>
      <c r="D1062" s="7">
        <v>1.53452123021611E-2</v>
      </c>
      <c r="E1062" s="7">
        <v>0.39399428984521001</v>
      </c>
      <c r="F1062" s="7">
        <v>0.59066049785262897</v>
      </c>
      <c r="G1062" s="7">
        <v>1.6833931714638699E-2</v>
      </c>
      <c r="H1062" s="7">
        <v>9.4209196794671698E-3</v>
      </c>
      <c r="I1062" s="7">
        <v>5.6095425792920497E-2</v>
      </c>
      <c r="J1062" s="7">
        <v>0.12784364317331001</v>
      </c>
      <c r="K1062" s="7">
        <v>0.15825980864123099</v>
      </c>
      <c r="L1062" s="7">
        <v>0.255749565482496</v>
      </c>
      <c r="M1062" s="7">
        <v>4.8031859915684302E-2</v>
      </c>
      <c r="N1062" s="7">
        <v>5.1790854050823003E-2</v>
      </c>
      <c r="O1062" s="7">
        <v>0.120973300717118</v>
      </c>
      <c r="P1062" s="7">
        <v>0.15500069083231</v>
      </c>
      <c r="Q1062" s="7">
        <v>6.1736137577439498</v>
      </c>
    </row>
    <row r="1063" spans="1:17" hidden="1" x14ac:dyDescent="0.3">
      <c r="A1063" s="3" t="s">
        <v>39</v>
      </c>
      <c r="B1063" s="2">
        <v>43617</v>
      </c>
      <c r="C1063" s="7">
        <v>1.0359853572722</v>
      </c>
      <c r="D1063" s="7">
        <v>1.4782137179394901E-2</v>
      </c>
      <c r="E1063" s="7">
        <v>0.39166367916623102</v>
      </c>
      <c r="F1063" s="7">
        <v>0.59355418365437396</v>
      </c>
      <c r="G1063" s="7">
        <v>1.6228804724611998E-2</v>
      </c>
      <c r="H1063" s="7">
        <v>9.3462129562809707E-3</v>
      </c>
      <c r="I1063" s="7">
        <v>5.8935873265271201E-2</v>
      </c>
      <c r="J1063" s="7">
        <v>0.124049160974083</v>
      </c>
      <c r="K1063" s="7">
        <v>0.16937100377434</v>
      </c>
      <c r="L1063" s="7">
        <v>0.24504552949949601</v>
      </c>
      <c r="M1063" s="7">
        <v>4.7325479378587103E-2</v>
      </c>
      <c r="N1063" s="7">
        <v>4.17474240891249E-2</v>
      </c>
      <c r="O1063" s="7">
        <v>0.134000122137168</v>
      </c>
      <c r="P1063" s="7">
        <v>0.15395038920103701</v>
      </c>
      <c r="Q1063" s="7">
        <v>6.1620811393789996</v>
      </c>
    </row>
    <row r="1064" spans="1:17" hidden="1" x14ac:dyDescent="0.3">
      <c r="A1064" s="3" t="s">
        <v>39</v>
      </c>
      <c r="B1064" s="2">
        <v>43647</v>
      </c>
      <c r="C1064" s="7">
        <v>1.08284290766578</v>
      </c>
      <c r="D1064" s="7">
        <v>1.54760219782718E-2</v>
      </c>
      <c r="E1064" s="7">
        <v>0.38974232949229398</v>
      </c>
      <c r="F1064" s="7">
        <v>0.59478164852943405</v>
      </c>
      <c r="G1064" s="7">
        <v>1.6791009650229501E-2</v>
      </c>
      <c r="H1064" s="7">
        <v>9.1711814136852705E-3</v>
      </c>
      <c r="I1064" s="7">
        <v>5.9533899828307299E-2</v>
      </c>
      <c r="J1064" s="7">
        <v>0.121300189455778</v>
      </c>
      <c r="K1064" s="7">
        <v>0.16512248416022701</v>
      </c>
      <c r="L1064" s="7">
        <v>0.23556693092922401</v>
      </c>
      <c r="M1064" s="7">
        <v>4.7525657439804497E-2</v>
      </c>
      <c r="N1064" s="7">
        <v>4.4737207461866997E-2</v>
      </c>
      <c r="O1064" s="7">
        <v>0.14265000245204701</v>
      </c>
      <c r="P1064" s="7">
        <v>0.15760143720882999</v>
      </c>
      <c r="Q1064" s="7">
        <v>6.2452891293348998</v>
      </c>
    </row>
    <row r="1065" spans="1:17" hidden="1" x14ac:dyDescent="0.3">
      <c r="A1065" s="3" t="s">
        <v>39</v>
      </c>
      <c r="B1065" s="2">
        <v>43678</v>
      </c>
      <c r="C1065" s="7">
        <v>1.1333806324434501</v>
      </c>
      <c r="D1065" s="7">
        <v>1.53627225714663E-2</v>
      </c>
      <c r="E1065" s="7">
        <v>0.35005108240200999</v>
      </c>
      <c r="F1065" s="7">
        <v>0.63458619502652402</v>
      </c>
      <c r="G1065" s="7">
        <v>1.43015805329257E-2</v>
      </c>
      <c r="H1065" s="7">
        <v>9.3335011895745498E-3</v>
      </c>
      <c r="I1065" s="7">
        <v>5.6408713973002997E-2</v>
      </c>
      <c r="J1065" s="7">
        <v>0.123879664410459</v>
      </c>
      <c r="K1065" s="7">
        <v>0.19314953236096</v>
      </c>
      <c r="L1065" s="7">
        <v>0.21839293269708199</v>
      </c>
      <c r="M1065" s="7">
        <v>4.42231486834316E-2</v>
      </c>
      <c r="N1065" s="7">
        <v>4.4944397295504299E-2</v>
      </c>
      <c r="O1065" s="7">
        <v>0.141832072299442</v>
      </c>
      <c r="P1065" s="7">
        <v>0.15353445655761799</v>
      </c>
      <c r="Q1065" s="7">
        <v>6.1870874711299004</v>
      </c>
    </row>
    <row r="1066" spans="1:17" hidden="1" x14ac:dyDescent="0.3">
      <c r="A1066" s="3" t="s">
        <v>39</v>
      </c>
      <c r="B1066" s="2">
        <v>43709</v>
      </c>
      <c r="C1066" s="7">
        <v>1.0666231439224201</v>
      </c>
      <c r="D1066" s="7">
        <v>1.4673117787708599E-2</v>
      </c>
      <c r="E1066" s="7">
        <v>0.37915965155582199</v>
      </c>
      <c r="F1066" s="7">
        <v>0.60616723065646905</v>
      </c>
      <c r="G1066" s="7">
        <v>1.5675239271257899E-2</v>
      </c>
      <c r="H1066" s="7">
        <v>8.6611837770533499E-3</v>
      </c>
      <c r="I1066" s="7">
        <v>5.0023712575962997E-2</v>
      </c>
      <c r="J1066" s="7">
        <v>0.119812281868641</v>
      </c>
      <c r="K1066" s="7">
        <v>0.193579948595243</v>
      </c>
      <c r="L1066" s="7">
        <v>0.22416458075992801</v>
      </c>
      <c r="M1066" s="7">
        <v>4.2458781557774002E-2</v>
      </c>
      <c r="N1066" s="7">
        <v>4.2027231871091197E-2</v>
      </c>
      <c r="O1066" s="7">
        <v>0.137450413918173</v>
      </c>
      <c r="P1066" s="7">
        <v>0.16614662580487599</v>
      </c>
      <c r="Q1066" s="7">
        <v>6.2169920799189402</v>
      </c>
    </row>
    <row r="1067" spans="1:17" hidden="1" x14ac:dyDescent="0.3">
      <c r="A1067" s="3" t="s">
        <v>39</v>
      </c>
      <c r="B1067" s="2">
        <v>43739</v>
      </c>
      <c r="C1067" s="7">
        <v>1.0332719289149701</v>
      </c>
      <c r="D1067" s="7">
        <v>1.3939119004214E-2</v>
      </c>
      <c r="E1067" s="7">
        <v>0.397238372284694</v>
      </c>
      <c r="F1067" s="7">
        <v>0.58882250871109199</v>
      </c>
      <c r="G1067" s="7">
        <v>1.6362254236582999E-2</v>
      </c>
      <c r="H1067" s="7">
        <v>1.09522099266092E-2</v>
      </c>
      <c r="I1067" s="7">
        <v>5.1617846731743598E-2</v>
      </c>
      <c r="J1067" s="7">
        <v>0.12726291960409999</v>
      </c>
      <c r="K1067" s="7">
        <v>0.172504285023066</v>
      </c>
      <c r="L1067" s="7">
        <v>0.237277795801488</v>
      </c>
      <c r="M1067" s="7">
        <v>4.5935854624962497E-2</v>
      </c>
      <c r="N1067" s="7">
        <v>5.0248630961328498E-2</v>
      </c>
      <c r="O1067" s="7">
        <v>0.127928882688642</v>
      </c>
      <c r="P1067" s="7">
        <v>0.15990932040147901</v>
      </c>
      <c r="Q1067" s="7">
        <v>6.2429717536741798</v>
      </c>
    </row>
    <row r="1068" spans="1:17" hidden="1" x14ac:dyDescent="0.3">
      <c r="A1068" s="3" t="s">
        <v>39</v>
      </c>
      <c r="B1068" s="2">
        <v>43770</v>
      </c>
      <c r="C1068" s="7">
        <v>0.94943807808167502</v>
      </c>
      <c r="D1068" s="7">
        <v>1.7646834007080801E-2</v>
      </c>
      <c r="E1068" s="7">
        <v>0.43917515979935201</v>
      </c>
      <c r="F1068" s="7">
        <v>0.54317800619356704</v>
      </c>
      <c r="G1068" s="7">
        <v>1.8498684219314901E-2</v>
      </c>
      <c r="H1068" s="7">
        <v>1.34695709207869E-2</v>
      </c>
      <c r="I1068" s="7">
        <v>5.61792135216828E-2</v>
      </c>
      <c r="J1068" s="7">
        <v>0.12759965413474</v>
      </c>
      <c r="K1068" s="7">
        <v>0.151401403302274</v>
      </c>
      <c r="L1068" s="7">
        <v>0.25807207012212002</v>
      </c>
      <c r="M1068" s="7">
        <v>4.72563028256624E-2</v>
      </c>
      <c r="N1068" s="7">
        <v>5.3487188355163202E-2</v>
      </c>
      <c r="O1068" s="7">
        <v>0.100178401268149</v>
      </c>
      <c r="P1068" s="7">
        <v>0.17385751133010699</v>
      </c>
      <c r="Q1068" s="7">
        <v>6.2064734480623498</v>
      </c>
    </row>
    <row r="1069" spans="1:17" hidden="1" x14ac:dyDescent="0.3">
      <c r="A1069" s="3" t="s">
        <v>39</v>
      </c>
      <c r="B1069" s="2">
        <v>43800</v>
      </c>
      <c r="C1069" s="7">
        <v>1.07446523749352</v>
      </c>
      <c r="D1069" s="7">
        <v>1.6597621587247799E-2</v>
      </c>
      <c r="E1069" s="7">
        <v>0.44129725329034097</v>
      </c>
      <c r="F1069" s="7">
        <v>0.54210512512241105</v>
      </c>
      <c r="G1069" s="7">
        <v>1.52234296262983E-2</v>
      </c>
      <c r="H1069" s="7">
        <v>1.7565201921668799E-2</v>
      </c>
      <c r="I1069" s="7">
        <v>7.2653307923159896E-2</v>
      </c>
      <c r="J1069" s="7">
        <v>0.121912416224988</v>
      </c>
      <c r="K1069" s="7">
        <v>0.181737852649865</v>
      </c>
      <c r="L1069" s="7">
        <v>0.26381915846730603</v>
      </c>
      <c r="M1069" s="7">
        <v>4.8436873146994498E-2</v>
      </c>
      <c r="N1069" s="7">
        <v>4.0594155880495399E-2</v>
      </c>
      <c r="O1069" s="7">
        <v>9.8577787636493497E-2</v>
      </c>
      <c r="P1069" s="7">
        <v>0.13947981652273</v>
      </c>
      <c r="Q1069" s="7">
        <v>6.1972867199555202</v>
      </c>
    </row>
    <row r="1070" spans="1:17" hidden="1" x14ac:dyDescent="0.3">
      <c r="A1070" s="3" t="s">
        <v>39</v>
      </c>
      <c r="B1070" s="2">
        <v>43831</v>
      </c>
      <c r="C1070" s="7">
        <v>0.87931313942325295</v>
      </c>
      <c r="D1070" s="7">
        <v>1.6022961660200299E-2</v>
      </c>
      <c r="E1070" s="7">
        <v>0.45676857646681202</v>
      </c>
      <c r="F1070" s="7">
        <v>0.52720846187298798</v>
      </c>
      <c r="G1070" s="7">
        <v>1.9196718344750199E-2</v>
      </c>
      <c r="H1070" s="7">
        <v>8.7003260926770808E-3</v>
      </c>
      <c r="I1070" s="7">
        <v>4.5217955167854498E-2</v>
      </c>
      <c r="J1070" s="7">
        <v>0.119739688216437</v>
      </c>
      <c r="K1070" s="7">
        <v>0.13421542187302399</v>
      </c>
      <c r="L1070" s="7">
        <v>0.26773132105505698</v>
      </c>
      <c r="M1070" s="7">
        <v>4.8580495920783E-2</v>
      </c>
      <c r="N1070" s="7">
        <v>4.72605831812168E-2</v>
      </c>
      <c r="O1070" s="7">
        <v>0.11435947499240599</v>
      </c>
      <c r="P1070" s="7">
        <v>0.19499801515579601</v>
      </c>
      <c r="Q1070" s="7">
        <v>6.1509320008114399</v>
      </c>
    </row>
    <row r="1071" spans="1:17" hidden="1" x14ac:dyDescent="0.3">
      <c r="A1071" s="3" t="s">
        <v>39</v>
      </c>
      <c r="B1071" s="2">
        <v>43862</v>
      </c>
      <c r="C1071" s="7">
        <v>0.90451096248639096</v>
      </c>
      <c r="D1071" s="7">
        <v>1.64224754741043E-2</v>
      </c>
      <c r="E1071" s="7">
        <v>0.44191541779284799</v>
      </c>
      <c r="F1071" s="7">
        <v>0.54166210673304804</v>
      </c>
      <c r="G1071" s="7">
        <v>1.75864966807187E-2</v>
      </c>
      <c r="H1071" s="7">
        <v>9.8168988681597309E-3</v>
      </c>
      <c r="I1071" s="7">
        <v>4.1602107554979798E-2</v>
      </c>
      <c r="J1071" s="7">
        <v>0.13487022026720899</v>
      </c>
      <c r="K1071" s="7">
        <v>0.15292388191117201</v>
      </c>
      <c r="L1071" s="7">
        <v>0.26332062066506801</v>
      </c>
      <c r="M1071" s="7">
        <v>4.7606245191200498E-2</v>
      </c>
      <c r="N1071" s="7">
        <v>5.2440203989869497E-2</v>
      </c>
      <c r="O1071" s="7">
        <v>9.9849449338990801E-2</v>
      </c>
      <c r="P1071" s="7">
        <v>0.17998387553263201</v>
      </c>
      <c r="Q1071" s="7">
        <v>6.1736292643255304</v>
      </c>
    </row>
    <row r="1072" spans="1:17" x14ac:dyDescent="0.3">
      <c r="A1072" s="3" t="s">
        <v>39</v>
      </c>
      <c r="B1072" s="2">
        <v>43891</v>
      </c>
      <c r="C1072" s="7">
        <v>0.78489307232463301</v>
      </c>
      <c r="D1072" s="7">
        <v>2.1816266018762701E-2</v>
      </c>
      <c r="E1072" s="7">
        <v>0.53002484655613402</v>
      </c>
      <c r="F1072" s="7">
        <v>0.44815888742510301</v>
      </c>
      <c r="G1072" s="7">
        <v>1.85154483626917E-2</v>
      </c>
      <c r="H1072" s="7">
        <v>8.0657970073540197E-3</v>
      </c>
      <c r="I1072" s="7">
        <v>2.7273509015630901E-2</v>
      </c>
      <c r="J1072" s="7">
        <v>9.4169254735118599E-2</v>
      </c>
      <c r="K1072" s="7">
        <v>0.121966509162797</v>
      </c>
      <c r="L1072" s="7">
        <v>0.39604585329641401</v>
      </c>
      <c r="M1072" s="7">
        <v>4.4317854907346001E-2</v>
      </c>
      <c r="N1072" s="7">
        <v>5.5000974467764703E-2</v>
      </c>
      <c r="O1072" s="7">
        <v>7.6423869048276596E-2</v>
      </c>
      <c r="P1072" s="7">
        <v>0.158220929996607</v>
      </c>
      <c r="Q1072" s="7">
        <v>6.2641440115946203</v>
      </c>
    </row>
    <row r="1073" spans="1:17" hidden="1" x14ac:dyDescent="0.3">
      <c r="A1073" s="3" t="s">
        <v>39</v>
      </c>
      <c r="B1073" s="2">
        <v>43922</v>
      </c>
      <c r="C1073" s="7">
        <v>0.41369393678216598</v>
      </c>
      <c r="D1073" s="7">
        <v>3.8443733671418602E-2</v>
      </c>
      <c r="E1073" s="7">
        <v>0.71127046558818896</v>
      </c>
      <c r="F1073" s="7">
        <v>0.25028580074039303</v>
      </c>
      <c r="G1073" s="7">
        <v>2.3966608055510201E-2</v>
      </c>
      <c r="H1073" s="7">
        <v>2.3122546932123701E-4</v>
      </c>
      <c r="I1073" s="7">
        <v>6.4847697267699303E-4</v>
      </c>
      <c r="J1073" s="7">
        <v>2.9960402749537499E-2</v>
      </c>
      <c r="K1073" s="7">
        <v>5.6962980825359999E-2</v>
      </c>
      <c r="L1073" s="7">
        <v>0.70114303882899198</v>
      </c>
      <c r="M1073" s="7">
        <v>2.5927435606144598E-2</v>
      </c>
      <c r="N1073" s="7">
        <v>4.9004921093116501E-2</v>
      </c>
      <c r="O1073" s="7">
        <v>5.5089586890623198E-3</v>
      </c>
      <c r="P1073" s="7">
        <v>0.106645951710279</v>
      </c>
      <c r="Q1073" s="7">
        <v>6.3864033707350201</v>
      </c>
    </row>
    <row r="1074" spans="1:17" hidden="1" x14ac:dyDescent="0.3">
      <c r="A1074" s="3" t="s">
        <v>39</v>
      </c>
      <c r="B1074" s="2">
        <v>43952</v>
      </c>
      <c r="C1074" s="7">
        <v>0.53307795832137705</v>
      </c>
      <c r="D1074" s="7">
        <v>3.42417779634554E-2</v>
      </c>
      <c r="E1074" s="7">
        <v>0.67179745436119398</v>
      </c>
      <c r="F1074" s="7">
        <v>0.29396076767535101</v>
      </c>
      <c r="G1074" s="7">
        <v>2.4223096933651898E-2</v>
      </c>
      <c r="H1074" s="7">
        <v>5.5111455743822601E-4</v>
      </c>
      <c r="I1074" s="7">
        <v>7.5440719592949302E-3</v>
      </c>
      <c r="J1074" s="7">
        <v>5.2929811789627502E-2</v>
      </c>
      <c r="K1074" s="7">
        <v>5.3607971901379503E-2</v>
      </c>
      <c r="L1074" s="7">
        <v>0.578979771297917</v>
      </c>
      <c r="M1074" s="7">
        <v>2.50189669991111E-2</v>
      </c>
      <c r="N1074" s="7">
        <v>0.113266160224493</v>
      </c>
      <c r="O1074" s="7">
        <v>5.8683328403051098E-3</v>
      </c>
      <c r="P1074" s="7">
        <v>0.13801070149678099</v>
      </c>
      <c r="Q1074" s="7">
        <v>6.3814804517400399</v>
      </c>
    </row>
    <row r="1075" spans="1:17" hidden="1" x14ac:dyDescent="0.3">
      <c r="A1075" s="3" t="s">
        <v>39</v>
      </c>
      <c r="B1075" s="2">
        <v>43983</v>
      </c>
      <c r="C1075" s="7">
        <v>0.62513941756003699</v>
      </c>
      <c r="D1075" s="7">
        <v>2.9661294658953501E-2</v>
      </c>
      <c r="E1075" s="7">
        <v>0.60965951782624295</v>
      </c>
      <c r="F1075" s="7">
        <v>0.36067918751480299</v>
      </c>
      <c r="G1075" s="7">
        <v>2.1956005839797701E-2</v>
      </c>
      <c r="H1075" s="7">
        <v>5.7195964744919002E-3</v>
      </c>
      <c r="I1075" s="7">
        <v>3.8900846272441003E-2</v>
      </c>
      <c r="J1075" s="7">
        <v>5.8270082755413698E-2</v>
      </c>
      <c r="K1075" s="7">
        <v>5.8551423486757001E-2</v>
      </c>
      <c r="L1075" s="7">
        <v>0.46403591471236599</v>
      </c>
      <c r="M1075" s="7">
        <v>3.32096148009259E-2</v>
      </c>
      <c r="N1075" s="7">
        <v>9.9529370054092306E-2</v>
      </c>
      <c r="O1075" s="7">
        <v>9.8876873522600692E-3</v>
      </c>
      <c r="P1075" s="7">
        <v>0.20993945825145499</v>
      </c>
      <c r="Q1075" s="7">
        <v>6.3254816402934901</v>
      </c>
    </row>
    <row r="1076" spans="1:17" hidden="1" x14ac:dyDescent="0.3">
      <c r="A1076" s="3" t="s">
        <v>39</v>
      </c>
      <c r="B1076" s="2">
        <v>44013</v>
      </c>
      <c r="C1076" s="7">
        <v>0.75676556765465097</v>
      </c>
      <c r="D1076" s="7">
        <v>2.43089486153685E-2</v>
      </c>
      <c r="E1076" s="7">
        <v>0.56070567786681402</v>
      </c>
      <c r="F1076" s="7">
        <v>0.414985373517817</v>
      </c>
      <c r="G1076" s="7">
        <v>2.1158492777559899E-2</v>
      </c>
      <c r="H1076" s="7">
        <v>9.3164816742784106E-3</v>
      </c>
      <c r="I1076" s="7">
        <v>6.3660423504982702E-2</v>
      </c>
      <c r="J1076" s="7">
        <v>9.1311695585768099E-2</v>
      </c>
      <c r="K1076" s="7">
        <v>8.5158425255951395E-2</v>
      </c>
      <c r="L1076" s="7">
        <v>0.37000485307370101</v>
      </c>
      <c r="M1076" s="7">
        <v>4.8524960457197001E-2</v>
      </c>
      <c r="N1076" s="7">
        <v>8.1338227655338796E-2</v>
      </c>
      <c r="O1076" s="7">
        <v>2.09759598096903E-2</v>
      </c>
      <c r="P1076" s="7">
        <v>0.20855048020553299</v>
      </c>
      <c r="Q1076" s="7">
        <v>6.3735696923072496</v>
      </c>
    </row>
    <row r="1077" spans="1:17" hidden="1" x14ac:dyDescent="0.3">
      <c r="A1077" s="3" t="s">
        <v>39</v>
      </c>
      <c r="B1077" s="2">
        <v>44044</v>
      </c>
      <c r="C1077" s="7">
        <v>0.82249320256151504</v>
      </c>
      <c r="D1077" s="7">
        <v>2.3772684521565599E-2</v>
      </c>
      <c r="E1077" s="7">
        <v>0.52653313006540703</v>
      </c>
      <c r="F1077" s="7">
        <v>0.44969418541302703</v>
      </c>
      <c r="G1077" s="7">
        <v>1.6744239982778499E-2</v>
      </c>
      <c r="H1077" s="7">
        <v>9.6287210015987904E-3</v>
      </c>
      <c r="I1077" s="7">
        <v>5.6838509894202298E-2</v>
      </c>
      <c r="J1077" s="7">
        <v>0.118868745022496</v>
      </c>
      <c r="K1077" s="7">
        <v>0.12784793240019701</v>
      </c>
      <c r="L1077" s="7">
        <v>0.31900532949700799</v>
      </c>
      <c r="M1077" s="7">
        <v>4.5441155350401101E-2</v>
      </c>
      <c r="N1077" s="7">
        <v>7.5225290303972195E-2</v>
      </c>
      <c r="O1077" s="7">
        <v>4.7151301515570898E-2</v>
      </c>
      <c r="P1077" s="7">
        <v>0.183248775031775</v>
      </c>
      <c r="Q1077" s="7">
        <v>6.3305753743122297</v>
      </c>
    </row>
    <row r="1078" spans="1:17" hidden="1" x14ac:dyDescent="0.3">
      <c r="A1078" s="3" t="s">
        <v>39</v>
      </c>
      <c r="B1078" s="2">
        <v>44075</v>
      </c>
      <c r="C1078" s="7">
        <v>0.82789196043466495</v>
      </c>
      <c r="D1078" s="7">
        <v>2.3648659323500701E-2</v>
      </c>
      <c r="E1078" s="7">
        <v>0.49957286191471001</v>
      </c>
      <c r="F1078" s="7">
        <v>0.47677847876179003</v>
      </c>
      <c r="G1078" s="7">
        <v>2.0504992152345199E-2</v>
      </c>
      <c r="H1078" s="7">
        <v>9.07347310532872E-3</v>
      </c>
      <c r="I1078" s="7">
        <v>5.6638642264402198E-2</v>
      </c>
      <c r="J1078" s="7">
        <v>0.10294583030624301</v>
      </c>
      <c r="K1078" s="7">
        <v>0.14808743892505899</v>
      </c>
      <c r="L1078" s="7">
        <v>0.31698578713831899</v>
      </c>
      <c r="M1078" s="7">
        <v>4.68111812635775E-2</v>
      </c>
      <c r="N1078" s="7">
        <v>6.2611322413244699E-2</v>
      </c>
      <c r="O1078" s="7">
        <v>5.1004092587689703E-2</v>
      </c>
      <c r="P1078" s="7">
        <v>0.185337239843791</v>
      </c>
      <c r="Q1078" s="7">
        <v>6.3185324564949701</v>
      </c>
    </row>
    <row r="1079" spans="1:17" hidden="1" x14ac:dyDescent="0.3">
      <c r="A1079" s="3" t="s">
        <v>39</v>
      </c>
      <c r="B1079" s="2">
        <v>44105</v>
      </c>
      <c r="C1079" s="7">
        <v>0.79767764171733402</v>
      </c>
      <c r="D1079" s="7">
        <v>2.29705075918923E-2</v>
      </c>
      <c r="E1079" s="7">
        <v>0.54593725802166104</v>
      </c>
      <c r="F1079" s="7">
        <v>0.431092234386447</v>
      </c>
      <c r="G1079" s="7">
        <v>2.01941762123563E-2</v>
      </c>
      <c r="H1079" s="7">
        <v>1.1947465730920301E-2</v>
      </c>
      <c r="I1079" s="7">
        <v>5.0835882477326497E-2</v>
      </c>
      <c r="J1079" s="7">
        <v>0.101303891400675</v>
      </c>
      <c r="K1079" s="7">
        <v>0.113726201054895</v>
      </c>
      <c r="L1079" s="7">
        <v>0.34652306469887101</v>
      </c>
      <c r="M1079" s="7">
        <v>4.94293007625599E-2</v>
      </c>
      <c r="N1079" s="7">
        <v>6.7388532101790702E-2</v>
      </c>
      <c r="O1079" s="7">
        <v>3.8827200172267103E-2</v>
      </c>
      <c r="P1079" s="7">
        <v>0.19982428538833799</v>
      </c>
      <c r="Q1079" s="7">
        <v>6.28511664728385</v>
      </c>
    </row>
    <row r="1080" spans="1:17" hidden="1" x14ac:dyDescent="0.3">
      <c r="A1080" s="3" t="s">
        <v>39</v>
      </c>
      <c r="B1080" s="2">
        <v>44136</v>
      </c>
      <c r="C1080" s="7">
        <v>0.58431572101328499</v>
      </c>
      <c r="D1080" s="7">
        <v>2.87672380158378E-2</v>
      </c>
      <c r="E1080" s="7">
        <v>0.63836316786927705</v>
      </c>
      <c r="F1080" s="7">
        <v>0.33286959411488498</v>
      </c>
      <c r="G1080" s="7">
        <v>2.66425530229892E-2</v>
      </c>
      <c r="H1080" s="7">
        <v>6.2644235654375803E-3</v>
      </c>
      <c r="I1080" s="7">
        <v>1.27159405368668E-2</v>
      </c>
      <c r="J1080" s="7">
        <v>7.7649021736740195E-2</v>
      </c>
      <c r="K1080" s="7">
        <v>8.2826476837378496E-2</v>
      </c>
      <c r="L1080" s="7">
        <v>0.47839429164703401</v>
      </c>
      <c r="M1080" s="7">
        <v>4.4913009924704102E-2</v>
      </c>
      <c r="N1080" s="7">
        <v>7.9143862814692004E-2</v>
      </c>
      <c r="O1080" s="7">
        <v>1.57448576630418E-2</v>
      </c>
      <c r="P1080" s="7">
        <v>0.175705562251116</v>
      </c>
      <c r="Q1080" s="7">
        <v>6.2906708749579003</v>
      </c>
    </row>
    <row r="1081" spans="1:17" hidden="1" x14ac:dyDescent="0.3">
      <c r="A1081" s="3" t="s">
        <v>39</v>
      </c>
      <c r="B1081" s="2">
        <v>44166</v>
      </c>
      <c r="C1081" s="7">
        <v>0.71915178759688603</v>
      </c>
      <c r="D1081" s="7">
        <v>2.9933040661704699E-2</v>
      </c>
      <c r="E1081" s="7">
        <v>0.64421830492549104</v>
      </c>
      <c r="F1081" s="7">
        <v>0.32584865441280397</v>
      </c>
      <c r="G1081" s="7">
        <v>2.46906464866718E-2</v>
      </c>
      <c r="H1081" s="7">
        <v>1.5279547441137801E-2</v>
      </c>
      <c r="I1081" s="7">
        <v>5.4513107832629699E-2</v>
      </c>
      <c r="J1081" s="7">
        <v>7.8911497803337199E-2</v>
      </c>
      <c r="K1081" s="7">
        <v>0.114806713688884</v>
      </c>
      <c r="L1081" s="7">
        <v>0.43899166838024301</v>
      </c>
      <c r="M1081" s="7">
        <v>5.2888771588798601E-2</v>
      </c>
      <c r="N1081" s="7">
        <v>6.1350636711283997E-2</v>
      </c>
      <c r="O1081" s="7">
        <v>1.7809224447184899E-2</v>
      </c>
      <c r="P1081" s="7">
        <v>0.140758185619829</v>
      </c>
      <c r="Q1081" s="7">
        <v>6.3192610227656001</v>
      </c>
    </row>
    <row r="1082" spans="1:17" hidden="1" x14ac:dyDescent="0.3">
      <c r="A1082" s="3" t="s">
        <v>39</v>
      </c>
      <c r="B1082" s="2">
        <v>44197</v>
      </c>
      <c r="C1082" s="7">
        <v>0.492177999109013</v>
      </c>
      <c r="D1082" s="7">
        <v>3.0302032772841998E-2</v>
      </c>
      <c r="E1082" s="7">
        <v>0.67267619380260901</v>
      </c>
      <c r="F1082" s="7">
        <v>0.297021773424549</v>
      </c>
      <c r="G1082" s="7">
        <v>2.68865606428354E-2</v>
      </c>
      <c r="H1082" s="7">
        <v>6.3384718938365805E-4</v>
      </c>
      <c r="I1082" s="7">
        <v>2.7967796173874901E-4</v>
      </c>
      <c r="J1082" s="7">
        <v>7.1944956436759702E-2</v>
      </c>
      <c r="K1082" s="7">
        <v>5.8639428639695998E-2</v>
      </c>
      <c r="L1082" s="7">
        <v>0.53964834292270403</v>
      </c>
      <c r="M1082" s="7">
        <v>4.0059671264509697E-2</v>
      </c>
      <c r="N1082" s="7">
        <v>6.2022838896862102E-2</v>
      </c>
      <c r="O1082" s="7">
        <v>1.19593161547658E-2</v>
      </c>
      <c r="P1082" s="7">
        <v>0.18792535989074499</v>
      </c>
      <c r="Q1082" s="7">
        <v>6.3869863743952298</v>
      </c>
    </row>
    <row r="1083" spans="1:17" hidden="1" x14ac:dyDescent="0.3">
      <c r="A1083" s="3" t="s">
        <v>39</v>
      </c>
      <c r="B1083" s="2">
        <v>44228</v>
      </c>
      <c r="C1083" s="7">
        <v>0.49279109552936801</v>
      </c>
      <c r="D1083" s="7">
        <v>3.14740222544347E-2</v>
      </c>
      <c r="E1083" s="7">
        <v>0.67063336224220604</v>
      </c>
      <c r="F1083" s="7">
        <v>0.29789261550335899</v>
      </c>
      <c r="G1083" s="7">
        <v>2.75311565618876E-2</v>
      </c>
      <c r="H1083" s="7">
        <v>9.0511633183843496E-4</v>
      </c>
      <c r="I1083" s="7">
        <v>8.1622210405583699E-4</v>
      </c>
      <c r="J1083" s="7">
        <v>7.2969433885044205E-2</v>
      </c>
      <c r="K1083" s="7">
        <v>5.78756460470123E-2</v>
      </c>
      <c r="L1083" s="7">
        <v>0.51816163235956703</v>
      </c>
      <c r="M1083" s="7">
        <v>4.5061601805200503E-2</v>
      </c>
      <c r="N1083" s="7">
        <v>7.8487182936155198E-2</v>
      </c>
      <c r="O1083" s="7">
        <v>1.12162315073002E-2</v>
      </c>
      <c r="P1083" s="7">
        <v>0.186975776461939</v>
      </c>
      <c r="Q1083" s="7">
        <v>6.3759960822262398</v>
      </c>
    </row>
    <row r="1084" spans="1:17" x14ac:dyDescent="0.3">
      <c r="A1084" s="3" t="s">
        <v>39</v>
      </c>
      <c r="B1084" s="2">
        <v>44256</v>
      </c>
      <c r="C1084" s="7">
        <v>0.60669653057753903</v>
      </c>
      <c r="D1084" s="7">
        <v>2.9060867524355199E-2</v>
      </c>
      <c r="E1084" s="7">
        <v>0.64429626065996404</v>
      </c>
      <c r="F1084" s="7">
        <v>0.32664287181568102</v>
      </c>
      <c r="G1084" s="7">
        <v>2.77399779157032E-2</v>
      </c>
      <c r="H1084" s="7">
        <v>8.6662463764216203E-4</v>
      </c>
      <c r="I1084" s="7">
        <v>9.5257722466291503E-4</v>
      </c>
      <c r="J1084" s="7">
        <v>7.1534839812779097E-2</v>
      </c>
      <c r="K1084" s="7">
        <v>5.9334291724786603E-2</v>
      </c>
      <c r="L1084" s="7">
        <v>0.48859931154417902</v>
      </c>
      <c r="M1084" s="7">
        <v>4.6114672184387702E-2</v>
      </c>
      <c r="N1084" s="7">
        <v>9.0832294391953394E-2</v>
      </c>
      <c r="O1084" s="7">
        <v>1.39334377202728E-2</v>
      </c>
      <c r="P1084" s="7">
        <v>0.200091972843633</v>
      </c>
      <c r="Q1084" s="7">
        <v>6.2860449993279399</v>
      </c>
    </row>
    <row r="1085" spans="1:17" hidden="1" x14ac:dyDescent="0.3">
      <c r="A1085" s="3" t="s">
        <v>39</v>
      </c>
      <c r="B1085" s="2">
        <v>44287</v>
      </c>
      <c r="C1085" s="7">
        <v>0.70573369018390997</v>
      </c>
      <c r="D1085" s="7">
        <v>2.78523073888234E-2</v>
      </c>
      <c r="E1085" s="7">
        <v>0.63440946782146801</v>
      </c>
      <c r="F1085" s="7">
        <v>0.337738224789709</v>
      </c>
      <c r="G1085" s="7">
        <v>2.3463851817766598E-2</v>
      </c>
      <c r="H1085" s="7">
        <v>5.2742466467921804E-3</v>
      </c>
      <c r="I1085" s="7">
        <v>5.2232071331879702E-2</v>
      </c>
      <c r="J1085" s="7">
        <v>7.4012858051775904E-2</v>
      </c>
      <c r="K1085" s="7">
        <v>7.3567698526548805E-2</v>
      </c>
      <c r="L1085" s="7">
        <v>0.41032251190334201</v>
      </c>
      <c r="M1085" s="7">
        <v>4.79534712416399E-2</v>
      </c>
      <c r="N1085" s="7">
        <v>8.5843191911928907E-2</v>
      </c>
      <c r="O1085" s="7">
        <v>1.81886740554007E-2</v>
      </c>
      <c r="P1085" s="7">
        <v>0.209141424512925</v>
      </c>
      <c r="Q1085" s="7">
        <v>6.3286820745030399</v>
      </c>
    </row>
    <row r="1086" spans="1:17" hidden="1" x14ac:dyDescent="0.3">
      <c r="A1086" s="3" t="s">
        <v>39</v>
      </c>
      <c r="B1086" s="2">
        <v>44317</v>
      </c>
      <c r="C1086" s="7">
        <v>0.81153543208263001</v>
      </c>
      <c r="D1086" s="7">
        <v>2.6850283420991002E-2</v>
      </c>
      <c r="E1086" s="7">
        <v>0.58869651010601998</v>
      </c>
      <c r="F1086" s="7">
        <v>0.38445320647298897</v>
      </c>
      <c r="G1086" s="7">
        <v>1.69048949133375E-2</v>
      </c>
      <c r="H1086" s="7">
        <v>1.06335036357236E-2</v>
      </c>
      <c r="I1086" s="7">
        <v>6.4305290656042499E-2</v>
      </c>
      <c r="J1086" s="7">
        <v>9.7966907262886802E-2</v>
      </c>
      <c r="K1086" s="7">
        <v>7.7235200954251196E-2</v>
      </c>
      <c r="L1086" s="7">
        <v>0.36334158463344302</v>
      </c>
      <c r="M1086" s="7">
        <v>4.9918213431704002E-2</v>
      </c>
      <c r="N1086" s="7">
        <v>7.3629695852839794E-2</v>
      </c>
      <c r="O1086" s="7">
        <v>2.4666956615558101E-2</v>
      </c>
      <c r="P1086" s="7">
        <v>0.221397752044214</v>
      </c>
      <c r="Q1086" s="7">
        <v>6.2707460866833102</v>
      </c>
    </row>
    <row r="1087" spans="1:17" hidden="1" x14ac:dyDescent="0.3">
      <c r="A1087" s="3" t="s">
        <v>39</v>
      </c>
      <c r="B1087" s="2">
        <v>44348</v>
      </c>
      <c r="C1087" s="7">
        <v>0.80884884795027601</v>
      </c>
      <c r="D1087" s="7">
        <v>2.6468709643568698E-2</v>
      </c>
      <c r="E1087" s="7">
        <v>0.57475742695523202</v>
      </c>
      <c r="F1087" s="7">
        <v>0.39877386340119902</v>
      </c>
      <c r="G1087" s="7">
        <v>1.9708742493192499E-2</v>
      </c>
      <c r="H1087" s="7">
        <v>1.0147215688458999E-2</v>
      </c>
      <c r="I1087" s="7">
        <v>5.7347747932775299E-2</v>
      </c>
      <c r="J1087" s="7">
        <v>0.110600141953085</v>
      </c>
      <c r="K1087" s="7">
        <v>9.2936112205128901E-2</v>
      </c>
      <c r="L1087" s="7">
        <v>0.354424391449012</v>
      </c>
      <c r="M1087" s="7">
        <v>5.1300697902462999E-2</v>
      </c>
      <c r="N1087" s="7">
        <v>6.9236641469079999E-2</v>
      </c>
      <c r="O1087" s="7">
        <v>3.0990104517969901E-2</v>
      </c>
      <c r="P1087" s="7">
        <v>0.20330820438883501</v>
      </c>
      <c r="Q1087" s="7">
        <v>6.3460831794483497</v>
      </c>
    </row>
    <row r="1088" spans="1:17" hidden="1" x14ac:dyDescent="0.3">
      <c r="A1088" s="3" t="s">
        <v>39</v>
      </c>
      <c r="B1088" s="2">
        <v>44378</v>
      </c>
      <c r="C1088" s="7">
        <v>0.92265893341787197</v>
      </c>
      <c r="D1088" s="7">
        <v>2.48492904582845E-2</v>
      </c>
      <c r="E1088" s="7">
        <v>0.52263071296957098</v>
      </c>
      <c r="F1088" s="7">
        <v>0.45251999657214498</v>
      </c>
      <c r="G1088" s="7">
        <v>1.7281667822668299E-2</v>
      </c>
      <c r="H1088" s="7">
        <v>1.06603276500059E-2</v>
      </c>
      <c r="I1088" s="7">
        <v>6.08664344692584E-2</v>
      </c>
      <c r="J1088" s="7">
        <v>0.121242395425987</v>
      </c>
      <c r="K1088" s="7">
        <v>0.12638807347133499</v>
      </c>
      <c r="L1088" s="7">
        <v>0.32524104559127198</v>
      </c>
      <c r="M1088" s="7">
        <v>5.0345343704684298E-2</v>
      </c>
      <c r="N1088" s="7">
        <v>6.21673692231028E-2</v>
      </c>
      <c r="O1088" s="7">
        <v>3.78736400062651E-2</v>
      </c>
      <c r="P1088" s="7">
        <v>0.18793370263542</v>
      </c>
      <c r="Q1088" s="7">
        <v>6.2592425857252998</v>
      </c>
    </row>
    <row r="1089" spans="1:17" hidden="1" x14ac:dyDescent="0.3">
      <c r="A1089" s="3" t="s">
        <v>39</v>
      </c>
      <c r="B1089" s="2">
        <v>44409</v>
      </c>
      <c r="C1089" s="7">
        <v>1.0200668498962899</v>
      </c>
      <c r="D1089" s="7">
        <v>2.14044413828894E-2</v>
      </c>
      <c r="E1089" s="7">
        <v>0.43969999385298397</v>
      </c>
      <c r="F1089" s="7">
        <v>0.53889556476412603</v>
      </c>
      <c r="G1089" s="7">
        <v>1.5645228568304199E-2</v>
      </c>
      <c r="H1089" s="7">
        <v>1.1013082529229499E-2</v>
      </c>
      <c r="I1089" s="7">
        <v>5.2989352399832497E-2</v>
      </c>
      <c r="J1089" s="7">
        <v>0.13112304861280699</v>
      </c>
      <c r="K1089" s="7">
        <v>0.18827945856831299</v>
      </c>
      <c r="L1089" s="7">
        <v>0.27114739541619598</v>
      </c>
      <c r="M1089" s="7">
        <v>4.1446053255356698E-2</v>
      </c>
      <c r="N1089" s="7">
        <v>5.0434424412892101E-2</v>
      </c>
      <c r="O1089" s="7">
        <v>4.5019769528143697E-2</v>
      </c>
      <c r="P1089" s="7">
        <v>0.19290218670892501</v>
      </c>
      <c r="Q1089" s="7">
        <v>6.2697421150070198</v>
      </c>
    </row>
    <row r="1090" spans="1:17" hidden="1" x14ac:dyDescent="0.3">
      <c r="A1090" s="3" t="s">
        <v>39</v>
      </c>
      <c r="B1090" s="2">
        <v>44440</v>
      </c>
      <c r="C1090" s="7">
        <v>0.981084001684007</v>
      </c>
      <c r="D1090" s="7">
        <v>2.1713566663248501E-2</v>
      </c>
      <c r="E1090" s="7">
        <v>0.46722249150977502</v>
      </c>
      <c r="F1090" s="7">
        <v>0.51106394182697601</v>
      </c>
      <c r="G1090" s="7">
        <v>1.9283570693753801E-2</v>
      </c>
      <c r="H1090" s="7">
        <v>9.5568610982954601E-3</v>
      </c>
      <c r="I1090" s="7">
        <v>4.5524798224531697E-2</v>
      </c>
      <c r="J1090" s="7">
        <v>0.12541858344090601</v>
      </c>
      <c r="K1090" s="7">
        <v>0.20923607621439599</v>
      </c>
      <c r="L1090" s="7">
        <v>0.28103505483061197</v>
      </c>
      <c r="M1090" s="7">
        <v>4.4394343768982603E-2</v>
      </c>
      <c r="N1090" s="7">
        <v>4.8475586301801002E-2</v>
      </c>
      <c r="O1090" s="7">
        <v>4.1257147363683702E-2</v>
      </c>
      <c r="P1090" s="7">
        <v>0.17581797806303801</v>
      </c>
      <c r="Q1090" s="7">
        <v>6.3145730576253998</v>
      </c>
    </row>
    <row r="1091" spans="1:17" hidden="1" x14ac:dyDescent="0.3">
      <c r="A1091" s="3" t="s">
        <v>40</v>
      </c>
      <c r="B1091" s="2">
        <v>43466</v>
      </c>
      <c r="C1091" s="7">
        <v>0.85178196744345802</v>
      </c>
      <c r="D1091" s="7">
        <v>5.6739429626455496E-3</v>
      </c>
      <c r="E1091" s="7">
        <v>0.733400373083682</v>
      </c>
      <c r="F1091" s="7">
        <v>0.26092568395367299</v>
      </c>
      <c r="G1091" s="7">
        <v>2.0154439088006099E-2</v>
      </c>
      <c r="H1091" s="7">
        <v>1.61930465108127E-2</v>
      </c>
      <c r="I1091" s="7">
        <v>8.3455533063020199E-2</v>
      </c>
      <c r="J1091" s="7">
        <v>0.12508740774134999</v>
      </c>
      <c r="K1091" s="7">
        <v>7.5840641423960506E-2</v>
      </c>
      <c r="L1091" s="7">
        <v>0.35595740100787898</v>
      </c>
      <c r="M1091" s="7">
        <v>5.2893951364528798E-2</v>
      </c>
      <c r="N1091" s="7">
        <v>5.29374532074917E-2</v>
      </c>
      <c r="O1091" s="7">
        <v>4.0374066276514103E-2</v>
      </c>
      <c r="P1091" s="7">
        <v>0.177106060316436</v>
      </c>
      <c r="Q1091" s="7">
        <v>6.1681111883161899</v>
      </c>
    </row>
    <row r="1092" spans="1:17" hidden="1" x14ac:dyDescent="0.3">
      <c r="A1092" s="3" t="s">
        <v>40</v>
      </c>
      <c r="B1092" s="2">
        <v>43497</v>
      </c>
      <c r="C1092" s="7">
        <v>0.87871334465670603</v>
      </c>
      <c r="D1092" s="7">
        <v>5.2307835134054598E-3</v>
      </c>
      <c r="E1092" s="7">
        <v>0.728012713953616</v>
      </c>
      <c r="F1092" s="7">
        <v>0.266756502532978</v>
      </c>
      <c r="G1092" s="7">
        <v>1.8769785323061099E-2</v>
      </c>
      <c r="H1092" s="7">
        <v>1.5533063601064699E-2</v>
      </c>
      <c r="I1092" s="7">
        <v>8.3404985414896202E-2</v>
      </c>
      <c r="J1092" s="7">
        <v>0.141878678718732</v>
      </c>
      <c r="K1092" s="7">
        <v>7.36977003367488E-2</v>
      </c>
      <c r="L1092" s="7">
        <v>0.350833600537796</v>
      </c>
      <c r="M1092" s="7">
        <v>5.3179077856444899E-2</v>
      </c>
      <c r="N1092" s="7">
        <v>5.3072869084275498E-2</v>
      </c>
      <c r="O1092" s="7">
        <v>3.9977468225830801E-2</v>
      </c>
      <c r="P1092" s="7">
        <v>0.16965277090115</v>
      </c>
      <c r="Q1092" s="7">
        <v>6.1683245495960897</v>
      </c>
    </row>
    <row r="1093" spans="1:17" hidden="1" x14ac:dyDescent="0.3">
      <c r="A1093" s="3" t="s">
        <v>40</v>
      </c>
      <c r="B1093" s="2">
        <v>43525</v>
      </c>
      <c r="C1093" s="7">
        <v>1.0376489296628499</v>
      </c>
      <c r="D1093" s="7">
        <v>5.0317240001219203E-3</v>
      </c>
      <c r="E1093" s="7">
        <v>0.72676833689776499</v>
      </c>
      <c r="F1093" s="7">
        <v>0.26819993910211298</v>
      </c>
      <c r="G1093" s="7">
        <v>2.0870339815402799E-2</v>
      </c>
      <c r="H1093" s="7">
        <v>1.4492462174066899E-2</v>
      </c>
      <c r="I1093" s="7">
        <v>8.9179729884882999E-2</v>
      </c>
      <c r="J1093" s="7">
        <v>0.14062888242788299</v>
      </c>
      <c r="K1093" s="7">
        <v>7.4966329686436697E-2</v>
      </c>
      <c r="L1093" s="7">
        <v>0.345968217386386</v>
      </c>
      <c r="M1093" s="7">
        <v>5.1273286527532297E-2</v>
      </c>
      <c r="N1093" s="7">
        <v>5.2063182140979103E-2</v>
      </c>
      <c r="O1093" s="7">
        <v>3.8923686724075701E-2</v>
      </c>
      <c r="P1093" s="7">
        <v>0.17163388323235401</v>
      </c>
      <c r="Q1093" s="7">
        <v>6.15201338034902</v>
      </c>
    </row>
    <row r="1094" spans="1:17" hidden="1" x14ac:dyDescent="0.3">
      <c r="A1094" s="3" t="s">
        <v>40</v>
      </c>
      <c r="B1094" s="2">
        <v>43556</v>
      </c>
      <c r="C1094" s="7">
        <v>0.98510469360764796</v>
      </c>
      <c r="D1094" s="7">
        <v>5.0905128258662202E-3</v>
      </c>
      <c r="E1094" s="7">
        <v>0.732110599898398</v>
      </c>
      <c r="F1094" s="7">
        <v>0.26279888727573603</v>
      </c>
      <c r="G1094" s="7">
        <v>2.0387407196222999E-2</v>
      </c>
      <c r="H1094" s="7">
        <v>1.5856480771236501E-2</v>
      </c>
      <c r="I1094" s="7">
        <v>9.3945943146178601E-2</v>
      </c>
      <c r="J1094" s="7">
        <v>0.134869100528653</v>
      </c>
      <c r="K1094" s="7">
        <v>7.45925575723312E-2</v>
      </c>
      <c r="L1094" s="7">
        <v>0.35153944151070499</v>
      </c>
      <c r="M1094" s="7">
        <v>4.9096018728545597E-2</v>
      </c>
      <c r="N1094" s="7">
        <v>5.7690271535903399E-2</v>
      </c>
      <c r="O1094" s="7">
        <v>3.9371847695033102E-2</v>
      </c>
      <c r="P1094" s="7">
        <v>0.16265093131519101</v>
      </c>
      <c r="Q1094" s="7">
        <v>6.1495497722894097</v>
      </c>
    </row>
    <row r="1095" spans="1:17" hidden="1" x14ac:dyDescent="0.3">
      <c r="A1095" s="3" t="s">
        <v>40</v>
      </c>
      <c r="B1095" s="2">
        <v>43586</v>
      </c>
      <c r="C1095" s="7">
        <v>1.02657417889058</v>
      </c>
      <c r="D1095" s="7">
        <v>5.7851674283804803E-3</v>
      </c>
      <c r="E1095" s="7">
        <v>0.73445872229726605</v>
      </c>
      <c r="F1095" s="7">
        <v>0.25975611027435402</v>
      </c>
      <c r="G1095" s="7">
        <v>1.9958726362037701E-2</v>
      </c>
      <c r="H1095" s="7">
        <v>1.4402410144134001E-2</v>
      </c>
      <c r="I1095" s="7">
        <v>9.9920684418901104E-2</v>
      </c>
      <c r="J1095" s="7">
        <v>0.13761516289304199</v>
      </c>
      <c r="K1095" s="7">
        <v>7.5095269680988105E-2</v>
      </c>
      <c r="L1095" s="7">
        <v>0.33965685903235998</v>
      </c>
      <c r="M1095" s="7">
        <v>5.1603865250610802E-2</v>
      </c>
      <c r="N1095" s="7">
        <v>5.8607937571001703E-2</v>
      </c>
      <c r="O1095" s="7">
        <v>4.1985373974001997E-2</v>
      </c>
      <c r="P1095" s="7">
        <v>0.161153710672922</v>
      </c>
      <c r="Q1095" s="7">
        <v>6.1584616361189397</v>
      </c>
    </row>
    <row r="1096" spans="1:17" hidden="1" x14ac:dyDescent="0.3">
      <c r="A1096" s="3" t="s">
        <v>40</v>
      </c>
      <c r="B1096" s="2">
        <v>43617</v>
      </c>
      <c r="C1096" s="7">
        <v>0.98728541440583495</v>
      </c>
      <c r="D1096" s="7">
        <v>5.4740567905004704E-3</v>
      </c>
      <c r="E1096" s="7">
        <v>0.73237000214581205</v>
      </c>
      <c r="F1096" s="7">
        <v>0.262155941063688</v>
      </c>
      <c r="G1096" s="7">
        <v>1.9171237783422002E-2</v>
      </c>
      <c r="H1096" s="7">
        <v>1.4079891174382001E-2</v>
      </c>
      <c r="I1096" s="7">
        <v>9.9622127455592402E-2</v>
      </c>
      <c r="J1096" s="7">
        <v>0.13518978695856701</v>
      </c>
      <c r="K1096" s="7">
        <v>7.6934854413459805E-2</v>
      </c>
      <c r="L1096" s="7">
        <v>0.34421260480730798</v>
      </c>
      <c r="M1096" s="7">
        <v>5.1245280175173699E-2</v>
      </c>
      <c r="N1096" s="7">
        <v>5.3141450228419297E-2</v>
      </c>
      <c r="O1096" s="7">
        <v>4.2628382490866298E-2</v>
      </c>
      <c r="P1096" s="7">
        <v>0.16377438451281001</v>
      </c>
      <c r="Q1096" s="7">
        <v>6.1664537739300496</v>
      </c>
    </row>
    <row r="1097" spans="1:17" hidden="1" x14ac:dyDescent="0.3">
      <c r="A1097" s="3" t="s">
        <v>40</v>
      </c>
      <c r="B1097" s="2">
        <v>43647</v>
      </c>
      <c r="C1097" s="7">
        <v>1.0086469059587999</v>
      </c>
      <c r="D1097" s="7">
        <v>5.1015814217330096E-3</v>
      </c>
      <c r="E1097" s="7">
        <v>0.73409172325621097</v>
      </c>
      <c r="F1097" s="7">
        <v>0.26080669532205603</v>
      </c>
      <c r="G1097" s="7">
        <v>1.8872734926056501E-2</v>
      </c>
      <c r="H1097" s="7">
        <v>1.5343337930605E-2</v>
      </c>
      <c r="I1097" s="7">
        <v>9.9585615613811101E-2</v>
      </c>
      <c r="J1097" s="7">
        <v>0.13214564614462301</v>
      </c>
      <c r="K1097" s="7">
        <v>7.5899784449971294E-2</v>
      </c>
      <c r="L1097" s="7">
        <v>0.343618592619304</v>
      </c>
      <c r="M1097" s="7">
        <v>5.3399631750163802E-2</v>
      </c>
      <c r="N1097" s="7">
        <v>5.37376704627094E-2</v>
      </c>
      <c r="O1097" s="7">
        <v>4.0569216083458599E-2</v>
      </c>
      <c r="P1097" s="7">
        <v>0.16682777001929799</v>
      </c>
      <c r="Q1097" s="7">
        <v>6.1751652291215997</v>
      </c>
    </row>
    <row r="1098" spans="1:17" hidden="1" x14ac:dyDescent="0.3">
      <c r="A1098" s="3" t="s">
        <v>40</v>
      </c>
      <c r="B1098" s="2">
        <v>43678</v>
      </c>
      <c r="C1098" s="7">
        <v>1.01017270401157</v>
      </c>
      <c r="D1098" s="7">
        <v>5.1915021182524597E-3</v>
      </c>
      <c r="E1098" s="7">
        <v>0.73371684213876498</v>
      </c>
      <c r="F1098" s="7">
        <v>0.26109165574298299</v>
      </c>
      <c r="G1098" s="7">
        <v>1.85415204783713E-2</v>
      </c>
      <c r="H1098" s="7">
        <v>1.6092090678221999E-2</v>
      </c>
      <c r="I1098" s="7">
        <v>0.10392302015794599</v>
      </c>
      <c r="J1098" s="7">
        <v>0.141887748682616</v>
      </c>
      <c r="K1098" s="7">
        <v>7.5465906829520202E-2</v>
      </c>
      <c r="L1098" s="7">
        <v>0.33827800332436597</v>
      </c>
      <c r="M1098" s="7">
        <v>5.1467800325623501E-2</v>
      </c>
      <c r="N1098" s="7">
        <v>5.4379470688396797E-2</v>
      </c>
      <c r="O1098" s="7">
        <v>3.8900775446161502E-2</v>
      </c>
      <c r="P1098" s="7">
        <v>0.16106366338877701</v>
      </c>
      <c r="Q1098" s="7">
        <v>6.1925689151406704</v>
      </c>
    </row>
    <row r="1099" spans="1:17" hidden="1" x14ac:dyDescent="0.3">
      <c r="A1099" s="3" t="s">
        <v>40</v>
      </c>
      <c r="B1099" s="2">
        <v>43709</v>
      </c>
      <c r="C1099" s="7">
        <v>0.95829223847796496</v>
      </c>
      <c r="D1099" s="7">
        <v>5.4093654328740103E-3</v>
      </c>
      <c r="E1099" s="7">
        <v>0.74061178949617001</v>
      </c>
      <c r="F1099" s="7">
        <v>0.25397884507095603</v>
      </c>
      <c r="G1099" s="7">
        <v>2.0533229563010201E-2</v>
      </c>
      <c r="H1099" s="7">
        <v>1.53244962543117E-2</v>
      </c>
      <c r="I1099" s="7">
        <v>9.4136760437668596E-2</v>
      </c>
      <c r="J1099" s="7">
        <v>0.134322866230313</v>
      </c>
      <c r="K1099" s="7">
        <v>7.77895058718584E-2</v>
      </c>
      <c r="L1099" s="7">
        <v>0.34476948207056202</v>
      </c>
      <c r="M1099" s="7">
        <v>5.1114657872973701E-2</v>
      </c>
      <c r="N1099" s="7">
        <v>5.36914361892563E-2</v>
      </c>
      <c r="O1099" s="7">
        <v>4.1163270171571301E-2</v>
      </c>
      <c r="P1099" s="7">
        <v>0.16715429533847501</v>
      </c>
      <c r="Q1099" s="7">
        <v>6.1662787506622001</v>
      </c>
    </row>
    <row r="1100" spans="1:17" hidden="1" x14ac:dyDescent="0.3">
      <c r="A1100" s="3" t="s">
        <v>40</v>
      </c>
      <c r="B1100" s="2">
        <v>43739</v>
      </c>
      <c r="C1100" s="7">
        <v>1.0074638030494001</v>
      </c>
      <c r="D1100" s="7">
        <v>5.26181053933598E-3</v>
      </c>
      <c r="E1100" s="7">
        <v>0.73501000937272498</v>
      </c>
      <c r="F1100" s="7">
        <v>0.25972818008793902</v>
      </c>
      <c r="G1100" s="7">
        <v>1.9807259451389999E-2</v>
      </c>
      <c r="H1100" s="7">
        <v>1.6108824349684199E-2</v>
      </c>
      <c r="I1100" s="7">
        <v>9.3096981532836298E-2</v>
      </c>
      <c r="J1100" s="7">
        <v>0.13596251861150299</v>
      </c>
      <c r="K1100" s="7">
        <v>8.0808768667086098E-2</v>
      </c>
      <c r="L1100" s="7">
        <v>0.345131353448977</v>
      </c>
      <c r="M1100" s="7">
        <v>5.2381548363391102E-2</v>
      </c>
      <c r="N1100" s="7">
        <v>5.7393217604022398E-2</v>
      </c>
      <c r="O1100" s="7">
        <v>3.6737783724024801E-2</v>
      </c>
      <c r="P1100" s="7">
        <v>0.16257174424708401</v>
      </c>
      <c r="Q1100" s="7">
        <v>6.1718255509931002</v>
      </c>
    </row>
    <row r="1101" spans="1:17" hidden="1" x14ac:dyDescent="0.3">
      <c r="A1101" s="3" t="s">
        <v>40</v>
      </c>
      <c r="B1101" s="2">
        <v>43770</v>
      </c>
      <c r="C1101" s="7">
        <v>1.0481721198854801</v>
      </c>
      <c r="D1101" s="7">
        <v>5.2620672196263497E-3</v>
      </c>
      <c r="E1101" s="7">
        <v>0.73626867719989397</v>
      </c>
      <c r="F1101" s="7">
        <v>0.25846925558047901</v>
      </c>
      <c r="G1101" s="7">
        <v>1.8093205159675399E-2</v>
      </c>
      <c r="H1101" s="7">
        <v>1.8094729032563601E-2</v>
      </c>
      <c r="I1101" s="7">
        <v>9.9900723124149396E-2</v>
      </c>
      <c r="J1101" s="7">
        <v>0.13654781244226899</v>
      </c>
      <c r="K1101" s="7">
        <v>9.5209311359704202E-2</v>
      </c>
      <c r="L1101" s="7">
        <v>0.34240162844322503</v>
      </c>
      <c r="M1101" s="7">
        <v>5.2177057437946199E-2</v>
      </c>
      <c r="N1101" s="7">
        <v>5.5638785908959702E-2</v>
      </c>
      <c r="O1101" s="7">
        <v>3.4296530062807799E-2</v>
      </c>
      <c r="P1101" s="7">
        <v>0.1476402170287</v>
      </c>
      <c r="Q1101" s="7">
        <v>6.1533146235856302</v>
      </c>
    </row>
    <row r="1102" spans="1:17" hidden="1" x14ac:dyDescent="0.3">
      <c r="A1102" s="3" t="s">
        <v>40</v>
      </c>
      <c r="B1102" s="2">
        <v>43800</v>
      </c>
      <c r="C1102" s="7">
        <v>1.2001436999497199</v>
      </c>
      <c r="D1102" s="7">
        <v>5.2262523874627596E-3</v>
      </c>
      <c r="E1102" s="7">
        <v>0.73445898154870004</v>
      </c>
      <c r="F1102" s="7">
        <v>0.26031476606383702</v>
      </c>
      <c r="G1102" s="7">
        <v>1.70234492216828E-2</v>
      </c>
      <c r="H1102" s="7">
        <v>2.0706848073400199E-2</v>
      </c>
      <c r="I1102" s="7">
        <v>0.12157415180370799</v>
      </c>
      <c r="J1102" s="7">
        <v>0.13705966785228399</v>
      </c>
      <c r="K1102" s="7">
        <v>0.11688176160986199</v>
      </c>
      <c r="L1102" s="7">
        <v>0.345047567021248</v>
      </c>
      <c r="M1102" s="7">
        <v>5.2792815415258001E-2</v>
      </c>
      <c r="N1102" s="7">
        <v>4.1814467395822001E-2</v>
      </c>
      <c r="O1102" s="7">
        <v>2.8585487209630198E-2</v>
      </c>
      <c r="P1102" s="7">
        <v>0.118513784397104</v>
      </c>
      <c r="Q1102" s="7">
        <v>6.1360989558484498</v>
      </c>
    </row>
    <row r="1103" spans="1:17" hidden="1" x14ac:dyDescent="0.3">
      <c r="A1103" s="3" t="s">
        <v>40</v>
      </c>
      <c r="B1103" s="2">
        <v>43831</v>
      </c>
      <c r="C1103" s="7">
        <v>0.91700203051423101</v>
      </c>
      <c r="D1103" s="7">
        <v>5.38764660046948E-3</v>
      </c>
      <c r="E1103" s="7">
        <v>0.74925887042848005</v>
      </c>
      <c r="F1103" s="7">
        <v>0.24535348297105</v>
      </c>
      <c r="G1103" s="7">
        <v>2.05850296521582E-2</v>
      </c>
      <c r="H1103" s="7">
        <v>1.53546082418134E-2</v>
      </c>
      <c r="I1103" s="7">
        <v>7.6392102876032902E-2</v>
      </c>
      <c r="J1103" s="7">
        <v>0.13454678245275201</v>
      </c>
      <c r="K1103" s="7">
        <v>7.3823481132884297E-2</v>
      </c>
      <c r="L1103" s="7">
        <v>0.354918474465582</v>
      </c>
      <c r="M1103" s="7">
        <v>5.2402133386685097E-2</v>
      </c>
      <c r="N1103" s="7">
        <v>5.2002619702878401E-2</v>
      </c>
      <c r="O1103" s="7">
        <v>3.9598587476109601E-2</v>
      </c>
      <c r="P1103" s="7">
        <v>0.18037618061310401</v>
      </c>
      <c r="Q1103" s="7">
        <v>6.1882658842733198</v>
      </c>
    </row>
    <row r="1104" spans="1:17" hidden="1" x14ac:dyDescent="0.3">
      <c r="A1104" s="3" t="s">
        <v>40</v>
      </c>
      <c r="B1104" s="2">
        <v>43862</v>
      </c>
      <c r="C1104" s="7">
        <v>0.92681368752525795</v>
      </c>
      <c r="D1104" s="7">
        <v>5.3114811484074997E-3</v>
      </c>
      <c r="E1104" s="7">
        <v>0.74629915531263502</v>
      </c>
      <c r="F1104" s="7">
        <v>0.24838936353895799</v>
      </c>
      <c r="G1104" s="7">
        <v>1.9271782780234999E-2</v>
      </c>
      <c r="H1104" s="7">
        <v>1.561325734191E-2</v>
      </c>
      <c r="I1104" s="7">
        <v>7.7817580205236506E-2</v>
      </c>
      <c r="J1104" s="7">
        <v>0.14866404777422401</v>
      </c>
      <c r="K1104" s="7">
        <v>7.1027612429470893E-2</v>
      </c>
      <c r="L1104" s="7">
        <v>0.35711827008483499</v>
      </c>
      <c r="M1104" s="7">
        <v>5.2134886593772599E-2</v>
      </c>
      <c r="N1104" s="7">
        <v>5.0613658700736197E-2</v>
      </c>
      <c r="O1104" s="7">
        <v>3.91786154798223E-2</v>
      </c>
      <c r="P1104" s="7">
        <v>0.168560288609758</v>
      </c>
      <c r="Q1104" s="7">
        <v>6.1753857325223303</v>
      </c>
    </row>
    <row r="1105" spans="1:17" x14ac:dyDescent="0.3">
      <c r="A1105" s="3" t="s">
        <v>40</v>
      </c>
      <c r="B1105" s="2">
        <v>43891</v>
      </c>
      <c r="C1105" s="7">
        <v>0.87865566181061805</v>
      </c>
      <c r="D1105" s="7">
        <v>5.4814844546204299E-3</v>
      </c>
      <c r="E1105" s="7">
        <v>0.793733820572461</v>
      </c>
      <c r="F1105" s="7">
        <v>0.20078469497291801</v>
      </c>
      <c r="G1105" s="7">
        <v>2.0092929103911701E-2</v>
      </c>
      <c r="H1105" s="7">
        <v>1.02697638303245E-2</v>
      </c>
      <c r="I1105" s="7">
        <v>5.2009189141752399E-2</v>
      </c>
      <c r="J1105" s="7">
        <v>9.8106509291909796E-2</v>
      </c>
      <c r="K1105" s="7">
        <v>7.0639094181049494E-2</v>
      </c>
      <c r="L1105" s="7">
        <v>0.48017626228423899</v>
      </c>
      <c r="M1105" s="7">
        <v>4.3890690701896898E-2</v>
      </c>
      <c r="N1105" s="7">
        <v>4.6969311671614902E-2</v>
      </c>
      <c r="O1105" s="7">
        <v>2.3756468840401501E-2</v>
      </c>
      <c r="P1105" s="7">
        <v>0.15408978095289999</v>
      </c>
      <c r="Q1105" s="7">
        <v>6.22239140887236</v>
      </c>
    </row>
    <row r="1106" spans="1:17" hidden="1" x14ac:dyDescent="0.3">
      <c r="A1106" s="3" t="s">
        <v>40</v>
      </c>
      <c r="B1106" s="2">
        <v>43922</v>
      </c>
      <c r="C1106" s="7">
        <v>0.54582232863537805</v>
      </c>
      <c r="D1106" s="7">
        <v>5.3300187238316402E-3</v>
      </c>
      <c r="E1106" s="7">
        <v>0.87512711320084902</v>
      </c>
      <c r="F1106" s="7">
        <v>0.119542868075319</v>
      </c>
      <c r="G1106" s="7">
        <v>2.2524148918209499E-2</v>
      </c>
      <c r="H1106" s="7">
        <v>1.01141505773315E-3</v>
      </c>
      <c r="I1106" s="7">
        <v>1.17502897023257E-2</v>
      </c>
      <c r="J1106" s="7">
        <v>2.43243921811814E-2</v>
      </c>
      <c r="K1106" s="7">
        <v>6.3081569690078401E-2</v>
      </c>
      <c r="L1106" s="7">
        <v>0.74804947353567697</v>
      </c>
      <c r="M1106" s="7">
        <v>1.4832229551701E-2</v>
      </c>
      <c r="N1106" s="7">
        <v>2.8280649313419701E-2</v>
      </c>
      <c r="O1106" s="7">
        <v>5.2649018581006398E-3</v>
      </c>
      <c r="P1106" s="7">
        <v>8.0880930191573996E-2</v>
      </c>
      <c r="Q1106" s="7">
        <v>6.4972304050891303</v>
      </c>
    </row>
    <row r="1107" spans="1:17" hidden="1" x14ac:dyDescent="0.3">
      <c r="A1107" s="3" t="s">
        <v>40</v>
      </c>
      <c r="B1107" s="2">
        <v>43952</v>
      </c>
      <c r="C1107" s="7">
        <v>0.66357256205765303</v>
      </c>
      <c r="D1107" s="7">
        <v>5.05700684212334E-3</v>
      </c>
      <c r="E1107" s="7">
        <v>0.86160110526891898</v>
      </c>
      <c r="F1107" s="7">
        <v>0.13334188788895801</v>
      </c>
      <c r="G1107" s="7">
        <v>2.10712135084365E-2</v>
      </c>
      <c r="H1107" s="7">
        <v>1.95928397656942E-3</v>
      </c>
      <c r="I1107" s="7">
        <v>1.46741681201679E-2</v>
      </c>
      <c r="J1107" s="7">
        <v>3.4966781879698698E-2</v>
      </c>
      <c r="K1107" s="7">
        <v>6.1738639938248401E-2</v>
      </c>
      <c r="L1107" s="7">
        <v>0.66626111066834104</v>
      </c>
      <c r="M1107" s="7">
        <v>1.6106746136637502E-2</v>
      </c>
      <c r="N1107" s="7">
        <v>7.1241599872522196E-2</v>
      </c>
      <c r="O1107" s="7">
        <v>5.40976100973825E-3</v>
      </c>
      <c r="P1107" s="7">
        <v>0.10657069488964099</v>
      </c>
      <c r="Q1107" s="7">
        <v>6.4686766107668099</v>
      </c>
    </row>
    <row r="1108" spans="1:17" hidden="1" x14ac:dyDescent="0.3">
      <c r="A1108" s="3" t="s">
        <v>40</v>
      </c>
      <c r="B1108" s="2">
        <v>43983</v>
      </c>
      <c r="C1108" s="7">
        <v>0.80356367888992097</v>
      </c>
      <c r="D1108" s="7">
        <v>4.9809099371346298E-3</v>
      </c>
      <c r="E1108" s="7">
        <v>0.81682637200717101</v>
      </c>
      <c r="F1108" s="7">
        <v>0.178192718055694</v>
      </c>
      <c r="G1108" s="7">
        <v>2.0596868369535101E-2</v>
      </c>
      <c r="H1108" s="7">
        <v>6.9074365342732796E-3</v>
      </c>
      <c r="I1108" s="7">
        <v>6.2567870207281995E-2</v>
      </c>
      <c r="J1108" s="7">
        <v>4.9630584956759101E-2</v>
      </c>
      <c r="K1108" s="7">
        <v>6.67065099707327E-2</v>
      </c>
      <c r="L1108" s="7">
        <v>0.51677929201470396</v>
      </c>
      <c r="M1108" s="7">
        <v>2.47138739516445E-2</v>
      </c>
      <c r="N1108" s="7">
        <v>8.2738311475203594E-2</v>
      </c>
      <c r="O1108" s="7">
        <v>7.9647339009816607E-3</v>
      </c>
      <c r="P1108" s="7">
        <v>0.16139451861888399</v>
      </c>
      <c r="Q1108" s="7">
        <v>6.3753040649694004</v>
      </c>
    </row>
    <row r="1109" spans="1:17" hidden="1" x14ac:dyDescent="0.3">
      <c r="A1109" s="3" t="s">
        <v>40</v>
      </c>
      <c r="B1109" s="2">
        <v>44013</v>
      </c>
      <c r="C1109" s="7">
        <v>0.96810551283305302</v>
      </c>
      <c r="D1109" s="7">
        <v>5.3732083203431704E-3</v>
      </c>
      <c r="E1109" s="7">
        <v>0.79171062461528596</v>
      </c>
      <c r="F1109" s="7">
        <v>0.20291616706437099</v>
      </c>
      <c r="G1109" s="7">
        <v>1.8939537229701001E-2</v>
      </c>
      <c r="H1109" s="7">
        <v>1.01957591641588E-2</v>
      </c>
      <c r="I1109" s="7">
        <v>8.9496274667471398E-2</v>
      </c>
      <c r="J1109" s="7">
        <v>0.10771540421818</v>
      </c>
      <c r="K1109" s="7">
        <v>7.5390212664102299E-2</v>
      </c>
      <c r="L1109" s="7">
        <v>0.409881424930369</v>
      </c>
      <c r="M1109" s="7">
        <v>4.6154229191379799E-2</v>
      </c>
      <c r="N1109" s="7">
        <v>7.0227539357495303E-2</v>
      </c>
      <c r="O1109" s="7">
        <v>1.51517040142394E-2</v>
      </c>
      <c r="P1109" s="7">
        <v>0.15684791456290201</v>
      </c>
      <c r="Q1109" s="7">
        <v>6.2869653648722004</v>
      </c>
    </row>
    <row r="1110" spans="1:17" hidden="1" x14ac:dyDescent="0.3">
      <c r="A1110" s="3" t="s">
        <v>40</v>
      </c>
      <c r="B1110" s="2">
        <v>44044</v>
      </c>
      <c r="C1110" s="7">
        <v>0.98057416754424398</v>
      </c>
      <c r="D1110" s="7">
        <v>5.5681633315179798E-3</v>
      </c>
      <c r="E1110" s="7">
        <v>0.78336771843242503</v>
      </c>
      <c r="F1110" s="7">
        <v>0.211064118236057</v>
      </c>
      <c r="G1110" s="7">
        <v>1.7319368903073101E-2</v>
      </c>
      <c r="H1110" s="7">
        <v>1.1626907778029799E-2</v>
      </c>
      <c r="I1110" s="7">
        <v>9.47399967211945E-2</v>
      </c>
      <c r="J1110" s="7">
        <v>0.136241887686637</v>
      </c>
      <c r="K1110" s="7">
        <v>7.3877214223878301E-2</v>
      </c>
      <c r="L1110" s="7">
        <v>0.38336331711171301</v>
      </c>
      <c r="M1110" s="7">
        <v>4.3950006649003802E-2</v>
      </c>
      <c r="N1110" s="7">
        <v>6.7954862586060094E-2</v>
      </c>
      <c r="O1110" s="7">
        <v>2.0324250743872199E-2</v>
      </c>
      <c r="P1110" s="7">
        <v>0.15060218759653801</v>
      </c>
      <c r="Q1110" s="7">
        <v>6.31185229657686</v>
      </c>
    </row>
    <row r="1111" spans="1:17" hidden="1" x14ac:dyDescent="0.3">
      <c r="A1111" s="3" t="s">
        <v>40</v>
      </c>
      <c r="B1111" s="2">
        <v>44075</v>
      </c>
      <c r="C1111" s="7">
        <v>0.95142538786991604</v>
      </c>
      <c r="D1111" s="7">
        <v>5.4547097909685904E-3</v>
      </c>
      <c r="E1111" s="7">
        <v>0.78853494359385201</v>
      </c>
      <c r="F1111" s="7">
        <v>0.20601034661518</v>
      </c>
      <c r="G1111" s="7">
        <v>1.99366775401702E-2</v>
      </c>
      <c r="H1111" s="7">
        <v>1.1411854439237701E-2</v>
      </c>
      <c r="I1111" s="7">
        <v>8.3365076492530596E-2</v>
      </c>
      <c r="J1111" s="7">
        <v>0.11564262107854099</v>
      </c>
      <c r="K1111" s="7">
        <v>7.3758943529437807E-2</v>
      </c>
      <c r="L1111" s="7">
        <v>0.39392198847702398</v>
      </c>
      <c r="M1111" s="7">
        <v>4.6976180574856898E-2</v>
      </c>
      <c r="N1111" s="7">
        <v>6.4989473375889201E-2</v>
      </c>
      <c r="O1111" s="7">
        <v>2.2381504550945099E-2</v>
      </c>
      <c r="P1111" s="7">
        <v>0.167615679941367</v>
      </c>
      <c r="Q1111" s="7">
        <v>6.2450883265366803</v>
      </c>
    </row>
    <row r="1112" spans="1:17" hidden="1" x14ac:dyDescent="0.3">
      <c r="A1112" s="3" t="s">
        <v>40</v>
      </c>
      <c r="B1112" s="2">
        <v>44105</v>
      </c>
      <c r="C1112" s="7">
        <v>0.97942131790348397</v>
      </c>
      <c r="D1112" s="7">
        <v>5.4847086607885997E-3</v>
      </c>
      <c r="E1112" s="7">
        <v>0.79726081665562298</v>
      </c>
      <c r="F1112" s="7">
        <v>0.197254474683588</v>
      </c>
      <c r="G1112" s="7">
        <v>1.89567308575921E-2</v>
      </c>
      <c r="H1112" s="7">
        <v>1.2979131993799299E-2</v>
      </c>
      <c r="I1112" s="7">
        <v>8.4924895386304405E-2</v>
      </c>
      <c r="J1112" s="7">
        <v>0.10810007743745299</v>
      </c>
      <c r="K1112" s="7">
        <v>8.0919438448453701E-2</v>
      </c>
      <c r="L1112" s="7">
        <v>0.40928621037957302</v>
      </c>
      <c r="M1112" s="7">
        <v>4.8436466926445002E-2</v>
      </c>
      <c r="N1112" s="7">
        <v>6.8427442323462803E-2</v>
      </c>
      <c r="O1112" s="7">
        <v>1.9621858930582301E-2</v>
      </c>
      <c r="P1112" s="7">
        <v>0.14834774731633499</v>
      </c>
      <c r="Q1112" s="7">
        <v>6.2826146402973801</v>
      </c>
    </row>
    <row r="1113" spans="1:17" hidden="1" x14ac:dyDescent="0.3">
      <c r="A1113" s="3" t="s">
        <v>40</v>
      </c>
      <c r="B1113" s="2">
        <v>44136</v>
      </c>
      <c r="C1113" s="7">
        <v>0.76808667682485599</v>
      </c>
      <c r="D1113" s="7">
        <v>5.2339683632810002E-3</v>
      </c>
      <c r="E1113" s="7">
        <v>0.83679377316367498</v>
      </c>
      <c r="F1113" s="7">
        <v>0.157972258473044</v>
      </c>
      <c r="G1113" s="7">
        <v>2.3109113218946199E-2</v>
      </c>
      <c r="H1113" s="7">
        <v>6.5861992221804304E-3</v>
      </c>
      <c r="I1113" s="7">
        <v>3.12805863580475E-2</v>
      </c>
      <c r="J1113" s="7">
        <v>6.5863342628706606E-2</v>
      </c>
      <c r="K1113" s="7">
        <v>7.8201777149734905E-2</v>
      </c>
      <c r="L1113" s="7">
        <v>0.53756872781851295</v>
      </c>
      <c r="M1113" s="7">
        <v>4.3458434811669097E-2</v>
      </c>
      <c r="N1113" s="7">
        <v>6.3740233621342804E-2</v>
      </c>
      <c r="O1113" s="7">
        <v>1.52621676487788E-2</v>
      </c>
      <c r="P1113" s="7">
        <v>0.13492941752208101</v>
      </c>
      <c r="Q1113" s="7">
        <v>6.3878229118249701</v>
      </c>
    </row>
    <row r="1114" spans="1:17" hidden="1" x14ac:dyDescent="0.3">
      <c r="A1114" s="3" t="s">
        <v>40</v>
      </c>
      <c r="B1114" s="2">
        <v>44166</v>
      </c>
      <c r="C1114" s="7">
        <v>1.0716872240414499</v>
      </c>
      <c r="D1114" s="7">
        <v>5.4250589265824002E-3</v>
      </c>
      <c r="E1114" s="7">
        <v>0.80526925526012205</v>
      </c>
      <c r="F1114" s="7">
        <v>0.18930568581329499</v>
      </c>
      <c r="G1114" s="7">
        <v>2.0165110070857799E-2</v>
      </c>
      <c r="H1114" s="7">
        <v>1.47996128922452E-2</v>
      </c>
      <c r="I1114" s="7">
        <v>0.117962430374704</v>
      </c>
      <c r="J1114" s="7">
        <v>5.3547868630483698E-2</v>
      </c>
      <c r="K1114" s="7">
        <v>0.112815024125901</v>
      </c>
      <c r="L1114" s="7">
        <v>0.44319080923090298</v>
      </c>
      <c r="M1114" s="7">
        <v>5.4340596197270698E-2</v>
      </c>
      <c r="N1114" s="7">
        <v>5.3169630404334901E-2</v>
      </c>
      <c r="O1114" s="7">
        <v>1.240641914887E-2</v>
      </c>
      <c r="P1114" s="7">
        <v>0.11760249892443</v>
      </c>
      <c r="Q1114" s="7">
        <v>6.3010423484020999</v>
      </c>
    </row>
    <row r="1115" spans="1:17" hidden="1" x14ac:dyDescent="0.3">
      <c r="A1115" s="3" t="s">
        <v>40</v>
      </c>
      <c r="B1115" s="2">
        <v>44197</v>
      </c>
      <c r="C1115" s="7">
        <v>0.62781934159568797</v>
      </c>
      <c r="D1115" s="7">
        <v>5.5463035707482601E-3</v>
      </c>
      <c r="E1115" s="7">
        <v>0.85659709474634804</v>
      </c>
      <c r="F1115" s="7">
        <v>0.13785660168290401</v>
      </c>
      <c r="G1115" s="7">
        <v>2.4731622343049101E-2</v>
      </c>
      <c r="H1115" s="7">
        <v>2.3679028439813799E-3</v>
      </c>
      <c r="I1115" s="7">
        <v>1.4893139588094901E-2</v>
      </c>
      <c r="J1115" s="7">
        <v>5.8960997515111503E-2</v>
      </c>
      <c r="K1115" s="7">
        <v>5.6987174598723302E-2</v>
      </c>
      <c r="L1115" s="7">
        <v>0.59876821879709596</v>
      </c>
      <c r="M1115" s="7">
        <v>4.0144709443108703E-2</v>
      </c>
      <c r="N1115" s="7">
        <v>4.4877783649573399E-2</v>
      </c>
      <c r="O1115" s="7">
        <v>1.20934556737396E-2</v>
      </c>
      <c r="P1115" s="7">
        <v>0.146174995547522</v>
      </c>
      <c r="Q1115" s="7">
        <v>6.4452741719133897</v>
      </c>
    </row>
    <row r="1116" spans="1:17" hidden="1" x14ac:dyDescent="0.3">
      <c r="A1116" s="3" t="s">
        <v>40</v>
      </c>
      <c r="B1116" s="2">
        <v>44228</v>
      </c>
      <c r="C1116" s="7">
        <v>0.63970815171065898</v>
      </c>
      <c r="D1116" s="7">
        <v>5.3747107954681796E-3</v>
      </c>
      <c r="E1116" s="7">
        <v>0.85104034483336699</v>
      </c>
      <c r="F1116" s="7">
        <v>0.14358494437116501</v>
      </c>
      <c r="G1116" s="7">
        <v>2.3759954333324201E-2</v>
      </c>
      <c r="H1116" s="7">
        <v>2.3011696402873301E-3</v>
      </c>
      <c r="I1116" s="7">
        <v>1.67463559261295E-2</v>
      </c>
      <c r="J1116" s="7">
        <v>6.1667821658868298E-2</v>
      </c>
      <c r="K1116" s="7">
        <v>6.1019223815639102E-2</v>
      </c>
      <c r="L1116" s="7">
        <v>0.57904864058704697</v>
      </c>
      <c r="M1116" s="7">
        <v>4.4298410019258598E-2</v>
      </c>
      <c r="N1116" s="7">
        <v>5.3642756201576103E-2</v>
      </c>
      <c r="O1116" s="7">
        <v>1.2261518939605099E-2</v>
      </c>
      <c r="P1116" s="7">
        <v>0.14525414887826499</v>
      </c>
      <c r="Q1116" s="7">
        <v>6.4153022510706803</v>
      </c>
    </row>
    <row r="1117" spans="1:17" x14ac:dyDescent="0.3">
      <c r="A1117" s="3" t="s">
        <v>40</v>
      </c>
      <c r="B1117" s="2">
        <v>44256</v>
      </c>
      <c r="C1117" s="7">
        <v>0.78267667467421598</v>
      </c>
      <c r="D1117" s="7">
        <v>5.3552974608498602E-3</v>
      </c>
      <c r="E1117" s="7">
        <v>0.83897414482681698</v>
      </c>
      <c r="F1117" s="7">
        <v>0.15567055771233301</v>
      </c>
      <c r="G1117" s="7">
        <v>2.6661472361905698E-2</v>
      </c>
      <c r="H1117" s="7">
        <v>2.5440260944587199E-3</v>
      </c>
      <c r="I1117" s="7">
        <v>1.9261198017491502E-2</v>
      </c>
      <c r="J1117" s="7">
        <v>5.8941175998194303E-2</v>
      </c>
      <c r="K1117" s="7">
        <v>6.03825997459582E-2</v>
      </c>
      <c r="L1117" s="7">
        <v>0.55192626902811504</v>
      </c>
      <c r="M1117" s="7">
        <v>4.4256396632428897E-2</v>
      </c>
      <c r="N1117" s="7">
        <v>6.3278789878419298E-2</v>
      </c>
      <c r="O1117" s="7">
        <v>1.38535519034603E-2</v>
      </c>
      <c r="P1117" s="7">
        <v>0.158894520339568</v>
      </c>
      <c r="Q1117" s="7">
        <v>6.3901136593372403</v>
      </c>
    </row>
    <row r="1118" spans="1:17" hidden="1" x14ac:dyDescent="0.3">
      <c r="A1118" s="3" t="s">
        <v>40</v>
      </c>
      <c r="B1118" s="2">
        <v>44287</v>
      </c>
      <c r="C1118" s="7">
        <v>0.94954900350070204</v>
      </c>
      <c r="D1118" s="7">
        <v>5.4842092982618097E-3</v>
      </c>
      <c r="E1118" s="7">
        <v>0.80707167598282303</v>
      </c>
      <c r="F1118" s="7">
        <v>0.18744411471891501</v>
      </c>
      <c r="G1118" s="7">
        <v>2.0183378076133501E-2</v>
      </c>
      <c r="H1118" s="7">
        <v>7.7898552967573904E-3</v>
      </c>
      <c r="I1118" s="7">
        <v>8.1173142554505695E-2</v>
      </c>
      <c r="J1118" s="7">
        <v>8.1780528534251995E-2</v>
      </c>
      <c r="K1118" s="7">
        <v>7.32289380513831E-2</v>
      </c>
      <c r="L1118" s="7">
        <v>0.434880063788811</v>
      </c>
      <c r="M1118" s="7">
        <v>5.1932280504411697E-2</v>
      </c>
      <c r="N1118" s="7">
        <v>7.2476758846698602E-2</v>
      </c>
      <c r="O1118" s="7">
        <v>1.6569670344060899E-2</v>
      </c>
      <c r="P1118" s="7">
        <v>0.15998538400298601</v>
      </c>
      <c r="Q1118" s="7">
        <v>6.3114735509631803</v>
      </c>
    </row>
    <row r="1119" spans="1:17" hidden="1" x14ac:dyDescent="0.3">
      <c r="A1119" s="3" t="s">
        <v>40</v>
      </c>
      <c r="B1119" s="2">
        <v>44317</v>
      </c>
      <c r="C1119" s="7">
        <v>1.0573982011348799</v>
      </c>
      <c r="D1119" s="7">
        <v>5.7891398771994697E-3</v>
      </c>
      <c r="E1119" s="7">
        <v>0.78312635661863605</v>
      </c>
      <c r="F1119" s="7">
        <v>0.21108450350416499</v>
      </c>
      <c r="G1119" s="7">
        <v>1.7737540270511099E-2</v>
      </c>
      <c r="H1119" s="7">
        <v>1.09961570316758E-2</v>
      </c>
      <c r="I1119" s="7">
        <v>9.2646533362878897E-2</v>
      </c>
      <c r="J1119" s="7">
        <v>0.11473919044918</v>
      </c>
      <c r="K1119" s="7">
        <v>7.4201984457779396E-2</v>
      </c>
      <c r="L1119" s="7">
        <v>0.39002809294684698</v>
      </c>
      <c r="M1119" s="7">
        <v>5.0080653082063699E-2</v>
      </c>
      <c r="N1119" s="7">
        <v>6.7297555475610199E-2</v>
      </c>
      <c r="O1119" s="7">
        <v>2.2253368886188101E-2</v>
      </c>
      <c r="P1119" s="7">
        <v>0.160018924037266</v>
      </c>
      <c r="Q1119" s="7">
        <v>6.2949148759635998</v>
      </c>
    </row>
    <row r="1120" spans="1:17" hidden="1" x14ac:dyDescent="0.3">
      <c r="A1120" s="3" t="s">
        <v>40</v>
      </c>
      <c r="B1120" s="2">
        <v>44348</v>
      </c>
      <c r="C1120" s="7">
        <v>1.0310519581371</v>
      </c>
      <c r="D1120" s="7">
        <v>6.0049247012775803E-3</v>
      </c>
      <c r="E1120" s="7">
        <v>0.78447501178411105</v>
      </c>
      <c r="F1120" s="7">
        <v>0.209520063514611</v>
      </c>
      <c r="G1120" s="7">
        <v>1.8493228354994E-2</v>
      </c>
      <c r="H1120" s="7">
        <v>1.1635736704974E-2</v>
      </c>
      <c r="I1120" s="7">
        <v>8.8347847461000398E-2</v>
      </c>
      <c r="J1120" s="7">
        <v>0.12777373475961501</v>
      </c>
      <c r="K1120" s="7">
        <v>6.9577070725050996E-2</v>
      </c>
      <c r="L1120" s="7">
        <v>0.38681219512355602</v>
      </c>
      <c r="M1120" s="7">
        <v>5.1488228190498198E-2</v>
      </c>
      <c r="N1120" s="7">
        <v>6.1532327750998699E-2</v>
      </c>
      <c r="O1120" s="7">
        <v>2.56451374636287E-2</v>
      </c>
      <c r="P1120" s="7">
        <v>0.15869449346568401</v>
      </c>
      <c r="Q1120" s="7">
        <v>6.2641944456487098</v>
      </c>
    </row>
    <row r="1121" spans="1:17" hidden="1" x14ac:dyDescent="0.3">
      <c r="A1121" s="3" t="s">
        <v>40</v>
      </c>
      <c r="B1121" s="2">
        <v>44378</v>
      </c>
      <c r="C1121" s="7">
        <v>1.0908738853419799</v>
      </c>
      <c r="D1121" s="7">
        <v>6.4454051314943297E-3</v>
      </c>
      <c r="E1121" s="7">
        <v>0.78033004816117402</v>
      </c>
      <c r="F1121" s="7">
        <v>0.21322454670733201</v>
      </c>
      <c r="G1121" s="7">
        <v>1.7263686127615401E-2</v>
      </c>
      <c r="H1121" s="7">
        <v>1.33394006091272E-2</v>
      </c>
      <c r="I1121" s="7">
        <v>8.9607045462292506E-2</v>
      </c>
      <c r="J1121" s="7">
        <v>0.13901893741747801</v>
      </c>
      <c r="K1121" s="7">
        <v>7.1669807161104701E-2</v>
      </c>
      <c r="L1121" s="7">
        <v>0.38090522900778501</v>
      </c>
      <c r="M1121" s="7">
        <v>5.0603225834604103E-2</v>
      </c>
      <c r="N1121" s="7">
        <v>5.4356687137798003E-2</v>
      </c>
      <c r="O1121" s="7">
        <v>2.8091101066972098E-2</v>
      </c>
      <c r="P1121" s="7">
        <v>0.15514488017522299</v>
      </c>
      <c r="Q1121" s="7">
        <v>6.2598276671399704</v>
      </c>
    </row>
    <row r="1122" spans="1:17" hidden="1" x14ac:dyDescent="0.3">
      <c r="A1122" s="3" t="s">
        <v>40</v>
      </c>
      <c r="B1122" s="2">
        <v>44409</v>
      </c>
      <c r="C1122" s="7">
        <v>1.08065124461986</v>
      </c>
      <c r="D1122" s="7">
        <v>6.2641062941635097E-3</v>
      </c>
      <c r="E1122" s="7">
        <v>0.76043790513139098</v>
      </c>
      <c r="F1122" s="7">
        <v>0.233297988574446</v>
      </c>
      <c r="G1122" s="7">
        <v>1.7300211654363101E-2</v>
      </c>
      <c r="H1122" s="7">
        <v>1.6584278798407799E-2</v>
      </c>
      <c r="I1122" s="7">
        <v>9.6877047057010807E-2</v>
      </c>
      <c r="J1122" s="7">
        <v>0.15833818466770799</v>
      </c>
      <c r="K1122" s="7">
        <v>7.1556838318552696E-2</v>
      </c>
      <c r="L1122" s="7">
        <v>0.35396272516867799</v>
      </c>
      <c r="M1122" s="7">
        <v>4.86534500489159E-2</v>
      </c>
      <c r="N1122" s="7">
        <v>5.4503338703035302E-2</v>
      </c>
      <c r="O1122" s="7">
        <v>3.3051303534694397E-2</v>
      </c>
      <c r="P1122" s="7">
        <v>0.14917262204863399</v>
      </c>
      <c r="Q1122" s="7">
        <v>6.29865156392981</v>
      </c>
    </row>
    <row r="1123" spans="1:17" hidden="1" x14ac:dyDescent="0.3">
      <c r="A1123" s="3" t="s">
        <v>40</v>
      </c>
      <c r="B1123" s="2">
        <v>44440</v>
      </c>
      <c r="C1123" s="7">
        <v>1.06327385363468</v>
      </c>
      <c r="D1123" s="7">
        <v>5.7997776376116699E-3</v>
      </c>
      <c r="E1123" s="7">
        <v>0.76684053808195796</v>
      </c>
      <c r="F1123" s="7">
        <v>0.22735968428042999</v>
      </c>
      <c r="G1123" s="7">
        <v>1.9134159939830499E-2</v>
      </c>
      <c r="H1123" s="7">
        <v>1.48293059067835E-2</v>
      </c>
      <c r="I1123" s="7">
        <v>8.4348712503129003E-2</v>
      </c>
      <c r="J1123" s="7">
        <v>0.14820054227604501</v>
      </c>
      <c r="K1123" s="7">
        <v>7.0148279558376894E-2</v>
      </c>
      <c r="L1123" s="7">
        <v>0.36123321609396303</v>
      </c>
      <c r="M1123" s="7">
        <v>5.0968891876196E-2</v>
      </c>
      <c r="N1123" s="7">
        <v>5.2018186649085398E-2</v>
      </c>
      <c r="O1123" s="7">
        <v>3.5033283521417699E-2</v>
      </c>
      <c r="P1123" s="7">
        <v>0.16408542167517301</v>
      </c>
      <c r="Q1123" s="7">
        <v>6.2911656827030296</v>
      </c>
    </row>
    <row r="1124" spans="1:17" hidden="1" x14ac:dyDescent="0.3">
      <c r="A1124" s="3" t="s">
        <v>41</v>
      </c>
      <c r="B1124" s="2">
        <v>43466</v>
      </c>
      <c r="C1124" s="7">
        <v>0.86957958652514</v>
      </c>
      <c r="D1124" s="7">
        <v>1.4327413547444399E-2</v>
      </c>
      <c r="E1124" s="7">
        <v>0.50514338697864303</v>
      </c>
      <c r="F1124" s="7">
        <v>0.48052919947391298</v>
      </c>
      <c r="G1124" s="7">
        <v>1.14267715812454E-2</v>
      </c>
      <c r="H1124" s="7">
        <v>1.66366032403409E-2</v>
      </c>
      <c r="I1124" s="7">
        <v>3.60827966464932E-2</v>
      </c>
      <c r="J1124" s="7">
        <v>6.37499132109524E-2</v>
      </c>
      <c r="K1124" s="7">
        <v>5.8996408554284299E-2</v>
      </c>
      <c r="L1124" s="7">
        <v>0.36206268696822802</v>
      </c>
      <c r="M1124" s="7">
        <v>3.9920958478199202E-2</v>
      </c>
      <c r="N1124" s="7">
        <v>6.2949023709257895E-2</v>
      </c>
      <c r="O1124" s="7">
        <v>1.1905663695386801E-2</v>
      </c>
      <c r="P1124" s="7">
        <v>0.33626917391561201</v>
      </c>
      <c r="Q1124" s="7">
        <v>7.0057122127030498</v>
      </c>
    </row>
    <row r="1125" spans="1:17" hidden="1" x14ac:dyDescent="0.3">
      <c r="A1125" s="3" t="s">
        <v>41</v>
      </c>
      <c r="B1125" s="2">
        <v>43497</v>
      </c>
      <c r="C1125" s="7">
        <v>0.91949381385212103</v>
      </c>
      <c r="D1125" s="7">
        <v>1.39239916149194E-2</v>
      </c>
      <c r="E1125" s="7">
        <v>0.48978898690455103</v>
      </c>
      <c r="F1125" s="7">
        <v>0.49628702148053</v>
      </c>
      <c r="G1125" s="7">
        <v>1.07521057678737E-2</v>
      </c>
      <c r="H1125" s="7">
        <v>1.46986928363962E-2</v>
      </c>
      <c r="I1125" s="7">
        <v>3.7786078975561299E-2</v>
      </c>
      <c r="J1125" s="7">
        <v>6.7448889296279402E-2</v>
      </c>
      <c r="K1125" s="7">
        <v>5.51907020724536E-2</v>
      </c>
      <c r="L1125" s="7">
        <v>0.34514013425797002</v>
      </c>
      <c r="M1125" s="7">
        <v>3.83572549233063E-2</v>
      </c>
      <c r="N1125" s="7">
        <v>5.4941019005566201E-2</v>
      </c>
      <c r="O1125" s="7">
        <v>1.0843038157989199E-2</v>
      </c>
      <c r="P1125" s="7">
        <v>0.36484208470660401</v>
      </c>
      <c r="Q1125" s="7">
        <v>7.0195467210666296</v>
      </c>
    </row>
    <row r="1126" spans="1:17" hidden="1" x14ac:dyDescent="0.3">
      <c r="A1126" s="3" t="s">
        <v>41</v>
      </c>
      <c r="B1126" s="2">
        <v>43525</v>
      </c>
      <c r="C1126" s="7">
        <v>1.0996683145959201</v>
      </c>
      <c r="D1126" s="7">
        <v>1.37906435530421E-2</v>
      </c>
      <c r="E1126" s="7">
        <v>0.49846286472426898</v>
      </c>
      <c r="F1126" s="7">
        <v>0.48774649172268902</v>
      </c>
      <c r="G1126" s="7">
        <v>1.2570714646749701E-2</v>
      </c>
      <c r="H1126" s="7">
        <v>1.39439041405366E-2</v>
      </c>
      <c r="I1126" s="7">
        <v>4.0438371039887303E-2</v>
      </c>
      <c r="J1126" s="7">
        <v>6.7304041462957903E-2</v>
      </c>
      <c r="K1126" s="7">
        <v>5.6746517330480598E-2</v>
      </c>
      <c r="L1126" s="7">
        <v>0.33795147356847</v>
      </c>
      <c r="M1126" s="7">
        <v>3.6556359260384502E-2</v>
      </c>
      <c r="N1126" s="7">
        <v>5.6856603359393597E-2</v>
      </c>
      <c r="O1126" s="7">
        <v>1.1822227892443299E-2</v>
      </c>
      <c r="P1126" s="7">
        <v>0.36580978729869701</v>
      </c>
      <c r="Q1126" s="7">
        <v>7.0129224225132099</v>
      </c>
    </row>
    <row r="1127" spans="1:17" hidden="1" x14ac:dyDescent="0.3">
      <c r="A1127" s="3" t="s">
        <v>41</v>
      </c>
      <c r="B1127" s="2">
        <v>43556</v>
      </c>
      <c r="C1127" s="7">
        <v>1.0057462561077899</v>
      </c>
      <c r="D1127" s="7">
        <v>1.3629879907423001E-2</v>
      </c>
      <c r="E1127" s="7">
        <v>0.51215404483224003</v>
      </c>
      <c r="F1127" s="7">
        <v>0.47421607526033699</v>
      </c>
      <c r="G1127" s="7">
        <v>1.13138287377614E-2</v>
      </c>
      <c r="H1127" s="7">
        <v>1.46282252374728E-2</v>
      </c>
      <c r="I1127" s="7">
        <v>4.20602480040774E-2</v>
      </c>
      <c r="J1127" s="7">
        <v>6.7795402506062599E-2</v>
      </c>
      <c r="K1127" s="7">
        <v>5.8684893509625503E-2</v>
      </c>
      <c r="L1127" s="7">
        <v>0.354494278999055</v>
      </c>
      <c r="M1127" s="7">
        <v>3.6993641845070799E-2</v>
      </c>
      <c r="N1127" s="7">
        <v>6.21603412499303E-2</v>
      </c>
      <c r="O1127" s="7">
        <v>1.2432166668431201E-2</v>
      </c>
      <c r="P1127" s="7">
        <v>0.33943697324251298</v>
      </c>
      <c r="Q1127" s="7">
        <v>7.0023610151232702</v>
      </c>
    </row>
    <row r="1128" spans="1:17" hidden="1" x14ac:dyDescent="0.3">
      <c r="A1128" s="3" t="s">
        <v>41</v>
      </c>
      <c r="B1128" s="2">
        <v>43586</v>
      </c>
      <c r="C1128" s="7">
        <v>1.0820012475286001</v>
      </c>
      <c r="D1128" s="7">
        <v>1.36991717281444E-2</v>
      </c>
      <c r="E1128" s="7">
        <v>0.50508629833750796</v>
      </c>
      <c r="F1128" s="7">
        <v>0.48121452993434799</v>
      </c>
      <c r="G1128" s="7">
        <v>1.0945043251144501E-2</v>
      </c>
      <c r="H1128" s="7">
        <v>1.4610264697351501E-2</v>
      </c>
      <c r="I1128" s="7">
        <v>4.3157337203011001E-2</v>
      </c>
      <c r="J1128" s="7">
        <v>6.6971372662215006E-2</v>
      </c>
      <c r="K1128" s="7">
        <v>5.7985897662124301E-2</v>
      </c>
      <c r="L1128" s="7">
        <v>0.32781491840472099</v>
      </c>
      <c r="M1128" s="7">
        <v>3.7406996518446298E-2</v>
      </c>
      <c r="N1128" s="7">
        <v>5.8482018690607401E-2</v>
      </c>
      <c r="O1128" s="7">
        <v>1.5986501172286099E-2</v>
      </c>
      <c r="P1128" s="7">
        <v>0.36663964973809299</v>
      </c>
      <c r="Q1128" s="7">
        <v>7.01161931878445</v>
      </c>
    </row>
    <row r="1129" spans="1:17" hidden="1" x14ac:dyDescent="0.3">
      <c r="A1129" s="3" t="s">
        <v>41</v>
      </c>
      <c r="B1129" s="2">
        <v>43617</v>
      </c>
      <c r="C1129" s="7">
        <v>1.0096356203066299</v>
      </c>
      <c r="D1129" s="7">
        <v>1.47739084927608E-2</v>
      </c>
      <c r="E1129" s="7">
        <v>0.51030207999051003</v>
      </c>
      <c r="F1129" s="7">
        <v>0.47492401151672903</v>
      </c>
      <c r="G1129" s="7">
        <v>1.0110694220640801E-2</v>
      </c>
      <c r="H1129" s="7">
        <v>1.3994377351555599E-2</v>
      </c>
      <c r="I1129" s="7">
        <v>4.6733112965187201E-2</v>
      </c>
      <c r="J1129" s="7">
        <v>6.7706721341623005E-2</v>
      </c>
      <c r="K1129" s="7">
        <v>6.1210160264157799E-2</v>
      </c>
      <c r="L1129" s="7">
        <v>0.34594060846619301</v>
      </c>
      <c r="M1129" s="7">
        <v>3.8298643099281902E-2</v>
      </c>
      <c r="N1129" s="7">
        <v>5.7257491770574799E-2</v>
      </c>
      <c r="O1129" s="7">
        <v>1.5588220672048399E-2</v>
      </c>
      <c r="P1129" s="7">
        <v>0.34315996984873798</v>
      </c>
      <c r="Q1129" s="7">
        <v>6.9774139779525202</v>
      </c>
    </row>
    <row r="1130" spans="1:17" hidden="1" x14ac:dyDescent="0.3">
      <c r="A1130" s="3" t="s">
        <v>41</v>
      </c>
      <c r="B1130" s="2">
        <v>43647</v>
      </c>
      <c r="C1130" s="7">
        <v>1.00100672908693</v>
      </c>
      <c r="D1130" s="7">
        <v>1.45305652013404E-2</v>
      </c>
      <c r="E1130" s="7">
        <v>0.52388611094744597</v>
      </c>
      <c r="F1130" s="7">
        <v>0.46158332385121398</v>
      </c>
      <c r="G1130" s="7">
        <v>1.04279616968663E-2</v>
      </c>
      <c r="H1130" s="7">
        <v>1.5739297447887299E-2</v>
      </c>
      <c r="I1130" s="7">
        <v>4.8991251859502302E-2</v>
      </c>
      <c r="J1130" s="7">
        <v>6.9944487423621401E-2</v>
      </c>
      <c r="K1130" s="7">
        <v>6.1796136810381798E-2</v>
      </c>
      <c r="L1130" s="7">
        <v>0.35746944901524802</v>
      </c>
      <c r="M1130" s="7">
        <v>4.0120217082351597E-2</v>
      </c>
      <c r="N1130" s="7">
        <v>5.8435670139596697E-2</v>
      </c>
      <c r="O1130" s="7">
        <v>1.5670334031769598E-2</v>
      </c>
      <c r="P1130" s="7">
        <v>0.32140519449277499</v>
      </c>
      <c r="Q1130" s="7">
        <v>7.0365334856452701</v>
      </c>
    </row>
    <row r="1131" spans="1:17" hidden="1" x14ac:dyDescent="0.3">
      <c r="A1131" s="3" t="s">
        <v>41</v>
      </c>
      <c r="B1131" s="2">
        <v>43678</v>
      </c>
      <c r="C1131" s="7">
        <v>1.0039080910256699</v>
      </c>
      <c r="D1131" s="7">
        <v>1.9292128919230801E-2</v>
      </c>
      <c r="E1131" s="7">
        <v>0.52689282652894698</v>
      </c>
      <c r="F1131" s="7">
        <v>0.45381504455182298</v>
      </c>
      <c r="G1131" s="7">
        <v>1.06622066064935E-2</v>
      </c>
      <c r="H1131" s="7">
        <v>1.5805609420037298E-2</v>
      </c>
      <c r="I1131" s="7">
        <v>5.00266204382857E-2</v>
      </c>
      <c r="J1131" s="7">
        <v>7.6092862473713899E-2</v>
      </c>
      <c r="K1131" s="7">
        <v>5.9915233303696497E-2</v>
      </c>
      <c r="L1131" s="7">
        <v>0.35601706580369802</v>
      </c>
      <c r="M1131" s="7">
        <v>3.8378139280839198E-2</v>
      </c>
      <c r="N1131" s="7">
        <v>6.1108555864488802E-2</v>
      </c>
      <c r="O1131" s="7">
        <v>1.31506999080823E-2</v>
      </c>
      <c r="P1131" s="7">
        <v>0.31884300690066503</v>
      </c>
      <c r="Q1131" s="7">
        <v>7.0306864615738096</v>
      </c>
    </row>
    <row r="1132" spans="1:17" hidden="1" x14ac:dyDescent="0.3">
      <c r="A1132" s="3" t="s">
        <v>41</v>
      </c>
      <c r="B1132" s="2">
        <v>43709</v>
      </c>
      <c r="C1132" s="7">
        <v>0.94862424211643903</v>
      </c>
      <c r="D1132" s="7">
        <v>1.4435614117353101E-2</v>
      </c>
      <c r="E1132" s="7">
        <v>0.53293010936180796</v>
      </c>
      <c r="F1132" s="7">
        <v>0.45263427652083899</v>
      </c>
      <c r="G1132" s="7">
        <v>1.1941397860869399E-2</v>
      </c>
      <c r="H1132" s="7">
        <v>1.76998431227741E-2</v>
      </c>
      <c r="I1132" s="7">
        <v>4.5410212374984202E-2</v>
      </c>
      <c r="J1132" s="7">
        <v>7.2093720973962203E-2</v>
      </c>
      <c r="K1132" s="7">
        <v>6.1362281268878001E-2</v>
      </c>
      <c r="L1132" s="7">
        <v>0.35566741111669697</v>
      </c>
      <c r="M1132" s="7">
        <v>3.82072940764277E-2</v>
      </c>
      <c r="N1132" s="7">
        <v>6.13944723771555E-2</v>
      </c>
      <c r="O1132" s="7">
        <v>1.2527671647279E-2</v>
      </c>
      <c r="P1132" s="7">
        <v>0.32369569518097302</v>
      </c>
      <c r="Q1132" s="7">
        <v>7.0085305410581498</v>
      </c>
    </row>
    <row r="1133" spans="1:17" hidden="1" x14ac:dyDescent="0.3">
      <c r="A1133" s="3" t="s">
        <v>41</v>
      </c>
      <c r="B1133" s="2">
        <v>43739</v>
      </c>
      <c r="C1133" s="7">
        <v>0.982309087455566</v>
      </c>
      <c r="D1133" s="7">
        <v>1.50302618860519E-2</v>
      </c>
      <c r="E1133" s="7">
        <v>0.53695870660436995</v>
      </c>
      <c r="F1133" s="7">
        <v>0.44801103150957899</v>
      </c>
      <c r="G1133" s="7">
        <v>1.1404622522328199E-2</v>
      </c>
      <c r="H1133" s="7">
        <v>1.8841647984616201E-2</v>
      </c>
      <c r="I1133" s="7">
        <v>4.7081198430793399E-2</v>
      </c>
      <c r="J1133" s="7">
        <v>7.2014706378120602E-2</v>
      </c>
      <c r="K1133" s="7">
        <v>6.5683970466548405E-2</v>
      </c>
      <c r="L1133" s="7">
        <v>0.36610925547990503</v>
      </c>
      <c r="M1133" s="7">
        <v>4.18359905440185E-2</v>
      </c>
      <c r="N1133" s="7">
        <v>6.7521142744098303E-2</v>
      </c>
      <c r="O1133" s="7">
        <v>8.6260465808201108E-3</v>
      </c>
      <c r="P1133" s="7">
        <v>0.30088141886875103</v>
      </c>
      <c r="Q1133" s="7">
        <v>7.0104777807988796</v>
      </c>
    </row>
    <row r="1134" spans="1:17" hidden="1" x14ac:dyDescent="0.3">
      <c r="A1134" s="3" t="s">
        <v>41</v>
      </c>
      <c r="B1134" s="2">
        <v>43770</v>
      </c>
      <c r="C1134" s="7">
        <v>1.0027363242946501</v>
      </c>
      <c r="D1134" s="7">
        <v>1.5933971415368099E-2</v>
      </c>
      <c r="E1134" s="7">
        <v>0.56366594809752901</v>
      </c>
      <c r="F1134" s="7">
        <v>0.42040008048710198</v>
      </c>
      <c r="G1134" s="7">
        <v>1.12603757108257E-2</v>
      </c>
      <c r="H1134" s="7">
        <v>2.45118017091745E-2</v>
      </c>
      <c r="I1134" s="7">
        <v>5.4477365615517602E-2</v>
      </c>
      <c r="J1134" s="7">
        <v>7.3627354276608006E-2</v>
      </c>
      <c r="K1134" s="7">
        <v>8.3418651848297096E-2</v>
      </c>
      <c r="L1134" s="7">
        <v>0.37797011048666901</v>
      </c>
      <c r="M1134" s="7">
        <v>3.96296030829109E-2</v>
      </c>
      <c r="N1134" s="7">
        <v>6.3528017254609007E-2</v>
      </c>
      <c r="O1134" s="7">
        <v>6.0226452916598699E-3</v>
      </c>
      <c r="P1134" s="7">
        <v>0.265554074723728</v>
      </c>
      <c r="Q1134" s="7">
        <v>7.0258269719846602</v>
      </c>
    </row>
    <row r="1135" spans="1:17" hidden="1" x14ac:dyDescent="0.3">
      <c r="A1135" s="3" t="s">
        <v>41</v>
      </c>
      <c r="B1135" s="2">
        <v>43800</v>
      </c>
      <c r="C1135" s="7">
        <v>1.07529068710455</v>
      </c>
      <c r="D1135" s="7">
        <v>1.79359474128277E-2</v>
      </c>
      <c r="E1135" s="7">
        <v>0.59375129754256195</v>
      </c>
      <c r="F1135" s="7">
        <v>0.38831275504461099</v>
      </c>
      <c r="G1135" s="7">
        <v>1.2723829783385701E-2</v>
      </c>
      <c r="H1135" s="7">
        <v>2.9666411173798899E-2</v>
      </c>
      <c r="I1135" s="7">
        <v>7.0829255764205998E-2</v>
      </c>
      <c r="J1135" s="7">
        <v>7.9122962625110996E-2</v>
      </c>
      <c r="K1135" s="7">
        <v>9.2439915050805593E-2</v>
      </c>
      <c r="L1135" s="7">
        <v>0.40905996479934398</v>
      </c>
      <c r="M1135" s="7">
        <v>4.3639467090323299E-2</v>
      </c>
      <c r="N1135" s="7">
        <v>4.9032972451043898E-2</v>
      </c>
      <c r="O1135" s="7">
        <v>5.4115011099837799E-3</v>
      </c>
      <c r="P1135" s="7">
        <v>0.20807372015199799</v>
      </c>
      <c r="Q1135" s="7">
        <v>7.0174539898919299</v>
      </c>
    </row>
    <row r="1136" spans="1:17" hidden="1" x14ac:dyDescent="0.3">
      <c r="A1136" s="3" t="s">
        <v>41</v>
      </c>
      <c r="B1136" s="2">
        <v>43831</v>
      </c>
      <c r="C1136" s="7">
        <v>0.93206525407160701</v>
      </c>
      <c r="D1136" s="7">
        <v>1.45526407550725E-2</v>
      </c>
      <c r="E1136" s="7">
        <v>0.54055133428193003</v>
      </c>
      <c r="F1136" s="7">
        <v>0.44489602496299702</v>
      </c>
      <c r="G1136" s="7">
        <v>1.1129792085843001E-2</v>
      </c>
      <c r="H1136" s="7">
        <v>1.5997731289382401E-2</v>
      </c>
      <c r="I1136" s="7">
        <v>3.4843706293961198E-2</v>
      </c>
      <c r="J1136" s="7">
        <v>7.2080794998556005E-2</v>
      </c>
      <c r="K1136" s="7">
        <v>6.2010160542152699E-2</v>
      </c>
      <c r="L1136" s="7">
        <v>0.362285204254369</v>
      </c>
      <c r="M1136" s="7">
        <v>3.9216682101627799E-2</v>
      </c>
      <c r="N1136" s="7">
        <v>6.4098941224457806E-2</v>
      </c>
      <c r="O1136" s="7">
        <v>1.0610727686582101E-2</v>
      </c>
      <c r="P1136" s="7">
        <v>0.327726259523068</v>
      </c>
      <c r="Q1136" s="7">
        <v>7.0307600820412697</v>
      </c>
    </row>
    <row r="1137" spans="1:17" hidden="1" x14ac:dyDescent="0.3">
      <c r="A1137" s="3" t="s">
        <v>41</v>
      </c>
      <c r="B1137" s="2">
        <v>43862</v>
      </c>
      <c r="C1137" s="7">
        <v>0.90974928830392698</v>
      </c>
      <c r="D1137" s="7">
        <v>1.49074988709435E-2</v>
      </c>
      <c r="E1137" s="7">
        <v>0.56942734689853702</v>
      </c>
      <c r="F1137" s="7">
        <v>0.41566515423051997</v>
      </c>
      <c r="G1137" s="7">
        <v>1.1502378339475801E-2</v>
      </c>
      <c r="H1137" s="7">
        <v>1.7301907775634499E-2</v>
      </c>
      <c r="I1137" s="7">
        <v>4.0348528187695798E-2</v>
      </c>
      <c r="J1137" s="7">
        <v>8.1368261019330701E-2</v>
      </c>
      <c r="K1137" s="7">
        <v>6.2798768957397194E-2</v>
      </c>
      <c r="L1137" s="7">
        <v>0.37961333110467299</v>
      </c>
      <c r="M1137" s="7">
        <v>4.0503088341146201E-2</v>
      </c>
      <c r="N1137" s="7">
        <v>5.9711227128976703E-2</v>
      </c>
      <c r="O1137" s="7">
        <v>8.8673894734825603E-3</v>
      </c>
      <c r="P1137" s="7">
        <v>0.29798511967218699</v>
      </c>
      <c r="Q1137" s="7">
        <v>7.0024151130135603</v>
      </c>
    </row>
    <row r="1138" spans="1:17" x14ac:dyDescent="0.3">
      <c r="A1138" s="3" t="s">
        <v>41</v>
      </c>
      <c r="B1138" s="2">
        <v>43891</v>
      </c>
      <c r="C1138" s="7">
        <v>0.891247520419712</v>
      </c>
      <c r="D1138" s="7">
        <v>1.7151164839473401E-2</v>
      </c>
      <c r="E1138" s="7">
        <v>0.61588480474978102</v>
      </c>
      <c r="F1138" s="7">
        <v>0.36696403041074599</v>
      </c>
      <c r="G1138" s="7">
        <v>1.25874411684752E-2</v>
      </c>
      <c r="H1138" s="7">
        <v>1.2338491098725099E-2</v>
      </c>
      <c r="I1138" s="7">
        <v>2.6602098494037101E-2</v>
      </c>
      <c r="J1138" s="7">
        <v>5.6242715826587297E-2</v>
      </c>
      <c r="K1138" s="7">
        <v>6.7403266091799002E-2</v>
      </c>
      <c r="L1138" s="7">
        <v>0.488911580323246</v>
      </c>
      <c r="M1138" s="7">
        <v>3.4289010115572401E-2</v>
      </c>
      <c r="N1138" s="7">
        <v>5.67427761274562E-2</v>
      </c>
      <c r="O1138" s="7">
        <v>3.91126290328028E-3</v>
      </c>
      <c r="P1138" s="7">
        <v>0.24097135785082099</v>
      </c>
      <c r="Q1138" s="7">
        <v>7.0515979105905098</v>
      </c>
    </row>
    <row r="1139" spans="1:17" hidden="1" x14ac:dyDescent="0.3">
      <c r="A1139" s="3" t="s">
        <v>41</v>
      </c>
      <c r="B1139" s="2">
        <v>43922</v>
      </c>
      <c r="C1139" s="7">
        <v>0.58687555196517804</v>
      </c>
      <c r="D1139" s="7">
        <v>2.1164866632935E-2</v>
      </c>
      <c r="E1139" s="7">
        <v>0.71226397380286999</v>
      </c>
      <c r="F1139" s="7">
        <v>0.26657115956419503</v>
      </c>
      <c r="G1139" s="7">
        <v>1.2320108654788799E-2</v>
      </c>
      <c r="H1139" s="7">
        <v>3.65593148650621E-4</v>
      </c>
      <c r="I1139" s="7">
        <v>5.1231025333503899E-3</v>
      </c>
      <c r="J1139" s="7">
        <v>1.3417603712247501E-2</v>
      </c>
      <c r="K1139" s="7">
        <v>6.5743201420524006E-2</v>
      </c>
      <c r="L1139" s="7">
        <v>0.74761890240280504</v>
      </c>
      <c r="M1139" s="7">
        <v>1.2077827175144299E-2</v>
      </c>
      <c r="N1139" s="7">
        <v>4.0070878356104601E-2</v>
      </c>
      <c r="O1139" s="7">
        <v>3.6291984573213402E-4</v>
      </c>
      <c r="P1139" s="7">
        <v>0.10289986275065199</v>
      </c>
      <c r="Q1139" s="7">
        <v>7.1759419464381802</v>
      </c>
    </row>
    <row r="1140" spans="1:17" hidden="1" x14ac:dyDescent="0.3">
      <c r="A1140" s="3" t="s">
        <v>41</v>
      </c>
      <c r="B1140" s="2">
        <v>43952</v>
      </c>
      <c r="C1140" s="7">
        <v>0.72599916016474297</v>
      </c>
      <c r="D1140" s="7">
        <v>2.0875749094787201E-2</v>
      </c>
      <c r="E1140" s="7">
        <v>0.69226342140808195</v>
      </c>
      <c r="F1140" s="7">
        <v>0.28686082949713099</v>
      </c>
      <c r="G1140" s="7">
        <v>1.1535953775774399E-2</v>
      </c>
      <c r="H1140" s="7">
        <v>1.5092260341408601E-3</v>
      </c>
      <c r="I1140" s="7">
        <v>7.2931149759860696E-3</v>
      </c>
      <c r="J1140" s="7">
        <v>2.5361757196623699E-2</v>
      </c>
      <c r="K1140" s="7">
        <v>7.2274349761910495E-2</v>
      </c>
      <c r="L1140" s="7">
        <v>0.66043371253400196</v>
      </c>
      <c r="M1140" s="7">
        <v>1.4907420881883999E-2</v>
      </c>
      <c r="N1140" s="7">
        <v>7.9901739604703301E-2</v>
      </c>
      <c r="O1140" s="7">
        <v>6.39517709588705E-4</v>
      </c>
      <c r="P1140" s="7">
        <v>0.12614320752538699</v>
      </c>
      <c r="Q1140" s="7">
        <v>7.18801823463071</v>
      </c>
    </row>
    <row r="1141" spans="1:17" hidden="1" x14ac:dyDescent="0.3">
      <c r="A1141" s="3" t="s">
        <v>41</v>
      </c>
      <c r="B1141" s="2">
        <v>43983</v>
      </c>
      <c r="C1141" s="7">
        <v>0.89574001240791101</v>
      </c>
      <c r="D1141" s="7">
        <v>2.0116515399952201E-2</v>
      </c>
      <c r="E1141" s="7">
        <v>0.59987308153937402</v>
      </c>
      <c r="F1141" s="7">
        <v>0.38001040306067402</v>
      </c>
      <c r="G1141" s="7">
        <v>1.2060819518593301E-2</v>
      </c>
      <c r="H1141" s="7">
        <v>7.0898303933858899E-3</v>
      </c>
      <c r="I1141" s="7">
        <v>3.31251505801895E-2</v>
      </c>
      <c r="J1141" s="7">
        <v>3.5677635009876002E-2</v>
      </c>
      <c r="K1141" s="7">
        <v>6.5203821876186702E-2</v>
      </c>
      <c r="L1141" s="7">
        <v>0.49698654130078601</v>
      </c>
      <c r="M1141" s="7">
        <v>1.9423215081670699E-2</v>
      </c>
      <c r="N1141" s="7">
        <v>8.03012888334209E-2</v>
      </c>
      <c r="O1141" s="7">
        <v>7.8260535317693303E-4</v>
      </c>
      <c r="P1141" s="7">
        <v>0.24934909205271399</v>
      </c>
      <c r="Q1141" s="7">
        <v>7.1587070376802204</v>
      </c>
    </row>
    <row r="1142" spans="1:17" hidden="1" x14ac:dyDescent="0.3">
      <c r="A1142" s="3" t="s">
        <v>41</v>
      </c>
      <c r="B1142" s="2">
        <v>44013</v>
      </c>
      <c r="C1142" s="7">
        <v>0.99524549363876502</v>
      </c>
      <c r="D1142" s="7">
        <v>1.7359521667230201E-2</v>
      </c>
      <c r="E1142" s="7">
        <v>0.59242134442748995</v>
      </c>
      <c r="F1142" s="7">
        <v>0.39021913390528001</v>
      </c>
      <c r="G1142" s="7">
        <v>1.3395247221649101E-2</v>
      </c>
      <c r="H1142" s="7">
        <v>1.1589426939385901E-2</v>
      </c>
      <c r="I1142" s="7">
        <v>4.6374444214337597E-2</v>
      </c>
      <c r="J1142" s="7">
        <v>6.8656230686767197E-2</v>
      </c>
      <c r="K1142" s="7">
        <v>6.21932708980827E-2</v>
      </c>
      <c r="L1142" s="7">
        <v>0.42943803965136401</v>
      </c>
      <c r="M1142" s="7">
        <v>3.7177317557428903E-2</v>
      </c>
      <c r="N1142" s="7">
        <v>7.4717834484724202E-2</v>
      </c>
      <c r="O1142" s="7">
        <v>1.61815443982906E-3</v>
      </c>
      <c r="P1142" s="7">
        <v>0.25484003390643201</v>
      </c>
      <c r="Q1142" s="7">
        <v>7.0720285138621302</v>
      </c>
    </row>
    <row r="1143" spans="1:17" hidden="1" x14ac:dyDescent="0.3">
      <c r="A1143" s="3" t="s">
        <v>41</v>
      </c>
      <c r="B1143" s="2">
        <v>44044</v>
      </c>
      <c r="C1143" s="7">
        <v>0.989428311029523</v>
      </c>
      <c r="D1143" s="7">
        <v>1.7922485626523901E-2</v>
      </c>
      <c r="E1143" s="7">
        <v>0.58585897752921701</v>
      </c>
      <c r="F1143" s="7">
        <v>0.39621853684425901</v>
      </c>
      <c r="G1143" s="7">
        <v>1.00044542518106E-2</v>
      </c>
      <c r="H1143" s="7">
        <v>1.4181239994429599E-2</v>
      </c>
      <c r="I1143" s="7">
        <v>5.0448065421575497E-2</v>
      </c>
      <c r="J1143" s="7">
        <v>8.5090619145432103E-2</v>
      </c>
      <c r="K1143" s="7">
        <v>6.163971109349E-2</v>
      </c>
      <c r="L1143" s="7">
        <v>0.417097429085168</v>
      </c>
      <c r="M1143" s="7">
        <v>3.6723521722635301E-2</v>
      </c>
      <c r="N1143" s="7">
        <v>6.8123532391642205E-2</v>
      </c>
      <c r="O1143" s="7">
        <v>3.1696734743359399E-3</v>
      </c>
      <c r="P1143" s="7">
        <v>0.25352175341948102</v>
      </c>
      <c r="Q1143" s="7">
        <v>7.0829555238889901</v>
      </c>
    </row>
    <row r="1144" spans="1:17" hidden="1" x14ac:dyDescent="0.3">
      <c r="A1144" s="3" t="s">
        <v>41</v>
      </c>
      <c r="B1144" s="2">
        <v>44075</v>
      </c>
      <c r="C1144" s="7">
        <v>0.97316483825099598</v>
      </c>
      <c r="D1144" s="7">
        <v>1.8438941671846398E-2</v>
      </c>
      <c r="E1144" s="7">
        <v>0.58980353734580504</v>
      </c>
      <c r="F1144" s="7">
        <v>0.39175752098234801</v>
      </c>
      <c r="G1144" s="7">
        <v>1.2847815494350399E-2</v>
      </c>
      <c r="H1144" s="7">
        <v>1.4665595224613699E-2</v>
      </c>
      <c r="I1144" s="7">
        <v>4.4305999739938998E-2</v>
      </c>
      <c r="J1144" s="7">
        <v>7.69049507984578E-2</v>
      </c>
      <c r="K1144" s="7">
        <v>6.4973221397977496E-2</v>
      </c>
      <c r="L1144" s="7">
        <v>0.413735448113908</v>
      </c>
      <c r="M1144" s="7">
        <v>3.6980902927885903E-2</v>
      </c>
      <c r="N1144" s="7">
        <v>6.5349833722289599E-2</v>
      </c>
      <c r="O1144" s="7">
        <v>2.89284617357723E-3</v>
      </c>
      <c r="P1144" s="7">
        <v>0.267343386407001</v>
      </c>
      <c r="Q1144" s="7">
        <v>7.0633106929904503</v>
      </c>
    </row>
    <row r="1145" spans="1:17" hidden="1" x14ac:dyDescent="0.3">
      <c r="A1145" s="3" t="s">
        <v>41</v>
      </c>
      <c r="B1145" s="2">
        <v>44105</v>
      </c>
      <c r="C1145" s="7">
        <v>1.0171340098036501</v>
      </c>
      <c r="D1145" s="7">
        <v>1.8265430725837199E-2</v>
      </c>
      <c r="E1145" s="7">
        <v>0.60520037483477296</v>
      </c>
      <c r="F1145" s="7">
        <v>0.37653419443939001</v>
      </c>
      <c r="G1145" s="7">
        <v>1.14611672726523E-2</v>
      </c>
      <c r="H1145" s="7">
        <v>1.80547861368501E-2</v>
      </c>
      <c r="I1145" s="7">
        <v>4.4931247518775301E-2</v>
      </c>
      <c r="J1145" s="7">
        <v>6.9415548995245394E-2</v>
      </c>
      <c r="K1145" s="7">
        <v>7.1774902793268897E-2</v>
      </c>
      <c r="L1145" s="7">
        <v>0.43238934995930201</v>
      </c>
      <c r="M1145" s="7">
        <v>3.7729327168319997E-2</v>
      </c>
      <c r="N1145" s="7">
        <v>6.6828931139970099E-2</v>
      </c>
      <c r="O1145" s="7">
        <v>3.6678180420564401E-3</v>
      </c>
      <c r="P1145" s="7">
        <v>0.24374692097355899</v>
      </c>
      <c r="Q1145" s="7">
        <v>7.1030702912265502</v>
      </c>
    </row>
    <row r="1146" spans="1:17" hidden="1" x14ac:dyDescent="0.3">
      <c r="A1146" s="3" t="s">
        <v>41</v>
      </c>
      <c r="B1146" s="2">
        <v>44136</v>
      </c>
      <c r="C1146" s="7">
        <v>0.81923784949794598</v>
      </c>
      <c r="D1146" s="7">
        <v>1.88176897969797E-2</v>
      </c>
      <c r="E1146" s="7">
        <v>0.65838583278329499</v>
      </c>
      <c r="F1146" s="7">
        <v>0.322796477419726</v>
      </c>
      <c r="G1146" s="7">
        <v>1.39515701450729E-2</v>
      </c>
      <c r="H1146" s="7">
        <v>9.6983147589566505E-3</v>
      </c>
      <c r="I1146" s="7">
        <v>1.71699060834553E-2</v>
      </c>
      <c r="J1146" s="7">
        <v>4.91690236781527E-2</v>
      </c>
      <c r="K1146" s="7">
        <v>8.1206181132600794E-2</v>
      </c>
      <c r="L1146" s="7">
        <v>0.55509554571176101</v>
      </c>
      <c r="M1146" s="7">
        <v>3.3436248772756701E-2</v>
      </c>
      <c r="N1146" s="7">
        <v>6.2331555633345803E-2</v>
      </c>
      <c r="O1146" s="7">
        <v>1.7969645869653E-3</v>
      </c>
      <c r="P1146" s="7">
        <v>0.17614468949693299</v>
      </c>
      <c r="Q1146" s="7">
        <v>7.1450401642292896</v>
      </c>
    </row>
    <row r="1147" spans="1:17" hidden="1" x14ac:dyDescent="0.3">
      <c r="A1147" s="3" t="s">
        <v>41</v>
      </c>
      <c r="B1147" s="2">
        <v>44166</v>
      </c>
      <c r="C1147" s="7">
        <v>1.0624748964394199</v>
      </c>
      <c r="D1147" s="7">
        <v>1.9695299809540299E-2</v>
      </c>
      <c r="E1147" s="7">
        <v>0.63643918191974902</v>
      </c>
      <c r="F1147" s="7">
        <v>0.34386551827071099</v>
      </c>
      <c r="G1147" s="7">
        <v>1.47122041977865E-2</v>
      </c>
      <c r="H1147" s="7">
        <v>2.2758744040551799E-2</v>
      </c>
      <c r="I1147" s="7">
        <v>6.7986651048730196E-2</v>
      </c>
      <c r="J1147" s="7">
        <v>4.4046092181036098E-2</v>
      </c>
      <c r="K1147" s="7">
        <v>8.8430686305053297E-2</v>
      </c>
      <c r="L1147" s="7">
        <v>0.492319539523006</v>
      </c>
      <c r="M1147" s="7">
        <v>4.3510169922208498E-2</v>
      </c>
      <c r="N1147" s="7">
        <v>5.1540104684779299E-2</v>
      </c>
      <c r="O1147" s="7">
        <v>2.1001457011440702E-3</v>
      </c>
      <c r="P1147" s="7">
        <v>0.17259566239570401</v>
      </c>
      <c r="Q1147" s="7">
        <v>7.1176352869446404</v>
      </c>
    </row>
    <row r="1148" spans="1:17" hidden="1" x14ac:dyDescent="0.3">
      <c r="A1148" s="3" t="s">
        <v>41</v>
      </c>
      <c r="B1148" s="2">
        <v>44197</v>
      </c>
      <c r="C1148" s="7">
        <v>0.66412101034726301</v>
      </c>
      <c r="D1148" s="7">
        <v>2.08596365090657E-2</v>
      </c>
      <c r="E1148" s="7">
        <v>0.67922881173999705</v>
      </c>
      <c r="F1148" s="7">
        <v>0.29991155175093698</v>
      </c>
      <c r="G1148" s="7">
        <v>1.40183975331494E-2</v>
      </c>
      <c r="H1148" s="7">
        <v>2.8980446440048601E-3</v>
      </c>
      <c r="I1148" s="7">
        <v>6.0402145164824101E-3</v>
      </c>
      <c r="J1148" s="7">
        <v>4.6852593481148203E-2</v>
      </c>
      <c r="K1148" s="7">
        <v>6.1639406869614499E-2</v>
      </c>
      <c r="L1148" s="7">
        <v>0.60035974355840804</v>
      </c>
      <c r="M1148" s="7">
        <v>3.06416477701522E-2</v>
      </c>
      <c r="N1148" s="7">
        <v>5.4667251665847003E-2</v>
      </c>
      <c r="O1148" s="7">
        <v>2.1496306411695502E-3</v>
      </c>
      <c r="P1148" s="7">
        <v>0.180733069320024</v>
      </c>
      <c r="Q1148" s="7">
        <v>7.1702793351601999</v>
      </c>
    </row>
    <row r="1149" spans="1:17" hidden="1" x14ac:dyDescent="0.3">
      <c r="A1149" s="3" t="s">
        <v>41</v>
      </c>
      <c r="B1149" s="2">
        <v>44228</v>
      </c>
      <c r="C1149" s="7">
        <v>0.69750447986127895</v>
      </c>
      <c r="D1149" s="7">
        <v>1.9397985800094501E-2</v>
      </c>
      <c r="E1149" s="7">
        <v>0.67154012166993904</v>
      </c>
      <c r="F1149" s="7">
        <v>0.30906189252996702</v>
      </c>
      <c r="G1149" s="7">
        <v>1.3923969677856101E-2</v>
      </c>
      <c r="H1149" s="7">
        <v>2.6080028864172398E-3</v>
      </c>
      <c r="I1149" s="7">
        <v>6.4568129631040203E-3</v>
      </c>
      <c r="J1149" s="7">
        <v>4.7629989824643698E-2</v>
      </c>
      <c r="K1149" s="7">
        <v>6.5453295180099999E-2</v>
      </c>
      <c r="L1149" s="7">
        <v>0.56726439494921899</v>
      </c>
      <c r="M1149" s="7">
        <v>3.1747002360293097E-2</v>
      </c>
      <c r="N1149" s="7">
        <v>6.43707336245182E-2</v>
      </c>
      <c r="O1149" s="7">
        <v>2.2625596215901799E-3</v>
      </c>
      <c r="P1149" s="7">
        <v>0.19828323891225899</v>
      </c>
      <c r="Q1149" s="7">
        <v>7.1358729094391702</v>
      </c>
    </row>
    <row r="1150" spans="1:17" x14ac:dyDescent="0.3">
      <c r="A1150" s="3" t="s">
        <v>41</v>
      </c>
      <c r="B1150" s="2">
        <v>44256</v>
      </c>
      <c r="C1150" s="7">
        <v>0.83801584420538</v>
      </c>
      <c r="D1150" s="7">
        <v>1.8739050183798799E-2</v>
      </c>
      <c r="E1150" s="7">
        <v>0.658659294387269</v>
      </c>
      <c r="F1150" s="7">
        <v>0.32260165542893299</v>
      </c>
      <c r="G1150" s="7">
        <v>1.42369163121841E-2</v>
      </c>
      <c r="H1150" s="7">
        <v>2.3879839307722698E-3</v>
      </c>
      <c r="I1150" s="7">
        <v>7.5033831515282602E-3</v>
      </c>
      <c r="J1150" s="7">
        <v>4.8219229980662998E-2</v>
      </c>
      <c r="K1150" s="7">
        <v>6.5533858025817002E-2</v>
      </c>
      <c r="L1150" s="7">
        <v>0.55846850699531003</v>
      </c>
      <c r="M1150" s="7">
        <v>3.1434756096620602E-2</v>
      </c>
      <c r="N1150" s="7">
        <v>7.2401033066811796E-2</v>
      </c>
      <c r="O1150" s="7">
        <v>2.0048323788905398E-3</v>
      </c>
      <c r="P1150" s="7">
        <v>0.19780950006140199</v>
      </c>
      <c r="Q1150" s="7">
        <v>7.1399012083237103</v>
      </c>
    </row>
    <row r="1151" spans="1:17" hidden="1" x14ac:dyDescent="0.3">
      <c r="A1151" s="3" t="s">
        <v>41</v>
      </c>
      <c r="B1151" s="2">
        <v>44287</v>
      </c>
      <c r="C1151" s="7">
        <v>0.97968795270700104</v>
      </c>
      <c r="D1151" s="7">
        <v>1.8173367394271899E-2</v>
      </c>
      <c r="E1151" s="7">
        <v>0.61753719807602303</v>
      </c>
      <c r="F1151" s="7">
        <v>0.36428943452970503</v>
      </c>
      <c r="G1151" s="7">
        <v>1.1855357324891199E-2</v>
      </c>
      <c r="H1151" s="7">
        <v>8.5484709262361406E-3</v>
      </c>
      <c r="I1151" s="7">
        <v>4.1558150772781702E-2</v>
      </c>
      <c r="J1151" s="7">
        <v>6.0108466396954899E-2</v>
      </c>
      <c r="K1151" s="7">
        <v>6.4075496855917999E-2</v>
      </c>
      <c r="L1151" s="7">
        <v>0.44989925536229503</v>
      </c>
      <c r="M1151" s="7">
        <v>3.9737645962277302E-2</v>
      </c>
      <c r="N1151" s="7">
        <v>8.3350463846640105E-2</v>
      </c>
      <c r="O1151" s="7">
        <v>2.3620366604625602E-3</v>
      </c>
      <c r="P1151" s="7">
        <v>0.23850465589154299</v>
      </c>
      <c r="Q1151" s="7">
        <v>7.1009825952745498</v>
      </c>
    </row>
    <row r="1152" spans="1:17" hidden="1" x14ac:dyDescent="0.3">
      <c r="A1152" s="3" t="s">
        <v>41</v>
      </c>
      <c r="B1152" s="2">
        <v>44317</v>
      </c>
      <c r="C1152" s="7">
        <v>1.0596465295316899</v>
      </c>
      <c r="D1152" s="7">
        <v>1.8107118612996801E-2</v>
      </c>
      <c r="E1152" s="7">
        <v>0.60403394842328995</v>
      </c>
      <c r="F1152" s="7">
        <v>0.37785893296371298</v>
      </c>
      <c r="G1152" s="7">
        <v>1.2317187167626399E-2</v>
      </c>
      <c r="H1152" s="7">
        <v>1.25505463525595E-2</v>
      </c>
      <c r="I1152" s="7">
        <v>4.5012934572849099E-2</v>
      </c>
      <c r="J1152" s="7">
        <v>7.3970426542882203E-2</v>
      </c>
      <c r="K1152" s="7">
        <v>6.1045489836214099E-2</v>
      </c>
      <c r="L1152" s="7">
        <v>0.41878954007325597</v>
      </c>
      <c r="M1152" s="7">
        <v>3.9443710664040899E-2</v>
      </c>
      <c r="N1152" s="7">
        <v>7.7634577360806395E-2</v>
      </c>
      <c r="O1152" s="7">
        <v>4.0707443832524301E-3</v>
      </c>
      <c r="P1152" s="7">
        <v>0.25516484304651299</v>
      </c>
      <c r="Q1152" s="7">
        <v>7.1141499427730697</v>
      </c>
    </row>
    <row r="1153" spans="1:17" hidden="1" x14ac:dyDescent="0.3">
      <c r="A1153" s="3" t="s">
        <v>41</v>
      </c>
      <c r="B1153" s="2">
        <v>44348</v>
      </c>
      <c r="C1153" s="7">
        <v>1.02686576924619</v>
      </c>
      <c r="D1153" s="7">
        <v>1.8549333959361199E-2</v>
      </c>
      <c r="E1153" s="7">
        <v>0.61336789875945397</v>
      </c>
      <c r="F1153" s="7">
        <v>0.368082767281185</v>
      </c>
      <c r="G1153" s="7">
        <v>1.1638604299534099E-2</v>
      </c>
      <c r="H1153" s="7">
        <v>1.39869107079734E-2</v>
      </c>
      <c r="I1153" s="7">
        <v>4.4370622769908503E-2</v>
      </c>
      <c r="J1153" s="7">
        <v>7.9308909305504202E-2</v>
      </c>
      <c r="K1153" s="7">
        <v>5.5986082115167701E-2</v>
      </c>
      <c r="L1153" s="7">
        <v>0.42203695205592001</v>
      </c>
      <c r="M1153" s="7">
        <v>4.35177489345401E-2</v>
      </c>
      <c r="N1153" s="7">
        <v>7.1729865263915699E-2</v>
      </c>
      <c r="O1153" s="7">
        <v>3.8861022003610899E-3</v>
      </c>
      <c r="P1153" s="7">
        <v>0.253538202347176</v>
      </c>
      <c r="Q1153" s="7">
        <v>7.0826221057919696</v>
      </c>
    </row>
    <row r="1154" spans="1:17" hidden="1" x14ac:dyDescent="0.3">
      <c r="A1154" s="3" t="s">
        <v>41</v>
      </c>
      <c r="B1154" s="2">
        <v>44378</v>
      </c>
      <c r="C1154" s="7">
        <v>1.07087955853608</v>
      </c>
      <c r="D1154" s="7">
        <v>1.8455774186707598E-2</v>
      </c>
      <c r="E1154" s="7">
        <v>0.60370996625226703</v>
      </c>
      <c r="F1154" s="7">
        <v>0.37783425956102501</v>
      </c>
      <c r="G1154" s="7">
        <v>1.1870992594754E-2</v>
      </c>
      <c r="H1154" s="7">
        <v>1.53903349703477E-2</v>
      </c>
      <c r="I1154" s="7">
        <v>4.3261703263250802E-2</v>
      </c>
      <c r="J1154" s="7">
        <v>8.5948934451840805E-2</v>
      </c>
      <c r="K1154" s="7">
        <v>5.7087107286900397E-2</v>
      </c>
      <c r="L1154" s="7">
        <v>0.42063998902800798</v>
      </c>
      <c r="M1154" s="7">
        <v>4.06585886084702E-2</v>
      </c>
      <c r="N1154" s="7">
        <v>6.41037904826285E-2</v>
      </c>
      <c r="O1154" s="7">
        <v>4.6995544298784097E-3</v>
      </c>
      <c r="P1154" s="7">
        <v>0.25633900488392097</v>
      </c>
      <c r="Q1154" s="7">
        <v>7.0955190946157298</v>
      </c>
    </row>
    <row r="1155" spans="1:17" hidden="1" x14ac:dyDescent="0.3">
      <c r="A1155" s="3" t="s">
        <v>41</v>
      </c>
      <c r="B1155" s="2">
        <v>44409</v>
      </c>
      <c r="C1155" s="7">
        <v>1.01361629581547</v>
      </c>
      <c r="D1155" s="7">
        <v>1.9494483641054602E-2</v>
      </c>
      <c r="E1155" s="7">
        <v>0.61132276855373902</v>
      </c>
      <c r="F1155" s="7">
        <v>0.36918274780520699</v>
      </c>
      <c r="G1155" s="7">
        <v>1.2060211014325899E-2</v>
      </c>
      <c r="H1155" s="7">
        <v>1.80220223404703E-2</v>
      </c>
      <c r="I1155" s="7">
        <v>4.67861857093224E-2</v>
      </c>
      <c r="J1155" s="7">
        <v>9.6791325464020195E-2</v>
      </c>
      <c r="K1155" s="7">
        <v>5.6416614223405E-2</v>
      </c>
      <c r="L1155" s="7">
        <v>0.40960097876944801</v>
      </c>
      <c r="M1155" s="7">
        <v>4.0931053327872398E-2</v>
      </c>
      <c r="N1155" s="7">
        <v>6.6632570205258104E-2</v>
      </c>
      <c r="O1155" s="7">
        <v>5.4184433092380902E-3</v>
      </c>
      <c r="P1155" s="7">
        <v>0.24734059563663999</v>
      </c>
      <c r="Q1155" s="7">
        <v>7.1172783412468297</v>
      </c>
    </row>
    <row r="1156" spans="1:17" hidden="1" x14ac:dyDescent="0.3">
      <c r="A1156" s="3" t="s">
        <v>41</v>
      </c>
      <c r="B1156" s="2">
        <v>44440</v>
      </c>
      <c r="C1156" s="7">
        <v>0.988433421605309</v>
      </c>
      <c r="D1156" s="7">
        <v>1.9043809021781401E-2</v>
      </c>
      <c r="E1156" s="7">
        <v>0.63296336016572796</v>
      </c>
      <c r="F1156" s="7">
        <v>0.34799283081249099</v>
      </c>
      <c r="G1156" s="7">
        <v>1.2929482887794099E-2</v>
      </c>
      <c r="H1156" s="7">
        <v>1.6433569496359698E-2</v>
      </c>
      <c r="I1156" s="7">
        <v>4.11493395435246E-2</v>
      </c>
      <c r="J1156" s="7">
        <v>9.1897137688967095E-2</v>
      </c>
      <c r="K1156" s="7">
        <v>5.9420286805190403E-2</v>
      </c>
      <c r="L1156" s="7">
        <v>0.42004325056648201</v>
      </c>
      <c r="M1156" s="7">
        <v>4.2861824141158203E-2</v>
      </c>
      <c r="N1156" s="7">
        <v>6.0174550637348397E-2</v>
      </c>
      <c r="O1156" s="7">
        <v>7.23224873576837E-3</v>
      </c>
      <c r="P1156" s="7">
        <v>0.247858309497407</v>
      </c>
      <c r="Q1156" s="7">
        <v>7.1070106495588901</v>
      </c>
    </row>
    <row r="1157" spans="1:17" hidden="1" x14ac:dyDescent="0.3">
      <c r="A1157" s="3" t="s">
        <v>42</v>
      </c>
      <c r="B1157" s="2">
        <v>43466</v>
      </c>
      <c r="C1157" s="7">
        <v>0.847052796398858</v>
      </c>
      <c r="D1157" s="7">
        <v>3.3178117893383602E-4</v>
      </c>
      <c r="E1157" s="7">
        <v>0.77654555836870298</v>
      </c>
      <c r="F1157" s="7">
        <v>0.22312266045236301</v>
      </c>
      <c r="G1157" s="7">
        <v>1.27951984412563E-2</v>
      </c>
      <c r="H1157" s="7">
        <v>1.3570859069377E-2</v>
      </c>
      <c r="I1157" s="7">
        <v>8.24628157005311E-2</v>
      </c>
      <c r="J1157" s="7">
        <v>8.67071751720567E-2</v>
      </c>
      <c r="K1157" s="7">
        <v>6.6558179528033098E-2</v>
      </c>
      <c r="L1157" s="7">
        <v>0.370611737112224</v>
      </c>
      <c r="M1157" s="7">
        <v>4.82068900021018E-2</v>
      </c>
      <c r="N1157" s="7">
        <v>6.2715169172796195E-2</v>
      </c>
      <c r="O1157" s="7">
        <v>2.9074371165228399E-2</v>
      </c>
      <c r="P1157" s="7">
        <v>0.22729760463639601</v>
      </c>
      <c r="Q1157" s="7">
        <v>6.2817497990164899</v>
      </c>
    </row>
    <row r="1158" spans="1:17" hidden="1" x14ac:dyDescent="0.3">
      <c r="A1158" s="3" t="s">
        <v>42</v>
      </c>
      <c r="B1158" s="2">
        <v>43497</v>
      </c>
      <c r="C1158" s="7">
        <v>0.84894230156281603</v>
      </c>
      <c r="D1158" s="7">
        <v>2.6265148605455297E-4</v>
      </c>
      <c r="E1158" s="7">
        <v>0.76656360134544899</v>
      </c>
      <c r="F1158" s="7">
        <v>0.23317374716849601</v>
      </c>
      <c r="G1158" s="7">
        <v>1.24291524140655E-2</v>
      </c>
      <c r="H1158" s="7">
        <v>1.30593748567498E-2</v>
      </c>
      <c r="I1158" s="7">
        <v>8.3257555276443004E-2</v>
      </c>
      <c r="J1158" s="7">
        <v>9.9350029791099401E-2</v>
      </c>
      <c r="K1158" s="7">
        <v>6.7645717848393405E-2</v>
      </c>
      <c r="L1158" s="7">
        <v>0.37494119167548101</v>
      </c>
      <c r="M1158" s="7">
        <v>5.0230534266504603E-2</v>
      </c>
      <c r="N1158" s="7">
        <v>5.4117652483194501E-2</v>
      </c>
      <c r="O1158" s="7">
        <v>2.9356335153490402E-2</v>
      </c>
      <c r="P1158" s="7">
        <v>0.215612456234579</v>
      </c>
      <c r="Q1158" s="7">
        <v>6.2503562095986203</v>
      </c>
    </row>
    <row r="1159" spans="1:17" hidden="1" x14ac:dyDescent="0.3">
      <c r="A1159" s="3" t="s">
        <v>42</v>
      </c>
      <c r="B1159" s="2">
        <v>43525</v>
      </c>
      <c r="C1159" s="7">
        <v>1.03326598584775</v>
      </c>
      <c r="D1159" s="7">
        <v>2.9740962257671799E-4</v>
      </c>
      <c r="E1159" s="7">
        <v>0.77303049200329499</v>
      </c>
      <c r="F1159" s="7">
        <v>0.22667209837412899</v>
      </c>
      <c r="G1159" s="7">
        <v>1.42019868553112E-2</v>
      </c>
      <c r="H1159" s="7">
        <v>1.3066478136513199E-2</v>
      </c>
      <c r="I1159" s="7">
        <v>9.0344696601387706E-2</v>
      </c>
      <c r="J1159" s="7">
        <v>9.6817627920210703E-2</v>
      </c>
      <c r="K1159" s="7">
        <v>6.4293672171835098E-2</v>
      </c>
      <c r="L1159" s="7">
        <v>0.3606505334631</v>
      </c>
      <c r="M1159" s="7">
        <v>4.76539418340906E-2</v>
      </c>
      <c r="N1159" s="7">
        <v>5.9972977886280601E-2</v>
      </c>
      <c r="O1159" s="7">
        <v>2.96386972769167E-2</v>
      </c>
      <c r="P1159" s="7">
        <v>0.223359387854354</v>
      </c>
      <c r="Q1159" s="7">
        <v>6.1985318107220797</v>
      </c>
    </row>
    <row r="1160" spans="1:17" hidden="1" x14ac:dyDescent="0.3">
      <c r="A1160" s="3" t="s">
        <v>42</v>
      </c>
      <c r="B1160" s="2">
        <v>43556</v>
      </c>
      <c r="C1160" s="7">
        <v>0.98248874144478004</v>
      </c>
      <c r="D1160" s="7">
        <v>3.0266237075543101E-4</v>
      </c>
      <c r="E1160" s="7">
        <v>0.779675545418136</v>
      </c>
      <c r="F1160" s="7">
        <v>0.22002179221110801</v>
      </c>
      <c r="G1160" s="7">
        <v>1.38440536940068E-2</v>
      </c>
      <c r="H1160" s="7">
        <v>1.3508803318048299E-2</v>
      </c>
      <c r="I1160" s="7">
        <v>9.5675822559026596E-2</v>
      </c>
      <c r="J1160" s="7">
        <v>9.6249234194705394E-2</v>
      </c>
      <c r="K1160" s="7">
        <v>6.4021615764708995E-2</v>
      </c>
      <c r="L1160" s="7">
        <v>0.36376704546642202</v>
      </c>
      <c r="M1160" s="7">
        <v>4.7633153946800899E-2</v>
      </c>
      <c r="N1160" s="7">
        <v>5.9661094120872303E-2</v>
      </c>
      <c r="O1160" s="7">
        <v>2.8940751788744501E-2</v>
      </c>
      <c r="P1160" s="7">
        <v>0.21669842514666399</v>
      </c>
      <c r="Q1160" s="7">
        <v>6.1885507110728897</v>
      </c>
    </row>
    <row r="1161" spans="1:17" hidden="1" x14ac:dyDescent="0.3">
      <c r="A1161" s="3" t="s">
        <v>42</v>
      </c>
      <c r="B1161" s="2">
        <v>43586</v>
      </c>
      <c r="C1161" s="7">
        <v>1.02543254526937</v>
      </c>
      <c r="D1161" s="7">
        <v>3.6320010297833798E-4</v>
      </c>
      <c r="E1161" s="7">
        <v>0.77254891733963604</v>
      </c>
      <c r="F1161" s="7">
        <v>0.22708788255738499</v>
      </c>
      <c r="G1161" s="7">
        <v>1.1560300155430501E-2</v>
      </c>
      <c r="H1161" s="7">
        <v>1.3766310576205301E-2</v>
      </c>
      <c r="I1161" s="7">
        <v>0.10050031909064901</v>
      </c>
      <c r="J1161" s="7">
        <v>9.50146591833919E-2</v>
      </c>
      <c r="K1161" s="7">
        <v>6.5529899352582605E-2</v>
      </c>
      <c r="L1161" s="7">
        <v>0.35417981662910403</v>
      </c>
      <c r="M1161" s="7">
        <v>4.6376491274367701E-2</v>
      </c>
      <c r="N1161" s="7">
        <v>5.86931958873411E-2</v>
      </c>
      <c r="O1161" s="7">
        <v>3.1948617327370803E-2</v>
      </c>
      <c r="P1161" s="7">
        <v>0.22243039052355701</v>
      </c>
      <c r="Q1161" s="7">
        <v>6.2641378000050496</v>
      </c>
    </row>
    <row r="1162" spans="1:17" hidden="1" x14ac:dyDescent="0.3">
      <c r="A1162" s="3" t="s">
        <v>42</v>
      </c>
      <c r="B1162" s="2">
        <v>43617</v>
      </c>
      <c r="C1162" s="7">
        <v>0.99956759391834205</v>
      </c>
      <c r="D1162" s="7">
        <v>3.43503511185073E-4</v>
      </c>
      <c r="E1162" s="7">
        <v>0.77852169981499297</v>
      </c>
      <c r="F1162" s="7">
        <v>0.22113479667382199</v>
      </c>
      <c r="G1162" s="7">
        <v>1.3564202346254E-2</v>
      </c>
      <c r="H1162" s="7">
        <v>1.30727165049147E-2</v>
      </c>
      <c r="I1162" s="7">
        <v>0.100438072677979</v>
      </c>
      <c r="J1162" s="7">
        <v>9.2533868420929505E-2</v>
      </c>
      <c r="K1162" s="7">
        <v>6.5386036904949693E-2</v>
      </c>
      <c r="L1162" s="7">
        <v>0.355163417696368</v>
      </c>
      <c r="M1162" s="7">
        <v>4.8642125152206797E-2</v>
      </c>
      <c r="N1162" s="7">
        <v>5.7646675185275303E-2</v>
      </c>
      <c r="O1162" s="7">
        <v>3.1161677860333799E-2</v>
      </c>
      <c r="P1162" s="7">
        <v>0.22239120725078801</v>
      </c>
      <c r="Q1162" s="7">
        <v>6.2255244667002598</v>
      </c>
    </row>
    <row r="1163" spans="1:17" hidden="1" x14ac:dyDescent="0.3">
      <c r="A1163" s="3" t="s">
        <v>42</v>
      </c>
      <c r="B1163" s="2">
        <v>43647</v>
      </c>
      <c r="C1163" s="7">
        <v>1.02154378550866</v>
      </c>
      <c r="D1163" s="7">
        <v>2.9326935297887099E-4</v>
      </c>
      <c r="E1163" s="7">
        <v>0.78454835870163897</v>
      </c>
      <c r="F1163" s="7">
        <v>0.21515837194538201</v>
      </c>
      <c r="G1163" s="7">
        <v>1.18500327681567E-2</v>
      </c>
      <c r="H1163" s="7">
        <v>1.36093469279885E-2</v>
      </c>
      <c r="I1163" s="7">
        <v>0.103551103681817</v>
      </c>
      <c r="J1163" s="7">
        <v>9.5050144972239903E-2</v>
      </c>
      <c r="K1163" s="7">
        <v>6.7712517713439502E-2</v>
      </c>
      <c r="L1163" s="7">
        <v>0.35411071054184601</v>
      </c>
      <c r="M1163" s="7">
        <v>4.9767195135303102E-2</v>
      </c>
      <c r="N1163" s="7">
        <v>5.6026662565615303E-2</v>
      </c>
      <c r="O1163" s="7">
        <v>3.2394152161764701E-2</v>
      </c>
      <c r="P1163" s="7">
        <v>0.21592813353182999</v>
      </c>
      <c r="Q1163" s="7">
        <v>6.1455602323009897</v>
      </c>
    </row>
    <row r="1164" spans="1:17" hidden="1" x14ac:dyDescent="0.3">
      <c r="A1164" s="3" t="s">
        <v>42</v>
      </c>
      <c r="B1164" s="2">
        <v>43678</v>
      </c>
      <c r="C1164" s="7">
        <v>1.0315844067564099</v>
      </c>
      <c r="D1164" s="7">
        <v>2.9058412638398198E-4</v>
      </c>
      <c r="E1164" s="7">
        <v>0.765462098435024</v>
      </c>
      <c r="F1164" s="7">
        <v>0.23424731743859201</v>
      </c>
      <c r="G1164" s="7">
        <v>1.2644544790978899E-2</v>
      </c>
      <c r="H1164" s="7">
        <v>1.40586928033952E-2</v>
      </c>
      <c r="I1164" s="7">
        <v>0.10816699246399999</v>
      </c>
      <c r="J1164" s="7">
        <v>0.103250304310675</v>
      </c>
      <c r="K1164" s="7">
        <v>6.6968327573170103E-2</v>
      </c>
      <c r="L1164" s="7">
        <v>0.35247683038330002</v>
      </c>
      <c r="M1164" s="7">
        <v>4.9911713198479202E-2</v>
      </c>
      <c r="N1164" s="7">
        <v>5.7176942032242002E-2</v>
      </c>
      <c r="O1164" s="7">
        <v>2.9679051634665402E-2</v>
      </c>
      <c r="P1164" s="7">
        <v>0.20566660080909499</v>
      </c>
      <c r="Q1164" s="7">
        <v>6.2818513746502704</v>
      </c>
    </row>
    <row r="1165" spans="1:17" hidden="1" x14ac:dyDescent="0.3">
      <c r="A1165" s="3" t="s">
        <v>42</v>
      </c>
      <c r="B1165" s="2">
        <v>43709</v>
      </c>
      <c r="C1165" s="7">
        <v>0.94706249760380401</v>
      </c>
      <c r="D1165" s="7">
        <v>3.9036874800546398E-4</v>
      </c>
      <c r="E1165" s="7">
        <v>0.78837949072689395</v>
      </c>
      <c r="F1165" s="7">
        <v>0.211230140525101</v>
      </c>
      <c r="G1165" s="7">
        <v>1.4787333169263801E-2</v>
      </c>
      <c r="H1165" s="7">
        <v>1.6712440617412502E-2</v>
      </c>
      <c r="I1165" s="7">
        <v>9.8434832053867896E-2</v>
      </c>
      <c r="J1165" s="7">
        <v>9.7190547040605799E-2</v>
      </c>
      <c r="K1165" s="7">
        <v>7.0802070914905799E-2</v>
      </c>
      <c r="L1165" s="7">
        <v>0.36222935938821199</v>
      </c>
      <c r="M1165" s="7">
        <v>4.7196605213756099E-2</v>
      </c>
      <c r="N1165" s="7">
        <v>5.91382525244257E-2</v>
      </c>
      <c r="O1165" s="7">
        <v>2.2826997155303001E-2</v>
      </c>
      <c r="P1165" s="7">
        <v>0.21068156192224799</v>
      </c>
      <c r="Q1165" s="7">
        <v>6.1820449288394999</v>
      </c>
    </row>
    <row r="1166" spans="1:17" hidden="1" x14ac:dyDescent="0.3">
      <c r="A1166" s="3" t="s">
        <v>42</v>
      </c>
      <c r="B1166" s="2">
        <v>43739</v>
      </c>
      <c r="C1166" s="7">
        <v>1.0186767626515101</v>
      </c>
      <c r="D1166" s="7">
        <v>3.3969779847866201E-4</v>
      </c>
      <c r="E1166" s="7">
        <v>0.78916596290432195</v>
      </c>
      <c r="F1166" s="7">
        <v>0.21049433929719999</v>
      </c>
      <c r="G1166" s="7">
        <v>1.3594099989718099E-2</v>
      </c>
      <c r="H1166" s="7">
        <v>1.726815574937E-2</v>
      </c>
      <c r="I1166" s="7">
        <v>9.9872907051985704E-2</v>
      </c>
      <c r="J1166" s="7">
        <v>9.6419913988643594E-2</v>
      </c>
      <c r="K1166" s="7">
        <v>7.4553209238865104E-2</v>
      </c>
      <c r="L1166" s="7">
        <v>0.35959132131348398</v>
      </c>
      <c r="M1166" s="7">
        <v>4.7962641802535101E-2</v>
      </c>
      <c r="N1166" s="7">
        <v>6.6070385766725095E-2</v>
      </c>
      <c r="O1166" s="7">
        <v>1.7468893820574601E-2</v>
      </c>
      <c r="P1166" s="7">
        <v>0.20719847127809801</v>
      </c>
      <c r="Q1166" s="7">
        <v>6.2510965107520597</v>
      </c>
    </row>
    <row r="1167" spans="1:17" hidden="1" x14ac:dyDescent="0.3">
      <c r="A1167" s="3" t="s">
        <v>42</v>
      </c>
      <c r="B1167" s="2">
        <v>43770</v>
      </c>
      <c r="C1167" s="7">
        <v>1.04349886973116</v>
      </c>
      <c r="D1167" s="7">
        <v>4.20327588326218E-4</v>
      </c>
      <c r="E1167" s="7">
        <v>0.79837691531155497</v>
      </c>
      <c r="F1167" s="7">
        <v>0.20120275710011801</v>
      </c>
      <c r="G1167" s="7">
        <v>1.2028977633701501E-2</v>
      </c>
      <c r="H1167" s="7">
        <v>2.16546157459881E-2</v>
      </c>
      <c r="I1167" s="7">
        <v>0.10639338936178599</v>
      </c>
      <c r="J1167" s="7">
        <v>9.2438281098740097E-2</v>
      </c>
      <c r="K1167" s="7">
        <v>9.3858081597595497E-2</v>
      </c>
      <c r="L1167" s="7">
        <v>0.359463280145075</v>
      </c>
      <c r="M1167" s="7">
        <v>5.0393910503287301E-2</v>
      </c>
      <c r="N1167" s="7">
        <v>6.0274437173421701E-2</v>
      </c>
      <c r="O1167" s="7">
        <v>1.4909871539944001E-2</v>
      </c>
      <c r="P1167" s="7">
        <v>0.18858515520046101</v>
      </c>
      <c r="Q1167" s="7">
        <v>6.2739520964627999</v>
      </c>
    </row>
    <row r="1168" spans="1:17" hidden="1" x14ac:dyDescent="0.3">
      <c r="A1168" s="3" t="s">
        <v>42</v>
      </c>
      <c r="B1168" s="2">
        <v>43800</v>
      </c>
      <c r="C1168" s="7">
        <v>1.20088371330652</v>
      </c>
      <c r="D1168" s="7">
        <v>3.1531071612120299E-4</v>
      </c>
      <c r="E1168" s="7">
        <v>0.80241819009359605</v>
      </c>
      <c r="F1168" s="7">
        <v>0.197266499190283</v>
      </c>
      <c r="G1168" s="7">
        <v>1.1316439519352101E-2</v>
      </c>
      <c r="H1168" s="7">
        <v>2.19926980161184E-2</v>
      </c>
      <c r="I1168" s="7">
        <v>0.13367542752647399</v>
      </c>
      <c r="J1168" s="7">
        <v>9.3487130707512106E-2</v>
      </c>
      <c r="K1168" s="7">
        <v>0.101811872890797</v>
      </c>
      <c r="L1168" s="7">
        <v>0.37335694531074898</v>
      </c>
      <c r="M1168" s="7">
        <v>5.45024014619035E-2</v>
      </c>
      <c r="N1168" s="7">
        <v>4.0499475578822899E-2</v>
      </c>
      <c r="O1168" s="7">
        <v>1.37663281995337E-2</v>
      </c>
      <c r="P1168" s="7">
        <v>0.15559128078873799</v>
      </c>
      <c r="Q1168" s="7">
        <v>6.2584288628511997</v>
      </c>
    </row>
    <row r="1169" spans="1:17" hidden="1" x14ac:dyDescent="0.3">
      <c r="A1169" s="3" t="s">
        <v>42</v>
      </c>
      <c r="B1169" s="2">
        <v>43831</v>
      </c>
      <c r="C1169" s="7">
        <v>0.90867572505907401</v>
      </c>
      <c r="D1169" s="7">
        <v>3.5582240893555599E-4</v>
      </c>
      <c r="E1169" s="7">
        <v>0.79770606662897803</v>
      </c>
      <c r="F1169" s="7">
        <v>0.201938110962087</v>
      </c>
      <c r="G1169" s="7">
        <v>1.2979866817887801E-2</v>
      </c>
      <c r="H1169" s="7">
        <v>1.3262910528734399E-2</v>
      </c>
      <c r="I1169" s="7">
        <v>7.9476740266641893E-2</v>
      </c>
      <c r="J1169" s="7">
        <v>9.6026573324769507E-2</v>
      </c>
      <c r="K1169" s="7">
        <v>6.9601420448288404E-2</v>
      </c>
      <c r="L1169" s="7">
        <v>0.37238494519806498</v>
      </c>
      <c r="M1169" s="7">
        <v>4.8480883493158503E-2</v>
      </c>
      <c r="N1169" s="7">
        <v>5.98474456556762E-2</v>
      </c>
      <c r="O1169" s="7">
        <v>2.0267318402967499E-2</v>
      </c>
      <c r="P1169" s="7">
        <v>0.22767189586381101</v>
      </c>
      <c r="Q1169" s="7">
        <v>6.2693162108810503</v>
      </c>
    </row>
    <row r="1170" spans="1:17" hidden="1" x14ac:dyDescent="0.3">
      <c r="A1170" s="3" t="s">
        <v>42</v>
      </c>
      <c r="B1170" s="2">
        <v>43862</v>
      </c>
      <c r="C1170" s="7">
        <v>0.91788268490071501</v>
      </c>
      <c r="D1170" s="7">
        <v>3.2648766707310003E-4</v>
      </c>
      <c r="E1170" s="7">
        <v>0.80302569480133301</v>
      </c>
      <c r="F1170" s="7">
        <v>0.19664781753159399</v>
      </c>
      <c r="G1170" s="7">
        <v>1.34248217964532E-2</v>
      </c>
      <c r="H1170" s="7">
        <v>1.3230858059122601E-2</v>
      </c>
      <c r="I1170" s="7">
        <v>8.2214049438148806E-2</v>
      </c>
      <c r="J1170" s="7">
        <v>0.106116283562358</v>
      </c>
      <c r="K1170" s="7">
        <v>6.7924664250174696E-2</v>
      </c>
      <c r="L1170" s="7">
        <v>0.38089014764072099</v>
      </c>
      <c r="M1170" s="7">
        <v>4.8120131586668002E-2</v>
      </c>
      <c r="N1170" s="7">
        <v>5.5489463059053099E-2</v>
      </c>
      <c r="O1170" s="7">
        <v>2.2644100585112299E-2</v>
      </c>
      <c r="P1170" s="7">
        <v>0.20994548002218799</v>
      </c>
      <c r="Q1170" s="7">
        <v>6.3276140766266797</v>
      </c>
    </row>
    <row r="1171" spans="1:17" x14ac:dyDescent="0.3">
      <c r="A1171" s="3" t="s">
        <v>42</v>
      </c>
      <c r="B1171" s="2">
        <v>43891</v>
      </c>
      <c r="C1171" s="7">
        <v>0.92185847533234999</v>
      </c>
      <c r="D1171" s="7">
        <v>3.98125326752992E-4</v>
      </c>
      <c r="E1171" s="7">
        <v>0.83319086843066203</v>
      </c>
      <c r="F1171" s="7">
        <v>0.16641100624258501</v>
      </c>
      <c r="G1171" s="7">
        <v>1.5127066918764099E-2</v>
      </c>
      <c r="H1171" s="7">
        <v>9.0960571034821198E-3</v>
      </c>
      <c r="I1171" s="7">
        <v>5.4242957979106901E-2</v>
      </c>
      <c r="J1171" s="7">
        <v>7.0579157977434206E-2</v>
      </c>
      <c r="K1171" s="7">
        <v>7.1348790544936896E-2</v>
      </c>
      <c r="L1171" s="7">
        <v>0.49658110021522001</v>
      </c>
      <c r="M1171" s="7">
        <v>4.0764820049738998E-2</v>
      </c>
      <c r="N1171" s="7">
        <v>4.96449272537519E-2</v>
      </c>
      <c r="O1171" s="7">
        <v>1.0484277651343001E-2</v>
      </c>
      <c r="P1171" s="7">
        <v>0.18213084430622201</v>
      </c>
      <c r="Q1171" s="7">
        <v>6.3127417229723202</v>
      </c>
    </row>
    <row r="1172" spans="1:17" hidden="1" x14ac:dyDescent="0.3">
      <c r="A1172" s="3" t="s">
        <v>42</v>
      </c>
      <c r="B1172" s="2">
        <v>43922</v>
      </c>
      <c r="C1172" s="7">
        <v>0.63891680921555805</v>
      </c>
      <c r="D1172" s="7">
        <v>5.2793057708873999E-4</v>
      </c>
      <c r="E1172" s="7">
        <v>0.88479404650036197</v>
      </c>
      <c r="F1172" s="7">
        <v>0.114678022922549</v>
      </c>
      <c r="G1172" s="7">
        <v>1.3789916719929501E-2</v>
      </c>
      <c r="H1172" s="7">
        <v>5.8710532703627001E-4</v>
      </c>
      <c r="I1172" s="7">
        <v>1.3426616077724E-2</v>
      </c>
      <c r="J1172" s="7">
        <v>1.3190583699510899E-2</v>
      </c>
      <c r="K1172" s="7">
        <v>7.3340151080809698E-2</v>
      </c>
      <c r="L1172" s="7">
        <v>0.73241097220938201</v>
      </c>
      <c r="M1172" s="7">
        <v>1.36952630506977E-2</v>
      </c>
      <c r="N1172" s="7">
        <v>2.8101512222013601E-2</v>
      </c>
      <c r="O1172" s="7">
        <v>3.4645223904845E-4</v>
      </c>
      <c r="P1172" s="7">
        <v>0.11111142737384801</v>
      </c>
      <c r="Q1172" s="7">
        <v>6.5491406384215498</v>
      </c>
    </row>
    <row r="1173" spans="1:17" hidden="1" x14ac:dyDescent="0.3">
      <c r="A1173" s="3" t="s">
        <v>42</v>
      </c>
      <c r="B1173" s="2">
        <v>43952</v>
      </c>
      <c r="C1173" s="7">
        <v>0.77614375008779701</v>
      </c>
      <c r="D1173" s="7">
        <v>2.9447903763782899E-4</v>
      </c>
      <c r="E1173" s="7">
        <v>0.87899026221396004</v>
      </c>
      <c r="F1173" s="7">
        <v>0.120715258748402</v>
      </c>
      <c r="G1173" s="7">
        <v>1.11069456499579E-2</v>
      </c>
      <c r="H1173" s="7">
        <v>5.7833859207973004E-4</v>
      </c>
      <c r="I1173" s="7">
        <v>1.84579240500286E-2</v>
      </c>
      <c r="J1173" s="7">
        <v>2.24483906980265E-2</v>
      </c>
      <c r="K1173" s="7">
        <v>7.3171020019684702E-2</v>
      </c>
      <c r="L1173" s="7">
        <v>0.65350443087904397</v>
      </c>
      <c r="M1173" s="7">
        <v>1.50297359274108E-2</v>
      </c>
      <c r="N1173" s="7">
        <v>7.14807742726567E-2</v>
      </c>
      <c r="O1173" s="7">
        <v>2.7499355659994898E-4</v>
      </c>
      <c r="P1173" s="7">
        <v>0.133947446354511</v>
      </c>
      <c r="Q1173" s="7">
        <v>6.5094465087537197</v>
      </c>
    </row>
    <row r="1174" spans="1:17" hidden="1" x14ac:dyDescent="0.3">
      <c r="A1174" s="3" t="s">
        <v>42</v>
      </c>
      <c r="B1174" s="2">
        <v>43983</v>
      </c>
      <c r="C1174" s="7">
        <v>0.93093938710003299</v>
      </c>
      <c r="D1174" s="7">
        <v>2.9889710207058902E-4</v>
      </c>
      <c r="E1174" s="7">
        <v>0.84264542262874698</v>
      </c>
      <c r="F1174" s="7">
        <v>0.15705568026918201</v>
      </c>
      <c r="G1174" s="7">
        <v>1.2074865982053901E-2</v>
      </c>
      <c r="H1174" s="7">
        <v>6.0817883178526603E-3</v>
      </c>
      <c r="I1174" s="7">
        <v>6.3512131856105103E-2</v>
      </c>
      <c r="J1174" s="7">
        <v>4.4080283928168998E-2</v>
      </c>
      <c r="K1174" s="7">
        <v>7.0030302341656497E-2</v>
      </c>
      <c r="L1174" s="7">
        <v>0.50381186282371804</v>
      </c>
      <c r="M1174" s="7">
        <v>2.23349239884039E-2</v>
      </c>
      <c r="N1174" s="7">
        <v>8.4515416746054395E-2</v>
      </c>
      <c r="O1174" s="7">
        <v>1.10342742379194E-3</v>
      </c>
      <c r="P1174" s="7">
        <v>0.192454996592195</v>
      </c>
      <c r="Q1174" s="7">
        <v>6.4328098150488602</v>
      </c>
    </row>
    <row r="1175" spans="1:17" hidden="1" x14ac:dyDescent="0.3">
      <c r="A1175" s="3" t="s">
        <v>42</v>
      </c>
      <c r="B1175" s="2">
        <v>44013</v>
      </c>
      <c r="C1175" s="7">
        <v>1.0854435275444301</v>
      </c>
      <c r="D1175" s="7">
        <v>2.64089443640453E-4</v>
      </c>
      <c r="E1175" s="7">
        <v>0.80515015058994999</v>
      </c>
      <c r="F1175" s="7">
        <v>0.19458575996641</v>
      </c>
      <c r="G1175" s="7">
        <v>1.6244467014582001E-2</v>
      </c>
      <c r="H1175" s="7">
        <v>8.4996623551009103E-3</v>
      </c>
      <c r="I1175" s="7">
        <v>9.0009943205694498E-2</v>
      </c>
      <c r="J1175" s="7">
        <v>8.7940099093043095E-2</v>
      </c>
      <c r="K1175" s="7">
        <v>6.8943855874533097E-2</v>
      </c>
      <c r="L1175" s="7">
        <v>0.416513787756642</v>
      </c>
      <c r="M1175" s="7">
        <v>4.3137416647239003E-2</v>
      </c>
      <c r="N1175" s="7">
        <v>7.3699605193966705E-2</v>
      </c>
      <c r="O1175" s="7">
        <v>6.7960704327183199E-3</v>
      </c>
      <c r="P1175" s="7">
        <v>0.18821509242647999</v>
      </c>
      <c r="Q1175" s="7">
        <v>6.4112077607352598</v>
      </c>
    </row>
    <row r="1176" spans="1:17" hidden="1" x14ac:dyDescent="0.3">
      <c r="A1176" s="3" t="s">
        <v>42</v>
      </c>
      <c r="B1176" s="2">
        <v>44044</v>
      </c>
      <c r="C1176" s="7">
        <v>1.1112259491169101</v>
      </c>
      <c r="D1176" s="7">
        <v>2.7388686120885801E-4</v>
      </c>
      <c r="E1176" s="7">
        <v>0.79629279855296498</v>
      </c>
      <c r="F1176" s="7">
        <v>0.203433314585826</v>
      </c>
      <c r="G1176" s="7">
        <v>1.4697619561960799E-2</v>
      </c>
      <c r="H1176" s="7">
        <v>9.65556688829192E-3</v>
      </c>
      <c r="I1176" s="7">
        <v>9.8088905899497494E-2</v>
      </c>
      <c r="J1176" s="7">
        <v>0.110326713577137</v>
      </c>
      <c r="K1176" s="7">
        <v>6.5650912237342998E-2</v>
      </c>
      <c r="L1176" s="7">
        <v>0.39431580939225502</v>
      </c>
      <c r="M1176" s="7">
        <v>4.1344767889332799E-2</v>
      </c>
      <c r="N1176" s="7">
        <v>6.9963099793136502E-2</v>
      </c>
      <c r="O1176" s="7">
        <v>1.11643875925142E-2</v>
      </c>
      <c r="P1176" s="7">
        <v>0.184792217168531</v>
      </c>
      <c r="Q1176" s="7">
        <v>6.3564613548705404</v>
      </c>
    </row>
    <row r="1177" spans="1:17" hidden="1" x14ac:dyDescent="0.3">
      <c r="A1177" s="3" t="s">
        <v>42</v>
      </c>
      <c r="B1177" s="2">
        <v>44075</v>
      </c>
      <c r="C1177" s="7">
        <v>1.0376778673445799</v>
      </c>
      <c r="D1177" s="7">
        <v>3.4695635143701002E-4</v>
      </c>
      <c r="E1177" s="7">
        <v>0.82107739549834902</v>
      </c>
      <c r="F1177" s="7">
        <v>0.17857564815021401</v>
      </c>
      <c r="G1177" s="7">
        <v>1.5413251559301001E-2</v>
      </c>
      <c r="H1177" s="7">
        <v>1.1051973233671899E-2</v>
      </c>
      <c r="I1177" s="7">
        <v>8.5852713769573999E-2</v>
      </c>
      <c r="J1177" s="7">
        <v>9.3829415118525994E-2</v>
      </c>
      <c r="K1177" s="7">
        <v>7.2275085426285496E-2</v>
      </c>
      <c r="L1177" s="7">
        <v>0.41027107157196202</v>
      </c>
      <c r="M1177" s="7">
        <v>4.2501869411864297E-2</v>
      </c>
      <c r="N1177" s="7">
        <v>6.7702601092786696E-2</v>
      </c>
      <c r="O1177" s="7">
        <v>1.0633235199313E-2</v>
      </c>
      <c r="P1177" s="7">
        <v>0.19046878361671599</v>
      </c>
      <c r="Q1177" s="7">
        <v>6.3636687528504101</v>
      </c>
    </row>
    <row r="1178" spans="1:17" hidden="1" x14ac:dyDescent="0.3">
      <c r="A1178" s="3" t="s">
        <v>42</v>
      </c>
      <c r="B1178" s="2">
        <v>44105</v>
      </c>
      <c r="C1178" s="7">
        <v>1.08959823777164</v>
      </c>
      <c r="D1178" s="7">
        <v>2.9526085334985198E-4</v>
      </c>
      <c r="E1178" s="7">
        <v>0.83096021864524305</v>
      </c>
      <c r="F1178" s="7">
        <v>0.16874452050140701</v>
      </c>
      <c r="G1178" s="7">
        <v>1.47155566325591E-2</v>
      </c>
      <c r="H1178" s="7">
        <v>1.46119513268943E-2</v>
      </c>
      <c r="I1178" s="7">
        <v>8.74268047148275E-2</v>
      </c>
      <c r="J1178" s="7">
        <v>8.6012640348222397E-2</v>
      </c>
      <c r="K1178" s="7">
        <v>7.8355099745358398E-2</v>
      </c>
      <c r="L1178" s="7">
        <v>0.41847047363318202</v>
      </c>
      <c r="M1178" s="7">
        <v>4.4158515673240001E-2</v>
      </c>
      <c r="N1178" s="7">
        <v>6.9159467524200796E-2</v>
      </c>
      <c r="O1178" s="7">
        <v>7.23730705589299E-3</v>
      </c>
      <c r="P1178" s="7">
        <v>0.179852183345623</v>
      </c>
      <c r="Q1178" s="7">
        <v>6.3440232862884898</v>
      </c>
    </row>
    <row r="1179" spans="1:17" hidden="1" x14ac:dyDescent="0.3">
      <c r="A1179" s="3" t="s">
        <v>42</v>
      </c>
      <c r="B1179" s="2">
        <v>44136</v>
      </c>
      <c r="C1179" s="7">
        <v>0.90092992726824195</v>
      </c>
      <c r="D1179" s="7">
        <v>3.3365640371253702E-4</v>
      </c>
      <c r="E1179" s="7">
        <v>0.84711052496682504</v>
      </c>
      <c r="F1179" s="7">
        <v>0.15255581862946199</v>
      </c>
      <c r="G1179" s="7">
        <v>1.44075637713899E-2</v>
      </c>
      <c r="H1179" s="7">
        <v>6.6817567923060303E-3</v>
      </c>
      <c r="I1179" s="7">
        <v>3.5372133811984098E-2</v>
      </c>
      <c r="J1179" s="7">
        <v>5.7588010986777398E-2</v>
      </c>
      <c r="K1179" s="7">
        <v>8.8681614638186704E-2</v>
      </c>
      <c r="L1179" s="7">
        <v>0.52121319519033404</v>
      </c>
      <c r="M1179" s="7">
        <v>4.0813302524118703E-2</v>
      </c>
      <c r="N1179" s="7">
        <v>6.0454346354312898E-2</v>
      </c>
      <c r="O1179" s="7">
        <v>1.9250436717837399E-3</v>
      </c>
      <c r="P1179" s="7">
        <v>0.172863032258807</v>
      </c>
      <c r="Q1179" s="7">
        <v>6.4222552248181399</v>
      </c>
    </row>
    <row r="1180" spans="1:17" hidden="1" x14ac:dyDescent="0.3">
      <c r="A1180" s="3" t="s">
        <v>42</v>
      </c>
      <c r="B1180" s="2">
        <v>44166</v>
      </c>
      <c r="C1180" s="7">
        <v>1.2185885106776899</v>
      </c>
      <c r="D1180" s="7">
        <v>3.6862070940594399E-4</v>
      </c>
      <c r="E1180" s="7">
        <v>0.84118612779298696</v>
      </c>
      <c r="F1180" s="7">
        <v>0.15844525149760699</v>
      </c>
      <c r="G1180" s="7">
        <v>1.2811477850955801E-2</v>
      </c>
      <c r="H1180" s="7">
        <v>1.5950179589785899E-2</v>
      </c>
      <c r="I1180" s="7">
        <v>0.128426906268401</v>
      </c>
      <c r="J1180" s="7">
        <v>4.7279954317994297E-2</v>
      </c>
      <c r="K1180" s="7">
        <v>9.7869834581600604E-2</v>
      </c>
      <c r="L1180" s="7">
        <v>0.45415252172992598</v>
      </c>
      <c r="M1180" s="7">
        <v>5.1988901039179101E-2</v>
      </c>
      <c r="N1180" s="7">
        <v>4.7962058287045202E-2</v>
      </c>
      <c r="O1180" s="7">
        <v>1.8596733001677299E-3</v>
      </c>
      <c r="P1180" s="7">
        <v>0.141698493034944</v>
      </c>
      <c r="Q1180" s="7">
        <v>6.3939571605060399</v>
      </c>
    </row>
    <row r="1181" spans="1:17" hidden="1" x14ac:dyDescent="0.3">
      <c r="A1181" s="3" t="s">
        <v>42</v>
      </c>
      <c r="B1181" s="2">
        <v>44197</v>
      </c>
      <c r="C1181" s="7">
        <v>0.71086195230737403</v>
      </c>
      <c r="D1181" s="7">
        <v>5.7817927555869799E-4</v>
      </c>
      <c r="E1181" s="7">
        <v>0.87212536318887202</v>
      </c>
      <c r="F1181" s="7">
        <v>0.12729645753556901</v>
      </c>
      <c r="G1181" s="7">
        <v>1.5984882464898299E-2</v>
      </c>
      <c r="H1181" s="7">
        <v>9.7695405125676309E-4</v>
      </c>
      <c r="I1181" s="7">
        <v>1.8770410160891801E-2</v>
      </c>
      <c r="J1181" s="7">
        <v>5.3118914039425903E-2</v>
      </c>
      <c r="K1181" s="7">
        <v>6.5594898477554606E-2</v>
      </c>
      <c r="L1181" s="7">
        <v>0.59284720624147602</v>
      </c>
      <c r="M1181" s="7">
        <v>3.16287155452247E-2</v>
      </c>
      <c r="N1181" s="7">
        <v>4.3416734305037001E-2</v>
      </c>
      <c r="O1181" s="7">
        <v>9.5820492519305199E-4</v>
      </c>
      <c r="P1181" s="7">
        <v>0.17670307978904201</v>
      </c>
      <c r="Q1181" s="7">
        <v>6.5014711806539296</v>
      </c>
    </row>
    <row r="1182" spans="1:17" hidden="1" x14ac:dyDescent="0.3">
      <c r="A1182" s="3" t="s">
        <v>42</v>
      </c>
      <c r="B1182" s="2">
        <v>44228</v>
      </c>
      <c r="C1182" s="7">
        <v>0.72450514037746305</v>
      </c>
      <c r="D1182" s="7">
        <v>4.6625046053232801E-4</v>
      </c>
      <c r="E1182" s="7">
        <v>0.869319510012595</v>
      </c>
      <c r="F1182" s="7">
        <v>0.130214239526873</v>
      </c>
      <c r="G1182" s="7">
        <v>1.2935908048590201E-2</v>
      </c>
      <c r="H1182" s="7">
        <v>7.8010850015082305E-4</v>
      </c>
      <c r="I1182" s="7">
        <v>1.92613420386121E-2</v>
      </c>
      <c r="J1182" s="7">
        <v>5.6475626130965698E-2</v>
      </c>
      <c r="K1182" s="7">
        <v>6.8675674602632103E-2</v>
      </c>
      <c r="L1182" s="7">
        <v>0.57012953616115702</v>
      </c>
      <c r="M1182" s="7">
        <v>3.5863876473845001E-2</v>
      </c>
      <c r="N1182" s="7">
        <v>5.19238333480996E-2</v>
      </c>
      <c r="O1182" s="7">
        <v>8.0590171504737703E-4</v>
      </c>
      <c r="P1182" s="7">
        <v>0.18314819298089999</v>
      </c>
      <c r="Q1182" s="7">
        <v>6.4840021443139397</v>
      </c>
    </row>
    <row r="1183" spans="1:17" x14ac:dyDescent="0.3">
      <c r="A1183" s="3" t="s">
        <v>42</v>
      </c>
      <c r="B1183" s="2">
        <v>44256</v>
      </c>
      <c r="C1183" s="7">
        <v>0.89760267262645599</v>
      </c>
      <c r="D1183" s="7">
        <v>4.34161529124347E-4</v>
      </c>
      <c r="E1183" s="7">
        <v>0.85898790326860097</v>
      </c>
      <c r="F1183" s="7">
        <v>0.14057793520227399</v>
      </c>
      <c r="G1183" s="7">
        <v>1.46174100809885E-2</v>
      </c>
      <c r="H1183" s="7">
        <v>8.4945881738257101E-4</v>
      </c>
      <c r="I1183" s="7">
        <v>2.0549078016381599E-2</v>
      </c>
      <c r="J1183" s="7">
        <v>5.6038023065926701E-2</v>
      </c>
      <c r="K1183" s="7">
        <v>6.8113909131712003E-2</v>
      </c>
      <c r="L1183" s="7">
        <v>0.54150996869674195</v>
      </c>
      <c r="M1183" s="7">
        <v>4.0034480407469097E-2</v>
      </c>
      <c r="N1183" s="7">
        <v>6.2591778178519797E-2</v>
      </c>
      <c r="O1183" s="7">
        <v>1.3764580445008901E-3</v>
      </c>
      <c r="P1183" s="7">
        <v>0.19431943556037601</v>
      </c>
      <c r="Q1183" s="7">
        <v>6.4222965607509597</v>
      </c>
    </row>
    <row r="1184" spans="1:17" hidden="1" x14ac:dyDescent="0.3">
      <c r="A1184" s="3" t="s">
        <v>42</v>
      </c>
      <c r="B1184" s="2">
        <v>44287</v>
      </c>
      <c r="C1184" s="7">
        <v>1.0827942909287001</v>
      </c>
      <c r="D1184" s="7">
        <v>3.8939722680473698E-4</v>
      </c>
      <c r="E1184" s="7">
        <v>0.82599514704773302</v>
      </c>
      <c r="F1184" s="7">
        <v>0.173615455725463</v>
      </c>
      <c r="G1184" s="7">
        <v>1.3756889846156599E-2</v>
      </c>
      <c r="H1184" s="7">
        <v>5.8515031555003401E-3</v>
      </c>
      <c r="I1184" s="7">
        <v>8.4563549830787899E-2</v>
      </c>
      <c r="J1184" s="7">
        <v>6.6575518213367796E-2</v>
      </c>
      <c r="K1184" s="7">
        <v>6.7761611169214003E-2</v>
      </c>
      <c r="L1184" s="7">
        <v>0.43170865620552001</v>
      </c>
      <c r="M1184" s="7">
        <v>4.4441306737976097E-2</v>
      </c>
      <c r="N1184" s="7">
        <v>7.4553941139302596E-2</v>
      </c>
      <c r="O1184" s="7">
        <v>4.5164745385339296E-3</v>
      </c>
      <c r="P1184" s="7">
        <v>0.20627054916363999</v>
      </c>
      <c r="Q1184" s="7">
        <v>6.3972808819712998</v>
      </c>
    </row>
    <row r="1185" spans="1:17" hidden="1" x14ac:dyDescent="0.3">
      <c r="A1185" s="3" t="s">
        <v>42</v>
      </c>
      <c r="B1185" s="2">
        <v>44317</v>
      </c>
      <c r="C1185" s="7">
        <v>1.16576787297808</v>
      </c>
      <c r="D1185" s="7">
        <v>5.67526724652095E-4</v>
      </c>
      <c r="E1185" s="7">
        <v>0.82137727146328299</v>
      </c>
      <c r="F1185" s="7">
        <v>0.17805520181206499</v>
      </c>
      <c r="G1185" s="7">
        <v>1.1799702367982201E-2</v>
      </c>
      <c r="H1185" s="7">
        <v>9.5773749466378302E-3</v>
      </c>
      <c r="I1185" s="7">
        <v>9.1846344668083196E-2</v>
      </c>
      <c r="J1185" s="7">
        <v>9.0606420055313594E-2</v>
      </c>
      <c r="K1185" s="7">
        <v>6.6233794323592901E-2</v>
      </c>
      <c r="L1185" s="7">
        <v>0.41019028437652699</v>
      </c>
      <c r="M1185" s="7">
        <v>4.4503539983327303E-2</v>
      </c>
      <c r="N1185" s="7">
        <v>7.6288286554248602E-2</v>
      </c>
      <c r="O1185" s="7">
        <v>8.1392489044132404E-3</v>
      </c>
      <c r="P1185" s="7">
        <v>0.19081500381987401</v>
      </c>
      <c r="Q1185" s="7">
        <v>6.3908896758731002</v>
      </c>
    </row>
    <row r="1186" spans="1:17" hidden="1" x14ac:dyDescent="0.3">
      <c r="A1186" s="3" t="s">
        <v>42</v>
      </c>
      <c r="B1186" s="2">
        <v>44348</v>
      </c>
      <c r="C1186" s="7">
        <v>1.1477298296068099</v>
      </c>
      <c r="D1186" s="7">
        <v>3.9728984219882402E-4</v>
      </c>
      <c r="E1186" s="7">
        <v>0.81002059797961201</v>
      </c>
      <c r="F1186" s="7">
        <v>0.18958211217818899</v>
      </c>
      <c r="G1186" s="7">
        <v>1.6656666480172E-2</v>
      </c>
      <c r="H1186" s="7">
        <v>9.97828548248441E-3</v>
      </c>
      <c r="I1186" s="7">
        <v>9.0337820123510201E-2</v>
      </c>
      <c r="J1186" s="7">
        <v>0.101071210581653</v>
      </c>
      <c r="K1186" s="7">
        <v>6.2499556064920699E-2</v>
      </c>
      <c r="L1186" s="7">
        <v>0.40249651051360502</v>
      </c>
      <c r="M1186" s="7">
        <v>4.7012789239464801E-2</v>
      </c>
      <c r="N1186" s="7">
        <v>6.2231797996766099E-2</v>
      </c>
      <c r="O1186" s="7">
        <v>1.02168879345871E-2</v>
      </c>
      <c r="P1186" s="7">
        <v>0.19749847558283701</v>
      </c>
      <c r="Q1186" s="7">
        <v>6.3682691088040499</v>
      </c>
    </row>
    <row r="1187" spans="1:17" hidden="1" x14ac:dyDescent="0.3">
      <c r="A1187" s="3" t="s">
        <v>42</v>
      </c>
      <c r="B1187" s="2">
        <v>44378</v>
      </c>
      <c r="C1187" s="7">
        <v>1.18271599829662</v>
      </c>
      <c r="D1187" s="7">
        <v>6.8091478275132797E-4</v>
      </c>
      <c r="E1187" s="7">
        <v>0.81439378853023603</v>
      </c>
      <c r="F1187" s="7">
        <v>0.18492529668701299</v>
      </c>
      <c r="G1187" s="7">
        <v>1.02896862817526E-2</v>
      </c>
      <c r="H1187" s="7">
        <v>1.0437324149029099E-2</v>
      </c>
      <c r="I1187" s="7">
        <v>9.1848046378558895E-2</v>
      </c>
      <c r="J1187" s="7">
        <v>0.10545046570411901</v>
      </c>
      <c r="K1187" s="7">
        <v>6.5995952618894502E-2</v>
      </c>
      <c r="L1187" s="7">
        <v>0.401705973097578</v>
      </c>
      <c r="M1187" s="7">
        <v>4.6731676317152297E-2</v>
      </c>
      <c r="N1187" s="7">
        <v>5.7005060722726902E-2</v>
      </c>
      <c r="O1187" s="7">
        <v>1.3408219828218999E-2</v>
      </c>
      <c r="P1187" s="7">
        <v>0.19712759490196999</v>
      </c>
      <c r="Q1187" s="7">
        <v>6.3487355595124502</v>
      </c>
    </row>
    <row r="1188" spans="1:17" hidden="1" x14ac:dyDescent="0.3">
      <c r="A1188" s="3" t="s">
        <v>42</v>
      </c>
      <c r="B1188" s="2">
        <v>44409</v>
      </c>
      <c r="C1188" s="7">
        <v>1.1855566894830201</v>
      </c>
      <c r="D1188" s="7">
        <v>4.7480695340494102E-4</v>
      </c>
      <c r="E1188" s="7">
        <v>0.79832459820749602</v>
      </c>
      <c r="F1188" s="7">
        <v>0.201200594839099</v>
      </c>
      <c r="G1188" s="7">
        <v>1.32657732297212E-2</v>
      </c>
      <c r="H1188" s="7">
        <v>1.23913276948479E-2</v>
      </c>
      <c r="I1188" s="7">
        <v>9.4701975111882206E-2</v>
      </c>
      <c r="J1188" s="7">
        <v>0.124444484149281</v>
      </c>
      <c r="K1188" s="7">
        <v>6.3807169519631002E-2</v>
      </c>
      <c r="L1188" s="7">
        <v>0.375601513268843</v>
      </c>
      <c r="M1188" s="7">
        <v>4.6127397312417502E-2</v>
      </c>
      <c r="N1188" s="7">
        <v>6.2141720689962397E-2</v>
      </c>
      <c r="O1188" s="7">
        <v>1.68621169495193E-2</v>
      </c>
      <c r="P1188" s="7">
        <v>0.190656522073895</v>
      </c>
      <c r="Q1188" s="7">
        <v>6.3788622415415697</v>
      </c>
    </row>
    <row r="1189" spans="1:17" hidden="1" x14ac:dyDescent="0.3">
      <c r="A1189" s="3" t="s">
        <v>42</v>
      </c>
      <c r="B1189" s="2">
        <v>44440</v>
      </c>
      <c r="C1189" s="7">
        <v>1.1383390690202899</v>
      </c>
      <c r="D1189" s="7">
        <v>6.7034885837178801E-4</v>
      </c>
      <c r="E1189" s="7">
        <v>0.80589395985426104</v>
      </c>
      <c r="F1189" s="7">
        <v>0.19343569128736701</v>
      </c>
      <c r="G1189" s="7">
        <v>1.34244544422106E-2</v>
      </c>
      <c r="H1189" s="7">
        <v>1.24785869838281E-2</v>
      </c>
      <c r="I1189" s="7">
        <v>8.5499512751216797E-2</v>
      </c>
      <c r="J1189" s="7">
        <v>0.113731909080431</v>
      </c>
      <c r="K1189" s="7">
        <v>6.58260266904383E-2</v>
      </c>
      <c r="L1189" s="7">
        <v>0.38189875800659201</v>
      </c>
      <c r="M1189" s="7">
        <v>4.6456959081672203E-2</v>
      </c>
      <c r="N1189" s="7">
        <v>5.7313812937803701E-2</v>
      </c>
      <c r="O1189" s="7">
        <v>1.41899688098966E-2</v>
      </c>
      <c r="P1189" s="7">
        <v>0.20918001121591101</v>
      </c>
      <c r="Q1189" s="7">
        <v>6.3773958522600003</v>
      </c>
    </row>
    <row r="1190" spans="1:17" hidden="1" x14ac:dyDescent="0.3">
      <c r="A1190" s="3" t="s">
        <v>43</v>
      </c>
      <c r="B1190" s="2">
        <v>43466</v>
      </c>
      <c r="C1190" s="7">
        <v>0.83367439916584696</v>
      </c>
      <c r="D1190" s="7">
        <v>1.6525028079129101E-3</v>
      </c>
      <c r="E1190" s="7">
        <v>0.48306333817081298</v>
      </c>
      <c r="F1190" s="7">
        <v>0.515284159021274</v>
      </c>
      <c r="G1190" s="7">
        <v>1.1274827285389699E-2</v>
      </c>
      <c r="H1190" s="7">
        <v>2.3705902192089501E-2</v>
      </c>
      <c r="I1190" s="7">
        <v>0.10695596271027299</v>
      </c>
      <c r="J1190" s="7">
        <v>0.104020188417573</v>
      </c>
      <c r="K1190" s="7">
        <v>7.2636664292597394E-2</v>
      </c>
      <c r="L1190" s="7">
        <v>0.291034351704899</v>
      </c>
      <c r="M1190" s="7">
        <v>5.1496603551746803E-2</v>
      </c>
      <c r="N1190" s="7">
        <v>9.1905058146601798E-2</v>
      </c>
      <c r="O1190" s="7">
        <v>3.2463844779123098E-2</v>
      </c>
      <c r="P1190" s="7">
        <v>0.214506596919707</v>
      </c>
      <c r="Q1190" s="7">
        <v>5.6424232596931496</v>
      </c>
    </row>
    <row r="1191" spans="1:17" hidden="1" x14ac:dyDescent="0.3">
      <c r="A1191" s="3" t="s">
        <v>43</v>
      </c>
      <c r="B1191" s="2">
        <v>43497</v>
      </c>
      <c r="C1191" s="7">
        <v>0.84441807327390805</v>
      </c>
      <c r="D1191" s="7">
        <v>1.78629603681997E-3</v>
      </c>
      <c r="E1191" s="7">
        <v>0.46209981828149999</v>
      </c>
      <c r="F1191" s="7">
        <v>0.53611388568167995</v>
      </c>
      <c r="G1191" s="7">
        <v>1.07864285985036E-2</v>
      </c>
      <c r="H1191" s="7">
        <v>2.5642009593197099E-2</v>
      </c>
      <c r="I1191" s="7">
        <v>0.10712048737733899</v>
      </c>
      <c r="J1191" s="7">
        <v>0.119035893956523</v>
      </c>
      <c r="K1191" s="7">
        <v>6.4854003564191104E-2</v>
      </c>
      <c r="L1191" s="7">
        <v>0.29314101690579802</v>
      </c>
      <c r="M1191" s="7">
        <v>5.17876005043683E-2</v>
      </c>
      <c r="N1191" s="7">
        <v>9.0226081123359295E-2</v>
      </c>
      <c r="O1191" s="7">
        <v>3.52142960468202E-2</v>
      </c>
      <c r="P1191" s="7">
        <v>0.20219218232990099</v>
      </c>
      <c r="Q1191" s="7">
        <v>5.5906256984731497</v>
      </c>
    </row>
    <row r="1192" spans="1:17" hidden="1" x14ac:dyDescent="0.3">
      <c r="A1192" s="3" t="s">
        <v>43</v>
      </c>
      <c r="B1192" s="2">
        <v>43525</v>
      </c>
      <c r="C1192" s="7">
        <v>1.0399844387921899</v>
      </c>
      <c r="D1192" s="7">
        <v>1.9149767097102299E-3</v>
      </c>
      <c r="E1192" s="7">
        <v>0.465473033048871</v>
      </c>
      <c r="F1192" s="7">
        <v>0.53261199024141903</v>
      </c>
      <c r="G1192" s="7">
        <v>1.147111760863E-2</v>
      </c>
      <c r="H1192" s="7">
        <v>2.3572556228014602E-2</v>
      </c>
      <c r="I1192" s="7">
        <v>0.112060510506498</v>
      </c>
      <c r="J1192" s="7">
        <v>0.113349616621367</v>
      </c>
      <c r="K1192" s="7">
        <v>7.24504822800877E-2</v>
      </c>
      <c r="L1192" s="7">
        <v>0.279539679181114</v>
      </c>
      <c r="M1192" s="7">
        <v>4.8138179992631501E-2</v>
      </c>
      <c r="N1192" s="7">
        <v>8.4373075385916096E-2</v>
      </c>
      <c r="O1192" s="7">
        <v>2.8577436833820601E-2</v>
      </c>
      <c r="P1192" s="7">
        <v>0.22646734536192001</v>
      </c>
      <c r="Q1192" s="7">
        <v>5.6001892715080404</v>
      </c>
    </row>
    <row r="1193" spans="1:17" hidden="1" x14ac:dyDescent="0.3">
      <c r="A1193" s="3" t="s">
        <v>43</v>
      </c>
      <c r="B1193" s="2">
        <v>43556</v>
      </c>
      <c r="C1193" s="7">
        <v>0.99039500900256905</v>
      </c>
      <c r="D1193" s="7">
        <v>2.2948882247986599E-3</v>
      </c>
      <c r="E1193" s="7">
        <v>0.45642765085620102</v>
      </c>
      <c r="F1193" s="7">
        <v>0.54127746091900097</v>
      </c>
      <c r="G1193" s="7">
        <v>1.15232566280232E-2</v>
      </c>
      <c r="H1193" s="7">
        <v>2.4706056116755699E-2</v>
      </c>
      <c r="I1193" s="7">
        <v>0.122940851532191</v>
      </c>
      <c r="J1193" s="7">
        <v>0.111313757070577</v>
      </c>
      <c r="K1193" s="7">
        <v>6.3402412506826406E-2</v>
      </c>
      <c r="L1193" s="7">
        <v>0.283386021081106</v>
      </c>
      <c r="M1193" s="7">
        <v>4.9175015194647197E-2</v>
      </c>
      <c r="N1193" s="7">
        <v>9.2185253577648299E-2</v>
      </c>
      <c r="O1193" s="7">
        <v>3.2900146714472001E-2</v>
      </c>
      <c r="P1193" s="7">
        <v>0.20846722957775199</v>
      </c>
      <c r="Q1193" s="7">
        <v>5.5790209799437402</v>
      </c>
    </row>
    <row r="1194" spans="1:17" hidden="1" x14ac:dyDescent="0.3">
      <c r="A1194" s="3" t="s">
        <v>43</v>
      </c>
      <c r="B1194" s="2">
        <v>43586</v>
      </c>
      <c r="C1194" s="7">
        <v>1.02185545388694</v>
      </c>
      <c r="D1194" s="7">
        <v>3.0398031220909998E-3</v>
      </c>
      <c r="E1194" s="7">
        <v>0.45909594379519297</v>
      </c>
      <c r="F1194" s="7">
        <v>0.53786425308271602</v>
      </c>
      <c r="G1194" s="7">
        <v>1.1549056938136799E-2</v>
      </c>
      <c r="H1194" s="7">
        <v>2.4090766744160198E-2</v>
      </c>
      <c r="I1194" s="7">
        <v>0.132118116462806</v>
      </c>
      <c r="J1194" s="7">
        <v>0.114388976289777</v>
      </c>
      <c r="K1194" s="7">
        <v>6.3099460179805902E-2</v>
      </c>
      <c r="L1194" s="7">
        <v>0.278150142348638</v>
      </c>
      <c r="M1194" s="7">
        <v>5.00809628077344E-2</v>
      </c>
      <c r="N1194" s="7">
        <v>8.8900086453564606E-2</v>
      </c>
      <c r="O1194" s="7">
        <v>3.4066792062331701E-2</v>
      </c>
      <c r="P1194" s="7">
        <v>0.20355563971304599</v>
      </c>
      <c r="Q1194" s="7">
        <v>5.6645343618023896</v>
      </c>
    </row>
    <row r="1195" spans="1:17" hidden="1" x14ac:dyDescent="0.3">
      <c r="A1195" s="3" t="s">
        <v>43</v>
      </c>
      <c r="B1195" s="2">
        <v>43617</v>
      </c>
      <c r="C1195" s="7">
        <v>0.97886592163039399</v>
      </c>
      <c r="D1195" s="7">
        <v>1.72573018099823E-3</v>
      </c>
      <c r="E1195" s="7">
        <v>0.46266043596942802</v>
      </c>
      <c r="F1195" s="7">
        <v>0.53561383384957395</v>
      </c>
      <c r="G1195" s="7">
        <v>1.2392024702295499E-2</v>
      </c>
      <c r="H1195" s="7">
        <v>2.2177962863877999E-2</v>
      </c>
      <c r="I1195" s="7">
        <v>0.13419285422452701</v>
      </c>
      <c r="J1195" s="7">
        <v>0.119185099317913</v>
      </c>
      <c r="K1195" s="7">
        <v>6.72668180231E-2</v>
      </c>
      <c r="L1195" s="7">
        <v>0.28321304964414801</v>
      </c>
      <c r="M1195" s="7">
        <v>4.9366679968815198E-2</v>
      </c>
      <c r="N1195" s="7">
        <v>7.8851697554781899E-2</v>
      </c>
      <c r="O1195" s="7">
        <v>2.8717454986036402E-2</v>
      </c>
      <c r="P1195" s="7">
        <v>0.204636358714505</v>
      </c>
      <c r="Q1195" s="7">
        <v>5.6482800828092099</v>
      </c>
    </row>
    <row r="1196" spans="1:17" hidden="1" x14ac:dyDescent="0.3">
      <c r="A1196" s="3" t="s">
        <v>43</v>
      </c>
      <c r="B1196" s="2">
        <v>43647</v>
      </c>
      <c r="C1196" s="7">
        <v>1.0265813639214201</v>
      </c>
      <c r="D1196" s="7">
        <v>1.8134277551949201E-3</v>
      </c>
      <c r="E1196" s="7">
        <v>0.44940279516403597</v>
      </c>
      <c r="F1196" s="7">
        <v>0.54878377708076898</v>
      </c>
      <c r="G1196" s="7">
        <v>1.2112975964346399E-2</v>
      </c>
      <c r="H1196" s="7">
        <v>2.4437947462626501E-2</v>
      </c>
      <c r="I1196" s="7">
        <v>0.132117054522499</v>
      </c>
      <c r="J1196" s="7">
        <v>0.124943717269628</v>
      </c>
      <c r="K1196" s="7">
        <v>6.5274902363829407E-2</v>
      </c>
      <c r="L1196" s="7">
        <v>0.27838399680581799</v>
      </c>
      <c r="M1196" s="7">
        <v>5.0778036413295098E-2</v>
      </c>
      <c r="N1196" s="7">
        <v>8.3525649467473206E-2</v>
      </c>
      <c r="O1196" s="7">
        <v>2.7297476635084299E-2</v>
      </c>
      <c r="P1196" s="7">
        <v>0.20112824309540001</v>
      </c>
      <c r="Q1196" s="7">
        <v>5.6576629521974402</v>
      </c>
    </row>
    <row r="1197" spans="1:17" hidden="1" x14ac:dyDescent="0.3">
      <c r="A1197" s="3" t="s">
        <v>43</v>
      </c>
      <c r="B1197" s="2">
        <v>43678</v>
      </c>
      <c r="C1197" s="7">
        <v>1.01347599968699</v>
      </c>
      <c r="D1197" s="7">
        <v>1.53716306563186E-3</v>
      </c>
      <c r="E1197" s="7">
        <v>0.45938512897016798</v>
      </c>
      <c r="F1197" s="7">
        <v>0.53907770796419996</v>
      </c>
      <c r="G1197" s="7">
        <v>1.17215626531575E-2</v>
      </c>
      <c r="H1197" s="7">
        <v>2.79465371414933E-2</v>
      </c>
      <c r="I1197" s="7">
        <v>0.13229553651759501</v>
      </c>
      <c r="J1197" s="7">
        <v>0.12165058507757701</v>
      </c>
      <c r="K1197" s="7">
        <v>6.7887889788248904E-2</v>
      </c>
      <c r="L1197" s="7">
        <v>0.27947408561195802</v>
      </c>
      <c r="M1197" s="7">
        <v>4.9537639592409102E-2</v>
      </c>
      <c r="N1197" s="7">
        <v>9.1843773997982103E-2</v>
      </c>
      <c r="O1197" s="7">
        <v>2.6493860103335699E-2</v>
      </c>
      <c r="P1197" s="7">
        <v>0.191148529516243</v>
      </c>
      <c r="Q1197" s="7">
        <v>5.6732568975986002</v>
      </c>
    </row>
    <row r="1198" spans="1:17" hidden="1" x14ac:dyDescent="0.3">
      <c r="A1198" s="3" t="s">
        <v>43</v>
      </c>
      <c r="B1198" s="2">
        <v>43709</v>
      </c>
      <c r="C1198" s="7">
        <v>0.95871587202200204</v>
      </c>
      <c r="D1198" s="7">
        <v>1.9481941663865899E-3</v>
      </c>
      <c r="E1198" s="7">
        <v>0.46106645804114699</v>
      </c>
      <c r="F1198" s="7">
        <v>0.53698534779246598</v>
      </c>
      <c r="G1198" s="7">
        <v>1.20337862787616E-2</v>
      </c>
      <c r="H1198" s="7">
        <v>2.28036503198117E-2</v>
      </c>
      <c r="I1198" s="7">
        <v>0.121319735163434</v>
      </c>
      <c r="J1198" s="7">
        <v>0.11069209919688799</v>
      </c>
      <c r="K1198" s="7">
        <v>6.6108158332201003E-2</v>
      </c>
      <c r="L1198" s="7">
        <v>0.276327360802955</v>
      </c>
      <c r="M1198" s="7">
        <v>4.7455110747562299E-2</v>
      </c>
      <c r="N1198" s="7">
        <v>8.6461717118445303E-2</v>
      </c>
      <c r="O1198" s="7">
        <v>2.9160203012301801E-2</v>
      </c>
      <c r="P1198" s="7">
        <v>0.22763817902764</v>
      </c>
      <c r="Q1198" s="7">
        <v>5.5958678499642698</v>
      </c>
    </row>
    <row r="1199" spans="1:17" hidden="1" x14ac:dyDescent="0.3">
      <c r="A1199" s="3" t="s">
        <v>43</v>
      </c>
      <c r="B1199" s="2">
        <v>43739</v>
      </c>
      <c r="C1199" s="7">
        <v>0.99289242784024101</v>
      </c>
      <c r="D1199" s="7">
        <v>1.5067547410702899E-3</v>
      </c>
      <c r="E1199" s="7">
        <v>0.46403933305554401</v>
      </c>
      <c r="F1199" s="7">
        <v>0.53445391220338601</v>
      </c>
      <c r="G1199" s="7">
        <v>1.1879098639886201E-2</v>
      </c>
      <c r="H1199" s="7">
        <v>2.4943615523143201E-2</v>
      </c>
      <c r="I1199" s="7">
        <v>0.13290388618623999</v>
      </c>
      <c r="J1199" s="7">
        <v>0.113883601843267</v>
      </c>
      <c r="K1199" s="7">
        <v>7.2719181561618898E-2</v>
      </c>
      <c r="L1199" s="7">
        <v>0.28433146353149302</v>
      </c>
      <c r="M1199" s="7">
        <v>4.9403254802028999E-2</v>
      </c>
      <c r="N1199" s="7">
        <v>9.1678385366348397E-2</v>
      </c>
      <c r="O1199" s="7">
        <v>2.4262137605769798E-2</v>
      </c>
      <c r="P1199" s="7">
        <v>0.19399537494020599</v>
      </c>
      <c r="Q1199" s="7">
        <v>5.6809289224146502</v>
      </c>
    </row>
    <row r="1200" spans="1:17" hidden="1" x14ac:dyDescent="0.3">
      <c r="A1200" s="3" t="s">
        <v>43</v>
      </c>
      <c r="B1200" s="2">
        <v>43770</v>
      </c>
      <c r="C1200" s="7">
        <v>1.07632087382034</v>
      </c>
      <c r="D1200" s="7">
        <v>1.94357760552479E-3</v>
      </c>
      <c r="E1200" s="7">
        <v>0.45444715091539301</v>
      </c>
      <c r="F1200" s="7">
        <v>0.543609271479082</v>
      </c>
      <c r="G1200" s="7">
        <v>1.0544069101410401E-2</v>
      </c>
      <c r="H1200" s="7">
        <v>2.8137801533002799E-2</v>
      </c>
      <c r="I1200" s="7">
        <v>0.13358160857390899</v>
      </c>
      <c r="J1200" s="7">
        <v>0.110024828517559</v>
      </c>
      <c r="K1200" s="7">
        <v>8.9518854736619496E-2</v>
      </c>
      <c r="L1200" s="7">
        <v>0.27651180513880003</v>
      </c>
      <c r="M1200" s="7">
        <v>4.9964710633909198E-2</v>
      </c>
      <c r="N1200" s="7">
        <v>8.8841701755782196E-2</v>
      </c>
      <c r="O1200" s="7">
        <v>2.8178955490573102E-2</v>
      </c>
      <c r="P1200" s="7">
        <v>0.184695664518435</v>
      </c>
      <c r="Q1200" s="7">
        <v>5.58134515036505</v>
      </c>
    </row>
    <row r="1201" spans="1:17" hidden="1" x14ac:dyDescent="0.3">
      <c r="A1201" s="3" t="s">
        <v>43</v>
      </c>
      <c r="B1201" s="2">
        <v>43800</v>
      </c>
      <c r="C1201" s="7">
        <v>1.2228201669571599</v>
      </c>
      <c r="D1201" s="7">
        <v>1.7752324412588501E-3</v>
      </c>
      <c r="E1201" s="7">
        <v>0.461345892514119</v>
      </c>
      <c r="F1201" s="7">
        <v>0.53687887504462195</v>
      </c>
      <c r="G1201" s="7">
        <v>1.0073666808893199E-2</v>
      </c>
      <c r="H1201" s="7">
        <v>3.4327723796656801E-2</v>
      </c>
      <c r="I1201" s="7">
        <v>0.16329841277564999</v>
      </c>
      <c r="J1201" s="7">
        <v>0.110069944580776</v>
      </c>
      <c r="K1201" s="7">
        <v>0.11858612855004499</v>
      </c>
      <c r="L1201" s="7">
        <v>0.28368881286784497</v>
      </c>
      <c r="M1201" s="7">
        <v>5.1583237028535997E-2</v>
      </c>
      <c r="N1201" s="7">
        <v>7.0859897723358697E-2</v>
      </c>
      <c r="O1201" s="7">
        <v>1.8768105110380101E-2</v>
      </c>
      <c r="P1201" s="7">
        <v>0.13874407075785999</v>
      </c>
      <c r="Q1201" s="7">
        <v>5.6639368156476699</v>
      </c>
    </row>
    <row r="1202" spans="1:17" hidden="1" x14ac:dyDescent="0.3">
      <c r="A1202" s="3" t="s">
        <v>43</v>
      </c>
      <c r="B1202" s="2">
        <v>43831</v>
      </c>
      <c r="C1202" s="7">
        <v>0.89158654714817498</v>
      </c>
      <c r="D1202" s="7">
        <v>2.04921840427412E-3</v>
      </c>
      <c r="E1202" s="7">
        <v>0.48933796582449701</v>
      </c>
      <c r="F1202" s="7">
        <v>0.50861281577122897</v>
      </c>
      <c r="G1202" s="7">
        <v>1.1228107021517299E-2</v>
      </c>
      <c r="H1202" s="7">
        <v>2.29789071764042E-2</v>
      </c>
      <c r="I1202" s="7">
        <v>0.10532215715242101</v>
      </c>
      <c r="J1202" s="7">
        <v>0.110973869211846</v>
      </c>
      <c r="K1202" s="7">
        <v>7.14570434203564E-2</v>
      </c>
      <c r="L1202" s="7">
        <v>0.283343197259663</v>
      </c>
      <c r="M1202" s="7">
        <v>5.1871582629106502E-2</v>
      </c>
      <c r="N1202" s="7">
        <v>9.3368870948577903E-2</v>
      </c>
      <c r="O1202" s="7">
        <v>2.69374953069061E-2</v>
      </c>
      <c r="P1202" s="7">
        <v>0.22251876987320099</v>
      </c>
      <c r="Q1202" s="7">
        <v>5.6427792827765897</v>
      </c>
    </row>
    <row r="1203" spans="1:17" hidden="1" x14ac:dyDescent="0.3">
      <c r="A1203" s="3" t="s">
        <v>43</v>
      </c>
      <c r="B1203" s="2">
        <v>43862</v>
      </c>
      <c r="C1203" s="7">
        <v>0.90449620692868304</v>
      </c>
      <c r="D1203" s="7">
        <v>2.2449794674554999E-3</v>
      </c>
      <c r="E1203" s="7">
        <v>0.48971351514971201</v>
      </c>
      <c r="F1203" s="7">
        <v>0.50804150538283299</v>
      </c>
      <c r="G1203" s="7">
        <v>1.05407354134188E-2</v>
      </c>
      <c r="H1203" s="7">
        <v>2.5571411145916899E-2</v>
      </c>
      <c r="I1203" s="7">
        <v>0.105914958607639</v>
      </c>
      <c r="J1203" s="7">
        <v>0.121755382123187</v>
      </c>
      <c r="K1203" s="7">
        <v>6.5100761094112405E-2</v>
      </c>
      <c r="L1203" s="7">
        <v>0.29101059569322801</v>
      </c>
      <c r="M1203" s="7">
        <v>5.2499686951474202E-2</v>
      </c>
      <c r="N1203" s="7">
        <v>9.2548819176937996E-2</v>
      </c>
      <c r="O1203" s="7">
        <v>2.58670394732936E-2</v>
      </c>
      <c r="P1203" s="7">
        <v>0.209190610320791</v>
      </c>
      <c r="Q1203" s="7">
        <v>5.6158716778255897</v>
      </c>
    </row>
    <row r="1204" spans="1:17" x14ac:dyDescent="0.3">
      <c r="A1204" s="3" t="s">
        <v>43</v>
      </c>
      <c r="B1204" s="2">
        <v>43891</v>
      </c>
      <c r="C1204" s="7">
        <v>0.80251492618325604</v>
      </c>
      <c r="D1204" s="7">
        <v>3.0627765226788899E-3</v>
      </c>
      <c r="E1204" s="7">
        <v>0.53930733491730298</v>
      </c>
      <c r="F1204" s="7">
        <v>0.45762988856001802</v>
      </c>
      <c r="G1204" s="7">
        <v>1.02366167851187E-2</v>
      </c>
      <c r="H1204" s="7">
        <v>1.6796183460114401E-2</v>
      </c>
      <c r="I1204" s="7">
        <v>6.8259421208359497E-2</v>
      </c>
      <c r="J1204" s="7">
        <v>8.24670759045769E-2</v>
      </c>
      <c r="K1204" s="7">
        <v>5.6255513356973298E-2</v>
      </c>
      <c r="L1204" s="7">
        <v>0.41924832231674097</v>
      </c>
      <c r="M1204" s="7">
        <v>4.2779327078794498E-2</v>
      </c>
      <c r="N1204" s="7">
        <v>7.5957582114277597E-2</v>
      </c>
      <c r="O1204" s="7">
        <v>1.4023308517689599E-2</v>
      </c>
      <c r="P1204" s="7">
        <v>0.21397664925735499</v>
      </c>
      <c r="Q1204" s="7">
        <v>5.7051294748308097</v>
      </c>
    </row>
    <row r="1205" spans="1:17" hidden="1" x14ac:dyDescent="0.3">
      <c r="A1205" s="3" t="s">
        <v>43</v>
      </c>
      <c r="B1205" s="2">
        <v>43922</v>
      </c>
      <c r="C1205" s="7">
        <v>0.39283412444482602</v>
      </c>
      <c r="D1205" s="7">
        <v>3.3817495404835701E-3</v>
      </c>
      <c r="E1205" s="7">
        <v>0.69215194026059002</v>
      </c>
      <c r="F1205" s="7">
        <v>0.304466310198927</v>
      </c>
      <c r="G1205" s="7">
        <v>1.1642046798749301E-2</v>
      </c>
      <c r="H1205" s="7">
        <v>4.7361737657051198E-4</v>
      </c>
      <c r="I1205" s="7">
        <v>2.2604937662909001E-2</v>
      </c>
      <c r="J1205" s="7">
        <v>2.75530363715762E-2</v>
      </c>
      <c r="K1205" s="7">
        <v>3.93476658408385E-2</v>
      </c>
      <c r="L1205" s="7">
        <v>0.75368247368691599</v>
      </c>
      <c r="M1205" s="7">
        <v>1.92279280151352E-2</v>
      </c>
      <c r="N1205" s="7">
        <v>2.9622837561289202E-2</v>
      </c>
      <c r="O1205" s="7">
        <v>9.4364900557697298E-4</v>
      </c>
      <c r="P1205" s="7">
        <v>9.4901807680439501E-2</v>
      </c>
      <c r="Q1205" s="7">
        <v>5.8838959098114696</v>
      </c>
    </row>
    <row r="1206" spans="1:17" hidden="1" x14ac:dyDescent="0.3">
      <c r="A1206" s="3" t="s">
        <v>43</v>
      </c>
      <c r="B1206" s="2">
        <v>43952</v>
      </c>
      <c r="C1206" s="7">
        <v>0.51875164510944205</v>
      </c>
      <c r="D1206" s="7">
        <v>2.9726765212281501E-3</v>
      </c>
      <c r="E1206" s="7">
        <v>0.64346276578769102</v>
      </c>
      <c r="F1206" s="7">
        <v>0.35356455769107997</v>
      </c>
      <c r="G1206" s="7">
        <v>1.32029592157603E-2</v>
      </c>
      <c r="H1206" s="7">
        <v>1.84036375517371E-3</v>
      </c>
      <c r="I1206" s="7">
        <v>2.93875583758548E-2</v>
      </c>
      <c r="J1206" s="7">
        <v>3.68737835744214E-2</v>
      </c>
      <c r="K1206" s="7">
        <v>3.8013547995189703E-2</v>
      </c>
      <c r="L1206" s="7">
        <v>0.63299403969280599</v>
      </c>
      <c r="M1206" s="7">
        <v>1.9702669937270201E-2</v>
      </c>
      <c r="N1206" s="7">
        <v>9.6519742213004703E-2</v>
      </c>
      <c r="O1206" s="7">
        <v>1.1611190571988899E-3</v>
      </c>
      <c r="P1206" s="7">
        <v>0.13030421618332</v>
      </c>
      <c r="Q1206" s="7">
        <v>5.8628201143569596</v>
      </c>
    </row>
    <row r="1207" spans="1:17" hidden="1" x14ac:dyDescent="0.3">
      <c r="A1207" s="3" t="s">
        <v>43</v>
      </c>
      <c r="B1207" s="2">
        <v>43983</v>
      </c>
      <c r="C1207" s="7">
        <v>0.71224557090163199</v>
      </c>
      <c r="D1207" s="7">
        <v>2.49515097537542E-3</v>
      </c>
      <c r="E1207" s="7">
        <v>0.52733806318452503</v>
      </c>
      <c r="F1207" s="7">
        <v>0.47016678584009902</v>
      </c>
      <c r="G1207" s="7">
        <v>1.17394271004273E-2</v>
      </c>
      <c r="H1207" s="7">
        <v>7.8360835274690604E-3</v>
      </c>
      <c r="I1207" s="7">
        <v>8.5522878718822901E-2</v>
      </c>
      <c r="J1207" s="7">
        <v>4.2921640910416503E-2</v>
      </c>
      <c r="K1207" s="7">
        <v>4.2010842026963598E-2</v>
      </c>
      <c r="L1207" s="7">
        <v>0.44033135485813402</v>
      </c>
      <c r="M1207" s="7">
        <v>2.6009287983954101E-2</v>
      </c>
      <c r="N1207" s="7">
        <v>0.14302302173702899</v>
      </c>
      <c r="O1207" s="7">
        <v>1.8864173210048701E-3</v>
      </c>
      <c r="P1207" s="7">
        <v>0.19871904581577801</v>
      </c>
      <c r="Q1207" s="7">
        <v>5.7922164357563597</v>
      </c>
    </row>
    <row r="1208" spans="1:17" hidden="1" x14ac:dyDescent="0.3">
      <c r="A1208" s="3" t="s">
        <v>43</v>
      </c>
      <c r="B1208" s="2">
        <v>44013</v>
      </c>
      <c r="C1208" s="7">
        <v>0.87106830772232802</v>
      </c>
      <c r="D1208" s="7">
        <v>2.2485328827369501E-3</v>
      </c>
      <c r="E1208" s="7">
        <v>0.50990861211994298</v>
      </c>
      <c r="F1208" s="7">
        <v>0.48784285499732</v>
      </c>
      <c r="G1208" s="7">
        <v>1.03329293929941E-2</v>
      </c>
      <c r="H1208" s="7">
        <v>1.52955267992707E-2</v>
      </c>
      <c r="I1208" s="7">
        <v>0.113656919706647</v>
      </c>
      <c r="J1208" s="7">
        <v>7.8110065833270501E-2</v>
      </c>
      <c r="K1208" s="7">
        <v>5.5263472244178803E-2</v>
      </c>
      <c r="L1208" s="7">
        <v>0.35550380843089302</v>
      </c>
      <c r="M1208" s="7">
        <v>4.8387036197998702E-2</v>
      </c>
      <c r="N1208" s="7">
        <v>0.120549782565759</v>
      </c>
      <c r="O1208" s="7">
        <v>5.62323347419952E-3</v>
      </c>
      <c r="P1208" s="7">
        <v>0.197277225354789</v>
      </c>
      <c r="Q1208" s="7">
        <v>5.7684137456687603</v>
      </c>
    </row>
    <row r="1209" spans="1:17" hidden="1" x14ac:dyDescent="0.3">
      <c r="A1209" s="3" t="s">
        <v>43</v>
      </c>
      <c r="B1209" s="2">
        <v>44044</v>
      </c>
      <c r="C1209" s="7">
        <v>0.93084628654100399</v>
      </c>
      <c r="D1209" s="7">
        <v>1.95129558658739E-3</v>
      </c>
      <c r="E1209" s="7">
        <v>0.49482382983444401</v>
      </c>
      <c r="F1209" s="7">
        <v>0.50322487457896803</v>
      </c>
      <c r="G1209" s="7">
        <v>9.5548993751827394E-3</v>
      </c>
      <c r="H1209" s="7">
        <v>1.89710931412496E-2</v>
      </c>
      <c r="I1209" s="7">
        <v>0.12218543256917</v>
      </c>
      <c r="J1209" s="7">
        <v>0.103784841965779</v>
      </c>
      <c r="K1209" s="7">
        <v>5.6509045981871002E-2</v>
      </c>
      <c r="L1209" s="7">
        <v>0.32382175213921599</v>
      </c>
      <c r="M1209" s="7">
        <v>4.3518103081250301E-2</v>
      </c>
      <c r="N1209" s="7">
        <v>0.110753577583517</v>
      </c>
      <c r="O1209" s="7">
        <v>1.10027561191257E-2</v>
      </c>
      <c r="P1209" s="7">
        <v>0.19989849804363899</v>
      </c>
      <c r="Q1209" s="7">
        <v>5.7487942866049</v>
      </c>
    </row>
    <row r="1210" spans="1:17" hidden="1" x14ac:dyDescent="0.3">
      <c r="A1210" s="3" t="s">
        <v>43</v>
      </c>
      <c r="B1210" s="2">
        <v>44075</v>
      </c>
      <c r="C1210" s="7">
        <v>0.89106405733016503</v>
      </c>
      <c r="D1210" s="7">
        <v>2.1908046512147E-3</v>
      </c>
      <c r="E1210" s="7">
        <v>0.49626475101491502</v>
      </c>
      <c r="F1210" s="7">
        <v>0.50154444433387002</v>
      </c>
      <c r="G1210" s="7">
        <v>1.03534305645355E-2</v>
      </c>
      <c r="H1210" s="7">
        <v>1.56820882567353E-2</v>
      </c>
      <c r="I1210" s="7">
        <v>0.10701637233794201</v>
      </c>
      <c r="J1210" s="7">
        <v>9.3658742152547894E-2</v>
      </c>
      <c r="K1210" s="7">
        <v>5.8404231661732003E-2</v>
      </c>
      <c r="L1210" s="7">
        <v>0.32877548951150998</v>
      </c>
      <c r="M1210" s="7">
        <v>4.8511104070316599E-2</v>
      </c>
      <c r="N1210" s="7">
        <v>0.103650780077301</v>
      </c>
      <c r="O1210" s="7">
        <v>1.0689023423885301E-2</v>
      </c>
      <c r="P1210" s="7">
        <v>0.22325873794349499</v>
      </c>
      <c r="Q1210" s="7">
        <v>5.7566196397465399</v>
      </c>
    </row>
    <row r="1211" spans="1:17" hidden="1" x14ac:dyDescent="0.3">
      <c r="A1211" s="3" t="s">
        <v>43</v>
      </c>
      <c r="B1211" s="2">
        <v>44105</v>
      </c>
      <c r="C1211" s="7">
        <v>0.95584199098057498</v>
      </c>
      <c r="D1211" s="7">
        <v>2.02536610431946E-3</v>
      </c>
      <c r="E1211" s="7">
        <v>0.49480726945250603</v>
      </c>
      <c r="F1211" s="7">
        <v>0.503167364443175</v>
      </c>
      <c r="G1211" s="7">
        <v>1.0650522777728801E-2</v>
      </c>
      <c r="H1211" s="7">
        <v>1.8546410598096901E-2</v>
      </c>
      <c r="I1211" s="7">
        <v>0.12157826884996201</v>
      </c>
      <c r="J1211" s="7">
        <v>9.5485735152889203E-2</v>
      </c>
      <c r="K1211" s="7">
        <v>6.3965492366048302E-2</v>
      </c>
      <c r="L1211" s="7">
        <v>0.33161430634262601</v>
      </c>
      <c r="M1211" s="7">
        <v>4.9888975708543802E-2</v>
      </c>
      <c r="N1211" s="7">
        <v>0.106935529575862</v>
      </c>
      <c r="O1211" s="7">
        <v>9.0642346152703893E-3</v>
      </c>
      <c r="P1211" s="7">
        <v>0.19227052401297201</v>
      </c>
      <c r="Q1211" s="7">
        <v>5.7827061481171098</v>
      </c>
    </row>
    <row r="1212" spans="1:17" hidden="1" x14ac:dyDescent="0.3">
      <c r="A1212" s="3" t="s">
        <v>43</v>
      </c>
      <c r="B1212" s="2">
        <v>44136</v>
      </c>
      <c r="C1212" s="7">
        <v>0.63885749440709705</v>
      </c>
      <c r="D1212" s="7">
        <v>3.02923276996479E-3</v>
      </c>
      <c r="E1212" s="7">
        <v>0.59222641079536298</v>
      </c>
      <c r="F1212" s="7">
        <v>0.40474435643467199</v>
      </c>
      <c r="G1212" s="7">
        <v>1.5396056611766599E-2</v>
      </c>
      <c r="H1212" s="7">
        <v>8.8702787445059002E-3</v>
      </c>
      <c r="I1212" s="7">
        <v>4.91356173029995E-2</v>
      </c>
      <c r="J1212" s="7">
        <v>6.5018743412158006E-2</v>
      </c>
      <c r="K1212" s="7">
        <v>5.2487232639964E-2</v>
      </c>
      <c r="L1212" s="7">
        <v>0.49850916296116599</v>
      </c>
      <c r="M1212" s="7">
        <v>5.03765029462903E-2</v>
      </c>
      <c r="N1212" s="7">
        <v>8.5105733681148696E-2</v>
      </c>
      <c r="O1212" s="7">
        <v>4.8907941765428302E-3</v>
      </c>
      <c r="P1212" s="7">
        <v>0.17020987752345801</v>
      </c>
      <c r="Q1212" s="7">
        <v>5.81621489495787</v>
      </c>
    </row>
    <row r="1213" spans="1:17" hidden="1" x14ac:dyDescent="0.3">
      <c r="A1213" s="3" t="s">
        <v>43</v>
      </c>
      <c r="B1213" s="2">
        <v>44166</v>
      </c>
      <c r="C1213" s="7">
        <v>0.91908140843929997</v>
      </c>
      <c r="D1213" s="7">
        <v>2.3900329578332002E-3</v>
      </c>
      <c r="E1213" s="7">
        <v>0.53212720664102697</v>
      </c>
      <c r="F1213" s="7">
        <v>0.46548276040114001</v>
      </c>
      <c r="G1213" s="7">
        <v>1.2900942042167201E-2</v>
      </c>
      <c r="H1213" s="7">
        <v>2.1021510862820902E-2</v>
      </c>
      <c r="I1213" s="7">
        <v>0.13563332775040099</v>
      </c>
      <c r="J1213" s="7">
        <v>7.1196189343570401E-2</v>
      </c>
      <c r="K1213" s="7">
        <v>7.8134891992189204E-2</v>
      </c>
      <c r="L1213" s="7">
        <v>0.403355575928185</v>
      </c>
      <c r="M1213" s="7">
        <v>5.2072837048447999E-2</v>
      </c>
      <c r="N1213" s="7">
        <v>7.5202947076815602E-2</v>
      </c>
      <c r="O1213" s="7">
        <v>4.5425228842554503E-3</v>
      </c>
      <c r="P1213" s="7">
        <v>0.14593925507114699</v>
      </c>
      <c r="Q1213" s="7">
        <v>5.7753505074405096</v>
      </c>
    </row>
    <row r="1214" spans="1:17" hidden="1" x14ac:dyDescent="0.3">
      <c r="A1214" s="3" t="s">
        <v>43</v>
      </c>
      <c r="B1214" s="2">
        <v>44197</v>
      </c>
      <c r="C1214" s="7">
        <v>0.47723130513045903</v>
      </c>
      <c r="D1214" s="7">
        <v>3.2052843813397099E-3</v>
      </c>
      <c r="E1214" s="7">
        <v>0.65282744529792003</v>
      </c>
      <c r="F1214" s="7">
        <v>0.34396727032073998</v>
      </c>
      <c r="G1214" s="7">
        <v>1.4282523610197599E-2</v>
      </c>
      <c r="H1214" s="7">
        <v>1.88841902889193E-3</v>
      </c>
      <c r="I1214" s="7">
        <v>2.2540428233511E-2</v>
      </c>
      <c r="J1214" s="7">
        <v>6.2908525792000902E-2</v>
      </c>
      <c r="K1214" s="7">
        <v>3.6879585218350601E-2</v>
      </c>
      <c r="L1214" s="7">
        <v>0.56957337891544202</v>
      </c>
      <c r="M1214" s="7">
        <v>4.8076064176868397E-2</v>
      </c>
      <c r="N1214" s="7">
        <v>5.0898518269911701E-2</v>
      </c>
      <c r="O1214" s="7">
        <v>3.0920279638196502E-3</v>
      </c>
      <c r="P1214" s="7">
        <v>0.18986052879100601</v>
      </c>
      <c r="Q1214" s="7">
        <v>5.9284238984859199</v>
      </c>
    </row>
    <row r="1215" spans="1:17" hidden="1" x14ac:dyDescent="0.3">
      <c r="A1215" s="3" t="s">
        <v>43</v>
      </c>
      <c r="B1215" s="2">
        <v>44228</v>
      </c>
      <c r="C1215" s="7">
        <v>0.50539672005902603</v>
      </c>
      <c r="D1215" s="7">
        <v>3.0146696254798001E-3</v>
      </c>
      <c r="E1215" s="7">
        <v>0.63206698353173596</v>
      </c>
      <c r="F1215" s="7">
        <v>0.36491834684278401</v>
      </c>
      <c r="G1215" s="7">
        <v>1.5121151812210199E-2</v>
      </c>
      <c r="H1215" s="7">
        <v>1.8028142711092601E-3</v>
      </c>
      <c r="I1215" s="7">
        <v>2.5738464567474698E-2</v>
      </c>
      <c r="J1215" s="7">
        <v>6.3382201584151296E-2</v>
      </c>
      <c r="K1215" s="7">
        <v>3.8393982806625301E-2</v>
      </c>
      <c r="L1215" s="7">
        <v>0.54824210328367795</v>
      </c>
      <c r="M1215" s="7">
        <v>5.3955580298005401E-2</v>
      </c>
      <c r="N1215" s="7">
        <v>6.0951705812511199E-2</v>
      </c>
      <c r="O1215" s="7">
        <v>4.1926821262655203E-3</v>
      </c>
      <c r="P1215" s="7">
        <v>0.18821931343796899</v>
      </c>
      <c r="Q1215" s="7">
        <v>5.9101078970199596</v>
      </c>
    </row>
    <row r="1216" spans="1:17" x14ac:dyDescent="0.3">
      <c r="A1216" s="3" t="s">
        <v>43</v>
      </c>
      <c r="B1216" s="2">
        <v>44256</v>
      </c>
      <c r="C1216" s="7">
        <v>0.62751304288634002</v>
      </c>
      <c r="D1216" s="7">
        <v>3.5483547112877198E-3</v>
      </c>
      <c r="E1216" s="7">
        <v>0.614463893550937</v>
      </c>
      <c r="F1216" s="7">
        <v>0.38198775173777599</v>
      </c>
      <c r="G1216" s="7">
        <v>1.5651671278512101E-2</v>
      </c>
      <c r="H1216" s="7">
        <v>2.44159414406139E-3</v>
      </c>
      <c r="I1216" s="7">
        <v>2.7585481716349301E-2</v>
      </c>
      <c r="J1216" s="7">
        <v>6.0183322518121099E-2</v>
      </c>
      <c r="K1216" s="7">
        <v>3.5946065688781698E-2</v>
      </c>
      <c r="L1216" s="7">
        <v>0.520659398495672</v>
      </c>
      <c r="M1216" s="7">
        <v>5.31939130807585E-2</v>
      </c>
      <c r="N1216" s="7">
        <v>7.2282097801888101E-2</v>
      </c>
      <c r="O1216" s="7">
        <v>2.9526161609386798E-3</v>
      </c>
      <c r="P1216" s="7">
        <v>0.20910383911491701</v>
      </c>
      <c r="Q1216" s="7">
        <v>5.8595088383799299</v>
      </c>
    </row>
    <row r="1217" spans="1:17" hidden="1" x14ac:dyDescent="0.3">
      <c r="A1217" s="3" t="s">
        <v>43</v>
      </c>
      <c r="B1217" s="2">
        <v>44287</v>
      </c>
      <c r="C1217" s="7">
        <v>0.83615780678041995</v>
      </c>
      <c r="D1217" s="7">
        <v>2.8016433867640001E-3</v>
      </c>
      <c r="E1217" s="7">
        <v>0.54328054672526904</v>
      </c>
      <c r="F1217" s="7">
        <v>0.45391780988796698</v>
      </c>
      <c r="G1217" s="7">
        <v>1.2897047644320101E-2</v>
      </c>
      <c r="H1217" s="7">
        <v>1.0965908489506401E-2</v>
      </c>
      <c r="I1217" s="7">
        <v>0.116018982324501</v>
      </c>
      <c r="J1217" s="7">
        <v>6.9058299833950301E-2</v>
      </c>
      <c r="K1217" s="7">
        <v>4.9725581201211899E-2</v>
      </c>
      <c r="L1217" s="7">
        <v>0.372812564323109</v>
      </c>
      <c r="M1217" s="7">
        <v>5.78052677996811E-2</v>
      </c>
      <c r="N1217" s="7">
        <v>0.105453829394554</v>
      </c>
      <c r="O1217" s="7">
        <v>5.4265048358483597E-3</v>
      </c>
      <c r="P1217" s="7">
        <v>0.199836014153318</v>
      </c>
      <c r="Q1217" s="7">
        <v>5.7834417734532497</v>
      </c>
    </row>
    <row r="1218" spans="1:17" hidden="1" x14ac:dyDescent="0.3">
      <c r="A1218" s="3" t="s">
        <v>43</v>
      </c>
      <c r="B1218" s="2">
        <v>44317</v>
      </c>
      <c r="C1218" s="7">
        <v>0.98012197764306297</v>
      </c>
      <c r="D1218" s="7">
        <v>2.6576297985733801E-3</v>
      </c>
      <c r="E1218" s="7">
        <v>0.51023976168790697</v>
      </c>
      <c r="F1218" s="7">
        <v>0.487102608513519</v>
      </c>
      <c r="G1218" s="7">
        <v>1.0031673000517299E-2</v>
      </c>
      <c r="H1218" s="7">
        <v>1.6537973163955302E-2</v>
      </c>
      <c r="I1218" s="7">
        <v>0.13313788553676301</v>
      </c>
      <c r="J1218" s="7">
        <v>8.8528290065882906E-2</v>
      </c>
      <c r="K1218" s="7">
        <v>5.7341217385502102E-2</v>
      </c>
      <c r="L1218" s="7">
        <v>0.32505045152450601</v>
      </c>
      <c r="M1218" s="7">
        <v>5.4299746505349501E-2</v>
      </c>
      <c r="N1218" s="7">
        <v>0.114019381645333</v>
      </c>
      <c r="O1218" s="7">
        <v>9.3336181156479098E-3</v>
      </c>
      <c r="P1218" s="7">
        <v>0.19171976305654201</v>
      </c>
      <c r="Q1218" s="7">
        <v>5.7130289498725704</v>
      </c>
    </row>
    <row r="1219" spans="1:17" hidden="1" x14ac:dyDescent="0.3">
      <c r="A1219" s="3" t="s">
        <v>43</v>
      </c>
      <c r="B1219" s="2">
        <v>44348</v>
      </c>
      <c r="C1219" s="7">
        <v>0.92071916707169399</v>
      </c>
      <c r="D1219" s="7">
        <v>3.5156292921796001E-3</v>
      </c>
      <c r="E1219" s="7">
        <v>0.52604999694996102</v>
      </c>
      <c r="F1219" s="7">
        <v>0.47043437375786001</v>
      </c>
      <c r="G1219" s="7">
        <v>1.21071735059524E-2</v>
      </c>
      <c r="H1219" s="7">
        <v>1.9893257170413601E-2</v>
      </c>
      <c r="I1219" s="7">
        <v>0.122735161023489</v>
      </c>
      <c r="J1219" s="7">
        <v>0.101618904780596</v>
      </c>
      <c r="K1219" s="7">
        <v>5.8633184517792203E-2</v>
      </c>
      <c r="L1219" s="7">
        <v>0.33303889501851902</v>
      </c>
      <c r="M1219" s="7">
        <v>5.4791424287811703E-2</v>
      </c>
      <c r="N1219" s="7">
        <v>9.7180379537967099E-2</v>
      </c>
      <c r="O1219" s="7">
        <v>1.01255141022863E-2</v>
      </c>
      <c r="P1219" s="7">
        <v>0.18987610605517299</v>
      </c>
      <c r="Q1219" s="7">
        <v>5.7445691023570999</v>
      </c>
    </row>
    <row r="1220" spans="1:17" hidden="1" x14ac:dyDescent="0.3">
      <c r="A1220" s="3" t="s">
        <v>43</v>
      </c>
      <c r="B1220" s="2">
        <v>44378</v>
      </c>
      <c r="C1220" s="7">
        <v>0.99961653604216405</v>
      </c>
      <c r="D1220" s="7">
        <v>2.6240937198362601E-3</v>
      </c>
      <c r="E1220" s="7">
        <v>0.50912658784127596</v>
      </c>
      <c r="F1220" s="7">
        <v>0.48824931843888703</v>
      </c>
      <c r="G1220" s="7">
        <v>9.89590177301688E-3</v>
      </c>
      <c r="H1220" s="7">
        <v>2.0664257750266299E-2</v>
      </c>
      <c r="I1220" s="7">
        <v>0.120896230911878</v>
      </c>
      <c r="J1220" s="7">
        <v>0.110881440862203</v>
      </c>
      <c r="K1220" s="7">
        <v>5.7174230223985399E-2</v>
      </c>
      <c r="L1220" s="7">
        <v>0.327392042556302</v>
      </c>
      <c r="M1220" s="7">
        <v>5.40181695450812E-2</v>
      </c>
      <c r="N1220" s="7">
        <v>9.3605802686971606E-2</v>
      </c>
      <c r="O1220" s="7">
        <v>1.3925346034513101E-2</v>
      </c>
      <c r="P1220" s="7">
        <v>0.19154657765578301</v>
      </c>
      <c r="Q1220" s="7">
        <v>5.76452346616633</v>
      </c>
    </row>
    <row r="1221" spans="1:17" hidden="1" x14ac:dyDescent="0.3">
      <c r="A1221" s="3" t="s">
        <v>43</v>
      </c>
      <c r="B1221" s="2">
        <v>44409</v>
      </c>
      <c r="C1221" s="7">
        <v>1.0002211285810301</v>
      </c>
      <c r="D1221" s="7">
        <v>3.0742787296335898E-3</v>
      </c>
      <c r="E1221" s="7">
        <v>0.489011379176848</v>
      </c>
      <c r="F1221" s="7">
        <v>0.50791434209351904</v>
      </c>
      <c r="G1221" s="7">
        <v>1.04404521933121E-2</v>
      </c>
      <c r="H1221" s="7">
        <v>2.70065036011976E-2</v>
      </c>
      <c r="I1221" s="7">
        <v>0.127967355698096</v>
      </c>
      <c r="J1221" s="7">
        <v>0.12585236014428799</v>
      </c>
      <c r="K1221" s="7">
        <v>5.9519742273996402E-2</v>
      </c>
      <c r="L1221" s="7">
        <v>0.30323611037893</v>
      </c>
      <c r="M1221" s="7">
        <v>5.2303644579806199E-2</v>
      </c>
      <c r="N1221" s="7">
        <v>9.4944380221357497E-2</v>
      </c>
      <c r="O1221" s="7">
        <v>1.7999685193599901E-2</v>
      </c>
      <c r="P1221" s="7">
        <v>0.18072976571541699</v>
      </c>
      <c r="Q1221" s="7">
        <v>5.7658626135697304</v>
      </c>
    </row>
    <row r="1222" spans="1:17" hidden="1" x14ac:dyDescent="0.3">
      <c r="A1222" s="3" t="s">
        <v>43</v>
      </c>
      <c r="B1222" s="2">
        <v>44440</v>
      </c>
      <c r="C1222" s="7">
        <v>0.95588597527306995</v>
      </c>
      <c r="D1222" s="7">
        <v>2.4750320773570802E-3</v>
      </c>
      <c r="E1222" s="7">
        <v>0.51898775546653897</v>
      </c>
      <c r="F1222" s="7">
        <v>0.47853721245610398</v>
      </c>
      <c r="G1222" s="7">
        <v>1.01181920528644E-2</v>
      </c>
      <c r="H1222" s="7">
        <v>2.0356892481245101E-2</v>
      </c>
      <c r="I1222" s="7">
        <v>0.11058153215012601</v>
      </c>
      <c r="J1222" s="7">
        <v>0.121224789170847</v>
      </c>
      <c r="K1222" s="7">
        <v>5.7720862525943703E-2</v>
      </c>
      <c r="L1222" s="7">
        <v>0.30726555926722898</v>
      </c>
      <c r="M1222" s="7">
        <v>5.2806161786966198E-2</v>
      </c>
      <c r="N1222" s="7">
        <v>8.2044955462202002E-2</v>
      </c>
      <c r="O1222" s="7">
        <v>1.9480018533689501E-2</v>
      </c>
      <c r="P1222" s="7">
        <v>0.21840103656888599</v>
      </c>
      <c r="Q1222" s="7">
        <v>5.7363803996336999</v>
      </c>
    </row>
    <row r="1223" spans="1:17" hidden="1" x14ac:dyDescent="0.3">
      <c r="A1223" s="3" t="s">
        <v>44</v>
      </c>
      <c r="B1223" s="2">
        <v>43466</v>
      </c>
      <c r="C1223" s="7">
        <v>0.82230836138327401</v>
      </c>
      <c r="D1223" s="7">
        <v>4.6448221591399701E-3</v>
      </c>
      <c r="E1223" s="7">
        <v>0.60277762360575304</v>
      </c>
      <c r="F1223" s="7">
        <v>0.39257755423510698</v>
      </c>
      <c r="G1223" s="7">
        <v>1.3809368184753699E-2</v>
      </c>
      <c r="H1223" s="7">
        <v>1.9382026379205799E-2</v>
      </c>
      <c r="I1223" s="7">
        <v>0.104831949843775</v>
      </c>
      <c r="J1223" s="7">
        <v>0.133038495644031</v>
      </c>
      <c r="K1223" s="7">
        <v>6.3123579126461299E-2</v>
      </c>
      <c r="L1223" s="7">
        <v>0.32255737091618097</v>
      </c>
      <c r="M1223" s="7">
        <v>5.2405336375778898E-2</v>
      </c>
      <c r="N1223" s="7">
        <v>5.6189050277678801E-2</v>
      </c>
      <c r="O1223" s="7">
        <v>4.2614449308305102E-2</v>
      </c>
      <c r="P1223" s="7">
        <v>0.19204837394382901</v>
      </c>
      <c r="Q1223" s="7">
        <v>6.7745376514178597</v>
      </c>
    </row>
    <row r="1224" spans="1:17" hidden="1" x14ac:dyDescent="0.3">
      <c r="A1224" s="3" t="s">
        <v>44</v>
      </c>
      <c r="B1224" s="2">
        <v>43497</v>
      </c>
      <c r="C1224" s="7">
        <v>0.85381102806165798</v>
      </c>
      <c r="D1224" s="7">
        <v>5.1395664101306403E-3</v>
      </c>
      <c r="E1224" s="7">
        <v>0.61561687944008803</v>
      </c>
      <c r="F1224" s="7">
        <v>0.379243554149781</v>
      </c>
      <c r="G1224" s="7">
        <v>1.50377748854721E-2</v>
      </c>
      <c r="H1224" s="7">
        <v>1.9033981530881702E-2</v>
      </c>
      <c r="I1224" s="7">
        <v>0.103996276313451</v>
      </c>
      <c r="J1224" s="7">
        <v>0.15096728223132999</v>
      </c>
      <c r="K1224" s="7">
        <v>5.9549614582641401E-2</v>
      </c>
      <c r="L1224" s="7">
        <v>0.32110794833148998</v>
      </c>
      <c r="M1224" s="7">
        <v>5.1907860822808301E-2</v>
      </c>
      <c r="N1224" s="7">
        <v>5.2526498977430801E-2</v>
      </c>
      <c r="O1224" s="7">
        <v>4.8653320873260998E-2</v>
      </c>
      <c r="P1224" s="7">
        <v>0.177219441451234</v>
      </c>
      <c r="Q1224" s="7">
        <v>6.7463910431476597</v>
      </c>
    </row>
    <row r="1225" spans="1:17" hidden="1" x14ac:dyDescent="0.3">
      <c r="A1225" s="3" t="s">
        <v>44</v>
      </c>
      <c r="B1225" s="2">
        <v>43525</v>
      </c>
      <c r="C1225" s="7">
        <v>1.0398542752536299</v>
      </c>
      <c r="D1225" s="7">
        <v>4.5112972864376896E-3</v>
      </c>
      <c r="E1225" s="7">
        <v>0.59891444277213801</v>
      </c>
      <c r="F1225" s="7">
        <v>0.39657425994142498</v>
      </c>
      <c r="G1225" s="7">
        <v>1.38241838493155E-2</v>
      </c>
      <c r="H1225" s="7">
        <v>1.8155814014549399E-2</v>
      </c>
      <c r="I1225" s="7">
        <v>0.109831258561169</v>
      </c>
      <c r="J1225" s="7">
        <v>0.14545813519902101</v>
      </c>
      <c r="K1225" s="7">
        <v>5.8451583638072999E-2</v>
      </c>
      <c r="L1225" s="7">
        <v>0.30907448003735899</v>
      </c>
      <c r="M1225" s="7">
        <v>4.8368389755312498E-2</v>
      </c>
      <c r="N1225" s="7">
        <v>5.4161206619315498E-2</v>
      </c>
      <c r="O1225" s="7">
        <v>4.5809700947783701E-2</v>
      </c>
      <c r="P1225" s="7">
        <v>0.19686524737810199</v>
      </c>
      <c r="Q1225" s="7">
        <v>6.7740728757280104</v>
      </c>
    </row>
    <row r="1226" spans="1:17" hidden="1" x14ac:dyDescent="0.3">
      <c r="A1226" s="3" t="s">
        <v>44</v>
      </c>
      <c r="B1226" s="2">
        <v>43556</v>
      </c>
      <c r="C1226" s="7">
        <v>0.96792975861303798</v>
      </c>
      <c r="D1226" s="7">
        <v>4.6376693019137202E-3</v>
      </c>
      <c r="E1226" s="7">
        <v>0.61036161667083999</v>
      </c>
      <c r="F1226" s="7">
        <v>0.385000714027246</v>
      </c>
      <c r="G1226" s="7">
        <v>1.25051167876793E-2</v>
      </c>
      <c r="H1226" s="7">
        <v>1.8438944160916002E-2</v>
      </c>
      <c r="I1226" s="7">
        <v>0.11625819922993599</v>
      </c>
      <c r="J1226" s="7">
        <v>0.14311825005961601</v>
      </c>
      <c r="K1226" s="7">
        <v>5.8057151454435199E-2</v>
      </c>
      <c r="L1226" s="7">
        <v>0.31440201475449903</v>
      </c>
      <c r="M1226" s="7">
        <v>4.98657095537283E-2</v>
      </c>
      <c r="N1226" s="7">
        <v>5.7691226978569501E-2</v>
      </c>
      <c r="O1226" s="7">
        <v>4.3135576458319898E-2</v>
      </c>
      <c r="P1226" s="7">
        <v>0.186527810562301</v>
      </c>
      <c r="Q1226" s="7">
        <v>6.7388457732007403</v>
      </c>
    </row>
    <row r="1227" spans="1:17" hidden="1" x14ac:dyDescent="0.3">
      <c r="A1227" s="3" t="s">
        <v>44</v>
      </c>
      <c r="B1227" s="2">
        <v>43586</v>
      </c>
      <c r="C1227" s="7">
        <v>1.0225331405164599</v>
      </c>
      <c r="D1227" s="7">
        <v>5.9448052737312001E-3</v>
      </c>
      <c r="E1227" s="7">
        <v>0.60259691290098505</v>
      </c>
      <c r="F1227" s="7">
        <v>0.39145828182528403</v>
      </c>
      <c r="G1227" s="7">
        <v>1.38856329174918E-2</v>
      </c>
      <c r="H1227" s="7">
        <v>1.82937697129717E-2</v>
      </c>
      <c r="I1227" s="7">
        <v>0.12076430012755</v>
      </c>
      <c r="J1227" s="7">
        <v>0.150287836298414</v>
      </c>
      <c r="K1227" s="7">
        <v>6.05809059923023E-2</v>
      </c>
      <c r="L1227" s="7">
        <v>0.30283554437924998</v>
      </c>
      <c r="M1227" s="7">
        <v>5.1663492664335203E-2</v>
      </c>
      <c r="N1227" s="7">
        <v>5.64035324237891E-2</v>
      </c>
      <c r="O1227" s="7">
        <v>4.8664790492860398E-2</v>
      </c>
      <c r="P1227" s="7">
        <v>0.17662019499103601</v>
      </c>
      <c r="Q1227" s="7">
        <v>6.7568956353551703</v>
      </c>
    </row>
    <row r="1228" spans="1:17" hidden="1" x14ac:dyDescent="0.3">
      <c r="A1228" s="3" t="s">
        <v>44</v>
      </c>
      <c r="B1228" s="2">
        <v>43617</v>
      </c>
      <c r="C1228" s="7">
        <v>0.98260533485228596</v>
      </c>
      <c r="D1228" s="7">
        <v>4.7324042788765E-3</v>
      </c>
      <c r="E1228" s="7">
        <v>0.60421771434354699</v>
      </c>
      <c r="F1228" s="7">
        <v>0.39104988137757601</v>
      </c>
      <c r="G1228" s="7">
        <v>1.20529202143442E-2</v>
      </c>
      <c r="H1228" s="7">
        <v>1.7470726557645699E-2</v>
      </c>
      <c r="I1228" s="7">
        <v>0.12324857217242401</v>
      </c>
      <c r="J1228" s="7">
        <v>0.142866434501768</v>
      </c>
      <c r="K1228" s="7">
        <v>6.4912913972777597E-2</v>
      </c>
      <c r="L1228" s="7">
        <v>0.30283451641549203</v>
      </c>
      <c r="M1228" s="7">
        <v>4.9912161282621603E-2</v>
      </c>
      <c r="N1228" s="7">
        <v>5.2268098968890501E-2</v>
      </c>
      <c r="O1228" s="7">
        <v>4.4563871954769102E-2</v>
      </c>
      <c r="P1228" s="7">
        <v>0.18986978395926701</v>
      </c>
      <c r="Q1228" s="7">
        <v>6.7928440401126702</v>
      </c>
    </row>
    <row r="1229" spans="1:17" hidden="1" x14ac:dyDescent="0.3">
      <c r="A1229" s="3" t="s">
        <v>44</v>
      </c>
      <c r="B1229" s="2">
        <v>43647</v>
      </c>
      <c r="C1229" s="7">
        <v>1.0063289860353</v>
      </c>
      <c r="D1229" s="7">
        <v>4.5419567680541001E-3</v>
      </c>
      <c r="E1229" s="7">
        <v>0.60274167961540903</v>
      </c>
      <c r="F1229" s="7">
        <v>0.392716363616537</v>
      </c>
      <c r="G1229" s="7">
        <v>1.2203976242910799E-2</v>
      </c>
      <c r="H1229" s="7">
        <v>1.8539963879702401E-2</v>
      </c>
      <c r="I1229" s="7">
        <v>0.12543442587631901</v>
      </c>
      <c r="J1229" s="7">
        <v>0.144922450531382</v>
      </c>
      <c r="K1229" s="7">
        <v>6.6757261906380205E-2</v>
      </c>
      <c r="L1229" s="7">
        <v>0.30112349063059402</v>
      </c>
      <c r="M1229" s="7">
        <v>5.3105659478834999E-2</v>
      </c>
      <c r="N1229" s="7">
        <v>5.4453164149145597E-2</v>
      </c>
      <c r="O1229" s="7">
        <v>4.5878398523561702E-2</v>
      </c>
      <c r="P1229" s="7">
        <v>0.17758120878117001</v>
      </c>
      <c r="Q1229" s="7">
        <v>6.8022505784774099</v>
      </c>
    </row>
    <row r="1230" spans="1:17" hidden="1" x14ac:dyDescent="0.3">
      <c r="A1230" s="3" t="s">
        <v>44</v>
      </c>
      <c r="B1230" s="2">
        <v>43678</v>
      </c>
      <c r="C1230" s="7">
        <v>1.0206510981988901</v>
      </c>
      <c r="D1230" s="7">
        <v>4.5210182828691204E-3</v>
      </c>
      <c r="E1230" s="7">
        <v>0.59799541627576402</v>
      </c>
      <c r="F1230" s="7">
        <v>0.39748356544136698</v>
      </c>
      <c r="G1230" s="7">
        <v>1.24760666862157E-2</v>
      </c>
      <c r="H1230" s="7">
        <v>1.9446420822014601E-2</v>
      </c>
      <c r="I1230" s="7">
        <v>0.127930216991195</v>
      </c>
      <c r="J1230" s="7">
        <v>0.155286632970001</v>
      </c>
      <c r="K1230" s="7">
        <v>6.3879338600598301E-2</v>
      </c>
      <c r="L1230" s="7">
        <v>0.29666160720965701</v>
      </c>
      <c r="M1230" s="7">
        <v>5.1436873998190399E-2</v>
      </c>
      <c r="N1230" s="7">
        <v>5.78814395326454E-2</v>
      </c>
      <c r="O1230" s="7">
        <v>4.3813547605610702E-2</v>
      </c>
      <c r="P1230" s="7">
        <v>0.17118785558387201</v>
      </c>
      <c r="Q1230" s="7">
        <v>6.8408543878663099</v>
      </c>
    </row>
    <row r="1231" spans="1:17" hidden="1" x14ac:dyDescent="0.3">
      <c r="A1231" s="3" t="s">
        <v>44</v>
      </c>
      <c r="B1231" s="2">
        <v>43709</v>
      </c>
      <c r="C1231" s="7">
        <v>0.97203590057872302</v>
      </c>
      <c r="D1231" s="7">
        <v>6.3578403541302E-3</v>
      </c>
      <c r="E1231" s="7">
        <v>0.60753963360450103</v>
      </c>
      <c r="F1231" s="7">
        <v>0.38610252604136802</v>
      </c>
      <c r="G1231" s="7">
        <v>1.22997507834117E-2</v>
      </c>
      <c r="H1231" s="7">
        <v>1.9389545156741302E-2</v>
      </c>
      <c r="I1231" s="7">
        <v>0.118105129498358</v>
      </c>
      <c r="J1231" s="7">
        <v>0.14726974247651201</v>
      </c>
      <c r="K1231" s="7">
        <v>6.6938999868451393E-2</v>
      </c>
      <c r="L1231" s="7">
        <v>0.30494451743474199</v>
      </c>
      <c r="M1231" s="7">
        <v>4.9762146824523401E-2</v>
      </c>
      <c r="N1231" s="7">
        <v>5.7293380304507098E-2</v>
      </c>
      <c r="O1231" s="7">
        <v>4.4693810223722701E-2</v>
      </c>
      <c r="P1231" s="7">
        <v>0.17930297742903101</v>
      </c>
      <c r="Q1231" s="7">
        <v>6.7210315912044702</v>
      </c>
    </row>
    <row r="1232" spans="1:17" hidden="1" x14ac:dyDescent="0.3">
      <c r="A1232" s="3" t="s">
        <v>44</v>
      </c>
      <c r="B1232" s="2">
        <v>43739</v>
      </c>
      <c r="C1232" s="7">
        <v>1.0389589227307801</v>
      </c>
      <c r="D1232" s="7">
        <v>4.6464011323880897E-3</v>
      </c>
      <c r="E1232" s="7">
        <v>0.60416950954692905</v>
      </c>
      <c r="F1232" s="7">
        <v>0.39118408932068299</v>
      </c>
      <c r="G1232" s="7">
        <v>1.21473118915449E-2</v>
      </c>
      <c r="H1232" s="7">
        <v>2.1088109713963101E-2</v>
      </c>
      <c r="I1232" s="7">
        <v>0.123808779439407</v>
      </c>
      <c r="J1232" s="7">
        <v>0.15234171168647001</v>
      </c>
      <c r="K1232" s="7">
        <v>6.9552232945096396E-2</v>
      </c>
      <c r="L1232" s="7">
        <v>0.30803928121060098</v>
      </c>
      <c r="M1232" s="7">
        <v>5.06247554085121E-2</v>
      </c>
      <c r="N1232" s="7">
        <v>5.62406515218275E-2</v>
      </c>
      <c r="O1232" s="7">
        <v>3.8298853945151999E-2</v>
      </c>
      <c r="P1232" s="7">
        <v>0.167858312237427</v>
      </c>
      <c r="Q1232" s="7">
        <v>6.7984339393402697</v>
      </c>
    </row>
    <row r="1233" spans="1:17" hidden="1" x14ac:dyDescent="0.3">
      <c r="A1233" s="3" t="s">
        <v>44</v>
      </c>
      <c r="B1233" s="2">
        <v>43770</v>
      </c>
      <c r="C1233" s="7">
        <v>1.0767703220521401</v>
      </c>
      <c r="D1233" s="7">
        <v>4.6346749513433497E-3</v>
      </c>
      <c r="E1233" s="7">
        <v>0.60619925255207896</v>
      </c>
      <c r="F1233" s="7">
        <v>0.38916607249657698</v>
      </c>
      <c r="G1233" s="7">
        <v>1.15571430511803E-2</v>
      </c>
      <c r="H1233" s="7">
        <v>2.5780149362238099E-2</v>
      </c>
      <c r="I1233" s="7">
        <v>0.13644942214539499</v>
      </c>
      <c r="J1233" s="7">
        <v>0.14676246600043599</v>
      </c>
      <c r="K1233" s="7">
        <v>8.3317080057611001E-2</v>
      </c>
      <c r="L1233" s="7">
        <v>0.30412189042315702</v>
      </c>
      <c r="M1233" s="7">
        <v>5.1314332957504101E-2</v>
      </c>
      <c r="N1233" s="7">
        <v>5.19569443379835E-2</v>
      </c>
      <c r="O1233" s="7">
        <v>3.7992573877709497E-2</v>
      </c>
      <c r="P1233" s="7">
        <v>0.15074799778678599</v>
      </c>
      <c r="Q1233" s="7">
        <v>6.8038720425718804</v>
      </c>
    </row>
    <row r="1234" spans="1:17" hidden="1" x14ac:dyDescent="0.3">
      <c r="A1234" s="3" t="s">
        <v>44</v>
      </c>
      <c r="B1234" s="2">
        <v>43800</v>
      </c>
      <c r="C1234" s="7">
        <v>1.1962128717238101</v>
      </c>
      <c r="D1234" s="7">
        <v>5.6314269726191104E-3</v>
      </c>
      <c r="E1234" s="7">
        <v>0.61496132836967599</v>
      </c>
      <c r="F1234" s="7">
        <v>0.37940724465770498</v>
      </c>
      <c r="G1234" s="7">
        <v>1.23485566993336E-2</v>
      </c>
      <c r="H1234" s="7">
        <v>2.91452698294032E-2</v>
      </c>
      <c r="I1234" s="7">
        <v>0.16015408782363799</v>
      </c>
      <c r="J1234" s="7">
        <v>0.14506790760566499</v>
      </c>
      <c r="K1234" s="7">
        <v>9.8385787096217703E-2</v>
      </c>
      <c r="L1234" s="7">
        <v>0.30861190903449398</v>
      </c>
      <c r="M1234" s="7">
        <v>5.5087317820096897E-2</v>
      </c>
      <c r="N1234" s="7">
        <v>3.9416680610475298E-2</v>
      </c>
      <c r="O1234" s="7">
        <v>2.90104881100566E-2</v>
      </c>
      <c r="P1234" s="7">
        <v>0.12277199537062</v>
      </c>
      <c r="Q1234" s="7">
        <v>6.7803063398821504</v>
      </c>
    </row>
    <row r="1235" spans="1:17" hidden="1" x14ac:dyDescent="0.3">
      <c r="A1235" s="3" t="s">
        <v>44</v>
      </c>
      <c r="B1235" s="2">
        <v>43831</v>
      </c>
      <c r="C1235" s="7">
        <v>0.89674842102096097</v>
      </c>
      <c r="D1235" s="7">
        <v>4.7186625546095798E-3</v>
      </c>
      <c r="E1235" s="7">
        <v>0.62387468779116195</v>
      </c>
      <c r="F1235" s="7">
        <v>0.37140664965422798</v>
      </c>
      <c r="G1235" s="7">
        <v>1.36643047272119E-2</v>
      </c>
      <c r="H1235" s="7">
        <v>1.8914437853173999E-2</v>
      </c>
      <c r="I1235" s="7">
        <v>9.87711557694715E-2</v>
      </c>
      <c r="J1235" s="7">
        <v>0.14589521198941299</v>
      </c>
      <c r="K1235" s="7">
        <v>6.2347087815259598E-2</v>
      </c>
      <c r="L1235" s="7">
        <v>0.32184756148718002</v>
      </c>
      <c r="M1235" s="7">
        <v>4.9240401436029098E-2</v>
      </c>
      <c r="N1235" s="7">
        <v>5.88691502135677E-2</v>
      </c>
      <c r="O1235" s="7">
        <v>3.9386493850935997E-2</v>
      </c>
      <c r="P1235" s="7">
        <v>0.191064194857758</v>
      </c>
      <c r="Q1235" s="7">
        <v>6.7524942690223799</v>
      </c>
    </row>
    <row r="1236" spans="1:17" hidden="1" x14ac:dyDescent="0.3">
      <c r="A1236" s="3" t="s">
        <v>44</v>
      </c>
      <c r="B1236" s="2">
        <v>43862</v>
      </c>
      <c r="C1236" s="7">
        <v>0.92923358246135002</v>
      </c>
      <c r="D1236" s="7">
        <v>5.3082708590535699E-3</v>
      </c>
      <c r="E1236" s="7">
        <v>0.63017619010043602</v>
      </c>
      <c r="F1236" s="7">
        <v>0.36451553904051098</v>
      </c>
      <c r="G1236" s="7">
        <v>1.25767116917734E-2</v>
      </c>
      <c r="H1236" s="7">
        <v>2.01505534793429E-2</v>
      </c>
      <c r="I1236" s="7">
        <v>0.101925414982172</v>
      </c>
      <c r="J1236" s="7">
        <v>0.165706250410289</v>
      </c>
      <c r="K1236" s="7">
        <v>6.0399424079499803E-2</v>
      </c>
      <c r="L1236" s="7">
        <v>0.32024610587336999</v>
      </c>
      <c r="M1236" s="7">
        <v>5.0377152227350203E-2</v>
      </c>
      <c r="N1236" s="7">
        <v>5.3904479670935597E-2</v>
      </c>
      <c r="O1236" s="7">
        <v>4.2806532874837898E-2</v>
      </c>
      <c r="P1236" s="7">
        <v>0.171907374710428</v>
      </c>
      <c r="Q1236" s="7">
        <v>6.7551033313265796</v>
      </c>
    </row>
    <row r="1237" spans="1:17" x14ac:dyDescent="0.3">
      <c r="A1237" s="3" t="s">
        <v>44</v>
      </c>
      <c r="B1237" s="2">
        <v>43891</v>
      </c>
      <c r="C1237" s="7">
        <v>0.85236790012636099</v>
      </c>
      <c r="D1237" s="7">
        <v>5.9025238941509996E-3</v>
      </c>
      <c r="E1237" s="7">
        <v>0.69042692445609499</v>
      </c>
      <c r="F1237" s="7">
        <v>0.30367055164975398</v>
      </c>
      <c r="G1237" s="7">
        <v>1.23009420654028E-2</v>
      </c>
      <c r="H1237" s="7">
        <v>1.34966898978064E-2</v>
      </c>
      <c r="I1237" s="7">
        <v>7.1811697174068295E-2</v>
      </c>
      <c r="J1237" s="7">
        <v>0.110319815242531</v>
      </c>
      <c r="K1237" s="7">
        <v>6.24294242365315E-2</v>
      </c>
      <c r="L1237" s="7">
        <v>0.44904415880151299</v>
      </c>
      <c r="M1237" s="7">
        <v>4.3523296454031898E-2</v>
      </c>
      <c r="N1237" s="7">
        <v>4.8586700783391903E-2</v>
      </c>
      <c r="O1237" s="7">
        <v>2.5721018605041199E-2</v>
      </c>
      <c r="P1237" s="7">
        <v>0.16276625673968201</v>
      </c>
      <c r="Q1237" s="7">
        <v>6.8809262990929403</v>
      </c>
    </row>
    <row r="1238" spans="1:17" hidden="1" x14ac:dyDescent="0.3">
      <c r="A1238" s="3" t="s">
        <v>44</v>
      </c>
      <c r="B1238" s="2">
        <v>43922</v>
      </c>
      <c r="C1238" s="7">
        <v>0.49212445448271502</v>
      </c>
      <c r="D1238" s="7">
        <v>7.0756803592307797E-3</v>
      </c>
      <c r="E1238" s="7">
        <v>0.82634507471239604</v>
      </c>
      <c r="F1238" s="7">
        <v>0.166579244928373</v>
      </c>
      <c r="G1238" s="7">
        <v>1.43270650135806E-2</v>
      </c>
      <c r="H1238" s="7">
        <v>1.0990976466192801E-3</v>
      </c>
      <c r="I1238" s="7">
        <v>2.0186265550570699E-2</v>
      </c>
      <c r="J1238" s="7">
        <v>2.2068254488649099E-2</v>
      </c>
      <c r="K1238" s="7">
        <v>6.4844839761987697E-2</v>
      </c>
      <c r="L1238" s="7">
        <v>0.75102378607756504</v>
      </c>
      <c r="M1238" s="7">
        <v>1.75187568224838E-2</v>
      </c>
      <c r="N1238" s="7">
        <v>2.8087613002177901E-2</v>
      </c>
      <c r="O1238" s="7">
        <v>4.2039013114565701E-3</v>
      </c>
      <c r="P1238" s="7">
        <v>7.6640420324909794E-2</v>
      </c>
      <c r="Q1238" s="7">
        <v>7.1356241633634001</v>
      </c>
    </row>
    <row r="1239" spans="1:17" hidden="1" x14ac:dyDescent="0.3">
      <c r="A1239" s="3" t="s">
        <v>44</v>
      </c>
      <c r="B1239" s="2">
        <v>43952</v>
      </c>
      <c r="C1239" s="7">
        <v>0.59721415333090599</v>
      </c>
      <c r="D1239" s="7">
        <v>6.3918503763653097E-3</v>
      </c>
      <c r="E1239" s="7">
        <v>0.80224584349161099</v>
      </c>
      <c r="F1239" s="7">
        <v>0.19136230613202401</v>
      </c>
      <c r="G1239" s="7">
        <v>1.3075086788176401E-2</v>
      </c>
      <c r="H1239" s="7">
        <v>1.7620542695745501E-3</v>
      </c>
      <c r="I1239" s="7">
        <v>2.27989546286686E-2</v>
      </c>
      <c r="J1239" s="7">
        <v>3.4319702770619E-2</v>
      </c>
      <c r="K1239" s="7">
        <v>6.1956802381344898E-2</v>
      </c>
      <c r="L1239" s="7">
        <v>0.67200455099799095</v>
      </c>
      <c r="M1239" s="7">
        <v>1.78417576043449E-2</v>
      </c>
      <c r="N1239" s="7">
        <v>6.5901880232460602E-2</v>
      </c>
      <c r="O1239" s="7">
        <v>4.4586781505163804E-3</v>
      </c>
      <c r="P1239" s="7">
        <v>0.105880532176303</v>
      </c>
      <c r="Q1239" s="7">
        <v>7.1128144909534399</v>
      </c>
    </row>
    <row r="1240" spans="1:17" hidden="1" x14ac:dyDescent="0.3">
      <c r="A1240" s="3" t="s">
        <v>44</v>
      </c>
      <c r="B1240" s="2">
        <v>43983</v>
      </c>
      <c r="C1240" s="7">
        <v>0.78166920145858199</v>
      </c>
      <c r="D1240" s="7">
        <v>5.5046376898653703E-3</v>
      </c>
      <c r="E1240" s="7">
        <v>0.71228351308761695</v>
      </c>
      <c r="F1240" s="7">
        <v>0.28221184922251702</v>
      </c>
      <c r="G1240" s="7">
        <v>1.31998713206924E-2</v>
      </c>
      <c r="H1240" s="7">
        <v>6.4092728373087403E-3</v>
      </c>
      <c r="I1240" s="7">
        <v>7.8196102176858795E-2</v>
      </c>
      <c r="J1240" s="7">
        <v>5.1452036740918798E-2</v>
      </c>
      <c r="K1240" s="7">
        <v>5.8991466972261097E-2</v>
      </c>
      <c r="L1240" s="7">
        <v>0.48422229267016198</v>
      </c>
      <c r="M1240" s="7">
        <v>2.4444095994773301E-2</v>
      </c>
      <c r="N1240" s="7">
        <v>8.9837315056461906E-2</v>
      </c>
      <c r="O1240" s="7">
        <v>6.6755446813932199E-3</v>
      </c>
      <c r="P1240" s="7">
        <v>0.18657200154917</v>
      </c>
      <c r="Q1240" s="7">
        <v>6.9846761069931498</v>
      </c>
    </row>
    <row r="1241" spans="1:17" hidden="1" x14ac:dyDescent="0.3">
      <c r="A1241" s="3" t="s">
        <v>44</v>
      </c>
      <c r="B1241" s="2">
        <v>44013</v>
      </c>
      <c r="C1241" s="7">
        <v>0.97337980069969299</v>
      </c>
      <c r="D1241" s="7">
        <v>5.63257510144186E-3</v>
      </c>
      <c r="E1241" s="7">
        <v>0.66457024676532594</v>
      </c>
      <c r="F1241" s="7">
        <v>0.329797178133233</v>
      </c>
      <c r="G1241" s="7">
        <v>1.1788058661063101E-2</v>
      </c>
      <c r="H1241" s="7">
        <v>1.2245418664866701E-2</v>
      </c>
      <c r="I1241" s="7">
        <v>0.106241921904486</v>
      </c>
      <c r="J1241" s="7">
        <v>0.11409239231401599</v>
      </c>
      <c r="K1241" s="7">
        <v>5.9253409157371303E-2</v>
      </c>
      <c r="L1241" s="7">
        <v>0.37389076159603302</v>
      </c>
      <c r="M1241" s="7">
        <v>4.2759766367311103E-2</v>
      </c>
      <c r="N1241" s="7">
        <v>7.7023029537973395E-2</v>
      </c>
      <c r="O1241" s="7">
        <v>1.71090099275483E-2</v>
      </c>
      <c r="P1241" s="7">
        <v>0.185596231869331</v>
      </c>
      <c r="Q1241" s="7">
        <v>6.9395759343782597</v>
      </c>
    </row>
    <row r="1242" spans="1:17" hidden="1" x14ac:dyDescent="0.3">
      <c r="A1242" s="3" t="s">
        <v>44</v>
      </c>
      <c r="B1242" s="2">
        <v>44044</v>
      </c>
      <c r="C1242" s="7">
        <v>1.02215442430498</v>
      </c>
      <c r="D1242" s="7">
        <v>5.8175340391651998E-3</v>
      </c>
      <c r="E1242" s="7">
        <v>0.65239966279628103</v>
      </c>
      <c r="F1242" s="7">
        <v>0.34178280316455301</v>
      </c>
      <c r="G1242" s="7">
        <v>1.14573478533876E-2</v>
      </c>
      <c r="H1242" s="7">
        <v>1.53081578352993E-2</v>
      </c>
      <c r="I1242" s="7">
        <v>0.11405112171250199</v>
      </c>
      <c r="J1242" s="7">
        <v>0.15403498094723</v>
      </c>
      <c r="K1242" s="7">
        <v>5.9727913072732397E-2</v>
      </c>
      <c r="L1242" s="7">
        <v>0.34517432376798701</v>
      </c>
      <c r="M1242" s="7">
        <v>4.1635888032765203E-2</v>
      </c>
      <c r="N1242" s="7">
        <v>7.2814239835036501E-2</v>
      </c>
      <c r="O1242" s="7">
        <v>2.42703136840463E-2</v>
      </c>
      <c r="P1242" s="7">
        <v>0.16152571325901399</v>
      </c>
      <c r="Q1242" s="7">
        <v>6.9108844205166999</v>
      </c>
    </row>
    <row r="1243" spans="1:17" hidden="1" x14ac:dyDescent="0.3">
      <c r="A1243" s="3" t="s">
        <v>44</v>
      </c>
      <c r="B1243" s="2">
        <v>44075</v>
      </c>
      <c r="C1243" s="7">
        <v>0.97310555437920299</v>
      </c>
      <c r="D1243" s="7">
        <v>5.8269563534608798E-3</v>
      </c>
      <c r="E1243" s="7">
        <v>0.66165486042983201</v>
      </c>
      <c r="F1243" s="7">
        <v>0.33251818321670701</v>
      </c>
      <c r="G1243" s="7">
        <v>1.34509204963287E-2</v>
      </c>
      <c r="H1243" s="7">
        <v>1.5068012066960099E-2</v>
      </c>
      <c r="I1243" s="7">
        <v>0.103855702944277</v>
      </c>
      <c r="J1243" s="7">
        <v>0.122658762440242</v>
      </c>
      <c r="K1243" s="7">
        <v>6.2822398055867104E-2</v>
      </c>
      <c r="L1243" s="7">
        <v>0.35829723333920099</v>
      </c>
      <c r="M1243" s="7">
        <v>4.1375629550304403E-2</v>
      </c>
      <c r="N1243" s="7">
        <v>6.89801719821347E-2</v>
      </c>
      <c r="O1243" s="7">
        <v>2.3364317274888701E-2</v>
      </c>
      <c r="P1243" s="7">
        <v>0.190126851849796</v>
      </c>
      <c r="Q1243" s="7">
        <v>6.8152381404242597</v>
      </c>
    </row>
    <row r="1244" spans="1:17" hidden="1" x14ac:dyDescent="0.3">
      <c r="A1244" s="3" t="s">
        <v>44</v>
      </c>
      <c r="B1244" s="2">
        <v>44105</v>
      </c>
      <c r="C1244" s="7">
        <v>0.99982796003220098</v>
      </c>
      <c r="D1244" s="7">
        <v>6.1369399192741899E-3</v>
      </c>
      <c r="E1244" s="7">
        <v>0.67282555308981395</v>
      </c>
      <c r="F1244" s="7">
        <v>0.32103750699091099</v>
      </c>
      <c r="G1244" s="7">
        <v>1.3739910032001699E-2</v>
      </c>
      <c r="H1244" s="7">
        <v>1.7358979442468201E-2</v>
      </c>
      <c r="I1244" s="7">
        <v>0.115773633099165</v>
      </c>
      <c r="J1244" s="7">
        <v>0.112918650847912</v>
      </c>
      <c r="K1244" s="7">
        <v>6.7014985571811306E-2</v>
      </c>
      <c r="L1244" s="7">
        <v>0.37457025907347902</v>
      </c>
      <c r="M1244" s="7">
        <v>4.5052558730004799E-2</v>
      </c>
      <c r="N1244" s="7">
        <v>7.32596629176131E-2</v>
      </c>
      <c r="O1244" s="7">
        <v>1.7045908121636501E-2</v>
      </c>
      <c r="P1244" s="7">
        <v>0.163265452163908</v>
      </c>
      <c r="Q1244" s="7">
        <v>6.9380372467589204</v>
      </c>
    </row>
    <row r="1245" spans="1:17" hidden="1" x14ac:dyDescent="0.3">
      <c r="A1245" s="3" t="s">
        <v>44</v>
      </c>
      <c r="B1245" s="2">
        <v>44136</v>
      </c>
      <c r="C1245" s="7">
        <v>0.73474110090162204</v>
      </c>
      <c r="D1245" s="7">
        <v>6.1636338718310197E-3</v>
      </c>
      <c r="E1245" s="7">
        <v>0.75891670976084802</v>
      </c>
      <c r="F1245" s="7">
        <v>0.23491965636732001</v>
      </c>
      <c r="G1245" s="7">
        <v>1.6535703478606601E-2</v>
      </c>
      <c r="H1245" s="7">
        <v>9.2285859047436195E-3</v>
      </c>
      <c r="I1245" s="7">
        <v>5.10201031950301E-2</v>
      </c>
      <c r="J1245" s="7">
        <v>7.7582687896416105E-2</v>
      </c>
      <c r="K1245" s="7">
        <v>7.5099482808096196E-2</v>
      </c>
      <c r="L1245" s="7">
        <v>0.52626253808689505</v>
      </c>
      <c r="M1245" s="7">
        <v>4.1003552896205102E-2</v>
      </c>
      <c r="N1245" s="7">
        <v>6.2589169253999294E-2</v>
      </c>
      <c r="O1245" s="7">
        <v>1.1097139280459399E-2</v>
      </c>
      <c r="P1245" s="7">
        <v>0.129581037199549</v>
      </c>
      <c r="Q1245" s="7">
        <v>6.9805187640034001</v>
      </c>
    </row>
    <row r="1246" spans="1:17" hidden="1" x14ac:dyDescent="0.3">
      <c r="A1246" s="3" t="s">
        <v>44</v>
      </c>
      <c r="B1246" s="2">
        <v>44166</v>
      </c>
      <c r="C1246" s="7">
        <v>1.0689764542347799</v>
      </c>
      <c r="D1246" s="7">
        <v>5.8323079472752696E-3</v>
      </c>
      <c r="E1246" s="7">
        <v>0.69935912201075201</v>
      </c>
      <c r="F1246" s="7">
        <v>0.29480857004197297</v>
      </c>
      <c r="G1246" s="7">
        <v>1.5500345710573E-2</v>
      </c>
      <c r="H1246" s="7">
        <v>2.0356069689916802E-2</v>
      </c>
      <c r="I1246" s="7">
        <v>0.16527306781152401</v>
      </c>
      <c r="J1246" s="7">
        <v>5.9849759192603103E-2</v>
      </c>
      <c r="K1246" s="7">
        <v>8.9307540833313007E-2</v>
      </c>
      <c r="L1246" s="7">
        <v>0.40836802641437697</v>
      </c>
      <c r="M1246" s="7">
        <v>5.6246993093904102E-2</v>
      </c>
      <c r="N1246" s="7">
        <v>5.68033335028367E-2</v>
      </c>
      <c r="O1246" s="7">
        <v>8.0401743065116795E-3</v>
      </c>
      <c r="P1246" s="7">
        <v>0.120254689444441</v>
      </c>
      <c r="Q1246" s="7">
        <v>6.94278536810641</v>
      </c>
    </row>
    <row r="1247" spans="1:17" hidden="1" x14ac:dyDescent="0.3">
      <c r="A1247" s="3" t="s">
        <v>44</v>
      </c>
      <c r="B1247" s="2">
        <v>44197</v>
      </c>
      <c r="C1247" s="7">
        <v>0.568845495614414</v>
      </c>
      <c r="D1247" s="7">
        <v>6.7188744955319199E-3</v>
      </c>
      <c r="E1247" s="7">
        <v>0.78869551365975299</v>
      </c>
      <c r="F1247" s="7">
        <v>0.20458561184471499</v>
      </c>
      <c r="G1247" s="7">
        <v>1.83304790843456E-2</v>
      </c>
      <c r="H1247" s="7">
        <v>2.05409916928222E-3</v>
      </c>
      <c r="I1247" s="7">
        <v>2.2745507431218899E-2</v>
      </c>
      <c r="J1247" s="7">
        <v>6.5822169140111395E-2</v>
      </c>
      <c r="K1247" s="7">
        <v>5.4360195859826002E-2</v>
      </c>
      <c r="L1247" s="7">
        <v>0.59001003833862298</v>
      </c>
      <c r="M1247" s="7">
        <v>3.7720593057784503E-2</v>
      </c>
      <c r="N1247" s="7">
        <v>4.0571801622380603E-2</v>
      </c>
      <c r="O1247" s="7">
        <v>8.4452794284104096E-3</v>
      </c>
      <c r="P1247" s="7">
        <v>0.15993983686801699</v>
      </c>
      <c r="Q1247" s="7">
        <v>7.0744421860597004</v>
      </c>
    </row>
    <row r="1248" spans="1:17" hidden="1" x14ac:dyDescent="0.3">
      <c r="A1248" s="3" t="s">
        <v>44</v>
      </c>
      <c r="B1248" s="2">
        <v>44228</v>
      </c>
      <c r="C1248" s="7">
        <v>0.58455705328267504</v>
      </c>
      <c r="D1248" s="7">
        <v>7.31659079244679E-3</v>
      </c>
      <c r="E1248" s="7">
        <v>0.77901641949223199</v>
      </c>
      <c r="F1248" s="7">
        <v>0.213666989715322</v>
      </c>
      <c r="G1248" s="7">
        <v>1.8029122046312601E-2</v>
      </c>
      <c r="H1248" s="7">
        <v>1.8293268741491799E-3</v>
      </c>
      <c r="I1248" s="7">
        <v>2.4808941571699002E-2</v>
      </c>
      <c r="J1248" s="7">
        <v>6.9310292959838302E-2</v>
      </c>
      <c r="K1248" s="7">
        <v>5.7949771611233297E-2</v>
      </c>
      <c r="L1248" s="7">
        <v>0.57803816071165903</v>
      </c>
      <c r="M1248" s="7">
        <v>3.91238077871401E-2</v>
      </c>
      <c r="N1248" s="7">
        <v>4.8207304120132202E-2</v>
      </c>
      <c r="O1248" s="7">
        <v>7.5898006917506002E-3</v>
      </c>
      <c r="P1248" s="7">
        <v>0.15511347162608499</v>
      </c>
      <c r="Q1248" s="7">
        <v>7.0609658910337103</v>
      </c>
    </row>
    <row r="1249" spans="1:17" x14ac:dyDescent="0.3">
      <c r="A1249" s="3" t="s">
        <v>44</v>
      </c>
      <c r="B1249" s="2">
        <v>44256</v>
      </c>
      <c r="C1249" s="7">
        <v>0.73264377619785703</v>
      </c>
      <c r="D1249" s="7">
        <v>6.1953967471960296E-3</v>
      </c>
      <c r="E1249" s="7">
        <v>0.76323082438700596</v>
      </c>
      <c r="F1249" s="7">
        <v>0.230573778865798</v>
      </c>
      <c r="G1249" s="7">
        <v>1.76099271788152E-2</v>
      </c>
      <c r="H1249" s="7">
        <v>2.3456392280076198E-3</v>
      </c>
      <c r="I1249" s="7">
        <v>2.7338339885084099E-2</v>
      </c>
      <c r="J1249" s="7">
        <v>6.8463165273196597E-2</v>
      </c>
      <c r="K1249" s="7">
        <v>5.7851086780006E-2</v>
      </c>
      <c r="L1249" s="7">
        <v>0.54259639679649496</v>
      </c>
      <c r="M1249" s="7">
        <v>3.8580940790194702E-2</v>
      </c>
      <c r="N1249" s="7">
        <v>5.8907584767485997E-2</v>
      </c>
      <c r="O1249" s="7">
        <v>9.7735875664106096E-3</v>
      </c>
      <c r="P1249" s="7">
        <v>0.17653333173430399</v>
      </c>
      <c r="Q1249" s="7">
        <v>6.9702788898145203</v>
      </c>
    </row>
    <row r="1250" spans="1:17" hidden="1" x14ac:dyDescent="0.3">
      <c r="A1250" s="3" t="s">
        <v>44</v>
      </c>
      <c r="B1250" s="2">
        <v>44287</v>
      </c>
      <c r="C1250" s="7">
        <v>0.92383435011988502</v>
      </c>
      <c r="D1250" s="7">
        <v>6.1530698741297596E-3</v>
      </c>
      <c r="E1250" s="7">
        <v>0.70473191895352005</v>
      </c>
      <c r="F1250" s="7">
        <v>0.28911501117235</v>
      </c>
      <c r="G1250" s="7">
        <v>1.37595236843089E-2</v>
      </c>
      <c r="H1250" s="7">
        <v>9.6462504673411192E-3</v>
      </c>
      <c r="I1250" s="7">
        <v>0.11006595687918599</v>
      </c>
      <c r="J1250" s="7">
        <v>9.0519539286172193E-2</v>
      </c>
      <c r="K1250" s="7">
        <v>5.98446612618308E-2</v>
      </c>
      <c r="L1250" s="7">
        <v>0.405037495340134</v>
      </c>
      <c r="M1250" s="7">
        <v>4.78133836949661E-2</v>
      </c>
      <c r="N1250" s="7">
        <v>7.61439308309899E-2</v>
      </c>
      <c r="O1250" s="7">
        <v>1.37068124401011E-2</v>
      </c>
      <c r="P1250" s="7">
        <v>0.17346244611497</v>
      </c>
      <c r="Q1250" s="7">
        <v>6.9587012614458699</v>
      </c>
    </row>
    <row r="1251" spans="1:17" hidden="1" x14ac:dyDescent="0.3">
      <c r="A1251" s="3" t="s">
        <v>44</v>
      </c>
      <c r="B1251" s="2">
        <v>44317</v>
      </c>
      <c r="C1251" s="7">
        <v>1.06465950159029</v>
      </c>
      <c r="D1251" s="7">
        <v>6.0077715525694297E-3</v>
      </c>
      <c r="E1251" s="7">
        <v>0.66436388418105796</v>
      </c>
      <c r="F1251" s="7">
        <v>0.329628344266373</v>
      </c>
      <c r="G1251" s="7">
        <v>1.2018344749725299E-2</v>
      </c>
      <c r="H1251" s="7">
        <v>1.36812513224103E-2</v>
      </c>
      <c r="I1251" s="7">
        <v>0.119438867295033</v>
      </c>
      <c r="J1251" s="7">
        <v>0.127269695537885</v>
      </c>
      <c r="K1251" s="7">
        <v>5.84141400705563E-2</v>
      </c>
      <c r="L1251" s="7">
        <v>0.35991583542757799</v>
      </c>
      <c r="M1251" s="7">
        <v>4.5743843696712E-2</v>
      </c>
      <c r="N1251" s="7">
        <v>7.15505564255913E-2</v>
      </c>
      <c r="O1251" s="7">
        <v>1.96881811381018E-2</v>
      </c>
      <c r="P1251" s="7">
        <v>0.17227928433640699</v>
      </c>
      <c r="Q1251" s="7">
        <v>6.9293986604106204</v>
      </c>
    </row>
    <row r="1252" spans="1:17" hidden="1" x14ac:dyDescent="0.3">
      <c r="A1252" s="3" t="s">
        <v>44</v>
      </c>
      <c r="B1252" s="2">
        <v>44348</v>
      </c>
      <c r="C1252" s="7">
        <v>1.04309811789262</v>
      </c>
      <c r="D1252" s="7">
        <v>6.3014772230410099E-3</v>
      </c>
      <c r="E1252" s="7">
        <v>0.66575147332520002</v>
      </c>
      <c r="F1252" s="7">
        <v>0.32794704945175901</v>
      </c>
      <c r="G1252" s="7">
        <v>1.2819470325326701E-2</v>
      </c>
      <c r="H1252" s="7">
        <v>1.5806640866475E-2</v>
      </c>
      <c r="I1252" s="7">
        <v>0.111106315880747</v>
      </c>
      <c r="J1252" s="7">
        <v>0.14639711600222599</v>
      </c>
      <c r="K1252" s="7">
        <v>5.6452873714932399E-2</v>
      </c>
      <c r="L1252" s="7">
        <v>0.35378539744801901</v>
      </c>
      <c r="M1252" s="7">
        <v>4.5755893594495597E-2</v>
      </c>
      <c r="N1252" s="7">
        <v>6.1269550176791497E-2</v>
      </c>
      <c r="O1252" s="7">
        <v>2.8284759958341999E-2</v>
      </c>
      <c r="P1252" s="7">
        <v>0.16832198203264501</v>
      </c>
      <c r="Q1252" s="7">
        <v>6.8892575847182203</v>
      </c>
    </row>
    <row r="1253" spans="1:17" hidden="1" x14ac:dyDescent="0.3">
      <c r="A1253" s="3" t="s">
        <v>44</v>
      </c>
      <c r="B1253" s="2">
        <v>44378</v>
      </c>
      <c r="C1253" s="7">
        <v>1.11617968770544</v>
      </c>
      <c r="D1253" s="7">
        <v>5.8126592667587596E-3</v>
      </c>
      <c r="E1253" s="7">
        <v>0.64343046956690297</v>
      </c>
      <c r="F1253" s="7">
        <v>0.35075687116633802</v>
      </c>
      <c r="G1253" s="7">
        <v>1.14815327318102E-2</v>
      </c>
      <c r="H1253" s="7">
        <v>1.69212687900454E-2</v>
      </c>
      <c r="I1253" s="7">
        <v>0.111865671043887</v>
      </c>
      <c r="J1253" s="7">
        <v>0.163960950633182</v>
      </c>
      <c r="K1253" s="7">
        <v>5.68520456337104E-2</v>
      </c>
      <c r="L1253" s="7">
        <v>0.34147503779084099</v>
      </c>
      <c r="M1253" s="7">
        <v>4.5055237683316499E-2</v>
      </c>
      <c r="N1253" s="7">
        <v>6.0049442614034901E-2</v>
      </c>
      <c r="O1253" s="7">
        <v>3.2493008080530898E-2</v>
      </c>
      <c r="P1253" s="7">
        <v>0.15984580499864201</v>
      </c>
      <c r="Q1253" s="7">
        <v>6.8776124118048401</v>
      </c>
    </row>
    <row r="1254" spans="1:17" hidden="1" x14ac:dyDescent="0.3">
      <c r="A1254" s="3" t="s">
        <v>44</v>
      </c>
      <c r="B1254" s="2">
        <v>44409</v>
      </c>
      <c r="C1254" s="7">
        <v>1.1344455204262001</v>
      </c>
      <c r="D1254" s="7">
        <v>5.3977979116444598E-3</v>
      </c>
      <c r="E1254" s="7">
        <v>0.634339911019283</v>
      </c>
      <c r="F1254" s="7">
        <v>0.36026229106907198</v>
      </c>
      <c r="G1254" s="7">
        <v>1.2558401838073E-2</v>
      </c>
      <c r="H1254" s="7">
        <v>2.0264945741609901E-2</v>
      </c>
      <c r="I1254" s="7">
        <v>0.119221564904338</v>
      </c>
      <c r="J1254" s="7">
        <v>0.191876064183822</v>
      </c>
      <c r="K1254" s="7">
        <v>6.05798693342866E-2</v>
      </c>
      <c r="L1254" s="7">
        <v>0.31257273522685203</v>
      </c>
      <c r="M1254" s="7">
        <v>4.3847842120229401E-2</v>
      </c>
      <c r="N1254" s="7">
        <v>5.8362613627189898E-2</v>
      </c>
      <c r="O1254" s="7">
        <v>3.5919339247368703E-2</v>
      </c>
      <c r="P1254" s="7">
        <v>0.14479662377623001</v>
      </c>
      <c r="Q1254" s="7">
        <v>6.8692460194778802</v>
      </c>
    </row>
    <row r="1255" spans="1:17" hidden="1" x14ac:dyDescent="0.3">
      <c r="A1255" s="3" t="s">
        <v>44</v>
      </c>
      <c r="B1255" s="2">
        <v>44440</v>
      </c>
      <c r="C1255" s="7">
        <v>1.1096792832775599</v>
      </c>
      <c r="D1255" s="7">
        <v>5.5559985978492002E-3</v>
      </c>
      <c r="E1255" s="7">
        <v>0.63500755606094506</v>
      </c>
      <c r="F1255" s="7">
        <v>0.359436445341206</v>
      </c>
      <c r="G1255" s="7">
        <v>1.31350114149373E-2</v>
      </c>
      <c r="H1255" s="7">
        <v>1.70781828707312E-2</v>
      </c>
      <c r="I1255" s="7">
        <v>0.106997941964941</v>
      </c>
      <c r="J1255" s="7">
        <v>0.18081573847510901</v>
      </c>
      <c r="K1255" s="7">
        <v>5.9437748202803599E-2</v>
      </c>
      <c r="L1255" s="7">
        <v>0.32239214050028397</v>
      </c>
      <c r="M1255" s="7">
        <v>4.5209456920839101E-2</v>
      </c>
      <c r="N1255" s="7">
        <v>5.3703655012611699E-2</v>
      </c>
      <c r="O1255" s="7">
        <v>3.4504709799617297E-2</v>
      </c>
      <c r="P1255" s="7">
        <v>0.166725414838125</v>
      </c>
      <c r="Q1255" s="7">
        <v>6.8917608672497099</v>
      </c>
    </row>
    <row r="1256" spans="1:17" hidden="1" x14ac:dyDescent="0.3">
      <c r="A1256" s="3" t="s">
        <v>45</v>
      </c>
      <c r="B1256" s="2">
        <v>43466</v>
      </c>
      <c r="C1256" s="7">
        <v>0.88177521374688905</v>
      </c>
      <c r="D1256" s="7">
        <v>8.6671573566587598E-3</v>
      </c>
      <c r="E1256" s="7">
        <v>0.62917065702773201</v>
      </c>
      <c r="F1256" s="7">
        <v>0.36216218561560898</v>
      </c>
      <c r="G1256" s="7">
        <v>1.6949880284275801E-2</v>
      </c>
      <c r="H1256" s="7">
        <v>1.346417711164E-2</v>
      </c>
      <c r="I1256" s="7">
        <v>7.1273965918370499E-2</v>
      </c>
      <c r="J1256" s="7">
        <v>8.7911096293911695E-2</v>
      </c>
      <c r="K1256" s="7">
        <v>5.6844519776202002E-2</v>
      </c>
      <c r="L1256" s="7">
        <v>0.36214238163912399</v>
      </c>
      <c r="M1256" s="7">
        <v>3.5599964487483003E-2</v>
      </c>
      <c r="N1256" s="7">
        <v>4.71334052350754E-2</v>
      </c>
      <c r="O1256" s="7">
        <v>3.4790076287118797E-2</v>
      </c>
      <c r="P1256" s="7">
        <v>0.27389053296679899</v>
      </c>
      <c r="Q1256" s="7">
        <v>5.49169282671778</v>
      </c>
    </row>
    <row r="1257" spans="1:17" hidden="1" x14ac:dyDescent="0.3">
      <c r="A1257" s="3" t="s">
        <v>45</v>
      </c>
      <c r="B1257" s="2">
        <v>43497</v>
      </c>
      <c r="C1257" s="7">
        <v>0.87117533227607602</v>
      </c>
      <c r="D1257" s="7">
        <v>9.2136341362039596E-3</v>
      </c>
      <c r="E1257" s="7">
        <v>0.63153995537983698</v>
      </c>
      <c r="F1257" s="7">
        <v>0.359246410483959</v>
      </c>
      <c r="G1257" s="7">
        <v>1.87699389170345E-2</v>
      </c>
      <c r="H1257" s="7">
        <v>1.3677679530781301E-2</v>
      </c>
      <c r="I1257" s="7">
        <v>7.5461541434814094E-2</v>
      </c>
      <c r="J1257" s="7">
        <v>0.1013354350659</v>
      </c>
      <c r="K1257" s="7">
        <v>5.4257852549942899E-2</v>
      </c>
      <c r="L1257" s="7">
        <v>0.362130274889777</v>
      </c>
      <c r="M1257" s="7">
        <v>3.7644501477923899E-2</v>
      </c>
      <c r="N1257" s="7">
        <v>4.92886393496514E-2</v>
      </c>
      <c r="O1257" s="7">
        <v>3.7218748384997002E-2</v>
      </c>
      <c r="P1257" s="7">
        <v>0.25021538839917801</v>
      </c>
      <c r="Q1257" s="7">
        <v>5.5616422733170801</v>
      </c>
    </row>
    <row r="1258" spans="1:17" hidden="1" x14ac:dyDescent="0.3">
      <c r="A1258" s="3" t="s">
        <v>45</v>
      </c>
      <c r="B1258" s="2">
        <v>43525</v>
      </c>
      <c r="C1258" s="7">
        <v>1.0407964784995001</v>
      </c>
      <c r="D1258" s="7">
        <v>8.8736776623813806E-3</v>
      </c>
      <c r="E1258" s="7">
        <v>0.65687382380964698</v>
      </c>
      <c r="F1258" s="7">
        <v>0.33425249852797101</v>
      </c>
      <c r="G1258" s="7">
        <v>2.1711208155851099E-2</v>
      </c>
      <c r="H1258" s="7">
        <v>1.2944341949957401E-2</v>
      </c>
      <c r="I1258" s="7">
        <v>8.0429458719684294E-2</v>
      </c>
      <c r="J1258" s="7">
        <v>9.8559067418634697E-2</v>
      </c>
      <c r="K1258" s="7">
        <v>5.2555308972163699E-2</v>
      </c>
      <c r="L1258" s="7">
        <v>0.35669783382188203</v>
      </c>
      <c r="M1258" s="7">
        <v>3.5658235537443003E-2</v>
      </c>
      <c r="N1258" s="7">
        <v>5.57549533639436E-2</v>
      </c>
      <c r="O1258" s="7">
        <v>3.6002951926821097E-2</v>
      </c>
      <c r="P1258" s="7">
        <v>0.24968664013361899</v>
      </c>
      <c r="Q1258" s="7">
        <v>5.4813109480268203</v>
      </c>
    </row>
    <row r="1259" spans="1:17" hidden="1" x14ac:dyDescent="0.3">
      <c r="A1259" s="3" t="s">
        <v>45</v>
      </c>
      <c r="B1259" s="2">
        <v>43556</v>
      </c>
      <c r="C1259" s="7">
        <v>1.02204407880451</v>
      </c>
      <c r="D1259" s="7">
        <v>9.9280591536906396E-3</v>
      </c>
      <c r="E1259" s="7">
        <v>0.64290122192036603</v>
      </c>
      <c r="F1259" s="7">
        <v>0.34717071892594398</v>
      </c>
      <c r="G1259" s="7">
        <v>1.7099583261830899E-2</v>
      </c>
      <c r="H1259" s="7">
        <v>1.2683689305410299E-2</v>
      </c>
      <c r="I1259" s="7">
        <v>8.1489383682522398E-2</v>
      </c>
      <c r="J1259" s="7">
        <v>9.4003648032982001E-2</v>
      </c>
      <c r="K1259" s="7">
        <v>5.39519881262168E-2</v>
      </c>
      <c r="L1259" s="7">
        <v>0.35272792564842698</v>
      </c>
      <c r="M1259" s="7">
        <v>3.4271288783974001E-2</v>
      </c>
      <c r="N1259" s="7">
        <v>5.8345486767870901E-2</v>
      </c>
      <c r="O1259" s="7">
        <v>4.0816332356030403E-2</v>
      </c>
      <c r="P1259" s="7">
        <v>0.25461067403473597</v>
      </c>
      <c r="Q1259" s="7">
        <v>5.5195081894209599</v>
      </c>
    </row>
    <row r="1260" spans="1:17" hidden="1" x14ac:dyDescent="0.3">
      <c r="A1260" s="3" t="s">
        <v>45</v>
      </c>
      <c r="B1260" s="2">
        <v>43586</v>
      </c>
      <c r="C1260" s="7">
        <v>1.0319692138299501</v>
      </c>
      <c r="D1260" s="7">
        <v>9.3275558253589509E-3</v>
      </c>
      <c r="E1260" s="7">
        <v>0.65709964146856104</v>
      </c>
      <c r="F1260" s="7">
        <v>0.33357280270607997</v>
      </c>
      <c r="G1260" s="7">
        <v>1.7708187974798902E-2</v>
      </c>
      <c r="H1260" s="7">
        <v>1.25377472170074E-2</v>
      </c>
      <c r="I1260" s="7">
        <v>8.3971161175924097E-2</v>
      </c>
      <c r="J1260" s="7">
        <v>9.9351619132453703E-2</v>
      </c>
      <c r="K1260" s="7">
        <v>5.3822787864141797E-2</v>
      </c>
      <c r="L1260" s="7">
        <v>0.348304764571155</v>
      </c>
      <c r="M1260" s="7">
        <v>3.9860271026258803E-2</v>
      </c>
      <c r="N1260" s="7">
        <v>6.3937000917986306E-2</v>
      </c>
      <c r="O1260" s="7">
        <v>4.1462974096491002E-2</v>
      </c>
      <c r="P1260" s="7">
        <v>0.239043486023783</v>
      </c>
      <c r="Q1260" s="7">
        <v>5.4511958857000096</v>
      </c>
    </row>
    <row r="1261" spans="1:17" hidden="1" x14ac:dyDescent="0.3">
      <c r="A1261" s="3" t="s">
        <v>45</v>
      </c>
      <c r="B1261" s="2">
        <v>43617</v>
      </c>
      <c r="C1261" s="7">
        <v>0.98335038868293201</v>
      </c>
      <c r="D1261" s="7">
        <v>9.8719997835990392E-3</v>
      </c>
      <c r="E1261" s="7">
        <v>0.65223083388025405</v>
      </c>
      <c r="F1261" s="7">
        <v>0.33789716633614703</v>
      </c>
      <c r="G1261" s="7">
        <v>1.8390738568979801E-2</v>
      </c>
      <c r="H1261" s="7">
        <v>1.2998014081480999E-2</v>
      </c>
      <c r="I1261" s="7">
        <v>8.5868059953755696E-2</v>
      </c>
      <c r="J1261" s="7">
        <v>9.9372518330091406E-2</v>
      </c>
      <c r="K1261" s="7">
        <v>5.6240275069211802E-2</v>
      </c>
      <c r="L1261" s="7">
        <v>0.35608517594237798</v>
      </c>
      <c r="M1261" s="7">
        <v>3.8561935769175798E-2</v>
      </c>
      <c r="N1261" s="7">
        <v>5.64323854082113E-2</v>
      </c>
      <c r="O1261" s="7">
        <v>3.9100555059619103E-2</v>
      </c>
      <c r="P1261" s="7">
        <v>0.23695034181709601</v>
      </c>
      <c r="Q1261" s="7">
        <v>5.5749130701462901</v>
      </c>
    </row>
    <row r="1262" spans="1:17" hidden="1" x14ac:dyDescent="0.3">
      <c r="A1262" s="3" t="s">
        <v>45</v>
      </c>
      <c r="B1262" s="2">
        <v>43647</v>
      </c>
      <c r="C1262" s="7">
        <v>1.02941203290145</v>
      </c>
      <c r="D1262" s="7">
        <v>9.1850904520603405E-3</v>
      </c>
      <c r="E1262" s="7">
        <v>0.64078963747794604</v>
      </c>
      <c r="F1262" s="7">
        <v>0.35002527206999401</v>
      </c>
      <c r="G1262" s="7">
        <v>1.8815406571143799E-2</v>
      </c>
      <c r="H1262" s="7">
        <v>1.2517888068668499E-2</v>
      </c>
      <c r="I1262" s="7">
        <v>8.1949097592258296E-2</v>
      </c>
      <c r="J1262" s="7">
        <v>9.72528744724101E-2</v>
      </c>
      <c r="K1262" s="7">
        <v>5.35851434323351E-2</v>
      </c>
      <c r="L1262" s="7">
        <v>0.34749277172488502</v>
      </c>
      <c r="M1262" s="7">
        <v>3.76029324223515E-2</v>
      </c>
      <c r="N1262" s="7">
        <v>5.6873218669883797E-2</v>
      </c>
      <c r="O1262" s="7">
        <v>3.7214806981716003E-2</v>
      </c>
      <c r="P1262" s="7">
        <v>0.25669586006434802</v>
      </c>
      <c r="Q1262" s="7">
        <v>5.4652262893317696</v>
      </c>
    </row>
    <row r="1263" spans="1:17" hidden="1" x14ac:dyDescent="0.3">
      <c r="A1263" s="3" t="s">
        <v>45</v>
      </c>
      <c r="B1263" s="2">
        <v>43678</v>
      </c>
      <c r="C1263" s="7">
        <v>1.0350203336661301</v>
      </c>
      <c r="D1263" s="7">
        <v>8.6865363250242193E-3</v>
      </c>
      <c r="E1263" s="7">
        <v>0.654056379841224</v>
      </c>
      <c r="F1263" s="7">
        <v>0.33725708383375103</v>
      </c>
      <c r="G1263" s="7">
        <v>1.67360877483618E-2</v>
      </c>
      <c r="H1263" s="7">
        <v>1.46576988600285E-2</v>
      </c>
      <c r="I1263" s="7">
        <v>8.7597603060544302E-2</v>
      </c>
      <c r="J1263" s="7">
        <v>0.108705642324398</v>
      </c>
      <c r="K1263" s="7">
        <v>5.6203425217474297E-2</v>
      </c>
      <c r="L1263" s="7">
        <v>0.35129513087981301</v>
      </c>
      <c r="M1263" s="7">
        <v>4.05197231907585E-2</v>
      </c>
      <c r="N1263" s="7">
        <v>5.6539821243469901E-2</v>
      </c>
      <c r="O1263" s="7">
        <v>3.5459613881229403E-2</v>
      </c>
      <c r="P1263" s="7">
        <v>0.23228525359392199</v>
      </c>
      <c r="Q1263" s="7">
        <v>5.5397019677268098</v>
      </c>
    </row>
    <row r="1264" spans="1:17" hidden="1" x14ac:dyDescent="0.3">
      <c r="A1264" s="3" t="s">
        <v>45</v>
      </c>
      <c r="B1264" s="2">
        <v>43709</v>
      </c>
      <c r="C1264" s="7">
        <v>0.938789074118206</v>
      </c>
      <c r="D1264" s="7">
        <v>8.9375808926087496E-3</v>
      </c>
      <c r="E1264" s="7">
        <v>0.65588646686784002</v>
      </c>
      <c r="F1264" s="7">
        <v>0.33517595223955099</v>
      </c>
      <c r="G1264" s="7">
        <v>1.9681532548899899E-2</v>
      </c>
      <c r="H1264" s="7">
        <v>1.55858531382893E-2</v>
      </c>
      <c r="I1264" s="7">
        <v>8.1441569616089504E-2</v>
      </c>
      <c r="J1264" s="7">
        <v>9.9730693528264996E-2</v>
      </c>
      <c r="K1264" s="7">
        <v>5.65083656386818E-2</v>
      </c>
      <c r="L1264" s="7">
        <v>0.35836641112074202</v>
      </c>
      <c r="M1264" s="7">
        <v>3.7844954625951902E-2</v>
      </c>
      <c r="N1264" s="7">
        <v>5.8879906734583001E-2</v>
      </c>
      <c r="O1264" s="7">
        <v>3.3434563800873403E-2</v>
      </c>
      <c r="P1264" s="7">
        <v>0.238526149247624</v>
      </c>
      <c r="Q1264" s="7">
        <v>5.4586132911315097</v>
      </c>
    </row>
    <row r="1265" spans="1:17" hidden="1" x14ac:dyDescent="0.3">
      <c r="A1265" s="3" t="s">
        <v>45</v>
      </c>
      <c r="B1265" s="2">
        <v>43739</v>
      </c>
      <c r="C1265" s="7">
        <v>0.99341371266829703</v>
      </c>
      <c r="D1265" s="7">
        <v>9.2402423925671308E-3</v>
      </c>
      <c r="E1265" s="7">
        <v>0.68822027692640098</v>
      </c>
      <c r="F1265" s="7">
        <v>0.30253948068103198</v>
      </c>
      <c r="G1265" s="7">
        <v>1.8875940722118002E-2</v>
      </c>
      <c r="H1265" s="7">
        <v>1.7197396333711201E-2</v>
      </c>
      <c r="I1265" s="7">
        <v>8.5291391087881099E-2</v>
      </c>
      <c r="J1265" s="7">
        <v>0.100338399080702</v>
      </c>
      <c r="K1265" s="7">
        <v>6.0154608012198303E-2</v>
      </c>
      <c r="L1265" s="7">
        <v>0.366068816052879</v>
      </c>
      <c r="M1265" s="7">
        <v>3.88229943138758E-2</v>
      </c>
      <c r="N1265" s="7">
        <v>6.3578007389180499E-2</v>
      </c>
      <c r="O1265" s="7">
        <v>2.9722701452495899E-2</v>
      </c>
      <c r="P1265" s="7">
        <v>0.219949745554958</v>
      </c>
      <c r="Q1265" s="7">
        <v>5.5339173939019402</v>
      </c>
    </row>
    <row r="1266" spans="1:17" hidden="1" x14ac:dyDescent="0.3">
      <c r="A1266" s="3" t="s">
        <v>45</v>
      </c>
      <c r="B1266" s="2">
        <v>43770</v>
      </c>
      <c r="C1266" s="7">
        <v>1.0225789972200801</v>
      </c>
      <c r="D1266" s="7">
        <v>9.6408774732567003E-3</v>
      </c>
      <c r="E1266" s="7">
        <v>0.67646257407118104</v>
      </c>
      <c r="F1266" s="7">
        <v>0.31389654845556197</v>
      </c>
      <c r="G1266" s="7">
        <v>1.71652122462847E-2</v>
      </c>
      <c r="H1266" s="7">
        <v>2.19576884322128E-2</v>
      </c>
      <c r="I1266" s="7">
        <v>9.6670559300428296E-2</v>
      </c>
      <c r="J1266" s="7">
        <v>9.6881151974316695E-2</v>
      </c>
      <c r="K1266" s="7">
        <v>7.5874019085838698E-2</v>
      </c>
      <c r="L1266" s="7">
        <v>0.359052010393831</v>
      </c>
      <c r="M1266" s="7">
        <v>4.0772501141189202E-2</v>
      </c>
      <c r="N1266" s="7">
        <v>5.9920099684246303E-2</v>
      </c>
      <c r="O1266" s="7">
        <v>2.4917890006899701E-2</v>
      </c>
      <c r="P1266" s="7">
        <v>0.206788867734753</v>
      </c>
      <c r="Q1266" s="7">
        <v>5.4819891478548204</v>
      </c>
    </row>
    <row r="1267" spans="1:17" hidden="1" x14ac:dyDescent="0.3">
      <c r="A1267" s="3" t="s">
        <v>45</v>
      </c>
      <c r="B1267" s="2">
        <v>43800</v>
      </c>
      <c r="C1267" s="7">
        <v>1.14967514358598</v>
      </c>
      <c r="D1267" s="7">
        <v>9.5735020614908396E-3</v>
      </c>
      <c r="E1267" s="7">
        <v>0.67414596708179597</v>
      </c>
      <c r="F1267" s="7">
        <v>0.31628053085671298</v>
      </c>
      <c r="G1267" s="7">
        <v>1.76437871879624E-2</v>
      </c>
      <c r="H1267" s="7">
        <v>2.56464029737811E-2</v>
      </c>
      <c r="I1267" s="7">
        <v>0.115857426567182</v>
      </c>
      <c r="J1267" s="7">
        <v>9.3223613786118403E-2</v>
      </c>
      <c r="K1267" s="7">
        <v>8.4155789438607395E-2</v>
      </c>
      <c r="L1267" s="7">
        <v>0.37197462200606801</v>
      </c>
      <c r="M1267" s="7">
        <v>4.4681220039042999E-2</v>
      </c>
      <c r="N1267" s="7">
        <v>4.8508684919361597E-2</v>
      </c>
      <c r="O1267" s="7">
        <v>2.5190709413854401E-2</v>
      </c>
      <c r="P1267" s="7">
        <v>0.17311774366802099</v>
      </c>
      <c r="Q1267" s="7">
        <v>5.5339304692378102</v>
      </c>
    </row>
    <row r="1268" spans="1:17" hidden="1" x14ac:dyDescent="0.3">
      <c r="A1268" s="3" t="s">
        <v>45</v>
      </c>
      <c r="B1268" s="2">
        <v>43831</v>
      </c>
      <c r="C1268" s="7">
        <v>0.90179351468912805</v>
      </c>
      <c r="D1268" s="7">
        <v>9.8949843711430702E-3</v>
      </c>
      <c r="E1268" s="7">
        <v>0.68346935317525603</v>
      </c>
      <c r="F1268" s="7">
        <v>0.30663566245360102</v>
      </c>
      <c r="G1268" s="7">
        <v>1.95362072041734E-2</v>
      </c>
      <c r="H1268" s="7">
        <v>1.43269079111371E-2</v>
      </c>
      <c r="I1268" s="7">
        <v>6.5139010242706893E-2</v>
      </c>
      <c r="J1268" s="7">
        <v>9.8923764862306099E-2</v>
      </c>
      <c r="K1268" s="7">
        <v>5.6378220281103598E-2</v>
      </c>
      <c r="L1268" s="7">
        <v>0.365432280704792</v>
      </c>
      <c r="M1268" s="7">
        <v>4.28836793458022E-2</v>
      </c>
      <c r="N1268" s="7">
        <v>5.4803514562529798E-2</v>
      </c>
      <c r="O1268" s="7">
        <v>3.72787689504075E-2</v>
      </c>
      <c r="P1268" s="7">
        <v>0.245297645935042</v>
      </c>
      <c r="Q1268" s="7">
        <v>5.4857774045631702</v>
      </c>
    </row>
    <row r="1269" spans="1:17" hidden="1" x14ac:dyDescent="0.3">
      <c r="A1269" s="3" t="s">
        <v>45</v>
      </c>
      <c r="B1269" s="2">
        <v>43862</v>
      </c>
      <c r="C1269" s="7">
        <v>0.92675595350127105</v>
      </c>
      <c r="D1269" s="7">
        <v>1.0477469105880301E-2</v>
      </c>
      <c r="E1269" s="7">
        <v>0.68808005324431898</v>
      </c>
      <c r="F1269" s="7">
        <v>0.30144247764980098</v>
      </c>
      <c r="G1269" s="7">
        <v>1.7494217573683499E-2</v>
      </c>
      <c r="H1269" s="7">
        <v>1.4989281855766499E-2</v>
      </c>
      <c r="I1269" s="7">
        <v>6.6269603485634307E-2</v>
      </c>
      <c r="J1269" s="7">
        <v>0.104131390418786</v>
      </c>
      <c r="K1269" s="7">
        <v>5.2721064531404398E-2</v>
      </c>
      <c r="L1269" s="7">
        <v>0.36707899967519703</v>
      </c>
      <c r="M1269" s="7">
        <v>3.8857588860673101E-2</v>
      </c>
      <c r="N1269" s="7">
        <v>5.8386322667506603E-2</v>
      </c>
      <c r="O1269" s="7">
        <v>3.9782278960821003E-2</v>
      </c>
      <c r="P1269" s="7">
        <v>0.240289251970527</v>
      </c>
      <c r="Q1269" s="7">
        <v>5.4820553396745204</v>
      </c>
    </row>
    <row r="1270" spans="1:17" x14ac:dyDescent="0.3">
      <c r="A1270" s="3" t="s">
        <v>45</v>
      </c>
      <c r="B1270" s="2">
        <v>43891</v>
      </c>
      <c r="C1270" s="7">
        <v>0.89277109578881797</v>
      </c>
      <c r="D1270" s="7">
        <v>1.0221159776205E-2</v>
      </c>
      <c r="E1270" s="7">
        <v>0.70950019953604704</v>
      </c>
      <c r="F1270" s="7">
        <v>0.28027864068774799</v>
      </c>
      <c r="G1270" s="7">
        <v>1.9665436900024699E-2</v>
      </c>
      <c r="H1270" s="7">
        <v>1.05750712706745E-2</v>
      </c>
      <c r="I1270" s="7">
        <v>4.4659627778395203E-2</v>
      </c>
      <c r="J1270" s="7">
        <v>7.1317216149254598E-2</v>
      </c>
      <c r="K1270" s="7">
        <v>6.07273367881132E-2</v>
      </c>
      <c r="L1270" s="7">
        <v>0.48222192510058098</v>
      </c>
      <c r="M1270" s="7">
        <v>2.8973344872256501E-2</v>
      </c>
      <c r="N1270" s="7">
        <v>5.52948653566359E-2</v>
      </c>
      <c r="O1270" s="7">
        <v>1.85536302112639E-2</v>
      </c>
      <c r="P1270" s="7">
        <v>0.20801154557279999</v>
      </c>
      <c r="Q1270" s="7">
        <v>5.5631295451479001</v>
      </c>
    </row>
    <row r="1271" spans="1:17" hidden="1" x14ac:dyDescent="0.3">
      <c r="A1271" s="3" t="s">
        <v>45</v>
      </c>
      <c r="B1271" s="2">
        <v>43922</v>
      </c>
      <c r="C1271" s="7">
        <v>0.57562833097856503</v>
      </c>
      <c r="D1271" s="7">
        <v>1.3677503858625701E-2</v>
      </c>
      <c r="E1271" s="7">
        <v>0.82898172299050299</v>
      </c>
      <c r="F1271" s="7">
        <v>0.157340773150872</v>
      </c>
      <c r="G1271" s="7">
        <v>2.1809995996582201E-2</v>
      </c>
      <c r="H1271" s="7">
        <v>1.8558592986121899E-4</v>
      </c>
      <c r="I1271" s="7">
        <v>1.0689919991006901E-2</v>
      </c>
      <c r="J1271" s="7">
        <v>9.7601437393955402E-3</v>
      </c>
      <c r="K1271" s="7">
        <v>5.5420501777867899E-2</v>
      </c>
      <c r="L1271" s="7">
        <v>0.75309858068180302</v>
      </c>
      <c r="M1271" s="7">
        <v>1.08417122992873E-2</v>
      </c>
      <c r="N1271" s="7">
        <v>3.9804102642866303E-2</v>
      </c>
      <c r="O1271" s="7">
        <v>1.8200655908982E-3</v>
      </c>
      <c r="P1271" s="7">
        <v>9.6569391350431397E-2</v>
      </c>
      <c r="Q1271" s="7">
        <v>5.8266956599670099</v>
      </c>
    </row>
    <row r="1272" spans="1:17" hidden="1" x14ac:dyDescent="0.3">
      <c r="A1272" s="3" t="s">
        <v>45</v>
      </c>
      <c r="B1272" s="2">
        <v>43952</v>
      </c>
      <c r="C1272" s="7">
        <v>0.70385842012200095</v>
      </c>
      <c r="D1272" s="7">
        <v>1.29672507878779E-2</v>
      </c>
      <c r="E1272" s="7">
        <v>0.81907372011664203</v>
      </c>
      <c r="F1272" s="7">
        <v>0.16795902909547999</v>
      </c>
      <c r="G1272" s="7">
        <v>2.0981399832808799E-2</v>
      </c>
      <c r="H1272" s="7">
        <v>3.94686587757809E-4</v>
      </c>
      <c r="I1272" s="7">
        <v>1.13069177787879E-2</v>
      </c>
      <c r="J1272" s="7">
        <v>2.1430047758399001E-2</v>
      </c>
      <c r="K1272" s="7">
        <v>6.3515896795038496E-2</v>
      </c>
      <c r="L1272" s="7">
        <v>0.66304984708982095</v>
      </c>
      <c r="M1272" s="7">
        <v>1.14452481324909E-2</v>
      </c>
      <c r="N1272" s="7">
        <v>8.7581787890271698E-2</v>
      </c>
      <c r="O1272" s="7">
        <v>1.91087858151791E-3</v>
      </c>
      <c r="P1272" s="7">
        <v>0.11838328955310699</v>
      </c>
      <c r="Q1272" s="7">
        <v>5.8141326081836304</v>
      </c>
    </row>
    <row r="1273" spans="1:17" hidden="1" x14ac:dyDescent="0.3">
      <c r="A1273" s="3" t="s">
        <v>45</v>
      </c>
      <c r="B1273" s="2">
        <v>43983</v>
      </c>
      <c r="C1273" s="7">
        <v>0.77649973686566798</v>
      </c>
      <c r="D1273" s="7">
        <v>1.1199320905143299E-2</v>
      </c>
      <c r="E1273" s="7">
        <v>0.78665373978013498</v>
      </c>
      <c r="F1273" s="7">
        <v>0.202146939314722</v>
      </c>
      <c r="G1273" s="7">
        <v>2.2608550569066899E-2</v>
      </c>
      <c r="H1273" s="7">
        <v>3.4856092268012598E-3</v>
      </c>
      <c r="I1273" s="7">
        <v>3.6231028076159397E-2</v>
      </c>
      <c r="J1273" s="7">
        <v>4.4945003735097702E-2</v>
      </c>
      <c r="K1273" s="7">
        <v>5.7819056048325698E-2</v>
      </c>
      <c r="L1273" s="7">
        <v>0.55400131243775597</v>
      </c>
      <c r="M1273" s="7">
        <v>1.5202013485937501E-2</v>
      </c>
      <c r="N1273" s="7">
        <v>9.2876685926046795E-2</v>
      </c>
      <c r="O1273" s="7">
        <v>3.0040238815803701E-3</v>
      </c>
      <c r="P1273" s="7">
        <v>0.16982671661322801</v>
      </c>
      <c r="Q1273" s="7">
        <v>5.8364416633351999</v>
      </c>
    </row>
    <row r="1274" spans="1:17" hidden="1" x14ac:dyDescent="0.3">
      <c r="A1274" s="3" t="s">
        <v>45</v>
      </c>
      <c r="B1274" s="2">
        <v>44013</v>
      </c>
      <c r="C1274" s="7">
        <v>0.96407693962518903</v>
      </c>
      <c r="D1274" s="7">
        <v>1.01571569694218E-2</v>
      </c>
      <c r="E1274" s="7">
        <v>0.73247650250011598</v>
      </c>
      <c r="F1274" s="7">
        <v>0.25736634053046198</v>
      </c>
      <c r="G1274" s="7">
        <v>1.8759060558968799E-2</v>
      </c>
      <c r="H1274" s="7">
        <v>1.0722075782938699E-2</v>
      </c>
      <c r="I1274" s="7">
        <v>8.6964698767723406E-2</v>
      </c>
      <c r="J1274" s="7">
        <v>6.0020842069483098E-2</v>
      </c>
      <c r="K1274" s="7">
        <v>6.2819616501637296E-2</v>
      </c>
      <c r="L1274" s="7">
        <v>0.44073684951156</v>
      </c>
      <c r="M1274" s="7">
        <v>3.23828014811458E-2</v>
      </c>
      <c r="N1274" s="7">
        <v>8.3045591314862E-2</v>
      </c>
      <c r="O1274" s="7">
        <v>7.9430014502622007E-3</v>
      </c>
      <c r="P1274" s="7">
        <v>0.196605462561419</v>
      </c>
      <c r="Q1274" s="7">
        <v>5.6851609894391997</v>
      </c>
    </row>
    <row r="1275" spans="1:17" hidden="1" x14ac:dyDescent="0.3">
      <c r="A1275" s="3" t="s">
        <v>45</v>
      </c>
      <c r="B1275" s="2">
        <v>44044</v>
      </c>
      <c r="C1275" s="7">
        <v>1.0446131470436</v>
      </c>
      <c r="D1275" s="7">
        <v>1.0669371411126999E-2</v>
      </c>
      <c r="E1275" s="7">
        <v>0.69428375446441204</v>
      </c>
      <c r="F1275" s="7">
        <v>0.29504687412446101</v>
      </c>
      <c r="G1275" s="7">
        <v>1.5175289695160601E-2</v>
      </c>
      <c r="H1275" s="7">
        <v>1.36544453300007E-2</v>
      </c>
      <c r="I1275" s="7">
        <v>8.9329882086815707E-2</v>
      </c>
      <c r="J1275" s="7">
        <v>9.5360266253616599E-2</v>
      </c>
      <c r="K1275" s="7">
        <v>6.4259060568301593E-2</v>
      </c>
      <c r="L1275" s="7">
        <v>0.39069443451479102</v>
      </c>
      <c r="M1275" s="7">
        <v>3.3069136861958497E-2</v>
      </c>
      <c r="N1275" s="7">
        <v>7.1536082657239597E-2</v>
      </c>
      <c r="O1275" s="7">
        <v>1.6948844877728301E-2</v>
      </c>
      <c r="P1275" s="7">
        <v>0.20997255715438801</v>
      </c>
      <c r="Q1275" s="7">
        <v>5.6465533638356202</v>
      </c>
    </row>
    <row r="1276" spans="1:17" hidden="1" x14ac:dyDescent="0.3">
      <c r="A1276" s="3" t="s">
        <v>45</v>
      </c>
      <c r="B1276" s="2">
        <v>44075</v>
      </c>
      <c r="C1276" s="7">
        <v>0.96135283861798104</v>
      </c>
      <c r="D1276" s="7">
        <v>1.19820978938729E-2</v>
      </c>
      <c r="E1276" s="7">
        <v>0.73075565569535195</v>
      </c>
      <c r="F1276" s="7">
        <v>0.257262246410775</v>
      </c>
      <c r="G1276" s="7">
        <v>1.7616042630348199E-2</v>
      </c>
      <c r="H1276" s="7">
        <v>1.41607561068535E-2</v>
      </c>
      <c r="I1276" s="7">
        <v>7.6800710400627803E-2</v>
      </c>
      <c r="J1276" s="7">
        <v>8.7859558927661799E-2</v>
      </c>
      <c r="K1276" s="7">
        <v>6.6806226167486604E-2</v>
      </c>
      <c r="L1276" s="7">
        <v>0.41118592284426903</v>
      </c>
      <c r="M1276" s="7">
        <v>3.1865532378643598E-2</v>
      </c>
      <c r="N1276" s="7">
        <v>6.9083106459492796E-2</v>
      </c>
      <c r="O1276" s="7">
        <v>1.5834071301307699E-2</v>
      </c>
      <c r="P1276" s="7">
        <v>0.20878807278330899</v>
      </c>
      <c r="Q1276" s="7">
        <v>5.57028214201494</v>
      </c>
    </row>
    <row r="1277" spans="1:17" hidden="1" x14ac:dyDescent="0.3">
      <c r="A1277" s="3" t="s">
        <v>45</v>
      </c>
      <c r="B1277" s="2">
        <v>44105</v>
      </c>
      <c r="C1277" s="7">
        <v>0.88571264060323796</v>
      </c>
      <c r="D1277" s="7">
        <v>1.2469360685819299E-2</v>
      </c>
      <c r="E1277" s="7">
        <v>0.81057279333457199</v>
      </c>
      <c r="F1277" s="7">
        <v>0.17695784597960901</v>
      </c>
      <c r="G1277" s="7">
        <v>2.1493722758907E-2</v>
      </c>
      <c r="H1277" s="7">
        <v>1.29073969024319E-2</v>
      </c>
      <c r="I1277" s="7">
        <v>6.6502717030185801E-2</v>
      </c>
      <c r="J1277" s="7">
        <v>7.7106046790842195E-2</v>
      </c>
      <c r="K1277" s="7">
        <v>7.4100337628894106E-2</v>
      </c>
      <c r="L1277" s="7">
        <v>0.47543929989487499</v>
      </c>
      <c r="M1277" s="7">
        <v>3.6159719686164903E-2</v>
      </c>
      <c r="N1277" s="7">
        <v>6.8280395239212394E-2</v>
      </c>
      <c r="O1277" s="7">
        <v>5.8052968362637099E-3</v>
      </c>
      <c r="P1277" s="7">
        <v>0.162205067232224</v>
      </c>
      <c r="Q1277" s="7">
        <v>5.68525556519183</v>
      </c>
    </row>
    <row r="1278" spans="1:17" hidden="1" x14ac:dyDescent="0.3">
      <c r="A1278" s="3" t="s">
        <v>45</v>
      </c>
      <c r="B1278" s="2">
        <v>44136</v>
      </c>
      <c r="C1278" s="7">
        <v>0.94781737471171901</v>
      </c>
      <c r="D1278" s="7">
        <v>1.24785302076329E-2</v>
      </c>
      <c r="E1278" s="7">
        <v>0.74616367777210002</v>
      </c>
      <c r="F1278" s="7">
        <v>0.241357792020267</v>
      </c>
      <c r="G1278" s="7">
        <v>1.9096953624060001E-2</v>
      </c>
      <c r="H1278" s="7">
        <v>2.04364501994105E-2</v>
      </c>
      <c r="I1278" s="7">
        <v>8.6712609647720706E-2</v>
      </c>
      <c r="J1278" s="7">
        <v>7.6323055193944098E-2</v>
      </c>
      <c r="K1278" s="7">
        <v>9.2743390676725407E-2</v>
      </c>
      <c r="L1278" s="7">
        <v>0.42407038997385799</v>
      </c>
      <c r="M1278" s="7">
        <v>3.85304313244028E-2</v>
      </c>
      <c r="N1278" s="7">
        <v>6.8339193031474593E-2</v>
      </c>
      <c r="O1278" s="7">
        <v>7.53015185881127E-3</v>
      </c>
      <c r="P1278" s="7">
        <v>0.166217374469593</v>
      </c>
      <c r="Q1278" s="7">
        <v>5.6398941010237698</v>
      </c>
    </row>
    <row r="1279" spans="1:17" hidden="1" x14ac:dyDescent="0.3">
      <c r="A1279" s="3" t="s">
        <v>45</v>
      </c>
      <c r="B1279" s="2">
        <v>44166</v>
      </c>
      <c r="C1279" s="7">
        <v>1.0008473887737901</v>
      </c>
      <c r="D1279" s="7">
        <v>1.09389708601063E-2</v>
      </c>
      <c r="E1279" s="7">
        <v>0.75630230025571699</v>
      </c>
      <c r="F1279" s="7">
        <v>0.23275872888417701</v>
      </c>
      <c r="G1279" s="7">
        <v>2.11960103271738E-2</v>
      </c>
      <c r="H1279" s="7">
        <v>1.55008341866315E-2</v>
      </c>
      <c r="I1279" s="7">
        <v>8.5648967353191205E-2</v>
      </c>
      <c r="J1279" s="7">
        <v>5.6698949629580997E-2</v>
      </c>
      <c r="K1279" s="7">
        <v>8.6919519030543499E-2</v>
      </c>
      <c r="L1279" s="7">
        <v>0.48637077027867498</v>
      </c>
      <c r="M1279" s="7">
        <v>3.7285668938063697E-2</v>
      </c>
      <c r="N1279" s="7">
        <v>5.1436521565446501E-2</v>
      </c>
      <c r="O1279" s="7">
        <v>7.6588802256240098E-3</v>
      </c>
      <c r="P1279" s="7">
        <v>0.15128387846506999</v>
      </c>
      <c r="Q1279" s="7">
        <v>5.6764631011159397</v>
      </c>
    </row>
    <row r="1280" spans="1:17" hidden="1" x14ac:dyDescent="0.3">
      <c r="A1280" s="3" t="s">
        <v>45</v>
      </c>
      <c r="B1280" s="2">
        <v>44197</v>
      </c>
      <c r="C1280" s="7">
        <v>0.62429766911178797</v>
      </c>
      <c r="D1280" s="7">
        <v>1.33749201468332E-2</v>
      </c>
      <c r="E1280" s="7">
        <v>0.81374045057570998</v>
      </c>
      <c r="F1280" s="7">
        <v>0.17288462927745701</v>
      </c>
      <c r="G1280" s="7">
        <v>2.2229423611413199E-2</v>
      </c>
      <c r="H1280" s="7">
        <v>1.0571280949993301E-3</v>
      </c>
      <c r="I1280" s="7">
        <v>1.0022917586567299E-2</v>
      </c>
      <c r="J1280" s="7">
        <v>5.6203634556488601E-2</v>
      </c>
      <c r="K1280" s="7">
        <v>5.8517574756422101E-2</v>
      </c>
      <c r="L1280" s="7">
        <v>0.593971325737635</v>
      </c>
      <c r="M1280" s="7">
        <v>3.0116948637514199E-2</v>
      </c>
      <c r="N1280" s="7">
        <v>4.9150531806441598E-2</v>
      </c>
      <c r="O1280" s="7">
        <v>2.4642829170850602E-3</v>
      </c>
      <c r="P1280" s="7">
        <v>0.17626623229543401</v>
      </c>
      <c r="Q1280" s="7">
        <v>5.8472578074256996</v>
      </c>
    </row>
    <row r="1281" spans="1:17" hidden="1" x14ac:dyDescent="0.3">
      <c r="A1281" s="3" t="s">
        <v>45</v>
      </c>
      <c r="B1281" s="2">
        <v>44228</v>
      </c>
      <c r="C1281" s="7">
        <v>0.62665516512957298</v>
      </c>
      <c r="D1281" s="7">
        <v>1.2425802157327999E-2</v>
      </c>
      <c r="E1281" s="7">
        <v>0.79484766007933505</v>
      </c>
      <c r="F1281" s="7">
        <v>0.19272653776333701</v>
      </c>
      <c r="G1281" s="7">
        <v>2.4001250158598299E-2</v>
      </c>
      <c r="H1281" s="7">
        <v>8.7284319936565202E-4</v>
      </c>
      <c r="I1281" s="7">
        <v>1.1127513859568099E-2</v>
      </c>
      <c r="J1281" s="7">
        <v>5.91925591155191E-2</v>
      </c>
      <c r="K1281" s="7">
        <v>6.5224497691137501E-2</v>
      </c>
      <c r="L1281" s="7">
        <v>0.57813171377247197</v>
      </c>
      <c r="M1281" s="7">
        <v>2.9109658110784E-2</v>
      </c>
      <c r="N1281" s="7">
        <v>5.4124734586775199E-2</v>
      </c>
      <c r="O1281" s="7">
        <v>3.2755437073616099E-3</v>
      </c>
      <c r="P1281" s="7">
        <v>0.17493968579841901</v>
      </c>
      <c r="Q1281" s="7">
        <v>5.7576233136919299</v>
      </c>
    </row>
    <row r="1282" spans="1:17" x14ac:dyDescent="0.3">
      <c r="A1282" s="3" t="s">
        <v>45</v>
      </c>
      <c r="B1282" s="2">
        <v>44256</v>
      </c>
      <c r="C1282" s="7">
        <v>0.81095629054368801</v>
      </c>
      <c r="D1282" s="7">
        <v>1.16944831442085E-2</v>
      </c>
      <c r="E1282" s="7">
        <v>0.77441643834833696</v>
      </c>
      <c r="F1282" s="7">
        <v>0.21388907850745401</v>
      </c>
      <c r="G1282" s="7">
        <v>2.4320866608514999E-2</v>
      </c>
      <c r="H1282" s="7">
        <v>8.1163690657866795E-4</v>
      </c>
      <c r="I1282" s="7">
        <v>1.26101611352279E-2</v>
      </c>
      <c r="J1282" s="7">
        <v>5.5654774195525898E-2</v>
      </c>
      <c r="K1282" s="7">
        <v>6.9651805285174298E-2</v>
      </c>
      <c r="L1282" s="7">
        <v>0.53605159072705899</v>
      </c>
      <c r="M1282" s="7">
        <v>3.5569081229636403E-2</v>
      </c>
      <c r="N1282" s="7">
        <v>6.4690370172554496E-2</v>
      </c>
      <c r="O1282" s="7">
        <v>4.5599375772339204E-3</v>
      </c>
      <c r="P1282" s="7">
        <v>0.196079776162494</v>
      </c>
      <c r="Q1282" s="7">
        <v>5.6749078902027996</v>
      </c>
    </row>
    <row r="1283" spans="1:17" hidden="1" x14ac:dyDescent="0.3">
      <c r="A1283" s="3" t="s">
        <v>45</v>
      </c>
      <c r="B1283" s="2">
        <v>44287</v>
      </c>
      <c r="C1283" s="7">
        <v>0.98230584561739898</v>
      </c>
      <c r="D1283" s="7">
        <v>1.15494930825019E-2</v>
      </c>
      <c r="E1283" s="7">
        <v>0.72780477516831499</v>
      </c>
      <c r="F1283" s="7">
        <v>0.26064573174918299</v>
      </c>
      <c r="G1283" s="7">
        <v>1.7266368697082798E-2</v>
      </c>
      <c r="H1283" s="7">
        <v>7.7369407829947197E-3</v>
      </c>
      <c r="I1283" s="7">
        <v>8.1930664310380499E-2</v>
      </c>
      <c r="J1283" s="7">
        <v>5.4124399442038201E-2</v>
      </c>
      <c r="K1283" s="7">
        <v>7.2943714091771097E-2</v>
      </c>
      <c r="L1283" s="7">
        <v>0.43703814879472802</v>
      </c>
      <c r="M1283" s="7">
        <v>3.6473854955611999E-2</v>
      </c>
      <c r="N1283" s="7">
        <v>8.2525349986869501E-2</v>
      </c>
      <c r="O1283" s="7">
        <v>9.3055880107233303E-3</v>
      </c>
      <c r="P1283" s="7">
        <v>0.20065497092779999</v>
      </c>
      <c r="Q1283" s="7">
        <v>5.7427031077808603</v>
      </c>
    </row>
    <row r="1284" spans="1:17" hidden="1" x14ac:dyDescent="0.3">
      <c r="A1284" s="3" t="s">
        <v>45</v>
      </c>
      <c r="B1284" s="2">
        <v>44317</v>
      </c>
      <c r="C1284" s="7">
        <v>1.0529928499241701</v>
      </c>
      <c r="D1284" s="7">
        <v>1.29734929825914E-2</v>
      </c>
      <c r="E1284" s="7">
        <v>0.70365280391835705</v>
      </c>
      <c r="F1284" s="7">
        <v>0.28337370309905202</v>
      </c>
      <c r="G1284" s="7">
        <v>1.6325197654666501E-2</v>
      </c>
      <c r="H1284" s="7">
        <v>1.1592417917867999E-2</v>
      </c>
      <c r="I1284" s="7">
        <v>8.6609778899898196E-2</v>
      </c>
      <c r="J1284" s="7">
        <v>8.1614403491494306E-2</v>
      </c>
      <c r="K1284" s="7">
        <v>6.4603877062288206E-2</v>
      </c>
      <c r="L1284" s="7">
        <v>0.40421892688409999</v>
      </c>
      <c r="M1284" s="7">
        <v>3.7942981769913703E-2</v>
      </c>
      <c r="N1284" s="7">
        <v>7.5972557052837203E-2</v>
      </c>
      <c r="O1284" s="7">
        <v>1.5947159697595099E-2</v>
      </c>
      <c r="P1284" s="7">
        <v>0.20517269956933901</v>
      </c>
      <c r="Q1284" s="7">
        <v>5.6801868934922801</v>
      </c>
    </row>
    <row r="1285" spans="1:17" hidden="1" x14ac:dyDescent="0.3">
      <c r="A1285" s="3" t="s">
        <v>45</v>
      </c>
      <c r="B1285" s="2">
        <v>44348</v>
      </c>
      <c r="C1285" s="7">
        <v>1.02712564822024</v>
      </c>
      <c r="D1285" s="7">
        <v>1.1489032177640199E-2</v>
      </c>
      <c r="E1285" s="7">
        <v>0.73437113573241697</v>
      </c>
      <c r="F1285" s="7">
        <v>0.25413983208994301</v>
      </c>
      <c r="G1285" s="7">
        <v>1.68811393346734E-2</v>
      </c>
      <c r="H1285" s="7">
        <v>1.28155451213056E-2</v>
      </c>
      <c r="I1285" s="7">
        <v>8.2319671997716407E-2</v>
      </c>
      <c r="J1285" s="7">
        <v>9.3889162198001697E-2</v>
      </c>
      <c r="K1285" s="7">
        <v>6.1659608675461101E-2</v>
      </c>
      <c r="L1285" s="7">
        <v>0.408961235474045</v>
      </c>
      <c r="M1285" s="7">
        <v>3.9179083735786699E-2</v>
      </c>
      <c r="N1285" s="7">
        <v>6.8050919401589402E-2</v>
      </c>
      <c r="O1285" s="7">
        <v>1.84596198246187E-2</v>
      </c>
      <c r="P1285" s="7">
        <v>0.197784014236802</v>
      </c>
      <c r="Q1285" s="7">
        <v>5.7064367803553697</v>
      </c>
    </row>
    <row r="1286" spans="1:17" hidden="1" x14ac:dyDescent="0.3">
      <c r="A1286" s="3" t="s">
        <v>45</v>
      </c>
      <c r="B1286" s="2">
        <v>44378</v>
      </c>
      <c r="C1286" s="7">
        <v>1.1116083493767701</v>
      </c>
      <c r="D1286" s="7">
        <v>1.0921096125001599E-2</v>
      </c>
      <c r="E1286" s="7">
        <v>0.71779345825201601</v>
      </c>
      <c r="F1286" s="7">
        <v>0.27128544562298201</v>
      </c>
      <c r="G1286" s="7">
        <v>1.50583576341809E-2</v>
      </c>
      <c r="H1286" s="7">
        <v>1.3113500557022701E-2</v>
      </c>
      <c r="I1286" s="7">
        <v>7.7192806724812102E-2</v>
      </c>
      <c r="J1286" s="7">
        <v>9.5475845358665795E-2</v>
      </c>
      <c r="K1286" s="7">
        <v>6.0635338170422999E-2</v>
      </c>
      <c r="L1286" s="7">
        <v>0.39582231581799698</v>
      </c>
      <c r="M1286" s="7">
        <v>3.5900290717355503E-2</v>
      </c>
      <c r="N1286" s="7">
        <v>6.0862244399660301E-2</v>
      </c>
      <c r="O1286" s="7">
        <v>2.04843516101679E-2</v>
      </c>
      <c r="P1286" s="7">
        <v>0.22545494900971499</v>
      </c>
      <c r="Q1286" s="7">
        <v>5.6330064222726204</v>
      </c>
    </row>
    <row r="1287" spans="1:17" hidden="1" x14ac:dyDescent="0.3">
      <c r="A1287" s="3" t="s">
        <v>45</v>
      </c>
      <c r="B1287" s="2">
        <v>44409</v>
      </c>
      <c r="C1287" s="7">
        <v>1.0819262212732199</v>
      </c>
      <c r="D1287" s="7">
        <v>1.05513553990865E-2</v>
      </c>
      <c r="E1287" s="7">
        <v>0.69627695935610001</v>
      </c>
      <c r="F1287" s="7">
        <v>0.29317168524481402</v>
      </c>
      <c r="G1287" s="7">
        <v>1.7235785262537301E-2</v>
      </c>
      <c r="H1287" s="7">
        <v>1.52220421816587E-2</v>
      </c>
      <c r="I1287" s="7">
        <v>7.9346351953110406E-2</v>
      </c>
      <c r="J1287" s="7">
        <v>0.113724936035095</v>
      </c>
      <c r="K1287" s="7">
        <v>6.1965915252601797E-2</v>
      </c>
      <c r="L1287" s="7">
        <v>0.37971681773066401</v>
      </c>
      <c r="M1287" s="7">
        <v>3.8866196452720998E-2</v>
      </c>
      <c r="N1287" s="7">
        <v>6.0290903760951302E-2</v>
      </c>
      <c r="O1287" s="7">
        <v>3.2491493306875098E-2</v>
      </c>
      <c r="P1287" s="7">
        <v>0.201139558063785</v>
      </c>
      <c r="Q1287" s="7">
        <v>5.7111885292504896</v>
      </c>
    </row>
    <row r="1288" spans="1:17" hidden="1" x14ac:dyDescent="0.3">
      <c r="A1288" s="3" t="s">
        <v>45</v>
      </c>
      <c r="B1288" s="2">
        <v>44440</v>
      </c>
      <c r="C1288" s="7">
        <v>1.03759901484759</v>
      </c>
      <c r="D1288" s="7">
        <v>1.11533781195172E-2</v>
      </c>
      <c r="E1288" s="7">
        <v>0.71270902574331496</v>
      </c>
      <c r="F1288" s="7">
        <v>0.27613759613716798</v>
      </c>
      <c r="G1288" s="7">
        <v>1.7029425723133401E-2</v>
      </c>
      <c r="H1288" s="7">
        <v>1.41728595191862E-2</v>
      </c>
      <c r="I1288" s="7">
        <v>7.2715317329901802E-2</v>
      </c>
      <c r="J1288" s="7">
        <v>0.115337520302768</v>
      </c>
      <c r="K1288" s="7">
        <v>6.2718337880804997E-2</v>
      </c>
      <c r="L1288" s="7">
        <v>0.38885227129030703</v>
      </c>
      <c r="M1288" s="7">
        <v>3.9582859162708199E-2</v>
      </c>
      <c r="N1288" s="7">
        <v>5.8593854477643002E-2</v>
      </c>
      <c r="O1288" s="7">
        <v>2.3026768474564401E-2</v>
      </c>
      <c r="P1288" s="7">
        <v>0.20797078583898301</v>
      </c>
      <c r="Q1288" s="7">
        <v>5.6545731441070703</v>
      </c>
    </row>
    <row r="1289" spans="1:17" hidden="1" x14ac:dyDescent="0.3">
      <c r="A1289" s="3" t="s">
        <v>46</v>
      </c>
      <c r="B1289" s="2">
        <v>43466</v>
      </c>
      <c r="C1289" s="7">
        <v>0.86012198624956304</v>
      </c>
      <c r="D1289" s="7">
        <v>1.0719624133267E-2</v>
      </c>
      <c r="E1289" s="7">
        <v>0.45717846596080702</v>
      </c>
      <c r="F1289" s="7">
        <v>0.53210190990592598</v>
      </c>
      <c r="G1289" s="7">
        <v>1.5504844583991701E-2</v>
      </c>
      <c r="H1289" s="7">
        <v>1.4439997195846099E-2</v>
      </c>
      <c r="I1289" s="7">
        <v>5.1245430264594202E-2</v>
      </c>
      <c r="J1289" s="7">
        <v>8.8967533617569206E-2</v>
      </c>
      <c r="K1289" s="7">
        <v>5.2655338096037799E-2</v>
      </c>
      <c r="L1289" s="7">
        <v>0.364566328363436</v>
      </c>
      <c r="M1289" s="7">
        <v>5.2608221523201798E-2</v>
      </c>
      <c r="N1289" s="7">
        <v>0.110456441627357</v>
      </c>
      <c r="O1289" s="7">
        <v>2.3998735791673699E-2</v>
      </c>
      <c r="P1289" s="7">
        <v>0.22555712893629301</v>
      </c>
      <c r="Q1289" s="7">
        <v>6.1516371688729299</v>
      </c>
    </row>
    <row r="1290" spans="1:17" hidden="1" x14ac:dyDescent="0.3">
      <c r="A1290" s="3" t="s">
        <v>46</v>
      </c>
      <c r="B1290" s="2">
        <v>43497</v>
      </c>
      <c r="C1290" s="7">
        <v>0.88684876543737501</v>
      </c>
      <c r="D1290" s="7">
        <v>1.00167258812827E-2</v>
      </c>
      <c r="E1290" s="7">
        <v>0.45953425530390901</v>
      </c>
      <c r="F1290" s="7">
        <v>0.53044901881480799</v>
      </c>
      <c r="G1290" s="7">
        <v>1.43368358078294E-2</v>
      </c>
      <c r="H1290" s="7">
        <v>1.4201430904951601E-2</v>
      </c>
      <c r="I1290" s="7">
        <v>5.0609118200731398E-2</v>
      </c>
      <c r="J1290" s="7">
        <v>0.10205364268765001</v>
      </c>
      <c r="K1290" s="7">
        <v>4.8462881853985298E-2</v>
      </c>
      <c r="L1290" s="7">
        <v>0.35849818490964702</v>
      </c>
      <c r="M1290" s="7">
        <v>5.0584525735962803E-2</v>
      </c>
      <c r="N1290" s="7">
        <v>0.10079260785329799</v>
      </c>
      <c r="O1290" s="7">
        <v>2.4577323005774501E-2</v>
      </c>
      <c r="P1290" s="7">
        <v>0.23588344904017</v>
      </c>
      <c r="Q1290" s="7">
        <v>6.1991723395949698</v>
      </c>
    </row>
    <row r="1291" spans="1:17" hidden="1" x14ac:dyDescent="0.3">
      <c r="A1291" s="3" t="s">
        <v>46</v>
      </c>
      <c r="B1291" s="2">
        <v>43525</v>
      </c>
      <c r="C1291" s="7">
        <v>1.0461261328057601</v>
      </c>
      <c r="D1291" s="7">
        <v>9.6283029607842803E-3</v>
      </c>
      <c r="E1291" s="7">
        <v>0.45244052349471298</v>
      </c>
      <c r="F1291" s="7">
        <v>0.53793117354450204</v>
      </c>
      <c r="G1291" s="7">
        <v>1.6184927580903698E-2</v>
      </c>
      <c r="H1291" s="7">
        <v>1.28941640433691E-2</v>
      </c>
      <c r="I1291" s="7">
        <v>5.5967857188555799E-2</v>
      </c>
      <c r="J1291" s="7">
        <v>0.10111944283516</v>
      </c>
      <c r="K1291" s="7">
        <v>4.7534795014243E-2</v>
      </c>
      <c r="L1291" s="7">
        <v>0.35537327177448602</v>
      </c>
      <c r="M1291" s="7">
        <v>4.9384099965291001E-2</v>
      </c>
      <c r="N1291" s="7">
        <v>9.8400311456297504E-2</v>
      </c>
      <c r="O1291" s="7">
        <v>1.989162846367E-2</v>
      </c>
      <c r="P1291" s="7">
        <v>0.243249501678024</v>
      </c>
      <c r="Q1291" s="7">
        <v>6.1087767995160096</v>
      </c>
    </row>
    <row r="1292" spans="1:17" hidden="1" x14ac:dyDescent="0.3">
      <c r="A1292" s="3" t="s">
        <v>46</v>
      </c>
      <c r="B1292" s="2">
        <v>43556</v>
      </c>
      <c r="C1292" s="7">
        <v>0.97521437039575298</v>
      </c>
      <c r="D1292" s="7">
        <v>1.14156829757608E-2</v>
      </c>
      <c r="E1292" s="7">
        <v>0.47244828324235399</v>
      </c>
      <c r="F1292" s="7">
        <v>0.516136033781885</v>
      </c>
      <c r="G1292" s="7">
        <v>1.41643579265284E-2</v>
      </c>
      <c r="H1292" s="7">
        <v>1.35982175101668E-2</v>
      </c>
      <c r="I1292" s="7">
        <v>5.6484153778902903E-2</v>
      </c>
      <c r="J1292" s="7">
        <v>9.7898249879828897E-2</v>
      </c>
      <c r="K1292" s="7">
        <v>4.7401740485637202E-2</v>
      </c>
      <c r="L1292" s="7">
        <v>0.36681125603298997</v>
      </c>
      <c r="M1292" s="7">
        <v>5.1673982013859698E-2</v>
      </c>
      <c r="N1292" s="7">
        <v>0.112873499381206</v>
      </c>
      <c r="O1292" s="7">
        <v>2.1491999188484701E-2</v>
      </c>
      <c r="P1292" s="7">
        <v>0.21760254380239599</v>
      </c>
      <c r="Q1292" s="7">
        <v>6.1899383879590504</v>
      </c>
    </row>
    <row r="1293" spans="1:17" hidden="1" x14ac:dyDescent="0.3">
      <c r="A1293" s="3" t="s">
        <v>46</v>
      </c>
      <c r="B1293" s="2">
        <v>43586</v>
      </c>
      <c r="C1293" s="7">
        <v>1.0082676499457901</v>
      </c>
      <c r="D1293" s="7">
        <v>1.04601938480894E-2</v>
      </c>
      <c r="E1293" s="7">
        <v>0.45719630353651902</v>
      </c>
      <c r="F1293" s="7">
        <v>0.53234350261539198</v>
      </c>
      <c r="G1293" s="7">
        <v>1.41700729774732E-2</v>
      </c>
      <c r="H1293" s="7">
        <v>1.2814357285675501E-2</v>
      </c>
      <c r="I1293" s="7">
        <v>6.0657957253317102E-2</v>
      </c>
      <c r="J1293" s="7">
        <v>9.8794757318284299E-2</v>
      </c>
      <c r="K1293" s="7">
        <v>4.88817561419038E-2</v>
      </c>
      <c r="L1293" s="7">
        <v>0.35560044196864099</v>
      </c>
      <c r="M1293" s="7">
        <v>5.3698312722533503E-2</v>
      </c>
      <c r="N1293" s="7">
        <v>0.11328814909644699</v>
      </c>
      <c r="O1293" s="7">
        <v>2.26784763897796E-2</v>
      </c>
      <c r="P1293" s="7">
        <v>0.21941571884594399</v>
      </c>
      <c r="Q1293" s="7">
        <v>6.1331797653523603</v>
      </c>
    </row>
    <row r="1294" spans="1:17" hidden="1" x14ac:dyDescent="0.3">
      <c r="A1294" s="3" t="s">
        <v>46</v>
      </c>
      <c r="B1294" s="2">
        <v>43617</v>
      </c>
      <c r="C1294" s="7">
        <v>0.97788369609279302</v>
      </c>
      <c r="D1294" s="7">
        <v>9.6968191726918007E-3</v>
      </c>
      <c r="E1294" s="7">
        <v>0.45789729327612599</v>
      </c>
      <c r="F1294" s="7">
        <v>0.53240588755118301</v>
      </c>
      <c r="G1294" s="7">
        <v>1.3895276464883101E-2</v>
      </c>
      <c r="H1294" s="7">
        <v>1.1635679673661799E-2</v>
      </c>
      <c r="I1294" s="7">
        <v>6.0336232766672902E-2</v>
      </c>
      <c r="J1294" s="7">
        <v>9.6120999555538794E-2</v>
      </c>
      <c r="K1294" s="7">
        <v>4.8495479203660097E-2</v>
      </c>
      <c r="L1294" s="7">
        <v>0.36151780341603301</v>
      </c>
      <c r="M1294" s="7">
        <v>5.1202288498546897E-2</v>
      </c>
      <c r="N1294" s="7">
        <v>0.10091816445577401</v>
      </c>
      <c r="O1294" s="7">
        <v>2.03858682094579E-2</v>
      </c>
      <c r="P1294" s="7">
        <v>0.23549220775577201</v>
      </c>
      <c r="Q1294" s="7">
        <v>6.2157139000791304</v>
      </c>
    </row>
    <row r="1295" spans="1:17" hidden="1" x14ac:dyDescent="0.3">
      <c r="A1295" s="3" t="s">
        <v>46</v>
      </c>
      <c r="B1295" s="2">
        <v>43647</v>
      </c>
      <c r="C1295" s="7">
        <v>1.0413957745840801</v>
      </c>
      <c r="D1295" s="7">
        <v>9.9698809580808408E-3</v>
      </c>
      <c r="E1295" s="7">
        <v>0.43820217274124301</v>
      </c>
      <c r="F1295" s="7">
        <v>0.551827946300676</v>
      </c>
      <c r="G1295" s="7">
        <v>1.5258033643121499E-2</v>
      </c>
      <c r="H1295" s="7">
        <v>1.23118457571165E-2</v>
      </c>
      <c r="I1295" s="7">
        <v>5.9869609714375001E-2</v>
      </c>
      <c r="J1295" s="7">
        <v>9.1904211393098498E-2</v>
      </c>
      <c r="K1295" s="7">
        <v>4.5923352554754097E-2</v>
      </c>
      <c r="L1295" s="7">
        <v>0.34694407226934898</v>
      </c>
      <c r="M1295" s="7">
        <v>5.0851319979674799E-2</v>
      </c>
      <c r="N1295" s="7">
        <v>0.103418267320099</v>
      </c>
      <c r="O1295" s="7">
        <v>2.0777345128049102E-2</v>
      </c>
      <c r="P1295" s="7">
        <v>0.252741942240363</v>
      </c>
      <c r="Q1295" s="7">
        <v>6.0968691708616403</v>
      </c>
    </row>
    <row r="1296" spans="1:17" hidden="1" x14ac:dyDescent="0.3">
      <c r="A1296" s="3" t="s">
        <v>46</v>
      </c>
      <c r="B1296" s="2">
        <v>43678</v>
      </c>
      <c r="C1296" s="7">
        <v>1.0094595901074901</v>
      </c>
      <c r="D1296" s="7">
        <v>9.9995695332021507E-3</v>
      </c>
      <c r="E1296" s="7">
        <v>0.452427131234383</v>
      </c>
      <c r="F1296" s="7">
        <v>0.53757329923241504</v>
      </c>
      <c r="G1296" s="7">
        <v>1.5988161402980001E-2</v>
      </c>
      <c r="H1296" s="7">
        <v>1.2074271392917099E-2</v>
      </c>
      <c r="I1296" s="7">
        <v>6.2427460782030597E-2</v>
      </c>
      <c r="J1296" s="7">
        <v>0.10006118859640301</v>
      </c>
      <c r="K1296" s="7">
        <v>5.0263751569140099E-2</v>
      </c>
      <c r="L1296" s="7">
        <v>0.35569689400492599</v>
      </c>
      <c r="M1296" s="7">
        <v>5.0425616742395998E-2</v>
      </c>
      <c r="N1296" s="7">
        <v>9.9798000786204905E-2</v>
      </c>
      <c r="O1296" s="7">
        <v>1.9485157419746799E-2</v>
      </c>
      <c r="P1296" s="7">
        <v>0.23377949730325601</v>
      </c>
      <c r="Q1296" s="7">
        <v>6.2115716296920702</v>
      </c>
    </row>
    <row r="1297" spans="1:17" hidden="1" x14ac:dyDescent="0.3">
      <c r="A1297" s="3" t="s">
        <v>46</v>
      </c>
      <c r="B1297" s="2">
        <v>43709</v>
      </c>
      <c r="C1297" s="7">
        <v>0.98942376440664204</v>
      </c>
      <c r="D1297" s="7">
        <v>9.6004148897880399E-3</v>
      </c>
      <c r="E1297" s="7">
        <v>0.44328437245654201</v>
      </c>
      <c r="F1297" s="7">
        <v>0.54711521265367002</v>
      </c>
      <c r="G1297" s="7">
        <v>1.5095953026826999E-2</v>
      </c>
      <c r="H1297" s="7">
        <v>1.3329867366019099E-2</v>
      </c>
      <c r="I1297" s="7">
        <v>5.4660696681821601E-2</v>
      </c>
      <c r="J1297" s="7">
        <v>9.2087914230941606E-2</v>
      </c>
      <c r="K1297" s="7">
        <v>5.0314090077348501E-2</v>
      </c>
      <c r="L1297" s="7">
        <v>0.345477042155096</v>
      </c>
      <c r="M1297" s="7">
        <v>4.6915141196569601E-2</v>
      </c>
      <c r="N1297" s="7">
        <v>0.100069716511851</v>
      </c>
      <c r="O1297" s="7">
        <v>1.8262497852283701E-2</v>
      </c>
      <c r="P1297" s="7">
        <v>0.26378708090124198</v>
      </c>
      <c r="Q1297" s="7">
        <v>6.1489469662052096</v>
      </c>
    </row>
    <row r="1298" spans="1:17" hidden="1" x14ac:dyDescent="0.3">
      <c r="A1298" s="3" t="s">
        <v>46</v>
      </c>
      <c r="B1298" s="2">
        <v>43739</v>
      </c>
      <c r="C1298" s="7">
        <v>1.00892410881975</v>
      </c>
      <c r="D1298" s="7">
        <v>1.03360463805741E-2</v>
      </c>
      <c r="E1298" s="7">
        <v>0.46168934192803102</v>
      </c>
      <c r="F1298" s="7">
        <v>0.52797461169139503</v>
      </c>
      <c r="G1298" s="7">
        <v>1.6032439276160201E-2</v>
      </c>
      <c r="H1298" s="7">
        <v>1.4029848274675001E-2</v>
      </c>
      <c r="I1298" s="7">
        <v>5.6548930460578802E-2</v>
      </c>
      <c r="J1298" s="7">
        <v>9.7327250042641394E-2</v>
      </c>
      <c r="K1298" s="7">
        <v>5.0960556942060101E-2</v>
      </c>
      <c r="L1298" s="7">
        <v>0.35694824328275399</v>
      </c>
      <c r="M1298" s="7">
        <v>5.0091695461328502E-2</v>
      </c>
      <c r="N1298" s="7">
        <v>0.104452866976067</v>
      </c>
      <c r="O1298" s="7">
        <v>1.79099818769906E-2</v>
      </c>
      <c r="P1298" s="7">
        <v>0.235698187406745</v>
      </c>
      <c r="Q1298" s="7">
        <v>6.1414180610355</v>
      </c>
    </row>
    <row r="1299" spans="1:17" hidden="1" x14ac:dyDescent="0.3">
      <c r="A1299" s="3" t="s">
        <v>46</v>
      </c>
      <c r="B1299" s="2">
        <v>43770</v>
      </c>
      <c r="C1299" s="7">
        <v>1.06909301754749</v>
      </c>
      <c r="D1299" s="7">
        <v>9.1791603314950593E-3</v>
      </c>
      <c r="E1299" s="7">
        <v>0.455298401035582</v>
      </c>
      <c r="F1299" s="7">
        <v>0.53552243863292304</v>
      </c>
      <c r="G1299" s="7">
        <v>1.3261049209187701E-2</v>
      </c>
      <c r="H1299" s="7">
        <v>1.7485242216858501E-2</v>
      </c>
      <c r="I1299" s="7">
        <v>6.2797857613253502E-2</v>
      </c>
      <c r="J1299" s="7">
        <v>9.5451219886788494E-2</v>
      </c>
      <c r="K1299" s="7">
        <v>5.7106718934502101E-2</v>
      </c>
      <c r="L1299" s="7">
        <v>0.34795645258483499</v>
      </c>
      <c r="M1299" s="7">
        <v>4.6862872112625499E-2</v>
      </c>
      <c r="N1299" s="7">
        <v>0.100558303778412</v>
      </c>
      <c r="O1299" s="7">
        <v>2.1302840660814899E-2</v>
      </c>
      <c r="P1299" s="7">
        <v>0.23721744300272199</v>
      </c>
      <c r="Q1299" s="7">
        <v>6.1257061840137199</v>
      </c>
    </row>
    <row r="1300" spans="1:17" hidden="1" x14ac:dyDescent="0.3">
      <c r="A1300" s="3" t="s">
        <v>46</v>
      </c>
      <c r="B1300" s="2">
        <v>43800</v>
      </c>
      <c r="C1300" s="7">
        <v>1.12724114360751</v>
      </c>
      <c r="D1300" s="7">
        <v>1.12731268307136E-2</v>
      </c>
      <c r="E1300" s="7">
        <v>0.49781408029729601</v>
      </c>
      <c r="F1300" s="7">
        <v>0.49091279287199002</v>
      </c>
      <c r="G1300" s="7">
        <v>1.4681851345679399E-2</v>
      </c>
      <c r="H1300" s="7">
        <v>2.1455355887053398E-2</v>
      </c>
      <c r="I1300" s="7">
        <v>7.6713402809831202E-2</v>
      </c>
      <c r="J1300" s="7">
        <v>0.10006023269394</v>
      </c>
      <c r="K1300" s="7">
        <v>6.7349496203209305E-2</v>
      </c>
      <c r="L1300" s="7">
        <v>0.39041859208518698</v>
      </c>
      <c r="M1300" s="7">
        <v>4.9486358177039197E-2</v>
      </c>
      <c r="N1300" s="7">
        <v>8.6910021267499707E-2</v>
      </c>
      <c r="O1300" s="7">
        <v>2.3270810660396799E-2</v>
      </c>
      <c r="P1300" s="7">
        <v>0.169653878870164</v>
      </c>
      <c r="Q1300" s="7">
        <v>6.1445306942176803</v>
      </c>
    </row>
    <row r="1301" spans="1:17" hidden="1" x14ac:dyDescent="0.3">
      <c r="A1301" s="3" t="s">
        <v>46</v>
      </c>
      <c r="B1301" s="2">
        <v>43831</v>
      </c>
      <c r="C1301" s="7">
        <v>0.91113153133902502</v>
      </c>
      <c r="D1301" s="7">
        <v>1.0178745197639401E-2</v>
      </c>
      <c r="E1301" s="7">
        <v>0.47085603620755601</v>
      </c>
      <c r="F1301" s="7">
        <v>0.51896521859480504</v>
      </c>
      <c r="G1301" s="7">
        <v>1.6289675199559098E-2</v>
      </c>
      <c r="H1301" s="7">
        <v>1.13070340691459E-2</v>
      </c>
      <c r="I1301" s="7">
        <v>4.50446619350474E-2</v>
      </c>
      <c r="J1301" s="7">
        <v>9.2803121362344407E-2</v>
      </c>
      <c r="K1301" s="7">
        <v>4.8252450323514502E-2</v>
      </c>
      <c r="L1301" s="7">
        <v>0.36786150862078698</v>
      </c>
      <c r="M1301" s="7">
        <v>5.4780650627257399E-2</v>
      </c>
      <c r="N1301" s="7">
        <v>0.102753286127161</v>
      </c>
      <c r="O1301" s="7">
        <v>2.3504241688557598E-2</v>
      </c>
      <c r="P1301" s="7">
        <v>0.23740337004662601</v>
      </c>
      <c r="Q1301" s="7">
        <v>6.23255094221122</v>
      </c>
    </row>
    <row r="1302" spans="1:17" hidden="1" x14ac:dyDescent="0.3">
      <c r="A1302" s="3" t="s">
        <v>46</v>
      </c>
      <c r="B1302" s="2">
        <v>43862</v>
      </c>
      <c r="C1302" s="7">
        <v>0.91442048155111</v>
      </c>
      <c r="D1302" s="7">
        <v>1.20675798046328E-2</v>
      </c>
      <c r="E1302" s="7">
        <v>0.47958526983428301</v>
      </c>
      <c r="F1302" s="7">
        <v>0.50834715036108402</v>
      </c>
      <c r="G1302" s="7">
        <v>1.6621028303153301E-2</v>
      </c>
      <c r="H1302" s="7">
        <v>1.2900159336475999E-2</v>
      </c>
      <c r="I1302" s="7">
        <v>4.8327817311177503E-2</v>
      </c>
      <c r="J1302" s="7">
        <v>0.10459135460507001</v>
      </c>
      <c r="K1302" s="7">
        <v>4.4768728932460901E-2</v>
      </c>
      <c r="L1302" s="7">
        <v>0.378553011425385</v>
      </c>
      <c r="M1302" s="7">
        <v>5.1582618200513901E-2</v>
      </c>
      <c r="N1302" s="7">
        <v>9.1853648856622103E-2</v>
      </c>
      <c r="O1302" s="7">
        <v>1.8530968844002901E-2</v>
      </c>
      <c r="P1302" s="7">
        <v>0.232270664185138</v>
      </c>
      <c r="Q1302" s="7">
        <v>6.16355598689118</v>
      </c>
    </row>
    <row r="1303" spans="1:17" x14ac:dyDescent="0.3">
      <c r="A1303" s="3" t="s">
        <v>46</v>
      </c>
      <c r="B1303" s="2">
        <v>43891</v>
      </c>
      <c r="C1303" s="7">
        <v>0.89539726934862496</v>
      </c>
      <c r="D1303" s="7">
        <v>1.24520108520306E-2</v>
      </c>
      <c r="E1303" s="7">
        <v>0.51515010655346405</v>
      </c>
      <c r="F1303" s="7">
        <v>0.47239788259450499</v>
      </c>
      <c r="G1303" s="7">
        <v>1.47120515810839E-2</v>
      </c>
      <c r="H1303" s="7">
        <v>1.01712107539504E-2</v>
      </c>
      <c r="I1303" s="7">
        <v>2.7718092135058301E-2</v>
      </c>
      <c r="J1303" s="7">
        <v>6.7666675629154294E-2</v>
      </c>
      <c r="K1303" s="7">
        <v>5.1286566868212098E-2</v>
      </c>
      <c r="L1303" s="7">
        <v>0.48396423563144803</v>
      </c>
      <c r="M1303" s="7">
        <v>4.1112229788023702E-2</v>
      </c>
      <c r="N1303" s="7">
        <v>8.5336890932809897E-2</v>
      </c>
      <c r="O1303" s="7">
        <v>1.07273064741012E-2</v>
      </c>
      <c r="P1303" s="7">
        <v>0.20730474020615799</v>
      </c>
      <c r="Q1303" s="7">
        <v>6.2092044568717704</v>
      </c>
    </row>
    <row r="1304" spans="1:17" hidden="1" x14ac:dyDescent="0.3">
      <c r="A1304" s="3" t="s">
        <v>46</v>
      </c>
      <c r="B1304" s="2">
        <v>43922</v>
      </c>
      <c r="C1304" s="7">
        <v>0.52499136473798202</v>
      </c>
      <c r="D1304" s="7">
        <v>1.50374122089467E-2</v>
      </c>
      <c r="E1304" s="7">
        <v>0.60970051336494502</v>
      </c>
      <c r="F1304" s="7">
        <v>0.37526207442610798</v>
      </c>
      <c r="G1304" s="7">
        <v>1.54098049453422E-2</v>
      </c>
      <c r="H1304" s="7">
        <v>2.8087428039857602E-4</v>
      </c>
      <c r="I1304" s="7">
        <v>2.6398831012350998E-4</v>
      </c>
      <c r="J1304" s="7">
        <v>1.1120783523929E-2</v>
      </c>
      <c r="K1304" s="7">
        <v>5.2758923180292898E-2</v>
      </c>
      <c r="L1304" s="7">
        <v>0.77555416881002504</v>
      </c>
      <c r="M1304" s="7">
        <v>1.9109685443889701E-2</v>
      </c>
      <c r="N1304" s="7">
        <v>2.3701016228830099E-2</v>
      </c>
      <c r="O1304" s="7">
        <v>6.1110801324591095E-4</v>
      </c>
      <c r="P1304" s="7">
        <v>0.101189647263923</v>
      </c>
      <c r="Q1304" s="7">
        <v>6.4233190133843596</v>
      </c>
    </row>
    <row r="1305" spans="1:17" hidden="1" x14ac:dyDescent="0.3">
      <c r="A1305" s="3" t="s">
        <v>46</v>
      </c>
      <c r="B1305" s="2">
        <v>43952</v>
      </c>
      <c r="C1305" s="7">
        <v>0.63962094693231897</v>
      </c>
      <c r="D1305" s="7">
        <v>1.3021400424795901E-2</v>
      </c>
      <c r="E1305" s="7">
        <v>0.59435991113858699</v>
      </c>
      <c r="F1305" s="7">
        <v>0.39261868843661701</v>
      </c>
      <c r="G1305" s="7">
        <v>1.51232235937073E-2</v>
      </c>
      <c r="H1305" s="7">
        <v>1.5152302431917001E-3</v>
      </c>
      <c r="I1305" s="7">
        <v>3.46670596869712E-3</v>
      </c>
      <c r="J1305" s="7">
        <v>1.9653745812488198E-2</v>
      </c>
      <c r="K1305" s="7">
        <v>5.48036913462231E-2</v>
      </c>
      <c r="L1305" s="7">
        <v>0.68158925770728196</v>
      </c>
      <c r="M1305" s="7">
        <v>1.9362732931004399E-2</v>
      </c>
      <c r="N1305" s="7">
        <v>7.6889632681947803E-2</v>
      </c>
      <c r="O1305" s="7">
        <v>1.01119704755774E-3</v>
      </c>
      <c r="P1305" s="7">
        <v>0.12658458266789999</v>
      </c>
      <c r="Q1305" s="7">
        <v>6.3324099752878302</v>
      </c>
    </row>
    <row r="1306" spans="1:17" hidden="1" x14ac:dyDescent="0.3">
      <c r="A1306" s="3" t="s">
        <v>46</v>
      </c>
      <c r="B1306" s="2">
        <v>43983</v>
      </c>
      <c r="C1306" s="7">
        <v>0.81179729478881202</v>
      </c>
      <c r="D1306" s="7">
        <v>1.19233064398946E-2</v>
      </c>
      <c r="E1306" s="7">
        <v>0.519550267703907</v>
      </c>
      <c r="F1306" s="7">
        <v>0.46852642585619902</v>
      </c>
      <c r="G1306" s="7">
        <v>1.33877527561667E-2</v>
      </c>
      <c r="H1306" s="7">
        <v>8.9741367296395907E-3</v>
      </c>
      <c r="I1306" s="7">
        <v>3.7523923945524701E-2</v>
      </c>
      <c r="J1306" s="7">
        <v>3.2490682803194497E-2</v>
      </c>
      <c r="K1306" s="7">
        <v>4.7624140666976102E-2</v>
      </c>
      <c r="L1306" s="7">
        <v>0.49886580760992</v>
      </c>
      <c r="M1306" s="7">
        <v>2.4960440225633599E-2</v>
      </c>
      <c r="N1306" s="7">
        <v>9.1450574872901202E-2</v>
      </c>
      <c r="O1306" s="7">
        <v>1.25246507277728E-3</v>
      </c>
      <c r="P1306" s="7">
        <v>0.243470075317267</v>
      </c>
      <c r="Q1306" s="7">
        <v>6.22527941490491</v>
      </c>
    </row>
    <row r="1307" spans="1:17" hidden="1" x14ac:dyDescent="0.3">
      <c r="A1307" s="3" t="s">
        <v>46</v>
      </c>
      <c r="B1307" s="2">
        <v>44013</v>
      </c>
      <c r="C1307" s="7">
        <v>0.94518829745720601</v>
      </c>
      <c r="D1307" s="7">
        <v>1.05496846575813E-2</v>
      </c>
      <c r="E1307" s="7">
        <v>0.503283115280036</v>
      </c>
      <c r="F1307" s="7">
        <v>0.48616720006238301</v>
      </c>
      <c r="G1307" s="7">
        <v>1.30384961508682E-2</v>
      </c>
      <c r="H1307" s="7">
        <v>1.3568681637657501E-2</v>
      </c>
      <c r="I1307" s="7">
        <v>5.2410203706862599E-2</v>
      </c>
      <c r="J1307" s="7">
        <v>6.1725144215849001E-2</v>
      </c>
      <c r="K1307" s="7">
        <v>4.9212543018904702E-2</v>
      </c>
      <c r="L1307" s="7">
        <v>0.41781171813724999</v>
      </c>
      <c r="M1307" s="7">
        <v>4.3642483101821901E-2</v>
      </c>
      <c r="N1307" s="7">
        <v>0.10084388395746301</v>
      </c>
      <c r="O1307" s="7">
        <v>3.04642775179429E-3</v>
      </c>
      <c r="P1307" s="7">
        <v>0.244700418321529</v>
      </c>
      <c r="Q1307" s="7">
        <v>6.2340711738205803</v>
      </c>
    </row>
    <row r="1308" spans="1:17" hidden="1" x14ac:dyDescent="0.3">
      <c r="A1308" s="3" t="s">
        <v>46</v>
      </c>
      <c r="B1308" s="2">
        <v>44044</v>
      </c>
      <c r="C1308" s="7">
        <v>0.94197986037164205</v>
      </c>
      <c r="D1308" s="7">
        <v>1.07526872063797E-2</v>
      </c>
      <c r="E1308" s="7">
        <v>0.51522929046089805</v>
      </c>
      <c r="F1308" s="7">
        <v>0.474018022332722</v>
      </c>
      <c r="G1308" s="7">
        <v>1.26621960236868E-2</v>
      </c>
      <c r="H1308" s="7">
        <v>1.3902639439856E-2</v>
      </c>
      <c r="I1308" s="7">
        <v>5.3543882991487601E-2</v>
      </c>
      <c r="J1308" s="7">
        <v>8.2707727120801405E-2</v>
      </c>
      <c r="K1308" s="7">
        <v>4.9014571360216502E-2</v>
      </c>
      <c r="L1308" s="7">
        <v>0.40014779685761098</v>
      </c>
      <c r="M1308" s="7">
        <v>4.2951983419429497E-2</v>
      </c>
      <c r="N1308" s="7">
        <v>0.11008813995448199</v>
      </c>
      <c r="O1308" s="7">
        <v>4.6666081189055599E-3</v>
      </c>
      <c r="P1308" s="7">
        <v>0.23031445471352399</v>
      </c>
      <c r="Q1308" s="7">
        <v>6.1880033625705098</v>
      </c>
    </row>
    <row r="1309" spans="1:17" hidden="1" x14ac:dyDescent="0.3">
      <c r="A1309" s="3" t="s">
        <v>46</v>
      </c>
      <c r="B1309" s="2">
        <v>44075</v>
      </c>
      <c r="C1309" s="7">
        <v>0.94727786189551999</v>
      </c>
      <c r="D1309" s="7">
        <v>1.1198012391312099E-2</v>
      </c>
      <c r="E1309" s="7">
        <v>0.47901128338811499</v>
      </c>
      <c r="F1309" s="7">
        <v>0.50979070422057304</v>
      </c>
      <c r="G1309" s="7">
        <v>1.42301244084348E-2</v>
      </c>
      <c r="H1309" s="7">
        <v>1.29996645191444E-2</v>
      </c>
      <c r="I1309" s="7">
        <v>5.3340807212797603E-2</v>
      </c>
      <c r="J1309" s="7">
        <v>7.5816691907896694E-2</v>
      </c>
      <c r="K1309" s="7">
        <v>4.7878250375261902E-2</v>
      </c>
      <c r="L1309" s="7">
        <v>0.39321882241247302</v>
      </c>
      <c r="M1309" s="7">
        <v>4.3189943107014503E-2</v>
      </c>
      <c r="N1309" s="7">
        <v>0.10476068064758701</v>
      </c>
      <c r="O1309" s="7">
        <v>4.3185012382157897E-3</v>
      </c>
      <c r="P1309" s="7">
        <v>0.25024651417117399</v>
      </c>
      <c r="Q1309" s="7">
        <v>6.1949537284201597</v>
      </c>
    </row>
    <row r="1310" spans="1:17" hidden="1" x14ac:dyDescent="0.3">
      <c r="A1310" s="3" t="s">
        <v>46</v>
      </c>
      <c r="B1310" s="2">
        <v>44105</v>
      </c>
      <c r="C1310" s="7">
        <v>0.98052959931600303</v>
      </c>
      <c r="D1310" s="7">
        <v>1.02703984491989E-2</v>
      </c>
      <c r="E1310" s="7">
        <v>0.50182762237124401</v>
      </c>
      <c r="F1310" s="7">
        <v>0.48790197917955802</v>
      </c>
      <c r="G1310" s="7">
        <v>1.4091006362567699E-2</v>
      </c>
      <c r="H1310" s="7">
        <v>1.5763640285401202E-2</v>
      </c>
      <c r="I1310" s="7">
        <v>4.9431354386576198E-2</v>
      </c>
      <c r="J1310" s="7">
        <v>7.9033042346783502E-2</v>
      </c>
      <c r="K1310" s="7">
        <v>5.3131429999636701E-2</v>
      </c>
      <c r="L1310" s="7">
        <v>0.40518497864346098</v>
      </c>
      <c r="M1310" s="7">
        <v>4.5498385583943202E-2</v>
      </c>
      <c r="N1310" s="7">
        <v>0.106721084299901</v>
      </c>
      <c r="O1310" s="7">
        <v>3.9280459683738297E-3</v>
      </c>
      <c r="P1310" s="7">
        <v>0.22721703212335601</v>
      </c>
      <c r="Q1310" s="7">
        <v>6.1702457511074096</v>
      </c>
    </row>
    <row r="1311" spans="1:17" hidden="1" x14ac:dyDescent="0.3">
      <c r="A1311" s="3" t="s">
        <v>46</v>
      </c>
      <c r="B1311" s="2">
        <v>44136</v>
      </c>
      <c r="C1311" s="7">
        <v>0.75607463623161697</v>
      </c>
      <c r="D1311" s="7">
        <v>1.1683004580895801E-2</v>
      </c>
      <c r="E1311" s="7">
        <v>0.54514347071550096</v>
      </c>
      <c r="F1311" s="7">
        <v>0.44317352470360299</v>
      </c>
      <c r="G1311" s="7">
        <v>1.45837359829778E-2</v>
      </c>
      <c r="H1311" s="7">
        <v>7.91051973137725E-3</v>
      </c>
      <c r="I1311" s="7">
        <v>1.2090465625095E-2</v>
      </c>
      <c r="J1311" s="7">
        <v>5.1012970840612203E-2</v>
      </c>
      <c r="K1311" s="7">
        <v>5.4414891468863802E-2</v>
      </c>
      <c r="L1311" s="7">
        <v>0.53238261825714905</v>
      </c>
      <c r="M1311" s="7">
        <v>4.2336519224995497E-2</v>
      </c>
      <c r="N1311" s="7">
        <v>0.11922476361079</v>
      </c>
      <c r="O1311" s="7">
        <v>2.6148918514191E-3</v>
      </c>
      <c r="P1311" s="7">
        <v>0.16342862340672101</v>
      </c>
      <c r="Q1311" s="7">
        <v>6.2633239181923699</v>
      </c>
    </row>
    <row r="1312" spans="1:17" hidden="1" x14ac:dyDescent="0.3">
      <c r="A1312" s="3" t="s">
        <v>46</v>
      </c>
      <c r="B1312" s="2">
        <v>44166</v>
      </c>
      <c r="C1312" s="7">
        <v>1.0482704919625601</v>
      </c>
      <c r="D1312" s="7">
        <v>1.18936982770613E-2</v>
      </c>
      <c r="E1312" s="7">
        <v>0.52162967174645902</v>
      </c>
      <c r="F1312" s="7">
        <v>0.46647662997647998</v>
      </c>
      <c r="G1312" s="7">
        <v>1.4504099898896601E-2</v>
      </c>
      <c r="H1312" s="7">
        <v>1.9703698403151899E-2</v>
      </c>
      <c r="I1312" s="7">
        <v>7.1608003144337004E-2</v>
      </c>
      <c r="J1312" s="7">
        <v>6.0984210848002401E-2</v>
      </c>
      <c r="K1312" s="7">
        <v>6.5338639806136203E-2</v>
      </c>
      <c r="L1312" s="7">
        <v>0.45212507536256602</v>
      </c>
      <c r="M1312" s="7">
        <v>4.9192736958123602E-2</v>
      </c>
      <c r="N1312" s="7">
        <v>9.6908885177402607E-2</v>
      </c>
      <c r="O1312" s="7">
        <v>2.4962820235817302E-3</v>
      </c>
      <c r="P1312" s="7">
        <v>0.16713836837780199</v>
      </c>
      <c r="Q1312" s="7">
        <v>6.2571913486496102</v>
      </c>
    </row>
    <row r="1313" spans="1:17" hidden="1" x14ac:dyDescent="0.3">
      <c r="A1313" s="3" t="s">
        <v>46</v>
      </c>
      <c r="B1313" s="2">
        <v>44197</v>
      </c>
      <c r="C1313" s="7">
        <v>0.60988352736345797</v>
      </c>
      <c r="D1313" s="7">
        <v>1.2374366500282501E-2</v>
      </c>
      <c r="E1313" s="7">
        <v>0.580617086039386</v>
      </c>
      <c r="F1313" s="7">
        <v>0.40700854746033199</v>
      </c>
      <c r="G1313" s="7">
        <v>1.6179288959604701E-2</v>
      </c>
      <c r="H1313" s="7">
        <v>1.88575262501231E-3</v>
      </c>
      <c r="I1313" s="7">
        <v>3.95112969142366E-4</v>
      </c>
      <c r="J1313" s="7">
        <v>4.5891934820925399E-2</v>
      </c>
      <c r="K1313" s="7">
        <v>4.04042884728011E-2</v>
      </c>
      <c r="L1313" s="7">
        <v>0.58880431607015304</v>
      </c>
      <c r="M1313" s="7">
        <v>3.7357603096007601E-2</v>
      </c>
      <c r="N1313" s="7">
        <v>9.2746936077921296E-2</v>
      </c>
      <c r="O1313" s="7">
        <v>1.99136041236276E-3</v>
      </c>
      <c r="P1313" s="7">
        <v>0.174343406496069</v>
      </c>
      <c r="Q1313" s="7">
        <v>6.37963219218289</v>
      </c>
    </row>
    <row r="1314" spans="1:17" hidden="1" x14ac:dyDescent="0.3">
      <c r="A1314" s="3" t="s">
        <v>46</v>
      </c>
      <c r="B1314" s="2">
        <v>44228</v>
      </c>
      <c r="C1314" s="7">
        <v>0.62182506699350104</v>
      </c>
      <c r="D1314" s="7">
        <v>1.2902574829335101E-2</v>
      </c>
      <c r="E1314" s="7">
        <v>0.56178456665100696</v>
      </c>
      <c r="F1314" s="7">
        <v>0.425312858519658</v>
      </c>
      <c r="G1314" s="7">
        <v>1.4999388932464001E-2</v>
      </c>
      <c r="H1314" s="7">
        <v>1.0472314939486799E-3</v>
      </c>
      <c r="I1314" s="7">
        <v>7.9542124642026303E-4</v>
      </c>
      <c r="J1314" s="7">
        <v>4.8522240179207803E-2</v>
      </c>
      <c r="K1314" s="7">
        <v>4.4154950567503203E-2</v>
      </c>
      <c r="L1314" s="7">
        <v>0.57502237107584897</v>
      </c>
      <c r="M1314" s="7">
        <v>4.2254938517950001E-2</v>
      </c>
      <c r="N1314" s="7">
        <v>0.106404767971418</v>
      </c>
      <c r="O1314" s="7">
        <v>1.92948154133796E-3</v>
      </c>
      <c r="P1314" s="7">
        <v>0.16486920847390099</v>
      </c>
      <c r="Q1314" s="7">
        <v>6.3524675580800798</v>
      </c>
    </row>
    <row r="1315" spans="1:17" x14ac:dyDescent="0.3">
      <c r="A1315" s="3" t="s">
        <v>46</v>
      </c>
      <c r="B1315" s="2">
        <v>44256</v>
      </c>
      <c r="C1315" s="7">
        <v>0.75937550399910403</v>
      </c>
      <c r="D1315" s="7">
        <v>1.17976153018282E-2</v>
      </c>
      <c r="E1315" s="7">
        <v>0.55191450109504303</v>
      </c>
      <c r="F1315" s="7">
        <v>0.43628788360312898</v>
      </c>
      <c r="G1315" s="7">
        <v>1.7286937431276399E-2</v>
      </c>
      <c r="H1315" s="7">
        <v>1.24036691023701E-3</v>
      </c>
      <c r="I1315" s="7">
        <v>2.4655770867456502E-3</v>
      </c>
      <c r="J1315" s="7">
        <v>4.6449388730944403E-2</v>
      </c>
      <c r="K1315" s="7">
        <v>4.3996253506441499E-2</v>
      </c>
      <c r="L1315" s="7">
        <v>0.54889498922601199</v>
      </c>
      <c r="M1315" s="7">
        <v>4.2672161954441797E-2</v>
      </c>
      <c r="N1315" s="7">
        <v>0.119469607038654</v>
      </c>
      <c r="O1315" s="7">
        <v>2.2697000960952298E-3</v>
      </c>
      <c r="P1315" s="7">
        <v>0.175255018019152</v>
      </c>
      <c r="Q1315" s="7">
        <v>6.31713021831826</v>
      </c>
    </row>
    <row r="1316" spans="1:17" hidden="1" x14ac:dyDescent="0.3">
      <c r="A1316" s="3" t="s">
        <v>46</v>
      </c>
      <c r="B1316" s="2">
        <v>44287</v>
      </c>
      <c r="C1316" s="7">
        <v>0.89370416777621198</v>
      </c>
      <c r="D1316" s="7">
        <v>1.1168281689105299E-2</v>
      </c>
      <c r="E1316" s="7">
        <v>0.52352596302243004</v>
      </c>
      <c r="F1316" s="7">
        <v>0.46530575528846402</v>
      </c>
      <c r="G1316" s="7">
        <v>1.3106081936153501E-2</v>
      </c>
      <c r="H1316" s="7">
        <v>7.6512959225100404E-3</v>
      </c>
      <c r="I1316" s="7">
        <v>4.8779089114926497E-2</v>
      </c>
      <c r="J1316" s="7">
        <v>5.3778541646711399E-2</v>
      </c>
      <c r="K1316" s="7">
        <v>4.9113642086985099E-2</v>
      </c>
      <c r="L1316" s="7">
        <v>0.44385608994311898</v>
      </c>
      <c r="M1316" s="7">
        <v>5.2782283419171502E-2</v>
      </c>
      <c r="N1316" s="7">
        <v>0.11528876713264601</v>
      </c>
      <c r="O1316" s="7">
        <v>2.6324628208070199E-3</v>
      </c>
      <c r="P1316" s="7">
        <v>0.21301174597696901</v>
      </c>
      <c r="Q1316" s="7">
        <v>6.2970281122509002</v>
      </c>
    </row>
    <row r="1317" spans="1:17" hidden="1" x14ac:dyDescent="0.3">
      <c r="A1317" s="3" t="s">
        <v>46</v>
      </c>
      <c r="B1317" s="2">
        <v>44317</v>
      </c>
      <c r="C1317" s="7">
        <v>1.0077048920128799</v>
      </c>
      <c r="D1317" s="7">
        <v>1.04909912163856E-2</v>
      </c>
      <c r="E1317" s="7">
        <v>0.49985345672577097</v>
      </c>
      <c r="F1317" s="7">
        <v>0.489655552057844</v>
      </c>
      <c r="G1317" s="7">
        <v>1.09451395739534E-2</v>
      </c>
      <c r="H1317" s="7">
        <v>1.17065669697471E-2</v>
      </c>
      <c r="I1317" s="7">
        <v>5.7244042450116203E-2</v>
      </c>
      <c r="J1317" s="7">
        <v>7.1656843583344301E-2</v>
      </c>
      <c r="K1317" s="7">
        <v>4.4578384957869602E-2</v>
      </c>
      <c r="L1317" s="7">
        <v>0.39723457400583401</v>
      </c>
      <c r="M1317" s="7">
        <v>4.5242259344877002E-2</v>
      </c>
      <c r="N1317" s="7">
        <v>0.109628288030906</v>
      </c>
      <c r="O1317" s="7">
        <v>5.6033331136171602E-3</v>
      </c>
      <c r="P1317" s="7">
        <v>0.24616056796973501</v>
      </c>
      <c r="Q1317" s="7">
        <v>6.2774430418634504</v>
      </c>
    </row>
    <row r="1318" spans="1:17" hidden="1" x14ac:dyDescent="0.3">
      <c r="A1318" s="3" t="s">
        <v>46</v>
      </c>
      <c r="B1318" s="2">
        <v>44348</v>
      </c>
      <c r="C1318" s="7">
        <v>0.95644930246332904</v>
      </c>
      <c r="D1318" s="7">
        <v>1.06417609747029E-2</v>
      </c>
      <c r="E1318" s="7">
        <v>0.51622117646861998</v>
      </c>
      <c r="F1318" s="7">
        <v>0.47313706255667698</v>
      </c>
      <c r="G1318" s="7">
        <v>1.2201321673566599E-2</v>
      </c>
      <c r="H1318" s="7">
        <v>1.23825560101214E-2</v>
      </c>
      <c r="I1318" s="7">
        <v>5.4623907611444901E-2</v>
      </c>
      <c r="J1318" s="7">
        <v>8.3672779909383196E-2</v>
      </c>
      <c r="K1318" s="7">
        <v>4.2161942019258401E-2</v>
      </c>
      <c r="L1318" s="7">
        <v>0.40776762317040499</v>
      </c>
      <c r="M1318" s="7">
        <v>4.7758870257161898E-2</v>
      </c>
      <c r="N1318" s="7">
        <v>0.102103835058812</v>
      </c>
      <c r="O1318" s="7">
        <v>6.0492976483755298E-3</v>
      </c>
      <c r="P1318" s="7">
        <v>0.23127786664147101</v>
      </c>
      <c r="Q1318" s="7">
        <v>6.2337366348609997</v>
      </c>
    </row>
    <row r="1319" spans="1:17" hidden="1" x14ac:dyDescent="0.3">
      <c r="A1319" s="3" t="s">
        <v>46</v>
      </c>
      <c r="B1319" s="2">
        <v>44378</v>
      </c>
      <c r="C1319" s="7">
        <v>0.99638669457553897</v>
      </c>
      <c r="D1319" s="7">
        <v>1.04084508201142E-2</v>
      </c>
      <c r="E1319" s="7">
        <v>0.50633840034881905</v>
      </c>
      <c r="F1319" s="7">
        <v>0.48325314883106701</v>
      </c>
      <c r="G1319" s="7">
        <v>1.15130302323555E-2</v>
      </c>
      <c r="H1319" s="7">
        <v>1.30725749184259E-2</v>
      </c>
      <c r="I1319" s="7">
        <v>5.5911678178303302E-2</v>
      </c>
      <c r="J1319" s="7">
        <v>9.1705111525920702E-2</v>
      </c>
      <c r="K1319" s="7">
        <v>4.3607243048090299E-2</v>
      </c>
      <c r="L1319" s="7">
        <v>0.40745634007530801</v>
      </c>
      <c r="M1319" s="7">
        <v>4.9955704002490997E-2</v>
      </c>
      <c r="N1319" s="7">
        <v>8.8939609694381902E-2</v>
      </c>
      <c r="O1319" s="7">
        <v>8.0629421961940003E-3</v>
      </c>
      <c r="P1319" s="7">
        <v>0.22977576612852901</v>
      </c>
      <c r="Q1319" s="7">
        <v>6.2556155246572098</v>
      </c>
    </row>
    <row r="1320" spans="1:17" hidden="1" x14ac:dyDescent="0.3">
      <c r="A1320" s="3" t="s">
        <v>46</v>
      </c>
      <c r="B1320" s="2">
        <v>44409</v>
      </c>
      <c r="C1320" s="7">
        <v>0.98400476004914805</v>
      </c>
      <c r="D1320" s="7">
        <v>1.08460247064624E-2</v>
      </c>
      <c r="E1320" s="7">
        <v>0.50970255820543298</v>
      </c>
      <c r="F1320" s="7">
        <v>0.47945141708810401</v>
      </c>
      <c r="G1320" s="7">
        <v>1.2811884175981E-2</v>
      </c>
      <c r="H1320" s="7">
        <v>1.3890636246680899E-2</v>
      </c>
      <c r="I1320" s="7">
        <v>5.6201519347141897E-2</v>
      </c>
      <c r="J1320" s="7">
        <v>0.105228938886505</v>
      </c>
      <c r="K1320" s="7">
        <v>4.2556134680004999E-2</v>
      </c>
      <c r="L1320" s="7">
        <v>0.38155989283087899</v>
      </c>
      <c r="M1320" s="7">
        <v>4.6851249356482598E-2</v>
      </c>
      <c r="N1320" s="7">
        <v>8.8477434312957196E-2</v>
      </c>
      <c r="O1320" s="7">
        <v>9.0493105404118208E-3</v>
      </c>
      <c r="P1320" s="7">
        <v>0.243372999622956</v>
      </c>
      <c r="Q1320" s="7">
        <v>6.1888535529954902</v>
      </c>
    </row>
    <row r="1321" spans="1:17" hidden="1" x14ac:dyDescent="0.3">
      <c r="A1321" s="3" t="s">
        <v>46</v>
      </c>
      <c r="B1321" s="2">
        <v>44440</v>
      </c>
      <c r="C1321" s="7">
        <v>0.97286076247773001</v>
      </c>
      <c r="D1321" s="7">
        <v>1.0256740524315499E-2</v>
      </c>
      <c r="E1321" s="7">
        <v>0.50283630153064995</v>
      </c>
      <c r="F1321" s="7">
        <v>0.48690695794503402</v>
      </c>
      <c r="G1321" s="7">
        <v>1.1868235163366899E-2</v>
      </c>
      <c r="H1321" s="7">
        <v>1.2830858168727701E-2</v>
      </c>
      <c r="I1321" s="7">
        <v>4.9441525996040701E-2</v>
      </c>
      <c r="J1321" s="7">
        <v>9.6482889138702801E-2</v>
      </c>
      <c r="K1321" s="7">
        <v>3.9682034795903903E-2</v>
      </c>
      <c r="L1321" s="7">
        <v>0.38042914015998303</v>
      </c>
      <c r="M1321" s="7">
        <v>4.94098292436813E-2</v>
      </c>
      <c r="N1321" s="7">
        <v>8.4321056764727995E-2</v>
      </c>
      <c r="O1321" s="7">
        <v>1.7771446302924699E-2</v>
      </c>
      <c r="P1321" s="7">
        <v>0.25776298426594102</v>
      </c>
      <c r="Q1321" s="7">
        <v>6.4164969951437101</v>
      </c>
    </row>
    <row r="1322" spans="1:17" hidden="1" x14ac:dyDescent="0.3">
      <c r="A1322" s="3" t="s">
        <v>47</v>
      </c>
      <c r="B1322" s="2">
        <v>43466</v>
      </c>
      <c r="C1322" s="7">
        <v>0.83477130055528903</v>
      </c>
      <c r="D1322" s="7">
        <v>1.8966716355044801E-2</v>
      </c>
      <c r="E1322" s="7">
        <v>0.462020255575189</v>
      </c>
      <c r="F1322" s="7">
        <v>0.51901302806976601</v>
      </c>
      <c r="G1322" s="7">
        <v>1.4444632613782E-2</v>
      </c>
      <c r="H1322" s="7">
        <v>2.0220538513755E-2</v>
      </c>
      <c r="I1322" s="7">
        <v>0.102577271874339</v>
      </c>
      <c r="J1322" s="7">
        <v>0.11926048053718701</v>
      </c>
      <c r="K1322" s="7">
        <v>0.104471264976998</v>
      </c>
      <c r="L1322" s="7">
        <v>0.263862688424639</v>
      </c>
      <c r="M1322" s="7">
        <v>5.9656144741287803E-2</v>
      </c>
      <c r="N1322" s="7">
        <v>5.7787931034264599E-2</v>
      </c>
      <c r="O1322" s="7">
        <v>3.8733803205629899E-2</v>
      </c>
      <c r="P1322" s="7">
        <v>0.21898524407811701</v>
      </c>
      <c r="Q1322" s="7">
        <v>5.8494785113074901</v>
      </c>
    </row>
    <row r="1323" spans="1:17" hidden="1" x14ac:dyDescent="0.3">
      <c r="A1323" s="3" t="s">
        <v>47</v>
      </c>
      <c r="B1323" s="2">
        <v>43497</v>
      </c>
      <c r="C1323" s="7">
        <v>0.84730869361573802</v>
      </c>
      <c r="D1323" s="7">
        <v>1.46009373053167E-2</v>
      </c>
      <c r="E1323" s="7">
        <v>0.46395019655649</v>
      </c>
      <c r="F1323" s="7">
        <v>0.52144886613819297</v>
      </c>
      <c r="G1323" s="7">
        <v>1.3119325585264701E-2</v>
      </c>
      <c r="H1323" s="7">
        <v>1.9318764996828299E-2</v>
      </c>
      <c r="I1323" s="7">
        <v>0.10172145608090701</v>
      </c>
      <c r="J1323" s="7">
        <v>0.1369465464987</v>
      </c>
      <c r="K1323" s="7">
        <v>9.4747065808696199E-2</v>
      </c>
      <c r="L1323" s="7">
        <v>0.262871818847556</v>
      </c>
      <c r="M1323" s="7">
        <v>6.07150317501194E-2</v>
      </c>
      <c r="N1323" s="7">
        <v>5.4749779452232701E-2</v>
      </c>
      <c r="O1323" s="7">
        <v>3.6712376037229703E-2</v>
      </c>
      <c r="P1323" s="7">
        <v>0.21909783494246499</v>
      </c>
      <c r="Q1323" s="7">
        <v>5.8709860882113798</v>
      </c>
    </row>
    <row r="1324" spans="1:17" hidden="1" x14ac:dyDescent="0.3">
      <c r="A1324" s="3" t="s">
        <v>47</v>
      </c>
      <c r="B1324" s="2">
        <v>43525</v>
      </c>
      <c r="C1324" s="7">
        <v>1.0138892756783799</v>
      </c>
      <c r="D1324" s="7">
        <v>1.7587573227635302E-2</v>
      </c>
      <c r="E1324" s="7">
        <v>0.46689069705312097</v>
      </c>
      <c r="F1324" s="7">
        <v>0.51552172971924404</v>
      </c>
      <c r="G1324" s="7">
        <v>1.3766055200271099E-2</v>
      </c>
      <c r="H1324" s="7">
        <v>1.8664008078696601E-2</v>
      </c>
      <c r="I1324" s="7">
        <v>0.105738152743673</v>
      </c>
      <c r="J1324" s="7">
        <v>0.13527594706985799</v>
      </c>
      <c r="K1324" s="7">
        <v>9.6655902848922795E-2</v>
      </c>
      <c r="L1324" s="7">
        <v>0.25299460265811502</v>
      </c>
      <c r="M1324" s="7">
        <v>5.6439169171416101E-2</v>
      </c>
      <c r="N1324" s="7">
        <v>6.0810928712262999E-2</v>
      </c>
      <c r="O1324" s="7">
        <v>3.5809723026318803E-2</v>
      </c>
      <c r="P1324" s="7">
        <v>0.223845510490467</v>
      </c>
      <c r="Q1324" s="7">
        <v>5.8666726940965201</v>
      </c>
    </row>
    <row r="1325" spans="1:17" hidden="1" x14ac:dyDescent="0.3">
      <c r="A1325" s="3" t="s">
        <v>47</v>
      </c>
      <c r="B1325" s="2">
        <v>43556</v>
      </c>
      <c r="C1325" s="7">
        <v>0.98033706812443699</v>
      </c>
      <c r="D1325" s="7">
        <v>1.40764880035575E-2</v>
      </c>
      <c r="E1325" s="7">
        <v>0.46074257777101502</v>
      </c>
      <c r="F1325" s="7">
        <v>0.525180934225427</v>
      </c>
      <c r="G1325" s="7">
        <v>1.5390359818705601E-2</v>
      </c>
      <c r="H1325" s="7">
        <v>2.0118479957426001E-2</v>
      </c>
      <c r="I1325" s="7">
        <v>0.112013652863771</v>
      </c>
      <c r="J1325" s="7">
        <v>0.132762652740262</v>
      </c>
      <c r="K1325" s="7">
        <v>9.2452777653899004E-2</v>
      </c>
      <c r="L1325" s="7">
        <v>0.256998694574332</v>
      </c>
      <c r="M1325" s="7">
        <v>5.5038747133490599E-2</v>
      </c>
      <c r="N1325" s="7">
        <v>6.78845732389321E-2</v>
      </c>
      <c r="O1325" s="7">
        <v>4.1324140929224297E-2</v>
      </c>
      <c r="P1325" s="7">
        <v>0.206015921089958</v>
      </c>
      <c r="Q1325" s="7">
        <v>5.9866794815365898</v>
      </c>
    </row>
    <row r="1326" spans="1:17" hidden="1" x14ac:dyDescent="0.3">
      <c r="A1326" s="3" t="s">
        <v>47</v>
      </c>
      <c r="B1326" s="2">
        <v>43586</v>
      </c>
      <c r="C1326" s="7">
        <v>1.0277888644366699</v>
      </c>
      <c r="D1326" s="7">
        <v>1.5151178127463701E-2</v>
      </c>
      <c r="E1326" s="7">
        <v>0.45045434960782199</v>
      </c>
      <c r="F1326" s="7">
        <v>0.53439447226471504</v>
      </c>
      <c r="G1326" s="7">
        <v>1.38433693925479E-2</v>
      </c>
      <c r="H1326" s="7">
        <v>1.8566765034549501E-2</v>
      </c>
      <c r="I1326" s="7">
        <v>0.115668790450077</v>
      </c>
      <c r="J1326" s="7">
        <v>0.13623394773446099</v>
      </c>
      <c r="K1326" s="7">
        <v>9.3167604799675202E-2</v>
      </c>
      <c r="L1326" s="7">
        <v>0.24689392024405199</v>
      </c>
      <c r="M1326" s="7">
        <v>5.5452882305442E-2</v>
      </c>
      <c r="N1326" s="7">
        <v>6.3374105936193303E-2</v>
      </c>
      <c r="O1326" s="7">
        <v>4.0904320700154102E-2</v>
      </c>
      <c r="P1326" s="7">
        <v>0.21589429340284899</v>
      </c>
      <c r="Q1326" s="7">
        <v>5.9237305722991902</v>
      </c>
    </row>
    <row r="1327" spans="1:17" hidden="1" x14ac:dyDescent="0.3">
      <c r="A1327" s="3" t="s">
        <v>47</v>
      </c>
      <c r="B1327" s="2">
        <v>43617</v>
      </c>
      <c r="C1327" s="7">
        <v>0.97795685967095103</v>
      </c>
      <c r="D1327" s="7">
        <v>1.4243833211324001E-2</v>
      </c>
      <c r="E1327" s="7">
        <v>0.46448560140466699</v>
      </c>
      <c r="F1327" s="7">
        <v>0.52127056538400895</v>
      </c>
      <c r="G1327" s="7">
        <v>1.31637647368264E-2</v>
      </c>
      <c r="H1327" s="7">
        <v>1.7170785062892002E-2</v>
      </c>
      <c r="I1327" s="7">
        <v>0.11679383529292001</v>
      </c>
      <c r="J1327" s="7">
        <v>0.12994887669751401</v>
      </c>
      <c r="K1327" s="7">
        <v>0.100502868486141</v>
      </c>
      <c r="L1327" s="7">
        <v>0.25189696386462102</v>
      </c>
      <c r="M1327" s="7">
        <v>5.5934195066373697E-2</v>
      </c>
      <c r="N1327" s="7">
        <v>5.8020557099202598E-2</v>
      </c>
      <c r="O1327" s="7">
        <v>3.9851452163619197E-2</v>
      </c>
      <c r="P1327" s="7">
        <v>0.21671670152989</v>
      </c>
      <c r="Q1327" s="7">
        <v>5.9437222252523698</v>
      </c>
    </row>
    <row r="1328" spans="1:17" hidden="1" x14ac:dyDescent="0.3">
      <c r="A1328" s="3" t="s">
        <v>47</v>
      </c>
      <c r="B1328" s="2">
        <v>43647</v>
      </c>
      <c r="C1328" s="7">
        <v>1.01586396250158</v>
      </c>
      <c r="D1328" s="7">
        <v>1.33427721005624E-2</v>
      </c>
      <c r="E1328" s="7">
        <v>0.47247177902571003</v>
      </c>
      <c r="F1328" s="7">
        <v>0.51418544887372797</v>
      </c>
      <c r="G1328" s="7">
        <v>1.3990744135773401E-2</v>
      </c>
      <c r="H1328" s="7">
        <v>1.86731775525441E-2</v>
      </c>
      <c r="I1328" s="7">
        <v>0.117267284801292</v>
      </c>
      <c r="J1328" s="7">
        <v>0.134188051394388</v>
      </c>
      <c r="K1328" s="7">
        <v>9.7524746752574096E-2</v>
      </c>
      <c r="L1328" s="7">
        <v>0.25055506625152502</v>
      </c>
      <c r="M1328" s="7">
        <v>5.6512421430015697E-2</v>
      </c>
      <c r="N1328" s="7">
        <v>5.9407631943641799E-2</v>
      </c>
      <c r="O1328" s="7">
        <v>3.8285496613841598E-2</v>
      </c>
      <c r="P1328" s="7">
        <v>0.21359537912440499</v>
      </c>
      <c r="Q1328" s="7">
        <v>5.8543456249541101</v>
      </c>
    </row>
    <row r="1329" spans="1:17" hidden="1" x14ac:dyDescent="0.3">
      <c r="A1329" s="3" t="s">
        <v>47</v>
      </c>
      <c r="B1329" s="2">
        <v>43678</v>
      </c>
      <c r="C1329" s="7">
        <v>1.05443462983666</v>
      </c>
      <c r="D1329" s="7">
        <v>1.46337541562806E-2</v>
      </c>
      <c r="E1329" s="7">
        <v>0.44860031721476101</v>
      </c>
      <c r="F1329" s="7">
        <v>0.536765928628958</v>
      </c>
      <c r="G1329" s="7">
        <v>1.2458838517643E-2</v>
      </c>
      <c r="H1329" s="7">
        <v>2.3155822434928499E-2</v>
      </c>
      <c r="I1329" s="7">
        <v>0.11915226190842</v>
      </c>
      <c r="J1329" s="7">
        <v>0.14049129740237501</v>
      </c>
      <c r="K1329" s="7">
        <v>9.4515023414416005E-2</v>
      </c>
      <c r="L1329" s="7">
        <v>0.24227297309542301</v>
      </c>
      <c r="M1329" s="7">
        <v>5.4360800659773501E-2</v>
      </c>
      <c r="N1329" s="7">
        <v>5.5972159258126701E-2</v>
      </c>
      <c r="O1329" s="7">
        <v>4.1756658030450297E-2</v>
      </c>
      <c r="P1329" s="7">
        <v>0.21586416527844399</v>
      </c>
      <c r="Q1329" s="7">
        <v>5.9453853044818201</v>
      </c>
    </row>
    <row r="1330" spans="1:17" hidden="1" x14ac:dyDescent="0.3">
      <c r="A1330" s="3" t="s">
        <v>47</v>
      </c>
      <c r="B1330" s="2">
        <v>43709</v>
      </c>
      <c r="C1330" s="7">
        <v>0.97040459719413996</v>
      </c>
      <c r="D1330" s="7">
        <v>1.8554756906291402E-2</v>
      </c>
      <c r="E1330" s="7">
        <v>0.44908646404658298</v>
      </c>
      <c r="F1330" s="7">
        <v>0.53235877904712503</v>
      </c>
      <c r="G1330" s="7">
        <v>1.34457396533361E-2</v>
      </c>
      <c r="H1330" s="7">
        <v>1.9386869494088799E-2</v>
      </c>
      <c r="I1330" s="7">
        <v>0.11348421365160601</v>
      </c>
      <c r="J1330" s="7">
        <v>0.13056833872531101</v>
      </c>
      <c r="K1330" s="7">
        <v>9.8012511422399196E-2</v>
      </c>
      <c r="L1330" s="7">
        <v>0.246333447938547</v>
      </c>
      <c r="M1330" s="7">
        <v>5.4902082632518397E-2</v>
      </c>
      <c r="N1330" s="7">
        <v>5.7845292652123702E-2</v>
      </c>
      <c r="O1330" s="7">
        <v>3.8981702369686497E-2</v>
      </c>
      <c r="P1330" s="7">
        <v>0.227039801460383</v>
      </c>
      <c r="Q1330" s="7">
        <v>6.0029086744287001</v>
      </c>
    </row>
    <row r="1331" spans="1:17" hidden="1" x14ac:dyDescent="0.3">
      <c r="A1331" s="3" t="s">
        <v>47</v>
      </c>
      <c r="B1331" s="2">
        <v>43739</v>
      </c>
      <c r="C1331" s="7">
        <v>1.0268725590272401</v>
      </c>
      <c r="D1331" s="7">
        <v>1.41478627503483E-2</v>
      </c>
      <c r="E1331" s="7">
        <v>0.46020074884377299</v>
      </c>
      <c r="F1331" s="7">
        <v>0.52565138840587899</v>
      </c>
      <c r="G1331" s="7">
        <v>1.4076791406592499E-2</v>
      </c>
      <c r="H1331" s="7">
        <v>2.14900631250786E-2</v>
      </c>
      <c r="I1331" s="7">
        <v>0.118977531480726</v>
      </c>
      <c r="J1331" s="7">
        <v>0.13435448314814699</v>
      </c>
      <c r="K1331" s="7">
        <v>0.10841438055458399</v>
      </c>
      <c r="L1331" s="7">
        <v>0.24717723466465499</v>
      </c>
      <c r="M1331" s="7">
        <v>5.4893581759184497E-2</v>
      </c>
      <c r="N1331" s="7">
        <v>5.9840340918262999E-2</v>
      </c>
      <c r="O1331" s="7">
        <v>3.36436625522753E-2</v>
      </c>
      <c r="P1331" s="7">
        <v>0.20713193039049499</v>
      </c>
      <c r="Q1331" s="7">
        <v>5.9183618981517796</v>
      </c>
    </row>
    <row r="1332" spans="1:17" hidden="1" x14ac:dyDescent="0.3">
      <c r="A1332" s="3" t="s">
        <v>47</v>
      </c>
      <c r="B1332" s="2">
        <v>43770</v>
      </c>
      <c r="C1332" s="7">
        <v>1.04556694847878</v>
      </c>
      <c r="D1332" s="7">
        <v>2.0086213660451501E-2</v>
      </c>
      <c r="E1332" s="7">
        <v>0.46888777506596102</v>
      </c>
      <c r="F1332" s="7">
        <v>0.51102601127358704</v>
      </c>
      <c r="G1332" s="7">
        <v>1.4140319553616301E-2</v>
      </c>
      <c r="H1332" s="7">
        <v>2.43326198696894E-2</v>
      </c>
      <c r="I1332" s="7">
        <v>0.127757683898156</v>
      </c>
      <c r="J1332" s="7">
        <v>0.135525422189025</v>
      </c>
      <c r="K1332" s="7">
        <v>0.13067249264754999</v>
      </c>
      <c r="L1332" s="7">
        <v>0.246292204602999</v>
      </c>
      <c r="M1332" s="7">
        <v>5.8277332602025098E-2</v>
      </c>
      <c r="N1332" s="7">
        <v>5.9367593840134299E-2</v>
      </c>
      <c r="O1332" s="7">
        <v>3.2823320495272097E-2</v>
      </c>
      <c r="P1332" s="7">
        <v>0.17081101030153201</v>
      </c>
      <c r="Q1332" s="7">
        <v>5.8389789195402999</v>
      </c>
    </row>
    <row r="1333" spans="1:17" hidden="1" x14ac:dyDescent="0.3">
      <c r="A1333" s="3" t="s">
        <v>47</v>
      </c>
      <c r="B1333" s="2">
        <v>43800</v>
      </c>
      <c r="C1333" s="7">
        <v>1.20480524088013</v>
      </c>
      <c r="D1333" s="7">
        <v>1.4801051216205299E-2</v>
      </c>
      <c r="E1333" s="7">
        <v>0.459577855889022</v>
      </c>
      <c r="F1333" s="7">
        <v>0.52562109289477199</v>
      </c>
      <c r="G1333" s="7">
        <v>1.3368611958508201E-2</v>
      </c>
      <c r="H1333" s="7">
        <v>3.1568721761773201E-2</v>
      </c>
      <c r="I1333" s="7">
        <v>0.14840492495673799</v>
      </c>
      <c r="J1333" s="7">
        <v>0.13571652008138299</v>
      </c>
      <c r="K1333" s="7">
        <v>0.16245674537847599</v>
      </c>
      <c r="L1333" s="7">
        <v>0.245360996352398</v>
      </c>
      <c r="M1333" s="7">
        <v>5.6816166342943002E-2</v>
      </c>
      <c r="N1333" s="7">
        <v>4.5702051234423897E-2</v>
      </c>
      <c r="O1333" s="7">
        <v>2.7863576612416101E-2</v>
      </c>
      <c r="P1333" s="7">
        <v>0.13274168532094099</v>
      </c>
      <c r="Q1333" s="7">
        <v>5.9106511090337301</v>
      </c>
    </row>
    <row r="1334" spans="1:17" hidden="1" x14ac:dyDescent="0.3">
      <c r="A1334" s="3" t="s">
        <v>47</v>
      </c>
      <c r="B1334" s="2">
        <v>43831</v>
      </c>
      <c r="C1334" s="7">
        <v>0.91386481286737498</v>
      </c>
      <c r="D1334" s="7">
        <v>1.74020266311685E-2</v>
      </c>
      <c r="E1334" s="7">
        <v>0.487447139411335</v>
      </c>
      <c r="F1334" s="7">
        <v>0.49515083395749598</v>
      </c>
      <c r="G1334" s="7">
        <v>1.36570634353124E-2</v>
      </c>
      <c r="H1334" s="7">
        <v>1.9143400691487299E-2</v>
      </c>
      <c r="I1334" s="7">
        <v>0.103743328542729</v>
      </c>
      <c r="J1334" s="7">
        <v>0.12841494353987601</v>
      </c>
      <c r="K1334" s="7">
        <v>0.102171999586932</v>
      </c>
      <c r="L1334" s="7">
        <v>0.25856492701398698</v>
      </c>
      <c r="M1334" s="7">
        <v>5.9215297549074897E-2</v>
      </c>
      <c r="N1334" s="7">
        <v>5.9505301366171597E-2</v>
      </c>
      <c r="O1334" s="7">
        <v>3.7434131508490801E-2</v>
      </c>
      <c r="P1334" s="7">
        <v>0.218149606765939</v>
      </c>
      <c r="Q1334" s="7">
        <v>5.8393534745333397</v>
      </c>
    </row>
    <row r="1335" spans="1:17" hidden="1" x14ac:dyDescent="0.3">
      <c r="A1335" s="3" t="s">
        <v>47</v>
      </c>
      <c r="B1335" s="2">
        <v>43862</v>
      </c>
      <c r="C1335" s="7">
        <v>0.90260068013150496</v>
      </c>
      <c r="D1335" s="7">
        <v>1.56052321384594E-2</v>
      </c>
      <c r="E1335" s="7">
        <v>0.48039670134974299</v>
      </c>
      <c r="F1335" s="7">
        <v>0.50399806651179802</v>
      </c>
      <c r="G1335" s="7">
        <v>1.47879868537436E-2</v>
      </c>
      <c r="H1335" s="7">
        <v>1.8929659894770599E-2</v>
      </c>
      <c r="I1335" s="7">
        <v>0.103239575029813</v>
      </c>
      <c r="J1335" s="7">
        <v>0.148541041865106</v>
      </c>
      <c r="K1335" s="7">
        <v>9.3566030866616606E-2</v>
      </c>
      <c r="L1335" s="7">
        <v>0.263563783986558</v>
      </c>
      <c r="M1335" s="7">
        <v>5.97497088379811E-2</v>
      </c>
      <c r="N1335" s="7">
        <v>6.3131769092862805E-2</v>
      </c>
      <c r="O1335" s="7">
        <v>3.6454660660565699E-2</v>
      </c>
      <c r="P1335" s="7">
        <v>0.19803578291198301</v>
      </c>
      <c r="Q1335" s="7">
        <v>5.93507813027853</v>
      </c>
    </row>
    <row r="1336" spans="1:17" x14ac:dyDescent="0.3">
      <c r="A1336" s="3" t="s">
        <v>47</v>
      </c>
      <c r="B1336" s="2">
        <v>43891</v>
      </c>
      <c r="C1336" s="7">
        <v>0.81075824102307603</v>
      </c>
      <c r="D1336" s="7">
        <v>2.05383844718857E-2</v>
      </c>
      <c r="E1336" s="7">
        <v>0.52018070343517497</v>
      </c>
      <c r="F1336" s="7">
        <v>0.45928091209293898</v>
      </c>
      <c r="G1336" s="7">
        <v>1.49908934209782E-2</v>
      </c>
      <c r="H1336" s="7">
        <v>1.2730152943645099E-2</v>
      </c>
      <c r="I1336" s="7">
        <v>7.0055062394870707E-2</v>
      </c>
      <c r="J1336" s="7">
        <v>9.6150723955619397E-2</v>
      </c>
      <c r="K1336" s="7">
        <v>8.6429891541474999E-2</v>
      </c>
      <c r="L1336" s="7">
        <v>0.36269727017988002</v>
      </c>
      <c r="M1336" s="7">
        <v>4.92307655681243E-2</v>
      </c>
      <c r="N1336" s="7">
        <v>5.1398763409510197E-2</v>
      </c>
      <c r="O1336" s="7">
        <v>2.42007761637766E-2</v>
      </c>
      <c r="P1336" s="7">
        <v>0.23211570042212101</v>
      </c>
      <c r="Q1336" s="7">
        <v>5.9897574926402299</v>
      </c>
    </row>
    <row r="1337" spans="1:17" hidden="1" x14ac:dyDescent="0.3">
      <c r="A1337" s="3" t="s">
        <v>47</v>
      </c>
      <c r="B1337" s="2">
        <v>43922</v>
      </c>
      <c r="C1337" s="7">
        <v>0.36877547004329903</v>
      </c>
      <c r="D1337" s="7">
        <v>2.3838649397953101E-2</v>
      </c>
      <c r="E1337" s="7">
        <v>0.73300217804004697</v>
      </c>
      <c r="F1337" s="7">
        <v>0.24315917256200001</v>
      </c>
      <c r="G1337" s="7">
        <v>2.00247704605288E-2</v>
      </c>
      <c r="H1337" s="7">
        <v>2.5936074215813203E-4</v>
      </c>
      <c r="I1337" s="7">
        <v>2.1239412333233499E-2</v>
      </c>
      <c r="J1337" s="7">
        <v>1.6783564655491901E-2</v>
      </c>
      <c r="K1337" s="7">
        <v>6.9869030050991807E-2</v>
      </c>
      <c r="L1337" s="7">
        <v>0.73873447183346796</v>
      </c>
      <c r="M1337" s="7">
        <v>1.57106268108263E-2</v>
      </c>
      <c r="N1337" s="7">
        <v>2.32181680454107E-2</v>
      </c>
      <c r="O1337" s="7">
        <v>6.9084135256995399E-3</v>
      </c>
      <c r="P1337" s="7">
        <v>8.7252181542191304E-2</v>
      </c>
      <c r="Q1337" s="7">
        <v>6.2503594224883399</v>
      </c>
    </row>
    <row r="1338" spans="1:17" hidden="1" x14ac:dyDescent="0.3">
      <c r="A1338" s="3" t="s">
        <v>47</v>
      </c>
      <c r="B1338" s="2">
        <v>43952</v>
      </c>
      <c r="C1338" s="7">
        <v>0.49542989393551901</v>
      </c>
      <c r="D1338" s="7">
        <v>2.1140757242245501E-2</v>
      </c>
      <c r="E1338" s="7">
        <v>0.65988197564098605</v>
      </c>
      <c r="F1338" s="7">
        <v>0.31897726711676799</v>
      </c>
      <c r="G1338" s="7">
        <v>1.7786221936719099E-2</v>
      </c>
      <c r="H1338" s="7">
        <v>1.5359979867161199E-3</v>
      </c>
      <c r="I1338" s="7">
        <v>2.1954667686023999E-2</v>
      </c>
      <c r="J1338" s="7">
        <v>2.7743713219532899E-2</v>
      </c>
      <c r="K1338" s="7">
        <v>6.5708749499799601E-2</v>
      </c>
      <c r="L1338" s="7">
        <v>0.60273959061914995</v>
      </c>
      <c r="M1338" s="7">
        <v>1.6045411307767599E-2</v>
      </c>
      <c r="N1338" s="7">
        <v>9.0684391046478505E-2</v>
      </c>
      <c r="O1338" s="7">
        <v>7.5914823861990199E-3</v>
      </c>
      <c r="P1338" s="7">
        <v>0.148209774311613</v>
      </c>
      <c r="Q1338" s="7">
        <v>6.2179633114735502</v>
      </c>
    </row>
    <row r="1339" spans="1:17" hidden="1" x14ac:dyDescent="0.3">
      <c r="A1339" s="3" t="s">
        <v>47</v>
      </c>
      <c r="B1339" s="2">
        <v>43983</v>
      </c>
      <c r="C1339" s="7">
        <v>0.66997882292436695</v>
      </c>
      <c r="D1339" s="7">
        <v>2.1076356709080299E-2</v>
      </c>
      <c r="E1339" s="7">
        <v>0.58081853884753998</v>
      </c>
      <c r="F1339" s="7">
        <v>0.39810510444337999</v>
      </c>
      <c r="G1339" s="7">
        <v>1.55053107532175E-2</v>
      </c>
      <c r="H1339" s="7">
        <v>7.4770222928694603E-3</v>
      </c>
      <c r="I1339" s="7">
        <v>7.8705157380770996E-2</v>
      </c>
      <c r="J1339" s="7">
        <v>4.5899004325832701E-2</v>
      </c>
      <c r="K1339" s="7">
        <v>8.1299488511411194E-2</v>
      </c>
      <c r="L1339" s="7">
        <v>0.43079438763323802</v>
      </c>
      <c r="M1339" s="7">
        <v>2.6390578612982E-2</v>
      </c>
      <c r="N1339" s="7">
        <v>9.3869268353452301E-2</v>
      </c>
      <c r="O1339" s="7">
        <v>9.0195749876313298E-3</v>
      </c>
      <c r="P1339" s="7">
        <v>0.21104020714859401</v>
      </c>
      <c r="Q1339" s="7">
        <v>6.1202288548661796</v>
      </c>
    </row>
    <row r="1340" spans="1:17" hidden="1" x14ac:dyDescent="0.3">
      <c r="A1340" s="3" t="s">
        <v>47</v>
      </c>
      <c r="B1340" s="2">
        <v>44013</v>
      </c>
      <c r="C1340" s="7">
        <v>0.89247843724309495</v>
      </c>
      <c r="D1340" s="7">
        <v>1.7385359049567901E-2</v>
      </c>
      <c r="E1340" s="7">
        <v>0.51303323804049406</v>
      </c>
      <c r="F1340" s="7">
        <v>0.46958140290993799</v>
      </c>
      <c r="G1340" s="7">
        <v>1.3533820440523699E-2</v>
      </c>
      <c r="H1340" s="7">
        <v>1.2533567085213601E-2</v>
      </c>
      <c r="I1340" s="7">
        <v>0.112808047202372</v>
      </c>
      <c r="J1340" s="7">
        <v>0.10139593565064201</v>
      </c>
      <c r="K1340" s="7">
        <v>9.0469402504112506E-2</v>
      </c>
      <c r="L1340" s="7">
        <v>0.323955377846605</v>
      </c>
      <c r="M1340" s="7">
        <v>4.8913513440030899E-2</v>
      </c>
      <c r="N1340" s="7">
        <v>7.4615416273123694E-2</v>
      </c>
      <c r="O1340" s="7">
        <v>1.66181020807976E-2</v>
      </c>
      <c r="P1340" s="7">
        <v>0.20515681747657899</v>
      </c>
      <c r="Q1340" s="7">
        <v>6.0915200933208196</v>
      </c>
    </row>
    <row r="1341" spans="1:17" hidden="1" x14ac:dyDescent="0.3">
      <c r="A1341" s="3" t="s">
        <v>47</v>
      </c>
      <c r="B1341" s="2">
        <v>44044</v>
      </c>
      <c r="C1341" s="7">
        <v>0.97276305193245105</v>
      </c>
      <c r="D1341" s="7">
        <v>1.61912577656299E-2</v>
      </c>
      <c r="E1341" s="7">
        <v>0.49758715116407298</v>
      </c>
      <c r="F1341" s="7">
        <v>0.486221591070297</v>
      </c>
      <c r="G1341" s="7">
        <v>1.3557846142026399E-2</v>
      </c>
      <c r="H1341" s="7">
        <v>1.6201634034379499E-2</v>
      </c>
      <c r="I1341" s="7">
        <v>0.117886999769415</v>
      </c>
      <c r="J1341" s="7">
        <v>0.144406955783216</v>
      </c>
      <c r="K1341" s="7">
        <v>9.3810539412018099E-2</v>
      </c>
      <c r="L1341" s="7">
        <v>0.29272414348305997</v>
      </c>
      <c r="M1341" s="7">
        <v>4.7825161042794301E-2</v>
      </c>
      <c r="N1341" s="7">
        <v>6.2995240539114705E-2</v>
      </c>
      <c r="O1341" s="7">
        <v>2.4704720131564599E-2</v>
      </c>
      <c r="P1341" s="7">
        <v>0.18588675966241</v>
      </c>
      <c r="Q1341" s="7">
        <v>6.0209944279967802</v>
      </c>
    </row>
    <row r="1342" spans="1:17" hidden="1" x14ac:dyDescent="0.3">
      <c r="A1342" s="3" t="s">
        <v>47</v>
      </c>
      <c r="B1342" s="2">
        <v>44075</v>
      </c>
      <c r="C1342" s="7">
        <v>0.92700378270447903</v>
      </c>
      <c r="D1342" s="7">
        <v>1.78451140431732E-2</v>
      </c>
      <c r="E1342" s="7">
        <v>0.49759961938156699</v>
      </c>
      <c r="F1342" s="7">
        <v>0.48455526657525999</v>
      </c>
      <c r="G1342" s="7">
        <v>1.44188356050956E-2</v>
      </c>
      <c r="H1342" s="7">
        <v>1.4377706918967399E-2</v>
      </c>
      <c r="I1342" s="7">
        <v>0.108171567785376</v>
      </c>
      <c r="J1342" s="7">
        <v>0.12811977724752999</v>
      </c>
      <c r="K1342" s="7">
        <v>9.7181089271908494E-2</v>
      </c>
      <c r="L1342" s="7">
        <v>0.29797296920778299</v>
      </c>
      <c r="M1342" s="7">
        <v>5.3225522645531702E-2</v>
      </c>
      <c r="N1342" s="7">
        <v>6.5517518640265004E-2</v>
      </c>
      <c r="O1342" s="7">
        <v>2.3650575727198801E-2</v>
      </c>
      <c r="P1342" s="7">
        <v>0.197364436950344</v>
      </c>
      <c r="Q1342" s="7">
        <v>6.0203389124866398</v>
      </c>
    </row>
    <row r="1343" spans="1:17" hidden="1" x14ac:dyDescent="0.3">
      <c r="A1343" s="3" t="s">
        <v>47</v>
      </c>
      <c r="B1343" s="2">
        <v>44105</v>
      </c>
      <c r="C1343" s="7">
        <v>0.97355447564944897</v>
      </c>
      <c r="D1343" s="7">
        <v>1.6301203372360299E-2</v>
      </c>
      <c r="E1343" s="7">
        <v>0.51738310857606395</v>
      </c>
      <c r="F1343" s="7">
        <v>0.46631568805157603</v>
      </c>
      <c r="G1343" s="7">
        <v>1.52274993256756E-2</v>
      </c>
      <c r="H1343" s="7">
        <v>1.60453197639835E-2</v>
      </c>
      <c r="I1343" s="7">
        <v>0.12162145857449</v>
      </c>
      <c r="J1343" s="7">
        <v>0.12949043400655799</v>
      </c>
      <c r="K1343" s="7">
        <v>0.10436152954167</v>
      </c>
      <c r="L1343" s="7">
        <v>0.298260838000735</v>
      </c>
      <c r="M1343" s="7">
        <v>5.2956718322896203E-2</v>
      </c>
      <c r="N1343" s="7">
        <v>6.8818258241018199E-2</v>
      </c>
      <c r="O1343" s="7">
        <v>1.72823995440466E-2</v>
      </c>
      <c r="P1343" s="7">
        <v>0.175935544678927</v>
      </c>
      <c r="Q1343" s="7">
        <v>6.0022936608686503</v>
      </c>
    </row>
    <row r="1344" spans="1:17" hidden="1" x14ac:dyDescent="0.3">
      <c r="A1344" s="3" t="s">
        <v>47</v>
      </c>
      <c r="B1344" s="2">
        <v>44136</v>
      </c>
      <c r="C1344" s="7">
        <v>0.623854664371435</v>
      </c>
      <c r="D1344" s="7">
        <v>1.9380519523756801E-2</v>
      </c>
      <c r="E1344" s="7">
        <v>0.61572907539521404</v>
      </c>
      <c r="F1344" s="7">
        <v>0.36489040508102899</v>
      </c>
      <c r="G1344" s="7">
        <v>2.1570906387258101E-2</v>
      </c>
      <c r="H1344" s="7">
        <v>8.0539854827510002E-3</v>
      </c>
      <c r="I1344" s="7">
        <v>5.2668272143358098E-2</v>
      </c>
      <c r="J1344" s="7">
        <v>7.2386011911386897E-2</v>
      </c>
      <c r="K1344" s="7">
        <v>8.7701949788437095E-2</v>
      </c>
      <c r="L1344" s="7">
        <v>0.46334831814317201</v>
      </c>
      <c r="M1344" s="7">
        <v>5.7219826582380097E-2</v>
      </c>
      <c r="N1344" s="7">
        <v>6.4203892899895296E-2</v>
      </c>
      <c r="O1344" s="7">
        <v>9.6750823722373102E-3</v>
      </c>
      <c r="P1344" s="7">
        <v>0.163171754289124</v>
      </c>
      <c r="Q1344" s="7">
        <v>6.1135524251329203</v>
      </c>
    </row>
    <row r="1345" spans="1:17" hidden="1" x14ac:dyDescent="0.3">
      <c r="A1345" s="3" t="s">
        <v>47</v>
      </c>
      <c r="B1345" s="2">
        <v>44166</v>
      </c>
      <c r="C1345" s="7">
        <v>0.97762502783370098</v>
      </c>
      <c r="D1345" s="7">
        <v>2.05182653284347E-2</v>
      </c>
      <c r="E1345" s="7">
        <v>0.53696853751898399</v>
      </c>
      <c r="F1345" s="7">
        <v>0.44251319715258097</v>
      </c>
      <c r="G1345" s="7">
        <v>1.9019980653079801E-2</v>
      </c>
      <c r="H1345" s="7">
        <v>1.7878667937459899E-2</v>
      </c>
      <c r="I1345" s="7">
        <v>0.14250068732444801</v>
      </c>
      <c r="J1345" s="7">
        <v>9.0972322889954799E-2</v>
      </c>
      <c r="K1345" s="7">
        <v>0.145283146020068</v>
      </c>
      <c r="L1345" s="7">
        <v>0.33505914549715998</v>
      </c>
      <c r="M1345" s="7">
        <v>5.7844571874697097E-2</v>
      </c>
      <c r="N1345" s="7">
        <v>4.9415498022671901E-2</v>
      </c>
      <c r="O1345" s="7">
        <v>1.00654826778883E-2</v>
      </c>
      <c r="P1345" s="7">
        <v>0.13196049710257199</v>
      </c>
      <c r="Q1345" s="7">
        <v>5.9918493328371696</v>
      </c>
    </row>
    <row r="1346" spans="1:17" hidden="1" x14ac:dyDescent="0.3">
      <c r="A1346" s="3" t="s">
        <v>47</v>
      </c>
      <c r="B1346" s="2">
        <v>44197</v>
      </c>
      <c r="C1346" s="7">
        <v>0.45025708651817398</v>
      </c>
      <c r="D1346" s="7">
        <v>2.25563446174325E-2</v>
      </c>
      <c r="E1346" s="7">
        <v>0.68107235897339802</v>
      </c>
      <c r="F1346" s="7">
        <v>0.29637129640916898</v>
      </c>
      <c r="G1346" s="7">
        <v>2.2366231724208201E-2</v>
      </c>
      <c r="H1346" s="7">
        <v>1.5906208785727699E-3</v>
      </c>
      <c r="I1346" s="7">
        <v>2.2101805713475201E-2</v>
      </c>
      <c r="J1346" s="7">
        <v>5.8783729203526501E-2</v>
      </c>
      <c r="K1346" s="7">
        <v>5.5418009346862897E-2</v>
      </c>
      <c r="L1346" s="7">
        <v>0.56420482951029605</v>
      </c>
      <c r="M1346" s="7">
        <v>5.4477697853563101E-2</v>
      </c>
      <c r="N1346" s="7">
        <v>4.5426687152112503E-2</v>
      </c>
      <c r="O1346" s="7">
        <v>6.6641303300616801E-3</v>
      </c>
      <c r="P1346" s="7">
        <v>0.16896625828732101</v>
      </c>
      <c r="Q1346" s="7">
        <v>6.1602081929197103</v>
      </c>
    </row>
    <row r="1347" spans="1:17" hidden="1" x14ac:dyDescent="0.3">
      <c r="A1347" s="3" t="s">
        <v>47</v>
      </c>
      <c r="B1347" s="2">
        <v>44228</v>
      </c>
      <c r="C1347" s="7">
        <v>0.46476346694618698</v>
      </c>
      <c r="D1347" s="7">
        <v>2.12895834213392E-2</v>
      </c>
      <c r="E1347" s="7">
        <v>0.66778452798670696</v>
      </c>
      <c r="F1347" s="7">
        <v>0.31092588859195402</v>
      </c>
      <c r="G1347" s="7">
        <v>2.17845905424091E-2</v>
      </c>
      <c r="H1347" s="7">
        <v>1.8065489210796399E-3</v>
      </c>
      <c r="I1347" s="7">
        <v>2.5243817220055802E-2</v>
      </c>
      <c r="J1347" s="7">
        <v>5.767245571606E-2</v>
      </c>
      <c r="K1347" s="7">
        <v>6.1040256227252697E-2</v>
      </c>
      <c r="L1347" s="7">
        <v>0.54368615009357202</v>
      </c>
      <c r="M1347" s="7">
        <v>5.56609343328845E-2</v>
      </c>
      <c r="N1347" s="7">
        <v>5.6440558294782298E-2</v>
      </c>
      <c r="O1347" s="7">
        <v>6.9424435730440796E-3</v>
      </c>
      <c r="P1347" s="7">
        <v>0.16972224507886</v>
      </c>
      <c r="Q1347" s="7">
        <v>6.1603577524674096</v>
      </c>
    </row>
    <row r="1348" spans="1:17" x14ac:dyDescent="0.3">
      <c r="A1348" s="3" t="s">
        <v>47</v>
      </c>
      <c r="B1348" s="2">
        <v>44256</v>
      </c>
      <c r="C1348" s="7">
        <v>0.59474781533113996</v>
      </c>
      <c r="D1348" s="7">
        <v>2.0062674279376899E-2</v>
      </c>
      <c r="E1348" s="7">
        <v>0.66355588115723996</v>
      </c>
      <c r="F1348" s="7">
        <v>0.31638144456338302</v>
      </c>
      <c r="G1348" s="7">
        <v>2.2801203197538401E-2</v>
      </c>
      <c r="H1348" s="7">
        <v>2.1079231806141901E-3</v>
      </c>
      <c r="I1348" s="7">
        <v>2.775986393694E-2</v>
      </c>
      <c r="J1348" s="7">
        <v>5.6506351720687097E-2</v>
      </c>
      <c r="K1348" s="7">
        <v>6.2582173042455697E-2</v>
      </c>
      <c r="L1348" s="7">
        <v>0.49961094990864802</v>
      </c>
      <c r="M1348" s="7">
        <v>5.8093634068740997E-2</v>
      </c>
      <c r="N1348" s="7">
        <v>6.9699114708866305E-2</v>
      </c>
      <c r="O1348" s="7">
        <v>9.2034770050759898E-3</v>
      </c>
      <c r="P1348" s="7">
        <v>0.19163530923043301</v>
      </c>
      <c r="Q1348" s="7">
        <v>6.08838082628702</v>
      </c>
    </row>
    <row r="1349" spans="1:17" hidden="1" x14ac:dyDescent="0.3">
      <c r="A1349" s="3" t="s">
        <v>47</v>
      </c>
      <c r="B1349" s="2">
        <v>44287</v>
      </c>
      <c r="C1349" s="7">
        <v>0.84640305503303104</v>
      </c>
      <c r="D1349" s="7">
        <v>1.6975215283365399E-2</v>
      </c>
      <c r="E1349" s="7">
        <v>0.52875656996042997</v>
      </c>
      <c r="F1349" s="7">
        <v>0.45426821475620399</v>
      </c>
      <c r="G1349" s="7">
        <v>1.52105699740556E-2</v>
      </c>
      <c r="H1349" s="7">
        <v>1.0448940537440801E-2</v>
      </c>
      <c r="I1349" s="7">
        <v>0.11800681626227399</v>
      </c>
      <c r="J1349" s="7">
        <v>7.7746828169071497E-2</v>
      </c>
      <c r="K1349" s="7">
        <v>9.2891725869549996E-2</v>
      </c>
      <c r="L1349" s="7">
        <v>0.337475641534844</v>
      </c>
      <c r="M1349" s="7">
        <v>6.0386547162307201E-2</v>
      </c>
      <c r="N1349" s="7">
        <v>8.3418819994221405E-2</v>
      </c>
      <c r="O1349" s="7">
        <v>1.0120386749850699E-2</v>
      </c>
      <c r="P1349" s="7">
        <v>0.19429372374638501</v>
      </c>
      <c r="Q1349" s="7">
        <v>6.0265483726729796</v>
      </c>
    </row>
    <row r="1350" spans="1:17" hidden="1" x14ac:dyDescent="0.3">
      <c r="A1350" s="3" t="s">
        <v>47</v>
      </c>
      <c r="B1350" s="2">
        <v>44317</v>
      </c>
      <c r="C1350" s="7">
        <v>1.00796927473051</v>
      </c>
      <c r="D1350" s="7">
        <v>1.6301907018069599E-2</v>
      </c>
      <c r="E1350" s="7">
        <v>0.50701209406327896</v>
      </c>
      <c r="F1350" s="7">
        <v>0.47668599891865199</v>
      </c>
      <c r="G1350" s="7">
        <v>1.2807041324891799E-2</v>
      </c>
      <c r="H1350" s="7">
        <v>1.37352642479272E-2</v>
      </c>
      <c r="I1350" s="7">
        <v>0.12844954802009001</v>
      </c>
      <c r="J1350" s="7">
        <v>0.116056116553477</v>
      </c>
      <c r="K1350" s="7">
        <v>9.2292258236364694E-2</v>
      </c>
      <c r="L1350" s="7">
        <v>0.29212516252843901</v>
      </c>
      <c r="M1350" s="7">
        <v>5.6259050770214598E-2</v>
      </c>
      <c r="N1350" s="7">
        <v>8.2705916343767893E-2</v>
      </c>
      <c r="O1350" s="7">
        <v>1.52695895979726E-2</v>
      </c>
      <c r="P1350" s="7">
        <v>0.19030005237685599</v>
      </c>
      <c r="Q1350" s="7">
        <v>5.9773953676967402</v>
      </c>
    </row>
    <row r="1351" spans="1:17" hidden="1" x14ac:dyDescent="0.3">
      <c r="A1351" s="3" t="s">
        <v>47</v>
      </c>
      <c r="B1351" s="2">
        <v>44348</v>
      </c>
      <c r="C1351" s="7">
        <v>1.0026925084280001</v>
      </c>
      <c r="D1351" s="7">
        <v>2.0182965135400299E-2</v>
      </c>
      <c r="E1351" s="7">
        <v>0.51157366936422299</v>
      </c>
      <c r="F1351" s="7">
        <v>0.46824336550037698</v>
      </c>
      <c r="G1351" s="7">
        <v>1.3163558584444599E-2</v>
      </c>
      <c r="H1351" s="7">
        <v>1.52651216486998E-2</v>
      </c>
      <c r="I1351" s="7">
        <v>0.121726823270862</v>
      </c>
      <c r="J1351" s="7">
        <v>0.13462783020434399</v>
      </c>
      <c r="K1351" s="7">
        <v>8.9540471336540403E-2</v>
      </c>
      <c r="L1351" s="7">
        <v>0.29171357139927401</v>
      </c>
      <c r="M1351" s="7">
        <v>5.6737352430898197E-2</v>
      </c>
      <c r="N1351" s="7">
        <v>6.2979942937218897E-2</v>
      </c>
      <c r="O1351" s="7">
        <v>2.16471286432353E-2</v>
      </c>
      <c r="P1351" s="7">
        <v>0.19259819954448301</v>
      </c>
      <c r="Q1351" s="7">
        <v>6.0391078168192402</v>
      </c>
    </row>
    <row r="1352" spans="1:17" hidden="1" x14ac:dyDescent="0.3">
      <c r="A1352" s="3" t="s">
        <v>47</v>
      </c>
      <c r="B1352" s="2">
        <v>44378</v>
      </c>
      <c r="C1352" s="7">
        <v>1.08070971292984</v>
      </c>
      <c r="D1352" s="7">
        <v>1.7385496536055301E-2</v>
      </c>
      <c r="E1352" s="7">
        <v>0.490648493225815</v>
      </c>
      <c r="F1352" s="7">
        <v>0.49196601023813002</v>
      </c>
      <c r="G1352" s="7">
        <v>1.10600208578551E-2</v>
      </c>
      <c r="H1352" s="7">
        <v>1.6925032619405801E-2</v>
      </c>
      <c r="I1352" s="7">
        <v>0.115656992276157</v>
      </c>
      <c r="J1352" s="7">
        <v>0.14381310693029101</v>
      </c>
      <c r="K1352" s="7">
        <v>9.0584229036993105E-2</v>
      </c>
      <c r="L1352" s="7">
        <v>0.282195010677179</v>
      </c>
      <c r="M1352" s="7">
        <v>5.2951186419303603E-2</v>
      </c>
      <c r="N1352" s="7">
        <v>6.0453479472035498E-2</v>
      </c>
      <c r="O1352" s="7">
        <v>2.5566263058802899E-2</v>
      </c>
      <c r="P1352" s="7">
        <v>0.200794678651978</v>
      </c>
      <c r="Q1352" s="7">
        <v>5.9797747291190904</v>
      </c>
    </row>
    <row r="1353" spans="1:17" hidden="1" x14ac:dyDescent="0.3">
      <c r="A1353" s="3" t="s">
        <v>47</v>
      </c>
      <c r="B1353" s="2">
        <v>44409</v>
      </c>
      <c r="C1353" s="7">
        <v>1.1059821957435301</v>
      </c>
      <c r="D1353" s="7">
        <v>1.45004109989697E-2</v>
      </c>
      <c r="E1353" s="7">
        <v>0.47435568227930702</v>
      </c>
      <c r="F1353" s="7">
        <v>0.51114390672172305</v>
      </c>
      <c r="G1353" s="7">
        <v>1.1789395304634499E-2</v>
      </c>
      <c r="H1353" s="7">
        <v>2.2270969790339601E-2</v>
      </c>
      <c r="I1353" s="7">
        <v>0.123738039904894</v>
      </c>
      <c r="J1353" s="7">
        <v>0.16529392953129801</v>
      </c>
      <c r="K1353" s="7">
        <v>9.2589770675834002E-2</v>
      </c>
      <c r="L1353" s="7">
        <v>0.26163197240803199</v>
      </c>
      <c r="M1353" s="7">
        <v>4.9279018023375899E-2</v>
      </c>
      <c r="N1353" s="7">
        <v>6.1838672794674802E-2</v>
      </c>
      <c r="O1353" s="7">
        <v>3.0199938500285801E-2</v>
      </c>
      <c r="P1353" s="7">
        <v>0.18136829306663099</v>
      </c>
      <c r="Q1353" s="7">
        <v>6.0051428676634604</v>
      </c>
    </row>
    <row r="1354" spans="1:17" hidden="1" x14ac:dyDescent="0.3">
      <c r="A1354" s="3" t="s">
        <v>47</v>
      </c>
      <c r="B1354" s="2">
        <v>44440</v>
      </c>
      <c r="C1354" s="7">
        <v>1.01186117328926</v>
      </c>
      <c r="D1354" s="7">
        <v>1.7053851184411301E-2</v>
      </c>
      <c r="E1354" s="7">
        <v>0.49946175127907799</v>
      </c>
      <c r="F1354" s="7">
        <v>0.48348439753651101</v>
      </c>
      <c r="G1354" s="7">
        <v>1.21841253203383E-2</v>
      </c>
      <c r="H1354" s="7">
        <v>1.6032376215675201E-2</v>
      </c>
      <c r="I1354" s="7">
        <v>0.10944387060442801</v>
      </c>
      <c r="J1354" s="7">
        <v>0.15551308897732599</v>
      </c>
      <c r="K1354" s="7">
        <v>9.0746019440891099E-2</v>
      </c>
      <c r="L1354" s="7">
        <v>0.277869798996774</v>
      </c>
      <c r="M1354" s="7">
        <v>5.4089608056852499E-2</v>
      </c>
      <c r="N1354" s="7">
        <v>5.8790175719028698E-2</v>
      </c>
      <c r="O1354" s="7">
        <v>2.8267558693759399E-2</v>
      </c>
      <c r="P1354" s="7">
        <v>0.19706337797492701</v>
      </c>
      <c r="Q1354" s="7">
        <v>5.9538907092289302</v>
      </c>
    </row>
    <row r="1355" spans="1:17" hidden="1" x14ac:dyDescent="0.3">
      <c r="A1355" s="3" t="s">
        <v>48</v>
      </c>
      <c r="B1355" s="2">
        <v>43466</v>
      </c>
      <c r="C1355" s="7">
        <v>0.86117096509098301</v>
      </c>
      <c r="D1355" s="7">
        <v>1.20342665270086E-2</v>
      </c>
      <c r="E1355" s="7">
        <v>0.60065207831582901</v>
      </c>
      <c r="F1355" s="7">
        <v>0.38731365515716198</v>
      </c>
      <c r="G1355" s="7">
        <v>1.2652430259200599E-2</v>
      </c>
      <c r="H1355" s="7">
        <v>1.7926757813245001E-2</v>
      </c>
      <c r="I1355" s="7">
        <v>6.9515030579326204E-2</v>
      </c>
      <c r="J1355" s="7">
        <v>0.106707499307923</v>
      </c>
      <c r="K1355" s="7">
        <v>6.74192746405647E-2</v>
      </c>
      <c r="L1355" s="7">
        <v>0.36124378685420899</v>
      </c>
      <c r="M1355" s="7">
        <v>5.1434838254222903E-2</v>
      </c>
      <c r="N1355" s="7">
        <v>7.9338723504242106E-2</v>
      </c>
      <c r="O1355" s="7">
        <v>2.3403385554405201E-2</v>
      </c>
      <c r="P1355" s="7">
        <v>0.21035827323266201</v>
      </c>
      <c r="Q1355" s="7">
        <v>6.5947276686133502</v>
      </c>
    </row>
    <row r="1356" spans="1:17" hidden="1" x14ac:dyDescent="0.3">
      <c r="A1356" s="3" t="s">
        <v>48</v>
      </c>
      <c r="B1356" s="2">
        <v>43497</v>
      </c>
      <c r="C1356" s="7">
        <v>0.89017918059714696</v>
      </c>
      <c r="D1356" s="7">
        <v>1.1655463058001501E-2</v>
      </c>
      <c r="E1356" s="7">
        <v>0.59573496276205495</v>
      </c>
      <c r="F1356" s="7">
        <v>0.39260957417994302</v>
      </c>
      <c r="G1356" s="7">
        <v>1.17967011778452E-2</v>
      </c>
      <c r="H1356" s="7">
        <v>1.8795941972645201E-2</v>
      </c>
      <c r="I1356" s="7">
        <v>6.8133085682711703E-2</v>
      </c>
      <c r="J1356" s="7">
        <v>0.12627782392922901</v>
      </c>
      <c r="K1356" s="7">
        <v>6.0467236205900297E-2</v>
      </c>
      <c r="L1356" s="7">
        <v>0.35438811843134999</v>
      </c>
      <c r="M1356" s="7">
        <v>5.0855331148803098E-2</v>
      </c>
      <c r="N1356" s="7">
        <v>7.7403627414239395E-2</v>
      </c>
      <c r="O1356" s="7">
        <v>2.3706743887629399E-2</v>
      </c>
      <c r="P1356" s="7">
        <v>0.208175390149647</v>
      </c>
      <c r="Q1356" s="7">
        <v>6.5827144189929196</v>
      </c>
    </row>
    <row r="1357" spans="1:17" hidden="1" x14ac:dyDescent="0.3">
      <c r="A1357" s="3" t="s">
        <v>48</v>
      </c>
      <c r="B1357" s="2">
        <v>43525</v>
      </c>
      <c r="C1357" s="7">
        <v>1.05964461182976</v>
      </c>
      <c r="D1357" s="7">
        <v>1.21015745427837E-2</v>
      </c>
      <c r="E1357" s="7">
        <v>0.59312105880005705</v>
      </c>
      <c r="F1357" s="7">
        <v>0.39477736665715901</v>
      </c>
      <c r="G1357" s="7">
        <v>1.1841500238685101E-2</v>
      </c>
      <c r="H1357" s="7">
        <v>1.7503504787110599E-2</v>
      </c>
      <c r="I1357" s="7">
        <v>7.2115761221150196E-2</v>
      </c>
      <c r="J1357" s="7">
        <v>0.12241005232763399</v>
      </c>
      <c r="K1357" s="7">
        <v>5.9662790118262199E-2</v>
      </c>
      <c r="L1357" s="7">
        <v>0.35294303907253899</v>
      </c>
      <c r="M1357" s="7">
        <v>5.0178131877555099E-2</v>
      </c>
      <c r="N1357" s="7">
        <v>7.5978701790829994E-2</v>
      </c>
      <c r="O1357" s="7">
        <v>2.1816172616428601E-2</v>
      </c>
      <c r="P1357" s="7">
        <v>0.21555034594980499</v>
      </c>
      <c r="Q1357" s="7">
        <v>6.6055228024427501</v>
      </c>
    </row>
    <row r="1358" spans="1:17" hidden="1" x14ac:dyDescent="0.3">
      <c r="A1358" s="3" t="s">
        <v>48</v>
      </c>
      <c r="B1358" s="2">
        <v>43556</v>
      </c>
      <c r="C1358" s="7">
        <v>0.99040494997533701</v>
      </c>
      <c r="D1358" s="7">
        <v>1.0847413604998701E-2</v>
      </c>
      <c r="E1358" s="7">
        <v>0.60218340048629604</v>
      </c>
      <c r="F1358" s="7">
        <v>0.38696918590870499</v>
      </c>
      <c r="G1358" s="7">
        <v>1.22726747163115E-2</v>
      </c>
      <c r="H1358" s="7">
        <v>1.7811231597288198E-2</v>
      </c>
      <c r="I1358" s="7">
        <v>7.4567386219031306E-2</v>
      </c>
      <c r="J1358" s="7">
        <v>0.11447160746978299</v>
      </c>
      <c r="K1358" s="7">
        <v>6.2088990234131697E-2</v>
      </c>
      <c r="L1358" s="7">
        <v>0.35795837256076901</v>
      </c>
      <c r="M1358" s="7">
        <v>4.9335003922268202E-2</v>
      </c>
      <c r="N1358" s="7">
        <v>8.2689825320381202E-2</v>
      </c>
      <c r="O1358" s="7">
        <v>2.2000263517960601E-2</v>
      </c>
      <c r="P1358" s="7">
        <v>0.206804644442075</v>
      </c>
      <c r="Q1358" s="7">
        <v>6.5783064152838104</v>
      </c>
    </row>
    <row r="1359" spans="1:17" hidden="1" x14ac:dyDescent="0.3">
      <c r="A1359" s="3" t="s">
        <v>48</v>
      </c>
      <c r="B1359" s="2">
        <v>43586</v>
      </c>
      <c r="C1359" s="7">
        <v>1.03106613700477</v>
      </c>
      <c r="D1359" s="7">
        <v>1.39534365296417E-2</v>
      </c>
      <c r="E1359" s="7">
        <v>0.59373053570596002</v>
      </c>
      <c r="F1359" s="7">
        <v>0.392316027764399</v>
      </c>
      <c r="G1359" s="7">
        <v>1.2040368409418399E-2</v>
      </c>
      <c r="H1359" s="7">
        <v>1.82819759932537E-2</v>
      </c>
      <c r="I1359" s="7">
        <v>7.9131661431255204E-2</v>
      </c>
      <c r="J1359" s="7">
        <v>0.11880407745336501</v>
      </c>
      <c r="K1359" s="7">
        <v>6.0473531008486001E-2</v>
      </c>
      <c r="L1359" s="7">
        <v>0.34769545452561401</v>
      </c>
      <c r="M1359" s="7">
        <v>5.0100121374159499E-2</v>
      </c>
      <c r="N1359" s="7">
        <v>8.0727853671968497E-2</v>
      </c>
      <c r="O1359" s="7">
        <v>2.2600027385131099E-2</v>
      </c>
      <c r="P1359" s="7">
        <v>0.210144928747349</v>
      </c>
      <c r="Q1359" s="7">
        <v>6.5554686111890197</v>
      </c>
    </row>
    <row r="1360" spans="1:17" hidden="1" x14ac:dyDescent="0.3">
      <c r="A1360" s="3" t="s">
        <v>48</v>
      </c>
      <c r="B1360" s="2">
        <v>43617</v>
      </c>
      <c r="C1360" s="7">
        <v>0.98276001122633605</v>
      </c>
      <c r="D1360" s="7">
        <v>1.1501274788451799E-2</v>
      </c>
      <c r="E1360" s="7">
        <v>0.60048983256974497</v>
      </c>
      <c r="F1360" s="7">
        <v>0.38800889264180299</v>
      </c>
      <c r="G1360" s="7">
        <v>1.17524214014518E-2</v>
      </c>
      <c r="H1360" s="7">
        <v>1.8178343877778499E-2</v>
      </c>
      <c r="I1360" s="7">
        <v>8.0070800121444602E-2</v>
      </c>
      <c r="J1360" s="7">
        <v>0.117142937163596</v>
      </c>
      <c r="K1360" s="7">
        <v>6.4383006346734606E-2</v>
      </c>
      <c r="L1360" s="7">
        <v>0.35065392095982501</v>
      </c>
      <c r="M1360" s="7">
        <v>4.9806012892913802E-2</v>
      </c>
      <c r="N1360" s="7">
        <v>7.2982090737095495E-2</v>
      </c>
      <c r="O1360" s="7">
        <v>2.1636874011308999E-2</v>
      </c>
      <c r="P1360" s="7">
        <v>0.213393592487852</v>
      </c>
      <c r="Q1360" s="7">
        <v>6.5895527829526097</v>
      </c>
    </row>
    <row r="1361" spans="1:17" hidden="1" x14ac:dyDescent="0.3">
      <c r="A1361" s="3" t="s">
        <v>48</v>
      </c>
      <c r="B1361" s="2">
        <v>43647</v>
      </c>
      <c r="C1361" s="7">
        <v>0.99449713479123103</v>
      </c>
      <c r="D1361" s="7">
        <v>1.22826338444734E-2</v>
      </c>
      <c r="E1361" s="7">
        <v>0.61332108944348496</v>
      </c>
      <c r="F1361" s="7">
        <v>0.37439627671204201</v>
      </c>
      <c r="G1361" s="7">
        <v>1.2223409279969399E-2</v>
      </c>
      <c r="H1361" s="7">
        <v>1.80473931779986E-2</v>
      </c>
      <c r="I1361" s="7">
        <v>8.1553072600054802E-2</v>
      </c>
      <c r="J1361" s="7">
        <v>0.11438105829778</v>
      </c>
      <c r="K1361" s="7">
        <v>6.4942051291646194E-2</v>
      </c>
      <c r="L1361" s="7">
        <v>0.35232249295389001</v>
      </c>
      <c r="M1361" s="7">
        <v>5.0950435561010601E-2</v>
      </c>
      <c r="N1361" s="7">
        <v>7.5868688683947694E-2</v>
      </c>
      <c r="O1361" s="7">
        <v>2.3794239523857501E-2</v>
      </c>
      <c r="P1361" s="7">
        <v>0.205917158629845</v>
      </c>
      <c r="Q1361" s="7">
        <v>6.6074414670121504</v>
      </c>
    </row>
    <row r="1362" spans="1:17" hidden="1" x14ac:dyDescent="0.3">
      <c r="A1362" s="3" t="s">
        <v>48</v>
      </c>
      <c r="B1362" s="2">
        <v>43678</v>
      </c>
      <c r="C1362" s="7">
        <v>0.99517794848568497</v>
      </c>
      <c r="D1362" s="7">
        <v>1.07378854310381E-2</v>
      </c>
      <c r="E1362" s="7">
        <v>0.60305356108366404</v>
      </c>
      <c r="F1362" s="7">
        <v>0.38620855348529698</v>
      </c>
      <c r="G1362" s="7">
        <v>1.17879737985824E-2</v>
      </c>
      <c r="H1362" s="7">
        <v>1.8745910949940499E-2</v>
      </c>
      <c r="I1362" s="7">
        <v>8.1306062361741496E-2</v>
      </c>
      <c r="J1362" s="7">
        <v>0.11978478893049101</v>
      </c>
      <c r="K1362" s="7">
        <v>6.3717895004007499E-2</v>
      </c>
      <c r="L1362" s="7">
        <v>0.34464490153048899</v>
      </c>
      <c r="M1362" s="7">
        <v>4.8612374722323597E-2</v>
      </c>
      <c r="N1362" s="7">
        <v>8.1795786666716705E-2</v>
      </c>
      <c r="O1362" s="7">
        <v>2.15302608090405E-2</v>
      </c>
      <c r="P1362" s="7">
        <v>0.208074045226667</v>
      </c>
      <c r="Q1362" s="7">
        <v>6.6398480361838503</v>
      </c>
    </row>
    <row r="1363" spans="1:17" hidden="1" x14ac:dyDescent="0.3">
      <c r="A1363" s="3" t="s">
        <v>48</v>
      </c>
      <c r="B1363" s="2">
        <v>43709</v>
      </c>
      <c r="C1363" s="7">
        <v>0.96255814632750203</v>
      </c>
      <c r="D1363" s="7">
        <v>1.1191976318588599E-2</v>
      </c>
      <c r="E1363" s="7">
        <v>0.60966661577056802</v>
      </c>
      <c r="F1363" s="7">
        <v>0.379141407910843</v>
      </c>
      <c r="G1363" s="7">
        <v>1.21558536815977E-2</v>
      </c>
      <c r="H1363" s="7">
        <v>1.7912048454143702E-2</v>
      </c>
      <c r="I1363" s="7">
        <v>7.4627521259055501E-2</v>
      </c>
      <c r="J1363" s="7">
        <v>0.115487614170884</v>
      </c>
      <c r="K1363" s="7">
        <v>6.5187302583108897E-2</v>
      </c>
      <c r="L1363" s="7">
        <v>0.35025926221346099</v>
      </c>
      <c r="M1363" s="7">
        <v>4.75397452957265E-2</v>
      </c>
      <c r="N1363" s="7">
        <v>7.9323026508639996E-2</v>
      </c>
      <c r="O1363" s="7">
        <v>2.5353179938340301E-2</v>
      </c>
      <c r="P1363" s="7">
        <v>0.21215444589504301</v>
      </c>
      <c r="Q1363" s="7">
        <v>6.5904279408083504</v>
      </c>
    </row>
    <row r="1364" spans="1:17" hidden="1" x14ac:dyDescent="0.3">
      <c r="A1364" s="3" t="s">
        <v>48</v>
      </c>
      <c r="B1364" s="2">
        <v>43739</v>
      </c>
      <c r="C1364" s="7">
        <v>1.0213205293103</v>
      </c>
      <c r="D1364" s="7">
        <v>1.30159754242867E-2</v>
      </c>
      <c r="E1364" s="7">
        <v>0.606245471747478</v>
      </c>
      <c r="F1364" s="7">
        <v>0.38073855282823499</v>
      </c>
      <c r="G1364" s="7">
        <v>1.21770096579844E-2</v>
      </c>
      <c r="H1364" s="7">
        <v>1.9435217697447299E-2</v>
      </c>
      <c r="I1364" s="7">
        <v>7.9135634044405198E-2</v>
      </c>
      <c r="J1364" s="7">
        <v>0.120349082965702</v>
      </c>
      <c r="K1364" s="7">
        <v>6.8696651322344093E-2</v>
      </c>
      <c r="L1364" s="7">
        <v>0.34913864477915402</v>
      </c>
      <c r="M1364" s="7">
        <v>5.0554464039711401E-2</v>
      </c>
      <c r="N1364" s="7">
        <v>7.9911944922998399E-2</v>
      </c>
      <c r="O1364" s="7">
        <v>1.8565195318646401E-2</v>
      </c>
      <c r="P1364" s="7">
        <v>0.20203615525160601</v>
      </c>
      <c r="Q1364" s="7">
        <v>6.6036514951664103</v>
      </c>
    </row>
    <row r="1365" spans="1:17" hidden="1" x14ac:dyDescent="0.3">
      <c r="A1365" s="3" t="s">
        <v>48</v>
      </c>
      <c r="B1365" s="2">
        <v>43770</v>
      </c>
      <c r="C1365" s="7">
        <v>1.0557765406037201</v>
      </c>
      <c r="D1365" s="7">
        <v>1.4434954679519E-2</v>
      </c>
      <c r="E1365" s="7">
        <v>0.60315513479823202</v>
      </c>
      <c r="F1365" s="7">
        <v>0.38240991052224899</v>
      </c>
      <c r="G1365" s="7">
        <v>1.17156360309467E-2</v>
      </c>
      <c r="H1365" s="7">
        <v>2.2490893352167401E-2</v>
      </c>
      <c r="I1365" s="7">
        <v>8.3298167293511596E-2</v>
      </c>
      <c r="J1365" s="7">
        <v>0.119399802435965</v>
      </c>
      <c r="K1365" s="7">
        <v>8.0839418254526493E-2</v>
      </c>
      <c r="L1365" s="7">
        <v>0.35034501780729599</v>
      </c>
      <c r="M1365" s="7">
        <v>4.8802366104648297E-2</v>
      </c>
      <c r="N1365" s="7">
        <v>7.7376030033274201E-2</v>
      </c>
      <c r="O1365" s="7">
        <v>1.45108118906872E-2</v>
      </c>
      <c r="P1365" s="7">
        <v>0.19122185679697701</v>
      </c>
      <c r="Q1365" s="7">
        <v>6.6015843870841504</v>
      </c>
    </row>
    <row r="1366" spans="1:17" hidden="1" x14ac:dyDescent="0.3">
      <c r="A1366" s="3" t="s">
        <v>48</v>
      </c>
      <c r="B1366" s="2">
        <v>43800</v>
      </c>
      <c r="C1366" s="7">
        <v>1.1554438447572299</v>
      </c>
      <c r="D1366" s="7">
        <v>1.1407950004770901E-2</v>
      </c>
      <c r="E1366" s="7">
        <v>0.62147665813141295</v>
      </c>
      <c r="F1366" s="7">
        <v>0.36711539186381598</v>
      </c>
      <c r="G1366" s="7">
        <v>1.15734548436012E-2</v>
      </c>
      <c r="H1366" s="7">
        <v>2.5943579137594101E-2</v>
      </c>
      <c r="I1366" s="7">
        <v>0.10174805990680701</v>
      </c>
      <c r="J1366" s="7">
        <v>0.12040928745630899</v>
      </c>
      <c r="K1366" s="7">
        <v>9.6325811912318093E-2</v>
      </c>
      <c r="L1366" s="7">
        <v>0.36674656690414298</v>
      </c>
      <c r="M1366" s="7">
        <v>5.1039582535999703E-2</v>
      </c>
      <c r="N1366" s="7">
        <v>6.7162624308209698E-2</v>
      </c>
      <c r="O1366" s="7">
        <v>1.1042215220909099E-2</v>
      </c>
      <c r="P1366" s="7">
        <v>0.14800881777410799</v>
      </c>
      <c r="Q1366" s="7">
        <v>6.6162993576027702</v>
      </c>
    </row>
    <row r="1367" spans="1:17" hidden="1" x14ac:dyDescent="0.3">
      <c r="A1367" s="3" t="s">
        <v>48</v>
      </c>
      <c r="B1367" s="2">
        <v>43831</v>
      </c>
      <c r="C1367" s="7">
        <v>0.91750406634562998</v>
      </c>
      <c r="D1367" s="7">
        <v>1.12784876399705E-2</v>
      </c>
      <c r="E1367" s="7">
        <v>0.62060833175899599</v>
      </c>
      <c r="F1367" s="7">
        <v>0.36811318060103398</v>
      </c>
      <c r="G1367" s="7">
        <v>1.32972327461765E-2</v>
      </c>
      <c r="H1367" s="7">
        <v>1.8299673924391299E-2</v>
      </c>
      <c r="I1367" s="7">
        <v>6.3237541472883796E-2</v>
      </c>
      <c r="J1367" s="7">
        <v>0.116029238078284</v>
      </c>
      <c r="K1367" s="7">
        <v>6.6498033349198696E-2</v>
      </c>
      <c r="L1367" s="7">
        <v>0.36006883758160702</v>
      </c>
      <c r="M1367" s="7">
        <v>4.9680844149855498E-2</v>
      </c>
      <c r="N1367" s="7">
        <v>8.1508609406886104E-2</v>
      </c>
      <c r="O1367" s="7">
        <v>1.8872159328563301E-2</v>
      </c>
      <c r="P1367" s="7">
        <v>0.212507829962154</v>
      </c>
      <c r="Q1367" s="7">
        <v>6.5987895985635303</v>
      </c>
    </row>
    <row r="1368" spans="1:17" hidden="1" x14ac:dyDescent="0.3">
      <c r="A1368" s="3" t="s">
        <v>48</v>
      </c>
      <c r="B1368" s="2">
        <v>43862</v>
      </c>
      <c r="C1368" s="7">
        <v>0.94086939295515803</v>
      </c>
      <c r="D1368" s="7">
        <v>1.1107864801675599E-2</v>
      </c>
      <c r="E1368" s="7">
        <v>0.61923360226456603</v>
      </c>
      <c r="F1368" s="7">
        <v>0.369658532933758</v>
      </c>
      <c r="G1368" s="7">
        <v>1.25084827159229E-2</v>
      </c>
      <c r="H1368" s="7">
        <v>1.8761351425489601E-2</v>
      </c>
      <c r="I1368" s="7">
        <v>6.21048470778554E-2</v>
      </c>
      <c r="J1368" s="7">
        <v>0.131780527663452</v>
      </c>
      <c r="K1368" s="7">
        <v>5.9891489528035302E-2</v>
      </c>
      <c r="L1368" s="7">
        <v>0.35948189054083601</v>
      </c>
      <c r="M1368" s="7">
        <v>5.0937035550630498E-2</v>
      </c>
      <c r="N1368" s="7">
        <v>7.5187912370256793E-2</v>
      </c>
      <c r="O1368" s="7">
        <v>1.6220903985018E-2</v>
      </c>
      <c r="P1368" s="7">
        <v>0.213125559142503</v>
      </c>
      <c r="Q1368" s="7">
        <v>6.6108032459954398</v>
      </c>
    </row>
    <row r="1369" spans="1:17" x14ac:dyDescent="0.3">
      <c r="A1369" s="3" t="s">
        <v>48</v>
      </c>
      <c r="B1369" s="2">
        <v>43891</v>
      </c>
      <c r="C1369" s="7">
        <v>0.88313169933134195</v>
      </c>
      <c r="D1369" s="7">
        <v>1.2177637685662801E-2</v>
      </c>
      <c r="E1369" s="7">
        <v>0.671767660861736</v>
      </c>
      <c r="F1369" s="7">
        <v>0.316054701452602</v>
      </c>
      <c r="G1369" s="7">
        <v>1.29623567046766E-2</v>
      </c>
      <c r="H1369" s="7">
        <v>1.2245804350215401E-2</v>
      </c>
      <c r="I1369" s="7">
        <v>4.08199039410439E-2</v>
      </c>
      <c r="J1369" s="7">
        <v>8.4810704551231395E-2</v>
      </c>
      <c r="K1369" s="7">
        <v>6.5589396328551E-2</v>
      </c>
      <c r="L1369" s="7">
        <v>0.48432115888962901</v>
      </c>
      <c r="M1369" s="7">
        <v>4.1627924650678598E-2</v>
      </c>
      <c r="N1369" s="7">
        <v>7.1279569801617093E-2</v>
      </c>
      <c r="O1369" s="7">
        <v>9.5083697016809694E-3</v>
      </c>
      <c r="P1369" s="7">
        <v>0.176834811080676</v>
      </c>
      <c r="Q1369" s="7">
        <v>6.6809197764091701</v>
      </c>
    </row>
    <row r="1370" spans="1:17" hidden="1" x14ac:dyDescent="0.3">
      <c r="A1370" s="3" t="s">
        <v>48</v>
      </c>
      <c r="B1370" s="2">
        <v>43922</v>
      </c>
      <c r="C1370" s="7">
        <v>0.53964394048658304</v>
      </c>
      <c r="D1370" s="7">
        <v>1.30445834027254E-2</v>
      </c>
      <c r="E1370" s="7">
        <v>0.77460144775691397</v>
      </c>
      <c r="F1370" s="7">
        <v>0.21235396884036001</v>
      </c>
      <c r="G1370" s="7">
        <v>1.30630598185253E-2</v>
      </c>
      <c r="H1370" s="7">
        <v>9.0476873882505704E-4</v>
      </c>
      <c r="I1370" s="7">
        <v>7.4874467978049298E-3</v>
      </c>
      <c r="J1370" s="7">
        <v>1.2506960221252099E-2</v>
      </c>
      <c r="K1370" s="7">
        <v>6.18439328984716E-2</v>
      </c>
      <c r="L1370" s="7">
        <v>0.75645564087072104</v>
      </c>
      <c r="M1370" s="7">
        <v>1.54385612759236E-2</v>
      </c>
      <c r="N1370" s="7">
        <v>4.3109979958713303E-2</v>
      </c>
      <c r="O1370" s="7">
        <v>9.5052198166682104E-4</v>
      </c>
      <c r="P1370" s="7">
        <v>8.8239127438096601E-2</v>
      </c>
      <c r="Q1370" s="7">
        <v>6.8952561915674204</v>
      </c>
    </row>
    <row r="1371" spans="1:17" hidden="1" x14ac:dyDescent="0.3">
      <c r="A1371" s="3" t="s">
        <v>48</v>
      </c>
      <c r="B1371" s="2">
        <v>43952</v>
      </c>
      <c r="C1371" s="7">
        <v>0.66768372114343399</v>
      </c>
      <c r="D1371" s="7">
        <v>1.25401624846718E-2</v>
      </c>
      <c r="E1371" s="7">
        <v>0.74393579053590597</v>
      </c>
      <c r="F1371" s="7">
        <v>0.24352404697942201</v>
      </c>
      <c r="G1371" s="7">
        <v>1.35918552497147E-2</v>
      </c>
      <c r="H1371" s="7">
        <v>2.1259480011812902E-3</v>
      </c>
      <c r="I1371" s="7">
        <v>1.0377060756198099E-2</v>
      </c>
      <c r="J1371" s="7">
        <v>2.0950449219275601E-2</v>
      </c>
      <c r="K1371" s="7">
        <v>6.4411315801726002E-2</v>
      </c>
      <c r="L1371" s="7">
        <v>0.657789280559401</v>
      </c>
      <c r="M1371" s="7">
        <v>1.7583723978446701E-2</v>
      </c>
      <c r="N1371" s="7">
        <v>9.2800496109298705E-2</v>
      </c>
      <c r="O1371" s="7">
        <v>6.9421138161151401E-4</v>
      </c>
      <c r="P1371" s="7">
        <v>0.119675658943146</v>
      </c>
      <c r="Q1371" s="7">
        <v>6.8764360178445196</v>
      </c>
    </row>
    <row r="1372" spans="1:17" hidden="1" x14ac:dyDescent="0.3">
      <c r="A1372" s="3" t="s">
        <v>48</v>
      </c>
      <c r="B1372" s="2">
        <v>43983</v>
      </c>
      <c r="C1372" s="7">
        <v>0.81384088185254599</v>
      </c>
      <c r="D1372" s="7">
        <v>1.38075406974459E-2</v>
      </c>
      <c r="E1372" s="7">
        <v>0.67003464158243098</v>
      </c>
      <c r="F1372" s="7">
        <v>0.31615781772012302</v>
      </c>
      <c r="G1372" s="7">
        <v>1.32736545765172E-2</v>
      </c>
      <c r="H1372" s="7">
        <v>5.74655116551519E-3</v>
      </c>
      <c r="I1372" s="7">
        <v>4.6663721876799E-2</v>
      </c>
      <c r="J1372" s="7">
        <v>3.9806071297621502E-2</v>
      </c>
      <c r="K1372" s="7">
        <v>6.0727404336572401E-2</v>
      </c>
      <c r="L1372" s="7">
        <v>0.50483585157631805</v>
      </c>
      <c r="M1372" s="7">
        <v>2.35906901253983E-2</v>
      </c>
      <c r="N1372" s="7">
        <v>0.116730772142053</v>
      </c>
      <c r="O1372" s="7">
        <v>1.2118181525508E-3</v>
      </c>
      <c r="P1372" s="7">
        <v>0.18741346475065401</v>
      </c>
      <c r="Q1372" s="7">
        <v>6.7788349541075403</v>
      </c>
    </row>
    <row r="1373" spans="1:17" hidden="1" x14ac:dyDescent="0.3">
      <c r="A1373" s="3" t="s">
        <v>48</v>
      </c>
      <c r="B1373" s="2">
        <v>44013</v>
      </c>
      <c r="C1373" s="7">
        <v>0.939076267328112</v>
      </c>
      <c r="D1373" s="7">
        <v>1.20077745030291E-2</v>
      </c>
      <c r="E1373" s="7">
        <v>0.66058009828701802</v>
      </c>
      <c r="F1373" s="7">
        <v>0.327412127209953</v>
      </c>
      <c r="G1373" s="7">
        <v>1.2077195517245801E-2</v>
      </c>
      <c r="H1373" s="7">
        <v>9.2033352864319597E-3</v>
      </c>
      <c r="I1373" s="7">
        <v>7.0196559307926704E-2</v>
      </c>
      <c r="J1373" s="7">
        <v>8.6317061719424895E-2</v>
      </c>
      <c r="K1373" s="7">
        <v>6.2605289235289699E-2</v>
      </c>
      <c r="L1373" s="7">
        <v>0.42425004542115102</v>
      </c>
      <c r="M1373" s="7">
        <v>4.26772192055681E-2</v>
      </c>
      <c r="N1373" s="7">
        <v>0.104362743416246</v>
      </c>
      <c r="O1373" s="7">
        <v>4.9338271019238903E-3</v>
      </c>
      <c r="P1373" s="7">
        <v>0.183376723788792</v>
      </c>
      <c r="Q1373" s="7">
        <v>6.7155575088792396</v>
      </c>
    </row>
    <row r="1374" spans="1:17" hidden="1" x14ac:dyDescent="0.3">
      <c r="A1374" s="3" t="s">
        <v>48</v>
      </c>
      <c r="B1374" s="2">
        <v>44044</v>
      </c>
      <c r="C1374" s="7">
        <v>0.97333428275679201</v>
      </c>
      <c r="D1374" s="7">
        <v>1.2256739694957599E-2</v>
      </c>
      <c r="E1374" s="7">
        <v>0.64636768958446</v>
      </c>
      <c r="F1374" s="7">
        <v>0.341375570720582</v>
      </c>
      <c r="G1374" s="7">
        <v>1.17371690795685E-2</v>
      </c>
      <c r="H1374" s="7">
        <v>1.0780296297583401E-2</v>
      </c>
      <c r="I1374" s="7">
        <v>7.0561347963109297E-2</v>
      </c>
      <c r="J1374" s="7">
        <v>0.11572448042267899</v>
      </c>
      <c r="K1374" s="7">
        <v>6.19084610862616E-2</v>
      </c>
      <c r="L1374" s="7">
        <v>0.394531099532408</v>
      </c>
      <c r="M1374" s="7">
        <v>4.1183666607016403E-2</v>
      </c>
      <c r="N1374" s="7">
        <v>0.100360449066264</v>
      </c>
      <c r="O1374" s="7">
        <v>6.1297564493243903E-3</v>
      </c>
      <c r="P1374" s="7">
        <v>0.18708327349578499</v>
      </c>
      <c r="Q1374" s="7">
        <v>6.7735488004054503</v>
      </c>
    </row>
    <row r="1375" spans="1:17" hidden="1" x14ac:dyDescent="0.3">
      <c r="A1375" s="3" t="s">
        <v>48</v>
      </c>
      <c r="B1375" s="2">
        <v>44075</v>
      </c>
      <c r="C1375" s="7">
        <v>0.95942812685338497</v>
      </c>
      <c r="D1375" s="7">
        <v>1.21415543110779E-2</v>
      </c>
      <c r="E1375" s="7">
        <v>0.65034147726087299</v>
      </c>
      <c r="F1375" s="7">
        <v>0.33751696842804901</v>
      </c>
      <c r="G1375" s="7">
        <v>1.28229511853596E-2</v>
      </c>
      <c r="H1375" s="7">
        <v>1.04105683966777E-2</v>
      </c>
      <c r="I1375" s="7">
        <v>6.4304596083091706E-2</v>
      </c>
      <c r="J1375" s="7">
        <v>0.10478371471587899</v>
      </c>
      <c r="K1375" s="7">
        <v>6.4565351879057598E-2</v>
      </c>
      <c r="L1375" s="7">
        <v>0.40070717394538702</v>
      </c>
      <c r="M1375" s="7">
        <v>4.4097415129647703E-2</v>
      </c>
      <c r="N1375" s="7">
        <v>9.5684971495750004E-2</v>
      </c>
      <c r="O1375" s="7">
        <v>6.8665756234343699E-3</v>
      </c>
      <c r="P1375" s="7">
        <v>0.19575668154571499</v>
      </c>
      <c r="Q1375" s="7">
        <v>6.7251576811603</v>
      </c>
    </row>
    <row r="1376" spans="1:17" hidden="1" x14ac:dyDescent="0.3">
      <c r="A1376" s="3" t="s">
        <v>48</v>
      </c>
      <c r="B1376" s="2">
        <v>44105</v>
      </c>
      <c r="C1376" s="7">
        <v>0.96893428584485497</v>
      </c>
      <c r="D1376" s="7">
        <v>1.16780168899356E-2</v>
      </c>
      <c r="E1376" s="7">
        <v>0.67048426660766802</v>
      </c>
      <c r="F1376" s="7">
        <v>0.31783771650239601</v>
      </c>
      <c r="G1376" s="7">
        <v>1.23119908241828E-2</v>
      </c>
      <c r="H1376" s="7">
        <v>1.1408549082586801E-2</v>
      </c>
      <c r="I1376" s="7">
        <v>6.27410858229034E-2</v>
      </c>
      <c r="J1376" s="7">
        <v>9.3471976561323597E-2</v>
      </c>
      <c r="K1376" s="7">
        <v>6.8665906272455599E-2</v>
      </c>
      <c r="L1376" s="7">
        <v>0.42453328469135998</v>
      </c>
      <c r="M1376" s="7">
        <v>4.5524064507053097E-2</v>
      </c>
      <c r="N1376" s="7">
        <v>0.103892259182577</v>
      </c>
      <c r="O1376" s="7">
        <v>6.59989657282045E-3</v>
      </c>
      <c r="P1376" s="7">
        <v>0.170850986482738</v>
      </c>
      <c r="Q1376" s="7">
        <v>6.7209071869413801</v>
      </c>
    </row>
    <row r="1377" spans="1:17" hidden="1" x14ac:dyDescent="0.3">
      <c r="A1377" s="3" t="s">
        <v>48</v>
      </c>
      <c r="B1377" s="2">
        <v>44136</v>
      </c>
      <c r="C1377" s="7">
        <v>0.75897431013171501</v>
      </c>
      <c r="D1377" s="7">
        <v>1.20915841675607E-2</v>
      </c>
      <c r="E1377" s="7">
        <v>0.72215806870878696</v>
      </c>
      <c r="F1377" s="7">
        <v>0.26575034712365198</v>
      </c>
      <c r="G1377" s="7">
        <v>1.69793399441114E-2</v>
      </c>
      <c r="H1377" s="7">
        <v>5.8089994661463798E-3</v>
      </c>
      <c r="I1377" s="7">
        <v>2.1069320033608199E-2</v>
      </c>
      <c r="J1377" s="7">
        <v>5.4247017039260902E-2</v>
      </c>
      <c r="K1377" s="7">
        <v>7.1983464996892399E-2</v>
      </c>
      <c r="L1377" s="7">
        <v>0.55454391635058298</v>
      </c>
      <c r="M1377" s="7">
        <v>4.1405198792130803E-2</v>
      </c>
      <c r="N1377" s="7">
        <v>8.5357609345668994E-2</v>
      </c>
      <c r="O1377" s="7">
        <v>2.7337250330806201E-3</v>
      </c>
      <c r="P1377" s="7">
        <v>0.145871408998517</v>
      </c>
      <c r="Q1377" s="7">
        <v>6.8203983067297296</v>
      </c>
    </row>
    <row r="1378" spans="1:17" hidden="1" x14ac:dyDescent="0.3">
      <c r="A1378" s="3" t="s">
        <v>48</v>
      </c>
      <c r="B1378" s="2">
        <v>44166</v>
      </c>
      <c r="C1378" s="7">
        <v>1.0379244612026599</v>
      </c>
      <c r="D1378" s="7">
        <v>1.2956009399482301E-2</v>
      </c>
      <c r="E1378" s="7">
        <v>0.68656550672836603</v>
      </c>
      <c r="F1378" s="7">
        <v>0.30047848387215198</v>
      </c>
      <c r="G1378" s="7">
        <v>1.5366501153626399E-2</v>
      </c>
      <c r="H1378" s="7">
        <v>1.3112183571286601E-2</v>
      </c>
      <c r="I1378" s="7">
        <v>8.8203478786294198E-2</v>
      </c>
      <c r="J1378" s="7">
        <v>4.5195375563725299E-2</v>
      </c>
      <c r="K1378" s="7">
        <v>9.15232502318018E-2</v>
      </c>
      <c r="L1378" s="7">
        <v>0.46580914857333</v>
      </c>
      <c r="M1378" s="7">
        <v>5.0390981239698401E-2</v>
      </c>
      <c r="N1378" s="7">
        <v>8.6103716089405202E-2</v>
      </c>
      <c r="O1378" s="7">
        <v>3.9239897663752299E-3</v>
      </c>
      <c r="P1378" s="7">
        <v>0.14037137502445701</v>
      </c>
      <c r="Q1378" s="7">
        <v>6.7359059836670001</v>
      </c>
    </row>
    <row r="1379" spans="1:17" hidden="1" x14ac:dyDescent="0.3">
      <c r="A1379" s="3" t="s">
        <v>48</v>
      </c>
      <c r="B1379" s="2">
        <v>44197</v>
      </c>
      <c r="C1379" s="7">
        <v>0.61335794134035404</v>
      </c>
      <c r="D1379" s="7">
        <v>1.3793509453086999E-2</v>
      </c>
      <c r="E1379" s="7">
        <v>0.74000872061245304</v>
      </c>
      <c r="F1379" s="7">
        <v>0.24619776993445999</v>
      </c>
      <c r="G1379" s="7">
        <v>1.66252821299092E-2</v>
      </c>
      <c r="H1379" s="7">
        <v>2.2809299302261701E-3</v>
      </c>
      <c r="I1379" s="7">
        <v>9.5602446193994196E-3</v>
      </c>
      <c r="J1379" s="7">
        <v>4.6800264792217397E-2</v>
      </c>
      <c r="K1379" s="7">
        <v>5.5590854401389903E-2</v>
      </c>
      <c r="L1379" s="7">
        <v>0.60661813158406697</v>
      </c>
      <c r="M1379" s="7">
        <v>3.8321639627365497E-2</v>
      </c>
      <c r="N1379" s="7">
        <v>5.9587767517621702E-2</v>
      </c>
      <c r="O1379" s="7">
        <v>2.5449582560946502E-3</v>
      </c>
      <c r="P1379" s="7">
        <v>0.16206992714170901</v>
      </c>
      <c r="Q1379" s="7">
        <v>6.89300706931897</v>
      </c>
    </row>
    <row r="1380" spans="1:17" hidden="1" x14ac:dyDescent="0.3">
      <c r="A1380" s="3" t="s">
        <v>48</v>
      </c>
      <c r="B1380" s="2">
        <v>44228</v>
      </c>
      <c r="C1380" s="7">
        <v>0.64000963326115301</v>
      </c>
      <c r="D1380" s="7">
        <v>2.30938963549778E-2</v>
      </c>
      <c r="E1380" s="7">
        <v>0.72650684620484696</v>
      </c>
      <c r="F1380" s="7">
        <v>0.25039925744017499</v>
      </c>
      <c r="G1380" s="7">
        <v>1.5646462220209101E-2</v>
      </c>
      <c r="H1380" s="7">
        <v>2.4329617374326102E-3</v>
      </c>
      <c r="I1380" s="7">
        <v>1.2071764057646E-2</v>
      </c>
      <c r="J1380" s="7">
        <v>4.9532804436342399E-2</v>
      </c>
      <c r="K1380" s="7">
        <v>5.8752145041619699E-2</v>
      </c>
      <c r="L1380" s="7">
        <v>0.577388999035784</v>
      </c>
      <c r="M1380" s="7">
        <v>4.1462623880193297E-2</v>
      </c>
      <c r="N1380" s="7">
        <v>7.1201465365976102E-2</v>
      </c>
      <c r="O1380" s="7">
        <v>2.20686521670313E-3</v>
      </c>
      <c r="P1380" s="7">
        <v>0.169303909008094</v>
      </c>
      <c r="Q1380" s="7">
        <v>6.7735848907898797</v>
      </c>
    </row>
    <row r="1381" spans="1:17" x14ac:dyDescent="0.3">
      <c r="A1381" s="3" t="s">
        <v>48</v>
      </c>
      <c r="B1381" s="2">
        <v>44256</v>
      </c>
      <c r="C1381" s="7">
        <v>0.787402718313296</v>
      </c>
      <c r="D1381" s="7">
        <v>1.22040222741647E-2</v>
      </c>
      <c r="E1381" s="7">
        <v>0.71785681213872898</v>
      </c>
      <c r="F1381" s="7">
        <v>0.26993916558710701</v>
      </c>
      <c r="G1381" s="7">
        <v>1.6658968360127899E-2</v>
      </c>
      <c r="H1381" s="7">
        <v>2.6202386579127902E-3</v>
      </c>
      <c r="I1381" s="7">
        <v>1.1842274252237101E-2</v>
      </c>
      <c r="J1381" s="7">
        <v>4.9239677336567103E-2</v>
      </c>
      <c r="K1381" s="7">
        <v>5.7879353591983998E-2</v>
      </c>
      <c r="L1381" s="7">
        <v>0.55327676589704</v>
      </c>
      <c r="M1381" s="7">
        <v>4.1599495798470297E-2</v>
      </c>
      <c r="N1381" s="7">
        <v>8.4165874330651799E-2</v>
      </c>
      <c r="O1381" s="7">
        <v>2.9584284067388001E-3</v>
      </c>
      <c r="P1381" s="7">
        <v>0.17975892336827001</v>
      </c>
      <c r="Q1381" s="7">
        <v>6.7939073876995897</v>
      </c>
    </row>
    <row r="1382" spans="1:17" hidden="1" x14ac:dyDescent="0.3">
      <c r="A1382" s="3" t="s">
        <v>48</v>
      </c>
      <c r="B1382" s="2">
        <v>44287</v>
      </c>
      <c r="C1382" s="7">
        <v>0.94376141949783998</v>
      </c>
      <c r="D1382" s="7">
        <v>1.25173479737021E-2</v>
      </c>
      <c r="E1382" s="7">
        <v>0.67635476719460697</v>
      </c>
      <c r="F1382" s="7">
        <v>0.31112788483169102</v>
      </c>
      <c r="G1382" s="7">
        <v>1.38529427875046E-2</v>
      </c>
      <c r="H1382" s="7">
        <v>7.7401660773631399E-3</v>
      </c>
      <c r="I1382" s="7">
        <v>6.1773741042264102E-2</v>
      </c>
      <c r="J1382" s="7">
        <v>6.8831249936913502E-2</v>
      </c>
      <c r="K1382" s="7">
        <v>6.2911098230452198E-2</v>
      </c>
      <c r="L1382" s="7">
        <v>0.44084793228517399</v>
      </c>
      <c r="M1382" s="7">
        <v>4.7785424571789803E-2</v>
      </c>
      <c r="N1382" s="7">
        <v>0.10149762583130301</v>
      </c>
      <c r="O1382" s="7">
        <v>3.5923825197365501E-3</v>
      </c>
      <c r="P1382" s="7">
        <v>0.191167436717499</v>
      </c>
      <c r="Q1382" s="7">
        <v>6.7573281786234798</v>
      </c>
    </row>
    <row r="1383" spans="1:17" hidden="1" x14ac:dyDescent="0.3">
      <c r="A1383" s="3" t="s">
        <v>48</v>
      </c>
      <c r="B1383" s="2">
        <v>44317</v>
      </c>
      <c r="C1383" s="7">
        <v>1.0497428381262099</v>
      </c>
      <c r="D1383" s="7">
        <v>1.1944572673238899E-2</v>
      </c>
      <c r="E1383" s="7">
        <v>0.65332939986148997</v>
      </c>
      <c r="F1383" s="7">
        <v>0.33472602746527103</v>
      </c>
      <c r="G1383" s="7">
        <v>1.2739409904667799E-2</v>
      </c>
      <c r="H1383" s="7">
        <v>1.0235589543072E-2</v>
      </c>
      <c r="I1383" s="7">
        <v>7.0937865877132897E-2</v>
      </c>
      <c r="J1383" s="7">
        <v>9.7720220977789901E-2</v>
      </c>
      <c r="K1383" s="7">
        <v>5.9998554746413003E-2</v>
      </c>
      <c r="L1383" s="7">
        <v>0.404408959277822</v>
      </c>
      <c r="M1383" s="7">
        <v>4.5682290881617897E-2</v>
      </c>
      <c r="N1383" s="7">
        <v>0.102826571985616</v>
      </c>
      <c r="O1383" s="7">
        <v>5.4378025057663596E-3</v>
      </c>
      <c r="P1383" s="7">
        <v>0.19001273430010299</v>
      </c>
      <c r="Q1383" s="7">
        <v>6.7506936259884096</v>
      </c>
    </row>
    <row r="1384" spans="1:17" hidden="1" x14ac:dyDescent="0.3">
      <c r="A1384" s="3" t="s">
        <v>48</v>
      </c>
      <c r="B1384" s="2">
        <v>44348</v>
      </c>
      <c r="C1384" s="7">
        <v>1.01532586131555</v>
      </c>
      <c r="D1384" s="7">
        <v>1.25933315518437E-2</v>
      </c>
      <c r="E1384" s="7">
        <v>0.66917365357772596</v>
      </c>
      <c r="F1384" s="7">
        <v>0.31823301487042999</v>
      </c>
      <c r="G1384" s="7">
        <v>1.2890445667384299E-2</v>
      </c>
      <c r="H1384" s="7">
        <v>1.09654569872538E-2</v>
      </c>
      <c r="I1384" s="7">
        <v>6.7401980004068607E-2</v>
      </c>
      <c r="J1384" s="7">
        <v>0.111639120041531</v>
      </c>
      <c r="K1384" s="7">
        <v>5.69474760960057E-2</v>
      </c>
      <c r="L1384" s="7">
        <v>0.40439999715410602</v>
      </c>
      <c r="M1384" s="7">
        <v>4.68886833796653E-2</v>
      </c>
      <c r="N1384" s="7">
        <v>8.9700869043745302E-2</v>
      </c>
      <c r="O1384" s="7">
        <v>7.0483510148582297E-3</v>
      </c>
      <c r="P1384" s="7">
        <v>0.19211762061138099</v>
      </c>
      <c r="Q1384" s="7">
        <v>6.71353184850995</v>
      </c>
    </row>
    <row r="1385" spans="1:17" hidden="1" x14ac:dyDescent="0.3">
      <c r="A1385" s="3" t="s">
        <v>48</v>
      </c>
      <c r="B1385" s="2">
        <v>44378</v>
      </c>
      <c r="C1385" s="7">
        <v>1.0565566110415201</v>
      </c>
      <c r="D1385" s="7">
        <v>1.22348693794477E-2</v>
      </c>
      <c r="E1385" s="7">
        <v>0.66353040363652704</v>
      </c>
      <c r="F1385" s="7">
        <v>0.324234726984025</v>
      </c>
      <c r="G1385" s="7">
        <v>1.2308165764278199E-2</v>
      </c>
      <c r="H1385" s="7">
        <v>1.39175466986161E-2</v>
      </c>
      <c r="I1385" s="7">
        <v>6.81094894729255E-2</v>
      </c>
      <c r="J1385" s="7">
        <v>0.1188789387468</v>
      </c>
      <c r="K1385" s="7">
        <v>5.7666443646417799E-2</v>
      </c>
      <c r="L1385" s="7">
        <v>0.401838352249693</v>
      </c>
      <c r="M1385" s="7">
        <v>4.6339234363219198E-2</v>
      </c>
      <c r="N1385" s="7">
        <v>8.6369908835108505E-2</v>
      </c>
      <c r="O1385" s="7">
        <v>8.2587443307335605E-3</v>
      </c>
      <c r="P1385" s="7">
        <v>0.186313175892208</v>
      </c>
      <c r="Q1385" s="7">
        <v>6.7353801158651896</v>
      </c>
    </row>
    <row r="1386" spans="1:17" hidden="1" x14ac:dyDescent="0.3">
      <c r="A1386" s="3" t="s">
        <v>48</v>
      </c>
      <c r="B1386" s="2">
        <v>44409</v>
      </c>
      <c r="C1386" s="7">
        <v>1.04341131226329</v>
      </c>
      <c r="D1386" s="7">
        <v>1.2325397396309201E-2</v>
      </c>
      <c r="E1386" s="7">
        <v>0.64970319671420995</v>
      </c>
      <c r="F1386" s="7">
        <v>0.33797140588948099</v>
      </c>
      <c r="G1386" s="7">
        <v>1.2524395295925301E-2</v>
      </c>
      <c r="H1386" s="7">
        <v>1.74134583725838E-2</v>
      </c>
      <c r="I1386" s="7">
        <v>7.1238527772835694E-2</v>
      </c>
      <c r="J1386" s="7">
        <v>0.13534021929882001</v>
      </c>
      <c r="K1386" s="7">
        <v>5.8490879099738803E-2</v>
      </c>
      <c r="L1386" s="7">
        <v>0.37613360674208701</v>
      </c>
      <c r="M1386" s="7">
        <v>4.3983191342197497E-2</v>
      </c>
      <c r="N1386" s="7">
        <v>8.7912502997855094E-2</v>
      </c>
      <c r="O1386" s="7">
        <v>1.13148524945802E-2</v>
      </c>
      <c r="P1386" s="7">
        <v>0.185648366583376</v>
      </c>
      <c r="Q1386" s="7">
        <v>6.6927503308533502</v>
      </c>
    </row>
    <row r="1387" spans="1:17" hidden="1" x14ac:dyDescent="0.3">
      <c r="A1387" s="3" t="s">
        <v>48</v>
      </c>
      <c r="B1387" s="2">
        <v>44440</v>
      </c>
      <c r="C1387" s="7">
        <v>1.03869550529945</v>
      </c>
      <c r="D1387" s="7">
        <v>1.37248183338024E-2</v>
      </c>
      <c r="E1387" s="7">
        <v>0.65625633302665498</v>
      </c>
      <c r="F1387" s="7">
        <v>0.33001884863954301</v>
      </c>
      <c r="G1387" s="7">
        <v>1.2666482985905701E-2</v>
      </c>
      <c r="H1387" s="7">
        <v>1.7355950814238599E-2</v>
      </c>
      <c r="I1387" s="7">
        <v>6.40605213175863E-2</v>
      </c>
      <c r="J1387" s="7">
        <v>0.13236000441307899</v>
      </c>
      <c r="K1387" s="7">
        <v>6.0640841444195799E-2</v>
      </c>
      <c r="L1387" s="7">
        <v>0.38137186355199898</v>
      </c>
      <c r="M1387" s="7">
        <v>4.7966288882585903E-2</v>
      </c>
      <c r="N1387" s="7">
        <v>8.0965342693985004E-2</v>
      </c>
      <c r="O1387" s="7">
        <v>1.1288023396650399E-2</v>
      </c>
      <c r="P1387" s="7">
        <v>0.191324680499774</v>
      </c>
      <c r="Q1387" s="7">
        <v>6.6769765641334198</v>
      </c>
    </row>
    <row r="1388" spans="1:17" hidden="1" x14ac:dyDescent="0.3">
      <c r="A1388" s="3" t="s">
        <v>49</v>
      </c>
      <c r="B1388" s="2">
        <v>43466</v>
      </c>
      <c r="C1388" s="7">
        <v>0.86877690132671004</v>
      </c>
      <c r="D1388" s="7">
        <v>2.5277748591532399E-3</v>
      </c>
      <c r="E1388" s="7">
        <v>0.373171359364741</v>
      </c>
      <c r="F1388" s="7">
        <v>0.624300865776106</v>
      </c>
      <c r="G1388" s="7">
        <v>1.9014808102754299E-2</v>
      </c>
      <c r="H1388" s="7">
        <v>1.53342555568585E-2</v>
      </c>
      <c r="I1388" s="7">
        <v>0.124614086050627</v>
      </c>
      <c r="J1388" s="7">
        <v>0.183999541391175</v>
      </c>
      <c r="K1388" s="7">
        <v>7.7879647727503803E-2</v>
      </c>
      <c r="L1388" s="7">
        <v>0.28761357763628997</v>
      </c>
      <c r="M1388" s="7">
        <v>7.8127436186385901E-2</v>
      </c>
      <c r="N1388" s="7">
        <v>3.62237320608799E-2</v>
      </c>
      <c r="O1388" s="7">
        <v>5.61929532320588E-2</v>
      </c>
      <c r="P1388" s="7">
        <v>0.12099996205546699</v>
      </c>
      <c r="Q1388" s="7">
        <v>4.9943014936942296</v>
      </c>
    </row>
    <row r="1389" spans="1:17" hidden="1" x14ac:dyDescent="0.3">
      <c r="A1389" s="3" t="s">
        <v>49</v>
      </c>
      <c r="B1389" s="2">
        <v>43497</v>
      </c>
      <c r="C1389" s="7">
        <v>0.91110485123186402</v>
      </c>
      <c r="D1389" s="7">
        <v>2.65061199512378E-3</v>
      </c>
      <c r="E1389" s="7">
        <v>0.35601781238233399</v>
      </c>
      <c r="F1389" s="7">
        <v>0.64133157562254295</v>
      </c>
      <c r="G1389" s="7">
        <v>1.58727279588999E-2</v>
      </c>
      <c r="H1389" s="7">
        <v>1.2747507424820901E-2</v>
      </c>
      <c r="I1389" s="7">
        <v>0.116987110547725</v>
      </c>
      <c r="J1389" s="7">
        <v>0.21934966281530499</v>
      </c>
      <c r="K1389" s="7">
        <v>7.2250667810632496E-2</v>
      </c>
      <c r="L1389" s="7">
        <v>0.28281382500499602</v>
      </c>
      <c r="M1389" s="7">
        <v>7.6138373989871194E-2</v>
      </c>
      <c r="N1389" s="7">
        <v>3.1941553722987202E-2</v>
      </c>
      <c r="O1389" s="7">
        <v>5.3860631611107303E-2</v>
      </c>
      <c r="P1389" s="7">
        <v>0.118037939113655</v>
      </c>
      <c r="Q1389" s="7">
        <v>5.1168673260853099</v>
      </c>
    </row>
    <row r="1390" spans="1:17" hidden="1" x14ac:dyDescent="0.3">
      <c r="A1390" s="3" t="s">
        <v>49</v>
      </c>
      <c r="B1390" s="2">
        <v>43525</v>
      </c>
      <c r="C1390" s="7">
        <v>1.02720664937395</v>
      </c>
      <c r="D1390" s="7">
        <v>3.1783933604442498E-3</v>
      </c>
      <c r="E1390" s="7">
        <v>0.35982861380322501</v>
      </c>
      <c r="F1390" s="7">
        <v>0.63699299283633104</v>
      </c>
      <c r="G1390" s="7">
        <v>1.7148387605627299E-2</v>
      </c>
      <c r="H1390" s="7">
        <v>1.2010541503186299E-2</v>
      </c>
      <c r="I1390" s="7">
        <v>0.12544809641465199</v>
      </c>
      <c r="J1390" s="7">
        <v>0.20936429988032099</v>
      </c>
      <c r="K1390" s="7">
        <v>6.9422509743736996E-2</v>
      </c>
      <c r="L1390" s="7">
        <v>0.28113498228767397</v>
      </c>
      <c r="M1390" s="7">
        <v>7.2990305012960804E-2</v>
      </c>
      <c r="N1390" s="7">
        <v>3.3514389694134401E-2</v>
      </c>
      <c r="O1390" s="7">
        <v>5.2055963832946597E-2</v>
      </c>
      <c r="P1390" s="7">
        <v>0.12691052402476</v>
      </c>
      <c r="Q1390" s="7">
        <v>5.1126677954693696</v>
      </c>
    </row>
    <row r="1391" spans="1:17" hidden="1" x14ac:dyDescent="0.3">
      <c r="A1391" s="3" t="s">
        <v>49</v>
      </c>
      <c r="B1391" s="2">
        <v>43556</v>
      </c>
      <c r="C1391" s="7">
        <v>0.966882853736304</v>
      </c>
      <c r="D1391" s="7">
        <v>2.8852524108552201E-3</v>
      </c>
      <c r="E1391" s="7">
        <v>0.35721837079544999</v>
      </c>
      <c r="F1391" s="7">
        <v>0.63989637679369504</v>
      </c>
      <c r="G1391" s="7">
        <v>1.7261634582023601E-2</v>
      </c>
      <c r="H1391" s="7">
        <v>1.1539301995273E-2</v>
      </c>
      <c r="I1391" s="7">
        <v>0.133535955968727</v>
      </c>
      <c r="J1391" s="7">
        <v>0.20170278354885901</v>
      </c>
      <c r="K1391" s="7">
        <v>7.1510585043318795E-2</v>
      </c>
      <c r="L1391" s="7">
        <v>0.28368267548061499</v>
      </c>
      <c r="M1391" s="7">
        <v>7.0917369228562593E-2</v>
      </c>
      <c r="N1391" s="7">
        <v>3.9954553836074297E-2</v>
      </c>
      <c r="O1391" s="7">
        <v>5.2518231164055899E-2</v>
      </c>
      <c r="P1391" s="7">
        <v>0.11737690915248999</v>
      </c>
      <c r="Q1391" s="7">
        <v>5.05609659135893</v>
      </c>
    </row>
    <row r="1392" spans="1:17" hidden="1" x14ac:dyDescent="0.3">
      <c r="A1392" s="3" t="s">
        <v>49</v>
      </c>
      <c r="B1392" s="2">
        <v>43586</v>
      </c>
      <c r="C1392" s="7">
        <v>1.03629117185959</v>
      </c>
      <c r="D1392" s="7">
        <v>2.9748887783075401E-3</v>
      </c>
      <c r="E1392" s="7">
        <v>0.36880113366248901</v>
      </c>
      <c r="F1392" s="7">
        <v>0.62822397755920401</v>
      </c>
      <c r="G1392" s="7">
        <v>1.6461565835628401E-2</v>
      </c>
      <c r="H1392" s="7">
        <v>1.09988434091497E-2</v>
      </c>
      <c r="I1392" s="7">
        <v>0.13519928141992901</v>
      </c>
      <c r="J1392" s="7">
        <v>0.21095166791921399</v>
      </c>
      <c r="K1392" s="7">
        <v>7.1406194840117607E-2</v>
      </c>
      <c r="L1392" s="7">
        <v>0.279678838663518</v>
      </c>
      <c r="M1392" s="7">
        <v>7.1641422544062194E-2</v>
      </c>
      <c r="N1392" s="7">
        <v>3.4010775414811199E-2</v>
      </c>
      <c r="O1392" s="7">
        <v>5.1344292122584297E-2</v>
      </c>
      <c r="P1392" s="7">
        <v>0.11830711783098601</v>
      </c>
      <c r="Q1392" s="7">
        <v>5.03501798791324</v>
      </c>
    </row>
    <row r="1393" spans="1:17" hidden="1" x14ac:dyDescent="0.3">
      <c r="A1393" s="3" t="s">
        <v>49</v>
      </c>
      <c r="B1393" s="2">
        <v>43617</v>
      </c>
      <c r="C1393" s="7">
        <v>0.98969341256838295</v>
      </c>
      <c r="D1393" s="7">
        <v>2.8370246101934102E-3</v>
      </c>
      <c r="E1393" s="7">
        <v>0.36449962529461699</v>
      </c>
      <c r="F1393" s="7">
        <v>0.63266335009519004</v>
      </c>
      <c r="G1393" s="7">
        <v>1.9375808540804701E-2</v>
      </c>
      <c r="H1393" s="7">
        <v>1.12686860365572E-2</v>
      </c>
      <c r="I1393" s="7">
        <v>0.142058678797991</v>
      </c>
      <c r="J1393" s="7">
        <v>0.208638957393395</v>
      </c>
      <c r="K1393" s="7">
        <v>7.12852658048993E-2</v>
      </c>
      <c r="L1393" s="7">
        <v>0.28193574197771998</v>
      </c>
      <c r="M1393" s="7">
        <v>7.0958957013729299E-2</v>
      </c>
      <c r="N1393" s="7">
        <v>2.9982961262179902E-2</v>
      </c>
      <c r="O1393" s="7">
        <v>5.4051992753141799E-2</v>
      </c>
      <c r="P1393" s="7">
        <v>0.11044295041958201</v>
      </c>
      <c r="Q1393" s="7">
        <v>5.0104040312222597</v>
      </c>
    </row>
    <row r="1394" spans="1:17" hidden="1" x14ac:dyDescent="0.3">
      <c r="A1394" s="3" t="s">
        <v>49</v>
      </c>
      <c r="B1394" s="2">
        <v>43647</v>
      </c>
      <c r="C1394" s="7">
        <v>0.99744976211959202</v>
      </c>
      <c r="D1394" s="7">
        <v>3.23768111858411E-3</v>
      </c>
      <c r="E1394" s="7">
        <v>0.35341142205950599</v>
      </c>
      <c r="F1394" s="7">
        <v>0.64335089682191005</v>
      </c>
      <c r="G1394" s="7">
        <v>1.62283832325371E-2</v>
      </c>
      <c r="H1394" s="7">
        <v>1.12971647813483E-2</v>
      </c>
      <c r="I1394" s="7">
        <v>0.13994528413369101</v>
      </c>
      <c r="J1394" s="7">
        <v>0.18898038532612799</v>
      </c>
      <c r="K1394" s="7">
        <v>7.2781000914889094E-2</v>
      </c>
      <c r="L1394" s="7">
        <v>0.271916865483741</v>
      </c>
      <c r="M1394" s="7">
        <v>7.9379395370292802E-2</v>
      </c>
      <c r="N1394" s="7">
        <v>3.2255529531182797E-2</v>
      </c>
      <c r="O1394" s="7">
        <v>5.1527001355834497E-2</v>
      </c>
      <c r="P1394" s="7">
        <v>0.13568898987035599</v>
      </c>
      <c r="Q1394" s="7">
        <v>5.0487414865505</v>
      </c>
    </row>
    <row r="1395" spans="1:17" hidden="1" x14ac:dyDescent="0.3">
      <c r="A1395" s="3" t="s">
        <v>49</v>
      </c>
      <c r="B1395" s="2">
        <v>43678</v>
      </c>
      <c r="C1395" s="7">
        <v>0.95600063229655396</v>
      </c>
      <c r="D1395" s="7">
        <v>2.54208586663884E-3</v>
      </c>
      <c r="E1395" s="7">
        <v>0.34930335289699099</v>
      </c>
      <c r="F1395" s="7">
        <v>0.64815456123637005</v>
      </c>
      <c r="G1395" s="7">
        <v>1.7675029423703598E-2</v>
      </c>
      <c r="H1395" s="7">
        <v>1.32615613892127E-2</v>
      </c>
      <c r="I1395" s="7">
        <v>0.13961806642144101</v>
      </c>
      <c r="J1395" s="7">
        <v>0.20311500925091799</v>
      </c>
      <c r="K1395" s="7">
        <v>7.1781125907363894E-2</v>
      </c>
      <c r="L1395" s="7">
        <v>0.26861922681924899</v>
      </c>
      <c r="M1395" s="7">
        <v>7.0379666058287105E-2</v>
      </c>
      <c r="N1395" s="7">
        <v>3.7304251983654203E-2</v>
      </c>
      <c r="O1395" s="7">
        <v>5.5641132170138802E-2</v>
      </c>
      <c r="P1395" s="7">
        <v>0.122604930576032</v>
      </c>
      <c r="Q1395" s="7">
        <v>5.1065942638345403</v>
      </c>
    </row>
    <row r="1396" spans="1:17" hidden="1" x14ac:dyDescent="0.3">
      <c r="A1396" s="3" t="s">
        <v>49</v>
      </c>
      <c r="B1396" s="2">
        <v>43709</v>
      </c>
      <c r="C1396" s="7">
        <v>0.95364586781017102</v>
      </c>
      <c r="D1396" s="7">
        <v>3.5095784361001102E-3</v>
      </c>
      <c r="E1396" s="7">
        <v>0.36604500191957701</v>
      </c>
      <c r="F1396" s="7">
        <v>0.63044541964432299</v>
      </c>
      <c r="G1396" s="7">
        <v>1.89305497671204E-2</v>
      </c>
      <c r="H1396" s="7">
        <v>1.20026559144569E-2</v>
      </c>
      <c r="I1396" s="7">
        <v>0.13529969076731699</v>
      </c>
      <c r="J1396" s="7">
        <v>0.19308486684482301</v>
      </c>
      <c r="K1396" s="7">
        <v>7.7051902118117202E-2</v>
      </c>
      <c r="L1396" s="7">
        <v>0.27523425781815702</v>
      </c>
      <c r="M1396" s="7">
        <v>6.6115772341628506E-2</v>
      </c>
      <c r="N1396" s="7">
        <v>3.79834035906364E-2</v>
      </c>
      <c r="O1396" s="7">
        <v>5.6235266709661898E-2</v>
      </c>
      <c r="P1396" s="7">
        <v>0.128061634128083</v>
      </c>
      <c r="Q1396" s="7">
        <v>5.0015403364767703</v>
      </c>
    </row>
    <row r="1397" spans="1:17" hidden="1" x14ac:dyDescent="0.3">
      <c r="A1397" s="3" t="s">
        <v>49</v>
      </c>
      <c r="B1397" s="2">
        <v>43739</v>
      </c>
      <c r="C1397" s="7">
        <v>1.0568335294978199</v>
      </c>
      <c r="D1397" s="7">
        <v>2.8618083961248699E-3</v>
      </c>
      <c r="E1397" s="7">
        <v>0.350875326157158</v>
      </c>
      <c r="F1397" s="7">
        <v>0.64626286544671696</v>
      </c>
      <c r="G1397" s="7">
        <v>2.0036001306460001E-2</v>
      </c>
      <c r="H1397" s="7">
        <v>1.3248824665118401E-2</v>
      </c>
      <c r="I1397" s="7">
        <v>0.13472514421147</v>
      </c>
      <c r="J1397" s="7">
        <v>0.204514501617336</v>
      </c>
      <c r="K1397" s="7">
        <v>7.9907096760990198E-2</v>
      </c>
      <c r="L1397" s="7">
        <v>0.26962071313421698</v>
      </c>
      <c r="M1397" s="7">
        <v>6.7764086029003107E-2</v>
      </c>
      <c r="N1397" s="7">
        <v>3.7816286886361801E-2</v>
      </c>
      <c r="O1397" s="7">
        <v>5.76479191308907E-2</v>
      </c>
      <c r="P1397" s="7">
        <v>0.114719426258152</v>
      </c>
      <c r="Q1397" s="7">
        <v>5.0886859100082296</v>
      </c>
    </row>
    <row r="1398" spans="1:17" hidden="1" x14ac:dyDescent="0.3">
      <c r="A1398" s="3" t="s">
        <v>49</v>
      </c>
      <c r="B1398" s="2">
        <v>43770</v>
      </c>
      <c r="C1398" s="7">
        <v>1.0481796837724799</v>
      </c>
      <c r="D1398" s="7">
        <v>2.3543567699852398E-3</v>
      </c>
      <c r="E1398" s="7">
        <v>0.36521199712352898</v>
      </c>
      <c r="F1398" s="7">
        <v>0.632433646106486</v>
      </c>
      <c r="G1398" s="7">
        <v>1.7116335627032499E-2</v>
      </c>
      <c r="H1398" s="7">
        <v>1.2213382076767299E-2</v>
      </c>
      <c r="I1398" s="7">
        <v>0.14722441734953401</v>
      </c>
      <c r="J1398" s="7">
        <v>0.207811309617812</v>
      </c>
      <c r="K1398" s="7">
        <v>9.1348236302913693E-2</v>
      </c>
      <c r="L1398" s="7">
        <v>0.27216957349840898</v>
      </c>
      <c r="M1398" s="7">
        <v>6.70857017956656E-2</v>
      </c>
      <c r="N1398" s="7">
        <v>3.62862125203436E-2</v>
      </c>
      <c r="O1398" s="7">
        <v>4.85425273959669E-2</v>
      </c>
      <c r="P1398" s="7">
        <v>0.100202303815556</v>
      </c>
      <c r="Q1398" s="7">
        <v>5.05833721678286</v>
      </c>
    </row>
    <row r="1399" spans="1:17" hidden="1" x14ac:dyDescent="0.3">
      <c r="A1399" s="3" t="s">
        <v>49</v>
      </c>
      <c r="B1399" s="2">
        <v>43800</v>
      </c>
      <c r="C1399" s="7">
        <v>1.1879346844065899</v>
      </c>
      <c r="D1399" s="7">
        <v>2.4788465955985499E-3</v>
      </c>
      <c r="E1399" s="7">
        <v>0.36077960393675301</v>
      </c>
      <c r="F1399" s="7">
        <v>0.63674154946764905</v>
      </c>
      <c r="G1399" s="7">
        <v>1.3574318749726399E-2</v>
      </c>
      <c r="H1399" s="7">
        <v>1.26260113791406E-2</v>
      </c>
      <c r="I1399" s="7">
        <v>0.17270034652913399</v>
      </c>
      <c r="J1399" s="7">
        <v>0.187223441253107</v>
      </c>
      <c r="K1399" s="7">
        <v>0.122975476917801</v>
      </c>
      <c r="L1399" s="7">
        <v>0.25761162875267102</v>
      </c>
      <c r="M1399" s="7">
        <v>6.5086032694715204E-2</v>
      </c>
      <c r="N1399" s="7">
        <v>3.1638852044591097E-2</v>
      </c>
      <c r="O1399" s="7">
        <v>4.1634624671045201E-2</v>
      </c>
      <c r="P1399" s="7">
        <v>9.4929267008069404E-2</v>
      </c>
      <c r="Q1399" s="7">
        <v>4.9581823786099903</v>
      </c>
    </row>
    <row r="1400" spans="1:17" hidden="1" x14ac:dyDescent="0.3">
      <c r="A1400" s="3" t="s">
        <v>49</v>
      </c>
      <c r="B1400" s="2">
        <v>43831</v>
      </c>
      <c r="C1400" s="7">
        <v>0.88395550293796299</v>
      </c>
      <c r="D1400" s="7">
        <v>2.52730739715509E-3</v>
      </c>
      <c r="E1400" s="7">
        <v>0.385131765166907</v>
      </c>
      <c r="F1400" s="7">
        <v>0.61234092743593804</v>
      </c>
      <c r="G1400" s="7">
        <v>1.9117479413893801E-2</v>
      </c>
      <c r="H1400" s="7">
        <v>1.23486955616454E-2</v>
      </c>
      <c r="I1400" s="7">
        <v>0.112631007171861</v>
      </c>
      <c r="J1400" s="7">
        <v>0.193820700582157</v>
      </c>
      <c r="K1400" s="7">
        <v>7.4977916050806795E-2</v>
      </c>
      <c r="L1400" s="7">
        <v>0.28715407714902802</v>
      </c>
      <c r="M1400" s="7">
        <v>7.6876741624932396E-2</v>
      </c>
      <c r="N1400" s="7">
        <v>3.8298108580233803E-2</v>
      </c>
      <c r="O1400" s="7">
        <v>5.1167954272110197E-2</v>
      </c>
      <c r="P1400" s="7">
        <v>0.133607319593332</v>
      </c>
      <c r="Q1400" s="7">
        <v>5.1047895833651902</v>
      </c>
    </row>
    <row r="1401" spans="1:17" hidden="1" x14ac:dyDescent="0.3">
      <c r="A1401" s="3" t="s">
        <v>49</v>
      </c>
      <c r="B1401" s="2">
        <v>43862</v>
      </c>
      <c r="C1401" s="7">
        <v>0.91892514114851898</v>
      </c>
      <c r="D1401" s="7">
        <v>2.7951477507122502E-3</v>
      </c>
      <c r="E1401" s="7">
        <v>0.38527562081626898</v>
      </c>
      <c r="F1401" s="7">
        <v>0.61192923143301903</v>
      </c>
      <c r="G1401" s="7">
        <v>1.5798046108248399E-2</v>
      </c>
      <c r="H1401" s="7">
        <v>1.30608737538836E-2</v>
      </c>
      <c r="I1401" s="7">
        <v>0.112394734042462</v>
      </c>
      <c r="J1401" s="7">
        <v>0.230273169045071</v>
      </c>
      <c r="K1401" s="7">
        <v>6.7795672823028105E-2</v>
      </c>
      <c r="L1401" s="7">
        <v>0.29365732144112</v>
      </c>
      <c r="M1401" s="7">
        <v>7.2356189493716694E-2</v>
      </c>
      <c r="N1401" s="7">
        <v>3.8603660610984199E-2</v>
      </c>
      <c r="O1401" s="7">
        <v>4.9346869954617498E-2</v>
      </c>
      <c r="P1401" s="7">
        <v>0.10671346272686801</v>
      </c>
      <c r="Q1401" s="7">
        <v>5.1337598190931599</v>
      </c>
    </row>
    <row r="1402" spans="1:17" x14ac:dyDescent="0.3">
      <c r="A1402" s="3" t="s">
        <v>49</v>
      </c>
      <c r="B1402" s="2">
        <v>43891</v>
      </c>
      <c r="C1402" s="7">
        <v>0.79946848816972205</v>
      </c>
      <c r="D1402" s="7">
        <v>3.5500830421568599E-3</v>
      </c>
      <c r="E1402" s="7">
        <v>0.40939033632334398</v>
      </c>
      <c r="F1402" s="7">
        <v>0.58705958063449903</v>
      </c>
      <c r="G1402" s="7">
        <v>2.3106177329628601E-2</v>
      </c>
      <c r="H1402" s="7">
        <v>9.0290731704884501E-3</v>
      </c>
      <c r="I1402" s="7">
        <v>7.5552393946058297E-2</v>
      </c>
      <c r="J1402" s="7">
        <v>0.147805712178044</v>
      </c>
      <c r="K1402" s="7">
        <v>5.6534152489573997E-2</v>
      </c>
      <c r="L1402" s="7">
        <v>0.41570681869100901</v>
      </c>
      <c r="M1402" s="7">
        <v>6.57627132771407E-2</v>
      </c>
      <c r="N1402" s="7">
        <v>3.2991843830750198E-2</v>
      </c>
      <c r="O1402" s="7">
        <v>3.2764397944908701E-2</v>
      </c>
      <c r="P1402" s="7">
        <v>0.140746717142399</v>
      </c>
      <c r="Q1402" s="7">
        <v>5.0681662495831503</v>
      </c>
    </row>
    <row r="1403" spans="1:17" hidden="1" x14ac:dyDescent="0.3">
      <c r="A1403" s="3" t="s">
        <v>49</v>
      </c>
      <c r="B1403" s="2">
        <v>43922</v>
      </c>
      <c r="C1403" s="7">
        <v>0.34131243870636702</v>
      </c>
      <c r="D1403" s="7">
        <v>4.5484522018535501E-3</v>
      </c>
      <c r="E1403" s="7">
        <v>0.59204767162402805</v>
      </c>
      <c r="F1403" s="7">
        <v>0.40340387617411899</v>
      </c>
      <c r="G1403" s="7">
        <v>2.05962740849156E-2</v>
      </c>
      <c r="H1403" s="7">
        <v>2.1068661924104099E-3</v>
      </c>
      <c r="I1403" s="7">
        <v>1.8572491451990299E-2</v>
      </c>
      <c r="J1403" s="7">
        <v>3.2944607088786902E-2</v>
      </c>
      <c r="K1403" s="7">
        <v>1.83609000038574E-2</v>
      </c>
      <c r="L1403" s="7">
        <v>0.78671121818672696</v>
      </c>
      <c r="M1403" s="7">
        <v>3.2371446854917003E-2</v>
      </c>
      <c r="N1403" s="7">
        <v>1.05562321385113E-2</v>
      </c>
      <c r="O1403" s="7">
        <v>2.8134991812138002E-3</v>
      </c>
      <c r="P1403" s="7">
        <v>7.4966464816669895E-2</v>
      </c>
      <c r="Q1403" s="7">
        <v>5.3922126296332298</v>
      </c>
    </row>
    <row r="1404" spans="1:17" hidden="1" x14ac:dyDescent="0.3">
      <c r="A1404" s="3" t="s">
        <v>49</v>
      </c>
      <c r="B1404" s="2">
        <v>43952</v>
      </c>
      <c r="C1404" s="7">
        <v>0.41882116254428903</v>
      </c>
      <c r="D1404" s="7">
        <v>3.7723067424199901E-3</v>
      </c>
      <c r="E1404" s="7">
        <v>0.56534809285557697</v>
      </c>
      <c r="F1404" s="7">
        <v>0.43087960040200302</v>
      </c>
      <c r="G1404" s="7">
        <v>1.72791253663424E-2</v>
      </c>
      <c r="H1404" s="7">
        <v>1.9516416560904401E-3</v>
      </c>
      <c r="I1404" s="7">
        <v>2.4744455711239101E-2</v>
      </c>
      <c r="J1404" s="7">
        <v>4.5697651848794499E-2</v>
      </c>
      <c r="K1404" s="7">
        <v>2.0771268120276399E-2</v>
      </c>
      <c r="L1404" s="7">
        <v>0.68730703193334497</v>
      </c>
      <c r="M1404" s="7">
        <v>3.4815008652667102E-2</v>
      </c>
      <c r="N1404" s="7">
        <v>5.5973475769281203E-2</v>
      </c>
      <c r="O1404" s="7">
        <v>3.1907219345028298E-3</v>
      </c>
      <c r="P1404" s="7">
        <v>0.108269619007461</v>
      </c>
      <c r="Q1404" s="7">
        <v>5.3923288799668301</v>
      </c>
    </row>
    <row r="1405" spans="1:17" hidden="1" x14ac:dyDescent="0.3">
      <c r="A1405" s="3" t="s">
        <v>49</v>
      </c>
      <c r="B1405" s="2">
        <v>43983</v>
      </c>
      <c r="C1405" s="7">
        <v>0.56438147969339303</v>
      </c>
      <c r="D1405" s="7">
        <v>3.08705934671999E-3</v>
      </c>
      <c r="E1405" s="7">
        <v>0.46374300870825402</v>
      </c>
      <c r="F1405" s="7">
        <v>0.53316993194502604</v>
      </c>
      <c r="G1405" s="7">
        <v>1.7611842366746101E-2</v>
      </c>
      <c r="H1405" s="7">
        <v>6.23043567426177E-3</v>
      </c>
      <c r="I1405" s="7">
        <v>0.103837989721737</v>
      </c>
      <c r="J1405" s="7">
        <v>6.0731915594607902E-2</v>
      </c>
      <c r="K1405" s="7">
        <v>3.3337853018823402E-2</v>
      </c>
      <c r="L1405" s="7">
        <v>0.49390943294744999</v>
      </c>
      <c r="M1405" s="7">
        <v>4.3788144546515202E-2</v>
      </c>
      <c r="N1405" s="7">
        <v>6.8074704111436901E-2</v>
      </c>
      <c r="O1405" s="7">
        <v>6.3842499096617399E-3</v>
      </c>
      <c r="P1405" s="7">
        <v>0.16609343210875899</v>
      </c>
      <c r="Q1405" s="7">
        <v>5.3241469952582596</v>
      </c>
    </row>
    <row r="1406" spans="1:17" hidden="1" x14ac:dyDescent="0.3">
      <c r="A1406" s="3" t="s">
        <v>49</v>
      </c>
      <c r="B1406" s="2">
        <v>44013</v>
      </c>
      <c r="C1406" s="7">
        <v>0.74519749822087</v>
      </c>
      <c r="D1406" s="7">
        <v>3.4665786815638801E-3</v>
      </c>
      <c r="E1406" s="7">
        <v>0.42803800284603999</v>
      </c>
      <c r="F1406" s="7">
        <v>0.56849541847239604</v>
      </c>
      <c r="G1406" s="7">
        <v>1.79920614975391E-2</v>
      </c>
      <c r="H1406" s="7">
        <v>7.6968829324534204E-3</v>
      </c>
      <c r="I1406" s="7">
        <v>0.143583780693331</v>
      </c>
      <c r="J1406" s="7">
        <v>0.14058732558478201</v>
      </c>
      <c r="K1406" s="7">
        <v>4.8299875007936803E-2</v>
      </c>
      <c r="L1406" s="7">
        <v>0.35926273878426901</v>
      </c>
      <c r="M1406" s="7">
        <v>6.9734608323774094E-2</v>
      </c>
      <c r="N1406" s="7">
        <v>5.3767031094991202E-2</v>
      </c>
      <c r="O1406" s="7">
        <v>1.75700278876278E-2</v>
      </c>
      <c r="P1406" s="7">
        <v>0.14150566819329499</v>
      </c>
      <c r="Q1406" s="7">
        <v>5.20981875464628</v>
      </c>
    </row>
    <row r="1407" spans="1:17" hidden="1" x14ac:dyDescent="0.3">
      <c r="A1407" s="3" t="s">
        <v>49</v>
      </c>
      <c r="B1407" s="2">
        <v>44044</v>
      </c>
      <c r="C1407" s="7">
        <v>0.82175542877344898</v>
      </c>
      <c r="D1407" s="7">
        <v>3.0530924959504902E-3</v>
      </c>
      <c r="E1407" s="7">
        <v>0.39520105913519998</v>
      </c>
      <c r="F1407" s="7">
        <v>0.60174584836884903</v>
      </c>
      <c r="G1407" s="7">
        <v>1.52102790176724E-2</v>
      </c>
      <c r="H1407" s="7">
        <v>9.6134977254725799E-3</v>
      </c>
      <c r="I1407" s="7">
        <v>0.144958432613635</v>
      </c>
      <c r="J1407" s="7">
        <v>0.192137032725131</v>
      </c>
      <c r="K1407" s="7">
        <v>6.6978565247467703E-2</v>
      </c>
      <c r="L1407" s="7">
        <v>0.30776914884974998</v>
      </c>
      <c r="M1407" s="7">
        <v>6.5452198084721899E-2</v>
      </c>
      <c r="N1407" s="7">
        <v>5.0339732256079302E-2</v>
      </c>
      <c r="O1407" s="7">
        <v>3.1265739500558803E-2</v>
      </c>
      <c r="P1407" s="7">
        <v>0.116275373979512</v>
      </c>
      <c r="Q1407" s="7">
        <v>5.28176199802743</v>
      </c>
    </row>
    <row r="1408" spans="1:17" hidden="1" x14ac:dyDescent="0.3">
      <c r="A1408" s="3" t="s">
        <v>49</v>
      </c>
      <c r="B1408" s="2">
        <v>44075</v>
      </c>
      <c r="C1408" s="7">
        <v>0.83821112675033405</v>
      </c>
      <c r="D1408" s="7">
        <v>3.6221491911339102E-3</v>
      </c>
      <c r="E1408" s="7">
        <v>0.39776258047974999</v>
      </c>
      <c r="F1408" s="7">
        <v>0.59861527032911599</v>
      </c>
      <c r="G1408" s="7">
        <v>1.35879957675753E-2</v>
      </c>
      <c r="H1408" s="7">
        <v>8.6751364895722195E-3</v>
      </c>
      <c r="I1408" s="7">
        <v>0.119507514461427</v>
      </c>
      <c r="J1408" s="7">
        <v>0.17578785866470201</v>
      </c>
      <c r="K1408" s="7">
        <v>6.7802108566930905E-2</v>
      </c>
      <c r="L1408" s="7">
        <v>0.31639963894137801</v>
      </c>
      <c r="M1408" s="7">
        <v>6.8719584227094593E-2</v>
      </c>
      <c r="N1408" s="7">
        <v>4.5082030619869699E-2</v>
      </c>
      <c r="O1408" s="7">
        <v>3.1673634643149602E-2</v>
      </c>
      <c r="P1408" s="7">
        <v>0.15276449761830099</v>
      </c>
      <c r="Q1408" s="7">
        <v>5.1207302301755302</v>
      </c>
    </row>
    <row r="1409" spans="1:17" hidden="1" x14ac:dyDescent="0.3">
      <c r="A1409" s="3" t="s">
        <v>49</v>
      </c>
      <c r="B1409" s="2">
        <v>44105</v>
      </c>
      <c r="C1409" s="7">
        <v>0.873499385169069</v>
      </c>
      <c r="D1409" s="7">
        <v>3.32748023358471E-3</v>
      </c>
      <c r="E1409" s="7">
        <v>0.41349576024784102</v>
      </c>
      <c r="F1409" s="7">
        <v>0.58317675951857395</v>
      </c>
      <c r="G1409" s="7">
        <v>1.4105439829425999E-2</v>
      </c>
      <c r="H1409" s="7">
        <v>9.1537835541027502E-3</v>
      </c>
      <c r="I1409" s="7">
        <v>0.128463899451704</v>
      </c>
      <c r="J1409" s="7">
        <v>0.17890876801459399</v>
      </c>
      <c r="K1409" s="7">
        <v>7.0452185447403406E-2</v>
      </c>
      <c r="L1409" s="7">
        <v>0.33559435407437899</v>
      </c>
      <c r="M1409" s="7">
        <v>6.9424889154293207E-2</v>
      </c>
      <c r="N1409" s="7">
        <v>4.67437666796695E-2</v>
      </c>
      <c r="O1409" s="7">
        <v>2.6433373736406501E-2</v>
      </c>
      <c r="P1409" s="7">
        <v>0.120719540058021</v>
      </c>
      <c r="Q1409" s="7">
        <v>5.1955388093188697</v>
      </c>
    </row>
    <row r="1410" spans="1:17" hidden="1" x14ac:dyDescent="0.3">
      <c r="A1410" s="3" t="s">
        <v>49</v>
      </c>
      <c r="B1410" s="2">
        <v>44136</v>
      </c>
      <c r="C1410" s="7">
        <v>0.54732493056694298</v>
      </c>
      <c r="D1410" s="7">
        <v>4.0518450112710198E-3</v>
      </c>
      <c r="E1410" s="7">
        <v>0.51596240311053798</v>
      </c>
      <c r="F1410" s="7">
        <v>0.47998575187819098</v>
      </c>
      <c r="G1410" s="7">
        <v>2.0600578827518E-2</v>
      </c>
      <c r="H1410" s="7">
        <v>5.1940752453113496E-3</v>
      </c>
      <c r="I1410" s="7">
        <v>5.1049226326792999E-2</v>
      </c>
      <c r="J1410" s="7">
        <v>0.101661316032283</v>
      </c>
      <c r="K1410" s="7">
        <v>4.3864980091213597E-2</v>
      </c>
      <c r="L1410" s="7">
        <v>0.50852310684343505</v>
      </c>
      <c r="M1410" s="7">
        <v>8.3129841820689901E-2</v>
      </c>
      <c r="N1410" s="7">
        <v>5.2611133927889901E-2</v>
      </c>
      <c r="O1410" s="7">
        <v>1.48423914952018E-2</v>
      </c>
      <c r="P1410" s="7">
        <v>0.118523349389664</v>
      </c>
      <c r="Q1410" s="7">
        <v>5.2538346020537503</v>
      </c>
    </row>
    <row r="1411" spans="1:17" hidden="1" x14ac:dyDescent="0.3">
      <c r="A1411" s="3" t="s">
        <v>49</v>
      </c>
      <c r="B1411" s="2">
        <v>44166</v>
      </c>
      <c r="C1411" s="7">
        <v>0.90448001846669901</v>
      </c>
      <c r="D1411" s="7">
        <v>3.52030622467838E-3</v>
      </c>
      <c r="E1411" s="7">
        <v>0.44894894085053599</v>
      </c>
      <c r="F1411" s="7">
        <v>0.54753075292478504</v>
      </c>
      <c r="G1411" s="7">
        <v>1.88331146456352E-2</v>
      </c>
      <c r="H1411" s="7">
        <v>9.0075190706111804E-3</v>
      </c>
      <c r="I1411" s="7">
        <v>0.16014400582066901</v>
      </c>
      <c r="J1411" s="7">
        <v>0.12505021154243201</v>
      </c>
      <c r="K1411" s="7">
        <v>0.120895275949405</v>
      </c>
      <c r="L1411" s="7">
        <v>0.34393047941308102</v>
      </c>
      <c r="M1411" s="7">
        <v>7.32098823789262E-2</v>
      </c>
      <c r="N1411" s="7">
        <v>4.3813622379851203E-2</v>
      </c>
      <c r="O1411" s="7">
        <v>1.51755119403988E-2</v>
      </c>
      <c r="P1411" s="7">
        <v>8.9940376858991006E-2</v>
      </c>
      <c r="Q1411" s="7">
        <v>5.1284051504619796</v>
      </c>
    </row>
    <row r="1412" spans="1:17" hidden="1" x14ac:dyDescent="0.3">
      <c r="A1412" s="3" t="s">
        <v>49</v>
      </c>
      <c r="B1412" s="2">
        <v>44197</v>
      </c>
      <c r="C1412" s="7">
        <v>0.41231899377026898</v>
      </c>
      <c r="D1412" s="7">
        <v>5.0641796047664897E-3</v>
      </c>
      <c r="E1412" s="7">
        <v>0.56221702598987899</v>
      </c>
      <c r="F1412" s="7">
        <v>0.43271879440535499</v>
      </c>
      <c r="G1412" s="7">
        <v>2.2364094891154401E-2</v>
      </c>
      <c r="H1412" s="7">
        <v>1.39807484142319E-3</v>
      </c>
      <c r="I1412" s="7">
        <v>2.1028352826348198E-2</v>
      </c>
      <c r="J1412" s="7">
        <v>7.1438437274901095E-2</v>
      </c>
      <c r="K1412" s="7">
        <v>4.4197517370583299E-2</v>
      </c>
      <c r="L1412" s="7">
        <v>0.58061721162925695</v>
      </c>
      <c r="M1412" s="7">
        <v>7.6692857551289795E-2</v>
      </c>
      <c r="N1412" s="7">
        <v>3.9442007486683701E-2</v>
      </c>
      <c r="O1412" s="7">
        <v>1.13771140927072E-2</v>
      </c>
      <c r="P1412" s="7">
        <v>0.13144433203565201</v>
      </c>
      <c r="Q1412" s="7">
        <v>5.2921375510688096</v>
      </c>
    </row>
    <row r="1413" spans="1:17" hidden="1" x14ac:dyDescent="0.3">
      <c r="A1413" s="3" t="s">
        <v>49</v>
      </c>
      <c r="B1413" s="2">
        <v>44228</v>
      </c>
      <c r="C1413" s="7">
        <v>0.43994538722934701</v>
      </c>
      <c r="D1413" s="7">
        <v>4.17853779837865E-3</v>
      </c>
      <c r="E1413" s="7">
        <v>0.53630464077786</v>
      </c>
      <c r="F1413" s="7">
        <v>0.45951682142376199</v>
      </c>
      <c r="G1413" s="7">
        <v>1.9164610907778701E-2</v>
      </c>
      <c r="H1413" s="7">
        <v>9.6458120584889896E-4</v>
      </c>
      <c r="I1413" s="7">
        <v>2.24455811827266E-2</v>
      </c>
      <c r="J1413" s="7">
        <v>7.8701272944864606E-2</v>
      </c>
      <c r="K1413" s="7">
        <v>4.7945987397285499E-2</v>
      </c>
      <c r="L1413" s="7">
        <v>0.55109354926061105</v>
      </c>
      <c r="M1413" s="7">
        <v>7.7344215410085806E-2</v>
      </c>
      <c r="N1413" s="7">
        <v>4.6885416517393898E-2</v>
      </c>
      <c r="O1413" s="7">
        <v>1.12131099830771E-2</v>
      </c>
      <c r="P1413" s="7">
        <v>0.14424167519032799</v>
      </c>
      <c r="Q1413" s="7">
        <v>5.2520732463526603</v>
      </c>
    </row>
    <row r="1414" spans="1:17" x14ac:dyDescent="0.3">
      <c r="A1414" s="3" t="s">
        <v>49</v>
      </c>
      <c r="B1414" s="2">
        <v>44256</v>
      </c>
      <c r="C1414" s="7">
        <v>0.55581519087657205</v>
      </c>
      <c r="D1414" s="7">
        <v>3.97206676997389E-3</v>
      </c>
      <c r="E1414" s="7">
        <v>0.502829436485981</v>
      </c>
      <c r="F1414" s="7">
        <v>0.49319849674404598</v>
      </c>
      <c r="G1414" s="7">
        <v>1.6306156291421299E-2</v>
      </c>
      <c r="H1414" s="7">
        <v>1.5889525309181001E-3</v>
      </c>
      <c r="I1414" s="7">
        <v>2.48619847160081E-2</v>
      </c>
      <c r="J1414" s="7">
        <v>7.9795416456430998E-2</v>
      </c>
      <c r="K1414" s="7">
        <v>4.7172107197257798E-2</v>
      </c>
      <c r="L1414" s="7">
        <v>0.50741783351749303</v>
      </c>
      <c r="M1414" s="7">
        <v>7.2319475271376499E-2</v>
      </c>
      <c r="N1414" s="7">
        <v>5.1971952977939502E-2</v>
      </c>
      <c r="O1414" s="7">
        <v>1.2624199155953799E-2</v>
      </c>
      <c r="P1414" s="7">
        <v>0.18594192188520101</v>
      </c>
      <c r="Q1414" s="7">
        <v>5.2254446035533704</v>
      </c>
    </row>
    <row r="1415" spans="1:17" hidden="1" x14ac:dyDescent="0.3">
      <c r="A1415" s="3" t="s">
        <v>49</v>
      </c>
      <c r="B1415" s="2">
        <v>44287</v>
      </c>
      <c r="C1415" s="7">
        <v>0.75387674101639002</v>
      </c>
      <c r="D1415" s="7">
        <v>3.7670918793774998E-3</v>
      </c>
      <c r="E1415" s="7">
        <v>0.44898853212177903</v>
      </c>
      <c r="F1415" s="7">
        <v>0.54724437599884401</v>
      </c>
      <c r="G1415" s="7">
        <v>1.42228935230808E-2</v>
      </c>
      <c r="H1415" s="7">
        <v>5.5122497146060196E-3</v>
      </c>
      <c r="I1415" s="7">
        <v>0.12473763434849</v>
      </c>
      <c r="J1415" s="7">
        <v>0.119235112921454</v>
      </c>
      <c r="K1415" s="7">
        <v>6.6682063250643603E-2</v>
      </c>
      <c r="L1415" s="7">
        <v>0.36837075755700999</v>
      </c>
      <c r="M1415" s="7">
        <v>7.6732474281245203E-2</v>
      </c>
      <c r="N1415" s="7">
        <v>5.0362222206980403E-2</v>
      </c>
      <c r="O1415" s="7">
        <v>1.4811185482703E-2</v>
      </c>
      <c r="P1415" s="7">
        <v>0.15933340671378701</v>
      </c>
      <c r="Q1415" s="7">
        <v>5.1661282737381304</v>
      </c>
    </row>
    <row r="1416" spans="1:17" hidden="1" x14ac:dyDescent="0.3">
      <c r="A1416" s="3" t="s">
        <v>49</v>
      </c>
      <c r="B1416" s="2">
        <v>44317</v>
      </c>
      <c r="C1416" s="7">
        <v>0.92963155600292102</v>
      </c>
      <c r="D1416" s="7">
        <v>3.1752996909139701E-3</v>
      </c>
      <c r="E1416" s="7">
        <v>0.39694469882737798</v>
      </c>
      <c r="F1416" s="7">
        <v>0.59988000148170795</v>
      </c>
      <c r="G1416" s="7">
        <v>1.35078987838721E-2</v>
      </c>
      <c r="H1416" s="7">
        <v>8.1233714363520906E-3</v>
      </c>
      <c r="I1416" s="7">
        <v>0.133338675417249</v>
      </c>
      <c r="J1416" s="7">
        <v>0.16534774223774901</v>
      </c>
      <c r="K1416" s="7">
        <v>7.0249162643646598E-2</v>
      </c>
      <c r="L1416" s="7">
        <v>0.30685178598565399</v>
      </c>
      <c r="M1416" s="7">
        <v>7.0146287699481696E-2</v>
      </c>
      <c r="N1416" s="7">
        <v>5.1159301685376503E-2</v>
      </c>
      <c r="O1416" s="7">
        <v>2.58233798897777E-2</v>
      </c>
      <c r="P1416" s="7">
        <v>0.15545239422084101</v>
      </c>
      <c r="Q1416" s="7">
        <v>5.1158017917481704</v>
      </c>
    </row>
    <row r="1417" spans="1:17" hidden="1" x14ac:dyDescent="0.3">
      <c r="A1417" s="3" t="s">
        <v>49</v>
      </c>
      <c r="B1417" s="2">
        <v>44348</v>
      </c>
      <c r="C1417" s="7">
        <v>0.90352089763564203</v>
      </c>
      <c r="D1417" s="7">
        <v>3.1859108620626202E-3</v>
      </c>
      <c r="E1417" s="7">
        <v>0.41497973526926901</v>
      </c>
      <c r="F1417" s="7">
        <v>0.581834353868669</v>
      </c>
      <c r="G1417" s="7">
        <v>1.4465862271286401E-2</v>
      </c>
      <c r="H1417" s="7">
        <v>9.5081135071308203E-3</v>
      </c>
      <c r="I1417" s="7">
        <v>0.13261519030889701</v>
      </c>
      <c r="J1417" s="7">
        <v>0.19375686541463499</v>
      </c>
      <c r="K1417" s="7">
        <v>6.9540629774344706E-2</v>
      </c>
      <c r="L1417" s="7">
        <v>0.30297964146878698</v>
      </c>
      <c r="M1417" s="7">
        <v>7.4325573698472494E-2</v>
      </c>
      <c r="N1417" s="7">
        <v>4.1743718814633499E-2</v>
      </c>
      <c r="O1417" s="7">
        <v>3.4387626332188601E-2</v>
      </c>
      <c r="P1417" s="7">
        <v>0.12667677840962499</v>
      </c>
      <c r="Q1417" s="7">
        <v>5.0835042413878702</v>
      </c>
    </row>
    <row r="1418" spans="1:17" hidden="1" x14ac:dyDescent="0.3">
      <c r="A1418" s="3" t="s">
        <v>49</v>
      </c>
      <c r="B1418" s="2">
        <v>44378</v>
      </c>
      <c r="C1418" s="7">
        <v>0.92570412151247305</v>
      </c>
      <c r="D1418" s="7">
        <v>3.45166906384659E-3</v>
      </c>
      <c r="E1418" s="7">
        <v>0.39818258002850798</v>
      </c>
      <c r="F1418" s="7">
        <v>0.59836575090764499</v>
      </c>
      <c r="G1418" s="7">
        <v>1.19583823068279E-2</v>
      </c>
      <c r="H1418" s="7">
        <v>1.06335557635714E-2</v>
      </c>
      <c r="I1418" s="7">
        <v>0.13090126100934599</v>
      </c>
      <c r="J1418" s="7">
        <v>0.19997419221184201</v>
      </c>
      <c r="K1418" s="7">
        <v>7.0946396262502195E-2</v>
      </c>
      <c r="L1418" s="7">
        <v>0.29537007687943201</v>
      </c>
      <c r="M1418" s="7">
        <v>6.7385258428597994E-2</v>
      </c>
      <c r="N1418" s="7">
        <v>4.1713554050348003E-2</v>
      </c>
      <c r="O1418" s="7">
        <v>4.1436650873765898E-2</v>
      </c>
      <c r="P1418" s="7">
        <v>0.129680672213767</v>
      </c>
      <c r="Q1418" s="7">
        <v>5.1640210024825004</v>
      </c>
    </row>
    <row r="1419" spans="1:17" hidden="1" x14ac:dyDescent="0.3">
      <c r="A1419" s="3" t="s">
        <v>49</v>
      </c>
      <c r="B1419" s="2">
        <v>44409</v>
      </c>
      <c r="C1419" s="7">
        <v>0.95292451386097599</v>
      </c>
      <c r="D1419" s="7">
        <v>2.91489604748879E-3</v>
      </c>
      <c r="E1419" s="7">
        <v>0.356336839531955</v>
      </c>
      <c r="F1419" s="7">
        <v>0.64074826442055599</v>
      </c>
      <c r="G1419" s="7">
        <v>1.29187118505619E-2</v>
      </c>
      <c r="H1419" s="7">
        <v>1.2919514011375701E-2</v>
      </c>
      <c r="I1419" s="7">
        <v>0.134077123041629</v>
      </c>
      <c r="J1419" s="7">
        <v>0.23324531245274599</v>
      </c>
      <c r="K1419" s="7">
        <v>7.4146085397402403E-2</v>
      </c>
      <c r="L1419" s="7">
        <v>0.26277896432252801</v>
      </c>
      <c r="M1419" s="7">
        <v>6.0556903484609001E-2</v>
      </c>
      <c r="N1419" s="7">
        <v>4.3051934364143903E-2</v>
      </c>
      <c r="O1419" s="7">
        <v>4.4338854810244702E-2</v>
      </c>
      <c r="P1419" s="7">
        <v>0.12196659626476</v>
      </c>
      <c r="Q1419" s="7">
        <v>5.0783321454949402</v>
      </c>
    </row>
    <row r="1420" spans="1:17" hidden="1" x14ac:dyDescent="0.3">
      <c r="A1420" s="3" t="s">
        <v>49</v>
      </c>
      <c r="B1420" s="2">
        <v>44440</v>
      </c>
      <c r="C1420" s="7">
        <v>0.93423124794270596</v>
      </c>
      <c r="D1420" s="7">
        <v>3.47124038221401E-3</v>
      </c>
      <c r="E1420" s="7">
        <v>0.39725154852717798</v>
      </c>
      <c r="F1420" s="7">
        <v>0.59927721109060805</v>
      </c>
      <c r="G1420" s="7">
        <v>1.24773642404942E-2</v>
      </c>
      <c r="H1420" s="7">
        <v>1.19639513429214E-2</v>
      </c>
      <c r="I1420" s="7">
        <v>0.11576046385977801</v>
      </c>
      <c r="J1420" s="7">
        <v>0.21681708963883001</v>
      </c>
      <c r="K1420" s="7">
        <v>7.1780147139961697E-2</v>
      </c>
      <c r="L1420" s="7">
        <v>0.27466855382372801</v>
      </c>
      <c r="M1420" s="7">
        <v>6.8429523059967606E-2</v>
      </c>
      <c r="N1420" s="7">
        <v>4.2109790052681603E-2</v>
      </c>
      <c r="O1420" s="7">
        <v>4.2957716707497498E-2</v>
      </c>
      <c r="P1420" s="7">
        <v>0.14303540013414001</v>
      </c>
      <c r="Q1420" s="7">
        <v>4.98207287656225</v>
      </c>
    </row>
    <row r="1421" spans="1:17" hidden="1" x14ac:dyDescent="0.3">
      <c r="A1421" s="3" t="s">
        <v>50</v>
      </c>
      <c r="B1421" s="2">
        <v>43466</v>
      </c>
      <c r="C1421" s="7">
        <v>0.84923414633419803</v>
      </c>
      <c r="D1421" s="7">
        <v>4.7371375130031102E-3</v>
      </c>
      <c r="E1421" s="7">
        <v>0.421406192937131</v>
      </c>
      <c r="F1421" s="7">
        <v>0.57385666954986603</v>
      </c>
      <c r="G1421" s="7">
        <v>9.52975352049883E-3</v>
      </c>
      <c r="H1421" s="7">
        <v>1.5532208336502901E-2</v>
      </c>
      <c r="I1421" s="7">
        <v>8.8700563053331002E-2</v>
      </c>
      <c r="J1421" s="7">
        <v>8.1018821384817197E-2</v>
      </c>
      <c r="K1421" s="7">
        <v>6.8547717738353803E-2</v>
      </c>
      <c r="L1421" s="7">
        <v>0.29356521567435701</v>
      </c>
      <c r="M1421" s="7">
        <v>5.1419180230588897E-2</v>
      </c>
      <c r="N1421" s="7">
        <v>5.4981872733051398E-2</v>
      </c>
      <c r="O1421" s="7">
        <v>3.21587315587697E-2</v>
      </c>
      <c r="P1421" s="7">
        <v>0.30454593576972899</v>
      </c>
      <c r="Q1421" s="7">
        <v>6.3117404709703298</v>
      </c>
    </row>
    <row r="1422" spans="1:17" hidden="1" x14ac:dyDescent="0.3">
      <c r="A1422" s="3" t="s">
        <v>50</v>
      </c>
      <c r="B1422" s="2">
        <v>43497</v>
      </c>
      <c r="C1422" s="7">
        <v>0.88220204947049496</v>
      </c>
      <c r="D1422" s="7">
        <v>4.3714271265132701E-3</v>
      </c>
      <c r="E1422" s="7">
        <v>0.41500332642328502</v>
      </c>
      <c r="F1422" s="7">
        <v>0.58062524645020197</v>
      </c>
      <c r="G1422" s="7">
        <v>9.5397921385524092E-3</v>
      </c>
      <c r="H1422" s="7">
        <v>1.4341246059104199E-2</v>
      </c>
      <c r="I1422" s="7">
        <v>8.7566120485056895E-2</v>
      </c>
      <c r="J1422" s="7">
        <v>8.8467526866456606E-2</v>
      </c>
      <c r="K1422" s="7">
        <v>5.8958765313292999E-2</v>
      </c>
      <c r="L1422" s="7">
        <v>0.284651068637849</v>
      </c>
      <c r="M1422" s="7">
        <v>4.90289608553965E-2</v>
      </c>
      <c r="N1422" s="7">
        <v>5.3144595302037398E-2</v>
      </c>
      <c r="O1422" s="7">
        <v>3.3314834228092498E-2</v>
      </c>
      <c r="P1422" s="7">
        <v>0.32098709011416099</v>
      </c>
      <c r="Q1422" s="7">
        <v>6.3163826278219997</v>
      </c>
    </row>
    <row r="1423" spans="1:17" hidden="1" x14ac:dyDescent="0.3">
      <c r="A1423" s="3" t="s">
        <v>50</v>
      </c>
      <c r="B1423" s="2">
        <v>43525</v>
      </c>
      <c r="C1423" s="7">
        <v>1.0463914473738301</v>
      </c>
      <c r="D1423" s="7">
        <v>5.1798228465148102E-3</v>
      </c>
      <c r="E1423" s="7">
        <v>0.40899884634550199</v>
      </c>
      <c r="F1423" s="7">
        <v>0.58582133080798304</v>
      </c>
      <c r="G1423" s="7">
        <v>8.8279873558782702E-3</v>
      </c>
      <c r="H1423" s="7">
        <v>1.27214121581596E-2</v>
      </c>
      <c r="I1423" s="7">
        <v>9.4329701390314005E-2</v>
      </c>
      <c r="J1423" s="7">
        <v>8.92952690941681E-2</v>
      </c>
      <c r="K1423" s="7">
        <v>6.5456158378959101E-2</v>
      </c>
      <c r="L1423" s="7">
        <v>0.281168559956747</v>
      </c>
      <c r="M1423" s="7">
        <v>4.7836316943767998E-2</v>
      </c>
      <c r="N1423" s="7">
        <v>5.6376268938868802E-2</v>
      </c>
      <c r="O1423" s="7">
        <v>2.87744696228842E-2</v>
      </c>
      <c r="P1423" s="7">
        <v>0.31521385616025299</v>
      </c>
      <c r="Q1423" s="7">
        <v>6.2868973409990598</v>
      </c>
    </row>
    <row r="1424" spans="1:17" hidden="1" x14ac:dyDescent="0.3">
      <c r="A1424" s="3" t="s">
        <v>50</v>
      </c>
      <c r="B1424" s="2">
        <v>43556</v>
      </c>
      <c r="C1424" s="7">
        <v>0.95636904969018999</v>
      </c>
      <c r="D1424" s="7">
        <v>4.9012864548588298E-3</v>
      </c>
      <c r="E1424" s="7">
        <v>0.415728732438161</v>
      </c>
      <c r="F1424" s="7">
        <v>0.57936998110698001</v>
      </c>
      <c r="G1424" s="7">
        <v>1.06123575947372E-2</v>
      </c>
      <c r="H1424" s="7">
        <v>1.4125209777786399E-2</v>
      </c>
      <c r="I1424" s="7">
        <v>0.10386204511795299</v>
      </c>
      <c r="J1424" s="7">
        <v>8.8533494775057703E-2</v>
      </c>
      <c r="K1424" s="7">
        <v>6.1165394424018402E-2</v>
      </c>
      <c r="L1424" s="7">
        <v>0.295132013101994</v>
      </c>
      <c r="M1424" s="7">
        <v>4.4075671430158697E-2</v>
      </c>
      <c r="N1424" s="7">
        <v>5.9876338692556097E-2</v>
      </c>
      <c r="O1424" s="7">
        <v>2.9454574989480901E-2</v>
      </c>
      <c r="P1424" s="7">
        <v>0.29316290009625701</v>
      </c>
      <c r="Q1424" s="7">
        <v>6.4145682839911098</v>
      </c>
    </row>
    <row r="1425" spans="1:17" hidden="1" x14ac:dyDescent="0.3">
      <c r="A1425" s="3" t="s">
        <v>50</v>
      </c>
      <c r="B1425" s="2">
        <v>43586</v>
      </c>
      <c r="C1425" s="7">
        <v>0.99969248470227901</v>
      </c>
      <c r="D1425" s="7">
        <v>4.4651409188015204E-3</v>
      </c>
      <c r="E1425" s="7">
        <v>0.41365241443630302</v>
      </c>
      <c r="F1425" s="7">
        <v>0.58188244464489502</v>
      </c>
      <c r="G1425" s="7">
        <v>1.01787343828166E-2</v>
      </c>
      <c r="H1425" s="7">
        <v>1.38078094528275E-2</v>
      </c>
      <c r="I1425" s="7">
        <v>0.109750383526099</v>
      </c>
      <c r="J1425" s="7">
        <v>8.9546275029794897E-2</v>
      </c>
      <c r="K1425" s="7">
        <v>6.5273099415372904E-2</v>
      </c>
      <c r="L1425" s="7">
        <v>0.289650886404969</v>
      </c>
      <c r="M1425" s="7">
        <v>4.4686938267217299E-2</v>
      </c>
      <c r="N1425" s="7">
        <v>6.0688412611947101E-2</v>
      </c>
      <c r="O1425" s="7">
        <v>2.9721384550476699E-2</v>
      </c>
      <c r="P1425" s="7">
        <v>0.28669607635847899</v>
      </c>
      <c r="Q1425" s="7">
        <v>6.3825255215252898</v>
      </c>
    </row>
    <row r="1426" spans="1:17" hidden="1" x14ac:dyDescent="0.3">
      <c r="A1426" s="3" t="s">
        <v>50</v>
      </c>
      <c r="B1426" s="2">
        <v>43617</v>
      </c>
      <c r="C1426" s="7">
        <v>0.996607637723263</v>
      </c>
      <c r="D1426" s="7">
        <v>4.6388925696616698E-3</v>
      </c>
      <c r="E1426" s="7">
        <v>0.41167235894486598</v>
      </c>
      <c r="F1426" s="7">
        <v>0.58368874848547203</v>
      </c>
      <c r="G1426" s="7">
        <v>1.0176436251392799E-2</v>
      </c>
      <c r="H1426" s="7">
        <v>1.3828686816998901E-2</v>
      </c>
      <c r="I1426" s="7">
        <v>0.105851124343358</v>
      </c>
      <c r="J1426" s="7">
        <v>8.7601118460870694E-2</v>
      </c>
      <c r="K1426" s="7">
        <v>6.8542352800104803E-2</v>
      </c>
      <c r="L1426" s="7">
        <v>0.28761148672648301</v>
      </c>
      <c r="M1426" s="7">
        <v>4.4389691866743602E-2</v>
      </c>
      <c r="N1426" s="7">
        <v>5.03393152258403E-2</v>
      </c>
      <c r="O1426" s="7">
        <v>2.76209894697114E-2</v>
      </c>
      <c r="P1426" s="7">
        <v>0.30403879803849598</v>
      </c>
      <c r="Q1426" s="7">
        <v>6.3754822436807199</v>
      </c>
    </row>
    <row r="1427" spans="1:17" hidden="1" x14ac:dyDescent="0.3">
      <c r="A1427" s="3" t="s">
        <v>50</v>
      </c>
      <c r="B1427" s="2">
        <v>43647</v>
      </c>
      <c r="C1427" s="7">
        <v>1.0409291538129299</v>
      </c>
      <c r="D1427" s="7">
        <v>5.3240022672216697E-3</v>
      </c>
      <c r="E1427" s="7">
        <v>0.40479831714116699</v>
      </c>
      <c r="F1427" s="7">
        <v>0.58987768059161105</v>
      </c>
      <c r="G1427" s="7">
        <v>9.6399651006854603E-3</v>
      </c>
      <c r="H1427" s="7">
        <v>1.4136017504821401E-2</v>
      </c>
      <c r="I1427" s="7">
        <v>0.10706576075402501</v>
      </c>
      <c r="J1427" s="7">
        <v>8.8492942541970293E-2</v>
      </c>
      <c r="K1427" s="7">
        <v>6.5066640088092306E-2</v>
      </c>
      <c r="L1427" s="7">
        <v>0.28089777416063</v>
      </c>
      <c r="M1427" s="7">
        <v>4.3513184965490101E-2</v>
      </c>
      <c r="N1427" s="7">
        <v>4.8967688420985499E-2</v>
      </c>
      <c r="O1427" s="7">
        <v>3.2887437543271801E-2</v>
      </c>
      <c r="P1427" s="7">
        <v>0.30933258892002802</v>
      </c>
      <c r="Q1427" s="7">
        <v>6.4221351538727998</v>
      </c>
    </row>
    <row r="1428" spans="1:17" hidden="1" x14ac:dyDescent="0.3">
      <c r="A1428" s="3" t="s">
        <v>50</v>
      </c>
      <c r="B1428" s="2">
        <v>43678</v>
      </c>
      <c r="C1428" s="7">
        <v>1.02986542652062</v>
      </c>
      <c r="D1428" s="7">
        <v>5.35491699591727E-3</v>
      </c>
      <c r="E1428" s="7">
        <v>0.41211974580111499</v>
      </c>
      <c r="F1428" s="7">
        <v>0.58252533720296795</v>
      </c>
      <c r="G1428" s="7">
        <v>8.7888283196136396E-3</v>
      </c>
      <c r="H1428" s="7">
        <v>1.54662274254372E-2</v>
      </c>
      <c r="I1428" s="7">
        <v>0.107517535141418</v>
      </c>
      <c r="J1428" s="7">
        <v>9.6111254029348905E-2</v>
      </c>
      <c r="K1428" s="7">
        <v>5.9607197057480799E-2</v>
      </c>
      <c r="L1428" s="7">
        <v>0.28125781875982098</v>
      </c>
      <c r="M1428" s="7">
        <v>4.4658500244604001E-2</v>
      </c>
      <c r="N1428" s="7">
        <v>5.2237530827871803E-2</v>
      </c>
      <c r="O1428" s="7">
        <v>2.8815285462730399E-2</v>
      </c>
      <c r="P1428" s="7">
        <v>0.30553982273167402</v>
      </c>
      <c r="Q1428" s="7">
        <v>6.4586139865317396</v>
      </c>
    </row>
    <row r="1429" spans="1:17" hidden="1" x14ac:dyDescent="0.3">
      <c r="A1429" s="3" t="s">
        <v>50</v>
      </c>
      <c r="B1429" s="2">
        <v>43709</v>
      </c>
      <c r="C1429" s="7">
        <v>0.98439878217523702</v>
      </c>
      <c r="D1429" s="7">
        <v>5.1001393914093703E-3</v>
      </c>
      <c r="E1429" s="7">
        <v>0.38749920303473301</v>
      </c>
      <c r="F1429" s="7">
        <v>0.60740065757385697</v>
      </c>
      <c r="G1429" s="7">
        <v>1.0222213060784699E-2</v>
      </c>
      <c r="H1429" s="7">
        <v>1.5943843335557199E-2</v>
      </c>
      <c r="I1429" s="7">
        <v>9.5847686754388997E-2</v>
      </c>
      <c r="J1429" s="7">
        <v>8.7622872585379999E-2</v>
      </c>
      <c r="K1429" s="7">
        <v>5.5774959665701E-2</v>
      </c>
      <c r="L1429" s="7">
        <v>0.27916865008643399</v>
      </c>
      <c r="M1429" s="7">
        <v>4.2618303015958897E-2</v>
      </c>
      <c r="N1429" s="7">
        <v>5.0480722483958199E-2</v>
      </c>
      <c r="O1429" s="7">
        <v>3.0285370120845201E-2</v>
      </c>
      <c r="P1429" s="7">
        <v>0.33203537889099199</v>
      </c>
      <c r="Q1429" s="7">
        <v>6.43242618182465</v>
      </c>
    </row>
    <row r="1430" spans="1:17" hidden="1" x14ac:dyDescent="0.3">
      <c r="A1430" s="3" t="s">
        <v>50</v>
      </c>
      <c r="B1430" s="2">
        <v>43739</v>
      </c>
      <c r="C1430" s="7">
        <v>1.0098795706189001</v>
      </c>
      <c r="D1430" s="7">
        <v>4.7310431100548297E-3</v>
      </c>
      <c r="E1430" s="7">
        <v>0.414367349462409</v>
      </c>
      <c r="F1430" s="7">
        <v>0.58090160742753605</v>
      </c>
      <c r="G1430" s="7">
        <v>8.6327426568558307E-3</v>
      </c>
      <c r="H1430" s="7">
        <v>1.7770383311898001E-2</v>
      </c>
      <c r="I1430" s="7">
        <v>0.107010078647271</v>
      </c>
      <c r="J1430" s="7">
        <v>8.9921421442815494E-2</v>
      </c>
      <c r="K1430" s="7">
        <v>6.01634422971941E-2</v>
      </c>
      <c r="L1430" s="7">
        <v>0.285025704216609</v>
      </c>
      <c r="M1430" s="7">
        <v>4.3686401002768001E-2</v>
      </c>
      <c r="N1430" s="7">
        <v>5.20568667730908E-2</v>
      </c>
      <c r="O1430" s="7">
        <v>2.73752704264182E-2</v>
      </c>
      <c r="P1430" s="7">
        <v>0.30835768922508</v>
      </c>
      <c r="Q1430" s="7">
        <v>6.2855558247599896</v>
      </c>
    </row>
    <row r="1431" spans="1:17" hidden="1" x14ac:dyDescent="0.3">
      <c r="A1431" s="3" t="s">
        <v>50</v>
      </c>
      <c r="B1431" s="2">
        <v>43770</v>
      </c>
      <c r="C1431" s="7">
        <v>1.0332371420130499</v>
      </c>
      <c r="D1431" s="7">
        <v>5.3578026486423404E-3</v>
      </c>
      <c r="E1431" s="7">
        <v>0.42943778424842699</v>
      </c>
      <c r="F1431" s="7">
        <v>0.56520441310293001</v>
      </c>
      <c r="G1431" s="7">
        <v>1.07410753713082E-2</v>
      </c>
      <c r="H1431" s="7">
        <v>2.40552962172088E-2</v>
      </c>
      <c r="I1431" s="7">
        <v>0.117679985323697</v>
      </c>
      <c r="J1431" s="7">
        <v>8.9744074757139802E-2</v>
      </c>
      <c r="K1431" s="7">
        <v>8.3972478471784698E-2</v>
      </c>
      <c r="L1431" s="7">
        <v>0.28820076465129602</v>
      </c>
      <c r="M1431" s="7">
        <v>5.0216513669465598E-2</v>
      </c>
      <c r="N1431" s="7">
        <v>5.6163947187434199E-2</v>
      </c>
      <c r="O1431" s="7">
        <v>2.1440808735644301E-2</v>
      </c>
      <c r="P1431" s="7">
        <v>0.25778505561502102</v>
      </c>
      <c r="Q1431" s="7">
        <v>6.2771562068045998</v>
      </c>
    </row>
    <row r="1432" spans="1:17" hidden="1" x14ac:dyDescent="0.3">
      <c r="A1432" s="3" t="s">
        <v>50</v>
      </c>
      <c r="B1432" s="2">
        <v>43800</v>
      </c>
      <c r="C1432" s="7">
        <v>1.1711931095650201</v>
      </c>
      <c r="D1432" s="7">
        <v>4.5717940247972698E-3</v>
      </c>
      <c r="E1432" s="7">
        <v>0.43026825648164002</v>
      </c>
      <c r="F1432" s="7">
        <v>0.56515994949356296</v>
      </c>
      <c r="G1432" s="7">
        <v>9.5219164258039408E-3</v>
      </c>
      <c r="H1432" s="7">
        <v>2.6802676283339901E-2</v>
      </c>
      <c r="I1432" s="7">
        <v>0.14081954136080599</v>
      </c>
      <c r="J1432" s="7">
        <v>8.9395931788311095E-2</v>
      </c>
      <c r="K1432" s="7">
        <v>0.100108586714765</v>
      </c>
      <c r="L1432" s="7">
        <v>0.301481384814002</v>
      </c>
      <c r="M1432" s="7">
        <v>5.60946550081865E-2</v>
      </c>
      <c r="N1432" s="7">
        <v>4.6430939882208401E-2</v>
      </c>
      <c r="O1432" s="7">
        <v>1.7078038241653701E-2</v>
      </c>
      <c r="P1432" s="7">
        <v>0.212266329480923</v>
      </c>
      <c r="Q1432" s="7">
        <v>6.40710602768422</v>
      </c>
    </row>
    <row r="1433" spans="1:17" hidden="1" x14ac:dyDescent="0.3">
      <c r="A1433" s="3" t="s">
        <v>50</v>
      </c>
      <c r="B1433" s="2">
        <v>43831</v>
      </c>
      <c r="C1433" s="7">
        <v>0.91559099585483505</v>
      </c>
      <c r="D1433" s="7">
        <v>4.8063566318057903E-3</v>
      </c>
      <c r="E1433" s="7">
        <v>0.417518630509296</v>
      </c>
      <c r="F1433" s="7">
        <v>0.577675012858898</v>
      </c>
      <c r="G1433" s="7">
        <v>9.0881831052075299E-3</v>
      </c>
      <c r="H1433" s="7">
        <v>1.6565120682278299E-2</v>
      </c>
      <c r="I1433" s="7">
        <v>8.1825764800725995E-2</v>
      </c>
      <c r="J1433" s="7">
        <v>8.7382685888343595E-2</v>
      </c>
      <c r="K1433" s="7">
        <v>5.9281556849182702E-2</v>
      </c>
      <c r="L1433" s="7">
        <v>0.292576850327607</v>
      </c>
      <c r="M1433" s="7">
        <v>4.602065582592E-2</v>
      </c>
      <c r="N1433" s="7">
        <v>5.0795788799959198E-2</v>
      </c>
      <c r="O1433" s="7">
        <v>2.1915352234664301E-2</v>
      </c>
      <c r="P1433" s="7">
        <v>0.334548041486112</v>
      </c>
      <c r="Q1433" s="7">
        <v>6.4482926189157297</v>
      </c>
    </row>
    <row r="1434" spans="1:17" hidden="1" x14ac:dyDescent="0.3">
      <c r="A1434" s="3" t="s">
        <v>50</v>
      </c>
      <c r="B1434" s="2">
        <v>43862</v>
      </c>
      <c r="C1434" s="7">
        <v>0.91282137406215202</v>
      </c>
      <c r="D1434" s="7">
        <v>5.2967841866968599E-3</v>
      </c>
      <c r="E1434" s="7">
        <v>0.44944313336928698</v>
      </c>
      <c r="F1434" s="7">
        <v>0.54526008244401603</v>
      </c>
      <c r="G1434" s="7">
        <v>9.7592729286529699E-3</v>
      </c>
      <c r="H1434" s="7">
        <v>1.7104387240340899E-2</v>
      </c>
      <c r="I1434" s="7">
        <v>8.4958474105176901E-2</v>
      </c>
      <c r="J1434" s="7">
        <v>9.6928646961598294E-2</v>
      </c>
      <c r="K1434" s="7">
        <v>6.1594685881649701E-2</v>
      </c>
      <c r="L1434" s="7">
        <v>0.29960438096898201</v>
      </c>
      <c r="M1434" s="7">
        <v>4.7887657929493503E-2</v>
      </c>
      <c r="N1434" s="7">
        <v>5.1552236777226E-2</v>
      </c>
      <c r="O1434" s="7">
        <v>2.52659921420052E-2</v>
      </c>
      <c r="P1434" s="7">
        <v>0.305344265064874</v>
      </c>
      <c r="Q1434" s="7">
        <v>6.3691256340028604</v>
      </c>
    </row>
    <row r="1435" spans="1:17" x14ac:dyDescent="0.3">
      <c r="A1435" s="3" t="s">
        <v>50</v>
      </c>
      <c r="B1435" s="2">
        <v>43891</v>
      </c>
      <c r="C1435" s="7">
        <v>0.85622241973364699</v>
      </c>
      <c r="D1435" s="7">
        <v>6.1307288487523802E-3</v>
      </c>
      <c r="E1435" s="7">
        <v>0.49438514069447498</v>
      </c>
      <c r="F1435" s="7">
        <v>0.49948413045677298</v>
      </c>
      <c r="G1435" s="7">
        <v>9.6805469464329701E-3</v>
      </c>
      <c r="H1435" s="7">
        <v>1.30458267528416E-2</v>
      </c>
      <c r="I1435" s="7">
        <v>5.5269466917627103E-2</v>
      </c>
      <c r="J1435" s="7">
        <v>6.4684104162724798E-2</v>
      </c>
      <c r="K1435" s="7">
        <v>6.6328316532980602E-2</v>
      </c>
      <c r="L1435" s="7">
        <v>0.40482754679244098</v>
      </c>
      <c r="M1435" s="7">
        <v>3.9495359263118E-2</v>
      </c>
      <c r="N1435" s="7">
        <v>5.26879712248947E-2</v>
      </c>
      <c r="O1435" s="7">
        <v>1.12832453154737E-2</v>
      </c>
      <c r="P1435" s="7">
        <v>0.28269761609146599</v>
      </c>
      <c r="Q1435" s="7">
        <v>6.4031973874060704</v>
      </c>
    </row>
    <row r="1436" spans="1:17" hidden="1" x14ac:dyDescent="0.3">
      <c r="A1436" s="3" t="s">
        <v>50</v>
      </c>
      <c r="B1436" s="2">
        <v>43922</v>
      </c>
      <c r="C1436" s="7">
        <v>0.43272183940180298</v>
      </c>
      <c r="D1436" s="7">
        <v>8.6553163040294992E-3</v>
      </c>
      <c r="E1436" s="7">
        <v>0.65536941212665001</v>
      </c>
      <c r="F1436" s="7">
        <v>0.33597527156932</v>
      </c>
      <c r="G1436" s="7">
        <v>1.42065250634435E-2</v>
      </c>
      <c r="H1436" s="7">
        <v>1.7036436387283199E-3</v>
      </c>
      <c r="I1436" s="7">
        <v>1.43754661234955E-2</v>
      </c>
      <c r="J1436" s="7">
        <v>1.4338315058505399E-2</v>
      </c>
      <c r="K1436" s="7">
        <v>5.50178534241215E-2</v>
      </c>
      <c r="L1436" s="7">
        <v>0.73920987589489295</v>
      </c>
      <c r="M1436" s="7">
        <v>1.8441610379518102E-2</v>
      </c>
      <c r="N1436" s="7">
        <v>3.71281129401086E-2</v>
      </c>
      <c r="O1436" s="7">
        <v>7.02674322327966E-4</v>
      </c>
      <c r="P1436" s="7">
        <v>0.104875923154858</v>
      </c>
      <c r="Q1436" s="7">
        <v>6.6591518622393799</v>
      </c>
    </row>
    <row r="1437" spans="1:17" hidden="1" x14ac:dyDescent="0.3">
      <c r="A1437" s="3" t="s">
        <v>50</v>
      </c>
      <c r="B1437" s="2">
        <v>43952</v>
      </c>
      <c r="C1437" s="7">
        <v>0.58852927136685196</v>
      </c>
      <c r="D1437" s="7">
        <v>7.1613094359414004E-3</v>
      </c>
      <c r="E1437" s="7">
        <v>0.56393733704432203</v>
      </c>
      <c r="F1437" s="7">
        <v>0.42890135351973702</v>
      </c>
      <c r="G1437" s="7">
        <v>1.14126725035467E-2</v>
      </c>
      <c r="H1437" s="7">
        <v>1.41226517821211E-3</v>
      </c>
      <c r="I1437" s="7">
        <v>1.63428600365042E-2</v>
      </c>
      <c r="J1437" s="7">
        <v>3.84831333289892E-2</v>
      </c>
      <c r="K1437" s="7">
        <v>6.0480349107563898E-2</v>
      </c>
      <c r="L1437" s="7">
        <v>0.58574975118866202</v>
      </c>
      <c r="M1437" s="7">
        <v>1.68911282087243E-2</v>
      </c>
      <c r="N1437" s="7">
        <v>7.8324222347492894E-2</v>
      </c>
      <c r="O1437" s="7">
        <v>1.4142647813734301E-3</v>
      </c>
      <c r="P1437" s="7">
        <v>0.18948935331893199</v>
      </c>
      <c r="Q1437" s="7">
        <v>6.63204157723451</v>
      </c>
    </row>
    <row r="1438" spans="1:17" hidden="1" x14ac:dyDescent="0.3">
      <c r="A1438" s="3" t="s">
        <v>50</v>
      </c>
      <c r="B1438" s="2">
        <v>43983</v>
      </c>
      <c r="C1438" s="7">
        <v>0.81367779454509803</v>
      </c>
      <c r="D1438" s="7">
        <v>5.2555236769600598E-3</v>
      </c>
      <c r="E1438" s="7">
        <v>0.46404470342362097</v>
      </c>
      <c r="F1438" s="7">
        <v>0.53069977289941905</v>
      </c>
      <c r="G1438" s="7">
        <v>9.5334858274343792E-3</v>
      </c>
      <c r="H1438" s="7">
        <v>7.02927113456224E-3</v>
      </c>
      <c r="I1438" s="7">
        <v>6.1311706193900403E-2</v>
      </c>
      <c r="J1438" s="7">
        <v>4.05706365003266E-2</v>
      </c>
      <c r="K1438" s="7">
        <v>4.7435048343102498E-2</v>
      </c>
      <c r="L1438" s="7">
        <v>0.39780156642285902</v>
      </c>
      <c r="M1438" s="7">
        <v>2.4033349677687998E-2</v>
      </c>
      <c r="N1438" s="7">
        <v>7.0581704243899798E-2</v>
      </c>
      <c r="O1438" s="7">
        <v>1.3736251822808201E-3</v>
      </c>
      <c r="P1438" s="7">
        <v>0.340329606473947</v>
      </c>
      <c r="Q1438" s="7">
        <v>6.5404515911682299</v>
      </c>
    </row>
    <row r="1439" spans="1:17" hidden="1" x14ac:dyDescent="0.3">
      <c r="A1439" s="3" t="s">
        <v>50</v>
      </c>
      <c r="B1439" s="2">
        <v>44013</v>
      </c>
      <c r="C1439" s="7">
        <v>0.92929339346898099</v>
      </c>
      <c r="D1439" s="7">
        <v>5.9350536363176401E-3</v>
      </c>
      <c r="E1439" s="7">
        <v>0.45414352965583799</v>
      </c>
      <c r="F1439" s="7">
        <v>0.53992141670784399</v>
      </c>
      <c r="G1439" s="7">
        <v>9.0553564370542093E-3</v>
      </c>
      <c r="H1439" s="7">
        <v>1.1578045015400801E-2</v>
      </c>
      <c r="I1439" s="7">
        <v>8.8199820975857504E-2</v>
      </c>
      <c r="J1439" s="7">
        <v>6.6434987001915802E-2</v>
      </c>
      <c r="K1439" s="7">
        <v>5.1112492807171298E-2</v>
      </c>
      <c r="L1439" s="7">
        <v>0.33951263525521702</v>
      </c>
      <c r="M1439" s="7">
        <v>4.2649598922752503E-2</v>
      </c>
      <c r="N1439" s="7">
        <v>7.0643933514511495E-2</v>
      </c>
      <c r="O1439" s="7">
        <v>4.5199633177777903E-3</v>
      </c>
      <c r="P1439" s="7">
        <v>0.31629316675234198</v>
      </c>
      <c r="Q1439" s="7">
        <v>6.50884264398033</v>
      </c>
    </row>
    <row r="1440" spans="1:17" hidden="1" x14ac:dyDescent="0.3">
      <c r="A1440" s="3" t="s">
        <v>50</v>
      </c>
      <c r="B1440" s="2">
        <v>44044</v>
      </c>
      <c r="C1440" s="7">
        <v>0.98003768076169495</v>
      </c>
      <c r="D1440" s="7">
        <v>4.89646662821121E-3</v>
      </c>
      <c r="E1440" s="7">
        <v>0.43237368761448303</v>
      </c>
      <c r="F1440" s="7">
        <v>0.562729845757306</v>
      </c>
      <c r="G1440" s="7">
        <v>7.6782309497799902E-3</v>
      </c>
      <c r="H1440" s="7">
        <v>1.30289753995227E-2</v>
      </c>
      <c r="I1440" s="7">
        <v>9.6938105273244604E-2</v>
      </c>
      <c r="J1440" s="7">
        <v>8.5881912953812006E-2</v>
      </c>
      <c r="K1440" s="7">
        <v>6.1013021261864801E-2</v>
      </c>
      <c r="L1440" s="7">
        <v>0.31302673605082298</v>
      </c>
      <c r="M1440" s="7">
        <v>3.7454204643081197E-2</v>
      </c>
      <c r="N1440" s="7">
        <v>6.2296091952945498E-2</v>
      </c>
      <c r="O1440" s="7">
        <v>6.1141680657838902E-3</v>
      </c>
      <c r="P1440" s="7">
        <v>0.31656855344914198</v>
      </c>
      <c r="Q1440" s="7">
        <v>6.5070589425628702</v>
      </c>
    </row>
    <row r="1441" spans="1:17" hidden="1" x14ac:dyDescent="0.3">
      <c r="A1441" s="3" t="s">
        <v>50</v>
      </c>
      <c r="B1441" s="2">
        <v>44075</v>
      </c>
      <c r="C1441" s="7">
        <v>0.983128412847174</v>
      </c>
      <c r="D1441" s="7">
        <v>6.0381573753146497E-3</v>
      </c>
      <c r="E1441" s="7">
        <v>0.42913019776865102</v>
      </c>
      <c r="F1441" s="7">
        <v>0.56483164485603399</v>
      </c>
      <c r="G1441" s="7">
        <v>9.3309275554818803E-3</v>
      </c>
      <c r="H1441" s="7">
        <v>1.2785771690861701E-2</v>
      </c>
      <c r="I1441" s="7">
        <v>8.2693322892438206E-2</v>
      </c>
      <c r="J1441" s="7">
        <v>7.3585305736554807E-2</v>
      </c>
      <c r="K1441" s="7">
        <v>5.59737348954778E-2</v>
      </c>
      <c r="L1441" s="7">
        <v>0.30589806876555298</v>
      </c>
      <c r="M1441" s="7">
        <v>3.9855005520116997E-2</v>
      </c>
      <c r="N1441" s="7">
        <v>5.60235505213054E-2</v>
      </c>
      <c r="O1441" s="7">
        <v>5.3685287029388703E-3</v>
      </c>
      <c r="P1441" s="7">
        <v>0.35848578371927198</v>
      </c>
      <c r="Q1441" s="7">
        <v>6.4740134208722599</v>
      </c>
    </row>
    <row r="1442" spans="1:17" hidden="1" x14ac:dyDescent="0.3">
      <c r="A1442" s="3" t="s">
        <v>50</v>
      </c>
      <c r="B1442" s="2">
        <v>44105</v>
      </c>
      <c r="C1442" s="7">
        <v>0.98427394646462296</v>
      </c>
      <c r="D1442" s="7">
        <v>5.2052948759598499E-3</v>
      </c>
      <c r="E1442" s="7">
        <v>0.47737985142040801</v>
      </c>
      <c r="F1442" s="7">
        <v>0.51741485370363205</v>
      </c>
      <c r="G1442" s="7">
        <v>8.2128081321017794E-3</v>
      </c>
      <c r="H1442" s="7">
        <v>1.7262986294558899E-2</v>
      </c>
      <c r="I1442" s="7">
        <v>9.2478591636570698E-2</v>
      </c>
      <c r="J1442" s="7">
        <v>7.9292983282056306E-2</v>
      </c>
      <c r="K1442" s="7">
        <v>6.60629342812728E-2</v>
      </c>
      <c r="L1442" s="7">
        <v>0.32373552420687002</v>
      </c>
      <c r="M1442" s="7">
        <v>4.3784675565632002E-2</v>
      </c>
      <c r="N1442" s="7">
        <v>6.4664087009771498E-2</v>
      </c>
      <c r="O1442" s="7">
        <v>4.43230679223115E-3</v>
      </c>
      <c r="P1442" s="7">
        <v>0.30007310279893501</v>
      </c>
      <c r="Q1442" s="7">
        <v>6.4520659303692103</v>
      </c>
    </row>
    <row r="1443" spans="1:17" hidden="1" x14ac:dyDescent="0.3">
      <c r="A1443" s="3" t="s">
        <v>50</v>
      </c>
      <c r="B1443" s="2">
        <v>44136</v>
      </c>
      <c r="C1443" s="7">
        <v>0.70246894783307501</v>
      </c>
      <c r="D1443" s="7">
        <v>7.4318964107234504E-3</v>
      </c>
      <c r="E1443" s="7">
        <v>0.53200957425478101</v>
      </c>
      <c r="F1443" s="7">
        <v>0.46055852933449598</v>
      </c>
      <c r="G1443" s="7">
        <v>1.1245803716448901E-2</v>
      </c>
      <c r="H1443" s="7">
        <v>1.04490278095857E-2</v>
      </c>
      <c r="I1443" s="7">
        <v>3.4627441877021901E-2</v>
      </c>
      <c r="J1443" s="7">
        <v>5.9968469410958E-2</v>
      </c>
      <c r="K1443" s="7">
        <v>6.9354272381597498E-2</v>
      </c>
      <c r="L1443" s="7">
        <v>0.448719045770476</v>
      </c>
      <c r="M1443" s="7">
        <v>4.7495514521083998E-2</v>
      </c>
      <c r="N1443" s="7">
        <v>7.6872768530014707E-2</v>
      </c>
      <c r="O1443" s="7">
        <v>2.85626509402867E-3</v>
      </c>
      <c r="P1443" s="7">
        <v>0.23841139088878499</v>
      </c>
      <c r="Q1443" s="7">
        <v>6.5630485706329402</v>
      </c>
    </row>
    <row r="1444" spans="1:17" hidden="1" x14ac:dyDescent="0.3">
      <c r="A1444" s="3" t="s">
        <v>50</v>
      </c>
      <c r="B1444" s="2">
        <v>44166</v>
      </c>
      <c r="C1444" s="7">
        <v>0.91129885501169094</v>
      </c>
      <c r="D1444" s="7">
        <v>5.9858017598771896E-3</v>
      </c>
      <c r="E1444" s="7">
        <v>0.51660065488191198</v>
      </c>
      <c r="F1444" s="7">
        <v>0.47741354335821101</v>
      </c>
      <c r="G1444" s="7">
        <v>1.09173050083217E-2</v>
      </c>
      <c r="H1444" s="7">
        <v>1.9811068145121201E-2</v>
      </c>
      <c r="I1444" s="7">
        <v>0.107221333862192</v>
      </c>
      <c r="J1444" s="7">
        <v>6.1961091876676699E-2</v>
      </c>
      <c r="K1444" s="7">
        <v>9.2169695168990304E-2</v>
      </c>
      <c r="L1444" s="7">
        <v>0.40627478481322998</v>
      </c>
      <c r="M1444" s="7">
        <v>5.0052084959383403E-2</v>
      </c>
      <c r="N1444" s="7">
        <v>5.4961379156660897E-2</v>
      </c>
      <c r="O1444" s="7">
        <v>2.31714623516221E-3</v>
      </c>
      <c r="P1444" s="7">
        <v>0.194314110774262</v>
      </c>
      <c r="Q1444" s="7">
        <v>6.4992300147340902</v>
      </c>
    </row>
    <row r="1445" spans="1:17" hidden="1" x14ac:dyDescent="0.3">
      <c r="A1445" s="3" t="s">
        <v>50</v>
      </c>
      <c r="B1445" s="2">
        <v>44197</v>
      </c>
      <c r="C1445" s="7">
        <v>0.55921525671449601</v>
      </c>
      <c r="D1445" s="7">
        <v>6.4787978541418403E-3</v>
      </c>
      <c r="E1445" s="7">
        <v>0.53161641863582998</v>
      </c>
      <c r="F1445" s="7">
        <v>0.46190478351002801</v>
      </c>
      <c r="G1445" s="7">
        <v>1.2283521060575399E-2</v>
      </c>
      <c r="H1445" s="7">
        <v>1.60691326030731E-3</v>
      </c>
      <c r="I1445" s="7">
        <v>1.33423876726705E-2</v>
      </c>
      <c r="J1445" s="7">
        <v>5.3525430630114099E-2</v>
      </c>
      <c r="K1445" s="7">
        <v>4.7613564620973797E-2</v>
      </c>
      <c r="L1445" s="7">
        <v>0.50619923723208304</v>
      </c>
      <c r="M1445" s="7">
        <v>4.1986095736869802E-2</v>
      </c>
      <c r="N1445" s="7">
        <v>4.6711246659613702E-2</v>
      </c>
      <c r="O1445" s="7">
        <v>4.9099943107762398E-3</v>
      </c>
      <c r="P1445" s="7">
        <v>0.27182160881601602</v>
      </c>
      <c r="Q1445" s="7">
        <v>6.6062536469008197</v>
      </c>
    </row>
    <row r="1446" spans="1:17" hidden="1" x14ac:dyDescent="0.3">
      <c r="A1446" s="3" t="s">
        <v>50</v>
      </c>
      <c r="B1446" s="2">
        <v>44228</v>
      </c>
      <c r="C1446" s="7">
        <v>0.58210653059047202</v>
      </c>
      <c r="D1446" s="7">
        <v>5.9286628300772399E-3</v>
      </c>
      <c r="E1446" s="7">
        <v>0.54169209958230102</v>
      </c>
      <c r="F1446" s="7">
        <v>0.452379237587622</v>
      </c>
      <c r="G1446" s="7">
        <v>1.09317383019065E-2</v>
      </c>
      <c r="H1446" s="7">
        <v>1.52449298711289E-3</v>
      </c>
      <c r="I1446" s="7">
        <v>1.40620326820573E-2</v>
      </c>
      <c r="J1446" s="7">
        <v>5.4766687930243002E-2</v>
      </c>
      <c r="K1446" s="7">
        <v>6.6300496582380394E-2</v>
      </c>
      <c r="L1446" s="7">
        <v>0.47693883634600298</v>
      </c>
      <c r="M1446" s="7">
        <v>4.2529356365225E-2</v>
      </c>
      <c r="N1446" s="7">
        <v>5.8743586570169398E-2</v>
      </c>
      <c r="O1446" s="7">
        <v>2.80082520596195E-3</v>
      </c>
      <c r="P1446" s="7">
        <v>0.27140194702894099</v>
      </c>
      <c r="Q1446" s="7">
        <v>6.5959757217253099</v>
      </c>
    </row>
    <row r="1447" spans="1:17" x14ac:dyDescent="0.3">
      <c r="A1447" s="3" t="s">
        <v>50</v>
      </c>
      <c r="B1447" s="2">
        <v>44256</v>
      </c>
      <c r="C1447" s="7">
        <v>0.72217716431679102</v>
      </c>
      <c r="D1447" s="7">
        <v>5.8897427795972504E-3</v>
      </c>
      <c r="E1447" s="7">
        <v>0.53440832951878403</v>
      </c>
      <c r="F1447" s="7">
        <v>0.459701927701619</v>
      </c>
      <c r="G1447" s="7">
        <v>1.1962291326685999E-2</v>
      </c>
      <c r="H1447" s="7">
        <v>1.42311232957419E-3</v>
      </c>
      <c r="I1447" s="7">
        <v>1.43153326538678E-2</v>
      </c>
      <c r="J1447" s="7">
        <v>5.3346972223104201E-2</v>
      </c>
      <c r="K1447" s="7">
        <v>6.4728655247345807E-2</v>
      </c>
      <c r="L1447" s="7">
        <v>0.45018909574244798</v>
      </c>
      <c r="M1447" s="7">
        <v>4.2012005278056597E-2</v>
      </c>
      <c r="N1447" s="7">
        <v>7.0855153792185405E-2</v>
      </c>
      <c r="O1447" s="7">
        <v>2.4480799326535001E-3</v>
      </c>
      <c r="P1447" s="7">
        <v>0.28871930147407798</v>
      </c>
      <c r="Q1447" s="7">
        <v>6.5778547499918796</v>
      </c>
    </row>
    <row r="1448" spans="1:17" hidden="1" x14ac:dyDescent="0.3">
      <c r="A1448" s="3" t="s">
        <v>50</v>
      </c>
      <c r="B1448" s="2">
        <v>44287</v>
      </c>
      <c r="C1448" s="7">
        <v>0.90066192062613604</v>
      </c>
      <c r="D1448" s="7">
        <v>5.7093196383486804E-3</v>
      </c>
      <c r="E1448" s="7">
        <v>0.47960201424709897</v>
      </c>
      <c r="F1448" s="7">
        <v>0.514688666114553</v>
      </c>
      <c r="G1448" s="7">
        <v>1.04110927481451E-2</v>
      </c>
      <c r="H1448" s="7">
        <v>8.46979957566181E-3</v>
      </c>
      <c r="I1448" s="7">
        <v>8.1932170485651407E-2</v>
      </c>
      <c r="J1448" s="7">
        <v>5.85653210795129E-2</v>
      </c>
      <c r="K1448" s="7">
        <v>5.5984102257263003E-2</v>
      </c>
      <c r="L1448" s="7">
        <v>0.35465755931493897</v>
      </c>
      <c r="M1448" s="7">
        <v>4.5331424954184803E-2</v>
      </c>
      <c r="N1448" s="7">
        <v>7.5388767062065806E-2</v>
      </c>
      <c r="O1448" s="7">
        <v>3.8299781767042202E-3</v>
      </c>
      <c r="P1448" s="7">
        <v>0.30542978434587198</v>
      </c>
      <c r="Q1448" s="7">
        <v>6.5568265015145997</v>
      </c>
    </row>
    <row r="1449" spans="1:17" hidden="1" x14ac:dyDescent="0.3">
      <c r="A1449" s="3" t="s">
        <v>50</v>
      </c>
      <c r="B1449" s="2">
        <v>44317</v>
      </c>
      <c r="C1449" s="7">
        <v>1.0868794594887601</v>
      </c>
      <c r="D1449" s="7">
        <v>4.39377544226388E-3</v>
      </c>
      <c r="E1449" s="7">
        <v>0.41586357803337398</v>
      </c>
      <c r="F1449" s="7">
        <v>0.57974264652436203</v>
      </c>
      <c r="G1449" s="7">
        <v>8.3621488971093692E-3</v>
      </c>
      <c r="H1449" s="7">
        <v>1.36659850762826E-2</v>
      </c>
      <c r="I1449" s="7">
        <v>8.6735220000351498E-2</v>
      </c>
      <c r="J1449" s="7">
        <v>6.8805645275756902E-2</v>
      </c>
      <c r="K1449" s="7">
        <v>5.2164456887540601E-2</v>
      </c>
      <c r="L1449" s="7">
        <v>0.294990566736551</v>
      </c>
      <c r="M1449" s="7">
        <v>4.2286993566607603E-2</v>
      </c>
      <c r="N1449" s="7">
        <v>6.4880777569478604E-2</v>
      </c>
      <c r="O1449" s="7">
        <v>6.4021614037240099E-3</v>
      </c>
      <c r="P1449" s="7">
        <v>0.361706044586598</v>
      </c>
      <c r="Q1449" s="7">
        <v>6.4071459176811096</v>
      </c>
    </row>
    <row r="1450" spans="1:17" hidden="1" x14ac:dyDescent="0.3">
      <c r="A1450" s="3" t="s">
        <v>50</v>
      </c>
      <c r="B1450" s="2">
        <v>44348</v>
      </c>
      <c r="C1450" s="7">
        <v>1.01351685792026</v>
      </c>
      <c r="D1450" s="7">
        <v>6.0702183515869102E-3</v>
      </c>
      <c r="E1450" s="7">
        <v>0.44480947565752099</v>
      </c>
      <c r="F1450" s="7">
        <v>0.54912030599089201</v>
      </c>
      <c r="G1450" s="7">
        <v>9.0048278010174797E-3</v>
      </c>
      <c r="H1450" s="7">
        <v>1.4954441310176401E-2</v>
      </c>
      <c r="I1450" s="7">
        <v>8.8186384009016905E-2</v>
      </c>
      <c r="J1450" s="7">
        <v>8.1614722374292001E-2</v>
      </c>
      <c r="K1450" s="7">
        <v>5.0470770103493302E-2</v>
      </c>
      <c r="L1450" s="7">
        <v>0.311342948442689</v>
      </c>
      <c r="M1450" s="7">
        <v>4.4440972761031101E-2</v>
      </c>
      <c r="N1450" s="7">
        <v>6.1952924785092997E-2</v>
      </c>
      <c r="O1450" s="7">
        <v>8.3609099486734208E-3</v>
      </c>
      <c r="P1450" s="7">
        <v>0.32967109846451698</v>
      </c>
      <c r="Q1450" s="7">
        <v>6.4958747230864997</v>
      </c>
    </row>
    <row r="1451" spans="1:17" hidden="1" x14ac:dyDescent="0.3">
      <c r="A1451" s="3" t="s">
        <v>50</v>
      </c>
      <c r="B1451" s="2">
        <v>44378</v>
      </c>
      <c r="C1451" s="7">
        <v>1.0671757432073701</v>
      </c>
      <c r="D1451" s="7">
        <v>5.22004028554909E-3</v>
      </c>
      <c r="E1451" s="7">
        <v>0.467681310705645</v>
      </c>
      <c r="F1451" s="7">
        <v>0.52709864900880599</v>
      </c>
      <c r="G1451" s="7">
        <v>8.3866494710710601E-3</v>
      </c>
      <c r="H1451" s="7">
        <v>1.5197167021093E-2</v>
      </c>
      <c r="I1451" s="7">
        <v>9.11508477124401E-2</v>
      </c>
      <c r="J1451" s="7">
        <v>9.0309129746893493E-2</v>
      </c>
      <c r="K1451" s="7">
        <v>5.31091352085728E-2</v>
      </c>
      <c r="L1451" s="7">
        <v>0.30904565667626999</v>
      </c>
      <c r="M1451" s="7">
        <v>4.2824592620790303E-2</v>
      </c>
      <c r="N1451" s="7">
        <v>5.7186541354394299E-2</v>
      </c>
      <c r="O1451" s="7">
        <v>1.15639601127367E-2</v>
      </c>
      <c r="P1451" s="7">
        <v>0.32122632007573798</v>
      </c>
      <c r="Q1451" s="7">
        <v>6.5448019926120198</v>
      </c>
    </row>
    <row r="1452" spans="1:17" hidden="1" x14ac:dyDescent="0.3">
      <c r="A1452" s="3" t="s">
        <v>50</v>
      </c>
      <c r="B1452" s="2">
        <v>44409</v>
      </c>
      <c r="C1452" s="7">
        <v>1.0451790094398199</v>
      </c>
      <c r="D1452" s="7">
        <v>5.2827590656584697E-3</v>
      </c>
      <c r="E1452" s="7">
        <v>0.44537180268770299</v>
      </c>
      <c r="F1452" s="7">
        <v>0.54934543824663795</v>
      </c>
      <c r="G1452" s="7">
        <v>9.2272123442519796E-3</v>
      </c>
      <c r="H1452" s="7">
        <v>1.61323693198978E-2</v>
      </c>
      <c r="I1452" s="7">
        <v>9.4071657543381898E-2</v>
      </c>
      <c r="J1452" s="7">
        <v>0.10576102172190401</v>
      </c>
      <c r="K1452" s="7">
        <v>5.2071080840086603E-2</v>
      </c>
      <c r="L1452" s="7">
        <v>0.29420266241188398</v>
      </c>
      <c r="M1452" s="7">
        <v>4.0963201745929198E-2</v>
      </c>
      <c r="N1452" s="7">
        <v>5.8763854822998E-2</v>
      </c>
      <c r="O1452" s="7">
        <v>1.48207326526877E-2</v>
      </c>
      <c r="P1452" s="7">
        <v>0.31398620659697901</v>
      </c>
      <c r="Q1452" s="7">
        <v>6.4344642961855998</v>
      </c>
    </row>
    <row r="1453" spans="1:17" hidden="1" x14ac:dyDescent="0.3">
      <c r="A1453" s="3" t="s">
        <v>50</v>
      </c>
      <c r="B1453" s="2">
        <v>44440</v>
      </c>
      <c r="C1453" s="7">
        <v>0.995258568346578</v>
      </c>
      <c r="D1453" s="7">
        <v>5.4544294361692199E-3</v>
      </c>
      <c r="E1453" s="7">
        <v>0.475909013035825</v>
      </c>
      <c r="F1453" s="7">
        <v>0.51863655752800497</v>
      </c>
      <c r="G1453" s="7">
        <v>8.7757386644575896E-3</v>
      </c>
      <c r="H1453" s="7">
        <v>1.4079427750061199E-2</v>
      </c>
      <c r="I1453" s="7">
        <v>8.3030765506311305E-2</v>
      </c>
      <c r="J1453" s="7">
        <v>9.5122961949536705E-2</v>
      </c>
      <c r="K1453" s="7">
        <v>5.1393844721249402E-2</v>
      </c>
      <c r="L1453" s="7">
        <v>0.30859719664980101</v>
      </c>
      <c r="M1453" s="7">
        <v>4.3694324751123899E-2</v>
      </c>
      <c r="N1453" s="7">
        <v>5.4294047196701403E-2</v>
      </c>
      <c r="O1453" s="7">
        <v>1.4232976182440901E-2</v>
      </c>
      <c r="P1453" s="7">
        <v>0.32677871662831698</v>
      </c>
      <c r="Q1453" s="7">
        <v>6.4983125229283401</v>
      </c>
    </row>
    <row r="1454" spans="1:17" hidden="1" x14ac:dyDescent="0.3">
      <c r="A1454" s="3" t="s">
        <v>51</v>
      </c>
      <c r="B1454" s="2">
        <v>43466</v>
      </c>
      <c r="C1454" s="7">
        <v>0.83653632753993401</v>
      </c>
      <c r="D1454" s="7">
        <v>8.6480186998912408E-3</v>
      </c>
      <c r="E1454" s="7">
        <v>0.654475320717265</v>
      </c>
      <c r="F1454" s="7">
        <v>0.33687666058284399</v>
      </c>
      <c r="G1454" s="7">
        <v>1.7131495725096101E-2</v>
      </c>
      <c r="H1454" s="7">
        <v>2.0573722033953301E-2</v>
      </c>
      <c r="I1454" s="7">
        <v>9.1203402312172194E-2</v>
      </c>
      <c r="J1454" s="7">
        <v>0.107110504823239</v>
      </c>
      <c r="K1454" s="7">
        <v>6.6895175741096796E-2</v>
      </c>
      <c r="L1454" s="7">
        <v>0.33905441964324901</v>
      </c>
      <c r="M1454" s="7">
        <v>5.1612412317882599E-2</v>
      </c>
      <c r="N1454" s="7">
        <v>8.1816012620722106E-2</v>
      </c>
      <c r="O1454" s="7">
        <v>3.5935053920991597E-2</v>
      </c>
      <c r="P1454" s="7">
        <v>0.18866780086159701</v>
      </c>
      <c r="Q1454" s="7">
        <v>6.5850282967527498</v>
      </c>
    </row>
    <row r="1455" spans="1:17" hidden="1" x14ac:dyDescent="0.3">
      <c r="A1455" s="3" t="s">
        <v>51</v>
      </c>
      <c r="B1455" s="2">
        <v>43497</v>
      </c>
      <c r="C1455" s="7">
        <v>0.84852764182630902</v>
      </c>
      <c r="D1455" s="7">
        <v>8.3510010342202103E-3</v>
      </c>
      <c r="E1455" s="7">
        <v>0.64162566031738499</v>
      </c>
      <c r="F1455" s="7">
        <v>0.35002333864839502</v>
      </c>
      <c r="G1455" s="7">
        <v>1.7537712712938899E-2</v>
      </c>
      <c r="H1455" s="7">
        <v>1.9182867577463101E-2</v>
      </c>
      <c r="I1455" s="7">
        <v>8.9480693095722902E-2</v>
      </c>
      <c r="J1455" s="7">
        <v>0.12300836389939999</v>
      </c>
      <c r="K1455" s="7">
        <v>5.9960566114453599E-2</v>
      </c>
      <c r="L1455" s="7">
        <v>0.33808250959429498</v>
      </c>
      <c r="M1455" s="7">
        <v>5.19648248751702E-2</v>
      </c>
      <c r="N1455" s="7">
        <v>8.3555289566159305E-2</v>
      </c>
      <c r="O1455" s="7">
        <v>3.6539611775316103E-2</v>
      </c>
      <c r="P1455" s="7">
        <v>0.18068756078908099</v>
      </c>
      <c r="Q1455" s="7">
        <v>6.5989652523973996</v>
      </c>
    </row>
    <row r="1456" spans="1:17" hidden="1" x14ac:dyDescent="0.3">
      <c r="A1456" s="3" t="s">
        <v>51</v>
      </c>
      <c r="B1456" s="2">
        <v>43525</v>
      </c>
      <c r="C1456" s="7">
        <v>1.0096952974058599</v>
      </c>
      <c r="D1456" s="7">
        <v>8.6833182750105705E-3</v>
      </c>
      <c r="E1456" s="7">
        <v>0.64656533318425402</v>
      </c>
      <c r="F1456" s="7">
        <v>0.34475134854073602</v>
      </c>
      <c r="G1456" s="7">
        <v>1.5978743695505698E-2</v>
      </c>
      <c r="H1456" s="7">
        <v>1.81905066059657E-2</v>
      </c>
      <c r="I1456" s="7">
        <v>9.9838683891925906E-2</v>
      </c>
      <c r="J1456" s="7">
        <v>0.11770980360470901</v>
      </c>
      <c r="K1456" s="7">
        <v>5.52186118198736E-2</v>
      </c>
      <c r="L1456" s="7">
        <v>0.32957808538436001</v>
      </c>
      <c r="M1456" s="7">
        <v>5.2619457991724801E-2</v>
      </c>
      <c r="N1456" s="7">
        <v>9.0120758109360197E-2</v>
      </c>
      <c r="O1456" s="7">
        <v>4.0033138338194801E-2</v>
      </c>
      <c r="P1456" s="7">
        <v>0.18071221055837999</v>
      </c>
      <c r="Q1456" s="7">
        <v>6.6281379404866696</v>
      </c>
    </row>
    <row r="1457" spans="1:17" hidden="1" x14ac:dyDescent="0.3">
      <c r="A1457" s="3" t="s">
        <v>51</v>
      </c>
      <c r="B1457" s="2">
        <v>43556</v>
      </c>
      <c r="C1457" s="7">
        <v>0.97579069102217098</v>
      </c>
      <c r="D1457" s="7">
        <v>8.3572521074190605E-3</v>
      </c>
      <c r="E1457" s="7">
        <v>0.61939001759213397</v>
      </c>
      <c r="F1457" s="7">
        <v>0.37225273030044698</v>
      </c>
      <c r="G1457" s="7">
        <v>1.5728592576885098E-2</v>
      </c>
      <c r="H1457" s="7">
        <v>1.9274724639698801E-2</v>
      </c>
      <c r="I1457" s="7">
        <v>9.7522522230056294E-2</v>
      </c>
      <c r="J1457" s="7">
        <v>0.112181370710012</v>
      </c>
      <c r="K1457" s="7">
        <v>5.4375698878840098E-2</v>
      </c>
      <c r="L1457" s="7">
        <v>0.32354073817620499</v>
      </c>
      <c r="M1457" s="7">
        <v>4.9545264649308501E-2</v>
      </c>
      <c r="N1457" s="7">
        <v>0.12353010859703099</v>
      </c>
      <c r="O1457" s="7">
        <v>3.8690170164165302E-2</v>
      </c>
      <c r="P1457" s="7">
        <v>0.16561080937779701</v>
      </c>
      <c r="Q1457" s="7">
        <v>6.6584367757283296</v>
      </c>
    </row>
    <row r="1458" spans="1:17" hidden="1" x14ac:dyDescent="0.3">
      <c r="A1458" s="3" t="s">
        <v>51</v>
      </c>
      <c r="B1458" s="2">
        <v>43586</v>
      </c>
      <c r="C1458" s="7">
        <v>1.0261522902622</v>
      </c>
      <c r="D1458" s="7">
        <v>8.2428761758421391E-3</v>
      </c>
      <c r="E1458" s="7">
        <v>0.62607481609343296</v>
      </c>
      <c r="F1458" s="7">
        <v>0.36568230773072502</v>
      </c>
      <c r="G1458" s="7">
        <v>1.44922222787376E-2</v>
      </c>
      <c r="H1458" s="7">
        <v>1.6017306745002201E-2</v>
      </c>
      <c r="I1458" s="7">
        <v>0.102375474399966</v>
      </c>
      <c r="J1458" s="7">
        <v>0.11720805352763</v>
      </c>
      <c r="K1458" s="7">
        <v>5.5634008835087997E-2</v>
      </c>
      <c r="L1458" s="7">
        <v>0.31376580764253997</v>
      </c>
      <c r="M1458" s="7">
        <v>5.5160618814150901E-2</v>
      </c>
      <c r="N1458" s="7">
        <v>0.11328411434560701</v>
      </c>
      <c r="O1458" s="7">
        <v>4.1496289373799303E-2</v>
      </c>
      <c r="P1458" s="7">
        <v>0.17056610403747799</v>
      </c>
      <c r="Q1458" s="7">
        <v>6.58153791407908</v>
      </c>
    </row>
    <row r="1459" spans="1:17" hidden="1" x14ac:dyDescent="0.3">
      <c r="A1459" s="3" t="s">
        <v>51</v>
      </c>
      <c r="B1459" s="2">
        <v>43617</v>
      </c>
      <c r="C1459" s="7">
        <v>0.96682970679187696</v>
      </c>
      <c r="D1459" s="7">
        <v>9.32117838199591E-3</v>
      </c>
      <c r="E1459" s="7">
        <v>0.63686743710049398</v>
      </c>
      <c r="F1459" s="7">
        <v>0.35381138451750999</v>
      </c>
      <c r="G1459" s="7">
        <v>1.5671151771035698E-2</v>
      </c>
      <c r="H1459" s="7">
        <v>1.53789983204461E-2</v>
      </c>
      <c r="I1459" s="7">
        <v>0.103569377276585</v>
      </c>
      <c r="J1459" s="7">
        <v>0.115603312790186</v>
      </c>
      <c r="K1459" s="7">
        <v>5.6504539600617701E-2</v>
      </c>
      <c r="L1459" s="7">
        <v>0.31733772176306502</v>
      </c>
      <c r="M1459" s="7">
        <v>4.9753545789267002E-2</v>
      </c>
      <c r="N1459" s="7">
        <v>0.106067074344371</v>
      </c>
      <c r="O1459" s="7">
        <v>4.82826627371368E-2</v>
      </c>
      <c r="P1459" s="7">
        <v>0.17183161560728899</v>
      </c>
      <c r="Q1459" s="7">
        <v>6.59295421434107</v>
      </c>
    </row>
    <row r="1460" spans="1:17" hidden="1" x14ac:dyDescent="0.3">
      <c r="A1460" s="3" t="s">
        <v>51</v>
      </c>
      <c r="B1460" s="2">
        <v>43647</v>
      </c>
      <c r="C1460" s="7">
        <v>1.02447155190642</v>
      </c>
      <c r="D1460" s="7">
        <v>1.04989494009784E-2</v>
      </c>
      <c r="E1460" s="7">
        <v>0.61958292478656596</v>
      </c>
      <c r="F1460" s="7">
        <v>0.36991812581245598</v>
      </c>
      <c r="G1460" s="7">
        <v>1.5248172705506701E-2</v>
      </c>
      <c r="H1460" s="7">
        <v>1.5182630918453999E-2</v>
      </c>
      <c r="I1460" s="7">
        <v>0.103574559679547</v>
      </c>
      <c r="J1460" s="7">
        <v>0.11114006992948799</v>
      </c>
      <c r="K1460" s="7">
        <v>5.66979159213339E-2</v>
      </c>
      <c r="L1460" s="7">
        <v>0.308432182828214</v>
      </c>
      <c r="M1460" s="7">
        <v>4.9348894724634801E-2</v>
      </c>
      <c r="N1460" s="7">
        <v>0.123898742023414</v>
      </c>
      <c r="O1460" s="7">
        <v>4.0306646544842797E-2</v>
      </c>
      <c r="P1460" s="7">
        <v>0.176170184724565</v>
      </c>
      <c r="Q1460" s="7">
        <v>6.5940903744397401</v>
      </c>
    </row>
    <row r="1461" spans="1:17" hidden="1" x14ac:dyDescent="0.3">
      <c r="A1461" s="3" t="s">
        <v>51</v>
      </c>
      <c r="B1461" s="2">
        <v>43678</v>
      </c>
      <c r="C1461" s="7">
        <v>1.0422757667479401</v>
      </c>
      <c r="D1461" s="7">
        <v>7.9249134952727208E-3</v>
      </c>
      <c r="E1461" s="7">
        <v>0.59886882810500197</v>
      </c>
      <c r="F1461" s="7">
        <v>0.39320625839972601</v>
      </c>
      <c r="G1461" s="7">
        <v>1.5354367358649E-2</v>
      </c>
      <c r="H1461" s="7">
        <v>1.93303542841862E-2</v>
      </c>
      <c r="I1461" s="7">
        <v>0.106737658906031</v>
      </c>
      <c r="J1461" s="7">
        <v>0.122586675201544</v>
      </c>
      <c r="K1461" s="7">
        <v>5.7588426521924599E-2</v>
      </c>
      <c r="L1461" s="7">
        <v>0.3046901908788</v>
      </c>
      <c r="M1461" s="7">
        <v>4.8568443396473003E-2</v>
      </c>
      <c r="N1461" s="7">
        <v>0.12958573355161401</v>
      </c>
      <c r="O1461" s="7">
        <v>3.1396562293748903E-2</v>
      </c>
      <c r="P1461" s="7">
        <v>0.16416158760702901</v>
      </c>
      <c r="Q1461" s="7">
        <v>6.6219730337284304</v>
      </c>
    </row>
    <row r="1462" spans="1:17" hidden="1" x14ac:dyDescent="0.3">
      <c r="A1462" s="3" t="s">
        <v>51</v>
      </c>
      <c r="B1462" s="2">
        <v>43709</v>
      </c>
      <c r="C1462" s="7">
        <v>0.97914971450716903</v>
      </c>
      <c r="D1462" s="7">
        <v>8.03964006862159E-3</v>
      </c>
      <c r="E1462" s="7">
        <v>0.62698544246519405</v>
      </c>
      <c r="F1462" s="7">
        <v>0.36497491746618399</v>
      </c>
      <c r="G1462" s="7">
        <v>1.6214493869573899E-2</v>
      </c>
      <c r="H1462" s="7">
        <v>1.73379155641138E-2</v>
      </c>
      <c r="I1462" s="7">
        <v>9.9279765026383901E-2</v>
      </c>
      <c r="J1462" s="7">
        <v>0.115806491805408</v>
      </c>
      <c r="K1462" s="7">
        <v>6.0656150828734601E-2</v>
      </c>
      <c r="L1462" s="7">
        <v>0.31062788673903602</v>
      </c>
      <c r="M1462" s="7">
        <v>4.8124434548668597E-2</v>
      </c>
      <c r="N1462" s="7">
        <v>0.13417746169970499</v>
      </c>
      <c r="O1462" s="7">
        <v>2.7306427009254501E-2</v>
      </c>
      <c r="P1462" s="7">
        <v>0.170468972909122</v>
      </c>
      <c r="Q1462" s="7">
        <v>6.6272473219538499</v>
      </c>
    </row>
    <row r="1463" spans="1:17" hidden="1" x14ac:dyDescent="0.3">
      <c r="A1463" s="3" t="s">
        <v>51</v>
      </c>
      <c r="B1463" s="2">
        <v>43739</v>
      </c>
      <c r="C1463" s="7">
        <v>1.01730626484386</v>
      </c>
      <c r="D1463" s="7">
        <v>8.1924255464266797E-3</v>
      </c>
      <c r="E1463" s="7">
        <v>0.62095862218782205</v>
      </c>
      <c r="F1463" s="7">
        <v>0.37084895226575099</v>
      </c>
      <c r="G1463" s="7">
        <v>1.40891126691779E-2</v>
      </c>
      <c r="H1463" s="7">
        <v>1.94178713205473E-2</v>
      </c>
      <c r="I1463" s="7">
        <v>0.102119444454339</v>
      </c>
      <c r="J1463" s="7">
        <v>0.112333356978964</v>
      </c>
      <c r="K1463" s="7">
        <v>6.1021298928155498E-2</v>
      </c>
      <c r="L1463" s="7">
        <v>0.315611818181112</v>
      </c>
      <c r="M1463" s="7">
        <v>5.0027445372296003E-2</v>
      </c>
      <c r="N1463" s="7">
        <v>0.13652400303631301</v>
      </c>
      <c r="O1463" s="7">
        <v>2.04579844463268E-2</v>
      </c>
      <c r="P1463" s="7">
        <v>0.168397664612769</v>
      </c>
      <c r="Q1463" s="7">
        <v>6.6366415990279002</v>
      </c>
    </row>
    <row r="1464" spans="1:17" hidden="1" x14ac:dyDescent="0.3">
      <c r="A1464" s="3" t="s">
        <v>51</v>
      </c>
      <c r="B1464" s="2">
        <v>43770</v>
      </c>
      <c r="C1464" s="7">
        <v>1.0832008425947699</v>
      </c>
      <c r="D1464" s="7">
        <v>8.9935006298219392E-3</v>
      </c>
      <c r="E1464" s="7">
        <v>0.622405731037732</v>
      </c>
      <c r="F1464" s="7">
        <v>0.36860076833244598</v>
      </c>
      <c r="G1464" s="7">
        <v>1.6877797620316298E-2</v>
      </c>
      <c r="H1464" s="7">
        <v>2.29754236610131E-2</v>
      </c>
      <c r="I1464" s="7">
        <v>0.110514066364786</v>
      </c>
      <c r="J1464" s="7">
        <v>0.108329434780922</v>
      </c>
      <c r="K1464" s="7">
        <v>7.4247208971758294E-2</v>
      </c>
      <c r="L1464" s="7">
        <v>0.303949208086644</v>
      </c>
      <c r="M1464" s="7">
        <v>5.0731047964277402E-2</v>
      </c>
      <c r="N1464" s="7">
        <v>0.14449592418733101</v>
      </c>
      <c r="O1464" s="7">
        <v>2.0813253939250299E-2</v>
      </c>
      <c r="P1464" s="7">
        <v>0.14706663442370099</v>
      </c>
      <c r="Q1464" s="7">
        <v>6.5775964466543497</v>
      </c>
    </row>
    <row r="1465" spans="1:17" hidden="1" x14ac:dyDescent="0.3">
      <c r="A1465" s="3" t="s">
        <v>51</v>
      </c>
      <c r="B1465" s="2">
        <v>43800</v>
      </c>
      <c r="C1465" s="7">
        <v>1.19006390455149</v>
      </c>
      <c r="D1465" s="7">
        <v>1.0338608138846199E-2</v>
      </c>
      <c r="E1465" s="7">
        <v>0.62333104690301</v>
      </c>
      <c r="F1465" s="7">
        <v>0.36633034495814298</v>
      </c>
      <c r="G1465" s="7">
        <v>1.42183551594533E-2</v>
      </c>
      <c r="H1465" s="7">
        <v>2.79612072336143E-2</v>
      </c>
      <c r="I1465" s="7">
        <v>0.13441878914090699</v>
      </c>
      <c r="J1465" s="7">
        <v>0.106760981132047</v>
      </c>
      <c r="K1465" s="7">
        <v>9.1840087110015498E-2</v>
      </c>
      <c r="L1465" s="7">
        <v>0.304365191683726</v>
      </c>
      <c r="M1465" s="7">
        <v>5.1826470587842698E-2</v>
      </c>
      <c r="N1465" s="7">
        <v>0.12817731893986201</v>
      </c>
      <c r="O1465" s="7">
        <v>1.6850275766510998E-2</v>
      </c>
      <c r="P1465" s="7">
        <v>0.123581323246022</v>
      </c>
      <c r="Q1465" s="7">
        <v>6.5824095645575103</v>
      </c>
    </row>
    <row r="1466" spans="1:17" hidden="1" x14ac:dyDescent="0.3">
      <c r="A1466" s="3" t="s">
        <v>51</v>
      </c>
      <c r="B1466" s="2">
        <v>43831</v>
      </c>
      <c r="C1466" s="7">
        <v>0.90400200256584795</v>
      </c>
      <c r="D1466" s="7">
        <v>1.2644417627609299E-2</v>
      </c>
      <c r="E1466" s="7">
        <v>0.64766405410378503</v>
      </c>
      <c r="F1466" s="7">
        <v>0.33969152826860499</v>
      </c>
      <c r="G1466" s="7">
        <v>1.5730006392612E-2</v>
      </c>
      <c r="H1466" s="7">
        <v>1.6682434733491101E-2</v>
      </c>
      <c r="I1466" s="7">
        <v>8.8636922986539496E-2</v>
      </c>
      <c r="J1466" s="7">
        <v>0.111159947552592</v>
      </c>
      <c r="K1466" s="7">
        <v>6.0584068304575099E-2</v>
      </c>
      <c r="L1466" s="7">
        <v>0.32627587309115302</v>
      </c>
      <c r="M1466" s="7">
        <v>5.1961779483218902E-2</v>
      </c>
      <c r="N1466" s="7">
        <v>0.12799939650085701</v>
      </c>
      <c r="O1466" s="7">
        <v>2.8757474160187198E-2</v>
      </c>
      <c r="P1466" s="7">
        <v>0.17221209679477401</v>
      </c>
      <c r="Q1466" s="7">
        <v>6.5971064071279901</v>
      </c>
    </row>
    <row r="1467" spans="1:17" hidden="1" x14ac:dyDescent="0.3">
      <c r="A1467" s="3" t="s">
        <v>51</v>
      </c>
      <c r="B1467" s="2">
        <v>43862</v>
      </c>
      <c r="C1467" s="7">
        <v>0.91822487144267495</v>
      </c>
      <c r="D1467" s="7">
        <v>8.9043412887131294E-3</v>
      </c>
      <c r="E1467" s="7">
        <v>0.63881202838612705</v>
      </c>
      <c r="F1467" s="7">
        <v>0.35228363032516002</v>
      </c>
      <c r="G1467" s="7">
        <v>1.45402228066005E-2</v>
      </c>
      <c r="H1467" s="7">
        <v>1.7613764043153599E-2</v>
      </c>
      <c r="I1467" s="7">
        <v>8.9363152524130907E-2</v>
      </c>
      <c r="J1467" s="7">
        <v>0.12085496804010901</v>
      </c>
      <c r="K1467" s="7">
        <v>5.5562873930402101E-2</v>
      </c>
      <c r="L1467" s="7">
        <v>0.32910681514947498</v>
      </c>
      <c r="M1467" s="7">
        <v>5.2673792529785803E-2</v>
      </c>
      <c r="N1467" s="7">
        <v>0.131917012372747</v>
      </c>
      <c r="O1467" s="7">
        <v>2.5857443405807399E-2</v>
      </c>
      <c r="P1467" s="7">
        <v>0.16250995519778699</v>
      </c>
      <c r="Q1467" s="7">
        <v>6.6601062119387002</v>
      </c>
    </row>
    <row r="1468" spans="1:17" x14ac:dyDescent="0.3">
      <c r="A1468" s="3" t="s">
        <v>51</v>
      </c>
      <c r="B1468" s="2">
        <v>43891</v>
      </c>
      <c r="C1468" s="7">
        <v>0.86943062967284301</v>
      </c>
      <c r="D1468" s="7">
        <v>9.5657277350192308E-3</v>
      </c>
      <c r="E1468" s="7">
        <v>0.677244715147443</v>
      </c>
      <c r="F1468" s="7">
        <v>0.31318955711753799</v>
      </c>
      <c r="G1468" s="7">
        <v>1.52110902053072E-2</v>
      </c>
      <c r="H1468" s="7">
        <v>1.21096542595521E-2</v>
      </c>
      <c r="I1468" s="7">
        <v>5.9065074975659999E-2</v>
      </c>
      <c r="J1468" s="7">
        <v>8.1808053879143E-2</v>
      </c>
      <c r="K1468" s="7">
        <v>4.9237791753109501E-2</v>
      </c>
      <c r="L1468" s="7">
        <v>0.42403063774212901</v>
      </c>
      <c r="M1468" s="7">
        <v>4.3507991739204797E-2</v>
      </c>
      <c r="N1468" s="7">
        <v>0.13618606725235899</v>
      </c>
      <c r="O1468" s="7">
        <v>1.40475994459969E-2</v>
      </c>
      <c r="P1468" s="7">
        <v>0.16479603874753901</v>
      </c>
      <c r="Q1468" s="7">
        <v>6.6062367023941704</v>
      </c>
    </row>
    <row r="1469" spans="1:17" hidden="1" x14ac:dyDescent="0.3">
      <c r="A1469" s="3" t="s">
        <v>51</v>
      </c>
      <c r="B1469" s="2">
        <v>43922</v>
      </c>
      <c r="C1469" s="7">
        <v>0.56057526034653504</v>
      </c>
      <c r="D1469" s="7">
        <v>1.0581255337552E-2</v>
      </c>
      <c r="E1469" s="7">
        <v>0.69993173093427696</v>
      </c>
      <c r="F1469" s="7">
        <v>0.28948701372817098</v>
      </c>
      <c r="G1469" s="7">
        <v>1.5293215603446601E-2</v>
      </c>
      <c r="H1469" s="7">
        <v>3.22570134202174E-4</v>
      </c>
      <c r="I1469" s="7">
        <v>9.3901623216160503E-3</v>
      </c>
      <c r="J1469" s="7">
        <v>1.7603016068446501E-2</v>
      </c>
      <c r="K1469" s="7">
        <v>3.2369923776240803E-2</v>
      </c>
      <c r="L1469" s="7">
        <v>0.60649907900710698</v>
      </c>
      <c r="M1469" s="7">
        <v>1.2864915438092799E-2</v>
      </c>
      <c r="N1469" s="7">
        <v>0.228244932774917</v>
      </c>
      <c r="O1469" s="7">
        <v>2.4602311150196399E-3</v>
      </c>
      <c r="P1469" s="7">
        <v>7.4951953760911294E-2</v>
      </c>
      <c r="Q1469" s="7">
        <v>6.8492028156981704</v>
      </c>
    </row>
    <row r="1470" spans="1:17" hidden="1" x14ac:dyDescent="0.3">
      <c r="A1470" s="3" t="s">
        <v>51</v>
      </c>
      <c r="B1470" s="2">
        <v>43952</v>
      </c>
      <c r="C1470" s="7">
        <v>0.71381810376704302</v>
      </c>
      <c r="D1470" s="7">
        <v>9.6662127627239799E-3</v>
      </c>
      <c r="E1470" s="7">
        <v>0.67471246569290999</v>
      </c>
      <c r="F1470" s="7">
        <v>0.31562132154436601</v>
      </c>
      <c r="G1470" s="7">
        <v>1.35512244952167E-2</v>
      </c>
      <c r="H1470" s="7">
        <v>1.1543165560539E-3</v>
      </c>
      <c r="I1470" s="7">
        <v>1.2549417007310701E-2</v>
      </c>
      <c r="J1470" s="7">
        <v>2.7766719681840999E-2</v>
      </c>
      <c r="K1470" s="7">
        <v>3.28966210152929E-2</v>
      </c>
      <c r="L1470" s="7">
        <v>0.51829553850702503</v>
      </c>
      <c r="M1470" s="7">
        <v>1.47453273259126E-2</v>
      </c>
      <c r="N1470" s="7">
        <v>0.26905564811496602</v>
      </c>
      <c r="O1470" s="7">
        <v>4.0030208575678799E-3</v>
      </c>
      <c r="P1470" s="7">
        <v>0.105982166438814</v>
      </c>
      <c r="Q1470" s="7">
        <v>6.7922167143332297</v>
      </c>
    </row>
    <row r="1471" spans="1:17" hidden="1" x14ac:dyDescent="0.3">
      <c r="A1471" s="3" t="s">
        <v>51</v>
      </c>
      <c r="B1471" s="2">
        <v>43983</v>
      </c>
      <c r="C1471" s="7">
        <v>0.84332460887309502</v>
      </c>
      <c r="D1471" s="7">
        <v>9.6856925642805902E-3</v>
      </c>
      <c r="E1471" s="7">
        <v>0.66667041618872103</v>
      </c>
      <c r="F1471" s="7">
        <v>0.32364389124699799</v>
      </c>
      <c r="G1471" s="7">
        <v>1.37300782848066E-2</v>
      </c>
      <c r="H1471" s="7">
        <v>6.8905008473725002E-3</v>
      </c>
      <c r="I1471" s="7">
        <v>5.8335864196925602E-2</v>
      </c>
      <c r="J1471" s="7">
        <v>4.44316371422337E-2</v>
      </c>
      <c r="K1471" s="7">
        <v>4.0972258327675697E-2</v>
      </c>
      <c r="L1471" s="7">
        <v>0.41586438252942998</v>
      </c>
      <c r="M1471" s="7">
        <v>2.14668813233014E-2</v>
      </c>
      <c r="N1471" s="7">
        <v>0.21851497959635999</v>
      </c>
      <c r="O1471" s="7">
        <v>4.3233062207585302E-3</v>
      </c>
      <c r="P1471" s="7">
        <v>0.17547011153113501</v>
      </c>
      <c r="Q1471" s="7">
        <v>6.6702783583056302</v>
      </c>
    </row>
    <row r="1472" spans="1:17" hidden="1" x14ac:dyDescent="0.3">
      <c r="A1472" s="3" t="s">
        <v>51</v>
      </c>
      <c r="B1472" s="2">
        <v>44013</v>
      </c>
      <c r="C1472" s="7">
        <v>1.0113243654228501</v>
      </c>
      <c r="D1472" s="7">
        <v>8.9929377305013204E-3</v>
      </c>
      <c r="E1472" s="7">
        <v>0.648855859787836</v>
      </c>
      <c r="F1472" s="7">
        <v>0.34215120248166297</v>
      </c>
      <c r="G1472" s="7">
        <v>1.3011777241074199E-2</v>
      </c>
      <c r="H1472" s="7">
        <v>1.10649137003072E-2</v>
      </c>
      <c r="I1472" s="7">
        <v>8.6788517193848697E-2</v>
      </c>
      <c r="J1472" s="7">
        <v>9.0102409642791897E-2</v>
      </c>
      <c r="K1472" s="7">
        <v>4.81848564912482E-2</v>
      </c>
      <c r="L1472" s="7">
        <v>0.34803929850301102</v>
      </c>
      <c r="M1472" s="7">
        <v>4.1302142413965799E-2</v>
      </c>
      <c r="N1472" s="7">
        <v>0.175655061998469</v>
      </c>
      <c r="O1472" s="7">
        <v>1.20782267189933E-2</v>
      </c>
      <c r="P1472" s="7">
        <v>0.17377279609629101</v>
      </c>
      <c r="Q1472" s="7">
        <v>6.66976552286964</v>
      </c>
    </row>
    <row r="1473" spans="1:17" hidden="1" x14ac:dyDescent="0.3">
      <c r="A1473" s="3" t="s">
        <v>51</v>
      </c>
      <c r="B1473" s="2">
        <v>44044</v>
      </c>
      <c r="C1473" s="7">
        <v>1.0484252692010201</v>
      </c>
      <c r="D1473" s="7">
        <v>1.10856739960522E-2</v>
      </c>
      <c r="E1473" s="7">
        <v>0.63356296861801098</v>
      </c>
      <c r="F1473" s="7">
        <v>0.35535135738593698</v>
      </c>
      <c r="G1473" s="7">
        <v>1.30810758269179E-2</v>
      </c>
      <c r="H1473" s="7">
        <v>1.4689890822308699E-2</v>
      </c>
      <c r="I1473" s="7">
        <v>9.5815393781370606E-2</v>
      </c>
      <c r="J1473" s="7">
        <v>0.11936797546220999</v>
      </c>
      <c r="K1473" s="7">
        <v>5.0867270792488102E-2</v>
      </c>
      <c r="L1473" s="7">
        <v>0.33015296291877699</v>
      </c>
      <c r="M1473" s="7">
        <v>3.97528265844109E-2</v>
      </c>
      <c r="N1473" s="7">
        <v>0.15819016368269001</v>
      </c>
      <c r="O1473" s="7">
        <v>2.0103970825260099E-2</v>
      </c>
      <c r="P1473" s="7">
        <v>0.15797846930356599</v>
      </c>
      <c r="Q1473" s="7">
        <v>6.67922720344251</v>
      </c>
    </row>
    <row r="1474" spans="1:17" hidden="1" x14ac:dyDescent="0.3">
      <c r="A1474" s="3" t="s">
        <v>51</v>
      </c>
      <c r="B1474" s="2">
        <v>44075</v>
      </c>
      <c r="C1474" s="7">
        <v>1.0258507819993801</v>
      </c>
      <c r="D1474" s="7">
        <v>1.01833718209312E-2</v>
      </c>
      <c r="E1474" s="7">
        <v>0.64149034017114304</v>
      </c>
      <c r="F1474" s="7">
        <v>0.34832628800792598</v>
      </c>
      <c r="G1474" s="7">
        <v>1.5316690164835001E-2</v>
      </c>
      <c r="H1474" s="7">
        <v>1.36552157451063E-2</v>
      </c>
      <c r="I1474" s="7">
        <v>8.8005593279598601E-2</v>
      </c>
      <c r="J1474" s="7">
        <v>0.107510960727334</v>
      </c>
      <c r="K1474" s="7">
        <v>5.3034508237341002E-2</v>
      </c>
      <c r="L1474" s="7">
        <v>0.33472863648175399</v>
      </c>
      <c r="M1474" s="7">
        <v>4.2074090923665999E-2</v>
      </c>
      <c r="N1474" s="7">
        <v>0.15367563963251199</v>
      </c>
      <c r="O1474" s="7">
        <v>1.5563765274291701E-2</v>
      </c>
      <c r="P1474" s="7">
        <v>0.17643489953356301</v>
      </c>
      <c r="Q1474" s="7">
        <v>6.67191201385622</v>
      </c>
    </row>
    <row r="1475" spans="1:17" hidden="1" x14ac:dyDescent="0.3">
      <c r="A1475" s="3" t="s">
        <v>51</v>
      </c>
      <c r="B1475" s="2">
        <v>44105</v>
      </c>
      <c r="C1475" s="7">
        <v>1.0658335488477899</v>
      </c>
      <c r="D1475" s="7">
        <v>1.0881100690109601E-2</v>
      </c>
      <c r="E1475" s="7">
        <v>0.65269147038096897</v>
      </c>
      <c r="F1475" s="7">
        <v>0.33642742892892102</v>
      </c>
      <c r="G1475" s="7">
        <v>1.4137636033931301E-2</v>
      </c>
      <c r="H1475" s="7">
        <v>1.53013512652958E-2</v>
      </c>
      <c r="I1475" s="7">
        <v>9.3145380957807999E-2</v>
      </c>
      <c r="J1475" s="7">
        <v>9.7441363214387997E-2</v>
      </c>
      <c r="K1475" s="7">
        <v>5.65137370036745E-2</v>
      </c>
      <c r="L1475" s="7">
        <v>0.34311578806016502</v>
      </c>
      <c r="M1475" s="7">
        <v>4.3577346774340303E-2</v>
      </c>
      <c r="N1475" s="7">
        <v>0.17249268136590201</v>
      </c>
      <c r="O1475" s="7">
        <v>1.1336857652458201E-2</v>
      </c>
      <c r="P1475" s="7">
        <v>0.15293785767203799</v>
      </c>
      <c r="Q1475" s="7">
        <v>6.6869156105867296</v>
      </c>
    </row>
    <row r="1476" spans="1:17" hidden="1" x14ac:dyDescent="0.3">
      <c r="A1476" s="3" t="s">
        <v>51</v>
      </c>
      <c r="B1476" s="2">
        <v>44136</v>
      </c>
      <c r="C1476" s="7">
        <v>0.83904049795222302</v>
      </c>
      <c r="D1476" s="7">
        <v>1.05232784687913E-2</v>
      </c>
      <c r="E1476" s="7">
        <v>0.65301911819825897</v>
      </c>
      <c r="F1476" s="7">
        <v>0.33645760333294999</v>
      </c>
      <c r="G1476" s="7">
        <v>1.55553318071667E-2</v>
      </c>
      <c r="H1476" s="7">
        <v>7.0573808701843302E-3</v>
      </c>
      <c r="I1476" s="7">
        <v>3.1896728858032998E-2</v>
      </c>
      <c r="J1476" s="7">
        <v>5.4710271026687199E-2</v>
      </c>
      <c r="K1476" s="7">
        <v>4.07668496004195E-2</v>
      </c>
      <c r="L1476" s="7">
        <v>0.43143869761442899</v>
      </c>
      <c r="M1476" s="7">
        <v>3.7245938381087203E-2</v>
      </c>
      <c r="N1476" s="7">
        <v>0.24754336613254499</v>
      </c>
      <c r="O1476" s="7">
        <v>6.7063133568433398E-3</v>
      </c>
      <c r="P1476" s="7">
        <v>0.12707912235260499</v>
      </c>
      <c r="Q1476" s="7">
        <v>6.7464728813571799</v>
      </c>
    </row>
    <row r="1477" spans="1:17" hidden="1" x14ac:dyDescent="0.3">
      <c r="A1477" s="3" t="s">
        <v>51</v>
      </c>
      <c r="B1477" s="2">
        <v>44166</v>
      </c>
      <c r="C1477" s="7">
        <v>1.1399441010225999</v>
      </c>
      <c r="D1477" s="7">
        <v>1.10146992597952E-2</v>
      </c>
      <c r="E1477" s="7">
        <v>0.67625047162310403</v>
      </c>
      <c r="F1477" s="7">
        <v>0.31273482911710099</v>
      </c>
      <c r="G1477" s="7">
        <v>1.7309387216475298E-2</v>
      </c>
      <c r="H1477" s="7">
        <v>2.04918737973541E-2</v>
      </c>
      <c r="I1477" s="7">
        <v>0.127618279128969</v>
      </c>
      <c r="J1477" s="7">
        <v>7.3249881819922494E-2</v>
      </c>
      <c r="K1477" s="7">
        <v>8.4051747740146995E-2</v>
      </c>
      <c r="L1477" s="7">
        <v>0.35090049553367397</v>
      </c>
      <c r="M1477" s="7">
        <v>4.9514484387486499E-2</v>
      </c>
      <c r="N1477" s="7">
        <v>0.14997036113444401</v>
      </c>
      <c r="O1477" s="7">
        <v>1.1093057026409E-2</v>
      </c>
      <c r="P1477" s="7">
        <v>0.115800432215118</v>
      </c>
      <c r="Q1477" s="7">
        <v>6.6870203111272302</v>
      </c>
    </row>
    <row r="1478" spans="1:17" hidden="1" x14ac:dyDescent="0.3">
      <c r="A1478" s="3" t="s">
        <v>51</v>
      </c>
      <c r="B1478" s="2">
        <v>44197</v>
      </c>
      <c r="C1478" s="7">
        <v>0.65045294827366495</v>
      </c>
      <c r="D1478" s="7">
        <v>1.1437518232328E-2</v>
      </c>
      <c r="E1478" s="7">
        <v>0.72624243060071703</v>
      </c>
      <c r="F1478" s="7">
        <v>0.262320051166955</v>
      </c>
      <c r="G1478" s="7">
        <v>1.7781585619463799E-2</v>
      </c>
      <c r="H1478" s="7">
        <v>2.7405831793655099E-3</v>
      </c>
      <c r="I1478" s="7">
        <v>2.3618977256189298E-2</v>
      </c>
      <c r="J1478" s="7">
        <v>5.0911539456725302E-2</v>
      </c>
      <c r="K1478" s="7">
        <v>3.2225501875126003E-2</v>
      </c>
      <c r="L1478" s="7">
        <v>0.49876023096544297</v>
      </c>
      <c r="M1478" s="7">
        <v>3.3808886007640801E-2</v>
      </c>
      <c r="N1478" s="7">
        <v>0.18110150747978801</v>
      </c>
      <c r="O1478" s="7">
        <v>8.5622089537047003E-3</v>
      </c>
      <c r="P1478" s="7">
        <v>0.15048897920655399</v>
      </c>
      <c r="Q1478" s="7">
        <v>6.75287351360687</v>
      </c>
    </row>
    <row r="1479" spans="1:17" hidden="1" x14ac:dyDescent="0.3">
      <c r="A1479" s="3" t="s">
        <v>51</v>
      </c>
      <c r="B1479" s="2">
        <v>44228</v>
      </c>
      <c r="C1479" s="7">
        <v>0.67841905292093296</v>
      </c>
      <c r="D1479" s="7">
        <v>1.09452634251805E-2</v>
      </c>
      <c r="E1479" s="7">
        <v>0.69312132484366396</v>
      </c>
      <c r="F1479" s="7">
        <v>0.295933411731156</v>
      </c>
      <c r="G1479" s="7">
        <v>1.8206567684250899E-2</v>
      </c>
      <c r="H1479" s="7">
        <v>1.2123473248776999E-3</v>
      </c>
      <c r="I1479" s="7">
        <v>1.6334114429220899E-2</v>
      </c>
      <c r="J1479" s="7">
        <v>4.9546529688893802E-2</v>
      </c>
      <c r="K1479" s="7">
        <v>2.9791336518062199E-2</v>
      </c>
      <c r="L1479" s="7">
        <v>0.47740742773505601</v>
      </c>
      <c r="M1479" s="7">
        <v>3.3329723101847203E-2</v>
      </c>
      <c r="N1479" s="7">
        <v>0.21502885655373599</v>
      </c>
      <c r="O1479" s="7">
        <v>8.1636632514777707E-3</v>
      </c>
      <c r="P1479" s="7">
        <v>0.15097943371257699</v>
      </c>
      <c r="Q1479" s="7">
        <v>6.7462023894727396</v>
      </c>
    </row>
    <row r="1480" spans="1:17" x14ac:dyDescent="0.3">
      <c r="A1480" s="3" t="s">
        <v>51</v>
      </c>
      <c r="B1480" s="2">
        <v>44256</v>
      </c>
      <c r="C1480" s="7">
        <v>0.84274687370423795</v>
      </c>
      <c r="D1480" s="7">
        <v>1.0475083140275201E-2</v>
      </c>
      <c r="E1480" s="7">
        <v>0.66427921096228304</v>
      </c>
      <c r="F1480" s="7">
        <v>0.32524570589744101</v>
      </c>
      <c r="G1480" s="7">
        <v>1.65969423920269E-2</v>
      </c>
      <c r="H1480" s="7">
        <v>1.50626412787828E-3</v>
      </c>
      <c r="I1480" s="7">
        <v>1.8461110596474699E-2</v>
      </c>
      <c r="J1480" s="7">
        <v>4.9114265586963801E-2</v>
      </c>
      <c r="K1480" s="7">
        <v>3.00609688573318E-2</v>
      </c>
      <c r="L1480" s="7">
        <v>0.45134696405680103</v>
      </c>
      <c r="M1480" s="7">
        <v>3.5306554706681502E-2</v>
      </c>
      <c r="N1480" s="7">
        <v>0.23239831688381399</v>
      </c>
      <c r="O1480" s="7">
        <v>1.0393619679195E-2</v>
      </c>
      <c r="P1480" s="7">
        <v>0.154814993112833</v>
      </c>
      <c r="Q1480" s="7">
        <v>6.71314439460836</v>
      </c>
    </row>
    <row r="1481" spans="1:17" hidden="1" x14ac:dyDescent="0.3">
      <c r="A1481" s="3" t="s">
        <v>51</v>
      </c>
      <c r="B1481" s="2">
        <v>44287</v>
      </c>
      <c r="C1481" s="7">
        <v>0.99624351838793301</v>
      </c>
      <c r="D1481" s="7">
        <v>1.03650156143729E-2</v>
      </c>
      <c r="E1481" s="7">
        <v>0.66321830589626896</v>
      </c>
      <c r="F1481" s="7">
        <v>0.32641667848935801</v>
      </c>
      <c r="G1481" s="7">
        <v>1.41009130320082E-2</v>
      </c>
      <c r="H1481" s="7">
        <v>7.5527119711208696E-3</v>
      </c>
      <c r="I1481" s="7">
        <v>8.5062825746896401E-2</v>
      </c>
      <c r="J1481" s="7">
        <v>7.0158200495866394E-2</v>
      </c>
      <c r="K1481" s="7">
        <v>5.2949366301635901E-2</v>
      </c>
      <c r="L1481" s="7">
        <v>0.367378434716085</v>
      </c>
      <c r="M1481" s="7">
        <v>4.6858254383645E-2</v>
      </c>
      <c r="N1481" s="7">
        <v>0.19266934116606901</v>
      </c>
      <c r="O1481" s="7">
        <v>1.35799684052565E-2</v>
      </c>
      <c r="P1481" s="7">
        <v>0.14968998378141701</v>
      </c>
      <c r="Q1481" s="7">
        <v>6.6984433772655398</v>
      </c>
    </row>
    <row r="1482" spans="1:17" hidden="1" x14ac:dyDescent="0.3">
      <c r="A1482" s="3" t="s">
        <v>51</v>
      </c>
      <c r="B1482" s="2">
        <v>44317</v>
      </c>
      <c r="C1482" s="7">
        <v>1.0788371044732299</v>
      </c>
      <c r="D1482" s="7">
        <v>1.05441802078244E-2</v>
      </c>
      <c r="E1482" s="7">
        <v>0.64609498296260504</v>
      </c>
      <c r="F1482" s="7">
        <v>0.34336083682957003</v>
      </c>
      <c r="G1482" s="7">
        <v>1.35646063510339E-2</v>
      </c>
      <c r="H1482" s="7">
        <v>1.18657574186871E-2</v>
      </c>
      <c r="I1482" s="7">
        <v>9.5335395034291504E-2</v>
      </c>
      <c r="J1482" s="7">
        <v>9.9206192434937598E-2</v>
      </c>
      <c r="K1482" s="7">
        <v>5.0777526527624003E-2</v>
      </c>
      <c r="L1482" s="7">
        <v>0.34160239130668602</v>
      </c>
      <c r="M1482" s="7">
        <v>4.78156940116728E-2</v>
      </c>
      <c r="N1482" s="7">
        <v>0.16392373385234901</v>
      </c>
      <c r="O1482" s="7">
        <v>1.75410952043362E-2</v>
      </c>
      <c r="P1482" s="7">
        <v>0.158367607858382</v>
      </c>
      <c r="Q1482" s="7">
        <v>6.6434536873653602</v>
      </c>
    </row>
    <row r="1483" spans="1:17" hidden="1" x14ac:dyDescent="0.3">
      <c r="A1483" s="3" t="s">
        <v>51</v>
      </c>
      <c r="B1483" s="2">
        <v>44348</v>
      </c>
      <c r="C1483" s="7">
        <v>1.0537658762364801</v>
      </c>
      <c r="D1483" s="7">
        <v>1.0476163116293499E-2</v>
      </c>
      <c r="E1483" s="7">
        <v>0.66703698588557203</v>
      </c>
      <c r="F1483" s="7">
        <v>0.32248685099813401</v>
      </c>
      <c r="G1483" s="7">
        <v>1.4962436190692799E-2</v>
      </c>
      <c r="H1483" s="7">
        <v>1.24276807433634E-2</v>
      </c>
      <c r="I1483" s="7">
        <v>9.2920218999726398E-2</v>
      </c>
      <c r="J1483" s="7">
        <v>0.11479128369331799</v>
      </c>
      <c r="K1483" s="7">
        <v>4.6277671976237299E-2</v>
      </c>
      <c r="L1483" s="7">
        <v>0.34206466804601998</v>
      </c>
      <c r="M1483" s="7">
        <v>4.8618292413809598E-2</v>
      </c>
      <c r="N1483" s="7">
        <v>0.144978490568831</v>
      </c>
      <c r="O1483" s="7">
        <v>2.52685095941362E-2</v>
      </c>
      <c r="P1483" s="7">
        <v>0.15769074777386399</v>
      </c>
      <c r="Q1483" s="7">
        <v>6.6440345035759201</v>
      </c>
    </row>
    <row r="1484" spans="1:17" hidden="1" x14ac:dyDescent="0.3">
      <c r="A1484" s="3" t="s">
        <v>51</v>
      </c>
      <c r="B1484" s="2">
        <v>44378</v>
      </c>
      <c r="C1484" s="7">
        <v>1.12475117223846</v>
      </c>
      <c r="D1484" s="7">
        <v>9.6446935148797094E-3</v>
      </c>
      <c r="E1484" s="7">
        <v>0.65025867780967905</v>
      </c>
      <c r="F1484" s="7">
        <v>0.34009662867544199</v>
      </c>
      <c r="G1484" s="7">
        <v>1.4317394796772E-2</v>
      </c>
      <c r="H1484" s="7">
        <v>1.29683175657309E-2</v>
      </c>
      <c r="I1484" s="7">
        <v>9.1679160678624305E-2</v>
      </c>
      <c r="J1484" s="7">
        <v>0.122488048895168</v>
      </c>
      <c r="K1484" s="7">
        <v>4.9004465822416701E-2</v>
      </c>
      <c r="L1484" s="7">
        <v>0.33273700252233501</v>
      </c>
      <c r="M1484" s="7">
        <v>4.4470174847798999E-2</v>
      </c>
      <c r="N1484" s="7">
        <v>0.14363259675575199</v>
      </c>
      <c r="O1484" s="7">
        <v>2.59832544450544E-2</v>
      </c>
      <c r="P1484" s="7">
        <v>0.162719583670348</v>
      </c>
      <c r="Q1484" s="7">
        <v>6.58851799813581</v>
      </c>
    </row>
    <row r="1485" spans="1:17" hidden="1" x14ac:dyDescent="0.3">
      <c r="A1485" s="3" t="s">
        <v>51</v>
      </c>
      <c r="B1485" s="2">
        <v>44409</v>
      </c>
      <c r="C1485" s="7">
        <v>1.118482450635</v>
      </c>
      <c r="D1485" s="7">
        <v>1.0353774654977501E-2</v>
      </c>
      <c r="E1485" s="7">
        <v>0.63153535025725105</v>
      </c>
      <c r="F1485" s="7">
        <v>0.35811087508777201</v>
      </c>
      <c r="G1485" s="7">
        <v>1.50577405220367E-2</v>
      </c>
      <c r="H1485" s="7">
        <v>1.5369650216223701E-2</v>
      </c>
      <c r="I1485" s="7">
        <v>9.29270189223034E-2</v>
      </c>
      <c r="J1485" s="7">
        <v>0.140142334424046</v>
      </c>
      <c r="K1485" s="7">
        <v>5.0975478310067997E-2</v>
      </c>
      <c r="L1485" s="7">
        <v>0.31716179327647398</v>
      </c>
      <c r="M1485" s="7">
        <v>4.3828017047191199E-2</v>
      </c>
      <c r="N1485" s="7">
        <v>0.13682754404592701</v>
      </c>
      <c r="O1485" s="7">
        <v>3.11786395987633E-2</v>
      </c>
      <c r="P1485" s="7">
        <v>0.15653178363696699</v>
      </c>
      <c r="Q1485" s="7">
        <v>6.65151954571252</v>
      </c>
    </row>
    <row r="1486" spans="1:17" hidden="1" x14ac:dyDescent="0.3">
      <c r="A1486" s="3" t="s">
        <v>51</v>
      </c>
      <c r="B1486" s="2">
        <v>44440</v>
      </c>
      <c r="C1486" s="7">
        <v>1.0765892124111001</v>
      </c>
      <c r="D1486" s="7">
        <v>1.12215640690639E-2</v>
      </c>
      <c r="E1486" s="7">
        <v>0.66953893786436203</v>
      </c>
      <c r="F1486" s="7">
        <v>0.31923949806657398</v>
      </c>
      <c r="G1486" s="7">
        <v>1.44485715115092E-2</v>
      </c>
      <c r="H1486" s="7">
        <v>1.43058980210444E-2</v>
      </c>
      <c r="I1486" s="7">
        <v>8.7428345835938004E-2</v>
      </c>
      <c r="J1486" s="7">
        <v>0.12960529010607799</v>
      </c>
      <c r="K1486" s="7">
        <v>5.2105176531099397E-2</v>
      </c>
      <c r="L1486" s="7">
        <v>0.32598323475555602</v>
      </c>
      <c r="M1486" s="7">
        <v>4.69116845244167E-2</v>
      </c>
      <c r="N1486" s="7">
        <v>0.133051210907977</v>
      </c>
      <c r="O1486" s="7">
        <v>2.8199731737514E-2</v>
      </c>
      <c r="P1486" s="7">
        <v>0.16796085606886799</v>
      </c>
      <c r="Q1486" s="7">
        <v>6.61821076385566</v>
      </c>
    </row>
    <row r="1487" spans="1:17" hidden="1" x14ac:dyDescent="0.3">
      <c r="A1487" s="3" t="s">
        <v>52</v>
      </c>
      <c r="B1487" s="2">
        <v>43466</v>
      </c>
      <c r="C1487" s="7">
        <v>0.85214150896526197</v>
      </c>
      <c r="D1487" s="7">
        <v>7.6639600534581E-3</v>
      </c>
      <c r="E1487" s="7">
        <v>0.68135448273921395</v>
      </c>
      <c r="F1487" s="7">
        <v>0.31098155720732801</v>
      </c>
      <c r="G1487" s="7">
        <v>1.51735560721686E-2</v>
      </c>
      <c r="H1487" s="7">
        <v>1.52239209003232E-2</v>
      </c>
      <c r="I1487" s="7">
        <v>7.9233567654606707E-2</v>
      </c>
      <c r="J1487" s="7">
        <v>0.109615662367259</v>
      </c>
      <c r="K1487" s="7">
        <v>5.34454371394864E-2</v>
      </c>
      <c r="L1487" s="7">
        <v>0.37619675576955902</v>
      </c>
      <c r="M1487" s="7">
        <v>6.0341729615985197E-2</v>
      </c>
      <c r="N1487" s="7">
        <v>5.37524987212986E-2</v>
      </c>
      <c r="O1487" s="7">
        <v>3.2396243833716303E-2</v>
      </c>
      <c r="P1487" s="7">
        <v>0.20462062792559699</v>
      </c>
      <c r="Q1487" s="7">
        <v>5.72934895106438</v>
      </c>
    </row>
    <row r="1488" spans="1:17" hidden="1" x14ac:dyDescent="0.3">
      <c r="A1488" s="3" t="s">
        <v>52</v>
      </c>
      <c r="B1488" s="2">
        <v>43497</v>
      </c>
      <c r="C1488" s="7">
        <v>0.86999923793852196</v>
      </c>
      <c r="D1488" s="7">
        <v>7.6471965700428603E-3</v>
      </c>
      <c r="E1488" s="7">
        <v>0.69337009606991196</v>
      </c>
      <c r="F1488" s="7">
        <v>0.29898270736004501</v>
      </c>
      <c r="G1488" s="7">
        <v>1.3799761909358801E-2</v>
      </c>
      <c r="H1488" s="7">
        <v>1.6060582623659201E-2</v>
      </c>
      <c r="I1488" s="7">
        <v>7.5361963144286295E-2</v>
      </c>
      <c r="J1488" s="7">
        <v>0.124848792853316</v>
      </c>
      <c r="K1488" s="7">
        <v>5.2588948223635898E-2</v>
      </c>
      <c r="L1488" s="7">
        <v>0.37441386819438899</v>
      </c>
      <c r="M1488" s="7">
        <v>6.0267179810032198E-2</v>
      </c>
      <c r="N1488" s="7">
        <v>5.0686127948528101E-2</v>
      </c>
      <c r="O1488" s="7">
        <v>3.2447398438431099E-2</v>
      </c>
      <c r="P1488" s="7">
        <v>0.199525376854364</v>
      </c>
      <c r="Q1488" s="7">
        <v>5.7155583455286498</v>
      </c>
    </row>
    <row r="1489" spans="1:17" hidden="1" x14ac:dyDescent="0.3">
      <c r="A1489" s="3" t="s">
        <v>52</v>
      </c>
      <c r="B1489" s="2">
        <v>43525</v>
      </c>
      <c r="C1489" s="7">
        <v>1.0444144531530299</v>
      </c>
      <c r="D1489" s="7">
        <v>7.2080917968358601E-3</v>
      </c>
      <c r="E1489" s="7">
        <v>0.68447044861912598</v>
      </c>
      <c r="F1489" s="7">
        <v>0.308321459584038</v>
      </c>
      <c r="G1489" s="7">
        <v>1.5116050571961101E-2</v>
      </c>
      <c r="H1489" s="7">
        <v>1.44496011713591E-2</v>
      </c>
      <c r="I1489" s="7">
        <v>8.1301106566257206E-2</v>
      </c>
      <c r="J1489" s="7">
        <v>0.123072765054714</v>
      </c>
      <c r="K1489" s="7">
        <v>5.1325551240896501E-2</v>
      </c>
      <c r="L1489" s="7">
        <v>0.36137704495765399</v>
      </c>
      <c r="M1489" s="7">
        <v>5.7830374293477801E-2</v>
      </c>
      <c r="N1489" s="7">
        <v>5.3087525056311001E-2</v>
      </c>
      <c r="O1489" s="7">
        <v>3.4251123934003001E-2</v>
      </c>
      <c r="P1489" s="7">
        <v>0.20818885715336699</v>
      </c>
      <c r="Q1489" s="7">
        <v>5.7093146511150801</v>
      </c>
    </row>
    <row r="1490" spans="1:17" hidden="1" x14ac:dyDescent="0.3">
      <c r="A1490" s="3" t="s">
        <v>52</v>
      </c>
      <c r="B1490" s="2">
        <v>43556</v>
      </c>
      <c r="C1490" s="7">
        <v>1.00009671187244</v>
      </c>
      <c r="D1490" s="7">
        <v>7.3261895761008097E-3</v>
      </c>
      <c r="E1490" s="7">
        <v>0.682706548339304</v>
      </c>
      <c r="F1490" s="7">
        <v>0.30996726208459502</v>
      </c>
      <c r="G1490" s="7">
        <v>1.4834545923656999E-2</v>
      </c>
      <c r="H1490" s="7">
        <v>1.4417821805269199E-2</v>
      </c>
      <c r="I1490" s="7">
        <v>8.5218532371592895E-2</v>
      </c>
      <c r="J1490" s="7">
        <v>0.120459936475457</v>
      </c>
      <c r="K1490" s="7">
        <v>5.1931503328715198E-2</v>
      </c>
      <c r="L1490" s="7">
        <v>0.362562379107014</v>
      </c>
      <c r="M1490" s="7">
        <v>5.5825998899687E-2</v>
      </c>
      <c r="N1490" s="7">
        <v>6.0910381886168603E-2</v>
      </c>
      <c r="O1490" s="7">
        <v>3.7024432038452897E-2</v>
      </c>
      <c r="P1490" s="7">
        <v>0.19681446816398601</v>
      </c>
      <c r="Q1490" s="7">
        <v>5.72248179048196</v>
      </c>
    </row>
    <row r="1491" spans="1:17" hidden="1" x14ac:dyDescent="0.3">
      <c r="A1491" s="3" t="s">
        <v>52</v>
      </c>
      <c r="B1491" s="2">
        <v>43586</v>
      </c>
      <c r="C1491" s="7">
        <v>1.0351064990291501</v>
      </c>
      <c r="D1491" s="7">
        <v>7.9249498624999297E-3</v>
      </c>
      <c r="E1491" s="7">
        <v>0.68004479631361403</v>
      </c>
      <c r="F1491" s="7">
        <v>0.31203025382388599</v>
      </c>
      <c r="G1491" s="7">
        <v>1.34681076992805E-2</v>
      </c>
      <c r="H1491" s="7">
        <v>1.31931044269236E-2</v>
      </c>
      <c r="I1491" s="7">
        <v>8.9393379067185197E-2</v>
      </c>
      <c r="J1491" s="7">
        <v>0.12581601658622599</v>
      </c>
      <c r="K1491" s="7">
        <v>5.2524727227940701E-2</v>
      </c>
      <c r="L1491" s="7">
        <v>0.35666311036481901</v>
      </c>
      <c r="M1491" s="7">
        <v>5.8599344212240799E-2</v>
      </c>
      <c r="N1491" s="7">
        <v>6.2623829891994803E-2</v>
      </c>
      <c r="O1491" s="7">
        <v>3.4952112268480801E-2</v>
      </c>
      <c r="P1491" s="7">
        <v>0.192766268254908</v>
      </c>
      <c r="Q1491" s="7">
        <v>5.7382174712720397</v>
      </c>
    </row>
    <row r="1492" spans="1:17" hidden="1" x14ac:dyDescent="0.3">
      <c r="A1492" s="3" t="s">
        <v>52</v>
      </c>
      <c r="B1492" s="2">
        <v>43617</v>
      </c>
      <c r="C1492" s="7">
        <v>1.0056804657781799</v>
      </c>
      <c r="D1492" s="7">
        <v>8.7335214257214296E-3</v>
      </c>
      <c r="E1492" s="7">
        <v>0.69680904061423399</v>
      </c>
      <c r="F1492" s="7">
        <v>0.29445743796004398</v>
      </c>
      <c r="G1492" s="7">
        <v>1.33136467969408E-2</v>
      </c>
      <c r="H1492" s="7">
        <v>1.2129441183991599E-2</v>
      </c>
      <c r="I1492" s="7">
        <v>8.7926462207443906E-2</v>
      </c>
      <c r="J1492" s="7">
        <v>0.123523288815152</v>
      </c>
      <c r="K1492" s="7">
        <v>5.2564660726614101E-2</v>
      </c>
      <c r="L1492" s="7">
        <v>0.36246923918894602</v>
      </c>
      <c r="M1492" s="7">
        <v>5.8818331848840999E-2</v>
      </c>
      <c r="N1492" s="7">
        <v>5.7172524728782502E-2</v>
      </c>
      <c r="O1492" s="7">
        <v>3.6966599535298197E-2</v>
      </c>
      <c r="P1492" s="7">
        <v>0.195115804967991</v>
      </c>
      <c r="Q1492" s="7">
        <v>5.7465246235861702</v>
      </c>
    </row>
    <row r="1493" spans="1:17" hidden="1" x14ac:dyDescent="0.3">
      <c r="A1493" s="3" t="s">
        <v>52</v>
      </c>
      <c r="B1493" s="2">
        <v>43647</v>
      </c>
      <c r="C1493" s="7">
        <v>1.0298866704860601</v>
      </c>
      <c r="D1493" s="7">
        <v>7.9999619162708403E-3</v>
      </c>
      <c r="E1493" s="7">
        <v>0.686340193691237</v>
      </c>
      <c r="F1493" s="7">
        <v>0.305659844392492</v>
      </c>
      <c r="G1493" s="7">
        <v>1.39895666514964E-2</v>
      </c>
      <c r="H1493" s="7">
        <v>1.2104594213112401E-2</v>
      </c>
      <c r="I1493" s="7">
        <v>8.9877032020897599E-2</v>
      </c>
      <c r="J1493" s="7">
        <v>0.125876956313758</v>
      </c>
      <c r="K1493" s="7">
        <v>5.1820610986069097E-2</v>
      </c>
      <c r="L1493" s="7">
        <v>0.36018850699002197</v>
      </c>
      <c r="M1493" s="7">
        <v>5.7655682143095001E-2</v>
      </c>
      <c r="N1493" s="7">
        <v>5.2739146464910298E-2</v>
      </c>
      <c r="O1493" s="7">
        <v>3.6127576569160699E-2</v>
      </c>
      <c r="P1493" s="7">
        <v>0.199620327647479</v>
      </c>
      <c r="Q1493" s="7">
        <v>5.7319710569394902</v>
      </c>
    </row>
    <row r="1494" spans="1:17" hidden="1" x14ac:dyDescent="0.3">
      <c r="A1494" s="3" t="s">
        <v>52</v>
      </c>
      <c r="B1494" s="2">
        <v>43678</v>
      </c>
      <c r="C1494" s="7">
        <v>1.0398305047940299</v>
      </c>
      <c r="D1494" s="7">
        <v>7.9762854967844292E-3</v>
      </c>
      <c r="E1494" s="7">
        <v>0.67680621108128503</v>
      </c>
      <c r="F1494" s="7">
        <v>0.315217503421931</v>
      </c>
      <c r="G1494" s="7">
        <v>1.3288958058194701E-2</v>
      </c>
      <c r="H1494" s="7">
        <v>1.39483945228095E-2</v>
      </c>
      <c r="I1494" s="7">
        <v>9.1567686119585101E-2</v>
      </c>
      <c r="J1494" s="7">
        <v>0.13432118832678799</v>
      </c>
      <c r="K1494" s="7">
        <v>5.28254111271549E-2</v>
      </c>
      <c r="L1494" s="7">
        <v>0.35340853852543103</v>
      </c>
      <c r="M1494" s="7">
        <v>5.3515124442093602E-2</v>
      </c>
      <c r="N1494" s="7">
        <v>5.31657549846975E-2</v>
      </c>
      <c r="O1494" s="7">
        <v>3.65089021404758E-2</v>
      </c>
      <c r="P1494" s="7">
        <v>0.19745004175276901</v>
      </c>
      <c r="Q1494" s="7">
        <v>5.76736596195828</v>
      </c>
    </row>
    <row r="1495" spans="1:17" hidden="1" x14ac:dyDescent="0.3">
      <c r="A1495" s="3" t="s">
        <v>52</v>
      </c>
      <c r="B1495" s="2">
        <v>43709</v>
      </c>
      <c r="C1495" s="7">
        <v>0.96081756797282203</v>
      </c>
      <c r="D1495" s="7">
        <v>9.4938038260490108E-3</v>
      </c>
      <c r="E1495" s="7">
        <v>0.69913256833806003</v>
      </c>
      <c r="F1495" s="7">
        <v>0.29137362783589099</v>
      </c>
      <c r="G1495" s="7">
        <v>1.4407511669469301E-2</v>
      </c>
      <c r="H1495" s="7">
        <v>1.3289926187195201E-2</v>
      </c>
      <c r="I1495" s="7">
        <v>8.6008113192139496E-2</v>
      </c>
      <c r="J1495" s="7">
        <v>0.12513154605684401</v>
      </c>
      <c r="K1495" s="7">
        <v>5.3789926267034702E-2</v>
      </c>
      <c r="L1495" s="7">
        <v>0.36139635026491901</v>
      </c>
      <c r="M1495" s="7">
        <v>5.5050388248507401E-2</v>
      </c>
      <c r="N1495" s="7">
        <v>5.2191202948206797E-2</v>
      </c>
      <c r="O1495" s="7">
        <v>3.1477531483818801E-2</v>
      </c>
      <c r="P1495" s="7">
        <v>0.20725750368186599</v>
      </c>
      <c r="Q1495" s="7">
        <v>5.6862998958870703</v>
      </c>
    </row>
    <row r="1496" spans="1:17" hidden="1" x14ac:dyDescent="0.3">
      <c r="A1496" s="3" t="s">
        <v>52</v>
      </c>
      <c r="B1496" s="2">
        <v>43739</v>
      </c>
      <c r="C1496" s="7">
        <v>0.99578197590983597</v>
      </c>
      <c r="D1496" s="7">
        <v>8.4264019531963795E-3</v>
      </c>
      <c r="E1496" s="7">
        <v>0.69757027727097398</v>
      </c>
      <c r="F1496" s="7">
        <v>0.29400332077583002</v>
      </c>
      <c r="G1496" s="7">
        <v>1.38734974580956E-2</v>
      </c>
      <c r="H1496" s="7">
        <v>1.39379159844143E-2</v>
      </c>
      <c r="I1496" s="7">
        <v>8.6346303335166893E-2</v>
      </c>
      <c r="J1496" s="7">
        <v>0.12320106582698601</v>
      </c>
      <c r="K1496" s="7">
        <v>5.6456904904212402E-2</v>
      </c>
      <c r="L1496" s="7">
        <v>0.36759921516216998</v>
      </c>
      <c r="M1496" s="7">
        <v>5.6964941863698298E-2</v>
      </c>
      <c r="N1496" s="7">
        <v>5.7080706603121999E-2</v>
      </c>
      <c r="O1496" s="7">
        <v>2.9133079245629901E-2</v>
      </c>
      <c r="P1496" s="7">
        <v>0.19540636961650501</v>
      </c>
      <c r="Q1496" s="7">
        <v>5.7388215510538396</v>
      </c>
    </row>
    <row r="1497" spans="1:17" hidden="1" x14ac:dyDescent="0.3">
      <c r="A1497" s="3" t="s">
        <v>52</v>
      </c>
      <c r="B1497" s="2">
        <v>43770</v>
      </c>
      <c r="C1497" s="7">
        <v>1.0431374110893701</v>
      </c>
      <c r="D1497" s="7">
        <v>8.2641378275587398E-3</v>
      </c>
      <c r="E1497" s="7">
        <v>0.69264002091088595</v>
      </c>
      <c r="F1497" s="7">
        <v>0.29909584126155497</v>
      </c>
      <c r="G1497" s="7">
        <v>1.44672898988081E-2</v>
      </c>
      <c r="H1497" s="7">
        <v>1.90256566931046E-2</v>
      </c>
      <c r="I1497" s="7">
        <v>9.5170541541831605E-2</v>
      </c>
      <c r="J1497" s="7">
        <v>0.12224917993238101</v>
      </c>
      <c r="K1497" s="7">
        <v>6.9861028445099199E-2</v>
      </c>
      <c r="L1497" s="7">
        <v>0.35957596963538901</v>
      </c>
      <c r="M1497" s="7">
        <v>5.9221053770205298E-2</v>
      </c>
      <c r="N1497" s="7">
        <v>5.1818602585400497E-2</v>
      </c>
      <c r="O1497" s="7">
        <v>2.5318625066495199E-2</v>
      </c>
      <c r="P1497" s="7">
        <v>0.18329205243128499</v>
      </c>
      <c r="Q1497" s="7">
        <v>5.7451449543059399</v>
      </c>
    </row>
    <row r="1498" spans="1:17" hidden="1" x14ac:dyDescent="0.3">
      <c r="A1498" s="3" t="s">
        <v>52</v>
      </c>
      <c r="B1498" s="2">
        <v>43800</v>
      </c>
      <c r="C1498" s="7">
        <v>1.12310699301129</v>
      </c>
      <c r="D1498" s="7">
        <v>8.7321720595045001E-3</v>
      </c>
      <c r="E1498" s="7">
        <v>0.71044439238863399</v>
      </c>
      <c r="F1498" s="7">
        <v>0.28082343555186201</v>
      </c>
      <c r="G1498" s="7">
        <v>1.4164113595880899E-2</v>
      </c>
      <c r="H1498" s="7">
        <v>1.9779083325929599E-2</v>
      </c>
      <c r="I1498" s="7">
        <v>0.109936824842032</v>
      </c>
      <c r="J1498" s="7">
        <v>0.11817123933179299</v>
      </c>
      <c r="K1498" s="7">
        <v>7.8051522685545396E-2</v>
      </c>
      <c r="L1498" s="7">
        <v>0.38364724507452103</v>
      </c>
      <c r="M1498" s="7">
        <v>5.6595790916798103E-2</v>
      </c>
      <c r="N1498" s="7">
        <v>4.4667097634428297E-2</v>
      </c>
      <c r="O1498" s="7">
        <v>1.95931935965999E-2</v>
      </c>
      <c r="P1498" s="7">
        <v>0.155393888996472</v>
      </c>
      <c r="Q1498" s="7">
        <v>5.7626575444413097</v>
      </c>
    </row>
    <row r="1499" spans="1:17" hidden="1" x14ac:dyDescent="0.3">
      <c r="A1499" s="3" t="s">
        <v>52</v>
      </c>
      <c r="B1499" s="2">
        <v>43831</v>
      </c>
      <c r="C1499" s="7">
        <v>0.903398838034013</v>
      </c>
      <c r="D1499" s="7">
        <v>8.3437293823795701E-3</v>
      </c>
      <c r="E1499" s="7">
        <v>0.70958834213366395</v>
      </c>
      <c r="F1499" s="7">
        <v>0.28206792848395601</v>
      </c>
      <c r="G1499" s="7">
        <v>1.50690765597013E-2</v>
      </c>
      <c r="H1499" s="7">
        <v>1.3890035882255E-2</v>
      </c>
      <c r="I1499" s="7">
        <v>6.7207786876720396E-2</v>
      </c>
      <c r="J1499" s="7">
        <v>0.12122116002609901</v>
      </c>
      <c r="K1499" s="7">
        <v>5.5355803434852899E-2</v>
      </c>
      <c r="L1499" s="7">
        <v>0.37389072123881401</v>
      </c>
      <c r="M1499" s="7">
        <v>5.94425898465775E-2</v>
      </c>
      <c r="N1499" s="7">
        <v>5.3848178399679397E-2</v>
      </c>
      <c r="O1499" s="7">
        <v>2.6293388099779699E-2</v>
      </c>
      <c r="P1499" s="7">
        <v>0.213781259635522</v>
      </c>
      <c r="Q1499" s="7">
        <v>5.7727469800226903</v>
      </c>
    </row>
    <row r="1500" spans="1:17" hidden="1" x14ac:dyDescent="0.3">
      <c r="A1500" s="3" t="s">
        <v>52</v>
      </c>
      <c r="B1500" s="2">
        <v>43862</v>
      </c>
      <c r="C1500" s="7">
        <v>0.92041048678522397</v>
      </c>
      <c r="D1500" s="7">
        <v>8.2666170074249708E-3</v>
      </c>
      <c r="E1500" s="7">
        <v>0.71396061656358301</v>
      </c>
      <c r="F1500" s="7">
        <v>0.27777276642899201</v>
      </c>
      <c r="G1500" s="7">
        <v>1.5313265589364199E-2</v>
      </c>
      <c r="H1500" s="7">
        <v>1.49739219307948E-2</v>
      </c>
      <c r="I1500" s="7">
        <v>6.9413405901171593E-2</v>
      </c>
      <c r="J1500" s="7">
        <v>0.13194266530922999</v>
      </c>
      <c r="K1500" s="7">
        <v>5.3365974841706999E-2</v>
      </c>
      <c r="L1500" s="7">
        <v>0.37873196904759998</v>
      </c>
      <c r="M1500" s="7">
        <v>5.9526178284659899E-2</v>
      </c>
      <c r="N1500" s="7">
        <v>5.1370663780199402E-2</v>
      </c>
      <c r="O1500" s="7">
        <v>2.90619733145864E-2</v>
      </c>
      <c r="P1500" s="7">
        <v>0.19629998200068699</v>
      </c>
      <c r="Q1500" s="7">
        <v>5.7649707720036902</v>
      </c>
    </row>
    <row r="1501" spans="1:17" x14ac:dyDescent="0.3">
      <c r="A1501" s="3" t="s">
        <v>52</v>
      </c>
      <c r="B1501" s="2">
        <v>43891</v>
      </c>
      <c r="C1501" s="7">
        <v>0.89342259032273497</v>
      </c>
      <c r="D1501" s="7">
        <v>9.1821508206276301E-3</v>
      </c>
      <c r="E1501" s="7">
        <v>0.73189123727855798</v>
      </c>
      <c r="F1501" s="7">
        <v>0.25892661190081401</v>
      </c>
      <c r="G1501" s="7">
        <v>1.43634075519702E-2</v>
      </c>
      <c r="H1501" s="7">
        <v>1.07094394296434E-2</v>
      </c>
      <c r="I1501" s="7">
        <v>4.58736849450345E-2</v>
      </c>
      <c r="J1501" s="7">
        <v>8.5146270927812795E-2</v>
      </c>
      <c r="K1501" s="7">
        <v>5.5648820412451103E-2</v>
      </c>
      <c r="L1501" s="7">
        <v>0.49162169447033199</v>
      </c>
      <c r="M1501" s="7">
        <v>4.9353977573276198E-2</v>
      </c>
      <c r="N1501" s="7">
        <v>4.8434717315745703E-2</v>
      </c>
      <c r="O1501" s="7">
        <v>1.40391280163044E-2</v>
      </c>
      <c r="P1501" s="7">
        <v>0.18480885935742999</v>
      </c>
      <c r="Q1501" s="7">
        <v>5.80605152846534</v>
      </c>
    </row>
    <row r="1502" spans="1:17" hidden="1" x14ac:dyDescent="0.3">
      <c r="A1502" s="3" t="s">
        <v>52</v>
      </c>
      <c r="B1502" s="2">
        <v>43922</v>
      </c>
      <c r="C1502" s="7">
        <v>0.54969268205798105</v>
      </c>
      <c r="D1502" s="7">
        <v>1.22818974196565E-2</v>
      </c>
      <c r="E1502" s="7">
        <v>0.80562478411011396</v>
      </c>
      <c r="F1502" s="7">
        <v>0.18209331847023</v>
      </c>
      <c r="G1502" s="7">
        <v>1.2511539639952799E-2</v>
      </c>
      <c r="H1502" s="7">
        <v>7.9293229959057597E-4</v>
      </c>
      <c r="I1502" s="7">
        <v>1.2388553353170399E-2</v>
      </c>
      <c r="J1502" s="7">
        <v>1.6178356881601502E-2</v>
      </c>
      <c r="K1502" s="7">
        <v>5.0531461345223599E-2</v>
      </c>
      <c r="L1502" s="7">
        <v>0.76939004062780803</v>
      </c>
      <c r="M1502" s="7">
        <v>1.6738204551509601E-2</v>
      </c>
      <c r="N1502" s="7">
        <v>3.6457862696583597E-2</v>
      </c>
      <c r="O1502" s="7">
        <v>1.9239071773536601E-3</v>
      </c>
      <c r="P1502" s="7">
        <v>8.3087141427206607E-2</v>
      </c>
      <c r="Q1502" s="7">
        <v>5.9798329230916103</v>
      </c>
    </row>
    <row r="1503" spans="1:17" hidden="1" x14ac:dyDescent="0.3">
      <c r="A1503" s="3" t="s">
        <v>52</v>
      </c>
      <c r="B1503" s="2">
        <v>43952</v>
      </c>
      <c r="C1503" s="7">
        <v>0.68889904132658997</v>
      </c>
      <c r="D1503" s="7">
        <v>1.1457617796023001E-2</v>
      </c>
      <c r="E1503" s="7">
        <v>0.78984509577734896</v>
      </c>
      <c r="F1503" s="7">
        <v>0.19869728642662801</v>
      </c>
      <c r="G1503" s="7">
        <v>1.2166159065107899E-2</v>
      </c>
      <c r="H1503" s="7">
        <v>2.3805125308741901E-3</v>
      </c>
      <c r="I1503" s="7">
        <v>1.6767471391828902E-2</v>
      </c>
      <c r="J1503" s="7">
        <v>3.4558523665099497E-2</v>
      </c>
      <c r="K1503" s="7">
        <v>5.1125588820038301E-2</v>
      </c>
      <c r="L1503" s="7">
        <v>0.66710796755089696</v>
      </c>
      <c r="M1503" s="7">
        <v>1.7946788845735698E-2</v>
      </c>
      <c r="N1503" s="7">
        <v>7.8941232962799299E-2</v>
      </c>
      <c r="O1503" s="7">
        <v>5.7716479091980202E-3</v>
      </c>
      <c r="P1503" s="7">
        <v>0.11323410725842099</v>
      </c>
      <c r="Q1503" s="7">
        <v>5.9342406414695397</v>
      </c>
    </row>
    <row r="1504" spans="1:17" hidden="1" x14ac:dyDescent="0.3">
      <c r="A1504" s="3" t="s">
        <v>52</v>
      </c>
      <c r="B1504" s="2">
        <v>43983</v>
      </c>
      <c r="C1504" s="7">
        <v>0.81795670970375201</v>
      </c>
      <c r="D1504" s="7">
        <v>1.0938469142950101E-2</v>
      </c>
      <c r="E1504" s="7">
        <v>0.75147813869200197</v>
      </c>
      <c r="F1504" s="7">
        <v>0.23758339216504801</v>
      </c>
      <c r="G1504" s="7">
        <v>1.23548335175014E-2</v>
      </c>
      <c r="H1504" s="7">
        <v>6.6439433012928303E-3</v>
      </c>
      <c r="I1504" s="7">
        <v>5.5903167945423701E-2</v>
      </c>
      <c r="J1504" s="7">
        <v>4.9025668894180197E-2</v>
      </c>
      <c r="K1504" s="7">
        <v>5.1549752746054799E-2</v>
      </c>
      <c r="L1504" s="7">
        <v>0.52913359443299801</v>
      </c>
      <c r="M1504" s="7">
        <v>2.8329990384815099E-2</v>
      </c>
      <c r="N1504" s="7">
        <v>7.7757625921691401E-2</v>
      </c>
      <c r="O1504" s="7">
        <v>5.7272825335091702E-3</v>
      </c>
      <c r="P1504" s="7">
        <v>0.183574140322533</v>
      </c>
      <c r="Q1504" s="7">
        <v>5.8961868060803599</v>
      </c>
    </row>
    <row r="1505" spans="1:17" hidden="1" x14ac:dyDescent="0.3">
      <c r="A1505" s="3" t="s">
        <v>52</v>
      </c>
      <c r="B1505" s="2">
        <v>44013</v>
      </c>
      <c r="C1505" s="7">
        <v>0.99319886667348001</v>
      </c>
      <c r="D1505" s="7">
        <v>9.2522320991838703E-3</v>
      </c>
      <c r="E1505" s="7">
        <v>0.71660234296849501</v>
      </c>
      <c r="F1505" s="7">
        <v>0.27414542493232102</v>
      </c>
      <c r="G1505" s="7">
        <v>1.1887406343524001E-2</v>
      </c>
      <c r="H1505" s="7">
        <v>1.1502153042808E-2</v>
      </c>
      <c r="I1505" s="7">
        <v>8.0432805605803501E-2</v>
      </c>
      <c r="J1505" s="7">
        <v>9.7906260936786602E-2</v>
      </c>
      <c r="K1505" s="7">
        <v>5.3355142490763501E-2</v>
      </c>
      <c r="L1505" s="7">
        <v>0.428076082935411</v>
      </c>
      <c r="M1505" s="7">
        <v>5.3627584703823103E-2</v>
      </c>
      <c r="N1505" s="7">
        <v>6.6943884363648801E-2</v>
      </c>
      <c r="O1505" s="7">
        <v>1.2140135579925901E-2</v>
      </c>
      <c r="P1505" s="7">
        <v>0.184128543997505</v>
      </c>
      <c r="Q1505" s="7">
        <v>5.8652467489649798</v>
      </c>
    </row>
    <row r="1506" spans="1:17" hidden="1" x14ac:dyDescent="0.3">
      <c r="A1506" s="3" t="s">
        <v>52</v>
      </c>
      <c r="B1506" s="2">
        <v>44044</v>
      </c>
      <c r="C1506" s="7">
        <v>1.04156345803879</v>
      </c>
      <c r="D1506" s="7">
        <v>9.8135391342967799E-3</v>
      </c>
      <c r="E1506" s="7">
        <v>0.70184188188940899</v>
      </c>
      <c r="F1506" s="7">
        <v>0.28834457897629401</v>
      </c>
      <c r="G1506" s="7">
        <v>1.08004665884818E-2</v>
      </c>
      <c r="H1506" s="7">
        <v>1.36909507223942E-2</v>
      </c>
      <c r="I1506" s="7">
        <v>8.6988669750886094E-2</v>
      </c>
      <c r="J1506" s="7">
        <v>0.13173766036289</v>
      </c>
      <c r="K1506" s="7">
        <v>5.3110421908878602E-2</v>
      </c>
      <c r="L1506" s="7">
        <v>0.39543382791109799</v>
      </c>
      <c r="M1506" s="7">
        <v>4.8534231604505498E-2</v>
      </c>
      <c r="N1506" s="7">
        <v>6.1384186876680201E-2</v>
      </c>
      <c r="O1506" s="7">
        <v>1.75621566032171E-2</v>
      </c>
      <c r="P1506" s="7">
        <v>0.180757427670969</v>
      </c>
      <c r="Q1506" s="7">
        <v>5.8350314787004098</v>
      </c>
    </row>
    <row r="1507" spans="1:17" hidden="1" x14ac:dyDescent="0.3">
      <c r="A1507" s="3" t="s">
        <v>52</v>
      </c>
      <c r="B1507" s="2">
        <v>44075</v>
      </c>
      <c r="C1507" s="7">
        <v>0.98195603334888104</v>
      </c>
      <c r="D1507" s="7">
        <v>9.6983709934243007E-3</v>
      </c>
      <c r="E1507" s="7">
        <v>0.71738615052435495</v>
      </c>
      <c r="F1507" s="7">
        <v>0.27291547848222097</v>
      </c>
      <c r="G1507" s="7">
        <v>1.3734074134954401E-2</v>
      </c>
      <c r="H1507" s="7">
        <v>1.26054007148938E-2</v>
      </c>
      <c r="I1507" s="7">
        <v>7.4958297594612394E-2</v>
      </c>
      <c r="J1507" s="7">
        <v>0.11902477971629399</v>
      </c>
      <c r="K1507" s="7">
        <v>5.58880326387323E-2</v>
      </c>
      <c r="L1507" s="7">
        <v>0.40390456103493799</v>
      </c>
      <c r="M1507" s="7">
        <v>5.4719181956381202E-2</v>
      </c>
      <c r="N1507" s="7">
        <v>6.1269278968643599E-2</v>
      </c>
      <c r="O1507" s="7">
        <v>1.60800718623435E-2</v>
      </c>
      <c r="P1507" s="7">
        <v>0.187816321378206</v>
      </c>
      <c r="Q1507" s="7">
        <v>5.8338407064379503</v>
      </c>
    </row>
    <row r="1508" spans="1:17" hidden="1" x14ac:dyDescent="0.3">
      <c r="A1508" s="3" t="s">
        <v>52</v>
      </c>
      <c r="B1508" s="2">
        <v>44105</v>
      </c>
      <c r="C1508" s="7">
        <v>1.01872507561213</v>
      </c>
      <c r="D1508" s="7">
        <v>9.5283935520230501E-3</v>
      </c>
      <c r="E1508" s="7">
        <v>0.72646261914945298</v>
      </c>
      <c r="F1508" s="7">
        <v>0.26400898729852401</v>
      </c>
      <c r="G1508" s="7">
        <v>1.2864938175124499E-2</v>
      </c>
      <c r="H1508" s="7">
        <v>1.4500738996909301E-2</v>
      </c>
      <c r="I1508" s="7">
        <v>7.7467795402150305E-2</v>
      </c>
      <c r="J1508" s="7">
        <v>0.113071969074545</v>
      </c>
      <c r="K1508" s="7">
        <v>6.1857426976890499E-2</v>
      </c>
      <c r="L1508" s="7">
        <v>0.41548375263456699</v>
      </c>
      <c r="M1508" s="7">
        <v>5.6428375974401902E-2</v>
      </c>
      <c r="N1508" s="7">
        <v>6.5292584357387398E-2</v>
      </c>
      <c r="O1508" s="7">
        <v>1.27128221536775E-2</v>
      </c>
      <c r="P1508" s="7">
        <v>0.17031959625434701</v>
      </c>
      <c r="Q1508" s="7">
        <v>5.8351132090316797</v>
      </c>
    </row>
    <row r="1509" spans="1:17" hidden="1" x14ac:dyDescent="0.3">
      <c r="A1509" s="3" t="s">
        <v>52</v>
      </c>
      <c r="B1509" s="2">
        <v>44136</v>
      </c>
      <c r="C1509" s="7">
        <v>0.78026656204914402</v>
      </c>
      <c r="D1509" s="7">
        <v>1.0623318920427401E-2</v>
      </c>
      <c r="E1509" s="7">
        <v>0.77093034671067995</v>
      </c>
      <c r="F1509" s="7">
        <v>0.21844633436889299</v>
      </c>
      <c r="G1509" s="7">
        <v>1.6071963184745901E-2</v>
      </c>
      <c r="H1509" s="7">
        <v>7.20814182599079E-3</v>
      </c>
      <c r="I1509" s="7">
        <v>2.9137659643733198E-2</v>
      </c>
      <c r="J1509" s="7">
        <v>6.5203417202005898E-2</v>
      </c>
      <c r="K1509" s="7">
        <v>6.7287207901506399E-2</v>
      </c>
      <c r="L1509" s="7">
        <v>0.54438743195592298</v>
      </c>
      <c r="M1509" s="7">
        <v>5.2818416198383698E-2</v>
      </c>
      <c r="N1509" s="7">
        <v>6.8797444248470493E-2</v>
      </c>
      <c r="O1509" s="7">
        <v>5.8505701673699497E-3</v>
      </c>
      <c r="P1509" s="7">
        <v>0.14323774767187</v>
      </c>
      <c r="Q1509" s="7">
        <v>5.8747106012662202</v>
      </c>
    </row>
    <row r="1510" spans="1:17" hidden="1" x14ac:dyDescent="0.3">
      <c r="A1510" s="3" t="s">
        <v>52</v>
      </c>
      <c r="B1510" s="2">
        <v>44166</v>
      </c>
      <c r="C1510" s="7">
        <v>0.98826704574353696</v>
      </c>
      <c r="D1510" s="7">
        <v>1.0187795923996899E-2</v>
      </c>
      <c r="E1510" s="7">
        <v>0.76523068741515798</v>
      </c>
      <c r="F1510" s="7">
        <v>0.224581516660846</v>
      </c>
      <c r="G1510" s="7">
        <v>1.63540958989127E-2</v>
      </c>
      <c r="H1510" s="7">
        <v>1.41528351405218E-2</v>
      </c>
      <c r="I1510" s="7">
        <v>8.7649117090946402E-2</v>
      </c>
      <c r="J1510" s="7">
        <v>7.3213958840584306E-2</v>
      </c>
      <c r="K1510" s="7">
        <v>7.1467218853953504E-2</v>
      </c>
      <c r="L1510" s="7">
        <v>0.48547535699111699</v>
      </c>
      <c r="M1510" s="7">
        <v>5.7385202865849201E-2</v>
      </c>
      <c r="N1510" s="7">
        <v>5.0326520260860499E-2</v>
      </c>
      <c r="O1510" s="7">
        <v>6.5950257984673097E-3</v>
      </c>
      <c r="P1510" s="7">
        <v>0.137380668258787</v>
      </c>
      <c r="Q1510" s="7">
        <v>5.8504048492769503</v>
      </c>
    </row>
    <row r="1511" spans="1:17" hidden="1" x14ac:dyDescent="0.3">
      <c r="A1511" s="3" t="s">
        <v>52</v>
      </c>
      <c r="B1511" s="2">
        <v>44197</v>
      </c>
      <c r="C1511" s="7">
        <v>0.62288385127817703</v>
      </c>
      <c r="D1511" s="7">
        <v>1.19452276958858E-2</v>
      </c>
      <c r="E1511" s="7">
        <v>0.79326174929980198</v>
      </c>
      <c r="F1511" s="7">
        <v>0.194793023004312</v>
      </c>
      <c r="G1511" s="7">
        <v>1.6392137750899299E-2</v>
      </c>
      <c r="H1511" s="7">
        <v>1.6399163841565301E-3</v>
      </c>
      <c r="I1511" s="7">
        <v>1.32186774069292E-2</v>
      </c>
      <c r="J1511" s="7">
        <v>5.3341345581537698E-2</v>
      </c>
      <c r="K1511" s="7">
        <v>5.0982565773083903E-2</v>
      </c>
      <c r="L1511" s="7">
        <v>0.60555349209368603</v>
      </c>
      <c r="M1511" s="7">
        <v>4.7890975771234502E-2</v>
      </c>
      <c r="N1511" s="7">
        <v>5.5690533920410401E-2</v>
      </c>
      <c r="O1511" s="7">
        <v>3.8747689784573002E-3</v>
      </c>
      <c r="P1511" s="7">
        <v>0.151415586339605</v>
      </c>
      <c r="Q1511" s="7">
        <v>5.9364893194329902</v>
      </c>
    </row>
    <row r="1512" spans="1:17" hidden="1" x14ac:dyDescent="0.3">
      <c r="A1512" s="3" t="s">
        <v>52</v>
      </c>
      <c r="B1512" s="2">
        <v>44228</v>
      </c>
      <c r="C1512" s="7">
        <v>0.64305758079828301</v>
      </c>
      <c r="D1512" s="7">
        <v>1.1926126832106001E-2</v>
      </c>
      <c r="E1512" s="7">
        <v>0.78984782087098304</v>
      </c>
      <c r="F1512" s="7">
        <v>0.19822605229691101</v>
      </c>
      <c r="G1512" s="7">
        <v>1.6743153500402001E-2</v>
      </c>
      <c r="H1512" s="7">
        <v>1.2379194307974399E-3</v>
      </c>
      <c r="I1512" s="7">
        <v>1.5606634222405401E-2</v>
      </c>
      <c r="J1512" s="7">
        <v>5.4418247966342197E-2</v>
      </c>
      <c r="K1512" s="7">
        <v>5.4961346992664403E-2</v>
      </c>
      <c r="L1512" s="7">
        <v>0.58158116652757696</v>
      </c>
      <c r="M1512" s="7">
        <v>4.9089398877451201E-2</v>
      </c>
      <c r="N1512" s="7">
        <v>6.16946755180856E-2</v>
      </c>
      <c r="O1512" s="7">
        <v>3.8576468808951101E-3</v>
      </c>
      <c r="P1512" s="7">
        <v>0.16080981008337999</v>
      </c>
      <c r="Q1512" s="7">
        <v>5.8867893156197502</v>
      </c>
    </row>
    <row r="1513" spans="1:17" x14ac:dyDescent="0.3">
      <c r="A1513" s="3" t="s">
        <v>52</v>
      </c>
      <c r="B1513" s="2">
        <v>44256</v>
      </c>
      <c r="C1513" s="7">
        <v>0.803009509904269</v>
      </c>
      <c r="D1513" s="7">
        <v>1.1104155945285001E-2</v>
      </c>
      <c r="E1513" s="7">
        <v>0.77398532716232105</v>
      </c>
      <c r="F1513" s="7">
        <v>0.21491051689239399</v>
      </c>
      <c r="G1513" s="7">
        <v>1.6104285138637701E-2</v>
      </c>
      <c r="H1513" s="7">
        <v>2.2391166492324601E-3</v>
      </c>
      <c r="I1513" s="7">
        <v>1.7099080367796698E-2</v>
      </c>
      <c r="J1513" s="7">
        <v>5.3471133692829999E-2</v>
      </c>
      <c r="K1513" s="7">
        <v>5.5288304123215601E-2</v>
      </c>
      <c r="L1513" s="7">
        <v>0.54681895073002695</v>
      </c>
      <c r="M1513" s="7">
        <v>5.0457647498423602E-2</v>
      </c>
      <c r="N1513" s="7">
        <v>7.38857082312184E-2</v>
      </c>
      <c r="O1513" s="7">
        <v>5.5958747565670597E-3</v>
      </c>
      <c r="P1513" s="7">
        <v>0.17903989881205101</v>
      </c>
      <c r="Q1513" s="7">
        <v>5.8869596505473796</v>
      </c>
    </row>
    <row r="1514" spans="1:17" hidden="1" x14ac:dyDescent="0.3">
      <c r="A1514" s="3" t="s">
        <v>52</v>
      </c>
      <c r="B1514" s="2">
        <v>44287</v>
      </c>
      <c r="C1514" s="7">
        <v>0.93069272405776404</v>
      </c>
      <c r="D1514" s="7">
        <v>1.00290223656923E-2</v>
      </c>
      <c r="E1514" s="7">
        <v>0.74848200400312004</v>
      </c>
      <c r="F1514" s="7">
        <v>0.24148897363118699</v>
      </c>
      <c r="G1514" s="7">
        <v>1.32288525747468E-2</v>
      </c>
      <c r="H1514" s="7">
        <v>7.9775376208898706E-3</v>
      </c>
      <c r="I1514" s="7">
        <v>7.2199421098703601E-2</v>
      </c>
      <c r="J1514" s="7">
        <v>7.6185326731377706E-2</v>
      </c>
      <c r="K1514" s="7">
        <v>5.4422943595263097E-2</v>
      </c>
      <c r="L1514" s="7">
        <v>0.44992782301841999</v>
      </c>
      <c r="M1514" s="7">
        <v>5.8751855689671097E-2</v>
      </c>
      <c r="N1514" s="7">
        <v>7.6603873867230304E-2</v>
      </c>
      <c r="O1514" s="7">
        <v>9.3468015734843209E-3</v>
      </c>
      <c r="P1514" s="7">
        <v>0.18135556423021301</v>
      </c>
      <c r="Q1514" s="7">
        <v>5.8344411574579897</v>
      </c>
    </row>
    <row r="1515" spans="1:17" hidden="1" x14ac:dyDescent="0.3">
      <c r="A1515" s="3" t="s">
        <v>52</v>
      </c>
      <c r="B1515" s="2">
        <v>44317</v>
      </c>
      <c r="C1515" s="7">
        <v>1.03758597274766</v>
      </c>
      <c r="D1515" s="7">
        <v>9.4766045506757303E-3</v>
      </c>
      <c r="E1515" s="7">
        <v>0.72968397268565499</v>
      </c>
      <c r="F1515" s="7">
        <v>0.260839422763669</v>
      </c>
      <c r="G1515" s="7">
        <v>1.1934337377671999E-2</v>
      </c>
      <c r="H1515" s="7">
        <v>1.21214999922933E-2</v>
      </c>
      <c r="I1515" s="7">
        <v>8.3043985035803805E-2</v>
      </c>
      <c r="J1515" s="7">
        <v>0.104184948487999</v>
      </c>
      <c r="K1515" s="7">
        <v>5.2019179070581102E-2</v>
      </c>
      <c r="L1515" s="7">
        <v>0.410430533920778</v>
      </c>
      <c r="M1515" s="7">
        <v>5.4750739242799301E-2</v>
      </c>
      <c r="N1515" s="7">
        <v>7.2554622940092295E-2</v>
      </c>
      <c r="O1515" s="7">
        <v>1.4062750381781E-2</v>
      </c>
      <c r="P1515" s="7">
        <v>0.18489740355020101</v>
      </c>
      <c r="Q1515" s="7">
        <v>5.8742373357503199</v>
      </c>
    </row>
    <row r="1516" spans="1:17" hidden="1" x14ac:dyDescent="0.3">
      <c r="A1516" s="3" t="s">
        <v>52</v>
      </c>
      <c r="B1516" s="2">
        <v>44348</v>
      </c>
      <c r="C1516" s="7">
        <v>1.0183564851689599</v>
      </c>
      <c r="D1516" s="7">
        <v>8.9044130127864905E-3</v>
      </c>
      <c r="E1516" s="7">
        <v>0.72189703098453795</v>
      </c>
      <c r="F1516" s="7">
        <v>0.269198556002675</v>
      </c>
      <c r="G1516" s="7">
        <v>1.3674052379998299E-2</v>
      </c>
      <c r="H1516" s="7">
        <v>1.27334087799858E-2</v>
      </c>
      <c r="I1516" s="7">
        <v>7.8635435243701604E-2</v>
      </c>
      <c r="J1516" s="7">
        <v>0.120003942587631</v>
      </c>
      <c r="K1516" s="7">
        <v>4.9342996264536199E-2</v>
      </c>
      <c r="L1516" s="7">
        <v>0.40310076898818498</v>
      </c>
      <c r="M1516" s="7">
        <v>5.7436993412430901E-2</v>
      </c>
      <c r="N1516" s="7">
        <v>6.2757787994891304E-2</v>
      </c>
      <c r="O1516" s="7">
        <v>1.8504631595669601E-2</v>
      </c>
      <c r="P1516" s="7">
        <v>0.18380998275297</v>
      </c>
      <c r="Q1516" s="7">
        <v>5.8080325963092596</v>
      </c>
    </row>
    <row r="1517" spans="1:17" hidden="1" x14ac:dyDescent="0.3">
      <c r="A1517" s="3" t="s">
        <v>52</v>
      </c>
      <c r="B1517" s="2">
        <v>44378</v>
      </c>
      <c r="C1517" s="7">
        <v>1.08989142371132</v>
      </c>
      <c r="D1517" s="7">
        <v>8.3894839692665504E-3</v>
      </c>
      <c r="E1517" s="7">
        <v>0.71544567272933801</v>
      </c>
      <c r="F1517" s="7">
        <v>0.27616484330139501</v>
      </c>
      <c r="G1517" s="7">
        <v>1.2831293597624201E-2</v>
      </c>
      <c r="H1517" s="7">
        <v>1.42172292645427E-2</v>
      </c>
      <c r="I1517" s="7">
        <v>7.6229257963258898E-2</v>
      </c>
      <c r="J1517" s="7">
        <v>0.13206059844484599</v>
      </c>
      <c r="K1517" s="7">
        <v>4.8617412968150503E-2</v>
      </c>
      <c r="L1517" s="7">
        <v>0.39439687730207101</v>
      </c>
      <c r="M1517" s="7">
        <v>5.5484208940287397E-2</v>
      </c>
      <c r="N1517" s="7">
        <v>5.9321511417578403E-2</v>
      </c>
      <c r="O1517" s="7">
        <v>2.2415350181689001E-2</v>
      </c>
      <c r="P1517" s="7">
        <v>0.18442625991995201</v>
      </c>
      <c r="Q1517" s="7">
        <v>5.8346692904528403</v>
      </c>
    </row>
    <row r="1518" spans="1:17" hidden="1" x14ac:dyDescent="0.3">
      <c r="A1518" s="3" t="s">
        <v>52</v>
      </c>
      <c r="B1518" s="2">
        <v>44409</v>
      </c>
      <c r="C1518" s="7">
        <v>1.0837388800583101</v>
      </c>
      <c r="D1518" s="7">
        <v>9.1043815101718908E-3</v>
      </c>
      <c r="E1518" s="7">
        <v>0.701449636837152</v>
      </c>
      <c r="F1518" s="7">
        <v>0.28944598165267599</v>
      </c>
      <c r="G1518" s="7">
        <v>1.29052964579872E-2</v>
      </c>
      <c r="H1518" s="7">
        <v>1.8385271516056501E-2</v>
      </c>
      <c r="I1518" s="7">
        <v>7.9913178543852506E-2</v>
      </c>
      <c r="J1518" s="7">
        <v>0.14832994591059201</v>
      </c>
      <c r="K1518" s="7">
        <v>5.02296728828674E-2</v>
      </c>
      <c r="L1518" s="7">
        <v>0.36873521899566802</v>
      </c>
      <c r="M1518" s="7">
        <v>5.4988042170920501E-2</v>
      </c>
      <c r="N1518" s="7">
        <v>5.8421947594466297E-2</v>
      </c>
      <c r="O1518" s="7">
        <v>2.5529158501532999E-2</v>
      </c>
      <c r="P1518" s="7">
        <v>0.182562267426056</v>
      </c>
      <c r="Q1518" s="7">
        <v>5.8680011616669896</v>
      </c>
    </row>
    <row r="1519" spans="1:17" hidden="1" x14ac:dyDescent="0.3">
      <c r="A1519" s="3" t="s">
        <v>52</v>
      </c>
      <c r="B1519" s="2">
        <v>44440</v>
      </c>
      <c r="C1519" s="7">
        <v>1.0212057552565601</v>
      </c>
      <c r="D1519" s="7">
        <v>8.9397147740551807E-3</v>
      </c>
      <c r="E1519" s="7">
        <v>0.72067988455445497</v>
      </c>
      <c r="F1519" s="7">
        <v>0.27038040067149</v>
      </c>
      <c r="G1519" s="7">
        <v>1.3823116679851999E-2</v>
      </c>
      <c r="H1519" s="7">
        <v>1.3936465664454899E-2</v>
      </c>
      <c r="I1519" s="7">
        <v>7.3367474705735305E-2</v>
      </c>
      <c r="J1519" s="7">
        <v>0.13831370615979099</v>
      </c>
      <c r="K1519" s="7">
        <v>4.8738237942082797E-2</v>
      </c>
      <c r="L1519" s="7">
        <v>0.37914526755384698</v>
      </c>
      <c r="M1519" s="7">
        <v>5.68438925515031E-2</v>
      </c>
      <c r="N1519" s="7">
        <v>5.5717097778744097E-2</v>
      </c>
      <c r="O1519" s="7">
        <v>2.2909295230733599E-2</v>
      </c>
      <c r="P1519" s="7">
        <v>0.19720544573325599</v>
      </c>
      <c r="Q1519" s="7">
        <v>5.8123317083085402</v>
      </c>
    </row>
    <row r="1520" spans="1:17" hidden="1" x14ac:dyDescent="0.3">
      <c r="A1520" s="3" t="s">
        <v>53</v>
      </c>
      <c r="B1520" s="2">
        <v>43466</v>
      </c>
      <c r="C1520" s="7">
        <v>0.86692425674821205</v>
      </c>
      <c r="D1520" s="7">
        <v>4.7615458944056301E-3</v>
      </c>
      <c r="E1520" s="7">
        <v>0.674623628878395</v>
      </c>
      <c r="F1520" s="7">
        <v>0.32061482522719897</v>
      </c>
      <c r="G1520" s="7">
        <v>1.5106415546755901E-2</v>
      </c>
      <c r="H1520" s="7">
        <v>1.5659370068360601E-2</v>
      </c>
      <c r="I1520" s="7">
        <v>6.1250031941612298E-2</v>
      </c>
      <c r="J1520" s="7">
        <v>9.3224887363777903E-2</v>
      </c>
      <c r="K1520" s="7">
        <v>5.2160947431304901E-2</v>
      </c>
      <c r="L1520" s="7">
        <v>0.36106313357032699</v>
      </c>
      <c r="M1520" s="7">
        <v>5.2020395743823403E-2</v>
      </c>
      <c r="N1520" s="7">
        <v>6.0438697802161601E-2</v>
      </c>
      <c r="O1520" s="7">
        <v>2.8806462312166801E-2</v>
      </c>
      <c r="P1520" s="7">
        <v>0.26026965821970899</v>
      </c>
      <c r="Q1520" s="7">
        <v>5.6799506604327403</v>
      </c>
    </row>
    <row r="1521" spans="1:17" hidden="1" x14ac:dyDescent="0.3">
      <c r="A1521" s="3" t="s">
        <v>53</v>
      </c>
      <c r="B1521" s="2">
        <v>43497</v>
      </c>
      <c r="C1521" s="7">
        <v>0.89687799747650698</v>
      </c>
      <c r="D1521" s="7">
        <v>4.5812804501013998E-3</v>
      </c>
      <c r="E1521" s="7">
        <v>0.66522697806394104</v>
      </c>
      <c r="F1521" s="7">
        <v>0.33019174148595698</v>
      </c>
      <c r="G1521" s="7">
        <v>1.4619608218208201E-2</v>
      </c>
      <c r="H1521" s="7">
        <v>1.4321954438593E-2</v>
      </c>
      <c r="I1521" s="7">
        <v>5.9550560745680103E-2</v>
      </c>
      <c r="J1521" s="7">
        <v>0.103111903032175</v>
      </c>
      <c r="K1521" s="7">
        <v>4.8075340679100798E-2</v>
      </c>
      <c r="L1521" s="7">
        <v>0.355093994639751</v>
      </c>
      <c r="M1521" s="7">
        <v>5.2390354878069402E-2</v>
      </c>
      <c r="N1521" s="7">
        <v>5.6082057260716599E-2</v>
      </c>
      <c r="O1521" s="7">
        <v>2.6282614853218301E-2</v>
      </c>
      <c r="P1521" s="7">
        <v>0.27047161125448699</v>
      </c>
      <c r="Q1521" s="7">
        <v>5.6937351667172997</v>
      </c>
    </row>
    <row r="1522" spans="1:17" hidden="1" x14ac:dyDescent="0.3">
      <c r="A1522" s="3" t="s">
        <v>53</v>
      </c>
      <c r="B1522" s="2">
        <v>43525</v>
      </c>
      <c r="C1522" s="7">
        <v>1.0594730999398601</v>
      </c>
      <c r="D1522" s="7">
        <v>4.2978380136151004E-3</v>
      </c>
      <c r="E1522" s="7">
        <v>0.65344653652613405</v>
      </c>
      <c r="F1522" s="7">
        <v>0.34225562546025101</v>
      </c>
      <c r="G1522" s="7">
        <v>1.7753682399795499E-2</v>
      </c>
      <c r="H1522" s="7">
        <v>1.36581734129421E-2</v>
      </c>
      <c r="I1522" s="7">
        <v>6.4565190005071105E-2</v>
      </c>
      <c r="J1522" s="7">
        <v>0.10142883032012499</v>
      </c>
      <c r="K1522" s="7">
        <v>4.6856093294335703E-2</v>
      </c>
      <c r="L1522" s="7">
        <v>0.34965961453000799</v>
      </c>
      <c r="M1522" s="7">
        <v>5.08917527263213E-2</v>
      </c>
      <c r="N1522" s="7">
        <v>5.7059502570637202E-2</v>
      </c>
      <c r="O1522" s="7">
        <v>2.4989488948893902E-2</v>
      </c>
      <c r="P1522" s="7">
        <v>0.27313767179186998</v>
      </c>
      <c r="Q1522" s="7">
        <v>5.6252860126233202</v>
      </c>
    </row>
    <row r="1523" spans="1:17" hidden="1" x14ac:dyDescent="0.3">
      <c r="A1523" s="3" t="s">
        <v>53</v>
      </c>
      <c r="B1523" s="2">
        <v>43556</v>
      </c>
      <c r="C1523" s="7">
        <v>0.99969703294912704</v>
      </c>
      <c r="D1523" s="7">
        <v>4.4755927441640399E-3</v>
      </c>
      <c r="E1523" s="7">
        <v>0.656168695005513</v>
      </c>
      <c r="F1523" s="7">
        <v>0.33935571225032302</v>
      </c>
      <c r="G1523" s="7">
        <v>1.5535392521714E-2</v>
      </c>
      <c r="H1523" s="7">
        <v>1.3757194820766301E-2</v>
      </c>
      <c r="I1523" s="7">
        <v>6.8851023797142197E-2</v>
      </c>
      <c r="J1523" s="7">
        <v>0.10030872007526399</v>
      </c>
      <c r="K1523" s="7">
        <v>4.6421689220869998E-2</v>
      </c>
      <c r="L1523" s="7">
        <v>0.35957117126620097</v>
      </c>
      <c r="M1523" s="7">
        <v>5.11412629152007E-2</v>
      </c>
      <c r="N1523" s="7">
        <v>6.7378386091352202E-2</v>
      </c>
      <c r="O1523" s="7">
        <v>2.7054712865099601E-2</v>
      </c>
      <c r="P1523" s="7">
        <v>0.249980446426389</v>
      </c>
      <c r="Q1523" s="7">
        <v>5.6692382519854299</v>
      </c>
    </row>
    <row r="1524" spans="1:17" hidden="1" x14ac:dyDescent="0.3">
      <c r="A1524" s="3" t="s">
        <v>53</v>
      </c>
      <c r="B1524" s="2">
        <v>43586</v>
      </c>
      <c r="C1524" s="7">
        <v>1.0378529520772</v>
      </c>
      <c r="D1524" s="7">
        <v>4.7124080509217802E-3</v>
      </c>
      <c r="E1524" s="7">
        <v>0.66810024193952899</v>
      </c>
      <c r="F1524" s="7">
        <v>0.32718735000954902</v>
      </c>
      <c r="G1524" s="7">
        <v>1.5858578178572402E-2</v>
      </c>
      <c r="H1524" s="7">
        <v>1.33743726443626E-2</v>
      </c>
      <c r="I1524" s="7">
        <v>7.2515107758255898E-2</v>
      </c>
      <c r="J1524" s="7">
        <v>0.101426875414916</v>
      </c>
      <c r="K1524" s="7">
        <v>4.7229725555987999E-2</v>
      </c>
      <c r="L1524" s="7">
        <v>0.34768696379853198</v>
      </c>
      <c r="M1524" s="7">
        <v>5.3340757013622002E-2</v>
      </c>
      <c r="N1524" s="7">
        <v>6.8781107888825299E-2</v>
      </c>
      <c r="O1524" s="7">
        <v>2.8349788227514099E-2</v>
      </c>
      <c r="P1524" s="7">
        <v>0.25143672351941199</v>
      </c>
      <c r="Q1524" s="7">
        <v>5.6909780215262797</v>
      </c>
    </row>
    <row r="1525" spans="1:17" hidden="1" x14ac:dyDescent="0.3">
      <c r="A1525" s="3" t="s">
        <v>53</v>
      </c>
      <c r="B1525" s="2">
        <v>43617</v>
      </c>
      <c r="C1525" s="7">
        <v>0.98799714972711405</v>
      </c>
      <c r="D1525" s="7">
        <v>4.34194787139385E-3</v>
      </c>
      <c r="E1525" s="7">
        <v>0.67239059563816606</v>
      </c>
      <c r="F1525" s="7">
        <v>0.32326745649043997</v>
      </c>
      <c r="G1525" s="7">
        <v>1.45509331510677E-2</v>
      </c>
      <c r="H1525" s="7">
        <v>1.3041448922002499E-2</v>
      </c>
      <c r="I1525" s="7">
        <v>7.2627443959352E-2</v>
      </c>
      <c r="J1525" s="7">
        <v>0.10038341160173</v>
      </c>
      <c r="K1525" s="7">
        <v>4.7675064357748903E-2</v>
      </c>
      <c r="L1525" s="7">
        <v>0.357672862128181</v>
      </c>
      <c r="M1525" s="7">
        <v>5.3439309195981298E-2</v>
      </c>
      <c r="N1525" s="7">
        <v>6.20384676056683E-2</v>
      </c>
      <c r="O1525" s="7">
        <v>2.8085535202255998E-2</v>
      </c>
      <c r="P1525" s="7">
        <v>0.25048552387601197</v>
      </c>
      <c r="Q1525" s="7">
        <v>5.6554135911822101</v>
      </c>
    </row>
    <row r="1526" spans="1:17" hidden="1" x14ac:dyDescent="0.3">
      <c r="A1526" s="3" t="s">
        <v>53</v>
      </c>
      <c r="B1526" s="2">
        <v>43647</v>
      </c>
      <c r="C1526" s="7">
        <v>1.0074072214920899</v>
      </c>
      <c r="D1526" s="7">
        <v>4.4164359849574999E-3</v>
      </c>
      <c r="E1526" s="7">
        <v>0.67903125355192395</v>
      </c>
      <c r="F1526" s="7">
        <v>0.31655231046311899</v>
      </c>
      <c r="G1526" s="7">
        <v>1.5938893666390602E-2</v>
      </c>
      <c r="H1526" s="7">
        <v>1.3099092896961401E-2</v>
      </c>
      <c r="I1526" s="7">
        <v>7.5351850327770697E-2</v>
      </c>
      <c r="J1526" s="7">
        <v>9.8902344979194604E-2</v>
      </c>
      <c r="K1526" s="7">
        <v>4.9984989333508499E-2</v>
      </c>
      <c r="L1526" s="7">
        <v>0.35372343049879801</v>
      </c>
      <c r="M1526" s="7">
        <v>5.2172001505250802E-2</v>
      </c>
      <c r="N1526" s="7">
        <v>6.1781778307482403E-2</v>
      </c>
      <c r="O1526" s="7">
        <v>2.5435054505107899E-2</v>
      </c>
      <c r="P1526" s="7">
        <v>0.25361056397953502</v>
      </c>
      <c r="Q1526" s="7">
        <v>5.6154174988200696</v>
      </c>
    </row>
    <row r="1527" spans="1:17" hidden="1" x14ac:dyDescent="0.3">
      <c r="A1527" s="3" t="s">
        <v>53</v>
      </c>
      <c r="B1527" s="2">
        <v>43678</v>
      </c>
      <c r="C1527" s="7">
        <v>1.0053898778519399</v>
      </c>
      <c r="D1527" s="7">
        <v>4.5915092317761804E-3</v>
      </c>
      <c r="E1527" s="7">
        <v>0.66021415722691801</v>
      </c>
      <c r="F1527" s="7">
        <v>0.33519433354130601</v>
      </c>
      <c r="G1527" s="7">
        <v>1.43532335556515E-2</v>
      </c>
      <c r="H1527" s="7">
        <v>1.43124211333215E-2</v>
      </c>
      <c r="I1527" s="7">
        <v>8.1365319296976601E-2</v>
      </c>
      <c r="J1527" s="7">
        <v>0.108539709616277</v>
      </c>
      <c r="K1527" s="7">
        <v>4.9966926121389699E-2</v>
      </c>
      <c r="L1527" s="7">
        <v>0.35464857703811897</v>
      </c>
      <c r="M1527" s="7">
        <v>5.1075762728630299E-2</v>
      </c>
      <c r="N1527" s="7">
        <v>6.0498144731624799E-2</v>
      </c>
      <c r="O1527" s="7">
        <v>2.4216094945089198E-2</v>
      </c>
      <c r="P1527" s="7">
        <v>0.24102381083291999</v>
      </c>
      <c r="Q1527" s="7">
        <v>5.7375470930318704</v>
      </c>
    </row>
    <row r="1528" spans="1:17" hidden="1" x14ac:dyDescent="0.3">
      <c r="A1528" s="3" t="s">
        <v>53</v>
      </c>
      <c r="B1528" s="2">
        <v>43709</v>
      </c>
      <c r="C1528" s="7">
        <v>0.96094692358659595</v>
      </c>
      <c r="D1528" s="7">
        <v>4.66558599524466E-3</v>
      </c>
      <c r="E1528" s="7">
        <v>0.676883644139323</v>
      </c>
      <c r="F1528" s="7">
        <v>0.31845076986543203</v>
      </c>
      <c r="G1528" s="7">
        <v>1.5672002802893999E-2</v>
      </c>
      <c r="H1528" s="7">
        <v>1.43628659859422E-2</v>
      </c>
      <c r="I1528" s="7">
        <v>6.9093690421004397E-2</v>
      </c>
      <c r="J1528" s="7">
        <v>0.100985425026483</v>
      </c>
      <c r="K1528" s="7">
        <v>5.1123603082500198E-2</v>
      </c>
      <c r="L1528" s="7">
        <v>0.35177642291886302</v>
      </c>
      <c r="M1528" s="7">
        <v>4.9990444767512299E-2</v>
      </c>
      <c r="N1528" s="7">
        <v>6.16464815850628E-2</v>
      </c>
      <c r="O1528" s="7">
        <v>2.35198637385018E-2</v>
      </c>
      <c r="P1528" s="7">
        <v>0.26182919967123502</v>
      </c>
      <c r="Q1528" s="7">
        <v>5.6523225531699204</v>
      </c>
    </row>
    <row r="1529" spans="1:17" hidden="1" x14ac:dyDescent="0.3">
      <c r="A1529" s="3" t="s">
        <v>53</v>
      </c>
      <c r="B1529" s="2">
        <v>43739</v>
      </c>
      <c r="C1529" s="7">
        <v>0.99663925491821104</v>
      </c>
      <c r="D1529" s="7">
        <v>4.58493117883678E-3</v>
      </c>
      <c r="E1529" s="7">
        <v>0.67094379649063696</v>
      </c>
      <c r="F1529" s="7">
        <v>0.32447127233052703</v>
      </c>
      <c r="G1529" s="7">
        <v>1.50748748098447E-2</v>
      </c>
      <c r="H1529" s="7">
        <v>1.5548777535469399E-2</v>
      </c>
      <c r="I1529" s="7">
        <v>7.2496813967550103E-2</v>
      </c>
      <c r="J1529" s="7">
        <v>0.10245089935488901</v>
      </c>
      <c r="K1529" s="7">
        <v>5.4837746653383201E-2</v>
      </c>
      <c r="L1529" s="7">
        <v>0.35954291718173498</v>
      </c>
      <c r="M1529" s="7">
        <v>5.2874338916607602E-2</v>
      </c>
      <c r="N1529" s="7">
        <v>6.5320144977410899E-2</v>
      </c>
      <c r="O1529" s="7">
        <v>1.8528623041460999E-2</v>
      </c>
      <c r="P1529" s="7">
        <v>0.24332486356164901</v>
      </c>
      <c r="Q1529" s="7">
        <v>5.7013601984304199</v>
      </c>
    </row>
    <row r="1530" spans="1:17" hidden="1" x14ac:dyDescent="0.3">
      <c r="A1530" s="3" t="s">
        <v>53</v>
      </c>
      <c r="B1530" s="2">
        <v>43770</v>
      </c>
      <c r="C1530" s="7">
        <v>1.04061542783442</v>
      </c>
      <c r="D1530" s="7">
        <v>4.9801988811064802E-3</v>
      </c>
      <c r="E1530" s="7">
        <v>0.67083839590775496</v>
      </c>
      <c r="F1530" s="7">
        <v>0.32418140521113797</v>
      </c>
      <c r="G1530" s="7">
        <v>1.48607246095068E-2</v>
      </c>
      <c r="H1530" s="7">
        <v>1.75870347295853E-2</v>
      </c>
      <c r="I1530" s="7">
        <v>7.9090486486927597E-2</v>
      </c>
      <c r="J1530" s="7">
        <v>0.100034946587038</v>
      </c>
      <c r="K1530" s="7">
        <v>6.5574076673318396E-2</v>
      </c>
      <c r="L1530" s="7">
        <v>0.35814123385445801</v>
      </c>
      <c r="M1530" s="7">
        <v>5.2244938385650801E-2</v>
      </c>
      <c r="N1530" s="7">
        <v>6.2875991073307005E-2</v>
      </c>
      <c r="O1530" s="7">
        <v>1.6604299087593401E-2</v>
      </c>
      <c r="P1530" s="7">
        <v>0.232986268512614</v>
      </c>
      <c r="Q1530" s="7">
        <v>5.6890457291527197</v>
      </c>
    </row>
    <row r="1531" spans="1:17" hidden="1" x14ac:dyDescent="0.3">
      <c r="A1531" s="3" t="s">
        <v>53</v>
      </c>
      <c r="B1531" s="2">
        <v>43800</v>
      </c>
      <c r="C1531" s="7">
        <v>1.1401788053987201</v>
      </c>
      <c r="D1531" s="7">
        <v>5.7327837030328897E-3</v>
      </c>
      <c r="E1531" s="7">
        <v>0.69490000004616004</v>
      </c>
      <c r="F1531" s="7">
        <v>0.29936721625080698</v>
      </c>
      <c r="G1531" s="7">
        <v>1.53339315528477E-2</v>
      </c>
      <c r="H1531" s="7">
        <v>2.0293620227880699E-2</v>
      </c>
      <c r="I1531" s="7">
        <v>9.6753121241808099E-2</v>
      </c>
      <c r="J1531" s="7">
        <v>0.105096641636753</v>
      </c>
      <c r="K1531" s="7">
        <v>7.6080265341463699E-2</v>
      </c>
      <c r="L1531" s="7">
        <v>0.38220158295197099</v>
      </c>
      <c r="M1531" s="7">
        <v>5.2698539721149698E-2</v>
      </c>
      <c r="N1531" s="7">
        <v>5.1384541038518597E-2</v>
      </c>
      <c r="O1531" s="7">
        <v>1.40182444717792E-2</v>
      </c>
      <c r="P1531" s="7">
        <v>0.186139511815828</v>
      </c>
      <c r="Q1531" s="7">
        <v>5.6751090776824498</v>
      </c>
    </row>
    <row r="1532" spans="1:17" hidden="1" x14ac:dyDescent="0.3">
      <c r="A1532" s="3" t="s">
        <v>53</v>
      </c>
      <c r="B1532" s="2">
        <v>43831</v>
      </c>
      <c r="C1532" s="7">
        <v>0.92961528042379304</v>
      </c>
      <c r="D1532" s="7">
        <v>5.1396485865700496E-3</v>
      </c>
      <c r="E1532" s="7">
        <v>0.68607099040558395</v>
      </c>
      <c r="F1532" s="7">
        <v>0.30878936100784599</v>
      </c>
      <c r="G1532" s="7">
        <v>1.4871508151066399E-2</v>
      </c>
      <c r="H1532" s="7">
        <v>1.45572860513552E-2</v>
      </c>
      <c r="I1532" s="7">
        <v>5.7310317778676297E-2</v>
      </c>
      <c r="J1532" s="7">
        <v>0.101449396197086</v>
      </c>
      <c r="K1532" s="7">
        <v>5.3910316026866197E-2</v>
      </c>
      <c r="L1532" s="7">
        <v>0.36116138017372001</v>
      </c>
      <c r="M1532" s="7">
        <v>5.3098257055262298E-2</v>
      </c>
      <c r="N1532" s="7">
        <v>5.96817416121352E-2</v>
      </c>
      <c r="O1532" s="7">
        <v>2.0663098202481502E-2</v>
      </c>
      <c r="P1532" s="7">
        <v>0.26329669875135098</v>
      </c>
      <c r="Q1532" s="7">
        <v>5.7285876547822401</v>
      </c>
    </row>
    <row r="1533" spans="1:17" hidden="1" x14ac:dyDescent="0.3">
      <c r="A1533" s="3" t="s">
        <v>53</v>
      </c>
      <c r="B1533" s="2">
        <v>43862</v>
      </c>
      <c r="C1533" s="7">
        <v>0.93337849065999801</v>
      </c>
      <c r="D1533" s="7">
        <v>4.7730690516172396E-3</v>
      </c>
      <c r="E1533" s="7">
        <v>0.68651233220327901</v>
      </c>
      <c r="F1533" s="7">
        <v>0.30871459874510299</v>
      </c>
      <c r="G1533" s="7">
        <v>1.43791929299608E-2</v>
      </c>
      <c r="H1533" s="7">
        <v>1.3660919598304001E-2</v>
      </c>
      <c r="I1533" s="7">
        <v>6.2127143318212598E-2</v>
      </c>
      <c r="J1533" s="7">
        <v>0.11234979428300799</v>
      </c>
      <c r="K1533" s="7">
        <v>5.0053849621101099E-2</v>
      </c>
      <c r="L1533" s="7">
        <v>0.366960450765072</v>
      </c>
      <c r="M1533" s="7">
        <v>5.15305125523563E-2</v>
      </c>
      <c r="N1533" s="7">
        <v>5.6450190386494202E-2</v>
      </c>
      <c r="O1533" s="7">
        <v>2.0170732051555101E-2</v>
      </c>
      <c r="P1533" s="7">
        <v>0.25231721449393602</v>
      </c>
      <c r="Q1533" s="7">
        <v>5.6735860369925302</v>
      </c>
    </row>
    <row r="1534" spans="1:17" x14ac:dyDescent="0.3">
      <c r="A1534" s="3" t="s">
        <v>53</v>
      </c>
      <c r="B1534" s="2">
        <v>43891</v>
      </c>
      <c r="C1534" s="7">
        <v>0.93168667891444001</v>
      </c>
      <c r="D1534" s="7">
        <v>5.6728514283058903E-3</v>
      </c>
      <c r="E1534" s="7">
        <v>0.72146475480125605</v>
      </c>
      <c r="F1534" s="7">
        <v>0.27286239377043803</v>
      </c>
      <c r="G1534" s="7">
        <v>1.6786202462397301E-2</v>
      </c>
      <c r="H1534" s="7">
        <v>9.9801577846560397E-3</v>
      </c>
      <c r="I1534" s="7">
        <v>4.5699242018295498E-2</v>
      </c>
      <c r="J1534" s="7">
        <v>7.73659914618538E-2</v>
      </c>
      <c r="K1534" s="7">
        <v>5.1791301523402701E-2</v>
      </c>
      <c r="L1534" s="7">
        <v>0.4737517522454</v>
      </c>
      <c r="M1534" s="7">
        <v>4.2007776943090297E-2</v>
      </c>
      <c r="N1534" s="7">
        <v>5.2791516007208598E-2</v>
      </c>
      <c r="O1534" s="7">
        <v>9.1624516542740102E-3</v>
      </c>
      <c r="P1534" s="7">
        <v>0.22066360789942199</v>
      </c>
      <c r="Q1534" s="7">
        <v>5.7186384711543701</v>
      </c>
    </row>
    <row r="1535" spans="1:17" hidden="1" x14ac:dyDescent="0.3">
      <c r="A1535" s="3" t="s">
        <v>53</v>
      </c>
      <c r="B1535" s="2">
        <v>43922</v>
      </c>
      <c r="C1535" s="7">
        <v>0.58249365721840296</v>
      </c>
      <c r="D1535" s="7">
        <v>6.4668462014525101E-3</v>
      </c>
      <c r="E1535" s="7">
        <v>0.83537201643749104</v>
      </c>
      <c r="F1535" s="7">
        <v>0.158161137361056</v>
      </c>
      <c r="G1535" s="7">
        <v>1.82335234416151E-2</v>
      </c>
      <c r="H1535" s="7">
        <v>1.1198645342292699E-3</v>
      </c>
      <c r="I1535" s="7">
        <v>1.05660939090131E-2</v>
      </c>
      <c r="J1535" s="7">
        <v>2.9246495136236901E-2</v>
      </c>
      <c r="K1535" s="7">
        <v>4.5761747884393897E-2</v>
      </c>
      <c r="L1535" s="7">
        <v>0.75610620567759401</v>
      </c>
      <c r="M1535" s="7">
        <v>1.30799792521883E-2</v>
      </c>
      <c r="N1535" s="7">
        <v>2.7667273304718801E-2</v>
      </c>
      <c r="O1535" s="7">
        <v>9.940811484633169E-4</v>
      </c>
      <c r="P1535" s="7">
        <v>9.72247357115473E-2</v>
      </c>
      <c r="Q1535" s="7">
        <v>5.91553569862364</v>
      </c>
    </row>
    <row r="1536" spans="1:17" hidden="1" x14ac:dyDescent="0.3">
      <c r="A1536" s="3" t="s">
        <v>53</v>
      </c>
      <c r="B1536" s="2">
        <v>43952</v>
      </c>
      <c r="C1536" s="7">
        <v>0.72852731260784898</v>
      </c>
      <c r="D1536" s="7">
        <v>5.4425259000548997E-3</v>
      </c>
      <c r="E1536" s="7">
        <v>0.79979097236491004</v>
      </c>
      <c r="F1536" s="7">
        <v>0.19476650173503501</v>
      </c>
      <c r="G1536" s="7">
        <v>1.67502321451969E-2</v>
      </c>
      <c r="H1536" s="7">
        <v>2.0552664825116401E-3</v>
      </c>
      <c r="I1536" s="7">
        <v>1.22840436775579E-2</v>
      </c>
      <c r="J1536" s="7">
        <v>3.8519434751411397E-2</v>
      </c>
      <c r="K1536" s="7">
        <v>4.4698656862673998E-2</v>
      </c>
      <c r="L1536" s="7">
        <v>0.65266422254204903</v>
      </c>
      <c r="M1536" s="7">
        <v>1.3844622392353199E-2</v>
      </c>
      <c r="N1536" s="7">
        <v>8.6283325461396707E-2</v>
      </c>
      <c r="O1536" s="7">
        <v>1.1039074186592001E-3</v>
      </c>
      <c r="P1536" s="7">
        <v>0.13179628826619</v>
      </c>
      <c r="Q1536" s="7">
        <v>5.8921698890869196</v>
      </c>
    </row>
    <row r="1537" spans="1:17" hidden="1" x14ac:dyDescent="0.3">
      <c r="A1537" s="3" t="s">
        <v>53</v>
      </c>
      <c r="B1537" s="2">
        <v>43983</v>
      </c>
      <c r="C1537" s="7">
        <v>0.91233568142005295</v>
      </c>
      <c r="D1537" s="7">
        <v>5.1895427473994298E-3</v>
      </c>
      <c r="E1537" s="7">
        <v>0.69421507523561998</v>
      </c>
      <c r="F1537" s="7">
        <v>0.30059538201698</v>
      </c>
      <c r="G1537" s="7">
        <v>1.6208824015786001E-2</v>
      </c>
      <c r="H1537" s="7">
        <v>8.0358011573598599E-3</v>
      </c>
      <c r="I1537" s="7">
        <v>4.6455044009977603E-2</v>
      </c>
      <c r="J1537" s="7">
        <v>4.8485284115830501E-2</v>
      </c>
      <c r="K1537" s="7">
        <v>4.0490314792578003E-2</v>
      </c>
      <c r="L1537" s="7">
        <v>0.48468985269221099</v>
      </c>
      <c r="M1537" s="7">
        <v>2.2096488254416399E-2</v>
      </c>
      <c r="N1537" s="7">
        <v>8.8689913770527207E-2</v>
      </c>
      <c r="O1537" s="7">
        <v>1.9334675715155401E-3</v>
      </c>
      <c r="P1537" s="7">
        <v>0.24291500961979801</v>
      </c>
      <c r="Q1537" s="7">
        <v>5.7841292968087403</v>
      </c>
    </row>
    <row r="1538" spans="1:17" hidden="1" x14ac:dyDescent="0.3">
      <c r="A1538" s="3" t="s">
        <v>53</v>
      </c>
      <c r="B1538" s="2">
        <v>44013</v>
      </c>
      <c r="C1538" s="7">
        <v>1.0614148732526301</v>
      </c>
      <c r="D1538" s="7">
        <v>4.9048304341666998E-3</v>
      </c>
      <c r="E1538" s="7">
        <v>0.67831422640070704</v>
      </c>
      <c r="F1538" s="7">
        <v>0.316780943165127</v>
      </c>
      <c r="G1538" s="7">
        <v>1.49920722887282E-2</v>
      </c>
      <c r="H1538" s="7">
        <v>1.121319949631E-2</v>
      </c>
      <c r="I1538" s="7">
        <v>6.4528278569632405E-2</v>
      </c>
      <c r="J1538" s="7">
        <v>8.8150471045474799E-2</v>
      </c>
      <c r="K1538" s="7">
        <v>4.7378285581221903E-2</v>
      </c>
      <c r="L1538" s="7">
        <v>0.39629169523303398</v>
      </c>
      <c r="M1538" s="7">
        <v>4.1846442665783398E-2</v>
      </c>
      <c r="N1538" s="7">
        <v>7.5846726881164006E-2</v>
      </c>
      <c r="O1538" s="7">
        <v>4.6850509839461603E-3</v>
      </c>
      <c r="P1538" s="7">
        <v>0.25506777725470497</v>
      </c>
      <c r="Q1538" s="7">
        <v>5.7573138067405099</v>
      </c>
    </row>
    <row r="1539" spans="1:17" hidden="1" x14ac:dyDescent="0.3">
      <c r="A1539" s="3" t="s">
        <v>53</v>
      </c>
      <c r="B1539" s="2">
        <v>44044</v>
      </c>
      <c r="C1539" s="7">
        <v>1.0545234637711201</v>
      </c>
      <c r="D1539" s="7">
        <v>5.2426068030390696E-3</v>
      </c>
      <c r="E1539" s="7">
        <v>0.69510753123950597</v>
      </c>
      <c r="F1539" s="7">
        <v>0.29964986195745402</v>
      </c>
      <c r="G1539" s="7">
        <v>1.3786208694496999E-2</v>
      </c>
      <c r="H1539" s="7">
        <v>1.13013056671984E-2</v>
      </c>
      <c r="I1539" s="7">
        <v>7.1085151034258401E-2</v>
      </c>
      <c r="J1539" s="7">
        <v>0.116365994462613</v>
      </c>
      <c r="K1539" s="7">
        <v>4.7114727929368397E-2</v>
      </c>
      <c r="L1539" s="7">
        <v>0.38478722806133397</v>
      </c>
      <c r="M1539" s="7">
        <v>4.0633523977258397E-2</v>
      </c>
      <c r="N1539" s="7">
        <v>7.1396492363047598E-2</v>
      </c>
      <c r="O1539" s="7">
        <v>6.6115212680099697E-3</v>
      </c>
      <c r="P1539" s="7">
        <v>0.23691784654241399</v>
      </c>
      <c r="Q1539" s="7">
        <v>5.8207805100426198</v>
      </c>
    </row>
    <row r="1540" spans="1:17" hidden="1" x14ac:dyDescent="0.3">
      <c r="A1540" s="3" t="s">
        <v>53</v>
      </c>
      <c r="B1540" s="2">
        <v>44075</v>
      </c>
      <c r="C1540" s="7">
        <v>1.0344333735145399</v>
      </c>
      <c r="D1540" s="7">
        <v>5.4100018384375202E-3</v>
      </c>
      <c r="E1540" s="7">
        <v>0.68920871229583602</v>
      </c>
      <c r="F1540" s="7">
        <v>0.30538128586572599</v>
      </c>
      <c r="G1540" s="7">
        <v>1.6355535150792799E-2</v>
      </c>
      <c r="H1540" s="7">
        <v>1.16011070696765E-2</v>
      </c>
      <c r="I1540" s="7">
        <v>6.0173876921700897E-2</v>
      </c>
      <c r="J1540" s="7">
        <v>9.9907085539708299E-2</v>
      </c>
      <c r="K1540" s="7">
        <v>4.8441761643444201E-2</v>
      </c>
      <c r="L1540" s="7">
        <v>0.38059806672179902</v>
      </c>
      <c r="M1540" s="7">
        <v>4.4888021833127498E-2</v>
      </c>
      <c r="N1540" s="7">
        <v>7.1112900953646099E-2</v>
      </c>
      <c r="O1540" s="7">
        <v>5.9655903044348599E-3</v>
      </c>
      <c r="P1540" s="7">
        <v>0.26095605386166998</v>
      </c>
      <c r="Q1540" s="7">
        <v>5.7353679155171999</v>
      </c>
    </row>
    <row r="1541" spans="1:17" hidden="1" x14ac:dyDescent="0.3">
      <c r="A1541" s="3" t="s">
        <v>53</v>
      </c>
      <c r="B1541" s="2">
        <v>44105</v>
      </c>
      <c r="C1541" s="7">
        <v>1.04165259281272</v>
      </c>
      <c r="D1541" s="7">
        <v>5.1139174386912699E-3</v>
      </c>
      <c r="E1541" s="7">
        <v>0.70443936507460103</v>
      </c>
      <c r="F1541" s="7">
        <v>0.29044671748670797</v>
      </c>
      <c r="G1541" s="7">
        <v>1.5160403325391999E-2</v>
      </c>
      <c r="H1541" s="7">
        <v>1.3913154955229301E-2</v>
      </c>
      <c r="I1541" s="7">
        <v>6.2619539820799194E-2</v>
      </c>
      <c r="J1541" s="7">
        <v>9.2033646167958894E-2</v>
      </c>
      <c r="K1541" s="7">
        <v>5.33352157341518E-2</v>
      </c>
      <c r="L1541" s="7">
        <v>0.40738344794419801</v>
      </c>
      <c r="M1541" s="7">
        <v>4.4864609051265297E-2</v>
      </c>
      <c r="N1541" s="7">
        <v>7.6550821740798705E-2</v>
      </c>
      <c r="O1541" s="7">
        <v>4.9431018092382702E-3</v>
      </c>
      <c r="P1541" s="7">
        <v>0.22919605945096899</v>
      </c>
      <c r="Q1541" s="7">
        <v>5.7714801128712701</v>
      </c>
    </row>
    <row r="1542" spans="1:17" hidden="1" x14ac:dyDescent="0.3">
      <c r="A1542" s="3" t="s">
        <v>53</v>
      </c>
      <c r="B1542" s="2">
        <v>44136</v>
      </c>
      <c r="C1542" s="7">
        <v>0.82764635043590595</v>
      </c>
      <c r="D1542" s="7">
        <v>5.3835564375231699E-3</v>
      </c>
      <c r="E1542" s="7">
        <v>0.767497177589613</v>
      </c>
      <c r="F1542" s="7">
        <v>0.227119265972864</v>
      </c>
      <c r="G1542" s="7">
        <v>1.94687901327215E-2</v>
      </c>
      <c r="H1542" s="7">
        <v>8.1671846664842698E-3</v>
      </c>
      <c r="I1542" s="7">
        <v>2.64678712850565E-2</v>
      </c>
      <c r="J1542" s="7">
        <v>6.2467925188519E-2</v>
      </c>
      <c r="K1542" s="7">
        <v>5.7457571591808601E-2</v>
      </c>
      <c r="L1542" s="7">
        <v>0.52435267364907401</v>
      </c>
      <c r="M1542" s="7">
        <v>4.0220185882196197E-2</v>
      </c>
      <c r="N1542" s="7">
        <v>7.93942682644182E-2</v>
      </c>
      <c r="O1542" s="7">
        <v>2.7957595355311299E-3</v>
      </c>
      <c r="P1542" s="7">
        <v>0.17920776980419101</v>
      </c>
      <c r="Q1542" s="7">
        <v>5.8053679620767298</v>
      </c>
    </row>
    <row r="1543" spans="1:17" hidden="1" x14ac:dyDescent="0.3">
      <c r="A1543" s="3" t="s">
        <v>53</v>
      </c>
      <c r="B1543" s="2">
        <v>44166</v>
      </c>
      <c r="C1543" s="7">
        <v>1.09967172054885</v>
      </c>
      <c r="D1543" s="7">
        <v>5.9223706119779698E-3</v>
      </c>
      <c r="E1543" s="7">
        <v>0.74265447692030795</v>
      </c>
      <c r="F1543" s="7">
        <v>0.25142315246771502</v>
      </c>
      <c r="G1543" s="7">
        <v>1.8557443301843599E-2</v>
      </c>
      <c r="H1543" s="7">
        <v>1.6397186128261999E-2</v>
      </c>
      <c r="I1543" s="7">
        <v>9.5785952263349294E-2</v>
      </c>
      <c r="J1543" s="7">
        <v>5.18930559968366E-2</v>
      </c>
      <c r="K1543" s="7">
        <v>7.1895556494504298E-2</v>
      </c>
      <c r="L1543" s="7">
        <v>0.45878404733481498</v>
      </c>
      <c r="M1543" s="7">
        <v>5.28297678644516E-2</v>
      </c>
      <c r="N1543" s="7">
        <v>6.0917998520348203E-2</v>
      </c>
      <c r="O1543" s="7">
        <v>2.4904347680850302E-3</v>
      </c>
      <c r="P1543" s="7">
        <v>0.170448557327504</v>
      </c>
      <c r="Q1543" s="7">
        <v>5.7680019771788302</v>
      </c>
    </row>
    <row r="1544" spans="1:17" hidden="1" x14ac:dyDescent="0.3">
      <c r="A1544" s="3" t="s">
        <v>53</v>
      </c>
      <c r="B1544" s="2">
        <v>44197</v>
      </c>
      <c r="C1544" s="7">
        <v>0.68088367363233704</v>
      </c>
      <c r="D1544" s="7">
        <v>6.1707929950320798E-3</v>
      </c>
      <c r="E1544" s="7">
        <v>0.79181003548750795</v>
      </c>
      <c r="F1544" s="7">
        <v>0.20201917151745999</v>
      </c>
      <c r="G1544" s="7">
        <v>1.9285402721004399E-2</v>
      </c>
      <c r="H1544" s="7">
        <v>3.4242636370931099E-3</v>
      </c>
      <c r="I1544" s="7">
        <v>1.3497884889771499E-2</v>
      </c>
      <c r="J1544" s="7">
        <v>5.8172535800717302E-2</v>
      </c>
      <c r="K1544" s="7">
        <v>4.27145646093985E-2</v>
      </c>
      <c r="L1544" s="7">
        <v>0.57880991202933896</v>
      </c>
      <c r="M1544" s="7">
        <v>3.5182936402412802E-2</v>
      </c>
      <c r="N1544" s="7">
        <v>5.2416803811378698E-2</v>
      </c>
      <c r="O1544" s="7">
        <v>2.6116948170564602E-3</v>
      </c>
      <c r="P1544" s="7">
        <v>0.19388400128182801</v>
      </c>
      <c r="Q1544" s="7">
        <v>5.9318405824919198</v>
      </c>
    </row>
    <row r="1545" spans="1:17" hidden="1" x14ac:dyDescent="0.3">
      <c r="A1545" s="3" t="s">
        <v>53</v>
      </c>
      <c r="B1545" s="2">
        <v>44228</v>
      </c>
      <c r="C1545" s="7">
        <v>0.69561544168032496</v>
      </c>
      <c r="D1545" s="7">
        <v>5.7705563065631399E-3</v>
      </c>
      <c r="E1545" s="7">
        <v>0.77326470726449803</v>
      </c>
      <c r="F1545" s="7">
        <v>0.22096473642893899</v>
      </c>
      <c r="G1545" s="7">
        <v>1.8935939121872698E-2</v>
      </c>
      <c r="H1545" s="7">
        <v>3.00418379799707E-3</v>
      </c>
      <c r="I1545" s="7">
        <v>1.4052086591179101E-2</v>
      </c>
      <c r="J1545" s="7">
        <v>5.9523372675328E-2</v>
      </c>
      <c r="K1545" s="7">
        <v>4.4014827300691298E-2</v>
      </c>
      <c r="L1545" s="7">
        <v>0.56099347079086104</v>
      </c>
      <c r="M1545" s="7">
        <v>3.7467337947192002E-2</v>
      </c>
      <c r="N1545" s="7">
        <v>6.5489461433050303E-2</v>
      </c>
      <c r="O1545" s="7">
        <v>2.5149509820290099E-3</v>
      </c>
      <c r="P1545" s="7">
        <v>0.19400436935979901</v>
      </c>
      <c r="Q1545" s="7">
        <v>5.8599906860308897</v>
      </c>
    </row>
    <row r="1546" spans="1:17" x14ac:dyDescent="0.3">
      <c r="A1546" s="3" t="s">
        <v>53</v>
      </c>
      <c r="B1546" s="2">
        <v>44256</v>
      </c>
      <c r="C1546" s="7">
        <v>0.86546945082455295</v>
      </c>
      <c r="D1546" s="7">
        <v>6.0811234270144602E-3</v>
      </c>
      <c r="E1546" s="7">
        <v>0.76325600377649405</v>
      </c>
      <c r="F1546" s="7">
        <v>0.230662872796492</v>
      </c>
      <c r="G1546" s="7">
        <v>2.22693492634264E-2</v>
      </c>
      <c r="H1546" s="7">
        <v>3.7719112730954202E-3</v>
      </c>
      <c r="I1546" s="7">
        <v>1.51875565193237E-2</v>
      </c>
      <c r="J1546" s="7">
        <v>5.6476234823598599E-2</v>
      </c>
      <c r="K1546" s="7">
        <v>4.4659171460811102E-2</v>
      </c>
      <c r="L1546" s="7">
        <v>0.52714273728252503</v>
      </c>
      <c r="M1546" s="7">
        <v>3.6289781245312201E-2</v>
      </c>
      <c r="N1546" s="7">
        <v>7.7939611903253103E-2</v>
      </c>
      <c r="O1546" s="7">
        <v>2.8663594510470302E-3</v>
      </c>
      <c r="P1546" s="7">
        <v>0.213397286777607</v>
      </c>
      <c r="Q1546" s="7">
        <v>5.7985055434280204</v>
      </c>
    </row>
    <row r="1547" spans="1:17" hidden="1" x14ac:dyDescent="0.3">
      <c r="A1547" s="3" t="s">
        <v>53</v>
      </c>
      <c r="B1547" s="2">
        <v>44287</v>
      </c>
      <c r="C1547" s="7">
        <v>1.04223277215021</v>
      </c>
      <c r="D1547" s="7">
        <v>6.9250234339652099E-3</v>
      </c>
      <c r="E1547" s="7">
        <v>0.70321167965743603</v>
      </c>
      <c r="F1547" s="7">
        <v>0.28986329690859802</v>
      </c>
      <c r="G1547" s="7">
        <v>1.6036934996288801E-2</v>
      </c>
      <c r="H1547" s="7">
        <v>8.3402578286581493E-3</v>
      </c>
      <c r="I1547" s="7">
        <v>6.1840572759977397E-2</v>
      </c>
      <c r="J1547" s="7">
        <v>7.2828252663767704E-2</v>
      </c>
      <c r="K1547" s="7">
        <v>5.29639695556018E-2</v>
      </c>
      <c r="L1547" s="7">
        <v>0.41565500344091899</v>
      </c>
      <c r="M1547" s="7">
        <v>4.6966252359057499E-2</v>
      </c>
      <c r="N1547" s="7">
        <v>8.4331716179848498E-2</v>
      </c>
      <c r="O1547" s="7">
        <v>4.4281898320923897E-3</v>
      </c>
      <c r="P1547" s="7">
        <v>0.23660885038378801</v>
      </c>
      <c r="Q1547" s="7">
        <v>5.7821162457938096</v>
      </c>
    </row>
    <row r="1548" spans="1:17" hidden="1" x14ac:dyDescent="0.3">
      <c r="A1548" s="3" t="s">
        <v>53</v>
      </c>
      <c r="B1548" s="2">
        <v>44317</v>
      </c>
      <c r="C1548" s="7">
        <v>1.1378184639887201</v>
      </c>
      <c r="D1548" s="7">
        <v>6.6975277394342499E-3</v>
      </c>
      <c r="E1548" s="7">
        <v>0.68773765098427397</v>
      </c>
      <c r="F1548" s="7">
        <v>0.30556482127629198</v>
      </c>
      <c r="G1548" s="7">
        <v>1.3959517713025201E-2</v>
      </c>
      <c r="H1548" s="7">
        <v>1.15024439529716E-2</v>
      </c>
      <c r="I1548" s="7">
        <v>6.5753122167231295E-2</v>
      </c>
      <c r="J1548" s="7">
        <v>9.5841918303257598E-2</v>
      </c>
      <c r="K1548" s="7">
        <v>4.8959076972089802E-2</v>
      </c>
      <c r="L1548" s="7">
        <v>0.37984730980730602</v>
      </c>
      <c r="M1548" s="7">
        <v>4.4991417221709899E-2</v>
      </c>
      <c r="N1548" s="7">
        <v>8.1568395980190195E-2</v>
      </c>
      <c r="O1548" s="7">
        <v>6.1310626627316504E-3</v>
      </c>
      <c r="P1548" s="7">
        <v>0.25144573521948599</v>
      </c>
      <c r="Q1548" s="7">
        <v>5.8005768070041404</v>
      </c>
    </row>
    <row r="1549" spans="1:17" hidden="1" x14ac:dyDescent="0.3">
      <c r="A1549" s="3" t="s">
        <v>53</v>
      </c>
      <c r="B1549" s="2">
        <v>44348</v>
      </c>
      <c r="C1549" s="7">
        <v>1.1027409552376599</v>
      </c>
      <c r="D1549" s="7">
        <v>5.63196183235106E-3</v>
      </c>
      <c r="E1549" s="7">
        <v>0.68155632887749196</v>
      </c>
      <c r="F1549" s="7">
        <v>0.312811709290157</v>
      </c>
      <c r="G1549" s="7">
        <v>1.51632959113606E-2</v>
      </c>
      <c r="H1549" s="7">
        <v>1.14052091594229E-2</v>
      </c>
      <c r="I1549" s="7">
        <v>6.39181518451747E-2</v>
      </c>
      <c r="J1549" s="7">
        <v>0.106507058295757</v>
      </c>
      <c r="K1549" s="7">
        <v>4.4295093527475397E-2</v>
      </c>
      <c r="L1549" s="7">
        <v>0.38113664872947101</v>
      </c>
      <c r="M1549" s="7">
        <v>4.9355952979288797E-2</v>
      </c>
      <c r="N1549" s="7">
        <v>7.1386405739477299E-2</v>
      </c>
      <c r="O1549" s="7">
        <v>6.87471180585716E-3</v>
      </c>
      <c r="P1549" s="7">
        <v>0.249957472006715</v>
      </c>
      <c r="Q1549" s="7">
        <v>5.7499459956986296</v>
      </c>
    </row>
    <row r="1550" spans="1:17" hidden="1" x14ac:dyDescent="0.3">
      <c r="A1550" s="3" t="s">
        <v>53</v>
      </c>
      <c r="B1550" s="2">
        <v>44378</v>
      </c>
      <c r="C1550" s="7">
        <v>1.1464005545510301</v>
      </c>
      <c r="D1550" s="7">
        <v>6.74210198076362E-3</v>
      </c>
      <c r="E1550" s="7">
        <v>0.71120704232699195</v>
      </c>
      <c r="F1550" s="7">
        <v>0.28205085569224497</v>
      </c>
      <c r="G1550" s="7">
        <v>1.4919229574732301E-2</v>
      </c>
      <c r="H1550" s="7">
        <v>1.3325942902739E-2</v>
      </c>
      <c r="I1550" s="7">
        <v>6.7268655072024397E-2</v>
      </c>
      <c r="J1550" s="7">
        <v>0.11508837224158699</v>
      </c>
      <c r="K1550" s="7">
        <v>4.4750387521985402E-2</v>
      </c>
      <c r="L1550" s="7">
        <v>0.38111616286091099</v>
      </c>
      <c r="M1550" s="7">
        <v>4.6915964033324403E-2</v>
      </c>
      <c r="N1550" s="7">
        <v>6.3417052914973598E-2</v>
      </c>
      <c r="O1550" s="7">
        <v>1.01523704129534E-2</v>
      </c>
      <c r="P1550" s="7">
        <v>0.24304586246477</v>
      </c>
      <c r="Q1550" s="7">
        <v>5.7242945782780703</v>
      </c>
    </row>
    <row r="1551" spans="1:17" hidden="1" x14ac:dyDescent="0.3">
      <c r="A1551" s="3" t="s">
        <v>53</v>
      </c>
      <c r="B1551" s="2">
        <v>44409</v>
      </c>
      <c r="C1551" s="7">
        <v>1.11092044889269</v>
      </c>
      <c r="D1551" s="7">
        <v>6.1762665201452703E-3</v>
      </c>
      <c r="E1551" s="7">
        <v>0.69341054346842901</v>
      </c>
      <c r="F1551" s="7">
        <v>0.30041319001142602</v>
      </c>
      <c r="G1551" s="7">
        <v>1.4267021402992301E-2</v>
      </c>
      <c r="H1551" s="7">
        <v>1.5354899346049399E-2</v>
      </c>
      <c r="I1551" s="7">
        <v>7.2337242389738696E-2</v>
      </c>
      <c r="J1551" s="7">
        <v>0.126486785644157</v>
      </c>
      <c r="K1551" s="7">
        <v>4.6668816834662397E-2</v>
      </c>
      <c r="L1551" s="7">
        <v>0.36280867405356299</v>
      </c>
      <c r="M1551" s="7">
        <v>4.8028851038075297E-2</v>
      </c>
      <c r="N1551" s="7">
        <v>6.5664670957524193E-2</v>
      </c>
      <c r="O1551" s="7">
        <v>1.16355745297935E-2</v>
      </c>
      <c r="P1551" s="7">
        <v>0.236747463803444</v>
      </c>
      <c r="Q1551" s="7">
        <v>5.8079741163760099</v>
      </c>
    </row>
    <row r="1552" spans="1:17" hidden="1" x14ac:dyDescent="0.3">
      <c r="A1552" s="3" t="s">
        <v>53</v>
      </c>
      <c r="B1552" s="2">
        <v>44440</v>
      </c>
      <c r="C1552" s="7">
        <v>1.0858643798071499</v>
      </c>
      <c r="D1552" s="7">
        <v>5.8586568157692701E-3</v>
      </c>
      <c r="E1552" s="7">
        <v>0.69131546081909401</v>
      </c>
      <c r="F1552" s="7">
        <v>0.30282588236513702</v>
      </c>
      <c r="G1552" s="7">
        <v>1.6271780258636698E-2</v>
      </c>
      <c r="H1552" s="7">
        <v>1.32343985076218E-2</v>
      </c>
      <c r="I1552" s="7">
        <v>6.13243540058818E-2</v>
      </c>
      <c r="J1552" s="7">
        <v>0.117924845999164</v>
      </c>
      <c r="K1552" s="7">
        <v>4.7993924959577702E-2</v>
      </c>
      <c r="L1552" s="7">
        <v>0.366306235304655</v>
      </c>
      <c r="M1552" s="7">
        <v>5.0222881513079701E-2</v>
      </c>
      <c r="N1552" s="7">
        <v>6.2530007048560696E-2</v>
      </c>
      <c r="O1552" s="7">
        <v>1.18106308013888E-2</v>
      </c>
      <c r="P1552" s="7">
        <v>0.25238094160143398</v>
      </c>
      <c r="Q1552" s="7">
        <v>5.7744365853249198</v>
      </c>
    </row>
    <row r="1553" spans="1:17" hidden="1" x14ac:dyDescent="0.3">
      <c r="A1553" s="3" t="s">
        <v>54</v>
      </c>
      <c r="B1553" s="2">
        <v>43466</v>
      </c>
      <c r="C1553" s="7">
        <v>0.86829924400776304</v>
      </c>
      <c r="D1553" s="7">
        <v>1.0961934743589001E-2</v>
      </c>
      <c r="E1553" s="7">
        <v>0.55061276153339</v>
      </c>
      <c r="F1553" s="7">
        <v>0.43842530372302102</v>
      </c>
      <c r="G1553" s="7">
        <v>1.5053632061254599E-2</v>
      </c>
      <c r="H1553" s="7">
        <v>1.47505991101594E-2</v>
      </c>
      <c r="I1553" s="7">
        <v>7.6844336585519799E-2</v>
      </c>
      <c r="J1553" s="7">
        <v>0.120993472776563</v>
      </c>
      <c r="K1553" s="7">
        <v>6.2756026237851897E-2</v>
      </c>
      <c r="L1553" s="7">
        <v>0.33548696029120501</v>
      </c>
      <c r="M1553" s="7">
        <v>6.4200133699580997E-2</v>
      </c>
      <c r="N1553" s="7">
        <v>5.1520382471557297E-2</v>
      </c>
      <c r="O1553" s="7">
        <v>5.5725513785654303E-2</v>
      </c>
      <c r="P1553" s="7">
        <v>0.20266894298065299</v>
      </c>
      <c r="Q1553" s="7">
        <v>4.2200117780333501</v>
      </c>
    </row>
    <row r="1554" spans="1:17" hidden="1" x14ac:dyDescent="0.3">
      <c r="A1554" s="3" t="s">
        <v>54</v>
      </c>
      <c r="B1554" s="2">
        <v>43497</v>
      </c>
      <c r="C1554" s="7">
        <v>0.88298327739151605</v>
      </c>
      <c r="D1554" s="7">
        <v>1.1098607035682301E-2</v>
      </c>
      <c r="E1554" s="7">
        <v>0.5483307300918</v>
      </c>
      <c r="F1554" s="7">
        <v>0.440570662872518</v>
      </c>
      <c r="G1554" s="7">
        <v>1.4740420517309999E-2</v>
      </c>
      <c r="H1554" s="7">
        <v>1.4934745686047199E-2</v>
      </c>
      <c r="I1554" s="7">
        <v>7.4381607800945798E-2</v>
      </c>
      <c r="J1554" s="7">
        <v>0.13817796155071899</v>
      </c>
      <c r="K1554" s="7">
        <v>5.3728774539532703E-2</v>
      </c>
      <c r="L1554" s="7">
        <v>0.33461132965124302</v>
      </c>
      <c r="M1554" s="7">
        <v>6.3406337543924093E-2</v>
      </c>
      <c r="N1554" s="7">
        <v>4.8515374136960998E-2</v>
      </c>
      <c r="O1554" s="7">
        <v>5.5169723960408902E-2</v>
      </c>
      <c r="P1554" s="7">
        <v>0.20233372461290799</v>
      </c>
      <c r="Q1554" s="7">
        <v>4.2406043920926697</v>
      </c>
    </row>
    <row r="1555" spans="1:17" hidden="1" x14ac:dyDescent="0.3">
      <c r="A1555" s="3" t="s">
        <v>54</v>
      </c>
      <c r="B1555" s="2">
        <v>43525</v>
      </c>
      <c r="C1555" s="7">
        <v>1.0783686599912401</v>
      </c>
      <c r="D1555" s="7">
        <v>1.0429378548307401E-2</v>
      </c>
      <c r="E1555" s="7">
        <v>0.54966565773462195</v>
      </c>
      <c r="F1555" s="7">
        <v>0.439904963717071</v>
      </c>
      <c r="G1555" s="7">
        <v>1.50949467468599E-2</v>
      </c>
      <c r="H1555" s="7">
        <v>1.55577873429966E-2</v>
      </c>
      <c r="I1555" s="7">
        <v>7.52618152125379E-2</v>
      </c>
      <c r="J1555" s="7">
        <v>0.13585305246620999</v>
      </c>
      <c r="K1555" s="7">
        <v>5.53394126294941E-2</v>
      </c>
      <c r="L1555" s="7">
        <v>0.31982764120527402</v>
      </c>
      <c r="M1555" s="7">
        <v>6.0921501548440601E-2</v>
      </c>
      <c r="N1555" s="7">
        <v>5.0475091331861698E-2</v>
      </c>
      <c r="O1555" s="7">
        <v>5.0214239561374399E-2</v>
      </c>
      <c r="P1555" s="7">
        <v>0.221454511954951</v>
      </c>
      <c r="Q1555" s="7">
        <v>4.2027245657247301</v>
      </c>
    </row>
    <row r="1556" spans="1:17" hidden="1" x14ac:dyDescent="0.3">
      <c r="A1556" s="3" t="s">
        <v>54</v>
      </c>
      <c r="B1556" s="2">
        <v>43556</v>
      </c>
      <c r="C1556" s="7">
        <v>0.99544112713649302</v>
      </c>
      <c r="D1556" s="7">
        <v>1.06344954059658E-2</v>
      </c>
      <c r="E1556" s="7">
        <v>0.559252964013636</v>
      </c>
      <c r="F1556" s="7">
        <v>0.430112540580398</v>
      </c>
      <c r="G1556" s="7">
        <v>1.45355478698855E-2</v>
      </c>
      <c r="H1556" s="7">
        <v>1.7571720861511399E-2</v>
      </c>
      <c r="I1556" s="7">
        <v>7.9679852085709102E-2</v>
      </c>
      <c r="J1556" s="7">
        <v>0.130314063926315</v>
      </c>
      <c r="K1556" s="7">
        <v>5.4794620548394998E-2</v>
      </c>
      <c r="L1556" s="7">
        <v>0.329785851099823</v>
      </c>
      <c r="M1556" s="7">
        <v>6.2720123477523398E-2</v>
      </c>
      <c r="N1556" s="7">
        <v>6.1101084558002602E-2</v>
      </c>
      <c r="O1556" s="7">
        <v>5.0703285163632303E-2</v>
      </c>
      <c r="P1556" s="7">
        <v>0.198793850409203</v>
      </c>
      <c r="Q1556" s="7">
        <v>4.1857800770649396</v>
      </c>
    </row>
    <row r="1557" spans="1:17" hidden="1" x14ac:dyDescent="0.3">
      <c r="A1557" s="3" t="s">
        <v>54</v>
      </c>
      <c r="B1557" s="2">
        <v>43586</v>
      </c>
      <c r="C1557" s="7">
        <v>1.0141693426750999</v>
      </c>
      <c r="D1557" s="7">
        <v>1.06073831139694E-2</v>
      </c>
      <c r="E1557" s="7">
        <v>0.56389607753523596</v>
      </c>
      <c r="F1557" s="7">
        <v>0.42549653935079401</v>
      </c>
      <c r="G1557" s="7">
        <v>1.39889080324206E-2</v>
      </c>
      <c r="H1557" s="7">
        <v>1.64752483273671E-2</v>
      </c>
      <c r="I1557" s="7">
        <v>8.4752031983744203E-2</v>
      </c>
      <c r="J1557" s="7">
        <v>0.135534895225738</v>
      </c>
      <c r="K1557" s="7">
        <v>5.5840143830842001E-2</v>
      </c>
      <c r="L1557" s="7">
        <v>0.327470758781233</v>
      </c>
      <c r="M1557" s="7">
        <v>6.3520164474995505E-2</v>
      </c>
      <c r="N1557" s="7">
        <v>6.1942505632135103E-2</v>
      </c>
      <c r="O1557" s="7">
        <v>5.0866627903189798E-2</v>
      </c>
      <c r="P1557" s="7">
        <v>0.18960871580833499</v>
      </c>
      <c r="Q1557" s="7">
        <v>4.2086858823848203</v>
      </c>
    </row>
    <row r="1558" spans="1:17" hidden="1" x14ac:dyDescent="0.3">
      <c r="A1558" s="3" t="s">
        <v>54</v>
      </c>
      <c r="B1558" s="2">
        <v>43617</v>
      </c>
      <c r="C1558" s="7">
        <v>0.99866573953481796</v>
      </c>
      <c r="D1558" s="7">
        <v>1.07104719879883E-2</v>
      </c>
      <c r="E1558" s="7">
        <v>0.54763349167379405</v>
      </c>
      <c r="F1558" s="7">
        <v>0.44165603633821798</v>
      </c>
      <c r="G1558" s="7">
        <v>1.30679375632299E-2</v>
      </c>
      <c r="H1558" s="7">
        <v>1.51371830464607E-2</v>
      </c>
      <c r="I1558" s="7">
        <v>8.5351160683250202E-2</v>
      </c>
      <c r="J1558" s="7">
        <v>0.13350120325223699</v>
      </c>
      <c r="K1558" s="7">
        <v>5.8558832801856101E-2</v>
      </c>
      <c r="L1558" s="7">
        <v>0.33180958378617398</v>
      </c>
      <c r="M1558" s="7">
        <v>5.92526020550323E-2</v>
      </c>
      <c r="N1558" s="7">
        <v>5.4350510460537398E-2</v>
      </c>
      <c r="O1558" s="7">
        <v>5.4248944545028002E-2</v>
      </c>
      <c r="P1558" s="7">
        <v>0.19472204180619401</v>
      </c>
      <c r="Q1558" s="7">
        <v>4.2221389310734203</v>
      </c>
    </row>
    <row r="1559" spans="1:17" hidden="1" x14ac:dyDescent="0.3">
      <c r="A1559" s="3" t="s">
        <v>54</v>
      </c>
      <c r="B1559" s="2">
        <v>43647</v>
      </c>
      <c r="C1559" s="7">
        <v>1.02302457778615</v>
      </c>
      <c r="D1559" s="7">
        <v>1.1887373090977E-2</v>
      </c>
      <c r="E1559" s="7">
        <v>0.56329793307294895</v>
      </c>
      <c r="F1559" s="7">
        <v>0.42481469383607401</v>
      </c>
      <c r="G1559" s="7">
        <v>1.40969216655903E-2</v>
      </c>
      <c r="H1559" s="7">
        <v>1.54591902971455E-2</v>
      </c>
      <c r="I1559" s="7">
        <v>8.5675734689534003E-2</v>
      </c>
      <c r="J1559" s="7">
        <v>0.13142465396896799</v>
      </c>
      <c r="K1559" s="7">
        <v>6.1125981923463399E-2</v>
      </c>
      <c r="L1559" s="7">
        <v>0.32299141269520698</v>
      </c>
      <c r="M1559" s="7">
        <v>6.3858380546425397E-2</v>
      </c>
      <c r="N1559" s="7">
        <v>5.2754567745183403E-2</v>
      </c>
      <c r="O1559" s="7">
        <v>5.1784650613519202E-2</v>
      </c>
      <c r="P1559" s="7">
        <v>0.20082850585496301</v>
      </c>
      <c r="Q1559" s="7">
        <v>4.21016156110736</v>
      </c>
    </row>
    <row r="1560" spans="1:17" hidden="1" x14ac:dyDescent="0.3">
      <c r="A1560" s="3" t="s">
        <v>54</v>
      </c>
      <c r="B1560" s="2">
        <v>43678</v>
      </c>
      <c r="C1560" s="7">
        <v>1.0069068308901901</v>
      </c>
      <c r="D1560" s="7">
        <v>1.1169917208235101E-2</v>
      </c>
      <c r="E1560" s="7">
        <v>0.53835281941532498</v>
      </c>
      <c r="F1560" s="7">
        <v>0.45047726337644001</v>
      </c>
      <c r="G1560" s="7">
        <v>1.5132790434844201E-2</v>
      </c>
      <c r="H1560" s="7">
        <v>1.69115008885392E-2</v>
      </c>
      <c r="I1560" s="7">
        <v>8.4844609306261601E-2</v>
      </c>
      <c r="J1560" s="7">
        <v>0.14404321333383399</v>
      </c>
      <c r="K1560" s="7">
        <v>6.0798322646588701E-2</v>
      </c>
      <c r="L1560" s="7">
        <v>0.31973678827207203</v>
      </c>
      <c r="M1560" s="7">
        <v>6.0282375986586097E-2</v>
      </c>
      <c r="N1560" s="7">
        <v>5.46699578061784E-2</v>
      </c>
      <c r="O1560" s="7">
        <v>5.1826976719831101E-2</v>
      </c>
      <c r="P1560" s="7">
        <v>0.19175346460526499</v>
      </c>
      <c r="Q1560" s="7">
        <v>4.2457041633324302</v>
      </c>
    </row>
    <row r="1561" spans="1:17" hidden="1" x14ac:dyDescent="0.3">
      <c r="A1561" s="3" t="s">
        <v>54</v>
      </c>
      <c r="B1561" s="2">
        <v>43709</v>
      </c>
      <c r="C1561" s="7">
        <v>0.94351925460141295</v>
      </c>
      <c r="D1561" s="7">
        <v>1.4160370728097499E-2</v>
      </c>
      <c r="E1561" s="7">
        <v>0.55977260006913498</v>
      </c>
      <c r="F1561" s="7">
        <v>0.42606702920276701</v>
      </c>
      <c r="G1561" s="7">
        <v>1.51398670707872E-2</v>
      </c>
      <c r="H1561" s="7">
        <v>1.46296718974621E-2</v>
      </c>
      <c r="I1561" s="7">
        <v>8.1341448272834793E-2</v>
      </c>
      <c r="J1561" s="7">
        <v>0.135944583239725</v>
      </c>
      <c r="K1561" s="7">
        <v>6.4740030387673606E-2</v>
      </c>
      <c r="L1561" s="7">
        <v>0.32837813523586601</v>
      </c>
      <c r="M1561" s="7">
        <v>6.0591392916689198E-2</v>
      </c>
      <c r="N1561" s="7">
        <v>5.0206677257840303E-2</v>
      </c>
      <c r="O1561" s="7">
        <v>5.3590754221017799E-2</v>
      </c>
      <c r="P1561" s="7">
        <v>0.19543743950010301</v>
      </c>
      <c r="Q1561" s="7">
        <v>4.2442347373668197</v>
      </c>
    </row>
    <row r="1562" spans="1:17" hidden="1" x14ac:dyDescent="0.3">
      <c r="A1562" s="3" t="s">
        <v>54</v>
      </c>
      <c r="B1562" s="2">
        <v>43739</v>
      </c>
      <c r="C1562" s="7">
        <v>0.99099629905808695</v>
      </c>
      <c r="D1562" s="7">
        <v>1.17979940417367E-2</v>
      </c>
      <c r="E1562" s="7">
        <v>0.55209055134044405</v>
      </c>
      <c r="F1562" s="7">
        <v>0.43611145461781903</v>
      </c>
      <c r="G1562" s="7">
        <v>1.49493974805838E-2</v>
      </c>
      <c r="H1562" s="7">
        <v>1.4949381551311499E-2</v>
      </c>
      <c r="I1562" s="7">
        <v>8.19818600632541E-2</v>
      </c>
      <c r="J1562" s="7">
        <v>0.138965230752501</v>
      </c>
      <c r="K1562" s="7">
        <v>6.5628647139644294E-2</v>
      </c>
      <c r="L1562" s="7">
        <v>0.32522244379250098</v>
      </c>
      <c r="M1562" s="7">
        <v>6.04668630781343E-2</v>
      </c>
      <c r="N1562" s="7">
        <v>5.57427177207633E-2</v>
      </c>
      <c r="O1562" s="7">
        <v>5.1306434491504703E-2</v>
      </c>
      <c r="P1562" s="7">
        <v>0.19078702392980201</v>
      </c>
      <c r="Q1562" s="7">
        <v>4.2421069068936896</v>
      </c>
    </row>
    <row r="1563" spans="1:17" hidden="1" x14ac:dyDescent="0.3">
      <c r="A1563" s="3" t="s">
        <v>54</v>
      </c>
      <c r="B1563" s="2">
        <v>43770</v>
      </c>
      <c r="C1563" s="7">
        <v>1.0390614243060099</v>
      </c>
      <c r="D1563" s="7">
        <v>1.1310725907709301E-2</v>
      </c>
      <c r="E1563" s="7">
        <v>0.55782856351635601</v>
      </c>
      <c r="F1563" s="7">
        <v>0.430860710575935</v>
      </c>
      <c r="G1563" s="7">
        <v>1.49194237326255E-2</v>
      </c>
      <c r="H1563" s="7">
        <v>1.5889827949583001E-2</v>
      </c>
      <c r="I1563" s="7">
        <v>8.5238772226954196E-2</v>
      </c>
      <c r="J1563" s="7">
        <v>0.13671371641739799</v>
      </c>
      <c r="K1563" s="7">
        <v>7.5138243536159402E-2</v>
      </c>
      <c r="L1563" s="7">
        <v>0.32391632664890802</v>
      </c>
      <c r="M1563" s="7">
        <v>5.9112179145372902E-2</v>
      </c>
      <c r="N1563" s="7">
        <v>5.5346280352633899E-2</v>
      </c>
      <c r="O1563" s="7">
        <v>4.5362319499211198E-2</v>
      </c>
      <c r="P1563" s="7">
        <v>0.188362910491153</v>
      </c>
      <c r="Q1563" s="7">
        <v>4.2097310218750197</v>
      </c>
    </row>
    <row r="1564" spans="1:17" hidden="1" x14ac:dyDescent="0.3">
      <c r="A1564" s="3" t="s">
        <v>54</v>
      </c>
      <c r="B1564" s="2">
        <v>43800</v>
      </c>
      <c r="C1564" s="7">
        <v>1.1585642226212201</v>
      </c>
      <c r="D1564" s="7">
        <v>1.14943848477166E-2</v>
      </c>
      <c r="E1564" s="7">
        <v>0.57297602301622297</v>
      </c>
      <c r="F1564" s="7">
        <v>0.415529592136061</v>
      </c>
      <c r="G1564" s="7">
        <v>1.47545518772781E-2</v>
      </c>
      <c r="H1564" s="7">
        <v>1.96972873652622E-2</v>
      </c>
      <c r="I1564" s="7">
        <v>0.103984992822215</v>
      </c>
      <c r="J1564" s="7">
        <v>0.13640677393091599</v>
      </c>
      <c r="K1564" s="7">
        <v>0.100172432013415</v>
      </c>
      <c r="L1564" s="7">
        <v>0.33460815100649199</v>
      </c>
      <c r="M1564" s="7">
        <v>5.79314981695963E-2</v>
      </c>
      <c r="N1564" s="7">
        <v>4.6648508496936199E-2</v>
      </c>
      <c r="O1564" s="7">
        <v>4.1631497560224898E-2</v>
      </c>
      <c r="P1564" s="7">
        <v>0.14416430675766501</v>
      </c>
      <c r="Q1564" s="7">
        <v>4.1988322107130003</v>
      </c>
    </row>
    <row r="1565" spans="1:17" hidden="1" x14ac:dyDescent="0.3">
      <c r="A1565" s="3" t="s">
        <v>54</v>
      </c>
      <c r="B1565" s="2">
        <v>43831</v>
      </c>
      <c r="C1565" s="7">
        <v>0.90001648466319395</v>
      </c>
      <c r="D1565" s="7">
        <v>1.18528038750596E-2</v>
      </c>
      <c r="E1565" s="7">
        <v>0.58074536484014605</v>
      </c>
      <c r="F1565" s="7">
        <v>0.40740183128479501</v>
      </c>
      <c r="G1565" s="7">
        <v>1.5927283559292699E-2</v>
      </c>
      <c r="H1565" s="7">
        <v>1.38089799847046E-2</v>
      </c>
      <c r="I1565" s="7">
        <v>6.7706966655167802E-2</v>
      </c>
      <c r="J1565" s="7">
        <v>0.13282250023041201</v>
      </c>
      <c r="K1565" s="7">
        <v>6.2285027592438202E-2</v>
      </c>
      <c r="L1565" s="7">
        <v>0.32691162318325701</v>
      </c>
      <c r="M1565" s="7">
        <v>6.2436979400645902E-2</v>
      </c>
      <c r="N1565" s="7">
        <v>5.2279570296057898E-2</v>
      </c>
      <c r="O1565" s="7">
        <v>4.9929041828719899E-2</v>
      </c>
      <c r="P1565" s="7">
        <v>0.21589202726930401</v>
      </c>
      <c r="Q1565" s="7">
        <v>4.2187014858873804</v>
      </c>
    </row>
    <row r="1566" spans="1:17" hidden="1" x14ac:dyDescent="0.3">
      <c r="A1566" s="3" t="s">
        <v>54</v>
      </c>
      <c r="B1566" s="2">
        <v>43862</v>
      </c>
      <c r="C1566" s="7">
        <v>0.90455588313753998</v>
      </c>
      <c r="D1566" s="7">
        <v>1.3368198779575E-2</v>
      </c>
      <c r="E1566" s="7">
        <v>0.577115386473525</v>
      </c>
      <c r="F1566" s="7">
        <v>0.40951641474689998</v>
      </c>
      <c r="G1566" s="7">
        <v>1.6298683261413101E-2</v>
      </c>
      <c r="H1566" s="7">
        <v>1.4712940626065599E-2</v>
      </c>
      <c r="I1566" s="7">
        <v>6.8936062472451501E-2</v>
      </c>
      <c r="J1566" s="7">
        <v>0.14762642068613099</v>
      </c>
      <c r="K1566" s="7">
        <v>5.9384622876406702E-2</v>
      </c>
      <c r="L1566" s="7">
        <v>0.33593553367129603</v>
      </c>
      <c r="M1566" s="7">
        <v>6.3502780047137497E-2</v>
      </c>
      <c r="N1566" s="7">
        <v>4.78692237623045E-2</v>
      </c>
      <c r="O1566" s="7">
        <v>4.9448814746656099E-2</v>
      </c>
      <c r="P1566" s="7">
        <v>0.19628491785013699</v>
      </c>
      <c r="Q1566" s="7">
        <v>4.26874218063677</v>
      </c>
    </row>
    <row r="1567" spans="1:17" x14ac:dyDescent="0.3">
      <c r="A1567" s="3" t="s">
        <v>54</v>
      </c>
      <c r="B1567" s="2">
        <v>43891</v>
      </c>
      <c r="C1567" s="7">
        <v>0.83288255574535897</v>
      </c>
      <c r="D1567" s="7">
        <v>1.28242134288851E-2</v>
      </c>
      <c r="E1567" s="7">
        <v>0.61309000233662803</v>
      </c>
      <c r="F1567" s="7">
        <v>0.37408578423448702</v>
      </c>
      <c r="G1567" s="7">
        <v>1.3986840269164901E-2</v>
      </c>
      <c r="H1567" s="7">
        <v>1.1639076309112401E-2</v>
      </c>
      <c r="I1567" s="7">
        <v>4.4916986799282702E-2</v>
      </c>
      <c r="J1567" s="7">
        <v>9.5248258885274301E-2</v>
      </c>
      <c r="K1567" s="7">
        <v>4.8328360389524497E-2</v>
      </c>
      <c r="L1567" s="7">
        <v>0.46965621875424701</v>
      </c>
      <c r="M1567" s="7">
        <v>5.2756964952477399E-2</v>
      </c>
      <c r="N1567" s="7">
        <v>4.9793194369519803E-2</v>
      </c>
      <c r="O1567" s="7">
        <v>3.02176153134859E-2</v>
      </c>
      <c r="P1567" s="7">
        <v>0.183456483957911</v>
      </c>
      <c r="Q1567" s="7">
        <v>4.2878268670347</v>
      </c>
    </row>
    <row r="1568" spans="1:17" hidden="1" x14ac:dyDescent="0.3">
      <c r="A1568" s="3" t="s">
        <v>54</v>
      </c>
      <c r="B1568" s="2">
        <v>43922</v>
      </c>
      <c r="C1568" s="7">
        <v>0.44859173723749701</v>
      </c>
      <c r="D1568" s="7">
        <v>1.63622551904524E-2</v>
      </c>
      <c r="E1568" s="7">
        <v>0.705750361393645</v>
      </c>
      <c r="F1568" s="7">
        <v>0.27788738341590202</v>
      </c>
      <c r="G1568" s="7">
        <v>1.3929053377070601E-2</v>
      </c>
      <c r="H1568" s="7">
        <v>1.3566966839267799E-3</v>
      </c>
      <c r="I1568" s="7">
        <v>1.41205386302522E-2</v>
      </c>
      <c r="J1568" s="7">
        <v>1.46783683860689E-2</v>
      </c>
      <c r="K1568" s="7">
        <v>2.3345471051130499E-2</v>
      </c>
      <c r="L1568" s="7">
        <v>0.77301199205473603</v>
      </c>
      <c r="M1568" s="7">
        <v>1.8773400962420601E-2</v>
      </c>
      <c r="N1568" s="7">
        <v>2.8898721688343201E-2</v>
      </c>
      <c r="O1568" s="7">
        <v>2.90472026697116E-3</v>
      </c>
      <c r="P1568" s="7">
        <v>0.10898103689907999</v>
      </c>
      <c r="Q1568" s="7">
        <v>4.4446961718561804</v>
      </c>
    </row>
    <row r="1569" spans="1:17" hidden="1" x14ac:dyDescent="0.3">
      <c r="A1569" s="3" t="s">
        <v>54</v>
      </c>
      <c r="B1569" s="2">
        <v>43952</v>
      </c>
      <c r="C1569" s="7">
        <v>0.56524286438511595</v>
      </c>
      <c r="D1569" s="7">
        <v>1.37434834143082E-2</v>
      </c>
      <c r="E1569" s="7">
        <v>0.68326360505641004</v>
      </c>
      <c r="F1569" s="7">
        <v>0.30299291152928198</v>
      </c>
      <c r="G1569" s="7">
        <v>1.3023982586731399E-2</v>
      </c>
      <c r="H1569" s="7">
        <v>4.13776111426348E-3</v>
      </c>
      <c r="I1569" s="7">
        <v>2.01409796269452E-2</v>
      </c>
      <c r="J1569" s="7">
        <v>2.58632942307193E-2</v>
      </c>
      <c r="K1569" s="7">
        <v>2.32961004875352E-2</v>
      </c>
      <c r="L1569" s="7">
        <v>0.66440077305029999</v>
      </c>
      <c r="M1569" s="7">
        <v>1.9781390042888002E-2</v>
      </c>
      <c r="N1569" s="7">
        <v>8.5435946185087805E-2</v>
      </c>
      <c r="O1569" s="7">
        <v>3.41908278026213E-3</v>
      </c>
      <c r="P1569" s="7">
        <v>0.14050068989526701</v>
      </c>
      <c r="Q1569" s="7">
        <v>4.4347845348146704</v>
      </c>
    </row>
    <row r="1570" spans="1:17" hidden="1" x14ac:dyDescent="0.3">
      <c r="A1570" s="3" t="s">
        <v>54</v>
      </c>
      <c r="B1570" s="2">
        <v>43983</v>
      </c>
      <c r="C1570" s="7">
        <v>0.69862359481470904</v>
      </c>
      <c r="D1570" s="7">
        <v>1.24010820053465E-2</v>
      </c>
      <c r="E1570" s="7">
        <v>0.63629343024312301</v>
      </c>
      <c r="F1570" s="7">
        <v>0.35130548775152998</v>
      </c>
      <c r="G1570" s="7">
        <v>1.39449784217288E-2</v>
      </c>
      <c r="H1570" s="7">
        <v>1.0009040961481801E-2</v>
      </c>
      <c r="I1570" s="7">
        <v>5.1727784906908401E-2</v>
      </c>
      <c r="J1570" s="7">
        <v>4.3654100006200201E-2</v>
      </c>
      <c r="K1570" s="7">
        <v>3.3692847325066E-2</v>
      </c>
      <c r="L1570" s="7">
        <v>0.50963409223692901</v>
      </c>
      <c r="M1570" s="7">
        <v>2.8072156064382198E-2</v>
      </c>
      <c r="N1570" s="7">
        <v>8.3377656132338204E-2</v>
      </c>
      <c r="O1570" s="7">
        <v>8.1872280110098401E-3</v>
      </c>
      <c r="P1570" s="7">
        <v>0.217700115933955</v>
      </c>
      <c r="Q1570" s="7">
        <v>4.3585951240180503</v>
      </c>
    </row>
    <row r="1571" spans="1:17" hidden="1" x14ac:dyDescent="0.3">
      <c r="A1571" s="3" t="s">
        <v>54</v>
      </c>
      <c r="B1571" s="2">
        <v>44013</v>
      </c>
      <c r="C1571" s="7">
        <v>0.85381080204036597</v>
      </c>
      <c r="D1571" s="7">
        <v>1.29757345286865E-2</v>
      </c>
      <c r="E1571" s="7">
        <v>0.61059024454205801</v>
      </c>
      <c r="F1571" s="7">
        <v>0.37643402092925599</v>
      </c>
      <c r="G1571" s="7">
        <v>1.4069137934591899E-2</v>
      </c>
      <c r="H1571" s="7">
        <v>1.3778774783958499E-2</v>
      </c>
      <c r="I1571" s="7">
        <v>7.5173766596673103E-2</v>
      </c>
      <c r="J1571" s="7">
        <v>9.1523180962023207E-2</v>
      </c>
      <c r="K1571" s="7">
        <v>4.2801935755077097E-2</v>
      </c>
      <c r="L1571" s="7">
        <v>0.40826006956221</v>
      </c>
      <c r="M1571" s="7">
        <v>5.5673010383971898E-2</v>
      </c>
      <c r="N1571" s="7">
        <v>7.1824202489510394E-2</v>
      </c>
      <c r="O1571" s="7">
        <v>1.3989082489254999E-2</v>
      </c>
      <c r="P1571" s="7">
        <v>0.212906839042729</v>
      </c>
      <c r="Q1571" s="7">
        <v>4.3433363701206202</v>
      </c>
    </row>
    <row r="1572" spans="1:17" hidden="1" x14ac:dyDescent="0.3">
      <c r="A1572" s="3" t="s">
        <v>54</v>
      </c>
      <c r="B1572" s="2">
        <v>44044</v>
      </c>
      <c r="C1572" s="7">
        <v>0.88578579984155703</v>
      </c>
      <c r="D1572" s="7">
        <v>1.2489456295228799E-2</v>
      </c>
      <c r="E1572" s="7">
        <v>0.60006747948300598</v>
      </c>
      <c r="F1572" s="7">
        <v>0.387443064221765</v>
      </c>
      <c r="G1572" s="7">
        <v>1.13317012310314E-2</v>
      </c>
      <c r="H1572" s="7">
        <v>1.5868064315815202E-2</v>
      </c>
      <c r="I1572" s="7">
        <v>8.0070477257003198E-2</v>
      </c>
      <c r="J1572" s="7">
        <v>0.12821168878734801</v>
      </c>
      <c r="K1572" s="7">
        <v>5.5028536666217903E-2</v>
      </c>
      <c r="L1572" s="7">
        <v>0.37877262547859802</v>
      </c>
      <c r="M1572" s="7">
        <v>5.4043910718893598E-2</v>
      </c>
      <c r="N1572" s="7">
        <v>6.6601698027350706E-2</v>
      </c>
      <c r="O1572" s="7">
        <v>1.6533859575418801E-2</v>
      </c>
      <c r="P1572" s="7">
        <v>0.193537437942323</v>
      </c>
      <c r="Q1572" s="7">
        <v>4.3566328003138501</v>
      </c>
    </row>
    <row r="1573" spans="1:17" hidden="1" x14ac:dyDescent="0.3">
      <c r="A1573" s="3" t="s">
        <v>54</v>
      </c>
      <c r="B1573" s="2">
        <v>44075</v>
      </c>
      <c r="C1573" s="7">
        <v>0.88715230983344995</v>
      </c>
      <c r="D1573" s="7">
        <v>1.2621403514631899E-2</v>
      </c>
      <c r="E1573" s="7">
        <v>0.59283669393887195</v>
      </c>
      <c r="F1573" s="7">
        <v>0.39454190254649601</v>
      </c>
      <c r="G1573" s="7">
        <v>1.30877175637308E-2</v>
      </c>
      <c r="H1573" s="7">
        <v>1.44104662660483E-2</v>
      </c>
      <c r="I1573" s="7">
        <v>6.7615741162410897E-2</v>
      </c>
      <c r="J1573" s="7">
        <v>0.115603760125866</v>
      </c>
      <c r="K1573" s="7">
        <v>5.2779700119253398E-2</v>
      </c>
      <c r="L1573" s="7">
        <v>0.37099332808663299</v>
      </c>
      <c r="M1573" s="7">
        <v>5.8756026021736601E-2</v>
      </c>
      <c r="N1573" s="7">
        <v>6.0842335266761798E-2</v>
      </c>
      <c r="O1573" s="7">
        <v>1.7739059263944802E-2</v>
      </c>
      <c r="P1573" s="7">
        <v>0.22817186612361501</v>
      </c>
      <c r="Q1573" s="7">
        <v>4.2952699440227402</v>
      </c>
    </row>
    <row r="1574" spans="1:17" hidden="1" x14ac:dyDescent="0.3">
      <c r="A1574" s="3" t="s">
        <v>54</v>
      </c>
      <c r="B1574" s="2">
        <v>44105</v>
      </c>
      <c r="C1574" s="7">
        <v>0.92239210975449104</v>
      </c>
      <c r="D1574" s="7">
        <v>1.2351394122483501E-2</v>
      </c>
      <c r="E1574" s="7">
        <v>0.59777555149085204</v>
      </c>
      <c r="F1574" s="7">
        <v>0.38987305438666398</v>
      </c>
      <c r="G1574" s="7">
        <v>1.2082933572793201E-2</v>
      </c>
      <c r="H1574" s="7">
        <v>1.52617455900064E-2</v>
      </c>
      <c r="I1574" s="7">
        <v>7.3233514026232696E-2</v>
      </c>
      <c r="J1574" s="7">
        <v>0.11708702189303299</v>
      </c>
      <c r="K1574" s="7">
        <v>5.5744951372235098E-2</v>
      </c>
      <c r="L1574" s="7">
        <v>0.37877555028724502</v>
      </c>
      <c r="M1574" s="7">
        <v>5.7974634466453498E-2</v>
      </c>
      <c r="N1574" s="7">
        <v>6.2695383296168194E-2</v>
      </c>
      <c r="O1574" s="7">
        <v>1.6644511047422102E-2</v>
      </c>
      <c r="P1574" s="7">
        <v>0.21049975444841099</v>
      </c>
      <c r="Q1574" s="7">
        <v>4.3115432361628496</v>
      </c>
    </row>
    <row r="1575" spans="1:17" hidden="1" x14ac:dyDescent="0.3">
      <c r="A1575" s="3" t="s">
        <v>54</v>
      </c>
      <c r="B1575" s="2">
        <v>44136</v>
      </c>
      <c r="C1575" s="7">
        <v>0.67294647129062402</v>
      </c>
      <c r="D1575" s="7">
        <v>1.3057749503559099E-2</v>
      </c>
      <c r="E1575" s="7">
        <v>0.64707770855500701</v>
      </c>
      <c r="F1575" s="7">
        <v>0.33986454194143401</v>
      </c>
      <c r="G1575" s="7">
        <v>1.72978017991165E-2</v>
      </c>
      <c r="H1575" s="7">
        <v>8.2478392169416694E-3</v>
      </c>
      <c r="I1575" s="7">
        <v>3.1174886555512999E-2</v>
      </c>
      <c r="J1575" s="7">
        <v>6.7976471914328193E-2</v>
      </c>
      <c r="K1575" s="7">
        <v>4.2387876521911297E-2</v>
      </c>
      <c r="L1575" s="7">
        <v>0.52005537869553298</v>
      </c>
      <c r="M1575" s="7">
        <v>5.3156475495350498E-2</v>
      </c>
      <c r="N1575" s="7">
        <v>7.2731253332675397E-2</v>
      </c>
      <c r="O1575" s="7">
        <v>1.23604161927358E-2</v>
      </c>
      <c r="P1575" s="7">
        <v>0.17461160027589401</v>
      </c>
      <c r="Q1575" s="7">
        <v>4.3882360529649302</v>
      </c>
    </row>
    <row r="1576" spans="1:17" hidden="1" x14ac:dyDescent="0.3">
      <c r="A1576" s="3" t="s">
        <v>54</v>
      </c>
      <c r="B1576" s="2">
        <v>44166</v>
      </c>
      <c r="C1576" s="7">
        <v>0.88209497341342502</v>
      </c>
      <c r="D1576" s="7">
        <v>1.22526516228586E-2</v>
      </c>
      <c r="E1576" s="7">
        <v>0.64068559306057105</v>
      </c>
      <c r="F1576" s="7">
        <v>0.34706175531657002</v>
      </c>
      <c r="G1576" s="7">
        <v>1.6692200055075899E-2</v>
      </c>
      <c r="H1576" s="7">
        <v>1.53807501262092E-2</v>
      </c>
      <c r="I1576" s="7">
        <v>8.4914140095213406E-2</v>
      </c>
      <c r="J1576" s="7">
        <v>7.8955995592280198E-2</v>
      </c>
      <c r="K1576" s="7">
        <v>6.9329385493447096E-2</v>
      </c>
      <c r="L1576" s="7">
        <v>0.45237010210561002</v>
      </c>
      <c r="M1576" s="7">
        <v>6.0202936701054102E-2</v>
      </c>
      <c r="N1576" s="7">
        <v>5.7564781814011201E-2</v>
      </c>
      <c r="O1576" s="7">
        <v>1.01825152258605E-2</v>
      </c>
      <c r="P1576" s="7">
        <v>0.15440719279123799</v>
      </c>
      <c r="Q1576" s="7">
        <v>4.3361993685851896</v>
      </c>
    </row>
    <row r="1577" spans="1:17" hidden="1" x14ac:dyDescent="0.3">
      <c r="A1577" s="3" t="s">
        <v>54</v>
      </c>
      <c r="B1577" s="2">
        <v>44197</v>
      </c>
      <c r="C1577" s="7">
        <v>0.53396221087634699</v>
      </c>
      <c r="D1577" s="7">
        <v>1.4222870358164E-2</v>
      </c>
      <c r="E1577" s="7">
        <v>0.67542237969846897</v>
      </c>
      <c r="F1577" s="7">
        <v>0.31035474994336698</v>
      </c>
      <c r="G1577" s="7">
        <v>1.7371396205077001E-2</v>
      </c>
      <c r="H1577" s="7">
        <v>2.2401597929612399E-3</v>
      </c>
      <c r="I1577" s="7">
        <v>1.7189879588731902E-2</v>
      </c>
      <c r="J1577" s="7">
        <v>5.3797996766515803E-2</v>
      </c>
      <c r="K1577" s="7">
        <v>3.1196737062917701E-2</v>
      </c>
      <c r="L1577" s="7">
        <v>0.57512842384862695</v>
      </c>
      <c r="M1577" s="7">
        <v>5.1689059978573697E-2</v>
      </c>
      <c r="N1577" s="7">
        <v>5.1944291482606098E-2</v>
      </c>
      <c r="O1577" s="7">
        <v>1.0730125617853199E-2</v>
      </c>
      <c r="P1577" s="7">
        <v>0.18871192965613601</v>
      </c>
      <c r="Q1577" s="7">
        <v>4.5034629608604799</v>
      </c>
    </row>
    <row r="1578" spans="1:17" hidden="1" x14ac:dyDescent="0.3">
      <c r="A1578" s="3" t="s">
        <v>54</v>
      </c>
      <c r="B1578" s="2">
        <v>44228</v>
      </c>
      <c r="C1578" s="7">
        <v>0.56496645625766595</v>
      </c>
      <c r="D1578" s="7">
        <v>1.43951817972587E-2</v>
      </c>
      <c r="E1578" s="7">
        <v>0.66632949334973701</v>
      </c>
      <c r="F1578" s="7">
        <v>0.31927532485300397</v>
      </c>
      <c r="G1578" s="7">
        <v>1.6024443989308901E-2</v>
      </c>
      <c r="H1578" s="7">
        <v>2.4825845146676201E-3</v>
      </c>
      <c r="I1578" s="7">
        <v>1.95217137720398E-2</v>
      </c>
      <c r="J1578" s="7">
        <v>5.6034469036914197E-2</v>
      </c>
      <c r="K1578" s="7">
        <v>3.2973648167680898E-2</v>
      </c>
      <c r="L1578" s="7">
        <v>0.54438416843161896</v>
      </c>
      <c r="M1578" s="7">
        <v>5.12198836043068E-2</v>
      </c>
      <c r="N1578" s="7">
        <v>6.7297124384465001E-2</v>
      </c>
      <c r="O1578" s="7">
        <v>9.0824888614530093E-3</v>
      </c>
      <c r="P1578" s="7">
        <v>0.200979475237545</v>
      </c>
      <c r="Q1578" s="7">
        <v>4.4394663205196396</v>
      </c>
    </row>
    <row r="1579" spans="1:17" x14ac:dyDescent="0.3">
      <c r="A1579" s="3" t="s">
        <v>54</v>
      </c>
      <c r="B1579" s="2">
        <v>44256</v>
      </c>
      <c r="C1579" s="7">
        <v>0.68561515889062197</v>
      </c>
      <c r="D1579" s="7">
        <v>1.48230638315087E-2</v>
      </c>
      <c r="E1579" s="7">
        <v>0.66033838565109804</v>
      </c>
      <c r="F1579" s="7">
        <v>0.32483855051739302</v>
      </c>
      <c r="G1579" s="7">
        <v>1.7693696121996099E-2</v>
      </c>
      <c r="H1579" s="7">
        <v>3.2021158735599498E-3</v>
      </c>
      <c r="I1579" s="7">
        <v>2.0447025016708802E-2</v>
      </c>
      <c r="J1579" s="7">
        <v>5.53238451804949E-2</v>
      </c>
      <c r="K1579" s="7">
        <v>3.3805314821742101E-2</v>
      </c>
      <c r="L1579" s="7">
        <v>0.52374954283119501</v>
      </c>
      <c r="M1579" s="7">
        <v>5.35614164149757E-2</v>
      </c>
      <c r="N1579" s="7">
        <v>8.2065539761952605E-2</v>
      </c>
      <c r="O1579" s="7">
        <v>1.15815038163808E-2</v>
      </c>
      <c r="P1579" s="7">
        <v>0.19857000016099399</v>
      </c>
      <c r="Q1579" s="7">
        <v>4.4309684842439596</v>
      </c>
    </row>
    <row r="1580" spans="1:17" hidden="1" x14ac:dyDescent="0.3">
      <c r="A1580" s="3" t="s">
        <v>54</v>
      </c>
      <c r="B1580" s="2">
        <v>44287</v>
      </c>
      <c r="C1580" s="7">
        <v>0.84287153059819198</v>
      </c>
      <c r="D1580" s="7">
        <v>1.3167209928733299E-2</v>
      </c>
      <c r="E1580" s="7">
        <v>0.62701269861388798</v>
      </c>
      <c r="F1580" s="7">
        <v>0.35982009145737898</v>
      </c>
      <c r="G1580" s="7">
        <v>1.45474651267048E-2</v>
      </c>
      <c r="H1580" s="7">
        <v>1.07306195939558E-2</v>
      </c>
      <c r="I1580" s="7">
        <v>7.2623223177091897E-2</v>
      </c>
      <c r="J1580" s="7">
        <v>7.9112376806919807E-2</v>
      </c>
      <c r="K1580" s="7">
        <v>4.7498619158132603E-2</v>
      </c>
      <c r="L1580" s="7">
        <v>0.405480266217639</v>
      </c>
      <c r="M1580" s="7">
        <v>6.2789693661723905E-2</v>
      </c>
      <c r="N1580" s="7">
        <v>8.0333250366641198E-2</v>
      </c>
      <c r="O1580" s="7">
        <v>1.2904517608367199E-2</v>
      </c>
      <c r="P1580" s="7">
        <v>0.21397996828282301</v>
      </c>
      <c r="Q1580" s="7">
        <v>4.3668628481232501</v>
      </c>
    </row>
    <row r="1581" spans="1:17" hidden="1" x14ac:dyDescent="0.3">
      <c r="A1581" s="3" t="s">
        <v>54</v>
      </c>
      <c r="B1581" s="2">
        <v>44317</v>
      </c>
      <c r="C1581" s="7">
        <v>0.94247260013172496</v>
      </c>
      <c r="D1581" s="7">
        <v>1.28439024553932E-2</v>
      </c>
      <c r="E1581" s="7">
        <v>0.61313705196309398</v>
      </c>
      <c r="F1581" s="7">
        <v>0.374019045581513</v>
      </c>
      <c r="G1581" s="7">
        <v>1.12319015258953E-2</v>
      </c>
      <c r="H1581" s="7">
        <v>1.4730337395522699E-2</v>
      </c>
      <c r="I1581" s="7">
        <v>8.1359886165007805E-2</v>
      </c>
      <c r="J1581" s="7">
        <v>0.10886677032445601</v>
      </c>
      <c r="K1581" s="7">
        <v>5.4214698025794303E-2</v>
      </c>
      <c r="L1581" s="7">
        <v>0.36919431985794599</v>
      </c>
      <c r="M1581" s="7">
        <v>6.3159847052703805E-2</v>
      </c>
      <c r="N1581" s="7">
        <v>7.6470267520423296E-2</v>
      </c>
      <c r="O1581" s="7">
        <v>1.8197053252718601E-2</v>
      </c>
      <c r="P1581" s="7">
        <v>0.20257491887953299</v>
      </c>
      <c r="Q1581" s="7">
        <v>4.3312341960369896</v>
      </c>
    </row>
    <row r="1582" spans="1:17" hidden="1" x14ac:dyDescent="0.3">
      <c r="A1582" s="3" t="s">
        <v>54</v>
      </c>
      <c r="B1582" s="2">
        <v>44348</v>
      </c>
      <c r="C1582" s="7">
        <v>0.911620317760927</v>
      </c>
      <c r="D1582" s="7">
        <v>1.23655301954557E-2</v>
      </c>
      <c r="E1582" s="7">
        <v>0.6170472476644</v>
      </c>
      <c r="F1582" s="7">
        <v>0.370587222140144</v>
      </c>
      <c r="G1582" s="7">
        <v>1.2087763640668501E-2</v>
      </c>
      <c r="H1582" s="7">
        <v>1.43530674676535E-2</v>
      </c>
      <c r="I1582" s="7">
        <v>7.40280385321192E-2</v>
      </c>
      <c r="J1582" s="7">
        <v>0.12170690782037701</v>
      </c>
      <c r="K1582" s="7">
        <v>5.1022221970302803E-2</v>
      </c>
      <c r="L1582" s="7">
        <v>0.37153438092077901</v>
      </c>
      <c r="M1582" s="7">
        <v>6.2983555592421206E-2</v>
      </c>
      <c r="N1582" s="7">
        <v>6.5315541431545707E-2</v>
      </c>
      <c r="O1582" s="7">
        <v>2.2583965460097201E-2</v>
      </c>
      <c r="P1582" s="7">
        <v>0.204384557164036</v>
      </c>
      <c r="Q1582" s="7">
        <v>4.3544675297269002</v>
      </c>
    </row>
    <row r="1583" spans="1:17" hidden="1" x14ac:dyDescent="0.3">
      <c r="A1583" s="3" t="s">
        <v>54</v>
      </c>
      <c r="B1583" s="2">
        <v>44378</v>
      </c>
      <c r="C1583" s="7">
        <v>0.98902987835901202</v>
      </c>
      <c r="D1583" s="7">
        <v>1.2549745064638299E-2</v>
      </c>
      <c r="E1583" s="7">
        <v>0.60478281068418305</v>
      </c>
      <c r="F1583" s="7">
        <v>0.38266744425117799</v>
      </c>
      <c r="G1583" s="7">
        <v>1.16002636435018E-2</v>
      </c>
      <c r="H1583" s="7">
        <v>1.6102289808922299E-2</v>
      </c>
      <c r="I1583" s="7">
        <v>7.49459127653158E-2</v>
      </c>
      <c r="J1583" s="7">
        <v>0.13018562599008701</v>
      </c>
      <c r="K1583" s="7">
        <v>5.3938955923707399E-2</v>
      </c>
      <c r="L1583" s="7">
        <v>0.36058994387899801</v>
      </c>
      <c r="M1583" s="7">
        <v>5.9465313407225502E-2</v>
      </c>
      <c r="N1583" s="7">
        <v>6.3734773198130396E-2</v>
      </c>
      <c r="O1583" s="7">
        <v>2.7054368899580801E-2</v>
      </c>
      <c r="P1583" s="7">
        <v>0.20238255248453099</v>
      </c>
      <c r="Q1583" s="7">
        <v>4.3520903452246902</v>
      </c>
    </row>
    <row r="1584" spans="1:17" hidden="1" x14ac:dyDescent="0.3">
      <c r="A1584" s="3" t="s">
        <v>54</v>
      </c>
      <c r="B1584" s="2">
        <v>44409</v>
      </c>
      <c r="C1584" s="7">
        <v>0.97050636372455501</v>
      </c>
      <c r="D1584" s="7">
        <v>1.32417114461062E-2</v>
      </c>
      <c r="E1584" s="7">
        <v>0.57720381167481105</v>
      </c>
      <c r="F1584" s="7">
        <v>0.40955447687908297</v>
      </c>
      <c r="G1584" s="7">
        <v>1.17327409793302E-2</v>
      </c>
      <c r="H1584" s="7">
        <v>1.7972383782485699E-2</v>
      </c>
      <c r="I1584" s="7">
        <v>7.6776920959619896E-2</v>
      </c>
      <c r="J1584" s="7">
        <v>0.14853733502744201</v>
      </c>
      <c r="K1584" s="7">
        <v>5.4893210913784601E-2</v>
      </c>
      <c r="L1584" s="7">
        <v>0.34043779286375198</v>
      </c>
      <c r="M1584" s="7">
        <v>6.0186589984182401E-2</v>
      </c>
      <c r="N1584" s="7">
        <v>5.6904834421627797E-2</v>
      </c>
      <c r="O1584" s="7">
        <v>3.2317284908263702E-2</v>
      </c>
      <c r="P1584" s="7">
        <v>0.20024090615951101</v>
      </c>
      <c r="Q1584" s="7">
        <v>4.3354439735427599</v>
      </c>
    </row>
    <row r="1585" spans="1:17" hidden="1" x14ac:dyDescent="0.3">
      <c r="A1585" s="3" t="s">
        <v>54</v>
      </c>
      <c r="B1585" s="2">
        <v>44440</v>
      </c>
      <c r="C1585" s="7">
        <v>0.93062495247708199</v>
      </c>
      <c r="D1585" s="7">
        <v>1.2538282661527801E-2</v>
      </c>
      <c r="E1585" s="7">
        <v>0.60809343341111999</v>
      </c>
      <c r="F1585" s="7">
        <v>0.379368283927352</v>
      </c>
      <c r="G1585" s="7">
        <v>1.3008077589075601E-2</v>
      </c>
      <c r="H1585" s="7">
        <v>1.4621896313743299E-2</v>
      </c>
      <c r="I1585" s="7">
        <v>7.0721269436442705E-2</v>
      </c>
      <c r="J1585" s="7">
        <v>0.14250289909781499</v>
      </c>
      <c r="K1585" s="7">
        <v>5.3307597324339102E-2</v>
      </c>
      <c r="L1585" s="7">
        <v>0.34759430928753199</v>
      </c>
      <c r="M1585" s="7">
        <v>6.2209101650395802E-2</v>
      </c>
      <c r="N1585" s="7">
        <v>5.6961264316893703E-2</v>
      </c>
      <c r="O1585" s="7">
        <v>3.2393478294905499E-2</v>
      </c>
      <c r="P1585" s="7">
        <v>0.206680106688858</v>
      </c>
      <c r="Q1585" s="7">
        <v>4.3132966612673096</v>
      </c>
    </row>
    <row r="1586" spans="1:17" hidden="1" x14ac:dyDescent="0.3">
      <c r="A1586" s="3" t="s">
        <v>55</v>
      </c>
      <c r="B1586" s="2">
        <v>43466</v>
      </c>
      <c r="C1586" s="7">
        <v>0.85251981914123398</v>
      </c>
      <c r="D1586" s="7">
        <v>8.7269971628347407E-3</v>
      </c>
      <c r="E1586" s="7">
        <v>0.65940707808395604</v>
      </c>
      <c r="F1586" s="7">
        <v>0.33186592475320997</v>
      </c>
      <c r="G1586" s="7">
        <v>1.6142989957626801E-2</v>
      </c>
      <c r="H1586" s="7">
        <v>1.7023742898809299E-2</v>
      </c>
      <c r="I1586" s="7">
        <v>0.106769419136379</v>
      </c>
      <c r="J1586" s="7">
        <v>0.10399827263745</v>
      </c>
      <c r="K1586" s="7">
        <v>7.1448212534489297E-2</v>
      </c>
      <c r="L1586" s="7">
        <v>0.34752374180860401</v>
      </c>
      <c r="M1586" s="7">
        <v>5.6766818857547301E-2</v>
      </c>
      <c r="N1586" s="7">
        <v>6.4143383674748006E-2</v>
      </c>
      <c r="O1586" s="7">
        <v>2.6810089419033001E-2</v>
      </c>
      <c r="P1586" s="7">
        <v>0.18937332907531301</v>
      </c>
      <c r="Q1586" s="7">
        <v>6.6235811869247101</v>
      </c>
    </row>
    <row r="1587" spans="1:17" hidden="1" x14ac:dyDescent="0.3">
      <c r="A1587" s="3" t="s">
        <v>55</v>
      </c>
      <c r="B1587" s="2">
        <v>43497</v>
      </c>
      <c r="C1587" s="7">
        <v>0.87329666932134398</v>
      </c>
      <c r="D1587" s="7">
        <v>8.6772283972776192E-3</v>
      </c>
      <c r="E1587" s="7">
        <v>0.64770698686234995</v>
      </c>
      <c r="F1587" s="7">
        <v>0.34361578474037202</v>
      </c>
      <c r="G1587" s="7">
        <v>1.4757255357252501E-2</v>
      </c>
      <c r="H1587" s="7">
        <v>1.70824921602886E-2</v>
      </c>
      <c r="I1587" s="7">
        <v>0.105789063306776</v>
      </c>
      <c r="J1587" s="7">
        <v>0.118427839346466</v>
      </c>
      <c r="K1587" s="7">
        <v>6.6980785248894503E-2</v>
      </c>
      <c r="L1587" s="7">
        <v>0.342065159866633</v>
      </c>
      <c r="M1587" s="7">
        <v>5.6259508427696003E-2</v>
      </c>
      <c r="N1587" s="7">
        <v>6.1098326346090602E-2</v>
      </c>
      <c r="O1587" s="7">
        <v>2.7914327715222301E-2</v>
      </c>
      <c r="P1587" s="7">
        <v>0.18962524222468</v>
      </c>
      <c r="Q1587" s="7">
        <v>6.6196311813773603</v>
      </c>
    </row>
    <row r="1588" spans="1:17" hidden="1" x14ac:dyDescent="0.3">
      <c r="A1588" s="3" t="s">
        <v>55</v>
      </c>
      <c r="B1588" s="2">
        <v>43525</v>
      </c>
      <c r="C1588" s="7">
        <v>1.0399064113532901</v>
      </c>
      <c r="D1588" s="7">
        <v>8.8217248492797502E-3</v>
      </c>
      <c r="E1588" s="7">
        <v>0.65435291019818698</v>
      </c>
      <c r="F1588" s="7">
        <v>0.33682536495253401</v>
      </c>
      <c r="G1588" s="7">
        <v>1.7413991940626799E-2</v>
      </c>
      <c r="H1588" s="7">
        <v>1.6087784841014498E-2</v>
      </c>
      <c r="I1588" s="7">
        <v>0.111730432396034</v>
      </c>
      <c r="J1588" s="7">
        <v>0.116623756203031</v>
      </c>
      <c r="K1588" s="7">
        <v>7.0133667322424695E-2</v>
      </c>
      <c r="L1588" s="7">
        <v>0.33455813079866797</v>
      </c>
      <c r="M1588" s="7">
        <v>5.4981981330571E-2</v>
      </c>
      <c r="N1588" s="7">
        <v>6.1143840124702198E-2</v>
      </c>
      <c r="O1588" s="7">
        <v>2.9630890418174401E-2</v>
      </c>
      <c r="P1588" s="7">
        <v>0.187695524624753</v>
      </c>
      <c r="Q1588" s="7">
        <v>6.5892962935810502</v>
      </c>
    </row>
    <row r="1589" spans="1:17" hidden="1" x14ac:dyDescent="0.3">
      <c r="A1589" s="3" t="s">
        <v>55</v>
      </c>
      <c r="B1589" s="2">
        <v>43556</v>
      </c>
      <c r="C1589" s="7">
        <v>0.98886501572714003</v>
      </c>
      <c r="D1589" s="7">
        <v>8.4477513615574193E-3</v>
      </c>
      <c r="E1589" s="7">
        <v>0.65269926102640496</v>
      </c>
      <c r="F1589" s="7">
        <v>0.33885298761203803</v>
      </c>
      <c r="G1589" s="7">
        <v>1.8409529962837502E-2</v>
      </c>
      <c r="H1589" s="7">
        <v>1.7099660262978201E-2</v>
      </c>
      <c r="I1589" s="7">
        <v>0.11824228708133901</v>
      </c>
      <c r="J1589" s="7">
        <v>0.11563541076660901</v>
      </c>
      <c r="K1589" s="7">
        <v>6.6280212652846601E-2</v>
      </c>
      <c r="L1589" s="7">
        <v>0.33528353657646998</v>
      </c>
      <c r="M1589" s="7">
        <v>5.4593180131201097E-2</v>
      </c>
      <c r="N1589" s="7">
        <v>6.6808786977352402E-2</v>
      </c>
      <c r="O1589" s="7">
        <v>2.96091914401026E-2</v>
      </c>
      <c r="P1589" s="7">
        <v>0.17803820414826399</v>
      </c>
      <c r="Q1589" s="7">
        <v>6.5869989270093399</v>
      </c>
    </row>
    <row r="1590" spans="1:17" hidden="1" x14ac:dyDescent="0.3">
      <c r="A1590" s="3" t="s">
        <v>55</v>
      </c>
      <c r="B1590" s="2">
        <v>43586</v>
      </c>
      <c r="C1590" s="7">
        <v>1.0227797004832699</v>
      </c>
      <c r="D1590" s="7">
        <v>8.6331439076686306E-3</v>
      </c>
      <c r="E1590" s="7">
        <v>0.66004072808223102</v>
      </c>
      <c r="F1590" s="7">
        <v>0.33132612801009997</v>
      </c>
      <c r="G1590" s="7">
        <v>1.58725128052759E-2</v>
      </c>
      <c r="H1590" s="7">
        <v>1.64213367688304E-2</v>
      </c>
      <c r="I1590" s="7">
        <v>0.12653581245029299</v>
      </c>
      <c r="J1590" s="7">
        <v>0.11649874020044</v>
      </c>
      <c r="K1590" s="7">
        <v>6.4925496621565104E-2</v>
      </c>
      <c r="L1590" s="7">
        <v>0.32790077629508801</v>
      </c>
      <c r="M1590" s="7">
        <v>5.4272755575422001E-2</v>
      </c>
      <c r="N1590" s="7">
        <v>6.5436799267989093E-2</v>
      </c>
      <c r="O1590" s="7">
        <v>3.0748378004779701E-2</v>
      </c>
      <c r="P1590" s="7">
        <v>0.18138739201031701</v>
      </c>
      <c r="Q1590" s="7">
        <v>6.6160011956981197</v>
      </c>
    </row>
    <row r="1591" spans="1:17" hidden="1" x14ac:dyDescent="0.3">
      <c r="A1591" s="3" t="s">
        <v>55</v>
      </c>
      <c r="B1591" s="2">
        <v>43617</v>
      </c>
      <c r="C1591" s="7">
        <v>0.97433246907212601</v>
      </c>
      <c r="D1591" s="7">
        <v>9.3012497778033297E-3</v>
      </c>
      <c r="E1591" s="7">
        <v>0.66744495108671298</v>
      </c>
      <c r="F1591" s="7">
        <v>0.32325379913548402</v>
      </c>
      <c r="G1591" s="7">
        <v>1.5253405921395499E-2</v>
      </c>
      <c r="H1591" s="7">
        <v>1.50692046015246E-2</v>
      </c>
      <c r="I1591" s="7">
        <v>0.124651951954493</v>
      </c>
      <c r="J1591" s="7">
        <v>0.11488155565575101</v>
      </c>
      <c r="K1591" s="7">
        <v>6.8185393734571997E-2</v>
      </c>
      <c r="L1591" s="7">
        <v>0.33431438559995102</v>
      </c>
      <c r="M1591" s="7">
        <v>5.2294571095064302E-2</v>
      </c>
      <c r="N1591" s="7">
        <v>6.0416855187881098E-2</v>
      </c>
      <c r="O1591" s="7">
        <v>3.0565780060769002E-2</v>
      </c>
      <c r="P1591" s="7">
        <v>0.184366896188599</v>
      </c>
      <c r="Q1591" s="7">
        <v>6.60658197326803</v>
      </c>
    </row>
    <row r="1592" spans="1:17" hidden="1" x14ac:dyDescent="0.3">
      <c r="A1592" s="3" t="s">
        <v>55</v>
      </c>
      <c r="B1592" s="2">
        <v>43647</v>
      </c>
      <c r="C1592" s="7">
        <v>1.0004666820648001</v>
      </c>
      <c r="D1592" s="7">
        <v>9.84088672956159E-3</v>
      </c>
      <c r="E1592" s="7">
        <v>0.66169818739697295</v>
      </c>
      <c r="F1592" s="7">
        <v>0.32846092587346498</v>
      </c>
      <c r="G1592" s="7">
        <v>1.6626678324284799E-2</v>
      </c>
      <c r="H1592" s="7">
        <v>1.5348850378372201E-2</v>
      </c>
      <c r="I1592" s="7">
        <v>0.12544529594196699</v>
      </c>
      <c r="J1592" s="7">
        <v>0.11528501947681701</v>
      </c>
      <c r="K1592" s="7">
        <v>6.9104128961144901E-2</v>
      </c>
      <c r="L1592" s="7">
        <v>0.331457130246746</v>
      </c>
      <c r="M1592" s="7">
        <v>5.52328265473567E-2</v>
      </c>
      <c r="N1592" s="7">
        <v>6.1700587693499197E-2</v>
      </c>
      <c r="O1592" s="7">
        <v>2.98744623442402E-2</v>
      </c>
      <c r="P1592" s="7">
        <v>0.17992502008557301</v>
      </c>
      <c r="Q1592" s="7">
        <v>6.5842323740375797</v>
      </c>
    </row>
    <row r="1593" spans="1:17" hidden="1" x14ac:dyDescent="0.3">
      <c r="A1593" s="3" t="s">
        <v>55</v>
      </c>
      <c r="B1593" s="2">
        <v>43678</v>
      </c>
      <c r="C1593" s="7">
        <v>0.99901225577474295</v>
      </c>
      <c r="D1593" s="7">
        <v>8.7258365109414999E-3</v>
      </c>
      <c r="E1593" s="7">
        <v>0.65555062067317404</v>
      </c>
      <c r="F1593" s="7">
        <v>0.33572354281588501</v>
      </c>
      <c r="G1593" s="7">
        <v>1.5582268092957201E-2</v>
      </c>
      <c r="H1593" s="7">
        <v>1.61343774724667E-2</v>
      </c>
      <c r="I1593" s="7">
        <v>0.123188992168454</v>
      </c>
      <c r="J1593" s="7">
        <v>0.12196744852614599</v>
      </c>
      <c r="K1593" s="7">
        <v>6.7059192011494795E-2</v>
      </c>
      <c r="L1593" s="7">
        <v>0.32756585196933602</v>
      </c>
      <c r="M1593" s="7">
        <v>5.4367518514020899E-2</v>
      </c>
      <c r="N1593" s="7">
        <v>6.7267745220042002E-2</v>
      </c>
      <c r="O1593" s="7">
        <v>2.58048502796745E-2</v>
      </c>
      <c r="P1593" s="7">
        <v>0.181061755745408</v>
      </c>
      <c r="Q1593" s="7">
        <v>6.6295814140833196</v>
      </c>
    </row>
    <row r="1594" spans="1:17" hidden="1" x14ac:dyDescent="0.3">
      <c r="A1594" s="3" t="s">
        <v>55</v>
      </c>
      <c r="B1594" s="2">
        <v>43709</v>
      </c>
      <c r="C1594" s="7">
        <v>0.95120899665799197</v>
      </c>
      <c r="D1594" s="7">
        <v>9.4777596104553899E-3</v>
      </c>
      <c r="E1594" s="7">
        <v>0.67042840029415596</v>
      </c>
      <c r="F1594" s="7">
        <v>0.32009384009538899</v>
      </c>
      <c r="G1594" s="7">
        <v>1.6274073667629899E-2</v>
      </c>
      <c r="H1594" s="7">
        <v>1.7506397771919299E-2</v>
      </c>
      <c r="I1594" s="7">
        <v>0.116890314879426</v>
      </c>
      <c r="J1594" s="7">
        <v>0.118205800832376</v>
      </c>
      <c r="K1594" s="7">
        <v>7.1998043570220993E-2</v>
      </c>
      <c r="L1594" s="7">
        <v>0.33261195908177799</v>
      </c>
      <c r="M1594" s="7">
        <v>5.2314639793506E-2</v>
      </c>
      <c r="N1594" s="7">
        <v>6.4369095327959494E-2</v>
      </c>
      <c r="O1594" s="7">
        <v>2.6357306196634501E-2</v>
      </c>
      <c r="P1594" s="7">
        <v>0.18347236887855001</v>
      </c>
      <c r="Q1594" s="7">
        <v>6.6113600410563897</v>
      </c>
    </row>
    <row r="1595" spans="1:17" hidden="1" x14ac:dyDescent="0.3">
      <c r="A1595" s="3" t="s">
        <v>55</v>
      </c>
      <c r="B1595" s="2">
        <v>43739</v>
      </c>
      <c r="C1595" s="7">
        <v>1.0275382162664799</v>
      </c>
      <c r="D1595" s="7">
        <v>9.5774369100827504E-3</v>
      </c>
      <c r="E1595" s="7">
        <v>0.65955451148598998</v>
      </c>
      <c r="F1595" s="7">
        <v>0.33086805160392702</v>
      </c>
      <c r="G1595" s="7">
        <v>1.59325992476308E-2</v>
      </c>
      <c r="H1595" s="7">
        <v>1.97213738697611E-2</v>
      </c>
      <c r="I1595" s="7">
        <v>0.120582440017481</v>
      </c>
      <c r="J1595" s="7">
        <v>0.118275945586391</v>
      </c>
      <c r="K1595" s="7">
        <v>7.6730095585560307E-2</v>
      </c>
      <c r="L1595" s="7">
        <v>0.331114483918789</v>
      </c>
      <c r="M1595" s="7">
        <v>5.5306441507040303E-2</v>
      </c>
      <c r="N1595" s="7">
        <v>6.5411890743254E-2</v>
      </c>
      <c r="O1595" s="7">
        <v>2.12109458482692E-2</v>
      </c>
      <c r="P1595" s="7">
        <v>0.17571378367582299</v>
      </c>
      <c r="Q1595" s="7">
        <v>6.6203359582560504</v>
      </c>
    </row>
    <row r="1596" spans="1:17" hidden="1" x14ac:dyDescent="0.3">
      <c r="A1596" s="3" t="s">
        <v>55</v>
      </c>
      <c r="B1596" s="2">
        <v>43770</v>
      </c>
      <c r="C1596" s="7">
        <v>1.05547553020652</v>
      </c>
      <c r="D1596" s="7">
        <v>8.4233862545907093E-3</v>
      </c>
      <c r="E1596" s="7">
        <v>0.66060760526069595</v>
      </c>
      <c r="F1596" s="7">
        <v>0.330969008484714</v>
      </c>
      <c r="G1596" s="7">
        <v>1.3889056886127901E-2</v>
      </c>
      <c r="H1596" s="7">
        <v>2.3597953054994601E-2</v>
      </c>
      <c r="I1596" s="7">
        <v>0.12897414821816799</v>
      </c>
      <c r="J1596" s="7">
        <v>0.11731815653684501</v>
      </c>
      <c r="K1596" s="7">
        <v>8.8699073189557207E-2</v>
      </c>
      <c r="L1596" s="7">
        <v>0.33330717258897902</v>
      </c>
      <c r="M1596" s="7">
        <v>5.5828619016841698E-2</v>
      </c>
      <c r="N1596" s="7">
        <v>6.3400975489949399E-2</v>
      </c>
      <c r="O1596" s="7">
        <v>1.8421336063228801E-2</v>
      </c>
      <c r="P1596" s="7">
        <v>0.15656350895530899</v>
      </c>
      <c r="Q1596" s="7">
        <v>6.61989317635941</v>
      </c>
    </row>
    <row r="1597" spans="1:17" hidden="1" x14ac:dyDescent="0.3">
      <c r="A1597" s="3" t="s">
        <v>55</v>
      </c>
      <c r="B1597" s="2">
        <v>43800</v>
      </c>
      <c r="C1597" s="7">
        <v>1.2145982339310499</v>
      </c>
      <c r="D1597" s="7">
        <v>8.7690277808932897E-3</v>
      </c>
      <c r="E1597" s="7">
        <v>0.65485977505968695</v>
      </c>
      <c r="F1597" s="7">
        <v>0.33637119715941899</v>
      </c>
      <c r="G1597" s="7">
        <v>1.32966942109644E-2</v>
      </c>
      <c r="H1597" s="7">
        <v>2.5993725133587602E-2</v>
      </c>
      <c r="I1597" s="7">
        <v>0.156100196757813</v>
      </c>
      <c r="J1597" s="7">
        <v>0.11549426556912699</v>
      </c>
      <c r="K1597" s="7">
        <v>0.107404547214624</v>
      </c>
      <c r="L1597" s="7">
        <v>0.33034901505803199</v>
      </c>
      <c r="M1597" s="7">
        <v>5.6880273894543303E-2</v>
      </c>
      <c r="N1597" s="7">
        <v>4.8755737152476199E-2</v>
      </c>
      <c r="O1597" s="7">
        <v>1.6032609671550999E-2</v>
      </c>
      <c r="P1597" s="7">
        <v>0.12969293533728099</v>
      </c>
      <c r="Q1597" s="7">
        <v>6.5753785622887797</v>
      </c>
    </row>
    <row r="1598" spans="1:17" hidden="1" x14ac:dyDescent="0.3">
      <c r="A1598" s="3" t="s">
        <v>55</v>
      </c>
      <c r="B1598" s="2">
        <v>43831</v>
      </c>
      <c r="C1598" s="7">
        <v>0.91130418643241595</v>
      </c>
      <c r="D1598" s="7">
        <v>8.7487871407764001E-3</v>
      </c>
      <c r="E1598" s="7">
        <v>0.68469156806183495</v>
      </c>
      <c r="F1598" s="7">
        <v>0.30655964479738801</v>
      </c>
      <c r="G1598" s="7">
        <v>1.6156898646441702E-2</v>
      </c>
      <c r="H1598" s="7">
        <v>1.68429496041047E-2</v>
      </c>
      <c r="I1598" s="7">
        <v>9.7874413131660107E-2</v>
      </c>
      <c r="J1598" s="7">
        <v>0.116380677662988</v>
      </c>
      <c r="K1598" s="7">
        <v>7.0590974243919705E-2</v>
      </c>
      <c r="L1598" s="7">
        <v>0.342946636294018</v>
      </c>
      <c r="M1598" s="7">
        <v>5.6612164708319902E-2</v>
      </c>
      <c r="N1598" s="7">
        <v>6.4883844194466495E-2</v>
      </c>
      <c r="O1598" s="7">
        <v>2.3569804505349599E-2</v>
      </c>
      <c r="P1598" s="7">
        <v>0.19414163700873199</v>
      </c>
      <c r="Q1598" s="7">
        <v>6.5966989208334601</v>
      </c>
    </row>
    <row r="1599" spans="1:17" hidden="1" x14ac:dyDescent="0.3">
      <c r="A1599" s="3" t="s">
        <v>55</v>
      </c>
      <c r="B1599" s="2">
        <v>43862</v>
      </c>
      <c r="C1599" s="7">
        <v>0.93540929128916805</v>
      </c>
      <c r="D1599" s="7">
        <v>9.2253693975288698E-3</v>
      </c>
      <c r="E1599" s="7">
        <v>0.674516456506846</v>
      </c>
      <c r="F1599" s="7">
        <v>0.31625817409562501</v>
      </c>
      <c r="G1599" s="7">
        <v>1.54805046745474E-2</v>
      </c>
      <c r="H1599" s="7">
        <v>1.7891584565955802E-2</v>
      </c>
      <c r="I1599" s="7">
        <v>0.10123399572755799</v>
      </c>
      <c r="J1599" s="7">
        <v>0.12745710848559799</v>
      </c>
      <c r="K1599" s="7">
        <v>6.7293237496039604E-2</v>
      </c>
      <c r="L1599" s="7">
        <v>0.34339247404127698</v>
      </c>
      <c r="M1599" s="7">
        <v>5.5184599060768301E-2</v>
      </c>
      <c r="N1599" s="7">
        <v>6.3772659799740505E-2</v>
      </c>
      <c r="O1599" s="7">
        <v>2.4474894422735999E-2</v>
      </c>
      <c r="P1599" s="7">
        <v>0.18381894172577901</v>
      </c>
      <c r="Q1599" s="7">
        <v>6.58802484859575</v>
      </c>
    </row>
    <row r="1600" spans="1:17" x14ac:dyDescent="0.3">
      <c r="A1600" s="3" t="s">
        <v>55</v>
      </c>
      <c r="B1600" s="2">
        <v>43891</v>
      </c>
      <c r="C1600" s="7">
        <v>0.86563775488674699</v>
      </c>
      <c r="D1600" s="7">
        <v>9.9867684011509892E-3</v>
      </c>
      <c r="E1600" s="7">
        <v>0.72428920007540198</v>
      </c>
      <c r="F1600" s="7">
        <v>0.26572403152344698</v>
      </c>
      <c r="G1600" s="7">
        <v>1.7863017761047199E-2</v>
      </c>
      <c r="H1600" s="7">
        <v>1.2515964643018501E-2</v>
      </c>
      <c r="I1600" s="7">
        <v>6.6663109733459097E-2</v>
      </c>
      <c r="J1600" s="7">
        <v>8.6404422226462704E-2</v>
      </c>
      <c r="K1600" s="7">
        <v>6.2198468252922003E-2</v>
      </c>
      <c r="L1600" s="7">
        <v>0.46900997329701599</v>
      </c>
      <c r="M1600" s="7">
        <v>4.6471024814271303E-2</v>
      </c>
      <c r="N1600" s="7">
        <v>5.5187847703760798E-2</v>
      </c>
      <c r="O1600" s="7">
        <v>1.33715424275651E-2</v>
      </c>
      <c r="P1600" s="7">
        <v>0.17031462914047699</v>
      </c>
      <c r="Q1600" s="7">
        <v>6.6852620618326704</v>
      </c>
    </row>
    <row r="1601" spans="1:17" hidden="1" x14ac:dyDescent="0.3">
      <c r="A1601" s="3" t="s">
        <v>55</v>
      </c>
      <c r="B1601" s="2">
        <v>43922</v>
      </c>
      <c r="C1601" s="7">
        <v>0.52474316307659197</v>
      </c>
      <c r="D1601" s="7">
        <v>1.09204490374565E-2</v>
      </c>
      <c r="E1601" s="7">
        <v>0.82218235731528799</v>
      </c>
      <c r="F1601" s="7">
        <v>0.166897193647255</v>
      </c>
      <c r="G1601" s="7">
        <v>2.1744700735038001E-2</v>
      </c>
      <c r="H1601" s="7">
        <v>7.44939730069316E-4</v>
      </c>
      <c r="I1601" s="7">
        <v>1.23906269063106E-2</v>
      </c>
      <c r="J1601" s="7">
        <v>1.6767818197142799E-2</v>
      </c>
      <c r="K1601" s="7">
        <v>4.9167404232558401E-2</v>
      </c>
      <c r="L1601" s="7">
        <v>0.76140298996915101</v>
      </c>
      <c r="M1601" s="7">
        <v>1.7654548645775502E-2</v>
      </c>
      <c r="N1601" s="7">
        <v>2.7957866895749601E-2</v>
      </c>
      <c r="O1601" s="7">
        <v>1.4901373990322501E-3</v>
      </c>
      <c r="P1601" s="7">
        <v>9.0678967289172893E-2</v>
      </c>
      <c r="Q1601" s="7">
        <v>6.9271914755466302</v>
      </c>
    </row>
    <row r="1602" spans="1:17" hidden="1" x14ac:dyDescent="0.3">
      <c r="A1602" s="3" t="s">
        <v>55</v>
      </c>
      <c r="B1602" s="2">
        <v>43952</v>
      </c>
      <c r="C1602" s="7">
        <v>0.64516052664458901</v>
      </c>
      <c r="D1602" s="7">
        <v>1.03324722488003E-2</v>
      </c>
      <c r="E1602" s="7">
        <v>0.80238845853766205</v>
      </c>
      <c r="F1602" s="7">
        <v>0.18727906921353701</v>
      </c>
      <c r="G1602" s="7">
        <v>1.9988690959127899E-2</v>
      </c>
      <c r="H1602" s="7">
        <v>1.23929448472358E-3</v>
      </c>
      <c r="I1602" s="7">
        <v>1.80923164822691E-2</v>
      </c>
      <c r="J1602" s="7">
        <v>3.1614408298032803E-2</v>
      </c>
      <c r="K1602" s="7">
        <v>5.0655152588464501E-2</v>
      </c>
      <c r="L1602" s="7">
        <v>0.66959212356718301</v>
      </c>
      <c r="M1602" s="7">
        <v>1.8437342785032E-2</v>
      </c>
      <c r="N1602" s="7">
        <v>6.9000590455412306E-2</v>
      </c>
      <c r="O1602" s="7">
        <v>1.6765089623681699E-3</v>
      </c>
      <c r="P1602" s="7">
        <v>0.11970357141738699</v>
      </c>
      <c r="Q1602" s="7">
        <v>6.90966057857612</v>
      </c>
    </row>
    <row r="1603" spans="1:17" hidden="1" x14ac:dyDescent="0.3">
      <c r="A1603" s="3" t="s">
        <v>55</v>
      </c>
      <c r="B1603" s="2">
        <v>43983</v>
      </c>
      <c r="C1603" s="7">
        <v>0.81248086366791605</v>
      </c>
      <c r="D1603" s="7">
        <v>8.92489841070861E-3</v>
      </c>
      <c r="E1603" s="7">
        <v>0.72746089377048995</v>
      </c>
      <c r="F1603" s="7">
        <v>0.26361420781880102</v>
      </c>
      <c r="G1603" s="7">
        <v>1.83830115550014E-2</v>
      </c>
      <c r="H1603" s="7">
        <v>6.3227902350492396E-3</v>
      </c>
      <c r="I1603" s="7">
        <v>7.5885348853244605E-2</v>
      </c>
      <c r="J1603" s="7">
        <v>4.5453450445054E-2</v>
      </c>
      <c r="K1603" s="7">
        <v>5.1731660879089099E-2</v>
      </c>
      <c r="L1603" s="7">
        <v>0.49924062843310901</v>
      </c>
      <c r="M1603" s="7">
        <v>2.5839268961725399E-2</v>
      </c>
      <c r="N1603" s="7">
        <v>9.2959862488828204E-2</v>
      </c>
      <c r="O1603" s="7">
        <v>2.3525632232455698E-3</v>
      </c>
      <c r="P1603" s="7">
        <v>0.18183141492565399</v>
      </c>
      <c r="Q1603" s="7">
        <v>6.8314057628280702</v>
      </c>
    </row>
    <row r="1604" spans="1:17" hidden="1" x14ac:dyDescent="0.3">
      <c r="A1604" s="3" t="s">
        <v>55</v>
      </c>
      <c r="B1604" s="2">
        <v>44013</v>
      </c>
      <c r="C1604" s="7">
        <v>0.97715240905422596</v>
      </c>
      <c r="D1604" s="7">
        <v>9.9136774938812806E-3</v>
      </c>
      <c r="E1604" s="7">
        <v>0.71183405899128205</v>
      </c>
      <c r="F1604" s="7">
        <v>0.27825226351483601</v>
      </c>
      <c r="G1604" s="7">
        <v>1.6532378184569901E-2</v>
      </c>
      <c r="H1604" s="7">
        <v>1.1491738794440799E-2</v>
      </c>
      <c r="I1604" s="7">
        <v>0.109845461754705</v>
      </c>
      <c r="J1604" s="7">
        <v>9.0186016215031306E-2</v>
      </c>
      <c r="K1604" s="7">
        <v>5.9888750544807703E-2</v>
      </c>
      <c r="L1604" s="7">
        <v>0.39670384056050101</v>
      </c>
      <c r="M1604" s="7">
        <v>4.5536289875665298E-2</v>
      </c>
      <c r="N1604" s="7">
        <v>8.0439093612227106E-2</v>
      </c>
      <c r="O1604" s="7">
        <v>6.2693232342469598E-3</v>
      </c>
      <c r="P1604" s="7">
        <v>0.18310710722380499</v>
      </c>
      <c r="Q1604" s="7">
        <v>6.7261818901123096</v>
      </c>
    </row>
    <row r="1605" spans="1:17" hidden="1" x14ac:dyDescent="0.3">
      <c r="A1605" s="3" t="s">
        <v>55</v>
      </c>
      <c r="B1605" s="2">
        <v>44044</v>
      </c>
      <c r="C1605" s="7">
        <v>1.0062571811122101</v>
      </c>
      <c r="D1605" s="7">
        <v>9.7106625150801592E-3</v>
      </c>
      <c r="E1605" s="7">
        <v>0.69080491675026501</v>
      </c>
      <c r="F1605" s="7">
        <v>0.29948442073465498</v>
      </c>
      <c r="G1605" s="7">
        <v>1.46306085510332E-2</v>
      </c>
      <c r="H1605" s="7">
        <v>1.3168519880870901E-2</v>
      </c>
      <c r="I1605" s="7">
        <v>0.11444886198891401</v>
      </c>
      <c r="J1605" s="7">
        <v>0.11703544358413</v>
      </c>
      <c r="K1605" s="7">
        <v>6.5150853422599103E-2</v>
      </c>
      <c r="L1605" s="7">
        <v>0.36715757745998201</v>
      </c>
      <c r="M1605" s="7">
        <v>4.4429658017070599E-2</v>
      </c>
      <c r="N1605" s="7">
        <v>7.6393066589161396E-2</v>
      </c>
      <c r="O1605" s="7">
        <v>9.7903224348940398E-3</v>
      </c>
      <c r="P1605" s="7">
        <v>0.177795088071345</v>
      </c>
      <c r="Q1605" s="7">
        <v>6.7538881636624799</v>
      </c>
    </row>
    <row r="1606" spans="1:17" hidden="1" x14ac:dyDescent="0.3">
      <c r="A1606" s="3" t="s">
        <v>55</v>
      </c>
      <c r="B1606" s="2">
        <v>44075</v>
      </c>
      <c r="C1606" s="7">
        <v>0.97227740458469902</v>
      </c>
      <c r="D1606" s="7">
        <v>9.2364996148975101E-3</v>
      </c>
      <c r="E1606" s="7">
        <v>0.70354978572787097</v>
      </c>
      <c r="F1606" s="7">
        <v>0.287213714657231</v>
      </c>
      <c r="G1606" s="7">
        <v>1.7727782158642499E-2</v>
      </c>
      <c r="H1606" s="7">
        <v>1.3195621141033899E-2</v>
      </c>
      <c r="I1606" s="7">
        <v>0.103328586555053</v>
      </c>
      <c r="J1606" s="7">
        <v>0.107830457990495</v>
      </c>
      <c r="K1606" s="7">
        <v>6.6318404481650994E-2</v>
      </c>
      <c r="L1606" s="7">
        <v>0.37719277076017799</v>
      </c>
      <c r="M1606" s="7">
        <v>4.7340167340036397E-2</v>
      </c>
      <c r="N1606" s="7">
        <v>7.7994958042078996E-2</v>
      </c>
      <c r="O1606" s="7">
        <v>9.1247709911913399E-3</v>
      </c>
      <c r="P1606" s="7">
        <v>0.17994648053963999</v>
      </c>
      <c r="Q1606" s="7">
        <v>6.7161503048953897</v>
      </c>
    </row>
    <row r="1607" spans="1:17" hidden="1" x14ac:dyDescent="0.3">
      <c r="A1607" s="3" t="s">
        <v>55</v>
      </c>
      <c r="B1607" s="2">
        <v>44105</v>
      </c>
      <c r="C1607" s="7">
        <v>0.99876890307741595</v>
      </c>
      <c r="D1607" s="7">
        <v>8.98206617091123E-3</v>
      </c>
      <c r="E1607" s="7">
        <v>0.70863555830410496</v>
      </c>
      <c r="F1607" s="7">
        <v>0.28238237552498402</v>
      </c>
      <c r="G1607" s="7">
        <v>1.6870298621174101E-2</v>
      </c>
      <c r="H1607" s="7">
        <v>1.61134767068325E-2</v>
      </c>
      <c r="I1607" s="7">
        <v>0.108602190341858</v>
      </c>
      <c r="J1607" s="7">
        <v>9.61379720318606E-2</v>
      </c>
      <c r="K1607" s="7">
        <v>7.4488042105338603E-2</v>
      </c>
      <c r="L1607" s="7">
        <v>0.39907036202083601</v>
      </c>
      <c r="M1607" s="7">
        <v>4.8331397192104199E-2</v>
      </c>
      <c r="N1607" s="7">
        <v>7.9523548811403694E-2</v>
      </c>
      <c r="O1607" s="7">
        <v>6.7178249060349396E-3</v>
      </c>
      <c r="P1607" s="7">
        <v>0.15414488726255801</v>
      </c>
      <c r="Q1607" s="7">
        <v>6.7279369057463203</v>
      </c>
    </row>
    <row r="1608" spans="1:17" hidden="1" x14ac:dyDescent="0.3">
      <c r="A1608" s="3" t="s">
        <v>55</v>
      </c>
      <c r="B1608" s="2">
        <v>44136</v>
      </c>
      <c r="C1608" s="7">
        <v>0.76278445909007198</v>
      </c>
      <c r="D1608" s="7">
        <v>9.7933069138690394E-3</v>
      </c>
      <c r="E1608" s="7">
        <v>0.76555651152998305</v>
      </c>
      <c r="F1608" s="7">
        <v>0.22465018155614799</v>
      </c>
      <c r="G1608" s="7">
        <v>2.1120643792421501E-2</v>
      </c>
      <c r="H1608" s="7">
        <v>8.4283202907449797E-3</v>
      </c>
      <c r="I1608" s="7">
        <v>3.8943097429831403E-2</v>
      </c>
      <c r="J1608" s="7">
        <v>6.0232594762995202E-2</v>
      </c>
      <c r="K1608" s="7">
        <v>7.2518427209747605E-2</v>
      </c>
      <c r="L1608" s="7">
        <v>0.53478045795329598</v>
      </c>
      <c r="M1608" s="7">
        <v>4.5958788997606699E-2</v>
      </c>
      <c r="N1608" s="7">
        <v>6.3502009011930302E-2</v>
      </c>
      <c r="O1608" s="7">
        <v>5.6069982434861203E-3</v>
      </c>
      <c r="P1608" s="7">
        <v>0.14890866230794</v>
      </c>
      <c r="Q1608" s="7">
        <v>6.8101289749419696</v>
      </c>
    </row>
    <row r="1609" spans="1:17" hidden="1" x14ac:dyDescent="0.3">
      <c r="A1609" s="3" t="s">
        <v>55</v>
      </c>
      <c r="B1609" s="2">
        <v>44166</v>
      </c>
      <c r="C1609" s="7">
        <v>1.10192071783825</v>
      </c>
      <c r="D1609" s="7">
        <v>9.4790287727724593E-3</v>
      </c>
      <c r="E1609" s="7">
        <v>0.71675926580300697</v>
      </c>
      <c r="F1609" s="7">
        <v>0.27376170542422101</v>
      </c>
      <c r="G1609" s="7">
        <v>1.73822600013619E-2</v>
      </c>
      <c r="H1609" s="7">
        <v>1.92895946507191E-2</v>
      </c>
      <c r="I1609" s="7">
        <v>0.15013830242418999</v>
      </c>
      <c r="J1609" s="7">
        <v>5.1849180699306101E-2</v>
      </c>
      <c r="K1609" s="7">
        <v>0.102294379588813</v>
      </c>
      <c r="L1609" s="7">
        <v>0.41765307325885997</v>
      </c>
      <c r="M1609" s="7">
        <v>5.6323064292841299E-2</v>
      </c>
      <c r="N1609" s="7">
        <v>6.0153970148704203E-2</v>
      </c>
      <c r="O1609" s="7">
        <v>3.9282535141752497E-3</v>
      </c>
      <c r="P1609" s="7">
        <v>0.12098792142103</v>
      </c>
      <c r="Q1609" s="7">
        <v>6.7504004416821699</v>
      </c>
    </row>
    <row r="1610" spans="1:17" hidden="1" x14ac:dyDescent="0.3">
      <c r="A1610" s="3" t="s">
        <v>55</v>
      </c>
      <c r="B1610" s="2">
        <v>44197</v>
      </c>
      <c r="C1610" s="7">
        <v>0.62815716939515698</v>
      </c>
      <c r="D1610" s="7">
        <v>1.05619196492824E-2</v>
      </c>
      <c r="E1610" s="7">
        <v>0.79272742934714402</v>
      </c>
      <c r="F1610" s="7">
        <v>0.19671065100357399</v>
      </c>
      <c r="G1610" s="7">
        <v>2.2021090587295199E-2</v>
      </c>
      <c r="H1610" s="7">
        <v>2.9176975564145701E-3</v>
      </c>
      <c r="I1610" s="7">
        <v>2.65358670273865E-2</v>
      </c>
      <c r="J1610" s="7">
        <v>5.4875175038045898E-2</v>
      </c>
      <c r="K1610" s="7">
        <v>5.7445551275955999E-2</v>
      </c>
      <c r="L1610" s="7">
        <v>0.57803386070655705</v>
      </c>
      <c r="M1610" s="7">
        <v>4.2099955426678298E-2</v>
      </c>
      <c r="N1610" s="7">
        <v>5.3387244718278597E-2</v>
      </c>
      <c r="O1610" s="7">
        <v>4.3106951724112899E-3</v>
      </c>
      <c r="P1610" s="7">
        <v>0.15837286249097701</v>
      </c>
      <c r="Q1610" s="7">
        <v>6.8810367573404703</v>
      </c>
    </row>
    <row r="1611" spans="1:17" hidden="1" x14ac:dyDescent="0.3">
      <c r="A1611" s="3" t="s">
        <v>55</v>
      </c>
      <c r="B1611" s="2">
        <v>44228</v>
      </c>
      <c r="C1611" s="7">
        <v>0.62470401287975597</v>
      </c>
      <c r="D1611" s="7">
        <v>1.0664796279095E-2</v>
      </c>
      <c r="E1611" s="7">
        <v>0.785923772465975</v>
      </c>
      <c r="F1611" s="7">
        <v>0.20341143125493</v>
      </c>
      <c r="G1611" s="7">
        <v>2.1145991537257099E-2</v>
      </c>
      <c r="H1611" s="7">
        <v>1.6511059808653099E-3</v>
      </c>
      <c r="I1611" s="7">
        <v>1.7604188099705799E-2</v>
      </c>
      <c r="J1611" s="7">
        <v>5.8652388746298502E-2</v>
      </c>
      <c r="K1611" s="7">
        <v>5.72537439539395E-2</v>
      </c>
      <c r="L1611" s="7">
        <v>0.57806344414718003</v>
      </c>
      <c r="M1611" s="7">
        <v>4.4022727557873301E-2</v>
      </c>
      <c r="N1611" s="7">
        <v>5.2115943384091999E-2</v>
      </c>
      <c r="O1611" s="7">
        <v>4.0485001460189001E-3</v>
      </c>
      <c r="P1611" s="7">
        <v>0.16544196644677001</v>
      </c>
      <c r="Q1611" s="7">
        <v>6.8791820616635002</v>
      </c>
    </row>
    <row r="1612" spans="1:17" x14ac:dyDescent="0.3">
      <c r="A1612" s="3" t="s">
        <v>55</v>
      </c>
      <c r="B1612" s="2">
        <v>44256</v>
      </c>
      <c r="C1612" s="7">
        <v>0.76309158057091697</v>
      </c>
      <c r="D1612" s="7">
        <v>1.0210566972498499E-2</v>
      </c>
      <c r="E1612" s="7">
        <v>0.78101712641947796</v>
      </c>
      <c r="F1612" s="7">
        <v>0.20877230660802401</v>
      </c>
      <c r="G1612" s="7">
        <v>2.2877161102122099E-2</v>
      </c>
      <c r="H1612" s="7">
        <v>1.5962506179699599E-3</v>
      </c>
      <c r="I1612" s="7">
        <v>1.8469069407398599E-2</v>
      </c>
      <c r="J1612" s="7">
        <v>5.8114023913573197E-2</v>
      </c>
      <c r="K1612" s="7">
        <v>5.76203647074197E-2</v>
      </c>
      <c r="L1612" s="7">
        <v>0.55528001235906599</v>
      </c>
      <c r="M1612" s="7">
        <v>4.59687118935471E-2</v>
      </c>
      <c r="N1612" s="7">
        <v>6.2647634823100901E-2</v>
      </c>
      <c r="O1612" s="7">
        <v>4.4492821852225601E-3</v>
      </c>
      <c r="P1612" s="7">
        <v>0.17297748899057999</v>
      </c>
      <c r="Q1612" s="7">
        <v>6.8255877945827299</v>
      </c>
    </row>
    <row r="1613" spans="1:17" hidden="1" x14ac:dyDescent="0.3">
      <c r="A1613" s="3" t="s">
        <v>55</v>
      </c>
      <c r="B1613" s="2">
        <v>44287</v>
      </c>
      <c r="C1613" s="7">
        <v>0.95578504237717399</v>
      </c>
      <c r="D1613" s="7">
        <v>9.5869993746206805E-3</v>
      </c>
      <c r="E1613" s="7">
        <v>0.73347824927092697</v>
      </c>
      <c r="F1613" s="7">
        <v>0.25693475135445198</v>
      </c>
      <c r="G1613" s="7">
        <v>1.8150990803628701E-2</v>
      </c>
      <c r="H1613" s="7">
        <v>8.4499857033100197E-3</v>
      </c>
      <c r="I1613" s="7">
        <v>0.102833432896343</v>
      </c>
      <c r="J1613" s="7">
        <v>7.3222904210054299E-2</v>
      </c>
      <c r="K1613" s="7">
        <v>5.9401534764849898E-2</v>
      </c>
      <c r="L1613" s="7">
        <v>0.42185107113653397</v>
      </c>
      <c r="M1613" s="7">
        <v>5.3522947444172603E-2</v>
      </c>
      <c r="N1613" s="7">
        <v>7.6334447519940701E-2</v>
      </c>
      <c r="O1613" s="7">
        <v>6.4250224153749903E-3</v>
      </c>
      <c r="P1613" s="7">
        <v>0.17980766310579199</v>
      </c>
      <c r="Q1613" s="7">
        <v>6.7346633313156099</v>
      </c>
    </row>
    <row r="1614" spans="1:17" hidden="1" x14ac:dyDescent="0.3">
      <c r="A1614" s="3" t="s">
        <v>55</v>
      </c>
      <c r="B1614" s="2">
        <v>44317</v>
      </c>
      <c r="C1614" s="7">
        <v>1.0667628792219801</v>
      </c>
      <c r="D1614" s="7">
        <v>9.2245395340750901E-3</v>
      </c>
      <c r="E1614" s="7">
        <v>0.70957316276468496</v>
      </c>
      <c r="F1614" s="7">
        <v>0.28120229770124</v>
      </c>
      <c r="G1614" s="7">
        <v>1.52925429774093E-2</v>
      </c>
      <c r="H1614" s="7">
        <v>1.2797713267282801E-2</v>
      </c>
      <c r="I1614" s="7">
        <v>0.117814365285631</v>
      </c>
      <c r="J1614" s="7">
        <v>9.9279869929078807E-2</v>
      </c>
      <c r="K1614" s="7">
        <v>5.8503874277290799E-2</v>
      </c>
      <c r="L1614" s="7">
        <v>0.37851740635310699</v>
      </c>
      <c r="M1614" s="7">
        <v>5.0804850817221102E-2</v>
      </c>
      <c r="N1614" s="7">
        <v>7.8484632836033796E-2</v>
      </c>
      <c r="O1614" s="7">
        <v>8.4779555726220094E-3</v>
      </c>
      <c r="P1614" s="7">
        <v>0.18002678868432401</v>
      </c>
      <c r="Q1614" s="7">
        <v>6.7692738335184597</v>
      </c>
    </row>
    <row r="1615" spans="1:17" hidden="1" x14ac:dyDescent="0.3">
      <c r="A1615" s="3" t="s">
        <v>55</v>
      </c>
      <c r="B1615" s="2">
        <v>44348</v>
      </c>
      <c r="C1615" s="7">
        <v>1.0401694335945499</v>
      </c>
      <c r="D1615" s="7">
        <v>9.4806661678968999E-3</v>
      </c>
      <c r="E1615" s="7">
        <v>0.71902730666994297</v>
      </c>
      <c r="F1615" s="7">
        <v>0.27149202716216098</v>
      </c>
      <c r="G1615" s="7">
        <v>1.6416172325937999E-2</v>
      </c>
      <c r="H1615" s="7">
        <v>1.3815603934541299E-2</v>
      </c>
      <c r="I1615" s="7">
        <v>0.112662814784455</v>
      </c>
      <c r="J1615" s="7">
        <v>0.113452240119142</v>
      </c>
      <c r="K1615" s="7">
        <v>5.3041257541412902E-2</v>
      </c>
      <c r="L1615" s="7">
        <v>0.37632950636157497</v>
      </c>
      <c r="M1615" s="7">
        <v>5.3448984006633199E-2</v>
      </c>
      <c r="N1615" s="7">
        <v>7.0822891113351105E-2</v>
      </c>
      <c r="O1615" s="7">
        <v>9.9655574245271095E-3</v>
      </c>
      <c r="P1615" s="7">
        <v>0.18004497238842401</v>
      </c>
      <c r="Q1615" s="7">
        <v>6.76913617340524</v>
      </c>
    </row>
    <row r="1616" spans="1:17" hidden="1" x14ac:dyDescent="0.3">
      <c r="A1616" s="3" t="s">
        <v>55</v>
      </c>
      <c r="B1616" s="2">
        <v>44378</v>
      </c>
      <c r="C1616" s="7">
        <v>1.0807098872900101</v>
      </c>
      <c r="D1616" s="7">
        <v>9.3881180926703601E-3</v>
      </c>
      <c r="E1616" s="7">
        <v>0.70557266494437598</v>
      </c>
      <c r="F1616" s="7">
        <v>0.28503921696295398</v>
      </c>
      <c r="G1616" s="7">
        <v>1.5825222065193399E-2</v>
      </c>
      <c r="H1616" s="7">
        <v>1.53448332200096E-2</v>
      </c>
      <c r="I1616" s="7">
        <v>0.114292982889752</v>
      </c>
      <c r="J1616" s="7">
        <v>0.12277183803632</v>
      </c>
      <c r="K1616" s="7">
        <v>5.3733581141145903E-2</v>
      </c>
      <c r="L1616" s="7">
        <v>0.36945247771060402</v>
      </c>
      <c r="M1616" s="7">
        <v>5.2624092244845301E-2</v>
      </c>
      <c r="N1616" s="7">
        <v>6.5154587059480198E-2</v>
      </c>
      <c r="O1616" s="7">
        <v>1.2492530489188599E-2</v>
      </c>
      <c r="P1616" s="7">
        <v>0.17830785514346101</v>
      </c>
      <c r="Q1616" s="7">
        <v>6.7278036990033296</v>
      </c>
    </row>
    <row r="1617" spans="1:17" hidden="1" x14ac:dyDescent="0.3">
      <c r="A1617" s="3" t="s">
        <v>55</v>
      </c>
      <c r="B1617" s="2">
        <v>44409</v>
      </c>
      <c r="C1617" s="7">
        <v>1.0853999157681999</v>
      </c>
      <c r="D1617" s="7">
        <v>8.9839714570177798E-3</v>
      </c>
      <c r="E1617" s="7">
        <v>0.68518720555161505</v>
      </c>
      <c r="F1617" s="7">
        <v>0.30582882299136699</v>
      </c>
      <c r="G1617" s="7">
        <v>1.5333130984015E-2</v>
      </c>
      <c r="H1617" s="7">
        <v>1.7799444281207999E-2</v>
      </c>
      <c r="I1617" s="7">
        <v>0.11951165775578899</v>
      </c>
      <c r="J1617" s="7">
        <v>0.13690859211273301</v>
      </c>
      <c r="K1617" s="7">
        <v>5.4542249783214397E-2</v>
      </c>
      <c r="L1617" s="7">
        <v>0.34077561993108502</v>
      </c>
      <c r="M1617" s="7">
        <v>5.2212262260155198E-2</v>
      </c>
      <c r="N1617" s="7">
        <v>6.7320200883935893E-2</v>
      </c>
      <c r="O1617" s="7">
        <v>1.4254140380402999E-2</v>
      </c>
      <c r="P1617" s="7">
        <v>0.18134270162746099</v>
      </c>
      <c r="Q1617" s="7">
        <v>6.7534251606446096</v>
      </c>
    </row>
    <row r="1618" spans="1:17" hidden="1" x14ac:dyDescent="0.3">
      <c r="A1618" s="3" t="s">
        <v>55</v>
      </c>
      <c r="B1618" s="2">
        <v>44440</v>
      </c>
      <c r="C1618" s="7">
        <v>1.0536220265598899</v>
      </c>
      <c r="D1618" s="7">
        <v>9.4110051223789994E-3</v>
      </c>
      <c r="E1618" s="7">
        <v>0.70556944988606296</v>
      </c>
      <c r="F1618" s="7">
        <v>0.28501954499155802</v>
      </c>
      <c r="G1618" s="7">
        <v>1.6280457466538799E-2</v>
      </c>
      <c r="H1618" s="7">
        <v>1.5826122998637199E-2</v>
      </c>
      <c r="I1618" s="7">
        <v>0.106822122310735</v>
      </c>
      <c r="J1618" s="7">
        <v>0.1333138958766</v>
      </c>
      <c r="K1618" s="7">
        <v>5.5992544011321997E-2</v>
      </c>
      <c r="L1618" s="7">
        <v>0.35217461559594598</v>
      </c>
      <c r="M1618" s="7">
        <v>5.3817166602181297E-2</v>
      </c>
      <c r="N1618" s="7">
        <v>6.3403250622404997E-2</v>
      </c>
      <c r="O1618" s="7">
        <v>1.51381540655485E-2</v>
      </c>
      <c r="P1618" s="7">
        <v>0.18723167045008601</v>
      </c>
      <c r="Q1618" s="7">
        <v>6.72214566588839</v>
      </c>
    </row>
    <row r="1619" spans="1:17" hidden="1" x14ac:dyDescent="0.3">
      <c r="A1619" s="3" t="s">
        <v>56</v>
      </c>
      <c r="B1619" s="2">
        <v>43466</v>
      </c>
      <c r="C1619" s="7">
        <v>0.86058904372013501</v>
      </c>
      <c r="D1619" s="7">
        <v>2.8987002363368299E-2</v>
      </c>
      <c r="E1619" s="7">
        <v>0.402895041793011</v>
      </c>
      <c r="F1619" s="7">
        <v>0.56811795584362101</v>
      </c>
      <c r="G1619" s="7">
        <v>2.3612696576107099E-2</v>
      </c>
      <c r="H1619" s="7">
        <v>1.0399540956283201E-2</v>
      </c>
      <c r="I1619" s="7">
        <v>6.4345892420804199E-2</v>
      </c>
      <c r="J1619" s="7">
        <v>8.0008144833779701E-2</v>
      </c>
      <c r="K1619" s="7">
        <v>5.6560995586887201E-2</v>
      </c>
      <c r="L1619" s="7">
        <v>0.34458101214204401</v>
      </c>
      <c r="M1619" s="7">
        <v>4.17489219178497E-2</v>
      </c>
      <c r="N1619" s="7">
        <v>8.1488101456027903E-2</v>
      </c>
      <c r="O1619" s="7">
        <v>4.9835425515010599E-2</v>
      </c>
      <c r="P1619" s="7">
        <v>0.24741926859520599</v>
      </c>
      <c r="Q1619" s="7">
        <v>6.1637715577767596</v>
      </c>
    </row>
    <row r="1620" spans="1:17" hidden="1" x14ac:dyDescent="0.3">
      <c r="A1620" s="3" t="s">
        <v>56</v>
      </c>
      <c r="B1620" s="2">
        <v>43497</v>
      </c>
      <c r="C1620" s="7">
        <v>0.86563733546583799</v>
      </c>
      <c r="D1620" s="7">
        <v>3.0816463264911199E-2</v>
      </c>
      <c r="E1620" s="7">
        <v>0.40433294415830401</v>
      </c>
      <c r="F1620" s="7">
        <v>0.56485059257678505</v>
      </c>
      <c r="G1620" s="7">
        <v>2.9326934403125299E-2</v>
      </c>
      <c r="H1620" s="7">
        <v>9.9855375790043194E-3</v>
      </c>
      <c r="I1620" s="7">
        <v>6.8244155824966499E-2</v>
      </c>
      <c r="J1620" s="7">
        <v>8.8098141632816804E-2</v>
      </c>
      <c r="K1620" s="7">
        <v>5.07819594397418E-2</v>
      </c>
      <c r="L1620" s="7">
        <v>0.34480525021342501</v>
      </c>
      <c r="M1620" s="7">
        <v>4.5038787454241599E-2</v>
      </c>
      <c r="N1620" s="7">
        <v>7.7607926020728801E-2</v>
      </c>
      <c r="O1620" s="7">
        <v>4.7015218438878202E-2</v>
      </c>
      <c r="P1620" s="7">
        <v>0.239096088993071</v>
      </c>
      <c r="Q1620" s="7">
        <v>6.2120844616161</v>
      </c>
    </row>
    <row r="1621" spans="1:17" hidden="1" x14ac:dyDescent="0.3">
      <c r="A1621" s="3" t="s">
        <v>56</v>
      </c>
      <c r="B1621" s="2">
        <v>43525</v>
      </c>
      <c r="C1621" s="7">
        <v>1.0634667230133199</v>
      </c>
      <c r="D1621" s="7">
        <v>2.6345508744867099E-2</v>
      </c>
      <c r="E1621" s="7">
        <v>0.35595761726550001</v>
      </c>
      <c r="F1621" s="7">
        <v>0.61769687398963302</v>
      </c>
      <c r="G1621" s="7">
        <v>2.8927421158708101E-2</v>
      </c>
      <c r="H1621" s="7">
        <v>1.02875915484281E-2</v>
      </c>
      <c r="I1621" s="7">
        <v>6.8566199236684597E-2</v>
      </c>
      <c r="J1621" s="7">
        <v>8.2066759630810601E-2</v>
      </c>
      <c r="K1621" s="7">
        <v>4.7911286336465297E-2</v>
      </c>
      <c r="L1621" s="7">
        <v>0.32908350639379802</v>
      </c>
      <c r="M1621" s="7">
        <v>4.0755952881183402E-2</v>
      </c>
      <c r="N1621" s="7">
        <v>7.7209116404029804E-2</v>
      </c>
      <c r="O1621" s="7">
        <v>4.4641991669077702E-2</v>
      </c>
      <c r="P1621" s="7">
        <v>0.270550174740814</v>
      </c>
      <c r="Q1621" s="7">
        <v>6.1616494111303002</v>
      </c>
    </row>
    <row r="1622" spans="1:17" hidden="1" x14ac:dyDescent="0.3">
      <c r="A1622" s="3" t="s">
        <v>56</v>
      </c>
      <c r="B1622" s="2">
        <v>43556</v>
      </c>
      <c r="C1622" s="7">
        <v>1.0163144614208199</v>
      </c>
      <c r="D1622" s="7">
        <v>2.8098592975462199E-2</v>
      </c>
      <c r="E1622" s="7">
        <v>0.38026145116190402</v>
      </c>
      <c r="F1622" s="7">
        <v>0.59163995586263396</v>
      </c>
      <c r="G1622" s="7">
        <v>2.6127405769837901E-2</v>
      </c>
      <c r="H1622" s="7">
        <v>1.23271839032207E-2</v>
      </c>
      <c r="I1622" s="7">
        <v>6.7714905161733396E-2</v>
      </c>
      <c r="J1622" s="7">
        <v>7.9128542335953206E-2</v>
      </c>
      <c r="K1622" s="7">
        <v>5.12467798407166E-2</v>
      </c>
      <c r="L1622" s="7">
        <v>0.329354699444459</v>
      </c>
      <c r="M1622" s="7">
        <v>3.8958317493432398E-2</v>
      </c>
      <c r="N1622" s="7">
        <v>9.3821249721148206E-2</v>
      </c>
      <c r="O1622" s="7">
        <v>4.8659661614953303E-2</v>
      </c>
      <c r="P1622" s="7">
        <v>0.25266125471454498</v>
      </c>
      <c r="Q1622" s="7">
        <v>6.1732247260085202</v>
      </c>
    </row>
    <row r="1623" spans="1:17" hidden="1" x14ac:dyDescent="0.3">
      <c r="A1623" s="3" t="s">
        <v>56</v>
      </c>
      <c r="B1623" s="2">
        <v>43586</v>
      </c>
      <c r="C1623" s="7">
        <v>1.0329011629194</v>
      </c>
      <c r="D1623" s="7">
        <v>2.8243379208975999E-2</v>
      </c>
      <c r="E1623" s="7">
        <v>0.37542954091347203</v>
      </c>
      <c r="F1623" s="7">
        <v>0.59632707987755196</v>
      </c>
      <c r="G1623" s="7">
        <v>2.3804132981619298E-2</v>
      </c>
      <c r="H1623" s="7">
        <v>1.05123713238228E-2</v>
      </c>
      <c r="I1623" s="7">
        <v>7.2712074457909504E-2</v>
      </c>
      <c r="J1623" s="7">
        <v>7.8987932648863002E-2</v>
      </c>
      <c r="K1623" s="7">
        <v>4.9668420730310997E-2</v>
      </c>
      <c r="L1623" s="7">
        <v>0.33002813710296902</v>
      </c>
      <c r="M1623" s="7">
        <v>3.8878491884422203E-2</v>
      </c>
      <c r="N1623" s="7">
        <v>9.2903370598019994E-2</v>
      </c>
      <c r="O1623" s="7">
        <v>4.6793316974804003E-2</v>
      </c>
      <c r="P1623" s="7">
        <v>0.25571175129725898</v>
      </c>
      <c r="Q1623" s="7">
        <v>6.1754558514100601</v>
      </c>
    </row>
    <row r="1624" spans="1:17" hidden="1" x14ac:dyDescent="0.3">
      <c r="A1624" s="3" t="s">
        <v>56</v>
      </c>
      <c r="B1624" s="2">
        <v>43617</v>
      </c>
      <c r="C1624" s="7">
        <v>1.00735930872399</v>
      </c>
      <c r="D1624" s="7">
        <v>2.9240787784450599E-2</v>
      </c>
      <c r="E1624" s="7">
        <v>0.39992897622352402</v>
      </c>
      <c r="F1624" s="7">
        <v>0.57083023599202498</v>
      </c>
      <c r="G1624" s="7">
        <v>2.0300552072342899E-2</v>
      </c>
      <c r="H1624" s="7">
        <v>1.2033432517026699E-2</v>
      </c>
      <c r="I1624" s="7">
        <v>7.4049495760599798E-2</v>
      </c>
      <c r="J1624" s="7">
        <v>8.1557098049824805E-2</v>
      </c>
      <c r="K1624" s="7">
        <v>4.9934977323811199E-2</v>
      </c>
      <c r="L1624" s="7">
        <v>0.33291003345605102</v>
      </c>
      <c r="M1624" s="7">
        <v>4.0117966406777901E-2</v>
      </c>
      <c r="N1624" s="7">
        <v>8.15463075439678E-2</v>
      </c>
      <c r="O1624" s="7">
        <v>4.8839836470525803E-2</v>
      </c>
      <c r="P1624" s="7">
        <v>0.258710300399072</v>
      </c>
      <c r="Q1624" s="7">
        <v>6.1609853452555496</v>
      </c>
    </row>
    <row r="1625" spans="1:17" hidden="1" x14ac:dyDescent="0.3">
      <c r="A1625" s="3" t="s">
        <v>56</v>
      </c>
      <c r="B1625" s="2">
        <v>43647</v>
      </c>
      <c r="C1625" s="7">
        <v>1.04085507423785</v>
      </c>
      <c r="D1625" s="7">
        <v>2.5427638420436001E-2</v>
      </c>
      <c r="E1625" s="7">
        <v>0.39186459740802598</v>
      </c>
      <c r="F1625" s="7">
        <v>0.58270776417153802</v>
      </c>
      <c r="G1625" s="7">
        <v>2.78350055787688E-2</v>
      </c>
      <c r="H1625" s="7">
        <v>1.19460035071527E-2</v>
      </c>
      <c r="I1625" s="7">
        <v>7.4664526040221002E-2</v>
      </c>
      <c r="J1625" s="7">
        <v>8.2473240840254203E-2</v>
      </c>
      <c r="K1625" s="7">
        <v>5.1341208040570102E-2</v>
      </c>
      <c r="L1625" s="7">
        <v>0.32822239127918701</v>
      </c>
      <c r="M1625" s="7">
        <v>4.0208017814481099E-2</v>
      </c>
      <c r="N1625" s="7">
        <v>8.0745173484647007E-2</v>
      </c>
      <c r="O1625" s="7">
        <v>4.7524196195939797E-2</v>
      </c>
      <c r="P1625" s="7">
        <v>0.255040237218779</v>
      </c>
      <c r="Q1625" s="7">
        <v>6.16364975792251</v>
      </c>
    </row>
    <row r="1626" spans="1:17" hidden="1" x14ac:dyDescent="0.3">
      <c r="A1626" s="3" t="s">
        <v>56</v>
      </c>
      <c r="B1626" s="2">
        <v>43678</v>
      </c>
      <c r="C1626" s="7">
        <v>1.0087994831031299</v>
      </c>
      <c r="D1626" s="7">
        <v>2.8536592807824598E-2</v>
      </c>
      <c r="E1626" s="7">
        <v>0.41158426419640698</v>
      </c>
      <c r="F1626" s="7">
        <v>0.55987914299576902</v>
      </c>
      <c r="G1626" s="7">
        <v>1.9472450847963601E-2</v>
      </c>
      <c r="H1626" s="7">
        <v>1.31194666345292E-2</v>
      </c>
      <c r="I1626" s="7">
        <v>7.7570713089489707E-2</v>
      </c>
      <c r="J1626" s="7">
        <v>8.98776213524482E-2</v>
      </c>
      <c r="K1626" s="7">
        <v>4.9684715014882197E-2</v>
      </c>
      <c r="L1626" s="7">
        <v>0.33065876108090297</v>
      </c>
      <c r="M1626" s="7">
        <v>4.0879397340336798E-2</v>
      </c>
      <c r="N1626" s="7">
        <v>8.3990414480494394E-2</v>
      </c>
      <c r="O1626" s="7">
        <v>5.0327906682849297E-2</v>
      </c>
      <c r="P1626" s="7">
        <v>0.244418553476104</v>
      </c>
      <c r="Q1626" s="7">
        <v>6.25315653129572</v>
      </c>
    </row>
    <row r="1627" spans="1:17" hidden="1" x14ac:dyDescent="0.3">
      <c r="A1627" s="3" t="s">
        <v>56</v>
      </c>
      <c r="B1627" s="2">
        <v>43709</v>
      </c>
      <c r="C1627" s="7">
        <v>0.98142178558678295</v>
      </c>
      <c r="D1627" s="7">
        <v>3.2584030332891201E-2</v>
      </c>
      <c r="E1627" s="7">
        <v>0.404328517507833</v>
      </c>
      <c r="F1627" s="7">
        <v>0.56308745215927503</v>
      </c>
      <c r="G1627" s="7">
        <v>3.06383554861131E-2</v>
      </c>
      <c r="H1627" s="7">
        <v>1.28639646599123E-2</v>
      </c>
      <c r="I1627" s="7">
        <v>7.5569839239656197E-2</v>
      </c>
      <c r="J1627" s="7">
        <v>8.1755912342009296E-2</v>
      </c>
      <c r="K1627" s="7">
        <v>5.0621124941061399E-2</v>
      </c>
      <c r="L1627" s="7">
        <v>0.32780549558217598</v>
      </c>
      <c r="M1627" s="7">
        <v>3.8643799625341799E-2</v>
      </c>
      <c r="N1627" s="7">
        <v>8.5783195591933606E-2</v>
      </c>
      <c r="O1627" s="7">
        <v>5.0110480866710397E-2</v>
      </c>
      <c r="P1627" s="7">
        <v>0.246207831665086</v>
      </c>
      <c r="Q1627" s="7">
        <v>6.1732777818433702</v>
      </c>
    </row>
    <row r="1628" spans="1:17" hidden="1" x14ac:dyDescent="0.3">
      <c r="A1628" s="3" t="s">
        <v>56</v>
      </c>
      <c r="B1628" s="2">
        <v>43739</v>
      </c>
      <c r="C1628" s="7">
        <v>1.00810851531535</v>
      </c>
      <c r="D1628" s="7">
        <v>3.3924691123840202E-2</v>
      </c>
      <c r="E1628" s="7">
        <v>0.40316287172722798</v>
      </c>
      <c r="F1628" s="7">
        <v>0.56291243714893202</v>
      </c>
      <c r="G1628" s="7">
        <v>2.2593030739645199E-2</v>
      </c>
      <c r="H1628" s="7">
        <v>1.3245230185112099E-2</v>
      </c>
      <c r="I1628" s="7">
        <v>7.3002955246939102E-2</v>
      </c>
      <c r="J1628" s="7">
        <v>8.5741056495804102E-2</v>
      </c>
      <c r="K1628" s="7">
        <v>5.6584197754291299E-2</v>
      </c>
      <c r="L1628" s="7">
        <v>0.32952664176560498</v>
      </c>
      <c r="M1628" s="7">
        <v>4.0089304785112599E-2</v>
      </c>
      <c r="N1628" s="7">
        <v>8.8309496124729298E-2</v>
      </c>
      <c r="O1628" s="7">
        <v>5.1734742341427997E-2</v>
      </c>
      <c r="P1628" s="7">
        <v>0.23917334456133399</v>
      </c>
      <c r="Q1628" s="7">
        <v>6.17704257384983</v>
      </c>
    </row>
    <row r="1629" spans="1:17" hidden="1" x14ac:dyDescent="0.3">
      <c r="A1629" s="3" t="s">
        <v>56</v>
      </c>
      <c r="B1629" s="2">
        <v>43770</v>
      </c>
      <c r="C1629" s="7">
        <v>1.03227929721765</v>
      </c>
      <c r="D1629" s="7">
        <v>3.0765692452814099E-2</v>
      </c>
      <c r="E1629" s="7">
        <v>0.38618245629092801</v>
      </c>
      <c r="F1629" s="7">
        <v>0.58305185125625802</v>
      </c>
      <c r="G1629" s="7">
        <v>2.8460011794741499E-2</v>
      </c>
      <c r="H1629" s="7">
        <v>1.70605925101288E-2</v>
      </c>
      <c r="I1629" s="7">
        <v>7.5175983277950498E-2</v>
      </c>
      <c r="J1629" s="7">
        <v>8.1528416483501703E-2</v>
      </c>
      <c r="K1629" s="7">
        <v>6.5294894476902204E-2</v>
      </c>
      <c r="L1629" s="7">
        <v>0.32357041987801899</v>
      </c>
      <c r="M1629" s="7">
        <v>3.94054386550814E-2</v>
      </c>
      <c r="N1629" s="7">
        <v>8.5274047585645593E-2</v>
      </c>
      <c r="O1629" s="7">
        <v>4.4316896981879302E-2</v>
      </c>
      <c r="P1629" s="7">
        <v>0.239913298356149</v>
      </c>
      <c r="Q1629" s="7">
        <v>6.20544790610455</v>
      </c>
    </row>
    <row r="1630" spans="1:17" hidden="1" x14ac:dyDescent="0.3">
      <c r="A1630" s="3" t="s">
        <v>56</v>
      </c>
      <c r="B1630" s="2">
        <v>43800</v>
      </c>
      <c r="C1630" s="7">
        <v>1.0822678092757301</v>
      </c>
      <c r="D1630" s="7">
        <v>3.4610140558595702E-2</v>
      </c>
      <c r="E1630" s="7">
        <v>0.41515403263053302</v>
      </c>
      <c r="F1630" s="7">
        <v>0.55023582681087102</v>
      </c>
      <c r="G1630" s="7">
        <v>2.04321307437853E-2</v>
      </c>
      <c r="H1630" s="7">
        <v>2.5132858195345099E-2</v>
      </c>
      <c r="I1630" s="7">
        <v>8.9697242501984104E-2</v>
      </c>
      <c r="J1630" s="7">
        <v>7.9864368951841902E-2</v>
      </c>
      <c r="K1630" s="7">
        <v>7.6003593253627003E-2</v>
      </c>
      <c r="L1630" s="7">
        <v>0.35683986027247999</v>
      </c>
      <c r="M1630" s="7">
        <v>4.1540451520286001E-2</v>
      </c>
      <c r="N1630" s="7">
        <v>7.3424892087411806E-2</v>
      </c>
      <c r="O1630" s="7">
        <v>3.6784211231450398E-2</v>
      </c>
      <c r="P1630" s="7">
        <v>0.20028039124178801</v>
      </c>
      <c r="Q1630" s="7">
        <v>6.1587721836923004</v>
      </c>
    </row>
    <row r="1631" spans="1:17" hidden="1" x14ac:dyDescent="0.3">
      <c r="A1631" s="3" t="s">
        <v>56</v>
      </c>
      <c r="B1631" s="2">
        <v>43831</v>
      </c>
      <c r="C1631" s="7">
        <v>0.91431113825232702</v>
      </c>
      <c r="D1631" s="7">
        <v>3.2017708507289397E-2</v>
      </c>
      <c r="E1631" s="7">
        <v>0.41537523490995298</v>
      </c>
      <c r="F1631" s="7">
        <v>0.55260705658275799</v>
      </c>
      <c r="G1631" s="7">
        <v>3.1939257441494E-2</v>
      </c>
      <c r="H1631" s="7">
        <v>1.07409369236672E-2</v>
      </c>
      <c r="I1631" s="7">
        <v>5.8506957143052402E-2</v>
      </c>
      <c r="J1631" s="7">
        <v>8.2860902718121798E-2</v>
      </c>
      <c r="K1631" s="7">
        <v>5.18069481180976E-2</v>
      </c>
      <c r="L1631" s="7">
        <v>0.34013589594160598</v>
      </c>
      <c r="M1631" s="7">
        <v>4.3320894865778101E-2</v>
      </c>
      <c r="N1631" s="7">
        <v>7.5850687968730707E-2</v>
      </c>
      <c r="O1631" s="7">
        <v>4.9315967726248001E-2</v>
      </c>
      <c r="P1631" s="7">
        <v>0.25552155115320402</v>
      </c>
      <c r="Q1631" s="7">
        <v>6.2226327199422196</v>
      </c>
    </row>
    <row r="1632" spans="1:17" hidden="1" x14ac:dyDescent="0.3">
      <c r="A1632" s="3" t="s">
        <v>56</v>
      </c>
      <c r="B1632" s="2">
        <v>43862</v>
      </c>
      <c r="C1632" s="7">
        <v>0.92108987625992</v>
      </c>
      <c r="D1632" s="7">
        <v>3.8809375058739597E-2</v>
      </c>
      <c r="E1632" s="7">
        <v>0.39759275362004998</v>
      </c>
      <c r="F1632" s="7">
        <v>0.56359787132121097</v>
      </c>
      <c r="G1632" s="7">
        <v>2.50539347414355E-2</v>
      </c>
      <c r="H1632" s="7">
        <v>1.15841846926883E-2</v>
      </c>
      <c r="I1632" s="7">
        <v>5.8103855638192502E-2</v>
      </c>
      <c r="J1632" s="7">
        <v>8.6478412236088403E-2</v>
      </c>
      <c r="K1632" s="7">
        <v>4.5712378176953401E-2</v>
      </c>
      <c r="L1632" s="7">
        <v>0.346439268117818</v>
      </c>
      <c r="M1632" s="7">
        <v>4.3179413522670802E-2</v>
      </c>
      <c r="N1632" s="7">
        <v>7.7498739123847596E-2</v>
      </c>
      <c r="O1632" s="7">
        <v>4.6611308990384397E-2</v>
      </c>
      <c r="P1632" s="7">
        <v>0.25933850475992098</v>
      </c>
      <c r="Q1632" s="7">
        <v>6.2017961463061297</v>
      </c>
    </row>
    <row r="1633" spans="1:17" x14ac:dyDescent="0.3">
      <c r="A1633" s="3" t="s">
        <v>56</v>
      </c>
      <c r="B1633" s="2">
        <v>43891</v>
      </c>
      <c r="C1633" s="7">
        <v>0.91450684152964601</v>
      </c>
      <c r="D1633" s="7">
        <v>3.6848329595700002E-2</v>
      </c>
      <c r="E1633" s="7">
        <v>0.44615006577517402</v>
      </c>
      <c r="F1633" s="7">
        <v>0.51700160462912503</v>
      </c>
      <c r="G1633" s="7">
        <v>2.39598387045468E-2</v>
      </c>
      <c r="H1633" s="7">
        <v>9.4546334684402003E-3</v>
      </c>
      <c r="I1633" s="7">
        <v>3.55620145021983E-2</v>
      </c>
      <c r="J1633" s="7">
        <v>6.3844875813868399E-2</v>
      </c>
      <c r="K1633" s="7">
        <v>4.9988055869513701E-2</v>
      </c>
      <c r="L1633" s="7">
        <v>0.45444568661467</v>
      </c>
      <c r="M1633" s="7">
        <v>3.6689432694425698E-2</v>
      </c>
      <c r="N1633" s="7">
        <v>6.2332321981403899E-2</v>
      </c>
      <c r="O1633" s="7">
        <v>2.2366461592511301E-2</v>
      </c>
      <c r="P1633" s="7">
        <v>0.24135667875842101</v>
      </c>
      <c r="Q1633" s="7">
        <v>6.0972869922281001</v>
      </c>
    </row>
    <row r="1634" spans="1:17" hidden="1" x14ac:dyDescent="0.3">
      <c r="A1634" s="3" t="s">
        <v>56</v>
      </c>
      <c r="B1634" s="2">
        <v>43922</v>
      </c>
      <c r="C1634" s="7">
        <v>0.53687829749108196</v>
      </c>
      <c r="D1634" s="7">
        <v>4.7448589106414099E-2</v>
      </c>
      <c r="E1634" s="7">
        <v>0.56442037923333599</v>
      </c>
      <c r="F1634" s="7">
        <v>0.38813103166024998</v>
      </c>
      <c r="G1634" s="7">
        <v>2.2552342077841001E-2</v>
      </c>
      <c r="H1634" s="7">
        <v>1.2427791419498801E-3</v>
      </c>
      <c r="I1634" s="7">
        <v>4.5683269978730404E-3</v>
      </c>
      <c r="J1634" s="7">
        <v>2.4805627627701301E-2</v>
      </c>
      <c r="K1634" s="7">
        <v>4.0486815897308299E-2</v>
      </c>
      <c r="L1634" s="7">
        <v>0.69563628301088098</v>
      </c>
      <c r="M1634" s="7">
        <v>2.0190555081789598E-2</v>
      </c>
      <c r="N1634" s="7">
        <v>4.7732434537828897E-2</v>
      </c>
      <c r="O1634" s="7">
        <v>2.0451146375098802E-3</v>
      </c>
      <c r="P1634" s="7">
        <v>0.140739720989317</v>
      </c>
      <c r="Q1634" s="7">
        <v>6.2478871120603499</v>
      </c>
    </row>
    <row r="1635" spans="1:17" hidden="1" x14ac:dyDescent="0.3">
      <c r="A1635" s="3" t="s">
        <v>56</v>
      </c>
      <c r="B1635" s="2">
        <v>43952</v>
      </c>
      <c r="C1635" s="7">
        <v>0.68555220928356098</v>
      </c>
      <c r="D1635" s="7">
        <v>4.4391839833327097E-2</v>
      </c>
      <c r="E1635" s="7">
        <v>0.52686397659495898</v>
      </c>
      <c r="F1635" s="7">
        <v>0.42874418357171401</v>
      </c>
      <c r="G1635" s="7">
        <v>2.3417189125068801E-2</v>
      </c>
      <c r="H1635" s="7">
        <v>9.6050180489331996E-4</v>
      </c>
      <c r="I1635" s="7">
        <v>7.6977460543167899E-3</v>
      </c>
      <c r="J1635" s="7">
        <v>3.6022018340100999E-2</v>
      </c>
      <c r="K1635" s="7">
        <v>4.2571829429389099E-2</v>
      </c>
      <c r="L1635" s="7">
        <v>0.60296795459306096</v>
      </c>
      <c r="M1635" s="7">
        <v>2.0199430904869999E-2</v>
      </c>
      <c r="N1635" s="7">
        <v>9.9937132378854598E-2</v>
      </c>
      <c r="O1635" s="7">
        <v>3.8808989471061498E-3</v>
      </c>
      <c r="P1635" s="7">
        <v>0.162345298422339</v>
      </c>
      <c r="Q1635" s="7">
        <v>6.2259408260308398</v>
      </c>
    </row>
    <row r="1636" spans="1:17" hidden="1" x14ac:dyDescent="0.3">
      <c r="A1636" s="3" t="s">
        <v>56</v>
      </c>
      <c r="B1636" s="2">
        <v>43983</v>
      </c>
      <c r="C1636" s="7">
        <v>0.87732933710599004</v>
      </c>
      <c r="D1636" s="7">
        <v>3.6928753939825303E-2</v>
      </c>
      <c r="E1636" s="7">
        <v>0.45094538157188302</v>
      </c>
      <c r="F1636" s="7">
        <v>0.512125864488292</v>
      </c>
      <c r="G1636" s="7">
        <v>3.07175569191954E-2</v>
      </c>
      <c r="H1636" s="7">
        <v>5.8983949014952001E-3</v>
      </c>
      <c r="I1636" s="7">
        <v>4.7066408963550202E-2</v>
      </c>
      <c r="J1636" s="7">
        <v>5.3600862296853402E-2</v>
      </c>
      <c r="K1636" s="7">
        <v>3.88536547803311E-2</v>
      </c>
      <c r="L1636" s="7">
        <v>0.43495385258218699</v>
      </c>
      <c r="M1636" s="7">
        <v>2.19374968017725E-2</v>
      </c>
      <c r="N1636" s="7">
        <v>0.106152226763412</v>
      </c>
      <c r="O1636" s="7">
        <v>5.85014773374639E-3</v>
      </c>
      <c r="P1636" s="7">
        <v>0.25496939825745601</v>
      </c>
      <c r="Q1636" s="7">
        <v>6.2018808383281403</v>
      </c>
    </row>
    <row r="1637" spans="1:17" hidden="1" x14ac:dyDescent="0.3">
      <c r="A1637" s="3" t="s">
        <v>56</v>
      </c>
      <c r="B1637" s="2">
        <v>44013</v>
      </c>
      <c r="C1637" s="7">
        <v>0.97244939924598905</v>
      </c>
      <c r="D1637" s="7">
        <v>3.2740654556393002E-2</v>
      </c>
      <c r="E1637" s="7">
        <v>0.416588709190162</v>
      </c>
      <c r="F1637" s="7">
        <v>0.55067063625344503</v>
      </c>
      <c r="G1637" s="7">
        <v>3.2609389551334099E-2</v>
      </c>
      <c r="H1637" s="7">
        <v>1.1575464174378601E-2</v>
      </c>
      <c r="I1637" s="7">
        <v>6.2819389000473305E-2</v>
      </c>
      <c r="J1637" s="7">
        <v>7.0481713944402002E-2</v>
      </c>
      <c r="K1637" s="7">
        <v>3.9667377656633598E-2</v>
      </c>
      <c r="L1637" s="7">
        <v>0.38090163481586897</v>
      </c>
      <c r="M1637" s="7">
        <v>3.4939507194838598E-2</v>
      </c>
      <c r="N1637" s="7">
        <v>9.5993921201472196E-2</v>
      </c>
      <c r="O1637" s="7">
        <v>9.8648623556996298E-3</v>
      </c>
      <c r="P1637" s="7">
        <v>0.26114674010489902</v>
      </c>
      <c r="Q1637" s="7">
        <v>6.1951184845671596</v>
      </c>
    </row>
    <row r="1638" spans="1:17" hidden="1" x14ac:dyDescent="0.3">
      <c r="A1638" s="3" t="s">
        <v>56</v>
      </c>
      <c r="B1638" s="2">
        <v>44044</v>
      </c>
      <c r="C1638" s="7">
        <v>0.97813911557741096</v>
      </c>
      <c r="D1638" s="7">
        <v>3.59059374232992E-2</v>
      </c>
      <c r="E1638" s="7">
        <v>0.42316857454238699</v>
      </c>
      <c r="F1638" s="7">
        <v>0.54092548803431395</v>
      </c>
      <c r="G1638" s="7">
        <v>2.6225713258796302E-2</v>
      </c>
      <c r="H1638" s="7">
        <v>1.20731147412703E-2</v>
      </c>
      <c r="I1638" s="7">
        <v>7.3934360831413998E-2</v>
      </c>
      <c r="J1638" s="7">
        <v>8.3654890967419807E-2</v>
      </c>
      <c r="K1638" s="7">
        <v>3.90570165761501E-2</v>
      </c>
      <c r="L1638" s="7">
        <v>0.36659562257179201</v>
      </c>
      <c r="M1638" s="7">
        <v>3.6850681122193002E-2</v>
      </c>
      <c r="N1638" s="7">
        <v>9.7988677826911494E-2</v>
      </c>
      <c r="O1638" s="7">
        <v>1.6092105105312501E-2</v>
      </c>
      <c r="P1638" s="7">
        <v>0.24752781699873999</v>
      </c>
      <c r="Q1638" s="7">
        <v>6.2221257814122799</v>
      </c>
    </row>
    <row r="1639" spans="1:17" hidden="1" x14ac:dyDescent="0.3">
      <c r="A1639" s="3" t="s">
        <v>56</v>
      </c>
      <c r="B1639" s="2">
        <v>44075</v>
      </c>
      <c r="C1639" s="7">
        <v>0.95912341065808504</v>
      </c>
      <c r="D1639" s="7">
        <v>3.4122343506066299E-2</v>
      </c>
      <c r="E1639" s="7">
        <v>0.41358355768175298</v>
      </c>
      <c r="F1639" s="7">
        <v>0.55229409881218094</v>
      </c>
      <c r="G1639" s="7">
        <v>2.2552078729157599E-2</v>
      </c>
      <c r="H1639" s="7">
        <v>1.0546086026735299E-2</v>
      </c>
      <c r="I1639" s="7">
        <v>6.4925644027736595E-2</v>
      </c>
      <c r="J1639" s="7">
        <v>7.7812136832290602E-2</v>
      </c>
      <c r="K1639" s="7">
        <v>4.3742142535850001E-2</v>
      </c>
      <c r="L1639" s="7">
        <v>0.36337058430612401</v>
      </c>
      <c r="M1639" s="7">
        <v>3.7599651603507901E-2</v>
      </c>
      <c r="N1639" s="7">
        <v>9.3818106819939004E-2</v>
      </c>
      <c r="O1639" s="7">
        <v>1.4435818152422401E-2</v>
      </c>
      <c r="P1639" s="7">
        <v>0.271197750966236</v>
      </c>
      <c r="Q1639" s="7">
        <v>6.1258754021021504</v>
      </c>
    </row>
    <row r="1640" spans="1:17" hidden="1" x14ac:dyDescent="0.3">
      <c r="A1640" s="3" t="s">
        <v>56</v>
      </c>
      <c r="B1640" s="2">
        <v>44105</v>
      </c>
      <c r="C1640" s="7">
        <v>0.98003805881350503</v>
      </c>
      <c r="D1640" s="7">
        <v>3.5302352688793698E-2</v>
      </c>
      <c r="E1640" s="7">
        <v>0.43865470206313101</v>
      </c>
      <c r="F1640" s="7">
        <v>0.52604294524807604</v>
      </c>
      <c r="G1640" s="7">
        <v>2.1416858188257299E-2</v>
      </c>
      <c r="H1640" s="7">
        <v>1.5252133188113901E-2</v>
      </c>
      <c r="I1640" s="7">
        <v>6.1485933390915501E-2</v>
      </c>
      <c r="J1640" s="7">
        <v>7.8163499302578598E-2</v>
      </c>
      <c r="K1640" s="7">
        <v>4.8793937322259E-2</v>
      </c>
      <c r="L1640" s="7">
        <v>0.37170668198264001</v>
      </c>
      <c r="M1640" s="7">
        <v>3.9942379623757802E-2</v>
      </c>
      <c r="N1640" s="7">
        <v>9.6007478196983104E-2</v>
      </c>
      <c r="O1640" s="7">
        <v>1.37289533345284E-2</v>
      </c>
      <c r="P1640" s="7">
        <v>0.25350214546996602</v>
      </c>
      <c r="Q1640" s="7">
        <v>6.1881161506853903</v>
      </c>
    </row>
    <row r="1641" spans="1:17" hidden="1" x14ac:dyDescent="0.3">
      <c r="A1641" s="3" t="s">
        <v>56</v>
      </c>
      <c r="B1641" s="2">
        <v>44136</v>
      </c>
      <c r="C1641" s="7">
        <v>0.77069106594292702</v>
      </c>
      <c r="D1641" s="7">
        <v>3.8272331217048601E-2</v>
      </c>
      <c r="E1641" s="7">
        <v>0.46980158806823702</v>
      </c>
      <c r="F1641" s="7">
        <v>0.491926080714715</v>
      </c>
      <c r="G1641" s="7">
        <v>2.8287017056245301E-2</v>
      </c>
      <c r="H1641" s="7">
        <v>9.4826145266735107E-3</v>
      </c>
      <c r="I1641" s="7">
        <v>1.5877748875935901E-2</v>
      </c>
      <c r="J1641" s="7">
        <v>7.2487873946092796E-2</v>
      </c>
      <c r="K1641" s="7">
        <v>5.2830348835729901E-2</v>
      </c>
      <c r="L1641" s="7">
        <v>0.47757140767380002</v>
      </c>
      <c r="M1641" s="7">
        <v>3.4511303082802598E-2</v>
      </c>
      <c r="N1641" s="7">
        <v>9.6277715793885096E-2</v>
      </c>
      <c r="O1641" s="7">
        <v>9.1999576179263801E-3</v>
      </c>
      <c r="P1641" s="7">
        <v>0.203474012590909</v>
      </c>
      <c r="Q1641" s="7">
        <v>6.1798292326380704</v>
      </c>
    </row>
    <row r="1642" spans="1:17" hidden="1" x14ac:dyDescent="0.3">
      <c r="A1642" s="3" t="s">
        <v>56</v>
      </c>
      <c r="B1642" s="2">
        <v>44166</v>
      </c>
      <c r="C1642" s="7">
        <v>0.90743472026252203</v>
      </c>
      <c r="D1642" s="7">
        <v>4.0799943573045998E-2</v>
      </c>
      <c r="E1642" s="7">
        <v>0.48761150588824098</v>
      </c>
      <c r="F1642" s="7">
        <v>0.47158855053871201</v>
      </c>
      <c r="G1642" s="7">
        <v>2.7222699114260202E-2</v>
      </c>
      <c r="H1642" s="7">
        <v>2.0048629005985599E-2</v>
      </c>
      <c r="I1642" s="7">
        <v>6.3829993841663796E-2</v>
      </c>
      <c r="J1642" s="7">
        <v>6.1222757399541798E-2</v>
      </c>
      <c r="K1642" s="7">
        <v>4.8432740489407898E-2</v>
      </c>
      <c r="L1642" s="7">
        <v>0.45367935161105999</v>
      </c>
      <c r="M1642" s="7">
        <v>4.0425770235015299E-2</v>
      </c>
      <c r="N1642" s="7">
        <v>7.3722583425561206E-2</v>
      </c>
      <c r="O1642" s="7">
        <v>8.6073287591358696E-3</v>
      </c>
      <c r="P1642" s="7">
        <v>0.202808146118368</v>
      </c>
      <c r="Q1642" s="7">
        <v>6.2372032455379101</v>
      </c>
    </row>
    <row r="1643" spans="1:17" hidden="1" x14ac:dyDescent="0.3">
      <c r="A1643" s="3" t="s">
        <v>56</v>
      </c>
      <c r="B1643" s="2">
        <v>44197</v>
      </c>
      <c r="C1643" s="7">
        <v>0.63969470169325005</v>
      </c>
      <c r="D1643" s="7">
        <v>4.26637673092716E-2</v>
      </c>
      <c r="E1643" s="7">
        <v>0.510137209451485</v>
      </c>
      <c r="F1643" s="7">
        <v>0.44719902323924299</v>
      </c>
      <c r="G1643" s="7">
        <v>2.33057085956733E-2</v>
      </c>
      <c r="H1643" s="7">
        <v>1.0718844116546101E-3</v>
      </c>
      <c r="I1643" s="7">
        <v>5.4114698816331902E-4</v>
      </c>
      <c r="J1643" s="7">
        <v>7.1241082409194495E-2</v>
      </c>
      <c r="K1643" s="7">
        <v>4.06216733063312E-2</v>
      </c>
      <c r="L1643" s="7">
        <v>0.534948451485734</v>
      </c>
      <c r="M1643" s="7">
        <v>3.6610166721324902E-2</v>
      </c>
      <c r="N1643" s="7">
        <v>7.5343882043075502E-2</v>
      </c>
      <c r="O1643" s="7">
        <v>7.2122078998048903E-3</v>
      </c>
      <c r="P1643" s="7">
        <v>0.20910379613904401</v>
      </c>
      <c r="Q1643" s="7">
        <v>6.2522340293525804</v>
      </c>
    </row>
    <row r="1644" spans="1:17" hidden="1" x14ac:dyDescent="0.3">
      <c r="A1644" s="3" t="s">
        <v>56</v>
      </c>
      <c r="B1644" s="2">
        <v>44228</v>
      </c>
      <c r="C1644" s="7">
        <v>0.63949566645647204</v>
      </c>
      <c r="D1644" s="7">
        <v>4.0164534976603002E-2</v>
      </c>
      <c r="E1644" s="7">
        <v>0.48343152001476503</v>
      </c>
      <c r="F1644" s="7">
        <v>0.47640394500863198</v>
      </c>
      <c r="G1644" s="7">
        <v>2.44855555222524E-2</v>
      </c>
      <c r="H1644" s="7">
        <v>1.3786138231352001E-3</v>
      </c>
      <c r="I1644" s="7">
        <v>6.9654530195902497E-4</v>
      </c>
      <c r="J1644" s="7">
        <v>7.2163953842348305E-2</v>
      </c>
      <c r="K1644" s="7">
        <v>4.3011859126212797E-2</v>
      </c>
      <c r="L1644" s="7">
        <v>0.51263313992757098</v>
      </c>
      <c r="M1644" s="7">
        <v>3.75439800619198E-2</v>
      </c>
      <c r="N1644" s="7">
        <v>8.6312947837962201E-2</v>
      </c>
      <c r="O1644" s="7">
        <v>7.8098757066186898E-3</v>
      </c>
      <c r="P1644" s="7">
        <v>0.21396352885002101</v>
      </c>
      <c r="Q1644" s="7">
        <v>6.2479187138956496</v>
      </c>
    </row>
    <row r="1645" spans="1:17" x14ac:dyDescent="0.3">
      <c r="A1645" s="3" t="s">
        <v>56</v>
      </c>
      <c r="B1645" s="2">
        <v>44256</v>
      </c>
      <c r="C1645" s="7">
        <v>0.78383208517168701</v>
      </c>
      <c r="D1645" s="7">
        <v>4.0078554206947802E-2</v>
      </c>
      <c r="E1645" s="7">
        <v>0.46873004629871401</v>
      </c>
      <c r="F1645" s="7">
        <v>0.49119139949433799</v>
      </c>
      <c r="G1645" s="7">
        <v>2.7044221351121799E-2</v>
      </c>
      <c r="H1645" s="7">
        <v>1.7048567214106301E-3</v>
      </c>
      <c r="I1645" s="7">
        <v>5.5634832742462595E-4</v>
      </c>
      <c r="J1645" s="7">
        <v>6.98347554314242E-2</v>
      </c>
      <c r="K1645" s="7">
        <v>4.2139657572911202E-2</v>
      </c>
      <c r="L1645" s="7">
        <v>0.48216128299676198</v>
      </c>
      <c r="M1645" s="7">
        <v>3.58525126796303E-2</v>
      </c>
      <c r="N1645" s="7">
        <v>9.0164236550110494E-2</v>
      </c>
      <c r="O1645" s="7">
        <v>9.9079434119084906E-3</v>
      </c>
      <c r="P1645" s="7">
        <v>0.24063418495729599</v>
      </c>
      <c r="Q1645" s="7">
        <v>6.2142277929687797</v>
      </c>
    </row>
    <row r="1646" spans="1:17" hidden="1" x14ac:dyDescent="0.3">
      <c r="A1646" s="3" t="s">
        <v>56</v>
      </c>
      <c r="B1646" s="2">
        <v>44287</v>
      </c>
      <c r="C1646" s="7">
        <v>0.92504688079604203</v>
      </c>
      <c r="D1646" s="7">
        <v>3.4549736818237801E-2</v>
      </c>
      <c r="E1646" s="7">
        <v>0.43441154716462999</v>
      </c>
      <c r="F1646" s="7">
        <v>0.53103871601713204</v>
      </c>
      <c r="G1646" s="7">
        <v>2.1963627258052201E-2</v>
      </c>
      <c r="H1646" s="7">
        <v>8.5156754156431695E-3</v>
      </c>
      <c r="I1646" s="7">
        <v>5.7779743728311302E-2</v>
      </c>
      <c r="J1646" s="7">
        <v>6.4759373720076799E-2</v>
      </c>
      <c r="K1646" s="7">
        <v>3.9220713143804799E-2</v>
      </c>
      <c r="L1646" s="7">
        <v>0.39912020360902101</v>
      </c>
      <c r="M1646" s="7">
        <v>3.65348989809679E-2</v>
      </c>
      <c r="N1646" s="7">
        <v>9.9259284766247693E-2</v>
      </c>
      <c r="O1646" s="7">
        <v>1.0632041281318E-2</v>
      </c>
      <c r="P1646" s="7">
        <v>0.26221443809655698</v>
      </c>
      <c r="Q1646" s="7">
        <v>6.2535212917219702</v>
      </c>
    </row>
    <row r="1647" spans="1:17" hidden="1" x14ac:dyDescent="0.3">
      <c r="A1647" s="3" t="s">
        <v>56</v>
      </c>
      <c r="B1647" s="2">
        <v>44317</v>
      </c>
      <c r="C1647" s="7">
        <v>1.03717853477697</v>
      </c>
      <c r="D1647" s="7">
        <v>3.6371546048798997E-2</v>
      </c>
      <c r="E1647" s="7">
        <v>0.41539779010097899</v>
      </c>
      <c r="F1647" s="7">
        <v>0.54823066385022101</v>
      </c>
      <c r="G1647" s="7">
        <v>2.2632237539324099E-2</v>
      </c>
      <c r="H1647" s="7">
        <v>1.26207075575377E-2</v>
      </c>
      <c r="I1647" s="7">
        <v>6.7940822839605994E-2</v>
      </c>
      <c r="J1647" s="7">
        <v>7.3605590703947898E-2</v>
      </c>
      <c r="K1647" s="7">
        <v>4.3140070197855797E-2</v>
      </c>
      <c r="L1647" s="7">
        <v>0.35205665687326998</v>
      </c>
      <c r="M1647" s="7">
        <v>3.9111955460333303E-2</v>
      </c>
      <c r="N1647" s="7">
        <v>8.8979538845662301E-2</v>
      </c>
      <c r="O1647" s="7">
        <v>1.48021638970013E-2</v>
      </c>
      <c r="P1647" s="7">
        <v>0.28511025608546198</v>
      </c>
      <c r="Q1647" s="7">
        <v>6.1965165796633901</v>
      </c>
    </row>
    <row r="1648" spans="1:17" hidden="1" x14ac:dyDescent="0.3">
      <c r="A1648" s="3" t="s">
        <v>56</v>
      </c>
      <c r="B1648" s="2">
        <v>44348</v>
      </c>
      <c r="C1648" s="7">
        <v>0.94066676508275404</v>
      </c>
      <c r="D1648" s="7">
        <v>4.0227671562601298E-2</v>
      </c>
      <c r="E1648" s="7">
        <v>0.44667483700271698</v>
      </c>
      <c r="F1648" s="7">
        <v>0.51309749143468097</v>
      </c>
      <c r="G1648" s="7">
        <v>2.28824832153206E-2</v>
      </c>
      <c r="H1648" s="7">
        <v>1.2588802899328001E-2</v>
      </c>
      <c r="I1648" s="7">
        <v>6.7423223118235703E-2</v>
      </c>
      <c r="J1648" s="7">
        <v>8.5076425812020295E-2</v>
      </c>
      <c r="K1648" s="7">
        <v>4.0790145907119199E-2</v>
      </c>
      <c r="L1648" s="7">
        <v>0.38198377302194297</v>
      </c>
      <c r="M1648" s="7">
        <v>4.2624321458444699E-2</v>
      </c>
      <c r="N1648" s="7">
        <v>8.3419427046102806E-2</v>
      </c>
      <c r="O1648" s="7">
        <v>2.1096076105104201E-2</v>
      </c>
      <c r="P1648" s="7">
        <v>0.24211532141638201</v>
      </c>
      <c r="Q1648" s="7">
        <v>6.1704866284842597</v>
      </c>
    </row>
    <row r="1649" spans="1:17" hidden="1" x14ac:dyDescent="0.3">
      <c r="A1649" s="3" t="s">
        <v>56</v>
      </c>
      <c r="B1649" s="2">
        <v>44378</v>
      </c>
      <c r="C1649" s="7">
        <v>1.0642764173565</v>
      </c>
      <c r="D1649" s="7">
        <v>3.6534753609430801E-2</v>
      </c>
      <c r="E1649" s="7">
        <v>0.42971500777501598</v>
      </c>
      <c r="F1649" s="7">
        <v>0.53375023861555304</v>
      </c>
      <c r="G1649" s="7">
        <v>2.0886901817298201E-2</v>
      </c>
      <c r="H1649" s="7">
        <v>1.3381173509277301E-2</v>
      </c>
      <c r="I1649" s="7">
        <v>6.1049105417365801E-2</v>
      </c>
      <c r="J1649" s="7">
        <v>8.5052411939355504E-2</v>
      </c>
      <c r="K1649" s="7">
        <v>3.7217547895062403E-2</v>
      </c>
      <c r="L1649" s="7">
        <v>0.351863769227028</v>
      </c>
      <c r="M1649" s="7">
        <v>4.2101621504447101E-2</v>
      </c>
      <c r="N1649" s="7">
        <v>8.4506708524934998E-2</v>
      </c>
      <c r="O1649" s="7">
        <v>2.1310394657530801E-2</v>
      </c>
      <c r="P1649" s="7">
        <v>0.28263036550769899</v>
      </c>
      <c r="Q1649" s="7">
        <v>6.13632807443636</v>
      </c>
    </row>
    <row r="1650" spans="1:17" hidden="1" x14ac:dyDescent="0.3">
      <c r="A1650" s="3" t="s">
        <v>56</v>
      </c>
      <c r="B1650" s="2">
        <v>44409</v>
      </c>
      <c r="C1650" s="7">
        <v>0.98486120861569404</v>
      </c>
      <c r="D1650" s="7">
        <v>3.7763909034685503E-2</v>
      </c>
      <c r="E1650" s="7">
        <v>0.47861695244589902</v>
      </c>
      <c r="F1650" s="7">
        <v>0.48361913851941601</v>
      </c>
      <c r="G1650" s="7">
        <v>2.2293643867704101E-2</v>
      </c>
      <c r="H1650" s="7">
        <v>1.40438071463944E-2</v>
      </c>
      <c r="I1650" s="7">
        <v>7.2093261715586707E-2</v>
      </c>
      <c r="J1650" s="7">
        <v>9.9872653289777E-2</v>
      </c>
      <c r="K1650" s="7">
        <v>4.1972322883422501E-2</v>
      </c>
      <c r="L1650" s="7">
        <v>0.35480324469241498</v>
      </c>
      <c r="M1650" s="7">
        <v>3.9620097316226302E-2</v>
      </c>
      <c r="N1650" s="7">
        <v>9.0507265846777193E-2</v>
      </c>
      <c r="O1650" s="7">
        <v>2.7546489583644501E-2</v>
      </c>
      <c r="P1650" s="7">
        <v>0.23724721365805199</v>
      </c>
      <c r="Q1650" s="7">
        <v>6.15056536574125</v>
      </c>
    </row>
    <row r="1651" spans="1:17" hidden="1" x14ac:dyDescent="0.3">
      <c r="A1651" s="3" t="s">
        <v>56</v>
      </c>
      <c r="B1651" s="2">
        <v>44440</v>
      </c>
      <c r="C1651" s="7">
        <v>0.99013662257349999</v>
      </c>
      <c r="D1651" s="7">
        <v>3.4658812240593202E-2</v>
      </c>
      <c r="E1651" s="7">
        <v>0.41935943335911802</v>
      </c>
      <c r="F1651" s="7">
        <v>0.54598175440028895</v>
      </c>
      <c r="G1651" s="7">
        <v>2.5559990140324701E-2</v>
      </c>
      <c r="H1651" s="7">
        <v>1.3448857818766501E-2</v>
      </c>
      <c r="I1651" s="7">
        <v>6.0277109499059102E-2</v>
      </c>
      <c r="J1651" s="7">
        <v>8.8028898504902003E-2</v>
      </c>
      <c r="K1651" s="7">
        <v>4.2393913700075697E-2</v>
      </c>
      <c r="L1651" s="7">
        <v>0.347409909943863</v>
      </c>
      <c r="M1651" s="7">
        <v>3.9671596819226197E-2</v>
      </c>
      <c r="N1651" s="7">
        <v>7.9022609802773605E-2</v>
      </c>
      <c r="O1651" s="7">
        <v>2.2787175890795701E-2</v>
      </c>
      <c r="P1651" s="7">
        <v>0.281399937880213</v>
      </c>
      <c r="Q1651" s="7">
        <v>6.1625788892548696</v>
      </c>
    </row>
    <row r="1652" spans="1:17" hidden="1" x14ac:dyDescent="0.3">
      <c r="A1652" s="3" t="s">
        <v>57</v>
      </c>
      <c r="B1652" s="2">
        <v>43466</v>
      </c>
      <c r="C1652" s="7">
        <v>0.85998300209332801</v>
      </c>
      <c r="D1652" s="7">
        <v>1.20209650555551E-2</v>
      </c>
      <c r="E1652" s="7">
        <v>0.54647182112439896</v>
      </c>
      <c r="F1652" s="7">
        <v>0.44150721382004599</v>
      </c>
      <c r="G1652" s="7">
        <v>1.24343990883743E-2</v>
      </c>
      <c r="H1652" s="7">
        <v>1.50747939271584E-2</v>
      </c>
      <c r="I1652" s="7">
        <v>9.71512246462925E-2</v>
      </c>
      <c r="J1652" s="7">
        <v>9.5854281862908397E-2</v>
      </c>
      <c r="K1652" s="7">
        <v>7.3204353655100501E-2</v>
      </c>
      <c r="L1652" s="7">
        <v>0.321018297340042</v>
      </c>
      <c r="M1652" s="7">
        <v>5.1755182632203203E-2</v>
      </c>
      <c r="N1652" s="7">
        <v>7.5646737442643594E-2</v>
      </c>
      <c r="O1652" s="7">
        <v>5.2884082056534103E-2</v>
      </c>
      <c r="P1652" s="7">
        <v>0.20497664734874299</v>
      </c>
      <c r="Q1652" s="7">
        <v>5.8500686306076801</v>
      </c>
    </row>
    <row r="1653" spans="1:17" hidden="1" x14ac:dyDescent="0.3">
      <c r="A1653" s="3" t="s">
        <v>57</v>
      </c>
      <c r="B1653" s="2">
        <v>43497</v>
      </c>
      <c r="C1653" s="7">
        <v>0.86408982903015696</v>
      </c>
      <c r="D1653" s="7">
        <v>9.3290668005460708E-3</v>
      </c>
      <c r="E1653" s="7">
        <v>0.54822462231892</v>
      </c>
      <c r="F1653" s="7">
        <v>0.44244631088053399</v>
      </c>
      <c r="G1653" s="7">
        <v>1.27770031682281E-2</v>
      </c>
      <c r="H1653" s="7">
        <v>1.5994984784097201E-2</v>
      </c>
      <c r="I1653" s="7">
        <v>9.8479117368310401E-2</v>
      </c>
      <c r="J1653" s="7">
        <v>0.113855117836532</v>
      </c>
      <c r="K1653" s="7">
        <v>6.7934578055154099E-2</v>
      </c>
      <c r="L1653" s="7">
        <v>0.32005085551278301</v>
      </c>
      <c r="M1653" s="7">
        <v>5.2166344053402203E-2</v>
      </c>
      <c r="N1653" s="7">
        <v>7.5430187880938804E-2</v>
      </c>
      <c r="O1653" s="7">
        <v>4.1640521059262803E-2</v>
      </c>
      <c r="P1653" s="7">
        <v>0.20167129028129199</v>
      </c>
      <c r="Q1653" s="7">
        <v>5.9124600897315904</v>
      </c>
    </row>
    <row r="1654" spans="1:17" hidden="1" x14ac:dyDescent="0.3">
      <c r="A1654" s="3" t="s">
        <v>57</v>
      </c>
      <c r="B1654" s="2">
        <v>43525</v>
      </c>
      <c r="C1654" s="7">
        <v>1.0260788715509701</v>
      </c>
      <c r="D1654" s="7">
        <v>9.3001783719464607E-3</v>
      </c>
      <c r="E1654" s="7">
        <v>0.54394286048783402</v>
      </c>
      <c r="F1654" s="7">
        <v>0.44675696114021901</v>
      </c>
      <c r="G1654" s="7">
        <v>1.2282801735170001E-2</v>
      </c>
      <c r="H1654" s="7">
        <v>1.4902101494474299E-2</v>
      </c>
      <c r="I1654" s="7">
        <v>0.107658977776855</v>
      </c>
      <c r="J1654" s="7">
        <v>0.110203338006771</v>
      </c>
      <c r="K1654" s="7">
        <v>6.6358612635697298E-2</v>
      </c>
      <c r="L1654" s="7">
        <v>0.31382923148255099</v>
      </c>
      <c r="M1654" s="7">
        <v>4.86017538195955E-2</v>
      </c>
      <c r="N1654" s="7">
        <v>7.8501267938910504E-2</v>
      </c>
      <c r="O1654" s="7">
        <v>4.2614587771429097E-2</v>
      </c>
      <c r="P1654" s="7">
        <v>0.205047327338546</v>
      </c>
      <c r="Q1654" s="7">
        <v>5.8417921935359303</v>
      </c>
    </row>
    <row r="1655" spans="1:17" hidden="1" x14ac:dyDescent="0.3">
      <c r="A1655" s="3" t="s">
        <v>57</v>
      </c>
      <c r="B1655" s="2">
        <v>43556</v>
      </c>
      <c r="C1655" s="7">
        <v>0.98304276422798098</v>
      </c>
      <c r="D1655" s="7">
        <v>9.1908428581658798E-3</v>
      </c>
      <c r="E1655" s="7">
        <v>0.54392774550303102</v>
      </c>
      <c r="F1655" s="7">
        <v>0.44688141163880302</v>
      </c>
      <c r="G1655" s="7">
        <v>1.1324559377142499E-2</v>
      </c>
      <c r="H1655" s="7">
        <v>1.5211276367479799E-2</v>
      </c>
      <c r="I1655" s="7">
        <v>0.111733746635474</v>
      </c>
      <c r="J1655" s="7">
        <v>0.104355972460683</v>
      </c>
      <c r="K1655" s="7">
        <v>6.5656901183735503E-2</v>
      </c>
      <c r="L1655" s="7">
        <v>0.31310727129763799</v>
      </c>
      <c r="M1655" s="7">
        <v>4.8226586041500201E-2</v>
      </c>
      <c r="N1655" s="7">
        <v>8.6883863052662297E-2</v>
      </c>
      <c r="O1655" s="7">
        <v>4.8941981913278303E-2</v>
      </c>
      <c r="P1655" s="7">
        <v>0.19455784167040699</v>
      </c>
      <c r="Q1655" s="7">
        <v>5.8377411525113301</v>
      </c>
    </row>
    <row r="1656" spans="1:17" hidden="1" x14ac:dyDescent="0.3">
      <c r="A1656" s="3" t="s">
        <v>57</v>
      </c>
      <c r="B1656" s="2">
        <v>43586</v>
      </c>
      <c r="C1656" s="7">
        <v>1.0301307560534401</v>
      </c>
      <c r="D1656" s="7">
        <v>9.1741455776914206E-3</v>
      </c>
      <c r="E1656" s="7">
        <v>0.54341127900686403</v>
      </c>
      <c r="F1656" s="7">
        <v>0.44741457541544499</v>
      </c>
      <c r="G1656" s="7">
        <v>1.09580323960766E-2</v>
      </c>
      <c r="H1656" s="7">
        <v>1.42988716152532E-2</v>
      </c>
      <c r="I1656" s="7">
        <v>0.114430099661515</v>
      </c>
      <c r="J1656" s="7">
        <v>0.10904088112570499</v>
      </c>
      <c r="K1656" s="7">
        <v>6.5024651562492999E-2</v>
      </c>
      <c r="L1656" s="7">
        <v>0.30601865967375702</v>
      </c>
      <c r="M1656" s="7">
        <v>5.2768900747934597E-2</v>
      </c>
      <c r="N1656" s="7">
        <v>8.4429412955279504E-2</v>
      </c>
      <c r="O1656" s="7">
        <v>5.3350855253142399E-2</v>
      </c>
      <c r="P1656" s="7">
        <v>0.18967963500884399</v>
      </c>
      <c r="Q1656" s="7">
        <v>5.8878007081469299</v>
      </c>
    </row>
    <row r="1657" spans="1:17" hidden="1" x14ac:dyDescent="0.3">
      <c r="A1657" s="3" t="s">
        <v>57</v>
      </c>
      <c r="B1657" s="2">
        <v>43617</v>
      </c>
      <c r="C1657" s="7">
        <v>0.98092005141443395</v>
      </c>
      <c r="D1657" s="7">
        <v>9.4907607698318294E-3</v>
      </c>
      <c r="E1657" s="7">
        <v>0.55688371457345698</v>
      </c>
      <c r="F1657" s="7">
        <v>0.433625524656711</v>
      </c>
      <c r="G1657" s="7">
        <v>1.0405116381014301E-2</v>
      </c>
      <c r="H1657" s="7">
        <v>1.41258317643313E-2</v>
      </c>
      <c r="I1657" s="7">
        <v>0.11477802946667701</v>
      </c>
      <c r="J1657" s="7">
        <v>0.108827524072294</v>
      </c>
      <c r="K1657" s="7">
        <v>6.6967400224562101E-2</v>
      </c>
      <c r="L1657" s="7">
        <v>0.30963742013524997</v>
      </c>
      <c r="M1657" s="7">
        <v>5.0395370951013603E-2</v>
      </c>
      <c r="N1657" s="7">
        <v>7.88047730372302E-2</v>
      </c>
      <c r="O1657" s="7">
        <v>5.2563819833456399E-2</v>
      </c>
      <c r="P1657" s="7">
        <v>0.19349471413417099</v>
      </c>
      <c r="Q1657" s="7">
        <v>5.8456881782314998</v>
      </c>
    </row>
    <row r="1658" spans="1:17" hidden="1" x14ac:dyDescent="0.3">
      <c r="A1658" s="3" t="s">
        <v>57</v>
      </c>
      <c r="B1658" s="2">
        <v>43647</v>
      </c>
      <c r="C1658" s="7">
        <v>1.00345480940467</v>
      </c>
      <c r="D1658" s="7">
        <v>9.8687918124924102E-3</v>
      </c>
      <c r="E1658" s="7">
        <v>0.55301099785250396</v>
      </c>
      <c r="F1658" s="7">
        <v>0.43712021033500398</v>
      </c>
      <c r="G1658" s="7">
        <v>1.05789260308406E-2</v>
      </c>
      <c r="H1658" s="7">
        <v>1.46773477436588E-2</v>
      </c>
      <c r="I1658" s="7">
        <v>0.115379257472874</v>
      </c>
      <c r="J1658" s="7">
        <v>0.107351287940885</v>
      </c>
      <c r="K1658" s="7">
        <v>6.5498848380607197E-2</v>
      </c>
      <c r="L1658" s="7">
        <v>0.30949739408239502</v>
      </c>
      <c r="M1658" s="7">
        <v>5.3518558140549302E-2</v>
      </c>
      <c r="N1658" s="7">
        <v>7.7723200854429006E-2</v>
      </c>
      <c r="O1658" s="7">
        <v>4.8623767490677802E-2</v>
      </c>
      <c r="P1658" s="7">
        <v>0.19715141186308299</v>
      </c>
      <c r="Q1658" s="7">
        <v>5.8197536350976904</v>
      </c>
    </row>
    <row r="1659" spans="1:17" hidden="1" x14ac:dyDescent="0.3">
      <c r="A1659" s="3" t="s">
        <v>57</v>
      </c>
      <c r="B1659" s="2">
        <v>43678</v>
      </c>
      <c r="C1659" s="7">
        <v>1.0151209584688401</v>
      </c>
      <c r="D1659" s="7">
        <v>9.0053181301926397E-3</v>
      </c>
      <c r="E1659" s="7">
        <v>0.53016137635058802</v>
      </c>
      <c r="F1659" s="7">
        <v>0.46083330551921903</v>
      </c>
      <c r="G1659" s="7">
        <v>9.7689662144612496E-3</v>
      </c>
      <c r="H1659" s="7">
        <v>1.5492718712969301E-2</v>
      </c>
      <c r="I1659" s="7">
        <v>0.113253566651738</v>
      </c>
      <c r="J1659" s="7">
        <v>0.115661612888078</v>
      </c>
      <c r="K1659" s="7">
        <v>6.8270997144102494E-2</v>
      </c>
      <c r="L1659" s="7">
        <v>0.30123060823714098</v>
      </c>
      <c r="M1659" s="7">
        <v>5.1426877270515502E-2</v>
      </c>
      <c r="N1659" s="7">
        <v>8.4222254367091007E-2</v>
      </c>
      <c r="O1659" s="7">
        <v>5.7627255230580203E-2</v>
      </c>
      <c r="P1659" s="7">
        <v>0.183045143283323</v>
      </c>
      <c r="Q1659" s="7">
        <v>5.9055008765194197</v>
      </c>
    </row>
    <row r="1660" spans="1:17" hidden="1" x14ac:dyDescent="0.3">
      <c r="A1660" s="3" t="s">
        <v>57</v>
      </c>
      <c r="B1660" s="2">
        <v>43709</v>
      </c>
      <c r="C1660" s="7">
        <v>0.99050632538314498</v>
      </c>
      <c r="D1660" s="7">
        <v>8.5998176650034907E-3</v>
      </c>
      <c r="E1660" s="7">
        <v>0.53887529949768997</v>
      </c>
      <c r="F1660" s="7">
        <v>0.45252488283730602</v>
      </c>
      <c r="G1660" s="7">
        <v>9.9689786025591708E-3</v>
      </c>
      <c r="H1660" s="7">
        <v>1.5414446872918699E-2</v>
      </c>
      <c r="I1660" s="7">
        <v>0.105283459445147</v>
      </c>
      <c r="J1660" s="7">
        <v>0.107768098105629</v>
      </c>
      <c r="K1660" s="7">
        <v>6.7197516795345205E-2</v>
      </c>
      <c r="L1660" s="7">
        <v>0.30219465757009401</v>
      </c>
      <c r="M1660" s="7">
        <v>4.8649957446179302E-2</v>
      </c>
      <c r="N1660" s="7">
        <v>7.6699624774138095E-2</v>
      </c>
      <c r="O1660" s="7">
        <v>4.5384694841375098E-2</v>
      </c>
      <c r="P1660" s="7">
        <v>0.22143856554661501</v>
      </c>
      <c r="Q1660" s="7">
        <v>5.8094745415778597</v>
      </c>
    </row>
    <row r="1661" spans="1:17" hidden="1" x14ac:dyDescent="0.3">
      <c r="A1661" s="3" t="s">
        <v>57</v>
      </c>
      <c r="B1661" s="2">
        <v>43739</v>
      </c>
      <c r="C1661" s="7">
        <v>1.0020360748807</v>
      </c>
      <c r="D1661" s="7">
        <v>1.05806445722908E-2</v>
      </c>
      <c r="E1661" s="7">
        <v>0.53576394746110001</v>
      </c>
      <c r="F1661" s="7">
        <v>0.45365540796661002</v>
      </c>
      <c r="G1661" s="7">
        <v>1.04479960648939E-2</v>
      </c>
      <c r="H1661" s="7">
        <v>1.81553701419781E-2</v>
      </c>
      <c r="I1661" s="7">
        <v>0.114580256551639</v>
      </c>
      <c r="J1661" s="7">
        <v>0.111645198625502</v>
      </c>
      <c r="K1661" s="7">
        <v>7.4233976973518204E-2</v>
      </c>
      <c r="L1661" s="7">
        <v>0.32030727534218001</v>
      </c>
      <c r="M1661" s="7">
        <v>4.9034180815440802E-2</v>
      </c>
      <c r="N1661" s="7">
        <v>7.9416186768839298E-2</v>
      </c>
      <c r="O1661" s="7">
        <v>4.0684985957357797E-2</v>
      </c>
      <c r="P1661" s="7">
        <v>0.181494572758651</v>
      </c>
      <c r="Q1661" s="7">
        <v>5.9006104518148801</v>
      </c>
    </row>
    <row r="1662" spans="1:17" hidden="1" x14ac:dyDescent="0.3">
      <c r="A1662" s="3" t="s">
        <v>57</v>
      </c>
      <c r="B1662" s="2">
        <v>43770</v>
      </c>
      <c r="C1662" s="7">
        <v>1.0759388152070699</v>
      </c>
      <c r="D1662" s="7">
        <v>8.4941301291239293E-3</v>
      </c>
      <c r="E1662" s="7">
        <v>0.53797508661068005</v>
      </c>
      <c r="F1662" s="7">
        <v>0.45353078326019602</v>
      </c>
      <c r="G1662" s="7">
        <v>1.0605802514831199E-2</v>
      </c>
      <c r="H1662" s="7">
        <v>1.9784021905049E-2</v>
      </c>
      <c r="I1662" s="7">
        <v>0.12096650555888</v>
      </c>
      <c r="J1662" s="7">
        <v>0.104544797741323</v>
      </c>
      <c r="K1662" s="7">
        <v>8.4890196200781601E-2</v>
      </c>
      <c r="L1662" s="7">
        <v>0.307277035973548</v>
      </c>
      <c r="M1662" s="7">
        <v>4.8216809983862803E-2</v>
      </c>
      <c r="N1662" s="7">
        <v>7.7252123425240807E-2</v>
      </c>
      <c r="O1662" s="7">
        <v>4.5364520393554299E-2</v>
      </c>
      <c r="P1662" s="7">
        <v>0.18109818630292901</v>
      </c>
      <c r="Q1662" s="7">
        <v>5.8163516497571504</v>
      </c>
    </row>
    <row r="1663" spans="1:17" hidden="1" x14ac:dyDescent="0.3">
      <c r="A1663" s="3" t="s">
        <v>57</v>
      </c>
      <c r="B1663" s="2">
        <v>43800</v>
      </c>
      <c r="C1663" s="7">
        <v>1.16869774228527</v>
      </c>
      <c r="D1663" s="7">
        <v>9.3740467866396792E-3</v>
      </c>
      <c r="E1663" s="7">
        <v>0.55265571350313303</v>
      </c>
      <c r="F1663" s="7">
        <v>0.43797023971022703</v>
      </c>
      <c r="G1663" s="7">
        <v>1.01681040330139E-2</v>
      </c>
      <c r="H1663" s="7">
        <v>2.29357671766981E-2</v>
      </c>
      <c r="I1663" s="7">
        <v>0.149101637180059</v>
      </c>
      <c r="J1663" s="7">
        <v>0.101663981330904</v>
      </c>
      <c r="K1663" s="7">
        <v>0.10163370617489401</v>
      </c>
      <c r="L1663" s="7">
        <v>0.32022279926438901</v>
      </c>
      <c r="M1663" s="7">
        <v>4.6865658753349498E-2</v>
      </c>
      <c r="N1663" s="7">
        <v>6.2996980492567703E-2</v>
      </c>
      <c r="O1663" s="7">
        <v>3.2652653318514802E-2</v>
      </c>
      <c r="P1663" s="7">
        <v>0.15175871227561</v>
      </c>
      <c r="Q1663" s="7">
        <v>5.88553590604175</v>
      </c>
    </row>
    <row r="1664" spans="1:17" hidden="1" x14ac:dyDescent="0.3">
      <c r="A1664" s="3" t="s">
        <v>57</v>
      </c>
      <c r="B1664" s="2">
        <v>43831</v>
      </c>
      <c r="C1664" s="7">
        <v>0.90225535882974806</v>
      </c>
      <c r="D1664" s="7">
        <v>9.5213660050927507E-3</v>
      </c>
      <c r="E1664" s="7">
        <v>0.57542503734649897</v>
      </c>
      <c r="F1664" s="7">
        <v>0.41505359664840902</v>
      </c>
      <c r="G1664" s="7">
        <v>1.12413966595838E-2</v>
      </c>
      <c r="H1664" s="7">
        <v>1.5845059405070701E-2</v>
      </c>
      <c r="I1664" s="7">
        <v>9.6385460715073895E-2</v>
      </c>
      <c r="J1664" s="7">
        <v>0.104745766787221</v>
      </c>
      <c r="K1664" s="7">
        <v>6.6802962701986393E-2</v>
      </c>
      <c r="L1664" s="7">
        <v>0.32378959172942401</v>
      </c>
      <c r="M1664" s="7">
        <v>5.1289975138448997E-2</v>
      </c>
      <c r="N1664" s="7">
        <v>8.1732678409045606E-2</v>
      </c>
      <c r="O1664" s="7">
        <v>4.3611447786145299E-2</v>
      </c>
      <c r="P1664" s="7">
        <v>0.20455566066800099</v>
      </c>
      <c r="Q1664" s="7">
        <v>5.8102979524718696</v>
      </c>
    </row>
    <row r="1665" spans="1:17" hidden="1" x14ac:dyDescent="0.3">
      <c r="A1665" s="3" t="s">
        <v>57</v>
      </c>
      <c r="B1665" s="2">
        <v>43862</v>
      </c>
      <c r="C1665" s="7">
        <v>0.90295999013963602</v>
      </c>
      <c r="D1665" s="7">
        <v>1.023125657278E-2</v>
      </c>
      <c r="E1665" s="7">
        <v>0.58030415967716997</v>
      </c>
      <c r="F1665" s="7">
        <v>0.40946458375005002</v>
      </c>
      <c r="G1665" s="7">
        <v>1.1144642415514701E-2</v>
      </c>
      <c r="H1665" s="7">
        <v>1.65414458321738E-2</v>
      </c>
      <c r="I1665" s="7">
        <v>0.100990898677048</v>
      </c>
      <c r="J1665" s="7">
        <v>0.117271864079618</v>
      </c>
      <c r="K1665" s="7">
        <v>6.2109602356057801E-2</v>
      </c>
      <c r="L1665" s="7">
        <v>0.332176007017499</v>
      </c>
      <c r="M1665" s="7">
        <v>5.1398605581422903E-2</v>
      </c>
      <c r="N1665" s="7">
        <v>8.1089940850311806E-2</v>
      </c>
      <c r="O1665" s="7">
        <v>3.2091410708297102E-2</v>
      </c>
      <c r="P1665" s="7">
        <v>0.195185582482057</v>
      </c>
      <c r="Q1665" s="7">
        <v>5.8659092253182497</v>
      </c>
    </row>
    <row r="1666" spans="1:17" x14ac:dyDescent="0.3">
      <c r="A1666" s="3" t="s">
        <v>57</v>
      </c>
      <c r="B1666" s="2">
        <v>43891</v>
      </c>
      <c r="C1666" s="7">
        <v>0.84305952992477495</v>
      </c>
      <c r="D1666" s="7">
        <v>1.0880145084335701E-2</v>
      </c>
      <c r="E1666" s="7">
        <v>0.62244690987829598</v>
      </c>
      <c r="F1666" s="7">
        <v>0.36667294503736902</v>
      </c>
      <c r="G1666" s="7">
        <v>1.0605234520370601E-2</v>
      </c>
      <c r="H1666" s="7">
        <v>1.1623825099870399E-2</v>
      </c>
      <c r="I1666" s="7">
        <v>7.1966790733986902E-2</v>
      </c>
      <c r="J1666" s="7">
        <v>7.4150948568099007E-2</v>
      </c>
      <c r="K1666" s="7">
        <v>5.2439314909275801E-2</v>
      </c>
      <c r="L1666" s="7">
        <v>0.4461697345847</v>
      </c>
      <c r="M1666" s="7">
        <v>4.2358087608345502E-2</v>
      </c>
      <c r="N1666" s="7">
        <v>7.0105485359644795E-2</v>
      </c>
      <c r="O1666" s="7">
        <v>2.0150729123323999E-2</v>
      </c>
      <c r="P1666" s="7">
        <v>0.20042984949238299</v>
      </c>
      <c r="Q1666" s="7">
        <v>5.9057370244801799</v>
      </c>
    </row>
    <row r="1667" spans="1:17" hidden="1" x14ac:dyDescent="0.3">
      <c r="A1667" s="3" t="s">
        <v>57</v>
      </c>
      <c r="B1667" s="2">
        <v>43922</v>
      </c>
      <c r="C1667" s="7">
        <v>0.45095285032826299</v>
      </c>
      <c r="D1667" s="7">
        <v>1.43637932706743E-2</v>
      </c>
      <c r="E1667" s="7">
        <v>0.765009908654677</v>
      </c>
      <c r="F1667" s="7">
        <v>0.22062629807464901</v>
      </c>
      <c r="G1667" s="7">
        <v>1.0977055509425499E-2</v>
      </c>
      <c r="H1667" s="7">
        <v>1.71808753674848E-4</v>
      </c>
      <c r="I1667" s="7">
        <v>3.1122421201782401E-2</v>
      </c>
      <c r="J1667" s="7">
        <v>1.2565283850980401E-2</v>
      </c>
      <c r="K1667" s="7">
        <v>2.8909946542805799E-2</v>
      </c>
      <c r="L1667" s="7">
        <v>0.76025558672756499</v>
      </c>
      <c r="M1667" s="7">
        <v>1.7835198744183999E-2</v>
      </c>
      <c r="N1667" s="7">
        <v>3.6929190410408499E-2</v>
      </c>
      <c r="O1667" s="7">
        <v>2.8529726836640998E-3</v>
      </c>
      <c r="P1667" s="7">
        <v>9.8380535575509395E-2</v>
      </c>
      <c r="Q1667" s="7">
        <v>6.0583346448470401</v>
      </c>
    </row>
    <row r="1668" spans="1:17" hidden="1" x14ac:dyDescent="0.3">
      <c r="A1668" s="3" t="s">
        <v>57</v>
      </c>
      <c r="B1668" s="2">
        <v>43952</v>
      </c>
      <c r="C1668" s="7">
        <v>0.56463691909559799</v>
      </c>
      <c r="D1668" s="7">
        <v>1.31875511925245E-2</v>
      </c>
      <c r="E1668" s="7">
        <v>0.73424445234964497</v>
      </c>
      <c r="F1668" s="7">
        <v>0.25256799645783001</v>
      </c>
      <c r="G1668" s="7">
        <v>1.1691040150633899E-2</v>
      </c>
      <c r="H1668" s="7">
        <v>4.0782307139441097E-4</v>
      </c>
      <c r="I1668" s="7">
        <v>3.6021340337598698E-2</v>
      </c>
      <c r="J1668" s="7">
        <v>2.62675093417188E-2</v>
      </c>
      <c r="K1668" s="7">
        <v>2.80383064811273E-2</v>
      </c>
      <c r="L1668" s="7">
        <v>0.65291243548008804</v>
      </c>
      <c r="M1668" s="7">
        <v>2.01097492913716E-2</v>
      </c>
      <c r="N1668" s="7">
        <v>8.7431060596287705E-2</v>
      </c>
      <c r="O1668" s="7">
        <v>3.4622569604009102E-3</v>
      </c>
      <c r="P1668" s="7">
        <v>0.13365847828937899</v>
      </c>
      <c r="Q1668" s="7">
        <v>6.0469942409625199</v>
      </c>
    </row>
    <row r="1669" spans="1:17" hidden="1" x14ac:dyDescent="0.3">
      <c r="A1669" s="3" t="s">
        <v>57</v>
      </c>
      <c r="B1669" s="2">
        <v>43983</v>
      </c>
      <c r="C1669" s="7">
        <v>0.74145640333611595</v>
      </c>
      <c r="D1669" s="7">
        <v>1.20210448139314E-2</v>
      </c>
      <c r="E1669" s="7">
        <v>0.631590408194311</v>
      </c>
      <c r="F1669" s="7">
        <v>0.35638854699175698</v>
      </c>
      <c r="G1669" s="7">
        <v>1.11198874840616E-2</v>
      </c>
      <c r="H1669" s="7">
        <v>6.5733988207945402E-3</v>
      </c>
      <c r="I1669" s="7">
        <v>8.8238591768246194E-2</v>
      </c>
      <c r="J1669" s="7">
        <v>3.77145139723968E-2</v>
      </c>
      <c r="K1669" s="7">
        <v>3.64239493390629E-2</v>
      </c>
      <c r="L1669" s="7">
        <v>0.473469599444439</v>
      </c>
      <c r="M1669" s="7">
        <v>2.9097738483758202E-2</v>
      </c>
      <c r="N1669" s="7">
        <v>0.119396675024886</v>
      </c>
      <c r="O1669" s="7">
        <v>4.9169921352833204E-3</v>
      </c>
      <c r="P1669" s="7">
        <v>0.19304865352707101</v>
      </c>
      <c r="Q1669" s="7">
        <v>5.9754167530882096</v>
      </c>
    </row>
    <row r="1670" spans="1:17" hidden="1" x14ac:dyDescent="0.3">
      <c r="A1670" s="3" t="s">
        <v>57</v>
      </c>
      <c r="B1670" s="2">
        <v>44013</v>
      </c>
      <c r="C1670" s="7">
        <v>0.91171844082686704</v>
      </c>
      <c r="D1670" s="7">
        <v>1.17706443815076E-2</v>
      </c>
      <c r="E1670" s="7">
        <v>0.60959152021607799</v>
      </c>
      <c r="F1670" s="7">
        <v>0.37863783540241502</v>
      </c>
      <c r="G1670" s="7">
        <v>1.0223890406734101E-2</v>
      </c>
      <c r="H1670" s="7">
        <v>1.0453669106677201E-2</v>
      </c>
      <c r="I1670" s="7">
        <v>0.10787679005902601</v>
      </c>
      <c r="J1670" s="7">
        <v>7.6170132173001504E-2</v>
      </c>
      <c r="K1670" s="7">
        <v>4.9422709296984703E-2</v>
      </c>
      <c r="L1670" s="7">
        <v>0.383418110668796</v>
      </c>
      <c r="M1670" s="7">
        <v>4.4026461322198E-2</v>
      </c>
      <c r="N1670" s="7">
        <v>0.10198870740541301</v>
      </c>
      <c r="O1670" s="7">
        <v>8.8436974786491908E-3</v>
      </c>
      <c r="P1670" s="7">
        <v>0.20757583208252101</v>
      </c>
      <c r="Q1670" s="7">
        <v>5.9046994675412003</v>
      </c>
    </row>
    <row r="1671" spans="1:17" hidden="1" x14ac:dyDescent="0.3">
      <c r="A1671" s="3" t="s">
        <v>57</v>
      </c>
      <c r="B1671" s="2">
        <v>44044</v>
      </c>
      <c r="C1671" s="7">
        <v>0.94986197441453002</v>
      </c>
      <c r="D1671" s="7">
        <v>1.09913773504222E-2</v>
      </c>
      <c r="E1671" s="7">
        <v>0.58263239688679302</v>
      </c>
      <c r="F1671" s="7">
        <v>0.40637622576278498</v>
      </c>
      <c r="G1671" s="7">
        <v>9.0703133997316696E-3</v>
      </c>
      <c r="H1671" s="7">
        <v>1.10660165306691E-2</v>
      </c>
      <c r="I1671" s="7">
        <v>0.11739018391707599</v>
      </c>
      <c r="J1671" s="7">
        <v>0.106903256758793</v>
      </c>
      <c r="K1671" s="7">
        <v>5.2898919623350499E-2</v>
      </c>
      <c r="L1671" s="7">
        <v>0.35754120376054199</v>
      </c>
      <c r="M1671" s="7">
        <v>4.2664414235678898E-2</v>
      </c>
      <c r="N1671" s="7">
        <v>9.5557180935416597E-2</v>
      </c>
      <c r="O1671" s="7">
        <v>1.55233347746697E-2</v>
      </c>
      <c r="P1671" s="7">
        <v>0.19138517606407199</v>
      </c>
      <c r="Q1671" s="7">
        <v>5.9469036551825099</v>
      </c>
    </row>
    <row r="1672" spans="1:17" hidden="1" x14ac:dyDescent="0.3">
      <c r="A1672" s="3" t="s">
        <v>57</v>
      </c>
      <c r="B1672" s="2">
        <v>44075</v>
      </c>
      <c r="C1672" s="7">
        <v>0.915565766197182</v>
      </c>
      <c r="D1672" s="7">
        <v>1.09570820813021E-2</v>
      </c>
      <c r="E1672" s="7">
        <v>0.59709152062000204</v>
      </c>
      <c r="F1672" s="7">
        <v>0.39195139729869599</v>
      </c>
      <c r="G1672" s="7">
        <v>1.11206942107105E-2</v>
      </c>
      <c r="H1672" s="7">
        <v>1.1681582139467199E-2</v>
      </c>
      <c r="I1672" s="7">
        <v>0.104129244498899</v>
      </c>
      <c r="J1672" s="7">
        <v>9.4732859731570598E-2</v>
      </c>
      <c r="K1672" s="7">
        <v>5.3825136782274498E-2</v>
      </c>
      <c r="L1672" s="7">
        <v>0.36259496840542699</v>
      </c>
      <c r="M1672" s="7">
        <v>4.5822626900869502E-2</v>
      </c>
      <c r="N1672" s="7">
        <v>9.5628575790910705E-2</v>
      </c>
      <c r="O1672" s="7">
        <v>1.3106408575169299E-2</v>
      </c>
      <c r="P1672" s="7">
        <v>0.207357902964701</v>
      </c>
      <c r="Q1672" s="7">
        <v>5.9023100013182903</v>
      </c>
    </row>
    <row r="1673" spans="1:17" hidden="1" x14ac:dyDescent="0.3">
      <c r="A1673" s="3" t="s">
        <v>57</v>
      </c>
      <c r="B1673" s="2">
        <v>44105</v>
      </c>
      <c r="C1673" s="7">
        <v>0.96765501548391797</v>
      </c>
      <c r="D1673" s="7">
        <v>1.0964870572035299E-2</v>
      </c>
      <c r="E1673" s="7">
        <v>0.58911038587875997</v>
      </c>
      <c r="F1673" s="7">
        <v>0.39992474354920499</v>
      </c>
      <c r="G1673" s="7">
        <v>1.0875011950866599E-2</v>
      </c>
      <c r="H1673" s="7">
        <v>1.4243732840807001E-2</v>
      </c>
      <c r="I1673" s="7">
        <v>0.118150548992648</v>
      </c>
      <c r="J1673" s="7">
        <v>9.4008705562426506E-2</v>
      </c>
      <c r="K1673" s="7">
        <v>6.06594838156004E-2</v>
      </c>
      <c r="L1673" s="7">
        <v>0.370445499193303</v>
      </c>
      <c r="M1673" s="7">
        <v>4.7623015971733497E-2</v>
      </c>
      <c r="N1673" s="7">
        <v>9.9260865423856606E-2</v>
      </c>
      <c r="O1673" s="7">
        <v>1.30962538306439E-2</v>
      </c>
      <c r="P1673" s="7">
        <v>0.17163688241811501</v>
      </c>
      <c r="Q1673" s="7">
        <v>5.9368164007560296</v>
      </c>
    </row>
    <row r="1674" spans="1:17" hidden="1" x14ac:dyDescent="0.3">
      <c r="A1674" s="3" t="s">
        <v>57</v>
      </c>
      <c r="B1674" s="2">
        <v>44136</v>
      </c>
      <c r="C1674" s="7">
        <v>0.686805480565016</v>
      </c>
      <c r="D1674" s="7">
        <v>1.27423811352128E-2</v>
      </c>
      <c r="E1674" s="7">
        <v>0.68711352732608899</v>
      </c>
      <c r="F1674" s="7">
        <v>0.30014409153869798</v>
      </c>
      <c r="G1674" s="7">
        <v>1.38583362840586E-2</v>
      </c>
      <c r="H1674" s="7">
        <v>8.4965058128914899E-3</v>
      </c>
      <c r="I1674" s="7">
        <v>5.7427169506870802E-2</v>
      </c>
      <c r="J1674" s="7">
        <v>5.4886932841219899E-2</v>
      </c>
      <c r="K1674" s="7">
        <v>4.2368490632413797E-2</v>
      </c>
      <c r="L1674" s="7">
        <v>0.52043205004484705</v>
      </c>
      <c r="M1674" s="7">
        <v>4.7909623617453899E-2</v>
      </c>
      <c r="N1674" s="7">
        <v>8.3410300707627102E-2</v>
      </c>
      <c r="O1674" s="7">
        <v>9.0851551231884708E-3</v>
      </c>
      <c r="P1674" s="7">
        <v>0.162125435429429</v>
      </c>
      <c r="Q1674" s="7">
        <v>5.9815973076510804</v>
      </c>
    </row>
    <row r="1675" spans="1:17" hidden="1" x14ac:dyDescent="0.3">
      <c r="A1675" s="3" t="s">
        <v>57</v>
      </c>
      <c r="B1675" s="2">
        <v>44166</v>
      </c>
      <c r="C1675" s="7">
        <v>0.99256758587536498</v>
      </c>
      <c r="D1675" s="7">
        <v>1.1916973212957699E-2</v>
      </c>
      <c r="E1675" s="7">
        <v>0.61776762603047797</v>
      </c>
      <c r="F1675" s="7">
        <v>0.37031540075656499</v>
      </c>
      <c r="G1675" s="7">
        <v>1.28888162570906E-2</v>
      </c>
      <c r="H1675" s="7">
        <v>1.77090450833629E-2</v>
      </c>
      <c r="I1675" s="7">
        <v>0.14937926500662799</v>
      </c>
      <c r="J1675" s="7">
        <v>6.8280383930045901E-2</v>
      </c>
      <c r="K1675" s="7">
        <v>7.7134249188131901E-2</v>
      </c>
      <c r="L1675" s="7">
        <v>0.40839169267421799</v>
      </c>
      <c r="M1675" s="7">
        <v>5.1445304218914599E-2</v>
      </c>
      <c r="N1675" s="7">
        <v>6.8891224915120397E-2</v>
      </c>
      <c r="O1675" s="7">
        <v>8.07752790796697E-3</v>
      </c>
      <c r="P1675" s="7">
        <v>0.137802490818521</v>
      </c>
      <c r="Q1675" s="7">
        <v>5.9582605192139502</v>
      </c>
    </row>
    <row r="1676" spans="1:17" hidden="1" x14ac:dyDescent="0.3">
      <c r="A1676" s="3" t="s">
        <v>57</v>
      </c>
      <c r="B1676" s="2">
        <v>44197</v>
      </c>
      <c r="C1676" s="7">
        <v>0.53262869712176197</v>
      </c>
      <c r="D1676" s="7">
        <v>1.3882181091166399E-2</v>
      </c>
      <c r="E1676" s="7">
        <v>0.72123274812904303</v>
      </c>
      <c r="F1676" s="7">
        <v>0.26488507077979101</v>
      </c>
      <c r="G1676" s="7">
        <v>1.43170480506985E-2</v>
      </c>
      <c r="H1676" s="7">
        <v>2.7541642389041802E-3</v>
      </c>
      <c r="I1676" s="7">
        <v>3.1934597734049698E-2</v>
      </c>
      <c r="J1676" s="7">
        <v>4.4909024531491801E-2</v>
      </c>
      <c r="K1676" s="7">
        <v>2.9058997853755E-2</v>
      </c>
      <c r="L1676" s="7">
        <v>0.59285765906426302</v>
      </c>
      <c r="M1676" s="7">
        <v>4.6947415184262903E-2</v>
      </c>
      <c r="N1676" s="7">
        <v>5.6533838963528101E-2</v>
      </c>
      <c r="O1676" s="7">
        <v>7.8583478962626092E-3</v>
      </c>
      <c r="P1676" s="7">
        <v>0.17282890648278401</v>
      </c>
      <c r="Q1676" s="7">
        <v>6.0555337522053101</v>
      </c>
    </row>
    <row r="1677" spans="1:17" hidden="1" x14ac:dyDescent="0.3">
      <c r="A1677" s="3" t="s">
        <v>57</v>
      </c>
      <c r="B1677" s="2">
        <v>44228</v>
      </c>
      <c r="C1677" s="7">
        <v>0.55275907867358098</v>
      </c>
      <c r="D1677" s="7">
        <v>1.27747864269029E-2</v>
      </c>
      <c r="E1677" s="7">
        <v>0.70530543481102104</v>
      </c>
      <c r="F1677" s="7">
        <v>0.28191977876207602</v>
      </c>
      <c r="G1677" s="7">
        <v>1.46776179848631E-2</v>
      </c>
      <c r="H1677" s="7">
        <v>2.36842363390956E-3</v>
      </c>
      <c r="I1677" s="7">
        <v>3.69758704991896E-2</v>
      </c>
      <c r="J1677" s="7">
        <v>4.4834056822060403E-2</v>
      </c>
      <c r="K1677" s="7">
        <v>2.9034913090588799E-2</v>
      </c>
      <c r="L1677" s="7">
        <v>0.56946953282624002</v>
      </c>
      <c r="M1677" s="7">
        <v>4.68077416834825E-2</v>
      </c>
      <c r="N1677" s="7">
        <v>6.4749282305363906E-2</v>
      </c>
      <c r="O1677" s="7">
        <v>7.6310854582210602E-3</v>
      </c>
      <c r="P1677" s="7">
        <v>0.183451475696081</v>
      </c>
      <c r="Q1677" s="7">
        <v>6.0354588378685596</v>
      </c>
    </row>
    <row r="1678" spans="1:17" x14ac:dyDescent="0.3">
      <c r="A1678" s="3" t="s">
        <v>57</v>
      </c>
      <c r="B1678" s="2">
        <v>44256</v>
      </c>
      <c r="C1678" s="7">
        <v>0.68830340883209995</v>
      </c>
      <c r="D1678" s="7">
        <v>1.28215163715962E-2</v>
      </c>
      <c r="E1678" s="7">
        <v>0.69758738793366304</v>
      </c>
      <c r="F1678" s="7">
        <v>0.28959109569474101</v>
      </c>
      <c r="G1678" s="7">
        <v>1.37392653129198E-2</v>
      </c>
      <c r="H1678" s="7">
        <v>2.0548880436489399E-3</v>
      </c>
      <c r="I1678" s="7">
        <v>3.90100139303323E-2</v>
      </c>
      <c r="J1678" s="7">
        <v>4.2767863252005101E-2</v>
      </c>
      <c r="K1678" s="7">
        <v>2.84228777575684E-2</v>
      </c>
      <c r="L1678" s="7">
        <v>0.53229656118878799</v>
      </c>
      <c r="M1678" s="7">
        <v>4.8419368591724098E-2</v>
      </c>
      <c r="N1678" s="7">
        <v>8.2007576240843996E-2</v>
      </c>
      <c r="O1678" s="7">
        <v>8.6142999003309597E-3</v>
      </c>
      <c r="P1678" s="7">
        <v>0.20266728578183901</v>
      </c>
      <c r="Q1678" s="7">
        <v>5.9893105656986503</v>
      </c>
    </row>
    <row r="1679" spans="1:17" hidden="1" x14ac:dyDescent="0.3">
      <c r="A1679" s="3" t="s">
        <v>57</v>
      </c>
      <c r="B1679" s="2">
        <v>44287</v>
      </c>
      <c r="C1679" s="7">
        <v>0.88228812580051896</v>
      </c>
      <c r="D1679" s="7">
        <v>1.21866105583468E-2</v>
      </c>
      <c r="E1679" s="7">
        <v>0.62053043671119301</v>
      </c>
      <c r="F1679" s="7">
        <v>0.36728295273046002</v>
      </c>
      <c r="G1679" s="7">
        <v>9.8301253543460303E-3</v>
      </c>
      <c r="H1679" s="7">
        <v>8.0907567372206397E-3</v>
      </c>
      <c r="I1679" s="7">
        <v>0.108956267808116</v>
      </c>
      <c r="J1679" s="7">
        <v>6.1420432834695601E-2</v>
      </c>
      <c r="K1679" s="7">
        <v>5.0811112009753003E-2</v>
      </c>
      <c r="L1679" s="7">
        <v>0.39970759140362699</v>
      </c>
      <c r="M1679" s="7">
        <v>4.9551301761496101E-2</v>
      </c>
      <c r="N1679" s="7">
        <v>0.10189367079623</v>
      </c>
      <c r="O1679" s="7">
        <v>1.0895492474035399E-2</v>
      </c>
      <c r="P1679" s="7">
        <v>0.19884324882048099</v>
      </c>
      <c r="Q1679" s="7">
        <v>5.9169851839646501</v>
      </c>
    </row>
    <row r="1680" spans="1:17" hidden="1" x14ac:dyDescent="0.3">
      <c r="A1680" s="3" t="s">
        <v>57</v>
      </c>
      <c r="B1680" s="2">
        <v>44317</v>
      </c>
      <c r="C1680" s="7">
        <v>1.01077504607557</v>
      </c>
      <c r="D1680" s="7">
        <v>1.14984264413652E-2</v>
      </c>
      <c r="E1680" s="7">
        <v>0.58489502558181505</v>
      </c>
      <c r="F1680" s="7">
        <v>0.40360654797682</v>
      </c>
      <c r="G1680" s="7">
        <v>8.9738624718380903E-3</v>
      </c>
      <c r="H1680" s="7">
        <v>1.1707103879603499E-2</v>
      </c>
      <c r="I1680" s="7">
        <v>0.11388814073433599</v>
      </c>
      <c r="J1680" s="7">
        <v>8.5589417235592893E-2</v>
      </c>
      <c r="K1680" s="7">
        <v>5.4615322807653702E-2</v>
      </c>
      <c r="L1680" s="7">
        <v>0.354964720703349</v>
      </c>
      <c r="M1680" s="7">
        <v>4.7169165083744899E-2</v>
      </c>
      <c r="N1680" s="7">
        <v>0.102699017837152</v>
      </c>
      <c r="O1680" s="7">
        <v>1.5019461910035401E-2</v>
      </c>
      <c r="P1680" s="7">
        <v>0.20537378733669401</v>
      </c>
      <c r="Q1680" s="7">
        <v>5.9311166851061996</v>
      </c>
    </row>
    <row r="1681" spans="1:17" hidden="1" x14ac:dyDescent="0.3">
      <c r="A1681" s="3" t="s">
        <v>57</v>
      </c>
      <c r="B1681" s="2">
        <v>44348</v>
      </c>
      <c r="C1681" s="7">
        <v>0.94355488528839404</v>
      </c>
      <c r="D1681" s="7">
        <v>1.2797419956670501E-2</v>
      </c>
      <c r="E1681" s="7">
        <v>0.59962306622424399</v>
      </c>
      <c r="F1681" s="7">
        <v>0.38757951381908501</v>
      </c>
      <c r="G1681" s="7">
        <v>9.7387813003063008E-3</v>
      </c>
      <c r="H1681" s="7">
        <v>1.16079507872924E-2</v>
      </c>
      <c r="I1681" s="7">
        <v>0.109083160301941</v>
      </c>
      <c r="J1681" s="7">
        <v>9.9923033365283201E-2</v>
      </c>
      <c r="K1681" s="7">
        <v>5.4767312178476198E-2</v>
      </c>
      <c r="L1681" s="7">
        <v>0.367530852158097</v>
      </c>
      <c r="M1681" s="7">
        <v>5.0407256644263897E-2</v>
      </c>
      <c r="N1681" s="7">
        <v>8.8682577590684597E-2</v>
      </c>
      <c r="O1681" s="7">
        <v>2.07810854092456E-2</v>
      </c>
      <c r="P1681" s="7">
        <v>0.18747799026440901</v>
      </c>
      <c r="Q1681" s="7">
        <v>5.9588004983831402</v>
      </c>
    </row>
    <row r="1682" spans="1:17" hidden="1" x14ac:dyDescent="0.3">
      <c r="A1682" s="3" t="s">
        <v>57</v>
      </c>
      <c r="B1682" s="2">
        <v>44378</v>
      </c>
      <c r="C1682" s="7">
        <v>1.02661223283862</v>
      </c>
      <c r="D1682" s="7">
        <v>1.1783136220557201E-2</v>
      </c>
      <c r="E1682" s="7">
        <v>0.58581366661379197</v>
      </c>
      <c r="F1682" s="7">
        <v>0.40240319716565098</v>
      </c>
      <c r="G1682" s="7">
        <v>9.4205949760628807E-3</v>
      </c>
      <c r="H1682" s="7">
        <v>1.2547657890848799E-2</v>
      </c>
      <c r="I1682" s="7">
        <v>0.10778482178955601</v>
      </c>
      <c r="J1682" s="7">
        <v>0.109238188088365</v>
      </c>
      <c r="K1682" s="7">
        <v>5.5279458192180997E-2</v>
      </c>
      <c r="L1682" s="7">
        <v>0.35433064347326798</v>
      </c>
      <c r="M1682" s="7">
        <v>4.8939418280104299E-2</v>
      </c>
      <c r="N1682" s="7">
        <v>8.3595458796488997E-2</v>
      </c>
      <c r="O1682" s="7">
        <v>2.5284653250291701E-2</v>
      </c>
      <c r="P1682" s="7">
        <v>0.19357910526283401</v>
      </c>
      <c r="Q1682" s="7">
        <v>5.8547859883596098</v>
      </c>
    </row>
    <row r="1683" spans="1:17" hidden="1" x14ac:dyDescent="0.3">
      <c r="A1683" s="3" t="s">
        <v>57</v>
      </c>
      <c r="B1683" s="2">
        <v>44409</v>
      </c>
      <c r="C1683" s="7">
        <v>1.0247323681223801</v>
      </c>
      <c r="D1683" s="7">
        <v>1.15260933762006E-2</v>
      </c>
      <c r="E1683" s="7">
        <v>0.56611738779985199</v>
      </c>
      <c r="F1683" s="7">
        <v>0.42235651882394698</v>
      </c>
      <c r="G1683" s="7">
        <v>9.3812689405474905E-3</v>
      </c>
      <c r="H1683" s="7">
        <v>1.46444301871516E-2</v>
      </c>
      <c r="I1683" s="7">
        <v>0.110230227264992</v>
      </c>
      <c r="J1683" s="7">
        <v>0.126934830852582</v>
      </c>
      <c r="K1683" s="7">
        <v>5.5419886067684603E-2</v>
      </c>
      <c r="L1683" s="7">
        <v>0.32899752367315999</v>
      </c>
      <c r="M1683" s="7">
        <v>4.7930966347418003E-2</v>
      </c>
      <c r="N1683" s="7">
        <v>9.0340258986566502E-2</v>
      </c>
      <c r="O1683" s="7">
        <v>3.0230255134468999E-2</v>
      </c>
      <c r="P1683" s="7">
        <v>0.18589035254542799</v>
      </c>
      <c r="Q1683" s="7">
        <v>5.9279906159023099</v>
      </c>
    </row>
    <row r="1684" spans="1:17" hidden="1" x14ac:dyDescent="0.3">
      <c r="A1684" s="3" t="s">
        <v>57</v>
      </c>
      <c r="B1684" s="2">
        <v>44440</v>
      </c>
      <c r="C1684" s="7">
        <v>0.99308220610188103</v>
      </c>
      <c r="D1684" s="7">
        <v>1.18055528960912E-2</v>
      </c>
      <c r="E1684" s="7">
        <v>0.59132671794080105</v>
      </c>
      <c r="F1684" s="7">
        <v>0.39686772916310797</v>
      </c>
      <c r="G1684" s="7">
        <v>1.03831181492257E-2</v>
      </c>
      <c r="H1684" s="7">
        <v>1.4433330111661501E-2</v>
      </c>
      <c r="I1684" s="7">
        <v>0.101401059408348</v>
      </c>
      <c r="J1684" s="7">
        <v>0.116309427144608</v>
      </c>
      <c r="K1684" s="7">
        <v>5.9717079100046103E-2</v>
      </c>
      <c r="L1684" s="7">
        <v>0.33683318989869299</v>
      </c>
      <c r="M1684" s="7">
        <v>4.88377842494142E-2</v>
      </c>
      <c r="N1684" s="7">
        <v>7.2909146853525994E-2</v>
      </c>
      <c r="O1684" s="7">
        <v>2.6681248254218901E-2</v>
      </c>
      <c r="P1684" s="7">
        <v>0.212494616830258</v>
      </c>
      <c r="Q1684" s="7">
        <v>5.8943076733122499</v>
      </c>
    </row>
    <row r="1685" spans="1:17" hidden="1" x14ac:dyDescent="0.3">
      <c r="A1685" s="3" t="s">
        <v>58</v>
      </c>
      <c r="B1685" s="2">
        <v>43466</v>
      </c>
      <c r="C1685" s="7">
        <v>0.86783382960831601</v>
      </c>
      <c r="D1685" s="7">
        <v>1.54404572778586E-2</v>
      </c>
      <c r="E1685" s="7">
        <v>0.77751199463726095</v>
      </c>
      <c r="F1685" s="7">
        <v>0.20704754808488099</v>
      </c>
      <c r="G1685" s="7">
        <v>1.6738922545824299E-2</v>
      </c>
      <c r="H1685" s="7">
        <v>1.1937702558677901E-2</v>
      </c>
      <c r="I1685" s="7">
        <v>4.8437612186433603E-2</v>
      </c>
      <c r="J1685" s="7">
        <v>0.10346160314568401</v>
      </c>
      <c r="K1685" s="7">
        <v>4.8890825481741597E-2</v>
      </c>
      <c r="L1685" s="7">
        <v>0.38011545758569598</v>
      </c>
      <c r="M1685" s="7">
        <v>6.4652200450381905E-2</v>
      </c>
      <c r="N1685" s="7">
        <v>4.8102919751549802E-2</v>
      </c>
      <c r="O1685" s="7">
        <v>5.9765882753677502E-2</v>
      </c>
      <c r="P1685" s="7">
        <v>0.21789687354033299</v>
      </c>
      <c r="Q1685" s="7">
        <v>5.0513141738171097</v>
      </c>
    </row>
    <row r="1686" spans="1:17" hidden="1" x14ac:dyDescent="0.3">
      <c r="A1686" s="3" t="s">
        <v>58</v>
      </c>
      <c r="B1686" s="2">
        <v>43497</v>
      </c>
      <c r="C1686" s="7">
        <v>0.883183920008621</v>
      </c>
      <c r="D1686" s="7">
        <v>1.6095306242077199E-2</v>
      </c>
      <c r="E1686" s="7">
        <v>0.75764775112666305</v>
      </c>
      <c r="F1686" s="7">
        <v>0.22625694263125901</v>
      </c>
      <c r="G1686" s="7">
        <v>1.6836187416345599E-2</v>
      </c>
      <c r="H1686" s="7">
        <v>1.3048614165957101E-2</v>
      </c>
      <c r="I1686" s="7">
        <v>4.8746767441307001E-2</v>
      </c>
      <c r="J1686" s="7">
        <v>0.119680680927352</v>
      </c>
      <c r="K1686" s="7">
        <v>4.8350690030987901E-2</v>
      </c>
      <c r="L1686" s="7">
        <v>0.37355189921148002</v>
      </c>
      <c r="M1686" s="7">
        <v>6.5293017035119097E-2</v>
      </c>
      <c r="N1686" s="7">
        <v>5.0019495742567199E-2</v>
      </c>
      <c r="O1686" s="7">
        <v>5.7219699254470902E-2</v>
      </c>
      <c r="P1686" s="7">
        <v>0.207252948774413</v>
      </c>
      <c r="Q1686" s="7">
        <v>5.0076732710904501</v>
      </c>
    </row>
    <row r="1687" spans="1:17" hidden="1" x14ac:dyDescent="0.3">
      <c r="A1687" s="3" t="s">
        <v>58</v>
      </c>
      <c r="B1687" s="2">
        <v>43525</v>
      </c>
      <c r="C1687" s="7">
        <v>1.0746063660048899</v>
      </c>
      <c r="D1687" s="7">
        <v>1.49480941191018E-2</v>
      </c>
      <c r="E1687" s="7">
        <v>0.76407050797445697</v>
      </c>
      <c r="F1687" s="7">
        <v>0.220981397906441</v>
      </c>
      <c r="G1687" s="7">
        <v>1.61983863420255E-2</v>
      </c>
      <c r="H1687" s="7">
        <v>1.1306702450044099E-2</v>
      </c>
      <c r="I1687" s="7">
        <v>4.80888545476977E-2</v>
      </c>
      <c r="J1687" s="7">
        <v>0.11605346738687999</v>
      </c>
      <c r="K1687" s="7">
        <v>4.9745074679609903E-2</v>
      </c>
      <c r="L1687" s="7">
        <v>0.35868185614418202</v>
      </c>
      <c r="M1687" s="7">
        <v>6.0601572576781303E-2</v>
      </c>
      <c r="N1687" s="7">
        <v>4.7713843983215903E-2</v>
      </c>
      <c r="O1687" s="7">
        <v>5.4053279785545701E-2</v>
      </c>
      <c r="P1687" s="7">
        <v>0.237556962104018</v>
      </c>
      <c r="Q1687" s="7">
        <v>4.9789638628704997</v>
      </c>
    </row>
    <row r="1688" spans="1:17" hidden="1" x14ac:dyDescent="0.3">
      <c r="A1688" s="3" t="s">
        <v>58</v>
      </c>
      <c r="B1688" s="2">
        <v>43556</v>
      </c>
      <c r="C1688" s="7">
        <v>1.00640840354338</v>
      </c>
      <c r="D1688" s="7">
        <v>1.5979592196238901E-2</v>
      </c>
      <c r="E1688" s="7">
        <v>0.77298338700154001</v>
      </c>
      <c r="F1688" s="7">
        <v>0.211037020802221</v>
      </c>
      <c r="G1688" s="7">
        <v>1.6584604854020201E-2</v>
      </c>
      <c r="H1688" s="7">
        <v>1.54726521956617E-2</v>
      </c>
      <c r="I1688" s="7">
        <v>5.2586078186331799E-2</v>
      </c>
      <c r="J1688" s="7">
        <v>0.118551961671126</v>
      </c>
      <c r="K1688" s="7">
        <v>4.9744161085683199E-2</v>
      </c>
      <c r="L1688" s="7">
        <v>0.36903013560658199</v>
      </c>
      <c r="M1688" s="7">
        <v>5.8594771345104699E-2</v>
      </c>
      <c r="N1688" s="7">
        <v>5.8247255934212303E-2</v>
      </c>
      <c r="O1688" s="7">
        <v>5.4876123815600003E-2</v>
      </c>
      <c r="P1688" s="7">
        <v>0.20631225530567701</v>
      </c>
      <c r="Q1688" s="7">
        <v>5.0287508349356296</v>
      </c>
    </row>
    <row r="1689" spans="1:17" hidden="1" x14ac:dyDescent="0.3">
      <c r="A1689" s="3" t="s">
        <v>58</v>
      </c>
      <c r="B1689" s="2">
        <v>43586</v>
      </c>
      <c r="C1689" s="7">
        <v>1.0313115960953401</v>
      </c>
      <c r="D1689" s="7">
        <v>1.50945990432818E-2</v>
      </c>
      <c r="E1689" s="7">
        <v>0.77630829714254002</v>
      </c>
      <c r="F1689" s="7">
        <v>0.20859710381417801</v>
      </c>
      <c r="G1689" s="7">
        <v>1.5784178008519899E-2</v>
      </c>
      <c r="H1689" s="7">
        <v>1.4035987269973399E-2</v>
      </c>
      <c r="I1689" s="7">
        <v>5.59109908623815E-2</v>
      </c>
      <c r="J1689" s="7">
        <v>0.121629706515905</v>
      </c>
      <c r="K1689" s="7">
        <v>5.1948362108671001E-2</v>
      </c>
      <c r="L1689" s="7">
        <v>0.36104025219053199</v>
      </c>
      <c r="M1689" s="7">
        <v>6.2761493119330297E-2</v>
      </c>
      <c r="N1689" s="7">
        <v>6.4404762524966103E-2</v>
      </c>
      <c r="O1689" s="7">
        <v>5.1442690037144197E-2</v>
      </c>
      <c r="P1689" s="7">
        <v>0.201041577362577</v>
      </c>
      <c r="Q1689" s="7">
        <v>4.9653162608538004</v>
      </c>
    </row>
    <row r="1690" spans="1:17" hidden="1" x14ac:dyDescent="0.3">
      <c r="A1690" s="3" t="s">
        <v>58</v>
      </c>
      <c r="B1690" s="2">
        <v>43617</v>
      </c>
      <c r="C1690" s="7">
        <v>1.02293043773569</v>
      </c>
      <c r="D1690" s="7">
        <v>1.5545938774375901E-2</v>
      </c>
      <c r="E1690" s="7">
        <v>0.75927829342579201</v>
      </c>
      <c r="F1690" s="7">
        <v>0.22517576779983201</v>
      </c>
      <c r="G1690" s="7">
        <v>1.5560178165538899E-2</v>
      </c>
      <c r="H1690" s="7">
        <v>1.4732485867833401E-2</v>
      </c>
      <c r="I1690" s="7">
        <v>5.44787339107888E-2</v>
      </c>
      <c r="J1690" s="7">
        <v>0.120369656401277</v>
      </c>
      <c r="K1690" s="7">
        <v>4.9465764835539702E-2</v>
      </c>
      <c r="L1690" s="7">
        <v>0.360458075180143</v>
      </c>
      <c r="M1690" s="7">
        <v>6.1831492530004001E-2</v>
      </c>
      <c r="N1690" s="7">
        <v>5.5003685902316801E-2</v>
      </c>
      <c r="O1690" s="7">
        <v>5.5219336129415597E-2</v>
      </c>
      <c r="P1690" s="7">
        <v>0.21288059107714299</v>
      </c>
      <c r="Q1690" s="7">
        <v>4.9943360854212404</v>
      </c>
    </row>
    <row r="1691" spans="1:17" hidden="1" x14ac:dyDescent="0.3">
      <c r="A1691" s="3" t="s">
        <v>58</v>
      </c>
      <c r="B1691" s="2">
        <v>43647</v>
      </c>
      <c r="C1691" s="7">
        <v>1.01424018394294</v>
      </c>
      <c r="D1691" s="7">
        <v>1.6590349901078601E-2</v>
      </c>
      <c r="E1691" s="7">
        <v>0.77093186981656003</v>
      </c>
      <c r="F1691" s="7">
        <v>0.212477780282362</v>
      </c>
      <c r="G1691" s="7">
        <v>1.6212148242987799E-2</v>
      </c>
      <c r="H1691" s="7">
        <v>1.41407979914669E-2</v>
      </c>
      <c r="I1691" s="7">
        <v>6.0657050777099097E-2</v>
      </c>
      <c r="J1691" s="7">
        <v>0.121542189500858</v>
      </c>
      <c r="K1691" s="7">
        <v>5.35807570527701E-2</v>
      </c>
      <c r="L1691" s="7">
        <v>0.36907143967866102</v>
      </c>
      <c r="M1691" s="7">
        <v>6.5461880293448904E-2</v>
      </c>
      <c r="N1691" s="7">
        <v>5.4312530834911603E-2</v>
      </c>
      <c r="O1691" s="7">
        <v>5.5603336276747697E-2</v>
      </c>
      <c r="P1691" s="7">
        <v>0.18941786935105001</v>
      </c>
      <c r="Q1691" s="7">
        <v>5.04228406594933</v>
      </c>
    </row>
    <row r="1692" spans="1:17" hidden="1" x14ac:dyDescent="0.3">
      <c r="A1692" s="3" t="s">
        <v>58</v>
      </c>
      <c r="B1692" s="2">
        <v>43678</v>
      </c>
      <c r="C1692" s="7">
        <v>1.0357506836810799</v>
      </c>
      <c r="D1692" s="7">
        <v>1.56679390779094E-2</v>
      </c>
      <c r="E1692" s="7">
        <v>0.76882407957592802</v>
      </c>
      <c r="F1692" s="7">
        <v>0.215507981346163</v>
      </c>
      <c r="G1692" s="7">
        <v>1.5940387013505499E-2</v>
      </c>
      <c r="H1692" s="7">
        <v>1.88179688449043E-2</v>
      </c>
      <c r="I1692" s="7">
        <v>5.7683567547378703E-2</v>
      </c>
      <c r="J1692" s="7">
        <v>0.137122964384952</v>
      </c>
      <c r="K1692" s="7">
        <v>5.2543834095729498E-2</v>
      </c>
      <c r="L1692" s="7">
        <v>0.36102222314069199</v>
      </c>
      <c r="M1692" s="7">
        <v>6.4452316330455506E-2</v>
      </c>
      <c r="N1692" s="7">
        <v>5.1489330063162302E-2</v>
      </c>
      <c r="O1692" s="7">
        <v>4.9643594777667797E-2</v>
      </c>
      <c r="P1692" s="7">
        <v>0.19128381380155299</v>
      </c>
      <c r="Q1692" s="7">
        <v>4.9599662984226596</v>
      </c>
    </row>
    <row r="1693" spans="1:17" hidden="1" x14ac:dyDescent="0.3">
      <c r="A1693" s="3" t="s">
        <v>58</v>
      </c>
      <c r="B1693" s="2">
        <v>43709</v>
      </c>
      <c r="C1693" s="7">
        <v>0.95517210848692202</v>
      </c>
      <c r="D1693" s="7">
        <v>1.6213361144976401E-2</v>
      </c>
      <c r="E1693" s="7">
        <v>0.78799845095627297</v>
      </c>
      <c r="F1693" s="7">
        <v>0.19578818789875099</v>
      </c>
      <c r="G1693" s="7">
        <v>1.6640890561362601E-2</v>
      </c>
      <c r="H1693" s="7">
        <v>1.49989102891201E-2</v>
      </c>
      <c r="I1693" s="7">
        <v>5.59536643396574E-2</v>
      </c>
      <c r="J1693" s="7">
        <v>0.122773508011495</v>
      </c>
      <c r="K1693" s="7">
        <v>5.3853944252035102E-2</v>
      </c>
      <c r="L1693" s="7">
        <v>0.36492730156447001</v>
      </c>
      <c r="M1693" s="7">
        <v>6.2813099562839703E-2</v>
      </c>
      <c r="N1693" s="7">
        <v>5.2876965467376899E-2</v>
      </c>
      <c r="O1693" s="7">
        <v>5.4764756373101103E-2</v>
      </c>
      <c r="P1693" s="7">
        <v>0.20039695957854201</v>
      </c>
      <c r="Q1693" s="7">
        <v>4.9928102135088199</v>
      </c>
    </row>
    <row r="1694" spans="1:17" hidden="1" x14ac:dyDescent="0.3">
      <c r="A1694" s="3" t="s">
        <v>58</v>
      </c>
      <c r="B1694" s="2">
        <v>43739</v>
      </c>
      <c r="C1694" s="7">
        <v>0.98920371359148596</v>
      </c>
      <c r="D1694" s="7">
        <v>1.66171496724947E-2</v>
      </c>
      <c r="E1694" s="7">
        <v>0.77524414831480404</v>
      </c>
      <c r="F1694" s="7">
        <v>0.20813870201270199</v>
      </c>
      <c r="G1694" s="7">
        <v>1.6852296448155699E-2</v>
      </c>
      <c r="H1694" s="7">
        <v>1.42520554493456E-2</v>
      </c>
      <c r="I1694" s="7">
        <v>5.7063314999847799E-2</v>
      </c>
      <c r="J1694" s="7">
        <v>0.118125364697082</v>
      </c>
      <c r="K1694" s="7">
        <v>5.6566324364552098E-2</v>
      </c>
      <c r="L1694" s="7">
        <v>0.37007954613896898</v>
      </c>
      <c r="M1694" s="7">
        <v>6.3586663638322993E-2</v>
      </c>
      <c r="N1694" s="7">
        <v>5.4147139097162199E-2</v>
      </c>
      <c r="O1694" s="7">
        <v>5.3647578556281002E-2</v>
      </c>
      <c r="P1694" s="7">
        <v>0.195679716610281</v>
      </c>
      <c r="Q1694" s="7">
        <v>5.0048651138442501</v>
      </c>
    </row>
    <row r="1695" spans="1:17" hidden="1" x14ac:dyDescent="0.3">
      <c r="A1695" s="3" t="s">
        <v>58</v>
      </c>
      <c r="B1695" s="2">
        <v>43770</v>
      </c>
      <c r="C1695" s="7">
        <v>1.0078339624203601</v>
      </c>
      <c r="D1695" s="7">
        <v>1.6391082708461999E-2</v>
      </c>
      <c r="E1695" s="7">
        <v>0.79519917502121495</v>
      </c>
      <c r="F1695" s="7">
        <v>0.18840974227032301</v>
      </c>
      <c r="G1695" s="7">
        <v>1.8635955643589198E-2</v>
      </c>
      <c r="H1695" s="7">
        <v>1.70183601248474E-2</v>
      </c>
      <c r="I1695" s="7">
        <v>6.0304525810366799E-2</v>
      </c>
      <c r="J1695" s="7">
        <v>0.11748925216705</v>
      </c>
      <c r="K1695" s="7">
        <v>6.2943820265175796E-2</v>
      </c>
      <c r="L1695" s="7">
        <v>0.36947720738847101</v>
      </c>
      <c r="M1695" s="7">
        <v>6.3289395110898095E-2</v>
      </c>
      <c r="N1695" s="7">
        <v>5.1810836321529198E-2</v>
      </c>
      <c r="O1695" s="7">
        <v>4.7464132505590902E-2</v>
      </c>
      <c r="P1695" s="7">
        <v>0.19156651466248101</v>
      </c>
      <c r="Q1695" s="7">
        <v>5.0326549102986098</v>
      </c>
    </row>
    <row r="1696" spans="1:17" hidden="1" x14ac:dyDescent="0.3">
      <c r="A1696" s="3" t="s">
        <v>58</v>
      </c>
      <c r="B1696" s="2">
        <v>43800</v>
      </c>
      <c r="C1696" s="7">
        <v>1.1115247948809901</v>
      </c>
      <c r="D1696" s="7">
        <v>1.62032878242949E-2</v>
      </c>
      <c r="E1696" s="7">
        <v>0.80931223393232299</v>
      </c>
      <c r="F1696" s="7">
        <v>0.17448447824338201</v>
      </c>
      <c r="G1696" s="7">
        <v>1.8763411965752399E-2</v>
      </c>
      <c r="H1696" s="7">
        <v>2.1600226854016E-2</v>
      </c>
      <c r="I1696" s="7">
        <v>7.2359266489476506E-2</v>
      </c>
      <c r="J1696" s="7">
        <v>0.11956405012345001</v>
      </c>
      <c r="K1696" s="7">
        <v>7.33077265521032E-2</v>
      </c>
      <c r="L1696" s="7">
        <v>0.39170818838300597</v>
      </c>
      <c r="M1696" s="7">
        <v>6.1026124635578299E-2</v>
      </c>
      <c r="N1696" s="7">
        <v>3.6869886062292502E-2</v>
      </c>
      <c r="O1696" s="7">
        <v>4.84113864621942E-2</v>
      </c>
      <c r="P1696" s="7">
        <v>0.156389732472131</v>
      </c>
      <c r="Q1696" s="7">
        <v>4.98311621202512</v>
      </c>
    </row>
    <row r="1697" spans="1:17" hidden="1" x14ac:dyDescent="0.3">
      <c r="A1697" s="3" t="s">
        <v>58</v>
      </c>
      <c r="B1697" s="2">
        <v>43831</v>
      </c>
      <c r="C1697" s="7">
        <v>0.91554837771271902</v>
      </c>
      <c r="D1697" s="7">
        <v>1.5616358413446401E-2</v>
      </c>
      <c r="E1697" s="7">
        <v>0.77847110322004498</v>
      </c>
      <c r="F1697" s="7">
        <v>0.205912538366508</v>
      </c>
      <c r="G1697" s="7">
        <v>1.69789828564198E-2</v>
      </c>
      <c r="H1697" s="7">
        <v>1.10016939884906E-2</v>
      </c>
      <c r="I1697" s="7">
        <v>4.7552391220242997E-2</v>
      </c>
      <c r="J1697" s="7">
        <v>0.11414132070232701</v>
      </c>
      <c r="K1697" s="7">
        <v>5.0325072601982303E-2</v>
      </c>
      <c r="L1697" s="7">
        <v>0.36890795875434701</v>
      </c>
      <c r="M1697" s="7">
        <v>6.5854115363319005E-2</v>
      </c>
      <c r="N1697" s="7">
        <v>4.7930028740512998E-2</v>
      </c>
      <c r="O1697" s="7">
        <v>5.69424950667708E-2</v>
      </c>
      <c r="P1697" s="7">
        <v>0.22036594070558799</v>
      </c>
      <c r="Q1697" s="7">
        <v>5.0038142850697502</v>
      </c>
    </row>
    <row r="1698" spans="1:17" hidden="1" x14ac:dyDescent="0.3">
      <c r="A1698" s="3" t="s">
        <v>58</v>
      </c>
      <c r="B1698" s="2">
        <v>43862</v>
      </c>
      <c r="C1698" s="7">
        <v>0.91212409840591102</v>
      </c>
      <c r="D1698" s="7">
        <v>1.6412805865366999E-2</v>
      </c>
      <c r="E1698" s="7">
        <v>0.78530554998067303</v>
      </c>
      <c r="F1698" s="7">
        <v>0.19828164415395999</v>
      </c>
      <c r="G1698" s="7">
        <v>1.7966807635524398E-2</v>
      </c>
      <c r="H1698" s="7">
        <v>1.3414642440414201E-2</v>
      </c>
      <c r="I1698" s="7">
        <v>4.69840803091943E-2</v>
      </c>
      <c r="J1698" s="7">
        <v>0.127914198413035</v>
      </c>
      <c r="K1698" s="7">
        <v>5.1094339326079798E-2</v>
      </c>
      <c r="L1698" s="7">
        <v>0.37675420569239698</v>
      </c>
      <c r="M1698" s="7">
        <v>6.7197400997856704E-2</v>
      </c>
      <c r="N1698" s="7">
        <v>4.7537158625966303E-2</v>
      </c>
      <c r="O1698" s="7">
        <v>5.2713473274415501E-2</v>
      </c>
      <c r="P1698" s="7">
        <v>0.198423693285117</v>
      </c>
      <c r="Q1698" s="7">
        <v>5.0176724534582204</v>
      </c>
    </row>
    <row r="1699" spans="1:17" x14ac:dyDescent="0.3">
      <c r="A1699" s="3" t="s">
        <v>58</v>
      </c>
      <c r="B1699" s="2">
        <v>43891</v>
      </c>
      <c r="C1699" s="7">
        <v>0.92088367414935501</v>
      </c>
      <c r="D1699" s="7">
        <v>1.6232956944553401E-2</v>
      </c>
      <c r="E1699" s="7">
        <v>0.82931525235257297</v>
      </c>
      <c r="F1699" s="7">
        <v>0.15445179070287399</v>
      </c>
      <c r="G1699" s="7">
        <v>1.7055656057563501E-2</v>
      </c>
      <c r="H1699" s="7">
        <v>8.9954718981576608E-3</v>
      </c>
      <c r="I1699" s="7">
        <v>3.0436198554904599E-2</v>
      </c>
      <c r="J1699" s="7">
        <v>8.4215302735636294E-2</v>
      </c>
      <c r="K1699" s="7">
        <v>5.0438423544482303E-2</v>
      </c>
      <c r="L1699" s="7">
        <v>0.48213007575797301</v>
      </c>
      <c r="M1699" s="7">
        <v>5.7946990743171001E-2</v>
      </c>
      <c r="N1699" s="7">
        <v>4.6406225784868103E-2</v>
      </c>
      <c r="O1699" s="7">
        <v>2.90654411770561E-2</v>
      </c>
      <c r="P1699" s="7">
        <v>0.19331021374618801</v>
      </c>
      <c r="Q1699" s="7">
        <v>5.0732978322021003</v>
      </c>
    </row>
    <row r="1700" spans="1:17" hidden="1" x14ac:dyDescent="0.3">
      <c r="A1700" s="3" t="s">
        <v>58</v>
      </c>
      <c r="B1700" s="2">
        <v>43922</v>
      </c>
      <c r="C1700" s="7">
        <v>0.58032485661059596</v>
      </c>
      <c r="D1700" s="7">
        <v>2.0040851885375799E-2</v>
      </c>
      <c r="E1700" s="7">
        <v>0.87216587627616504</v>
      </c>
      <c r="F1700" s="7">
        <v>0.10779327183845901</v>
      </c>
      <c r="G1700" s="7">
        <v>1.7108532935359501E-2</v>
      </c>
      <c r="H1700" s="7">
        <v>7.6000233566255501E-4</v>
      </c>
      <c r="I1700" s="7">
        <v>7.3983994547018803E-3</v>
      </c>
      <c r="J1700" s="7">
        <v>2.0145360814950601E-2</v>
      </c>
      <c r="K1700" s="7">
        <v>4.0013077227626002E-2</v>
      </c>
      <c r="L1700" s="7">
        <v>0.75349572225902695</v>
      </c>
      <c r="M1700" s="7">
        <v>2.4827178208264099E-2</v>
      </c>
      <c r="N1700" s="7">
        <v>2.6930130568193999E-2</v>
      </c>
      <c r="O1700" s="7">
        <v>3.9424977342209103E-3</v>
      </c>
      <c r="P1700" s="7">
        <v>0.105379098461994</v>
      </c>
      <c r="Q1700" s="7">
        <v>5.2140909208385597</v>
      </c>
    </row>
    <row r="1701" spans="1:17" hidden="1" x14ac:dyDescent="0.3">
      <c r="A1701" s="3" t="s">
        <v>58</v>
      </c>
      <c r="B1701" s="2">
        <v>43952</v>
      </c>
      <c r="C1701" s="7">
        <v>0.72976478228962804</v>
      </c>
      <c r="D1701" s="7">
        <v>1.92911725802602E-2</v>
      </c>
      <c r="E1701" s="7">
        <v>0.85976093178148205</v>
      </c>
      <c r="F1701" s="7">
        <v>0.120947895638258</v>
      </c>
      <c r="G1701" s="7">
        <v>1.93973148904443E-2</v>
      </c>
      <c r="H1701" s="7">
        <v>8.0723462745429099E-4</v>
      </c>
      <c r="I1701" s="7">
        <v>9.1748376564003593E-3</v>
      </c>
      <c r="J1701" s="7">
        <v>3.6027540675725798E-2</v>
      </c>
      <c r="K1701" s="7">
        <v>3.9029988224069903E-2</v>
      </c>
      <c r="L1701" s="7">
        <v>0.648917481479099</v>
      </c>
      <c r="M1701" s="7">
        <v>2.7814690479774501E-2</v>
      </c>
      <c r="N1701" s="7">
        <v>7.7253322689423004E-2</v>
      </c>
      <c r="O1701" s="7">
        <v>3.4820621350201602E-3</v>
      </c>
      <c r="P1701" s="7">
        <v>0.13809552714258899</v>
      </c>
      <c r="Q1701" s="7">
        <v>5.1546262387529902</v>
      </c>
    </row>
    <row r="1702" spans="1:17" hidden="1" x14ac:dyDescent="0.3">
      <c r="A1702" s="3" t="s">
        <v>58</v>
      </c>
      <c r="B1702" s="2">
        <v>43983</v>
      </c>
      <c r="C1702" s="7">
        <v>0.87645270934518105</v>
      </c>
      <c r="D1702" s="7">
        <v>1.8182254406912901E-2</v>
      </c>
      <c r="E1702" s="7">
        <v>0.79534761814595301</v>
      </c>
      <c r="F1702" s="7">
        <v>0.18647012744713401</v>
      </c>
      <c r="G1702" s="7">
        <v>1.9381705646616999E-2</v>
      </c>
      <c r="H1702" s="7">
        <v>6.1650724761737096E-3</v>
      </c>
      <c r="I1702" s="7">
        <v>3.7448192700496999E-2</v>
      </c>
      <c r="J1702" s="7">
        <v>6.0087836133757302E-2</v>
      </c>
      <c r="K1702" s="7">
        <v>4.2138684857575402E-2</v>
      </c>
      <c r="L1702" s="7">
        <v>0.51014590235891299</v>
      </c>
      <c r="M1702" s="7">
        <v>3.4912165379400499E-2</v>
      </c>
      <c r="N1702" s="7">
        <v>6.8692149046004694E-2</v>
      </c>
      <c r="O1702" s="7">
        <v>6.1831304245444901E-3</v>
      </c>
      <c r="P1702" s="7">
        <v>0.21484516097651701</v>
      </c>
      <c r="Q1702" s="7">
        <v>5.1482545560320103</v>
      </c>
    </row>
    <row r="1703" spans="1:17" hidden="1" x14ac:dyDescent="0.3">
      <c r="A1703" s="3" t="s">
        <v>58</v>
      </c>
      <c r="B1703" s="2">
        <v>44013</v>
      </c>
      <c r="C1703" s="7">
        <v>1.03306098574575</v>
      </c>
      <c r="D1703" s="7">
        <v>1.65441610136292E-2</v>
      </c>
      <c r="E1703" s="7">
        <v>0.79512561532036097</v>
      </c>
      <c r="F1703" s="7">
        <v>0.18833022366600999</v>
      </c>
      <c r="G1703" s="7">
        <v>1.74789477292089E-2</v>
      </c>
      <c r="H1703" s="7">
        <v>1.20384223700634E-2</v>
      </c>
      <c r="I1703" s="7">
        <v>4.8622996738762303E-2</v>
      </c>
      <c r="J1703" s="7">
        <v>0.110699746124234</v>
      </c>
      <c r="K1703" s="7">
        <v>4.22693057221371E-2</v>
      </c>
      <c r="L1703" s="7">
        <v>0.41575574068631999</v>
      </c>
      <c r="M1703" s="7">
        <v>5.8437135537018903E-2</v>
      </c>
      <c r="N1703" s="7">
        <v>6.9681537242279906E-2</v>
      </c>
      <c r="O1703" s="7">
        <v>1.41912507291724E-2</v>
      </c>
      <c r="P1703" s="7">
        <v>0.21082491712080301</v>
      </c>
      <c r="Q1703" s="7">
        <v>5.0827295606934504</v>
      </c>
    </row>
    <row r="1704" spans="1:17" hidden="1" x14ac:dyDescent="0.3">
      <c r="A1704" s="3" t="s">
        <v>58</v>
      </c>
      <c r="B1704" s="2">
        <v>44044</v>
      </c>
      <c r="C1704" s="7">
        <v>1.0378477213889601</v>
      </c>
      <c r="D1704" s="7">
        <v>1.8061694688008001E-2</v>
      </c>
      <c r="E1704" s="7">
        <v>0.78308436841820395</v>
      </c>
      <c r="F1704" s="7">
        <v>0.198853936893788</v>
      </c>
      <c r="G1704" s="7">
        <v>1.6696812292558101E-2</v>
      </c>
      <c r="H1704" s="7">
        <v>1.6449907929661198E-2</v>
      </c>
      <c r="I1704" s="7">
        <v>5.6032855716245403E-2</v>
      </c>
      <c r="J1704" s="7">
        <v>0.14451919665559099</v>
      </c>
      <c r="K1704" s="7">
        <v>4.5306022455128402E-2</v>
      </c>
      <c r="L1704" s="7">
        <v>0.39346744763150299</v>
      </c>
      <c r="M1704" s="7">
        <v>5.5709661783613799E-2</v>
      </c>
      <c r="N1704" s="7">
        <v>6.0940957526837099E-2</v>
      </c>
      <c r="O1704" s="7">
        <v>1.8751475607839001E-2</v>
      </c>
      <c r="P1704" s="7">
        <v>0.192125662401023</v>
      </c>
      <c r="Q1704" s="7">
        <v>5.1054530342602904</v>
      </c>
    </row>
    <row r="1705" spans="1:17" hidden="1" x14ac:dyDescent="0.3">
      <c r="A1705" s="3" t="s">
        <v>58</v>
      </c>
      <c r="B1705" s="2">
        <v>44075</v>
      </c>
      <c r="C1705" s="7">
        <v>1.0145917787806</v>
      </c>
      <c r="D1705" s="7">
        <v>1.7065569555546899E-2</v>
      </c>
      <c r="E1705" s="7">
        <v>0.80138113214156204</v>
      </c>
      <c r="F1705" s="7">
        <v>0.18155329830289099</v>
      </c>
      <c r="G1705" s="7">
        <v>1.94213349895484E-2</v>
      </c>
      <c r="H1705" s="7">
        <v>1.3241141619251001E-2</v>
      </c>
      <c r="I1705" s="7">
        <v>5.27117267835438E-2</v>
      </c>
      <c r="J1705" s="7">
        <v>0.12500716525844899</v>
      </c>
      <c r="K1705" s="7">
        <v>4.6635498866602898E-2</v>
      </c>
      <c r="L1705" s="7">
        <v>0.39096178999558001</v>
      </c>
      <c r="M1705" s="7">
        <v>5.7828059722636702E-2</v>
      </c>
      <c r="N1705" s="7">
        <v>5.7280527172234003E-2</v>
      </c>
      <c r="O1705" s="7">
        <v>1.9957911129084099E-2</v>
      </c>
      <c r="P1705" s="7">
        <v>0.21695484446307001</v>
      </c>
      <c r="Q1705" s="7">
        <v>5.0514290273361002</v>
      </c>
    </row>
    <row r="1706" spans="1:17" hidden="1" x14ac:dyDescent="0.3">
      <c r="A1706" s="3" t="s">
        <v>58</v>
      </c>
      <c r="B1706" s="2">
        <v>44105</v>
      </c>
      <c r="C1706" s="7">
        <v>1.01260028176101</v>
      </c>
      <c r="D1706" s="7">
        <v>1.79225891279957E-2</v>
      </c>
      <c r="E1706" s="7">
        <v>0.79724831264554796</v>
      </c>
      <c r="F1706" s="7">
        <v>0.18482909822645599</v>
      </c>
      <c r="G1706" s="7">
        <v>1.8212796971675001E-2</v>
      </c>
      <c r="H1706" s="7">
        <v>1.4291997162069E-2</v>
      </c>
      <c r="I1706" s="7">
        <v>5.67359977640607E-2</v>
      </c>
      <c r="J1706" s="7">
        <v>0.118963353683565</v>
      </c>
      <c r="K1706" s="7">
        <v>5.17819280364437E-2</v>
      </c>
      <c r="L1706" s="7">
        <v>0.40885852243854798</v>
      </c>
      <c r="M1706" s="7">
        <v>6.12674641628696E-2</v>
      </c>
      <c r="N1706" s="7">
        <v>5.92392192372709E-2</v>
      </c>
      <c r="O1706" s="7">
        <v>1.8085138196070601E-2</v>
      </c>
      <c r="P1706" s="7">
        <v>0.19256358234742799</v>
      </c>
      <c r="Q1706" s="7">
        <v>5.09976890365341</v>
      </c>
    </row>
    <row r="1707" spans="1:17" hidden="1" x14ac:dyDescent="0.3">
      <c r="A1707" s="3" t="s">
        <v>58</v>
      </c>
      <c r="B1707" s="2">
        <v>44136</v>
      </c>
      <c r="C1707" s="7">
        <v>0.83088171864166604</v>
      </c>
      <c r="D1707" s="7">
        <v>1.65857452018035E-2</v>
      </c>
      <c r="E1707" s="7">
        <v>0.83925447763473604</v>
      </c>
      <c r="F1707" s="7">
        <v>0.14415977716346101</v>
      </c>
      <c r="G1707" s="7">
        <v>2.8094759816030698E-2</v>
      </c>
      <c r="H1707" s="7">
        <v>6.5774451362371703E-3</v>
      </c>
      <c r="I1707" s="7">
        <v>2.1022705248598401E-2</v>
      </c>
      <c r="J1707" s="7">
        <v>7.1634200691690603E-2</v>
      </c>
      <c r="K1707" s="7">
        <v>5.1245283930889597E-2</v>
      </c>
      <c r="L1707" s="7">
        <v>0.514463679969972</v>
      </c>
      <c r="M1707" s="7">
        <v>5.7205739589736897E-2</v>
      </c>
      <c r="N1707" s="7">
        <v>6.6710802664097194E-2</v>
      </c>
      <c r="O1707" s="7">
        <v>1.3657131730165599E-2</v>
      </c>
      <c r="P1707" s="7">
        <v>0.169388251222582</v>
      </c>
      <c r="Q1707" s="7">
        <v>5.1207412796900904</v>
      </c>
    </row>
    <row r="1708" spans="1:17" hidden="1" x14ac:dyDescent="0.3">
      <c r="A1708" s="3" t="s">
        <v>58</v>
      </c>
      <c r="B1708" s="2">
        <v>44166</v>
      </c>
      <c r="C1708" s="7">
        <v>0.99867189227995301</v>
      </c>
      <c r="D1708" s="7">
        <v>1.8444701272331498E-2</v>
      </c>
      <c r="E1708" s="7">
        <v>0.83709098064113896</v>
      </c>
      <c r="F1708" s="7">
        <v>0.14446431808652899</v>
      </c>
      <c r="G1708" s="7">
        <v>2.60120452026677E-2</v>
      </c>
      <c r="H1708" s="7">
        <v>1.4313131785386899E-2</v>
      </c>
      <c r="I1708" s="7">
        <v>5.9312800846668297E-2</v>
      </c>
      <c r="J1708" s="7">
        <v>7.8046215336588995E-2</v>
      </c>
      <c r="K1708" s="7">
        <v>6.0954158872644701E-2</v>
      </c>
      <c r="L1708" s="7">
        <v>0.49048589918963398</v>
      </c>
      <c r="M1708" s="7">
        <v>6.1470209325667699E-2</v>
      </c>
      <c r="N1708" s="7">
        <v>4.6563421212467301E-2</v>
      </c>
      <c r="O1708" s="7">
        <v>1.2154539476522499E-2</v>
      </c>
      <c r="P1708" s="7">
        <v>0.15068757875175201</v>
      </c>
      <c r="Q1708" s="7">
        <v>5.08680017833015</v>
      </c>
    </row>
    <row r="1709" spans="1:17" hidden="1" x14ac:dyDescent="0.3">
      <c r="A1709" s="3" t="s">
        <v>58</v>
      </c>
      <c r="B1709" s="2">
        <v>44197</v>
      </c>
      <c r="C1709" s="7">
        <v>0.65158418572175403</v>
      </c>
      <c r="D1709" s="7">
        <v>1.98965376750357E-2</v>
      </c>
      <c r="E1709" s="7">
        <v>0.86065075872887797</v>
      </c>
      <c r="F1709" s="7">
        <v>0.11945270359608701</v>
      </c>
      <c r="G1709" s="7">
        <v>1.9098180516779299E-2</v>
      </c>
      <c r="H1709" s="7">
        <v>1.58487480379534E-3</v>
      </c>
      <c r="I1709" s="7">
        <v>9.8428408181736194E-3</v>
      </c>
      <c r="J1709" s="7">
        <v>6.13131405880534E-2</v>
      </c>
      <c r="K1709" s="7">
        <v>3.9222184693591497E-2</v>
      </c>
      <c r="L1709" s="7">
        <v>0.58420378410625595</v>
      </c>
      <c r="M1709" s="7">
        <v>5.3359100075238898E-2</v>
      </c>
      <c r="N1709" s="7">
        <v>4.8350311766590201E-2</v>
      </c>
      <c r="O1709" s="7">
        <v>9.8972400449269301E-3</v>
      </c>
      <c r="P1709" s="7">
        <v>0.17312834258659501</v>
      </c>
      <c r="Q1709" s="7">
        <v>5.1704909717178396</v>
      </c>
    </row>
    <row r="1710" spans="1:17" hidden="1" x14ac:dyDescent="0.3">
      <c r="A1710" s="3" t="s">
        <v>58</v>
      </c>
      <c r="B1710" s="2">
        <v>44228</v>
      </c>
      <c r="C1710" s="7">
        <v>0.657729701063964</v>
      </c>
      <c r="D1710" s="7">
        <v>1.9445004180882401E-2</v>
      </c>
      <c r="E1710" s="7">
        <v>0.84435184438206901</v>
      </c>
      <c r="F1710" s="7">
        <v>0.136203151437049</v>
      </c>
      <c r="G1710" s="7">
        <v>2.0182864337108499E-2</v>
      </c>
      <c r="H1710" s="7">
        <v>1.9691234253253701E-3</v>
      </c>
      <c r="I1710" s="7">
        <v>9.8506416955160808E-3</v>
      </c>
      <c r="J1710" s="7">
        <v>6.5026805460340897E-2</v>
      </c>
      <c r="K1710" s="7">
        <v>4.2487857905758097E-2</v>
      </c>
      <c r="L1710" s="7">
        <v>0.57672379461172096</v>
      </c>
      <c r="M1710" s="7">
        <v>5.39660054284027E-2</v>
      </c>
      <c r="N1710" s="7">
        <v>5.2812061726565197E-2</v>
      </c>
      <c r="O1710" s="7">
        <v>1.0051793023275499E-2</v>
      </c>
      <c r="P1710" s="7">
        <v>0.16692905238598699</v>
      </c>
      <c r="Q1710" s="7">
        <v>5.1847671936845297</v>
      </c>
    </row>
    <row r="1711" spans="1:17" x14ac:dyDescent="0.3">
      <c r="A1711" s="3" t="s">
        <v>58</v>
      </c>
      <c r="B1711" s="2">
        <v>44256</v>
      </c>
      <c r="C1711" s="7">
        <v>0.85099996792646404</v>
      </c>
      <c r="D1711" s="7">
        <v>1.9726178667152101E-2</v>
      </c>
      <c r="E1711" s="7">
        <v>0.83349630416265397</v>
      </c>
      <c r="F1711" s="7">
        <v>0.14677751717019399</v>
      </c>
      <c r="G1711" s="7">
        <v>2.09013800200369E-2</v>
      </c>
      <c r="H1711" s="7">
        <v>2.1779532211101899E-3</v>
      </c>
      <c r="I1711" s="7">
        <v>1.05852337860798E-2</v>
      </c>
      <c r="J1711" s="7">
        <v>6.2478028775525003E-2</v>
      </c>
      <c r="K1711" s="7">
        <v>4.1848952473417897E-2</v>
      </c>
      <c r="L1711" s="7">
        <v>0.52876606865144304</v>
      </c>
      <c r="M1711" s="7">
        <v>5.1706175312890103E-2</v>
      </c>
      <c r="N1711" s="7">
        <v>6.5878931204297206E-2</v>
      </c>
      <c r="O1711" s="7">
        <v>1.21193290400342E-2</v>
      </c>
      <c r="P1711" s="7">
        <v>0.20353794751516599</v>
      </c>
      <c r="Q1711" s="7">
        <v>5.1127228352412599</v>
      </c>
    </row>
    <row r="1712" spans="1:17" hidden="1" x14ac:dyDescent="0.3">
      <c r="A1712" s="3" t="s">
        <v>58</v>
      </c>
      <c r="B1712" s="2">
        <v>44287</v>
      </c>
      <c r="C1712" s="7">
        <v>0.98882249248070497</v>
      </c>
      <c r="D1712" s="7">
        <v>1.8250207274207401E-2</v>
      </c>
      <c r="E1712" s="7">
        <v>0.81311464395133004</v>
      </c>
      <c r="F1712" s="7">
        <v>0.16863514877446301</v>
      </c>
      <c r="G1712" s="7">
        <v>1.8236863353794999E-2</v>
      </c>
      <c r="H1712" s="7">
        <v>8.2080512563138894E-3</v>
      </c>
      <c r="I1712" s="7">
        <v>5.2250308528471401E-2</v>
      </c>
      <c r="J1712" s="7">
        <v>8.34436619052355E-2</v>
      </c>
      <c r="K1712" s="7">
        <v>4.7314561067286501E-2</v>
      </c>
      <c r="L1712" s="7">
        <v>0.43208824770885002</v>
      </c>
      <c r="M1712" s="7">
        <v>6.4377957051578005E-2</v>
      </c>
      <c r="N1712" s="7">
        <v>6.3975540529179101E-2</v>
      </c>
      <c r="O1712" s="7">
        <v>1.7038914855991801E-2</v>
      </c>
      <c r="P1712" s="7">
        <v>0.21306589374329801</v>
      </c>
      <c r="Q1712" s="7">
        <v>5.0521740812212599</v>
      </c>
    </row>
    <row r="1713" spans="1:17" hidden="1" x14ac:dyDescent="0.3">
      <c r="A1713" s="3" t="s">
        <v>58</v>
      </c>
      <c r="B1713" s="2">
        <v>44317</v>
      </c>
      <c r="C1713" s="7">
        <v>1.0939364543708101</v>
      </c>
      <c r="D1713" s="7">
        <v>1.76252349480167E-2</v>
      </c>
      <c r="E1713" s="7">
        <v>0.78296624079754296</v>
      </c>
      <c r="F1713" s="7">
        <v>0.19940852425444</v>
      </c>
      <c r="G1713" s="7">
        <v>1.7408627649085E-2</v>
      </c>
      <c r="H1713" s="7">
        <v>1.37748969629676E-2</v>
      </c>
      <c r="I1713" s="7">
        <v>5.5194654630853601E-2</v>
      </c>
      <c r="J1713" s="7">
        <v>0.112763776944624</v>
      </c>
      <c r="K1713" s="7">
        <v>4.2546113537648499E-2</v>
      </c>
      <c r="L1713" s="7">
        <v>0.39651219524051401</v>
      </c>
      <c r="M1713" s="7">
        <v>6.2584283522491096E-2</v>
      </c>
      <c r="N1713" s="7">
        <v>6.4916440631501204E-2</v>
      </c>
      <c r="O1713" s="7">
        <v>2.1570175731091001E-2</v>
      </c>
      <c r="P1713" s="7">
        <v>0.212728835149224</v>
      </c>
      <c r="Q1713" s="7">
        <v>5.0748946390615801</v>
      </c>
    </row>
    <row r="1714" spans="1:17" hidden="1" x14ac:dyDescent="0.3">
      <c r="A1714" s="3" t="s">
        <v>58</v>
      </c>
      <c r="B1714" s="2">
        <v>44348</v>
      </c>
      <c r="C1714" s="7">
        <v>1.0791518910795099</v>
      </c>
      <c r="D1714" s="7">
        <v>1.6587984572600301E-2</v>
      </c>
      <c r="E1714" s="7">
        <v>0.80315873430476503</v>
      </c>
      <c r="F1714" s="7">
        <v>0.180253281122635</v>
      </c>
      <c r="G1714" s="7">
        <v>1.78455538174878E-2</v>
      </c>
      <c r="H1714" s="7">
        <v>1.55932354531895E-2</v>
      </c>
      <c r="I1714" s="7">
        <v>5.54860263362748E-2</v>
      </c>
      <c r="J1714" s="7">
        <v>0.129624647251807</v>
      </c>
      <c r="K1714" s="7">
        <v>4.1655274246352299E-2</v>
      </c>
      <c r="L1714" s="7">
        <v>0.39694445211577001</v>
      </c>
      <c r="M1714" s="7">
        <v>6.5114066616202296E-2</v>
      </c>
      <c r="N1714" s="7">
        <v>5.3873840727028603E-2</v>
      </c>
      <c r="O1714" s="7">
        <v>2.4588432598225001E-2</v>
      </c>
      <c r="P1714" s="7">
        <v>0.199274470837663</v>
      </c>
      <c r="Q1714" s="7">
        <v>5.0871747484620498</v>
      </c>
    </row>
    <row r="1715" spans="1:17" hidden="1" x14ac:dyDescent="0.3">
      <c r="A1715" s="3" t="s">
        <v>58</v>
      </c>
      <c r="B1715" s="2">
        <v>44378</v>
      </c>
      <c r="C1715" s="7">
        <v>1.1085008286139599</v>
      </c>
      <c r="D1715" s="7">
        <v>1.8334762905925599E-2</v>
      </c>
      <c r="E1715" s="7">
        <v>0.78977868740159596</v>
      </c>
      <c r="F1715" s="7">
        <v>0.19188654969247901</v>
      </c>
      <c r="G1715" s="7">
        <v>1.73492243650838E-2</v>
      </c>
      <c r="H1715" s="7">
        <v>1.60198341034756E-2</v>
      </c>
      <c r="I1715" s="7">
        <v>5.4551259161535699E-2</v>
      </c>
      <c r="J1715" s="7">
        <v>0.13829935204204599</v>
      </c>
      <c r="K1715" s="7">
        <v>4.4322157364037197E-2</v>
      </c>
      <c r="L1715" s="7">
        <v>0.39407724915044101</v>
      </c>
      <c r="M1715" s="7">
        <v>5.9545598030656899E-2</v>
      </c>
      <c r="N1715" s="7">
        <v>5.1770357340930301E-2</v>
      </c>
      <c r="O1715" s="7">
        <v>2.66319278298776E-2</v>
      </c>
      <c r="P1715" s="7">
        <v>0.19743304061191599</v>
      </c>
      <c r="Q1715" s="7">
        <v>5.04802027882074</v>
      </c>
    </row>
    <row r="1716" spans="1:17" hidden="1" x14ac:dyDescent="0.3">
      <c r="A1716" s="3" t="s">
        <v>58</v>
      </c>
      <c r="B1716" s="2">
        <v>44409</v>
      </c>
      <c r="C1716" s="7">
        <v>1.1046751752983599</v>
      </c>
      <c r="D1716" s="7">
        <v>1.79928773593768E-2</v>
      </c>
      <c r="E1716" s="7">
        <v>0.78249387093341405</v>
      </c>
      <c r="F1716" s="7">
        <v>0.19951325170720899</v>
      </c>
      <c r="G1716" s="7">
        <v>1.6868766333520201E-2</v>
      </c>
      <c r="H1716" s="7">
        <v>2.2965964359757399E-2</v>
      </c>
      <c r="I1716" s="7">
        <v>5.8077481203879601E-2</v>
      </c>
      <c r="J1716" s="7">
        <v>0.157754597725383</v>
      </c>
      <c r="K1716" s="7">
        <v>4.2080521711281002E-2</v>
      </c>
      <c r="L1716" s="7">
        <v>0.36925545958351202</v>
      </c>
      <c r="M1716" s="7">
        <v>6.1752012300163701E-2</v>
      </c>
      <c r="N1716" s="7">
        <v>5.2536052469479698E-2</v>
      </c>
      <c r="O1716" s="7">
        <v>3.07007616472438E-2</v>
      </c>
      <c r="P1716" s="7">
        <v>0.18800838266577899</v>
      </c>
      <c r="Q1716" s="7">
        <v>5.07364184495197</v>
      </c>
    </row>
    <row r="1717" spans="1:17" hidden="1" x14ac:dyDescent="0.3">
      <c r="A1717" s="3" t="s">
        <v>58</v>
      </c>
      <c r="B1717" s="2">
        <v>44440</v>
      </c>
      <c r="C1717" s="7">
        <v>1.08093891940177</v>
      </c>
      <c r="D1717" s="7">
        <v>1.6995638994771901E-2</v>
      </c>
      <c r="E1717" s="7">
        <v>0.78388203734315398</v>
      </c>
      <c r="F1717" s="7">
        <v>0.199122323662074</v>
      </c>
      <c r="G1717" s="7">
        <v>1.6663770996722501E-2</v>
      </c>
      <c r="H1717" s="7">
        <v>1.40220169136298E-2</v>
      </c>
      <c r="I1717" s="7">
        <v>5.20295553256633E-2</v>
      </c>
      <c r="J1717" s="7">
        <v>0.136184029012866</v>
      </c>
      <c r="K1717" s="7">
        <v>4.2925396630986101E-2</v>
      </c>
      <c r="L1717" s="7">
        <v>0.36704435764110299</v>
      </c>
      <c r="M1717" s="7">
        <v>6.1709707354563402E-2</v>
      </c>
      <c r="N1717" s="7">
        <v>5.0624468278306703E-2</v>
      </c>
      <c r="O1717" s="7">
        <v>3.4347847282050897E-2</v>
      </c>
      <c r="P1717" s="7">
        <v>0.22444885056410799</v>
      </c>
      <c r="Q1717" s="7">
        <v>5.0800789529943202</v>
      </c>
    </row>
    <row r="1718" spans="1:17" hidden="1" x14ac:dyDescent="0.3">
      <c r="A1718" s="3" t="s">
        <v>59</v>
      </c>
      <c r="B1718" s="2">
        <v>43466</v>
      </c>
      <c r="C1718" s="7">
        <v>0.86718911368109097</v>
      </c>
      <c r="D1718" s="7">
        <v>2.30731154633262E-3</v>
      </c>
      <c r="E1718" s="7">
        <v>0.63498224192222097</v>
      </c>
      <c r="F1718" s="7">
        <v>0.36271044653144702</v>
      </c>
      <c r="G1718" s="7">
        <v>1.21553361628389E-2</v>
      </c>
      <c r="H1718" s="7">
        <v>1.5235939879712701E-2</v>
      </c>
      <c r="I1718" s="7">
        <v>8.8426509815864099E-2</v>
      </c>
      <c r="J1718" s="7">
        <v>8.6262364336309197E-2</v>
      </c>
      <c r="K1718" s="7">
        <v>6.6934818556746503E-2</v>
      </c>
      <c r="L1718" s="7">
        <v>0.35701074503723401</v>
      </c>
      <c r="M1718" s="7">
        <v>4.4851587254852797E-2</v>
      </c>
      <c r="N1718" s="7">
        <v>6.4838544429898004E-2</v>
      </c>
      <c r="O1718" s="7">
        <v>2.70877166444334E-2</v>
      </c>
      <c r="P1718" s="7">
        <v>0.23719643788211101</v>
      </c>
      <c r="Q1718" s="7">
        <v>6.9637982626028299</v>
      </c>
    </row>
    <row r="1719" spans="1:17" hidden="1" x14ac:dyDescent="0.3">
      <c r="A1719" s="3" t="s">
        <v>59</v>
      </c>
      <c r="B1719" s="2">
        <v>43497</v>
      </c>
      <c r="C1719" s="7">
        <v>0.87650490556336602</v>
      </c>
      <c r="D1719" s="7">
        <v>2.40408673087603E-3</v>
      </c>
      <c r="E1719" s="7">
        <v>0.63627675649733295</v>
      </c>
      <c r="F1719" s="7">
        <v>0.36131915677179099</v>
      </c>
      <c r="G1719" s="7">
        <v>1.2905127690207499E-2</v>
      </c>
      <c r="H1719" s="7">
        <v>1.6456516335603601E-2</v>
      </c>
      <c r="I1719" s="7">
        <v>9.0142508058320706E-2</v>
      </c>
      <c r="J1719" s="7">
        <v>9.57634191899287E-2</v>
      </c>
      <c r="K1719" s="7">
        <v>6.5986020097798997E-2</v>
      </c>
      <c r="L1719" s="7">
        <v>0.35376489574611603</v>
      </c>
      <c r="M1719" s="7">
        <v>4.66838871043719E-2</v>
      </c>
      <c r="N1719" s="7">
        <v>6.4412852332514495E-2</v>
      </c>
      <c r="O1719" s="7">
        <v>2.7220071611040401E-2</v>
      </c>
      <c r="P1719" s="7">
        <v>0.22666470183409801</v>
      </c>
      <c r="Q1719" s="7">
        <v>6.9543851001323898</v>
      </c>
    </row>
    <row r="1720" spans="1:17" hidden="1" x14ac:dyDescent="0.3">
      <c r="A1720" s="3" t="s">
        <v>59</v>
      </c>
      <c r="B1720" s="2">
        <v>43525</v>
      </c>
      <c r="C1720" s="7">
        <v>1.06229148126628</v>
      </c>
      <c r="D1720" s="7">
        <v>2.0702641883222602E-3</v>
      </c>
      <c r="E1720" s="7">
        <v>0.62951250179386398</v>
      </c>
      <c r="F1720" s="7">
        <v>0.36841723401781401</v>
      </c>
      <c r="G1720" s="7">
        <v>1.23127415616617E-2</v>
      </c>
      <c r="H1720" s="7">
        <v>1.4123501754479E-2</v>
      </c>
      <c r="I1720" s="7">
        <v>9.3150456432029696E-2</v>
      </c>
      <c r="J1720" s="7">
        <v>9.1855956356043003E-2</v>
      </c>
      <c r="K1720" s="7">
        <v>6.4071721209351798E-2</v>
      </c>
      <c r="L1720" s="7">
        <v>0.34089424882886599</v>
      </c>
      <c r="M1720" s="7">
        <v>4.7847814492322199E-2</v>
      </c>
      <c r="N1720" s="7">
        <v>6.59224401868789E-2</v>
      </c>
      <c r="O1720" s="7">
        <v>2.7149402761917098E-2</v>
      </c>
      <c r="P1720" s="7">
        <v>0.24267171641645099</v>
      </c>
      <c r="Q1720" s="7">
        <v>6.9794347899355902</v>
      </c>
    </row>
    <row r="1721" spans="1:17" hidden="1" x14ac:dyDescent="0.3">
      <c r="A1721" s="3" t="s">
        <v>59</v>
      </c>
      <c r="B1721" s="2">
        <v>43556</v>
      </c>
      <c r="C1721" s="7">
        <v>0.98208172574126695</v>
      </c>
      <c r="D1721" s="7">
        <v>2.0660732317539601E-3</v>
      </c>
      <c r="E1721" s="7">
        <v>0.63223866920295202</v>
      </c>
      <c r="F1721" s="7">
        <v>0.36569525756529397</v>
      </c>
      <c r="G1721" s="7">
        <v>1.24442464687563E-2</v>
      </c>
      <c r="H1721" s="7">
        <v>1.8249784215341101E-2</v>
      </c>
      <c r="I1721" s="7">
        <v>9.9109744503979094E-2</v>
      </c>
      <c r="J1721" s="7">
        <v>9.2002379707161297E-2</v>
      </c>
      <c r="K1721" s="7">
        <v>6.6835570788718199E-2</v>
      </c>
      <c r="L1721" s="7">
        <v>0.35031126605965701</v>
      </c>
      <c r="M1721" s="7">
        <v>4.34498997287723E-2</v>
      </c>
      <c r="N1721" s="7">
        <v>6.9197664225223499E-2</v>
      </c>
      <c r="O1721" s="7">
        <v>2.8835157476043798E-2</v>
      </c>
      <c r="P1721" s="7">
        <v>0.21956428682634699</v>
      </c>
      <c r="Q1721" s="7">
        <v>6.9537001886770202</v>
      </c>
    </row>
    <row r="1722" spans="1:17" hidden="1" x14ac:dyDescent="0.3">
      <c r="A1722" s="3" t="s">
        <v>59</v>
      </c>
      <c r="B1722" s="2">
        <v>43586</v>
      </c>
      <c r="C1722" s="7">
        <v>1.0310789909370801</v>
      </c>
      <c r="D1722" s="7">
        <v>2.3804369483922802E-3</v>
      </c>
      <c r="E1722" s="7">
        <v>0.627348038202868</v>
      </c>
      <c r="F1722" s="7">
        <v>0.37027152484873999</v>
      </c>
      <c r="G1722" s="7">
        <v>1.2899690760582399E-2</v>
      </c>
      <c r="H1722" s="7">
        <v>1.5858634109835301E-2</v>
      </c>
      <c r="I1722" s="7">
        <v>0.105049024508891</v>
      </c>
      <c r="J1722" s="7">
        <v>9.4174450861218506E-2</v>
      </c>
      <c r="K1722" s="7">
        <v>6.9723152667809596E-2</v>
      </c>
      <c r="L1722" s="7">
        <v>0.33474546234232599</v>
      </c>
      <c r="M1722" s="7">
        <v>4.4311853712498898E-2</v>
      </c>
      <c r="N1722" s="7">
        <v>7.07172055443549E-2</v>
      </c>
      <c r="O1722" s="7">
        <v>2.9090076415972999E-2</v>
      </c>
      <c r="P1722" s="7">
        <v>0.22343044907651</v>
      </c>
      <c r="Q1722" s="7">
        <v>6.9912357097515496</v>
      </c>
    </row>
    <row r="1723" spans="1:17" hidden="1" x14ac:dyDescent="0.3">
      <c r="A1723" s="3" t="s">
        <v>59</v>
      </c>
      <c r="B1723" s="2">
        <v>43617</v>
      </c>
      <c r="C1723" s="7">
        <v>0.98425283936815899</v>
      </c>
      <c r="D1723" s="7">
        <v>2.4004555310836199E-3</v>
      </c>
      <c r="E1723" s="7">
        <v>0.64010908868974603</v>
      </c>
      <c r="F1723" s="7">
        <v>0.35749045577916999</v>
      </c>
      <c r="G1723" s="7">
        <v>1.18479592986971E-2</v>
      </c>
      <c r="H1723" s="7">
        <v>1.51169244108406E-2</v>
      </c>
      <c r="I1723" s="7">
        <v>0.105741661363499</v>
      </c>
      <c r="J1723" s="7">
        <v>9.2380969322444495E-2</v>
      </c>
      <c r="K1723" s="7">
        <v>6.8565442427380593E-2</v>
      </c>
      <c r="L1723" s="7">
        <v>0.34226706772311899</v>
      </c>
      <c r="M1723" s="7">
        <v>4.3154395207113699E-2</v>
      </c>
      <c r="N1723" s="7">
        <v>6.5711106937900401E-2</v>
      </c>
      <c r="O1723" s="7">
        <v>2.89377921913163E-2</v>
      </c>
      <c r="P1723" s="7">
        <v>0.22627668111768801</v>
      </c>
      <c r="Q1723" s="7">
        <v>7.0035586459547599</v>
      </c>
    </row>
    <row r="1724" spans="1:17" hidden="1" x14ac:dyDescent="0.3">
      <c r="A1724" s="3" t="s">
        <v>59</v>
      </c>
      <c r="B1724" s="2">
        <v>43647</v>
      </c>
      <c r="C1724" s="7">
        <v>1.00167836107159</v>
      </c>
      <c r="D1724" s="7">
        <v>2.5716847823615101E-3</v>
      </c>
      <c r="E1724" s="7">
        <v>0.63112960211451496</v>
      </c>
      <c r="F1724" s="7">
        <v>0.36629871310312301</v>
      </c>
      <c r="G1724" s="7">
        <v>1.27751915502427E-2</v>
      </c>
      <c r="H1724" s="7">
        <v>1.6292000922658999E-2</v>
      </c>
      <c r="I1724" s="7">
        <v>0.111125314570689</v>
      </c>
      <c r="J1724" s="7">
        <v>9.2564131989828893E-2</v>
      </c>
      <c r="K1724" s="7">
        <v>6.8831065559544699E-2</v>
      </c>
      <c r="L1724" s="7">
        <v>0.33951149820814402</v>
      </c>
      <c r="M1724" s="7">
        <v>4.4617494819649398E-2</v>
      </c>
      <c r="N1724" s="7">
        <v>6.58829747609294E-2</v>
      </c>
      <c r="O1724" s="7">
        <v>2.7901197548409799E-2</v>
      </c>
      <c r="P1724" s="7">
        <v>0.22049913006990299</v>
      </c>
      <c r="Q1724" s="7">
        <v>6.9853357371315603</v>
      </c>
    </row>
    <row r="1725" spans="1:17" hidden="1" x14ac:dyDescent="0.3">
      <c r="A1725" s="3" t="s">
        <v>59</v>
      </c>
      <c r="B1725" s="2">
        <v>43678</v>
      </c>
      <c r="C1725" s="7">
        <v>1.0134736370186801</v>
      </c>
      <c r="D1725" s="7">
        <v>2.7631197094418899E-3</v>
      </c>
      <c r="E1725" s="7">
        <v>0.63631342425153903</v>
      </c>
      <c r="F1725" s="7">
        <v>0.36092345603901899</v>
      </c>
      <c r="G1725" s="7">
        <v>1.2825250414593301E-2</v>
      </c>
      <c r="H1725" s="7">
        <v>1.93507752399809E-2</v>
      </c>
      <c r="I1725" s="7">
        <v>0.111007421652321</v>
      </c>
      <c r="J1725" s="7">
        <v>0.101033644697509</v>
      </c>
      <c r="K1725" s="7">
        <v>6.93011603665529E-2</v>
      </c>
      <c r="L1725" s="7">
        <v>0.337023917556591</v>
      </c>
      <c r="M1725" s="7">
        <v>4.3335555870318301E-2</v>
      </c>
      <c r="N1725" s="7">
        <v>6.8528956766969101E-2</v>
      </c>
      <c r="O1725" s="7">
        <v>2.3738826432940799E-2</v>
      </c>
      <c r="P1725" s="7">
        <v>0.21385449100222301</v>
      </c>
      <c r="Q1725" s="7">
        <v>6.9783004438450398</v>
      </c>
    </row>
    <row r="1726" spans="1:17" hidden="1" x14ac:dyDescent="0.3">
      <c r="A1726" s="3" t="s">
        <v>59</v>
      </c>
      <c r="B1726" s="2">
        <v>43709</v>
      </c>
      <c r="C1726" s="7">
        <v>0.966563163101268</v>
      </c>
      <c r="D1726" s="7">
        <v>2.5100797070780898E-3</v>
      </c>
      <c r="E1726" s="7">
        <v>0.63701122583895997</v>
      </c>
      <c r="F1726" s="7">
        <v>0.36047869445396202</v>
      </c>
      <c r="G1726" s="7">
        <v>1.36772230298051E-2</v>
      </c>
      <c r="H1726" s="7">
        <v>1.78098331476635E-2</v>
      </c>
      <c r="I1726" s="7">
        <v>0.100604713299489</v>
      </c>
      <c r="J1726" s="7">
        <v>9.3143014921491504E-2</v>
      </c>
      <c r="K1726" s="7">
        <v>6.8497840900289902E-2</v>
      </c>
      <c r="L1726" s="7">
        <v>0.33909984948225802</v>
      </c>
      <c r="M1726" s="7">
        <v>4.3778621214939001E-2</v>
      </c>
      <c r="N1726" s="7">
        <v>6.3179112969737897E-2</v>
      </c>
      <c r="O1726" s="7">
        <v>2.34326865700775E-2</v>
      </c>
      <c r="P1726" s="7">
        <v>0.23677710446424899</v>
      </c>
      <c r="Q1726" s="7">
        <v>6.9646156139497597</v>
      </c>
    </row>
    <row r="1727" spans="1:17" hidden="1" x14ac:dyDescent="0.3">
      <c r="A1727" s="3" t="s">
        <v>59</v>
      </c>
      <c r="B1727" s="2">
        <v>43739</v>
      </c>
      <c r="C1727" s="7">
        <v>1.0041333672080399</v>
      </c>
      <c r="D1727" s="7">
        <v>2.3042705979459898E-3</v>
      </c>
      <c r="E1727" s="7">
        <v>0.64817491409036498</v>
      </c>
      <c r="F1727" s="7">
        <v>0.34952081531168899</v>
      </c>
      <c r="G1727" s="7">
        <v>1.3436669691716E-2</v>
      </c>
      <c r="H1727" s="7">
        <v>1.7169818611447101E-2</v>
      </c>
      <c r="I1727" s="7">
        <v>0.10540011790911299</v>
      </c>
      <c r="J1727" s="7">
        <v>9.49421503088234E-2</v>
      </c>
      <c r="K1727" s="7">
        <v>7.3009017503281301E-2</v>
      </c>
      <c r="L1727" s="7">
        <v>0.348960792132194</v>
      </c>
      <c r="M1727" s="7">
        <v>4.5048508055949198E-2</v>
      </c>
      <c r="N1727" s="7">
        <v>7.2646780546819903E-2</v>
      </c>
      <c r="O1727" s="7">
        <v>1.6856664220622802E-2</v>
      </c>
      <c r="P1727" s="7">
        <v>0.21252948102003399</v>
      </c>
      <c r="Q1727" s="7">
        <v>6.9683720536275899</v>
      </c>
    </row>
    <row r="1728" spans="1:17" hidden="1" x14ac:dyDescent="0.3">
      <c r="A1728" s="3" t="s">
        <v>59</v>
      </c>
      <c r="B1728" s="2">
        <v>43770</v>
      </c>
      <c r="C1728" s="7">
        <v>1.0401675311782399</v>
      </c>
      <c r="D1728" s="7">
        <v>2.5541978071911601E-3</v>
      </c>
      <c r="E1728" s="7">
        <v>0.644355649600592</v>
      </c>
      <c r="F1728" s="7">
        <v>0.35309015259221599</v>
      </c>
      <c r="G1728" s="7">
        <v>1.4376563214431299E-2</v>
      </c>
      <c r="H1728" s="7">
        <v>2.0001266857917699E-2</v>
      </c>
      <c r="I1728" s="7">
        <v>0.115293462380803</v>
      </c>
      <c r="J1728" s="7">
        <v>9.1672016331464698E-2</v>
      </c>
      <c r="K1728" s="7">
        <v>8.7402916308779804E-2</v>
      </c>
      <c r="L1728" s="7">
        <v>0.34586312879762798</v>
      </c>
      <c r="M1728" s="7">
        <v>4.6247392057674697E-2</v>
      </c>
      <c r="N1728" s="7">
        <v>6.7430902453242694E-2</v>
      </c>
      <c r="O1728" s="7">
        <v>1.51120058546933E-2</v>
      </c>
      <c r="P1728" s="7">
        <v>0.19660034574336499</v>
      </c>
      <c r="Q1728" s="7">
        <v>7.0222954745619797</v>
      </c>
    </row>
    <row r="1729" spans="1:17" hidden="1" x14ac:dyDescent="0.3">
      <c r="A1729" s="3" t="s">
        <v>59</v>
      </c>
      <c r="B1729" s="2">
        <v>43800</v>
      </c>
      <c r="C1729" s="7">
        <v>1.17058488386494</v>
      </c>
      <c r="D1729" s="7">
        <v>2.7054427644419301E-3</v>
      </c>
      <c r="E1729" s="7">
        <v>0.65137447223360101</v>
      </c>
      <c r="F1729" s="7">
        <v>0.34592008500195798</v>
      </c>
      <c r="G1729" s="7">
        <v>1.29686699080381E-2</v>
      </c>
      <c r="H1729" s="7">
        <v>2.285118331614E-2</v>
      </c>
      <c r="I1729" s="7">
        <v>0.13978916074907699</v>
      </c>
      <c r="J1729" s="7">
        <v>9.3118048570329404E-2</v>
      </c>
      <c r="K1729" s="7">
        <v>9.7157286404430193E-2</v>
      </c>
      <c r="L1729" s="7">
        <v>0.34915011397803403</v>
      </c>
      <c r="M1729" s="7">
        <v>4.7145097210595399E-2</v>
      </c>
      <c r="N1729" s="7">
        <v>5.3798778498674801E-2</v>
      </c>
      <c r="O1729" s="7">
        <v>1.20375935526955E-2</v>
      </c>
      <c r="P1729" s="7">
        <v>0.171984067811985</v>
      </c>
      <c r="Q1729" s="7">
        <v>6.9746979015921298</v>
      </c>
    </row>
    <row r="1730" spans="1:17" hidden="1" x14ac:dyDescent="0.3">
      <c r="A1730" s="3" t="s">
        <v>59</v>
      </c>
      <c r="B1730" s="2">
        <v>43831</v>
      </c>
      <c r="C1730" s="7">
        <v>0.90404260927314495</v>
      </c>
      <c r="D1730" s="7">
        <v>2.8765617434405302E-3</v>
      </c>
      <c r="E1730" s="7">
        <v>0.65361530674740698</v>
      </c>
      <c r="F1730" s="7">
        <v>0.34350813150915199</v>
      </c>
      <c r="G1730" s="7">
        <v>1.49651338515648E-2</v>
      </c>
      <c r="H1730" s="7">
        <v>1.38451243223755E-2</v>
      </c>
      <c r="I1730" s="7">
        <v>8.4658448126368899E-2</v>
      </c>
      <c r="J1730" s="7">
        <v>9.4930409701766097E-2</v>
      </c>
      <c r="K1730" s="7">
        <v>6.9417714268109901E-2</v>
      </c>
      <c r="L1730" s="7">
        <v>0.35848838133907801</v>
      </c>
      <c r="M1730" s="7">
        <v>4.4629873930396399E-2</v>
      </c>
      <c r="N1730" s="7">
        <v>6.7799447979143501E-2</v>
      </c>
      <c r="O1730" s="7">
        <v>2.3410367956854899E-2</v>
      </c>
      <c r="P1730" s="7">
        <v>0.22785509852434199</v>
      </c>
      <c r="Q1730" s="7">
        <v>7.0025625452967697</v>
      </c>
    </row>
    <row r="1731" spans="1:17" hidden="1" x14ac:dyDescent="0.3">
      <c r="A1731" s="3" t="s">
        <v>59</v>
      </c>
      <c r="B1731" s="2">
        <v>43862</v>
      </c>
      <c r="C1731" s="7">
        <v>0.91515285200654894</v>
      </c>
      <c r="D1731" s="7">
        <v>2.78591053810747E-3</v>
      </c>
      <c r="E1731" s="7">
        <v>0.66124895248322202</v>
      </c>
      <c r="F1731" s="7">
        <v>0.33596513697866998</v>
      </c>
      <c r="G1731" s="7">
        <v>1.34360911845205E-2</v>
      </c>
      <c r="H1731" s="7">
        <v>1.51913418431006E-2</v>
      </c>
      <c r="I1731" s="7">
        <v>8.4821878366693901E-2</v>
      </c>
      <c r="J1731" s="7">
        <v>0.101003617138226</v>
      </c>
      <c r="K1731" s="7">
        <v>6.8055572082528507E-2</v>
      </c>
      <c r="L1731" s="7">
        <v>0.36031817952661099</v>
      </c>
      <c r="M1731" s="7">
        <v>4.4208359506792499E-2</v>
      </c>
      <c r="N1731" s="7">
        <v>6.2656895046750302E-2</v>
      </c>
      <c r="O1731" s="7">
        <v>2.3433819280604999E-2</v>
      </c>
      <c r="P1731" s="7">
        <v>0.226874246024172</v>
      </c>
      <c r="Q1731" s="7">
        <v>6.9658512673988602</v>
      </c>
    </row>
    <row r="1732" spans="1:17" x14ac:dyDescent="0.3">
      <c r="A1732" s="3" t="s">
        <v>59</v>
      </c>
      <c r="B1732" s="2">
        <v>43891</v>
      </c>
      <c r="C1732" s="7">
        <v>0.89835999908763198</v>
      </c>
      <c r="D1732" s="7">
        <v>3.0805364901108998E-3</v>
      </c>
      <c r="E1732" s="7">
        <v>0.69480667236965798</v>
      </c>
      <c r="F1732" s="7">
        <v>0.30211279114023099</v>
      </c>
      <c r="G1732" s="7">
        <v>1.4300003354149301E-2</v>
      </c>
      <c r="H1732" s="7">
        <v>1.00057766107266E-2</v>
      </c>
      <c r="I1732" s="7">
        <v>5.7667652208300897E-2</v>
      </c>
      <c r="J1732" s="7">
        <v>7.2178260498876101E-2</v>
      </c>
      <c r="K1732" s="7">
        <v>7.4470904309301797E-2</v>
      </c>
      <c r="L1732" s="7">
        <v>0.46804330538660499</v>
      </c>
      <c r="M1732" s="7">
        <v>3.76509509267949E-2</v>
      </c>
      <c r="N1732" s="7">
        <v>5.6229882321002601E-2</v>
      </c>
      <c r="O1732" s="7">
        <v>1.05354539812939E-2</v>
      </c>
      <c r="P1732" s="7">
        <v>0.19891781040294901</v>
      </c>
      <c r="Q1732" s="7">
        <v>7.0126066282458597</v>
      </c>
    </row>
    <row r="1733" spans="1:17" hidden="1" x14ac:dyDescent="0.3">
      <c r="A1733" s="3" t="s">
        <v>59</v>
      </c>
      <c r="B1733" s="2">
        <v>43922</v>
      </c>
      <c r="C1733" s="7">
        <v>0.563412031405784</v>
      </c>
      <c r="D1733" s="7">
        <v>3.6154756497109E-3</v>
      </c>
      <c r="E1733" s="7">
        <v>0.79591928377895504</v>
      </c>
      <c r="F1733" s="7">
        <v>0.200465240571334</v>
      </c>
      <c r="G1733" s="7">
        <v>1.3829560118883101E-2</v>
      </c>
      <c r="H1733" s="7">
        <v>8.3244643994994597E-4</v>
      </c>
      <c r="I1733" s="7">
        <v>1.5786680961054001E-2</v>
      </c>
      <c r="J1733" s="7">
        <v>2.9395746833957698E-2</v>
      </c>
      <c r="K1733" s="7">
        <v>8.30968120406822E-2</v>
      </c>
      <c r="L1733" s="7">
        <v>0.72056833411630605</v>
      </c>
      <c r="M1733" s="7">
        <v>1.1762942770273E-2</v>
      </c>
      <c r="N1733" s="7">
        <v>2.9893351603134801E-2</v>
      </c>
      <c r="O1733" s="7">
        <v>9.7099119074241702E-4</v>
      </c>
      <c r="P1733" s="7">
        <v>9.3863133925016495E-2</v>
      </c>
      <c r="Q1733" s="7">
        <v>7.2344931294608497</v>
      </c>
    </row>
    <row r="1734" spans="1:17" hidden="1" x14ac:dyDescent="0.3">
      <c r="A1734" s="3" t="s">
        <v>59</v>
      </c>
      <c r="B1734" s="2">
        <v>43952</v>
      </c>
      <c r="C1734" s="7">
        <v>0.71647448636715705</v>
      </c>
      <c r="D1734" s="7">
        <v>3.5156290616483901E-3</v>
      </c>
      <c r="E1734" s="7">
        <v>0.76499467847032199</v>
      </c>
      <c r="F1734" s="7">
        <v>0.23148969246803</v>
      </c>
      <c r="G1734" s="7">
        <v>1.2535776909527599E-2</v>
      </c>
      <c r="H1734" s="7">
        <v>1.4456427837405801E-3</v>
      </c>
      <c r="I1734" s="7">
        <v>2.1184148962634299E-2</v>
      </c>
      <c r="J1734" s="7">
        <v>3.3342082371309402E-2</v>
      </c>
      <c r="K1734" s="7">
        <v>7.9241621958867095E-2</v>
      </c>
      <c r="L1734" s="7">
        <v>0.61033501293026704</v>
      </c>
      <c r="M1734" s="7">
        <v>1.19365769868347E-2</v>
      </c>
      <c r="N1734" s="7">
        <v>9.2801520604293905E-2</v>
      </c>
      <c r="O1734" s="7">
        <v>1.1379185501236E-3</v>
      </c>
      <c r="P1734" s="7">
        <v>0.13603969794240101</v>
      </c>
      <c r="Q1734" s="7">
        <v>7.1791159383813703</v>
      </c>
    </row>
    <row r="1735" spans="1:17" hidden="1" x14ac:dyDescent="0.3">
      <c r="A1735" s="3" t="s">
        <v>59</v>
      </c>
      <c r="B1735" s="2">
        <v>43983</v>
      </c>
      <c r="C1735" s="7">
        <v>0.85450730708229194</v>
      </c>
      <c r="D1735" s="7">
        <v>3.2673158185492499E-3</v>
      </c>
      <c r="E1735" s="7">
        <v>0.70976843248894295</v>
      </c>
      <c r="F1735" s="7">
        <v>0.286964251692507</v>
      </c>
      <c r="G1735" s="7">
        <v>1.37790337284623E-2</v>
      </c>
      <c r="H1735" s="7">
        <v>5.5960367314568903E-3</v>
      </c>
      <c r="I1735" s="7">
        <v>6.9211180943641898E-2</v>
      </c>
      <c r="J1735" s="7">
        <v>4.78255094653749E-2</v>
      </c>
      <c r="K1735" s="7">
        <v>6.9835347166537706E-2</v>
      </c>
      <c r="L1735" s="7">
        <v>0.47350619145214301</v>
      </c>
      <c r="M1735" s="7">
        <v>1.9186466477885002E-2</v>
      </c>
      <c r="N1735" s="7">
        <v>9.6325725977550097E-2</v>
      </c>
      <c r="O1735" s="7">
        <v>1.65161424818292E-3</v>
      </c>
      <c r="P1735" s="7">
        <v>0.20308289380876501</v>
      </c>
      <c r="Q1735" s="7">
        <v>7.1214666794296697</v>
      </c>
    </row>
    <row r="1736" spans="1:17" hidden="1" x14ac:dyDescent="0.3">
      <c r="A1736" s="3" t="s">
        <v>59</v>
      </c>
      <c r="B1736" s="2">
        <v>44013</v>
      </c>
      <c r="C1736" s="7">
        <v>1.0145910079918501</v>
      </c>
      <c r="D1736" s="7">
        <v>2.7309086126276702E-3</v>
      </c>
      <c r="E1736" s="7">
        <v>0.67173910102054402</v>
      </c>
      <c r="F1736" s="7">
        <v>0.325529990366828</v>
      </c>
      <c r="G1736" s="7">
        <v>1.2313571526389599E-2</v>
      </c>
      <c r="H1736" s="7">
        <v>1.0630370168886001E-2</v>
      </c>
      <c r="I1736" s="7">
        <v>9.1229825299434297E-2</v>
      </c>
      <c r="J1736" s="7">
        <v>7.8517539698261293E-2</v>
      </c>
      <c r="K1736" s="7">
        <v>6.9039061535376298E-2</v>
      </c>
      <c r="L1736" s="7">
        <v>0.38563308526429102</v>
      </c>
      <c r="M1736" s="7">
        <v>3.72924907125462E-2</v>
      </c>
      <c r="N1736" s="7">
        <v>8.6950217050804898E-2</v>
      </c>
      <c r="O1736" s="7">
        <v>5.13159069544461E-3</v>
      </c>
      <c r="P1736" s="7">
        <v>0.22326224804856601</v>
      </c>
      <c r="Q1736" s="7">
        <v>7.0371769104641304</v>
      </c>
    </row>
    <row r="1737" spans="1:17" hidden="1" x14ac:dyDescent="0.3">
      <c r="A1737" s="3" t="s">
        <v>59</v>
      </c>
      <c r="B1737" s="2">
        <v>44044</v>
      </c>
      <c r="C1737" s="7">
        <v>1.02713861746764</v>
      </c>
      <c r="D1737" s="7">
        <v>3.0498637725865098E-3</v>
      </c>
      <c r="E1737" s="7">
        <v>0.66342082914941702</v>
      </c>
      <c r="F1737" s="7">
        <v>0.333529307077996</v>
      </c>
      <c r="G1737" s="7">
        <v>1.28612359824632E-2</v>
      </c>
      <c r="H1737" s="7">
        <v>1.4306296334613E-2</v>
      </c>
      <c r="I1737" s="7">
        <v>0.10152999471221701</v>
      </c>
      <c r="J1737" s="7">
        <v>9.7908965044760293E-2</v>
      </c>
      <c r="K1737" s="7">
        <v>6.9478851602635394E-2</v>
      </c>
      <c r="L1737" s="7">
        <v>0.36978155005247698</v>
      </c>
      <c r="M1737" s="7">
        <v>3.5331648293412399E-2</v>
      </c>
      <c r="N1737" s="7">
        <v>8.2007503118045999E-2</v>
      </c>
      <c r="O1737" s="7">
        <v>7.5936598414577403E-3</v>
      </c>
      <c r="P1737" s="7">
        <v>0.20920029501791801</v>
      </c>
      <c r="Q1737" s="7">
        <v>7.0738116804793103</v>
      </c>
    </row>
    <row r="1738" spans="1:17" hidden="1" x14ac:dyDescent="0.3">
      <c r="A1738" s="3" t="s">
        <v>59</v>
      </c>
      <c r="B1738" s="2">
        <v>44075</v>
      </c>
      <c r="C1738" s="7">
        <v>0.98550241729257504</v>
      </c>
      <c r="D1738" s="7">
        <v>2.8266782648820399E-3</v>
      </c>
      <c r="E1738" s="7">
        <v>0.67265493928904496</v>
      </c>
      <c r="F1738" s="7">
        <v>0.32451838244607301</v>
      </c>
      <c r="G1738" s="7">
        <v>1.3618922986570499E-2</v>
      </c>
      <c r="H1738" s="7">
        <v>1.3138065391961599E-2</v>
      </c>
      <c r="I1738" s="7">
        <v>8.9542952888948493E-2</v>
      </c>
      <c r="J1738" s="7">
        <v>8.9377220907881805E-2</v>
      </c>
      <c r="K1738" s="7">
        <v>7.1127953155575394E-2</v>
      </c>
      <c r="L1738" s="7">
        <v>0.37784791050229499</v>
      </c>
      <c r="M1738" s="7">
        <v>3.8818045579166301E-2</v>
      </c>
      <c r="N1738" s="7">
        <v>7.8256918981266896E-2</v>
      </c>
      <c r="O1738" s="7">
        <v>6.3748858712994903E-3</v>
      </c>
      <c r="P1738" s="7">
        <v>0.22189712373503401</v>
      </c>
      <c r="Q1738" s="7">
        <v>7.0986169346713499</v>
      </c>
    </row>
    <row r="1739" spans="1:17" hidden="1" x14ac:dyDescent="0.3">
      <c r="A1739" s="3" t="s">
        <v>59</v>
      </c>
      <c r="B1739" s="2">
        <v>44105</v>
      </c>
      <c r="C1739" s="7">
        <v>1.04307077398589</v>
      </c>
      <c r="D1739" s="7">
        <v>2.7270127986396501E-3</v>
      </c>
      <c r="E1739" s="7">
        <v>0.66879722789357099</v>
      </c>
      <c r="F1739" s="7">
        <v>0.32847575930778899</v>
      </c>
      <c r="G1739" s="7">
        <v>1.36469595044321E-2</v>
      </c>
      <c r="H1739" s="7">
        <v>1.5763591358030699E-2</v>
      </c>
      <c r="I1739" s="7">
        <v>9.6997330442885901E-2</v>
      </c>
      <c r="J1739" s="7">
        <v>8.5638398749648403E-2</v>
      </c>
      <c r="K1739" s="7">
        <v>7.9437951549206506E-2</v>
      </c>
      <c r="L1739" s="7">
        <v>0.38589756391369201</v>
      </c>
      <c r="M1739" s="7">
        <v>3.9699934411359397E-2</v>
      </c>
      <c r="N1739" s="7">
        <v>8.0271956328962807E-2</v>
      </c>
      <c r="O1739" s="7">
        <v>5.96761371062993E-3</v>
      </c>
      <c r="P1739" s="7">
        <v>0.19667870003115301</v>
      </c>
      <c r="Q1739" s="7">
        <v>7.0471099132847499</v>
      </c>
    </row>
    <row r="1740" spans="1:17" hidden="1" x14ac:dyDescent="0.3">
      <c r="A1740" s="3" t="s">
        <v>59</v>
      </c>
      <c r="B1740" s="2">
        <v>44136</v>
      </c>
      <c r="C1740" s="7">
        <v>0.79871492854172599</v>
      </c>
      <c r="D1740" s="7">
        <v>3.2533143328392499E-3</v>
      </c>
      <c r="E1740" s="7">
        <v>0.73104524629498502</v>
      </c>
      <c r="F1740" s="7">
        <v>0.265701439372176</v>
      </c>
      <c r="G1740" s="7">
        <v>1.6304039746221001E-2</v>
      </c>
      <c r="H1740" s="7">
        <v>8.5172883393918406E-3</v>
      </c>
      <c r="I1740" s="7">
        <v>4.1877806105126501E-2</v>
      </c>
      <c r="J1740" s="7">
        <v>5.8471125378380603E-2</v>
      </c>
      <c r="K1740" s="7">
        <v>9.0740903504110695E-2</v>
      </c>
      <c r="L1740" s="7">
        <v>0.50182934001094603</v>
      </c>
      <c r="M1740" s="7">
        <v>3.5829449586168099E-2</v>
      </c>
      <c r="N1740" s="7">
        <v>7.7352825402499895E-2</v>
      </c>
      <c r="O1740" s="7">
        <v>3.30721596576405E-3</v>
      </c>
      <c r="P1740" s="7">
        <v>0.16577000596139099</v>
      </c>
      <c r="Q1740" s="7">
        <v>7.1159895325557301</v>
      </c>
    </row>
    <row r="1741" spans="1:17" hidden="1" x14ac:dyDescent="0.3">
      <c r="A1741" s="3" t="s">
        <v>59</v>
      </c>
      <c r="B1741" s="2">
        <v>44166</v>
      </c>
      <c r="C1741" s="7">
        <v>1.0662291302465301</v>
      </c>
      <c r="D1741" s="7">
        <v>3.4411022617278401E-3</v>
      </c>
      <c r="E1741" s="7">
        <v>0.70491308991385604</v>
      </c>
      <c r="F1741" s="7">
        <v>0.29164580782441701</v>
      </c>
      <c r="G1741" s="7">
        <v>1.51070805685389E-2</v>
      </c>
      <c r="H1741" s="7">
        <v>1.73046373920543E-2</v>
      </c>
      <c r="I1741" s="7">
        <v>0.137011705207981</v>
      </c>
      <c r="J1741" s="7">
        <v>4.89119845779456E-2</v>
      </c>
      <c r="K1741" s="7">
        <v>9.3471151117799994E-2</v>
      </c>
      <c r="L1741" s="7">
        <v>0.42985334639478801</v>
      </c>
      <c r="M1741" s="7">
        <v>4.78737681646648E-2</v>
      </c>
      <c r="N1741" s="7">
        <v>6.2609286973958803E-2</v>
      </c>
      <c r="O1741" s="7">
        <v>2.4507130174151099E-3</v>
      </c>
      <c r="P1741" s="7">
        <v>0.145406326584854</v>
      </c>
      <c r="Q1741" s="7">
        <v>7.0774716257984096</v>
      </c>
    </row>
    <row r="1742" spans="1:17" hidden="1" x14ac:dyDescent="0.3">
      <c r="A1742" s="3" t="s">
        <v>59</v>
      </c>
      <c r="B1742" s="2">
        <v>44197</v>
      </c>
      <c r="C1742" s="7">
        <v>0.65317658974327797</v>
      </c>
      <c r="D1742" s="7">
        <v>3.9829281813764401E-3</v>
      </c>
      <c r="E1742" s="7">
        <v>0.74939031252334298</v>
      </c>
      <c r="F1742" s="7">
        <v>0.24662675929528</v>
      </c>
      <c r="G1742" s="7">
        <v>1.6104522659190299E-2</v>
      </c>
      <c r="H1742" s="7">
        <v>2.76840023084128E-3</v>
      </c>
      <c r="I1742" s="7">
        <v>1.8023347707791699E-2</v>
      </c>
      <c r="J1742" s="7">
        <v>5.3757957522085002E-2</v>
      </c>
      <c r="K1742" s="7">
        <v>7.1521885003884705E-2</v>
      </c>
      <c r="L1742" s="7">
        <v>0.55888320317078999</v>
      </c>
      <c r="M1742" s="7">
        <v>3.2758714419987497E-2</v>
      </c>
      <c r="N1742" s="7">
        <v>5.6677927413739698E-2</v>
      </c>
      <c r="O1742" s="7">
        <v>2.2989500204625502E-3</v>
      </c>
      <c r="P1742" s="7">
        <v>0.18720509185122799</v>
      </c>
      <c r="Q1742" s="7">
        <v>7.2171554957353301</v>
      </c>
    </row>
    <row r="1743" spans="1:17" hidden="1" x14ac:dyDescent="0.3">
      <c r="A1743" s="3" t="s">
        <v>59</v>
      </c>
      <c r="B1743" s="2">
        <v>44228</v>
      </c>
      <c r="C1743" s="7">
        <v>0.67682696931285802</v>
      </c>
      <c r="D1743" s="7">
        <v>3.5814481653826699E-3</v>
      </c>
      <c r="E1743" s="7">
        <v>0.74135675159662595</v>
      </c>
      <c r="F1743" s="7">
        <v>0.25506180023799102</v>
      </c>
      <c r="G1743" s="7">
        <v>1.6184911914711199E-2</v>
      </c>
      <c r="H1743" s="7">
        <v>3.0088718769553401E-3</v>
      </c>
      <c r="I1743" s="7">
        <v>2.0618154633433802E-2</v>
      </c>
      <c r="J1743" s="7">
        <v>5.51403550742657E-2</v>
      </c>
      <c r="K1743" s="7">
        <v>7.8962118262996303E-2</v>
      </c>
      <c r="L1743" s="7">
        <v>0.52583292336526899</v>
      </c>
      <c r="M1743" s="7">
        <v>3.5147483161757101E-2</v>
      </c>
      <c r="N1743" s="7">
        <v>6.9629112355006004E-2</v>
      </c>
      <c r="O1743" s="7">
        <v>2.4653411008964802E-3</v>
      </c>
      <c r="P1743" s="7">
        <v>0.193010728254709</v>
      </c>
      <c r="Q1743" s="7">
        <v>7.12466074969596</v>
      </c>
    </row>
    <row r="1744" spans="1:17" x14ac:dyDescent="0.3">
      <c r="A1744" s="3" t="s">
        <v>59</v>
      </c>
      <c r="B1744" s="2">
        <v>44256</v>
      </c>
      <c r="C1744" s="7">
        <v>0.854166383266317</v>
      </c>
      <c r="D1744" s="7">
        <v>3.3209447297810699E-3</v>
      </c>
      <c r="E1744" s="7">
        <v>0.71581941400548299</v>
      </c>
      <c r="F1744" s="7">
        <v>0.280859641264736</v>
      </c>
      <c r="G1744" s="7">
        <v>1.7120568895159401E-2</v>
      </c>
      <c r="H1744" s="7">
        <v>2.8654586151625602E-3</v>
      </c>
      <c r="I1744" s="7">
        <v>2.2941386738318501E-2</v>
      </c>
      <c r="J1744" s="7">
        <v>5.0977057066490902E-2</v>
      </c>
      <c r="K1744" s="7">
        <v>7.5193983189229402E-2</v>
      </c>
      <c r="L1744" s="7">
        <v>0.49233075593077302</v>
      </c>
      <c r="M1744" s="7">
        <v>3.4912065275452098E-2</v>
      </c>
      <c r="N1744" s="7">
        <v>7.51007389695732E-2</v>
      </c>
      <c r="O1744" s="7">
        <v>2.98289031348598E-3</v>
      </c>
      <c r="P1744" s="7">
        <v>0.225575095006355</v>
      </c>
      <c r="Q1744" s="7">
        <v>7.1649631358788799</v>
      </c>
    </row>
    <row r="1745" spans="1:17" hidden="1" x14ac:dyDescent="0.3">
      <c r="A1745" s="3" t="s">
        <v>59</v>
      </c>
      <c r="B1745" s="2">
        <v>44287</v>
      </c>
      <c r="C1745" s="7">
        <v>0.99856801011798202</v>
      </c>
      <c r="D1745" s="7">
        <v>3.2817570272903498E-3</v>
      </c>
      <c r="E1745" s="7">
        <v>0.68040496486592605</v>
      </c>
      <c r="F1745" s="7">
        <v>0.316313278106784</v>
      </c>
      <c r="G1745" s="7">
        <v>1.3890034553778401E-2</v>
      </c>
      <c r="H1745" s="7">
        <v>8.6490299668576295E-3</v>
      </c>
      <c r="I1745" s="7">
        <v>9.0999078942756106E-2</v>
      </c>
      <c r="J1745" s="7">
        <v>6.14486667694258E-2</v>
      </c>
      <c r="K1745" s="7">
        <v>7.5003010836981701E-2</v>
      </c>
      <c r="L1745" s="7">
        <v>0.40463808071604601</v>
      </c>
      <c r="M1745" s="7">
        <v>4.2589438633227401E-2</v>
      </c>
      <c r="N1745" s="7">
        <v>8.5910154532055999E-2</v>
      </c>
      <c r="O1745" s="7">
        <v>4.6653821015102404E-3</v>
      </c>
      <c r="P1745" s="7">
        <v>0.21220712294736099</v>
      </c>
      <c r="Q1745" s="7">
        <v>7.1140857375374997</v>
      </c>
    </row>
    <row r="1746" spans="1:17" hidden="1" x14ac:dyDescent="0.3">
      <c r="A1746" s="3" t="s">
        <v>59</v>
      </c>
      <c r="B1746" s="2">
        <v>44317</v>
      </c>
      <c r="C1746" s="7">
        <v>1.09073266578145</v>
      </c>
      <c r="D1746" s="7">
        <v>3.0859559239773998E-3</v>
      </c>
      <c r="E1746" s="7">
        <v>0.67845116388539495</v>
      </c>
      <c r="F1746" s="7">
        <v>0.31846288019062802</v>
      </c>
      <c r="G1746" s="7">
        <v>1.2124432101127101E-2</v>
      </c>
      <c r="H1746" s="7">
        <v>1.2544825413975599E-2</v>
      </c>
      <c r="I1746" s="7">
        <v>0.100588571231884</v>
      </c>
      <c r="J1746" s="7">
        <v>7.9468512217655801E-2</v>
      </c>
      <c r="K1746" s="7">
        <v>7.0180802823627805E-2</v>
      </c>
      <c r="L1746" s="7">
        <v>0.37342623289334198</v>
      </c>
      <c r="M1746" s="7">
        <v>4.1022564199619797E-2</v>
      </c>
      <c r="N1746" s="7">
        <v>8.6592666567032697E-2</v>
      </c>
      <c r="O1746" s="7">
        <v>6.67719453599661E-3</v>
      </c>
      <c r="P1746" s="7">
        <v>0.21737419801573801</v>
      </c>
      <c r="Q1746" s="7">
        <v>7.1018366620667797</v>
      </c>
    </row>
    <row r="1747" spans="1:17" hidden="1" x14ac:dyDescent="0.3">
      <c r="A1747" s="3" t="s">
        <v>59</v>
      </c>
      <c r="B1747" s="2">
        <v>44348</v>
      </c>
      <c r="C1747" s="7">
        <v>1.0710384756862099</v>
      </c>
      <c r="D1747" s="7">
        <v>2.7407436408773901E-3</v>
      </c>
      <c r="E1747" s="7">
        <v>0.67640724334183899</v>
      </c>
      <c r="F1747" s="7">
        <v>0.320852013017284</v>
      </c>
      <c r="G1747" s="7">
        <v>1.36050103986224E-2</v>
      </c>
      <c r="H1747" s="7">
        <v>1.38585783694698E-2</v>
      </c>
      <c r="I1747" s="7">
        <v>9.7284040032482602E-2</v>
      </c>
      <c r="J1747" s="7">
        <v>9.0458029151864697E-2</v>
      </c>
      <c r="K1747" s="7">
        <v>6.5278275304466699E-2</v>
      </c>
      <c r="L1747" s="7">
        <v>0.37255713594970302</v>
      </c>
      <c r="M1747" s="7">
        <v>4.3195618708480002E-2</v>
      </c>
      <c r="N1747" s="7">
        <v>7.4476151012885003E-2</v>
      </c>
      <c r="O1747" s="7">
        <v>9.5268881344710305E-3</v>
      </c>
      <c r="P1747" s="7">
        <v>0.21976027293755501</v>
      </c>
      <c r="Q1747" s="7">
        <v>7.0944743124597096</v>
      </c>
    </row>
    <row r="1748" spans="1:17" hidden="1" x14ac:dyDescent="0.3">
      <c r="A1748" s="3" t="s">
        <v>59</v>
      </c>
      <c r="B1748" s="2">
        <v>44378</v>
      </c>
      <c r="C1748" s="7">
        <v>1.12131995261441</v>
      </c>
      <c r="D1748" s="7">
        <v>2.9692967424659799E-3</v>
      </c>
      <c r="E1748" s="7">
        <v>0.67441606535965604</v>
      </c>
      <c r="F1748" s="7">
        <v>0.32261463789787798</v>
      </c>
      <c r="G1748" s="7">
        <v>1.24189588774909E-2</v>
      </c>
      <c r="H1748" s="7">
        <v>1.44333410750624E-2</v>
      </c>
      <c r="I1748" s="7">
        <v>0.10155810386778601</v>
      </c>
      <c r="J1748" s="7">
        <v>9.6384957006465904E-2</v>
      </c>
      <c r="K1748" s="7">
        <v>6.5767746502162605E-2</v>
      </c>
      <c r="L1748" s="7">
        <v>0.37047570408340802</v>
      </c>
      <c r="M1748" s="7">
        <v>4.1535979005830503E-2</v>
      </c>
      <c r="N1748" s="7">
        <v>6.8312578239792004E-2</v>
      </c>
      <c r="O1748" s="7">
        <v>1.1945805256672101E-2</v>
      </c>
      <c r="P1748" s="7">
        <v>0.217166826085329</v>
      </c>
      <c r="Q1748" s="7">
        <v>7.08449148042207</v>
      </c>
    </row>
    <row r="1749" spans="1:17" hidden="1" x14ac:dyDescent="0.3">
      <c r="A1749" s="3" t="s">
        <v>59</v>
      </c>
      <c r="B1749" s="2">
        <v>44409</v>
      </c>
      <c r="C1749" s="7">
        <v>1.0871917928499399</v>
      </c>
      <c r="D1749" s="7">
        <v>2.6868735095709698E-3</v>
      </c>
      <c r="E1749" s="7">
        <v>0.65769462253063404</v>
      </c>
      <c r="F1749" s="7">
        <v>0.33961850395979498</v>
      </c>
      <c r="G1749" s="7">
        <v>1.28981549867896E-2</v>
      </c>
      <c r="H1749" s="7">
        <v>1.9668256972710602E-2</v>
      </c>
      <c r="I1749" s="7">
        <v>0.10474494842139501</v>
      </c>
      <c r="J1749" s="7">
        <v>0.109687165139702</v>
      </c>
      <c r="K1749" s="7">
        <v>6.6039832543977897E-2</v>
      </c>
      <c r="L1749" s="7">
        <v>0.354919724812429</v>
      </c>
      <c r="M1749" s="7">
        <v>4.0188575664016297E-2</v>
      </c>
      <c r="N1749" s="7">
        <v>7.0590807905096906E-2</v>
      </c>
      <c r="O1749" s="7">
        <v>1.39566727471271E-2</v>
      </c>
      <c r="P1749" s="7">
        <v>0.207305860806755</v>
      </c>
      <c r="Q1749" s="7">
        <v>7.0722104423663703</v>
      </c>
    </row>
    <row r="1750" spans="1:17" hidden="1" x14ac:dyDescent="0.3">
      <c r="A1750" s="3" t="s">
        <v>59</v>
      </c>
      <c r="B1750" s="2">
        <v>44440</v>
      </c>
      <c r="C1750" s="7">
        <v>1.0722261467305301</v>
      </c>
      <c r="D1750" s="7">
        <v>2.8345126148236299E-3</v>
      </c>
      <c r="E1750" s="7">
        <v>0.674367114564281</v>
      </c>
      <c r="F1750" s="7">
        <v>0.32279837282089502</v>
      </c>
      <c r="G1750" s="7">
        <v>1.50405733712883E-2</v>
      </c>
      <c r="H1750" s="7">
        <v>1.6948980983701099E-2</v>
      </c>
      <c r="I1750" s="7">
        <v>8.58552998028346E-2</v>
      </c>
      <c r="J1750" s="7">
        <v>0.100907922094587</v>
      </c>
      <c r="K1750" s="7">
        <v>6.7685757805513294E-2</v>
      </c>
      <c r="L1750" s="7">
        <v>0.35661414244768602</v>
      </c>
      <c r="M1750" s="7">
        <v>4.2034684839166503E-2</v>
      </c>
      <c r="N1750" s="7">
        <v>6.7123616798223901E-2</v>
      </c>
      <c r="O1750" s="7">
        <v>1.2695361634620201E-2</v>
      </c>
      <c r="P1750" s="7">
        <v>0.23509366022238001</v>
      </c>
      <c r="Q1750" s="7">
        <v>7.0894181714405704</v>
      </c>
    </row>
    <row r="1751" spans="1:17" hidden="1" x14ac:dyDescent="0.3">
      <c r="A1751" s="3" t="s">
        <v>60</v>
      </c>
      <c r="B1751" s="2">
        <v>43466</v>
      </c>
      <c r="C1751" s="7">
        <v>0.84767336552997696</v>
      </c>
      <c r="D1751" s="7">
        <v>1.0753830176785099E-2</v>
      </c>
      <c r="E1751" s="7">
        <v>0.68721639362870002</v>
      </c>
      <c r="F1751" s="7">
        <v>0.30202977619451399</v>
      </c>
      <c r="G1751" s="7">
        <v>3.4831110895093401E-2</v>
      </c>
      <c r="H1751" s="7">
        <v>1.1632239389873801E-2</v>
      </c>
      <c r="I1751" s="7">
        <v>6.0322908636671002E-2</v>
      </c>
      <c r="J1751" s="7">
        <v>8.9952537649353403E-2</v>
      </c>
      <c r="K1751" s="7">
        <v>8.0836866587076894E-2</v>
      </c>
      <c r="L1751" s="7">
        <v>0.40043240425335302</v>
      </c>
      <c r="M1751" s="7">
        <v>4.5276028177558297E-2</v>
      </c>
      <c r="N1751" s="7">
        <v>5.7259556972267998E-2</v>
      </c>
      <c r="O1751" s="7">
        <v>3.6864158528119799E-2</v>
      </c>
      <c r="P1751" s="7">
        <v>0.182592188910632</v>
      </c>
      <c r="Q1751" s="7">
        <v>7.4825900063006703</v>
      </c>
    </row>
    <row r="1752" spans="1:17" hidden="1" x14ac:dyDescent="0.3">
      <c r="A1752" s="3" t="s">
        <v>60</v>
      </c>
      <c r="B1752" s="2">
        <v>43497</v>
      </c>
      <c r="C1752" s="7">
        <v>0.86920988408926003</v>
      </c>
      <c r="D1752" s="7">
        <v>1.0070834159771801E-2</v>
      </c>
      <c r="E1752" s="7">
        <v>0.68995910735893495</v>
      </c>
      <c r="F1752" s="7">
        <v>0.29997005848129299</v>
      </c>
      <c r="G1752" s="7">
        <v>3.0408123512967102E-2</v>
      </c>
      <c r="H1752" s="7">
        <v>1.1469879118358201E-2</v>
      </c>
      <c r="I1752" s="7">
        <v>6.2534878436863797E-2</v>
      </c>
      <c r="J1752" s="7">
        <v>0.10113626140771299</v>
      </c>
      <c r="K1752" s="7">
        <v>7.6189631443757996E-2</v>
      </c>
      <c r="L1752" s="7">
        <v>0.40039146774641499</v>
      </c>
      <c r="M1752" s="7">
        <v>4.6021248179096197E-2</v>
      </c>
      <c r="N1752" s="7">
        <v>5.7015419896790702E-2</v>
      </c>
      <c r="O1752" s="7">
        <v>3.8479678404841199E-2</v>
      </c>
      <c r="P1752" s="7">
        <v>0.176353411853197</v>
      </c>
      <c r="Q1752" s="7">
        <v>7.5176114653311004</v>
      </c>
    </row>
    <row r="1753" spans="1:17" hidden="1" x14ac:dyDescent="0.3">
      <c r="A1753" s="3" t="s">
        <v>60</v>
      </c>
      <c r="B1753" s="2">
        <v>43525</v>
      </c>
      <c r="C1753" s="7">
        <v>1.02968507262889</v>
      </c>
      <c r="D1753" s="7">
        <v>1.0457598146141301E-2</v>
      </c>
      <c r="E1753" s="7">
        <v>0.68266173843377098</v>
      </c>
      <c r="F1753" s="7">
        <v>0.30688066342008702</v>
      </c>
      <c r="G1753" s="7">
        <v>2.8375224449137999E-2</v>
      </c>
      <c r="H1753" s="7">
        <v>1.03062107193916E-2</v>
      </c>
      <c r="I1753" s="7">
        <v>7.0575452257243695E-2</v>
      </c>
      <c r="J1753" s="7">
        <v>0.101551494472587</v>
      </c>
      <c r="K1753" s="7">
        <v>7.7056679915655193E-2</v>
      </c>
      <c r="L1753" s="7">
        <v>0.394633690218744</v>
      </c>
      <c r="M1753" s="7">
        <v>4.2348467802264103E-2</v>
      </c>
      <c r="N1753" s="7">
        <v>6.14357859040763E-2</v>
      </c>
      <c r="O1753" s="7">
        <v>3.7145783087701403E-2</v>
      </c>
      <c r="P1753" s="7">
        <v>0.17657121117319799</v>
      </c>
      <c r="Q1753" s="7">
        <v>7.5112848988087402</v>
      </c>
    </row>
    <row r="1754" spans="1:17" hidden="1" x14ac:dyDescent="0.3">
      <c r="A1754" s="3" t="s">
        <v>60</v>
      </c>
      <c r="B1754" s="2">
        <v>43556</v>
      </c>
      <c r="C1754" s="7">
        <v>0.99010375292924602</v>
      </c>
      <c r="D1754" s="7">
        <v>1.0885211681421E-2</v>
      </c>
      <c r="E1754" s="7">
        <v>0.69097652574528701</v>
      </c>
      <c r="F1754" s="7">
        <v>0.29813826257329201</v>
      </c>
      <c r="G1754" s="7">
        <v>2.6214164281867399E-2</v>
      </c>
      <c r="H1754" s="7">
        <v>1.1924712724011299E-2</v>
      </c>
      <c r="I1754" s="7">
        <v>7.2854111089632703E-2</v>
      </c>
      <c r="J1754" s="7">
        <v>9.6936291984599104E-2</v>
      </c>
      <c r="K1754" s="7">
        <v>7.8020941623758E-2</v>
      </c>
      <c r="L1754" s="7">
        <v>0.394159476180449</v>
      </c>
      <c r="M1754" s="7">
        <v>4.4379031702736799E-2</v>
      </c>
      <c r="N1754" s="7">
        <v>7.0426329164846493E-2</v>
      </c>
      <c r="O1754" s="7">
        <v>4.3088133667992801E-2</v>
      </c>
      <c r="P1754" s="7">
        <v>0.16199680758010601</v>
      </c>
      <c r="Q1754" s="7">
        <v>7.4910822830261399</v>
      </c>
    </row>
    <row r="1755" spans="1:17" hidden="1" x14ac:dyDescent="0.3">
      <c r="A1755" s="3" t="s">
        <v>60</v>
      </c>
      <c r="B1755" s="2">
        <v>43586</v>
      </c>
      <c r="C1755" s="7">
        <v>0.99739490518298402</v>
      </c>
      <c r="D1755" s="7">
        <v>9.7082453845603895E-3</v>
      </c>
      <c r="E1755" s="7">
        <v>0.700461943259853</v>
      </c>
      <c r="F1755" s="7">
        <v>0.289829811355587</v>
      </c>
      <c r="G1755" s="7">
        <v>2.61640040687347E-2</v>
      </c>
      <c r="H1755" s="7">
        <v>1.1199564695409701E-2</v>
      </c>
      <c r="I1755" s="7">
        <v>7.70995875592006E-2</v>
      </c>
      <c r="J1755" s="7">
        <v>0.10271251324441701</v>
      </c>
      <c r="K1755" s="7">
        <v>8.0502634408458604E-2</v>
      </c>
      <c r="L1755" s="7">
        <v>0.386716643255135</v>
      </c>
      <c r="M1755" s="7">
        <v>4.45005597789674E-2</v>
      </c>
      <c r="N1755" s="7">
        <v>6.6779563815828696E-2</v>
      </c>
      <c r="O1755" s="7">
        <v>3.7025311110449599E-2</v>
      </c>
      <c r="P1755" s="7">
        <v>0.16729961806339799</v>
      </c>
      <c r="Q1755" s="7">
        <v>7.5086837292281796</v>
      </c>
    </row>
    <row r="1756" spans="1:17" hidden="1" x14ac:dyDescent="0.3">
      <c r="A1756" s="3" t="s">
        <v>60</v>
      </c>
      <c r="B1756" s="2">
        <v>43617</v>
      </c>
      <c r="C1756" s="7">
        <v>0.97311078819015095</v>
      </c>
      <c r="D1756" s="7">
        <v>9.5226325157801994E-3</v>
      </c>
      <c r="E1756" s="7">
        <v>0.68783487786858799</v>
      </c>
      <c r="F1756" s="7">
        <v>0.302642489615632</v>
      </c>
      <c r="G1756" s="7">
        <v>2.5930269769495799E-2</v>
      </c>
      <c r="H1756" s="7">
        <v>1.0951668456799599E-2</v>
      </c>
      <c r="I1756" s="7">
        <v>7.8595632987408806E-2</v>
      </c>
      <c r="J1756" s="7">
        <v>0.100784180508837</v>
      </c>
      <c r="K1756" s="7">
        <v>8.0276886208870094E-2</v>
      </c>
      <c r="L1756" s="7">
        <v>0.38725006408203899</v>
      </c>
      <c r="M1756" s="7">
        <v>4.2398185161987297E-2</v>
      </c>
      <c r="N1756" s="7">
        <v>6.1888096879496E-2</v>
      </c>
      <c r="O1756" s="7">
        <v>4.4201629260703403E-2</v>
      </c>
      <c r="P1756" s="7">
        <v>0.16772338668436301</v>
      </c>
      <c r="Q1756" s="7">
        <v>7.5302201694047701</v>
      </c>
    </row>
    <row r="1757" spans="1:17" hidden="1" x14ac:dyDescent="0.3">
      <c r="A1757" s="3" t="s">
        <v>60</v>
      </c>
      <c r="B1757" s="2">
        <v>43647</v>
      </c>
      <c r="C1757" s="7">
        <v>1.00299595813062</v>
      </c>
      <c r="D1757" s="7">
        <v>8.6080953153691592E-3</v>
      </c>
      <c r="E1757" s="7">
        <v>0.690878825988679</v>
      </c>
      <c r="F1757" s="7">
        <v>0.30051307869595201</v>
      </c>
      <c r="G1757" s="7">
        <v>2.8049520734679902E-2</v>
      </c>
      <c r="H1757" s="7">
        <v>1.12776394134852E-2</v>
      </c>
      <c r="I1757" s="7">
        <v>8.3138507789266999E-2</v>
      </c>
      <c r="J1757" s="7">
        <v>0.10182118620949999</v>
      </c>
      <c r="K1757" s="7">
        <v>7.9985243009349394E-2</v>
      </c>
      <c r="L1757" s="7">
        <v>0.38732834290783602</v>
      </c>
      <c r="M1757" s="7">
        <v>4.5385401498210298E-2</v>
      </c>
      <c r="N1757" s="7">
        <v>6.5084138735490404E-2</v>
      </c>
      <c r="O1757" s="7">
        <v>3.8982575722641299E-2</v>
      </c>
      <c r="P1757" s="7">
        <v>0.158947443979541</v>
      </c>
      <c r="Q1757" s="7">
        <v>7.5259869653023497</v>
      </c>
    </row>
    <row r="1758" spans="1:17" hidden="1" x14ac:dyDescent="0.3">
      <c r="A1758" s="3" t="s">
        <v>60</v>
      </c>
      <c r="B1758" s="2">
        <v>43678</v>
      </c>
      <c r="C1758" s="7">
        <v>1.0356251112049699</v>
      </c>
      <c r="D1758" s="7">
        <v>9.6952354687457193E-3</v>
      </c>
      <c r="E1758" s="7">
        <v>0.68972523688159304</v>
      </c>
      <c r="F1758" s="7">
        <v>0.300579527649661</v>
      </c>
      <c r="G1758" s="7">
        <v>2.5071791542E-2</v>
      </c>
      <c r="H1758" s="7">
        <v>1.2851828578810801E-2</v>
      </c>
      <c r="I1758" s="7">
        <v>7.8316791004075806E-2</v>
      </c>
      <c r="J1758" s="7">
        <v>0.104773205078193</v>
      </c>
      <c r="K1758" s="7">
        <v>7.8871385281320594E-2</v>
      </c>
      <c r="L1758" s="7">
        <v>0.37612732961351197</v>
      </c>
      <c r="M1758" s="7">
        <v>4.3871196604917E-2</v>
      </c>
      <c r="N1758" s="7">
        <v>6.4259007835783699E-2</v>
      </c>
      <c r="O1758" s="7">
        <v>3.7757513883581797E-2</v>
      </c>
      <c r="P1758" s="7">
        <v>0.178099950577806</v>
      </c>
      <c r="Q1758" s="7">
        <v>7.5056209042966398</v>
      </c>
    </row>
    <row r="1759" spans="1:17" hidden="1" x14ac:dyDescent="0.3">
      <c r="A1759" s="3" t="s">
        <v>60</v>
      </c>
      <c r="B1759" s="2">
        <v>43709</v>
      </c>
      <c r="C1759" s="7">
        <v>0.953542096949338</v>
      </c>
      <c r="D1759" s="7">
        <v>1.0111690413549999E-2</v>
      </c>
      <c r="E1759" s="7">
        <v>0.70807545749952505</v>
      </c>
      <c r="F1759" s="7">
        <v>0.28181285208692503</v>
      </c>
      <c r="G1759" s="7">
        <v>2.6763991001826599E-2</v>
      </c>
      <c r="H1759" s="7">
        <v>1.8411945560579901E-2</v>
      </c>
      <c r="I1759" s="7">
        <v>7.8248261377224404E-2</v>
      </c>
      <c r="J1759" s="7">
        <v>9.9525054960054704E-2</v>
      </c>
      <c r="K1759" s="7">
        <v>8.0378761266684404E-2</v>
      </c>
      <c r="L1759" s="7">
        <v>0.38850875840030402</v>
      </c>
      <c r="M1759" s="7">
        <v>4.1789374092056797E-2</v>
      </c>
      <c r="N1759" s="7">
        <v>6.2400586578842003E-2</v>
      </c>
      <c r="O1759" s="7">
        <v>4.0923740640582802E-2</v>
      </c>
      <c r="P1759" s="7">
        <v>0.16304952612184501</v>
      </c>
      <c r="Q1759" s="7">
        <v>7.4638947454701299</v>
      </c>
    </row>
    <row r="1760" spans="1:17" hidden="1" x14ac:dyDescent="0.3">
      <c r="A1760" s="3" t="s">
        <v>60</v>
      </c>
      <c r="B1760" s="2">
        <v>43739</v>
      </c>
      <c r="C1760" s="7">
        <v>1.0173617642678601</v>
      </c>
      <c r="D1760" s="7">
        <v>1.0102763550718799E-2</v>
      </c>
      <c r="E1760" s="7">
        <v>0.69944673237191801</v>
      </c>
      <c r="F1760" s="7">
        <v>0.290450504077364</v>
      </c>
      <c r="G1760" s="7">
        <v>2.51825855936244E-2</v>
      </c>
      <c r="H1760" s="7">
        <v>1.8008905014476901E-2</v>
      </c>
      <c r="I1760" s="7">
        <v>7.76577628070452E-2</v>
      </c>
      <c r="J1760" s="7">
        <v>9.7291569088254801E-2</v>
      </c>
      <c r="K1760" s="7">
        <v>8.2747746329038599E-2</v>
      </c>
      <c r="L1760" s="7">
        <v>0.392228663653301</v>
      </c>
      <c r="M1760" s="7">
        <v>4.3404111019884499E-2</v>
      </c>
      <c r="N1760" s="7">
        <v>6.1898332910108898E-2</v>
      </c>
      <c r="O1760" s="7">
        <v>3.1651504501300498E-2</v>
      </c>
      <c r="P1760" s="7">
        <v>0.169928819082966</v>
      </c>
      <c r="Q1760" s="7">
        <v>7.5066699732769404</v>
      </c>
    </row>
    <row r="1761" spans="1:17" hidden="1" x14ac:dyDescent="0.3">
      <c r="A1761" s="3" t="s">
        <v>60</v>
      </c>
      <c r="B1761" s="2">
        <v>43770</v>
      </c>
      <c r="C1761" s="7">
        <v>1.0598419814928299</v>
      </c>
      <c r="D1761" s="7">
        <v>9.6181282273043803E-3</v>
      </c>
      <c r="E1761" s="7">
        <v>0.71178716744228199</v>
      </c>
      <c r="F1761" s="7">
        <v>0.278594704330414</v>
      </c>
      <c r="G1761" s="7">
        <v>2.5216946770425099E-2</v>
      </c>
      <c r="H1761" s="7">
        <v>2.17750713980269E-2</v>
      </c>
      <c r="I1761" s="7">
        <v>8.3838062165058097E-2</v>
      </c>
      <c r="J1761" s="7">
        <v>9.5224267598195703E-2</v>
      </c>
      <c r="K1761" s="7">
        <v>9.6850991548462897E-2</v>
      </c>
      <c r="L1761" s="7">
        <v>0.390851575446508</v>
      </c>
      <c r="M1761" s="7">
        <v>4.4912174393637802E-2</v>
      </c>
      <c r="N1761" s="7">
        <v>6.8089515101344394E-2</v>
      </c>
      <c r="O1761" s="7">
        <v>2.6764175661823299E-2</v>
      </c>
      <c r="P1761" s="7">
        <v>0.14647721991651799</v>
      </c>
      <c r="Q1761" s="7">
        <v>7.4865838426694502</v>
      </c>
    </row>
    <row r="1762" spans="1:17" hidden="1" x14ac:dyDescent="0.3">
      <c r="A1762" s="3" t="s">
        <v>60</v>
      </c>
      <c r="B1762" s="2">
        <v>43800</v>
      </c>
      <c r="C1762" s="7">
        <v>1.22345531940387</v>
      </c>
      <c r="D1762" s="7">
        <v>9.4756345024427906E-3</v>
      </c>
      <c r="E1762" s="7">
        <v>0.70628063513990003</v>
      </c>
      <c r="F1762" s="7">
        <v>0.28424373035765699</v>
      </c>
      <c r="G1762" s="7">
        <v>2.0496838909091201E-2</v>
      </c>
      <c r="H1762" s="7">
        <v>2.4217403608163799E-2</v>
      </c>
      <c r="I1762" s="7">
        <v>0.114447592770617</v>
      </c>
      <c r="J1762" s="7">
        <v>9.4718639999222198E-2</v>
      </c>
      <c r="K1762" s="7">
        <v>0.10430489373222999</v>
      </c>
      <c r="L1762" s="7">
        <v>0.397262429116646</v>
      </c>
      <c r="M1762" s="7">
        <v>4.5351394793882401E-2</v>
      </c>
      <c r="N1762" s="7">
        <v>4.3924240764043603E-2</v>
      </c>
      <c r="O1762" s="7">
        <v>2.30003054626845E-2</v>
      </c>
      <c r="P1762" s="7">
        <v>0.13227626084342001</v>
      </c>
      <c r="Q1762" s="7">
        <v>7.49371726080226</v>
      </c>
    </row>
    <row r="1763" spans="1:17" hidden="1" x14ac:dyDescent="0.3">
      <c r="A1763" s="3" t="s">
        <v>60</v>
      </c>
      <c r="B1763" s="2">
        <v>43831</v>
      </c>
      <c r="C1763" s="7">
        <v>0.91101766490261504</v>
      </c>
      <c r="D1763" s="7">
        <v>1.1763114695055501E-2</v>
      </c>
      <c r="E1763" s="7">
        <v>0.71878988579279901</v>
      </c>
      <c r="F1763" s="7">
        <v>0.26944699951214501</v>
      </c>
      <c r="G1763" s="7">
        <v>2.78979390581208E-2</v>
      </c>
      <c r="H1763" s="7">
        <v>1.22222971893679E-2</v>
      </c>
      <c r="I1763" s="7">
        <v>6.1543550837090899E-2</v>
      </c>
      <c r="J1763" s="7">
        <v>0.10141044872425101</v>
      </c>
      <c r="K1763" s="7">
        <v>7.6234991204929603E-2</v>
      </c>
      <c r="L1763" s="7">
        <v>0.40544652792720598</v>
      </c>
      <c r="M1763" s="7">
        <v>4.45499157758667E-2</v>
      </c>
      <c r="N1763" s="7">
        <v>6.1645808538849101E-2</v>
      </c>
      <c r="O1763" s="7">
        <v>3.97132832308612E-2</v>
      </c>
      <c r="P1763" s="7">
        <v>0.169335237513457</v>
      </c>
      <c r="Q1763" s="7">
        <v>7.5341650356903802</v>
      </c>
    </row>
    <row r="1764" spans="1:17" hidden="1" x14ac:dyDescent="0.3">
      <c r="A1764" s="3" t="s">
        <v>60</v>
      </c>
      <c r="B1764" s="2">
        <v>43862</v>
      </c>
      <c r="C1764" s="7">
        <v>0.94250147532682904</v>
      </c>
      <c r="D1764" s="7">
        <v>9.1478989772329593E-3</v>
      </c>
      <c r="E1764" s="7">
        <v>0.71562011102954104</v>
      </c>
      <c r="F1764" s="7">
        <v>0.27523198999322601</v>
      </c>
      <c r="G1764" s="7">
        <v>2.4916384423160399E-2</v>
      </c>
      <c r="H1764" s="7">
        <v>1.3861087886328701E-2</v>
      </c>
      <c r="I1764" s="7">
        <v>6.1590791603533999E-2</v>
      </c>
      <c r="J1764" s="7">
        <v>0.109699054987056</v>
      </c>
      <c r="K1764" s="7">
        <v>7.4471657235351901E-2</v>
      </c>
      <c r="L1764" s="7">
        <v>0.40366353560775697</v>
      </c>
      <c r="M1764" s="7">
        <v>4.4880013444320903E-2</v>
      </c>
      <c r="N1764" s="7">
        <v>6.0594086759050703E-2</v>
      </c>
      <c r="O1764" s="7">
        <v>3.57819700524089E-2</v>
      </c>
      <c r="P1764" s="7">
        <v>0.17054141800103101</v>
      </c>
      <c r="Q1764" s="7">
        <v>7.5302102533294599</v>
      </c>
    </row>
    <row r="1765" spans="1:17" x14ac:dyDescent="0.3">
      <c r="A1765" s="3" t="s">
        <v>60</v>
      </c>
      <c r="B1765" s="2">
        <v>43891</v>
      </c>
      <c r="C1765" s="7">
        <v>0.97673883464279698</v>
      </c>
      <c r="D1765" s="7">
        <v>1.08329598471748E-2</v>
      </c>
      <c r="E1765" s="7">
        <v>0.74631487704571897</v>
      </c>
      <c r="F1765" s="7">
        <v>0.242852163107106</v>
      </c>
      <c r="G1765" s="7">
        <v>2.1419023445331802E-2</v>
      </c>
      <c r="H1765" s="7">
        <v>8.69799189039136E-3</v>
      </c>
      <c r="I1765" s="7">
        <v>4.0163371874201999E-2</v>
      </c>
      <c r="J1765" s="7">
        <v>7.1329643672749105E-2</v>
      </c>
      <c r="K1765" s="7">
        <v>8.3210144090370197E-2</v>
      </c>
      <c r="L1765" s="7">
        <v>0.51420506732365201</v>
      </c>
      <c r="M1765" s="7">
        <v>3.6393736169961097E-2</v>
      </c>
      <c r="N1765" s="7">
        <v>5.68097679060846E-2</v>
      </c>
      <c r="O1765" s="7">
        <v>1.9062840540765898E-2</v>
      </c>
      <c r="P1765" s="7">
        <v>0.14870841308649199</v>
      </c>
      <c r="Q1765" s="7">
        <v>7.5163721353503599</v>
      </c>
    </row>
    <row r="1766" spans="1:17" hidden="1" x14ac:dyDescent="0.3">
      <c r="A1766" s="3" t="s">
        <v>60</v>
      </c>
      <c r="B1766" s="2">
        <v>43922</v>
      </c>
      <c r="C1766" s="7">
        <v>0.71854073096983795</v>
      </c>
      <c r="D1766" s="7">
        <v>1.0503242485876399E-2</v>
      </c>
      <c r="E1766" s="7">
        <v>0.79253838239076202</v>
      </c>
      <c r="F1766" s="7">
        <v>0.19695837512336101</v>
      </c>
      <c r="G1766" s="7">
        <v>1.25736937597281E-2</v>
      </c>
      <c r="H1766" s="7">
        <v>8.5966555711764606E-5</v>
      </c>
      <c r="I1766" s="7">
        <v>6.6515452216331398E-3</v>
      </c>
      <c r="J1766" s="7">
        <v>1.1372008450391401E-2</v>
      </c>
      <c r="K1766" s="7">
        <v>9.0178117916700704E-2</v>
      </c>
      <c r="L1766" s="7">
        <v>0.74159651890454203</v>
      </c>
      <c r="M1766" s="7">
        <v>1.1716490163447699E-2</v>
      </c>
      <c r="N1766" s="7">
        <v>4.0016945038706099E-2</v>
      </c>
      <c r="O1766" s="7">
        <v>3.9085463639032501E-3</v>
      </c>
      <c r="P1766" s="7">
        <v>8.1900167625236095E-2</v>
      </c>
      <c r="Q1766" s="7">
        <v>7.7053431286794503</v>
      </c>
    </row>
    <row r="1767" spans="1:17" hidden="1" x14ac:dyDescent="0.3">
      <c r="A1767" s="3" t="s">
        <v>60</v>
      </c>
      <c r="B1767" s="2">
        <v>43952</v>
      </c>
      <c r="C1767" s="7">
        <v>0.87799381275365396</v>
      </c>
      <c r="D1767" s="7">
        <v>1.0521667433229701E-2</v>
      </c>
      <c r="E1767" s="7">
        <v>0.77070551878777305</v>
      </c>
      <c r="F1767" s="7">
        <v>0.21877281377899699</v>
      </c>
      <c r="G1767" s="7">
        <v>1.13897234035766E-2</v>
      </c>
      <c r="H1767" s="7">
        <v>4.4118220627579699E-4</v>
      </c>
      <c r="I1767" s="7">
        <v>9.6931972963345998E-3</v>
      </c>
      <c r="J1767" s="7">
        <v>2.3147254158776099E-2</v>
      </c>
      <c r="K1767" s="7">
        <v>8.7224875075259001E-2</v>
      </c>
      <c r="L1767" s="7">
        <v>0.65872839707966102</v>
      </c>
      <c r="M1767" s="7">
        <v>1.1731365113924599E-2</v>
      </c>
      <c r="N1767" s="7">
        <v>9.2887894529786602E-2</v>
      </c>
      <c r="O1767" s="7">
        <v>4.9745350702288102E-3</v>
      </c>
      <c r="P1767" s="7">
        <v>9.9781576066176603E-2</v>
      </c>
      <c r="Q1767" s="7">
        <v>7.7176486321704898</v>
      </c>
    </row>
    <row r="1768" spans="1:17" hidden="1" x14ac:dyDescent="0.3">
      <c r="A1768" s="3" t="s">
        <v>60</v>
      </c>
      <c r="B1768" s="2">
        <v>43983</v>
      </c>
      <c r="C1768" s="7">
        <v>0.97496732582185897</v>
      </c>
      <c r="D1768" s="7">
        <v>1.13161366572811E-2</v>
      </c>
      <c r="E1768" s="7">
        <v>0.74290399014514097</v>
      </c>
      <c r="F1768" s="7">
        <v>0.24577987319757799</v>
      </c>
      <c r="G1768" s="7">
        <v>1.3139354530750399E-2</v>
      </c>
      <c r="H1768" s="7">
        <v>5.8813536894653197E-3</v>
      </c>
      <c r="I1768" s="7">
        <v>5.4768405452379001E-2</v>
      </c>
      <c r="J1768" s="7">
        <v>4.3469251819092697E-2</v>
      </c>
      <c r="K1768" s="7">
        <v>7.9215063564519406E-2</v>
      </c>
      <c r="L1768" s="7">
        <v>0.54081089792096304</v>
      </c>
      <c r="M1768" s="7">
        <v>1.92278849563054E-2</v>
      </c>
      <c r="N1768" s="7">
        <v>9.5675914757314101E-2</v>
      </c>
      <c r="O1768" s="7">
        <v>8.5196537965988098E-3</v>
      </c>
      <c r="P1768" s="7">
        <v>0.139292219512612</v>
      </c>
      <c r="Q1768" s="7">
        <v>7.6835243810327203</v>
      </c>
    </row>
    <row r="1769" spans="1:17" hidden="1" x14ac:dyDescent="0.3">
      <c r="A1769" s="3" t="s">
        <v>60</v>
      </c>
      <c r="B1769" s="2">
        <v>44013</v>
      </c>
      <c r="C1769" s="7">
        <v>1.1111033766107199</v>
      </c>
      <c r="D1769" s="7">
        <v>1.0663489830801001E-2</v>
      </c>
      <c r="E1769" s="7">
        <v>0.71988905731562802</v>
      </c>
      <c r="F1769" s="7">
        <v>0.26944745285357102</v>
      </c>
      <c r="G1769" s="7">
        <v>1.30933550943704E-2</v>
      </c>
      <c r="H1769" s="7">
        <v>9.6116773998593894E-3</v>
      </c>
      <c r="I1769" s="7">
        <v>7.0742816537967601E-2</v>
      </c>
      <c r="J1769" s="7">
        <v>9.2521301091234104E-2</v>
      </c>
      <c r="K1769" s="7">
        <v>7.08316028678974E-2</v>
      </c>
      <c r="L1769" s="7">
        <v>0.45438184995595998</v>
      </c>
      <c r="M1769" s="7">
        <v>3.5138135096160802E-2</v>
      </c>
      <c r="N1769" s="7">
        <v>8.7656544652199297E-2</v>
      </c>
      <c r="O1769" s="7">
        <v>1.6344621370781701E-2</v>
      </c>
      <c r="P1769" s="7">
        <v>0.14967809593356901</v>
      </c>
      <c r="Q1769" s="7">
        <v>7.6058411810255899</v>
      </c>
    </row>
    <row r="1770" spans="1:17" hidden="1" x14ac:dyDescent="0.3">
      <c r="A1770" s="3" t="s">
        <v>60</v>
      </c>
      <c r="B1770" s="2">
        <v>44044</v>
      </c>
      <c r="C1770" s="7">
        <v>1.1372799604402599</v>
      </c>
      <c r="D1770" s="7">
        <v>1.26032307089662E-2</v>
      </c>
      <c r="E1770" s="7">
        <v>0.71932895803502295</v>
      </c>
      <c r="F1770" s="7">
        <v>0.26806781125601098</v>
      </c>
      <c r="G1770" s="7">
        <v>1.06245162784535E-2</v>
      </c>
      <c r="H1770" s="7">
        <v>1.0278434294035001E-2</v>
      </c>
      <c r="I1770" s="7">
        <v>7.9830755673653997E-2</v>
      </c>
      <c r="J1770" s="7">
        <v>0.114286657380678</v>
      </c>
      <c r="K1770" s="7">
        <v>7.5594819428334598E-2</v>
      </c>
      <c r="L1770" s="7">
        <v>0.42575195379589897</v>
      </c>
      <c r="M1770" s="7">
        <v>3.4604891870120599E-2</v>
      </c>
      <c r="N1770" s="7">
        <v>8.4601693584809595E-2</v>
      </c>
      <c r="O1770" s="7">
        <v>2.12212060515754E-2</v>
      </c>
      <c r="P1770" s="7">
        <v>0.14320507164244001</v>
      </c>
      <c r="Q1770" s="7">
        <v>7.6209472443655502</v>
      </c>
    </row>
    <row r="1771" spans="1:17" hidden="1" x14ac:dyDescent="0.3">
      <c r="A1771" s="3" t="s">
        <v>60</v>
      </c>
      <c r="B1771" s="2">
        <v>44075</v>
      </c>
      <c r="C1771" s="7">
        <v>1.07274873447886</v>
      </c>
      <c r="D1771" s="7">
        <v>1.2209507056850101E-2</v>
      </c>
      <c r="E1771" s="7">
        <v>0.73054951045755301</v>
      </c>
      <c r="F1771" s="7">
        <v>0.25724098248559701</v>
      </c>
      <c r="G1771" s="7">
        <v>1.5763150204244701E-2</v>
      </c>
      <c r="H1771" s="7">
        <v>1.23070760984413E-2</v>
      </c>
      <c r="I1771" s="7">
        <v>6.5864781952144999E-2</v>
      </c>
      <c r="J1771" s="7">
        <v>9.4207295655520995E-2</v>
      </c>
      <c r="K1771" s="7">
        <v>8.3082807612017598E-2</v>
      </c>
      <c r="L1771" s="7">
        <v>0.43494042077716599</v>
      </c>
      <c r="M1771" s="7">
        <v>3.5297765766990001E-2</v>
      </c>
      <c r="N1771" s="7">
        <v>8.1079740118293206E-2</v>
      </c>
      <c r="O1771" s="7">
        <v>2.3489074852991801E-2</v>
      </c>
      <c r="P1771" s="7">
        <v>0.15396788696218999</v>
      </c>
      <c r="Q1771" s="7">
        <v>7.5919969059812598</v>
      </c>
    </row>
    <row r="1772" spans="1:17" hidden="1" x14ac:dyDescent="0.3">
      <c r="A1772" s="3" t="s">
        <v>60</v>
      </c>
      <c r="B1772" s="2">
        <v>44105</v>
      </c>
      <c r="C1772" s="7">
        <v>1.1316102234595999</v>
      </c>
      <c r="D1772" s="7">
        <v>9.61507567790287E-3</v>
      </c>
      <c r="E1772" s="7">
        <v>0.72232742778679704</v>
      </c>
      <c r="F1772" s="7">
        <v>0.26805749653529998</v>
      </c>
      <c r="G1772" s="7">
        <v>1.3989420538872401E-2</v>
      </c>
      <c r="H1772" s="7">
        <v>1.5682233059952502E-2</v>
      </c>
      <c r="I1772" s="7">
        <v>6.8232336033227203E-2</v>
      </c>
      <c r="J1772" s="7">
        <v>8.62470204877024E-2</v>
      </c>
      <c r="K1772" s="7">
        <v>8.9741487446408502E-2</v>
      </c>
      <c r="L1772" s="7">
        <v>0.44196775990860099</v>
      </c>
      <c r="M1772" s="7">
        <v>3.6934129038322203E-2</v>
      </c>
      <c r="N1772" s="7">
        <v>8.3026083279424595E-2</v>
      </c>
      <c r="O1772" s="7">
        <v>1.8271519641136599E-2</v>
      </c>
      <c r="P1772" s="7">
        <v>0.145908010566352</v>
      </c>
      <c r="Q1772" s="7">
        <v>7.5526708240804901</v>
      </c>
    </row>
    <row r="1773" spans="1:17" hidden="1" x14ac:dyDescent="0.3">
      <c r="A1773" s="3" t="s">
        <v>60</v>
      </c>
      <c r="B1773" s="2">
        <v>44136</v>
      </c>
      <c r="C1773" s="7">
        <v>0.96398377638008603</v>
      </c>
      <c r="D1773" s="7">
        <v>1.0419630860331101E-2</v>
      </c>
      <c r="E1773" s="7">
        <v>0.756520506146518</v>
      </c>
      <c r="F1773" s="7">
        <v>0.23305986299315101</v>
      </c>
      <c r="G1773" s="7">
        <v>1.9475256712234199E-2</v>
      </c>
      <c r="H1773" s="7">
        <v>9.0279792504051794E-3</v>
      </c>
      <c r="I1773" s="7">
        <v>2.41761957084537E-2</v>
      </c>
      <c r="J1773" s="7">
        <v>5.7882644406149299E-2</v>
      </c>
      <c r="K1773" s="7">
        <v>0.10462981634608</v>
      </c>
      <c r="L1773" s="7">
        <v>0.53567449060037797</v>
      </c>
      <c r="M1773" s="7">
        <v>2.97464034020773E-2</v>
      </c>
      <c r="N1773" s="7">
        <v>8.0986820452119093E-2</v>
      </c>
      <c r="O1773" s="7">
        <v>1.6309713078745298E-2</v>
      </c>
      <c r="P1773" s="7">
        <v>0.122090680043358</v>
      </c>
      <c r="Q1773" s="7">
        <v>7.6293438729227301</v>
      </c>
    </row>
    <row r="1774" spans="1:17" hidden="1" x14ac:dyDescent="0.3">
      <c r="A1774" s="3" t="s">
        <v>60</v>
      </c>
      <c r="B1774" s="2">
        <v>44166</v>
      </c>
      <c r="C1774" s="7">
        <v>1.2389651733971301</v>
      </c>
      <c r="D1774" s="7">
        <v>1.0642711340740499E-2</v>
      </c>
      <c r="E1774" s="7">
        <v>0.74151923864318303</v>
      </c>
      <c r="F1774" s="7">
        <v>0.24783805001607701</v>
      </c>
      <c r="G1774" s="7">
        <v>1.71741995346733E-2</v>
      </c>
      <c r="H1774" s="7">
        <v>1.82328720876881E-2</v>
      </c>
      <c r="I1774" s="7">
        <v>0.10501656923181001</v>
      </c>
      <c r="J1774" s="7">
        <v>4.7505658454057603E-2</v>
      </c>
      <c r="K1774" s="7">
        <v>0.10526912993031801</v>
      </c>
      <c r="L1774" s="7">
        <v>0.48139980242563502</v>
      </c>
      <c r="M1774" s="7">
        <v>4.24637038099763E-2</v>
      </c>
      <c r="N1774" s="7">
        <v>5.4711927888273802E-2</v>
      </c>
      <c r="O1774" s="7">
        <v>1.9615277000819799E-2</v>
      </c>
      <c r="P1774" s="7">
        <v>0.10861085963674801</v>
      </c>
      <c r="Q1774" s="7">
        <v>7.6356197772582703</v>
      </c>
    </row>
    <row r="1775" spans="1:17" hidden="1" x14ac:dyDescent="0.3">
      <c r="A1775" s="3" t="s">
        <v>60</v>
      </c>
      <c r="B1775" s="2">
        <v>44197</v>
      </c>
      <c r="C1775" s="7">
        <v>0.78169652057250205</v>
      </c>
      <c r="D1775" s="7">
        <v>1.12746699445848E-2</v>
      </c>
      <c r="E1775" s="7">
        <v>0.768442162222018</v>
      </c>
      <c r="F1775" s="7">
        <v>0.22028316783339699</v>
      </c>
      <c r="G1775" s="7">
        <v>1.77744818802111E-2</v>
      </c>
      <c r="H1775" s="7">
        <v>1.1108036167761699E-3</v>
      </c>
      <c r="I1775" s="7">
        <v>8.3511048875616507E-3</v>
      </c>
      <c r="J1775" s="7">
        <v>5.2351833296897E-2</v>
      </c>
      <c r="K1775" s="7">
        <v>8.0275952629085906E-2</v>
      </c>
      <c r="L1775" s="7">
        <v>0.58722131853265203</v>
      </c>
      <c r="M1775" s="7">
        <v>2.8882298218464698E-2</v>
      </c>
      <c r="N1775" s="7">
        <v>5.9335734972413498E-2</v>
      </c>
      <c r="O1775" s="7">
        <v>1.7174018430870599E-2</v>
      </c>
      <c r="P1775" s="7">
        <v>0.14752245353506699</v>
      </c>
      <c r="Q1775" s="7">
        <v>7.6596266356850302</v>
      </c>
    </row>
    <row r="1776" spans="1:17" hidden="1" x14ac:dyDescent="0.3">
      <c r="A1776" s="3" t="s">
        <v>60</v>
      </c>
      <c r="B1776" s="2">
        <v>44228</v>
      </c>
      <c r="C1776" s="7">
        <v>0.79343187117839298</v>
      </c>
      <c r="D1776" s="7">
        <v>1.08746672317875E-2</v>
      </c>
      <c r="E1776" s="7">
        <v>0.76125455663920305</v>
      </c>
      <c r="F1776" s="7">
        <v>0.227870776129009</v>
      </c>
      <c r="G1776" s="7">
        <v>1.7916938167872799E-2</v>
      </c>
      <c r="H1776" s="7">
        <v>6.2325299023119102E-4</v>
      </c>
      <c r="I1776" s="7">
        <v>8.9052798547490999E-3</v>
      </c>
      <c r="J1776" s="7">
        <v>5.2749597484157702E-2</v>
      </c>
      <c r="K1776" s="7">
        <v>8.7942587343539894E-2</v>
      </c>
      <c r="L1776" s="7">
        <v>0.57576652078386004</v>
      </c>
      <c r="M1776" s="7">
        <v>2.8951474484559599E-2</v>
      </c>
      <c r="N1776" s="7">
        <v>7.1186556442385807E-2</v>
      </c>
      <c r="O1776" s="7">
        <v>1.75061029566017E-2</v>
      </c>
      <c r="P1776" s="7">
        <v>0.13845168949204201</v>
      </c>
      <c r="Q1776" s="7">
        <v>7.6391077396070202</v>
      </c>
    </row>
    <row r="1777" spans="1:17" x14ac:dyDescent="0.3">
      <c r="A1777" s="3" t="s">
        <v>60</v>
      </c>
      <c r="B1777" s="2">
        <v>44256</v>
      </c>
      <c r="C1777" s="7">
        <v>0.98327816175474603</v>
      </c>
      <c r="D1777" s="7">
        <v>1.11324693333481E-2</v>
      </c>
      <c r="E1777" s="7">
        <v>0.75113980436054595</v>
      </c>
      <c r="F1777" s="7">
        <v>0.237727726306105</v>
      </c>
      <c r="G1777" s="7">
        <v>1.64951599720864E-2</v>
      </c>
      <c r="H1777" s="7">
        <v>1.5571321701857599E-3</v>
      </c>
      <c r="I1777" s="7">
        <v>1.07775997037158E-2</v>
      </c>
      <c r="J1777" s="7">
        <v>5.2336568476743499E-2</v>
      </c>
      <c r="K1777" s="7">
        <v>9.0304715060128299E-2</v>
      </c>
      <c r="L1777" s="7">
        <v>0.54853016885088601</v>
      </c>
      <c r="M1777" s="7">
        <v>3.0463920786732001E-2</v>
      </c>
      <c r="N1777" s="7">
        <v>7.6538315451448402E-2</v>
      </c>
      <c r="O1777" s="7">
        <v>2.2368986194079701E-2</v>
      </c>
      <c r="P1777" s="7">
        <v>0.150627433333995</v>
      </c>
      <c r="Q1777" s="7">
        <v>7.6228855986908197</v>
      </c>
    </row>
    <row r="1778" spans="1:17" hidden="1" x14ac:dyDescent="0.3">
      <c r="A1778" s="3" t="s">
        <v>60</v>
      </c>
      <c r="B1778" s="2">
        <v>44287</v>
      </c>
      <c r="C1778" s="7">
        <v>1.1013882019032299</v>
      </c>
      <c r="D1778" s="7">
        <v>1.09424207991547E-2</v>
      </c>
      <c r="E1778" s="7">
        <v>0.73381157700056798</v>
      </c>
      <c r="F1778" s="7">
        <v>0.25524600220027699</v>
      </c>
      <c r="G1778" s="7">
        <v>1.9382559530312302E-2</v>
      </c>
      <c r="H1778" s="7">
        <v>5.9946931343981998E-3</v>
      </c>
      <c r="I1778" s="7">
        <v>6.4236005034972593E-2</v>
      </c>
      <c r="J1778" s="7">
        <v>6.8438011612871899E-2</v>
      </c>
      <c r="K1778" s="7">
        <v>8.3819428012994801E-2</v>
      </c>
      <c r="L1778" s="7">
        <v>0.46199709916104098</v>
      </c>
      <c r="M1778" s="7">
        <v>3.5841283295227601E-2</v>
      </c>
      <c r="N1778" s="7">
        <v>8.4223914912194206E-2</v>
      </c>
      <c r="O1778" s="7">
        <v>2.7087557583421101E-2</v>
      </c>
      <c r="P1778" s="7">
        <v>0.14897944772256599</v>
      </c>
      <c r="Q1778" s="7">
        <v>7.6119811076222597</v>
      </c>
    </row>
    <row r="1779" spans="1:17" hidden="1" x14ac:dyDescent="0.3">
      <c r="A1779" s="3" t="s">
        <v>60</v>
      </c>
      <c r="B1779" s="2">
        <v>44317</v>
      </c>
      <c r="C1779" s="7">
        <v>1.1865791496709801</v>
      </c>
      <c r="D1779" s="7">
        <v>1.09375291216977E-2</v>
      </c>
      <c r="E1779" s="7">
        <v>0.72675701668722603</v>
      </c>
      <c r="F1779" s="7">
        <v>0.26230545419107598</v>
      </c>
      <c r="G1779" s="7">
        <v>1.35644931205273E-2</v>
      </c>
      <c r="H1779" s="7">
        <v>1.00147168409335E-2</v>
      </c>
      <c r="I1779" s="7">
        <v>7.1273259344359699E-2</v>
      </c>
      <c r="J1779" s="7">
        <v>9.5686457528894403E-2</v>
      </c>
      <c r="K1779" s="7">
        <v>7.6029635791703104E-2</v>
      </c>
      <c r="L1779" s="7">
        <v>0.432763928191922</v>
      </c>
      <c r="M1779" s="7">
        <v>3.64867069078601E-2</v>
      </c>
      <c r="N1779" s="7">
        <v>8.0901285302118806E-2</v>
      </c>
      <c r="O1779" s="7">
        <v>3.24557769270521E-2</v>
      </c>
      <c r="P1779" s="7">
        <v>0.15082374004462901</v>
      </c>
      <c r="Q1779" s="7">
        <v>7.5738848429340502</v>
      </c>
    </row>
    <row r="1780" spans="1:17" hidden="1" x14ac:dyDescent="0.3">
      <c r="A1780" s="3" t="s">
        <v>60</v>
      </c>
      <c r="B1780" s="2">
        <v>44348</v>
      </c>
      <c r="C1780" s="7">
        <v>1.14676677982016</v>
      </c>
      <c r="D1780" s="7">
        <v>1.1090087627814601E-2</v>
      </c>
      <c r="E1780" s="7">
        <v>0.71914471734110297</v>
      </c>
      <c r="F1780" s="7">
        <v>0.26976519503108198</v>
      </c>
      <c r="G1780" s="7">
        <v>1.44376526604714E-2</v>
      </c>
      <c r="H1780" s="7">
        <v>1.0290930462963799E-2</v>
      </c>
      <c r="I1780" s="7">
        <v>7.0266266611571801E-2</v>
      </c>
      <c r="J1780" s="7">
        <v>0.105709387036851</v>
      </c>
      <c r="K1780" s="7">
        <v>7.05979415211824E-2</v>
      </c>
      <c r="L1780" s="7">
        <v>0.43437741676766201</v>
      </c>
      <c r="M1780" s="7">
        <v>3.7581386334980198E-2</v>
      </c>
      <c r="N1780" s="7">
        <v>6.7495084995344498E-2</v>
      </c>
      <c r="O1780" s="7">
        <v>3.7304046770995698E-2</v>
      </c>
      <c r="P1780" s="7">
        <v>0.15193988683797699</v>
      </c>
      <c r="Q1780" s="7">
        <v>7.5732620525494596</v>
      </c>
    </row>
    <row r="1781" spans="1:17" hidden="1" x14ac:dyDescent="0.3">
      <c r="A1781" s="3" t="s">
        <v>60</v>
      </c>
      <c r="B1781" s="2">
        <v>44378</v>
      </c>
      <c r="C1781" s="7">
        <v>1.1846008521036799</v>
      </c>
      <c r="D1781" s="7">
        <v>1.2963408550645599E-2</v>
      </c>
      <c r="E1781" s="7">
        <v>0.72382562278806395</v>
      </c>
      <c r="F1781" s="7">
        <v>0.26321096866129001</v>
      </c>
      <c r="G1781" s="7">
        <v>1.44031629575556E-2</v>
      </c>
      <c r="H1781" s="7">
        <v>1.06901342657979E-2</v>
      </c>
      <c r="I1781" s="7">
        <v>6.9933445890777102E-2</v>
      </c>
      <c r="J1781" s="7">
        <v>0.113981283332508</v>
      </c>
      <c r="K1781" s="7">
        <v>7.05716984433057E-2</v>
      </c>
      <c r="L1781" s="7">
        <v>0.43066056571935701</v>
      </c>
      <c r="M1781" s="7">
        <v>3.8171563013451197E-2</v>
      </c>
      <c r="N1781" s="7">
        <v>6.8224690163928098E-2</v>
      </c>
      <c r="O1781" s="7">
        <v>3.6990581460114302E-2</v>
      </c>
      <c r="P1781" s="7">
        <v>0.14637287475320401</v>
      </c>
      <c r="Q1781" s="7">
        <v>7.5679847886600804</v>
      </c>
    </row>
    <row r="1782" spans="1:17" hidden="1" x14ac:dyDescent="0.3">
      <c r="A1782" s="3" t="s">
        <v>60</v>
      </c>
      <c r="B1782" s="2">
        <v>44409</v>
      </c>
      <c r="C1782" s="7">
        <v>1.19906896029807</v>
      </c>
      <c r="D1782" s="7">
        <v>1.15028635467537E-2</v>
      </c>
      <c r="E1782" s="7">
        <v>0.70515202152707102</v>
      </c>
      <c r="F1782" s="7">
        <v>0.28334511492617498</v>
      </c>
      <c r="G1782" s="7">
        <v>1.4341466452646501E-2</v>
      </c>
      <c r="H1782" s="7">
        <v>1.2391811462595201E-2</v>
      </c>
      <c r="I1782" s="7">
        <v>7.3397901786885697E-2</v>
      </c>
      <c r="J1782" s="7">
        <v>0.13018196984319999</v>
      </c>
      <c r="K1782" s="7">
        <v>6.8684518882111606E-2</v>
      </c>
      <c r="L1782" s="7">
        <v>0.40034470666238903</v>
      </c>
      <c r="M1782" s="7">
        <v>3.4788291536134101E-2</v>
      </c>
      <c r="N1782" s="7">
        <v>6.22600496283209E-2</v>
      </c>
      <c r="O1782" s="7">
        <v>4.3400374515383297E-2</v>
      </c>
      <c r="P1782" s="7">
        <v>0.16020890923033401</v>
      </c>
      <c r="Q1782" s="7">
        <v>7.5960887456315298</v>
      </c>
    </row>
    <row r="1783" spans="1:17" hidden="1" x14ac:dyDescent="0.3">
      <c r="A1783" s="3" t="s">
        <v>60</v>
      </c>
      <c r="B1783" s="2">
        <v>44440</v>
      </c>
      <c r="C1783" s="7">
        <v>1.1658751903972999</v>
      </c>
      <c r="D1783" s="7">
        <v>1.16620576086494E-2</v>
      </c>
      <c r="E1783" s="7">
        <v>0.72009403703377295</v>
      </c>
      <c r="F1783" s="7">
        <v>0.26824390535757803</v>
      </c>
      <c r="G1783" s="7">
        <v>1.5831313468623699E-2</v>
      </c>
      <c r="H1783" s="7">
        <v>1.43982498623287E-2</v>
      </c>
      <c r="I1783" s="7">
        <v>6.6498628145523195E-2</v>
      </c>
      <c r="J1783" s="7">
        <v>0.12062321232885501</v>
      </c>
      <c r="K1783" s="7">
        <v>7.0992270479163996E-2</v>
      </c>
      <c r="L1783" s="7">
        <v>0.40458765084553</v>
      </c>
      <c r="M1783" s="7">
        <v>4.20800216702358E-2</v>
      </c>
      <c r="N1783" s="7">
        <v>5.9139152239497797E-2</v>
      </c>
      <c r="O1783" s="7">
        <v>4.7201840383246797E-2</v>
      </c>
      <c r="P1783" s="7">
        <v>0.158647660576995</v>
      </c>
      <c r="Q1783" s="7">
        <v>7.5694186054339898</v>
      </c>
    </row>
    <row r="1784" spans="1:17" hidden="1" x14ac:dyDescent="0.3">
      <c r="A1784" s="3" t="s">
        <v>61</v>
      </c>
      <c r="B1784" s="2">
        <v>43466</v>
      </c>
      <c r="C1784" s="7">
        <v>0.84312827366890197</v>
      </c>
      <c r="D1784" s="7">
        <v>1.0774550288660201E-2</v>
      </c>
      <c r="E1784" s="7">
        <v>0.70098750285544897</v>
      </c>
      <c r="F1784" s="7">
        <v>0.28823794685588999</v>
      </c>
      <c r="G1784" s="7">
        <v>1.47435959312211E-2</v>
      </c>
      <c r="H1784" s="7">
        <v>1.6094149971477401E-2</v>
      </c>
      <c r="I1784" s="7">
        <v>8.3802560944978705E-2</v>
      </c>
      <c r="J1784" s="7">
        <v>0.118269042764577</v>
      </c>
      <c r="K1784" s="7">
        <v>7.7952491618198005E-2</v>
      </c>
      <c r="L1784" s="7">
        <v>0.33465451871804303</v>
      </c>
      <c r="M1784" s="7">
        <v>4.6923898897831898E-2</v>
      </c>
      <c r="N1784" s="7">
        <v>5.6122622548706501E-2</v>
      </c>
      <c r="O1784" s="7">
        <v>3.6720780935766202E-2</v>
      </c>
      <c r="P1784" s="7">
        <v>0.21471633766920001</v>
      </c>
      <c r="Q1784" s="7">
        <v>5.7982071833938997</v>
      </c>
    </row>
    <row r="1785" spans="1:17" hidden="1" x14ac:dyDescent="0.3">
      <c r="A1785" s="3" t="s">
        <v>61</v>
      </c>
      <c r="B1785" s="2">
        <v>43497</v>
      </c>
      <c r="C1785" s="7">
        <v>0.875776555699324</v>
      </c>
      <c r="D1785" s="7">
        <v>9.4718941386236592E-3</v>
      </c>
      <c r="E1785" s="7">
        <v>0.69965645166726098</v>
      </c>
      <c r="F1785" s="7">
        <v>0.29087165419411498</v>
      </c>
      <c r="G1785" s="7">
        <v>1.32806148615256E-2</v>
      </c>
      <c r="H1785" s="7">
        <v>1.48470684542217E-2</v>
      </c>
      <c r="I1785" s="7">
        <v>8.3988486455410405E-2</v>
      </c>
      <c r="J1785" s="7">
        <v>0.13658831664013199</v>
      </c>
      <c r="K1785" s="7">
        <v>7.2411844659493005E-2</v>
      </c>
      <c r="L1785" s="7">
        <v>0.32710534855439299</v>
      </c>
      <c r="M1785" s="7">
        <v>4.6649612167928498E-2</v>
      </c>
      <c r="N1785" s="7">
        <v>5.43130816750831E-2</v>
      </c>
      <c r="O1785" s="7">
        <v>4.04327799201303E-2</v>
      </c>
      <c r="P1785" s="7">
        <v>0.210382846611682</v>
      </c>
      <c r="Q1785" s="7">
        <v>5.7932004318376098</v>
      </c>
    </row>
    <row r="1786" spans="1:17" hidden="1" x14ac:dyDescent="0.3">
      <c r="A1786" s="3" t="s">
        <v>61</v>
      </c>
      <c r="B1786" s="2">
        <v>43525</v>
      </c>
      <c r="C1786" s="7">
        <v>1.0171205789754301</v>
      </c>
      <c r="D1786" s="7">
        <v>9.4941753799767797E-3</v>
      </c>
      <c r="E1786" s="7">
        <v>0.69048905275113504</v>
      </c>
      <c r="F1786" s="7">
        <v>0.30001677186888798</v>
      </c>
      <c r="G1786" s="7">
        <v>1.6076699699645699E-2</v>
      </c>
      <c r="H1786" s="7">
        <v>1.4485306563998299E-2</v>
      </c>
      <c r="I1786" s="7">
        <v>8.7509523106616499E-2</v>
      </c>
      <c r="J1786" s="7">
        <v>0.132486878704936</v>
      </c>
      <c r="K1786" s="7">
        <v>7.2760339979403899E-2</v>
      </c>
      <c r="L1786" s="7">
        <v>0.32662291212957101</v>
      </c>
      <c r="M1786" s="7">
        <v>4.4769276319659497E-2</v>
      </c>
      <c r="N1786" s="7">
        <v>5.1680876751252103E-2</v>
      </c>
      <c r="O1786" s="7">
        <v>3.4328204453672302E-2</v>
      </c>
      <c r="P1786" s="7">
        <v>0.21927998229124501</v>
      </c>
      <c r="Q1786" s="7">
        <v>5.8175389504524997</v>
      </c>
    </row>
    <row r="1787" spans="1:17" hidden="1" x14ac:dyDescent="0.3">
      <c r="A1787" s="3" t="s">
        <v>61</v>
      </c>
      <c r="B1787" s="2">
        <v>43556</v>
      </c>
      <c r="C1787" s="7">
        <v>0.99797928042263795</v>
      </c>
      <c r="D1787" s="7">
        <v>9.2267765288828497E-3</v>
      </c>
      <c r="E1787" s="7">
        <v>0.68681412970658096</v>
      </c>
      <c r="F1787" s="7">
        <v>0.303959093764536</v>
      </c>
      <c r="G1787" s="7">
        <v>1.4791834854161001E-2</v>
      </c>
      <c r="H1787" s="7">
        <v>1.6252524080829701E-2</v>
      </c>
      <c r="I1787" s="7">
        <v>9.0692130881282002E-2</v>
      </c>
      <c r="J1787" s="7">
        <v>0.13276205187366799</v>
      </c>
      <c r="K1787" s="7">
        <v>7.3267998829411707E-2</v>
      </c>
      <c r="L1787" s="7">
        <v>0.31797691849879001</v>
      </c>
      <c r="M1787" s="7">
        <v>4.2488469840511703E-2</v>
      </c>
      <c r="N1787" s="7">
        <v>6.0419554965768597E-2</v>
      </c>
      <c r="O1787" s="7">
        <v>4.0856130418579002E-2</v>
      </c>
      <c r="P1787" s="7">
        <v>0.210492385756999</v>
      </c>
      <c r="Q1787" s="7">
        <v>5.7815555865075803</v>
      </c>
    </row>
    <row r="1788" spans="1:17" hidden="1" x14ac:dyDescent="0.3">
      <c r="A1788" s="3" t="s">
        <v>61</v>
      </c>
      <c r="B1788" s="2">
        <v>43586</v>
      </c>
      <c r="C1788" s="7">
        <v>1.02778162319877</v>
      </c>
      <c r="D1788" s="7">
        <v>1.17394986816213E-2</v>
      </c>
      <c r="E1788" s="7">
        <v>0.69006230651740597</v>
      </c>
      <c r="F1788" s="7">
        <v>0.29819819480097298</v>
      </c>
      <c r="G1788" s="7">
        <v>1.37727269453431E-2</v>
      </c>
      <c r="H1788" s="7">
        <v>1.5632957438956901E-2</v>
      </c>
      <c r="I1788" s="7">
        <v>9.4671029212465702E-2</v>
      </c>
      <c r="J1788" s="7">
        <v>0.13752426186581501</v>
      </c>
      <c r="K1788" s="7">
        <v>7.5756603668545294E-2</v>
      </c>
      <c r="L1788" s="7">
        <v>0.311983364082216</v>
      </c>
      <c r="M1788" s="7">
        <v>4.3604231930322902E-2</v>
      </c>
      <c r="N1788" s="7">
        <v>6.2854896368829599E-2</v>
      </c>
      <c r="O1788" s="7">
        <v>4.30749536137221E-2</v>
      </c>
      <c r="P1788" s="7">
        <v>0.201124974873783</v>
      </c>
      <c r="Q1788" s="7">
        <v>5.8097071543480299</v>
      </c>
    </row>
    <row r="1789" spans="1:17" hidden="1" x14ac:dyDescent="0.3">
      <c r="A1789" s="3" t="s">
        <v>61</v>
      </c>
      <c r="B1789" s="2">
        <v>43617</v>
      </c>
      <c r="C1789" s="7">
        <v>0.97002822295812996</v>
      </c>
      <c r="D1789" s="7">
        <v>1.0982376995579199E-2</v>
      </c>
      <c r="E1789" s="7">
        <v>0.68853775192570899</v>
      </c>
      <c r="F1789" s="7">
        <v>0.30047987107871199</v>
      </c>
      <c r="G1789" s="7">
        <v>1.40731196332668E-2</v>
      </c>
      <c r="H1789" s="7">
        <v>1.50159399445845E-2</v>
      </c>
      <c r="I1789" s="7">
        <v>9.8852680997100706E-2</v>
      </c>
      <c r="J1789" s="7">
        <v>0.13953054928804501</v>
      </c>
      <c r="K1789" s="7">
        <v>8.0237928572062495E-2</v>
      </c>
      <c r="L1789" s="7">
        <v>0.31685693903016698</v>
      </c>
      <c r="M1789" s="7">
        <v>4.0162266953044201E-2</v>
      </c>
      <c r="N1789" s="7">
        <v>5.8587300664913002E-2</v>
      </c>
      <c r="O1789" s="7">
        <v>4.1739954434258202E-2</v>
      </c>
      <c r="P1789" s="7">
        <v>0.194943320482558</v>
      </c>
      <c r="Q1789" s="7">
        <v>5.8184240899700299</v>
      </c>
    </row>
    <row r="1790" spans="1:17" hidden="1" x14ac:dyDescent="0.3">
      <c r="A1790" s="3" t="s">
        <v>61</v>
      </c>
      <c r="B1790" s="2">
        <v>43647</v>
      </c>
      <c r="C1790" s="7">
        <v>1.01311338239888</v>
      </c>
      <c r="D1790" s="7">
        <v>9.9791565996051792E-3</v>
      </c>
      <c r="E1790" s="7">
        <v>0.683392637017606</v>
      </c>
      <c r="F1790" s="7">
        <v>0.30662820638278898</v>
      </c>
      <c r="G1790" s="7">
        <v>1.50204768488957E-2</v>
      </c>
      <c r="H1790" s="7">
        <v>1.5845925433684599E-2</v>
      </c>
      <c r="I1790" s="7">
        <v>0.10019338356134901</v>
      </c>
      <c r="J1790" s="7">
        <v>0.14226218775834601</v>
      </c>
      <c r="K1790" s="7">
        <v>7.7265911317253202E-2</v>
      </c>
      <c r="L1790" s="7">
        <v>0.31165643972416301</v>
      </c>
      <c r="M1790" s="7">
        <v>4.5055706732029702E-2</v>
      </c>
      <c r="N1790" s="7">
        <v>5.6735143410127198E-2</v>
      </c>
      <c r="O1790" s="7">
        <v>4.3098958034266402E-2</v>
      </c>
      <c r="P1790" s="7">
        <v>0.19286586717988599</v>
      </c>
      <c r="Q1790" s="7">
        <v>5.8039342786116999</v>
      </c>
    </row>
    <row r="1791" spans="1:17" hidden="1" x14ac:dyDescent="0.3">
      <c r="A1791" s="3" t="s">
        <v>61</v>
      </c>
      <c r="B1791" s="2">
        <v>43678</v>
      </c>
      <c r="C1791" s="7">
        <v>1.0438866165596199</v>
      </c>
      <c r="D1791" s="7">
        <v>9.5755670996669796E-3</v>
      </c>
      <c r="E1791" s="7">
        <v>0.67085351251156</v>
      </c>
      <c r="F1791" s="7">
        <v>0.31957092038877299</v>
      </c>
      <c r="G1791" s="7">
        <v>1.3518369199284E-2</v>
      </c>
      <c r="H1791" s="7">
        <v>1.8344517153667899E-2</v>
      </c>
      <c r="I1791" s="7">
        <v>9.8834866086935105E-2</v>
      </c>
      <c r="J1791" s="7">
        <v>0.152670481331107</v>
      </c>
      <c r="K1791" s="7">
        <v>7.7982848118295894E-2</v>
      </c>
      <c r="L1791" s="7">
        <v>0.30536915153380501</v>
      </c>
      <c r="M1791" s="7">
        <v>4.0341626287486401E-2</v>
      </c>
      <c r="N1791" s="7">
        <v>5.7438596436535302E-2</v>
      </c>
      <c r="O1791" s="7">
        <v>4.55398919130987E-2</v>
      </c>
      <c r="P1791" s="7">
        <v>0.18995965193978501</v>
      </c>
      <c r="Q1791" s="7">
        <v>5.7896202168570801</v>
      </c>
    </row>
    <row r="1792" spans="1:17" hidden="1" x14ac:dyDescent="0.3">
      <c r="A1792" s="3" t="s">
        <v>61</v>
      </c>
      <c r="B1792" s="2">
        <v>43709</v>
      </c>
      <c r="C1792" s="7">
        <v>0.94610313120422895</v>
      </c>
      <c r="D1792" s="7">
        <v>9.8715145260097198E-3</v>
      </c>
      <c r="E1792" s="7">
        <v>0.68273261100785099</v>
      </c>
      <c r="F1792" s="7">
        <v>0.30739587446613897</v>
      </c>
      <c r="G1792" s="7">
        <v>1.56003214860275E-2</v>
      </c>
      <c r="H1792" s="7">
        <v>2.03485888380565E-2</v>
      </c>
      <c r="I1792" s="7">
        <v>9.2843338336950104E-2</v>
      </c>
      <c r="J1792" s="7">
        <v>0.138888185091287</v>
      </c>
      <c r="K1792" s="7">
        <v>7.9097701130880105E-2</v>
      </c>
      <c r="L1792" s="7">
        <v>0.31684654945975699</v>
      </c>
      <c r="M1792" s="7">
        <v>4.0780427968885098E-2</v>
      </c>
      <c r="N1792" s="7">
        <v>5.6079553031853302E-2</v>
      </c>
      <c r="O1792" s="7">
        <v>3.88863303869647E-2</v>
      </c>
      <c r="P1792" s="7">
        <v>0.200629004269339</v>
      </c>
      <c r="Q1792" s="7">
        <v>5.7922790186684603</v>
      </c>
    </row>
    <row r="1793" spans="1:17" hidden="1" x14ac:dyDescent="0.3">
      <c r="A1793" s="3" t="s">
        <v>61</v>
      </c>
      <c r="B1793" s="2">
        <v>43739</v>
      </c>
      <c r="C1793" s="7">
        <v>1.0295557533372699</v>
      </c>
      <c r="D1793" s="7">
        <v>1.14370037179482E-2</v>
      </c>
      <c r="E1793" s="7">
        <v>0.69418324357430805</v>
      </c>
      <c r="F1793" s="7">
        <v>0.29437975270774303</v>
      </c>
      <c r="G1793" s="7">
        <v>1.50370442604057E-2</v>
      </c>
      <c r="H1793" s="7">
        <v>2.05634247211029E-2</v>
      </c>
      <c r="I1793" s="7">
        <v>9.5181418631683903E-2</v>
      </c>
      <c r="J1793" s="7">
        <v>0.136079245364045</v>
      </c>
      <c r="K1793" s="7">
        <v>8.19958809292681E-2</v>
      </c>
      <c r="L1793" s="7">
        <v>0.31458107007765901</v>
      </c>
      <c r="M1793" s="7">
        <v>4.2278168984233998E-2</v>
      </c>
      <c r="N1793" s="7">
        <v>5.8839053731757601E-2</v>
      </c>
      <c r="O1793" s="7">
        <v>3.5232295564164601E-2</v>
      </c>
      <c r="P1793" s="7">
        <v>0.20021239773568</v>
      </c>
      <c r="Q1793" s="7">
        <v>5.8079225708987501</v>
      </c>
    </row>
    <row r="1794" spans="1:17" hidden="1" x14ac:dyDescent="0.3">
      <c r="A1794" s="3" t="s">
        <v>61</v>
      </c>
      <c r="B1794" s="2">
        <v>43770</v>
      </c>
      <c r="C1794" s="7">
        <v>1.0776186901175</v>
      </c>
      <c r="D1794" s="7">
        <v>1.1227457501422801E-2</v>
      </c>
      <c r="E1794" s="7">
        <v>0.71100012172700899</v>
      </c>
      <c r="F1794" s="7">
        <v>0.277772420771568</v>
      </c>
      <c r="G1794" s="7">
        <v>1.4970022381578E-2</v>
      </c>
      <c r="H1794" s="7">
        <v>2.9805674166464499E-2</v>
      </c>
      <c r="I1794" s="7">
        <v>0.10411706606367201</v>
      </c>
      <c r="J1794" s="7">
        <v>0.127293381324462</v>
      </c>
      <c r="K1794" s="7">
        <v>9.8771486821822005E-2</v>
      </c>
      <c r="L1794" s="7">
        <v>0.30208855839974902</v>
      </c>
      <c r="M1794" s="7">
        <v>4.4725431588054199E-2</v>
      </c>
      <c r="N1794" s="7">
        <v>5.9120634220568902E-2</v>
      </c>
      <c r="O1794" s="7">
        <v>2.88007076252585E-2</v>
      </c>
      <c r="P1794" s="7">
        <v>0.19030703740837099</v>
      </c>
      <c r="Q1794" s="7">
        <v>5.7477543954539403</v>
      </c>
    </row>
    <row r="1795" spans="1:17" hidden="1" x14ac:dyDescent="0.3">
      <c r="A1795" s="3" t="s">
        <v>61</v>
      </c>
      <c r="B1795" s="2">
        <v>43800</v>
      </c>
      <c r="C1795" s="7">
        <v>1.1579078914593099</v>
      </c>
      <c r="D1795" s="7">
        <v>1.06292972513826E-2</v>
      </c>
      <c r="E1795" s="7">
        <v>0.71346291155874497</v>
      </c>
      <c r="F1795" s="7">
        <v>0.27590779118987202</v>
      </c>
      <c r="G1795" s="7">
        <v>1.5800156054827E-2</v>
      </c>
      <c r="H1795" s="7">
        <v>3.45664714732433E-2</v>
      </c>
      <c r="I1795" s="7">
        <v>0.128886410925522</v>
      </c>
      <c r="J1795" s="7">
        <v>0.12682659906785801</v>
      </c>
      <c r="K1795" s="7">
        <v>0.10910553271095</v>
      </c>
      <c r="L1795" s="7">
        <v>0.315077903292037</v>
      </c>
      <c r="M1795" s="7">
        <v>4.7618888088345197E-2</v>
      </c>
      <c r="N1795" s="7">
        <v>4.8918313006443101E-2</v>
      </c>
      <c r="O1795" s="7">
        <v>2.1598911934747299E-2</v>
      </c>
      <c r="P1795" s="7">
        <v>0.15160081344602699</v>
      </c>
      <c r="Q1795" s="7">
        <v>5.8145296782131997</v>
      </c>
    </row>
    <row r="1796" spans="1:17" hidden="1" x14ac:dyDescent="0.3">
      <c r="A1796" s="3" t="s">
        <v>61</v>
      </c>
      <c r="B1796" s="2">
        <v>43831</v>
      </c>
      <c r="C1796" s="7">
        <v>0.90614705350924796</v>
      </c>
      <c r="D1796" s="7">
        <v>1.09541849067042E-2</v>
      </c>
      <c r="E1796" s="7">
        <v>0.72703789486940695</v>
      </c>
      <c r="F1796" s="7">
        <v>0.26200792022388902</v>
      </c>
      <c r="G1796" s="7">
        <v>1.60058240203707E-2</v>
      </c>
      <c r="H1796" s="7">
        <v>1.63546995131135E-2</v>
      </c>
      <c r="I1796" s="7">
        <v>7.8252044684841801E-2</v>
      </c>
      <c r="J1796" s="7">
        <v>0.12996180853544601</v>
      </c>
      <c r="K1796" s="7">
        <v>7.9035921638863194E-2</v>
      </c>
      <c r="L1796" s="7">
        <v>0.32882274170563602</v>
      </c>
      <c r="M1796" s="7">
        <v>4.4271881800584903E-2</v>
      </c>
      <c r="N1796" s="7">
        <v>5.9511144940882103E-2</v>
      </c>
      <c r="O1796" s="7">
        <v>3.5361982994417597E-2</v>
      </c>
      <c r="P1796" s="7">
        <v>0.212421950165844</v>
      </c>
      <c r="Q1796" s="7">
        <v>5.8015081202010004</v>
      </c>
    </row>
    <row r="1797" spans="1:17" hidden="1" x14ac:dyDescent="0.3">
      <c r="A1797" s="3" t="s">
        <v>61</v>
      </c>
      <c r="B1797" s="2">
        <v>43862</v>
      </c>
      <c r="C1797" s="7">
        <v>0.93672059856726098</v>
      </c>
      <c r="D1797" s="7">
        <v>1.1252028239627501E-2</v>
      </c>
      <c r="E1797" s="7">
        <v>0.70841131563791604</v>
      </c>
      <c r="F1797" s="7">
        <v>0.28033665612245601</v>
      </c>
      <c r="G1797" s="7">
        <v>1.42292755305413E-2</v>
      </c>
      <c r="H1797" s="7">
        <v>1.77228702527857E-2</v>
      </c>
      <c r="I1797" s="7">
        <v>7.3914435030940598E-2</v>
      </c>
      <c r="J1797" s="7">
        <v>0.142192068702792</v>
      </c>
      <c r="K1797" s="7">
        <v>7.4771597575092594E-2</v>
      </c>
      <c r="L1797" s="7">
        <v>0.33230321668680401</v>
      </c>
      <c r="M1797" s="7">
        <v>3.97108741550109E-2</v>
      </c>
      <c r="N1797" s="7">
        <v>5.0652910926317303E-2</v>
      </c>
      <c r="O1797" s="7">
        <v>3.4452129058458097E-2</v>
      </c>
      <c r="P1797" s="7">
        <v>0.220050622081257</v>
      </c>
      <c r="Q1797" s="7">
        <v>5.8036253866225902</v>
      </c>
    </row>
    <row r="1798" spans="1:17" x14ac:dyDescent="0.3">
      <c r="A1798" s="3" t="s">
        <v>61</v>
      </c>
      <c r="B1798" s="2">
        <v>43891</v>
      </c>
      <c r="C1798" s="7">
        <v>0.91161005350744795</v>
      </c>
      <c r="D1798" s="7">
        <v>1.27801024245942E-2</v>
      </c>
      <c r="E1798" s="7">
        <v>0.745491211069221</v>
      </c>
      <c r="F1798" s="7">
        <v>0.24172868650618501</v>
      </c>
      <c r="G1798" s="7">
        <v>1.4005825219371E-2</v>
      </c>
      <c r="H1798" s="7">
        <v>1.21849076743631E-2</v>
      </c>
      <c r="I1798" s="7">
        <v>5.4400636347903202E-2</v>
      </c>
      <c r="J1798" s="7">
        <v>9.2196532205006801E-2</v>
      </c>
      <c r="K1798" s="7">
        <v>8.59785896074058E-2</v>
      </c>
      <c r="L1798" s="7">
        <v>0.436256680642502</v>
      </c>
      <c r="M1798" s="7">
        <v>3.23259134006482E-2</v>
      </c>
      <c r="N1798" s="7">
        <v>4.9003962438396297E-2</v>
      </c>
      <c r="O1798" s="7">
        <v>2.1720363635393598E-2</v>
      </c>
      <c r="P1798" s="7">
        <v>0.20192658882900999</v>
      </c>
      <c r="Q1798" s="7">
        <v>5.8411696449464703</v>
      </c>
    </row>
    <row r="1799" spans="1:17" hidden="1" x14ac:dyDescent="0.3">
      <c r="A1799" s="3" t="s">
        <v>61</v>
      </c>
      <c r="B1799" s="2">
        <v>43922</v>
      </c>
      <c r="C1799" s="7">
        <v>0.56801718368551601</v>
      </c>
      <c r="D1799" s="7">
        <v>1.2773743509597099E-2</v>
      </c>
      <c r="E1799" s="7">
        <v>0.84047887674331501</v>
      </c>
      <c r="F1799" s="7">
        <v>0.14674737974708699</v>
      </c>
      <c r="G1799" s="7">
        <v>1.61480152071505E-2</v>
      </c>
      <c r="H1799" s="7">
        <v>5.9071844536062702E-4</v>
      </c>
      <c r="I1799" s="7">
        <v>2.5203177321071399E-2</v>
      </c>
      <c r="J1799" s="7">
        <v>1.6261358357028501E-2</v>
      </c>
      <c r="K1799" s="7">
        <v>9.8066908328143396E-2</v>
      </c>
      <c r="L1799" s="7">
        <v>0.69481896919184605</v>
      </c>
      <c r="M1799" s="7">
        <v>1.0013104797972299E-2</v>
      </c>
      <c r="N1799" s="7">
        <v>4.7649694528693803E-2</v>
      </c>
      <c r="O1799" s="7">
        <v>1.8359049959145301E-3</v>
      </c>
      <c r="P1799" s="7">
        <v>8.9412148826819096E-2</v>
      </c>
      <c r="Q1799" s="7">
        <v>6.18290242790337</v>
      </c>
    </row>
    <row r="1800" spans="1:17" hidden="1" x14ac:dyDescent="0.3">
      <c r="A1800" s="3" t="s">
        <v>61</v>
      </c>
      <c r="B1800" s="2">
        <v>43952</v>
      </c>
      <c r="C1800" s="7">
        <v>0.68603545521283105</v>
      </c>
      <c r="D1800" s="7">
        <v>1.21362009768396E-2</v>
      </c>
      <c r="E1800" s="7">
        <v>0.83029027160263202</v>
      </c>
      <c r="F1800" s="7">
        <v>0.15757352742052799</v>
      </c>
      <c r="G1800" s="7">
        <v>1.4824242383304201E-2</v>
      </c>
      <c r="H1800" s="7">
        <v>1.6778368503438099E-3</v>
      </c>
      <c r="I1800" s="7">
        <v>2.3369021645022501E-2</v>
      </c>
      <c r="J1800" s="7">
        <v>3.5454692346504203E-2</v>
      </c>
      <c r="K1800" s="7">
        <v>9.9506198082880096E-2</v>
      </c>
      <c r="L1800" s="7">
        <v>0.62072903023579795</v>
      </c>
      <c r="M1800" s="7">
        <v>1.15004921550692E-2</v>
      </c>
      <c r="N1800" s="7">
        <v>7.4073986131429598E-2</v>
      </c>
      <c r="O1800" s="7">
        <v>1.9629829291606801E-3</v>
      </c>
      <c r="P1800" s="7">
        <v>0.116901517240488</v>
      </c>
      <c r="Q1800" s="7">
        <v>6.1750075925368302</v>
      </c>
    </row>
    <row r="1801" spans="1:17" hidden="1" x14ac:dyDescent="0.3">
      <c r="A1801" s="3" t="s">
        <v>61</v>
      </c>
      <c r="B1801" s="2">
        <v>43983</v>
      </c>
      <c r="C1801" s="7">
        <v>0.77816704737640696</v>
      </c>
      <c r="D1801" s="7">
        <v>1.26671442366508E-2</v>
      </c>
      <c r="E1801" s="7">
        <v>0.79843485511713197</v>
      </c>
      <c r="F1801" s="7">
        <v>0.18889800064621801</v>
      </c>
      <c r="G1801" s="7">
        <v>1.5272081847913101E-2</v>
      </c>
      <c r="H1801" s="7">
        <v>4.6355280647197702E-3</v>
      </c>
      <c r="I1801" s="7">
        <v>4.8856883785586398E-2</v>
      </c>
      <c r="J1801" s="7">
        <v>6.7435334524831497E-2</v>
      </c>
      <c r="K1801" s="7">
        <v>8.9777291913507404E-2</v>
      </c>
      <c r="L1801" s="7">
        <v>0.51110683459269901</v>
      </c>
      <c r="M1801" s="7">
        <v>1.5140520210828399E-2</v>
      </c>
      <c r="N1801" s="7">
        <v>7.9728035785675E-2</v>
      </c>
      <c r="O1801" s="7">
        <v>3.0582446974158099E-3</v>
      </c>
      <c r="P1801" s="7">
        <v>0.16498924457682301</v>
      </c>
      <c r="Q1801" s="7">
        <v>6.07407999864843</v>
      </c>
    </row>
    <row r="1802" spans="1:17" hidden="1" x14ac:dyDescent="0.3">
      <c r="A1802" s="3" t="s">
        <v>61</v>
      </c>
      <c r="B1802" s="2">
        <v>44013</v>
      </c>
      <c r="C1802" s="7">
        <v>1.0240753052500999</v>
      </c>
      <c r="D1802" s="7">
        <v>1.07408618412382E-2</v>
      </c>
      <c r="E1802" s="7">
        <v>0.72983866593042601</v>
      </c>
      <c r="F1802" s="7">
        <v>0.25942047222833597</v>
      </c>
      <c r="G1802" s="7">
        <v>1.4183767930924501E-2</v>
      </c>
      <c r="H1802" s="7">
        <v>1.17792395802458E-2</v>
      </c>
      <c r="I1802" s="7">
        <v>9.3323071211018002E-2</v>
      </c>
      <c r="J1802" s="7">
        <v>8.52460052512308E-2</v>
      </c>
      <c r="K1802" s="7">
        <v>8.1527362457805105E-2</v>
      </c>
      <c r="L1802" s="7">
        <v>0.38974667100154398</v>
      </c>
      <c r="M1802" s="7">
        <v>2.7993366974015998E-2</v>
      </c>
      <c r="N1802" s="7">
        <v>7.4981164232095304E-2</v>
      </c>
      <c r="O1802" s="7">
        <v>9.6450735393806292E-3</v>
      </c>
      <c r="P1802" s="7">
        <v>0.21157427782173899</v>
      </c>
      <c r="Q1802" s="7">
        <v>5.95622227015952</v>
      </c>
    </row>
    <row r="1803" spans="1:17" hidden="1" x14ac:dyDescent="0.3">
      <c r="A1803" s="3" t="s">
        <v>61</v>
      </c>
      <c r="B1803" s="2">
        <v>44044</v>
      </c>
      <c r="C1803" s="7">
        <v>1.12982167744781</v>
      </c>
      <c r="D1803" s="7">
        <v>1.1204240630843999E-2</v>
      </c>
      <c r="E1803" s="7">
        <v>0.68680242768949196</v>
      </c>
      <c r="F1803" s="7">
        <v>0.30199333167966402</v>
      </c>
      <c r="G1803" s="7">
        <v>1.1489525105804199E-2</v>
      </c>
      <c r="H1803" s="7">
        <v>1.70397931907539E-2</v>
      </c>
      <c r="I1803" s="7">
        <v>9.1573348971085905E-2</v>
      </c>
      <c r="J1803" s="7">
        <v>0.154751738010037</v>
      </c>
      <c r="K1803" s="7">
        <v>7.9579636935827494E-2</v>
      </c>
      <c r="L1803" s="7">
        <v>0.34153183816425398</v>
      </c>
      <c r="M1803" s="7">
        <v>3.0329420514507301E-2</v>
      </c>
      <c r="N1803" s="7">
        <v>6.4796196000635797E-2</v>
      </c>
      <c r="O1803" s="7">
        <v>2.2281323875651501E-2</v>
      </c>
      <c r="P1803" s="7">
        <v>0.18662717923144301</v>
      </c>
      <c r="Q1803" s="7">
        <v>5.9597994875233802</v>
      </c>
    </row>
    <row r="1804" spans="1:17" hidden="1" x14ac:dyDescent="0.3">
      <c r="A1804" s="3" t="s">
        <v>61</v>
      </c>
      <c r="B1804" s="2">
        <v>44075</v>
      </c>
      <c r="C1804" s="7">
        <v>1.0723470475179999</v>
      </c>
      <c r="D1804" s="7">
        <v>1.15546332039326E-2</v>
      </c>
      <c r="E1804" s="7">
        <v>0.71564087448296498</v>
      </c>
      <c r="F1804" s="7">
        <v>0.272804492313103</v>
      </c>
      <c r="G1804" s="7">
        <v>1.3983286732818999E-2</v>
      </c>
      <c r="H1804" s="7">
        <v>1.63487781990551E-2</v>
      </c>
      <c r="I1804" s="7">
        <v>8.1806890660671705E-2</v>
      </c>
      <c r="J1804" s="7">
        <v>0.13067327914271401</v>
      </c>
      <c r="K1804" s="7">
        <v>8.26185638427967E-2</v>
      </c>
      <c r="L1804" s="7">
        <v>0.35332627269799199</v>
      </c>
      <c r="M1804" s="7">
        <v>3.3113001202306099E-2</v>
      </c>
      <c r="N1804" s="7">
        <v>6.5145372513113503E-2</v>
      </c>
      <c r="O1804" s="7">
        <v>1.83472671636545E-2</v>
      </c>
      <c r="P1804" s="7">
        <v>0.204637287844878</v>
      </c>
      <c r="Q1804" s="7">
        <v>5.85141505072359</v>
      </c>
    </row>
    <row r="1805" spans="1:17" hidden="1" x14ac:dyDescent="0.3">
      <c r="A1805" s="3" t="s">
        <v>61</v>
      </c>
      <c r="B1805" s="2">
        <v>44105</v>
      </c>
      <c r="C1805" s="7">
        <v>0.93583706952846402</v>
      </c>
      <c r="D1805" s="7">
        <v>1.3688956490501E-2</v>
      </c>
      <c r="E1805" s="7">
        <v>0.78343050781502299</v>
      </c>
      <c r="F1805" s="7">
        <v>0.20288053569447601</v>
      </c>
      <c r="G1805" s="7">
        <v>1.4918938497105801E-2</v>
      </c>
      <c r="H1805" s="7">
        <v>1.5544927215136801E-2</v>
      </c>
      <c r="I1805" s="7">
        <v>6.9267172203690303E-2</v>
      </c>
      <c r="J1805" s="7">
        <v>9.7692889225168694E-2</v>
      </c>
      <c r="K1805" s="7">
        <v>9.36089278059518E-2</v>
      </c>
      <c r="L1805" s="7">
        <v>0.41961820452390097</v>
      </c>
      <c r="M1805" s="7">
        <v>3.3967853515702903E-2</v>
      </c>
      <c r="N1805" s="7">
        <v>6.5395163929501399E-2</v>
      </c>
      <c r="O1805" s="7">
        <v>9.8799413009780703E-3</v>
      </c>
      <c r="P1805" s="7">
        <v>0.18010598178286299</v>
      </c>
      <c r="Q1805" s="7">
        <v>5.9577455513907198</v>
      </c>
    </row>
    <row r="1806" spans="1:17" hidden="1" x14ac:dyDescent="0.3">
      <c r="A1806" s="3" t="s">
        <v>61</v>
      </c>
      <c r="B1806" s="2">
        <v>44136</v>
      </c>
      <c r="C1806" s="7">
        <v>0.96884789852171804</v>
      </c>
      <c r="D1806" s="7">
        <v>1.1856475215354901E-2</v>
      </c>
      <c r="E1806" s="7">
        <v>0.75931210600158305</v>
      </c>
      <c r="F1806" s="7">
        <v>0.22883141878306201</v>
      </c>
      <c r="G1806" s="7">
        <v>1.5927706466144401E-2</v>
      </c>
      <c r="H1806" s="7">
        <v>2.3431712256020799E-2</v>
      </c>
      <c r="I1806" s="7">
        <v>9.22690421362376E-2</v>
      </c>
      <c r="J1806" s="7">
        <v>0.105505924838019</v>
      </c>
      <c r="K1806" s="7">
        <v>0.108313566898372</v>
      </c>
      <c r="L1806" s="7">
        <v>0.37878550330773397</v>
      </c>
      <c r="M1806" s="7">
        <v>3.7517148125446501E-2</v>
      </c>
      <c r="N1806" s="7">
        <v>7.00214631542041E-2</v>
      </c>
      <c r="O1806" s="7">
        <v>9.0924209028454099E-3</v>
      </c>
      <c r="P1806" s="7">
        <v>0.15913551191497599</v>
      </c>
      <c r="Q1806" s="7">
        <v>5.9808099014618001</v>
      </c>
    </row>
    <row r="1807" spans="1:17" hidden="1" x14ac:dyDescent="0.3">
      <c r="A1807" s="3" t="s">
        <v>61</v>
      </c>
      <c r="B1807" s="2">
        <v>44166</v>
      </c>
      <c r="C1807" s="7">
        <v>1.01353052834468</v>
      </c>
      <c r="D1807" s="7">
        <v>1.2551283809970899E-2</v>
      </c>
      <c r="E1807" s="7">
        <v>0.77496354778175702</v>
      </c>
      <c r="F1807" s="7">
        <v>0.212485168408272</v>
      </c>
      <c r="G1807" s="7">
        <v>1.7637579200399101E-2</v>
      </c>
      <c r="H1807" s="7">
        <v>1.9458489166839898E-2</v>
      </c>
      <c r="I1807" s="7">
        <v>9.4338954286842594E-2</v>
      </c>
      <c r="J1807" s="7">
        <v>7.7912764373205795E-2</v>
      </c>
      <c r="K1807" s="7">
        <v>0.107950529440658</v>
      </c>
      <c r="L1807" s="7">
        <v>0.43322485267951699</v>
      </c>
      <c r="M1807" s="7">
        <v>3.9966333268236502E-2</v>
      </c>
      <c r="N1807" s="7">
        <v>5.6823491046430898E-2</v>
      </c>
      <c r="O1807" s="7">
        <v>5.3156397624741798E-3</v>
      </c>
      <c r="P1807" s="7">
        <v>0.147371366775396</v>
      </c>
      <c r="Q1807" s="7">
        <v>5.9845559963756596</v>
      </c>
    </row>
    <row r="1808" spans="1:17" hidden="1" x14ac:dyDescent="0.3">
      <c r="A1808" s="3" t="s">
        <v>61</v>
      </c>
      <c r="B1808" s="2">
        <v>44197</v>
      </c>
      <c r="C1808" s="7">
        <v>0.62634308766338398</v>
      </c>
      <c r="D1808" s="7">
        <v>1.43023690211829E-2</v>
      </c>
      <c r="E1808" s="7">
        <v>0.81921645670349696</v>
      </c>
      <c r="F1808" s="7">
        <v>0.166481174275321</v>
      </c>
      <c r="G1808" s="7">
        <v>1.9109688153817101E-2</v>
      </c>
      <c r="H1808" s="7">
        <v>2.2543546382779202E-3</v>
      </c>
      <c r="I1808" s="7">
        <v>2.24069395800237E-2</v>
      </c>
      <c r="J1808" s="7">
        <v>7.5440253002193897E-2</v>
      </c>
      <c r="K1808" s="7">
        <v>7.6265886774171607E-2</v>
      </c>
      <c r="L1808" s="7">
        <v>0.54914263254141105</v>
      </c>
      <c r="M1808" s="7">
        <v>2.82881135026837E-2</v>
      </c>
      <c r="N1808" s="7">
        <v>4.6091286911711098E-2</v>
      </c>
      <c r="O1808" s="7">
        <v>4.4381158078883104E-3</v>
      </c>
      <c r="P1808" s="7">
        <v>0.176562729087822</v>
      </c>
      <c r="Q1808" s="7">
        <v>6.10780835097089</v>
      </c>
    </row>
    <row r="1809" spans="1:17" hidden="1" x14ac:dyDescent="0.3">
      <c r="A1809" s="3" t="s">
        <v>61</v>
      </c>
      <c r="B1809" s="2">
        <v>44228</v>
      </c>
      <c r="C1809" s="7">
        <v>0.63467520976720504</v>
      </c>
      <c r="D1809" s="7">
        <v>1.3546603126328801E-2</v>
      </c>
      <c r="E1809" s="7">
        <v>0.81498471345940204</v>
      </c>
      <c r="F1809" s="7">
        <v>0.17146868341426899</v>
      </c>
      <c r="G1809" s="7">
        <v>1.88392575858164E-2</v>
      </c>
      <c r="H1809" s="7">
        <v>1.8461300021136199E-3</v>
      </c>
      <c r="I1809" s="7">
        <v>2.2559731702471199E-2</v>
      </c>
      <c r="J1809" s="7">
        <v>8.1825881400456796E-2</v>
      </c>
      <c r="K1809" s="7">
        <v>7.3751827890277705E-2</v>
      </c>
      <c r="L1809" s="7">
        <v>0.53524062791556504</v>
      </c>
      <c r="M1809" s="7">
        <v>3.1899746789047001E-2</v>
      </c>
      <c r="N1809" s="7">
        <v>5.2811258444694302E-2</v>
      </c>
      <c r="O1809" s="7">
        <v>4.0802378398886296E-3</v>
      </c>
      <c r="P1809" s="7">
        <v>0.17714530042967</v>
      </c>
      <c r="Q1809" s="7">
        <v>6.08056712096948</v>
      </c>
    </row>
    <row r="1810" spans="1:17" x14ac:dyDescent="0.3">
      <c r="A1810" s="3" t="s">
        <v>61</v>
      </c>
      <c r="B1810" s="2">
        <v>44256</v>
      </c>
      <c r="C1810" s="7">
        <v>0.82815961385285697</v>
      </c>
      <c r="D1810" s="7">
        <v>1.22139443391511E-2</v>
      </c>
      <c r="E1810" s="7">
        <v>0.79195941052601004</v>
      </c>
      <c r="F1810" s="7">
        <v>0.195826645134838</v>
      </c>
      <c r="G1810" s="7">
        <v>1.97607008711999E-2</v>
      </c>
      <c r="H1810" s="7">
        <v>3.1039367748706501E-3</v>
      </c>
      <c r="I1810" s="7">
        <v>2.44454824199139E-2</v>
      </c>
      <c r="J1810" s="7">
        <v>7.9651955239215394E-2</v>
      </c>
      <c r="K1810" s="7">
        <v>8.6991437718567696E-2</v>
      </c>
      <c r="L1810" s="7">
        <v>0.485567664611531</v>
      </c>
      <c r="M1810" s="7">
        <v>3.5652495865704299E-2</v>
      </c>
      <c r="N1810" s="7">
        <v>6.3475589802400298E-2</v>
      </c>
      <c r="O1810" s="7">
        <v>5.4898171273299098E-3</v>
      </c>
      <c r="P1810" s="7">
        <v>0.19586091956926699</v>
      </c>
      <c r="Q1810" s="7">
        <v>6.0121449718135898</v>
      </c>
    </row>
    <row r="1811" spans="1:17" hidden="1" x14ac:dyDescent="0.3">
      <c r="A1811" s="3" t="s">
        <v>61</v>
      </c>
      <c r="B1811" s="2">
        <v>44287</v>
      </c>
      <c r="C1811" s="7">
        <v>1.04280759451961</v>
      </c>
      <c r="D1811" s="7">
        <v>1.18802456929355E-2</v>
      </c>
      <c r="E1811" s="7">
        <v>0.75258381930888596</v>
      </c>
      <c r="F1811" s="7">
        <v>0.23553593499817899</v>
      </c>
      <c r="G1811" s="7">
        <v>1.47871956145253E-2</v>
      </c>
      <c r="H1811" s="7">
        <v>8.6879445023104202E-3</v>
      </c>
      <c r="I1811" s="7">
        <v>8.14640042539517E-2</v>
      </c>
      <c r="J1811" s="7">
        <v>8.3182791807613607E-2</v>
      </c>
      <c r="K1811" s="7">
        <v>8.8433978614813197E-2</v>
      </c>
      <c r="L1811" s="7">
        <v>0.38792235234443301</v>
      </c>
      <c r="M1811" s="7">
        <v>3.5459519307101603E-2</v>
      </c>
      <c r="N1811" s="7">
        <v>8.4591574913617795E-2</v>
      </c>
      <c r="O1811" s="7">
        <v>8.8548264791639408E-3</v>
      </c>
      <c r="P1811" s="7">
        <v>0.20661581216246999</v>
      </c>
      <c r="Q1811" s="7">
        <v>5.9704613278003</v>
      </c>
    </row>
    <row r="1812" spans="1:17" hidden="1" x14ac:dyDescent="0.3">
      <c r="A1812" s="3" t="s">
        <v>61</v>
      </c>
      <c r="B1812" s="2">
        <v>44317</v>
      </c>
      <c r="C1812" s="7">
        <v>1.14795068705418</v>
      </c>
      <c r="D1812" s="7">
        <v>1.05987044537189E-2</v>
      </c>
      <c r="E1812" s="7">
        <v>0.71992503573408495</v>
      </c>
      <c r="F1812" s="7">
        <v>0.26947625981219597</v>
      </c>
      <c r="G1812" s="7">
        <v>1.38465744676881E-2</v>
      </c>
      <c r="H1812" s="7">
        <v>1.1771073306472301E-2</v>
      </c>
      <c r="I1812" s="7">
        <v>8.9188793554166104E-2</v>
      </c>
      <c r="J1812" s="7">
        <v>0.122305619259975</v>
      </c>
      <c r="K1812" s="7">
        <v>7.8017996901893302E-2</v>
      </c>
      <c r="L1812" s="7">
        <v>0.35099691853762799</v>
      </c>
      <c r="M1812" s="7">
        <v>3.4222426225992503E-2</v>
      </c>
      <c r="N1812" s="7">
        <v>7.5398229228115995E-2</v>
      </c>
      <c r="O1812" s="7">
        <v>1.5070097865070201E-2</v>
      </c>
      <c r="P1812" s="7">
        <v>0.20918227065299799</v>
      </c>
      <c r="Q1812" s="7">
        <v>5.9997873665675696</v>
      </c>
    </row>
    <row r="1813" spans="1:17" hidden="1" x14ac:dyDescent="0.3">
      <c r="A1813" s="3" t="s">
        <v>61</v>
      </c>
      <c r="B1813" s="2">
        <v>44348</v>
      </c>
      <c r="C1813" s="7">
        <v>1.1470495347502401</v>
      </c>
      <c r="D1813" s="7">
        <v>1.12160868841361E-2</v>
      </c>
      <c r="E1813" s="7">
        <v>0.69748620585113996</v>
      </c>
      <c r="F1813" s="7">
        <v>0.29129770726472398</v>
      </c>
      <c r="G1813" s="7">
        <v>1.4429336283541899E-2</v>
      </c>
      <c r="H1813" s="7">
        <v>1.2568882800410301E-2</v>
      </c>
      <c r="I1813" s="7">
        <v>8.7329141653736606E-2</v>
      </c>
      <c r="J1813" s="7">
        <v>0.143724552524544</v>
      </c>
      <c r="K1813" s="7">
        <v>7.4597121974151803E-2</v>
      </c>
      <c r="L1813" s="7">
        <v>0.339612962512849</v>
      </c>
      <c r="M1813" s="7">
        <v>3.6089316368379497E-2</v>
      </c>
      <c r="N1813" s="7">
        <v>6.20010000995877E-2</v>
      </c>
      <c r="O1813" s="7">
        <v>1.8996324223051701E-2</v>
      </c>
      <c r="P1813" s="7">
        <v>0.21065136155974801</v>
      </c>
      <c r="Q1813" s="7">
        <v>5.9551137086227603</v>
      </c>
    </row>
    <row r="1814" spans="1:17" hidden="1" x14ac:dyDescent="0.3">
      <c r="A1814" s="3" t="s">
        <v>61</v>
      </c>
      <c r="B1814" s="2">
        <v>44378</v>
      </c>
      <c r="C1814" s="7">
        <v>1.2338321061075901</v>
      </c>
      <c r="D1814" s="7">
        <v>1.12202040261376E-2</v>
      </c>
      <c r="E1814" s="7">
        <v>0.68898247215844799</v>
      </c>
      <c r="F1814" s="7">
        <v>0.29979732381541502</v>
      </c>
      <c r="G1814" s="7">
        <v>1.3358526813695501E-2</v>
      </c>
      <c r="H1814" s="7">
        <v>1.5114716745680001E-2</v>
      </c>
      <c r="I1814" s="7">
        <v>8.4489938769118894E-2</v>
      </c>
      <c r="J1814" s="7">
        <v>0.15077855920387501</v>
      </c>
      <c r="K1814" s="7">
        <v>7.3160960922353996E-2</v>
      </c>
      <c r="L1814" s="7">
        <v>0.33644538691819698</v>
      </c>
      <c r="M1814" s="7">
        <v>3.6693369629410902E-2</v>
      </c>
      <c r="N1814" s="7">
        <v>5.64279522788581E-2</v>
      </c>
      <c r="O1814" s="7">
        <v>2.5942161902625702E-2</v>
      </c>
      <c r="P1814" s="7">
        <v>0.207588426816185</v>
      </c>
      <c r="Q1814" s="7">
        <v>5.9048326309849397</v>
      </c>
    </row>
    <row r="1815" spans="1:17" hidden="1" x14ac:dyDescent="0.3">
      <c r="A1815" s="3" t="s">
        <v>61</v>
      </c>
      <c r="B1815" s="2">
        <v>44409</v>
      </c>
      <c r="C1815" s="7">
        <v>1.21816845919104</v>
      </c>
      <c r="D1815" s="7">
        <v>1.26102911567592E-2</v>
      </c>
      <c r="E1815" s="7">
        <v>0.65583551962378905</v>
      </c>
      <c r="F1815" s="7">
        <v>0.33155418921945201</v>
      </c>
      <c r="G1815" s="7">
        <v>1.3930152892668701E-2</v>
      </c>
      <c r="H1815" s="7">
        <v>1.8363008979950999E-2</v>
      </c>
      <c r="I1815" s="7">
        <v>8.4309505948700403E-2</v>
      </c>
      <c r="J1815" s="7">
        <v>0.17576542604456599</v>
      </c>
      <c r="K1815" s="7">
        <v>7.2551268537780295E-2</v>
      </c>
      <c r="L1815" s="7">
        <v>0.31800983865453702</v>
      </c>
      <c r="M1815" s="7">
        <v>3.3729517285262502E-2</v>
      </c>
      <c r="N1815" s="7">
        <v>5.8352842410290803E-2</v>
      </c>
      <c r="O1815" s="7">
        <v>2.84973148993512E-2</v>
      </c>
      <c r="P1815" s="7">
        <v>0.196491124346893</v>
      </c>
      <c r="Q1815" s="7">
        <v>5.9327755344149598</v>
      </c>
    </row>
    <row r="1816" spans="1:17" hidden="1" x14ac:dyDescent="0.3">
      <c r="A1816" s="3" t="s">
        <v>61</v>
      </c>
      <c r="B1816" s="2">
        <v>44440</v>
      </c>
      <c r="C1816" s="7">
        <v>1.1594827632117599</v>
      </c>
      <c r="D1816" s="7">
        <v>1.1225089173967801E-2</v>
      </c>
      <c r="E1816" s="7">
        <v>0.71767794412388197</v>
      </c>
      <c r="F1816" s="7">
        <v>0.271096966702151</v>
      </c>
      <c r="G1816" s="7">
        <v>1.3407133926985801E-2</v>
      </c>
      <c r="H1816" s="7">
        <v>1.5671180054452699E-2</v>
      </c>
      <c r="I1816" s="7">
        <v>7.9105208285006598E-2</v>
      </c>
      <c r="J1816" s="7">
        <v>0.15776154542687201</v>
      </c>
      <c r="K1816" s="7">
        <v>7.3855818804002604E-2</v>
      </c>
      <c r="L1816" s="7">
        <v>0.32791889349000602</v>
      </c>
      <c r="M1816" s="7">
        <v>3.45802086177944E-2</v>
      </c>
      <c r="N1816" s="7">
        <v>5.6865745625721199E-2</v>
      </c>
      <c r="O1816" s="7">
        <v>2.4425880249543001E-2</v>
      </c>
      <c r="P1816" s="7">
        <v>0.216408385519615</v>
      </c>
      <c r="Q1816" s="7">
        <v>5.9323925686821699</v>
      </c>
    </row>
    <row r="1817" spans="1:17" hidden="1" x14ac:dyDescent="0.3">
      <c r="A1817" s="3" t="s">
        <v>62</v>
      </c>
      <c r="B1817" s="2">
        <v>43466</v>
      </c>
      <c r="C1817" s="7">
        <v>0.83748812754658197</v>
      </c>
      <c r="D1817" s="7">
        <v>2.0470452496831298E-2</v>
      </c>
      <c r="E1817" s="7">
        <v>0.54581237717526998</v>
      </c>
      <c r="F1817" s="7">
        <v>0.43371717032789903</v>
      </c>
      <c r="G1817" s="7">
        <v>1.6235702273486498E-2</v>
      </c>
      <c r="H1817" s="7">
        <v>1.6424330918073202E-2</v>
      </c>
      <c r="I1817" s="7">
        <v>0.101175886094042</v>
      </c>
      <c r="J1817" s="7">
        <v>8.8683925267824704E-2</v>
      </c>
      <c r="K1817" s="7">
        <v>5.8073507556647599E-2</v>
      </c>
      <c r="L1817" s="7">
        <v>0.33562840679017703</v>
      </c>
      <c r="M1817" s="7">
        <v>4.47825757759708E-2</v>
      </c>
      <c r="N1817" s="7">
        <v>5.66241755291962E-2</v>
      </c>
      <c r="O1817" s="7">
        <v>3.4239884605370897E-2</v>
      </c>
      <c r="P1817" s="7">
        <v>0.24813160518921101</v>
      </c>
      <c r="Q1817" s="7">
        <v>5.6216552015608698</v>
      </c>
    </row>
    <row r="1818" spans="1:17" hidden="1" x14ac:dyDescent="0.3">
      <c r="A1818" s="3" t="s">
        <v>62</v>
      </c>
      <c r="B1818" s="2">
        <v>43497</v>
      </c>
      <c r="C1818" s="7">
        <v>0.85005624808084401</v>
      </c>
      <c r="D1818" s="7">
        <v>2.3245838249169901E-2</v>
      </c>
      <c r="E1818" s="7">
        <v>0.54745944767679999</v>
      </c>
      <c r="F1818" s="7">
        <v>0.42929471407403003</v>
      </c>
      <c r="G1818" s="7">
        <v>1.49957992258529E-2</v>
      </c>
      <c r="H1818" s="7">
        <v>1.6945107615793601E-2</v>
      </c>
      <c r="I1818" s="7">
        <v>9.7323373880914194E-2</v>
      </c>
      <c r="J1818" s="7">
        <v>9.93472316366842E-2</v>
      </c>
      <c r="K1818" s="7">
        <v>5.2435071636691997E-2</v>
      </c>
      <c r="L1818" s="7">
        <v>0.33384527798149199</v>
      </c>
      <c r="M1818" s="7">
        <v>4.4947045594925197E-2</v>
      </c>
      <c r="N1818" s="7">
        <v>5.3674776517853802E-2</v>
      </c>
      <c r="O1818" s="7">
        <v>3.1515898570838301E-2</v>
      </c>
      <c r="P1818" s="7">
        <v>0.25497041733895398</v>
      </c>
      <c r="Q1818" s="7">
        <v>5.6109611147336702</v>
      </c>
    </row>
    <row r="1819" spans="1:17" hidden="1" x14ac:dyDescent="0.3">
      <c r="A1819" s="3" t="s">
        <v>62</v>
      </c>
      <c r="B1819" s="2">
        <v>43525</v>
      </c>
      <c r="C1819" s="7">
        <v>1.05410771372599</v>
      </c>
      <c r="D1819" s="7">
        <v>1.8943973715478801E-2</v>
      </c>
      <c r="E1819" s="7">
        <v>0.53923870642070604</v>
      </c>
      <c r="F1819" s="7">
        <v>0.44181731986381501</v>
      </c>
      <c r="G1819" s="7">
        <v>1.53069348564484E-2</v>
      </c>
      <c r="H1819" s="7">
        <v>1.4429434619104399E-2</v>
      </c>
      <c r="I1819" s="7">
        <v>0.105566974541103</v>
      </c>
      <c r="J1819" s="7">
        <v>9.4935693619280406E-2</v>
      </c>
      <c r="K1819" s="7">
        <v>5.2350872427647001E-2</v>
      </c>
      <c r="L1819" s="7">
        <v>0.31247020847839202</v>
      </c>
      <c r="M1819" s="7">
        <v>4.0256048707093997E-2</v>
      </c>
      <c r="N1819" s="7">
        <v>5.5905398655599403E-2</v>
      </c>
      <c r="O1819" s="7">
        <v>2.9567528854123799E-2</v>
      </c>
      <c r="P1819" s="7">
        <v>0.27921090524120701</v>
      </c>
      <c r="Q1819" s="7">
        <v>5.4980677144280197</v>
      </c>
    </row>
    <row r="1820" spans="1:17" hidden="1" x14ac:dyDescent="0.3">
      <c r="A1820" s="3" t="s">
        <v>62</v>
      </c>
      <c r="B1820" s="2">
        <v>43556</v>
      </c>
      <c r="C1820" s="7">
        <v>0.99094899938621905</v>
      </c>
      <c r="D1820" s="7">
        <v>1.8895653776733301E-2</v>
      </c>
      <c r="E1820" s="7">
        <v>0.541627507960042</v>
      </c>
      <c r="F1820" s="7">
        <v>0.43947683826322498</v>
      </c>
      <c r="G1820" s="7">
        <v>1.5412014564396901E-2</v>
      </c>
      <c r="H1820" s="7">
        <v>1.66907544643571E-2</v>
      </c>
      <c r="I1820" s="7">
        <v>0.111812556395136</v>
      </c>
      <c r="J1820" s="7">
        <v>9.3752809297835998E-2</v>
      </c>
      <c r="K1820" s="7">
        <v>5.26575193292661E-2</v>
      </c>
      <c r="L1820" s="7">
        <v>0.320268330650259</v>
      </c>
      <c r="M1820" s="7">
        <v>4.0177316004252499E-2</v>
      </c>
      <c r="N1820" s="7">
        <v>6.4821422273340604E-2</v>
      </c>
      <c r="O1820" s="7">
        <v>3.07692754254613E-2</v>
      </c>
      <c r="P1820" s="7">
        <v>0.253638001595694</v>
      </c>
      <c r="Q1820" s="7">
        <v>5.5573504563822702</v>
      </c>
    </row>
    <row r="1821" spans="1:17" hidden="1" x14ac:dyDescent="0.3">
      <c r="A1821" s="3" t="s">
        <v>62</v>
      </c>
      <c r="B1821" s="2">
        <v>43586</v>
      </c>
      <c r="C1821" s="7">
        <v>1.0259474825974999</v>
      </c>
      <c r="D1821" s="7">
        <v>2.0800869079024401E-2</v>
      </c>
      <c r="E1821" s="7">
        <v>0.53314979437217402</v>
      </c>
      <c r="F1821" s="7">
        <v>0.44604933654880102</v>
      </c>
      <c r="G1821" s="7">
        <v>1.48940955494691E-2</v>
      </c>
      <c r="H1821" s="7">
        <v>1.5853229661236801E-2</v>
      </c>
      <c r="I1821" s="7">
        <v>0.11596528600427999</v>
      </c>
      <c r="J1821" s="7">
        <v>9.4292313605414402E-2</v>
      </c>
      <c r="K1821" s="7">
        <v>5.3794133175669397E-2</v>
      </c>
      <c r="L1821" s="7">
        <v>0.31087818094687802</v>
      </c>
      <c r="M1821" s="7">
        <v>3.9875808499486798E-2</v>
      </c>
      <c r="N1821" s="7">
        <v>6.00107557752248E-2</v>
      </c>
      <c r="O1821" s="7">
        <v>3.2218763165634899E-2</v>
      </c>
      <c r="P1821" s="7">
        <v>0.26221743361670502</v>
      </c>
      <c r="Q1821" s="7">
        <v>5.5704500137823398</v>
      </c>
    </row>
    <row r="1822" spans="1:17" hidden="1" x14ac:dyDescent="0.3">
      <c r="A1822" s="3" t="s">
        <v>62</v>
      </c>
      <c r="B1822" s="2">
        <v>43617</v>
      </c>
      <c r="C1822" s="7">
        <v>1.00283041286872</v>
      </c>
      <c r="D1822" s="7">
        <v>1.8422366198913898E-2</v>
      </c>
      <c r="E1822" s="7">
        <v>0.52008486710679402</v>
      </c>
      <c r="F1822" s="7">
        <v>0.46149276669429201</v>
      </c>
      <c r="G1822" s="7">
        <v>1.33171845340746E-2</v>
      </c>
      <c r="H1822" s="7">
        <v>1.5352885129264001E-2</v>
      </c>
      <c r="I1822" s="7">
        <v>0.114405417808191</v>
      </c>
      <c r="J1822" s="7">
        <v>9.1864494688986206E-2</v>
      </c>
      <c r="K1822" s="7">
        <v>5.2917346393668303E-2</v>
      </c>
      <c r="L1822" s="7">
        <v>0.316285224197075</v>
      </c>
      <c r="M1822" s="7">
        <v>3.9161692650476601E-2</v>
      </c>
      <c r="N1822" s="7">
        <v>5.6137723233536399E-2</v>
      </c>
      <c r="O1822" s="7">
        <v>3.0730811448974299E-2</v>
      </c>
      <c r="P1822" s="7">
        <v>0.26982721991575298</v>
      </c>
      <c r="Q1822" s="7">
        <v>5.5693939946029003</v>
      </c>
    </row>
    <row r="1823" spans="1:17" hidden="1" x14ac:dyDescent="0.3">
      <c r="A1823" s="3" t="s">
        <v>62</v>
      </c>
      <c r="B1823" s="2">
        <v>43647</v>
      </c>
      <c r="C1823" s="7">
        <v>1.03488818503804</v>
      </c>
      <c r="D1823" s="7">
        <v>2.2697724331133901E-2</v>
      </c>
      <c r="E1823" s="7">
        <v>0.54651861550303804</v>
      </c>
      <c r="F1823" s="7">
        <v>0.43078366016582798</v>
      </c>
      <c r="G1823" s="7">
        <v>1.7846819927003901E-2</v>
      </c>
      <c r="H1823" s="7">
        <v>1.61414852618397E-2</v>
      </c>
      <c r="I1823" s="7">
        <v>0.116182473018742</v>
      </c>
      <c r="J1823" s="7">
        <v>9.1384754272409094E-2</v>
      </c>
      <c r="K1823" s="7">
        <v>5.2676826587386601E-2</v>
      </c>
      <c r="L1823" s="7">
        <v>0.31326447825701897</v>
      </c>
      <c r="M1823" s="7">
        <v>4.2432459781213003E-2</v>
      </c>
      <c r="N1823" s="7">
        <v>5.95337691884689E-2</v>
      </c>
      <c r="O1823" s="7">
        <v>3.1677304969726101E-2</v>
      </c>
      <c r="P1823" s="7">
        <v>0.25885962873619101</v>
      </c>
      <c r="Q1823" s="7">
        <v>5.5928158737013698</v>
      </c>
    </row>
    <row r="1824" spans="1:17" hidden="1" x14ac:dyDescent="0.3">
      <c r="A1824" s="3" t="s">
        <v>62</v>
      </c>
      <c r="B1824" s="2">
        <v>43678</v>
      </c>
      <c r="C1824" s="7">
        <v>1.0588694272604</v>
      </c>
      <c r="D1824" s="7">
        <v>1.9959212169427702E-2</v>
      </c>
      <c r="E1824" s="7">
        <v>0.53477381852943395</v>
      </c>
      <c r="F1824" s="7">
        <v>0.44526696930113902</v>
      </c>
      <c r="G1824" s="7">
        <v>1.20782466993884E-2</v>
      </c>
      <c r="H1824" s="7">
        <v>1.8825106295030501E-2</v>
      </c>
      <c r="I1824" s="7">
        <v>0.114637003987168</v>
      </c>
      <c r="J1824" s="7">
        <v>9.9415412339305106E-2</v>
      </c>
      <c r="K1824" s="7">
        <v>5.07315874383715E-2</v>
      </c>
      <c r="L1824" s="7">
        <v>0.30288838110821797</v>
      </c>
      <c r="M1824" s="7">
        <v>3.9023897199397098E-2</v>
      </c>
      <c r="N1824" s="7">
        <v>5.6092319359100598E-2</v>
      </c>
      <c r="O1824" s="7">
        <v>2.9060607495626899E-2</v>
      </c>
      <c r="P1824" s="7">
        <v>0.27724743807839403</v>
      </c>
      <c r="Q1824" s="7">
        <v>5.5173824934808096</v>
      </c>
    </row>
    <row r="1825" spans="1:17" hidden="1" x14ac:dyDescent="0.3">
      <c r="A1825" s="3" t="s">
        <v>62</v>
      </c>
      <c r="B1825" s="2">
        <v>43709</v>
      </c>
      <c r="C1825" s="7">
        <v>0.93697402589377798</v>
      </c>
      <c r="D1825" s="7">
        <v>2.1242593317602601E-2</v>
      </c>
      <c r="E1825" s="7">
        <v>0.55238118114726098</v>
      </c>
      <c r="F1825" s="7">
        <v>0.42637622553513599</v>
      </c>
      <c r="G1825" s="7">
        <v>1.46968423442799E-2</v>
      </c>
      <c r="H1825" s="7">
        <v>1.5705253297107299E-2</v>
      </c>
      <c r="I1825" s="7">
        <v>0.109220425101423</v>
      </c>
      <c r="J1825" s="7">
        <v>9.6959795277352795E-2</v>
      </c>
      <c r="K1825" s="7">
        <v>5.4601451692534803E-2</v>
      </c>
      <c r="L1825" s="7">
        <v>0.32215396665594898</v>
      </c>
      <c r="M1825" s="7">
        <v>4.1771846201559E-2</v>
      </c>
      <c r="N1825" s="7">
        <v>5.9282920239197998E-2</v>
      </c>
      <c r="O1825" s="7">
        <v>3.2331854081355402E-2</v>
      </c>
      <c r="P1825" s="7">
        <v>0.253275645109241</v>
      </c>
      <c r="Q1825" s="7">
        <v>5.6153417740015001</v>
      </c>
    </row>
    <row r="1826" spans="1:17" hidden="1" x14ac:dyDescent="0.3">
      <c r="A1826" s="3" t="s">
        <v>62</v>
      </c>
      <c r="B1826" s="2">
        <v>43739</v>
      </c>
      <c r="C1826" s="7">
        <v>1.00994770435005</v>
      </c>
      <c r="D1826" s="7">
        <v>2.2389936755484102E-2</v>
      </c>
      <c r="E1826" s="7">
        <v>0.54679733772076999</v>
      </c>
      <c r="F1826" s="7">
        <v>0.430812725523746</v>
      </c>
      <c r="G1826" s="7">
        <v>1.67098116521339E-2</v>
      </c>
      <c r="H1826" s="7">
        <v>1.8542477049188402E-2</v>
      </c>
      <c r="I1826" s="7">
        <v>0.11480224682648101</v>
      </c>
      <c r="J1826" s="7">
        <v>9.5328399549947998E-2</v>
      </c>
      <c r="K1826" s="7">
        <v>5.49646844111919E-2</v>
      </c>
      <c r="L1826" s="7">
        <v>0.31550997181510398</v>
      </c>
      <c r="M1826" s="7">
        <v>3.99712837557109E-2</v>
      </c>
      <c r="N1826" s="7">
        <v>5.6710886824838998E-2</v>
      </c>
      <c r="O1826" s="7">
        <v>2.7002553248206902E-2</v>
      </c>
      <c r="P1826" s="7">
        <v>0.260457684867196</v>
      </c>
      <c r="Q1826" s="7">
        <v>5.6008204394887704</v>
      </c>
    </row>
    <row r="1827" spans="1:17" hidden="1" x14ac:dyDescent="0.3">
      <c r="A1827" s="3" t="s">
        <v>62</v>
      </c>
      <c r="B1827" s="2">
        <v>43770</v>
      </c>
      <c r="C1827" s="7">
        <v>1.05952251742528</v>
      </c>
      <c r="D1827" s="7">
        <v>2.1764364021074501E-2</v>
      </c>
      <c r="E1827" s="7">
        <v>0.54451136805318401</v>
      </c>
      <c r="F1827" s="7">
        <v>0.43372426792574198</v>
      </c>
      <c r="G1827" s="7">
        <v>1.46925381167276E-2</v>
      </c>
      <c r="H1827" s="7">
        <v>1.8377373247967999E-2</v>
      </c>
      <c r="I1827" s="7">
        <v>0.130999541832895</v>
      </c>
      <c r="J1827" s="7">
        <v>9.4915850801822702E-2</v>
      </c>
      <c r="K1827" s="7">
        <v>6.9171476889512501E-2</v>
      </c>
      <c r="L1827" s="7">
        <v>0.31223129200372202</v>
      </c>
      <c r="M1827" s="7">
        <v>4.2708606842595698E-2</v>
      </c>
      <c r="N1827" s="7">
        <v>5.6389316521016697E-2</v>
      </c>
      <c r="O1827" s="7">
        <v>2.5521197252239301E-2</v>
      </c>
      <c r="P1827" s="7">
        <v>0.23499280649150001</v>
      </c>
      <c r="Q1827" s="7">
        <v>5.5555125645743599</v>
      </c>
    </row>
    <row r="1828" spans="1:17" hidden="1" x14ac:dyDescent="0.3">
      <c r="A1828" s="3" t="s">
        <v>62</v>
      </c>
      <c r="B1828" s="2">
        <v>43800</v>
      </c>
      <c r="C1828" s="7">
        <v>1.1384191558265999</v>
      </c>
      <c r="D1828" s="7">
        <v>2.15400346837346E-2</v>
      </c>
      <c r="E1828" s="7">
        <v>0.57094531119969905</v>
      </c>
      <c r="F1828" s="7">
        <v>0.40751465411656701</v>
      </c>
      <c r="G1828" s="7">
        <v>1.4036416287968E-2</v>
      </c>
      <c r="H1828" s="7">
        <v>2.0993371327508299E-2</v>
      </c>
      <c r="I1828" s="7">
        <v>0.15556457226375101</v>
      </c>
      <c r="J1828" s="7">
        <v>9.6230698060752295E-2</v>
      </c>
      <c r="K1828" s="7">
        <v>7.8027230291816699E-2</v>
      </c>
      <c r="L1828" s="7">
        <v>0.34012148244468599</v>
      </c>
      <c r="M1828" s="7">
        <v>4.4355217918544201E-2</v>
      </c>
      <c r="N1828" s="7">
        <v>4.56888785903765E-2</v>
      </c>
      <c r="O1828" s="7">
        <v>2.2684510452054302E-2</v>
      </c>
      <c r="P1828" s="7">
        <v>0.18229762236254299</v>
      </c>
      <c r="Q1828" s="7">
        <v>5.5676510322658803</v>
      </c>
    </row>
    <row r="1829" spans="1:17" hidden="1" x14ac:dyDescent="0.3">
      <c r="A1829" s="3" t="s">
        <v>62</v>
      </c>
      <c r="B1829" s="2">
        <v>43831</v>
      </c>
      <c r="C1829" s="7">
        <v>0.90489978508738</v>
      </c>
      <c r="D1829" s="7">
        <v>1.97237398409865E-2</v>
      </c>
      <c r="E1829" s="7">
        <v>0.56556887385908206</v>
      </c>
      <c r="F1829" s="7">
        <v>0.41470738629993198</v>
      </c>
      <c r="G1829" s="7">
        <v>1.51367548537198E-2</v>
      </c>
      <c r="H1829" s="7">
        <v>1.9435014308418298E-2</v>
      </c>
      <c r="I1829" s="7">
        <v>8.9377264555276503E-2</v>
      </c>
      <c r="J1829" s="7">
        <v>9.3810518398103601E-2</v>
      </c>
      <c r="K1829" s="7">
        <v>5.6184962711333802E-2</v>
      </c>
      <c r="L1829" s="7">
        <v>0.32780260143997703</v>
      </c>
      <c r="M1829" s="7">
        <v>4.1702944518894003E-2</v>
      </c>
      <c r="N1829" s="7">
        <v>5.5912938060064199E-2</v>
      </c>
      <c r="O1829" s="7">
        <v>2.71803063031235E-2</v>
      </c>
      <c r="P1829" s="7">
        <v>0.27345669485108998</v>
      </c>
      <c r="Q1829" s="7">
        <v>5.6302828379151997</v>
      </c>
    </row>
    <row r="1830" spans="1:17" hidden="1" x14ac:dyDescent="0.3">
      <c r="A1830" s="3" t="s">
        <v>62</v>
      </c>
      <c r="B1830" s="2">
        <v>43862</v>
      </c>
      <c r="C1830" s="7">
        <v>0.91469036967333905</v>
      </c>
      <c r="D1830" s="7">
        <v>2.2079636980550099E-2</v>
      </c>
      <c r="E1830" s="7">
        <v>0.54953242484041898</v>
      </c>
      <c r="F1830" s="7">
        <v>0.42838793817903098</v>
      </c>
      <c r="G1830" s="7">
        <v>1.6095723946709498E-2</v>
      </c>
      <c r="H1830" s="7">
        <v>2.0687174185759799E-2</v>
      </c>
      <c r="I1830" s="7">
        <v>9.1860364053277202E-2</v>
      </c>
      <c r="J1830" s="7">
        <v>0.102609006499635</v>
      </c>
      <c r="K1830" s="7">
        <v>5.2346401639227103E-2</v>
      </c>
      <c r="L1830" s="7">
        <v>0.33564769109861298</v>
      </c>
      <c r="M1830" s="7">
        <v>4.0849680056209599E-2</v>
      </c>
      <c r="N1830" s="7">
        <v>5.3108780493832802E-2</v>
      </c>
      <c r="O1830" s="7">
        <v>2.7248597469290699E-2</v>
      </c>
      <c r="P1830" s="7">
        <v>0.25954658055744501</v>
      </c>
      <c r="Q1830" s="7">
        <v>5.6093070801244096</v>
      </c>
    </row>
    <row r="1831" spans="1:17" x14ac:dyDescent="0.3">
      <c r="A1831" s="3" t="s">
        <v>62</v>
      </c>
      <c r="B1831" s="2">
        <v>43891</v>
      </c>
      <c r="C1831" s="7">
        <v>0.85330351737534205</v>
      </c>
      <c r="D1831" s="7">
        <v>2.1997519936618401E-2</v>
      </c>
      <c r="E1831" s="7">
        <v>0.60299776001024696</v>
      </c>
      <c r="F1831" s="7">
        <v>0.37500472005313501</v>
      </c>
      <c r="G1831" s="7">
        <v>1.4529628278484899E-2</v>
      </c>
      <c r="H1831" s="7">
        <v>1.27837068114204E-2</v>
      </c>
      <c r="I1831" s="7">
        <v>6.1072518690378101E-2</v>
      </c>
      <c r="J1831" s="7">
        <v>6.6171222511925101E-2</v>
      </c>
      <c r="K1831" s="7">
        <v>5.4198725058282701E-2</v>
      </c>
      <c r="L1831" s="7">
        <v>0.44992647496239202</v>
      </c>
      <c r="M1831" s="7">
        <v>3.6335822994725202E-2</v>
      </c>
      <c r="N1831" s="7">
        <v>5.5620633563316597E-2</v>
      </c>
      <c r="O1831" s="7">
        <v>1.54370799776505E-2</v>
      </c>
      <c r="P1831" s="7">
        <v>0.23392418715142399</v>
      </c>
      <c r="Q1831" s="7">
        <v>5.6271601418268098</v>
      </c>
    </row>
    <row r="1832" spans="1:17" hidden="1" x14ac:dyDescent="0.3">
      <c r="A1832" s="3" t="s">
        <v>62</v>
      </c>
      <c r="B1832" s="2">
        <v>43922</v>
      </c>
      <c r="C1832" s="7">
        <v>0.45815387144751801</v>
      </c>
      <c r="D1832" s="7">
        <v>2.94467373867804E-2</v>
      </c>
      <c r="E1832" s="7">
        <v>0.75086946081126105</v>
      </c>
      <c r="F1832" s="7">
        <v>0.21968380180195901</v>
      </c>
      <c r="G1832" s="7">
        <v>1.28973855941423E-2</v>
      </c>
      <c r="H1832" s="7">
        <v>6.5033676215390602E-4</v>
      </c>
      <c r="I1832" s="7">
        <v>1.7962146249200901E-2</v>
      </c>
      <c r="J1832" s="7">
        <v>8.3420963528884097E-3</v>
      </c>
      <c r="K1832" s="7">
        <v>5.3919133443683501E-2</v>
      </c>
      <c r="L1832" s="7">
        <v>0.76578433404235702</v>
      </c>
      <c r="M1832" s="7">
        <v>1.40791033053749E-2</v>
      </c>
      <c r="N1832" s="7">
        <v>2.6079210093502302E-2</v>
      </c>
      <c r="O1832" s="7">
        <v>6.2252490919250303E-4</v>
      </c>
      <c r="P1832" s="7">
        <v>9.9663729247504204E-2</v>
      </c>
      <c r="Q1832" s="7">
        <v>5.7746481306933504</v>
      </c>
    </row>
    <row r="1833" spans="1:17" hidden="1" x14ac:dyDescent="0.3">
      <c r="A1833" s="3" t="s">
        <v>62</v>
      </c>
      <c r="B1833" s="2">
        <v>43952</v>
      </c>
      <c r="C1833" s="7">
        <v>0.59083409549982002</v>
      </c>
      <c r="D1833" s="7">
        <v>2.6293668856393702E-2</v>
      </c>
      <c r="E1833" s="7">
        <v>0.71409272567416304</v>
      </c>
      <c r="F1833" s="7">
        <v>0.25961360546944401</v>
      </c>
      <c r="G1833" s="7">
        <v>1.29763906306355E-2</v>
      </c>
      <c r="H1833" s="7">
        <v>6.2361028729737301E-3</v>
      </c>
      <c r="I1833" s="7">
        <v>2.5764951942266901E-2</v>
      </c>
      <c r="J1833" s="7">
        <v>1.99230241884178E-2</v>
      </c>
      <c r="K1833" s="7">
        <v>5.2984017094742999E-2</v>
      </c>
      <c r="L1833" s="7">
        <v>0.65235679081153297</v>
      </c>
      <c r="M1833" s="7">
        <v>1.5230740570849499E-2</v>
      </c>
      <c r="N1833" s="7">
        <v>7.0210179719788393E-2</v>
      </c>
      <c r="O1833" s="7">
        <v>6.9863850573638204E-4</v>
      </c>
      <c r="P1833" s="7">
        <v>0.14361916366305599</v>
      </c>
      <c r="Q1833" s="7">
        <v>5.7633878001693901</v>
      </c>
    </row>
    <row r="1834" spans="1:17" hidden="1" x14ac:dyDescent="0.3">
      <c r="A1834" s="3" t="s">
        <v>62</v>
      </c>
      <c r="B1834" s="2">
        <v>43983</v>
      </c>
      <c r="C1834" s="7">
        <v>0.80242980229476102</v>
      </c>
      <c r="D1834" s="7">
        <v>2.5307554533885501E-2</v>
      </c>
      <c r="E1834" s="7">
        <v>0.58068904199554705</v>
      </c>
      <c r="F1834" s="7">
        <v>0.394003403470568</v>
      </c>
      <c r="G1834" s="7">
        <v>1.7789779068308899E-2</v>
      </c>
      <c r="H1834" s="7">
        <v>8.2286967622101793E-3</v>
      </c>
      <c r="I1834" s="7">
        <v>7.0643684677991106E-2</v>
      </c>
      <c r="J1834" s="7">
        <v>3.2970601567402801E-2</v>
      </c>
      <c r="K1834" s="7">
        <v>4.5833760573927303E-2</v>
      </c>
      <c r="L1834" s="7">
        <v>0.45367438196387</v>
      </c>
      <c r="M1834" s="7">
        <v>1.9183011587351199E-2</v>
      </c>
      <c r="N1834" s="7">
        <v>6.9938323124910898E-2</v>
      </c>
      <c r="O1834" s="7">
        <v>9.7152061311389095E-4</v>
      </c>
      <c r="P1834" s="7">
        <v>0.280766240060914</v>
      </c>
      <c r="Q1834" s="7">
        <v>5.6690352697814896</v>
      </c>
    </row>
    <row r="1835" spans="1:17" hidden="1" x14ac:dyDescent="0.3">
      <c r="A1835" s="3" t="s">
        <v>62</v>
      </c>
      <c r="B1835" s="2">
        <v>44013</v>
      </c>
      <c r="C1835" s="7">
        <v>0.90994228367569896</v>
      </c>
      <c r="D1835" s="7">
        <v>2.6248903478669199E-2</v>
      </c>
      <c r="E1835" s="7">
        <v>0.59696521113965495</v>
      </c>
      <c r="F1835" s="7">
        <v>0.37678588538167601</v>
      </c>
      <c r="G1835" s="7">
        <v>1.39927171148982E-2</v>
      </c>
      <c r="H1835" s="7">
        <v>1.11739600732517E-2</v>
      </c>
      <c r="I1835" s="7">
        <v>0.102148830912429</v>
      </c>
      <c r="J1835" s="7">
        <v>6.9249122090090598E-2</v>
      </c>
      <c r="K1835" s="7">
        <v>4.9338825873749499E-2</v>
      </c>
      <c r="L1835" s="7">
        <v>0.39289286767335302</v>
      </c>
      <c r="M1835" s="7">
        <v>3.8922828955340799E-2</v>
      </c>
      <c r="N1835" s="7">
        <v>6.9348764751718001E-2</v>
      </c>
      <c r="O1835" s="7">
        <v>4.4958079105957404E-3</v>
      </c>
      <c r="P1835" s="7">
        <v>0.24843627464457399</v>
      </c>
      <c r="Q1835" s="7">
        <v>5.6286567948297401</v>
      </c>
    </row>
    <row r="1836" spans="1:17" hidden="1" x14ac:dyDescent="0.3">
      <c r="A1836" s="3" t="s">
        <v>62</v>
      </c>
      <c r="B1836" s="2">
        <v>44044</v>
      </c>
      <c r="C1836" s="7">
        <v>0.93252174783501895</v>
      </c>
      <c r="D1836" s="7">
        <v>2.33949637542353E-2</v>
      </c>
      <c r="E1836" s="7">
        <v>0.59622924358146301</v>
      </c>
      <c r="F1836" s="7">
        <v>0.38037579266430199</v>
      </c>
      <c r="G1836" s="7">
        <v>1.03018213854157E-2</v>
      </c>
      <c r="H1836" s="7">
        <v>1.3473428007893499E-2</v>
      </c>
      <c r="I1836" s="7">
        <v>0.108936196490844</v>
      </c>
      <c r="J1836" s="7">
        <v>9.2725603692092498E-2</v>
      </c>
      <c r="K1836" s="7">
        <v>5.0598965991757998E-2</v>
      </c>
      <c r="L1836" s="7">
        <v>0.36373350566053297</v>
      </c>
      <c r="M1836" s="7">
        <v>3.7464148860215797E-2</v>
      </c>
      <c r="N1836" s="7">
        <v>6.8285240913128195E-2</v>
      </c>
      <c r="O1836" s="7">
        <v>7.63667439793845E-3</v>
      </c>
      <c r="P1836" s="7">
        <v>0.246844414600181</v>
      </c>
      <c r="Q1836" s="7">
        <v>5.65167665394819</v>
      </c>
    </row>
    <row r="1837" spans="1:17" hidden="1" x14ac:dyDescent="0.3">
      <c r="A1837" s="3" t="s">
        <v>62</v>
      </c>
      <c r="B1837" s="2">
        <v>44075</v>
      </c>
      <c r="C1837" s="7">
        <v>0.92795488909092505</v>
      </c>
      <c r="D1837" s="7">
        <v>2.29431748707178E-2</v>
      </c>
      <c r="E1837" s="7">
        <v>0.60373370161351003</v>
      </c>
      <c r="F1837" s="7">
        <v>0.37332312351577202</v>
      </c>
      <c r="G1837" s="7">
        <v>1.27253514704007E-2</v>
      </c>
      <c r="H1837" s="7">
        <v>1.19372433407761E-2</v>
      </c>
      <c r="I1837" s="7">
        <v>9.0795892553468496E-2</v>
      </c>
      <c r="J1837" s="7">
        <v>8.1235450261749401E-2</v>
      </c>
      <c r="K1837" s="7">
        <v>4.9027887159662199E-2</v>
      </c>
      <c r="L1837" s="7">
        <v>0.35444984018907399</v>
      </c>
      <c r="M1837" s="7">
        <v>3.8131060760950297E-2</v>
      </c>
      <c r="N1837" s="7">
        <v>6.2079646962842398E-2</v>
      </c>
      <c r="O1837" s="7">
        <v>8.9737115493483902E-3</v>
      </c>
      <c r="P1837" s="7">
        <v>0.29064391575172799</v>
      </c>
      <c r="Q1837" s="7">
        <v>5.5858267379600797</v>
      </c>
    </row>
    <row r="1838" spans="1:17" hidden="1" x14ac:dyDescent="0.3">
      <c r="A1838" s="3" t="s">
        <v>62</v>
      </c>
      <c r="B1838" s="2">
        <v>44105</v>
      </c>
      <c r="C1838" s="7">
        <v>0.95121402979681002</v>
      </c>
      <c r="D1838" s="7">
        <v>2.3240429323959599E-2</v>
      </c>
      <c r="E1838" s="7">
        <v>0.59580456108816404</v>
      </c>
      <c r="F1838" s="7">
        <v>0.38095500958787698</v>
      </c>
      <c r="G1838" s="7">
        <v>1.1301758173097099E-2</v>
      </c>
      <c r="H1838" s="7">
        <v>1.40090728046582E-2</v>
      </c>
      <c r="I1838" s="7">
        <v>0.10588270865341699</v>
      </c>
      <c r="J1838" s="7">
        <v>8.7041779053124005E-2</v>
      </c>
      <c r="K1838" s="7">
        <v>5.7012060358839503E-2</v>
      </c>
      <c r="L1838" s="7">
        <v>0.37385618111924501</v>
      </c>
      <c r="M1838" s="7">
        <v>4.2316081928320898E-2</v>
      </c>
      <c r="N1838" s="7">
        <v>6.7721115037098795E-2</v>
      </c>
      <c r="O1838" s="7">
        <v>8.9277604362002494E-3</v>
      </c>
      <c r="P1838" s="7">
        <v>0.23193148243599901</v>
      </c>
      <c r="Q1838" s="7">
        <v>5.6624486633377096</v>
      </c>
    </row>
    <row r="1839" spans="1:17" hidden="1" x14ac:dyDescent="0.3">
      <c r="A1839" s="3" t="s">
        <v>62</v>
      </c>
      <c r="B1839" s="2">
        <v>44136</v>
      </c>
      <c r="C1839" s="7">
        <v>0.71981580086479402</v>
      </c>
      <c r="D1839" s="7">
        <v>2.6228853839878399E-2</v>
      </c>
      <c r="E1839" s="7">
        <v>0.66126058182816205</v>
      </c>
      <c r="F1839" s="7">
        <v>0.31251056433195901</v>
      </c>
      <c r="G1839" s="7">
        <v>1.42815537154181E-2</v>
      </c>
      <c r="H1839" s="7">
        <v>7.2572962838223301E-3</v>
      </c>
      <c r="I1839" s="7">
        <v>4.5418063345942603E-2</v>
      </c>
      <c r="J1839" s="7">
        <v>5.1100695701634898E-2</v>
      </c>
      <c r="K1839" s="7">
        <v>5.5934402393791799E-2</v>
      </c>
      <c r="L1839" s="7">
        <v>0.50605098139809901</v>
      </c>
      <c r="M1839" s="7">
        <v>4.3587392909114897E-2</v>
      </c>
      <c r="N1839" s="7">
        <v>6.1253793326413897E-2</v>
      </c>
      <c r="O1839" s="7">
        <v>4.1667156781439599E-3</v>
      </c>
      <c r="P1839" s="7">
        <v>0.21094910524761801</v>
      </c>
      <c r="Q1839" s="7">
        <v>5.7230223170867101</v>
      </c>
    </row>
    <row r="1840" spans="1:17" hidden="1" x14ac:dyDescent="0.3">
      <c r="A1840" s="3" t="s">
        <v>62</v>
      </c>
      <c r="B1840" s="2">
        <v>44166</v>
      </c>
      <c r="C1840" s="7">
        <v>1.01508162218762</v>
      </c>
      <c r="D1840" s="7">
        <v>2.5277094868265799E-2</v>
      </c>
      <c r="E1840" s="7">
        <v>0.61775312248168601</v>
      </c>
      <c r="F1840" s="7">
        <v>0.35696978265004797</v>
      </c>
      <c r="G1840" s="7">
        <v>1.31120678371994E-2</v>
      </c>
      <c r="H1840" s="7">
        <v>1.6597970959905999E-2</v>
      </c>
      <c r="I1840" s="7">
        <v>0.14402744583148699</v>
      </c>
      <c r="J1840" s="7">
        <v>6.4082471417387293E-2</v>
      </c>
      <c r="K1840" s="7">
        <v>6.1523732812462699E-2</v>
      </c>
      <c r="L1840" s="7">
        <v>0.417707784720249</v>
      </c>
      <c r="M1840" s="7">
        <v>4.7277218844067798E-2</v>
      </c>
      <c r="N1840" s="7">
        <v>5.8378111474091297E-2</v>
      </c>
      <c r="O1840" s="7">
        <v>4.93652103830294E-3</v>
      </c>
      <c r="P1840" s="7">
        <v>0.172356675064847</v>
      </c>
      <c r="Q1840" s="7">
        <v>5.6214064729408397</v>
      </c>
    </row>
    <row r="1841" spans="1:17" hidden="1" x14ac:dyDescent="0.3">
      <c r="A1841" s="3" t="s">
        <v>62</v>
      </c>
      <c r="B1841" s="2">
        <v>44197</v>
      </c>
      <c r="C1841" s="7">
        <v>0.541276461756793</v>
      </c>
      <c r="D1841" s="7">
        <v>3.04550104275528E-2</v>
      </c>
      <c r="E1841" s="7">
        <v>0.69864912382922695</v>
      </c>
      <c r="F1841" s="7">
        <v>0.27089586574322</v>
      </c>
      <c r="G1841" s="7">
        <v>1.4176364247326901E-2</v>
      </c>
      <c r="H1841" s="7">
        <v>2.9923713972145401E-3</v>
      </c>
      <c r="I1841" s="7">
        <v>2.42624374829833E-2</v>
      </c>
      <c r="J1841" s="7">
        <v>4.66647442777137E-2</v>
      </c>
      <c r="K1841" s="7">
        <v>4.4176075372165502E-2</v>
      </c>
      <c r="L1841" s="7">
        <v>0.58701965217583696</v>
      </c>
      <c r="M1841" s="7">
        <v>3.83411463125439E-2</v>
      </c>
      <c r="N1841" s="7">
        <v>4.78703033743728E-2</v>
      </c>
      <c r="O1841" s="7">
        <v>2.9158170738182798E-3</v>
      </c>
      <c r="P1841" s="7">
        <v>0.19158108828602399</v>
      </c>
      <c r="Q1841" s="7">
        <v>5.71773102289999</v>
      </c>
    </row>
    <row r="1842" spans="1:17" hidden="1" x14ac:dyDescent="0.3">
      <c r="A1842" s="3" t="s">
        <v>62</v>
      </c>
      <c r="B1842" s="2">
        <v>44228</v>
      </c>
      <c r="C1842" s="7">
        <v>0.55599979882063899</v>
      </c>
      <c r="D1842" s="7">
        <v>2.9330163418611801E-2</v>
      </c>
      <c r="E1842" s="7">
        <v>0.69604015278017894</v>
      </c>
      <c r="F1842" s="7">
        <v>0.274629683801209</v>
      </c>
      <c r="G1842" s="7">
        <v>1.4636851627855101E-2</v>
      </c>
      <c r="H1842" s="7">
        <v>3.5825316270967499E-3</v>
      </c>
      <c r="I1842" s="7">
        <v>2.45734010917231E-2</v>
      </c>
      <c r="J1842" s="7">
        <v>4.8288620935475902E-2</v>
      </c>
      <c r="K1842" s="7">
        <v>4.8558445122499502E-2</v>
      </c>
      <c r="L1842" s="7">
        <v>0.56954133698718701</v>
      </c>
      <c r="M1842" s="7">
        <v>4.0203269004697097E-2</v>
      </c>
      <c r="N1842" s="7">
        <v>6.1453563069153998E-2</v>
      </c>
      <c r="O1842" s="7">
        <v>3.9079678446033196E-3</v>
      </c>
      <c r="P1842" s="7">
        <v>0.18525401268970801</v>
      </c>
      <c r="Q1842" s="7">
        <v>5.7197109371407597</v>
      </c>
    </row>
    <row r="1843" spans="1:17" x14ac:dyDescent="0.3">
      <c r="A1843" s="3" t="s">
        <v>62</v>
      </c>
      <c r="B1843" s="2">
        <v>44256</v>
      </c>
      <c r="C1843" s="7">
        <v>0.68194558100027503</v>
      </c>
      <c r="D1843" s="7">
        <v>3.0379976106132901E-2</v>
      </c>
      <c r="E1843" s="7">
        <v>0.69219324300048601</v>
      </c>
      <c r="F1843" s="7">
        <v>0.27742678089338102</v>
      </c>
      <c r="G1843" s="7">
        <v>1.6236687714474399E-2</v>
      </c>
      <c r="H1843" s="7">
        <v>6.7019425932950301E-3</v>
      </c>
      <c r="I1843" s="7">
        <v>2.7644758833787201E-2</v>
      </c>
      <c r="J1843" s="7">
        <v>4.5727714623585401E-2</v>
      </c>
      <c r="K1843" s="7">
        <v>4.6817488017048103E-2</v>
      </c>
      <c r="L1843" s="7">
        <v>0.54597981094369996</v>
      </c>
      <c r="M1843" s="7">
        <v>4.3913897577652801E-2</v>
      </c>
      <c r="N1843" s="7">
        <v>6.8541762691085403E-2</v>
      </c>
      <c r="O1843" s="7">
        <v>4.2690663890212902E-3</v>
      </c>
      <c r="P1843" s="7">
        <v>0.19416687061634999</v>
      </c>
      <c r="Q1843" s="7">
        <v>5.68882403703671</v>
      </c>
    </row>
    <row r="1844" spans="1:17" hidden="1" x14ac:dyDescent="0.3">
      <c r="A1844" s="3" t="s">
        <v>62</v>
      </c>
      <c r="B1844" s="2">
        <v>44287</v>
      </c>
      <c r="C1844" s="7">
        <v>0.90202425806020903</v>
      </c>
      <c r="D1844" s="7">
        <v>2.50364090177728E-2</v>
      </c>
      <c r="E1844" s="7">
        <v>0.59622464134882502</v>
      </c>
      <c r="F1844" s="7">
        <v>0.37873894963340199</v>
      </c>
      <c r="G1844" s="7">
        <v>1.09270714264248E-2</v>
      </c>
      <c r="H1844" s="7">
        <v>1.31282082908419E-2</v>
      </c>
      <c r="I1844" s="7">
        <v>9.7322223736430499E-2</v>
      </c>
      <c r="J1844" s="7">
        <v>5.2231686194598198E-2</v>
      </c>
      <c r="K1844" s="7">
        <v>4.6808720718288899E-2</v>
      </c>
      <c r="L1844" s="7">
        <v>0.397269721076909</v>
      </c>
      <c r="M1844" s="7">
        <v>4.1477828376009697E-2</v>
      </c>
      <c r="N1844" s="7">
        <v>7.2906167163084901E-2</v>
      </c>
      <c r="O1844" s="7">
        <v>5.9875783783216903E-3</v>
      </c>
      <c r="P1844" s="7">
        <v>0.26194079463909098</v>
      </c>
      <c r="Q1844" s="7">
        <v>5.6451579700700103</v>
      </c>
    </row>
    <row r="1845" spans="1:17" hidden="1" x14ac:dyDescent="0.3">
      <c r="A1845" s="3" t="s">
        <v>62</v>
      </c>
      <c r="B1845" s="2">
        <v>44317</v>
      </c>
      <c r="C1845" s="7">
        <v>1.0171591587333899</v>
      </c>
      <c r="D1845" s="7">
        <v>2.3299021548541899E-2</v>
      </c>
      <c r="E1845" s="7">
        <v>0.55891820534455905</v>
      </c>
      <c r="F1845" s="7">
        <v>0.41778277310689999</v>
      </c>
      <c r="G1845" s="7">
        <v>1.1419034869289101E-2</v>
      </c>
      <c r="H1845" s="7">
        <v>1.32625580148997E-2</v>
      </c>
      <c r="I1845" s="7">
        <v>0.108700119198484</v>
      </c>
      <c r="J1845" s="7">
        <v>7.1619143464539597E-2</v>
      </c>
      <c r="K1845" s="7">
        <v>4.4716752673881199E-2</v>
      </c>
      <c r="L1845" s="7">
        <v>0.35495303065582301</v>
      </c>
      <c r="M1845" s="7">
        <v>4.1587797312443303E-2</v>
      </c>
      <c r="N1845" s="7">
        <v>7.0860330680541594E-2</v>
      </c>
      <c r="O1845" s="7">
        <v>1.0416045018345E-2</v>
      </c>
      <c r="P1845" s="7">
        <v>0.27246518811175302</v>
      </c>
      <c r="Q1845" s="7">
        <v>5.6561934622352297</v>
      </c>
    </row>
    <row r="1846" spans="1:17" hidden="1" x14ac:dyDescent="0.3">
      <c r="A1846" s="3" t="s">
        <v>62</v>
      </c>
      <c r="B1846" s="2">
        <v>44348</v>
      </c>
      <c r="C1846" s="7">
        <v>0.95515047341439296</v>
      </c>
      <c r="D1846" s="7">
        <v>2.6486399617716101E-2</v>
      </c>
      <c r="E1846" s="7">
        <v>0.59311922623649505</v>
      </c>
      <c r="F1846" s="7">
        <v>0.38039437414578903</v>
      </c>
      <c r="G1846" s="7">
        <v>1.23568239993023E-2</v>
      </c>
      <c r="H1846" s="7">
        <v>1.5246812890377499E-2</v>
      </c>
      <c r="I1846" s="7">
        <v>0.101913576244597</v>
      </c>
      <c r="J1846" s="7">
        <v>8.4260468456292897E-2</v>
      </c>
      <c r="K1846" s="7">
        <v>4.2827878015231198E-2</v>
      </c>
      <c r="L1846" s="7">
        <v>0.36944016904478799</v>
      </c>
      <c r="M1846" s="7">
        <v>4.6589487601589201E-2</v>
      </c>
      <c r="N1846" s="7">
        <v>6.0259728154473599E-2</v>
      </c>
      <c r="O1846" s="7">
        <v>1.4899927679587E-2</v>
      </c>
      <c r="P1846" s="7">
        <v>0.25220512791376198</v>
      </c>
      <c r="Q1846" s="7">
        <v>5.6617438994116096</v>
      </c>
    </row>
    <row r="1847" spans="1:17" hidden="1" x14ac:dyDescent="0.3">
      <c r="A1847" s="3" t="s">
        <v>62</v>
      </c>
      <c r="B1847" s="2">
        <v>44378</v>
      </c>
      <c r="C1847" s="7">
        <v>1.0414156104973</v>
      </c>
      <c r="D1847" s="7">
        <v>2.4986408200650598E-2</v>
      </c>
      <c r="E1847" s="7">
        <v>0.58574048069123796</v>
      </c>
      <c r="F1847" s="7">
        <v>0.38927311110811202</v>
      </c>
      <c r="G1847" s="7">
        <v>1.07511617949378E-2</v>
      </c>
      <c r="H1847" s="7">
        <v>1.47675777543978E-2</v>
      </c>
      <c r="I1847" s="7">
        <v>9.8936987627434303E-2</v>
      </c>
      <c r="J1847" s="7">
        <v>8.9265361927438003E-2</v>
      </c>
      <c r="K1847" s="7">
        <v>4.3057807486329598E-2</v>
      </c>
      <c r="L1847" s="7">
        <v>0.35706163888745002</v>
      </c>
      <c r="M1847" s="7">
        <v>4.59158100139214E-2</v>
      </c>
      <c r="N1847" s="7">
        <v>5.8996024365389498E-2</v>
      </c>
      <c r="O1847" s="7">
        <v>1.8100372918477801E-2</v>
      </c>
      <c r="P1847" s="7">
        <v>0.263147257224224</v>
      </c>
      <c r="Q1847" s="7">
        <v>5.6395914599790302</v>
      </c>
    </row>
    <row r="1848" spans="1:17" hidden="1" x14ac:dyDescent="0.3">
      <c r="A1848" s="3" t="s">
        <v>62</v>
      </c>
      <c r="B1848" s="2">
        <v>44409</v>
      </c>
      <c r="C1848" s="7">
        <v>0.98540836484918104</v>
      </c>
      <c r="D1848" s="7">
        <v>2.6520716143030199E-2</v>
      </c>
      <c r="E1848" s="7">
        <v>0.59504085239749605</v>
      </c>
      <c r="F1848" s="7">
        <v>0.37843843145947398</v>
      </c>
      <c r="G1848" s="7">
        <v>1.2414022504787601E-2</v>
      </c>
      <c r="H1848" s="7">
        <v>2.1050225523863299E-2</v>
      </c>
      <c r="I1848" s="7">
        <v>0.107913446567186</v>
      </c>
      <c r="J1848" s="7">
        <v>0.106842466376022</v>
      </c>
      <c r="K1848" s="7">
        <v>4.5790440396585599E-2</v>
      </c>
      <c r="L1848" s="7">
        <v>0.348153951544659</v>
      </c>
      <c r="M1848" s="7">
        <v>4.6526066598616002E-2</v>
      </c>
      <c r="N1848" s="7">
        <v>6.0098300120701199E-2</v>
      </c>
      <c r="O1848" s="7">
        <v>2.2669618501284901E-2</v>
      </c>
      <c r="P1848" s="7">
        <v>0.22854146186629501</v>
      </c>
      <c r="Q1848" s="7">
        <v>5.6101393271715203</v>
      </c>
    </row>
    <row r="1849" spans="1:17" hidden="1" x14ac:dyDescent="0.3">
      <c r="A1849" s="3" t="s">
        <v>62</v>
      </c>
      <c r="B1849" s="2">
        <v>44440</v>
      </c>
      <c r="C1849" s="7">
        <v>0.98594475064404397</v>
      </c>
      <c r="D1849" s="7">
        <v>2.6807228583327299E-2</v>
      </c>
      <c r="E1849" s="7">
        <v>0.59466831485877003</v>
      </c>
      <c r="F1849" s="7">
        <v>0.37852445655790301</v>
      </c>
      <c r="G1849" s="7">
        <v>1.31550335053922E-2</v>
      </c>
      <c r="H1849" s="7">
        <v>1.4752193338525101E-2</v>
      </c>
      <c r="I1849" s="7">
        <v>8.9128579721253196E-2</v>
      </c>
      <c r="J1849" s="7">
        <v>9.4543795680904902E-2</v>
      </c>
      <c r="K1849" s="7">
        <v>4.33029964124882E-2</v>
      </c>
      <c r="L1849" s="7">
        <v>0.33823969093631301</v>
      </c>
      <c r="M1849" s="7">
        <v>5.0817682628474199E-2</v>
      </c>
      <c r="N1849" s="7">
        <v>5.3457011893580299E-2</v>
      </c>
      <c r="O1849" s="7">
        <v>2.25863104986887E-2</v>
      </c>
      <c r="P1849" s="7">
        <v>0.28001670538438</v>
      </c>
      <c r="Q1849" s="7">
        <v>5.6448456477751003</v>
      </c>
    </row>
    <row r="1850" spans="1:17" hidden="1" x14ac:dyDescent="0.3">
      <c r="A1850" s="3" t="s">
        <v>63</v>
      </c>
      <c r="B1850" s="2">
        <v>43466</v>
      </c>
      <c r="C1850" s="7">
        <v>0.82692752098188504</v>
      </c>
      <c r="D1850" s="7">
        <v>1.3040940821746101E-2</v>
      </c>
      <c r="E1850" s="7">
        <v>0.59488754112236297</v>
      </c>
      <c r="F1850" s="7">
        <v>0.39207151805589102</v>
      </c>
      <c r="G1850" s="7">
        <v>1.2215773576628701E-2</v>
      </c>
      <c r="H1850" s="7">
        <v>2.1483589176933202E-2</v>
      </c>
      <c r="I1850" s="7">
        <v>8.5318243664163795E-2</v>
      </c>
      <c r="J1850" s="7">
        <v>9.7065888053636404E-2</v>
      </c>
      <c r="K1850" s="7">
        <v>7.2448545879043105E-2</v>
      </c>
      <c r="L1850" s="7">
        <v>0.37573614379888398</v>
      </c>
      <c r="M1850" s="7">
        <v>4.0248050180704598E-2</v>
      </c>
      <c r="N1850" s="7">
        <v>7.0656804311591603E-2</v>
      </c>
      <c r="O1850" s="7">
        <v>2.92277679079559E-2</v>
      </c>
      <c r="P1850" s="7">
        <v>0.19559919345045801</v>
      </c>
      <c r="Q1850" s="7">
        <v>6.4327822161572303</v>
      </c>
    </row>
    <row r="1851" spans="1:17" hidden="1" x14ac:dyDescent="0.3">
      <c r="A1851" s="3" t="s">
        <v>63</v>
      </c>
      <c r="B1851" s="2">
        <v>43497</v>
      </c>
      <c r="C1851" s="7">
        <v>0.86726404346359998</v>
      </c>
      <c r="D1851" s="7">
        <v>1.31270792200002E-2</v>
      </c>
      <c r="E1851" s="7">
        <v>0.58803042633922198</v>
      </c>
      <c r="F1851" s="7">
        <v>0.39884249444077802</v>
      </c>
      <c r="G1851" s="7">
        <v>1.04991410437441E-2</v>
      </c>
      <c r="H1851" s="7">
        <v>2.2441233423149302E-2</v>
      </c>
      <c r="I1851" s="7">
        <v>8.5480307289871493E-2</v>
      </c>
      <c r="J1851" s="7">
        <v>0.106904018161657</v>
      </c>
      <c r="K1851" s="7">
        <v>6.6384550851082205E-2</v>
      </c>
      <c r="L1851" s="7">
        <v>0.36499536407416999</v>
      </c>
      <c r="M1851" s="7">
        <v>3.9470812489038803E-2</v>
      </c>
      <c r="N1851" s="7">
        <v>6.3298855109121893E-2</v>
      </c>
      <c r="O1851" s="7">
        <v>3.5707691119653599E-2</v>
      </c>
      <c r="P1851" s="7">
        <v>0.20481802643851199</v>
      </c>
      <c r="Q1851" s="7">
        <v>6.44035793281388</v>
      </c>
    </row>
    <row r="1852" spans="1:17" hidden="1" x14ac:dyDescent="0.3">
      <c r="A1852" s="3" t="s">
        <v>63</v>
      </c>
      <c r="B1852" s="2">
        <v>43525</v>
      </c>
      <c r="C1852" s="7">
        <v>1.02047789885813</v>
      </c>
      <c r="D1852" s="7">
        <v>1.32658298876927E-2</v>
      </c>
      <c r="E1852" s="7">
        <v>0.58006604529078798</v>
      </c>
      <c r="F1852" s="7">
        <v>0.40666812482151898</v>
      </c>
      <c r="G1852" s="7">
        <v>1.2869086050085601E-2</v>
      </c>
      <c r="H1852" s="7">
        <v>2.16833883329564E-2</v>
      </c>
      <c r="I1852" s="7">
        <v>9.3544997790621795E-2</v>
      </c>
      <c r="J1852" s="7">
        <v>0.104737116435414</v>
      </c>
      <c r="K1852" s="7">
        <v>6.7928362695045305E-2</v>
      </c>
      <c r="L1852" s="7">
        <v>0.36199427026943898</v>
      </c>
      <c r="M1852" s="7">
        <v>3.6818971486530502E-2</v>
      </c>
      <c r="N1852" s="7">
        <v>7.0484647816020096E-2</v>
      </c>
      <c r="O1852" s="7">
        <v>3.1996100228390702E-2</v>
      </c>
      <c r="P1852" s="7">
        <v>0.19794305889549599</v>
      </c>
      <c r="Q1852" s="7">
        <v>6.4414122571231696</v>
      </c>
    </row>
    <row r="1853" spans="1:17" hidden="1" x14ac:dyDescent="0.3">
      <c r="A1853" s="3" t="s">
        <v>63</v>
      </c>
      <c r="B1853" s="2">
        <v>43556</v>
      </c>
      <c r="C1853" s="7">
        <v>0.97832934793972703</v>
      </c>
      <c r="D1853" s="7">
        <v>1.2913884438732299E-2</v>
      </c>
      <c r="E1853" s="7">
        <v>0.58936409606816298</v>
      </c>
      <c r="F1853" s="7">
        <v>0.39772201949310498</v>
      </c>
      <c r="G1853" s="7">
        <v>1.24888053169562E-2</v>
      </c>
      <c r="H1853" s="7">
        <v>2.4154005084576699E-2</v>
      </c>
      <c r="I1853" s="7">
        <v>9.9472655993385506E-2</v>
      </c>
      <c r="J1853" s="7">
        <v>0.102904761071336</v>
      </c>
      <c r="K1853" s="7">
        <v>6.6089819523022897E-2</v>
      </c>
      <c r="L1853" s="7">
        <v>0.359603253187536</v>
      </c>
      <c r="M1853" s="7">
        <v>3.6298392276200402E-2</v>
      </c>
      <c r="N1853" s="7">
        <v>7.26042991067853E-2</v>
      </c>
      <c r="O1853" s="7">
        <v>3.51872771057678E-2</v>
      </c>
      <c r="P1853" s="7">
        <v>0.19119673133443399</v>
      </c>
      <c r="Q1853" s="7">
        <v>6.4118627174945404</v>
      </c>
    </row>
    <row r="1854" spans="1:17" hidden="1" x14ac:dyDescent="0.3">
      <c r="A1854" s="3" t="s">
        <v>63</v>
      </c>
      <c r="B1854" s="2">
        <v>43586</v>
      </c>
      <c r="C1854" s="7">
        <v>1.0265219523386699</v>
      </c>
      <c r="D1854" s="7">
        <v>1.26152534133463E-2</v>
      </c>
      <c r="E1854" s="7">
        <v>0.58531116668029604</v>
      </c>
      <c r="F1854" s="7">
        <v>0.402073579906358</v>
      </c>
      <c r="G1854" s="7">
        <v>1.2916288360001801E-2</v>
      </c>
      <c r="H1854" s="7">
        <v>2.52932511033086E-2</v>
      </c>
      <c r="I1854" s="7">
        <v>9.80640212774571E-2</v>
      </c>
      <c r="J1854" s="7">
        <v>0.102707251318366</v>
      </c>
      <c r="K1854" s="7">
        <v>6.7220480231123605E-2</v>
      </c>
      <c r="L1854" s="7">
        <v>0.34487017182532598</v>
      </c>
      <c r="M1854" s="7">
        <v>3.6926228865956E-2</v>
      </c>
      <c r="N1854" s="7">
        <v>7.1098394512584207E-2</v>
      </c>
      <c r="O1854" s="7">
        <v>4.0726331334702798E-2</v>
      </c>
      <c r="P1854" s="7">
        <v>0.20017758117117401</v>
      </c>
      <c r="Q1854" s="7">
        <v>6.4404306413108898</v>
      </c>
    </row>
    <row r="1855" spans="1:17" hidden="1" x14ac:dyDescent="0.3">
      <c r="A1855" s="3" t="s">
        <v>63</v>
      </c>
      <c r="B1855" s="2">
        <v>43617</v>
      </c>
      <c r="C1855" s="7">
        <v>0.97667223051602603</v>
      </c>
      <c r="D1855" s="7">
        <v>1.24081990678378E-2</v>
      </c>
      <c r="E1855" s="7">
        <v>0.589231888781657</v>
      </c>
      <c r="F1855" s="7">
        <v>0.39835991215050498</v>
      </c>
      <c r="G1855" s="7">
        <v>1.36490824212892E-2</v>
      </c>
      <c r="H1855" s="7">
        <v>2.36488901864878E-2</v>
      </c>
      <c r="I1855" s="7">
        <v>9.9770609264110396E-2</v>
      </c>
      <c r="J1855" s="7">
        <v>0.101859250156371</v>
      </c>
      <c r="K1855" s="7">
        <v>7.1290884693693699E-2</v>
      </c>
      <c r="L1855" s="7">
        <v>0.36478827985537299</v>
      </c>
      <c r="M1855" s="7">
        <v>3.7010276325039199E-2</v>
      </c>
      <c r="N1855" s="7">
        <v>6.6952290917249996E-2</v>
      </c>
      <c r="O1855" s="7">
        <v>3.4315294830224698E-2</v>
      </c>
      <c r="P1855" s="7">
        <v>0.18671514135016101</v>
      </c>
      <c r="Q1855" s="7">
        <v>6.4379409212658603</v>
      </c>
    </row>
    <row r="1856" spans="1:17" hidden="1" x14ac:dyDescent="0.3">
      <c r="A1856" s="3" t="s">
        <v>63</v>
      </c>
      <c r="B1856" s="2">
        <v>43647</v>
      </c>
      <c r="C1856" s="7">
        <v>1.02670800878869</v>
      </c>
      <c r="D1856" s="7">
        <v>1.14908288397448E-2</v>
      </c>
      <c r="E1856" s="7">
        <v>0.59695007826304802</v>
      </c>
      <c r="F1856" s="7">
        <v>0.39155909289720697</v>
      </c>
      <c r="G1856" s="7">
        <v>1.0549415634026201E-2</v>
      </c>
      <c r="H1856" s="7">
        <v>2.4255685401261801E-2</v>
      </c>
      <c r="I1856" s="7">
        <v>0.102769537049213</v>
      </c>
      <c r="J1856" s="7">
        <v>0.101094694155849</v>
      </c>
      <c r="K1856" s="7">
        <v>6.7757913379002499E-2</v>
      </c>
      <c r="L1856" s="7">
        <v>0.35257185100685701</v>
      </c>
      <c r="M1856" s="7">
        <v>3.8048296244807697E-2</v>
      </c>
      <c r="N1856" s="7">
        <v>6.5716686744222902E-2</v>
      </c>
      <c r="O1856" s="7">
        <v>3.4040348432117E-2</v>
      </c>
      <c r="P1856" s="7">
        <v>0.20319557195264201</v>
      </c>
      <c r="Q1856" s="7">
        <v>6.3450659515889898</v>
      </c>
    </row>
    <row r="1857" spans="1:17" hidden="1" x14ac:dyDescent="0.3">
      <c r="A1857" s="3" t="s">
        <v>63</v>
      </c>
      <c r="B1857" s="2">
        <v>43678</v>
      </c>
      <c r="C1857" s="7">
        <v>1.03153235613697</v>
      </c>
      <c r="D1857" s="7">
        <v>1.2200066328918201E-2</v>
      </c>
      <c r="E1857" s="7">
        <v>0.58869898161412204</v>
      </c>
      <c r="F1857" s="7">
        <v>0.39910095205696</v>
      </c>
      <c r="G1857" s="7">
        <v>1.2351325723875799E-2</v>
      </c>
      <c r="H1857" s="7">
        <v>2.80548827398081E-2</v>
      </c>
      <c r="I1857" s="7">
        <v>0.108273055351248</v>
      </c>
      <c r="J1857" s="7">
        <v>0.106630860033176</v>
      </c>
      <c r="K1857" s="7">
        <v>6.4371553516505198E-2</v>
      </c>
      <c r="L1857" s="7">
        <v>0.34950693504437902</v>
      </c>
      <c r="M1857" s="7">
        <v>3.8448146466475798E-2</v>
      </c>
      <c r="N1857" s="7">
        <v>6.8419665453411299E-2</v>
      </c>
      <c r="O1857" s="7">
        <v>3.1612631971632797E-2</v>
      </c>
      <c r="P1857" s="7">
        <v>0.192330943699487</v>
      </c>
      <c r="Q1857" s="7">
        <v>6.4663575355810101</v>
      </c>
    </row>
    <row r="1858" spans="1:17" hidden="1" x14ac:dyDescent="0.3">
      <c r="A1858" s="3" t="s">
        <v>63</v>
      </c>
      <c r="B1858" s="2">
        <v>43709</v>
      </c>
      <c r="C1858" s="7">
        <v>0.95788018103599004</v>
      </c>
      <c r="D1858" s="7">
        <v>1.40649658465555E-2</v>
      </c>
      <c r="E1858" s="7">
        <v>0.60176822285835596</v>
      </c>
      <c r="F1858" s="7">
        <v>0.38416681129508801</v>
      </c>
      <c r="G1858" s="7">
        <v>1.29830335436752E-2</v>
      </c>
      <c r="H1858" s="7">
        <v>2.5504435019823302E-2</v>
      </c>
      <c r="I1858" s="7">
        <v>9.8958502623477496E-2</v>
      </c>
      <c r="J1858" s="7">
        <v>9.9841914428447906E-2</v>
      </c>
      <c r="K1858" s="7">
        <v>6.7264175528792894E-2</v>
      </c>
      <c r="L1858" s="7">
        <v>0.35327455305689798</v>
      </c>
      <c r="M1858" s="7">
        <v>3.9637421060466298E-2</v>
      </c>
      <c r="N1858" s="7">
        <v>6.6322355760440405E-2</v>
      </c>
      <c r="O1858" s="7">
        <v>3.2436666570603498E-2</v>
      </c>
      <c r="P1858" s="7">
        <v>0.20377694240737501</v>
      </c>
      <c r="Q1858" s="7">
        <v>6.4592479584908702</v>
      </c>
    </row>
    <row r="1859" spans="1:17" hidden="1" x14ac:dyDescent="0.3">
      <c r="A1859" s="3" t="s">
        <v>63</v>
      </c>
      <c r="B1859" s="2">
        <v>43739</v>
      </c>
      <c r="C1859" s="7">
        <v>0.99115563948705399</v>
      </c>
      <c r="D1859" s="7">
        <v>1.2635807633146701E-2</v>
      </c>
      <c r="E1859" s="7">
        <v>0.59600221852884105</v>
      </c>
      <c r="F1859" s="7">
        <v>0.39136197383801202</v>
      </c>
      <c r="G1859" s="7">
        <v>1.2973572045150599E-2</v>
      </c>
      <c r="H1859" s="7">
        <v>2.7771777604161E-2</v>
      </c>
      <c r="I1859" s="7">
        <v>0.10760548641333</v>
      </c>
      <c r="J1859" s="7">
        <v>0.10141081098075901</v>
      </c>
      <c r="K1859" s="7">
        <v>7.3178098958679799E-2</v>
      </c>
      <c r="L1859" s="7">
        <v>0.36133714711322001</v>
      </c>
      <c r="M1859" s="7">
        <v>4.0350594606968299E-2</v>
      </c>
      <c r="N1859" s="7">
        <v>6.3979201488588003E-2</v>
      </c>
      <c r="O1859" s="7">
        <v>2.5775736477868599E-2</v>
      </c>
      <c r="P1859" s="7">
        <v>0.18561757431127399</v>
      </c>
      <c r="Q1859" s="7">
        <v>6.4748791634072198</v>
      </c>
    </row>
    <row r="1860" spans="1:17" hidden="1" x14ac:dyDescent="0.3">
      <c r="A1860" s="3" t="s">
        <v>63</v>
      </c>
      <c r="B1860" s="2">
        <v>43770</v>
      </c>
      <c r="C1860" s="7">
        <v>1.0588475665872701</v>
      </c>
      <c r="D1860" s="7">
        <v>1.4861445040262501E-2</v>
      </c>
      <c r="E1860" s="7">
        <v>0.59965729596781103</v>
      </c>
      <c r="F1860" s="7">
        <v>0.38548125899192598</v>
      </c>
      <c r="G1860" s="7">
        <v>1.1637026417061E-2</v>
      </c>
      <c r="H1860" s="7">
        <v>3.1986757640312599E-2</v>
      </c>
      <c r="I1860" s="7">
        <v>0.115746354597451</v>
      </c>
      <c r="J1860" s="7">
        <v>9.6077674822100806E-2</v>
      </c>
      <c r="K1860" s="7">
        <v>8.8372019567838703E-2</v>
      </c>
      <c r="L1860" s="7">
        <v>0.35403417658000702</v>
      </c>
      <c r="M1860" s="7">
        <v>4.45741294974588E-2</v>
      </c>
      <c r="N1860" s="7">
        <v>5.7857160412328502E-2</v>
      </c>
      <c r="O1860" s="7">
        <v>2.47733718561194E-2</v>
      </c>
      <c r="P1860" s="7">
        <v>0.17494132860932199</v>
      </c>
      <c r="Q1860" s="7">
        <v>6.4340158470014304</v>
      </c>
    </row>
    <row r="1861" spans="1:17" hidden="1" x14ac:dyDescent="0.3">
      <c r="A1861" s="3" t="s">
        <v>63</v>
      </c>
      <c r="B1861" s="2">
        <v>43800</v>
      </c>
      <c r="C1861" s="7">
        <v>1.2376832538659801</v>
      </c>
      <c r="D1861" s="7">
        <v>1.29408318862508E-2</v>
      </c>
      <c r="E1861" s="7">
        <v>0.59108427718078105</v>
      </c>
      <c r="F1861" s="7">
        <v>0.395974890932969</v>
      </c>
      <c r="G1861" s="7">
        <v>1.0898563415514199E-2</v>
      </c>
      <c r="H1861" s="7">
        <v>3.8692908021426102E-2</v>
      </c>
      <c r="I1861" s="7">
        <v>0.13816626873141499</v>
      </c>
      <c r="J1861" s="7">
        <v>9.49341931627663E-2</v>
      </c>
      <c r="K1861" s="7">
        <v>0.103229426330499</v>
      </c>
      <c r="L1861" s="7">
        <v>0.35709643075815001</v>
      </c>
      <c r="M1861" s="7">
        <v>4.6968203844330703E-2</v>
      </c>
      <c r="N1861" s="7">
        <v>4.5727443800197103E-2</v>
      </c>
      <c r="O1861" s="7">
        <v>2.0671542777498102E-2</v>
      </c>
      <c r="P1861" s="7">
        <v>0.14361501915820299</v>
      </c>
      <c r="Q1861" s="7">
        <v>6.4391798727071103</v>
      </c>
    </row>
    <row r="1862" spans="1:17" hidden="1" x14ac:dyDescent="0.3">
      <c r="A1862" s="3" t="s">
        <v>63</v>
      </c>
      <c r="B1862" s="2">
        <v>43831</v>
      </c>
      <c r="C1862" s="7">
        <v>0.89671102779790102</v>
      </c>
      <c r="D1862" s="7">
        <v>1.3651200751084201E-2</v>
      </c>
      <c r="E1862" s="7">
        <v>0.62971851466213102</v>
      </c>
      <c r="F1862" s="7">
        <v>0.35663028458678497</v>
      </c>
      <c r="G1862" s="7">
        <v>1.3590929500656299E-2</v>
      </c>
      <c r="H1862" s="7">
        <v>2.2451238821648799E-2</v>
      </c>
      <c r="I1862" s="7">
        <v>7.8983929035134903E-2</v>
      </c>
      <c r="J1862" s="7">
        <v>0.100560690424189</v>
      </c>
      <c r="K1862" s="7">
        <v>6.7972842599191799E-2</v>
      </c>
      <c r="L1862" s="7">
        <v>0.37125686713101702</v>
      </c>
      <c r="M1862" s="7">
        <v>4.26639742343978E-2</v>
      </c>
      <c r="N1862" s="7">
        <v>6.34092188816818E-2</v>
      </c>
      <c r="O1862" s="7">
        <v>3.3821253792340099E-2</v>
      </c>
      <c r="P1862" s="7">
        <v>0.205289055579743</v>
      </c>
      <c r="Q1862" s="7">
        <v>6.4874860245830002</v>
      </c>
    </row>
    <row r="1863" spans="1:17" hidden="1" x14ac:dyDescent="0.3">
      <c r="A1863" s="3" t="s">
        <v>63</v>
      </c>
      <c r="B1863" s="2">
        <v>43862</v>
      </c>
      <c r="C1863" s="7">
        <v>0.91801254175160796</v>
      </c>
      <c r="D1863" s="7">
        <v>1.49389818710562E-2</v>
      </c>
      <c r="E1863" s="7">
        <v>0.626536604740765</v>
      </c>
      <c r="F1863" s="7">
        <v>0.35852441338817898</v>
      </c>
      <c r="G1863" s="7">
        <v>1.2471169470184E-2</v>
      </c>
      <c r="H1863" s="7">
        <v>2.2573742575652901E-2</v>
      </c>
      <c r="I1863" s="7">
        <v>8.4847576264456798E-2</v>
      </c>
      <c r="J1863" s="7">
        <v>0.10745904871449</v>
      </c>
      <c r="K1863" s="7">
        <v>6.8073186461762206E-2</v>
      </c>
      <c r="L1863" s="7">
        <v>0.37460850914851701</v>
      </c>
      <c r="M1863" s="7">
        <v>4.0375229740286601E-2</v>
      </c>
      <c r="N1863" s="7">
        <v>5.5022781558831099E-2</v>
      </c>
      <c r="O1863" s="7">
        <v>3.4741759584156803E-2</v>
      </c>
      <c r="P1863" s="7">
        <v>0.19982699648166199</v>
      </c>
      <c r="Q1863" s="7">
        <v>6.4269623237453297</v>
      </c>
    </row>
    <row r="1864" spans="1:17" x14ac:dyDescent="0.3">
      <c r="A1864" s="3" t="s">
        <v>63</v>
      </c>
      <c r="B1864" s="2">
        <v>43891</v>
      </c>
      <c r="C1864" s="7">
        <v>0.86105325833350399</v>
      </c>
      <c r="D1864" s="7">
        <v>1.509401607379E-2</v>
      </c>
      <c r="E1864" s="7">
        <v>0.66698968641711498</v>
      </c>
      <c r="F1864" s="7">
        <v>0.317916297509095</v>
      </c>
      <c r="G1864" s="7">
        <v>1.2979557210226001E-2</v>
      </c>
      <c r="H1864" s="7">
        <v>1.5590787051810299E-2</v>
      </c>
      <c r="I1864" s="7">
        <v>5.4636413131612702E-2</v>
      </c>
      <c r="J1864" s="7">
        <v>7.2604317049843506E-2</v>
      </c>
      <c r="K1864" s="7">
        <v>6.69432462972568E-2</v>
      </c>
      <c r="L1864" s="7">
        <v>0.49497134082003702</v>
      </c>
      <c r="M1864" s="7">
        <v>3.5944063304199997E-2</v>
      </c>
      <c r="N1864" s="7">
        <v>5.4152126934254897E-2</v>
      </c>
      <c r="O1864" s="7">
        <v>1.5397942473107201E-2</v>
      </c>
      <c r="P1864" s="7">
        <v>0.17678020572765099</v>
      </c>
      <c r="Q1864" s="7">
        <v>6.45527235414324</v>
      </c>
    </row>
    <row r="1865" spans="1:17" hidden="1" x14ac:dyDescent="0.3">
      <c r="A1865" s="3" t="s">
        <v>63</v>
      </c>
      <c r="B1865" s="2">
        <v>43922</v>
      </c>
      <c r="C1865" s="7">
        <v>0.53950654220588101</v>
      </c>
      <c r="D1865" s="7">
        <v>1.9030050535669401E-2</v>
      </c>
      <c r="E1865" s="7">
        <v>0.76296404028515397</v>
      </c>
      <c r="F1865" s="7">
        <v>0.21800590917917601</v>
      </c>
      <c r="G1865" s="7">
        <v>1.07222970953318E-2</v>
      </c>
      <c r="H1865" s="7">
        <v>3.3465692042561497E-4</v>
      </c>
      <c r="I1865" s="7">
        <v>9.2048036186927404E-3</v>
      </c>
      <c r="J1865" s="7">
        <v>1.1539937902764899E-2</v>
      </c>
      <c r="K1865" s="7">
        <v>5.84316023867954E-2</v>
      </c>
      <c r="L1865" s="7">
        <v>0.76763749351774202</v>
      </c>
      <c r="M1865" s="7">
        <v>1.5519944460949E-2</v>
      </c>
      <c r="N1865" s="7">
        <v>2.0524347601113501E-2</v>
      </c>
      <c r="O1865" s="7">
        <v>7.9517126291399397E-4</v>
      </c>
      <c r="P1865" s="7">
        <v>0.105289745233271</v>
      </c>
      <c r="Q1865" s="7">
        <v>6.6533078750441401</v>
      </c>
    </row>
    <row r="1866" spans="1:17" hidden="1" x14ac:dyDescent="0.3">
      <c r="A1866" s="3" t="s">
        <v>63</v>
      </c>
      <c r="B1866" s="2">
        <v>43952</v>
      </c>
      <c r="C1866" s="7">
        <v>0.683867142736029</v>
      </c>
      <c r="D1866" s="7">
        <v>1.8381936752125301E-2</v>
      </c>
      <c r="E1866" s="7">
        <v>0.74950159391265903</v>
      </c>
      <c r="F1866" s="7">
        <v>0.23211646933521601</v>
      </c>
      <c r="G1866" s="7">
        <v>1.7072201552780698E-2</v>
      </c>
      <c r="H1866" s="7">
        <v>1.39410783476862E-3</v>
      </c>
      <c r="I1866" s="7">
        <v>1.5669156234372601E-2</v>
      </c>
      <c r="J1866" s="7">
        <v>2.0749011164488799E-2</v>
      </c>
      <c r="K1866" s="7">
        <v>5.9886168704531201E-2</v>
      </c>
      <c r="L1866" s="7">
        <v>0.65702724941032598</v>
      </c>
      <c r="M1866" s="7">
        <v>1.55089998602496E-2</v>
      </c>
      <c r="N1866" s="7">
        <v>8.3347020473653805E-2</v>
      </c>
      <c r="O1866" s="7">
        <v>2.3862585916571799E-3</v>
      </c>
      <c r="P1866" s="7">
        <v>0.126959826173172</v>
      </c>
      <c r="Q1866" s="7">
        <v>6.6025652789624996</v>
      </c>
    </row>
    <row r="1867" spans="1:17" hidden="1" x14ac:dyDescent="0.3">
      <c r="A1867" s="3" t="s">
        <v>63</v>
      </c>
      <c r="B1867" s="2">
        <v>43983</v>
      </c>
      <c r="C1867" s="7">
        <v>0.82290187199456799</v>
      </c>
      <c r="D1867" s="7">
        <v>1.61251380474818E-2</v>
      </c>
      <c r="E1867" s="7">
        <v>0.67928424064974702</v>
      </c>
      <c r="F1867" s="7">
        <v>0.30459062130277098</v>
      </c>
      <c r="G1867" s="7">
        <v>1.7228119547751199E-2</v>
      </c>
      <c r="H1867" s="7">
        <v>1.0504558505408299E-2</v>
      </c>
      <c r="I1867" s="7">
        <v>6.8659135050186601E-2</v>
      </c>
      <c r="J1867" s="7">
        <v>4.0207402920906701E-2</v>
      </c>
      <c r="K1867" s="7">
        <v>5.6852207648398698E-2</v>
      </c>
      <c r="L1867" s="7">
        <v>0.51374123659336002</v>
      </c>
      <c r="M1867" s="7">
        <v>2.1535254230971201E-2</v>
      </c>
      <c r="N1867" s="7">
        <v>9.1672394875115998E-2</v>
      </c>
      <c r="O1867" s="7">
        <v>2.2077545049479599E-3</v>
      </c>
      <c r="P1867" s="7">
        <v>0.17739193612295301</v>
      </c>
      <c r="Q1867" s="7">
        <v>6.5755083516237196</v>
      </c>
    </row>
    <row r="1868" spans="1:17" hidden="1" x14ac:dyDescent="0.3">
      <c r="A1868" s="3" t="s">
        <v>63</v>
      </c>
      <c r="B1868" s="2">
        <v>44013</v>
      </c>
      <c r="C1868" s="7">
        <v>0.95513673078809602</v>
      </c>
      <c r="D1868" s="7">
        <v>1.54197797240217E-2</v>
      </c>
      <c r="E1868" s="7">
        <v>0.63891592569152</v>
      </c>
      <c r="F1868" s="7">
        <v>0.34566429458445802</v>
      </c>
      <c r="G1868" s="7">
        <v>1.45842876416139E-2</v>
      </c>
      <c r="H1868" s="7">
        <v>1.8278054006412799E-2</v>
      </c>
      <c r="I1868" s="7">
        <v>9.7814704332819497E-2</v>
      </c>
      <c r="J1868" s="7">
        <v>7.7331788679212601E-2</v>
      </c>
      <c r="K1868" s="7">
        <v>5.7762722762542199E-2</v>
      </c>
      <c r="L1868" s="7">
        <v>0.430360647077702</v>
      </c>
      <c r="M1868" s="7">
        <v>3.3878567913433397E-2</v>
      </c>
      <c r="N1868" s="7">
        <v>8.0696372698570898E-2</v>
      </c>
      <c r="O1868" s="7">
        <v>1.0485764938563499E-2</v>
      </c>
      <c r="P1868" s="7">
        <v>0.178807089949129</v>
      </c>
      <c r="Q1868" s="7">
        <v>6.5329892809278798</v>
      </c>
    </row>
    <row r="1869" spans="1:17" hidden="1" x14ac:dyDescent="0.3">
      <c r="A1869" s="3" t="s">
        <v>63</v>
      </c>
      <c r="B1869" s="2">
        <v>44044</v>
      </c>
      <c r="C1869" s="7">
        <v>1.00331824294561</v>
      </c>
      <c r="D1869" s="7">
        <v>1.51529748647932E-2</v>
      </c>
      <c r="E1869" s="7">
        <v>0.630445245942309</v>
      </c>
      <c r="F1869" s="7">
        <v>0.354401779192898</v>
      </c>
      <c r="G1869" s="7">
        <v>1.2882901897931599E-2</v>
      </c>
      <c r="H1869" s="7">
        <v>2.1449903668545801E-2</v>
      </c>
      <c r="I1869" s="7">
        <v>0.11169890015463201</v>
      </c>
      <c r="J1869" s="7">
        <v>9.9127865326863199E-2</v>
      </c>
      <c r="K1869" s="7">
        <v>6.24962775943112E-2</v>
      </c>
      <c r="L1869" s="7">
        <v>0.40046329396568903</v>
      </c>
      <c r="M1869" s="7">
        <v>3.5191734659131599E-2</v>
      </c>
      <c r="N1869" s="7">
        <v>7.4009277409140206E-2</v>
      </c>
      <c r="O1869" s="7">
        <v>1.65297021927489E-2</v>
      </c>
      <c r="P1869" s="7">
        <v>0.16615014313100701</v>
      </c>
      <c r="Q1869" s="7">
        <v>6.5393267747610997</v>
      </c>
    </row>
    <row r="1870" spans="1:17" hidden="1" x14ac:dyDescent="0.3">
      <c r="A1870" s="3" t="s">
        <v>63</v>
      </c>
      <c r="B1870" s="2">
        <v>44075</v>
      </c>
      <c r="C1870" s="7">
        <v>0.96029725636284102</v>
      </c>
      <c r="D1870" s="7">
        <v>1.34018740316034E-2</v>
      </c>
      <c r="E1870" s="7">
        <v>0.64762324707079399</v>
      </c>
      <c r="F1870" s="7">
        <v>0.33897487889760303</v>
      </c>
      <c r="G1870" s="7">
        <v>1.5781570164565401E-2</v>
      </c>
      <c r="H1870" s="7">
        <v>2.1091831821690901E-2</v>
      </c>
      <c r="I1870" s="7">
        <v>9.29970374857714E-2</v>
      </c>
      <c r="J1870" s="7">
        <v>8.9249691443154394E-2</v>
      </c>
      <c r="K1870" s="7">
        <v>7.3195404033851802E-2</v>
      </c>
      <c r="L1870" s="7">
        <v>0.40318108604174402</v>
      </c>
      <c r="M1870" s="7">
        <v>3.6924395351491703E-2</v>
      </c>
      <c r="N1870" s="7">
        <v>7.1339753243908996E-2</v>
      </c>
      <c r="O1870" s="7">
        <v>1.31750457197558E-2</v>
      </c>
      <c r="P1870" s="7">
        <v>0.18306418469406599</v>
      </c>
      <c r="Q1870" s="7">
        <v>6.4971601774293601</v>
      </c>
    </row>
    <row r="1871" spans="1:17" hidden="1" x14ac:dyDescent="0.3">
      <c r="A1871" s="3" t="s">
        <v>63</v>
      </c>
      <c r="B1871" s="2">
        <v>44105</v>
      </c>
      <c r="C1871" s="7">
        <v>1.0145483481697</v>
      </c>
      <c r="D1871" s="7">
        <v>1.47915320266645E-2</v>
      </c>
      <c r="E1871" s="7">
        <v>0.64852010128976101</v>
      </c>
      <c r="F1871" s="7">
        <v>0.33668836668357399</v>
      </c>
      <c r="G1871" s="7">
        <v>1.18850029704542E-2</v>
      </c>
      <c r="H1871" s="7">
        <v>2.50691086597109E-2</v>
      </c>
      <c r="I1871" s="7">
        <v>0.103489765498401</v>
      </c>
      <c r="J1871" s="7">
        <v>8.8926369799520705E-2</v>
      </c>
      <c r="K1871" s="7">
        <v>7.7103486972626797E-2</v>
      </c>
      <c r="L1871" s="7">
        <v>0.41140091604944701</v>
      </c>
      <c r="M1871" s="7">
        <v>3.6331621527164903E-2</v>
      </c>
      <c r="N1871" s="7">
        <v>7.1320020553167301E-2</v>
      </c>
      <c r="O1871" s="7">
        <v>1.03177041287445E-2</v>
      </c>
      <c r="P1871" s="7">
        <v>0.16415600384076301</v>
      </c>
      <c r="Q1871" s="7">
        <v>6.5382593672183198</v>
      </c>
    </row>
    <row r="1872" spans="1:17" hidden="1" x14ac:dyDescent="0.3">
      <c r="A1872" s="3" t="s">
        <v>63</v>
      </c>
      <c r="B1872" s="2">
        <v>44136</v>
      </c>
      <c r="C1872" s="7">
        <v>0.76335275116586598</v>
      </c>
      <c r="D1872" s="7">
        <v>1.66719954001831E-2</v>
      </c>
      <c r="E1872" s="7">
        <v>0.70980818387354205</v>
      </c>
      <c r="F1872" s="7">
        <v>0.27351982072627501</v>
      </c>
      <c r="G1872" s="7">
        <v>1.5723969723800298E-2</v>
      </c>
      <c r="H1872" s="7">
        <v>1.2355800989049599E-2</v>
      </c>
      <c r="I1872" s="7">
        <v>3.5227747853773701E-2</v>
      </c>
      <c r="J1872" s="7">
        <v>5.8460694943549003E-2</v>
      </c>
      <c r="K1872" s="7">
        <v>7.9058702302516395E-2</v>
      </c>
      <c r="L1872" s="7">
        <v>0.54204928595979995</v>
      </c>
      <c r="M1872" s="7">
        <v>3.5173087834674502E-2</v>
      </c>
      <c r="N1872" s="7">
        <v>5.7078705275198399E-2</v>
      </c>
      <c r="O1872" s="7">
        <v>3.5802685719181098E-3</v>
      </c>
      <c r="P1872" s="7">
        <v>0.16129173654571999</v>
      </c>
      <c r="Q1872" s="7">
        <v>6.6088680079912301</v>
      </c>
    </row>
    <row r="1873" spans="1:17" hidden="1" x14ac:dyDescent="0.3">
      <c r="A1873" s="3" t="s">
        <v>63</v>
      </c>
      <c r="B1873" s="2">
        <v>44166</v>
      </c>
      <c r="C1873" s="7">
        <v>1.18673249426102</v>
      </c>
      <c r="D1873" s="7">
        <v>1.4450533989735699E-2</v>
      </c>
      <c r="E1873" s="7">
        <v>0.64950235601305195</v>
      </c>
      <c r="F1873" s="7">
        <v>0.33604710999721199</v>
      </c>
      <c r="G1873" s="7">
        <v>1.38139767642295E-2</v>
      </c>
      <c r="H1873" s="7">
        <v>3.2994902977117699E-2</v>
      </c>
      <c r="I1873" s="7">
        <v>0.14028469595394999</v>
      </c>
      <c r="J1873" s="7">
        <v>7.2903661428896899E-2</v>
      </c>
      <c r="K1873" s="7">
        <v>0.106915541623576</v>
      </c>
      <c r="L1873" s="7">
        <v>0.40878678178010802</v>
      </c>
      <c r="M1873" s="7">
        <v>4.5538880268602901E-2</v>
      </c>
      <c r="N1873" s="7">
        <v>4.84723939817195E-2</v>
      </c>
      <c r="O1873" s="7">
        <v>6.1244577527279197E-3</v>
      </c>
      <c r="P1873" s="7">
        <v>0.124164707469072</v>
      </c>
      <c r="Q1873" s="7">
        <v>6.4969889961634903</v>
      </c>
    </row>
    <row r="1874" spans="1:17" hidden="1" x14ac:dyDescent="0.3">
      <c r="A1874" s="3" t="s">
        <v>63</v>
      </c>
      <c r="B1874" s="2">
        <v>44197</v>
      </c>
      <c r="C1874" s="7">
        <v>0.62274263103435401</v>
      </c>
      <c r="D1874" s="7">
        <v>1.68191522895276E-2</v>
      </c>
      <c r="E1874" s="7">
        <v>0.73658035095324603</v>
      </c>
      <c r="F1874" s="7">
        <v>0.24660049675722601</v>
      </c>
      <c r="G1874" s="7">
        <v>1.53318165563819E-2</v>
      </c>
      <c r="H1874" s="7">
        <v>2.6785288624791301E-3</v>
      </c>
      <c r="I1874" s="7">
        <v>2.09239654026603E-2</v>
      </c>
      <c r="J1874" s="7">
        <v>5.3176202614208599E-2</v>
      </c>
      <c r="K1874" s="7">
        <v>6.1199138114786202E-2</v>
      </c>
      <c r="L1874" s="7">
        <v>0.59592113529072999</v>
      </c>
      <c r="M1874" s="7">
        <v>3.4396727495190897E-2</v>
      </c>
      <c r="N1874" s="7">
        <v>4.7656050717485202E-2</v>
      </c>
      <c r="O1874" s="7">
        <v>2.8970395425570801E-3</v>
      </c>
      <c r="P1874" s="7">
        <v>0.16581939540352</v>
      </c>
      <c r="Q1874" s="7">
        <v>6.6139596177323803</v>
      </c>
    </row>
    <row r="1875" spans="1:17" hidden="1" x14ac:dyDescent="0.3">
      <c r="A1875" s="3" t="s">
        <v>63</v>
      </c>
      <c r="B1875" s="2">
        <v>44228</v>
      </c>
      <c r="C1875" s="7">
        <v>0.63063492481569505</v>
      </c>
      <c r="D1875" s="7">
        <v>1.7334290882525801E-2</v>
      </c>
      <c r="E1875" s="7">
        <v>0.73904688623376802</v>
      </c>
      <c r="F1875" s="7">
        <v>0.24361882288370601</v>
      </c>
      <c r="G1875" s="7">
        <v>1.5989375820414299E-2</v>
      </c>
      <c r="H1875" s="7">
        <v>8.2762096810132799E-4</v>
      </c>
      <c r="I1875" s="7">
        <v>1.3864932560801501E-2</v>
      </c>
      <c r="J1875" s="7">
        <v>5.6472935613684397E-2</v>
      </c>
      <c r="K1875" s="7">
        <v>5.8958303907420503E-2</v>
      </c>
      <c r="L1875" s="7">
        <v>0.572941082563732</v>
      </c>
      <c r="M1875" s="7">
        <v>3.65990047587113E-2</v>
      </c>
      <c r="N1875" s="7">
        <v>6.0341525505838697E-2</v>
      </c>
      <c r="O1875" s="7">
        <v>2.7901906746406698E-3</v>
      </c>
      <c r="P1875" s="7">
        <v>0.18121502762665601</v>
      </c>
      <c r="Q1875" s="7">
        <v>6.5790529153531097</v>
      </c>
    </row>
    <row r="1876" spans="1:17" x14ac:dyDescent="0.3">
      <c r="A1876" s="3" t="s">
        <v>63</v>
      </c>
      <c r="B1876" s="2">
        <v>44256</v>
      </c>
      <c r="C1876" s="7">
        <v>0.77847672129497403</v>
      </c>
      <c r="D1876" s="7">
        <v>1.74266375944628E-2</v>
      </c>
      <c r="E1876" s="7">
        <v>0.71861363157859504</v>
      </c>
      <c r="F1876" s="7">
        <v>0.26395973082694202</v>
      </c>
      <c r="G1876" s="7">
        <v>1.6286820826496899E-2</v>
      </c>
      <c r="H1876" s="7">
        <v>8.7727801361262101E-4</v>
      </c>
      <c r="I1876" s="7">
        <v>1.6094791451816401E-2</v>
      </c>
      <c r="J1876" s="7">
        <v>5.4950247557860599E-2</v>
      </c>
      <c r="K1876" s="7">
        <v>5.7684981253729499E-2</v>
      </c>
      <c r="L1876" s="7">
        <v>0.54918395507506101</v>
      </c>
      <c r="M1876" s="7">
        <v>3.5100562277240899E-2</v>
      </c>
      <c r="N1876" s="7">
        <v>7.2714569988408598E-2</v>
      </c>
      <c r="O1876" s="7">
        <v>2.6472379320625601E-3</v>
      </c>
      <c r="P1876" s="7">
        <v>0.19445955562371101</v>
      </c>
      <c r="Q1876" s="7">
        <v>6.5671345193244299</v>
      </c>
    </row>
    <row r="1877" spans="1:17" hidden="1" x14ac:dyDescent="0.3">
      <c r="A1877" s="3" t="s">
        <v>63</v>
      </c>
      <c r="B1877" s="2">
        <v>44287</v>
      </c>
      <c r="C1877" s="7">
        <v>0.95021758273529799</v>
      </c>
      <c r="D1877" s="7">
        <v>1.5894092816131699E-2</v>
      </c>
      <c r="E1877" s="7">
        <v>0.66164251461040202</v>
      </c>
      <c r="F1877" s="7">
        <v>0.32246339257346601</v>
      </c>
      <c r="G1877" s="7">
        <v>1.31895484012334E-2</v>
      </c>
      <c r="H1877" s="7">
        <v>1.21264662795195E-2</v>
      </c>
      <c r="I1877" s="7">
        <v>9.9458003793798294E-2</v>
      </c>
      <c r="J1877" s="7">
        <v>6.5713982893347997E-2</v>
      </c>
      <c r="K1877" s="7">
        <v>6.9595646633901304E-2</v>
      </c>
      <c r="L1877" s="7">
        <v>0.43668805648442099</v>
      </c>
      <c r="M1877" s="7">
        <v>3.8232989973382203E-2</v>
      </c>
      <c r="N1877" s="7">
        <v>8.1885173831996894E-2</v>
      </c>
      <c r="O1877" s="7">
        <v>6.1319290504207096E-3</v>
      </c>
      <c r="P1877" s="7">
        <v>0.17697820265797801</v>
      </c>
      <c r="Q1877" s="7">
        <v>6.5305909568715403</v>
      </c>
    </row>
    <row r="1878" spans="1:17" hidden="1" x14ac:dyDescent="0.3">
      <c r="A1878" s="3" t="s">
        <v>63</v>
      </c>
      <c r="B1878" s="2">
        <v>44317</v>
      </c>
      <c r="C1878" s="7">
        <v>1.0647873733256801</v>
      </c>
      <c r="D1878" s="7">
        <v>1.63297071602925E-2</v>
      </c>
      <c r="E1878" s="7">
        <v>0.63967255934503697</v>
      </c>
      <c r="F1878" s="7">
        <v>0.34399773349467</v>
      </c>
      <c r="G1878" s="7">
        <v>1.10483615903108E-2</v>
      </c>
      <c r="H1878" s="7">
        <v>1.8075862314628301E-2</v>
      </c>
      <c r="I1878" s="7">
        <v>0.107836734768256</v>
      </c>
      <c r="J1878" s="7">
        <v>8.2273130532904901E-2</v>
      </c>
      <c r="K1878" s="7">
        <v>6.2624883401615303E-2</v>
      </c>
      <c r="L1878" s="7">
        <v>0.39116564426760397</v>
      </c>
      <c r="M1878" s="7">
        <v>3.8994180540760197E-2</v>
      </c>
      <c r="N1878" s="7">
        <v>8.7801471462684105E-2</v>
      </c>
      <c r="O1878" s="7">
        <v>9.7572070807125603E-3</v>
      </c>
      <c r="P1878" s="7">
        <v>0.19042252404052301</v>
      </c>
      <c r="Q1878" s="7">
        <v>6.55619754645637</v>
      </c>
    </row>
    <row r="1879" spans="1:17" hidden="1" x14ac:dyDescent="0.3">
      <c r="A1879" s="3" t="s">
        <v>63</v>
      </c>
      <c r="B1879" s="2">
        <v>44348</v>
      </c>
      <c r="C1879" s="7">
        <v>1.00851075630863</v>
      </c>
      <c r="D1879" s="7">
        <v>1.54670790601626E-2</v>
      </c>
      <c r="E1879" s="7">
        <v>0.64695277580606203</v>
      </c>
      <c r="F1879" s="7">
        <v>0.33758014513377599</v>
      </c>
      <c r="G1879" s="7">
        <v>1.24810698997899E-2</v>
      </c>
      <c r="H1879" s="7">
        <v>1.9912938850850999E-2</v>
      </c>
      <c r="I1879" s="7">
        <v>0.104653751702179</v>
      </c>
      <c r="J1879" s="7">
        <v>9.4251956672464193E-2</v>
      </c>
      <c r="K1879" s="7">
        <v>6.1953935173851497E-2</v>
      </c>
      <c r="L1879" s="7">
        <v>0.40121511322352399</v>
      </c>
      <c r="M1879" s="7">
        <v>3.9188940244438898E-2</v>
      </c>
      <c r="N1879" s="7">
        <v>6.8504201633452194E-2</v>
      </c>
      <c r="O1879" s="7">
        <v>1.32628265317028E-2</v>
      </c>
      <c r="P1879" s="7">
        <v>0.18457526606774699</v>
      </c>
      <c r="Q1879" s="7">
        <v>6.5392602722606599</v>
      </c>
    </row>
    <row r="1880" spans="1:17" hidden="1" x14ac:dyDescent="0.3">
      <c r="A1880" s="3" t="s">
        <v>63</v>
      </c>
      <c r="B1880" s="2">
        <v>44378</v>
      </c>
      <c r="C1880" s="7">
        <v>1.08675658385135</v>
      </c>
      <c r="D1880" s="7">
        <v>1.55943059982405E-2</v>
      </c>
      <c r="E1880" s="7">
        <v>0.64443540447207004</v>
      </c>
      <c r="F1880" s="7">
        <v>0.339970289529689</v>
      </c>
      <c r="G1880" s="7">
        <v>1.0762194221889201E-2</v>
      </c>
      <c r="H1880" s="7">
        <v>2.13725116488259E-2</v>
      </c>
      <c r="I1880" s="7">
        <v>9.9411937346325197E-2</v>
      </c>
      <c r="J1880" s="7">
        <v>0.101412057287914</v>
      </c>
      <c r="K1880" s="7">
        <v>6.1912437091136897E-2</v>
      </c>
      <c r="L1880" s="7">
        <v>0.39328235818642199</v>
      </c>
      <c r="M1880" s="7">
        <v>3.7385884209253997E-2</v>
      </c>
      <c r="N1880" s="7">
        <v>6.4140857551866007E-2</v>
      </c>
      <c r="O1880" s="7">
        <v>1.9377175540750101E-2</v>
      </c>
      <c r="P1880" s="7">
        <v>0.190942586915616</v>
      </c>
      <c r="Q1880" s="7">
        <v>6.5741136300851499</v>
      </c>
    </row>
    <row r="1881" spans="1:17" hidden="1" x14ac:dyDescent="0.3">
      <c r="A1881" s="3" t="s">
        <v>63</v>
      </c>
      <c r="B1881" s="2">
        <v>44409</v>
      </c>
      <c r="C1881" s="7">
        <v>1.0983404473419101</v>
      </c>
      <c r="D1881" s="7">
        <v>1.50825589239504E-2</v>
      </c>
      <c r="E1881" s="7">
        <v>0.60119432292587505</v>
      </c>
      <c r="F1881" s="7">
        <v>0.38372311815017401</v>
      </c>
      <c r="G1881" s="7">
        <v>1.10376263544631E-2</v>
      </c>
      <c r="H1881" s="7">
        <v>2.7214616647882502E-2</v>
      </c>
      <c r="I1881" s="7">
        <v>0.10753785781337399</v>
      </c>
      <c r="J1881" s="7">
        <v>0.117157629390107</v>
      </c>
      <c r="K1881" s="7">
        <v>6.07784482888288E-2</v>
      </c>
      <c r="L1881" s="7">
        <v>0.36056281002726798</v>
      </c>
      <c r="M1881" s="7">
        <v>3.5726282404682098E-2</v>
      </c>
      <c r="N1881" s="7">
        <v>7.1535980815140301E-2</v>
      </c>
      <c r="O1881" s="7">
        <v>2.6073716469177201E-2</v>
      </c>
      <c r="P1881" s="7">
        <v>0.18237503178907599</v>
      </c>
      <c r="Q1881" s="7">
        <v>6.5195913220985302</v>
      </c>
    </row>
    <row r="1882" spans="1:17" hidden="1" x14ac:dyDescent="0.3">
      <c r="A1882" s="3" t="s">
        <v>63</v>
      </c>
      <c r="B1882" s="2">
        <v>44440</v>
      </c>
      <c r="C1882" s="7">
        <v>1.00389653940874</v>
      </c>
      <c r="D1882" s="7">
        <v>1.46480995832387E-2</v>
      </c>
      <c r="E1882" s="7">
        <v>0.64066683131438595</v>
      </c>
      <c r="F1882" s="7">
        <v>0.34468506910237601</v>
      </c>
      <c r="G1882" s="7">
        <v>1.2713961279136E-2</v>
      </c>
      <c r="H1882" s="7">
        <v>2.2512766996767099E-2</v>
      </c>
      <c r="I1882" s="7">
        <v>9.7327274940261901E-2</v>
      </c>
      <c r="J1882" s="7">
        <v>0.107043025371755</v>
      </c>
      <c r="K1882" s="7">
        <v>6.4253147198476801E-2</v>
      </c>
      <c r="L1882" s="7">
        <v>0.38593134785405298</v>
      </c>
      <c r="M1882" s="7">
        <v>3.8977299384538297E-2</v>
      </c>
      <c r="N1882" s="7">
        <v>5.8652769014674401E-2</v>
      </c>
      <c r="O1882" s="7">
        <v>2.6336445594359E-2</v>
      </c>
      <c r="P1882" s="7">
        <v>0.18625196236597799</v>
      </c>
      <c r="Q1882" s="7">
        <v>6.5065878233519898</v>
      </c>
    </row>
    <row r="1883" spans="1:17" hidden="1" x14ac:dyDescent="0.3">
      <c r="A1883" s="3" t="s">
        <v>64</v>
      </c>
      <c r="B1883" s="2">
        <v>43466</v>
      </c>
      <c r="C1883" s="7">
        <v>0.86265955951037199</v>
      </c>
      <c r="D1883" s="7">
        <v>6.4920537355983897E-3</v>
      </c>
      <c r="E1883" s="7">
        <v>0.49018742821255801</v>
      </c>
      <c r="F1883" s="7">
        <v>0.50332051805184397</v>
      </c>
      <c r="G1883" s="7">
        <v>1.24859722125108E-2</v>
      </c>
      <c r="H1883" s="7">
        <v>1.99257101513199E-2</v>
      </c>
      <c r="I1883" s="7">
        <v>6.1995621114628599E-2</v>
      </c>
      <c r="J1883" s="7">
        <v>0.103045226051325</v>
      </c>
      <c r="K1883" s="7">
        <v>6.1177850080180902E-2</v>
      </c>
      <c r="L1883" s="7">
        <v>0.34308413811634503</v>
      </c>
      <c r="M1883" s="7">
        <v>3.6887032494207703E-2</v>
      </c>
      <c r="N1883" s="7">
        <v>4.8467631160490701E-2</v>
      </c>
      <c r="O1883" s="7">
        <v>2.3490970971750999E-2</v>
      </c>
      <c r="P1883" s="7">
        <v>0.28943984764724001</v>
      </c>
      <c r="Q1883" s="7">
        <v>6.6146806385901602</v>
      </c>
    </row>
    <row r="1884" spans="1:17" hidden="1" x14ac:dyDescent="0.3">
      <c r="A1884" s="3" t="s">
        <v>64</v>
      </c>
      <c r="B1884" s="2">
        <v>43497</v>
      </c>
      <c r="C1884" s="7">
        <v>0.88968323144342698</v>
      </c>
      <c r="D1884" s="7">
        <v>7.0258494902237798E-3</v>
      </c>
      <c r="E1884" s="7">
        <v>0.50621833647862502</v>
      </c>
      <c r="F1884" s="7">
        <v>0.48675581403115098</v>
      </c>
      <c r="G1884" s="7">
        <v>1.32441346731988E-2</v>
      </c>
      <c r="H1884" s="7">
        <v>1.9980883122547501E-2</v>
      </c>
      <c r="I1884" s="7">
        <v>6.02097669579051E-2</v>
      </c>
      <c r="J1884" s="7">
        <v>0.11285774756474901</v>
      </c>
      <c r="K1884" s="7">
        <v>5.8671023098155597E-2</v>
      </c>
      <c r="L1884" s="7">
        <v>0.33488055927224503</v>
      </c>
      <c r="M1884" s="7">
        <v>3.5469456111973198E-2</v>
      </c>
      <c r="N1884" s="7">
        <v>5.1264757351523298E-2</v>
      </c>
      <c r="O1884" s="7">
        <v>2.5940801771909799E-2</v>
      </c>
      <c r="P1884" s="7">
        <v>0.28748087007579298</v>
      </c>
      <c r="Q1884" s="7">
        <v>6.5506896558631604</v>
      </c>
    </row>
    <row r="1885" spans="1:17" hidden="1" x14ac:dyDescent="0.3">
      <c r="A1885" s="3" t="s">
        <v>64</v>
      </c>
      <c r="B1885" s="2">
        <v>43525</v>
      </c>
      <c r="C1885" s="7">
        <v>1.0374154720058399</v>
      </c>
      <c r="D1885" s="7">
        <v>6.82837268544255E-3</v>
      </c>
      <c r="E1885" s="7">
        <v>0.50549986823265403</v>
      </c>
      <c r="F1885" s="7">
        <v>0.48767175908190302</v>
      </c>
      <c r="G1885" s="7">
        <v>1.58287196304574E-2</v>
      </c>
      <c r="H1885" s="7">
        <v>1.6053955154034301E-2</v>
      </c>
      <c r="I1885" s="7">
        <v>6.16027492847082E-2</v>
      </c>
      <c r="J1885" s="7">
        <v>0.114497405737196</v>
      </c>
      <c r="K1885" s="7">
        <v>5.84007085163449E-2</v>
      </c>
      <c r="L1885" s="7">
        <v>0.33645866567798199</v>
      </c>
      <c r="M1885" s="7">
        <v>3.45573375866636E-2</v>
      </c>
      <c r="N1885" s="7">
        <v>5.4161510586278099E-2</v>
      </c>
      <c r="O1885" s="7">
        <v>2.9415651552974199E-2</v>
      </c>
      <c r="P1885" s="7">
        <v>0.27902329627336098</v>
      </c>
      <c r="Q1885" s="7">
        <v>6.66773560420393</v>
      </c>
    </row>
    <row r="1886" spans="1:17" hidden="1" x14ac:dyDescent="0.3">
      <c r="A1886" s="3" t="s">
        <v>64</v>
      </c>
      <c r="B1886" s="2">
        <v>43556</v>
      </c>
      <c r="C1886" s="7">
        <v>1.00279657121999</v>
      </c>
      <c r="D1886" s="7">
        <v>7.4800632478690702E-3</v>
      </c>
      <c r="E1886" s="7">
        <v>0.50683116022656505</v>
      </c>
      <c r="F1886" s="7">
        <v>0.48568877652556602</v>
      </c>
      <c r="G1886" s="7">
        <v>1.36687703669621E-2</v>
      </c>
      <c r="H1886" s="7">
        <v>1.63893537402248E-2</v>
      </c>
      <c r="I1886" s="7">
        <v>6.5020381426705604E-2</v>
      </c>
      <c r="J1886" s="7">
        <v>0.113998591434888</v>
      </c>
      <c r="K1886" s="7">
        <v>6.0129331852197501E-2</v>
      </c>
      <c r="L1886" s="7">
        <v>0.33455016703656398</v>
      </c>
      <c r="M1886" s="7">
        <v>3.3522438200320998E-2</v>
      </c>
      <c r="N1886" s="7">
        <v>6.1639433378185698E-2</v>
      </c>
      <c r="O1886" s="7">
        <v>3.33657241063368E-2</v>
      </c>
      <c r="P1886" s="7">
        <v>0.267715808457614</v>
      </c>
      <c r="Q1886" s="7">
        <v>6.63984348387606</v>
      </c>
    </row>
    <row r="1887" spans="1:17" hidden="1" x14ac:dyDescent="0.3">
      <c r="A1887" s="3" t="s">
        <v>64</v>
      </c>
      <c r="B1887" s="2">
        <v>43586</v>
      </c>
      <c r="C1887" s="7">
        <v>1.0241629668536201</v>
      </c>
      <c r="D1887" s="7">
        <v>7.3291947349169101E-3</v>
      </c>
      <c r="E1887" s="7">
        <v>0.505966226524173</v>
      </c>
      <c r="F1887" s="7">
        <v>0.48670457874091</v>
      </c>
      <c r="G1887" s="7">
        <v>1.36129105593674E-2</v>
      </c>
      <c r="H1887" s="7">
        <v>1.5980754820553E-2</v>
      </c>
      <c r="I1887" s="7">
        <v>6.7592838044793296E-2</v>
      </c>
      <c r="J1887" s="7">
        <v>0.116927452975412</v>
      </c>
      <c r="K1887" s="7">
        <v>6.0167255250240297E-2</v>
      </c>
      <c r="L1887" s="7">
        <v>0.32811526669943097</v>
      </c>
      <c r="M1887" s="7">
        <v>3.7223005108925102E-2</v>
      </c>
      <c r="N1887" s="7">
        <v>6.0184090381051901E-2</v>
      </c>
      <c r="O1887" s="7">
        <v>3.3023703167753403E-2</v>
      </c>
      <c r="P1887" s="7">
        <v>0.26717272299247202</v>
      </c>
      <c r="Q1887" s="7">
        <v>6.6116941688241004</v>
      </c>
    </row>
    <row r="1888" spans="1:17" hidden="1" x14ac:dyDescent="0.3">
      <c r="A1888" s="3" t="s">
        <v>64</v>
      </c>
      <c r="B1888" s="2">
        <v>43617</v>
      </c>
      <c r="C1888" s="7">
        <v>0.99192272281245297</v>
      </c>
      <c r="D1888" s="7">
        <v>8.5516021528286006E-3</v>
      </c>
      <c r="E1888" s="7">
        <v>0.49706247569187001</v>
      </c>
      <c r="F1888" s="7">
        <v>0.49438592215530103</v>
      </c>
      <c r="G1888" s="7">
        <v>1.2823007206824499E-2</v>
      </c>
      <c r="H1888" s="7">
        <v>1.38656172863072E-2</v>
      </c>
      <c r="I1888" s="7">
        <v>6.2872596571902903E-2</v>
      </c>
      <c r="J1888" s="7">
        <v>0.11425192010433401</v>
      </c>
      <c r="K1888" s="7">
        <v>6.0540310737047701E-2</v>
      </c>
      <c r="L1888" s="7">
        <v>0.33349688103331998</v>
      </c>
      <c r="M1888" s="7">
        <v>3.4137474363755797E-2</v>
      </c>
      <c r="N1888" s="7">
        <v>5.4983680796875697E-2</v>
      </c>
      <c r="O1888" s="7">
        <v>3.3971530434837E-2</v>
      </c>
      <c r="P1888" s="7">
        <v>0.27905698146479502</v>
      </c>
      <c r="Q1888" s="7">
        <v>6.6567573044339001</v>
      </c>
    </row>
    <row r="1889" spans="1:17" hidden="1" x14ac:dyDescent="0.3">
      <c r="A1889" s="3" t="s">
        <v>64</v>
      </c>
      <c r="B1889" s="2">
        <v>43647</v>
      </c>
      <c r="C1889" s="7">
        <v>1.0097608326127301</v>
      </c>
      <c r="D1889" s="7">
        <v>8.17618214613418E-3</v>
      </c>
      <c r="E1889" s="7">
        <v>0.51888080913702905</v>
      </c>
      <c r="F1889" s="7">
        <v>0.47294300871683698</v>
      </c>
      <c r="G1889" s="7">
        <v>1.3435394448781701E-2</v>
      </c>
      <c r="H1889" s="7">
        <v>1.6251609117849401E-2</v>
      </c>
      <c r="I1889" s="7">
        <v>6.7708239735695203E-2</v>
      </c>
      <c r="J1889" s="7">
        <v>0.115828676480978</v>
      </c>
      <c r="K1889" s="7">
        <v>6.1327374110397299E-2</v>
      </c>
      <c r="L1889" s="7">
        <v>0.33277879673391297</v>
      </c>
      <c r="M1889" s="7">
        <v>3.6474390386861302E-2</v>
      </c>
      <c r="N1889" s="7">
        <v>5.4170881106512699E-2</v>
      </c>
      <c r="O1889" s="7">
        <v>3.3689494011219998E-2</v>
      </c>
      <c r="P1889" s="7">
        <v>0.268335143867792</v>
      </c>
      <c r="Q1889" s="7">
        <v>6.5956710235285296</v>
      </c>
    </row>
    <row r="1890" spans="1:17" hidden="1" x14ac:dyDescent="0.3">
      <c r="A1890" s="3" t="s">
        <v>64</v>
      </c>
      <c r="B1890" s="2">
        <v>43678</v>
      </c>
      <c r="C1890" s="7">
        <v>1.0589369123794501</v>
      </c>
      <c r="D1890" s="7">
        <v>7.4095004208872498E-3</v>
      </c>
      <c r="E1890" s="7">
        <v>0.48375767801021302</v>
      </c>
      <c r="F1890" s="7">
        <v>0.50883282156889997</v>
      </c>
      <c r="G1890" s="7">
        <v>1.3170485985113301E-2</v>
      </c>
      <c r="H1890" s="7">
        <v>1.6856310513699999E-2</v>
      </c>
      <c r="I1890" s="7">
        <v>7.0454568713764196E-2</v>
      </c>
      <c r="J1890" s="7">
        <v>0.121404372408794</v>
      </c>
      <c r="K1890" s="7">
        <v>5.8771570875314302E-2</v>
      </c>
      <c r="L1890" s="7">
        <v>0.31583326338405299</v>
      </c>
      <c r="M1890" s="7">
        <v>3.3940366045636203E-2</v>
      </c>
      <c r="N1890" s="7">
        <v>5.3366326438800599E-2</v>
      </c>
      <c r="O1890" s="7">
        <v>3.2950238126208599E-2</v>
      </c>
      <c r="P1890" s="7">
        <v>0.28325249750861597</v>
      </c>
      <c r="Q1890" s="7">
        <v>6.6452055502591802</v>
      </c>
    </row>
    <row r="1891" spans="1:17" hidden="1" x14ac:dyDescent="0.3">
      <c r="A1891" s="3" t="s">
        <v>64</v>
      </c>
      <c r="B1891" s="2">
        <v>43709</v>
      </c>
      <c r="C1891" s="7">
        <v>0.95487217671358204</v>
      </c>
      <c r="D1891" s="7">
        <v>8.4652982856396695E-3</v>
      </c>
      <c r="E1891" s="7">
        <v>0.52773950595932895</v>
      </c>
      <c r="F1891" s="7">
        <v>0.46379519575503098</v>
      </c>
      <c r="G1891" s="7">
        <v>1.49860249037875E-2</v>
      </c>
      <c r="H1891" s="7">
        <v>1.49492470323967E-2</v>
      </c>
      <c r="I1891" s="7">
        <v>6.4255287396584496E-2</v>
      </c>
      <c r="J1891" s="7">
        <v>0.114367453067343</v>
      </c>
      <c r="K1891" s="7">
        <v>6.1845573017129798E-2</v>
      </c>
      <c r="L1891" s="7">
        <v>0.33832628916666602</v>
      </c>
      <c r="M1891" s="7">
        <v>3.31854904265474E-2</v>
      </c>
      <c r="N1891" s="7">
        <v>5.3025275953095898E-2</v>
      </c>
      <c r="O1891" s="7">
        <v>3.1136499401749101E-2</v>
      </c>
      <c r="P1891" s="7">
        <v>0.27392285963469998</v>
      </c>
      <c r="Q1891" s="7">
        <v>6.5068502574382903</v>
      </c>
    </row>
    <row r="1892" spans="1:17" hidden="1" x14ac:dyDescent="0.3">
      <c r="A1892" s="3" t="s">
        <v>64</v>
      </c>
      <c r="B1892" s="2">
        <v>43739</v>
      </c>
      <c r="C1892" s="7">
        <v>1.03596236762972</v>
      </c>
      <c r="D1892" s="7">
        <v>7.5512779289502296E-3</v>
      </c>
      <c r="E1892" s="7">
        <v>0.50799050950618996</v>
      </c>
      <c r="F1892" s="7">
        <v>0.48445821256485899</v>
      </c>
      <c r="G1892" s="7">
        <v>1.26251156608066E-2</v>
      </c>
      <c r="H1892" s="7">
        <v>1.5925145146069901E-2</v>
      </c>
      <c r="I1892" s="7">
        <v>6.2161861111199299E-2</v>
      </c>
      <c r="J1892" s="7">
        <v>0.109369169834187</v>
      </c>
      <c r="K1892" s="7">
        <v>6.3786597570956602E-2</v>
      </c>
      <c r="L1892" s="7">
        <v>0.32922208279978799</v>
      </c>
      <c r="M1892" s="7">
        <v>3.3489359154064098E-2</v>
      </c>
      <c r="N1892" s="7">
        <v>5.3643289059281403E-2</v>
      </c>
      <c r="O1892" s="7">
        <v>2.8291904161670298E-2</v>
      </c>
      <c r="P1892" s="7">
        <v>0.29148547550197701</v>
      </c>
      <c r="Q1892" s="7">
        <v>6.63345343038708</v>
      </c>
    </row>
    <row r="1893" spans="1:17" hidden="1" x14ac:dyDescent="0.3">
      <c r="A1893" s="3" t="s">
        <v>64</v>
      </c>
      <c r="B1893" s="2">
        <v>43770</v>
      </c>
      <c r="C1893" s="7">
        <v>1.0322031326691199</v>
      </c>
      <c r="D1893" s="7">
        <v>9.2592627018046707E-3</v>
      </c>
      <c r="E1893" s="7">
        <v>0.53554140129897498</v>
      </c>
      <c r="F1893" s="7">
        <v>0.45519933599922102</v>
      </c>
      <c r="G1893" s="7">
        <v>1.34827249415747E-2</v>
      </c>
      <c r="H1893" s="7">
        <v>1.73336309725282E-2</v>
      </c>
      <c r="I1893" s="7">
        <v>6.6974725429744905E-2</v>
      </c>
      <c r="J1893" s="7">
        <v>0.107337665976519</v>
      </c>
      <c r="K1893" s="7">
        <v>7.9099400823633398E-2</v>
      </c>
      <c r="L1893" s="7">
        <v>0.339207207406994</v>
      </c>
      <c r="M1893" s="7">
        <v>3.4902984174781E-2</v>
      </c>
      <c r="N1893" s="7">
        <v>5.3804397790628497E-2</v>
      </c>
      <c r="O1893" s="7">
        <v>2.6524179288874E-2</v>
      </c>
      <c r="P1893" s="7">
        <v>0.26133308319472198</v>
      </c>
      <c r="Q1893" s="7">
        <v>6.5582768453193996</v>
      </c>
    </row>
    <row r="1894" spans="1:17" hidden="1" x14ac:dyDescent="0.3">
      <c r="A1894" s="3" t="s">
        <v>64</v>
      </c>
      <c r="B1894" s="2">
        <v>43800</v>
      </c>
      <c r="C1894" s="7">
        <v>1.0996240541497</v>
      </c>
      <c r="D1894" s="7">
        <v>8.3977034482673601E-3</v>
      </c>
      <c r="E1894" s="7">
        <v>0.55828515292282799</v>
      </c>
      <c r="F1894" s="7">
        <v>0.433317143628905</v>
      </c>
      <c r="G1894" s="7">
        <v>1.2584887124745399E-2</v>
      </c>
      <c r="H1894" s="7">
        <v>1.9105394004404499E-2</v>
      </c>
      <c r="I1894" s="7">
        <v>8.1748291845637602E-2</v>
      </c>
      <c r="J1894" s="7">
        <v>0.117018769367153</v>
      </c>
      <c r="K1894" s="7">
        <v>8.8762431121786098E-2</v>
      </c>
      <c r="L1894" s="7">
        <v>0.366054752058943</v>
      </c>
      <c r="M1894" s="7">
        <v>3.5828952370256503E-2</v>
      </c>
      <c r="N1894" s="7">
        <v>4.8847465862443998E-2</v>
      </c>
      <c r="O1894" s="7">
        <v>2.04167461162305E-2</v>
      </c>
      <c r="P1894" s="7">
        <v>0.209632310128398</v>
      </c>
      <c r="Q1894" s="7">
        <v>6.63776743777749</v>
      </c>
    </row>
    <row r="1895" spans="1:17" hidden="1" x14ac:dyDescent="0.3">
      <c r="A1895" s="3" t="s">
        <v>64</v>
      </c>
      <c r="B1895" s="2">
        <v>43831</v>
      </c>
      <c r="C1895" s="7">
        <v>0.92928236778082196</v>
      </c>
      <c r="D1895" s="7">
        <v>7.7310375616351798E-3</v>
      </c>
      <c r="E1895" s="7">
        <v>0.53181644970341202</v>
      </c>
      <c r="F1895" s="7">
        <v>0.46045251273495202</v>
      </c>
      <c r="G1895" s="7">
        <v>1.4988497203721999E-2</v>
      </c>
      <c r="H1895" s="7">
        <v>1.9963615134058799E-2</v>
      </c>
      <c r="I1895" s="7">
        <v>5.4723889773134297E-2</v>
      </c>
      <c r="J1895" s="7">
        <v>0.11006417857881499</v>
      </c>
      <c r="K1895" s="7">
        <v>6.1208459267847501E-2</v>
      </c>
      <c r="L1895" s="7">
        <v>0.34449772307076698</v>
      </c>
      <c r="M1895" s="7">
        <v>3.5698661037537299E-2</v>
      </c>
      <c r="N1895" s="7">
        <v>5.1702323338697898E-2</v>
      </c>
      <c r="O1895" s="7">
        <v>2.8990776506862301E-2</v>
      </c>
      <c r="P1895" s="7">
        <v>0.27816187608855802</v>
      </c>
      <c r="Q1895" s="7">
        <v>6.7535323796610598</v>
      </c>
    </row>
    <row r="1896" spans="1:17" hidden="1" x14ac:dyDescent="0.3">
      <c r="A1896" s="3" t="s">
        <v>64</v>
      </c>
      <c r="B1896" s="2">
        <v>43862</v>
      </c>
      <c r="C1896" s="7">
        <v>0.98112091044449301</v>
      </c>
      <c r="D1896" s="7">
        <v>7.5747898480326599E-3</v>
      </c>
      <c r="E1896" s="7">
        <v>0.50050686622096696</v>
      </c>
      <c r="F1896" s="7">
        <v>0.49191834393100098</v>
      </c>
      <c r="G1896" s="7">
        <v>1.2814967228663E-2</v>
      </c>
      <c r="H1896" s="7">
        <v>1.9026493491521499E-2</v>
      </c>
      <c r="I1896" s="7">
        <v>5.21320504461419E-2</v>
      </c>
      <c r="J1896" s="7">
        <v>0.115247161352034</v>
      </c>
      <c r="K1896" s="7">
        <v>5.8224929702000897E-2</v>
      </c>
      <c r="L1896" s="7">
        <v>0.33341042750334299</v>
      </c>
      <c r="M1896" s="7">
        <v>3.2546865473416099E-2</v>
      </c>
      <c r="N1896" s="7">
        <v>4.8321326000523399E-2</v>
      </c>
      <c r="O1896" s="7">
        <v>2.4377542431430602E-2</v>
      </c>
      <c r="P1896" s="7">
        <v>0.303898236370926</v>
      </c>
      <c r="Q1896" s="7">
        <v>6.7002828148583502</v>
      </c>
    </row>
    <row r="1897" spans="1:17" x14ac:dyDescent="0.3">
      <c r="A1897" s="3" t="s">
        <v>64</v>
      </c>
      <c r="B1897" s="2">
        <v>43891</v>
      </c>
      <c r="C1897" s="7">
        <v>0.93926721337199204</v>
      </c>
      <c r="D1897" s="7">
        <v>8.7531827747213704E-3</v>
      </c>
      <c r="E1897" s="7">
        <v>0.57347681534309103</v>
      </c>
      <c r="F1897" s="7">
        <v>0.41777000188218799</v>
      </c>
      <c r="G1897" s="7">
        <v>1.3152190420880901E-2</v>
      </c>
      <c r="H1897" s="7">
        <v>1.01712367857526E-2</v>
      </c>
      <c r="I1897" s="7">
        <v>3.3663793229411799E-2</v>
      </c>
      <c r="J1897" s="7">
        <v>8.2306883454858398E-2</v>
      </c>
      <c r="K1897" s="7">
        <v>7.1680609224774303E-2</v>
      </c>
      <c r="L1897" s="7">
        <v>0.44895387712856999</v>
      </c>
      <c r="M1897" s="7">
        <v>2.8716908282275602E-2</v>
      </c>
      <c r="N1897" s="7">
        <v>5.12255104286648E-2</v>
      </c>
      <c r="O1897" s="7">
        <v>1.30482440764778E-2</v>
      </c>
      <c r="P1897" s="7">
        <v>0.24708074696833399</v>
      </c>
      <c r="Q1897" s="7">
        <v>6.7024625267464097</v>
      </c>
    </row>
    <row r="1898" spans="1:17" hidden="1" x14ac:dyDescent="0.3">
      <c r="A1898" s="3" t="s">
        <v>64</v>
      </c>
      <c r="B1898" s="2">
        <v>43922</v>
      </c>
      <c r="C1898" s="7">
        <v>0.59797929973789998</v>
      </c>
      <c r="D1898" s="7">
        <v>1.09995330509503E-2</v>
      </c>
      <c r="E1898" s="7">
        <v>0.71710881345733801</v>
      </c>
      <c r="F1898" s="7">
        <v>0.27189165349171202</v>
      </c>
      <c r="G1898" s="7">
        <v>1.6773695266234599E-2</v>
      </c>
      <c r="H1898" s="7">
        <v>8.2636435185021802E-4</v>
      </c>
      <c r="I1898" s="7">
        <v>4.87718958387691E-3</v>
      </c>
      <c r="J1898" s="7">
        <v>2.2272749550671898E-2</v>
      </c>
      <c r="K1898" s="7">
        <v>8.4971584928253796E-2</v>
      </c>
      <c r="L1898" s="7">
        <v>0.72577692098018398</v>
      </c>
      <c r="M1898" s="7">
        <v>1.0380454442807699E-2</v>
      </c>
      <c r="N1898" s="7">
        <v>2.6603079365851899E-2</v>
      </c>
      <c r="O1898" s="7">
        <v>3.0007838870856401E-3</v>
      </c>
      <c r="P1898" s="7">
        <v>0.104517177643183</v>
      </c>
      <c r="Q1898" s="7">
        <v>6.9030468706919299</v>
      </c>
    </row>
    <row r="1899" spans="1:17" hidden="1" x14ac:dyDescent="0.3">
      <c r="A1899" s="3" t="s">
        <v>64</v>
      </c>
      <c r="B1899" s="2">
        <v>43952</v>
      </c>
      <c r="C1899" s="7">
        <v>0.75334479199038296</v>
      </c>
      <c r="D1899" s="7">
        <v>9.6091221007841201E-3</v>
      </c>
      <c r="E1899" s="7">
        <v>0.65015515546435398</v>
      </c>
      <c r="F1899" s="7">
        <v>0.340235722434862</v>
      </c>
      <c r="G1899" s="7">
        <v>1.51828962452121E-2</v>
      </c>
      <c r="H1899" s="7">
        <v>3.7126363880466999E-3</v>
      </c>
      <c r="I1899" s="7">
        <v>6.8168470125388797E-3</v>
      </c>
      <c r="J1899" s="7">
        <v>4.0490904714594302E-2</v>
      </c>
      <c r="K1899" s="7">
        <v>7.8080980810905198E-2</v>
      </c>
      <c r="L1899" s="7">
        <v>0.61250987673778701</v>
      </c>
      <c r="M1899" s="7">
        <v>1.0335538222199301E-2</v>
      </c>
      <c r="N1899" s="7">
        <v>8.4626261631997796E-2</v>
      </c>
      <c r="O1899" s="7">
        <v>2.96474191461329E-3</v>
      </c>
      <c r="P1899" s="7">
        <v>0.145279316322105</v>
      </c>
      <c r="Q1899" s="7">
        <v>6.8827700437848298</v>
      </c>
    </row>
    <row r="1900" spans="1:17" hidden="1" x14ac:dyDescent="0.3">
      <c r="A1900" s="3" t="s">
        <v>64</v>
      </c>
      <c r="B1900" s="2">
        <v>43983</v>
      </c>
      <c r="C1900" s="7">
        <v>0.94062395496579798</v>
      </c>
      <c r="D1900" s="7">
        <v>8.1541398651601097E-3</v>
      </c>
      <c r="E1900" s="7">
        <v>0.57068618168888696</v>
      </c>
      <c r="F1900" s="7">
        <v>0.42115967844595298</v>
      </c>
      <c r="G1900" s="7">
        <v>1.48380091057856E-2</v>
      </c>
      <c r="H1900" s="7">
        <v>5.8186042999821396E-3</v>
      </c>
      <c r="I1900" s="7">
        <v>3.5425773310967197E-2</v>
      </c>
      <c r="J1900" s="7">
        <v>5.6283649142961398E-2</v>
      </c>
      <c r="K1900" s="7">
        <v>6.4228869473284697E-2</v>
      </c>
      <c r="L1900" s="7">
        <v>0.45798786984260198</v>
      </c>
      <c r="M1900" s="7">
        <v>1.5671188748279399E-2</v>
      </c>
      <c r="N1900" s="7">
        <v>8.6344686487401498E-2</v>
      </c>
      <c r="O1900" s="7">
        <v>4.1903734853612198E-3</v>
      </c>
      <c r="P1900" s="7">
        <v>0.25921097610337501</v>
      </c>
      <c r="Q1900" s="7">
        <v>6.7842417039452902</v>
      </c>
    </row>
    <row r="1901" spans="1:17" hidden="1" x14ac:dyDescent="0.3">
      <c r="A1901" s="3" t="s">
        <v>64</v>
      </c>
      <c r="B1901" s="2">
        <v>44013</v>
      </c>
      <c r="C1901" s="7">
        <v>1.04671203622972</v>
      </c>
      <c r="D1901" s="7">
        <v>8.3466847002207096E-3</v>
      </c>
      <c r="E1901" s="7">
        <v>0.55140692767874</v>
      </c>
      <c r="F1901" s="7">
        <v>0.44024638762103901</v>
      </c>
      <c r="G1901" s="7">
        <v>1.30976278447269E-2</v>
      </c>
      <c r="H1901" s="7">
        <v>8.9564506507009492E-3</v>
      </c>
      <c r="I1901" s="7">
        <v>5.3245525379857002E-2</v>
      </c>
      <c r="J1901" s="7">
        <v>9.6472014549582402E-2</v>
      </c>
      <c r="K1901" s="7">
        <v>6.2726631420713094E-2</v>
      </c>
      <c r="L1901" s="7">
        <v>0.38731206684115299</v>
      </c>
      <c r="M1901" s="7">
        <v>3.0978771145448999E-2</v>
      </c>
      <c r="N1901" s="7">
        <v>7.0465391981974004E-2</v>
      </c>
      <c r="O1901" s="7">
        <v>1.03129887857338E-2</v>
      </c>
      <c r="P1901" s="7">
        <v>0.26643253140010997</v>
      </c>
      <c r="Q1901" s="7">
        <v>6.7484223906925003</v>
      </c>
    </row>
    <row r="1902" spans="1:17" hidden="1" x14ac:dyDescent="0.3">
      <c r="A1902" s="3" t="s">
        <v>64</v>
      </c>
      <c r="B1902" s="2">
        <v>44044</v>
      </c>
      <c r="C1902" s="7">
        <v>1.0736568533077799</v>
      </c>
      <c r="D1902" s="7">
        <v>8.6568689447890593E-3</v>
      </c>
      <c r="E1902" s="7">
        <v>0.540762919923512</v>
      </c>
      <c r="F1902" s="7">
        <v>0.45058021113169799</v>
      </c>
      <c r="G1902" s="7">
        <v>1.1567416057814001E-2</v>
      </c>
      <c r="H1902" s="7">
        <v>1.1316354764414199E-2</v>
      </c>
      <c r="I1902" s="7">
        <v>6.1467873086983801E-2</v>
      </c>
      <c r="J1902" s="7">
        <v>0.125425212337296</v>
      </c>
      <c r="K1902" s="7">
        <v>5.9865593862793103E-2</v>
      </c>
      <c r="L1902" s="7">
        <v>0.36283936681484502</v>
      </c>
      <c r="M1902" s="7">
        <v>2.90913894245939E-2</v>
      </c>
      <c r="N1902" s="7">
        <v>7.2454818866265397E-2</v>
      </c>
      <c r="O1902" s="7">
        <v>1.36005544949907E-2</v>
      </c>
      <c r="P1902" s="7">
        <v>0.25237142029000298</v>
      </c>
      <c r="Q1902" s="7">
        <v>6.71366543870238</v>
      </c>
    </row>
    <row r="1903" spans="1:17" hidden="1" x14ac:dyDescent="0.3">
      <c r="A1903" s="3" t="s">
        <v>64</v>
      </c>
      <c r="B1903" s="2">
        <v>44075</v>
      </c>
      <c r="C1903" s="7">
        <v>1.0446990961946601</v>
      </c>
      <c r="D1903" s="7">
        <v>8.8680210137678309E-3</v>
      </c>
      <c r="E1903" s="7">
        <v>0.55402866536836803</v>
      </c>
      <c r="F1903" s="7">
        <v>0.43710331361786398</v>
      </c>
      <c r="G1903" s="7">
        <v>1.4136485118032199E-2</v>
      </c>
      <c r="H1903" s="7">
        <v>1.07952908352581E-2</v>
      </c>
      <c r="I1903" s="7">
        <v>5.4699421857258998E-2</v>
      </c>
      <c r="J1903" s="7">
        <v>0.112315193251377</v>
      </c>
      <c r="K1903" s="7">
        <v>6.3574729657579696E-2</v>
      </c>
      <c r="L1903" s="7">
        <v>0.36322061063336802</v>
      </c>
      <c r="M1903" s="7">
        <v>2.9920769763187399E-2</v>
      </c>
      <c r="N1903" s="7">
        <v>6.6157339096823906E-2</v>
      </c>
      <c r="O1903" s="7">
        <v>1.5381077696245801E-2</v>
      </c>
      <c r="P1903" s="7">
        <v>0.269799082090869</v>
      </c>
      <c r="Q1903" s="7">
        <v>6.6047947357057302</v>
      </c>
    </row>
    <row r="1904" spans="1:17" hidden="1" x14ac:dyDescent="0.3">
      <c r="A1904" s="3" t="s">
        <v>64</v>
      </c>
      <c r="B1904" s="2">
        <v>44105</v>
      </c>
      <c r="C1904" s="7">
        <v>1.0677133582543501</v>
      </c>
      <c r="D1904" s="7">
        <v>8.0226714803246293E-3</v>
      </c>
      <c r="E1904" s="7">
        <v>0.55327036586038703</v>
      </c>
      <c r="F1904" s="7">
        <v>0.43870696265928799</v>
      </c>
      <c r="G1904" s="7">
        <v>1.43448890621952E-2</v>
      </c>
      <c r="H1904" s="7">
        <v>1.21536039514311E-2</v>
      </c>
      <c r="I1904" s="7">
        <v>5.4603370478358601E-2</v>
      </c>
      <c r="J1904" s="7">
        <v>0.108969826425117</v>
      </c>
      <c r="K1904" s="7">
        <v>7.1166872449228494E-2</v>
      </c>
      <c r="L1904" s="7">
        <v>0.38191816356949798</v>
      </c>
      <c r="M1904" s="7">
        <v>3.1039551686640202E-2</v>
      </c>
      <c r="N1904" s="7">
        <v>6.5727852178882606E-2</v>
      </c>
      <c r="O1904" s="7">
        <v>1.1591094837925401E-2</v>
      </c>
      <c r="P1904" s="7">
        <v>0.248484775360724</v>
      </c>
      <c r="Q1904" s="7">
        <v>6.7569095578718601</v>
      </c>
    </row>
    <row r="1905" spans="1:17" hidden="1" x14ac:dyDescent="0.3">
      <c r="A1905" s="3" t="s">
        <v>64</v>
      </c>
      <c r="B1905" s="2">
        <v>44136</v>
      </c>
      <c r="C1905" s="7">
        <v>0.81309607592703803</v>
      </c>
      <c r="D1905" s="7">
        <v>9.5147800644948908E-3</v>
      </c>
      <c r="E1905" s="7">
        <v>0.654212633416279</v>
      </c>
      <c r="F1905" s="7">
        <v>0.33627258651922598</v>
      </c>
      <c r="G1905" s="7">
        <v>1.97805537320766E-2</v>
      </c>
      <c r="H1905" s="7">
        <v>5.8815267313632796E-3</v>
      </c>
      <c r="I1905" s="7">
        <v>1.8636289127331E-2</v>
      </c>
      <c r="J1905" s="7">
        <v>7.7933367138324106E-2</v>
      </c>
      <c r="K1905" s="7">
        <v>9.1222830559862703E-2</v>
      </c>
      <c r="L1905" s="7">
        <v>0.50925442031652002</v>
      </c>
      <c r="M1905" s="7">
        <v>3.0724368546733601E-2</v>
      </c>
      <c r="N1905" s="7">
        <v>6.91131861831768E-2</v>
      </c>
      <c r="O1905" s="7">
        <v>7.7871819741324897E-3</v>
      </c>
      <c r="P1905" s="7">
        <v>0.16966627569047901</v>
      </c>
      <c r="Q1905" s="7">
        <v>6.8164703851028401</v>
      </c>
    </row>
    <row r="1906" spans="1:17" hidden="1" x14ac:dyDescent="0.3">
      <c r="A1906" s="3" t="s">
        <v>64</v>
      </c>
      <c r="B1906" s="2">
        <v>44166</v>
      </c>
      <c r="C1906" s="7">
        <v>1.10306478183294</v>
      </c>
      <c r="D1906" s="7">
        <v>1.03887258778826E-2</v>
      </c>
      <c r="E1906" s="7">
        <v>0.602822589449029</v>
      </c>
      <c r="F1906" s="7">
        <v>0.38678868467308902</v>
      </c>
      <c r="G1906" s="7">
        <v>1.4656469414183099E-2</v>
      </c>
      <c r="H1906" s="7">
        <v>1.0816064078691699E-2</v>
      </c>
      <c r="I1906" s="7">
        <v>7.1309418425375998E-2</v>
      </c>
      <c r="J1906" s="7">
        <v>6.8244483399537897E-2</v>
      </c>
      <c r="K1906" s="7">
        <v>9.0903220711389093E-2</v>
      </c>
      <c r="L1906" s="7">
        <v>0.43329795406987798</v>
      </c>
      <c r="M1906" s="7">
        <v>3.5824398552447699E-2</v>
      </c>
      <c r="N1906" s="7">
        <v>6.2092447386901402E-2</v>
      </c>
      <c r="O1906" s="7">
        <v>8.0622837408755206E-3</v>
      </c>
      <c r="P1906" s="7">
        <v>0.20479326022072</v>
      </c>
      <c r="Q1906" s="7">
        <v>6.8045632871029698</v>
      </c>
    </row>
    <row r="1907" spans="1:17" hidden="1" x14ac:dyDescent="0.3">
      <c r="A1907" s="3" t="s">
        <v>64</v>
      </c>
      <c r="B1907" s="2">
        <v>44197</v>
      </c>
      <c r="C1907" s="7">
        <v>0.70168216170757403</v>
      </c>
      <c r="D1907" s="7">
        <v>1.1389159087634999E-2</v>
      </c>
      <c r="E1907" s="7">
        <v>0.66080475677144601</v>
      </c>
      <c r="F1907" s="7">
        <v>0.327806084140919</v>
      </c>
      <c r="G1907" s="7">
        <v>1.8596348552230701E-2</v>
      </c>
      <c r="H1907" s="7">
        <v>3.1833388986022299E-3</v>
      </c>
      <c r="I1907" s="7">
        <v>1.50563848344696E-2</v>
      </c>
      <c r="J1907" s="7">
        <v>6.9635561493323603E-2</v>
      </c>
      <c r="K1907" s="7">
        <v>7.0194789780727698E-2</v>
      </c>
      <c r="L1907" s="7">
        <v>0.549587510953368</v>
      </c>
      <c r="M1907" s="7">
        <v>2.8004477970047601E-2</v>
      </c>
      <c r="N1907" s="7">
        <v>5.0266187232383498E-2</v>
      </c>
      <c r="O1907" s="7">
        <v>5.8180449522825996E-3</v>
      </c>
      <c r="P1907" s="7">
        <v>0.189657355332564</v>
      </c>
      <c r="Q1907" s="7">
        <v>6.8911031455221501</v>
      </c>
    </row>
    <row r="1908" spans="1:17" hidden="1" x14ac:dyDescent="0.3">
      <c r="A1908" s="3" t="s">
        <v>64</v>
      </c>
      <c r="B1908" s="2">
        <v>44228</v>
      </c>
      <c r="C1908" s="7">
        <v>0.70371644196505001</v>
      </c>
      <c r="D1908" s="7">
        <v>1.16538268748805E-2</v>
      </c>
      <c r="E1908" s="7">
        <v>0.65949067189575294</v>
      </c>
      <c r="F1908" s="7">
        <v>0.32885550122936602</v>
      </c>
      <c r="G1908" s="7">
        <v>1.7690528246034901E-2</v>
      </c>
      <c r="H1908" s="7">
        <v>2.8622641430822902E-3</v>
      </c>
      <c r="I1908" s="7">
        <v>9.4198605149131993E-3</v>
      </c>
      <c r="J1908" s="7">
        <v>7.6388442505517004E-2</v>
      </c>
      <c r="K1908" s="7">
        <v>7.3470989327368605E-2</v>
      </c>
      <c r="L1908" s="7">
        <v>0.53486436164765205</v>
      </c>
      <c r="M1908" s="7">
        <v>2.7838181179869699E-2</v>
      </c>
      <c r="N1908" s="7">
        <v>6.2627669038653799E-2</v>
      </c>
      <c r="O1908" s="7">
        <v>6.1671372026453801E-3</v>
      </c>
      <c r="P1908" s="7">
        <v>0.18867056619426401</v>
      </c>
      <c r="Q1908" s="7">
        <v>6.8292476206251704</v>
      </c>
    </row>
    <row r="1909" spans="1:17" x14ac:dyDescent="0.3">
      <c r="A1909" s="3" t="s">
        <v>64</v>
      </c>
      <c r="B1909" s="2">
        <v>44256</v>
      </c>
      <c r="C1909" s="7">
        <v>0.87569713848486497</v>
      </c>
      <c r="D1909" s="7">
        <v>1.0263116021068599E-2</v>
      </c>
      <c r="E1909" s="7">
        <v>0.64716222033260196</v>
      </c>
      <c r="F1909" s="7">
        <v>0.34257466364632899</v>
      </c>
      <c r="G1909" s="7">
        <v>1.8564665553534698E-2</v>
      </c>
      <c r="H1909" s="7">
        <v>6.1569762791518897E-3</v>
      </c>
      <c r="I1909" s="7">
        <v>1.0119195733679601E-2</v>
      </c>
      <c r="J1909" s="7">
        <v>7.2315703336995496E-2</v>
      </c>
      <c r="K1909" s="7">
        <v>7.0948675252357304E-2</v>
      </c>
      <c r="L1909" s="7">
        <v>0.50051690610361899</v>
      </c>
      <c r="M1909" s="7">
        <v>2.7322710524272299E-2</v>
      </c>
      <c r="N1909" s="7">
        <v>8.1947290558926397E-2</v>
      </c>
      <c r="O1909" s="7">
        <v>7.1977128659654801E-3</v>
      </c>
      <c r="P1909" s="7">
        <v>0.20491016379149801</v>
      </c>
      <c r="Q1909" s="7">
        <v>6.7704601302477503</v>
      </c>
    </row>
    <row r="1910" spans="1:17" hidden="1" x14ac:dyDescent="0.3">
      <c r="A1910" s="3" t="s">
        <v>64</v>
      </c>
      <c r="B1910" s="2">
        <v>44287</v>
      </c>
      <c r="C1910" s="7">
        <v>1.0553778424884299</v>
      </c>
      <c r="D1910" s="7">
        <v>9.6888791778653293E-3</v>
      </c>
      <c r="E1910" s="7">
        <v>0.58897144423822001</v>
      </c>
      <c r="F1910" s="7">
        <v>0.40133967658391401</v>
      </c>
      <c r="G1910" s="7">
        <v>1.46824486708229E-2</v>
      </c>
      <c r="H1910" s="7">
        <v>7.1802916181751397E-3</v>
      </c>
      <c r="I1910" s="7">
        <v>5.0133907648357498E-2</v>
      </c>
      <c r="J1910" s="7">
        <v>8.5408158568800796E-2</v>
      </c>
      <c r="K1910" s="7">
        <v>6.2697286388895004E-2</v>
      </c>
      <c r="L1910" s="7">
        <v>0.39481654873712801</v>
      </c>
      <c r="M1910" s="7">
        <v>3.2553305479562103E-2</v>
      </c>
      <c r="N1910" s="7">
        <v>8.1778165044120305E-2</v>
      </c>
      <c r="O1910" s="7">
        <v>8.4422250404887593E-3</v>
      </c>
      <c r="P1910" s="7">
        <v>0.26230766280364998</v>
      </c>
      <c r="Q1910" s="7">
        <v>6.7060031508435296</v>
      </c>
    </row>
    <row r="1911" spans="1:17" hidden="1" x14ac:dyDescent="0.3">
      <c r="A1911" s="3" t="s">
        <v>64</v>
      </c>
      <c r="B1911" s="2">
        <v>44317</v>
      </c>
      <c r="C1911" s="7">
        <v>1.1607267477913401</v>
      </c>
      <c r="D1911" s="7">
        <v>9.3520933705095299E-3</v>
      </c>
      <c r="E1911" s="7">
        <v>0.55064412207978597</v>
      </c>
      <c r="F1911" s="7">
        <v>0.44000378454970501</v>
      </c>
      <c r="G1911" s="7">
        <v>1.22227487441213E-2</v>
      </c>
      <c r="H1911" s="7">
        <v>9.6759329546576896E-3</v>
      </c>
      <c r="I1911" s="7">
        <v>5.74281126265032E-2</v>
      </c>
      <c r="J1911" s="7">
        <v>0.10733558195746799</v>
      </c>
      <c r="K1911" s="7">
        <v>5.9062419020821703E-2</v>
      </c>
      <c r="L1911" s="7">
        <v>0.36298198352968403</v>
      </c>
      <c r="M1911" s="7">
        <v>3.2589609022908E-2</v>
      </c>
      <c r="N1911" s="7">
        <v>7.9235343340148007E-2</v>
      </c>
      <c r="O1911" s="7">
        <v>1.50829645806857E-2</v>
      </c>
      <c r="P1911" s="7">
        <v>0.26438530422300299</v>
      </c>
      <c r="Q1911" s="7">
        <v>6.7454391426969798</v>
      </c>
    </row>
    <row r="1912" spans="1:17" hidden="1" x14ac:dyDescent="0.3">
      <c r="A1912" s="3" t="s">
        <v>64</v>
      </c>
      <c r="B1912" s="2">
        <v>44348</v>
      </c>
      <c r="C1912" s="7">
        <v>1.1448478109162801</v>
      </c>
      <c r="D1912" s="7">
        <v>8.5743692329860403E-3</v>
      </c>
      <c r="E1912" s="7">
        <v>0.54721522493005603</v>
      </c>
      <c r="F1912" s="7">
        <v>0.44421040583695798</v>
      </c>
      <c r="G1912" s="7">
        <v>1.1733975294980501E-2</v>
      </c>
      <c r="H1912" s="7">
        <v>1.1589552478642001E-2</v>
      </c>
      <c r="I1912" s="7">
        <v>5.3991926920575702E-2</v>
      </c>
      <c r="J1912" s="7">
        <v>0.116257949991458</v>
      </c>
      <c r="K1912" s="7">
        <v>5.5829550589851999E-2</v>
      </c>
      <c r="L1912" s="7">
        <v>0.35706009746537898</v>
      </c>
      <c r="M1912" s="7">
        <v>3.2644424859009702E-2</v>
      </c>
      <c r="N1912" s="7">
        <v>7.1251517789862398E-2</v>
      </c>
      <c r="O1912" s="7">
        <v>1.5490873310736401E-2</v>
      </c>
      <c r="P1912" s="7">
        <v>0.274150131299505</v>
      </c>
      <c r="Q1912" s="7">
        <v>6.71833686786215</v>
      </c>
    </row>
    <row r="1913" spans="1:17" hidden="1" x14ac:dyDescent="0.3">
      <c r="A1913" s="3" t="s">
        <v>64</v>
      </c>
      <c r="B1913" s="2">
        <v>44378</v>
      </c>
      <c r="C1913" s="7">
        <v>1.1400733675648</v>
      </c>
      <c r="D1913" s="7">
        <v>9.6910526365826793E-3</v>
      </c>
      <c r="E1913" s="7">
        <v>0.557585700352068</v>
      </c>
      <c r="F1913" s="7">
        <v>0.43272324701134901</v>
      </c>
      <c r="G1913" s="7">
        <v>1.2429241112475601E-2</v>
      </c>
      <c r="H1913" s="7">
        <v>1.3225843992901999E-2</v>
      </c>
      <c r="I1913" s="7">
        <v>5.6819570843698902E-2</v>
      </c>
      <c r="J1913" s="7">
        <v>0.127942536390457</v>
      </c>
      <c r="K1913" s="7">
        <v>6.0146691316541503E-2</v>
      </c>
      <c r="L1913" s="7">
        <v>0.36944584739256903</v>
      </c>
      <c r="M1913" s="7">
        <v>3.1587377527961903E-2</v>
      </c>
      <c r="N1913" s="7">
        <v>5.8524739337638097E-2</v>
      </c>
      <c r="O1913" s="7">
        <v>1.9224989277944401E-2</v>
      </c>
      <c r="P1913" s="7">
        <v>0.25065316280781202</v>
      </c>
      <c r="Q1913" s="7">
        <v>6.66553441111399</v>
      </c>
    </row>
    <row r="1914" spans="1:17" hidden="1" x14ac:dyDescent="0.3">
      <c r="A1914" s="3" t="s">
        <v>64</v>
      </c>
      <c r="B1914" s="2">
        <v>44409</v>
      </c>
      <c r="C1914" s="7">
        <v>1.1518310934716001</v>
      </c>
      <c r="D1914" s="7">
        <v>9.6784572338744802E-3</v>
      </c>
      <c r="E1914" s="7">
        <v>0.52957002366700801</v>
      </c>
      <c r="F1914" s="7">
        <v>0.46075151909911699</v>
      </c>
      <c r="G1914" s="7">
        <v>1.2486113798997301E-2</v>
      </c>
      <c r="H1914" s="7">
        <v>1.9170013265616299E-2</v>
      </c>
      <c r="I1914" s="7">
        <v>6.3755656126932694E-2</v>
      </c>
      <c r="J1914" s="7">
        <v>0.143996321681617</v>
      </c>
      <c r="K1914" s="7">
        <v>5.6510861952275497E-2</v>
      </c>
      <c r="L1914" s="7">
        <v>0.33858573550500498</v>
      </c>
      <c r="M1914" s="7">
        <v>3.0963829642239499E-2</v>
      </c>
      <c r="N1914" s="7">
        <v>5.8121745821584102E-2</v>
      </c>
      <c r="O1914" s="7">
        <v>2.4289211125198999E-2</v>
      </c>
      <c r="P1914" s="7">
        <v>0.25212051108053302</v>
      </c>
      <c r="Q1914" s="7">
        <v>6.7211254262278297</v>
      </c>
    </row>
    <row r="1915" spans="1:17" hidden="1" x14ac:dyDescent="0.3">
      <c r="A1915" s="3" t="s">
        <v>64</v>
      </c>
      <c r="B1915" s="2">
        <v>44440</v>
      </c>
      <c r="C1915" s="7">
        <v>1.09891471903209</v>
      </c>
      <c r="D1915" s="7">
        <v>9.1601656843775994E-3</v>
      </c>
      <c r="E1915" s="7">
        <v>0.55413034712990294</v>
      </c>
      <c r="F1915" s="7">
        <v>0.436709487185719</v>
      </c>
      <c r="G1915" s="7">
        <v>1.35261347314446E-2</v>
      </c>
      <c r="H1915" s="7">
        <v>1.3509972176073999E-2</v>
      </c>
      <c r="I1915" s="7">
        <v>5.43584456835461E-2</v>
      </c>
      <c r="J1915" s="7">
        <v>0.12928052351073699</v>
      </c>
      <c r="K1915" s="7">
        <v>5.64420072652407E-2</v>
      </c>
      <c r="L1915" s="7">
        <v>0.34960331779630699</v>
      </c>
      <c r="M1915" s="7">
        <v>3.2366542141336101E-2</v>
      </c>
      <c r="N1915" s="7">
        <v>5.5882477651285997E-2</v>
      </c>
      <c r="O1915" s="7">
        <v>2.3329934006623001E-2</v>
      </c>
      <c r="P1915" s="7">
        <v>0.27170064503740599</v>
      </c>
      <c r="Q1915" s="7">
        <v>6.7270078679772203</v>
      </c>
    </row>
    <row r="1916" spans="1:17" hidden="1" x14ac:dyDescent="0.3">
      <c r="A1916" s="3" t="s">
        <v>65</v>
      </c>
      <c r="B1916" s="2">
        <v>43466</v>
      </c>
      <c r="C1916" s="7">
        <v>0.86848840903043301</v>
      </c>
      <c r="D1916" s="7">
        <v>7.27054449673732E-3</v>
      </c>
      <c r="E1916" s="7">
        <v>0.50408660497880398</v>
      </c>
      <c r="F1916" s="7">
        <v>0.48864285052445899</v>
      </c>
      <c r="G1916" s="7">
        <v>1.27546758516658E-2</v>
      </c>
      <c r="H1916" s="7">
        <v>1.1213742582423801E-2</v>
      </c>
      <c r="I1916" s="7">
        <v>9.1132741902304804E-2</v>
      </c>
      <c r="J1916" s="7">
        <v>8.2787174582362399E-2</v>
      </c>
      <c r="K1916" s="7">
        <v>5.0789920458601201E-2</v>
      </c>
      <c r="L1916" s="7">
        <v>0.28763725812962698</v>
      </c>
      <c r="M1916" s="7">
        <v>4.37375890763518E-2</v>
      </c>
      <c r="N1916" s="7">
        <v>0.14834192100523599</v>
      </c>
      <c r="O1916" s="7">
        <v>2.0731656681336301E-2</v>
      </c>
      <c r="P1916" s="7">
        <v>0.25087331973009103</v>
      </c>
      <c r="Q1916" s="7">
        <v>5.6022075487683303</v>
      </c>
    </row>
    <row r="1917" spans="1:17" hidden="1" x14ac:dyDescent="0.3">
      <c r="A1917" s="3" t="s">
        <v>65</v>
      </c>
      <c r="B1917" s="2">
        <v>43497</v>
      </c>
      <c r="C1917" s="7">
        <v>0.88662393445999099</v>
      </c>
      <c r="D1917" s="7">
        <v>8.8006172901732901E-3</v>
      </c>
      <c r="E1917" s="7">
        <v>0.49979830624608901</v>
      </c>
      <c r="F1917" s="7">
        <v>0.49140107646373798</v>
      </c>
      <c r="G1917" s="7">
        <v>1.26310591300585E-2</v>
      </c>
      <c r="H1917" s="7">
        <v>1.24859468077105E-2</v>
      </c>
      <c r="I1917" s="7">
        <v>9.5342332660347098E-2</v>
      </c>
      <c r="J1917" s="7">
        <v>9.4340169236016097E-2</v>
      </c>
      <c r="K1917" s="7">
        <v>4.7340294766605999E-2</v>
      </c>
      <c r="L1917" s="7">
        <v>0.28828229473078998</v>
      </c>
      <c r="M1917" s="7">
        <v>4.21535451543417E-2</v>
      </c>
      <c r="N1917" s="7">
        <v>0.15103002877376101</v>
      </c>
      <c r="O1917" s="7">
        <v>2.1088043065089698E-2</v>
      </c>
      <c r="P1917" s="7">
        <v>0.235306285675279</v>
      </c>
      <c r="Q1917" s="7">
        <v>5.68546269343509</v>
      </c>
    </row>
    <row r="1918" spans="1:17" hidden="1" x14ac:dyDescent="0.3">
      <c r="A1918" s="3" t="s">
        <v>65</v>
      </c>
      <c r="B1918" s="2">
        <v>43525</v>
      </c>
      <c r="C1918" s="7">
        <v>1.0557075484201299</v>
      </c>
      <c r="D1918" s="7">
        <v>7.2214536020574604E-3</v>
      </c>
      <c r="E1918" s="7">
        <v>0.50300716535368295</v>
      </c>
      <c r="F1918" s="7">
        <v>0.48977138104425899</v>
      </c>
      <c r="G1918" s="7">
        <v>1.48097942099373E-2</v>
      </c>
      <c r="H1918" s="7">
        <v>1.23267574495686E-2</v>
      </c>
      <c r="I1918" s="7">
        <v>9.9719541148455604E-2</v>
      </c>
      <c r="J1918" s="7">
        <v>9.3006968170125506E-2</v>
      </c>
      <c r="K1918" s="7">
        <v>4.66227433255696E-2</v>
      </c>
      <c r="L1918" s="7">
        <v>0.28371793446993399</v>
      </c>
      <c r="M1918" s="7">
        <v>4.1223033780166299E-2</v>
      </c>
      <c r="N1918" s="7">
        <v>0.14008446163223101</v>
      </c>
      <c r="O1918" s="7">
        <v>2.0612869841127798E-2</v>
      </c>
      <c r="P1918" s="7">
        <v>0.24787589597288401</v>
      </c>
      <c r="Q1918" s="7">
        <v>5.5625351355222099</v>
      </c>
    </row>
    <row r="1919" spans="1:17" hidden="1" x14ac:dyDescent="0.3">
      <c r="A1919" s="3" t="s">
        <v>65</v>
      </c>
      <c r="B1919" s="2">
        <v>43556</v>
      </c>
      <c r="C1919" s="7">
        <v>0.98822334133724599</v>
      </c>
      <c r="D1919" s="7">
        <v>7.5863462480754897E-3</v>
      </c>
      <c r="E1919" s="7">
        <v>0.51433072373038902</v>
      </c>
      <c r="F1919" s="7">
        <v>0.47808293002153501</v>
      </c>
      <c r="G1919" s="7">
        <v>1.39064236360972E-2</v>
      </c>
      <c r="H1919" s="7">
        <v>1.3288049845477099E-2</v>
      </c>
      <c r="I1919" s="7">
        <v>0.107812298617397</v>
      </c>
      <c r="J1919" s="7">
        <v>8.95646773456093E-2</v>
      </c>
      <c r="K1919" s="7">
        <v>4.5856196468699199E-2</v>
      </c>
      <c r="L1919" s="7">
        <v>0.292198028700769</v>
      </c>
      <c r="M1919" s="7">
        <v>4.3819103297201699E-2</v>
      </c>
      <c r="N1919" s="7">
        <v>0.14967295922469201</v>
      </c>
      <c r="O1919" s="7">
        <v>2.0032467268383099E-2</v>
      </c>
      <c r="P1919" s="7">
        <v>0.223849795595675</v>
      </c>
      <c r="Q1919" s="7">
        <v>5.6148955683539699</v>
      </c>
    </row>
    <row r="1920" spans="1:17" hidden="1" x14ac:dyDescent="0.3">
      <c r="A1920" s="3" t="s">
        <v>65</v>
      </c>
      <c r="B1920" s="2">
        <v>43586</v>
      </c>
      <c r="C1920" s="7">
        <v>1.01850811756933</v>
      </c>
      <c r="D1920" s="7">
        <v>7.2467225284632902E-3</v>
      </c>
      <c r="E1920" s="7">
        <v>0.517965510006134</v>
      </c>
      <c r="F1920" s="7">
        <v>0.47478776746540302</v>
      </c>
      <c r="G1920" s="7">
        <v>1.36344189708737E-2</v>
      </c>
      <c r="H1920" s="7">
        <v>1.1987541479652499E-2</v>
      </c>
      <c r="I1920" s="7">
        <v>0.10908726580802</v>
      </c>
      <c r="J1920" s="7">
        <v>9.2767375162636098E-2</v>
      </c>
      <c r="K1920" s="7">
        <v>4.6900833206536603E-2</v>
      </c>
      <c r="L1920" s="7">
        <v>0.27781823175589199</v>
      </c>
      <c r="M1920" s="7">
        <v>4.3845135224247399E-2</v>
      </c>
      <c r="N1920" s="7">
        <v>0.15124858710236799</v>
      </c>
      <c r="O1920" s="7">
        <v>2.10229483336693E-2</v>
      </c>
      <c r="P1920" s="7">
        <v>0.23168766295610499</v>
      </c>
      <c r="Q1920" s="7">
        <v>5.6145261973292504</v>
      </c>
    </row>
    <row r="1921" spans="1:17" hidden="1" x14ac:dyDescent="0.3">
      <c r="A1921" s="3" t="s">
        <v>65</v>
      </c>
      <c r="B1921" s="2">
        <v>43617</v>
      </c>
      <c r="C1921" s="7">
        <v>0.94472289935417597</v>
      </c>
      <c r="D1921" s="7">
        <v>7.7918296318870402E-3</v>
      </c>
      <c r="E1921" s="7">
        <v>0.51983866258154399</v>
      </c>
      <c r="F1921" s="7">
        <v>0.472369507786569</v>
      </c>
      <c r="G1921" s="7">
        <v>1.29506155619748E-2</v>
      </c>
      <c r="H1921" s="7">
        <v>1.3711953454159501E-2</v>
      </c>
      <c r="I1921" s="7">
        <v>0.111473506763736</v>
      </c>
      <c r="J1921" s="7">
        <v>9.5053810488617094E-2</v>
      </c>
      <c r="K1921" s="7">
        <v>4.9271748319633102E-2</v>
      </c>
      <c r="L1921" s="7">
        <v>0.294074481192587</v>
      </c>
      <c r="M1921" s="7">
        <v>4.5310988255446001E-2</v>
      </c>
      <c r="N1921" s="7">
        <v>0.14322543508839</v>
      </c>
      <c r="O1921" s="7">
        <v>2.4378929389413599E-2</v>
      </c>
      <c r="P1921" s="7">
        <v>0.21054853148604299</v>
      </c>
      <c r="Q1921" s="7">
        <v>5.6216849573108396</v>
      </c>
    </row>
    <row r="1922" spans="1:17" hidden="1" x14ac:dyDescent="0.3">
      <c r="A1922" s="3" t="s">
        <v>65</v>
      </c>
      <c r="B1922" s="2">
        <v>43647</v>
      </c>
      <c r="C1922" s="7">
        <v>1.0207383203834299</v>
      </c>
      <c r="D1922" s="7">
        <v>7.0713891942043401E-3</v>
      </c>
      <c r="E1922" s="7">
        <v>0.505167207002438</v>
      </c>
      <c r="F1922" s="7">
        <v>0.48776140380335797</v>
      </c>
      <c r="G1922" s="7">
        <v>1.3394706784502599E-2</v>
      </c>
      <c r="H1922" s="7">
        <v>1.42272191352975E-2</v>
      </c>
      <c r="I1922" s="7">
        <v>0.110568527259384</v>
      </c>
      <c r="J1922" s="7">
        <v>9.2350241296132299E-2</v>
      </c>
      <c r="K1922" s="7">
        <v>4.8561946445046897E-2</v>
      </c>
      <c r="L1922" s="7">
        <v>0.274345869913449</v>
      </c>
      <c r="M1922" s="7">
        <v>4.3826451235934101E-2</v>
      </c>
      <c r="N1922" s="7">
        <v>0.13931351970671199</v>
      </c>
      <c r="O1922" s="7">
        <v>2.1085065506297899E-2</v>
      </c>
      <c r="P1922" s="7">
        <v>0.24232645271724501</v>
      </c>
      <c r="Q1922" s="7">
        <v>5.5762193725234601</v>
      </c>
    </row>
    <row r="1923" spans="1:17" hidden="1" x14ac:dyDescent="0.3">
      <c r="A1923" s="3" t="s">
        <v>65</v>
      </c>
      <c r="B1923" s="2">
        <v>43678</v>
      </c>
      <c r="C1923" s="7">
        <v>1.01966574920007</v>
      </c>
      <c r="D1923" s="7">
        <v>7.7219770789534502E-3</v>
      </c>
      <c r="E1923" s="7">
        <v>0.50878391413019597</v>
      </c>
      <c r="F1923" s="7">
        <v>0.48349410879084997</v>
      </c>
      <c r="G1923" s="7">
        <v>1.2364748946504399E-2</v>
      </c>
      <c r="H1923" s="7">
        <v>1.7899492936458199E-2</v>
      </c>
      <c r="I1923" s="7">
        <v>0.112683767145223</v>
      </c>
      <c r="J1923" s="7">
        <v>9.7794760358850999E-2</v>
      </c>
      <c r="K1923" s="7">
        <v>4.7932946500597602E-2</v>
      </c>
      <c r="L1923" s="7">
        <v>0.27208408118419303</v>
      </c>
      <c r="M1923" s="7">
        <v>4.32731314967503E-2</v>
      </c>
      <c r="N1923" s="7">
        <v>0.162767043152522</v>
      </c>
      <c r="O1923" s="7">
        <v>1.9901796080524701E-2</v>
      </c>
      <c r="P1923" s="7">
        <v>0.21329823219837499</v>
      </c>
      <c r="Q1923" s="7">
        <v>5.6923600863382697</v>
      </c>
    </row>
    <row r="1924" spans="1:17" hidden="1" x14ac:dyDescent="0.3">
      <c r="A1924" s="3" t="s">
        <v>65</v>
      </c>
      <c r="B1924" s="2">
        <v>43709</v>
      </c>
      <c r="C1924" s="7">
        <v>0.97173512799168205</v>
      </c>
      <c r="D1924" s="7">
        <v>7.6996621606705597E-3</v>
      </c>
      <c r="E1924" s="7">
        <v>0.508614515118468</v>
      </c>
      <c r="F1924" s="7">
        <v>0.48368582272086202</v>
      </c>
      <c r="G1924" s="7">
        <v>1.33977682076589E-2</v>
      </c>
      <c r="H1924" s="7">
        <v>1.37874677583146E-2</v>
      </c>
      <c r="I1924" s="7">
        <v>0.102695059903574</v>
      </c>
      <c r="J1924" s="7">
        <v>9.0249031338935498E-2</v>
      </c>
      <c r="K1924" s="7">
        <v>4.9202364480953102E-2</v>
      </c>
      <c r="L1924" s="7">
        <v>0.27328120312526599</v>
      </c>
      <c r="M1924" s="7">
        <v>4.2063419471843999E-2</v>
      </c>
      <c r="N1924" s="7">
        <v>0.156259304497086</v>
      </c>
      <c r="O1924" s="7">
        <v>1.96912960155151E-2</v>
      </c>
      <c r="P1924" s="7">
        <v>0.23937308520085299</v>
      </c>
      <c r="Q1924" s="7">
        <v>5.6250784612643203</v>
      </c>
    </row>
    <row r="1925" spans="1:17" hidden="1" x14ac:dyDescent="0.3">
      <c r="A1925" s="3" t="s">
        <v>65</v>
      </c>
      <c r="B1925" s="2">
        <v>43739</v>
      </c>
      <c r="C1925" s="7">
        <v>1.0295808977248999</v>
      </c>
      <c r="D1925" s="7">
        <v>6.7329710622583304E-3</v>
      </c>
      <c r="E1925" s="7">
        <v>0.52096192404874397</v>
      </c>
      <c r="F1925" s="7">
        <v>0.47230510488899802</v>
      </c>
      <c r="G1925" s="7">
        <v>1.2617107964390299E-2</v>
      </c>
      <c r="H1925" s="7">
        <v>1.87604542982765E-2</v>
      </c>
      <c r="I1925" s="7">
        <v>0.10392524646656599</v>
      </c>
      <c r="J1925" s="7">
        <v>8.7455854929216301E-2</v>
      </c>
      <c r="K1925" s="7">
        <v>4.9732728755727498E-2</v>
      </c>
      <c r="L1925" s="7">
        <v>0.27345705216331001</v>
      </c>
      <c r="M1925" s="7">
        <v>4.3545627187032303E-2</v>
      </c>
      <c r="N1925" s="7">
        <v>0.16463190043914899</v>
      </c>
      <c r="O1925" s="7">
        <v>1.6866512250768202E-2</v>
      </c>
      <c r="P1925" s="7">
        <v>0.22900751554556401</v>
      </c>
      <c r="Q1925" s="7">
        <v>5.5243470039920304</v>
      </c>
    </row>
    <row r="1926" spans="1:17" hidden="1" x14ac:dyDescent="0.3">
      <c r="A1926" s="3" t="s">
        <v>65</v>
      </c>
      <c r="B1926" s="2">
        <v>43770</v>
      </c>
      <c r="C1926" s="7">
        <v>1.0654146199121399</v>
      </c>
      <c r="D1926" s="7">
        <v>7.0984439621964001E-3</v>
      </c>
      <c r="E1926" s="7">
        <v>0.50843560325928705</v>
      </c>
      <c r="F1926" s="7">
        <v>0.48446595277851601</v>
      </c>
      <c r="G1926" s="7">
        <v>1.4373518676934E-2</v>
      </c>
      <c r="H1926" s="7">
        <v>2.1905923060055201E-2</v>
      </c>
      <c r="I1926" s="7">
        <v>0.11232676334540299</v>
      </c>
      <c r="J1926" s="7">
        <v>8.7537760663908296E-2</v>
      </c>
      <c r="K1926" s="7">
        <v>6.0021984010361198E-2</v>
      </c>
      <c r="L1926" s="7">
        <v>0.273749999785454</v>
      </c>
      <c r="M1926" s="7">
        <v>4.44445401462513E-2</v>
      </c>
      <c r="N1926" s="7">
        <v>0.161257195609082</v>
      </c>
      <c r="O1926" s="7">
        <v>1.6079498352152499E-2</v>
      </c>
      <c r="P1926" s="7">
        <v>0.20830281635039899</v>
      </c>
      <c r="Q1926" s="7">
        <v>5.6235143666572602</v>
      </c>
    </row>
    <row r="1927" spans="1:17" hidden="1" x14ac:dyDescent="0.3">
      <c r="A1927" s="3" t="s">
        <v>65</v>
      </c>
      <c r="B1927" s="2">
        <v>43800</v>
      </c>
      <c r="C1927" s="7">
        <v>1.13059103461649</v>
      </c>
      <c r="D1927" s="7">
        <v>7.4579342079263396E-3</v>
      </c>
      <c r="E1927" s="7">
        <v>0.55892621673453002</v>
      </c>
      <c r="F1927" s="7">
        <v>0.43361584905754302</v>
      </c>
      <c r="G1927" s="7">
        <v>1.3251220691818199E-2</v>
      </c>
      <c r="H1927" s="7">
        <v>2.6508491426049802E-2</v>
      </c>
      <c r="I1927" s="7">
        <v>0.13443867877794599</v>
      </c>
      <c r="J1927" s="7">
        <v>9.7799451437867696E-2</v>
      </c>
      <c r="K1927" s="7">
        <v>7.5021049948304802E-2</v>
      </c>
      <c r="L1927" s="7">
        <v>0.30257222946437201</v>
      </c>
      <c r="M1927" s="7">
        <v>5.1478710936500499E-2</v>
      </c>
      <c r="N1927" s="7">
        <v>0.124810566858074</v>
      </c>
      <c r="O1927" s="7">
        <v>1.4452323503297599E-2</v>
      </c>
      <c r="P1927" s="7">
        <v>0.15966727695576999</v>
      </c>
      <c r="Q1927" s="7">
        <v>5.55895062805791</v>
      </c>
    </row>
    <row r="1928" spans="1:17" hidden="1" x14ac:dyDescent="0.3">
      <c r="A1928" s="3" t="s">
        <v>65</v>
      </c>
      <c r="B1928" s="2">
        <v>43831</v>
      </c>
      <c r="C1928" s="7">
        <v>0.91560646653977895</v>
      </c>
      <c r="D1928" s="7">
        <v>7.76251333203815E-3</v>
      </c>
      <c r="E1928" s="7">
        <v>0.50755520326166204</v>
      </c>
      <c r="F1928" s="7">
        <v>0.48468228340629899</v>
      </c>
      <c r="G1928" s="7">
        <v>1.7596012714305099E-2</v>
      </c>
      <c r="H1928" s="7">
        <v>1.52312743425624E-2</v>
      </c>
      <c r="I1928" s="7">
        <v>8.5640694989825503E-2</v>
      </c>
      <c r="J1928" s="7">
        <v>9.3298207833431804E-2</v>
      </c>
      <c r="K1928" s="7">
        <v>4.7860265452736202E-2</v>
      </c>
      <c r="L1928" s="7">
        <v>0.28081565955850202</v>
      </c>
      <c r="M1928" s="7">
        <v>4.54921649090844E-2</v>
      </c>
      <c r="N1928" s="7">
        <v>0.153768595574514</v>
      </c>
      <c r="O1928" s="7">
        <v>2.05985820188751E-2</v>
      </c>
      <c r="P1928" s="7">
        <v>0.23969854260616399</v>
      </c>
      <c r="Q1928" s="7">
        <v>5.6143150873217396</v>
      </c>
    </row>
    <row r="1929" spans="1:17" hidden="1" x14ac:dyDescent="0.3">
      <c r="A1929" s="3" t="s">
        <v>65</v>
      </c>
      <c r="B1929" s="2">
        <v>43862</v>
      </c>
      <c r="C1929" s="7">
        <v>0.93667790440755905</v>
      </c>
      <c r="D1929" s="7">
        <v>7.1817954920072799E-3</v>
      </c>
      <c r="E1929" s="7">
        <v>0.52134001575080702</v>
      </c>
      <c r="F1929" s="7">
        <v>0.471478188757186</v>
      </c>
      <c r="G1929" s="7">
        <v>1.8516588700183599E-2</v>
      </c>
      <c r="H1929" s="7">
        <v>1.5897462296340099E-2</v>
      </c>
      <c r="I1929" s="7">
        <v>8.8379229536329207E-2</v>
      </c>
      <c r="J1929" s="7">
        <v>0.101191950959569</v>
      </c>
      <c r="K1929" s="7">
        <v>4.7528238790274797E-2</v>
      </c>
      <c r="L1929" s="7">
        <v>0.28040086712333501</v>
      </c>
      <c r="M1929" s="7">
        <v>4.3967866864857E-2</v>
      </c>
      <c r="N1929" s="7">
        <v>0.149316838300216</v>
      </c>
      <c r="O1929" s="7">
        <v>2.22199009000019E-2</v>
      </c>
      <c r="P1929" s="7">
        <v>0.23258105652889399</v>
      </c>
      <c r="Q1929" s="7">
        <v>5.5623951437633901</v>
      </c>
    </row>
    <row r="1930" spans="1:17" x14ac:dyDescent="0.3">
      <c r="A1930" s="3" t="s">
        <v>65</v>
      </c>
      <c r="B1930" s="2">
        <v>43891</v>
      </c>
      <c r="C1930" s="7">
        <v>0.85297159147983403</v>
      </c>
      <c r="D1930" s="7">
        <v>8.0333032992454794E-3</v>
      </c>
      <c r="E1930" s="7">
        <v>0.59058101101188798</v>
      </c>
      <c r="F1930" s="7">
        <v>0.40138568568886601</v>
      </c>
      <c r="G1930" s="7">
        <v>2.10666499766737E-2</v>
      </c>
      <c r="H1930" s="7">
        <v>1.10115081628771E-2</v>
      </c>
      <c r="I1930" s="7">
        <v>6.9253055419437007E-2</v>
      </c>
      <c r="J1930" s="7">
        <v>7.2605949683698198E-2</v>
      </c>
      <c r="K1930" s="7">
        <v>5.9786346236493697E-2</v>
      </c>
      <c r="L1930" s="7">
        <v>0.39068602919654399</v>
      </c>
      <c r="M1930" s="7">
        <v>3.7935239406856801E-2</v>
      </c>
      <c r="N1930" s="7">
        <v>0.119118094941774</v>
      </c>
      <c r="O1930" s="7">
        <v>1.3233188199500199E-2</v>
      </c>
      <c r="P1930" s="7">
        <v>0.205303938776145</v>
      </c>
      <c r="Q1930" s="7">
        <v>5.6748889683009303</v>
      </c>
    </row>
    <row r="1931" spans="1:17" hidden="1" x14ac:dyDescent="0.3">
      <c r="A1931" s="3" t="s">
        <v>65</v>
      </c>
      <c r="B1931" s="2">
        <v>43922</v>
      </c>
      <c r="C1931" s="7">
        <v>0.45751236151889402</v>
      </c>
      <c r="D1931" s="7">
        <v>1.2902414889219701E-2</v>
      </c>
      <c r="E1931" s="7">
        <v>0.76968034162801802</v>
      </c>
      <c r="F1931" s="7">
        <v>0.21741724348276201</v>
      </c>
      <c r="G1931" s="7">
        <v>1.3386507040077799E-2</v>
      </c>
      <c r="H1931" s="7">
        <v>5.2422868668326901E-4</v>
      </c>
      <c r="I1931" s="7">
        <v>3.4810914512364302E-2</v>
      </c>
      <c r="J1931" s="7">
        <v>2.4034111038219199E-2</v>
      </c>
      <c r="K1931" s="7">
        <v>6.61175810239788E-2</v>
      </c>
      <c r="L1931" s="7">
        <v>0.70862767029641305</v>
      </c>
      <c r="M1931" s="7">
        <v>1.39006502250808E-2</v>
      </c>
      <c r="N1931" s="7">
        <v>4.15801266189973E-2</v>
      </c>
      <c r="O1931" s="7">
        <v>2.6424703062960602E-3</v>
      </c>
      <c r="P1931" s="7">
        <v>9.4375740251888995E-2</v>
      </c>
      <c r="Q1931" s="7">
        <v>5.8832138496237896</v>
      </c>
    </row>
    <row r="1932" spans="1:17" hidden="1" x14ac:dyDescent="0.3">
      <c r="A1932" s="3" t="s">
        <v>65</v>
      </c>
      <c r="B1932" s="2">
        <v>43952</v>
      </c>
      <c r="C1932" s="7">
        <v>0.58830482085135904</v>
      </c>
      <c r="D1932" s="7">
        <v>1.35676210525032E-2</v>
      </c>
      <c r="E1932" s="7">
        <v>0.71898517080610203</v>
      </c>
      <c r="F1932" s="7">
        <v>0.267447208141395</v>
      </c>
      <c r="G1932" s="7">
        <v>1.3439073582774901E-2</v>
      </c>
      <c r="H1932" s="7">
        <v>4.5593852166772499E-4</v>
      </c>
      <c r="I1932" s="7">
        <v>3.2434975672268399E-2</v>
      </c>
      <c r="J1932" s="7">
        <v>3.3154830351351097E-2</v>
      </c>
      <c r="K1932" s="7">
        <v>6.3753348736447807E-2</v>
      </c>
      <c r="L1932" s="7">
        <v>0.60956138534856497</v>
      </c>
      <c r="M1932" s="7">
        <v>1.5926225196464101E-2</v>
      </c>
      <c r="N1932" s="7">
        <v>0.104137913144201</v>
      </c>
      <c r="O1932" s="7">
        <v>2.5258125238021602E-3</v>
      </c>
      <c r="P1932" s="7">
        <v>0.124610496922457</v>
      </c>
      <c r="Q1932" s="7">
        <v>5.8648393032177299</v>
      </c>
    </row>
    <row r="1933" spans="1:17" hidden="1" x14ac:dyDescent="0.3">
      <c r="A1933" s="3" t="s">
        <v>65</v>
      </c>
      <c r="B1933" s="2">
        <v>43983</v>
      </c>
      <c r="C1933" s="7">
        <v>0.89946731572851002</v>
      </c>
      <c r="D1933" s="7">
        <v>8.8402457752350602E-3</v>
      </c>
      <c r="E1933" s="7">
        <v>0.52133261324128399</v>
      </c>
      <c r="F1933" s="7">
        <v>0.469827140983481</v>
      </c>
      <c r="G1933" s="7">
        <v>1.84687133440605E-2</v>
      </c>
      <c r="H1933" s="7">
        <v>6.1789576002182602E-3</v>
      </c>
      <c r="I1933" s="7">
        <v>7.1949776110605199E-2</v>
      </c>
      <c r="J1933" s="7">
        <v>3.9280335289881799E-2</v>
      </c>
      <c r="K1933" s="7">
        <v>4.9920143432272197E-2</v>
      </c>
      <c r="L1933" s="7">
        <v>0.37653619817609202</v>
      </c>
      <c r="M1933" s="7">
        <v>1.9167859981441202E-2</v>
      </c>
      <c r="N1933" s="7">
        <v>0.18299062391284099</v>
      </c>
      <c r="O1933" s="7">
        <v>2.40707548581484E-3</v>
      </c>
      <c r="P1933" s="7">
        <v>0.233100316666773</v>
      </c>
      <c r="Q1933" s="7">
        <v>5.8155835011231503</v>
      </c>
    </row>
    <row r="1934" spans="1:17" hidden="1" x14ac:dyDescent="0.3">
      <c r="A1934" s="3" t="s">
        <v>65</v>
      </c>
      <c r="B1934" s="2">
        <v>44013</v>
      </c>
      <c r="C1934" s="7">
        <v>1.06414505044762</v>
      </c>
      <c r="D1934" s="7">
        <v>8.6136107971064597E-3</v>
      </c>
      <c r="E1934" s="7">
        <v>0.52001767036803104</v>
      </c>
      <c r="F1934" s="7">
        <v>0.47136871883486198</v>
      </c>
      <c r="G1934" s="7">
        <v>1.73306765386704E-2</v>
      </c>
      <c r="H1934" s="7">
        <v>1.29789860865006E-2</v>
      </c>
      <c r="I1934" s="7">
        <v>9.2229693136468394E-2</v>
      </c>
      <c r="J1934" s="7">
        <v>8.2098687303433907E-2</v>
      </c>
      <c r="K1934" s="7">
        <v>4.9148470805084901E-2</v>
      </c>
      <c r="L1934" s="7">
        <v>0.30293813065700798</v>
      </c>
      <c r="M1934" s="7">
        <v>3.9504707243285198E-2</v>
      </c>
      <c r="N1934" s="7">
        <v>0.17648944582159401</v>
      </c>
      <c r="O1934" s="7">
        <v>6.5524774094939103E-3</v>
      </c>
      <c r="P1934" s="7">
        <v>0.220728724998461</v>
      </c>
      <c r="Q1934" s="7">
        <v>5.77467220282381</v>
      </c>
    </row>
    <row r="1935" spans="1:17" hidden="1" x14ac:dyDescent="0.3">
      <c r="A1935" s="3" t="s">
        <v>65</v>
      </c>
      <c r="B1935" s="2">
        <v>44044</v>
      </c>
      <c r="C1935" s="7">
        <v>1.07550041630295</v>
      </c>
      <c r="D1935" s="7">
        <v>8.6504195128486207E-3</v>
      </c>
      <c r="E1935" s="7">
        <v>0.52638230807685804</v>
      </c>
      <c r="F1935" s="7">
        <v>0.46496727241029301</v>
      </c>
      <c r="G1935" s="7">
        <v>1.9930092265853801E-2</v>
      </c>
      <c r="H1935" s="7">
        <v>1.6300456834484701E-2</v>
      </c>
      <c r="I1935" s="7">
        <v>9.4581594194628693E-2</v>
      </c>
      <c r="J1935" s="7">
        <v>0.110044201199824</v>
      </c>
      <c r="K1935" s="7">
        <v>5.1144324197843601E-2</v>
      </c>
      <c r="L1935" s="7">
        <v>0.28532357005002801</v>
      </c>
      <c r="M1935" s="7">
        <v>3.8220492778192901E-2</v>
      </c>
      <c r="N1935" s="7">
        <v>0.170565985430086</v>
      </c>
      <c r="O1935" s="7">
        <v>1.11686450832311E-2</v>
      </c>
      <c r="P1935" s="7">
        <v>0.20272063796582701</v>
      </c>
      <c r="Q1935" s="7">
        <v>5.7258014283792802</v>
      </c>
    </row>
    <row r="1936" spans="1:17" hidden="1" x14ac:dyDescent="0.3">
      <c r="A1936" s="3" t="s">
        <v>65</v>
      </c>
      <c r="B1936" s="2">
        <v>44075</v>
      </c>
      <c r="C1936" s="7">
        <v>0.99829276146366996</v>
      </c>
      <c r="D1936" s="7">
        <v>8.3533854727674394E-3</v>
      </c>
      <c r="E1936" s="7">
        <v>0.54277057561405495</v>
      </c>
      <c r="F1936" s="7">
        <v>0.44887603891317801</v>
      </c>
      <c r="G1936" s="7">
        <v>1.5910860660096199E-2</v>
      </c>
      <c r="H1936" s="7">
        <v>1.4092687273921401E-2</v>
      </c>
      <c r="I1936" s="7">
        <v>8.6586665743882102E-2</v>
      </c>
      <c r="J1936" s="7">
        <v>9.4586352268102095E-2</v>
      </c>
      <c r="K1936" s="7">
        <v>5.2542650338754798E-2</v>
      </c>
      <c r="L1936" s="7">
        <v>0.29600550433943501</v>
      </c>
      <c r="M1936" s="7">
        <v>3.9127317469702501E-2</v>
      </c>
      <c r="N1936" s="7">
        <v>0.16956065543152199</v>
      </c>
      <c r="O1936" s="7">
        <v>1.06949010951895E-2</v>
      </c>
      <c r="P1936" s="7">
        <v>0.220892405379394</v>
      </c>
      <c r="Q1936" s="7">
        <v>5.6773359974810402</v>
      </c>
    </row>
    <row r="1937" spans="1:17" hidden="1" x14ac:dyDescent="0.3">
      <c r="A1937" s="3" t="s">
        <v>65</v>
      </c>
      <c r="B1937" s="2">
        <v>44105</v>
      </c>
      <c r="C1937" s="7">
        <v>1.0324509894170399</v>
      </c>
      <c r="D1937" s="7">
        <v>8.7562187871859203E-3</v>
      </c>
      <c r="E1937" s="7">
        <v>0.55266607278134405</v>
      </c>
      <c r="F1937" s="7">
        <v>0.43857770843146998</v>
      </c>
      <c r="G1937" s="7">
        <v>1.4751699284183699E-2</v>
      </c>
      <c r="H1937" s="7">
        <v>1.6238822931866601E-2</v>
      </c>
      <c r="I1937" s="7">
        <v>8.7689080289000298E-2</v>
      </c>
      <c r="J1937" s="7">
        <v>8.39157345318777E-2</v>
      </c>
      <c r="K1937" s="7">
        <v>5.6379092933038902E-2</v>
      </c>
      <c r="L1937" s="7">
        <v>0.30869368172953898</v>
      </c>
      <c r="M1937" s="7">
        <v>3.89014942476388E-2</v>
      </c>
      <c r="N1937" s="7">
        <v>0.1821684214648</v>
      </c>
      <c r="O1937" s="7">
        <v>8.7242392516530404E-3</v>
      </c>
      <c r="P1937" s="7">
        <v>0.20253773333640199</v>
      </c>
      <c r="Q1937" s="7">
        <v>5.6918150913039396</v>
      </c>
    </row>
    <row r="1938" spans="1:17" hidden="1" x14ac:dyDescent="0.3">
      <c r="A1938" s="3" t="s">
        <v>65</v>
      </c>
      <c r="B1938" s="2">
        <v>44136</v>
      </c>
      <c r="C1938" s="7">
        <v>0.72929634079439598</v>
      </c>
      <c r="D1938" s="7">
        <v>1.1301125305494999E-2</v>
      </c>
      <c r="E1938" s="7">
        <v>0.64179900972577597</v>
      </c>
      <c r="F1938" s="7">
        <v>0.34689986496872899</v>
      </c>
      <c r="G1938" s="7">
        <v>1.9364473005344801E-2</v>
      </c>
      <c r="H1938" s="7">
        <v>8.4285703085863698E-3</v>
      </c>
      <c r="I1938" s="7">
        <v>5.8006477075067897E-2</v>
      </c>
      <c r="J1938" s="7">
        <v>5.9025952336680398E-2</v>
      </c>
      <c r="K1938" s="7">
        <v>6.6857458067286005E-2</v>
      </c>
      <c r="L1938" s="7">
        <v>0.44656771391560102</v>
      </c>
      <c r="M1938" s="7">
        <v>3.9839289514202597E-2</v>
      </c>
      <c r="N1938" s="7">
        <v>0.13607611473623801</v>
      </c>
      <c r="O1938" s="7">
        <v>5.4872118239650504E-3</v>
      </c>
      <c r="P1938" s="7">
        <v>0.16034673921702799</v>
      </c>
      <c r="Q1938" s="7">
        <v>5.8120782622642801</v>
      </c>
    </row>
    <row r="1939" spans="1:17" hidden="1" x14ac:dyDescent="0.3">
      <c r="A1939" s="3" t="s">
        <v>65</v>
      </c>
      <c r="B1939" s="2">
        <v>44166</v>
      </c>
      <c r="C1939" s="7">
        <v>1.13056182570671</v>
      </c>
      <c r="D1939" s="7">
        <v>9.0304170536135708E-3</v>
      </c>
      <c r="E1939" s="7">
        <v>0.579445986505429</v>
      </c>
      <c r="F1939" s="7">
        <v>0.41152359644095798</v>
      </c>
      <c r="G1939" s="7">
        <v>1.5906635269931298E-2</v>
      </c>
      <c r="H1939" s="7">
        <v>2.1709313541321999E-2</v>
      </c>
      <c r="I1939" s="7">
        <v>0.123902248558923</v>
      </c>
      <c r="J1939" s="7">
        <v>8.7233546553020999E-2</v>
      </c>
      <c r="K1939" s="7">
        <v>7.6025492768044003E-2</v>
      </c>
      <c r="L1939" s="7">
        <v>0.33589115775560702</v>
      </c>
      <c r="M1939" s="7">
        <v>4.9634003004230799E-2</v>
      </c>
      <c r="N1939" s="7">
        <v>0.13396078535174999</v>
      </c>
      <c r="O1939" s="7">
        <v>6.1361402852888897E-3</v>
      </c>
      <c r="P1939" s="7">
        <v>0.149600676911883</v>
      </c>
      <c r="Q1939" s="7">
        <v>5.64102546646075</v>
      </c>
    </row>
    <row r="1940" spans="1:17" hidden="1" x14ac:dyDescent="0.3">
      <c r="A1940" s="3" t="s">
        <v>65</v>
      </c>
      <c r="B1940" s="2">
        <v>44197</v>
      </c>
      <c r="C1940" s="7">
        <v>0.53879687526987596</v>
      </c>
      <c r="D1940" s="7">
        <v>1.3115302056708101E-2</v>
      </c>
      <c r="E1940" s="7">
        <v>0.72634465699694895</v>
      </c>
      <c r="F1940" s="7">
        <v>0.26054004094634298</v>
      </c>
      <c r="G1940" s="7">
        <v>1.8562947850319901E-2</v>
      </c>
      <c r="H1940" s="7">
        <v>1.78424160813955E-3</v>
      </c>
      <c r="I1940" s="7">
        <v>3.7892183781201502E-2</v>
      </c>
      <c r="J1940" s="7">
        <v>5.8067491820927401E-2</v>
      </c>
      <c r="K1940" s="7">
        <v>5.3057809767727303E-2</v>
      </c>
      <c r="L1940" s="7">
        <v>0.54586760601678397</v>
      </c>
      <c r="M1940" s="7">
        <v>3.4101878882735803E-2</v>
      </c>
      <c r="N1940" s="7">
        <v>6.1182360819177398E-2</v>
      </c>
      <c r="O1940" s="7">
        <v>4.8742190169209602E-3</v>
      </c>
      <c r="P1940" s="7">
        <v>0.18460926043606601</v>
      </c>
      <c r="Q1940" s="7">
        <v>5.8234076824150698</v>
      </c>
    </row>
    <row r="1941" spans="1:17" hidden="1" x14ac:dyDescent="0.3">
      <c r="A1941" s="3" t="s">
        <v>65</v>
      </c>
      <c r="B1941" s="2">
        <v>44228</v>
      </c>
      <c r="C1941" s="7">
        <v>0.58374354810983697</v>
      </c>
      <c r="D1941" s="7">
        <v>1.10256237893938E-2</v>
      </c>
      <c r="E1941" s="7">
        <v>0.68073339676677802</v>
      </c>
      <c r="F1941" s="7">
        <v>0.308240979443828</v>
      </c>
      <c r="G1941" s="7">
        <v>2.1475631695229098E-2</v>
      </c>
      <c r="H1941" s="7">
        <v>1.84296280603101E-3</v>
      </c>
      <c r="I1941" s="7">
        <v>4.0710450637181601E-2</v>
      </c>
      <c r="J1941" s="7">
        <v>5.7591683621143697E-2</v>
      </c>
      <c r="K1941" s="7">
        <v>5.5904964391955102E-2</v>
      </c>
      <c r="L1941" s="7">
        <v>0.501561794957461</v>
      </c>
      <c r="M1941" s="7">
        <v>3.3138068443337297E-2</v>
      </c>
      <c r="N1941" s="7">
        <v>7.8675767647058401E-2</v>
      </c>
      <c r="O1941" s="7">
        <v>4.58134966225077E-3</v>
      </c>
      <c r="P1941" s="7">
        <v>0.204517326138352</v>
      </c>
      <c r="Q1941" s="7">
        <v>5.8281795873278499</v>
      </c>
    </row>
    <row r="1942" spans="1:17" x14ac:dyDescent="0.3">
      <c r="A1942" s="3" t="s">
        <v>65</v>
      </c>
      <c r="B1942" s="2">
        <v>44256</v>
      </c>
      <c r="C1942" s="7">
        <v>0.72998890270240002</v>
      </c>
      <c r="D1942" s="7">
        <v>1.13405943517973E-2</v>
      </c>
      <c r="E1942" s="7">
        <v>0.65977822674147202</v>
      </c>
      <c r="F1942" s="7">
        <v>0.32888117890673102</v>
      </c>
      <c r="G1942" s="7">
        <v>1.9506946439372602E-2</v>
      </c>
      <c r="H1942" s="7">
        <v>1.30726803880624E-3</v>
      </c>
      <c r="I1942" s="7">
        <v>4.6074908705705298E-2</v>
      </c>
      <c r="J1942" s="7">
        <v>5.3910704792161701E-2</v>
      </c>
      <c r="K1942" s="7">
        <v>5.48401724896194E-2</v>
      </c>
      <c r="L1942" s="7">
        <v>0.46881561439179098</v>
      </c>
      <c r="M1942" s="7">
        <v>3.4017346116567398E-2</v>
      </c>
      <c r="N1942" s="7">
        <v>0.101337593824589</v>
      </c>
      <c r="O1942" s="7">
        <v>4.4800810341393601E-3</v>
      </c>
      <c r="P1942" s="7">
        <v>0.21570936416724801</v>
      </c>
      <c r="Q1942" s="7">
        <v>5.7792344210808597</v>
      </c>
    </row>
    <row r="1943" spans="1:17" hidden="1" x14ac:dyDescent="0.3">
      <c r="A1943" s="3" t="s">
        <v>65</v>
      </c>
      <c r="B1943" s="2">
        <v>44287</v>
      </c>
      <c r="C1943" s="7">
        <v>0.97265964682249395</v>
      </c>
      <c r="D1943" s="7">
        <v>9.3413492588028807E-3</v>
      </c>
      <c r="E1943" s="7">
        <v>0.55750491391614299</v>
      </c>
      <c r="F1943" s="7">
        <v>0.43315373682505398</v>
      </c>
      <c r="G1943" s="7">
        <v>1.64409437747466E-2</v>
      </c>
      <c r="H1943" s="7">
        <v>8.5029422705984996E-3</v>
      </c>
      <c r="I1943" s="7">
        <v>9.2393915891947606E-2</v>
      </c>
      <c r="J1943" s="7">
        <v>6.90254304212327E-2</v>
      </c>
      <c r="K1943" s="7">
        <v>5.4201785591473602E-2</v>
      </c>
      <c r="L1943" s="7">
        <v>0.33290712012944901</v>
      </c>
      <c r="M1943" s="7">
        <v>4.1857569527897397E-2</v>
      </c>
      <c r="N1943" s="7">
        <v>0.15709802031902301</v>
      </c>
      <c r="O1943" s="7">
        <v>6.4380352722681498E-3</v>
      </c>
      <c r="P1943" s="7">
        <v>0.22113423680136399</v>
      </c>
      <c r="Q1943" s="7">
        <v>5.7198421603965803</v>
      </c>
    </row>
    <row r="1944" spans="1:17" hidden="1" x14ac:dyDescent="0.3">
      <c r="A1944" s="3" t="s">
        <v>65</v>
      </c>
      <c r="B1944" s="2">
        <v>44317</v>
      </c>
      <c r="C1944" s="7">
        <v>1.101389416562</v>
      </c>
      <c r="D1944" s="7">
        <v>8.5297695446095202E-3</v>
      </c>
      <c r="E1944" s="7">
        <v>0.52132172093668205</v>
      </c>
      <c r="F1944" s="7">
        <v>0.47014850951870801</v>
      </c>
      <c r="G1944" s="7">
        <v>1.6646954826804498E-2</v>
      </c>
      <c r="H1944" s="7">
        <v>1.30785073137622E-2</v>
      </c>
      <c r="I1944" s="7">
        <v>9.7270194983634997E-2</v>
      </c>
      <c r="J1944" s="7">
        <v>9.0660979532496702E-2</v>
      </c>
      <c r="K1944" s="7">
        <v>4.7791860933794603E-2</v>
      </c>
      <c r="L1944" s="7">
        <v>0.29072211611600601</v>
      </c>
      <c r="M1944" s="7">
        <v>3.9691831825564301E-2</v>
      </c>
      <c r="N1944" s="7">
        <v>0.173070640549531</v>
      </c>
      <c r="O1944" s="7">
        <v>9.7887901961731302E-3</v>
      </c>
      <c r="P1944" s="7">
        <v>0.22127812372223199</v>
      </c>
      <c r="Q1944" s="7">
        <v>5.6597419947984502</v>
      </c>
    </row>
    <row r="1945" spans="1:17" hidden="1" x14ac:dyDescent="0.3">
      <c r="A1945" s="3" t="s">
        <v>65</v>
      </c>
      <c r="B1945" s="2">
        <v>44348</v>
      </c>
      <c r="C1945" s="7">
        <v>1.0366080746027</v>
      </c>
      <c r="D1945" s="7">
        <v>9.0795773452186299E-3</v>
      </c>
      <c r="E1945" s="7">
        <v>0.56159811732801801</v>
      </c>
      <c r="F1945" s="7">
        <v>0.42932230532676302</v>
      </c>
      <c r="G1945" s="7">
        <v>1.5370463975497701E-2</v>
      </c>
      <c r="H1945" s="7">
        <v>1.42826784648401E-2</v>
      </c>
      <c r="I1945" s="7">
        <v>9.3140462080049696E-2</v>
      </c>
      <c r="J1945" s="7">
        <v>0.10033965167495699</v>
      </c>
      <c r="K1945" s="7">
        <v>4.6633083067991001E-2</v>
      </c>
      <c r="L1945" s="7">
        <v>0.30034493314763799</v>
      </c>
      <c r="M1945" s="7">
        <v>4.2908881988547302E-2</v>
      </c>
      <c r="N1945" s="7">
        <v>0.14970927480448501</v>
      </c>
      <c r="O1945" s="7">
        <v>1.6232628334504399E-2</v>
      </c>
      <c r="P1945" s="7">
        <v>0.22103794246149</v>
      </c>
      <c r="Q1945" s="7">
        <v>5.66648679778607</v>
      </c>
    </row>
    <row r="1946" spans="1:17" hidden="1" x14ac:dyDescent="0.3">
      <c r="A1946" s="3" t="s">
        <v>65</v>
      </c>
      <c r="B1946" s="2">
        <v>44378</v>
      </c>
      <c r="C1946" s="7">
        <v>1.05464839368968</v>
      </c>
      <c r="D1946" s="7">
        <v>9.2691530869346804E-3</v>
      </c>
      <c r="E1946" s="7">
        <v>0.56447448734000805</v>
      </c>
      <c r="F1946" s="7">
        <v>0.42625635957305702</v>
      </c>
      <c r="G1946" s="7">
        <v>1.55457722190698E-2</v>
      </c>
      <c r="H1946" s="7">
        <v>1.7707029199991901E-2</v>
      </c>
      <c r="I1946" s="7">
        <v>9.9141997660249406E-2</v>
      </c>
      <c r="J1946" s="7">
        <v>0.108607845676804</v>
      </c>
      <c r="K1946" s="7">
        <v>4.9055375842917803E-2</v>
      </c>
      <c r="L1946" s="7">
        <v>0.30825089437282099</v>
      </c>
      <c r="M1946" s="7">
        <v>4.3164852331287099E-2</v>
      </c>
      <c r="N1946" s="7">
        <v>0.142042222430216</v>
      </c>
      <c r="O1946" s="7">
        <v>1.6880963499837899E-2</v>
      </c>
      <c r="P1946" s="7">
        <v>0.19960304676680499</v>
      </c>
      <c r="Q1946" s="7">
        <v>5.6785225533245596</v>
      </c>
    </row>
    <row r="1947" spans="1:17" hidden="1" x14ac:dyDescent="0.3">
      <c r="A1947" s="3" t="s">
        <v>65</v>
      </c>
      <c r="B1947" s="2">
        <v>44409</v>
      </c>
      <c r="C1947" s="7">
        <v>1.0897242039755699</v>
      </c>
      <c r="D1947" s="7">
        <v>7.8069136770878896E-3</v>
      </c>
      <c r="E1947" s="7">
        <v>0.53549311964851898</v>
      </c>
      <c r="F1947" s="7">
        <v>0.456699966674393</v>
      </c>
      <c r="G1947" s="7">
        <v>1.3613758116305901E-2</v>
      </c>
      <c r="H1947" s="7">
        <v>2.2732115622954699E-2</v>
      </c>
      <c r="I1947" s="7">
        <v>9.71354702938418E-2</v>
      </c>
      <c r="J1947" s="7">
        <v>0.112586869144468</v>
      </c>
      <c r="K1947" s="7">
        <v>4.5014326882567998E-2</v>
      </c>
      <c r="L1947" s="7">
        <v>0.27547603377549701</v>
      </c>
      <c r="M1947" s="7">
        <v>4.2497680037036502E-2</v>
      </c>
      <c r="N1947" s="7">
        <v>0.15286208926007699</v>
      </c>
      <c r="O1947" s="7">
        <v>1.9793747108920401E-2</v>
      </c>
      <c r="P1947" s="7">
        <v>0.21828790975833101</v>
      </c>
      <c r="Q1947" s="7">
        <v>5.7205506776856803</v>
      </c>
    </row>
    <row r="1948" spans="1:17" hidden="1" x14ac:dyDescent="0.3">
      <c r="A1948" s="3" t="s">
        <v>65</v>
      </c>
      <c r="B1948" s="2">
        <v>44440</v>
      </c>
      <c r="C1948" s="7">
        <v>1.0166383111866999</v>
      </c>
      <c r="D1948" s="7">
        <v>9.8797622557170797E-3</v>
      </c>
      <c r="E1948" s="7">
        <v>0.57046637073754902</v>
      </c>
      <c r="F1948" s="7">
        <v>0.41965386700673402</v>
      </c>
      <c r="G1948" s="7">
        <v>1.53627442245659E-2</v>
      </c>
      <c r="H1948" s="7">
        <v>1.5748594184022899E-2</v>
      </c>
      <c r="I1948" s="7">
        <v>9.0810047830437696E-2</v>
      </c>
      <c r="J1948" s="7">
        <v>0.11144498932404601</v>
      </c>
      <c r="K1948" s="7">
        <v>4.7195711950709901E-2</v>
      </c>
      <c r="L1948" s="7">
        <v>0.29033637363391701</v>
      </c>
      <c r="M1948" s="7">
        <v>4.3806799937928402E-2</v>
      </c>
      <c r="N1948" s="7">
        <v>0.13657161019508501</v>
      </c>
      <c r="O1948" s="7">
        <v>2.21875877150455E-2</v>
      </c>
      <c r="P1948" s="7">
        <v>0.226535541004243</v>
      </c>
      <c r="Q1948" s="7">
        <v>5.6295737781425403</v>
      </c>
    </row>
    <row r="1949" spans="1:17" hidden="1" x14ac:dyDescent="0.3">
      <c r="A1949" s="3" t="s">
        <v>66</v>
      </c>
      <c r="B1949" s="2">
        <v>43466</v>
      </c>
      <c r="C1949" s="7">
        <v>0.84445058137117801</v>
      </c>
      <c r="D1949" s="7">
        <v>1.13533584989418E-2</v>
      </c>
      <c r="E1949" s="7">
        <v>0.63108523279388296</v>
      </c>
      <c r="F1949" s="7">
        <v>0.35756140870717501</v>
      </c>
      <c r="G1949" s="7">
        <v>1.7602285510187301E-2</v>
      </c>
      <c r="H1949" s="7">
        <v>1.48136853399377E-2</v>
      </c>
      <c r="I1949" s="7">
        <v>6.02239462761665E-2</v>
      </c>
      <c r="J1949" s="7">
        <v>8.4127377538636694E-2</v>
      </c>
      <c r="K1949" s="7">
        <v>7.6407103382385405E-2</v>
      </c>
      <c r="L1949" s="7">
        <v>0.44601643568537502</v>
      </c>
      <c r="M1949" s="7">
        <v>4.3614149041223002E-2</v>
      </c>
      <c r="N1949" s="7">
        <v>4.81562943946248E-2</v>
      </c>
      <c r="O1949" s="7">
        <v>2.4105737235677799E-2</v>
      </c>
      <c r="P1949" s="7">
        <v>0.184932985595786</v>
      </c>
      <c r="Q1949" s="7">
        <v>6.9500504503707301</v>
      </c>
    </row>
    <row r="1950" spans="1:17" hidden="1" x14ac:dyDescent="0.3">
      <c r="A1950" s="3" t="s">
        <v>66</v>
      </c>
      <c r="B1950" s="2">
        <v>43497</v>
      </c>
      <c r="C1950" s="7">
        <v>0.86449235055934504</v>
      </c>
      <c r="D1950" s="7">
        <v>1.17719177675516E-2</v>
      </c>
      <c r="E1950" s="7">
        <v>0.62349369340284999</v>
      </c>
      <c r="F1950" s="7">
        <v>0.36473438882959802</v>
      </c>
      <c r="G1950" s="7">
        <v>1.6435355441962899E-2</v>
      </c>
      <c r="H1950" s="7">
        <v>1.43419075253572E-2</v>
      </c>
      <c r="I1950" s="7">
        <v>6.3643030074212695E-2</v>
      </c>
      <c r="J1950" s="7">
        <v>9.5073332925581205E-2</v>
      </c>
      <c r="K1950" s="7">
        <v>7.5605178286368105E-2</v>
      </c>
      <c r="L1950" s="7">
        <v>0.43976758536170302</v>
      </c>
      <c r="M1950" s="7">
        <v>4.3247653586110303E-2</v>
      </c>
      <c r="N1950" s="7">
        <v>4.7428663600754498E-2</v>
      </c>
      <c r="O1950" s="7">
        <v>2.5587258534212402E-2</v>
      </c>
      <c r="P1950" s="7">
        <v>0.17887003466373799</v>
      </c>
      <c r="Q1950" s="7">
        <v>6.9632045536660696</v>
      </c>
    </row>
    <row r="1951" spans="1:17" hidden="1" x14ac:dyDescent="0.3">
      <c r="A1951" s="3" t="s">
        <v>66</v>
      </c>
      <c r="B1951" s="2">
        <v>43525</v>
      </c>
      <c r="C1951" s="7">
        <v>1.0278905421399001</v>
      </c>
      <c r="D1951" s="7">
        <v>1.05120416394515E-2</v>
      </c>
      <c r="E1951" s="7">
        <v>0.61336304386224305</v>
      </c>
      <c r="F1951" s="7">
        <v>0.37612491449830499</v>
      </c>
      <c r="G1951" s="7">
        <v>1.8768596338089701E-2</v>
      </c>
      <c r="H1951" s="7">
        <v>1.3381604584470699E-2</v>
      </c>
      <c r="I1951" s="7">
        <v>6.9443973288983996E-2</v>
      </c>
      <c r="J1951" s="7">
        <v>9.2765987647202897E-2</v>
      </c>
      <c r="K1951" s="7">
        <v>7.5738589622509803E-2</v>
      </c>
      <c r="L1951" s="7">
        <v>0.43386546489738598</v>
      </c>
      <c r="M1951" s="7">
        <v>4.0911538537492097E-2</v>
      </c>
      <c r="N1951" s="7">
        <v>4.69135146150517E-2</v>
      </c>
      <c r="O1951" s="7">
        <v>2.6182872853171401E-2</v>
      </c>
      <c r="P1951" s="7">
        <v>0.182027857615642</v>
      </c>
      <c r="Q1951" s="7">
        <v>6.9308779636815201</v>
      </c>
    </row>
    <row r="1952" spans="1:17" hidden="1" x14ac:dyDescent="0.3">
      <c r="A1952" s="3" t="s">
        <v>66</v>
      </c>
      <c r="B1952" s="2">
        <v>43556</v>
      </c>
      <c r="C1952" s="7">
        <v>0.981076898777266</v>
      </c>
      <c r="D1952" s="7">
        <v>1.11023938730781E-2</v>
      </c>
      <c r="E1952" s="7">
        <v>0.62699765335401403</v>
      </c>
      <c r="F1952" s="7">
        <v>0.36189995277290798</v>
      </c>
      <c r="G1952" s="7">
        <v>1.6599025460824798E-2</v>
      </c>
      <c r="H1952" s="7">
        <v>1.44780848068853E-2</v>
      </c>
      <c r="I1952" s="7">
        <v>7.4000346154461494E-2</v>
      </c>
      <c r="J1952" s="7">
        <v>8.9890491565218694E-2</v>
      </c>
      <c r="K1952" s="7">
        <v>7.7034587042733194E-2</v>
      </c>
      <c r="L1952" s="7">
        <v>0.44054541197506297</v>
      </c>
      <c r="M1952" s="7">
        <v>4.1409122544049902E-2</v>
      </c>
      <c r="N1952" s="7">
        <v>5.3638933667749397E-2</v>
      </c>
      <c r="O1952" s="7">
        <v>2.6363085813661299E-2</v>
      </c>
      <c r="P1952" s="7">
        <v>0.166040910969353</v>
      </c>
      <c r="Q1952" s="7">
        <v>6.9550720442902803</v>
      </c>
    </row>
    <row r="1953" spans="1:17" hidden="1" x14ac:dyDescent="0.3">
      <c r="A1953" s="3" t="s">
        <v>66</v>
      </c>
      <c r="B1953" s="2">
        <v>43586</v>
      </c>
      <c r="C1953" s="7">
        <v>1.0118545307048401</v>
      </c>
      <c r="D1953" s="7">
        <v>1.1900387561227001E-2</v>
      </c>
      <c r="E1953" s="7">
        <v>0.625279038216911</v>
      </c>
      <c r="F1953" s="7">
        <v>0.36282057422186198</v>
      </c>
      <c r="G1953" s="7">
        <v>1.6391900414089899E-2</v>
      </c>
      <c r="H1953" s="7">
        <v>1.55510943958865E-2</v>
      </c>
      <c r="I1953" s="7">
        <v>7.7676316751487104E-2</v>
      </c>
      <c r="J1953" s="7">
        <v>9.5947557242247794E-2</v>
      </c>
      <c r="K1953" s="7">
        <v>7.7026738642080497E-2</v>
      </c>
      <c r="L1953" s="7">
        <v>0.425771397974812</v>
      </c>
      <c r="M1953" s="7">
        <v>4.4543733207885503E-2</v>
      </c>
      <c r="N1953" s="7">
        <v>4.9602662424662103E-2</v>
      </c>
      <c r="O1953" s="7">
        <v>2.89984131442809E-2</v>
      </c>
      <c r="P1953" s="7">
        <v>0.168490185802568</v>
      </c>
      <c r="Q1953" s="7">
        <v>6.9367227644131404</v>
      </c>
    </row>
    <row r="1954" spans="1:17" hidden="1" x14ac:dyDescent="0.3">
      <c r="A1954" s="3" t="s">
        <v>66</v>
      </c>
      <c r="B1954" s="2">
        <v>43617</v>
      </c>
      <c r="C1954" s="7">
        <v>1.00713716981697</v>
      </c>
      <c r="D1954" s="7">
        <v>1.2564766996237001E-2</v>
      </c>
      <c r="E1954" s="7">
        <v>0.60349047883833495</v>
      </c>
      <c r="F1954" s="7">
        <v>0.383944754165428</v>
      </c>
      <c r="G1954" s="7">
        <v>1.4636399013434999E-2</v>
      </c>
      <c r="H1954" s="7">
        <v>1.4579091653554199E-2</v>
      </c>
      <c r="I1954" s="7">
        <v>7.6735337949906196E-2</v>
      </c>
      <c r="J1954" s="7">
        <v>0.11635330514522201</v>
      </c>
      <c r="K1954" s="7">
        <v>7.5621855858563305E-2</v>
      </c>
      <c r="L1954" s="7">
        <v>0.42096552218331601</v>
      </c>
      <c r="M1954" s="7">
        <v>4.0901299286605103E-2</v>
      </c>
      <c r="N1954" s="7">
        <v>4.2389872787846498E-2</v>
      </c>
      <c r="O1954" s="7">
        <v>2.7893702642572699E-2</v>
      </c>
      <c r="P1954" s="7">
        <v>0.169923613478979</v>
      </c>
      <c r="Q1954" s="7">
        <v>6.9608165952874899</v>
      </c>
    </row>
    <row r="1955" spans="1:17" hidden="1" x14ac:dyDescent="0.3">
      <c r="A1955" s="3" t="s">
        <v>66</v>
      </c>
      <c r="B1955" s="2">
        <v>43647</v>
      </c>
      <c r="C1955" s="7">
        <v>1.02752744212616</v>
      </c>
      <c r="D1955" s="7">
        <v>1.1498660190377E-2</v>
      </c>
      <c r="E1955" s="7">
        <v>0.61017382869197201</v>
      </c>
      <c r="F1955" s="7">
        <v>0.37832751111765101</v>
      </c>
      <c r="G1955" s="7">
        <v>1.5084382414305E-2</v>
      </c>
      <c r="H1955" s="7">
        <v>1.4903728650635099E-2</v>
      </c>
      <c r="I1955" s="7">
        <v>8.0023022533235399E-2</v>
      </c>
      <c r="J1955" s="7">
        <v>0.12469756789634</v>
      </c>
      <c r="K1955" s="7">
        <v>7.6219798439038297E-2</v>
      </c>
      <c r="L1955" s="7">
        <v>0.41147939342616002</v>
      </c>
      <c r="M1955" s="7">
        <v>4.5086117413765503E-2</v>
      </c>
      <c r="N1955" s="7">
        <v>4.62321027114019E-2</v>
      </c>
      <c r="O1955" s="7">
        <v>2.5655864280485101E-2</v>
      </c>
      <c r="P1955" s="7">
        <v>0.16061802223463301</v>
      </c>
      <c r="Q1955" s="7">
        <v>6.9441751608345603</v>
      </c>
    </row>
    <row r="1956" spans="1:17" hidden="1" x14ac:dyDescent="0.3">
      <c r="A1956" s="3" t="s">
        <v>66</v>
      </c>
      <c r="B1956" s="2">
        <v>43678</v>
      </c>
      <c r="C1956" s="7">
        <v>1.03475166734075</v>
      </c>
      <c r="D1956" s="7">
        <v>1.2653455779643301E-2</v>
      </c>
      <c r="E1956" s="7">
        <v>0.61120104818725396</v>
      </c>
      <c r="F1956" s="7">
        <v>0.37614549603310199</v>
      </c>
      <c r="G1956" s="7">
        <v>1.5180207434525901E-2</v>
      </c>
      <c r="H1956" s="7">
        <v>1.58880854649204E-2</v>
      </c>
      <c r="I1956" s="7">
        <v>8.6123052410404896E-2</v>
      </c>
      <c r="J1956" s="7">
        <v>0.12182609725070399</v>
      </c>
      <c r="K1956" s="7">
        <v>7.5302214558361905E-2</v>
      </c>
      <c r="L1956" s="7">
        <v>0.41276466288664898</v>
      </c>
      <c r="M1956" s="7">
        <v>4.2147515059720503E-2</v>
      </c>
      <c r="N1956" s="7">
        <v>4.39977387090544E-2</v>
      </c>
      <c r="O1956" s="7">
        <v>2.6778980408173701E-2</v>
      </c>
      <c r="P1956" s="7">
        <v>0.15999144581748501</v>
      </c>
      <c r="Q1956" s="7">
        <v>7.0049689370809398</v>
      </c>
    </row>
    <row r="1957" spans="1:17" hidden="1" x14ac:dyDescent="0.3">
      <c r="A1957" s="3" t="s">
        <v>66</v>
      </c>
      <c r="B1957" s="2">
        <v>43709</v>
      </c>
      <c r="C1957" s="7">
        <v>0.96103728581477399</v>
      </c>
      <c r="D1957" s="7">
        <v>1.16175609141865E-2</v>
      </c>
      <c r="E1957" s="7">
        <v>0.62485284033634803</v>
      </c>
      <c r="F1957" s="7">
        <v>0.363529598749465</v>
      </c>
      <c r="G1957" s="7">
        <v>1.8016355360285501E-2</v>
      </c>
      <c r="H1957" s="7">
        <v>1.62750814759581E-2</v>
      </c>
      <c r="I1957" s="7">
        <v>7.1101851070844505E-2</v>
      </c>
      <c r="J1957" s="7">
        <v>0.102203407947852</v>
      </c>
      <c r="K1957" s="7">
        <v>7.7792185465214297E-2</v>
      </c>
      <c r="L1957" s="7">
        <v>0.42512081978591998</v>
      </c>
      <c r="M1957" s="7">
        <v>4.2999568580697201E-2</v>
      </c>
      <c r="N1957" s="7">
        <v>4.8281217469615299E-2</v>
      </c>
      <c r="O1957" s="7">
        <v>2.3432487289582801E-2</v>
      </c>
      <c r="P1957" s="7">
        <v>0.17477702555402899</v>
      </c>
      <c r="Q1957" s="7">
        <v>6.9952983036208796</v>
      </c>
    </row>
    <row r="1958" spans="1:17" hidden="1" x14ac:dyDescent="0.3">
      <c r="A1958" s="3" t="s">
        <v>66</v>
      </c>
      <c r="B1958" s="2">
        <v>43739</v>
      </c>
      <c r="C1958" s="7">
        <v>1.0053076450523999</v>
      </c>
      <c r="D1958" s="7">
        <v>1.29459488628061E-2</v>
      </c>
      <c r="E1958" s="7">
        <v>0.62205747617099705</v>
      </c>
      <c r="F1958" s="7">
        <v>0.36499657496619697</v>
      </c>
      <c r="G1958" s="7">
        <v>1.56122058789192E-2</v>
      </c>
      <c r="H1958" s="7">
        <v>1.7380165719521199E-2</v>
      </c>
      <c r="I1958" s="7">
        <v>7.3319240809591096E-2</v>
      </c>
      <c r="J1958" s="7">
        <v>9.3277833860455905E-2</v>
      </c>
      <c r="K1958" s="7">
        <v>8.2919872363129296E-2</v>
      </c>
      <c r="L1958" s="7">
        <v>0.43041154927741399</v>
      </c>
      <c r="M1958" s="7">
        <v>4.1655991118573099E-2</v>
      </c>
      <c r="N1958" s="7">
        <v>5.3853612480984997E-2</v>
      </c>
      <c r="O1958" s="7">
        <v>2.02402727914947E-2</v>
      </c>
      <c r="P1958" s="7">
        <v>0.171329255699916</v>
      </c>
      <c r="Q1958" s="7">
        <v>6.9722902367373703</v>
      </c>
    </row>
    <row r="1959" spans="1:17" hidden="1" x14ac:dyDescent="0.3">
      <c r="A1959" s="3" t="s">
        <v>66</v>
      </c>
      <c r="B1959" s="2">
        <v>43770</v>
      </c>
      <c r="C1959" s="7">
        <v>1.0498951210433201</v>
      </c>
      <c r="D1959" s="7">
        <v>1.17169647524754E-2</v>
      </c>
      <c r="E1959" s="7">
        <v>0.61909722612641804</v>
      </c>
      <c r="F1959" s="7">
        <v>0.36918580912110699</v>
      </c>
      <c r="G1959" s="7">
        <v>1.55272771239759E-2</v>
      </c>
      <c r="H1959" s="7">
        <v>1.9860376083823499E-2</v>
      </c>
      <c r="I1959" s="7">
        <v>7.6899391816811102E-2</v>
      </c>
      <c r="J1959" s="7">
        <v>9.1643654013522896E-2</v>
      </c>
      <c r="K1959" s="7">
        <v>9.7063406417370796E-2</v>
      </c>
      <c r="L1959" s="7">
        <v>0.42664120952221701</v>
      </c>
      <c r="M1959" s="7">
        <v>4.2826521702171202E-2</v>
      </c>
      <c r="N1959" s="7">
        <v>5.1299355675865702E-2</v>
      </c>
      <c r="O1959" s="7">
        <v>1.8620703893574099E-2</v>
      </c>
      <c r="P1959" s="7">
        <v>0.15961810375066801</v>
      </c>
      <c r="Q1959" s="7">
        <v>6.9495147412945402</v>
      </c>
    </row>
    <row r="1960" spans="1:17" hidden="1" x14ac:dyDescent="0.3">
      <c r="A1960" s="3" t="s">
        <v>66</v>
      </c>
      <c r="B1960" s="2">
        <v>43800</v>
      </c>
      <c r="C1960" s="7">
        <v>1.1845787652530999</v>
      </c>
      <c r="D1960" s="7">
        <v>1.2454622715341901E-2</v>
      </c>
      <c r="E1960" s="7">
        <v>0.63448503184884597</v>
      </c>
      <c r="F1960" s="7">
        <v>0.353060345435812</v>
      </c>
      <c r="G1960" s="7">
        <v>1.5058889752119701E-2</v>
      </c>
      <c r="H1960" s="7">
        <v>2.3530486331077599E-2</v>
      </c>
      <c r="I1960" s="7">
        <v>9.3842866316671505E-2</v>
      </c>
      <c r="J1960" s="7">
        <v>9.4440612220336007E-2</v>
      </c>
      <c r="K1960" s="7">
        <v>0.103863626526234</v>
      </c>
      <c r="L1960" s="7">
        <v>0.44879460874163901</v>
      </c>
      <c r="M1960" s="7">
        <v>4.6152793705068203E-2</v>
      </c>
      <c r="N1960" s="7">
        <v>3.5405314962870901E-2</v>
      </c>
      <c r="O1960" s="7">
        <v>1.30715273264771E-2</v>
      </c>
      <c r="P1960" s="7">
        <v>0.12583927411750601</v>
      </c>
      <c r="Q1960" s="7">
        <v>6.9434718921265901</v>
      </c>
    </row>
    <row r="1961" spans="1:17" hidden="1" x14ac:dyDescent="0.3">
      <c r="A1961" s="3" t="s">
        <v>66</v>
      </c>
      <c r="B1961" s="2">
        <v>43831</v>
      </c>
      <c r="C1961" s="7">
        <v>0.91512473223818502</v>
      </c>
      <c r="D1961" s="7">
        <v>1.17338196805227E-2</v>
      </c>
      <c r="E1961" s="7">
        <v>0.63022163264457698</v>
      </c>
      <c r="F1961" s="7">
        <v>0.35804454767490101</v>
      </c>
      <c r="G1961" s="7">
        <v>1.8807368898025801E-2</v>
      </c>
      <c r="H1961" s="7">
        <v>1.41041722350073E-2</v>
      </c>
      <c r="I1961" s="7">
        <v>5.2220077340077102E-2</v>
      </c>
      <c r="J1961" s="7">
        <v>9.3937414278818201E-2</v>
      </c>
      <c r="K1961" s="7">
        <v>7.6404029267299001E-2</v>
      </c>
      <c r="L1961" s="7">
        <v>0.44234946280493198</v>
      </c>
      <c r="M1961" s="7">
        <v>4.1872550947036499E-2</v>
      </c>
      <c r="N1961" s="7">
        <v>4.4807460288397598E-2</v>
      </c>
      <c r="O1961" s="7">
        <v>2.3350710033768401E-2</v>
      </c>
      <c r="P1961" s="7">
        <v>0.19214675390663799</v>
      </c>
      <c r="Q1961" s="7">
        <v>7.0098012310412896</v>
      </c>
    </row>
    <row r="1962" spans="1:17" hidden="1" x14ac:dyDescent="0.3">
      <c r="A1962" s="3" t="s">
        <v>66</v>
      </c>
      <c r="B1962" s="2">
        <v>43862</v>
      </c>
      <c r="C1962" s="7">
        <v>0.92601053180753501</v>
      </c>
      <c r="D1962" s="7">
        <v>1.1390860385051001E-2</v>
      </c>
      <c r="E1962" s="7">
        <v>0.63829216083208695</v>
      </c>
      <c r="F1962" s="7">
        <v>0.350316978782862</v>
      </c>
      <c r="G1962" s="7">
        <v>1.71438827369562E-2</v>
      </c>
      <c r="H1962" s="7">
        <v>1.5244415774370501E-2</v>
      </c>
      <c r="I1962" s="7">
        <v>5.6115933346242597E-2</v>
      </c>
      <c r="J1962" s="7">
        <v>0.103417331629096</v>
      </c>
      <c r="K1962" s="7">
        <v>7.6041347159576805E-2</v>
      </c>
      <c r="L1962" s="7">
        <v>0.447845392322754</v>
      </c>
      <c r="M1962" s="7">
        <v>4.3238498797880102E-2</v>
      </c>
      <c r="N1962" s="7">
        <v>4.5318016134124998E-2</v>
      </c>
      <c r="O1962" s="7">
        <v>2.2188444390515101E-2</v>
      </c>
      <c r="P1962" s="7">
        <v>0.17344673770848301</v>
      </c>
      <c r="Q1962" s="7">
        <v>7.0014902222798598</v>
      </c>
    </row>
    <row r="1963" spans="1:17" x14ac:dyDescent="0.3">
      <c r="A1963" s="3" t="s">
        <v>66</v>
      </c>
      <c r="B1963" s="2">
        <v>43891</v>
      </c>
      <c r="C1963" s="7">
        <v>0.956835971537222</v>
      </c>
      <c r="D1963" s="7">
        <v>1.2153082197344799E-2</v>
      </c>
      <c r="E1963" s="7">
        <v>0.67156694605565204</v>
      </c>
      <c r="F1963" s="7">
        <v>0.31627997174700301</v>
      </c>
      <c r="G1963" s="7">
        <v>1.74324119915595E-2</v>
      </c>
      <c r="H1963" s="7">
        <v>9.7329440557891306E-3</v>
      </c>
      <c r="I1963" s="7">
        <v>3.5137349643476402E-2</v>
      </c>
      <c r="J1963" s="7">
        <v>7.2971874587591704E-2</v>
      </c>
      <c r="K1963" s="7">
        <v>8.0259803949773806E-2</v>
      </c>
      <c r="L1963" s="7">
        <v>0.54289455821661903</v>
      </c>
      <c r="M1963" s="7">
        <v>3.2645574477235699E-2</v>
      </c>
      <c r="N1963" s="7">
        <v>4.3082808109412903E-2</v>
      </c>
      <c r="O1963" s="7">
        <v>1.0810083982439E-2</v>
      </c>
      <c r="P1963" s="7">
        <v>0.155032590986103</v>
      </c>
      <c r="Q1963" s="7">
        <v>7.00381977534449</v>
      </c>
    </row>
    <row r="1964" spans="1:17" hidden="1" x14ac:dyDescent="0.3">
      <c r="A1964" s="3" t="s">
        <v>66</v>
      </c>
      <c r="B1964" s="2">
        <v>43922</v>
      </c>
      <c r="C1964" s="7">
        <v>0.72001550911881396</v>
      </c>
      <c r="D1964" s="7">
        <v>1.30631265130993E-2</v>
      </c>
      <c r="E1964" s="7">
        <v>0.73775161562320501</v>
      </c>
      <c r="F1964" s="7">
        <v>0.249185257863695</v>
      </c>
      <c r="G1964" s="7">
        <v>1.5003023840170601E-2</v>
      </c>
      <c r="H1964" s="7">
        <v>6.0390885619405696E-4</v>
      </c>
      <c r="I1964" s="7">
        <v>2.3822471183498899E-3</v>
      </c>
      <c r="J1964" s="7">
        <v>2.9566265888289402E-2</v>
      </c>
      <c r="K1964" s="7">
        <v>7.8645940604337605E-2</v>
      </c>
      <c r="L1964" s="7">
        <v>0.75530545238532598</v>
      </c>
      <c r="M1964" s="7">
        <v>1.04188559778483E-2</v>
      </c>
      <c r="N1964" s="7">
        <v>3.2186032198234703E-2</v>
      </c>
      <c r="O1964" s="7">
        <v>1.5436327617162099E-3</v>
      </c>
      <c r="P1964" s="7">
        <v>7.4344640369533102E-2</v>
      </c>
      <c r="Q1964" s="7">
        <v>7.07525789643124</v>
      </c>
    </row>
    <row r="1965" spans="1:17" hidden="1" x14ac:dyDescent="0.3">
      <c r="A1965" s="3" t="s">
        <v>66</v>
      </c>
      <c r="B1965" s="2">
        <v>43952</v>
      </c>
      <c r="C1965" s="7">
        <v>0.866036005105284</v>
      </c>
      <c r="D1965" s="7">
        <v>1.1297790527947099E-2</v>
      </c>
      <c r="E1965" s="7">
        <v>0.72126144944118697</v>
      </c>
      <c r="F1965" s="7">
        <v>0.26744076003086598</v>
      </c>
      <c r="G1965" s="7">
        <v>1.37582711856744E-2</v>
      </c>
      <c r="H1965" s="7">
        <v>4.9605989799539005E-4</v>
      </c>
      <c r="I1965" s="7">
        <v>5.7770014687136802E-3</v>
      </c>
      <c r="J1965" s="7">
        <v>3.55149833899868E-2</v>
      </c>
      <c r="K1965" s="7">
        <v>7.4328614714702201E-2</v>
      </c>
      <c r="L1965" s="7">
        <v>0.69156174431591599</v>
      </c>
      <c r="M1965" s="7">
        <v>1.0950111372525301E-2</v>
      </c>
      <c r="N1965" s="7">
        <v>6.7989003978145696E-2</v>
      </c>
      <c r="O1965" s="7">
        <v>1.6940990390678799E-3</v>
      </c>
      <c r="P1965" s="7">
        <v>9.7930110637272999E-2</v>
      </c>
      <c r="Q1965" s="7">
        <v>7.0896240983960697</v>
      </c>
    </row>
    <row r="1966" spans="1:17" hidden="1" x14ac:dyDescent="0.3">
      <c r="A1966" s="3" t="s">
        <v>66</v>
      </c>
      <c r="B1966" s="2">
        <v>43983</v>
      </c>
      <c r="C1966" s="7">
        <v>0.96656201813931997</v>
      </c>
      <c r="D1966" s="7">
        <v>1.24492729331959E-2</v>
      </c>
      <c r="E1966" s="7">
        <v>0.67113452868677603</v>
      </c>
      <c r="F1966" s="7">
        <v>0.31641619838002799</v>
      </c>
      <c r="G1966" s="7">
        <v>1.59165392391638E-2</v>
      </c>
      <c r="H1966" s="7">
        <v>5.21312608460049E-3</v>
      </c>
      <c r="I1966" s="7">
        <v>4.65270254688471E-2</v>
      </c>
      <c r="J1966" s="7">
        <v>5.5908021963430601E-2</v>
      </c>
      <c r="K1966" s="7">
        <v>7.1673076097397606E-2</v>
      </c>
      <c r="L1966" s="7">
        <v>0.569125393966463</v>
      </c>
      <c r="M1966" s="7">
        <v>1.7730625686763701E-2</v>
      </c>
      <c r="N1966" s="7">
        <v>6.8923040672644903E-2</v>
      </c>
      <c r="O1966" s="7">
        <v>2.5823003453832702E-3</v>
      </c>
      <c r="P1966" s="7">
        <v>0.14640085047530499</v>
      </c>
      <c r="Q1966" s="7">
        <v>7.0952117048580003</v>
      </c>
    </row>
    <row r="1967" spans="1:17" hidden="1" x14ac:dyDescent="0.3">
      <c r="A1967" s="3" t="s">
        <v>66</v>
      </c>
      <c r="B1967" s="2">
        <v>44013</v>
      </c>
      <c r="C1967" s="7">
        <v>1.0586469820886399</v>
      </c>
      <c r="D1967" s="7">
        <v>1.2343861738335999E-2</v>
      </c>
      <c r="E1967" s="7">
        <v>0.65961591283266596</v>
      </c>
      <c r="F1967" s="7">
        <v>0.32804022542899802</v>
      </c>
      <c r="G1967" s="7">
        <v>1.6356089189447101E-2</v>
      </c>
      <c r="H1967" s="7">
        <v>8.93031884431446E-3</v>
      </c>
      <c r="I1967" s="7">
        <v>7.0457026937391906E-2</v>
      </c>
      <c r="J1967" s="7">
        <v>8.9280904381428605E-2</v>
      </c>
      <c r="K1967" s="7">
        <v>7.6476761063571305E-2</v>
      </c>
      <c r="L1967" s="7">
        <v>0.48282792777210098</v>
      </c>
      <c r="M1967" s="7">
        <v>3.6098678419777902E-2</v>
      </c>
      <c r="N1967" s="7">
        <v>6.09652941877111E-2</v>
      </c>
      <c r="O1967" s="7">
        <v>5.5405377729341298E-3</v>
      </c>
      <c r="P1967" s="7">
        <v>0.15306646143132299</v>
      </c>
      <c r="Q1967" s="7">
        <v>7.0460983686478498</v>
      </c>
    </row>
    <row r="1968" spans="1:17" hidden="1" x14ac:dyDescent="0.3">
      <c r="A1968" s="3" t="s">
        <v>66</v>
      </c>
      <c r="B1968" s="2">
        <v>44044</v>
      </c>
      <c r="C1968" s="7">
        <v>1.06634924393379</v>
      </c>
      <c r="D1968" s="7">
        <v>1.2995532526427499E-2</v>
      </c>
      <c r="E1968" s="7">
        <v>0.65717762729177898</v>
      </c>
      <c r="F1968" s="7">
        <v>0.32982684018179398</v>
      </c>
      <c r="G1968" s="7">
        <v>1.44583421948094E-2</v>
      </c>
      <c r="H1968" s="7">
        <v>1.1333789132104E-2</v>
      </c>
      <c r="I1968" s="7">
        <v>8.3151733034427203E-2</v>
      </c>
      <c r="J1968" s="7">
        <v>0.109275800608388</v>
      </c>
      <c r="K1968" s="7">
        <v>7.6467323625120501E-2</v>
      </c>
      <c r="L1968" s="7">
        <v>0.46109104378945998</v>
      </c>
      <c r="M1968" s="7">
        <v>3.3280148032951803E-2</v>
      </c>
      <c r="N1968" s="7">
        <v>5.5476002794471603E-2</v>
      </c>
      <c r="O1968" s="7">
        <v>7.6334673125202897E-3</v>
      </c>
      <c r="P1968" s="7">
        <v>0.147832349475747</v>
      </c>
      <c r="Q1968" s="7">
        <v>7.0591707110762396</v>
      </c>
    </row>
    <row r="1969" spans="1:17" hidden="1" x14ac:dyDescent="0.3">
      <c r="A1969" s="3" t="s">
        <v>66</v>
      </c>
      <c r="B1969" s="2">
        <v>44075</v>
      </c>
      <c r="C1969" s="7">
        <v>1.0251889513377299</v>
      </c>
      <c r="D1969" s="7">
        <v>1.35376659952738E-2</v>
      </c>
      <c r="E1969" s="7">
        <v>0.66342434602213896</v>
      </c>
      <c r="F1969" s="7">
        <v>0.32303798798258698</v>
      </c>
      <c r="G1969" s="7">
        <v>1.83930900039149E-2</v>
      </c>
      <c r="H1969" s="7">
        <v>1.2599731639420599E-2</v>
      </c>
      <c r="I1969" s="7">
        <v>6.1749327790773703E-2</v>
      </c>
      <c r="J1969" s="7">
        <v>9.7276414615783596E-2</v>
      </c>
      <c r="K1969" s="7">
        <v>7.8881041320284201E-2</v>
      </c>
      <c r="L1969" s="7">
        <v>0.47070153402298598</v>
      </c>
      <c r="M1969" s="7">
        <v>3.65795625790339E-2</v>
      </c>
      <c r="N1969" s="7">
        <v>5.4296472557070999E-2</v>
      </c>
      <c r="O1969" s="7">
        <v>8.0292535077747598E-3</v>
      </c>
      <c r="P1969" s="7">
        <v>0.16149357196295799</v>
      </c>
      <c r="Q1969" s="7">
        <v>7.0177973205074</v>
      </c>
    </row>
    <row r="1970" spans="1:17" hidden="1" x14ac:dyDescent="0.3">
      <c r="A1970" s="3" t="s">
        <v>66</v>
      </c>
      <c r="B1970" s="2">
        <v>44105</v>
      </c>
      <c r="C1970" s="7">
        <v>1.07331484512043</v>
      </c>
      <c r="D1970" s="7">
        <v>1.33086109497119E-2</v>
      </c>
      <c r="E1970" s="7">
        <v>0.66086805175661201</v>
      </c>
      <c r="F1970" s="7">
        <v>0.32582333729367602</v>
      </c>
      <c r="G1970" s="7">
        <v>1.6489203940395599E-2</v>
      </c>
      <c r="H1970" s="7">
        <v>1.4373290341791E-2</v>
      </c>
      <c r="I1970" s="7">
        <v>5.9254638972083599E-2</v>
      </c>
      <c r="J1970" s="7">
        <v>8.8171117656940495E-2</v>
      </c>
      <c r="K1970" s="7">
        <v>8.6510379950439795E-2</v>
      </c>
      <c r="L1970" s="7">
        <v>0.48958954962215101</v>
      </c>
      <c r="M1970" s="7">
        <v>3.5435284804059698E-2</v>
      </c>
      <c r="N1970" s="7">
        <v>6.0165322713517599E-2</v>
      </c>
      <c r="O1970" s="7">
        <v>6.1691394701541696E-3</v>
      </c>
      <c r="P1970" s="7">
        <v>0.14384207252846701</v>
      </c>
      <c r="Q1970" s="7">
        <v>7.0432837363975196</v>
      </c>
    </row>
    <row r="1971" spans="1:17" hidden="1" x14ac:dyDescent="0.3">
      <c r="A1971" s="3" t="s">
        <v>66</v>
      </c>
      <c r="B1971" s="2">
        <v>44136</v>
      </c>
      <c r="C1971" s="7">
        <v>0.93460825935333502</v>
      </c>
      <c r="D1971" s="7">
        <v>1.3504734893658599E-2</v>
      </c>
      <c r="E1971" s="7">
        <v>0.68573927883526598</v>
      </c>
      <c r="F1971" s="7">
        <v>0.30075598627107603</v>
      </c>
      <c r="G1971" s="7">
        <v>1.8264094643052502E-2</v>
      </c>
      <c r="H1971" s="7">
        <v>6.37497952292756E-3</v>
      </c>
      <c r="I1971" s="7">
        <v>1.8099427043423301E-2</v>
      </c>
      <c r="J1971" s="7">
        <v>6.13314995569995E-2</v>
      </c>
      <c r="K1971" s="7">
        <v>9.32362313506062E-2</v>
      </c>
      <c r="L1971" s="7">
        <v>0.58055517291403502</v>
      </c>
      <c r="M1971" s="7">
        <v>3.1224612337412899E-2</v>
      </c>
      <c r="N1971" s="7">
        <v>6.0348891533196801E-2</v>
      </c>
      <c r="O1971" s="7">
        <v>4.6311495889916803E-3</v>
      </c>
      <c r="P1971" s="7">
        <v>0.125933941509355</v>
      </c>
      <c r="Q1971" s="7">
        <v>7.0862994587455903</v>
      </c>
    </row>
    <row r="1972" spans="1:17" hidden="1" x14ac:dyDescent="0.3">
      <c r="A1972" s="3" t="s">
        <v>66</v>
      </c>
      <c r="B1972" s="2">
        <v>44166</v>
      </c>
      <c r="C1972" s="7">
        <v>1.20506101694781</v>
      </c>
      <c r="D1972" s="7">
        <v>1.3813113594290299E-2</v>
      </c>
      <c r="E1972" s="7">
        <v>0.66525054497357905</v>
      </c>
      <c r="F1972" s="7">
        <v>0.32093634143213001</v>
      </c>
      <c r="G1972" s="7">
        <v>1.7053122702533102E-2</v>
      </c>
      <c r="H1972" s="7">
        <v>1.6743364891036502E-2</v>
      </c>
      <c r="I1972" s="7">
        <v>9.2867398604042597E-2</v>
      </c>
      <c r="J1972" s="7">
        <v>5.2249309823292803E-2</v>
      </c>
      <c r="K1972" s="7">
        <v>0.100196016890471</v>
      </c>
      <c r="L1972" s="7">
        <v>0.51831893671427098</v>
      </c>
      <c r="M1972" s="7">
        <v>4.4064644209967502E-2</v>
      </c>
      <c r="N1972" s="7">
        <v>3.5922461556371299E-2</v>
      </c>
      <c r="O1972" s="7">
        <v>4.3223492004351898E-3</v>
      </c>
      <c r="P1972" s="7">
        <v>0.118262395407579</v>
      </c>
      <c r="Q1972" s="7">
        <v>7.08364432539795</v>
      </c>
    </row>
    <row r="1973" spans="1:17" hidden="1" x14ac:dyDescent="0.3">
      <c r="A1973" s="3" t="s">
        <v>66</v>
      </c>
      <c r="B1973" s="2">
        <v>44197</v>
      </c>
      <c r="C1973" s="7">
        <v>0.79188634565899896</v>
      </c>
      <c r="D1973" s="7">
        <v>1.29358469537659E-2</v>
      </c>
      <c r="E1973" s="7">
        <v>0.70105214532410898</v>
      </c>
      <c r="F1973" s="7">
        <v>0.28601200772212498</v>
      </c>
      <c r="G1973" s="7">
        <v>1.9483918839707199E-2</v>
      </c>
      <c r="H1973" s="7">
        <v>1.3600687881849399E-3</v>
      </c>
      <c r="I1973" s="7">
        <v>7.1770722293868503E-3</v>
      </c>
      <c r="J1973" s="7">
        <v>5.9195051142160698E-2</v>
      </c>
      <c r="K1973" s="7">
        <v>7.0279951580701799E-2</v>
      </c>
      <c r="L1973" s="7">
        <v>0.619359775319828</v>
      </c>
      <c r="M1973" s="7">
        <v>2.7048533959344902E-2</v>
      </c>
      <c r="N1973" s="7">
        <v>4.6357455576090098E-2</v>
      </c>
      <c r="O1973" s="7">
        <v>3.5141197739347999E-3</v>
      </c>
      <c r="P1973" s="7">
        <v>0.14622405279066</v>
      </c>
      <c r="Q1973" s="7">
        <v>7.0820002678475698</v>
      </c>
    </row>
    <row r="1974" spans="1:17" hidden="1" x14ac:dyDescent="0.3">
      <c r="A1974" s="3" t="s">
        <v>66</v>
      </c>
      <c r="B1974" s="2">
        <v>44228</v>
      </c>
      <c r="C1974" s="7">
        <v>0.81896153506444902</v>
      </c>
      <c r="D1974" s="7">
        <v>1.29347220196616E-2</v>
      </c>
      <c r="E1974" s="7">
        <v>0.683966725496855</v>
      </c>
      <c r="F1974" s="7">
        <v>0.303098552483483</v>
      </c>
      <c r="G1974" s="7">
        <v>1.75855920958491E-2</v>
      </c>
      <c r="H1974" s="7">
        <v>1.7868129597314599E-3</v>
      </c>
      <c r="I1974" s="7">
        <v>7.6542874232785703E-3</v>
      </c>
      <c r="J1974" s="7">
        <v>5.9549011698456097E-2</v>
      </c>
      <c r="K1974" s="7">
        <v>6.8672455199643906E-2</v>
      </c>
      <c r="L1974" s="7">
        <v>0.59649564000825706</v>
      </c>
      <c r="M1974" s="7">
        <v>2.90848168407013E-2</v>
      </c>
      <c r="N1974" s="7">
        <v>5.6091082148811401E-2</v>
      </c>
      <c r="O1974" s="7">
        <v>3.4938794305072801E-3</v>
      </c>
      <c r="P1974" s="7">
        <v>0.15958642219476399</v>
      </c>
      <c r="Q1974" s="7">
        <v>7.0811723374527702</v>
      </c>
    </row>
    <row r="1975" spans="1:17" x14ac:dyDescent="0.3">
      <c r="A1975" s="3" t="s">
        <v>66</v>
      </c>
      <c r="B1975" s="2">
        <v>44256</v>
      </c>
      <c r="C1975" s="7">
        <v>0.98817920579038498</v>
      </c>
      <c r="D1975" s="7">
        <v>1.24737876498161E-2</v>
      </c>
      <c r="E1975" s="7">
        <v>0.67955489767831001</v>
      </c>
      <c r="F1975" s="7">
        <v>0.307971314671873</v>
      </c>
      <c r="G1975" s="7">
        <v>2.2971748465470301E-2</v>
      </c>
      <c r="H1975" s="7">
        <v>1.2834980275423899E-3</v>
      </c>
      <c r="I1975" s="7">
        <v>7.2016879092731897E-3</v>
      </c>
      <c r="J1975" s="7">
        <v>5.5681762250378797E-2</v>
      </c>
      <c r="K1975" s="7">
        <v>6.8279141896575704E-2</v>
      </c>
      <c r="L1975" s="7">
        <v>0.59212660755209801</v>
      </c>
      <c r="M1975" s="7">
        <v>3.0204261424215801E-2</v>
      </c>
      <c r="N1975" s="7">
        <v>5.8959193650757802E-2</v>
      </c>
      <c r="O1975" s="7">
        <v>4.1774363566466303E-3</v>
      </c>
      <c r="P1975" s="7">
        <v>0.15911466246704101</v>
      </c>
      <c r="Q1975" s="7">
        <v>7.0535535744481797</v>
      </c>
    </row>
    <row r="1976" spans="1:17" hidden="1" x14ac:dyDescent="0.3">
      <c r="A1976" s="3" t="s">
        <v>66</v>
      </c>
      <c r="B1976" s="2">
        <v>44287</v>
      </c>
      <c r="C1976" s="7">
        <v>1.0893704628274901</v>
      </c>
      <c r="D1976" s="7">
        <v>1.39014450315553E-2</v>
      </c>
      <c r="E1976" s="7">
        <v>0.66569254317412596</v>
      </c>
      <c r="F1976" s="7">
        <v>0.32040601179431799</v>
      </c>
      <c r="G1976" s="7">
        <v>2.0116985927668699E-2</v>
      </c>
      <c r="H1976" s="7">
        <v>6.7171114651623804E-3</v>
      </c>
      <c r="I1976" s="7">
        <v>6.1545922792174503E-2</v>
      </c>
      <c r="J1976" s="7">
        <v>7.0461259180912006E-2</v>
      </c>
      <c r="K1976" s="7">
        <v>7.9960348031811901E-2</v>
      </c>
      <c r="L1976" s="7">
        <v>0.49861715532073803</v>
      </c>
      <c r="M1976" s="7">
        <v>3.6642158665026403E-2</v>
      </c>
      <c r="N1976" s="7">
        <v>5.90092074734501E-2</v>
      </c>
      <c r="O1976" s="7">
        <v>6.20663587126471E-3</v>
      </c>
      <c r="P1976" s="7">
        <v>0.16072321527179101</v>
      </c>
      <c r="Q1976" s="7">
        <v>7.0835389833626898</v>
      </c>
    </row>
    <row r="1977" spans="1:17" hidden="1" x14ac:dyDescent="0.3">
      <c r="A1977" s="3" t="s">
        <v>66</v>
      </c>
      <c r="B1977" s="2">
        <v>44317</v>
      </c>
      <c r="C1977" s="7">
        <v>1.15124545495804</v>
      </c>
      <c r="D1977" s="7">
        <v>1.39611001013762E-2</v>
      </c>
      <c r="E1977" s="7">
        <v>0.65724100371284999</v>
      </c>
      <c r="F1977" s="7">
        <v>0.32879789618577399</v>
      </c>
      <c r="G1977" s="7">
        <v>1.7284497579632099E-2</v>
      </c>
      <c r="H1977" s="7">
        <v>1.0327853895617099E-2</v>
      </c>
      <c r="I1977" s="7">
        <v>6.9528542024311496E-2</v>
      </c>
      <c r="J1977" s="7">
        <v>8.9399349974745204E-2</v>
      </c>
      <c r="K1977" s="7">
        <v>7.3309499375866796E-2</v>
      </c>
      <c r="L1977" s="7">
        <v>0.47162248584048999</v>
      </c>
      <c r="M1977" s="7">
        <v>3.8245673141000101E-2</v>
      </c>
      <c r="N1977" s="7">
        <v>5.3922907657689999E-2</v>
      </c>
      <c r="O1977" s="7">
        <v>7.3407700280604801E-3</v>
      </c>
      <c r="P1977" s="7">
        <v>0.169018420482587</v>
      </c>
      <c r="Q1977" s="7">
        <v>7.0519270094159996</v>
      </c>
    </row>
    <row r="1978" spans="1:17" hidden="1" x14ac:dyDescent="0.3">
      <c r="A1978" s="3" t="s">
        <v>66</v>
      </c>
      <c r="B1978" s="2">
        <v>44348</v>
      </c>
      <c r="C1978" s="7">
        <v>1.1075386989926801</v>
      </c>
      <c r="D1978" s="7">
        <v>1.25024154863393E-2</v>
      </c>
      <c r="E1978" s="7">
        <v>0.655613465915452</v>
      </c>
      <c r="F1978" s="7">
        <v>0.33188411859820899</v>
      </c>
      <c r="G1978" s="7">
        <v>1.7477151746737599E-2</v>
      </c>
      <c r="H1978" s="7">
        <v>1.17937214520375E-2</v>
      </c>
      <c r="I1978" s="7">
        <v>6.7743454370668602E-2</v>
      </c>
      <c r="J1978" s="7">
        <v>9.6793096809630205E-2</v>
      </c>
      <c r="K1978" s="7">
        <v>6.8811611774995896E-2</v>
      </c>
      <c r="L1978" s="7">
        <v>0.47392745288764698</v>
      </c>
      <c r="M1978" s="7">
        <v>4.0343806017183799E-2</v>
      </c>
      <c r="N1978" s="7">
        <v>5.06176327928822E-2</v>
      </c>
      <c r="O1978" s="7">
        <v>8.5283450135224797E-3</v>
      </c>
      <c r="P1978" s="7">
        <v>0.16396372713469501</v>
      </c>
      <c r="Q1978" s="7">
        <v>7.0493236278363902</v>
      </c>
    </row>
    <row r="1979" spans="1:17" hidden="1" x14ac:dyDescent="0.3">
      <c r="A1979" s="3" t="s">
        <v>66</v>
      </c>
      <c r="B1979" s="2">
        <v>44378</v>
      </c>
      <c r="C1979" s="7">
        <v>1.1536722436073701</v>
      </c>
      <c r="D1979" s="7">
        <v>1.2171860296145001E-2</v>
      </c>
      <c r="E1979" s="7">
        <v>0.66870878246745402</v>
      </c>
      <c r="F1979" s="7">
        <v>0.319119357236402</v>
      </c>
      <c r="G1979" s="7">
        <v>1.7615072623975998E-2</v>
      </c>
      <c r="H1979" s="7">
        <v>1.3086580128928001E-2</v>
      </c>
      <c r="I1979" s="7">
        <v>7.0238636987405706E-2</v>
      </c>
      <c r="J1979" s="7">
        <v>0.10562559683224</v>
      </c>
      <c r="K1979" s="7">
        <v>7.0400765295415293E-2</v>
      </c>
      <c r="L1979" s="7">
        <v>0.47269988088138398</v>
      </c>
      <c r="M1979" s="7">
        <v>3.9551025813120901E-2</v>
      </c>
      <c r="N1979" s="7">
        <v>4.5462751978042198E-2</v>
      </c>
      <c r="O1979" s="7">
        <v>1.0492034131046799E-2</v>
      </c>
      <c r="P1979" s="7">
        <v>0.15482765532844101</v>
      </c>
      <c r="Q1979" s="7">
        <v>7.0481116223839004</v>
      </c>
    </row>
    <row r="1980" spans="1:17" hidden="1" x14ac:dyDescent="0.3">
      <c r="A1980" s="3" t="s">
        <v>66</v>
      </c>
      <c r="B1980" s="2">
        <v>44409</v>
      </c>
      <c r="C1980" s="7">
        <v>1.13170037892634</v>
      </c>
      <c r="D1980" s="7">
        <v>1.26664772855309E-2</v>
      </c>
      <c r="E1980" s="7">
        <v>0.64890053927925195</v>
      </c>
      <c r="F1980" s="7">
        <v>0.33843298343521699</v>
      </c>
      <c r="G1980" s="7">
        <v>1.9149383999467001E-2</v>
      </c>
      <c r="H1980" s="7">
        <v>1.7165427329258801E-2</v>
      </c>
      <c r="I1980" s="7">
        <v>7.7600335235453496E-2</v>
      </c>
      <c r="J1980" s="7">
        <v>0.115871780134366</v>
      </c>
      <c r="K1980" s="7">
        <v>7.2595765203190707E-2</v>
      </c>
      <c r="L1980" s="7">
        <v>0.442843022651907</v>
      </c>
      <c r="M1980" s="7">
        <v>3.7250003896468903E-2</v>
      </c>
      <c r="N1980" s="7">
        <v>4.4192810383129902E-2</v>
      </c>
      <c r="O1980" s="7">
        <v>1.20667993674522E-2</v>
      </c>
      <c r="P1980" s="7">
        <v>0.16126467179930701</v>
      </c>
      <c r="Q1980" s="7">
        <v>7.0413831699731002</v>
      </c>
    </row>
    <row r="1981" spans="1:17" hidden="1" x14ac:dyDescent="0.3">
      <c r="A1981" s="3" t="s">
        <v>66</v>
      </c>
      <c r="B1981" s="2">
        <v>44440</v>
      </c>
      <c r="C1981" s="7">
        <v>1.12577996269007</v>
      </c>
      <c r="D1981" s="7">
        <v>1.2167891190986701E-2</v>
      </c>
      <c r="E1981" s="7">
        <v>0.64287898066875704</v>
      </c>
      <c r="F1981" s="7">
        <v>0.34495312814025703</v>
      </c>
      <c r="G1981" s="7">
        <v>2.0127757954167901E-2</v>
      </c>
      <c r="H1981" s="7">
        <v>1.3780204625439701E-2</v>
      </c>
      <c r="I1981" s="7">
        <v>6.0151066872073299E-2</v>
      </c>
      <c r="J1981" s="7">
        <v>0.105986903281891</v>
      </c>
      <c r="K1981" s="7">
        <v>0.10037899227658199</v>
      </c>
      <c r="L1981" s="7">
        <v>0.44201705947800202</v>
      </c>
      <c r="M1981" s="7">
        <v>3.7168295928927397E-2</v>
      </c>
      <c r="N1981" s="7">
        <v>4.4924951318065898E-2</v>
      </c>
      <c r="O1981" s="7">
        <v>1.2766291369618999E-2</v>
      </c>
      <c r="P1981" s="7">
        <v>0.16269847689523201</v>
      </c>
      <c r="Q1981" s="7">
        <v>7.0657789561073496</v>
      </c>
    </row>
    <row r="1982" spans="1:17" hidden="1" x14ac:dyDescent="0.3">
      <c r="A1982" s="3" t="s">
        <v>67</v>
      </c>
      <c r="B1982" s="2">
        <v>43466</v>
      </c>
      <c r="C1982" s="7">
        <v>0.839780783653158</v>
      </c>
      <c r="D1982" s="7">
        <v>3.4366676164856502E-2</v>
      </c>
      <c r="E1982" s="7">
        <v>0.54970846761262004</v>
      </c>
      <c r="F1982" s="7">
        <v>0.41592485622252401</v>
      </c>
      <c r="G1982" s="7">
        <v>1.36035797727312E-2</v>
      </c>
      <c r="H1982" s="7">
        <v>1.45480547819453E-2</v>
      </c>
      <c r="I1982" s="7">
        <v>9.11250529283643E-2</v>
      </c>
      <c r="J1982" s="7">
        <v>8.9511792540082305E-2</v>
      </c>
      <c r="K1982" s="7">
        <v>5.2686257604086101E-2</v>
      </c>
      <c r="L1982" s="7">
        <v>0.37947659108808202</v>
      </c>
      <c r="M1982" s="7">
        <v>7.7618513662844502E-2</v>
      </c>
      <c r="N1982" s="7">
        <v>7.0504880230060601E-2</v>
      </c>
      <c r="O1982" s="7">
        <v>3.6030455133194098E-2</v>
      </c>
      <c r="P1982" s="7">
        <v>0.174894822258609</v>
      </c>
      <c r="Q1982" s="7">
        <v>5.1335844833790096</v>
      </c>
    </row>
    <row r="1983" spans="1:17" hidden="1" x14ac:dyDescent="0.3">
      <c r="A1983" s="3" t="s">
        <v>67</v>
      </c>
      <c r="B1983" s="2">
        <v>43497</v>
      </c>
      <c r="C1983" s="7">
        <v>0.841809938746646</v>
      </c>
      <c r="D1983" s="7">
        <v>3.4973944876351901E-2</v>
      </c>
      <c r="E1983" s="7">
        <v>0.52667440609507798</v>
      </c>
      <c r="F1983" s="7">
        <v>0.43835164902856999</v>
      </c>
      <c r="G1983" s="7">
        <v>1.36657916486986E-2</v>
      </c>
      <c r="H1983" s="7">
        <v>1.35065114030104E-2</v>
      </c>
      <c r="I1983" s="7">
        <v>9.2180240207674097E-2</v>
      </c>
      <c r="J1983" s="7">
        <v>0.104263354701289</v>
      </c>
      <c r="K1983" s="7">
        <v>4.5459391104858998E-2</v>
      </c>
      <c r="L1983" s="7">
        <v>0.377093466820699</v>
      </c>
      <c r="M1983" s="7">
        <v>7.9091257179823196E-2</v>
      </c>
      <c r="N1983" s="7">
        <v>7.2555341910378102E-2</v>
      </c>
      <c r="O1983" s="7">
        <v>3.61283112680688E-2</v>
      </c>
      <c r="P1983" s="7">
        <v>0.166056333755499</v>
      </c>
      <c r="Q1983" s="7">
        <v>5.1667678165704602</v>
      </c>
    </row>
    <row r="1984" spans="1:17" hidden="1" x14ac:dyDescent="0.3">
      <c r="A1984" s="3" t="s">
        <v>67</v>
      </c>
      <c r="B1984" s="2">
        <v>43525</v>
      </c>
      <c r="C1984" s="7">
        <v>1.05133305183661</v>
      </c>
      <c r="D1984" s="7">
        <v>3.8375285622937898E-2</v>
      </c>
      <c r="E1984" s="7">
        <v>0.48903742298199199</v>
      </c>
      <c r="F1984" s="7">
        <v>0.47258729139507</v>
      </c>
      <c r="G1984" s="7">
        <v>1.36532776145453E-2</v>
      </c>
      <c r="H1984" s="7">
        <v>1.1899107081548401E-2</v>
      </c>
      <c r="I1984" s="7">
        <v>0.10162234312087599</v>
      </c>
      <c r="J1984" s="7">
        <v>0.103304730598213</v>
      </c>
      <c r="K1984" s="7">
        <v>4.4159703977368903E-2</v>
      </c>
      <c r="L1984" s="7">
        <v>0.35857646438697099</v>
      </c>
      <c r="M1984" s="7">
        <v>7.2691195042826395E-2</v>
      </c>
      <c r="N1984" s="7">
        <v>7.1834249528937397E-2</v>
      </c>
      <c r="O1984" s="7">
        <v>3.6447466251823601E-2</v>
      </c>
      <c r="P1984" s="7">
        <v>0.185811462396891</v>
      </c>
      <c r="Q1984" s="7">
        <v>5.1397477779649501</v>
      </c>
    </row>
    <row r="1985" spans="1:17" hidden="1" x14ac:dyDescent="0.3">
      <c r="A1985" s="3" t="s">
        <v>67</v>
      </c>
      <c r="B1985" s="2">
        <v>43556</v>
      </c>
      <c r="C1985" s="7">
        <v>0.99547894048487695</v>
      </c>
      <c r="D1985" s="7">
        <v>3.4487247547634901E-2</v>
      </c>
      <c r="E1985" s="7">
        <v>0.52615978315051304</v>
      </c>
      <c r="F1985" s="7">
        <v>0.43935296930185203</v>
      </c>
      <c r="G1985" s="7">
        <v>1.50833991906732E-2</v>
      </c>
      <c r="H1985" s="7">
        <v>1.20100234437164E-2</v>
      </c>
      <c r="I1985" s="7">
        <v>9.4407272438115197E-2</v>
      </c>
      <c r="J1985" s="7">
        <v>0.106067243643753</v>
      </c>
      <c r="K1985" s="7">
        <v>4.7292890789982001E-2</v>
      </c>
      <c r="L1985" s="7">
        <v>0.36883843679112099</v>
      </c>
      <c r="M1985" s="7">
        <v>7.2611253854799995E-2</v>
      </c>
      <c r="N1985" s="7">
        <v>7.9270925219807706E-2</v>
      </c>
      <c r="O1985" s="7">
        <v>3.6585734087883799E-2</v>
      </c>
      <c r="P1985" s="7">
        <v>0.167832820540148</v>
      </c>
      <c r="Q1985" s="7">
        <v>5.0743096460130799</v>
      </c>
    </row>
    <row r="1986" spans="1:17" hidden="1" x14ac:dyDescent="0.3">
      <c r="A1986" s="3" t="s">
        <v>67</v>
      </c>
      <c r="B1986" s="2">
        <v>43586</v>
      </c>
      <c r="C1986" s="7">
        <v>1.0335598966897399</v>
      </c>
      <c r="D1986" s="7">
        <v>3.3076963296726401E-2</v>
      </c>
      <c r="E1986" s="7">
        <v>0.518519154523854</v>
      </c>
      <c r="F1986" s="7">
        <v>0.44840388217941901</v>
      </c>
      <c r="G1986" s="7">
        <v>1.37367020192276E-2</v>
      </c>
      <c r="H1986" s="7">
        <v>1.33747872918201E-2</v>
      </c>
      <c r="I1986" s="7">
        <v>9.0927756767220494E-2</v>
      </c>
      <c r="J1986" s="7">
        <v>0.105438315787813</v>
      </c>
      <c r="K1986" s="7">
        <v>4.3327976280610997E-2</v>
      </c>
      <c r="L1986" s="7">
        <v>0.35409947451976198</v>
      </c>
      <c r="M1986" s="7">
        <v>7.25820421014782E-2</v>
      </c>
      <c r="N1986" s="7">
        <v>8.7146896059014406E-2</v>
      </c>
      <c r="O1986" s="7">
        <v>3.8997832634230803E-2</v>
      </c>
      <c r="P1986" s="7">
        <v>0.18036821653882201</v>
      </c>
      <c r="Q1986" s="7">
        <v>5.0603087153035897</v>
      </c>
    </row>
    <row r="1987" spans="1:17" hidden="1" x14ac:dyDescent="0.3">
      <c r="A1987" s="3" t="s">
        <v>67</v>
      </c>
      <c r="B1987" s="2">
        <v>43617</v>
      </c>
      <c r="C1987" s="7">
        <v>1.01165103644522</v>
      </c>
      <c r="D1987" s="7">
        <v>3.3381696536127603E-2</v>
      </c>
      <c r="E1987" s="7">
        <v>0.51985722055571304</v>
      </c>
      <c r="F1987" s="7">
        <v>0.44676108290816002</v>
      </c>
      <c r="G1987" s="7">
        <v>1.3799117548740501E-2</v>
      </c>
      <c r="H1987" s="7">
        <v>1.25574816616125E-2</v>
      </c>
      <c r="I1987" s="7">
        <v>9.1283747087993999E-2</v>
      </c>
      <c r="J1987" s="7">
        <v>0.109328947951156</v>
      </c>
      <c r="K1987" s="7">
        <v>4.6234022804252199E-2</v>
      </c>
      <c r="L1987" s="7">
        <v>0.362261476426054</v>
      </c>
      <c r="M1987" s="7">
        <v>7.2438354539579503E-2</v>
      </c>
      <c r="N1987" s="7">
        <v>7.3929895644945606E-2</v>
      </c>
      <c r="O1987" s="7">
        <v>3.37401148786785E-2</v>
      </c>
      <c r="P1987" s="7">
        <v>0.18442684145698701</v>
      </c>
      <c r="Q1987" s="7">
        <v>5.1824493276394996</v>
      </c>
    </row>
    <row r="1988" spans="1:17" hidden="1" x14ac:dyDescent="0.3">
      <c r="A1988" s="3" t="s">
        <v>67</v>
      </c>
      <c r="B1988" s="2">
        <v>43647</v>
      </c>
      <c r="C1988" s="7">
        <v>1.05054343104651</v>
      </c>
      <c r="D1988" s="7">
        <v>3.3481644063767198E-2</v>
      </c>
      <c r="E1988" s="7">
        <v>0.51511586357469397</v>
      </c>
      <c r="F1988" s="7">
        <v>0.45140249236153901</v>
      </c>
      <c r="G1988" s="7">
        <v>1.4670096698624201E-2</v>
      </c>
      <c r="H1988" s="7">
        <v>1.3434817367419E-2</v>
      </c>
      <c r="I1988" s="7">
        <v>9.4851833113679895E-2</v>
      </c>
      <c r="J1988" s="7">
        <v>0.108486502736406</v>
      </c>
      <c r="K1988" s="7">
        <v>4.4557650946002697E-2</v>
      </c>
      <c r="L1988" s="7">
        <v>0.35571893394728699</v>
      </c>
      <c r="M1988" s="7">
        <v>7.1120118878767194E-2</v>
      </c>
      <c r="N1988" s="7">
        <v>8.3946894642804901E-2</v>
      </c>
      <c r="O1988" s="7">
        <v>3.5786571466950398E-2</v>
      </c>
      <c r="P1988" s="7">
        <v>0.17742658020205901</v>
      </c>
      <c r="Q1988" s="7">
        <v>5.0778357072788296</v>
      </c>
    </row>
    <row r="1989" spans="1:17" hidden="1" x14ac:dyDescent="0.3">
      <c r="A1989" s="3" t="s">
        <v>67</v>
      </c>
      <c r="B1989" s="2">
        <v>43678</v>
      </c>
      <c r="C1989" s="7">
        <v>1.0563899929599601</v>
      </c>
      <c r="D1989" s="7">
        <v>3.1977566451540401E-2</v>
      </c>
      <c r="E1989" s="7">
        <v>0.51590736180934205</v>
      </c>
      <c r="F1989" s="7">
        <v>0.45211507173911802</v>
      </c>
      <c r="G1989" s="7">
        <v>1.38318203503273E-2</v>
      </c>
      <c r="H1989" s="7">
        <v>1.2564365384836899E-2</v>
      </c>
      <c r="I1989" s="7">
        <v>9.8588180273798703E-2</v>
      </c>
      <c r="J1989" s="7">
        <v>0.118437552923273</v>
      </c>
      <c r="K1989" s="7">
        <v>5.0449578069869799E-2</v>
      </c>
      <c r="L1989" s="7">
        <v>0.35221661003119498</v>
      </c>
      <c r="M1989" s="7">
        <v>6.7209592115172703E-2</v>
      </c>
      <c r="N1989" s="7">
        <v>7.1602923663568199E-2</v>
      </c>
      <c r="O1989" s="7">
        <v>3.6536677046509203E-2</v>
      </c>
      <c r="P1989" s="7">
        <v>0.17856270014144901</v>
      </c>
      <c r="Q1989" s="7">
        <v>5.1670433344962898</v>
      </c>
    </row>
    <row r="1990" spans="1:17" hidden="1" x14ac:dyDescent="0.3">
      <c r="A1990" s="3" t="s">
        <v>67</v>
      </c>
      <c r="B1990" s="2">
        <v>43709</v>
      </c>
      <c r="C1990" s="7">
        <v>0.95888317894526698</v>
      </c>
      <c r="D1990" s="7">
        <v>3.5442358376290402E-2</v>
      </c>
      <c r="E1990" s="7">
        <v>0.52705918569639698</v>
      </c>
      <c r="F1990" s="7">
        <v>0.43749845592731301</v>
      </c>
      <c r="G1990" s="7">
        <v>1.39584825753939E-2</v>
      </c>
      <c r="H1990" s="7">
        <v>1.358803509926E-2</v>
      </c>
      <c r="I1990" s="7">
        <v>8.9426334284915698E-2</v>
      </c>
      <c r="J1990" s="7">
        <v>0.106322055631647</v>
      </c>
      <c r="K1990" s="7">
        <v>4.9067420819877E-2</v>
      </c>
      <c r="L1990" s="7">
        <v>0.36889894893665398</v>
      </c>
      <c r="M1990" s="7">
        <v>6.7024347013635993E-2</v>
      </c>
      <c r="N1990" s="7">
        <v>7.6981541608558204E-2</v>
      </c>
      <c r="O1990" s="7">
        <v>3.51963664301706E-2</v>
      </c>
      <c r="P1990" s="7">
        <v>0.17953646759988701</v>
      </c>
      <c r="Q1990" s="7">
        <v>5.1089611126577301</v>
      </c>
    </row>
    <row r="1991" spans="1:17" hidden="1" x14ac:dyDescent="0.3">
      <c r="A1991" s="3" t="s">
        <v>67</v>
      </c>
      <c r="B1991" s="2">
        <v>43739</v>
      </c>
      <c r="C1991" s="7">
        <v>0.99237220246506996</v>
      </c>
      <c r="D1991" s="7">
        <v>3.6791196314565199E-2</v>
      </c>
      <c r="E1991" s="7">
        <v>0.53924610104796999</v>
      </c>
      <c r="F1991" s="7">
        <v>0.42396270263746499</v>
      </c>
      <c r="G1991" s="7">
        <v>1.35111116048321E-2</v>
      </c>
      <c r="H1991" s="7">
        <v>1.22127450144354E-2</v>
      </c>
      <c r="I1991" s="7">
        <v>9.2907013216130693E-2</v>
      </c>
      <c r="J1991" s="7">
        <v>0.101762243664657</v>
      </c>
      <c r="K1991" s="7">
        <v>4.7463850442811401E-2</v>
      </c>
      <c r="L1991" s="7">
        <v>0.37392802254208402</v>
      </c>
      <c r="M1991" s="7">
        <v>7.1389941073805793E-2</v>
      </c>
      <c r="N1991" s="7">
        <v>7.3477164157717406E-2</v>
      </c>
      <c r="O1991" s="7">
        <v>3.01404597046275E-2</v>
      </c>
      <c r="P1991" s="7">
        <v>0.18320744857889901</v>
      </c>
      <c r="Q1991" s="7">
        <v>5.0775869906555799</v>
      </c>
    </row>
    <row r="1992" spans="1:17" hidden="1" x14ac:dyDescent="0.3">
      <c r="A1992" s="3" t="s">
        <v>67</v>
      </c>
      <c r="B1992" s="2">
        <v>43770</v>
      </c>
      <c r="C1992" s="7">
        <v>1.01577625563975</v>
      </c>
      <c r="D1992" s="7">
        <v>3.5954702805906201E-2</v>
      </c>
      <c r="E1992" s="7">
        <v>0.52293438498631795</v>
      </c>
      <c r="F1992" s="7">
        <v>0.44111091220777598</v>
      </c>
      <c r="G1992" s="7">
        <v>1.44464960529023E-2</v>
      </c>
      <c r="H1992" s="7">
        <v>1.3176276593062201E-2</v>
      </c>
      <c r="I1992" s="7">
        <v>9.83359362104472E-2</v>
      </c>
      <c r="J1992" s="7">
        <v>0.101849720990432</v>
      </c>
      <c r="K1992" s="7">
        <v>5.9280133939213303E-2</v>
      </c>
      <c r="L1992" s="7">
        <v>0.37452381399810603</v>
      </c>
      <c r="M1992" s="7">
        <v>7.2353441643321595E-2</v>
      </c>
      <c r="N1992" s="7">
        <v>7.0168556770359602E-2</v>
      </c>
      <c r="O1992" s="7">
        <v>2.82867681935078E-2</v>
      </c>
      <c r="P1992" s="7">
        <v>0.16757885560864799</v>
      </c>
      <c r="Q1992" s="7">
        <v>5.1045602709428897</v>
      </c>
    </row>
    <row r="1993" spans="1:17" hidden="1" x14ac:dyDescent="0.3">
      <c r="A1993" s="3" t="s">
        <v>67</v>
      </c>
      <c r="B1993" s="2">
        <v>43800</v>
      </c>
      <c r="C1993" s="7">
        <v>1.1524212910872</v>
      </c>
      <c r="D1993" s="7">
        <v>3.5816541818573702E-2</v>
      </c>
      <c r="E1993" s="7">
        <v>0.53981487197079603</v>
      </c>
      <c r="F1993" s="7">
        <v>0.42436858621063001</v>
      </c>
      <c r="G1993" s="7">
        <v>1.6301586917632501E-2</v>
      </c>
      <c r="H1993" s="7">
        <v>1.7875686548043401E-2</v>
      </c>
      <c r="I1993" s="7">
        <v>0.106617351384911</v>
      </c>
      <c r="J1993" s="7">
        <v>0.101654461068189</v>
      </c>
      <c r="K1993" s="7">
        <v>7.0351460577988398E-2</v>
      </c>
      <c r="L1993" s="7">
        <v>0.380007039745761</v>
      </c>
      <c r="M1993" s="7">
        <v>6.9016986441297501E-2</v>
      </c>
      <c r="N1993" s="7">
        <v>5.9137647865732799E-2</v>
      </c>
      <c r="O1993" s="7">
        <v>2.5681378265689499E-2</v>
      </c>
      <c r="P1993" s="7">
        <v>0.15335640118475499</v>
      </c>
      <c r="Q1993" s="7">
        <v>5.1508355258130898</v>
      </c>
    </row>
    <row r="1994" spans="1:17" hidden="1" x14ac:dyDescent="0.3">
      <c r="A1994" s="3" t="s">
        <v>67</v>
      </c>
      <c r="B1994" s="2">
        <v>43831</v>
      </c>
      <c r="C1994" s="7">
        <v>0.91814956165532502</v>
      </c>
      <c r="D1994" s="7">
        <v>3.5910405267731801E-2</v>
      </c>
      <c r="E1994" s="7">
        <v>0.54525664237145199</v>
      </c>
      <c r="F1994" s="7">
        <v>0.41883295236081602</v>
      </c>
      <c r="G1994" s="7">
        <v>1.3583698607139E-2</v>
      </c>
      <c r="H1994" s="7">
        <v>1.13149661041158E-2</v>
      </c>
      <c r="I1994" s="7">
        <v>9.4205986021153904E-2</v>
      </c>
      <c r="J1994" s="7">
        <v>0.100536179134319</v>
      </c>
      <c r="K1994" s="7">
        <v>5.03640162353301E-2</v>
      </c>
      <c r="L1994" s="7">
        <v>0.38070884365734098</v>
      </c>
      <c r="M1994" s="7">
        <v>7.7913369291419093E-2</v>
      </c>
      <c r="N1994" s="7">
        <v>6.7677479078990396E-2</v>
      </c>
      <c r="O1994" s="7">
        <v>3.1992972794890301E-2</v>
      </c>
      <c r="P1994" s="7">
        <v>0.171702489075301</v>
      </c>
      <c r="Q1994" s="7">
        <v>5.1440498706626299</v>
      </c>
    </row>
    <row r="1995" spans="1:17" hidden="1" x14ac:dyDescent="0.3">
      <c r="A1995" s="3" t="s">
        <v>67</v>
      </c>
      <c r="B1995" s="2">
        <v>43862</v>
      </c>
      <c r="C1995" s="7">
        <v>0.92885651454299001</v>
      </c>
      <c r="D1995" s="7">
        <v>3.5596583783039502E-2</v>
      </c>
      <c r="E1995" s="7">
        <v>0.53943292523751596</v>
      </c>
      <c r="F1995" s="7">
        <v>0.424970490979445</v>
      </c>
      <c r="G1995" s="7">
        <v>1.27563512740923E-2</v>
      </c>
      <c r="H1995" s="7">
        <v>1.21142008423485E-2</v>
      </c>
      <c r="I1995" s="7">
        <v>9.0745765600186407E-2</v>
      </c>
      <c r="J1995" s="7">
        <v>0.105705881137589</v>
      </c>
      <c r="K1995" s="7">
        <v>4.9058803106433103E-2</v>
      </c>
      <c r="L1995" s="7">
        <v>0.38389192724093102</v>
      </c>
      <c r="M1995" s="7">
        <v>7.0754781955614104E-2</v>
      </c>
      <c r="N1995" s="7">
        <v>7.4010514695573307E-2</v>
      </c>
      <c r="O1995" s="7">
        <v>2.9679826550012601E-2</v>
      </c>
      <c r="P1995" s="7">
        <v>0.17128194759721899</v>
      </c>
      <c r="Q1995" s="7">
        <v>5.1170374486005796</v>
      </c>
    </row>
    <row r="1996" spans="1:17" x14ac:dyDescent="0.3">
      <c r="A1996" s="3" t="s">
        <v>67</v>
      </c>
      <c r="B1996" s="2">
        <v>43891</v>
      </c>
      <c r="C1996" s="7">
        <v>0.92998887941892705</v>
      </c>
      <c r="D1996" s="7">
        <v>3.9998535719118399E-2</v>
      </c>
      <c r="E1996" s="7">
        <v>0.564033986282651</v>
      </c>
      <c r="F1996" s="7">
        <v>0.39596747799823001</v>
      </c>
      <c r="G1996" s="7">
        <v>1.2484663938307E-2</v>
      </c>
      <c r="H1996" s="7">
        <v>7.6796686696475602E-3</v>
      </c>
      <c r="I1996" s="7">
        <v>7.1629847612591793E-2</v>
      </c>
      <c r="J1996" s="7">
        <v>6.9180983111731306E-2</v>
      </c>
      <c r="K1996" s="7">
        <v>4.2119613461181503E-2</v>
      </c>
      <c r="L1996" s="7">
        <v>0.47739796970477499</v>
      </c>
      <c r="M1996" s="7">
        <v>5.6617348682759902E-2</v>
      </c>
      <c r="N1996" s="7">
        <v>7.73812375653707E-2</v>
      </c>
      <c r="O1996" s="7">
        <v>1.69251285580319E-2</v>
      </c>
      <c r="P1996" s="7">
        <v>0.168583538695604</v>
      </c>
      <c r="Q1996" s="7">
        <v>5.1073849122980999</v>
      </c>
    </row>
    <row r="1997" spans="1:17" hidden="1" x14ac:dyDescent="0.3">
      <c r="A1997" s="3" t="s">
        <v>67</v>
      </c>
      <c r="B1997" s="2">
        <v>43922</v>
      </c>
      <c r="C1997" s="7">
        <v>0.53965377567385897</v>
      </c>
      <c r="D1997" s="7">
        <v>4.3079473561376001E-2</v>
      </c>
      <c r="E1997" s="7">
        <v>0.66575151908309205</v>
      </c>
      <c r="F1997" s="7">
        <v>0.29116900735553197</v>
      </c>
      <c r="G1997" s="7">
        <v>1.18343713354984E-2</v>
      </c>
      <c r="H1997" s="7">
        <v>4.5223030717049398E-4</v>
      </c>
      <c r="I1997" s="7">
        <v>1.8704510481319801E-2</v>
      </c>
      <c r="J1997" s="7">
        <v>2.4452053697550501E-2</v>
      </c>
      <c r="K1997" s="7">
        <v>1.08895161002352E-2</v>
      </c>
      <c r="L1997" s="7">
        <v>0.76323778840136003</v>
      </c>
      <c r="M1997" s="7">
        <v>1.9540134473830101E-2</v>
      </c>
      <c r="N1997" s="7">
        <v>4.3602135792357402E-2</v>
      </c>
      <c r="O1997" s="7">
        <v>1.64437328543312E-3</v>
      </c>
      <c r="P1997" s="7">
        <v>0.105642886125245</v>
      </c>
      <c r="Q1997" s="7">
        <v>5.3097548304076101</v>
      </c>
    </row>
    <row r="1998" spans="1:17" hidden="1" x14ac:dyDescent="0.3">
      <c r="A1998" s="3" t="s">
        <v>67</v>
      </c>
      <c r="B1998" s="2">
        <v>43952</v>
      </c>
      <c r="C1998" s="7">
        <v>0.67867709667972298</v>
      </c>
      <c r="D1998" s="7">
        <v>4.1738963951758697E-2</v>
      </c>
      <c r="E1998" s="7">
        <v>0.62945028963023397</v>
      </c>
      <c r="F1998" s="7">
        <v>0.328810746418008</v>
      </c>
      <c r="G1998" s="7">
        <v>1.32895591520312E-2</v>
      </c>
      <c r="H1998" s="7">
        <v>1.37433916886675E-3</v>
      </c>
      <c r="I1998" s="7">
        <v>2.1737957115149299E-2</v>
      </c>
      <c r="J1998" s="7">
        <v>3.6670490046971697E-2</v>
      </c>
      <c r="K1998" s="7">
        <v>1.01534388649328E-2</v>
      </c>
      <c r="L1998" s="7">
        <v>0.66034942984469303</v>
      </c>
      <c r="M1998" s="7">
        <v>2.3567476651652399E-2</v>
      </c>
      <c r="N1998" s="7">
        <v>9.8257816443613505E-2</v>
      </c>
      <c r="O1998" s="7">
        <v>2.1202942537068702E-3</v>
      </c>
      <c r="P1998" s="7">
        <v>0.13247919845838299</v>
      </c>
      <c r="Q1998" s="7">
        <v>5.293318827996</v>
      </c>
    </row>
    <row r="1999" spans="1:17" hidden="1" x14ac:dyDescent="0.3">
      <c r="A1999" s="3" t="s">
        <v>67</v>
      </c>
      <c r="B1999" s="2">
        <v>43983</v>
      </c>
      <c r="C1999" s="7">
        <v>0.80435910359797602</v>
      </c>
      <c r="D1999" s="7">
        <v>4.1528385953867097E-2</v>
      </c>
      <c r="E1999" s="7">
        <v>0.57889463322299195</v>
      </c>
      <c r="F1999" s="7">
        <v>0.37957698082314101</v>
      </c>
      <c r="G1999" s="7">
        <v>1.3110254983432599E-2</v>
      </c>
      <c r="H1999" s="7">
        <v>5.2619381221711403E-3</v>
      </c>
      <c r="I1999" s="7">
        <v>7.6223908907537094E-2</v>
      </c>
      <c r="J1999" s="7">
        <v>4.5170290941419403E-2</v>
      </c>
      <c r="K1999" s="7">
        <v>1.9907134978742799E-2</v>
      </c>
      <c r="L1999" s="7">
        <v>0.53801086842376</v>
      </c>
      <c r="M1999" s="7">
        <v>3.7242700306112902E-2</v>
      </c>
      <c r="N1999" s="7">
        <v>9.5088744587016105E-2</v>
      </c>
      <c r="O1999" s="7">
        <v>3.4684518203828602E-3</v>
      </c>
      <c r="P1999" s="7">
        <v>0.16651570692942499</v>
      </c>
      <c r="Q1999" s="7">
        <v>5.2200944757194003</v>
      </c>
    </row>
    <row r="2000" spans="1:17" hidden="1" x14ac:dyDescent="0.3">
      <c r="A2000" s="3" t="s">
        <v>67</v>
      </c>
      <c r="B2000" s="2">
        <v>44013</v>
      </c>
      <c r="C2000" s="7">
        <v>1.0131732613475699</v>
      </c>
      <c r="D2000" s="7">
        <v>3.8633495185688899E-2</v>
      </c>
      <c r="E2000" s="7">
        <v>0.52523505720438601</v>
      </c>
      <c r="F2000" s="7">
        <v>0.436131447609925</v>
      </c>
      <c r="G2000" s="7">
        <v>1.41104128401716E-2</v>
      </c>
      <c r="H2000" s="7">
        <v>7.2735804284151601E-3</v>
      </c>
      <c r="I2000" s="7">
        <v>0.113131177804612</v>
      </c>
      <c r="J2000" s="7">
        <v>8.7759856726031094E-2</v>
      </c>
      <c r="K2000" s="7">
        <v>3.2364035938703899E-2</v>
      </c>
      <c r="L2000" s="7">
        <v>0.41762673948817503</v>
      </c>
      <c r="M2000" s="7">
        <v>6.0551072843254901E-2</v>
      </c>
      <c r="N2000" s="7">
        <v>8.1597981623602794E-2</v>
      </c>
      <c r="O2000" s="7">
        <v>1.07057974381197E-2</v>
      </c>
      <c r="P2000" s="7">
        <v>0.17487934486891299</v>
      </c>
      <c r="Q2000" s="7">
        <v>5.1741002081980598</v>
      </c>
    </row>
    <row r="2001" spans="1:17" hidden="1" x14ac:dyDescent="0.3">
      <c r="A2001" s="3" t="s">
        <v>67</v>
      </c>
      <c r="B2001" s="2">
        <v>44044</v>
      </c>
      <c r="C2001" s="7">
        <v>1.03970879429616</v>
      </c>
      <c r="D2001" s="7">
        <v>3.8142908307297697E-2</v>
      </c>
      <c r="E2001" s="7">
        <v>0.54070935533729603</v>
      </c>
      <c r="F2001" s="7">
        <v>0.42114773635540598</v>
      </c>
      <c r="G2001" s="7">
        <v>1.1925380490175601E-2</v>
      </c>
      <c r="H2001" s="7">
        <v>7.6522953920874198E-3</v>
      </c>
      <c r="I2001" s="7">
        <v>9.8138909020156498E-2</v>
      </c>
      <c r="J2001" s="7">
        <v>0.12528261887477299</v>
      </c>
      <c r="K2001" s="7">
        <v>3.3041097955314201E-2</v>
      </c>
      <c r="L2001" s="7">
        <v>0.39943818532651698</v>
      </c>
      <c r="M2001" s="7">
        <v>6.0588881355028899E-2</v>
      </c>
      <c r="N2001" s="7">
        <v>8.0190193936945403E-2</v>
      </c>
      <c r="O2001" s="7">
        <v>1.6750794529909099E-2</v>
      </c>
      <c r="P2001" s="7">
        <v>0.16699164311909301</v>
      </c>
      <c r="Q2001" s="7">
        <v>5.2165928460147297</v>
      </c>
    </row>
    <row r="2002" spans="1:17" hidden="1" x14ac:dyDescent="0.3">
      <c r="A2002" s="3" t="s">
        <v>67</v>
      </c>
      <c r="B2002" s="2">
        <v>44075</v>
      </c>
      <c r="C2002" s="7">
        <v>1.0297067964339901</v>
      </c>
      <c r="D2002" s="7">
        <v>3.8094342375437802E-2</v>
      </c>
      <c r="E2002" s="7">
        <v>0.53706837595663004</v>
      </c>
      <c r="F2002" s="7">
        <v>0.424837281667932</v>
      </c>
      <c r="G2002" s="7">
        <v>1.40549752972596E-2</v>
      </c>
      <c r="H2002" s="7">
        <v>7.701394042852E-3</v>
      </c>
      <c r="I2002" s="7">
        <v>0.11635792106592301</v>
      </c>
      <c r="J2002" s="7">
        <v>0.10376954950103801</v>
      </c>
      <c r="K2002" s="7">
        <v>3.39964138636576E-2</v>
      </c>
      <c r="L2002" s="7">
        <v>0.38961843149860997</v>
      </c>
      <c r="M2002" s="7">
        <v>6.4342285869292901E-2</v>
      </c>
      <c r="N2002" s="7">
        <v>8.4560377478898094E-2</v>
      </c>
      <c r="O2002" s="7">
        <v>1.51871896423494E-2</v>
      </c>
      <c r="P2002" s="7">
        <v>0.17041146174012001</v>
      </c>
      <c r="Q2002" s="7">
        <v>5.1517851578581197</v>
      </c>
    </row>
    <row r="2003" spans="1:17" hidden="1" x14ac:dyDescent="0.3">
      <c r="A2003" s="3" t="s">
        <v>67</v>
      </c>
      <c r="B2003" s="2">
        <v>44105</v>
      </c>
      <c r="C2003" s="7">
        <v>1.01629627135015</v>
      </c>
      <c r="D2003" s="7">
        <v>4.7504296665293697E-2</v>
      </c>
      <c r="E2003" s="7">
        <v>0.55650162209072196</v>
      </c>
      <c r="F2003" s="7">
        <v>0.395994081243984</v>
      </c>
      <c r="G2003" s="7">
        <v>1.5427762792287299E-2</v>
      </c>
      <c r="H2003" s="7">
        <v>8.3413050702629398E-3</v>
      </c>
      <c r="I2003" s="7">
        <v>9.2558677941002407E-2</v>
      </c>
      <c r="J2003" s="7">
        <v>0.102544449968815</v>
      </c>
      <c r="K2003" s="7">
        <v>3.66526353209779E-2</v>
      </c>
      <c r="L2003" s="7">
        <v>0.415653429257547</v>
      </c>
      <c r="M2003" s="7">
        <v>6.5466797636063098E-2</v>
      </c>
      <c r="N2003" s="7">
        <v>8.7393567531542204E-2</v>
      </c>
      <c r="O2003" s="7">
        <v>1.3445470199751E-2</v>
      </c>
      <c r="P2003" s="7">
        <v>0.162515904281751</v>
      </c>
      <c r="Q2003" s="7">
        <v>5.16760003423218</v>
      </c>
    </row>
    <row r="2004" spans="1:17" hidden="1" x14ac:dyDescent="0.3">
      <c r="A2004" s="3" t="s">
        <v>67</v>
      </c>
      <c r="B2004" s="2">
        <v>44136</v>
      </c>
      <c r="C2004" s="7">
        <v>0.79725960069326096</v>
      </c>
      <c r="D2004" s="7">
        <v>4.1073731016992097E-2</v>
      </c>
      <c r="E2004" s="7">
        <v>0.59992804904887798</v>
      </c>
      <c r="F2004" s="7">
        <v>0.358998219934129</v>
      </c>
      <c r="G2004" s="7">
        <v>1.7406814219201101E-2</v>
      </c>
      <c r="H2004" s="7">
        <v>5.1167729211745701E-3</v>
      </c>
      <c r="I2004" s="7">
        <v>5.1091668247183697E-2</v>
      </c>
      <c r="J2004" s="7">
        <v>5.5329940507704803E-2</v>
      </c>
      <c r="K2004" s="7">
        <v>2.05890617254775E-2</v>
      </c>
      <c r="L2004" s="7">
        <v>0.52638333783365499</v>
      </c>
      <c r="M2004" s="7">
        <v>6.7647703995183203E-2</v>
      </c>
      <c r="N2004" s="7">
        <v>0.10217372948181799</v>
      </c>
      <c r="O2004" s="7">
        <v>8.2007673693547806E-3</v>
      </c>
      <c r="P2004" s="7">
        <v>0.14606020369924799</v>
      </c>
      <c r="Q2004" s="7">
        <v>5.1797848072826902</v>
      </c>
    </row>
    <row r="2005" spans="1:17" hidden="1" x14ac:dyDescent="0.3">
      <c r="A2005" s="3" t="s">
        <v>67</v>
      </c>
      <c r="B2005" s="2">
        <v>44166</v>
      </c>
      <c r="C2005" s="7">
        <v>1.04639496159821</v>
      </c>
      <c r="D2005" s="7">
        <v>4.4201134470862699E-2</v>
      </c>
      <c r="E2005" s="7">
        <v>0.58816159670941703</v>
      </c>
      <c r="F2005" s="7">
        <v>0.36763726881971998</v>
      </c>
      <c r="G2005" s="7">
        <v>1.7733883963587199E-2</v>
      </c>
      <c r="H2005" s="7">
        <v>1.2383676885239199E-2</v>
      </c>
      <c r="I2005" s="7">
        <v>0.103795587959139</v>
      </c>
      <c r="J2005" s="7">
        <v>7.4485378077101802E-2</v>
      </c>
      <c r="K2005" s="7">
        <v>5.3576739619734103E-2</v>
      </c>
      <c r="L2005" s="7">
        <v>0.46318410010227701</v>
      </c>
      <c r="M2005" s="7">
        <v>7.2033199565032902E-2</v>
      </c>
      <c r="N2005" s="7">
        <v>6.8053626667755204E-2</v>
      </c>
      <c r="O2005" s="7">
        <v>6.4250005854945696E-3</v>
      </c>
      <c r="P2005" s="7">
        <v>0.12832880657463999</v>
      </c>
      <c r="Q2005" s="7">
        <v>5.1524054575178999</v>
      </c>
    </row>
    <row r="2006" spans="1:17" hidden="1" x14ac:dyDescent="0.3">
      <c r="A2006" s="3" t="s">
        <v>67</v>
      </c>
      <c r="B2006" s="2">
        <v>44197</v>
      </c>
      <c r="C2006" s="7">
        <v>0.61559891944517098</v>
      </c>
      <c r="D2006" s="7">
        <v>4.3311074000569702E-2</v>
      </c>
      <c r="E2006" s="7">
        <v>0.62991951526188195</v>
      </c>
      <c r="F2006" s="7">
        <v>0.32676941073754801</v>
      </c>
      <c r="G2006" s="7">
        <v>1.47405983664419E-2</v>
      </c>
      <c r="H2006" s="7">
        <v>2.1085819988530502E-3</v>
      </c>
      <c r="I2006" s="7">
        <v>3.0012070053065699E-2</v>
      </c>
      <c r="J2006" s="7">
        <v>4.1949792662299402E-2</v>
      </c>
      <c r="K2006" s="7">
        <v>1.4646000910153599E-2</v>
      </c>
      <c r="L2006" s="7">
        <v>0.59507977302259196</v>
      </c>
      <c r="M2006" s="7">
        <v>5.4118969286853898E-2</v>
      </c>
      <c r="N2006" s="7">
        <v>7.2100347250949506E-2</v>
      </c>
      <c r="O2006" s="7">
        <v>5.9825051685046E-3</v>
      </c>
      <c r="P2006" s="7">
        <v>0.16926136128028599</v>
      </c>
      <c r="Q2006" s="7">
        <v>5.2948217167729901</v>
      </c>
    </row>
    <row r="2007" spans="1:17" hidden="1" x14ac:dyDescent="0.3">
      <c r="A2007" s="3" t="s">
        <v>67</v>
      </c>
      <c r="B2007" s="2">
        <v>44228</v>
      </c>
      <c r="C2007" s="7">
        <v>0.63813700113745697</v>
      </c>
      <c r="D2007" s="7">
        <v>4.26477015683644E-2</v>
      </c>
      <c r="E2007" s="7">
        <v>0.61168411083045604</v>
      </c>
      <c r="F2007" s="7">
        <v>0.34566818760118001</v>
      </c>
      <c r="G2007" s="7">
        <v>1.5372201832407201E-2</v>
      </c>
      <c r="H2007" s="7">
        <v>9.3559691109805401E-4</v>
      </c>
      <c r="I2007" s="7">
        <v>3.9008112703289598E-2</v>
      </c>
      <c r="J2007" s="7">
        <v>4.5151464613208403E-2</v>
      </c>
      <c r="K2007" s="7">
        <v>1.3347361959844499E-2</v>
      </c>
      <c r="L2007" s="7">
        <v>0.56780238754299595</v>
      </c>
      <c r="M2007" s="7">
        <v>6.0683517995109501E-2</v>
      </c>
      <c r="N2007" s="7">
        <v>8.7470099112071306E-2</v>
      </c>
      <c r="O2007" s="7">
        <v>5.21026618381788E-3</v>
      </c>
      <c r="P2007" s="7">
        <v>0.16501899114615701</v>
      </c>
      <c r="Q2007" s="7">
        <v>5.23420753270746</v>
      </c>
    </row>
    <row r="2008" spans="1:17" x14ac:dyDescent="0.3">
      <c r="A2008" s="3" t="s">
        <v>67</v>
      </c>
      <c r="B2008" s="2">
        <v>44256</v>
      </c>
      <c r="C2008" s="7">
        <v>0.81288584116237905</v>
      </c>
      <c r="D2008" s="7">
        <v>4.3726019213983697E-2</v>
      </c>
      <c r="E2008" s="7">
        <v>0.60132163832504903</v>
      </c>
      <c r="F2008" s="7">
        <v>0.35495234246096702</v>
      </c>
      <c r="G2008" s="7">
        <v>1.8532972381697502E-2</v>
      </c>
      <c r="H2008" s="7">
        <v>1.2937373222529701E-3</v>
      </c>
      <c r="I2008" s="7">
        <v>5.02869251082586E-2</v>
      </c>
      <c r="J2008" s="7">
        <v>4.6135305562922002E-2</v>
      </c>
      <c r="K2008" s="7">
        <v>1.4347571023309099E-2</v>
      </c>
      <c r="L2008" s="7">
        <v>0.53141640971582405</v>
      </c>
      <c r="M2008" s="7">
        <v>6.18721342551432E-2</v>
      </c>
      <c r="N2008" s="7">
        <v>0.105143045737319</v>
      </c>
      <c r="O2008" s="7">
        <v>7.5176831687510303E-3</v>
      </c>
      <c r="P2008" s="7">
        <v>0.16345421572452301</v>
      </c>
      <c r="Q2008" s="7">
        <v>5.1887233427700803</v>
      </c>
    </row>
    <row r="2009" spans="1:17" hidden="1" x14ac:dyDescent="0.3">
      <c r="A2009" s="3" t="s">
        <v>67</v>
      </c>
      <c r="B2009" s="2">
        <v>44287</v>
      </c>
      <c r="C2009" s="7">
        <v>0.98214701931818205</v>
      </c>
      <c r="D2009" s="7">
        <v>3.9139094164984199E-2</v>
      </c>
      <c r="E2009" s="7">
        <v>0.56041301468842597</v>
      </c>
      <c r="F2009" s="7">
        <v>0.40044789114659002</v>
      </c>
      <c r="G2009" s="7">
        <v>1.3210644497564599E-2</v>
      </c>
      <c r="H2009" s="7">
        <v>5.8351667763588497E-3</v>
      </c>
      <c r="I2009" s="7">
        <v>0.102870590818959</v>
      </c>
      <c r="J2009" s="7">
        <v>6.7356999756142094E-2</v>
      </c>
      <c r="K2009" s="7">
        <v>3.2830441489021797E-2</v>
      </c>
      <c r="L2009" s="7">
        <v>0.427618161108964</v>
      </c>
      <c r="M2009" s="7">
        <v>7.8975772405226893E-2</v>
      </c>
      <c r="N2009" s="7">
        <v>9.3769163382153006E-2</v>
      </c>
      <c r="O2009" s="7">
        <v>9.8736699307969307E-3</v>
      </c>
      <c r="P2009" s="7">
        <v>0.16765938983481299</v>
      </c>
      <c r="Q2009" s="7">
        <v>5.1199335694632104</v>
      </c>
    </row>
    <row r="2010" spans="1:17" hidden="1" x14ac:dyDescent="0.3">
      <c r="A2010" s="3" t="s">
        <v>67</v>
      </c>
      <c r="B2010" s="2">
        <v>44317</v>
      </c>
      <c r="C2010" s="7">
        <v>1.07366022159358</v>
      </c>
      <c r="D2010" s="7">
        <v>3.5381139855038303E-2</v>
      </c>
      <c r="E2010" s="7">
        <v>0.54051517636067103</v>
      </c>
      <c r="F2010" s="7">
        <v>0.42410368378429097</v>
      </c>
      <c r="G2010" s="7">
        <v>1.19303583047294E-2</v>
      </c>
      <c r="H2010" s="7">
        <v>8.7420391020078606E-3</v>
      </c>
      <c r="I2010" s="7">
        <v>9.6923715995896706E-2</v>
      </c>
      <c r="J2010" s="7">
        <v>9.5518564647675303E-2</v>
      </c>
      <c r="K2010" s="7">
        <v>2.8864702809155499E-2</v>
      </c>
      <c r="L2010" s="7">
        <v>0.403290941067243</v>
      </c>
      <c r="M2010" s="7">
        <v>6.7070056340852294E-2</v>
      </c>
      <c r="N2010" s="7">
        <v>9.2286579665408194E-2</v>
      </c>
      <c r="O2010" s="7">
        <v>1.34665665052211E-2</v>
      </c>
      <c r="P2010" s="7">
        <v>0.181906475561811</v>
      </c>
      <c r="Q2010" s="7">
        <v>5.1033282103658397</v>
      </c>
    </row>
    <row r="2011" spans="1:17" hidden="1" x14ac:dyDescent="0.3">
      <c r="A2011" s="3" t="s">
        <v>67</v>
      </c>
      <c r="B2011" s="2">
        <v>44348</v>
      </c>
      <c r="C2011" s="7">
        <v>1.0681385528442899</v>
      </c>
      <c r="D2011" s="7">
        <v>3.9595943566453101E-2</v>
      </c>
      <c r="E2011" s="7">
        <v>0.54807376350054504</v>
      </c>
      <c r="F2011" s="7">
        <v>0.412330292933002</v>
      </c>
      <c r="G2011" s="7">
        <v>1.31617926279998E-2</v>
      </c>
      <c r="H2011" s="7">
        <v>8.9263196828616807E-3</v>
      </c>
      <c r="I2011" s="7">
        <v>9.7272629373333294E-2</v>
      </c>
      <c r="J2011" s="7">
        <v>0.11280241924708501</v>
      </c>
      <c r="K2011" s="7">
        <v>3.1192011479402398E-2</v>
      </c>
      <c r="L2011" s="7">
        <v>0.39581548471485001</v>
      </c>
      <c r="M2011" s="7">
        <v>7.0599837363871404E-2</v>
      </c>
      <c r="N2011" s="7">
        <v>8.1329436635673796E-2</v>
      </c>
      <c r="O2011" s="7">
        <v>1.5009262830155599E-2</v>
      </c>
      <c r="P2011" s="7">
        <v>0.17389080604476601</v>
      </c>
      <c r="Q2011" s="7">
        <v>5.1302814396906404</v>
      </c>
    </row>
    <row r="2012" spans="1:17" hidden="1" x14ac:dyDescent="0.3">
      <c r="A2012" s="3" t="s">
        <v>67</v>
      </c>
      <c r="B2012" s="2">
        <v>44378</v>
      </c>
      <c r="C2012" s="7">
        <v>1.1210503527375999</v>
      </c>
      <c r="D2012" s="7">
        <v>3.5468494072133101E-2</v>
      </c>
      <c r="E2012" s="7">
        <v>0.54987193164793602</v>
      </c>
      <c r="F2012" s="7">
        <v>0.414659574279931</v>
      </c>
      <c r="G2012" s="7">
        <v>1.2105295058514201E-2</v>
      </c>
      <c r="H2012" s="7">
        <v>8.28955979847594E-3</v>
      </c>
      <c r="I2012" s="7">
        <v>0.102739609453098</v>
      </c>
      <c r="J2012" s="7">
        <v>0.117930404758272</v>
      </c>
      <c r="K2012" s="7">
        <v>3.0736734999262799E-2</v>
      </c>
      <c r="L2012" s="7">
        <v>0.396326096604185</v>
      </c>
      <c r="M2012" s="7">
        <v>6.3121131351080398E-2</v>
      </c>
      <c r="N2012" s="7">
        <v>8.4192544278644296E-2</v>
      </c>
      <c r="O2012" s="7">
        <v>1.87409417440372E-2</v>
      </c>
      <c r="P2012" s="7">
        <v>0.16581768195443</v>
      </c>
      <c r="Q2012" s="7">
        <v>5.14062339034232</v>
      </c>
    </row>
    <row r="2013" spans="1:17" hidden="1" x14ac:dyDescent="0.3">
      <c r="A2013" s="3" t="s">
        <v>67</v>
      </c>
      <c r="B2013" s="2">
        <v>44409</v>
      </c>
      <c r="C2013" s="7">
        <v>1.08642993457376</v>
      </c>
      <c r="D2013" s="7">
        <v>3.9137181302026203E-2</v>
      </c>
      <c r="E2013" s="7">
        <v>0.54113093301845006</v>
      </c>
      <c r="F2013" s="7">
        <v>0.41973188567952402</v>
      </c>
      <c r="G2013" s="7">
        <v>1.2062655413218199E-2</v>
      </c>
      <c r="H2013" s="7">
        <v>1.0571782460856599E-2</v>
      </c>
      <c r="I2013" s="7">
        <v>0.10036042314617701</v>
      </c>
      <c r="J2013" s="7">
        <v>0.13946408858085099</v>
      </c>
      <c r="K2013" s="7">
        <v>2.96770496207183E-2</v>
      </c>
      <c r="L2013" s="7">
        <v>0.387978858688588</v>
      </c>
      <c r="M2013" s="7">
        <v>6.6304162326081398E-2</v>
      </c>
      <c r="N2013" s="7">
        <v>7.2085882904825205E-2</v>
      </c>
      <c r="O2013" s="7">
        <v>2.0043149629635701E-2</v>
      </c>
      <c r="P2013" s="7">
        <v>0.16145194722904899</v>
      </c>
      <c r="Q2013" s="7">
        <v>5.1345575997538502</v>
      </c>
    </row>
    <row r="2014" spans="1:17" hidden="1" x14ac:dyDescent="0.3">
      <c r="A2014" s="3" t="s">
        <v>67</v>
      </c>
      <c r="B2014" s="2">
        <v>44440</v>
      </c>
      <c r="C2014" s="7">
        <v>1.06955267676206</v>
      </c>
      <c r="D2014" s="7">
        <v>3.8238924370485199E-2</v>
      </c>
      <c r="E2014" s="7">
        <v>0.54857081003500696</v>
      </c>
      <c r="F2014" s="7">
        <v>0.413190265594508</v>
      </c>
      <c r="G2014" s="7">
        <v>1.19840761589688E-2</v>
      </c>
      <c r="H2014" s="7">
        <v>9.0713848995494402E-3</v>
      </c>
      <c r="I2014" s="7">
        <v>9.2812178716219995E-2</v>
      </c>
      <c r="J2014" s="7">
        <v>0.120721940053474</v>
      </c>
      <c r="K2014" s="7">
        <v>3.1877952487616497E-2</v>
      </c>
      <c r="L2014" s="7">
        <v>0.38062491700453599</v>
      </c>
      <c r="M2014" s="7">
        <v>7.1555493378258006E-2</v>
      </c>
      <c r="N2014" s="7">
        <v>7.3408193077205294E-2</v>
      </c>
      <c r="O2014" s="7">
        <v>2.1164435532935798E-2</v>
      </c>
      <c r="P2014" s="7">
        <v>0.18677942869123601</v>
      </c>
      <c r="Q2014" s="7">
        <v>5.1768034300709997</v>
      </c>
    </row>
    <row r="2015" spans="1:17" hidden="1" x14ac:dyDescent="0.3">
      <c r="A2015" s="3" t="s">
        <v>68</v>
      </c>
      <c r="B2015" s="2">
        <v>43466</v>
      </c>
      <c r="C2015" s="7">
        <v>0.83635190400366599</v>
      </c>
      <c r="D2015" s="7">
        <v>1.6928897383980498E-2</v>
      </c>
      <c r="E2015" s="7">
        <v>0.42626248499587899</v>
      </c>
      <c r="F2015" s="7">
        <v>0.556808617620141</v>
      </c>
      <c r="G2015" s="7">
        <v>1.1832346485690899E-2</v>
      </c>
      <c r="H2015" s="7">
        <v>1.85864482429332E-2</v>
      </c>
      <c r="I2015" s="7">
        <v>0.14698171095360199</v>
      </c>
      <c r="J2015" s="7">
        <v>0.13853129483635099</v>
      </c>
      <c r="K2015" s="7">
        <v>7.7028593240822105E-2</v>
      </c>
      <c r="L2015" s="7">
        <v>0.26741380821020799</v>
      </c>
      <c r="M2015" s="7">
        <v>5.7131679733929998E-2</v>
      </c>
      <c r="N2015" s="7">
        <v>6.4694282638342704E-2</v>
      </c>
      <c r="O2015" s="7">
        <v>4.90622401232923E-2</v>
      </c>
      <c r="P2015" s="7">
        <v>0.16873759553482801</v>
      </c>
      <c r="Q2015" s="7">
        <v>5.1540591426503504</v>
      </c>
    </row>
    <row r="2016" spans="1:17" hidden="1" x14ac:dyDescent="0.3">
      <c r="A2016" s="3" t="s">
        <v>68</v>
      </c>
      <c r="B2016" s="2">
        <v>43497</v>
      </c>
      <c r="C2016" s="7">
        <v>0.86861424927344699</v>
      </c>
      <c r="D2016" s="7">
        <v>1.7230751207661099E-2</v>
      </c>
      <c r="E2016" s="7">
        <v>0.404866052114432</v>
      </c>
      <c r="F2016" s="7">
        <v>0.57790319667790702</v>
      </c>
      <c r="G2016" s="7">
        <v>1.16593405053536E-2</v>
      </c>
      <c r="H2016" s="7">
        <v>2.2050133756158399E-2</v>
      </c>
      <c r="I2016" s="7">
        <v>0.15042199182065599</v>
      </c>
      <c r="J2016" s="7">
        <v>0.17042426253872101</v>
      </c>
      <c r="K2016" s="7">
        <v>7.4976933197153095E-2</v>
      </c>
      <c r="L2016" s="7">
        <v>0.265544506213158</v>
      </c>
      <c r="M2016" s="7">
        <v>5.7708708940830002E-2</v>
      </c>
      <c r="N2016" s="7">
        <v>5.7522073038133302E-2</v>
      </c>
      <c r="O2016" s="7">
        <v>4.85677602870822E-2</v>
      </c>
      <c r="P2016" s="7">
        <v>0.14112428970275401</v>
      </c>
      <c r="Q2016" s="7">
        <v>5.3306191025172698</v>
      </c>
    </row>
    <row r="2017" spans="1:17" hidden="1" x14ac:dyDescent="0.3">
      <c r="A2017" s="3" t="s">
        <v>68</v>
      </c>
      <c r="B2017" s="2">
        <v>43525</v>
      </c>
      <c r="C2017" s="7">
        <v>1.01505898703049</v>
      </c>
      <c r="D2017" s="7">
        <v>1.51252750579857E-2</v>
      </c>
      <c r="E2017" s="7">
        <v>0.40310733456051001</v>
      </c>
      <c r="F2017" s="7">
        <v>0.58176739038150405</v>
      </c>
      <c r="G2017" s="7">
        <v>1.26726468101291E-2</v>
      </c>
      <c r="H2017" s="7">
        <v>2.0344106769879401E-2</v>
      </c>
      <c r="I2017" s="7">
        <v>0.14876979071604299</v>
      </c>
      <c r="J2017" s="7">
        <v>0.15613731063667299</v>
      </c>
      <c r="K2017" s="7">
        <v>7.1391059174897395E-2</v>
      </c>
      <c r="L2017" s="7">
        <v>0.25537514379953502</v>
      </c>
      <c r="M2017" s="7">
        <v>5.6952490861922202E-2</v>
      </c>
      <c r="N2017" s="7">
        <v>6.1333752651454E-2</v>
      </c>
      <c r="O2017" s="7">
        <v>4.99745289818989E-2</v>
      </c>
      <c r="P2017" s="7">
        <v>0.16704916959756699</v>
      </c>
      <c r="Q2017" s="7">
        <v>5.3133675385284898</v>
      </c>
    </row>
    <row r="2018" spans="1:17" hidden="1" x14ac:dyDescent="0.3">
      <c r="A2018" s="3" t="s">
        <v>68</v>
      </c>
      <c r="B2018" s="2">
        <v>43556</v>
      </c>
      <c r="C2018" s="7">
        <v>0.97734468742082503</v>
      </c>
      <c r="D2018" s="7">
        <v>1.4422822287167601E-2</v>
      </c>
      <c r="E2018" s="7">
        <v>0.39076545280347602</v>
      </c>
      <c r="F2018" s="7">
        <v>0.59481172490935597</v>
      </c>
      <c r="G2018" s="7">
        <v>1.2584671824508099E-2</v>
      </c>
      <c r="H2018" s="7">
        <v>2.47535007089154E-2</v>
      </c>
      <c r="I2018" s="7">
        <v>0.15891096261548701</v>
      </c>
      <c r="J2018" s="7">
        <v>0.162402068547886</v>
      </c>
      <c r="K2018" s="7">
        <v>7.4898050600592E-2</v>
      </c>
      <c r="L2018" s="7">
        <v>0.25863621920117802</v>
      </c>
      <c r="M2018" s="7">
        <v>5.6683896304071703E-2</v>
      </c>
      <c r="N2018" s="7">
        <v>6.5492350363101901E-2</v>
      </c>
      <c r="O2018" s="7">
        <v>5.1089138728775497E-2</v>
      </c>
      <c r="P2018" s="7">
        <v>0.13454914110548399</v>
      </c>
      <c r="Q2018" s="7">
        <v>5.3336290954934702</v>
      </c>
    </row>
    <row r="2019" spans="1:17" hidden="1" x14ac:dyDescent="0.3">
      <c r="A2019" s="3" t="s">
        <v>68</v>
      </c>
      <c r="B2019" s="2">
        <v>43586</v>
      </c>
      <c r="C2019" s="7">
        <v>1.01868324442585</v>
      </c>
      <c r="D2019" s="7">
        <v>1.7086539309417701E-2</v>
      </c>
      <c r="E2019" s="7">
        <v>0.40276540933336602</v>
      </c>
      <c r="F2019" s="7">
        <v>0.58014805135721603</v>
      </c>
      <c r="G2019" s="7">
        <v>1.21137400949897E-2</v>
      </c>
      <c r="H2019" s="7">
        <v>2.0045234090186801E-2</v>
      </c>
      <c r="I2019" s="7">
        <v>0.17078177920072901</v>
      </c>
      <c r="J2019" s="7">
        <v>0.15771519891937799</v>
      </c>
      <c r="K2019" s="7">
        <v>7.27822624191833E-2</v>
      </c>
      <c r="L2019" s="7">
        <v>0.24883497955928399</v>
      </c>
      <c r="M2019" s="7">
        <v>5.4079409328399802E-2</v>
      </c>
      <c r="N2019" s="7">
        <v>6.8681287706855804E-2</v>
      </c>
      <c r="O2019" s="7">
        <v>5.2575506819003401E-2</v>
      </c>
      <c r="P2019" s="7">
        <v>0.14239060186199001</v>
      </c>
      <c r="Q2019" s="7">
        <v>5.2373804520407701</v>
      </c>
    </row>
    <row r="2020" spans="1:17" hidden="1" x14ac:dyDescent="0.3">
      <c r="A2020" s="3" t="s">
        <v>68</v>
      </c>
      <c r="B2020" s="2">
        <v>43617</v>
      </c>
      <c r="C2020" s="7">
        <v>0.95544519884971901</v>
      </c>
      <c r="D2020" s="7">
        <v>1.50857473614288E-2</v>
      </c>
      <c r="E2020" s="7">
        <v>0.40301574740718299</v>
      </c>
      <c r="F2020" s="7">
        <v>0.58189850523138897</v>
      </c>
      <c r="G2020" s="7">
        <v>1.12202555113748E-2</v>
      </c>
      <c r="H2020" s="7">
        <v>1.84088577094467E-2</v>
      </c>
      <c r="I2020" s="7">
        <v>0.16664933337277599</v>
      </c>
      <c r="J2020" s="7">
        <v>0.15271905099248301</v>
      </c>
      <c r="K2020" s="7">
        <v>7.7526140483831996E-2</v>
      </c>
      <c r="L2020" s="7">
        <v>0.25081658756512598</v>
      </c>
      <c r="M2020" s="7">
        <v>5.61848330186644E-2</v>
      </c>
      <c r="N2020" s="7">
        <v>6.1841225620713001E-2</v>
      </c>
      <c r="O2020" s="7">
        <v>5.1678380634006899E-2</v>
      </c>
      <c r="P2020" s="7">
        <v>0.15295533509157799</v>
      </c>
      <c r="Q2020" s="7">
        <v>5.3111575112134704</v>
      </c>
    </row>
    <row r="2021" spans="1:17" hidden="1" x14ac:dyDescent="0.3">
      <c r="A2021" s="3" t="s">
        <v>68</v>
      </c>
      <c r="B2021" s="2">
        <v>43647</v>
      </c>
      <c r="C2021" s="7">
        <v>0.98748679619779201</v>
      </c>
      <c r="D2021" s="7">
        <v>1.63632876647779E-2</v>
      </c>
      <c r="E2021" s="7">
        <v>0.39421303113719502</v>
      </c>
      <c r="F2021" s="7">
        <v>0.58942368119802702</v>
      </c>
      <c r="G2021" s="7">
        <v>1.29922700440149E-2</v>
      </c>
      <c r="H2021" s="7">
        <v>2.28502250176735E-2</v>
      </c>
      <c r="I2021" s="7">
        <v>0.164873356356354</v>
      </c>
      <c r="J2021" s="7">
        <v>0.15420223089318899</v>
      </c>
      <c r="K2021" s="7">
        <v>7.7706940306999803E-2</v>
      </c>
      <c r="L2021" s="7">
        <v>0.24404453295812001</v>
      </c>
      <c r="M2021" s="7">
        <v>5.7543456856294903E-2</v>
      </c>
      <c r="N2021" s="7">
        <v>6.0730574587873003E-2</v>
      </c>
      <c r="O2021" s="7">
        <v>5.4660652233523101E-2</v>
      </c>
      <c r="P2021" s="7">
        <v>0.15039576074595701</v>
      </c>
      <c r="Q2021" s="7">
        <v>5.3763342047742997</v>
      </c>
    </row>
    <row r="2022" spans="1:17" hidden="1" x14ac:dyDescent="0.3">
      <c r="A2022" s="3" t="s">
        <v>68</v>
      </c>
      <c r="B2022" s="2">
        <v>43678</v>
      </c>
      <c r="C2022" s="7">
        <v>1.04071726228705</v>
      </c>
      <c r="D2022" s="7">
        <v>1.40897761313392E-2</v>
      </c>
      <c r="E2022" s="7">
        <v>0.38230882142408101</v>
      </c>
      <c r="F2022" s="7">
        <v>0.60360140244458005</v>
      </c>
      <c r="G2022" s="7">
        <v>9.5529078740312894E-3</v>
      </c>
      <c r="H2022" s="7">
        <v>3.4287045838604799E-2</v>
      </c>
      <c r="I2022" s="7">
        <v>0.16246830791401901</v>
      </c>
      <c r="J2022" s="7">
        <v>0.170842049902142</v>
      </c>
      <c r="K2022" s="7">
        <v>7.6578603928595904E-2</v>
      </c>
      <c r="L2022" s="7">
        <v>0.234274370338795</v>
      </c>
      <c r="M2022" s="7">
        <v>5.4255659022598803E-2</v>
      </c>
      <c r="N2022" s="7">
        <v>6.3925749132268103E-2</v>
      </c>
      <c r="O2022" s="7">
        <v>5.3397689742911897E-2</v>
      </c>
      <c r="P2022" s="7">
        <v>0.140417616306034</v>
      </c>
      <c r="Q2022" s="7">
        <v>5.41036585480549</v>
      </c>
    </row>
    <row r="2023" spans="1:17" hidden="1" x14ac:dyDescent="0.3">
      <c r="A2023" s="3" t="s">
        <v>68</v>
      </c>
      <c r="B2023" s="2">
        <v>43709</v>
      </c>
      <c r="C2023" s="7">
        <v>0.94142277995468804</v>
      </c>
      <c r="D2023" s="7">
        <v>1.54334651228631E-2</v>
      </c>
      <c r="E2023" s="7">
        <v>0.41279803004743798</v>
      </c>
      <c r="F2023" s="7">
        <v>0.57176850482969899</v>
      </c>
      <c r="G2023" s="7">
        <v>1.13269402660522E-2</v>
      </c>
      <c r="H2023" s="7">
        <v>2.20560513869579E-2</v>
      </c>
      <c r="I2023" s="7">
        <v>0.15534590949656199</v>
      </c>
      <c r="J2023" s="7">
        <v>0.149756963461015</v>
      </c>
      <c r="K2023" s="7">
        <v>7.8633464401562603E-2</v>
      </c>
      <c r="L2023" s="7">
        <v>0.24599180410170801</v>
      </c>
      <c r="M2023" s="7">
        <v>5.40431139068593E-2</v>
      </c>
      <c r="N2023" s="7">
        <v>6.3092053028999007E-2</v>
      </c>
      <c r="O2023" s="7">
        <v>4.93327505497035E-2</v>
      </c>
      <c r="P2023" s="7">
        <v>0.17042094940058</v>
      </c>
      <c r="Q2023" s="7">
        <v>5.3472839993796502</v>
      </c>
    </row>
    <row r="2024" spans="1:17" hidden="1" x14ac:dyDescent="0.3">
      <c r="A2024" s="3" t="s">
        <v>68</v>
      </c>
      <c r="B2024" s="2">
        <v>43739</v>
      </c>
      <c r="C2024" s="7">
        <v>1.03413276723584</v>
      </c>
      <c r="D2024" s="7">
        <v>1.48621905659891E-2</v>
      </c>
      <c r="E2024" s="7">
        <v>0.39572544535396698</v>
      </c>
      <c r="F2024" s="7">
        <v>0.58941236408004405</v>
      </c>
      <c r="G2024" s="7">
        <v>1.1363976310615099E-2</v>
      </c>
      <c r="H2024" s="7">
        <v>2.38642762154858E-2</v>
      </c>
      <c r="I2024" s="7">
        <v>0.163952150210253</v>
      </c>
      <c r="J2024" s="7">
        <v>0.165199369778469</v>
      </c>
      <c r="K2024" s="7">
        <v>8.2995252754050897E-2</v>
      </c>
      <c r="L2024" s="7">
        <v>0.24331769683929</v>
      </c>
      <c r="M2024" s="7">
        <v>5.6454079460598001E-2</v>
      </c>
      <c r="N2024" s="7">
        <v>6.3687784196976405E-2</v>
      </c>
      <c r="O2024" s="7">
        <v>4.2758838901562402E-2</v>
      </c>
      <c r="P2024" s="7">
        <v>0.14640657533269999</v>
      </c>
      <c r="Q2024" s="7">
        <v>5.3060709316971</v>
      </c>
    </row>
    <row r="2025" spans="1:17" hidden="1" x14ac:dyDescent="0.3">
      <c r="A2025" s="3" t="s">
        <v>68</v>
      </c>
      <c r="B2025" s="2">
        <v>43770</v>
      </c>
      <c r="C2025" s="7">
        <v>1.08738120313869</v>
      </c>
      <c r="D2025" s="7">
        <v>1.54475377583283E-2</v>
      </c>
      <c r="E2025" s="7">
        <v>0.38715361072996601</v>
      </c>
      <c r="F2025" s="7">
        <v>0.59739885151170602</v>
      </c>
      <c r="G2025" s="7">
        <v>1.08054579289201E-2</v>
      </c>
      <c r="H2025" s="7">
        <v>2.4539909170953101E-2</v>
      </c>
      <c r="I2025" s="7">
        <v>0.17794400851556</v>
      </c>
      <c r="J2025" s="7">
        <v>0.16913865158965399</v>
      </c>
      <c r="K2025" s="7">
        <v>0.103285948355912</v>
      </c>
      <c r="L2025" s="7">
        <v>0.23805210070649499</v>
      </c>
      <c r="M2025" s="7">
        <v>5.7030596210719701E-2</v>
      </c>
      <c r="N2025" s="7">
        <v>6.0353668287367698E-2</v>
      </c>
      <c r="O2025" s="7">
        <v>4.2001269051612299E-2</v>
      </c>
      <c r="P2025" s="7">
        <v>0.116848390182806</v>
      </c>
      <c r="Q2025" s="7">
        <v>5.2876905120667601</v>
      </c>
    </row>
    <row r="2026" spans="1:17" hidden="1" x14ac:dyDescent="0.3">
      <c r="A2026" s="3" t="s">
        <v>68</v>
      </c>
      <c r="B2026" s="2">
        <v>43800</v>
      </c>
      <c r="C2026" s="7">
        <v>1.23736092018194</v>
      </c>
      <c r="D2026" s="7">
        <v>1.5893917092673501E-2</v>
      </c>
      <c r="E2026" s="7">
        <v>0.38320220705140601</v>
      </c>
      <c r="F2026" s="7">
        <v>0.60090387585592098</v>
      </c>
      <c r="G2026" s="7">
        <v>1.05382219847426E-2</v>
      </c>
      <c r="H2026" s="7">
        <v>2.68856004143492E-2</v>
      </c>
      <c r="I2026" s="7">
        <v>0.18953896787645799</v>
      </c>
      <c r="J2026" s="7">
        <v>0.16789616372907101</v>
      </c>
      <c r="K2026" s="7">
        <v>0.119436847836809</v>
      </c>
      <c r="L2026" s="7">
        <v>0.23366260207442499</v>
      </c>
      <c r="M2026" s="7">
        <v>5.6253761811729697E-2</v>
      </c>
      <c r="N2026" s="7">
        <v>4.9179404687343199E-2</v>
      </c>
      <c r="O2026" s="7">
        <v>3.9357770330151101E-2</v>
      </c>
      <c r="P2026" s="7">
        <v>0.107250659254921</v>
      </c>
      <c r="Q2026" s="7">
        <v>5.3153293321534099</v>
      </c>
    </row>
    <row r="2027" spans="1:17" hidden="1" x14ac:dyDescent="0.3">
      <c r="A2027" s="3" t="s">
        <v>68</v>
      </c>
      <c r="B2027" s="2">
        <v>43831</v>
      </c>
      <c r="C2027" s="7">
        <v>0.85567258312267303</v>
      </c>
      <c r="D2027" s="7">
        <v>2.1580640609292701E-2</v>
      </c>
      <c r="E2027" s="7">
        <v>0.45898676677957501</v>
      </c>
      <c r="F2027" s="7">
        <v>0.51943259261113195</v>
      </c>
      <c r="G2027" s="7">
        <v>1.30411639648093E-2</v>
      </c>
      <c r="H2027" s="7">
        <v>2.06738277684245E-2</v>
      </c>
      <c r="I2027" s="7">
        <v>0.133791745977277</v>
      </c>
      <c r="J2027" s="7">
        <v>0.15572538917067899</v>
      </c>
      <c r="K2027" s="7">
        <v>8.1925493463559304E-2</v>
      </c>
      <c r="L2027" s="7">
        <v>0.26732200660986399</v>
      </c>
      <c r="M2027" s="7">
        <v>5.7863712278642801E-2</v>
      </c>
      <c r="N2027" s="7">
        <v>6.4961245375165594E-2</v>
      </c>
      <c r="O2027" s="7">
        <v>4.2065790823510203E-2</v>
      </c>
      <c r="P2027" s="7">
        <v>0.16262962456806801</v>
      </c>
      <c r="Q2027" s="7">
        <v>5.2659384204413797</v>
      </c>
    </row>
    <row r="2028" spans="1:17" hidden="1" x14ac:dyDescent="0.3">
      <c r="A2028" s="3" t="s">
        <v>68</v>
      </c>
      <c r="B2028" s="2">
        <v>43862</v>
      </c>
      <c r="C2028" s="7">
        <v>0.90465642744850505</v>
      </c>
      <c r="D2028" s="7">
        <v>1.76955589159799E-2</v>
      </c>
      <c r="E2028" s="7">
        <v>0.43045121821119298</v>
      </c>
      <c r="F2028" s="7">
        <v>0.55185322287282701</v>
      </c>
      <c r="G2028" s="7">
        <v>1.16244486801449E-2</v>
      </c>
      <c r="H2028" s="7">
        <v>2.1620312204993501E-2</v>
      </c>
      <c r="I2028" s="7">
        <v>0.124798355235886</v>
      </c>
      <c r="J2028" s="7">
        <v>0.17996043695555899</v>
      </c>
      <c r="K2028" s="7">
        <v>7.8036261944868401E-2</v>
      </c>
      <c r="L2028" s="7">
        <v>0.261418996489308</v>
      </c>
      <c r="M2028" s="7">
        <v>5.3214023160263101E-2</v>
      </c>
      <c r="N2028" s="7">
        <v>5.9937154089274997E-2</v>
      </c>
      <c r="O2028" s="7">
        <v>4.92970063414696E-2</v>
      </c>
      <c r="P2028" s="7">
        <v>0.160093004898233</v>
      </c>
      <c r="Q2028" s="7">
        <v>5.3345870730316598</v>
      </c>
    </row>
    <row r="2029" spans="1:17" x14ac:dyDescent="0.3">
      <c r="A2029" s="3" t="s">
        <v>68</v>
      </c>
      <c r="B2029" s="2">
        <v>43891</v>
      </c>
      <c r="C2029" s="7">
        <v>0.75935256547839403</v>
      </c>
      <c r="D2029" s="7">
        <v>2.2156727016031899E-2</v>
      </c>
      <c r="E2029" s="7">
        <v>0.50082704721831905</v>
      </c>
      <c r="F2029" s="7">
        <v>0.477016225765649</v>
      </c>
      <c r="G2029" s="7">
        <v>1.3954575531276801E-2</v>
      </c>
      <c r="H2029" s="7">
        <v>1.6548307639590001E-2</v>
      </c>
      <c r="I2029" s="7">
        <v>9.1550273681341499E-2</v>
      </c>
      <c r="J2029" s="7">
        <v>0.119169297923962</v>
      </c>
      <c r="K2029" s="7">
        <v>7.3442513864371603E-2</v>
      </c>
      <c r="L2029" s="7">
        <v>0.38353274964283202</v>
      </c>
      <c r="M2029" s="7">
        <v>5.3735515909531302E-2</v>
      </c>
      <c r="N2029" s="7">
        <v>6.0849901684941601E-2</v>
      </c>
      <c r="O2029" s="7">
        <v>2.7580268854231E-2</v>
      </c>
      <c r="P2029" s="7">
        <v>0.15963659526792201</v>
      </c>
      <c r="Q2029" s="7">
        <v>5.4097886975513099</v>
      </c>
    </row>
    <row r="2030" spans="1:17" hidden="1" x14ac:dyDescent="0.3">
      <c r="A2030" s="3" t="s">
        <v>68</v>
      </c>
      <c r="B2030" s="2">
        <v>43922</v>
      </c>
      <c r="C2030" s="7">
        <v>0.36179392356747497</v>
      </c>
      <c r="D2030" s="7">
        <v>3.0094437309924098E-2</v>
      </c>
      <c r="E2030" s="7">
        <v>0.67700029856464705</v>
      </c>
      <c r="F2030" s="7">
        <v>0.292905264125429</v>
      </c>
      <c r="G2030" s="7">
        <v>1.7481746278826801E-2</v>
      </c>
      <c r="H2030" s="7">
        <v>5.2977618300445797E-4</v>
      </c>
      <c r="I2030" s="7">
        <v>3.7003522630483003E-2</v>
      </c>
      <c r="J2030" s="7">
        <v>1.20650544939018E-2</v>
      </c>
      <c r="K2030" s="7">
        <v>5.3624123134576901E-2</v>
      </c>
      <c r="L2030" s="7">
        <v>0.73485217805032899</v>
      </c>
      <c r="M2030" s="7">
        <v>1.6167251035182802E-2</v>
      </c>
      <c r="N2030" s="7">
        <v>5.1303557635253801E-2</v>
      </c>
      <c r="O2030" s="7">
        <v>1.7878436103294E-3</v>
      </c>
      <c r="P2030" s="7">
        <v>7.5184946948111606E-2</v>
      </c>
      <c r="Q2030" s="7">
        <v>5.6094672720829903</v>
      </c>
    </row>
    <row r="2031" spans="1:17" hidden="1" x14ac:dyDescent="0.3">
      <c r="A2031" s="3" t="s">
        <v>68</v>
      </c>
      <c r="B2031" s="2">
        <v>43952</v>
      </c>
      <c r="C2031" s="7">
        <v>0.466262631087901</v>
      </c>
      <c r="D2031" s="7">
        <v>2.9764369942327101E-2</v>
      </c>
      <c r="E2031" s="7">
        <v>0.63049698060283099</v>
      </c>
      <c r="F2031" s="7">
        <v>0.339738649454842</v>
      </c>
      <c r="G2031" s="7">
        <v>1.5791142548056199E-2</v>
      </c>
      <c r="H2031" s="7">
        <v>1.6410812677447801E-3</v>
      </c>
      <c r="I2031" s="7">
        <v>3.8197686170091803E-2</v>
      </c>
      <c r="J2031" s="7">
        <v>2.6200601613229998E-2</v>
      </c>
      <c r="K2031" s="7">
        <v>5.44775453163086E-2</v>
      </c>
      <c r="L2031" s="7">
        <v>0.62333993583379299</v>
      </c>
      <c r="M2031" s="7">
        <v>1.7201268656026201E-2</v>
      </c>
      <c r="N2031" s="7">
        <v>0.111037783184825</v>
      </c>
      <c r="O2031" s="7">
        <v>1.6016087213051599E-3</v>
      </c>
      <c r="P2031" s="7">
        <v>0.11051134668862</v>
      </c>
      <c r="Q2031" s="7">
        <v>5.59194209736616</v>
      </c>
    </row>
    <row r="2032" spans="1:17" hidden="1" x14ac:dyDescent="0.3">
      <c r="A2032" s="3" t="s">
        <v>68</v>
      </c>
      <c r="B2032" s="2">
        <v>43983</v>
      </c>
      <c r="C2032" s="7">
        <v>0.63254656938615095</v>
      </c>
      <c r="D2032" s="7">
        <v>2.27409296821212E-2</v>
      </c>
      <c r="E2032" s="7">
        <v>0.54190790387387699</v>
      </c>
      <c r="F2032" s="7">
        <v>0.43535116644400201</v>
      </c>
      <c r="G2032" s="7">
        <v>1.4345953180678999E-2</v>
      </c>
      <c r="H2032" s="7">
        <v>8.4878089972604698E-3</v>
      </c>
      <c r="I2032" s="7">
        <v>0.106146125461391</v>
      </c>
      <c r="J2032" s="7">
        <v>4.83245614014386E-2</v>
      </c>
      <c r="K2032" s="7">
        <v>6.20423327517775E-2</v>
      </c>
      <c r="L2032" s="7">
        <v>0.43839283597811102</v>
      </c>
      <c r="M2032" s="7">
        <v>2.69026059208839E-2</v>
      </c>
      <c r="N2032" s="7">
        <v>0.10826837787950699</v>
      </c>
      <c r="O2032" s="7">
        <v>2.5872725854565902E-3</v>
      </c>
      <c r="P2032" s="7">
        <v>0.18450212584349501</v>
      </c>
      <c r="Q2032" s="7">
        <v>5.5301661082100102</v>
      </c>
    </row>
    <row r="2033" spans="1:17" hidden="1" x14ac:dyDescent="0.3">
      <c r="A2033" s="3" t="s">
        <v>68</v>
      </c>
      <c r="B2033" s="2">
        <v>44013</v>
      </c>
      <c r="C2033" s="7">
        <v>0.88988508138700195</v>
      </c>
      <c r="D2033" s="7">
        <v>2.0833347760670199E-2</v>
      </c>
      <c r="E2033" s="7">
        <v>0.47051087196748997</v>
      </c>
      <c r="F2033" s="7">
        <v>0.50865578027184</v>
      </c>
      <c r="G2033" s="7">
        <v>1.1206873442536401E-2</v>
      </c>
      <c r="H2033" s="7">
        <v>1.49414651797629E-2</v>
      </c>
      <c r="I2033" s="7">
        <v>0.14234549463193799</v>
      </c>
      <c r="J2033" s="7">
        <v>0.13053270044879001</v>
      </c>
      <c r="K2033" s="7">
        <v>7.8911185037702905E-2</v>
      </c>
      <c r="L2033" s="7">
        <v>0.309020630920394</v>
      </c>
      <c r="M2033" s="7">
        <v>4.8020739057557299E-2</v>
      </c>
      <c r="N2033" s="7">
        <v>8.7582436255346299E-2</v>
      </c>
      <c r="O2033" s="7">
        <v>2.5339927785556701E-2</v>
      </c>
      <c r="P2033" s="7">
        <v>0.15209854724041599</v>
      </c>
      <c r="Q2033" s="7">
        <v>5.4041205404261303</v>
      </c>
    </row>
    <row r="2034" spans="1:17" hidden="1" x14ac:dyDescent="0.3">
      <c r="A2034" s="3" t="s">
        <v>68</v>
      </c>
      <c r="B2034" s="2">
        <v>44044</v>
      </c>
      <c r="C2034" s="7">
        <v>1.02422792648199</v>
      </c>
      <c r="D2034" s="7">
        <v>1.7481379324356599E-2</v>
      </c>
      <c r="E2034" s="7">
        <v>0.40542192914862302</v>
      </c>
      <c r="F2034" s="7">
        <v>0.57709669152702103</v>
      </c>
      <c r="G2034" s="7">
        <v>9.0097935528075501E-3</v>
      </c>
      <c r="H2034" s="7">
        <v>2.08636487324728E-2</v>
      </c>
      <c r="I2034" s="7">
        <v>0.15001287712460201</v>
      </c>
      <c r="J2034" s="7">
        <v>0.19129643531351501</v>
      </c>
      <c r="K2034" s="7">
        <v>8.1425868283183295E-2</v>
      </c>
      <c r="L2034" s="7">
        <v>0.26406507571815602</v>
      </c>
      <c r="M2034" s="7">
        <v>4.4717246471069297E-2</v>
      </c>
      <c r="N2034" s="7">
        <v>6.7486085928470302E-2</v>
      </c>
      <c r="O2034" s="7">
        <v>4.8707756582093503E-2</v>
      </c>
      <c r="P2034" s="7">
        <v>0.12241521229363</v>
      </c>
      <c r="Q2034" s="7">
        <v>5.4348228073603302</v>
      </c>
    </row>
    <row r="2035" spans="1:17" hidden="1" x14ac:dyDescent="0.3">
      <c r="A2035" s="3" t="s">
        <v>68</v>
      </c>
      <c r="B2035" s="2">
        <v>44075</v>
      </c>
      <c r="C2035" s="7">
        <v>0.95393889940461596</v>
      </c>
      <c r="D2035" s="7">
        <v>1.94090693896454E-2</v>
      </c>
      <c r="E2035" s="7">
        <v>0.42959777093938001</v>
      </c>
      <c r="F2035" s="7">
        <v>0.55099315967097495</v>
      </c>
      <c r="G2035" s="7">
        <v>1.1713393991473199E-2</v>
      </c>
      <c r="H2035" s="7">
        <v>1.7995067015531E-2</v>
      </c>
      <c r="I2035" s="7">
        <v>0.13877537952164201</v>
      </c>
      <c r="J2035" s="7">
        <v>0.17791738289806799</v>
      </c>
      <c r="K2035" s="7">
        <v>8.2479381681349606E-2</v>
      </c>
      <c r="L2035" s="7">
        <v>0.28038158927309598</v>
      </c>
      <c r="M2035" s="7">
        <v>4.9347007592464E-2</v>
      </c>
      <c r="N2035" s="7">
        <v>7.1418427225618003E-2</v>
      </c>
      <c r="O2035" s="7">
        <v>4.3504166673832299E-2</v>
      </c>
      <c r="P2035" s="7">
        <v>0.126468204126926</v>
      </c>
      <c r="Q2035" s="7">
        <v>5.4410300663391196</v>
      </c>
    </row>
    <row r="2036" spans="1:17" hidden="1" x14ac:dyDescent="0.3">
      <c r="A2036" s="3" t="s">
        <v>68</v>
      </c>
      <c r="B2036" s="2">
        <v>44105</v>
      </c>
      <c r="C2036" s="7">
        <v>0.98836973632904301</v>
      </c>
      <c r="D2036" s="7">
        <v>1.87168871089099E-2</v>
      </c>
      <c r="E2036" s="7">
        <v>0.44334890315959302</v>
      </c>
      <c r="F2036" s="7">
        <v>0.53793420973149697</v>
      </c>
      <c r="G2036" s="7">
        <v>1.21521933368275E-2</v>
      </c>
      <c r="H2036" s="7">
        <v>1.99433249913295E-2</v>
      </c>
      <c r="I2036" s="7">
        <v>0.140336292252908</v>
      </c>
      <c r="J2036" s="7">
        <v>0.15470972594726801</v>
      </c>
      <c r="K2036" s="7">
        <v>8.8118058309060193E-2</v>
      </c>
      <c r="L2036" s="7">
        <v>0.29132800564067202</v>
      </c>
      <c r="M2036" s="7">
        <v>5.2541771422853302E-2</v>
      </c>
      <c r="N2036" s="7">
        <v>7.33248197701864E-2</v>
      </c>
      <c r="O2036" s="7">
        <v>3.13363202398972E-2</v>
      </c>
      <c r="P2036" s="7">
        <v>0.13620948808899799</v>
      </c>
      <c r="Q2036" s="7">
        <v>5.4037179964623396</v>
      </c>
    </row>
    <row r="2037" spans="1:17" hidden="1" x14ac:dyDescent="0.3">
      <c r="A2037" s="3" t="s">
        <v>68</v>
      </c>
      <c r="B2037" s="2">
        <v>44136</v>
      </c>
      <c r="C2037" s="7">
        <v>0.61195562228066802</v>
      </c>
      <c r="D2037" s="7">
        <v>2.6176030046342301E-2</v>
      </c>
      <c r="E2037" s="7">
        <v>0.58249756236014405</v>
      </c>
      <c r="F2037" s="7">
        <v>0.391326407593514</v>
      </c>
      <c r="G2037" s="7">
        <v>1.8791331672540799E-2</v>
      </c>
      <c r="H2037" s="7">
        <v>1.0041075894098099E-2</v>
      </c>
      <c r="I2037" s="7">
        <v>6.8351172199475702E-2</v>
      </c>
      <c r="J2037" s="7">
        <v>7.6007090068027597E-2</v>
      </c>
      <c r="K2037" s="7">
        <v>8.2582873862628706E-2</v>
      </c>
      <c r="L2037" s="7">
        <v>0.46260882312412299</v>
      </c>
      <c r="M2037" s="7">
        <v>5.5482148531976999E-2</v>
      </c>
      <c r="N2037" s="7">
        <v>8.1794819996834203E-2</v>
      </c>
      <c r="O2037" s="7">
        <v>7.9550170048434503E-3</v>
      </c>
      <c r="P2037" s="7">
        <v>0.136385647645452</v>
      </c>
      <c r="Q2037" s="7">
        <v>5.5047565863263701</v>
      </c>
    </row>
    <row r="2038" spans="1:17" hidden="1" x14ac:dyDescent="0.3">
      <c r="A2038" s="3" t="s">
        <v>68</v>
      </c>
      <c r="B2038" s="2">
        <v>44166</v>
      </c>
      <c r="C2038" s="7">
        <v>1.0458991438638101</v>
      </c>
      <c r="D2038" s="7">
        <v>2.2706433501764399E-2</v>
      </c>
      <c r="E2038" s="7">
        <v>0.487149245913583</v>
      </c>
      <c r="F2038" s="7">
        <v>0.49014432058465301</v>
      </c>
      <c r="G2038" s="7">
        <v>1.51891570225862E-2</v>
      </c>
      <c r="H2038" s="7">
        <v>2.3150072083466901E-2</v>
      </c>
      <c r="I2038" s="7">
        <v>0.17263538258824701</v>
      </c>
      <c r="J2038" s="7">
        <v>0.13007886628193699</v>
      </c>
      <c r="K2038" s="7">
        <v>0.12271253382441</v>
      </c>
      <c r="L2038" s="7">
        <v>0.30218605373527901</v>
      </c>
      <c r="M2038" s="7">
        <v>5.9717505845934001E-2</v>
      </c>
      <c r="N2038" s="7">
        <v>5.9141455966359398E-2</v>
      </c>
      <c r="O2038" s="7">
        <v>1.89800083822649E-2</v>
      </c>
      <c r="P2038" s="7">
        <v>9.6208964269516306E-2</v>
      </c>
      <c r="Q2038" s="7">
        <v>5.4424186411339299</v>
      </c>
    </row>
    <row r="2039" spans="1:17" hidden="1" x14ac:dyDescent="0.3">
      <c r="A2039" s="3" t="s">
        <v>68</v>
      </c>
      <c r="B2039" s="2">
        <v>44197</v>
      </c>
      <c r="C2039" s="7">
        <v>0.46381461968681398</v>
      </c>
      <c r="D2039" s="7">
        <v>2.8373039215982401E-2</v>
      </c>
      <c r="E2039" s="7">
        <v>0.62506629412358095</v>
      </c>
      <c r="F2039" s="7">
        <v>0.346560666660437</v>
      </c>
      <c r="G2039" s="7">
        <v>1.82356200757685E-2</v>
      </c>
      <c r="H2039" s="7">
        <v>3.6961137624186599E-3</v>
      </c>
      <c r="I2039" s="7">
        <v>5.0073794529285398E-2</v>
      </c>
      <c r="J2039" s="7">
        <v>5.5321703205932903E-2</v>
      </c>
      <c r="K2039" s="7">
        <v>6.0219412086069402E-2</v>
      </c>
      <c r="L2039" s="7">
        <v>0.53012146447825903</v>
      </c>
      <c r="M2039" s="7">
        <v>5.06336785401982E-2</v>
      </c>
      <c r="N2039" s="7">
        <v>7.0760063295237902E-2</v>
      </c>
      <c r="O2039" s="7">
        <v>4.8636438430343003E-3</v>
      </c>
      <c r="P2039" s="7">
        <v>0.15607450618379601</v>
      </c>
      <c r="Q2039" s="7">
        <v>5.5664596988311601</v>
      </c>
    </row>
    <row r="2040" spans="1:17" hidden="1" x14ac:dyDescent="0.3">
      <c r="A2040" s="3" t="s">
        <v>68</v>
      </c>
      <c r="B2040" s="2">
        <v>44228</v>
      </c>
      <c r="C2040" s="7">
        <v>0.462656625138128</v>
      </c>
      <c r="D2040" s="7">
        <v>2.6353994646921598E-2</v>
      </c>
      <c r="E2040" s="7">
        <v>0.62359116955142002</v>
      </c>
      <c r="F2040" s="7">
        <v>0.35005483580165803</v>
      </c>
      <c r="G2040" s="7">
        <v>1.9826631272921499E-2</v>
      </c>
      <c r="H2040" s="7">
        <v>1.8359382531786101E-3</v>
      </c>
      <c r="I2040" s="7">
        <v>3.4730950867658497E-2</v>
      </c>
      <c r="J2040" s="7">
        <v>5.9385020418687297E-2</v>
      </c>
      <c r="K2040" s="7">
        <v>6.0784951507032302E-2</v>
      </c>
      <c r="L2040" s="7">
        <v>0.53738215787084498</v>
      </c>
      <c r="M2040" s="7">
        <v>4.9661051584962701E-2</v>
      </c>
      <c r="N2040" s="7">
        <v>7.6880065910127596E-2</v>
      </c>
      <c r="O2040" s="7">
        <v>4.9331041241129202E-3</v>
      </c>
      <c r="P2040" s="7">
        <v>0.15458012819047401</v>
      </c>
      <c r="Q2040" s="7">
        <v>5.5371842842308698</v>
      </c>
    </row>
    <row r="2041" spans="1:17" x14ac:dyDescent="0.3">
      <c r="A2041" s="3" t="s">
        <v>68</v>
      </c>
      <c r="B2041" s="2">
        <v>44256</v>
      </c>
      <c r="C2041" s="7">
        <v>0.58809195605768405</v>
      </c>
      <c r="D2041" s="7">
        <v>2.56477982763312E-2</v>
      </c>
      <c r="E2041" s="7">
        <v>0.61500702875337998</v>
      </c>
      <c r="F2041" s="7">
        <v>0.35934517297028901</v>
      </c>
      <c r="G2041" s="7">
        <v>2.54092719539433E-2</v>
      </c>
      <c r="H2041" s="7">
        <v>2.3245006193265299E-3</v>
      </c>
      <c r="I2041" s="7">
        <v>3.50135540565829E-2</v>
      </c>
      <c r="J2041" s="7">
        <v>6.0681230921719002E-2</v>
      </c>
      <c r="K2041" s="7">
        <v>6.0581866258389801E-2</v>
      </c>
      <c r="L2041" s="7">
        <v>0.49230752039807701</v>
      </c>
      <c r="M2041" s="7">
        <v>4.9975946845498699E-2</v>
      </c>
      <c r="N2041" s="7">
        <v>9.1109756259361394E-2</v>
      </c>
      <c r="O2041" s="7">
        <v>6.2417406010365599E-3</v>
      </c>
      <c r="P2041" s="7">
        <v>0.17635461208606401</v>
      </c>
      <c r="Q2041" s="7">
        <v>5.5034149919729103</v>
      </c>
    </row>
    <row r="2042" spans="1:17" hidden="1" x14ac:dyDescent="0.3">
      <c r="A2042" s="3" t="s">
        <v>68</v>
      </c>
      <c r="B2042" s="2">
        <v>44287</v>
      </c>
      <c r="C2042" s="7">
        <v>0.79705176776682796</v>
      </c>
      <c r="D2042" s="7">
        <v>2.3804048235018398E-2</v>
      </c>
      <c r="E2042" s="7">
        <v>0.53769785203438303</v>
      </c>
      <c r="F2042" s="7">
        <v>0.438498099730598</v>
      </c>
      <c r="G2042" s="7">
        <v>1.9211914624743399E-2</v>
      </c>
      <c r="H2042" s="7">
        <v>1.10224205577414E-2</v>
      </c>
      <c r="I2042" s="7">
        <v>0.137376151814077</v>
      </c>
      <c r="J2042" s="7">
        <v>9.7080307158130999E-2</v>
      </c>
      <c r="K2042" s="7">
        <v>6.8791860027125104E-2</v>
      </c>
      <c r="L2042" s="7">
        <v>0.35060494580191898</v>
      </c>
      <c r="M2042" s="7">
        <v>6.3318998473953905E-2</v>
      </c>
      <c r="N2042" s="7">
        <v>8.86959043472135E-2</v>
      </c>
      <c r="O2042" s="7">
        <v>1.5368434408294201E-2</v>
      </c>
      <c r="P2042" s="7">
        <v>0.148529062786801</v>
      </c>
      <c r="Q2042" s="7">
        <v>5.4216599263925902</v>
      </c>
    </row>
    <row r="2043" spans="1:17" hidden="1" x14ac:dyDescent="0.3">
      <c r="A2043" s="3" t="s">
        <v>68</v>
      </c>
      <c r="B2043" s="2">
        <v>44317</v>
      </c>
      <c r="C2043" s="7">
        <v>1.01470906698233</v>
      </c>
      <c r="D2043" s="7">
        <v>2.0942573915789301E-2</v>
      </c>
      <c r="E2043" s="7">
        <v>0.446305789453672</v>
      </c>
      <c r="F2043" s="7">
        <v>0.53275163663053904</v>
      </c>
      <c r="G2043" s="7">
        <v>1.3987649628476401E-2</v>
      </c>
      <c r="H2043" s="7">
        <v>1.63575620847634E-2</v>
      </c>
      <c r="I2043" s="7">
        <v>0.154444012777466</v>
      </c>
      <c r="J2043" s="7">
        <v>0.15265217524701499</v>
      </c>
      <c r="K2043" s="7">
        <v>6.6133438936011299E-2</v>
      </c>
      <c r="L2043" s="7">
        <v>0.28245280520564803</v>
      </c>
      <c r="M2043" s="7">
        <v>5.5037654058992899E-2</v>
      </c>
      <c r="N2043" s="7">
        <v>7.64736355119255E-2</v>
      </c>
      <c r="O2043" s="7">
        <v>3.3488024430628198E-2</v>
      </c>
      <c r="P2043" s="7">
        <v>0.148973042119074</v>
      </c>
      <c r="Q2043" s="7">
        <v>5.42904372275067</v>
      </c>
    </row>
    <row r="2044" spans="1:17" hidden="1" x14ac:dyDescent="0.3">
      <c r="A2044" s="3" t="s">
        <v>68</v>
      </c>
      <c r="B2044" s="2">
        <v>44348</v>
      </c>
      <c r="C2044" s="7">
        <v>1.0562093423064201</v>
      </c>
      <c r="D2044" s="7">
        <v>2.0033024348424099E-2</v>
      </c>
      <c r="E2044" s="7">
        <v>0.42169394901413099</v>
      </c>
      <c r="F2044" s="7">
        <v>0.55827302663744505</v>
      </c>
      <c r="G2044" s="7">
        <v>1.1958685408845199E-2</v>
      </c>
      <c r="H2044" s="7">
        <v>1.7482185822969998E-2</v>
      </c>
      <c r="I2044" s="7">
        <v>0.13977952232681401</v>
      </c>
      <c r="J2044" s="7">
        <v>0.19277070546363101</v>
      </c>
      <c r="K2044" s="7">
        <v>6.3694705570105495E-2</v>
      </c>
      <c r="L2044" s="7">
        <v>0.26400632538663799</v>
      </c>
      <c r="M2044" s="7">
        <v>5.23084839100173E-2</v>
      </c>
      <c r="N2044" s="7">
        <v>6.4130569587860994E-2</v>
      </c>
      <c r="O2044" s="7">
        <v>4.68044827561565E-2</v>
      </c>
      <c r="P2044" s="7">
        <v>0.14706433376696099</v>
      </c>
      <c r="Q2044" s="7">
        <v>5.4164458364949697</v>
      </c>
    </row>
    <row r="2045" spans="1:17" hidden="1" x14ac:dyDescent="0.3">
      <c r="A2045" s="3" t="s">
        <v>68</v>
      </c>
      <c r="B2045" s="2">
        <v>44378</v>
      </c>
      <c r="C2045" s="7">
        <v>1.1398945487777401</v>
      </c>
      <c r="D2045" s="7">
        <v>1.7860728075254701E-2</v>
      </c>
      <c r="E2045" s="7">
        <v>0.42384042268949701</v>
      </c>
      <c r="F2045" s="7">
        <v>0.55829884923524797</v>
      </c>
      <c r="G2045" s="7">
        <v>1.1692273694275701E-2</v>
      </c>
      <c r="H2045" s="7">
        <v>1.98966779427855E-2</v>
      </c>
      <c r="I2045" s="7">
        <v>0.139314956828898</v>
      </c>
      <c r="J2045" s="7">
        <v>0.21063344643429699</v>
      </c>
      <c r="K2045" s="7">
        <v>6.4845371659927903E-2</v>
      </c>
      <c r="L2045" s="7">
        <v>0.25114703657176302</v>
      </c>
      <c r="M2045" s="7">
        <v>5.1346868914348698E-2</v>
      </c>
      <c r="N2045" s="7">
        <v>5.8948871663135102E-2</v>
      </c>
      <c r="O2045" s="7">
        <v>5.51080953050287E-2</v>
      </c>
      <c r="P2045" s="7">
        <v>0.13706640098553999</v>
      </c>
      <c r="Q2045" s="7">
        <v>5.2628795216904498</v>
      </c>
    </row>
    <row r="2046" spans="1:17" hidden="1" x14ac:dyDescent="0.3">
      <c r="A2046" s="3" t="s">
        <v>68</v>
      </c>
      <c r="B2046" s="2">
        <v>44409</v>
      </c>
      <c r="C2046" s="7">
        <v>1.1730935566344001</v>
      </c>
      <c r="D2046" s="7">
        <v>1.76872801898974E-2</v>
      </c>
      <c r="E2046" s="7">
        <v>0.37209406662385203</v>
      </c>
      <c r="F2046" s="7">
        <v>0.61021865318625002</v>
      </c>
      <c r="G2046" s="7">
        <v>9.3538503747491696E-3</v>
      </c>
      <c r="H2046" s="7">
        <v>2.5919405859223501E-2</v>
      </c>
      <c r="I2046" s="7">
        <v>0.14678939781926401</v>
      </c>
      <c r="J2046" s="7">
        <v>0.24152423270833501</v>
      </c>
      <c r="K2046" s="7">
        <v>6.8947141721891106E-2</v>
      </c>
      <c r="L2046" s="7">
        <v>0.22973885195628799</v>
      </c>
      <c r="M2046" s="7">
        <v>4.59560490886863E-2</v>
      </c>
      <c r="N2046" s="7">
        <v>5.37311818405284E-2</v>
      </c>
      <c r="O2046" s="7">
        <v>5.9461298566055899E-2</v>
      </c>
      <c r="P2046" s="7">
        <v>0.11857859006497801</v>
      </c>
      <c r="Q2046" s="7">
        <v>5.50292549306499</v>
      </c>
    </row>
    <row r="2047" spans="1:17" hidden="1" x14ac:dyDescent="0.3">
      <c r="A2047" s="3" t="s">
        <v>68</v>
      </c>
      <c r="B2047" s="2">
        <v>44440</v>
      </c>
      <c r="C2047" s="7">
        <v>1.0609959118381</v>
      </c>
      <c r="D2047" s="7">
        <v>1.9301047218146201E-2</v>
      </c>
      <c r="E2047" s="7">
        <v>0.41587101018018802</v>
      </c>
      <c r="F2047" s="7">
        <v>0.56482794260166602</v>
      </c>
      <c r="G2047" s="7">
        <v>1.27284635480101E-2</v>
      </c>
      <c r="H2047" s="7">
        <v>2.01750758949766E-2</v>
      </c>
      <c r="I2047" s="7">
        <v>0.13757239221391199</v>
      </c>
      <c r="J2047" s="7">
        <v>0.21362332923256</v>
      </c>
      <c r="K2047" s="7">
        <v>6.5797066822521094E-2</v>
      </c>
      <c r="L2047" s="7">
        <v>0.25014111987117799</v>
      </c>
      <c r="M2047" s="7">
        <v>5.0772743205163701E-2</v>
      </c>
      <c r="N2047" s="7">
        <v>5.63277087021027E-2</v>
      </c>
      <c r="O2047" s="7">
        <v>5.2042580356511201E-2</v>
      </c>
      <c r="P2047" s="7">
        <v>0.14081952015306401</v>
      </c>
      <c r="Q2047" s="7">
        <v>5.3883519859722497</v>
      </c>
    </row>
  </sheetData>
  <autoFilter ref="A1:Q2047" xr:uid="{00000000-0009-0000-0000-00000E000000}">
    <filterColumn colId="1">
      <filters>
        <dateGroupItem year="2021" month="3" dateTimeGrouping="month"/>
        <dateGroupItem year="2020" month="3" dateTimeGrouping="month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</sheetPr>
  <dimension ref="A1"/>
  <sheetViews>
    <sheetView workbookViewId="0">
      <selection activeCell="M24" sqref="M24"/>
    </sheetView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259"/>
  <sheetViews>
    <sheetView workbookViewId="0">
      <pane xSplit="1" ySplit="1" topLeftCell="B230" activePane="bottomRight" state="frozen"/>
      <selection pane="topRight" activeCell="B1" sqref="B1"/>
      <selection pane="bottomLeft" activeCell="A2" sqref="A2"/>
      <selection pane="bottomRight" activeCell="M257" sqref="M257"/>
    </sheetView>
  </sheetViews>
  <sheetFormatPr defaultRowHeight="14.4" x14ac:dyDescent="0.3"/>
  <cols>
    <col min="2" max="2" width="10.5546875" style="11" bestFit="1" customWidth="1"/>
    <col min="3" max="3" width="10.5546875" style="11" customWidth="1"/>
  </cols>
  <sheetData>
    <row r="1" spans="1:18" s="28" customFormat="1" ht="57.6" x14ac:dyDescent="0.3">
      <c r="A1" s="28" t="s">
        <v>0</v>
      </c>
      <c r="B1" s="52" t="s">
        <v>1</v>
      </c>
      <c r="C1" s="52" t="s">
        <v>268</v>
      </c>
      <c r="D1" s="28" t="s">
        <v>2</v>
      </c>
      <c r="E1" s="28" t="s">
        <v>69</v>
      </c>
      <c r="F1" s="28" t="s">
        <v>70</v>
      </c>
      <c r="G1" s="28" t="s">
        <v>71</v>
      </c>
      <c r="H1" s="53" t="s">
        <v>72</v>
      </c>
      <c r="I1" s="54" t="s">
        <v>73</v>
      </c>
      <c r="J1" s="54" t="s">
        <v>74</v>
      </c>
      <c r="K1" s="54" t="s">
        <v>75</v>
      </c>
      <c r="L1" s="54" t="s">
        <v>76</v>
      </c>
      <c r="M1" s="54" t="s">
        <v>77</v>
      </c>
      <c r="N1" s="54" t="s">
        <v>78</v>
      </c>
      <c r="O1" s="54" t="s">
        <v>79</v>
      </c>
      <c r="P1" s="54" t="s">
        <v>80</v>
      </c>
      <c r="Q1" s="54" t="s">
        <v>81</v>
      </c>
      <c r="R1" s="55" t="s">
        <v>82</v>
      </c>
    </row>
    <row r="2" spans="1:18" x14ac:dyDescent="0.3">
      <c r="A2" t="s">
        <v>7</v>
      </c>
      <c r="B2" s="11">
        <v>43891</v>
      </c>
      <c r="C2" s="11" t="s">
        <v>269</v>
      </c>
      <c r="D2">
        <v>0.83262731552617397</v>
      </c>
      <c r="E2">
        <v>2.13239834974524E-2</v>
      </c>
      <c r="F2">
        <v>0.56459406555319602</v>
      </c>
      <c r="G2">
        <v>0.41408195094935102</v>
      </c>
      <c r="H2" s="43">
        <v>1.4276971161139899E-2</v>
      </c>
      <c r="I2" s="44">
        <v>1.8251879627845701E-2</v>
      </c>
      <c r="J2" s="44">
        <v>9.11732429681711E-2</v>
      </c>
      <c r="K2" s="44">
        <v>0.100185394186289</v>
      </c>
      <c r="L2" s="44">
        <v>5.35481916787399E-2</v>
      </c>
      <c r="M2" s="44">
        <v>0.39306013608733897</v>
      </c>
      <c r="N2" s="44">
        <v>5.9615282454379297E-2</v>
      </c>
      <c r="O2" s="44">
        <v>6.13314149961059E-2</v>
      </c>
      <c r="P2" s="44">
        <v>2.9393578809649101E-2</v>
      </c>
      <c r="Q2" s="44">
        <v>0.17916390803034099</v>
      </c>
      <c r="R2" s="45">
        <v>3.98040264600017</v>
      </c>
    </row>
    <row r="3" spans="1:18" x14ac:dyDescent="0.3">
      <c r="A3" t="s">
        <v>7</v>
      </c>
      <c r="B3" s="11">
        <v>44256</v>
      </c>
      <c r="C3" s="11" t="s">
        <v>269</v>
      </c>
      <c r="D3">
        <v>0.62384171808063305</v>
      </c>
      <c r="E3">
        <v>2.4580377527863101E-2</v>
      </c>
      <c r="F3">
        <v>0.63491095198911796</v>
      </c>
      <c r="G3">
        <v>0.34050867048301903</v>
      </c>
      <c r="H3" s="43">
        <v>1.8382489292249501E-2</v>
      </c>
      <c r="I3" s="44">
        <v>3.1369838515018602E-3</v>
      </c>
      <c r="J3" s="44">
        <v>4.1763933535661997E-2</v>
      </c>
      <c r="K3" s="44">
        <v>4.7072130780189098E-2</v>
      </c>
      <c r="L3" s="44">
        <v>3.2621703339115897E-2</v>
      </c>
      <c r="M3" s="44">
        <v>0.49429932776483998</v>
      </c>
      <c r="N3" s="44">
        <v>5.2485731885752E-2</v>
      </c>
      <c r="O3" s="44">
        <v>7.4450347488215496E-2</v>
      </c>
      <c r="P3" s="44">
        <v>8.2394659377539193E-3</v>
      </c>
      <c r="Q3" s="44">
        <v>0.22754788612471999</v>
      </c>
      <c r="R3" s="45">
        <v>4.1927332284960999</v>
      </c>
    </row>
    <row r="4" spans="1:18" x14ac:dyDescent="0.3">
      <c r="A4" t="s">
        <v>8</v>
      </c>
      <c r="B4" s="11">
        <v>43891</v>
      </c>
      <c r="C4" s="11" t="s">
        <v>269</v>
      </c>
      <c r="D4">
        <v>0.892955412553331</v>
      </c>
      <c r="E4">
        <v>1.6705548415952901E-2</v>
      </c>
      <c r="F4">
        <v>0.51255154894409605</v>
      </c>
      <c r="G4">
        <v>0.470742902639951</v>
      </c>
      <c r="H4" s="43">
        <v>1.7668683638337099E-2</v>
      </c>
      <c r="I4" s="44">
        <v>1.16157791255414E-2</v>
      </c>
      <c r="J4" s="44">
        <v>3.7405093169367298E-2</v>
      </c>
      <c r="K4" s="44">
        <v>7.4053396798302806E-2</v>
      </c>
      <c r="L4" s="44">
        <v>3.4553284988027101E-2</v>
      </c>
      <c r="M4" s="44">
        <v>0.46088250968301098</v>
      </c>
      <c r="N4" s="44">
        <v>4.56752361622247E-2</v>
      </c>
      <c r="O4" s="44">
        <v>8.2738339245899295E-2</v>
      </c>
      <c r="P4" s="44">
        <v>1.8302455990757999E-2</v>
      </c>
      <c r="Q4" s="44">
        <v>0.21710522119853201</v>
      </c>
      <c r="R4" s="45">
        <v>4.32699825180765</v>
      </c>
    </row>
    <row r="5" spans="1:18" x14ac:dyDescent="0.3">
      <c r="A5" t="s">
        <v>8</v>
      </c>
      <c r="B5" s="11">
        <v>44256</v>
      </c>
      <c r="C5" s="11" t="s">
        <v>269</v>
      </c>
      <c r="D5">
        <v>0.77775321276193699</v>
      </c>
      <c r="E5">
        <v>1.74611467028872E-2</v>
      </c>
      <c r="F5">
        <v>0.51640553091715202</v>
      </c>
      <c r="G5">
        <v>0.46613332237996102</v>
      </c>
      <c r="H5" s="43">
        <v>1.8076556773701999E-2</v>
      </c>
      <c r="I5" s="44">
        <v>3.38411643676551E-3</v>
      </c>
      <c r="J5" s="44">
        <v>1.11251498562268E-3</v>
      </c>
      <c r="K5" s="44">
        <v>5.2047545571410697E-2</v>
      </c>
      <c r="L5" s="44">
        <v>1.8339978546944798E-2</v>
      </c>
      <c r="M5" s="44">
        <v>0.48886637830952201</v>
      </c>
      <c r="N5" s="44">
        <v>4.4900645981944397E-2</v>
      </c>
      <c r="O5" s="44">
        <v>0.13035606195569999</v>
      </c>
      <c r="P5" s="44">
        <v>4.170822152935E-3</v>
      </c>
      <c r="Q5" s="44">
        <v>0.238745379285453</v>
      </c>
      <c r="R5" s="45">
        <v>4.4422354773241501</v>
      </c>
    </row>
    <row r="6" spans="1:18" x14ac:dyDescent="0.3">
      <c r="A6" t="s">
        <v>9</v>
      </c>
      <c r="B6" s="11">
        <v>43891</v>
      </c>
      <c r="C6" s="11" t="s">
        <v>269</v>
      </c>
      <c r="D6">
        <v>0.98359701259071997</v>
      </c>
      <c r="E6">
        <v>1.27910690530041E-2</v>
      </c>
      <c r="F6">
        <v>0.72675214510309705</v>
      </c>
      <c r="G6">
        <v>0.26045678584389897</v>
      </c>
      <c r="H6" s="43">
        <v>1.58490157454605E-2</v>
      </c>
      <c r="I6" s="44">
        <v>8.0869039245173198E-3</v>
      </c>
      <c r="J6" s="44">
        <v>3.9544464506944502E-2</v>
      </c>
      <c r="K6" s="44">
        <v>7.1314178750811599E-2</v>
      </c>
      <c r="L6" s="44">
        <v>7.8982584417983295E-2</v>
      </c>
      <c r="M6" s="44">
        <v>0.49778448039420597</v>
      </c>
      <c r="N6" s="44">
        <v>3.3146643244695503E-2</v>
      </c>
      <c r="O6" s="44">
        <v>5.2205478119799101E-2</v>
      </c>
      <c r="P6" s="44">
        <v>1.13757232295453E-2</v>
      </c>
      <c r="Q6" s="44">
        <v>0.191710527666037</v>
      </c>
      <c r="R6" s="45">
        <v>7.1569634662035604</v>
      </c>
    </row>
    <row r="7" spans="1:18" x14ac:dyDescent="0.3">
      <c r="A7" t="s">
        <v>9</v>
      </c>
      <c r="B7" s="11">
        <v>44256</v>
      </c>
      <c r="C7" s="11" t="s">
        <v>269</v>
      </c>
      <c r="D7">
        <v>1.0275330432031999</v>
      </c>
      <c r="E7">
        <v>1.29318287485114E-2</v>
      </c>
      <c r="F7">
        <v>0.75108439245798098</v>
      </c>
      <c r="G7">
        <v>0.23598377879350799</v>
      </c>
      <c r="H7" s="43">
        <v>1.98308723516765E-2</v>
      </c>
      <c r="I7" s="44">
        <v>9.0987560920662805E-4</v>
      </c>
      <c r="J7" s="44">
        <v>1.18894312408545E-2</v>
      </c>
      <c r="K7" s="44">
        <v>7.0640840859594697E-2</v>
      </c>
      <c r="L7" s="44">
        <v>8.2975934891328096E-2</v>
      </c>
      <c r="M7" s="44">
        <v>0.51875747174270603</v>
      </c>
      <c r="N7" s="44">
        <v>3.3593727994830402E-2</v>
      </c>
      <c r="O7" s="44">
        <v>7.4556638018654503E-2</v>
      </c>
      <c r="P7" s="44">
        <v>1.00581155571404E-3</v>
      </c>
      <c r="Q7" s="44">
        <v>0.18583939573543401</v>
      </c>
      <c r="R7" s="45">
        <v>7.2530050261393004</v>
      </c>
    </row>
    <row r="8" spans="1:18" x14ac:dyDescent="0.3">
      <c r="A8" t="s">
        <v>10</v>
      </c>
      <c r="B8" s="11">
        <v>43891</v>
      </c>
      <c r="C8" s="11" t="s">
        <v>269</v>
      </c>
      <c r="D8">
        <v>0.923050495923599</v>
      </c>
      <c r="E8">
        <v>2.3506511014225E-2</v>
      </c>
      <c r="F8">
        <v>0.65567433804207098</v>
      </c>
      <c r="G8">
        <v>0.320819150943704</v>
      </c>
      <c r="H8" s="43">
        <v>1.6808444030374299E-2</v>
      </c>
      <c r="I8" s="44">
        <v>7.9688936704427303E-3</v>
      </c>
      <c r="J8" s="44">
        <v>4.2410033146541598E-2</v>
      </c>
      <c r="K8" s="44">
        <v>7.34379640559365E-2</v>
      </c>
      <c r="L8" s="44">
        <v>4.5807385896286398E-2</v>
      </c>
      <c r="M8" s="44">
        <v>0.50377227403314595</v>
      </c>
      <c r="N8" s="44">
        <v>4.5506747928169701E-2</v>
      </c>
      <c r="O8" s="44">
        <v>6.4666940089856101E-2</v>
      </c>
      <c r="P8" s="44">
        <v>2.4506284685430299E-2</v>
      </c>
      <c r="Q8" s="44">
        <v>0.17511503246381699</v>
      </c>
      <c r="R8" s="45">
        <v>5.1581053484086103</v>
      </c>
    </row>
    <row r="9" spans="1:18" x14ac:dyDescent="0.3">
      <c r="A9" t="s">
        <v>10</v>
      </c>
      <c r="B9" s="11">
        <v>44256</v>
      </c>
      <c r="C9" s="11" t="s">
        <v>269</v>
      </c>
      <c r="D9">
        <v>0.89286341224370203</v>
      </c>
      <c r="E9">
        <v>2.48528087157073E-2</v>
      </c>
      <c r="F9">
        <v>0.64341684636255203</v>
      </c>
      <c r="G9">
        <v>0.33173034492173997</v>
      </c>
      <c r="H9" s="43">
        <v>2.15089221043776E-2</v>
      </c>
      <c r="I9" s="44">
        <v>1.2462699390039301E-3</v>
      </c>
      <c r="J9" s="44">
        <v>8.2790512111366003E-3</v>
      </c>
      <c r="K9" s="44">
        <v>5.0365840240656198E-2</v>
      </c>
      <c r="L9" s="44">
        <v>2.9543714526587599E-2</v>
      </c>
      <c r="M9" s="44">
        <v>0.51362181231642801</v>
      </c>
      <c r="N9" s="44">
        <v>4.4504450251592199E-2</v>
      </c>
      <c r="O9" s="44">
        <v>0.115393842322324</v>
      </c>
      <c r="P9" s="44">
        <v>1.04876051307645E-2</v>
      </c>
      <c r="Q9" s="44">
        <v>0.20504849195712899</v>
      </c>
      <c r="R9" s="45">
        <v>5.2731917088619804</v>
      </c>
    </row>
    <row r="10" spans="1:18" x14ac:dyDescent="0.3">
      <c r="A10" t="s">
        <v>11</v>
      </c>
      <c r="B10" s="11">
        <v>43891</v>
      </c>
      <c r="C10" s="11" t="s">
        <v>269</v>
      </c>
      <c r="D10">
        <v>0.97383727454888303</v>
      </c>
      <c r="E10">
        <v>6.7899698834909096E-3</v>
      </c>
      <c r="F10">
        <v>0.85611110813742897</v>
      </c>
      <c r="G10">
        <v>0.13709892197908</v>
      </c>
      <c r="H10" s="43">
        <v>1.7531032779217401E-2</v>
      </c>
      <c r="I10" s="44">
        <v>8.8775966385096702E-3</v>
      </c>
      <c r="J10" s="44">
        <v>3.2877719235654398E-2</v>
      </c>
      <c r="K10" s="44">
        <v>7.4188989215173196E-2</v>
      </c>
      <c r="L10" s="44">
        <v>7.0986035556852997E-2</v>
      </c>
      <c r="M10" s="44">
        <v>0.53062886535154297</v>
      </c>
      <c r="N10" s="44">
        <v>4.1841719294727402E-2</v>
      </c>
      <c r="O10" s="44">
        <v>6.3977056292790505E-2</v>
      </c>
      <c r="P10" s="44">
        <v>1.0924680835360299E-2</v>
      </c>
      <c r="Q10" s="44">
        <v>0.14816630480017101</v>
      </c>
      <c r="R10" s="45">
        <v>6.0077807474844898</v>
      </c>
    </row>
    <row r="11" spans="1:18" x14ac:dyDescent="0.3">
      <c r="A11" t="s">
        <v>11</v>
      </c>
      <c r="B11" s="11">
        <v>44256</v>
      </c>
      <c r="C11" s="11" t="s">
        <v>269</v>
      </c>
      <c r="D11">
        <v>0.97219277617953903</v>
      </c>
      <c r="E11">
        <v>5.7193305651553304E-3</v>
      </c>
      <c r="F11">
        <v>0.88113408611508803</v>
      </c>
      <c r="G11">
        <v>0.11314658331975599</v>
      </c>
      <c r="H11" s="43">
        <v>2.1161103492174701E-2</v>
      </c>
      <c r="I11" s="44">
        <v>2.48163340284841E-3</v>
      </c>
      <c r="J11" s="44">
        <v>1.2087087298706599E-2</v>
      </c>
      <c r="K11" s="44">
        <v>4.8016019840393401E-2</v>
      </c>
      <c r="L11" s="44">
        <v>6.5846868227679406E-2</v>
      </c>
      <c r="M11" s="44">
        <v>0.56272463335177703</v>
      </c>
      <c r="N11" s="44">
        <v>4.2467771812039E-2</v>
      </c>
      <c r="O11" s="44">
        <v>9.1147289690783506E-2</v>
      </c>
      <c r="P11" s="44">
        <v>4.4255225746204097E-3</v>
      </c>
      <c r="Q11" s="44">
        <v>0.149642070308977</v>
      </c>
      <c r="R11" s="45">
        <v>6.0908676808091302</v>
      </c>
    </row>
    <row r="12" spans="1:18" x14ac:dyDescent="0.3">
      <c r="A12" t="s">
        <v>12</v>
      </c>
      <c r="B12" s="11">
        <v>43891</v>
      </c>
      <c r="C12" s="11" t="s">
        <v>269</v>
      </c>
      <c r="D12">
        <v>0.86753124041794905</v>
      </c>
      <c r="E12">
        <v>3.9568166053271002E-3</v>
      </c>
      <c r="F12">
        <v>0.68294311835503296</v>
      </c>
      <c r="G12">
        <v>0.31310006503964</v>
      </c>
      <c r="H12" s="43">
        <v>1.7905698077703602E-2</v>
      </c>
      <c r="I12" s="44">
        <v>1.12079447217954E-2</v>
      </c>
      <c r="J12" s="44">
        <v>5.55047863629324E-2</v>
      </c>
      <c r="K12" s="44">
        <v>9.3123815348860398E-2</v>
      </c>
      <c r="L12" s="44">
        <v>0.10208112813608899</v>
      </c>
      <c r="M12" s="44">
        <v>0.44607862410027999</v>
      </c>
      <c r="N12" s="44">
        <v>4.6624366574393297E-2</v>
      </c>
      <c r="O12" s="44">
        <v>3.8233314210087702E-2</v>
      </c>
      <c r="P12" s="44">
        <v>2.3459054078870199E-2</v>
      </c>
      <c r="Q12" s="44">
        <v>0.16578126838898699</v>
      </c>
      <c r="R12" s="45">
        <v>6.3789602647938199</v>
      </c>
    </row>
    <row r="13" spans="1:18" x14ac:dyDescent="0.3">
      <c r="A13" t="s">
        <v>12</v>
      </c>
      <c r="B13" s="11">
        <v>44256</v>
      </c>
      <c r="C13" s="11" t="s">
        <v>269</v>
      </c>
      <c r="D13">
        <v>0.75065587264640499</v>
      </c>
      <c r="E13">
        <v>3.70804712792567E-3</v>
      </c>
      <c r="F13">
        <v>0.74184347881033896</v>
      </c>
      <c r="G13">
        <v>0.25444847406173499</v>
      </c>
      <c r="H13" s="43">
        <v>2.2098380837540999E-2</v>
      </c>
      <c r="I13" s="44">
        <v>2.1330425542669599E-3</v>
      </c>
      <c r="J13" s="44">
        <v>1.54938016503191E-2</v>
      </c>
      <c r="K13" s="44">
        <v>5.8204965116709001E-2</v>
      </c>
      <c r="L13" s="44">
        <v>0.110436803838437</v>
      </c>
      <c r="M13" s="44">
        <v>0.51398413271204402</v>
      </c>
      <c r="N13" s="44">
        <v>4.7846530020575602E-2</v>
      </c>
      <c r="O13" s="44">
        <v>5.2837112909691598E-2</v>
      </c>
      <c r="P13" s="44">
        <v>8.1473782930152096E-3</v>
      </c>
      <c r="Q13" s="44">
        <v>0.16881785206739999</v>
      </c>
      <c r="R13" s="45">
        <v>6.5323368655266503</v>
      </c>
    </row>
    <row r="14" spans="1:18" x14ac:dyDescent="0.3">
      <c r="A14" t="s">
        <v>13</v>
      </c>
      <c r="B14" s="11">
        <v>43891</v>
      </c>
      <c r="C14" s="11" t="s">
        <v>269</v>
      </c>
      <c r="D14">
        <v>0.92099002078038605</v>
      </c>
      <c r="E14">
        <v>3.01232354877187E-2</v>
      </c>
      <c r="F14">
        <v>0.53589389665701503</v>
      </c>
      <c r="G14">
        <v>0.43398286785526602</v>
      </c>
      <c r="H14" s="43">
        <v>1.42901003767366E-2</v>
      </c>
      <c r="I14" s="44">
        <v>1.3333389103601E-2</v>
      </c>
      <c r="J14" s="44">
        <v>5.3175470935433601E-2</v>
      </c>
      <c r="K14" s="44">
        <v>7.4314254606180297E-2</v>
      </c>
      <c r="L14" s="44">
        <v>6.9198913779513802E-2</v>
      </c>
      <c r="M14" s="44">
        <v>0.41079553153582599</v>
      </c>
      <c r="N14" s="44">
        <v>4.4108398238555502E-2</v>
      </c>
      <c r="O14" s="44">
        <v>5.9674618845820801E-2</v>
      </c>
      <c r="P14" s="44">
        <v>1.02687132742023E-2</v>
      </c>
      <c r="Q14" s="44">
        <v>0.25084060930413099</v>
      </c>
      <c r="R14" s="45">
        <v>7.2891807538178304</v>
      </c>
    </row>
    <row r="15" spans="1:18" x14ac:dyDescent="0.3">
      <c r="A15" t="s">
        <v>13</v>
      </c>
      <c r="B15" s="11">
        <v>44256</v>
      </c>
      <c r="C15" s="11" t="s">
        <v>269</v>
      </c>
      <c r="D15">
        <v>0.85895890945386699</v>
      </c>
      <c r="E15">
        <v>3.0131614192214801E-2</v>
      </c>
      <c r="F15">
        <v>0.56758479522147798</v>
      </c>
      <c r="G15">
        <v>0.40228359058630703</v>
      </c>
      <c r="H15" s="43">
        <v>1.7396993186699398E-2</v>
      </c>
      <c r="I15" s="44">
        <v>2.49283352355106E-3</v>
      </c>
      <c r="J15" s="44">
        <v>1.7207674804847101E-2</v>
      </c>
      <c r="K15" s="44">
        <v>6.4393975745872398E-2</v>
      </c>
      <c r="L15" s="44">
        <v>6.05455053616255E-2</v>
      </c>
      <c r="M15" s="44">
        <v>0.44313207273894301</v>
      </c>
      <c r="N15" s="44">
        <v>4.0606324197441701E-2</v>
      </c>
      <c r="O15" s="44">
        <v>7.8095865345922999E-2</v>
      </c>
      <c r="P15" s="44">
        <v>1.7485679937397499E-3</v>
      </c>
      <c r="Q15" s="44">
        <v>0.27438018710135698</v>
      </c>
      <c r="R15" s="45">
        <v>7.2989650720381798</v>
      </c>
    </row>
    <row r="16" spans="1:18" x14ac:dyDescent="0.3">
      <c r="A16" t="s">
        <v>14</v>
      </c>
      <c r="B16" s="11">
        <v>43891</v>
      </c>
      <c r="C16" s="11" t="s">
        <v>269</v>
      </c>
      <c r="D16">
        <v>0.89299006234737499</v>
      </c>
      <c r="E16">
        <v>1.39149718081229E-2</v>
      </c>
      <c r="F16">
        <v>0.65184807683772406</v>
      </c>
      <c r="G16">
        <v>0.33423695135415299</v>
      </c>
      <c r="H16" s="43">
        <v>1.7756483619527499E-2</v>
      </c>
      <c r="I16" s="44">
        <v>1.54575423506302E-2</v>
      </c>
      <c r="J16" s="44">
        <v>4.43556608859524E-2</v>
      </c>
      <c r="K16" s="44">
        <v>8.7636316941043194E-2</v>
      </c>
      <c r="L16" s="44">
        <v>6.8898028225235997E-2</v>
      </c>
      <c r="M16" s="44">
        <v>0.47950927904769902</v>
      </c>
      <c r="N16" s="44">
        <v>4.0094114055603501E-2</v>
      </c>
      <c r="O16" s="44">
        <v>5.4830441795516403E-2</v>
      </c>
      <c r="P16" s="44">
        <v>2.9233452660616398E-2</v>
      </c>
      <c r="Q16" s="44">
        <v>0.16222868041817601</v>
      </c>
      <c r="R16" s="45">
        <v>5.8476042604223997</v>
      </c>
    </row>
    <row r="17" spans="1:18" x14ac:dyDescent="0.3">
      <c r="A17" t="s">
        <v>14</v>
      </c>
      <c r="B17" s="11">
        <v>44256</v>
      </c>
      <c r="C17" s="11" t="s">
        <v>269</v>
      </c>
      <c r="D17">
        <v>0.830909329848038</v>
      </c>
      <c r="E17">
        <v>1.6069209770775E-2</v>
      </c>
      <c r="F17">
        <v>0.72444139705206001</v>
      </c>
      <c r="G17">
        <v>0.25948939317716502</v>
      </c>
      <c r="H17" s="43">
        <v>2.6798784917020899E-2</v>
      </c>
      <c r="I17" s="44">
        <v>2.9380367016146299E-3</v>
      </c>
      <c r="J17" s="44">
        <v>1.05217132053058E-2</v>
      </c>
      <c r="K17" s="44">
        <v>6.4549849685996294E-2</v>
      </c>
      <c r="L17" s="44">
        <v>5.3763798881116001E-2</v>
      </c>
      <c r="M17" s="44">
        <v>0.53972609463137</v>
      </c>
      <c r="N17" s="44">
        <v>4.0461049855276099E-2</v>
      </c>
      <c r="O17" s="44">
        <v>7.6665658321256699E-2</v>
      </c>
      <c r="P17" s="44">
        <v>7.2667346716009497E-3</v>
      </c>
      <c r="Q17" s="44">
        <v>0.177308279129443</v>
      </c>
      <c r="R17" s="45">
        <v>5.8884817644240703</v>
      </c>
    </row>
    <row r="18" spans="1:18" x14ac:dyDescent="0.3">
      <c r="A18" t="s">
        <v>15</v>
      </c>
      <c r="B18" s="11">
        <v>43891</v>
      </c>
      <c r="C18" s="11" t="s">
        <v>269</v>
      </c>
      <c r="D18">
        <v>0.85843589786319296</v>
      </c>
      <c r="E18">
        <v>7.1508332081157699E-3</v>
      </c>
      <c r="F18">
        <v>0.68277758782936304</v>
      </c>
      <c r="G18">
        <v>0.31007157896252102</v>
      </c>
      <c r="H18" s="43">
        <v>1.2593264971196999E-2</v>
      </c>
      <c r="I18" s="44">
        <v>1.1503840396857401E-2</v>
      </c>
      <c r="J18" s="44">
        <v>5.4941800601229197E-2</v>
      </c>
      <c r="K18" s="44">
        <v>8.2363888047779804E-2</v>
      </c>
      <c r="L18" s="44">
        <v>5.59911452718748E-2</v>
      </c>
      <c r="M18" s="44">
        <v>0.46216956199341303</v>
      </c>
      <c r="N18" s="44">
        <v>5.0002219335772098E-2</v>
      </c>
      <c r="O18" s="44">
        <v>5.7355208446365699E-2</v>
      </c>
      <c r="P18" s="44">
        <v>2.5914807535425601E-2</v>
      </c>
      <c r="Q18" s="44">
        <v>0.18716426340008499</v>
      </c>
      <c r="R18" s="45">
        <v>5.0012643936362</v>
      </c>
    </row>
    <row r="19" spans="1:18" x14ac:dyDescent="0.3">
      <c r="A19" t="s">
        <v>15</v>
      </c>
      <c r="B19" s="11">
        <v>44256</v>
      </c>
      <c r="C19" s="11" t="s">
        <v>269</v>
      </c>
      <c r="D19">
        <v>0.721756089841608</v>
      </c>
      <c r="E19">
        <v>8.3834056143156001E-3</v>
      </c>
      <c r="F19">
        <v>0.73077347635700896</v>
      </c>
      <c r="G19">
        <v>0.26084311802867499</v>
      </c>
      <c r="H19" s="43">
        <v>1.7368769358308202E-2</v>
      </c>
      <c r="I19" s="44">
        <v>1.90290881781637E-3</v>
      </c>
      <c r="J19" s="44">
        <v>2.22498599066463E-2</v>
      </c>
      <c r="K19" s="44">
        <v>5.1812149140915399E-2</v>
      </c>
      <c r="L19" s="44">
        <v>4.8676757372281103E-2</v>
      </c>
      <c r="M19" s="44">
        <v>0.53402170432653895</v>
      </c>
      <c r="N19" s="44">
        <v>5.1861872209006697E-2</v>
      </c>
      <c r="O19" s="44">
        <v>8.7488970217914797E-2</v>
      </c>
      <c r="P19" s="44">
        <v>1.1817259796441699E-2</v>
      </c>
      <c r="Q19" s="44">
        <v>0.17279974885412999</v>
      </c>
      <c r="R19" s="45">
        <v>5.0812477874882997</v>
      </c>
    </row>
    <row r="20" spans="1:18" x14ac:dyDescent="0.3">
      <c r="A20" t="s">
        <v>16</v>
      </c>
      <c r="B20" s="11">
        <v>43891</v>
      </c>
      <c r="C20" s="11" t="s">
        <v>269</v>
      </c>
      <c r="D20">
        <v>0.98037975336285299</v>
      </c>
      <c r="E20">
        <v>2.90798927960255E-3</v>
      </c>
      <c r="F20">
        <v>0.75318270189258396</v>
      </c>
      <c r="G20">
        <v>0.243909308827813</v>
      </c>
      <c r="H20" s="43">
        <v>1.4272275421152201E-2</v>
      </c>
      <c r="I20" s="44">
        <v>8.2634957234746405E-3</v>
      </c>
      <c r="J20" s="44">
        <v>4.2913777762965101E-2</v>
      </c>
      <c r="K20" s="44">
        <v>7.5333609786347205E-2</v>
      </c>
      <c r="L20" s="44">
        <v>7.0976798648392E-2</v>
      </c>
      <c r="M20" s="44">
        <v>0.50056462001858004</v>
      </c>
      <c r="N20" s="44">
        <v>5.7344511274920698E-2</v>
      </c>
      <c r="O20" s="44">
        <v>4.2512052288016002E-2</v>
      </c>
      <c r="P20" s="44">
        <v>1.4865403966690499E-2</v>
      </c>
      <c r="Q20" s="44">
        <v>0.172953455109462</v>
      </c>
      <c r="R20" s="45">
        <v>6.3698713554190904</v>
      </c>
    </row>
    <row r="21" spans="1:18" x14ac:dyDescent="0.3">
      <c r="A21" t="s">
        <v>16</v>
      </c>
      <c r="B21" s="11">
        <v>44256</v>
      </c>
      <c r="C21" s="11" t="s">
        <v>269</v>
      </c>
      <c r="D21">
        <v>0.97655905055259595</v>
      </c>
      <c r="E21">
        <v>3.23811029061112E-3</v>
      </c>
      <c r="F21">
        <v>0.75500193442271502</v>
      </c>
      <c r="G21">
        <v>0.24175995528667399</v>
      </c>
      <c r="H21" s="43">
        <v>1.56488702378558E-2</v>
      </c>
      <c r="I21" s="44">
        <v>1.52286055083595E-3</v>
      </c>
      <c r="J21" s="44">
        <v>1.03308291679657E-2</v>
      </c>
      <c r="K21" s="44">
        <v>5.70127195656773E-2</v>
      </c>
      <c r="L21" s="44">
        <v>7.1336247344442397E-2</v>
      </c>
      <c r="M21" s="44">
        <v>0.51993963092100204</v>
      </c>
      <c r="N21" s="44">
        <v>6.6064309745908295E-2</v>
      </c>
      <c r="O21" s="44">
        <v>6.80551209218173E-2</v>
      </c>
      <c r="P21" s="44">
        <v>3.7222888154936802E-3</v>
      </c>
      <c r="Q21" s="44">
        <v>0.18636712272900099</v>
      </c>
      <c r="R21" s="45">
        <v>6.43725166277006</v>
      </c>
    </row>
    <row r="22" spans="1:18" x14ac:dyDescent="0.3">
      <c r="A22" t="s">
        <v>17</v>
      </c>
      <c r="B22" s="11">
        <v>43891</v>
      </c>
      <c r="C22" s="11" t="s">
        <v>269</v>
      </c>
      <c r="D22">
        <v>0.81115328614855498</v>
      </c>
      <c r="E22">
        <v>3.1832326642300297E-2</v>
      </c>
      <c r="F22">
        <v>0.64659721377999102</v>
      </c>
      <c r="G22">
        <v>0.32157045957770902</v>
      </c>
      <c r="H22" s="43">
        <v>1.39352479842819E-2</v>
      </c>
      <c r="I22" s="44">
        <v>1.40802770479234E-2</v>
      </c>
      <c r="J22" s="44">
        <v>6.8890057476480401E-2</v>
      </c>
      <c r="K22" s="44">
        <v>0.13490271456504599</v>
      </c>
      <c r="L22" s="44">
        <v>3.9944122251749502E-2</v>
      </c>
      <c r="M22" s="44">
        <v>0.46604252698201698</v>
      </c>
      <c r="N22" s="44">
        <v>5.8964259829731698E-2</v>
      </c>
      <c r="O22" s="44">
        <v>3.9613150085008403E-2</v>
      </c>
      <c r="P22" s="44">
        <v>3.5182275756823499E-2</v>
      </c>
      <c r="Q22" s="44">
        <v>0.12844536802093801</v>
      </c>
      <c r="R22" s="45">
        <v>5.2257754880067502</v>
      </c>
    </row>
    <row r="23" spans="1:18" x14ac:dyDescent="0.3">
      <c r="A23" t="s">
        <v>17</v>
      </c>
      <c r="B23" s="11">
        <v>44256</v>
      </c>
      <c r="C23" s="11" t="s">
        <v>269</v>
      </c>
      <c r="D23">
        <v>0.64174422427934097</v>
      </c>
      <c r="E23">
        <v>3.3806770641727199E-2</v>
      </c>
      <c r="F23">
        <v>0.72691394950909904</v>
      </c>
      <c r="G23">
        <v>0.23927927984917399</v>
      </c>
      <c r="H23" s="43">
        <v>1.8928462219382401E-2</v>
      </c>
      <c r="I23" s="44">
        <v>1.9832026942553601E-3</v>
      </c>
      <c r="J23" s="44">
        <v>3.8462398005861202E-2</v>
      </c>
      <c r="K23" s="44">
        <v>7.1679860642790805E-2</v>
      </c>
      <c r="L23" s="44">
        <v>1.82539285096153E-2</v>
      </c>
      <c r="M23" s="44">
        <v>0.56550383762449696</v>
      </c>
      <c r="N23" s="44">
        <v>6.6087967030816402E-2</v>
      </c>
      <c r="O23" s="44">
        <v>5.50290537187881E-2</v>
      </c>
      <c r="P23" s="44">
        <v>1.6812265104137001E-2</v>
      </c>
      <c r="Q23" s="44">
        <v>0.147259024449856</v>
      </c>
      <c r="R23" s="45">
        <v>5.2899255819431996</v>
      </c>
    </row>
    <row r="24" spans="1:18" x14ac:dyDescent="0.3">
      <c r="A24" t="s">
        <v>18</v>
      </c>
      <c r="B24" s="11">
        <v>43891</v>
      </c>
      <c r="C24" s="11" t="s">
        <v>269</v>
      </c>
      <c r="D24">
        <v>0.86106766760001396</v>
      </c>
      <c r="E24">
        <v>1.32417796006977E-2</v>
      </c>
      <c r="F24">
        <v>0.71939965002332695</v>
      </c>
      <c r="G24">
        <v>0.26735857037597499</v>
      </c>
      <c r="H24" s="43">
        <v>1.69159192363364E-2</v>
      </c>
      <c r="I24" s="44">
        <v>1.1872600013464799E-2</v>
      </c>
      <c r="J24" s="44">
        <v>5.3555216771247499E-2</v>
      </c>
      <c r="K24" s="44">
        <v>0.100467739143345</v>
      </c>
      <c r="L24" s="44">
        <v>6.2794822674822295E-2</v>
      </c>
      <c r="M24" s="44">
        <v>0.456319262656811</v>
      </c>
      <c r="N24" s="44">
        <v>4.8409114700304699E-2</v>
      </c>
      <c r="O24" s="44">
        <v>6.1872005637670702E-2</v>
      </c>
      <c r="P24" s="44">
        <v>1.53897393362972E-2</v>
      </c>
      <c r="Q24" s="44">
        <v>0.1724035798297</v>
      </c>
      <c r="R24" s="45">
        <v>5.7985925999118697</v>
      </c>
    </row>
    <row r="25" spans="1:18" x14ac:dyDescent="0.3">
      <c r="A25" t="s">
        <v>18</v>
      </c>
      <c r="B25" s="11">
        <v>44256</v>
      </c>
      <c r="C25" s="11" t="s">
        <v>269</v>
      </c>
      <c r="D25">
        <v>0.72082009706321404</v>
      </c>
      <c r="E25">
        <v>1.4052686002148601E-2</v>
      </c>
      <c r="F25">
        <v>0.79641795868023202</v>
      </c>
      <c r="G25">
        <v>0.189529355317619</v>
      </c>
      <c r="H25" s="43">
        <v>2.0757317558411599E-2</v>
      </c>
      <c r="I25" s="44">
        <v>1.9848588359477298E-3</v>
      </c>
      <c r="J25" s="44">
        <v>2.1542499679366001E-2</v>
      </c>
      <c r="K25" s="44">
        <v>5.9286003437261599E-2</v>
      </c>
      <c r="L25" s="44">
        <v>4.8445301421081201E-2</v>
      </c>
      <c r="M25" s="44">
        <v>0.550229066687701</v>
      </c>
      <c r="N25" s="44">
        <v>4.8686513011056101E-2</v>
      </c>
      <c r="O25" s="44">
        <v>8.1021385559295098E-2</v>
      </c>
      <c r="P25" s="44">
        <v>4.5851432101970098E-3</v>
      </c>
      <c r="Q25" s="44">
        <v>0.16346191059968301</v>
      </c>
      <c r="R25" s="45">
        <v>5.9186805745547701</v>
      </c>
    </row>
    <row r="26" spans="1:18" x14ac:dyDescent="0.3">
      <c r="A26" t="s">
        <v>19</v>
      </c>
      <c r="B26" s="11">
        <v>43891</v>
      </c>
      <c r="C26" s="11" t="s">
        <v>269</v>
      </c>
      <c r="D26">
        <v>0.900719073234164</v>
      </c>
      <c r="E26">
        <v>1.2655641636123E-2</v>
      </c>
      <c r="F26">
        <v>0.65058469732901802</v>
      </c>
      <c r="G26">
        <v>0.33675966103485899</v>
      </c>
      <c r="H26" s="43">
        <v>1.7424913598076502E-2</v>
      </c>
      <c r="I26" s="44">
        <v>5.0316392178337502E-3</v>
      </c>
      <c r="J26" s="44">
        <v>7.2015421954574305E-2</v>
      </c>
      <c r="K26" s="44">
        <v>6.7626516087463201E-2</v>
      </c>
      <c r="L26" s="44">
        <v>6.8129353002707893E-2</v>
      </c>
      <c r="M26" s="44">
        <v>0.40418284345627098</v>
      </c>
      <c r="N26" s="44">
        <v>4.0451820185394997E-2</v>
      </c>
      <c r="O26" s="44">
        <v>4.44028155259788E-2</v>
      </c>
      <c r="P26" s="44">
        <v>1.1432270122662401E-2</v>
      </c>
      <c r="Q26" s="44">
        <v>0.269302406849037</v>
      </c>
      <c r="R26" s="45">
        <v>6.7411129982735902</v>
      </c>
    </row>
    <row r="27" spans="1:18" x14ac:dyDescent="0.3">
      <c r="A27" t="s">
        <v>19</v>
      </c>
      <c r="B27" s="11">
        <v>44256</v>
      </c>
      <c r="C27" s="11" t="s">
        <v>269</v>
      </c>
      <c r="D27">
        <v>0.76277189681382296</v>
      </c>
      <c r="E27">
        <v>1.5896281764682399E-2</v>
      </c>
      <c r="F27">
        <v>0.76034713013246402</v>
      </c>
      <c r="G27">
        <v>0.22375658810285401</v>
      </c>
      <c r="H27" s="43">
        <v>2.5970317097646599E-2</v>
      </c>
      <c r="I27" s="44">
        <v>1.2289343969295501E-3</v>
      </c>
      <c r="J27" s="44">
        <v>2.1317375678992199E-2</v>
      </c>
      <c r="K27" s="44">
        <v>6.3343886318608794E-2</v>
      </c>
      <c r="L27" s="44">
        <v>7.5690419492664099E-2</v>
      </c>
      <c r="M27" s="44">
        <v>0.47588250588438702</v>
      </c>
      <c r="N27" s="44">
        <v>3.8500931269939302E-2</v>
      </c>
      <c r="O27" s="44">
        <v>7.4463320467578101E-2</v>
      </c>
      <c r="P27" s="44">
        <v>2.9389477000521099E-3</v>
      </c>
      <c r="Q27" s="44">
        <v>0.220663361693202</v>
      </c>
      <c r="R27" s="45">
        <v>6.8895699010706997</v>
      </c>
    </row>
    <row r="28" spans="1:18" x14ac:dyDescent="0.3">
      <c r="A28" t="s">
        <v>20</v>
      </c>
      <c r="B28" s="11">
        <v>43891</v>
      </c>
      <c r="C28" s="11" t="s">
        <v>269</v>
      </c>
      <c r="D28">
        <v>0.79916512944493701</v>
      </c>
      <c r="E28">
        <v>6.3362019129681703E-3</v>
      </c>
      <c r="F28">
        <v>0.372259830587723</v>
      </c>
      <c r="G28">
        <v>0.62140396749930804</v>
      </c>
      <c r="H28" s="43">
        <v>1.19141422203575E-2</v>
      </c>
      <c r="I28" s="44">
        <v>1.0736477633844299E-2</v>
      </c>
      <c r="J28" s="44">
        <v>7.5249240001039802E-2</v>
      </c>
      <c r="K28" s="44">
        <v>0.11299432563782399</v>
      </c>
      <c r="L28" s="44">
        <v>7.1170017633622407E-2</v>
      </c>
      <c r="M28" s="44">
        <v>0.44692843348601902</v>
      </c>
      <c r="N28" s="44">
        <v>6.0142941007794298E-2</v>
      </c>
      <c r="O28" s="44">
        <v>3.2736811162303897E-2</v>
      </c>
      <c r="P28" s="44">
        <v>1.7332543370433499E-2</v>
      </c>
      <c r="Q28" s="44">
        <v>0.16079506784676101</v>
      </c>
      <c r="R28" s="45">
        <v>4.5132144531371496</v>
      </c>
    </row>
    <row r="29" spans="1:18" x14ac:dyDescent="0.3">
      <c r="A29" t="s">
        <v>20</v>
      </c>
      <c r="B29" s="11">
        <v>44256</v>
      </c>
      <c r="C29" s="11" t="s">
        <v>269</v>
      </c>
      <c r="D29">
        <v>0.56175557742633997</v>
      </c>
      <c r="E29">
        <v>4.1730537322712102E-3</v>
      </c>
      <c r="F29">
        <v>0.41204521953134499</v>
      </c>
      <c r="G29">
        <v>0.58378172673638395</v>
      </c>
      <c r="H29" s="43">
        <v>1.5351907994648899E-2</v>
      </c>
      <c r="I29" s="44">
        <v>2.0815446841544898E-3</v>
      </c>
      <c r="J29" s="44">
        <v>2.6070031676974099E-2</v>
      </c>
      <c r="K29" s="44">
        <v>5.47812312417508E-2</v>
      </c>
      <c r="L29" s="44">
        <v>2.8671998114857499E-2</v>
      </c>
      <c r="M29" s="44">
        <v>0.55350469066235297</v>
      </c>
      <c r="N29" s="44">
        <v>7.5324758722183402E-2</v>
      </c>
      <c r="O29" s="44">
        <v>4.2498296483148998E-2</v>
      </c>
      <c r="P29" s="44">
        <v>5.9191716381007597E-3</v>
      </c>
      <c r="Q29" s="44">
        <v>0.19579636878182799</v>
      </c>
      <c r="R29" s="45">
        <v>4.8823679268642604</v>
      </c>
    </row>
    <row r="30" spans="1:18" x14ac:dyDescent="0.3">
      <c r="A30" t="s">
        <v>21</v>
      </c>
      <c r="B30" s="11">
        <v>43891</v>
      </c>
      <c r="C30" s="11" t="s">
        <v>269</v>
      </c>
      <c r="D30">
        <v>0.83250037382123498</v>
      </c>
      <c r="E30">
        <v>4.2279068776643197E-3</v>
      </c>
      <c r="F30">
        <v>0.604783677134902</v>
      </c>
      <c r="G30">
        <v>0.390988415987433</v>
      </c>
      <c r="H30" s="43">
        <v>1.4654306132987301E-2</v>
      </c>
      <c r="I30" s="44">
        <v>1.40912585778157E-2</v>
      </c>
      <c r="J30" s="44">
        <v>6.3042256512690298E-2</v>
      </c>
      <c r="K30" s="44">
        <v>0.116195664166462</v>
      </c>
      <c r="L30" s="44">
        <v>6.7606471307276206E-2</v>
      </c>
      <c r="M30" s="44">
        <v>0.45425106103358198</v>
      </c>
      <c r="N30" s="44">
        <v>4.4570670225243698E-2</v>
      </c>
      <c r="O30" s="44">
        <v>5.5076944714735898E-2</v>
      </c>
      <c r="P30" s="44">
        <v>1.8147386416555101E-2</v>
      </c>
      <c r="Q30" s="44">
        <v>0.15236398091265199</v>
      </c>
      <c r="R30" s="45">
        <v>4.4715930764504304</v>
      </c>
    </row>
    <row r="31" spans="1:18" x14ac:dyDescent="0.3">
      <c r="A31" t="s">
        <v>21</v>
      </c>
      <c r="B31" s="11">
        <v>44256</v>
      </c>
      <c r="C31" s="11" t="s">
        <v>269</v>
      </c>
      <c r="D31">
        <v>0.67041287657486803</v>
      </c>
      <c r="E31">
        <v>4.9026451389335701E-3</v>
      </c>
      <c r="F31">
        <v>0.68395995528912501</v>
      </c>
      <c r="G31">
        <v>0.31113739957194098</v>
      </c>
      <c r="H31" s="43">
        <v>2.1800021808269902E-2</v>
      </c>
      <c r="I31" s="44">
        <v>1.79263396380152E-3</v>
      </c>
      <c r="J31" s="44">
        <v>2.5296261593081001E-2</v>
      </c>
      <c r="K31" s="44">
        <v>7.3347052391410497E-2</v>
      </c>
      <c r="L31" s="44">
        <v>5.63596821963862E-2</v>
      </c>
      <c r="M31" s="44">
        <v>0.55476495783536195</v>
      </c>
      <c r="N31" s="44">
        <v>5.3609043665705298E-2</v>
      </c>
      <c r="O31" s="44">
        <v>5.9368062644963797E-2</v>
      </c>
      <c r="P31" s="44">
        <v>5.0103274465071197E-3</v>
      </c>
      <c r="Q31" s="44">
        <v>0.14865195645451301</v>
      </c>
      <c r="R31" s="45">
        <v>4.6028050081118996</v>
      </c>
    </row>
    <row r="32" spans="1:18" x14ac:dyDescent="0.3">
      <c r="A32" t="s">
        <v>22</v>
      </c>
      <c r="B32" s="11">
        <v>43891</v>
      </c>
      <c r="C32" s="11" t="s">
        <v>269</v>
      </c>
      <c r="D32">
        <v>0.88407713146670097</v>
      </c>
      <c r="E32">
        <v>1.2680445898328001E-2</v>
      </c>
      <c r="F32">
        <v>0.69736696544071197</v>
      </c>
      <c r="G32">
        <v>0.28995258866096002</v>
      </c>
      <c r="H32" s="43">
        <v>1.3380828461070301E-2</v>
      </c>
      <c r="I32" s="44">
        <v>1.06086723140953E-2</v>
      </c>
      <c r="J32" s="44">
        <v>5.2940990700038298E-2</v>
      </c>
      <c r="K32" s="44">
        <v>0.124852561614619</v>
      </c>
      <c r="L32" s="44">
        <v>3.6531807522706801E-2</v>
      </c>
      <c r="M32" s="44">
        <v>0.448638134148934</v>
      </c>
      <c r="N32" s="44">
        <v>4.1967290722665203E-2</v>
      </c>
      <c r="O32" s="44">
        <v>5.6418498173096202E-2</v>
      </c>
      <c r="P32" s="44">
        <v>3.0718731027349101E-2</v>
      </c>
      <c r="Q32" s="44">
        <v>0.18394248531542601</v>
      </c>
      <c r="R32" s="45">
        <v>5.6528789153275998</v>
      </c>
    </row>
    <row r="33" spans="1:18" x14ac:dyDescent="0.3">
      <c r="A33" t="s">
        <v>22</v>
      </c>
      <c r="B33" s="11">
        <v>44256</v>
      </c>
      <c r="C33" s="11" t="s">
        <v>269</v>
      </c>
      <c r="D33">
        <v>0.77454760505623399</v>
      </c>
      <c r="E33">
        <v>1.43410631780433E-2</v>
      </c>
      <c r="F33">
        <v>0.74019768304784295</v>
      </c>
      <c r="G33">
        <v>0.24546125377411401</v>
      </c>
      <c r="H33" s="43">
        <v>1.6902536061711899E-2</v>
      </c>
      <c r="I33" s="44">
        <v>1.02914609636666E-3</v>
      </c>
      <c r="J33" s="44">
        <v>2.58856777875381E-2</v>
      </c>
      <c r="K33" s="44">
        <v>5.5865374658294498E-2</v>
      </c>
      <c r="L33" s="44">
        <v>3.8320383867728201E-2</v>
      </c>
      <c r="M33" s="44">
        <v>0.492618442090408</v>
      </c>
      <c r="N33" s="44">
        <v>5.0271971034629701E-2</v>
      </c>
      <c r="O33" s="44">
        <v>8.9188331352481706E-2</v>
      </c>
      <c r="P33" s="44">
        <v>1.52831610064876E-2</v>
      </c>
      <c r="Q33" s="44">
        <v>0.214634976044354</v>
      </c>
      <c r="R33" s="45">
        <v>5.7168292975133896</v>
      </c>
    </row>
    <row r="34" spans="1:18" x14ac:dyDescent="0.3">
      <c r="A34" t="s">
        <v>23</v>
      </c>
      <c r="B34" s="11">
        <v>43891</v>
      </c>
      <c r="C34" s="11" t="s">
        <v>269</v>
      </c>
      <c r="D34">
        <v>0.92800786995945295</v>
      </c>
      <c r="E34">
        <v>2.5405084720783299E-3</v>
      </c>
      <c r="F34">
        <v>0.60380328318400001</v>
      </c>
      <c r="G34">
        <v>0.39365620834392201</v>
      </c>
      <c r="H34" s="43">
        <v>1.4487274979229E-2</v>
      </c>
      <c r="I34" s="44">
        <v>1.2024752451477E-2</v>
      </c>
      <c r="J34" s="44">
        <v>4.9047025778395197E-2</v>
      </c>
      <c r="K34" s="44">
        <v>7.2041068172640096E-2</v>
      </c>
      <c r="L34" s="44">
        <v>4.6410024161085597E-2</v>
      </c>
      <c r="M34" s="44">
        <v>0.499378571245159</v>
      </c>
      <c r="N34" s="44">
        <v>4.2086886581640302E-2</v>
      </c>
      <c r="O34" s="44">
        <v>6.3168042412474201E-2</v>
      </c>
      <c r="P34" s="44">
        <v>1.4710354367673499E-2</v>
      </c>
      <c r="Q34" s="44">
        <v>0.18664599985022601</v>
      </c>
      <c r="R34" s="45">
        <v>6.5397430168438797</v>
      </c>
    </row>
    <row r="35" spans="1:18" x14ac:dyDescent="0.3">
      <c r="A35" t="s">
        <v>23</v>
      </c>
      <c r="B35" s="11">
        <v>44256</v>
      </c>
      <c r="C35" s="11" t="s">
        <v>269</v>
      </c>
      <c r="D35">
        <v>0.83043761584255904</v>
      </c>
      <c r="E35">
        <v>3.3982665828552602E-3</v>
      </c>
      <c r="F35">
        <v>0.65140034881279596</v>
      </c>
      <c r="G35">
        <v>0.34520138460434902</v>
      </c>
      <c r="H35" s="43">
        <v>1.5939646800238599E-2</v>
      </c>
      <c r="I35" s="44">
        <v>2.44453211961409E-3</v>
      </c>
      <c r="J35" s="44">
        <v>2.2368589021949398E-2</v>
      </c>
      <c r="K35" s="44">
        <v>5.55599527640201E-2</v>
      </c>
      <c r="L35" s="44">
        <v>5.2244398558143501E-2</v>
      </c>
      <c r="M35" s="44">
        <v>0.56084631081634595</v>
      </c>
      <c r="N35" s="44">
        <v>4.5731624694598003E-2</v>
      </c>
      <c r="O35" s="44">
        <v>7.5420948067107696E-2</v>
      </c>
      <c r="P35" s="44">
        <v>3.4927062052544301E-3</v>
      </c>
      <c r="Q35" s="44">
        <v>0.16595129095272901</v>
      </c>
      <c r="R35" s="45">
        <v>6.65900700428499</v>
      </c>
    </row>
    <row r="36" spans="1:18" x14ac:dyDescent="0.3">
      <c r="A36" t="s">
        <v>24</v>
      </c>
      <c r="B36" s="11">
        <v>43891</v>
      </c>
      <c r="C36" s="11" t="s">
        <v>269</v>
      </c>
      <c r="D36">
        <v>0.80310806565249504</v>
      </c>
      <c r="E36">
        <v>2.5471511230406502E-2</v>
      </c>
      <c r="F36">
        <v>0.49222298092904798</v>
      </c>
      <c r="G36">
        <v>0.48230550784054499</v>
      </c>
      <c r="H36" s="43">
        <v>8.7744416999815198E-3</v>
      </c>
      <c r="I36" s="44">
        <v>2.11757350807362E-2</v>
      </c>
      <c r="J36" s="44">
        <v>6.6363433120947404E-2</v>
      </c>
      <c r="K36" s="44">
        <v>7.2979210927955507E-2</v>
      </c>
      <c r="L36" s="44">
        <v>7.3841757458288401E-2</v>
      </c>
      <c r="M36" s="44">
        <v>0.40726103190497898</v>
      </c>
      <c r="N36" s="44">
        <v>4.4438476829903102E-2</v>
      </c>
      <c r="O36" s="44">
        <v>3.4903138152032401E-2</v>
      </c>
      <c r="P36" s="44">
        <v>2.90782976334211E-2</v>
      </c>
      <c r="Q36" s="44">
        <v>0.24118447719175601</v>
      </c>
      <c r="R36" s="45">
        <v>5.81987221584036</v>
      </c>
    </row>
    <row r="37" spans="1:18" x14ac:dyDescent="0.3">
      <c r="A37" t="s">
        <v>24</v>
      </c>
      <c r="B37" s="11">
        <v>44256</v>
      </c>
      <c r="C37" s="11" t="s">
        <v>269</v>
      </c>
      <c r="D37">
        <v>0.67033438530301004</v>
      </c>
      <c r="E37">
        <v>3.4121154176821003E-2</v>
      </c>
      <c r="F37">
        <v>0.57322030976524696</v>
      </c>
      <c r="G37">
        <v>0.39265853605793199</v>
      </c>
      <c r="H37" s="43">
        <v>1.15836492769156E-2</v>
      </c>
      <c r="I37" s="44">
        <v>2.3823618784204301E-3</v>
      </c>
      <c r="J37" s="44">
        <v>2.0402890574500499E-2</v>
      </c>
      <c r="K37" s="44">
        <v>4.6881131420746798E-2</v>
      </c>
      <c r="L37" s="44">
        <v>5.7487392277466999E-2</v>
      </c>
      <c r="M37" s="44">
        <v>0.48521913984223702</v>
      </c>
      <c r="N37" s="44">
        <v>4.6471068286399797E-2</v>
      </c>
      <c r="O37" s="44">
        <v>8.6069463034746496E-2</v>
      </c>
      <c r="P37" s="44">
        <v>1.40266690579032E-2</v>
      </c>
      <c r="Q37" s="44">
        <v>0.229476234350664</v>
      </c>
      <c r="R37" s="45">
        <v>5.8815515351494296</v>
      </c>
    </row>
    <row r="38" spans="1:18" x14ac:dyDescent="0.3">
      <c r="A38" t="s">
        <v>25</v>
      </c>
      <c r="B38" s="11">
        <v>43891</v>
      </c>
      <c r="C38" s="11" t="s">
        <v>269</v>
      </c>
      <c r="D38">
        <v>0.87713033108111005</v>
      </c>
      <c r="E38">
        <v>6.0788956858001701E-3</v>
      </c>
      <c r="F38">
        <v>0.64456829601229104</v>
      </c>
      <c r="G38">
        <v>0.34935280830190901</v>
      </c>
      <c r="H38" s="43">
        <v>1.16125009725356E-2</v>
      </c>
      <c r="I38" s="44">
        <v>1.36953288092737E-2</v>
      </c>
      <c r="J38" s="44">
        <v>4.6482941917444003E-2</v>
      </c>
      <c r="K38" s="44">
        <v>7.9408289732594201E-2</v>
      </c>
      <c r="L38" s="44">
        <v>6.3612998882670205E-2</v>
      </c>
      <c r="M38" s="44">
        <v>0.48205797861079303</v>
      </c>
      <c r="N38" s="44">
        <v>4.6660529338780697E-2</v>
      </c>
      <c r="O38" s="44">
        <v>6.3573450647154597E-2</v>
      </c>
      <c r="P38" s="44">
        <v>7.5260026658587401E-3</v>
      </c>
      <c r="Q38" s="44">
        <v>0.18536997842289599</v>
      </c>
      <c r="R38" s="45">
        <v>6.7976897187306502</v>
      </c>
    </row>
    <row r="39" spans="1:18" x14ac:dyDescent="0.3">
      <c r="A39" t="s">
        <v>25</v>
      </c>
      <c r="B39" s="11">
        <v>44256</v>
      </c>
      <c r="C39" s="11" t="s">
        <v>269</v>
      </c>
      <c r="D39">
        <v>0.77609180224310303</v>
      </c>
      <c r="E39">
        <v>6.8238671560177499E-3</v>
      </c>
      <c r="F39">
        <v>0.67037280433886903</v>
      </c>
      <c r="G39">
        <v>0.32280332850511301</v>
      </c>
      <c r="H39" s="43">
        <v>1.3109537963719799E-2</v>
      </c>
      <c r="I39" s="44">
        <v>1.78846560473675E-3</v>
      </c>
      <c r="J39" s="44">
        <v>9.64025263359981E-3</v>
      </c>
      <c r="K39" s="44">
        <v>5.4900311159605301E-2</v>
      </c>
      <c r="L39" s="44">
        <v>5.6746759818915297E-2</v>
      </c>
      <c r="M39" s="44">
        <v>0.55438090536044504</v>
      </c>
      <c r="N39" s="44">
        <v>4.4121331626247103E-2</v>
      </c>
      <c r="O39" s="44">
        <v>8.0103257554919899E-2</v>
      </c>
      <c r="P39" s="44">
        <v>2.3939270960818401E-3</v>
      </c>
      <c r="Q39" s="44">
        <v>0.182815251181729</v>
      </c>
      <c r="R39" s="45">
        <v>6.9164703029395902</v>
      </c>
    </row>
    <row r="40" spans="1:18" x14ac:dyDescent="0.3">
      <c r="A40" t="s">
        <v>26</v>
      </c>
      <c r="B40" s="11">
        <v>43891</v>
      </c>
      <c r="C40" s="11" t="s">
        <v>269</v>
      </c>
      <c r="D40">
        <v>0.91862150176734902</v>
      </c>
      <c r="E40">
        <v>6.2811071606858398E-3</v>
      </c>
      <c r="F40">
        <v>0.74685877769254905</v>
      </c>
      <c r="G40">
        <v>0.24686011514676501</v>
      </c>
      <c r="H40" s="43">
        <v>2.1839004596385599E-2</v>
      </c>
      <c r="I40" s="44">
        <v>1.0947715145976601E-2</v>
      </c>
      <c r="J40" s="44">
        <v>4.61694278321364E-2</v>
      </c>
      <c r="K40" s="44">
        <v>7.2467913344218607E-2</v>
      </c>
      <c r="L40" s="44">
        <v>6.3601982361072104E-2</v>
      </c>
      <c r="M40" s="44">
        <v>0.45762413216719799</v>
      </c>
      <c r="N40" s="44">
        <v>3.5205839046704997E-2</v>
      </c>
      <c r="O40" s="44">
        <v>5.9725153008615403E-2</v>
      </c>
      <c r="P40" s="44">
        <v>1.1522365596342799E-2</v>
      </c>
      <c r="Q40" s="44">
        <v>0.22089646690135001</v>
      </c>
      <c r="R40" s="45">
        <v>6.5835621474483803</v>
      </c>
    </row>
    <row r="41" spans="1:18" x14ac:dyDescent="0.3">
      <c r="A41" t="s">
        <v>26</v>
      </c>
      <c r="B41" s="11">
        <v>44256</v>
      </c>
      <c r="C41" s="11" t="s">
        <v>269</v>
      </c>
      <c r="D41">
        <v>0.87560344208824004</v>
      </c>
      <c r="E41">
        <v>7.3697855755565801E-3</v>
      </c>
      <c r="F41">
        <v>0.77002232010613203</v>
      </c>
      <c r="G41">
        <v>0.22260789431831199</v>
      </c>
      <c r="H41" s="43">
        <v>2.8594890351356501E-2</v>
      </c>
      <c r="I41" s="44">
        <v>2.3803533823756398E-3</v>
      </c>
      <c r="J41" s="44">
        <v>1.40084646135406E-2</v>
      </c>
      <c r="K41" s="44">
        <v>5.4442679219828802E-2</v>
      </c>
      <c r="L41" s="44">
        <v>7.4046143817047799E-2</v>
      </c>
      <c r="M41" s="44">
        <v>0.50209010809816501</v>
      </c>
      <c r="N41" s="44">
        <v>3.0329401203835399E-2</v>
      </c>
      <c r="O41" s="44">
        <v>8.5817714469851702E-2</v>
      </c>
      <c r="P41" s="44">
        <v>2.2322459961788099E-3</v>
      </c>
      <c r="Q41" s="44">
        <v>0.20605799884782</v>
      </c>
      <c r="R41" s="45">
        <v>6.7991871123225396</v>
      </c>
    </row>
    <row r="42" spans="1:18" x14ac:dyDescent="0.3">
      <c r="A42" t="s">
        <v>27</v>
      </c>
      <c r="B42" s="11">
        <v>43891</v>
      </c>
      <c r="C42" s="11" t="s">
        <v>269</v>
      </c>
      <c r="D42">
        <v>0.89618993278569903</v>
      </c>
      <c r="E42">
        <v>1.18397089597959E-2</v>
      </c>
      <c r="F42">
        <v>0.55251589164275405</v>
      </c>
      <c r="G42">
        <v>0.43564439939744998</v>
      </c>
      <c r="H42" s="43">
        <v>8.8127432087604599E-3</v>
      </c>
      <c r="I42" s="44">
        <v>1.39439638109469E-2</v>
      </c>
      <c r="J42" s="44">
        <v>5.1182407896822699E-2</v>
      </c>
      <c r="K42" s="44">
        <v>7.3145871645145494E-2</v>
      </c>
      <c r="L42" s="44">
        <v>7.3779395654111304E-2</v>
      </c>
      <c r="M42" s="44">
        <v>0.49701000838402398</v>
      </c>
      <c r="N42" s="44">
        <v>3.6828382482694801E-2</v>
      </c>
      <c r="O42" s="44">
        <v>4.6346351926972999E-2</v>
      </c>
      <c r="P42" s="44">
        <v>1.8346840614025001E-2</v>
      </c>
      <c r="Q42" s="44">
        <v>0.180604034376496</v>
      </c>
      <c r="R42" s="45">
        <v>5.35174432156425</v>
      </c>
    </row>
    <row r="43" spans="1:18" x14ac:dyDescent="0.3">
      <c r="A43" t="s">
        <v>27</v>
      </c>
      <c r="B43" s="11">
        <v>44256</v>
      </c>
      <c r="C43" s="11" t="s">
        <v>269</v>
      </c>
      <c r="D43">
        <v>0.79433063119340896</v>
      </c>
      <c r="E43">
        <v>1.3032958001056E-2</v>
      </c>
      <c r="F43">
        <v>0.60926002271800095</v>
      </c>
      <c r="G43">
        <v>0.37770701928094302</v>
      </c>
      <c r="H43" s="43">
        <v>1.5320404432158E-2</v>
      </c>
      <c r="I43" s="44">
        <v>1.82655239041403E-3</v>
      </c>
      <c r="J43" s="44">
        <v>1.47211907241063E-2</v>
      </c>
      <c r="K43" s="44">
        <v>4.85182289065728E-2</v>
      </c>
      <c r="L43" s="44">
        <v>6.0952707578640901E-2</v>
      </c>
      <c r="M43" s="44">
        <v>0.57896165035134695</v>
      </c>
      <c r="N43" s="44">
        <v>3.07244961114818E-2</v>
      </c>
      <c r="O43" s="44">
        <v>5.3440984764716898E-2</v>
      </c>
      <c r="P43" s="44">
        <v>4.54855518186711E-3</v>
      </c>
      <c r="Q43" s="44">
        <v>0.19098522955869501</v>
      </c>
      <c r="R43" s="45">
        <v>5.5021073952222297</v>
      </c>
    </row>
    <row r="44" spans="1:18" x14ac:dyDescent="0.3">
      <c r="A44" t="s">
        <v>28</v>
      </c>
      <c r="B44" s="11">
        <v>43891</v>
      </c>
      <c r="C44" s="11" t="s">
        <v>269</v>
      </c>
      <c r="D44">
        <v>0.81591725800993697</v>
      </c>
      <c r="E44">
        <v>1.7630055557108699E-3</v>
      </c>
      <c r="F44">
        <v>0.639843970297578</v>
      </c>
      <c r="G44">
        <v>0.35839302414671098</v>
      </c>
      <c r="H44" s="43">
        <v>1.35867347044319E-2</v>
      </c>
      <c r="I44" s="44">
        <v>1.7543752780565601E-2</v>
      </c>
      <c r="J44" s="44">
        <v>8.6058851075847598E-2</v>
      </c>
      <c r="K44" s="44">
        <v>0.11948836379396401</v>
      </c>
      <c r="L44" s="44">
        <v>5.7512206474999598E-2</v>
      </c>
      <c r="M44" s="44">
        <v>0.449655948919857</v>
      </c>
      <c r="N44" s="44">
        <v>5.90455910761482E-2</v>
      </c>
      <c r="O44" s="44">
        <v>3.7460460627096202E-2</v>
      </c>
      <c r="P44" s="44">
        <v>3.5095111870689699E-2</v>
      </c>
      <c r="Q44" s="44">
        <v>0.1245529786764</v>
      </c>
      <c r="R44" s="45">
        <v>3.4297306791433502</v>
      </c>
    </row>
    <row r="45" spans="1:18" x14ac:dyDescent="0.3">
      <c r="A45" t="s">
        <v>28</v>
      </c>
      <c r="B45" s="11">
        <v>44256</v>
      </c>
      <c r="C45" s="11" t="s">
        <v>269</v>
      </c>
      <c r="D45">
        <v>0.63797643910169299</v>
      </c>
      <c r="E45">
        <v>2.0822064168878399E-3</v>
      </c>
      <c r="F45">
        <v>0.71660226196301802</v>
      </c>
      <c r="G45">
        <v>0.28131553162009398</v>
      </c>
      <c r="H45" s="43">
        <v>1.5941704185616499E-2</v>
      </c>
      <c r="I45" s="44">
        <v>5.2993710239148404E-3</v>
      </c>
      <c r="J45" s="44">
        <v>5.0606075023851997E-2</v>
      </c>
      <c r="K45" s="44">
        <v>5.8473863296673402E-2</v>
      </c>
      <c r="L45" s="44">
        <v>3.8463971654609602E-2</v>
      </c>
      <c r="M45" s="44">
        <v>0.55626200116610303</v>
      </c>
      <c r="N45" s="44">
        <v>5.49203945831385E-2</v>
      </c>
      <c r="O45" s="44">
        <v>5.4133727018581899E-2</v>
      </c>
      <c r="P45" s="44">
        <v>1.2055149559651901E-2</v>
      </c>
      <c r="Q45" s="44">
        <v>0.15384374248785801</v>
      </c>
      <c r="R45" s="45">
        <v>3.5959324095309202</v>
      </c>
    </row>
    <row r="46" spans="1:18" x14ac:dyDescent="0.3">
      <c r="A46" t="s">
        <v>29</v>
      </c>
      <c r="B46" s="11">
        <v>43891</v>
      </c>
      <c r="C46" s="11" t="s">
        <v>269</v>
      </c>
      <c r="D46">
        <v>0.80336834873984397</v>
      </c>
      <c r="E46">
        <v>1.8348612710625999E-2</v>
      </c>
      <c r="F46">
        <v>0.39220902463234802</v>
      </c>
      <c r="G46">
        <v>0.58944236265702599</v>
      </c>
      <c r="H46" s="43">
        <v>1.48909462802867E-2</v>
      </c>
      <c r="I46" s="44">
        <v>1.00947219290903E-2</v>
      </c>
      <c r="J46" s="44">
        <v>5.1522265481346897E-2</v>
      </c>
      <c r="K46" s="44">
        <v>8.4709160515499995E-2</v>
      </c>
      <c r="L46" s="44">
        <v>5.6624622571184197E-2</v>
      </c>
      <c r="M46" s="44">
        <v>0.40180743336310598</v>
      </c>
      <c r="N46" s="44">
        <v>5.35018345774129E-2</v>
      </c>
      <c r="O46" s="44">
        <v>8.7903150155151905E-2</v>
      </c>
      <c r="P46" s="44">
        <v>1.37550962703329E-2</v>
      </c>
      <c r="Q46" s="44">
        <v>0.22519076885658801</v>
      </c>
      <c r="R46" s="45">
        <v>5.6609330206911403</v>
      </c>
    </row>
    <row r="47" spans="1:18" x14ac:dyDescent="0.3">
      <c r="A47" t="s">
        <v>29</v>
      </c>
      <c r="B47" s="11">
        <v>44256</v>
      </c>
      <c r="C47" s="11" t="s">
        <v>269</v>
      </c>
      <c r="D47">
        <v>0.60361176332459399</v>
      </c>
      <c r="E47">
        <v>2.3059866110667199E-2</v>
      </c>
      <c r="F47">
        <v>0.49753815132455398</v>
      </c>
      <c r="G47">
        <v>0.47940198256477801</v>
      </c>
      <c r="H47" s="43">
        <v>1.9578511659410502E-2</v>
      </c>
      <c r="I47" s="44">
        <v>1.62646883465343E-3</v>
      </c>
      <c r="J47" s="44">
        <v>7.3930305004711898E-3</v>
      </c>
      <c r="K47" s="44">
        <v>4.1727395027676098E-2</v>
      </c>
      <c r="L47" s="44">
        <v>3.8626897509505903E-2</v>
      </c>
      <c r="M47" s="44">
        <v>0.53185829565337295</v>
      </c>
      <c r="N47" s="44">
        <v>5.48210915656046E-2</v>
      </c>
      <c r="O47" s="44">
        <v>8.0210980538807999E-2</v>
      </c>
      <c r="P47" s="44">
        <v>4.5698114304967103E-3</v>
      </c>
      <c r="Q47" s="44">
        <v>0.219587517280001</v>
      </c>
      <c r="R47" s="45">
        <v>5.8271832737762397</v>
      </c>
    </row>
    <row r="48" spans="1:18" x14ac:dyDescent="0.3">
      <c r="A48" t="s">
        <v>30</v>
      </c>
      <c r="B48" s="11">
        <v>43891</v>
      </c>
      <c r="C48" s="11" t="s">
        <v>269</v>
      </c>
      <c r="D48">
        <v>0.84210054904783405</v>
      </c>
      <c r="E48">
        <v>2.0569330936849001E-3</v>
      </c>
      <c r="F48">
        <v>0.656180377708101</v>
      </c>
      <c r="G48">
        <v>0.34176268919821401</v>
      </c>
      <c r="H48" s="43">
        <v>1.28297453847148E-2</v>
      </c>
      <c r="I48" s="44">
        <v>1.1885009016405299E-2</v>
      </c>
      <c r="J48" s="44">
        <v>8.1185708507406001E-2</v>
      </c>
      <c r="K48" s="44">
        <v>0.10606848192806</v>
      </c>
      <c r="L48" s="44">
        <v>6.5633806443564202E-2</v>
      </c>
      <c r="M48" s="44">
        <v>0.43965074305484497</v>
      </c>
      <c r="N48" s="44">
        <v>4.77437286666305E-2</v>
      </c>
      <c r="O48" s="44">
        <v>4.2559331211053701E-2</v>
      </c>
      <c r="P48" s="44">
        <v>2.70716974344598E-2</v>
      </c>
      <c r="Q48" s="44">
        <v>0.165371748352861</v>
      </c>
      <c r="R48" s="45">
        <v>4.2192931877475903</v>
      </c>
    </row>
    <row r="49" spans="1:18" x14ac:dyDescent="0.3">
      <c r="A49" t="s">
        <v>30</v>
      </c>
      <c r="B49" s="11">
        <v>44256</v>
      </c>
      <c r="C49" s="11" t="s">
        <v>269</v>
      </c>
      <c r="D49">
        <v>0.71810586960628697</v>
      </c>
      <c r="E49">
        <v>2.1265477446489999E-3</v>
      </c>
      <c r="F49">
        <v>0.74323187482667696</v>
      </c>
      <c r="G49">
        <v>0.25464157742867399</v>
      </c>
      <c r="H49" s="43">
        <v>1.92397805761052E-2</v>
      </c>
      <c r="I49" s="44">
        <v>2.4675536737523E-3</v>
      </c>
      <c r="J49" s="44">
        <v>2.50364575785487E-2</v>
      </c>
      <c r="K49" s="44">
        <v>5.77231758532019E-2</v>
      </c>
      <c r="L49" s="44">
        <v>5.4930347079217401E-2</v>
      </c>
      <c r="M49" s="44">
        <v>0.55279274547254398</v>
      </c>
      <c r="N49" s="44">
        <v>4.0849855156863499E-2</v>
      </c>
      <c r="O49" s="44">
        <v>4.2689992516961699E-2</v>
      </c>
      <c r="P49" s="44">
        <v>9.0229065432733107E-3</v>
      </c>
      <c r="Q49" s="44">
        <v>0.19524718554953199</v>
      </c>
      <c r="R49" s="45">
        <v>4.3610421552971701</v>
      </c>
    </row>
    <row r="50" spans="1:18" x14ac:dyDescent="0.3">
      <c r="A50" t="s">
        <v>31</v>
      </c>
      <c r="B50" s="11">
        <v>43891</v>
      </c>
      <c r="C50" s="11" t="s">
        <v>269</v>
      </c>
      <c r="D50">
        <v>0.89222781911818005</v>
      </c>
      <c r="E50">
        <v>2.0779900038741701E-2</v>
      </c>
      <c r="F50">
        <v>0.51941434640838802</v>
      </c>
      <c r="G50">
        <v>0.45980575355287001</v>
      </c>
      <c r="H50" s="43">
        <v>1.1370901674622E-2</v>
      </c>
      <c r="I50" s="44">
        <v>1.0431405819621299E-2</v>
      </c>
      <c r="J50" s="44">
        <v>3.8623854557689498E-2</v>
      </c>
      <c r="K50" s="44">
        <v>9.1939975232798093E-2</v>
      </c>
      <c r="L50" s="44">
        <v>5.7914322326459301E-2</v>
      </c>
      <c r="M50" s="44">
        <v>0.487830530092345</v>
      </c>
      <c r="N50" s="44">
        <v>3.8162276165119503E-2</v>
      </c>
      <c r="O50" s="44">
        <v>6.3716658217134903E-2</v>
      </c>
      <c r="P50" s="44">
        <v>1.2065177761103199E-2</v>
      </c>
      <c r="Q50" s="44">
        <v>0.187944898153107</v>
      </c>
      <c r="R50" s="45">
        <v>6.2258735944063996</v>
      </c>
    </row>
    <row r="51" spans="1:18" x14ac:dyDescent="0.3">
      <c r="A51" t="s">
        <v>31</v>
      </c>
      <c r="B51" s="11">
        <v>44256</v>
      </c>
      <c r="C51" s="11" t="s">
        <v>269</v>
      </c>
      <c r="D51">
        <v>0.81221312574711602</v>
      </c>
      <c r="E51">
        <v>2.0611162502935199E-2</v>
      </c>
      <c r="F51">
        <v>0.55953938329097896</v>
      </c>
      <c r="G51">
        <v>0.41984945420608599</v>
      </c>
      <c r="H51" s="43">
        <v>1.3971060880910401E-2</v>
      </c>
      <c r="I51" s="44">
        <v>1.28134778501108E-3</v>
      </c>
      <c r="J51" s="44">
        <v>1.1171659419054E-2</v>
      </c>
      <c r="K51" s="44">
        <v>6.9256760734235603E-2</v>
      </c>
      <c r="L51" s="44">
        <v>5.5372102623319298E-2</v>
      </c>
      <c r="M51" s="44">
        <v>0.54542542368259594</v>
      </c>
      <c r="N51" s="44">
        <v>4.0173673872701002E-2</v>
      </c>
      <c r="O51" s="44">
        <v>7.7330596950859198E-2</v>
      </c>
      <c r="P51" s="44">
        <v>3.8650433818973799E-3</v>
      </c>
      <c r="Q51" s="44">
        <v>0.182152330669416</v>
      </c>
      <c r="R51" s="45">
        <v>6.22910327194435</v>
      </c>
    </row>
    <row r="52" spans="1:18" x14ac:dyDescent="0.3">
      <c r="A52" t="s">
        <v>32</v>
      </c>
      <c r="B52" s="11">
        <v>43891</v>
      </c>
      <c r="C52" s="11" t="s">
        <v>269</v>
      </c>
      <c r="D52">
        <v>0.95394345413422998</v>
      </c>
      <c r="E52">
        <v>4.8384278236363902E-3</v>
      </c>
      <c r="F52">
        <v>0.68932631341716299</v>
      </c>
      <c r="G52">
        <v>0.30583525875919998</v>
      </c>
      <c r="H52" s="43">
        <v>1.6685398522239801E-2</v>
      </c>
      <c r="I52" s="44">
        <v>7.8923200156081896E-3</v>
      </c>
      <c r="J52" s="44">
        <v>3.3137795639834003E-2</v>
      </c>
      <c r="K52" s="44">
        <v>8.4652712125908497E-2</v>
      </c>
      <c r="L52" s="44">
        <v>5.1622150277227399E-2</v>
      </c>
      <c r="M52" s="44">
        <v>0.461631056096795</v>
      </c>
      <c r="N52" s="44">
        <v>4.1328853562782403E-2</v>
      </c>
      <c r="O52" s="44">
        <v>4.6823360145873003E-2</v>
      </c>
      <c r="P52" s="44">
        <v>1.51743893327088E-2</v>
      </c>
      <c r="Q52" s="44">
        <v>0.24105196428102299</v>
      </c>
      <c r="R52" s="45">
        <v>6.1578590117113299</v>
      </c>
    </row>
    <row r="53" spans="1:18" x14ac:dyDescent="0.3">
      <c r="A53" t="s">
        <v>32</v>
      </c>
      <c r="B53" s="11">
        <v>44256</v>
      </c>
      <c r="C53" s="11" t="s">
        <v>269</v>
      </c>
      <c r="D53">
        <v>0.88873192649001898</v>
      </c>
      <c r="E53">
        <v>5.3153588892278997E-3</v>
      </c>
      <c r="F53">
        <v>0.73064502197651005</v>
      </c>
      <c r="G53">
        <v>0.26403961913426199</v>
      </c>
      <c r="H53" s="43">
        <v>1.7789168589101401E-2</v>
      </c>
      <c r="I53" s="44">
        <v>2.2006707221340301E-3</v>
      </c>
      <c r="J53" s="44">
        <v>6.5110756328304103E-3</v>
      </c>
      <c r="K53" s="44">
        <v>6.0793625329885997E-2</v>
      </c>
      <c r="L53" s="44">
        <v>5.0367380391362203E-2</v>
      </c>
      <c r="M53" s="44">
        <v>0.50777766289832604</v>
      </c>
      <c r="N53" s="44">
        <v>4.0300461709784297E-2</v>
      </c>
      <c r="O53" s="44">
        <v>6.2557488310728396E-2</v>
      </c>
      <c r="P53" s="44">
        <v>2.5498640223155498E-3</v>
      </c>
      <c r="Q53" s="44">
        <v>0.24915260239353201</v>
      </c>
      <c r="R53" s="45">
        <v>6.2190008141723503</v>
      </c>
    </row>
    <row r="54" spans="1:18" x14ac:dyDescent="0.3">
      <c r="A54" t="s">
        <v>33</v>
      </c>
      <c r="B54" s="11">
        <v>43891</v>
      </c>
      <c r="C54" s="11" t="s">
        <v>269</v>
      </c>
      <c r="D54">
        <v>0.89577110849008201</v>
      </c>
      <c r="E54">
        <v>9.7901512968645906E-3</v>
      </c>
      <c r="F54">
        <v>0.59524518792923198</v>
      </c>
      <c r="G54">
        <v>0.39496466077390402</v>
      </c>
      <c r="H54" s="43">
        <v>1.35930361228548E-2</v>
      </c>
      <c r="I54" s="44">
        <v>1.7372011226792199E-2</v>
      </c>
      <c r="J54" s="44">
        <v>6.0615774495819598E-2</v>
      </c>
      <c r="K54" s="44">
        <v>8.6220228271095906E-2</v>
      </c>
      <c r="L54" s="44">
        <v>8.5889141566345306E-2</v>
      </c>
      <c r="M54" s="44">
        <v>0.45520384754931698</v>
      </c>
      <c r="N54" s="44">
        <v>3.5192022915744303E-2</v>
      </c>
      <c r="O54" s="44">
        <v>7.5743802438856603E-2</v>
      </c>
      <c r="P54" s="44">
        <v>2.0451296639813502E-2</v>
      </c>
      <c r="Q54" s="44">
        <v>0.14971883877336101</v>
      </c>
      <c r="R54" s="45">
        <v>7.8068123433312904</v>
      </c>
    </row>
    <row r="55" spans="1:18" x14ac:dyDescent="0.3">
      <c r="A55" t="s">
        <v>33</v>
      </c>
      <c r="B55" s="11">
        <v>44256</v>
      </c>
      <c r="C55" s="11" t="s">
        <v>269</v>
      </c>
      <c r="D55">
        <v>0.81294036120088997</v>
      </c>
      <c r="E55">
        <v>1.1021979808369E-2</v>
      </c>
      <c r="F55">
        <v>0.66814446216805301</v>
      </c>
      <c r="G55">
        <v>0.32083355802357799</v>
      </c>
      <c r="H55" s="43">
        <v>1.7288215701125001E-2</v>
      </c>
      <c r="I55" s="44">
        <v>2.3489226952540299E-3</v>
      </c>
      <c r="J55" s="44">
        <v>8.0610525542760807E-3</v>
      </c>
      <c r="K55" s="44">
        <v>6.46049566155905E-2</v>
      </c>
      <c r="L55" s="44">
        <v>9.6456014308073795E-2</v>
      </c>
      <c r="M55" s="44">
        <v>0.53447710902044099</v>
      </c>
      <c r="N55" s="44">
        <v>3.5702250210068898E-2</v>
      </c>
      <c r="O55" s="44">
        <v>9.1040740282012103E-2</v>
      </c>
      <c r="P55" s="44">
        <v>7.9975099412453593E-3</v>
      </c>
      <c r="Q55" s="44">
        <v>0.142023228671914</v>
      </c>
      <c r="R55" s="45">
        <v>7.8832109763850102</v>
      </c>
    </row>
    <row r="56" spans="1:18" x14ac:dyDescent="0.3">
      <c r="A56" t="s">
        <v>34</v>
      </c>
      <c r="B56" s="11">
        <v>43891</v>
      </c>
      <c r="C56" s="11" t="s">
        <v>269</v>
      </c>
      <c r="D56">
        <v>0.88766183381057095</v>
      </c>
      <c r="E56">
        <v>1.6228599161287698E-2</v>
      </c>
      <c r="F56">
        <v>0.41777123324278997</v>
      </c>
      <c r="G56">
        <v>0.56600016759592198</v>
      </c>
      <c r="H56" s="43">
        <v>1.27415606278166E-2</v>
      </c>
      <c r="I56" s="44">
        <v>1.22628242431688E-2</v>
      </c>
      <c r="J56" s="44">
        <v>4.4991906416037099E-2</v>
      </c>
      <c r="K56" s="44">
        <v>7.0624218043050899E-2</v>
      </c>
      <c r="L56" s="44">
        <v>6.1844961815091401E-2</v>
      </c>
      <c r="M56" s="44">
        <v>0.381722330020207</v>
      </c>
      <c r="N56" s="44">
        <v>4.1470338211834198E-2</v>
      </c>
      <c r="O56" s="44">
        <v>5.1603171971202101E-2</v>
      </c>
      <c r="P56" s="44">
        <v>2.1342715837035502E-2</v>
      </c>
      <c r="Q56" s="44">
        <v>0.30139597281455599</v>
      </c>
      <c r="R56" s="45">
        <v>6.5741997400970202</v>
      </c>
    </row>
    <row r="57" spans="1:18" x14ac:dyDescent="0.3">
      <c r="A57" t="s">
        <v>34</v>
      </c>
      <c r="B57" s="11">
        <v>44256</v>
      </c>
      <c r="C57" s="11" t="s">
        <v>269</v>
      </c>
      <c r="D57">
        <v>0.71831785255462199</v>
      </c>
      <c r="E57">
        <v>1.7674589908036401E-2</v>
      </c>
      <c r="F57">
        <v>0.51174479798485795</v>
      </c>
      <c r="G57">
        <v>0.470580612107106</v>
      </c>
      <c r="H57" s="43">
        <v>1.52630630832032E-2</v>
      </c>
      <c r="I57" s="44">
        <v>2.29270675417024E-3</v>
      </c>
      <c r="J57" s="44">
        <v>2.1094126640583001E-2</v>
      </c>
      <c r="K57" s="44">
        <v>5.6063213549473703E-2</v>
      </c>
      <c r="L57" s="44">
        <v>5.8345991221774599E-2</v>
      </c>
      <c r="M57" s="44">
        <v>0.464051911276948</v>
      </c>
      <c r="N57" s="44">
        <v>4.5159118863423303E-2</v>
      </c>
      <c r="O57" s="44">
        <v>7.8871346728317096E-2</v>
      </c>
      <c r="P57" s="44">
        <v>7.6469207405098702E-3</v>
      </c>
      <c r="Q57" s="44">
        <v>0.25121160114159702</v>
      </c>
      <c r="R57" s="45">
        <v>6.6596245624777799</v>
      </c>
    </row>
    <row r="58" spans="1:18" x14ac:dyDescent="0.3">
      <c r="A58" t="s">
        <v>35</v>
      </c>
      <c r="B58" s="11">
        <v>43891</v>
      </c>
      <c r="C58" s="11" t="s">
        <v>269</v>
      </c>
      <c r="D58">
        <v>0.84914604951617101</v>
      </c>
      <c r="E58">
        <v>1.0241055898912801E-2</v>
      </c>
      <c r="F58">
        <v>0.60811690561923804</v>
      </c>
      <c r="G58">
        <v>0.38164203848184902</v>
      </c>
      <c r="H58" s="43">
        <v>1.40854755150784E-2</v>
      </c>
      <c r="I58" s="44">
        <v>1.15064571716303E-2</v>
      </c>
      <c r="J58" s="44">
        <v>7.2216454259597607E-2</v>
      </c>
      <c r="K58" s="44">
        <v>0.11816654626064201</v>
      </c>
      <c r="L58" s="44">
        <v>5.8578869052804697E-2</v>
      </c>
      <c r="M58" s="44">
        <v>0.455843374524177</v>
      </c>
      <c r="N58" s="44">
        <v>4.8810376481205203E-2</v>
      </c>
      <c r="O58" s="44">
        <v>3.44932841044783E-2</v>
      </c>
      <c r="P58" s="44">
        <v>2.15660918736096E-2</v>
      </c>
      <c r="Q58" s="44">
        <v>0.16473307075677701</v>
      </c>
      <c r="R58" s="45">
        <v>6.0310528805840899</v>
      </c>
    </row>
    <row r="59" spans="1:18" x14ac:dyDescent="0.3">
      <c r="A59" t="s">
        <v>35</v>
      </c>
      <c r="B59" s="11">
        <v>44256</v>
      </c>
      <c r="C59" s="11" t="s">
        <v>269</v>
      </c>
      <c r="D59">
        <v>0.70745629712646196</v>
      </c>
      <c r="E59">
        <v>9.8338671665596598E-3</v>
      </c>
      <c r="F59">
        <v>0.69031020875429305</v>
      </c>
      <c r="G59">
        <v>0.29985592407914702</v>
      </c>
      <c r="H59" s="43">
        <v>2.5601800083890802E-2</v>
      </c>
      <c r="I59" s="44">
        <v>2.3414530049517498E-3</v>
      </c>
      <c r="J59" s="44">
        <v>2.6935156311809899E-2</v>
      </c>
      <c r="K59" s="44">
        <v>6.4265292069358895E-2</v>
      </c>
      <c r="L59" s="44">
        <v>5.0581894490731499E-2</v>
      </c>
      <c r="M59" s="44">
        <v>0.54784648427893901</v>
      </c>
      <c r="N59" s="44">
        <v>4.75197604750092E-2</v>
      </c>
      <c r="O59" s="44">
        <v>5.0777154430666001E-2</v>
      </c>
      <c r="P59" s="44">
        <v>7.7777868962836299E-3</v>
      </c>
      <c r="Q59" s="44">
        <v>0.17635321795836001</v>
      </c>
      <c r="R59" s="45">
        <v>6.2209321352974101</v>
      </c>
    </row>
    <row r="60" spans="1:18" x14ac:dyDescent="0.3">
      <c r="A60" t="s">
        <v>36</v>
      </c>
      <c r="B60" s="11">
        <v>43891</v>
      </c>
      <c r="C60" s="11" t="s">
        <v>269</v>
      </c>
      <c r="D60">
        <v>0.90093073684789404</v>
      </c>
      <c r="E60">
        <v>4.5186619600880397E-3</v>
      </c>
      <c r="F60">
        <v>0.59987605657876997</v>
      </c>
      <c r="G60">
        <v>0.39560528146114199</v>
      </c>
      <c r="H60" s="43">
        <v>1.18397886339313E-2</v>
      </c>
      <c r="I60" s="44">
        <v>9.3274503748026708E-3</v>
      </c>
      <c r="J60" s="44">
        <v>6.3470873125138397E-2</v>
      </c>
      <c r="K60" s="44">
        <v>6.5494842640657705E-2</v>
      </c>
      <c r="L60" s="44">
        <v>0.133453142630336</v>
      </c>
      <c r="M60" s="44">
        <v>0.427257371870159</v>
      </c>
      <c r="N60" s="44">
        <v>4.4317761457841803E-2</v>
      </c>
      <c r="O60" s="44">
        <v>3.5601494416308999E-2</v>
      </c>
      <c r="P60" s="44">
        <v>1.65341765315088E-2</v>
      </c>
      <c r="Q60" s="44">
        <v>0.19270309831931501</v>
      </c>
      <c r="R60" s="45">
        <v>6.2856613205783098</v>
      </c>
    </row>
    <row r="61" spans="1:18" x14ac:dyDescent="0.3">
      <c r="A61" t="s">
        <v>36</v>
      </c>
      <c r="B61" s="11">
        <v>44256</v>
      </c>
      <c r="C61" s="11" t="s">
        <v>269</v>
      </c>
      <c r="D61">
        <v>0.767620271439862</v>
      </c>
      <c r="E61">
        <v>5.5083300441348404E-3</v>
      </c>
      <c r="F61">
        <v>0.62807206932910198</v>
      </c>
      <c r="G61">
        <v>0.36641960062676299</v>
      </c>
      <c r="H61" s="43">
        <v>1.8487737146864899E-2</v>
      </c>
      <c r="I61" s="44">
        <v>2.4535050689985499E-3</v>
      </c>
      <c r="J61" s="44">
        <v>2.1565271723807299E-2</v>
      </c>
      <c r="K61" s="44">
        <v>4.0428179138404498E-2</v>
      </c>
      <c r="L61" s="44">
        <v>0.13245175828866301</v>
      </c>
      <c r="M61" s="44">
        <v>0.48896968788216799</v>
      </c>
      <c r="N61" s="44">
        <v>4.61667044015854E-2</v>
      </c>
      <c r="O61" s="44">
        <v>5.2624068908641901E-2</v>
      </c>
      <c r="P61" s="44">
        <v>6.8542355039930896E-3</v>
      </c>
      <c r="Q61" s="44">
        <v>0.18999885193687299</v>
      </c>
      <c r="R61" s="45">
        <v>6.4490510024696004</v>
      </c>
    </row>
    <row r="62" spans="1:18" x14ac:dyDescent="0.3">
      <c r="A62" t="s">
        <v>37</v>
      </c>
      <c r="B62" s="11">
        <v>43891</v>
      </c>
      <c r="C62" s="11" t="s">
        <v>269</v>
      </c>
      <c r="D62">
        <v>0.83251550383790796</v>
      </c>
      <c r="E62">
        <v>1.31780662510417E-2</v>
      </c>
      <c r="F62">
        <v>0.65376683371267696</v>
      </c>
      <c r="G62">
        <v>0.33305510003628203</v>
      </c>
      <c r="H62" s="43">
        <v>1.5918976442052001E-2</v>
      </c>
      <c r="I62" s="44">
        <v>1.67493190316567E-2</v>
      </c>
      <c r="J62" s="44">
        <v>7.1423087312363798E-2</v>
      </c>
      <c r="K62" s="44">
        <v>0.13266543226986199</v>
      </c>
      <c r="L62" s="44">
        <v>0.116422665947034</v>
      </c>
      <c r="M62" s="44">
        <v>0.41875387524692897</v>
      </c>
      <c r="N62" s="44">
        <v>4.4165081793215197E-2</v>
      </c>
      <c r="O62" s="44">
        <v>3.2611698941276801E-2</v>
      </c>
      <c r="P62" s="44">
        <v>2.36959969174135E-2</v>
      </c>
      <c r="Q62" s="44">
        <v>0.12759386609819701</v>
      </c>
      <c r="R62" s="45">
        <v>6.9884518025678597</v>
      </c>
    </row>
    <row r="63" spans="1:18" x14ac:dyDescent="0.3">
      <c r="A63" t="s">
        <v>37</v>
      </c>
      <c r="B63" s="11">
        <v>44256</v>
      </c>
      <c r="C63" s="11" t="s">
        <v>269</v>
      </c>
      <c r="D63">
        <v>0.74550305710071796</v>
      </c>
      <c r="E63">
        <v>1.1828058043473E-2</v>
      </c>
      <c r="F63">
        <v>0.71971335388968805</v>
      </c>
      <c r="G63">
        <v>0.26845858806683898</v>
      </c>
      <c r="H63" s="43">
        <v>2.18966871085941E-2</v>
      </c>
      <c r="I63" s="44">
        <v>2.3630181539192299E-3</v>
      </c>
      <c r="J63" s="44">
        <v>1.7772031123713498E-2</v>
      </c>
      <c r="K63" s="44">
        <v>7.3211517913933197E-2</v>
      </c>
      <c r="L63" s="44">
        <v>0.12098527019848899</v>
      </c>
      <c r="M63" s="44">
        <v>0.50423531241821096</v>
      </c>
      <c r="N63" s="44">
        <v>4.93246993791287E-2</v>
      </c>
      <c r="O63" s="44">
        <v>4.9609201625586102E-2</v>
      </c>
      <c r="P63" s="44">
        <v>1.11616530662465E-2</v>
      </c>
      <c r="Q63" s="44">
        <v>0.14944060901217801</v>
      </c>
      <c r="R63" s="45">
        <v>7.1283983741322396</v>
      </c>
    </row>
    <row r="64" spans="1:18" x14ac:dyDescent="0.3">
      <c r="A64" t="s">
        <v>38</v>
      </c>
      <c r="B64" s="11">
        <v>43891</v>
      </c>
      <c r="C64" s="11" t="s">
        <v>269</v>
      </c>
      <c r="D64">
        <v>0.86942167187122898</v>
      </c>
      <c r="E64">
        <v>1.3504105160963E-2</v>
      </c>
      <c r="F64">
        <v>0.80029717842509995</v>
      </c>
      <c r="G64">
        <v>0.18619871641393701</v>
      </c>
      <c r="H64" s="43">
        <v>2.14043432510812E-2</v>
      </c>
      <c r="I64" s="44">
        <v>9.9585871880481895E-3</v>
      </c>
      <c r="J64" s="44">
        <v>5.5260778049579302E-2</v>
      </c>
      <c r="K64" s="44">
        <v>0.114817553372807</v>
      </c>
      <c r="L64" s="44">
        <v>4.7865966648516299E-2</v>
      </c>
      <c r="M64" s="44">
        <v>0.48032900212235402</v>
      </c>
      <c r="N64" s="44">
        <v>6.9036242062837802E-2</v>
      </c>
      <c r="O64" s="44">
        <v>3.9608179890829098E-2</v>
      </c>
      <c r="P64" s="44">
        <v>3.0388819292783999E-2</v>
      </c>
      <c r="Q64" s="44">
        <v>0.131330528121163</v>
      </c>
      <c r="R64" s="45">
        <v>4.8894126647842597</v>
      </c>
    </row>
    <row r="65" spans="1:18" x14ac:dyDescent="0.3">
      <c r="A65" t="s">
        <v>38</v>
      </c>
      <c r="B65" s="11">
        <v>44256</v>
      </c>
      <c r="C65" s="11" t="s">
        <v>269</v>
      </c>
      <c r="D65">
        <v>0.69926960137486105</v>
      </c>
      <c r="E65">
        <v>1.37064550504699E-2</v>
      </c>
      <c r="F65">
        <v>0.84472318101501997</v>
      </c>
      <c r="G65">
        <v>0.14157036393451</v>
      </c>
      <c r="H65" s="43">
        <v>2.81716715901973E-2</v>
      </c>
      <c r="I65" s="44">
        <v>2.36142485017562E-3</v>
      </c>
      <c r="J65" s="44">
        <v>2.7809176801296302E-2</v>
      </c>
      <c r="K65" s="44">
        <v>7.7895782809590003E-2</v>
      </c>
      <c r="L65" s="44">
        <v>3.09400569987919E-2</v>
      </c>
      <c r="M65" s="44">
        <v>0.54595424730138598</v>
      </c>
      <c r="N65" s="44">
        <v>7.3763468635250296E-2</v>
      </c>
      <c r="O65" s="44">
        <v>5.5217805734018903E-2</v>
      </c>
      <c r="P65" s="44">
        <v>1.3455945834688199E-2</v>
      </c>
      <c r="Q65" s="44">
        <v>0.144430419444606</v>
      </c>
      <c r="R65" s="45">
        <v>5.0074965210836204</v>
      </c>
    </row>
    <row r="66" spans="1:18" x14ac:dyDescent="0.3">
      <c r="A66" t="s">
        <v>39</v>
      </c>
      <c r="B66" s="11">
        <v>43891</v>
      </c>
      <c r="C66" s="11" t="s">
        <v>269</v>
      </c>
      <c r="D66">
        <v>0.78489307232463301</v>
      </c>
      <c r="E66">
        <v>2.1816266018762701E-2</v>
      </c>
      <c r="F66">
        <v>0.53002484655613402</v>
      </c>
      <c r="G66">
        <v>0.44815888742510301</v>
      </c>
      <c r="H66" s="43">
        <v>1.85154483626917E-2</v>
      </c>
      <c r="I66" s="44">
        <v>8.0657970073540197E-3</v>
      </c>
      <c r="J66" s="44">
        <v>2.7273509015630901E-2</v>
      </c>
      <c r="K66" s="44">
        <v>9.4169254735118599E-2</v>
      </c>
      <c r="L66" s="44">
        <v>0.121966509162797</v>
      </c>
      <c r="M66" s="44">
        <v>0.39604585329641401</v>
      </c>
      <c r="N66" s="44">
        <v>4.4317854907346001E-2</v>
      </c>
      <c r="O66" s="44">
        <v>5.5000974467764703E-2</v>
      </c>
      <c r="P66" s="44">
        <v>7.6423869048276596E-2</v>
      </c>
      <c r="Q66" s="44">
        <v>0.158220929996607</v>
      </c>
      <c r="R66" s="45">
        <v>6.2641440115946203</v>
      </c>
    </row>
    <row r="67" spans="1:18" x14ac:dyDescent="0.3">
      <c r="A67" t="s">
        <v>39</v>
      </c>
      <c r="B67" s="11">
        <v>44256</v>
      </c>
      <c r="C67" s="11" t="s">
        <v>269</v>
      </c>
      <c r="D67">
        <v>0.60669653057753903</v>
      </c>
      <c r="E67">
        <v>2.9060867524355199E-2</v>
      </c>
      <c r="F67">
        <v>0.64429626065996404</v>
      </c>
      <c r="G67">
        <v>0.32664287181568102</v>
      </c>
      <c r="H67" s="43">
        <v>2.77399779157032E-2</v>
      </c>
      <c r="I67" s="44">
        <v>8.6662463764216203E-4</v>
      </c>
      <c r="J67" s="44">
        <v>9.5257722466291503E-4</v>
      </c>
      <c r="K67" s="44">
        <v>7.1534839812779097E-2</v>
      </c>
      <c r="L67" s="44">
        <v>5.9334291724786603E-2</v>
      </c>
      <c r="M67" s="44">
        <v>0.48859931154417902</v>
      </c>
      <c r="N67" s="44">
        <v>4.6114672184387702E-2</v>
      </c>
      <c r="O67" s="44">
        <v>9.0832294391953394E-2</v>
      </c>
      <c r="P67" s="44">
        <v>1.39334377202728E-2</v>
      </c>
      <c r="Q67" s="44">
        <v>0.200091972843633</v>
      </c>
      <c r="R67" s="45">
        <v>6.2860449993279399</v>
      </c>
    </row>
    <row r="68" spans="1:18" x14ac:dyDescent="0.3">
      <c r="A68" t="s">
        <v>40</v>
      </c>
      <c r="B68" s="11">
        <v>43891</v>
      </c>
      <c r="C68" s="11" t="s">
        <v>269</v>
      </c>
      <c r="D68">
        <v>0.87865566181061805</v>
      </c>
      <c r="E68">
        <v>5.4814844546204299E-3</v>
      </c>
      <c r="F68">
        <v>0.793733820572461</v>
      </c>
      <c r="G68">
        <v>0.20078469497291801</v>
      </c>
      <c r="H68" s="43">
        <v>2.0092929103911701E-2</v>
      </c>
      <c r="I68" s="44">
        <v>1.02697638303245E-2</v>
      </c>
      <c r="J68" s="44">
        <v>5.2009189141752399E-2</v>
      </c>
      <c r="K68" s="44">
        <v>9.8106509291909796E-2</v>
      </c>
      <c r="L68" s="44">
        <v>7.0639094181049494E-2</v>
      </c>
      <c r="M68" s="44">
        <v>0.48017626228423899</v>
      </c>
      <c r="N68" s="44">
        <v>4.3890690701896898E-2</v>
      </c>
      <c r="O68" s="44">
        <v>4.6969311671614902E-2</v>
      </c>
      <c r="P68" s="44">
        <v>2.3756468840401501E-2</v>
      </c>
      <c r="Q68" s="44">
        <v>0.15408978095289999</v>
      </c>
      <c r="R68" s="45">
        <v>6.22239140887236</v>
      </c>
    </row>
    <row r="69" spans="1:18" x14ac:dyDescent="0.3">
      <c r="A69" t="s">
        <v>40</v>
      </c>
      <c r="B69" s="11">
        <v>44256</v>
      </c>
      <c r="C69" s="11" t="s">
        <v>269</v>
      </c>
      <c r="D69">
        <v>0.78267667467421598</v>
      </c>
      <c r="E69">
        <v>5.3552974608498602E-3</v>
      </c>
      <c r="F69">
        <v>0.83897414482681698</v>
      </c>
      <c r="G69">
        <v>0.15567055771233301</v>
      </c>
      <c r="H69" s="43">
        <v>2.6661472361905698E-2</v>
      </c>
      <c r="I69" s="44">
        <v>2.5440260944587199E-3</v>
      </c>
      <c r="J69" s="44">
        <v>1.9261198017491502E-2</v>
      </c>
      <c r="K69" s="44">
        <v>5.8941175998194303E-2</v>
      </c>
      <c r="L69" s="44">
        <v>6.03825997459582E-2</v>
      </c>
      <c r="M69" s="44">
        <v>0.55192626902811504</v>
      </c>
      <c r="N69" s="44">
        <v>4.4256396632428897E-2</v>
      </c>
      <c r="O69" s="44">
        <v>6.3278789878419298E-2</v>
      </c>
      <c r="P69" s="44">
        <v>1.38535519034603E-2</v>
      </c>
      <c r="Q69" s="44">
        <v>0.158894520339568</v>
      </c>
      <c r="R69" s="45">
        <v>6.3901136593372403</v>
      </c>
    </row>
    <row r="70" spans="1:18" x14ac:dyDescent="0.3">
      <c r="A70" t="s">
        <v>41</v>
      </c>
      <c r="B70" s="11">
        <v>43891</v>
      </c>
      <c r="C70" s="11" t="s">
        <v>269</v>
      </c>
      <c r="D70">
        <v>0.891247520419712</v>
      </c>
      <c r="E70">
        <v>1.7151164839473401E-2</v>
      </c>
      <c r="F70">
        <v>0.61588480474978102</v>
      </c>
      <c r="G70">
        <v>0.36696403041074599</v>
      </c>
      <c r="H70" s="43">
        <v>1.25874411684752E-2</v>
      </c>
      <c r="I70" s="44">
        <v>1.2338491098725099E-2</v>
      </c>
      <c r="J70" s="44">
        <v>2.6602098494037101E-2</v>
      </c>
      <c r="K70" s="44">
        <v>5.6242715826587297E-2</v>
      </c>
      <c r="L70" s="44">
        <v>6.7403266091799002E-2</v>
      </c>
      <c r="M70" s="44">
        <v>0.488911580323246</v>
      </c>
      <c r="N70" s="44">
        <v>3.4289010115572401E-2</v>
      </c>
      <c r="O70" s="44">
        <v>5.67427761274562E-2</v>
      </c>
      <c r="P70" s="44">
        <v>3.91126290328028E-3</v>
      </c>
      <c r="Q70" s="44">
        <v>0.24097135785082099</v>
      </c>
      <c r="R70" s="45">
        <v>7.0515979105905098</v>
      </c>
    </row>
    <row r="71" spans="1:18" x14ac:dyDescent="0.3">
      <c r="A71" t="s">
        <v>41</v>
      </c>
      <c r="B71" s="11">
        <v>44256</v>
      </c>
      <c r="C71" s="11" t="s">
        <v>269</v>
      </c>
      <c r="D71">
        <v>0.83801584420538</v>
      </c>
      <c r="E71">
        <v>1.8739050183798799E-2</v>
      </c>
      <c r="F71">
        <v>0.658659294387269</v>
      </c>
      <c r="G71">
        <v>0.32260165542893299</v>
      </c>
      <c r="H71" s="43">
        <v>1.42369163121841E-2</v>
      </c>
      <c r="I71" s="44">
        <v>2.3879839307722698E-3</v>
      </c>
      <c r="J71" s="44">
        <v>7.5033831515282602E-3</v>
      </c>
      <c r="K71" s="44">
        <v>4.8219229980662998E-2</v>
      </c>
      <c r="L71" s="44">
        <v>6.5533858025817002E-2</v>
      </c>
      <c r="M71" s="44">
        <v>0.55846850699531003</v>
      </c>
      <c r="N71" s="44">
        <v>3.1434756096620602E-2</v>
      </c>
      <c r="O71" s="44">
        <v>7.2401033066811796E-2</v>
      </c>
      <c r="P71" s="44">
        <v>2.0048323788905398E-3</v>
      </c>
      <c r="Q71" s="44">
        <v>0.19780950006140199</v>
      </c>
      <c r="R71" s="45">
        <v>7.1399012083237103</v>
      </c>
    </row>
    <row r="72" spans="1:18" x14ac:dyDescent="0.3">
      <c r="A72" t="s">
        <v>42</v>
      </c>
      <c r="B72" s="11">
        <v>43891</v>
      </c>
      <c r="C72" s="11" t="s">
        <v>269</v>
      </c>
      <c r="D72">
        <v>0.92185847533234999</v>
      </c>
      <c r="E72">
        <v>3.98125326752992E-4</v>
      </c>
      <c r="F72">
        <v>0.83319086843066203</v>
      </c>
      <c r="G72">
        <v>0.16641100624258501</v>
      </c>
      <c r="H72" s="43">
        <v>1.5127066918764099E-2</v>
      </c>
      <c r="I72" s="44">
        <v>9.0960571034821198E-3</v>
      </c>
      <c r="J72" s="44">
        <v>5.4242957979106901E-2</v>
      </c>
      <c r="K72" s="44">
        <v>7.0579157977434206E-2</v>
      </c>
      <c r="L72" s="44">
        <v>7.1348790544936896E-2</v>
      </c>
      <c r="M72" s="44">
        <v>0.49658110021522001</v>
      </c>
      <c r="N72" s="44">
        <v>4.0764820049738998E-2</v>
      </c>
      <c r="O72" s="44">
        <v>4.96449272537519E-2</v>
      </c>
      <c r="P72" s="44">
        <v>1.0484277651343001E-2</v>
      </c>
      <c r="Q72" s="44">
        <v>0.18213084430622201</v>
      </c>
      <c r="R72" s="45">
        <v>6.3127417229723202</v>
      </c>
    </row>
    <row r="73" spans="1:18" x14ac:dyDescent="0.3">
      <c r="A73" t="s">
        <v>42</v>
      </c>
      <c r="B73" s="11">
        <v>44256</v>
      </c>
      <c r="C73" s="11" t="s">
        <v>269</v>
      </c>
      <c r="D73">
        <v>0.89760267262645599</v>
      </c>
      <c r="E73">
        <v>4.34161529124347E-4</v>
      </c>
      <c r="F73">
        <v>0.85898790326860097</v>
      </c>
      <c r="G73">
        <v>0.14057793520227399</v>
      </c>
      <c r="H73" s="43">
        <v>1.46174100809885E-2</v>
      </c>
      <c r="I73" s="44">
        <v>8.4945881738257101E-4</v>
      </c>
      <c r="J73" s="44">
        <v>2.0549078016381599E-2</v>
      </c>
      <c r="K73" s="44">
        <v>5.6038023065926701E-2</v>
      </c>
      <c r="L73" s="44">
        <v>6.8113909131712003E-2</v>
      </c>
      <c r="M73" s="44">
        <v>0.54150996869674195</v>
      </c>
      <c r="N73" s="44">
        <v>4.0034480407469097E-2</v>
      </c>
      <c r="O73" s="44">
        <v>6.2591778178519797E-2</v>
      </c>
      <c r="P73" s="44">
        <v>1.3764580445008901E-3</v>
      </c>
      <c r="Q73" s="44">
        <v>0.19431943556037601</v>
      </c>
      <c r="R73" s="45">
        <v>6.4222965607509597</v>
      </c>
    </row>
    <row r="74" spans="1:18" x14ac:dyDescent="0.3">
      <c r="A74" t="s">
        <v>43</v>
      </c>
      <c r="B74" s="11">
        <v>43891</v>
      </c>
      <c r="C74" s="11" t="s">
        <v>269</v>
      </c>
      <c r="D74">
        <v>0.80251492618325604</v>
      </c>
      <c r="E74">
        <v>3.0627765226788899E-3</v>
      </c>
      <c r="F74">
        <v>0.53930733491730298</v>
      </c>
      <c r="G74">
        <v>0.45762988856001802</v>
      </c>
      <c r="H74" s="43">
        <v>1.02366167851187E-2</v>
      </c>
      <c r="I74" s="44">
        <v>1.6796183460114401E-2</v>
      </c>
      <c r="J74" s="44">
        <v>6.8259421208359497E-2</v>
      </c>
      <c r="K74" s="44">
        <v>8.24670759045769E-2</v>
      </c>
      <c r="L74" s="44">
        <v>5.6255513356973298E-2</v>
      </c>
      <c r="M74" s="44">
        <v>0.41924832231674097</v>
      </c>
      <c r="N74" s="44">
        <v>4.2779327078794498E-2</v>
      </c>
      <c r="O74" s="44">
        <v>7.5957582114277597E-2</v>
      </c>
      <c r="P74" s="44">
        <v>1.4023308517689599E-2</v>
      </c>
      <c r="Q74" s="44">
        <v>0.21397664925735499</v>
      </c>
      <c r="R74" s="45">
        <v>5.7051294748308097</v>
      </c>
    </row>
    <row r="75" spans="1:18" x14ac:dyDescent="0.3">
      <c r="A75" t="s">
        <v>43</v>
      </c>
      <c r="B75" s="11">
        <v>44256</v>
      </c>
      <c r="C75" s="11" t="s">
        <v>269</v>
      </c>
      <c r="D75">
        <v>0.62751304288634002</v>
      </c>
      <c r="E75">
        <v>3.5483547112877198E-3</v>
      </c>
      <c r="F75">
        <v>0.614463893550937</v>
      </c>
      <c r="G75">
        <v>0.38198775173777599</v>
      </c>
      <c r="H75" s="43">
        <v>1.5651671278512101E-2</v>
      </c>
      <c r="I75" s="44">
        <v>2.44159414406139E-3</v>
      </c>
      <c r="J75" s="44">
        <v>2.7585481716349301E-2</v>
      </c>
      <c r="K75" s="44">
        <v>6.0183322518121099E-2</v>
      </c>
      <c r="L75" s="44">
        <v>3.5946065688781698E-2</v>
      </c>
      <c r="M75" s="44">
        <v>0.520659398495672</v>
      </c>
      <c r="N75" s="44">
        <v>5.31939130807585E-2</v>
      </c>
      <c r="O75" s="44">
        <v>7.2282097801888101E-2</v>
      </c>
      <c r="P75" s="44">
        <v>2.9526161609386798E-3</v>
      </c>
      <c r="Q75" s="44">
        <v>0.20910383911491701</v>
      </c>
      <c r="R75" s="45">
        <v>5.8595088383799299</v>
      </c>
    </row>
    <row r="76" spans="1:18" x14ac:dyDescent="0.3">
      <c r="A76" t="s">
        <v>44</v>
      </c>
      <c r="B76" s="11">
        <v>43891</v>
      </c>
      <c r="C76" s="11" t="s">
        <v>269</v>
      </c>
      <c r="D76">
        <v>0.85236790012636099</v>
      </c>
      <c r="E76">
        <v>5.9025238941509996E-3</v>
      </c>
      <c r="F76">
        <v>0.69042692445609499</v>
      </c>
      <c r="G76">
        <v>0.30367055164975398</v>
      </c>
      <c r="H76" s="43">
        <v>1.23009420654028E-2</v>
      </c>
      <c r="I76" s="44">
        <v>1.34966898978064E-2</v>
      </c>
      <c r="J76" s="44">
        <v>7.1811697174068295E-2</v>
      </c>
      <c r="K76" s="44">
        <v>0.110319815242531</v>
      </c>
      <c r="L76" s="44">
        <v>6.24294242365315E-2</v>
      </c>
      <c r="M76" s="44">
        <v>0.44904415880151299</v>
      </c>
      <c r="N76" s="44">
        <v>4.3523296454031898E-2</v>
      </c>
      <c r="O76" s="44">
        <v>4.8586700783391903E-2</v>
      </c>
      <c r="P76" s="44">
        <v>2.5721018605041199E-2</v>
      </c>
      <c r="Q76" s="44">
        <v>0.16276625673968201</v>
      </c>
      <c r="R76" s="45">
        <v>6.8809262990929403</v>
      </c>
    </row>
    <row r="77" spans="1:18" x14ac:dyDescent="0.3">
      <c r="A77" t="s">
        <v>44</v>
      </c>
      <c r="B77" s="11">
        <v>44256</v>
      </c>
      <c r="C77" s="11" t="s">
        <v>269</v>
      </c>
      <c r="D77">
        <v>0.73264377619785703</v>
      </c>
      <c r="E77">
        <v>6.1953967471960296E-3</v>
      </c>
      <c r="F77">
        <v>0.76323082438700596</v>
      </c>
      <c r="G77">
        <v>0.230573778865798</v>
      </c>
      <c r="H77" s="43">
        <v>1.76099271788152E-2</v>
      </c>
      <c r="I77" s="44">
        <v>2.3456392280076198E-3</v>
      </c>
      <c r="J77" s="44">
        <v>2.7338339885084099E-2</v>
      </c>
      <c r="K77" s="44">
        <v>6.8463165273196597E-2</v>
      </c>
      <c r="L77" s="44">
        <v>5.7851086780006E-2</v>
      </c>
      <c r="M77" s="44">
        <v>0.54259639679649496</v>
      </c>
      <c r="N77" s="44">
        <v>3.8580940790194702E-2</v>
      </c>
      <c r="O77" s="44">
        <v>5.8907584767485997E-2</v>
      </c>
      <c r="P77" s="44">
        <v>9.7735875664106096E-3</v>
      </c>
      <c r="Q77" s="44">
        <v>0.17653333173430399</v>
      </c>
      <c r="R77" s="45">
        <v>6.9702788898145203</v>
      </c>
    </row>
    <row r="78" spans="1:18" x14ac:dyDescent="0.3">
      <c r="A78" t="s">
        <v>45</v>
      </c>
      <c r="B78" s="11">
        <v>43891</v>
      </c>
      <c r="C78" s="11" t="s">
        <v>269</v>
      </c>
      <c r="D78">
        <v>0.89277109578881797</v>
      </c>
      <c r="E78">
        <v>1.0221159776205E-2</v>
      </c>
      <c r="F78">
        <v>0.70950019953604704</v>
      </c>
      <c r="G78">
        <v>0.28027864068774799</v>
      </c>
      <c r="H78" s="43">
        <v>1.9665436900024699E-2</v>
      </c>
      <c r="I78" s="44">
        <v>1.05750712706745E-2</v>
      </c>
      <c r="J78" s="44">
        <v>4.4659627778395203E-2</v>
      </c>
      <c r="K78" s="44">
        <v>7.1317216149254598E-2</v>
      </c>
      <c r="L78" s="44">
        <v>6.07273367881132E-2</v>
      </c>
      <c r="M78" s="44">
        <v>0.48222192510058098</v>
      </c>
      <c r="N78" s="44">
        <v>2.8973344872256501E-2</v>
      </c>
      <c r="O78" s="44">
        <v>5.52948653566359E-2</v>
      </c>
      <c r="P78" s="44">
        <v>1.85536302112639E-2</v>
      </c>
      <c r="Q78" s="44">
        <v>0.20801154557279999</v>
      </c>
      <c r="R78" s="45">
        <v>5.5631295451479001</v>
      </c>
    </row>
    <row r="79" spans="1:18" x14ac:dyDescent="0.3">
      <c r="A79" t="s">
        <v>45</v>
      </c>
      <c r="B79" s="11">
        <v>44256</v>
      </c>
      <c r="C79" s="11" t="s">
        <v>269</v>
      </c>
      <c r="D79">
        <v>0.81095629054368801</v>
      </c>
      <c r="E79">
        <v>1.16944831442085E-2</v>
      </c>
      <c r="F79">
        <v>0.77441643834833696</v>
      </c>
      <c r="G79">
        <v>0.21388907850745401</v>
      </c>
      <c r="H79" s="43">
        <v>2.4320866608514999E-2</v>
      </c>
      <c r="I79" s="44">
        <v>8.1163690657866795E-4</v>
      </c>
      <c r="J79" s="44">
        <v>1.26101611352279E-2</v>
      </c>
      <c r="K79" s="44">
        <v>5.5654774195525898E-2</v>
      </c>
      <c r="L79" s="44">
        <v>6.9651805285174298E-2</v>
      </c>
      <c r="M79" s="44">
        <v>0.53605159072705899</v>
      </c>
      <c r="N79" s="44">
        <v>3.5569081229636403E-2</v>
      </c>
      <c r="O79" s="44">
        <v>6.4690370172554496E-2</v>
      </c>
      <c r="P79" s="44">
        <v>4.5599375772339204E-3</v>
      </c>
      <c r="Q79" s="44">
        <v>0.196079776162494</v>
      </c>
      <c r="R79" s="45">
        <v>5.6749078902027996</v>
      </c>
    </row>
    <row r="80" spans="1:18" x14ac:dyDescent="0.3">
      <c r="A80" t="s">
        <v>46</v>
      </c>
      <c r="B80" s="11">
        <v>43891</v>
      </c>
      <c r="C80" s="11" t="s">
        <v>269</v>
      </c>
      <c r="D80">
        <v>0.89539726934862496</v>
      </c>
      <c r="E80">
        <v>1.24520108520306E-2</v>
      </c>
      <c r="F80">
        <v>0.51515010655346405</v>
      </c>
      <c r="G80">
        <v>0.47239788259450499</v>
      </c>
      <c r="H80" s="43">
        <v>1.47120515810839E-2</v>
      </c>
      <c r="I80" s="44">
        <v>1.01712107539504E-2</v>
      </c>
      <c r="J80" s="44">
        <v>2.7718092135058301E-2</v>
      </c>
      <c r="K80" s="44">
        <v>6.7666675629154294E-2</v>
      </c>
      <c r="L80" s="44">
        <v>5.1286566868212098E-2</v>
      </c>
      <c r="M80" s="44">
        <v>0.48396423563144803</v>
      </c>
      <c r="N80" s="44">
        <v>4.1112229788023702E-2</v>
      </c>
      <c r="O80" s="44">
        <v>8.5336890932809897E-2</v>
      </c>
      <c r="P80" s="44">
        <v>1.07273064741012E-2</v>
      </c>
      <c r="Q80" s="44">
        <v>0.20730474020615799</v>
      </c>
      <c r="R80" s="45">
        <v>6.2092044568717704</v>
      </c>
    </row>
    <row r="81" spans="1:18" x14ac:dyDescent="0.3">
      <c r="A81" t="s">
        <v>46</v>
      </c>
      <c r="B81" s="11">
        <v>44256</v>
      </c>
      <c r="C81" s="11" t="s">
        <v>269</v>
      </c>
      <c r="D81">
        <v>0.75937550399910403</v>
      </c>
      <c r="E81">
        <v>1.17976153018282E-2</v>
      </c>
      <c r="F81">
        <v>0.55191450109504303</v>
      </c>
      <c r="G81">
        <v>0.43628788360312898</v>
      </c>
      <c r="H81" s="43">
        <v>1.7286937431276399E-2</v>
      </c>
      <c r="I81" s="44">
        <v>1.24036691023701E-3</v>
      </c>
      <c r="J81" s="44">
        <v>2.4655770867456502E-3</v>
      </c>
      <c r="K81" s="44">
        <v>4.6449388730944403E-2</v>
      </c>
      <c r="L81" s="44">
        <v>4.3996253506441499E-2</v>
      </c>
      <c r="M81" s="44">
        <v>0.54889498922601199</v>
      </c>
      <c r="N81" s="44">
        <v>4.2672161954441797E-2</v>
      </c>
      <c r="O81" s="44">
        <v>0.119469607038654</v>
      </c>
      <c r="P81" s="44">
        <v>2.2697000960952298E-3</v>
      </c>
      <c r="Q81" s="44">
        <v>0.175255018019152</v>
      </c>
      <c r="R81" s="45">
        <v>6.31713021831826</v>
      </c>
    </row>
    <row r="82" spans="1:18" x14ac:dyDescent="0.3">
      <c r="A82" t="s">
        <v>47</v>
      </c>
      <c r="B82" s="11">
        <v>43891</v>
      </c>
      <c r="C82" s="11" t="s">
        <v>269</v>
      </c>
      <c r="D82">
        <v>0.81075824102307603</v>
      </c>
      <c r="E82">
        <v>2.05383844718857E-2</v>
      </c>
      <c r="F82">
        <v>0.52018070343517497</v>
      </c>
      <c r="G82">
        <v>0.45928091209293898</v>
      </c>
      <c r="H82" s="43">
        <v>1.49908934209782E-2</v>
      </c>
      <c r="I82" s="44">
        <v>1.2730152943645099E-2</v>
      </c>
      <c r="J82" s="44">
        <v>7.0055062394870707E-2</v>
      </c>
      <c r="K82" s="44">
        <v>9.6150723955619397E-2</v>
      </c>
      <c r="L82" s="44">
        <v>8.6429891541474999E-2</v>
      </c>
      <c r="M82" s="44">
        <v>0.36269727017988002</v>
      </c>
      <c r="N82" s="44">
        <v>4.92307655681243E-2</v>
      </c>
      <c r="O82" s="44">
        <v>5.1398763409510197E-2</v>
      </c>
      <c r="P82" s="44">
        <v>2.42007761637766E-2</v>
      </c>
      <c r="Q82" s="44">
        <v>0.23211570042212101</v>
      </c>
      <c r="R82" s="45">
        <v>5.9897574926402299</v>
      </c>
    </row>
    <row r="83" spans="1:18" x14ac:dyDescent="0.3">
      <c r="A83" t="s">
        <v>47</v>
      </c>
      <c r="B83" s="11">
        <v>44256</v>
      </c>
      <c r="C83" s="11" t="s">
        <v>269</v>
      </c>
      <c r="D83">
        <v>0.59474781533113996</v>
      </c>
      <c r="E83">
        <v>2.0062674279376899E-2</v>
      </c>
      <c r="F83">
        <v>0.66355588115723996</v>
      </c>
      <c r="G83">
        <v>0.31638144456338302</v>
      </c>
      <c r="H83" s="43">
        <v>2.2801203197538401E-2</v>
      </c>
      <c r="I83" s="44">
        <v>2.1079231806141901E-3</v>
      </c>
      <c r="J83" s="44">
        <v>2.775986393694E-2</v>
      </c>
      <c r="K83" s="44">
        <v>5.6506351720687097E-2</v>
      </c>
      <c r="L83" s="44">
        <v>6.2582173042455697E-2</v>
      </c>
      <c r="M83" s="44">
        <v>0.49961094990864802</v>
      </c>
      <c r="N83" s="44">
        <v>5.8093634068740997E-2</v>
      </c>
      <c r="O83" s="44">
        <v>6.9699114708866305E-2</v>
      </c>
      <c r="P83" s="44">
        <v>9.2034770050759898E-3</v>
      </c>
      <c r="Q83" s="44">
        <v>0.19163530923043301</v>
      </c>
      <c r="R83" s="45">
        <v>6.08838082628702</v>
      </c>
    </row>
    <row r="84" spans="1:18" x14ac:dyDescent="0.3">
      <c r="A84" t="s">
        <v>48</v>
      </c>
      <c r="B84" s="11">
        <v>43891</v>
      </c>
      <c r="C84" s="11" t="s">
        <v>269</v>
      </c>
      <c r="D84">
        <v>0.88313169933134195</v>
      </c>
      <c r="E84">
        <v>1.2177637685662801E-2</v>
      </c>
      <c r="F84">
        <v>0.671767660861736</v>
      </c>
      <c r="G84">
        <v>0.316054701452602</v>
      </c>
      <c r="H84" s="43">
        <v>1.29623567046766E-2</v>
      </c>
      <c r="I84" s="44">
        <v>1.2245804350215401E-2</v>
      </c>
      <c r="J84" s="44">
        <v>4.08199039410439E-2</v>
      </c>
      <c r="K84" s="44">
        <v>8.4810704551231395E-2</v>
      </c>
      <c r="L84" s="44">
        <v>6.5589396328551E-2</v>
      </c>
      <c r="M84" s="44">
        <v>0.48432115888962901</v>
      </c>
      <c r="N84" s="44">
        <v>4.1627924650678598E-2</v>
      </c>
      <c r="O84" s="44">
        <v>7.1279569801617093E-2</v>
      </c>
      <c r="P84" s="44">
        <v>9.5083697016809694E-3</v>
      </c>
      <c r="Q84" s="44">
        <v>0.176834811080676</v>
      </c>
      <c r="R84" s="45">
        <v>6.6809197764091701</v>
      </c>
    </row>
    <row r="85" spans="1:18" x14ac:dyDescent="0.3">
      <c r="A85" t="s">
        <v>48</v>
      </c>
      <c r="B85" s="11">
        <v>44256</v>
      </c>
      <c r="C85" s="11" t="s">
        <v>269</v>
      </c>
      <c r="D85">
        <v>0.787402718313296</v>
      </c>
      <c r="E85">
        <v>1.22040222741647E-2</v>
      </c>
      <c r="F85">
        <v>0.71785681213872898</v>
      </c>
      <c r="G85">
        <v>0.26993916558710701</v>
      </c>
      <c r="H85" s="43">
        <v>1.6658968360127899E-2</v>
      </c>
      <c r="I85" s="44">
        <v>2.6202386579127902E-3</v>
      </c>
      <c r="J85" s="44">
        <v>1.1842274252237101E-2</v>
      </c>
      <c r="K85" s="44">
        <v>4.9239677336567103E-2</v>
      </c>
      <c r="L85" s="44">
        <v>5.7879353591983998E-2</v>
      </c>
      <c r="M85" s="44">
        <v>0.55327676589704</v>
      </c>
      <c r="N85" s="44">
        <v>4.1599495798470297E-2</v>
      </c>
      <c r="O85" s="44">
        <v>8.4165874330651799E-2</v>
      </c>
      <c r="P85" s="44">
        <v>2.9584284067388001E-3</v>
      </c>
      <c r="Q85" s="44">
        <v>0.17975892336827001</v>
      </c>
      <c r="R85" s="45">
        <v>6.7939073876995897</v>
      </c>
    </row>
    <row r="86" spans="1:18" x14ac:dyDescent="0.3">
      <c r="A86" t="s">
        <v>49</v>
      </c>
      <c r="B86" s="11">
        <v>43891</v>
      </c>
      <c r="C86" s="11" t="s">
        <v>269</v>
      </c>
      <c r="D86">
        <v>0.79946848816972205</v>
      </c>
      <c r="E86">
        <v>3.5500830421568599E-3</v>
      </c>
      <c r="F86">
        <v>0.40939033632334398</v>
      </c>
      <c r="G86">
        <v>0.58705958063449903</v>
      </c>
      <c r="H86" s="43">
        <v>2.3106177329628601E-2</v>
      </c>
      <c r="I86" s="44">
        <v>9.0290731704884501E-3</v>
      </c>
      <c r="J86" s="44">
        <v>7.5552393946058297E-2</v>
      </c>
      <c r="K86" s="44">
        <v>0.147805712178044</v>
      </c>
      <c r="L86" s="44">
        <v>5.6534152489573997E-2</v>
      </c>
      <c r="M86" s="44">
        <v>0.41570681869100901</v>
      </c>
      <c r="N86" s="44">
        <v>6.57627132771407E-2</v>
      </c>
      <c r="O86" s="44">
        <v>3.2991843830750198E-2</v>
      </c>
      <c r="P86" s="44">
        <v>3.2764397944908701E-2</v>
      </c>
      <c r="Q86" s="44">
        <v>0.140746717142399</v>
      </c>
      <c r="R86" s="45">
        <v>5.0681662495831503</v>
      </c>
    </row>
    <row r="87" spans="1:18" x14ac:dyDescent="0.3">
      <c r="A87" t="s">
        <v>49</v>
      </c>
      <c r="B87" s="11">
        <v>44256</v>
      </c>
      <c r="C87" s="11" t="s">
        <v>269</v>
      </c>
      <c r="D87">
        <v>0.55581519087657205</v>
      </c>
      <c r="E87">
        <v>3.97206676997389E-3</v>
      </c>
      <c r="F87">
        <v>0.502829436485981</v>
      </c>
      <c r="G87">
        <v>0.49319849674404598</v>
      </c>
      <c r="H87" s="43">
        <v>1.6306156291421299E-2</v>
      </c>
      <c r="I87" s="44">
        <v>1.5889525309181001E-3</v>
      </c>
      <c r="J87" s="44">
        <v>2.48619847160081E-2</v>
      </c>
      <c r="K87" s="44">
        <v>7.9795416456430998E-2</v>
      </c>
      <c r="L87" s="44">
        <v>4.7172107197257798E-2</v>
      </c>
      <c r="M87" s="44">
        <v>0.50741783351749303</v>
      </c>
      <c r="N87" s="44">
        <v>7.2319475271376499E-2</v>
      </c>
      <c r="O87" s="44">
        <v>5.1971952977939502E-2</v>
      </c>
      <c r="P87" s="44">
        <v>1.2624199155953799E-2</v>
      </c>
      <c r="Q87" s="44">
        <v>0.18594192188520101</v>
      </c>
      <c r="R87" s="45">
        <v>5.2254446035533704</v>
      </c>
    </row>
    <row r="88" spans="1:18" x14ac:dyDescent="0.3">
      <c r="A88" t="s">
        <v>50</v>
      </c>
      <c r="B88" s="11">
        <v>43891</v>
      </c>
      <c r="C88" s="11" t="s">
        <v>269</v>
      </c>
      <c r="D88">
        <v>0.85622241973364699</v>
      </c>
      <c r="E88">
        <v>6.1307288487523802E-3</v>
      </c>
      <c r="F88">
        <v>0.49438514069447498</v>
      </c>
      <c r="G88">
        <v>0.49948413045677298</v>
      </c>
      <c r="H88" s="43">
        <v>9.6805469464329701E-3</v>
      </c>
      <c r="I88" s="44">
        <v>1.30458267528416E-2</v>
      </c>
      <c r="J88" s="44">
        <v>5.5269466917627103E-2</v>
      </c>
      <c r="K88" s="44">
        <v>6.4684104162724798E-2</v>
      </c>
      <c r="L88" s="44">
        <v>6.6328316532980602E-2</v>
      </c>
      <c r="M88" s="44">
        <v>0.40482754679244098</v>
      </c>
      <c r="N88" s="44">
        <v>3.9495359263118E-2</v>
      </c>
      <c r="O88" s="44">
        <v>5.26879712248947E-2</v>
      </c>
      <c r="P88" s="44">
        <v>1.12832453154737E-2</v>
      </c>
      <c r="Q88" s="44">
        <v>0.28269761609146599</v>
      </c>
      <c r="R88" s="45">
        <v>6.4031973874060704</v>
      </c>
    </row>
    <row r="89" spans="1:18" x14ac:dyDescent="0.3">
      <c r="A89" t="s">
        <v>50</v>
      </c>
      <c r="B89" s="11">
        <v>44256</v>
      </c>
      <c r="C89" s="11" t="s">
        <v>269</v>
      </c>
      <c r="D89">
        <v>0.72217716431679102</v>
      </c>
      <c r="E89">
        <v>5.8897427795972504E-3</v>
      </c>
      <c r="F89">
        <v>0.53440832951878403</v>
      </c>
      <c r="G89">
        <v>0.459701927701619</v>
      </c>
      <c r="H89" s="43">
        <v>1.1962291326685999E-2</v>
      </c>
      <c r="I89" s="44">
        <v>1.42311232957419E-3</v>
      </c>
      <c r="J89" s="44">
        <v>1.43153326538678E-2</v>
      </c>
      <c r="K89" s="44">
        <v>5.3346972223104201E-2</v>
      </c>
      <c r="L89" s="44">
        <v>6.4728655247345807E-2</v>
      </c>
      <c r="M89" s="44">
        <v>0.45018909574244798</v>
      </c>
      <c r="N89" s="44">
        <v>4.2012005278056597E-2</v>
      </c>
      <c r="O89" s="44">
        <v>7.0855153792185405E-2</v>
      </c>
      <c r="P89" s="44">
        <v>2.4480799326535001E-3</v>
      </c>
      <c r="Q89" s="44">
        <v>0.28871930147407798</v>
      </c>
      <c r="R89" s="45">
        <v>6.5778547499918796</v>
      </c>
    </row>
    <row r="90" spans="1:18" x14ac:dyDescent="0.3">
      <c r="A90" t="s">
        <v>51</v>
      </c>
      <c r="B90" s="11">
        <v>43891</v>
      </c>
      <c r="C90" s="11" t="s">
        <v>269</v>
      </c>
      <c r="D90">
        <v>0.86943062967284301</v>
      </c>
      <c r="E90">
        <v>9.5657277350192308E-3</v>
      </c>
      <c r="F90">
        <v>0.677244715147443</v>
      </c>
      <c r="G90">
        <v>0.31318955711753799</v>
      </c>
      <c r="H90" s="43">
        <v>1.52110902053072E-2</v>
      </c>
      <c r="I90" s="44">
        <v>1.21096542595521E-2</v>
      </c>
      <c r="J90" s="44">
        <v>5.9065074975659999E-2</v>
      </c>
      <c r="K90" s="44">
        <v>8.1808053879143E-2</v>
      </c>
      <c r="L90" s="44">
        <v>4.9237791753109501E-2</v>
      </c>
      <c r="M90" s="44">
        <v>0.42403063774212901</v>
      </c>
      <c r="N90" s="44">
        <v>4.3507991739204797E-2</v>
      </c>
      <c r="O90" s="44">
        <v>0.13618606725235899</v>
      </c>
      <c r="P90" s="44">
        <v>1.40475994459969E-2</v>
      </c>
      <c r="Q90" s="44">
        <v>0.16479603874753901</v>
      </c>
      <c r="R90" s="45">
        <v>6.6062367023941704</v>
      </c>
    </row>
    <row r="91" spans="1:18" x14ac:dyDescent="0.3">
      <c r="A91" t="s">
        <v>51</v>
      </c>
      <c r="B91" s="11">
        <v>44256</v>
      </c>
      <c r="C91" s="11" t="s">
        <v>269</v>
      </c>
      <c r="D91">
        <v>0.84274687370423795</v>
      </c>
      <c r="E91">
        <v>1.0475083140275201E-2</v>
      </c>
      <c r="F91">
        <v>0.66427921096228304</v>
      </c>
      <c r="G91">
        <v>0.32524570589744101</v>
      </c>
      <c r="H91" s="43">
        <v>1.65969423920269E-2</v>
      </c>
      <c r="I91" s="44">
        <v>1.50626412787828E-3</v>
      </c>
      <c r="J91" s="44">
        <v>1.8461110596474699E-2</v>
      </c>
      <c r="K91" s="44">
        <v>4.9114265586963801E-2</v>
      </c>
      <c r="L91" s="44">
        <v>3.00609688573318E-2</v>
      </c>
      <c r="M91" s="44">
        <v>0.45134696405680103</v>
      </c>
      <c r="N91" s="44">
        <v>3.5306554706681502E-2</v>
      </c>
      <c r="O91" s="44">
        <v>0.23239831688381399</v>
      </c>
      <c r="P91" s="44">
        <v>1.0393619679195E-2</v>
      </c>
      <c r="Q91" s="44">
        <v>0.154814993112833</v>
      </c>
      <c r="R91" s="45">
        <v>6.71314439460836</v>
      </c>
    </row>
    <row r="92" spans="1:18" x14ac:dyDescent="0.3">
      <c r="A92" t="s">
        <v>52</v>
      </c>
      <c r="B92" s="11">
        <v>43891</v>
      </c>
      <c r="C92" s="11" t="s">
        <v>269</v>
      </c>
      <c r="D92">
        <v>0.89342259032273497</v>
      </c>
      <c r="E92">
        <v>9.1821508206276301E-3</v>
      </c>
      <c r="F92">
        <v>0.73189123727855798</v>
      </c>
      <c r="G92">
        <v>0.25892661190081401</v>
      </c>
      <c r="H92" s="43">
        <v>1.43634075519702E-2</v>
      </c>
      <c r="I92" s="44">
        <v>1.07094394296434E-2</v>
      </c>
      <c r="J92" s="44">
        <v>4.58736849450345E-2</v>
      </c>
      <c r="K92" s="44">
        <v>8.5146270927812795E-2</v>
      </c>
      <c r="L92" s="44">
        <v>5.5648820412451103E-2</v>
      </c>
      <c r="M92" s="44">
        <v>0.49162169447033199</v>
      </c>
      <c r="N92" s="44">
        <v>4.9353977573276198E-2</v>
      </c>
      <c r="O92" s="44">
        <v>4.8434717315745703E-2</v>
      </c>
      <c r="P92" s="44">
        <v>1.40391280163044E-2</v>
      </c>
      <c r="Q92" s="44">
        <v>0.18480885935742999</v>
      </c>
      <c r="R92" s="45">
        <v>5.80605152846534</v>
      </c>
    </row>
    <row r="93" spans="1:18" x14ac:dyDescent="0.3">
      <c r="A93" t="s">
        <v>52</v>
      </c>
      <c r="B93" s="11">
        <v>44256</v>
      </c>
      <c r="C93" s="11" t="s">
        <v>269</v>
      </c>
      <c r="D93">
        <v>0.803009509904269</v>
      </c>
      <c r="E93">
        <v>1.1104155945285001E-2</v>
      </c>
      <c r="F93">
        <v>0.77398532716232105</v>
      </c>
      <c r="G93">
        <v>0.21491051689239399</v>
      </c>
      <c r="H93" s="43">
        <v>1.6104285138637701E-2</v>
      </c>
      <c r="I93" s="44">
        <v>2.2391166492324601E-3</v>
      </c>
      <c r="J93" s="44">
        <v>1.7099080367796698E-2</v>
      </c>
      <c r="K93" s="44">
        <v>5.3471133692829999E-2</v>
      </c>
      <c r="L93" s="44">
        <v>5.5288304123215601E-2</v>
      </c>
      <c r="M93" s="44">
        <v>0.54681895073002695</v>
      </c>
      <c r="N93" s="44">
        <v>5.0457647498423602E-2</v>
      </c>
      <c r="O93" s="44">
        <v>7.38857082312184E-2</v>
      </c>
      <c r="P93" s="44">
        <v>5.5958747565670597E-3</v>
      </c>
      <c r="Q93" s="44">
        <v>0.17903989881205101</v>
      </c>
      <c r="R93" s="45">
        <v>5.8869596505473796</v>
      </c>
    </row>
    <row r="94" spans="1:18" x14ac:dyDescent="0.3">
      <c r="A94" t="s">
        <v>53</v>
      </c>
      <c r="B94" s="11">
        <v>43891</v>
      </c>
      <c r="C94" s="11" t="s">
        <v>269</v>
      </c>
      <c r="D94">
        <v>0.93168667891444001</v>
      </c>
      <c r="E94">
        <v>5.6728514283058903E-3</v>
      </c>
      <c r="F94">
        <v>0.72146475480125605</v>
      </c>
      <c r="G94">
        <v>0.27286239377043803</v>
      </c>
      <c r="H94" s="43">
        <v>1.6786202462397301E-2</v>
      </c>
      <c r="I94" s="44">
        <v>9.9801577846560397E-3</v>
      </c>
      <c r="J94" s="44">
        <v>4.5699242018295498E-2</v>
      </c>
      <c r="K94" s="44">
        <v>7.73659914618538E-2</v>
      </c>
      <c r="L94" s="44">
        <v>5.1791301523402701E-2</v>
      </c>
      <c r="M94" s="44">
        <v>0.4737517522454</v>
      </c>
      <c r="N94" s="44">
        <v>4.2007776943090297E-2</v>
      </c>
      <c r="O94" s="44">
        <v>5.2791516007208598E-2</v>
      </c>
      <c r="P94" s="44">
        <v>9.1624516542740102E-3</v>
      </c>
      <c r="Q94" s="44">
        <v>0.22066360789942199</v>
      </c>
      <c r="R94" s="45">
        <v>5.7186384711543701</v>
      </c>
    </row>
    <row r="95" spans="1:18" x14ac:dyDescent="0.3">
      <c r="A95" t="s">
        <v>53</v>
      </c>
      <c r="B95" s="11">
        <v>44256</v>
      </c>
      <c r="C95" s="11" t="s">
        <v>269</v>
      </c>
      <c r="D95">
        <v>0.86546945082455295</v>
      </c>
      <c r="E95">
        <v>6.0811234270144602E-3</v>
      </c>
      <c r="F95">
        <v>0.76325600377649405</v>
      </c>
      <c r="G95">
        <v>0.230662872796492</v>
      </c>
      <c r="H95" s="43">
        <v>2.22693492634264E-2</v>
      </c>
      <c r="I95" s="44">
        <v>3.7719112730954202E-3</v>
      </c>
      <c r="J95" s="44">
        <v>1.51875565193237E-2</v>
      </c>
      <c r="K95" s="44">
        <v>5.6476234823598599E-2</v>
      </c>
      <c r="L95" s="44">
        <v>4.4659171460811102E-2</v>
      </c>
      <c r="M95" s="44">
        <v>0.52714273728252503</v>
      </c>
      <c r="N95" s="44">
        <v>3.6289781245312201E-2</v>
      </c>
      <c r="O95" s="44">
        <v>7.7939611903253103E-2</v>
      </c>
      <c r="P95" s="44">
        <v>2.8663594510470302E-3</v>
      </c>
      <c r="Q95" s="44">
        <v>0.213397286777607</v>
      </c>
      <c r="R95" s="45">
        <v>5.7985055434280204</v>
      </c>
    </row>
    <row r="96" spans="1:18" x14ac:dyDescent="0.3">
      <c r="A96" t="s">
        <v>54</v>
      </c>
      <c r="B96" s="11">
        <v>43891</v>
      </c>
      <c r="C96" s="11" t="s">
        <v>269</v>
      </c>
      <c r="D96">
        <v>0.83288255574535897</v>
      </c>
      <c r="E96">
        <v>1.28242134288851E-2</v>
      </c>
      <c r="F96">
        <v>0.61309000233662803</v>
      </c>
      <c r="G96">
        <v>0.37408578423448702</v>
      </c>
      <c r="H96" s="43">
        <v>1.3986840269164901E-2</v>
      </c>
      <c r="I96" s="44">
        <v>1.1639076309112401E-2</v>
      </c>
      <c r="J96" s="44">
        <v>4.4916986799282702E-2</v>
      </c>
      <c r="K96" s="44">
        <v>9.5248258885274301E-2</v>
      </c>
      <c r="L96" s="44">
        <v>4.8328360389524497E-2</v>
      </c>
      <c r="M96" s="44">
        <v>0.46965621875424701</v>
      </c>
      <c r="N96" s="44">
        <v>5.2756964952477399E-2</v>
      </c>
      <c r="O96" s="44">
        <v>4.9793194369519803E-2</v>
      </c>
      <c r="P96" s="44">
        <v>3.02176153134859E-2</v>
      </c>
      <c r="Q96" s="44">
        <v>0.183456483957911</v>
      </c>
      <c r="R96" s="45">
        <v>4.2878268670347</v>
      </c>
    </row>
    <row r="97" spans="1:18" x14ac:dyDescent="0.3">
      <c r="A97" t="s">
        <v>54</v>
      </c>
      <c r="B97" s="11">
        <v>44256</v>
      </c>
      <c r="C97" s="11" t="s">
        <v>269</v>
      </c>
      <c r="D97">
        <v>0.68561515889062197</v>
      </c>
      <c r="E97">
        <v>1.48230638315087E-2</v>
      </c>
      <c r="F97">
        <v>0.66033838565109804</v>
      </c>
      <c r="G97">
        <v>0.32483855051739302</v>
      </c>
      <c r="H97" s="43">
        <v>1.7693696121996099E-2</v>
      </c>
      <c r="I97" s="44">
        <v>3.2021158735599498E-3</v>
      </c>
      <c r="J97" s="44">
        <v>2.0447025016708802E-2</v>
      </c>
      <c r="K97" s="44">
        <v>5.53238451804949E-2</v>
      </c>
      <c r="L97" s="44">
        <v>3.3805314821742101E-2</v>
      </c>
      <c r="M97" s="44">
        <v>0.52374954283119501</v>
      </c>
      <c r="N97" s="44">
        <v>5.35614164149757E-2</v>
      </c>
      <c r="O97" s="44">
        <v>8.2065539761952605E-2</v>
      </c>
      <c r="P97" s="44">
        <v>1.15815038163808E-2</v>
      </c>
      <c r="Q97" s="44">
        <v>0.19857000016099399</v>
      </c>
      <c r="R97" s="45">
        <v>4.4309684842439596</v>
      </c>
    </row>
    <row r="98" spans="1:18" x14ac:dyDescent="0.3">
      <c r="A98" t="s">
        <v>55</v>
      </c>
      <c r="B98" s="11">
        <v>43891</v>
      </c>
      <c r="C98" s="11" t="s">
        <v>269</v>
      </c>
      <c r="D98">
        <v>0.86563775488674699</v>
      </c>
      <c r="E98">
        <v>9.9867684011509892E-3</v>
      </c>
      <c r="F98">
        <v>0.72428920007540198</v>
      </c>
      <c r="G98">
        <v>0.26572403152344698</v>
      </c>
      <c r="H98" s="43">
        <v>1.7863017761047199E-2</v>
      </c>
      <c r="I98" s="44">
        <v>1.2515964643018501E-2</v>
      </c>
      <c r="J98" s="44">
        <v>6.6663109733459097E-2</v>
      </c>
      <c r="K98" s="44">
        <v>8.6404422226462704E-2</v>
      </c>
      <c r="L98" s="44">
        <v>6.2198468252922003E-2</v>
      </c>
      <c r="M98" s="44">
        <v>0.46900997329701599</v>
      </c>
      <c r="N98" s="44">
        <v>4.6471024814271303E-2</v>
      </c>
      <c r="O98" s="44">
        <v>5.5187847703760798E-2</v>
      </c>
      <c r="P98" s="44">
        <v>1.33715424275651E-2</v>
      </c>
      <c r="Q98" s="44">
        <v>0.17031462914047699</v>
      </c>
      <c r="R98" s="45">
        <v>6.6852620618326704</v>
      </c>
    </row>
    <row r="99" spans="1:18" x14ac:dyDescent="0.3">
      <c r="A99" t="s">
        <v>55</v>
      </c>
      <c r="B99" s="11">
        <v>44256</v>
      </c>
      <c r="C99" s="11" t="s">
        <v>269</v>
      </c>
      <c r="D99">
        <v>0.76309158057091697</v>
      </c>
      <c r="E99">
        <v>1.0210566972498499E-2</v>
      </c>
      <c r="F99">
        <v>0.78101712641947796</v>
      </c>
      <c r="G99">
        <v>0.20877230660802401</v>
      </c>
      <c r="H99" s="43">
        <v>2.2877161102122099E-2</v>
      </c>
      <c r="I99" s="44">
        <v>1.5962506179699599E-3</v>
      </c>
      <c r="J99" s="44">
        <v>1.8469069407398599E-2</v>
      </c>
      <c r="K99" s="44">
        <v>5.8114023913573197E-2</v>
      </c>
      <c r="L99" s="44">
        <v>5.76203647074197E-2</v>
      </c>
      <c r="M99" s="44">
        <v>0.55528001235906599</v>
      </c>
      <c r="N99" s="44">
        <v>4.59687118935471E-2</v>
      </c>
      <c r="O99" s="44">
        <v>6.2647634823100901E-2</v>
      </c>
      <c r="P99" s="44">
        <v>4.4492821852225601E-3</v>
      </c>
      <c r="Q99" s="44">
        <v>0.17297748899057999</v>
      </c>
      <c r="R99" s="45">
        <v>6.8255877945827299</v>
      </c>
    </row>
    <row r="100" spans="1:18" x14ac:dyDescent="0.3">
      <c r="A100" t="s">
        <v>56</v>
      </c>
      <c r="B100" s="11">
        <v>43891</v>
      </c>
      <c r="C100" s="11" t="s">
        <v>269</v>
      </c>
      <c r="D100">
        <v>0.91450684152964601</v>
      </c>
      <c r="E100">
        <v>3.6848329595700002E-2</v>
      </c>
      <c r="F100">
        <v>0.44615006577517402</v>
      </c>
      <c r="G100">
        <v>0.51700160462912503</v>
      </c>
      <c r="H100" s="43">
        <v>2.39598387045468E-2</v>
      </c>
      <c r="I100" s="44">
        <v>9.4546334684402003E-3</v>
      </c>
      <c r="J100" s="44">
        <v>3.55620145021983E-2</v>
      </c>
      <c r="K100" s="44">
        <v>6.3844875813868399E-2</v>
      </c>
      <c r="L100" s="44">
        <v>4.9988055869513701E-2</v>
      </c>
      <c r="M100" s="44">
        <v>0.45444568661467</v>
      </c>
      <c r="N100" s="44">
        <v>3.6689432694425698E-2</v>
      </c>
      <c r="O100" s="44">
        <v>6.2332321981403899E-2</v>
      </c>
      <c r="P100" s="44">
        <v>2.2366461592511301E-2</v>
      </c>
      <c r="Q100" s="44">
        <v>0.24135667875842101</v>
      </c>
      <c r="R100" s="45">
        <v>6.0972869922281001</v>
      </c>
    </row>
    <row r="101" spans="1:18" x14ac:dyDescent="0.3">
      <c r="A101" t="s">
        <v>56</v>
      </c>
      <c r="B101" s="11">
        <v>44256</v>
      </c>
      <c r="C101" s="11" t="s">
        <v>269</v>
      </c>
      <c r="D101">
        <v>0.78383208517168701</v>
      </c>
      <c r="E101">
        <v>4.0078554206947802E-2</v>
      </c>
      <c r="F101">
        <v>0.46873004629871401</v>
      </c>
      <c r="G101">
        <v>0.49119139949433799</v>
      </c>
      <c r="H101" s="43">
        <v>2.7044221351121799E-2</v>
      </c>
      <c r="I101" s="44">
        <v>1.7048567214106301E-3</v>
      </c>
      <c r="J101" s="44">
        <v>5.5634832742462595E-4</v>
      </c>
      <c r="K101" s="44">
        <v>6.98347554314242E-2</v>
      </c>
      <c r="L101" s="44">
        <v>4.2139657572911202E-2</v>
      </c>
      <c r="M101" s="44">
        <v>0.48216128299676198</v>
      </c>
      <c r="N101" s="44">
        <v>3.58525126796303E-2</v>
      </c>
      <c r="O101" s="44">
        <v>9.0164236550110494E-2</v>
      </c>
      <c r="P101" s="44">
        <v>9.9079434119084906E-3</v>
      </c>
      <c r="Q101" s="44">
        <v>0.24063418495729599</v>
      </c>
      <c r="R101" s="45">
        <v>6.2142277929687797</v>
      </c>
    </row>
    <row r="102" spans="1:18" x14ac:dyDescent="0.3">
      <c r="A102" t="s">
        <v>57</v>
      </c>
      <c r="B102" s="11">
        <v>43891</v>
      </c>
      <c r="C102" s="11" t="s">
        <v>269</v>
      </c>
      <c r="D102">
        <v>0.84305952992477495</v>
      </c>
      <c r="E102">
        <v>1.0880145084335701E-2</v>
      </c>
      <c r="F102">
        <v>0.62244690987829598</v>
      </c>
      <c r="G102">
        <v>0.36667294503736902</v>
      </c>
      <c r="H102" s="43">
        <v>1.0605234520370601E-2</v>
      </c>
      <c r="I102" s="44">
        <v>1.1623825099870399E-2</v>
      </c>
      <c r="J102" s="44">
        <v>7.1966790733986902E-2</v>
      </c>
      <c r="K102" s="44">
        <v>7.4150948568099007E-2</v>
      </c>
      <c r="L102" s="44">
        <v>5.2439314909275801E-2</v>
      </c>
      <c r="M102" s="44">
        <v>0.4461697345847</v>
      </c>
      <c r="N102" s="44">
        <v>4.2358087608345502E-2</v>
      </c>
      <c r="O102" s="44">
        <v>7.0105485359644795E-2</v>
      </c>
      <c r="P102" s="44">
        <v>2.0150729123323999E-2</v>
      </c>
      <c r="Q102" s="44">
        <v>0.20042984949238299</v>
      </c>
      <c r="R102" s="45">
        <v>5.9057370244801799</v>
      </c>
    </row>
    <row r="103" spans="1:18" x14ac:dyDescent="0.3">
      <c r="A103" t="s">
        <v>57</v>
      </c>
      <c r="B103" s="11">
        <v>44256</v>
      </c>
      <c r="C103" s="11" t="s">
        <v>269</v>
      </c>
      <c r="D103">
        <v>0.68830340883209995</v>
      </c>
      <c r="E103">
        <v>1.28215163715962E-2</v>
      </c>
      <c r="F103">
        <v>0.69758738793366304</v>
      </c>
      <c r="G103">
        <v>0.28959109569474101</v>
      </c>
      <c r="H103" s="43">
        <v>1.37392653129198E-2</v>
      </c>
      <c r="I103" s="44">
        <v>2.0548880436489399E-3</v>
      </c>
      <c r="J103" s="44">
        <v>3.90100139303323E-2</v>
      </c>
      <c r="K103" s="44">
        <v>4.2767863252005101E-2</v>
      </c>
      <c r="L103" s="44">
        <v>2.84228777575684E-2</v>
      </c>
      <c r="M103" s="44">
        <v>0.53229656118878799</v>
      </c>
      <c r="N103" s="44">
        <v>4.8419368591724098E-2</v>
      </c>
      <c r="O103" s="44">
        <v>8.2007576240843996E-2</v>
      </c>
      <c r="P103" s="44">
        <v>8.6142999003309597E-3</v>
      </c>
      <c r="Q103" s="44">
        <v>0.20266728578183901</v>
      </c>
      <c r="R103" s="45">
        <v>5.9893105656986503</v>
      </c>
    </row>
    <row r="104" spans="1:18" x14ac:dyDescent="0.3">
      <c r="A104" t="s">
        <v>58</v>
      </c>
      <c r="B104" s="11">
        <v>43891</v>
      </c>
      <c r="C104" s="11" t="s">
        <v>269</v>
      </c>
      <c r="D104">
        <v>0.92088367414935501</v>
      </c>
      <c r="E104">
        <v>1.6232956944553401E-2</v>
      </c>
      <c r="F104">
        <v>0.82931525235257297</v>
      </c>
      <c r="G104">
        <v>0.15445179070287399</v>
      </c>
      <c r="H104" s="43">
        <v>1.7055656057563501E-2</v>
      </c>
      <c r="I104" s="44">
        <v>8.9954718981576608E-3</v>
      </c>
      <c r="J104" s="44">
        <v>3.0436198554904599E-2</v>
      </c>
      <c r="K104" s="44">
        <v>8.4215302735636294E-2</v>
      </c>
      <c r="L104" s="44">
        <v>5.0438423544482303E-2</v>
      </c>
      <c r="M104" s="44">
        <v>0.48213007575797301</v>
      </c>
      <c r="N104" s="44">
        <v>5.7946990743171001E-2</v>
      </c>
      <c r="O104" s="44">
        <v>4.6406225784868103E-2</v>
      </c>
      <c r="P104" s="44">
        <v>2.90654411770561E-2</v>
      </c>
      <c r="Q104" s="44">
        <v>0.19331021374618801</v>
      </c>
      <c r="R104" s="45">
        <v>5.0732978322021003</v>
      </c>
    </row>
    <row r="105" spans="1:18" x14ac:dyDescent="0.3">
      <c r="A105" t="s">
        <v>58</v>
      </c>
      <c r="B105" s="11">
        <v>44256</v>
      </c>
      <c r="C105" s="11" t="s">
        <v>269</v>
      </c>
      <c r="D105">
        <v>0.85099996792646404</v>
      </c>
      <c r="E105">
        <v>1.9726178667152101E-2</v>
      </c>
      <c r="F105">
        <v>0.83349630416265397</v>
      </c>
      <c r="G105">
        <v>0.14677751717019399</v>
      </c>
      <c r="H105" s="43">
        <v>2.09013800200369E-2</v>
      </c>
      <c r="I105" s="44">
        <v>2.1779532211101899E-3</v>
      </c>
      <c r="J105" s="44">
        <v>1.05852337860798E-2</v>
      </c>
      <c r="K105" s="44">
        <v>6.2478028775525003E-2</v>
      </c>
      <c r="L105" s="44">
        <v>4.1848952473417897E-2</v>
      </c>
      <c r="M105" s="44">
        <v>0.52876606865144304</v>
      </c>
      <c r="N105" s="44">
        <v>5.1706175312890103E-2</v>
      </c>
      <c r="O105" s="44">
        <v>6.5878931204297206E-2</v>
      </c>
      <c r="P105" s="44">
        <v>1.21193290400342E-2</v>
      </c>
      <c r="Q105" s="44">
        <v>0.20353794751516599</v>
      </c>
      <c r="R105" s="45">
        <v>5.1127228352412599</v>
      </c>
    </row>
    <row r="106" spans="1:18" x14ac:dyDescent="0.3">
      <c r="A106" t="s">
        <v>59</v>
      </c>
      <c r="B106" s="11">
        <v>43891</v>
      </c>
      <c r="C106" s="11" t="s">
        <v>269</v>
      </c>
      <c r="D106">
        <v>0.89835999908763198</v>
      </c>
      <c r="E106">
        <v>3.0805364901108998E-3</v>
      </c>
      <c r="F106">
        <v>0.69480667236965798</v>
      </c>
      <c r="G106">
        <v>0.30211279114023099</v>
      </c>
      <c r="H106" s="43">
        <v>1.4300003354149301E-2</v>
      </c>
      <c r="I106" s="44">
        <v>1.00057766107266E-2</v>
      </c>
      <c r="J106" s="44">
        <v>5.7667652208300897E-2</v>
      </c>
      <c r="K106" s="44">
        <v>7.2178260498876101E-2</v>
      </c>
      <c r="L106" s="44">
        <v>7.4470904309301797E-2</v>
      </c>
      <c r="M106" s="44">
        <v>0.46804330538660499</v>
      </c>
      <c r="N106" s="44">
        <v>3.76509509267949E-2</v>
      </c>
      <c r="O106" s="44">
        <v>5.6229882321002601E-2</v>
      </c>
      <c r="P106" s="44">
        <v>1.05354539812939E-2</v>
      </c>
      <c r="Q106" s="44">
        <v>0.19891781040294901</v>
      </c>
      <c r="R106" s="45">
        <v>7.0126066282458597</v>
      </c>
    </row>
    <row r="107" spans="1:18" x14ac:dyDescent="0.3">
      <c r="A107" t="s">
        <v>59</v>
      </c>
      <c r="B107" s="11">
        <v>44256</v>
      </c>
      <c r="C107" s="11" t="s">
        <v>269</v>
      </c>
      <c r="D107">
        <v>0.854166383266317</v>
      </c>
      <c r="E107">
        <v>3.3209447297810699E-3</v>
      </c>
      <c r="F107">
        <v>0.71581941400548299</v>
      </c>
      <c r="G107">
        <v>0.280859641264736</v>
      </c>
      <c r="H107" s="43">
        <v>1.7120568895159401E-2</v>
      </c>
      <c r="I107" s="44">
        <v>2.8654586151625602E-3</v>
      </c>
      <c r="J107" s="44">
        <v>2.2941386738318501E-2</v>
      </c>
      <c r="K107" s="44">
        <v>5.0977057066490902E-2</v>
      </c>
      <c r="L107" s="44">
        <v>7.5193983189229402E-2</v>
      </c>
      <c r="M107" s="44">
        <v>0.49233075593077302</v>
      </c>
      <c r="N107" s="44">
        <v>3.4912065275452098E-2</v>
      </c>
      <c r="O107" s="44">
        <v>7.51007389695732E-2</v>
      </c>
      <c r="P107" s="44">
        <v>2.98289031348598E-3</v>
      </c>
      <c r="Q107" s="44">
        <v>0.225575095006355</v>
      </c>
      <c r="R107" s="45">
        <v>7.1649631358788799</v>
      </c>
    </row>
    <row r="108" spans="1:18" x14ac:dyDescent="0.3">
      <c r="A108" t="s">
        <v>60</v>
      </c>
      <c r="B108" s="11">
        <v>43891</v>
      </c>
      <c r="C108" s="11" t="s">
        <v>269</v>
      </c>
      <c r="D108">
        <v>0.97673883464279698</v>
      </c>
      <c r="E108">
        <v>1.08329598471748E-2</v>
      </c>
      <c r="F108">
        <v>0.74631487704571897</v>
      </c>
      <c r="G108">
        <v>0.242852163107106</v>
      </c>
      <c r="H108" s="43">
        <v>2.1419023445331802E-2</v>
      </c>
      <c r="I108" s="44">
        <v>8.69799189039136E-3</v>
      </c>
      <c r="J108" s="44">
        <v>4.0163371874201999E-2</v>
      </c>
      <c r="K108" s="44">
        <v>7.1329643672749105E-2</v>
      </c>
      <c r="L108" s="44">
        <v>8.3210144090370197E-2</v>
      </c>
      <c r="M108" s="44">
        <v>0.51420506732365201</v>
      </c>
      <c r="N108" s="44">
        <v>3.6393736169961097E-2</v>
      </c>
      <c r="O108" s="44">
        <v>5.68097679060846E-2</v>
      </c>
      <c r="P108" s="44">
        <v>1.9062840540765898E-2</v>
      </c>
      <c r="Q108" s="44">
        <v>0.14870841308649199</v>
      </c>
      <c r="R108" s="45">
        <v>7.5163721353503599</v>
      </c>
    </row>
    <row r="109" spans="1:18" x14ac:dyDescent="0.3">
      <c r="A109" t="s">
        <v>60</v>
      </c>
      <c r="B109" s="11">
        <v>44256</v>
      </c>
      <c r="C109" s="11" t="s">
        <v>269</v>
      </c>
      <c r="D109">
        <v>0.98327816175474603</v>
      </c>
      <c r="E109">
        <v>1.11324693333481E-2</v>
      </c>
      <c r="F109">
        <v>0.75113980436054595</v>
      </c>
      <c r="G109">
        <v>0.237727726306105</v>
      </c>
      <c r="H109" s="43">
        <v>1.64951599720864E-2</v>
      </c>
      <c r="I109" s="44">
        <v>1.5571321701857599E-3</v>
      </c>
      <c r="J109" s="44">
        <v>1.07775997037158E-2</v>
      </c>
      <c r="K109" s="44">
        <v>5.2336568476743499E-2</v>
      </c>
      <c r="L109" s="44">
        <v>9.0304715060128299E-2</v>
      </c>
      <c r="M109" s="44">
        <v>0.54853016885088601</v>
      </c>
      <c r="N109" s="44">
        <v>3.0463920786732001E-2</v>
      </c>
      <c r="O109" s="44">
        <v>7.6538315451448402E-2</v>
      </c>
      <c r="P109" s="44">
        <v>2.2368986194079701E-2</v>
      </c>
      <c r="Q109" s="44">
        <v>0.150627433333995</v>
      </c>
      <c r="R109" s="45">
        <v>7.6228855986908197</v>
      </c>
    </row>
    <row r="110" spans="1:18" x14ac:dyDescent="0.3">
      <c r="A110" t="s">
        <v>61</v>
      </c>
      <c r="B110" s="11">
        <v>43891</v>
      </c>
      <c r="C110" s="11" t="s">
        <v>269</v>
      </c>
      <c r="D110">
        <v>0.91161005350744795</v>
      </c>
      <c r="E110">
        <v>1.27801024245942E-2</v>
      </c>
      <c r="F110">
        <v>0.745491211069221</v>
      </c>
      <c r="G110">
        <v>0.24172868650618501</v>
      </c>
      <c r="H110" s="43">
        <v>1.4005825219371E-2</v>
      </c>
      <c r="I110" s="44">
        <v>1.21849076743631E-2</v>
      </c>
      <c r="J110" s="44">
        <v>5.4400636347903202E-2</v>
      </c>
      <c r="K110" s="44">
        <v>9.2196532205006801E-2</v>
      </c>
      <c r="L110" s="44">
        <v>8.59785896074058E-2</v>
      </c>
      <c r="M110" s="44">
        <v>0.436256680642502</v>
      </c>
      <c r="N110" s="44">
        <v>3.23259134006482E-2</v>
      </c>
      <c r="O110" s="44">
        <v>4.9003962438396297E-2</v>
      </c>
      <c r="P110" s="44">
        <v>2.1720363635393598E-2</v>
      </c>
      <c r="Q110" s="44">
        <v>0.20192658882900999</v>
      </c>
      <c r="R110" s="45">
        <v>5.8411696449464703</v>
      </c>
    </row>
    <row r="111" spans="1:18" x14ac:dyDescent="0.3">
      <c r="A111" t="s">
        <v>61</v>
      </c>
      <c r="B111" s="11">
        <v>44256</v>
      </c>
      <c r="C111" s="11" t="s">
        <v>269</v>
      </c>
      <c r="D111">
        <v>0.82815961385285697</v>
      </c>
      <c r="E111">
        <v>1.22139443391511E-2</v>
      </c>
      <c r="F111">
        <v>0.79195941052601004</v>
      </c>
      <c r="G111">
        <v>0.195826645134838</v>
      </c>
      <c r="H111" s="43">
        <v>1.97607008711999E-2</v>
      </c>
      <c r="I111" s="44">
        <v>3.1039367748706501E-3</v>
      </c>
      <c r="J111" s="44">
        <v>2.44454824199139E-2</v>
      </c>
      <c r="K111" s="44">
        <v>7.9651955239215394E-2</v>
      </c>
      <c r="L111" s="44">
        <v>8.6991437718567696E-2</v>
      </c>
      <c r="M111" s="44">
        <v>0.485567664611531</v>
      </c>
      <c r="N111" s="44">
        <v>3.5652495865704299E-2</v>
      </c>
      <c r="O111" s="44">
        <v>6.3475589802400298E-2</v>
      </c>
      <c r="P111" s="44">
        <v>5.4898171273299098E-3</v>
      </c>
      <c r="Q111" s="44">
        <v>0.19586091956926699</v>
      </c>
      <c r="R111" s="45">
        <v>6.0121449718135898</v>
      </c>
    </row>
    <row r="112" spans="1:18" x14ac:dyDescent="0.3">
      <c r="A112" t="s">
        <v>62</v>
      </c>
      <c r="B112" s="11">
        <v>43891</v>
      </c>
      <c r="C112" s="11" t="s">
        <v>269</v>
      </c>
      <c r="D112">
        <v>0.85330351737534205</v>
      </c>
      <c r="E112">
        <v>2.1997519936618401E-2</v>
      </c>
      <c r="F112">
        <v>0.60299776001024696</v>
      </c>
      <c r="G112">
        <v>0.37500472005313501</v>
      </c>
      <c r="H112" s="43">
        <v>1.4529628278484899E-2</v>
      </c>
      <c r="I112" s="44">
        <v>1.27837068114204E-2</v>
      </c>
      <c r="J112" s="44">
        <v>6.1072518690378101E-2</v>
      </c>
      <c r="K112" s="44">
        <v>6.6171222511925101E-2</v>
      </c>
      <c r="L112" s="44">
        <v>5.4198725058282701E-2</v>
      </c>
      <c r="M112" s="44">
        <v>0.44992647496239202</v>
      </c>
      <c r="N112" s="44">
        <v>3.6335822994725202E-2</v>
      </c>
      <c r="O112" s="44">
        <v>5.5620633563316597E-2</v>
      </c>
      <c r="P112" s="44">
        <v>1.54370799776505E-2</v>
      </c>
      <c r="Q112" s="44">
        <v>0.23392418715142399</v>
      </c>
      <c r="R112" s="45">
        <v>5.6271601418268098</v>
      </c>
    </row>
    <row r="113" spans="1:18" x14ac:dyDescent="0.3">
      <c r="A113" t="s">
        <v>62</v>
      </c>
      <c r="B113" s="11">
        <v>44256</v>
      </c>
      <c r="C113" s="11" t="s">
        <v>269</v>
      </c>
      <c r="D113">
        <v>0.68194558100027503</v>
      </c>
      <c r="E113">
        <v>3.0379976106132901E-2</v>
      </c>
      <c r="F113">
        <v>0.69219324300048601</v>
      </c>
      <c r="G113">
        <v>0.27742678089338102</v>
      </c>
      <c r="H113" s="43">
        <v>1.6236687714474399E-2</v>
      </c>
      <c r="I113" s="44">
        <v>6.7019425932950301E-3</v>
      </c>
      <c r="J113" s="44">
        <v>2.7644758833787201E-2</v>
      </c>
      <c r="K113" s="44">
        <v>4.5727714623585401E-2</v>
      </c>
      <c r="L113" s="44">
        <v>4.6817488017048103E-2</v>
      </c>
      <c r="M113" s="44">
        <v>0.54597981094369996</v>
      </c>
      <c r="N113" s="44">
        <v>4.3913897577652801E-2</v>
      </c>
      <c r="O113" s="44">
        <v>6.8541762691085403E-2</v>
      </c>
      <c r="P113" s="44">
        <v>4.2690663890212902E-3</v>
      </c>
      <c r="Q113" s="44">
        <v>0.19416687061634999</v>
      </c>
      <c r="R113" s="45">
        <v>5.68882403703671</v>
      </c>
    </row>
    <row r="114" spans="1:18" x14ac:dyDescent="0.3">
      <c r="A114" t="s">
        <v>63</v>
      </c>
      <c r="B114" s="11">
        <v>43891</v>
      </c>
      <c r="C114" s="11" t="s">
        <v>269</v>
      </c>
      <c r="D114">
        <v>0.86105325833350399</v>
      </c>
      <c r="E114">
        <v>1.509401607379E-2</v>
      </c>
      <c r="F114">
        <v>0.66698968641711498</v>
      </c>
      <c r="G114">
        <v>0.317916297509095</v>
      </c>
      <c r="H114" s="43">
        <v>1.2979557210226001E-2</v>
      </c>
      <c r="I114" s="44">
        <v>1.5590787051810299E-2</v>
      </c>
      <c r="J114" s="44">
        <v>5.4636413131612702E-2</v>
      </c>
      <c r="K114" s="44">
        <v>7.2604317049843506E-2</v>
      </c>
      <c r="L114" s="44">
        <v>6.69432462972568E-2</v>
      </c>
      <c r="M114" s="44">
        <v>0.49497134082003702</v>
      </c>
      <c r="N114" s="44">
        <v>3.5944063304199997E-2</v>
      </c>
      <c r="O114" s="44">
        <v>5.4152126934254897E-2</v>
      </c>
      <c r="P114" s="44">
        <v>1.5397942473107201E-2</v>
      </c>
      <c r="Q114" s="44">
        <v>0.17678020572765099</v>
      </c>
      <c r="R114" s="45">
        <v>6.45527235414324</v>
      </c>
    </row>
    <row r="115" spans="1:18" x14ac:dyDescent="0.3">
      <c r="A115" t="s">
        <v>63</v>
      </c>
      <c r="B115" s="11">
        <v>44256</v>
      </c>
      <c r="C115" s="11" t="s">
        <v>269</v>
      </c>
      <c r="D115">
        <v>0.77847672129497403</v>
      </c>
      <c r="E115">
        <v>1.74266375944628E-2</v>
      </c>
      <c r="F115">
        <v>0.71861363157859504</v>
      </c>
      <c r="G115">
        <v>0.26395973082694202</v>
      </c>
      <c r="H115" s="43">
        <v>1.6286820826496899E-2</v>
      </c>
      <c r="I115" s="44">
        <v>8.7727801361262101E-4</v>
      </c>
      <c r="J115" s="44">
        <v>1.6094791451816401E-2</v>
      </c>
      <c r="K115" s="44">
        <v>5.4950247557860599E-2</v>
      </c>
      <c r="L115" s="44">
        <v>5.7684981253729499E-2</v>
      </c>
      <c r="M115" s="44">
        <v>0.54918395507506101</v>
      </c>
      <c r="N115" s="44">
        <v>3.5100562277240899E-2</v>
      </c>
      <c r="O115" s="44">
        <v>7.2714569988408598E-2</v>
      </c>
      <c r="P115" s="44">
        <v>2.6472379320625601E-3</v>
      </c>
      <c r="Q115" s="44">
        <v>0.19445955562371101</v>
      </c>
      <c r="R115" s="45">
        <v>6.5671345193244299</v>
      </c>
    </row>
    <row r="116" spans="1:18" x14ac:dyDescent="0.3">
      <c r="A116" t="s">
        <v>64</v>
      </c>
      <c r="B116" s="11">
        <v>43891</v>
      </c>
      <c r="C116" s="11" t="s">
        <v>269</v>
      </c>
      <c r="D116">
        <v>0.93926721337199204</v>
      </c>
      <c r="E116">
        <v>8.7531827747213704E-3</v>
      </c>
      <c r="F116">
        <v>0.57347681534309103</v>
      </c>
      <c r="G116">
        <v>0.41777000188218799</v>
      </c>
      <c r="H116" s="43">
        <v>1.3152190420880901E-2</v>
      </c>
      <c r="I116" s="44">
        <v>1.01712367857526E-2</v>
      </c>
      <c r="J116" s="44">
        <v>3.3663793229411799E-2</v>
      </c>
      <c r="K116" s="44">
        <v>8.2306883454858398E-2</v>
      </c>
      <c r="L116" s="44">
        <v>7.1680609224774303E-2</v>
      </c>
      <c r="M116" s="44">
        <v>0.44895387712856999</v>
      </c>
      <c r="N116" s="44">
        <v>2.8716908282275602E-2</v>
      </c>
      <c r="O116" s="44">
        <v>5.12255104286648E-2</v>
      </c>
      <c r="P116" s="44">
        <v>1.30482440764778E-2</v>
      </c>
      <c r="Q116" s="44">
        <v>0.24708074696833399</v>
      </c>
      <c r="R116" s="45">
        <v>6.7024625267464097</v>
      </c>
    </row>
    <row r="117" spans="1:18" x14ac:dyDescent="0.3">
      <c r="A117" t="s">
        <v>64</v>
      </c>
      <c r="B117" s="11">
        <v>44256</v>
      </c>
      <c r="C117" s="11" t="s">
        <v>269</v>
      </c>
      <c r="D117">
        <v>0.87569713848486497</v>
      </c>
      <c r="E117">
        <v>1.0263116021068599E-2</v>
      </c>
      <c r="F117">
        <v>0.64716222033260196</v>
      </c>
      <c r="G117">
        <v>0.34257466364632899</v>
      </c>
      <c r="H117" s="43">
        <v>1.8564665553534698E-2</v>
      </c>
      <c r="I117" s="44">
        <v>6.1569762791518897E-3</v>
      </c>
      <c r="J117" s="44">
        <v>1.0119195733679601E-2</v>
      </c>
      <c r="K117" s="44">
        <v>7.2315703336995496E-2</v>
      </c>
      <c r="L117" s="44">
        <v>7.0948675252357304E-2</v>
      </c>
      <c r="M117" s="44">
        <v>0.50051690610361899</v>
      </c>
      <c r="N117" s="44">
        <v>2.7322710524272299E-2</v>
      </c>
      <c r="O117" s="44">
        <v>8.1947290558926397E-2</v>
      </c>
      <c r="P117" s="44">
        <v>7.1977128659654801E-3</v>
      </c>
      <c r="Q117" s="44">
        <v>0.20491016379149801</v>
      </c>
      <c r="R117" s="45">
        <v>6.7704601302477503</v>
      </c>
    </row>
    <row r="118" spans="1:18" x14ac:dyDescent="0.3">
      <c r="A118" t="s">
        <v>65</v>
      </c>
      <c r="B118" s="11">
        <v>43891</v>
      </c>
      <c r="C118" s="11" t="s">
        <v>269</v>
      </c>
      <c r="D118">
        <v>0.85297159147983403</v>
      </c>
      <c r="E118">
        <v>8.0333032992454794E-3</v>
      </c>
      <c r="F118">
        <v>0.59058101101188798</v>
      </c>
      <c r="G118">
        <v>0.40138568568886601</v>
      </c>
      <c r="H118" s="43">
        <v>2.10666499766737E-2</v>
      </c>
      <c r="I118" s="44">
        <v>1.10115081628771E-2</v>
      </c>
      <c r="J118" s="44">
        <v>6.9253055419437007E-2</v>
      </c>
      <c r="K118" s="44">
        <v>7.2605949683698198E-2</v>
      </c>
      <c r="L118" s="44">
        <v>5.9786346236493697E-2</v>
      </c>
      <c r="M118" s="44">
        <v>0.39068602919654399</v>
      </c>
      <c r="N118" s="44">
        <v>3.7935239406856801E-2</v>
      </c>
      <c r="O118" s="44">
        <v>0.119118094941774</v>
      </c>
      <c r="P118" s="44">
        <v>1.3233188199500199E-2</v>
      </c>
      <c r="Q118" s="44">
        <v>0.205303938776145</v>
      </c>
      <c r="R118" s="45">
        <v>5.6748889683009303</v>
      </c>
    </row>
    <row r="119" spans="1:18" x14ac:dyDescent="0.3">
      <c r="A119" t="s">
        <v>65</v>
      </c>
      <c r="B119" s="11">
        <v>44256</v>
      </c>
      <c r="C119" s="11" t="s">
        <v>269</v>
      </c>
      <c r="D119">
        <v>0.72998890270240002</v>
      </c>
      <c r="E119">
        <v>1.13405943517973E-2</v>
      </c>
      <c r="F119">
        <v>0.65977822674147202</v>
      </c>
      <c r="G119">
        <v>0.32888117890673102</v>
      </c>
      <c r="H119" s="43">
        <v>1.9506946439372602E-2</v>
      </c>
      <c r="I119" s="44">
        <v>1.30726803880624E-3</v>
      </c>
      <c r="J119" s="44">
        <v>4.6074908705705298E-2</v>
      </c>
      <c r="K119" s="44">
        <v>5.3910704792161701E-2</v>
      </c>
      <c r="L119" s="44">
        <v>5.48401724896194E-2</v>
      </c>
      <c r="M119" s="44">
        <v>0.46881561439179098</v>
      </c>
      <c r="N119" s="44">
        <v>3.4017346116567398E-2</v>
      </c>
      <c r="O119" s="44">
        <v>0.101337593824589</v>
      </c>
      <c r="P119" s="44">
        <v>4.4800810341393601E-3</v>
      </c>
      <c r="Q119" s="44">
        <v>0.21570936416724801</v>
      </c>
      <c r="R119" s="45">
        <v>5.7792344210808597</v>
      </c>
    </row>
    <row r="120" spans="1:18" x14ac:dyDescent="0.3">
      <c r="A120" t="s">
        <v>66</v>
      </c>
      <c r="B120" s="11">
        <v>43891</v>
      </c>
      <c r="C120" s="11" t="s">
        <v>269</v>
      </c>
      <c r="D120">
        <v>0.956835971537222</v>
      </c>
      <c r="E120">
        <v>1.2153082197344799E-2</v>
      </c>
      <c r="F120">
        <v>0.67156694605565204</v>
      </c>
      <c r="G120">
        <v>0.31627997174700301</v>
      </c>
      <c r="H120" s="43">
        <v>1.74324119915595E-2</v>
      </c>
      <c r="I120" s="44">
        <v>9.7329440557891306E-3</v>
      </c>
      <c r="J120" s="44">
        <v>3.5137349643476402E-2</v>
      </c>
      <c r="K120" s="44">
        <v>7.2971874587591704E-2</v>
      </c>
      <c r="L120" s="44">
        <v>8.0259803949773806E-2</v>
      </c>
      <c r="M120" s="44">
        <v>0.54289455821661903</v>
      </c>
      <c r="N120" s="44">
        <v>3.2645574477235699E-2</v>
      </c>
      <c r="O120" s="44">
        <v>4.3082808109412903E-2</v>
      </c>
      <c r="P120" s="44">
        <v>1.0810083982439E-2</v>
      </c>
      <c r="Q120" s="44">
        <v>0.155032590986103</v>
      </c>
      <c r="R120" s="45">
        <v>7.00381977534449</v>
      </c>
    </row>
    <row r="121" spans="1:18" x14ac:dyDescent="0.3">
      <c r="A121" t="s">
        <v>66</v>
      </c>
      <c r="B121" s="11">
        <v>44256</v>
      </c>
      <c r="C121" s="11" t="s">
        <v>269</v>
      </c>
      <c r="D121">
        <v>0.98817920579038498</v>
      </c>
      <c r="E121">
        <v>1.24737876498161E-2</v>
      </c>
      <c r="F121">
        <v>0.67955489767831001</v>
      </c>
      <c r="G121">
        <v>0.307971314671873</v>
      </c>
      <c r="H121" s="43">
        <v>2.2971748465470301E-2</v>
      </c>
      <c r="I121" s="44">
        <v>1.2834980275423899E-3</v>
      </c>
      <c r="J121" s="44">
        <v>7.2016879092731897E-3</v>
      </c>
      <c r="K121" s="44">
        <v>5.5681762250378797E-2</v>
      </c>
      <c r="L121" s="44">
        <v>6.8279141896575704E-2</v>
      </c>
      <c r="M121" s="44">
        <v>0.59212660755209801</v>
      </c>
      <c r="N121" s="44">
        <v>3.0204261424215801E-2</v>
      </c>
      <c r="O121" s="44">
        <v>5.8959193650757802E-2</v>
      </c>
      <c r="P121" s="44">
        <v>4.1774363566466303E-3</v>
      </c>
      <c r="Q121" s="44">
        <v>0.15911466246704101</v>
      </c>
      <c r="R121" s="45">
        <v>7.0535535744481797</v>
      </c>
    </row>
    <row r="122" spans="1:18" x14ac:dyDescent="0.3">
      <c r="A122" t="s">
        <v>67</v>
      </c>
      <c r="B122" s="11">
        <v>43891</v>
      </c>
      <c r="C122" s="11" t="s">
        <v>269</v>
      </c>
      <c r="D122">
        <v>0.92998887941892705</v>
      </c>
      <c r="E122">
        <v>3.9998535719118399E-2</v>
      </c>
      <c r="F122">
        <v>0.564033986282651</v>
      </c>
      <c r="G122">
        <v>0.39596747799823001</v>
      </c>
      <c r="H122" s="43">
        <v>1.2484663938307E-2</v>
      </c>
      <c r="I122" s="44">
        <v>7.6796686696475602E-3</v>
      </c>
      <c r="J122" s="44">
        <v>7.1629847612591793E-2</v>
      </c>
      <c r="K122" s="44">
        <v>6.9180983111731306E-2</v>
      </c>
      <c r="L122" s="44">
        <v>4.2119613461181503E-2</v>
      </c>
      <c r="M122" s="44">
        <v>0.47739796970477499</v>
      </c>
      <c r="N122" s="44">
        <v>5.6617348682759902E-2</v>
      </c>
      <c r="O122" s="44">
        <v>7.73812375653707E-2</v>
      </c>
      <c r="P122" s="44">
        <v>1.69251285580319E-2</v>
      </c>
      <c r="Q122" s="44">
        <v>0.168583538695604</v>
      </c>
      <c r="R122" s="45">
        <v>5.1073849122980999</v>
      </c>
    </row>
    <row r="123" spans="1:18" x14ac:dyDescent="0.3">
      <c r="A123" t="s">
        <v>67</v>
      </c>
      <c r="B123" s="11">
        <v>44256</v>
      </c>
      <c r="C123" s="11" t="s">
        <v>269</v>
      </c>
      <c r="D123">
        <v>0.81288584116237905</v>
      </c>
      <c r="E123">
        <v>4.3726019213983697E-2</v>
      </c>
      <c r="F123">
        <v>0.60132163832504903</v>
      </c>
      <c r="G123">
        <v>0.35495234246096702</v>
      </c>
      <c r="H123" s="43">
        <v>1.8532972381697502E-2</v>
      </c>
      <c r="I123" s="44">
        <v>1.2937373222529701E-3</v>
      </c>
      <c r="J123" s="44">
        <v>5.02869251082586E-2</v>
      </c>
      <c r="K123" s="44">
        <v>4.6135305562922002E-2</v>
      </c>
      <c r="L123" s="44">
        <v>1.4347571023309099E-2</v>
      </c>
      <c r="M123" s="44">
        <v>0.53141640971582405</v>
      </c>
      <c r="N123" s="44">
        <v>6.18721342551432E-2</v>
      </c>
      <c r="O123" s="44">
        <v>0.105143045737319</v>
      </c>
      <c r="P123" s="44">
        <v>7.5176831687510303E-3</v>
      </c>
      <c r="Q123" s="44">
        <v>0.16345421572452301</v>
      </c>
      <c r="R123" s="45">
        <v>5.1887233427700803</v>
      </c>
    </row>
    <row r="124" spans="1:18" x14ac:dyDescent="0.3">
      <c r="A124" t="s">
        <v>68</v>
      </c>
      <c r="B124" s="11">
        <v>43891</v>
      </c>
      <c r="C124" s="11" t="s">
        <v>269</v>
      </c>
      <c r="D124">
        <v>0.75935256547839403</v>
      </c>
      <c r="E124">
        <v>2.2156727016031899E-2</v>
      </c>
      <c r="F124">
        <v>0.50082704721831905</v>
      </c>
      <c r="G124">
        <v>0.477016225765649</v>
      </c>
      <c r="H124" s="43">
        <v>1.3954575531276801E-2</v>
      </c>
      <c r="I124" s="44">
        <v>1.6548307639590001E-2</v>
      </c>
      <c r="J124" s="44">
        <v>9.1550273681341499E-2</v>
      </c>
      <c r="K124" s="44">
        <v>0.119169297923962</v>
      </c>
      <c r="L124" s="44">
        <v>7.3442513864371603E-2</v>
      </c>
      <c r="M124" s="44">
        <v>0.38353274964283202</v>
      </c>
      <c r="N124" s="44">
        <v>5.3735515909531302E-2</v>
      </c>
      <c r="O124" s="44">
        <v>6.0849901684941601E-2</v>
      </c>
      <c r="P124" s="44">
        <v>2.7580268854231E-2</v>
      </c>
      <c r="Q124" s="44">
        <v>0.15963659526792201</v>
      </c>
      <c r="R124" s="45">
        <v>5.4097886975513099</v>
      </c>
    </row>
    <row r="125" spans="1:18" x14ac:dyDescent="0.3">
      <c r="A125" t="s">
        <v>68</v>
      </c>
      <c r="B125" s="11">
        <v>44256</v>
      </c>
      <c r="C125" s="11" t="s">
        <v>269</v>
      </c>
      <c r="D125">
        <v>0.58809195605768405</v>
      </c>
      <c r="E125">
        <v>2.56477982763312E-2</v>
      </c>
      <c r="F125">
        <v>0.61500702875337998</v>
      </c>
      <c r="G125">
        <v>0.35934517297028901</v>
      </c>
      <c r="H125" s="43">
        <v>2.54092719539433E-2</v>
      </c>
      <c r="I125" s="44">
        <v>2.3245006193265299E-3</v>
      </c>
      <c r="J125" s="44">
        <v>3.50135540565829E-2</v>
      </c>
      <c r="K125" s="44">
        <v>6.0681230921719002E-2</v>
      </c>
      <c r="L125" s="44">
        <v>6.0581866258389801E-2</v>
      </c>
      <c r="M125" s="44">
        <v>0.49230752039807701</v>
      </c>
      <c r="N125" s="44">
        <v>4.9975946845498699E-2</v>
      </c>
      <c r="O125" s="44">
        <v>9.1109756259361394E-2</v>
      </c>
      <c r="P125" s="44">
        <v>6.2417406010365599E-3</v>
      </c>
      <c r="Q125" s="44">
        <v>0.17635461208606401</v>
      </c>
      <c r="R125" s="45">
        <v>5.5034149919729103</v>
      </c>
    </row>
    <row r="126" spans="1:18" x14ac:dyDescent="0.3">
      <c r="A126" t="s">
        <v>7</v>
      </c>
      <c r="B126" s="11">
        <v>43891</v>
      </c>
      <c r="C126" s="11" t="s">
        <v>270</v>
      </c>
      <c r="D126">
        <v>0.59868572625383398</v>
      </c>
      <c r="E126">
        <v>4.79241649844553E-2</v>
      </c>
      <c r="F126">
        <v>0.49743757362940799</v>
      </c>
      <c r="G126">
        <v>0.454638261386137</v>
      </c>
      <c r="H126" s="43">
        <v>1.4160860080238299E-2</v>
      </c>
      <c r="I126" s="44">
        <v>3.8214237523996601E-2</v>
      </c>
      <c r="J126" s="44">
        <v>0.25544464677217799</v>
      </c>
      <c r="K126" s="44">
        <v>0.22262994629292299</v>
      </c>
      <c r="L126" s="44">
        <v>0.105735354135122</v>
      </c>
      <c r="M126" s="44">
        <v>0.128431696003312</v>
      </c>
      <c r="N126" s="44">
        <v>0.15531453269522399</v>
      </c>
      <c r="O126" s="44">
        <v>8.0611458547300407E-3</v>
      </c>
      <c r="P126" s="44">
        <v>4.8261933844074699E-2</v>
      </c>
      <c r="Q126" s="44">
        <v>2.3745646798201299E-2</v>
      </c>
      <c r="R126" s="45">
        <v>3.7824434687546602</v>
      </c>
    </row>
    <row r="127" spans="1:18" x14ac:dyDescent="0.3">
      <c r="A127" t="s">
        <v>7</v>
      </c>
      <c r="B127" s="11">
        <v>44256</v>
      </c>
      <c r="C127" s="11" t="s">
        <v>270</v>
      </c>
      <c r="D127">
        <v>0.1892265226756</v>
      </c>
      <c r="E127">
        <v>0.109192779551499</v>
      </c>
      <c r="F127">
        <v>0.59998035136527195</v>
      </c>
      <c r="G127">
        <v>0.29082686908323002</v>
      </c>
      <c r="H127" s="43">
        <v>4.5794035393063398E-2</v>
      </c>
      <c r="I127" s="44">
        <v>1.2915055255783099E-3</v>
      </c>
      <c r="J127" s="44">
        <v>0.16419254280341999</v>
      </c>
      <c r="K127" s="44">
        <v>0.104633181361381</v>
      </c>
      <c r="L127" s="44">
        <v>2.80230606570709E-2</v>
      </c>
      <c r="M127" s="44">
        <v>0.30361130688130999</v>
      </c>
      <c r="N127" s="44">
        <v>0.285115494350066</v>
      </c>
      <c r="O127" s="44">
        <v>6.9514463204679196E-3</v>
      </c>
      <c r="P127" s="44">
        <v>2.2315228934262101E-2</v>
      </c>
      <c r="Q127" s="44">
        <v>3.8072197773380403E-2</v>
      </c>
      <c r="R127" s="45">
        <v>3.9109557789961098</v>
      </c>
    </row>
    <row r="128" spans="1:18" x14ac:dyDescent="0.3">
      <c r="A128" t="s">
        <v>8</v>
      </c>
      <c r="B128" s="11">
        <v>43891</v>
      </c>
      <c r="C128" s="11" t="s">
        <v>270</v>
      </c>
      <c r="D128">
        <v>0.82268619878970695</v>
      </c>
      <c r="E128">
        <v>0.107348519405058</v>
      </c>
      <c r="F128">
        <v>0.34030579167712899</v>
      </c>
      <c r="G128">
        <v>0.55234568891781299</v>
      </c>
      <c r="H128" s="43">
        <v>6.7097840250245197E-3</v>
      </c>
      <c r="I128" s="44">
        <v>2.8140420524604198E-3</v>
      </c>
      <c r="J128" s="44">
        <v>5.5714208739694997E-3</v>
      </c>
      <c r="K128" s="44">
        <v>7.2003670943060399E-2</v>
      </c>
      <c r="L128" s="44">
        <v>7.3626452574671805E-2</v>
      </c>
      <c r="M128" s="44">
        <v>0.23549679111140501</v>
      </c>
      <c r="N128" s="44">
        <v>7.5969459793150201E-2</v>
      </c>
      <c r="O128" s="44">
        <v>3.8201330600983702E-3</v>
      </c>
      <c r="P128" s="44">
        <v>0.198173856465895</v>
      </c>
      <c r="Q128" s="44">
        <v>0.325814389100266</v>
      </c>
      <c r="R128" s="45">
        <v>5.4782002090807298</v>
      </c>
    </row>
    <row r="129" spans="1:18" x14ac:dyDescent="0.3">
      <c r="A129" t="s">
        <v>8</v>
      </c>
      <c r="B129" s="11">
        <v>44256</v>
      </c>
      <c r="C129" s="11" t="s">
        <v>270</v>
      </c>
      <c r="D129">
        <v>0.51279117663518303</v>
      </c>
      <c r="E129">
        <v>0.152375684200761</v>
      </c>
      <c r="F129">
        <v>0.44495268577790098</v>
      </c>
      <c r="G129">
        <v>0.40267163002133799</v>
      </c>
      <c r="H129" s="43">
        <v>2.23083469003714E-3</v>
      </c>
      <c r="I129" s="44">
        <v>0</v>
      </c>
      <c r="J129" s="44">
        <v>0</v>
      </c>
      <c r="K129" s="44">
        <v>9.55363321638492E-2</v>
      </c>
      <c r="L129" s="44">
        <v>0</v>
      </c>
      <c r="M129" s="44">
        <v>0.27428679517823701</v>
      </c>
      <c r="N129" s="44">
        <v>0.14327954078267899</v>
      </c>
      <c r="O129" s="44">
        <v>2.2956218474936299E-2</v>
      </c>
      <c r="P129" s="44">
        <v>8.2290379385972001E-2</v>
      </c>
      <c r="Q129" s="44">
        <v>0.37941989932428899</v>
      </c>
      <c r="R129" s="45">
        <v>5.3444427766579796</v>
      </c>
    </row>
    <row r="130" spans="1:18" x14ac:dyDescent="0.3">
      <c r="A130" t="s">
        <v>9</v>
      </c>
      <c r="B130" s="11">
        <v>43891</v>
      </c>
      <c r="C130" s="11" t="s">
        <v>270</v>
      </c>
      <c r="D130">
        <v>0.78259819552574905</v>
      </c>
      <c r="E130">
        <v>6.2831559488185099E-2</v>
      </c>
      <c r="F130">
        <v>0.74904672564300101</v>
      </c>
      <c r="G130">
        <v>0.18812171486881399</v>
      </c>
      <c r="H130" s="43">
        <v>1.20180967102619E-2</v>
      </c>
      <c r="I130" s="44">
        <v>1.8059439755452902E-2</v>
      </c>
      <c r="J130" s="44">
        <v>0.179192055123577</v>
      </c>
      <c r="K130" s="44">
        <v>0.106064626922344</v>
      </c>
      <c r="L130" s="44">
        <v>0.14218495559024399</v>
      </c>
      <c r="M130" s="44">
        <v>0.13968144630940099</v>
      </c>
      <c r="N130" s="44">
        <v>0.12483819539468299</v>
      </c>
      <c r="O130" s="44">
        <v>3.8254348201223698E-2</v>
      </c>
      <c r="P130" s="44">
        <v>6.3892324284110194E-2</v>
      </c>
      <c r="Q130" s="44">
        <v>0.17581451170870199</v>
      </c>
      <c r="R130" s="45">
        <v>7.2135074241490704</v>
      </c>
    </row>
    <row r="131" spans="1:18" x14ac:dyDescent="0.3">
      <c r="A131" t="s">
        <v>9</v>
      </c>
      <c r="B131" s="11">
        <v>44256</v>
      </c>
      <c r="C131" s="11" t="s">
        <v>270</v>
      </c>
      <c r="D131">
        <v>0.59363495106420705</v>
      </c>
      <c r="E131">
        <v>8.1298271131357097E-2</v>
      </c>
      <c r="F131">
        <v>0.77866507860345402</v>
      </c>
      <c r="G131">
        <v>0.14003665026518899</v>
      </c>
      <c r="H131" s="43">
        <v>2.01852822387278E-2</v>
      </c>
      <c r="I131" s="44">
        <v>1.3811929166504899E-4</v>
      </c>
      <c r="J131" s="44">
        <v>8.03834426760313E-2</v>
      </c>
      <c r="K131" s="44">
        <v>0.1040254236213</v>
      </c>
      <c r="L131" s="44">
        <v>0.202441389077089</v>
      </c>
      <c r="M131" s="44">
        <v>0.17163877211203399</v>
      </c>
      <c r="N131" s="44">
        <v>0.15568420288138901</v>
      </c>
      <c r="O131" s="44">
        <v>4.56411273937182E-2</v>
      </c>
      <c r="P131" s="44">
        <v>7.4547850364419096E-3</v>
      </c>
      <c r="Q131" s="44">
        <v>0.21240745567160299</v>
      </c>
      <c r="R131" s="45">
        <v>7.3554968762387203</v>
      </c>
    </row>
    <row r="132" spans="1:18" x14ac:dyDescent="0.3">
      <c r="A132" t="s">
        <v>10</v>
      </c>
      <c r="B132" s="11">
        <v>43891</v>
      </c>
      <c r="C132" s="11" t="s">
        <v>270</v>
      </c>
      <c r="D132">
        <v>0.72029507895073397</v>
      </c>
      <c r="E132">
        <v>0.114172924058061</v>
      </c>
      <c r="F132">
        <v>0.58296190899548594</v>
      </c>
      <c r="G132">
        <v>0.30286516694645299</v>
      </c>
      <c r="H132" s="43">
        <v>9.0173243662507001E-3</v>
      </c>
      <c r="I132" s="44">
        <v>3.63982566930037E-2</v>
      </c>
      <c r="J132" s="44">
        <v>0.108825694583238</v>
      </c>
      <c r="K132" s="44">
        <v>6.21698530553845E-2</v>
      </c>
      <c r="L132" s="44">
        <v>0.11278360619313101</v>
      </c>
      <c r="M132" s="44">
        <v>0.39652174947636698</v>
      </c>
      <c r="N132" s="44">
        <v>7.9780107251673005E-2</v>
      </c>
      <c r="O132" s="44">
        <v>6.4145309500894004E-2</v>
      </c>
      <c r="P132" s="44">
        <v>4.7568795243740601E-2</v>
      </c>
      <c r="Q132" s="44">
        <v>8.2789303636317604E-2</v>
      </c>
      <c r="R132" s="45">
        <v>7.0394069253543501</v>
      </c>
    </row>
    <row r="133" spans="1:18" x14ac:dyDescent="0.3">
      <c r="A133" t="s">
        <v>10</v>
      </c>
      <c r="B133" s="11">
        <v>44256</v>
      </c>
      <c r="C133" s="11" t="s">
        <v>270</v>
      </c>
      <c r="D133">
        <v>0.59437997756069505</v>
      </c>
      <c r="E133">
        <v>0.13013534562155499</v>
      </c>
      <c r="F133">
        <v>0.59883568899655903</v>
      </c>
      <c r="G133">
        <v>0.27102896538188598</v>
      </c>
      <c r="H133" s="43">
        <v>1.8836211492137801E-2</v>
      </c>
      <c r="I133" s="44">
        <v>7.2456617527902497E-4</v>
      </c>
      <c r="J133" s="44">
        <v>7.7836854154417498E-3</v>
      </c>
      <c r="K133" s="44">
        <v>4.92844470227215E-2</v>
      </c>
      <c r="L133" s="44">
        <v>8.0084693787508807E-2</v>
      </c>
      <c r="M133" s="44">
        <v>0.521889007511257</v>
      </c>
      <c r="N133" s="44">
        <v>0.109581593130778</v>
      </c>
      <c r="O133" s="44">
        <v>8.7981075099534803E-2</v>
      </c>
      <c r="P133" s="44">
        <v>2.8971574141631401E-2</v>
      </c>
      <c r="Q133" s="44">
        <v>9.4863146223709199E-2</v>
      </c>
      <c r="R133" s="45">
        <v>7.2918095974000403</v>
      </c>
    </row>
    <row r="134" spans="1:18" x14ac:dyDescent="0.3">
      <c r="A134" t="s">
        <v>11</v>
      </c>
      <c r="B134" s="11">
        <v>43891</v>
      </c>
      <c r="C134" s="11" t="s">
        <v>270</v>
      </c>
      <c r="D134">
        <v>0.74408783410367696</v>
      </c>
      <c r="E134">
        <v>4.8506359745095803E-2</v>
      </c>
      <c r="F134">
        <v>0.851479584944833</v>
      </c>
      <c r="G134">
        <v>0.100014055310071</v>
      </c>
      <c r="H134" s="43">
        <v>2.0439583170117501E-2</v>
      </c>
      <c r="I134" s="44">
        <v>2.22474602472791E-2</v>
      </c>
      <c r="J134" s="44">
        <v>0.17900496033226199</v>
      </c>
      <c r="K134" s="44">
        <v>3.4833956823838497E-2</v>
      </c>
      <c r="L134" s="44">
        <v>0.105728005818665</v>
      </c>
      <c r="M134" s="44">
        <v>0.425187023761742</v>
      </c>
      <c r="N134" s="44">
        <v>8.5742611898904794E-2</v>
      </c>
      <c r="O134" s="44">
        <v>5.5442537591501598E-2</v>
      </c>
      <c r="P134" s="44">
        <v>8.1330257957860693E-3</v>
      </c>
      <c r="Q134" s="44">
        <v>6.3240834559903605E-2</v>
      </c>
      <c r="R134" s="45">
        <v>7.2392977851462401</v>
      </c>
    </row>
    <row r="135" spans="1:18" x14ac:dyDescent="0.3">
      <c r="A135" t="s">
        <v>11</v>
      </c>
      <c r="B135" s="11">
        <v>44256</v>
      </c>
      <c r="C135" s="11" t="s">
        <v>270</v>
      </c>
      <c r="D135">
        <v>0.51934367590823705</v>
      </c>
      <c r="E135">
        <v>7.1641338797496998E-2</v>
      </c>
      <c r="F135">
        <v>0.81140119809141198</v>
      </c>
      <c r="G135">
        <v>0.11695746311109</v>
      </c>
      <c r="H135" s="43">
        <v>1.8778135408169701E-2</v>
      </c>
      <c r="I135" s="44">
        <v>1.5873954312078602E-5</v>
      </c>
      <c r="J135" s="44">
        <v>6.44576612947794E-3</v>
      </c>
      <c r="K135" s="44">
        <v>3.00193173089645E-2</v>
      </c>
      <c r="L135" s="44">
        <v>7.9516682067929903E-2</v>
      </c>
      <c r="M135" s="44">
        <v>0.56096426253159304</v>
      </c>
      <c r="N135" s="44">
        <v>0.115422626043078</v>
      </c>
      <c r="O135" s="44">
        <v>8.9807425652394801E-2</v>
      </c>
      <c r="P135" s="44">
        <v>1.42277664574926E-5</v>
      </c>
      <c r="Q135" s="44">
        <v>9.9015683137622795E-2</v>
      </c>
      <c r="R135" s="45">
        <v>7.6168745286164796</v>
      </c>
    </row>
    <row r="136" spans="1:18" x14ac:dyDescent="0.3">
      <c r="A136" t="s">
        <v>12</v>
      </c>
      <c r="B136" s="11">
        <v>43891</v>
      </c>
      <c r="C136" s="11" t="s">
        <v>270</v>
      </c>
      <c r="D136">
        <v>0.49502480804742599</v>
      </c>
      <c r="E136">
        <v>2.9031421164216201E-2</v>
      </c>
      <c r="F136">
        <v>0.398204480409863</v>
      </c>
      <c r="G136">
        <v>0.57276409842592102</v>
      </c>
      <c r="H136" s="43">
        <v>1.1092895107712599E-2</v>
      </c>
      <c r="I136" s="44">
        <v>2.86948967298289E-2</v>
      </c>
      <c r="J136" s="44">
        <v>0.18907946677825099</v>
      </c>
      <c r="K136" s="44">
        <v>0.26713724900005997</v>
      </c>
      <c r="L136" s="44">
        <v>0.145280989399832</v>
      </c>
      <c r="M136" s="44">
        <v>0.119575085480148</v>
      </c>
      <c r="N136" s="44">
        <v>7.0051114463337602E-2</v>
      </c>
      <c r="O136" s="44">
        <v>3.6019564492805901E-3</v>
      </c>
      <c r="P136" s="44">
        <v>0.127752622952547</v>
      </c>
      <c r="Q136" s="44">
        <v>3.7733723639002098E-2</v>
      </c>
      <c r="R136" s="45">
        <v>6.0168888614645004</v>
      </c>
    </row>
    <row r="137" spans="1:18" x14ac:dyDescent="0.3">
      <c r="A137" t="s">
        <v>12</v>
      </c>
      <c r="B137" s="11">
        <v>44256</v>
      </c>
      <c r="C137" s="11" t="s">
        <v>270</v>
      </c>
      <c r="D137">
        <v>0.13027050456519201</v>
      </c>
      <c r="E137">
        <v>9.0217895999372993E-2</v>
      </c>
      <c r="F137">
        <v>0.48978998686643199</v>
      </c>
      <c r="G137">
        <v>0.41999211713419499</v>
      </c>
      <c r="H137" s="43">
        <v>3.1203912188096702E-2</v>
      </c>
      <c r="I137" s="44">
        <v>9.9259405017863202E-3</v>
      </c>
      <c r="J137" s="44">
        <v>6.4169970724001504E-2</v>
      </c>
      <c r="K137" s="44">
        <v>0.15298365470708</v>
      </c>
      <c r="L137" s="44">
        <v>7.40599645405077E-2</v>
      </c>
      <c r="M137" s="44">
        <v>0.30127456765851401</v>
      </c>
      <c r="N137" s="44">
        <v>0.126975042330225</v>
      </c>
      <c r="O137" s="44">
        <v>2.3897195135790701E-3</v>
      </c>
      <c r="P137" s="44">
        <v>0.121869846347522</v>
      </c>
      <c r="Q137" s="44">
        <v>0.115147381488687</v>
      </c>
      <c r="R137" s="45">
        <v>6.1429680979814396</v>
      </c>
    </row>
    <row r="138" spans="1:18" x14ac:dyDescent="0.3">
      <c r="A138" t="s">
        <v>13</v>
      </c>
      <c r="B138" s="11">
        <v>43891</v>
      </c>
      <c r="C138" s="11" t="s">
        <v>270</v>
      </c>
      <c r="D138">
        <v>0.81957653596888902</v>
      </c>
      <c r="E138">
        <v>4.6152984285293401E-2</v>
      </c>
      <c r="F138">
        <v>0.59079763393459195</v>
      </c>
      <c r="G138">
        <v>0.36304938178011498</v>
      </c>
      <c r="H138" s="43">
        <v>1.1416099827808701E-2</v>
      </c>
      <c r="I138" s="44">
        <v>1.5878186274887102E-2</v>
      </c>
      <c r="J138" s="44">
        <v>0.134988257438447</v>
      </c>
      <c r="K138" s="44">
        <v>4.4372899894978397E-2</v>
      </c>
      <c r="L138" s="44">
        <v>7.46144912444721E-2</v>
      </c>
      <c r="M138" s="44">
        <v>0.41532726545902598</v>
      </c>
      <c r="N138" s="44">
        <v>6.94950438644035E-2</v>
      </c>
      <c r="O138" s="44">
        <v>8.1377610066441897E-2</v>
      </c>
      <c r="P138" s="44">
        <v>1.40937574302665E-2</v>
      </c>
      <c r="Q138" s="44">
        <v>0.13843638849926901</v>
      </c>
      <c r="R138" s="45">
        <v>7.43864227820288</v>
      </c>
    </row>
    <row r="139" spans="1:18" x14ac:dyDescent="0.3">
      <c r="A139" t="s">
        <v>13</v>
      </c>
      <c r="B139" s="11">
        <v>44256</v>
      </c>
      <c r="C139" s="11" t="s">
        <v>270</v>
      </c>
      <c r="D139">
        <v>0.71466168780539596</v>
      </c>
      <c r="E139">
        <v>4.8865099338886497E-2</v>
      </c>
      <c r="F139">
        <v>0.60113281414697395</v>
      </c>
      <c r="G139">
        <v>0.35000208651414</v>
      </c>
      <c r="H139" s="43">
        <v>1.15589288477028E-2</v>
      </c>
      <c r="I139" s="44">
        <v>3.4126026332588098E-3</v>
      </c>
      <c r="J139" s="44">
        <v>4.4266769219714203E-2</v>
      </c>
      <c r="K139" s="44">
        <v>2.86793315732372E-2</v>
      </c>
      <c r="L139" s="44">
        <v>6.71702577469733E-2</v>
      </c>
      <c r="M139" s="44">
        <v>0.477119910149083</v>
      </c>
      <c r="N139" s="44">
        <v>6.7954633518890001E-2</v>
      </c>
      <c r="O139" s="44">
        <v>0.14318663953105101</v>
      </c>
      <c r="P139" s="44">
        <v>3.0083118348372701E-3</v>
      </c>
      <c r="Q139" s="44">
        <v>0.153642614945253</v>
      </c>
      <c r="R139" s="45">
        <v>7.4085448573960004</v>
      </c>
    </row>
    <row r="140" spans="1:18" x14ac:dyDescent="0.3">
      <c r="A140" t="s">
        <v>14</v>
      </c>
      <c r="B140" s="11">
        <v>43891</v>
      </c>
      <c r="C140" s="11" t="s">
        <v>270</v>
      </c>
      <c r="D140">
        <v>0.62646995221972501</v>
      </c>
      <c r="E140">
        <v>6.5449122179210506E-2</v>
      </c>
      <c r="F140">
        <v>0.48499292057869497</v>
      </c>
      <c r="G140">
        <v>0.44955795724209402</v>
      </c>
      <c r="H140" s="43">
        <v>1.01789871618671E-2</v>
      </c>
      <c r="I140" s="44">
        <v>3.57232838545413E-2</v>
      </c>
      <c r="J140" s="44">
        <v>0.25208973676310398</v>
      </c>
      <c r="K140" s="44">
        <v>0.13955627829784301</v>
      </c>
      <c r="L140" s="44">
        <v>0.11585472129157599</v>
      </c>
      <c r="M140" s="44">
        <v>0.27880917903443397</v>
      </c>
      <c r="N140" s="44">
        <v>6.0768247777692401E-2</v>
      </c>
      <c r="O140" s="44">
        <v>3.7659544253378801E-3</v>
      </c>
      <c r="P140" s="44">
        <v>4.1376250829874797E-2</v>
      </c>
      <c r="Q140" s="44">
        <v>6.1877360563729597E-2</v>
      </c>
      <c r="R140" s="45">
        <v>6.7270564335251102</v>
      </c>
    </row>
    <row r="141" spans="1:18" x14ac:dyDescent="0.3">
      <c r="A141" t="s">
        <v>14</v>
      </c>
      <c r="B141" s="11">
        <v>44256</v>
      </c>
      <c r="C141" s="11" t="s">
        <v>270</v>
      </c>
      <c r="D141">
        <v>0.33358117324666298</v>
      </c>
      <c r="E141">
        <v>0.120181358400803</v>
      </c>
      <c r="F141">
        <v>0.61966045449999096</v>
      </c>
      <c r="G141">
        <v>0.26015818709920602</v>
      </c>
      <c r="H141" s="43">
        <v>1.3730957336105101E-2</v>
      </c>
      <c r="I141" s="44">
        <v>2.8649562769395699E-3</v>
      </c>
      <c r="J141" s="44">
        <v>9.5174149206239303E-2</v>
      </c>
      <c r="K141" s="44">
        <v>4.94935846032169E-2</v>
      </c>
      <c r="L141" s="44">
        <v>0.103982120251606</v>
      </c>
      <c r="M141" s="44">
        <v>0.52864904908077204</v>
      </c>
      <c r="N141" s="44">
        <v>9.0531153432204498E-2</v>
      </c>
      <c r="O141" s="44">
        <v>4.7931378935466701E-4</v>
      </c>
      <c r="P141" s="44">
        <v>1.5746345150770301E-2</v>
      </c>
      <c r="Q141" s="44">
        <v>9.93483708727914E-2</v>
      </c>
      <c r="R141" s="45">
        <v>6.8275147815003203</v>
      </c>
    </row>
    <row r="142" spans="1:18" x14ac:dyDescent="0.3">
      <c r="A142" t="s">
        <v>15</v>
      </c>
      <c r="B142" s="11">
        <v>43891</v>
      </c>
      <c r="C142" s="11" t="s">
        <v>270</v>
      </c>
      <c r="D142">
        <v>0.53422956031673297</v>
      </c>
      <c r="E142">
        <v>6.3991573181888306E-2</v>
      </c>
      <c r="F142">
        <v>0.52639207855025205</v>
      </c>
      <c r="G142">
        <v>0.40961634826785998</v>
      </c>
      <c r="H142" s="43">
        <v>6.5874140736460196E-3</v>
      </c>
      <c r="I142" s="44">
        <v>4.4369316191001901E-2</v>
      </c>
      <c r="J142" s="44">
        <v>0.218817383176973</v>
      </c>
      <c r="K142" s="44">
        <v>0.28695800615291001</v>
      </c>
      <c r="L142" s="44">
        <v>9.8767637359341798E-2</v>
      </c>
      <c r="M142" s="44">
        <v>0.14083653103813401</v>
      </c>
      <c r="N142" s="44">
        <v>9.5074648694334102E-2</v>
      </c>
      <c r="O142" s="44">
        <v>2.3851734469120599E-2</v>
      </c>
      <c r="P142" s="44">
        <v>4.4993654463961801E-2</v>
      </c>
      <c r="Q142" s="44">
        <v>3.97436743805758E-2</v>
      </c>
      <c r="R142" s="45">
        <v>4.4771530389395702</v>
      </c>
    </row>
    <row r="143" spans="1:18" x14ac:dyDescent="0.3">
      <c r="A143" t="s">
        <v>15</v>
      </c>
      <c r="B143" s="11">
        <v>44256</v>
      </c>
      <c r="C143" s="11" t="s">
        <v>270</v>
      </c>
      <c r="D143">
        <v>0.178835993705352</v>
      </c>
      <c r="E143">
        <v>0.16478292612908099</v>
      </c>
      <c r="F143">
        <v>0.62623646869384697</v>
      </c>
      <c r="G143">
        <v>0.20898060517707201</v>
      </c>
      <c r="H143" s="43">
        <v>1.45422971978925E-2</v>
      </c>
      <c r="I143" s="44">
        <v>3.25046693165661E-3</v>
      </c>
      <c r="J143" s="44">
        <v>0.101691346341108</v>
      </c>
      <c r="K143" s="44">
        <v>0.13949513485926199</v>
      </c>
      <c r="L143" s="44">
        <v>1.7681861571704399E-2</v>
      </c>
      <c r="M143" s="44">
        <v>0.37605368865226901</v>
      </c>
      <c r="N143" s="44">
        <v>0.217100395514121</v>
      </c>
      <c r="O143" s="44">
        <v>5.6684432770270902E-2</v>
      </c>
      <c r="P143" s="44">
        <v>2.6428212837037699E-2</v>
      </c>
      <c r="Q143" s="44">
        <v>4.7072163324678298E-2</v>
      </c>
      <c r="R143" s="45">
        <v>4.5673418631696299</v>
      </c>
    </row>
    <row r="144" spans="1:18" x14ac:dyDescent="0.3">
      <c r="A144" t="s">
        <v>16</v>
      </c>
      <c r="B144" s="11">
        <v>43891</v>
      </c>
      <c r="C144" s="11" t="s">
        <v>270</v>
      </c>
      <c r="D144">
        <v>0.63486758410708499</v>
      </c>
      <c r="E144">
        <v>2.1864510760227801E-2</v>
      </c>
      <c r="F144">
        <v>0.73277414445010802</v>
      </c>
      <c r="G144">
        <v>0.24536134478966401</v>
      </c>
      <c r="H144" s="43">
        <v>1.72950425285587E-2</v>
      </c>
      <c r="I144" s="44">
        <v>3.4305313943357597E-2</v>
      </c>
      <c r="J144" s="44">
        <v>0.32547407533503497</v>
      </c>
      <c r="K144" s="44">
        <v>0.13009387175228199</v>
      </c>
      <c r="L144" s="44">
        <v>0.118373033613541</v>
      </c>
      <c r="M144" s="44">
        <v>0.18503352903643799</v>
      </c>
      <c r="N144" s="44">
        <v>0.103572181287878</v>
      </c>
      <c r="O144" s="44">
        <v>2.21612195377081E-2</v>
      </c>
      <c r="P144" s="44">
        <v>5.6688495602343403E-2</v>
      </c>
      <c r="Q144" s="44">
        <v>7.0032373628584697E-3</v>
      </c>
      <c r="R144" s="45">
        <v>7.1910616982250897</v>
      </c>
    </row>
    <row r="145" spans="1:18" x14ac:dyDescent="0.3">
      <c r="A145" t="s">
        <v>16</v>
      </c>
      <c r="B145" s="11">
        <v>44256</v>
      </c>
      <c r="C145" s="11" t="s">
        <v>270</v>
      </c>
      <c r="D145">
        <v>0.27433380565920301</v>
      </c>
      <c r="E145">
        <v>4.7697388832882097E-2</v>
      </c>
      <c r="F145">
        <v>0.74568054923322602</v>
      </c>
      <c r="G145">
        <v>0.20662206193389199</v>
      </c>
      <c r="H145" s="43">
        <v>1.9585435606127501E-2</v>
      </c>
      <c r="I145" s="44">
        <v>8.3155081158678196E-4</v>
      </c>
      <c r="J145" s="44">
        <v>0.13703778774783601</v>
      </c>
      <c r="K145" s="44">
        <v>0.110170251572468</v>
      </c>
      <c r="L145" s="44">
        <v>7.7070693864859402E-2</v>
      </c>
      <c r="M145" s="44">
        <v>0.364150128216289</v>
      </c>
      <c r="N145" s="44">
        <v>0.15485254404052001</v>
      </c>
      <c r="O145" s="44">
        <v>6.0253625085485499E-2</v>
      </c>
      <c r="P145" s="44">
        <v>5.9355998636728198E-2</v>
      </c>
      <c r="Q145" s="44">
        <v>1.66919844180991E-2</v>
      </c>
      <c r="R145" s="45">
        <v>7.2112484495162503</v>
      </c>
    </row>
    <row r="146" spans="1:18" x14ac:dyDescent="0.3">
      <c r="A146" t="s">
        <v>17</v>
      </c>
      <c r="B146" s="11">
        <v>43891</v>
      </c>
      <c r="C146" s="11" t="s">
        <v>270</v>
      </c>
      <c r="D146">
        <v>0.57261970362124803</v>
      </c>
      <c r="E146">
        <v>9.2995664648289206E-2</v>
      </c>
      <c r="F146">
        <v>0.46572559684938503</v>
      </c>
      <c r="G146">
        <v>0.44127873850232502</v>
      </c>
      <c r="H146" s="43">
        <v>8.8452663006526096E-3</v>
      </c>
      <c r="I146" s="44">
        <v>3.0635201406618399E-2</v>
      </c>
      <c r="J146" s="44">
        <v>0.17527026585490199</v>
      </c>
      <c r="K146" s="44">
        <v>0.250395698434136</v>
      </c>
      <c r="L146" s="44">
        <v>6.8801960317020905E-2</v>
      </c>
      <c r="M146" s="44">
        <v>0.259255831015129</v>
      </c>
      <c r="N146" s="44">
        <v>9.5094219508534999E-2</v>
      </c>
      <c r="O146" s="44">
        <v>1.91579089402493E-2</v>
      </c>
      <c r="P146" s="44">
        <v>7.3064071990828802E-2</v>
      </c>
      <c r="Q146" s="44">
        <v>1.9479576231927399E-2</v>
      </c>
      <c r="R146" s="45">
        <v>4.9471145677804298</v>
      </c>
    </row>
    <row r="147" spans="1:18" x14ac:dyDescent="0.3">
      <c r="A147" t="s">
        <v>17</v>
      </c>
      <c r="B147" s="11">
        <v>44256</v>
      </c>
      <c r="C147" s="11" t="s">
        <v>270</v>
      </c>
      <c r="D147">
        <v>0.24204288688574099</v>
      </c>
      <c r="E147">
        <v>0.18032852010342901</v>
      </c>
      <c r="F147">
        <v>0.545934527050845</v>
      </c>
      <c r="G147">
        <v>0.27373695284572602</v>
      </c>
      <c r="H147" s="43">
        <v>1.4159602815186601E-2</v>
      </c>
      <c r="I147" s="44">
        <v>2.9592004511006902E-3</v>
      </c>
      <c r="J147" s="44">
        <v>8.7819539887784098E-2</v>
      </c>
      <c r="K147" s="44">
        <v>0.119464336557143</v>
      </c>
      <c r="L147" s="44">
        <v>3.7518886175460099E-2</v>
      </c>
      <c r="M147" s="44">
        <v>0.49944992770124103</v>
      </c>
      <c r="N147" s="44">
        <v>0.147265881865771</v>
      </c>
      <c r="O147" s="44">
        <v>1.8407256467444E-2</v>
      </c>
      <c r="P147" s="44">
        <v>5.10351076877852E-2</v>
      </c>
      <c r="Q147" s="44">
        <v>2.19202603910847E-2</v>
      </c>
      <c r="R147" s="45">
        <v>4.8752208693853101</v>
      </c>
    </row>
    <row r="148" spans="1:18" x14ac:dyDescent="0.3">
      <c r="A148" t="s">
        <v>18</v>
      </c>
      <c r="B148" s="11">
        <v>43891</v>
      </c>
      <c r="C148" s="11" t="s">
        <v>270</v>
      </c>
      <c r="D148">
        <v>0.55579483654212702</v>
      </c>
      <c r="E148">
        <v>6.4100519004341494E-2</v>
      </c>
      <c r="F148">
        <v>0.48254438908626501</v>
      </c>
      <c r="G148">
        <v>0.45335509190939399</v>
      </c>
      <c r="H148" s="43">
        <v>1.05148820886308E-2</v>
      </c>
      <c r="I148" s="44">
        <v>3.3983622742000903E-2</v>
      </c>
      <c r="J148" s="44">
        <v>0.175218542291043</v>
      </c>
      <c r="K148" s="44">
        <v>0.30588824152580002</v>
      </c>
      <c r="L148" s="44">
        <v>9.0843256896433605E-2</v>
      </c>
      <c r="M148" s="44">
        <v>0.15039609768688</v>
      </c>
      <c r="N148" s="44">
        <v>7.5626144003260398E-2</v>
      </c>
      <c r="O148" s="44">
        <v>2.5086592375511502E-2</v>
      </c>
      <c r="P148" s="44">
        <v>5.5395166872112503E-2</v>
      </c>
      <c r="Q148" s="44">
        <v>7.7047453518327799E-2</v>
      </c>
      <c r="R148" s="45">
        <v>5.6277605430076401</v>
      </c>
    </row>
    <row r="149" spans="1:18" x14ac:dyDescent="0.3">
      <c r="A149" t="s">
        <v>18</v>
      </c>
      <c r="B149" s="11">
        <v>44256</v>
      </c>
      <c r="C149" s="11" t="s">
        <v>270</v>
      </c>
      <c r="D149">
        <v>0.20291021785348401</v>
      </c>
      <c r="E149">
        <v>0.14521695297520901</v>
      </c>
      <c r="F149">
        <v>0.51824879432777704</v>
      </c>
      <c r="G149">
        <v>0.33653425269701398</v>
      </c>
      <c r="H149" s="43">
        <v>1.56730753850172E-2</v>
      </c>
      <c r="I149" s="44">
        <v>6.9344255423294601E-3</v>
      </c>
      <c r="J149" s="44">
        <v>5.6235985611179401E-2</v>
      </c>
      <c r="K149" s="44">
        <v>0.18041062811248099</v>
      </c>
      <c r="L149" s="44">
        <v>4.1136483700816802E-2</v>
      </c>
      <c r="M149" s="44">
        <v>0.34495521939322399</v>
      </c>
      <c r="N149" s="44">
        <v>0.14536133938173501</v>
      </c>
      <c r="O149" s="44">
        <v>5.38027346025838E-2</v>
      </c>
      <c r="P149" s="44">
        <v>3.1497336569336398E-2</v>
      </c>
      <c r="Q149" s="44">
        <v>0.12399277170129799</v>
      </c>
      <c r="R149" s="45">
        <v>5.6613384670912499</v>
      </c>
    </row>
    <row r="150" spans="1:18" x14ac:dyDescent="0.3">
      <c r="A150" t="s">
        <v>19</v>
      </c>
      <c r="B150" s="11">
        <v>43891</v>
      </c>
      <c r="C150" s="11" t="s">
        <v>270</v>
      </c>
      <c r="D150">
        <v>0.87255538979225999</v>
      </c>
      <c r="E150">
        <v>3.3782073465992699E-2</v>
      </c>
      <c r="F150">
        <v>0.696777549437812</v>
      </c>
      <c r="G150">
        <v>0.269440377096196</v>
      </c>
      <c r="H150" s="43">
        <v>1.02606628581834E-2</v>
      </c>
      <c r="I150" s="44">
        <v>1.21773708501911E-2</v>
      </c>
      <c r="J150" s="44">
        <v>0.12277071914098101</v>
      </c>
      <c r="K150" s="44">
        <v>6.21814785491836E-2</v>
      </c>
      <c r="L150" s="44">
        <v>0.13597938744185001</v>
      </c>
      <c r="M150" s="44">
        <v>0.35907296133021299</v>
      </c>
      <c r="N150" s="44">
        <v>5.4939088712591601E-2</v>
      </c>
      <c r="O150" s="44">
        <v>3.6334333174888198E-2</v>
      </c>
      <c r="P150" s="44">
        <v>1.6087353631389901E-2</v>
      </c>
      <c r="Q150" s="44">
        <v>0.19019664431052899</v>
      </c>
      <c r="R150" s="45">
        <v>7.0092447417319903</v>
      </c>
    </row>
    <row r="151" spans="1:18" x14ac:dyDescent="0.3">
      <c r="A151" t="s">
        <v>19</v>
      </c>
      <c r="B151" s="11">
        <v>44256</v>
      </c>
      <c r="C151" s="11" t="s">
        <v>270</v>
      </c>
      <c r="D151">
        <v>0.75306118790871002</v>
      </c>
      <c r="E151">
        <v>3.79303683638866E-2</v>
      </c>
      <c r="F151">
        <v>0.750401223816347</v>
      </c>
      <c r="G151">
        <v>0.21166840781976601</v>
      </c>
      <c r="H151" s="43">
        <v>1.3357638687485299E-2</v>
      </c>
      <c r="I151" s="44">
        <v>3.4777252661444497E-5</v>
      </c>
      <c r="J151" s="44">
        <v>6.4403426669837394E-2</v>
      </c>
      <c r="K151" s="44">
        <v>6.7628842202783604E-2</v>
      </c>
      <c r="L151" s="44">
        <v>0.14399022127793801</v>
      </c>
      <c r="M151" s="44">
        <v>0.410354003157192</v>
      </c>
      <c r="N151" s="44">
        <v>5.4721158755969397E-2</v>
      </c>
      <c r="O151" s="44">
        <v>5.19504157149163E-2</v>
      </c>
      <c r="P151" s="44">
        <v>2.15296942581152E-3</v>
      </c>
      <c r="Q151" s="44">
        <v>0.19140654685540501</v>
      </c>
      <c r="R151" s="45">
        <v>7.0866809570771503</v>
      </c>
    </row>
    <row r="152" spans="1:18" x14ac:dyDescent="0.3">
      <c r="A152" t="s">
        <v>20</v>
      </c>
      <c r="B152" s="11">
        <v>43891</v>
      </c>
      <c r="C152" s="11" t="s">
        <v>270</v>
      </c>
      <c r="D152">
        <v>0.56041995157476399</v>
      </c>
      <c r="E152">
        <v>1.7485327676206801E-2</v>
      </c>
      <c r="F152">
        <v>0.33363537643165903</v>
      </c>
      <c r="G152">
        <v>0.648879295892134</v>
      </c>
      <c r="H152" s="43">
        <v>1.4093278368363301E-2</v>
      </c>
      <c r="I152" s="44">
        <v>1.7431217379802098E-2</v>
      </c>
      <c r="J152" s="44">
        <v>0.19909779717011999</v>
      </c>
      <c r="K152" s="44">
        <v>0.22082098092815</v>
      </c>
      <c r="L152" s="44">
        <v>0.174062282554515</v>
      </c>
      <c r="M152" s="44">
        <v>0.21885627561490401</v>
      </c>
      <c r="N152" s="44">
        <v>0.1080495892094</v>
      </c>
      <c r="O152" s="44">
        <v>1.09214711892921E-2</v>
      </c>
      <c r="P152" s="44">
        <v>2.1655636212555701E-2</v>
      </c>
      <c r="Q152" s="44">
        <v>1.5011471372897701E-2</v>
      </c>
      <c r="R152" s="45">
        <v>3.9610364917243599</v>
      </c>
    </row>
    <row r="153" spans="1:18" x14ac:dyDescent="0.3">
      <c r="A153" t="s">
        <v>20</v>
      </c>
      <c r="B153" s="11">
        <v>44256</v>
      </c>
      <c r="C153" s="11" t="s">
        <v>270</v>
      </c>
      <c r="D153">
        <v>0.19214338677169401</v>
      </c>
      <c r="E153">
        <v>2.0890323189321301E-2</v>
      </c>
      <c r="F153">
        <v>0.49467301986541801</v>
      </c>
      <c r="G153">
        <v>0.484436656945261</v>
      </c>
      <c r="H153" s="43">
        <v>2.19790052703435E-2</v>
      </c>
      <c r="I153" s="44">
        <v>8.1891160740097898E-4</v>
      </c>
      <c r="J153" s="44">
        <v>0.12651611512365599</v>
      </c>
      <c r="K153" s="44">
        <v>0.14314740029262499</v>
      </c>
      <c r="L153" s="44">
        <v>2.8817339140604199E-2</v>
      </c>
      <c r="M153" s="44">
        <v>0.472479170045777</v>
      </c>
      <c r="N153" s="44">
        <v>0.199598898610062</v>
      </c>
      <c r="O153" s="44">
        <v>1.25175280624327E-5</v>
      </c>
      <c r="P153" s="44">
        <v>2.0273090018783401E-3</v>
      </c>
      <c r="Q153" s="44">
        <v>4.6033333795901599E-3</v>
      </c>
      <c r="R153" s="45">
        <v>3.8012584506388798</v>
      </c>
    </row>
    <row r="154" spans="1:18" x14ac:dyDescent="0.3">
      <c r="A154" t="s">
        <v>21</v>
      </c>
      <c r="B154" s="11">
        <v>43891</v>
      </c>
      <c r="C154" s="11" t="s">
        <v>270</v>
      </c>
      <c r="D154">
        <v>0.50352660141254602</v>
      </c>
      <c r="E154">
        <v>1.3802736931189099E-2</v>
      </c>
      <c r="F154">
        <v>0.39751291555895601</v>
      </c>
      <c r="G154">
        <v>0.58868434750985499</v>
      </c>
      <c r="H154" s="43">
        <v>7.2287981059641297E-3</v>
      </c>
      <c r="I154" s="44">
        <v>3.4987537356643603E-2</v>
      </c>
      <c r="J154" s="44">
        <v>0.24211800640824899</v>
      </c>
      <c r="K154" s="44">
        <v>0.32210702862735702</v>
      </c>
      <c r="L154" s="44">
        <v>0.114390199093477</v>
      </c>
      <c r="M154" s="44">
        <v>0.113707096432761</v>
      </c>
      <c r="N154" s="44">
        <v>7.9541597234098399E-2</v>
      </c>
      <c r="O154" s="44">
        <v>9.2506538287325506E-3</v>
      </c>
      <c r="P154" s="44">
        <v>5.5433039816035298E-2</v>
      </c>
      <c r="Q154" s="44">
        <v>2.1236043096681499E-2</v>
      </c>
      <c r="R154" s="45">
        <v>4.3821627402577796</v>
      </c>
    </row>
    <row r="155" spans="1:18" x14ac:dyDescent="0.3">
      <c r="A155" t="s">
        <v>21</v>
      </c>
      <c r="B155" s="11">
        <v>44256</v>
      </c>
      <c r="C155" s="11" t="s">
        <v>270</v>
      </c>
      <c r="D155">
        <v>0.116896826303167</v>
      </c>
      <c r="E155">
        <v>4.6047859874931901E-2</v>
      </c>
      <c r="F155">
        <v>0.55569746611183901</v>
      </c>
      <c r="G155">
        <v>0.398254674013229</v>
      </c>
      <c r="H155" s="43">
        <v>2.2621994252775598E-2</v>
      </c>
      <c r="I155" s="44">
        <v>8.6940853174753193E-3</v>
      </c>
      <c r="J155" s="44">
        <v>0.116446491161391</v>
      </c>
      <c r="K155" s="44">
        <v>0.164432042503111</v>
      </c>
      <c r="L155" s="44">
        <v>4.4324973647729103E-2</v>
      </c>
      <c r="M155" s="44">
        <v>0.34147093966435699</v>
      </c>
      <c r="N155" s="44">
        <v>0.222924213209205</v>
      </c>
      <c r="O155" s="44">
        <v>2.07429497656734E-2</v>
      </c>
      <c r="P155" s="44">
        <v>3.0434330487163899E-2</v>
      </c>
      <c r="Q155" s="44">
        <v>2.79079799911187E-2</v>
      </c>
      <c r="R155" s="45">
        <v>4.7478445715330801</v>
      </c>
    </row>
    <row r="156" spans="1:18" x14ac:dyDescent="0.3">
      <c r="A156" t="s">
        <v>22</v>
      </c>
      <c r="B156" s="11">
        <v>43891</v>
      </c>
      <c r="C156" s="11" t="s">
        <v>270</v>
      </c>
      <c r="D156">
        <v>0.64933097120247596</v>
      </c>
      <c r="E156">
        <v>7.6447174025893502E-2</v>
      </c>
      <c r="F156">
        <v>0.67144585574233795</v>
      </c>
      <c r="G156">
        <v>0.25210697023176898</v>
      </c>
      <c r="H156" s="43">
        <v>1.61045615958962E-2</v>
      </c>
      <c r="I156" s="44">
        <v>2.5870893697430501E-2</v>
      </c>
      <c r="J156" s="44">
        <v>0.151947244141903</v>
      </c>
      <c r="K156" s="44">
        <v>7.9086202179125306E-2</v>
      </c>
      <c r="L156" s="44">
        <v>0.10758897647061599</v>
      </c>
      <c r="M156" s="44">
        <v>0.22182723855712699</v>
      </c>
      <c r="N156" s="44">
        <v>0.117713983495856</v>
      </c>
      <c r="O156" s="44">
        <v>7.6978523164545301E-2</v>
      </c>
      <c r="P156" s="44">
        <v>0.14452285029727999</v>
      </c>
      <c r="Q156" s="44">
        <v>5.8359526400221497E-2</v>
      </c>
      <c r="R156" s="45">
        <v>6.1911420942560103</v>
      </c>
    </row>
    <row r="157" spans="1:18" x14ac:dyDescent="0.3">
      <c r="A157" t="s">
        <v>22</v>
      </c>
      <c r="B157" s="11">
        <v>44256</v>
      </c>
      <c r="C157" s="11" t="s">
        <v>270</v>
      </c>
      <c r="D157">
        <v>0.46059360237279701</v>
      </c>
      <c r="E157">
        <v>0.108041840860958</v>
      </c>
      <c r="F157">
        <v>0.66436932724115205</v>
      </c>
      <c r="G157">
        <v>0.22758883189789</v>
      </c>
      <c r="H157" s="43">
        <v>1.5928256437946799E-2</v>
      </c>
      <c r="I157" s="44">
        <v>2.2033840821042701E-3</v>
      </c>
      <c r="J157" s="44">
        <v>1.57550850202335E-3</v>
      </c>
      <c r="K157" s="44">
        <v>4.1613468516328002E-2</v>
      </c>
      <c r="L157" s="44">
        <v>0.15068576660534799</v>
      </c>
      <c r="M157" s="44">
        <v>0.263428643652798</v>
      </c>
      <c r="N157" s="44">
        <v>0.20428061109300999</v>
      </c>
      <c r="O157" s="44">
        <v>0.15490828076271901</v>
      </c>
      <c r="P157" s="44">
        <v>7.2813644069627897E-2</v>
      </c>
      <c r="Q157" s="44">
        <v>9.2562436278093893E-2</v>
      </c>
      <c r="R157" s="45">
        <v>6.2598232473766604</v>
      </c>
    </row>
    <row r="158" spans="1:18" x14ac:dyDescent="0.3">
      <c r="A158" t="s">
        <v>23</v>
      </c>
      <c r="B158" s="11">
        <v>43891</v>
      </c>
      <c r="C158" s="11" t="s">
        <v>270</v>
      </c>
      <c r="D158">
        <v>0.59293193027285296</v>
      </c>
      <c r="E158">
        <v>1.08392645073446E-2</v>
      </c>
      <c r="F158">
        <v>0.52835465698605599</v>
      </c>
      <c r="G158">
        <v>0.46080607850659899</v>
      </c>
      <c r="H158" s="43">
        <v>2.53281710150433E-2</v>
      </c>
      <c r="I158" s="44">
        <v>3.8619256427459898E-2</v>
      </c>
      <c r="J158" s="44">
        <v>0.22777637668058301</v>
      </c>
      <c r="K158" s="44">
        <v>0.16815939436535801</v>
      </c>
      <c r="L158" s="44">
        <v>0.10278167161424</v>
      </c>
      <c r="M158" s="44">
        <v>0.12633572991754999</v>
      </c>
      <c r="N158" s="44">
        <v>9.2994423479040605E-2</v>
      </c>
      <c r="O158" s="44">
        <v>0.18824171010188401</v>
      </c>
      <c r="P158" s="44">
        <v>1.5985142455172501E-2</v>
      </c>
      <c r="Q158" s="44">
        <v>1.37781239436683E-2</v>
      </c>
      <c r="R158" s="45">
        <v>6.9529457041566802</v>
      </c>
    </row>
    <row r="159" spans="1:18" x14ac:dyDescent="0.3">
      <c r="A159" t="s">
        <v>23</v>
      </c>
      <c r="B159" s="11">
        <v>44256</v>
      </c>
      <c r="C159" s="11" t="s">
        <v>270</v>
      </c>
      <c r="D159">
        <v>0.208998230800572</v>
      </c>
      <c r="E159">
        <v>2.9021021278470501E-2</v>
      </c>
      <c r="F159">
        <v>0.72585782334430704</v>
      </c>
      <c r="G159">
        <v>0.24512115537722201</v>
      </c>
      <c r="H159" s="43">
        <v>3.6905240496188797E-2</v>
      </c>
      <c r="I159" s="44">
        <v>2.5651844597940798E-3</v>
      </c>
      <c r="J159" s="44">
        <v>9.37226964615758E-2</v>
      </c>
      <c r="K159" s="44">
        <v>0.12985125378451001</v>
      </c>
      <c r="L159" s="44">
        <v>0.10300641911007601</v>
      </c>
      <c r="M159" s="44">
        <v>0.301444542649629</v>
      </c>
      <c r="N159" s="44">
        <v>0.191812532520134</v>
      </c>
      <c r="O159" s="44">
        <v>9.11825258337913E-2</v>
      </c>
      <c r="P159" s="44">
        <v>2.2469037389284002E-2</v>
      </c>
      <c r="Q159" s="44">
        <v>2.70405672950172E-2</v>
      </c>
      <c r="R159" s="45">
        <v>7.1151663154151397</v>
      </c>
    </row>
    <row r="160" spans="1:18" x14ac:dyDescent="0.3">
      <c r="A160" t="s">
        <v>24</v>
      </c>
      <c r="B160" s="11">
        <v>43891</v>
      </c>
      <c r="C160" s="11" t="s">
        <v>270</v>
      </c>
      <c r="D160">
        <v>0.62048156015554401</v>
      </c>
      <c r="E160">
        <v>5.9374303809076601E-2</v>
      </c>
      <c r="F160">
        <v>0.50239678658011899</v>
      </c>
      <c r="G160">
        <v>0.43822890961080502</v>
      </c>
      <c r="H160" s="43">
        <v>9.8537706863059907E-3</v>
      </c>
      <c r="I160" s="44">
        <v>3.3136503674000201E-2</v>
      </c>
      <c r="J160" s="44">
        <v>0.21661123007830899</v>
      </c>
      <c r="K160" s="44">
        <v>9.2812166856363607E-2</v>
      </c>
      <c r="L160" s="44">
        <v>0.123233372262867</v>
      </c>
      <c r="M160" s="44">
        <v>0.35842821082774801</v>
      </c>
      <c r="N160" s="44">
        <v>0.10269735335812499</v>
      </c>
      <c r="O160" s="44">
        <v>2.2479742605456599E-2</v>
      </c>
      <c r="P160" s="44">
        <v>3.2520021775927499E-2</v>
      </c>
      <c r="Q160" s="44">
        <v>8.2276278748985594E-3</v>
      </c>
      <c r="R160" s="45">
        <v>6.1625302432506404</v>
      </c>
    </row>
    <row r="161" spans="1:18" x14ac:dyDescent="0.3">
      <c r="A161" t="s">
        <v>24</v>
      </c>
      <c r="B161" s="11">
        <v>44256</v>
      </c>
      <c r="C161" s="11" t="s">
        <v>270</v>
      </c>
      <c r="D161">
        <v>0.412194111533009</v>
      </c>
      <c r="E161">
        <v>8.8347901715183003E-2</v>
      </c>
      <c r="F161">
        <v>0.60285257796910396</v>
      </c>
      <c r="G161">
        <v>0.30879952031571301</v>
      </c>
      <c r="H161" s="43">
        <v>1.2262888400042299E-2</v>
      </c>
      <c r="I161" s="44">
        <v>6.7150906068810497E-3</v>
      </c>
      <c r="J161" s="44">
        <v>7.11487384725982E-2</v>
      </c>
      <c r="K161" s="44">
        <v>5.3935131443613497E-2</v>
      </c>
      <c r="L161" s="44">
        <v>9.0967621890973599E-2</v>
      </c>
      <c r="M161" s="44">
        <v>0.58062655509611605</v>
      </c>
      <c r="N161" s="44">
        <v>0.123143768030357</v>
      </c>
      <c r="O161" s="44">
        <v>3.8224785670753297E-2</v>
      </c>
      <c r="P161" s="44">
        <v>1.19663096784891E-2</v>
      </c>
      <c r="Q161" s="44">
        <v>1.1009110710175501E-2</v>
      </c>
      <c r="R161" s="45">
        <v>6.3878982428980704</v>
      </c>
    </row>
    <row r="162" spans="1:18" x14ac:dyDescent="0.3">
      <c r="A162" t="s">
        <v>25</v>
      </c>
      <c r="B162" s="11">
        <v>43891</v>
      </c>
      <c r="C162" s="11" t="s">
        <v>270</v>
      </c>
      <c r="D162">
        <v>0.57753574032733501</v>
      </c>
      <c r="E162">
        <v>2.5812765752263898E-2</v>
      </c>
      <c r="F162">
        <v>0.58457359897663697</v>
      </c>
      <c r="G162">
        <v>0.38961363527109899</v>
      </c>
      <c r="H162" s="43">
        <v>1.05187234779407E-2</v>
      </c>
      <c r="I162" s="44">
        <v>3.6503415097527997E-2</v>
      </c>
      <c r="J162" s="44">
        <v>0.28900538028785</v>
      </c>
      <c r="K162" s="44">
        <v>0.18055562455662399</v>
      </c>
      <c r="L162" s="44">
        <v>7.3173570508369506E-2</v>
      </c>
      <c r="M162" s="44">
        <v>0.196253919011706</v>
      </c>
      <c r="N162" s="44">
        <v>0.13314372372972899</v>
      </c>
      <c r="O162" s="44">
        <v>3.03578587873891E-2</v>
      </c>
      <c r="P162" s="44">
        <v>2.13128777982011E-2</v>
      </c>
      <c r="Q162" s="44">
        <v>2.9174906744662499E-2</v>
      </c>
      <c r="R162" s="45">
        <v>6.9402661786993196</v>
      </c>
    </row>
    <row r="163" spans="1:18" x14ac:dyDescent="0.3">
      <c r="A163" t="s">
        <v>25</v>
      </c>
      <c r="B163" s="11">
        <v>44256</v>
      </c>
      <c r="C163" s="11" t="s">
        <v>270</v>
      </c>
      <c r="D163">
        <v>0.23980741259145399</v>
      </c>
      <c r="E163">
        <v>5.0094315328219299E-2</v>
      </c>
      <c r="F163">
        <v>0.72295076840140204</v>
      </c>
      <c r="G163">
        <v>0.226954916270379</v>
      </c>
      <c r="H163" s="43">
        <v>3.1161207109365201E-2</v>
      </c>
      <c r="I163" s="44">
        <v>0</v>
      </c>
      <c r="J163" s="44">
        <v>0.12096674165712799</v>
      </c>
      <c r="K163" s="44">
        <v>6.9870864003652E-2</v>
      </c>
      <c r="L163" s="44">
        <v>8.1558602673023894E-2</v>
      </c>
      <c r="M163" s="44">
        <v>0.40497309051707803</v>
      </c>
      <c r="N163" s="44">
        <v>0.208253596976269</v>
      </c>
      <c r="O163" s="44">
        <v>5.9836724575063199E-2</v>
      </c>
      <c r="P163" s="44">
        <v>1.6375342317579301E-3</v>
      </c>
      <c r="Q163" s="44">
        <v>2.1741638256663198E-2</v>
      </c>
      <c r="R163" s="45">
        <v>7.0461785509871602</v>
      </c>
    </row>
    <row r="164" spans="1:18" x14ac:dyDescent="0.3">
      <c r="A164" t="s">
        <v>26</v>
      </c>
      <c r="B164" s="11">
        <v>43891</v>
      </c>
      <c r="C164" s="11" t="s">
        <v>270</v>
      </c>
      <c r="D164">
        <v>0.66528899803534303</v>
      </c>
      <c r="E164">
        <v>2.8340648160776302E-2</v>
      </c>
      <c r="F164">
        <v>0.72781506049769096</v>
      </c>
      <c r="G164">
        <v>0.24384429134153299</v>
      </c>
      <c r="H164" s="43">
        <v>2.0988835582560001E-2</v>
      </c>
      <c r="I164" s="44">
        <v>2.3245370177394399E-2</v>
      </c>
      <c r="J164" s="44">
        <v>0.22216281120105499</v>
      </c>
      <c r="K164" s="44">
        <v>0.143598865430865</v>
      </c>
      <c r="L164" s="44">
        <v>0.102845801074331</v>
      </c>
      <c r="M164" s="44">
        <v>0.205407603749268</v>
      </c>
      <c r="N164" s="44">
        <v>0.123839546975568</v>
      </c>
      <c r="O164" s="44">
        <v>3.3111118142785098E-2</v>
      </c>
      <c r="P164" s="44">
        <v>7.0022940600973096E-2</v>
      </c>
      <c r="Q164" s="44">
        <v>5.4777107065200302E-2</v>
      </c>
      <c r="R164" s="45">
        <v>6.7850950057443002</v>
      </c>
    </row>
    <row r="165" spans="1:18" x14ac:dyDescent="0.3">
      <c r="A165" t="s">
        <v>26</v>
      </c>
      <c r="B165" s="11">
        <v>44256</v>
      </c>
      <c r="C165" s="11" t="s">
        <v>270</v>
      </c>
      <c r="D165">
        <v>0.414671261469511</v>
      </c>
      <c r="E165">
        <v>4.5780363484780297E-2</v>
      </c>
      <c r="F165">
        <v>0.77858373680876303</v>
      </c>
      <c r="G165">
        <v>0.17563589970645599</v>
      </c>
      <c r="H165" s="43">
        <v>3.8824190343701499E-2</v>
      </c>
      <c r="I165" s="44">
        <v>1.24675546819223E-2</v>
      </c>
      <c r="J165" s="44">
        <v>9.5425733830530102E-2</v>
      </c>
      <c r="K165" s="44">
        <v>9.6557737265691307E-2</v>
      </c>
      <c r="L165" s="44">
        <v>9.2835368775373295E-2</v>
      </c>
      <c r="M165" s="44">
        <v>0.32197197512821701</v>
      </c>
      <c r="N165" s="44">
        <v>0.161445227254116</v>
      </c>
      <c r="O165" s="44">
        <v>6.27795959196632E-2</v>
      </c>
      <c r="P165" s="44">
        <v>1.8653749394693199E-2</v>
      </c>
      <c r="Q165" s="44">
        <v>9.9038867406092204E-2</v>
      </c>
      <c r="R165" s="45">
        <v>6.9910235372434597</v>
      </c>
    </row>
    <row r="166" spans="1:18" x14ac:dyDescent="0.3">
      <c r="A166" t="s">
        <v>27</v>
      </c>
      <c r="B166" s="11">
        <v>43891</v>
      </c>
      <c r="C166" s="11" t="s">
        <v>270</v>
      </c>
      <c r="D166">
        <v>0.56628012341068601</v>
      </c>
      <c r="E166">
        <v>2.88783176915169E-2</v>
      </c>
      <c r="F166">
        <v>0.43363685387932299</v>
      </c>
      <c r="G166">
        <v>0.53748482842916001</v>
      </c>
      <c r="H166" s="43">
        <v>8.0324339748768497E-3</v>
      </c>
      <c r="I166" s="44">
        <v>3.1269117504119301E-2</v>
      </c>
      <c r="J166" s="44">
        <v>0.25010142869489699</v>
      </c>
      <c r="K166" s="44">
        <v>0.16584535624980701</v>
      </c>
      <c r="L166" s="44">
        <v>0.111145600020038</v>
      </c>
      <c r="M166" s="44">
        <v>0.16328744912510401</v>
      </c>
      <c r="N166" s="44">
        <v>0.105683312316371</v>
      </c>
      <c r="O166" s="44">
        <v>7.1039065020003503E-3</v>
      </c>
      <c r="P166" s="44">
        <v>7.6814329566438397E-2</v>
      </c>
      <c r="Q166" s="44">
        <v>8.0717066046347694E-2</v>
      </c>
      <c r="R166" s="45">
        <v>5.2329833537645198</v>
      </c>
    </row>
    <row r="167" spans="1:18" x14ac:dyDescent="0.3">
      <c r="A167" t="s">
        <v>27</v>
      </c>
      <c r="B167" s="11">
        <v>44256</v>
      </c>
      <c r="C167" s="11" t="s">
        <v>270</v>
      </c>
      <c r="D167">
        <v>0.237170411648086</v>
      </c>
      <c r="E167">
        <v>5.0397907487241503E-2</v>
      </c>
      <c r="F167">
        <v>0.504120808180058</v>
      </c>
      <c r="G167">
        <v>0.44548128433270001</v>
      </c>
      <c r="H167" s="43">
        <v>1.85893887976997E-2</v>
      </c>
      <c r="I167" s="44">
        <v>1.54576412573567E-3</v>
      </c>
      <c r="J167" s="44">
        <v>9.80699753058379E-2</v>
      </c>
      <c r="K167" s="44">
        <v>4.66939770704645E-2</v>
      </c>
      <c r="L167" s="44">
        <v>8.7452051655084906E-2</v>
      </c>
      <c r="M167" s="44">
        <v>0.37569262527756597</v>
      </c>
      <c r="N167" s="44">
        <v>0.15701831142161601</v>
      </c>
      <c r="O167" s="44">
        <v>2.0059715599615099E-2</v>
      </c>
      <c r="P167" s="44">
        <v>4.07220195197266E-2</v>
      </c>
      <c r="Q167" s="44">
        <v>0.15415617122665401</v>
      </c>
      <c r="R167" s="45">
        <v>5.1242597486474599</v>
      </c>
    </row>
    <row r="168" spans="1:18" x14ac:dyDescent="0.3">
      <c r="A168" t="s">
        <v>28</v>
      </c>
      <c r="B168" s="11">
        <v>43891</v>
      </c>
      <c r="C168" s="11" t="s">
        <v>270</v>
      </c>
      <c r="D168">
        <v>0.51873769174385098</v>
      </c>
      <c r="E168">
        <v>8.3000160678300995E-3</v>
      </c>
      <c r="F168">
        <v>0.33527879036583502</v>
      </c>
      <c r="G168">
        <v>0.65642119356633499</v>
      </c>
      <c r="H168" s="43">
        <v>1.37724651728445E-2</v>
      </c>
      <c r="I168" s="44">
        <v>4.4423661268179898E-2</v>
      </c>
      <c r="J168" s="44">
        <v>3.6423441474040197E-2</v>
      </c>
      <c r="K168" s="44">
        <v>0.47980824201919398</v>
      </c>
      <c r="L168" s="44">
        <v>6.0083709414830502E-2</v>
      </c>
      <c r="M168" s="44">
        <v>0.118593069643171</v>
      </c>
      <c r="N168" s="44">
        <v>3.7231793609994603E-2</v>
      </c>
      <c r="O168" s="44">
        <v>1.0089039500255699E-3</v>
      </c>
      <c r="P168" s="44">
        <v>0.19730161856905901</v>
      </c>
      <c r="Q168" s="44">
        <v>1.13530948786609E-2</v>
      </c>
      <c r="R168" s="45">
        <v>3.2989100202728698</v>
      </c>
    </row>
    <row r="169" spans="1:18" x14ac:dyDescent="0.3">
      <c r="A169" t="s">
        <v>28</v>
      </c>
      <c r="B169" s="11">
        <v>44256</v>
      </c>
      <c r="C169" s="11" t="s">
        <v>270</v>
      </c>
      <c r="D169">
        <v>7.7723980057120903E-2</v>
      </c>
      <c r="E169">
        <v>5.9275726874954401E-2</v>
      </c>
      <c r="F169">
        <v>0.43645784579674901</v>
      </c>
      <c r="G169">
        <v>0.50426642732829696</v>
      </c>
      <c r="H169" s="43">
        <v>7.8005429480385399E-2</v>
      </c>
      <c r="I169" s="44">
        <v>6.4686983353149795E-4</v>
      </c>
      <c r="J169" s="44">
        <v>1.2576874550075099E-3</v>
      </c>
      <c r="K169" s="44">
        <v>0.23090320580495799</v>
      </c>
      <c r="L169" s="44">
        <v>5.4595382703502802E-3</v>
      </c>
      <c r="M169" s="44">
        <v>0.36223304813992402</v>
      </c>
      <c r="N169" s="44">
        <v>9.5762912028591995E-2</v>
      </c>
      <c r="O169" s="44">
        <v>0</v>
      </c>
      <c r="P169" s="44">
        <v>0.203990876375369</v>
      </c>
      <c r="Q169" s="44">
        <v>2.1740432611882299E-2</v>
      </c>
      <c r="R169" s="45">
        <v>3.7801387558512198</v>
      </c>
    </row>
    <row r="170" spans="1:18" x14ac:dyDescent="0.3">
      <c r="A170" t="s">
        <v>29</v>
      </c>
      <c r="B170" s="11">
        <v>43891</v>
      </c>
      <c r="C170" s="11" t="s">
        <v>270</v>
      </c>
      <c r="D170">
        <v>0.52939266723336098</v>
      </c>
      <c r="E170">
        <v>5.3216554465183197E-2</v>
      </c>
      <c r="F170">
        <v>0.32954600322722799</v>
      </c>
      <c r="G170">
        <v>0.61723744230758903</v>
      </c>
      <c r="H170" s="43">
        <v>1.55352380023869E-2</v>
      </c>
      <c r="I170" s="44">
        <v>2.1648852634149899E-2</v>
      </c>
      <c r="J170" s="44">
        <v>0.18547861534444199</v>
      </c>
      <c r="K170" s="44">
        <v>0.22710702780304801</v>
      </c>
      <c r="L170" s="44">
        <v>0.137073479680691</v>
      </c>
      <c r="M170" s="44">
        <v>0.15604647233983701</v>
      </c>
      <c r="N170" s="44">
        <v>0.13910023671043201</v>
      </c>
      <c r="O170" s="44">
        <v>3.3583016761941503E-2</v>
      </c>
      <c r="P170" s="44">
        <v>5.3805066374662897E-2</v>
      </c>
      <c r="Q170" s="44">
        <v>3.0621994348408399E-2</v>
      </c>
      <c r="R170" s="45">
        <v>5.6658429060502202</v>
      </c>
    </row>
    <row r="171" spans="1:18" x14ac:dyDescent="0.3">
      <c r="A171" t="s">
        <v>29</v>
      </c>
      <c r="B171" s="11">
        <v>44256</v>
      </c>
      <c r="C171" s="11" t="s">
        <v>270</v>
      </c>
      <c r="D171">
        <v>0.207762735173877</v>
      </c>
      <c r="E171">
        <v>0.12864816975711801</v>
      </c>
      <c r="F171">
        <v>0.42683983019784999</v>
      </c>
      <c r="G171">
        <v>0.444512000045032</v>
      </c>
      <c r="H171" s="43">
        <v>3.5251654562381399E-2</v>
      </c>
      <c r="I171" s="44">
        <v>4.2895418031460401E-4</v>
      </c>
      <c r="J171" s="44">
        <v>4.3050936790436499E-2</v>
      </c>
      <c r="K171" s="44">
        <v>0.10005216604846801</v>
      </c>
      <c r="L171" s="44">
        <v>4.8549673229486702E-2</v>
      </c>
      <c r="M171" s="44">
        <v>0.35178155452873</v>
      </c>
      <c r="N171" s="44">
        <v>0.29054880266106198</v>
      </c>
      <c r="O171" s="44">
        <v>5.6174605158775898E-2</v>
      </c>
      <c r="P171" s="44">
        <v>2.0782860527725398E-2</v>
      </c>
      <c r="Q171" s="44">
        <v>5.3378792312619099E-2</v>
      </c>
      <c r="R171" s="45">
        <v>5.9391928994907</v>
      </c>
    </row>
    <row r="172" spans="1:18" x14ac:dyDescent="0.3">
      <c r="A172" t="s">
        <v>30</v>
      </c>
      <c r="B172" s="11">
        <v>43891</v>
      </c>
      <c r="C172" s="11" t="s">
        <v>270</v>
      </c>
      <c r="D172">
        <v>0.52598644899326197</v>
      </c>
      <c r="E172">
        <v>1.3148670712619799E-2</v>
      </c>
      <c r="F172">
        <v>0.41167121984059102</v>
      </c>
      <c r="G172">
        <v>0.57518010944678899</v>
      </c>
      <c r="H172" s="43">
        <v>1.1501624525150999E-2</v>
      </c>
      <c r="I172" s="44">
        <v>2.4584506498700899E-2</v>
      </c>
      <c r="J172" s="44">
        <v>0.26236196194578398</v>
      </c>
      <c r="K172" s="44">
        <v>0.237370609757414</v>
      </c>
      <c r="L172" s="44">
        <v>0.14807032630223099</v>
      </c>
      <c r="M172" s="44">
        <v>0.129145996652266</v>
      </c>
      <c r="N172" s="44">
        <v>8.4198502978189801E-2</v>
      </c>
      <c r="O172" s="44">
        <v>8.9616097838630393E-3</v>
      </c>
      <c r="P172" s="44">
        <v>8.4401523090169198E-2</v>
      </c>
      <c r="Q172" s="44">
        <v>9.4033384662305496E-3</v>
      </c>
      <c r="R172" s="45">
        <v>3.8985434835687802</v>
      </c>
    </row>
    <row r="173" spans="1:18" x14ac:dyDescent="0.3">
      <c r="A173" t="s">
        <v>30</v>
      </c>
      <c r="B173" s="11">
        <v>44256</v>
      </c>
      <c r="C173" s="11" t="s">
        <v>270</v>
      </c>
      <c r="D173">
        <v>0.109826291049217</v>
      </c>
      <c r="E173">
        <v>6.2665674680642894E-2</v>
      </c>
      <c r="F173">
        <v>0.52295257630291303</v>
      </c>
      <c r="G173">
        <v>0.41438174901644398</v>
      </c>
      <c r="H173" s="43">
        <v>2.71433555046901E-2</v>
      </c>
      <c r="I173" s="44">
        <v>5.8133040818782603E-3</v>
      </c>
      <c r="J173" s="44">
        <v>0.14724582405158701</v>
      </c>
      <c r="K173" s="44">
        <v>0.12573727545897201</v>
      </c>
      <c r="L173" s="44">
        <v>4.6232175693108203E-2</v>
      </c>
      <c r="M173" s="44">
        <v>0.34660856278295199</v>
      </c>
      <c r="N173" s="44">
        <v>0.15553634353568199</v>
      </c>
      <c r="O173" s="44">
        <v>2.1744655613405099E-2</v>
      </c>
      <c r="P173" s="44">
        <v>0.103459167695396</v>
      </c>
      <c r="Q173" s="44">
        <v>2.0479335582328902E-2</v>
      </c>
      <c r="R173" s="45">
        <v>4.3063677584336499</v>
      </c>
    </row>
    <row r="174" spans="1:18" x14ac:dyDescent="0.3">
      <c r="A174" t="s">
        <v>31</v>
      </c>
      <c r="B174" s="11">
        <v>43891</v>
      </c>
      <c r="C174" s="11" t="s">
        <v>270</v>
      </c>
      <c r="D174">
        <v>0.81868307052456102</v>
      </c>
      <c r="E174">
        <v>4.55990651796577E-2</v>
      </c>
      <c r="F174">
        <v>0.44451750956441</v>
      </c>
      <c r="G174">
        <v>0.509883425255932</v>
      </c>
      <c r="H174" s="43">
        <v>8.9128481280743993E-3</v>
      </c>
      <c r="I174" s="44">
        <v>1.3665011663511299E-2</v>
      </c>
      <c r="J174" s="44">
        <v>9.0887828475981799E-2</v>
      </c>
      <c r="K174" s="44">
        <v>9.8224806905093706E-2</v>
      </c>
      <c r="L174" s="44">
        <v>4.9814826131142499E-2</v>
      </c>
      <c r="M174" s="44">
        <v>0.47096709958683097</v>
      </c>
      <c r="N174" s="44">
        <v>7.9138312898337407E-2</v>
      </c>
      <c r="O174" s="44">
        <v>6.3003512284228597E-2</v>
      </c>
      <c r="P174" s="44">
        <v>2.9755109430616301E-2</v>
      </c>
      <c r="Q174" s="44">
        <v>9.5630644496182804E-2</v>
      </c>
      <c r="R174" s="45">
        <v>6.4251056494085299</v>
      </c>
    </row>
    <row r="175" spans="1:18" x14ac:dyDescent="0.3">
      <c r="A175" t="s">
        <v>31</v>
      </c>
      <c r="B175" s="11">
        <v>44256</v>
      </c>
      <c r="C175" s="11" t="s">
        <v>270</v>
      </c>
      <c r="D175">
        <v>0.63643330650952701</v>
      </c>
      <c r="E175">
        <v>5.1390290693205297E-2</v>
      </c>
      <c r="F175">
        <v>0.44505118958748602</v>
      </c>
      <c r="G175">
        <v>0.50355851971930898</v>
      </c>
      <c r="H175" s="43">
        <v>1.33859037754771E-2</v>
      </c>
      <c r="I175" s="44">
        <v>5.1511544529235802E-4</v>
      </c>
      <c r="J175" s="44">
        <v>4.8587368132086001E-2</v>
      </c>
      <c r="K175" s="44">
        <v>8.1483234138596705E-2</v>
      </c>
      <c r="L175" s="44">
        <v>3.39513327979937E-2</v>
      </c>
      <c r="M175" s="44">
        <v>0.64487010353003704</v>
      </c>
      <c r="N175" s="44">
        <v>9.1375484254437797E-2</v>
      </c>
      <c r="O175" s="44">
        <v>1.86777285322383E-2</v>
      </c>
      <c r="P175" s="44">
        <v>9.9753967349952791E-3</v>
      </c>
      <c r="Q175" s="44">
        <v>5.7178332658845303E-2</v>
      </c>
      <c r="R175" s="45">
        <v>6.4529461362040301</v>
      </c>
    </row>
    <row r="176" spans="1:18" x14ac:dyDescent="0.3">
      <c r="A176" t="s">
        <v>32</v>
      </c>
      <c r="B176" s="11">
        <v>43891</v>
      </c>
      <c r="C176" s="11" t="s">
        <v>270</v>
      </c>
      <c r="D176">
        <v>0.82628029344444298</v>
      </c>
      <c r="E176">
        <v>1.02111959775099E-2</v>
      </c>
      <c r="F176">
        <v>0.74194839864575102</v>
      </c>
      <c r="G176">
        <v>0.24784040537673899</v>
      </c>
      <c r="H176" s="43">
        <v>7.2832992782311196E-3</v>
      </c>
      <c r="I176" s="44">
        <v>1.7217697881286E-2</v>
      </c>
      <c r="J176" s="44">
        <v>7.5551181113339194E-2</v>
      </c>
      <c r="K176" s="44">
        <v>7.6593082124370201E-2</v>
      </c>
      <c r="L176" s="44">
        <v>0.12001136250602699</v>
      </c>
      <c r="M176" s="44">
        <v>0.36162334205010199</v>
      </c>
      <c r="N176" s="44">
        <v>6.0837000261571503E-2</v>
      </c>
      <c r="O176" s="44">
        <v>9.7135540653027097E-2</v>
      </c>
      <c r="P176" s="44">
        <v>2.1655073151856701E-2</v>
      </c>
      <c r="Q176" s="44">
        <v>0.162092420980189</v>
      </c>
      <c r="R176" s="45">
        <v>6.5043303776825097</v>
      </c>
    </row>
    <row r="177" spans="1:18" x14ac:dyDescent="0.3">
      <c r="A177" t="s">
        <v>32</v>
      </c>
      <c r="B177" s="11">
        <v>44256</v>
      </c>
      <c r="C177" s="11" t="s">
        <v>270</v>
      </c>
      <c r="D177">
        <v>0.71436911697032601</v>
      </c>
      <c r="E177">
        <v>1.16746906577542E-2</v>
      </c>
      <c r="F177">
        <v>0.76806957281458299</v>
      </c>
      <c r="G177">
        <v>0.220255736527663</v>
      </c>
      <c r="H177" s="43">
        <v>1.2810435121215101E-2</v>
      </c>
      <c r="I177" s="44">
        <v>3.6374289517360201E-3</v>
      </c>
      <c r="J177" s="44">
        <v>5.4867926109243501E-3</v>
      </c>
      <c r="K177" s="44">
        <v>4.9316253489370999E-2</v>
      </c>
      <c r="L177" s="44">
        <v>0.13218222444213501</v>
      </c>
      <c r="M177" s="44">
        <v>0.41593236850795501</v>
      </c>
      <c r="N177" s="44">
        <v>6.7919811807515704E-2</v>
      </c>
      <c r="O177" s="44">
        <v>0.14342416409171599</v>
      </c>
      <c r="P177" s="44">
        <v>4.0145275125563996E-3</v>
      </c>
      <c r="Q177" s="44">
        <v>0.16527599346487601</v>
      </c>
      <c r="R177" s="45">
        <v>6.5329693333694197</v>
      </c>
    </row>
    <row r="178" spans="1:18" x14ac:dyDescent="0.3">
      <c r="A178" t="s">
        <v>33</v>
      </c>
      <c r="B178" s="11">
        <v>43891</v>
      </c>
      <c r="C178" s="11" t="s">
        <v>270</v>
      </c>
      <c r="D178">
        <v>0.61857907129327105</v>
      </c>
      <c r="E178">
        <v>3.41922923845316E-2</v>
      </c>
      <c r="F178">
        <v>0.48372932498029803</v>
      </c>
      <c r="G178">
        <v>0.48207838263517</v>
      </c>
      <c r="H178" s="43">
        <v>8.0247429139032808E-3</v>
      </c>
      <c r="I178" s="44">
        <v>4.1398615873538901E-2</v>
      </c>
      <c r="J178" s="44">
        <v>0.22983011580068499</v>
      </c>
      <c r="K178" s="44">
        <v>0.15238483997758401</v>
      </c>
      <c r="L178" s="44">
        <v>5.86236407281608E-2</v>
      </c>
      <c r="M178" s="44">
        <v>0.272833752919311</v>
      </c>
      <c r="N178" s="44">
        <v>8.6693288673525701E-2</v>
      </c>
      <c r="O178" s="44">
        <v>3.9277534586024197E-2</v>
      </c>
      <c r="P178" s="44">
        <v>5.0209777450983199E-2</v>
      </c>
      <c r="Q178" s="44">
        <v>6.0723691076284503E-2</v>
      </c>
      <c r="R178" s="45">
        <v>7.81774643072188</v>
      </c>
    </row>
    <row r="179" spans="1:18" x14ac:dyDescent="0.3">
      <c r="A179" t="s">
        <v>33</v>
      </c>
      <c r="B179" s="11">
        <v>44256</v>
      </c>
      <c r="C179" s="11" t="s">
        <v>270</v>
      </c>
      <c r="D179">
        <v>0.34188472005208098</v>
      </c>
      <c r="E179">
        <v>6.3989165050046801E-2</v>
      </c>
      <c r="F179">
        <v>0.53388927203021397</v>
      </c>
      <c r="G179">
        <v>0.40212156291973999</v>
      </c>
      <c r="H179" s="43">
        <v>1.38953987951523E-2</v>
      </c>
      <c r="I179" s="44">
        <v>7.5248377031842699E-3</v>
      </c>
      <c r="J179" s="44">
        <v>8.3630792174757204E-3</v>
      </c>
      <c r="K179" s="44">
        <v>9.2865091883908402E-2</v>
      </c>
      <c r="L179" s="44">
        <v>5.0611766231861401E-2</v>
      </c>
      <c r="M179" s="44">
        <v>0.51765368132144995</v>
      </c>
      <c r="N179" s="44">
        <v>0.12638681467988899</v>
      </c>
      <c r="O179" s="44">
        <v>6.8127820166119998E-2</v>
      </c>
      <c r="P179" s="44">
        <v>1.51091963211734E-2</v>
      </c>
      <c r="Q179" s="44">
        <v>9.9462313679785197E-2</v>
      </c>
      <c r="R179" s="45">
        <v>7.7992743394380497</v>
      </c>
    </row>
    <row r="180" spans="1:18" x14ac:dyDescent="0.3">
      <c r="A180" t="s">
        <v>34</v>
      </c>
      <c r="B180" s="11">
        <v>43891</v>
      </c>
      <c r="C180" s="11" t="s">
        <v>270</v>
      </c>
      <c r="D180">
        <v>0.63934591749572001</v>
      </c>
      <c r="E180">
        <v>4.7954581337147799E-2</v>
      </c>
      <c r="F180">
        <v>0.406187967938896</v>
      </c>
      <c r="G180">
        <v>0.54585745072395597</v>
      </c>
      <c r="H180" s="43">
        <v>1.5215932868915901E-2</v>
      </c>
      <c r="I180" s="44">
        <v>4.0804387067375401E-2</v>
      </c>
      <c r="J180" s="44">
        <v>0.200089462144277</v>
      </c>
      <c r="K180" s="44">
        <v>0.18999916817199999</v>
      </c>
      <c r="L180" s="44">
        <v>9.7374434064393195E-2</v>
      </c>
      <c r="M180" s="44">
        <v>0.20773021589386001</v>
      </c>
      <c r="N180" s="44">
        <v>0.156787875407986</v>
      </c>
      <c r="O180" s="44">
        <v>3.2395203758489997E-2</v>
      </c>
      <c r="P180" s="44">
        <v>2.7635923151373299E-2</v>
      </c>
      <c r="Q180" s="44">
        <v>3.1967397471329602E-2</v>
      </c>
      <c r="R180" s="45">
        <v>6.4952400921890296</v>
      </c>
    </row>
    <row r="181" spans="1:18" x14ac:dyDescent="0.3">
      <c r="A181" t="s">
        <v>34</v>
      </c>
      <c r="B181" s="11">
        <v>44256</v>
      </c>
      <c r="C181" s="11" t="s">
        <v>270</v>
      </c>
      <c r="D181">
        <v>0.36498165648287401</v>
      </c>
      <c r="E181">
        <v>6.2486761287352199E-2</v>
      </c>
      <c r="F181">
        <v>0.46026251096170101</v>
      </c>
      <c r="G181">
        <v>0.47725072775094701</v>
      </c>
      <c r="H181" s="43">
        <v>2.2495896561590002E-2</v>
      </c>
      <c r="I181" s="44">
        <v>8.0449664214663694E-3</v>
      </c>
      <c r="J181" s="44">
        <v>0.150533045222669</v>
      </c>
      <c r="K181" s="44">
        <v>0.10576073907573</v>
      </c>
      <c r="L181" s="44">
        <v>5.3312241324570103E-2</v>
      </c>
      <c r="M181" s="44">
        <v>0.279517581672376</v>
      </c>
      <c r="N181" s="44">
        <v>0.24703728962878799</v>
      </c>
      <c r="O181" s="44">
        <v>5.0905176564586603E-2</v>
      </c>
      <c r="P181" s="44">
        <v>2.5492346174681799E-2</v>
      </c>
      <c r="Q181" s="44">
        <v>5.6900717353542601E-2</v>
      </c>
      <c r="R181" s="45">
        <v>6.2870948251216801</v>
      </c>
    </row>
    <row r="182" spans="1:18" x14ac:dyDescent="0.3">
      <c r="A182" t="s">
        <v>35</v>
      </c>
      <c r="B182" s="11">
        <v>43891</v>
      </c>
      <c r="C182" s="11" t="s">
        <v>270</v>
      </c>
      <c r="D182">
        <v>0.58506257312721899</v>
      </c>
      <c r="E182">
        <v>4.0365723715935803E-2</v>
      </c>
      <c r="F182">
        <v>0.397927535284404</v>
      </c>
      <c r="G182">
        <v>0.56170674099966</v>
      </c>
      <c r="H182" s="43">
        <v>8.2898617989503303E-3</v>
      </c>
      <c r="I182" s="44">
        <v>2.6973078550404699E-2</v>
      </c>
      <c r="J182" s="44">
        <v>0.19034995119439599</v>
      </c>
      <c r="K182" s="44">
        <v>0.28051481669850697</v>
      </c>
      <c r="L182" s="44">
        <v>0.111394155475249</v>
      </c>
      <c r="M182" s="44">
        <v>0.175555504081575</v>
      </c>
      <c r="N182" s="44">
        <v>7.6679276198711094E-2</v>
      </c>
      <c r="O182" s="44">
        <v>2.11326939215052E-2</v>
      </c>
      <c r="P182" s="44">
        <v>5.5799170240100802E-2</v>
      </c>
      <c r="Q182" s="44">
        <v>5.3311491840600703E-2</v>
      </c>
      <c r="R182" s="45">
        <v>5.5821867108843302</v>
      </c>
    </row>
    <row r="183" spans="1:18" x14ac:dyDescent="0.3">
      <c r="A183" t="s">
        <v>35</v>
      </c>
      <c r="B183" s="11">
        <v>44256</v>
      </c>
      <c r="C183" s="11" t="s">
        <v>270</v>
      </c>
      <c r="D183">
        <v>0.20143204860116701</v>
      </c>
      <c r="E183">
        <v>9.3406994623532497E-2</v>
      </c>
      <c r="F183">
        <v>0.48416556265138899</v>
      </c>
      <c r="G183">
        <v>0.42242744272507798</v>
      </c>
      <c r="H183" s="43">
        <v>1.5735102422021901E-2</v>
      </c>
      <c r="I183" s="44">
        <v>7.6278593319707398E-3</v>
      </c>
      <c r="J183" s="44">
        <v>5.6942308407679498E-2</v>
      </c>
      <c r="K183" s="44">
        <v>0.13025054355476701</v>
      </c>
      <c r="L183" s="44">
        <v>9.8819787482191196E-2</v>
      </c>
      <c r="M183" s="44">
        <v>0.378727560969147</v>
      </c>
      <c r="N183" s="44">
        <v>0.12710431927419999</v>
      </c>
      <c r="O183" s="44">
        <v>2.7895842987394798E-2</v>
      </c>
      <c r="P183" s="44">
        <v>3.56751428786709E-2</v>
      </c>
      <c r="Q183" s="44">
        <v>0.121221532691957</v>
      </c>
      <c r="R183" s="45">
        <v>5.7003161966176297</v>
      </c>
    </row>
    <row r="184" spans="1:18" x14ac:dyDescent="0.3">
      <c r="A184" t="s">
        <v>36</v>
      </c>
      <c r="B184" s="11">
        <v>43891</v>
      </c>
      <c r="C184" s="11" t="s">
        <v>270</v>
      </c>
      <c r="D184">
        <v>0.63156428438110301</v>
      </c>
      <c r="E184">
        <v>2.3042383279365499E-2</v>
      </c>
      <c r="F184">
        <v>0.52089264361203402</v>
      </c>
      <c r="G184">
        <v>0.4560649731086</v>
      </c>
      <c r="H184" s="43">
        <v>9.4214705792447402E-3</v>
      </c>
      <c r="I184" s="44">
        <v>3.3947775969916001E-2</v>
      </c>
      <c r="J184" s="44">
        <v>0.21142665897349799</v>
      </c>
      <c r="K184" s="44">
        <v>0.20820388223618699</v>
      </c>
      <c r="L184" s="44">
        <v>0.134772663991681</v>
      </c>
      <c r="M184" s="44">
        <v>0.16946868658790101</v>
      </c>
      <c r="N184" s="44">
        <v>8.69498957059269E-2</v>
      </c>
      <c r="O184" s="44">
        <v>1.9916160178217599E-2</v>
      </c>
      <c r="P184" s="44">
        <v>1.2716181124830901E-2</v>
      </c>
      <c r="Q184" s="44">
        <v>0.11317662465259699</v>
      </c>
      <c r="R184" s="45">
        <v>6.5969107726561997</v>
      </c>
    </row>
    <row r="185" spans="1:18" x14ac:dyDescent="0.3">
      <c r="A185" t="s">
        <v>36</v>
      </c>
      <c r="B185" s="11">
        <v>44256</v>
      </c>
      <c r="C185" s="11" t="s">
        <v>270</v>
      </c>
      <c r="D185">
        <v>0.26811626399347199</v>
      </c>
      <c r="E185">
        <v>5.0245616829183902E-2</v>
      </c>
      <c r="F185">
        <v>0.52449547297829602</v>
      </c>
      <c r="G185">
        <v>0.42525891019251999</v>
      </c>
      <c r="H185" s="43">
        <v>1.7521062653408699E-2</v>
      </c>
      <c r="I185" s="44">
        <v>5.2480587432123301E-3</v>
      </c>
      <c r="J185" s="44">
        <v>0.119219947696934</v>
      </c>
      <c r="K185" s="44">
        <v>9.3315772595531796E-2</v>
      </c>
      <c r="L185" s="44">
        <v>6.7672547870579899E-2</v>
      </c>
      <c r="M185" s="44">
        <v>0.30366377994462701</v>
      </c>
      <c r="N185" s="44">
        <v>0.117754723636619</v>
      </c>
      <c r="O185" s="44">
        <v>4.1960273155066903E-2</v>
      </c>
      <c r="P185" s="44">
        <v>2.8662609233423299E-3</v>
      </c>
      <c r="Q185" s="44">
        <v>0.23077757278067801</v>
      </c>
      <c r="R185" s="45">
        <v>6.8257146942594202</v>
      </c>
    </row>
    <row r="186" spans="1:18" x14ac:dyDescent="0.3">
      <c r="A186" t="s">
        <v>37</v>
      </c>
      <c r="B186" s="11">
        <v>43891</v>
      </c>
      <c r="C186" s="11" t="s">
        <v>270</v>
      </c>
      <c r="D186">
        <v>0.57761573240194097</v>
      </c>
      <c r="E186">
        <v>3.5717539656444301E-2</v>
      </c>
      <c r="F186">
        <v>0.35801666883084299</v>
      </c>
      <c r="G186">
        <v>0.60626579151271298</v>
      </c>
      <c r="H186" s="43">
        <v>6.41842441430513E-3</v>
      </c>
      <c r="I186" s="44">
        <v>2.6320492976681101E-2</v>
      </c>
      <c r="J186" s="44">
        <v>0.180371848123592</v>
      </c>
      <c r="K186" s="44">
        <v>0.27102447484540099</v>
      </c>
      <c r="L186" s="44">
        <v>0.11342478721121201</v>
      </c>
      <c r="M186" s="44">
        <v>0.25528828915621599</v>
      </c>
      <c r="N186" s="44">
        <v>5.3174846243238698E-2</v>
      </c>
      <c r="O186" s="44">
        <v>7.7334631475395998E-3</v>
      </c>
      <c r="P186" s="44">
        <v>5.5945871561107897E-2</v>
      </c>
      <c r="Q186" s="44">
        <v>3.0297502320705799E-2</v>
      </c>
      <c r="R186" s="45">
        <v>6.4941420183279899</v>
      </c>
    </row>
    <row r="187" spans="1:18" x14ac:dyDescent="0.3">
      <c r="A187" t="s">
        <v>37</v>
      </c>
      <c r="B187" s="11">
        <v>44256</v>
      </c>
      <c r="C187" s="11" t="s">
        <v>270</v>
      </c>
      <c r="D187">
        <v>0.26413980452006403</v>
      </c>
      <c r="E187">
        <v>6.1433596404662803E-2</v>
      </c>
      <c r="F187">
        <v>0.41862851781811899</v>
      </c>
      <c r="G187">
        <v>0.519937885777219</v>
      </c>
      <c r="H187" s="43">
        <v>1.2045444415754799E-2</v>
      </c>
      <c r="I187" s="44">
        <v>2.39618102990455E-3</v>
      </c>
      <c r="J187" s="44">
        <v>5.0199858188401301E-2</v>
      </c>
      <c r="K187" s="44">
        <v>0.10503189441824599</v>
      </c>
      <c r="L187" s="44">
        <v>7.6109844116235906E-2</v>
      </c>
      <c r="M187" s="44">
        <v>0.53308964950940696</v>
      </c>
      <c r="N187" s="44">
        <v>0.113753022474917</v>
      </c>
      <c r="O187" s="44">
        <v>1.28120600902452E-2</v>
      </c>
      <c r="P187" s="44">
        <v>5.8392140218860702E-2</v>
      </c>
      <c r="Q187" s="44">
        <v>3.6169905538027999E-2</v>
      </c>
      <c r="R187" s="45">
        <v>6.5237188348125201</v>
      </c>
    </row>
    <row r="188" spans="1:18" x14ac:dyDescent="0.3">
      <c r="A188" t="s">
        <v>38</v>
      </c>
      <c r="B188" s="11">
        <v>43891</v>
      </c>
      <c r="C188" s="11" t="s">
        <v>270</v>
      </c>
      <c r="D188">
        <v>0.534390679676786</v>
      </c>
      <c r="E188">
        <v>9.6515523406743603E-2</v>
      </c>
      <c r="F188">
        <v>0.56063993378145605</v>
      </c>
      <c r="G188">
        <v>0.34284454281179999</v>
      </c>
      <c r="H188" s="43">
        <v>1.9760487966143301E-2</v>
      </c>
      <c r="I188" s="44">
        <v>1.5005872407463801E-2</v>
      </c>
      <c r="J188" s="44">
        <v>9.2795295983429602E-2</v>
      </c>
      <c r="K188" s="44">
        <v>0.287484283282742</v>
      </c>
      <c r="L188" s="44">
        <v>6.5587884141159E-2</v>
      </c>
      <c r="M188" s="44">
        <v>0.158904285536249</v>
      </c>
      <c r="N188" s="44">
        <v>0.10194155865139801</v>
      </c>
      <c r="O188" s="44">
        <v>6.0868978139711899E-3</v>
      </c>
      <c r="P188" s="44">
        <v>0.24001045789974701</v>
      </c>
      <c r="Q188" s="44">
        <v>1.2422976317697201E-2</v>
      </c>
      <c r="R188" s="45">
        <v>4.6865670033814704</v>
      </c>
    </row>
    <row r="189" spans="1:18" x14ac:dyDescent="0.3">
      <c r="A189" t="s">
        <v>38</v>
      </c>
      <c r="B189" s="11">
        <v>44256</v>
      </c>
      <c r="C189" s="11" t="s">
        <v>270</v>
      </c>
      <c r="D189">
        <v>0.21287638522497801</v>
      </c>
      <c r="E189">
        <v>0.18434680279041801</v>
      </c>
      <c r="F189">
        <v>0.59115510398995896</v>
      </c>
      <c r="G189">
        <v>0.224498093219623</v>
      </c>
      <c r="H189" s="43">
        <v>2.78752616808913E-2</v>
      </c>
      <c r="I189" s="44">
        <v>1.9207073985675999E-3</v>
      </c>
      <c r="J189" s="44">
        <v>4.7349628201988E-2</v>
      </c>
      <c r="K189" s="44">
        <v>0.12499691436301399</v>
      </c>
      <c r="L189" s="44">
        <v>1.9806908187475401E-2</v>
      </c>
      <c r="M189" s="44">
        <v>0.27995808415079498</v>
      </c>
      <c r="N189" s="44">
        <v>0.170601076408265</v>
      </c>
      <c r="O189" s="44">
        <v>9.6567358504519602E-3</v>
      </c>
      <c r="P189" s="44">
        <v>0.29354079019648099</v>
      </c>
      <c r="Q189" s="44">
        <v>2.4293893562070599E-2</v>
      </c>
      <c r="R189" s="45">
        <v>5.0005730563156696</v>
      </c>
    </row>
    <row r="190" spans="1:18" x14ac:dyDescent="0.3">
      <c r="A190" t="s">
        <v>39</v>
      </c>
      <c r="B190" s="11">
        <v>43891</v>
      </c>
      <c r="C190" s="11" t="s">
        <v>270</v>
      </c>
      <c r="D190">
        <v>0.71323217301160502</v>
      </c>
      <c r="E190">
        <v>8.0426564232199294E-2</v>
      </c>
      <c r="F190">
        <v>0.61473524573312699</v>
      </c>
      <c r="G190">
        <v>0.30483819003467399</v>
      </c>
      <c r="H190" s="43">
        <v>2.0745003313809299E-2</v>
      </c>
      <c r="I190" s="44">
        <v>2.1703285933618598E-2</v>
      </c>
      <c r="J190" s="44">
        <v>0.116797487899522</v>
      </c>
      <c r="K190" s="44">
        <v>0.12573811584411701</v>
      </c>
      <c r="L190" s="44">
        <v>7.2221797231858398E-2</v>
      </c>
      <c r="M190" s="44">
        <v>0.355650167140318</v>
      </c>
      <c r="N190" s="44">
        <v>0.13947734436781101</v>
      </c>
      <c r="O190" s="44">
        <v>5.2919026663213499E-2</v>
      </c>
      <c r="P190" s="44">
        <v>1.2473603902278601E-2</v>
      </c>
      <c r="Q190" s="44">
        <v>8.2274167703453804E-2</v>
      </c>
      <c r="R190" s="45">
        <v>6.4911569422992299</v>
      </c>
    </row>
    <row r="191" spans="1:18" x14ac:dyDescent="0.3">
      <c r="A191" t="s">
        <v>39</v>
      </c>
      <c r="B191" s="11">
        <v>44256</v>
      </c>
      <c r="C191" s="11" t="s">
        <v>270</v>
      </c>
      <c r="D191">
        <v>0.46761290339259398</v>
      </c>
      <c r="E191">
        <v>0.12286132691394699</v>
      </c>
      <c r="F191">
        <v>0.57925651119591604</v>
      </c>
      <c r="G191">
        <v>0.297882161890137</v>
      </c>
      <c r="H191" s="43">
        <v>2.67308156359665E-2</v>
      </c>
      <c r="I191" s="44">
        <v>2.2446233797923198E-3</v>
      </c>
      <c r="J191" s="44">
        <v>2.27737039547903E-4</v>
      </c>
      <c r="K191" s="44">
        <v>0.1030203365721</v>
      </c>
      <c r="L191" s="44">
        <v>1.7877231956488601E-2</v>
      </c>
      <c r="M191" s="44">
        <v>0.46368732904408699</v>
      </c>
      <c r="N191" s="44">
        <v>0.16082216463773399</v>
      </c>
      <c r="O191" s="44">
        <v>8.9092410413431605E-2</v>
      </c>
      <c r="P191" s="44">
        <v>6.4818830316178801E-3</v>
      </c>
      <c r="Q191" s="44">
        <v>0.12981546828923499</v>
      </c>
      <c r="R191" s="45">
        <v>6.6612159238424899</v>
      </c>
    </row>
    <row r="192" spans="1:18" x14ac:dyDescent="0.3">
      <c r="A192" t="s">
        <v>40</v>
      </c>
      <c r="B192" s="11">
        <v>43891</v>
      </c>
      <c r="C192" s="11" t="s">
        <v>270</v>
      </c>
      <c r="D192">
        <v>0.53883592486377097</v>
      </c>
      <c r="E192">
        <v>4.9363514548238903E-2</v>
      </c>
      <c r="F192">
        <v>0.51677676453419696</v>
      </c>
      <c r="G192">
        <v>0.43385972091756397</v>
      </c>
      <c r="H192" s="43">
        <v>1.04045216301348E-2</v>
      </c>
      <c r="I192" s="44">
        <v>2.14205009157853E-2</v>
      </c>
      <c r="J192" s="44">
        <v>0.17082381526408899</v>
      </c>
      <c r="K192" s="44">
        <v>0.32313388019948702</v>
      </c>
      <c r="L192" s="44">
        <v>9.2440031697114206E-2</v>
      </c>
      <c r="M192" s="44">
        <v>0.172514631981072</v>
      </c>
      <c r="N192" s="44">
        <v>7.4457696011688404E-2</v>
      </c>
      <c r="O192" s="44">
        <v>1.19624563064601E-2</v>
      </c>
      <c r="P192" s="44">
        <v>8.8364279025562598E-2</v>
      </c>
      <c r="Q192" s="44">
        <v>3.4478186968606203E-2</v>
      </c>
      <c r="R192" s="45">
        <v>5.7154967988295704</v>
      </c>
    </row>
    <row r="193" spans="1:18" x14ac:dyDescent="0.3">
      <c r="A193" t="s">
        <v>40</v>
      </c>
      <c r="B193" s="11">
        <v>44256</v>
      </c>
      <c r="C193" s="11" t="s">
        <v>270</v>
      </c>
      <c r="D193">
        <v>0.17579570452329699</v>
      </c>
      <c r="E193">
        <v>0.118522886837438</v>
      </c>
      <c r="F193">
        <v>0.50356794458609999</v>
      </c>
      <c r="G193">
        <v>0.37790916857646201</v>
      </c>
      <c r="H193" s="43">
        <v>1.8016945203829699E-2</v>
      </c>
      <c r="I193" s="44">
        <v>4.2085908055833603E-3</v>
      </c>
      <c r="J193" s="44">
        <v>0.11657852645075201</v>
      </c>
      <c r="K193" s="44">
        <v>0.135594351026076</v>
      </c>
      <c r="L193" s="44">
        <v>1.41314270106044E-2</v>
      </c>
      <c r="M193" s="44">
        <v>0.40863227045060402</v>
      </c>
      <c r="N193" s="44">
        <v>0.15177921674837699</v>
      </c>
      <c r="O193" s="44">
        <v>2.5890087066639599E-2</v>
      </c>
      <c r="P193" s="44">
        <v>7.9377719651822304E-2</v>
      </c>
      <c r="Q193" s="44">
        <v>4.5790865585712201E-2</v>
      </c>
      <c r="R193" s="45">
        <v>5.4319162686414098</v>
      </c>
    </row>
    <row r="194" spans="1:18" x14ac:dyDescent="0.3">
      <c r="A194" t="s">
        <v>41</v>
      </c>
      <c r="B194" s="11">
        <v>43891</v>
      </c>
      <c r="C194" s="11" t="s">
        <v>270</v>
      </c>
      <c r="D194">
        <v>0.76599921446207997</v>
      </c>
      <c r="E194">
        <v>6.0625734285910497E-2</v>
      </c>
      <c r="F194">
        <v>0.61142948856596702</v>
      </c>
      <c r="G194">
        <v>0.32794477714812198</v>
      </c>
      <c r="H194" s="43">
        <v>7.8317771448920999E-3</v>
      </c>
      <c r="I194" s="44">
        <v>4.5305618099909697E-2</v>
      </c>
      <c r="J194" s="44">
        <v>0.156475465599935</v>
      </c>
      <c r="K194" s="44">
        <v>6.8166381773766493E-2</v>
      </c>
      <c r="L194" s="44">
        <v>0.101179807547984</v>
      </c>
      <c r="M194" s="44">
        <v>0.31781608932141903</v>
      </c>
      <c r="N194" s="44">
        <v>0.110360274721195</v>
      </c>
      <c r="O194" s="44">
        <v>9.8453198953314197E-2</v>
      </c>
      <c r="P194" s="44">
        <v>1.5657514925268401E-2</v>
      </c>
      <c r="Q194" s="44">
        <v>7.8753871912315906E-2</v>
      </c>
      <c r="R194" s="45">
        <v>7.2513276152867299</v>
      </c>
    </row>
    <row r="195" spans="1:18" x14ac:dyDescent="0.3">
      <c r="A195" t="s">
        <v>41</v>
      </c>
      <c r="B195" s="11">
        <v>44256</v>
      </c>
      <c r="C195" s="11" t="s">
        <v>270</v>
      </c>
      <c r="D195">
        <v>0.53988705054053898</v>
      </c>
      <c r="E195">
        <v>8.5309098137097902E-2</v>
      </c>
      <c r="F195">
        <v>0.647062842914919</v>
      </c>
      <c r="G195">
        <v>0.26762805894798303</v>
      </c>
      <c r="H195" s="43">
        <v>6.2349031656011699E-3</v>
      </c>
      <c r="I195" s="44">
        <v>1.18887880494607E-4</v>
      </c>
      <c r="J195" s="44">
        <v>5.37588891257351E-2</v>
      </c>
      <c r="K195" s="44">
        <v>4.5700333938443298E-2</v>
      </c>
      <c r="L195" s="44">
        <v>0.104818354069508</v>
      </c>
      <c r="M195" s="44">
        <v>0.48033869660046302</v>
      </c>
      <c r="N195" s="44">
        <v>0.135194269181448</v>
      </c>
      <c r="O195" s="44">
        <v>5.3430820221137598E-2</v>
      </c>
      <c r="P195" s="44">
        <v>1.5962785099191901E-2</v>
      </c>
      <c r="Q195" s="44">
        <v>0.104442060717978</v>
      </c>
      <c r="R195" s="45">
        <v>7.4022499806336004</v>
      </c>
    </row>
    <row r="196" spans="1:18" x14ac:dyDescent="0.3">
      <c r="A196" t="s">
        <v>42</v>
      </c>
      <c r="B196" s="11">
        <v>43891</v>
      </c>
      <c r="C196" s="11" t="s">
        <v>270</v>
      </c>
      <c r="D196">
        <v>0.53811587730888799</v>
      </c>
      <c r="E196">
        <v>1.0207203460866E-2</v>
      </c>
      <c r="F196">
        <v>0.76445000838219301</v>
      </c>
      <c r="G196">
        <v>0.225342788156941</v>
      </c>
      <c r="H196" s="43">
        <v>1.6906924712058301E-2</v>
      </c>
      <c r="I196" s="44">
        <v>4.5044085641256899E-2</v>
      </c>
      <c r="J196" s="44">
        <v>0.31913700955083901</v>
      </c>
      <c r="K196" s="44">
        <v>0.207072216501237</v>
      </c>
      <c r="L196" s="44">
        <v>0.12068441376979901</v>
      </c>
      <c r="M196" s="44">
        <v>0.114407851573907</v>
      </c>
      <c r="N196" s="44">
        <v>0.16352518971691299</v>
      </c>
      <c r="O196" s="44">
        <v>3.0850536350798298E-3</v>
      </c>
      <c r="P196" s="44">
        <v>5.3135282312862199E-3</v>
      </c>
      <c r="Q196" s="44">
        <v>4.8237266676239999E-3</v>
      </c>
      <c r="R196" s="45">
        <v>6.6452417582595</v>
      </c>
    </row>
    <row r="197" spans="1:18" x14ac:dyDescent="0.3">
      <c r="A197" t="s">
        <v>42</v>
      </c>
      <c r="B197" s="11">
        <v>44256</v>
      </c>
      <c r="C197" s="11" t="s">
        <v>270</v>
      </c>
      <c r="D197">
        <v>0.148776462933357</v>
      </c>
      <c r="E197">
        <v>1.86874478490008E-2</v>
      </c>
      <c r="F197">
        <v>0.869997493343728</v>
      </c>
      <c r="G197">
        <v>0.11131505880727199</v>
      </c>
      <c r="H197" s="43">
        <v>9.1683867148505196E-2</v>
      </c>
      <c r="I197" s="44">
        <v>4.50584159875571E-3</v>
      </c>
      <c r="J197" s="44">
        <v>2.50368300393567E-3</v>
      </c>
      <c r="K197" s="44">
        <v>0.173109203739614</v>
      </c>
      <c r="L197" s="44">
        <v>0.13129205630353599</v>
      </c>
      <c r="M197" s="44">
        <v>0.19138340267922399</v>
      </c>
      <c r="N197" s="44">
        <v>0.39784573812575902</v>
      </c>
      <c r="O197" s="44">
        <v>1.7725687390902599E-4</v>
      </c>
      <c r="P197" s="44">
        <v>7.8851172877785001E-4</v>
      </c>
      <c r="Q197" s="44">
        <v>6.7104387979845604E-3</v>
      </c>
      <c r="R197" s="45">
        <v>7.1591487377464702</v>
      </c>
    </row>
    <row r="198" spans="1:18" x14ac:dyDescent="0.3">
      <c r="A198" t="s">
        <v>43</v>
      </c>
      <c r="B198" s="11">
        <v>43891</v>
      </c>
      <c r="C198" s="11" t="s">
        <v>270</v>
      </c>
      <c r="D198">
        <v>0.55509486093579596</v>
      </c>
      <c r="E198">
        <v>6.8316573934172602E-3</v>
      </c>
      <c r="F198">
        <v>0.45106390860107198</v>
      </c>
      <c r="G198">
        <v>0.542104434005511</v>
      </c>
      <c r="H198" s="43">
        <v>9.9278809775286692E-3</v>
      </c>
      <c r="I198" s="44">
        <v>3.8872196508847302E-2</v>
      </c>
      <c r="J198" s="44">
        <v>0.231298966943732</v>
      </c>
      <c r="K198" s="44">
        <v>0.146218896611365</v>
      </c>
      <c r="L198" s="44">
        <v>0.16049951012396599</v>
      </c>
      <c r="M198" s="44">
        <v>0.244549621058197</v>
      </c>
      <c r="N198" s="44">
        <v>7.6194063483612795E-2</v>
      </c>
      <c r="O198" s="44">
        <v>3.1328687290119901E-2</v>
      </c>
      <c r="P198" s="44">
        <v>3.2393408450428499E-2</v>
      </c>
      <c r="Q198" s="44">
        <v>2.8716768552202301E-2</v>
      </c>
      <c r="R198" s="45">
        <v>5.6487596501533996</v>
      </c>
    </row>
    <row r="199" spans="1:18" x14ac:dyDescent="0.3">
      <c r="A199" t="s">
        <v>43</v>
      </c>
      <c r="B199" s="11">
        <v>44256</v>
      </c>
      <c r="C199" s="11" t="s">
        <v>270</v>
      </c>
      <c r="D199">
        <v>0.246072961392312</v>
      </c>
      <c r="E199">
        <v>1.6679192791208799E-2</v>
      </c>
      <c r="F199">
        <v>0.59656065696775595</v>
      </c>
      <c r="G199">
        <v>0.38676015024103599</v>
      </c>
      <c r="H199" s="43">
        <v>9.9827777906082906E-3</v>
      </c>
      <c r="I199" s="44">
        <v>6.5989975606369003E-3</v>
      </c>
      <c r="J199" s="44">
        <v>0.141383906402201</v>
      </c>
      <c r="K199" s="44">
        <v>0.10482808567167699</v>
      </c>
      <c r="L199" s="44">
        <v>1.34683522823293E-2</v>
      </c>
      <c r="M199" s="44">
        <v>0.50249710038820405</v>
      </c>
      <c r="N199" s="44">
        <v>0.145462175441852</v>
      </c>
      <c r="O199" s="44">
        <v>2.2720832478104899E-4</v>
      </c>
      <c r="P199" s="44">
        <v>1.43290961659339E-2</v>
      </c>
      <c r="Q199" s="44">
        <v>6.1222299971776202E-2</v>
      </c>
      <c r="R199" s="45">
        <v>5.7759627362919499</v>
      </c>
    </row>
    <row r="200" spans="1:18" x14ac:dyDescent="0.3">
      <c r="A200" t="s">
        <v>44</v>
      </c>
      <c r="B200" s="11">
        <v>43891</v>
      </c>
      <c r="C200" s="11" t="s">
        <v>270</v>
      </c>
      <c r="D200">
        <v>0.56958142398456602</v>
      </c>
      <c r="E200">
        <v>2.47034505532828E-2</v>
      </c>
      <c r="F200">
        <v>0.46970473451559303</v>
      </c>
      <c r="G200">
        <v>0.50559181493112404</v>
      </c>
      <c r="H200" s="43">
        <v>8.4694067476678795E-3</v>
      </c>
      <c r="I200" s="44">
        <v>3.09034023324413E-2</v>
      </c>
      <c r="J200" s="44">
        <v>0.17306359887283401</v>
      </c>
      <c r="K200" s="44">
        <v>0.294300993475548</v>
      </c>
      <c r="L200" s="44">
        <v>0.15575842209982799</v>
      </c>
      <c r="M200" s="44">
        <v>0.126171886740918</v>
      </c>
      <c r="N200" s="44">
        <v>7.5774595339537301E-2</v>
      </c>
      <c r="O200" s="44">
        <v>1.6525183973425901E-2</v>
      </c>
      <c r="P200" s="44">
        <v>9.3895681977629694E-2</v>
      </c>
      <c r="Q200" s="44">
        <v>2.5136828440168801E-2</v>
      </c>
      <c r="R200" s="45">
        <v>6.5116651827854097</v>
      </c>
    </row>
    <row r="201" spans="1:18" x14ac:dyDescent="0.3">
      <c r="A201" t="s">
        <v>44</v>
      </c>
      <c r="B201" s="11">
        <v>44256</v>
      </c>
      <c r="C201" s="11" t="s">
        <v>270</v>
      </c>
      <c r="D201">
        <v>0.156016408622726</v>
      </c>
      <c r="E201">
        <v>7.88181130138811E-2</v>
      </c>
      <c r="F201">
        <v>0.63090881902532903</v>
      </c>
      <c r="G201">
        <v>0.29027306796079</v>
      </c>
      <c r="H201" s="43">
        <v>1.88354610331905E-2</v>
      </c>
      <c r="I201" s="44">
        <v>3.8161823687530801E-3</v>
      </c>
      <c r="J201" s="44">
        <v>9.2094408309782494E-2</v>
      </c>
      <c r="K201" s="44">
        <v>0.16117665718298499</v>
      </c>
      <c r="L201" s="44">
        <v>4.07133981131007E-2</v>
      </c>
      <c r="M201" s="44">
        <v>0.333374056881513</v>
      </c>
      <c r="N201" s="44">
        <v>0.177765751859844</v>
      </c>
      <c r="O201" s="44">
        <v>3.5173624535729697E-2</v>
      </c>
      <c r="P201" s="44">
        <v>4.68853523818972E-2</v>
      </c>
      <c r="Q201" s="44">
        <v>9.0165107333204098E-2</v>
      </c>
      <c r="R201" s="45">
        <v>6.8375947950889797</v>
      </c>
    </row>
    <row r="202" spans="1:18" x14ac:dyDescent="0.3">
      <c r="A202" t="s">
        <v>45</v>
      </c>
      <c r="B202" s="11">
        <v>43891</v>
      </c>
      <c r="C202" s="11" t="s">
        <v>270</v>
      </c>
      <c r="D202">
        <v>0.76442921378167605</v>
      </c>
      <c r="E202">
        <v>4.1133653442748601E-2</v>
      </c>
      <c r="F202">
        <v>0.72371517171119104</v>
      </c>
      <c r="G202">
        <v>0.23515117484605999</v>
      </c>
      <c r="H202" s="43">
        <v>1.1057585147937501E-2</v>
      </c>
      <c r="I202" s="44">
        <v>2.7440145106056898E-2</v>
      </c>
      <c r="J202" s="44">
        <v>0.12604734153768801</v>
      </c>
      <c r="K202" s="44">
        <v>0.14532411490929001</v>
      </c>
      <c r="L202" s="44">
        <v>7.3947226280140693E-2</v>
      </c>
      <c r="M202" s="44">
        <v>0.37963884069105203</v>
      </c>
      <c r="N202" s="44">
        <v>6.3483409471072699E-2</v>
      </c>
      <c r="O202" s="44">
        <v>5.5485420359351702E-2</v>
      </c>
      <c r="P202" s="44">
        <v>5.2439696705808898E-2</v>
      </c>
      <c r="Q202" s="44">
        <v>6.5136219791602307E-2</v>
      </c>
      <c r="R202" s="45">
        <v>5.52556438731866</v>
      </c>
    </row>
    <row r="203" spans="1:18" x14ac:dyDescent="0.3">
      <c r="A203" t="s">
        <v>45</v>
      </c>
      <c r="B203" s="11">
        <v>44256</v>
      </c>
      <c r="C203" s="11" t="s">
        <v>270</v>
      </c>
      <c r="D203">
        <v>0.49327488118692803</v>
      </c>
      <c r="E203">
        <v>7.2863512775506706E-2</v>
      </c>
      <c r="F203">
        <v>0.74750066935270298</v>
      </c>
      <c r="G203">
        <v>0.17963581787179</v>
      </c>
      <c r="H203" s="43">
        <v>1.7001873588782399E-2</v>
      </c>
      <c r="I203" s="44">
        <v>1.2443542249629699E-3</v>
      </c>
      <c r="J203" s="44">
        <v>4.4656109887096798E-2</v>
      </c>
      <c r="K203" s="44">
        <v>6.3357977207420396E-2</v>
      </c>
      <c r="L203" s="44">
        <v>5.6223388908360199E-2</v>
      </c>
      <c r="M203" s="44">
        <v>0.55530937739726904</v>
      </c>
      <c r="N203" s="44">
        <v>9.2560761706057398E-2</v>
      </c>
      <c r="O203" s="44">
        <v>6.28364501181959E-2</v>
      </c>
      <c r="P203" s="44">
        <v>2.00730022110432E-2</v>
      </c>
      <c r="Q203" s="44">
        <v>8.6736704750811397E-2</v>
      </c>
      <c r="R203" s="45">
        <v>5.6311026361459602</v>
      </c>
    </row>
    <row r="204" spans="1:18" x14ac:dyDescent="0.3">
      <c r="A204" t="s">
        <v>46</v>
      </c>
      <c r="B204" s="11">
        <v>43891</v>
      </c>
      <c r="C204" s="11" t="s">
        <v>270</v>
      </c>
      <c r="D204">
        <v>0.85307765433123905</v>
      </c>
      <c r="E204">
        <v>2.9686401577678601E-2</v>
      </c>
      <c r="F204">
        <v>0.40735909877790699</v>
      </c>
      <c r="G204">
        <v>0.56295449964441402</v>
      </c>
      <c r="H204" s="43">
        <v>7.2416023679754103E-3</v>
      </c>
      <c r="I204" s="44">
        <v>2.3695256864742598E-2</v>
      </c>
      <c r="J204" s="44">
        <v>5.6071965566763998E-2</v>
      </c>
      <c r="K204" s="44">
        <v>8.1380209884819005E-2</v>
      </c>
      <c r="L204" s="44">
        <v>8.8072731286936198E-2</v>
      </c>
      <c r="M204" s="44">
        <v>0.51099947066923501</v>
      </c>
      <c r="N204" s="44">
        <v>5.28463171097351E-2</v>
      </c>
      <c r="O204" s="44">
        <v>8.0091854791316905E-2</v>
      </c>
      <c r="P204" s="44">
        <v>2.3210671457379799E-2</v>
      </c>
      <c r="Q204" s="44">
        <v>7.6389920001096304E-2</v>
      </c>
      <c r="R204" s="45">
        <v>6.3625205825664004</v>
      </c>
    </row>
    <row r="205" spans="1:18" x14ac:dyDescent="0.3">
      <c r="A205" t="s">
        <v>46</v>
      </c>
      <c r="B205" s="11">
        <v>44256</v>
      </c>
      <c r="C205" s="11" t="s">
        <v>270</v>
      </c>
      <c r="D205">
        <v>0.68546351121836901</v>
      </c>
      <c r="E205">
        <v>2.9411869597827E-2</v>
      </c>
      <c r="F205">
        <v>0.39153281217761599</v>
      </c>
      <c r="G205">
        <v>0.57905531822455703</v>
      </c>
      <c r="H205" s="43">
        <v>7.8039470596993898E-3</v>
      </c>
      <c r="I205" s="44">
        <v>2.4585430420814101E-3</v>
      </c>
      <c r="J205" s="44">
        <v>1.59311357321533E-3</v>
      </c>
      <c r="K205" s="44">
        <v>4.59257689264587E-2</v>
      </c>
      <c r="L205" s="44">
        <v>7.6727030019262496E-2</v>
      </c>
      <c r="M205" s="44">
        <v>0.60377017287499202</v>
      </c>
      <c r="N205" s="44">
        <v>5.9381284513759097E-2</v>
      </c>
      <c r="O205" s="44">
        <v>9.8808590623232398E-2</v>
      </c>
      <c r="P205" s="44">
        <v>6.7916581183345799E-3</v>
      </c>
      <c r="Q205" s="44">
        <v>9.6739891248964899E-2</v>
      </c>
      <c r="R205" s="45">
        <v>6.5635993626523002</v>
      </c>
    </row>
    <row r="206" spans="1:18" x14ac:dyDescent="0.3">
      <c r="A206" t="s">
        <v>47</v>
      </c>
      <c r="B206" s="11">
        <v>43891</v>
      </c>
      <c r="C206" s="11" t="s">
        <v>270</v>
      </c>
      <c r="D206">
        <v>0.55129122552952603</v>
      </c>
      <c r="E206">
        <v>4.4968101489021403E-2</v>
      </c>
      <c r="F206">
        <v>0.38701363219106999</v>
      </c>
      <c r="G206">
        <v>0.56801826631990904</v>
      </c>
      <c r="H206" s="43">
        <v>1.51663972704505E-2</v>
      </c>
      <c r="I206" s="44">
        <v>3.2466824832803401E-2</v>
      </c>
      <c r="J206" s="44">
        <v>0.24966296421765199</v>
      </c>
      <c r="K206" s="44">
        <v>0.20075125341050001</v>
      </c>
      <c r="L206" s="44">
        <v>0.16832367285859601</v>
      </c>
      <c r="M206" s="44">
        <v>8.2494363241083501E-2</v>
      </c>
      <c r="N206" s="44">
        <v>0.118005010282117</v>
      </c>
      <c r="O206" s="44">
        <v>2.7004371044185401E-2</v>
      </c>
      <c r="P206" s="44">
        <v>5.9392493309950098E-2</v>
      </c>
      <c r="Q206" s="44">
        <v>4.6732649532662401E-2</v>
      </c>
      <c r="R206" s="45">
        <v>5.7412182274566197</v>
      </c>
    </row>
    <row r="207" spans="1:18" x14ac:dyDescent="0.3">
      <c r="A207" t="s">
        <v>47</v>
      </c>
      <c r="B207" s="11">
        <v>44256</v>
      </c>
      <c r="C207" s="11" t="s">
        <v>270</v>
      </c>
      <c r="D207">
        <v>0.18865805985998199</v>
      </c>
      <c r="E207">
        <v>8.0979887429801806E-2</v>
      </c>
      <c r="F207">
        <v>0.47538722376069398</v>
      </c>
      <c r="G207">
        <v>0.44363288880950402</v>
      </c>
      <c r="H207" s="43">
        <v>4.8698286821180103E-2</v>
      </c>
      <c r="I207" s="44">
        <v>7.1731047357239796E-3</v>
      </c>
      <c r="J207" s="44">
        <v>0.18502413552042299</v>
      </c>
      <c r="K207" s="44">
        <v>9.6246799188462795E-2</v>
      </c>
      <c r="L207" s="44">
        <v>5.3140094080664599E-2</v>
      </c>
      <c r="M207" s="44">
        <v>0.18994995894011099</v>
      </c>
      <c r="N207" s="44">
        <v>0.281176492836338</v>
      </c>
      <c r="O207" s="44">
        <v>4.9065885957192697E-2</v>
      </c>
      <c r="P207" s="44">
        <v>4.3152656563199901E-2</v>
      </c>
      <c r="Q207" s="44">
        <v>4.63725853567045E-2</v>
      </c>
      <c r="R207" s="45">
        <v>5.7147178271585704</v>
      </c>
    </row>
    <row r="208" spans="1:18" x14ac:dyDescent="0.3">
      <c r="A208" t="s">
        <v>48</v>
      </c>
      <c r="B208" s="11">
        <v>43891</v>
      </c>
      <c r="C208" s="11" t="s">
        <v>270</v>
      </c>
      <c r="D208">
        <v>0.57211089679433602</v>
      </c>
      <c r="E208">
        <v>6.0544253461808598E-2</v>
      </c>
      <c r="F208">
        <v>0.46686973831428602</v>
      </c>
      <c r="G208">
        <v>0.47258600822390501</v>
      </c>
      <c r="H208" s="43">
        <v>7.3103995311444197E-3</v>
      </c>
      <c r="I208" s="44">
        <v>4.33257238982524E-2</v>
      </c>
      <c r="J208" s="44">
        <v>0.17888778488734999</v>
      </c>
      <c r="K208" s="44">
        <v>0.26686620529039601</v>
      </c>
      <c r="L208" s="44">
        <v>0.105086587110043</v>
      </c>
      <c r="M208" s="44">
        <v>0.168419191464555</v>
      </c>
      <c r="N208" s="44">
        <v>0.108919294566726</v>
      </c>
      <c r="O208" s="44">
        <v>3.73249051233231E-2</v>
      </c>
      <c r="P208" s="44">
        <v>4.0629899870837601E-2</v>
      </c>
      <c r="Q208" s="44">
        <v>4.32300082573722E-2</v>
      </c>
      <c r="R208" s="45">
        <v>6.4981639026909104</v>
      </c>
    </row>
    <row r="209" spans="1:18" x14ac:dyDescent="0.3">
      <c r="A209" t="s">
        <v>48</v>
      </c>
      <c r="B209" s="11">
        <v>44256</v>
      </c>
      <c r="C209" s="11" t="s">
        <v>270</v>
      </c>
      <c r="D209">
        <v>0.22137333320917299</v>
      </c>
      <c r="E209">
        <v>0.13052759839481401</v>
      </c>
      <c r="F209">
        <v>0.51702261763513702</v>
      </c>
      <c r="G209">
        <v>0.352449783970049</v>
      </c>
      <c r="H209" s="43">
        <v>1.9466661763295499E-2</v>
      </c>
      <c r="I209" s="44">
        <v>9.7289273770277997E-3</v>
      </c>
      <c r="J209" s="44">
        <v>7.3265402276951594E-2</v>
      </c>
      <c r="K209" s="44">
        <v>0.128758966927672</v>
      </c>
      <c r="L209" s="44">
        <v>5.4464922366162301E-2</v>
      </c>
      <c r="M209" s="44">
        <v>0.37233612242281799</v>
      </c>
      <c r="N209" s="44">
        <v>0.153943268197516</v>
      </c>
      <c r="O209" s="44">
        <v>8.9152703872491093E-2</v>
      </c>
      <c r="P209" s="44">
        <v>2.3506440487982502E-2</v>
      </c>
      <c r="Q209" s="44">
        <v>7.5376584308082806E-2</v>
      </c>
      <c r="R209" s="45">
        <v>6.8849938118541401</v>
      </c>
    </row>
    <row r="210" spans="1:18" x14ac:dyDescent="0.3">
      <c r="A210" t="s">
        <v>49</v>
      </c>
      <c r="B210" s="11">
        <v>43891</v>
      </c>
      <c r="C210" s="11" t="s">
        <v>270</v>
      </c>
      <c r="D210">
        <v>0.59145884519671699</v>
      </c>
      <c r="E210">
        <v>1.34849636949425E-2</v>
      </c>
      <c r="F210">
        <v>0.35939735442996101</v>
      </c>
      <c r="G210">
        <v>0.62711768187509598</v>
      </c>
      <c r="H210" s="43">
        <v>1.42632348471985E-2</v>
      </c>
      <c r="I210" s="44">
        <v>1.46094875796762E-2</v>
      </c>
      <c r="J210" s="44">
        <v>0.164514092033377</v>
      </c>
      <c r="K210" s="44">
        <v>0.30463369688219999</v>
      </c>
      <c r="L210" s="44">
        <v>0.103658064185426</v>
      </c>
      <c r="M210" s="44">
        <v>0.20103308875640799</v>
      </c>
      <c r="N210" s="44">
        <v>0.119771927001114</v>
      </c>
      <c r="O210" s="44">
        <v>1.1781718848638999E-2</v>
      </c>
      <c r="P210" s="44">
        <v>6.0085259447102503E-2</v>
      </c>
      <c r="Q210" s="44">
        <v>5.6494304188595898E-3</v>
      </c>
      <c r="R210" s="45">
        <v>4.3244147825286303</v>
      </c>
    </row>
    <row r="211" spans="1:18" x14ac:dyDescent="0.3">
      <c r="A211" t="s">
        <v>49</v>
      </c>
      <c r="B211" s="11">
        <v>44256</v>
      </c>
      <c r="C211" s="11" t="s">
        <v>270</v>
      </c>
      <c r="D211">
        <v>0.233383037412115</v>
      </c>
      <c r="E211">
        <v>2.5398779292917201E-2</v>
      </c>
      <c r="F211">
        <v>0.506688249318901</v>
      </c>
      <c r="G211">
        <v>0.467912971388182</v>
      </c>
      <c r="H211" s="43">
        <v>1.8317918939226699E-2</v>
      </c>
      <c r="I211" s="44">
        <v>1.87475016608801E-3</v>
      </c>
      <c r="J211" s="44">
        <v>0.15084649607828801</v>
      </c>
      <c r="K211" s="44">
        <v>0.17874019133197799</v>
      </c>
      <c r="L211" s="44">
        <v>3.83078080138472E-2</v>
      </c>
      <c r="M211" s="44">
        <v>0.34776319026543501</v>
      </c>
      <c r="N211" s="44">
        <v>0.21934341805430099</v>
      </c>
      <c r="O211" s="44">
        <v>1.0271257773146801E-2</v>
      </c>
      <c r="P211" s="44">
        <v>2.80906845773819E-2</v>
      </c>
      <c r="Q211" s="44">
        <v>6.4442848003065899E-3</v>
      </c>
      <c r="R211" s="45">
        <v>4.6572505540808704</v>
      </c>
    </row>
    <row r="212" spans="1:18" x14ac:dyDescent="0.3">
      <c r="A212" t="s">
        <v>50</v>
      </c>
      <c r="B212" s="11">
        <v>43891</v>
      </c>
      <c r="C212" s="11" t="s">
        <v>270</v>
      </c>
      <c r="D212">
        <v>0.64969217803637003</v>
      </c>
      <c r="E212">
        <v>1.8708272894959101E-2</v>
      </c>
      <c r="F212">
        <v>0.458771668180252</v>
      </c>
      <c r="G212">
        <v>0.52252005892478903</v>
      </c>
      <c r="H212" s="43">
        <v>1.3011435735243999E-2</v>
      </c>
      <c r="I212" s="44">
        <v>1.30257070665338E-2</v>
      </c>
      <c r="J212" s="44">
        <v>0.170953393883784</v>
      </c>
      <c r="K212" s="44">
        <v>0.117796950208493</v>
      </c>
      <c r="L212" s="44">
        <v>0.13388040681784899</v>
      </c>
      <c r="M212" s="44">
        <v>0.34751922576278899</v>
      </c>
      <c r="N212" s="44">
        <v>9.0129117566940101E-2</v>
      </c>
      <c r="O212" s="44">
        <v>2.6775413855090399E-2</v>
      </c>
      <c r="P212" s="44">
        <v>4.3034258317410999E-2</v>
      </c>
      <c r="Q212" s="44">
        <v>4.3874090785865801E-2</v>
      </c>
      <c r="R212" s="45">
        <v>6.2795616184144398</v>
      </c>
    </row>
    <row r="213" spans="1:18" x14ac:dyDescent="0.3">
      <c r="A213" t="s">
        <v>50</v>
      </c>
      <c r="B213" s="11">
        <v>44256</v>
      </c>
      <c r="C213" s="11" t="s">
        <v>270</v>
      </c>
      <c r="D213">
        <v>0.40336021596230498</v>
      </c>
      <c r="E213">
        <v>2.13134508376993E-2</v>
      </c>
      <c r="F213">
        <v>0.54707211859137606</v>
      </c>
      <c r="G213">
        <v>0.43161443057092502</v>
      </c>
      <c r="H213" s="43">
        <v>1.9724333517428701E-2</v>
      </c>
      <c r="I213" s="44">
        <v>4.9790460754107301E-5</v>
      </c>
      <c r="J213" s="44">
        <v>6.0520514701980198E-4</v>
      </c>
      <c r="K213" s="44">
        <v>5.2925270743559599E-2</v>
      </c>
      <c r="L213" s="44">
        <v>0.190291636415369</v>
      </c>
      <c r="M213" s="44">
        <v>0.53073515362641899</v>
      </c>
      <c r="N213" s="44">
        <v>0.10637180922815601</v>
      </c>
      <c r="O213" s="44">
        <v>1.7016306585552299E-2</v>
      </c>
      <c r="P213" s="44">
        <v>1.32015681274994E-2</v>
      </c>
      <c r="Q213" s="44">
        <v>6.9078926148242598E-2</v>
      </c>
      <c r="R213" s="45">
        <v>6.5877637659407897</v>
      </c>
    </row>
    <row r="214" spans="1:18" x14ac:dyDescent="0.3">
      <c r="A214" t="s">
        <v>51</v>
      </c>
      <c r="B214" s="11">
        <v>43891</v>
      </c>
      <c r="C214" s="11" t="s">
        <v>270</v>
      </c>
      <c r="D214">
        <v>0.60686666471145501</v>
      </c>
      <c r="E214">
        <v>3.2330113843454397E-2</v>
      </c>
      <c r="F214">
        <v>0.64373414554081199</v>
      </c>
      <c r="G214">
        <v>0.32393574061573299</v>
      </c>
      <c r="H214" s="43">
        <v>1.12152074074567E-2</v>
      </c>
      <c r="I214" s="44">
        <v>5.1355851518172797E-2</v>
      </c>
      <c r="J214" s="44">
        <v>0.24930643867747601</v>
      </c>
      <c r="K214" s="44">
        <v>0.158167871789338</v>
      </c>
      <c r="L214" s="44">
        <v>0.10387270626223299</v>
      </c>
      <c r="M214" s="44">
        <v>0.206609187038583</v>
      </c>
      <c r="N214" s="44">
        <v>9.8763214078347206E-2</v>
      </c>
      <c r="O214" s="44">
        <v>4.7862194184811503E-2</v>
      </c>
      <c r="P214" s="44">
        <v>2.9161728901492899E-2</v>
      </c>
      <c r="Q214" s="44">
        <v>4.3685600142089498E-2</v>
      </c>
      <c r="R214" s="45">
        <v>6.6286259060556496</v>
      </c>
    </row>
    <row r="215" spans="1:18" x14ac:dyDescent="0.3">
      <c r="A215" t="s">
        <v>51</v>
      </c>
      <c r="B215" s="11">
        <v>44256</v>
      </c>
      <c r="C215" s="11" t="s">
        <v>270</v>
      </c>
      <c r="D215">
        <v>0.31164508133180402</v>
      </c>
      <c r="E215">
        <v>6.7284742570177594E-2</v>
      </c>
      <c r="F215">
        <v>0.70610169931297295</v>
      </c>
      <c r="G215">
        <v>0.22661355811684999</v>
      </c>
      <c r="H215" s="43">
        <v>2.11382887456887E-2</v>
      </c>
      <c r="I215" s="44">
        <v>7.6761127443759399E-3</v>
      </c>
      <c r="J215" s="44">
        <v>0.120504112146401</v>
      </c>
      <c r="K215" s="44">
        <v>0.102109017950179</v>
      </c>
      <c r="L215" s="44">
        <v>7.6041900100222506E-2</v>
      </c>
      <c r="M215" s="44">
        <v>0.37446190122846801</v>
      </c>
      <c r="N215" s="44">
        <v>0.14583851021442701</v>
      </c>
      <c r="O215" s="44">
        <v>4.87687424230379E-2</v>
      </c>
      <c r="P215" s="44">
        <v>2.0114112005077699E-2</v>
      </c>
      <c r="Q215" s="44">
        <v>8.3347302442121199E-2</v>
      </c>
      <c r="R215" s="45">
        <v>6.6811765442472097</v>
      </c>
    </row>
    <row r="216" spans="1:18" x14ac:dyDescent="0.3">
      <c r="A216" t="s">
        <v>52</v>
      </c>
      <c r="B216" s="11">
        <v>43891</v>
      </c>
      <c r="C216" s="11" t="s">
        <v>270</v>
      </c>
      <c r="D216">
        <v>0.74570764685939295</v>
      </c>
      <c r="E216">
        <v>0.10033472904174801</v>
      </c>
      <c r="F216">
        <v>0.71280327141952404</v>
      </c>
      <c r="G216">
        <v>0.18686199953872801</v>
      </c>
      <c r="H216" s="43">
        <v>1.1340857594907701E-2</v>
      </c>
      <c r="I216" s="44">
        <v>1.8755428495286101E-2</v>
      </c>
      <c r="J216" s="44">
        <v>0.15769738206436101</v>
      </c>
      <c r="K216" s="44">
        <v>0.101230718457284</v>
      </c>
      <c r="L216" s="44">
        <v>6.2098650151010001E-2</v>
      </c>
      <c r="M216" s="44">
        <v>0.483401740650231</v>
      </c>
      <c r="N216" s="44">
        <v>6.4140029376283797E-2</v>
      </c>
      <c r="O216" s="44">
        <v>2.6911295259231201E-2</v>
      </c>
      <c r="P216" s="44">
        <v>1.40191927743525E-2</v>
      </c>
      <c r="Q216" s="44">
        <v>6.04047051770535E-2</v>
      </c>
      <c r="R216" s="45">
        <v>6.8518002128622797</v>
      </c>
    </row>
    <row r="217" spans="1:18" x14ac:dyDescent="0.3">
      <c r="A217" t="s">
        <v>52</v>
      </c>
      <c r="B217" s="11">
        <v>44256</v>
      </c>
      <c r="C217" s="11" t="s">
        <v>270</v>
      </c>
      <c r="D217">
        <v>0.51202866475876796</v>
      </c>
      <c r="E217">
        <v>0.14557731177557801</v>
      </c>
      <c r="F217">
        <v>0.73656966841474603</v>
      </c>
      <c r="G217">
        <v>0.117853019809676</v>
      </c>
      <c r="H217" s="43">
        <v>2.1889048544231099E-2</v>
      </c>
      <c r="I217" s="44">
        <v>1.0684990181062701E-3</v>
      </c>
      <c r="J217" s="44">
        <v>1.25803250583375E-2</v>
      </c>
      <c r="K217" s="44">
        <v>5.4693197933884601E-2</v>
      </c>
      <c r="L217" s="44">
        <v>1.22743504513866E-2</v>
      </c>
      <c r="M217" s="44">
        <v>0.702106631966946</v>
      </c>
      <c r="N217" s="44">
        <v>8.1867568247365005E-2</v>
      </c>
      <c r="O217" s="44">
        <v>4.0948026223428399E-2</v>
      </c>
      <c r="P217" s="44">
        <v>4.6377331522662697E-3</v>
      </c>
      <c r="Q217" s="44">
        <v>6.7934619404048005E-2</v>
      </c>
      <c r="R217" s="45">
        <v>7.0543329186956099</v>
      </c>
    </row>
    <row r="218" spans="1:18" x14ac:dyDescent="0.3">
      <c r="A218" t="s">
        <v>53</v>
      </c>
      <c r="B218" s="11">
        <v>43891</v>
      </c>
      <c r="C218" s="11" t="s">
        <v>270</v>
      </c>
      <c r="D218">
        <v>0.70490294351848104</v>
      </c>
      <c r="E218">
        <v>3.04490483707106E-2</v>
      </c>
      <c r="F218">
        <v>0.62061396811868996</v>
      </c>
      <c r="G218">
        <v>0.34893698351059899</v>
      </c>
      <c r="H218" s="43">
        <v>6.6677349298750899E-3</v>
      </c>
      <c r="I218" s="44">
        <v>4.0373886354338299E-2</v>
      </c>
      <c r="J218" s="44">
        <v>0.29754445372199401</v>
      </c>
      <c r="K218" s="44">
        <v>0.15742469721178701</v>
      </c>
      <c r="L218" s="44">
        <v>0.14929867863221399</v>
      </c>
      <c r="M218" s="44">
        <v>0.158157558897666</v>
      </c>
      <c r="N218" s="44">
        <v>9.7887844173897398E-2</v>
      </c>
      <c r="O218" s="44">
        <v>4.97306035607437E-2</v>
      </c>
      <c r="P218" s="44">
        <v>2.1184153620376601E-2</v>
      </c>
      <c r="Q218" s="44">
        <v>2.17303888971087E-2</v>
      </c>
      <c r="R218" s="45">
        <v>5.9147368102646896</v>
      </c>
    </row>
    <row r="219" spans="1:18" x14ac:dyDescent="0.3">
      <c r="A219" t="s">
        <v>53</v>
      </c>
      <c r="B219" s="11">
        <v>44256</v>
      </c>
      <c r="C219" s="11" t="s">
        <v>270</v>
      </c>
      <c r="D219">
        <v>0.37286303153319</v>
      </c>
      <c r="E219">
        <v>6.17557164410584E-2</v>
      </c>
      <c r="F219">
        <v>0.71849488521251004</v>
      </c>
      <c r="G219">
        <v>0.21974939834643201</v>
      </c>
      <c r="H219" s="43">
        <v>1.13899144382602E-2</v>
      </c>
      <c r="I219" s="44">
        <v>5.6938652498239803E-3</v>
      </c>
      <c r="J219" s="44">
        <v>7.2155932002675005E-2</v>
      </c>
      <c r="K219" s="44">
        <v>8.9177996452524805E-2</v>
      </c>
      <c r="L219" s="44">
        <v>0.18849505017902499</v>
      </c>
      <c r="M219" s="44">
        <v>0.31850394606086502</v>
      </c>
      <c r="N219" s="44">
        <v>0.134279979935085</v>
      </c>
      <c r="O219" s="44">
        <v>0.141153770721372</v>
      </c>
      <c r="P219" s="44">
        <v>1.08268039963243E-2</v>
      </c>
      <c r="Q219" s="44">
        <v>2.83227409640446E-2</v>
      </c>
      <c r="R219" s="45">
        <v>6.4902579143367003</v>
      </c>
    </row>
    <row r="220" spans="1:18" x14ac:dyDescent="0.3">
      <c r="A220" t="s">
        <v>54</v>
      </c>
      <c r="B220" s="11">
        <v>43891</v>
      </c>
      <c r="C220" s="11" t="s">
        <v>270</v>
      </c>
      <c r="D220">
        <v>0.58675942257128599</v>
      </c>
      <c r="E220">
        <v>4.41799697325541E-2</v>
      </c>
      <c r="F220">
        <v>0.53895617863124601</v>
      </c>
      <c r="G220">
        <v>0.41686385163619999</v>
      </c>
      <c r="H220" s="43">
        <v>1.09742289237126E-2</v>
      </c>
      <c r="I220" s="44">
        <v>1.6003628380021201E-2</v>
      </c>
      <c r="J220" s="44">
        <v>0.16129314108101001</v>
      </c>
      <c r="K220" s="44">
        <v>0.18082766269807099</v>
      </c>
      <c r="L220" s="44">
        <v>0.108348823297526</v>
      </c>
      <c r="M220" s="44">
        <v>0.27781870441133499</v>
      </c>
      <c r="N220" s="44">
        <v>9.5805374720369194E-2</v>
      </c>
      <c r="O220" s="44">
        <v>3.4892218506803199E-2</v>
      </c>
      <c r="P220" s="44">
        <v>7.4081349404920005E-2</v>
      </c>
      <c r="Q220" s="44">
        <v>3.99548685762314E-2</v>
      </c>
      <c r="R220" s="45">
        <v>4.5556391885222602</v>
      </c>
    </row>
    <row r="221" spans="1:18" x14ac:dyDescent="0.3">
      <c r="A221" t="s">
        <v>54</v>
      </c>
      <c r="B221" s="11">
        <v>44256</v>
      </c>
      <c r="C221" s="11" t="s">
        <v>270</v>
      </c>
      <c r="D221">
        <v>0.28005439515715702</v>
      </c>
      <c r="E221">
        <v>6.6788146732253098E-2</v>
      </c>
      <c r="F221">
        <v>0.63249504747654395</v>
      </c>
      <c r="G221">
        <v>0.30071680579120302</v>
      </c>
      <c r="H221" s="43">
        <v>2.7490384838204301E-2</v>
      </c>
      <c r="I221" s="44">
        <v>3.80966746117129E-3</v>
      </c>
      <c r="J221" s="44">
        <v>8.6519277433270397E-2</v>
      </c>
      <c r="K221" s="44">
        <v>6.6420456729378297E-2</v>
      </c>
      <c r="L221" s="44">
        <v>2.59308740739548E-2</v>
      </c>
      <c r="M221" s="44">
        <v>0.49174490643074198</v>
      </c>
      <c r="N221" s="44">
        <v>0.13861617156637401</v>
      </c>
      <c r="O221" s="44">
        <v>6.6890325475845905E-2</v>
      </c>
      <c r="P221" s="44">
        <v>4.42272604216115E-2</v>
      </c>
      <c r="Q221" s="44">
        <v>4.8350675569447797E-2</v>
      </c>
      <c r="R221" s="45">
        <v>4.8141121447044597</v>
      </c>
    </row>
    <row r="222" spans="1:18" x14ac:dyDescent="0.3">
      <c r="A222" t="s">
        <v>55</v>
      </c>
      <c r="B222" s="11">
        <v>43891</v>
      </c>
      <c r="C222" s="11" t="s">
        <v>270</v>
      </c>
      <c r="D222">
        <v>0.72312803540025605</v>
      </c>
      <c r="E222">
        <v>5.6401594733358297E-2</v>
      </c>
      <c r="F222">
        <v>0.67179790071478596</v>
      </c>
      <c r="G222">
        <v>0.271800504551856</v>
      </c>
      <c r="H222" s="43">
        <v>1.48101148799253E-2</v>
      </c>
      <c r="I222" s="44">
        <v>2.3708200283767099E-2</v>
      </c>
      <c r="J222" s="44">
        <v>0.123325640245196</v>
      </c>
      <c r="K222" s="44">
        <v>0.193823214162542</v>
      </c>
      <c r="L222" s="44">
        <v>9.8936339894669906E-2</v>
      </c>
      <c r="M222" s="44">
        <v>0.32919371219566401</v>
      </c>
      <c r="N222" s="44">
        <v>7.1585459381296804E-2</v>
      </c>
      <c r="O222" s="44">
        <v>3.0179447779890099E-2</v>
      </c>
      <c r="P222" s="44">
        <v>3.4989687056011902E-2</v>
      </c>
      <c r="Q222" s="44">
        <v>7.9448184121037102E-2</v>
      </c>
      <c r="R222" s="45">
        <v>6.1128461977508497</v>
      </c>
    </row>
    <row r="223" spans="1:18" x14ac:dyDescent="0.3">
      <c r="A223" t="s">
        <v>55</v>
      </c>
      <c r="B223" s="11">
        <v>44256</v>
      </c>
      <c r="C223" s="11" t="s">
        <v>270</v>
      </c>
      <c r="D223">
        <v>0.41403928474138901</v>
      </c>
      <c r="E223">
        <v>8.5317179735294596E-2</v>
      </c>
      <c r="F223">
        <v>0.69634312655173902</v>
      </c>
      <c r="G223">
        <v>0.21833969371296599</v>
      </c>
      <c r="H223" s="43">
        <v>2.26126151992029E-2</v>
      </c>
      <c r="I223" s="44">
        <v>3.6409959856753601E-3</v>
      </c>
      <c r="J223" s="44">
        <v>5.2161384895954802E-2</v>
      </c>
      <c r="K223" s="44">
        <v>7.7675429575360694E-2</v>
      </c>
      <c r="L223" s="44">
        <v>4.4297916125745102E-2</v>
      </c>
      <c r="M223" s="44">
        <v>0.51348676962241702</v>
      </c>
      <c r="N223" s="44">
        <v>7.8585708300307699E-2</v>
      </c>
      <c r="O223" s="44">
        <v>6.4695275913575198E-2</v>
      </c>
      <c r="P223" s="44">
        <v>2.00014991105819E-2</v>
      </c>
      <c r="Q223" s="44">
        <v>0.122842405271179</v>
      </c>
      <c r="R223" s="45">
        <v>6.1542303707474098</v>
      </c>
    </row>
    <row r="224" spans="1:18" x14ac:dyDescent="0.3">
      <c r="A224" t="s">
        <v>56</v>
      </c>
      <c r="B224" s="11">
        <v>43891</v>
      </c>
      <c r="C224" s="11" t="s">
        <v>270</v>
      </c>
      <c r="D224">
        <v>0.81783437300862105</v>
      </c>
      <c r="E224">
        <v>8.6229353178385607E-2</v>
      </c>
      <c r="F224">
        <v>0.43486324391848502</v>
      </c>
      <c r="G224">
        <v>0.47890740290313</v>
      </c>
      <c r="H224" s="43">
        <v>8.4272754901874893E-3</v>
      </c>
      <c r="I224" s="44">
        <v>6.46553777201708E-3</v>
      </c>
      <c r="J224" s="44">
        <v>7.1417673487743402E-2</v>
      </c>
      <c r="K224" s="44">
        <v>7.0134836359932395E-2</v>
      </c>
      <c r="L224" s="44">
        <v>3.78082733979574E-2</v>
      </c>
      <c r="M224" s="44">
        <v>0.475411275607664</v>
      </c>
      <c r="N224" s="44">
        <v>6.0459187403241098E-2</v>
      </c>
      <c r="O224" s="44">
        <v>2.1554552753864101E-2</v>
      </c>
      <c r="P224" s="44">
        <v>5.9104037273391898E-2</v>
      </c>
      <c r="Q224" s="44">
        <v>0.18921735045400101</v>
      </c>
      <c r="R224" s="45">
        <v>6.1371508446348697</v>
      </c>
    </row>
    <row r="225" spans="1:18" x14ac:dyDescent="0.3">
      <c r="A225" t="s">
        <v>56</v>
      </c>
      <c r="B225" s="11">
        <v>44256</v>
      </c>
      <c r="C225" s="11" t="s">
        <v>270</v>
      </c>
      <c r="D225">
        <v>0.63421678116993296</v>
      </c>
      <c r="E225">
        <v>9.1085202651731006E-2</v>
      </c>
      <c r="F225">
        <v>0.43573502811879</v>
      </c>
      <c r="G225">
        <v>0.47317976922947902</v>
      </c>
      <c r="H225" s="43">
        <v>1.1389162561170601E-2</v>
      </c>
      <c r="I225" s="44">
        <v>4.7879678026232402E-4</v>
      </c>
      <c r="J225" s="44">
        <v>1.5460320129999899E-3</v>
      </c>
      <c r="K225" s="44">
        <v>5.2453953715460001E-2</v>
      </c>
      <c r="L225" s="44">
        <v>1.1463176868070199E-2</v>
      </c>
      <c r="M225" s="44">
        <v>0.51718049891059004</v>
      </c>
      <c r="N225" s="44">
        <v>7.1392359344937997E-2</v>
      </c>
      <c r="O225" s="44">
        <v>3.2852559886434797E-2</v>
      </c>
      <c r="P225" s="44">
        <v>2.4204099332018801E-2</v>
      </c>
      <c r="Q225" s="44">
        <v>0.27703936058805501</v>
      </c>
      <c r="R225" s="45">
        <v>6.1132735045562399</v>
      </c>
    </row>
    <row r="226" spans="1:18" x14ac:dyDescent="0.3">
      <c r="A226" t="s">
        <v>57</v>
      </c>
      <c r="B226" s="11">
        <v>43891</v>
      </c>
      <c r="C226" s="11" t="s">
        <v>270</v>
      </c>
      <c r="D226">
        <v>0.52462117617525605</v>
      </c>
      <c r="E226">
        <v>4.2195620588682203E-2</v>
      </c>
      <c r="F226">
        <v>0.394496104532987</v>
      </c>
      <c r="G226">
        <v>0.56330827487833102</v>
      </c>
      <c r="H226" s="43">
        <v>6.3123833024233298E-3</v>
      </c>
      <c r="I226" s="44">
        <v>2.4850589818366201E-2</v>
      </c>
      <c r="J226" s="44">
        <v>0.20643139725402601</v>
      </c>
      <c r="K226" s="44">
        <v>0.14862138404689099</v>
      </c>
      <c r="L226" s="44">
        <v>0.120967715535465</v>
      </c>
      <c r="M226" s="44">
        <v>0.15171191142340101</v>
      </c>
      <c r="N226" s="44">
        <v>6.1537246202822797E-2</v>
      </c>
      <c r="O226" s="44">
        <v>0.14243856481932499</v>
      </c>
      <c r="P226" s="44">
        <v>7.6023464596496795E-2</v>
      </c>
      <c r="Q226" s="44">
        <v>6.1105343000783199E-2</v>
      </c>
      <c r="R226" s="45">
        <v>5.7869779147213203</v>
      </c>
    </row>
    <row r="227" spans="1:18" x14ac:dyDescent="0.3">
      <c r="A227" t="s">
        <v>57</v>
      </c>
      <c r="B227" s="11">
        <v>44256</v>
      </c>
      <c r="C227" s="11" t="s">
        <v>270</v>
      </c>
      <c r="D227">
        <v>0.153203780755474</v>
      </c>
      <c r="E227">
        <v>0.12861717118966501</v>
      </c>
      <c r="F227">
        <v>0.50918312625568096</v>
      </c>
      <c r="G227">
        <v>0.362199702554654</v>
      </c>
      <c r="H227" s="43">
        <v>1.52577729427016E-2</v>
      </c>
      <c r="I227" s="44">
        <v>5.3996217730001997E-3</v>
      </c>
      <c r="J227" s="44">
        <v>4.8391614682125703E-2</v>
      </c>
      <c r="K227" s="44">
        <v>9.3530026018494097E-2</v>
      </c>
      <c r="L227" s="44">
        <v>3.57892256068967E-2</v>
      </c>
      <c r="M227" s="44">
        <v>0.41410994264601497</v>
      </c>
      <c r="N227" s="44">
        <v>0.165982261004571</v>
      </c>
      <c r="O227" s="44">
        <v>3.1340628920552997E-2</v>
      </c>
      <c r="P227" s="44">
        <v>4.1122599836928703E-2</v>
      </c>
      <c r="Q227" s="44">
        <v>0.14907630656871401</v>
      </c>
      <c r="R227" s="45">
        <v>6.0474252269192004</v>
      </c>
    </row>
    <row r="228" spans="1:18" x14ac:dyDescent="0.3">
      <c r="A228" t="s">
        <v>58</v>
      </c>
      <c r="B228" s="11">
        <v>43891</v>
      </c>
      <c r="C228" s="11" t="s">
        <v>270</v>
      </c>
      <c r="D228">
        <v>0.68106086904485696</v>
      </c>
      <c r="E228">
        <v>8.9197897356750197E-2</v>
      </c>
      <c r="F228">
        <v>0.75751138441806498</v>
      </c>
      <c r="G228">
        <v>0.153290718225185</v>
      </c>
      <c r="H228" s="43">
        <v>1.4775865947659599E-2</v>
      </c>
      <c r="I228" s="44">
        <v>2.7231110667221298E-2</v>
      </c>
      <c r="J228" s="44">
        <v>0.19241607283853601</v>
      </c>
      <c r="K228" s="44">
        <v>0.16180107713823499</v>
      </c>
      <c r="L228" s="44">
        <v>8.8927374664929296E-2</v>
      </c>
      <c r="M228" s="44">
        <v>0.239397095788213</v>
      </c>
      <c r="N228" s="44">
        <v>0.109913051940495</v>
      </c>
      <c r="O228" s="44">
        <v>3.1031003952149899E-2</v>
      </c>
      <c r="P228" s="44">
        <v>6.0959772894469903E-2</v>
      </c>
      <c r="Q228" s="44">
        <v>7.3547574168091004E-2</v>
      </c>
      <c r="R228" s="45">
        <v>5.7396380597480201</v>
      </c>
    </row>
    <row r="229" spans="1:18" x14ac:dyDescent="0.3">
      <c r="A229" t="s">
        <v>58</v>
      </c>
      <c r="B229" s="11">
        <v>44256</v>
      </c>
      <c r="C229" s="11" t="s">
        <v>270</v>
      </c>
      <c r="D229">
        <v>0.42624204764844797</v>
      </c>
      <c r="E229">
        <v>0.123918345825773</v>
      </c>
      <c r="F229">
        <v>0.77218687413300802</v>
      </c>
      <c r="G229">
        <v>0.10389478004121901</v>
      </c>
      <c r="H229" s="43">
        <v>2.6646823902355302E-2</v>
      </c>
      <c r="I229" s="44">
        <v>8.6816897747132003E-4</v>
      </c>
      <c r="J229" s="44">
        <v>0.111817203654904</v>
      </c>
      <c r="K229" s="44">
        <v>0.107986966425466</v>
      </c>
      <c r="L229" s="44">
        <v>5.72112359788872E-2</v>
      </c>
      <c r="M229" s="44">
        <v>0.359655197073945</v>
      </c>
      <c r="N229" s="44">
        <v>0.16110841398648401</v>
      </c>
      <c r="O229" s="44">
        <v>4.7755373847849399E-2</v>
      </c>
      <c r="P229" s="44">
        <v>2.0801162938987899E-2</v>
      </c>
      <c r="Q229" s="44">
        <v>0.10614945321365001</v>
      </c>
      <c r="R229" s="45">
        <v>5.8785811434356798</v>
      </c>
    </row>
    <row r="230" spans="1:18" x14ac:dyDescent="0.3">
      <c r="A230" t="s">
        <v>59</v>
      </c>
      <c r="B230" s="11">
        <v>43891</v>
      </c>
      <c r="C230" s="11" t="s">
        <v>270</v>
      </c>
      <c r="D230">
        <v>0.54299186738328498</v>
      </c>
      <c r="E230">
        <v>2.0198372353665801E-2</v>
      </c>
      <c r="F230">
        <v>0.60013924691893095</v>
      </c>
      <c r="G230">
        <v>0.37966238072740399</v>
      </c>
      <c r="H230" s="43">
        <v>1.1649563101829E-2</v>
      </c>
      <c r="I230" s="44">
        <v>4.7136948883231701E-2</v>
      </c>
      <c r="J230" s="44">
        <v>0.33564916245351201</v>
      </c>
      <c r="K230" s="44">
        <v>0.13268535917875199</v>
      </c>
      <c r="L230" s="44">
        <v>0.102116203833852</v>
      </c>
      <c r="M230" s="44">
        <v>7.2629360924866507E-2</v>
      </c>
      <c r="N230" s="44">
        <v>0.112710256609887</v>
      </c>
      <c r="O230" s="44">
        <v>2.7148661405354799E-2</v>
      </c>
      <c r="P230" s="44">
        <v>1.6768558634825001E-2</v>
      </c>
      <c r="Q230" s="44">
        <v>0.141505924973891</v>
      </c>
      <c r="R230" s="45">
        <v>7.4839146765820503</v>
      </c>
    </row>
    <row r="231" spans="1:18" x14ac:dyDescent="0.3">
      <c r="A231" t="s">
        <v>59</v>
      </c>
      <c r="B231" s="11">
        <v>44256</v>
      </c>
      <c r="C231" s="11" t="s">
        <v>270</v>
      </c>
      <c r="D231">
        <v>0.23300871229297601</v>
      </c>
      <c r="E231">
        <v>3.9220410090301097E-2</v>
      </c>
      <c r="F231">
        <v>0.700015227485971</v>
      </c>
      <c r="G231">
        <v>0.26076436242372802</v>
      </c>
      <c r="H231" s="43">
        <v>1.8952144773662801E-2</v>
      </c>
      <c r="I231" s="44">
        <v>5.2282633232215402E-3</v>
      </c>
      <c r="J231" s="44">
        <v>0.110899646115307</v>
      </c>
      <c r="K231" s="44">
        <v>4.9551472851311597E-2</v>
      </c>
      <c r="L231" s="44">
        <v>9.4899703657533793E-2</v>
      </c>
      <c r="M231" s="44">
        <v>0.14628344107994301</v>
      </c>
      <c r="N231" s="44">
        <v>0.21885557215468801</v>
      </c>
      <c r="O231" s="44">
        <v>4.9917559074872497E-2</v>
      </c>
      <c r="P231" s="44">
        <v>2.0198207986780398E-3</v>
      </c>
      <c r="Q231" s="44">
        <v>0.30339237617078102</v>
      </c>
      <c r="R231" s="45">
        <v>7.6038456676195203</v>
      </c>
    </row>
    <row r="232" spans="1:18" x14ac:dyDescent="0.3">
      <c r="A232" t="s">
        <v>60</v>
      </c>
      <c r="B232" s="11">
        <v>43891</v>
      </c>
      <c r="C232" s="11" t="s">
        <v>270</v>
      </c>
      <c r="D232">
        <v>0.60199684722319302</v>
      </c>
      <c r="E232">
        <v>3.8601982752528602E-2</v>
      </c>
      <c r="F232">
        <v>0.67756431984462895</v>
      </c>
      <c r="G232">
        <v>0.28383369740284298</v>
      </c>
      <c r="H232" s="43">
        <v>1.25553723643364E-2</v>
      </c>
      <c r="I232" s="44">
        <v>3.5527383773994801E-2</v>
      </c>
      <c r="J232" s="44">
        <v>0.27866205106049602</v>
      </c>
      <c r="K232" s="44">
        <v>0.16800981997148001</v>
      </c>
      <c r="L232" s="44">
        <v>0.11265424165929599</v>
      </c>
      <c r="M232" s="44">
        <v>0.10527012775722901</v>
      </c>
      <c r="N232" s="44">
        <v>0.12917956690072699</v>
      </c>
      <c r="O232" s="44">
        <v>8.3839360244842398E-2</v>
      </c>
      <c r="P232" s="44">
        <v>6.4923767182046496E-2</v>
      </c>
      <c r="Q232" s="44">
        <v>9.3783090855530694E-3</v>
      </c>
      <c r="R232" s="45">
        <v>7.5093541975417599</v>
      </c>
    </row>
    <row r="233" spans="1:18" x14ac:dyDescent="0.3">
      <c r="A233" t="s">
        <v>60</v>
      </c>
      <c r="B233" s="11">
        <v>44256</v>
      </c>
      <c r="C233" s="11" t="s">
        <v>270</v>
      </c>
      <c r="D233">
        <v>0.27814882141344599</v>
      </c>
      <c r="E233">
        <v>8.5330823926444005E-2</v>
      </c>
      <c r="F233">
        <v>0.69923612706946403</v>
      </c>
      <c r="G233">
        <v>0.21543304900409199</v>
      </c>
      <c r="H233" s="43">
        <v>3.4212042750202599E-2</v>
      </c>
      <c r="I233" s="44">
        <v>0</v>
      </c>
      <c r="J233" s="44">
        <v>0.203096788700629</v>
      </c>
      <c r="K233" s="44">
        <v>0.108076224101274</v>
      </c>
      <c r="L233" s="44">
        <v>7.9169831204157506E-2</v>
      </c>
      <c r="M233" s="44">
        <v>0.17407383790296499</v>
      </c>
      <c r="N233" s="44">
        <v>0.24915850431344799</v>
      </c>
      <c r="O233" s="44">
        <v>9.8454844301399294E-2</v>
      </c>
      <c r="P233" s="44">
        <v>1.93371000139279E-2</v>
      </c>
      <c r="Q233" s="44">
        <v>3.4420826711996602E-2</v>
      </c>
      <c r="R233" s="45">
        <v>7.3494356551535596</v>
      </c>
    </row>
    <row r="234" spans="1:18" x14ac:dyDescent="0.3">
      <c r="A234" t="s">
        <v>61</v>
      </c>
      <c r="B234" s="11">
        <v>43891</v>
      </c>
      <c r="C234" s="11" t="s">
        <v>270</v>
      </c>
      <c r="D234">
        <v>0.689126021792275</v>
      </c>
      <c r="E234">
        <v>4.6077654954087097E-2</v>
      </c>
      <c r="F234">
        <v>0.69145941373168596</v>
      </c>
      <c r="G234">
        <v>0.26246293131422699</v>
      </c>
      <c r="H234" s="43">
        <v>1.10944064633935E-2</v>
      </c>
      <c r="I234" s="44">
        <v>3.0734450832825101E-2</v>
      </c>
      <c r="J234" s="44">
        <v>0.15292267101455301</v>
      </c>
      <c r="K234" s="44">
        <v>0.14546469213384799</v>
      </c>
      <c r="L234" s="44">
        <v>0.11221833275710801</v>
      </c>
      <c r="M234" s="44">
        <v>0.35084996121673301</v>
      </c>
      <c r="N234" s="44">
        <v>6.1889574664730197E-2</v>
      </c>
      <c r="O234" s="44">
        <v>2.8716266540755001E-2</v>
      </c>
      <c r="P234" s="44">
        <v>3.6575073428582197E-2</v>
      </c>
      <c r="Q234" s="44">
        <v>6.9534570947472396E-2</v>
      </c>
      <c r="R234" s="45">
        <v>5.1695323356162701</v>
      </c>
    </row>
    <row r="235" spans="1:18" x14ac:dyDescent="0.3">
      <c r="A235" t="s">
        <v>61</v>
      </c>
      <c r="B235" s="11">
        <v>44256</v>
      </c>
      <c r="C235" s="11" t="s">
        <v>270</v>
      </c>
      <c r="D235">
        <v>0.44801814142051</v>
      </c>
      <c r="E235">
        <v>6.6470997481857905E-2</v>
      </c>
      <c r="F235">
        <v>0.76712661612890498</v>
      </c>
      <c r="G235">
        <v>0.16640238638923699</v>
      </c>
      <c r="H235" s="43">
        <v>2.25314334534913E-2</v>
      </c>
      <c r="I235" s="44">
        <v>3.76769502380448E-4</v>
      </c>
      <c r="J235" s="44">
        <v>4.8484577187575199E-2</v>
      </c>
      <c r="K235" s="44">
        <v>6.3040678989427806E-2</v>
      </c>
      <c r="L235" s="44">
        <v>0.102509696359947</v>
      </c>
      <c r="M235" s="44">
        <v>0.550969236431747</v>
      </c>
      <c r="N235" s="44">
        <v>7.8630501169057496E-2</v>
      </c>
      <c r="O235" s="44">
        <v>3.69907738737296E-2</v>
      </c>
      <c r="P235" s="44">
        <v>6.1843798305231297E-3</v>
      </c>
      <c r="Q235" s="44">
        <v>9.0281953202120097E-2</v>
      </c>
      <c r="R235" s="45">
        <v>5.2828842876800399</v>
      </c>
    </row>
    <row r="236" spans="1:18" x14ac:dyDescent="0.3">
      <c r="A236" t="s">
        <v>62</v>
      </c>
      <c r="B236" s="11">
        <v>43891</v>
      </c>
      <c r="C236" s="11" t="s">
        <v>270</v>
      </c>
      <c r="D236">
        <v>0.62481553812419</v>
      </c>
      <c r="E236">
        <v>8.3736826820302104E-2</v>
      </c>
      <c r="F236">
        <v>0.57495180034309301</v>
      </c>
      <c r="G236">
        <v>0.34131137283660401</v>
      </c>
      <c r="H236" s="43">
        <v>1.88456616105852E-2</v>
      </c>
      <c r="I236" s="44">
        <v>3.5395780128805399E-2</v>
      </c>
      <c r="J236" s="44">
        <v>0.22608783001749899</v>
      </c>
      <c r="K236" s="44">
        <v>0.15321846995865901</v>
      </c>
      <c r="L236" s="44">
        <v>6.00227976745773E-2</v>
      </c>
      <c r="M236" s="44">
        <v>0.17458672708320599</v>
      </c>
      <c r="N236" s="44">
        <v>0.115832352556669</v>
      </c>
      <c r="O236" s="44">
        <v>8.1664972903794403E-2</v>
      </c>
      <c r="P236" s="44">
        <v>7.3926732323991995E-2</v>
      </c>
      <c r="Q236" s="44">
        <v>6.0418675742212297E-2</v>
      </c>
      <c r="R236" s="45">
        <v>5.7529185980092299</v>
      </c>
    </row>
    <row r="237" spans="1:18" x14ac:dyDescent="0.3">
      <c r="A237" t="s">
        <v>62</v>
      </c>
      <c r="B237" s="11">
        <v>44256</v>
      </c>
      <c r="C237" s="11" t="s">
        <v>270</v>
      </c>
      <c r="D237">
        <v>0.36514077026326702</v>
      </c>
      <c r="E237">
        <v>0.168766804668737</v>
      </c>
      <c r="F237">
        <v>0.60365649863820003</v>
      </c>
      <c r="G237">
        <v>0.22757669669306299</v>
      </c>
      <c r="H237" s="43">
        <v>3.3144855854318603E-2</v>
      </c>
      <c r="I237" s="44">
        <v>3.0928730380168001E-3</v>
      </c>
      <c r="J237" s="44">
        <v>7.2795480148385799E-2</v>
      </c>
      <c r="K237" s="44">
        <v>0.11575723824098599</v>
      </c>
      <c r="L237" s="44">
        <v>2.49565741458589E-2</v>
      </c>
      <c r="M237" s="44">
        <v>0.26933178125681401</v>
      </c>
      <c r="N237" s="44">
        <v>0.18385006956286601</v>
      </c>
      <c r="O237" s="44">
        <v>0.19378044291455901</v>
      </c>
      <c r="P237" s="44">
        <v>2.36919148296292E-2</v>
      </c>
      <c r="Q237" s="44">
        <v>7.9598770008565203E-2</v>
      </c>
      <c r="R237" s="45">
        <v>5.8589093204720504</v>
      </c>
    </row>
    <row r="238" spans="1:18" x14ac:dyDescent="0.3">
      <c r="A238" t="s">
        <v>63</v>
      </c>
      <c r="B238" s="11">
        <v>43891</v>
      </c>
      <c r="C238" s="11" t="s">
        <v>270</v>
      </c>
      <c r="D238">
        <v>0.70227986834025002</v>
      </c>
      <c r="E238">
        <v>2.87942720544049E-2</v>
      </c>
      <c r="F238">
        <v>0.55809910704921994</v>
      </c>
      <c r="G238">
        <v>0.41310662089637501</v>
      </c>
      <c r="H238" s="43">
        <v>8.5296212180688002E-3</v>
      </c>
      <c r="I238" s="44">
        <v>1.9307434547831102E-2</v>
      </c>
      <c r="J238" s="44">
        <v>0.15573189624180001</v>
      </c>
      <c r="K238" s="44">
        <v>9.6943514980991394E-2</v>
      </c>
      <c r="L238" s="44">
        <v>9.7222741996737097E-2</v>
      </c>
      <c r="M238" s="44">
        <v>0.35934013716100099</v>
      </c>
      <c r="N238" s="44">
        <v>5.24447332199105E-2</v>
      </c>
      <c r="O238" s="44">
        <v>3.6703609336740099E-2</v>
      </c>
      <c r="P238" s="44">
        <v>3.1570861176513802E-2</v>
      </c>
      <c r="Q238" s="44">
        <v>0.142205450120406</v>
      </c>
      <c r="R238" s="45">
        <v>6.7147504111258103</v>
      </c>
    </row>
    <row r="239" spans="1:18" x14ac:dyDescent="0.3">
      <c r="A239" t="s">
        <v>63</v>
      </c>
      <c r="B239" s="11">
        <v>44256</v>
      </c>
      <c r="C239" s="11" t="s">
        <v>270</v>
      </c>
      <c r="D239">
        <v>0.51900980581243605</v>
      </c>
      <c r="E239">
        <v>3.7878692633292098E-2</v>
      </c>
      <c r="F239">
        <v>0.61423479740994502</v>
      </c>
      <c r="G239">
        <v>0.34788650995676301</v>
      </c>
      <c r="H239" s="43">
        <v>7.3074107198210598E-3</v>
      </c>
      <c r="I239" s="44">
        <v>0</v>
      </c>
      <c r="J239" s="44">
        <v>6.2503557148880395E-2</v>
      </c>
      <c r="K239" s="44">
        <v>6.4155589060849005E-2</v>
      </c>
      <c r="L239" s="44">
        <v>8.1110977394506706E-2</v>
      </c>
      <c r="M239" s="44">
        <v>0.49961112513064898</v>
      </c>
      <c r="N239" s="44">
        <v>6.1580111080427102E-2</v>
      </c>
      <c r="O239" s="44">
        <v>2.0280836127656399E-2</v>
      </c>
      <c r="P239" s="44">
        <v>2.2913148340351899E-3</v>
      </c>
      <c r="Q239" s="44">
        <v>0.20115907850317499</v>
      </c>
      <c r="R239" s="45">
        <v>6.9719086931362497</v>
      </c>
    </row>
    <row r="240" spans="1:18" x14ac:dyDescent="0.3">
      <c r="A240" t="s">
        <v>64</v>
      </c>
      <c r="B240" s="11">
        <v>43891</v>
      </c>
      <c r="C240" s="11" t="s">
        <v>270</v>
      </c>
      <c r="D240">
        <v>0.79393741327244605</v>
      </c>
      <c r="E240">
        <v>3.1982162763231597E-2</v>
      </c>
      <c r="F240">
        <v>0.66040849779136601</v>
      </c>
      <c r="G240">
        <v>0.30760933944540197</v>
      </c>
      <c r="H240" s="43">
        <v>1.1501890512623399E-2</v>
      </c>
      <c r="I240" s="44">
        <v>1.2756835630123401E-2</v>
      </c>
      <c r="J240" s="44">
        <v>0.118359062167568</v>
      </c>
      <c r="K240" s="44">
        <v>6.5462535867605295E-2</v>
      </c>
      <c r="L240" s="44">
        <v>0.13011041804317799</v>
      </c>
      <c r="M240" s="44">
        <v>0.44362864253295797</v>
      </c>
      <c r="N240" s="44">
        <v>6.1108167263349597E-2</v>
      </c>
      <c r="O240" s="44">
        <v>3.6821010672857403E-2</v>
      </c>
      <c r="P240" s="44">
        <v>2.54815157749692E-2</v>
      </c>
      <c r="Q240" s="44">
        <v>9.4769921534768001E-2</v>
      </c>
      <c r="R240" s="45">
        <v>6.2460894401686202</v>
      </c>
    </row>
    <row r="241" spans="1:18" x14ac:dyDescent="0.3">
      <c r="A241" t="s">
        <v>64</v>
      </c>
      <c r="B241" s="11">
        <v>44256</v>
      </c>
      <c r="C241" s="11" t="s">
        <v>270</v>
      </c>
      <c r="D241">
        <v>0.66356595203022695</v>
      </c>
      <c r="E241">
        <v>4.4492286804592503E-2</v>
      </c>
      <c r="F241">
        <v>0.70526753586942603</v>
      </c>
      <c r="G241">
        <v>0.25024017732598097</v>
      </c>
      <c r="H241" s="43">
        <v>1.44046412022058E-2</v>
      </c>
      <c r="I241" s="44">
        <v>2.21859657453451E-3</v>
      </c>
      <c r="J241" s="44">
        <v>4.0163199960955603E-2</v>
      </c>
      <c r="K241" s="44">
        <v>2.34237281660215E-2</v>
      </c>
      <c r="L241" s="44">
        <v>0.15593436196845201</v>
      </c>
      <c r="M241" s="44">
        <v>0.52995800747767996</v>
      </c>
      <c r="N241" s="44">
        <v>6.3297747244406996E-2</v>
      </c>
      <c r="O241" s="44">
        <v>5.0456030421088899E-2</v>
      </c>
      <c r="P241" s="44">
        <v>2.96992437351067E-3</v>
      </c>
      <c r="Q241" s="44">
        <v>0.117173762611144</v>
      </c>
      <c r="R241" s="45">
        <v>6.3267595429955703</v>
      </c>
    </row>
    <row r="242" spans="1:18" x14ac:dyDescent="0.3">
      <c r="A242" t="s">
        <v>65</v>
      </c>
      <c r="B242" s="11">
        <v>43891</v>
      </c>
      <c r="C242" s="11" t="s">
        <v>270</v>
      </c>
      <c r="D242">
        <v>0.85430598744701403</v>
      </c>
      <c r="E242">
        <v>2.1614170372555499E-2</v>
      </c>
      <c r="F242">
        <v>0.58845426108082399</v>
      </c>
      <c r="G242">
        <v>0.38993156854662098</v>
      </c>
      <c r="H242" s="43">
        <v>4.16251720201848E-2</v>
      </c>
      <c r="I242" s="44">
        <v>1.52485395062559E-2</v>
      </c>
      <c r="J242" s="44">
        <v>8.4886024612728594E-2</v>
      </c>
      <c r="K242" s="44">
        <v>6.2624554818538999E-2</v>
      </c>
      <c r="L242" s="44">
        <v>0.111933779465605</v>
      </c>
      <c r="M242" s="44">
        <v>0.43051270751512</v>
      </c>
      <c r="N242" s="44">
        <v>4.3474028483251499E-2</v>
      </c>
      <c r="O242" s="44">
        <v>4.32880360572344E-2</v>
      </c>
      <c r="P242" s="44">
        <v>3.2504684749247198E-2</v>
      </c>
      <c r="Q242" s="44">
        <v>0.13390247277183401</v>
      </c>
      <c r="R242" s="45">
        <v>6.2145239642371104</v>
      </c>
    </row>
    <row r="243" spans="1:18" x14ac:dyDescent="0.3">
      <c r="A243" t="s">
        <v>65</v>
      </c>
      <c r="B243" s="11">
        <v>44256</v>
      </c>
      <c r="C243" s="11" t="s">
        <v>270</v>
      </c>
      <c r="D243">
        <v>0.69735303439240304</v>
      </c>
      <c r="E243">
        <v>3.4482126821291197E-2</v>
      </c>
      <c r="F243">
        <v>0.68817015358760003</v>
      </c>
      <c r="G243">
        <v>0.27734771959110899</v>
      </c>
      <c r="H243" s="43">
        <v>2.24711734980013E-2</v>
      </c>
      <c r="I243" s="44">
        <v>1.3995635640286499E-3</v>
      </c>
      <c r="J243" s="44">
        <v>8.4757328484711698E-3</v>
      </c>
      <c r="K243" s="44">
        <v>3.3786184160461398E-2</v>
      </c>
      <c r="L243" s="44">
        <v>0.124627408790018</v>
      </c>
      <c r="M243" s="44">
        <v>0.57158662039029995</v>
      </c>
      <c r="N243" s="44">
        <v>4.2779993520805401E-2</v>
      </c>
      <c r="O243" s="44">
        <v>4.5502196795458499E-2</v>
      </c>
      <c r="P243" s="44">
        <v>5.6427713421987801E-3</v>
      </c>
      <c r="Q243" s="44">
        <v>0.143728355090257</v>
      </c>
      <c r="R243" s="45">
        <v>6.2509961498163902</v>
      </c>
    </row>
    <row r="244" spans="1:18" x14ac:dyDescent="0.3">
      <c r="A244" t="s">
        <v>66</v>
      </c>
      <c r="B244" s="11">
        <v>43891</v>
      </c>
      <c r="C244" s="11" t="s">
        <v>270</v>
      </c>
      <c r="D244">
        <v>0.57855790673028495</v>
      </c>
      <c r="E244">
        <v>6.2829221825068601E-2</v>
      </c>
      <c r="F244">
        <v>0.50160171208458004</v>
      </c>
      <c r="G244">
        <v>0.43556906609035101</v>
      </c>
      <c r="H244" s="43">
        <v>1.8609197546131301E-2</v>
      </c>
      <c r="I244" s="44">
        <v>3.7649242832925901E-2</v>
      </c>
      <c r="J244" s="44">
        <v>0.159988040823523</v>
      </c>
      <c r="K244" s="44">
        <v>0.152528643015339</v>
      </c>
      <c r="L244" s="44">
        <v>0.14586063858480999</v>
      </c>
      <c r="M244" s="44">
        <v>0.15665149506791601</v>
      </c>
      <c r="N244" s="44">
        <v>0.16140342690852499</v>
      </c>
      <c r="O244" s="44">
        <v>4.1668133103746098E-2</v>
      </c>
      <c r="P244" s="44">
        <v>6.0392132643418403E-2</v>
      </c>
      <c r="Q244" s="44">
        <v>6.5249049473664805E-2</v>
      </c>
      <c r="R244" s="45">
        <v>7.2295302022727403</v>
      </c>
    </row>
    <row r="245" spans="1:18" x14ac:dyDescent="0.3">
      <c r="A245" t="s">
        <v>66</v>
      </c>
      <c r="B245" s="11">
        <v>44256</v>
      </c>
      <c r="C245" s="11" t="s">
        <v>270</v>
      </c>
      <c r="D245">
        <v>0.36731954966700697</v>
      </c>
      <c r="E245">
        <v>8.7922919686464901E-2</v>
      </c>
      <c r="F245">
        <v>0.51666885464748002</v>
      </c>
      <c r="G245">
        <v>0.39540822566605499</v>
      </c>
      <c r="H245" s="43">
        <v>2.7560720625825201E-2</v>
      </c>
      <c r="I245" s="44">
        <v>2.0682293240924798E-3</v>
      </c>
      <c r="J245" s="44">
        <v>6.3153282292146196E-4</v>
      </c>
      <c r="K245" s="44">
        <v>0.13485292767165</v>
      </c>
      <c r="L245" s="44">
        <v>0.15470191443982301</v>
      </c>
      <c r="M245" s="44">
        <v>0.24268036475251101</v>
      </c>
      <c r="N245" s="44">
        <v>0.24414984129957401</v>
      </c>
      <c r="O245" s="44">
        <v>7.7121641337644806E-2</v>
      </c>
      <c r="P245" s="44">
        <v>1.9216465678562202E-2</v>
      </c>
      <c r="Q245" s="44">
        <v>9.7016362047396706E-2</v>
      </c>
      <c r="R245" s="45">
        <v>7.4761749371124999</v>
      </c>
    </row>
    <row r="246" spans="1:18" x14ac:dyDescent="0.3">
      <c r="A246" t="s">
        <v>67</v>
      </c>
      <c r="B246" s="11">
        <v>43891</v>
      </c>
      <c r="C246" s="11" t="s">
        <v>270</v>
      </c>
      <c r="D246">
        <v>0.78817856507963402</v>
      </c>
      <c r="E246">
        <v>0.10062022466277901</v>
      </c>
      <c r="F246">
        <v>0.52842002026853796</v>
      </c>
      <c r="G246">
        <v>0.37095975506868301</v>
      </c>
      <c r="H246" s="43">
        <v>1.10819040651283E-2</v>
      </c>
      <c r="I246" s="44">
        <v>2.2441884775122201E-2</v>
      </c>
      <c r="J246" s="44">
        <v>0.14402896003841101</v>
      </c>
      <c r="K246" s="44">
        <v>0.121203583648063</v>
      </c>
      <c r="L246" s="44">
        <v>7.0739824729055503E-2</v>
      </c>
      <c r="M246" s="44">
        <v>0.44199810184815302</v>
      </c>
      <c r="N246" s="44">
        <v>0.100865279552004</v>
      </c>
      <c r="O246" s="44">
        <v>5.16717533225576E-2</v>
      </c>
      <c r="P246" s="44">
        <v>1.38085692978509E-2</v>
      </c>
      <c r="Q246" s="44">
        <v>2.2160138723654701E-2</v>
      </c>
      <c r="R246" s="45">
        <v>5.2129697718741701</v>
      </c>
    </row>
    <row r="247" spans="1:18" x14ac:dyDescent="0.3">
      <c r="A247" t="s">
        <v>67</v>
      </c>
      <c r="B247" s="11">
        <v>44256</v>
      </c>
      <c r="C247" s="11" t="s">
        <v>270</v>
      </c>
      <c r="D247">
        <v>0.56649922424334298</v>
      </c>
      <c r="E247">
        <v>0.11340177051129301</v>
      </c>
      <c r="F247">
        <v>0.56309932000005902</v>
      </c>
      <c r="G247">
        <v>0.32349890948864801</v>
      </c>
      <c r="H247" s="43">
        <v>1.4154189257463199E-2</v>
      </c>
      <c r="I247" s="44">
        <v>3.60944602746515E-4</v>
      </c>
      <c r="J247" s="44">
        <v>0.120742996121621</v>
      </c>
      <c r="K247" s="44">
        <v>7.2410302413520006E-2</v>
      </c>
      <c r="L247" s="44">
        <v>1.2887833403756601E-2</v>
      </c>
      <c r="M247" s="44">
        <v>0.55810500527762497</v>
      </c>
      <c r="N247" s="44">
        <v>0.136938874852403</v>
      </c>
      <c r="O247" s="44">
        <v>5.7302971842612897E-2</v>
      </c>
      <c r="P247" s="44">
        <v>2.9053805833425101E-3</v>
      </c>
      <c r="Q247" s="44">
        <v>2.41915016449093E-2</v>
      </c>
      <c r="R247" s="45">
        <v>5.2336861090909403</v>
      </c>
    </row>
    <row r="248" spans="1:18" x14ac:dyDescent="0.3">
      <c r="A248" t="s">
        <v>68</v>
      </c>
      <c r="B248" s="11">
        <v>43891</v>
      </c>
      <c r="C248" s="11" t="s">
        <v>270</v>
      </c>
      <c r="D248">
        <v>0.64555627482136202</v>
      </c>
      <c r="E248">
        <v>5.3076084810953703E-2</v>
      </c>
      <c r="F248">
        <v>0.42570754658288801</v>
      </c>
      <c r="G248">
        <v>0.52121636860615805</v>
      </c>
      <c r="H248" s="43">
        <v>1.3219030802046E-2</v>
      </c>
      <c r="I248" s="44">
        <v>2.98304361838794E-2</v>
      </c>
      <c r="J248" s="44">
        <v>0.12678462679545299</v>
      </c>
      <c r="K248" s="44">
        <v>0.236599204484196</v>
      </c>
      <c r="L248" s="44">
        <v>0.10034413628981501</v>
      </c>
      <c r="M248" s="44">
        <v>0.286086931259451</v>
      </c>
      <c r="N248" s="44">
        <v>7.38750799326061E-2</v>
      </c>
      <c r="O248" s="44">
        <v>1.43979736606568E-2</v>
      </c>
      <c r="P248" s="44">
        <v>5.7783059041256302E-2</v>
      </c>
      <c r="Q248" s="44">
        <v>6.1079521550640697E-2</v>
      </c>
      <c r="R248" s="45">
        <v>5.2484027117515799</v>
      </c>
    </row>
    <row r="249" spans="1:18" x14ac:dyDescent="0.3">
      <c r="A249" t="s">
        <v>68</v>
      </c>
      <c r="B249" s="11">
        <v>44256</v>
      </c>
      <c r="C249" s="11" t="s">
        <v>270</v>
      </c>
      <c r="D249">
        <v>0.36666017739612899</v>
      </c>
      <c r="E249">
        <v>8.3175006090793396E-2</v>
      </c>
      <c r="F249">
        <v>0.59632011561195097</v>
      </c>
      <c r="G249">
        <v>0.32050487829725599</v>
      </c>
      <c r="H249" s="43">
        <v>2.00680449958822E-2</v>
      </c>
      <c r="I249" s="44">
        <v>3.0901578743024898E-3</v>
      </c>
      <c r="J249" s="44">
        <v>6.0557511689880897E-2</v>
      </c>
      <c r="K249" s="44">
        <v>7.6553769892399703E-2</v>
      </c>
      <c r="L249" s="44">
        <v>0.147940070815653</v>
      </c>
      <c r="M249" s="44">
        <v>0.47038922372866199</v>
      </c>
      <c r="N249" s="44">
        <v>9.8703558433870797E-2</v>
      </c>
      <c r="O249" s="44">
        <v>1.15305091768258E-2</v>
      </c>
      <c r="P249" s="44">
        <v>1.8595500485755E-2</v>
      </c>
      <c r="Q249" s="44">
        <v>9.2571652906767707E-2</v>
      </c>
      <c r="R249" s="45">
        <v>5.31672230263018</v>
      </c>
    </row>
    <row r="250" spans="1:18" x14ac:dyDescent="0.3">
      <c r="H250" s="43" t="str">
        <f>H1</f>
        <v>Consumer Services</v>
      </c>
      <c r="I250" s="43" t="str">
        <f t="shared" ref="I250:R250" si="0">I1</f>
        <v>Entertainment</v>
      </c>
      <c r="J250" s="43" t="str">
        <f t="shared" si="0"/>
        <v>Fashion</v>
      </c>
      <c r="K250" s="43" t="str">
        <f t="shared" si="0"/>
        <v>Food and Drink</v>
      </c>
      <c r="L250" s="43" t="str">
        <f t="shared" si="0"/>
        <v>General Retail</v>
      </c>
      <c r="M250" s="43" t="str">
        <f t="shared" si="0"/>
        <v>Grocery</v>
      </c>
      <c r="N250" s="43" t="str">
        <f t="shared" si="0"/>
        <v>Health and Beauty</v>
      </c>
      <c r="O250" s="43" t="str">
        <f t="shared" si="0"/>
        <v>Household</v>
      </c>
      <c r="P250" s="43" t="str">
        <f t="shared" si="0"/>
        <v>Travel and Accommodation</v>
      </c>
      <c r="Q250" s="43" t="str">
        <f t="shared" si="0"/>
        <v>Vehicles</v>
      </c>
      <c r="R250" s="43" t="str">
        <f t="shared" si="0"/>
        <v>cameo</v>
      </c>
    </row>
    <row r="251" spans="1:18" x14ac:dyDescent="0.3">
      <c r="A251" t="s">
        <v>271</v>
      </c>
      <c r="B251" s="11" t="s">
        <v>272</v>
      </c>
      <c r="C251" s="11" t="s">
        <v>270</v>
      </c>
      <c r="D251" s="21">
        <f>AVERAGEIFS(D2:D249,$B$2:$B$249,"01/03/2020",$C$2:$C$249,"CC")</f>
        <v>0.64833020355945736</v>
      </c>
      <c r="E251" s="21">
        <f t="shared" ref="E251:Q251" si="1">AVERAGEIFS(E2:E249,$B$2:$B$249,"01/03/2020",$C$2:$C$249,"CC")</f>
        <v>4.640207342512654E-2</v>
      </c>
      <c r="F251" s="21">
        <f t="shared" si="1"/>
        <v>0.53841994219094391</v>
      </c>
      <c r="G251" s="21">
        <f t="shared" si="1"/>
        <v>0.41517798438392967</v>
      </c>
      <c r="H251" s="46">
        <f t="shared" si="1"/>
        <v>1.2425702005815642E-2</v>
      </c>
      <c r="I251" s="47">
        <f>AVERAGEIFS(I2:I249,$B$2:$B$249,"01/03/2020",$C$2:$C$249,"CC")</f>
        <v>2.8276440282811535E-2</v>
      </c>
      <c r="J251" s="47">
        <f>AVERAGEIFS(J2:J249,$B$2:$B$249,"01/03/2020",$C$2:$C$249,"CC")</f>
        <v>0.18116774629925558</v>
      </c>
      <c r="K251" s="47">
        <f>AVERAGEIFS(K2:K249,$B$2:$B$249,"01/03/2020",$C$2:$C$249,"CC")</f>
        <v>0.17184099008988232</v>
      </c>
      <c r="L251" s="47">
        <f t="shared" si="1"/>
        <v>0.10618162811291469</v>
      </c>
      <c r="M251" s="47">
        <f t="shared" si="1"/>
        <v>0.2496508908259106</v>
      </c>
      <c r="N251" s="47">
        <f t="shared" si="1"/>
        <v>9.2556126217581358E-2</v>
      </c>
      <c r="O251" s="47">
        <f t="shared" si="1"/>
        <v>3.8338665382528753E-2</v>
      </c>
      <c r="P251" s="47">
        <f t="shared" si="1"/>
        <v>5.4405363812406134E-2</v>
      </c>
      <c r="Q251" s="47">
        <f t="shared" si="1"/>
        <v>6.5156446970893483E-2</v>
      </c>
      <c r="R251" s="48">
        <f>AVERAGEIFS(R2:R249,$B$2:$B$249,"01/03/2020",$C$2:$C$249,"CC")</f>
        <v>6.028483195882071</v>
      </c>
    </row>
    <row r="252" spans="1:18" x14ac:dyDescent="0.3">
      <c r="C252" s="11" t="s">
        <v>269</v>
      </c>
      <c r="D252" s="21">
        <f>AVERAGEIFS(D2:D249,$B$2:$B$249,"01/03/2020",$C$2:$C$249,"LC")</f>
        <v>0.87840996921405168</v>
      </c>
      <c r="E252" s="21">
        <f t="shared" ref="E252:R252" si="2">AVERAGEIFS(E2:E249,$B$2:$B$249,"01/03/2020",$C$2:$C$249,"LC")</f>
        <v>1.2460644132772244E-2</v>
      </c>
      <c r="F252" s="21">
        <f t="shared" si="2"/>
        <v>0.62856868026830459</v>
      </c>
      <c r="G252" s="21">
        <f t="shared" si="2"/>
        <v>0.35897067559892337</v>
      </c>
      <c r="H252" s="46">
        <f>AVERAGEIFS(H2:H249,$B$2:$B$249,"01/03/2020",$C$2:$C$249,"LC")</f>
        <v>1.5173934262189924E-2</v>
      </c>
      <c r="I252" s="47">
        <f t="shared" si="2"/>
        <v>1.1727334259168281E-2</v>
      </c>
      <c r="J252" s="47">
        <f t="shared" si="2"/>
        <v>5.4538375043308905E-2</v>
      </c>
      <c r="K252" s="47">
        <f t="shared" si="2"/>
        <v>8.6953225032757431E-2</v>
      </c>
      <c r="L252" s="47">
        <f t="shared" si="2"/>
        <v>6.5498506389347705E-2</v>
      </c>
      <c r="M252" s="47">
        <f t="shared" si="2"/>
        <v>0.45558153932571388</v>
      </c>
      <c r="N252" s="47">
        <f t="shared" si="2"/>
        <v>4.4542261513468469E-2</v>
      </c>
      <c r="O252" s="47">
        <f t="shared" si="2"/>
        <v>5.6614343492544635E-2</v>
      </c>
      <c r="P252" s="47">
        <f t="shared" si="2"/>
        <v>1.9714532679711211E-2</v>
      </c>
      <c r="Q252" s="47">
        <f t="shared" si="2"/>
        <v>0.18965594800178939</v>
      </c>
      <c r="R252" s="48">
        <f t="shared" si="2"/>
        <v>5.9381412852536917</v>
      </c>
    </row>
    <row r="253" spans="1:18" x14ac:dyDescent="0.3">
      <c r="B253" s="11" t="s">
        <v>273</v>
      </c>
      <c r="C253" s="11" t="s">
        <v>270</v>
      </c>
      <c r="D253" s="21">
        <f>AVERAGEIFS(D2:D249,$B$2:$B$249,"01/03/2021",$C$2:$C$249,"CC")</f>
        <v>0.36273850161097182</v>
      </c>
      <c r="E253" s="21">
        <f t="shared" ref="E253:R253" si="3">AVERAGEIFS(E2:E249,$B$2:$B$249,"01/03/2021",$C$2:$C$249,"CC")</f>
        <v>8.0337222126160221E-2</v>
      </c>
      <c r="F253" s="21">
        <f t="shared" si="3"/>
        <v>0.60428153976316934</v>
      </c>
      <c r="G253" s="21">
        <f t="shared" si="3"/>
        <v>0.31538123811067037</v>
      </c>
      <c r="H253" s="46">
        <f t="shared" si="3"/>
        <v>2.2406321344141677E-2</v>
      </c>
      <c r="I253" s="47">
        <f t="shared" si="3"/>
        <v>3.2530961732966262E-3</v>
      </c>
      <c r="J253" s="47">
        <f t="shared" si="3"/>
        <v>7.110124848981042E-2</v>
      </c>
      <c r="K253" s="47">
        <f t="shared" si="3"/>
        <v>9.5043202164234578E-2</v>
      </c>
      <c r="L253" s="47">
        <f t="shared" si="3"/>
        <v>7.2366617725270838E-2</v>
      </c>
      <c r="M253" s="47">
        <f t="shared" si="3"/>
        <v>0.40797637781051593</v>
      </c>
      <c r="N253" s="47">
        <f t="shared" si="3"/>
        <v>0.15037686229507094</v>
      </c>
      <c r="O253" s="47">
        <f t="shared" si="3"/>
        <v>5.139520483749134E-2</v>
      </c>
      <c r="P253" s="47">
        <f t="shared" si="3"/>
        <v>3.247732523863079E-2</v>
      </c>
      <c r="Q253" s="47">
        <f t="shared" si="3"/>
        <v>9.3603743921536975E-2</v>
      </c>
      <c r="R253" s="48">
        <f t="shared" si="3"/>
        <v>6.1634584875662499</v>
      </c>
    </row>
    <row r="254" spans="1:18" ht="15" thickBot="1" x14ac:dyDescent="0.35">
      <c r="C254" s="11" t="s">
        <v>269</v>
      </c>
      <c r="D254" s="21">
        <f>AVERAGEIFS(D2:D249,$B$2:$B$249,"01/03/2021",$C$2:$C$249,"LC")</f>
        <v>0.77005130483069195</v>
      </c>
      <c r="E254" s="21">
        <f t="shared" ref="E254:R254" si="4">AVERAGEIFS(E2:E249,$B$2:$B$249,"01/03/2021",$C$2:$C$249,"LC")</f>
        <v>1.377358218992583E-2</v>
      </c>
      <c r="F254" s="21">
        <f t="shared" si="4"/>
        <v>0.68209439331697985</v>
      </c>
      <c r="G254" s="21">
        <f t="shared" si="4"/>
        <v>0.30413202449309445</v>
      </c>
      <c r="H254" s="49">
        <f t="shared" si="4"/>
        <v>1.9189120594201321E-2</v>
      </c>
      <c r="I254" s="50">
        <f t="shared" si="4"/>
        <v>2.2106489088973363E-3</v>
      </c>
      <c r="J254" s="50">
        <f t="shared" si="4"/>
        <v>1.9388187463095684E-2</v>
      </c>
      <c r="K254" s="50">
        <f t="shared" si="4"/>
        <v>5.7927197561983182E-2</v>
      </c>
      <c r="L254" s="50">
        <f t="shared" si="4"/>
        <v>5.6803805091092514E-2</v>
      </c>
      <c r="M254" s="50">
        <f t="shared" si="4"/>
        <v>0.5231655542800745</v>
      </c>
      <c r="N254" s="50">
        <f t="shared" si="4"/>
        <v>4.532631486367842E-2</v>
      </c>
      <c r="O254" s="50">
        <f t="shared" si="4"/>
        <v>7.6927933741829851E-2</v>
      </c>
      <c r="P254" s="50">
        <f t="shared" si="4"/>
        <v>7.033718929949636E-3</v>
      </c>
      <c r="Q254" s="50">
        <f t="shared" si="4"/>
        <v>0.19202751856519726</v>
      </c>
      <c r="R254" s="51">
        <f t="shared" si="4"/>
        <v>6.05158595204826</v>
      </c>
    </row>
    <row r="255" spans="1:18" x14ac:dyDescent="0.3">
      <c r="H255" t="s">
        <v>276</v>
      </c>
      <c r="I255" t="s">
        <v>277</v>
      </c>
      <c r="J255" t="s">
        <v>74</v>
      </c>
      <c r="K255" t="s">
        <v>278</v>
      </c>
      <c r="L255" t="s">
        <v>81</v>
      </c>
      <c r="M255" t="s">
        <v>279</v>
      </c>
    </row>
    <row r="256" spans="1:18" x14ac:dyDescent="0.3">
      <c r="F256" t="s">
        <v>272</v>
      </c>
      <c r="G256" t="s">
        <v>270</v>
      </c>
      <c r="H256" s="21">
        <f>I251+K251</f>
        <v>0.20011743037269386</v>
      </c>
      <c r="I256" s="21">
        <f>L251</f>
        <v>0.10618162811291469</v>
      </c>
      <c r="J256" s="21">
        <f>J251</f>
        <v>0.18116774629925558</v>
      </c>
      <c r="K256" s="21">
        <f>M251+O251</f>
        <v>0.28798955620843936</v>
      </c>
      <c r="L256" s="21">
        <f>Q251</f>
        <v>6.5156446970893483E-2</v>
      </c>
      <c r="M256" s="21">
        <f>H251+N251+P251</f>
        <v>0.15938719203580312</v>
      </c>
      <c r="N256" s="21"/>
    </row>
    <row r="257" spans="6:14" x14ac:dyDescent="0.3">
      <c r="G257" t="s">
        <v>269</v>
      </c>
      <c r="H257" s="21">
        <f>I252+K252</f>
        <v>9.8680559291925707E-2</v>
      </c>
      <c r="I257" s="21">
        <f t="shared" ref="I257:I259" si="5">L252</f>
        <v>6.5498506389347705E-2</v>
      </c>
      <c r="J257" s="21">
        <f t="shared" ref="J257:J259" si="6">J252</f>
        <v>5.4538375043308905E-2</v>
      </c>
      <c r="K257" s="21">
        <f t="shared" ref="K257:K259" si="7">M252+O252</f>
        <v>0.51219588281825856</v>
      </c>
      <c r="L257" s="21">
        <f t="shared" ref="L257:L259" si="8">Q252</f>
        <v>0.18965594800178939</v>
      </c>
      <c r="M257" s="21">
        <f t="shared" ref="M257:M259" si="9">H252+N252+P252</f>
        <v>7.9430728455369609E-2</v>
      </c>
      <c r="N257" s="21"/>
    </row>
    <row r="258" spans="6:14" x14ac:dyDescent="0.3">
      <c r="F258" t="s">
        <v>273</v>
      </c>
      <c r="G258" t="s">
        <v>270</v>
      </c>
      <c r="H258" s="21">
        <f>I253+K253</f>
        <v>9.8296298337531202E-2</v>
      </c>
      <c r="I258" s="21">
        <f t="shared" si="5"/>
        <v>7.2366617725270838E-2</v>
      </c>
      <c r="J258" s="21">
        <f t="shared" si="6"/>
        <v>7.110124848981042E-2</v>
      </c>
      <c r="K258" s="21">
        <f t="shared" si="7"/>
        <v>0.45937158264800726</v>
      </c>
      <c r="L258" s="21">
        <f t="shared" si="8"/>
        <v>9.3603743921536975E-2</v>
      </c>
      <c r="M258" s="21">
        <f t="shared" si="9"/>
        <v>0.20526050887784339</v>
      </c>
      <c r="N258" s="21"/>
    </row>
    <row r="259" spans="6:14" x14ac:dyDescent="0.3">
      <c r="G259" t="s">
        <v>269</v>
      </c>
      <c r="H259" s="21">
        <f t="shared" ref="H259" si="10">I254+K254</f>
        <v>6.0137846470880517E-2</v>
      </c>
      <c r="I259" s="21">
        <f t="shared" si="5"/>
        <v>5.6803805091092514E-2</v>
      </c>
      <c r="J259" s="21">
        <f t="shared" si="6"/>
        <v>1.9388187463095684E-2</v>
      </c>
      <c r="K259" s="21">
        <f t="shared" si="7"/>
        <v>0.60009348802190432</v>
      </c>
      <c r="L259" s="21">
        <f t="shared" si="8"/>
        <v>0.19202751856519726</v>
      </c>
      <c r="M259" s="21">
        <f t="shared" si="9"/>
        <v>7.1549154387829383E-2</v>
      </c>
      <c r="N259" s="21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9"/>
  <sheetViews>
    <sheetView workbookViewId="0">
      <selection activeCell="D11" sqref="D11"/>
    </sheetView>
  </sheetViews>
  <sheetFormatPr defaultRowHeight="14.4" x14ac:dyDescent="0.3"/>
  <sheetData>
    <row r="1" spans="1:3" x14ac:dyDescent="0.3">
      <c r="B1" t="s">
        <v>280</v>
      </c>
      <c r="C1" t="s">
        <v>281</v>
      </c>
    </row>
    <row r="2" spans="1:3" x14ac:dyDescent="0.3">
      <c r="A2" t="s">
        <v>8</v>
      </c>
      <c r="B2">
        <f>INDEX('Fig 4a'!$B$3:$B$64,MATCH('Lost sales and HS ex'!A2,'Fig 4a'!$A$3:$A$64,0))</f>
        <v>-28.118525222587564</v>
      </c>
      <c r="C2">
        <f>INDEX('[2]Fig 2'!$E$3:$E$60,MATCH(A2,'[2]Fig 2'!$A$3:$A$60,0))</f>
        <v>57.534955981356802</v>
      </c>
    </row>
    <row r="3" spans="1:3" x14ac:dyDescent="0.3">
      <c r="A3" t="s">
        <v>9</v>
      </c>
      <c r="B3">
        <f>INDEX('Fig 4a'!$B$3:$B$64,MATCH('Lost sales and HS ex'!A3,'Fig 4a'!$A$3:$A$64,0))</f>
        <v>-14.397059774514565</v>
      </c>
      <c r="C3">
        <f>INDEX('[2]Fig 2'!$E$3:$E$60,MATCH(A3,'[2]Fig 2'!$A$3:$A$60,0))</f>
        <v>33.387978142076506</v>
      </c>
    </row>
    <row r="4" spans="1:3" x14ac:dyDescent="0.3">
      <c r="A4" t="s">
        <v>10</v>
      </c>
      <c r="B4">
        <f>INDEX('Fig 4a'!$B$3:$B$64,MATCH('Lost sales and HS ex'!A4,'Fig 4a'!$A$3:$A$64,0))</f>
        <v>-21.283199320963089</v>
      </c>
      <c r="C4">
        <f>INDEX('[2]Fig 2'!$E$3:$E$60,MATCH(A4,'[2]Fig 2'!$A$3:$A$60,0))</f>
        <v>40.052356020942412</v>
      </c>
    </row>
    <row r="5" spans="1:3" x14ac:dyDescent="0.3">
      <c r="A5" t="s">
        <v>11</v>
      </c>
      <c r="B5">
        <f>INDEX('Fig 4a'!$B$3:$B$64,MATCH('Lost sales and HS ex'!A5,'Fig 4a'!$A$3:$A$64,0))</f>
        <v>-14.659264041374035</v>
      </c>
      <c r="C5">
        <f>INDEX('[2]Fig 2'!$E$3:$E$60,MATCH(A5,'[2]Fig 2'!$A$3:$A$60,0))</f>
        <v>38.483965014577258</v>
      </c>
    </row>
    <row r="6" spans="1:3" x14ac:dyDescent="0.3">
      <c r="A6" t="s">
        <v>12</v>
      </c>
      <c r="B6">
        <f>INDEX('Fig 4a'!$B$3:$B$64,MATCH('Lost sales and HS ex'!A6,'Fig 4a'!$A$3:$A$64,0))</f>
        <v>-46.269828732907484</v>
      </c>
      <c r="C6">
        <f>INDEX('[2]Fig 2'!$E$3:$E$60,MATCH(A6,'[2]Fig 2'!$A$3:$A$60,0))</f>
        <v>54.804621816330624</v>
      </c>
    </row>
    <row r="7" spans="1:3" x14ac:dyDescent="0.3">
      <c r="A7" t="s">
        <v>13</v>
      </c>
      <c r="B7">
        <f>INDEX('Fig 4a'!$B$3:$B$64,MATCH('Lost sales and HS ex'!A7,'Fig 4a'!$A$3:$A$64,0))</f>
        <v>-12.341355815919005</v>
      </c>
      <c r="C7">
        <f>INDEX('[2]Fig 2'!$E$3:$E$60,MATCH(A7,'[2]Fig 2'!$A$3:$A$60,0))</f>
        <v>31.827422633837816</v>
      </c>
    </row>
    <row r="8" spans="1:3" x14ac:dyDescent="0.3">
      <c r="A8" t="s">
        <v>14</v>
      </c>
      <c r="B8">
        <f>INDEX('Fig 4a'!$B$3:$B$64,MATCH('Lost sales and HS ex'!A8,'Fig 4a'!$A$3:$A$64,0))</f>
        <v>-16.024018840966161</v>
      </c>
      <c r="C8">
        <f>INDEX('[2]Fig 2'!$E$3:$E$60,MATCH(A8,'[2]Fig 2'!$A$3:$A$60,0))</f>
        <v>29.97159090909091</v>
      </c>
    </row>
    <row r="9" spans="1:3" x14ac:dyDescent="0.3">
      <c r="A9" t="s">
        <v>15</v>
      </c>
      <c r="B9">
        <f>INDEX('Fig 4a'!$B$3:$B$64,MATCH('Lost sales and HS ex'!A9,'Fig 4a'!$A$3:$A$64,0))</f>
        <v>-25.376823259478211</v>
      </c>
      <c r="C9">
        <f>INDEX('[2]Fig 2'!$E$3:$E$60,MATCH(A9,'[2]Fig 2'!$A$3:$A$60,0))</f>
        <v>56.018970567722135</v>
      </c>
    </row>
    <row r="10" spans="1:3" x14ac:dyDescent="0.3">
      <c r="A10" t="s">
        <v>16</v>
      </c>
      <c r="B10">
        <f>INDEX('Fig 4a'!$B$3:$B$64,MATCH('Lost sales and HS ex'!A10,'Fig 4a'!$A$3:$A$64,0))</f>
        <v>-28.87791331703751</v>
      </c>
      <c r="C10">
        <f>INDEX('[2]Fig 2'!$E$3:$E$60,MATCH(A10,'[2]Fig 2'!$A$3:$A$60,0))</f>
        <v>38.181818181818187</v>
      </c>
    </row>
    <row r="11" spans="1:3" x14ac:dyDescent="0.3">
      <c r="A11" t="s">
        <v>17</v>
      </c>
      <c r="B11">
        <f>INDEX('Fig 4a'!$B$3:$B$64,MATCH('Lost sales and HS ex'!A11,'Fig 4a'!$A$3:$A$64,0))</f>
        <v>-28.356097293568293</v>
      </c>
      <c r="C11">
        <f>INDEX('[2]Fig 2'!$E$3:$E$60,MATCH(A11,'[2]Fig 2'!$A$3:$A$60,0))</f>
        <v>59.69166408428881</v>
      </c>
    </row>
    <row r="12" spans="1:3" x14ac:dyDescent="0.3">
      <c r="A12" t="s">
        <v>18</v>
      </c>
      <c r="B12">
        <f>INDEX('Fig 4a'!$B$3:$B$64,MATCH('Lost sales and HS ex'!A12,'Fig 4a'!$A$3:$A$64,0))</f>
        <v>-38.240026103055278</v>
      </c>
      <c r="C12">
        <f>INDEX('[2]Fig 2'!$E$3:$E$60,MATCH(A12,'[2]Fig 2'!$A$3:$A$60,0))</f>
        <v>65.523753567231822</v>
      </c>
    </row>
    <row r="13" spans="1:3" x14ac:dyDescent="0.3">
      <c r="A13" t="s">
        <v>19</v>
      </c>
      <c r="B13">
        <f>INDEX('Fig 4a'!$B$3:$B$64,MATCH('Lost sales and HS ex'!A13,'Fig 4a'!$A$3:$A$64,0))</f>
        <v>-7.766784069575027</v>
      </c>
      <c r="C13">
        <f>INDEX('[2]Fig 2'!$E$3:$E$60,MATCH(A13,'[2]Fig 2'!$A$3:$A$60,0))</f>
        <v>31.287633163501621</v>
      </c>
    </row>
    <row r="14" spans="1:3" x14ac:dyDescent="0.3">
      <c r="A14" t="s">
        <v>20</v>
      </c>
      <c r="B14">
        <f>INDEX('Fig 4a'!$B$3:$B$64,MATCH('Lost sales and HS ex'!A14,'Fig 4a'!$A$3:$A$64,0))</f>
        <v>-36.139885604866386</v>
      </c>
      <c r="C14">
        <f>INDEX('[2]Fig 2'!$E$3:$E$60,MATCH(A14,'[2]Fig 2'!$A$3:$A$60,0))</f>
        <v>65.928114229443622</v>
      </c>
    </row>
    <row r="15" spans="1:3" x14ac:dyDescent="0.3">
      <c r="A15" t="s">
        <v>21</v>
      </c>
      <c r="B15">
        <f>INDEX('Fig 4a'!$B$3:$B$64,MATCH('Lost sales and HS ex'!A15,'Fig 4a'!$A$3:$A$64,0))</f>
        <v>-43.138882027433162</v>
      </c>
      <c r="C15">
        <f>INDEX('[2]Fig 2'!$E$3:$E$60,MATCH(A15,'[2]Fig 2'!$A$3:$A$60,0))</f>
        <v>52.90932600614191</v>
      </c>
    </row>
    <row r="16" spans="1:3" x14ac:dyDescent="0.3">
      <c r="A16" t="s">
        <v>22</v>
      </c>
      <c r="B16">
        <f>INDEX('Fig 4a'!$B$3:$B$64,MATCH('Lost sales and HS ex'!A16,'Fig 4a'!$A$3:$A$64,0))</f>
        <v>-27.506475029318814</v>
      </c>
      <c r="C16">
        <f>INDEX('[2]Fig 2'!$E$3:$E$60,MATCH(A16,'[2]Fig 2'!$A$3:$A$60,0))</f>
        <v>33.494558645707379</v>
      </c>
    </row>
    <row r="17" spans="1:3" x14ac:dyDescent="0.3">
      <c r="A17" t="s">
        <v>23</v>
      </c>
      <c r="B17">
        <f>INDEX('Fig 4a'!$B$3:$B$64,MATCH('Lost sales and HS ex'!A17,'Fig 4a'!$A$3:$A$64,0))</f>
        <v>-40.837751545342101</v>
      </c>
      <c r="C17">
        <f>INDEX('[2]Fig 2'!$E$3:$E$60,MATCH(A17,'[2]Fig 2'!$A$3:$A$60,0))</f>
        <v>46.328146328146332</v>
      </c>
    </row>
    <row r="18" spans="1:3" x14ac:dyDescent="0.3">
      <c r="A18" t="s">
        <v>24</v>
      </c>
      <c r="B18">
        <f>INDEX('Fig 4a'!$B$3:$B$64,MATCH('Lost sales and HS ex'!A18,'Fig 4a'!$A$3:$A$64,0))</f>
        <v>-27.693123333717974</v>
      </c>
      <c r="C18">
        <f>INDEX('[2]Fig 2'!$E$3:$E$60,MATCH(A18,'[2]Fig 2'!$A$3:$A$60,0))</f>
        <v>47.129841569049866</v>
      </c>
    </row>
    <row r="19" spans="1:3" x14ac:dyDescent="0.3">
      <c r="A19" t="s">
        <v>25</v>
      </c>
      <c r="B19">
        <f>INDEX('Fig 4a'!$B$3:$B$64,MATCH('Lost sales and HS ex'!A19,'Fig 4a'!$A$3:$A$64,0))</f>
        <v>-32.000067173578579</v>
      </c>
      <c r="C19">
        <f>INDEX('[2]Fig 2'!$E$3:$E$60,MATCH(A19,'[2]Fig 2'!$A$3:$A$60,0))</f>
        <v>41.387429813439596</v>
      </c>
    </row>
    <row r="20" spans="1:3" x14ac:dyDescent="0.3">
      <c r="A20" t="s">
        <v>26</v>
      </c>
      <c r="B20">
        <f>INDEX('Fig 4a'!$B$3:$B$64,MATCH('Lost sales and HS ex'!A20,'Fig 4a'!$A$3:$A$64,0))</f>
        <v>-24.459855790130032</v>
      </c>
      <c r="C20">
        <f>INDEX('[2]Fig 2'!$E$3:$E$60,MATCH(A20,'[2]Fig 2'!$A$3:$A$60,0))</f>
        <v>28.476821192052981</v>
      </c>
    </row>
    <row r="21" spans="1:3" x14ac:dyDescent="0.3">
      <c r="A21" t="s">
        <v>29</v>
      </c>
      <c r="B21">
        <f>INDEX('Fig 4a'!$B$3:$B$64,MATCH('Lost sales and HS ex'!A21,'Fig 4a'!$A$3:$A$64,0))</f>
        <v>-34.950062791281859</v>
      </c>
      <c r="C21">
        <f>INDEX('[2]Fig 2'!$E$3:$E$60,MATCH(A21,'[2]Fig 2'!$A$3:$A$60,0))</f>
        <v>48.139470782800444</v>
      </c>
    </row>
    <row r="22" spans="1:3" x14ac:dyDescent="0.3">
      <c r="A22" t="s">
        <v>31</v>
      </c>
      <c r="B22">
        <f>INDEX('Fig 4a'!$B$3:$B$64,MATCH('Lost sales and HS ex'!A22,'Fig 4a'!$A$3:$A$64,0))</f>
        <v>-16.115207577183845</v>
      </c>
      <c r="C22">
        <f>INDEX('[2]Fig 2'!$E$3:$E$60,MATCH(A22,'[2]Fig 2'!$A$3:$A$60,0))</f>
        <v>48.525747508305649</v>
      </c>
    </row>
    <row r="23" spans="1:3" x14ac:dyDescent="0.3">
      <c r="A23" t="s">
        <v>32</v>
      </c>
      <c r="B23">
        <f>INDEX('Fig 4a'!$B$3:$B$64,MATCH('Lost sales and HS ex'!A23,'Fig 4a'!$A$3:$A$64,0))</f>
        <v>-11.885243421627729</v>
      </c>
      <c r="C23">
        <f>INDEX('[2]Fig 2'!$E$3:$E$60,MATCH(A23,'[2]Fig 2'!$A$3:$A$60,0))</f>
        <v>38.758355276483698</v>
      </c>
    </row>
    <row r="24" spans="1:3" x14ac:dyDescent="0.3">
      <c r="A24" t="s">
        <v>33</v>
      </c>
      <c r="B24">
        <f>INDEX('Fig 4a'!$B$3:$B$64,MATCH('Lost sales and HS ex'!A24,'Fig 4a'!$A$3:$A$64,0))</f>
        <v>-24.200283161420835</v>
      </c>
      <c r="C24">
        <f>INDEX('[2]Fig 2'!$E$3:$E$60,MATCH(A24,'[2]Fig 2'!$A$3:$A$60,0))</f>
        <v>37.459885247495869</v>
      </c>
    </row>
    <row r="25" spans="1:3" x14ac:dyDescent="0.3">
      <c r="A25" t="s">
        <v>34</v>
      </c>
      <c r="B25">
        <f>INDEX('Fig 4a'!$B$3:$B$64,MATCH('Lost sales and HS ex'!A25,'Fig 4a'!$A$3:$A$64,0))</f>
        <v>-30.824731681969826</v>
      </c>
      <c r="C25">
        <f>INDEX('[2]Fig 2'!$E$3:$E$60,MATCH(A25,'[2]Fig 2'!$A$3:$A$60,0))</f>
        <v>44.739143106965898</v>
      </c>
    </row>
    <row r="26" spans="1:3" x14ac:dyDescent="0.3">
      <c r="A26" t="s">
        <v>35</v>
      </c>
      <c r="B26">
        <f>INDEX('Fig 4a'!$B$3:$B$64,MATCH('Lost sales and HS ex'!A26,'Fig 4a'!$A$3:$A$64,0))</f>
        <v>-39.087494556197498</v>
      </c>
      <c r="C26">
        <f>INDEX('[2]Fig 2'!$E$3:$E$60,MATCH(A26,'[2]Fig 2'!$A$3:$A$60,0))</f>
        <v>53.744095727931139</v>
      </c>
    </row>
    <row r="27" spans="1:3" x14ac:dyDescent="0.3">
      <c r="A27" t="s">
        <v>36</v>
      </c>
      <c r="B27">
        <f>INDEX('Fig 4a'!$B$3:$B$64,MATCH('Lost sales and HS ex'!A27,'Fig 4a'!$A$3:$A$64,0))</f>
        <v>-36.063587997344662</v>
      </c>
      <c r="C27">
        <f>INDEX('[2]Fig 2'!$E$3:$E$60,MATCH(A27,'[2]Fig 2'!$A$3:$A$60,0))</f>
        <v>44.001096942273414</v>
      </c>
    </row>
    <row r="28" spans="1:3" x14ac:dyDescent="0.3">
      <c r="A28" t="s">
        <v>37</v>
      </c>
      <c r="B28">
        <f>INDEX('Fig 4a'!$B$3:$B$64,MATCH('Lost sales and HS ex'!A28,'Fig 4a'!$A$3:$A$64,0))</f>
        <v>-25.835133671244723</v>
      </c>
      <c r="C28">
        <f>INDEX('[2]Fig 2'!$E$3:$E$60,MATCH(A28,'[2]Fig 2'!$A$3:$A$60,0))</f>
        <v>51.01207322752839</v>
      </c>
    </row>
    <row r="29" spans="1:3" x14ac:dyDescent="0.3">
      <c r="A29" t="s">
        <v>38</v>
      </c>
      <c r="B29">
        <f>INDEX('Fig 4a'!$B$3:$B$64,MATCH('Lost sales and HS ex'!A29,'Fig 4a'!$A$3:$A$64,0))</f>
        <v>-47.354853107066923</v>
      </c>
      <c r="C29">
        <f>INDEX('[2]Fig 2'!$E$3:$E$60,MATCH(A29,'[2]Fig 2'!$A$3:$A$60,0))</f>
        <v>76.170185419797875</v>
      </c>
    </row>
    <row r="30" spans="1:3" x14ac:dyDescent="0.3">
      <c r="A30" t="s">
        <v>39</v>
      </c>
      <c r="B30">
        <f>INDEX('Fig 4a'!$B$3:$B$64,MATCH('Lost sales and HS ex'!A30,'Fig 4a'!$A$3:$A$64,0))</f>
        <v>-25.580776728655302</v>
      </c>
      <c r="C30">
        <f>INDEX('[2]Fig 2'!$E$3:$E$60,MATCH(A30,'[2]Fig 2'!$A$3:$A$60,0))</f>
        <v>36.350059737156506</v>
      </c>
    </row>
    <row r="31" spans="1:3" x14ac:dyDescent="0.3">
      <c r="A31" t="s">
        <v>40</v>
      </c>
      <c r="B31">
        <f>INDEX('Fig 4a'!$B$3:$B$64,MATCH('Lost sales and HS ex'!A31,'Fig 4a'!$A$3:$A$64,0))</f>
        <v>-41.268047334863439</v>
      </c>
      <c r="C31">
        <f>INDEX('[2]Fig 2'!$E$3:$E$60,MATCH(A31,'[2]Fig 2'!$A$3:$A$60,0))</f>
        <v>59.214628018424605</v>
      </c>
    </row>
    <row r="32" spans="1:3" x14ac:dyDescent="0.3">
      <c r="A32" t="s">
        <v>41</v>
      </c>
      <c r="B32">
        <f>INDEX('Fig 4a'!$B$3:$B$64,MATCH('Lost sales and HS ex'!A32,'Fig 4a'!$A$3:$A$64,0))</f>
        <v>-13.272004916846422</v>
      </c>
      <c r="C32">
        <f>INDEX('[2]Fig 2'!$E$3:$E$60,MATCH(A32,'[2]Fig 2'!$A$3:$A$60,0))</f>
        <v>33.927245731254644</v>
      </c>
    </row>
    <row r="33" spans="1:3" x14ac:dyDescent="0.3">
      <c r="A33" t="s">
        <v>42</v>
      </c>
      <c r="B33">
        <f>INDEX('Fig 4a'!$B$3:$B$64,MATCH('Lost sales and HS ex'!A33,'Fig 4a'!$A$3:$A$64,0))</f>
        <v>-27.611830160932271</v>
      </c>
      <c r="C33">
        <f>INDEX('[2]Fig 2'!$E$3:$E$60,MATCH(A33,'[2]Fig 2'!$A$3:$A$60,0))</f>
        <v>35.995457986373957</v>
      </c>
    </row>
    <row r="34" spans="1:3" x14ac:dyDescent="0.3">
      <c r="A34" t="s">
        <v>43</v>
      </c>
      <c r="B34">
        <f>INDEX('Fig 4a'!$B$3:$B$64,MATCH('Lost sales and HS ex'!A34,'Fig 4a'!$A$3:$A$64,0))</f>
        <v>-36.252248609783436</v>
      </c>
      <c r="C34">
        <f>INDEX('[2]Fig 2'!$E$3:$E$60,MATCH(A34,'[2]Fig 2'!$A$3:$A$60,0))</f>
        <v>58.50854397984093</v>
      </c>
    </row>
    <row r="35" spans="1:3" x14ac:dyDescent="0.3">
      <c r="A35" t="s">
        <v>44</v>
      </c>
      <c r="B35">
        <f>INDEX('Fig 4a'!$B$3:$B$64,MATCH('Lost sales and HS ex'!A35,'Fig 4a'!$A$3:$A$64,0))</f>
        <v>-38.726092971122419</v>
      </c>
      <c r="C35">
        <f>INDEX('[2]Fig 2'!$E$3:$E$60,MATCH(A35,'[2]Fig 2'!$A$3:$A$60,0))</f>
        <v>53.280933666785756</v>
      </c>
    </row>
    <row r="36" spans="1:3" x14ac:dyDescent="0.3">
      <c r="A36" t="s">
        <v>45</v>
      </c>
      <c r="B36">
        <f>INDEX('Fig 4a'!$B$3:$B$64,MATCH('Lost sales and HS ex'!A36,'Fig 4a'!$A$3:$A$64,0))</f>
        <v>-22.439075355263952</v>
      </c>
      <c r="C36">
        <f>INDEX('[2]Fig 2'!$E$3:$E$60,MATCH(A36,'[2]Fig 2'!$A$3:$A$60,0))</f>
        <v>41.29666011787819</v>
      </c>
    </row>
    <row r="37" spans="1:3" x14ac:dyDescent="0.3">
      <c r="A37" t="s">
        <v>46</v>
      </c>
      <c r="B37">
        <f>INDEX('Fig 4a'!$B$3:$B$64,MATCH('Lost sales and HS ex'!A37,'Fig 4a'!$A$3:$A$64,0))</f>
        <v>-12.475075546634303</v>
      </c>
      <c r="C37">
        <f>INDEX('[2]Fig 2'!$E$3:$E$60,MATCH(A37,'[2]Fig 2'!$A$3:$A$60,0))</f>
        <v>32.366183091545778</v>
      </c>
    </row>
    <row r="38" spans="1:3" x14ac:dyDescent="0.3">
      <c r="A38" t="s">
        <v>47</v>
      </c>
      <c r="B38">
        <f>INDEX('Fig 4a'!$B$3:$B$64,MATCH('Lost sales and HS ex'!A38,'Fig 4a'!$A$3:$A$64,0))</f>
        <v>-32.692047638198879</v>
      </c>
      <c r="C38">
        <f>INDEX('[2]Fig 2'!$E$3:$E$60,MATCH(A38,'[2]Fig 2'!$A$3:$A$60,0))</f>
        <v>57.149753789707447</v>
      </c>
    </row>
    <row r="39" spans="1:3" x14ac:dyDescent="0.3">
      <c r="A39" t="s">
        <v>48</v>
      </c>
      <c r="B39">
        <f>INDEX('Fig 4a'!$B$3:$B$64,MATCH('Lost sales and HS ex'!A39,'Fig 4a'!$A$3:$A$64,0))</f>
        <v>-39.942326031634103</v>
      </c>
      <c r="C39">
        <f>INDEX('[2]Fig 2'!$E$3:$E$60,MATCH(A39,'[2]Fig 2'!$A$3:$A$60,0))</f>
        <v>48.424292002648905</v>
      </c>
    </row>
    <row r="40" spans="1:3" x14ac:dyDescent="0.3">
      <c r="A40" t="s">
        <v>49</v>
      </c>
      <c r="B40">
        <f>INDEX('Fig 4a'!$B$3:$B$64,MATCH('Lost sales and HS ex'!A40,'Fig 4a'!$A$3:$A$64,0))</f>
        <v>-41.215364018497425</v>
      </c>
      <c r="C40">
        <f>INDEX('[2]Fig 2'!$E$3:$E$60,MATCH(A40,'[2]Fig 2'!$A$3:$A$60,0))</f>
        <v>63.9426800929512</v>
      </c>
    </row>
    <row r="41" spans="1:3" x14ac:dyDescent="0.3">
      <c r="A41" t="s">
        <v>50</v>
      </c>
      <c r="B41">
        <f>INDEX('Fig 4a'!$B$3:$B$64,MATCH('Lost sales and HS ex'!A41,'Fig 4a'!$A$3:$A$64,0))</f>
        <v>-31.972687625793057</v>
      </c>
      <c r="C41">
        <f>INDEX('[2]Fig 2'!$E$3:$E$60,MATCH(A41,'[2]Fig 2'!$A$3:$A$60,0))</f>
        <v>41.699273337059815</v>
      </c>
    </row>
    <row r="42" spans="1:3" x14ac:dyDescent="0.3">
      <c r="A42" t="s">
        <v>51</v>
      </c>
      <c r="B42">
        <f>INDEX('Fig 4a'!$B$3:$B$64,MATCH('Lost sales and HS ex'!A42,'Fig 4a'!$A$3:$A$64,0))</f>
        <v>-25.141859256315783</v>
      </c>
      <c r="C42">
        <f>INDEX('[2]Fig 2'!$E$3:$E$60,MATCH(A42,'[2]Fig 2'!$A$3:$A$60,0))</f>
        <v>47.118183582379196</v>
      </c>
    </row>
    <row r="43" spans="1:3" x14ac:dyDescent="0.3">
      <c r="A43" t="s">
        <v>52</v>
      </c>
      <c r="B43">
        <f>INDEX('Fig 4a'!$B$3:$B$64,MATCH('Lost sales and HS ex'!A43,'Fig 4a'!$A$3:$A$64,0))</f>
        <v>-21.554944980472644</v>
      </c>
      <c r="C43">
        <f>INDEX('[2]Fig 2'!$E$3:$E$60,MATCH(A43,'[2]Fig 2'!$A$3:$A$60,0))</f>
        <v>35.130409441935015</v>
      </c>
    </row>
    <row r="44" spans="1:3" x14ac:dyDescent="0.3">
      <c r="A44" t="s">
        <v>53</v>
      </c>
      <c r="B44">
        <f>INDEX('Fig 4a'!$B$3:$B$64,MATCH('Lost sales and HS ex'!A44,'Fig 4a'!$A$3:$A$64,0))</f>
        <v>-26.779343824028253</v>
      </c>
      <c r="C44">
        <f>INDEX('[2]Fig 2'!$E$3:$E$60,MATCH(A44,'[2]Fig 2'!$A$3:$A$60,0))</f>
        <v>41.357918318111317</v>
      </c>
    </row>
    <row r="45" spans="1:3" x14ac:dyDescent="0.3">
      <c r="A45" t="s">
        <v>54</v>
      </c>
      <c r="B45">
        <f>INDEX('Fig 4a'!$B$3:$B$64,MATCH('Lost sales and HS ex'!A45,'Fig 4a'!$A$3:$A$64,0))</f>
        <v>-38.695093650177036</v>
      </c>
      <c r="C45">
        <f>INDEX('[2]Fig 2'!$E$3:$E$60,MATCH(A45,'[2]Fig 2'!$A$3:$A$60,0))</f>
        <v>65.115990571889341</v>
      </c>
    </row>
    <row r="46" spans="1:3" x14ac:dyDescent="0.3">
      <c r="A46" t="s">
        <v>55</v>
      </c>
      <c r="B46">
        <f>INDEX('Fig 4a'!$B$3:$B$64,MATCH('Lost sales and HS ex'!A46,'Fig 4a'!$A$3:$A$64,0))</f>
        <v>-31.268445542426051</v>
      </c>
      <c r="C46">
        <f>INDEX('[2]Fig 2'!$E$3:$E$60,MATCH(A46,'[2]Fig 2'!$A$3:$A$60,0))</f>
        <v>52.603562410427898</v>
      </c>
    </row>
    <row r="47" spans="1:3" x14ac:dyDescent="0.3">
      <c r="A47" t="s">
        <v>56</v>
      </c>
      <c r="B47">
        <f>INDEX('Fig 4a'!$B$3:$B$64,MATCH('Lost sales and HS ex'!A47,'Fig 4a'!$A$3:$A$64,0))</f>
        <v>-21.451254920432849</v>
      </c>
      <c r="C47">
        <f>INDEX('[2]Fig 2'!$E$3:$E$60,MATCH(A47,'[2]Fig 2'!$A$3:$A$60,0))</f>
        <v>52.871393906713408</v>
      </c>
    </row>
    <row r="48" spans="1:3" x14ac:dyDescent="0.3">
      <c r="A48" t="s">
        <v>57</v>
      </c>
      <c r="B48">
        <f>INDEX('Fig 4a'!$B$3:$B$64,MATCH('Lost sales and HS ex'!A48,'Fig 4a'!$A$3:$A$64,0))</f>
        <v>-38.309335510603574</v>
      </c>
      <c r="C48">
        <f>INDEX('[2]Fig 2'!$E$3:$E$60,MATCH(A48,'[2]Fig 2'!$A$3:$A$60,0))</f>
        <v>53.818134512813842</v>
      </c>
    </row>
    <row r="49" spans="1:3" x14ac:dyDescent="0.3">
      <c r="A49" t="s">
        <v>58</v>
      </c>
      <c r="B49">
        <f>INDEX('Fig 4a'!$B$3:$B$64,MATCH('Lost sales and HS ex'!A49,'Fig 4a'!$A$3:$A$64,0))</f>
        <v>-26.433198931032951</v>
      </c>
      <c r="C49">
        <f>INDEX('[2]Fig 2'!$E$3:$E$60,MATCH(A49,'[2]Fig 2'!$A$3:$A$60,0))</f>
        <v>43.615535065660801</v>
      </c>
    </row>
    <row r="50" spans="1:3" x14ac:dyDescent="0.3">
      <c r="A50" t="s">
        <v>59</v>
      </c>
      <c r="B50">
        <f>INDEX('Fig 4a'!$B$3:$B$64,MATCH('Lost sales and HS ex'!A50,'Fig 4a'!$A$3:$A$64,0))</f>
        <v>-32.920467171493286</v>
      </c>
      <c r="C50">
        <f>INDEX('[2]Fig 2'!$E$3:$E$60,MATCH(A50,'[2]Fig 2'!$A$3:$A$60,0))</f>
        <v>36.261475150364042</v>
      </c>
    </row>
    <row r="51" spans="1:3" x14ac:dyDescent="0.3">
      <c r="A51" t="s">
        <v>60</v>
      </c>
      <c r="B51">
        <f>INDEX('Fig 4a'!$B$3:$B$64,MATCH('Lost sales and HS ex'!A51,'Fig 4a'!$A$3:$A$64,0))</f>
        <v>-29.317358655080341</v>
      </c>
      <c r="C51">
        <f>INDEX('[2]Fig 2'!$E$3:$E$60,MATCH(A51,'[2]Fig 2'!$A$3:$A$60,0))</f>
        <v>31.28727634194831</v>
      </c>
    </row>
    <row r="52" spans="1:3" x14ac:dyDescent="0.3">
      <c r="A52" t="s">
        <v>61</v>
      </c>
      <c r="B52">
        <f>INDEX('Fig 4a'!$B$3:$B$64,MATCH('Lost sales and HS ex'!A52,'Fig 4a'!$A$3:$A$64,0))</f>
        <v>-24.838850895872074</v>
      </c>
      <c r="C52">
        <f>INDEX('[2]Fig 2'!$E$3:$E$60,MATCH(A52,'[2]Fig 2'!$A$3:$A$60,0))</f>
        <v>38.512996941896027</v>
      </c>
    </row>
    <row r="53" spans="1:3" x14ac:dyDescent="0.3">
      <c r="A53" t="s">
        <v>62</v>
      </c>
      <c r="B53">
        <f>INDEX('Fig 4a'!$B$3:$B$64,MATCH('Lost sales and HS ex'!A53,'Fig 4a'!$A$3:$A$64,0))</f>
        <v>-28.373335235225415</v>
      </c>
      <c r="C53">
        <f>INDEX('[2]Fig 2'!$E$3:$E$60,MATCH(A53,'[2]Fig 2'!$A$3:$A$60,0))</f>
        <v>49.705181282147784</v>
      </c>
    </row>
    <row r="54" spans="1:3" x14ac:dyDescent="0.3">
      <c r="A54" t="s">
        <v>63</v>
      </c>
      <c r="B54">
        <f>INDEX('Fig 4a'!$B$3:$B$64,MATCH('Lost sales and HS ex'!A54,'Fig 4a'!$A$3:$A$64,0))</f>
        <v>-19.197555621128391</v>
      </c>
      <c r="C54">
        <f>INDEX('[2]Fig 2'!$E$3:$E$60,MATCH(A54,'[2]Fig 2'!$A$3:$A$60,0))</f>
        <v>50.958718700654181</v>
      </c>
    </row>
    <row r="55" spans="1:3" x14ac:dyDescent="0.3">
      <c r="A55" t="s">
        <v>64</v>
      </c>
      <c r="B55">
        <f>INDEX('Fig 4a'!$B$3:$B$64,MATCH('Lost sales and HS ex'!A55,'Fig 4a'!$A$3:$A$64,0))</f>
        <v>-13.462880184754727</v>
      </c>
      <c r="C55">
        <f>INDEX('[2]Fig 2'!$E$3:$E$60,MATCH(A55,'[2]Fig 2'!$A$3:$A$60,0))</f>
        <v>38.70967741935484</v>
      </c>
    </row>
    <row r="56" spans="1:3" x14ac:dyDescent="0.3">
      <c r="A56" t="s">
        <v>65</v>
      </c>
      <c r="B56">
        <f>INDEX('Fig 4a'!$B$3:$B$64,MATCH('Lost sales and HS ex'!A56,'Fig 4a'!$A$3:$A$64,0))</f>
        <v>-10.763822344532306</v>
      </c>
      <c r="C56">
        <f>INDEX('[2]Fig 2'!$E$3:$E$60,MATCH(A56,'[2]Fig 2'!$A$3:$A$60,0))</f>
        <v>41.942751126424596</v>
      </c>
    </row>
    <row r="57" spans="1:3" x14ac:dyDescent="0.3">
      <c r="A57" t="s">
        <v>66</v>
      </c>
      <c r="B57">
        <f>INDEX('Fig 4a'!$B$3:$B$64,MATCH('Lost sales and HS ex'!A57,'Fig 4a'!$A$3:$A$64,0))</f>
        <v>-28.874905897506448</v>
      </c>
      <c r="C57">
        <f>INDEX('[2]Fig 2'!$E$3:$E$60,MATCH(A57,'[2]Fig 2'!$A$3:$A$60,0))</f>
        <v>29.278210776008134</v>
      </c>
    </row>
    <row r="58" spans="1:3" x14ac:dyDescent="0.3">
      <c r="A58" t="s">
        <v>67</v>
      </c>
      <c r="B58">
        <f>INDEX('Fig 4a'!$B$3:$B$64,MATCH('Lost sales and HS ex'!A58,'Fig 4a'!$A$3:$A$64,0))</f>
        <v>-16.677653183154334</v>
      </c>
      <c r="C58">
        <f>INDEX('[2]Fig 2'!$E$3:$E$60,MATCH(A58,'[2]Fig 2'!$A$3:$A$60,0))</f>
        <v>47.391096218286258</v>
      </c>
    </row>
    <row r="59" spans="1:3" x14ac:dyDescent="0.3">
      <c r="A59" t="s">
        <v>68</v>
      </c>
      <c r="B59">
        <f>INDEX('Fig 4a'!$B$3:$B$64,MATCH('Lost sales and HS ex'!A59,'Fig 4a'!$A$3:$A$64,0))</f>
        <v>-21.579363244628436</v>
      </c>
      <c r="C59">
        <f>INDEX('[2]Fig 2'!$E$3:$E$60,MATCH(A59,'[2]Fig 2'!$A$3:$A$60,0))</f>
        <v>49.91802382774074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/>
  </sheetPr>
  <dimension ref="A1"/>
  <sheetViews>
    <sheetView workbookViewId="0">
      <selection activeCell="G18" sqref="G18"/>
    </sheetView>
  </sheetViews>
  <sheetFormatPr defaultColWidth="8.6640625"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67"/>
  <sheetViews>
    <sheetView topLeftCell="A25" workbookViewId="0">
      <selection activeCell="I34" sqref="I34"/>
    </sheetView>
  </sheetViews>
  <sheetFormatPr defaultRowHeight="14.4" x14ac:dyDescent="0.3"/>
  <cols>
    <col min="1" max="1" width="13.109375" bestFit="1" customWidth="1"/>
    <col min="2" max="2" width="20.109375" bestFit="1" customWidth="1"/>
    <col min="3" max="3" width="20.44140625" bestFit="1" customWidth="1"/>
    <col min="4" max="4" width="20" bestFit="1" customWidth="1"/>
  </cols>
  <sheetData>
    <row r="1" spans="1:11" x14ac:dyDescent="0.3">
      <c r="A1" t="s">
        <v>267</v>
      </c>
    </row>
    <row r="2" spans="1:11" x14ac:dyDescent="0.3">
      <c r="A2" s="15" t="s">
        <v>1</v>
      </c>
      <c r="B2" t="s">
        <v>209</v>
      </c>
    </row>
    <row r="3" spans="1:11" x14ac:dyDescent="0.3">
      <c r="F3" s="27" t="s">
        <v>210</v>
      </c>
    </row>
    <row r="4" spans="1:11" x14ac:dyDescent="0.3">
      <c r="A4" s="15" t="s">
        <v>85</v>
      </c>
      <c r="B4" t="s">
        <v>152</v>
      </c>
      <c r="C4" t="s">
        <v>153</v>
      </c>
      <c r="D4" t="s">
        <v>154</v>
      </c>
      <c r="F4" t="s">
        <v>85</v>
      </c>
      <c r="G4" t="s">
        <v>152</v>
      </c>
      <c r="H4" t="s">
        <v>153</v>
      </c>
      <c r="I4" t="s">
        <v>154</v>
      </c>
    </row>
    <row r="5" spans="1:11" x14ac:dyDescent="0.3">
      <c r="A5" s="16" t="s">
        <v>7</v>
      </c>
      <c r="B5" s="18">
        <v>3.4647226773752197E-2</v>
      </c>
      <c r="C5" s="18">
        <v>0.442570718862691</v>
      </c>
      <c r="D5" s="18">
        <v>0.52278205436355651</v>
      </c>
      <c r="F5" t="s">
        <v>7</v>
      </c>
      <c r="G5" s="6">
        <v>3.4647226773752197E-2</v>
      </c>
      <c r="H5" s="6">
        <v>0.442570718862691</v>
      </c>
      <c r="I5" s="6">
        <v>0.52278205436355651</v>
      </c>
      <c r="K5" s="8">
        <f>MIN(I5:I66)</f>
        <v>0.13356323072868123</v>
      </c>
    </row>
    <row r="6" spans="1:11" x14ac:dyDescent="0.3">
      <c r="A6" s="16" t="s">
        <v>8</v>
      </c>
      <c r="B6" s="18">
        <v>0.11576041402907199</v>
      </c>
      <c r="C6" s="18">
        <v>0.40236241798283112</v>
      </c>
      <c r="D6" s="18">
        <v>0.4818771679880966</v>
      </c>
      <c r="F6" t="s">
        <v>8</v>
      </c>
      <c r="G6" s="6">
        <v>0.11576041402907199</v>
      </c>
      <c r="H6" s="6">
        <v>0.40236241798283112</v>
      </c>
      <c r="I6" s="6">
        <v>0.4818771679880966</v>
      </c>
      <c r="K6" s="8">
        <f>MAX(I5:I66)</f>
        <v>0.73385554978572942</v>
      </c>
    </row>
    <row r="7" spans="1:11" x14ac:dyDescent="0.3">
      <c r="A7" s="16" t="s">
        <v>9</v>
      </c>
      <c r="B7" s="18">
        <v>4.7730347995113671E-2</v>
      </c>
      <c r="C7" s="18">
        <v>0.74055172084046961</v>
      </c>
      <c r="D7" s="18">
        <v>0.21171793116441662</v>
      </c>
      <c r="F7" t="s">
        <v>9</v>
      </c>
      <c r="G7" s="6">
        <v>4.7730347995113671E-2</v>
      </c>
      <c r="H7" s="6">
        <v>0.74055172084046961</v>
      </c>
      <c r="I7" s="6">
        <v>0.21171793116441662</v>
      </c>
    </row>
    <row r="8" spans="1:11" x14ac:dyDescent="0.3">
      <c r="A8" s="16" t="s">
        <v>10</v>
      </c>
      <c r="B8" s="18">
        <v>7.9229746138060414E-2</v>
      </c>
      <c r="C8" s="18">
        <v>0.54329729400175231</v>
      </c>
      <c r="D8" s="18">
        <v>0.37747295986018731</v>
      </c>
      <c r="F8" t="s">
        <v>10</v>
      </c>
      <c r="G8" s="6">
        <v>7.9229746138060414E-2</v>
      </c>
      <c r="H8" s="6">
        <v>0.54329729400175231</v>
      </c>
      <c r="I8" s="6">
        <v>0.37747295986018731</v>
      </c>
    </row>
    <row r="9" spans="1:11" x14ac:dyDescent="0.3">
      <c r="A9" s="16" t="s">
        <v>11</v>
      </c>
      <c r="B9" s="18">
        <v>3.4793233467816688E-2</v>
      </c>
      <c r="C9" s="18">
        <v>0.83164353580350203</v>
      </c>
      <c r="D9" s="18">
        <v>0.13356323072868123</v>
      </c>
      <c r="F9" t="s">
        <v>11</v>
      </c>
      <c r="G9" s="6">
        <v>3.4793233467816688E-2</v>
      </c>
      <c r="H9" s="6">
        <v>0.83164353580350203</v>
      </c>
      <c r="I9" s="6">
        <v>0.13356323072868123</v>
      </c>
    </row>
    <row r="10" spans="1:11" x14ac:dyDescent="0.3">
      <c r="A10" s="16" t="s">
        <v>12</v>
      </c>
      <c r="B10" s="18">
        <v>1.847747556523674E-2</v>
      </c>
      <c r="C10" s="18">
        <v>0.38198336923466442</v>
      </c>
      <c r="D10" s="18">
        <v>0.59953915520009848</v>
      </c>
      <c r="F10" t="s">
        <v>12</v>
      </c>
      <c r="G10" s="6">
        <v>1.847747556523674E-2</v>
      </c>
      <c r="H10" s="6">
        <v>0.38198336923466442</v>
      </c>
      <c r="I10" s="6">
        <v>0.59953915520009848</v>
      </c>
    </row>
    <row r="11" spans="1:11" x14ac:dyDescent="0.3">
      <c r="A11" s="16" t="s">
        <v>13</v>
      </c>
      <c r="B11" s="18">
        <v>3.6793053893656898E-2</v>
      </c>
      <c r="C11" s="18">
        <v>0.52931341440145896</v>
      </c>
      <c r="D11" s="18">
        <v>0.43389353170488426</v>
      </c>
      <c r="F11" t="s">
        <v>13</v>
      </c>
      <c r="G11" s="6">
        <v>3.6793053893656898E-2</v>
      </c>
      <c r="H11" s="6">
        <v>0.52931341440145896</v>
      </c>
      <c r="I11" s="6">
        <v>0.43389353170488426</v>
      </c>
    </row>
    <row r="12" spans="1:11" x14ac:dyDescent="0.3">
      <c r="A12" s="16" t="s">
        <v>14</v>
      </c>
      <c r="B12" s="18">
        <v>3.8054347518579577E-2</v>
      </c>
      <c r="C12" s="18">
        <v>0.42966850305525051</v>
      </c>
      <c r="D12" s="18">
        <v>0.53227714942616977</v>
      </c>
      <c r="F12" t="s">
        <v>14</v>
      </c>
      <c r="G12" s="6">
        <v>3.8054347518579577E-2</v>
      </c>
      <c r="H12" s="6">
        <v>0.42966850305525051</v>
      </c>
      <c r="I12" s="6">
        <v>0.53227714942616977</v>
      </c>
    </row>
    <row r="13" spans="1:11" x14ac:dyDescent="0.3">
      <c r="A13" s="16" t="s">
        <v>15</v>
      </c>
      <c r="B13" s="18">
        <v>3.5060611656168243E-2</v>
      </c>
      <c r="C13" s="18">
        <v>0.47104125486773124</v>
      </c>
      <c r="D13" s="18">
        <v>0.49389813347610051</v>
      </c>
      <c r="F13" t="s">
        <v>15</v>
      </c>
      <c r="G13" s="6">
        <v>3.5060611656168243E-2</v>
      </c>
      <c r="H13" s="6">
        <v>0.47104125486773124</v>
      </c>
      <c r="I13" s="6">
        <v>0.49389813347610051</v>
      </c>
    </row>
    <row r="14" spans="1:11" x14ac:dyDescent="0.3">
      <c r="A14" s="16" t="s">
        <v>16</v>
      </c>
      <c r="B14" s="18">
        <v>1.5307668684237235E-2</v>
      </c>
      <c r="C14" s="18">
        <v>0.71618428672241308</v>
      </c>
      <c r="D14" s="18">
        <v>0.26850804459334959</v>
      </c>
      <c r="F14" t="s">
        <v>16</v>
      </c>
      <c r="G14" s="6">
        <v>1.5307668684237235E-2</v>
      </c>
      <c r="H14" s="6">
        <v>0.71618428672241308</v>
      </c>
      <c r="I14" s="6">
        <v>0.26850804459334959</v>
      </c>
    </row>
    <row r="15" spans="1:11" x14ac:dyDescent="0.3">
      <c r="A15" s="16" t="s">
        <v>17</v>
      </c>
      <c r="B15" s="18">
        <v>5.6167414869943623E-2</v>
      </c>
      <c r="C15" s="18">
        <v>0.41162744837159276</v>
      </c>
      <c r="D15" s="18">
        <v>0.53220513675846359</v>
      </c>
      <c r="F15" t="s">
        <v>17</v>
      </c>
      <c r="G15" s="6">
        <v>5.6167414869943623E-2</v>
      </c>
      <c r="H15" s="6">
        <v>0.41162744837159276</v>
      </c>
      <c r="I15" s="6">
        <v>0.53220513675846359</v>
      </c>
    </row>
    <row r="16" spans="1:11" x14ac:dyDescent="0.3">
      <c r="A16" s="16" t="s">
        <v>18</v>
      </c>
      <c r="B16" s="18">
        <v>4.306572187911898E-2</v>
      </c>
      <c r="C16" s="18">
        <v>0.4830274866144349</v>
      </c>
      <c r="D16" s="18">
        <v>0.47390679150644627</v>
      </c>
      <c r="F16" t="s">
        <v>18</v>
      </c>
      <c r="G16" s="6">
        <v>4.306572187911898E-2</v>
      </c>
      <c r="H16" s="6">
        <v>0.4830274866144349</v>
      </c>
      <c r="I16" s="6">
        <v>0.47390679150644627</v>
      </c>
    </row>
    <row r="17" spans="1:9" x14ac:dyDescent="0.3">
      <c r="A17" s="16" t="s">
        <v>19</v>
      </c>
      <c r="B17" s="18">
        <v>2.8058347479822759E-2</v>
      </c>
      <c r="C17" s="18">
        <v>0.68124398784671936</v>
      </c>
      <c r="D17" s="18">
        <v>0.29069766467345781</v>
      </c>
      <c r="F17" t="s">
        <v>19</v>
      </c>
      <c r="G17" s="6">
        <v>2.8058347479822759E-2</v>
      </c>
      <c r="H17" s="6">
        <v>0.68124398784671936</v>
      </c>
      <c r="I17" s="6">
        <v>0.29069766467345781</v>
      </c>
    </row>
    <row r="18" spans="1:9" x14ac:dyDescent="0.3">
      <c r="A18" s="16" t="s">
        <v>20</v>
      </c>
      <c r="B18" s="18">
        <v>6.9810673565278295E-3</v>
      </c>
      <c r="C18" s="18">
        <v>0.25916338285774293</v>
      </c>
      <c r="D18" s="18">
        <v>0.73385554978572942</v>
      </c>
      <c r="F18" t="s">
        <v>20</v>
      </c>
      <c r="G18" s="6">
        <v>6.9810673565278295E-3</v>
      </c>
      <c r="H18" s="6">
        <v>0.25916338285774293</v>
      </c>
      <c r="I18" s="6">
        <v>0.73385554978572942</v>
      </c>
    </row>
    <row r="19" spans="1:9" x14ac:dyDescent="0.3">
      <c r="A19" s="16" t="s">
        <v>21</v>
      </c>
      <c r="B19" s="18">
        <v>8.8336602877970988E-3</v>
      </c>
      <c r="C19" s="18">
        <v>0.38085673013695381</v>
      </c>
      <c r="D19" s="18">
        <v>0.61030960957524905</v>
      </c>
      <c r="F19" t="s">
        <v>21</v>
      </c>
      <c r="G19" s="6">
        <v>8.8336602877970988E-3</v>
      </c>
      <c r="H19" s="6">
        <v>0.38085673013695381</v>
      </c>
      <c r="I19" s="6">
        <v>0.61030960957524905</v>
      </c>
    </row>
    <row r="20" spans="1:9" x14ac:dyDescent="0.3">
      <c r="A20" s="16" t="s">
        <v>22</v>
      </c>
      <c r="B20" s="18">
        <v>5.358070376107759E-2</v>
      </c>
      <c r="C20" s="18">
        <v>0.66837345206580945</v>
      </c>
      <c r="D20" s="18">
        <v>0.27804584417311284</v>
      </c>
      <c r="F20" t="s">
        <v>22</v>
      </c>
      <c r="G20" s="6">
        <v>5.358070376107759E-2</v>
      </c>
      <c r="H20" s="6">
        <v>0.66837345206580945</v>
      </c>
      <c r="I20" s="6">
        <v>0.27804584417311284</v>
      </c>
    </row>
    <row r="21" spans="1:9" x14ac:dyDescent="0.3">
      <c r="A21" s="16" t="s">
        <v>23</v>
      </c>
      <c r="B21" s="18">
        <v>6.350432627838117E-3</v>
      </c>
      <c r="C21" s="18">
        <v>0.4991163969149966</v>
      </c>
      <c r="D21" s="18">
        <v>0.49453317045716522</v>
      </c>
      <c r="F21" t="s">
        <v>23</v>
      </c>
      <c r="G21" s="6">
        <v>6.350432627838117E-3</v>
      </c>
      <c r="H21" s="6">
        <v>0.4991163969149966</v>
      </c>
      <c r="I21" s="6">
        <v>0.49453317045716522</v>
      </c>
    </row>
    <row r="22" spans="1:9" x14ac:dyDescent="0.3">
      <c r="A22" s="16" t="s">
        <v>24</v>
      </c>
      <c r="B22" s="18">
        <v>4.2588105113716947E-2</v>
      </c>
      <c r="C22" s="18">
        <v>0.43415851944487538</v>
      </c>
      <c r="D22" s="18">
        <v>0.52325337544140782</v>
      </c>
      <c r="F22" t="s">
        <v>24</v>
      </c>
      <c r="G22" s="6">
        <v>4.2588105113716947E-2</v>
      </c>
      <c r="H22" s="6">
        <v>0.43415851944487538</v>
      </c>
      <c r="I22" s="6">
        <v>0.52325337544140782</v>
      </c>
    </row>
    <row r="23" spans="1:9" x14ac:dyDescent="0.3">
      <c r="A23" s="16" t="s">
        <v>25</v>
      </c>
      <c r="B23" s="18">
        <v>1.2545788479929198E-2</v>
      </c>
      <c r="C23" s="18">
        <v>0.52800429009190697</v>
      </c>
      <c r="D23" s="18">
        <v>0.45944992142816393</v>
      </c>
      <c r="F23" t="s">
        <v>25</v>
      </c>
      <c r="G23" s="6">
        <v>1.2545788479929198E-2</v>
      </c>
      <c r="H23" s="6">
        <v>0.52800429009190697</v>
      </c>
      <c r="I23" s="6">
        <v>0.45944992142816393</v>
      </c>
    </row>
    <row r="24" spans="1:9" x14ac:dyDescent="0.3">
      <c r="A24" s="16" t="s">
        <v>26</v>
      </c>
      <c r="B24" s="18">
        <v>1.7770957484056885E-2</v>
      </c>
      <c r="C24" s="18">
        <v>0.68984770319998645</v>
      </c>
      <c r="D24" s="18">
        <v>0.29238133931595672</v>
      </c>
      <c r="F24" t="s">
        <v>26</v>
      </c>
      <c r="G24" s="6">
        <v>1.7770957484056885E-2</v>
      </c>
      <c r="H24" s="6">
        <v>0.68984770319998645</v>
      </c>
      <c r="I24" s="6">
        <v>0.29238133931595672</v>
      </c>
    </row>
    <row r="25" spans="1:9" x14ac:dyDescent="0.3">
      <c r="A25" s="16" t="s">
        <v>27</v>
      </c>
      <c r="B25" s="18">
        <v>2.0067104048520881E-2</v>
      </c>
      <c r="C25" s="18">
        <v>0.40098694218404246</v>
      </c>
      <c r="D25" s="18">
        <v>0.57894595376743629</v>
      </c>
      <c r="F25" t="s">
        <v>27</v>
      </c>
      <c r="G25" s="6">
        <v>2.0067104048520881E-2</v>
      </c>
      <c r="H25" s="6">
        <v>0.40098694218404246</v>
      </c>
      <c r="I25" s="6">
        <v>0.57894595376743629</v>
      </c>
    </row>
    <row r="26" spans="1:9" x14ac:dyDescent="0.3">
      <c r="A26" s="16" t="s">
        <v>28</v>
      </c>
      <c r="B26" s="18">
        <v>5.0268080507898027E-3</v>
      </c>
      <c r="C26" s="18">
        <v>0.31517922261533809</v>
      </c>
      <c r="D26" s="18">
        <v>0.67979396933387226</v>
      </c>
      <c r="F26" t="s">
        <v>28</v>
      </c>
      <c r="G26" s="6">
        <v>5.0268080507898027E-3</v>
      </c>
      <c r="H26" s="6">
        <v>0.31517922261533809</v>
      </c>
      <c r="I26" s="6">
        <v>0.67979396933387226</v>
      </c>
    </row>
    <row r="27" spans="1:9" x14ac:dyDescent="0.3">
      <c r="A27" s="16" t="s">
        <v>29</v>
      </c>
      <c r="B27" s="18">
        <v>3.0355298707790749E-2</v>
      </c>
      <c r="C27" s="18">
        <v>0.27093148283036689</v>
      </c>
      <c r="D27" s="18">
        <v>0.69871321846184253</v>
      </c>
      <c r="F27" t="s">
        <v>29</v>
      </c>
      <c r="G27" s="6">
        <v>3.0355298707790749E-2</v>
      </c>
      <c r="H27" s="6">
        <v>0.27093148283036689</v>
      </c>
      <c r="I27" s="6">
        <v>0.69871321846184253</v>
      </c>
    </row>
    <row r="28" spans="1:9" x14ac:dyDescent="0.3">
      <c r="A28" s="16" t="s">
        <v>30</v>
      </c>
      <c r="B28" s="18">
        <v>8.4196916238253438E-3</v>
      </c>
      <c r="C28" s="18">
        <v>0.40190907943408583</v>
      </c>
      <c r="D28" s="18">
        <v>0.58967122894208879</v>
      </c>
      <c r="F28" t="s">
        <v>30</v>
      </c>
      <c r="G28" s="6">
        <v>8.4196916238253438E-3</v>
      </c>
      <c r="H28" s="6">
        <v>0.40190907943408583</v>
      </c>
      <c r="I28" s="6">
        <v>0.58967122894208879</v>
      </c>
    </row>
    <row r="29" spans="1:9" x14ac:dyDescent="0.3">
      <c r="A29" s="16" t="s">
        <v>31</v>
      </c>
      <c r="B29" s="18">
        <v>3.3777018577678834E-2</v>
      </c>
      <c r="C29" s="18">
        <v>0.4148809941098997</v>
      </c>
      <c r="D29" s="18">
        <v>0.55134198731242134</v>
      </c>
      <c r="F29" t="s">
        <v>31</v>
      </c>
      <c r="G29" s="6">
        <v>3.3777018577678834E-2</v>
      </c>
      <c r="H29" s="6">
        <v>0.4148809941098997</v>
      </c>
      <c r="I29" s="6">
        <v>0.55134198731242134</v>
      </c>
    </row>
    <row r="30" spans="1:9" x14ac:dyDescent="0.3">
      <c r="A30" s="16" t="s">
        <v>32</v>
      </c>
      <c r="B30" s="18">
        <v>8.4819540970291311E-3</v>
      </c>
      <c r="C30" s="18">
        <v>0.70492144219406205</v>
      </c>
      <c r="D30" s="18">
        <v>0.28659660370890866</v>
      </c>
      <c r="F30" t="s">
        <v>32</v>
      </c>
      <c r="G30" s="6">
        <v>8.4819540970291311E-3</v>
      </c>
      <c r="H30" s="6">
        <v>0.70492144219406205</v>
      </c>
      <c r="I30" s="6">
        <v>0.28659660370890866</v>
      </c>
    </row>
    <row r="31" spans="1:9" x14ac:dyDescent="0.3">
      <c r="A31" s="16" t="s">
        <v>33</v>
      </c>
      <c r="B31" s="18">
        <v>2.2636093169748569E-2</v>
      </c>
      <c r="C31" s="18">
        <v>0.45647065829963807</v>
      </c>
      <c r="D31" s="18">
        <v>0.52089324853061325</v>
      </c>
      <c r="F31" t="s">
        <v>33</v>
      </c>
      <c r="G31" s="6">
        <v>2.2636093169748569E-2</v>
      </c>
      <c r="H31" s="6">
        <v>0.45647065829963807</v>
      </c>
      <c r="I31" s="6">
        <v>0.52089324853061325</v>
      </c>
    </row>
    <row r="32" spans="1:9" x14ac:dyDescent="0.3">
      <c r="A32" s="16" t="s">
        <v>34</v>
      </c>
      <c r="B32" s="18">
        <v>3.4575994120157223E-2</v>
      </c>
      <c r="C32" s="18">
        <v>0.38456721488942497</v>
      </c>
      <c r="D32" s="18">
        <v>0.58085679099041765</v>
      </c>
      <c r="F32" t="s">
        <v>34</v>
      </c>
      <c r="G32" s="6">
        <v>3.4575994120157223E-2</v>
      </c>
      <c r="H32" s="6">
        <v>0.38456721488942497</v>
      </c>
      <c r="I32" s="6">
        <v>0.58085679099041765</v>
      </c>
    </row>
    <row r="33" spans="1:9" x14ac:dyDescent="0.3">
      <c r="A33" s="16" t="s">
        <v>35</v>
      </c>
      <c r="B33" s="18">
        <v>2.6385233840648486E-2</v>
      </c>
      <c r="C33" s="18">
        <v>0.37544031510821974</v>
      </c>
      <c r="D33" s="18">
        <v>0.59817445105113198</v>
      </c>
      <c r="F33" t="s">
        <v>35</v>
      </c>
      <c r="G33" s="6">
        <v>2.6385233840648486E-2</v>
      </c>
      <c r="H33" s="6">
        <v>0.37544031510821974</v>
      </c>
      <c r="I33" s="6">
        <v>0.59817445105113198</v>
      </c>
    </row>
    <row r="34" spans="1:9" x14ac:dyDescent="0.3">
      <c r="A34" s="16" t="s">
        <v>36</v>
      </c>
      <c r="B34" s="18">
        <v>1.4452449042581474E-2</v>
      </c>
      <c r="C34" s="18">
        <v>0.51073219958219651</v>
      </c>
      <c r="D34" s="18">
        <v>0.47481535137522202</v>
      </c>
      <c r="F34" t="s">
        <v>36</v>
      </c>
      <c r="G34" s="6">
        <v>1.4452449042581474E-2</v>
      </c>
      <c r="H34" s="6">
        <v>0.51073219958219651</v>
      </c>
      <c r="I34" s="6">
        <v>0.47481535137522202</v>
      </c>
    </row>
    <row r="35" spans="1:9" x14ac:dyDescent="0.3">
      <c r="A35" s="16" t="s">
        <v>37</v>
      </c>
      <c r="B35" s="18">
        <v>2.4755647634799576E-2</v>
      </c>
      <c r="C35" s="18">
        <v>0.32410066780107094</v>
      </c>
      <c r="D35" s="18">
        <v>0.65114368456412985</v>
      </c>
      <c r="F35" t="s">
        <v>37</v>
      </c>
      <c r="G35" s="6">
        <v>2.4755647634799576E-2</v>
      </c>
      <c r="H35" s="6">
        <v>0.32410066780107094</v>
      </c>
      <c r="I35" s="6">
        <v>0.65114368456412985</v>
      </c>
    </row>
    <row r="36" spans="1:9" x14ac:dyDescent="0.3">
      <c r="A36" s="16" t="s">
        <v>38</v>
      </c>
      <c r="B36" s="18">
        <v>6.23242948438762E-2</v>
      </c>
      <c r="C36" s="18">
        <v>0.55544744933328405</v>
      </c>
      <c r="D36" s="18">
        <v>0.38222825582283976</v>
      </c>
      <c r="F36" t="s">
        <v>38</v>
      </c>
      <c r="G36" s="6">
        <v>6.23242948438762E-2</v>
      </c>
      <c r="H36" s="6">
        <v>0.55544744933328405</v>
      </c>
      <c r="I36" s="6">
        <v>0.38222825582283976</v>
      </c>
    </row>
    <row r="37" spans="1:9" x14ac:dyDescent="0.3">
      <c r="A37" s="16" t="s">
        <v>39</v>
      </c>
      <c r="B37" s="18">
        <v>4.9285149531675322E-2</v>
      </c>
      <c r="C37" s="18">
        <v>0.55578178975855186</v>
      </c>
      <c r="D37" s="18">
        <v>0.39493306070977297</v>
      </c>
      <c r="F37" t="s">
        <v>39</v>
      </c>
      <c r="G37" s="6">
        <v>4.9285149531675322E-2</v>
      </c>
      <c r="H37" s="6">
        <v>0.55578178975855186</v>
      </c>
      <c r="I37" s="6">
        <v>0.39493306070977297</v>
      </c>
    </row>
    <row r="38" spans="1:9" x14ac:dyDescent="0.3">
      <c r="A38" s="16" t="s">
        <v>40</v>
      </c>
      <c r="B38" s="18">
        <v>3.2008610866782417E-2</v>
      </c>
      <c r="C38" s="18">
        <v>0.50289698501119962</v>
      </c>
      <c r="D38" s="18">
        <v>0.46509440412201791</v>
      </c>
      <c r="F38" t="s">
        <v>40</v>
      </c>
      <c r="G38" s="6">
        <v>3.2008610866782417E-2</v>
      </c>
      <c r="H38" s="6">
        <v>0.50289698501119962</v>
      </c>
      <c r="I38" s="6">
        <v>0.46509440412201791</v>
      </c>
    </row>
    <row r="39" spans="1:9" x14ac:dyDescent="0.3">
      <c r="A39" s="16" t="s">
        <v>41</v>
      </c>
      <c r="B39" s="18">
        <v>4.6463343583865897E-2</v>
      </c>
      <c r="C39" s="18">
        <v>0.58506830672702959</v>
      </c>
      <c r="D39" s="18">
        <v>0.36846834968910458</v>
      </c>
      <c r="F39" t="s">
        <v>41</v>
      </c>
      <c r="G39" s="6">
        <v>4.6463343583865897E-2</v>
      </c>
      <c r="H39" s="6">
        <v>0.58506830672702959</v>
      </c>
      <c r="I39" s="6">
        <v>0.36846834968910458</v>
      </c>
    </row>
    <row r="40" spans="1:9" x14ac:dyDescent="0.3">
      <c r="A40" s="16" t="s">
        <v>42</v>
      </c>
      <c r="B40" s="18">
        <v>4.092411136284382E-3</v>
      </c>
      <c r="C40" s="18">
        <v>0.74561883847421495</v>
      </c>
      <c r="D40" s="18">
        <v>0.25028875038950049</v>
      </c>
      <c r="F40" t="s">
        <v>42</v>
      </c>
      <c r="G40" s="6">
        <v>4.092411136284382E-3</v>
      </c>
      <c r="H40" s="6">
        <v>0.74561883847421495</v>
      </c>
      <c r="I40" s="6">
        <v>0.25028875038950049</v>
      </c>
    </row>
    <row r="41" spans="1:9" x14ac:dyDescent="0.3">
      <c r="A41" s="16" t="s">
        <v>43</v>
      </c>
      <c r="B41" s="18">
        <v>3.5589096161493081E-3</v>
      </c>
      <c r="C41" s="18">
        <v>0.37604964198228696</v>
      </c>
      <c r="D41" s="18">
        <v>0.62039144840156357</v>
      </c>
      <c r="F41" t="s">
        <v>43</v>
      </c>
      <c r="G41" s="6">
        <v>3.5589096161493081E-3</v>
      </c>
      <c r="H41" s="6">
        <v>0.37604964198228696</v>
      </c>
      <c r="I41" s="6">
        <v>0.62039144840156357</v>
      </c>
    </row>
    <row r="42" spans="1:9" x14ac:dyDescent="0.3">
      <c r="A42" s="16" t="s">
        <v>44</v>
      </c>
      <c r="B42" s="18">
        <v>1.4947374571346782E-2</v>
      </c>
      <c r="C42" s="18">
        <v>0.48203526712840716</v>
      </c>
      <c r="D42" s="18">
        <v>0.50301735830024608</v>
      </c>
      <c r="F42" t="s">
        <v>44</v>
      </c>
      <c r="G42" s="6">
        <v>1.4947374571346782E-2</v>
      </c>
      <c r="H42" s="6">
        <v>0.48203526712840716</v>
      </c>
      <c r="I42" s="6">
        <v>0.50301735830024608</v>
      </c>
    </row>
    <row r="43" spans="1:9" x14ac:dyDescent="0.3">
      <c r="A43" s="16" t="s">
        <v>45</v>
      </c>
      <c r="B43" s="18">
        <v>3.54740029277879E-2</v>
      </c>
      <c r="C43" s="18">
        <v>0.67969805028899299</v>
      </c>
      <c r="D43" s="18">
        <v>0.28482794678321915</v>
      </c>
      <c r="F43" t="s">
        <v>45</v>
      </c>
      <c r="G43" s="6">
        <v>3.54740029277879E-2</v>
      </c>
      <c r="H43" s="6">
        <v>0.67969805028899299</v>
      </c>
      <c r="I43" s="6">
        <v>0.28482794678321915</v>
      </c>
    </row>
    <row r="44" spans="1:9" x14ac:dyDescent="0.3">
      <c r="A44" s="16" t="s">
        <v>46</v>
      </c>
      <c r="B44" s="18">
        <v>2.6319994155074269E-2</v>
      </c>
      <c r="C44" s="18">
        <v>0.42272489453218071</v>
      </c>
      <c r="D44" s="18">
        <v>0.55095511131274499</v>
      </c>
      <c r="F44" t="s">
        <v>46</v>
      </c>
      <c r="G44" s="6">
        <v>2.6319994155074269E-2</v>
      </c>
      <c r="H44" s="6">
        <v>0.42272489453218071</v>
      </c>
      <c r="I44" s="6">
        <v>0.55095511131274499</v>
      </c>
    </row>
    <row r="45" spans="1:9" x14ac:dyDescent="0.3">
      <c r="A45" s="16" t="s">
        <v>47</v>
      </c>
      <c r="B45" s="18">
        <v>2.6239505459129352E-2</v>
      </c>
      <c r="C45" s="18">
        <v>0.33948533090351707</v>
      </c>
      <c r="D45" s="18">
        <v>0.63427516363735348</v>
      </c>
      <c r="F45" t="s">
        <v>47</v>
      </c>
      <c r="G45" s="6">
        <v>2.6239505459129352E-2</v>
      </c>
      <c r="H45" s="6">
        <v>0.33948533090351707</v>
      </c>
      <c r="I45" s="6">
        <v>0.63427516363735348</v>
      </c>
    </row>
    <row r="46" spans="1:9" x14ac:dyDescent="0.3">
      <c r="A46" s="16" t="s">
        <v>48</v>
      </c>
      <c r="B46" s="18">
        <v>3.9935267825773162E-2</v>
      </c>
      <c r="C46" s="18">
        <v>0.45514571913495466</v>
      </c>
      <c r="D46" s="18">
        <v>0.50491901303927211</v>
      </c>
      <c r="F46" t="s">
        <v>48</v>
      </c>
      <c r="G46" s="6">
        <v>3.9935267825773162E-2</v>
      </c>
      <c r="H46" s="6">
        <v>0.45514571913495466</v>
      </c>
      <c r="I46" s="6">
        <v>0.50491901303927211</v>
      </c>
    </row>
    <row r="47" spans="1:9" x14ac:dyDescent="0.3">
      <c r="A47" s="16" t="s">
        <v>49</v>
      </c>
      <c r="B47" s="18">
        <v>7.1573324037228015E-3</v>
      </c>
      <c r="C47" s="18">
        <v>0.29757409017519448</v>
      </c>
      <c r="D47" s="18">
        <v>0.6952685774210825</v>
      </c>
      <c r="F47" t="s">
        <v>49</v>
      </c>
      <c r="G47" s="6">
        <v>7.1573324037228015E-3</v>
      </c>
      <c r="H47" s="6">
        <v>0.29757409017519448</v>
      </c>
      <c r="I47" s="6">
        <v>0.6952685774210825</v>
      </c>
    </row>
    <row r="48" spans="1:9" x14ac:dyDescent="0.3">
      <c r="A48" s="16" t="s">
        <v>50</v>
      </c>
      <c r="B48" s="18">
        <v>1.1872328363890067E-2</v>
      </c>
      <c r="C48" s="18">
        <v>0.38441368528491049</v>
      </c>
      <c r="D48" s="18">
        <v>0.60371398635119944</v>
      </c>
      <c r="F48" t="s">
        <v>50</v>
      </c>
      <c r="G48" s="6">
        <v>1.1872328363890067E-2</v>
      </c>
      <c r="H48" s="6">
        <v>0.38441368528491049</v>
      </c>
      <c r="I48" s="6">
        <v>0.60371398635119944</v>
      </c>
    </row>
    <row r="49" spans="1:9" x14ac:dyDescent="0.3">
      <c r="A49" s="16" t="s">
        <v>51</v>
      </c>
      <c r="B49" s="18">
        <v>1.9911921644062195E-2</v>
      </c>
      <c r="C49" s="18">
        <v>0.56412768627421273</v>
      </c>
      <c r="D49" s="18">
        <v>0.41596039208172514</v>
      </c>
      <c r="F49" t="s">
        <v>51</v>
      </c>
      <c r="G49" s="6">
        <v>1.9911921644062195E-2</v>
      </c>
      <c r="H49" s="6">
        <v>0.56412768627421273</v>
      </c>
      <c r="I49" s="6">
        <v>0.41596039208172514</v>
      </c>
    </row>
    <row r="50" spans="1:9" x14ac:dyDescent="0.3">
      <c r="A50" s="16" t="s">
        <v>52</v>
      </c>
      <c r="B50" s="18">
        <v>6.9023788628628527E-2</v>
      </c>
      <c r="C50" s="18">
        <v>0.69754064364799584</v>
      </c>
      <c r="D50" s="18">
        <v>0.23343556772337559</v>
      </c>
      <c r="F50" t="s">
        <v>52</v>
      </c>
      <c r="G50" s="6">
        <v>6.9023788628628527E-2</v>
      </c>
      <c r="H50" s="6">
        <v>0.69754064364799584</v>
      </c>
      <c r="I50" s="6">
        <v>0.23343556772337559</v>
      </c>
    </row>
    <row r="51" spans="1:9" x14ac:dyDescent="0.3">
      <c r="A51" s="16" t="s">
        <v>53</v>
      </c>
      <c r="B51" s="18">
        <v>2.1660437509320705E-2</v>
      </c>
      <c r="C51" s="18">
        <v>0.60213302250308154</v>
      </c>
      <c r="D51" s="18">
        <v>0.37620653998759773</v>
      </c>
      <c r="F51" t="s">
        <v>53</v>
      </c>
      <c r="G51" s="6">
        <v>2.1660437509320705E-2</v>
      </c>
      <c r="H51" s="6">
        <v>0.60213302250308154</v>
      </c>
      <c r="I51" s="6">
        <v>0.37620653998759773</v>
      </c>
    </row>
    <row r="52" spans="1:9" x14ac:dyDescent="0.3">
      <c r="A52" s="16" t="s">
        <v>54</v>
      </c>
      <c r="B52" s="18">
        <v>2.8200227245544759E-2</v>
      </c>
      <c r="C52" s="18">
        <v>0.47225529286855439</v>
      </c>
      <c r="D52" s="18">
        <v>0.49954447988590078</v>
      </c>
      <c r="F52" t="s">
        <v>54</v>
      </c>
      <c r="G52" s="6">
        <v>2.8200227245544759E-2</v>
      </c>
      <c r="H52" s="6">
        <v>0.47225529286855439</v>
      </c>
      <c r="I52" s="6">
        <v>0.49954447988590078</v>
      </c>
    </row>
    <row r="53" spans="1:9" x14ac:dyDescent="0.3">
      <c r="A53" s="16" t="s">
        <v>55</v>
      </c>
      <c r="B53" s="18">
        <v>4.1158720614804439E-2</v>
      </c>
      <c r="C53" s="18">
        <v>0.62461996368391282</v>
      </c>
      <c r="D53" s="18">
        <v>0.33422131570128283</v>
      </c>
      <c r="F53" t="s">
        <v>55</v>
      </c>
      <c r="G53" s="6">
        <v>4.1158720614804439E-2</v>
      </c>
      <c r="H53" s="6">
        <v>0.62461996368391282</v>
      </c>
      <c r="I53" s="6">
        <v>0.33422131570128283</v>
      </c>
    </row>
    <row r="54" spans="1:9" x14ac:dyDescent="0.3">
      <c r="A54" s="16" t="s">
        <v>56</v>
      </c>
      <c r="B54" s="18">
        <v>6.5997845565907584E-2</v>
      </c>
      <c r="C54" s="18">
        <v>0.40128508596320983</v>
      </c>
      <c r="D54" s="18">
        <v>0.53271706847088252</v>
      </c>
      <c r="F54" t="s">
        <v>56</v>
      </c>
      <c r="G54" s="6">
        <v>6.5997845565907584E-2</v>
      </c>
      <c r="H54" s="6">
        <v>0.40128508596320983</v>
      </c>
      <c r="I54" s="6">
        <v>0.53271706847088252</v>
      </c>
    </row>
    <row r="55" spans="1:9" x14ac:dyDescent="0.3">
      <c r="A55" s="16" t="s">
        <v>57</v>
      </c>
      <c r="B55" s="18">
        <v>2.3417961070927001E-2</v>
      </c>
      <c r="C55" s="18">
        <v>0.33764534181119865</v>
      </c>
      <c r="D55" s="18">
        <v>0.63893669711787415</v>
      </c>
      <c r="F55" t="s">
        <v>57</v>
      </c>
      <c r="G55" s="6">
        <v>2.3417961070927001E-2</v>
      </c>
      <c r="H55" s="6">
        <v>0.33764534181119865</v>
      </c>
      <c r="I55" s="6">
        <v>0.63893669711787415</v>
      </c>
    </row>
    <row r="56" spans="1:9" x14ac:dyDescent="0.3">
      <c r="A56" s="16" t="s">
        <v>58</v>
      </c>
      <c r="B56" s="18">
        <v>6.0042814895695767E-2</v>
      </c>
      <c r="C56" s="18">
        <v>0.73681643996858703</v>
      </c>
      <c r="D56" s="18">
        <v>0.20314074513571703</v>
      </c>
      <c r="F56" t="s">
        <v>58</v>
      </c>
      <c r="G56" s="6">
        <v>6.0042814895695767E-2</v>
      </c>
      <c r="H56" s="6">
        <v>0.73681643996858703</v>
      </c>
      <c r="I56" s="6">
        <v>0.20314074513571703</v>
      </c>
    </row>
    <row r="57" spans="1:9" x14ac:dyDescent="0.3">
      <c r="A57" s="16" t="s">
        <v>59</v>
      </c>
      <c r="B57" s="18">
        <v>9.2898228482901149E-3</v>
      </c>
      <c r="C57" s="18">
        <v>0.56553255486530074</v>
      </c>
      <c r="D57" s="18">
        <v>0.42517762228640915</v>
      </c>
      <c r="F57" t="s">
        <v>59</v>
      </c>
      <c r="G57" s="6">
        <v>9.2898228482901149E-3</v>
      </c>
      <c r="H57" s="6">
        <v>0.56553255486530074</v>
      </c>
      <c r="I57" s="6">
        <v>0.42517762228640915</v>
      </c>
    </row>
    <row r="58" spans="1:9" x14ac:dyDescent="0.3">
      <c r="A58" s="16" t="s">
        <v>60</v>
      </c>
      <c r="B58" s="18">
        <v>2.8671085678276684E-2</v>
      </c>
      <c r="C58" s="18">
        <v>0.64876001892374613</v>
      </c>
      <c r="D58" s="18">
        <v>0.32256889539797723</v>
      </c>
      <c r="F58" t="s">
        <v>60</v>
      </c>
      <c r="G58" s="6">
        <v>2.8671085678276684E-2</v>
      </c>
      <c r="H58" s="6">
        <v>0.64876001892374613</v>
      </c>
      <c r="I58" s="6">
        <v>0.32256889539797723</v>
      </c>
    </row>
    <row r="59" spans="1:9" x14ac:dyDescent="0.3">
      <c r="A59" s="16" t="s">
        <v>61</v>
      </c>
      <c r="B59" s="18">
        <v>3.3839763354641041E-2</v>
      </c>
      <c r="C59" s="18">
        <v>0.62969927977920992</v>
      </c>
      <c r="D59" s="18">
        <v>0.33646095686614913</v>
      </c>
      <c r="F59" t="s">
        <v>61</v>
      </c>
      <c r="G59" s="6">
        <v>3.3839763354641041E-2</v>
      </c>
      <c r="H59" s="6">
        <v>0.62969927977920992</v>
      </c>
      <c r="I59" s="6">
        <v>0.33646095686614913</v>
      </c>
    </row>
    <row r="60" spans="1:9" x14ac:dyDescent="0.3">
      <c r="A60" s="16" t="s">
        <v>62</v>
      </c>
      <c r="B60" s="18">
        <v>6.3255012601608138E-2</v>
      </c>
      <c r="C60" s="18">
        <v>0.51467670302938573</v>
      </c>
      <c r="D60" s="18">
        <v>0.42206828436900623</v>
      </c>
      <c r="F60" t="s">
        <v>62</v>
      </c>
      <c r="G60" s="6">
        <v>6.3255012601608138E-2</v>
      </c>
      <c r="H60" s="6">
        <v>0.51467670302938573</v>
      </c>
      <c r="I60" s="6">
        <v>0.42206828436900623</v>
      </c>
    </row>
    <row r="61" spans="1:9" x14ac:dyDescent="0.3">
      <c r="A61" s="16" t="s">
        <v>63</v>
      </c>
      <c r="B61" s="18">
        <v>2.0626610484694507E-2</v>
      </c>
      <c r="C61" s="18">
        <v>0.50743260141095992</v>
      </c>
      <c r="D61" s="18">
        <v>0.47194078810434553</v>
      </c>
      <c r="F61" t="s">
        <v>63</v>
      </c>
      <c r="G61" s="6">
        <v>2.0626610484694507E-2</v>
      </c>
      <c r="H61" s="6">
        <v>0.50743260141095992</v>
      </c>
      <c r="I61" s="6">
        <v>0.47194078810434553</v>
      </c>
    </row>
    <row r="62" spans="1:9" x14ac:dyDescent="0.3">
      <c r="A62" s="16" t="s">
        <v>64</v>
      </c>
      <c r="B62" s="18">
        <v>2.5246776634026972E-2</v>
      </c>
      <c r="C62" s="18">
        <v>0.62756135624886122</v>
      </c>
      <c r="D62" s="18">
        <v>0.34719186711711175</v>
      </c>
      <c r="F62" t="s">
        <v>64</v>
      </c>
      <c r="G62" s="6">
        <v>2.5246776634026972E-2</v>
      </c>
      <c r="H62" s="6">
        <v>0.62756135624886122</v>
      </c>
      <c r="I62" s="6">
        <v>0.34719186711711175</v>
      </c>
    </row>
    <row r="63" spans="1:9" x14ac:dyDescent="0.3">
      <c r="A63" s="16" t="s">
        <v>65</v>
      </c>
      <c r="B63" s="18">
        <v>2.0288937881908775E-2</v>
      </c>
      <c r="C63" s="18">
        <v>0.56544811392296623</v>
      </c>
      <c r="D63" s="18">
        <v>0.41426294819512516</v>
      </c>
      <c r="F63" t="s">
        <v>65</v>
      </c>
      <c r="G63" s="6">
        <v>2.0288937881908775E-2</v>
      </c>
      <c r="H63" s="6">
        <v>0.56544811392296623</v>
      </c>
      <c r="I63" s="6">
        <v>0.41426294819512516</v>
      </c>
    </row>
    <row r="64" spans="1:9" x14ac:dyDescent="0.3">
      <c r="A64" s="16" t="s">
        <v>66</v>
      </c>
      <c r="B64" s="18">
        <v>4.1276857024989469E-2</v>
      </c>
      <c r="C64" s="18">
        <v>0.48141807466129594</v>
      </c>
      <c r="D64" s="18">
        <v>0.47730506831371433</v>
      </c>
      <c r="F64" t="s">
        <v>66</v>
      </c>
      <c r="G64" s="6">
        <v>4.1276857024989469E-2</v>
      </c>
      <c r="H64" s="6">
        <v>0.48141807466129594</v>
      </c>
      <c r="I64" s="6">
        <v>0.47730506831371433</v>
      </c>
    </row>
    <row r="65" spans="1:9" x14ac:dyDescent="0.3">
      <c r="A65" s="16" t="s">
        <v>67</v>
      </c>
      <c r="B65" s="18">
        <v>6.9914781334446771E-2</v>
      </c>
      <c r="C65" s="18">
        <v>0.48854734492288648</v>
      </c>
      <c r="D65" s="18">
        <v>0.4415378737426669</v>
      </c>
      <c r="F65" t="s">
        <v>67</v>
      </c>
      <c r="G65" s="6">
        <v>6.9914781334446771E-2</v>
      </c>
      <c r="H65" s="6">
        <v>0.48854734492288648</v>
      </c>
      <c r="I65" s="6">
        <v>0.4415378737426669</v>
      </c>
    </row>
    <row r="66" spans="1:9" x14ac:dyDescent="0.3">
      <c r="A66" s="16" t="s">
        <v>68</v>
      </c>
      <c r="B66" s="18">
        <v>3.2138457141107767E-2</v>
      </c>
      <c r="C66" s="18">
        <v>0.33534610145426719</v>
      </c>
      <c r="D66" s="18">
        <v>0.63251544140462479</v>
      </c>
      <c r="F66" t="s">
        <v>68</v>
      </c>
      <c r="G66" s="6">
        <v>3.2138457141107767E-2</v>
      </c>
      <c r="H66" s="6">
        <v>0.33534610145426719</v>
      </c>
      <c r="I66" s="6">
        <v>0.63251544140462479</v>
      </c>
    </row>
    <row r="67" spans="1:9" x14ac:dyDescent="0.3">
      <c r="A67" s="16" t="s">
        <v>86</v>
      </c>
      <c r="B67" s="18">
        <v>3.2167257506763414E-2</v>
      </c>
      <c r="C67" s="18">
        <v>0.50430551301678173</v>
      </c>
      <c r="D67" s="18">
        <v>0.46352722947645453</v>
      </c>
    </row>
  </sheetData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AJ169"/>
  <sheetViews>
    <sheetView topLeftCell="A133" workbookViewId="0">
      <selection activeCell="T152" sqref="T152"/>
    </sheetView>
  </sheetViews>
  <sheetFormatPr defaultRowHeight="14.4" x14ac:dyDescent="0.3"/>
  <cols>
    <col min="1" max="1" width="20" bestFit="1" customWidth="1"/>
    <col min="2" max="2" width="15.5546875" bestFit="1" customWidth="1"/>
    <col min="3" max="34" width="12" bestFit="1" customWidth="1"/>
    <col min="35" max="35" width="10.5546875" bestFit="1" customWidth="1"/>
    <col min="36" max="36" width="12" bestFit="1" customWidth="1"/>
    <col min="37" max="37" width="9.6640625" bestFit="1" customWidth="1"/>
    <col min="38" max="40" width="7" bestFit="1" customWidth="1"/>
    <col min="41" max="41" width="9.33203125" bestFit="1" customWidth="1"/>
    <col min="42" max="44" width="6.6640625" bestFit="1" customWidth="1"/>
    <col min="45" max="45" width="9.33203125" bestFit="1" customWidth="1"/>
    <col min="46" max="48" width="6.6640625" bestFit="1" customWidth="1"/>
    <col min="49" max="49" width="9.33203125" bestFit="1" customWidth="1"/>
    <col min="50" max="50" width="9.6640625" bestFit="1" customWidth="1"/>
    <col min="51" max="51" width="10.6640625" bestFit="1" customWidth="1"/>
  </cols>
  <sheetData>
    <row r="3" spans="1:36" x14ac:dyDescent="0.3">
      <c r="A3" s="15" t="s">
        <v>154</v>
      </c>
      <c r="B3" s="15" t="s">
        <v>201</v>
      </c>
    </row>
    <row r="4" spans="1:36" x14ac:dyDescent="0.3">
      <c r="A4" s="15" t="s">
        <v>85</v>
      </c>
      <c r="B4" s="11">
        <v>43466</v>
      </c>
      <c r="C4" s="11">
        <v>43497</v>
      </c>
      <c r="D4" s="11">
        <v>43525</v>
      </c>
      <c r="E4" s="11">
        <v>43556</v>
      </c>
      <c r="F4" s="11">
        <v>43586</v>
      </c>
      <c r="G4" s="11">
        <v>43617</v>
      </c>
      <c r="H4" s="11">
        <v>43647</v>
      </c>
      <c r="I4" s="11">
        <v>43678</v>
      </c>
      <c r="J4" s="11">
        <v>43709</v>
      </c>
      <c r="K4" s="11">
        <v>43739</v>
      </c>
      <c r="L4" s="11">
        <v>43770</v>
      </c>
      <c r="M4" s="11">
        <v>43800</v>
      </c>
      <c r="N4" s="11">
        <v>43831</v>
      </c>
      <c r="O4" s="11">
        <v>43862</v>
      </c>
      <c r="P4" s="11">
        <v>43891</v>
      </c>
      <c r="Q4" s="11">
        <v>43922</v>
      </c>
      <c r="R4" s="11">
        <v>43952</v>
      </c>
      <c r="S4" s="11">
        <v>43983</v>
      </c>
      <c r="T4" s="11">
        <v>44013</v>
      </c>
      <c r="U4" s="11">
        <v>44044</v>
      </c>
      <c r="V4" s="11">
        <v>44075</v>
      </c>
      <c r="W4" s="11">
        <v>44105</v>
      </c>
      <c r="X4" s="11">
        <v>44136</v>
      </c>
      <c r="Y4" s="11">
        <v>44166</v>
      </c>
      <c r="Z4" s="11">
        <v>44197</v>
      </c>
      <c r="AA4" s="11">
        <v>44228</v>
      </c>
      <c r="AB4" s="11">
        <v>44256</v>
      </c>
      <c r="AC4" s="11">
        <v>44287</v>
      </c>
      <c r="AD4" s="11">
        <v>44317</v>
      </c>
      <c r="AE4" s="11">
        <v>44348</v>
      </c>
      <c r="AF4" s="11">
        <v>44378</v>
      </c>
      <c r="AG4" s="11">
        <v>44409</v>
      </c>
      <c r="AH4" s="11">
        <v>44440</v>
      </c>
      <c r="AI4" t="s">
        <v>202</v>
      </c>
      <c r="AJ4" t="s">
        <v>86</v>
      </c>
    </row>
    <row r="5" spans="1:36" x14ac:dyDescent="0.3">
      <c r="A5" s="16" t="s">
        <v>7</v>
      </c>
      <c r="B5" s="18">
        <v>0.51403725256105903</v>
      </c>
      <c r="C5" s="18">
        <v>0.50981671293672504</v>
      </c>
      <c r="D5" s="18">
        <v>0.52640031071748805</v>
      </c>
      <c r="E5" s="18">
        <v>0.52193421321890598</v>
      </c>
      <c r="F5" s="18">
        <v>0.53484951101272704</v>
      </c>
      <c r="G5" s="18">
        <v>0.51052411558403199</v>
      </c>
      <c r="H5" s="18">
        <v>0.52491502747096497</v>
      </c>
      <c r="I5" s="18">
        <v>0.51786539003651699</v>
      </c>
      <c r="J5" s="18">
        <v>0.51546611907735096</v>
      </c>
      <c r="K5" s="18">
        <v>0.51583223931313005</v>
      </c>
      <c r="L5" s="18">
        <v>0.53257499542479403</v>
      </c>
      <c r="M5" s="18">
        <v>0.54916876500898504</v>
      </c>
      <c r="N5" s="18">
        <v>0.50778548429533199</v>
      </c>
      <c r="O5" s="18">
        <v>0.49325583538934997</v>
      </c>
      <c r="P5" s="18">
        <v>0.454638261386137</v>
      </c>
      <c r="Q5" s="18">
        <v>0.28121548428131499</v>
      </c>
      <c r="R5" s="18">
        <v>0.27639851590125603</v>
      </c>
      <c r="S5" s="18">
        <v>0.31879698568432902</v>
      </c>
      <c r="T5" s="18">
        <v>0.48020547317620998</v>
      </c>
      <c r="U5" s="18">
        <v>0.38731791625515</v>
      </c>
      <c r="V5" s="18">
        <v>0.47783641174887198</v>
      </c>
      <c r="W5" s="18">
        <v>0.50574544661849796</v>
      </c>
      <c r="X5" s="18">
        <v>0.47906475481489602</v>
      </c>
      <c r="Y5" s="18">
        <v>0.473286786108432</v>
      </c>
      <c r="Z5" s="18">
        <v>0.32925128932450598</v>
      </c>
      <c r="AA5" s="18">
        <v>0.26919999626644903</v>
      </c>
      <c r="AB5" s="18">
        <v>0.29082686908323002</v>
      </c>
      <c r="AC5" s="18">
        <v>0.39453077051775698</v>
      </c>
      <c r="AD5" s="18">
        <v>0.49765595750235497</v>
      </c>
      <c r="AE5" s="18">
        <v>0.47930773660311898</v>
      </c>
      <c r="AF5" s="18">
        <v>0.49275024632108499</v>
      </c>
      <c r="AG5" s="18">
        <v>0.50654802764826101</v>
      </c>
      <c r="AH5" s="18">
        <v>0.49261419995543598</v>
      </c>
      <c r="AI5" s="18"/>
      <c r="AJ5" s="18">
        <v>0.45944294246195921</v>
      </c>
    </row>
    <row r="6" spans="1:36" x14ac:dyDescent="0.3">
      <c r="A6" s="16" t="s">
        <v>8</v>
      </c>
      <c r="B6" s="18">
        <v>0.48514182064517303</v>
      </c>
      <c r="C6" s="18">
        <v>0.59600050253349601</v>
      </c>
      <c r="D6" s="18">
        <v>0.44647610232816498</v>
      </c>
      <c r="E6" s="18">
        <v>0.525715465979398</v>
      </c>
      <c r="F6" s="18">
        <v>0.46203190392855698</v>
      </c>
      <c r="G6" s="18">
        <v>0.432975328046938</v>
      </c>
      <c r="H6" s="18">
        <v>0.47921480252315402</v>
      </c>
      <c r="I6" s="18">
        <v>0.39974833211601501</v>
      </c>
      <c r="J6" s="18">
        <v>0.44022248283731702</v>
      </c>
      <c r="K6" s="18">
        <v>0.58137735538831603</v>
      </c>
      <c r="L6" s="18">
        <v>0.46926859330078602</v>
      </c>
      <c r="M6" s="18">
        <v>0.46435332622984499</v>
      </c>
      <c r="N6" s="18">
        <v>0.50943628424565401</v>
      </c>
      <c r="O6" s="18">
        <v>0.560907118860138</v>
      </c>
      <c r="P6" s="18">
        <v>0.55234568891781299</v>
      </c>
      <c r="Q6" s="18">
        <v>0.39417822040496903</v>
      </c>
      <c r="R6" s="18">
        <v>0.36563253186825001</v>
      </c>
      <c r="S6" s="18">
        <v>0.514195710271379</v>
      </c>
      <c r="T6" s="18">
        <v>0.53848706631423204</v>
      </c>
      <c r="U6" s="18">
        <v>0.42286495910401001</v>
      </c>
      <c r="V6" s="18">
        <v>0.60365069255867598</v>
      </c>
      <c r="W6" s="18">
        <v>0.54826141839328402</v>
      </c>
      <c r="X6" s="18">
        <v>0.39102074226778799</v>
      </c>
      <c r="Y6" s="18">
        <v>0.36662933323698899</v>
      </c>
      <c r="Z6" s="18">
        <v>0.44216076722894398</v>
      </c>
      <c r="AA6" s="18">
        <v>0.41892921628930302</v>
      </c>
      <c r="AB6" s="18">
        <v>0.40267163002133799</v>
      </c>
      <c r="AC6" s="18">
        <v>0.477913597023707</v>
      </c>
      <c r="AD6" s="18">
        <v>0.60015026004861205</v>
      </c>
      <c r="AE6" s="18">
        <v>0.424989433491891</v>
      </c>
      <c r="AF6" s="18">
        <v>0.38767164602902099</v>
      </c>
      <c r="AG6" s="18">
        <v>0.58349885148304803</v>
      </c>
      <c r="AH6" s="18">
        <v>0.44510540651417402</v>
      </c>
      <c r="AI6" s="18"/>
      <c r="AJ6" s="18">
        <v>0.47676444213425395</v>
      </c>
    </row>
    <row r="7" spans="1:36" x14ac:dyDescent="0.3">
      <c r="A7" s="16" t="s">
        <v>9</v>
      </c>
      <c r="B7" s="18">
        <v>0.213970577701249</v>
      </c>
      <c r="C7" s="18">
        <v>0.22585617710103301</v>
      </c>
      <c r="D7" s="18">
        <v>0.22932369481523601</v>
      </c>
      <c r="E7" s="18">
        <v>0.23809064663813401</v>
      </c>
      <c r="F7" s="18">
        <v>0.20172488957978199</v>
      </c>
      <c r="G7" s="18">
        <v>0.209880532922192</v>
      </c>
      <c r="H7" s="18">
        <v>0.20966168066018101</v>
      </c>
      <c r="I7" s="18">
        <v>0.214771516994332</v>
      </c>
      <c r="J7" s="18">
        <v>0.19659437399347199</v>
      </c>
      <c r="K7" s="18">
        <v>0.21129084207700399</v>
      </c>
      <c r="L7" s="18">
        <v>0.20025023078901899</v>
      </c>
      <c r="M7" s="18">
        <v>0.189200010701365</v>
      </c>
      <c r="N7" s="18">
        <v>0.21061209800611899</v>
      </c>
      <c r="O7" s="18">
        <v>0.206863021684114</v>
      </c>
      <c r="P7" s="18">
        <v>0.18812171486881399</v>
      </c>
      <c r="Q7" s="18">
        <v>0.14371565971599201</v>
      </c>
      <c r="R7" s="18">
        <v>0.14581292347124</v>
      </c>
      <c r="S7" s="18">
        <v>0.16245330562372601</v>
      </c>
      <c r="T7" s="18">
        <v>0.17263730651450401</v>
      </c>
      <c r="U7" s="18">
        <v>0.18222227509693101</v>
      </c>
      <c r="V7" s="18">
        <v>0.183706032073262</v>
      </c>
      <c r="W7" s="18">
        <v>0.163756134985233</v>
      </c>
      <c r="X7" s="18">
        <v>0.14987654936379899</v>
      </c>
      <c r="Y7" s="18">
        <v>0.143052472760197</v>
      </c>
      <c r="Z7" s="18">
        <v>0.132456483219938</v>
      </c>
      <c r="AA7" s="18">
        <v>0.142589879737437</v>
      </c>
      <c r="AB7" s="18">
        <v>0.14003665026518899</v>
      </c>
      <c r="AC7" s="18">
        <v>0.16869432432859099</v>
      </c>
      <c r="AD7" s="18">
        <v>0.17854590753759</v>
      </c>
      <c r="AE7" s="18">
        <v>0.20915369018039801</v>
      </c>
      <c r="AF7" s="18">
        <v>0.18980504794631101</v>
      </c>
      <c r="AG7" s="18">
        <v>0.206693060959732</v>
      </c>
      <c r="AH7" s="18">
        <v>0.18751745735970901</v>
      </c>
      <c r="AI7" s="18"/>
      <c r="AJ7" s="18">
        <v>0.18633142938399466</v>
      </c>
    </row>
    <row r="8" spans="1:36" x14ac:dyDescent="0.3">
      <c r="A8" s="16" t="s">
        <v>10</v>
      </c>
      <c r="B8" s="18">
        <v>0.38321467017508398</v>
      </c>
      <c r="C8" s="18">
        <v>0.37582478644665301</v>
      </c>
      <c r="D8" s="18">
        <v>0.37980535976110302</v>
      </c>
      <c r="E8" s="18">
        <v>0.38839967584233698</v>
      </c>
      <c r="F8" s="18">
        <v>0.39017360277405699</v>
      </c>
      <c r="G8" s="18">
        <v>0.38239141329809001</v>
      </c>
      <c r="H8" s="18">
        <v>0.36952427902335899</v>
      </c>
      <c r="I8" s="18">
        <v>0.35844850667035999</v>
      </c>
      <c r="J8" s="18">
        <v>0.35794369570923101</v>
      </c>
      <c r="K8" s="18">
        <v>0.38402068554511998</v>
      </c>
      <c r="L8" s="18">
        <v>0.38230524989408998</v>
      </c>
      <c r="M8" s="18">
        <v>0.37762359318276401</v>
      </c>
      <c r="N8" s="18">
        <v>0.34214792572744301</v>
      </c>
      <c r="O8" s="18">
        <v>0.34595707638203799</v>
      </c>
      <c r="P8" s="18">
        <v>0.30286516694645299</v>
      </c>
      <c r="Q8" s="18">
        <v>0.21513658837300001</v>
      </c>
      <c r="R8" s="18">
        <v>0.23369181362934499</v>
      </c>
      <c r="S8" s="18">
        <v>0.28622247048899502</v>
      </c>
      <c r="T8" s="18">
        <v>0.31203144511667202</v>
      </c>
      <c r="U8" s="18">
        <v>0.31328693645801697</v>
      </c>
      <c r="V8" s="18">
        <v>0.32049870762639099</v>
      </c>
      <c r="W8" s="18">
        <v>0.32671596335483299</v>
      </c>
      <c r="X8" s="18">
        <v>0.29460272428596601</v>
      </c>
      <c r="Y8" s="18">
        <v>0.29713630840156602</v>
      </c>
      <c r="Z8" s="18">
        <v>0.245718555847978</v>
      </c>
      <c r="AA8" s="18">
        <v>0.24807377325104599</v>
      </c>
      <c r="AB8" s="18">
        <v>0.27102896538188598</v>
      </c>
      <c r="AC8" s="18">
        <v>0.31570097643650002</v>
      </c>
      <c r="AD8" s="18">
        <v>0.31867145942603198</v>
      </c>
      <c r="AE8" s="18">
        <v>0.296731138506658</v>
      </c>
      <c r="AF8" s="18">
        <v>0.307809815433639</v>
      </c>
      <c r="AG8" s="18">
        <v>0.30351796154020599</v>
      </c>
      <c r="AH8" s="18">
        <v>0.29938581266623499</v>
      </c>
      <c r="AI8" s="18"/>
      <c r="AJ8" s="18">
        <v>0.32504870010918624</v>
      </c>
    </row>
    <row r="9" spans="1:36" x14ac:dyDescent="0.3">
      <c r="A9" s="16" t="s">
        <v>11</v>
      </c>
      <c r="B9" s="18">
        <v>0.14069664388751299</v>
      </c>
      <c r="C9" s="18">
        <v>0.13758511679461599</v>
      </c>
      <c r="D9" s="18">
        <v>0.13276421066687799</v>
      </c>
      <c r="E9" s="18">
        <v>0.150064301747867</v>
      </c>
      <c r="F9" s="18">
        <v>0.12524527084696699</v>
      </c>
      <c r="G9" s="18">
        <v>0.142179417177215</v>
      </c>
      <c r="H9" s="18">
        <v>0.120595137375047</v>
      </c>
      <c r="I9" s="18">
        <v>0.134355934099983</v>
      </c>
      <c r="J9" s="18">
        <v>0.123677780094525</v>
      </c>
      <c r="K9" s="18">
        <v>0.12813425985293</v>
      </c>
      <c r="L9" s="18">
        <v>0.130613717095419</v>
      </c>
      <c r="M9" s="18">
        <v>0.13684697910521501</v>
      </c>
      <c r="N9" s="18">
        <v>0.103628332684028</v>
      </c>
      <c r="O9" s="18">
        <v>0.13348059581437399</v>
      </c>
      <c r="P9" s="18">
        <v>0.100014055310071</v>
      </c>
      <c r="Q9" s="18">
        <v>9.0021639044505206E-2</v>
      </c>
      <c r="R9" s="18">
        <v>0.14533589326273999</v>
      </c>
      <c r="S9" s="18">
        <v>0.12141439840063301</v>
      </c>
      <c r="T9" s="18">
        <v>0.111020784720847</v>
      </c>
      <c r="U9" s="18">
        <v>0.117396733513374</v>
      </c>
      <c r="V9" s="18">
        <v>0.11389961299521401</v>
      </c>
      <c r="W9" s="18">
        <v>0.101397619064195</v>
      </c>
      <c r="X9" s="18">
        <v>9.2414591930952097E-2</v>
      </c>
      <c r="Y9" s="18">
        <v>0.11340906704131901</v>
      </c>
      <c r="Z9" s="18">
        <v>9.52953893677949E-2</v>
      </c>
      <c r="AA9" s="18">
        <v>8.9471691526704394E-2</v>
      </c>
      <c r="AB9" s="18">
        <v>0.11695746311109</v>
      </c>
      <c r="AC9" s="18">
        <v>0.104739958577359</v>
      </c>
      <c r="AD9" s="18">
        <v>0.10888500608887999</v>
      </c>
      <c r="AE9" s="18">
        <v>0.12650080449989701</v>
      </c>
      <c r="AF9" s="18">
        <v>0.12320643105146301</v>
      </c>
      <c r="AG9" s="18">
        <v>0.120980588876148</v>
      </c>
      <c r="AH9" s="18">
        <v>9.9166355993889496E-2</v>
      </c>
      <c r="AI9" s="18"/>
      <c r="AJ9" s="18">
        <v>0.11913320550362586</v>
      </c>
    </row>
    <row r="10" spans="1:36" x14ac:dyDescent="0.3">
      <c r="A10" s="16" t="s">
        <v>12</v>
      </c>
      <c r="B10" s="18">
        <v>0.57992966220603004</v>
      </c>
      <c r="C10" s="18">
        <v>0.60585890961339595</v>
      </c>
      <c r="D10" s="18">
        <v>0.59611203826339998</v>
      </c>
      <c r="E10" s="18">
        <v>0.60502727764381403</v>
      </c>
      <c r="F10" s="18">
        <v>0.614660461682771</v>
      </c>
      <c r="G10" s="18">
        <v>0.60339140400021096</v>
      </c>
      <c r="H10" s="18">
        <v>0.57896915131335402</v>
      </c>
      <c r="I10" s="18">
        <v>0.59572141972981496</v>
      </c>
      <c r="J10" s="18">
        <v>0.59595045711477301</v>
      </c>
      <c r="K10" s="18">
        <v>0.60088269022797602</v>
      </c>
      <c r="L10" s="18">
        <v>0.63004299660173801</v>
      </c>
      <c r="M10" s="18">
        <v>0.58792339400390603</v>
      </c>
      <c r="N10" s="18">
        <v>0.57278660963416905</v>
      </c>
      <c r="O10" s="18">
        <v>0.60064579189434197</v>
      </c>
      <c r="P10" s="18">
        <v>0.57276409842592102</v>
      </c>
      <c r="Q10" s="18">
        <v>0.32105042857138999</v>
      </c>
      <c r="R10" s="18">
        <v>0.35217595421980102</v>
      </c>
      <c r="S10" s="18">
        <v>0.39882193443769898</v>
      </c>
      <c r="T10" s="18">
        <v>0.48868697961123098</v>
      </c>
      <c r="U10" s="18">
        <v>0.51259190891362605</v>
      </c>
      <c r="V10" s="18">
        <v>0.48072422045003799</v>
      </c>
      <c r="W10" s="18">
        <v>0.48716993354099303</v>
      </c>
      <c r="X10" s="18">
        <v>0.42341467469327598</v>
      </c>
      <c r="Y10" s="18">
        <v>0.43850319978360802</v>
      </c>
      <c r="Z10" s="18">
        <v>0.38052188628872702</v>
      </c>
      <c r="AA10" s="18">
        <v>0.406717994458273</v>
      </c>
      <c r="AB10" s="18">
        <v>0.41999211713419499</v>
      </c>
      <c r="AC10" s="18">
        <v>0.43969888507940902</v>
      </c>
      <c r="AD10" s="18">
        <v>0.51248243139674998</v>
      </c>
      <c r="AE10" s="18">
        <v>0.52831296645822401</v>
      </c>
      <c r="AF10" s="18">
        <v>0.54770626932863298</v>
      </c>
      <c r="AG10" s="18">
        <v>0.57709136402524197</v>
      </c>
      <c r="AH10" s="18">
        <v>0.58512193723281603</v>
      </c>
      <c r="AI10" s="18"/>
      <c r="AJ10" s="18">
        <v>0.52246822569634976</v>
      </c>
    </row>
    <row r="11" spans="1:36" x14ac:dyDescent="0.3">
      <c r="A11" s="16" t="s">
        <v>13</v>
      </c>
      <c r="B11" s="18">
        <v>0.44197648180441301</v>
      </c>
      <c r="C11" s="18">
        <v>0.453826466861177</v>
      </c>
      <c r="D11" s="18">
        <v>0.43869632941145098</v>
      </c>
      <c r="E11" s="18">
        <v>0.430140511258017</v>
      </c>
      <c r="F11" s="18">
        <v>0.42531445268493501</v>
      </c>
      <c r="G11" s="18">
        <v>0.43228397254756101</v>
      </c>
      <c r="H11" s="18">
        <v>0.44843537629077401</v>
      </c>
      <c r="I11" s="18">
        <v>0.41326581717854599</v>
      </c>
      <c r="J11" s="18">
        <v>0.41039672931016102</v>
      </c>
      <c r="K11" s="18">
        <v>0.42973692899031302</v>
      </c>
      <c r="L11" s="18">
        <v>0.44212241851914003</v>
      </c>
      <c r="M11" s="18">
        <v>0.44052689560212299</v>
      </c>
      <c r="N11" s="18">
        <v>0.41730690454066199</v>
      </c>
      <c r="O11" s="18">
        <v>0.42934349351379802</v>
      </c>
      <c r="P11" s="18">
        <v>0.36304938178011498</v>
      </c>
      <c r="Q11" s="18">
        <v>0.25411712908274797</v>
      </c>
      <c r="R11" s="18">
        <v>0.31372414271148003</v>
      </c>
      <c r="S11" s="18">
        <v>0.35721170161399102</v>
      </c>
      <c r="T11" s="18">
        <v>0.36675167463673702</v>
      </c>
      <c r="U11" s="18">
        <v>0.368939315729502</v>
      </c>
      <c r="V11" s="18">
        <v>0.37454433592074898</v>
      </c>
      <c r="W11" s="18">
        <v>0.35382766344917399</v>
      </c>
      <c r="X11" s="18">
        <v>0.29770952869880302</v>
      </c>
      <c r="Y11" s="18">
        <v>0.37989168109715199</v>
      </c>
      <c r="Z11" s="18">
        <v>0.313065179893464</v>
      </c>
      <c r="AA11" s="18">
        <v>0.30998222994346097</v>
      </c>
      <c r="AB11" s="18">
        <v>0.35000208651414</v>
      </c>
      <c r="AC11" s="18">
        <v>0.38317108293122498</v>
      </c>
      <c r="AD11" s="18">
        <v>0.38638119476518401</v>
      </c>
      <c r="AE11" s="18">
        <v>0.36956335069412499</v>
      </c>
      <c r="AF11" s="18">
        <v>0.39330343570829401</v>
      </c>
      <c r="AG11" s="18">
        <v>0.40215159182311</v>
      </c>
      <c r="AH11" s="18">
        <v>0.37688422106199199</v>
      </c>
      <c r="AI11" s="18"/>
      <c r="AJ11" s="18">
        <v>0.38689829413843996</v>
      </c>
    </row>
    <row r="12" spans="1:36" x14ac:dyDescent="0.3">
      <c r="A12" s="16" t="s">
        <v>14</v>
      </c>
      <c r="B12" s="18">
        <v>0.457455630176337</v>
      </c>
      <c r="C12" s="18">
        <v>0.487052245586376</v>
      </c>
      <c r="D12" s="18">
        <v>0.490189104146879</v>
      </c>
      <c r="E12" s="18">
        <v>0.55418872276208697</v>
      </c>
      <c r="F12" s="18">
        <v>0.542277388590514</v>
      </c>
      <c r="G12" s="18">
        <v>0.52377580493150999</v>
      </c>
      <c r="H12" s="18">
        <v>0.58042689368453804</v>
      </c>
      <c r="I12" s="18">
        <v>0.63083494118210304</v>
      </c>
      <c r="J12" s="18">
        <v>0.55409675487458598</v>
      </c>
      <c r="K12" s="18">
        <v>0.608947514344788</v>
      </c>
      <c r="L12" s="18">
        <v>0.52309765277138498</v>
      </c>
      <c r="M12" s="18">
        <v>0.43498314006293398</v>
      </c>
      <c r="N12" s="18">
        <v>0.43928503889658499</v>
      </c>
      <c r="O12" s="18">
        <v>0.48349995401650298</v>
      </c>
      <c r="P12" s="18">
        <v>0.44955795724209402</v>
      </c>
      <c r="Q12" s="18">
        <v>0.20641229890804</v>
      </c>
      <c r="R12" s="18">
        <v>0.245114785710074</v>
      </c>
      <c r="S12" s="18">
        <v>0.32926676441427599</v>
      </c>
      <c r="T12" s="18">
        <v>0.53131857852707398</v>
      </c>
      <c r="U12" s="18">
        <v>0.60818496383691401</v>
      </c>
      <c r="V12" s="18">
        <v>0.572726766867801</v>
      </c>
      <c r="W12" s="18">
        <v>0.50032784718046996</v>
      </c>
      <c r="X12" s="18">
        <v>0.30325012681224101</v>
      </c>
      <c r="Y12" s="18">
        <v>0.32523949685129</v>
      </c>
      <c r="Z12" s="18">
        <v>0.23440405611773399</v>
      </c>
      <c r="AA12" s="18">
        <v>0.244248727516373</v>
      </c>
      <c r="AB12" s="18">
        <v>0.26015818709920602</v>
      </c>
      <c r="AC12" s="18">
        <v>0.37455905097862902</v>
      </c>
      <c r="AD12" s="18">
        <v>0.48984423229558499</v>
      </c>
      <c r="AE12" s="18">
        <v>0.629247428275583</v>
      </c>
      <c r="AF12" s="18">
        <v>0.68254907130195097</v>
      </c>
      <c r="AG12" s="18">
        <v>0.69501725229609201</v>
      </c>
      <c r="AH12" s="18">
        <v>0.63577144637296601</v>
      </c>
      <c r="AI12" s="18"/>
      <c r="AJ12" s="18">
        <v>0.47355484317065211</v>
      </c>
    </row>
    <row r="13" spans="1:36" x14ac:dyDescent="0.3">
      <c r="A13" s="16" t="s">
        <v>15</v>
      </c>
      <c r="B13" s="18">
        <v>0.44986092607875999</v>
      </c>
      <c r="C13" s="18">
        <v>0.48435035090386802</v>
      </c>
      <c r="D13" s="18">
        <v>0.48613157026866899</v>
      </c>
      <c r="E13" s="18">
        <v>0.52375026346639197</v>
      </c>
      <c r="F13" s="18">
        <v>0.50036091037297503</v>
      </c>
      <c r="G13" s="18">
        <v>0.49079773957781703</v>
      </c>
      <c r="H13" s="18">
        <v>0.53881116572406595</v>
      </c>
      <c r="I13" s="18">
        <v>0.57151954053257004</v>
      </c>
      <c r="J13" s="18">
        <v>0.51019681620866897</v>
      </c>
      <c r="K13" s="18">
        <v>0.48271047125521799</v>
      </c>
      <c r="L13" s="18">
        <v>0.462001646469546</v>
      </c>
      <c r="M13" s="18">
        <v>0.42628620085465602</v>
      </c>
      <c r="N13" s="18">
        <v>0.41542923540436699</v>
      </c>
      <c r="O13" s="18">
        <v>0.44432431005877698</v>
      </c>
      <c r="P13" s="18">
        <v>0.40961634826785998</v>
      </c>
      <c r="Q13" s="18">
        <v>0.15367694333037399</v>
      </c>
      <c r="R13" s="18">
        <v>0.32959251486355501</v>
      </c>
      <c r="S13" s="18">
        <v>0.34236124219360897</v>
      </c>
      <c r="T13" s="18">
        <v>0.52826273990371497</v>
      </c>
      <c r="U13" s="18">
        <v>0.62956558973699706</v>
      </c>
      <c r="V13" s="18">
        <v>0.57905867441547398</v>
      </c>
      <c r="W13" s="18">
        <v>0.53263581642447599</v>
      </c>
      <c r="X13" s="18">
        <v>0.31920401321959102</v>
      </c>
      <c r="Y13" s="18">
        <v>0.32959571226062301</v>
      </c>
      <c r="Z13" s="18">
        <v>0.19112907195967099</v>
      </c>
      <c r="AA13" s="18">
        <v>0.26263026664421901</v>
      </c>
      <c r="AB13" s="18">
        <v>0.20898060517707201</v>
      </c>
      <c r="AC13" s="18">
        <v>0.411585096242502</v>
      </c>
      <c r="AD13" s="18">
        <v>0.48644721934470297</v>
      </c>
      <c r="AE13" s="18">
        <v>0.59669597742413805</v>
      </c>
      <c r="AF13" s="18">
        <v>0.64537444716265102</v>
      </c>
      <c r="AG13" s="18">
        <v>0.68157344547533205</v>
      </c>
      <c r="AH13" s="18">
        <v>0.558533008982257</v>
      </c>
      <c r="AI13" s="18"/>
      <c r="AJ13" s="18">
        <v>0.45403181455167174</v>
      </c>
    </row>
    <row r="14" spans="1:36" x14ac:dyDescent="0.3">
      <c r="A14" s="16" t="s">
        <v>16</v>
      </c>
      <c r="B14" s="18">
        <v>0.26279911756505703</v>
      </c>
      <c r="C14" s="18">
        <v>0.30732568729596299</v>
      </c>
      <c r="D14" s="18">
        <v>0.28439131780171301</v>
      </c>
      <c r="E14" s="18">
        <v>0.283942997499258</v>
      </c>
      <c r="F14" s="18">
        <v>0.28773619360542702</v>
      </c>
      <c r="G14" s="18">
        <v>0.25839294583032002</v>
      </c>
      <c r="H14" s="18">
        <v>0.26464186186377903</v>
      </c>
      <c r="I14" s="18">
        <v>0.24935037159596901</v>
      </c>
      <c r="J14" s="18">
        <v>0.25827697053554299</v>
      </c>
      <c r="K14" s="18">
        <v>0.27541720718305701</v>
      </c>
      <c r="L14" s="18">
        <v>0.24650635146317601</v>
      </c>
      <c r="M14" s="18">
        <v>0.243315512880933</v>
      </c>
      <c r="N14" s="18">
        <v>0.256461858402876</v>
      </c>
      <c r="O14" s="18">
        <v>0.26605603128467797</v>
      </c>
      <c r="P14" s="18">
        <v>0.24536134478966401</v>
      </c>
      <c r="Q14" s="18">
        <v>0.19018898511229801</v>
      </c>
      <c r="R14" s="18">
        <v>0.20006016174990701</v>
      </c>
      <c r="S14" s="18">
        <v>0.18966345369957699</v>
      </c>
      <c r="T14" s="18">
        <v>0.22562609817955601</v>
      </c>
      <c r="U14" s="18">
        <v>0.186050268244175</v>
      </c>
      <c r="V14" s="18">
        <v>0.19641190166085301</v>
      </c>
      <c r="W14" s="18">
        <v>0.19131499924381701</v>
      </c>
      <c r="X14" s="18">
        <v>0.18966311496223501</v>
      </c>
      <c r="Y14" s="18">
        <v>0.17363999304469099</v>
      </c>
      <c r="Z14" s="18">
        <v>0.19515219992727101</v>
      </c>
      <c r="AA14" s="18">
        <v>0.177429778308102</v>
      </c>
      <c r="AB14" s="18">
        <v>0.20662206193389199</v>
      </c>
      <c r="AC14" s="18">
        <v>0.187412777145466</v>
      </c>
      <c r="AD14" s="18">
        <v>0.19846343356914001</v>
      </c>
      <c r="AE14" s="18">
        <v>0.23267613003403001</v>
      </c>
      <c r="AF14" s="18">
        <v>0.23092534059306699</v>
      </c>
      <c r="AG14" s="18">
        <v>0.22359627217336001</v>
      </c>
      <c r="AH14" s="18">
        <v>0.22339886113136101</v>
      </c>
      <c r="AI14" s="18"/>
      <c r="AJ14" s="18">
        <v>0.23055368485788519</v>
      </c>
    </row>
    <row r="15" spans="1:36" x14ac:dyDescent="0.3">
      <c r="A15" s="16" t="s">
        <v>17</v>
      </c>
      <c r="B15" s="18">
        <v>0.49152201425448599</v>
      </c>
      <c r="C15" s="18">
        <v>0.52540179641685902</v>
      </c>
      <c r="D15" s="18">
        <v>0.52047389962670298</v>
      </c>
      <c r="E15" s="18">
        <v>0.56479842719440199</v>
      </c>
      <c r="F15" s="18">
        <v>0.54911867667310998</v>
      </c>
      <c r="G15" s="18">
        <v>0.54525424363599495</v>
      </c>
      <c r="H15" s="18">
        <v>0.54594042137885701</v>
      </c>
      <c r="I15" s="18">
        <v>0.58570790340436796</v>
      </c>
      <c r="J15" s="18">
        <v>0.52547007673406498</v>
      </c>
      <c r="K15" s="18">
        <v>0.51821233889467599</v>
      </c>
      <c r="L15" s="18">
        <v>0.52015473581258598</v>
      </c>
      <c r="M15" s="18">
        <v>0.49440710707545699</v>
      </c>
      <c r="N15" s="18">
        <v>0.48517383330160802</v>
      </c>
      <c r="O15" s="18">
        <v>0.50946324561483403</v>
      </c>
      <c r="P15" s="18">
        <v>0.44127873850232502</v>
      </c>
      <c r="Q15" s="18">
        <v>0.176766714604841</v>
      </c>
      <c r="R15" s="18">
        <v>0.23419493960375201</v>
      </c>
      <c r="S15" s="18">
        <v>0.36896760468366302</v>
      </c>
      <c r="T15" s="18">
        <v>0.53686198237907101</v>
      </c>
      <c r="U15" s="18">
        <v>0.62335460655623398</v>
      </c>
      <c r="V15" s="18">
        <v>0.58437770409545298</v>
      </c>
      <c r="W15" s="18">
        <v>0.53606757704986296</v>
      </c>
      <c r="X15" s="18">
        <v>0.32241615215033698</v>
      </c>
      <c r="Y15" s="18">
        <v>0.418510539260114</v>
      </c>
      <c r="Z15" s="18">
        <v>0.20362785929841901</v>
      </c>
      <c r="AA15" s="18">
        <v>0.24568890996369799</v>
      </c>
      <c r="AB15" s="18">
        <v>0.27373695284572602</v>
      </c>
      <c r="AC15" s="18">
        <v>0.43876471027695702</v>
      </c>
      <c r="AD15" s="18">
        <v>0.54023234741803905</v>
      </c>
      <c r="AE15" s="18">
        <v>0.59442055960985296</v>
      </c>
      <c r="AF15" s="18">
        <v>0.61591395070829602</v>
      </c>
      <c r="AG15" s="18">
        <v>0.65296545624041702</v>
      </c>
      <c r="AH15" s="18">
        <v>0.574485986742442</v>
      </c>
      <c r="AI15" s="18"/>
      <c r="AJ15" s="18">
        <v>0.47768884884871216</v>
      </c>
    </row>
    <row r="16" spans="1:36" x14ac:dyDescent="0.3">
      <c r="A16" s="16" t="s">
        <v>18</v>
      </c>
      <c r="B16" s="18">
        <v>0.45967423608712898</v>
      </c>
      <c r="C16" s="18">
        <v>0.48444586689962799</v>
      </c>
      <c r="D16" s="18">
        <v>0.48086499304238101</v>
      </c>
      <c r="E16" s="18">
        <v>0.484862770268216</v>
      </c>
      <c r="F16" s="18">
        <v>0.48383498616183201</v>
      </c>
      <c r="G16" s="18">
        <v>0.47397373338257298</v>
      </c>
      <c r="H16" s="18">
        <v>0.46428369262837899</v>
      </c>
      <c r="I16" s="18">
        <v>0.48639353286885301</v>
      </c>
      <c r="J16" s="18">
        <v>0.47257083558574697</v>
      </c>
      <c r="K16" s="18">
        <v>0.47608586172860501</v>
      </c>
      <c r="L16" s="18">
        <v>0.48176526872153302</v>
      </c>
      <c r="M16" s="18">
        <v>0.43812572070247802</v>
      </c>
      <c r="N16" s="18">
        <v>0.45158549032287498</v>
      </c>
      <c r="O16" s="18">
        <v>0.47123226945473801</v>
      </c>
      <c r="P16" s="18">
        <v>0.45335509190939399</v>
      </c>
      <c r="Q16" s="18">
        <v>0.25032954647924899</v>
      </c>
      <c r="R16" s="18">
        <v>0.31402329062435103</v>
      </c>
      <c r="S16" s="18">
        <v>0.38303556964855501</v>
      </c>
      <c r="T16" s="18">
        <v>0.413860661113371</v>
      </c>
      <c r="U16" s="18">
        <v>0.47990499921178298</v>
      </c>
      <c r="V16" s="18">
        <v>0.46286366944032398</v>
      </c>
      <c r="W16" s="18">
        <v>0.452954982843919</v>
      </c>
      <c r="X16" s="18">
        <v>0.37139229445162503</v>
      </c>
      <c r="Y16" s="18">
        <v>0.32290012899001802</v>
      </c>
      <c r="Z16" s="18">
        <v>0.32123753329272198</v>
      </c>
      <c r="AA16" s="18">
        <v>0.33001867435131399</v>
      </c>
      <c r="AB16" s="18">
        <v>0.33653425269701398</v>
      </c>
      <c r="AC16" s="18">
        <v>0.38080346849400498</v>
      </c>
      <c r="AD16" s="18">
        <v>0.44342870499572401</v>
      </c>
      <c r="AE16" s="18">
        <v>0.46708987376665201</v>
      </c>
      <c r="AF16" s="18">
        <v>0.50430136729883501</v>
      </c>
      <c r="AG16" s="18">
        <v>0.51569600831806695</v>
      </c>
      <c r="AH16" s="18">
        <v>0.48882366222623602</v>
      </c>
      <c r="AI16" s="18"/>
      <c r="AJ16" s="18">
        <v>0.43340160721236748</v>
      </c>
    </row>
    <row r="17" spans="1:36" x14ac:dyDescent="0.3">
      <c r="A17" s="16" t="s">
        <v>19</v>
      </c>
      <c r="B17" s="18">
        <v>0.29225614639292902</v>
      </c>
      <c r="C17" s="18">
        <v>0.29929113912022198</v>
      </c>
      <c r="D17" s="18">
        <v>0.29325749605485402</v>
      </c>
      <c r="E17" s="18">
        <v>0.30022031183043002</v>
      </c>
      <c r="F17" s="18">
        <v>0.30939132168554401</v>
      </c>
      <c r="G17" s="18">
        <v>0.29079635233696999</v>
      </c>
      <c r="H17" s="18">
        <v>0.29057113723941702</v>
      </c>
      <c r="I17" s="18">
        <v>0.294017221781394</v>
      </c>
      <c r="J17" s="18">
        <v>0.29808557699402999</v>
      </c>
      <c r="K17" s="18">
        <v>0.27380054415028499</v>
      </c>
      <c r="L17" s="18">
        <v>0.27510939139500301</v>
      </c>
      <c r="M17" s="18">
        <v>0.27157533710041598</v>
      </c>
      <c r="N17" s="18">
        <v>0.306767150110972</v>
      </c>
      <c r="O17" s="18">
        <v>0.266891285857498</v>
      </c>
      <c r="P17" s="18">
        <v>0.269440377096196</v>
      </c>
      <c r="Q17" s="18">
        <v>0.15602826767201999</v>
      </c>
      <c r="R17" s="18">
        <v>0.16915532965854299</v>
      </c>
      <c r="S17" s="18">
        <v>0.25614295580930302</v>
      </c>
      <c r="T17" s="18">
        <v>0.26174293814615501</v>
      </c>
      <c r="U17" s="18">
        <v>0.268974008727004</v>
      </c>
      <c r="V17" s="18">
        <v>0.27713833560977902</v>
      </c>
      <c r="W17" s="18">
        <v>0.229963131273102</v>
      </c>
      <c r="X17" s="18">
        <v>0.236574245061592</v>
      </c>
      <c r="Y17" s="18">
        <v>0.227091785318386</v>
      </c>
      <c r="Z17" s="18">
        <v>0.18719451851945501</v>
      </c>
      <c r="AA17" s="18">
        <v>0.195646754885341</v>
      </c>
      <c r="AB17" s="18">
        <v>0.21166840781976601</v>
      </c>
      <c r="AC17" s="18">
        <v>0.24327010139965299</v>
      </c>
      <c r="AD17" s="18">
        <v>0.24937135931129401</v>
      </c>
      <c r="AE17" s="18">
        <v>0.22263756308732499</v>
      </c>
      <c r="AF17" s="18">
        <v>0.248731335357503</v>
      </c>
      <c r="AG17" s="18">
        <v>0.24849842117988999</v>
      </c>
      <c r="AH17" s="18">
        <v>0.27203626498301098</v>
      </c>
      <c r="AI17" s="18"/>
      <c r="AJ17" s="18">
        <v>0.25737383372622075</v>
      </c>
    </row>
    <row r="18" spans="1:36" x14ac:dyDescent="0.3">
      <c r="A18" s="16" t="s">
        <v>20</v>
      </c>
      <c r="B18" s="18">
        <v>0.70777804717420101</v>
      </c>
      <c r="C18" s="18">
        <v>0.73057548636562597</v>
      </c>
      <c r="D18" s="18">
        <v>0.74632452635491098</v>
      </c>
      <c r="E18" s="18">
        <v>0.74929473789375001</v>
      </c>
      <c r="F18" s="18">
        <v>0.75578309598990301</v>
      </c>
      <c r="G18" s="18">
        <v>0.73041054329453803</v>
      </c>
      <c r="H18" s="18">
        <v>0.73073950390736697</v>
      </c>
      <c r="I18" s="18">
        <v>0.74803648848811</v>
      </c>
      <c r="J18" s="18">
        <v>0.71570848456410796</v>
      </c>
      <c r="K18" s="18">
        <v>0.70306488383343602</v>
      </c>
      <c r="L18" s="18">
        <v>0.74013525328352603</v>
      </c>
      <c r="M18" s="18">
        <v>0.74841554627927598</v>
      </c>
      <c r="N18" s="18">
        <v>0.67933267281681098</v>
      </c>
      <c r="O18" s="18">
        <v>0.72528437638090004</v>
      </c>
      <c r="P18" s="18">
        <v>0.648879295892134</v>
      </c>
      <c r="Q18" s="18">
        <v>0.386879015919464</v>
      </c>
      <c r="R18" s="18">
        <v>0.40724961401691701</v>
      </c>
      <c r="S18" s="18">
        <v>0.57858640660322702</v>
      </c>
      <c r="T18" s="18">
        <v>0.689576131770687</v>
      </c>
      <c r="U18" s="18">
        <v>0.73813410086333497</v>
      </c>
      <c r="V18" s="18">
        <v>0.712711786169547</v>
      </c>
      <c r="W18" s="18">
        <v>0.72773308856204999</v>
      </c>
      <c r="X18" s="18">
        <v>0.56907988586302005</v>
      </c>
      <c r="Y18" s="18">
        <v>0.70234625170137299</v>
      </c>
      <c r="Z18" s="18">
        <v>0.43727108977774698</v>
      </c>
      <c r="AA18" s="18">
        <v>0.439623810723551</v>
      </c>
      <c r="AB18" s="18">
        <v>0.484436656945261</v>
      </c>
      <c r="AC18" s="18">
        <v>0.65573583881292596</v>
      </c>
      <c r="AD18" s="18">
        <v>0.73150379012209299</v>
      </c>
      <c r="AE18" s="18">
        <v>0.73043753519823995</v>
      </c>
      <c r="AF18" s="18">
        <v>0.74442851193682302</v>
      </c>
      <c r="AG18" s="18">
        <v>0.78180008608669904</v>
      </c>
      <c r="AH18" s="18">
        <v>0.74379180720037397</v>
      </c>
      <c r="AI18" s="18"/>
      <c r="AJ18" s="18">
        <v>0.67033601063005865</v>
      </c>
    </row>
    <row r="19" spans="1:36" x14ac:dyDescent="0.3">
      <c r="A19" s="16" t="s">
        <v>21</v>
      </c>
      <c r="B19" s="18">
        <v>0.58731805688787397</v>
      </c>
      <c r="C19" s="18">
        <v>0.61340635350537298</v>
      </c>
      <c r="D19" s="18">
        <v>0.61097975117576198</v>
      </c>
      <c r="E19" s="18">
        <v>0.61621901835531001</v>
      </c>
      <c r="F19" s="18">
        <v>0.62163918790077499</v>
      </c>
      <c r="G19" s="18">
        <v>0.61202506301092097</v>
      </c>
      <c r="H19" s="18">
        <v>0.59328481370060404</v>
      </c>
      <c r="I19" s="18">
        <v>0.62925558704161499</v>
      </c>
      <c r="J19" s="18">
        <v>0.58643484580862404</v>
      </c>
      <c r="K19" s="18">
        <v>0.60012579561536405</v>
      </c>
      <c r="L19" s="18">
        <v>0.643152690366256</v>
      </c>
      <c r="M19" s="18">
        <v>0.60987415153450997</v>
      </c>
      <c r="N19" s="18">
        <v>0.577869418167275</v>
      </c>
      <c r="O19" s="18">
        <v>0.60221368543712706</v>
      </c>
      <c r="P19" s="18">
        <v>0.58868434750985499</v>
      </c>
      <c r="Q19" s="18">
        <v>0.29217173351085701</v>
      </c>
      <c r="R19" s="18">
        <v>0.31042994098589199</v>
      </c>
      <c r="S19" s="18">
        <v>0.397906842415513</v>
      </c>
      <c r="T19" s="18">
        <v>0.51612896553691801</v>
      </c>
      <c r="U19" s="18">
        <v>0.60507638084748205</v>
      </c>
      <c r="V19" s="18">
        <v>0.53529297247283603</v>
      </c>
      <c r="W19" s="18">
        <v>0.29841721532264498</v>
      </c>
      <c r="X19" s="18">
        <v>0.60303659884883798</v>
      </c>
      <c r="Y19" s="18">
        <v>0.56669902064310296</v>
      </c>
      <c r="Z19" s="18">
        <v>0.45607694551075001</v>
      </c>
      <c r="AA19" s="18">
        <v>0.35520662608815001</v>
      </c>
      <c r="AB19" s="18">
        <v>0.398254674013229</v>
      </c>
      <c r="AC19" s="18">
        <v>0.51942088472726</v>
      </c>
      <c r="AD19" s="18">
        <v>0.55691547479792602</v>
      </c>
      <c r="AE19" s="18">
        <v>0.57982983196192095</v>
      </c>
      <c r="AF19" s="18">
        <v>0.60704196112472697</v>
      </c>
      <c r="AG19" s="18">
        <v>0.64213952768478599</v>
      </c>
      <c r="AH19" s="18">
        <v>0.608702139986119</v>
      </c>
      <c r="AI19" s="18"/>
      <c r="AJ19" s="18">
        <v>0.54367365159079384</v>
      </c>
    </row>
    <row r="20" spans="1:36" x14ac:dyDescent="0.3">
      <c r="A20" s="16" t="s">
        <v>22</v>
      </c>
      <c r="B20" s="18">
        <v>0.29367750249609098</v>
      </c>
      <c r="C20" s="18">
        <v>0.29343472315323399</v>
      </c>
      <c r="D20" s="18">
        <v>0.28382719745403601</v>
      </c>
      <c r="E20" s="18">
        <v>0.29350930692264199</v>
      </c>
      <c r="F20" s="18">
        <v>0.28030570225227303</v>
      </c>
      <c r="G20" s="18">
        <v>0.26572776075399002</v>
      </c>
      <c r="H20" s="18">
        <v>0.26303628076570201</v>
      </c>
      <c r="I20" s="18">
        <v>0.27863779879196898</v>
      </c>
      <c r="J20" s="18">
        <v>0.26675121504367699</v>
      </c>
      <c r="K20" s="18">
        <v>0.27340311991386201</v>
      </c>
      <c r="L20" s="18">
        <v>0.26926355712008099</v>
      </c>
      <c r="M20" s="18">
        <v>0.27497596540979702</v>
      </c>
      <c r="N20" s="18">
        <v>0.26263599603718302</v>
      </c>
      <c r="O20" s="18">
        <v>0.26879424563293097</v>
      </c>
      <c r="P20" s="18">
        <v>0.25210697023176898</v>
      </c>
      <c r="Q20" s="18">
        <v>0.20502676035412101</v>
      </c>
      <c r="R20" s="18">
        <v>0.217185876914776</v>
      </c>
      <c r="S20" s="18">
        <v>0.23162484367684699</v>
      </c>
      <c r="T20" s="18">
        <v>0.24159949642766401</v>
      </c>
      <c r="U20" s="18">
        <v>0.23968526508100399</v>
      </c>
      <c r="V20" s="18">
        <v>0.23458490442265001</v>
      </c>
      <c r="W20" s="18">
        <v>0.24234602563646901</v>
      </c>
      <c r="X20" s="18">
        <v>0.224724594599535</v>
      </c>
      <c r="Y20" s="18">
        <v>0.229055224143493</v>
      </c>
      <c r="Z20" s="18">
        <v>0.240350579794054</v>
      </c>
      <c r="AA20" s="18">
        <v>0.224527453097914</v>
      </c>
      <c r="AB20" s="18">
        <v>0.22758883189789</v>
      </c>
      <c r="AC20" s="18">
        <v>0.25818909958825098</v>
      </c>
      <c r="AD20" s="18">
        <v>0.24505349418640099</v>
      </c>
      <c r="AE20" s="18">
        <v>0.24904550692955599</v>
      </c>
      <c r="AF20" s="18">
        <v>0.24009572222243</v>
      </c>
      <c r="AG20" s="18">
        <v>0.23986557244214601</v>
      </c>
      <c r="AH20" s="18">
        <v>0.23805001546169999</v>
      </c>
      <c r="AI20" s="18"/>
      <c r="AJ20" s="18">
        <v>0.25299050329867084</v>
      </c>
    </row>
    <row r="21" spans="1:36" x14ac:dyDescent="0.3">
      <c r="A21" s="16" t="s">
        <v>23</v>
      </c>
      <c r="B21" s="18">
        <v>0.49069296068024598</v>
      </c>
      <c r="C21" s="18">
        <v>0.51902580874381199</v>
      </c>
      <c r="D21" s="18">
        <v>0.51331007679100904</v>
      </c>
      <c r="E21" s="18">
        <v>0.50377791152856999</v>
      </c>
      <c r="F21" s="18">
        <v>0.48935611213578101</v>
      </c>
      <c r="G21" s="18">
        <v>0.48459836985160398</v>
      </c>
      <c r="H21" s="18">
        <v>0.476274341939535</v>
      </c>
      <c r="I21" s="18">
        <v>0.50642394213144704</v>
      </c>
      <c r="J21" s="18">
        <v>0.505558666453234</v>
      </c>
      <c r="K21" s="18">
        <v>0.51496893561629398</v>
      </c>
      <c r="L21" s="18">
        <v>0.49446227953719402</v>
      </c>
      <c r="M21" s="18">
        <v>0.43594864007725698</v>
      </c>
      <c r="N21" s="18">
        <v>0.49799726348402301</v>
      </c>
      <c r="O21" s="18">
        <v>0.49749156787930199</v>
      </c>
      <c r="P21" s="18">
        <v>0.46080607850659899</v>
      </c>
      <c r="Q21" s="18">
        <v>0.215914441439747</v>
      </c>
      <c r="R21" s="18">
        <v>0.23745495245318801</v>
      </c>
      <c r="S21" s="18">
        <v>0.29620819241546897</v>
      </c>
      <c r="T21" s="18">
        <v>0.35965035276193902</v>
      </c>
      <c r="U21" s="18">
        <v>0.35054503177026097</v>
      </c>
      <c r="V21" s="18">
        <v>0.35341613395478499</v>
      </c>
      <c r="W21" s="18">
        <v>0.35444193586490902</v>
      </c>
      <c r="X21" s="18">
        <v>0.27290899132531299</v>
      </c>
      <c r="Y21" s="18">
        <v>0.29743189817292798</v>
      </c>
      <c r="Z21" s="18">
        <v>0.19340692320047601</v>
      </c>
      <c r="AA21" s="18">
        <v>0.234289728942775</v>
      </c>
      <c r="AB21" s="18">
        <v>0.24512115537722201</v>
      </c>
      <c r="AC21" s="18">
        <v>0.306357808532015</v>
      </c>
      <c r="AD21" s="18">
        <v>0.332005300183837</v>
      </c>
      <c r="AE21" s="18">
        <v>0.34403297313958198</v>
      </c>
      <c r="AF21" s="18">
        <v>0.358449633882723</v>
      </c>
      <c r="AG21" s="18">
        <v>0.39821354678308102</v>
      </c>
      <c r="AH21" s="18">
        <v>0.38280248945921103</v>
      </c>
      <c r="AI21" s="18"/>
      <c r="AJ21" s="18">
        <v>0.39161649833379897</v>
      </c>
    </row>
    <row r="22" spans="1:36" x14ac:dyDescent="0.3">
      <c r="A22" s="16" t="s">
        <v>24</v>
      </c>
      <c r="B22" s="18">
        <v>0.50323209341568098</v>
      </c>
      <c r="C22" s="18">
        <v>0.50513128933951901</v>
      </c>
      <c r="D22" s="18">
        <v>0.52210636730120996</v>
      </c>
      <c r="E22" s="18">
        <v>0.52460966126892306</v>
      </c>
      <c r="F22" s="18">
        <v>0.53807929905918395</v>
      </c>
      <c r="G22" s="18">
        <v>0.50310064810307598</v>
      </c>
      <c r="H22" s="18">
        <v>0.52017806671632805</v>
      </c>
      <c r="I22" s="18">
        <v>0.53783303057716303</v>
      </c>
      <c r="J22" s="18">
        <v>0.51442472458074695</v>
      </c>
      <c r="K22" s="18">
        <v>0.52297679619731796</v>
      </c>
      <c r="L22" s="18">
        <v>0.53948443221183595</v>
      </c>
      <c r="M22" s="18">
        <v>0.54788409652590897</v>
      </c>
      <c r="N22" s="18">
        <v>0.49290869382699598</v>
      </c>
      <c r="O22" s="18">
        <v>0.50485325395479996</v>
      </c>
      <c r="P22" s="18">
        <v>0.43822890961080502</v>
      </c>
      <c r="Q22" s="18">
        <v>0.26895746519026997</v>
      </c>
      <c r="R22" s="18">
        <v>0.29856285159721502</v>
      </c>
      <c r="S22" s="18">
        <v>0.412320686432807</v>
      </c>
      <c r="T22" s="18">
        <v>0.475091288988023</v>
      </c>
      <c r="U22" s="18">
        <v>0.50842503351372903</v>
      </c>
      <c r="V22" s="18">
        <v>0.46566711775594899</v>
      </c>
      <c r="W22" s="18">
        <v>0.49510493962542601</v>
      </c>
      <c r="X22" s="18">
        <v>0.37878997164681399</v>
      </c>
      <c r="Y22" s="18">
        <v>0.49473574583114399</v>
      </c>
      <c r="Z22" s="18">
        <v>0.28207057919746498</v>
      </c>
      <c r="AA22" s="18">
        <v>0.32382311867917002</v>
      </c>
      <c r="AB22" s="18">
        <v>0.30879952031571301</v>
      </c>
      <c r="AC22" s="18">
        <v>0.43653104896651401</v>
      </c>
      <c r="AD22" s="18">
        <v>0.463465999332352</v>
      </c>
      <c r="AE22" s="18">
        <v>0.463463220732725</v>
      </c>
      <c r="AF22" s="18">
        <v>0.46727451607848403</v>
      </c>
      <c r="AG22" s="18">
        <v>0.491191667231065</v>
      </c>
      <c r="AH22" s="18">
        <v>0.46743830857212698</v>
      </c>
      <c r="AI22" s="18"/>
      <c r="AJ22" s="18">
        <v>0.46111346795080271</v>
      </c>
    </row>
    <row r="23" spans="1:36" x14ac:dyDescent="0.3">
      <c r="A23" s="16" t="s">
        <v>25</v>
      </c>
      <c r="B23" s="18">
        <v>0.44925241170427099</v>
      </c>
      <c r="C23" s="18">
        <v>0.44377750987096798</v>
      </c>
      <c r="D23" s="18">
        <v>0.46243530366858399</v>
      </c>
      <c r="E23" s="18">
        <v>0.45467279012991602</v>
      </c>
      <c r="F23" s="18">
        <v>0.45586233899506401</v>
      </c>
      <c r="G23" s="18">
        <v>0.44736046481032798</v>
      </c>
      <c r="H23" s="18">
        <v>0.45807060461374199</v>
      </c>
      <c r="I23" s="18">
        <v>0.44846114208788501</v>
      </c>
      <c r="J23" s="18">
        <v>0.47889898312115298</v>
      </c>
      <c r="K23" s="18">
        <v>0.48485640001720998</v>
      </c>
      <c r="L23" s="18">
        <v>0.46516624211952601</v>
      </c>
      <c r="M23" s="18">
        <v>0.46458486599931997</v>
      </c>
      <c r="N23" s="18">
        <v>0.43380147868982</v>
      </c>
      <c r="O23" s="18">
        <v>0.452629410388661</v>
      </c>
      <c r="P23" s="18">
        <v>0.38961363527109899</v>
      </c>
      <c r="Q23" s="18">
        <v>0.15561809343921201</v>
      </c>
      <c r="R23" s="18">
        <v>0.16591968132249499</v>
      </c>
      <c r="S23" s="18">
        <v>0.31057140810862799</v>
      </c>
      <c r="T23" s="18">
        <v>0.37252840707187401</v>
      </c>
      <c r="U23" s="18">
        <v>0.394522680314282</v>
      </c>
      <c r="V23" s="18">
        <v>0.389737405185832</v>
      </c>
      <c r="W23" s="18">
        <v>0.412187299680145</v>
      </c>
      <c r="X23" s="18">
        <v>0.29293682588494302</v>
      </c>
      <c r="Y23" s="18">
        <v>0.42676195925849802</v>
      </c>
      <c r="Z23" s="18">
        <v>0.17913299792793899</v>
      </c>
      <c r="AA23" s="18">
        <v>0.21265863886729999</v>
      </c>
      <c r="AB23" s="18">
        <v>0.226954916270379</v>
      </c>
      <c r="AC23" s="18">
        <v>0.35588968194486398</v>
      </c>
      <c r="AD23" s="18">
        <v>0.40426815542312999</v>
      </c>
      <c r="AE23" s="18">
        <v>0.41466422377166401</v>
      </c>
      <c r="AF23" s="18">
        <v>0.40677897093808502</v>
      </c>
      <c r="AG23" s="18">
        <v>0.43210855410490301</v>
      </c>
      <c r="AH23" s="18">
        <v>0.41250420355901901</v>
      </c>
      <c r="AI23" s="18"/>
      <c r="AJ23" s="18">
        <v>0.38652083892608302</v>
      </c>
    </row>
    <row r="24" spans="1:36" x14ac:dyDescent="0.3">
      <c r="A24" s="16" t="s">
        <v>26</v>
      </c>
      <c r="B24" s="18">
        <v>0.29838497588371898</v>
      </c>
      <c r="C24" s="18">
        <v>0.30702695139327602</v>
      </c>
      <c r="D24" s="18">
        <v>0.29795582128942999</v>
      </c>
      <c r="E24" s="18">
        <v>0.29215804852328198</v>
      </c>
      <c r="F24" s="18">
        <v>0.28607017093488402</v>
      </c>
      <c r="G24" s="18">
        <v>0.28042928199903999</v>
      </c>
      <c r="H24" s="18">
        <v>0.30734985343313198</v>
      </c>
      <c r="I24" s="18">
        <v>0.28446707945216299</v>
      </c>
      <c r="J24" s="18">
        <v>0.29286414467265198</v>
      </c>
      <c r="K24" s="18">
        <v>0.291142566359677</v>
      </c>
      <c r="L24" s="18">
        <v>0.28641441932233902</v>
      </c>
      <c r="M24" s="18">
        <v>0.28431275852788601</v>
      </c>
      <c r="N24" s="18">
        <v>0.28204068767373502</v>
      </c>
      <c r="O24" s="18">
        <v>0.28847779830521703</v>
      </c>
      <c r="P24" s="18">
        <v>0.24384429134153299</v>
      </c>
      <c r="Q24" s="18">
        <v>0.186325989303981</v>
      </c>
      <c r="R24" s="18">
        <v>0.16477913231060101</v>
      </c>
      <c r="S24" s="18">
        <v>0.27875506727308302</v>
      </c>
      <c r="T24" s="18">
        <v>0.281260485085293</v>
      </c>
      <c r="U24" s="18">
        <v>0.26595524954502803</v>
      </c>
      <c r="V24" s="18">
        <v>0.25367745213371401</v>
      </c>
      <c r="W24" s="18">
        <v>0.24669701731670801</v>
      </c>
      <c r="X24" s="18">
        <v>0.208493656336148</v>
      </c>
      <c r="Y24" s="18">
        <v>0.246420733502693</v>
      </c>
      <c r="Z24" s="18">
        <v>0.22024573900191499</v>
      </c>
      <c r="AA24" s="18">
        <v>0.24087173386182001</v>
      </c>
      <c r="AB24" s="18">
        <v>0.17563589970645599</v>
      </c>
      <c r="AC24" s="18">
        <v>0.28684860389390299</v>
      </c>
      <c r="AD24" s="18">
        <v>0.29022110888293401</v>
      </c>
      <c r="AE24" s="18">
        <v>0.294038800310785</v>
      </c>
      <c r="AF24" s="18">
        <v>0.29583139981483902</v>
      </c>
      <c r="AG24" s="18">
        <v>0.32230287739127</v>
      </c>
      <c r="AH24" s="18">
        <v>0.28669627174677698</v>
      </c>
      <c r="AI24" s="18"/>
      <c r="AJ24" s="18">
        <v>0.26872715353120952</v>
      </c>
    </row>
    <row r="25" spans="1:36" x14ac:dyDescent="0.3">
      <c r="A25" s="16" t="s">
        <v>27</v>
      </c>
      <c r="B25" s="18">
        <v>0.59621804337618101</v>
      </c>
      <c r="C25" s="18">
        <v>0.58301593786691697</v>
      </c>
      <c r="D25" s="18">
        <v>0.574719631112528</v>
      </c>
      <c r="E25" s="18">
        <v>0.56533223830299995</v>
      </c>
      <c r="F25" s="18">
        <v>0.57248850148409602</v>
      </c>
      <c r="G25" s="18">
        <v>0.58125021937607702</v>
      </c>
      <c r="H25" s="18">
        <v>0.57912328522772905</v>
      </c>
      <c r="I25" s="18">
        <v>0.57921968071429097</v>
      </c>
      <c r="J25" s="18">
        <v>0.58324490243229898</v>
      </c>
      <c r="K25" s="18">
        <v>0.57937056977627199</v>
      </c>
      <c r="L25" s="18">
        <v>0.58473665832312005</v>
      </c>
      <c r="M25" s="18">
        <v>0.56863177721672598</v>
      </c>
      <c r="N25" s="18">
        <v>0.55434975188271896</v>
      </c>
      <c r="O25" s="18">
        <v>0.56012242613986596</v>
      </c>
      <c r="P25" s="18">
        <v>0.53748482842916001</v>
      </c>
      <c r="Q25" s="18">
        <v>0.399865226968245</v>
      </c>
      <c r="R25" s="18">
        <v>0.42875436451559601</v>
      </c>
      <c r="S25" s="18">
        <v>0.424881274962083</v>
      </c>
      <c r="T25" s="18">
        <v>0.51125265779310602</v>
      </c>
      <c r="U25" s="18">
        <v>0.56301665685912305</v>
      </c>
      <c r="V25" s="18">
        <v>0.57350808481085402</v>
      </c>
      <c r="W25" s="18">
        <v>0.56586085291071797</v>
      </c>
      <c r="X25" s="18">
        <v>0.41668357662788202</v>
      </c>
      <c r="Y25" s="18">
        <v>0.44279011335276303</v>
      </c>
      <c r="Z25" s="18">
        <v>0.40224900360223098</v>
      </c>
      <c r="AA25" s="18">
        <v>0.51264275823614203</v>
      </c>
      <c r="AB25" s="18">
        <v>0.44548128433270001</v>
      </c>
      <c r="AC25" s="18">
        <v>0.40509479555838301</v>
      </c>
      <c r="AD25" s="18">
        <v>0.55320301719518805</v>
      </c>
      <c r="AE25" s="18">
        <v>0.51783299828668905</v>
      </c>
      <c r="AF25" s="18">
        <v>0.552736134702426</v>
      </c>
      <c r="AG25" s="18">
        <v>0.57741513899821395</v>
      </c>
      <c r="AH25" s="18">
        <v>0.54518625287395295</v>
      </c>
      <c r="AI25" s="18"/>
      <c r="AJ25" s="18">
        <v>0.52841704982567506</v>
      </c>
    </row>
    <row r="26" spans="1:36" x14ac:dyDescent="0.3">
      <c r="A26" s="16" t="s">
        <v>28</v>
      </c>
      <c r="B26" s="18">
        <v>0.66029785001895103</v>
      </c>
      <c r="C26" s="18">
        <v>0.69881439236293297</v>
      </c>
      <c r="D26" s="18">
        <v>0.66444128837685301</v>
      </c>
      <c r="E26" s="18">
        <v>0.68588499095185795</v>
      </c>
      <c r="F26" s="18">
        <v>0.66387191853398697</v>
      </c>
      <c r="G26" s="18">
        <v>0.64774433507065898</v>
      </c>
      <c r="H26" s="18">
        <v>0.66924058973892298</v>
      </c>
      <c r="I26" s="18">
        <v>0.74376963299341603</v>
      </c>
      <c r="J26" s="18">
        <v>0.65356350875375802</v>
      </c>
      <c r="K26" s="18">
        <v>0.69126143575899601</v>
      </c>
      <c r="L26" s="18">
        <v>0.69002476760090503</v>
      </c>
      <c r="M26" s="18">
        <v>0.68861292184522704</v>
      </c>
      <c r="N26" s="18">
        <v>0.650254273695269</v>
      </c>
      <c r="O26" s="18">
        <v>0.68668526052297096</v>
      </c>
      <c r="P26" s="18">
        <v>0.65642119356633499</v>
      </c>
      <c r="Q26" s="18">
        <v>0.31741649278353501</v>
      </c>
      <c r="R26" s="18">
        <v>0.32322234788790799</v>
      </c>
      <c r="S26" s="18">
        <v>0.38418264231232802</v>
      </c>
      <c r="T26" s="18">
        <v>0.64111795298109497</v>
      </c>
      <c r="U26" s="18">
        <v>0.75579812699493598</v>
      </c>
      <c r="V26" s="18">
        <v>0.75352656602378298</v>
      </c>
      <c r="W26" s="18">
        <v>0.67665695442956797</v>
      </c>
      <c r="X26" s="18">
        <v>0.48405417917333898</v>
      </c>
      <c r="Y26" s="18">
        <v>0.42226406064084498</v>
      </c>
      <c r="Z26" s="18">
        <v>0.45329402139931901</v>
      </c>
      <c r="AA26" s="18">
        <v>0.46480729052162501</v>
      </c>
      <c r="AB26" s="18">
        <v>0.50426642732829696</v>
      </c>
      <c r="AC26" s="18">
        <v>0.50014386910609498</v>
      </c>
      <c r="AD26" s="18">
        <v>0.67601889332106102</v>
      </c>
      <c r="AE26" s="18">
        <v>0.732115060887086</v>
      </c>
      <c r="AF26" s="18">
        <v>0.77225196870138801</v>
      </c>
      <c r="AG26" s="18">
        <v>0.79763260312875095</v>
      </c>
      <c r="AH26" s="18">
        <v>0.75634555118073798</v>
      </c>
      <c r="AI26" s="18"/>
      <c r="AJ26" s="18">
        <v>0.62321222329068904</v>
      </c>
    </row>
    <row r="27" spans="1:36" x14ac:dyDescent="0.3">
      <c r="A27" s="16" t="s">
        <v>29</v>
      </c>
      <c r="B27" s="18">
        <v>0.67928611518736304</v>
      </c>
      <c r="C27" s="18">
        <v>0.68648031391070297</v>
      </c>
      <c r="D27" s="18">
        <v>0.69626039580551502</v>
      </c>
      <c r="E27" s="18">
        <v>0.695542981510898</v>
      </c>
      <c r="F27" s="18">
        <v>0.69769328307520395</v>
      </c>
      <c r="G27" s="18">
        <v>0.69122218219739195</v>
      </c>
      <c r="H27" s="18">
        <v>0.70048149178144103</v>
      </c>
      <c r="I27" s="18">
        <v>0.70002154392202998</v>
      </c>
      <c r="J27" s="18">
        <v>0.69143444624772599</v>
      </c>
      <c r="K27" s="18">
        <v>0.69885034832964699</v>
      </c>
      <c r="L27" s="18">
        <v>0.72219879052472602</v>
      </c>
      <c r="M27" s="18">
        <v>0.72508672904946503</v>
      </c>
      <c r="N27" s="18">
        <v>0.65300105167564204</v>
      </c>
      <c r="O27" s="18">
        <v>0.67920243180998796</v>
      </c>
      <c r="P27" s="18">
        <v>0.61723744230758903</v>
      </c>
      <c r="Q27" s="18">
        <v>0.23831991236412001</v>
      </c>
      <c r="R27" s="18">
        <v>0.38039523060828401</v>
      </c>
      <c r="S27" s="18">
        <v>0.57268894383721403</v>
      </c>
      <c r="T27" s="18">
        <v>0.66863160102194996</v>
      </c>
      <c r="U27" s="18">
        <v>0.71363756101225695</v>
      </c>
      <c r="V27" s="18">
        <v>0.70021658340807402</v>
      </c>
      <c r="W27" s="18">
        <v>0.67349829924777405</v>
      </c>
      <c r="X27" s="18">
        <v>0.51187435236338097</v>
      </c>
      <c r="Y27" s="18">
        <v>0.674162243328564</v>
      </c>
      <c r="Z27" s="18">
        <v>0.45946658954051001</v>
      </c>
      <c r="AA27" s="18">
        <v>0.43590001763042102</v>
      </c>
      <c r="AB27" s="18">
        <v>0.444512000045032</v>
      </c>
      <c r="AC27" s="18">
        <v>0.640392862887743</v>
      </c>
      <c r="AD27" s="18">
        <v>0.67833224411037996</v>
      </c>
      <c r="AE27" s="18">
        <v>0.70365910686273903</v>
      </c>
      <c r="AF27" s="18">
        <v>0.69677140525353898</v>
      </c>
      <c r="AG27" s="18">
        <v>0.72413103075017105</v>
      </c>
      <c r="AH27" s="18">
        <v>0.70278844404029905</v>
      </c>
      <c r="AI27" s="18"/>
      <c r="AJ27" s="18">
        <v>0.63495084774690247</v>
      </c>
    </row>
    <row r="28" spans="1:36" x14ac:dyDescent="0.3">
      <c r="A28" s="16" t="s">
        <v>30</v>
      </c>
      <c r="B28" s="18">
        <v>0.58355940658875205</v>
      </c>
      <c r="C28" s="18">
        <v>0.58991260595342399</v>
      </c>
      <c r="D28" s="18">
        <v>0.59134848912200499</v>
      </c>
      <c r="E28" s="18">
        <v>0.59342739633483199</v>
      </c>
      <c r="F28" s="18">
        <v>0.58535209970706803</v>
      </c>
      <c r="G28" s="18">
        <v>0.58510768428551196</v>
      </c>
      <c r="H28" s="18">
        <v>0.57404919791375397</v>
      </c>
      <c r="I28" s="18">
        <v>0.57649438026745903</v>
      </c>
      <c r="J28" s="18">
        <v>0.58413227200280804</v>
      </c>
      <c r="K28" s="18">
        <v>0.60508762470029798</v>
      </c>
      <c r="L28" s="18">
        <v>0.61127312302247905</v>
      </c>
      <c r="M28" s="18">
        <v>0.59631046740667404</v>
      </c>
      <c r="N28" s="18">
        <v>0.57970953866697195</v>
      </c>
      <c r="O28" s="18">
        <v>0.58197264417580297</v>
      </c>
      <c r="P28" s="18">
        <v>0.57518010944678899</v>
      </c>
      <c r="Q28" s="18">
        <v>0.35019191845342701</v>
      </c>
      <c r="R28" s="18">
        <v>0.34510258538919603</v>
      </c>
      <c r="S28" s="18">
        <v>0.41450058770888898</v>
      </c>
      <c r="T28" s="18">
        <v>0.52778651389625997</v>
      </c>
      <c r="U28" s="18">
        <v>0.58699167766584204</v>
      </c>
      <c r="V28" s="18">
        <v>0.56925080411900597</v>
      </c>
      <c r="W28" s="18">
        <v>0.54124906877743095</v>
      </c>
      <c r="X28" s="18">
        <v>0.50943957778761895</v>
      </c>
      <c r="Y28" s="18">
        <v>0.48457336905619802</v>
      </c>
      <c r="Z28" s="18">
        <v>0.40891111923773099</v>
      </c>
      <c r="AA28" s="18">
        <v>0.42602230846358702</v>
      </c>
      <c r="AB28" s="18">
        <v>0.41438174901644398</v>
      </c>
      <c r="AC28" s="18">
        <v>0.505084361943414</v>
      </c>
      <c r="AD28" s="18">
        <v>0.538988894589843</v>
      </c>
      <c r="AE28" s="18">
        <v>0.54685538441425297</v>
      </c>
      <c r="AF28" s="18">
        <v>0.60045894412706302</v>
      </c>
      <c r="AG28" s="18">
        <v>0.61037468015335195</v>
      </c>
      <c r="AH28" s="18">
        <v>0.60260781507627303</v>
      </c>
      <c r="AI28" s="18"/>
      <c r="AJ28" s="18">
        <v>0.53926328483243813</v>
      </c>
    </row>
    <row r="29" spans="1:36" x14ac:dyDescent="0.3">
      <c r="A29" s="16" t="s">
        <v>31</v>
      </c>
      <c r="B29" s="18">
        <v>0.54822266818294296</v>
      </c>
      <c r="C29" s="18">
        <v>0.54114723974207102</v>
      </c>
      <c r="D29" s="18">
        <v>0.57348008981575604</v>
      </c>
      <c r="E29" s="18">
        <v>0.57297681193005701</v>
      </c>
      <c r="F29" s="18">
        <v>0.55474999687883197</v>
      </c>
      <c r="G29" s="18">
        <v>0.54123836797882496</v>
      </c>
      <c r="H29" s="18">
        <v>0.55524312265000997</v>
      </c>
      <c r="I29" s="18">
        <v>0.54791077059282101</v>
      </c>
      <c r="J29" s="18">
        <v>0.54118658041971701</v>
      </c>
      <c r="K29" s="18">
        <v>0.55371550770144295</v>
      </c>
      <c r="L29" s="18">
        <v>0.54324162126655895</v>
      </c>
      <c r="M29" s="18">
        <v>0.54299107059002205</v>
      </c>
      <c r="N29" s="18">
        <v>0.53502948317258703</v>
      </c>
      <c r="O29" s="18">
        <v>0.53050428869952504</v>
      </c>
      <c r="P29" s="18">
        <v>0.509883425255932</v>
      </c>
      <c r="Q29" s="18">
        <v>0.48544472490656898</v>
      </c>
      <c r="R29" s="18">
        <v>0.488601954878018</v>
      </c>
      <c r="S29" s="18">
        <v>0.51077410934259004</v>
      </c>
      <c r="T29" s="18">
        <v>0.52140123903838598</v>
      </c>
      <c r="U29" s="18">
        <v>0.520983359586634</v>
      </c>
      <c r="V29" s="18">
        <v>0.54035344197218405</v>
      </c>
      <c r="W29" s="18">
        <v>0.52844596131439903</v>
      </c>
      <c r="X29" s="18">
        <v>0.50392063208979498</v>
      </c>
      <c r="Y29" s="18">
        <v>0.50248635203922998</v>
      </c>
      <c r="Z29" s="18">
        <v>0.48160084144894399</v>
      </c>
      <c r="AA29" s="18">
        <v>0.48555485468154003</v>
      </c>
      <c r="AB29" s="18">
        <v>0.50355851971930898</v>
      </c>
      <c r="AC29" s="18">
        <v>0.50471906711760495</v>
      </c>
      <c r="AD29" s="18">
        <v>0.51369505572557606</v>
      </c>
      <c r="AE29" s="18">
        <v>0.51781048691936904</v>
      </c>
      <c r="AF29" s="18">
        <v>0.51888799226051996</v>
      </c>
      <c r="AG29" s="18">
        <v>0.55139338415357197</v>
      </c>
      <c r="AH29" s="18">
        <v>0.54562912598225799</v>
      </c>
      <c r="AI29" s="18"/>
      <c r="AJ29" s="18">
        <v>0.52778127721374546</v>
      </c>
    </row>
    <row r="30" spans="1:36" x14ac:dyDescent="0.3">
      <c r="A30" s="16" t="s">
        <v>32</v>
      </c>
      <c r="B30" s="18">
        <v>0.30574435295990299</v>
      </c>
      <c r="C30" s="18">
        <v>0.29626977358935103</v>
      </c>
      <c r="D30" s="18">
        <v>0.28243862086300398</v>
      </c>
      <c r="E30" s="18">
        <v>0.29458294626357601</v>
      </c>
      <c r="F30" s="18">
        <v>0.29319425871951399</v>
      </c>
      <c r="G30" s="18">
        <v>0.306123345787082</v>
      </c>
      <c r="H30" s="18">
        <v>0.28924528231020002</v>
      </c>
      <c r="I30" s="18">
        <v>0.28692614335561401</v>
      </c>
      <c r="J30" s="18">
        <v>0.26860007651489798</v>
      </c>
      <c r="K30" s="18">
        <v>0.27860059189756797</v>
      </c>
      <c r="L30" s="18">
        <v>0.291246643873047</v>
      </c>
      <c r="M30" s="18">
        <v>0.246187208373147</v>
      </c>
      <c r="N30" s="18">
        <v>0.27675361150642602</v>
      </c>
      <c r="O30" s="18">
        <v>0.27423099034337201</v>
      </c>
      <c r="P30" s="18">
        <v>0.24784040537673899</v>
      </c>
      <c r="Q30" s="18">
        <v>0.14278540831800199</v>
      </c>
      <c r="R30" s="18">
        <v>0.17768891732554601</v>
      </c>
      <c r="S30" s="18">
        <v>0.260967353734122</v>
      </c>
      <c r="T30" s="18">
        <v>0.24833398541628099</v>
      </c>
      <c r="U30" s="18">
        <v>0.25808874611060001</v>
      </c>
      <c r="V30" s="18">
        <v>0.26575621088741502</v>
      </c>
      <c r="W30" s="18">
        <v>0.22686810009977501</v>
      </c>
      <c r="X30" s="18">
        <v>0.18532317121745401</v>
      </c>
      <c r="Y30" s="18">
        <v>0.19144941966875501</v>
      </c>
      <c r="Z30" s="18">
        <v>0.17561283095873501</v>
      </c>
      <c r="AA30" s="18">
        <v>0.27426754917280699</v>
      </c>
      <c r="AB30" s="18">
        <v>0.220255736527663</v>
      </c>
      <c r="AC30" s="18">
        <v>0.249351304091638</v>
      </c>
      <c r="AD30" s="18">
        <v>0.26894965511262697</v>
      </c>
      <c r="AE30" s="18">
        <v>0.228851404644597</v>
      </c>
      <c r="AF30" s="18">
        <v>0.222577835486994</v>
      </c>
      <c r="AG30" s="18">
        <v>0.26271608389001699</v>
      </c>
      <c r="AH30" s="18">
        <v>0.241614092607214</v>
      </c>
      <c r="AI30" s="18"/>
      <c r="AJ30" s="18">
        <v>0.25271036536374791</v>
      </c>
    </row>
    <row r="31" spans="1:36" x14ac:dyDescent="0.3">
      <c r="A31" s="16" t="s">
        <v>33</v>
      </c>
      <c r="B31" s="18">
        <v>0.51046032635966199</v>
      </c>
      <c r="C31" s="18">
        <v>0.51777761851210402</v>
      </c>
      <c r="D31" s="18">
        <v>0.51879987012848305</v>
      </c>
      <c r="E31" s="18">
        <v>0.52367270048034797</v>
      </c>
      <c r="F31" s="18">
        <v>0.53941896207263496</v>
      </c>
      <c r="G31" s="18">
        <v>0.52287486971581298</v>
      </c>
      <c r="H31" s="18">
        <v>0.51714039158839897</v>
      </c>
      <c r="I31" s="18">
        <v>0.53345794606585695</v>
      </c>
      <c r="J31" s="18">
        <v>0.50382424661208502</v>
      </c>
      <c r="K31" s="18">
        <v>0.53118730346744802</v>
      </c>
      <c r="L31" s="18">
        <v>0.52351036243567495</v>
      </c>
      <c r="M31" s="18">
        <v>0.50859438492885001</v>
      </c>
      <c r="N31" s="18">
        <v>0.50662597242356899</v>
      </c>
      <c r="O31" s="18">
        <v>0.537381005270401</v>
      </c>
      <c r="P31" s="18">
        <v>0.48207838263517</v>
      </c>
      <c r="Q31" s="18">
        <v>0.33238717543103502</v>
      </c>
      <c r="R31" s="18">
        <v>0.358091795994738</v>
      </c>
      <c r="S31" s="18">
        <v>0.40104254267807199</v>
      </c>
      <c r="T31" s="18">
        <v>0.44988289865765402</v>
      </c>
      <c r="U31" s="18">
        <v>0.51134837471493999</v>
      </c>
      <c r="V31" s="18">
        <v>0.47691279872628101</v>
      </c>
      <c r="W31" s="18">
        <v>0.47421033496493797</v>
      </c>
      <c r="X31" s="18">
        <v>0.39946799856760501</v>
      </c>
      <c r="Y31" s="18">
        <v>0.42872241129010102</v>
      </c>
      <c r="Z31" s="18">
        <v>0.35898882380844899</v>
      </c>
      <c r="AA31" s="18">
        <v>0.41220068208535998</v>
      </c>
      <c r="AB31" s="18">
        <v>0.40212156291973999</v>
      </c>
      <c r="AC31" s="18">
        <v>0.43473092352254</v>
      </c>
      <c r="AD31" s="18">
        <v>0.49680572250013699</v>
      </c>
      <c r="AE31" s="18">
        <v>0.48671022169790601</v>
      </c>
      <c r="AF31" s="18">
        <v>0.484057958498681</v>
      </c>
      <c r="AG31" s="18">
        <v>0.50692977515361504</v>
      </c>
      <c r="AH31" s="18">
        <v>0.49607528043875299</v>
      </c>
      <c r="AI31" s="18"/>
      <c r="AJ31" s="18">
        <v>0.47537853407112257</v>
      </c>
    </row>
    <row r="32" spans="1:36" x14ac:dyDescent="0.3">
      <c r="A32" s="16" t="s">
        <v>34</v>
      </c>
      <c r="B32" s="18">
        <v>0.56546383999609995</v>
      </c>
      <c r="C32" s="18">
        <v>0.58691444743940102</v>
      </c>
      <c r="D32" s="18">
        <v>0.598021440191148</v>
      </c>
      <c r="E32" s="18">
        <v>0.59071394112254205</v>
      </c>
      <c r="F32" s="18">
        <v>0.59081403577944902</v>
      </c>
      <c r="G32" s="18">
        <v>0.57132396446615497</v>
      </c>
      <c r="H32" s="18">
        <v>0.57126809643972798</v>
      </c>
      <c r="I32" s="18">
        <v>0.58547827978976197</v>
      </c>
      <c r="J32" s="18">
        <v>0.58500748445542405</v>
      </c>
      <c r="K32" s="18">
        <v>0.58302298729041702</v>
      </c>
      <c r="L32" s="18">
        <v>0.57740331828927904</v>
      </c>
      <c r="M32" s="18">
        <v>0.56484965662560704</v>
      </c>
      <c r="N32" s="18">
        <v>0.57755388974056898</v>
      </c>
      <c r="O32" s="18">
        <v>0.58477452840143296</v>
      </c>
      <c r="P32" s="18">
        <v>0.54585745072395597</v>
      </c>
      <c r="Q32" s="18">
        <v>0.46647511692049398</v>
      </c>
      <c r="R32" s="18">
        <v>0.45899132571395401</v>
      </c>
      <c r="S32" s="18">
        <v>0.49438844609142601</v>
      </c>
      <c r="T32" s="18">
        <v>0.51698989746732704</v>
      </c>
      <c r="U32" s="18">
        <v>0.55798652701074902</v>
      </c>
      <c r="V32" s="18">
        <v>0.539341404123035</v>
      </c>
      <c r="W32" s="18">
        <v>0.52937712637902001</v>
      </c>
      <c r="X32" s="18">
        <v>0.50342106043857904</v>
      </c>
      <c r="Y32" s="18">
        <v>0.54693178543779297</v>
      </c>
      <c r="Z32" s="18">
        <v>0.50325087776652999</v>
      </c>
      <c r="AA32" s="18">
        <v>0.49067706729252603</v>
      </c>
      <c r="AB32" s="18">
        <v>0.47725072775094701</v>
      </c>
      <c r="AC32" s="18">
        <v>0.51064297313180695</v>
      </c>
      <c r="AD32" s="18">
        <v>0.52552671780707705</v>
      </c>
      <c r="AE32" s="18">
        <v>0.520462140196151</v>
      </c>
      <c r="AF32" s="18">
        <v>0.51777466005355599</v>
      </c>
      <c r="AG32" s="18">
        <v>0.57328559908870602</v>
      </c>
      <c r="AH32" s="18">
        <v>0.512400655206116</v>
      </c>
      <c r="AI32" s="18"/>
      <c r="AJ32" s="18">
        <v>0.54314065056444738</v>
      </c>
    </row>
    <row r="33" spans="1:36" x14ac:dyDescent="0.3">
      <c r="A33" s="16" t="s">
        <v>35</v>
      </c>
      <c r="B33" s="18">
        <v>0.57470535033983505</v>
      </c>
      <c r="C33" s="18">
        <v>0.61249366247207304</v>
      </c>
      <c r="D33" s="18">
        <v>0.60306808030589798</v>
      </c>
      <c r="E33" s="18">
        <v>0.59799282584569102</v>
      </c>
      <c r="F33" s="18">
        <v>0.59297805957135397</v>
      </c>
      <c r="G33" s="18">
        <v>0.59439333467931899</v>
      </c>
      <c r="H33" s="18">
        <v>0.58957528839805895</v>
      </c>
      <c r="I33" s="18">
        <v>0.60264768527115198</v>
      </c>
      <c r="J33" s="18">
        <v>0.58726884456293604</v>
      </c>
      <c r="K33" s="18">
        <v>0.603227031715589</v>
      </c>
      <c r="L33" s="18">
        <v>0.624604502515407</v>
      </c>
      <c r="M33" s="18">
        <v>0.59513874693627</v>
      </c>
      <c r="N33" s="18">
        <v>0.55468643215262503</v>
      </c>
      <c r="O33" s="18">
        <v>0.59079260357845198</v>
      </c>
      <c r="P33" s="18">
        <v>0.56170674099966</v>
      </c>
      <c r="Q33" s="18">
        <v>0.32912968730106601</v>
      </c>
      <c r="R33" s="18">
        <v>0.31754365878093999</v>
      </c>
      <c r="S33" s="18">
        <v>0.47696148455845599</v>
      </c>
      <c r="T33" s="18">
        <v>0.52090991763628502</v>
      </c>
      <c r="U33" s="18">
        <v>0.57363379454859298</v>
      </c>
      <c r="V33" s="18">
        <v>0.56578774758554695</v>
      </c>
      <c r="W33" s="18">
        <v>0.52071676550875401</v>
      </c>
      <c r="X33" s="18">
        <v>0.432152329248082</v>
      </c>
      <c r="Y33" s="18">
        <v>0.49415084090793898</v>
      </c>
      <c r="Z33" s="18">
        <v>0.40777815297227299</v>
      </c>
      <c r="AA33" s="18">
        <v>0.37915914437068798</v>
      </c>
      <c r="AB33" s="18">
        <v>0.42242744272507798</v>
      </c>
      <c r="AC33" s="18">
        <v>0.44995948758750498</v>
      </c>
      <c r="AD33" s="18">
        <v>0.534515837170639</v>
      </c>
      <c r="AE33" s="18">
        <v>0.58777712262932802</v>
      </c>
      <c r="AF33" s="18">
        <v>0.591409470119037</v>
      </c>
      <c r="AG33" s="18">
        <v>0.62410458712587003</v>
      </c>
      <c r="AH33" s="18">
        <v>0.59024524302466597</v>
      </c>
      <c r="AI33" s="18"/>
      <c r="AJ33" s="18">
        <v>0.53647399706500198</v>
      </c>
    </row>
    <row r="34" spans="1:36" x14ac:dyDescent="0.3">
      <c r="A34" s="16" t="s">
        <v>36</v>
      </c>
      <c r="B34" s="18">
        <v>0.45948189691174501</v>
      </c>
      <c r="C34" s="18">
        <v>0.47051922066836199</v>
      </c>
      <c r="D34" s="18">
        <v>0.48125232369029702</v>
      </c>
      <c r="E34" s="18">
        <v>0.47208552166402601</v>
      </c>
      <c r="F34" s="18">
        <v>0.47764064027074199</v>
      </c>
      <c r="G34" s="18">
        <v>0.46462327232837097</v>
      </c>
      <c r="H34" s="18">
        <v>0.44727220664338302</v>
      </c>
      <c r="I34" s="18">
        <v>0.43912397332747199</v>
      </c>
      <c r="J34" s="18">
        <v>0.48199942424006098</v>
      </c>
      <c r="K34" s="18">
        <v>0.48576838268411199</v>
      </c>
      <c r="L34" s="18">
        <v>0.51108199933723297</v>
      </c>
      <c r="M34" s="18">
        <v>0.50693535473686002</v>
      </c>
      <c r="N34" s="18">
        <v>0.49080427889837103</v>
      </c>
      <c r="O34" s="18">
        <v>0.50239865753424495</v>
      </c>
      <c r="P34" s="18">
        <v>0.4560649731086</v>
      </c>
      <c r="Q34" s="18">
        <v>0.34923838132750101</v>
      </c>
      <c r="R34" s="18">
        <v>0.371336713112215</v>
      </c>
      <c r="S34" s="18">
        <v>0.40973786875797602</v>
      </c>
      <c r="T34" s="18">
        <v>0.41886556863682101</v>
      </c>
      <c r="U34" s="18">
        <v>0.37396223743590801</v>
      </c>
      <c r="V34" s="18">
        <v>0.41603635964042202</v>
      </c>
      <c r="W34" s="18">
        <v>0.43829615813075001</v>
      </c>
      <c r="X34" s="18">
        <v>0.42353436396919902</v>
      </c>
      <c r="Y34" s="18">
        <v>0.41671238913187297</v>
      </c>
      <c r="Z34" s="18">
        <v>0.390679131726822</v>
      </c>
      <c r="AA34" s="18">
        <v>0.41372621300079099</v>
      </c>
      <c r="AB34" s="18">
        <v>0.42525891019251999</v>
      </c>
      <c r="AC34" s="18">
        <v>0.44272847179729602</v>
      </c>
      <c r="AD34" s="18">
        <v>0.46070400145418799</v>
      </c>
      <c r="AE34" s="18">
        <v>0.46010761575502801</v>
      </c>
      <c r="AF34" s="18">
        <v>0.46209172835305901</v>
      </c>
      <c r="AG34" s="18">
        <v>0.45828522996357002</v>
      </c>
      <c r="AH34" s="18">
        <v>0.47076251649386802</v>
      </c>
      <c r="AI34" s="18"/>
      <c r="AJ34" s="18">
        <v>0.44694290863405117</v>
      </c>
    </row>
    <row r="35" spans="1:36" x14ac:dyDescent="0.3">
      <c r="A35" s="16" t="s">
        <v>37</v>
      </c>
      <c r="B35" s="18">
        <v>0.64288922675940097</v>
      </c>
      <c r="C35" s="18">
        <v>0.650071840775723</v>
      </c>
      <c r="D35" s="18">
        <v>0.65304658735737697</v>
      </c>
      <c r="E35" s="18">
        <v>0.65354789101217903</v>
      </c>
      <c r="F35" s="18">
        <v>0.65578899783419597</v>
      </c>
      <c r="G35" s="18">
        <v>0.65646203691610105</v>
      </c>
      <c r="H35" s="18">
        <v>0.65557777829994401</v>
      </c>
      <c r="I35" s="18">
        <v>0.66324608883056102</v>
      </c>
      <c r="J35" s="18">
        <v>0.64745649088893997</v>
      </c>
      <c r="K35" s="18">
        <v>0.65071606117460601</v>
      </c>
      <c r="L35" s="18">
        <v>0.65082216878097898</v>
      </c>
      <c r="M35" s="18">
        <v>0.63409904613955104</v>
      </c>
      <c r="N35" s="18">
        <v>0.63009195876051904</v>
      </c>
      <c r="O35" s="18">
        <v>0.66382246905255005</v>
      </c>
      <c r="P35" s="18">
        <v>0.60626579151271298</v>
      </c>
      <c r="Q35" s="18">
        <v>0.47105312825344398</v>
      </c>
      <c r="R35" s="18">
        <v>0.48083037480730001</v>
      </c>
      <c r="S35" s="18">
        <v>0.53060629864072495</v>
      </c>
      <c r="T35" s="18">
        <v>0.57369778989684295</v>
      </c>
      <c r="U35" s="18">
        <v>0.63371683617757402</v>
      </c>
      <c r="V35" s="18">
        <v>0.61975110131425504</v>
      </c>
      <c r="W35" s="18">
        <v>0.54832158321915503</v>
      </c>
      <c r="X35" s="18">
        <v>0.51730339579960605</v>
      </c>
      <c r="Y35" s="18">
        <v>0.58627131916094599</v>
      </c>
      <c r="Z35" s="18">
        <v>0.50075866200264396</v>
      </c>
      <c r="AA35" s="18">
        <v>0.50333408800328405</v>
      </c>
      <c r="AB35" s="18">
        <v>0.519937885777219</v>
      </c>
      <c r="AC35" s="18">
        <v>0.55023689391380404</v>
      </c>
      <c r="AD35" s="18">
        <v>0.60128002481221399</v>
      </c>
      <c r="AE35" s="18">
        <v>0.63776269166847199</v>
      </c>
      <c r="AF35" s="18">
        <v>0.66623357870647604</v>
      </c>
      <c r="AG35" s="18">
        <v>0.69489120338636201</v>
      </c>
      <c r="AH35" s="18">
        <v>0.66096386225176396</v>
      </c>
      <c r="AI35" s="18"/>
      <c r="AJ35" s="18">
        <v>0.60638955005719475</v>
      </c>
    </row>
    <row r="36" spans="1:36" x14ac:dyDescent="0.3">
      <c r="A36" s="16" t="s">
        <v>38</v>
      </c>
      <c r="B36" s="18">
        <v>0.375553790992601</v>
      </c>
      <c r="C36" s="18">
        <v>0.39108544974505</v>
      </c>
      <c r="D36" s="18">
        <v>0.38489233912403897</v>
      </c>
      <c r="E36" s="18">
        <v>0.38845048282060601</v>
      </c>
      <c r="F36" s="18">
        <v>0.38498344007497898</v>
      </c>
      <c r="G36" s="18">
        <v>0.37577092133176199</v>
      </c>
      <c r="H36" s="18">
        <v>0.37947016565220398</v>
      </c>
      <c r="I36" s="18">
        <v>0.38770991679024802</v>
      </c>
      <c r="J36" s="18">
        <v>0.37475853926702402</v>
      </c>
      <c r="K36" s="18">
        <v>0.37614179865462599</v>
      </c>
      <c r="L36" s="18">
        <v>0.39055079478330101</v>
      </c>
      <c r="M36" s="18">
        <v>0.37737143063763701</v>
      </c>
      <c r="N36" s="18">
        <v>0.35743017538655403</v>
      </c>
      <c r="O36" s="18">
        <v>0.37776607090380299</v>
      </c>
      <c r="P36" s="18">
        <v>0.34284454281179999</v>
      </c>
      <c r="Q36" s="18">
        <v>0.18862685274363999</v>
      </c>
      <c r="R36" s="18">
        <v>0.20056279019438999</v>
      </c>
      <c r="S36" s="18">
        <v>0.232619556723551</v>
      </c>
      <c r="T36" s="18">
        <v>0.26461645552433699</v>
      </c>
      <c r="U36" s="18">
        <v>0.31388276390639203</v>
      </c>
      <c r="V36" s="18">
        <v>0.30855724715289201</v>
      </c>
      <c r="W36" s="18">
        <v>0.28987058891602902</v>
      </c>
      <c r="X36" s="18">
        <v>0.23422727666569701</v>
      </c>
      <c r="Y36" s="18">
        <v>0.27011645191804801</v>
      </c>
      <c r="Z36" s="18">
        <v>0.21391057641687</v>
      </c>
      <c r="AA36" s="18">
        <v>0.217919615370289</v>
      </c>
      <c r="AB36" s="18">
        <v>0.224498093219623</v>
      </c>
      <c r="AC36" s="18">
        <v>0.26194402031048702</v>
      </c>
      <c r="AD36" s="18">
        <v>0.315755996672898</v>
      </c>
      <c r="AE36" s="18">
        <v>0.35073629378140703</v>
      </c>
      <c r="AF36" s="18">
        <v>0.37527308038961599</v>
      </c>
      <c r="AG36" s="18">
        <v>0.42643969570815898</v>
      </c>
      <c r="AH36" s="18">
        <v>0.38796854938813202</v>
      </c>
      <c r="AI36" s="18"/>
      <c r="AJ36" s="18">
        <v>0.32552441709026342</v>
      </c>
    </row>
    <row r="37" spans="1:36" x14ac:dyDescent="0.3">
      <c r="A37" s="16" t="s">
        <v>39</v>
      </c>
      <c r="B37" s="18">
        <v>0.41110305937472302</v>
      </c>
      <c r="C37" s="18">
        <v>0.39625021132129101</v>
      </c>
      <c r="D37" s="18">
        <v>0.41316638932486499</v>
      </c>
      <c r="E37" s="18">
        <v>0.39203037528670198</v>
      </c>
      <c r="F37" s="18">
        <v>0.38630510273681901</v>
      </c>
      <c r="G37" s="18">
        <v>0.38929320538992601</v>
      </c>
      <c r="H37" s="18">
        <v>0.39245460930744402</v>
      </c>
      <c r="I37" s="18">
        <v>0.39473166729613401</v>
      </c>
      <c r="J37" s="18">
        <v>0.36976999261744198</v>
      </c>
      <c r="K37" s="18">
        <v>0.41138625406865198</v>
      </c>
      <c r="L37" s="18">
        <v>0.40602222008953698</v>
      </c>
      <c r="M37" s="18">
        <v>0.37668364170374102</v>
      </c>
      <c r="N37" s="18">
        <v>0.33167473975874801</v>
      </c>
      <c r="O37" s="18">
        <v>0.35154309136158801</v>
      </c>
      <c r="P37" s="18">
        <v>0.30483819003467399</v>
      </c>
      <c r="Q37" s="18">
        <v>0.22206882899862199</v>
      </c>
      <c r="R37" s="18">
        <v>0.25284712514966201</v>
      </c>
      <c r="S37" s="18">
        <v>0.33530076130487202</v>
      </c>
      <c r="T37" s="18">
        <v>0.35148690733155402</v>
      </c>
      <c r="U37" s="18">
        <v>0.321089559535155</v>
      </c>
      <c r="V37" s="18">
        <v>0.32236452735605697</v>
      </c>
      <c r="W37" s="18">
        <v>0.35868315272262302</v>
      </c>
      <c r="X37" s="18">
        <v>0.26880100198437501</v>
      </c>
      <c r="Y37" s="18">
        <v>0.28708794352929701</v>
      </c>
      <c r="Z37" s="18">
        <v>0.28099178679875703</v>
      </c>
      <c r="AA37" s="18">
        <v>0.28783663940990201</v>
      </c>
      <c r="AB37" s="18">
        <v>0.297882161890137</v>
      </c>
      <c r="AC37" s="18">
        <v>0.34008440948163399</v>
      </c>
      <c r="AD37" s="18">
        <v>0.27529995139012597</v>
      </c>
      <c r="AE37" s="18">
        <v>0.30338748257022302</v>
      </c>
      <c r="AF37" s="18">
        <v>0.30331321396650202</v>
      </c>
      <c r="AG37" s="18">
        <v>0.29913454444405801</v>
      </c>
      <c r="AH37" s="18">
        <v>0.305011978644464</v>
      </c>
      <c r="AI37" s="18"/>
      <c r="AJ37" s="18">
        <v>0.33757347655091829</v>
      </c>
    </row>
    <row r="38" spans="1:36" x14ac:dyDescent="0.3">
      <c r="A38" s="16" t="s">
        <v>40</v>
      </c>
      <c r="B38" s="18">
        <v>0.439722727336539</v>
      </c>
      <c r="C38" s="18">
        <v>0.46455381674843599</v>
      </c>
      <c r="D38" s="18">
        <v>0.46748206801264602</v>
      </c>
      <c r="E38" s="18">
        <v>0.47172302332459998</v>
      </c>
      <c r="F38" s="18">
        <v>0.46674371276818599</v>
      </c>
      <c r="G38" s="18">
        <v>0.47054931890671198</v>
      </c>
      <c r="H38" s="18">
        <v>0.45847098829452498</v>
      </c>
      <c r="I38" s="18">
        <v>0.45451736611906601</v>
      </c>
      <c r="J38" s="18">
        <v>0.45247613118663998</v>
      </c>
      <c r="K38" s="18">
        <v>0.469381097935063</v>
      </c>
      <c r="L38" s="18">
        <v>0.484499741784371</v>
      </c>
      <c r="M38" s="18">
        <v>0.48101285704743102</v>
      </c>
      <c r="N38" s="18">
        <v>0.43657217229711998</v>
      </c>
      <c r="O38" s="18">
        <v>0.45671864728240502</v>
      </c>
      <c r="P38" s="18">
        <v>0.43385972091756397</v>
      </c>
      <c r="Q38" s="18">
        <v>0.32535160626523002</v>
      </c>
      <c r="R38" s="18">
        <v>0.32817977845492402</v>
      </c>
      <c r="S38" s="18">
        <v>0.35552333177830697</v>
      </c>
      <c r="T38" s="18">
        <v>0.41508937153638198</v>
      </c>
      <c r="U38" s="18">
        <v>0.408021112330061</v>
      </c>
      <c r="V38" s="18">
        <v>0.42193755597621602</v>
      </c>
      <c r="W38" s="18">
        <v>0.37861146137416701</v>
      </c>
      <c r="X38" s="18">
        <v>0.36367374371827099</v>
      </c>
      <c r="Y38" s="18">
        <v>0.369610338192781</v>
      </c>
      <c r="Z38" s="18">
        <v>0.337247699227612</v>
      </c>
      <c r="AA38" s="18">
        <v>0.33667056189993699</v>
      </c>
      <c r="AB38" s="18">
        <v>0.37790916857646201</v>
      </c>
      <c r="AC38" s="18">
        <v>0.37472730627251</v>
      </c>
      <c r="AD38" s="18">
        <v>0.439727164020978</v>
      </c>
      <c r="AE38" s="18">
        <v>0.45700606302668001</v>
      </c>
      <c r="AF38" s="18">
        <v>0.46482089663818998</v>
      </c>
      <c r="AG38" s="18">
        <v>0.50114911986059396</v>
      </c>
      <c r="AH38" s="18">
        <v>0.50060634591433695</v>
      </c>
      <c r="AI38" s="18"/>
      <c r="AJ38" s="18">
        <v>0.42618624287954371</v>
      </c>
    </row>
    <row r="39" spans="1:36" x14ac:dyDescent="0.3">
      <c r="A39" s="16" t="s">
        <v>41</v>
      </c>
      <c r="B39" s="18">
        <v>0.38176187875495599</v>
      </c>
      <c r="C39" s="18">
        <v>0.378337326526624</v>
      </c>
      <c r="D39" s="18">
        <v>0.34851136378307701</v>
      </c>
      <c r="E39" s="18">
        <v>0.38719815325232698</v>
      </c>
      <c r="F39" s="18">
        <v>0.36477455556845001</v>
      </c>
      <c r="G39" s="18">
        <v>0.35447365445378898</v>
      </c>
      <c r="H39" s="18">
        <v>0.36770598831441798</v>
      </c>
      <c r="I39" s="18">
        <v>0.384476944041029</v>
      </c>
      <c r="J39" s="18">
        <v>0.363518104817873</v>
      </c>
      <c r="K39" s="18">
        <v>0.36443636432535498</v>
      </c>
      <c r="L39" s="18">
        <v>0.36554918249306401</v>
      </c>
      <c r="M39" s="18">
        <v>0.36087667993829298</v>
      </c>
      <c r="N39" s="18">
        <v>0.34286218828895798</v>
      </c>
      <c r="O39" s="18">
        <v>0.34899858277838097</v>
      </c>
      <c r="P39" s="18">
        <v>0.32794477714812198</v>
      </c>
      <c r="Q39" s="18">
        <v>0.22502328951193501</v>
      </c>
      <c r="R39" s="18">
        <v>0.26042811548573502</v>
      </c>
      <c r="S39" s="18">
        <v>0.29619809055684299</v>
      </c>
      <c r="T39" s="18">
        <v>0.316815263683486</v>
      </c>
      <c r="U39" s="18">
        <v>0.32184782741564399</v>
      </c>
      <c r="V39" s="18">
        <v>0.31786032227731698</v>
      </c>
      <c r="W39" s="18">
        <v>0.31906946104946199</v>
      </c>
      <c r="X39" s="18">
        <v>0.29560005572496001</v>
      </c>
      <c r="Y39" s="18">
        <v>0.31859425542863201</v>
      </c>
      <c r="Z39" s="18">
        <v>0.25339620954022102</v>
      </c>
      <c r="AA39" s="18">
        <v>0.248388117183207</v>
      </c>
      <c r="AB39" s="18">
        <v>0.26762805894798303</v>
      </c>
      <c r="AC39" s="18">
        <v>0.31282498470013698</v>
      </c>
      <c r="AD39" s="18">
        <v>0.34505557223021199</v>
      </c>
      <c r="AE39" s="18">
        <v>0.325447496494435</v>
      </c>
      <c r="AF39" s="18">
        <v>0.31775862848125402</v>
      </c>
      <c r="AG39" s="18">
        <v>0.355846115476605</v>
      </c>
      <c r="AH39" s="18">
        <v>0.32126823532502602</v>
      </c>
      <c r="AI39" s="18"/>
      <c r="AJ39" s="18">
        <v>0.32910532860599429</v>
      </c>
    </row>
    <row r="40" spans="1:36" x14ac:dyDescent="0.3">
      <c r="A40" s="16" t="s">
        <v>42</v>
      </c>
      <c r="B40" s="18">
        <v>0.25427811536616302</v>
      </c>
      <c r="C40" s="18">
        <v>0.28473633713797197</v>
      </c>
      <c r="D40" s="18">
        <v>0.24632066419016299</v>
      </c>
      <c r="E40" s="18">
        <v>0.244100813618292</v>
      </c>
      <c r="F40" s="18">
        <v>0.25708817132858203</v>
      </c>
      <c r="G40" s="18">
        <v>0.23345311200013999</v>
      </c>
      <c r="H40" s="18">
        <v>0.241861314248695</v>
      </c>
      <c r="I40" s="18">
        <v>0.26456636588444199</v>
      </c>
      <c r="J40" s="18">
        <v>0.26435758680117</v>
      </c>
      <c r="K40" s="18">
        <v>0.25072197712487698</v>
      </c>
      <c r="L40" s="18">
        <v>0.231002321394189</v>
      </c>
      <c r="M40" s="18">
        <v>0.23097822557932099</v>
      </c>
      <c r="N40" s="18">
        <v>0.236181046719912</v>
      </c>
      <c r="O40" s="18">
        <v>0.22189734147559101</v>
      </c>
      <c r="P40" s="18">
        <v>0.225342788156941</v>
      </c>
      <c r="Q40" s="18">
        <v>0.25813656167229498</v>
      </c>
      <c r="R40" s="18">
        <v>0.27815146118546102</v>
      </c>
      <c r="S40" s="18">
        <v>0.233199067380778</v>
      </c>
      <c r="T40" s="18">
        <v>0.222106010253935</v>
      </c>
      <c r="U40" s="18">
        <v>0.18620006545177301</v>
      </c>
      <c r="V40" s="18">
        <v>0.18820045253886999</v>
      </c>
      <c r="W40" s="18">
        <v>0.18718008424624999</v>
      </c>
      <c r="X40" s="18">
        <v>0.168222233113766</v>
      </c>
      <c r="Y40" s="18">
        <v>0.165998822221961</v>
      </c>
      <c r="Z40" s="18">
        <v>0.15142532483572901</v>
      </c>
      <c r="AA40" s="18">
        <v>0.13611516906159499</v>
      </c>
      <c r="AB40" s="18">
        <v>0.11131505880727199</v>
      </c>
      <c r="AC40" s="18">
        <v>0.16948939901776999</v>
      </c>
      <c r="AD40" s="18">
        <v>0.21051812207457199</v>
      </c>
      <c r="AE40" s="18">
        <v>0.240070135002075</v>
      </c>
      <c r="AF40" s="18">
        <v>0.20539454025054801</v>
      </c>
      <c r="AG40" s="18">
        <v>0.227495049113588</v>
      </c>
      <c r="AH40" s="18">
        <v>0.23477444433699399</v>
      </c>
      <c r="AI40" s="18"/>
      <c r="AJ40" s="18">
        <v>0.22002661156338427</v>
      </c>
    </row>
    <row r="41" spans="1:36" x14ac:dyDescent="0.3">
      <c r="A41" s="16" t="s">
        <v>43</v>
      </c>
      <c r="B41" s="18">
        <v>0.59851943600031199</v>
      </c>
      <c r="C41" s="18">
        <v>0.61105215218856901</v>
      </c>
      <c r="D41" s="18">
        <v>0.61472205883188102</v>
      </c>
      <c r="E41" s="18">
        <v>0.62271467409356096</v>
      </c>
      <c r="F41" s="18">
        <v>0.62067292739448499</v>
      </c>
      <c r="G41" s="18">
        <v>0.61225068111535796</v>
      </c>
      <c r="H41" s="18">
        <v>0.61026727357003596</v>
      </c>
      <c r="I41" s="18">
        <v>0.62283988090667297</v>
      </c>
      <c r="J41" s="18">
        <v>0.61200725037095605</v>
      </c>
      <c r="K41" s="18">
        <v>0.62140853373932003</v>
      </c>
      <c r="L41" s="18">
        <v>0.641636662007115</v>
      </c>
      <c r="M41" s="18">
        <v>0.65660585060049703</v>
      </c>
      <c r="N41" s="18">
        <v>0.58327397823652904</v>
      </c>
      <c r="O41" s="18">
        <v>0.60128910808619596</v>
      </c>
      <c r="P41" s="18">
        <v>0.542104434005511</v>
      </c>
      <c r="Q41" s="18">
        <v>0.38955403943171302</v>
      </c>
      <c r="R41" s="18">
        <v>0.47406149872959102</v>
      </c>
      <c r="S41" s="18">
        <v>0.51653417684262404</v>
      </c>
      <c r="T41" s="18">
        <v>0.54689092359940805</v>
      </c>
      <c r="U41" s="18">
        <v>0.57983080895824102</v>
      </c>
      <c r="V41" s="18">
        <v>0.55027208400766203</v>
      </c>
      <c r="W41" s="18">
        <v>0.59062306438677503</v>
      </c>
      <c r="X41" s="18">
        <v>0.46558437749661602</v>
      </c>
      <c r="Y41" s="18">
        <v>0.609512801443163</v>
      </c>
      <c r="Z41" s="18">
        <v>0.36759141814012303</v>
      </c>
      <c r="AA41" s="18">
        <v>0.36188903588897098</v>
      </c>
      <c r="AB41" s="18">
        <v>0.38676015024103599</v>
      </c>
      <c r="AC41" s="18">
        <v>0.55670195591476201</v>
      </c>
      <c r="AD41" s="18">
        <v>0.59325530021838002</v>
      </c>
      <c r="AE41" s="18">
        <v>0.58186723139932395</v>
      </c>
      <c r="AF41" s="18">
        <v>0.58586763677169795</v>
      </c>
      <c r="AG41" s="18">
        <v>0.61889023512755004</v>
      </c>
      <c r="AH41" s="18">
        <v>0.58315298627505896</v>
      </c>
      <c r="AI41" s="18"/>
      <c r="AJ41" s="18">
        <v>0.56152135230362732</v>
      </c>
    </row>
    <row r="42" spans="1:36" x14ac:dyDescent="0.3">
      <c r="A42" s="16" t="s">
        <v>44</v>
      </c>
      <c r="B42" s="18">
        <v>0.49163426893147999</v>
      </c>
      <c r="C42" s="18">
        <v>0.50370264664403697</v>
      </c>
      <c r="D42" s="18">
        <v>0.50891461233482105</v>
      </c>
      <c r="E42" s="18">
        <v>0.51555595566281898</v>
      </c>
      <c r="F42" s="18">
        <v>0.51756135499005396</v>
      </c>
      <c r="G42" s="18">
        <v>0.49271436704064703</v>
      </c>
      <c r="H42" s="18">
        <v>0.49879464574155502</v>
      </c>
      <c r="I42" s="18">
        <v>0.49563444834423098</v>
      </c>
      <c r="J42" s="18">
        <v>0.498829480218629</v>
      </c>
      <c r="K42" s="18">
        <v>0.51353935676473805</v>
      </c>
      <c r="L42" s="18">
        <v>0.51361430709051104</v>
      </c>
      <c r="M42" s="18">
        <v>0.48571285583943002</v>
      </c>
      <c r="N42" s="18">
        <v>0.47956164020185499</v>
      </c>
      <c r="O42" s="18">
        <v>0.51077819236917898</v>
      </c>
      <c r="P42" s="18">
        <v>0.50559181493112404</v>
      </c>
      <c r="Q42" s="18">
        <v>0.27822535475064503</v>
      </c>
      <c r="R42" s="18">
        <v>0.36189491597850598</v>
      </c>
      <c r="S42" s="18">
        <v>0.38233808264452801</v>
      </c>
      <c r="T42" s="18">
        <v>0.39801645213745201</v>
      </c>
      <c r="U42" s="18">
        <v>0.48408728456981498</v>
      </c>
      <c r="V42" s="18">
        <v>0.47284797623059399</v>
      </c>
      <c r="W42" s="18">
        <v>0.43057089972851198</v>
      </c>
      <c r="X42" s="18">
        <v>0.35885231811226198</v>
      </c>
      <c r="Y42" s="18">
        <v>0.37496780157634002</v>
      </c>
      <c r="Z42" s="18">
        <v>0.29492127838163901</v>
      </c>
      <c r="AA42" s="18">
        <v>0.28886565429051803</v>
      </c>
      <c r="AB42" s="18">
        <v>0.29027306796079</v>
      </c>
      <c r="AC42" s="18">
        <v>0.38349845987574899</v>
      </c>
      <c r="AD42" s="18">
        <v>0.45700883708019502</v>
      </c>
      <c r="AE42" s="18">
        <v>0.48607578112380301</v>
      </c>
      <c r="AF42" s="18">
        <v>0.54075866495638203</v>
      </c>
      <c r="AG42" s="18">
        <v>0.56104548482115402</v>
      </c>
      <c r="AH42" s="18">
        <v>0.57075436287846304</v>
      </c>
      <c r="AI42" s="18"/>
      <c r="AJ42" s="18">
        <v>0.45294371588492294</v>
      </c>
    </row>
    <row r="43" spans="1:36" x14ac:dyDescent="0.3">
      <c r="A43" s="16" t="s">
        <v>45</v>
      </c>
      <c r="B43" s="18">
        <v>0.293801703664263</v>
      </c>
      <c r="C43" s="18">
        <v>0.30197264945083302</v>
      </c>
      <c r="D43" s="18">
        <v>0.29389255907655998</v>
      </c>
      <c r="E43" s="18">
        <v>0.283833144982374</v>
      </c>
      <c r="F43" s="18">
        <v>0.29556102179522098</v>
      </c>
      <c r="G43" s="18">
        <v>0.27781935117957901</v>
      </c>
      <c r="H43" s="18">
        <v>0.29400031406910199</v>
      </c>
      <c r="I43" s="18">
        <v>0.28495401555077698</v>
      </c>
      <c r="J43" s="18">
        <v>0.279066433513871</v>
      </c>
      <c r="K43" s="18">
        <v>0.26224441684754302</v>
      </c>
      <c r="L43" s="18">
        <v>0.27157189734255799</v>
      </c>
      <c r="M43" s="18">
        <v>0.279217853925949</v>
      </c>
      <c r="N43" s="18">
        <v>0.26979431359212203</v>
      </c>
      <c r="O43" s="18">
        <v>0.28394746328881998</v>
      </c>
      <c r="P43" s="18">
        <v>0.23515117484605999</v>
      </c>
      <c r="Q43" s="18">
        <v>0.16394393529534801</v>
      </c>
      <c r="R43" s="18">
        <v>0.180301588867436</v>
      </c>
      <c r="S43" s="18">
        <v>0.195143384723657</v>
      </c>
      <c r="T43" s="18">
        <v>0.24476597412208401</v>
      </c>
      <c r="U43" s="18">
        <v>0.272129586675807</v>
      </c>
      <c r="V43" s="18">
        <v>0.22033091868149601</v>
      </c>
      <c r="W43" s="18">
        <v>0.181817652574988</v>
      </c>
      <c r="X43" s="18">
        <v>0.20941865058885201</v>
      </c>
      <c r="Y43" s="18">
        <v>0.21846734152226999</v>
      </c>
      <c r="Z43" s="18">
        <v>0.18226191959934701</v>
      </c>
      <c r="AA43" s="18">
        <v>0.17930685968489901</v>
      </c>
      <c r="AB43" s="18">
        <v>0.17963581787179</v>
      </c>
      <c r="AC43" s="18">
        <v>0.222432539031758</v>
      </c>
      <c r="AD43" s="18">
        <v>0.24093268783783001</v>
      </c>
      <c r="AE43" s="18">
        <v>0.23322690913934799</v>
      </c>
      <c r="AF43" s="18">
        <v>0.22970221414262201</v>
      </c>
      <c r="AG43" s="18">
        <v>0.26826212957540702</v>
      </c>
      <c r="AH43" s="18">
        <v>0.24750364904310099</v>
      </c>
      <c r="AI43" s="18"/>
      <c r="AJ43" s="18">
        <v>0.24473975976071743</v>
      </c>
    </row>
    <row r="44" spans="1:36" x14ac:dyDescent="0.3">
      <c r="A44" s="16" t="s">
        <v>46</v>
      </c>
      <c r="B44" s="18">
        <v>0.556427913507759</v>
      </c>
      <c r="C44" s="18">
        <v>0.54560238911141001</v>
      </c>
      <c r="D44" s="18">
        <v>0.55005453821817296</v>
      </c>
      <c r="E44" s="18">
        <v>0.55960957256785704</v>
      </c>
      <c r="F44" s="18">
        <v>0.55178668961511501</v>
      </c>
      <c r="G44" s="18">
        <v>0.545160745090423</v>
      </c>
      <c r="H44" s="18">
        <v>0.55169518369263404</v>
      </c>
      <c r="I44" s="18">
        <v>0.55661264380717901</v>
      </c>
      <c r="J44" s="18">
        <v>0.55743247690830999</v>
      </c>
      <c r="K44" s="18">
        <v>0.55621775269414597</v>
      </c>
      <c r="L44" s="18">
        <v>0.538216380233276</v>
      </c>
      <c r="M44" s="18">
        <v>0.542645050306657</v>
      </c>
      <c r="N44" s="18">
        <v>0.55207804804626504</v>
      </c>
      <c r="O44" s="18">
        <v>0.54837583882726404</v>
      </c>
      <c r="P44" s="18">
        <v>0.56295449964441402</v>
      </c>
      <c r="Q44" s="18">
        <v>0.625784602137053</v>
      </c>
      <c r="R44" s="18">
        <v>0.58928888192423201</v>
      </c>
      <c r="S44" s="18">
        <v>0.54614844807648499</v>
      </c>
      <c r="T44" s="18">
        <v>0.52167807992114501</v>
      </c>
      <c r="U44" s="18">
        <v>0.52363312269389595</v>
      </c>
      <c r="V44" s="18">
        <v>0.54040534176252497</v>
      </c>
      <c r="W44" s="18">
        <v>0.51952648121837197</v>
      </c>
      <c r="X44" s="18">
        <v>0.56454368894757301</v>
      </c>
      <c r="Y44" s="18">
        <v>0.52105286614450796</v>
      </c>
      <c r="Z44" s="18">
        <v>0.574775169679141</v>
      </c>
      <c r="AA44" s="18">
        <v>0.58711455071558005</v>
      </c>
      <c r="AB44" s="18">
        <v>0.57905531822455703</v>
      </c>
      <c r="AC44" s="18">
        <v>0.52329478367387305</v>
      </c>
      <c r="AD44" s="18">
        <v>0.51328865885261099</v>
      </c>
      <c r="AE44" s="18">
        <v>0.52506601897133798</v>
      </c>
      <c r="AF44" s="18">
        <v>0.53114382980824504</v>
      </c>
      <c r="AG44" s="18">
        <v>0.51131399630972996</v>
      </c>
      <c r="AH44" s="18">
        <v>0.53419847897120798</v>
      </c>
      <c r="AI44" s="18"/>
      <c r="AJ44" s="18">
        <v>0.54867218303948351</v>
      </c>
    </row>
    <row r="45" spans="1:36" x14ac:dyDescent="0.3">
      <c r="A45" s="16" t="s">
        <v>47</v>
      </c>
      <c r="B45" s="18">
        <v>0.60827485495696498</v>
      </c>
      <c r="C45" s="18">
        <v>0.62496512344520405</v>
      </c>
      <c r="D45" s="18">
        <v>0.62143748700565205</v>
      </c>
      <c r="E45" s="18">
        <v>0.64096799659363601</v>
      </c>
      <c r="F45" s="18">
        <v>0.63717656077378704</v>
      </c>
      <c r="G45" s="18">
        <v>0.63954272527350398</v>
      </c>
      <c r="H45" s="18">
        <v>0.63127843985679899</v>
      </c>
      <c r="I45" s="18">
        <v>0.65753903181873197</v>
      </c>
      <c r="J45" s="18">
        <v>0.619523567451432</v>
      </c>
      <c r="K45" s="18">
        <v>0.64314496852349901</v>
      </c>
      <c r="L45" s="18">
        <v>0.63957340735913504</v>
      </c>
      <c r="M45" s="18">
        <v>0.64787780058989697</v>
      </c>
      <c r="N45" s="18">
        <v>0.62121363725268197</v>
      </c>
      <c r="O45" s="18">
        <v>0.62290852287227205</v>
      </c>
      <c r="P45" s="18">
        <v>0.56801826631990904</v>
      </c>
      <c r="Q45" s="18">
        <v>0.33292027896378501</v>
      </c>
      <c r="R45" s="18">
        <v>0.36118299634456502</v>
      </c>
      <c r="S45" s="18">
        <v>0.53468960774055596</v>
      </c>
      <c r="T45" s="18">
        <v>0.60102742733544101</v>
      </c>
      <c r="U45" s="18">
        <v>0.62661728206235601</v>
      </c>
      <c r="V45" s="18">
        <v>0.62421031077768996</v>
      </c>
      <c r="W45" s="18">
        <v>0.64021214274837501</v>
      </c>
      <c r="X45" s="18">
        <v>0.51982929733195204</v>
      </c>
      <c r="Y45" s="18">
        <v>0.60120626186499004</v>
      </c>
      <c r="Z45" s="18">
        <v>0.401873158957537</v>
      </c>
      <c r="AA45" s="18">
        <v>0.42210679372904197</v>
      </c>
      <c r="AB45" s="18">
        <v>0.44363288880950402</v>
      </c>
      <c r="AC45" s="18">
        <v>0.58306725929145697</v>
      </c>
      <c r="AD45" s="18">
        <v>0.59974302180642602</v>
      </c>
      <c r="AE45" s="18">
        <v>0.61746432480444002</v>
      </c>
      <c r="AF45" s="18">
        <v>0.63099975092041405</v>
      </c>
      <c r="AG45" s="18">
        <v>0.66255160474513997</v>
      </c>
      <c r="AH45" s="18">
        <v>0.61920000054755198</v>
      </c>
      <c r="AI45" s="18"/>
      <c r="AJ45" s="18">
        <v>0.58321141814770683</v>
      </c>
    </row>
    <row r="46" spans="1:36" x14ac:dyDescent="0.3">
      <c r="A46" s="16" t="s">
        <v>48</v>
      </c>
      <c r="B46" s="18">
        <v>0.49440770531936001</v>
      </c>
      <c r="C46" s="18">
        <v>0.51360434551497902</v>
      </c>
      <c r="D46" s="18">
        <v>0.51328905911578104</v>
      </c>
      <c r="E46" s="18">
        <v>0.49776997094358599</v>
      </c>
      <c r="F46" s="18">
        <v>0.50425000152620703</v>
      </c>
      <c r="G46" s="18">
        <v>0.50950703272389997</v>
      </c>
      <c r="H46" s="18">
        <v>0.49762231914226901</v>
      </c>
      <c r="I46" s="18">
        <v>0.497665379642307</v>
      </c>
      <c r="J46" s="18">
        <v>0.50092181229018595</v>
      </c>
      <c r="K46" s="18">
        <v>0.50825236232543003</v>
      </c>
      <c r="L46" s="18">
        <v>0.52437347091150299</v>
      </c>
      <c r="M46" s="18">
        <v>0.49736469701575797</v>
      </c>
      <c r="N46" s="18">
        <v>0.47723196614792901</v>
      </c>
      <c r="O46" s="18">
        <v>0.50375015676541202</v>
      </c>
      <c r="P46" s="18">
        <v>0.47258600822390501</v>
      </c>
      <c r="Q46" s="18">
        <v>0.28325030204427298</v>
      </c>
      <c r="R46" s="18">
        <v>0.31445165698092897</v>
      </c>
      <c r="S46" s="18">
        <v>0.37467628814700799</v>
      </c>
      <c r="T46" s="18">
        <v>0.43269981740043401</v>
      </c>
      <c r="U46" s="18">
        <v>0.45316432750156999</v>
      </c>
      <c r="V46" s="18">
        <v>0.45542915154376301</v>
      </c>
      <c r="W46" s="18">
        <v>0.41030715261860501</v>
      </c>
      <c r="X46" s="18">
        <v>0.35009911583048797</v>
      </c>
      <c r="Y46" s="18">
        <v>0.396463966877386</v>
      </c>
      <c r="Z46" s="18">
        <v>0.31769408922157899</v>
      </c>
      <c r="AA46" s="18">
        <v>0.340478586271247</v>
      </c>
      <c r="AB46" s="18">
        <v>0.352449783970049</v>
      </c>
      <c r="AC46" s="18">
        <v>0.39351262262931602</v>
      </c>
      <c r="AD46" s="18">
        <v>0.45787828137162601</v>
      </c>
      <c r="AE46" s="18">
        <v>0.42779726513874899</v>
      </c>
      <c r="AF46" s="18">
        <v>0.45987951368880903</v>
      </c>
      <c r="AG46" s="18">
        <v>0.49235951443943998</v>
      </c>
      <c r="AH46" s="18">
        <v>0.48781576747155603</v>
      </c>
      <c r="AI46" s="18"/>
      <c r="AJ46" s="18">
        <v>0.44584859062894977</v>
      </c>
    </row>
    <row r="47" spans="1:36" x14ac:dyDescent="0.3">
      <c r="A47" s="16" t="s">
        <v>49</v>
      </c>
      <c r="B47" s="18">
        <v>0.67169337674575902</v>
      </c>
      <c r="C47" s="18">
        <v>0.71415105209812801</v>
      </c>
      <c r="D47" s="18">
        <v>0.68665055963529797</v>
      </c>
      <c r="E47" s="18">
        <v>0.69210474713171899</v>
      </c>
      <c r="F47" s="18">
        <v>0.70913753856705197</v>
      </c>
      <c r="G47" s="18">
        <v>0.70075764339619995</v>
      </c>
      <c r="H47" s="18">
        <v>0.68744869309926004</v>
      </c>
      <c r="I47" s="18">
        <v>0.69621156933737804</v>
      </c>
      <c r="J47" s="18">
        <v>0.68114299665613998</v>
      </c>
      <c r="K47" s="18">
        <v>0.70187904154256897</v>
      </c>
      <c r="L47" s="18">
        <v>0.70792465307458796</v>
      </c>
      <c r="M47" s="18">
        <v>0.69412105776889899</v>
      </c>
      <c r="N47" s="18">
        <v>0.66211218170112496</v>
      </c>
      <c r="O47" s="18">
        <v>0.69274621653634505</v>
      </c>
      <c r="P47" s="18">
        <v>0.62711768187509598</v>
      </c>
      <c r="Q47" s="18">
        <v>0.34646461521252497</v>
      </c>
      <c r="R47" s="18">
        <v>0.40220113228704701</v>
      </c>
      <c r="S47" s="18">
        <v>0.49103247247081699</v>
      </c>
      <c r="T47" s="18">
        <v>0.61858498467406098</v>
      </c>
      <c r="U47" s="18">
        <v>0.70901572933294699</v>
      </c>
      <c r="V47" s="18">
        <v>0.69241771334746605</v>
      </c>
      <c r="W47" s="18">
        <v>0.68269677436931098</v>
      </c>
      <c r="X47" s="18">
        <v>0.53160751155932995</v>
      </c>
      <c r="Y47" s="18">
        <v>0.62386634869728896</v>
      </c>
      <c r="Z47" s="18">
        <v>0.40642960914749499</v>
      </c>
      <c r="AA47" s="18">
        <v>0.434984915070876</v>
      </c>
      <c r="AB47" s="18">
        <v>0.467912971388182</v>
      </c>
      <c r="AC47" s="18">
        <v>0.58279332942016804</v>
      </c>
      <c r="AD47" s="18">
        <v>0.671720700964067</v>
      </c>
      <c r="AE47" s="18">
        <v>0.69300950137514605</v>
      </c>
      <c r="AF47" s="18">
        <v>0.699701368162995</v>
      </c>
      <c r="AG47" s="18">
        <v>0.74596354732346604</v>
      </c>
      <c r="AH47" s="18">
        <v>0.69246061161608197</v>
      </c>
      <c r="AI47" s="18"/>
      <c r="AJ47" s="18">
        <v>0.63085038926014614</v>
      </c>
    </row>
    <row r="48" spans="1:36" x14ac:dyDescent="0.3">
      <c r="A48" s="16" t="s">
        <v>50</v>
      </c>
      <c r="B48" s="18">
        <v>0.61219887773635895</v>
      </c>
      <c r="C48" s="18">
        <v>0.59473227274330998</v>
      </c>
      <c r="D48" s="18">
        <v>0.59971863054383001</v>
      </c>
      <c r="E48" s="18">
        <v>0.60909916587685498</v>
      </c>
      <c r="F48" s="18">
        <v>0.60983975239186605</v>
      </c>
      <c r="G48" s="18">
        <v>0.59111291478234995</v>
      </c>
      <c r="H48" s="18">
        <v>0.60105809124579201</v>
      </c>
      <c r="I48" s="18">
        <v>0.60755629661693999</v>
      </c>
      <c r="J48" s="18">
        <v>0.57557937587688202</v>
      </c>
      <c r="K48" s="18">
        <v>0.60244310417331903</v>
      </c>
      <c r="L48" s="18">
        <v>0.61131276250320499</v>
      </c>
      <c r="M48" s="18">
        <v>0.62991659172368597</v>
      </c>
      <c r="N48" s="18">
        <v>0.56264868070617402</v>
      </c>
      <c r="O48" s="18">
        <v>0.58079897336978603</v>
      </c>
      <c r="P48" s="18">
        <v>0.52252005892478903</v>
      </c>
      <c r="Q48" s="18">
        <v>0.41573965763453102</v>
      </c>
      <c r="R48" s="18">
        <v>0.43149914862884298</v>
      </c>
      <c r="S48" s="18">
        <v>0.46412514627234303</v>
      </c>
      <c r="T48" s="18">
        <v>0.499289599179016</v>
      </c>
      <c r="U48" s="18">
        <v>0.52132987052018798</v>
      </c>
      <c r="V48" s="18">
        <v>0.51351289818998502</v>
      </c>
      <c r="W48" s="18">
        <v>0.51718433228439997</v>
      </c>
      <c r="X48" s="18">
        <v>0.45372583745161099</v>
      </c>
      <c r="Y48" s="18">
        <v>0.50821455764484302</v>
      </c>
      <c r="Z48" s="18">
        <v>0.40837845489213098</v>
      </c>
      <c r="AA48" s="18">
        <v>0.39849690669722199</v>
      </c>
      <c r="AB48" s="18">
        <v>0.43161443057092502</v>
      </c>
      <c r="AC48" s="18">
        <v>0.47715632130215802</v>
      </c>
      <c r="AD48" s="18">
        <v>0.51567133102585805</v>
      </c>
      <c r="AE48" s="18">
        <v>0.53220140528151805</v>
      </c>
      <c r="AF48" s="18">
        <v>0.51336875766855605</v>
      </c>
      <c r="AG48" s="18">
        <v>0.517230591141841</v>
      </c>
      <c r="AH48" s="18">
        <v>0.49947956497583501</v>
      </c>
      <c r="AI48" s="18"/>
      <c r="AJ48" s="18">
        <v>0.5311743745629377</v>
      </c>
    </row>
    <row r="49" spans="1:36" x14ac:dyDescent="0.3">
      <c r="A49" s="16" t="s">
        <v>51</v>
      </c>
      <c r="B49" s="18">
        <v>0.405380750509021</v>
      </c>
      <c r="C49" s="18">
        <v>0.40988789724517499</v>
      </c>
      <c r="D49" s="18">
        <v>0.41380629766662902</v>
      </c>
      <c r="E49" s="18">
        <v>0.43312703264235403</v>
      </c>
      <c r="F49" s="18">
        <v>0.42290689344196197</v>
      </c>
      <c r="G49" s="18">
        <v>0.42544337528324799</v>
      </c>
      <c r="H49" s="18">
        <v>0.433068643763865</v>
      </c>
      <c r="I49" s="18">
        <v>0.43206362372134099</v>
      </c>
      <c r="J49" s="18">
        <v>0.41628167488106599</v>
      </c>
      <c r="K49" s="18">
        <v>0.40943311795758902</v>
      </c>
      <c r="L49" s="18">
        <v>0.39769964043206502</v>
      </c>
      <c r="M49" s="18">
        <v>0.39242575743638602</v>
      </c>
      <c r="N49" s="18">
        <v>0.365420239968686</v>
      </c>
      <c r="O49" s="18">
        <v>0.38615049013973302</v>
      </c>
      <c r="P49" s="18">
        <v>0.32393574061573299</v>
      </c>
      <c r="Q49" s="18">
        <v>0.175568777818499</v>
      </c>
      <c r="R49" s="18">
        <v>0.20470567732199799</v>
      </c>
      <c r="S49" s="18">
        <v>0.27201506118825097</v>
      </c>
      <c r="T49" s="18">
        <v>0.34130715072009299</v>
      </c>
      <c r="U49" s="18">
        <v>0.41678805416646603</v>
      </c>
      <c r="V49" s="18">
        <v>0.37631786906421899</v>
      </c>
      <c r="W49" s="18">
        <v>0.36144630499175401</v>
      </c>
      <c r="X49" s="18">
        <v>0.25630929573327998</v>
      </c>
      <c r="Y49" s="18">
        <v>0.32047717870992198</v>
      </c>
      <c r="Z49" s="18">
        <v>0.204241946881594</v>
      </c>
      <c r="AA49" s="18">
        <v>0.17957785469968701</v>
      </c>
      <c r="AB49" s="18">
        <v>0.22661355811684999</v>
      </c>
      <c r="AC49" s="18">
        <v>0.32050990118307099</v>
      </c>
      <c r="AD49" s="18">
        <v>0.35514860590823399</v>
      </c>
      <c r="AE49" s="18">
        <v>0.371935214075378</v>
      </c>
      <c r="AF49" s="18">
        <v>0.39613355206671802</v>
      </c>
      <c r="AG49" s="18">
        <v>0.412206362986204</v>
      </c>
      <c r="AH49" s="18">
        <v>0.38978334242699803</v>
      </c>
      <c r="AI49" s="18"/>
      <c r="AJ49" s="18">
        <v>0.35297323890194138</v>
      </c>
    </row>
    <row r="50" spans="1:36" x14ac:dyDescent="0.3">
      <c r="A50" s="16" t="s">
        <v>52</v>
      </c>
      <c r="B50" s="18">
        <v>0.23134486731429499</v>
      </c>
      <c r="C50" s="18">
        <v>0.25788616320757402</v>
      </c>
      <c r="D50" s="18">
        <v>0.23415695864376701</v>
      </c>
      <c r="E50" s="18">
        <v>0.241982602280986</v>
      </c>
      <c r="F50" s="18">
        <v>0.24043909123469601</v>
      </c>
      <c r="G50" s="18">
        <v>0.22424199777422099</v>
      </c>
      <c r="H50" s="18">
        <v>0.23310970977890999</v>
      </c>
      <c r="I50" s="18">
        <v>0.233378135910384</v>
      </c>
      <c r="J50" s="18">
        <v>0.227928612503283</v>
      </c>
      <c r="K50" s="18">
        <v>0.23003216346889099</v>
      </c>
      <c r="L50" s="18">
        <v>0.23295757843892301</v>
      </c>
      <c r="M50" s="18">
        <v>0.21376893212457701</v>
      </c>
      <c r="N50" s="18">
        <v>0.209277564416324</v>
      </c>
      <c r="O50" s="18">
        <v>0.222646284954228</v>
      </c>
      <c r="P50" s="18">
        <v>0.18686199953872801</v>
      </c>
      <c r="Q50" s="18">
        <v>0.11912092680512699</v>
      </c>
      <c r="R50" s="18">
        <v>0.118143513680858</v>
      </c>
      <c r="S50" s="18">
        <v>0.157554568678204</v>
      </c>
      <c r="T50" s="18">
        <v>0.19539784631111001</v>
      </c>
      <c r="U50" s="18">
        <v>0.20901275796027899</v>
      </c>
      <c r="V50" s="18">
        <v>0.20024885881680601</v>
      </c>
      <c r="W50" s="18">
        <v>0.203688374803285</v>
      </c>
      <c r="X50" s="18">
        <v>0.14060255639949401</v>
      </c>
      <c r="Y50" s="18">
        <v>0.16933857068445601</v>
      </c>
      <c r="Z50" s="18">
        <v>0.115359974522277</v>
      </c>
      <c r="AA50" s="18">
        <v>0.11181832572900099</v>
      </c>
      <c r="AB50" s="18">
        <v>0.117853019809676</v>
      </c>
      <c r="AC50" s="18">
        <v>0.168227306512585</v>
      </c>
      <c r="AD50" s="18">
        <v>0.17923227701665201</v>
      </c>
      <c r="AE50" s="18">
        <v>0.18400314977472401</v>
      </c>
      <c r="AF50" s="18">
        <v>0.19471053328472601</v>
      </c>
      <c r="AG50" s="18">
        <v>0.217515546868081</v>
      </c>
      <c r="AH50" s="18">
        <v>0.204901100930271</v>
      </c>
      <c r="AI50" s="18"/>
      <c r="AJ50" s="18">
        <v>0.19474975364173935</v>
      </c>
    </row>
    <row r="51" spans="1:36" x14ac:dyDescent="0.3">
      <c r="A51" s="16" t="s">
        <v>53</v>
      </c>
      <c r="B51" s="18">
        <v>0.38486020654445902</v>
      </c>
      <c r="C51" s="18">
        <v>0.39022117777299198</v>
      </c>
      <c r="D51" s="18">
        <v>0.37412934472425802</v>
      </c>
      <c r="E51" s="18">
        <v>0.38074940568072202</v>
      </c>
      <c r="F51" s="18">
        <v>0.37128027472995501</v>
      </c>
      <c r="G51" s="18">
        <v>0.37105487443924401</v>
      </c>
      <c r="H51" s="18">
        <v>0.361206046597085</v>
      </c>
      <c r="I51" s="18">
        <v>0.370194257751707</v>
      </c>
      <c r="J51" s="18">
        <v>0.37505208431068898</v>
      </c>
      <c r="K51" s="18">
        <v>0.37876194434433202</v>
      </c>
      <c r="L51" s="18">
        <v>0.38952797898437702</v>
      </c>
      <c r="M51" s="18">
        <v>0.36744088397135299</v>
      </c>
      <c r="N51" s="18">
        <v>0.35895562236002199</v>
      </c>
      <c r="O51" s="18">
        <v>0.38701722268436101</v>
      </c>
      <c r="P51" s="18">
        <v>0.34893698351059899</v>
      </c>
      <c r="Q51" s="18">
        <v>0.159650563944536</v>
      </c>
      <c r="R51" s="18">
        <v>0.17888978516843501</v>
      </c>
      <c r="S51" s="18">
        <v>0.27268931393384599</v>
      </c>
      <c r="T51" s="18">
        <v>0.29578987930374001</v>
      </c>
      <c r="U51" s="18">
        <v>0.30470839725489002</v>
      </c>
      <c r="V51" s="18">
        <v>0.30540780206075802</v>
      </c>
      <c r="W51" s="18">
        <v>0.31515633044404301</v>
      </c>
      <c r="X51" s="18">
        <v>0.29403104881331299</v>
      </c>
      <c r="Y51" s="18">
        <v>0.30383624665757802</v>
      </c>
      <c r="Z51" s="18">
        <v>0.206202761938485</v>
      </c>
      <c r="AA51" s="18">
        <v>0.18546497552952501</v>
      </c>
      <c r="AB51" s="18">
        <v>0.21974939834643201</v>
      </c>
      <c r="AC51" s="18">
        <v>0.34196352456671403</v>
      </c>
      <c r="AD51" s="18">
        <v>0.319910056451224</v>
      </c>
      <c r="AE51" s="18">
        <v>0.32207091454033498</v>
      </c>
      <c r="AF51" s="18">
        <v>0.32077970976132802</v>
      </c>
      <c r="AG51" s="18">
        <v>0.34140994367549998</v>
      </c>
      <c r="AH51" s="18">
        <v>0.33223594788191002</v>
      </c>
      <c r="AI51" s="18"/>
      <c r="AJ51" s="18">
        <v>0.32210105783874987</v>
      </c>
    </row>
    <row r="52" spans="1:36" x14ac:dyDescent="0.3">
      <c r="A52" s="16" t="s">
        <v>54</v>
      </c>
      <c r="B52" s="18">
        <v>0.504955709575162</v>
      </c>
      <c r="C52" s="18">
        <v>0.50224144230933798</v>
      </c>
      <c r="D52" s="18">
        <v>0.50518522173131297</v>
      </c>
      <c r="E52" s="18">
        <v>0.497902031531756</v>
      </c>
      <c r="F52" s="18">
        <v>0.497885753474264</v>
      </c>
      <c r="G52" s="18">
        <v>0.499843337298854</v>
      </c>
      <c r="H52" s="18">
        <v>0.48967673397427403</v>
      </c>
      <c r="I52" s="18">
        <v>0.51251747367724398</v>
      </c>
      <c r="J52" s="18">
        <v>0.492218459840506</v>
      </c>
      <c r="K52" s="18">
        <v>0.49870134309897302</v>
      </c>
      <c r="L52" s="18">
        <v>0.50300739499128999</v>
      </c>
      <c r="M52" s="18">
        <v>0.49039885712783499</v>
      </c>
      <c r="N52" s="18">
        <v>0.47394048879717399</v>
      </c>
      <c r="O52" s="18">
        <v>0.477141417436586</v>
      </c>
      <c r="P52" s="18">
        <v>0.41686385163619999</v>
      </c>
      <c r="Q52" s="18">
        <v>0.25688030347448798</v>
      </c>
      <c r="R52" s="18">
        <v>0.28215902356502298</v>
      </c>
      <c r="S52" s="18">
        <v>0.36958978110324098</v>
      </c>
      <c r="T52" s="18">
        <v>0.40093820486842002</v>
      </c>
      <c r="U52" s="18">
        <v>0.441040800095581</v>
      </c>
      <c r="V52" s="18">
        <v>0.42650854084252199</v>
      </c>
      <c r="W52" s="18">
        <v>0.43646660137207499</v>
      </c>
      <c r="X52" s="18">
        <v>0.35403725493261601</v>
      </c>
      <c r="Y52" s="18">
        <v>0.40897037248796397</v>
      </c>
      <c r="Z52" s="18">
        <v>0.26730326671700499</v>
      </c>
      <c r="AA52" s="18">
        <v>0.28249809414034099</v>
      </c>
      <c r="AB52" s="18">
        <v>0.30071680579120302</v>
      </c>
      <c r="AC52" s="18">
        <v>0.39480046815639902</v>
      </c>
      <c r="AD52" s="18">
        <v>0.44517567369128902</v>
      </c>
      <c r="AE52" s="18">
        <v>0.43942646262229201</v>
      </c>
      <c r="AF52" s="18">
        <v>0.449361055380115</v>
      </c>
      <c r="AG52" s="18">
        <v>0.47276225745229</v>
      </c>
      <c r="AH52" s="18">
        <v>0.45255783982597902</v>
      </c>
      <c r="AI52" s="18"/>
      <c r="AJ52" s="18">
        <v>0.43162643403089729</v>
      </c>
    </row>
    <row r="53" spans="1:36" x14ac:dyDescent="0.3">
      <c r="A53" s="16" t="s">
        <v>55</v>
      </c>
      <c r="B53" s="18">
        <v>0.33228920573837101</v>
      </c>
      <c r="C53" s="18">
        <v>0.33975334701840698</v>
      </c>
      <c r="D53" s="18">
        <v>0.35834045540598702</v>
      </c>
      <c r="E53" s="18">
        <v>0.35598640404333998</v>
      </c>
      <c r="F53" s="18">
        <v>0.335643513645632</v>
      </c>
      <c r="G53" s="18">
        <v>0.32292865902722101</v>
      </c>
      <c r="H53" s="18">
        <v>0.341906941566122</v>
      </c>
      <c r="I53" s="18">
        <v>0.30864989727914</v>
      </c>
      <c r="J53" s="18">
        <v>0.338652076322705</v>
      </c>
      <c r="K53" s="18">
        <v>0.33508241366678498</v>
      </c>
      <c r="L53" s="18">
        <v>0.33605977430219602</v>
      </c>
      <c r="M53" s="18">
        <v>0.305363100399489</v>
      </c>
      <c r="N53" s="18">
        <v>0.303131679877016</v>
      </c>
      <c r="O53" s="18">
        <v>0.30975609916837898</v>
      </c>
      <c r="P53" s="18">
        <v>0.271800504551856</v>
      </c>
      <c r="Q53" s="18">
        <v>0.163216640052496</v>
      </c>
      <c r="R53" s="18">
        <v>0.181780065339427</v>
      </c>
      <c r="S53" s="18">
        <v>0.21079437292262199</v>
      </c>
      <c r="T53" s="18">
        <v>0.235669641700337</v>
      </c>
      <c r="U53" s="18">
        <v>0.26893795960717998</v>
      </c>
      <c r="V53" s="18">
        <v>0.27804331430407098</v>
      </c>
      <c r="W53" s="18">
        <v>0.23578674903288499</v>
      </c>
      <c r="X53" s="18">
        <v>0.193499644921141</v>
      </c>
      <c r="Y53" s="18">
        <v>0.21013571804992001</v>
      </c>
      <c r="Z53" s="18">
        <v>0.17025470799117801</v>
      </c>
      <c r="AA53" s="18">
        <v>0.18841460586254899</v>
      </c>
      <c r="AB53" s="18">
        <v>0.21833969371296599</v>
      </c>
      <c r="AC53" s="18">
        <v>0.21518273921073</v>
      </c>
      <c r="AD53" s="18">
        <v>0.26247139798364399</v>
      </c>
      <c r="AE53" s="18">
        <v>0.27165889554565098</v>
      </c>
      <c r="AF53" s="18">
        <v>0.28186414266113802</v>
      </c>
      <c r="AG53" s="18">
        <v>0.31780759781478501</v>
      </c>
      <c r="AH53" s="18">
        <v>0.32591232667203601</v>
      </c>
      <c r="AI53" s="18"/>
      <c r="AJ53" s="18">
        <v>0.27651861470901212</v>
      </c>
    </row>
    <row r="54" spans="1:36" x14ac:dyDescent="0.3">
      <c r="A54" s="16" t="s">
        <v>56</v>
      </c>
      <c r="B54" s="18">
        <v>0.53477634867384305</v>
      </c>
      <c r="C54" s="18">
        <v>0.54617619855911703</v>
      </c>
      <c r="D54" s="18">
        <v>0.56496355454482095</v>
      </c>
      <c r="E54" s="18">
        <v>0.54357969161744801</v>
      </c>
      <c r="F54" s="18">
        <v>0.539389381786192</v>
      </c>
      <c r="G54" s="18">
        <v>0.53773033156044903</v>
      </c>
      <c r="H54" s="18">
        <v>0.50969576728059696</v>
      </c>
      <c r="I54" s="18">
        <v>0.509516477213102</v>
      </c>
      <c r="J54" s="18">
        <v>0.52453409116456395</v>
      </c>
      <c r="K54" s="18">
        <v>0.55059965261455601</v>
      </c>
      <c r="L54" s="18">
        <v>0.52592191827649204</v>
      </c>
      <c r="M54" s="18">
        <v>0.50572140835940904</v>
      </c>
      <c r="N54" s="18">
        <v>0.52060983557794804</v>
      </c>
      <c r="O54" s="18">
        <v>0.51872272060021196</v>
      </c>
      <c r="P54" s="18">
        <v>0.47890740290313</v>
      </c>
      <c r="Q54" s="18">
        <v>0.37471186532049</v>
      </c>
      <c r="R54" s="18">
        <v>0.41218027240031302</v>
      </c>
      <c r="S54" s="18">
        <v>0.42242106946704999</v>
      </c>
      <c r="T54" s="18">
        <v>0.55208881194846504</v>
      </c>
      <c r="U54" s="18">
        <v>0.4972726895415</v>
      </c>
      <c r="V54" s="18">
        <v>0.54025586038353401</v>
      </c>
      <c r="W54" s="18">
        <v>0.43916493048368699</v>
      </c>
      <c r="X54" s="18">
        <v>0.48850696779048303</v>
      </c>
      <c r="Y54" s="18">
        <v>0.44564721753383701</v>
      </c>
      <c r="Z54" s="18">
        <v>0.49442879363294301</v>
      </c>
      <c r="AA54" s="18">
        <v>0.50440618202498699</v>
      </c>
      <c r="AB54" s="18">
        <v>0.47317976922947902</v>
      </c>
      <c r="AC54" s="18">
        <v>0.46658453339662398</v>
      </c>
      <c r="AD54" s="18">
        <v>0.512617642294945</v>
      </c>
      <c r="AE54" s="18">
        <v>0.44262676073988499</v>
      </c>
      <c r="AF54" s="18">
        <v>0.44915366738071599</v>
      </c>
      <c r="AG54" s="18">
        <v>0.47082911521384202</v>
      </c>
      <c r="AH54" s="18">
        <v>0.45927182533627098</v>
      </c>
      <c r="AI54" s="18"/>
      <c r="AJ54" s="18">
        <v>0.49564220469245246</v>
      </c>
    </row>
    <row r="55" spans="1:36" x14ac:dyDescent="0.3">
      <c r="A55" s="16" t="s">
        <v>57</v>
      </c>
      <c r="B55" s="18">
        <v>0.65247729297333801</v>
      </c>
      <c r="C55" s="18">
        <v>0.63652852449952702</v>
      </c>
      <c r="D55" s="18">
        <v>0.63060891866658997</v>
      </c>
      <c r="E55" s="18">
        <v>0.64391544854956995</v>
      </c>
      <c r="F55" s="18">
        <v>0.63906664846607897</v>
      </c>
      <c r="G55" s="18">
        <v>0.62524941637443598</v>
      </c>
      <c r="H55" s="18">
        <v>0.61908328318968198</v>
      </c>
      <c r="I55" s="18">
        <v>0.67148303291922695</v>
      </c>
      <c r="J55" s="18">
        <v>0.65156381099938598</v>
      </c>
      <c r="K55" s="18">
        <v>0.64204064859796495</v>
      </c>
      <c r="L55" s="18">
        <v>0.65366826782008303</v>
      </c>
      <c r="M55" s="18">
        <v>0.60155507235860795</v>
      </c>
      <c r="N55" s="18">
        <v>0.617983667522645</v>
      </c>
      <c r="O55" s="18">
        <v>0.604392176146204</v>
      </c>
      <c r="P55" s="18">
        <v>0.56330827487833102</v>
      </c>
      <c r="Q55" s="18">
        <v>0.26039937854357498</v>
      </c>
      <c r="R55" s="18">
        <v>0.29164131211911798</v>
      </c>
      <c r="S55" s="18">
        <v>0.56728025488095501</v>
      </c>
      <c r="T55" s="18">
        <v>0.57937106533612104</v>
      </c>
      <c r="U55" s="18">
        <v>0.61149380140979803</v>
      </c>
      <c r="V55" s="18">
        <v>0.60197941553328305</v>
      </c>
      <c r="W55" s="18">
        <v>0.61747717164740601</v>
      </c>
      <c r="X55" s="18">
        <v>0.46625934426350901</v>
      </c>
      <c r="Y55" s="18">
        <v>0.56426976550152597</v>
      </c>
      <c r="Z55" s="18">
        <v>0.30284133047853501</v>
      </c>
      <c r="AA55" s="18">
        <v>0.29581635912273602</v>
      </c>
      <c r="AB55" s="18">
        <v>0.362199702554654</v>
      </c>
      <c r="AC55" s="18">
        <v>0.58134973846855098</v>
      </c>
      <c r="AD55" s="18">
        <v>0.61488754300844395</v>
      </c>
      <c r="AE55" s="18">
        <v>0.58980214110558005</v>
      </c>
      <c r="AF55" s="18">
        <v>0.61265608873391997</v>
      </c>
      <c r="AG55" s="18">
        <v>0.62490963637576402</v>
      </c>
      <c r="AH55" s="18">
        <v>0.60755367136993499</v>
      </c>
      <c r="AI55" s="18"/>
      <c r="AJ55" s="18">
        <v>0.56379127892166925</v>
      </c>
    </row>
    <row r="56" spans="1:36" x14ac:dyDescent="0.3">
      <c r="A56" s="16" t="s">
        <v>58</v>
      </c>
      <c r="B56" s="18">
        <v>0.18903938697904099</v>
      </c>
      <c r="C56" s="18">
        <v>0.202756862697163</v>
      </c>
      <c r="D56" s="18">
        <v>0.205373494877642</v>
      </c>
      <c r="E56" s="18">
        <v>0.21075925587140101</v>
      </c>
      <c r="F56" s="18">
        <v>0.223444498266444</v>
      </c>
      <c r="G56" s="18">
        <v>0.22159260254044699</v>
      </c>
      <c r="H56" s="18">
        <v>0.22146826964005101</v>
      </c>
      <c r="I56" s="18">
        <v>0.235632166521063</v>
      </c>
      <c r="J56" s="18">
        <v>0.19866397491608401</v>
      </c>
      <c r="K56" s="18">
        <v>0.19228082633815699</v>
      </c>
      <c r="L56" s="18">
        <v>0.16990230754594399</v>
      </c>
      <c r="M56" s="18">
        <v>0.166775295435167</v>
      </c>
      <c r="N56" s="18">
        <v>0.17200568971345001</v>
      </c>
      <c r="O56" s="18">
        <v>0.18156978289120199</v>
      </c>
      <c r="P56" s="18">
        <v>0.153290718225185</v>
      </c>
      <c r="Q56" s="18">
        <v>8.3154973713884098E-2</v>
      </c>
      <c r="R56" s="18">
        <v>0.106985052487532</v>
      </c>
      <c r="S56" s="18">
        <v>0.12834036914104099</v>
      </c>
      <c r="T56" s="18">
        <v>0.16845149532005499</v>
      </c>
      <c r="U56" s="18">
        <v>0.20618501352159199</v>
      </c>
      <c r="V56" s="18">
        <v>0.181092836759841</v>
      </c>
      <c r="W56" s="18">
        <v>0.14013905459815801</v>
      </c>
      <c r="X56" s="18">
        <v>0.118250180416741</v>
      </c>
      <c r="Y56" s="18">
        <v>0.100824809898016</v>
      </c>
      <c r="Z56" s="18">
        <v>8.7116864344138595E-2</v>
      </c>
      <c r="AA56" s="18">
        <v>0.111442402328375</v>
      </c>
      <c r="AB56" s="18">
        <v>0.10389478004121901</v>
      </c>
      <c r="AC56" s="18">
        <v>0.134226621950012</v>
      </c>
      <c r="AD56" s="18">
        <v>0.15941532699153901</v>
      </c>
      <c r="AE56" s="18">
        <v>0.187271832790848</v>
      </c>
      <c r="AF56" s="18">
        <v>0.18864765841434</v>
      </c>
      <c r="AG56" s="18">
        <v>0.23636259585508801</v>
      </c>
      <c r="AH56" s="18">
        <v>0.18744478718426599</v>
      </c>
      <c r="AI56" s="18"/>
      <c r="AJ56" s="18">
        <v>0.16890308449136746</v>
      </c>
    </row>
    <row r="57" spans="1:36" x14ac:dyDescent="0.3">
      <c r="A57" s="16" t="s">
        <v>59</v>
      </c>
      <c r="B57" s="18">
        <v>0.43389894711635102</v>
      </c>
      <c r="C57" s="18">
        <v>0.41904082328234299</v>
      </c>
      <c r="D57" s="18">
        <v>0.40247984695609201</v>
      </c>
      <c r="E57" s="18">
        <v>0.410014293264089</v>
      </c>
      <c r="F57" s="18">
        <v>0.47961392620221199</v>
      </c>
      <c r="G57" s="18">
        <v>0.39608770426553502</v>
      </c>
      <c r="H57" s="18">
        <v>0.49756172689487399</v>
      </c>
      <c r="I57" s="18">
        <v>0.43182649088423902</v>
      </c>
      <c r="J57" s="18">
        <v>0.433751807417875</v>
      </c>
      <c r="K57" s="18">
        <v>0.40694222980120498</v>
      </c>
      <c r="L57" s="18">
        <v>0.39977004416742501</v>
      </c>
      <c r="M57" s="18">
        <v>0.39114362718467</v>
      </c>
      <c r="N57" s="18">
        <v>0.39370922575637601</v>
      </c>
      <c r="O57" s="18">
        <v>0.381605895712881</v>
      </c>
      <c r="P57" s="18">
        <v>0.37966238072740399</v>
      </c>
      <c r="Q57" s="18">
        <v>0.19620070591646599</v>
      </c>
      <c r="R57" s="18">
        <v>0.19757128451795899</v>
      </c>
      <c r="S57" s="18">
        <v>0.34670131216938899</v>
      </c>
      <c r="T57" s="18">
        <v>0.36256165738782697</v>
      </c>
      <c r="U57" s="18">
        <v>0.37305022204650601</v>
      </c>
      <c r="V57" s="18">
        <v>0.38599754197990599</v>
      </c>
      <c r="W57" s="18">
        <v>0.437212919667888</v>
      </c>
      <c r="X57" s="18">
        <v>0.286003499196193</v>
      </c>
      <c r="Y57" s="18">
        <v>0.312175950076921</v>
      </c>
      <c r="Z57" s="18">
        <v>0.22285313197029499</v>
      </c>
      <c r="AA57" s="18">
        <v>0.25731748939375798</v>
      </c>
      <c r="AB57" s="18">
        <v>0.26076436242372802</v>
      </c>
      <c r="AC57" s="18">
        <v>0.357091942074099</v>
      </c>
      <c r="AD57" s="18">
        <v>0.35575039572975398</v>
      </c>
      <c r="AE57" s="18">
        <v>0.38788558360386399</v>
      </c>
      <c r="AF57" s="18">
        <v>0.378903576983457</v>
      </c>
      <c r="AG57" s="18">
        <v>0.376449057980007</v>
      </c>
      <c r="AH57" s="18">
        <v>0.38357863149566701</v>
      </c>
      <c r="AI57" s="18"/>
      <c r="AJ57" s="18">
        <v>0.36773267376506824</v>
      </c>
    </row>
    <row r="58" spans="1:36" x14ac:dyDescent="0.3">
      <c r="A58" s="16" t="s">
        <v>60</v>
      </c>
      <c r="B58" s="18">
        <v>0.30841668135235201</v>
      </c>
      <c r="C58" s="18">
        <v>0.33990695380642699</v>
      </c>
      <c r="D58" s="18">
        <v>0.31906017173488799</v>
      </c>
      <c r="E58" s="18">
        <v>0.311128945585401</v>
      </c>
      <c r="F58" s="18">
        <v>0.33504964817934202</v>
      </c>
      <c r="G58" s="18">
        <v>0.31921769241662601</v>
      </c>
      <c r="H58" s="18">
        <v>0.31078597617086501</v>
      </c>
      <c r="I58" s="18">
        <v>0.32696929111567602</v>
      </c>
      <c r="J58" s="18">
        <v>0.31357539748743801</v>
      </c>
      <c r="K58" s="18">
        <v>0.30615473023998702</v>
      </c>
      <c r="L58" s="18">
        <v>0.34604551495874902</v>
      </c>
      <c r="M58" s="18">
        <v>0.33451574172797599</v>
      </c>
      <c r="N58" s="18">
        <v>0.31330195824634</v>
      </c>
      <c r="O58" s="18">
        <v>0.297080332850859</v>
      </c>
      <c r="P58" s="18">
        <v>0.28383369740284298</v>
      </c>
      <c r="Q58" s="18">
        <v>0.20099153070234199</v>
      </c>
      <c r="R58" s="18">
        <v>0.184805159827578</v>
      </c>
      <c r="S58" s="18">
        <v>0.23241240523676701</v>
      </c>
      <c r="T58" s="18">
        <v>0.28025340560412998</v>
      </c>
      <c r="U58" s="18">
        <v>0.29361757292639701</v>
      </c>
      <c r="V58" s="18">
        <v>0.25547889726503398</v>
      </c>
      <c r="W58" s="18">
        <v>0.26188202173066499</v>
      </c>
      <c r="X58" s="18">
        <v>0.23656516595976501</v>
      </c>
      <c r="Y58" s="18">
        <v>0.28054529972153502</v>
      </c>
      <c r="Z58" s="18">
        <v>0.21218896993136299</v>
      </c>
      <c r="AA58" s="18">
        <v>0.20521077856501499</v>
      </c>
      <c r="AB58" s="18">
        <v>0.21543304900409199</v>
      </c>
      <c r="AC58" s="18">
        <v>0.26153312046545202</v>
      </c>
      <c r="AD58" s="18">
        <v>0.26322677547546403</v>
      </c>
      <c r="AE58" s="18">
        <v>0.285775858008465</v>
      </c>
      <c r="AF58" s="18">
        <v>0.263395928836683</v>
      </c>
      <c r="AG58" s="18">
        <v>0.26425328064950698</v>
      </c>
      <c r="AH58" s="18">
        <v>0.29407402520985798</v>
      </c>
      <c r="AI58" s="18"/>
      <c r="AJ58" s="18">
        <v>0.28050563570896608</v>
      </c>
    </row>
    <row r="59" spans="1:36" x14ac:dyDescent="0.3">
      <c r="A59" s="16" t="s">
        <v>61</v>
      </c>
      <c r="B59" s="18">
        <v>0.33214181059825598</v>
      </c>
      <c r="C59" s="18">
        <v>0.33974885626974299</v>
      </c>
      <c r="D59" s="18">
        <v>0.33177423288947</v>
      </c>
      <c r="E59" s="18">
        <v>0.33421432855293698</v>
      </c>
      <c r="F59" s="18">
        <v>0.33300799001660703</v>
      </c>
      <c r="G59" s="18">
        <v>0.32563776487885798</v>
      </c>
      <c r="H59" s="18">
        <v>0.3591711870855</v>
      </c>
      <c r="I59" s="18">
        <v>0.36822058993120799</v>
      </c>
      <c r="J59" s="18">
        <v>0.34360260224079903</v>
      </c>
      <c r="K59" s="18">
        <v>0.33253095317152298</v>
      </c>
      <c r="L59" s="18">
        <v>0.330730644705657</v>
      </c>
      <c r="M59" s="18">
        <v>0.306750522053231</v>
      </c>
      <c r="N59" s="18">
        <v>0.30548623025815702</v>
      </c>
      <c r="O59" s="18">
        <v>0.29183069012523</v>
      </c>
      <c r="P59" s="18">
        <v>0.26246293131422699</v>
      </c>
      <c r="Q59" s="18">
        <v>0.14059548248551201</v>
      </c>
      <c r="R59" s="18">
        <v>0.146632780912025</v>
      </c>
      <c r="S59" s="18">
        <v>0.16611707318046301</v>
      </c>
      <c r="T59" s="18">
        <v>0.23217956278486501</v>
      </c>
      <c r="U59" s="18">
        <v>0.32741142996761202</v>
      </c>
      <c r="V59" s="18">
        <v>0.30526761278772102</v>
      </c>
      <c r="W59" s="18">
        <v>0.19155563629796299</v>
      </c>
      <c r="X59" s="18">
        <v>0.26367301566226398</v>
      </c>
      <c r="Y59" s="18">
        <v>0.226114657526579</v>
      </c>
      <c r="Z59" s="18">
        <v>0.151568553956444</v>
      </c>
      <c r="AA59" s="18">
        <v>0.17804758959374101</v>
      </c>
      <c r="AB59" s="18">
        <v>0.16640238638923699</v>
      </c>
      <c r="AC59" s="18">
        <v>0.228785617289777</v>
      </c>
      <c r="AD59" s="18">
        <v>0.29038585118460902</v>
      </c>
      <c r="AE59" s="18">
        <v>0.29402308297452501</v>
      </c>
      <c r="AF59" s="18">
        <v>0.31971354846146399</v>
      </c>
      <c r="AG59" s="18">
        <v>0.37568136037899702</v>
      </c>
      <c r="AH59" s="18">
        <v>0.31311177387455003</v>
      </c>
      <c r="AI59" s="18"/>
      <c r="AJ59" s="18">
        <v>0.27922964696362884</v>
      </c>
    </row>
    <row r="60" spans="1:36" x14ac:dyDescent="0.3">
      <c r="A60" s="16" t="s">
        <v>62</v>
      </c>
      <c r="B60" s="18">
        <v>0.40154120385666098</v>
      </c>
      <c r="C60" s="18">
        <v>0.41997413602325001</v>
      </c>
      <c r="D60" s="18">
        <v>0.41096826707405498</v>
      </c>
      <c r="E60" s="18">
        <v>0.41625967498525002</v>
      </c>
      <c r="F60" s="18">
        <v>0.41577160720891099</v>
      </c>
      <c r="G60" s="18">
        <v>0.457945073374247</v>
      </c>
      <c r="H60" s="18">
        <v>0.43601961113784898</v>
      </c>
      <c r="I60" s="18">
        <v>0.42279123658622902</v>
      </c>
      <c r="J60" s="18">
        <v>0.41506301567340198</v>
      </c>
      <c r="K60" s="18">
        <v>0.41489889324843399</v>
      </c>
      <c r="L60" s="18">
        <v>0.43585484330663699</v>
      </c>
      <c r="M60" s="18">
        <v>0.41773184995314899</v>
      </c>
      <c r="N60" s="18">
        <v>0.39129091679810402</v>
      </c>
      <c r="O60" s="18">
        <v>0.41034400385188902</v>
      </c>
      <c r="P60" s="18">
        <v>0.34131137283660401</v>
      </c>
      <c r="Q60" s="18">
        <v>0.18405049667127399</v>
      </c>
      <c r="R60" s="18">
        <v>0.220235074553881</v>
      </c>
      <c r="S60" s="18">
        <v>0.35045182344055498</v>
      </c>
      <c r="T60" s="18">
        <v>0.36322579223188101</v>
      </c>
      <c r="U60" s="18">
        <v>0.34282626654758003</v>
      </c>
      <c r="V60" s="18">
        <v>0.34464540245502401</v>
      </c>
      <c r="W60" s="18">
        <v>0.37296581326890799</v>
      </c>
      <c r="X60" s="18">
        <v>0.28574119492142103</v>
      </c>
      <c r="Y60" s="18">
        <v>0.37282913518359201</v>
      </c>
      <c r="Z60" s="18">
        <v>0.228591919582328</v>
      </c>
      <c r="AA60" s="18">
        <v>0.27447236318532198</v>
      </c>
      <c r="AB60" s="18">
        <v>0.22757669669306299</v>
      </c>
      <c r="AC60" s="18">
        <v>0.36346271639887101</v>
      </c>
      <c r="AD60" s="18">
        <v>0.37023651996823498</v>
      </c>
      <c r="AE60" s="18">
        <v>0.37659441714370501</v>
      </c>
      <c r="AF60" s="18">
        <v>0.37428853419578401</v>
      </c>
      <c r="AG60" s="18">
        <v>0.392734335277312</v>
      </c>
      <c r="AH60" s="18">
        <v>0.37459855948346299</v>
      </c>
      <c r="AI60" s="18"/>
      <c r="AJ60" s="18">
        <v>0.36446341718535979</v>
      </c>
    </row>
    <row r="61" spans="1:36" x14ac:dyDescent="0.3">
      <c r="A61" s="16" t="s">
        <v>63</v>
      </c>
      <c r="B61" s="18">
        <v>0.46174982285010702</v>
      </c>
      <c r="C61" s="18">
        <v>0.46198457704583801</v>
      </c>
      <c r="D61" s="18">
        <v>0.48367849404814001</v>
      </c>
      <c r="E61" s="18">
        <v>0.47424210001208</v>
      </c>
      <c r="F61" s="18">
        <v>0.47856023370274697</v>
      </c>
      <c r="G61" s="18">
        <v>0.48234980777269099</v>
      </c>
      <c r="H61" s="18">
        <v>0.45048956108646698</v>
      </c>
      <c r="I61" s="18">
        <v>0.48088472415642602</v>
      </c>
      <c r="J61" s="18">
        <v>0.457662354540401</v>
      </c>
      <c r="K61" s="18">
        <v>0.46655934788411602</v>
      </c>
      <c r="L61" s="18">
        <v>0.47988124725036002</v>
      </c>
      <c r="M61" s="18">
        <v>0.48524718690277202</v>
      </c>
      <c r="N61" s="18">
        <v>0.43449638290187798</v>
      </c>
      <c r="O61" s="18">
        <v>0.43656996894341799</v>
      </c>
      <c r="P61" s="18">
        <v>0.41310662089637501</v>
      </c>
      <c r="Q61" s="18">
        <v>0.26389022140844698</v>
      </c>
      <c r="R61" s="18">
        <v>0.28666900640100401</v>
      </c>
      <c r="S61" s="18">
        <v>0.40305279537792099</v>
      </c>
      <c r="T61" s="18">
        <v>0.43586790351330701</v>
      </c>
      <c r="U61" s="18">
        <v>0.44183399590519401</v>
      </c>
      <c r="V61" s="18">
        <v>0.38720749535838</v>
      </c>
      <c r="W61" s="18">
        <v>0.44209100303986898</v>
      </c>
      <c r="X61" s="18">
        <v>0.32936827248515099</v>
      </c>
      <c r="Y61" s="18">
        <v>0.43103193145611801</v>
      </c>
      <c r="Z61" s="18">
        <v>0.30175921812701401</v>
      </c>
      <c r="AA61" s="18">
        <v>0.28472275071231101</v>
      </c>
      <c r="AB61" s="18">
        <v>0.34788650995676301</v>
      </c>
      <c r="AC61" s="18">
        <v>0.42451441123765099</v>
      </c>
      <c r="AD61" s="18">
        <v>0.43633954815568698</v>
      </c>
      <c r="AE61" s="18">
        <v>0.421216861664094</v>
      </c>
      <c r="AF61" s="18">
        <v>0.42014613161713299</v>
      </c>
      <c r="AG61" s="18">
        <v>0.500374441675007</v>
      </c>
      <c r="AH61" s="18">
        <v>0.42327194916256999</v>
      </c>
      <c r="AI61" s="18"/>
      <c r="AJ61" s="18">
        <v>0.42208202658325561</v>
      </c>
    </row>
    <row r="62" spans="1:36" x14ac:dyDescent="0.3">
      <c r="A62" s="16" t="s">
        <v>64</v>
      </c>
      <c r="B62" s="18">
        <v>0.37085119714266701</v>
      </c>
      <c r="C62" s="18">
        <v>0.35342077539901501</v>
      </c>
      <c r="D62" s="18">
        <v>0.36802183559769702</v>
      </c>
      <c r="E62" s="18">
        <v>0.35669029780767703</v>
      </c>
      <c r="F62" s="18">
        <v>0.35595486238722301</v>
      </c>
      <c r="G62" s="18">
        <v>0.34763342966100902</v>
      </c>
      <c r="H62" s="18">
        <v>0.35130184398087899</v>
      </c>
      <c r="I62" s="18">
        <v>0.33216702673590798</v>
      </c>
      <c r="J62" s="18">
        <v>0.32133195563473899</v>
      </c>
      <c r="K62" s="18">
        <v>0.33198748177111398</v>
      </c>
      <c r="L62" s="18">
        <v>0.337407343019336</v>
      </c>
      <c r="M62" s="18">
        <v>0.33953435626807699</v>
      </c>
      <c r="N62" s="18">
        <v>0.321462523178768</v>
      </c>
      <c r="O62" s="18">
        <v>0.327048475099253</v>
      </c>
      <c r="P62" s="18">
        <v>0.30760933944540197</v>
      </c>
      <c r="Q62" s="18">
        <v>0.26220848821397502</v>
      </c>
      <c r="R62" s="18">
        <v>0.29559459788607401</v>
      </c>
      <c r="S62" s="18">
        <v>0.28130955916758799</v>
      </c>
      <c r="T62" s="18">
        <v>0.30401408116547901</v>
      </c>
      <c r="U62" s="18">
        <v>0.30601289449272201</v>
      </c>
      <c r="V62" s="18">
        <v>0.28803293268145003</v>
      </c>
      <c r="W62" s="18">
        <v>0.29922001617050498</v>
      </c>
      <c r="X62" s="18">
        <v>0.28318541840163303</v>
      </c>
      <c r="Y62" s="18">
        <v>0.28550758032180401</v>
      </c>
      <c r="Z62" s="18">
        <v>0.27637006526876501</v>
      </c>
      <c r="AA62" s="18">
        <v>0.27304911150755001</v>
      </c>
      <c r="AB62" s="18">
        <v>0.25024017732598097</v>
      </c>
      <c r="AC62" s="18">
        <v>0.25166395676278203</v>
      </c>
      <c r="AD62" s="18">
        <v>0.28675987628086902</v>
      </c>
      <c r="AE62" s="18">
        <v>0.28345031573947399</v>
      </c>
      <c r="AF62" s="18">
        <v>0.293060493039144</v>
      </c>
      <c r="AG62" s="18">
        <v>0.28351010894342399</v>
      </c>
      <c r="AH62" s="18">
        <v>0.293653656289453</v>
      </c>
      <c r="AI62" s="18"/>
      <c r="AJ62" s="18">
        <v>0.30967472947840713</v>
      </c>
    </row>
    <row r="63" spans="1:36" x14ac:dyDescent="0.3">
      <c r="A63" s="16" t="s">
        <v>65</v>
      </c>
      <c r="B63" s="18">
        <v>0.43161168120765803</v>
      </c>
      <c r="C63" s="18">
        <v>0.41351462424012703</v>
      </c>
      <c r="D63" s="18">
        <v>0.44145934695600803</v>
      </c>
      <c r="E63" s="18">
        <v>0.44008106292485</v>
      </c>
      <c r="F63" s="18">
        <v>0.40870531250034697</v>
      </c>
      <c r="G63" s="18">
        <v>0.40354626541980498</v>
      </c>
      <c r="H63" s="18">
        <v>0.42327437067114498</v>
      </c>
      <c r="I63" s="18">
        <v>0.39585251162597701</v>
      </c>
      <c r="J63" s="18">
        <v>0.41190001225346201</v>
      </c>
      <c r="K63" s="18">
        <v>0.407387814756209</v>
      </c>
      <c r="L63" s="18">
        <v>0.40661882504872499</v>
      </c>
      <c r="M63" s="18">
        <v>0.38720355073718798</v>
      </c>
      <c r="N63" s="18">
        <v>0.40278890213589802</v>
      </c>
      <c r="O63" s="18">
        <v>0.399015681891979</v>
      </c>
      <c r="P63" s="18">
        <v>0.38993156854662098</v>
      </c>
      <c r="Q63" s="18">
        <v>0.183636755709088</v>
      </c>
      <c r="R63" s="18">
        <v>0.204433598547589</v>
      </c>
      <c r="S63" s="18">
        <v>0.35949641782117198</v>
      </c>
      <c r="T63" s="18">
        <v>0.41961415777691902</v>
      </c>
      <c r="U63" s="18">
        <v>0.39121289822879901</v>
      </c>
      <c r="V63" s="18">
        <v>0.35592714179988599</v>
      </c>
      <c r="W63" s="18">
        <v>0.33855776679039501</v>
      </c>
      <c r="X63" s="18">
        <v>0.25648781215921701</v>
      </c>
      <c r="Y63" s="18">
        <v>0.346043546425718</v>
      </c>
      <c r="Z63" s="18">
        <v>0.199352703567513</v>
      </c>
      <c r="AA63" s="18">
        <v>0.23456546413196599</v>
      </c>
      <c r="AB63" s="18">
        <v>0.27734771959110899</v>
      </c>
      <c r="AC63" s="18">
        <v>0.34261665633781402</v>
      </c>
      <c r="AD63" s="18">
        <v>0.41127271556672101</v>
      </c>
      <c r="AE63" s="18">
        <v>0.359310790699302</v>
      </c>
      <c r="AF63" s="18">
        <v>0.36826418165908698</v>
      </c>
      <c r="AG63" s="18">
        <v>0.36692753888602597</v>
      </c>
      <c r="AH63" s="18">
        <v>0.34735901619814502</v>
      </c>
      <c r="AI63" s="18"/>
      <c r="AJ63" s="18">
        <v>0.36137328523674139</v>
      </c>
    </row>
    <row r="64" spans="1:36" x14ac:dyDescent="0.3">
      <c r="A64" s="16" t="s">
        <v>66</v>
      </c>
      <c r="B64" s="18">
        <v>0.482482578377394</v>
      </c>
      <c r="C64" s="18">
        <v>0.48892504677372201</v>
      </c>
      <c r="D64" s="18">
        <v>0.49431252384567798</v>
      </c>
      <c r="E64" s="18">
        <v>0.47587331955971601</v>
      </c>
      <c r="F64" s="18">
        <v>0.46923118041130402</v>
      </c>
      <c r="G64" s="18">
        <v>0.46540386231810299</v>
      </c>
      <c r="H64" s="18">
        <v>0.48015430604095499</v>
      </c>
      <c r="I64" s="18">
        <v>0.48213547729376399</v>
      </c>
      <c r="J64" s="18">
        <v>0.45939422197575802</v>
      </c>
      <c r="K64" s="18">
        <v>0.48109364169972801</v>
      </c>
      <c r="L64" s="18">
        <v>0.48127171959773801</v>
      </c>
      <c r="M64" s="18">
        <v>0.467382941870713</v>
      </c>
      <c r="N64" s="18">
        <v>0.44579419571912698</v>
      </c>
      <c r="O64" s="18">
        <v>0.45438729460081601</v>
      </c>
      <c r="P64" s="18">
        <v>0.43556906609035101</v>
      </c>
      <c r="Q64" s="18">
        <v>0.29677200996816699</v>
      </c>
      <c r="R64" s="18">
        <v>0.29676706723687601</v>
      </c>
      <c r="S64" s="18">
        <v>0.36804349516769103</v>
      </c>
      <c r="T64" s="18">
        <v>0.41906424361204397</v>
      </c>
      <c r="U64" s="18">
        <v>0.42321342012435798</v>
      </c>
      <c r="V64" s="18">
        <v>0.42867954985614698</v>
      </c>
      <c r="W64" s="18">
        <v>0.41892189139235703</v>
      </c>
      <c r="X64" s="18">
        <v>0.39050599963433302</v>
      </c>
      <c r="Y64" s="18">
        <v>0.43370765582808601</v>
      </c>
      <c r="Z64" s="18">
        <v>0.35982250111841502</v>
      </c>
      <c r="AA64" s="18">
        <v>0.37928170230820901</v>
      </c>
      <c r="AB64" s="18">
        <v>0.39540822566605499</v>
      </c>
      <c r="AC64" s="18">
        <v>0.41795249362180698</v>
      </c>
      <c r="AD64" s="18">
        <v>0.42105561640924999</v>
      </c>
      <c r="AE64" s="18">
        <v>0.43127305157630103</v>
      </c>
      <c r="AF64" s="18">
        <v>0.42256713891382702</v>
      </c>
      <c r="AG64" s="18">
        <v>0.438633964314046</v>
      </c>
      <c r="AH64" s="18">
        <v>0.413957893088989</v>
      </c>
      <c r="AI64" s="18"/>
      <c r="AJ64" s="18">
        <v>0.43087997866702493</v>
      </c>
    </row>
    <row r="65" spans="1:36" x14ac:dyDescent="0.3">
      <c r="A65" s="16" t="s">
        <v>67</v>
      </c>
      <c r="B65" s="18">
        <v>0.437595780205003</v>
      </c>
      <c r="C65" s="18">
        <v>0.43891549432393701</v>
      </c>
      <c r="D65" s="18">
        <v>0.435558761323114</v>
      </c>
      <c r="E65" s="18">
        <v>0.43691673320200802</v>
      </c>
      <c r="F65" s="18">
        <v>0.44794297243813203</v>
      </c>
      <c r="G65" s="18">
        <v>0.44928248777656699</v>
      </c>
      <c r="H65" s="18">
        <v>0.44900267552703299</v>
      </c>
      <c r="I65" s="18">
        <v>0.46028717495126897</v>
      </c>
      <c r="J65" s="18">
        <v>0.42999944143111701</v>
      </c>
      <c r="K65" s="18">
        <v>0.43821812648082498</v>
      </c>
      <c r="L65" s="18">
        <v>0.441332657858717</v>
      </c>
      <c r="M65" s="18">
        <v>0.433402179394281</v>
      </c>
      <c r="N65" s="18">
        <v>0.41639394770089899</v>
      </c>
      <c r="O65" s="18">
        <v>0.43095655181818199</v>
      </c>
      <c r="P65" s="18">
        <v>0.37095975506868301</v>
      </c>
      <c r="Q65" s="18">
        <v>0.24809056177324901</v>
      </c>
      <c r="R65" s="18">
        <v>0.27001613993760099</v>
      </c>
      <c r="S65" s="18">
        <v>0.32230583275455499</v>
      </c>
      <c r="T65" s="18">
        <v>0.40486071388552702</v>
      </c>
      <c r="U65" s="18">
        <v>0.43453117486583398</v>
      </c>
      <c r="V65" s="18">
        <v>0.409895217240271</v>
      </c>
      <c r="W65" s="18">
        <v>0.408381893915785</v>
      </c>
      <c r="X65" s="18">
        <v>0.33702496508393198</v>
      </c>
      <c r="Y65" s="18">
        <v>0.37717755034887801</v>
      </c>
      <c r="Z65" s="18">
        <v>0.29890863675174201</v>
      </c>
      <c r="AA65" s="18">
        <v>0.30933783242815699</v>
      </c>
      <c r="AB65" s="18">
        <v>0.32349890948864801</v>
      </c>
      <c r="AC65" s="18">
        <v>0.38669543249553801</v>
      </c>
      <c r="AD65" s="18">
        <v>0.40888200397374302</v>
      </c>
      <c r="AE65" s="18">
        <v>0.41123030969694702</v>
      </c>
      <c r="AF65" s="18">
        <v>0.42163166388677098</v>
      </c>
      <c r="AG65" s="18">
        <v>0.44792884850954101</v>
      </c>
      <c r="AH65" s="18">
        <v>0.43307889635658797</v>
      </c>
      <c r="AI65" s="18"/>
      <c r="AJ65" s="18">
        <v>0.3990982219058507</v>
      </c>
    </row>
    <row r="66" spans="1:36" x14ac:dyDescent="0.3">
      <c r="A66" s="16" t="s">
        <v>68</v>
      </c>
      <c r="B66" s="18">
        <v>0.58936568574474102</v>
      </c>
      <c r="C66" s="18">
        <v>0.63597867532472596</v>
      </c>
      <c r="D66" s="18">
        <v>0.62345994195922005</v>
      </c>
      <c r="E66" s="18">
        <v>0.64449556807346697</v>
      </c>
      <c r="F66" s="18">
        <v>0.626283880652027</v>
      </c>
      <c r="G66" s="18">
        <v>0.61921895449378705</v>
      </c>
      <c r="H66" s="18">
        <v>0.63406118053331195</v>
      </c>
      <c r="I66" s="18">
        <v>0.66666188739680399</v>
      </c>
      <c r="J66" s="18">
        <v>0.61310299140713398</v>
      </c>
      <c r="K66" s="18">
        <v>0.64302421316328495</v>
      </c>
      <c r="L66" s="18">
        <v>0.65120572095848805</v>
      </c>
      <c r="M66" s="18">
        <v>0.64332659714850704</v>
      </c>
      <c r="N66" s="18">
        <v>0.56285042734754198</v>
      </c>
      <c r="O66" s="18">
        <v>0.60581133874798399</v>
      </c>
      <c r="P66" s="18">
        <v>0.52121636860615805</v>
      </c>
      <c r="Q66" s="18">
        <v>0.284522791541857</v>
      </c>
      <c r="R66" s="18">
        <v>0.29994922050392497</v>
      </c>
      <c r="S66" s="18">
        <v>0.34766974832387398</v>
      </c>
      <c r="T66" s="18">
        <v>0.54368445226988604</v>
      </c>
      <c r="U66" s="18">
        <v>0.66563311752124399</v>
      </c>
      <c r="V66" s="18">
        <v>0.64377109577716396</v>
      </c>
      <c r="W66" s="18">
        <v>0.59096592104203505</v>
      </c>
      <c r="X66" s="18">
        <v>0.35842590303553101</v>
      </c>
      <c r="Y66" s="18">
        <v>0.50822476039130504</v>
      </c>
      <c r="Z66" s="18">
        <v>0.30884966270484698</v>
      </c>
      <c r="AA66" s="18">
        <v>0.29685953743075999</v>
      </c>
      <c r="AB66" s="18">
        <v>0.32050487829725599</v>
      </c>
      <c r="AC66" s="18">
        <v>0.44853229604220402</v>
      </c>
      <c r="AD66" s="18">
        <v>0.57402652168468804</v>
      </c>
      <c r="AE66" s="18">
        <v>0.65626948615101599</v>
      </c>
      <c r="AF66" s="18">
        <v>0.68470463996475495</v>
      </c>
      <c r="AG66" s="18">
        <v>0.72792496419636099</v>
      </c>
      <c r="AH66" s="18">
        <v>0.674981968679365</v>
      </c>
      <c r="AI66" s="18"/>
      <c r="AJ66" s="18">
        <v>0.55198679991258348</v>
      </c>
    </row>
    <row r="67" spans="1:36" x14ac:dyDescent="0.3">
      <c r="A67" s="16" t="s">
        <v>202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 x14ac:dyDescent="0.3">
      <c r="A68" s="16" t="s">
        <v>86</v>
      </c>
      <c r="B68" s="18">
        <v>0.45650576080490468</v>
      </c>
      <c r="C68" s="18">
        <v>0.46871029488143784</v>
      </c>
      <c r="D68" s="18">
        <v>0.46492084331533662</v>
      </c>
      <c r="E68" s="18">
        <v>0.47039054157630072</v>
      </c>
      <c r="F68" s="18">
        <v>0.46780426982369389</v>
      </c>
      <c r="G68" s="18">
        <v>0.45918461382670767</v>
      </c>
      <c r="H68" s="18">
        <v>0.46332752716771036</v>
      </c>
      <c r="I68" s="18">
        <v>0.46918804231802352</v>
      </c>
      <c r="J68" s="18">
        <v>0.45678984424873026</v>
      </c>
      <c r="K68" s="18">
        <v>0.4658826105165127</v>
      </c>
      <c r="L68" s="18">
        <v>0.46627011775674088</v>
      </c>
      <c r="M68" s="18">
        <v>0.45335228748135514</v>
      </c>
      <c r="N68" s="18">
        <v>0.43831269299122788</v>
      </c>
      <c r="O68" s="18">
        <v>0.45108252107924451</v>
      </c>
      <c r="P68" s="18">
        <v>0.41517798438392967</v>
      </c>
      <c r="Q68" s="18">
        <v>0.26346437058856298</v>
      </c>
      <c r="R68" s="18">
        <v>0.2882461909436711</v>
      </c>
      <c r="S68" s="18">
        <v>0.35404891556672174</v>
      </c>
      <c r="T68" s="18">
        <v>0.4108001001752053</v>
      </c>
      <c r="U68" s="18">
        <v>0.43431925691247353</v>
      </c>
      <c r="V68" s="18">
        <v>0.42800112620931641</v>
      </c>
      <c r="W68" s="18">
        <v>0.41045162757000042</v>
      </c>
      <c r="X68" s="18">
        <v>0.34565179552961328</v>
      </c>
      <c r="Y68" s="18">
        <v>0.37943337653690146</v>
      </c>
      <c r="Z68" s="18">
        <v>0.2971172807013584</v>
      </c>
      <c r="AA68" s="18">
        <v>0.3058451258198136</v>
      </c>
      <c r="AB68" s="18">
        <v>0.31538123811067037</v>
      </c>
      <c r="AC68" s="18">
        <v>0.3809697361878675</v>
      </c>
      <c r="AD68" s="18">
        <v>0.42233327215722993</v>
      </c>
      <c r="AE68" s="18">
        <v>0.43035425830965901</v>
      </c>
      <c r="AF68" s="18">
        <v>0.43988976028368615</v>
      </c>
      <c r="AG68" s="18">
        <v>0.46552438765634802</v>
      </c>
      <c r="AH68" s="18">
        <v>0.44191888521351402</v>
      </c>
      <c r="AI68" s="18"/>
      <c r="AJ68" s="18">
        <v>0.41456517141346882</v>
      </c>
    </row>
    <row r="71" spans="1:36" x14ac:dyDescent="0.3">
      <c r="A71" t="s">
        <v>85</v>
      </c>
      <c r="B71" t="s">
        <v>134</v>
      </c>
      <c r="C71" s="11">
        <v>43466</v>
      </c>
      <c r="D71" s="11">
        <v>43497</v>
      </c>
      <c r="E71" s="11">
        <v>43525</v>
      </c>
      <c r="F71" s="11">
        <v>43556</v>
      </c>
      <c r="G71" s="11">
        <v>43586</v>
      </c>
      <c r="H71" s="11">
        <v>43617</v>
      </c>
      <c r="I71" s="11">
        <v>43647</v>
      </c>
      <c r="J71" s="11">
        <v>43678</v>
      </c>
      <c r="K71" s="11">
        <v>43709</v>
      </c>
      <c r="L71" s="11">
        <v>43739</v>
      </c>
      <c r="M71" s="11">
        <v>43770</v>
      </c>
      <c r="N71" s="11">
        <v>43800</v>
      </c>
      <c r="O71" s="11">
        <v>43831</v>
      </c>
      <c r="P71" s="11">
        <v>43862</v>
      </c>
      <c r="Q71" s="11">
        <v>43891</v>
      </c>
      <c r="R71" s="11">
        <v>43922</v>
      </c>
      <c r="S71" s="11">
        <v>43952</v>
      </c>
      <c r="T71" s="11">
        <v>43983</v>
      </c>
      <c r="U71" s="11">
        <v>44013</v>
      </c>
      <c r="V71" s="11">
        <v>44044</v>
      </c>
      <c r="W71" s="11">
        <v>44075</v>
      </c>
      <c r="X71" s="11">
        <v>44105</v>
      </c>
      <c r="Y71" s="11">
        <v>44136</v>
      </c>
      <c r="Z71" s="11">
        <v>44166</v>
      </c>
      <c r="AA71" s="11">
        <v>44197</v>
      </c>
      <c r="AB71" s="11">
        <v>44228</v>
      </c>
      <c r="AC71" s="11">
        <v>44256</v>
      </c>
      <c r="AD71" s="11">
        <v>44287</v>
      </c>
      <c r="AE71" s="11">
        <v>44317</v>
      </c>
      <c r="AF71" s="11">
        <v>44348</v>
      </c>
      <c r="AG71" s="11">
        <v>44378</v>
      </c>
      <c r="AH71" s="11">
        <v>44409</v>
      </c>
      <c r="AI71" s="11">
        <v>44440</v>
      </c>
      <c r="AJ71" s="27" t="s">
        <v>207</v>
      </c>
    </row>
    <row r="72" spans="1:36" x14ac:dyDescent="0.3">
      <c r="A72" t="s">
        <v>7</v>
      </c>
      <c r="B72" t="e">
        <f>VLOOKUP(A72,OVERVIEW!$A$2:$B$63,2,FALSE)</f>
        <v>#N/A</v>
      </c>
      <c r="C72" s="6">
        <v>0.51403725256105903</v>
      </c>
      <c r="D72" s="6">
        <v>0.50981671293672504</v>
      </c>
      <c r="E72" s="6">
        <v>0.52640031071748805</v>
      </c>
      <c r="F72" s="6">
        <v>0.52193421321890598</v>
      </c>
      <c r="G72" s="6">
        <v>0.53484951101272704</v>
      </c>
      <c r="H72" s="6">
        <v>0.51052411558403199</v>
      </c>
      <c r="I72" s="6">
        <v>0.52491502747096497</v>
      </c>
      <c r="J72" s="6">
        <v>0.51786539003651699</v>
      </c>
      <c r="K72" s="6">
        <v>0.51546611907735096</v>
      </c>
      <c r="L72" s="6">
        <v>0.51583223931313005</v>
      </c>
      <c r="M72" s="6">
        <v>0.53257499542479403</v>
      </c>
      <c r="N72" s="6">
        <v>0.54916876500898504</v>
      </c>
      <c r="O72" s="6">
        <v>0.50778548429533199</v>
      </c>
      <c r="P72" s="6">
        <v>0.49325583538934997</v>
      </c>
      <c r="Q72" s="6">
        <v>0.454638261386137</v>
      </c>
      <c r="R72" s="6">
        <v>0.28121548428131499</v>
      </c>
      <c r="S72" s="6">
        <v>0.27639851590125603</v>
      </c>
      <c r="T72" s="6">
        <v>0.31879698568432902</v>
      </c>
      <c r="U72" s="6">
        <v>0.48020547317620998</v>
      </c>
      <c r="V72" s="6">
        <v>0.38731791625515</v>
      </c>
      <c r="W72" s="6">
        <v>0.47783641174887198</v>
      </c>
      <c r="X72" s="6">
        <v>0.50574544661849796</v>
      </c>
      <c r="Y72" s="6">
        <v>0.47906475481489602</v>
      </c>
      <c r="Z72" s="6">
        <v>0.473286786108432</v>
      </c>
      <c r="AA72" s="6">
        <v>0.32925128932450598</v>
      </c>
      <c r="AB72" s="6">
        <v>0.26919999626644903</v>
      </c>
      <c r="AC72" s="6">
        <v>0.29082686908323002</v>
      </c>
      <c r="AD72" s="6">
        <v>0.39453077051775698</v>
      </c>
      <c r="AE72" s="6">
        <v>0.49765595750235497</v>
      </c>
      <c r="AF72" s="6">
        <v>0.47930773660311898</v>
      </c>
      <c r="AG72" s="6">
        <v>0.49275024632108499</v>
      </c>
      <c r="AH72" s="6">
        <v>0.50654802764826101</v>
      </c>
      <c r="AI72" s="6">
        <v>0.49261419995543598</v>
      </c>
      <c r="AJ72" t="e">
        <f>INDEX(OVERVIEW!$C$2:$C$63,MATCH('Share elsewhere time series'!A72,OVERVIEW!$A$2:$A$63,0))</f>
        <v>#N/A</v>
      </c>
    </row>
    <row r="73" spans="1:36" x14ac:dyDescent="0.3">
      <c r="A73" t="s">
        <v>8</v>
      </c>
      <c r="B73" t="str">
        <f>VLOOKUP(A73,OVERVIEW!$A$2:$B$63,2,FALSE)</f>
        <v>Moderately Strong</v>
      </c>
      <c r="C73" s="6">
        <v>0.48514182064517303</v>
      </c>
      <c r="D73" s="6">
        <v>0.59600050253349601</v>
      </c>
      <c r="E73" s="6">
        <v>0.44647610232816498</v>
      </c>
      <c r="F73" s="6">
        <v>0.525715465979398</v>
      </c>
      <c r="G73" s="6">
        <v>0.46203190392855698</v>
      </c>
      <c r="H73" s="6">
        <v>0.432975328046938</v>
      </c>
      <c r="I73" s="6">
        <v>0.47921480252315402</v>
      </c>
      <c r="J73" s="6">
        <v>0.39974833211601501</v>
      </c>
      <c r="K73" s="6">
        <v>0.44022248283731702</v>
      </c>
      <c r="L73" s="6">
        <v>0.58137735538831603</v>
      </c>
      <c r="M73" s="6">
        <v>0.46926859330078602</v>
      </c>
      <c r="N73" s="6">
        <v>0.46435332622984499</v>
      </c>
      <c r="O73" s="6">
        <v>0.50943628424565401</v>
      </c>
      <c r="P73" s="6">
        <v>0.560907118860138</v>
      </c>
      <c r="Q73" s="6">
        <v>0.55234568891781299</v>
      </c>
      <c r="R73" s="6">
        <v>0.39417822040496903</v>
      </c>
      <c r="S73" s="6">
        <v>0.36563253186825001</v>
      </c>
      <c r="T73" s="6">
        <v>0.514195710271379</v>
      </c>
      <c r="U73" s="6">
        <v>0.53848706631423204</v>
      </c>
      <c r="V73" s="6">
        <v>0.42286495910401001</v>
      </c>
      <c r="W73" s="6">
        <v>0.60365069255867598</v>
      </c>
      <c r="X73" s="6">
        <v>0.54826141839328402</v>
      </c>
      <c r="Y73" s="6">
        <v>0.39102074226778799</v>
      </c>
      <c r="Z73" s="6">
        <v>0.36662933323698899</v>
      </c>
      <c r="AA73" s="6">
        <v>0.44216076722894398</v>
      </c>
      <c r="AB73" s="6">
        <v>0.41892921628930302</v>
      </c>
      <c r="AC73" s="6">
        <v>0.40267163002133799</v>
      </c>
      <c r="AD73" s="6">
        <v>0.477913597023707</v>
      </c>
      <c r="AE73" s="6">
        <v>0.60015026004861205</v>
      </c>
      <c r="AF73" s="6">
        <v>0.424989433491891</v>
      </c>
      <c r="AG73" s="6">
        <v>0.38767164602902099</v>
      </c>
      <c r="AH73" s="6">
        <v>0.58349885148304803</v>
      </c>
      <c r="AI73" s="6">
        <v>0.44510540651417402</v>
      </c>
      <c r="AJ73" t="str">
        <f>INDEX(OVERVIEW!$C$2:$C$63,MATCH('Share elsewhere time series'!A73,OVERVIEW!$A$2:$A$63,0))</f>
        <v>Strong</v>
      </c>
    </row>
    <row r="74" spans="1:36" x14ac:dyDescent="0.3">
      <c r="A74" t="s">
        <v>9</v>
      </c>
      <c r="B74" t="str">
        <f>VLOOKUP(A74,OVERVIEW!$A$2:$B$63,2,FALSE)</f>
        <v>Weak</v>
      </c>
      <c r="C74" s="6">
        <v>0.213970577701249</v>
      </c>
      <c r="D74" s="6">
        <v>0.22585617710103301</v>
      </c>
      <c r="E74" s="6">
        <v>0.22932369481523601</v>
      </c>
      <c r="F74" s="6">
        <v>0.23809064663813401</v>
      </c>
      <c r="G74" s="6">
        <v>0.20172488957978199</v>
      </c>
      <c r="H74" s="6">
        <v>0.209880532922192</v>
      </c>
      <c r="I74" s="6">
        <v>0.20966168066018101</v>
      </c>
      <c r="J74" s="6">
        <v>0.214771516994332</v>
      </c>
      <c r="K74" s="6">
        <v>0.19659437399347199</v>
      </c>
      <c r="L74" s="6">
        <v>0.21129084207700399</v>
      </c>
      <c r="M74" s="6">
        <v>0.20025023078901899</v>
      </c>
      <c r="N74" s="6">
        <v>0.189200010701365</v>
      </c>
      <c r="O74" s="6">
        <v>0.21061209800611899</v>
      </c>
      <c r="P74" s="6">
        <v>0.206863021684114</v>
      </c>
      <c r="Q74" s="6">
        <v>0.18812171486881399</v>
      </c>
      <c r="R74" s="6">
        <v>0.14371565971599201</v>
      </c>
      <c r="S74" s="6">
        <v>0.14581292347124</v>
      </c>
      <c r="T74" s="6">
        <v>0.16245330562372601</v>
      </c>
      <c r="U74" s="6">
        <v>0.17263730651450401</v>
      </c>
      <c r="V74" s="6">
        <v>0.18222227509693101</v>
      </c>
      <c r="W74" s="6">
        <v>0.183706032073262</v>
      </c>
      <c r="X74" s="6">
        <v>0.163756134985233</v>
      </c>
      <c r="Y74" s="6">
        <v>0.14987654936379899</v>
      </c>
      <c r="Z74" s="6">
        <v>0.143052472760197</v>
      </c>
      <c r="AA74" s="6">
        <v>0.132456483219938</v>
      </c>
      <c r="AB74" s="6">
        <v>0.142589879737437</v>
      </c>
      <c r="AC74" s="6">
        <v>0.14003665026518899</v>
      </c>
      <c r="AD74" s="6">
        <v>0.16869432432859099</v>
      </c>
      <c r="AE74" s="6">
        <v>0.17854590753759</v>
      </c>
      <c r="AF74" s="6">
        <v>0.20915369018039801</v>
      </c>
      <c r="AG74" s="6">
        <v>0.18980504794631101</v>
      </c>
      <c r="AH74" s="6">
        <v>0.206693060959732</v>
      </c>
      <c r="AI74" s="6">
        <v>0.18751745735970901</v>
      </c>
      <c r="AJ74" t="str">
        <f>INDEX(OVERVIEW!$C$2:$C$63,MATCH('Share elsewhere time series'!A74,OVERVIEW!$A$2:$A$63,0))</f>
        <v>Weak</v>
      </c>
    </row>
    <row r="75" spans="1:36" x14ac:dyDescent="0.3">
      <c r="A75" t="s">
        <v>10</v>
      </c>
      <c r="B75" t="str">
        <f>VLOOKUP(A75,OVERVIEW!$A$2:$B$63,2,FALSE)</f>
        <v>Weak</v>
      </c>
      <c r="C75" s="6">
        <v>0.38321467017508398</v>
      </c>
      <c r="D75" s="6">
        <v>0.37582478644665301</v>
      </c>
      <c r="E75" s="6">
        <v>0.37980535976110302</v>
      </c>
      <c r="F75" s="6">
        <v>0.38839967584233698</v>
      </c>
      <c r="G75" s="6">
        <v>0.39017360277405699</v>
      </c>
      <c r="H75" s="6">
        <v>0.38239141329809001</v>
      </c>
      <c r="I75" s="6">
        <v>0.36952427902335899</v>
      </c>
      <c r="J75" s="6">
        <v>0.35844850667035999</v>
      </c>
      <c r="K75" s="6">
        <v>0.35794369570923101</v>
      </c>
      <c r="L75" s="6">
        <v>0.38402068554511998</v>
      </c>
      <c r="M75" s="6">
        <v>0.38230524989408998</v>
      </c>
      <c r="N75" s="6">
        <v>0.37762359318276401</v>
      </c>
      <c r="O75" s="6">
        <v>0.34214792572744301</v>
      </c>
      <c r="P75" s="6">
        <v>0.34595707638203799</v>
      </c>
      <c r="Q75" s="6">
        <v>0.30286516694645299</v>
      </c>
      <c r="R75" s="6">
        <v>0.21513658837300001</v>
      </c>
      <c r="S75" s="6">
        <v>0.23369181362934499</v>
      </c>
      <c r="T75" s="6">
        <v>0.28622247048899502</v>
      </c>
      <c r="U75" s="6">
        <v>0.31203144511667202</v>
      </c>
      <c r="V75" s="6">
        <v>0.31328693645801697</v>
      </c>
      <c r="W75" s="6">
        <v>0.32049870762639099</v>
      </c>
      <c r="X75" s="6">
        <v>0.32671596335483299</v>
      </c>
      <c r="Y75" s="6">
        <v>0.29460272428596601</v>
      </c>
      <c r="Z75" s="6">
        <v>0.29713630840156602</v>
      </c>
      <c r="AA75" s="6">
        <v>0.245718555847978</v>
      </c>
      <c r="AB75" s="6">
        <v>0.24807377325104599</v>
      </c>
      <c r="AC75" s="6">
        <v>0.27102896538188598</v>
      </c>
      <c r="AD75" s="6">
        <v>0.31570097643650002</v>
      </c>
      <c r="AE75" s="6">
        <v>0.31867145942603198</v>
      </c>
      <c r="AF75" s="6">
        <v>0.296731138506658</v>
      </c>
      <c r="AG75" s="6">
        <v>0.307809815433639</v>
      </c>
      <c r="AH75" s="6">
        <v>0.30351796154020599</v>
      </c>
      <c r="AI75" s="6">
        <v>0.29938581266623499</v>
      </c>
      <c r="AJ75" t="str">
        <f>INDEX(OVERVIEW!$C$2:$C$63,MATCH('Share elsewhere time series'!A75,OVERVIEW!$A$2:$A$63,0))</f>
        <v>Weak</v>
      </c>
    </row>
    <row r="76" spans="1:36" x14ac:dyDescent="0.3">
      <c r="A76" t="s">
        <v>11</v>
      </c>
      <c r="B76" t="str">
        <f>VLOOKUP(A76,OVERVIEW!$A$2:$B$63,2,FALSE)</f>
        <v>Weak</v>
      </c>
      <c r="C76" s="6">
        <v>0.14069664388751299</v>
      </c>
      <c r="D76" s="6">
        <v>0.13758511679461599</v>
      </c>
      <c r="E76" s="6">
        <v>0.13276421066687799</v>
      </c>
      <c r="F76" s="6">
        <v>0.150064301747867</v>
      </c>
      <c r="G76" s="6">
        <v>0.12524527084696699</v>
      </c>
      <c r="H76" s="6">
        <v>0.142179417177215</v>
      </c>
      <c r="I76" s="6">
        <v>0.120595137375047</v>
      </c>
      <c r="J76" s="6">
        <v>0.134355934099983</v>
      </c>
      <c r="K76" s="6">
        <v>0.123677780094525</v>
      </c>
      <c r="L76" s="6">
        <v>0.12813425985293</v>
      </c>
      <c r="M76" s="6">
        <v>0.130613717095419</v>
      </c>
      <c r="N76" s="6">
        <v>0.13684697910521501</v>
      </c>
      <c r="O76" s="6">
        <v>0.103628332684028</v>
      </c>
      <c r="P76" s="6">
        <v>0.13348059581437399</v>
      </c>
      <c r="Q76" s="6">
        <v>0.100014055310071</v>
      </c>
      <c r="R76" s="6">
        <v>9.0021639044505206E-2</v>
      </c>
      <c r="S76" s="6">
        <v>0.14533589326273999</v>
      </c>
      <c r="T76" s="6">
        <v>0.12141439840063301</v>
      </c>
      <c r="U76" s="6">
        <v>0.111020784720847</v>
      </c>
      <c r="V76" s="6">
        <v>0.117396733513374</v>
      </c>
      <c r="W76" s="6">
        <v>0.11389961299521401</v>
      </c>
      <c r="X76" s="6">
        <v>0.101397619064195</v>
      </c>
      <c r="Y76" s="6">
        <v>9.2414591930952097E-2</v>
      </c>
      <c r="Z76" s="6">
        <v>0.11340906704131901</v>
      </c>
      <c r="AA76" s="6">
        <v>9.52953893677949E-2</v>
      </c>
      <c r="AB76" s="6">
        <v>8.9471691526704394E-2</v>
      </c>
      <c r="AC76" s="6">
        <v>0.11695746311109</v>
      </c>
      <c r="AD76" s="6">
        <v>0.104739958577359</v>
      </c>
      <c r="AE76" s="6">
        <v>0.10888500608887999</v>
      </c>
      <c r="AF76" s="6">
        <v>0.12650080449989701</v>
      </c>
      <c r="AG76" s="6">
        <v>0.12320643105146301</v>
      </c>
      <c r="AH76" s="6">
        <v>0.120980588876148</v>
      </c>
      <c r="AI76" s="6">
        <v>9.9166355993889496E-2</v>
      </c>
      <c r="AJ76" t="str">
        <f>INDEX(OVERVIEW!$C$2:$C$63,MATCH('Share elsewhere time series'!A76,OVERVIEW!$A$2:$A$63,0))</f>
        <v>Weak</v>
      </c>
    </row>
    <row r="77" spans="1:36" x14ac:dyDescent="0.3">
      <c r="A77" t="s">
        <v>12</v>
      </c>
      <c r="B77" t="str">
        <f>VLOOKUP(A77,OVERVIEW!$A$2:$B$63,2,FALSE)</f>
        <v>Strong</v>
      </c>
      <c r="C77" s="6">
        <v>0.57992966220603004</v>
      </c>
      <c r="D77" s="6">
        <v>0.60585890961339595</v>
      </c>
      <c r="E77" s="6">
        <v>0.59611203826339998</v>
      </c>
      <c r="F77" s="6">
        <v>0.60502727764381403</v>
      </c>
      <c r="G77" s="6">
        <v>0.614660461682771</v>
      </c>
      <c r="H77" s="6">
        <v>0.60339140400021096</v>
      </c>
      <c r="I77" s="6">
        <v>0.57896915131335402</v>
      </c>
      <c r="J77" s="6">
        <v>0.59572141972981496</v>
      </c>
      <c r="K77" s="6">
        <v>0.59595045711477301</v>
      </c>
      <c r="L77" s="6">
        <v>0.60088269022797602</v>
      </c>
      <c r="M77" s="6">
        <v>0.63004299660173801</v>
      </c>
      <c r="N77" s="6">
        <v>0.58792339400390603</v>
      </c>
      <c r="O77" s="6">
        <v>0.57278660963416905</v>
      </c>
      <c r="P77" s="6">
        <v>0.60064579189434197</v>
      </c>
      <c r="Q77" s="6">
        <v>0.57276409842592102</v>
      </c>
      <c r="R77" s="6">
        <v>0.32105042857138999</v>
      </c>
      <c r="S77" s="6">
        <v>0.35217595421980102</v>
      </c>
      <c r="T77" s="6">
        <v>0.39882193443769898</v>
      </c>
      <c r="U77" s="6">
        <v>0.48868697961123098</v>
      </c>
      <c r="V77" s="6">
        <v>0.51259190891362605</v>
      </c>
      <c r="W77" s="6">
        <v>0.48072422045003799</v>
      </c>
      <c r="X77" s="6">
        <v>0.48716993354099303</v>
      </c>
      <c r="Y77" s="6">
        <v>0.42341467469327598</v>
      </c>
      <c r="Z77" s="6">
        <v>0.43850319978360802</v>
      </c>
      <c r="AA77" s="6">
        <v>0.38052188628872702</v>
      </c>
      <c r="AB77" s="6">
        <v>0.406717994458273</v>
      </c>
      <c r="AC77" s="6">
        <v>0.41999211713419499</v>
      </c>
      <c r="AD77" s="6">
        <v>0.43969888507940902</v>
      </c>
      <c r="AE77" s="6">
        <v>0.51248243139674998</v>
      </c>
      <c r="AF77" s="6">
        <v>0.52831296645822401</v>
      </c>
      <c r="AG77" s="6">
        <v>0.54770626932863298</v>
      </c>
      <c r="AH77" s="6">
        <v>0.57709136402524197</v>
      </c>
      <c r="AI77" s="6">
        <v>0.58512193723281603</v>
      </c>
      <c r="AJ77" t="str">
        <f>INDEX(OVERVIEW!$C$2:$C$63,MATCH('Share elsewhere time series'!A77,OVERVIEW!$A$2:$A$63,0))</f>
        <v>Strong</v>
      </c>
    </row>
    <row r="78" spans="1:36" x14ac:dyDescent="0.3">
      <c r="A78" t="s">
        <v>13</v>
      </c>
      <c r="B78" t="str">
        <f>VLOOKUP(A78,OVERVIEW!$A$2:$B$63,2,FALSE)</f>
        <v>Moderately Weak</v>
      </c>
      <c r="C78" s="6">
        <v>0.44197648180441301</v>
      </c>
      <c r="D78" s="6">
        <v>0.453826466861177</v>
      </c>
      <c r="E78" s="6">
        <v>0.43869632941145098</v>
      </c>
      <c r="F78" s="6">
        <v>0.430140511258017</v>
      </c>
      <c r="G78" s="6">
        <v>0.42531445268493501</v>
      </c>
      <c r="H78" s="6">
        <v>0.43228397254756101</v>
      </c>
      <c r="I78" s="6">
        <v>0.44843537629077401</v>
      </c>
      <c r="J78" s="6">
        <v>0.41326581717854599</v>
      </c>
      <c r="K78" s="6">
        <v>0.41039672931016102</v>
      </c>
      <c r="L78" s="6">
        <v>0.42973692899031302</v>
      </c>
      <c r="M78" s="6">
        <v>0.44212241851914003</v>
      </c>
      <c r="N78" s="6">
        <v>0.44052689560212299</v>
      </c>
      <c r="O78" s="6">
        <v>0.41730690454066199</v>
      </c>
      <c r="P78" s="6">
        <v>0.42934349351379802</v>
      </c>
      <c r="Q78" s="6">
        <v>0.36304938178011498</v>
      </c>
      <c r="R78" s="6">
        <v>0.25411712908274797</v>
      </c>
      <c r="S78" s="6">
        <v>0.31372414271148003</v>
      </c>
      <c r="T78" s="6">
        <v>0.35721170161399102</v>
      </c>
      <c r="U78" s="6">
        <v>0.36675167463673702</v>
      </c>
      <c r="V78" s="6">
        <v>0.368939315729502</v>
      </c>
      <c r="W78" s="6">
        <v>0.37454433592074898</v>
      </c>
      <c r="X78" s="6">
        <v>0.35382766344917399</v>
      </c>
      <c r="Y78" s="6">
        <v>0.29770952869880302</v>
      </c>
      <c r="Z78" s="6">
        <v>0.37989168109715199</v>
      </c>
      <c r="AA78" s="6">
        <v>0.313065179893464</v>
      </c>
      <c r="AB78" s="6">
        <v>0.30998222994346097</v>
      </c>
      <c r="AC78" s="6">
        <v>0.35000208651414</v>
      </c>
      <c r="AD78" s="6">
        <v>0.38317108293122498</v>
      </c>
      <c r="AE78" s="6">
        <v>0.38638119476518401</v>
      </c>
      <c r="AF78" s="6">
        <v>0.36956335069412499</v>
      </c>
      <c r="AG78" s="6">
        <v>0.39330343570829401</v>
      </c>
      <c r="AH78" s="6">
        <v>0.40215159182311</v>
      </c>
      <c r="AI78" s="6">
        <v>0.37688422106199199</v>
      </c>
      <c r="AJ78" t="str">
        <f>INDEX(OVERVIEW!$C$2:$C$63,MATCH('Share elsewhere time series'!A78,OVERVIEW!$A$2:$A$63,0))</f>
        <v>Weak</v>
      </c>
    </row>
    <row r="79" spans="1:36" x14ac:dyDescent="0.3">
      <c r="A79" t="s">
        <v>14</v>
      </c>
      <c r="B79" t="str">
        <f>VLOOKUP(A79,OVERVIEW!$A$2:$B$63,2,FALSE)</f>
        <v>Weak</v>
      </c>
      <c r="C79" s="6">
        <v>0.457455630176337</v>
      </c>
      <c r="D79" s="6">
        <v>0.487052245586376</v>
      </c>
      <c r="E79" s="6">
        <v>0.490189104146879</v>
      </c>
      <c r="F79" s="6">
        <v>0.55418872276208697</v>
      </c>
      <c r="G79" s="6">
        <v>0.542277388590514</v>
      </c>
      <c r="H79" s="6">
        <v>0.52377580493150999</v>
      </c>
      <c r="I79" s="6">
        <v>0.58042689368453804</v>
      </c>
      <c r="J79" s="6">
        <v>0.63083494118210304</v>
      </c>
      <c r="K79" s="6">
        <v>0.55409675487458598</v>
      </c>
      <c r="L79" s="6">
        <v>0.608947514344788</v>
      </c>
      <c r="M79" s="6">
        <v>0.52309765277138498</v>
      </c>
      <c r="N79" s="6">
        <v>0.43498314006293398</v>
      </c>
      <c r="O79" s="6">
        <v>0.43928503889658499</v>
      </c>
      <c r="P79" s="6">
        <v>0.48349995401650298</v>
      </c>
      <c r="Q79" s="6">
        <v>0.44955795724209402</v>
      </c>
      <c r="R79" s="6">
        <v>0.20641229890804</v>
      </c>
      <c r="S79" s="6">
        <v>0.245114785710074</v>
      </c>
      <c r="T79" s="6">
        <v>0.32926676441427599</v>
      </c>
      <c r="U79" s="6">
        <v>0.53131857852707398</v>
      </c>
      <c r="V79" s="6">
        <v>0.60818496383691401</v>
      </c>
      <c r="W79" s="6">
        <v>0.572726766867801</v>
      </c>
      <c r="X79" s="6">
        <v>0.50032784718046996</v>
      </c>
      <c r="Y79" s="6">
        <v>0.30325012681224101</v>
      </c>
      <c r="Z79" s="6">
        <v>0.32523949685129</v>
      </c>
      <c r="AA79" s="6">
        <v>0.23440405611773399</v>
      </c>
      <c r="AB79" s="6">
        <v>0.244248727516373</v>
      </c>
      <c r="AC79" s="6">
        <v>0.26015818709920602</v>
      </c>
      <c r="AD79" s="6">
        <v>0.37455905097862902</v>
      </c>
      <c r="AE79" s="6">
        <v>0.48984423229558499</v>
      </c>
      <c r="AF79" s="6">
        <v>0.629247428275583</v>
      </c>
      <c r="AG79" s="6">
        <v>0.68254907130195097</v>
      </c>
      <c r="AH79" s="6">
        <v>0.69501725229609201</v>
      </c>
      <c r="AI79" s="6">
        <v>0.63577144637296601</v>
      </c>
      <c r="AJ79" t="str">
        <f>INDEX(OVERVIEW!$C$2:$C$63,MATCH('Share elsewhere time series'!A79,OVERVIEW!$A$2:$A$63,0))</f>
        <v>Weak</v>
      </c>
    </row>
    <row r="80" spans="1:36" x14ac:dyDescent="0.3">
      <c r="A80" t="s">
        <v>15</v>
      </c>
      <c r="B80" t="str">
        <f>VLOOKUP(A80,OVERVIEW!$A$2:$B$63,2,FALSE)</f>
        <v>Strong</v>
      </c>
      <c r="C80" s="6">
        <v>0.44986092607875999</v>
      </c>
      <c r="D80" s="6">
        <v>0.48435035090386802</v>
      </c>
      <c r="E80" s="6">
        <v>0.48613157026866899</v>
      </c>
      <c r="F80" s="6">
        <v>0.52375026346639197</v>
      </c>
      <c r="G80" s="6">
        <v>0.50036091037297503</v>
      </c>
      <c r="H80" s="6">
        <v>0.49079773957781703</v>
      </c>
      <c r="I80" s="6">
        <v>0.53881116572406595</v>
      </c>
      <c r="J80" s="6">
        <v>0.57151954053257004</v>
      </c>
      <c r="K80" s="6">
        <v>0.51019681620866897</v>
      </c>
      <c r="L80" s="6">
        <v>0.48271047125521799</v>
      </c>
      <c r="M80" s="6">
        <v>0.462001646469546</v>
      </c>
      <c r="N80" s="6">
        <v>0.42628620085465602</v>
      </c>
      <c r="O80" s="6">
        <v>0.41542923540436699</v>
      </c>
      <c r="P80" s="6">
        <v>0.44432431005877698</v>
      </c>
      <c r="Q80" s="6">
        <v>0.40961634826785998</v>
      </c>
      <c r="R80" s="6">
        <v>0.15367694333037399</v>
      </c>
      <c r="S80" s="6">
        <v>0.32959251486355501</v>
      </c>
      <c r="T80" s="6">
        <v>0.34236124219360897</v>
      </c>
      <c r="U80" s="6">
        <v>0.52826273990371497</v>
      </c>
      <c r="V80" s="6">
        <v>0.62956558973699706</v>
      </c>
      <c r="W80" s="6">
        <v>0.57905867441547398</v>
      </c>
      <c r="X80" s="6">
        <v>0.53263581642447599</v>
      </c>
      <c r="Y80" s="6">
        <v>0.31920401321959102</v>
      </c>
      <c r="Z80" s="6">
        <v>0.32959571226062301</v>
      </c>
      <c r="AA80" s="6">
        <v>0.19112907195967099</v>
      </c>
      <c r="AB80" s="6">
        <v>0.26263026664421901</v>
      </c>
      <c r="AC80" s="6">
        <v>0.20898060517707201</v>
      </c>
      <c r="AD80" s="6">
        <v>0.411585096242502</v>
      </c>
      <c r="AE80" s="6">
        <v>0.48644721934470297</v>
      </c>
      <c r="AF80" s="6">
        <v>0.59669597742413805</v>
      </c>
      <c r="AG80" s="6">
        <v>0.64537444716265102</v>
      </c>
      <c r="AH80" s="6">
        <v>0.68157344547533205</v>
      </c>
      <c r="AI80" s="6">
        <v>0.558533008982257</v>
      </c>
      <c r="AJ80" t="str">
        <f>INDEX(OVERVIEW!$C$2:$C$63,MATCH('Share elsewhere time series'!A80,OVERVIEW!$A$2:$A$63,0))</f>
        <v>Strong</v>
      </c>
    </row>
    <row r="81" spans="1:36" x14ac:dyDescent="0.3">
      <c r="A81" t="s">
        <v>16</v>
      </c>
      <c r="B81" t="str">
        <f>VLOOKUP(A81,OVERVIEW!$A$2:$B$63,2,FALSE)</f>
        <v>Moderately Weak</v>
      </c>
      <c r="C81" s="6">
        <v>0.26279911756505703</v>
      </c>
      <c r="D81" s="6">
        <v>0.30732568729596299</v>
      </c>
      <c r="E81" s="6">
        <v>0.28439131780171301</v>
      </c>
      <c r="F81" s="6">
        <v>0.283942997499258</v>
      </c>
      <c r="G81" s="6">
        <v>0.28773619360542702</v>
      </c>
      <c r="H81" s="6">
        <v>0.25839294583032002</v>
      </c>
      <c r="I81" s="6">
        <v>0.26464186186377903</v>
      </c>
      <c r="J81" s="6">
        <v>0.24935037159596901</v>
      </c>
      <c r="K81" s="6">
        <v>0.25827697053554299</v>
      </c>
      <c r="L81" s="6">
        <v>0.27541720718305701</v>
      </c>
      <c r="M81" s="6">
        <v>0.24650635146317601</v>
      </c>
      <c r="N81" s="6">
        <v>0.243315512880933</v>
      </c>
      <c r="O81" s="6">
        <v>0.256461858402876</v>
      </c>
      <c r="P81" s="6">
        <v>0.26605603128467797</v>
      </c>
      <c r="Q81" s="6">
        <v>0.24536134478966401</v>
      </c>
      <c r="R81" s="6">
        <v>0.19018898511229801</v>
      </c>
      <c r="S81" s="6">
        <v>0.20006016174990701</v>
      </c>
      <c r="T81" s="6">
        <v>0.18966345369957699</v>
      </c>
      <c r="U81" s="6">
        <v>0.22562609817955601</v>
      </c>
      <c r="V81" s="6">
        <v>0.186050268244175</v>
      </c>
      <c r="W81" s="6">
        <v>0.19641190166085301</v>
      </c>
      <c r="X81" s="6">
        <v>0.19131499924381701</v>
      </c>
      <c r="Y81" s="6">
        <v>0.18966311496223501</v>
      </c>
      <c r="Z81" s="6">
        <v>0.17363999304469099</v>
      </c>
      <c r="AA81" s="6">
        <v>0.19515219992727101</v>
      </c>
      <c r="AB81" s="6">
        <v>0.177429778308102</v>
      </c>
      <c r="AC81" s="6">
        <v>0.20662206193389199</v>
      </c>
      <c r="AD81" s="6">
        <v>0.187412777145466</v>
      </c>
      <c r="AE81" s="6">
        <v>0.19846343356914001</v>
      </c>
      <c r="AF81" s="6">
        <v>0.23267613003403001</v>
      </c>
      <c r="AG81" s="6">
        <v>0.23092534059306699</v>
      </c>
      <c r="AH81" s="6">
        <v>0.22359627217336001</v>
      </c>
      <c r="AI81" s="6">
        <v>0.22339886113136101</v>
      </c>
      <c r="AJ81" t="str">
        <f>INDEX(OVERVIEW!$C$2:$C$63,MATCH('Share elsewhere time series'!A81,OVERVIEW!$A$2:$A$63,0))</f>
        <v>Weak</v>
      </c>
    </row>
    <row r="82" spans="1:36" x14ac:dyDescent="0.3">
      <c r="A82" t="s">
        <v>17</v>
      </c>
      <c r="B82" t="str">
        <f>VLOOKUP(A82,OVERVIEW!$A$2:$B$63,2,FALSE)</f>
        <v>Strong</v>
      </c>
      <c r="C82" s="6">
        <v>0.49152201425448599</v>
      </c>
      <c r="D82" s="6">
        <v>0.52540179641685902</v>
      </c>
      <c r="E82" s="6">
        <v>0.52047389962670298</v>
      </c>
      <c r="F82" s="6">
        <v>0.56479842719440199</v>
      </c>
      <c r="G82" s="6">
        <v>0.54911867667310998</v>
      </c>
      <c r="H82" s="6">
        <v>0.54525424363599495</v>
      </c>
      <c r="I82" s="6">
        <v>0.54594042137885701</v>
      </c>
      <c r="J82" s="6">
        <v>0.58570790340436796</v>
      </c>
      <c r="K82" s="6">
        <v>0.52547007673406498</v>
      </c>
      <c r="L82" s="6">
        <v>0.51821233889467599</v>
      </c>
      <c r="M82" s="6">
        <v>0.52015473581258598</v>
      </c>
      <c r="N82" s="6">
        <v>0.49440710707545699</v>
      </c>
      <c r="O82" s="6">
        <v>0.48517383330160802</v>
      </c>
      <c r="P82" s="6">
        <v>0.50946324561483403</v>
      </c>
      <c r="Q82" s="6">
        <v>0.44127873850232502</v>
      </c>
      <c r="R82" s="6">
        <v>0.176766714604841</v>
      </c>
      <c r="S82" s="6">
        <v>0.23419493960375201</v>
      </c>
      <c r="T82" s="6">
        <v>0.36896760468366302</v>
      </c>
      <c r="U82" s="6">
        <v>0.53686198237907101</v>
      </c>
      <c r="V82" s="6">
        <v>0.62335460655623398</v>
      </c>
      <c r="W82" s="6">
        <v>0.58437770409545298</v>
      </c>
      <c r="X82" s="6">
        <v>0.53606757704986296</v>
      </c>
      <c r="Y82" s="6">
        <v>0.32241615215033698</v>
      </c>
      <c r="Z82" s="6">
        <v>0.418510539260114</v>
      </c>
      <c r="AA82" s="6">
        <v>0.20362785929841901</v>
      </c>
      <c r="AB82" s="6">
        <v>0.24568890996369799</v>
      </c>
      <c r="AC82" s="6">
        <v>0.27373695284572602</v>
      </c>
      <c r="AD82" s="6">
        <v>0.43876471027695702</v>
      </c>
      <c r="AE82" s="6">
        <v>0.54023234741803905</v>
      </c>
      <c r="AF82" s="6">
        <v>0.59442055960985296</v>
      </c>
      <c r="AG82" s="6">
        <v>0.61591395070829602</v>
      </c>
      <c r="AH82" s="6">
        <v>0.65296545624041702</v>
      </c>
      <c r="AI82" s="6">
        <v>0.574485986742442</v>
      </c>
      <c r="AJ82" t="str">
        <f>INDEX(OVERVIEW!$C$2:$C$63,MATCH('Share elsewhere time series'!A82,OVERVIEW!$A$2:$A$63,0))</f>
        <v>Strong</v>
      </c>
    </row>
    <row r="83" spans="1:36" x14ac:dyDescent="0.3">
      <c r="A83" t="s">
        <v>18</v>
      </c>
      <c r="B83" t="str">
        <f>VLOOKUP(A83,OVERVIEW!$A$2:$B$63,2,FALSE)</f>
        <v>Strong</v>
      </c>
      <c r="C83" s="6">
        <v>0.45967423608712898</v>
      </c>
      <c r="D83" s="6">
        <v>0.48444586689962799</v>
      </c>
      <c r="E83" s="6">
        <v>0.48086499304238101</v>
      </c>
      <c r="F83" s="6">
        <v>0.484862770268216</v>
      </c>
      <c r="G83" s="6">
        <v>0.48383498616183201</v>
      </c>
      <c r="H83" s="6">
        <v>0.47397373338257298</v>
      </c>
      <c r="I83" s="6">
        <v>0.46428369262837899</v>
      </c>
      <c r="J83" s="6">
        <v>0.48639353286885301</v>
      </c>
      <c r="K83" s="6">
        <v>0.47257083558574697</v>
      </c>
      <c r="L83" s="6">
        <v>0.47608586172860501</v>
      </c>
      <c r="M83" s="6">
        <v>0.48176526872153302</v>
      </c>
      <c r="N83" s="6">
        <v>0.43812572070247802</v>
      </c>
      <c r="O83" s="6">
        <v>0.45158549032287498</v>
      </c>
      <c r="P83" s="6">
        <v>0.47123226945473801</v>
      </c>
      <c r="Q83" s="6">
        <v>0.45335509190939399</v>
      </c>
      <c r="R83" s="6">
        <v>0.25032954647924899</v>
      </c>
      <c r="S83" s="6">
        <v>0.31402329062435103</v>
      </c>
      <c r="T83" s="6">
        <v>0.38303556964855501</v>
      </c>
      <c r="U83" s="6">
        <v>0.413860661113371</v>
      </c>
      <c r="V83" s="6">
        <v>0.47990499921178298</v>
      </c>
      <c r="W83" s="6">
        <v>0.46286366944032398</v>
      </c>
      <c r="X83" s="6">
        <v>0.452954982843919</v>
      </c>
      <c r="Y83" s="6">
        <v>0.37139229445162503</v>
      </c>
      <c r="Z83" s="6">
        <v>0.32290012899001802</v>
      </c>
      <c r="AA83" s="6">
        <v>0.32123753329272198</v>
      </c>
      <c r="AB83" s="6">
        <v>0.33001867435131399</v>
      </c>
      <c r="AC83" s="6">
        <v>0.33653425269701398</v>
      </c>
      <c r="AD83" s="6">
        <v>0.38080346849400498</v>
      </c>
      <c r="AE83" s="6">
        <v>0.44342870499572401</v>
      </c>
      <c r="AF83" s="6">
        <v>0.46708987376665201</v>
      </c>
      <c r="AG83" s="6">
        <v>0.50430136729883501</v>
      </c>
      <c r="AH83" s="6">
        <v>0.51569600831806695</v>
      </c>
      <c r="AI83" s="6">
        <v>0.48882366222623602</v>
      </c>
      <c r="AJ83" t="str">
        <f>INDEX(OVERVIEW!$C$2:$C$63,MATCH('Share elsewhere time series'!A83,OVERVIEW!$A$2:$A$63,0))</f>
        <v>Strong</v>
      </c>
    </row>
    <row r="84" spans="1:36" x14ac:dyDescent="0.3">
      <c r="A84" t="s">
        <v>19</v>
      </c>
      <c r="B84" t="str">
        <f>VLOOKUP(A84,OVERVIEW!$A$2:$B$63,2,FALSE)</f>
        <v>Weak</v>
      </c>
      <c r="C84" s="6">
        <v>0.29225614639292902</v>
      </c>
      <c r="D84" s="6">
        <v>0.29929113912022198</v>
      </c>
      <c r="E84" s="6">
        <v>0.29325749605485402</v>
      </c>
      <c r="F84" s="6">
        <v>0.30022031183043002</v>
      </c>
      <c r="G84" s="6">
        <v>0.30939132168554401</v>
      </c>
      <c r="H84" s="6">
        <v>0.29079635233696999</v>
      </c>
      <c r="I84" s="6">
        <v>0.29057113723941702</v>
      </c>
      <c r="J84" s="6">
        <v>0.294017221781394</v>
      </c>
      <c r="K84" s="6">
        <v>0.29808557699402999</v>
      </c>
      <c r="L84" s="6">
        <v>0.27380054415028499</v>
      </c>
      <c r="M84" s="6">
        <v>0.27510939139500301</v>
      </c>
      <c r="N84" s="6">
        <v>0.27157533710041598</v>
      </c>
      <c r="O84" s="6">
        <v>0.306767150110972</v>
      </c>
      <c r="P84" s="6">
        <v>0.266891285857498</v>
      </c>
      <c r="Q84" s="6">
        <v>0.269440377096196</v>
      </c>
      <c r="R84" s="6">
        <v>0.15602826767201999</v>
      </c>
      <c r="S84" s="6">
        <v>0.16915532965854299</v>
      </c>
      <c r="T84" s="6">
        <v>0.25614295580930302</v>
      </c>
      <c r="U84" s="6">
        <v>0.26174293814615501</v>
      </c>
      <c r="V84" s="6">
        <v>0.268974008727004</v>
      </c>
      <c r="W84" s="6">
        <v>0.27713833560977902</v>
      </c>
      <c r="X84" s="6">
        <v>0.229963131273102</v>
      </c>
      <c r="Y84" s="6">
        <v>0.236574245061592</v>
      </c>
      <c r="Z84" s="6">
        <v>0.227091785318386</v>
      </c>
      <c r="AA84" s="6">
        <v>0.18719451851945501</v>
      </c>
      <c r="AB84" s="6">
        <v>0.195646754885341</v>
      </c>
      <c r="AC84" s="6">
        <v>0.21166840781976601</v>
      </c>
      <c r="AD84" s="6">
        <v>0.24327010139965299</v>
      </c>
      <c r="AE84" s="6">
        <v>0.24937135931129401</v>
      </c>
      <c r="AF84" s="6">
        <v>0.22263756308732499</v>
      </c>
      <c r="AG84" s="6">
        <v>0.248731335357503</v>
      </c>
      <c r="AH84" s="6">
        <v>0.24849842117988999</v>
      </c>
      <c r="AI84" s="6">
        <v>0.27203626498301098</v>
      </c>
      <c r="AJ84" t="str">
        <f>INDEX(OVERVIEW!$C$2:$C$63,MATCH('Share elsewhere time series'!A84,OVERVIEW!$A$2:$A$63,0))</f>
        <v>Weak</v>
      </c>
    </row>
    <row r="85" spans="1:36" x14ac:dyDescent="0.3">
      <c r="A85" t="s">
        <v>20</v>
      </c>
      <c r="B85" t="str">
        <f>VLOOKUP(A85,OVERVIEW!$A$2:$B$63,2,FALSE)</f>
        <v>Moderately Strong</v>
      </c>
      <c r="C85" s="6">
        <v>0.70777804717420101</v>
      </c>
      <c r="D85" s="6">
        <v>0.73057548636562597</v>
      </c>
      <c r="E85" s="6">
        <v>0.74632452635491098</v>
      </c>
      <c r="F85" s="6">
        <v>0.74929473789375001</v>
      </c>
      <c r="G85" s="6">
        <v>0.75578309598990301</v>
      </c>
      <c r="H85" s="6">
        <v>0.73041054329453803</v>
      </c>
      <c r="I85" s="6">
        <v>0.73073950390736697</v>
      </c>
      <c r="J85" s="6">
        <v>0.74803648848811</v>
      </c>
      <c r="K85" s="6">
        <v>0.71570848456410796</v>
      </c>
      <c r="L85" s="6">
        <v>0.70306488383343602</v>
      </c>
      <c r="M85" s="6">
        <v>0.74013525328352603</v>
      </c>
      <c r="N85" s="6">
        <v>0.74841554627927598</v>
      </c>
      <c r="O85" s="6">
        <v>0.67933267281681098</v>
      </c>
      <c r="P85" s="6">
        <v>0.72528437638090004</v>
      </c>
      <c r="Q85" s="6">
        <v>0.648879295892134</v>
      </c>
      <c r="R85" s="6">
        <v>0.386879015919464</v>
      </c>
      <c r="S85" s="6">
        <v>0.40724961401691701</v>
      </c>
      <c r="T85" s="6">
        <v>0.57858640660322702</v>
      </c>
      <c r="U85" s="6">
        <v>0.689576131770687</v>
      </c>
      <c r="V85" s="6">
        <v>0.73813410086333497</v>
      </c>
      <c r="W85" s="6">
        <v>0.712711786169547</v>
      </c>
      <c r="X85" s="6">
        <v>0.72773308856204999</v>
      </c>
      <c r="Y85" s="6">
        <v>0.56907988586302005</v>
      </c>
      <c r="Z85" s="6">
        <v>0.70234625170137299</v>
      </c>
      <c r="AA85" s="6">
        <v>0.43727108977774698</v>
      </c>
      <c r="AB85" s="6">
        <v>0.439623810723551</v>
      </c>
      <c r="AC85" s="6">
        <v>0.484436656945261</v>
      </c>
      <c r="AD85" s="6">
        <v>0.65573583881292596</v>
      </c>
      <c r="AE85" s="6">
        <v>0.73150379012209299</v>
      </c>
      <c r="AF85" s="6">
        <v>0.73043753519823995</v>
      </c>
      <c r="AG85" s="6">
        <v>0.74442851193682302</v>
      </c>
      <c r="AH85" s="6">
        <v>0.78180008608669904</v>
      </c>
      <c r="AI85" s="6">
        <v>0.74379180720037397</v>
      </c>
      <c r="AJ85" t="str">
        <f>INDEX(OVERVIEW!$C$2:$C$63,MATCH('Share elsewhere time series'!A85,OVERVIEW!$A$2:$A$63,0))</f>
        <v>Strong</v>
      </c>
    </row>
    <row r="86" spans="1:36" x14ac:dyDescent="0.3">
      <c r="A86" t="s">
        <v>21</v>
      </c>
      <c r="B86" t="str">
        <f>VLOOKUP(A86,OVERVIEW!$A$2:$B$63,2,FALSE)</f>
        <v>Strong</v>
      </c>
      <c r="C86" s="6">
        <v>0.58731805688787397</v>
      </c>
      <c r="D86" s="6">
        <v>0.61340635350537298</v>
      </c>
      <c r="E86" s="6">
        <v>0.61097975117576198</v>
      </c>
      <c r="F86" s="6">
        <v>0.61621901835531001</v>
      </c>
      <c r="G86" s="6">
        <v>0.62163918790077499</v>
      </c>
      <c r="H86" s="6">
        <v>0.61202506301092097</v>
      </c>
      <c r="I86" s="6">
        <v>0.59328481370060404</v>
      </c>
      <c r="J86" s="6">
        <v>0.62925558704161499</v>
      </c>
      <c r="K86" s="6">
        <v>0.58643484580862404</v>
      </c>
      <c r="L86" s="6">
        <v>0.60012579561536405</v>
      </c>
      <c r="M86" s="6">
        <v>0.643152690366256</v>
      </c>
      <c r="N86" s="6">
        <v>0.60987415153450997</v>
      </c>
      <c r="O86" s="6">
        <v>0.577869418167275</v>
      </c>
      <c r="P86" s="6">
        <v>0.60221368543712706</v>
      </c>
      <c r="Q86" s="6">
        <v>0.58868434750985499</v>
      </c>
      <c r="R86" s="6">
        <v>0.29217173351085701</v>
      </c>
      <c r="S86" s="6">
        <v>0.31042994098589199</v>
      </c>
      <c r="T86" s="6">
        <v>0.397906842415513</v>
      </c>
      <c r="U86" s="6">
        <v>0.51612896553691801</v>
      </c>
      <c r="V86" s="6">
        <v>0.60507638084748205</v>
      </c>
      <c r="W86" s="6">
        <v>0.53529297247283603</v>
      </c>
      <c r="X86" s="6">
        <v>0.29841721532264498</v>
      </c>
      <c r="Y86" s="6">
        <v>0.60303659884883798</v>
      </c>
      <c r="Z86" s="6">
        <v>0.56669902064310296</v>
      </c>
      <c r="AA86" s="6">
        <v>0.45607694551075001</v>
      </c>
      <c r="AB86" s="6">
        <v>0.35520662608815001</v>
      </c>
      <c r="AC86" s="6">
        <v>0.398254674013229</v>
      </c>
      <c r="AD86" s="6">
        <v>0.51942088472726</v>
      </c>
      <c r="AE86" s="6">
        <v>0.55691547479792602</v>
      </c>
      <c r="AF86" s="6">
        <v>0.57982983196192095</v>
      </c>
      <c r="AG86" s="6">
        <v>0.60704196112472697</v>
      </c>
      <c r="AH86" s="6">
        <v>0.64213952768478599</v>
      </c>
      <c r="AI86" s="6">
        <v>0.608702139986119</v>
      </c>
      <c r="AJ86" t="str">
        <f>INDEX(OVERVIEW!$C$2:$C$63,MATCH('Share elsewhere time series'!A86,OVERVIEW!$A$2:$A$63,0))</f>
        <v>Strong</v>
      </c>
    </row>
    <row r="87" spans="1:36" x14ac:dyDescent="0.3">
      <c r="A87" t="s">
        <v>22</v>
      </c>
      <c r="B87" t="str">
        <f>VLOOKUP(A87,OVERVIEW!$A$2:$B$63,2,FALSE)</f>
        <v>Weak</v>
      </c>
      <c r="C87" s="6">
        <v>0.29367750249609098</v>
      </c>
      <c r="D87" s="6">
        <v>0.29343472315323399</v>
      </c>
      <c r="E87" s="6">
        <v>0.28382719745403601</v>
      </c>
      <c r="F87" s="6">
        <v>0.29350930692264199</v>
      </c>
      <c r="G87" s="6">
        <v>0.28030570225227303</v>
      </c>
      <c r="H87" s="6">
        <v>0.26572776075399002</v>
      </c>
      <c r="I87" s="6">
        <v>0.26303628076570201</v>
      </c>
      <c r="J87" s="6">
        <v>0.27863779879196898</v>
      </c>
      <c r="K87" s="6">
        <v>0.26675121504367699</v>
      </c>
      <c r="L87" s="6">
        <v>0.27340311991386201</v>
      </c>
      <c r="M87" s="6">
        <v>0.26926355712008099</v>
      </c>
      <c r="N87" s="6">
        <v>0.27497596540979702</v>
      </c>
      <c r="O87" s="6">
        <v>0.26263599603718302</v>
      </c>
      <c r="P87" s="6">
        <v>0.26879424563293097</v>
      </c>
      <c r="Q87" s="6">
        <v>0.25210697023176898</v>
      </c>
      <c r="R87" s="6">
        <v>0.20502676035412101</v>
      </c>
      <c r="S87" s="6">
        <v>0.217185876914776</v>
      </c>
      <c r="T87" s="6">
        <v>0.23162484367684699</v>
      </c>
      <c r="U87" s="6">
        <v>0.24159949642766401</v>
      </c>
      <c r="V87" s="6">
        <v>0.23968526508100399</v>
      </c>
      <c r="W87" s="6">
        <v>0.23458490442265001</v>
      </c>
      <c r="X87" s="6">
        <v>0.24234602563646901</v>
      </c>
      <c r="Y87" s="6">
        <v>0.224724594599535</v>
      </c>
      <c r="Z87" s="6">
        <v>0.229055224143493</v>
      </c>
      <c r="AA87" s="6">
        <v>0.240350579794054</v>
      </c>
      <c r="AB87" s="6">
        <v>0.224527453097914</v>
      </c>
      <c r="AC87" s="6">
        <v>0.22758883189789</v>
      </c>
      <c r="AD87" s="6">
        <v>0.25818909958825098</v>
      </c>
      <c r="AE87" s="6">
        <v>0.24505349418640099</v>
      </c>
      <c r="AF87" s="6">
        <v>0.24904550692955599</v>
      </c>
      <c r="AG87" s="6">
        <v>0.24009572222243</v>
      </c>
      <c r="AH87" s="6">
        <v>0.23986557244214601</v>
      </c>
      <c r="AI87" s="6">
        <v>0.23805001546169999</v>
      </c>
      <c r="AJ87" t="str">
        <f>INDEX(OVERVIEW!$C$2:$C$63,MATCH('Share elsewhere time series'!A87,OVERVIEW!$A$2:$A$63,0))</f>
        <v>Weak</v>
      </c>
    </row>
    <row r="88" spans="1:36" x14ac:dyDescent="0.3">
      <c r="A88" t="s">
        <v>23</v>
      </c>
      <c r="B88" t="str">
        <f>VLOOKUP(A88,OVERVIEW!$A$2:$B$63,2,FALSE)</f>
        <v>Moderately Strong</v>
      </c>
      <c r="C88" s="6">
        <v>0.49069296068024598</v>
      </c>
      <c r="D88" s="6">
        <v>0.51902580874381199</v>
      </c>
      <c r="E88" s="6">
        <v>0.51331007679100904</v>
      </c>
      <c r="F88" s="6">
        <v>0.50377791152856999</v>
      </c>
      <c r="G88" s="6">
        <v>0.48935611213578101</v>
      </c>
      <c r="H88" s="6">
        <v>0.48459836985160398</v>
      </c>
      <c r="I88" s="6">
        <v>0.476274341939535</v>
      </c>
      <c r="J88" s="6">
        <v>0.50642394213144704</v>
      </c>
      <c r="K88" s="6">
        <v>0.505558666453234</v>
      </c>
      <c r="L88" s="6">
        <v>0.51496893561629398</v>
      </c>
      <c r="M88" s="6">
        <v>0.49446227953719402</v>
      </c>
      <c r="N88" s="6">
        <v>0.43594864007725698</v>
      </c>
      <c r="O88" s="6">
        <v>0.49799726348402301</v>
      </c>
      <c r="P88" s="6">
        <v>0.49749156787930199</v>
      </c>
      <c r="Q88" s="6">
        <v>0.46080607850659899</v>
      </c>
      <c r="R88" s="6">
        <v>0.215914441439747</v>
      </c>
      <c r="S88" s="6">
        <v>0.23745495245318801</v>
      </c>
      <c r="T88" s="6">
        <v>0.29620819241546897</v>
      </c>
      <c r="U88" s="6">
        <v>0.35965035276193902</v>
      </c>
      <c r="V88" s="6">
        <v>0.35054503177026097</v>
      </c>
      <c r="W88" s="6">
        <v>0.35341613395478499</v>
      </c>
      <c r="X88" s="6">
        <v>0.35444193586490902</v>
      </c>
      <c r="Y88" s="6">
        <v>0.27290899132531299</v>
      </c>
      <c r="Z88" s="6">
        <v>0.29743189817292798</v>
      </c>
      <c r="AA88" s="6">
        <v>0.19340692320047601</v>
      </c>
      <c r="AB88" s="6">
        <v>0.234289728942775</v>
      </c>
      <c r="AC88" s="6">
        <v>0.24512115537722201</v>
      </c>
      <c r="AD88" s="6">
        <v>0.306357808532015</v>
      </c>
      <c r="AE88" s="6">
        <v>0.332005300183837</v>
      </c>
      <c r="AF88" s="6">
        <v>0.34403297313958198</v>
      </c>
      <c r="AG88" s="6">
        <v>0.358449633882723</v>
      </c>
      <c r="AH88" s="6">
        <v>0.39821354678308102</v>
      </c>
      <c r="AI88" s="6">
        <v>0.38280248945921103</v>
      </c>
      <c r="AJ88" t="str">
        <f>INDEX(OVERVIEW!$C$2:$C$63,MATCH('Share elsewhere time series'!A88,OVERVIEW!$A$2:$A$63,0))</f>
        <v>Strong</v>
      </c>
    </row>
    <row r="89" spans="1:36" x14ac:dyDescent="0.3">
      <c r="A89" t="s">
        <v>24</v>
      </c>
      <c r="B89" t="str">
        <f>VLOOKUP(A89,OVERVIEW!$A$2:$B$63,2,FALSE)</f>
        <v>Strong</v>
      </c>
      <c r="C89" s="6">
        <v>0.50323209341568098</v>
      </c>
      <c r="D89" s="6">
        <v>0.50513128933951901</v>
      </c>
      <c r="E89" s="6">
        <v>0.52210636730120996</v>
      </c>
      <c r="F89" s="6">
        <v>0.52460966126892306</v>
      </c>
      <c r="G89" s="6">
        <v>0.53807929905918395</v>
      </c>
      <c r="H89" s="6">
        <v>0.50310064810307598</v>
      </c>
      <c r="I89" s="6">
        <v>0.52017806671632805</v>
      </c>
      <c r="J89" s="6">
        <v>0.53783303057716303</v>
      </c>
      <c r="K89" s="6">
        <v>0.51442472458074695</v>
      </c>
      <c r="L89" s="6">
        <v>0.52297679619731796</v>
      </c>
      <c r="M89" s="6">
        <v>0.53948443221183595</v>
      </c>
      <c r="N89" s="6">
        <v>0.54788409652590897</v>
      </c>
      <c r="O89" s="6">
        <v>0.49290869382699598</v>
      </c>
      <c r="P89" s="6">
        <v>0.50485325395479996</v>
      </c>
      <c r="Q89" s="6">
        <v>0.43822890961080502</v>
      </c>
      <c r="R89" s="6">
        <v>0.26895746519026997</v>
      </c>
      <c r="S89" s="6">
        <v>0.29856285159721502</v>
      </c>
      <c r="T89" s="6">
        <v>0.412320686432807</v>
      </c>
      <c r="U89" s="6">
        <v>0.475091288988023</v>
      </c>
      <c r="V89" s="6">
        <v>0.50842503351372903</v>
      </c>
      <c r="W89" s="6">
        <v>0.46566711775594899</v>
      </c>
      <c r="X89" s="6">
        <v>0.49510493962542601</v>
      </c>
      <c r="Y89" s="6">
        <v>0.37878997164681399</v>
      </c>
      <c r="Z89" s="6">
        <v>0.49473574583114399</v>
      </c>
      <c r="AA89" s="6">
        <v>0.28207057919746498</v>
      </c>
      <c r="AB89" s="6">
        <v>0.32382311867917002</v>
      </c>
      <c r="AC89" s="6">
        <v>0.30879952031571301</v>
      </c>
      <c r="AD89" s="6">
        <v>0.43653104896651401</v>
      </c>
      <c r="AE89" s="6">
        <v>0.463465999332352</v>
      </c>
      <c r="AF89" s="6">
        <v>0.463463220732725</v>
      </c>
      <c r="AG89" s="6">
        <v>0.46727451607848403</v>
      </c>
      <c r="AH89" s="6">
        <v>0.491191667231065</v>
      </c>
      <c r="AI89" s="6">
        <v>0.46743830857212698</v>
      </c>
      <c r="AJ89" t="str">
        <f>INDEX(OVERVIEW!$C$2:$C$63,MATCH('Share elsewhere time series'!A89,OVERVIEW!$A$2:$A$63,0))</f>
        <v>Strong</v>
      </c>
    </row>
    <row r="90" spans="1:36" x14ac:dyDescent="0.3">
      <c r="A90" t="s">
        <v>25</v>
      </c>
      <c r="B90" t="str">
        <f>VLOOKUP(A90,OVERVIEW!$A$2:$B$63,2,FALSE)</f>
        <v>Weak</v>
      </c>
      <c r="C90" s="6">
        <v>0.44925241170427099</v>
      </c>
      <c r="D90" s="6">
        <v>0.44377750987096798</v>
      </c>
      <c r="E90" s="6">
        <v>0.46243530366858399</v>
      </c>
      <c r="F90" s="6">
        <v>0.45467279012991602</v>
      </c>
      <c r="G90" s="6">
        <v>0.45586233899506401</v>
      </c>
      <c r="H90" s="6">
        <v>0.44736046481032798</v>
      </c>
      <c r="I90" s="6">
        <v>0.45807060461374199</v>
      </c>
      <c r="J90" s="6">
        <v>0.44846114208788501</v>
      </c>
      <c r="K90" s="6">
        <v>0.47889898312115298</v>
      </c>
      <c r="L90" s="6">
        <v>0.48485640001720998</v>
      </c>
      <c r="M90" s="6">
        <v>0.46516624211952601</v>
      </c>
      <c r="N90" s="6">
        <v>0.46458486599931997</v>
      </c>
      <c r="O90" s="6">
        <v>0.43380147868982</v>
      </c>
      <c r="P90" s="6">
        <v>0.452629410388661</v>
      </c>
      <c r="Q90" s="6">
        <v>0.38961363527109899</v>
      </c>
      <c r="R90" s="6">
        <v>0.15561809343921201</v>
      </c>
      <c r="S90" s="6">
        <v>0.16591968132249499</v>
      </c>
      <c r="T90" s="6">
        <v>0.31057140810862799</v>
      </c>
      <c r="U90" s="6">
        <v>0.37252840707187401</v>
      </c>
      <c r="V90" s="6">
        <v>0.394522680314282</v>
      </c>
      <c r="W90" s="6">
        <v>0.389737405185832</v>
      </c>
      <c r="X90" s="6">
        <v>0.412187299680145</v>
      </c>
      <c r="Y90" s="6">
        <v>0.29293682588494302</v>
      </c>
      <c r="Z90" s="6">
        <v>0.42676195925849802</v>
      </c>
      <c r="AA90" s="6">
        <v>0.17913299792793899</v>
      </c>
      <c r="AB90" s="6">
        <v>0.21265863886729999</v>
      </c>
      <c r="AC90" s="6">
        <v>0.226954916270379</v>
      </c>
      <c r="AD90" s="6">
        <v>0.35588968194486398</v>
      </c>
      <c r="AE90" s="6">
        <v>0.40426815542312999</v>
      </c>
      <c r="AF90" s="6">
        <v>0.41466422377166401</v>
      </c>
      <c r="AG90" s="6">
        <v>0.40677897093808502</v>
      </c>
      <c r="AH90" s="6">
        <v>0.43210855410490301</v>
      </c>
      <c r="AI90" s="6">
        <v>0.41250420355901901</v>
      </c>
      <c r="AJ90" t="str">
        <f>INDEX(OVERVIEW!$C$2:$C$63,MATCH('Share elsewhere time series'!A90,OVERVIEW!$A$2:$A$63,0))</f>
        <v>Weak</v>
      </c>
    </row>
    <row r="91" spans="1:36" x14ac:dyDescent="0.3">
      <c r="A91" t="s">
        <v>26</v>
      </c>
      <c r="B91" t="str">
        <f>VLOOKUP(A91,OVERVIEW!$A$2:$B$63,2,FALSE)</f>
        <v>Weak</v>
      </c>
      <c r="C91" s="6">
        <v>0.29838497588371898</v>
      </c>
      <c r="D91" s="6">
        <v>0.30702695139327602</v>
      </c>
      <c r="E91" s="6">
        <v>0.29795582128942999</v>
      </c>
      <c r="F91" s="6">
        <v>0.29215804852328198</v>
      </c>
      <c r="G91" s="6">
        <v>0.28607017093488402</v>
      </c>
      <c r="H91" s="6">
        <v>0.28042928199903999</v>
      </c>
      <c r="I91" s="6">
        <v>0.30734985343313198</v>
      </c>
      <c r="J91" s="6">
        <v>0.28446707945216299</v>
      </c>
      <c r="K91" s="6">
        <v>0.29286414467265198</v>
      </c>
      <c r="L91" s="6">
        <v>0.291142566359677</v>
      </c>
      <c r="M91" s="6">
        <v>0.28641441932233902</v>
      </c>
      <c r="N91" s="6">
        <v>0.28431275852788601</v>
      </c>
      <c r="O91" s="6">
        <v>0.28204068767373502</v>
      </c>
      <c r="P91" s="6">
        <v>0.28847779830521703</v>
      </c>
      <c r="Q91" s="6">
        <v>0.24384429134153299</v>
      </c>
      <c r="R91" s="6">
        <v>0.186325989303981</v>
      </c>
      <c r="S91" s="6">
        <v>0.16477913231060101</v>
      </c>
      <c r="T91" s="6">
        <v>0.27875506727308302</v>
      </c>
      <c r="U91" s="6">
        <v>0.281260485085293</v>
      </c>
      <c r="V91" s="6">
        <v>0.26595524954502803</v>
      </c>
      <c r="W91" s="6">
        <v>0.25367745213371401</v>
      </c>
      <c r="X91" s="6">
        <v>0.24669701731670801</v>
      </c>
      <c r="Y91" s="6">
        <v>0.208493656336148</v>
      </c>
      <c r="Z91" s="6">
        <v>0.246420733502693</v>
      </c>
      <c r="AA91" s="6">
        <v>0.22024573900191499</v>
      </c>
      <c r="AB91" s="6">
        <v>0.24087173386182001</v>
      </c>
      <c r="AC91" s="6">
        <v>0.17563589970645599</v>
      </c>
      <c r="AD91" s="6">
        <v>0.28684860389390299</v>
      </c>
      <c r="AE91" s="6">
        <v>0.29022110888293401</v>
      </c>
      <c r="AF91" s="6">
        <v>0.294038800310785</v>
      </c>
      <c r="AG91" s="6">
        <v>0.29583139981483902</v>
      </c>
      <c r="AH91" s="6">
        <v>0.32230287739127</v>
      </c>
      <c r="AI91" s="6">
        <v>0.28669627174677698</v>
      </c>
      <c r="AJ91" t="str">
        <f>INDEX(OVERVIEW!$C$2:$C$63,MATCH('Share elsewhere time series'!A91,OVERVIEW!$A$2:$A$63,0))</f>
        <v>Weak</v>
      </c>
    </row>
    <row r="92" spans="1:36" x14ac:dyDescent="0.3">
      <c r="A92" t="s">
        <v>27</v>
      </c>
      <c r="B92" t="e">
        <f>VLOOKUP(A92,OVERVIEW!$A$2:$B$63,2,FALSE)</f>
        <v>#N/A</v>
      </c>
      <c r="C92" s="6">
        <v>0.59621804337618101</v>
      </c>
      <c r="D92" s="6">
        <v>0.58301593786691697</v>
      </c>
      <c r="E92" s="6">
        <v>0.574719631112528</v>
      </c>
      <c r="F92" s="6">
        <v>0.56533223830299995</v>
      </c>
      <c r="G92" s="6">
        <v>0.57248850148409602</v>
      </c>
      <c r="H92" s="6">
        <v>0.58125021937607702</v>
      </c>
      <c r="I92" s="6">
        <v>0.57912328522772905</v>
      </c>
      <c r="J92" s="6">
        <v>0.57921968071429097</v>
      </c>
      <c r="K92" s="6">
        <v>0.58324490243229898</v>
      </c>
      <c r="L92" s="6">
        <v>0.57937056977627199</v>
      </c>
      <c r="M92" s="6">
        <v>0.58473665832312005</v>
      </c>
      <c r="N92" s="6">
        <v>0.56863177721672598</v>
      </c>
      <c r="O92" s="6">
        <v>0.55434975188271896</v>
      </c>
      <c r="P92" s="6">
        <v>0.56012242613986596</v>
      </c>
      <c r="Q92" s="6">
        <v>0.53748482842916001</v>
      </c>
      <c r="R92" s="6">
        <v>0.399865226968245</v>
      </c>
      <c r="S92" s="6">
        <v>0.42875436451559601</v>
      </c>
      <c r="T92" s="6">
        <v>0.424881274962083</v>
      </c>
      <c r="U92" s="6">
        <v>0.51125265779310602</v>
      </c>
      <c r="V92" s="6">
        <v>0.56301665685912305</v>
      </c>
      <c r="W92" s="6">
        <v>0.57350808481085402</v>
      </c>
      <c r="X92" s="6">
        <v>0.56586085291071797</v>
      </c>
      <c r="Y92" s="6">
        <v>0.41668357662788202</v>
      </c>
      <c r="Z92" s="6">
        <v>0.44279011335276303</v>
      </c>
      <c r="AA92" s="6">
        <v>0.40224900360223098</v>
      </c>
      <c r="AB92" s="6">
        <v>0.51264275823614203</v>
      </c>
      <c r="AC92" s="6">
        <v>0.44548128433270001</v>
      </c>
      <c r="AD92" s="6">
        <v>0.40509479555838301</v>
      </c>
      <c r="AE92" s="6">
        <v>0.55320301719518805</v>
      </c>
      <c r="AF92" s="6">
        <v>0.51783299828668905</v>
      </c>
      <c r="AG92" s="6">
        <v>0.552736134702426</v>
      </c>
      <c r="AH92" s="6">
        <v>0.57741513899821395</v>
      </c>
      <c r="AI92" s="6">
        <v>0.54518625287395295</v>
      </c>
      <c r="AJ92" t="e">
        <f>INDEX(OVERVIEW!$C$2:$C$63,MATCH('Share elsewhere time series'!A92,OVERVIEW!$A$2:$A$63,0))</f>
        <v>#N/A</v>
      </c>
    </row>
    <row r="93" spans="1:36" x14ac:dyDescent="0.3">
      <c r="A93" t="s">
        <v>28</v>
      </c>
      <c r="B93" t="e">
        <f>VLOOKUP(A93,OVERVIEW!$A$2:$B$63,2,FALSE)</f>
        <v>#N/A</v>
      </c>
      <c r="C93" s="6">
        <v>0.66029785001895103</v>
      </c>
      <c r="D93" s="6">
        <v>0.69881439236293297</v>
      </c>
      <c r="E93" s="6">
        <v>0.66444128837685301</v>
      </c>
      <c r="F93" s="6">
        <v>0.68588499095185795</v>
      </c>
      <c r="G93" s="6">
        <v>0.66387191853398697</v>
      </c>
      <c r="H93" s="6">
        <v>0.64774433507065898</v>
      </c>
      <c r="I93" s="6">
        <v>0.66924058973892298</v>
      </c>
      <c r="J93" s="6">
        <v>0.74376963299341603</v>
      </c>
      <c r="K93" s="6">
        <v>0.65356350875375802</v>
      </c>
      <c r="L93" s="6">
        <v>0.69126143575899601</v>
      </c>
      <c r="M93" s="6">
        <v>0.69002476760090503</v>
      </c>
      <c r="N93" s="6">
        <v>0.68861292184522704</v>
      </c>
      <c r="O93" s="6">
        <v>0.650254273695269</v>
      </c>
      <c r="P93" s="6">
        <v>0.68668526052297096</v>
      </c>
      <c r="Q93" s="6">
        <v>0.65642119356633499</v>
      </c>
      <c r="R93" s="6">
        <v>0.31741649278353501</v>
      </c>
      <c r="S93" s="6">
        <v>0.32322234788790799</v>
      </c>
      <c r="T93" s="6">
        <v>0.38418264231232802</v>
      </c>
      <c r="U93" s="6">
        <v>0.64111795298109497</v>
      </c>
      <c r="V93" s="6">
        <v>0.75579812699493598</v>
      </c>
      <c r="W93" s="6">
        <v>0.75352656602378298</v>
      </c>
      <c r="X93" s="6">
        <v>0.67665695442956797</v>
      </c>
      <c r="Y93" s="6">
        <v>0.48405417917333898</v>
      </c>
      <c r="Z93" s="6">
        <v>0.42226406064084498</v>
      </c>
      <c r="AA93" s="6">
        <v>0.45329402139931901</v>
      </c>
      <c r="AB93" s="6">
        <v>0.46480729052162501</v>
      </c>
      <c r="AC93" s="6">
        <v>0.50426642732829696</v>
      </c>
      <c r="AD93" s="6">
        <v>0.50014386910609498</v>
      </c>
      <c r="AE93" s="6">
        <v>0.67601889332106102</v>
      </c>
      <c r="AF93" s="6">
        <v>0.732115060887086</v>
      </c>
      <c r="AG93" s="6">
        <v>0.77225196870138801</v>
      </c>
      <c r="AH93" s="6">
        <v>0.79763260312875095</v>
      </c>
      <c r="AI93" s="6">
        <v>0.75634555118073798</v>
      </c>
      <c r="AJ93" t="e">
        <f>INDEX(OVERVIEW!$C$2:$C$63,MATCH('Share elsewhere time series'!A93,OVERVIEW!$A$2:$A$63,0))</f>
        <v>#N/A</v>
      </c>
    </row>
    <row r="94" spans="1:36" x14ac:dyDescent="0.3">
      <c r="A94" t="s">
        <v>29</v>
      </c>
      <c r="B94" t="str">
        <f>VLOOKUP(A94,OVERVIEW!$A$2:$B$63,2,FALSE)</f>
        <v>Moderately Strong</v>
      </c>
      <c r="C94" s="6">
        <v>0.67928611518736304</v>
      </c>
      <c r="D94" s="6">
        <v>0.68648031391070297</v>
      </c>
      <c r="E94" s="6">
        <v>0.69626039580551502</v>
      </c>
      <c r="F94" s="6">
        <v>0.695542981510898</v>
      </c>
      <c r="G94" s="6">
        <v>0.69769328307520395</v>
      </c>
      <c r="H94" s="6">
        <v>0.69122218219739195</v>
      </c>
      <c r="I94" s="6">
        <v>0.70048149178144103</v>
      </c>
      <c r="J94" s="6">
        <v>0.70002154392202998</v>
      </c>
      <c r="K94" s="6">
        <v>0.69143444624772599</v>
      </c>
      <c r="L94" s="6">
        <v>0.69885034832964699</v>
      </c>
      <c r="M94" s="6">
        <v>0.72219879052472602</v>
      </c>
      <c r="N94" s="6">
        <v>0.72508672904946503</v>
      </c>
      <c r="O94" s="6">
        <v>0.65300105167564204</v>
      </c>
      <c r="P94" s="6">
        <v>0.67920243180998796</v>
      </c>
      <c r="Q94" s="6">
        <v>0.61723744230758903</v>
      </c>
      <c r="R94" s="6">
        <v>0.23831991236412001</v>
      </c>
      <c r="S94" s="6">
        <v>0.38039523060828401</v>
      </c>
      <c r="T94" s="6">
        <v>0.57268894383721403</v>
      </c>
      <c r="U94" s="6">
        <v>0.66863160102194996</v>
      </c>
      <c r="V94" s="6">
        <v>0.71363756101225695</v>
      </c>
      <c r="W94" s="6">
        <v>0.70021658340807402</v>
      </c>
      <c r="X94" s="6">
        <v>0.67349829924777405</v>
      </c>
      <c r="Y94" s="6">
        <v>0.51187435236338097</v>
      </c>
      <c r="Z94" s="6">
        <v>0.674162243328564</v>
      </c>
      <c r="AA94" s="6">
        <v>0.45946658954051001</v>
      </c>
      <c r="AB94" s="6">
        <v>0.43590001763042102</v>
      </c>
      <c r="AC94" s="6">
        <v>0.444512000045032</v>
      </c>
      <c r="AD94" s="6">
        <v>0.640392862887743</v>
      </c>
      <c r="AE94" s="6">
        <v>0.67833224411037996</v>
      </c>
      <c r="AF94" s="6">
        <v>0.70365910686273903</v>
      </c>
      <c r="AG94" s="6">
        <v>0.69677140525353898</v>
      </c>
      <c r="AH94" s="6">
        <v>0.72413103075017105</v>
      </c>
      <c r="AI94" s="6">
        <v>0.70278844404029905</v>
      </c>
      <c r="AJ94" t="str">
        <f>INDEX(OVERVIEW!$C$2:$C$63,MATCH('Share elsewhere time series'!A94,OVERVIEW!$A$2:$A$63,0))</f>
        <v>Strong</v>
      </c>
    </row>
    <row r="95" spans="1:36" x14ac:dyDescent="0.3">
      <c r="A95" t="s">
        <v>30</v>
      </c>
      <c r="B95" t="e">
        <f>VLOOKUP(A95,OVERVIEW!$A$2:$B$63,2,FALSE)</f>
        <v>#N/A</v>
      </c>
      <c r="C95" s="6">
        <v>0.58355940658875205</v>
      </c>
      <c r="D95" s="6">
        <v>0.58991260595342399</v>
      </c>
      <c r="E95" s="6">
        <v>0.59134848912200499</v>
      </c>
      <c r="F95" s="6">
        <v>0.59342739633483199</v>
      </c>
      <c r="G95" s="6">
        <v>0.58535209970706803</v>
      </c>
      <c r="H95" s="6">
        <v>0.58510768428551196</v>
      </c>
      <c r="I95" s="6">
        <v>0.57404919791375397</v>
      </c>
      <c r="J95" s="6">
        <v>0.57649438026745903</v>
      </c>
      <c r="K95" s="6">
        <v>0.58413227200280804</v>
      </c>
      <c r="L95" s="6">
        <v>0.60508762470029798</v>
      </c>
      <c r="M95" s="6">
        <v>0.61127312302247905</v>
      </c>
      <c r="N95" s="6">
        <v>0.59631046740667404</v>
      </c>
      <c r="O95" s="6">
        <v>0.57970953866697195</v>
      </c>
      <c r="P95" s="6">
        <v>0.58197264417580297</v>
      </c>
      <c r="Q95" s="6">
        <v>0.57518010944678899</v>
      </c>
      <c r="R95" s="6">
        <v>0.35019191845342701</v>
      </c>
      <c r="S95" s="6">
        <v>0.34510258538919603</v>
      </c>
      <c r="T95" s="6">
        <v>0.41450058770888898</v>
      </c>
      <c r="U95" s="6">
        <v>0.52778651389625997</v>
      </c>
      <c r="V95" s="6">
        <v>0.58699167766584204</v>
      </c>
      <c r="W95" s="6">
        <v>0.56925080411900597</v>
      </c>
      <c r="X95" s="6">
        <v>0.54124906877743095</v>
      </c>
      <c r="Y95" s="6">
        <v>0.50943957778761895</v>
      </c>
      <c r="Z95" s="6">
        <v>0.48457336905619802</v>
      </c>
      <c r="AA95" s="6">
        <v>0.40891111923773099</v>
      </c>
      <c r="AB95" s="6">
        <v>0.42602230846358702</v>
      </c>
      <c r="AC95" s="6">
        <v>0.41438174901644398</v>
      </c>
      <c r="AD95" s="6">
        <v>0.505084361943414</v>
      </c>
      <c r="AE95" s="6">
        <v>0.538988894589843</v>
      </c>
      <c r="AF95" s="6">
        <v>0.54685538441425297</v>
      </c>
      <c r="AG95" s="6">
        <v>0.60045894412706302</v>
      </c>
      <c r="AH95" s="6">
        <v>0.61037468015335195</v>
      </c>
      <c r="AI95" s="6">
        <v>0.60260781507627303</v>
      </c>
      <c r="AJ95" t="e">
        <f>INDEX(OVERVIEW!$C$2:$C$63,MATCH('Share elsewhere time series'!A95,OVERVIEW!$A$2:$A$63,0))</f>
        <v>#N/A</v>
      </c>
    </row>
    <row r="96" spans="1:36" x14ac:dyDescent="0.3">
      <c r="A96" t="s">
        <v>31</v>
      </c>
      <c r="B96" t="str">
        <f>VLOOKUP(A96,OVERVIEW!$A$2:$B$63,2,FALSE)</f>
        <v>Strong</v>
      </c>
      <c r="C96" s="6">
        <v>0.54822266818294296</v>
      </c>
      <c r="D96" s="6">
        <v>0.54114723974207102</v>
      </c>
      <c r="E96" s="6">
        <v>0.57348008981575604</v>
      </c>
      <c r="F96" s="6">
        <v>0.57297681193005701</v>
      </c>
      <c r="G96" s="6">
        <v>0.55474999687883197</v>
      </c>
      <c r="H96" s="6">
        <v>0.54123836797882496</v>
      </c>
      <c r="I96" s="6">
        <v>0.55524312265000997</v>
      </c>
      <c r="J96" s="6">
        <v>0.54791077059282101</v>
      </c>
      <c r="K96" s="6">
        <v>0.54118658041971701</v>
      </c>
      <c r="L96" s="6">
        <v>0.55371550770144295</v>
      </c>
      <c r="M96" s="6">
        <v>0.54324162126655895</v>
      </c>
      <c r="N96" s="6">
        <v>0.54299107059002205</v>
      </c>
      <c r="O96" s="6">
        <v>0.53502948317258703</v>
      </c>
      <c r="P96" s="6">
        <v>0.53050428869952504</v>
      </c>
      <c r="Q96" s="6">
        <v>0.509883425255932</v>
      </c>
      <c r="R96" s="6">
        <v>0.48544472490656898</v>
      </c>
      <c r="S96" s="6">
        <v>0.488601954878018</v>
      </c>
      <c r="T96" s="6">
        <v>0.51077410934259004</v>
      </c>
      <c r="U96" s="6">
        <v>0.52140123903838598</v>
      </c>
      <c r="V96" s="6">
        <v>0.520983359586634</v>
      </c>
      <c r="W96" s="6">
        <v>0.54035344197218405</v>
      </c>
      <c r="X96" s="6">
        <v>0.52844596131439903</v>
      </c>
      <c r="Y96" s="6">
        <v>0.50392063208979498</v>
      </c>
      <c r="Z96" s="6">
        <v>0.50248635203922998</v>
      </c>
      <c r="AA96" s="6">
        <v>0.48160084144894399</v>
      </c>
      <c r="AB96" s="6">
        <v>0.48555485468154003</v>
      </c>
      <c r="AC96" s="6">
        <v>0.50355851971930898</v>
      </c>
      <c r="AD96" s="6">
        <v>0.50471906711760495</v>
      </c>
      <c r="AE96" s="6">
        <v>0.51369505572557606</v>
      </c>
      <c r="AF96" s="6">
        <v>0.51781048691936904</v>
      </c>
      <c r="AG96" s="6">
        <v>0.51888799226051996</v>
      </c>
      <c r="AH96" s="6">
        <v>0.55139338415357197</v>
      </c>
      <c r="AI96" s="6">
        <v>0.54562912598225799</v>
      </c>
      <c r="AJ96" t="str">
        <f>INDEX(OVERVIEW!$C$2:$C$63,MATCH('Share elsewhere time series'!A96,OVERVIEW!$A$2:$A$63,0))</f>
        <v>Strong</v>
      </c>
    </row>
    <row r="97" spans="1:36" x14ac:dyDescent="0.3">
      <c r="A97" t="s">
        <v>32</v>
      </c>
      <c r="B97" t="str">
        <f>VLOOKUP(A97,OVERVIEW!$A$2:$B$63,2,FALSE)</f>
        <v>Moderately Weak</v>
      </c>
      <c r="C97" s="6">
        <v>0.30574435295990299</v>
      </c>
      <c r="D97" s="6">
        <v>0.29626977358935103</v>
      </c>
      <c r="E97" s="6">
        <v>0.28243862086300398</v>
      </c>
      <c r="F97" s="6">
        <v>0.29458294626357601</v>
      </c>
      <c r="G97" s="6">
        <v>0.29319425871951399</v>
      </c>
      <c r="H97" s="6">
        <v>0.306123345787082</v>
      </c>
      <c r="I97" s="6">
        <v>0.28924528231020002</v>
      </c>
      <c r="J97" s="6">
        <v>0.28692614335561401</v>
      </c>
      <c r="K97" s="6">
        <v>0.26860007651489798</v>
      </c>
      <c r="L97" s="6">
        <v>0.27860059189756797</v>
      </c>
      <c r="M97" s="6">
        <v>0.291246643873047</v>
      </c>
      <c r="N97" s="6">
        <v>0.246187208373147</v>
      </c>
      <c r="O97" s="6">
        <v>0.27675361150642602</v>
      </c>
      <c r="P97" s="6">
        <v>0.27423099034337201</v>
      </c>
      <c r="Q97" s="6">
        <v>0.24784040537673899</v>
      </c>
      <c r="R97" s="6">
        <v>0.14278540831800199</v>
      </c>
      <c r="S97" s="6">
        <v>0.17768891732554601</v>
      </c>
      <c r="T97" s="6">
        <v>0.260967353734122</v>
      </c>
      <c r="U97" s="6">
        <v>0.24833398541628099</v>
      </c>
      <c r="V97" s="6">
        <v>0.25808874611060001</v>
      </c>
      <c r="W97" s="6">
        <v>0.26575621088741502</v>
      </c>
      <c r="X97" s="6">
        <v>0.22686810009977501</v>
      </c>
      <c r="Y97" s="6">
        <v>0.18532317121745401</v>
      </c>
      <c r="Z97" s="6">
        <v>0.19144941966875501</v>
      </c>
      <c r="AA97" s="6">
        <v>0.17561283095873501</v>
      </c>
      <c r="AB97" s="6">
        <v>0.27426754917280699</v>
      </c>
      <c r="AC97" s="6">
        <v>0.220255736527663</v>
      </c>
      <c r="AD97" s="6">
        <v>0.249351304091638</v>
      </c>
      <c r="AE97" s="6">
        <v>0.26894965511262697</v>
      </c>
      <c r="AF97" s="6">
        <v>0.228851404644597</v>
      </c>
      <c r="AG97" s="6">
        <v>0.222577835486994</v>
      </c>
      <c r="AH97" s="6">
        <v>0.26271608389001699</v>
      </c>
      <c r="AI97" s="6">
        <v>0.241614092607214</v>
      </c>
      <c r="AJ97" t="str">
        <f>INDEX(OVERVIEW!$C$2:$C$63,MATCH('Share elsewhere time series'!A97,OVERVIEW!$A$2:$A$63,0))</f>
        <v>Weak</v>
      </c>
    </row>
    <row r="98" spans="1:36" x14ac:dyDescent="0.3">
      <c r="A98" t="s">
        <v>33</v>
      </c>
      <c r="B98" t="str">
        <f>VLOOKUP(A98,OVERVIEW!$A$2:$B$63,2,FALSE)</f>
        <v>Weak</v>
      </c>
      <c r="C98" s="6">
        <v>0.51046032635966199</v>
      </c>
      <c r="D98" s="6">
        <v>0.51777761851210402</v>
      </c>
      <c r="E98" s="6">
        <v>0.51879987012848305</v>
      </c>
      <c r="F98" s="6">
        <v>0.52367270048034797</v>
      </c>
      <c r="G98" s="6">
        <v>0.53941896207263496</v>
      </c>
      <c r="H98" s="6">
        <v>0.52287486971581298</v>
      </c>
      <c r="I98" s="6">
        <v>0.51714039158839897</v>
      </c>
      <c r="J98" s="6">
        <v>0.53345794606585695</v>
      </c>
      <c r="K98" s="6">
        <v>0.50382424661208502</v>
      </c>
      <c r="L98" s="6">
        <v>0.53118730346744802</v>
      </c>
      <c r="M98" s="6">
        <v>0.52351036243567495</v>
      </c>
      <c r="N98" s="6">
        <v>0.50859438492885001</v>
      </c>
      <c r="O98" s="6">
        <v>0.50662597242356899</v>
      </c>
      <c r="P98" s="6">
        <v>0.537381005270401</v>
      </c>
      <c r="Q98" s="6">
        <v>0.48207838263517</v>
      </c>
      <c r="R98" s="6">
        <v>0.33238717543103502</v>
      </c>
      <c r="S98" s="6">
        <v>0.358091795994738</v>
      </c>
      <c r="T98" s="6">
        <v>0.40104254267807199</v>
      </c>
      <c r="U98" s="6">
        <v>0.44988289865765402</v>
      </c>
      <c r="V98" s="6">
        <v>0.51134837471493999</v>
      </c>
      <c r="W98" s="6">
        <v>0.47691279872628101</v>
      </c>
      <c r="X98" s="6">
        <v>0.47421033496493797</v>
      </c>
      <c r="Y98" s="6">
        <v>0.39946799856760501</v>
      </c>
      <c r="Z98" s="6">
        <v>0.42872241129010102</v>
      </c>
      <c r="AA98" s="6">
        <v>0.35898882380844899</v>
      </c>
      <c r="AB98" s="6">
        <v>0.41220068208535998</v>
      </c>
      <c r="AC98" s="6">
        <v>0.40212156291973999</v>
      </c>
      <c r="AD98" s="6">
        <v>0.43473092352254</v>
      </c>
      <c r="AE98" s="6">
        <v>0.49680572250013699</v>
      </c>
      <c r="AF98" s="6">
        <v>0.48671022169790601</v>
      </c>
      <c r="AG98" s="6">
        <v>0.484057958498681</v>
      </c>
      <c r="AH98" s="6">
        <v>0.50692977515361504</v>
      </c>
      <c r="AI98" s="6">
        <v>0.49607528043875299</v>
      </c>
      <c r="AJ98" t="str">
        <f>INDEX(OVERVIEW!$C$2:$C$63,MATCH('Share elsewhere time series'!A98,OVERVIEW!$A$2:$A$63,0))</f>
        <v>Weak</v>
      </c>
    </row>
    <row r="99" spans="1:36" x14ac:dyDescent="0.3">
      <c r="A99" t="s">
        <v>34</v>
      </c>
      <c r="B99" t="str">
        <f>VLOOKUP(A99,OVERVIEW!$A$2:$B$63,2,FALSE)</f>
        <v>Moderately Weak</v>
      </c>
      <c r="C99" s="6">
        <v>0.56546383999609995</v>
      </c>
      <c r="D99" s="6">
        <v>0.58691444743940102</v>
      </c>
      <c r="E99" s="6">
        <v>0.598021440191148</v>
      </c>
      <c r="F99" s="6">
        <v>0.59071394112254205</v>
      </c>
      <c r="G99" s="6">
        <v>0.59081403577944902</v>
      </c>
      <c r="H99" s="6">
        <v>0.57132396446615497</v>
      </c>
      <c r="I99" s="6">
        <v>0.57126809643972798</v>
      </c>
      <c r="J99" s="6">
        <v>0.58547827978976197</v>
      </c>
      <c r="K99" s="6">
        <v>0.58500748445542405</v>
      </c>
      <c r="L99" s="6">
        <v>0.58302298729041702</v>
      </c>
      <c r="M99" s="6">
        <v>0.57740331828927904</v>
      </c>
      <c r="N99" s="6">
        <v>0.56484965662560704</v>
      </c>
      <c r="O99" s="6">
        <v>0.57755388974056898</v>
      </c>
      <c r="P99" s="6">
        <v>0.58477452840143296</v>
      </c>
      <c r="Q99" s="6">
        <v>0.54585745072395597</v>
      </c>
      <c r="R99" s="6">
        <v>0.46647511692049398</v>
      </c>
      <c r="S99" s="6">
        <v>0.45899132571395401</v>
      </c>
      <c r="T99" s="6">
        <v>0.49438844609142601</v>
      </c>
      <c r="U99" s="6">
        <v>0.51698989746732704</v>
      </c>
      <c r="V99" s="6">
        <v>0.55798652701074902</v>
      </c>
      <c r="W99" s="6">
        <v>0.539341404123035</v>
      </c>
      <c r="X99" s="6">
        <v>0.52937712637902001</v>
      </c>
      <c r="Y99" s="6">
        <v>0.50342106043857904</v>
      </c>
      <c r="Z99" s="6">
        <v>0.54693178543779297</v>
      </c>
      <c r="AA99" s="6">
        <v>0.50325087776652999</v>
      </c>
      <c r="AB99" s="6">
        <v>0.49067706729252603</v>
      </c>
      <c r="AC99" s="6">
        <v>0.47725072775094701</v>
      </c>
      <c r="AD99" s="6">
        <v>0.51064297313180695</v>
      </c>
      <c r="AE99" s="6">
        <v>0.52552671780707705</v>
      </c>
      <c r="AF99" s="6">
        <v>0.520462140196151</v>
      </c>
      <c r="AG99" s="6">
        <v>0.51777466005355599</v>
      </c>
      <c r="AH99" s="6">
        <v>0.57328559908870602</v>
      </c>
      <c r="AI99" s="6">
        <v>0.512400655206116</v>
      </c>
      <c r="AJ99" t="str">
        <f>INDEX(OVERVIEW!$C$2:$C$63,MATCH('Share elsewhere time series'!A99,OVERVIEW!$A$2:$A$63,0))</f>
        <v>Weak</v>
      </c>
    </row>
    <row r="100" spans="1:36" x14ac:dyDescent="0.3">
      <c r="A100" t="s">
        <v>35</v>
      </c>
      <c r="B100" t="str">
        <f>VLOOKUP(A100,OVERVIEW!$A$2:$B$63,2,FALSE)</f>
        <v>Strong</v>
      </c>
      <c r="C100" s="6">
        <v>0.57470535033983505</v>
      </c>
      <c r="D100" s="6">
        <v>0.61249366247207304</v>
      </c>
      <c r="E100" s="6">
        <v>0.60306808030589798</v>
      </c>
      <c r="F100" s="6">
        <v>0.59799282584569102</v>
      </c>
      <c r="G100" s="6">
        <v>0.59297805957135397</v>
      </c>
      <c r="H100" s="6">
        <v>0.59439333467931899</v>
      </c>
      <c r="I100" s="6">
        <v>0.58957528839805895</v>
      </c>
      <c r="J100" s="6">
        <v>0.60264768527115198</v>
      </c>
      <c r="K100" s="6">
        <v>0.58726884456293604</v>
      </c>
      <c r="L100" s="6">
        <v>0.603227031715589</v>
      </c>
      <c r="M100" s="6">
        <v>0.624604502515407</v>
      </c>
      <c r="N100" s="6">
        <v>0.59513874693627</v>
      </c>
      <c r="O100" s="6">
        <v>0.55468643215262503</v>
      </c>
      <c r="P100" s="6">
        <v>0.59079260357845198</v>
      </c>
      <c r="Q100" s="6">
        <v>0.56170674099966</v>
      </c>
      <c r="R100" s="6">
        <v>0.32912968730106601</v>
      </c>
      <c r="S100" s="6">
        <v>0.31754365878093999</v>
      </c>
      <c r="T100" s="6">
        <v>0.47696148455845599</v>
      </c>
      <c r="U100" s="6">
        <v>0.52090991763628502</v>
      </c>
      <c r="V100" s="6">
        <v>0.57363379454859298</v>
      </c>
      <c r="W100" s="6">
        <v>0.56578774758554695</v>
      </c>
      <c r="X100" s="6">
        <v>0.52071676550875401</v>
      </c>
      <c r="Y100" s="6">
        <v>0.432152329248082</v>
      </c>
      <c r="Z100" s="6">
        <v>0.49415084090793898</v>
      </c>
      <c r="AA100" s="6">
        <v>0.40777815297227299</v>
      </c>
      <c r="AB100" s="6">
        <v>0.37915914437068798</v>
      </c>
      <c r="AC100" s="6">
        <v>0.42242744272507798</v>
      </c>
      <c r="AD100" s="6">
        <v>0.44995948758750498</v>
      </c>
      <c r="AE100" s="6">
        <v>0.534515837170639</v>
      </c>
      <c r="AF100" s="6">
        <v>0.58777712262932802</v>
      </c>
      <c r="AG100" s="6">
        <v>0.591409470119037</v>
      </c>
      <c r="AH100" s="6">
        <v>0.62410458712587003</v>
      </c>
      <c r="AI100" s="6">
        <v>0.59024524302466597</v>
      </c>
      <c r="AJ100" t="str">
        <f>INDEX(OVERVIEW!$C$2:$C$63,MATCH('Share elsewhere time series'!A100,OVERVIEW!$A$2:$A$63,0))</f>
        <v>Strong</v>
      </c>
    </row>
    <row r="101" spans="1:36" x14ac:dyDescent="0.3">
      <c r="A101" t="s">
        <v>36</v>
      </c>
      <c r="B101" t="str">
        <f>VLOOKUP(A101,OVERVIEW!$A$2:$B$63,2,FALSE)</f>
        <v>Weak</v>
      </c>
      <c r="C101" s="6">
        <v>0.45948189691174501</v>
      </c>
      <c r="D101" s="6">
        <v>0.47051922066836199</v>
      </c>
      <c r="E101" s="6">
        <v>0.48125232369029702</v>
      </c>
      <c r="F101" s="6">
        <v>0.47208552166402601</v>
      </c>
      <c r="G101" s="6">
        <v>0.47764064027074199</v>
      </c>
      <c r="H101" s="6">
        <v>0.46462327232837097</v>
      </c>
      <c r="I101" s="6">
        <v>0.44727220664338302</v>
      </c>
      <c r="J101" s="6">
        <v>0.43912397332747199</v>
      </c>
      <c r="K101" s="6">
        <v>0.48199942424006098</v>
      </c>
      <c r="L101" s="6">
        <v>0.48576838268411199</v>
      </c>
      <c r="M101" s="6">
        <v>0.51108199933723297</v>
      </c>
      <c r="N101" s="6">
        <v>0.50693535473686002</v>
      </c>
      <c r="O101" s="6">
        <v>0.49080427889837103</v>
      </c>
      <c r="P101" s="6">
        <v>0.50239865753424495</v>
      </c>
      <c r="Q101" s="6">
        <v>0.4560649731086</v>
      </c>
      <c r="R101" s="6">
        <v>0.34923838132750101</v>
      </c>
      <c r="S101" s="6">
        <v>0.371336713112215</v>
      </c>
      <c r="T101" s="6">
        <v>0.40973786875797602</v>
      </c>
      <c r="U101" s="6">
        <v>0.41886556863682101</v>
      </c>
      <c r="V101" s="6">
        <v>0.37396223743590801</v>
      </c>
      <c r="W101" s="6">
        <v>0.41603635964042202</v>
      </c>
      <c r="X101" s="6">
        <v>0.43829615813075001</v>
      </c>
      <c r="Y101" s="6">
        <v>0.42353436396919902</v>
      </c>
      <c r="Z101" s="6">
        <v>0.41671238913187297</v>
      </c>
      <c r="AA101" s="6">
        <v>0.390679131726822</v>
      </c>
      <c r="AB101" s="6">
        <v>0.41372621300079099</v>
      </c>
      <c r="AC101" s="6">
        <v>0.42525891019251999</v>
      </c>
      <c r="AD101" s="6">
        <v>0.44272847179729602</v>
      </c>
      <c r="AE101" s="6">
        <v>0.46070400145418799</v>
      </c>
      <c r="AF101" s="6">
        <v>0.46010761575502801</v>
      </c>
      <c r="AG101" s="6">
        <v>0.46209172835305901</v>
      </c>
      <c r="AH101" s="6">
        <v>0.45828522996357002</v>
      </c>
      <c r="AI101" s="6">
        <v>0.47076251649386802</v>
      </c>
      <c r="AJ101" t="str">
        <f>INDEX(OVERVIEW!$C$2:$C$63,MATCH('Share elsewhere time series'!A101,OVERVIEW!$A$2:$A$63,0))</f>
        <v>Weak</v>
      </c>
    </row>
    <row r="102" spans="1:36" x14ac:dyDescent="0.3">
      <c r="A102" t="s">
        <v>37</v>
      </c>
      <c r="B102" t="str">
        <f>VLOOKUP(A102,OVERVIEW!$A$2:$B$63,2,FALSE)</f>
        <v>Moderately Strong</v>
      </c>
      <c r="C102" s="6">
        <v>0.64288922675940097</v>
      </c>
      <c r="D102" s="6">
        <v>0.650071840775723</v>
      </c>
      <c r="E102" s="6">
        <v>0.65304658735737697</v>
      </c>
      <c r="F102" s="6">
        <v>0.65354789101217903</v>
      </c>
      <c r="G102" s="6">
        <v>0.65578899783419597</v>
      </c>
      <c r="H102" s="6">
        <v>0.65646203691610105</v>
      </c>
      <c r="I102" s="6">
        <v>0.65557777829994401</v>
      </c>
      <c r="J102" s="6">
        <v>0.66324608883056102</v>
      </c>
      <c r="K102" s="6">
        <v>0.64745649088893997</v>
      </c>
      <c r="L102" s="6">
        <v>0.65071606117460601</v>
      </c>
      <c r="M102" s="6">
        <v>0.65082216878097898</v>
      </c>
      <c r="N102" s="6">
        <v>0.63409904613955104</v>
      </c>
      <c r="O102" s="6">
        <v>0.63009195876051904</v>
      </c>
      <c r="P102" s="6">
        <v>0.66382246905255005</v>
      </c>
      <c r="Q102" s="6">
        <v>0.60626579151271298</v>
      </c>
      <c r="R102" s="6">
        <v>0.47105312825344398</v>
      </c>
      <c r="S102" s="6">
        <v>0.48083037480730001</v>
      </c>
      <c r="T102" s="6">
        <v>0.53060629864072495</v>
      </c>
      <c r="U102" s="6">
        <v>0.57369778989684295</v>
      </c>
      <c r="V102" s="6">
        <v>0.63371683617757402</v>
      </c>
      <c r="W102" s="6">
        <v>0.61975110131425504</v>
      </c>
      <c r="X102" s="6">
        <v>0.54832158321915503</v>
      </c>
      <c r="Y102" s="6">
        <v>0.51730339579960605</v>
      </c>
      <c r="Z102" s="6">
        <v>0.58627131916094599</v>
      </c>
      <c r="AA102" s="6">
        <v>0.50075866200264396</v>
      </c>
      <c r="AB102" s="6">
        <v>0.50333408800328405</v>
      </c>
      <c r="AC102" s="6">
        <v>0.519937885777219</v>
      </c>
      <c r="AD102" s="6">
        <v>0.55023689391380404</v>
      </c>
      <c r="AE102" s="6">
        <v>0.60128002481221399</v>
      </c>
      <c r="AF102" s="6">
        <v>0.63776269166847199</v>
      </c>
      <c r="AG102" s="6">
        <v>0.66623357870647604</v>
      </c>
      <c r="AH102" s="6">
        <v>0.69489120338636201</v>
      </c>
      <c r="AI102" s="6">
        <v>0.66096386225176396</v>
      </c>
      <c r="AJ102" t="str">
        <f>INDEX(OVERVIEW!$C$2:$C$63,MATCH('Share elsewhere time series'!A102,OVERVIEW!$A$2:$A$63,0))</f>
        <v>Strong</v>
      </c>
    </row>
    <row r="103" spans="1:36" x14ac:dyDescent="0.3">
      <c r="A103" t="s">
        <v>38</v>
      </c>
      <c r="B103" t="str">
        <f>VLOOKUP(A103,OVERVIEW!$A$2:$B$63,2,FALSE)</f>
        <v>Strong</v>
      </c>
      <c r="C103" s="6">
        <v>0.375553790992601</v>
      </c>
      <c r="D103" s="6">
        <v>0.39108544974505</v>
      </c>
      <c r="E103" s="6">
        <v>0.38489233912403897</v>
      </c>
      <c r="F103" s="6">
        <v>0.38845048282060601</v>
      </c>
      <c r="G103" s="6">
        <v>0.38498344007497898</v>
      </c>
      <c r="H103" s="6">
        <v>0.37577092133176199</v>
      </c>
      <c r="I103" s="6">
        <v>0.37947016565220398</v>
      </c>
      <c r="J103" s="6">
        <v>0.38770991679024802</v>
      </c>
      <c r="K103" s="6">
        <v>0.37475853926702402</v>
      </c>
      <c r="L103" s="6">
        <v>0.37614179865462599</v>
      </c>
      <c r="M103" s="6">
        <v>0.39055079478330101</v>
      </c>
      <c r="N103" s="6">
        <v>0.37737143063763701</v>
      </c>
      <c r="O103" s="6">
        <v>0.35743017538655403</v>
      </c>
      <c r="P103" s="6">
        <v>0.37776607090380299</v>
      </c>
      <c r="Q103" s="6">
        <v>0.34284454281179999</v>
      </c>
      <c r="R103" s="6">
        <v>0.18862685274363999</v>
      </c>
      <c r="S103" s="6">
        <v>0.20056279019438999</v>
      </c>
      <c r="T103" s="6">
        <v>0.232619556723551</v>
      </c>
      <c r="U103" s="6">
        <v>0.26461645552433699</v>
      </c>
      <c r="V103" s="6">
        <v>0.31388276390639203</v>
      </c>
      <c r="W103" s="6">
        <v>0.30855724715289201</v>
      </c>
      <c r="X103" s="6">
        <v>0.28987058891602902</v>
      </c>
      <c r="Y103" s="6">
        <v>0.23422727666569701</v>
      </c>
      <c r="Z103" s="6">
        <v>0.27011645191804801</v>
      </c>
      <c r="AA103" s="6">
        <v>0.21391057641687</v>
      </c>
      <c r="AB103" s="6">
        <v>0.217919615370289</v>
      </c>
      <c r="AC103" s="6">
        <v>0.224498093219623</v>
      </c>
      <c r="AD103" s="6">
        <v>0.26194402031048702</v>
      </c>
      <c r="AE103" s="6">
        <v>0.315755996672898</v>
      </c>
      <c r="AF103" s="6">
        <v>0.35073629378140703</v>
      </c>
      <c r="AG103" s="6">
        <v>0.37527308038961599</v>
      </c>
      <c r="AH103" s="6">
        <v>0.42643969570815898</v>
      </c>
      <c r="AI103" s="6">
        <v>0.38796854938813202</v>
      </c>
      <c r="AJ103" t="str">
        <f>INDEX(OVERVIEW!$C$2:$C$63,MATCH('Share elsewhere time series'!A103,OVERVIEW!$A$2:$A$63,0))</f>
        <v>Strong</v>
      </c>
    </row>
    <row r="104" spans="1:36" x14ac:dyDescent="0.3">
      <c r="A104" t="s">
        <v>39</v>
      </c>
      <c r="B104" t="str">
        <f>VLOOKUP(A104,OVERVIEW!$A$2:$B$63,2,FALSE)</f>
        <v>Weak</v>
      </c>
      <c r="C104" s="6">
        <v>0.41110305937472302</v>
      </c>
      <c r="D104" s="6">
        <v>0.39625021132129101</v>
      </c>
      <c r="E104" s="6">
        <v>0.41316638932486499</v>
      </c>
      <c r="F104" s="6">
        <v>0.39203037528670198</v>
      </c>
      <c r="G104" s="6">
        <v>0.38630510273681901</v>
      </c>
      <c r="H104" s="6">
        <v>0.38929320538992601</v>
      </c>
      <c r="I104" s="6">
        <v>0.39245460930744402</v>
      </c>
      <c r="J104" s="6">
        <v>0.39473166729613401</v>
      </c>
      <c r="K104" s="6">
        <v>0.36976999261744198</v>
      </c>
      <c r="L104" s="6">
        <v>0.41138625406865198</v>
      </c>
      <c r="M104" s="6">
        <v>0.40602222008953698</v>
      </c>
      <c r="N104" s="6">
        <v>0.37668364170374102</v>
      </c>
      <c r="O104" s="6">
        <v>0.33167473975874801</v>
      </c>
      <c r="P104" s="6">
        <v>0.35154309136158801</v>
      </c>
      <c r="Q104" s="6">
        <v>0.30483819003467399</v>
      </c>
      <c r="R104" s="6">
        <v>0.22206882899862199</v>
      </c>
      <c r="S104" s="6">
        <v>0.25284712514966201</v>
      </c>
      <c r="T104" s="6">
        <v>0.33530076130487202</v>
      </c>
      <c r="U104" s="6">
        <v>0.35148690733155402</v>
      </c>
      <c r="V104" s="6">
        <v>0.321089559535155</v>
      </c>
      <c r="W104" s="6">
        <v>0.32236452735605697</v>
      </c>
      <c r="X104" s="6">
        <v>0.35868315272262302</v>
      </c>
      <c r="Y104" s="6">
        <v>0.26880100198437501</v>
      </c>
      <c r="Z104" s="6">
        <v>0.28708794352929701</v>
      </c>
      <c r="AA104" s="6">
        <v>0.28099178679875703</v>
      </c>
      <c r="AB104" s="6">
        <v>0.28783663940990201</v>
      </c>
      <c r="AC104" s="6">
        <v>0.297882161890137</v>
      </c>
      <c r="AD104" s="6">
        <v>0.34008440948163399</v>
      </c>
      <c r="AE104" s="6">
        <v>0.27529995139012597</v>
      </c>
      <c r="AF104" s="6">
        <v>0.30338748257022302</v>
      </c>
      <c r="AG104" s="6">
        <v>0.30331321396650202</v>
      </c>
      <c r="AH104" s="6">
        <v>0.29913454444405801</v>
      </c>
      <c r="AI104" s="6">
        <v>0.305011978644464</v>
      </c>
      <c r="AJ104" t="str">
        <f>INDEX(OVERVIEW!$C$2:$C$63,MATCH('Share elsewhere time series'!A104,OVERVIEW!$A$2:$A$63,0))</f>
        <v>Weak</v>
      </c>
    </row>
    <row r="105" spans="1:36" x14ac:dyDescent="0.3">
      <c r="A105" t="s">
        <v>40</v>
      </c>
      <c r="B105" t="str">
        <f>VLOOKUP(A105,OVERVIEW!$A$2:$B$63,2,FALSE)</f>
        <v>Strong</v>
      </c>
      <c r="C105" s="6">
        <v>0.439722727336539</v>
      </c>
      <c r="D105" s="6">
        <v>0.46455381674843599</v>
      </c>
      <c r="E105" s="6">
        <v>0.46748206801264602</v>
      </c>
      <c r="F105" s="6">
        <v>0.47172302332459998</v>
      </c>
      <c r="G105" s="6">
        <v>0.46674371276818599</v>
      </c>
      <c r="H105" s="6">
        <v>0.47054931890671198</v>
      </c>
      <c r="I105" s="6">
        <v>0.45847098829452498</v>
      </c>
      <c r="J105" s="6">
        <v>0.45451736611906601</v>
      </c>
      <c r="K105" s="6">
        <v>0.45247613118663998</v>
      </c>
      <c r="L105" s="6">
        <v>0.469381097935063</v>
      </c>
      <c r="M105" s="6">
        <v>0.484499741784371</v>
      </c>
      <c r="N105" s="6">
        <v>0.48101285704743102</v>
      </c>
      <c r="O105" s="6">
        <v>0.43657217229711998</v>
      </c>
      <c r="P105" s="6">
        <v>0.45671864728240502</v>
      </c>
      <c r="Q105" s="6">
        <v>0.43385972091756397</v>
      </c>
      <c r="R105" s="6">
        <v>0.32535160626523002</v>
      </c>
      <c r="S105" s="6">
        <v>0.32817977845492402</v>
      </c>
      <c r="T105" s="6">
        <v>0.35552333177830697</v>
      </c>
      <c r="U105" s="6">
        <v>0.41508937153638198</v>
      </c>
      <c r="V105" s="6">
        <v>0.408021112330061</v>
      </c>
      <c r="W105" s="6">
        <v>0.42193755597621602</v>
      </c>
      <c r="X105" s="6">
        <v>0.37861146137416701</v>
      </c>
      <c r="Y105" s="6">
        <v>0.36367374371827099</v>
      </c>
      <c r="Z105" s="6">
        <v>0.369610338192781</v>
      </c>
      <c r="AA105" s="6">
        <v>0.337247699227612</v>
      </c>
      <c r="AB105" s="6">
        <v>0.33667056189993699</v>
      </c>
      <c r="AC105" s="6">
        <v>0.37790916857646201</v>
      </c>
      <c r="AD105" s="6">
        <v>0.37472730627251</v>
      </c>
      <c r="AE105" s="6">
        <v>0.439727164020978</v>
      </c>
      <c r="AF105" s="6">
        <v>0.45700606302668001</v>
      </c>
      <c r="AG105" s="6">
        <v>0.46482089663818998</v>
      </c>
      <c r="AH105" s="6">
        <v>0.50114911986059396</v>
      </c>
      <c r="AI105" s="6">
        <v>0.50060634591433695</v>
      </c>
      <c r="AJ105" t="str">
        <f>INDEX(OVERVIEW!$C$2:$C$63,MATCH('Share elsewhere time series'!A105,OVERVIEW!$A$2:$A$63,0))</f>
        <v>Strong</v>
      </c>
    </row>
    <row r="106" spans="1:36" x14ac:dyDescent="0.3">
      <c r="A106" t="s">
        <v>41</v>
      </c>
      <c r="B106" t="str">
        <f>VLOOKUP(A106,OVERVIEW!$A$2:$B$63,2,FALSE)</f>
        <v>Weak</v>
      </c>
      <c r="C106" s="6">
        <v>0.38176187875495599</v>
      </c>
      <c r="D106" s="6">
        <v>0.378337326526624</v>
      </c>
      <c r="E106" s="6">
        <v>0.34851136378307701</v>
      </c>
      <c r="F106" s="6">
        <v>0.38719815325232698</v>
      </c>
      <c r="G106" s="6">
        <v>0.36477455556845001</v>
      </c>
      <c r="H106" s="6">
        <v>0.35447365445378898</v>
      </c>
      <c r="I106" s="6">
        <v>0.36770598831441798</v>
      </c>
      <c r="J106" s="6">
        <v>0.384476944041029</v>
      </c>
      <c r="K106" s="6">
        <v>0.363518104817873</v>
      </c>
      <c r="L106" s="6">
        <v>0.36443636432535498</v>
      </c>
      <c r="M106" s="6">
        <v>0.36554918249306401</v>
      </c>
      <c r="N106" s="6">
        <v>0.36087667993829298</v>
      </c>
      <c r="O106" s="6">
        <v>0.34286218828895798</v>
      </c>
      <c r="P106" s="6">
        <v>0.34899858277838097</v>
      </c>
      <c r="Q106" s="6">
        <v>0.32794477714812198</v>
      </c>
      <c r="R106" s="6">
        <v>0.22502328951193501</v>
      </c>
      <c r="S106" s="6">
        <v>0.26042811548573502</v>
      </c>
      <c r="T106" s="6">
        <v>0.29619809055684299</v>
      </c>
      <c r="U106" s="6">
        <v>0.316815263683486</v>
      </c>
      <c r="V106" s="6">
        <v>0.32184782741564399</v>
      </c>
      <c r="W106" s="6">
        <v>0.31786032227731698</v>
      </c>
      <c r="X106" s="6">
        <v>0.31906946104946199</v>
      </c>
      <c r="Y106" s="6">
        <v>0.29560005572496001</v>
      </c>
      <c r="Z106" s="6">
        <v>0.31859425542863201</v>
      </c>
      <c r="AA106" s="6">
        <v>0.25339620954022102</v>
      </c>
      <c r="AB106" s="6">
        <v>0.248388117183207</v>
      </c>
      <c r="AC106" s="6">
        <v>0.26762805894798303</v>
      </c>
      <c r="AD106" s="6">
        <v>0.31282498470013698</v>
      </c>
      <c r="AE106" s="6">
        <v>0.34505557223021199</v>
      </c>
      <c r="AF106" s="6">
        <v>0.325447496494435</v>
      </c>
      <c r="AG106" s="6">
        <v>0.31775862848125402</v>
      </c>
      <c r="AH106" s="6">
        <v>0.355846115476605</v>
      </c>
      <c r="AI106" s="6">
        <v>0.32126823532502602</v>
      </c>
      <c r="AJ106" t="str">
        <f>INDEX(OVERVIEW!$C$2:$C$63,MATCH('Share elsewhere time series'!A106,OVERVIEW!$A$2:$A$63,0))</f>
        <v>Weak</v>
      </c>
    </row>
    <row r="107" spans="1:36" x14ac:dyDescent="0.3">
      <c r="A107" t="s">
        <v>42</v>
      </c>
      <c r="B107" t="str">
        <f>VLOOKUP(A107,OVERVIEW!$A$2:$B$63,2,FALSE)</f>
        <v>Moderately Weak</v>
      </c>
      <c r="C107" s="6">
        <v>0.25427811536616302</v>
      </c>
      <c r="D107" s="6">
        <v>0.28473633713797197</v>
      </c>
      <c r="E107" s="6">
        <v>0.24632066419016299</v>
      </c>
      <c r="F107" s="6">
        <v>0.244100813618292</v>
      </c>
      <c r="G107" s="6">
        <v>0.25708817132858203</v>
      </c>
      <c r="H107" s="6">
        <v>0.23345311200013999</v>
      </c>
      <c r="I107" s="6">
        <v>0.241861314248695</v>
      </c>
      <c r="J107" s="6">
        <v>0.26456636588444199</v>
      </c>
      <c r="K107" s="6">
        <v>0.26435758680117</v>
      </c>
      <c r="L107" s="6">
        <v>0.25072197712487698</v>
      </c>
      <c r="M107" s="6">
        <v>0.231002321394189</v>
      </c>
      <c r="N107" s="6">
        <v>0.23097822557932099</v>
      </c>
      <c r="O107" s="6">
        <v>0.236181046719912</v>
      </c>
      <c r="P107" s="6">
        <v>0.22189734147559101</v>
      </c>
      <c r="Q107" s="6">
        <v>0.225342788156941</v>
      </c>
      <c r="R107" s="6">
        <v>0.25813656167229498</v>
      </c>
      <c r="S107" s="6">
        <v>0.27815146118546102</v>
      </c>
      <c r="T107" s="6">
        <v>0.233199067380778</v>
      </c>
      <c r="U107" s="6">
        <v>0.222106010253935</v>
      </c>
      <c r="V107" s="6">
        <v>0.18620006545177301</v>
      </c>
      <c r="W107" s="6">
        <v>0.18820045253886999</v>
      </c>
      <c r="X107" s="6">
        <v>0.18718008424624999</v>
      </c>
      <c r="Y107" s="6">
        <v>0.168222233113766</v>
      </c>
      <c r="Z107" s="6">
        <v>0.165998822221961</v>
      </c>
      <c r="AA107" s="6">
        <v>0.15142532483572901</v>
      </c>
      <c r="AB107" s="6">
        <v>0.13611516906159499</v>
      </c>
      <c r="AC107" s="6">
        <v>0.11131505880727199</v>
      </c>
      <c r="AD107" s="6">
        <v>0.16948939901776999</v>
      </c>
      <c r="AE107" s="6">
        <v>0.21051812207457199</v>
      </c>
      <c r="AF107" s="6">
        <v>0.240070135002075</v>
      </c>
      <c r="AG107" s="6">
        <v>0.20539454025054801</v>
      </c>
      <c r="AH107" s="6">
        <v>0.227495049113588</v>
      </c>
      <c r="AI107" s="6">
        <v>0.23477444433699399</v>
      </c>
      <c r="AJ107" t="str">
        <f>INDEX(OVERVIEW!$C$2:$C$63,MATCH('Share elsewhere time series'!A107,OVERVIEW!$A$2:$A$63,0))</f>
        <v>Weak</v>
      </c>
    </row>
    <row r="108" spans="1:36" x14ac:dyDescent="0.3">
      <c r="A108" t="s">
        <v>43</v>
      </c>
      <c r="B108" t="str">
        <f>VLOOKUP(A108,OVERVIEW!$A$2:$B$63,2,FALSE)</f>
        <v>Strong</v>
      </c>
      <c r="C108" s="6">
        <v>0.59851943600031199</v>
      </c>
      <c r="D108" s="6">
        <v>0.61105215218856901</v>
      </c>
      <c r="E108" s="6">
        <v>0.61472205883188102</v>
      </c>
      <c r="F108" s="6">
        <v>0.62271467409356096</v>
      </c>
      <c r="G108" s="6">
        <v>0.62067292739448499</v>
      </c>
      <c r="H108" s="6">
        <v>0.61225068111535796</v>
      </c>
      <c r="I108" s="6">
        <v>0.61026727357003596</v>
      </c>
      <c r="J108" s="6">
        <v>0.62283988090667297</v>
      </c>
      <c r="K108" s="6">
        <v>0.61200725037095605</v>
      </c>
      <c r="L108" s="6">
        <v>0.62140853373932003</v>
      </c>
      <c r="M108" s="6">
        <v>0.641636662007115</v>
      </c>
      <c r="N108" s="6">
        <v>0.65660585060049703</v>
      </c>
      <c r="O108" s="6">
        <v>0.58327397823652904</v>
      </c>
      <c r="P108" s="6">
        <v>0.60128910808619596</v>
      </c>
      <c r="Q108" s="6">
        <v>0.542104434005511</v>
      </c>
      <c r="R108" s="6">
        <v>0.38955403943171302</v>
      </c>
      <c r="S108" s="6">
        <v>0.47406149872959102</v>
      </c>
      <c r="T108" s="6">
        <v>0.51653417684262404</v>
      </c>
      <c r="U108" s="6">
        <v>0.54689092359940805</v>
      </c>
      <c r="V108" s="6">
        <v>0.57983080895824102</v>
      </c>
      <c r="W108" s="6">
        <v>0.55027208400766203</v>
      </c>
      <c r="X108" s="6">
        <v>0.59062306438677503</v>
      </c>
      <c r="Y108" s="6">
        <v>0.46558437749661602</v>
      </c>
      <c r="Z108" s="6">
        <v>0.609512801443163</v>
      </c>
      <c r="AA108" s="6">
        <v>0.36759141814012303</v>
      </c>
      <c r="AB108" s="6">
        <v>0.36188903588897098</v>
      </c>
      <c r="AC108" s="6">
        <v>0.38676015024103599</v>
      </c>
      <c r="AD108" s="6">
        <v>0.55670195591476201</v>
      </c>
      <c r="AE108" s="6">
        <v>0.59325530021838002</v>
      </c>
      <c r="AF108" s="6">
        <v>0.58186723139932395</v>
      </c>
      <c r="AG108" s="6">
        <v>0.58586763677169795</v>
      </c>
      <c r="AH108" s="6">
        <v>0.61889023512755004</v>
      </c>
      <c r="AI108" s="6">
        <v>0.58315298627505896</v>
      </c>
      <c r="AJ108" t="str">
        <f>INDEX(OVERVIEW!$C$2:$C$63,MATCH('Share elsewhere time series'!A108,OVERVIEW!$A$2:$A$63,0))</f>
        <v>Strong</v>
      </c>
    </row>
    <row r="109" spans="1:36" x14ac:dyDescent="0.3">
      <c r="A109" t="s">
        <v>44</v>
      </c>
      <c r="B109" t="str">
        <f>VLOOKUP(A109,OVERVIEW!$A$2:$B$63,2,FALSE)</f>
        <v>Moderately Strong</v>
      </c>
      <c r="C109" s="6">
        <v>0.49163426893147999</v>
      </c>
      <c r="D109" s="6">
        <v>0.50370264664403697</v>
      </c>
      <c r="E109" s="6">
        <v>0.50891461233482105</v>
      </c>
      <c r="F109" s="6">
        <v>0.51555595566281898</v>
      </c>
      <c r="G109" s="6">
        <v>0.51756135499005396</v>
      </c>
      <c r="H109" s="6">
        <v>0.49271436704064703</v>
      </c>
      <c r="I109" s="6">
        <v>0.49879464574155502</v>
      </c>
      <c r="J109" s="6">
        <v>0.49563444834423098</v>
      </c>
      <c r="K109" s="6">
        <v>0.498829480218629</v>
      </c>
      <c r="L109" s="6">
        <v>0.51353935676473805</v>
      </c>
      <c r="M109" s="6">
        <v>0.51361430709051104</v>
      </c>
      <c r="N109" s="6">
        <v>0.48571285583943002</v>
      </c>
      <c r="O109" s="6">
        <v>0.47956164020185499</v>
      </c>
      <c r="P109" s="6">
        <v>0.51077819236917898</v>
      </c>
      <c r="Q109" s="6">
        <v>0.50559181493112404</v>
      </c>
      <c r="R109" s="6">
        <v>0.27822535475064503</v>
      </c>
      <c r="S109" s="6">
        <v>0.36189491597850598</v>
      </c>
      <c r="T109" s="6">
        <v>0.38233808264452801</v>
      </c>
      <c r="U109" s="6">
        <v>0.39801645213745201</v>
      </c>
      <c r="V109" s="6">
        <v>0.48408728456981498</v>
      </c>
      <c r="W109" s="6">
        <v>0.47284797623059399</v>
      </c>
      <c r="X109" s="6">
        <v>0.43057089972851198</v>
      </c>
      <c r="Y109" s="6">
        <v>0.35885231811226198</v>
      </c>
      <c r="Z109" s="6">
        <v>0.37496780157634002</v>
      </c>
      <c r="AA109" s="6">
        <v>0.29492127838163901</v>
      </c>
      <c r="AB109" s="6">
        <v>0.28886565429051803</v>
      </c>
      <c r="AC109" s="6">
        <v>0.29027306796079</v>
      </c>
      <c r="AD109" s="6">
        <v>0.38349845987574899</v>
      </c>
      <c r="AE109" s="6">
        <v>0.45700883708019502</v>
      </c>
      <c r="AF109" s="6">
        <v>0.48607578112380301</v>
      </c>
      <c r="AG109" s="6">
        <v>0.54075866495638203</v>
      </c>
      <c r="AH109" s="6">
        <v>0.56104548482115402</v>
      </c>
      <c r="AI109" s="6">
        <v>0.57075436287846304</v>
      </c>
      <c r="AJ109" t="str">
        <f>INDEX(OVERVIEW!$C$2:$C$63,MATCH('Share elsewhere time series'!A109,OVERVIEW!$A$2:$A$63,0))</f>
        <v>Strong</v>
      </c>
    </row>
    <row r="110" spans="1:36" x14ac:dyDescent="0.3">
      <c r="A110" t="s">
        <v>45</v>
      </c>
      <c r="B110" t="str">
        <f>VLOOKUP(A110,OVERVIEW!$A$2:$B$63,2,FALSE)</f>
        <v>Weak</v>
      </c>
      <c r="C110" s="6">
        <v>0.293801703664263</v>
      </c>
      <c r="D110" s="6">
        <v>0.30197264945083302</v>
      </c>
      <c r="E110" s="6">
        <v>0.29389255907655998</v>
      </c>
      <c r="F110" s="6">
        <v>0.283833144982374</v>
      </c>
      <c r="G110" s="6">
        <v>0.29556102179522098</v>
      </c>
      <c r="H110" s="6">
        <v>0.27781935117957901</v>
      </c>
      <c r="I110" s="6">
        <v>0.29400031406910199</v>
      </c>
      <c r="J110" s="6">
        <v>0.28495401555077698</v>
      </c>
      <c r="K110" s="6">
        <v>0.279066433513871</v>
      </c>
      <c r="L110" s="6">
        <v>0.26224441684754302</v>
      </c>
      <c r="M110" s="6">
        <v>0.27157189734255799</v>
      </c>
      <c r="N110" s="6">
        <v>0.279217853925949</v>
      </c>
      <c r="O110" s="6">
        <v>0.26979431359212203</v>
      </c>
      <c r="P110" s="6">
        <v>0.28394746328881998</v>
      </c>
      <c r="Q110" s="6">
        <v>0.23515117484605999</v>
      </c>
      <c r="R110" s="6">
        <v>0.16394393529534801</v>
      </c>
      <c r="S110" s="6">
        <v>0.180301588867436</v>
      </c>
      <c r="T110" s="6">
        <v>0.195143384723657</v>
      </c>
      <c r="U110" s="6">
        <v>0.24476597412208401</v>
      </c>
      <c r="V110" s="6">
        <v>0.272129586675807</v>
      </c>
      <c r="W110" s="6">
        <v>0.22033091868149601</v>
      </c>
      <c r="X110" s="6">
        <v>0.181817652574988</v>
      </c>
      <c r="Y110" s="6">
        <v>0.20941865058885201</v>
      </c>
      <c r="Z110" s="6">
        <v>0.21846734152226999</v>
      </c>
      <c r="AA110" s="6">
        <v>0.18226191959934701</v>
      </c>
      <c r="AB110" s="6">
        <v>0.17930685968489901</v>
      </c>
      <c r="AC110" s="6">
        <v>0.17963581787179</v>
      </c>
      <c r="AD110" s="6">
        <v>0.222432539031758</v>
      </c>
      <c r="AE110" s="6">
        <v>0.24093268783783001</v>
      </c>
      <c r="AF110" s="6">
        <v>0.23322690913934799</v>
      </c>
      <c r="AG110" s="6">
        <v>0.22970221414262201</v>
      </c>
      <c r="AH110" s="6">
        <v>0.26826212957540702</v>
      </c>
      <c r="AI110" s="6">
        <v>0.24750364904310099</v>
      </c>
      <c r="AJ110" t="str">
        <f>INDEX(OVERVIEW!$C$2:$C$63,MATCH('Share elsewhere time series'!A110,OVERVIEW!$A$2:$A$63,0))</f>
        <v>Weak</v>
      </c>
    </row>
    <row r="111" spans="1:36" x14ac:dyDescent="0.3">
      <c r="A111" t="s">
        <v>46</v>
      </c>
      <c r="B111" t="str">
        <f>VLOOKUP(A111,OVERVIEW!$A$2:$B$63,2,FALSE)</f>
        <v>Weak</v>
      </c>
      <c r="C111" s="6">
        <v>0.556427913507759</v>
      </c>
      <c r="D111" s="6">
        <v>0.54560238911141001</v>
      </c>
      <c r="E111" s="6">
        <v>0.55005453821817296</v>
      </c>
      <c r="F111" s="6">
        <v>0.55960957256785704</v>
      </c>
      <c r="G111" s="6">
        <v>0.55178668961511501</v>
      </c>
      <c r="H111" s="6">
        <v>0.545160745090423</v>
      </c>
      <c r="I111" s="6">
        <v>0.55169518369263404</v>
      </c>
      <c r="J111" s="6">
        <v>0.55661264380717901</v>
      </c>
      <c r="K111" s="6">
        <v>0.55743247690830999</v>
      </c>
      <c r="L111" s="6">
        <v>0.55621775269414597</v>
      </c>
      <c r="M111" s="6">
        <v>0.538216380233276</v>
      </c>
      <c r="N111" s="6">
        <v>0.542645050306657</v>
      </c>
      <c r="O111" s="6">
        <v>0.55207804804626504</v>
      </c>
      <c r="P111" s="6">
        <v>0.54837583882726404</v>
      </c>
      <c r="Q111" s="6">
        <v>0.56295449964441402</v>
      </c>
      <c r="R111" s="6">
        <v>0.625784602137053</v>
      </c>
      <c r="S111" s="6">
        <v>0.58928888192423201</v>
      </c>
      <c r="T111" s="6">
        <v>0.54614844807648499</v>
      </c>
      <c r="U111" s="6">
        <v>0.52167807992114501</v>
      </c>
      <c r="V111" s="6">
        <v>0.52363312269389595</v>
      </c>
      <c r="W111" s="6">
        <v>0.54040534176252497</v>
      </c>
      <c r="X111" s="6">
        <v>0.51952648121837197</v>
      </c>
      <c r="Y111" s="6">
        <v>0.56454368894757301</v>
      </c>
      <c r="Z111" s="6">
        <v>0.52105286614450796</v>
      </c>
      <c r="AA111" s="6">
        <v>0.574775169679141</v>
      </c>
      <c r="AB111" s="6">
        <v>0.58711455071558005</v>
      </c>
      <c r="AC111" s="6">
        <v>0.57905531822455703</v>
      </c>
      <c r="AD111" s="6">
        <v>0.52329478367387305</v>
      </c>
      <c r="AE111" s="6">
        <v>0.51328865885261099</v>
      </c>
      <c r="AF111" s="6">
        <v>0.52506601897133798</v>
      </c>
      <c r="AG111" s="6">
        <v>0.53114382980824504</v>
      </c>
      <c r="AH111" s="6">
        <v>0.51131399630972996</v>
      </c>
      <c r="AI111" s="6">
        <v>0.53419847897120798</v>
      </c>
      <c r="AJ111" t="str">
        <f>INDEX(OVERVIEW!$C$2:$C$63,MATCH('Share elsewhere time series'!A111,OVERVIEW!$A$2:$A$63,0))</f>
        <v>Weak</v>
      </c>
    </row>
    <row r="112" spans="1:36" x14ac:dyDescent="0.3">
      <c r="A112" t="s">
        <v>47</v>
      </c>
      <c r="B112" t="str">
        <f>VLOOKUP(A112,OVERVIEW!$A$2:$B$63,2,FALSE)</f>
        <v>Strong</v>
      </c>
      <c r="C112" s="6">
        <v>0.60827485495696498</v>
      </c>
      <c r="D112" s="6">
        <v>0.62496512344520405</v>
      </c>
      <c r="E112" s="6">
        <v>0.62143748700565205</v>
      </c>
      <c r="F112" s="6">
        <v>0.64096799659363601</v>
      </c>
      <c r="G112" s="6">
        <v>0.63717656077378704</v>
      </c>
      <c r="H112" s="6">
        <v>0.63954272527350398</v>
      </c>
      <c r="I112" s="6">
        <v>0.63127843985679899</v>
      </c>
      <c r="J112" s="6">
        <v>0.65753903181873197</v>
      </c>
      <c r="K112" s="6">
        <v>0.619523567451432</v>
      </c>
      <c r="L112" s="6">
        <v>0.64314496852349901</v>
      </c>
      <c r="M112" s="6">
        <v>0.63957340735913504</v>
      </c>
      <c r="N112" s="6">
        <v>0.64787780058989697</v>
      </c>
      <c r="O112" s="6">
        <v>0.62121363725268197</v>
      </c>
      <c r="P112" s="6">
        <v>0.62290852287227205</v>
      </c>
      <c r="Q112" s="6">
        <v>0.56801826631990904</v>
      </c>
      <c r="R112" s="6">
        <v>0.33292027896378501</v>
      </c>
      <c r="S112" s="6">
        <v>0.36118299634456502</v>
      </c>
      <c r="T112" s="6">
        <v>0.53468960774055596</v>
      </c>
      <c r="U112" s="6">
        <v>0.60102742733544101</v>
      </c>
      <c r="V112" s="6">
        <v>0.62661728206235601</v>
      </c>
      <c r="W112" s="6">
        <v>0.62421031077768996</v>
      </c>
      <c r="X112" s="6">
        <v>0.64021214274837501</v>
      </c>
      <c r="Y112" s="6">
        <v>0.51982929733195204</v>
      </c>
      <c r="Z112" s="6">
        <v>0.60120626186499004</v>
      </c>
      <c r="AA112" s="6">
        <v>0.401873158957537</v>
      </c>
      <c r="AB112" s="6">
        <v>0.42210679372904197</v>
      </c>
      <c r="AC112" s="6">
        <v>0.44363288880950402</v>
      </c>
      <c r="AD112" s="6">
        <v>0.58306725929145697</v>
      </c>
      <c r="AE112" s="6">
        <v>0.59974302180642602</v>
      </c>
      <c r="AF112" s="6">
        <v>0.61746432480444002</v>
      </c>
      <c r="AG112" s="6">
        <v>0.63099975092041405</v>
      </c>
      <c r="AH112" s="6">
        <v>0.66255160474513997</v>
      </c>
      <c r="AI112" s="6">
        <v>0.61920000054755198</v>
      </c>
      <c r="AJ112" t="str">
        <f>INDEX(OVERVIEW!$C$2:$C$63,MATCH('Share elsewhere time series'!A112,OVERVIEW!$A$2:$A$63,0))</f>
        <v>Strong</v>
      </c>
    </row>
    <row r="113" spans="1:36" x14ac:dyDescent="0.3">
      <c r="A113" t="s">
        <v>48</v>
      </c>
      <c r="B113" t="str">
        <f>VLOOKUP(A113,OVERVIEW!$A$2:$B$63,2,FALSE)</f>
        <v>Moderately Strong</v>
      </c>
      <c r="C113" s="6">
        <v>0.49440770531936001</v>
      </c>
      <c r="D113" s="6">
        <v>0.51360434551497902</v>
      </c>
      <c r="E113" s="6">
        <v>0.51328905911578104</v>
      </c>
      <c r="F113" s="6">
        <v>0.49776997094358599</v>
      </c>
      <c r="G113" s="6">
        <v>0.50425000152620703</v>
      </c>
      <c r="H113" s="6">
        <v>0.50950703272389997</v>
      </c>
      <c r="I113" s="6">
        <v>0.49762231914226901</v>
      </c>
      <c r="J113" s="6">
        <v>0.497665379642307</v>
      </c>
      <c r="K113" s="6">
        <v>0.50092181229018595</v>
      </c>
      <c r="L113" s="6">
        <v>0.50825236232543003</v>
      </c>
      <c r="M113" s="6">
        <v>0.52437347091150299</v>
      </c>
      <c r="N113" s="6">
        <v>0.49736469701575797</v>
      </c>
      <c r="O113" s="6">
        <v>0.47723196614792901</v>
      </c>
      <c r="P113" s="6">
        <v>0.50375015676541202</v>
      </c>
      <c r="Q113" s="6">
        <v>0.47258600822390501</v>
      </c>
      <c r="R113" s="6">
        <v>0.28325030204427298</v>
      </c>
      <c r="S113" s="6">
        <v>0.31445165698092897</v>
      </c>
      <c r="T113" s="6">
        <v>0.37467628814700799</v>
      </c>
      <c r="U113" s="6">
        <v>0.43269981740043401</v>
      </c>
      <c r="V113" s="6">
        <v>0.45316432750156999</v>
      </c>
      <c r="W113" s="6">
        <v>0.45542915154376301</v>
      </c>
      <c r="X113" s="6">
        <v>0.41030715261860501</v>
      </c>
      <c r="Y113" s="6">
        <v>0.35009911583048797</v>
      </c>
      <c r="Z113" s="6">
        <v>0.396463966877386</v>
      </c>
      <c r="AA113" s="6">
        <v>0.31769408922157899</v>
      </c>
      <c r="AB113" s="6">
        <v>0.340478586271247</v>
      </c>
      <c r="AC113" s="6">
        <v>0.352449783970049</v>
      </c>
      <c r="AD113" s="6">
        <v>0.39351262262931602</v>
      </c>
      <c r="AE113" s="6">
        <v>0.45787828137162601</v>
      </c>
      <c r="AF113" s="6">
        <v>0.42779726513874899</v>
      </c>
      <c r="AG113" s="6">
        <v>0.45987951368880903</v>
      </c>
      <c r="AH113" s="6">
        <v>0.49235951443943998</v>
      </c>
      <c r="AI113" s="6">
        <v>0.48781576747155603</v>
      </c>
      <c r="AJ113" t="str">
        <f>INDEX(OVERVIEW!$C$2:$C$63,MATCH('Share elsewhere time series'!A113,OVERVIEW!$A$2:$A$63,0))</f>
        <v>Strong</v>
      </c>
    </row>
    <row r="114" spans="1:36" x14ac:dyDescent="0.3">
      <c r="A114" t="s">
        <v>49</v>
      </c>
      <c r="B114" t="str">
        <f>VLOOKUP(A114,OVERVIEW!$A$2:$B$63,2,FALSE)</f>
        <v>Strong</v>
      </c>
      <c r="C114" s="6">
        <v>0.67169337674575902</v>
      </c>
      <c r="D114" s="6">
        <v>0.71415105209812801</v>
      </c>
      <c r="E114" s="6">
        <v>0.68665055963529797</v>
      </c>
      <c r="F114" s="6">
        <v>0.69210474713171899</v>
      </c>
      <c r="G114" s="6">
        <v>0.70913753856705197</v>
      </c>
      <c r="H114" s="6">
        <v>0.70075764339619995</v>
      </c>
      <c r="I114" s="6">
        <v>0.68744869309926004</v>
      </c>
      <c r="J114" s="6">
        <v>0.69621156933737804</v>
      </c>
      <c r="K114" s="6">
        <v>0.68114299665613998</v>
      </c>
      <c r="L114" s="6">
        <v>0.70187904154256897</v>
      </c>
      <c r="M114" s="6">
        <v>0.70792465307458796</v>
      </c>
      <c r="N114" s="6">
        <v>0.69412105776889899</v>
      </c>
      <c r="O114" s="6">
        <v>0.66211218170112496</v>
      </c>
      <c r="P114" s="6">
        <v>0.69274621653634505</v>
      </c>
      <c r="Q114" s="6">
        <v>0.62711768187509598</v>
      </c>
      <c r="R114" s="6">
        <v>0.34646461521252497</v>
      </c>
      <c r="S114" s="6">
        <v>0.40220113228704701</v>
      </c>
      <c r="T114" s="6">
        <v>0.49103247247081699</v>
      </c>
      <c r="U114" s="6">
        <v>0.61858498467406098</v>
      </c>
      <c r="V114" s="6">
        <v>0.70901572933294699</v>
      </c>
      <c r="W114" s="6">
        <v>0.69241771334746605</v>
      </c>
      <c r="X114" s="6">
        <v>0.68269677436931098</v>
      </c>
      <c r="Y114" s="6">
        <v>0.53160751155932995</v>
      </c>
      <c r="Z114" s="6">
        <v>0.62386634869728896</v>
      </c>
      <c r="AA114" s="6">
        <v>0.40642960914749499</v>
      </c>
      <c r="AB114" s="6">
        <v>0.434984915070876</v>
      </c>
      <c r="AC114" s="6">
        <v>0.467912971388182</v>
      </c>
      <c r="AD114" s="6">
        <v>0.58279332942016804</v>
      </c>
      <c r="AE114" s="6">
        <v>0.671720700964067</v>
      </c>
      <c r="AF114" s="6">
        <v>0.69300950137514605</v>
      </c>
      <c r="AG114" s="6">
        <v>0.699701368162995</v>
      </c>
      <c r="AH114" s="6">
        <v>0.74596354732346604</v>
      </c>
      <c r="AI114" s="6">
        <v>0.69246061161608197</v>
      </c>
      <c r="AJ114" t="str">
        <f>INDEX(OVERVIEW!$C$2:$C$63,MATCH('Share elsewhere time series'!A114,OVERVIEW!$A$2:$A$63,0))</f>
        <v>Strong</v>
      </c>
    </row>
    <row r="115" spans="1:36" x14ac:dyDescent="0.3">
      <c r="A115" t="s">
        <v>50</v>
      </c>
      <c r="B115" t="str">
        <f>VLOOKUP(A115,OVERVIEW!$A$2:$B$63,2,FALSE)</f>
        <v>Weak</v>
      </c>
      <c r="C115" s="6">
        <v>0.61219887773635895</v>
      </c>
      <c r="D115" s="6">
        <v>0.59473227274330998</v>
      </c>
      <c r="E115" s="6">
        <v>0.59971863054383001</v>
      </c>
      <c r="F115" s="6">
        <v>0.60909916587685498</v>
      </c>
      <c r="G115" s="6">
        <v>0.60983975239186605</v>
      </c>
      <c r="H115" s="6">
        <v>0.59111291478234995</v>
      </c>
      <c r="I115" s="6">
        <v>0.60105809124579201</v>
      </c>
      <c r="J115" s="6">
        <v>0.60755629661693999</v>
      </c>
      <c r="K115" s="6">
        <v>0.57557937587688202</v>
      </c>
      <c r="L115" s="6">
        <v>0.60244310417331903</v>
      </c>
      <c r="M115" s="6">
        <v>0.61131276250320499</v>
      </c>
      <c r="N115" s="6">
        <v>0.62991659172368597</v>
      </c>
      <c r="O115" s="6">
        <v>0.56264868070617402</v>
      </c>
      <c r="P115" s="6">
        <v>0.58079897336978603</v>
      </c>
      <c r="Q115" s="6">
        <v>0.52252005892478903</v>
      </c>
      <c r="R115" s="6">
        <v>0.41573965763453102</v>
      </c>
      <c r="S115" s="6">
        <v>0.43149914862884298</v>
      </c>
      <c r="T115" s="6">
        <v>0.46412514627234303</v>
      </c>
      <c r="U115" s="6">
        <v>0.499289599179016</v>
      </c>
      <c r="V115" s="6">
        <v>0.52132987052018798</v>
      </c>
      <c r="W115" s="6">
        <v>0.51351289818998502</v>
      </c>
      <c r="X115" s="6">
        <v>0.51718433228439997</v>
      </c>
      <c r="Y115" s="6">
        <v>0.45372583745161099</v>
      </c>
      <c r="Z115" s="6">
        <v>0.50821455764484302</v>
      </c>
      <c r="AA115" s="6">
        <v>0.40837845489213098</v>
      </c>
      <c r="AB115" s="6">
        <v>0.39849690669722199</v>
      </c>
      <c r="AC115" s="6">
        <v>0.43161443057092502</v>
      </c>
      <c r="AD115" s="6">
        <v>0.47715632130215802</v>
      </c>
      <c r="AE115" s="6">
        <v>0.51567133102585805</v>
      </c>
      <c r="AF115" s="6">
        <v>0.53220140528151805</v>
      </c>
      <c r="AG115" s="6">
        <v>0.51336875766855605</v>
      </c>
      <c r="AH115" s="6">
        <v>0.517230591141841</v>
      </c>
      <c r="AI115" s="6">
        <v>0.49947956497583501</v>
      </c>
      <c r="AJ115" t="str">
        <f>INDEX(OVERVIEW!$C$2:$C$63,MATCH('Share elsewhere time series'!A115,OVERVIEW!$A$2:$A$63,0))</f>
        <v>Weak</v>
      </c>
    </row>
    <row r="116" spans="1:36" x14ac:dyDescent="0.3">
      <c r="A116" t="s">
        <v>51</v>
      </c>
      <c r="B116" t="str">
        <f>VLOOKUP(A116,OVERVIEW!$A$2:$B$63,2,FALSE)</f>
        <v>Moderately Strong</v>
      </c>
      <c r="C116" s="6">
        <v>0.405380750509021</v>
      </c>
      <c r="D116" s="6">
        <v>0.40988789724517499</v>
      </c>
      <c r="E116" s="6">
        <v>0.41380629766662902</v>
      </c>
      <c r="F116" s="6">
        <v>0.43312703264235403</v>
      </c>
      <c r="G116" s="6">
        <v>0.42290689344196197</v>
      </c>
      <c r="H116" s="6">
        <v>0.42544337528324799</v>
      </c>
      <c r="I116" s="6">
        <v>0.433068643763865</v>
      </c>
      <c r="J116" s="6">
        <v>0.43206362372134099</v>
      </c>
      <c r="K116" s="6">
        <v>0.41628167488106599</v>
      </c>
      <c r="L116" s="6">
        <v>0.40943311795758902</v>
      </c>
      <c r="M116" s="6">
        <v>0.39769964043206502</v>
      </c>
      <c r="N116" s="6">
        <v>0.39242575743638602</v>
      </c>
      <c r="O116" s="6">
        <v>0.365420239968686</v>
      </c>
      <c r="P116" s="6">
        <v>0.38615049013973302</v>
      </c>
      <c r="Q116" s="6">
        <v>0.32393574061573299</v>
      </c>
      <c r="R116" s="6">
        <v>0.175568777818499</v>
      </c>
      <c r="S116" s="6">
        <v>0.20470567732199799</v>
      </c>
      <c r="T116" s="6">
        <v>0.27201506118825097</v>
      </c>
      <c r="U116" s="6">
        <v>0.34130715072009299</v>
      </c>
      <c r="V116" s="6">
        <v>0.41678805416646603</v>
      </c>
      <c r="W116" s="6">
        <v>0.37631786906421899</v>
      </c>
      <c r="X116" s="6">
        <v>0.36144630499175401</v>
      </c>
      <c r="Y116" s="6">
        <v>0.25630929573327998</v>
      </c>
      <c r="Z116" s="6">
        <v>0.32047717870992198</v>
      </c>
      <c r="AA116" s="6">
        <v>0.204241946881594</v>
      </c>
      <c r="AB116" s="6">
        <v>0.17957785469968701</v>
      </c>
      <c r="AC116" s="6">
        <v>0.22661355811684999</v>
      </c>
      <c r="AD116" s="6">
        <v>0.32050990118307099</v>
      </c>
      <c r="AE116" s="6">
        <v>0.35514860590823399</v>
      </c>
      <c r="AF116" s="6">
        <v>0.371935214075378</v>
      </c>
      <c r="AG116" s="6">
        <v>0.39613355206671802</v>
      </c>
      <c r="AH116" s="6">
        <v>0.412206362986204</v>
      </c>
      <c r="AI116" s="6">
        <v>0.38978334242699803</v>
      </c>
      <c r="AJ116" t="str">
        <f>INDEX(OVERVIEW!$C$2:$C$63,MATCH('Share elsewhere time series'!A116,OVERVIEW!$A$2:$A$63,0))</f>
        <v>Strong</v>
      </c>
    </row>
    <row r="117" spans="1:36" x14ac:dyDescent="0.3">
      <c r="A117" t="s">
        <v>52</v>
      </c>
      <c r="B117" t="str">
        <f>VLOOKUP(A117,OVERVIEW!$A$2:$B$63,2,FALSE)</f>
        <v>Moderately Weak</v>
      </c>
      <c r="C117" s="6">
        <v>0.23134486731429499</v>
      </c>
      <c r="D117" s="6">
        <v>0.25788616320757402</v>
      </c>
      <c r="E117" s="6">
        <v>0.23415695864376701</v>
      </c>
      <c r="F117" s="6">
        <v>0.241982602280986</v>
      </c>
      <c r="G117" s="6">
        <v>0.24043909123469601</v>
      </c>
      <c r="H117" s="6">
        <v>0.22424199777422099</v>
      </c>
      <c r="I117" s="6">
        <v>0.23310970977890999</v>
      </c>
      <c r="J117" s="6">
        <v>0.233378135910384</v>
      </c>
      <c r="K117" s="6">
        <v>0.227928612503283</v>
      </c>
      <c r="L117" s="6">
        <v>0.23003216346889099</v>
      </c>
      <c r="M117" s="6">
        <v>0.23295757843892301</v>
      </c>
      <c r="N117" s="6">
        <v>0.21376893212457701</v>
      </c>
      <c r="O117" s="6">
        <v>0.209277564416324</v>
      </c>
      <c r="P117" s="6">
        <v>0.222646284954228</v>
      </c>
      <c r="Q117" s="6">
        <v>0.18686199953872801</v>
      </c>
      <c r="R117" s="6">
        <v>0.11912092680512699</v>
      </c>
      <c r="S117" s="6">
        <v>0.118143513680858</v>
      </c>
      <c r="T117" s="6">
        <v>0.157554568678204</v>
      </c>
      <c r="U117" s="6">
        <v>0.19539784631111001</v>
      </c>
      <c r="V117" s="6">
        <v>0.20901275796027899</v>
      </c>
      <c r="W117" s="6">
        <v>0.20024885881680601</v>
      </c>
      <c r="X117" s="6">
        <v>0.203688374803285</v>
      </c>
      <c r="Y117" s="6">
        <v>0.14060255639949401</v>
      </c>
      <c r="Z117" s="6">
        <v>0.16933857068445601</v>
      </c>
      <c r="AA117" s="6">
        <v>0.115359974522277</v>
      </c>
      <c r="AB117" s="6">
        <v>0.11181832572900099</v>
      </c>
      <c r="AC117" s="6">
        <v>0.117853019809676</v>
      </c>
      <c r="AD117" s="6">
        <v>0.168227306512585</v>
      </c>
      <c r="AE117" s="6">
        <v>0.17923227701665201</v>
      </c>
      <c r="AF117" s="6">
        <v>0.18400314977472401</v>
      </c>
      <c r="AG117" s="6">
        <v>0.19471053328472601</v>
      </c>
      <c r="AH117" s="6">
        <v>0.217515546868081</v>
      </c>
      <c r="AI117" s="6">
        <v>0.204901100930271</v>
      </c>
      <c r="AJ117" t="str">
        <f>INDEX(OVERVIEW!$C$2:$C$63,MATCH('Share elsewhere time series'!A117,OVERVIEW!$A$2:$A$63,0))</f>
        <v>Weak</v>
      </c>
    </row>
    <row r="118" spans="1:36" x14ac:dyDescent="0.3">
      <c r="A118" t="s">
        <v>53</v>
      </c>
      <c r="B118" t="str">
        <f>VLOOKUP(A118,OVERVIEW!$A$2:$B$63,2,FALSE)</f>
        <v>Weak</v>
      </c>
      <c r="C118" s="6">
        <v>0.38486020654445902</v>
      </c>
      <c r="D118" s="6">
        <v>0.39022117777299198</v>
      </c>
      <c r="E118" s="6">
        <v>0.37412934472425802</v>
      </c>
      <c r="F118" s="6">
        <v>0.38074940568072202</v>
      </c>
      <c r="G118" s="6">
        <v>0.37128027472995501</v>
      </c>
      <c r="H118" s="6">
        <v>0.37105487443924401</v>
      </c>
      <c r="I118" s="6">
        <v>0.361206046597085</v>
      </c>
      <c r="J118" s="6">
        <v>0.370194257751707</v>
      </c>
      <c r="K118" s="6">
        <v>0.37505208431068898</v>
      </c>
      <c r="L118" s="6">
        <v>0.37876194434433202</v>
      </c>
      <c r="M118" s="6">
        <v>0.38952797898437702</v>
      </c>
      <c r="N118" s="6">
        <v>0.36744088397135299</v>
      </c>
      <c r="O118" s="6">
        <v>0.35895562236002199</v>
      </c>
      <c r="P118" s="6">
        <v>0.38701722268436101</v>
      </c>
      <c r="Q118" s="6">
        <v>0.34893698351059899</v>
      </c>
      <c r="R118" s="6">
        <v>0.159650563944536</v>
      </c>
      <c r="S118" s="6">
        <v>0.17888978516843501</v>
      </c>
      <c r="T118" s="6">
        <v>0.27268931393384599</v>
      </c>
      <c r="U118" s="6">
        <v>0.29578987930374001</v>
      </c>
      <c r="V118" s="6">
        <v>0.30470839725489002</v>
      </c>
      <c r="W118" s="6">
        <v>0.30540780206075802</v>
      </c>
      <c r="X118" s="6">
        <v>0.31515633044404301</v>
      </c>
      <c r="Y118" s="6">
        <v>0.29403104881331299</v>
      </c>
      <c r="Z118" s="6">
        <v>0.30383624665757802</v>
      </c>
      <c r="AA118" s="6">
        <v>0.206202761938485</v>
      </c>
      <c r="AB118" s="6">
        <v>0.18546497552952501</v>
      </c>
      <c r="AC118" s="6">
        <v>0.21974939834643201</v>
      </c>
      <c r="AD118" s="6">
        <v>0.34196352456671403</v>
      </c>
      <c r="AE118" s="6">
        <v>0.319910056451224</v>
      </c>
      <c r="AF118" s="6">
        <v>0.32207091454033498</v>
      </c>
      <c r="AG118" s="6">
        <v>0.32077970976132802</v>
      </c>
      <c r="AH118" s="6">
        <v>0.34140994367549998</v>
      </c>
      <c r="AI118" s="6">
        <v>0.33223594788191002</v>
      </c>
      <c r="AJ118" t="str">
        <f>INDEX(OVERVIEW!$C$2:$C$63,MATCH('Share elsewhere time series'!A118,OVERVIEW!$A$2:$A$63,0))</f>
        <v>Weak</v>
      </c>
    </row>
    <row r="119" spans="1:36" x14ac:dyDescent="0.3">
      <c r="A119" t="s">
        <v>54</v>
      </c>
      <c r="B119" t="str">
        <f>VLOOKUP(A119,OVERVIEW!$A$2:$B$63,2,FALSE)</f>
        <v>Strong</v>
      </c>
      <c r="C119" s="6">
        <v>0.504955709575162</v>
      </c>
      <c r="D119" s="6">
        <v>0.50224144230933798</v>
      </c>
      <c r="E119" s="6">
        <v>0.50518522173131297</v>
      </c>
      <c r="F119" s="6">
        <v>0.497902031531756</v>
      </c>
      <c r="G119" s="6">
        <v>0.497885753474264</v>
      </c>
      <c r="H119" s="6">
        <v>0.499843337298854</v>
      </c>
      <c r="I119" s="6">
        <v>0.48967673397427403</v>
      </c>
      <c r="J119" s="6">
        <v>0.51251747367724398</v>
      </c>
      <c r="K119" s="6">
        <v>0.492218459840506</v>
      </c>
      <c r="L119" s="6">
        <v>0.49870134309897302</v>
      </c>
      <c r="M119" s="6">
        <v>0.50300739499128999</v>
      </c>
      <c r="N119" s="6">
        <v>0.49039885712783499</v>
      </c>
      <c r="O119" s="6">
        <v>0.47394048879717399</v>
      </c>
      <c r="P119" s="6">
        <v>0.477141417436586</v>
      </c>
      <c r="Q119" s="6">
        <v>0.41686385163619999</v>
      </c>
      <c r="R119" s="6">
        <v>0.25688030347448798</v>
      </c>
      <c r="S119" s="6">
        <v>0.28215902356502298</v>
      </c>
      <c r="T119" s="6">
        <v>0.36958978110324098</v>
      </c>
      <c r="U119" s="6">
        <v>0.40093820486842002</v>
      </c>
      <c r="V119" s="6">
        <v>0.441040800095581</v>
      </c>
      <c r="W119" s="6">
        <v>0.42650854084252199</v>
      </c>
      <c r="X119" s="6">
        <v>0.43646660137207499</v>
      </c>
      <c r="Y119" s="6">
        <v>0.35403725493261601</v>
      </c>
      <c r="Z119" s="6">
        <v>0.40897037248796397</v>
      </c>
      <c r="AA119" s="6">
        <v>0.26730326671700499</v>
      </c>
      <c r="AB119" s="6">
        <v>0.28249809414034099</v>
      </c>
      <c r="AC119" s="6">
        <v>0.30071680579120302</v>
      </c>
      <c r="AD119" s="6">
        <v>0.39480046815639902</v>
      </c>
      <c r="AE119" s="6">
        <v>0.44517567369128902</v>
      </c>
      <c r="AF119" s="6">
        <v>0.43942646262229201</v>
      </c>
      <c r="AG119" s="6">
        <v>0.449361055380115</v>
      </c>
      <c r="AH119" s="6">
        <v>0.47276225745229</v>
      </c>
      <c r="AI119" s="6">
        <v>0.45255783982597902</v>
      </c>
      <c r="AJ119" t="str">
        <f>INDEX(OVERVIEW!$C$2:$C$63,MATCH('Share elsewhere time series'!A119,OVERVIEW!$A$2:$A$63,0))</f>
        <v>Strong</v>
      </c>
    </row>
    <row r="120" spans="1:36" x14ac:dyDescent="0.3">
      <c r="A120" t="s">
        <v>55</v>
      </c>
      <c r="B120" t="str">
        <f>VLOOKUP(A120,OVERVIEW!$A$2:$B$63,2,FALSE)</f>
        <v>Strong</v>
      </c>
      <c r="C120" s="6">
        <v>0.33228920573837101</v>
      </c>
      <c r="D120" s="6">
        <v>0.33975334701840698</v>
      </c>
      <c r="E120" s="6">
        <v>0.35834045540598702</v>
      </c>
      <c r="F120" s="6">
        <v>0.35598640404333998</v>
      </c>
      <c r="G120" s="6">
        <v>0.335643513645632</v>
      </c>
      <c r="H120" s="6">
        <v>0.32292865902722101</v>
      </c>
      <c r="I120" s="6">
        <v>0.341906941566122</v>
      </c>
      <c r="J120" s="6">
        <v>0.30864989727914</v>
      </c>
      <c r="K120" s="6">
        <v>0.338652076322705</v>
      </c>
      <c r="L120" s="6">
        <v>0.33508241366678498</v>
      </c>
      <c r="M120" s="6">
        <v>0.33605977430219602</v>
      </c>
      <c r="N120" s="6">
        <v>0.305363100399489</v>
      </c>
      <c r="O120" s="6">
        <v>0.303131679877016</v>
      </c>
      <c r="P120" s="6">
        <v>0.30975609916837898</v>
      </c>
      <c r="Q120" s="6">
        <v>0.271800504551856</v>
      </c>
      <c r="R120" s="6">
        <v>0.163216640052496</v>
      </c>
      <c r="S120" s="6">
        <v>0.181780065339427</v>
      </c>
      <c r="T120" s="6">
        <v>0.21079437292262199</v>
      </c>
      <c r="U120" s="6">
        <v>0.235669641700337</v>
      </c>
      <c r="V120" s="6">
        <v>0.26893795960717998</v>
      </c>
      <c r="W120" s="6">
        <v>0.27804331430407098</v>
      </c>
      <c r="X120" s="6">
        <v>0.23578674903288499</v>
      </c>
      <c r="Y120" s="6">
        <v>0.193499644921141</v>
      </c>
      <c r="Z120" s="6">
        <v>0.21013571804992001</v>
      </c>
      <c r="AA120" s="6">
        <v>0.17025470799117801</v>
      </c>
      <c r="AB120" s="6">
        <v>0.18841460586254899</v>
      </c>
      <c r="AC120" s="6">
        <v>0.21833969371296599</v>
      </c>
      <c r="AD120" s="6">
        <v>0.21518273921073</v>
      </c>
      <c r="AE120" s="6">
        <v>0.26247139798364399</v>
      </c>
      <c r="AF120" s="6">
        <v>0.27165889554565098</v>
      </c>
      <c r="AG120" s="6">
        <v>0.28186414266113802</v>
      </c>
      <c r="AH120" s="6">
        <v>0.31780759781478501</v>
      </c>
      <c r="AI120" s="6">
        <v>0.32591232667203601</v>
      </c>
      <c r="AJ120" t="str">
        <f>INDEX(OVERVIEW!$C$2:$C$63,MATCH('Share elsewhere time series'!A120,OVERVIEW!$A$2:$A$63,0))</f>
        <v>Strong</v>
      </c>
    </row>
    <row r="121" spans="1:36" x14ac:dyDescent="0.3">
      <c r="A121" t="s">
        <v>56</v>
      </c>
      <c r="B121" t="str">
        <f>VLOOKUP(A121,OVERVIEW!$A$2:$B$63,2,FALSE)</f>
        <v>Strong</v>
      </c>
      <c r="C121" s="6">
        <v>0.53477634867384305</v>
      </c>
      <c r="D121" s="6">
        <v>0.54617619855911703</v>
      </c>
      <c r="E121" s="6">
        <v>0.56496355454482095</v>
      </c>
      <c r="F121" s="6">
        <v>0.54357969161744801</v>
      </c>
      <c r="G121" s="6">
        <v>0.539389381786192</v>
      </c>
      <c r="H121" s="6">
        <v>0.53773033156044903</v>
      </c>
      <c r="I121" s="6">
        <v>0.50969576728059696</v>
      </c>
      <c r="J121" s="6">
        <v>0.509516477213102</v>
      </c>
      <c r="K121" s="6">
        <v>0.52453409116456395</v>
      </c>
      <c r="L121" s="6">
        <v>0.55059965261455601</v>
      </c>
      <c r="M121" s="6">
        <v>0.52592191827649204</v>
      </c>
      <c r="N121" s="6">
        <v>0.50572140835940904</v>
      </c>
      <c r="O121" s="6">
        <v>0.52060983557794804</v>
      </c>
      <c r="P121" s="6">
        <v>0.51872272060021196</v>
      </c>
      <c r="Q121" s="6">
        <v>0.47890740290313</v>
      </c>
      <c r="R121" s="6">
        <v>0.37471186532049</v>
      </c>
      <c r="S121" s="6">
        <v>0.41218027240031302</v>
      </c>
      <c r="T121" s="6">
        <v>0.42242106946704999</v>
      </c>
      <c r="U121" s="6">
        <v>0.55208881194846504</v>
      </c>
      <c r="V121" s="6">
        <v>0.4972726895415</v>
      </c>
      <c r="W121" s="6">
        <v>0.54025586038353401</v>
      </c>
      <c r="X121" s="6">
        <v>0.43916493048368699</v>
      </c>
      <c r="Y121" s="6">
        <v>0.48850696779048303</v>
      </c>
      <c r="Z121" s="6">
        <v>0.44564721753383701</v>
      </c>
      <c r="AA121" s="6">
        <v>0.49442879363294301</v>
      </c>
      <c r="AB121" s="6">
        <v>0.50440618202498699</v>
      </c>
      <c r="AC121" s="6">
        <v>0.47317976922947902</v>
      </c>
      <c r="AD121" s="6">
        <v>0.46658453339662398</v>
      </c>
      <c r="AE121" s="6">
        <v>0.512617642294945</v>
      </c>
      <c r="AF121" s="6">
        <v>0.44262676073988499</v>
      </c>
      <c r="AG121" s="6">
        <v>0.44915366738071599</v>
      </c>
      <c r="AH121" s="6">
        <v>0.47082911521384202</v>
      </c>
      <c r="AI121" s="6">
        <v>0.45927182533627098</v>
      </c>
      <c r="AJ121" t="str">
        <f>INDEX(OVERVIEW!$C$2:$C$63,MATCH('Share elsewhere time series'!A121,OVERVIEW!$A$2:$A$63,0))</f>
        <v>Strong</v>
      </c>
    </row>
    <row r="122" spans="1:36" x14ac:dyDescent="0.3">
      <c r="A122" t="s">
        <v>57</v>
      </c>
      <c r="B122" t="str">
        <f>VLOOKUP(A122,OVERVIEW!$A$2:$B$63,2,FALSE)</f>
        <v>Moderately Strong</v>
      </c>
      <c r="C122" s="6">
        <v>0.65247729297333801</v>
      </c>
      <c r="D122" s="6">
        <v>0.63652852449952702</v>
      </c>
      <c r="E122" s="6">
        <v>0.63060891866658997</v>
      </c>
      <c r="F122" s="6">
        <v>0.64391544854956995</v>
      </c>
      <c r="G122" s="6">
        <v>0.63906664846607897</v>
      </c>
      <c r="H122" s="6">
        <v>0.62524941637443598</v>
      </c>
      <c r="I122" s="6">
        <v>0.61908328318968198</v>
      </c>
      <c r="J122" s="6">
        <v>0.67148303291922695</v>
      </c>
      <c r="K122" s="6">
        <v>0.65156381099938598</v>
      </c>
      <c r="L122" s="6">
        <v>0.64204064859796495</v>
      </c>
      <c r="M122" s="6">
        <v>0.65366826782008303</v>
      </c>
      <c r="N122" s="6">
        <v>0.60155507235860795</v>
      </c>
      <c r="O122" s="6">
        <v>0.617983667522645</v>
      </c>
      <c r="P122" s="6">
        <v>0.604392176146204</v>
      </c>
      <c r="Q122" s="6">
        <v>0.56330827487833102</v>
      </c>
      <c r="R122" s="6">
        <v>0.26039937854357498</v>
      </c>
      <c r="S122" s="6">
        <v>0.29164131211911798</v>
      </c>
      <c r="T122" s="6">
        <v>0.56728025488095501</v>
      </c>
      <c r="U122" s="6">
        <v>0.57937106533612104</v>
      </c>
      <c r="V122" s="6">
        <v>0.61149380140979803</v>
      </c>
      <c r="W122" s="6">
        <v>0.60197941553328305</v>
      </c>
      <c r="X122" s="6">
        <v>0.61747717164740601</v>
      </c>
      <c r="Y122" s="6">
        <v>0.46625934426350901</v>
      </c>
      <c r="Z122" s="6">
        <v>0.56426976550152597</v>
      </c>
      <c r="AA122" s="6">
        <v>0.30284133047853501</v>
      </c>
      <c r="AB122" s="6">
        <v>0.29581635912273602</v>
      </c>
      <c r="AC122" s="6">
        <v>0.362199702554654</v>
      </c>
      <c r="AD122" s="6">
        <v>0.58134973846855098</v>
      </c>
      <c r="AE122" s="6">
        <v>0.61488754300844395</v>
      </c>
      <c r="AF122" s="6">
        <v>0.58980214110558005</v>
      </c>
      <c r="AG122" s="6">
        <v>0.61265608873391997</v>
      </c>
      <c r="AH122" s="6">
        <v>0.62490963637576402</v>
      </c>
      <c r="AI122" s="6">
        <v>0.60755367136993499</v>
      </c>
      <c r="AJ122" t="str">
        <f>INDEX(OVERVIEW!$C$2:$C$63,MATCH('Share elsewhere time series'!A122,OVERVIEW!$A$2:$A$63,0))</f>
        <v>Strong</v>
      </c>
    </row>
    <row r="123" spans="1:36" x14ac:dyDescent="0.3">
      <c r="A123" t="s">
        <v>58</v>
      </c>
      <c r="B123" t="str">
        <f>VLOOKUP(A123,OVERVIEW!$A$2:$B$63,2,FALSE)</f>
        <v>Weak</v>
      </c>
      <c r="C123" s="6">
        <v>0.18903938697904099</v>
      </c>
      <c r="D123" s="6">
        <v>0.202756862697163</v>
      </c>
      <c r="E123" s="6">
        <v>0.205373494877642</v>
      </c>
      <c r="F123" s="6">
        <v>0.21075925587140101</v>
      </c>
      <c r="G123" s="6">
        <v>0.223444498266444</v>
      </c>
      <c r="H123" s="6">
        <v>0.22159260254044699</v>
      </c>
      <c r="I123" s="6">
        <v>0.22146826964005101</v>
      </c>
      <c r="J123" s="6">
        <v>0.235632166521063</v>
      </c>
      <c r="K123" s="6">
        <v>0.19866397491608401</v>
      </c>
      <c r="L123" s="6">
        <v>0.19228082633815699</v>
      </c>
      <c r="M123" s="6">
        <v>0.16990230754594399</v>
      </c>
      <c r="N123" s="6">
        <v>0.166775295435167</v>
      </c>
      <c r="O123" s="6">
        <v>0.17200568971345001</v>
      </c>
      <c r="P123" s="6">
        <v>0.18156978289120199</v>
      </c>
      <c r="Q123" s="6">
        <v>0.153290718225185</v>
      </c>
      <c r="R123" s="6">
        <v>8.3154973713884098E-2</v>
      </c>
      <c r="S123" s="6">
        <v>0.106985052487532</v>
      </c>
      <c r="T123" s="6">
        <v>0.12834036914104099</v>
      </c>
      <c r="U123" s="6">
        <v>0.16845149532005499</v>
      </c>
      <c r="V123" s="6">
        <v>0.20618501352159199</v>
      </c>
      <c r="W123" s="6">
        <v>0.181092836759841</v>
      </c>
      <c r="X123" s="6">
        <v>0.14013905459815801</v>
      </c>
      <c r="Y123" s="6">
        <v>0.118250180416741</v>
      </c>
      <c r="Z123" s="6">
        <v>0.100824809898016</v>
      </c>
      <c r="AA123" s="6">
        <v>8.7116864344138595E-2</v>
      </c>
      <c r="AB123" s="6">
        <v>0.111442402328375</v>
      </c>
      <c r="AC123" s="6">
        <v>0.10389478004121901</v>
      </c>
      <c r="AD123" s="6">
        <v>0.134226621950012</v>
      </c>
      <c r="AE123" s="6">
        <v>0.15941532699153901</v>
      </c>
      <c r="AF123" s="6">
        <v>0.187271832790848</v>
      </c>
      <c r="AG123" s="6">
        <v>0.18864765841434</v>
      </c>
      <c r="AH123" s="6">
        <v>0.23636259585508801</v>
      </c>
      <c r="AI123" s="6">
        <v>0.18744478718426599</v>
      </c>
      <c r="AJ123" t="str">
        <f>INDEX(OVERVIEW!$C$2:$C$63,MATCH('Share elsewhere time series'!A123,OVERVIEW!$A$2:$A$63,0))</f>
        <v>Weak</v>
      </c>
    </row>
    <row r="124" spans="1:36" x14ac:dyDescent="0.3">
      <c r="A124" t="s">
        <v>59</v>
      </c>
      <c r="B124" t="str">
        <f>VLOOKUP(A124,OVERVIEW!$A$2:$B$63,2,FALSE)</f>
        <v>Weak</v>
      </c>
      <c r="C124" s="6">
        <v>0.43389894711635102</v>
      </c>
      <c r="D124" s="6">
        <v>0.41904082328234299</v>
      </c>
      <c r="E124" s="6">
        <v>0.40247984695609201</v>
      </c>
      <c r="F124" s="6">
        <v>0.410014293264089</v>
      </c>
      <c r="G124" s="6">
        <v>0.47961392620221199</v>
      </c>
      <c r="H124" s="6">
        <v>0.39608770426553502</v>
      </c>
      <c r="I124" s="6">
        <v>0.49756172689487399</v>
      </c>
      <c r="J124" s="6">
        <v>0.43182649088423902</v>
      </c>
      <c r="K124" s="6">
        <v>0.433751807417875</v>
      </c>
      <c r="L124" s="6">
        <v>0.40694222980120498</v>
      </c>
      <c r="M124" s="6">
        <v>0.39977004416742501</v>
      </c>
      <c r="N124" s="6">
        <v>0.39114362718467</v>
      </c>
      <c r="O124" s="6">
        <v>0.39370922575637601</v>
      </c>
      <c r="P124" s="6">
        <v>0.381605895712881</v>
      </c>
      <c r="Q124" s="6">
        <v>0.37966238072740399</v>
      </c>
      <c r="R124" s="6">
        <v>0.19620070591646599</v>
      </c>
      <c r="S124" s="6">
        <v>0.19757128451795899</v>
      </c>
      <c r="T124" s="6">
        <v>0.34670131216938899</v>
      </c>
      <c r="U124" s="6">
        <v>0.36256165738782697</v>
      </c>
      <c r="V124" s="6">
        <v>0.37305022204650601</v>
      </c>
      <c r="W124" s="6">
        <v>0.38599754197990599</v>
      </c>
      <c r="X124" s="6">
        <v>0.437212919667888</v>
      </c>
      <c r="Y124" s="6">
        <v>0.286003499196193</v>
      </c>
      <c r="Z124" s="6">
        <v>0.312175950076921</v>
      </c>
      <c r="AA124" s="6">
        <v>0.22285313197029499</v>
      </c>
      <c r="AB124" s="6">
        <v>0.25731748939375798</v>
      </c>
      <c r="AC124" s="6">
        <v>0.26076436242372802</v>
      </c>
      <c r="AD124" s="6">
        <v>0.357091942074099</v>
      </c>
      <c r="AE124" s="6">
        <v>0.35575039572975398</v>
      </c>
      <c r="AF124" s="6">
        <v>0.38788558360386399</v>
      </c>
      <c r="AG124" s="6">
        <v>0.378903576983457</v>
      </c>
      <c r="AH124" s="6">
        <v>0.376449057980007</v>
      </c>
      <c r="AI124" s="6">
        <v>0.38357863149566701</v>
      </c>
      <c r="AJ124" t="str">
        <f>INDEX(OVERVIEW!$C$2:$C$63,MATCH('Share elsewhere time series'!A124,OVERVIEW!$A$2:$A$63,0))</f>
        <v>Weak</v>
      </c>
    </row>
    <row r="125" spans="1:36" x14ac:dyDescent="0.3">
      <c r="A125" t="s">
        <v>60</v>
      </c>
      <c r="B125" t="str">
        <f>VLOOKUP(A125,OVERVIEW!$A$2:$B$63,2,FALSE)</f>
        <v>Weak</v>
      </c>
      <c r="C125" s="6">
        <v>0.30841668135235201</v>
      </c>
      <c r="D125" s="6">
        <v>0.33990695380642699</v>
      </c>
      <c r="E125" s="6">
        <v>0.31906017173488799</v>
      </c>
      <c r="F125" s="6">
        <v>0.311128945585401</v>
      </c>
      <c r="G125" s="6">
        <v>0.33504964817934202</v>
      </c>
      <c r="H125" s="6">
        <v>0.31921769241662601</v>
      </c>
      <c r="I125" s="6">
        <v>0.31078597617086501</v>
      </c>
      <c r="J125" s="6">
        <v>0.32696929111567602</v>
      </c>
      <c r="K125" s="6">
        <v>0.31357539748743801</v>
      </c>
      <c r="L125" s="6">
        <v>0.30615473023998702</v>
      </c>
      <c r="M125" s="6">
        <v>0.34604551495874902</v>
      </c>
      <c r="N125" s="6">
        <v>0.33451574172797599</v>
      </c>
      <c r="O125" s="6">
        <v>0.31330195824634</v>
      </c>
      <c r="P125" s="6">
        <v>0.297080332850859</v>
      </c>
      <c r="Q125" s="6">
        <v>0.28383369740284298</v>
      </c>
      <c r="R125" s="6">
        <v>0.20099153070234199</v>
      </c>
      <c r="S125" s="6">
        <v>0.184805159827578</v>
      </c>
      <c r="T125" s="6">
        <v>0.23241240523676701</v>
      </c>
      <c r="U125" s="6">
        <v>0.28025340560412998</v>
      </c>
      <c r="V125" s="6">
        <v>0.29361757292639701</v>
      </c>
      <c r="W125" s="6">
        <v>0.25547889726503398</v>
      </c>
      <c r="X125" s="6">
        <v>0.26188202173066499</v>
      </c>
      <c r="Y125" s="6">
        <v>0.23656516595976501</v>
      </c>
      <c r="Z125" s="6">
        <v>0.28054529972153502</v>
      </c>
      <c r="AA125" s="6">
        <v>0.21218896993136299</v>
      </c>
      <c r="AB125" s="6">
        <v>0.20521077856501499</v>
      </c>
      <c r="AC125" s="6">
        <v>0.21543304900409199</v>
      </c>
      <c r="AD125" s="6">
        <v>0.26153312046545202</v>
      </c>
      <c r="AE125" s="6">
        <v>0.26322677547546403</v>
      </c>
      <c r="AF125" s="6">
        <v>0.285775858008465</v>
      </c>
      <c r="AG125" s="6">
        <v>0.263395928836683</v>
      </c>
      <c r="AH125" s="6">
        <v>0.26425328064950698</v>
      </c>
      <c r="AI125" s="6">
        <v>0.29407402520985798</v>
      </c>
      <c r="AJ125" t="str">
        <f>INDEX(OVERVIEW!$C$2:$C$63,MATCH('Share elsewhere time series'!A125,OVERVIEW!$A$2:$A$63,0))</f>
        <v>Weak</v>
      </c>
    </row>
    <row r="126" spans="1:36" x14ac:dyDescent="0.3">
      <c r="A126" t="s">
        <v>61</v>
      </c>
      <c r="B126" t="str">
        <f>VLOOKUP(A126,OVERVIEW!$A$2:$B$63,2,FALSE)</f>
        <v>Weak</v>
      </c>
      <c r="C126" s="6">
        <v>0.33214181059825598</v>
      </c>
      <c r="D126" s="6">
        <v>0.33974885626974299</v>
      </c>
      <c r="E126" s="6">
        <v>0.33177423288947</v>
      </c>
      <c r="F126" s="6">
        <v>0.33421432855293698</v>
      </c>
      <c r="G126" s="6">
        <v>0.33300799001660703</v>
      </c>
      <c r="H126" s="6">
        <v>0.32563776487885798</v>
      </c>
      <c r="I126" s="6">
        <v>0.3591711870855</v>
      </c>
      <c r="J126" s="6">
        <v>0.36822058993120799</v>
      </c>
      <c r="K126" s="6">
        <v>0.34360260224079903</v>
      </c>
      <c r="L126" s="6">
        <v>0.33253095317152298</v>
      </c>
      <c r="M126" s="6">
        <v>0.330730644705657</v>
      </c>
      <c r="N126" s="6">
        <v>0.306750522053231</v>
      </c>
      <c r="O126" s="6">
        <v>0.30548623025815702</v>
      </c>
      <c r="P126" s="6">
        <v>0.29183069012523</v>
      </c>
      <c r="Q126" s="6">
        <v>0.26246293131422699</v>
      </c>
      <c r="R126" s="6">
        <v>0.14059548248551201</v>
      </c>
      <c r="S126" s="6">
        <v>0.146632780912025</v>
      </c>
      <c r="T126" s="6">
        <v>0.16611707318046301</v>
      </c>
      <c r="U126" s="6">
        <v>0.23217956278486501</v>
      </c>
      <c r="V126" s="6">
        <v>0.32741142996761202</v>
      </c>
      <c r="W126" s="6">
        <v>0.30526761278772102</v>
      </c>
      <c r="X126" s="6">
        <v>0.19155563629796299</v>
      </c>
      <c r="Y126" s="6">
        <v>0.26367301566226398</v>
      </c>
      <c r="Z126" s="6">
        <v>0.226114657526579</v>
      </c>
      <c r="AA126" s="6">
        <v>0.151568553956444</v>
      </c>
      <c r="AB126" s="6">
        <v>0.17804758959374101</v>
      </c>
      <c r="AC126" s="6">
        <v>0.16640238638923699</v>
      </c>
      <c r="AD126" s="6">
        <v>0.228785617289777</v>
      </c>
      <c r="AE126" s="6">
        <v>0.29038585118460902</v>
      </c>
      <c r="AF126" s="6">
        <v>0.29402308297452501</v>
      </c>
      <c r="AG126" s="6">
        <v>0.31971354846146399</v>
      </c>
      <c r="AH126" s="6">
        <v>0.37568136037899702</v>
      </c>
      <c r="AI126" s="6">
        <v>0.31311177387455003</v>
      </c>
      <c r="AJ126" t="str">
        <f>INDEX(OVERVIEW!$C$2:$C$63,MATCH('Share elsewhere time series'!A126,OVERVIEW!$A$2:$A$63,0))</f>
        <v>Weak</v>
      </c>
    </row>
    <row r="127" spans="1:36" x14ac:dyDescent="0.3">
      <c r="A127" t="s">
        <v>62</v>
      </c>
      <c r="B127" t="str">
        <f>VLOOKUP(A127,OVERVIEW!$A$2:$B$63,2,FALSE)</f>
        <v>Strong</v>
      </c>
      <c r="C127" s="6">
        <v>0.40154120385666098</v>
      </c>
      <c r="D127" s="6">
        <v>0.41997413602325001</v>
      </c>
      <c r="E127" s="6">
        <v>0.41096826707405498</v>
      </c>
      <c r="F127" s="6">
        <v>0.41625967498525002</v>
      </c>
      <c r="G127" s="6">
        <v>0.41577160720891099</v>
      </c>
      <c r="H127" s="6">
        <v>0.457945073374247</v>
      </c>
      <c r="I127" s="6">
        <v>0.43601961113784898</v>
      </c>
      <c r="J127" s="6">
        <v>0.42279123658622902</v>
      </c>
      <c r="K127" s="6">
        <v>0.41506301567340198</v>
      </c>
      <c r="L127" s="6">
        <v>0.41489889324843399</v>
      </c>
      <c r="M127" s="6">
        <v>0.43585484330663699</v>
      </c>
      <c r="N127" s="6">
        <v>0.41773184995314899</v>
      </c>
      <c r="O127" s="6">
        <v>0.39129091679810402</v>
      </c>
      <c r="P127" s="6">
        <v>0.41034400385188902</v>
      </c>
      <c r="Q127" s="6">
        <v>0.34131137283660401</v>
      </c>
      <c r="R127" s="6">
        <v>0.18405049667127399</v>
      </c>
      <c r="S127" s="6">
        <v>0.220235074553881</v>
      </c>
      <c r="T127" s="6">
        <v>0.35045182344055498</v>
      </c>
      <c r="U127" s="6">
        <v>0.36322579223188101</v>
      </c>
      <c r="V127" s="6">
        <v>0.34282626654758003</v>
      </c>
      <c r="W127" s="6">
        <v>0.34464540245502401</v>
      </c>
      <c r="X127" s="6">
        <v>0.37296581326890799</v>
      </c>
      <c r="Y127" s="6">
        <v>0.28574119492142103</v>
      </c>
      <c r="Z127" s="6">
        <v>0.37282913518359201</v>
      </c>
      <c r="AA127" s="6">
        <v>0.228591919582328</v>
      </c>
      <c r="AB127" s="6">
        <v>0.27447236318532198</v>
      </c>
      <c r="AC127" s="6">
        <v>0.22757669669306299</v>
      </c>
      <c r="AD127" s="6">
        <v>0.36346271639887101</v>
      </c>
      <c r="AE127" s="6">
        <v>0.37023651996823498</v>
      </c>
      <c r="AF127" s="6">
        <v>0.37659441714370501</v>
      </c>
      <c r="AG127" s="6">
        <v>0.37428853419578401</v>
      </c>
      <c r="AH127" s="6">
        <v>0.392734335277312</v>
      </c>
      <c r="AI127" s="6">
        <v>0.37459855948346299</v>
      </c>
      <c r="AJ127" t="str">
        <f>INDEX(OVERVIEW!$C$2:$C$63,MATCH('Share elsewhere time series'!A127,OVERVIEW!$A$2:$A$63,0))</f>
        <v>Strong</v>
      </c>
    </row>
    <row r="128" spans="1:36" x14ac:dyDescent="0.3">
      <c r="A128" t="s">
        <v>63</v>
      </c>
      <c r="B128" t="str">
        <f>VLOOKUP(A128,OVERVIEW!$A$2:$B$63,2,FALSE)</f>
        <v>Strong</v>
      </c>
      <c r="C128" s="6">
        <v>0.46174982285010702</v>
      </c>
      <c r="D128" s="6">
        <v>0.46198457704583801</v>
      </c>
      <c r="E128" s="6">
        <v>0.48367849404814001</v>
      </c>
      <c r="F128" s="6">
        <v>0.47424210001208</v>
      </c>
      <c r="G128" s="6">
        <v>0.47856023370274697</v>
      </c>
      <c r="H128" s="6">
        <v>0.48234980777269099</v>
      </c>
      <c r="I128" s="6">
        <v>0.45048956108646698</v>
      </c>
      <c r="J128" s="6">
        <v>0.48088472415642602</v>
      </c>
      <c r="K128" s="6">
        <v>0.457662354540401</v>
      </c>
      <c r="L128" s="6">
        <v>0.46655934788411602</v>
      </c>
      <c r="M128" s="6">
        <v>0.47988124725036002</v>
      </c>
      <c r="N128" s="6">
        <v>0.48524718690277202</v>
      </c>
      <c r="O128" s="6">
        <v>0.43449638290187798</v>
      </c>
      <c r="P128" s="6">
        <v>0.43656996894341799</v>
      </c>
      <c r="Q128" s="6">
        <v>0.41310662089637501</v>
      </c>
      <c r="R128" s="6">
        <v>0.26389022140844698</v>
      </c>
      <c r="S128" s="6">
        <v>0.28666900640100401</v>
      </c>
      <c r="T128" s="6">
        <v>0.40305279537792099</v>
      </c>
      <c r="U128" s="6">
        <v>0.43586790351330701</v>
      </c>
      <c r="V128" s="6">
        <v>0.44183399590519401</v>
      </c>
      <c r="W128" s="6">
        <v>0.38720749535838</v>
      </c>
      <c r="X128" s="6">
        <v>0.44209100303986898</v>
      </c>
      <c r="Y128" s="6">
        <v>0.32936827248515099</v>
      </c>
      <c r="Z128" s="6">
        <v>0.43103193145611801</v>
      </c>
      <c r="AA128" s="6">
        <v>0.30175921812701401</v>
      </c>
      <c r="AB128" s="6">
        <v>0.28472275071231101</v>
      </c>
      <c r="AC128" s="6">
        <v>0.34788650995676301</v>
      </c>
      <c r="AD128" s="6">
        <v>0.42451441123765099</v>
      </c>
      <c r="AE128" s="6">
        <v>0.43633954815568698</v>
      </c>
      <c r="AF128" s="6">
        <v>0.421216861664094</v>
      </c>
      <c r="AG128" s="6">
        <v>0.42014613161713299</v>
      </c>
      <c r="AH128" s="6">
        <v>0.500374441675007</v>
      </c>
      <c r="AI128" s="6">
        <v>0.42327194916256999</v>
      </c>
      <c r="AJ128" t="str">
        <f>INDEX(OVERVIEW!$C$2:$C$63,MATCH('Share elsewhere time series'!A128,OVERVIEW!$A$2:$A$63,0))</f>
        <v>Strong</v>
      </c>
    </row>
    <row r="129" spans="1:36" x14ac:dyDescent="0.3">
      <c r="A129" t="s">
        <v>64</v>
      </c>
      <c r="B129" t="str">
        <f>VLOOKUP(A129,OVERVIEW!$A$2:$B$63,2,FALSE)</f>
        <v>Weak</v>
      </c>
      <c r="C129" s="6">
        <v>0.37085119714266701</v>
      </c>
      <c r="D129" s="6">
        <v>0.35342077539901501</v>
      </c>
      <c r="E129" s="6">
        <v>0.36802183559769702</v>
      </c>
      <c r="F129" s="6">
        <v>0.35669029780767703</v>
      </c>
      <c r="G129" s="6">
        <v>0.35595486238722301</v>
      </c>
      <c r="H129" s="6">
        <v>0.34763342966100902</v>
      </c>
      <c r="I129" s="6">
        <v>0.35130184398087899</v>
      </c>
      <c r="J129" s="6">
        <v>0.33216702673590798</v>
      </c>
      <c r="K129" s="6">
        <v>0.32133195563473899</v>
      </c>
      <c r="L129" s="6">
        <v>0.33198748177111398</v>
      </c>
      <c r="M129" s="6">
        <v>0.337407343019336</v>
      </c>
      <c r="N129" s="6">
        <v>0.33953435626807699</v>
      </c>
      <c r="O129" s="6">
        <v>0.321462523178768</v>
      </c>
      <c r="P129" s="6">
        <v>0.327048475099253</v>
      </c>
      <c r="Q129" s="6">
        <v>0.30760933944540197</v>
      </c>
      <c r="R129" s="6">
        <v>0.26220848821397502</v>
      </c>
      <c r="S129" s="6">
        <v>0.29559459788607401</v>
      </c>
      <c r="T129" s="6">
        <v>0.28130955916758799</v>
      </c>
      <c r="U129" s="6">
        <v>0.30401408116547901</v>
      </c>
      <c r="V129" s="6">
        <v>0.30601289449272201</v>
      </c>
      <c r="W129" s="6">
        <v>0.28803293268145003</v>
      </c>
      <c r="X129" s="6">
        <v>0.29922001617050498</v>
      </c>
      <c r="Y129" s="6">
        <v>0.28318541840163303</v>
      </c>
      <c r="Z129" s="6">
        <v>0.28550758032180401</v>
      </c>
      <c r="AA129" s="6">
        <v>0.27637006526876501</v>
      </c>
      <c r="AB129" s="6">
        <v>0.27304911150755001</v>
      </c>
      <c r="AC129" s="6">
        <v>0.25024017732598097</v>
      </c>
      <c r="AD129" s="6">
        <v>0.25166395676278203</v>
      </c>
      <c r="AE129" s="6">
        <v>0.28675987628086902</v>
      </c>
      <c r="AF129" s="6">
        <v>0.28345031573947399</v>
      </c>
      <c r="AG129" s="6">
        <v>0.293060493039144</v>
      </c>
      <c r="AH129" s="6">
        <v>0.28351010894342399</v>
      </c>
      <c r="AI129" s="6">
        <v>0.293653656289453</v>
      </c>
      <c r="AJ129" t="str">
        <f>INDEX(OVERVIEW!$C$2:$C$63,MATCH('Share elsewhere time series'!A129,OVERVIEW!$A$2:$A$63,0))</f>
        <v>Weak</v>
      </c>
    </row>
    <row r="130" spans="1:36" x14ac:dyDescent="0.3">
      <c r="A130" t="s">
        <v>65</v>
      </c>
      <c r="B130" t="str">
        <f>VLOOKUP(A130,OVERVIEW!$A$2:$B$63,2,FALSE)</f>
        <v>Weak</v>
      </c>
      <c r="C130" s="6">
        <v>0.43161168120765803</v>
      </c>
      <c r="D130" s="6">
        <v>0.41351462424012703</v>
      </c>
      <c r="E130" s="6">
        <v>0.44145934695600803</v>
      </c>
      <c r="F130" s="6">
        <v>0.44008106292485</v>
      </c>
      <c r="G130" s="6">
        <v>0.40870531250034697</v>
      </c>
      <c r="H130" s="6">
        <v>0.40354626541980498</v>
      </c>
      <c r="I130" s="6">
        <v>0.42327437067114498</v>
      </c>
      <c r="J130" s="6">
        <v>0.39585251162597701</v>
      </c>
      <c r="K130" s="6">
        <v>0.41190001225346201</v>
      </c>
      <c r="L130" s="6">
        <v>0.407387814756209</v>
      </c>
      <c r="M130" s="6">
        <v>0.40661882504872499</v>
      </c>
      <c r="N130" s="6">
        <v>0.38720355073718798</v>
      </c>
      <c r="O130" s="6">
        <v>0.40278890213589802</v>
      </c>
      <c r="P130" s="6">
        <v>0.399015681891979</v>
      </c>
      <c r="Q130" s="6">
        <v>0.38993156854662098</v>
      </c>
      <c r="R130" s="6">
        <v>0.183636755709088</v>
      </c>
      <c r="S130" s="6">
        <v>0.204433598547589</v>
      </c>
      <c r="T130" s="6">
        <v>0.35949641782117198</v>
      </c>
      <c r="U130" s="6">
        <v>0.41961415777691902</v>
      </c>
      <c r="V130" s="6">
        <v>0.39121289822879901</v>
      </c>
      <c r="W130" s="6">
        <v>0.35592714179988599</v>
      </c>
      <c r="X130" s="6">
        <v>0.33855776679039501</v>
      </c>
      <c r="Y130" s="6">
        <v>0.25648781215921701</v>
      </c>
      <c r="Z130" s="6">
        <v>0.346043546425718</v>
      </c>
      <c r="AA130" s="6">
        <v>0.199352703567513</v>
      </c>
      <c r="AB130" s="6">
        <v>0.23456546413196599</v>
      </c>
      <c r="AC130" s="6">
        <v>0.27734771959110899</v>
      </c>
      <c r="AD130" s="6">
        <v>0.34261665633781402</v>
      </c>
      <c r="AE130" s="6">
        <v>0.41127271556672101</v>
      </c>
      <c r="AF130" s="6">
        <v>0.359310790699302</v>
      </c>
      <c r="AG130" s="6">
        <v>0.36826418165908698</v>
      </c>
      <c r="AH130" s="6">
        <v>0.36692753888602597</v>
      </c>
      <c r="AI130" s="6">
        <v>0.34735901619814502</v>
      </c>
      <c r="AJ130" t="str">
        <f>INDEX(OVERVIEW!$C$2:$C$63,MATCH('Share elsewhere time series'!A130,OVERVIEW!$A$2:$A$63,0))</f>
        <v>Weak</v>
      </c>
    </row>
    <row r="131" spans="1:36" x14ac:dyDescent="0.3">
      <c r="A131" t="s">
        <v>66</v>
      </c>
      <c r="B131" t="str">
        <f>VLOOKUP(A131,OVERVIEW!$A$2:$B$63,2,FALSE)</f>
        <v>Weak</v>
      </c>
      <c r="C131" s="6">
        <v>0.482482578377394</v>
      </c>
      <c r="D131" s="6">
        <v>0.48892504677372201</v>
      </c>
      <c r="E131" s="6">
        <v>0.49431252384567798</v>
      </c>
      <c r="F131" s="6">
        <v>0.47587331955971601</v>
      </c>
      <c r="G131" s="6">
        <v>0.46923118041130402</v>
      </c>
      <c r="H131" s="6">
        <v>0.46540386231810299</v>
      </c>
      <c r="I131" s="6">
        <v>0.48015430604095499</v>
      </c>
      <c r="J131" s="6">
        <v>0.48213547729376399</v>
      </c>
      <c r="K131" s="6">
        <v>0.45939422197575802</v>
      </c>
      <c r="L131" s="6">
        <v>0.48109364169972801</v>
      </c>
      <c r="M131" s="6">
        <v>0.48127171959773801</v>
      </c>
      <c r="N131" s="6">
        <v>0.467382941870713</v>
      </c>
      <c r="O131" s="6">
        <v>0.44579419571912698</v>
      </c>
      <c r="P131" s="6">
        <v>0.45438729460081601</v>
      </c>
      <c r="Q131" s="6">
        <v>0.43556906609035101</v>
      </c>
      <c r="R131" s="6">
        <v>0.29677200996816699</v>
      </c>
      <c r="S131" s="6">
        <v>0.29676706723687601</v>
      </c>
      <c r="T131" s="6">
        <v>0.36804349516769103</v>
      </c>
      <c r="U131" s="6">
        <v>0.41906424361204397</v>
      </c>
      <c r="V131" s="6">
        <v>0.42321342012435798</v>
      </c>
      <c r="W131" s="6">
        <v>0.42867954985614698</v>
      </c>
      <c r="X131" s="6">
        <v>0.41892189139235703</v>
      </c>
      <c r="Y131" s="6">
        <v>0.39050599963433302</v>
      </c>
      <c r="Z131" s="6">
        <v>0.43370765582808601</v>
      </c>
      <c r="AA131" s="6">
        <v>0.35982250111841502</v>
      </c>
      <c r="AB131" s="6">
        <v>0.37928170230820901</v>
      </c>
      <c r="AC131" s="6">
        <v>0.39540822566605499</v>
      </c>
      <c r="AD131" s="6">
        <v>0.41795249362180698</v>
      </c>
      <c r="AE131" s="6">
        <v>0.42105561640924999</v>
      </c>
      <c r="AF131" s="6">
        <v>0.43127305157630103</v>
      </c>
      <c r="AG131" s="6">
        <v>0.42256713891382702</v>
      </c>
      <c r="AH131" s="6">
        <v>0.438633964314046</v>
      </c>
      <c r="AI131" s="6">
        <v>0.413957893088989</v>
      </c>
      <c r="AJ131" t="str">
        <f>INDEX(OVERVIEW!$C$2:$C$63,MATCH('Share elsewhere time series'!A131,OVERVIEW!$A$2:$A$63,0))</f>
        <v>Weak</v>
      </c>
    </row>
    <row r="132" spans="1:36" x14ac:dyDescent="0.3">
      <c r="A132" t="s">
        <v>67</v>
      </c>
      <c r="B132" t="str">
        <f>VLOOKUP(A132,OVERVIEW!$A$2:$B$63,2,FALSE)</f>
        <v>Moderately Strong</v>
      </c>
      <c r="C132" s="6">
        <v>0.437595780205003</v>
      </c>
      <c r="D132" s="6">
        <v>0.43891549432393701</v>
      </c>
      <c r="E132" s="6">
        <v>0.435558761323114</v>
      </c>
      <c r="F132" s="6">
        <v>0.43691673320200802</v>
      </c>
      <c r="G132" s="6">
        <v>0.44794297243813203</v>
      </c>
      <c r="H132" s="6">
        <v>0.44928248777656699</v>
      </c>
      <c r="I132" s="6">
        <v>0.44900267552703299</v>
      </c>
      <c r="J132" s="6">
        <v>0.46028717495126897</v>
      </c>
      <c r="K132" s="6">
        <v>0.42999944143111701</v>
      </c>
      <c r="L132" s="6">
        <v>0.43821812648082498</v>
      </c>
      <c r="M132" s="6">
        <v>0.441332657858717</v>
      </c>
      <c r="N132" s="6">
        <v>0.433402179394281</v>
      </c>
      <c r="O132" s="6">
        <v>0.41639394770089899</v>
      </c>
      <c r="P132" s="6">
        <v>0.43095655181818199</v>
      </c>
      <c r="Q132" s="6">
        <v>0.37095975506868301</v>
      </c>
      <c r="R132" s="6">
        <v>0.24809056177324901</v>
      </c>
      <c r="S132" s="6">
        <v>0.27001613993760099</v>
      </c>
      <c r="T132" s="6">
        <v>0.32230583275455499</v>
      </c>
      <c r="U132" s="6">
        <v>0.40486071388552702</v>
      </c>
      <c r="V132" s="6">
        <v>0.43453117486583398</v>
      </c>
      <c r="W132" s="6">
        <v>0.409895217240271</v>
      </c>
      <c r="X132" s="6">
        <v>0.408381893915785</v>
      </c>
      <c r="Y132" s="6">
        <v>0.33702496508393198</v>
      </c>
      <c r="Z132" s="6">
        <v>0.37717755034887801</v>
      </c>
      <c r="AA132" s="6">
        <v>0.29890863675174201</v>
      </c>
      <c r="AB132" s="6">
        <v>0.30933783242815699</v>
      </c>
      <c r="AC132" s="6">
        <v>0.32349890948864801</v>
      </c>
      <c r="AD132" s="6">
        <v>0.38669543249553801</v>
      </c>
      <c r="AE132" s="6">
        <v>0.40888200397374302</v>
      </c>
      <c r="AF132" s="6">
        <v>0.41123030969694702</v>
      </c>
      <c r="AG132" s="6">
        <v>0.42163166388677098</v>
      </c>
      <c r="AH132" s="6">
        <v>0.44792884850954101</v>
      </c>
      <c r="AI132" s="6">
        <v>0.43307889635658797</v>
      </c>
      <c r="AJ132" t="str">
        <f>INDEX(OVERVIEW!$C$2:$C$63,MATCH('Share elsewhere time series'!A132,OVERVIEW!$A$2:$A$63,0))</f>
        <v>Strong</v>
      </c>
    </row>
    <row r="133" spans="1:36" x14ac:dyDescent="0.3">
      <c r="A133" t="s">
        <v>68</v>
      </c>
      <c r="B133" t="str">
        <f>VLOOKUP(A133,OVERVIEW!$A$2:$B$63,2,FALSE)</f>
        <v>Moderately Strong</v>
      </c>
      <c r="C133" s="6">
        <v>0.58936568574474102</v>
      </c>
      <c r="D133" s="6">
        <v>0.63597867532472596</v>
      </c>
      <c r="E133" s="6">
        <v>0.62345994195922005</v>
      </c>
      <c r="F133" s="6">
        <v>0.64449556807346697</v>
      </c>
      <c r="G133" s="6">
        <v>0.626283880652027</v>
      </c>
      <c r="H133" s="6">
        <v>0.61921895449378705</v>
      </c>
      <c r="I133" s="6">
        <v>0.63406118053331195</v>
      </c>
      <c r="J133" s="6">
        <v>0.66666188739680399</v>
      </c>
      <c r="K133" s="6">
        <v>0.61310299140713398</v>
      </c>
      <c r="L133" s="6">
        <v>0.64302421316328495</v>
      </c>
      <c r="M133" s="6">
        <v>0.65120572095848805</v>
      </c>
      <c r="N133" s="6">
        <v>0.64332659714850704</v>
      </c>
      <c r="O133" s="6">
        <v>0.56285042734754198</v>
      </c>
      <c r="P133" s="6">
        <v>0.60581133874798399</v>
      </c>
      <c r="Q133" s="6">
        <v>0.52121636860615805</v>
      </c>
      <c r="R133" s="6">
        <v>0.284522791541857</v>
      </c>
      <c r="S133" s="6">
        <v>0.29994922050392497</v>
      </c>
      <c r="T133" s="6">
        <v>0.34766974832387398</v>
      </c>
      <c r="U133" s="6">
        <v>0.54368445226988604</v>
      </c>
      <c r="V133" s="6">
        <v>0.66563311752124399</v>
      </c>
      <c r="W133" s="6">
        <v>0.64377109577716396</v>
      </c>
      <c r="X133" s="6">
        <v>0.59096592104203505</v>
      </c>
      <c r="Y133" s="6">
        <v>0.35842590303553101</v>
      </c>
      <c r="Z133" s="6">
        <v>0.50822476039130504</v>
      </c>
      <c r="AA133" s="6">
        <v>0.30884966270484698</v>
      </c>
      <c r="AB133" s="6">
        <v>0.29685953743075999</v>
      </c>
      <c r="AC133" s="6">
        <v>0.32050487829725599</v>
      </c>
      <c r="AD133" s="6">
        <v>0.44853229604220402</v>
      </c>
      <c r="AE133" s="6">
        <v>0.57402652168468804</v>
      </c>
      <c r="AF133" s="6">
        <v>0.65626948615101599</v>
      </c>
      <c r="AG133" s="6">
        <v>0.68470463996475495</v>
      </c>
      <c r="AH133" s="6">
        <v>0.72792496419636099</v>
      </c>
      <c r="AI133" s="6">
        <v>0.674981968679365</v>
      </c>
      <c r="AJ133" t="str">
        <f>INDEX(OVERVIEW!$C$2:$C$63,MATCH('Share elsewhere time series'!A133,OVERVIEW!$A$2:$A$63,0))</f>
        <v>Strong</v>
      </c>
    </row>
    <row r="137" spans="1:36" x14ac:dyDescent="0.3">
      <c r="B137" s="11">
        <v>43466</v>
      </c>
      <c r="C137" s="11">
        <v>43497</v>
      </c>
      <c r="D137" s="11">
        <v>43525</v>
      </c>
      <c r="E137" s="11">
        <v>43556</v>
      </c>
      <c r="F137" s="11">
        <v>43586</v>
      </c>
      <c r="G137" s="11">
        <v>43617</v>
      </c>
      <c r="H137" s="11">
        <v>43647</v>
      </c>
      <c r="I137" s="11">
        <v>43678</v>
      </c>
      <c r="J137" s="11">
        <v>43709</v>
      </c>
      <c r="K137" s="11">
        <v>43739</v>
      </c>
      <c r="L137" s="11">
        <v>43770</v>
      </c>
      <c r="M137" s="11">
        <v>43800</v>
      </c>
      <c r="N137" s="11">
        <v>43831</v>
      </c>
      <c r="O137" s="11">
        <v>43862</v>
      </c>
      <c r="P137" s="11">
        <v>43891</v>
      </c>
      <c r="Q137" s="11">
        <v>43922</v>
      </c>
      <c r="R137" s="11">
        <v>43952</v>
      </c>
      <c r="S137" s="11">
        <v>43983</v>
      </c>
      <c r="T137" s="11">
        <v>44013</v>
      </c>
      <c r="U137" s="11">
        <v>44044</v>
      </c>
      <c r="V137" s="11">
        <v>44075</v>
      </c>
      <c r="W137" s="11">
        <v>44105</v>
      </c>
      <c r="X137" s="11">
        <v>44136</v>
      </c>
      <c r="Y137" s="11">
        <v>44166</v>
      </c>
      <c r="Z137" s="11">
        <v>44197</v>
      </c>
      <c r="AA137" s="11">
        <v>44228</v>
      </c>
      <c r="AB137" s="11">
        <v>44256</v>
      </c>
      <c r="AC137" s="11">
        <v>44287</v>
      </c>
      <c r="AD137" s="11">
        <v>44317</v>
      </c>
      <c r="AE137" s="11">
        <v>44348</v>
      </c>
      <c r="AF137" s="11">
        <v>44378</v>
      </c>
      <c r="AG137" s="11">
        <v>44409</v>
      </c>
      <c r="AH137" s="11">
        <v>44440</v>
      </c>
    </row>
    <row r="138" spans="1:36" x14ac:dyDescent="0.3">
      <c r="A138" t="s">
        <v>135</v>
      </c>
      <c r="B138" s="6">
        <f ca="1">AVERAGEIF($B$72:$B$135,$A$138,C$72:C$133)</f>
        <v>0.50686341578772554</v>
      </c>
      <c r="C138" s="6">
        <f t="shared" ref="C138:AG138" ca="1" si="0">AVERAGEIF($B$72:$B$135,$A$138,D$72:D$133)</f>
        <v>0.52489848689300689</v>
      </c>
      <c r="D138" s="6">
        <f t="shared" ca="1" si="0"/>
        <v>0.52730762751186733</v>
      </c>
      <c r="E138" s="6">
        <f t="shared" ca="1" si="0"/>
        <v>0.53300932678482238</v>
      </c>
      <c r="F138" s="6">
        <f t="shared" ca="1" si="0"/>
        <v>0.53007701376094818</v>
      </c>
      <c r="G138" s="6">
        <f t="shared" ca="1" si="0"/>
        <v>0.52576905741254087</v>
      </c>
      <c r="H138" s="6">
        <f t="shared" ca="1" si="0"/>
        <v>0.52116721655709952</v>
      </c>
      <c r="I138" s="6">
        <f t="shared" ca="1" si="0"/>
        <v>0.53389816910569976</v>
      </c>
      <c r="J138" s="6">
        <f ca="1">AVERAGEIF($B$72:$B$135,$A$138,K$72:K$133)</f>
        <v>0.51675231463828064</v>
      </c>
      <c r="K138" s="6">
        <f t="shared" ca="1" si="0"/>
        <v>0.52420742134689613</v>
      </c>
      <c r="L138" s="6">
        <f t="shared" ca="1" si="0"/>
        <v>0.53274212950560806</v>
      </c>
      <c r="M138" s="6">
        <f t="shared" ca="1" si="0"/>
        <v>0.51689343820056799</v>
      </c>
      <c r="N138" s="6">
        <f t="shared" ca="1" si="0"/>
        <v>0.49275225804492401</v>
      </c>
      <c r="O138" s="6">
        <f t="shared" ca="1" si="0"/>
        <v>0.50877734579856126</v>
      </c>
      <c r="P138" s="6">
        <f t="shared" ca="1" si="0"/>
        <v>0.46730289440198874</v>
      </c>
      <c r="Q138" s="6">
        <f t="shared" ca="1" si="0"/>
        <v>0.28351078685770575</v>
      </c>
      <c r="R138" s="6">
        <f t="shared" ca="1" si="0"/>
        <v>0.32190759687909387</v>
      </c>
      <c r="S138" s="6">
        <f t="shared" ca="1" si="0"/>
        <v>0.39876991453222971</v>
      </c>
      <c r="T138" s="6">
        <f t="shared" ca="1" si="0"/>
        <v>0.46862240506327996</v>
      </c>
      <c r="U138" s="6">
        <f t="shared" ca="1" si="0"/>
        <v>0.50460083784456156</v>
      </c>
      <c r="V138" s="6">
        <f t="shared" ca="1" si="0"/>
        <v>0.48823228182184786</v>
      </c>
      <c r="W138" s="6">
        <f t="shared" ca="1" si="0"/>
        <v>0.46444457336791978</v>
      </c>
      <c r="X138" s="6">
        <f t="shared" ca="1" si="0"/>
        <v>0.39557790045394647</v>
      </c>
      <c r="Y138" s="6">
        <f t="shared" ca="1" si="0"/>
        <v>0.43947267314130456</v>
      </c>
      <c r="Z138" s="6">
        <f t="shared" ca="1" si="0"/>
        <v>0.32852406877272639</v>
      </c>
      <c r="AA138" s="6">
        <f t="shared" ca="1" si="0"/>
        <v>0.33871580595120432</v>
      </c>
      <c r="AB138" s="6">
        <f t="shared" ca="1" si="0"/>
        <v>0.35226093512475642</v>
      </c>
      <c r="AC138" s="6">
        <f t="shared" ca="1" si="0"/>
        <v>0.43362563267230092</v>
      </c>
      <c r="AD138" s="6">
        <f t="shared" ca="1" si="0"/>
        <v>0.4832347797754587</v>
      </c>
      <c r="AE138" s="6">
        <f t="shared" ca="1" si="0"/>
        <v>0.49927815842249068</v>
      </c>
      <c r="AF138" s="6">
        <f t="shared" ca="1" si="0"/>
        <v>0.51274367989994341</v>
      </c>
      <c r="AG138" s="6">
        <f t="shared" ca="1" si="0"/>
        <v>0.54698096613624969</v>
      </c>
      <c r="AH138" s="6">
        <f ca="1">AVERAGEIF($B$72:$B$135,$A$138,AI$72:AI$133)</f>
        <v>0.51322113372057787</v>
      </c>
    </row>
    <row r="139" spans="1:36" x14ac:dyDescent="0.3">
      <c r="A139" t="s">
        <v>136</v>
      </c>
      <c r="B139" s="6">
        <f ca="1">AVERAGEIF($B$72:$B$135,$A$139,C$72:C$133)</f>
        <v>0.37771507408890598</v>
      </c>
      <c r="C139" s="6">
        <f t="shared" ref="C139:AH139" ca="1" si="1">AVERAGEIF($B$72:$B$135,$A$139,D$72:D$133)</f>
        <v>0.37924241121921065</v>
      </c>
      <c r="D139" s="6">
        <f t="shared" ca="1" si="1"/>
        <v>0.37876368087843559</v>
      </c>
      <c r="E139" s="6">
        <f t="shared" ca="1" si="1"/>
        <v>0.38340623251104239</v>
      </c>
      <c r="F139" s="6">
        <f t="shared" ca="1" si="1"/>
        <v>0.38228978707840727</v>
      </c>
      <c r="G139" s="6">
        <f t="shared" ca="1" si="1"/>
        <v>0.37122057552648757</v>
      </c>
      <c r="H139" s="6">
        <f t="shared" ca="1" si="1"/>
        <v>0.38154288603207159</v>
      </c>
      <c r="I139" s="6">
        <f t="shared" ca="1" si="1"/>
        <v>0.38208284520109204</v>
      </c>
      <c r="J139" s="6">
        <f t="shared" ca="1" si="1"/>
        <v>0.37205976675333452</v>
      </c>
      <c r="K139" s="6">
        <f t="shared" ca="1" si="1"/>
        <v>0.37853996228885689</v>
      </c>
      <c r="L139" s="6">
        <f t="shared" ca="1" si="1"/>
        <v>0.37481563665084178</v>
      </c>
      <c r="M139" s="6">
        <f t="shared" ca="1" si="1"/>
        <v>0.36520517941748293</v>
      </c>
      <c r="N139" s="6">
        <f t="shared" ca="1" si="1"/>
        <v>0.354387446822097</v>
      </c>
      <c r="O139" s="6">
        <f t="shared" ca="1" si="1"/>
        <v>0.36172140766819139</v>
      </c>
      <c r="P139" s="6">
        <f t="shared" ca="1" si="1"/>
        <v>0.33253969173532566</v>
      </c>
      <c r="Q139" s="6">
        <f t="shared" ca="1" si="1"/>
        <v>0.22676876860003767</v>
      </c>
      <c r="R139" s="6">
        <f t="shared" ca="1" si="1"/>
        <v>0.24097687530551062</v>
      </c>
      <c r="S139" s="6">
        <f t="shared" ca="1" si="1"/>
        <v>0.29475032182537808</v>
      </c>
      <c r="T139" s="6">
        <f t="shared" ca="1" si="1"/>
        <v>0.32908053113464791</v>
      </c>
      <c r="U139" s="6">
        <f t="shared" ca="1" si="1"/>
        <v>0.341781762614216</v>
      </c>
      <c r="V139" s="6">
        <f t="shared" ca="1" si="1"/>
        <v>0.3330120303799769</v>
      </c>
      <c r="W139" s="6">
        <f t="shared" ca="1" si="1"/>
        <v>0.32325322819689845</v>
      </c>
      <c r="X139" s="6">
        <f t="shared" ca="1" si="1"/>
        <v>0.28463769790229604</v>
      </c>
      <c r="Y139" s="6">
        <f t="shared" ca="1" si="1"/>
        <v>0.30416411123587833</v>
      </c>
      <c r="Z139" s="6">
        <f t="shared" ca="1" si="1"/>
        <v>0.24781501599726496</v>
      </c>
      <c r="AA139" s="6">
        <f t="shared" ca="1" si="1"/>
        <v>0.2586755710816972</v>
      </c>
      <c r="AB139" s="6">
        <f t="shared" ca="1" si="1"/>
        <v>0.26532459482423337</v>
      </c>
      <c r="AC139" s="6">
        <f t="shared" ca="1" si="1"/>
        <v>0.31291209407502624</v>
      </c>
      <c r="AD139" s="6">
        <f t="shared" ca="1" si="1"/>
        <v>0.33219109837096683</v>
      </c>
      <c r="AE139" s="6">
        <f t="shared" ca="1" si="1"/>
        <v>0.34170555371325112</v>
      </c>
      <c r="AF139" s="6">
        <f t="shared" ca="1" si="1"/>
        <v>0.34311201569802047</v>
      </c>
      <c r="AG139" s="6">
        <f t="shared" ca="1" si="1"/>
        <v>0.35518324006686125</v>
      </c>
      <c r="AH139" s="6">
        <f t="shared" ca="1" si="1"/>
        <v>0.34221057666340882</v>
      </c>
    </row>
    <row r="141" spans="1:36" x14ac:dyDescent="0.3">
      <c r="A141" t="s">
        <v>208</v>
      </c>
      <c r="B141" s="11">
        <f>B137</f>
        <v>43466</v>
      </c>
      <c r="C141" s="11">
        <f t="shared" ref="C141:AH141" si="2">C137</f>
        <v>43497</v>
      </c>
      <c r="D141" s="11">
        <f t="shared" si="2"/>
        <v>43525</v>
      </c>
      <c r="E141" s="11">
        <f t="shared" si="2"/>
        <v>43556</v>
      </c>
      <c r="F141" s="11">
        <f t="shared" si="2"/>
        <v>43586</v>
      </c>
      <c r="G141" s="11">
        <f t="shared" si="2"/>
        <v>43617</v>
      </c>
      <c r="H141" s="11">
        <f t="shared" si="2"/>
        <v>43647</v>
      </c>
      <c r="I141" s="11">
        <f t="shared" si="2"/>
        <v>43678</v>
      </c>
      <c r="J141" s="11">
        <f t="shared" si="2"/>
        <v>43709</v>
      </c>
      <c r="K141" s="11">
        <f t="shared" si="2"/>
        <v>43739</v>
      </c>
      <c r="L141" s="11">
        <f t="shared" si="2"/>
        <v>43770</v>
      </c>
      <c r="M141" s="11">
        <f t="shared" si="2"/>
        <v>43800</v>
      </c>
      <c r="N141" s="11">
        <f t="shared" si="2"/>
        <v>43831</v>
      </c>
      <c r="O141" s="11">
        <f t="shared" si="2"/>
        <v>43862</v>
      </c>
      <c r="P141" s="11">
        <f t="shared" si="2"/>
        <v>43891</v>
      </c>
      <c r="Q141" s="11">
        <f t="shared" si="2"/>
        <v>43922</v>
      </c>
      <c r="R141" s="11">
        <f t="shared" si="2"/>
        <v>43952</v>
      </c>
      <c r="S141" s="11">
        <f t="shared" si="2"/>
        <v>43983</v>
      </c>
      <c r="T141" s="11">
        <f t="shared" si="2"/>
        <v>44013</v>
      </c>
      <c r="U141" s="11">
        <f t="shared" si="2"/>
        <v>44044</v>
      </c>
      <c r="V141" s="11">
        <f t="shared" si="2"/>
        <v>44075</v>
      </c>
      <c r="W141" s="11">
        <f t="shared" si="2"/>
        <v>44105</v>
      </c>
      <c r="X141" s="11">
        <f t="shared" si="2"/>
        <v>44136</v>
      </c>
      <c r="Y141" s="11">
        <f t="shared" si="2"/>
        <v>44166</v>
      </c>
      <c r="Z141" s="11">
        <f t="shared" si="2"/>
        <v>44197</v>
      </c>
      <c r="AA141" s="11">
        <f t="shared" si="2"/>
        <v>44228</v>
      </c>
      <c r="AB141" s="11">
        <f t="shared" si="2"/>
        <v>44256</v>
      </c>
      <c r="AC141" s="11">
        <f t="shared" si="2"/>
        <v>44287</v>
      </c>
      <c r="AD141" s="11">
        <f t="shared" si="2"/>
        <v>44317</v>
      </c>
      <c r="AE141" s="11">
        <f t="shared" si="2"/>
        <v>44348</v>
      </c>
      <c r="AF141" s="11">
        <f t="shared" si="2"/>
        <v>44378</v>
      </c>
      <c r="AG141" s="11">
        <f t="shared" si="2"/>
        <v>44409</v>
      </c>
      <c r="AH141" s="11">
        <f t="shared" si="2"/>
        <v>44440</v>
      </c>
    </row>
    <row r="142" spans="1:36" x14ac:dyDescent="0.3">
      <c r="A142" t="s">
        <v>135</v>
      </c>
      <c r="B142" s="6">
        <f>AVERAGEIF($AJ$72:$AJ$133,$A$138,C$72:C$133)</f>
        <v>0.524144522010634</v>
      </c>
      <c r="C142" s="6">
        <f t="shared" ref="C142:AH142" si="3">AVERAGEIF($AJ$72:$AJ$133,$A$138,D$72:D$133)</f>
        <v>0.54375669999847798</v>
      </c>
      <c r="D142" s="6">
        <f t="shared" si="3"/>
        <v>0.54043422672126706</v>
      </c>
      <c r="E142" s="6">
        <f t="shared" si="3"/>
        <v>0.54806301996984141</v>
      </c>
      <c r="F142" s="6">
        <f t="shared" si="3"/>
        <v>0.54345004800604035</v>
      </c>
      <c r="G142" s="6">
        <f t="shared" si="3"/>
        <v>0.53727334922154801</v>
      </c>
      <c r="H142" s="6">
        <f t="shared" si="3"/>
        <v>0.53637691601299831</v>
      </c>
      <c r="I142" s="6">
        <f t="shared" si="3"/>
        <v>0.54660134435744623</v>
      </c>
      <c r="J142" s="6">
        <f t="shared" si="3"/>
        <v>0.53146970502441004</v>
      </c>
      <c r="K142" s="6">
        <f t="shared" si="3"/>
        <v>0.54273168944400896</v>
      </c>
      <c r="L142" s="6">
        <f t="shared" si="3"/>
        <v>0.54648756833101819</v>
      </c>
      <c r="M142" s="6">
        <f t="shared" si="3"/>
        <v>0.52985421843374458</v>
      </c>
      <c r="N142" s="6">
        <f t="shared" si="3"/>
        <v>0.50892557809244265</v>
      </c>
      <c r="O142" s="6">
        <f t="shared" si="3"/>
        <v>0.52850134808081628</v>
      </c>
      <c r="P142" s="6">
        <f t="shared" si="3"/>
        <v>0.48464083995505441</v>
      </c>
      <c r="Q142" s="6">
        <f>AVERAGEIF($AJ$72:$AJ$133,$A$138,R$72:R$133)</f>
        <v>0.28757227752732917</v>
      </c>
      <c r="R142" s="6">
        <f t="shared" si="3"/>
        <v>0.32443304725585181</v>
      </c>
      <c r="S142" s="6">
        <f t="shared" si="3"/>
        <v>0.41160100969956281</v>
      </c>
      <c r="T142" s="6">
        <f t="shared" si="3"/>
        <v>0.48155813395359337</v>
      </c>
      <c r="U142" s="6">
        <f t="shared" si="3"/>
        <v>0.51749694241945765</v>
      </c>
      <c r="V142" s="6">
        <f t="shared" si="3"/>
        <v>0.50821269295130655</v>
      </c>
      <c r="W142" s="6">
        <f t="shared" si="3"/>
        <v>0.48384165482254565</v>
      </c>
      <c r="X142" s="6">
        <f t="shared" si="3"/>
        <v>0.39688139716721199</v>
      </c>
      <c r="Y142" s="6">
        <f t="shared" si="3"/>
        <v>0.45099759260515992</v>
      </c>
      <c r="Z142" s="6">
        <f t="shared" si="3"/>
        <v>0.33358462807170119</v>
      </c>
      <c r="AA142" s="6">
        <f t="shared" si="3"/>
        <v>0.33930679975703854</v>
      </c>
      <c r="AB142" s="6">
        <f t="shared" si="3"/>
        <v>0.35561779519999787</v>
      </c>
      <c r="AC142" s="6">
        <f t="shared" si="3"/>
        <v>0.44655161517124276</v>
      </c>
      <c r="AD142" s="6">
        <f t="shared" si="3"/>
        <v>0.50032170511249385</v>
      </c>
      <c r="AE142" s="6">
        <f t="shared" si="3"/>
        <v>0.50934478583645615</v>
      </c>
      <c r="AF142" s="6">
        <f t="shared" si="3"/>
        <v>0.52409328059672133</v>
      </c>
      <c r="AG142" s="6">
        <f t="shared" si="3"/>
        <v>0.56188161794035585</v>
      </c>
      <c r="AH142" s="6">
        <f t="shared" si="3"/>
        <v>0.52887587674548719</v>
      </c>
    </row>
    <row r="143" spans="1:36" x14ac:dyDescent="0.3">
      <c r="A143" t="s">
        <v>136</v>
      </c>
      <c r="B143" s="6">
        <f>AVERAGEIF($AJ$72:$AJ$133,$A$139,C$72:C$133)</f>
        <v>0.37065701651899197</v>
      </c>
      <c r="C143" s="6">
        <f t="shared" ref="C143:AH143" si="4">AVERAGEIF($AJ$72:$AJ$133,$A$139,D$72:D$133)</f>
        <v>0.37619083908873385</v>
      </c>
      <c r="D143" s="6">
        <f t="shared" si="4"/>
        <v>0.37226172383811262</v>
      </c>
      <c r="E143" s="6">
        <f t="shared" si="4"/>
        <v>0.3759933503378155</v>
      </c>
      <c r="F143" s="6">
        <f t="shared" si="4"/>
        <v>0.37542245883296455</v>
      </c>
      <c r="G143" s="6">
        <f t="shared" si="4"/>
        <v>0.36427215777636868</v>
      </c>
      <c r="H143" s="6">
        <f t="shared" si="4"/>
        <v>0.37324303516102519</v>
      </c>
      <c r="I143" s="6">
        <f t="shared" si="4"/>
        <v>0.37313346735654601</v>
      </c>
      <c r="J143" s="6">
        <f>AVERAGEIF($AJ$72:$AJ$133,$A$139,K$72:K$133)</f>
        <v>0.36454972742921282</v>
      </c>
      <c r="K143" s="6">
        <f t="shared" si="4"/>
        <v>0.3708258961585803</v>
      </c>
      <c r="L143" s="6">
        <f t="shared" si="4"/>
        <v>0.36696545775679712</v>
      </c>
      <c r="M143" s="6">
        <f t="shared" si="4"/>
        <v>0.35652915716509714</v>
      </c>
      <c r="N143" s="6">
        <f t="shared" si="4"/>
        <v>0.34911883283568967</v>
      </c>
      <c r="O143" s="6">
        <f t="shared" si="4"/>
        <v>0.3558117602186725</v>
      </c>
      <c r="P143" s="6">
        <f t="shared" si="4"/>
        <v>0.32630090621650465</v>
      </c>
      <c r="Q143" s="6">
        <f t="shared" si="4"/>
        <v>0.22918985536937347</v>
      </c>
      <c r="R143" s="6">
        <f t="shared" si="4"/>
        <v>0.24445612601358443</v>
      </c>
      <c r="S143" s="6">
        <f t="shared" si="4"/>
        <v>0.2921462756269585</v>
      </c>
      <c r="T143" s="6">
        <f t="shared" si="4"/>
        <v>0.32220888718489127</v>
      </c>
      <c r="U143" s="6">
        <f t="shared" si="4"/>
        <v>0.331974421401174</v>
      </c>
      <c r="V143" s="6">
        <f t="shared" si="4"/>
        <v>0.32495792629955861</v>
      </c>
      <c r="W143" s="6">
        <f t="shared" si="4"/>
        <v>0.31472691712930978</v>
      </c>
      <c r="X143" s="6">
        <f t="shared" si="4"/>
        <v>0.27695202470976343</v>
      </c>
      <c r="Y143" s="6">
        <f t="shared" si="4"/>
        <v>0.29734568381310378</v>
      </c>
      <c r="Z143" s="6">
        <f t="shared" si="4"/>
        <v>0.2466762674427965</v>
      </c>
      <c r="AA143" s="6">
        <f t="shared" si="4"/>
        <v>0.2568906294616044</v>
      </c>
      <c r="AB143" s="6">
        <f t="shared" si="4"/>
        <v>0.2615780818034813</v>
      </c>
      <c r="AC143" s="6">
        <f t="shared" si="4"/>
        <v>0.30569906919158951</v>
      </c>
      <c r="AD143" s="6">
        <f t="shared" si="4"/>
        <v>0.32446436768543069</v>
      </c>
      <c r="AE143" s="6">
        <f t="shared" si="4"/>
        <v>0.3322363464051889</v>
      </c>
      <c r="AF143" s="6">
        <f t="shared" si="4"/>
        <v>0.33297457608385034</v>
      </c>
      <c r="AG143" s="6">
        <f t="shared" si="4"/>
        <v>0.3474474022239542</v>
      </c>
      <c r="AH143" s="6">
        <f t="shared" si="4"/>
        <v>0.33326953925973607</v>
      </c>
    </row>
    <row r="167" spans="1:34" x14ac:dyDescent="0.3">
      <c r="A167" t="s">
        <v>211</v>
      </c>
      <c r="B167" s="11">
        <v>43466</v>
      </c>
      <c r="C167" s="11">
        <v>43497</v>
      </c>
      <c r="D167" s="11">
        <v>43525</v>
      </c>
      <c r="E167" s="11">
        <v>43556</v>
      </c>
      <c r="F167" s="11">
        <v>43586</v>
      </c>
      <c r="G167" s="11">
        <v>43617</v>
      </c>
      <c r="H167" s="11">
        <v>43647</v>
      </c>
      <c r="I167" s="11">
        <v>43678</v>
      </c>
      <c r="J167" s="11">
        <v>43709</v>
      </c>
      <c r="K167" s="11">
        <v>43739</v>
      </c>
      <c r="L167" s="11">
        <v>43770</v>
      </c>
      <c r="M167" s="11">
        <v>43800</v>
      </c>
      <c r="N167" s="11">
        <v>43831</v>
      </c>
      <c r="O167" s="11">
        <v>43862</v>
      </c>
      <c r="P167" s="11">
        <v>43891</v>
      </c>
      <c r="Q167" s="11">
        <v>43922</v>
      </c>
      <c r="R167" s="11">
        <v>43952</v>
      </c>
      <c r="S167" s="11">
        <v>43983</v>
      </c>
      <c r="T167" s="11">
        <v>44013</v>
      </c>
      <c r="U167" s="11">
        <v>44044</v>
      </c>
      <c r="V167" s="11">
        <v>44075</v>
      </c>
      <c r="W167" s="11">
        <v>44105</v>
      </c>
      <c r="X167" s="11">
        <v>44136</v>
      </c>
      <c r="Y167" s="11">
        <v>44166</v>
      </c>
      <c r="Z167" s="11">
        <v>44197</v>
      </c>
      <c r="AA167" s="11">
        <v>44228</v>
      </c>
      <c r="AB167" s="11">
        <v>44256</v>
      </c>
      <c r="AC167" s="11">
        <v>44287</v>
      </c>
      <c r="AD167" s="11">
        <v>44317</v>
      </c>
      <c r="AE167" s="11">
        <v>44348</v>
      </c>
      <c r="AF167" s="11">
        <v>44378</v>
      </c>
      <c r="AG167" s="11">
        <v>44409</v>
      </c>
      <c r="AH167" s="11">
        <v>44440</v>
      </c>
    </row>
    <row r="168" spans="1:34" x14ac:dyDescent="0.3">
      <c r="A168" t="s">
        <v>212</v>
      </c>
      <c r="B168" s="6">
        <v>0.524144522010634</v>
      </c>
      <c r="C168" s="6">
        <v>0.54375669999847798</v>
      </c>
      <c r="D168" s="6">
        <v>0.54043422672126706</v>
      </c>
      <c r="E168" s="6">
        <v>0.54806301996984141</v>
      </c>
      <c r="F168" s="6">
        <v>0.54345004800604035</v>
      </c>
      <c r="G168" s="6">
        <v>0.53727334922154801</v>
      </c>
      <c r="H168" s="6">
        <v>0.53637691601299831</v>
      </c>
      <c r="I168" s="6">
        <v>0.54660134435744623</v>
      </c>
      <c r="J168" s="6">
        <v>0.53146970502441004</v>
      </c>
      <c r="K168" s="6">
        <v>0.54273168944400896</v>
      </c>
      <c r="L168" s="6">
        <v>0.54648756833101819</v>
      </c>
      <c r="M168" s="6">
        <v>0.52985421843374458</v>
      </c>
      <c r="N168" s="6">
        <v>0.50892557809244265</v>
      </c>
      <c r="O168" s="6">
        <v>0.52850134808081628</v>
      </c>
      <c r="P168" s="6">
        <v>0.48464083995505441</v>
      </c>
      <c r="Q168" s="6">
        <v>0.28757227752732917</v>
      </c>
      <c r="R168" s="6">
        <v>0.32443304725585181</v>
      </c>
      <c r="S168" s="6">
        <v>0.41160100969956281</v>
      </c>
      <c r="T168" s="6">
        <v>0.48155813395359337</v>
      </c>
      <c r="U168" s="6">
        <v>0.51749694241945765</v>
      </c>
      <c r="V168" s="6">
        <v>0.50821269295130655</v>
      </c>
      <c r="W168" s="6">
        <v>0.48384165482254565</v>
      </c>
      <c r="X168" s="6">
        <v>0.39688139716721199</v>
      </c>
      <c r="Y168" s="6">
        <v>0.45099759260515992</v>
      </c>
      <c r="Z168" s="6">
        <v>0.33358462807170119</v>
      </c>
      <c r="AA168" s="6">
        <v>0.33930679975703854</v>
      </c>
      <c r="AB168" s="6">
        <v>0.35561779519999787</v>
      </c>
      <c r="AC168" s="6">
        <v>0.44655161517124276</v>
      </c>
      <c r="AD168" s="6">
        <v>0.50032170511249385</v>
      </c>
      <c r="AE168" s="6">
        <v>0.50934478583645615</v>
      </c>
      <c r="AF168" s="6">
        <v>0.52409328059672133</v>
      </c>
      <c r="AG168" s="6">
        <v>0.56188161794035585</v>
      </c>
      <c r="AH168" s="6">
        <v>0.52887587674548719</v>
      </c>
    </row>
    <row r="169" spans="1:34" x14ac:dyDescent="0.3">
      <c r="A169" t="s">
        <v>213</v>
      </c>
      <c r="B169" s="6">
        <v>0.37065701651899197</v>
      </c>
      <c r="C169" s="6">
        <v>0.37619083908873385</v>
      </c>
      <c r="D169" s="6">
        <v>0.37226172383811262</v>
      </c>
      <c r="E169" s="6">
        <v>0.3759933503378155</v>
      </c>
      <c r="F169" s="6">
        <v>0.37542245883296455</v>
      </c>
      <c r="G169" s="6">
        <v>0.36427215777636868</v>
      </c>
      <c r="H169" s="6">
        <v>0.37324303516102519</v>
      </c>
      <c r="I169" s="6">
        <v>0.37313346735654601</v>
      </c>
      <c r="J169" s="6">
        <v>0.36454972742921282</v>
      </c>
      <c r="K169" s="6">
        <v>0.3708258961585803</v>
      </c>
      <c r="L169" s="6">
        <v>0.36696545775679712</v>
      </c>
      <c r="M169" s="6">
        <v>0.35652915716509714</v>
      </c>
      <c r="N169" s="6">
        <v>0.34911883283568967</v>
      </c>
      <c r="O169" s="6">
        <v>0.3558117602186725</v>
      </c>
      <c r="P169" s="6">
        <v>0.32630090621650465</v>
      </c>
      <c r="Q169" s="6">
        <v>0.22918985536937347</v>
      </c>
      <c r="R169" s="6">
        <v>0.24445612601358443</v>
      </c>
      <c r="S169" s="6">
        <v>0.2921462756269585</v>
      </c>
      <c r="T169" s="6">
        <v>0.32220888718489127</v>
      </c>
      <c r="U169" s="6">
        <v>0.331974421401174</v>
      </c>
      <c r="V169" s="6">
        <v>0.32495792629955861</v>
      </c>
      <c r="W169" s="6">
        <v>0.31472691712930978</v>
      </c>
      <c r="X169" s="6">
        <v>0.27695202470976343</v>
      </c>
      <c r="Y169" s="6">
        <v>0.29734568381310378</v>
      </c>
      <c r="Z169" s="6">
        <v>0.2466762674427965</v>
      </c>
      <c r="AA169" s="6">
        <v>0.2568906294616044</v>
      </c>
      <c r="AB169" s="6">
        <v>0.2615780818034813</v>
      </c>
      <c r="AC169" s="6">
        <v>0.30569906919158951</v>
      </c>
      <c r="AD169" s="6">
        <v>0.32446436768543069</v>
      </c>
      <c r="AE169" s="6">
        <v>0.3322363464051889</v>
      </c>
      <c r="AF169" s="6">
        <v>0.33297457608385034</v>
      </c>
      <c r="AG169" s="6">
        <v>0.3474474022239542</v>
      </c>
      <c r="AH169" s="6">
        <v>0.33326953925973607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66"/>
  <sheetViews>
    <sheetView topLeftCell="A13" workbookViewId="0">
      <selection activeCell="A33" sqref="A33:XFD33"/>
    </sheetView>
  </sheetViews>
  <sheetFormatPr defaultRowHeight="14.4" x14ac:dyDescent="0.3"/>
  <cols>
    <col min="1" max="1" width="13.109375" bestFit="1" customWidth="1"/>
    <col min="2" max="2" width="26.6640625" bestFit="1" customWidth="1"/>
    <col min="3" max="3" width="23" bestFit="1" customWidth="1"/>
    <col min="4" max="4" width="17.33203125" bestFit="1" customWidth="1"/>
    <col min="5" max="5" width="23.6640625" bestFit="1" customWidth="1"/>
    <col min="6" max="6" width="22.44140625" bestFit="1" customWidth="1"/>
    <col min="7" max="7" width="17.33203125" bestFit="1" customWidth="1"/>
    <col min="8" max="8" width="26.44140625" bestFit="1" customWidth="1"/>
    <col min="9" max="9" width="19.6640625" bestFit="1" customWidth="1"/>
    <col min="10" max="10" width="34.44140625" bestFit="1" customWidth="1"/>
    <col min="11" max="11" width="17.6640625" bestFit="1" customWidth="1"/>
    <col min="12" max="12" width="16.33203125" bestFit="1" customWidth="1"/>
    <col min="13" max="17" width="12" bestFit="1" customWidth="1"/>
    <col min="18" max="18" width="11" bestFit="1" customWidth="1"/>
    <col min="19" max="20" width="12" bestFit="1" customWidth="1"/>
    <col min="21" max="21" width="11" bestFit="1" customWidth="1"/>
    <col min="22" max="30" width="12" bestFit="1" customWidth="1"/>
    <col min="31" max="32" width="11" bestFit="1" customWidth="1"/>
    <col min="33" max="49" width="12" bestFit="1" customWidth="1"/>
    <col min="50" max="50" width="11" bestFit="1" customWidth="1"/>
    <col min="51" max="58" width="12" bestFit="1" customWidth="1"/>
    <col min="59" max="59" width="11" bestFit="1" customWidth="1"/>
    <col min="60" max="67" width="12" bestFit="1" customWidth="1"/>
    <col min="68" max="68" width="11" bestFit="1" customWidth="1"/>
    <col min="69" max="76" width="12" bestFit="1" customWidth="1"/>
    <col min="77" max="77" width="11" bestFit="1" customWidth="1"/>
    <col min="78" max="111" width="12" bestFit="1" customWidth="1"/>
    <col min="112" max="112" width="11" bestFit="1" customWidth="1"/>
    <col min="113" max="114" width="12" bestFit="1" customWidth="1"/>
    <col min="115" max="115" width="11" bestFit="1" customWidth="1"/>
    <col min="116" max="130" width="12" bestFit="1" customWidth="1"/>
    <col min="131" max="131" width="11" bestFit="1" customWidth="1"/>
    <col min="132" max="134" width="12" bestFit="1" customWidth="1"/>
    <col min="135" max="135" width="11" bestFit="1" customWidth="1"/>
    <col min="136" max="136" width="12" bestFit="1" customWidth="1"/>
    <col min="137" max="138" width="11" bestFit="1" customWidth="1"/>
    <col min="139" max="157" width="12" bestFit="1" customWidth="1"/>
    <col min="158" max="158" width="11" bestFit="1" customWidth="1"/>
    <col min="159" max="161" width="12" bestFit="1" customWidth="1"/>
    <col min="162" max="162" width="11" bestFit="1" customWidth="1"/>
    <col min="163" max="169" width="12" bestFit="1" customWidth="1"/>
    <col min="170" max="170" width="11" bestFit="1" customWidth="1"/>
    <col min="171" max="172" width="12" bestFit="1" customWidth="1"/>
    <col min="173" max="173" width="11" bestFit="1" customWidth="1"/>
    <col min="174" max="174" width="12" bestFit="1" customWidth="1"/>
    <col min="175" max="175" width="11" bestFit="1" customWidth="1"/>
    <col min="176" max="180" width="12" bestFit="1" customWidth="1"/>
    <col min="181" max="181" width="11" bestFit="1" customWidth="1"/>
    <col min="182" max="186" width="12" bestFit="1" customWidth="1"/>
    <col min="187" max="187" width="11" bestFit="1" customWidth="1"/>
    <col min="188" max="189" width="12" bestFit="1" customWidth="1"/>
    <col min="190" max="190" width="10" bestFit="1" customWidth="1"/>
    <col min="191" max="191" width="11" bestFit="1" customWidth="1"/>
    <col min="192" max="209" width="12" bestFit="1" customWidth="1"/>
    <col min="210" max="210" width="11" bestFit="1" customWidth="1"/>
    <col min="211" max="213" width="12" bestFit="1" customWidth="1"/>
    <col min="214" max="214" width="11" bestFit="1" customWidth="1"/>
    <col min="215" max="215" width="10" bestFit="1" customWidth="1"/>
    <col min="216" max="261" width="12" bestFit="1" customWidth="1"/>
    <col min="262" max="262" width="11" bestFit="1" customWidth="1"/>
    <col min="263" max="268" width="12" bestFit="1" customWidth="1"/>
    <col min="269" max="269" width="10" bestFit="1" customWidth="1"/>
    <col min="270" max="290" width="12" bestFit="1" customWidth="1"/>
    <col min="291" max="291" width="11" bestFit="1" customWidth="1"/>
    <col min="292" max="313" width="12" bestFit="1" customWidth="1"/>
    <col min="314" max="314" width="11" bestFit="1" customWidth="1"/>
    <col min="315" max="346" width="12" bestFit="1" customWidth="1"/>
    <col min="347" max="347" width="11" bestFit="1" customWidth="1"/>
    <col min="348" max="360" width="12" bestFit="1" customWidth="1"/>
    <col min="361" max="361" width="11" bestFit="1" customWidth="1"/>
    <col min="362" max="364" width="12" bestFit="1" customWidth="1"/>
    <col min="365" max="365" width="10" bestFit="1" customWidth="1"/>
    <col min="366" max="376" width="12" bestFit="1" customWidth="1"/>
    <col min="377" max="377" width="11" bestFit="1" customWidth="1"/>
    <col min="378" max="382" width="12" bestFit="1" customWidth="1"/>
    <col min="383" max="383" width="11" bestFit="1" customWidth="1"/>
    <col min="384" max="396" width="12" bestFit="1" customWidth="1"/>
    <col min="397" max="397" width="11" bestFit="1" customWidth="1"/>
    <col min="398" max="407" width="12" bestFit="1" customWidth="1"/>
    <col min="408" max="408" width="11" bestFit="1" customWidth="1"/>
    <col min="409" max="413" width="12" bestFit="1" customWidth="1"/>
    <col min="414" max="414" width="11" bestFit="1" customWidth="1"/>
    <col min="415" max="420" width="12" bestFit="1" customWidth="1"/>
    <col min="421" max="421" width="11" bestFit="1" customWidth="1"/>
    <col min="422" max="426" width="12" bestFit="1" customWidth="1"/>
    <col min="427" max="427" width="11" bestFit="1" customWidth="1"/>
    <col min="428" max="455" width="12" bestFit="1" customWidth="1"/>
    <col min="456" max="457" width="11" bestFit="1" customWidth="1"/>
    <col min="458" max="468" width="12" bestFit="1" customWidth="1"/>
    <col min="469" max="469" width="11" bestFit="1" customWidth="1"/>
    <col min="470" max="493" width="12" bestFit="1" customWidth="1"/>
    <col min="494" max="494" width="11" bestFit="1" customWidth="1"/>
    <col min="495" max="507" width="12" bestFit="1" customWidth="1"/>
    <col min="508" max="508" width="11" bestFit="1" customWidth="1"/>
    <col min="509" max="513" width="12" bestFit="1" customWidth="1"/>
    <col min="514" max="514" width="11" bestFit="1" customWidth="1"/>
    <col min="515" max="515" width="10" bestFit="1" customWidth="1"/>
    <col min="516" max="524" width="12" bestFit="1" customWidth="1"/>
    <col min="525" max="525" width="11" bestFit="1" customWidth="1"/>
    <col min="526" max="551" width="12" bestFit="1" customWidth="1"/>
    <col min="552" max="552" width="11" bestFit="1" customWidth="1"/>
    <col min="553" max="564" width="12" bestFit="1" customWidth="1"/>
    <col min="565" max="566" width="11" bestFit="1" customWidth="1"/>
    <col min="567" max="567" width="12" bestFit="1" customWidth="1"/>
    <col min="568" max="568" width="11" bestFit="1" customWidth="1"/>
    <col min="569" max="570" width="12" bestFit="1" customWidth="1"/>
    <col min="571" max="571" width="11" bestFit="1" customWidth="1"/>
    <col min="572" max="581" width="12" bestFit="1" customWidth="1"/>
    <col min="582" max="582" width="10" bestFit="1" customWidth="1"/>
    <col min="583" max="591" width="12" bestFit="1" customWidth="1"/>
    <col min="592" max="592" width="11" bestFit="1" customWidth="1"/>
    <col min="593" max="596" width="12" bestFit="1" customWidth="1"/>
    <col min="597" max="597" width="11" bestFit="1" customWidth="1"/>
    <col min="598" max="608" width="12" bestFit="1" customWidth="1"/>
    <col min="609" max="609" width="10" bestFit="1" customWidth="1"/>
    <col min="610" max="612" width="12" bestFit="1" customWidth="1"/>
    <col min="613" max="613" width="11" bestFit="1" customWidth="1"/>
    <col min="614" max="628" width="12" bestFit="1" customWidth="1"/>
    <col min="629" max="629" width="11" bestFit="1" customWidth="1"/>
    <col min="630" max="662" width="12" bestFit="1" customWidth="1"/>
    <col min="663" max="663" width="11" bestFit="1" customWidth="1"/>
    <col min="664" max="667" width="12" bestFit="1" customWidth="1"/>
    <col min="668" max="668" width="11" bestFit="1" customWidth="1"/>
    <col min="669" max="674" width="12" bestFit="1" customWidth="1"/>
    <col min="675" max="676" width="11" bestFit="1" customWidth="1"/>
    <col min="677" max="715" width="12" bestFit="1" customWidth="1"/>
    <col min="716" max="716" width="11" bestFit="1" customWidth="1"/>
    <col min="717" max="768" width="12" bestFit="1" customWidth="1"/>
    <col min="769" max="769" width="11" bestFit="1" customWidth="1"/>
    <col min="770" max="771" width="12" bestFit="1" customWidth="1"/>
    <col min="772" max="772" width="11" bestFit="1" customWidth="1"/>
    <col min="773" max="783" width="12" bestFit="1" customWidth="1"/>
    <col min="784" max="784" width="11" bestFit="1" customWidth="1"/>
    <col min="785" max="800" width="12" bestFit="1" customWidth="1"/>
    <col min="801" max="801" width="11" bestFit="1" customWidth="1"/>
    <col min="802" max="835" width="12" bestFit="1" customWidth="1"/>
    <col min="836" max="836" width="11" bestFit="1" customWidth="1"/>
    <col min="837" max="860" width="12" bestFit="1" customWidth="1"/>
    <col min="861" max="861" width="11" bestFit="1" customWidth="1"/>
    <col min="862" max="881" width="12" bestFit="1" customWidth="1"/>
    <col min="882" max="882" width="11" bestFit="1" customWidth="1"/>
    <col min="883" max="884" width="12" bestFit="1" customWidth="1"/>
    <col min="885" max="885" width="11" bestFit="1" customWidth="1"/>
    <col min="886" max="898" width="12" bestFit="1" customWidth="1"/>
    <col min="899" max="899" width="11" bestFit="1" customWidth="1"/>
    <col min="900" max="946" width="12" bestFit="1" customWidth="1"/>
    <col min="947" max="947" width="11" bestFit="1" customWidth="1"/>
    <col min="948" max="953" width="12" bestFit="1" customWidth="1"/>
    <col min="954" max="954" width="11" bestFit="1" customWidth="1"/>
    <col min="955" max="965" width="12" bestFit="1" customWidth="1"/>
    <col min="966" max="966" width="10" bestFit="1" customWidth="1"/>
    <col min="967" max="967" width="11" bestFit="1" customWidth="1"/>
    <col min="968" max="975" width="12" bestFit="1" customWidth="1"/>
    <col min="976" max="976" width="11" bestFit="1" customWidth="1"/>
    <col min="977" max="999" width="12" bestFit="1" customWidth="1"/>
    <col min="1000" max="1000" width="11" bestFit="1" customWidth="1"/>
    <col min="1001" max="1024" width="12" bestFit="1" customWidth="1"/>
    <col min="1025" max="1025" width="11" bestFit="1" customWidth="1"/>
    <col min="1026" max="1031" width="12" bestFit="1" customWidth="1"/>
    <col min="1032" max="1032" width="11" bestFit="1" customWidth="1"/>
    <col min="1033" max="1041" width="12" bestFit="1" customWidth="1"/>
    <col min="1042" max="1042" width="11" bestFit="1" customWidth="1"/>
    <col min="1043" max="1077" width="12" bestFit="1" customWidth="1"/>
    <col min="1078" max="1078" width="11" bestFit="1" customWidth="1"/>
    <col min="1079" max="1080" width="12" bestFit="1" customWidth="1"/>
    <col min="1081" max="1081" width="11" bestFit="1" customWidth="1"/>
    <col min="1082" max="1087" width="12" bestFit="1" customWidth="1"/>
    <col min="1088" max="1088" width="10" bestFit="1" customWidth="1"/>
    <col min="1089" max="1110" width="12" bestFit="1" customWidth="1"/>
    <col min="1111" max="1111" width="11" bestFit="1" customWidth="1"/>
    <col min="1112" max="1115" width="12" bestFit="1" customWidth="1"/>
    <col min="1116" max="1116" width="11" bestFit="1" customWidth="1"/>
    <col min="1117" max="1119" width="12" bestFit="1" customWidth="1"/>
    <col min="1120" max="1120" width="10" bestFit="1" customWidth="1"/>
    <col min="1121" max="1133" width="12" bestFit="1" customWidth="1"/>
    <col min="1134" max="1134" width="10" bestFit="1" customWidth="1"/>
    <col min="1135" max="1135" width="11" bestFit="1" customWidth="1"/>
    <col min="1136" max="1144" width="12" bestFit="1" customWidth="1"/>
    <col min="1145" max="1145" width="11" bestFit="1" customWidth="1"/>
    <col min="1146" max="1149" width="12" bestFit="1" customWidth="1"/>
    <col min="1150" max="1150" width="11" bestFit="1" customWidth="1"/>
    <col min="1151" max="1173" width="12" bestFit="1" customWidth="1"/>
    <col min="1174" max="1174" width="11" bestFit="1" customWidth="1"/>
    <col min="1175" max="1189" width="12" bestFit="1" customWidth="1"/>
    <col min="1190" max="1190" width="11" bestFit="1" customWidth="1"/>
    <col min="1191" max="1201" width="12" bestFit="1" customWidth="1"/>
    <col min="1202" max="1202" width="11" bestFit="1" customWidth="1"/>
    <col min="1203" max="1204" width="12" bestFit="1" customWidth="1"/>
    <col min="1205" max="1205" width="11" bestFit="1" customWidth="1"/>
    <col min="1206" max="1208" width="12" bestFit="1" customWidth="1"/>
    <col min="1209" max="1209" width="10" bestFit="1" customWidth="1"/>
    <col min="1210" max="1213" width="12" bestFit="1" customWidth="1"/>
    <col min="1214" max="1214" width="11" bestFit="1" customWidth="1"/>
    <col min="1215" max="1245" width="12" bestFit="1" customWidth="1"/>
    <col min="1246" max="1246" width="11" bestFit="1" customWidth="1"/>
    <col min="1247" max="1247" width="12" bestFit="1" customWidth="1"/>
    <col min="1248" max="1248" width="10" bestFit="1" customWidth="1"/>
    <col min="1249" max="1275" width="12" bestFit="1" customWidth="1"/>
    <col min="1276" max="1277" width="11" bestFit="1" customWidth="1"/>
    <col min="1278" max="1287" width="12" bestFit="1" customWidth="1"/>
    <col min="1288" max="1288" width="11" bestFit="1" customWidth="1"/>
    <col min="1289" max="1320" width="12" bestFit="1" customWidth="1"/>
    <col min="1321" max="1321" width="11" bestFit="1" customWidth="1"/>
    <col min="1322" max="1337" width="12" bestFit="1" customWidth="1"/>
    <col min="1338" max="1339" width="11" bestFit="1" customWidth="1"/>
    <col min="1340" max="1347" width="12" bestFit="1" customWidth="1"/>
    <col min="1348" max="1348" width="11" bestFit="1" customWidth="1"/>
    <col min="1349" max="1354" width="12" bestFit="1" customWidth="1"/>
    <col min="1355" max="1355" width="11" bestFit="1" customWidth="1"/>
    <col min="1356" max="1373" width="12" bestFit="1" customWidth="1"/>
    <col min="1374" max="1374" width="11" bestFit="1" customWidth="1"/>
    <col min="1375" max="1383" width="12" bestFit="1" customWidth="1"/>
    <col min="1384" max="1384" width="10" bestFit="1" customWidth="1"/>
    <col min="1385" max="1385" width="12" bestFit="1" customWidth="1"/>
    <col min="1386" max="1386" width="11" bestFit="1" customWidth="1"/>
    <col min="1387" max="1392" width="12" bestFit="1" customWidth="1"/>
    <col min="1393" max="1393" width="11" bestFit="1" customWidth="1"/>
    <col min="1394" max="1407" width="12" bestFit="1" customWidth="1"/>
    <col min="1408" max="1409" width="11" bestFit="1" customWidth="1"/>
    <col min="1410" max="1411" width="12" bestFit="1" customWidth="1"/>
    <col min="1412" max="1412" width="10" bestFit="1" customWidth="1"/>
    <col min="1413" max="1435" width="12" bestFit="1" customWidth="1"/>
    <col min="1436" max="1436" width="11" bestFit="1" customWidth="1"/>
    <col min="1437" max="1437" width="12" bestFit="1" customWidth="1"/>
    <col min="1438" max="1438" width="11" bestFit="1" customWidth="1"/>
    <col min="1439" max="1460" width="12" bestFit="1" customWidth="1"/>
    <col min="1461" max="1461" width="11" bestFit="1" customWidth="1"/>
    <col min="1462" max="1465" width="12" bestFit="1" customWidth="1"/>
    <col min="1466" max="1466" width="11" bestFit="1" customWidth="1"/>
    <col min="1467" max="1481" width="12" bestFit="1" customWidth="1"/>
    <col min="1482" max="1482" width="11" bestFit="1" customWidth="1"/>
    <col min="1483" max="1495" width="12" bestFit="1" customWidth="1"/>
    <col min="1496" max="1496" width="11" bestFit="1" customWidth="1"/>
    <col min="1497" max="1499" width="12" bestFit="1" customWidth="1"/>
    <col min="1500" max="1500" width="11" bestFit="1" customWidth="1"/>
    <col min="1501" max="1502" width="12" bestFit="1" customWidth="1"/>
    <col min="1503" max="1503" width="11" bestFit="1" customWidth="1"/>
    <col min="1504" max="1523" width="12" bestFit="1" customWidth="1"/>
    <col min="1524" max="1524" width="11" bestFit="1" customWidth="1"/>
    <col min="1525" max="1534" width="12" bestFit="1" customWidth="1"/>
    <col min="1535" max="1535" width="11" bestFit="1" customWidth="1"/>
    <col min="1536" max="1536" width="12" bestFit="1" customWidth="1"/>
    <col min="1537" max="1537" width="11" bestFit="1" customWidth="1"/>
    <col min="1538" max="1545" width="12" bestFit="1" customWidth="1"/>
    <col min="1546" max="1549" width="11" bestFit="1" customWidth="1"/>
    <col min="1550" max="1556" width="12" bestFit="1" customWidth="1"/>
    <col min="1557" max="1557" width="11" bestFit="1" customWidth="1"/>
    <col min="1558" max="1568" width="12" bestFit="1" customWidth="1"/>
    <col min="1569" max="1569" width="11" bestFit="1" customWidth="1"/>
    <col min="1570" max="1576" width="12" bestFit="1" customWidth="1"/>
    <col min="1577" max="1577" width="11" bestFit="1" customWidth="1"/>
    <col min="1578" max="1612" width="12" bestFit="1" customWidth="1"/>
    <col min="1613" max="1613" width="11" bestFit="1" customWidth="1"/>
    <col min="1614" max="1615" width="12" bestFit="1" customWidth="1"/>
    <col min="1616" max="1616" width="11" bestFit="1" customWidth="1"/>
    <col min="1617" max="1617" width="12" bestFit="1" customWidth="1"/>
    <col min="1618" max="1618" width="11" bestFit="1" customWidth="1"/>
    <col min="1619" max="1629" width="12" bestFit="1" customWidth="1"/>
    <col min="1630" max="1630" width="11" bestFit="1" customWidth="1"/>
    <col min="1631" max="1636" width="12" bestFit="1" customWidth="1"/>
    <col min="1637" max="1637" width="11" bestFit="1" customWidth="1"/>
    <col min="1638" max="1665" width="12" bestFit="1" customWidth="1"/>
    <col min="1666" max="1666" width="11" bestFit="1" customWidth="1"/>
    <col min="1667" max="1667" width="12" bestFit="1" customWidth="1"/>
    <col min="1668" max="1668" width="11" bestFit="1" customWidth="1"/>
    <col min="1669" max="1669" width="12" bestFit="1" customWidth="1"/>
    <col min="1670" max="1670" width="10" bestFit="1" customWidth="1"/>
    <col min="1671" max="1682" width="12" bestFit="1" customWidth="1"/>
    <col min="1683" max="1683" width="11" bestFit="1" customWidth="1"/>
    <col min="1684" max="1684" width="12" bestFit="1" customWidth="1"/>
    <col min="1685" max="1685" width="11" bestFit="1" customWidth="1"/>
    <col min="1686" max="1701" width="12" bestFit="1" customWidth="1"/>
    <col min="1702" max="1702" width="10" bestFit="1" customWidth="1"/>
    <col min="1703" max="1735" width="12" bestFit="1" customWidth="1"/>
    <col min="1736" max="1736" width="11" bestFit="1" customWidth="1"/>
    <col min="1737" max="1747" width="12" bestFit="1" customWidth="1"/>
    <col min="1748" max="1748" width="11" bestFit="1" customWidth="1"/>
    <col min="1749" max="1756" width="12" bestFit="1" customWidth="1"/>
    <col min="1757" max="1757" width="11" bestFit="1" customWidth="1"/>
    <col min="1758" max="1769" width="12" bestFit="1" customWidth="1"/>
    <col min="1770" max="1770" width="11" bestFit="1" customWidth="1"/>
    <col min="1771" max="1774" width="12" bestFit="1" customWidth="1"/>
    <col min="1775" max="1776" width="11" bestFit="1" customWidth="1"/>
    <col min="1777" max="1803" width="12" bestFit="1" customWidth="1"/>
    <col min="1804" max="1804" width="11" bestFit="1" customWidth="1"/>
    <col min="1805" max="1815" width="12" bestFit="1" customWidth="1"/>
    <col min="1816" max="1816" width="11" bestFit="1" customWidth="1"/>
    <col min="1817" max="1820" width="12" bestFit="1" customWidth="1"/>
    <col min="1821" max="1821" width="11" bestFit="1" customWidth="1"/>
    <col min="1822" max="1885" width="12" bestFit="1" customWidth="1"/>
    <col min="1886" max="1886" width="11" bestFit="1" customWidth="1"/>
    <col min="1887" max="1901" width="12" bestFit="1" customWidth="1"/>
    <col min="1902" max="1903" width="11" bestFit="1" customWidth="1"/>
    <col min="1904" max="1924" width="12" bestFit="1" customWidth="1"/>
    <col min="1925" max="1925" width="11" bestFit="1" customWidth="1"/>
    <col min="1926" max="1957" width="12" bestFit="1" customWidth="1"/>
    <col min="1958" max="1958" width="11" bestFit="1" customWidth="1"/>
    <col min="1959" max="1966" width="12" bestFit="1" customWidth="1"/>
    <col min="1967" max="1967" width="11" bestFit="1" customWidth="1"/>
    <col min="1968" max="1977" width="12" bestFit="1" customWidth="1"/>
    <col min="1978" max="1978" width="11" bestFit="1" customWidth="1"/>
    <col min="1979" max="2007" width="12" bestFit="1" customWidth="1"/>
    <col min="2008" max="2009" width="11" bestFit="1" customWidth="1"/>
    <col min="2010" max="2013" width="12" bestFit="1" customWidth="1"/>
    <col min="2014" max="2014" width="11" bestFit="1" customWidth="1"/>
    <col min="2015" max="2025" width="12" bestFit="1" customWidth="1"/>
    <col min="2026" max="2026" width="10" bestFit="1" customWidth="1"/>
    <col min="2027" max="2039" width="12" bestFit="1" customWidth="1"/>
    <col min="2040" max="2040" width="11" bestFit="1" customWidth="1"/>
    <col min="2041" max="2042" width="12" bestFit="1" customWidth="1"/>
    <col min="2043" max="2043" width="7" bestFit="1" customWidth="1"/>
    <col min="2044" max="2044" width="10.6640625" bestFit="1" customWidth="1"/>
  </cols>
  <sheetData>
    <row r="1" spans="1:12" x14ac:dyDescent="0.3">
      <c r="A1" s="15" t="s">
        <v>1</v>
      </c>
      <c r="B1" s="56">
        <v>43862</v>
      </c>
    </row>
    <row r="3" spans="1:12" x14ac:dyDescent="0.3">
      <c r="A3" s="15" t="s">
        <v>85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</row>
    <row r="4" spans="1:12" x14ac:dyDescent="0.3">
      <c r="A4" s="16" t="s">
        <v>7</v>
      </c>
      <c r="B4" s="18">
        <v>1.3254565766365699E-2</v>
      </c>
      <c r="C4" s="18">
        <v>3.59734588487634E-2</v>
      </c>
      <c r="D4" s="18">
        <v>0.25245724652857798</v>
      </c>
      <c r="E4" s="18">
        <v>0.275006595759335</v>
      </c>
      <c r="F4" s="18">
        <v>0.118784063306534</v>
      </c>
      <c r="G4" s="18">
        <v>8.19044547527574E-2</v>
      </c>
      <c r="H4" s="18">
        <v>0.13713574978795801</v>
      </c>
      <c r="I4" s="18">
        <v>1.0441496532093E-2</v>
      </c>
      <c r="J4" s="18">
        <v>5.9809171272107102E-2</v>
      </c>
      <c r="K4" s="18">
        <v>1.5233197445509499E-2</v>
      </c>
      <c r="L4" s="18">
        <v>3.82753783963987</v>
      </c>
    </row>
    <row r="5" spans="1:12" x14ac:dyDescent="0.3">
      <c r="A5" s="16" t="s">
        <v>8</v>
      </c>
      <c r="B5" s="18">
        <v>9.7218646434110503E-3</v>
      </c>
      <c r="C5" s="18">
        <v>3.87321511704181E-3</v>
      </c>
      <c r="D5" s="18">
        <v>7.9263595426992493E-3</v>
      </c>
      <c r="E5" s="18">
        <v>8.1980001877999004E-2</v>
      </c>
      <c r="F5" s="18">
        <v>5.8509938684721402E-2</v>
      </c>
      <c r="G5" s="18">
        <v>0.113561699190941</v>
      </c>
      <c r="H5" s="18">
        <v>9.8964907724043205E-2</v>
      </c>
      <c r="I5" s="18">
        <v>8.8833814386440405E-2</v>
      </c>
      <c r="J5" s="18">
        <v>0.21437543843300999</v>
      </c>
      <c r="K5" s="18">
        <v>0.32225276039969297</v>
      </c>
      <c r="L5" s="18">
        <v>5.3897518093933598</v>
      </c>
    </row>
    <row r="6" spans="1:12" x14ac:dyDescent="0.3">
      <c r="A6" s="16" t="s">
        <v>9</v>
      </c>
      <c r="B6" s="18">
        <v>1.47968088211256E-2</v>
      </c>
      <c r="C6" s="18">
        <v>1.9300083104537E-2</v>
      </c>
      <c r="D6" s="18">
        <v>0.20985961632217601</v>
      </c>
      <c r="E6" s="18">
        <v>0.14106171525681999</v>
      </c>
      <c r="F6" s="18">
        <v>9.5545619100369794E-2</v>
      </c>
      <c r="G6" s="18">
        <v>8.8418292311165797E-2</v>
      </c>
      <c r="H6" s="18">
        <v>0.14015223530957199</v>
      </c>
      <c r="I6" s="18">
        <v>3.5721090869560199E-2</v>
      </c>
      <c r="J6" s="18">
        <v>9.81789596585977E-2</v>
      </c>
      <c r="K6" s="18">
        <v>0.15696557924607599</v>
      </c>
      <c r="L6" s="18">
        <v>7.1575823705694397</v>
      </c>
    </row>
    <row r="7" spans="1:12" x14ac:dyDescent="0.3">
      <c r="A7" s="16" t="s">
        <v>10</v>
      </c>
      <c r="B7" s="18">
        <v>1.35278155789289E-2</v>
      </c>
      <c r="C7" s="18">
        <v>3.3714011070361601E-2</v>
      </c>
      <c r="D7" s="18">
        <v>0.162573041072473</v>
      </c>
      <c r="E7" s="18">
        <v>7.9441483813922895E-2</v>
      </c>
      <c r="F7" s="18">
        <v>0.12035892422498599</v>
      </c>
      <c r="G7" s="18">
        <v>0.296294038592604</v>
      </c>
      <c r="H7" s="18">
        <v>9.1262076602678793E-2</v>
      </c>
      <c r="I7" s="18">
        <v>4.5389898191832201E-2</v>
      </c>
      <c r="J7" s="18">
        <v>7.6397613354316704E-2</v>
      </c>
      <c r="K7" s="18">
        <v>8.1041097497896397E-2</v>
      </c>
      <c r="L7" s="18">
        <v>6.98824840550723</v>
      </c>
    </row>
    <row r="8" spans="1:12" x14ac:dyDescent="0.3">
      <c r="A8" s="16" t="s">
        <v>11</v>
      </c>
      <c r="B8" s="18">
        <v>2.02095741581165E-2</v>
      </c>
      <c r="C8" s="18">
        <v>2.2098123182545799E-2</v>
      </c>
      <c r="D8" s="18">
        <v>0.25273351540522498</v>
      </c>
      <c r="E8" s="18">
        <v>4.2831287949236699E-2</v>
      </c>
      <c r="F8" s="18">
        <v>0.113926852961375</v>
      </c>
      <c r="G8" s="18">
        <v>0.31284139674289901</v>
      </c>
      <c r="H8" s="18">
        <v>9.9671120521983306E-2</v>
      </c>
      <c r="I8" s="18">
        <v>4.2673112448210503E-2</v>
      </c>
      <c r="J8" s="18">
        <v>3.67676879004167E-2</v>
      </c>
      <c r="K8" s="18">
        <v>5.6247328729991997E-2</v>
      </c>
      <c r="L8" s="18">
        <v>7.1879733873654299</v>
      </c>
    </row>
    <row r="9" spans="1:12" x14ac:dyDescent="0.3">
      <c r="A9" s="16" t="s">
        <v>12</v>
      </c>
      <c r="B9" s="18">
        <v>9.3965959366494097E-3</v>
      </c>
      <c r="C9" s="18">
        <v>2.87823616334698E-2</v>
      </c>
      <c r="D9" s="18">
        <v>0.20588062441622901</v>
      </c>
      <c r="E9" s="18">
        <v>0.305191316862435</v>
      </c>
      <c r="F9" s="18">
        <v>0.15137566465633701</v>
      </c>
      <c r="G9" s="18">
        <v>7.3918274276050203E-2</v>
      </c>
      <c r="H9" s="18">
        <v>5.7972448450664002E-2</v>
      </c>
      <c r="I9" s="18">
        <v>3.73379032048327E-3</v>
      </c>
      <c r="J9" s="18">
        <v>0.131468652974471</v>
      </c>
      <c r="K9" s="18">
        <v>3.22802704732114E-2</v>
      </c>
      <c r="L9" s="18">
        <v>5.9210023880457001</v>
      </c>
    </row>
    <row r="10" spans="1:12" x14ac:dyDescent="0.3">
      <c r="A10" s="16" t="s">
        <v>13</v>
      </c>
      <c r="B10" s="18">
        <v>9.7024518206217294E-3</v>
      </c>
      <c r="C10" s="18">
        <v>1.8665362339331401E-2</v>
      </c>
      <c r="D10" s="18">
        <v>0.19959601880686201</v>
      </c>
      <c r="E10" s="18">
        <v>6.3262693293321001E-2</v>
      </c>
      <c r="F10" s="18">
        <v>7.34294962882973E-2</v>
      </c>
      <c r="G10" s="18">
        <v>0.30415433411908299</v>
      </c>
      <c r="H10" s="18">
        <v>7.3314155766051201E-2</v>
      </c>
      <c r="I10" s="18">
        <v>7.8619417609128606E-2</v>
      </c>
      <c r="J10" s="18">
        <v>3.5066057951644101E-2</v>
      </c>
      <c r="K10" s="18">
        <v>0.14419001200566001</v>
      </c>
      <c r="L10" s="18">
        <v>7.3987334417855699</v>
      </c>
    </row>
    <row r="11" spans="1:12" x14ac:dyDescent="0.3">
      <c r="A11" s="16" t="s">
        <v>14</v>
      </c>
      <c r="B11" s="18">
        <v>8.2428439505290094E-3</v>
      </c>
      <c r="C11" s="18">
        <v>5.1456977115585702E-2</v>
      </c>
      <c r="D11" s="18">
        <v>0.26307566501413399</v>
      </c>
      <c r="E11" s="18">
        <v>0.18491738836220001</v>
      </c>
      <c r="F11" s="18">
        <v>9.86222780873834E-2</v>
      </c>
      <c r="G11" s="18">
        <v>0.183484763547378</v>
      </c>
      <c r="H11" s="18">
        <v>6.4433378937911304E-2</v>
      </c>
      <c r="I11" s="18">
        <v>8.0545371657889196E-3</v>
      </c>
      <c r="J11" s="18">
        <v>7.3567929390803005E-2</v>
      </c>
      <c r="K11" s="18">
        <v>6.4144238428287398E-2</v>
      </c>
      <c r="L11" s="18">
        <v>6.7254408151848803</v>
      </c>
    </row>
    <row r="12" spans="1:12" x14ac:dyDescent="0.3">
      <c r="A12" s="16" t="s">
        <v>15</v>
      </c>
      <c r="B12" s="18">
        <v>5.8780360460837901E-3</v>
      </c>
      <c r="C12" s="18">
        <v>6.9947249835941999E-2</v>
      </c>
      <c r="D12" s="18">
        <v>0.185931048121287</v>
      </c>
      <c r="E12" s="18">
        <v>0.35229600555276802</v>
      </c>
      <c r="F12" s="18">
        <v>0.120535779635714</v>
      </c>
      <c r="G12" s="18">
        <v>8.4259946817095796E-2</v>
      </c>
      <c r="H12" s="18">
        <v>6.8244398031181597E-2</v>
      </c>
      <c r="I12" s="18">
        <v>1.4104914139487E-2</v>
      </c>
      <c r="J12" s="18">
        <v>5.4218475148047202E-2</v>
      </c>
      <c r="K12" s="18">
        <v>4.4584146672393701E-2</v>
      </c>
      <c r="L12" s="18">
        <v>4.5983463212400899</v>
      </c>
    </row>
    <row r="13" spans="1:12" x14ac:dyDescent="0.3">
      <c r="A13" s="16" t="s">
        <v>16</v>
      </c>
      <c r="B13" s="18">
        <v>1.0770375079985101E-2</v>
      </c>
      <c r="C13" s="18">
        <v>3.7559060329588202E-2</v>
      </c>
      <c r="D13" s="18">
        <v>0.36122502309468801</v>
      </c>
      <c r="E13" s="18">
        <v>0.172664619018398</v>
      </c>
      <c r="F13" s="18">
        <v>0.13347737604747301</v>
      </c>
      <c r="G13" s="18">
        <v>0.105818736064157</v>
      </c>
      <c r="H13" s="18">
        <v>9.7110220121519097E-2</v>
      </c>
      <c r="I13" s="18">
        <v>1.79796003568236E-2</v>
      </c>
      <c r="J13" s="18">
        <v>5.3038249431429499E-2</v>
      </c>
      <c r="K13" s="18">
        <v>1.0356740455938899E-2</v>
      </c>
      <c r="L13" s="18">
        <v>7.1209637516011401</v>
      </c>
    </row>
    <row r="14" spans="1:12" x14ac:dyDescent="0.3">
      <c r="A14" s="16" t="s">
        <v>17</v>
      </c>
      <c r="B14" s="18">
        <v>7.4893523725642602E-3</v>
      </c>
      <c r="C14" s="18">
        <v>3.4376056454788702E-2</v>
      </c>
      <c r="D14" s="18">
        <v>0.19976642183486901</v>
      </c>
      <c r="E14" s="18">
        <v>0.31772267513039698</v>
      </c>
      <c r="F14" s="18">
        <v>6.8418356200377103E-2</v>
      </c>
      <c r="G14" s="18">
        <v>0.15371931103223399</v>
      </c>
      <c r="H14" s="18">
        <v>7.9136265963703101E-2</v>
      </c>
      <c r="I14" s="18">
        <v>2.0366974563387E-2</v>
      </c>
      <c r="J14" s="18">
        <v>9.9652573897592994E-2</v>
      </c>
      <c r="K14" s="18">
        <v>1.9352012550086201E-2</v>
      </c>
      <c r="L14" s="18">
        <v>4.9025406787916603</v>
      </c>
    </row>
    <row r="15" spans="1:12" x14ac:dyDescent="0.3">
      <c r="A15" s="16" t="s">
        <v>18</v>
      </c>
      <c r="B15" s="18">
        <v>1.03201456359499E-2</v>
      </c>
      <c r="C15" s="18">
        <v>3.8126010052276602E-2</v>
      </c>
      <c r="D15" s="18">
        <v>0.190584868965021</v>
      </c>
      <c r="E15" s="18">
        <v>0.36475628215863398</v>
      </c>
      <c r="F15" s="18">
        <v>8.9650983734701206E-2</v>
      </c>
      <c r="G15" s="18">
        <v>9.7069229791276898E-2</v>
      </c>
      <c r="H15" s="18">
        <v>6.6794230621761194E-2</v>
      </c>
      <c r="I15" s="18">
        <v>1.53320662738958E-2</v>
      </c>
      <c r="J15" s="18">
        <v>6.3485714849808805E-2</v>
      </c>
      <c r="K15" s="18">
        <v>6.3880467916674705E-2</v>
      </c>
      <c r="L15" s="18">
        <v>5.68163372259915</v>
      </c>
    </row>
    <row r="16" spans="1:12" x14ac:dyDescent="0.3">
      <c r="A16" s="16" t="s">
        <v>19</v>
      </c>
      <c r="B16" s="18">
        <v>8.0790843763289995E-3</v>
      </c>
      <c r="C16" s="18">
        <v>1.4377521401529E-2</v>
      </c>
      <c r="D16" s="18">
        <v>0.155125998299395</v>
      </c>
      <c r="E16" s="18">
        <v>8.7308087939967596E-2</v>
      </c>
      <c r="F16" s="18">
        <v>0.113188529971253</v>
      </c>
      <c r="G16" s="18">
        <v>0.27526565415123799</v>
      </c>
      <c r="H16" s="18">
        <v>6.17149352743449E-2</v>
      </c>
      <c r="I16" s="18">
        <v>4.0352689111732502E-2</v>
      </c>
      <c r="J16" s="18">
        <v>4.8169476068630597E-2</v>
      </c>
      <c r="K16" s="18">
        <v>0.19641802340558101</v>
      </c>
      <c r="L16" s="18">
        <v>6.9990972456820302</v>
      </c>
    </row>
    <row r="17" spans="1:12" x14ac:dyDescent="0.3">
      <c r="A17" s="16" t="s">
        <v>20</v>
      </c>
      <c r="B17" s="18">
        <v>1.47041971447451E-2</v>
      </c>
      <c r="C17" s="18">
        <v>2.1537319551721699E-2</v>
      </c>
      <c r="D17" s="18">
        <v>0.224336603546267</v>
      </c>
      <c r="E17" s="18">
        <v>0.27888216683405598</v>
      </c>
      <c r="F17" s="18">
        <v>0.178950530302591</v>
      </c>
      <c r="G17" s="18">
        <v>0.131190053340073</v>
      </c>
      <c r="H17" s="18">
        <v>9.5802792103285697E-2</v>
      </c>
      <c r="I17" s="18">
        <v>9.2335780197945402E-3</v>
      </c>
      <c r="J17" s="18">
        <v>2.83637367442926E-2</v>
      </c>
      <c r="K17" s="18">
        <v>1.6999022413172901E-2</v>
      </c>
      <c r="L17" s="18">
        <v>3.9663415537622702</v>
      </c>
    </row>
    <row r="18" spans="1:12" x14ac:dyDescent="0.3">
      <c r="A18" s="16" t="s">
        <v>21</v>
      </c>
      <c r="B18" s="18">
        <v>6.0221850203709499E-3</v>
      </c>
      <c r="C18" s="18">
        <v>5.7629784181459302E-2</v>
      </c>
      <c r="D18" s="18">
        <v>0.25244687501910201</v>
      </c>
      <c r="E18" s="18">
        <v>0.33189346018725002</v>
      </c>
      <c r="F18" s="18">
        <v>0.115511166379738</v>
      </c>
      <c r="G18" s="18">
        <v>7.5299928500126095E-2</v>
      </c>
      <c r="H18" s="18">
        <v>7.0043826467563602E-2</v>
      </c>
      <c r="I18" s="18">
        <v>7.6809100022382799E-3</v>
      </c>
      <c r="J18" s="18">
        <v>6.1756684348416697E-2</v>
      </c>
      <c r="K18" s="18">
        <v>2.1715179893735399E-2</v>
      </c>
      <c r="L18" s="18">
        <v>4.2148716538538498</v>
      </c>
    </row>
    <row r="19" spans="1:12" x14ac:dyDescent="0.3">
      <c r="A19" s="16" t="s">
        <v>22</v>
      </c>
      <c r="B19" s="18">
        <v>1.8460031522591101E-2</v>
      </c>
      <c r="C19" s="18">
        <v>2.2164148970838699E-2</v>
      </c>
      <c r="D19" s="18">
        <v>0.19897557937900001</v>
      </c>
      <c r="E19" s="18">
        <v>0.10732935949436399</v>
      </c>
      <c r="F19" s="18">
        <v>7.91253801218708E-2</v>
      </c>
      <c r="G19" s="18">
        <v>0.1292416806301</v>
      </c>
      <c r="H19" s="18">
        <v>0.11939532433546</v>
      </c>
      <c r="I19" s="18">
        <v>9.7212436798137E-2</v>
      </c>
      <c r="J19" s="18">
        <v>0.17017828025120799</v>
      </c>
      <c r="K19" s="18">
        <v>5.79177784964304E-2</v>
      </c>
      <c r="L19" s="18">
        <v>6.1024224980835298</v>
      </c>
    </row>
    <row r="20" spans="1:12" x14ac:dyDescent="0.3">
      <c r="A20" s="16" t="s">
        <v>23</v>
      </c>
      <c r="B20" s="18">
        <v>2.4079975032324698E-2</v>
      </c>
      <c r="C20" s="18">
        <v>4.1589432920408703E-2</v>
      </c>
      <c r="D20" s="18">
        <v>0.23910866170374401</v>
      </c>
      <c r="E20" s="18">
        <v>0.19508303680949199</v>
      </c>
      <c r="F20" s="18">
        <v>9.4253175043544704E-2</v>
      </c>
      <c r="G20" s="18">
        <v>7.6167488586935297E-2</v>
      </c>
      <c r="H20" s="18">
        <v>8.1527163317857407E-2</v>
      </c>
      <c r="I20" s="18">
        <v>0.20798050373173399</v>
      </c>
      <c r="J20" s="18">
        <v>2.8462950365063699E-2</v>
      </c>
      <c r="K20" s="18">
        <v>1.17476124888959E-2</v>
      </c>
      <c r="L20" s="18">
        <v>6.7848548574671597</v>
      </c>
    </row>
    <row r="21" spans="1:12" x14ac:dyDescent="0.3">
      <c r="A21" s="16" t="s">
        <v>24</v>
      </c>
      <c r="B21" s="18">
        <v>1.17307770582743E-2</v>
      </c>
      <c r="C21" s="18">
        <v>2.8473985257933401E-2</v>
      </c>
      <c r="D21" s="18">
        <v>0.27752683084461599</v>
      </c>
      <c r="E21" s="18">
        <v>0.12655870216229301</v>
      </c>
      <c r="F21" s="18">
        <v>0.119867350287244</v>
      </c>
      <c r="G21" s="18">
        <v>0.24764931662293299</v>
      </c>
      <c r="H21" s="18">
        <v>0.106538192780723</v>
      </c>
      <c r="I21" s="18">
        <v>1.9927818493376201E-2</v>
      </c>
      <c r="J21" s="18">
        <v>5.3683584200688798E-2</v>
      </c>
      <c r="K21" s="18">
        <v>8.0434422919182305E-3</v>
      </c>
      <c r="L21" s="18">
        <v>6.2055046197542802</v>
      </c>
    </row>
    <row r="22" spans="1:12" x14ac:dyDescent="0.3">
      <c r="A22" s="16" t="s">
        <v>25</v>
      </c>
      <c r="B22" s="18">
        <v>8.39617908326162E-3</v>
      </c>
      <c r="C22" s="18">
        <v>4.5090281008079297E-2</v>
      </c>
      <c r="D22" s="18">
        <v>0.32604371358599799</v>
      </c>
      <c r="E22" s="18">
        <v>0.221261840939179</v>
      </c>
      <c r="F22" s="18">
        <v>6.1907484896453702E-2</v>
      </c>
      <c r="G22" s="18">
        <v>0.11682618157916</v>
      </c>
      <c r="H22" s="18">
        <v>0.12560570763156201</v>
      </c>
      <c r="I22" s="18">
        <v>2.6051854626952201E-2</v>
      </c>
      <c r="J22" s="18">
        <v>2.9195454174800101E-2</v>
      </c>
      <c r="K22" s="18">
        <v>3.9621302474553199E-2</v>
      </c>
      <c r="L22" s="18">
        <v>6.9025240079232697</v>
      </c>
    </row>
    <row r="23" spans="1:12" x14ac:dyDescent="0.3">
      <c r="A23" s="16" t="s">
        <v>26</v>
      </c>
      <c r="B23" s="18">
        <v>1.8614355298022401E-2</v>
      </c>
      <c r="C23" s="18">
        <v>2.71013470009673E-2</v>
      </c>
      <c r="D23" s="18">
        <v>0.25244896798430999</v>
      </c>
      <c r="E23" s="18">
        <v>0.18310964062802099</v>
      </c>
      <c r="F23" s="18">
        <v>0.114010180920117</v>
      </c>
      <c r="G23" s="18">
        <v>0.115284637089742</v>
      </c>
      <c r="H23" s="18">
        <v>0.120061403820656</v>
      </c>
      <c r="I23" s="18">
        <v>2.8970183644846902E-2</v>
      </c>
      <c r="J23" s="18">
        <v>0.10442075166614399</v>
      </c>
      <c r="K23" s="18">
        <v>3.5978531947174201E-2</v>
      </c>
      <c r="L23" s="18">
        <v>6.8078800842282403</v>
      </c>
    </row>
    <row r="24" spans="1:12" x14ac:dyDescent="0.3">
      <c r="A24" s="16" t="s">
        <v>27</v>
      </c>
      <c r="B24" s="18">
        <v>8.2824460263523306E-3</v>
      </c>
      <c r="C24" s="18">
        <v>3.89962733154341E-2</v>
      </c>
      <c r="D24" s="18">
        <v>0.26359217518809203</v>
      </c>
      <c r="E24" s="18">
        <v>0.189507283692916</v>
      </c>
      <c r="F24" s="18">
        <v>9.7436777099744201E-2</v>
      </c>
      <c r="G24" s="18">
        <v>0.10885474566778899</v>
      </c>
      <c r="H24" s="18">
        <v>8.9830023915620505E-2</v>
      </c>
      <c r="I24" s="18">
        <v>7.3599095125119101E-3</v>
      </c>
      <c r="J24" s="18">
        <v>0.103893184679536</v>
      </c>
      <c r="K24" s="18">
        <v>9.2247180902003498E-2</v>
      </c>
      <c r="L24" s="18">
        <v>5.13784711924992</v>
      </c>
    </row>
    <row r="25" spans="1:12" x14ac:dyDescent="0.3">
      <c r="A25" s="16" t="s">
        <v>28</v>
      </c>
      <c r="B25" s="18">
        <v>1.1492155962687999E-2</v>
      </c>
      <c r="C25" s="18">
        <v>5.8202879583322202E-2</v>
      </c>
      <c r="D25" s="18">
        <v>3.2565766377590101E-2</v>
      </c>
      <c r="E25" s="18">
        <v>0.502677200877654</v>
      </c>
      <c r="F25" s="18">
        <v>5.3205970493455899E-2</v>
      </c>
      <c r="G25" s="18">
        <v>8.7234241461812703E-2</v>
      </c>
      <c r="H25" s="18">
        <v>3.04469904291059E-2</v>
      </c>
      <c r="I25" s="18">
        <v>3.2740854979286098E-4</v>
      </c>
      <c r="J25" s="18">
        <v>0.21355443262363599</v>
      </c>
      <c r="K25" s="18">
        <v>1.02929536409418E-2</v>
      </c>
      <c r="L25" s="18">
        <v>3.2098992539130999</v>
      </c>
    </row>
    <row r="26" spans="1:12" x14ac:dyDescent="0.3">
      <c r="A26" s="16" t="s">
        <v>29</v>
      </c>
      <c r="B26" s="18">
        <v>1.2515533740976E-2</v>
      </c>
      <c r="C26" s="18">
        <v>2.4360060933193001E-2</v>
      </c>
      <c r="D26" s="18">
        <v>0.20914797876696301</v>
      </c>
      <c r="E26" s="18">
        <v>0.26111311677079302</v>
      </c>
      <c r="F26" s="18">
        <v>0.142737122011033</v>
      </c>
      <c r="G26" s="18">
        <v>9.7423429419946195E-2</v>
      </c>
      <c r="H26" s="18">
        <v>0.12556164115809401</v>
      </c>
      <c r="I26" s="18">
        <v>2.6984991780180399E-2</v>
      </c>
      <c r="J26" s="18">
        <v>7.2506936292485002E-2</v>
      </c>
      <c r="K26" s="18">
        <v>2.7649189126336501E-2</v>
      </c>
      <c r="L26" s="18">
        <v>5.6563625166915603</v>
      </c>
    </row>
    <row r="27" spans="1:12" x14ac:dyDescent="0.3">
      <c r="A27" s="16" t="s">
        <v>30</v>
      </c>
      <c r="B27" s="18">
        <v>1.0037141020439001E-2</v>
      </c>
      <c r="C27" s="18">
        <v>2.39810872641219E-2</v>
      </c>
      <c r="D27" s="18">
        <v>0.25987790627968499</v>
      </c>
      <c r="E27" s="18">
        <v>0.28038198924227797</v>
      </c>
      <c r="F27" s="18">
        <v>0.14887698235614899</v>
      </c>
      <c r="G27" s="18">
        <v>9.6766321089971297E-2</v>
      </c>
      <c r="H27" s="18">
        <v>6.7329414578932198E-2</v>
      </c>
      <c r="I27" s="18">
        <v>8.0856222327423902E-3</v>
      </c>
      <c r="J27" s="18">
        <v>9.6610144642543902E-2</v>
      </c>
      <c r="K27" s="18">
        <v>8.0533912931383903E-3</v>
      </c>
      <c r="L27" s="18">
        <v>3.88976714759991</v>
      </c>
    </row>
    <row r="28" spans="1:12" x14ac:dyDescent="0.3">
      <c r="A28" s="16" t="s">
        <v>31</v>
      </c>
      <c r="B28" s="18">
        <v>1.08281928003319E-2</v>
      </c>
      <c r="C28" s="18">
        <v>1.43524522647294E-2</v>
      </c>
      <c r="D28" s="18">
        <v>0.124973118776405</v>
      </c>
      <c r="E28" s="18">
        <v>0.13305021717002299</v>
      </c>
      <c r="F28" s="18">
        <v>4.63383837428556E-2</v>
      </c>
      <c r="G28" s="18">
        <v>0.377570802413846</v>
      </c>
      <c r="H28" s="18">
        <v>8.2087141604251193E-2</v>
      </c>
      <c r="I28" s="18">
        <v>8.3353553922032197E-2</v>
      </c>
      <c r="J28" s="18">
        <v>5.5328588079065003E-2</v>
      </c>
      <c r="K28" s="18">
        <v>7.2117549226460201E-2</v>
      </c>
      <c r="L28" s="18">
        <v>6.3167520944124496</v>
      </c>
    </row>
    <row r="29" spans="1:12" x14ac:dyDescent="0.3">
      <c r="A29" s="16" t="s">
        <v>32</v>
      </c>
      <c r="B29" s="18">
        <v>1.08761829891659E-2</v>
      </c>
      <c r="C29" s="18">
        <v>2.1760241376793998E-2</v>
      </c>
      <c r="D29" s="18">
        <v>0.117903246030423</v>
      </c>
      <c r="E29" s="18">
        <v>0.11232863499618299</v>
      </c>
      <c r="F29" s="18">
        <v>0.103776361574627</v>
      </c>
      <c r="G29" s="18">
        <v>0.26900629544875698</v>
      </c>
      <c r="H29" s="18">
        <v>7.2550436990814801E-2</v>
      </c>
      <c r="I29" s="18">
        <v>8.8838947779305302E-2</v>
      </c>
      <c r="J29" s="18">
        <v>4.5042223486488502E-2</v>
      </c>
      <c r="K29" s="18">
        <v>0.15791742932744199</v>
      </c>
      <c r="L29" s="18">
        <v>6.4115530573868202</v>
      </c>
    </row>
    <row r="30" spans="1:12" x14ac:dyDescent="0.3">
      <c r="A30" s="16" t="s">
        <v>33</v>
      </c>
      <c r="B30" s="18">
        <v>8.3513663652535798E-3</v>
      </c>
      <c r="C30" s="18">
        <v>3.71176961696442E-2</v>
      </c>
      <c r="D30" s="18">
        <v>0.27226185455361102</v>
      </c>
      <c r="E30" s="18">
        <v>0.200738292466285</v>
      </c>
      <c r="F30" s="18">
        <v>6.5914338659930405E-2</v>
      </c>
      <c r="G30" s="18">
        <v>0.17720333638998301</v>
      </c>
      <c r="H30" s="18">
        <v>8.7640506254005698E-2</v>
      </c>
      <c r="I30" s="18">
        <v>2.7387660911726099E-2</v>
      </c>
      <c r="J30" s="18">
        <v>7.0790022041818002E-2</v>
      </c>
      <c r="K30" s="18">
        <v>5.2594926187743501E-2</v>
      </c>
      <c r="L30" s="18">
        <v>7.7851250366034401</v>
      </c>
    </row>
    <row r="31" spans="1:12" x14ac:dyDescent="0.3">
      <c r="A31" s="16" t="s">
        <v>34</v>
      </c>
      <c r="B31" s="18">
        <v>1.30081870372555E-2</v>
      </c>
      <c r="C31" s="18">
        <v>4.6644001834949302E-2</v>
      </c>
      <c r="D31" s="18">
        <v>0.251344560102015</v>
      </c>
      <c r="E31" s="18">
        <v>0.22962632306016301</v>
      </c>
      <c r="F31" s="18">
        <v>9.4660100905186506E-2</v>
      </c>
      <c r="G31" s="18">
        <v>0.11073553748064</v>
      </c>
      <c r="H31" s="18">
        <v>0.156897075785627</v>
      </c>
      <c r="I31" s="18">
        <v>2.41079142482905E-2</v>
      </c>
      <c r="J31" s="18">
        <v>4.8061262744880803E-2</v>
      </c>
      <c r="K31" s="18">
        <v>2.4915036800992E-2</v>
      </c>
      <c r="L31" s="18">
        <v>6.6527169182421604</v>
      </c>
    </row>
    <row r="32" spans="1:12" x14ac:dyDescent="0.3">
      <c r="A32" s="16" t="s">
        <v>35</v>
      </c>
      <c r="B32" s="18">
        <v>7.6506190748973097E-3</v>
      </c>
      <c r="C32" s="18">
        <v>2.4597254528724601E-2</v>
      </c>
      <c r="D32" s="18">
        <v>0.18892924271001901</v>
      </c>
      <c r="E32" s="18">
        <v>0.34364016318139901</v>
      </c>
      <c r="F32" s="18">
        <v>0.110662950318097</v>
      </c>
      <c r="G32" s="18">
        <v>0.11906558504728799</v>
      </c>
      <c r="H32" s="18">
        <v>6.7952691271834398E-2</v>
      </c>
      <c r="I32" s="18">
        <v>1.8527636447236501E-2</v>
      </c>
      <c r="J32" s="18">
        <v>6.8594804034644796E-2</v>
      </c>
      <c r="K32" s="18">
        <v>5.0379053385858998E-2</v>
      </c>
      <c r="L32" s="18">
        <v>5.5745283134415304</v>
      </c>
    </row>
    <row r="33" spans="1:12" x14ac:dyDescent="0.3">
      <c r="A33" s="16" t="s">
        <v>36</v>
      </c>
      <c r="B33" s="18">
        <v>8.2818950545792899E-3</v>
      </c>
      <c r="C33" s="18">
        <v>4.1186574108407002E-2</v>
      </c>
      <c r="D33" s="18">
        <v>0.24818776219109101</v>
      </c>
      <c r="E33" s="18">
        <v>0.254080839751885</v>
      </c>
      <c r="F33" s="18">
        <v>0.14227118727928301</v>
      </c>
      <c r="G33" s="18">
        <v>9.3738709427964306E-2</v>
      </c>
      <c r="H33" s="18">
        <v>8.2854094272422601E-2</v>
      </c>
      <c r="I33" s="18">
        <v>1.4430183296347999E-2</v>
      </c>
      <c r="J33" s="18">
        <v>1.57786468173634E-2</v>
      </c>
      <c r="K33" s="18">
        <v>9.9190107800656194E-2</v>
      </c>
      <c r="L33" s="18">
        <v>6.4697158847206797</v>
      </c>
    </row>
    <row r="34" spans="1:12" x14ac:dyDescent="0.3">
      <c r="A34" s="16" t="s">
        <v>37</v>
      </c>
      <c r="B34" s="18">
        <v>5.2001793708092003E-3</v>
      </c>
      <c r="C34" s="18">
        <v>3.1233912197674699E-2</v>
      </c>
      <c r="D34" s="18">
        <v>0.21473248287906699</v>
      </c>
      <c r="E34" s="18">
        <v>0.32982700268875298</v>
      </c>
      <c r="F34" s="18">
        <v>0.11422571911627399</v>
      </c>
      <c r="G34" s="18">
        <v>0.15051000699237799</v>
      </c>
      <c r="H34" s="18">
        <v>4.9316882071315502E-2</v>
      </c>
      <c r="I34" s="18">
        <v>5.6051811004356501E-3</v>
      </c>
      <c r="J34" s="18">
        <v>6.8190306114608606E-2</v>
      </c>
      <c r="K34" s="18">
        <v>3.1158327468684799E-2</v>
      </c>
      <c r="L34" s="18">
        <v>6.5195235167528898</v>
      </c>
    </row>
    <row r="35" spans="1:12" x14ac:dyDescent="0.3">
      <c r="A35" s="16" t="s">
        <v>38</v>
      </c>
      <c r="B35" s="18">
        <v>1.77062401628405E-2</v>
      </c>
      <c r="C35" s="18">
        <v>1.7812697799704701E-2</v>
      </c>
      <c r="D35" s="18">
        <v>9.7661839252695698E-2</v>
      </c>
      <c r="E35" s="18">
        <v>0.35019605603839699</v>
      </c>
      <c r="F35" s="18">
        <v>6.7962470159707897E-2</v>
      </c>
      <c r="G35" s="18">
        <v>9.5625874865696806E-2</v>
      </c>
      <c r="H35" s="18">
        <v>8.36914835133446E-2</v>
      </c>
      <c r="I35" s="18">
        <v>5.3623669158307102E-3</v>
      </c>
      <c r="J35" s="18">
        <v>0.25352445076814001</v>
      </c>
      <c r="K35" s="18">
        <v>1.0456520523642101E-2</v>
      </c>
      <c r="L35" s="18">
        <v>4.5805219320989696</v>
      </c>
    </row>
    <row r="36" spans="1:12" x14ac:dyDescent="0.3">
      <c r="A36" s="16" t="s">
        <v>39</v>
      </c>
      <c r="B36" s="18">
        <v>1.7358676255873302E-2</v>
      </c>
      <c r="C36" s="18">
        <v>2.8476480434652701E-2</v>
      </c>
      <c r="D36" s="18">
        <v>0.16886076281708701</v>
      </c>
      <c r="E36" s="18">
        <v>0.16308344695270599</v>
      </c>
      <c r="F36" s="18">
        <v>8.9999052993329401E-2</v>
      </c>
      <c r="G36" s="18">
        <v>0.22505215134269599</v>
      </c>
      <c r="H36" s="18">
        <v>0.14024179154309199</v>
      </c>
      <c r="I36" s="18">
        <v>5.2450289254881398E-2</v>
      </c>
      <c r="J36" s="18">
        <v>2.0365896107514998E-2</v>
      </c>
      <c r="K36" s="18">
        <v>9.41114522981676E-2</v>
      </c>
      <c r="L36" s="18">
        <v>6.5496602746258796</v>
      </c>
    </row>
    <row r="37" spans="1:12" x14ac:dyDescent="0.3">
      <c r="A37" s="16" t="s">
        <v>40</v>
      </c>
      <c r="B37" s="18">
        <v>7.7819781757854896E-3</v>
      </c>
      <c r="C37" s="18">
        <v>2.3187500849068302E-2</v>
      </c>
      <c r="D37" s="18">
        <v>0.177863002750902</v>
      </c>
      <c r="E37" s="18">
        <v>0.38154585497949201</v>
      </c>
      <c r="F37" s="18">
        <v>9.6991174937894206E-2</v>
      </c>
      <c r="G37" s="18">
        <v>0.110595985132525</v>
      </c>
      <c r="H37" s="18">
        <v>6.4932807373345697E-2</v>
      </c>
      <c r="I37" s="18">
        <v>9.5518583732773794E-3</v>
      </c>
      <c r="J37" s="18">
        <v>9.9996299878263306E-2</v>
      </c>
      <c r="K37" s="18">
        <v>2.75535375494462E-2</v>
      </c>
      <c r="L37" s="18">
        <v>5.7077652358164599</v>
      </c>
    </row>
    <row r="38" spans="1:12" x14ac:dyDescent="0.3">
      <c r="A38" s="16" t="s">
        <v>41</v>
      </c>
      <c r="B38" s="18">
        <v>8.2061422141200702E-3</v>
      </c>
      <c r="C38" s="18">
        <v>4.7794513383432803E-2</v>
      </c>
      <c r="D38" s="18">
        <v>0.20152563391383299</v>
      </c>
      <c r="E38" s="18">
        <v>9.4356378417506895E-2</v>
      </c>
      <c r="F38" s="18">
        <v>0.102368937723047</v>
      </c>
      <c r="G38" s="18">
        <v>0.21367689245242799</v>
      </c>
      <c r="H38" s="18">
        <v>0.11320286427903301</v>
      </c>
      <c r="I38" s="18">
        <v>0.10975148472122601</v>
      </c>
      <c r="J38" s="18">
        <v>3.4061984479295801E-2</v>
      </c>
      <c r="K38" s="18">
        <v>7.5055168416076901E-2</v>
      </c>
      <c r="L38" s="18">
        <v>7.1247540643189904</v>
      </c>
    </row>
    <row r="39" spans="1:12" x14ac:dyDescent="0.3">
      <c r="A39" s="16" t="s">
        <v>42</v>
      </c>
      <c r="B39" s="18">
        <v>2.2610081984646899E-2</v>
      </c>
      <c r="C39" s="18">
        <v>3.9992153245859099E-2</v>
      </c>
      <c r="D39" s="18">
        <v>0.36946605768992602</v>
      </c>
      <c r="E39" s="18">
        <v>0.23412500416415</v>
      </c>
      <c r="F39" s="18">
        <v>0.123730708238697</v>
      </c>
      <c r="G39" s="18">
        <v>4.70270315288112E-2</v>
      </c>
      <c r="H39" s="18">
        <v>0.14671382869496799</v>
      </c>
      <c r="I39" s="18">
        <v>4.9807776412031397E-3</v>
      </c>
      <c r="J39" s="18">
        <v>5.5859408032923703E-3</v>
      </c>
      <c r="K39" s="18">
        <v>5.7684160084461797E-3</v>
      </c>
      <c r="L39" s="18">
        <v>6.6699498603953398</v>
      </c>
    </row>
    <row r="40" spans="1:12" x14ac:dyDescent="0.3">
      <c r="A40" s="16" t="s">
        <v>43</v>
      </c>
      <c r="B40" s="18">
        <v>1.0461980986905499E-2</v>
      </c>
      <c r="C40" s="18">
        <v>5.2630703860657199E-2</v>
      </c>
      <c r="D40" s="18">
        <v>0.26697671155309199</v>
      </c>
      <c r="E40" s="18">
        <v>0.19341960792219301</v>
      </c>
      <c r="F40" s="18">
        <v>0.17790216508364801</v>
      </c>
      <c r="G40" s="18">
        <v>0.122841642371483</v>
      </c>
      <c r="H40" s="18">
        <v>7.3827115131386206E-2</v>
      </c>
      <c r="I40" s="18">
        <v>2.0761386254351501E-2</v>
      </c>
      <c r="J40" s="18">
        <v>5.7887332576453503E-2</v>
      </c>
      <c r="K40" s="18">
        <v>2.32913542598304E-2</v>
      </c>
      <c r="L40" s="18">
        <v>5.5825081348524002</v>
      </c>
    </row>
    <row r="41" spans="1:12" x14ac:dyDescent="0.3">
      <c r="A41" s="16" t="s">
        <v>44</v>
      </c>
      <c r="B41" s="18">
        <v>8.9405663673306993E-3</v>
      </c>
      <c r="C41" s="18">
        <v>3.5158415716212102E-2</v>
      </c>
      <c r="D41" s="18">
        <v>0.171386314561737</v>
      </c>
      <c r="E41" s="18">
        <v>0.34869759060614802</v>
      </c>
      <c r="F41" s="18">
        <v>0.14733055135717901</v>
      </c>
      <c r="G41" s="18">
        <v>9.04555396775375E-2</v>
      </c>
      <c r="H41" s="18">
        <v>6.9418601790600096E-2</v>
      </c>
      <c r="I41" s="18">
        <v>1.1158493779210001E-2</v>
      </c>
      <c r="J41" s="18">
        <v>0.102556604411735</v>
      </c>
      <c r="K41" s="18">
        <v>1.48973217323111E-2</v>
      </c>
      <c r="L41" s="18">
        <v>6.2986364522423397</v>
      </c>
    </row>
    <row r="42" spans="1:12" x14ac:dyDescent="0.3">
      <c r="A42" s="16" t="s">
        <v>45</v>
      </c>
      <c r="B42" s="18">
        <v>1.2614391965459E-2</v>
      </c>
      <c r="C42" s="18">
        <v>3.59760323767844E-2</v>
      </c>
      <c r="D42" s="18">
        <v>0.15933292793460199</v>
      </c>
      <c r="E42" s="18">
        <v>0.209330157677595</v>
      </c>
      <c r="F42" s="18">
        <v>6.9430645718284001E-2</v>
      </c>
      <c r="G42" s="18">
        <v>0.25357824539974799</v>
      </c>
      <c r="H42" s="18">
        <v>7.1056626479018906E-2</v>
      </c>
      <c r="I42" s="18">
        <v>5.9072368525106403E-2</v>
      </c>
      <c r="J42" s="18">
        <v>7.1444025817048701E-2</v>
      </c>
      <c r="K42" s="18">
        <v>5.8164578106353199E-2</v>
      </c>
      <c r="L42" s="18">
        <v>5.3969639777086904</v>
      </c>
    </row>
    <row r="43" spans="1:12" x14ac:dyDescent="0.3">
      <c r="A43" s="16" t="s">
        <v>46</v>
      </c>
      <c r="B43" s="18">
        <v>8.49527415563563E-3</v>
      </c>
      <c r="C43" s="18">
        <v>2.94563001554277E-2</v>
      </c>
      <c r="D43" s="18">
        <v>0.101615844059825</v>
      </c>
      <c r="E43" s="18">
        <v>0.123022183184096</v>
      </c>
      <c r="F43" s="18">
        <v>7.9301594499220598E-2</v>
      </c>
      <c r="G43" s="18">
        <v>0.38616893046693901</v>
      </c>
      <c r="H43" s="18">
        <v>6.6459635403207207E-2</v>
      </c>
      <c r="I43" s="18">
        <v>9.0491575703198601E-2</v>
      </c>
      <c r="J43" s="18">
        <v>3.6722094965096E-2</v>
      </c>
      <c r="K43" s="18">
        <v>7.8266567407354701E-2</v>
      </c>
      <c r="L43" s="18">
        <v>6.2971266671114101</v>
      </c>
    </row>
    <row r="44" spans="1:12" x14ac:dyDescent="0.3">
      <c r="A44" s="16" t="s">
        <v>47</v>
      </c>
      <c r="B44" s="18">
        <v>1.33054193598659E-2</v>
      </c>
      <c r="C44" s="18">
        <v>3.1092971051065399E-2</v>
      </c>
      <c r="D44" s="18">
        <v>0.26257881929202898</v>
      </c>
      <c r="E44" s="18">
        <v>0.24419184245360201</v>
      </c>
      <c r="F44" s="18">
        <v>0.17102623177089701</v>
      </c>
      <c r="G44" s="18">
        <v>4.8011289203477699E-2</v>
      </c>
      <c r="H44" s="18">
        <v>0.103241774369584</v>
      </c>
      <c r="I44" s="18">
        <v>2.1620242963115099E-2</v>
      </c>
      <c r="J44" s="18">
        <v>6.2725322628092398E-2</v>
      </c>
      <c r="K44" s="18">
        <v>4.2206086908271399E-2</v>
      </c>
      <c r="L44" s="18">
        <v>5.7121051827661704</v>
      </c>
    </row>
    <row r="45" spans="1:12" x14ac:dyDescent="0.3">
      <c r="A45" s="16" t="s">
        <v>48</v>
      </c>
      <c r="B45" s="18">
        <v>6.1695627694212298E-3</v>
      </c>
      <c r="C45" s="18">
        <v>5.1830433612205899E-2</v>
      </c>
      <c r="D45" s="18">
        <v>0.197936325831958</v>
      </c>
      <c r="E45" s="18">
        <v>0.32392187435397701</v>
      </c>
      <c r="F45" s="18">
        <v>0.10180341448449</v>
      </c>
      <c r="G45" s="18">
        <v>0.108025580321724</v>
      </c>
      <c r="H45" s="18">
        <v>0.100957757104888</v>
      </c>
      <c r="I45" s="18">
        <v>3.0362235976271398E-2</v>
      </c>
      <c r="J45" s="18">
        <v>4.2345459559544198E-2</v>
      </c>
      <c r="K45" s="18">
        <v>3.6647355985520401E-2</v>
      </c>
      <c r="L45" s="18">
        <v>6.4529737804543004</v>
      </c>
    </row>
    <row r="46" spans="1:12" x14ac:dyDescent="0.3">
      <c r="A46" s="16" t="s">
        <v>49</v>
      </c>
      <c r="B46" s="18">
        <v>1.18734566665771E-2</v>
      </c>
      <c r="C46" s="18">
        <v>2.17107096120343E-2</v>
      </c>
      <c r="D46" s="18">
        <v>0.167763580710832</v>
      </c>
      <c r="E46" s="18">
        <v>0.36474118277721601</v>
      </c>
      <c r="F46" s="18">
        <v>0.10236746723784</v>
      </c>
      <c r="G46" s="18">
        <v>0.14303345889379701</v>
      </c>
      <c r="H46" s="18">
        <v>0.103592568217623</v>
      </c>
      <c r="I46" s="18">
        <v>1.0003493709349401E-2</v>
      </c>
      <c r="J46" s="18">
        <v>6.8965245149355398E-2</v>
      </c>
      <c r="K46" s="18">
        <v>5.9488370253756298E-3</v>
      </c>
      <c r="L46" s="18">
        <v>4.4921289680423699</v>
      </c>
    </row>
    <row r="47" spans="1:12" x14ac:dyDescent="0.3">
      <c r="A47" s="16" t="s">
        <v>50</v>
      </c>
      <c r="B47" s="18">
        <v>9.3724194851741299E-3</v>
      </c>
      <c r="C47" s="18">
        <v>1.5753712864703801E-2</v>
      </c>
      <c r="D47" s="18">
        <v>0.22136132784999901</v>
      </c>
      <c r="E47" s="18">
        <v>0.15791615064799899</v>
      </c>
      <c r="F47" s="18">
        <v>0.129408550504619</v>
      </c>
      <c r="G47" s="18">
        <v>0.20945190697791199</v>
      </c>
      <c r="H47" s="18">
        <v>9.8917508309730798E-2</v>
      </c>
      <c r="I47" s="18">
        <v>1.57573693110814E-2</v>
      </c>
      <c r="J47" s="18">
        <v>8.0705133791840203E-2</v>
      </c>
      <c r="K47" s="18">
        <v>6.13559202569409E-2</v>
      </c>
      <c r="L47" s="18">
        <v>6.35860039938993</v>
      </c>
    </row>
    <row r="48" spans="1:12" x14ac:dyDescent="0.3">
      <c r="A48" s="16" t="s">
        <v>51</v>
      </c>
      <c r="B48" s="18">
        <v>1.0712151059753899E-2</v>
      </c>
      <c r="C48" s="18">
        <v>4.84107373078616E-2</v>
      </c>
      <c r="D48" s="18">
        <v>0.29262184601216001</v>
      </c>
      <c r="E48" s="18">
        <v>0.19510918142300099</v>
      </c>
      <c r="F48" s="18">
        <v>0.11201709139070901</v>
      </c>
      <c r="G48" s="18">
        <v>0.12512082853984899</v>
      </c>
      <c r="H48" s="18">
        <v>9.1562278305154302E-2</v>
      </c>
      <c r="I48" s="18">
        <v>4.1383224055330597E-2</v>
      </c>
      <c r="J48" s="18">
        <v>4.3667711062803101E-2</v>
      </c>
      <c r="K48" s="18">
        <v>3.9394950843377803E-2</v>
      </c>
      <c r="L48" s="18">
        <v>6.5827113486215598</v>
      </c>
    </row>
    <row r="49" spans="1:12" x14ac:dyDescent="0.3">
      <c r="A49" s="16" t="s">
        <v>52</v>
      </c>
      <c r="B49" s="18">
        <v>1.1156400014446099E-2</v>
      </c>
      <c r="C49" s="18">
        <v>1.9664599061766701E-2</v>
      </c>
      <c r="D49" s="18">
        <v>0.219356700672977</v>
      </c>
      <c r="E49" s="18">
        <v>0.15398185938950801</v>
      </c>
      <c r="F49" s="18">
        <v>7.3117553826604897E-2</v>
      </c>
      <c r="G49" s="18">
        <v>0.35511239391574001</v>
      </c>
      <c r="H49" s="18">
        <v>6.4182294252212294E-2</v>
      </c>
      <c r="I49" s="18">
        <v>2.3328627409299502E-2</v>
      </c>
      <c r="J49" s="18">
        <v>1.9457575562216101E-2</v>
      </c>
      <c r="K49" s="18">
        <v>6.0641995895229298E-2</v>
      </c>
      <c r="L49" s="18">
        <v>6.7816815016566903</v>
      </c>
    </row>
    <row r="50" spans="1:12" x14ac:dyDescent="0.3">
      <c r="A50" s="16" t="s">
        <v>53</v>
      </c>
      <c r="B50" s="18">
        <v>6.2742885647629199E-3</v>
      </c>
      <c r="C50" s="18">
        <v>4.15663607862755E-2</v>
      </c>
      <c r="D50" s="18">
        <v>0.29213927188539002</v>
      </c>
      <c r="E50" s="18">
        <v>0.215218385916215</v>
      </c>
      <c r="F50" s="18">
        <v>0.135764419614049</v>
      </c>
      <c r="G50" s="18">
        <v>0.110548605446707</v>
      </c>
      <c r="H50" s="18">
        <v>9.6919079904814298E-2</v>
      </c>
      <c r="I50" s="18">
        <v>4.0754526164159602E-2</v>
      </c>
      <c r="J50" s="18">
        <v>3.4073704307036802E-2</v>
      </c>
      <c r="K50" s="18">
        <v>2.6741357410590201E-2</v>
      </c>
      <c r="L50" s="18">
        <v>5.8912573259338803</v>
      </c>
    </row>
    <row r="51" spans="1:12" x14ac:dyDescent="0.3">
      <c r="A51" s="16" t="s">
        <v>54</v>
      </c>
      <c r="B51" s="18">
        <v>9.9615762671888507E-3</v>
      </c>
      <c r="C51" s="18">
        <v>1.6020197645062899E-2</v>
      </c>
      <c r="D51" s="18">
        <v>0.192734644332164</v>
      </c>
      <c r="E51" s="18">
        <v>0.236889913468665</v>
      </c>
      <c r="F51" s="18">
        <v>0.13723637820624399</v>
      </c>
      <c r="G51" s="18">
        <v>0.156416792152934</v>
      </c>
      <c r="H51" s="18">
        <v>9.0976555391864694E-2</v>
      </c>
      <c r="I51" s="18">
        <v>2.9456895561048899E-2</v>
      </c>
      <c r="J51" s="18">
        <v>9.05300125552881E-2</v>
      </c>
      <c r="K51" s="18">
        <v>3.9777034419539503E-2</v>
      </c>
      <c r="L51" s="18">
        <v>4.4512113527359896</v>
      </c>
    </row>
    <row r="52" spans="1:12" x14ac:dyDescent="0.3">
      <c r="A52" s="16" t="s">
        <v>55</v>
      </c>
      <c r="B52" s="18">
        <v>1.5946355538454401E-2</v>
      </c>
      <c r="C52" s="18">
        <v>2.86315620146332E-2</v>
      </c>
      <c r="D52" s="18">
        <v>0.14744044258307201</v>
      </c>
      <c r="E52" s="18">
        <v>0.26663567221950302</v>
      </c>
      <c r="F52" s="18">
        <v>0.102219225725073</v>
      </c>
      <c r="G52" s="18">
        <v>0.22093021204065999</v>
      </c>
      <c r="H52" s="18">
        <v>7.0234770122921605E-2</v>
      </c>
      <c r="I52" s="18">
        <v>2.9786144929047301E-2</v>
      </c>
      <c r="J52" s="18">
        <v>5.0466012724289702E-2</v>
      </c>
      <c r="K52" s="18">
        <v>6.7709602102345195E-2</v>
      </c>
      <c r="L52" s="18">
        <v>6.1039504815552803</v>
      </c>
    </row>
    <row r="53" spans="1:12" x14ac:dyDescent="0.3">
      <c r="A53" s="16" t="s">
        <v>56</v>
      </c>
      <c r="B53" s="18">
        <v>8.5986221478360908E-3</v>
      </c>
      <c r="C53" s="18">
        <v>1.0511327655430501E-2</v>
      </c>
      <c r="D53" s="18">
        <v>0.121552812308514</v>
      </c>
      <c r="E53" s="18">
        <v>9.1717639280895796E-2</v>
      </c>
      <c r="F53" s="18">
        <v>3.3601707723219597E-2</v>
      </c>
      <c r="G53" s="18">
        <v>0.32902661142296002</v>
      </c>
      <c r="H53" s="18">
        <v>6.5215032504689102E-2</v>
      </c>
      <c r="I53" s="18">
        <v>2.4211231665303999E-2</v>
      </c>
      <c r="J53" s="18">
        <v>0.112532880487292</v>
      </c>
      <c r="K53" s="18">
        <v>0.20303213480385901</v>
      </c>
      <c r="L53" s="18">
        <v>6.1633622519588904</v>
      </c>
    </row>
    <row r="54" spans="1:12" x14ac:dyDescent="0.3">
      <c r="A54" s="16" t="s">
        <v>57</v>
      </c>
      <c r="B54" s="18">
        <v>5.8338171938773697E-3</v>
      </c>
      <c r="C54" s="18">
        <v>3.2622756623154503E-2</v>
      </c>
      <c r="D54" s="18">
        <v>0.21758132568288799</v>
      </c>
      <c r="E54" s="18">
        <v>0.18489159758330301</v>
      </c>
      <c r="F54" s="18">
        <v>0.13009302779416801</v>
      </c>
      <c r="G54" s="18">
        <v>9.2311539687052704E-2</v>
      </c>
      <c r="H54" s="18">
        <v>5.1216407074535397E-2</v>
      </c>
      <c r="I54" s="18">
        <v>0.14633476550918401</v>
      </c>
      <c r="J54" s="18">
        <v>7.9662583024307995E-2</v>
      </c>
      <c r="K54" s="18">
        <v>5.94521798275299E-2</v>
      </c>
      <c r="L54" s="18">
        <v>5.8777884864894698</v>
      </c>
    </row>
    <row r="55" spans="1:12" x14ac:dyDescent="0.3">
      <c r="A55" s="16" t="s">
        <v>58</v>
      </c>
      <c r="B55" s="18">
        <v>1.67314974218369E-2</v>
      </c>
      <c r="C55" s="18">
        <v>3.4370910233499398E-2</v>
      </c>
      <c r="D55" s="18">
        <v>0.22568853747199599</v>
      </c>
      <c r="E55" s="18">
        <v>0.217364595504659</v>
      </c>
      <c r="F55" s="18">
        <v>8.7795346448241704E-2</v>
      </c>
      <c r="G55" s="18">
        <v>0.15804343809527699</v>
      </c>
      <c r="H55" s="18">
        <v>0.105067246920243</v>
      </c>
      <c r="I55" s="18">
        <v>2.58613477378777E-2</v>
      </c>
      <c r="J55" s="18">
        <v>7.0612538394369706E-2</v>
      </c>
      <c r="K55" s="18">
        <v>5.8464541772000202E-2</v>
      </c>
      <c r="L55" s="18">
        <v>5.5626312187859899</v>
      </c>
    </row>
    <row r="56" spans="1:12" x14ac:dyDescent="0.3">
      <c r="A56" s="16" t="s">
        <v>59</v>
      </c>
      <c r="B56" s="18">
        <v>9.7223436696743E-3</v>
      </c>
      <c r="C56" s="18">
        <v>5.3303735564596701E-2</v>
      </c>
      <c r="D56" s="18">
        <v>0.38136983087141002</v>
      </c>
      <c r="E56" s="18">
        <v>0.16379184655988599</v>
      </c>
      <c r="F56" s="18">
        <v>9.0279363015995803E-2</v>
      </c>
      <c r="G56" s="18">
        <v>3.3139777166244902E-2</v>
      </c>
      <c r="H56" s="18">
        <v>0.104931897098628</v>
      </c>
      <c r="I56" s="18">
        <v>1.8143792244728299E-2</v>
      </c>
      <c r="J56" s="18">
        <v>4.6081206014085503E-2</v>
      </c>
      <c r="K56" s="18">
        <v>9.92362077947508E-2</v>
      </c>
      <c r="L56" s="18">
        <v>7.4297201383850204</v>
      </c>
    </row>
    <row r="57" spans="1:12" x14ac:dyDescent="0.3">
      <c r="A57" s="16" t="s">
        <v>60</v>
      </c>
      <c r="B57" s="18">
        <v>1.3630120774225299E-2</v>
      </c>
      <c r="C57" s="18">
        <v>5.13496548111637E-2</v>
      </c>
      <c r="D57" s="18">
        <v>0.29076621542122599</v>
      </c>
      <c r="E57" s="18">
        <v>0.21151095667490299</v>
      </c>
      <c r="F57" s="18">
        <v>0.10378640661058899</v>
      </c>
      <c r="G57" s="18">
        <v>6.4940919508298597E-2</v>
      </c>
      <c r="H57" s="18">
        <v>0.111886706470693</v>
      </c>
      <c r="I57" s="18">
        <v>7.5144876859259399E-2</v>
      </c>
      <c r="J57" s="18">
        <v>7.1242455025238197E-2</v>
      </c>
      <c r="K57" s="18">
        <v>5.7416878444041001E-3</v>
      </c>
      <c r="L57" s="18">
        <v>7.4793849685606899</v>
      </c>
    </row>
    <row r="58" spans="1:12" x14ac:dyDescent="0.3">
      <c r="A58" s="16" t="s">
        <v>61</v>
      </c>
      <c r="B58" s="18">
        <v>1.1237734447529801E-2</v>
      </c>
      <c r="C58" s="18">
        <v>4.3397309425203E-2</v>
      </c>
      <c r="D58" s="18">
        <v>0.18456963242591901</v>
      </c>
      <c r="E58" s="18">
        <v>0.21932871926887401</v>
      </c>
      <c r="F58" s="18">
        <v>9.2265334766755094E-2</v>
      </c>
      <c r="G58" s="18">
        <v>0.227973985038781</v>
      </c>
      <c r="H58" s="18">
        <v>6.7353379092548904E-2</v>
      </c>
      <c r="I58" s="18">
        <v>2.2684614098996601E-2</v>
      </c>
      <c r="J58" s="18">
        <v>6.6040913382948804E-2</v>
      </c>
      <c r="K58" s="18">
        <v>6.5148378052443306E-2</v>
      </c>
      <c r="L58" s="18">
        <v>5.3768370446888696</v>
      </c>
    </row>
    <row r="59" spans="1:12" x14ac:dyDescent="0.3">
      <c r="A59" s="16" t="s">
        <v>62</v>
      </c>
      <c r="B59" s="18">
        <v>1.7651842332375801E-2</v>
      </c>
      <c r="C59" s="18">
        <v>3.2367531513225398E-2</v>
      </c>
      <c r="D59" s="18">
        <v>0.25695380522891298</v>
      </c>
      <c r="E59" s="18">
        <v>0.19716114380472</v>
      </c>
      <c r="F59" s="18">
        <v>6.6290804303674095E-2</v>
      </c>
      <c r="G59" s="18">
        <v>0.105259610706329</v>
      </c>
      <c r="H59" s="18">
        <v>0.10936122181294899</v>
      </c>
      <c r="I59" s="18">
        <v>5.4183174715247799E-2</v>
      </c>
      <c r="J59" s="18">
        <v>0.102598613956786</v>
      </c>
      <c r="K59" s="18">
        <v>5.8172251625778701E-2</v>
      </c>
      <c r="L59" s="18">
        <v>5.7257291650718098</v>
      </c>
    </row>
    <row r="60" spans="1:12" x14ac:dyDescent="0.3">
      <c r="A60" s="16" t="s">
        <v>63</v>
      </c>
      <c r="B60" s="18">
        <v>8.4159389746487397E-3</v>
      </c>
      <c r="C60" s="18">
        <v>2.5826542078593102E-2</v>
      </c>
      <c r="D60" s="18">
        <v>0.19584095532436899</v>
      </c>
      <c r="E60" s="18">
        <v>0.12949995849823501</v>
      </c>
      <c r="F60" s="18">
        <v>9.9028652054302599E-2</v>
      </c>
      <c r="G60" s="18">
        <v>0.243555751463474</v>
      </c>
      <c r="H60" s="18">
        <v>5.3108046074036297E-2</v>
      </c>
      <c r="I60" s="18">
        <v>3.7588671735227799E-2</v>
      </c>
      <c r="J60" s="18">
        <v>6.8587719891923193E-2</v>
      </c>
      <c r="K60" s="18">
        <v>0.13854776390519</v>
      </c>
      <c r="L60" s="18">
        <v>6.4918417837343698</v>
      </c>
    </row>
    <row r="61" spans="1:12" x14ac:dyDescent="0.3">
      <c r="A61" s="16" t="s">
        <v>64</v>
      </c>
      <c r="B61" s="18">
        <v>9.7991674490944206E-3</v>
      </c>
      <c r="C61" s="18">
        <v>1.26830930148659E-2</v>
      </c>
      <c r="D61" s="18">
        <v>0.159865300524101</v>
      </c>
      <c r="E61" s="18">
        <v>0.10080168694753799</v>
      </c>
      <c r="F61" s="18">
        <v>0.112834546574374</v>
      </c>
      <c r="G61" s="18">
        <v>0.329959495185494</v>
      </c>
      <c r="H61" s="18">
        <v>6.9393501505086705E-2</v>
      </c>
      <c r="I61" s="18">
        <v>3.73817368904939E-2</v>
      </c>
      <c r="J61" s="18">
        <v>6.3210217711382397E-2</v>
      </c>
      <c r="K61" s="18">
        <v>0.104071254197571</v>
      </c>
      <c r="L61" s="18">
        <v>6.4082783684827396</v>
      </c>
    </row>
    <row r="62" spans="1:12" x14ac:dyDescent="0.3">
      <c r="A62" s="16" t="s">
        <v>65</v>
      </c>
      <c r="B62" s="18">
        <v>3.7173266722535701E-2</v>
      </c>
      <c r="C62" s="18">
        <v>2.6258378210988299E-2</v>
      </c>
      <c r="D62" s="18">
        <v>0.141025260049741</v>
      </c>
      <c r="E62" s="18">
        <v>0.102483680326999</v>
      </c>
      <c r="F62" s="18">
        <v>7.72360056704363E-2</v>
      </c>
      <c r="G62" s="18">
        <v>0.32500303368639799</v>
      </c>
      <c r="H62" s="18">
        <v>5.8078575830774297E-2</v>
      </c>
      <c r="I62" s="18">
        <v>5.01080529274395E-2</v>
      </c>
      <c r="J62" s="18">
        <v>5.1127391187377601E-2</v>
      </c>
      <c r="K62" s="18">
        <v>0.13150635538731001</v>
      </c>
      <c r="L62" s="18">
        <v>6.0377839768660602</v>
      </c>
    </row>
    <row r="63" spans="1:12" x14ac:dyDescent="0.3">
      <c r="A63" s="16" t="s">
        <v>66</v>
      </c>
      <c r="B63" s="18">
        <v>1.5300026105309001E-2</v>
      </c>
      <c r="C63" s="18">
        <v>2.64739692995191E-2</v>
      </c>
      <c r="D63" s="18">
        <v>0.20207623600194699</v>
      </c>
      <c r="E63" s="18">
        <v>0.171322584089528</v>
      </c>
      <c r="F63" s="18">
        <v>0.13928064482154401</v>
      </c>
      <c r="G63" s="18">
        <v>9.6955032521757495E-2</v>
      </c>
      <c r="H63" s="18">
        <v>0.15247837155434499</v>
      </c>
      <c r="I63" s="18">
        <v>2.8184493323407101E-2</v>
      </c>
      <c r="J63" s="18">
        <v>8.8035800144777202E-2</v>
      </c>
      <c r="K63" s="18">
        <v>7.9892842137866293E-2</v>
      </c>
      <c r="L63" s="18">
        <v>7.0876160630809002</v>
      </c>
    </row>
    <row r="64" spans="1:12" x14ac:dyDescent="0.3">
      <c r="A64" s="16" t="s">
        <v>67</v>
      </c>
      <c r="B64" s="18">
        <v>8.8668673849037205E-3</v>
      </c>
      <c r="C64" s="18">
        <v>2.68653981615503E-2</v>
      </c>
      <c r="D64" s="18">
        <v>0.17849775000606499</v>
      </c>
      <c r="E64" s="18">
        <v>0.17271358432996101</v>
      </c>
      <c r="F64" s="18">
        <v>8.3327268659653203E-2</v>
      </c>
      <c r="G64" s="18">
        <v>0.307329977996465</v>
      </c>
      <c r="H64" s="18">
        <v>0.11702558865519699</v>
      </c>
      <c r="I64" s="18">
        <v>4.9028759356443803E-2</v>
      </c>
      <c r="J64" s="18">
        <v>2.7343479757017699E-2</v>
      </c>
      <c r="K64" s="18">
        <v>2.9001325692743E-2</v>
      </c>
      <c r="L64" s="18">
        <v>5.1439905363882197</v>
      </c>
    </row>
    <row r="65" spans="1:12" x14ac:dyDescent="0.3">
      <c r="A65" s="16" t="s">
        <v>68</v>
      </c>
      <c r="B65" s="18">
        <v>1.0484327592005601E-2</v>
      </c>
      <c r="C65" s="18">
        <v>3.6181567351849298E-2</v>
      </c>
      <c r="D65" s="18">
        <v>0.15163639144009899</v>
      </c>
      <c r="E65" s="18">
        <v>0.32619577274297901</v>
      </c>
      <c r="F65" s="18">
        <v>9.3121350802244901E-2</v>
      </c>
      <c r="G65" s="18">
        <v>0.17238703924850099</v>
      </c>
      <c r="H65" s="18">
        <v>6.8659911040935606E-2</v>
      </c>
      <c r="I65" s="18">
        <v>1.58831213779052E-2</v>
      </c>
      <c r="J65" s="18">
        <v>8.3297063551747097E-2</v>
      </c>
      <c r="K65" s="18">
        <v>4.2153454851732802E-2</v>
      </c>
      <c r="L65" s="18">
        <v>5.2320781598619703</v>
      </c>
    </row>
    <row r="66" spans="1:12" x14ac:dyDescent="0.3">
      <c r="A66" s="16" t="s">
        <v>86</v>
      </c>
      <c r="B66" s="18">
        <v>1.1811510451598265E-2</v>
      </c>
      <c r="C66" s="18">
        <v>3.2445910946374376E-2</v>
      </c>
      <c r="D66" s="18">
        <v>0.20995459483553386</v>
      </c>
      <c r="E66" s="18">
        <v>0.2144305730989173</v>
      </c>
      <c r="F66" s="18">
        <v>0.10433021156652336</v>
      </c>
      <c r="G66" s="18">
        <v>0.1654522258231616</v>
      </c>
      <c r="H66" s="18">
        <v>8.953633318909604E-2</v>
      </c>
      <c r="I66" s="18">
        <v>3.7329704786371723E-2</v>
      </c>
      <c r="J66" s="18">
        <v>7.2323575214759947E-2</v>
      </c>
      <c r="K66" s="18">
        <v>6.2385360087663475E-2</v>
      </c>
      <c r="L66" s="18">
        <v>5.9928805066802306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64"/>
  <sheetViews>
    <sheetView topLeftCell="A4" workbookViewId="0">
      <selection activeCell="B1" sqref="B1:K1"/>
    </sheetView>
  </sheetViews>
  <sheetFormatPr defaultRowHeight="14.4" x14ac:dyDescent="0.3"/>
  <cols>
    <col min="16" max="16" width="23.44140625" customWidth="1"/>
    <col min="23" max="23" width="10.33203125" customWidth="1"/>
  </cols>
  <sheetData>
    <row r="1" spans="1:27" x14ac:dyDescent="0.3"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25" t="s">
        <v>123</v>
      </c>
      <c r="M1" s="25" t="s">
        <v>134</v>
      </c>
      <c r="N1" s="25" t="s">
        <v>215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</row>
    <row r="2" spans="1:27" x14ac:dyDescent="0.3">
      <c r="A2" s="5" t="s">
        <v>7</v>
      </c>
      <c r="B2" s="38">
        <v>1.3254565766365699E-2</v>
      </c>
      <c r="C2" s="38">
        <v>3.59734588487634E-2</v>
      </c>
      <c r="D2" s="6">
        <v>0.25245724652857798</v>
      </c>
      <c r="E2" s="6">
        <v>0.275006595759335</v>
      </c>
      <c r="F2" s="6">
        <v>0.118784063306534</v>
      </c>
      <c r="G2" s="6">
        <v>8.19044547527574E-2</v>
      </c>
      <c r="H2" s="6">
        <v>0.13713574978795801</v>
      </c>
      <c r="I2" s="6">
        <v>1.0441496532093E-2</v>
      </c>
      <c r="J2" s="6">
        <v>5.9809171272107102E-2</v>
      </c>
      <c r="K2" s="6">
        <v>1.5233197445509499E-2</v>
      </c>
      <c r="L2" s="8">
        <v>3.7931997921632838</v>
      </c>
      <c r="M2" t="e">
        <f>VLOOKUP(A2,'[3]Figure 6 - vacancy rates'!$A$2:$B$59,2,FALSE)</f>
        <v>#N/A</v>
      </c>
      <c r="N2" t="e">
        <f>VLOOKUP(A2,OVERVIEW!$A$2:$C$63,3,FALSE)</f>
        <v>#N/A</v>
      </c>
      <c r="O2" s="6"/>
      <c r="P2" s="20" t="s">
        <v>216</v>
      </c>
      <c r="Q2" t="s">
        <v>135</v>
      </c>
      <c r="R2" s="37">
        <f t="shared" ref="R2:AA2" si="0">AVERAGEIF($M$2:$M$64,$Q$2,B$2:B$64)</f>
        <v>1.06121841420889E-2</v>
      </c>
      <c r="S2" s="37">
        <f t="shared" si="0"/>
        <v>3.0893161016044376E-2</v>
      </c>
      <c r="T2" s="37">
        <f t="shared" si="0"/>
        <v>0.19518920244578505</v>
      </c>
      <c r="U2" s="37">
        <f t="shared" si="0"/>
        <v>0.26283931632489543</v>
      </c>
      <c r="V2" s="37">
        <f t="shared" si="0"/>
        <v>0.10427705067542024</v>
      </c>
      <c r="W2" s="37">
        <f t="shared" si="0"/>
        <v>0.15576942348634368</v>
      </c>
      <c r="X2" s="37">
        <f t="shared" si="0"/>
        <v>7.8719476094634797E-2</v>
      </c>
      <c r="Y2" s="37">
        <f t="shared" si="0"/>
        <v>2.3641840610218675E-2</v>
      </c>
      <c r="Z2" s="37">
        <f t="shared" si="0"/>
        <v>8.6444609341589956E-2</v>
      </c>
      <c r="AA2" s="37">
        <f t="shared" si="0"/>
        <v>5.161373586297871E-2</v>
      </c>
    </row>
    <row r="3" spans="1:27" x14ac:dyDescent="0.3">
      <c r="A3" s="5" t="s">
        <v>8</v>
      </c>
      <c r="B3" s="6">
        <v>9.7218646434110503E-3</v>
      </c>
      <c r="C3" s="6">
        <v>3.87321511704181E-3</v>
      </c>
      <c r="D3" s="6">
        <v>7.9263595426992493E-3</v>
      </c>
      <c r="E3" s="6">
        <v>8.1980001877999004E-2</v>
      </c>
      <c r="F3" s="6">
        <v>5.8509938684721402E-2</v>
      </c>
      <c r="G3" s="6">
        <v>0.113561699190941</v>
      </c>
      <c r="H3" s="6">
        <v>9.8964907724043205E-2</v>
      </c>
      <c r="I3" s="6">
        <v>8.8833814386440405E-2</v>
      </c>
      <c r="J3" s="6">
        <v>0.21437543843300999</v>
      </c>
      <c r="K3" s="6">
        <v>0.32225276039969297</v>
      </c>
      <c r="L3" s="8">
        <v>5.397288122315099</v>
      </c>
      <c r="M3" t="str">
        <f>VLOOKUP(A3,'[3]Figure 6 - vacancy rates'!$A$2:$B$59,2,FALSE)</f>
        <v>Moderately Strong</v>
      </c>
      <c r="N3" t="str">
        <f>VLOOKUP(A3,OVERVIEW!$A$2:$C$63,3,FALSE)</f>
        <v>Strong</v>
      </c>
      <c r="O3" s="6"/>
      <c r="Q3" t="s">
        <v>136</v>
      </c>
      <c r="R3" s="37">
        <f t="shared" ref="R3:AA3" si="1">AVERAGEIF($M$2:$M$64,$Q$3,B$2:B$64)</f>
        <v>1.3168491453911628E-2</v>
      </c>
      <c r="S3" s="37">
        <f t="shared" si="1"/>
        <v>3.3063791899722118E-2</v>
      </c>
      <c r="T3" s="37">
        <f t="shared" si="1"/>
        <v>0.22049923891454298</v>
      </c>
      <c r="U3" s="37">
        <f t="shared" si="1"/>
        <v>0.15876568299001678</v>
      </c>
      <c r="V3" s="37">
        <f t="shared" si="1"/>
        <v>0.10063572283406551</v>
      </c>
      <c r="W3" s="37">
        <f t="shared" si="1"/>
        <v>0.19230830885873543</v>
      </c>
      <c r="X3" s="37">
        <f t="shared" si="1"/>
        <v>9.7772955102252673E-2</v>
      </c>
      <c r="Y3" s="37">
        <f t="shared" si="1"/>
        <v>4.3131746731608279E-2</v>
      </c>
      <c r="Z3" s="37">
        <f t="shared" si="1"/>
        <v>6.3355138376178691E-2</v>
      </c>
      <c r="AA3" s="37">
        <f t="shared" si="1"/>
        <v>7.7298922838966055E-2</v>
      </c>
    </row>
    <row r="4" spans="1:27" x14ac:dyDescent="0.3">
      <c r="A4" s="5" t="s">
        <v>9</v>
      </c>
      <c r="B4" s="6">
        <v>1.47968088211256E-2</v>
      </c>
      <c r="C4" s="6">
        <v>1.9300083104537E-2</v>
      </c>
      <c r="D4" s="6">
        <v>0.20985961632217601</v>
      </c>
      <c r="E4" s="6">
        <v>0.14106171525681999</v>
      </c>
      <c r="F4" s="6">
        <v>9.5545619100369794E-2</v>
      </c>
      <c r="G4" s="6">
        <v>8.8418292311165797E-2</v>
      </c>
      <c r="H4" s="6">
        <v>0.14015223530957199</v>
      </c>
      <c r="I4" s="6">
        <v>3.5721090869560199E-2</v>
      </c>
      <c r="J4" s="6">
        <v>9.81789596585977E-2</v>
      </c>
      <c r="K4" s="6">
        <v>0.15696557924607599</v>
      </c>
      <c r="L4" s="8">
        <v>7.1483546351509979</v>
      </c>
      <c r="M4" t="str">
        <f>VLOOKUP(A4,'[3]Figure 6 - vacancy rates'!$A$2:$B$59,2,FALSE)</f>
        <v>Weak</v>
      </c>
      <c r="N4" t="str">
        <f>VLOOKUP(A4,OVERVIEW!$A$2:$C$63,3,FALSE)</f>
        <v>Weak</v>
      </c>
      <c r="O4" s="6"/>
    </row>
    <row r="5" spans="1:27" x14ac:dyDescent="0.3">
      <c r="A5" s="5" t="s">
        <v>10</v>
      </c>
      <c r="B5" s="6">
        <v>1.35278155789289E-2</v>
      </c>
      <c r="C5" s="6">
        <v>3.3714011070361601E-2</v>
      </c>
      <c r="D5" s="6">
        <v>0.162573041072473</v>
      </c>
      <c r="E5" s="6">
        <v>7.9441483813922895E-2</v>
      </c>
      <c r="F5" s="6">
        <v>0.12035892422498599</v>
      </c>
      <c r="G5" s="6">
        <v>0.296294038592604</v>
      </c>
      <c r="H5" s="6">
        <v>9.1262076602678793E-2</v>
      </c>
      <c r="I5" s="6">
        <v>4.5389898191832201E-2</v>
      </c>
      <c r="J5" s="6">
        <v>7.6397613354316704E-2</v>
      </c>
      <c r="K5" s="6">
        <v>8.1041097497896397E-2</v>
      </c>
      <c r="L5" s="8">
        <v>6.767482321132853</v>
      </c>
      <c r="M5" t="str">
        <f>VLOOKUP(A5,'[3]Figure 6 - vacancy rates'!$A$2:$B$59,2,FALSE)</f>
        <v>Weak</v>
      </c>
      <c r="N5" t="str">
        <f>VLOOKUP(A5,OVERVIEW!$A$2:$C$63,3,FALSE)</f>
        <v>Weak</v>
      </c>
      <c r="O5" s="6"/>
      <c r="P5" s="20" t="s">
        <v>217</v>
      </c>
    </row>
    <row r="6" spans="1:27" x14ac:dyDescent="0.3">
      <c r="A6" s="5" t="s">
        <v>11</v>
      </c>
      <c r="B6" s="6">
        <v>2.02095741581165E-2</v>
      </c>
      <c r="C6" s="6">
        <v>2.2098123182545799E-2</v>
      </c>
      <c r="D6" s="6">
        <v>0.25273351540522498</v>
      </c>
      <c r="E6" s="6">
        <v>4.2831287949236699E-2</v>
      </c>
      <c r="F6" s="6">
        <v>0.113926852961375</v>
      </c>
      <c r="G6" s="6">
        <v>0.31284139674289901</v>
      </c>
      <c r="H6" s="6">
        <v>9.9671120521983306E-2</v>
      </c>
      <c r="I6" s="6">
        <v>4.2673112448210503E-2</v>
      </c>
      <c r="J6" s="6">
        <v>3.67676879004167E-2</v>
      </c>
      <c r="K6" s="6">
        <v>5.6247328729991997E-2</v>
      </c>
      <c r="L6" s="8">
        <v>7.063963510115709</v>
      </c>
      <c r="M6" t="str">
        <f>VLOOKUP(A6,'[3]Figure 6 - vacancy rates'!$A$2:$B$59,2,FALSE)</f>
        <v>Weak</v>
      </c>
      <c r="N6" t="str">
        <f>VLOOKUP(A6,OVERVIEW!$A$2:$C$63,3,FALSE)</f>
        <v>Weak</v>
      </c>
      <c r="O6" s="6"/>
      <c r="R6" t="s">
        <v>72</v>
      </c>
      <c r="S6" t="s">
        <v>73</v>
      </c>
      <c r="T6" t="s">
        <v>74</v>
      </c>
      <c r="U6" t="s">
        <v>75</v>
      </c>
      <c r="V6" t="s">
        <v>76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</row>
    <row r="7" spans="1:27" x14ac:dyDescent="0.3">
      <c r="A7" s="5" t="s">
        <v>12</v>
      </c>
      <c r="B7" s="6">
        <v>9.3965959366494097E-3</v>
      </c>
      <c r="C7" s="6">
        <v>2.87823616334698E-2</v>
      </c>
      <c r="D7" s="6">
        <v>0.20588062441622901</v>
      </c>
      <c r="E7" s="6">
        <v>0.305191316862435</v>
      </c>
      <c r="F7" s="6">
        <v>0.15137566465633701</v>
      </c>
      <c r="G7" s="6">
        <v>7.3918274276050203E-2</v>
      </c>
      <c r="H7" s="6">
        <v>5.7972448450664002E-2</v>
      </c>
      <c r="I7" s="6">
        <v>3.73379032048327E-3</v>
      </c>
      <c r="J7" s="6">
        <v>0.131468652974471</v>
      </c>
      <c r="K7" s="6">
        <v>3.22802704732114E-2</v>
      </c>
      <c r="L7" s="8">
        <v>5.9403319114786113</v>
      </c>
      <c r="M7" t="str">
        <f>VLOOKUP(A7,'[3]Figure 6 - vacancy rates'!$A$2:$B$59,2,FALSE)</f>
        <v>Strong</v>
      </c>
      <c r="N7" t="str">
        <f>VLOOKUP(A7,OVERVIEW!$A$2:$C$63,3,FALSE)</f>
        <v>Strong</v>
      </c>
      <c r="O7" s="6"/>
      <c r="Q7" t="s">
        <v>135</v>
      </c>
      <c r="R7" s="6">
        <f>AVERAGEIF($N$2:$N$63,$Q7,B$2:B$64)</f>
        <v>1.0629253684729615E-2</v>
      </c>
      <c r="S7" s="6">
        <f t="shared" ref="S7:AA8" si="2">AVERAGEIF($N$2:$N$63,$Q7,C$2:C$64)</f>
        <v>3.1370349923505937E-2</v>
      </c>
      <c r="T7" s="6">
        <f t="shared" si="2"/>
        <v>0.19373509255164756</v>
      </c>
      <c r="U7" s="6">
        <f t="shared" si="2"/>
        <v>0.25619043516788198</v>
      </c>
      <c r="V7" s="6">
        <f t="shared" si="2"/>
        <v>0.10804676213117838</v>
      </c>
      <c r="W7" s="6">
        <f t="shared" si="2"/>
        <v>0.14718388985364103</v>
      </c>
      <c r="X7" s="6">
        <f t="shared" si="2"/>
        <v>8.1619465518942516E-2</v>
      </c>
      <c r="Y7" s="6">
        <f t="shared" si="2"/>
        <v>3.6494544829547115E-2</v>
      </c>
      <c r="Z7" s="6">
        <f t="shared" si="2"/>
        <v>8.0923284050525318E-2</v>
      </c>
      <c r="AA7" s="6">
        <f t="shared" si="2"/>
        <v>5.3806922288400533E-2</v>
      </c>
    </row>
    <row r="8" spans="1:27" x14ac:dyDescent="0.3">
      <c r="A8" s="5" t="s">
        <v>13</v>
      </c>
      <c r="B8" s="6">
        <v>9.7024518206217294E-3</v>
      </c>
      <c r="C8" s="6">
        <v>1.8665362339331401E-2</v>
      </c>
      <c r="D8" s="6">
        <v>0.19959601880686201</v>
      </c>
      <c r="E8" s="6">
        <v>6.3262693293321001E-2</v>
      </c>
      <c r="F8" s="6">
        <v>7.34294962882973E-2</v>
      </c>
      <c r="G8" s="6">
        <v>0.30415433411908299</v>
      </c>
      <c r="H8" s="6">
        <v>7.3314155766051201E-2</v>
      </c>
      <c r="I8" s="6">
        <v>7.8619417609128606E-2</v>
      </c>
      <c r="J8" s="6">
        <v>3.5066057951644101E-2</v>
      </c>
      <c r="K8" s="6">
        <v>0.14419001200566001</v>
      </c>
      <c r="L8" s="8">
        <v>7.3588425385712162</v>
      </c>
      <c r="M8" t="str">
        <f>VLOOKUP(A8,'[3]Figure 6 - vacancy rates'!$A$2:$B$59,2,FALSE)</f>
        <v>Moderately Weak</v>
      </c>
      <c r="N8" t="str">
        <f>VLOOKUP(A8,OVERVIEW!$A$2:$C$63,3,FALSE)</f>
        <v>Weak</v>
      </c>
      <c r="O8" s="6"/>
      <c r="Q8" t="s">
        <v>136</v>
      </c>
      <c r="R8" s="6">
        <f>AVERAGEIF($N$2:$N$63,$Q8,B$2:B$64)</f>
        <v>1.3137895943658232E-2</v>
      </c>
      <c r="S8" s="6">
        <f>AVERAGEIF($N$2:$N$63,$Q8,C$2:C$64)</f>
        <v>3.2577676961444736E-2</v>
      </c>
      <c r="T8" s="6">
        <f t="shared" si="2"/>
        <v>0.22725427935970274</v>
      </c>
      <c r="U8" s="6">
        <f t="shared" si="2"/>
        <v>0.1592275807824865</v>
      </c>
      <c r="V8" s="6">
        <f>AVERAGEIF($N$2:$N$63,$Q8,F$2:F$64)</f>
        <v>0.1005797662780825</v>
      </c>
      <c r="W8" s="6">
        <f t="shared" si="2"/>
        <v>0.1936188080106242</v>
      </c>
      <c r="X8" s="6">
        <f t="shared" si="2"/>
        <v>9.8605033757344973E-2</v>
      </c>
      <c r="Y8" s="6">
        <f t="shared" si="2"/>
        <v>4.2409843443829011E-2</v>
      </c>
      <c r="Z8" s="6">
        <f t="shared" si="2"/>
        <v>5.7359292849381426E-2</v>
      </c>
      <c r="AA8" s="6">
        <f t="shared" si="2"/>
        <v>7.5229822613445782E-2</v>
      </c>
    </row>
    <row r="9" spans="1:27" x14ac:dyDescent="0.3">
      <c r="A9" s="5" t="s">
        <v>14</v>
      </c>
      <c r="B9" s="6">
        <v>8.2428439505290094E-3</v>
      </c>
      <c r="C9" s="6">
        <v>5.1456977115585702E-2</v>
      </c>
      <c r="D9" s="6">
        <v>0.26307566501413399</v>
      </c>
      <c r="E9" s="6">
        <v>0.18491738836220001</v>
      </c>
      <c r="F9" s="6">
        <v>9.86222780873834E-2</v>
      </c>
      <c r="G9" s="6">
        <v>0.183484763547378</v>
      </c>
      <c r="H9" s="6">
        <v>6.4433378937911304E-2</v>
      </c>
      <c r="I9" s="6">
        <v>8.0545371657889196E-3</v>
      </c>
      <c r="J9" s="6">
        <v>7.3567929390803005E-2</v>
      </c>
      <c r="K9" s="6">
        <v>6.4144238428287398E-2</v>
      </c>
      <c r="L9" s="8">
        <v>6.629226137268792</v>
      </c>
      <c r="M9" t="str">
        <f>VLOOKUP(A9,'[3]Figure 6 - vacancy rates'!$A$2:$B$59,2,FALSE)</f>
        <v>Weak</v>
      </c>
      <c r="N9" t="str">
        <f>VLOOKUP(A9,OVERVIEW!$A$2:$C$63,3,FALSE)</f>
        <v>Weak</v>
      </c>
      <c r="O9" s="6"/>
    </row>
    <row r="10" spans="1:27" x14ac:dyDescent="0.3">
      <c r="A10" s="5" t="s">
        <v>15</v>
      </c>
      <c r="B10" s="6">
        <v>5.8780360460837901E-3</v>
      </c>
      <c r="C10" s="6">
        <v>6.9947249835941999E-2</v>
      </c>
      <c r="D10" s="6">
        <v>0.185931048121287</v>
      </c>
      <c r="E10" s="6">
        <v>0.35229600555276802</v>
      </c>
      <c r="F10" s="6">
        <v>0.120535779635714</v>
      </c>
      <c r="G10" s="6">
        <v>8.4259946817095796E-2</v>
      </c>
      <c r="H10" s="6">
        <v>6.8244398031181597E-2</v>
      </c>
      <c r="I10" s="6">
        <v>1.4104914139487E-2</v>
      </c>
      <c r="J10" s="6">
        <v>5.4218475148047202E-2</v>
      </c>
      <c r="K10" s="6">
        <v>4.4584146672393701E-2</v>
      </c>
      <c r="L10" s="8">
        <v>4.5968899029101875</v>
      </c>
      <c r="M10" t="str">
        <f>VLOOKUP(A10,'[3]Figure 6 - vacancy rates'!$A$2:$B$59,2,FALSE)</f>
        <v>Strong</v>
      </c>
      <c r="N10" t="str">
        <f>VLOOKUP(A10,OVERVIEW!$A$2:$C$63,3,FALSE)</f>
        <v>Strong</v>
      </c>
      <c r="O10" s="6"/>
      <c r="R10" t="s">
        <v>219</v>
      </c>
      <c r="S10" t="s">
        <v>74</v>
      </c>
      <c r="T10" t="s">
        <v>218</v>
      </c>
      <c r="U10" t="s">
        <v>76</v>
      </c>
      <c r="V10" t="s">
        <v>220</v>
      </c>
    </row>
    <row r="11" spans="1:27" x14ac:dyDescent="0.3">
      <c r="A11" s="5" t="s">
        <v>16</v>
      </c>
      <c r="B11" s="6">
        <v>1.0770375079985101E-2</v>
      </c>
      <c r="C11" s="6">
        <v>3.7559060329588202E-2</v>
      </c>
      <c r="D11" s="6">
        <v>0.36122502309468801</v>
      </c>
      <c r="E11" s="6">
        <v>0.172664619018398</v>
      </c>
      <c r="F11" s="6">
        <v>0.13347737604747301</v>
      </c>
      <c r="G11" s="6">
        <v>0.105818736064157</v>
      </c>
      <c r="H11" s="6">
        <v>9.7110220121519097E-2</v>
      </c>
      <c r="I11" s="6">
        <v>1.79796003568236E-2</v>
      </c>
      <c r="J11" s="6">
        <v>5.3038249431429499E-2</v>
      </c>
      <c r="K11" s="6">
        <v>1.0356740455938899E-2</v>
      </c>
      <c r="L11" s="8">
        <v>7.1134106801729233</v>
      </c>
      <c r="M11" t="str">
        <f>VLOOKUP(A11,'[3]Figure 6 - vacancy rates'!$A$2:$B$59,2,FALSE)</f>
        <v>Moderately Weak</v>
      </c>
      <c r="N11" t="str">
        <f>VLOOKUP(A11,OVERVIEW!$A$2:$C$63,3,FALSE)</f>
        <v>Weak</v>
      </c>
      <c r="O11" s="6"/>
      <c r="Q11" t="s">
        <v>221</v>
      </c>
      <c r="R11" s="8">
        <f>(W7+AA7)</f>
        <v>0.20099081214204156</v>
      </c>
      <c r="S11" s="8">
        <f t="shared" ref="S11:U12" si="3">T7</f>
        <v>0.19373509255164756</v>
      </c>
      <c r="T11" s="8">
        <f t="shared" si="3"/>
        <v>0.25619043516788198</v>
      </c>
      <c r="U11" s="8">
        <f t="shared" si="3"/>
        <v>0.10804676213117838</v>
      </c>
      <c r="V11" s="8">
        <f>(R7+S7+X7+Y7+Z7)</f>
        <v>0.24103689800725051</v>
      </c>
    </row>
    <row r="12" spans="1:27" x14ac:dyDescent="0.3">
      <c r="A12" s="5" t="s">
        <v>17</v>
      </c>
      <c r="B12" s="6">
        <v>7.4893523725642602E-3</v>
      </c>
      <c r="C12" s="6">
        <v>3.4376056454788702E-2</v>
      </c>
      <c r="D12" s="6">
        <v>0.19976642183486901</v>
      </c>
      <c r="E12" s="6">
        <v>0.31772267513039698</v>
      </c>
      <c r="F12" s="6">
        <v>6.8418356200377103E-2</v>
      </c>
      <c r="G12" s="6">
        <v>0.15371931103223399</v>
      </c>
      <c r="H12" s="6">
        <v>7.9136265963703101E-2</v>
      </c>
      <c r="I12" s="6">
        <v>2.0366974563387E-2</v>
      </c>
      <c r="J12" s="6">
        <v>9.9652573897592994E-2</v>
      </c>
      <c r="K12" s="6">
        <v>1.9352012550086201E-2</v>
      </c>
      <c r="L12" s="8">
        <v>4.9134966874678403</v>
      </c>
      <c r="M12" t="str">
        <f>VLOOKUP(A12,'[3]Figure 6 - vacancy rates'!$A$2:$B$59,2,FALSE)</f>
        <v>Strong</v>
      </c>
      <c r="N12" t="str">
        <f>VLOOKUP(A12,OVERVIEW!$A$2:$C$63,3,FALSE)</f>
        <v>Strong</v>
      </c>
      <c r="O12" s="6"/>
      <c r="Q12" t="s">
        <v>222</v>
      </c>
      <c r="R12" s="8">
        <f>(W8+AA8)</f>
        <v>0.26884863062407</v>
      </c>
      <c r="S12" s="8">
        <f t="shared" si="3"/>
        <v>0.22725427935970274</v>
      </c>
      <c r="T12" s="8">
        <f t="shared" si="3"/>
        <v>0.1592275807824865</v>
      </c>
      <c r="U12" s="8">
        <f t="shared" si="3"/>
        <v>0.1005797662780825</v>
      </c>
      <c r="V12" s="8">
        <f>(R8+S8+X8+Y8+Z8)</f>
        <v>0.24408974295565838</v>
      </c>
    </row>
    <row r="13" spans="1:27" x14ac:dyDescent="0.3">
      <c r="A13" s="5" t="s">
        <v>18</v>
      </c>
      <c r="B13" s="6">
        <v>1.03201456359499E-2</v>
      </c>
      <c r="C13" s="6">
        <v>3.8126010052276602E-2</v>
      </c>
      <c r="D13" s="6">
        <v>0.190584868965021</v>
      </c>
      <c r="E13" s="6">
        <v>0.36475628215863398</v>
      </c>
      <c r="F13" s="6">
        <v>8.9650983734701206E-2</v>
      </c>
      <c r="G13" s="6">
        <v>9.7069229791276898E-2</v>
      </c>
      <c r="H13" s="6">
        <v>6.6794230621761194E-2</v>
      </c>
      <c r="I13" s="6">
        <v>1.53320662738958E-2</v>
      </c>
      <c r="J13" s="6">
        <v>6.3485714849808805E-2</v>
      </c>
      <c r="K13" s="6">
        <v>6.3880467916674705E-2</v>
      </c>
      <c r="L13" s="8">
        <v>5.7180218462214567</v>
      </c>
      <c r="M13" t="str">
        <f>VLOOKUP(A13,'[3]Figure 6 - vacancy rates'!$A$2:$B$59,2,FALSE)</f>
        <v>Strong</v>
      </c>
      <c r="N13" t="str">
        <f>VLOOKUP(A13,OVERVIEW!$A$2:$C$63,3,FALSE)</f>
        <v>Strong</v>
      </c>
      <c r="O13" s="6"/>
    </row>
    <row r="14" spans="1:27" x14ac:dyDescent="0.3">
      <c r="A14" s="5" t="s">
        <v>19</v>
      </c>
      <c r="B14" s="6">
        <v>8.0790843763289995E-3</v>
      </c>
      <c r="C14" s="6">
        <v>1.4377521401529E-2</v>
      </c>
      <c r="D14" s="6">
        <v>0.155125998299395</v>
      </c>
      <c r="E14" s="6">
        <v>8.7308087939967596E-2</v>
      </c>
      <c r="F14" s="6">
        <v>0.113188529971253</v>
      </c>
      <c r="G14" s="6">
        <v>0.27526565415123799</v>
      </c>
      <c r="H14" s="6">
        <v>6.17149352743449E-2</v>
      </c>
      <c r="I14" s="6">
        <v>4.0352689111732502E-2</v>
      </c>
      <c r="J14" s="6">
        <v>4.8169476068630597E-2</v>
      </c>
      <c r="K14" s="6">
        <v>0.19641802340558101</v>
      </c>
      <c r="L14" s="8">
        <v>6.9310965785423244</v>
      </c>
      <c r="M14" t="str">
        <f>VLOOKUP(A14,'[3]Figure 6 - vacancy rates'!$A$2:$B$59,2,FALSE)</f>
        <v>Weak</v>
      </c>
      <c r="N14" t="str">
        <f>VLOOKUP(A14,OVERVIEW!$A$2:$C$63,3,FALSE)</f>
        <v>Weak</v>
      </c>
      <c r="O14" s="6"/>
    </row>
    <row r="15" spans="1:27" x14ac:dyDescent="0.3">
      <c r="A15" s="5" t="s">
        <v>20</v>
      </c>
      <c r="B15" s="6">
        <v>1.47041971447451E-2</v>
      </c>
      <c r="C15" s="6">
        <v>2.1537319551721699E-2</v>
      </c>
      <c r="D15" s="6">
        <v>0.224336603546267</v>
      </c>
      <c r="E15" s="6">
        <v>0.27888216683405598</v>
      </c>
      <c r="F15" s="6">
        <v>0.178950530302591</v>
      </c>
      <c r="G15" s="6">
        <v>0.131190053340073</v>
      </c>
      <c r="H15" s="6">
        <v>9.5802792103285697E-2</v>
      </c>
      <c r="I15" s="6">
        <v>9.2335780197945402E-3</v>
      </c>
      <c r="J15" s="6">
        <v>2.83637367442926E-2</v>
      </c>
      <c r="K15" s="6">
        <v>1.6999022413172901E-2</v>
      </c>
      <c r="L15" s="8">
        <v>4.0177620370017975</v>
      </c>
      <c r="M15" t="str">
        <f>VLOOKUP(A15,'[3]Figure 6 - vacancy rates'!$A$2:$B$59,2,FALSE)</f>
        <v>Moderately Strong</v>
      </c>
      <c r="N15" t="str">
        <f>VLOOKUP(A15,OVERVIEW!$A$2:$C$63,3,FALSE)</f>
        <v>Strong</v>
      </c>
      <c r="O15" s="6"/>
    </row>
    <row r="16" spans="1:27" x14ac:dyDescent="0.3">
      <c r="A16" s="5" t="s">
        <v>21</v>
      </c>
      <c r="B16" s="6">
        <v>6.0221850203709499E-3</v>
      </c>
      <c r="C16" s="6">
        <v>5.7629784181459302E-2</v>
      </c>
      <c r="D16" s="6">
        <v>0.25244687501910201</v>
      </c>
      <c r="E16" s="6">
        <v>0.33189346018725002</v>
      </c>
      <c r="F16" s="6">
        <v>0.115511166379738</v>
      </c>
      <c r="G16" s="6">
        <v>7.5299928500126095E-2</v>
      </c>
      <c r="H16" s="6">
        <v>7.0043826467563602E-2</v>
      </c>
      <c r="I16" s="6">
        <v>7.6809100022382799E-3</v>
      </c>
      <c r="J16" s="6">
        <v>6.1756684348416697E-2</v>
      </c>
      <c r="K16" s="6">
        <v>2.1715179893735399E-2</v>
      </c>
      <c r="L16" s="8">
        <v>4.3213230453181284</v>
      </c>
      <c r="M16" t="str">
        <f>VLOOKUP(A16,'[3]Figure 6 - vacancy rates'!$A$2:$B$59,2,FALSE)</f>
        <v>Strong</v>
      </c>
      <c r="N16" t="str">
        <f>VLOOKUP(A16,OVERVIEW!$A$2:$C$63,3,FALSE)</f>
        <v>Strong</v>
      </c>
      <c r="O16" s="6"/>
    </row>
    <row r="17" spans="1:15" x14ac:dyDescent="0.3">
      <c r="A17" s="5" t="s">
        <v>22</v>
      </c>
      <c r="B17" s="6">
        <v>1.8460031522591101E-2</v>
      </c>
      <c r="C17" s="6">
        <v>2.2164148970838699E-2</v>
      </c>
      <c r="D17" s="6">
        <v>0.19897557937900001</v>
      </c>
      <c r="E17" s="6">
        <v>0.10732935949436399</v>
      </c>
      <c r="F17" s="6">
        <v>7.91253801218708E-2</v>
      </c>
      <c r="G17" s="6">
        <v>0.1292416806301</v>
      </c>
      <c r="H17" s="6">
        <v>0.11939532433546</v>
      </c>
      <c r="I17" s="6">
        <v>9.7212436798137E-2</v>
      </c>
      <c r="J17" s="6">
        <v>0.17017828025120799</v>
      </c>
      <c r="K17" s="6">
        <v>5.79177784964304E-2</v>
      </c>
      <c r="L17" s="8">
        <v>6.0588946023444912</v>
      </c>
      <c r="M17" t="str">
        <f>VLOOKUP(A17,'[3]Figure 6 - vacancy rates'!$A$2:$B$59,2,FALSE)</f>
        <v>Weak</v>
      </c>
      <c r="N17" t="str">
        <f>VLOOKUP(A17,OVERVIEW!$A$2:$C$63,3,FALSE)</f>
        <v>Weak</v>
      </c>
      <c r="O17" s="6"/>
    </row>
    <row r="18" spans="1:15" x14ac:dyDescent="0.3">
      <c r="A18" s="5" t="s">
        <v>23</v>
      </c>
      <c r="B18" s="6">
        <v>2.4079975032324698E-2</v>
      </c>
      <c r="C18" s="6">
        <v>4.1589432920408703E-2</v>
      </c>
      <c r="D18" s="6">
        <v>0.23910866170374401</v>
      </c>
      <c r="E18" s="6">
        <v>0.19508303680949199</v>
      </c>
      <c r="F18" s="6">
        <v>9.4253175043544704E-2</v>
      </c>
      <c r="G18" s="6">
        <v>7.6167488586935297E-2</v>
      </c>
      <c r="H18" s="6">
        <v>8.1527163317857407E-2</v>
      </c>
      <c r="I18" s="6">
        <v>0.20798050373173399</v>
      </c>
      <c r="J18" s="6">
        <v>2.8462950365063699E-2</v>
      </c>
      <c r="K18" s="6">
        <v>1.17476124888959E-2</v>
      </c>
      <c r="L18" s="8">
        <v>6.7703201123001087</v>
      </c>
      <c r="M18" t="str">
        <f>VLOOKUP(A18,'[3]Figure 6 - vacancy rates'!$A$2:$B$59,2,FALSE)</f>
        <v>Moderately Strong</v>
      </c>
      <c r="N18" t="str">
        <f>VLOOKUP(A18,OVERVIEW!$A$2:$C$63,3,FALSE)</f>
        <v>Strong</v>
      </c>
      <c r="O18" s="6"/>
    </row>
    <row r="19" spans="1:15" x14ac:dyDescent="0.3">
      <c r="A19" s="5" t="s">
        <v>24</v>
      </c>
      <c r="B19" s="6">
        <v>1.17307770582743E-2</v>
      </c>
      <c r="C19" s="6">
        <v>2.8473985257933401E-2</v>
      </c>
      <c r="D19" s="6">
        <v>0.27752683084461599</v>
      </c>
      <c r="E19" s="6">
        <v>0.12655870216229301</v>
      </c>
      <c r="F19" s="6">
        <v>0.119867350287244</v>
      </c>
      <c r="G19" s="6">
        <v>0.24764931662293299</v>
      </c>
      <c r="H19" s="6">
        <v>0.106538192780723</v>
      </c>
      <c r="I19" s="6">
        <v>1.9927818493376201E-2</v>
      </c>
      <c r="J19" s="6">
        <v>5.3683584200688798E-2</v>
      </c>
      <c r="K19" s="6">
        <v>8.0434422919182305E-3</v>
      </c>
      <c r="L19" s="8">
        <v>6.161350748294403</v>
      </c>
      <c r="M19" t="str">
        <f>VLOOKUP(A19,'[3]Figure 6 - vacancy rates'!$A$2:$B$59,2,FALSE)</f>
        <v>Strong</v>
      </c>
      <c r="N19" t="str">
        <f>VLOOKUP(A19,OVERVIEW!$A$2:$C$63,3,FALSE)</f>
        <v>Strong</v>
      </c>
      <c r="O19" s="6"/>
    </row>
    <row r="20" spans="1:15" x14ac:dyDescent="0.3">
      <c r="A20" s="5" t="s">
        <v>25</v>
      </c>
      <c r="B20" s="6">
        <v>8.39617908326162E-3</v>
      </c>
      <c r="C20" s="6">
        <v>4.5090281008079297E-2</v>
      </c>
      <c r="D20" s="6">
        <v>0.32604371358599799</v>
      </c>
      <c r="E20" s="6">
        <v>0.221261840939179</v>
      </c>
      <c r="F20" s="6">
        <v>6.1907484896453702E-2</v>
      </c>
      <c r="G20" s="6">
        <v>0.11682618157916</v>
      </c>
      <c r="H20" s="6">
        <v>0.12560570763156201</v>
      </c>
      <c r="I20" s="6">
        <v>2.6051854626952201E-2</v>
      </c>
      <c r="J20" s="6">
        <v>2.9195454174800101E-2</v>
      </c>
      <c r="K20" s="6">
        <v>3.9621302474553199E-2</v>
      </c>
      <c r="L20" s="8">
        <v>6.8375344836034939</v>
      </c>
      <c r="M20" t="str">
        <f>VLOOKUP(A20,'[3]Figure 6 - vacancy rates'!$A$2:$B$59,2,FALSE)</f>
        <v>Weak</v>
      </c>
      <c r="N20" t="str">
        <f>VLOOKUP(A20,OVERVIEW!$A$2:$C$63,3,FALSE)</f>
        <v>Weak</v>
      </c>
      <c r="O20" s="6"/>
    </row>
    <row r="21" spans="1:15" x14ac:dyDescent="0.3">
      <c r="A21" s="5" t="s">
        <v>26</v>
      </c>
      <c r="B21" s="6">
        <v>1.8614355298022401E-2</v>
      </c>
      <c r="C21" s="6">
        <v>2.71013470009673E-2</v>
      </c>
      <c r="D21" s="6">
        <v>0.25244896798430999</v>
      </c>
      <c r="E21" s="6">
        <v>0.18310964062802099</v>
      </c>
      <c r="F21" s="6">
        <v>0.114010180920117</v>
      </c>
      <c r="G21" s="6">
        <v>0.115284637089742</v>
      </c>
      <c r="H21" s="6">
        <v>0.120061403820656</v>
      </c>
      <c r="I21" s="6">
        <v>2.8970183644846902E-2</v>
      </c>
      <c r="J21" s="6">
        <v>0.10442075166614399</v>
      </c>
      <c r="K21" s="6">
        <v>3.5978531947174201E-2</v>
      </c>
      <c r="L21" s="8">
        <v>6.791558672166345</v>
      </c>
      <c r="M21" t="str">
        <f>VLOOKUP(A21,'[3]Figure 6 - vacancy rates'!$A$2:$B$59,2,FALSE)</f>
        <v>Weak</v>
      </c>
      <c r="N21" t="str">
        <f>VLOOKUP(A21,OVERVIEW!$A$2:$C$63,3,FALSE)</f>
        <v>Weak</v>
      </c>
      <c r="O21" s="6"/>
    </row>
    <row r="22" spans="1:15" x14ac:dyDescent="0.3">
      <c r="A22" s="5" t="s">
        <v>27</v>
      </c>
      <c r="B22" s="6">
        <v>8.2824460263523306E-3</v>
      </c>
      <c r="C22" s="6">
        <v>3.89962733154341E-2</v>
      </c>
      <c r="D22" s="6">
        <v>0.26359217518809203</v>
      </c>
      <c r="E22" s="6">
        <v>0.189507283692916</v>
      </c>
      <c r="F22" s="6">
        <v>9.7436777099744201E-2</v>
      </c>
      <c r="G22" s="6">
        <v>0.10885474566778899</v>
      </c>
      <c r="H22" s="6">
        <v>8.9830023915620505E-2</v>
      </c>
      <c r="I22" s="6">
        <v>7.3599095125119101E-3</v>
      </c>
      <c r="J22" s="6">
        <v>0.103893184679536</v>
      </c>
      <c r="K22" s="6">
        <v>9.2247180902003498E-2</v>
      </c>
      <c r="L22" s="8">
        <v>5.2234537446931162</v>
      </c>
      <c r="M22" t="e">
        <f>VLOOKUP(A22,'[3]Figure 6 - vacancy rates'!$A$2:$B$59,2,FALSE)</f>
        <v>#N/A</v>
      </c>
      <c r="N22" t="e">
        <f>VLOOKUP(A22,OVERVIEW!$A$2:$C$63,3,FALSE)</f>
        <v>#N/A</v>
      </c>
      <c r="O22" s="6"/>
    </row>
    <row r="23" spans="1:15" x14ac:dyDescent="0.3">
      <c r="A23" s="5" t="s">
        <v>28</v>
      </c>
      <c r="B23" s="6">
        <v>1.1492155962687999E-2</v>
      </c>
      <c r="C23" s="6">
        <v>5.8202879583322202E-2</v>
      </c>
      <c r="D23" s="6">
        <v>3.2565766377590101E-2</v>
      </c>
      <c r="E23" s="6">
        <v>0.502677200877654</v>
      </c>
      <c r="F23" s="6">
        <v>5.3205970493455899E-2</v>
      </c>
      <c r="G23" s="6">
        <v>8.7234241461812703E-2</v>
      </c>
      <c r="H23" s="6">
        <v>3.04469904291059E-2</v>
      </c>
      <c r="I23" s="6">
        <v>3.2740854979286098E-4</v>
      </c>
      <c r="J23" s="6">
        <v>0.21355443262363599</v>
      </c>
      <c r="K23" s="6">
        <v>1.02929536409418E-2</v>
      </c>
      <c r="L23" s="8">
        <v>3.2395240660184377</v>
      </c>
      <c r="M23" t="e">
        <f>VLOOKUP(A23,'[3]Figure 6 - vacancy rates'!$A$2:$B$59,2,FALSE)</f>
        <v>#N/A</v>
      </c>
      <c r="N23" t="e">
        <f>VLOOKUP(A23,OVERVIEW!$A$2:$C$63,3,FALSE)</f>
        <v>#N/A</v>
      </c>
      <c r="O23" s="6"/>
    </row>
    <row r="24" spans="1:15" x14ac:dyDescent="0.3">
      <c r="A24" s="5" t="s">
        <v>29</v>
      </c>
      <c r="B24" s="6">
        <v>1.2515533740976E-2</v>
      </c>
      <c r="C24" s="6">
        <v>2.4360060933193001E-2</v>
      </c>
      <c r="D24" s="6">
        <v>0.20914797876696301</v>
      </c>
      <c r="E24" s="6">
        <v>0.26111311677079302</v>
      </c>
      <c r="F24" s="6">
        <v>0.142737122011033</v>
      </c>
      <c r="G24" s="6">
        <v>9.7423429419946195E-2</v>
      </c>
      <c r="H24" s="6">
        <v>0.12556164115809401</v>
      </c>
      <c r="I24" s="6">
        <v>2.6984991780180399E-2</v>
      </c>
      <c r="J24" s="6">
        <v>7.2506936292485002E-2</v>
      </c>
      <c r="K24" s="6">
        <v>2.7649189126336501E-2</v>
      </c>
      <c r="L24" s="8">
        <v>5.5957597008935318</v>
      </c>
      <c r="M24" t="str">
        <f>VLOOKUP(A24,'[3]Figure 6 - vacancy rates'!$A$2:$B$59,2,FALSE)</f>
        <v>Moderately Strong</v>
      </c>
      <c r="N24" t="str">
        <f>VLOOKUP(A24,OVERVIEW!$A$2:$C$63,3,FALSE)</f>
        <v>Strong</v>
      </c>
      <c r="O24" s="6"/>
    </row>
    <row r="25" spans="1:15" x14ac:dyDescent="0.3">
      <c r="A25" s="5" t="s">
        <v>30</v>
      </c>
      <c r="B25" s="6">
        <v>1.0037141020439001E-2</v>
      </c>
      <c r="C25" s="6">
        <v>2.39810872641219E-2</v>
      </c>
      <c r="D25" s="6">
        <v>0.25987790627968499</v>
      </c>
      <c r="E25" s="6">
        <v>0.28038198924227797</v>
      </c>
      <c r="F25" s="6">
        <v>0.14887698235614899</v>
      </c>
      <c r="G25" s="6">
        <v>9.6766321089971297E-2</v>
      </c>
      <c r="H25" s="6">
        <v>6.7329414578932198E-2</v>
      </c>
      <c r="I25" s="6">
        <v>8.0856222327423902E-3</v>
      </c>
      <c r="J25" s="6">
        <v>9.6610144642543902E-2</v>
      </c>
      <c r="K25" s="6">
        <v>8.0533912931383903E-3</v>
      </c>
      <c r="L25" s="8">
        <v>3.8508005671211269</v>
      </c>
      <c r="M25" t="e">
        <f>VLOOKUP(A25,'[3]Figure 6 - vacancy rates'!$A$2:$B$59,2,FALSE)</f>
        <v>#N/A</v>
      </c>
      <c r="N25" t="e">
        <f>VLOOKUP(A25,OVERVIEW!$A$2:$C$63,3,FALSE)</f>
        <v>#N/A</v>
      </c>
      <c r="O25" s="6"/>
    </row>
    <row r="26" spans="1:15" x14ac:dyDescent="0.3">
      <c r="A26" s="5" t="s">
        <v>31</v>
      </c>
      <c r="B26" s="6">
        <v>1.08281928003319E-2</v>
      </c>
      <c r="C26" s="6">
        <v>1.43524522647294E-2</v>
      </c>
      <c r="D26" s="6">
        <v>0.124973118776405</v>
      </c>
      <c r="E26" s="6">
        <v>0.13305021717002299</v>
      </c>
      <c r="F26" s="6">
        <v>4.63383837428556E-2</v>
      </c>
      <c r="G26" s="6">
        <v>0.377570802413846</v>
      </c>
      <c r="H26" s="6">
        <v>8.2087141604251193E-2</v>
      </c>
      <c r="I26" s="6">
        <v>8.3353553922032197E-2</v>
      </c>
      <c r="J26" s="6">
        <v>5.5328588079065003E-2</v>
      </c>
      <c r="K26" s="6">
        <v>7.2117549226460201E-2</v>
      </c>
      <c r="L26" s="8">
        <v>6.3257075774387852</v>
      </c>
      <c r="M26" t="str">
        <f>VLOOKUP(A26,'[3]Figure 6 - vacancy rates'!$A$2:$B$59,2,FALSE)</f>
        <v>Strong</v>
      </c>
      <c r="N26" t="str">
        <f>VLOOKUP(A26,OVERVIEW!$A$2:$C$63,3,FALSE)</f>
        <v>Strong</v>
      </c>
      <c r="O26" s="6"/>
    </row>
    <row r="27" spans="1:15" x14ac:dyDescent="0.3">
      <c r="A27" s="5" t="s">
        <v>32</v>
      </c>
      <c r="B27" s="6">
        <v>1.08761829891659E-2</v>
      </c>
      <c r="C27" s="6">
        <v>2.1760241376793998E-2</v>
      </c>
      <c r="D27" s="6">
        <v>0.117903246030423</v>
      </c>
      <c r="E27" s="6">
        <v>0.11232863499618299</v>
      </c>
      <c r="F27" s="6">
        <v>0.103776361574627</v>
      </c>
      <c r="G27" s="6">
        <v>0.26900629544875698</v>
      </c>
      <c r="H27" s="6">
        <v>7.2550436990814801E-2</v>
      </c>
      <c r="I27" s="6">
        <v>8.8838947779305302E-2</v>
      </c>
      <c r="J27" s="6">
        <v>4.5042223486488502E-2</v>
      </c>
      <c r="K27" s="6">
        <v>0.15791742932744199</v>
      </c>
      <c r="L27" s="8">
        <v>6.285054639048691</v>
      </c>
      <c r="M27" t="str">
        <f>VLOOKUP(A27,'[3]Figure 6 - vacancy rates'!$A$2:$B$59,2,FALSE)</f>
        <v>Moderately Weak</v>
      </c>
      <c r="N27" t="str">
        <f>VLOOKUP(A27,OVERVIEW!$A$2:$C$63,3,FALSE)</f>
        <v>Weak</v>
      </c>
      <c r="O27" s="6"/>
    </row>
    <row r="28" spans="1:15" x14ac:dyDescent="0.3">
      <c r="A28" s="5" t="s">
        <v>33</v>
      </c>
      <c r="B28" s="6">
        <v>8.3513663652535798E-3</v>
      </c>
      <c r="C28" s="6">
        <v>3.71176961696442E-2</v>
      </c>
      <c r="D28" s="6">
        <v>0.27226185455361102</v>
      </c>
      <c r="E28" s="6">
        <v>0.200738292466285</v>
      </c>
      <c r="F28" s="6">
        <v>6.5914338659930405E-2</v>
      </c>
      <c r="G28" s="6">
        <v>0.17720333638998301</v>
      </c>
      <c r="H28" s="6">
        <v>8.7640506254005698E-2</v>
      </c>
      <c r="I28" s="6">
        <v>2.7387660911726099E-2</v>
      </c>
      <c r="J28" s="6">
        <v>7.0790022041818002E-2</v>
      </c>
      <c r="K28" s="6">
        <v>5.2594926187743501E-2</v>
      </c>
      <c r="L28" s="8">
        <v>7.7478353501852864</v>
      </c>
      <c r="M28" t="str">
        <f>VLOOKUP(A28,'[3]Figure 6 - vacancy rates'!$A$2:$B$59,2,FALSE)</f>
        <v>Weak</v>
      </c>
      <c r="N28" t="str">
        <f>VLOOKUP(A28,OVERVIEW!$A$2:$C$63,3,FALSE)</f>
        <v>Weak</v>
      </c>
      <c r="O28" s="6"/>
    </row>
    <row r="29" spans="1:15" x14ac:dyDescent="0.3">
      <c r="A29" s="5" t="s">
        <v>34</v>
      </c>
      <c r="B29" s="6">
        <v>1.30081870372555E-2</v>
      </c>
      <c r="C29" s="6">
        <v>4.6644001834949302E-2</v>
      </c>
      <c r="D29" s="6">
        <v>0.251344560102015</v>
      </c>
      <c r="E29" s="6">
        <v>0.22962632306016301</v>
      </c>
      <c r="F29" s="6">
        <v>9.4660100905186506E-2</v>
      </c>
      <c r="G29" s="6">
        <v>0.11073553748064</v>
      </c>
      <c r="H29" s="6">
        <v>0.156897075785627</v>
      </c>
      <c r="I29" s="6">
        <v>2.41079142482905E-2</v>
      </c>
      <c r="J29" s="6">
        <v>4.8061262744880803E-2</v>
      </c>
      <c r="K29" s="6">
        <v>2.4915036800992E-2</v>
      </c>
      <c r="L29" s="8">
        <v>6.471787585504071</v>
      </c>
      <c r="M29" t="str">
        <f>VLOOKUP(A29,'[3]Figure 6 - vacancy rates'!$A$2:$B$59,2,FALSE)</f>
        <v>Moderately Weak</v>
      </c>
      <c r="N29" t="str">
        <f>VLOOKUP(A29,OVERVIEW!$A$2:$C$63,3,FALSE)</f>
        <v>Weak</v>
      </c>
      <c r="O29" s="6"/>
    </row>
    <row r="30" spans="1:15" x14ac:dyDescent="0.3">
      <c r="A30" s="5" t="s">
        <v>35</v>
      </c>
      <c r="B30" s="6">
        <v>7.6506190748973097E-3</v>
      </c>
      <c r="C30" s="6">
        <v>2.4597254528724601E-2</v>
      </c>
      <c r="D30" s="6">
        <v>0.18892924271001901</v>
      </c>
      <c r="E30" s="6">
        <v>0.34364016318139901</v>
      </c>
      <c r="F30" s="6">
        <v>0.110662950318097</v>
      </c>
      <c r="G30" s="6">
        <v>0.11906558504728799</v>
      </c>
      <c r="H30" s="6">
        <v>6.7952691271834398E-2</v>
      </c>
      <c r="I30" s="6">
        <v>1.8527636447236501E-2</v>
      </c>
      <c r="J30" s="6">
        <v>6.8594804034644796E-2</v>
      </c>
      <c r="K30" s="6">
        <v>5.0379053385858998E-2</v>
      </c>
      <c r="L30" s="8">
        <v>5.5849476055142846</v>
      </c>
      <c r="M30" t="str">
        <f>VLOOKUP(A30,'[3]Figure 6 - vacancy rates'!$A$2:$B$59,2,FALSE)</f>
        <v>Strong</v>
      </c>
      <c r="N30" t="str">
        <f>VLOOKUP(A30,OVERVIEW!$A$2:$C$63,3,FALSE)</f>
        <v>Strong</v>
      </c>
      <c r="O30" s="6"/>
    </row>
    <row r="31" spans="1:15" x14ac:dyDescent="0.3">
      <c r="A31" s="5" t="s">
        <v>36</v>
      </c>
      <c r="B31" s="6">
        <v>8.2818950545792899E-3</v>
      </c>
      <c r="C31" s="6">
        <v>4.1186574108407002E-2</v>
      </c>
      <c r="D31" s="6">
        <v>0.24818776219109101</v>
      </c>
      <c r="E31" s="6">
        <v>0.254080839751885</v>
      </c>
      <c r="F31" s="6">
        <v>0.14227118727928301</v>
      </c>
      <c r="G31" s="6">
        <v>9.3738709427964306E-2</v>
      </c>
      <c r="H31" s="6">
        <v>8.2854094272422601E-2</v>
      </c>
      <c r="I31" s="6">
        <v>1.4430183296347999E-2</v>
      </c>
      <c r="J31" s="6">
        <v>1.57786468173634E-2</v>
      </c>
      <c r="K31" s="6">
        <v>9.9190107800656194E-2</v>
      </c>
      <c r="L31" s="8">
        <v>6.4178221410996761</v>
      </c>
      <c r="M31" t="str">
        <f>VLOOKUP(A31,'[3]Figure 6 - vacancy rates'!$A$2:$B$59,2,FALSE)</f>
        <v>Weak</v>
      </c>
      <c r="N31" t="str">
        <f>VLOOKUP(A31,OVERVIEW!$A$2:$C$63,3,FALSE)</f>
        <v>Weak</v>
      </c>
      <c r="O31" s="6"/>
    </row>
    <row r="32" spans="1:15" x14ac:dyDescent="0.3">
      <c r="A32" s="5" t="s">
        <v>37</v>
      </c>
      <c r="B32" s="6">
        <v>5.2001793708092003E-3</v>
      </c>
      <c r="C32" s="6">
        <v>3.1233912197674699E-2</v>
      </c>
      <c r="D32" s="6">
        <v>0.21473248287906699</v>
      </c>
      <c r="E32" s="6">
        <v>0.32982700268875298</v>
      </c>
      <c r="F32" s="6">
        <v>0.11422571911627399</v>
      </c>
      <c r="G32" s="6">
        <v>0.15051000699237799</v>
      </c>
      <c r="H32" s="6">
        <v>4.9316882071315502E-2</v>
      </c>
      <c r="I32" s="6">
        <v>5.6051811004356501E-3</v>
      </c>
      <c r="J32" s="6">
        <v>6.8190306114608606E-2</v>
      </c>
      <c r="K32" s="6">
        <v>3.1158327468684799E-2</v>
      </c>
      <c r="L32" s="8">
        <v>6.6015897061377364</v>
      </c>
      <c r="M32" t="str">
        <f>VLOOKUP(A32,'[3]Figure 6 - vacancy rates'!$A$2:$B$59,2,FALSE)</f>
        <v>Moderately Strong</v>
      </c>
      <c r="N32" t="str">
        <f>VLOOKUP(A32,OVERVIEW!$A$2:$C$63,3,FALSE)</f>
        <v>Strong</v>
      </c>
      <c r="O32" s="6"/>
    </row>
    <row r="33" spans="1:15" x14ac:dyDescent="0.3">
      <c r="A33" s="5" t="s">
        <v>38</v>
      </c>
      <c r="B33" s="6">
        <v>1.77062401628405E-2</v>
      </c>
      <c r="C33" s="6">
        <v>1.7812697799704701E-2</v>
      </c>
      <c r="D33" s="6">
        <v>9.7661839252695698E-2</v>
      </c>
      <c r="E33" s="6">
        <v>0.35019605603839699</v>
      </c>
      <c r="F33" s="6">
        <v>6.7962470159707897E-2</v>
      </c>
      <c r="G33" s="6">
        <v>9.5625874865696806E-2</v>
      </c>
      <c r="H33" s="6">
        <v>8.36914835133446E-2</v>
      </c>
      <c r="I33" s="6">
        <v>5.3623669158307102E-3</v>
      </c>
      <c r="J33" s="6">
        <v>0.25352445076814001</v>
      </c>
      <c r="K33" s="6">
        <v>1.0456520523642101E-2</v>
      </c>
      <c r="L33" s="8">
        <v>4.5674175233074878</v>
      </c>
      <c r="M33" t="str">
        <f>VLOOKUP(A33,'[3]Figure 6 - vacancy rates'!$A$2:$B$59,2,FALSE)</f>
        <v>Strong</v>
      </c>
      <c r="N33" t="str">
        <f>VLOOKUP(A33,OVERVIEW!$A$2:$C$63,3,FALSE)</f>
        <v>Strong</v>
      </c>
      <c r="O33" s="6"/>
    </row>
    <row r="34" spans="1:15" x14ac:dyDescent="0.3">
      <c r="A34" s="5" t="s">
        <v>39</v>
      </c>
      <c r="B34" s="6">
        <v>1.7358676255873302E-2</v>
      </c>
      <c r="C34" s="6">
        <v>2.8476480434652701E-2</v>
      </c>
      <c r="D34" s="6">
        <v>0.16886076281708701</v>
      </c>
      <c r="E34" s="6">
        <v>0.16308344695270599</v>
      </c>
      <c r="F34" s="6">
        <v>8.9999052993329401E-2</v>
      </c>
      <c r="G34" s="6">
        <v>0.22505215134269599</v>
      </c>
      <c r="H34" s="6">
        <v>0.14024179154309199</v>
      </c>
      <c r="I34" s="6">
        <v>5.2450289254881398E-2</v>
      </c>
      <c r="J34" s="6">
        <v>2.0365896107514998E-2</v>
      </c>
      <c r="K34" s="6">
        <v>9.41114522981676E-2</v>
      </c>
      <c r="L34" s="8">
        <v>6.4189580315346619</v>
      </c>
      <c r="M34" t="str">
        <f>VLOOKUP(A34,'[3]Figure 6 - vacancy rates'!$A$2:$B$59,2,FALSE)</f>
        <v>Weak</v>
      </c>
      <c r="N34" t="str">
        <f>VLOOKUP(A34,OVERVIEW!$A$2:$C$63,3,FALSE)</f>
        <v>Weak</v>
      </c>
      <c r="O34" s="6"/>
    </row>
    <row r="35" spans="1:15" x14ac:dyDescent="0.3">
      <c r="A35" s="5" t="s">
        <v>40</v>
      </c>
      <c r="B35" s="6">
        <v>7.7819781757854896E-3</v>
      </c>
      <c r="C35" s="6">
        <v>2.3187500849068302E-2</v>
      </c>
      <c r="D35" s="6">
        <v>0.177863002750902</v>
      </c>
      <c r="E35" s="6">
        <v>0.38154585497949201</v>
      </c>
      <c r="F35" s="6">
        <v>9.6991174937894206E-2</v>
      </c>
      <c r="G35" s="6">
        <v>0.110595985132525</v>
      </c>
      <c r="H35" s="6">
        <v>6.4932807373345697E-2</v>
      </c>
      <c r="I35" s="6">
        <v>9.5518583732773794E-3</v>
      </c>
      <c r="J35" s="6">
        <v>9.9996299878263306E-2</v>
      </c>
      <c r="K35" s="6">
        <v>2.75535375494462E-2</v>
      </c>
      <c r="L35" s="8">
        <v>5.7580620464142873</v>
      </c>
      <c r="M35" t="str">
        <f>VLOOKUP(A35,'[3]Figure 6 - vacancy rates'!$A$2:$B$59,2,FALSE)</f>
        <v>Strong</v>
      </c>
      <c r="N35" t="str">
        <f>VLOOKUP(A35,OVERVIEW!$A$2:$C$63,3,FALSE)</f>
        <v>Strong</v>
      </c>
      <c r="O35" s="6"/>
    </row>
    <row r="36" spans="1:15" x14ac:dyDescent="0.3">
      <c r="A36" s="5" t="s">
        <v>41</v>
      </c>
      <c r="B36" s="6">
        <v>8.2061422141200702E-3</v>
      </c>
      <c r="C36" s="6">
        <v>4.7794513383432803E-2</v>
      </c>
      <c r="D36" s="6">
        <v>0.20152563391383299</v>
      </c>
      <c r="E36" s="6">
        <v>9.4356378417506895E-2</v>
      </c>
      <c r="F36" s="6">
        <v>0.102368937723047</v>
      </c>
      <c r="G36" s="6">
        <v>0.21367689245242799</v>
      </c>
      <c r="H36" s="6">
        <v>0.11320286427903301</v>
      </c>
      <c r="I36" s="6">
        <v>0.10975148472122601</v>
      </c>
      <c r="J36" s="6">
        <v>3.4061984479295801E-2</v>
      </c>
      <c r="K36" s="6">
        <v>7.5055168416076901E-2</v>
      </c>
      <c r="L36" s="8">
        <v>7.0687846636154177</v>
      </c>
      <c r="M36" t="str">
        <f>VLOOKUP(A36,'[3]Figure 6 - vacancy rates'!$A$2:$B$59,2,FALSE)</f>
        <v>Weak</v>
      </c>
      <c r="N36" t="str">
        <f>VLOOKUP(A36,OVERVIEW!$A$2:$C$63,3,FALSE)</f>
        <v>Weak</v>
      </c>
      <c r="O36" s="6"/>
    </row>
    <row r="37" spans="1:15" x14ac:dyDescent="0.3">
      <c r="A37" s="5" t="s">
        <v>42</v>
      </c>
      <c r="B37" s="6">
        <v>2.2610081984646899E-2</v>
      </c>
      <c r="C37" s="6">
        <v>3.9992153245859099E-2</v>
      </c>
      <c r="D37" s="6">
        <v>0.36946605768992602</v>
      </c>
      <c r="E37" s="6">
        <v>0.23412500416415</v>
      </c>
      <c r="F37" s="6">
        <v>0.123730708238697</v>
      </c>
      <c r="G37" s="6">
        <v>4.70270315288112E-2</v>
      </c>
      <c r="H37" s="6">
        <v>0.14671382869496799</v>
      </c>
      <c r="I37" s="6">
        <v>4.9807776412031397E-3</v>
      </c>
      <c r="J37" s="6">
        <v>5.5859408032923703E-3</v>
      </c>
      <c r="K37" s="6">
        <v>5.7684160084461797E-3</v>
      </c>
      <c r="L37" s="8">
        <v>6.5880367336703847</v>
      </c>
      <c r="M37" t="str">
        <f>VLOOKUP(A37,'[3]Figure 6 - vacancy rates'!$A$2:$B$59,2,FALSE)</f>
        <v>Moderately Weak</v>
      </c>
      <c r="N37" t="str">
        <f>VLOOKUP(A37,OVERVIEW!$A$2:$C$63,3,FALSE)</f>
        <v>Weak</v>
      </c>
      <c r="O37" s="6"/>
    </row>
    <row r="38" spans="1:15" x14ac:dyDescent="0.3">
      <c r="A38" s="5" t="s">
        <v>43</v>
      </c>
      <c r="B38" s="6">
        <v>1.0461980986905499E-2</v>
      </c>
      <c r="C38" s="6">
        <v>5.2630703860657199E-2</v>
      </c>
      <c r="D38" s="6">
        <v>0.26697671155309199</v>
      </c>
      <c r="E38" s="6">
        <v>0.19341960792219301</v>
      </c>
      <c r="F38" s="6">
        <v>0.17790216508364801</v>
      </c>
      <c r="G38" s="6">
        <v>0.122841642371483</v>
      </c>
      <c r="H38" s="6">
        <v>7.3827115131386206E-2</v>
      </c>
      <c r="I38" s="6">
        <v>2.0761386254351501E-2</v>
      </c>
      <c r="J38" s="6">
        <v>5.7887332576453503E-2</v>
      </c>
      <c r="K38" s="6">
        <v>2.32913542598304E-2</v>
      </c>
      <c r="L38" s="8">
        <v>5.5231890752562895</v>
      </c>
      <c r="M38" t="str">
        <f>VLOOKUP(A38,'[3]Figure 6 - vacancy rates'!$A$2:$B$59,2,FALSE)</f>
        <v>Strong</v>
      </c>
      <c r="N38" t="str">
        <f>VLOOKUP(A38,OVERVIEW!$A$2:$C$63,3,FALSE)</f>
        <v>Strong</v>
      </c>
      <c r="O38" s="6"/>
    </row>
    <row r="39" spans="1:15" x14ac:dyDescent="0.3">
      <c r="A39" s="5" t="s">
        <v>44</v>
      </c>
      <c r="B39" s="6">
        <v>8.9405663673306993E-3</v>
      </c>
      <c r="C39" s="6">
        <v>3.5158415716212102E-2</v>
      </c>
      <c r="D39" s="6">
        <v>0.171386314561737</v>
      </c>
      <c r="E39" s="6">
        <v>0.34869759060614802</v>
      </c>
      <c r="F39" s="6">
        <v>0.14733055135717901</v>
      </c>
      <c r="G39" s="6">
        <v>9.04555396775375E-2</v>
      </c>
      <c r="H39" s="6">
        <v>6.9418601790600096E-2</v>
      </c>
      <c r="I39" s="6">
        <v>1.1158493779210001E-2</v>
      </c>
      <c r="J39" s="6">
        <v>0.102556604411735</v>
      </c>
      <c r="K39" s="6">
        <v>1.48973217323111E-2</v>
      </c>
      <c r="L39" s="8">
        <v>6.38709923008253</v>
      </c>
      <c r="M39" t="str">
        <f>VLOOKUP(A39,'[3]Figure 6 - vacancy rates'!$A$2:$B$59,2,FALSE)</f>
        <v>Moderately Strong</v>
      </c>
      <c r="N39" t="str">
        <f>VLOOKUP(A39,OVERVIEW!$A$2:$C$63,3,FALSE)</f>
        <v>Strong</v>
      </c>
      <c r="O39" s="6"/>
    </row>
    <row r="40" spans="1:15" x14ac:dyDescent="0.3">
      <c r="A40" s="5" t="s">
        <v>45</v>
      </c>
      <c r="B40" s="6">
        <v>1.2614391965459E-2</v>
      </c>
      <c r="C40" s="6">
        <v>3.59760323767844E-2</v>
      </c>
      <c r="D40" s="6">
        <v>0.15933292793460199</v>
      </c>
      <c r="E40" s="6">
        <v>0.209330157677595</v>
      </c>
      <c r="F40" s="6">
        <v>6.9430645718284001E-2</v>
      </c>
      <c r="G40" s="6">
        <v>0.25357824539974799</v>
      </c>
      <c r="H40" s="6">
        <v>7.1056626479018906E-2</v>
      </c>
      <c r="I40" s="6">
        <v>5.9072368525106403E-2</v>
      </c>
      <c r="J40" s="6">
        <v>7.1444025817048701E-2</v>
      </c>
      <c r="K40" s="6">
        <v>5.8164578106353199E-2</v>
      </c>
      <c r="L40" s="8">
        <v>5.5058476629006989</v>
      </c>
      <c r="M40" t="str">
        <f>VLOOKUP(A40,'[3]Figure 6 - vacancy rates'!$A$2:$B$59,2,FALSE)</f>
        <v>Weak</v>
      </c>
      <c r="N40" t="str">
        <f>VLOOKUP(A40,OVERVIEW!$A$2:$C$63,3,FALSE)</f>
        <v>Weak</v>
      </c>
      <c r="O40" s="6"/>
    </row>
    <row r="41" spans="1:15" x14ac:dyDescent="0.3">
      <c r="A41" s="5" t="s">
        <v>46</v>
      </c>
      <c r="B41" s="6">
        <v>8.49527415563563E-3</v>
      </c>
      <c r="C41" s="6">
        <v>2.94563001554277E-2</v>
      </c>
      <c r="D41" s="6">
        <v>0.101615844059825</v>
      </c>
      <c r="E41" s="6">
        <v>0.123022183184096</v>
      </c>
      <c r="F41" s="6">
        <v>7.9301594499220598E-2</v>
      </c>
      <c r="G41" s="6">
        <v>0.38616893046693901</v>
      </c>
      <c r="H41" s="6">
        <v>6.6459635403207207E-2</v>
      </c>
      <c r="I41" s="6">
        <v>9.0491575703198601E-2</v>
      </c>
      <c r="J41" s="6">
        <v>3.6722094965096E-2</v>
      </c>
      <c r="K41" s="6">
        <v>7.8266567407354701E-2</v>
      </c>
      <c r="L41" s="8">
        <v>6.2632948334378726</v>
      </c>
      <c r="M41" t="str">
        <f>VLOOKUP(A41,'[3]Figure 6 - vacancy rates'!$A$2:$B$59,2,FALSE)</f>
        <v>Weak</v>
      </c>
      <c r="N41" t="str">
        <f>VLOOKUP(A41,OVERVIEW!$A$2:$C$63,3,FALSE)</f>
        <v>Weak</v>
      </c>
      <c r="O41" s="6"/>
    </row>
    <row r="42" spans="1:15" x14ac:dyDescent="0.3">
      <c r="A42" s="5" t="s">
        <v>47</v>
      </c>
      <c r="B42" s="6">
        <v>1.33054193598659E-2</v>
      </c>
      <c r="C42" s="6">
        <v>3.1092971051065399E-2</v>
      </c>
      <c r="D42" s="6">
        <v>0.26257881929202898</v>
      </c>
      <c r="E42" s="6">
        <v>0.24419184245360201</v>
      </c>
      <c r="F42" s="6">
        <v>0.17102623177089701</v>
      </c>
      <c r="G42" s="6">
        <v>4.8011289203477699E-2</v>
      </c>
      <c r="H42" s="6">
        <v>0.103241774369584</v>
      </c>
      <c r="I42" s="6">
        <v>2.1620242963115099E-2</v>
      </c>
      <c r="J42" s="6">
        <v>6.2725322628092398E-2</v>
      </c>
      <c r="K42" s="6">
        <v>4.2206086908271399E-2</v>
      </c>
      <c r="L42" s="8">
        <v>5.6942910536037239</v>
      </c>
      <c r="M42" t="str">
        <f>VLOOKUP(A42,'[3]Figure 6 - vacancy rates'!$A$2:$B$59,2,FALSE)</f>
        <v>Strong</v>
      </c>
      <c r="N42" t="str">
        <f>VLOOKUP(A42,OVERVIEW!$A$2:$C$63,3,FALSE)</f>
        <v>Strong</v>
      </c>
      <c r="O42" s="6"/>
    </row>
    <row r="43" spans="1:15" x14ac:dyDescent="0.3">
      <c r="A43" s="5" t="s">
        <v>48</v>
      </c>
      <c r="B43" s="6">
        <v>6.1695627694212298E-3</v>
      </c>
      <c r="C43" s="6">
        <v>5.1830433612205899E-2</v>
      </c>
      <c r="D43" s="6">
        <v>0.197936325831958</v>
      </c>
      <c r="E43" s="6">
        <v>0.32392187435397701</v>
      </c>
      <c r="F43" s="6">
        <v>0.10180341448449</v>
      </c>
      <c r="G43" s="6">
        <v>0.108025580321724</v>
      </c>
      <c r="H43" s="6">
        <v>0.100957757104888</v>
      </c>
      <c r="I43" s="6">
        <v>3.0362235976271398E-2</v>
      </c>
      <c r="J43" s="6">
        <v>4.2345459559544198E-2</v>
      </c>
      <c r="K43" s="6">
        <v>3.6647355985520401E-2</v>
      </c>
      <c r="L43" s="8">
        <v>6.4267980167905492</v>
      </c>
      <c r="M43" t="str">
        <f>VLOOKUP(A43,'[3]Figure 6 - vacancy rates'!$A$2:$B$59,2,FALSE)</f>
        <v>Moderately Strong</v>
      </c>
      <c r="N43" t="str">
        <f>VLOOKUP(A43,OVERVIEW!$A$2:$C$63,3,FALSE)</f>
        <v>Strong</v>
      </c>
      <c r="O43" s="6"/>
    </row>
    <row r="44" spans="1:15" x14ac:dyDescent="0.3">
      <c r="A44" s="5" t="s">
        <v>49</v>
      </c>
      <c r="B44" s="6">
        <v>1.18734566665771E-2</v>
      </c>
      <c r="C44" s="6">
        <v>2.17107096120343E-2</v>
      </c>
      <c r="D44" s="6">
        <v>0.167763580710832</v>
      </c>
      <c r="E44" s="6">
        <v>0.36474118277721601</v>
      </c>
      <c r="F44" s="6">
        <v>0.10236746723784</v>
      </c>
      <c r="G44" s="6">
        <v>0.14303345889379701</v>
      </c>
      <c r="H44" s="6">
        <v>0.103592568217623</v>
      </c>
      <c r="I44" s="6">
        <v>1.0003493709349401E-2</v>
      </c>
      <c r="J44" s="6">
        <v>6.8965245149355398E-2</v>
      </c>
      <c r="K44" s="6">
        <v>5.9488370253756298E-3</v>
      </c>
      <c r="L44" s="8">
        <v>4.4926075294877732</v>
      </c>
      <c r="M44" t="str">
        <f>VLOOKUP(A44,'[3]Figure 6 - vacancy rates'!$A$2:$B$59,2,FALSE)</f>
        <v>Strong</v>
      </c>
      <c r="N44" t="str">
        <f>VLOOKUP(A44,OVERVIEW!$A$2:$C$63,3,FALSE)</f>
        <v>Strong</v>
      </c>
      <c r="O44" s="6"/>
    </row>
    <row r="45" spans="1:15" x14ac:dyDescent="0.3">
      <c r="A45" s="5" t="s">
        <v>50</v>
      </c>
      <c r="B45" s="6">
        <v>9.3724194851741299E-3</v>
      </c>
      <c r="C45" s="6">
        <v>1.5753712864703801E-2</v>
      </c>
      <c r="D45" s="6">
        <v>0.22136132784999901</v>
      </c>
      <c r="E45" s="6">
        <v>0.15791615064799899</v>
      </c>
      <c r="F45" s="6">
        <v>0.129408550504619</v>
      </c>
      <c r="G45" s="6">
        <v>0.20945190697791199</v>
      </c>
      <c r="H45" s="6">
        <v>9.8917508309730798E-2</v>
      </c>
      <c r="I45" s="6">
        <v>1.57573693110814E-2</v>
      </c>
      <c r="J45" s="6">
        <v>8.0705133791840203E-2</v>
      </c>
      <c r="K45" s="6">
        <v>6.13559202569409E-2</v>
      </c>
      <c r="L45" s="8">
        <v>6.2632750767142609</v>
      </c>
      <c r="M45" t="str">
        <f>VLOOKUP(A45,'[3]Figure 6 - vacancy rates'!$A$2:$B$59,2,FALSE)</f>
        <v>Weak</v>
      </c>
      <c r="N45" t="str">
        <f>VLOOKUP(A45,OVERVIEW!$A$2:$C$63,3,FALSE)</f>
        <v>Weak</v>
      </c>
      <c r="O45" s="6"/>
    </row>
    <row r="46" spans="1:15" x14ac:dyDescent="0.3">
      <c r="A46" s="5" t="s">
        <v>51</v>
      </c>
      <c r="B46" s="6">
        <v>1.0712151059753899E-2</v>
      </c>
      <c r="C46" s="6">
        <v>4.84107373078616E-2</v>
      </c>
      <c r="D46" s="6">
        <v>0.29262184601216001</v>
      </c>
      <c r="E46" s="6">
        <v>0.19510918142300099</v>
      </c>
      <c r="F46" s="6">
        <v>0.11201709139070901</v>
      </c>
      <c r="G46" s="6">
        <v>0.12512082853984899</v>
      </c>
      <c r="H46" s="6">
        <v>9.1562278305154302E-2</v>
      </c>
      <c r="I46" s="6">
        <v>4.1383224055330597E-2</v>
      </c>
      <c r="J46" s="6">
        <v>4.3667711062803101E-2</v>
      </c>
      <c r="K46" s="6">
        <v>3.9394950843377803E-2</v>
      </c>
      <c r="L46" s="8">
        <v>6.6134353945671878</v>
      </c>
      <c r="M46" t="str">
        <f>VLOOKUP(A46,'[3]Figure 6 - vacancy rates'!$A$2:$B$59,2,FALSE)</f>
        <v>Moderately Strong</v>
      </c>
      <c r="N46" t="str">
        <f>VLOOKUP(A46,OVERVIEW!$A$2:$C$63,3,FALSE)</f>
        <v>Strong</v>
      </c>
      <c r="O46" s="6"/>
    </row>
    <row r="47" spans="1:15" x14ac:dyDescent="0.3">
      <c r="A47" s="5" t="s">
        <v>52</v>
      </c>
      <c r="B47" s="6">
        <v>1.1156400014446099E-2</v>
      </c>
      <c r="C47" s="6">
        <v>1.9664599061766701E-2</v>
      </c>
      <c r="D47" s="6">
        <v>0.219356700672977</v>
      </c>
      <c r="E47" s="6">
        <v>0.15398185938950801</v>
      </c>
      <c r="F47" s="6">
        <v>7.3117553826604897E-2</v>
      </c>
      <c r="G47" s="6">
        <v>0.35511239391574001</v>
      </c>
      <c r="H47" s="6">
        <v>6.4182294252212294E-2</v>
      </c>
      <c r="I47" s="6">
        <v>2.3328627409299502E-2</v>
      </c>
      <c r="J47" s="6">
        <v>1.9457575562216101E-2</v>
      </c>
      <c r="K47" s="6">
        <v>6.0641995895229298E-2</v>
      </c>
      <c r="L47" s="8">
        <v>6.6649925017670411</v>
      </c>
      <c r="M47" t="str">
        <f>VLOOKUP(A47,'[3]Figure 6 - vacancy rates'!$A$2:$B$59,2,FALSE)</f>
        <v>Moderately Weak</v>
      </c>
      <c r="N47" t="str">
        <f>VLOOKUP(A47,OVERVIEW!$A$2:$C$63,3,FALSE)</f>
        <v>Weak</v>
      </c>
      <c r="O47" s="6"/>
    </row>
    <row r="48" spans="1:15" x14ac:dyDescent="0.3">
      <c r="A48" s="5" t="s">
        <v>53</v>
      </c>
      <c r="B48" s="6">
        <v>6.2742885647629199E-3</v>
      </c>
      <c r="C48" s="6">
        <v>4.15663607862755E-2</v>
      </c>
      <c r="D48" s="6">
        <v>0.29213927188539002</v>
      </c>
      <c r="E48" s="6">
        <v>0.215218385916215</v>
      </c>
      <c r="F48" s="6">
        <v>0.135764419614049</v>
      </c>
      <c r="G48" s="6">
        <v>0.110548605446707</v>
      </c>
      <c r="H48" s="6">
        <v>9.6919079904814298E-2</v>
      </c>
      <c r="I48" s="6">
        <v>4.0754526164159602E-2</v>
      </c>
      <c r="J48" s="6">
        <v>3.4073704307036802E-2</v>
      </c>
      <c r="K48" s="6">
        <v>2.6741357410590201E-2</v>
      </c>
      <c r="L48" s="8">
        <v>5.8973604702603737</v>
      </c>
      <c r="M48" t="str">
        <f>VLOOKUP(A48,'[3]Figure 6 - vacancy rates'!$A$2:$B$59,2,FALSE)</f>
        <v>Weak</v>
      </c>
      <c r="N48" t="str">
        <f>VLOOKUP(A48,OVERVIEW!$A$2:$C$63,3,FALSE)</f>
        <v>Weak</v>
      </c>
      <c r="O48" s="6"/>
    </row>
    <row r="49" spans="1:15" x14ac:dyDescent="0.3">
      <c r="A49" s="5" t="s">
        <v>54</v>
      </c>
      <c r="B49" s="6">
        <v>9.9615762671888507E-3</v>
      </c>
      <c r="C49" s="6">
        <v>1.6020197645062899E-2</v>
      </c>
      <c r="D49" s="6">
        <v>0.192734644332164</v>
      </c>
      <c r="E49" s="6">
        <v>0.236889913468665</v>
      </c>
      <c r="F49" s="6">
        <v>0.13723637820624399</v>
      </c>
      <c r="G49" s="6">
        <v>0.156416792152934</v>
      </c>
      <c r="H49" s="6">
        <v>9.0976555391864694E-2</v>
      </c>
      <c r="I49" s="6">
        <v>2.9456895561048899E-2</v>
      </c>
      <c r="J49" s="6">
        <v>9.05300125552881E-2</v>
      </c>
      <c r="K49" s="6">
        <v>3.9777034419539503E-2</v>
      </c>
      <c r="L49" s="8">
        <v>4.4618279780469736</v>
      </c>
      <c r="M49" t="str">
        <f>VLOOKUP(A49,'[3]Figure 6 - vacancy rates'!$A$2:$B$59,2,FALSE)</f>
        <v>Strong</v>
      </c>
      <c r="N49" t="str">
        <f>VLOOKUP(A49,OVERVIEW!$A$2:$C$63,3,FALSE)</f>
        <v>Strong</v>
      </c>
      <c r="O49" s="6"/>
    </row>
    <row r="50" spans="1:15" x14ac:dyDescent="0.3">
      <c r="A50" s="5" t="s">
        <v>55</v>
      </c>
      <c r="B50" s="6">
        <v>1.5946355538454401E-2</v>
      </c>
      <c r="C50" s="6">
        <v>2.86315620146332E-2</v>
      </c>
      <c r="D50" s="6">
        <v>0.14744044258307201</v>
      </c>
      <c r="E50" s="6">
        <v>0.26663567221950302</v>
      </c>
      <c r="F50" s="6">
        <v>0.102219225725073</v>
      </c>
      <c r="G50" s="6">
        <v>0.22093021204065999</v>
      </c>
      <c r="H50" s="6">
        <v>7.0234770122921605E-2</v>
      </c>
      <c r="I50" s="6">
        <v>2.9786144929047301E-2</v>
      </c>
      <c r="J50" s="6">
        <v>5.0466012724289702E-2</v>
      </c>
      <c r="K50" s="6">
        <v>6.7709602102345195E-2</v>
      </c>
      <c r="L50" s="8">
        <v>6.1283979326457398</v>
      </c>
      <c r="M50" t="str">
        <f>VLOOKUP(A50,'[3]Figure 6 - vacancy rates'!$A$2:$B$59,2,FALSE)</f>
        <v>Strong</v>
      </c>
      <c r="N50" t="str">
        <f>VLOOKUP(A50,OVERVIEW!$A$2:$C$63,3,FALSE)</f>
        <v>Strong</v>
      </c>
      <c r="O50" s="6"/>
    </row>
    <row r="51" spans="1:15" x14ac:dyDescent="0.3">
      <c r="A51" s="5" t="s">
        <v>56</v>
      </c>
      <c r="B51" s="6">
        <v>8.5986221478360908E-3</v>
      </c>
      <c r="C51" s="6">
        <v>1.0511327655430501E-2</v>
      </c>
      <c r="D51" s="6">
        <v>0.121552812308514</v>
      </c>
      <c r="E51" s="6">
        <v>9.1717639280895796E-2</v>
      </c>
      <c r="F51" s="6">
        <v>3.3601707723219597E-2</v>
      </c>
      <c r="G51" s="6">
        <v>0.32902661142296002</v>
      </c>
      <c r="H51" s="6">
        <v>6.5215032504689102E-2</v>
      </c>
      <c r="I51" s="6">
        <v>2.4211231665303999E-2</v>
      </c>
      <c r="J51" s="6">
        <v>0.112532880487292</v>
      </c>
      <c r="K51" s="6">
        <v>0.20303213480385901</v>
      </c>
      <c r="L51" s="8">
        <v>6.135362910851395</v>
      </c>
      <c r="M51" t="str">
        <f>VLOOKUP(A51,'[3]Figure 6 - vacancy rates'!$A$2:$B$59,2,FALSE)</f>
        <v>Strong</v>
      </c>
      <c r="N51" t="str">
        <f>VLOOKUP(A51,OVERVIEW!$A$2:$C$63,3,FALSE)</f>
        <v>Strong</v>
      </c>
      <c r="O51" s="6"/>
    </row>
    <row r="52" spans="1:15" x14ac:dyDescent="0.3">
      <c r="A52" s="5" t="s">
        <v>57</v>
      </c>
      <c r="B52" s="6">
        <v>5.8338171938773697E-3</v>
      </c>
      <c r="C52" s="6">
        <v>3.2622756623154503E-2</v>
      </c>
      <c r="D52" s="6">
        <v>0.21758132568288799</v>
      </c>
      <c r="E52" s="6">
        <v>0.18489159758330301</v>
      </c>
      <c r="F52" s="6">
        <v>0.13009302779416801</v>
      </c>
      <c r="G52" s="6">
        <v>9.2311539687052704E-2</v>
      </c>
      <c r="H52" s="6">
        <v>5.1216407074535397E-2</v>
      </c>
      <c r="I52" s="6">
        <v>0.14633476550918401</v>
      </c>
      <c r="J52" s="6">
        <v>7.9662583024307995E-2</v>
      </c>
      <c r="K52" s="6">
        <v>5.94521798275299E-2</v>
      </c>
      <c r="L52" s="8">
        <v>5.8890730656481969</v>
      </c>
      <c r="M52" t="str">
        <f>VLOOKUP(A52,'[3]Figure 6 - vacancy rates'!$A$2:$B$59,2,FALSE)</f>
        <v>Moderately Strong</v>
      </c>
      <c r="N52" t="str">
        <f>VLOOKUP(A52,OVERVIEW!$A$2:$C$63,3,FALSE)</f>
        <v>Strong</v>
      </c>
      <c r="O52" s="6"/>
    </row>
    <row r="53" spans="1:15" x14ac:dyDescent="0.3">
      <c r="A53" s="5" t="s">
        <v>58</v>
      </c>
      <c r="B53" s="6">
        <v>1.67314974218369E-2</v>
      </c>
      <c r="C53" s="6">
        <v>3.4370910233499398E-2</v>
      </c>
      <c r="D53" s="6">
        <v>0.22568853747199599</v>
      </c>
      <c r="E53" s="6">
        <v>0.217364595504659</v>
      </c>
      <c r="F53" s="6">
        <v>8.7795346448241704E-2</v>
      </c>
      <c r="G53" s="6">
        <v>0.15804343809527699</v>
      </c>
      <c r="H53" s="6">
        <v>0.105067246920243</v>
      </c>
      <c r="I53" s="6">
        <v>2.58613477378777E-2</v>
      </c>
      <c r="J53" s="6">
        <v>7.0612538394369706E-2</v>
      </c>
      <c r="K53" s="6">
        <v>5.8464541772000202E-2</v>
      </c>
      <c r="L53" s="8">
        <v>5.5075941703784679</v>
      </c>
      <c r="M53" t="str">
        <f>VLOOKUP(A53,'[3]Figure 6 - vacancy rates'!$A$2:$B$59,2,FALSE)</f>
        <v>Weak</v>
      </c>
      <c r="N53" t="str">
        <f>VLOOKUP(A53,OVERVIEW!$A$2:$C$63,3,FALSE)</f>
        <v>Weak</v>
      </c>
      <c r="O53" s="6"/>
    </row>
    <row r="54" spans="1:15" x14ac:dyDescent="0.3">
      <c r="A54" s="5" t="s">
        <v>59</v>
      </c>
      <c r="B54" s="6">
        <v>9.7223436696743E-3</v>
      </c>
      <c r="C54" s="6">
        <v>5.3303735564596701E-2</v>
      </c>
      <c r="D54" s="6">
        <v>0.38136983087141002</v>
      </c>
      <c r="E54" s="6">
        <v>0.16379184655988599</v>
      </c>
      <c r="F54" s="6">
        <v>9.0279363015995803E-2</v>
      </c>
      <c r="G54" s="6">
        <v>3.3139777166244902E-2</v>
      </c>
      <c r="H54" s="6">
        <v>0.104931897098628</v>
      </c>
      <c r="I54" s="6">
        <v>1.8143792244728299E-2</v>
      </c>
      <c r="J54" s="6">
        <v>4.6081206014085503E-2</v>
      </c>
      <c r="K54" s="6">
        <v>9.92362077947508E-2</v>
      </c>
      <c r="L54" s="8">
        <v>7.3990993002018817</v>
      </c>
      <c r="M54" t="str">
        <f>VLOOKUP(A54,'[3]Figure 6 - vacancy rates'!$A$2:$B$59,2,FALSE)</f>
        <v>Weak</v>
      </c>
      <c r="N54" t="str">
        <f>VLOOKUP(A54,OVERVIEW!$A$2:$C$63,3,FALSE)</f>
        <v>Weak</v>
      </c>
      <c r="O54" s="6"/>
    </row>
    <row r="55" spans="1:15" x14ac:dyDescent="0.3">
      <c r="A55" s="5" t="s">
        <v>60</v>
      </c>
      <c r="B55" s="6">
        <v>1.3630120774225299E-2</v>
      </c>
      <c r="C55" s="6">
        <v>5.13496548111637E-2</v>
      </c>
      <c r="D55" s="6">
        <v>0.29076621542122599</v>
      </c>
      <c r="E55" s="6">
        <v>0.21151095667490299</v>
      </c>
      <c r="F55" s="6">
        <v>0.10378640661058899</v>
      </c>
      <c r="G55" s="6">
        <v>6.4940919508298597E-2</v>
      </c>
      <c r="H55" s="6">
        <v>0.111886706470693</v>
      </c>
      <c r="I55" s="6">
        <v>7.5144876859259399E-2</v>
      </c>
      <c r="J55" s="6">
        <v>7.1242455025238197E-2</v>
      </c>
      <c r="K55" s="6">
        <v>5.7416878444041001E-3</v>
      </c>
      <c r="L55" s="8">
        <v>7.4879032790394353</v>
      </c>
      <c r="M55" t="str">
        <f>VLOOKUP(A55,'[3]Figure 6 - vacancy rates'!$A$2:$B$59,2,FALSE)</f>
        <v>Weak</v>
      </c>
      <c r="N55" t="str">
        <f>VLOOKUP(A55,OVERVIEW!$A$2:$C$63,3,FALSE)</f>
        <v>Weak</v>
      </c>
      <c r="O55" s="6"/>
    </row>
    <row r="56" spans="1:15" x14ac:dyDescent="0.3">
      <c r="A56" s="5" t="s">
        <v>61</v>
      </c>
      <c r="B56" s="6">
        <v>1.1237734447529801E-2</v>
      </c>
      <c r="C56" s="6">
        <v>4.3397309425203E-2</v>
      </c>
      <c r="D56" s="6">
        <v>0.18456963242591901</v>
      </c>
      <c r="E56" s="6">
        <v>0.21932871926887401</v>
      </c>
      <c r="F56" s="6">
        <v>9.2265334766755094E-2</v>
      </c>
      <c r="G56" s="6">
        <v>0.227973985038781</v>
      </c>
      <c r="H56" s="6">
        <v>6.7353379092548904E-2</v>
      </c>
      <c r="I56" s="6">
        <v>2.2684614098996601E-2</v>
      </c>
      <c r="J56" s="6">
        <v>6.6040913382948804E-2</v>
      </c>
      <c r="K56" s="6">
        <v>6.5148378052443306E-2</v>
      </c>
      <c r="L56" s="8">
        <v>5.2731735519454475</v>
      </c>
      <c r="M56" t="str">
        <f>VLOOKUP(A56,'[3]Figure 6 - vacancy rates'!$A$2:$B$59,2,FALSE)</f>
        <v>Weak</v>
      </c>
      <c r="N56" t="str">
        <f>VLOOKUP(A56,OVERVIEW!$A$2:$C$63,3,FALSE)</f>
        <v>Weak</v>
      </c>
      <c r="O56" s="6"/>
    </row>
    <row r="57" spans="1:15" x14ac:dyDescent="0.3">
      <c r="A57" s="5" t="s">
        <v>62</v>
      </c>
      <c r="B57" s="6">
        <v>1.7651842332375801E-2</v>
      </c>
      <c r="C57" s="6">
        <v>3.2367531513225398E-2</v>
      </c>
      <c r="D57" s="6">
        <v>0.25695380522891298</v>
      </c>
      <c r="E57" s="6">
        <v>0.19716114380472</v>
      </c>
      <c r="F57" s="6">
        <v>6.6290804303674095E-2</v>
      </c>
      <c r="G57" s="6">
        <v>0.105259610706329</v>
      </c>
      <c r="H57" s="6">
        <v>0.10936122181294899</v>
      </c>
      <c r="I57" s="6">
        <v>5.4183174715247799E-2</v>
      </c>
      <c r="J57" s="6">
        <v>0.102598613956786</v>
      </c>
      <c r="K57" s="6">
        <v>5.8172251625778701E-2</v>
      </c>
      <c r="L57" s="8">
        <v>5.8087557357479831</v>
      </c>
      <c r="M57" t="str">
        <f>VLOOKUP(A57,'[3]Figure 6 - vacancy rates'!$A$2:$B$59,2,FALSE)</f>
        <v>Strong</v>
      </c>
      <c r="N57" t="str">
        <f>VLOOKUP(A57,OVERVIEW!$A$2:$C$63,3,FALSE)</f>
        <v>Strong</v>
      </c>
      <c r="O57" s="6"/>
    </row>
    <row r="58" spans="1:15" x14ac:dyDescent="0.3">
      <c r="A58" s="5" t="s">
        <v>63</v>
      </c>
      <c r="B58" s="6">
        <v>8.4159389746487397E-3</v>
      </c>
      <c r="C58" s="6">
        <v>2.5826542078593102E-2</v>
      </c>
      <c r="D58" s="6">
        <v>0.19584095532436899</v>
      </c>
      <c r="E58" s="6">
        <v>0.12949995849823501</v>
      </c>
      <c r="F58" s="6">
        <v>9.9028652054302599E-2</v>
      </c>
      <c r="G58" s="6">
        <v>0.243555751463474</v>
      </c>
      <c r="H58" s="6">
        <v>5.3108046074036297E-2</v>
      </c>
      <c r="I58" s="6">
        <v>3.7588671735227799E-2</v>
      </c>
      <c r="J58" s="6">
        <v>6.8587719891923193E-2</v>
      </c>
      <c r="K58" s="6">
        <v>0.13854776390519</v>
      </c>
      <c r="L58" s="8">
        <v>6.5415761081921735</v>
      </c>
      <c r="M58" t="str">
        <f>VLOOKUP(A58,'[3]Figure 6 - vacancy rates'!$A$2:$B$59,2,FALSE)</f>
        <v>Strong</v>
      </c>
      <c r="N58" t="str">
        <f>VLOOKUP(A58,OVERVIEW!$A$2:$C$63,3,FALSE)</f>
        <v>Strong</v>
      </c>
      <c r="O58" s="6"/>
    </row>
    <row r="59" spans="1:15" x14ac:dyDescent="0.3">
      <c r="A59" s="5" t="s">
        <v>64</v>
      </c>
      <c r="B59" s="6">
        <v>9.7991674490944206E-3</v>
      </c>
      <c r="C59" s="6">
        <v>1.26830930148659E-2</v>
      </c>
      <c r="D59" s="6">
        <v>0.159865300524101</v>
      </c>
      <c r="E59" s="6">
        <v>0.10080168694753799</v>
      </c>
      <c r="F59" s="6">
        <v>0.112834546574374</v>
      </c>
      <c r="G59" s="6">
        <v>0.329959495185494</v>
      </c>
      <c r="H59" s="6">
        <v>6.9393501505086705E-2</v>
      </c>
      <c r="I59" s="6">
        <v>3.73817368904939E-2</v>
      </c>
      <c r="J59" s="6">
        <v>6.3210217711382397E-2</v>
      </c>
      <c r="K59" s="6">
        <v>0.104071254197571</v>
      </c>
      <c r="L59" s="8">
        <v>6.3701801298997154</v>
      </c>
      <c r="M59" t="str">
        <f>VLOOKUP(A59,'[3]Figure 6 - vacancy rates'!$A$2:$B$59,2,FALSE)</f>
        <v>Weak</v>
      </c>
      <c r="N59" t="str">
        <f>VLOOKUP(A59,OVERVIEW!$A$2:$C$63,3,FALSE)</f>
        <v>Weak</v>
      </c>
      <c r="O59" s="6"/>
    </row>
    <row r="60" spans="1:15" x14ac:dyDescent="0.3">
      <c r="A60" s="5" t="s">
        <v>65</v>
      </c>
      <c r="B60" s="6">
        <v>3.7173266722535701E-2</v>
      </c>
      <c r="C60" s="6">
        <v>2.6258378210988299E-2</v>
      </c>
      <c r="D60" s="6">
        <v>0.141025260049741</v>
      </c>
      <c r="E60" s="6">
        <v>0.102483680326999</v>
      </c>
      <c r="F60" s="6">
        <v>7.72360056704363E-2</v>
      </c>
      <c r="G60" s="6">
        <v>0.32500303368639799</v>
      </c>
      <c r="H60" s="6">
        <v>5.8078575830774297E-2</v>
      </c>
      <c r="I60" s="6">
        <v>5.01080529274395E-2</v>
      </c>
      <c r="J60" s="6">
        <v>5.1127391187377601E-2</v>
      </c>
      <c r="K60" s="6">
        <v>0.13150635538731001</v>
      </c>
      <c r="L60" s="8">
        <v>6.0726255432080514</v>
      </c>
      <c r="M60" t="str">
        <f>VLOOKUP(A60,'[3]Figure 6 - vacancy rates'!$A$2:$B$59,2,FALSE)</f>
        <v>Weak</v>
      </c>
      <c r="N60" t="str">
        <f>VLOOKUP(A60,OVERVIEW!$A$2:$C$63,3,FALSE)</f>
        <v>Weak</v>
      </c>
      <c r="O60" s="6"/>
    </row>
    <row r="61" spans="1:15" x14ac:dyDescent="0.3">
      <c r="A61" s="5" t="s">
        <v>66</v>
      </c>
      <c r="B61" s="6">
        <v>1.5300026105309001E-2</v>
      </c>
      <c r="C61" s="6">
        <v>2.64739692995191E-2</v>
      </c>
      <c r="D61" s="6">
        <v>0.20207623600194699</v>
      </c>
      <c r="E61" s="6">
        <v>0.171322584089528</v>
      </c>
      <c r="F61" s="6">
        <v>0.13928064482154401</v>
      </c>
      <c r="G61" s="6">
        <v>9.6955032521757495E-2</v>
      </c>
      <c r="H61" s="6">
        <v>0.15247837155434499</v>
      </c>
      <c r="I61" s="6">
        <v>2.8184493323407101E-2</v>
      </c>
      <c r="J61" s="6">
        <v>8.8035800144777202E-2</v>
      </c>
      <c r="K61" s="6">
        <v>7.9892842137866293E-2</v>
      </c>
      <c r="L61" s="8">
        <v>7.0017694239984083</v>
      </c>
      <c r="M61" t="str">
        <f>VLOOKUP(A61,'[3]Figure 6 - vacancy rates'!$A$2:$B$59,2,FALSE)</f>
        <v>Weak</v>
      </c>
      <c r="N61" t="str">
        <f>VLOOKUP(A61,OVERVIEW!$A$2:$C$63,3,FALSE)</f>
        <v>Weak</v>
      </c>
      <c r="O61" s="6"/>
    </row>
    <row r="62" spans="1:15" x14ac:dyDescent="0.3">
      <c r="A62" s="5" t="s">
        <v>67</v>
      </c>
      <c r="B62" s="6">
        <v>8.8668673849037205E-3</v>
      </c>
      <c r="C62" s="6">
        <v>2.68653981615503E-2</v>
      </c>
      <c r="D62" s="6">
        <v>0.17849775000606499</v>
      </c>
      <c r="E62" s="6">
        <v>0.17271358432996101</v>
      </c>
      <c r="F62" s="6">
        <v>8.3327268659653203E-2</v>
      </c>
      <c r="G62" s="6">
        <v>0.307329977996465</v>
      </c>
      <c r="H62" s="6">
        <v>0.11702558865519699</v>
      </c>
      <c r="I62" s="6">
        <v>4.9028759356443803E-2</v>
      </c>
      <c r="J62" s="6">
        <v>2.7343479757017699E-2</v>
      </c>
      <c r="K62" s="6">
        <v>2.9001325692743E-2</v>
      </c>
      <c r="L62" s="8">
        <v>5.1424272334745647</v>
      </c>
      <c r="M62" t="str">
        <f>VLOOKUP(A62,'[3]Figure 6 - vacancy rates'!$A$2:$B$59,2,FALSE)</f>
        <v>Moderately Strong</v>
      </c>
      <c r="N62" t="str">
        <f>VLOOKUP(A62,OVERVIEW!$A$2:$C$63,3,FALSE)</f>
        <v>Strong</v>
      </c>
      <c r="O62" s="6"/>
    </row>
    <row r="63" spans="1:15" x14ac:dyDescent="0.3">
      <c r="A63" s="5" t="s">
        <v>68</v>
      </c>
      <c r="B63" s="6">
        <v>1.0484327592005601E-2</v>
      </c>
      <c r="C63" s="6">
        <v>3.6181567351849298E-2</v>
      </c>
      <c r="D63" s="6">
        <v>0.15163639144009899</v>
      </c>
      <c r="E63" s="6">
        <v>0.32619577274297901</v>
      </c>
      <c r="F63" s="6">
        <v>9.3121350802244901E-2</v>
      </c>
      <c r="G63" s="6">
        <v>0.17238703924850099</v>
      </c>
      <c r="H63" s="6">
        <v>6.8659911040935606E-2</v>
      </c>
      <c r="I63" s="6">
        <v>1.58831213779052E-2</v>
      </c>
      <c r="J63" s="6">
        <v>8.3297063551747097E-2</v>
      </c>
      <c r="K63" s="6">
        <v>4.2153454851732802E-2</v>
      </c>
      <c r="L63" s="8">
        <v>5.1856940396948366</v>
      </c>
      <c r="M63" t="str">
        <f>VLOOKUP(A63,'[3]Figure 6 - vacancy rates'!$A$2:$B$59,2,FALSE)</f>
        <v>Moderately Strong</v>
      </c>
      <c r="N63" t="str">
        <f>VLOOKUP(A63,OVERVIEW!$A$2:$C$63,3,FALSE)</f>
        <v>Strong</v>
      </c>
      <c r="O63" s="6"/>
    </row>
    <row r="64" spans="1:15" x14ac:dyDescent="0.3">
      <c r="A64" s="5" t="s">
        <v>124</v>
      </c>
      <c r="B64" s="8">
        <f>AVERAGE(B2:B63)</f>
        <v>1.1811510451598265E-2</v>
      </c>
      <c r="C64" s="8">
        <f t="shared" ref="C64:L64" si="4">AVERAGE(C2:C63)</f>
        <v>3.2445910946374376E-2</v>
      </c>
      <c r="D64" s="8">
        <f t="shared" si="4"/>
        <v>0.20995459483553386</v>
      </c>
      <c r="E64" s="8">
        <f t="shared" si="4"/>
        <v>0.2144305730989173</v>
      </c>
      <c r="F64" s="8">
        <f t="shared" si="4"/>
        <v>0.10433021156652336</v>
      </c>
      <c r="G64" s="8">
        <f t="shared" si="4"/>
        <v>0.1654522258231616</v>
      </c>
      <c r="H64" s="8">
        <f t="shared" si="4"/>
        <v>8.953633318909604E-2</v>
      </c>
      <c r="I64" s="8">
        <f t="shared" si="4"/>
        <v>3.7329704786371723E-2</v>
      </c>
      <c r="J64" s="8">
        <f t="shared" si="4"/>
        <v>7.2323575214759947E-2</v>
      </c>
      <c r="K64" s="8">
        <f t="shared" si="4"/>
        <v>6.2385360087663475E-2</v>
      </c>
      <c r="L64" s="8">
        <f t="shared" si="4"/>
        <v>5.9711861499125565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723C-6F59-4EDA-B335-F6A565EDF520}">
  <dimension ref="A2:K10"/>
  <sheetViews>
    <sheetView workbookViewId="0">
      <selection activeCell="B16" sqref="B16"/>
    </sheetView>
  </sheetViews>
  <sheetFormatPr defaultRowHeight="14.4" x14ac:dyDescent="0.3"/>
  <sheetData>
    <row r="2" spans="1:11" x14ac:dyDescent="0.3"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</row>
    <row r="3" spans="1:11" x14ac:dyDescent="0.3">
      <c r="A3" t="s">
        <v>36</v>
      </c>
      <c r="B3">
        <v>8.2818950545792899E-3</v>
      </c>
      <c r="C3">
        <v>4.1186574108407002E-2</v>
      </c>
      <c r="D3">
        <v>0.24818776219109101</v>
      </c>
      <c r="E3">
        <v>0.254080839751885</v>
      </c>
      <c r="F3">
        <v>0.14227118727928301</v>
      </c>
      <c r="G3">
        <v>9.3738709427964306E-2</v>
      </c>
      <c r="H3">
        <v>8.2854094272422601E-2</v>
      </c>
      <c r="I3">
        <v>1.4430183296347999E-2</v>
      </c>
      <c r="J3">
        <v>1.57786468173634E-2</v>
      </c>
      <c r="K3">
        <v>9.9190107800656194E-2</v>
      </c>
    </row>
    <row r="5" spans="1:11" x14ac:dyDescent="0.3">
      <c r="B5" t="s">
        <v>289</v>
      </c>
      <c r="C5" t="s">
        <v>74</v>
      </c>
      <c r="D5" t="s">
        <v>75</v>
      </c>
      <c r="E5" t="s">
        <v>76</v>
      </c>
      <c r="F5" t="s">
        <v>279</v>
      </c>
    </row>
    <row r="6" spans="1:11" x14ac:dyDescent="0.3">
      <c r="B6" s="6">
        <f>G3+K3</f>
        <v>0.19292881722862049</v>
      </c>
      <c r="C6" s="6">
        <f>D3</f>
        <v>0.24818776219109101</v>
      </c>
      <c r="D6" s="6">
        <f>E3</f>
        <v>0.254080839751885</v>
      </c>
      <c r="E6" s="6">
        <f>F3</f>
        <v>0.14227118727928301</v>
      </c>
      <c r="F6" s="6">
        <f>B3+C3+H3+I3+J3</f>
        <v>0.16253139354912027</v>
      </c>
    </row>
    <row r="9" spans="1:11" x14ac:dyDescent="0.3">
      <c r="A9" t="s">
        <v>290</v>
      </c>
      <c r="B9" s="8">
        <v>0.47</v>
      </c>
    </row>
    <row r="10" spans="1:11" x14ac:dyDescent="0.3">
      <c r="B10" s="8">
        <f>1-B9</f>
        <v>0.53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M65"/>
  <sheetViews>
    <sheetView topLeftCell="A55" zoomScale="90" zoomScaleNormal="90" workbookViewId="0">
      <selection activeCell="B3" sqref="B3"/>
    </sheetView>
  </sheetViews>
  <sheetFormatPr defaultRowHeight="14.4" x14ac:dyDescent="0.3"/>
  <cols>
    <col min="29" max="29" width="24.5546875" customWidth="1"/>
    <col min="30" max="30" width="12.6640625" customWidth="1"/>
    <col min="31" max="31" width="21.44140625" customWidth="1"/>
    <col min="32" max="32" width="21" customWidth="1"/>
    <col min="33" max="33" width="21.33203125" customWidth="1"/>
    <col min="34" max="34" width="17.33203125" customWidth="1"/>
    <col min="35" max="35" width="18.88671875" customWidth="1"/>
    <col min="36" max="36" width="19.88671875" customWidth="1"/>
    <col min="37" max="37" width="9.33203125" bestFit="1" customWidth="1"/>
    <col min="38" max="39" width="9" bestFit="1" customWidth="1"/>
  </cols>
  <sheetData>
    <row r="1" spans="1:39" x14ac:dyDescent="0.3">
      <c r="A1" s="29" t="s">
        <v>145</v>
      </c>
    </row>
    <row r="2" spans="1:39" ht="126" x14ac:dyDescent="0.4">
      <c r="A2" s="20" t="s">
        <v>143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M2" s="20" t="s">
        <v>144</v>
      </c>
      <c r="O2" t="s">
        <v>85</v>
      </c>
      <c r="P2" t="s">
        <v>111</v>
      </c>
      <c r="Q2" t="s">
        <v>112</v>
      </c>
      <c r="R2" t="s">
        <v>113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AB2" t="s">
        <v>93</v>
      </c>
      <c r="AC2" t="s">
        <v>85</v>
      </c>
      <c r="AD2" s="30" t="s">
        <v>72</v>
      </c>
      <c r="AE2" s="30" t="s">
        <v>73</v>
      </c>
      <c r="AF2" s="30" t="s">
        <v>74</v>
      </c>
      <c r="AG2" s="30" t="s">
        <v>75</v>
      </c>
      <c r="AH2" s="30" t="s">
        <v>76</v>
      </c>
      <c r="AI2" s="30" t="s">
        <v>77</v>
      </c>
      <c r="AJ2" s="30" t="s">
        <v>78</v>
      </c>
      <c r="AK2" s="30" t="s">
        <v>79</v>
      </c>
      <c r="AL2" s="30" t="s">
        <v>80</v>
      </c>
      <c r="AM2" s="30" t="s">
        <v>81</v>
      </c>
    </row>
    <row r="3" spans="1:39" ht="25.8" x14ac:dyDescent="0.5">
      <c r="A3" t="s">
        <v>7</v>
      </c>
      <c r="B3" s="6">
        <v>1.0538038686659999E-2</v>
      </c>
      <c r="C3" s="6">
        <v>3.8081429627212997E-2</v>
      </c>
      <c r="D3" s="6">
        <v>0.29727163505767301</v>
      </c>
      <c r="E3" s="6">
        <v>0.239023447439108</v>
      </c>
      <c r="F3" s="6">
        <v>0.128584364316634</v>
      </c>
      <c r="G3" s="6">
        <v>7.2732703792971198E-2</v>
      </c>
      <c r="H3" s="6">
        <v>0.130890049101929</v>
      </c>
      <c r="I3" s="6">
        <v>8.4136463955029293E-3</v>
      </c>
      <c r="J3" s="6">
        <v>5.7866327148591697E-2</v>
      </c>
      <c r="K3" s="6">
        <v>1.65983584337175E-2</v>
      </c>
      <c r="O3" t="s">
        <v>7</v>
      </c>
      <c r="P3" s="6">
        <v>1.6617573339840548E-2</v>
      </c>
      <c r="Q3" s="6">
        <v>2.3735420578579799E-2</v>
      </c>
      <c r="R3" s="6">
        <v>0.30309597855070552</v>
      </c>
      <c r="S3" s="6">
        <v>0.31220347827846495</v>
      </c>
      <c r="T3" s="6">
        <v>3.01051015214337E-2</v>
      </c>
      <c r="U3" s="6">
        <v>8.9293432276533302E-2</v>
      </c>
      <c r="V3" s="6">
        <v>0.14473189320493951</v>
      </c>
      <c r="W3" s="6">
        <v>7.8669438927748501E-3</v>
      </c>
      <c r="X3" s="6">
        <v>5.102946382749305E-2</v>
      </c>
      <c r="Y3" s="6">
        <v>2.1320714529234699E-2</v>
      </c>
      <c r="AC3" s="31" t="s">
        <v>7</v>
      </c>
      <c r="AD3" s="19">
        <f>(P3-B3)*100</f>
        <v>0.60795346531805494</v>
      </c>
      <c r="AE3" s="19">
        <f t="shared" ref="AE3:AL3" si="0">(Q3-C3)*100</f>
        <v>-1.4346009048633197</v>
      </c>
      <c r="AF3" s="19">
        <f t="shared" si="0"/>
        <v>0.58243434930325133</v>
      </c>
      <c r="AG3" s="19">
        <f t="shared" si="0"/>
        <v>7.3180030839356949</v>
      </c>
      <c r="AH3" s="19">
        <f t="shared" si="0"/>
        <v>-9.8479262795200313</v>
      </c>
      <c r="AI3" s="19">
        <f t="shared" si="0"/>
        <v>1.6560728483562104</v>
      </c>
      <c r="AJ3" s="19">
        <f t="shared" si="0"/>
        <v>1.3841844103010508</v>
      </c>
      <c r="AK3" s="19">
        <f t="shared" si="0"/>
        <v>-5.4670250272807926E-2</v>
      </c>
      <c r="AL3" s="19">
        <f t="shared" si="0"/>
        <v>-0.68368633210986463</v>
      </c>
      <c r="AM3" s="19">
        <f>(Y3-K3)*100</f>
        <v>0.47223560955171989</v>
      </c>
    </row>
    <row r="4" spans="1:39" ht="25.8" x14ac:dyDescent="0.5">
      <c r="A4" t="s">
        <v>8</v>
      </c>
      <c r="B4" s="6">
        <v>5.7727253056026597E-3</v>
      </c>
      <c r="C4" s="6">
        <v>3.3045583407356801E-3</v>
      </c>
      <c r="D4" s="6">
        <v>1.47926505054429E-2</v>
      </c>
      <c r="E4" s="6">
        <v>9.1013308655446296E-2</v>
      </c>
      <c r="F4" s="6">
        <v>7.8883544661210406E-2</v>
      </c>
      <c r="G4" s="6">
        <v>0.120280817050438</v>
      </c>
      <c r="H4" s="6">
        <v>0.116226059747591</v>
      </c>
      <c r="I4" s="6">
        <v>1.14512630902472E-2</v>
      </c>
      <c r="J4" s="6">
        <v>0.30140682422117199</v>
      </c>
      <c r="K4" s="6">
        <v>0.25686824842211398</v>
      </c>
      <c r="O4" t="s">
        <v>8</v>
      </c>
      <c r="P4" s="6">
        <v>1.9676909395512647E-3</v>
      </c>
      <c r="Q4" s="6">
        <v>4.9065517512744952E-3</v>
      </c>
      <c r="R4" s="6">
        <v>1.2006386549634429E-2</v>
      </c>
      <c r="S4" s="6">
        <v>0.11990192676174349</v>
      </c>
      <c r="T4" s="6">
        <v>0</v>
      </c>
      <c r="U4" s="6">
        <v>0.18154090584306248</v>
      </c>
      <c r="V4" s="6">
        <v>0.11078313156257649</v>
      </c>
      <c r="W4" s="6">
        <v>2.3665403163857051E-2</v>
      </c>
      <c r="X4" s="6">
        <v>0.18253883544054</v>
      </c>
      <c r="Y4" s="6">
        <v>0.36268916798776002</v>
      </c>
      <c r="AC4" s="31" t="s">
        <v>8</v>
      </c>
      <c r="AD4" s="19">
        <f t="shared" ref="AD4:AD65" si="1">(P4-B4)*100</f>
        <v>-0.38050343660513952</v>
      </c>
      <c r="AE4" s="19">
        <f t="shared" ref="AE4:AE65" si="2">(Q4-C4)*100</f>
        <v>0.16019934105388151</v>
      </c>
      <c r="AF4" s="19">
        <f t="shared" ref="AF4:AF65" si="3">(R4-D4)*100</f>
        <v>-0.27862639558084712</v>
      </c>
      <c r="AG4" s="19">
        <f t="shared" ref="AG4:AG65" si="4">(S4-E4)*100</f>
        <v>2.8888618106297197</v>
      </c>
      <c r="AH4" s="19">
        <f t="shared" ref="AH4:AH65" si="5">(T4-F4)*100</f>
        <v>-7.888354466121041</v>
      </c>
      <c r="AI4" s="19">
        <f t="shared" ref="AI4:AI65" si="6">(U4-G4)*100</f>
        <v>6.1260088792624483</v>
      </c>
      <c r="AJ4" s="19">
        <f t="shared" ref="AJ4:AJ65" si="7">(V4-H4)*100</f>
        <v>-0.54429281850145039</v>
      </c>
      <c r="AK4" s="19">
        <f t="shared" ref="AK4:AK65" si="8">(W4-I4)*100</f>
        <v>1.2214140073609852</v>
      </c>
      <c r="AL4" s="19">
        <f t="shared" ref="AL4:AL65" si="9">(X4-J4)*100</f>
        <v>-11.886798878063198</v>
      </c>
      <c r="AM4" s="19">
        <f t="shared" ref="AM4:AM65" si="10">(Y4-K4)*100</f>
        <v>10.582091956564604</v>
      </c>
    </row>
    <row r="5" spans="1:39" ht="25.8" x14ac:dyDescent="0.5">
      <c r="A5" t="s">
        <v>9</v>
      </c>
      <c r="B5" s="6">
        <v>1.66005240548995E-2</v>
      </c>
      <c r="C5" s="6">
        <v>2.6835249076555202E-2</v>
      </c>
      <c r="D5" s="6">
        <v>0.21891614524473299</v>
      </c>
      <c r="E5" s="6">
        <v>0.13141705348649499</v>
      </c>
      <c r="F5" s="6">
        <v>0.112313455740836</v>
      </c>
      <c r="G5" s="6">
        <v>8.6356844880141503E-2</v>
      </c>
      <c r="H5" s="6">
        <v>0.119014290291408</v>
      </c>
      <c r="I5" s="6">
        <v>1.1648328980858901E-2</v>
      </c>
      <c r="J5" s="6">
        <v>0.11868579936955</v>
      </c>
      <c r="K5" s="6">
        <v>0.158212308874524</v>
      </c>
      <c r="O5" t="s">
        <v>9</v>
      </c>
      <c r="P5" s="6">
        <v>1.2736694372903E-2</v>
      </c>
      <c r="Q5" s="6">
        <v>1.7002449874512049E-2</v>
      </c>
      <c r="R5" s="6">
        <v>0.22582427262625998</v>
      </c>
      <c r="S5" s="6">
        <v>0.17835726881825198</v>
      </c>
      <c r="T5" s="6">
        <v>0.1114406199833335</v>
      </c>
      <c r="U5" s="6">
        <v>0.1101137510503145</v>
      </c>
      <c r="V5" s="6">
        <v>0.121729448409582</v>
      </c>
      <c r="W5" s="6">
        <v>3.4073440500250199E-2</v>
      </c>
      <c r="X5" s="6">
        <v>4.1776693736403497E-2</v>
      </c>
      <c r="Y5" s="6">
        <v>0.1469453606281885</v>
      </c>
      <c r="AC5" s="31" t="s">
        <v>9</v>
      </c>
      <c r="AD5" s="19">
        <f t="shared" si="1"/>
        <v>-0.38638296819965001</v>
      </c>
      <c r="AE5" s="19">
        <f t="shared" si="2"/>
        <v>-0.98327992020431532</v>
      </c>
      <c r="AF5" s="19">
        <f t="shared" si="3"/>
        <v>0.69081273815269906</v>
      </c>
      <c r="AG5" s="19">
        <f t="shared" si="4"/>
        <v>4.6940215331756994</v>
      </c>
      <c r="AH5" s="19">
        <f t="shared" si="5"/>
        <v>-8.7283575750249365E-2</v>
      </c>
      <c r="AI5" s="19">
        <f t="shared" si="6"/>
        <v>2.3756906170172996</v>
      </c>
      <c r="AJ5" s="19">
        <f t="shared" si="7"/>
        <v>0.27151581181739937</v>
      </c>
      <c r="AK5" s="19">
        <f t="shared" si="8"/>
        <v>2.2425111519391296</v>
      </c>
      <c r="AL5" s="19">
        <f t="shared" si="9"/>
        <v>-7.6909105633146497</v>
      </c>
      <c r="AM5" s="19">
        <f t="shared" si="10"/>
        <v>-1.1266948246335506</v>
      </c>
    </row>
    <row r="6" spans="1:39" ht="25.8" x14ac:dyDescent="0.5">
      <c r="A6" t="s">
        <v>10</v>
      </c>
      <c r="B6" s="6">
        <v>1.48864243787316E-2</v>
      </c>
      <c r="C6" s="6">
        <v>3.6779672875988399E-2</v>
      </c>
      <c r="D6" s="6">
        <v>0.19590767205906101</v>
      </c>
      <c r="E6" s="6">
        <v>7.7444928304522306E-2</v>
      </c>
      <c r="F6" s="6">
        <v>0.12582271884329099</v>
      </c>
      <c r="G6" s="6">
        <v>0.262184409732028</v>
      </c>
      <c r="H6" s="6">
        <v>8.3518604957539905E-2</v>
      </c>
      <c r="I6" s="6">
        <v>4.7010658193984999E-2</v>
      </c>
      <c r="J6" s="6">
        <v>8.1933830129498106E-2</v>
      </c>
      <c r="K6" s="6">
        <v>7.4511080525355003E-2</v>
      </c>
      <c r="O6" t="s">
        <v>10</v>
      </c>
      <c r="P6" s="6">
        <v>9.9518762494456292E-3</v>
      </c>
      <c r="Q6" s="6">
        <v>3.3312439559371354E-2</v>
      </c>
      <c r="R6" s="6">
        <v>0.18854944492516851</v>
      </c>
      <c r="S6" s="6">
        <v>8.5349803850882297E-2</v>
      </c>
      <c r="T6" s="6">
        <v>6.4513234027884697E-2</v>
      </c>
      <c r="U6" s="6">
        <v>0.32612567688535699</v>
      </c>
      <c r="V6" s="6">
        <v>9.5022428558195246E-2</v>
      </c>
      <c r="W6" s="6">
        <v>5.960901202974675E-2</v>
      </c>
      <c r="X6" s="6">
        <v>4.7166844006974795E-2</v>
      </c>
      <c r="Y6" s="6">
        <v>9.0399239906973655E-2</v>
      </c>
      <c r="AC6" s="31" t="s">
        <v>10</v>
      </c>
      <c r="AD6" s="19">
        <f t="shared" si="1"/>
        <v>-0.49345481292859711</v>
      </c>
      <c r="AE6" s="19">
        <f t="shared" si="2"/>
        <v>-0.34672333166170455</v>
      </c>
      <c r="AF6" s="19">
        <f t="shared" si="3"/>
        <v>-0.73582271338925032</v>
      </c>
      <c r="AG6" s="19">
        <f t="shared" si="4"/>
        <v>0.79048755463599907</v>
      </c>
      <c r="AH6" s="19">
        <f t="shared" si="5"/>
        <v>-6.1309484815406297</v>
      </c>
      <c r="AI6" s="19">
        <f t="shared" si="6"/>
        <v>6.3941267153328987</v>
      </c>
      <c r="AJ6" s="19">
        <f t="shared" si="7"/>
        <v>1.1503823600655341</v>
      </c>
      <c r="AK6" s="19">
        <f t="shared" si="8"/>
        <v>1.2598353835761751</v>
      </c>
      <c r="AL6" s="19">
        <f t="shared" si="9"/>
        <v>-3.4766986122523309</v>
      </c>
      <c r="AM6" s="19">
        <f t="shared" si="10"/>
        <v>1.5888159381618652</v>
      </c>
    </row>
    <row r="7" spans="1:39" ht="25.8" x14ac:dyDescent="0.5">
      <c r="A7" t="s">
        <v>11</v>
      </c>
      <c r="B7" s="6">
        <v>2.2442139424915301E-2</v>
      </c>
      <c r="C7" s="6">
        <v>2.7391175889476801E-2</v>
      </c>
      <c r="D7" s="6">
        <v>0.305021348543559</v>
      </c>
      <c r="E7" s="6">
        <v>3.5966767869893702E-2</v>
      </c>
      <c r="F7" s="6">
        <v>0.124739685377382</v>
      </c>
      <c r="G7" s="6">
        <v>0.28297335968093201</v>
      </c>
      <c r="H7" s="6">
        <v>9.0483107698889995E-2</v>
      </c>
      <c r="I7" s="6">
        <v>3.7629924524399803E-2</v>
      </c>
      <c r="J7" s="6">
        <v>1.70013670675777E-2</v>
      </c>
      <c r="K7" s="6">
        <v>5.63511239229737E-2</v>
      </c>
      <c r="O7" t="s">
        <v>11</v>
      </c>
      <c r="P7" s="6">
        <v>6.0219102047544947E-3</v>
      </c>
      <c r="Q7" s="6">
        <v>2.287341813423785E-2</v>
      </c>
      <c r="R7" s="6">
        <v>0.29389747461563298</v>
      </c>
      <c r="S7" s="6">
        <v>4.9562005010330604E-2</v>
      </c>
      <c r="T7" s="6">
        <v>9.2704174744909648E-2</v>
      </c>
      <c r="U7" s="6">
        <v>0.31216563231041849</v>
      </c>
      <c r="V7" s="6">
        <v>9.2560839863686406E-2</v>
      </c>
      <c r="W7" s="6">
        <v>4.696548519452505E-2</v>
      </c>
      <c r="X7" s="6">
        <v>9.9227181964291252E-3</v>
      </c>
      <c r="Y7" s="6">
        <v>7.3326341725075239E-2</v>
      </c>
      <c r="AC7" s="31" t="s">
        <v>11</v>
      </c>
      <c r="AD7" s="19">
        <f t="shared" si="1"/>
        <v>-1.6420229220160807</v>
      </c>
      <c r="AE7" s="19">
        <f t="shared" si="2"/>
        <v>-0.4517757755238952</v>
      </c>
      <c r="AF7" s="19">
        <f t="shared" si="3"/>
        <v>-1.112387392792602</v>
      </c>
      <c r="AG7" s="19">
        <f t="shared" si="4"/>
        <v>1.3595237140436902</v>
      </c>
      <c r="AH7" s="19">
        <f t="shared" si="5"/>
        <v>-3.2035510632472355</v>
      </c>
      <c r="AI7" s="19">
        <f t="shared" si="6"/>
        <v>2.919227262948648</v>
      </c>
      <c r="AJ7" s="19">
        <f t="shared" si="7"/>
        <v>0.20777321647964114</v>
      </c>
      <c r="AK7" s="19">
        <f t="shared" si="8"/>
        <v>0.93355606701252469</v>
      </c>
      <c r="AL7" s="19">
        <f t="shared" si="9"/>
        <v>-0.70786488711485751</v>
      </c>
      <c r="AM7" s="19">
        <f t="shared" si="10"/>
        <v>1.6975217802101539</v>
      </c>
    </row>
    <row r="8" spans="1:39" ht="25.8" x14ac:dyDescent="0.5">
      <c r="A8" t="s">
        <v>12</v>
      </c>
      <c r="B8" s="6">
        <v>8.4864057369759497E-3</v>
      </c>
      <c r="C8" s="6">
        <v>2.5618869861170401E-2</v>
      </c>
      <c r="D8" s="6">
        <v>0.24982509072942699</v>
      </c>
      <c r="E8" s="6">
        <v>0.25130577006482402</v>
      </c>
      <c r="F8" s="6">
        <v>0.16349266732600701</v>
      </c>
      <c r="G8" s="6">
        <v>6.7305443870220694E-2</v>
      </c>
      <c r="H8" s="6">
        <v>5.7872478623115703E-2</v>
      </c>
      <c r="I8" s="6">
        <v>1.8083787850621E-3</v>
      </c>
      <c r="J8" s="6">
        <v>0.14151125118823399</v>
      </c>
      <c r="K8" s="6">
        <v>3.2773643814963303E-2</v>
      </c>
      <c r="O8" t="s">
        <v>12</v>
      </c>
      <c r="P8" s="6">
        <v>1.0057417845608461E-2</v>
      </c>
      <c r="Q8" s="6">
        <v>2.66523491964369E-2</v>
      </c>
      <c r="R8" s="6">
        <v>0.244004633697502</v>
      </c>
      <c r="S8" s="6">
        <v>0.31672740837665347</v>
      </c>
      <c r="T8" s="6">
        <v>0.122999816944657</v>
      </c>
      <c r="U8" s="6">
        <v>7.1429963404633312E-2</v>
      </c>
      <c r="V8" s="6">
        <v>5.4757787358063845E-2</v>
      </c>
      <c r="W8" s="6">
        <v>3.464430262253345E-3</v>
      </c>
      <c r="X8" s="6">
        <v>0.11288269242393301</v>
      </c>
      <c r="Y8" s="6">
        <v>3.7023500490259049E-2</v>
      </c>
      <c r="AC8" s="31" t="s">
        <v>12</v>
      </c>
      <c r="AD8" s="19">
        <f t="shared" si="1"/>
        <v>0.1571012108632511</v>
      </c>
      <c r="AE8" s="19">
        <f t="shared" si="2"/>
        <v>0.10334793352664989</v>
      </c>
      <c r="AF8" s="19">
        <f t="shared" si="3"/>
        <v>-0.58204570319249915</v>
      </c>
      <c r="AG8" s="19">
        <f t="shared" si="4"/>
        <v>6.5421638311829451</v>
      </c>
      <c r="AH8" s="19">
        <f t="shared" si="5"/>
        <v>-4.0492850381350003</v>
      </c>
      <c r="AI8" s="19">
        <f t="shared" si="6"/>
        <v>0.41245195344126184</v>
      </c>
      <c r="AJ8" s="19">
        <f t="shared" si="7"/>
        <v>-0.31146912650518582</v>
      </c>
      <c r="AK8" s="19">
        <f t="shared" si="8"/>
        <v>0.16560514771912449</v>
      </c>
      <c r="AL8" s="19">
        <f t="shared" si="9"/>
        <v>-2.862855876430098</v>
      </c>
      <c r="AM8" s="19">
        <f t="shared" si="10"/>
        <v>0.42498566752957462</v>
      </c>
    </row>
    <row r="9" spans="1:39" ht="25.8" x14ac:dyDescent="0.5">
      <c r="A9" t="s">
        <v>13</v>
      </c>
      <c r="B9" s="6">
        <v>1.13859869154068E-2</v>
      </c>
      <c r="C9" s="6">
        <v>1.6363967857992202E-2</v>
      </c>
      <c r="D9" s="6">
        <v>0.22702083112423399</v>
      </c>
      <c r="E9" s="6">
        <v>6.0067937800904699E-2</v>
      </c>
      <c r="F9" s="6">
        <v>8.3059628839153798E-2</v>
      </c>
      <c r="G9" s="6">
        <v>0.29310460473359601</v>
      </c>
      <c r="H9" s="6">
        <v>6.95818153393436E-2</v>
      </c>
      <c r="I9" s="6">
        <v>8.7662478185464701E-2</v>
      </c>
      <c r="J9" s="6">
        <v>3.0145641308462499E-2</v>
      </c>
      <c r="K9" s="6">
        <v>0.121607107895442</v>
      </c>
      <c r="O9" t="s">
        <v>13</v>
      </c>
      <c r="P9" s="6">
        <v>8.3403342071105054E-3</v>
      </c>
      <c r="Q9" s="6">
        <v>1.5231513215161599E-2</v>
      </c>
      <c r="R9" s="6">
        <v>0.2334045194918925</v>
      </c>
      <c r="S9" s="6">
        <v>6.0806733424612951E-2</v>
      </c>
      <c r="T9" s="6">
        <v>5.8765832632233395E-2</v>
      </c>
      <c r="U9" s="6">
        <v>0.29046752630808004</v>
      </c>
      <c r="V9" s="6">
        <v>6.7257262338268592E-2</v>
      </c>
      <c r="W9" s="6">
        <v>9.8347971062456102E-2</v>
      </c>
      <c r="X9" s="6">
        <v>1.2063769665741051E-2</v>
      </c>
      <c r="Y9" s="6">
        <v>0.155314537654443</v>
      </c>
      <c r="AC9" s="31" t="s">
        <v>13</v>
      </c>
      <c r="AD9" s="19">
        <f t="shared" si="1"/>
        <v>-0.30456527082962942</v>
      </c>
      <c r="AE9" s="19">
        <f t="shared" si="2"/>
        <v>-0.11324546428306027</v>
      </c>
      <c r="AF9" s="19">
        <f t="shared" si="3"/>
        <v>0.63836883676585132</v>
      </c>
      <c r="AG9" s="19">
        <f t="shared" si="4"/>
        <v>7.3879562370825214E-2</v>
      </c>
      <c r="AH9" s="19">
        <f t="shared" si="5"/>
        <v>-2.4293796206920404</v>
      </c>
      <c r="AI9" s="19">
        <f t="shared" si="6"/>
        <v>-0.26370784255159707</v>
      </c>
      <c r="AJ9" s="19">
        <f t="shared" si="7"/>
        <v>-0.23245530010750082</v>
      </c>
      <c r="AK9" s="19">
        <f t="shared" si="8"/>
        <v>1.06854928769914</v>
      </c>
      <c r="AL9" s="19">
        <f t="shared" si="9"/>
        <v>-1.8081871642721448</v>
      </c>
      <c r="AM9" s="19">
        <f t="shared" si="10"/>
        <v>3.3707429759000997</v>
      </c>
    </row>
    <row r="10" spans="1:39" ht="25.8" x14ac:dyDescent="0.5">
      <c r="A10" t="s">
        <v>14</v>
      </c>
      <c r="B10" s="6">
        <v>6.5619531844342098E-3</v>
      </c>
      <c r="C10" s="6">
        <v>6.6957819089588602E-2</v>
      </c>
      <c r="D10" s="6">
        <v>0.29426324478045002</v>
      </c>
      <c r="E10" s="6">
        <v>0.179186519570952</v>
      </c>
      <c r="F10" s="6">
        <v>8.7396421886311401E-2</v>
      </c>
      <c r="G10" s="6">
        <v>0.14448114616298399</v>
      </c>
      <c r="H10" s="6">
        <v>5.7101019101226801E-2</v>
      </c>
      <c r="I10" s="6">
        <v>1.4410698323679701E-2</v>
      </c>
      <c r="J10" s="6">
        <v>8.9473253335055E-2</v>
      </c>
      <c r="K10" s="6">
        <v>6.0167924565318401E-2</v>
      </c>
      <c r="O10" t="s">
        <v>14</v>
      </c>
      <c r="P10" s="6">
        <v>6.7462526239999258E-3</v>
      </c>
      <c r="Q10" s="6">
        <v>7.9666824328337604E-2</v>
      </c>
      <c r="R10" s="6">
        <v>0.25093685631824397</v>
      </c>
      <c r="S10" s="6">
        <v>0.282835223082122</v>
      </c>
      <c r="T10" s="6">
        <v>5.2305435726269403E-2</v>
      </c>
      <c r="U10" s="6">
        <v>0.14593697872922001</v>
      </c>
      <c r="V10" s="6">
        <v>4.8901939707447203E-2</v>
      </c>
      <c r="W10" s="6">
        <v>5.7569851832155498E-4</v>
      </c>
      <c r="X10" s="6">
        <v>8.1855904950008745E-2</v>
      </c>
      <c r="Y10" s="6">
        <v>5.0238886016029452E-2</v>
      </c>
      <c r="AC10" s="31" t="s">
        <v>14</v>
      </c>
      <c r="AD10" s="19">
        <f t="shared" si="1"/>
        <v>1.8429943956571604E-2</v>
      </c>
      <c r="AE10" s="19">
        <f t="shared" si="2"/>
        <v>1.2709005238749003</v>
      </c>
      <c r="AF10" s="19">
        <f t="shared" si="3"/>
        <v>-4.332638846220604</v>
      </c>
      <c r="AG10" s="19">
        <f t="shared" si="4"/>
        <v>10.364870351117</v>
      </c>
      <c r="AH10" s="19">
        <f t="shared" si="5"/>
        <v>-3.5090986160041999</v>
      </c>
      <c r="AI10" s="19">
        <f t="shared" si="6"/>
        <v>0.14558325662360205</v>
      </c>
      <c r="AJ10" s="19">
        <f t="shared" si="7"/>
        <v>-0.81990793937795969</v>
      </c>
      <c r="AK10" s="19">
        <f t="shared" si="8"/>
        <v>-1.3834999805358146</v>
      </c>
      <c r="AL10" s="19">
        <f t="shared" si="9"/>
        <v>-0.76173483850462542</v>
      </c>
      <c r="AM10" s="19">
        <f t="shared" si="10"/>
        <v>-0.99290385492889488</v>
      </c>
    </row>
    <row r="11" spans="1:39" ht="25.8" x14ac:dyDescent="0.5">
      <c r="A11" t="s">
        <v>15</v>
      </c>
      <c r="B11" s="6">
        <v>4.6040371079790901E-3</v>
      </c>
      <c r="C11" s="6">
        <v>5.6701105862640003E-2</v>
      </c>
      <c r="D11" s="6">
        <v>0.226794026951502</v>
      </c>
      <c r="E11" s="6">
        <v>0.33397897449298097</v>
      </c>
      <c r="F11" s="6">
        <v>8.8834199940767106E-2</v>
      </c>
      <c r="G11" s="6">
        <v>7.8342796472598494E-2</v>
      </c>
      <c r="H11" s="6">
        <v>8.8860159146097698E-2</v>
      </c>
      <c r="I11" s="6">
        <v>1.48950380743803E-2</v>
      </c>
      <c r="J11" s="6">
        <v>6.0021473576903302E-2</v>
      </c>
      <c r="K11" s="6">
        <v>4.6968188374151697E-2</v>
      </c>
      <c r="O11" t="s">
        <v>15</v>
      </c>
      <c r="P11" s="6">
        <v>3.9437854753651197E-3</v>
      </c>
      <c r="Q11" s="6">
        <v>5.2184380082855648E-2</v>
      </c>
      <c r="R11" s="6">
        <v>0.19676783955981902</v>
      </c>
      <c r="S11" s="6">
        <v>0.41930035210564848</v>
      </c>
      <c r="T11" s="6">
        <v>3.67042975576009E-2</v>
      </c>
      <c r="U11" s="6">
        <v>8.2802056532190693E-2</v>
      </c>
      <c r="V11" s="6">
        <v>7.4582421002874599E-2</v>
      </c>
      <c r="W11" s="6">
        <v>1.1146245117389056E-2</v>
      </c>
      <c r="X11" s="6">
        <v>8.1545063199894491E-2</v>
      </c>
      <c r="Y11" s="6">
        <v>4.1023559366362351E-2</v>
      </c>
      <c r="AC11" s="31" t="s">
        <v>15</v>
      </c>
      <c r="AD11" s="19">
        <f t="shared" si="1"/>
        <v>-6.6025163261397041E-2</v>
      </c>
      <c r="AE11" s="19">
        <f t="shared" si="2"/>
        <v>-0.45167257797843541</v>
      </c>
      <c r="AF11" s="19">
        <f t="shared" si="3"/>
        <v>-3.0026187391682972</v>
      </c>
      <c r="AG11" s="19">
        <f t="shared" si="4"/>
        <v>8.5321377612667497</v>
      </c>
      <c r="AH11" s="19">
        <f t="shared" si="5"/>
        <v>-5.2129902383166202</v>
      </c>
      <c r="AI11" s="19">
        <f t="shared" si="6"/>
        <v>0.44592600595921988</v>
      </c>
      <c r="AJ11" s="19">
        <f t="shared" si="7"/>
        <v>-1.4277738143223098</v>
      </c>
      <c r="AK11" s="19">
        <f t="shared" si="8"/>
        <v>-0.37487929569912437</v>
      </c>
      <c r="AL11" s="19">
        <f t="shared" si="9"/>
        <v>2.152358962299119</v>
      </c>
      <c r="AM11" s="19">
        <f t="shared" si="10"/>
        <v>-0.5944629007789346</v>
      </c>
    </row>
    <row r="12" spans="1:39" ht="25.8" x14ac:dyDescent="0.5">
      <c r="A12" t="s">
        <v>16</v>
      </c>
      <c r="B12" s="6">
        <v>1.6600845490609899E-2</v>
      </c>
      <c r="C12" s="6">
        <v>3.7130249712896003E-2</v>
      </c>
      <c r="D12" s="6">
        <v>0.405647952163531</v>
      </c>
      <c r="E12" s="6">
        <v>0.14024846259340801</v>
      </c>
      <c r="F12" s="6">
        <v>0.118421796097562</v>
      </c>
      <c r="G12" s="6">
        <v>8.73839581183119E-2</v>
      </c>
      <c r="H12" s="6">
        <v>9.1464198580083297E-2</v>
      </c>
      <c r="I12" s="6">
        <v>2.4120384124418501E-2</v>
      </c>
      <c r="J12" s="6">
        <v>7.1310481035511603E-2</v>
      </c>
      <c r="K12" s="6">
        <v>7.6716720836676501E-3</v>
      </c>
      <c r="O12" t="s">
        <v>16</v>
      </c>
      <c r="P12" s="6">
        <v>1.021173175859022E-2</v>
      </c>
      <c r="Q12" s="6">
        <v>3.4190871840616449E-2</v>
      </c>
      <c r="R12" s="6">
        <v>0.41453015036096352</v>
      </c>
      <c r="S12" s="6">
        <v>0.17848015269808998</v>
      </c>
      <c r="T12" s="6">
        <v>7.2573889810258557E-2</v>
      </c>
      <c r="U12" s="6">
        <v>0.1249160049801985</v>
      </c>
      <c r="V12" s="6">
        <v>9.7017262385567904E-2</v>
      </c>
      <c r="W12" s="6">
        <v>1.934425024292015E-2</v>
      </c>
      <c r="X12" s="6">
        <v>3.9903068902129898E-2</v>
      </c>
      <c r="Y12" s="6">
        <v>8.83261702066457E-3</v>
      </c>
      <c r="AC12" s="31" t="s">
        <v>16</v>
      </c>
      <c r="AD12" s="19">
        <f t="shared" si="1"/>
        <v>-0.63891137320196789</v>
      </c>
      <c r="AE12" s="19">
        <f t="shared" si="2"/>
        <v>-0.29393778722795538</v>
      </c>
      <c r="AF12" s="19">
        <f t="shared" si="3"/>
        <v>0.88821981974325226</v>
      </c>
      <c r="AG12" s="19">
        <f t="shared" si="4"/>
        <v>3.823169010468197</v>
      </c>
      <c r="AH12" s="19">
        <f t="shared" si="5"/>
        <v>-4.5847906287303442</v>
      </c>
      <c r="AI12" s="19">
        <f t="shared" si="6"/>
        <v>3.7532046861886603</v>
      </c>
      <c r="AJ12" s="19">
        <f t="shared" si="7"/>
        <v>0.5553063805484606</v>
      </c>
      <c r="AK12" s="19">
        <f t="shared" si="8"/>
        <v>-0.47761338814983517</v>
      </c>
      <c r="AL12" s="19">
        <f t="shared" si="9"/>
        <v>-3.1407412133381705</v>
      </c>
      <c r="AM12" s="19">
        <f t="shared" si="10"/>
        <v>0.11609449369969199</v>
      </c>
    </row>
    <row r="13" spans="1:39" ht="25.8" x14ac:dyDescent="0.5">
      <c r="A13" t="s">
        <v>17</v>
      </c>
      <c r="B13" s="6">
        <v>7.52391792772804E-3</v>
      </c>
      <c r="C13" s="6">
        <v>3.0841818259210198E-2</v>
      </c>
      <c r="D13" s="6">
        <v>0.236296892228993</v>
      </c>
      <c r="E13" s="6">
        <v>0.28955158010418802</v>
      </c>
      <c r="F13" s="6">
        <v>8.0003635217146096E-2</v>
      </c>
      <c r="G13" s="6">
        <v>0.13966546498216501</v>
      </c>
      <c r="H13" s="6">
        <v>7.43552303906896E-2</v>
      </c>
      <c r="I13" s="6">
        <v>2.1410050125861502E-2</v>
      </c>
      <c r="J13" s="6">
        <v>0.107035804489509</v>
      </c>
      <c r="K13" s="6">
        <v>1.33156062745107E-2</v>
      </c>
      <c r="O13" t="s">
        <v>17</v>
      </c>
      <c r="P13" s="6">
        <v>4.0499240487849256E-3</v>
      </c>
      <c r="Q13" s="6">
        <v>2.8702233839959498E-2</v>
      </c>
      <c r="R13" s="6">
        <v>0.21532578054739349</v>
      </c>
      <c r="S13" s="6">
        <v>0.38055522335571401</v>
      </c>
      <c r="T13" s="6">
        <v>5.33804007531508E-2</v>
      </c>
      <c r="U13" s="6">
        <v>0.12984200571469801</v>
      </c>
      <c r="V13" s="6">
        <v>6.3507789931976893E-2</v>
      </c>
      <c r="W13" s="6">
        <v>1.5937173603212548E-2</v>
      </c>
      <c r="X13" s="6">
        <v>8.6210811159547901E-2</v>
      </c>
      <c r="Y13" s="6">
        <v>2.2488657045562251E-2</v>
      </c>
      <c r="AC13" s="31" t="s">
        <v>17</v>
      </c>
      <c r="AD13" s="19">
        <f t="shared" si="1"/>
        <v>-0.34739938789431146</v>
      </c>
      <c r="AE13" s="19">
        <f t="shared" si="2"/>
        <v>-0.21395844192507002</v>
      </c>
      <c r="AF13" s="19">
        <f t="shared" si="3"/>
        <v>-2.0971111681599512</v>
      </c>
      <c r="AG13" s="19">
        <f t="shared" si="4"/>
        <v>9.100364325152599</v>
      </c>
      <c r="AH13" s="19">
        <f t="shared" si="5"/>
        <v>-2.6623234463995296</v>
      </c>
      <c r="AI13" s="19">
        <f t="shared" si="6"/>
        <v>-0.98234592674669996</v>
      </c>
      <c r="AJ13" s="19">
        <f t="shared" si="7"/>
        <v>-1.0847440458712707</v>
      </c>
      <c r="AK13" s="19">
        <f t="shared" si="8"/>
        <v>-0.54728765226489529</v>
      </c>
      <c r="AL13" s="19">
        <f t="shared" si="9"/>
        <v>-2.0824993329961101</v>
      </c>
      <c r="AM13" s="19">
        <f t="shared" si="10"/>
        <v>0.91730507710515508</v>
      </c>
    </row>
    <row r="14" spans="1:39" ht="25.8" x14ac:dyDescent="0.5">
      <c r="A14" t="s">
        <v>18</v>
      </c>
      <c r="B14" s="6">
        <v>9.4065168414260297E-3</v>
      </c>
      <c r="C14" s="6">
        <v>3.4454831423024503E-2</v>
      </c>
      <c r="D14" s="6">
        <v>0.22929005290634599</v>
      </c>
      <c r="E14" s="6">
        <v>0.31807876507371502</v>
      </c>
      <c r="F14" s="6">
        <v>0.102851426190729</v>
      </c>
      <c r="G14" s="6">
        <v>9.2911336259260097E-2</v>
      </c>
      <c r="H14" s="6">
        <v>6.4314455106617305E-2</v>
      </c>
      <c r="I14" s="6">
        <v>2.56475464925436E-2</v>
      </c>
      <c r="J14" s="6">
        <v>6.6214183658054496E-2</v>
      </c>
      <c r="K14" s="6">
        <v>5.6830886048283701E-2</v>
      </c>
      <c r="O14" t="s">
        <v>18</v>
      </c>
      <c r="P14" s="6">
        <v>8.0957160596304839E-3</v>
      </c>
      <c r="Q14" s="6">
        <v>4.4656297529408848E-2</v>
      </c>
      <c r="R14" s="6">
        <v>0.22133561359922049</v>
      </c>
      <c r="S14" s="6">
        <v>0.37633794016573097</v>
      </c>
      <c r="T14" s="6">
        <v>7.5544625073505248E-2</v>
      </c>
      <c r="U14" s="6">
        <v>9.1130418285389342E-2</v>
      </c>
      <c r="V14" s="6">
        <v>5.4859128175205649E-2</v>
      </c>
      <c r="W14" s="6">
        <v>1.40866894014832E-2</v>
      </c>
      <c r="X14" s="6">
        <v>5.3695921068150645E-2</v>
      </c>
      <c r="Y14" s="6">
        <v>6.0257650642275E-2</v>
      </c>
      <c r="AC14" s="31" t="s">
        <v>18</v>
      </c>
      <c r="AD14" s="19">
        <f t="shared" si="1"/>
        <v>-0.13108007817955458</v>
      </c>
      <c r="AE14" s="19">
        <f t="shared" si="2"/>
        <v>1.0201466106384345</v>
      </c>
      <c r="AF14" s="19">
        <f t="shared" si="3"/>
        <v>-0.79544393071254993</v>
      </c>
      <c r="AG14" s="19">
        <f t="shared" si="4"/>
        <v>5.8259175092015951</v>
      </c>
      <c r="AH14" s="19">
        <f t="shared" si="5"/>
        <v>-2.7306801117223749</v>
      </c>
      <c r="AI14" s="19">
        <f t="shared" si="6"/>
        <v>-0.17809179738707548</v>
      </c>
      <c r="AJ14" s="19">
        <f t="shared" si="7"/>
        <v>-0.94553269314116561</v>
      </c>
      <c r="AK14" s="19">
        <f t="shared" si="8"/>
        <v>-1.1560857091060399</v>
      </c>
      <c r="AL14" s="19">
        <f t="shared" si="9"/>
        <v>-1.251826258990385</v>
      </c>
      <c r="AM14" s="19">
        <f t="shared" si="10"/>
        <v>0.34267645939912994</v>
      </c>
    </row>
    <row r="15" spans="1:39" ht="25.8" x14ac:dyDescent="0.5">
      <c r="A15" t="s">
        <v>19</v>
      </c>
      <c r="B15" s="6">
        <v>8.6384305790339899E-3</v>
      </c>
      <c r="C15" s="6">
        <v>1.54158125766453E-2</v>
      </c>
      <c r="D15" s="6">
        <v>0.16465940227836801</v>
      </c>
      <c r="E15" s="6">
        <v>8.0008128078961099E-2</v>
      </c>
      <c r="F15" s="6">
        <v>0.100784690737456</v>
      </c>
      <c r="G15" s="6">
        <v>0.25401803108046001</v>
      </c>
      <c r="H15" s="6">
        <v>6.14954232470298E-2</v>
      </c>
      <c r="I15" s="6">
        <v>4.8690235817321098E-2</v>
      </c>
      <c r="J15" s="6">
        <v>6.1069800295773198E-2</v>
      </c>
      <c r="K15" s="6">
        <v>0.20522004530895199</v>
      </c>
      <c r="O15" t="s">
        <v>19</v>
      </c>
      <c r="P15" s="6">
        <v>8.3298005597889548E-3</v>
      </c>
      <c r="Q15" s="6">
        <v>1.365736429475925E-2</v>
      </c>
      <c r="R15" s="6">
        <v>0.1862548741572895</v>
      </c>
      <c r="S15" s="6">
        <v>0.110538259486771</v>
      </c>
      <c r="T15" s="6">
        <v>0.1248346561803035</v>
      </c>
      <c r="U15" s="6">
        <v>0.28144657293654701</v>
      </c>
      <c r="V15" s="6">
        <v>6.3355928287603197E-2</v>
      </c>
      <c r="W15" s="6">
        <v>3.5872214380451149E-2</v>
      </c>
      <c r="X15" s="6">
        <v>1.7603719205993549E-2</v>
      </c>
      <c r="Y15" s="6">
        <v>0.15810661051049299</v>
      </c>
      <c r="AC15" s="31" t="s">
        <v>19</v>
      </c>
      <c r="AD15" s="19">
        <f t="shared" si="1"/>
        <v>-3.0863001924503509E-2</v>
      </c>
      <c r="AE15" s="19">
        <f t="shared" si="2"/>
        <v>-0.17584482818860503</v>
      </c>
      <c r="AF15" s="19">
        <f t="shared" si="3"/>
        <v>2.1595471878921497</v>
      </c>
      <c r="AG15" s="19">
        <f t="shared" si="4"/>
        <v>3.05301314078099</v>
      </c>
      <c r="AH15" s="19">
        <f t="shared" si="5"/>
        <v>2.4049965442847503</v>
      </c>
      <c r="AI15" s="19">
        <f t="shared" si="6"/>
        <v>2.7428541856087008</v>
      </c>
      <c r="AJ15" s="19">
        <f t="shared" si="7"/>
        <v>0.18605050405733972</v>
      </c>
      <c r="AK15" s="19">
        <f t="shared" si="8"/>
        <v>-1.2818021436869949</v>
      </c>
      <c r="AL15" s="19">
        <f t="shared" si="9"/>
        <v>-4.3466081089779642</v>
      </c>
      <c r="AM15" s="19">
        <f t="shared" si="10"/>
        <v>-4.7113434798459002</v>
      </c>
    </row>
    <row r="16" spans="1:39" ht="25.8" x14ac:dyDescent="0.5">
      <c r="A16" t="s">
        <v>20</v>
      </c>
      <c r="B16" s="6">
        <v>1.24206999508145E-2</v>
      </c>
      <c r="C16" s="6">
        <v>2.1698127478662E-2</v>
      </c>
      <c r="D16" s="6">
        <v>0.26867012471294599</v>
      </c>
      <c r="E16" s="6">
        <v>0.24609220472073201</v>
      </c>
      <c r="F16" s="6">
        <v>0.215025654163541</v>
      </c>
      <c r="G16" s="6">
        <v>9.62150663340091E-2</v>
      </c>
      <c r="H16" s="6">
        <v>8.6100824061271897E-2</v>
      </c>
      <c r="I16" s="6">
        <v>8.2591539481183199E-3</v>
      </c>
      <c r="J16" s="6">
        <v>3.1578800188516297E-2</v>
      </c>
      <c r="K16" s="6">
        <v>1.39393444413882E-2</v>
      </c>
      <c r="O16" t="s">
        <v>20</v>
      </c>
      <c r="P16" s="6">
        <v>8.9374073903793795E-3</v>
      </c>
      <c r="Q16" s="6">
        <v>2.2156234888764E-2</v>
      </c>
      <c r="R16" s="6">
        <v>0.24904800963089199</v>
      </c>
      <c r="S16" s="6">
        <v>0.28348738827932002</v>
      </c>
      <c r="T16" s="6">
        <v>0.2033485130697065</v>
      </c>
      <c r="U16" s="6">
        <v>9.8735631505494054E-2</v>
      </c>
      <c r="V16" s="6">
        <v>7.9692204626724855E-2</v>
      </c>
      <c r="W16" s="6">
        <v>7.00163997472035E-3</v>
      </c>
      <c r="X16" s="6">
        <v>4.5539463150077397E-2</v>
      </c>
      <c r="Y16" s="6">
        <v>2.0535074839216501E-3</v>
      </c>
      <c r="AC16" s="31" t="s">
        <v>20</v>
      </c>
      <c r="AD16" s="19">
        <f t="shared" si="1"/>
        <v>-0.34832925604351206</v>
      </c>
      <c r="AE16" s="19">
        <f t="shared" si="2"/>
        <v>4.5810741010200023E-2</v>
      </c>
      <c r="AF16" s="19">
        <f t="shared" si="3"/>
        <v>-1.9622115082053999</v>
      </c>
      <c r="AG16" s="19">
        <f t="shared" si="4"/>
        <v>3.7395183558588005</v>
      </c>
      <c r="AH16" s="19">
        <f t="shared" si="5"/>
        <v>-1.1677141093834498</v>
      </c>
      <c r="AI16" s="19">
        <f t="shared" si="6"/>
        <v>0.25205651714849536</v>
      </c>
      <c r="AJ16" s="19">
        <f t="shared" si="7"/>
        <v>-0.64086194345470415</v>
      </c>
      <c r="AK16" s="19">
        <f t="shared" si="8"/>
        <v>-0.12575139733979698</v>
      </c>
      <c r="AL16" s="19">
        <f t="shared" si="9"/>
        <v>1.3960662961561101</v>
      </c>
      <c r="AM16" s="19">
        <f t="shared" si="10"/>
        <v>-1.1885836957466549</v>
      </c>
    </row>
    <row r="17" spans="1:39" ht="25.8" x14ac:dyDescent="0.5">
      <c r="A17" t="s">
        <v>21</v>
      </c>
      <c r="B17" s="6">
        <v>6.2434413561272299E-3</v>
      </c>
      <c r="C17" s="6">
        <v>3.9543292079251502E-2</v>
      </c>
      <c r="D17" s="6">
        <v>0.30853581987218898</v>
      </c>
      <c r="E17" s="6">
        <v>0.26990268307991</v>
      </c>
      <c r="F17" s="6">
        <v>0.137285939900225</v>
      </c>
      <c r="G17" s="6">
        <v>6.8126549231190797E-2</v>
      </c>
      <c r="H17" s="6">
        <v>7.1466845542117893E-2</v>
      </c>
      <c r="I17" s="6">
        <v>9.9170763039551704E-3</v>
      </c>
      <c r="J17" s="6">
        <v>6.8433962373774193E-2</v>
      </c>
      <c r="K17" s="6">
        <v>2.0544390261258701E-2</v>
      </c>
      <c r="O17" t="s">
        <v>21</v>
      </c>
      <c r="P17" s="6">
        <v>4.8111000204006053E-3</v>
      </c>
      <c r="Q17" s="6">
        <v>3.2299792713426E-2</v>
      </c>
      <c r="R17" s="6">
        <v>0.30510353265814905</v>
      </c>
      <c r="S17" s="6">
        <v>0.34811422787032853</v>
      </c>
      <c r="T17" s="6">
        <v>9.9412512909959894E-2</v>
      </c>
      <c r="U17" s="6">
        <v>6.619429492071649E-2</v>
      </c>
      <c r="V17" s="6">
        <v>6.697794128468755E-2</v>
      </c>
      <c r="W17" s="6">
        <v>6.4622687117673744E-3</v>
      </c>
      <c r="X17" s="6">
        <v>4.6985923844169997E-2</v>
      </c>
      <c r="Y17" s="6">
        <v>2.3638405066394252E-2</v>
      </c>
      <c r="AC17" s="31" t="s">
        <v>21</v>
      </c>
      <c r="AD17" s="19">
        <f t="shared" si="1"/>
        <v>-0.14323413357266246</v>
      </c>
      <c r="AE17" s="19">
        <f t="shared" si="2"/>
        <v>-0.7243499365825502</v>
      </c>
      <c r="AF17" s="19">
        <f t="shared" si="3"/>
        <v>-0.34322872140399308</v>
      </c>
      <c r="AG17" s="19">
        <f t="shared" si="4"/>
        <v>7.8211544790418532</v>
      </c>
      <c r="AH17" s="19">
        <f t="shared" si="5"/>
        <v>-3.7873426990265107</v>
      </c>
      <c r="AI17" s="19">
        <f t="shared" si="6"/>
        <v>-0.19322543104743073</v>
      </c>
      <c r="AJ17" s="19">
        <f t="shared" si="7"/>
        <v>-0.44889042574303428</v>
      </c>
      <c r="AK17" s="19">
        <f t="shared" si="8"/>
        <v>-0.34548075921877963</v>
      </c>
      <c r="AL17" s="19">
        <f t="shared" si="9"/>
        <v>-2.1448038529604196</v>
      </c>
      <c r="AM17" s="19">
        <f t="shared" si="10"/>
        <v>0.30940148051355509</v>
      </c>
    </row>
    <row r="18" spans="1:39" ht="25.8" x14ac:dyDescent="0.5">
      <c r="A18" t="s">
        <v>22</v>
      </c>
      <c r="B18" s="6">
        <v>1.2382222136112999E-2</v>
      </c>
      <c r="C18" s="6">
        <v>2.7493486488885999E-2</v>
      </c>
      <c r="D18" s="6">
        <v>0.22483132267286501</v>
      </c>
      <c r="E18" s="6">
        <v>8.8203019949738698E-2</v>
      </c>
      <c r="F18" s="6">
        <v>0.120666062654082</v>
      </c>
      <c r="G18" s="6">
        <v>0.109824365301845</v>
      </c>
      <c r="H18" s="6">
        <v>0.11238624992804599</v>
      </c>
      <c r="I18" s="6">
        <v>7.8591992413154899E-2</v>
      </c>
      <c r="J18" s="6">
        <v>0.16969368584730199</v>
      </c>
      <c r="K18" s="6">
        <v>5.5927592607967001E-2</v>
      </c>
      <c r="O18" t="s">
        <v>22</v>
      </c>
      <c r="P18" s="6">
        <v>1.385587384401555E-2</v>
      </c>
      <c r="Q18" s="6">
        <v>2.5857352650607401E-2</v>
      </c>
      <c r="R18" s="6">
        <v>0.26376579783448201</v>
      </c>
      <c r="S18" s="6">
        <v>0.10864096312212801</v>
      </c>
      <c r="T18" s="6">
        <v>8.9111161992032853E-2</v>
      </c>
      <c r="U18" s="6">
        <v>0.14069017383761151</v>
      </c>
      <c r="V18" s="6">
        <v>0.11366184614165201</v>
      </c>
      <c r="W18" s="6">
        <v>7.5844074769840897E-2</v>
      </c>
      <c r="X18" s="6">
        <v>0.1071461794638445</v>
      </c>
      <c r="Y18" s="6">
        <v>6.14265763437854E-2</v>
      </c>
      <c r="AC18" s="31" t="s">
        <v>22</v>
      </c>
      <c r="AD18" s="19">
        <f t="shared" si="1"/>
        <v>0.14736517079025502</v>
      </c>
      <c r="AE18" s="19">
        <f t="shared" si="2"/>
        <v>-0.16361338382785973</v>
      </c>
      <c r="AF18" s="19">
        <f t="shared" si="3"/>
        <v>3.8934475161616993</v>
      </c>
      <c r="AG18" s="19">
        <f t="shared" si="4"/>
        <v>2.0437943172389312</v>
      </c>
      <c r="AH18" s="19">
        <f t="shared" si="5"/>
        <v>-3.1554900662049148</v>
      </c>
      <c r="AI18" s="19">
        <f t="shared" si="6"/>
        <v>3.0865808535766508</v>
      </c>
      <c r="AJ18" s="19">
        <f t="shared" si="7"/>
        <v>0.12755962136060117</v>
      </c>
      <c r="AK18" s="19">
        <f t="shared" si="8"/>
        <v>-0.27479176433140018</v>
      </c>
      <c r="AL18" s="19">
        <f t="shared" si="9"/>
        <v>-6.2547506383457492</v>
      </c>
      <c r="AM18" s="19">
        <f t="shared" si="10"/>
        <v>0.54989837358183979</v>
      </c>
    </row>
    <row r="19" spans="1:39" ht="25.8" x14ac:dyDescent="0.5">
      <c r="A19" t="s">
        <v>23</v>
      </c>
      <c r="B19" s="6">
        <v>1.8156701053216599E-2</v>
      </c>
      <c r="C19" s="6">
        <v>3.63368168248683E-2</v>
      </c>
      <c r="D19" s="6">
        <v>0.28008806186660201</v>
      </c>
      <c r="E19" s="6">
        <v>0.17130241689839301</v>
      </c>
      <c r="F19" s="6">
        <v>9.9025244061073006E-2</v>
      </c>
      <c r="G19" s="6">
        <v>6.7562541126079304E-2</v>
      </c>
      <c r="H19" s="6">
        <v>7.5178398023909299E-2</v>
      </c>
      <c r="I19" s="6">
        <v>0.213423569135582</v>
      </c>
      <c r="J19" s="6">
        <v>2.88750686672537E-2</v>
      </c>
      <c r="K19" s="6">
        <v>1.0051182343022399E-2</v>
      </c>
      <c r="O19" t="s">
        <v>23</v>
      </c>
      <c r="P19" s="6">
        <v>1.9036903663128497E-2</v>
      </c>
      <c r="Q19" s="6">
        <v>5.1888829687778054E-2</v>
      </c>
      <c r="R19" s="6">
        <v>0.3517939502458125</v>
      </c>
      <c r="S19" s="6">
        <v>0.25753014678630903</v>
      </c>
      <c r="T19" s="6">
        <v>6.9245009582341643E-2</v>
      </c>
      <c r="U19" s="6">
        <v>9.2233697275899862E-2</v>
      </c>
      <c r="V19" s="6">
        <v>9.8399596182303206E-2</v>
      </c>
      <c r="W19" s="6">
        <v>2.811502829953855E-2</v>
      </c>
      <c r="X19" s="6">
        <v>1.7391125917857853E-2</v>
      </c>
      <c r="Y19" s="6">
        <v>1.4365712359030849E-2</v>
      </c>
      <c r="AC19" s="31" t="s">
        <v>23</v>
      </c>
      <c r="AD19" s="19">
        <f t="shared" si="1"/>
        <v>8.8020260991189883E-2</v>
      </c>
      <c r="AE19" s="19">
        <f t="shared" si="2"/>
        <v>1.5552012862909754</v>
      </c>
      <c r="AF19" s="19">
        <f t="shared" si="3"/>
        <v>7.1705888379210494</v>
      </c>
      <c r="AG19" s="19">
        <f t="shared" si="4"/>
        <v>8.6227729887916027</v>
      </c>
      <c r="AH19" s="19">
        <f t="shared" si="5"/>
        <v>-2.9780234478731362</v>
      </c>
      <c r="AI19" s="19">
        <f t="shared" si="6"/>
        <v>2.4671156149820557</v>
      </c>
      <c r="AJ19" s="19">
        <f t="shared" si="7"/>
        <v>2.3221198158393905</v>
      </c>
      <c r="AK19" s="19">
        <f t="shared" si="8"/>
        <v>-18.530854083604346</v>
      </c>
      <c r="AL19" s="19">
        <f t="shared" si="9"/>
        <v>-1.1483942749395848</v>
      </c>
      <c r="AM19" s="19">
        <f t="shared" si="10"/>
        <v>0.43145300160084504</v>
      </c>
    </row>
    <row r="20" spans="1:39" ht="25.8" x14ac:dyDescent="0.5">
      <c r="A20" t="s">
        <v>24</v>
      </c>
      <c r="B20" s="6">
        <v>1.0156947956001E-2</v>
      </c>
      <c r="C20" s="6">
        <v>2.9185042216468299E-2</v>
      </c>
      <c r="D20" s="6">
        <v>0.30401217906063399</v>
      </c>
      <c r="E20" s="6">
        <v>0.113368798879442</v>
      </c>
      <c r="F20" s="6">
        <v>0.11782668542701399</v>
      </c>
      <c r="G20" s="6">
        <v>0.26359503582168498</v>
      </c>
      <c r="H20" s="6">
        <v>9.6094219025269406E-2</v>
      </c>
      <c r="I20" s="6">
        <v>1.86840357665322E-2</v>
      </c>
      <c r="J20" s="6">
        <v>4.1171445603819599E-2</v>
      </c>
      <c r="K20" s="6">
        <v>5.9056102431347401E-3</v>
      </c>
      <c r="O20" t="s">
        <v>24</v>
      </c>
      <c r="P20" s="6">
        <v>8.954190284626809E-3</v>
      </c>
      <c r="Q20" s="6">
        <v>2.8575018734818949E-2</v>
      </c>
      <c r="R20" s="6">
        <v>0.32169795674197854</v>
      </c>
      <c r="S20" s="6">
        <v>0.13468755851899</v>
      </c>
      <c r="T20" s="6">
        <v>8.1309260151949309E-2</v>
      </c>
      <c r="U20" s="6">
        <v>0.26151221991373153</v>
      </c>
      <c r="V20" s="6">
        <v>0.1016410097969086</v>
      </c>
      <c r="W20" s="6">
        <v>2.4882208534110248E-2</v>
      </c>
      <c r="X20" s="6">
        <v>2.548634856304725E-2</v>
      </c>
      <c r="Y20" s="6">
        <v>1.1254228759839051E-2</v>
      </c>
      <c r="AC20" s="31" t="s">
        <v>24</v>
      </c>
      <c r="AD20" s="19">
        <f t="shared" si="1"/>
        <v>-0.12027576713741911</v>
      </c>
      <c r="AE20" s="19">
        <f t="shared" si="2"/>
        <v>-6.1002348164935008E-2</v>
      </c>
      <c r="AF20" s="19">
        <f t="shared" si="3"/>
        <v>1.768577768134455</v>
      </c>
      <c r="AG20" s="19">
        <f t="shared" si="4"/>
        <v>2.1318759639548004</v>
      </c>
      <c r="AH20" s="19">
        <f t="shared" si="5"/>
        <v>-3.6517425275064683</v>
      </c>
      <c r="AI20" s="19">
        <f t="shared" si="6"/>
        <v>-0.20828159079534503</v>
      </c>
      <c r="AJ20" s="19">
        <f t="shared" si="7"/>
        <v>0.55467907716391929</v>
      </c>
      <c r="AK20" s="19">
        <f t="shared" si="8"/>
        <v>0.61981727675780485</v>
      </c>
      <c r="AL20" s="19">
        <f t="shared" si="9"/>
        <v>-1.5685097040772349</v>
      </c>
      <c r="AM20" s="19">
        <f t="shared" si="10"/>
        <v>0.5348618516704311</v>
      </c>
    </row>
    <row r="21" spans="1:39" ht="25.8" x14ac:dyDescent="0.5">
      <c r="A21" t="s">
        <v>25</v>
      </c>
      <c r="B21" s="6">
        <v>7.4939898825718103E-3</v>
      </c>
      <c r="C21" s="6">
        <v>4.2868848676827602E-2</v>
      </c>
      <c r="D21" s="6">
        <v>0.36356952308928198</v>
      </c>
      <c r="E21" s="6">
        <v>0.18660916422603499</v>
      </c>
      <c r="F21" s="6">
        <v>5.8903827940099698E-2</v>
      </c>
      <c r="G21" s="6">
        <v>0.102335951272276</v>
      </c>
      <c r="H21" s="6">
        <v>0.115261990093332</v>
      </c>
      <c r="I21" s="6">
        <v>2.54691731579808E-2</v>
      </c>
      <c r="J21" s="6">
        <v>3.7008061967672701E-2</v>
      </c>
      <c r="K21" s="6">
        <v>6.0479469693923697E-2</v>
      </c>
      <c r="O21" t="s">
        <v>25</v>
      </c>
      <c r="P21" s="6">
        <v>5.6937806941034855E-3</v>
      </c>
      <c r="Q21" s="6">
        <v>3.62491505866838E-2</v>
      </c>
      <c r="R21" s="6">
        <v>0.36645197848442901</v>
      </c>
      <c r="S21" s="6">
        <v>0.2339035917839625</v>
      </c>
      <c r="T21" s="6">
        <v>5.1114796417555647E-2</v>
      </c>
      <c r="U21" s="6">
        <v>0.12188081509288949</v>
      </c>
      <c r="V21" s="6">
        <v>0.11542299563931349</v>
      </c>
      <c r="W21" s="6">
        <v>2.268581116938315E-2</v>
      </c>
      <c r="X21" s="6">
        <v>1.2492086664948037E-2</v>
      </c>
      <c r="Y21" s="6">
        <v>3.4104993466732347E-2</v>
      </c>
      <c r="AC21" s="31" t="s">
        <v>25</v>
      </c>
      <c r="AD21" s="19">
        <f t="shared" si="1"/>
        <v>-0.18002091884683247</v>
      </c>
      <c r="AE21" s="19">
        <f t="shared" si="2"/>
        <v>-0.66196980901438018</v>
      </c>
      <c r="AF21" s="19">
        <f t="shared" si="3"/>
        <v>0.28824553951470322</v>
      </c>
      <c r="AG21" s="19">
        <f t="shared" si="4"/>
        <v>4.7294427557927508</v>
      </c>
      <c r="AH21" s="19">
        <f t="shared" si="5"/>
        <v>-0.77890315225440521</v>
      </c>
      <c r="AI21" s="19">
        <f t="shared" si="6"/>
        <v>1.9544863820613489</v>
      </c>
      <c r="AJ21" s="19">
        <f t="shared" si="7"/>
        <v>1.6100554598148797E-2</v>
      </c>
      <c r="AK21" s="19">
        <f t="shared" si="8"/>
        <v>-0.27833619885976496</v>
      </c>
      <c r="AL21" s="19">
        <f t="shared" si="9"/>
        <v>-2.4515975302724664</v>
      </c>
      <c r="AM21" s="19">
        <f t="shared" si="10"/>
        <v>-2.6374476227191348</v>
      </c>
    </row>
    <row r="22" spans="1:39" ht="25.8" x14ac:dyDescent="0.5">
      <c r="A22" t="s">
        <v>26</v>
      </c>
      <c r="B22" s="6">
        <v>1.4789913905017601E-2</v>
      </c>
      <c r="C22" s="6">
        <v>2.4173111529835999E-2</v>
      </c>
      <c r="D22" s="6">
        <v>0.27123222044578399</v>
      </c>
      <c r="E22" s="6">
        <v>0.15413912351091499</v>
      </c>
      <c r="F22" s="6">
        <v>9.4202471485733102E-2</v>
      </c>
      <c r="G22" s="6">
        <v>0.10928055514872501</v>
      </c>
      <c r="H22" s="6">
        <v>0.11110048366594499</v>
      </c>
      <c r="I22" s="6">
        <v>2.7399289562302299E-2</v>
      </c>
      <c r="J22" s="6">
        <v>0.139430817858021</v>
      </c>
      <c r="K22" s="6">
        <v>5.42520128877211E-2</v>
      </c>
      <c r="O22" t="s">
        <v>26</v>
      </c>
      <c r="P22" s="6">
        <v>1.2415262266395201E-2</v>
      </c>
      <c r="Q22" s="6">
        <v>2.7785593488880999E-2</v>
      </c>
      <c r="R22" s="6">
        <v>0.27559898486422502</v>
      </c>
      <c r="S22" s="6">
        <v>0.22349482735102549</v>
      </c>
      <c r="T22" s="6">
        <v>5.84691837368055E-2</v>
      </c>
      <c r="U22" s="6">
        <v>0.14243880083087701</v>
      </c>
      <c r="V22" s="6">
        <v>0.1079785610183765</v>
      </c>
      <c r="W22" s="6">
        <v>2.6140774463409802E-2</v>
      </c>
      <c r="X22" s="6">
        <v>6.0992131246928247E-2</v>
      </c>
      <c r="Y22" s="6">
        <v>6.4685880733075796E-2</v>
      </c>
      <c r="AC22" s="31" t="s">
        <v>26</v>
      </c>
      <c r="AD22" s="19">
        <f t="shared" si="1"/>
        <v>-0.23746516386223998</v>
      </c>
      <c r="AE22" s="19">
        <f t="shared" si="2"/>
        <v>0.36124819590450002</v>
      </c>
      <c r="AF22" s="19">
        <f t="shared" si="3"/>
        <v>0.4366764418441027</v>
      </c>
      <c r="AG22" s="19">
        <f t="shared" si="4"/>
        <v>6.9355703840110499</v>
      </c>
      <c r="AH22" s="19">
        <f t="shared" si="5"/>
        <v>-3.5733287748927602</v>
      </c>
      <c r="AI22" s="19">
        <f t="shared" si="6"/>
        <v>3.3158245682152003</v>
      </c>
      <c r="AJ22" s="19">
        <f t="shared" si="7"/>
        <v>-0.3121922647568498</v>
      </c>
      <c r="AK22" s="19">
        <f t="shared" si="8"/>
        <v>-0.12585150988924965</v>
      </c>
      <c r="AL22" s="19">
        <f t="shared" si="9"/>
        <v>-7.8438686611092754</v>
      </c>
      <c r="AM22" s="19">
        <f t="shared" si="10"/>
        <v>1.0433867845354696</v>
      </c>
    </row>
    <row r="23" spans="1:39" ht="25.8" x14ac:dyDescent="0.5">
      <c r="A23" t="s">
        <v>27</v>
      </c>
      <c r="B23" s="6">
        <v>7.7133144529211196E-3</v>
      </c>
      <c r="C23" s="6">
        <v>3.8075104049715203E-2</v>
      </c>
      <c r="D23" s="6">
        <v>0.30893709875390302</v>
      </c>
      <c r="E23" s="6">
        <v>0.16265482233196099</v>
      </c>
      <c r="F23" s="6">
        <v>0.102330906854616</v>
      </c>
      <c r="G23" s="6">
        <v>0.11391277985326199</v>
      </c>
      <c r="H23" s="6">
        <v>9.0957600718482398E-2</v>
      </c>
      <c r="I23" s="6">
        <v>8.9670608623927204E-3</v>
      </c>
      <c r="J23" s="6">
        <v>0.100556543252292</v>
      </c>
      <c r="K23" s="6">
        <v>6.5894768870454701E-2</v>
      </c>
      <c r="O23" t="s">
        <v>27</v>
      </c>
      <c r="P23" s="6">
        <v>8.6423394869405701E-3</v>
      </c>
      <c r="Q23" s="6">
        <v>3.0378333766394851E-2</v>
      </c>
      <c r="R23" s="6">
        <v>0.32995833807819452</v>
      </c>
      <c r="S23" s="6">
        <v>0.21871659967901799</v>
      </c>
      <c r="T23" s="6">
        <v>5.6850487399058201E-2</v>
      </c>
      <c r="U23" s="6">
        <v>0.117774758738598</v>
      </c>
      <c r="V23" s="6">
        <v>8.9248374171992606E-2</v>
      </c>
      <c r="W23" s="6">
        <v>4.9193202571004803E-3</v>
      </c>
      <c r="X23" s="6">
        <v>5.6253009871414753E-2</v>
      </c>
      <c r="Y23" s="6">
        <v>8.7258438551288203E-2</v>
      </c>
      <c r="AC23" s="31" t="s">
        <v>27</v>
      </c>
      <c r="AD23" s="19">
        <f t="shared" si="1"/>
        <v>9.2902503401945044E-2</v>
      </c>
      <c r="AE23" s="19">
        <f t="shared" si="2"/>
        <v>-0.76967702833203522</v>
      </c>
      <c r="AF23" s="19">
        <f t="shared" si="3"/>
        <v>2.1021239324291505</v>
      </c>
      <c r="AG23" s="19">
        <f t="shared" si="4"/>
        <v>5.6061777347057005</v>
      </c>
      <c r="AH23" s="19">
        <f t="shared" si="5"/>
        <v>-4.5480419455557799</v>
      </c>
      <c r="AI23" s="19">
        <f t="shared" si="6"/>
        <v>0.3861978885336001</v>
      </c>
      <c r="AJ23" s="19">
        <f t="shared" si="7"/>
        <v>-0.17092265464897921</v>
      </c>
      <c r="AK23" s="19">
        <f t="shared" si="8"/>
        <v>-0.40477406052922399</v>
      </c>
      <c r="AL23" s="19">
        <f t="shared" si="9"/>
        <v>-4.4303533380877251</v>
      </c>
      <c r="AM23" s="19">
        <f t="shared" si="10"/>
        <v>2.1363669680833501</v>
      </c>
    </row>
    <row r="24" spans="1:39" ht="25.8" x14ac:dyDescent="0.5">
      <c r="A24" t="s">
        <v>28</v>
      </c>
      <c r="B24" s="6">
        <v>1.38641340241299E-2</v>
      </c>
      <c r="C24" s="6">
        <v>5.15007487668762E-2</v>
      </c>
      <c r="D24" s="6">
        <v>4.7664673515326501E-2</v>
      </c>
      <c r="E24" s="6">
        <v>0.451136069505991</v>
      </c>
      <c r="F24" s="6">
        <v>7.4877153291946094E-2</v>
      </c>
      <c r="G24" s="6">
        <v>8.9027936964958698E-2</v>
      </c>
      <c r="H24" s="6">
        <v>3.0269726158150101E-2</v>
      </c>
      <c r="I24" s="6">
        <v>1.92145443341269E-3</v>
      </c>
      <c r="J24" s="6">
        <v>0.22788192127792001</v>
      </c>
      <c r="K24" s="6">
        <v>1.18561820612891E-2</v>
      </c>
      <c r="O24" t="s">
        <v>28</v>
      </c>
      <c r="P24" s="6">
        <v>1.177743037896265E-2</v>
      </c>
      <c r="Q24" s="6">
        <v>2.8121844492853598E-2</v>
      </c>
      <c r="R24" s="6">
        <v>5.0798161662154402E-2</v>
      </c>
      <c r="S24" s="6">
        <v>0.60968520366914447</v>
      </c>
      <c r="T24" s="6">
        <v>5.7950247611203598E-2</v>
      </c>
      <c r="U24" s="6">
        <v>7.3256664963172902E-2</v>
      </c>
      <c r="V24" s="6">
        <v>2.048301285709235E-2</v>
      </c>
      <c r="W24" s="6">
        <v>6.7989450315086646E-4</v>
      </c>
      <c r="X24" s="6">
        <v>0.1323302248629355</v>
      </c>
      <c r="Y24" s="6">
        <v>1.4917314999329349E-2</v>
      </c>
      <c r="AC24" s="31" t="s">
        <v>28</v>
      </c>
      <c r="AD24" s="19">
        <f t="shared" si="1"/>
        <v>-0.20867036451672499</v>
      </c>
      <c r="AE24" s="19">
        <f t="shared" si="2"/>
        <v>-2.3378904274022601</v>
      </c>
      <c r="AF24" s="19">
        <f t="shared" si="3"/>
        <v>0.31334881468279008</v>
      </c>
      <c r="AG24" s="19">
        <f t="shared" si="4"/>
        <v>15.854913416315346</v>
      </c>
      <c r="AH24" s="19">
        <f t="shared" si="5"/>
        <v>-1.6926905680742497</v>
      </c>
      <c r="AI24" s="19">
        <f t="shared" si="6"/>
        <v>-1.5771272001785797</v>
      </c>
      <c r="AJ24" s="19">
        <f t="shared" si="7"/>
        <v>-0.97867133010577501</v>
      </c>
      <c r="AK24" s="19">
        <f t="shared" si="8"/>
        <v>-0.12415599302618234</v>
      </c>
      <c r="AL24" s="19">
        <f t="shared" si="9"/>
        <v>-9.5551696414984519</v>
      </c>
      <c r="AM24" s="19">
        <f t="shared" si="10"/>
        <v>0.30611329380402491</v>
      </c>
    </row>
    <row r="25" spans="1:39" ht="25.8" x14ac:dyDescent="0.5">
      <c r="A25" t="s">
        <v>29</v>
      </c>
      <c r="B25" s="6">
        <v>1.3374814911499701E-2</v>
      </c>
      <c r="C25" s="6">
        <v>2.4910022075979001E-2</v>
      </c>
      <c r="D25" s="6">
        <v>0.240365878779532</v>
      </c>
      <c r="E25" s="6">
        <v>0.229130079010257</v>
      </c>
      <c r="F25" s="6">
        <v>0.169872091797207</v>
      </c>
      <c r="G25" s="6">
        <v>8.6136461293970401E-2</v>
      </c>
      <c r="H25" s="6">
        <v>0.113381483714699</v>
      </c>
      <c r="I25" s="6">
        <v>3.34027633179248E-2</v>
      </c>
      <c r="J25" s="6">
        <v>6.5020196043304002E-2</v>
      </c>
      <c r="K25" s="6">
        <v>2.4406209055628E-2</v>
      </c>
      <c r="O25" t="s">
        <v>29</v>
      </c>
      <c r="P25" s="6">
        <v>1.0973323972610706E-2</v>
      </c>
      <c r="Q25" s="6">
        <v>2.41589292056088E-2</v>
      </c>
      <c r="R25" s="6">
        <v>0.26448958633637748</v>
      </c>
      <c r="S25" s="6">
        <v>0.2767657831601345</v>
      </c>
      <c r="T25" s="6">
        <v>0.130354394903818</v>
      </c>
      <c r="U25" s="6">
        <v>8.5670839247999758E-2</v>
      </c>
      <c r="V25" s="6">
        <v>0.10553989337057701</v>
      </c>
      <c r="W25" s="6">
        <v>2.8872115192292949E-2</v>
      </c>
      <c r="X25" s="6">
        <v>4.0853434489574701E-2</v>
      </c>
      <c r="Y25" s="6">
        <v>3.2321700121005902E-2</v>
      </c>
      <c r="AC25" s="31" t="s">
        <v>29</v>
      </c>
      <c r="AD25" s="19">
        <f t="shared" si="1"/>
        <v>-0.24014909388889952</v>
      </c>
      <c r="AE25" s="19">
        <f t="shared" si="2"/>
        <v>-7.5109287037020134E-2</v>
      </c>
      <c r="AF25" s="19">
        <f t="shared" si="3"/>
        <v>2.412370755684548</v>
      </c>
      <c r="AG25" s="19">
        <f t="shared" si="4"/>
        <v>4.7635704149877505</v>
      </c>
      <c r="AH25" s="19">
        <f t="shared" si="5"/>
        <v>-3.9517696893388994</v>
      </c>
      <c r="AI25" s="19">
        <f t="shared" si="6"/>
        <v>-4.6562204597064283E-2</v>
      </c>
      <c r="AJ25" s="19">
        <f t="shared" si="7"/>
        <v>-0.78415903441219903</v>
      </c>
      <c r="AK25" s="19">
        <f t="shared" si="8"/>
        <v>-0.45306481256318504</v>
      </c>
      <c r="AL25" s="19">
        <f t="shared" si="9"/>
        <v>-2.4166761553729299</v>
      </c>
      <c r="AM25" s="19">
        <f t="shared" si="10"/>
        <v>0.79154910653779009</v>
      </c>
    </row>
    <row r="26" spans="1:39" ht="25.8" x14ac:dyDescent="0.5">
      <c r="A26" t="s">
        <v>30</v>
      </c>
      <c r="B26" s="6">
        <v>8.1156155345979992E-3</v>
      </c>
      <c r="C26" s="6">
        <v>2.54000042557379E-2</v>
      </c>
      <c r="D26" s="6">
        <v>0.310734837591017</v>
      </c>
      <c r="E26" s="6">
        <v>0.23023427503137101</v>
      </c>
      <c r="F26" s="6">
        <v>0.170820320184082</v>
      </c>
      <c r="G26" s="6">
        <v>8.3431621992203997E-2</v>
      </c>
      <c r="H26" s="6">
        <v>6.4870774087395305E-2</v>
      </c>
      <c r="I26" s="6">
        <v>8.0356657935465002E-3</v>
      </c>
      <c r="J26" s="6">
        <v>9.1237409204583605E-2</v>
      </c>
      <c r="K26" s="6">
        <v>7.1194763254647303E-3</v>
      </c>
      <c r="O26" t="s">
        <v>30</v>
      </c>
      <c r="P26" s="6">
        <v>6.2426614345924602E-3</v>
      </c>
      <c r="Q26" s="6">
        <v>2.080699257733375E-2</v>
      </c>
      <c r="R26" s="6">
        <v>0.31689086582348647</v>
      </c>
      <c r="S26" s="6">
        <v>0.31533903909603</v>
      </c>
      <c r="T26" s="6">
        <v>0.1358310851849675</v>
      </c>
      <c r="U26" s="6">
        <v>7.0354045148837807E-2</v>
      </c>
      <c r="V26" s="6">
        <v>5.7340002666136751E-2</v>
      </c>
      <c r="W26" s="6">
        <v>8.6434171165067145E-3</v>
      </c>
      <c r="X26" s="6">
        <v>6.0277811400549497E-2</v>
      </c>
      <c r="Y26" s="6">
        <v>8.2740795515590399E-3</v>
      </c>
      <c r="AC26" s="31" t="s">
        <v>30</v>
      </c>
      <c r="AD26" s="19">
        <f t="shared" si="1"/>
        <v>-0.18729541000055391</v>
      </c>
      <c r="AE26" s="19">
        <f t="shared" si="2"/>
        <v>-0.45930116784041497</v>
      </c>
      <c r="AF26" s="19">
        <f t="shared" si="3"/>
        <v>0.61560282324694682</v>
      </c>
      <c r="AG26" s="19">
        <f t="shared" si="4"/>
        <v>8.5104764064658998</v>
      </c>
      <c r="AH26" s="19">
        <f t="shared" si="5"/>
        <v>-3.4989234999114496</v>
      </c>
      <c r="AI26" s="19">
        <f t="shared" si="6"/>
        <v>-1.307757684336619</v>
      </c>
      <c r="AJ26" s="19">
        <f t="shared" si="7"/>
        <v>-0.75307714212585541</v>
      </c>
      <c r="AK26" s="19">
        <f t="shared" si="8"/>
        <v>6.0775132296021425E-2</v>
      </c>
      <c r="AL26" s="19">
        <f t="shared" si="9"/>
        <v>-3.0959597804034109</v>
      </c>
      <c r="AM26" s="19">
        <f t="shared" si="10"/>
        <v>0.11546032260943097</v>
      </c>
    </row>
    <row r="27" spans="1:39" ht="25.8" x14ac:dyDescent="0.5">
      <c r="A27" t="s">
        <v>31</v>
      </c>
      <c r="B27" s="6">
        <v>8.9059669787076804E-3</v>
      </c>
      <c r="C27" s="6">
        <v>1.5284113759799E-2</v>
      </c>
      <c r="D27" s="6">
        <v>0.150842832588647</v>
      </c>
      <c r="E27" s="6">
        <v>0.122062155125524</v>
      </c>
      <c r="F27" s="6">
        <v>4.9826239386137401E-2</v>
      </c>
      <c r="G27" s="6">
        <v>0.37946228890960598</v>
      </c>
      <c r="H27" s="6">
        <v>8.7705848154620403E-2</v>
      </c>
      <c r="I27" s="6">
        <v>8.1761857735436497E-2</v>
      </c>
      <c r="J27" s="6">
        <v>5.0333417108118797E-2</v>
      </c>
      <c r="K27" s="6">
        <v>5.3815280253403402E-2</v>
      </c>
      <c r="O27" t="s">
        <v>31</v>
      </c>
      <c r="P27" s="6">
        <v>7.2131379421700396E-3</v>
      </c>
      <c r="Q27" s="6">
        <v>1.3584021636848151E-2</v>
      </c>
      <c r="R27" s="6">
        <v>0.16256245884467452</v>
      </c>
      <c r="S27" s="6">
        <v>0.14284451674144</v>
      </c>
      <c r="T27" s="6">
        <v>4.4021673868570199E-2</v>
      </c>
      <c r="U27" s="6">
        <v>0.36868234913041398</v>
      </c>
      <c r="V27" s="6">
        <v>8.4239303672712207E-2</v>
      </c>
      <c r="W27" s="6">
        <v>8.7011809672408458E-2</v>
      </c>
      <c r="X27" s="6">
        <v>2.5576051039442348E-2</v>
      </c>
      <c r="Y27" s="6">
        <v>6.4264677451320806E-2</v>
      </c>
      <c r="AC27" s="31" t="s">
        <v>31</v>
      </c>
      <c r="AD27" s="19">
        <f t="shared" si="1"/>
        <v>-0.16928290365376408</v>
      </c>
      <c r="AE27" s="19">
        <f t="shared" si="2"/>
        <v>-0.17000921229508495</v>
      </c>
      <c r="AF27" s="19">
        <f t="shared" si="3"/>
        <v>1.1719626256027516</v>
      </c>
      <c r="AG27" s="19">
        <f t="shared" si="4"/>
        <v>2.0782361615915996</v>
      </c>
      <c r="AH27" s="19">
        <f t="shared" si="5"/>
        <v>-0.58045655175672017</v>
      </c>
      <c r="AI27" s="19">
        <f t="shared" si="6"/>
        <v>-1.0779939779192005</v>
      </c>
      <c r="AJ27" s="19">
        <f t="shared" si="7"/>
        <v>-0.34665444819081959</v>
      </c>
      <c r="AK27" s="19">
        <f t="shared" si="8"/>
        <v>0.52499519369719616</v>
      </c>
      <c r="AL27" s="19">
        <f t="shared" si="9"/>
        <v>-2.475736606867645</v>
      </c>
      <c r="AM27" s="19">
        <f t="shared" si="10"/>
        <v>1.0449397197917403</v>
      </c>
    </row>
    <row r="28" spans="1:39" ht="25.8" x14ac:dyDescent="0.5">
      <c r="A28" t="s">
        <v>32</v>
      </c>
      <c r="B28" s="6">
        <v>1.09921239196983E-2</v>
      </c>
      <c r="C28" s="6">
        <v>2.05182073155919E-2</v>
      </c>
      <c r="D28" s="6">
        <v>0.151300112555002</v>
      </c>
      <c r="E28" s="6">
        <v>0.100377035395704</v>
      </c>
      <c r="F28" s="6">
        <v>0.10983829177120701</v>
      </c>
      <c r="G28" s="6">
        <v>0.25715895255732402</v>
      </c>
      <c r="H28" s="6">
        <v>6.7951121284663907E-2</v>
      </c>
      <c r="I28" s="6">
        <v>9.1358861505956096E-2</v>
      </c>
      <c r="J28" s="6">
        <v>5.0416846095686002E-2</v>
      </c>
      <c r="K28" s="6">
        <v>0.140088447599167</v>
      </c>
      <c r="O28" t="s">
        <v>32</v>
      </c>
      <c r="P28" s="6">
        <v>9.3772870788400298E-3</v>
      </c>
      <c r="Q28" s="6">
        <v>1.6955896343115152E-2</v>
      </c>
      <c r="R28" s="6">
        <v>0.13867803470620849</v>
      </c>
      <c r="S28" s="6">
        <v>0.11635045941785199</v>
      </c>
      <c r="T28" s="6">
        <v>0.12532666530171699</v>
      </c>
      <c r="U28" s="6">
        <v>0.267038697172085</v>
      </c>
      <c r="V28" s="6">
        <v>6.1835174168398302E-2</v>
      </c>
      <c r="W28" s="6">
        <v>0.10100749135634321</v>
      </c>
      <c r="X28" s="6">
        <v>2.070614198003325E-2</v>
      </c>
      <c r="Y28" s="6">
        <v>0.14272415247540698</v>
      </c>
      <c r="AC28" s="31" t="s">
        <v>32</v>
      </c>
      <c r="AD28" s="19">
        <f t="shared" si="1"/>
        <v>-0.16148368408582697</v>
      </c>
      <c r="AE28" s="19">
        <f t="shared" si="2"/>
        <v>-0.35623109724767477</v>
      </c>
      <c r="AF28" s="19">
        <f t="shared" si="3"/>
        <v>-1.2622077848793518</v>
      </c>
      <c r="AG28" s="19">
        <f t="shared" si="4"/>
        <v>1.5973424022147991</v>
      </c>
      <c r="AH28" s="19">
        <f t="shared" si="5"/>
        <v>1.5488373530509982</v>
      </c>
      <c r="AI28" s="19">
        <f t="shared" si="6"/>
        <v>0.9879744614760988</v>
      </c>
      <c r="AJ28" s="19">
        <f t="shared" si="7"/>
        <v>-0.61159471162656054</v>
      </c>
      <c r="AK28" s="19">
        <f t="shared" si="8"/>
        <v>0.96486298503871137</v>
      </c>
      <c r="AL28" s="19">
        <f t="shared" si="9"/>
        <v>-2.9710704115652753</v>
      </c>
      <c r="AM28" s="19">
        <f t="shared" si="10"/>
        <v>0.26357048762399859</v>
      </c>
    </row>
    <row r="29" spans="1:39" ht="25.8" x14ac:dyDescent="0.5">
      <c r="A29" t="s">
        <v>33</v>
      </c>
      <c r="B29" s="6">
        <v>6.7096070124877602E-3</v>
      </c>
      <c r="C29" s="6">
        <v>3.88671064501604E-2</v>
      </c>
      <c r="D29" s="6">
        <v>0.30284705280067098</v>
      </c>
      <c r="E29" s="6">
        <v>0.17492168932861299</v>
      </c>
      <c r="F29" s="6">
        <v>6.8666564072941305E-2</v>
      </c>
      <c r="G29" s="6">
        <v>0.17434776929008999</v>
      </c>
      <c r="H29" s="6">
        <v>8.1465274595605097E-2</v>
      </c>
      <c r="I29" s="6">
        <v>2.86253778656466E-2</v>
      </c>
      <c r="J29" s="6">
        <v>7.7712357812404306E-2</v>
      </c>
      <c r="K29" s="6">
        <v>4.5837200771380503E-2</v>
      </c>
      <c r="O29" t="s">
        <v>33</v>
      </c>
      <c r="P29" s="6">
        <v>7.1184235385570198E-3</v>
      </c>
      <c r="Q29" s="6">
        <v>4.1418752802115946E-2</v>
      </c>
      <c r="R29" s="6">
        <v>0.30420228753807449</v>
      </c>
      <c r="S29" s="6">
        <v>0.23404570516554352</v>
      </c>
      <c r="T29" s="6">
        <v>5.5430298368010097E-2</v>
      </c>
      <c r="U29" s="6">
        <v>0.18833504282816999</v>
      </c>
      <c r="V29" s="6">
        <v>6.9014700282944999E-2</v>
      </c>
      <c r="W29" s="6">
        <v>2.2313278568470402E-2</v>
      </c>
      <c r="X29" s="6">
        <v>3.5319977161733254E-2</v>
      </c>
      <c r="Y29" s="6">
        <v>4.2801533746380301E-2</v>
      </c>
      <c r="AC29" s="31" t="s">
        <v>33</v>
      </c>
      <c r="AD29" s="19">
        <f t="shared" si="1"/>
        <v>4.0881652606925958E-2</v>
      </c>
      <c r="AE29" s="19">
        <f t="shared" si="2"/>
        <v>0.25516463519555455</v>
      </c>
      <c r="AF29" s="19">
        <f t="shared" si="3"/>
        <v>0.13552347374035101</v>
      </c>
      <c r="AG29" s="19">
        <f t="shared" si="4"/>
        <v>5.912401583693053</v>
      </c>
      <c r="AH29" s="19">
        <f t="shared" si="5"/>
        <v>-1.3236265704931207</v>
      </c>
      <c r="AI29" s="19">
        <f t="shared" si="6"/>
        <v>1.3987273538079992</v>
      </c>
      <c r="AJ29" s="19">
        <f t="shared" si="7"/>
        <v>-1.2450574312660099</v>
      </c>
      <c r="AK29" s="19">
        <f t="shared" si="8"/>
        <v>-0.6312099297176198</v>
      </c>
      <c r="AL29" s="19">
        <f t="shared" si="9"/>
        <v>-4.2392380650671049</v>
      </c>
      <c r="AM29" s="19">
        <f t="shared" si="10"/>
        <v>-0.30356670250002021</v>
      </c>
    </row>
    <row r="30" spans="1:39" ht="25.8" x14ac:dyDescent="0.5">
      <c r="A30" t="s">
        <v>34</v>
      </c>
      <c r="B30" s="6">
        <v>1.0091374419848601E-2</v>
      </c>
      <c r="C30" s="6">
        <v>4.9631762904117603E-2</v>
      </c>
      <c r="D30" s="6">
        <v>0.25521941987269198</v>
      </c>
      <c r="E30" s="6">
        <v>0.22762931582989701</v>
      </c>
      <c r="F30" s="6">
        <v>0.103140918737265</v>
      </c>
      <c r="G30" s="6">
        <v>0.113440411148107</v>
      </c>
      <c r="H30" s="6">
        <v>0.144804180070809</v>
      </c>
      <c r="I30" s="6">
        <v>2.4346318977726399E-2</v>
      </c>
      <c r="J30" s="6">
        <v>4.6678649614989902E-2</v>
      </c>
      <c r="K30" s="6">
        <v>2.5017648424547401E-2</v>
      </c>
      <c r="O30" t="s">
        <v>34</v>
      </c>
      <c r="P30" s="6">
        <v>1.1366867206120606E-2</v>
      </c>
      <c r="Q30" s="6">
        <v>4.2252215021163247E-2</v>
      </c>
      <c r="R30" s="6">
        <v>0.28467867641589101</v>
      </c>
      <c r="S30" s="6">
        <v>0.25588110660619751</v>
      </c>
      <c r="T30" s="6">
        <v>5.7729534255188147E-2</v>
      </c>
      <c r="U30" s="6">
        <v>0.1011994835100701</v>
      </c>
      <c r="V30" s="6">
        <v>0.15698553442980651</v>
      </c>
      <c r="W30" s="6">
        <v>2.42387847967084E-2</v>
      </c>
      <c r="X30" s="6">
        <v>2.9874373901577298E-2</v>
      </c>
      <c r="Y30" s="6">
        <v>3.5793423857277754E-2</v>
      </c>
      <c r="AC30" s="31" t="s">
        <v>34</v>
      </c>
      <c r="AD30" s="19">
        <f t="shared" si="1"/>
        <v>0.12754927862720056</v>
      </c>
      <c r="AE30" s="19">
        <f t="shared" si="2"/>
        <v>-0.73795478829543559</v>
      </c>
      <c r="AF30" s="19">
        <f t="shared" si="3"/>
        <v>2.9459256543199031</v>
      </c>
      <c r="AG30" s="19">
        <f t="shared" si="4"/>
        <v>2.8251790776300494</v>
      </c>
      <c r="AH30" s="19">
        <f t="shared" si="5"/>
        <v>-4.5411384482076853</v>
      </c>
      <c r="AI30" s="19">
        <f t="shared" si="6"/>
        <v>-1.22409276380369</v>
      </c>
      <c r="AJ30" s="19">
        <f t="shared" si="7"/>
        <v>1.2181354358997503</v>
      </c>
      <c r="AK30" s="19">
        <f t="shared" si="8"/>
        <v>-1.0753418101799861E-2</v>
      </c>
      <c r="AL30" s="19">
        <f t="shared" si="9"/>
        <v>-1.6804275713412604</v>
      </c>
      <c r="AM30" s="19">
        <f t="shared" si="10"/>
        <v>1.0775775432730352</v>
      </c>
    </row>
    <row r="31" spans="1:39" ht="25.8" x14ac:dyDescent="0.5">
      <c r="A31" t="s">
        <v>35</v>
      </c>
      <c r="B31" s="6">
        <v>7.2193943672699398E-3</v>
      </c>
      <c r="C31" s="6">
        <v>3.4235596192526703E-2</v>
      </c>
      <c r="D31" s="6">
        <v>0.228355651100276</v>
      </c>
      <c r="E31" s="6">
        <v>0.281600624060939</v>
      </c>
      <c r="F31" s="6">
        <v>0.12541971086162901</v>
      </c>
      <c r="G31" s="6">
        <v>0.114178590281691</v>
      </c>
      <c r="H31" s="6">
        <v>6.6015093641753606E-2</v>
      </c>
      <c r="I31" s="6">
        <v>2.4047829351204902E-2</v>
      </c>
      <c r="J31" s="6">
        <v>7.23201011691878E-2</v>
      </c>
      <c r="K31" s="6">
        <v>4.6607408973521197E-2</v>
      </c>
      <c r="O31" t="s">
        <v>35</v>
      </c>
      <c r="P31" s="6">
        <v>8.2325145183972503E-3</v>
      </c>
      <c r="Q31" s="6">
        <v>2.0203716009762101E-2</v>
      </c>
      <c r="R31" s="6">
        <v>0.224222062975061</v>
      </c>
      <c r="S31" s="6">
        <v>0.34781218478673748</v>
      </c>
      <c r="T31" s="6">
        <v>0.11118715323723549</v>
      </c>
      <c r="U31" s="6">
        <v>9.8644842268677757E-2</v>
      </c>
      <c r="V31" s="6">
        <v>5.7127509841848903E-2</v>
      </c>
      <c r="W31" s="6">
        <v>1.6920179612923802E-2</v>
      </c>
      <c r="X31" s="6">
        <v>6.0024428209732306E-2</v>
      </c>
      <c r="Y31" s="6">
        <v>5.5625408539623999E-2</v>
      </c>
      <c r="AC31" s="31" t="s">
        <v>35</v>
      </c>
      <c r="AD31" s="19">
        <f t="shared" si="1"/>
        <v>0.10131201511273105</v>
      </c>
      <c r="AE31" s="19">
        <f t="shared" si="2"/>
        <v>-1.4031880182764602</v>
      </c>
      <c r="AF31" s="19">
        <f t="shared" si="3"/>
        <v>-0.41335881252149986</v>
      </c>
      <c r="AG31" s="19">
        <f t="shared" si="4"/>
        <v>6.621156072579848</v>
      </c>
      <c r="AH31" s="19">
        <f t="shared" si="5"/>
        <v>-1.4232557624393516</v>
      </c>
      <c r="AI31" s="19">
        <f t="shared" si="6"/>
        <v>-1.5533748013013242</v>
      </c>
      <c r="AJ31" s="19">
        <f t="shared" si="7"/>
        <v>-0.88875837999047025</v>
      </c>
      <c r="AK31" s="19">
        <f t="shared" si="8"/>
        <v>-0.71276497382810988</v>
      </c>
      <c r="AL31" s="19">
        <f t="shared" si="9"/>
        <v>-1.2295672959455495</v>
      </c>
      <c r="AM31" s="19">
        <f t="shared" si="10"/>
        <v>0.90179995661028023</v>
      </c>
    </row>
    <row r="32" spans="1:39" ht="25.8" x14ac:dyDescent="0.5">
      <c r="A32" t="s">
        <v>36</v>
      </c>
      <c r="B32" s="6">
        <v>7.5305937195339796E-3</v>
      </c>
      <c r="C32" s="6">
        <v>4.0808678825826103E-2</v>
      </c>
      <c r="D32" s="6">
        <v>0.32288454350128998</v>
      </c>
      <c r="E32" s="6">
        <v>0.21736583221804101</v>
      </c>
      <c r="F32" s="6">
        <v>0.17428346256928701</v>
      </c>
      <c r="G32" s="6">
        <v>8.5246643187177604E-2</v>
      </c>
      <c r="H32" s="6">
        <v>7.8160925553425201E-2</v>
      </c>
      <c r="I32" s="6">
        <v>1.8504629062119901E-2</v>
      </c>
      <c r="J32" s="6">
        <v>2.4310658515347E-2</v>
      </c>
      <c r="K32" s="6">
        <v>3.0904032847952099E-2</v>
      </c>
      <c r="O32" t="s">
        <v>36</v>
      </c>
      <c r="P32" s="6">
        <v>6.3891002519353545E-3</v>
      </c>
      <c r="Q32" s="6">
        <v>3.5524177639694704E-2</v>
      </c>
      <c r="R32" s="6">
        <v>0.28726727623013348</v>
      </c>
      <c r="S32" s="6">
        <v>0.24867418714313899</v>
      </c>
      <c r="T32" s="6">
        <v>0.119872866510846</v>
      </c>
      <c r="U32" s="6">
        <v>9.3518205175932748E-2</v>
      </c>
      <c r="V32" s="6">
        <v>7.1130415025155699E-2</v>
      </c>
      <c r="W32" s="6">
        <v>1.381524568303885E-2</v>
      </c>
      <c r="X32" s="6">
        <v>1.003836111059956E-2</v>
      </c>
      <c r="Y32" s="6">
        <v>0.11377016522952499</v>
      </c>
      <c r="AC32" s="31" t="s">
        <v>36</v>
      </c>
      <c r="AD32" s="19">
        <f t="shared" si="1"/>
        <v>-0.11414934675986252</v>
      </c>
      <c r="AE32" s="19">
        <f t="shared" si="2"/>
        <v>-0.52845011861313984</v>
      </c>
      <c r="AF32" s="19">
        <f t="shared" si="3"/>
        <v>-3.5617267271156496</v>
      </c>
      <c r="AG32" s="19">
        <f t="shared" si="4"/>
        <v>3.1308354925097981</v>
      </c>
      <c r="AH32" s="19">
        <f t="shared" si="5"/>
        <v>-5.4410596058441012</v>
      </c>
      <c r="AI32" s="19">
        <f t="shared" si="6"/>
        <v>0.82715619887551439</v>
      </c>
      <c r="AJ32" s="19">
        <f t="shared" si="7"/>
        <v>-0.70305105282695013</v>
      </c>
      <c r="AK32" s="19">
        <f t="shared" si="8"/>
        <v>-0.46893833790810513</v>
      </c>
      <c r="AL32" s="19">
        <f t="shared" si="9"/>
        <v>-1.427229740474744</v>
      </c>
      <c r="AM32" s="19">
        <f t="shared" si="10"/>
        <v>8.2866132381572886</v>
      </c>
    </row>
    <row r="33" spans="1:39" ht="25.8" x14ac:dyDescent="0.5">
      <c r="A33" t="s">
        <v>37</v>
      </c>
      <c r="B33" s="6">
        <v>4.6668278572541896E-3</v>
      </c>
      <c r="C33" s="6">
        <v>2.8462799934183901E-2</v>
      </c>
      <c r="D33" s="6">
        <v>0.26141918794938401</v>
      </c>
      <c r="E33" s="6">
        <v>0.28209530212728601</v>
      </c>
      <c r="F33" s="6">
        <v>0.124281932912837</v>
      </c>
      <c r="G33" s="6">
        <v>0.147502221597032</v>
      </c>
      <c r="H33" s="6">
        <v>4.8917087134153603E-2</v>
      </c>
      <c r="I33" s="6">
        <v>7.5078495466175104E-3</v>
      </c>
      <c r="J33" s="6">
        <v>6.41543918496464E-2</v>
      </c>
      <c r="K33" s="6">
        <v>3.0992399091605401E-2</v>
      </c>
      <c r="O33" t="s">
        <v>37</v>
      </c>
      <c r="P33" s="6">
        <v>4.1935875777194456E-3</v>
      </c>
      <c r="Q33" s="6">
        <v>2.9615283532994849E-2</v>
      </c>
      <c r="R33" s="6">
        <v>0.24281097759742298</v>
      </c>
      <c r="S33" s="6">
        <v>0.36213347610557201</v>
      </c>
      <c r="T33" s="6">
        <v>8.6958766555614603E-2</v>
      </c>
      <c r="U33" s="6">
        <v>0.137096823788663</v>
      </c>
      <c r="V33" s="6">
        <v>4.0382542994407147E-2</v>
      </c>
      <c r="W33" s="6">
        <v>4.9460887690602699E-3</v>
      </c>
      <c r="X33" s="6">
        <v>6.7275147413567854E-2</v>
      </c>
      <c r="Y33" s="6">
        <v>2.4587305664977452E-2</v>
      </c>
      <c r="AC33" s="31" t="s">
        <v>37</v>
      </c>
      <c r="AD33" s="19">
        <f t="shared" si="1"/>
        <v>-4.7324027953474408E-2</v>
      </c>
      <c r="AE33" s="19">
        <f t="shared" si="2"/>
        <v>0.1152483598810948</v>
      </c>
      <c r="AF33" s="19">
        <f t="shared" si="3"/>
        <v>-1.860821035196103</v>
      </c>
      <c r="AG33" s="19">
        <f t="shared" si="4"/>
        <v>8.0038173978286</v>
      </c>
      <c r="AH33" s="19">
        <f t="shared" si="5"/>
        <v>-3.7323166357222397</v>
      </c>
      <c r="AI33" s="19">
        <f t="shared" si="6"/>
        <v>-1.0405397808368995</v>
      </c>
      <c r="AJ33" s="19">
        <f t="shared" si="7"/>
        <v>-0.85345441397464561</v>
      </c>
      <c r="AK33" s="19">
        <f t="shared" si="8"/>
        <v>-0.25617607775572404</v>
      </c>
      <c r="AL33" s="19">
        <f t="shared" si="9"/>
        <v>0.3120755563921454</v>
      </c>
      <c r="AM33" s="19">
        <f t="shared" si="10"/>
        <v>-0.64050934266279491</v>
      </c>
    </row>
    <row r="34" spans="1:39" ht="25.8" x14ac:dyDescent="0.5">
      <c r="A34" t="s">
        <v>38</v>
      </c>
      <c r="B34" s="6">
        <v>1.7443047442381E-2</v>
      </c>
      <c r="C34" s="6">
        <v>1.529089394939E-2</v>
      </c>
      <c r="D34" s="6">
        <v>0.121352273722397</v>
      </c>
      <c r="E34" s="6">
        <v>0.32090266141027601</v>
      </c>
      <c r="F34" s="6">
        <v>8.4588113356324601E-2</v>
      </c>
      <c r="G34" s="6">
        <v>9.3751504106447406E-2</v>
      </c>
      <c r="H34" s="6">
        <v>7.9101838533659999E-2</v>
      </c>
      <c r="I34" s="6">
        <v>5.8502762548487798E-3</v>
      </c>
      <c r="J34" s="6">
        <v>0.25166352852663998</v>
      </c>
      <c r="K34" s="6">
        <v>1.00558626976355E-2</v>
      </c>
      <c r="O34" t="s">
        <v>38</v>
      </c>
      <c r="P34" s="6">
        <v>1.3043420682882501E-2</v>
      </c>
      <c r="Q34" s="6">
        <v>1.9721542345397448E-2</v>
      </c>
      <c r="R34" s="6">
        <v>0.10973443802643851</v>
      </c>
      <c r="S34" s="6">
        <v>0.36796239407439901</v>
      </c>
      <c r="T34" s="6">
        <v>7.6285233257280038E-2</v>
      </c>
      <c r="U34" s="6">
        <v>8.9058154684878404E-2</v>
      </c>
      <c r="V34" s="6">
        <v>6.9010205195237095E-2</v>
      </c>
      <c r="W34" s="6">
        <v>5.0226500520447652E-3</v>
      </c>
      <c r="X34" s="6">
        <v>0.239295302960986</v>
      </c>
      <c r="Y34" s="6">
        <v>1.086665872045665E-2</v>
      </c>
      <c r="AC34" s="31" t="s">
        <v>38</v>
      </c>
      <c r="AD34" s="19">
        <f t="shared" si="1"/>
        <v>-0.43996267594984989</v>
      </c>
      <c r="AE34" s="19">
        <f t="shared" si="2"/>
        <v>0.44306483960074478</v>
      </c>
      <c r="AF34" s="19">
        <f t="shared" si="3"/>
        <v>-1.1617835695958492</v>
      </c>
      <c r="AG34" s="19">
        <f t="shared" si="4"/>
        <v>4.7059732664123004</v>
      </c>
      <c r="AH34" s="19">
        <f t="shared" si="5"/>
        <v>-0.83028800990445628</v>
      </c>
      <c r="AI34" s="19">
        <f t="shared" si="6"/>
        <v>-0.46933494215690014</v>
      </c>
      <c r="AJ34" s="19">
        <f t="shared" si="7"/>
        <v>-1.0091633338422903</v>
      </c>
      <c r="AK34" s="19">
        <f t="shared" si="8"/>
        <v>-8.2762620280401461E-2</v>
      </c>
      <c r="AL34" s="19">
        <f t="shared" si="9"/>
        <v>-1.2368225565653979</v>
      </c>
      <c r="AM34" s="19">
        <f t="shared" si="10"/>
        <v>8.1079602282115026E-2</v>
      </c>
    </row>
    <row r="35" spans="1:39" ht="25.8" x14ac:dyDescent="0.5">
      <c r="A35" t="s">
        <v>39</v>
      </c>
      <c r="B35" s="6">
        <v>1.74103393854542E-2</v>
      </c>
      <c r="C35" s="6">
        <v>2.4306862523174998E-2</v>
      </c>
      <c r="D35" s="6">
        <v>0.22277024616034</v>
      </c>
      <c r="E35" s="6">
        <v>0.16088143059554799</v>
      </c>
      <c r="F35" s="6">
        <v>9.2896923318576005E-2</v>
      </c>
      <c r="G35" s="6">
        <v>0.178590203934923</v>
      </c>
      <c r="H35" s="6">
        <v>0.14099074782225399</v>
      </c>
      <c r="I35" s="6">
        <v>5.66725295636882E-2</v>
      </c>
      <c r="J35" s="6">
        <v>2.2023519331453901E-2</v>
      </c>
      <c r="K35" s="6">
        <v>8.3457197364587996E-2</v>
      </c>
      <c r="O35" t="s">
        <v>39</v>
      </c>
      <c r="P35" s="6">
        <v>1.4929356783959451E-2</v>
      </c>
      <c r="Q35" s="6">
        <v>2.2710238110006449E-2</v>
      </c>
      <c r="R35" s="6">
        <v>0.204243409539687</v>
      </c>
      <c r="S35" s="6">
        <v>0.18026916862230602</v>
      </c>
      <c r="T35" s="6">
        <v>3.5688434386997106E-2</v>
      </c>
      <c r="U35" s="6">
        <v>0.25851935440630752</v>
      </c>
      <c r="V35" s="6">
        <v>0.118659115568751</v>
      </c>
      <c r="W35" s="6">
        <v>5.1700035021417803E-2</v>
      </c>
      <c r="X35" s="6">
        <v>8.5255492469491646E-3</v>
      </c>
      <c r="Y35" s="6">
        <v>0.1047553383136185</v>
      </c>
      <c r="AC35" s="31" t="s">
        <v>39</v>
      </c>
      <c r="AD35" s="19">
        <f t="shared" si="1"/>
        <v>-0.24809826014947495</v>
      </c>
      <c r="AE35" s="19">
        <f t="shared" si="2"/>
        <v>-0.15966244131685492</v>
      </c>
      <c r="AF35" s="19">
        <f t="shared" si="3"/>
        <v>-1.8526836620652993</v>
      </c>
      <c r="AG35" s="19">
        <f t="shared" si="4"/>
        <v>1.9387738026758028</v>
      </c>
      <c r="AH35" s="19">
        <f t="shared" si="5"/>
        <v>-5.72084889315789</v>
      </c>
      <c r="AI35" s="19">
        <f t="shared" si="6"/>
        <v>7.9929150471384522</v>
      </c>
      <c r="AJ35" s="19">
        <f t="shared" si="7"/>
        <v>-2.2331632253502987</v>
      </c>
      <c r="AK35" s="19">
        <f t="shared" si="8"/>
        <v>-0.49724945422703959</v>
      </c>
      <c r="AL35" s="19">
        <f t="shared" si="9"/>
        <v>-1.3497970084504736</v>
      </c>
      <c r="AM35" s="19">
        <f t="shared" si="10"/>
        <v>2.12981409490305</v>
      </c>
    </row>
    <row r="36" spans="1:39" ht="25.8" x14ac:dyDescent="0.5">
      <c r="A36" t="s">
        <v>40</v>
      </c>
      <c r="B36" s="6">
        <v>8.7023412679549696E-3</v>
      </c>
      <c r="C36" s="6">
        <v>2.1431522571237E-2</v>
      </c>
      <c r="D36" s="6">
        <v>0.21969863382929899</v>
      </c>
      <c r="E36" s="6">
        <v>0.33204729409591899</v>
      </c>
      <c r="F36" s="6">
        <v>0.111012066653476</v>
      </c>
      <c r="G36" s="6">
        <v>0.103342177610631</v>
      </c>
      <c r="H36" s="6">
        <v>6.2317955290099397E-2</v>
      </c>
      <c r="I36" s="6">
        <v>1.01784931504107E-2</v>
      </c>
      <c r="J36" s="6">
        <v>0.104279283332207</v>
      </c>
      <c r="K36" s="6">
        <v>2.69902321987655E-2</v>
      </c>
      <c r="O36" t="s">
        <v>40</v>
      </c>
      <c r="P36" s="6">
        <v>6.1127035310726552E-3</v>
      </c>
      <c r="Q36" s="6">
        <v>1.9840795248205201E-2</v>
      </c>
      <c r="R36" s="6">
        <v>0.19649854229407548</v>
      </c>
      <c r="S36" s="6">
        <v>0.39651272407086502</v>
      </c>
      <c r="T36" s="6">
        <v>9.366896343556845E-2</v>
      </c>
      <c r="U36" s="6">
        <v>0.10125448728128</v>
      </c>
      <c r="V36" s="6">
        <v>5.537969664329935E-2</v>
      </c>
      <c r="W36" s="6">
        <v>9.0027848100130894E-3</v>
      </c>
      <c r="X36" s="6">
        <v>9.770189767503959E-2</v>
      </c>
      <c r="Y36" s="6">
        <v>2.402740501058135E-2</v>
      </c>
      <c r="AC36" s="31" t="s">
        <v>40</v>
      </c>
      <c r="AD36" s="19">
        <f t="shared" si="1"/>
        <v>-0.25896377368823142</v>
      </c>
      <c r="AE36" s="19">
        <f t="shared" si="2"/>
        <v>-0.15907273230317992</v>
      </c>
      <c r="AF36" s="19">
        <f t="shared" si="3"/>
        <v>-2.320009153522351</v>
      </c>
      <c r="AG36" s="19">
        <f t="shared" si="4"/>
        <v>6.4465429974946034</v>
      </c>
      <c r="AH36" s="19">
        <f t="shared" si="5"/>
        <v>-1.7343103217907552</v>
      </c>
      <c r="AI36" s="19">
        <f t="shared" si="6"/>
        <v>-0.20876903293509941</v>
      </c>
      <c r="AJ36" s="19">
        <f t="shared" si="7"/>
        <v>-0.69382586468000462</v>
      </c>
      <c r="AK36" s="19">
        <f t="shared" si="8"/>
        <v>-0.11757083403976104</v>
      </c>
      <c r="AL36" s="19">
        <f t="shared" si="9"/>
        <v>-0.65773856571674094</v>
      </c>
      <c r="AM36" s="19">
        <f t="shared" si="10"/>
        <v>-0.296282718818415</v>
      </c>
    </row>
    <row r="37" spans="1:39" ht="25.8" x14ac:dyDescent="0.5">
      <c r="A37" t="s">
        <v>41</v>
      </c>
      <c r="B37" s="6">
        <v>8.6839376214377494E-3</v>
      </c>
      <c r="C37" s="6">
        <v>6.6800860982565699E-2</v>
      </c>
      <c r="D37" s="6">
        <v>0.22926764449429901</v>
      </c>
      <c r="E37" s="6">
        <v>8.2922163922889605E-2</v>
      </c>
      <c r="F37" s="6">
        <v>8.2558389175858796E-2</v>
      </c>
      <c r="G37" s="6">
        <v>0.201480352293013</v>
      </c>
      <c r="H37" s="6">
        <v>0.11315590373185901</v>
      </c>
      <c r="I37" s="6">
        <v>0.10210909092018799</v>
      </c>
      <c r="J37" s="6">
        <v>4.7910982023970199E-2</v>
      </c>
      <c r="K37" s="6">
        <v>6.5110674833919496E-2</v>
      </c>
      <c r="O37" t="s">
        <v>41</v>
      </c>
      <c r="P37" s="6">
        <v>5.8074737145962594E-3</v>
      </c>
      <c r="Q37" s="6">
        <v>5.4176183316226145E-2</v>
      </c>
      <c r="R37" s="6">
        <v>0.21339845683317049</v>
      </c>
      <c r="S37" s="6">
        <v>0.118935806636476</v>
      </c>
      <c r="T37" s="6">
        <v>6.4170778707426754E-2</v>
      </c>
      <c r="U37" s="6">
        <v>0.23323860040594102</v>
      </c>
      <c r="V37" s="6">
        <v>0.1137577717061275</v>
      </c>
      <c r="W37" s="6">
        <v>9.6411863087553604E-2</v>
      </c>
      <c r="X37" s="6">
        <v>2.579994098637985E-2</v>
      </c>
      <c r="Y37" s="6">
        <v>7.4303124606101806E-2</v>
      </c>
      <c r="AC37" s="31" t="s">
        <v>41</v>
      </c>
      <c r="AD37" s="19">
        <f t="shared" si="1"/>
        <v>-0.28764639068414899</v>
      </c>
      <c r="AE37" s="19">
        <f t="shared" si="2"/>
        <v>-1.2624677666339554</v>
      </c>
      <c r="AF37" s="19">
        <f t="shared" si="3"/>
        <v>-1.5869187661128521</v>
      </c>
      <c r="AG37" s="19">
        <f t="shared" si="4"/>
        <v>3.6013642713586398</v>
      </c>
      <c r="AH37" s="19">
        <f t="shared" si="5"/>
        <v>-1.8387610468432043</v>
      </c>
      <c r="AI37" s="19">
        <f t="shared" si="6"/>
        <v>3.1758248112928018</v>
      </c>
      <c r="AJ37" s="19">
        <f t="shared" si="7"/>
        <v>6.0186797426849126E-2</v>
      </c>
      <c r="AK37" s="19">
        <f t="shared" si="8"/>
        <v>-0.56972278326343906</v>
      </c>
      <c r="AL37" s="19">
        <f t="shared" si="9"/>
        <v>-2.2111041037590349</v>
      </c>
      <c r="AM37" s="19">
        <f t="shared" si="10"/>
        <v>0.91924497721823095</v>
      </c>
    </row>
    <row r="38" spans="1:39" ht="25.8" x14ac:dyDescent="0.5">
      <c r="A38" t="s">
        <v>42</v>
      </c>
      <c r="B38" s="6">
        <v>2.7163323250066099E-2</v>
      </c>
      <c r="C38" s="6">
        <v>5.6323116361624397E-2</v>
      </c>
      <c r="D38" s="6">
        <v>0.43013028271146603</v>
      </c>
      <c r="E38" s="6">
        <v>0.18881590736091799</v>
      </c>
      <c r="F38" s="6">
        <v>0.11358652274344801</v>
      </c>
      <c r="G38" s="6">
        <v>4.1019690182824503E-2</v>
      </c>
      <c r="H38" s="6">
        <v>0.12911651683903699</v>
      </c>
      <c r="I38" s="6">
        <v>3.9000762522804801E-3</v>
      </c>
      <c r="J38" s="6">
        <v>5.11566382172791E-3</v>
      </c>
      <c r="K38" s="6">
        <v>4.82890047660755E-3</v>
      </c>
      <c r="O38" t="s">
        <v>42</v>
      </c>
      <c r="P38" s="6">
        <v>1.8289262840770849E-2</v>
      </c>
      <c r="Q38" s="6">
        <v>3.5684554033323448E-2</v>
      </c>
      <c r="R38" s="6">
        <v>0.3520027726602965</v>
      </c>
      <c r="S38" s="6">
        <v>0.30372179038860403</v>
      </c>
      <c r="T38" s="6">
        <v>0.1216298592371285</v>
      </c>
      <c r="U38" s="6">
        <v>4.7121475311789951E-2</v>
      </c>
      <c r="V38" s="6">
        <v>0.112609064112335</v>
      </c>
      <c r="W38" s="6">
        <v>1.6340062034655355E-4</v>
      </c>
      <c r="X38" s="6">
        <v>4.579395725267825E-3</v>
      </c>
      <c r="Y38" s="6">
        <v>4.198425070137575E-3</v>
      </c>
      <c r="AC38" s="31" t="s">
        <v>42</v>
      </c>
      <c r="AD38" s="19">
        <f t="shared" si="1"/>
        <v>-0.88740604092952502</v>
      </c>
      <c r="AE38" s="19">
        <f t="shared" si="2"/>
        <v>-2.0638562328300947</v>
      </c>
      <c r="AF38" s="19">
        <f t="shared" si="3"/>
        <v>-7.8127510051169526</v>
      </c>
      <c r="AG38" s="19">
        <f t="shared" si="4"/>
        <v>11.490588302768604</v>
      </c>
      <c r="AH38" s="19">
        <f t="shared" si="5"/>
        <v>0.80433364936804974</v>
      </c>
      <c r="AI38" s="19">
        <f t="shared" si="6"/>
        <v>0.61017851289654479</v>
      </c>
      <c r="AJ38" s="19">
        <f t="shared" si="7"/>
        <v>-1.6507452726701997</v>
      </c>
      <c r="AK38" s="19">
        <f t="shared" si="8"/>
        <v>-0.37366756319339267</v>
      </c>
      <c r="AL38" s="19">
        <f t="shared" si="9"/>
        <v>-5.3626809646008508E-2</v>
      </c>
      <c r="AM38" s="19">
        <f t="shared" si="10"/>
        <v>-6.3047540646997496E-2</v>
      </c>
    </row>
    <row r="39" spans="1:39" ht="25.8" x14ac:dyDescent="0.5">
      <c r="A39" t="s">
        <v>43</v>
      </c>
      <c r="B39" s="6">
        <v>8.3714102106707908E-3</v>
      </c>
      <c r="C39" s="6">
        <v>4.3010090965718402E-2</v>
      </c>
      <c r="D39" s="6">
        <v>0.30636021305873901</v>
      </c>
      <c r="E39" s="6">
        <v>0.16510757680028201</v>
      </c>
      <c r="F39" s="6">
        <v>0.19227944389412599</v>
      </c>
      <c r="G39" s="6">
        <v>0.10381701726609401</v>
      </c>
      <c r="H39" s="6">
        <v>6.8454568522671802E-2</v>
      </c>
      <c r="I39" s="6">
        <v>1.5889501574480099E-2</v>
      </c>
      <c r="J39" s="6">
        <v>6.7393527522340402E-2</v>
      </c>
      <c r="K39" s="6">
        <v>2.9316650184878699E-2</v>
      </c>
      <c r="O39" t="s">
        <v>43</v>
      </c>
      <c r="P39" s="6">
        <v>6.4743765673163246E-3</v>
      </c>
      <c r="Q39" s="6">
        <v>4.3869957382382252E-2</v>
      </c>
      <c r="R39" s="6">
        <v>0.33461987810419702</v>
      </c>
      <c r="S39" s="6">
        <v>0.17763288406132999</v>
      </c>
      <c r="T39" s="6">
        <v>0.16229489994760249</v>
      </c>
      <c r="U39" s="6">
        <v>0.13092859309561</v>
      </c>
      <c r="V39" s="6">
        <v>7.6361873064417149E-2</v>
      </c>
      <c r="W39" s="6">
        <v>4.8805257605371195E-3</v>
      </c>
      <c r="X39" s="6">
        <v>3.3863355709211597E-2</v>
      </c>
      <c r="Y39" s="6">
        <v>2.9073656307395199E-2</v>
      </c>
      <c r="AC39" s="31" t="s">
        <v>43</v>
      </c>
      <c r="AD39" s="19">
        <f t="shared" si="1"/>
        <v>-0.18970336433544663</v>
      </c>
      <c r="AE39" s="19">
        <f t="shared" si="2"/>
        <v>8.5986641666385005E-2</v>
      </c>
      <c r="AF39" s="19">
        <f t="shared" si="3"/>
        <v>2.8259665045458018</v>
      </c>
      <c r="AG39" s="19">
        <f t="shared" si="4"/>
        <v>1.2525307261047973</v>
      </c>
      <c r="AH39" s="19">
        <f t="shared" si="5"/>
        <v>-2.9984543946523501</v>
      </c>
      <c r="AI39" s="19">
        <f t="shared" si="6"/>
        <v>2.7111575829515995</v>
      </c>
      <c r="AJ39" s="19">
        <f t="shared" si="7"/>
        <v>0.79073045417453469</v>
      </c>
      <c r="AK39" s="19">
        <f t="shared" si="8"/>
        <v>-1.1008975813942981</v>
      </c>
      <c r="AL39" s="19">
        <f t="shared" si="9"/>
        <v>-3.3530171813128806</v>
      </c>
      <c r="AM39" s="19">
        <f t="shared" si="10"/>
        <v>-2.4299387748349943E-2</v>
      </c>
    </row>
    <row r="40" spans="1:39" ht="25.8" x14ac:dyDescent="0.5">
      <c r="A40" t="s">
        <v>44</v>
      </c>
      <c r="B40" s="6">
        <v>1.0886228000040901E-2</v>
      </c>
      <c r="C40" s="6">
        <v>2.6146591062031301E-2</v>
      </c>
      <c r="D40" s="6">
        <v>0.20133101008937901</v>
      </c>
      <c r="E40" s="6">
        <v>0.29251344516759398</v>
      </c>
      <c r="F40" s="6">
        <v>0.17167842206324299</v>
      </c>
      <c r="G40" s="6">
        <v>7.5842705250174405E-2</v>
      </c>
      <c r="H40" s="6">
        <v>6.9728300109791502E-2</v>
      </c>
      <c r="I40" s="6">
        <v>1.7342962217932599E-2</v>
      </c>
      <c r="J40" s="6">
        <v>0.115951142187256</v>
      </c>
      <c r="K40" s="6">
        <v>1.8579193852555999E-2</v>
      </c>
      <c r="O40" t="s">
        <v>44</v>
      </c>
      <c r="P40" s="6">
        <v>1.4789832055584951E-2</v>
      </c>
      <c r="Q40" s="6">
        <v>2.3689736032793403E-2</v>
      </c>
      <c r="R40" s="6">
        <v>0.17494586431253351</v>
      </c>
      <c r="S40" s="6">
        <v>0.42050748477481148</v>
      </c>
      <c r="T40" s="6">
        <v>0.14600379675501501</v>
      </c>
      <c r="U40" s="6">
        <v>6.3607288317286501E-2</v>
      </c>
      <c r="V40" s="6">
        <v>5.280405545151675E-2</v>
      </c>
      <c r="W40" s="6">
        <v>1.3017491028996599E-2</v>
      </c>
      <c r="X40" s="6">
        <v>6.8499984392540653E-2</v>
      </c>
      <c r="Y40" s="6">
        <v>2.213446687892115E-2</v>
      </c>
      <c r="AC40" s="31" t="s">
        <v>44</v>
      </c>
      <c r="AD40" s="19">
        <f t="shared" si="1"/>
        <v>0.39036040555440499</v>
      </c>
      <c r="AE40" s="19">
        <f t="shared" si="2"/>
        <v>-0.24568550292378977</v>
      </c>
      <c r="AF40" s="19">
        <f t="shared" si="3"/>
        <v>-2.6385145776845502</v>
      </c>
      <c r="AG40" s="19">
        <f t="shared" si="4"/>
        <v>12.799403960721751</v>
      </c>
      <c r="AH40" s="19">
        <f t="shared" si="5"/>
        <v>-2.5674625308227976</v>
      </c>
      <c r="AI40" s="19">
        <f t="shared" si="6"/>
        <v>-1.2235416932887904</v>
      </c>
      <c r="AJ40" s="19">
        <f t="shared" si="7"/>
        <v>-1.6924244658274752</v>
      </c>
      <c r="AK40" s="19">
        <f t="shared" si="8"/>
        <v>-0.43254711889359998</v>
      </c>
      <c r="AL40" s="19">
        <f t="shared" si="9"/>
        <v>-4.7451157794715346</v>
      </c>
      <c r="AM40" s="19">
        <f t="shared" si="10"/>
        <v>0.35552730263651511</v>
      </c>
    </row>
    <row r="41" spans="1:39" ht="25.8" x14ac:dyDescent="0.5">
      <c r="A41" t="s">
        <v>45</v>
      </c>
      <c r="B41" s="6">
        <v>1.4278365828488401E-2</v>
      </c>
      <c r="C41" s="6">
        <v>3.1406750383647701E-2</v>
      </c>
      <c r="D41" s="6">
        <v>0.19163957239836499</v>
      </c>
      <c r="E41" s="6">
        <v>0.19510367725164501</v>
      </c>
      <c r="F41" s="6">
        <v>7.4428856050108794E-2</v>
      </c>
      <c r="G41" s="6">
        <v>0.24787371971369099</v>
      </c>
      <c r="H41" s="6">
        <v>6.8908295330335795E-2</v>
      </c>
      <c r="I41" s="6">
        <v>3.7757536113119702E-2</v>
      </c>
      <c r="J41" s="6">
        <v>8.3559340981570196E-2</v>
      </c>
      <c r="K41" s="6">
        <v>5.5043885949028301E-2</v>
      </c>
      <c r="O41" t="s">
        <v>45</v>
      </c>
      <c r="P41" s="6">
        <v>1.3907011666667999E-2</v>
      </c>
      <c r="Q41" s="6">
        <v>2.46915611149724E-2</v>
      </c>
      <c r="R41" s="6">
        <v>0.17943211216977301</v>
      </c>
      <c r="S41" s="6">
        <v>0.21536509885730701</v>
      </c>
      <c r="T41" s="6">
        <v>5.2928358390718397E-2</v>
      </c>
      <c r="U41" s="6">
        <v>0.27965675884701746</v>
      </c>
      <c r="V41" s="6">
        <v>8.6895046567177447E-2</v>
      </c>
      <c r="W41" s="6">
        <v>4.1421056628570201E-2</v>
      </c>
      <c r="X41" s="6">
        <v>4.3449406004336305E-2</v>
      </c>
      <c r="Y41" s="6">
        <v>6.2253589753459654E-2</v>
      </c>
      <c r="AC41" s="31" t="s">
        <v>45</v>
      </c>
      <c r="AD41" s="19">
        <f t="shared" si="1"/>
        <v>-3.7135416182040165E-2</v>
      </c>
      <c r="AE41" s="19">
        <f t="shared" si="2"/>
        <v>-0.67151892686753012</v>
      </c>
      <c r="AF41" s="19">
        <f t="shared" si="3"/>
        <v>-1.2207460228591982</v>
      </c>
      <c r="AG41" s="19">
        <f t="shared" si="4"/>
        <v>2.0261421605661996</v>
      </c>
      <c r="AH41" s="19">
        <f t="shared" si="5"/>
        <v>-2.1500497659390398</v>
      </c>
      <c r="AI41" s="19">
        <f t="shared" si="6"/>
        <v>3.1783039133326474</v>
      </c>
      <c r="AJ41" s="19">
        <f t="shared" si="7"/>
        <v>1.7986751236841654</v>
      </c>
      <c r="AK41" s="19">
        <f t="shared" si="8"/>
        <v>0.36635205154504979</v>
      </c>
      <c r="AL41" s="19">
        <f t="shared" si="9"/>
        <v>-4.0109934977233888</v>
      </c>
      <c r="AM41" s="19">
        <f t="shared" si="10"/>
        <v>0.72097038044313533</v>
      </c>
    </row>
    <row r="42" spans="1:39" ht="25.8" x14ac:dyDescent="0.5">
      <c r="A42" t="s">
        <v>46</v>
      </c>
      <c r="B42" s="6">
        <v>8.8827103529429807E-3</v>
      </c>
      <c r="C42" s="6">
        <v>3.4279319342825902E-2</v>
      </c>
      <c r="D42" s="6">
        <v>0.11756999465623801</v>
      </c>
      <c r="E42" s="6">
        <v>0.110625246181228</v>
      </c>
      <c r="F42" s="6">
        <v>9.1527752546234006E-2</v>
      </c>
      <c r="G42" s="6">
        <v>0.36831739808131903</v>
      </c>
      <c r="H42" s="6">
        <v>6.0749635747760697E-2</v>
      </c>
      <c r="I42" s="6">
        <v>9.26733536421427E-2</v>
      </c>
      <c r="J42" s="6">
        <v>3.8547292033812297E-2</v>
      </c>
      <c r="K42" s="6">
        <v>7.6827297415497195E-2</v>
      </c>
      <c r="O42" t="s">
        <v>46</v>
      </c>
      <c r="P42" s="6">
        <v>6.45169965399913E-3</v>
      </c>
      <c r="Q42" s="6">
        <v>3.0779573128594851E-2</v>
      </c>
      <c r="R42" s="6">
        <v>0.12146413031579301</v>
      </c>
      <c r="S42" s="6">
        <v>0.118497877988593</v>
      </c>
      <c r="T42" s="6">
        <v>7.6237359633094998E-2</v>
      </c>
      <c r="U42" s="6">
        <v>0.37451900558697948</v>
      </c>
      <c r="V42" s="6">
        <v>6.4300831874539055E-2</v>
      </c>
      <c r="W42" s="6">
        <v>0.10780587044111445</v>
      </c>
      <c r="X42" s="6">
        <v>1.8495525814571749E-2</v>
      </c>
      <c r="Y42" s="6">
        <v>8.1448125562720103E-2</v>
      </c>
      <c r="AC42" s="31" t="s">
        <v>46</v>
      </c>
      <c r="AD42" s="19">
        <f t="shared" si="1"/>
        <v>-0.24310106989438507</v>
      </c>
      <c r="AE42" s="19">
        <f t="shared" si="2"/>
        <v>-0.34997462142310509</v>
      </c>
      <c r="AF42" s="19">
        <f t="shared" si="3"/>
        <v>0.38941356595550009</v>
      </c>
      <c r="AG42" s="19">
        <f t="shared" si="4"/>
        <v>0.78726318073649992</v>
      </c>
      <c r="AH42" s="19">
        <f t="shared" si="5"/>
        <v>-1.5290392913139008</v>
      </c>
      <c r="AI42" s="19">
        <f t="shared" si="6"/>
        <v>0.62016075056604558</v>
      </c>
      <c r="AJ42" s="19">
        <f t="shared" si="7"/>
        <v>0.35511961267783582</v>
      </c>
      <c r="AK42" s="19">
        <f t="shared" si="8"/>
        <v>1.5132516798971749</v>
      </c>
      <c r="AL42" s="19">
        <f t="shared" si="9"/>
        <v>-2.005176621924055</v>
      </c>
      <c r="AM42" s="19">
        <f t="shared" si="10"/>
        <v>0.46208281472229079</v>
      </c>
    </row>
    <row r="43" spans="1:39" ht="25.8" x14ac:dyDescent="0.5">
      <c r="A43" t="s">
        <v>47</v>
      </c>
      <c r="B43" s="6">
        <v>1.09633322993604E-2</v>
      </c>
      <c r="C43" s="6">
        <v>3.2733575093874701E-2</v>
      </c>
      <c r="D43" s="6">
        <v>0.29438422956993898</v>
      </c>
      <c r="E43" s="6">
        <v>0.202956671704972</v>
      </c>
      <c r="F43" s="6">
        <v>0.188253631084638</v>
      </c>
      <c r="G43" s="6">
        <v>4.6176569166928201E-2</v>
      </c>
      <c r="H43" s="6">
        <v>0.10176708383259001</v>
      </c>
      <c r="I43" s="6">
        <v>2.3857028271450201E-2</v>
      </c>
      <c r="J43" s="6">
        <v>6.0854230686136601E-2</v>
      </c>
      <c r="K43" s="6">
        <v>3.8053648290111E-2</v>
      </c>
      <c r="O43" t="s">
        <v>47</v>
      </c>
      <c r="P43" s="6">
        <v>9.7904590341905788E-3</v>
      </c>
      <c r="Q43" s="6">
        <v>2.555032999929335E-2</v>
      </c>
      <c r="R43" s="6">
        <v>0.3063807207681315</v>
      </c>
      <c r="S43" s="6">
        <v>0.2519130363759165</v>
      </c>
      <c r="T43" s="6">
        <v>0.1676046246521895</v>
      </c>
      <c r="U43" s="6">
        <v>5.2784332562269248E-2</v>
      </c>
      <c r="V43" s="6">
        <v>8.8959579805040156E-2</v>
      </c>
      <c r="W43" s="6">
        <v>2.0403501613668253E-2</v>
      </c>
      <c r="X43" s="6">
        <v>3.9045781743170901E-2</v>
      </c>
      <c r="Y43" s="6">
        <v>3.7567633446130205E-2</v>
      </c>
      <c r="AC43" s="31" t="s">
        <v>47</v>
      </c>
      <c r="AD43" s="19">
        <f t="shared" si="1"/>
        <v>-0.11728732651698215</v>
      </c>
      <c r="AE43" s="19">
        <f t="shared" si="2"/>
        <v>-0.71832450945813509</v>
      </c>
      <c r="AF43" s="19">
        <f t="shared" si="3"/>
        <v>1.1996491198192516</v>
      </c>
      <c r="AG43" s="19">
        <f t="shared" si="4"/>
        <v>4.8956364670944499</v>
      </c>
      <c r="AH43" s="19">
        <f t="shared" si="5"/>
        <v>-2.0649006432448491</v>
      </c>
      <c r="AI43" s="19">
        <f t="shared" si="6"/>
        <v>0.66077633953410475</v>
      </c>
      <c r="AJ43" s="19">
        <f t="shared" si="7"/>
        <v>-1.2807504027549848</v>
      </c>
      <c r="AK43" s="19">
        <f t="shared" si="8"/>
        <v>-0.3453526657781949</v>
      </c>
      <c r="AL43" s="19">
        <f t="shared" si="9"/>
        <v>-2.1808448942965701</v>
      </c>
      <c r="AM43" s="19">
        <f t="shared" si="10"/>
        <v>-4.8601484398079486E-2</v>
      </c>
    </row>
    <row r="44" spans="1:39" ht="25.8" x14ac:dyDescent="0.5">
      <c r="A44" t="s">
        <v>48</v>
      </c>
      <c r="B44" s="6">
        <v>9.1683441269411296E-3</v>
      </c>
      <c r="C44" s="6">
        <v>4.7935843895774502E-2</v>
      </c>
      <c r="D44" s="6">
        <v>0.23704596022779301</v>
      </c>
      <c r="E44" s="6">
        <v>0.260378310814256</v>
      </c>
      <c r="F44" s="6">
        <v>0.11186274619801399</v>
      </c>
      <c r="G44" s="6">
        <v>9.6177437435818497E-2</v>
      </c>
      <c r="H44" s="6">
        <v>9.2562757076776997E-2</v>
      </c>
      <c r="I44" s="6">
        <v>3.2366768681839998E-2</v>
      </c>
      <c r="J44" s="6">
        <v>7.5395743591270797E-2</v>
      </c>
      <c r="K44" s="6">
        <v>3.7106087951515002E-2</v>
      </c>
      <c r="O44" t="s">
        <v>48</v>
      </c>
      <c r="P44" s="6">
        <v>5.2406608899925548E-3</v>
      </c>
      <c r="Q44" s="6">
        <v>4.5056091492634502E-2</v>
      </c>
      <c r="R44" s="6">
        <v>0.2373221530053175</v>
      </c>
      <c r="S44" s="6">
        <v>0.32354869171095901</v>
      </c>
      <c r="T44" s="6">
        <v>0.10149461739304774</v>
      </c>
      <c r="U44" s="6">
        <v>9.8991628732224404E-2</v>
      </c>
      <c r="V44" s="6">
        <v>9.1039866127028954E-2</v>
      </c>
      <c r="W44" s="6">
        <v>3.030741804259595E-2</v>
      </c>
      <c r="X44" s="6">
        <v>3.650073957796085E-2</v>
      </c>
      <c r="Y44" s="6">
        <v>3.0498133028237999E-2</v>
      </c>
      <c r="AC44" s="31" t="s">
        <v>48</v>
      </c>
      <c r="AD44" s="19">
        <f t="shared" si="1"/>
        <v>-0.39276832369485748</v>
      </c>
      <c r="AE44" s="19">
        <f t="shared" si="2"/>
        <v>-0.28797524031400001</v>
      </c>
      <c r="AF44" s="19">
        <f t="shared" si="3"/>
        <v>2.7619277752449767E-2</v>
      </c>
      <c r="AG44" s="19">
        <f t="shared" si="4"/>
        <v>6.3170380896703016</v>
      </c>
      <c r="AH44" s="19">
        <f t="shared" si="5"/>
        <v>-1.036812880496625</v>
      </c>
      <c r="AI44" s="19">
        <f t="shared" si="6"/>
        <v>0.28141912964059074</v>
      </c>
      <c r="AJ44" s="19">
        <f t="shared" si="7"/>
        <v>-0.15228909497480431</v>
      </c>
      <c r="AK44" s="19">
        <f t="shared" si="8"/>
        <v>-0.2059350639244048</v>
      </c>
      <c r="AL44" s="19">
        <f t="shared" si="9"/>
        <v>-3.8895004013309946</v>
      </c>
      <c r="AM44" s="19">
        <f t="shared" si="10"/>
        <v>-0.6607954923277003</v>
      </c>
    </row>
    <row r="45" spans="1:39" ht="25.8" x14ac:dyDescent="0.5">
      <c r="A45" t="s">
        <v>49</v>
      </c>
      <c r="B45" s="6">
        <v>1.4088287002578E-2</v>
      </c>
      <c r="C45" s="6">
        <v>2.1370625647078902E-2</v>
      </c>
      <c r="D45" s="6">
        <v>0.22415476222931799</v>
      </c>
      <c r="E45" s="6">
        <v>0.31024000024537302</v>
      </c>
      <c r="F45" s="6">
        <v>0.12566955603420399</v>
      </c>
      <c r="G45" s="6">
        <v>0.108566377035797</v>
      </c>
      <c r="H45" s="6">
        <v>9.9617554661480201E-2</v>
      </c>
      <c r="I45" s="6">
        <v>1.13019221044511E-2</v>
      </c>
      <c r="J45" s="6">
        <v>7.83298025951399E-2</v>
      </c>
      <c r="K45" s="6">
        <v>6.6611124445797596E-3</v>
      </c>
      <c r="O45" t="s">
        <v>49</v>
      </c>
      <c r="P45" s="6">
        <v>1.2292775033247751E-2</v>
      </c>
      <c r="Q45" s="6">
        <v>2.7109419929544201E-2</v>
      </c>
      <c r="R45" s="6">
        <v>0.20258170892805449</v>
      </c>
      <c r="S45" s="6">
        <v>0.37747873091203249</v>
      </c>
      <c r="T45" s="6">
        <v>7.7338921396147842E-2</v>
      </c>
      <c r="U45" s="6">
        <v>0.11720888713616201</v>
      </c>
      <c r="V45" s="6">
        <v>0.1029835480964636</v>
      </c>
      <c r="W45" s="6">
        <v>1.1368705565058999E-2</v>
      </c>
      <c r="X45" s="6">
        <v>6.4099973652672754E-2</v>
      </c>
      <c r="Y45" s="6">
        <v>7.5373293506156205E-3</v>
      </c>
      <c r="AC45" s="31" t="s">
        <v>49</v>
      </c>
      <c r="AD45" s="19">
        <f t="shared" si="1"/>
        <v>-0.17955119693302493</v>
      </c>
      <c r="AE45" s="19">
        <f t="shared" si="2"/>
        <v>0.57387942824652993</v>
      </c>
      <c r="AF45" s="19">
        <f t="shared" si="3"/>
        <v>-2.1573053301263494</v>
      </c>
      <c r="AG45" s="19">
        <f t="shared" si="4"/>
        <v>6.7238730666659476</v>
      </c>
      <c r="AH45" s="19">
        <f t="shared" si="5"/>
        <v>-4.8330634638056145</v>
      </c>
      <c r="AI45" s="19">
        <f t="shared" si="6"/>
        <v>0.8642510100365014</v>
      </c>
      <c r="AJ45" s="19">
        <f t="shared" si="7"/>
        <v>0.33659934349833942</v>
      </c>
      <c r="AK45" s="19">
        <f t="shared" si="8"/>
        <v>6.6783460607899858E-3</v>
      </c>
      <c r="AL45" s="19">
        <f t="shared" si="9"/>
        <v>-1.4229828942467146</v>
      </c>
      <c r="AM45" s="19">
        <f t="shared" si="10"/>
        <v>8.7621690603586086E-2</v>
      </c>
    </row>
    <row r="46" spans="1:39" ht="25.8" x14ac:dyDescent="0.5">
      <c r="A46" t="s">
        <v>50</v>
      </c>
      <c r="B46" s="6">
        <v>1.1984167188483E-2</v>
      </c>
      <c r="C46" s="6">
        <v>1.36004373216231E-2</v>
      </c>
      <c r="D46" s="6">
        <v>0.26494831519800199</v>
      </c>
      <c r="E46" s="6">
        <v>0.145194474236431</v>
      </c>
      <c r="F46" s="6">
        <v>0.11411548735349999</v>
      </c>
      <c r="G46" s="6">
        <v>0.206963201325332</v>
      </c>
      <c r="H46" s="6">
        <v>8.5176515113657897E-2</v>
      </c>
      <c r="I46" s="6">
        <v>1.3802840110330301E-2</v>
      </c>
      <c r="J46" s="6">
        <v>8.9658932501098298E-2</v>
      </c>
      <c r="K46" s="6">
        <v>5.4555629651541503E-2</v>
      </c>
      <c r="O46" t="s">
        <v>50</v>
      </c>
      <c r="P46" s="6">
        <v>1.4048918987121701E-2</v>
      </c>
      <c r="Q46" s="6">
        <v>1.42552357637675E-2</v>
      </c>
      <c r="R46" s="6">
        <v>0.25119045024076947</v>
      </c>
      <c r="S46" s="6">
        <v>0.18552785163183</v>
      </c>
      <c r="T46" s="6">
        <v>9.624073843556355E-2</v>
      </c>
      <c r="U46" s="6">
        <v>0.24947342829769753</v>
      </c>
      <c r="V46" s="6">
        <v>9.1106081781845011E-2</v>
      </c>
      <c r="W46" s="6">
        <v>9.5915108066615892E-3</v>
      </c>
      <c r="X46" s="6">
        <v>3.8194282106671695E-2</v>
      </c>
      <c r="Y46" s="6">
        <v>5.0371501948072148E-2</v>
      </c>
      <c r="AC46" s="31" t="s">
        <v>50</v>
      </c>
      <c r="AD46" s="19">
        <f t="shared" si="1"/>
        <v>0.20647517986387004</v>
      </c>
      <c r="AE46" s="19">
        <f t="shared" si="2"/>
        <v>6.5479844214440086E-2</v>
      </c>
      <c r="AF46" s="19">
        <f t="shared" si="3"/>
        <v>-1.3757864957232524</v>
      </c>
      <c r="AG46" s="19">
        <f t="shared" si="4"/>
        <v>4.033337739539899</v>
      </c>
      <c r="AH46" s="19">
        <f t="shared" si="5"/>
        <v>-1.7874748917936445</v>
      </c>
      <c r="AI46" s="19">
        <f t="shared" si="6"/>
        <v>4.2510226972365537</v>
      </c>
      <c r="AJ46" s="19">
        <f t="shared" si="7"/>
        <v>0.5929566668187114</v>
      </c>
      <c r="AK46" s="19">
        <f t="shared" si="8"/>
        <v>-0.42113293036687116</v>
      </c>
      <c r="AL46" s="19">
        <f t="shared" si="9"/>
        <v>-5.1464650394426599</v>
      </c>
      <c r="AM46" s="19">
        <f t="shared" si="10"/>
        <v>-0.41841277034693547</v>
      </c>
    </row>
    <row r="47" spans="1:39" ht="25.8" x14ac:dyDescent="0.5">
      <c r="A47" t="s">
        <v>51</v>
      </c>
      <c r="B47" s="6">
        <v>8.3658404325894394E-3</v>
      </c>
      <c r="C47" s="6">
        <v>5.18131873266377E-2</v>
      </c>
      <c r="D47" s="6">
        <v>0.31979520581921</v>
      </c>
      <c r="E47" s="6">
        <v>0.172230670672157</v>
      </c>
      <c r="F47" s="6">
        <v>0.125214943346762</v>
      </c>
      <c r="G47" s="6">
        <v>0.11416114970334899</v>
      </c>
      <c r="H47" s="6">
        <v>8.2449546907167798E-2</v>
      </c>
      <c r="I47" s="6">
        <v>4.6680571280651499E-2</v>
      </c>
      <c r="J47" s="6">
        <v>4.8002109590765098E-2</v>
      </c>
      <c r="K47" s="6">
        <v>3.1286774920710698E-2</v>
      </c>
      <c r="O47" t="s">
        <v>51</v>
      </c>
      <c r="P47" s="6">
        <v>1.0343890988413665E-2</v>
      </c>
      <c r="Q47" s="6">
        <v>4.5051484403833351E-2</v>
      </c>
      <c r="R47" s="6">
        <v>0.29252116198647199</v>
      </c>
      <c r="S47" s="6">
        <v>0.23168229596384848</v>
      </c>
      <c r="T47" s="6">
        <v>0.10539973118378551</v>
      </c>
      <c r="U47" s="6">
        <v>0.12036616644359149</v>
      </c>
      <c r="V47" s="6">
        <v>7.7867981370806194E-2</v>
      </c>
      <c r="W47" s="6">
        <v>3.8108198195783601E-2</v>
      </c>
      <c r="X47" s="6">
        <v>4.0383389638822251E-2</v>
      </c>
      <c r="Y47" s="6">
        <v>3.8275699824643003E-2</v>
      </c>
      <c r="AC47" s="31" t="s">
        <v>51</v>
      </c>
      <c r="AD47" s="19">
        <f t="shared" si="1"/>
        <v>0.19780505558242256</v>
      </c>
      <c r="AE47" s="19">
        <f t="shared" si="2"/>
        <v>-0.67617029228043479</v>
      </c>
      <c r="AF47" s="19">
        <f t="shared" si="3"/>
        <v>-2.7274043832738015</v>
      </c>
      <c r="AG47" s="19">
        <f t="shared" si="4"/>
        <v>5.9451625291691483</v>
      </c>
      <c r="AH47" s="19">
        <f t="shared" si="5"/>
        <v>-1.9815212162976492</v>
      </c>
      <c r="AI47" s="19">
        <f t="shared" si="6"/>
        <v>0.62050167402424994</v>
      </c>
      <c r="AJ47" s="19">
        <f t="shared" si="7"/>
        <v>-0.45815655363616037</v>
      </c>
      <c r="AK47" s="19">
        <f t="shared" si="8"/>
        <v>-0.85723730848678992</v>
      </c>
      <c r="AL47" s="19">
        <f t="shared" si="9"/>
        <v>-0.76187199519428472</v>
      </c>
      <c r="AM47" s="19">
        <f t="shared" si="10"/>
        <v>0.69889249039323043</v>
      </c>
    </row>
    <row r="48" spans="1:39" ht="25.8" x14ac:dyDescent="0.5">
      <c r="A48" t="s">
        <v>52</v>
      </c>
      <c r="B48" s="6">
        <v>1.2975649429160799E-2</v>
      </c>
      <c r="C48" s="6">
        <v>1.6644997952335299E-2</v>
      </c>
      <c r="D48" s="6">
        <v>0.26734027660998999</v>
      </c>
      <c r="E48" s="6">
        <v>0.12317065898419</v>
      </c>
      <c r="F48" s="6">
        <v>7.6685503110986097E-2</v>
      </c>
      <c r="G48" s="6">
        <v>0.32166499762399903</v>
      </c>
      <c r="H48" s="6">
        <v>5.77148195459464E-2</v>
      </c>
      <c r="I48" s="6">
        <v>3.1725713210698302E-2</v>
      </c>
      <c r="J48" s="6">
        <v>4.0845763153306E-2</v>
      </c>
      <c r="K48" s="6">
        <v>5.1231620379388103E-2</v>
      </c>
      <c r="O48" t="s">
        <v>52</v>
      </c>
      <c r="P48" s="6">
        <v>8.2498782660578758E-3</v>
      </c>
      <c r="Q48" s="6">
        <v>1.9541363203788603E-2</v>
      </c>
      <c r="R48" s="6">
        <v>0.29494016495943753</v>
      </c>
      <c r="S48" s="6">
        <v>0.127452121349792</v>
      </c>
      <c r="T48" s="6">
        <v>3.1412949681795796E-2</v>
      </c>
      <c r="U48" s="6">
        <v>0.35768842360529052</v>
      </c>
      <c r="V48" s="6">
        <v>6.2596416158344048E-2</v>
      </c>
      <c r="W48" s="6">
        <v>2.72794688812199E-2</v>
      </c>
      <c r="X48" s="6">
        <v>1.03414444668119E-2</v>
      </c>
      <c r="Y48" s="6">
        <v>6.0497769427461545E-2</v>
      </c>
      <c r="AC48" s="31" t="s">
        <v>52</v>
      </c>
      <c r="AD48" s="19">
        <f t="shared" si="1"/>
        <v>-0.47257711631029237</v>
      </c>
      <c r="AE48" s="19">
        <f t="shared" si="2"/>
        <v>0.28963652514533039</v>
      </c>
      <c r="AF48" s="19">
        <f t="shared" si="3"/>
        <v>2.7599888349447541</v>
      </c>
      <c r="AG48" s="19">
        <f t="shared" si="4"/>
        <v>0.42814623656020068</v>
      </c>
      <c r="AH48" s="19">
        <f t="shared" si="5"/>
        <v>-4.5272553429190303</v>
      </c>
      <c r="AI48" s="19">
        <f t="shared" si="6"/>
        <v>3.602342598129149</v>
      </c>
      <c r="AJ48" s="19">
        <f t="shared" si="7"/>
        <v>0.48815966123976484</v>
      </c>
      <c r="AK48" s="19">
        <f t="shared" si="8"/>
        <v>-0.44462443294784015</v>
      </c>
      <c r="AL48" s="19">
        <f t="shared" si="9"/>
        <v>-3.0504318686494099</v>
      </c>
      <c r="AM48" s="19">
        <f t="shared" si="10"/>
        <v>0.92661490480734421</v>
      </c>
    </row>
    <row r="49" spans="1:39" ht="25.8" x14ac:dyDescent="0.5">
      <c r="A49" t="s">
        <v>53</v>
      </c>
      <c r="B49" s="6">
        <v>6.4043083907560604E-3</v>
      </c>
      <c r="C49" s="6">
        <v>5.3138419817504903E-2</v>
      </c>
      <c r="D49" s="6">
        <v>0.29466790540604398</v>
      </c>
      <c r="E49" s="6">
        <v>0.18636292079774999</v>
      </c>
      <c r="F49" s="6">
        <v>0.15865050647769799</v>
      </c>
      <c r="G49" s="6">
        <v>0.102600737704578</v>
      </c>
      <c r="H49" s="6">
        <v>9.4184365449049998E-2</v>
      </c>
      <c r="I49" s="6">
        <v>4.3158274030552099E-2</v>
      </c>
      <c r="J49" s="6">
        <v>4.8579401314735197E-2</v>
      </c>
      <c r="K49" s="6">
        <v>1.22531606113317E-2</v>
      </c>
      <c r="O49" t="s">
        <v>53</v>
      </c>
      <c r="P49" s="6">
        <v>5.3752450771821798E-3</v>
      </c>
      <c r="Q49" s="6">
        <v>5.2829719685972748E-2</v>
      </c>
      <c r="R49" s="6">
        <v>0.29662600659112848</v>
      </c>
      <c r="S49" s="6">
        <v>0.24500862935487899</v>
      </c>
      <c r="T49" s="6">
        <v>8.5551748459781446E-2</v>
      </c>
      <c r="U49" s="6">
        <v>0.12918419607118251</v>
      </c>
      <c r="V49" s="6">
        <v>9.4088498778505447E-2</v>
      </c>
      <c r="W49" s="6">
        <v>4.1699829935254895E-2</v>
      </c>
      <c r="X49" s="6">
        <v>2.4249528774867999E-2</v>
      </c>
      <c r="Y49" s="6">
        <v>2.538659727124485E-2</v>
      </c>
      <c r="AC49" s="31" t="s">
        <v>53</v>
      </c>
      <c r="AD49" s="19">
        <f t="shared" si="1"/>
        <v>-0.10290633135738805</v>
      </c>
      <c r="AE49" s="19">
        <f t="shared" si="2"/>
        <v>-3.0870013153215525E-2</v>
      </c>
      <c r="AF49" s="19">
        <f t="shared" si="3"/>
        <v>0.19581011850844932</v>
      </c>
      <c r="AG49" s="19">
        <f t="shared" si="4"/>
        <v>5.8645708557129002</v>
      </c>
      <c r="AH49" s="19">
        <f t="shared" si="5"/>
        <v>-7.3098758017916543</v>
      </c>
      <c r="AI49" s="19">
        <f t="shared" si="6"/>
        <v>2.65834583666045</v>
      </c>
      <c r="AJ49" s="19">
        <f t="shared" si="7"/>
        <v>-9.5866670544550447E-3</v>
      </c>
      <c r="AK49" s="19">
        <f t="shared" si="8"/>
        <v>-0.14584440952972039</v>
      </c>
      <c r="AL49" s="19">
        <f t="shared" si="9"/>
        <v>-2.4329872539867199</v>
      </c>
      <c r="AM49" s="19">
        <f t="shared" si="10"/>
        <v>1.3133436659913151</v>
      </c>
    </row>
    <row r="50" spans="1:39" ht="25.8" x14ac:dyDescent="0.5">
      <c r="A50" t="s">
        <v>54</v>
      </c>
      <c r="B50" s="6">
        <v>1.0966527199350399E-2</v>
      </c>
      <c r="C50" s="6">
        <v>1.41280607371081E-2</v>
      </c>
      <c r="D50" s="6">
        <v>0.22926743640594299</v>
      </c>
      <c r="E50" s="6">
        <v>0.204146346505864</v>
      </c>
      <c r="F50" s="6">
        <v>0.14635496304701001</v>
      </c>
      <c r="G50" s="6">
        <v>0.146946442495725</v>
      </c>
      <c r="H50" s="6">
        <v>8.2921738579389101E-2</v>
      </c>
      <c r="I50" s="6">
        <v>3.4991379911861603E-2</v>
      </c>
      <c r="J50" s="6">
        <v>9.2328062105329595E-2</v>
      </c>
      <c r="K50" s="6">
        <v>3.7949043012418998E-2</v>
      </c>
      <c r="O50" t="s">
        <v>54</v>
      </c>
      <c r="P50" s="6">
        <v>9.3908085019909857E-3</v>
      </c>
      <c r="Q50" s="6">
        <v>1.733187280561465E-2</v>
      </c>
      <c r="R50" s="6">
        <v>0.23417070663584649</v>
      </c>
      <c r="S50" s="6">
        <v>0.23393226919867799</v>
      </c>
      <c r="T50" s="6">
        <v>0.11244427270382951</v>
      </c>
      <c r="U50" s="6">
        <v>0.16447343062153652</v>
      </c>
      <c r="V50" s="6">
        <v>8.3823992936265398E-2</v>
      </c>
      <c r="W50" s="6">
        <v>5.1317614691690147E-2</v>
      </c>
      <c r="X50" s="6">
        <v>5.5354285450840104E-2</v>
      </c>
      <c r="Y50" s="6">
        <v>3.7760746453707701E-2</v>
      </c>
      <c r="AC50" s="31" t="s">
        <v>54</v>
      </c>
      <c r="AD50" s="19">
        <f t="shared" si="1"/>
        <v>-0.15757186973594134</v>
      </c>
      <c r="AE50" s="19">
        <f t="shared" si="2"/>
        <v>0.32038120685065496</v>
      </c>
      <c r="AF50" s="19">
        <f t="shared" si="3"/>
        <v>0.49032702299035003</v>
      </c>
      <c r="AG50" s="19">
        <f t="shared" si="4"/>
        <v>2.9785922692813993</v>
      </c>
      <c r="AH50" s="19">
        <f t="shared" si="5"/>
        <v>-3.3910690343180505</v>
      </c>
      <c r="AI50" s="19">
        <f t="shared" si="6"/>
        <v>1.7526988125811522</v>
      </c>
      <c r="AJ50" s="19">
        <f t="shared" si="7"/>
        <v>9.0225435687629751E-2</v>
      </c>
      <c r="AK50" s="19">
        <f t="shared" si="8"/>
        <v>1.6326234779828543</v>
      </c>
      <c r="AL50" s="19">
        <f t="shared" si="9"/>
        <v>-3.6973776654489492</v>
      </c>
      <c r="AM50" s="19">
        <f t="shared" si="10"/>
        <v>-1.8829655871129697E-2</v>
      </c>
    </row>
    <row r="51" spans="1:39" ht="25.8" x14ac:dyDescent="0.5">
      <c r="A51" t="s">
        <v>55</v>
      </c>
      <c r="B51" s="6">
        <v>1.48677794380596E-2</v>
      </c>
      <c r="C51" s="6">
        <v>2.42730886560584E-2</v>
      </c>
      <c r="D51" s="6">
        <v>0.16782426364625599</v>
      </c>
      <c r="E51" s="6">
        <v>0.23892630524794101</v>
      </c>
      <c r="F51" s="6">
        <v>0.116049141616604</v>
      </c>
      <c r="G51" s="6">
        <v>0.20988756848206</v>
      </c>
      <c r="H51" s="6">
        <v>6.8923882381726295E-2</v>
      </c>
      <c r="I51" s="6">
        <v>3.3509101307005698E-2</v>
      </c>
      <c r="J51" s="6">
        <v>5.3537132134017403E-2</v>
      </c>
      <c r="K51" s="6">
        <v>7.2201737090271598E-2</v>
      </c>
      <c r="O51" t="s">
        <v>55</v>
      </c>
      <c r="P51" s="6">
        <v>1.0917124306562401E-2</v>
      </c>
      <c r="Q51" s="6">
        <v>2.3348229429467349E-2</v>
      </c>
      <c r="R51" s="6">
        <v>0.15001584492849451</v>
      </c>
      <c r="S51" s="6">
        <v>0.31598695725757153</v>
      </c>
      <c r="T51" s="6">
        <v>4.6803021355794401E-2</v>
      </c>
      <c r="U51" s="6">
        <v>0.224531035536813</v>
      </c>
      <c r="V51" s="6">
        <v>6.357226792919525E-2</v>
      </c>
      <c r="W51" s="6">
        <v>4.0833047243159046E-2</v>
      </c>
      <c r="X51" s="6">
        <v>4.1196303514325551E-2</v>
      </c>
      <c r="Y51" s="6">
        <v>8.2796168498616707E-2</v>
      </c>
      <c r="AC51" s="31" t="s">
        <v>55</v>
      </c>
      <c r="AD51" s="19">
        <f t="shared" si="1"/>
        <v>-0.39506551314971994</v>
      </c>
      <c r="AE51" s="19">
        <f t="shared" si="2"/>
        <v>-9.2485922659105158E-2</v>
      </c>
      <c r="AF51" s="19">
        <f t="shared" si="3"/>
        <v>-1.7808418717761483</v>
      </c>
      <c r="AG51" s="19">
        <f t="shared" si="4"/>
        <v>7.706065200963053</v>
      </c>
      <c r="AH51" s="19">
        <f t="shared" si="5"/>
        <v>-6.9246120260809594</v>
      </c>
      <c r="AI51" s="19">
        <f t="shared" si="6"/>
        <v>1.4643467054753001</v>
      </c>
      <c r="AJ51" s="19">
        <f t="shared" si="7"/>
        <v>-0.5351614452531045</v>
      </c>
      <c r="AK51" s="19">
        <f t="shared" si="8"/>
        <v>0.73239459361533477</v>
      </c>
      <c r="AL51" s="19">
        <f t="shared" si="9"/>
        <v>-1.2340828619691853</v>
      </c>
      <c r="AM51" s="19">
        <f t="shared" si="10"/>
        <v>1.0594431408345109</v>
      </c>
    </row>
    <row r="52" spans="1:39" ht="25.8" x14ac:dyDescent="0.5">
      <c r="A52" t="s">
        <v>56</v>
      </c>
      <c r="B52" s="6">
        <v>8.5124436707513396E-3</v>
      </c>
      <c r="C52" s="6">
        <v>4.3443793134662102E-3</v>
      </c>
      <c r="D52" s="6">
        <v>0.14102891576547499</v>
      </c>
      <c r="E52" s="6">
        <v>8.9296861720358306E-2</v>
      </c>
      <c r="F52" s="6">
        <v>4.6980940880094101E-2</v>
      </c>
      <c r="G52" s="6">
        <v>0.29891038682507298</v>
      </c>
      <c r="H52" s="6">
        <v>5.9650991287350498E-2</v>
      </c>
      <c r="I52" s="6">
        <v>3.4244771535877801E-2</v>
      </c>
      <c r="J52" s="6">
        <v>0.10635654815357</v>
      </c>
      <c r="K52" s="6">
        <v>0.210673760847984</v>
      </c>
      <c r="O52" t="s">
        <v>56</v>
      </c>
      <c r="P52" s="6">
        <v>1.035310680427934E-2</v>
      </c>
      <c r="Q52" s="6">
        <v>9.3865593109066989E-3</v>
      </c>
      <c r="R52" s="6">
        <v>0.15068886650546198</v>
      </c>
      <c r="S52" s="6">
        <v>9.1980835101125702E-2</v>
      </c>
      <c r="T52" s="6">
        <v>2.2956253770092749E-2</v>
      </c>
      <c r="U52" s="6">
        <v>0.35315027052901604</v>
      </c>
      <c r="V52" s="6">
        <v>6.6410548858281501E-2</v>
      </c>
      <c r="W52" s="6">
        <v>2.5564244159437699E-2</v>
      </c>
      <c r="X52" s="6">
        <v>6.0004343057814394E-2</v>
      </c>
      <c r="Y52" s="6">
        <v>0.209504971903584</v>
      </c>
      <c r="AC52" s="31" t="s">
        <v>56</v>
      </c>
      <c r="AD52" s="19">
        <f t="shared" si="1"/>
        <v>0.18406631335280005</v>
      </c>
      <c r="AE52" s="19">
        <f t="shared" si="2"/>
        <v>0.50421799974404891</v>
      </c>
      <c r="AF52" s="19">
        <f t="shared" si="3"/>
        <v>0.96599507399869888</v>
      </c>
      <c r="AG52" s="19">
        <f t="shared" si="4"/>
        <v>0.2683973380767396</v>
      </c>
      <c r="AH52" s="19">
        <f t="shared" si="5"/>
        <v>-2.402468711000135</v>
      </c>
      <c r="AI52" s="19">
        <f t="shared" si="6"/>
        <v>5.4239883703943059</v>
      </c>
      <c r="AJ52" s="19">
        <f t="shared" si="7"/>
        <v>0.6759557570931003</v>
      </c>
      <c r="AK52" s="19">
        <f t="shared" si="8"/>
        <v>-0.86805273764401014</v>
      </c>
      <c r="AL52" s="19">
        <f t="shared" si="9"/>
        <v>-4.6352205095755608</v>
      </c>
      <c r="AM52" s="19">
        <f t="shared" si="10"/>
        <v>-0.11687889444000066</v>
      </c>
    </row>
    <row r="53" spans="1:39" ht="25.8" x14ac:dyDescent="0.5">
      <c r="A53" t="s">
        <v>57</v>
      </c>
      <c r="B53" s="6">
        <v>4.6814144691621701E-3</v>
      </c>
      <c r="C53" s="6">
        <v>2.5362363713606902E-2</v>
      </c>
      <c r="D53" s="6">
        <v>0.24008987073941801</v>
      </c>
      <c r="E53" s="6">
        <v>0.157329676735323</v>
      </c>
      <c r="F53" s="6">
        <v>0.143926701455066</v>
      </c>
      <c r="G53" s="6">
        <v>7.6732000403572198E-2</v>
      </c>
      <c r="H53" s="6">
        <v>4.8548008211860699E-2</v>
      </c>
      <c r="I53" s="6">
        <v>0.13261840282145901</v>
      </c>
      <c r="J53" s="6">
        <v>0.120809620796464</v>
      </c>
      <c r="K53" s="6">
        <v>4.9901940654066702E-2</v>
      </c>
      <c r="O53" t="s">
        <v>57</v>
      </c>
      <c r="P53" s="6">
        <v>3.6488571230653749E-3</v>
      </c>
      <c r="Q53" s="6">
        <v>2.361356035690455E-2</v>
      </c>
      <c r="R53" s="6">
        <v>0.25173395755681499</v>
      </c>
      <c r="S53" s="6">
        <v>0.19863317615036702</v>
      </c>
      <c r="T53" s="6">
        <v>0.11692530571264401</v>
      </c>
      <c r="U53" s="6">
        <v>8.7301957657804047E-2</v>
      </c>
      <c r="V53" s="6">
        <v>5.44854586081212E-2</v>
      </c>
      <c r="W53" s="6">
        <v>0.15355835464048601</v>
      </c>
      <c r="X53" s="6">
        <v>6.2924385592918047E-2</v>
      </c>
      <c r="Y53" s="6">
        <v>4.7174986600875199E-2</v>
      </c>
      <c r="AC53" s="31" t="s">
        <v>57</v>
      </c>
      <c r="AD53" s="19">
        <f t="shared" si="1"/>
        <v>-0.10325573460967952</v>
      </c>
      <c r="AE53" s="19">
        <f t="shared" si="2"/>
        <v>-0.1748803356702352</v>
      </c>
      <c r="AF53" s="19">
        <f t="shared" si="3"/>
        <v>1.1644086817396981</v>
      </c>
      <c r="AG53" s="19">
        <f t="shared" si="4"/>
        <v>4.1303499415044023</v>
      </c>
      <c r="AH53" s="19">
        <f t="shared" si="5"/>
        <v>-2.7001395742421996</v>
      </c>
      <c r="AI53" s="19">
        <f t="shared" si="6"/>
        <v>1.0569957254231848</v>
      </c>
      <c r="AJ53" s="19">
        <f t="shared" si="7"/>
        <v>0.59374503962605008</v>
      </c>
      <c r="AK53" s="19">
        <f t="shared" si="8"/>
        <v>2.0939951819026996</v>
      </c>
      <c r="AL53" s="19">
        <f t="shared" si="9"/>
        <v>-5.7885235203545955</v>
      </c>
      <c r="AM53" s="19">
        <f t="shared" si="10"/>
        <v>-0.27269540531915037</v>
      </c>
    </row>
    <row r="54" spans="1:39" ht="25.8" x14ac:dyDescent="0.5">
      <c r="A54" t="s">
        <v>58</v>
      </c>
      <c r="B54" s="6">
        <v>1.91151129226108E-2</v>
      </c>
      <c r="C54" s="6">
        <v>3.1779232897975497E-2</v>
      </c>
      <c r="D54" s="6">
        <v>0.25993884109878301</v>
      </c>
      <c r="E54" s="6">
        <v>0.18783417416686399</v>
      </c>
      <c r="F54" s="6">
        <v>8.4316247916099804E-2</v>
      </c>
      <c r="G54" s="6">
        <v>0.14817405758322499</v>
      </c>
      <c r="H54" s="6">
        <v>9.5865823293061703E-2</v>
      </c>
      <c r="I54" s="6">
        <v>2.81543112409663E-2</v>
      </c>
      <c r="J54" s="6">
        <v>9.2933017168017704E-2</v>
      </c>
      <c r="K54" s="6">
        <v>5.1889181712396301E-2</v>
      </c>
      <c r="O54" t="s">
        <v>58</v>
      </c>
      <c r="P54" s="6">
        <v>7.02266278811729E-3</v>
      </c>
      <c r="Q54" s="6">
        <v>2.9645753859879102E-2</v>
      </c>
      <c r="R54" s="6">
        <v>0.29326490975207997</v>
      </c>
      <c r="S54" s="6">
        <v>0.191120667466224</v>
      </c>
      <c r="T54" s="6">
        <v>5.3405957953270147E-2</v>
      </c>
      <c r="U54" s="6">
        <v>0.1585847225233955</v>
      </c>
      <c r="V54" s="6">
        <v>0.10562087029018449</v>
      </c>
      <c r="W54" s="6">
        <v>2.9498087313011949E-2</v>
      </c>
      <c r="X54" s="6">
        <v>7.1342579466387002E-2</v>
      </c>
      <c r="Y54" s="6">
        <v>6.049378858745065E-2</v>
      </c>
      <c r="AC54" s="31" t="s">
        <v>58</v>
      </c>
      <c r="AD54" s="19">
        <f t="shared" si="1"/>
        <v>-1.2092450134493511</v>
      </c>
      <c r="AE54" s="19">
        <f t="shared" si="2"/>
        <v>-0.21334790380963947</v>
      </c>
      <c r="AF54" s="19">
        <f t="shared" si="3"/>
        <v>3.3326068653296961</v>
      </c>
      <c r="AG54" s="19">
        <f t="shared" si="4"/>
        <v>0.32864932993600104</v>
      </c>
      <c r="AH54" s="19">
        <f t="shared" si="5"/>
        <v>-3.0910289962829656</v>
      </c>
      <c r="AI54" s="19">
        <f t="shared" si="6"/>
        <v>1.0410664940170511</v>
      </c>
      <c r="AJ54" s="19">
        <f t="shared" si="7"/>
        <v>0.97550469971227904</v>
      </c>
      <c r="AK54" s="19">
        <f t="shared" si="8"/>
        <v>0.13437760720456488</v>
      </c>
      <c r="AL54" s="19">
        <f t="shared" si="9"/>
        <v>-2.1590437701630703</v>
      </c>
      <c r="AM54" s="19">
        <f t="shared" si="10"/>
        <v>0.86046068750543492</v>
      </c>
    </row>
    <row r="55" spans="1:39" ht="25.8" x14ac:dyDescent="0.5">
      <c r="A55" t="s">
        <v>59</v>
      </c>
      <c r="B55" s="6">
        <v>1.39293400701349E-2</v>
      </c>
      <c r="C55" s="6">
        <v>4.5568496274781899E-2</v>
      </c>
      <c r="D55" s="6">
        <v>0.38067599150660802</v>
      </c>
      <c r="E55" s="6">
        <v>0.119869841441407</v>
      </c>
      <c r="F55" s="6">
        <v>8.2382067026167904E-2</v>
      </c>
      <c r="G55" s="6">
        <v>2.6560748054665299E-2</v>
      </c>
      <c r="H55" s="6">
        <v>8.7064146308168805E-2</v>
      </c>
      <c r="I55" s="6">
        <v>1.6261136829802701E-2</v>
      </c>
      <c r="J55" s="6">
        <v>3.3982255091283199E-2</v>
      </c>
      <c r="K55" s="6">
        <v>0.19370597739698001</v>
      </c>
      <c r="O55" t="s">
        <v>59</v>
      </c>
      <c r="P55" s="6">
        <v>7.5822524804599004E-3</v>
      </c>
      <c r="Q55" s="6">
        <v>5.5928433815419648E-2</v>
      </c>
      <c r="R55" s="6">
        <v>0.38945672479994048</v>
      </c>
      <c r="S55" s="6">
        <v>0.182292866805703</v>
      </c>
      <c r="T55" s="6">
        <v>6.3908182142098605E-2</v>
      </c>
      <c r="U55" s="6">
        <v>5.216517716658535E-2</v>
      </c>
      <c r="V55" s="6">
        <v>0.1076341955385275</v>
      </c>
      <c r="W55" s="6">
        <v>2.09972917985486E-2</v>
      </c>
      <c r="X55" s="6">
        <v>1.8624752949657049E-2</v>
      </c>
      <c r="Y55" s="6">
        <v>0.10141012250305925</v>
      </c>
      <c r="AC55" s="31" t="s">
        <v>59</v>
      </c>
      <c r="AD55" s="19">
        <f t="shared" si="1"/>
        <v>-0.6347087589674999</v>
      </c>
      <c r="AE55" s="19">
        <f t="shared" si="2"/>
        <v>1.0359937540637749</v>
      </c>
      <c r="AF55" s="19">
        <f t="shared" si="3"/>
        <v>0.87807332933324544</v>
      </c>
      <c r="AG55" s="19">
        <f t="shared" si="4"/>
        <v>6.2423025364295999</v>
      </c>
      <c r="AH55" s="19">
        <f t="shared" si="5"/>
        <v>-1.84738848840693</v>
      </c>
      <c r="AI55" s="19">
        <f t="shared" si="6"/>
        <v>2.5604429111920051</v>
      </c>
      <c r="AJ55" s="19">
        <f t="shared" si="7"/>
        <v>2.0570049230358696</v>
      </c>
      <c r="AK55" s="19">
        <f t="shared" si="8"/>
        <v>0.47361549687458987</v>
      </c>
      <c r="AL55" s="19">
        <f t="shared" si="9"/>
        <v>-1.5357502141626149</v>
      </c>
      <c r="AM55" s="19">
        <f t="shared" si="10"/>
        <v>-9.2295854893920755</v>
      </c>
    </row>
    <row r="56" spans="1:39" ht="25.8" x14ac:dyDescent="0.5">
      <c r="A56" t="s">
        <v>60</v>
      </c>
      <c r="B56" s="6">
        <v>1.15136981958268E-2</v>
      </c>
      <c r="C56" s="6">
        <v>5.0797341933658598E-2</v>
      </c>
      <c r="D56" s="6">
        <v>0.33259111186392498</v>
      </c>
      <c r="E56" s="6">
        <v>0.17286853106939601</v>
      </c>
      <c r="F56" s="6">
        <v>0.104229928435023</v>
      </c>
      <c r="G56" s="6">
        <v>5.5369026131229203E-2</v>
      </c>
      <c r="H56" s="6">
        <v>9.6318386855040294E-2</v>
      </c>
      <c r="I56" s="6">
        <v>7.1742385734199596E-2</v>
      </c>
      <c r="J56" s="6">
        <v>0.100671082270803</v>
      </c>
      <c r="K56" s="6">
        <v>3.8985075108975299E-3</v>
      </c>
      <c r="O56" t="s">
        <v>60</v>
      </c>
      <c r="P56" s="6">
        <v>1.202017108220025E-2</v>
      </c>
      <c r="Q56" s="6">
        <v>4.0130278220135804E-2</v>
      </c>
      <c r="R56" s="6">
        <v>0.37174025906072999</v>
      </c>
      <c r="S56" s="6">
        <v>0.24738896300208851</v>
      </c>
      <c r="T56" s="6">
        <v>5.3892362499093398E-2</v>
      </c>
      <c r="U56" s="6">
        <v>7.1967836914499955E-2</v>
      </c>
      <c r="V56" s="6">
        <v>0.10835867088638075</v>
      </c>
      <c r="W56" s="6">
        <v>3.8181240805347849E-2</v>
      </c>
      <c r="X56" s="6">
        <v>4.79121145104104E-2</v>
      </c>
      <c r="Y56" s="6">
        <v>8.4081030191127896E-3</v>
      </c>
      <c r="AC56" s="31" t="s">
        <v>60</v>
      </c>
      <c r="AD56" s="19">
        <f t="shared" si="1"/>
        <v>5.0647288637344946E-2</v>
      </c>
      <c r="AE56" s="19">
        <f t="shared" si="2"/>
        <v>-1.0667063713522793</v>
      </c>
      <c r="AF56" s="19">
        <f t="shared" si="3"/>
        <v>3.9149147196805014</v>
      </c>
      <c r="AG56" s="19">
        <f t="shared" si="4"/>
        <v>7.4520431932692501</v>
      </c>
      <c r="AH56" s="19">
        <f t="shared" si="5"/>
        <v>-5.0337565935929609</v>
      </c>
      <c r="AI56" s="19">
        <f t="shared" si="6"/>
        <v>1.6598810783270752</v>
      </c>
      <c r="AJ56" s="19">
        <f t="shared" si="7"/>
        <v>1.2040284031340456</v>
      </c>
      <c r="AK56" s="19">
        <f t="shared" si="8"/>
        <v>-3.3561144928851747</v>
      </c>
      <c r="AL56" s="19">
        <f t="shared" si="9"/>
        <v>-5.2758967760392599</v>
      </c>
      <c r="AM56" s="19">
        <f t="shared" si="10"/>
        <v>0.45095955082152595</v>
      </c>
    </row>
    <row r="57" spans="1:39" ht="25.8" x14ac:dyDescent="0.5">
      <c r="A57" t="s">
        <v>61</v>
      </c>
      <c r="B57" s="6">
        <v>1.0713512114511299E-2</v>
      </c>
      <c r="C57" s="6">
        <v>3.1982649297181198E-2</v>
      </c>
      <c r="D57" s="6">
        <v>0.24212268600697701</v>
      </c>
      <c r="E57" s="6">
        <v>0.18616663727854699</v>
      </c>
      <c r="F57" s="6">
        <v>9.9379191154683105E-2</v>
      </c>
      <c r="G57" s="6">
        <v>0.20593005470475201</v>
      </c>
      <c r="H57" s="6">
        <v>6.8155023150910599E-2</v>
      </c>
      <c r="I57" s="6">
        <v>2.6073751895855101E-2</v>
      </c>
      <c r="J57" s="6">
        <v>5.8653824522718001E-2</v>
      </c>
      <c r="K57" s="6">
        <v>7.0822669873863903E-2</v>
      </c>
      <c r="O57" t="s">
        <v>61</v>
      </c>
      <c r="P57" s="6">
        <v>1.6686029207004401E-2</v>
      </c>
      <c r="Q57" s="6">
        <v>3.2023852763932104E-2</v>
      </c>
      <c r="R57" s="6">
        <v>0.22925594706490299</v>
      </c>
      <c r="S57" s="6">
        <v>0.23824507037491649</v>
      </c>
      <c r="T57" s="6">
        <v>6.8526570897035205E-2</v>
      </c>
      <c r="U57" s="6">
        <v>0.2318755906168605</v>
      </c>
      <c r="V57" s="6">
        <v>5.8270827332608452E-2</v>
      </c>
      <c r="W57" s="6">
        <v>2.0062140349379302E-2</v>
      </c>
      <c r="X57" s="6">
        <v>4.1203926419222894E-2</v>
      </c>
      <c r="Y57" s="6">
        <v>6.3850044974137293E-2</v>
      </c>
      <c r="AC57" s="31" t="s">
        <v>61</v>
      </c>
      <c r="AD57" s="19">
        <f t="shared" si="1"/>
        <v>0.59725170924931015</v>
      </c>
      <c r="AE57" s="19">
        <f t="shared" si="2"/>
        <v>4.120346675090536E-3</v>
      </c>
      <c r="AF57" s="19">
        <f t="shared" si="3"/>
        <v>-1.2866738942074019</v>
      </c>
      <c r="AG57" s="19">
        <f t="shared" si="4"/>
        <v>5.2078433096369503</v>
      </c>
      <c r="AH57" s="19">
        <f t="shared" si="5"/>
        <v>-3.08526202576479</v>
      </c>
      <c r="AI57" s="19">
        <f t="shared" si="6"/>
        <v>2.5945535912108491</v>
      </c>
      <c r="AJ57" s="19">
        <f t="shared" si="7"/>
        <v>-0.98841958183021461</v>
      </c>
      <c r="AK57" s="19">
        <f t="shared" si="8"/>
        <v>-0.60116115464757991</v>
      </c>
      <c r="AL57" s="19">
        <f t="shared" si="9"/>
        <v>-1.7449898103495107</v>
      </c>
      <c r="AM57" s="19">
        <f t="shared" si="10"/>
        <v>-0.69726248997266094</v>
      </c>
    </row>
    <row r="58" spans="1:39" ht="25.8" x14ac:dyDescent="0.5">
      <c r="A58" t="s">
        <v>62</v>
      </c>
      <c r="B58" s="6">
        <v>1.56964722737312E-2</v>
      </c>
      <c r="C58" s="6">
        <v>2.9452821576982601E-2</v>
      </c>
      <c r="D58" s="6">
        <v>0.275434150750068</v>
      </c>
      <c r="E58" s="6">
        <v>0.168374962740476</v>
      </c>
      <c r="F58" s="6">
        <v>6.1958930489864797E-2</v>
      </c>
      <c r="G58" s="6">
        <v>0.122105046168263</v>
      </c>
      <c r="H58" s="6">
        <v>0.102786078669343</v>
      </c>
      <c r="I58" s="6">
        <v>5.5179272225194601E-2</v>
      </c>
      <c r="J58" s="6">
        <v>0.115749607868275</v>
      </c>
      <c r="K58" s="6">
        <v>5.3262657237802401E-2</v>
      </c>
      <c r="O58" t="s">
        <v>62</v>
      </c>
      <c r="P58" s="6">
        <v>1.4667770433002401E-2</v>
      </c>
      <c r="Q58" s="6">
        <v>2.832309313909585E-2</v>
      </c>
      <c r="R58" s="6">
        <v>0.29289514584255349</v>
      </c>
      <c r="S58" s="6">
        <v>0.18430764385422499</v>
      </c>
      <c r="T58" s="6">
        <v>4.5147854423189152E-2</v>
      </c>
      <c r="U58" s="6">
        <v>0.125012186096947</v>
      </c>
      <c r="V58" s="6">
        <v>9.9809773595582851E-2</v>
      </c>
      <c r="W58" s="6">
        <v>6.6468075198105797E-2</v>
      </c>
      <c r="X58" s="6">
        <v>8.3641149744086152E-2</v>
      </c>
      <c r="Y58" s="6">
        <v>5.9727307673212104E-2</v>
      </c>
      <c r="AC58" s="31" t="s">
        <v>62</v>
      </c>
      <c r="AD58" s="19">
        <f t="shared" si="1"/>
        <v>-0.1028701840728799</v>
      </c>
      <c r="AE58" s="19">
        <f t="shared" si="2"/>
        <v>-0.11297284378867511</v>
      </c>
      <c r="AF58" s="19">
        <f t="shared" si="3"/>
        <v>1.7460995092485498</v>
      </c>
      <c r="AG58" s="19">
        <f t="shared" si="4"/>
        <v>1.5932681113748988</v>
      </c>
      <c r="AH58" s="19">
        <f t="shared" si="5"/>
        <v>-1.6811076066675645</v>
      </c>
      <c r="AI58" s="19">
        <f t="shared" si="6"/>
        <v>0.29071399286840077</v>
      </c>
      <c r="AJ58" s="19">
        <f t="shared" si="7"/>
        <v>-0.29763050737601493</v>
      </c>
      <c r="AK58" s="19">
        <f t="shared" si="8"/>
        <v>1.1288802972911196</v>
      </c>
      <c r="AL58" s="19">
        <f t="shared" si="9"/>
        <v>-3.2108458124188846</v>
      </c>
      <c r="AM58" s="19">
        <f t="shared" si="10"/>
        <v>0.64646504354097034</v>
      </c>
    </row>
    <row r="59" spans="1:39" ht="25.8" x14ac:dyDescent="0.5">
      <c r="A59" t="s">
        <v>63</v>
      </c>
      <c r="B59" s="6">
        <v>9.1978834314914593E-3</v>
      </c>
      <c r="C59" s="6">
        <v>2.34460161774372E-2</v>
      </c>
      <c r="D59" s="6">
        <v>0.21495862240163499</v>
      </c>
      <c r="E59" s="6">
        <v>0.111510686571459</v>
      </c>
      <c r="F59" s="6">
        <v>0.101086696183257</v>
      </c>
      <c r="G59" s="6">
        <v>0.23406666412612401</v>
      </c>
      <c r="H59" s="6">
        <v>5.1774708272438998E-2</v>
      </c>
      <c r="I59" s="6">
        <v>4.4912697648104898E-2</v>
      </c>
      <c r="J59" s="6">
        <v>5.6726989409322102E-2</v>
      </c>
      <c r="K59" s="6">
        <v>0.15231903577872999</v>
      </c>
      <c r="O59" t="s">
        <v>63</v>
      </c>
      <c r="P59" s="6">
        <v>6.9961402358867004E-3</v>
      </c>
      <c r="Q59" s="6">
        <v>2.2073144072204148E-2</v>
      </c>
      <c r="R59" s="6">
        <v>0.235139270131353</v>
      </c>
      <c r="S59" s="6">
        <v>0.1196942544864005</v>
      </c>
      <c r="T59" s="6">
        <v>8.9395931352365648E-2</v>
      </c>
      <c r="U59" s="6">
        <v>0.2423155517785775</v>
      </c>
      <c r="V59" s="6">
        <v>5.182121065951515E-2</v>
      </c>
      <c r="W59" s="6">
        <v>4.4839538587302746E-2</v>
      </c>
      <c r="X59" s="6">
        <v>4.3570202178146097E-2</v>
      </c>
      <c r="Y59" s="6">
        <v>0.14415475651824849</v>
      </c>
      <c r="AC59" s="31" t="s">
        <v>63</v>
      </c>
      <c r="AD59" s="19">
        <f t="shared" si="1"/>
        <v>-0.2201743195604759</v>
      </c>
      <c r="AE59" s="19">
        <f t="shared" si="2"/>
        <v>-0.13728721052330523</v>
      </c>
      <c r="AF59" s="19">
        <f t="shared" si="3"/>
        <v>2.0180647729718002</v>
      </c>
      <c r="AG59" s="19">
        <f t="shared" si="4"/>
        <v>0.81835679149415008</v>
      </c>
      <c r="AH59" s="19">
        <f t="shared" si="5"/>
        <v>-1.1690764830891349</v>
      </c>
      <c r="AI59" s="19">
        <f t="shared" si="6"/>
        <v>0.82488876524534904</v>
      </c>
      <c r="AJ59" s="19">
        <f t="shared" si="7"/>
        <v>4.6502387076152729E-3</v>
      </c>
      <c r="AK59" s="19">
        <f t="shared" si="8"/>
        <v>-7.3159060802151232E-3</v>
      </c>
      <c r="AL59" s="19">
        <f t="shared" si="9"/>
        <v>-1.3156787231176006</v>
      </c>
      <c r="AM59" s="19">
        <f t="shared" si="10"/>
        <v>-0.8164279260481494</v>
      </c>
    </row>
    <row r="60" spans="1:39" ht="25.8" x14ac:dyDescent="0.5">
      <c r="A60" t="s">
        <v>64</v>
      </c>
      <c r="B60" s="6">
        <v>1.09130480510762E-2</v>
      </c>
      <c r="C60" s="6">
        <v>1.5643876005413899E-2</v>
      </c>
      <c r="D60" s="6">
        <v>0.19303257699047699</v>
      </c>
      <c r="E60" s="6">
        <v>8.6143904411491695E-2</v>
      </c>
      <c r="F60" s="6">
        <v>0.115480281179033</v>
      </c>
      <c r="G60" s="6">
        <v>0.30518234283767698</v>
      </c>
      <c r="H60" s="6">
        <v>6.5559441579871605E-2</v>
      </c>
      <c r="I60" s="6">
        <v>2.2151466598566202E-2</v>
      </c>
      <c r="J60" s="6">
        <v>8.7340281130114994E-2</v>
      </c>
      <c r="K60" s="6">
        <v>9.8552781216278196E-2</v>
      </c>
      <c r="O60" t="s">
        <v>64</v>
      </c>
      <c r="P60" s="6">
        <v>9.3542117418662363E-3</v>
      </c>
      <c r="Q60" s="6">
        <v>1.2277958249837399E-2</v>
      </c>
      <c r="R60" s="6">
        <v>0.1779996065078325</v>
      </c>
      <c r="S60" s="6">
        <v>0.134528022583599</v>
      </c>
      <c r="T60" s="6">
        <v>9.6273101310763651E-2</v>
      </c>
      <c r="U60" s="6">
        <v>0.31819126899592298</v>
      </c>
      <c r="V60" s="6">
        <v>6.7378108830949648E-2</v>
      </c>
      <c r="W60" s="6">
        <v>3.3270043626644853E-2</v>
      </c>
      <c r="X60" s="6">
        <v>4.9079275724192351E-2</v>
      </c>
      <c r="Y60" s="6">
        <v>0.10164840242839171</v>
      </c>
      <c r="AC60" s="31" t="s">
        <v>64</v>
      </c>
      <c r="AD60" s="19">
        <f t="shared" si="1"/>
        <v>-0.15588363092099641</v>
      </c>
      <c r="AE60" s="19">
        <f t="shared" si="2"/>
        <v>-0.33659177555765002</v>
      </c>
      <c r="AF60" s="19">
        <f t="shared" si="3"/>
        <v>-1.5032970482644488</v>
      </c>
      <c r="AG60" s="19">
        <f t="shared" si="4"/>
        <v>4.83841181721073</v>
      </c>
      <c r="AH60" s="19">
        <f t="shared" si="5"/>
        <v>-1.9207179868269351</v>
      </c>
      <c r="AI60" s="19">
        <f t="shared" si="6"/>
        <v>1.3008926158246004</v>
      </c>
      <c r="AJ60" s="19">
        <f t="shared" si="7"/>
        <v>0.18186672510780433</v>
      </c>
      <c r="AK60" s="19">
        <f t="shared" si="8"/>
        <v>1.1118577028078651</v>
      </c>
      <c r="AL60" s="19">
        <f t="shared" si="9"/>
        <v>-3.8261005405922646</v>
      </c>
      <c r="AM60" s="19">
        <f t="shared" si="10"/>
        <v>0.3095621212113514</v>
      </c>
    </row>
    <row r="61" spans="1:39" ht="25.8" x14ac:dyDescent="0.5">
      <c r="A61" t="s">
        <v>65</v>
      </c>
      <c r="B61" s="6">
        <v>1.2797735855550701E-2</v>
      </c>
      <c r="C61" s="6">
        <v>2.2926368232735299E-2</v>
      </c>
      <c r="D61" s="6">
        <v>0.159163794643738</v>
      </c>
      <c r="E61" s="6">
        <v>8.2749688839577895E-2</v>
      </c>
      <c r="F61" s="6">
        <v>7.9181581023946804E-2</v>
      </c>
      <c r="G61" s="6">
        <v>0.308604320865489</v>
      </c>
      <c r="H61" s="6">
        <v>5.5151908037226902E-2</v>
      </c>
      <c r="I61" s="6">
        <v>5.7937055751747901E-2</v>
      </c>
      <c r="J61" s="6">
        <v>4.3418049784655202E-2</v>
      </c>
      <c r="K61" s="6">
        <v>0.178069496965332</v>
      </c>
      <c r="O61" t="s">
        <v>65</v>
      </c>
      <c r="P61" s="6">
        <v>1.9043216314372648E-2</v>
      </c>
      <c r="Q61" s="6">
        <v>2.1799603805620599E-2</v>
      </c>
      <c r="R61" s="6">
        <v>0.16118561034996601</v>
      </c>
      <c r="S61" s="6">
        <v>0.1178268544930465</v>
      </c>
      <c r="T61" s="6">
        <v>7.8563485806517813E-2</v>
      </c>
      <c r="U61" s="6">
        <v>0.33753575349095299</v>
      </c>
      <c r="V61" s="6">
        <v>5.3261853337340653E-2</v>
      </c>
      <c r="W61" s="6">
        <v>5.0111982459611348E-2</v>
      </c>
      <c r="X61" s="6">
        <v>5.11548932715645E-2</v>
      </c>
      <c r="Y61" s="6">
        <v>0.10951674667100661</v>
      </c>
      <c r="AC61" s="31" t="s">
        <v>65</v>
      </c>
      <c r="AD61" s="19">
        <f t="shared" si="1"/>
        <v>0.6245480458821947</v>
      </c>
      <c r="AE61" s="19">
        <f t="shared" si="2"/>
        <v>-0.11267644271147001</v>
      </c>
      <c r="AF61" s="19">
        <f t="shared" si="3"/>
        <v>0.20218157062280029</v>
      </c>
      <c r="AG61" s="19">
        <f t="shared" si="4"/>
        <v>3.5077165653468607</v>
      </c>
      <c r="AH61" s="19">
        <f t="shared" si="5"/>
        <v>-6.1809521742899054E-2</v>
      </c>
      <c r="AI61" s="19">
        <f t="shared" si="6"/>
        <v>2.8931432625463991</v>
      </c>
      <c r="AJ61" s="19">
        <f t="shared" si="7"/>
        <v>-0.18900546998862483</v>
      </c>
      <c r="AK61" s="19">
        <f t="shared" si="8"/>
        <v>-0.78250732921365529</v>
      </c>
      <c r="AL61" s="19">
        <f t="shared" si="9"/>
        <v>0.77368434869092972</v>
      </c>
      <c r="AM61" s="19">
        <f t="shared" si="10"/>
        <v>-6.8552750294325389</v>
      </c>
    </row>
    <row r="62" spans="1:39" ht="25.8" x14ac:dyDescent="0.5">
      <c r="A62" t="s">
        <v>66</v>
      </c>
      <c r="B62" s="6">
        <v>1.24579017882358E-2</v>
      </c>
      <c r="C62" s="6">
        <v>2.6709578675569601E-2</v>
      </c>
      <c r="D62" s="6">
        <v>0.28393467374345899</v>
      </c>
      <c r="E62" s="6">
        <v>0.145302030257559</v>
      </c>
      <c r="F62" s="6">
        <v>0.129811853666706</v>
      </c>
      <c r="G62" s="6">
        <v>7.5810076283703301E-2</v>
      </c>
      <c r="H62" s="6">
        <v>0.143399525199459</v>
      </c>
      <c r="I62" s="6">
        <v>3.27061062800044E-2</v>
      </c>
      <c r="J62" s="6">
        <v>9.8513919671150696E-2</v>
      </c>
      <c r="K62" s="6">
        <v>5.1354334434153298E-2</v>
      </c>
      <c r="O62" t="s">
        <v>66</v>
      </c>
      <c r="P62" s="6">
        <v>1.30875818022449E-2</v>
      </c>
      <c r="Q62" s="6">
        <v>3.0918189369491849E-2</v>
      </c>
      <c r="R62" s="6">
        <v>0.227492370540679</v>
      </c>
      <c r="S62" s="6">
        <v>0.23797422952108249</v>
      </c>
      <c r="T62" s="6">
        <v>9.3978001813054157E-2</v>
      </c>
      <c r="U62" s="6">
        <v>0.1217364191545825</v>
      </c>
      <c r="V62" s="6">
        <v>0.1409225358589975</v>
      </c>
      <c r="W62" s="6">
        <v>2.868303923590965E-2</v>
      </c>
      <c r="X62" s="6">
        <v>5.1058828256147548E-2</v>
      </c>
      <c r="Y62" s="6">
        <v>5.4148804447810853E-2</v>
      </c>
      <c r="AC62" s="31" t="s">
        <v>66</v>
      </c>
      <c r="AD62" s="19">
        <f t="shared" si="1"/>
        <v>6.2968001400909995E-2</v>
      </c>
      <c r="AE62" s="19">
        <f t="shared" si="2"/>
        <v>0.42086106939222478</v>
      </c>
      <c r="AF62" s="19">
        <f t="shared" si="3"/>
        <v>-5.6442303202779982</v>
      </c>
      <c r="AG62" s="19">
        <f t="shared" si="4"/>
        <v>9.2672199263523485</v>
      </c>
      <c r="AH62" s="19">
        <f t="shared" si="5"/>
        <v>-3.5833851853651844</v>
      </c>
      <c r="AI62" s="19">
        <f t="shared" si="6"/>
        <v>4.59263428708792</v>
      </c>
      <c r="AJ62" s="19">
        <f t="shared" si="7"/>
        <v>-0.24769893404615051</v>
      </c>
      <c r="AK62" s="19">
        <f t="shared" si="8"/>
        <v>-0.40230670440947502</v>
      </c>
      <c r="AL62" s="19">
        <f t="shared" si="9"/>
        <v>-4.7455091415003148</v>
      </c>
      <c r="AM62" s="19">
        <f t="shared" si="10"/>
        <v>0.27944700136575545</v>
      </c>
    </row>
    <row r="63" spans="1:39" ht="25.8" x14ac:dyDescent="0.5">
      <c r="A63" t="s">
        <v>67</v>
      </c>
      <c r="B63" s="6">
        <v>1.0866961864856899E-2</v>
      </c>
      <c r="C63" s="6">
        <v>2.8055196356378299E-2</v>
      </c>
      <c r="D63" s="6">
        <v>0.20574693355711801</v>
      </c>
      <c r="E63" s="6">
        <v>0.176985526778486</v>
      </c>
      <c r="F63" s="6">
        <v>7.6432955710054803E-2</v>
      </c>
      <c r="G63" s="6">
        <v>0.28485847393733599</v>
      </c>
      <c r="H63" s="6">
        <v>0.116814948701011</v>
      </c>
      <c r="I63" s="6">
        <v>4.5327871796964701E-2</v>
      </c>
      <c r="J63" s="6">
        <v>3.5211721961490798E-2</v>
      </c>
      <c r="K63" s="6">
        <v>1.9699409336302799E-2</v>
      </c>
      <c r="O63" t="s">
        <v>67</v>
      </c>
      <c r="P63" s="6">
        <v>1.0093689445488399E-2</v>
      </c>
      <c r="Q63" s="6">
        <v>2.4538993276431949E-2</v>
      </c>
      <c r="R63" s="6">
        <v>0.21471723051858999</v>
      </c>
      <c r="S63" s="6">
        <v>0.21943514350967</v>
      </c>
      <c r="T63" s="6">
        <v>3.2957887580406145E-2</v>
      </c>
      <c r="U63" s="6">
        <v>0.29721550983723849</v>
      </c>
      <c r="V63" s="6">
        <v>0.1193057692364155</v>
      </c>
      <c r="W63" s="6">
        <v>4.2569144461899799E-2</v>
      </c>
      <c r="X63" s="6">
        <v>1.52457141374237E-2</v>
      </c>
      <c r="Y63" s="6">
        <v>2.3920917996436648E-2</v>
      </c>
      <c r="AC63" s="31" t="s">
        <v>67</v>
      </c>
      <c r="AD63" s="19">
        <f t="shared" si="1"/>
        <v>-7.7327241936850019E-2</v>
      </c>
      <c r="AE63" s="19">
        <f t="shared" si="2"/>
        <v>-0.35162030799463506</v>
      </c>
      <c r="AF63" s="19">
        <f t="shared" si="3"/>
        <v>0.89702969614719741</v>
      </c>
      <c r="AG63" s="19">
        <f t="shared" si="4"/>
        <v>4.2449616731184001</v>
      </c>
      <c r="AH63" s="19">
        <f t="shared" si="5"/>
        <v>-4.3475068129648662</v>
      </c>
      <c r="AI63" s="19">
        <f t="shared" si="6"/>
        <v>1.2357035899902502</v>
      </c>
      <c r="AJ63" s="19">
        <f t="shared" si="7"/>
        <v>0.24908205354045032</v>
      </c>
      <c r="AK63" s="19">
        <f t="shared" si="8"/>
        <v>-0.27587273350649022</v>
      </c>
      <c r="AL63" s="19">
        <f t="shared" si="9"/>
        <v>-1.99660078240671</v>
      </c>
      <c r="AM63" s="19">
        <f t="shared" si="10"/>
        <v>0.42215086601338492</v>
      </c>
    </row>
    <row r="64" spans="1:39" ht="25.8" x14ac:dyDescent="0.5">
      <c r="A64" t="s">
        <v>68</v>
      </c>
      <c r="B64" s="6">
        <v>1.02023506423116E-2</v>
      </c>
      <c r="C64" s="6">
        <v>3.8083662046991699E-2</v>
      </c>
      <c r="D64" s="6">
        <v>0.18282574179897501</v>
      </c>
      <c r="E64" s="6">
        <v>0.27792876728556398</v>
      </c>
      <c r="F64" s="6">
        <v>0.10163117046655699</v>
      </c>
      <c r="G64" s="6">
        <v>0.15581760911196901</v>
      </c>
      <c r="H64" s="6">
        <v>6.9856563290625603E-2</v>
      </c>
      <c r="I64" s="6">
        <v>2.2585940960188702E-2</v>
      </c>
      <c r="J64" s="6">
        <v>9.1856660051864797E-2</v>
      </c>
      <c r="K64" s="6">
        <v>4.9211534344952401E-2</v>
      </c>
      <c r="O64" t="s">
        <v>68</v>
      </c>
      <c r="P64" s="6">
        <v>5.67713838697592E-3</v>
      </c>
      <c r="Q64" s="6">
        <v>2.5411248878264098E-2</v>
      </c>
      <c r="R64" s="6">
        <v>0.15760839305667951</v>
      </c>
      <c r="S64" s="6">
        <v>0.37575129965882248</v>
      </c>
      <c r="T64" s="6">
        <v>9.6973922779617847E-2</v>
      </c>
      <c r="U64" s="6">
        <v>0.1409249159928585</v>
      </c>
      <c r="V64" s="6">
        <v>5.2427754631033746E-2</v>
      </c>
      <c r="W64" s="6">
        <v>1.1265915260573821E-2</v>
      </c>
      <c r="X64" s="6">
        <v>9.4781676373099047E-2</v>
      </c>
      <c r="Y64" s="6">
        <v>3.9177734982074899E-2</v>
      </c>
      <c r="AC64" s="31" t="s">
        <v>68</v>
      </c>
      <c r="AD64" s="19">
        <f t="shared" si="1"/>
        <v>-0.45252122553356805</v>
      </c>
      <c r="AE64" s="19">
        <f t="shared" si="2"/>
        <v>-1.2672413168727601</v>
      </c>
      <c r="AF64" s="19">
        <f t="shared" si="3"/>
        <v>-2.5217348742295504</v>
      </c>
      <c r="AG64" s="19">
        <f t="shared" si="4"/>
        <v>9.7822532373258504</v>
      </c>
      <c r="AH64" s="19">
        <f t="shared" si="5"/>
        <v>-0.46572476869391477</v>
      </c>
      <c r="AI64" s="19">
        <f t="shared" si="6"/>
        <v>-1.4892693119110512</v>
      </c>
      <c r="AJ64" s="19">
        <f t="shared" si="7"/>
        <v>-1.7428808659591857</v>
      </c>
      <c r="AK64" s="19">
        <f t="shared" si="8"/>
        <v>-1.1320025699614882</v>
      </c>
      <c r="AL64" s="19">
        <f t="shared" si="9"/>
        <v>0.292501632123425</v>
      </c>
      <c r="AM64" s="19">
        <f t="shared" si="10"/>
        <v>-1.0033799362877502</v>
      </c>
    </row>
    <row r="65" spans="1:39" ht="25.8" x14ac:dyDescent="0.5">
      <c r="A65" t="s">
        <v>124</v>
      </c>
      <c r="B65" s="6">
        <v>1.0952853952500265E-2</v>
      </c>
      <c r="C65" s="6">
        <v>3.2632411917602085E-2</v>
      </c>
      <c r="D65" s="6">
        <v>0.2474996536731244</v>
      </c>
      <c r="E65" s="6">
        <v>0.18526806681218477</v>
      </c>
      <c r="F65" s="6">
        <v>0.11592252435312962</v>
      </c>
      <c r="G65" s="6">
        <v>0.15149969988636047</v>
      </c>
      <c r="H65" s="6">
        <v>8.8762362126145758E-2</v>
      </c>
      <c r="I65" s="6">
        <v>3.4450083026625652E-2</v>
      </c>
      <c r="J65" s="6">
        <v>7.6470879420981686E-2</v>
      </c>
      <c r="K65" s="6">
        <v>5.6541464831345284E-2</v>
      </c>
      <c r="O65" t="s">
        <v>124</v>
      </c>
      <c r="P65" s="8">
        <f>AVERAGE(P3:P64)</f>
        <v>9.5804778332555275E-3</v>
      </c>
      <c r="Q65" s="8">
        <f t="shared" ref="Q65:Y65" si="11">AVERAGE(Q3:Q64)</f>
        <v>2.9450206557230608E-2</v>
      </c>
      <c r="R65" s="8">
        <f t="shared" si="11"/>
        <v>0.24243902541378345</v>
      </c>
      <c r="S65" s="8">
        <f t="shared" si="11"/>
        <v>0.23742221904734448</v>
      </c>
      <c r="T65" s="8">
        <f t="shared" si="11"/>
        <v>8.2185464888145737E-2</v>
      </c>
      <c r="U65" s="8">
        <f t="shared" si="11"/>
        <v>0.16762985029525138</v>
      </c>
      <c r="V65" s="8">
        <f t="shared" si="11"/>
        <v>8.3511150803029996E-2</v>
      </c>
      <c r="W65" s="8">
        <f t="shared" si="11"/>
        <v>3.2917071921650991E-2</v>
      </c>
      <c r="X65" s="8">
        <f t="shared" si="11"/>
        <v>5.2465768632222076E-2</v>
      </c>
      <c r="Y65" s="8">
        <f t="shared" si="11"/>
        <v>6.2398764608085744E-2</v>
      </c>
      <c r="AC65" s="31" t="s">
        <v>124</v>
      </c>
      <c r="AD65" s="19">
        <f t="shared" si="1"/>
        <v>-0.1372376119244737</v>
      </c>
      <c r="AE65" s="19">
        <f t="shared" si="2"/>
        <v>-0.31822053603714762</v>
      </c>
      <c r="AF65" s="19">
        <f t="shared" si="3"/>
        <v>-0.50606282593409491</v>
      </c>
      <c r="AG65" s="19">
        <f t="shared" si="4"/>
        <v>5.2154152235159703</v>
      </c>
      <c r="AH65" s="19">
        <f t="shared" si="5"/>
        <v>-3.3737059464983883</v>
      </c>
      <c r="AI65" s="19">
        <f t="shared" si="6"/>
        <v>1.6130150408890902</v>
      </c>
      <c r="AJ65" s="19">
        <f t="shared" si="7"/>
        <v>-0.5251211323115762</v>
      </c>
      <c r="AK65" s="19">
        <f t="shared" si="8"/>
        <v>-0.15330111049746617</v>
      </c>
      <c r="AL65" s="19">
        <f t="shared" si="9"/>
        <v>-2.4005110788759607</v>
      </c>
      <c r="AM65" s="19">
        <f t="shared" si="10"/>
        <v>0.585729977674046</v>
      </c>
    </row>
  </sheetData>
  <conditionalFormatting sqref="AD3:AM65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4"/>
  <sheetViews>
    <sheetView workbookViewId="0">
      <selection activeCell="B2" sqref="B2"/>
    </sheetView>
  </sheetViews>
  <sheetFormatPr defaultRowHeight="14.4" x14ac:dyDescent="0.3"/>
  <sheetData>
    <row r="1" spans="1:2" x14ac:dyDescent="0.3">
      <c r="B1" t="s">
        <v>123</v>
      </c>
    </row>
    <row r="2" spans="1:2" x14ac:dyDescent="0.3">
      <c r="A2" t="s">
        <v>28</v>
      </c>
      <c r="B2" s="6">
        <v>3.2395240660184377</v>
      </c>
    </row>
    <row r="3" spans="1:2" x14ac:dyDescent="0.3">
      <c r="A3" t="s">
        <v>7</v>
      </c>
      <c r="B3" s="6">
        <v>3.7931997921632838</v>
      </c>
    </row>
    <row r="4" spans="1:2" x14ac:dyDescent="0.3">
      <c r="A4" t="s">
        <v>30</v>
      </c>
      <c r="B4" s="6">
        <v>3.8508005671211269</v>
      </c>
    </row>
    <row r="5" spans="1:2" x14ac:dyDescent="0.3">
      <c r="A5" t="s">
        <v>20</v>
      </c>
      <c r="B5" s="6">
        <v>4.0177620370017975</v>
      </c>
    </row>
    <row r="6" spans="1:2" x14ac:dyDescent="0.3">
      <c r="A6" t="s">
        <v>21</v>
      </c>
      <c r="B6" s="6">
        <v>4.3213230453181284</v>
      </c>
    </row>
    <row r="7" spans="1:2" x14ac:dyDescent="0.3">
      <c r="A7" t="s">
        <v>54</v>
      </c>
      <c r="B7" s="6">
        <v>4.4618279780469736</v>
      </c>
    </row>
    <row r="8" spans="1:2" x14ac:dyDescent="0.3">
      <c r="A8" t="s">
        <v>49</v>
      </c>
      <c r="B8" s="6">
        <v>4.4926075294877732</v>
      </c>
    </row>
    <row r="9" spans="1:2" x14ac:dyDescent="0.3">
      <c r="A9" t="s">
        <v>38</v>
      </c>
      <c r="B9" s="6">
        <v>4.5674175233074878</v>
      </c>
    </row>
    <row r="10" spans="1:2" x14ac:dyDescent="0.3">
      <c r="A10" t="s">
        <v>15</v>
      </c>
      <c r="B10" s="6">
        <v>4.5968899029101875</v>
      </c>
    </row>
    <row r="11" spans="1:2" x14ac:dyDescent="0.3">
      <c r="A11" t="s">
        <v>17</v>
      </c>
      <c r="B11" s="6">
        <v>4.9134966874678403</v>
      </c>
    </row>
    <row r="12" spans="1:2" x14ac:dyDescent="0.3">
      <c r="A12" t="s">
        <v>67</v>
      </c>
      <c r="B12" s="6">
        <v>5.1424272334745647</v>
      </c>
    </row>
    <row r="13" spans="1:2" x14ac:dyDescent="0.3">
      <c r="A13" t="s">
        <v>68</v>
      </c>
      <c r="B13" s="6">
        <v>5.1856940396948366</v>
      </c>
    </row>
    <row r="14" spans="1:2" x14ac:dyDescent="0.3">
      <c r="A14" t="s">
        <v>27</v>
      </c>
      <c r="B14" s="6">
        <v>5.2234537446931162</v>
      </c>
    </row>
    <row r="15" spans="1:2" x14ac:dyDescent="0.3">
      <c r="A15" t="s">
        <v>61</v>
      </c>
      <c r="B15" s="6">
        <v>5.2731735519454475</v>
      </c>
    </row>
    <row r="16" spans="1:2" x14ac:dyDescent="0.3">
      <c r="A16" t="s">
        <v>8</v>
      </c>
      <c r="B16" s="6">
        <v>5.397288122315099</v>
      </c>
    </row>
    <row r="17" spans="1:2" x14ac:dyDescent="0.3">
      <c r="A17" t="s">
        <v>45</v>
      </c>
      <c r="B17" s="6">
        <v>5.5058476629006989</v>
      </c>
    </row>
    <row r="18" spans="1:2" x14ac:dyDescent="0.3">
      <c r="A18" t="s">
        <v>58</v>
      </c>
      <c r="B18" s="6">
        <v>5.5075941703784679</v>
      </c>
    </row>
    <row r="19" spans="1:2" x14ac:dyDescent="0.3">
      <c r="A19" t="s">
        <v>43</v>
      </c>
      <c r="B19" s="6">
        <v>5.5231890752562895</v>
      </c>
    </row>
    <row r="20" spans="1:2" x14ac:dyDescent="0.3">
      <c r="A20" t="s">
        <v>35</v>
      </c>
      <c r="B20" s="6">
        <v>5.5849476055142846</v>
      </c>
    </row>
    <row r="21" spans="1:2" x14ac:dyDescent="0.3">
      <c r="A21" t="s">
        <v>29</v>
      </c>
      <c r="B21" s="6">
        <v>5.5957597008935318</v>
      </c>
    </row>
    <row r="22" spans="1:2" x14ac:dyDescent="0.3">
      <c r="A22" t="s">
        <v>47</v>
      </c>
      <c r="B22" s="6">
        <v>5.6942910536037239</v>
      </c>
    </row>
    <row r="23" spans="1:2" x14ac:dyDescent="0.3">
      <c r="A23" t="s">
        <v>18</v>
      </c>
      <c r="B23" s="6">
        <v>5.7180218462214567</v>
      </c>
    </row>
    <row r="24" spans="1:2" x14ac:dyDescent="0.3">
      <c r="A24" t="s">
        <v>40</v>
      </c>
      <c r="B24" s="6">
        <v>5.7580620464142873</v>
      </c>
    </row>
    <row r="25" spans="1:2" x14ac:dyDescent="0.3">
      <c r="A25" t="s">
        <v>62</v>
      </c>
      <c r="B25" s="6">
        <v>5.8087557357479831</v>
      </c>
    </row>
    <row r="26" spans="1:2" x14ac:dyDescent="0.3">
      <c r="A26" t="s">
        <v>57</v>
      </c>
      <c r="B26" s="6">
        <v>5.8890730656481969</v>
      </c>
    </row>
    <row r="27" spans="1:2" x14ac:dyDescent="0.3">
      <c r="A27" t="s">
        <v>53</v>
      </c>
      <c r="B27" s="6">
        <v>5.8973604702603737</v>
      </c>
    </row>
    <row r="28" spans="1:2" x14ac:dyDescent="0.3">
      <c r="A28" t="s">
        <v>12</v>
      </c>
      <c r="B28" s="6">
        <v>5.9403319114786113</v>
      </c>
    </row>
    <row r="29" spans="1:2" x14ac:dyDescent="0.3">
      <c r="A29" t="s">
        <v>124</v>
      </c>
      <c r="B29" s="6">
        <v>5.9711861499125565</v>
      </c>
    </row>
    <row r="30" spans="1:2" x14ac:dyDescent="0.3">
      <c r="A30" t="s">
        <v>22</v>
      </c>
      <c r="B30" s="6">
        <v>6.0588946023444912</v>
      </c>
    </row>
    <row r="31" spans="1:2" x14ac:dyDescent="0.3">
      <c r="A31" t="s">
        <v>65</v>
      </c>
      <c r="B31" s="6">
        <v>6.0726255432080514</v>
      </c>
    </row>
    <row r="32" spans="1:2" x14ac:dyDescent="0.3">
      <c r="A32" t="s">
        <v>55</v>
      </c>
      <c r="B32" s="6">
        <v>6.1283979326457398</v>
      </c>
    </row>
    <row r="33" spans="1:2" x14ac:dyDescent="0.3">
      <c r="A33" t="s">
        <v>56</v>
      </c>
      <c r="B33" s="6">
        <v>6.135362910851395</v>
      </c>
    </row>
    <row r="34" spans="1:2" x14ac:dyDescent="0.3">
      <c r="A34" t="s">
        <v>24</v>
      </c>
      <c r="B34" s="6">
        <v>6.161350748294403</v>
      </c>
    </row>
    <row r="35" spans="1:2" x14ac:dyDescent="0.3">
      <c r="A35" t="s">
        <v>50</v>
      </c>
      <c r="B35" s="6">
        <v>6.2632750767142609</v>
      </c>
    </row>
    <row r="36" spans="1:2" x14ac:dyDescent="0.3">
      <c r="A36" t="s">
        <v>46</v>
      </c>
      <c r="B36" s="6">
        <v>6.2632948334378726</v>
      </c>
    </row>
    <row r="37" spans="1:2" x14ac:dyDescent="0.3">
      <c r="A37" t="s">
        <v>32</v>
      </c>
      <c r="B37" s="6">
        <v>6.285054639048691</v>
      </c>
    </row>
    <row r="38" spans="1:2" x14ac:dyDescent="0.3">
      <c r="A38" t="s">
        <v>31</v>
      </c>
      <c r="B38" s="6">
        <v>6.3257075774387852</v>
      </c>
    </row>
    <row r="39" spans="1:2" x14ac:dyDescent="0.3">
      <c r="A39" t="s">
        <v>64</v>
      </c>
      <c r="B39" s="6">
        <v>6.3701801298997154</v>
      </c>
    </row>
    <row r="40" spans="1:2" x14ac:dyDescent="0.3">
      <c r="A40" t="s">
        <v>44</v>
      </c>
      <c r="B40" s="6">
        <v>6.38709923008253</v>
      </c>
    </row>
    <row r="41" spans="1:2" x14ac:dyDescent="0.3">
      <c r="A41" t="s">
        <v>36</v>
      </c>
      <c r="B41" s="6">
        <v>6.4178221410996761</v>
      </c>
    </row>
    <row r="42" spans="1:2" x14ac:dyDescent="0.3">
      <c r="A42" t="s">
        <v>39</v>
      </c>
      <c r="B42" s="6">
        <v>6.4189580315346619</v>
      </c>
    </row>
    <row r="43" spans="1:2" x14ac:dyDescent="0.3">
      <c r="A43" t="s">
        <v>48</v>
      </c>
      <c r="B43" s="6">
        <v>6.4267980167905492</v>
      </c>
    </row>
    <row r="44" spans="1:2" x14ac:dyDescent="0.3">
      <c r="A44" t="s">
        <v>34</v>
      </c>
      <c r="B44" s="6">
        <v>6.471787585504071</v>
      </c>
    </row>
    <row r="45" spans="1:2" x14ac:dyDescent="0.3">
      <c r="A45" t="s">
        <v>63</v>
      </c>
      <c r="B45" s="6">
        <v>6.5415761081921735</v>
      </c>
    </row>
    <row r="46" spans="1:2" x14ac:dyDescent="0.3">
      <c r="A46" t="s">
        <v>42</v>
      </c>
      <c r="B46" s="6">
        <v>6.5880367336703847</v>
      </c>
    </row>
    <row r="47" spans="1:2" x14ac:dyDescent="0.3">
      <c r="A47" t="s">
        <v>37</v>
      </c>
      <c r="B47" s="6">
        <v>6.6015897061377364</v>
      </c>
    </row>
    <row r="48" spans="1:2" x14ac:dyDescent="0.3">
      <c r="A48" t="s">
        <v>51</v>
      </c>
      <c r="B48" s="6">
        <v>6.6134353945671878</v>
      </c>
    </row>
    <row r="49" spans="1:2" x14ac:dyDescent="0.3">
      <c r="A49" t="s">
        <v>14</v>
      </c>
      <c r="B49" s="6">
        <v>6.629226137268792</v>
      </c>
    </row>
    <row r="50" spans="1:2" x14ac:dyDescent="0.3">
      <c r="A50" t="s">
        <v>52</v>
      </c>
      <c r="B50" s="6">
        <v>6.6649925017670411</v>
      </c>
    </row>
    <row r="51" spans="1:2" x14ac:dyDescent="0.3">
      <c r="A51" t="s">
        <v>10</v>
      </c>
      <c r="B51" s="6">
        <v>6.767482321132853</v>
      </c>
    </row>
    <row r="52" spans="1:2" x14ac:dyDescent="0.3">
      <c r="A52" t="s">
        <v>23</v>
      </c>
      <c r="B52" s="6">
        <v>6.7703201123001087</v>
      </c>
    </row>
    <row r="53" spans="1:2" x14ac:dyDescent="0.3">
      <c r="A53" t="s">
        <v>26</v>
      </c>
      <c r="B53" s="6">
        <v>6.791558672166345</v>
      </c>
    </row>
    <row r="54" spans="1:2" x14ac:dyDescent="0.3">
      <c r="A54" t="s">
        <v>25</v>
      </c>
      <c r="B54" s="6">
        <v>6.8375344836034939</v>
      </c>
    </row>
    <row r="55" spans="1:2" x14ac:dyDescent="0.3">
      <c r="A55" t="s">
        <v>19</v>
      </c>
      <c r="B55" s="6">
        <v>6.9310965785423244</v>
      </c>
    </row>
    <row r="56" spans="1:2" x14ac:dyDescent="0.3">
      <c r="A56" t="s">
        <v>66</v>
      </c>
      <c r="B56" s="6">
        <v>7.0017694239984083</v>
      </c>
    </row>
    <row r="57" spans="1:2" x14ac:dyDescent="0.3">
      <c r="A57" t="s">
        <v>11</v>
      </c>
      <c r="B57" s="6">
        <v>7.063963510115709</v>
      </c>
    </row>
    <row r="58" spans="1:2" x14ac:dyDescent="0.3">
      <c r="A58" t="s">
        <v>41</v>
      </c>
      <c r="B58" s="6">
        <v>7.0687846636154177</v>
      </c>
    </row>
    <row r="59" spans="1:2" x14ac:dyDescent="0.3">
      <c r="A59" t="s">
        <v>16</v>
      </c>
      <c r="B59" s="6">
        <v>7.1134106801729233</v>
      </c>
    </row>
    <row r="60" spans="1:2" x14ac:dyDescent="0.3">
      <c r="A60" t="s">
        <v>9</v>
      </c>
      <c r="B60" s="6">
        <v>7.1483546351509979</v>
      </c>
    </row>
    <row r="61" spans="1:2" x14ac:dyDescent="0.3">
      <c r="A61" t="s">
        <v>13</v>
      </c>
      <c r="B61" s="6">
        <v>7.3588425385712162</v>
      </c>
    </row>
    <row r="62" spans="1:2" x14ac:dyDescent="0.3">
      <c r="A62" t="s">
        <v>59</v>
      </c>
      <c r="B62" s="6">
        <v>7.3990993002018817</v>
      </c>
    </row>
    <row r="63" spans="1:2" x14ac:dyDescent="0.3">
      <c r="A63" t="s">
        <v>60</v>
      </c>
      <c r="B63" s="6">
        <v>7.4879032790394353</v>
      </c>
    </row>
    <row r="64" spans="1:2" x14ac:dyDescent="0.3">
      <c r="A64" t="s">
        <v>33</v>
      </c>
      <c r="B64" s="6">
        <v>7.7478353501852864</v>
      </c>
    </row>
  </sheetData>
  <sortState ref="A2:B64">
    <sortCondition ref="B1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L63"/>
  <sheetViews>
    <sheetView workbookViewId="0">
      <selection activeCell="AA20" sqref="AA20"/>
    </sheetView>
  </sheetViews>
  <sheetFormatPr defaultColWidth="8.6640625" defaultRowHeight="14.4" x14ac:dyDescent="0.3"/>
  <cols>
    <col min="2" max="34" width="10.44140625" bestFit="1" customWidth="1"/>
  </cols>
  <sheetData>
    <row r="1" spans="1:38" x14ac:dyDescent="0.3">
      <c r="B1" s="4">
        <v>43466</v>
      </c>
      <c r="C1" s="4">
        <v>43497</v>
      </c>
      <c r="D1" s="4">
        <v>43525</v>
      </c>
      <c r="E1" s="4">
        <v>43556</v>
      </c>
      <c r="F1" s="4">
        <v>43586</v>
      </c>
      <c r="G1" s="4">
        <v>43617</v>
      </c>
      <c r="H1" s="4">
        <v>43647</v>
      </c>
      <c r="I1" s="4">
        <v>43678</v>
      </c>
      <c r="J1" s="4">
        <v>43709</v>
      </c>
      <c r="K1" s="4">
        <v>43739</v>
      </c>
      <c r="L1" s="4">
        <v>43770</v>
      </c>
      <c r="M1" s="4">
        <v>43800</v>
      </c>
      <c r="N1" s="4">
        <v>43831</v>
      </c>
      <c r="O1" s="4">
        <v>43862</v>
      </c>
      <c r="P1" s="4">
        <v>43891</v>
      </c>
      <c r="Q1" s="4">
        <v>43922</v>
      </c>
      <c r="R1" s="4">
        <v>43952</v>
      </c>
      <c r="S1" s="4">
        <v>43983</v>
      </c>
      <c r="T1" s="4">
        <v>44013</v>
      </c>
      <c r="U1" s="4">
        <v>44044</v>
      </c>
      <c r="V1" s="4">
        <v>44075</v>
      </c>
      <c r="W1" s="4">
        <v>44105</v>
      </c>
      <c r="X1" s="4">
        <v>44136</v>
      </c>
      <c r="Y1" s="4">
        <v>44166</v>
      </c>
      <c r="Z1" s="4">
        <v>44197</v>
      </c>
      <c r="AA1" s="4">
        <v>44228</v>
      </c>
      <c r="AB1" s="4">
        <v>44256</v>
      </c>
      <c r="AC1" s="4">
        <v>44287</v>
      </c>
      <c r="AD1" s="4">
        <v>44317</v>
      </c>
      <c r="AE1" s="4">
        <v>44348</v>
      </c>
      <c r="AF1" s="4">
        <v>44378</v>
      </c>
      <c r="AG1" s="4">
        <v>44409</v>
      </c>
      <c r="AH1" s="4">
        <v>44440</v>
      </c>
      <c r="AJ1" s="20" t="s">
        <v>94</v>
      </c>
      <c r="AL1" t="s">
        <v>95</v>
      </c>
    </row>
    <row r="2" spans="1:38" x14ac:dyDescent="0.3">
      <c r="A2" s="5" t="s">
        <v>7</v>
      </c>
      <c r="B2" s="6">
        <f>SUMIFS('all sales summary'!$C$2:$C$2047,'all sales summary'!$A$2:$A$2047,'Overall sales (all sales)'!$A2,'all sales summary'!$B$2:$B$2047,'Overall sales (all sales)'!B$1)</f>
        <v>0.88202242866858205</v>
      </c>
      <c r="C2" s="6">
        <f>SUMIFS('all sales summary'!$C$2:$C$2047,'all sales summary'!$A$2:$A$2047,'Overall sales (all sales)'!$A2,'all sales summary'!$B$2:$B$2047,'Overall sales (all sales)'!C$1)</f>
        <v>0.908172403673142</v>
      </c>
      <c r="D2" s="6">
        <f>SUMIFS('all sales summary'!$C$2:$C$2047,'all sales summary'!$A$2:$A$2047,'Overall sales (all sales)'!$A2,'all sales summary'!$B$2:$B$2047,'Overall sales (all sales)'!D$1)</f>
        <v>1.09117953752139</v>
      </c>
      <c r="E2" s="6">
        <f>SUMIFS('all sales summary'!$C$2:$C$2047,'all sales summary'!$A$2:$A$2047,'Overall sales (all sales)'!$A2,'all sales summary'!$B$2:$B$2047,'Overall sales (all sales)'!E$1)</f>
        <v>0.959400816151743</v>
      </c>
      <c r="F2" s="6">
        <f>SUMIFS('all sales summary'!$C$2:$C$2047,'all sales summary'!$A$2:$A$2047,'Overall sales (all sales)'!$A2,'all sales summary'!$B$2:$B$2047,'Overall sales (all sales)'!F$1)</f>
        <v>1.0044633327949199</v>
      </c>
      <c r="G2" s="6">
        <f>SUMIFS('all sales summary'!$C$2:$C$2047,'all sales summary'!$A$2:$A$2047,'Overall sales (all sales)'!$A2,'all sales summary'!$B$2:$B$2047,'Overall sales (all sales)'!G$1)</f>
        <v>0.95535369554891902</v>
      </c>
      <c r="H2" s="6">
        <f>SUMIFS('all sales summary'!$C$2:$C$2047,'all sales summary'!$A$2:$A$2047,'Overall sales (all sales)'!$A2,'all sales summary'!$B$2:$B$2047,'Overall sales (all sales)'!H$1)</f>
        <v>0.95557622280462795</v>
      </c>
      <c r="I2" s="6">
        <f>SUMIFS('all sales summary'!$C$2:$C$2047,'all sales summary'!$A$2:$A$2047,'Overall sales (all sales)'!$A2,'all sales summary'!$B$2:$B$2047,'Overall sales (all sales)'!I$1)</f>
        <v>0.98794525713928105</v>
      </c>
      <c r="J2" s="6">
        <f>SUMIFS('all sales summary'!$C$2:$C$2047,'all sales summary'!$A$2:$A$2047,'Overall sales (all sales)'!$A2,'all sales summary'!$B$2:$B$2047,'Overall sales (all sales)'!J$1)</f>
        <v>0.95108510359229304</v>
      </c>
      <c r="K2" s="6">
        <f>SUMIFS('all sales summary'!$C$2:$C$2047,'all sales summary'!$A$2:$A$2047,'Overall sales (all sales)'!$A2,'all sales summary'!$B$2:$B$2047,'Overall sales (all sales)'!K$1)</f>
        <v>0.98825105980008499</v>
      </c>
      <c r="L2" s="6">
        <f>SUMIFS('all sales summary'!$C$2:$C$2047,'all sales summary'!$A$2:$A$2047,'Overall sales (all sales)'!$A2,'all sales summary'!$B$2:$B$2047,'Overall sales (all sales)'!L$1)</f>
        <v>1.0614989051480099</v>
      </c>
      <c r="M2" s="6">
        <f>SUMIFS('all sales summary'!$C$2:$C$2047,'all sales summary'!$A$2:$A$2047,'Overall sales (all sales)'!$A2,'all sales summary'!$B$2:$B$2047,'Overall sales (all sales)'!M$1)</f>
        <v>1.2550512371570099</v>
      </c>
      <c r="N2" s="6">
        <f>SUMIFS('all sales summary'!$C$2:$C$2047,'all sales summary'!$A$2:$A$2047,'Overall sales (all sales)'!$A2,'all sales summary'!$B$2:$B$2047,'Overall sales (all sales)'!N$1)</f>
        <v>0.89607348832909794</v>
      </c>
      <c r="O2" s="6">
        <f>SUMIFS('all sales summary'!$C$2:$C$2047,'all sales summary'!$A$2:$A$2047,'Overall sales (all sales)'!$A2,'all sales summary'!$B$2:$B$2047,'Overall sales (all sales)'!O$1)</f>
        <v>0.92464555882324195</v>
      </c>
      <c r="P2" s="6">
        <f>SUMIFS('all sales summary'!$C$2:$C$2047,'all sales summary'!$A$2:$A$2047,'Overall sales (all sales)'!$A2,'all sales summary'!$B$2:$B$2047,'Overall sales (all sales)'!P$1)</f>
        <v>0.78074700037496803</v>
      </c>
      <c r="Q2" s="6">
        <f>SUMIFS('all sales summary'!$C$2:$C$2047,'all sales summary'!$A$2:$A$2047,'Overall sales (all sales)'!$A2,'all sales summary'!$B$2:$B$2047,'Overall sales (all sales)'!Q$1)</f>
        <v>0.36355166368999398</v>
      </c>
      <c r="R2" s="6">
        <f>SUMIFS('all sales summary'!$C$2:$C$2047,'all sales summary'!$A$2:$A$2047,'Overall sales (all sales)'!$A2,'all sales summary'!$B$2:$B$2047,'Overall sales (all sales)'!R$1)</f>
        <v>0.44037989722988602</v>
      </c>
      <c r="S2" s="6">
        <f>SUMIFS('all sales summary'!$C$2:$C$2047,'all sales summary'!$A$2:$A$2047,'Overall sales (all sales)'!$A2,'all sales summary'!$B$2:$B$2047,'Overall sales (all sales)'!S$1)</f>
        <v>0.50407166746124998</v>
      </c>
      <c r="T2" s="6">
        <f>SUMIFS('all sales summary'!$C$2:$C$2047,'all sales summary'!$A$2:$A$2047,'Overall sales (all sales)'!$A2,'all sales summary'!$B$2:$B$2047,'Overall sales (all sales)'!T$1)</f>
        <v>0.796315387995715</v>
      </c>
      <c r="U2" s="6">
        <f>SUMIFS('all sales summary'!$C$2:$C$2047,'all sales summary'!$A$2:$A$2047,'Overall sales (all sales)'!$A2,'all sales summary'!$B$2:$B$2047,'Overall sales (all sales)'!U$1)</f>
        <v>0.75118807181004199</v>
      </c>
      <c r="V2" s="6">
        <f>SUMIFS('all sales summary'!$C$2:$C$2047,'all sales summary'!$A$2:$A$2047,'Overall sales (all sales)'!$A2,'all sales summary'!$B$2:$B$2047,'Overall sales (all sales)'!V$1)</f>
        <v>0.84392698388660803</v>
      </c>
      <c r="W2" s="6">
        <f>SUMIFS('all sales summary'!$C$2:$C$2047,'all sales summary'!$A$2:$A$2047,'Overall sales (all sales)'!$A2,'all sales summary'!$B$2:$B$2047,'Overall sales (all sales)'!W$1)</f>
        <v>0.88927280618591997</v>
      </c>
      <c r="X2" s="6">
        <f>SUMIFS('all sales summary'!$C$2:$C$2047,'all sales summary'!$A$2:$A$2047,'Overall sales (all sales)'!$A2,'all sales summary'!$B$2:$B$2047,'Overall sales (all sales)'!X$1)</f>
        <v>0.90983028322485304</v>
      </c>
      <c r="Y2" s="6">
        <f>SUMIFS('all sales summary'!$C$2:$C$2047,'all sales summary'!$A$2:$A$2047,'Overall sales (all sales)'!$A2,'all sales summary'!$B$2:$B$2047,'Overall sales (all sales)'!Y$1)</f>
        <v>0.99969385468824401</v>
      </c>
      <c r="Z2" s="6">
        <f>SUMIFS('all sales summary'!$C$2:$C$2047,'all sales summary'!$A$2:$A$2047,'Overall sales (all sales)'!$A2,'all sales summary'!$B$2:$B$2047,'Overall sales (all sales)'!Z$1)</f>
        <v>0.46474749440941898</v>
      </c>
      <c r="AA2" s="6">
        <f>SUMIFS('all sales summary'!$C$2:$C$2047,'all sales summary'!$A$2:$A$2047,'Overall sales (all sales)'!$A2,'all sales summary'!$B$2:$B$2047,'Overall sales (all sales)'!AA$1)</f>
        <v>0.48112209372652798</v>
      </c>
      <c r="AB2" s="6">
        <f>SUMIFS('all sales summary'!$C$2:$C$2047,'all sales summary'!$A$2:$A$2047,'Overall sales (all sales)'!$A2,'all sales summary'!$B$2:$B$2047,'Overall sales (all sales)'!AB$1)</f>
        <v>0.60807910395611298</v>
      </c>
      <c r="AC2" s="6">
        <f>SUMIFS('all sales summary'!$C$2:$C$2047,'all sales summary'!$A$2:$A$2047,'Overall sales (all sales)'!$A2,'all sales summary'!$B$2:$B$2047,'Overall sales (all sales)'!AC$1)</f>
        <v>0.71821099598777305</v>
      </c>
      <c r="AD2" s="6">
        <f>SUMIFS('all sales summary'!$C$2:$C$2047,'all sales summary'!$A$2:$A$2047,'Overall sales (all sales)'!$A2,'all sales summary'!$B$2:$B$2047,'Overall sales (all sales)'!AD$1)</f>
        <v>0.97285028681399899</v>
      </c>
      <c r="AE2" s="6">
        <f>SUMIFS('all sales summary'!$C$2:$C$2047,'all sales summary'!$A$2:$A$2047,'Overall sales (all sales)'!$A2,'all sales summary'!$B$2:$B$2047,'Overall sales (all sales)'!AE$1)</f>
        <v>0.91998744425677204</v>
      </c>
      <c r="AF2" s="6">
        <f>SUMIFS('all sales summary'!$C$2:$C$2047,'all sales summary'!$A$2:$A$2047,'Overall sales (all sales)'!$A2,'all sales summary'!$B$2:$B$2047,'Overall sales (all sales)'!AF$1)</f>
        <v>0.95333461787901097</v>
      </c>
      <c r="AG2" s="6">
        <f>SUMIFS('all sales summary'!$C$2:$C$2047,'all sales summary'!$A$2:$A$2047,'Overall sales (all sales)'!$A2,'all sales summary'!$B$2:$B$2047,'Overall sales (all sales)'!AG$1)</f>
        <v>0.96253687782802</v>
      </c>
      <c r="AH2" s="6">
        <f>SUMIFS('all sales summary'!$C$2:$C$2047,'all sales summary'!$A$2:$A$2047,'Overall sales (all sales)'!$A2,'all sales summary'!$B$2:$B$2047,'Overall sales (all sales)'!AH$1)</f>
        <v>0.96030750270248799</v>
      </c>
      <c r="AK2" t="s">
        <v>60</v>
      </c>
      <c r="AL2" s="6">
        <v>1.6265857552470899</v>
      </c>
    </row>
    <row r="3" spans="1:38" x14ac:dyDescent="0.3">
      <c r="A3" s="5" t="s">
        <v>8</v>
      </c>
      <c r="B3" s="6">
        <f>SUMIFS('all sales summary'!$C$2:$C$2047,'all sales summary'!$A$2:$A$2047,'Overall sales (all sales)'!$A3,'all sales summary'!$B$2:$B$2047,'Overall sales (all sales)'!B$1)</f>
        <v>0.88966620935329499</v>
      </c>
      <c r="C3" s="6">
        <f>SUMIFS('all sales summary'!$C$2:$C$2047,'all sales summary'!$A$2:$A$2047,'Overall sales (all sales)'!$A3,'all sales summary'!$B$2:$B$2047,'Overall sales (all sales)'!C$1)</f>
        <v>0.87495333940171605</v>
      </c>
      <c r="D3" s="6">
        <f>SUMIFS('all sales summary'!$C$2:$C$2047,'all sales summary'!$A$2:$A$2047,'Overall sales (all sales)'!$A3,'all sales summary'!$B$2:$B$2047,'Overall sales (all sales)'!D$1)</f>
        <v>1.1074997476977999</v>
      </c>
      <c r="E3" s="6">
        <f>SUMIFS('all sales summary'!$C$2:$C$2047,'all sales summary'!$A$2:$A$2047,'Overall sales (all sales)'!$A3,'all sales summary'!$B$2:$B$2047,'Overall sales (all sales)'!E$1)</f>
        <v>1.04460586596991</v>
      </c>
      <c r="F3" s="6">
        <f>SUMIFS('all sales summary'!$C$2:$C$2047,'all sales summary'!$A$2:$A$2047,'Overall sales (all sales)'!$A3,'all sales summary'!$B$2:$B$2047,'Overall sales (all sales)'!F$1)</f>
        <v>1.0680692955969699</v>
      </c>
      <c r="G3" s="6">
        <f>SUMIFS('all sales summary'!$C$2:$C$2047,'all sales summary'!$A$2:$A$2047,'Overall sales (all sales)'!$A3,'all sales summary'!$B$2:$B$2047,'Overall sales (all sales)'!G$1)</f>
        <v>1.0029320515775799</v>
      </c>
      <c r="H3" s="6">
        <f>SUMIFS('all sales summary'!$C$2:$C$2047,'all sales summary'!$A$2:$A$2047,'Overall sales (all sales)'!$A3,'all sales summary'!$B$2:$B$2047,'Overall sales (all sales)'!H$1)</f>
        <v>1.0359226668850501</v>
      </c>
      <c r="I3" s="6">
        <f>SUMIFS('all sales summary'!$C$2:$C$2047,'all sales summary'!$A$2:$A$2047,'Overall sales (all sales)'!$A3,'all sales summary'!$B$2:$B$2047,'Overall sales (all sales)'!I$1)</f>
        <v>0.99849470947005303</v>
      </c>
      <c r="J3" s="6">
        <f>SUMIFS('all sales summary'!$C$2:$C$2047,'all sales summary'!$A$2:$A$2047,'Overall sales (all sales)'!$A3,'all sales summary'!$B$2:$B$2047,'Overall sales (all sales)'!J$1)</f>
        <v>0.97250688618275005</v>
      </c>
      <c r="K3" s="6">
        <f>SUMIFS('all sales summary'!$C$2:$C$2047,'all sales summary'!$A$2:$A$2047,'Overall sales (all sales)'!$A3,'all sales summary'!$B$2:$B$2047,'Overall sales (all sales)'!K$1)</f>
        <v>1.03115555257334</v>
      </c>
      <c r="L3" s="6">
        <f>SUMIFS('all sales summary'!$C$2:$C$2047,'all sales summary'!$A$2:$A$2047,'Overall sales (all sales)'!$A3,'all sales summary'!$B$2:$B$2047,'Overall sales (all sales)'!L$1)</f>
        <v>0.98573334675770796</v>
      </c>
      <c r="M3" s="6">
        <f>SUMIFS('all sales summary'!$C$2:$C$2047,'all sales summary'!$A$2:$A$2047,'Overall sales (all sales)'!$A3,'all sales summary'!$B$2:$B$2047,'Overall sales (all sales)'!M$1)</f>
        <v>0.98846032853381904</v>
      </c>
      <c r="N3" s="6">
        <f>SUMIFS('all sales summary'!$C$2:$C$2047,'all sales summary'!$A$2:$A$2047,'Overall sales (all sales)'!$A3,'all sales summary'!$B$2:$B$2047,'Overall sales (all sales)'!N$1)</f>
        <v>0.92374148666033296</v>
      </c>
      <c r="O3" s="6">
        <f>SUMIFS('all sales summary'!$C$2:$C$2047,'all sales summary'!$A$2:$A$2047,'Overall sales (all sales)'!$A3,'all sales summary'!$B$2:$B$2047,'Overall sales (all sales)'!O$1)</f>
        <v>0.90639826824508596</v>
      </c>
      <c r="P3" s="6">
        <f>SUMIFS('all sales summary'!$C$2:$C$2047,'all sales summary'!$A$2:$A$2047,'Overall sales (all sales)'!$A3,'all sales summary'!$B$2:$B$2047,'Overall sales (all sales)'!P$1)</f>
        <v>0.93748684995396303</v>
      </c>
      <c r="Q3" s="6">
        <f>SUMIFS('all sales summary'!$C$2:$C$2047,'all sales summary'!$A$2:$A$2047,'Overall sales (all sales)'!$A3,'all sales summary'!$B$2:$B$2047,'Overall sales (all sales)'!Q$1)</f>
        <v>0.53353033527748095</v>
      </c>
      <c r="R3" s="6">
        <f>SUMIFS('all sales summary'!$C$2:$C$2047,'all sales summary'!$A$2:$A$2047,'Overall sales (all sales)'!$A3,'all sales summary'!$B$2:$B$2047,'Overall sales (all sales)'!R$1)</f>
        <v>0.65153659552319498</v>
      </c>
      <c r="S3" s="6">
        <f>SUMIFS('all sales summary'!$C$2:$C$2047,'all sales summary'!$A$2:$A$2047,'Overall sales (all sales)'!$A3,'all sales summary'!$B$2:$B$2047,'Overall sales (all sales)'!S$1)</f>
        <v>0.78340992279005595</v>
      </c>
      <c r="T3" s="6">
        <f>SUMIFS('all sales summary'!$C$2:$C$2047,'all sales summary'!$A$2:$A$2047,'Overall sales (all sales)'!$A3,'all sales summary'!$B$2:$B$2047,'Overall sales (all sales)'!T$1)</f>
        <v>0.89910196626394401</v>
      </c>
      <c r="U3" s="6">
        <f>SUMIFS('all sales summary'!$C$2:$C$2047,'all sales summary'!$A$2:$A$2047,'Overall sales (all sales)'!$A3,'all sales summary'!$B$2:$B$2047,'Overall sales (all sales)'!U$1)</f>
        <v>0.89535439068159395</v>
      </c>
      <c r="V3" s="6">
        <f>SUMIFS('all sales summary'!$C$2:$C$2047,'all sales summary'!$A$2:$A$2047,'Overall sales (all sales)'!$A3,'all sales summary'!$B$2:$B$2047,'Overall sales (all sales)'!V$1)</f>
        <v>0.88005354560638804</v>
      </c>
      <c r="W3" s="6">
        <f>SUMIFS('all sales summary'!$C$2:$C$2047,'all sales summary'!$A$2:$A$2047,'Overall sales (all sales)'!$A3,'all sales summary'!$B$2:$B$2047,'Overall sales (all sales)'!W$1)</f>
        <v>0.90520346249075201</v>
      </c>
      <c r="X3" s="6">
        <f>SUMIFS('all sales summary'!$C$2:$C$2047,'all sales summary'!$A$2:$A$2047,'Overall sales (all sales)'!$A3,'all sales summary'!$B$2:$B$2047,'Overall sales (all sales)'!X$1)</f>
        <v>0.74261086177828195</v>
      </c>
      <c r="Y3" s="6">
        <f>SUMIFS('all sales summary'!$C$2:$C$2047,'all sales summary'!$A$2:$A$2047,'Overall sales (all sales)'!$A3,'all sales summary'!$B$2:$B$2047,'Overall sales (all sales)'!Y$1)</f>
        <v>0.87200089751021403</v>
      </c>
      <c r="Z3" s="6">
        <f>SUMIFS('all sales summary'!$C$2:$C$2047,'all sales summary'!$A$2:$A$2047,'Overall sales (all sales)'!$A3,'all sales summary'!$B$2:$B$2047,'Overall sales (all sales)'!Z$1)</f>
        <v>0.59789082438326802</v>
      </c>
      <c r="AA3" s="6">
        <f>SUMIFS('all sales summary'!$C$2:$C$2047,'all sales summary'!$A$2:$A$2047,'Overall sales (all sales)'!$A3,'all sales summary'!$B$2:$B$2047,'Overall sales (all sales)'!AA$1)</f>
        <v>0.60686071578593803</v>
      </c>
      <c r="AB3" s="6">
        <f>SUMIFS('all sales summary'!$C$2:$C$2047,'all sales summary'!$A$2:$A$2047,'Overall sales (all sales)'!$A3,'all sales summary'!$B$2:$B$2047,'Overall sales (all sales)'!AB$1)</f>
        <v>0.76925228341604202</v>
      </c>
      <c r="AC3" s="6">
        <f>SUMIFS('all sales summary'!$C$2:$C$2047,'all sales summary'!$A$2:$A$2047,'Overall sales (all sales)'!$A3,'all sales summary'!$B$2:$B$2047,'Overall sales (all sales)'!AC$1)</f>
        <v>0.86541435102861697</v>
      </c>
      <c r="AD3" s="6">
        <f>SUMIFS('all sales summary'!$C$2:$C$2047,'all sales summary'!$A$2:$A$2047,'Overall sales (all sales)'!$A3,'all sales summary'!$B$2:$B$2047,'Overall sales (all sales)'!AD$1)</f>
        <v>0.94426134412583396</v>
      </c>
      <c r="AE3" s="6">
        <f>SUMIFS('all sales summary'!$C$2:$C$2047,'all sales summary'!$A$2:$A$2047,'Overall sales (all sales)'!$A3,'all sales summary'!$B$2:$B$2047,'Overall sales (all sales)'!AE$1)</f>
        <v>0.89237710832022998</v>
      </c>
      <c r="AF3" s="6">
        <f>SUMIFS('all sales summary'!$C$2:$C$2047,'all sales summary'!$A$2:$A$2047,'Overall sales (all sales)'!$A3,'all sales summary'!$B$2:$B$2047,'Overall sales (all sales)'!AF$1)</f>
        <v>0.97140858018682497</v>
      </c>
      <c r="AG3" s="6">
        <f>SUMIFS('all sales summary'!$C$2:$C$2047,'all sales summary'!$A$2:$A$2047,'Overall sales (all sales)'!$A3,'all sales summary'!$B$2:$B$2047,'Overall sales (all sales)'!AG$1)</f>
        <v>0.90425081459021495</v>
      </c>
      <c r="AH3" s="6">
        <f>SUMIFS('all sales summary'!$C$2:$C$2047,'all sales summary'!$A$2:$A$2047,'Overall sales (all sales)'!$A3,'all sales summary'!$B$2:$B$2047,'Overall sales (all sales)'!AH$1)</f>
        <v>0.87174262723308404</v>
      </c>
      <c r="AK3" t="s">
        <v>16</v>
      </c>
      <c r="AL3" s="6">
        <v>1.4802063998983299</v>
      </c>
    </row>
    <row r="4" spans="1:38" x14ac:dyDescent="0.3">
      <c r="A4" s="5" t="s">
        <v>9</v>
      </c>
      <c r="B4" s="6">
        <f>SUMIFS('all sales summary'!$C$2:$C$2047,'all sales summary'!$A$2:$A$2047,'Overall sales (all sales)'!$A4,'all sales summary'!$B$2:$B$2047,'Overall sales (all sales)'!B$1)</f>
        <v>0.86200694593859495</v>
      </c>
      <c r="C4" s="6">
        <f>SUMIFS('all sales summary'!$C$2:$C$2047,'all sales summary'!$A$2:$A$2047,'Overall sales (all sales)'!$A4,'all sales summary'!$B$2:$B$2047,'Overall sales (all sales)'!C$1)</f>
        <v>0.88661771828274905</v>
      </c>
      <c r="D4" s="6">
        <f>SUMIFS('all sales summary'!$C$2:$C$2047,'all sales summary'!$A$2:$A$2047,'Overall sales (all sales)'!$A4,'all sales summary'!$B$2:$B$2047,'Overall sales (all sales)'!D$1)</f>
        <v>1.0407369944381799</v>
      </c>
      <c r="E4" s="6">
        <f>SUMIFS('all sales summary'!$C$2:$C$2047,'all sales summary'!$A$2:$A$2047,'Overall sales (all sales)'!$A4,'all sales summary'!$B$2:$B$2047,'Overall sales (all sales)'!E$1)</f>
        <v>1.0100771971525999</v>
      </c>
      <c r="F4" s="6">
        <f>SUMIFS('all sales summary'!$C$2:$C$2047,'all sales summary'!$A$2:$A$2047,'Overall sales (all sales)'!$A4,'all sales summary'!$B$2:$B$2047,'Overall sales (all sales)'!F$1)</f>
        <v>1.03165125540216</v>
      </c>
      <c r="G4" s="6">
        <f>SUMIFS('all sales summary'!$C$2:$C$2047,'all sales summary'!$A$2:$A$2047,'Overall sales (all sales)'!$A4,'all sales summary'!$B$2:$B$2047,'Overall sales (all sales)'!G$1)</f>
        <v>1.00208112686314</v>
      </c>
      <c r="H4" s="6">
        <f>SUMIFS('all sales summary'!$C$2:$C$2047,'all sales summary'!$A$2:$A$2047,'Overall sales (all sales)'!$A4,'all sales summary'!$B$2:$B$2047,'Overall sales (all sales)'!H$1)</f>
        <v>1.01614525271102</v>
      </c>
      <c r="I4" s="6">
        <f>SUMIFS('all sales summary'!$C$2:$C$2047,'all sales summary'!$A$2:$A$2047,'Overall sales (all sales)'!$A4,'all sales summary'!$B$2:$B$2047,'Overall sales (all sales)'!I$1)</f>
        <v>1.0288966905625101</v>
      </c>
      <c r="J4" s="6">
        <f>SUMIFS('all sales summary'!$C$2:$C$2047,'all sales summary'!$A$2:$A$2047,'Overall sales (all sales)'!$A4,'all sales summary'!$B$2:$B$2047,'Overall sales (all sales)'!J$1)</f>
        <v>0.94393334540973906</v>
      </c>
      <c r="K4" s="6">
        <f>SUMIFS('all sales summary'!$C$2:$C$2047,'all sales summary'!$A$2:$A$2047,'Overall sales (all sales)'!$A4,'all sales summary'!$B$2:$B$2047,'Overall sales (all sales)'!K$1)</f>
        <v>1.01178755773331</v>
      </c>
      <c r="L4" s="6">
        <f>SUMIFS('all sales summary'!$C$2:$C$2047,'all sales summary'!$A$2:$A$2047,'Overall sales (all sales)'!$A4,'all sales summary'!$B$2:$B$2047,'Overall sales (all sales)'!L$1)</f>
        <v>1.0392047553489201</v>
      </c>
      <c r="M4" s="6">
        <f>SUMIFS('all sales summary'!$C$2:$C$2047,'all sales summary'!$A$2:$A$2047,'Overall sales (all sales)'!$A4,'all sales summary'!$B$2:$B$2047,'Overall sales (all sales)'!M$1)</f>
        <v>1.1268611601570699</v>
      </c>
      <c r="N4" s="6">
        <f>SUMIFS('all sales summary'!$C$2:$C$2047,'all sales summary'!$A$2:$A$2047,'Overall sales (all sales)'!$A4,'all sales summary'!$B$2:$B$2047,'Overall sales (all sales)'!N$1)</f>
        <v>0.94040592758553598</v>
      </c>
      <c r="O4" s="6">
        <f>SUMIFS('all sales summary'!$C$2:$C$2047,'all sales summary'!$A$2:$A$2047,'Overall sales (all sales)'!$A4,'all sales summary'!$B$2:$B$2047,'Overall sales (all sales)'!O$1)</f>
        <v>0.938020989764491</v>
      </c>
      <c r="P4" s="6">
        <f>SUMIFS('all sales summary'!$C$2:$C$2047,'all sales summary'!$A$2:$A$2047,'Overall sales (all sales)'!$A4,'all sales summary'!$B$2:$B$2047,'Overall sales (all sales)'!P$1)</f>
        <v>0.96090205083130997</v>
      </c>
      <c r="Q4" s="6">
        <f>SUMIFS('all sales summary'!$C$2:$C$2047,'all sales summary'!$A$2:$A$2047,'Overall sales (all sales)'!$A4,'all sales summary'!$B$2:$B$2047,'Overall sales (all sales)'!Q$1)</f>
        <v>0.70887527172468101</v>
      </c>
      <c r="R4" s="6">
        <f>SUMIFS('all sales summary'!$C$2:$C$2047,'all sales summary'!$A$2:$A$2047,'Overall sales (all sales)'!$A4,'all sales summary'!$B$2:$B$2047,'Overall sales (all sales)'!R$1)</f>
        <v>0.87982461551576796</v>
      </c>
      <c r="S4" s="6">
        <f>SUMIFS('all sales summary'!$C$2:$C$2047,'all sales summary'!$A$2:$A$2047,'Overall sales (all sales)'!$A4,'all sales summary'!$B$2:$B$2047,'Overall sales (all sales)'!S$1)</f>
        <v>1.0246586724181099</v>
      </c>
      <c r="T4" s="6">
        <f>SUMIFS('all sales summary'!$C$2:$C$2047,'all sales summary'!$A$2:$A$2047,'Overall sales (all sales)'!$A4,'all sales summary'!$B$2:$B$2047,'Overall sales (all sales)'!T$1)</f>
        <v>1.14295044772879</v>
      </c>
      <c r="U4" s="6">
        <f>SUMIFS('all sales summary'!$C$2:$C$2047,'all sales summary'!$A$2:$A$2047,'Overall sales (all sales)'!$A4,'all sales summary'!$B$2:$B$2047,'Overall sales (all sales)'!U$1)</f>
        <v>1.1427782580660699</v>
      </c>
      <c r="V4" s="6">
        <f>SUMIFS('all sales summary'!$C$2:$C$2047,'all sales summary'!$A$2:$A$2047,'Overall sales (all sales)'!$A4,'all sales summary'!$B$2:$B$2047,'Overall sales (all sales)'!V$1)</f>
        <v>1.09604699505444</v>
      </c>
      <c r="W4" s="6">
        <f>SUMIFS('all sales summary'!$C$2:$C$2047,'all sales summary'!$A$2:$A$2047,'Overall sales (all sales)'!$A4,'all sales summary'!$B$2:$B$2047,'Overall sales (all sales)'!W$1)</f>
        <v>1.14246540752587</v>
      </c>
      <c r="X4" s="6">
        <f>SUMIFS('all sales summary'!$C$2:$C$2047,'all sales summary'!$A$2:$A$2047,'Overall sales (all sales)'!$A4,'all sales summary'!$B$2:$B$2047,'Overall sales (all sales)'!X$1)</f>
        <v>0.98680179891952302</v>
      </c>
      <c r="Y4" s="6">
        <f>SUMIFS('all sales summary'!$C$2:$C$2047,'all sales summary'!$A$2:$A$2047,'Overall sales (all sales)'!$A4,'all sales summary'!$B$2:$B$2047,'Overall sales (all sales)'!Y$1)</f>
        <v>1.2379938489415201</v>
      </c>
      <c r="Z4" s="6">
        <f>SUMIFS('all sales summary'!$C$2:$C$2047,'all sales summary'!$A$2:$A$2047,'Overall sales (all sales)'!$A4,'all sales summary'!$B$2:$B$2047,'Overall sales (all sales)'!Z$1)</f>
        <v>0.85093771201563995</v>
      </c>
      <c r="AA4" s="6">
        <f>SUMIFS('all sales summary'!$C$2:$C$2047,'all sales summary'!$A$2:$A$2047,'Overall sales (all sales)'!$A4,'all sales summary'!$B$2:$B$2047,'Overall sales (all sales)'!AA$1)</f>
        <v>0.85141292389101497</v>
      </c>
      <c r="AB4" s="6">
        <f>SUMIFS('all sales summary'!$C$2:$C$2047,'all sales summary'!$A$2:$A$2047,'Overall sales (all sales)'!$A4,'all sales summary'!$B$2:$B$2047,'Overall sales (all sales)'!AB$1)</f>
        <v>1.04473648547453</v>
      </c>
      <c r="AC4" s="6">
        <f>SUMIFS('all sales summary'!$C$2:$C$2047,'all sales summary'!$A$2:$A$2047,'Overall sales (all sales)'!$A4,'all sales summary'!$B$2:$B$2047,'Overall sales (all sales)'!AC$1)</f>
        <v>1.16521739648074</v>
      </c>
      <c r="AD4" s="6">
        <f>SUMIFS('all sales summary'!$C$2:$C$2047,'all sales summary'!$A$2:$A$2047,'Overall sales (all sales)'!$A4,'all sales summary'!$B$2:$B$2047,'Overall sales (all sales)'!AD$1)</f>
        <v>1.23646307751152</v>
      </c>
      <c r="AE4" s="6">
        <f>SUMIFS('all sales summary'!$C$2:$C$2047,'all sales summary'!$A$2:$A$2047,'Overall sales (all sales)'!$A4,'all sales summary'!$B$2:$B$2047,'Overall sales (all sales)'!AE$1)</f>
        <v>1.2033904051014099</v>
      </c>
      <c r="AF4" s="6">
        <f>SUMIFS('all sales summary'!$C$2:$C$2047,'all sales summary'!$A$2:$A$2047,'Overall sales (all sales)'!$A4,'all sales summary'!$B$2:$B$2047,'Overall sales (all sales)'!AF$1)</f>
        <v>1.2592285587643199</v>
      </c>
      <c r="AG4" s="6">
        <f>SUMIFS('all sales summary'!$C$2:$C$2047,'all sales summary'!$A$2:$A$2047,'Overall sales (all sales)'!$A4,'all sales summary'!$B$2:$B$2047,'Overall sales (all sales)'!AG$1)</f>
        <v>1.2356542711114999</v>
      </c>
      <c r="AH4" s="6">
        <f>SUMIFS('all sales summary'!$C$2:$C$2047,'all sales summary'!$A$2:$A$2047,'Overall sales (all sales)'!$A4,'all sales summary'!$B$2:$B$2047,'Overall sales (all sales)'!AH$1)</f>
        <v>1.21875994654814</v>
      </c>
      <c r="AK4" t="s">
        <v>43</v>
      </c>
      <c r="AL4" s="6">
        <v>1.3220104096987999</v>
      </c>
    </row>
    <row r="5" spans="1:38" x14ac:dyDescent="0.3">
      <c r="A5" s="5" t="s">
        <v>10</v>
      </c>
      <c r="B5" s="6">
        <f>SUMIFS('all sales summary'!$C$2:$C$2047,'all sales summary'!$A$2:$A$2047,'Overall sales (all sales)'!$A5,'all sales summary'!$B$2:$B$2047,'Overall sales (all sales)'!B$1)</f>
        <v>0.90764452194687395</v>
      </c>
      <c r="C5" s="6">
        <f>SUMIFS('all sales summary'!$C$2:$C$2047,'all sales summary'!$A$2:$A$2047,'Overall sales (all sales)'!$A5,'all sales summary'!$B$2:$B$2047,'Overall sales (all sales)'!C$1)</f>
        <v>0.89157755461868005</v>
      </c>
      <c r="D5" s="6">
        <f>SUMIFS('all sales summary'!$C$2:$C$2047,'all sales summary'!$A$2:$A$2047,'Overall sales (all sales)'!$A5,'all sales summary'!$B$2:$B$2047,'Overall sales (all sales)'!D$1)</f>
        <v>1.0910072720550701</v>
      </c>
      <c r="E5" s="6">
        <f>SUMIFS('all sales summary'!$C$2:$C$2047,'all sales summary'!$A$2:$A$2047,'Overall sales (all sales)'!$A5,'all sales summary'!$B$2:$B$2047,'Overall sales (all sales)'!E$1)</f>
        <v>1.06415734727064</v>
      </c>
      <c r="F5" s="6">
        <f>SUMIFS('all sales summary'!$C$2:$C$2047,'all sales summary'!$A$2:$A$2047,'Overall sales (all sales)'!$A5,'all sales summary'!$B$2:$B$2047,'Overall sales (all sales)'!F$1)</f>
        <v>1.0109649139687999</v>
      </c>
      <c r="G5" s="6">
        <f>SUMIFS('all sales summary'!$C$2:$C$2047,'all sales summary'!$A$2:$A$2047,'Overall sales (all sales)'!$A5,'all sales summary'!$B$2:$B$2047,'Overall sales (all sales)'!G$1)</f>
        <v>0.98297738790891498</v>
      </c>
      <c r="H5" s="6">
        <f>SUMIFS('all sales summary'!$C$2:$C$2047,'all sales summary'!$A$2:$A$2047,'Overall sales (all sales)'!$A5,'all sales summary'!$B$2:$B$2047,'Overall sales (all sales)'!H$1)</f>
        <v>1.0032044069052199</v>
      </c>
      <c r="I5" s="6">
        <f>SUMIFS('all sales summary'!$C$2:$C$2047,'all sales summary'!$A$2:$A$2047,'Overall sales (all sales)'!$A5,'all sales summary'!$B$2:$B$2047,'Overall sales (all sales)'!I$1)</f>
        <v>0.98293503606764299</v>
      </c>
      <c r="J5" s="6">
        <f>SUMIFS('all sales summary'!$C$2:$C$2047,'all sales summary'!$A$2:$A$2047,'Overall sales (all sales)'!$A5,'all sales summary'!$B$2:$B$2047,'Overall sales (all sales)'!J$1)</f>
        <v>0.94809771560509104</v>
      </c>
      <c r="K5" s="6">
        <f>SUMIFS('all sales summary'!$C$2:$C$2047,'all sales summary'!$A$2:$A$2047,'Overall sales (all sales)'!$A5,'all sales summary'!$B$2:$B$2047,'Overall sales (all sales)'!K$1)</f>
        <v>1.0017710575546299</v>
      </c>
      <c r="L5" s="6">
        <f>SUMIFS('all sales summary'!$C$2:$C$2047,'all sales summary'!$A$2:$A$2047,'Overall sales (all sales)'!$A5,'all sales summary'!$B$2:$B$2047,'Overall sales (all sales)'!L$1)</f>
        <v>1.00477084393978</v>
      </c>
      <c r="M5" s="6">
        <f>SUMIFS('all sales summary'!$C$2:$C$2047,'all sales summary'!$A$2:$A$2047,'Overall sales (all sales)'!$A5,'all sales summary'!$B$2:$B$2047,'Overall sales (all sales)'!M$1)</f>
        <v>1.1108919421586501</v>
      </c>
      <c r="N5" s="6">
        <f>SUMIFS('all sales summary'!$C$2:$C$2047,'all sales summary'!$A$2:$A$2047,'Overall sales (all sales)'!$A5,'all sales summary'!$B$2:$B$2047,'Overall sales (all sales)'!N$1)</f>
        <v>0.88724004010326496</v>
      </c>
      <c r="O5" s="6">
        <f>SUMIFS('all sales summary'!$C$2:$C$2047,'all sales summary'!$A$2:$A$2047,'Overall sales (all sales)'!$A5,'all sales summary'!$B$2:$B$2047,'Overall sales (all sales)'!O$1)</f>
        <v>0.88191368189058295</v>
      </c>
      <c r="P5" s="6">
        <f>SUMIFS('all sales summary'!$C$2:$C$2047,'all sales summary'!$A$2:$A$2047,'Overall sales (all sales)'!$A5,'all sales summary'!$B$2:$B$2047,'Overall sales (all sales)'!P$1)</f>
        <v>0.89879436704072502</v>
      </c>
      <c r="Q5" s="6">
        <f>SUMIFS('all sales summary'!$C$2:$C$2047,'all sales summary'!$A$2:$A$2047,'Overall sales (all sales)'!$A5,'all sales summary'!$B$2:$B$2047,'Overall sales (all sales)'!Q$1)</f>
        <v>0.62681398939447497</v>
      </c>
      <c r="R5" s="6">
        <f>SUMIFS('all sales summary'!$C$2:$C$2047,'all sales summary'!$A$2:$A$2047,'Overall sales (all sales)'!$A5,'all sales summary'!$B$2:$B$2047,'Overall sales (all sales)'!R$1)</f>
        <v>0.77614243495860702</v>
      </c>
      <c r="S5" s="6">
        <f>SUMIFS('all sales summary'!$C$2:$C$2047,'all sales summary'!$A$2:$A$2047,'Overall sales (all sales)'!$A5,'all sales summary'!$B$2:$B$2047,'Overall sales (all sales)'!S$1)</f>
        <v>0.96749567663771197</v>
      </c>
      <c r="T5" s="6">
        <f>SUMIFS('all sales summary'!$C$2:$C$2047,'all sales summary'!$A$2:$A$2047,'Overall sales (all sales)'!$A5,'all sales summary'!$B$2:$B$2047,'Overall sales (all sales)'!T$1)</f>
        <v>1.0536639398029699</v>
      </c>
      <c r="U5" s="6">
        <f>SUMIFS('all sales summary'!$C$2:$C$2047,'all sales summary'!$A$2:$A$2047,'Overall sales (all sales)'!$A5,'all sales summary'!$B$2:$B$2047,'Overall sales (all sales)'!U$1)</f>
        <v>1.0349866342792899</v>
      </c>
      <c r="V5" s="6">
        <f>SUMIFS('all sales summary'!$C$2:$C$2047,'all sales summary'!$A$2:$A$2047,'Overall sales (all sales)'!$A5,'all sales summary'!$B$2:$B$2047,'Overall sales (all sales)'!V$1)</f>
        <v>1.03881740113413</v>
      </c>
      <c r="W5" s="6">
        <f>SUMIFS('all sales summary'!$C$2:$C$2047,'all sales summary'!$A$2:$A$2047,'Overall sales (all sales)'!$A5,'all sales summary'!$B$2:$B$2047,'Overall sales (all sales)'!W$1)</f>
        <v>1.0092054772138801</v>
      </c>
      <c r="X5" s="6">
        <f>SUMIFS('all sales summary'!$C$2:$C$2047,'all sales summary'!$A$2:$A$2047,'Overall sales (all sales)'!$A5,'all sales summary'!$B$2:$B$2047,'Overall sales (all sales)'!X$1)</f>
        <v>0.87088754492673304</v>
      </c>
      <c r="Y5" s="6">
        <f>SUMIFS('all sales summary'!$C$2:$C$2047,'all sales summary'!$A$2:$A$2047,'Overall sales (all sales)'!$A5,'all sales summary'!$B$2:$B$2047,'Overall sales (all sales)'!Y$1)</f>
        <v>0.99734573156199702</v>
      </c>
      <c r="Z5" s="6">
        <f>SUMIFS('all sales summary'!$C$2:$C$2047,'all sales summary'!$A$2:$A$2047,'Overall sales (all sales)'!$A5,'all sales summary'!$B$2:$B$2047,'Overall sales (all sales)'!Z$1)</f>
        <v>0.72833177649027603</v>
      </c>
      <c r="AA5" s="6">
        <f>SUMIFS('all sales summary'!$C$2:$C$2047,'all sales summary'!$A$2:$A$2047,'Overall sales (all sales)'!$A5,'all sales summary'!$B$2:$B$2047,'Overall sales (all sales)'!AA$1)</f>
        <v>0.75430976918660597</v>
      </c>
      <c r="AB5" s="6">
        <f>SUMIFS('all sales summary'!$C$2:$C$2047,'all sales summary'!$A$2:$A$2047,'Overall sales (all sales)'!$A5,'all sales summary'!$B$2:$B$2047,'Overall sales (all sales)'!AB$1)</f>
        <v>0.94839804800991601</v>
      </c>
      <c r="AC5" s="6">
        <f>SUMIFS('all sales summary'!$C$2:$C$2047,'all sales summary'!$A$2:$A$2047,'Overall sales (all sales)'!$A5,'all sales summary'!$B$2:$B$2047,'Overall sales (all sales)'!AC$1)</f>
        <v>1.0288280325958701</v>
      </c>
      <c r="AD5" s="6">
        <f>SUMIFS('all sales summary'!$C$2:$C$2047,'all sales summary'!$A$2:$A$2047,'Overall sales (all sales)'!$A5,'all sales summary'!$B$2:$B$2047,'Overall sales (all sales)'!AD$1)</f>
        <v>1.09340288607225</v>
      </c>
      <c r="AE5" s="6">
        <f>SUMIFS('all sales summary'!$C$2:$C$2047,'all sales summary'!$A$2:$A$2047,'Overall sales (all sales)'!$A5,'all sales summary'!$B$2:$B$2047,'Overall sales (all sales)'!AE$1)</f>
        <v>1.09935043076108</v>
      </c>
      <c r="AF5" s="6">
        <f>SUMIFS('all sales summary'!$C$2:$C$2047,'all sales summary'!$A$2:$A$2047,'Overall sales (all sales)'!$A5,'all sales summary'!$B$2:$B$2047,'Overall sales (all sales)'!AF$1)</f>
        <v>1.04384703181579</v>
      </c>
      <c r="AG5" s="6">
        <f>SUMIFS('all sales summary'!$C$2:$C$2047,'all sales summary'!$A$2:$A$2047,'Overall sales (all sales)'!$A5,'all sales summary'!$B$2:$B$2047,'Overall sales (all sales)'!AG$1)</f>
        <v>1.0544797803628001</v>
      </c>
      <c r="AH5" s="6">
        <f>SUMIFS('all sales summary'!$C$2:$C$2047,'all sales summary'!$A$2:$A$2047,'Overall sales (all sales)'!$A5,'all sales summary'!$B$2:$B$2047,'Overall sales (all sales)'!AH$1)</f>
        <v>1.0428549459024501</v>
      </c>
      <c r="AK5" t="s">
        <v>35</v>
      </c>
      <c r="AL5" s="6">
        <v>1.2950714013751801</v>
      </c>
    </row>
    <row r="6" spans="1:38" x14ac:dyDescent="0.3">
      <c r="A6" s="5" t="s">
        <v>11</v>
      </c>
      <c r="B6" s="6">
        <f>SUMIFS('all sales summary'!$C$2:$C$2047,'all sales summary'!$A$2:$A$2047,'Overall sales (all sales)'!$A6,'all sales summary'!$B$2:$B$2047,'Overall sales (all sales)'!B$1)</f>
        <v>0.85607234136819399</v>
      </c>
      <c r="C6" s="6">
        <f>SUMIFS('all sales summary'!$C$2:$C$2047,'all sales summary'!$A$2:$A$2047,'Overall sales (all sales)'!$A6,'all sales summary'!$B$2:$B$2047,'Overall sales (all sales)'!C$1)</f>
        <v>0.89564338345113303</v>
      </c>
      <c r="D6" s="6">
        <f>SUMIFS('all sales summary'!$C$2:$C$2047,'all sales summary'!$A$2:$A$2047,'Overall sales (all sales)'!$A6,'all sales summary'!$B$2:$B$2047,'Overall sales (all sales)'!D$1)</f>
        <v>1.03258866093048</v>
      </c>
      <c r="E6" s="6">
        <f>SUMIFS('all sales summary'!$C$2:$C$2047,'all sales summary'!$A$2:$A$2047,'Overall sales (all sales)'!$A6,'all sales summary'!$B$2:$B$2047,'Overall sales (all sales)'!E$1)</f>
        <v>1.0030142637761901</v>
      </c>
      <c r="F6" s="6">
        <f>SUMIFS('all sales summary'!$C$2:$C$2047,'all sales summary'!$A$2:$A$2047,'Overall sales (all sales)'!$A6,'all sales summary'!$B$2:$B$2047,'Overall sales (all sales)'!F$1)</f>
        <v>1.01888088331562</v>
      </c>
      <c r="G6" s="6">
        <f>SUMIFS('all sales summary'!$C$2:$C$2047,'all sales summary'!$A$2:$A$2047,'Overall sales (all sales)'!$A6,'all sales summary'!$B$2:$B$2047,'Overall sales (all sales)'!G$1)</f>
        <v>0.97507009244991405</v>
      </c>
      <c r="H6" s="6">
        <f>SUMIFS('all sales summary'!$C$2:$C$2047,'all sales summary'!$A$2:$A$2047,'Overall sales (all sales)'!$A6,'all sales summary'!$B$2:$B$2047,'Overall sales (all sales)'!H$1)</f>
        <v>1.02715814550535</v>
      </c>
      <c r="I6" s="6">
        <f>SUMIFS('all sales summary'!$C$2:$C$2047,'all sales summary'!$A$2:$A$2047,'Overall sales (all sales)'!$A6,'all sales summary'!$B$2:$B$2047,'Overall sales (all sales)'!I$1)</f>
        <v>1.03460158868804</v>
      </c>
      <c r="J6" s="6">
        <f>SUMIFS('all sales summary'!$C$2:$C$2047,'all sales summary'!$A$2:$A$2047,'Overall sales (all sales)'!$A6,'all sales summary'!$B$2:$B$2047,'Overall sales (all sales)'!J$1)</f>
        <v>0.95493423659788701</v>
      </c>
      <c r="K6" s="6">
        <f>SUMIFS('all sales summary'!$C$2:$C$2047,'all sales summary'!$A$2:$A$2047,'Overall sales (all sales)'!$A6,'all sales summary'!$B$2:$B$2047,'Overall sales (all sales)'!K$1)</f>
        <v>1.0094742130447301</v>
      </c>
      <c r="L6" s="6">
        <f>SUMIFS('all sales summary'!$C$2:$C$2047,'all sales summary'!$A$2:$A$2047,'Overall sales (all sales)'!$A6,'all sales summary'!$B$2:$B$2047,'Overall sales (all sales)'!L$1)</f>
        <v>1.0320361896932999</v>
      </c>
      <c r="M6" s="6">
        <f>SUMIFS('all sales summary'!$C$2:$C$2047,'all sales summary'!$A$2:$A$2047,'Overall sales (all sales)'!$A6,'all sales summary'!$B$2:$B$2047,'Overall sales (all sales)'!M$1)</f>
        <v>1.1605260011791501</v>
      </c>
      <c r="N6" s="6">
        <f>SUMIFS('all sales summary'!$C$2:$C$2047,'all sales summary'!$A$2:$A$2047,'Overall sales (all sales)'!$A6,'all sales summary'!$B$2:$B$2047,'Overall sales (all sales)'!N$1)</f>
        <v>0.93079838082211197</v>
      </c>
      <c r="O6" s="6">
        <f>SUMIFS('all sales summary'!$C$2:$C$2047,'all sales summary'!$A$2:$A$2047,'Overall sales (all sales)'!$A6,'all sales summary'!$B$2:$B$2047,'Overall sales (all sales)'!O$1)</f>
        <v>0.92761692282111796</v>
      </c>
      <c r="P6" s="6">
        <f>SUMIFS('all sales summary'!$C$2:$C$2047,'all sales summary'!$A$2:$A$2047,'Overall sales (all sales)'!$A6,'all sales summary'!$B$2:$B$2047,'Overall sales (all sales)'!P$1)</f>
        <v>0.94632424819316696</v>
      </c>
      <c r="Q6" s="6">
        <f>SUMIFS('all sales summary'!$C$2:$C$2047,'all sales summary'!$A$2:$A$2047,'Overall sales (all sales)'!$A6,'all sales summary'!$B$2:$B$2047,'Overall sales (all sales)'!Q$1)</f>
        <v>0.66533946354998197</v>
      </c>
      <c r="R6" s="6">
        <f>SUMIFS('all sales summary'!$C$2:$C$2047,'all sales summary'!$A$2:$A$2047,'Overall sales (all sales)'!$A6,'all sales summary'!$B$2:$B$2047,'Overall sales (all sales)'!R$1)</f>
        <v>0.81039302416327996</v>
      </c>
      <c r="S6" s="6">
        <f>SUMIFS('all sales summary'!$C$2:$C$2047,'all sales summary'!$A$2:$A$2047,'Overall sales (all sales)'!$A6,'all sales summary'!$B$2:$B$2047,'Overall sales (all sales)'!S$1)</f>
        <v>0.96183816048939597</v>
      </c>
      <c r="T6" s="6">
        <f>SUMIFS('all sales summary'!$C$2:$C$2047,'all sales summary'!$A$2:$A$2047,'Overall sales (all sales)'!$A6,'all sales summary'!$B$2:$B$2047,'Overall sales (all sales)'!T$1)</f>
        <v>1.0743679430576201</v>
      </c>
      <c r="U6" s="6">
        <f>SUMIFS('all sales summary'!$C$2:$C$2047,'all sales summary'!$A$2:$A$2047,'Overall sales (all sales)'!$A6,'all sales summary'!$B$2:$B$2047,'Overall sales (all sales)'!U$1)</f>
        <v>1.08943051555684</v>
      </c>
      <c r="V6" s="6">
        <f>SUMIFS('all sales summary'!$C$2:$C$2047,'all sales summary'!$A$2:$A$2047,'Overall sales (all sales)'!$A6,'all sales summary'!$B$2:$B$2047,'Overall sales (all sales)'!V$1)</f>
        <v>1.04526330635012</v>
      </c>
      <c r="W6" s="6">
        <f>SUMIFS('all sales summary'!$C$2:$C$2047,'all sales summary'!$A$2:$A$2047,'Overall sales (all sales)'!$A6,'all sales summary'!$B$2:$B$2047,'Overall sales (all sales)'!W$1)</f>
        <v>1.06776537613954</v>
      </c>
      <c r="X6" s="6">
        <f>SUMIFS('all sales summary'!$C$2:$C$2047,'all sales summary'!$A$2:$A$2047,'Overall sales (all sales)'!$A6,'all sales summary'!$B$2:$B$2047,'Overall sales (all sales)'!X$1)</f>
        <v>0.92835641809234304</v>
      </c>
      <c r="Y6" s="6">
        <f>SUMIFS('all sales summary'!$C$2:$C$2047,'all sales summary'!$A$2:$A$2047,'Overall sales (all sales)'!$A6,'all sales summary'!$B$2:$B$2047,'Overall sales (all sales)'!Y$1)</f>
        <v>1.2163791353615301</v>
      </c>
      <c r="Z6" s="6">
        <f>SUMIFS('all sales summary'!$C$2:$C$2047,'all sales summary'!$A$2:$A$2047,'Overall sales (all sales)'!$A6,'all sales summary'!$B$2:$B$2047,'Overall sales (all sales)'!Z$1)</f>
        <v>0.76915781567348396</v>
      </c>
      <c r="AA6" s="6">
        <f>SUMIFS('all sales summary'!$C$2:$C$2047,'all sales summary'!$A$2:$A$2047,'Overall sales (all sales)'!$A6,'all sales summary'!$B$2:$B$2047,'Overall sales (all sales)'!AA$1)</f>
        <v>0.77926257550726097</v>
      </c>
      <c r="AB6" s="6">
        <f>SUMIFS('all sales summary'!$C$2:$C$2047,'all sales summary'!$A$2:$A$2047,'Overall sales (all sales)'!$A6,'all sales summary'!$B$2:$B$2047,'Overall sales (all sales)'!AB$1)</f>
        <v>0.96933784706322101</v>
      </c>
      <c r="AC6" s="6">
        <f>SUMIFS('all sales summary'!$C$2:$C$2047,'all sales summary'!$A$2:$A$2047,'Overall sales (all sales)'!$A6,'all sales summary'!$B$2:$B$2047,'Overall sales (all sales)'!AC$1)</f>
        <v>1.04463431954818</v>
      </c>
      <c r="AD6" s="6">
        <f>SUMIFS('all sales summary'!$C$2:$C$2047,'all sales summary'!$A$2:$A$2047,'Overall sales (all sales)'!$A6,'all sales summary'!$B$2:$B$2047,'Overall sales (all sales)'!AD$1)</f>
        <v>1.1227961774711599</v>
      </c>
      <c r="AE6" s="6">
        <f>SUMIFS('all sales summary'!$C$2:$C$2047,'all sales summary'!$A$2:$A$2047,'Overall sales (all sales)'!$A6,'all sales summary'!$B$2:$B$2047,'Overall sales (all sales)'!AE$1)</f>
        <v>1.1187132681878</v>
      </c>
      <c r="AF6" s="6">
        <f>SUMIFS('all sales summary'!$C$2:$C$2047,'all sales summary'!$A$2:$A$2047,'Overall sales (all sales)'!$A6,'all sales summary'!$B$2:$B$2047,'Overall sales (all sales)'!AF$1)</f>
        <v>1.1609624147422299</v>
      </c>
      <c r="AG6" s="6">
        <f>SUMIFS('all sales summary'!$C$2:$C$2047,'all sales summary'!$A$2:$A$2047,'Overall sales (all sales)'!$A6,'all sales summary'!$B$2:$B$2047,'Overall sales (all sales)'!AG$1)</f>
        <v>1.1455272948484201</v>
      </c>
      <c r="AH6" s="6">
        <f>SUMIFS('all sales summary'!$C$2:$C$2047,'all sales summary'!$A$2:$A$2047,'Overall sales (all sales)'!$A6,'all sales summary'!$B$2:$B$2047,'Overall sales (all sales)'!AH$1)</f>
        <v>1.10376111627757</v>
      </c>
      <c r="AK6" t="s">
        <v>40</v>
      </c>
      <c r="AL6" s="6">
        <v>1.27735392280969</v>
      </c>
    </row>
    <row r="7" spans="1:38" x14ac:dyDescent="0.3">
      <c r="A7" s="5" t="s">
        <v>12</v>
      </c>
      <c r="B7" s="6">
        <f>SUMIFS('all sales summary'!$C$2:$C$2047,'all sales summary'!$A$2:$A$2047,'Overall sales (all sales)'!$A7,'all sales summary'!$B$2:$B$2047,'Overall sales (all sales)'!B$1)</f>
        <v>0.87303285988948298</v>
      </c>
      <c r="C7" s="6">
        <f>SUMIFS('all sales summary'!$C$2:$C$2047,'all sales summary'!$A$2:$A$2047,'Overall sales (all sales)'!$A7,'all sales summary'!$B$2:$B$2047,'Overall sales (all sales)'!C$1)</f>
        <v>0.86803287105607596</v>
      </c>
      <c r="D7" s="6">
        <f>SUMIFS('all sales summary'!$C$2:$C$2047,'all sales summary'!$A$2:$A$2047,'Overall sales (all sales)'!$A7,'all sales summary'!$B$2:$B$2047,'Overall sales (all sales)'!D$1)</f>
        <v>1.03097469242336</v>
      </c>
      <c r="E7" s="6">
        <f>SUMIFS('all sales summary'!$C$2:$C$2047,'all sales summary'!$A$2:$A$2047,'Overall sales (all sales)'!$A7,'all sales summary'!$B$2:$B$2047,'Overall sales (all sales)'!E$1)</f>
        <v>0.99333818620731495</v>
      </c>
      <c r="F7" s="6">
        <f>SUMIFS('all sales summary'!$C$2:$C$2047,'all sales summary'!$A$2:$A$2047,'Overall sales (all sales)'!$A7,'all sales summary'!$B$2:$B$2047,'Overall sales (all sales)'!F$1)</f>
        <v>1.0175192974249201</v>
      </c>
      <c r="G7" s="6">
        <f>SUMIFS('all sales summary'!$C$2:$C$2047,'all sales summary'!$A$2:$A$2047,'Overall sales (all sales)'!$A7,'all sales summary'!$B$2:$B$2047,'Overall sales (all sales)'!G$1)</f>
        <v>0.97791126634477699</v>
      </c>
      <c r="H7" s="6">
        <f>SUMIFS('all sales summary'!$C$2:$C$2047,'all sales summary'!$A$2:$A$2047,'Overall sales (all sales)'!$A7,'all sales summary'!$B$2:$B$2047,'Overall sales (all sales)'!H$1)</f>
        <v>1.0106945549194</v>
      </c>
      <c r="I7" s="6">
        <f>SUMIFS('all sales summary'!$C$2:$C$2047,'all sales summary'!$A$2:$A$2047,'Overall sales (all sales)'!$A7,'all sales summary'!$B$2:$B$2047,'Overall sales (all sales)'!I$1)</f>
        <v>1.0106225962106901</v>
      </c>
      <c r="J7" s="6">
        <f>SUMIFS('all sales summary'!$C$2:$C$2047,'all sales summary'!$A$2:$A$2047,'Overall sales (all sales)'!$A7,'all sales summary'!$B$2:$B$2047,'Overall sales (all sales)'!J$1)</f>
        <v>0.95587269575129197</v>
      </c>
      <c r="K7" s="6">
        <f>SUMIFS('all sales summary'!$C$2:$C$2047,'all sales summary'!$A$2:$A$2047,'Overall sales (all sales)'!$A7,'all sales summary'!$B$2:$B$2047,'Overall sales (all sales)'!K$1)</f>
        <v>1.0182729979029901</v>
      </c>
      <c r="L7" s="6">
        <f>SUMIFS('all sales summary'!$C$2:$C$2047,'all sales summary'!$A$2:$A$2047,'Overall sales (all sales)'!$A7,'all sales summary'!$B$2:$B$2047,'Overall sales (all sales)'!L$1)</f>
        <v>1.0697066065005401</v>
      </c>
      <c r="M7" s="6">
        <f>SUMIFS('all sales summary'!$C$2:$C$2047,'all sales summary'!$A$2:$A$2047,'Overall sales (all sales)'!$A7,'all sales summary'!$B$2:$B$2047,'Overall sales (all sales)'!M$1)</f>
        <v>1.17402137536917</v>
      </c>
      <c r="N7" s="6">
        <f>SUMIFS('all sales summary'!$C$2:$C$2047,'all sales summary'!$A$2:$A$2047,'Overall sales (all sales)'!$A7,'all sales summary'!$B$2:$B$2047,'Overall sales (all sales)'!N$1)</f>
        <v>0.91693729706618399</v>
      </c>
      <c r="O7" s="6">
        <f>SUMIFS('all sales summary'!$C$2:$C$2047,'all sales summary'!$A$2:$A$2047,'Overall sales (all sales)'!$A7,'all sales summary'!$B$2:$B$2047,'Overall sales (all sales)'!O$1)</f>
        <v>0.91821102574788505</v>
      </c>
      <c r="P7" s="6">
        <f>SUMIFS('all sales summary'!$C$2:$C$2047,'all sales summary'!$A$2:$A$2047,'Overall sales (all sales)'!$A7,'all sales summary'!$B$2:$B$2047,'Overall sales (all sales)'!P$1)</f>
        <v>0.85287306550913899</v>
      </c>
      <c r="Q7" s="6">
        <f>SUMIFS('all sales summary'!$C$2:$C$2047,'all sales summary'!$A$2:$A$2047,'Overall sales (all sales)'!$A7,'all sales summary'!$B$2:$B$2047,'Overall sales (all sales)'!Q$1)</f>
        <v>0.52595056709201904</v>
      </c>
      <c r="R7" s="6">
        <f>SUMIFS('all sales summary'!$C$2:$C$2047,'all sales summary'!$A$2:$A$2047,'Overall sales (all sales)'!$A7,'all sales summary'!$B$2:$B$2047,'Overall sales (all sales)'!R$1)</f>
        <v>0.62503705005148602</v>
      </c>
      <c r="S7" s="6">
        <f>SUMIFS('all sales summary'!$C$2:$C$2047,'all sales summary'!$A$2:$A$2047,'Overall sales (all sales)'!$A7,'all sales summary'!$B$2:$B$2047,'Overall sales (all sales)'!S$1)</f>
        <v>0.74803248178464299</v>
      </c>
      <c r="T7" s="6">
        <f>SUMIFS('all sales summary'!$C$2:$C$2047,'all sales summary'!$A$2:$A$2047,'Overall sales (all sales)'!$A7,'all sales summary'!$B$2:$B$2047,'Overall sales (all sales)'!T$1)</f>
        <v>0.91526412423165404</v>
      </c>
      <c r="U7" s="6">
        <f>SUMIFS('all sales summary'!$C$2:$C$2047,'all sales summary'!$A$2:$A$2047,'Overall sales (all sales)'!$A7,'all sales summary'!$B$2:$B$2047,'Overall sales (all sales)'!U$1)</f>
        <v>0.95222431609095104</v>
      </c>
      <c r="V7" s="6">
        <f>SUMIFS('all sales summary'!$C$2:$C$2047,'all sales summary'!$A$2:$A$2047,'Overall sales (all sales)'!$A7,'all sales summary'!$B$2:$B$2047,'Overall sales (all sales)'!V$1)</f>
        <v>0.92060938918188095</v>
      </c>
      <c r="W7" s="6">
        <f>SUMIFS('all sales summary'!$C$2:$C$2047,'all sales summary'!$A$2:$A$2047,'Overall sales (all sales)'!$A7,'all sales summary'!$B$2:$B$2047,'Overall sales (all sales)'!W$1)</f>
        <v>0.98317891920668099</v>
      </c>
      <c r="X7" s="6">
        <f>SUMIFS('all sales summary'!$C$2:$C$2047,'all sales summary'!$A$2:$A$2047,'Overall sales (all sales)'!$A7,'all sales summary'!$B$2:$B$2047,'Overall sales (all sales)'!X$1)</f>
        <v>0.78909975713303404</v>
      </c>
      <c r="Y7" s="6">
        <f>SUMIFS('all sales summary'!$C$2:$C$2047,'all sales summary'!$A$2:$A$2047,'Overall sales (all sales)'!$A7,'all sales summary'!$B$2:$B$2047,'Overall sales (all sales)'!Y$1)</f>
        <v>1.00766820238734</v>
      </c>
      <c r="Z7" s="6">
        <f>SUMIFS('all sales summary'!$C$2:$C$2047,'all sales summary'!$A$2:$A$2047,'Overall sales (all sales)'!$A7,'all sales summary'!$B$2:$B$2047,'Overall sales (all sales)'!Z$1)</f>
        <v>0.64540160016528103</v>
      </c>
      <c r="AA7" s="6">
        <f>SUMIFS('all sales summary'!$C$2:$C$2047,'all sales summary'!$A$2:$A$2047,'Overall sales (all sales)'!$A7,'all sales summary'!$B$2:$B$2047,'Overall sales (all sales)'!AA$1)</f>
        <v>0.65407596679361801</v>
      </c>
      <c r="AB7" s="6">
        <f>SUMIFS('all sales summary'!$C$2:$C$2047,'all sales summary'!$A$2:$A$2047,'Overall sales (all sales)'!$A7,'all sales summary'!$B$2:$B$2047,'Overall sales (all sales)'!AB$1)</f>
        <v>0.77398863021768305</v>
      </c>
      <c r="AC7" s="6">
        <f>SUMIFS('all sales summary'!$C$2:$C$2047,'all sales summary'!$A$2:$A$2047,'Overall sales (all sales)'!$A7,'all sales summary'!$B$2:$B$2047,'Overall sales (all sales)'!AC$1)</f>
        <v>0.92330677423524699</v>
      </c>
      <c r="AD7" s="6">
        <f>SUMIFS('all sales summary'!$C$2:$C$2047,'all sales summary'!$A$2:$A$2047,'Overall sales (all sales)'!$A7,'all sales summary'!$B$2:$B$2047,'Overall sales (all sales)'!AD$1)</f>
        <v>1.08039583349734</v>
      </c>
      <c r="AE7" s="6">
        <f>SUMIFS('all sales summary'!$C$2:$C$2047,'all sales summary'!$A$2:$A$2047,'Overall sales (all sales)'!$A7,'all sales summary'!$B$2:$B$2047,'Overall sales (all sales)'!AE$1)</f>
        <v>1.1031208670159001</v>
      </c>
      <c r="AF7" s="6">
        <f>SUMIFS('all sales summary'!$C$2:$C$2047,'all sales summary'!$A$2:$A$2047,'Overall sales (all sales)'!$A7,'all sales summary'!$B$2:$B$2047,'Overall sales (all sales)'!AF$1)</f>
        <v>1.13751267233243</v>
      </c>
      <c r="AG7" s="6">
        <f>SUMIFS('all sales summary'!$C$2:$C$2047,'all sales summary'!$A$2:$A$2047,'Overall sales (all sales)'!$A7,'all sales summary'!$B$2:$B$2047,'Overall sales (all sales)'!AG$1)</f>
        <v>1.10493287198356</v>
      </c>
      <c r="AH7" s="6">
        <f>SUMIFS('all sales summary'!$C$2:$C$2047,'all sales summary'!$A$2:$A$2047,'Overall sales (all sales)'!$A7,'all sales summary'!$B$2:$B$2047,'Overall sales (all sales)'!AH$1)</f>
        <v>1.08887181409996</v>
      </c>
      <c r="AK7" t="s">
        <v>9</v>
      </c>
      <c r="AL7" s="6">
        <v>1.21875994654814</v>
      </c>
    </row>
    <row r="8" spans="1:38" x14ac:dyDescent="0.3">
      <c r="A8" s="5" t="s">
        <v>13</v>
      </c>
      <c r="B8" s="6">
        <f>SUMIFS('all sales summary'!$C$2:$C$2047,'all sales summary'!$A$2:$A$2047,'Overall sales (all sales)'!$A8,'all sales summary'!$B$2:$B$2047,'Overall sales (all sales)'!B$1)</f>
        <v>0.89102220079900196</v>
      </c>
      <c r="C8" s="6">
        <f>SUMIFS('all sales summary'!$C$2:$C$2047,'all sales summary'!$A$2:$A$2047,'Overall sales (all sales)'!$A8,'all sales summary'!$B$2:$B$2047,'Overall sales (all sales)'!C$1)</f>
        <v>0.90489113786905195</v>
      </c>
      <c r="D8" s="6">
        <f>SUMIFS('all sales summary'!$C$2:$C$2047,'all sales summary'!$A$2:$A$2047,'Overall sales (all sales)'!$A8,'all sales summary'!$B$2:$B$2047,'Overall sales (all sales)'!D$1)</f>
        <v>1.05054081341785</v>
      </c>
      <c r="E8" s="6">
        <f>SUMIFS('all sales summary'!$C$2:$C$2047,'all sales summary'!$A$2:$A$2047,'Overall sales (all sales)'!$A8,'all sales summary'!$B$2:$B$2047,'Overall sales (all sales)'!E$1)</f>
        <v>0.98862811195217204</v>
      </c>
      <c r="F8" s="6">
        <f>SUMIFS('all sales summary'!$C$2:$C$2047,'all sales summary'!$A$2:$A$2047,'Overall sales (all sales)'!$A8,'all sales summary'!$B$2:$B$2047,'Overall sales (all sales)'!F$1)</f>
        <v>1.0168152099227901</v>
      </c>
      <c r="G8" s="6">
        <f>SUMIFS('all sales summary'!$C$2:$C$2047,'all sales summary'!$A$2:$A$2047,'Overall sales (all sales)'!$A8,'all sales summary'!$B$2:$B$2047,'Overall sales (all sales)'!G$1)</f>
        <v>0.98556872100045501</v>
      </c>
      <c r="H8" s="6">
        <f>SUMIFS('all sales summary'!$C$2:$C$2047,'all sales summary'!$A$2:$A$2047,'Overall sales (all sales)'!$A8,'all sales summary'!$B$2:$B$2047,'Overall sales (all sales)'!H$1)</f>
        <v>1.0278665069392099</v>
      </c>
      <c r="I8" s="6">
        <f>SUMIFS('all sales summary'!$C$2:$C$2047,'all sales summary'!$A$2:$A$2047,'Overall sales (all sales)'!$A8,'all sales summary'!$B$2:$B$2047,'Overall sales (all sales)'!I$1)</f>
        <v>1.0091340792881001</v>
      </c>
      <c r="J8" s="6">
        <f>SUMIFS('all sales summary'!$C$2:$C$2047,'all sales summary'!$A$2:$A$2047,'Overall sales (all sales)'!$A8,'all sales summary'!$B$2:$B$2047,'Overall sales (all sales)'!J$1)</f>
        <v>0.95867954247337805</v>
      </c>
      <c r="K8" s="6">
        <f>SUMIFS('all sales summary'!$C$2:$C$2047,'all sales summary'!$A$2:$A$2047,'Overall sales (all sales)'!$A8,'all sales summary'!$B$2:$B$2047,'Overall sales (all sales)'!K$1)</f>
        <v>0.99055532442757799</v>
      </c>
      <c r="L8" s="6">
        <f>SUMIFS('all sales summary'!$C$2:$C$2047,'all sales summary'!$A$2:$A$2047,'Overall sales (all sales)'!$A8,'all sales summary'!$B$2:$B$2047,'Overall sales (all sales)'!L$1)</f>
        <v>1.02082233967893</v>
      </c>
      <c r="M8" s="6">
        <f>SUMIFS('all sales summary'!$C$2:$C$2047,'all sales summary'!$A$2:$A$2047,'Overall sales (all sales)'!$A8,'all sales summary'!$B$2:$B$2047,'Overall sales (all sales)'!M$1)</f>
        <v>1.15547601223148</v>
      </c>
      <c r="N8" s="6">
        <f>SUMIFS('all sales summary'!$C$2:$C$2047,'all sales summary'!$A$2:$A$2047,'Overall sales (all sales)'!$A8,'all sales summary'!$B$2:$B$2047,'Overall sales (all sales)'!N$1)</f>
        <v>0.94797684072093502</v>
      </c>
      <c r="O8" s="6">
        <f>SUMIFS('all sales summary'!$C$2:$C$2047,'all sales summary'!$A$2:$A$2047,'Overall sales (all sales)'!$A8,'all sales summary'!$B$2:$B$2047,'Overall sales (all sales)'!O$1)</f>
        <v>0.93442426551878599</v>
      </c>
      <c r="P8" s="6">
        <f>SUMIFS('all sales summary'!$C$2:$C$2047,'all sales summary'!$A$2:$A$2047,'Overall sales (all sales)'!$A8,'all sales summary'!$B$2:$B$2047,'Overall sales (all sales)'!P$1)</f>
        <v>0.91156768878398597</v>
      </c>
      <c r="Q8" s="6">
        <f>SUMIFS('all sales summary'!$C$2:$C$2047,'all sales summary'!$A$2:$A$2047,'Overall sales (all sales)'!$A8,'all sales summary'!$B$2:$B$2047,'Overall sales (all sales)'!Q$1)</f>
        <v>0.60342150598542499</v>
      </c>
      <c r="R8" s="6">
        <f>SUMIFS('all sales summary'!$C$2:$C$2047,'all sales summary'!$A$2:$A$2047,'Overall sales (all sales)'!$A8,'all sales summary'!$B$2:$B$2047,'Overall sales (all sales)'!R$1)</f>
        <v>0.73445540450148705</v>
      </c>
      <c r="S8" s="6">
        <f>SUMIFS('all sales summary'!$C$2:$C$2047,'all sales summary'!$A$2:$A$2047,'Overall sales (all sales)'!$A8,'all sales summary'!$B$2:$B$2047,'Overall sales (all sales)'!S$1)</f>
        <v>0.96789957898077605</v>
      </c>
      <c r="T8" s="6">
        <f>SUMIFS('all sales summary'!$C$2:$C$2047,'all sales summary'!$A$2:$A$2047,'Overall sales (all sales)'!$A8,'all sales summary'!$B$2:$B$2047,'Overall sales (all sales)'!T$1)</f>
        <v>1.0646511353986201</v>
      </c>
      <c r="U8" s="6">
        <f>SUMIFS('all sales summary'!$C$2:$C$2047,'all sales summary'!$A$2:$A$2047,'Overall sales (all sales)'!$A8,'all sales summary'!$B$2:$B$2047,'Overall sales (all sales)'!U$1)</f>
        <v>1.0438790687438699</v>
      </c>
      <c r="V8" s="6">
        <f>SUMIFS('all sales summary'!$C$2:$C$2047,'all sales summary'!$A$2:$A$2047,'Overall sales (all sales)'!$A8,'all sales summary'!$B$2:$B$2047,'Overall sales (all sales)'!V$1)</f>
        <v>1.00423556251958</v>
      </c>
      <c r="W8" s="6">
        <f>SUMIFS('all sales summary'!$C$2:$C$2047,'all sales summary'!$A$2:$A$2047,'Overall sales (all sales)'!$A8,'all sales summary'!$B$2:$B$2047,'Overall sales (all sales)'!W$1)</f>
        <v>1.01952183951144</v>
      </c>
      <c r="X8" s="6">
        <f>SUMIFS('all sales summary'!$C$2:$C$2047,'all sales summary'!$A$2:$A$2047,'Overall sales (all sales)'!$A8,'all sales summary'!$B$2:$B$2047,'Overall sales (all sales)'!X$1)</f>
        <v>0.84272015023059399</v>
      </c>
      <c r="Y8" s="6">
        <f>SUMIFS('all sales summary'!$C$2:$C$2047,'all sales summary'!$A$2:$A$2047,'Overall sales (all sales)'!$A8,'all sales summary'!$B$2:$B$2047,'Overall sales (all sales)'!Y$1)</f>
        <v>1.16456838071836</v>
      </c>
      <c r="Z8" s="6">
        <f>SUMIFS('all sales summary'!$C$2:$C$2047,'all sales summary'!$A$2:$A$2047,'Overall sales (all sales)'!$A8,'all sales summary'!$B$2:$B$2047,'Overall sales (all sales)'!Z$1)</f>
        <v>0.71967165124226995</v>
      </c>
      <c r="AA8" s="6">
        <f>SUMIFS('all sales summary'!$C$2:$C$2047,'all sales summary'!$A$2:$A$2047,'Overall sales (all sales)'!$A8,'all sales summary'!$B$2:$B$2047,'Overall sales (all sales)'!AA$1)</f>
        <v>0.74258784714691795</v>
      </c>
      <c r="AB8" s="6">
        <f>SUMIFS('all sales summary'!$C$2:$C$2047,'all sales summary'!$A$2:$A$2047,'Overall sales (all sales)'!$A8,'all sales summary'!$B$2:$B$2047,'Overall sales (all sales)'!AB$1)</f>
        <v>0.90375957079685798</v>
      </c>
      <c r="AC8" s="6">
        <f>SUMIFS('all sales summary'!$C$2:$C$2047,'all sales summary'!$A$2:$A$2047,'Overall sales (all sales)'!$A8,'all sales summary'!$B$2:$B$2047,'Overall sales (all sales)'!AC$1)</f>
        <v>1.06727464139089</v>
      </c>
      <c r="AD8" s="6">
        <f>SUMIFS('all sales summary'!$C$2:$C$2047,'all sales summary'!$A$2:$A$2047,'Overall sales (all sales)'!$A8,'all sales summary'!$B$2:$B$2047,'Overall sales (all sales)'!AD$1)</f>
        <v>1.15564898315929</v>
      </c>
      <c r="AE8" s="6">
        <f>SUMIFS('all sales summary'!$C$2:$C$2047,'all sales summary'!$A$2:$A$2047,'Overall sales (all sales)'!$A8,'all sales summary'!$B$2:$B$2047,'Overall sales (all sales)'!AE$1)</f>
        <v>1.0913637472575899</v>
      </c>
      <c r="AF8" s="6">
        <f>SUMIFS('all sales summary'!$C$2:$C$2047,'all sales summary'!$A$2:$A$2047,'Overall sales (all sales)'!$A8,'all sales summary'!$B$2:$B$2047,'Overall sales (all sales)'!AF$1)</f>
        <v>1.1876575851756901</v>
      </c>
      <c r="AG8" s="6">
        <f>SUMIFS('all sales summary'!$C$2:$C$2047,'all sales summary'!$A$2:$A$2047,'Overall sales (all sales)'!$A8,'all sales summary'!$B$2:$B$2047,'Overall sales (all sales)'!AG$1)</f>
        <v>1.15069169976624</v>
      </c>
      <c r="AH8" s="6">
        <f>SUMIFS('all sales summary'!$C$2:$C$2047,'all sales summary'!$A$2:$A$2047,'Overall sales (all sales)'!$A8,'all sales summary'!$B$2:$B$2047,'Overall sales (all sales)'!AH$1)</f>
        <v>1.0928746961425999</v>
      </c>
      <c r="AK8" t="s">
        <v>14</v>
      </c>
      <c r="AL8" s="6">
        <v>1.21846427541466</v>
      </c>
    </row>
    <row r="9" spans="1:38" x14ac:dyDescent="0.3">
      <c r="A9" s="5" t="s">
        <v>14</v>
      </c>
      <c r="B9" s="6">
        <f>SUMIFS('all sales summary'!$C$2:$C$2047,'all sales summary'!$A$2:$A$2047,'Overall sales (all sales)'!$A9,'all sales summary'!$B$2:$B$2047,'Overall sales (all sales)'!B$1)</f>
        <v>0.79830658555213696</v>
      </c>
      <c r="C9" s="6">
        <f>SUMIFS('all sales summary'!$C$2:$C$2047,'all sales summary'!$A$2:$A$2047,'Overall sales (all sales)'!$A9,'all sales summary'!$B$2:$B$2047,'Overall sales (all sales)'!C$1)</f>
        <v>0.82438487795085702</v>
      </c>
      <c r="D9" s="6">
        <f>SUMIFS('all sales summary'!$C$2:$C$2047,'all sales summary'!$A$2:$A$2047,'Overall sales (all sales)'!$A9,'all sales summary'!$B$2:$B$2047,'Overall sales (all sales)'!D$1)</f>
        <v>0.99198285263098895</v>
      </c>
      <c r="E9" s="6">
        <f>SUMIFS('all sales summary'!$C$2:$C$2047,'all sales summary'!$A$2:$A$2047,'Overall sales (all sales)'!$A9,'all sales summary'!$B$2:$B$2047,'Overall sales (all sales)'!E$1)</f>
        <v>1.0260031065686499</v>
      </c>
      <c r="F9" s="6">
        <f>SUMIFS('all sales summary'!$C$2:$C$2047,'all sales summary'!$A$2:$A$2047,'Overall sales (all sales)'!$A9,'all sales summary'!$B$2:$B$2047,'Overall sales (all sales)'!F$1)</f>
        <v>1.0400967810769599</v>
      </c>
      <c r="G9" s="6">
        <f>SUMIFS('all sales summary'!$C$2:$C$2047,'all sales summary'!$A$2:$A$2047,'Overall sales (all sales)'!$A9,'all sales summary'!$B$2:$B$2047,'Overall sales (all sales)'!G$1)</f>
        <v>0.96434501379010296</v>
      </c>
      <c r="H9" s="6">
        <f>SUMIFS('all sales summary'!$C$2:$C$2047,'all sales summary'!$A$2:$A$2047,'Overall sales (all sales)'!$A9,'all sales summary'!$B$2:$B$2047,'Overall sales (all sales)'!H$1)</f>
        <v>1.0697969401552301</v>
      </c>
      <c r="I9" s="6">
        <f>SUMIFS('all sales summary'!$C$2:$C$2047,'all sales summary'!$A$2:$A$2047,'Overall sales (all sales)'!$A9,'all sales summary'!$B$2:$B$2047,'Overall sales (all sales)'!I$1)</f>
        <v>1.15816932351822</v>
      </c>
      <c r="J9" s="6">
        <f>SUMIFS('all sales summary'!$C$2:$C$2047,'all sales summary'!$A$2:$A$2047,'Overall sales (all sales)'!$A9,'all sales summary'!$B$2:$B$2047,'Overall sales (all sales)'!J$1)</f>
        <v>0.98082404515722499</v>
      </c>
      <c r="K9" s="6">
        <f>SUMIFS('all sales summary'!$C$2:$C$2047,'all sales summary'!$A$2:$A$2047,'Overall sales (all sales)'!$A9,'all sales summary'!$B$2:$B$2047,'Overall sales (all sales)'!K$1)</f>
        <v>1.0662622748672601</v>
      </c>
      <c r="L9" s="6">
        <f>SUMIFS('all sales summary'!$C$2:$C$2047,'all sales summary'!$A$2:$A$2047,'Overall sales (all sales)'!$A9,'all sales summary'!$B$2:$B$2047,'Overall sales (all sales)'!L$1)</f>
        <v>1.0071052066471999</v>
      </c>
      <c r="M9" s="6">
        <f>SUMIFS('all sales summary'!$C$2:$C$2047,'all sales summary'!$A$2:$A$2047,'Overall sales (all sales)'!$A9,'all sales summary'!$B$2:$B$2047,'Overall sales (all sales)'!M$1)</f>
        <v>1.07272299208518</v>
      </c>
      <c r="N9" s="6">
        <f>SUMIFS('all sales summary'!$C$2:$C$2047,'all sales summary'!$A$2:$A$2047,'Overall sales (all sales)'!$A9,'all sales summary'!$B$2:$B$2047,'Overall sales (all sales)'!N$1)</f>
        <v>0.86079174160155703</v>
      </c>
      <c r="O9" s="6">
        <f>SUMIFS('all sales summary'!$C$2:$C$2047,'all sales summary'!$A$2:$A$2047,'Overall sales (all sales)'!$A9,'all sales summary'!$B$2:$B$2047,'Overall sales (all sales)'!O$1)</f>
        <v>0.86210000686044197</v>
      </c>
      <c r="P9" s="6">
        <f>SUMIFS('all sales summary'!$C$2:$C$2047,'all sales summary'!$A$2:$A$2047,'Overall sales (all sales)'!$A9,'all sales summary'!$B$2:$B$2047,'Overall sales (all sales)'!P$1)</f>
        <v>0.832382830563973</v>
      </c>
      <c r="Q9" s="6">
        <f>SUMIFS('all sales summary'!$C$2:$C$2047,'all sales summary'!$A$2:$A$2047,'Overall sales (all sales)'!$A9,'all sales summary'!$B$2:$B$2047,'Overall sales (all sales)'!Q$1)</f>
        <v>0.51815913099395805</v>
      </c>
      <c r="R9" s="6">
        <f>SUMIFS('all sales summary'!$C$2:$C$2047,'all sales summary'!$A$2:$A$2047,'Overall sales (all sales)'!$A9,'all sales summary'!$B$2:$B$2047,'Overall sales (all sales)'!R$1)</f>
        <v>0.64716259428115996</v>
      </c>
      <c r="S9" s="6">
        <f>SUMIFS('all sales summary'!$C$2:$C$2047,'all sales summary'!$A$2:$A$2047,'Overall sales (all sales)'!$A9,'all sales summary'!$B$2:$B$2047,'Overall sales (all sales)'!S$1)</f>
        <v>0.79668020737369305</v>
      </c>
      <c r="T9" s="6">
        <f>SUMIFS('all sales summary'!$C$2:$C$2047,'all sales summary'!$A$2:$A$2047,'Overall sales (all sales)'!$A9,'all sales summary'!$B$2:$B$2047,'Overall sales (all sales)'!T$1)</f>
        <v>1.1083963985731</v>
      </c>
      <c r="U9" s="6">
        <f>SUMIFS('all sales summary'!$C$2:$C$2047,'all sales summary'!$A$2:$A$2047,'Overall sales (all sales)'!$A9,'all sales summary'!$B$2:$B$2047,'Overall sales (all sales)'!U$1)</f>
        <v>1.21797856751185</v>
      </c>
      <c r="V9" s="6">
        <f>SUMIFS('all sales summary'!$C$2:$C$2047,'all sales summary'!$A$2:$A$2047,'Overall sales (all sales)'!$A9,'all sales summary'!$B$2:$B$2047,'Overall sales (all sales)'!V$1)</f>
        <v>1.1038226136634099</v>
      </c>
      <c r="W9" s="6">
        <f>SUMIFS('all sales summary'!$C$2:$C$2047,'all sales summary'!$A$2:$A$2047,'Overall sales (all sales)'!$A9,'all sales summary'!$B$2:$B$2047,'Overall sales (all sales)'!W$1)</f>
        <v>1.0444797077669401</v>
      </c>
      <c r="X9" s="6">
        <f>SUMIFS('all sales summary'!$C$2:$C$2047,'all sales summary'!$A$2:$A$2047,'Overall sales (all sales)'!$A9,'all sales summary'!$B$2:$B$2047,'Overall sales (all sales)'!X$1)</f>
        <v>0.76808346656572002</v>
      </c>
      <c r="Y9" s="6">
        <f>SUMIFS('all sales summary'!$C$2:$C$2047,'all sales summary'!$A$2:$A$2047,'Overall sales (all sales)'!$A9,'all sales summary'!$B$2:$B$2047,'Overall sales (all sales)'!Y$1)</f>
        <v>1.04185633598573</v>
      </c>
      <c r="Z9" s="6">
        <f>SUMIFS('all sales summary'!$C$2:$C$2047,'all sales summary'!$A$2:$A$2047,'Overall sales (all sales)'!$A9,'all sales summary'!$B$2:$B$2047,'Overall sales (all sales)'!Z$1)</f>
        <v>0.61732219361190099</v>
      </c>
      <c r="AA9" s="6">
        <f>SUMIFS('all sales summary'!$C$2:$C$2047,'all sales summary'!$A$2:$A$2047,'Overall sales (all sales)'!$A9,'all sales summary'!$B$2:$B$2047,'Overall sales (all sales)'!AA$1)</f>
        <v>0.64050481389415503</v>
      </c>
      <c r="AB9" s="6">
        <f>SUMIFS('all sales summary'!$C$2:$C$2047,'all sales summary'!$A$2:$A$2047,'Overall sales (all sales)'!$A9,'all sales summary'!$B$2:$B$2047,'Overall sales (all sales)'!AB$1)</f>
        <v>0.78470550330705202</v>
      </c>
      <c r="AC9" s="6">
        <f>SUMIFS('all sales summary'!$C$2:$C$2047,'all sales summary'!$A$2:$A$2047,'Overall sales (all sales)'!$A9,'all sales summary'!$B$2:$B$2047,'Overall sales (all sales)'!AC$1)</f>
        <v>0.98747711225696999</v>
      </c>
      <c r="AD9" s="6">
        <f>SUMIFS('all sales summary'!$C$2:$C$2047,'all sales summary'!$A$2:$A$2047,'Overall sales (all sales)'!$A9,'all sales summary'!$B$2:$B$2047,'Overall sales (all sales)'!AD$1)</f>
        <v>1.15652161741071</v>
      </c>
      <c r="AE9" s="6">
        <f>SUMIFS('all sales summary'!$C$2:$C$2047,'all sales summary'!$A$2:$A$2047,'Overall sales (all sales)'!$A9,'all sales summary'!$B$2:$B$2047,'Overall sales (all sales)'!AE$1)</f>
        <v>1.2437498609386</v>
      </c>
      <c r="AF9" s="6">
        <f>SUMIFS('all sales summary'!$C$2:$C$2047,'all sales summary'!$A$2:$A$2047,'Overall sales (all sales)'!$A9,'all sales summary'!$B$2:$B$2047,'Overall sales (all sales)'!AF$1)</f>
        <v>1.4063952014855901</v>
      </c>
      <c r="AG9" s="6">
        <f>SUMIFS('all sales summary'!$C$2:$C$2047,'all sales summary'!$A$2:$A$2047,'Overall sales (all sales)'!$A9,'all sales summary'!$B$2:$B$2047,'Overall sales (all sales)'!AG$1)</f>
        <v>1.41572566976814</v>
      </c>
      <c r="AH9" s="6">
        <f>SUMIFS('all sales summary'!$C$2:$C$2047,'all sales summary'!$A$2:$A$2047,'Overall sales (all sales)'!$A9,'all sales summary'!$B$2:$B$2047,'Overall sales (all sales)'!AH$1)</f>
        <v>1.21846427541466</v>
      </c>
      <c r="AK9" t="s">
        <v>38</v>
      </c>
      <c r="AL9" s="6">
        <v>1.21136591668183</v>
      </c>
    </row>
    <row r="10" spans="1:38" x14ac:dyDescent="0.3">
      <c r="A10" s="5" t="s">
        <v>15</v>
      </c>
      <c r="B10" s="6">
        <f>SUMIFS('all sales summary'!$C$2:$C$2047,'all sales summary'!$A$2:$A$2047,'Overall sales (all sales)'!$A10,'all sales summary'!$B$2:$B$2047,'Overall sales (all sales)'!B$1)</f>
        <v>0.85928709880284004</v>
      </c>
      <c r="C10" s="6">
        <f>SUMIFS('all sales summary'!$C$2:$C$2047,'all sales summary'!$A$2:$A$2047,'Overall sales (all sales)'!$A10,'all sales summary'!$B$2:$B$2047,'Overall sales (all sales)'!C$1)</f>
        <v>0.85997759061916701</v>
      </c>
      <c r="D10" s="6">
        <f>SUMIFS('all sales summary'!$C$2:$C$2047,'all sales summary'!$A$2:$A$2047,'Overall sales (all sales)'!$A10,'all sales summary'!$B$2:$B$2047,'Overall sales (all sales)'!D$1)</f>
        <v>1.03932443786547</v>
      </c>
      <c r="E10" s="6">
        <f>SUMIFS('all sales summary'!$C$2:$C$2047,'all sales summary'!$A$2:$A$2047,'Overall sales (all sales)'!$A10,'all sales summary'!$B$2:$B$2047,'Overall sales (all sales)'!E$1)</f>
        <v>0.996596098834863</v>
      </c>
      <c r="F10" s="6">
        <f>SUMIFS('all sales summary'!$C$2:$C$2047,'all sales summary'!$A$2:$A$2047,'Overall sales (all sales)'!$A10,'all sales summary'!$B$2:$B$2047,'Overall sales (all sales)'!F$1)</f>
        <v>1.0251638867975901</v>
      </c>
      <c r="G10" s="6">
        <f>SUMIFS('all sales summary'!$C$2:$C$2047,'all sales summary'!$A$2:$A$2047,'Overall sales (all sales)'!$A10,'all sales summary'!$B$2:$B$2047,'Overall sales (all sales)'!G$1)</f>
        <v>1.0018288795683601</v>
      </c>
      <c r="H10" s="6">
        <f>SUMIFS('all sales summary'!$C$2:$C$2047,'all sales summary'!$A$2:$A$2047,'Overall sales (all sales)'!$A10,'all sales summary'!$B$2:$B$2047,'Overall sales (all sales)'!H$1)</f>
        <v>1.0493524341907801</v>
      </c>
      <c r="I10" s="6">
        <f>SUMIFS('all sales summary'!$C$2:$C$2047,'all sales summary'!$A$2:$A$2047,'Overall sales (all sales)'!$A10,'all sales summary'!$B$2:$B$2047,'Overall sales (all sales)'!I$1)</f>
        <v>1.0969842141086299</v>
      </c>
      <c r="J10" s="6">
        <f>SUMIFS('all sales summary'!$C$2:$C$2047,'all sales summary'!$A$2:$A$2047,'Overall sales (all sales)'!$A10,'all sales summary'!$B$2:$B$2047,'Overall sales (all sales)'!J$1)</f>
        <v>0.97064907292097302</v>
      </c>
      <c r="K10" s="6">
        <f>SUMIFS('all sales summary'!$C$2:$C$2047,'all sales summary'!$A$2:$A$2047,'Overall sales (all sales)'!$A10,'all sales summary'!$B$2:$B$2047,'Overall sales (all sales)'!K$1)</f>
        <v>1.00604778164498</v>
      </c>
      <c r="L10" s="6">
        <f>SUMIFS('all sales summary'!$C$2:$C$2047,'all sales summary'!$A$2:$A$2047,'Overall sales (all sales)'!$A10,'all sales summary'!$B$2:$B$2047,'Overall sales (all sales)'!L$1)</f>
        <v>1.00895475324648</v>
      </c>
      <c r="M10" s="6">
        <f>SUMIFS('all sales summary'!$C$2:$C$2047,'all sales summary'!$A$2:$A$2047,'Overall sales (all sales)'!$A10,'all sales summary'!$B$2:$B$2047,'Overall sales (all sales)'!M$1)</f>
        <v>1.0858337513998599</v>
      </c>
      <c r="N10" s="6">
        <f>SUMIFS('all sales summary'!$C$2:$C$2047,'all sales summary'!$A$2:$A$2047,'Overall sales (all sales)'!$A10,'all sales summary'!$B$2:$B$2047,'Overall sales (all sales)'!N$1)</f>
        <v>0.88679153543413403</v>
      </c>
      <c r="O10" s="6">
        <f>SUMIFS('all sales summary'!$C$2:$C$2047,'all sales summary'!$A$2:$A$2047,'Overall sales (all sales)'!$A10,'all sales summary'!$B$2:$B$2047,'Overall sales (all sales)'!O$1)</f>
        <v>0.904381330274317</v>
      </c>
      <c r="P10" s="6">
        <f>SUMIFS('all sales summary'!$C$2:$C$2047,'all sales summary'!$A$2:$A$2047,'Overall sales (all sales)'!$A10,'all sales summary'!$B$2:$B$2047,'Overall sales (all sales)'!P$1)</f>
        <v>0.82638942399674498</v>
      </c>
      <c r="Q10" s="6">
        <f>SUMIFS('all sales summary'!$C$2:$C$2047,'all sales summary'!$A$2:$A$2047,'Overall sales (all sales)'!$A10,'all sales summary'!$B$2:$B$2047,'Overall sales (all sales)'!Q$1)</f>
        <v>0.46308065534141901</v>
      </c>
      <c r="R10" s="6">
        <f>SUMIFS('all sales summary'!$C$2:$C$2047,'all sales summary'!$A$2:$A$2047,'Overall sales (all sales)'!$A10,'all sales summary'!$B$2:$B$2047,'Overall sales (all sales)'!R$1)</f>
        <v>0.61651603304339098</v>
      </c>
      <c r="S10" s="6">
        <f>SUMIFS('all sales summary'!$C$2:$C$2047,'all sales summary'!$A$2:$A$2047,'Overall sales (all sales)'!$A10,'all sales summary'!$B$2:$B$2047,'Overall sales (all sales)'!S$1)</f>
        <v>0.79022597599991895</v>
      </c>
      <c r="T10" s="6">
        <f>SUMIFS('all sales summary'!$C$2:$C$2047,'all sales summary'!$A$2:$A$2047,'Overall sales (all sales)'!$A10,'all sales summary'!$B$2:$B$2047,'Overall sales (all sales)'!T$1)</f>
        <v>1.02119980865537</v>
      </c>
      <c r="U10" s="6">
        <f>SUMIFS('all sales summary'!$C$2:$C$2047,'all sales summary'!$A$2:$A$2047,'Overall sales (all sales)'!$A10,'all sales summary'!$B$2:$B$2047,'Overall sales (all sales)'!U$1)</f>
        <v>1.1170397841967401</v>
      </c>
      <c r="V10" s="6">
        <f>SUMIFS('all sales summary'!$C$2:$C$2047,'all sales summary'!$A$2:$A$2047,'Overall sales (all sales)'!$A10,'all sales summary'!$B$2:$B$2047,'Overall sales (all sales)'!V$1)</f>
        <v>1.04341003000746</v>
      </c>
      <c r="W10" s="6">
        <f>SUMIFS('all sales summary'!$C$2:$C$2047,'all sales summary'!$A$2:$A$2047,'Overall sales (all sales)'!$A10,'all sales summary'!$B$2:$B$2047,'Overall sales (all sales)'!W$1)</f>
        <v>1.0084844848537799</v>
      </c>
      <c r="X10" s="6">
        <f>SUMIFS('all sales summary'!$C$2:$C$2047,'all sales summary'!$A$2:$A$2047,'Overall sales (all sales)'!$A10,'all sales summary'!$B$2:$B$2047,'Overall sales (all sales)'!X$1)</f>
        <v>0.73735000320301303</v>
      </c>
      <c r="Y10" s="6">
        <f>SUMIFS('all sales summary'!$C$2:$C$2047,'all sales summary'!$A$2:$A$2047,'Overall sales (all sales)'!$A10,'all sales summary'!$B$2:$B$2047,'Overall sales (all sales)'!Y$1)</f>
        <v>1.02381923237048</v>
      </c>
      <c r="Z10" s="6">
        <f>SUMIFS('all sales summary'!$C$2:$C$2047,'all sales summary'!$A$2:$A$2047,'Overall sales (all sales)'!$A10,'all sales summary'!$B$2:$B$2047,'Overall sales (all sales)'!Z$1)</f>
        <v>0.59524349338664895</v>
      </c>
      <c r="AA10" s="6">
        <f>SUMIFS('all sales summary'!$C$2:$C$2047,'all sales summary'!$A$2:$A$2047,'Overall sales (all sales)'!$A10,'all sales summary'!$B$2:$B$2047,'Overall sales (all sales)'!AA$1)</f>
        <v>0.61007216115777996</v>
      </c>
      <c r="AB10" s="6">
        <f>SUMIFS('all sales summary'!$C$2:$C$2047,'all sales summary'!$A$2:$A$2047,'Overall sales (all sales)'!$A10,'all sales summary'!$B$2:$B$2047,'Overall sales (all sales)'!AB$1)</f>
        <v>0.75855432792695898</v>
      </c>
      <c r="AC10" s="6">
        <f>SUMIFS('all sales summary'!$C$2:$C$2047,'all sales summary'!$A$2:$A$2047,'Overall sales (all sales)'!$A10,'all sales summary'!$B$2:$B$2047,'Overall sales (all sales)'!AC$1)</f>
        <v>0.94016574756874605</v>
      </c>
      <c r="AD10" s="6">
        <f>SUMIFS('all sales summary'!$C$2:$C$2047,'all sales summary'!$A$2:$A$2047,'Overall sales (all sales)'!$A10,'all sales summary'!$B$2:$B$2047,'Overall sales (all sales)'!AD$1)</f>
        <v>1.0490793612068201</v>
      </c>
      <c r="AE10" s="6">
        <f>SUMIFS('all sales summary'!$C$2:$C$2047,'all sales summary'!$A$2:$A$2047,'Overall sales (all sales)'!$A10,'all sales summary'!$B$2:$B$2047,'Overall sales (all sales)'!AE$1)</f>
        <v>1.0901398423211599</v>
      </c>
      <c r="AF10" s="6">
        <f>SUMIFS('all sales summary'!$C$2:$C$2047,'all sales summary'!$A$2:$A$2047,'Overall sales (all sales)'!$A10,'all sales summary'!$B$2:$B$2047,'Overall sales (all sales)'!AF$1)</f>
        <v>1.18811031865935</v>
      </c>
      <c r="AG10" s="6">
        <f>SUMIFS('all sales summary'!$C$2:$C$2047,'all sales summary'!$A$2:$A$2047,'Overall sales (all sales)'!$A10,'all sales summary'!$B$2:$B$2047,'Overall sales (all sales)'!AG$1)</f>
        <v>1.1931379577713299</v>
      </c>
      <c r="AH10" s="6">
        <f>SUMIFS('all sales summary'!$C$2:$C$2047,'all sales summary'!$A$2:$A$2047,'Overall sales (all sales)'!$A10,'all sales summary'!$B$2:$B$2047,'Overall sales (all sales)'!AH$1)</f>
        <v>1.09278569328083</v>
      </c>
      <c r="AK10" t="s">
        <v>33</v>
      </c>
      <c r="AL10" s="6">
        <v>1.2093323028860701</v>
      </c>
    </row>
    <row r="11" spans="1:38" x14ac:dyDescent="0.3">
      <c r="A11" s="5" t="s">
        <v>16</v>
      </c>
      <c r="B11" s="6">
        <f>SUMIFS('all sales summary'!$C$2:$C$2047,'all sales summary'!$A$2:$A$2047,'Overall sales (all sales)'!$A11,'all sales summary'!$B$2:$B$2047,'Overall sales (all sales)'!B$1)</f>
        <v>0.88252449482114503</v>
      </c>
      <c r="C11" s="6">
        <f>SUMIFS('all sales summary'!$C$2:$C$2047,'all sales summary'!$A$2:$A$2047,'Overall sales (all sales)'!$A11,'all sales summary'!$B$2:$B$2047,'Overall sales (all sales)'!C$1)</f>
        <v>0.877245212576377</v>
      </c>
      <c r="D11" s="6">
        <f>SUMIFS('all sales summary'!$C$2:$C$2047,'all sales summary'!$A$2:$A$2047,'Overall sales (all sales)'!$A11,'all sales summary'!$B$2:$B$2047,'Overall sales (all sales)'!D$1)</f>
        <v>1.01577979897854</v>
      </c>
      <c r="E11" s="6">
        <f>SUMIFS('all sales summary'!$C$2:$C$2047,'all sales summary'!$A$2:$A$2047,'Overall sales (all sales)'!$A11,'all sales summary'!$B$2:$B$2047,'Overall sales (all sales)'!E$1)</f>
        <v>0.99759077254245598</v>
      </c>
      <c r="F11" s="6">
        <f>SUMIFS('all sales summary'!$C$2:$C$2047,'all sales summary'!$A$2:$A$2047,'Overall sales (all sales)'!$A11,'all sales summary'!$B$2:$B$2047,'Overall sales (all sales)'!F$1)</f>
        <v>1.0243543593805999</v>
      </c>
      <c r="G11" s="6">
        <f>SUMIFS('all sales summary'!$C$2:$C$2047,'all sales summary'!$A$2:$A$2047,'Overall sales (all sales)'!$A11,'all sales summary'!$B$2:$B$2047,'Overall sales (all sales)'!G$1)</f>
        <v>0.97603260983724205</v>
      </c>
      <c r="H11" s="6">
        <f>SUMIFS('all sales summary'!$C$2:$C$2047,'all sales summary'!$A$2:$A$2047,'Overall sales (all sales)'!$A11,'all sales summary'!$B$2:$B$2047,'Overall sales (all sales)'!H$1)</f>
        <v>1.0147202888668101</v>
      </c>
      <c r="I11" s="6">
        <f>SUMIFS('all sales summary'!$C$2:$C$2047,'all sales summary'!$A$2:$A$2047,'Overall sales (all sales)'!$A11,'all sales summary'!$B$2:$B$2047,'Overall sales (all sales)'!I$1)</f>
        <v>1.02650471221717</v>
      </c>
      <c r="J11" s="6">
        <f>SUMIFS('all sales summary'!$C$2:$C$2047,'all sales summary'!$A$2:$A$2047,'Overall sales (all sales)'!$A11,'all sales summary'!$B$2:$B$2047,'Overall sales (all sales)'!J$1)</f>
        <v>0.966184233591592</v>
      </c>
      <c r="K11" s="6">
        <f>SUMIFS('all sales summary'!$C$2:$C$2047,'all sales summary'!$A$2:$A$2047,'Overall sales (all sales)'!$A11,'all sales summary'!$B$2:$B$2047,'Overall sales (all sales)'!K$1)</f>
        <v>1.0329927748824499</v>
      </c>
      <c r="L11" s="6">
        <f>SUMIFS('all sales summary'!$C$2:$C$2047,'all sales summary'!$A$2:$A$2047,'Overall sales (all sales)'!$A11,'all sales summary'!$B$2:$B$2047,'Overall sales (all sales)'!L$1)</f>
        <v>1.06064044384019</v>
      </c>
      <c r="M11" s="6">
        <f>SUMIFS('all sales summary'!$C$2:$C$2047,'all sales summary'!$A$2:$A$2047,'Overall sales (all sales)'!$A11,'all sales summary'!$B$2:$B$2047,'Overall sales (all sales)'!M$1)</f>
        <v>1.1254302984654301</v>
      </c>
      <c r="N11" s="6">
        <f>SUMIFS('all sales summary'!$C$2:$C$2047,'all sales summary'!$A$2:$A$2047,'Overall sales (all sales)'!$A11,'all sales summary'!$B$2:$B$2047,'Overall sales (all sales)'!N$1)</f>
        <v>0.97208877246085901</v>
      </c>
      <c r="O11" s="6">
        <f>SUMIFS('all sales summary'!$C$2:$C$2047,'all sales summary'!$A$2:$A$2047,'Overall sales (all sales)'!$A11,'all sales summary'!$B$2:$B$2047,'Overall sales (all sales)'!O$1)</f>
        <v>0.97474920468079396</v>
      </c>
      <c r="P11" s="6">
        <f>SUMIFS('all sales summary'!$C$2:$C$2047,'all sales summary'!$A$2:$A$2047,'Overall sales (all sales)'!$A11,'all sales summary'!$B$2:$B$2047,'Overall sales (all sales)'!P$1)</f>
        <v>1.0401015877595099</v>
      </c>
      <c r="Q11" s="6">
        <f>SUMIFS('all sales summary'!$C$2:$C$2047,'all sales summary'!$A$2:$A$2047,'Overall sales (all sales)'!$A11,'all sales summary'!$B$2:$B$2047,'Overall sales (all sales)'!Q$1)</f>
        <v>0.98719913242125101</v>
      </c>
      <c r="R11" s="6">
        <f>SUMIFS('all sales summary'!$C$2:$C$2047,'all sales summary'!$A$2:$A$2047,'Overall sales (all sales)'!$A11,'all sales summary'!$B$2:$B$2047,'Overall sales (all sales)'!R$1)</f>
        <v>1.23035083921273</v>
      </c>
      <c r="S11" s="6">
        <f>SUMIFS('all sales summary'!$C$2:$C$2047,'all sales summary'!$A$2:$A$2047,'Overall sales (all sales)'!$A11,'all sales summary'!$B$2:$B$2047,'Overall sales (all sales)'!S$1)</f>
        <v>1.3271988624112601</v>
      </c>
      <c r="T11" s="6">
        <f>SUMIFS('all sales summary'!$C$2:$C$2047,'all sales summary'!$A$2:$A$2047,'Overall sales (all sales)'!$A11,'all sales summary'!$B$2:$B$2047,'Overall sales (all sales)'!T$1)</f>
        <v>1.4520519142677499</v>
      </c>
      <c r="U11" s="6">
        <f>SUMIFS('all sales summary'!$C$2:$C$2047,'all sales summary'!$A$2:$A$2047,'Overall sales (all sales)'!$A11,'all sales summary'!$B$2:$B$2047,'Overall sales (all sales)'!U$1)</f>
        <v>1.4269783672026499</v>
      </c>
      <c r="V11" s="6">
        <f>SUMIFS('all sales summary'!$C$2:$C$2047,'all sales summary'!$A$2:$A$2047,'Overall sales (all sales)'!$A11,'all sales summary'!$B$2:$B$2047,'Overall sales (all sales)'!V$1)</f>
        <v>1.39250364968007</v>
      </c>
      <c r="W11" s="6">
        <f>SUMIFS('all sales summary'!$C$2:$C$2047,'all sales summary'!$A$2:$A$2047,'Overall sales (all sales)'!$A11,'all sales summary'!$B$2:$B$2047,'Overall sales (all sales)'!W$1)</f>
        <v>1.5128124581379401</v>
      </c>
      <c r="X11" s="6">
        <f>SUMIFS('all sales summary'!$C$2:$C$2047,'all sales summary'!$A$2:$A$2047,'Overall sales (all sales)'!$A11,'all sales summary'!$B$2:$B$2047,'Overall sales (all sales)'!X$1)</f>
        <v>1.39323826918371</v>
      </c>
      <c r="Y11" s="6">
        <f>SUMIFS('all sales summary'!$C$2:$C$2047,'all sales summary'!$A$2:$A$2047,'Overall sales (all sales)'!$A11,'all sales summary'!$B$2:$B$2047,'Overall sales (all sales)'!Y$1)</f>
        <v>1.5496849431874</v>
      </c>
      <c r="Z11" s="6">
        <f>SUMIFS('all sales summary'!$C$2:$C$2047,'all sales summary'!$A$2:$A$2047,'Overall sales (all sales)'!$A11,'all sales summary'!$B$2:$B$2047,'Overall sales (all sales)'!Z$1)</f>
        <v>1.45159855551803</v>
      </c>
      <c r="AA11" s="6">
        <f>SUMIFS('all sales summary'!$C$2:$C$2047,'all sales summary'!$A$2:$A$2047,'Overall sales (all sales)'!$A11,'all sales summary'!$B$2:$B$2047,'Overall sales (all sales)'!AA$1)</f>
        <v>1.3353398009444899</v>
      </c>
      <c r="AB11" s="6">
        <f>SUMIFS('all sales summary'!$C$2:$C$2047,'all sales summary'!$A$2:$A$2047,'Overall sales (all sales)'!$A11,'all sales summary'!$B$2:$B$2047,'Overall sales (all sales)'!AB$1)</f>
        <v>1.50254285710796</v>
      </c>
      <c r="AC11" s="6">
        <f>SUMIFS('all sales summary'!$C$2:$C$2047,'all sales summary'!$A$2:$A$2047,'Overall sales (all sales)'!$A11,'all sales summary'!$B$2:$B$2047,'Overall sales (all sales)'!AC$1)</f>
        <v>1.5054408568487501</v>
      </c>
      <c r="AD11" s="6">
        <f>SUMIFS('all sales summary'!$C$2:$C$2047,'all sales summary'!$A$2:$A$2047,'Overall sales (all sales)'!$A11,'all sales summary'!$B$2:$B$2047,'Overall sales (all sales)'!AD$1)</f>
        <v>1.54035922746886</v>
      </c>
      <c r="AE11" s="6">
        <f>SUMIFS('all sales summary'!$C$2:$C$2047,'all sales summary'!$A$2:$A$2047,'Overall sales (all sales)'!$A11,'all sales summary'!$B$2:$B$2047,'Overall sales (all sales)'!AE$1)</f>
        <v>1.4993060186281699</v>
      </c>
      <c r="AF11" s="6">
        <f>SUMIFS('all sales summary'!$C$2:$C$2047,'all sales summary'!$A$2:$A$2047,'Overall sales (all sales)'!$A11,'all sales summary'!$B$2:$B$2047,'Overall sales (all sales)'!AF$1)</f>
        <v>1.56031406270676</v>
      </c>
      <c r="AG11" s="6">
        <f>SUMIFS('all sales summary'!$C$2:$C$2047,'all sales summary'!$A$2:$A$2047,'Overall sales (all sales)'!$A11,'all sales summary'!$B$2:$B$2047,'Overall sales (all sales)'!AG$1)</f>
        <v>1.5232764765173099</v>
      </c>
      <c r="AH11" s="6">
        <f>SUMIFS('all sales summary'!$C$2:$C$2047,'all sales summary'!$A$2:$A$2047,'Overall sales (all sales)'!$A11,'all sales summary'!$B$2:$B$2047,'Overall sales (all sales)'!AH$1)</f>
        <v>1.4802063998983299</v>
      </c>
      <c r="AK11" t="s">
        <v>47</v>
      </c>
      <c r="AL11" s="6">
        <v>1.17645044810226</v>
      </c>
    </row>
    <row r="12" spans="1:38" x14ac:dyDescent="0.3">
      <c r="A12" s="5" t="s">
        <v>17</v>
      </c>
      <c r="B12" s="6">
        <f>SUMIFS('all sales summary'!$C$2:$C$2047,'all sales summary'!$A$2:$A$2047,'Overall sales (all sales)'!$A12,'all sales summary'!$B$2:$B$2047,'Overall sales (all sales)'!B$1)</f>
        <v>0.84193523552772698</v>
      </c>
      <c r="C12" s="6">
        <f>SUMIFS('all sales summary'!$C$2:$C$2047,'all sales summary'!$A$2:$A$2047,'Overall sales (all sales)'!$A12,'all sales summary'!$B$2:$B$2047,'Overall sales (all sales)'!C$1)</f>
        <v>0.88446868677088797</v>
      </c>
      <c r="D12" s="6">
        <f>SUMIFS('all sales summary'!$C$2:$C$2047,'all sales summary'!$A$2:$A$2047,'Overall sales (all sales)'!$A12,'all sales summary'!$B$2:$B$2047,'Overall sales (all sales)'!D$1)</f>
        <v>1.0412365507017001</v>
      </c>
      <c r="E12" s="6">
        <f>SUMIFS('all sales summary'!$C$2:$C$2047,'all sales summary'!$A$2:$A$2047,'Overall sales (all sales)'!$A12,'all sales summary'!$B$2:$B$2047,'Overall sales (all sales)'!E$1)</f>
        <v>1.0198419664954199</v>
      </c>
      <c r="F12" s="6">
        <f>SUMIFS('all sales summary'!$C$2:$C$2047,'all sales summary'!$A$2:$A$2047,'Overall sales (all sales)'!$A12,'all sales summary'!$B$2:$B$2047,'Overall sales (all sales)'!F$1)</f>
        <v>1.05312027864971</v>
      </c>
      <c r="G12" s="6">
        <f>SUMIFS('all sales summary'!$C$2:$C$2047,'all sales summary'!$A$2:$A$2047,'Overall sales (all sales)'!$A12,'all sales summary'!$B$2:$B$2047,'Overall sales (all sales)'!G$1)</f>
        <v>0.98231424246681698</v>
      </c>
      <c r="H12" s="6">
        <f>SUMIFS('all sales summary'!$C$2:$C$2047,'all sales summary'!$A$2:$A$2047,'Overall sales (all sales)'!$A12,'all sales summary'!$B$2:$B$2047,'Overall sales (all sales)'!H$1)</f>
        <v>1.0303574104416799</v>
      </c>
      <c r="I12" s="6">
        <f>SUMIFS('all sales summary'!$C$2:$C$2047,'all sales summary'!$A$2:$A$2047,'Overall sales (all sales)'!$A12,'all sales summary'!$B$2:$B$2047,'Overall sales (all sales)'!I$1)</f>
        <v>1.0470690578962201</v>
      </c>
      <c r="J12" s="6">
        <f>SUMIFS('all sales summary'!$C$2:$C$2047,'all sales summary'!$A$2:$A$2047,'Overall sales (all sales)'!$A12,'all sales summary'!$B$2:$B$2047,'Overall sales (all sales)'!J$1)</f>
        <v>0.94224606137280598</v>
      </c>
      <c r="K12" s="6">
        <f>SUMIFS('all sales summary'!$C$2:$C$2047,'all sales summary'!$A$2:$A$2047,'Overall sales (all sales)'!$A12,'all sales summary'!$B$2:$B$2047,'Overall sales (all sales)'!K$1)</f>
        <v>1.0112729665971201</v>
      </c>
      <c r="L12" s="6">
        <f>SUMIFS('all sales summary'!$C$2:$C$2047,'all sales summary'!$A$2:$A$2047,'Overall sales (all sales)'!$A12,'all sales summary'!$B$2:$B$2047,'Overall sales (all sales)'!L$1)</f>
        <v>1.0068028620842</v>
      </c>
      <c r="M12" s="6">
        <f>SUMIFS('all sales summary'!$C$2:$C$2047,'all sales summary'!$A$2:$A$2047,'Overall sales (all sales)'!$A12,'all sales summary'!$B$2:$B$2047,'Overall sales (all sales)'!M$1)</f>
        <v>1.1393346809957201</v>
      </c>
      <c r="N12" s="6">
        <f>SUMIFS('all sales summary'!$C$2:$C$2047,'all sales summary'!$A$2:$A$2047,'Overall sales (all sales)'!$A12,'all sales summary'!$B$2:$B$2047,'Overall sales (all sales)'!N$1)</f>
        <v>0.88493477861273295</v>
      </c>
      <c r="O12" s="6">
        <f>SUMIFS('all sales summary'!$C$2:$C$2047,'all sales summary'!$A$2:$A$2047,'Overall sales (all sales)'!$A12,'all sales summary'!$B$2:$B$2047,'Overall sales (all sales)'!O$1)</f>
        <v>0.90490337731903803</v>
      </c>
      <c r="P12" s="6">
        <f>SUMIFS('all sales summary'!$C$2:$C$2047,'all sales summary'!$A$2:$A$2047,'Overall sales (all sales)'!$A12,'all sales summary'!$B$2:$B$2047,'Overall sales (all sales)'!P$1)</f>
        <v>0.76004924175619704</v>
      </c>
      <c r="Q12" s="6">
        <f>SUMIFS('all sales summary'!$C$2:$C$2047,'all sales summary'!$A$2:$A$2047,'Overall sales (all sales)'!$A12,'all sales summary'!$B$2:$B$2047,'Overall sales (all sales)'!Q$1)</f>
        <v>0.40328043591713097</v>
      </c>
      <c r="R12" s="6">
        <f>SUMIFS('all sales summary'!$C$2:$C$2047,'all sales summary'!$A$2:$A$2047,'Overall sales (all sales)'!$A12,'all sales summary'!$B$2:$B$2047,'Overall sales (all sales)'!R$1)</f>
        <v>0.50149551364590805</v>
      </c>
      <c r="S12" s="6">
        <f>SUMIFS('all sales summary'!$C$2:$C$2047,'all sales summary'!$A$2:$A$2047,'Overall sales (all sales)'!$A12,'all sales summary'!$B$2:$B$2047,'Overall sales (all sales)'!S$1)</f>
        <v>0.63160491334278801</v>
      </c>
      <c r="T12" s="6">
        <f>SUMIFS('all sales summary'!$C$2:$C$2047,'all sales summary'!$A$2:$A$2047,'Overall sales (all sales)'!$A12,'all sales summary'!$B$2:$B$2047,'Overall sales (all sales)'!T$1)</f>
        <v>0.891913749898815</v>
      </c>
      <c r="U12" s="6">
        <f>SUMIFS('all sales summary'!$C$2:$C$2047,'all sales summary'!$A$2:$A$2047,'Overall sales (all sales)'!$A12,'all sales summary'!$B$2:$B$2047,'Overall sales (all sales)'!U$1)</f>
        <v>1.02581209645436</v>
      </c>
      <c r="V12" s="6">
        <f>SUMIFS('all sales summary'!$C$2:$C$2047,'all sales summary'!$A$2:$A$2047,'Overall sales (all sales)'!$A12,'all sales summary'!$B$2:$B$2047,'Overall sales (all sales)'!V$1)</f>
        <v>0.96003751615678601</v>
      </c>
      <c r="W12" s="6">
        <f>SUMIFS('all sales summary'!$C$2:$C$2047,'all sales summary'!$A$2:$A$2047,'Overall sales (all sales)'!$A12,'all sales summary'!$B$2:$B$2047,'Overall sales (all sales)'!W$1)</f>
        <v>0.97515523561807405</v>
      </c>
      <c r="X12" s="6">
        <f>SUMIFS('all sales summary'!$C$2:$C$2047,'all sales summary'!$A$2:$A$2047,'Overall sales (all sales)'!$A12,'all sales summary'!$B$2:$B$2047,'Overall sales (all sales)'!X$1)</f>
        <v>0.63573009468029895</v>
      </c>
      <c r="Y12" s="6">
        <f>SUMIFS('all sales summary'!$C$2:$C$2047,'all sales summary'!$A$2:$A$2047,'Overall sales (all sales)'!$A12,'all sales summary'!$B$2:$B$2047,'Overall sales (all sales)'!Y$1)</f>
        <v>0.94695414218999596</v>
      </c>
      <c r="Z12" s="6">
        <f>SUMIFS('all sales summary'!$C$2:$C$2047,'all sales summary'!$A$2:$A$2047,'Overall sales (all sales)'!$A12,'all sales summary'!$B$2:$B$2047,'Overall sales (all sales)'!Z$1)</f>
        <v>0.50679520360888297</v>
      </c>
      <c r="AA12" s="6">
        <f>SUMIFS('all sales summary'!$C$2:$C$2047,'all sales summary'!$A$2:$A$2047,'Overall sales (all sales)'!$A12,'all sales summary'!$B$2:$B$2047,'Overall sales (all sales)'!AA$1)</f>
        <v>0.503441879534688</v>
      </c>
      <c r="AB12" s="6">
        <f>SUMIFS('all sales summary'!$C$2:$C$2047,'all sales summary'!$A$2:$A$2047,'Overall sales (all sales)'!$A12,'all sales summary'!$B$2:$B$2047,'Overall sales (all sales)'!AB$1)</f>
        <v>0.631331968108784</v>
      </c>
      <c r="AC12" s="6">
        <f>SUMIFS('all sales summary'!$C$2:$C$2047,'all sales summary'!$A$2:$A$2047,'Overall sales (all sales)'!$A12,'all sales summary'!$B$2:$B$2047,'Overall sales (all sales)'!AC$1)</f>
        <v>0.82643889230065803</v>
      </c>
      <c r="AD12" s="6">
        <f>SUMIFS('all sales summary'!$C$2:$C$2047,'all sales summary'!$A$2:$A$2047,'Overall sales (all sales)'!$A12,'all sales summary'!$B$2:$B$2047,'Overall sales (all sales)'!AD$1)</f>
        <v>1.00612185693567</v>
      </c>
      <c r="AE12" s="6">
        <f>SUMIFS('all sales summary'!$C$2:$C$2047,'all sales summary'!$A$2:$A$2047,'Overall sales (all sales)'!$A12,'all sales summary'!$B$2:$B$2047,'Overall sales (all sales)'!AE$1)</f>
        <v>1.0476877015431201</v>
      </c>
      <c r="AF12" s="6">
        <f>SUMIFS('all sales summary'!$C$2:$C$2047,'all sales summary'!$A$2:$A$2047,'Overall sales (all sales)'!$A12,'all sales summary'!$B$2:$B$2047,'Overall sales (all sales)'!AF$1)</f>
        <v>1.12840017003346</v>
      </c>
      <c r="AG12" s="6">
        <f>SUMIFS('all sales summary'!$C$2:$C$2047,'all sales summary'!$A$2:$A$2047,'Overall sales (all sales)'!$A12,'all sales summary'!$B$2:$B$2047,'Overall sales (all sales)'!AG$1)</f>
        <v>1.17867847446067</v>
      </c>
      <c r="AH12" s="6">
        <f>SUMIFS('all sales summary'!$C$2:$C$2047,'all sales summary'!$A$2:$A$2047,'Overall sales (all sales)'!$A12,'all sales summary'!$B$2:$B$2047,'Overall sales (all sales)'!AH$1)</f>
        <v>1.04296607154448</v>
      </c>
      <c r="AK12" t="s">
        <v>61</v>
      </c>
      <c r="AL12" s="6">
        <v>1.1762946026825301</v>
      </c>
    </row>
    <row r="13" spans="1:38" x14ac:dyDescent="0.3">
      <c r="A13" s="5" t="s">
        <v>18</v>
      </c>
      <c r="B13" s="6">
        <f>SUMIFS('all sales summary'!$C$2:$C$2047,'all sales summary'!$A$2:$A$2047,'Overall sales (all sales)'!$A13,'all sales summary'!$B$2:$B$2047,'Overall sales (all sales)'!B$1)</f>
        <v>0.93447504863294995</v>
      </c>
      <c r="C13" s="6">
        <f>SUMIFS('all sales summary'!$C$2:$C$2047,'all sales summary'!$A$2:$A$2047,'Overall sales (all sales)'!$A13,'all sales summary'!$B$2:$B$2047,'Overall sales (all sales)'!C$1)</f>
        <v>0.870463097762053</v>
      </c>
      <c r="D13" s="6">
        <f>SUMIFS('all sales summary'!$C$2:$C$2047,'all sales summary'!$A$2:$A$2047,'Overall sales (all sales)'!$A13,'all sales summary'!$B$2:$B$2047,'Overall sales (all sales)'!D$1)</f>
        <v>1.0397482208253399</v>
      </c>
      <c r="E13" s="6">
        <f>SUMIFS('all sales summary'!$C$2:$C$2047,'all sales summary'!$A$2:$A$2047,'Overall sales (all sales)'!$A13,'all sales summary'!$B$2:$B$2047,'Overall sales (all sales)'!E$1)</f>
        <v>0.99413167538013603</v>
      </c>
      <c r="F13" s="6">
        <f>SUMIFS('all sales summary'!$C$2:$C$2047,'all sales summary'!$A$2:$A$2047,'Overall sales (all sales)'!$A13,'all sales summary'!$B$2:$B$2047,'Overall sales (all sales)'!F$1)</f>
        <v>1.0165497705805</v>
      </c>
      <c r="G13" s="6">
        <f>SUMIFS('all sales summary'!$C$2:$C$2047,'all sales summary'!$A$2:$A$2047,'Overall sales (all sales)'!$A13,'all sales summary'!$B$2:$B$2047,'Overall sales (all sales)'!G$1)</f>
        <v>0.95223198348284099</v>
      </c>
      <c r="H13" s="6">
        <f>SUMIFS('all sales summary'!$C$2:$C$2047,'all sales summary'!$A$2:$A$2047,'Overall sales (all sales)'!$A13,'all sales summary'!$B$2:$B$2047,'Overall sales (all sales)'!H$1)</f>
        <v>0.97716678760359699</v>
      </c>
      <c r="I13" s="6">
        <f>SUMIFS('all sales summary'!$C$2:$C$2047,'all sales summary'!$A$2:$A$2047,'Overall sales (all sales)'!$A13,'all sales summary'!$B$2:$B$2047,'Overall sales (all sales)'!I$1)</f>
        <v>0.99835482959449295</v>
      </c>
      <c r="J13" s="6">
        <f>SUMIFS('all sales summary'!$C$2:$C$2047,'all sales summary'!$A$2:$A$2047,'Overall sales (all sales)'!$A13,'all sales summary'!$B$2:$B$2047,'Overall sales (all sales)'!J$1)</f>
        <v>0.97209076128465499</v>
      </c>
      <c r="K13" s="6">
        <f>SUMIFS('all sales summary'!$C$2:$C$2047,'all sales summary'!$A$2:$A$2047,'Overall sales (all sales)'!$A13,'all sales summary'!$B$2:$B$2047,'Overall sales (all sales)'!K$1)</f>
        <v>1.05936828236542</v>
      </c>
      <c r="L13" s="6">
        <f>SUMIFS('all sales summary'!$C$2:$C$2047,'all sales summary'!$A$2:$A$2047,'Overall sales (all sales)'!$A13,'all sales summary'!$B$2:$B$2047,'Overall sales (all sales)'!L$1)</f>
        <v>1.04495982396825</v>
      </c>
      <c r="M13" s="6">
        <f>SUMIFS('all sales summary'!$C$2:$C$2047,'all sales summary'!$A$2:$A$2047,'Overall sales (all sales)'!$A13,'all sales summary'!$B$2:$B$2047,'Overall sales (all sales)'!M$1)</f>
        <v>1.14045971851976</v>
      </c>
      <c r="N13" s="6">
        <f>SUMIFS('all sales summary'!$C$2:$C$2047,'all sales summary'!$A$2:$A$2047,'Overall sales (all sales)'!$A13,'all sales summary'!$B$2:$B$2047,'Overall sales (all sales)'!N$1)</f>
        <v>0.98512087002381599</v>
      </c>
      <c r="O13" s="6">
        <f>SUMIFS('all sales summary'!$C$2:$C$2047,'all sales summary'!$A$2:$A$2047,'Overall sales (all sales)'!$A13,'all sales summary'!$B$2:$B$2047,'Overall sales (all sales)'!O$1)</f>
        <v>0.94181211248049501</v>
      </c>
      <c r="P13" s="6">
        <f>SUMIFS('all sales summary'!$C$2:$C$2047,'all sales summary'!$A$2:$A$2047,'Overall sales (all sales)'!$A13,'all sales summary'!$B$2:$B$2047,'Overall sales (all sales)'!P$1)</f>
        <v>0.83045754446827602</v>
      </c>
      <c r="Q13" s="6">
        <f>SUMIFS('all sales summary'!$C$2:$C$2047,'all sales summary'!$A$2:$A$2047,'Overall sales (all sales)'!$A13,'all sales summary'!$B$2:$B$2047,'Overall sales (all sales)'!Q$1)</f>
        <v>0.46766898143348101</v>
      </c>
      <c r="R13" s="6">
        <f>SUMIFS('all sales summary'!$C$2:$C$2047,'all sales summary'!$A$2:$A$2047,'Overall sales (all sales)'!$A13,'all sales summary'!$B$2:$B$2047,'Overall sales (all sales)'!R$1)</f>
        <v>0.57767818678730898</v>
      </c>
      <c r="S13" s="6">
        <f>SUMIFS('all sales summary'!$C$2:$C$2047,'all sales summary'!$A$2:$A$2047,'Overall sales (all sales)'!$A13,'all sales summary'!$B$2:$B$2047,'Overall sales (all sales)'!S$1)</f>
        <v>0.74009626808007001</v>
      </c>
      <c r="T13" s="6">
        <f>SUMIFS('all sales summary'!$C$2:$C$2047,'all sales summary'!$A$2:$A$2047,'Overall sales (all sales)'!$A13,'all sales summary'!$B$2:$B$2047,'Overall sales (all sales)'!T$1)</f>
        <v>0.92791499143828704</v>
      </c>
      <c r="U13" s="6">
        <f>SUMIFS('all sales summary'!$C$2:$C$2047,'all sales summary'!$A$2:$A$2047,'Overall sales (all sales)'!$A13,'all sales summary'!$B$2:$B$2047,'Overall sales (all sales)'!U$1)</f>
        <v>1.0054213758680099</v>
      </c>
      <c r="V13" s="6">
        <f>SUMIFS('all sales summary'!$C$2:$C$2047,'all sales summary'!$A$2:$A$2047,'Overall sales (all sales)'!$A13,'all sales summary'!$B$2:$B$2047,'Overall sales (all sales)'!V$1)</f>
        <v>1.0145690864682699</v>
      </c>
      <c r="W13" s="6">
        <f>SUMIFS('all sales summary'!$C$2:$C$2047,'all sales summary'!$A$2:$A$2047,'Overall sales (all sales)'!$A13,'all sales summary'!$B$2:$B$2047,'Overall sales (all sales)'!W$1)</f>
        <v>1.0902432736327801</v>
      </c>
      <c r="X13" s="6">
        <f>SUMIFS('all sales summary'!$C$2:$C$2047,'all sales summary'!$A$2:$A$2047,'Overall sales (all sales)'!$A13,'all sales summary'!$B$2:$B$2047,'Overall sales (all sales)'!X$1)</f>
        <v>0.73146310049369101</v>
      </c>
      <c r="Y13" s="6">
        <f>SUMIFS('all sales summary'!$C$2:$C$2047,'all sales summary'!$A$2:$A$2047,'Overall sales (all sales)'!$A13,'all sales summary'!$B$2:$B$2047,'Overall sales (all sales)'!Y$1)</f>
        <v>0.98672396720964795</v>
      </c>
      <c r="Z13" s="6">
        <f>SUMIFS('all sales summary'!$C$2:$C$2047,'all sales summary'!$A$2:$A$2047,'Overall sales (all sales)'!$A13,'all sales summary'!$B$2:$B$2047,'Overall sales (all sales)'!Z$1)</f>
        <v>0.67649527087290395</v>
      </c>
      <c r="AA13" s="6">
        <f>SUMIFS('all sales summary'!$C$2:$C$2047,'all sales summary'!$A$2:$A$2047,'Overall sales (all sales)'!$A13,'all sales summary'!$B$2:$B$2047,'Overall sales (all sales)'!AA$1)</f>
        <v>0.597093797436139</v>
      </c>
      <c r="AB13" s="6">
        <f>SUMIFS('all sales summary'!$C$2:$C$2047,'all sales summary'!$A$2:$A$2047,'Overall sales (all sales)'!$A13,'all sales summary'!$B$2:$B$2047,'Overall sales (all sales)'!AB$1)</f>
        <v>0.73690403476281996</v>
      </c>
      <c r="AC13" s="6">
        <f>SUMIFS('all sales summary'!$C$2:$C$2047,'all sales summary'!$A$2:$A$2047,'Overall sales (all sales)'!$A13,'all sales summary'!$B$2:$B$2047,'Overall sales (all sales)'!AC$1)</f>
        <v>0.95534741815752</v>
      </c>
      <c r="AD13" s="6">
        <f>SUMIFS('all sales summary'!$C$2:$C$2047,'all sales summary'!$A$2:$A$2047,'Overall sales (all sales)'!$A13,'all sales summary'!$B$2:$B$2047,'Overall sales (all sales)'!AD$1)</f>
        <v>1.06345352902952</v>
      </c>
      <c r="AE13" s="6">
        <f>SUMIFS('all sales summary'!$C$2:$C$2047,'all sales summary'!$A$2:$A$2047,'Overall sales (all sales)'!$A13,'all sales summary'!$B$2:$B$2047,'Overall sales (all sales)'!AE$1)</f>
        <v>1.0586358174370001</v>
      </c>
      <c r="AF13" s="6">
        <f>SUMIFS('all sales summary'!$C$2:$C$2047,'all sales summary'!$A$2:$A$2047,'Overall sales (all sales)'!$A13,'all sales summary'!$B$2:$B$2047,'Overall sales (all sales)'!AF$1)</f>
        <v>1.0908481804525201</v>
      </c>
      <c r="AG13" s="6">
        <f>SUMIFS('all sales summary'!$C$2:$C$2047,'all sales summary'!$A$2:$A$2047,'Overall sales (all sales)'!$A13,'all sales summary'!$B$2:$B$2047,'Overall sales (all sales)'!AG$1)</f>
        <v>1.0860204844591701</v>
      </c>
      <c r="AH13" s="6">
        <f>SUMIFS('all sales summary'!$C$2:$C$2047,'all sales summary'!$A$2:$A$2047,'Overall sales (all sales)'!$A13,'all sales summary'!$B$2:$B$2047,'Overall sales (all sales)'!AH$1)</f>
        <v>1.0919823378403</v>
      </c>
      <c r="AK13" t="s">
        <v>37</v>
      </c>
      <c r="AL13" s="6">
        <v>1.1757937113305299</v>
      </c>
    </row>
    <row r="14" spans="1:38" x14ac:dyDescent="0.3">
      <c r="A14" s="5" t="s">
        <v>19</v>
      </c>
      <c r="B14" s="6">
        <f>SUMIFS('all sales summary'!$C$2:$C$2047,'all sales summary'!$A$2:$A$2047,'Overall sales (all sales)'!$A14,'all sales summary'!$B$2:$B$2047,'Overall sales (all sales)'!B$1)</f>
        <v>0.88222330967779905</v>
      </c>
      <c r="C14" s="6">
        <f>SUMIFS('all sales summary'!$C$2:$C$2047,'all sales summary'!$A$2:$A$2047,'Overall sales (all sales)'!$A14,'all sales summary'!$B$2:$B$2047,'Overall sales (all sales)'!C$1)</f>
        <v>0.91780497064518196</v>
      </c>
      <c r="D14" s="6">
        <f>SUMIFS('all sales summary'!$C$2:$C$2047,'all sales summary'!$A$2:$A$2047,'Overall sales (all sales)'!$A14,'all sales summary'!$B$2:$B$2047,'Overall sales (all sales)'!D$1)</f>
        <v>1.04311446818857</v>
      </c>
      <c r="E14" s="6">
        <f>SUMIFS('all sales summary'!$C$2:$C$2047,'all sales summary'!$A$2:$A$2047,'Overall sales (all sales)'!$A14,'all sales summary'!$B$2:$B$2047,'Overall sales (all sales)'!E$1)</f>
        <v>1.01115220723151</v>
      </c>
      <c r="F14" s="6">
        <f>SUMIFS('all sales summary'!$C$2:$C$2047,'all sales summary'!$A$2:$A$2047,'Overall sales (all sales)'!$A14,'all sales summary'!$B$2:$B$2047,'Overall sales (all sales)'!F$1)</f>
        <v>0.99804473747270195</v>
      </c>
      <c r="G14" s="6">
        <f>SUMIFS('all sales summary'!$C$2:$C$2047,'all sales summary'!$A$2:$A$2047,'Overall sales (all sales)'!$A14,'all sales summary'!$B$2:$B$2047,'Overall sales (all sales)'!G$1)</f>
        <v>0.99925732983212201</v>
      </c>
      <c r="H14" s="6">
        <f>SUMIFS('all sales summary'!$C$2:$C$2047,'all sales summary'!$A$2:$A$2047,'Overall sales (all sales)'!$A14,'all sales summary'!$B$2:$B$2047,'Overall sales (all sales)'!H$1)</f>
        <v>0.98079780916852899</v>
      </c>
      <c r="I14" s="6">
        <f>SUMIFS('all sales summary'!$C$2:$C$2047,'all sales summary'!$A$2:$A$2047,'Overall sales (all sales)'!$A14,'all sales summary'!$B$2:$B$2047,'Overall sales (all sales)'!I$1)</f>
        <v>1.04155672091171</v>
      </c>
      <c r="J14" s="6">
        <f>SUMIFS('all sales summary'!$C$2:$C$2047,'all sales summary'!$A$2:$A$2047,'Overall sales (all sales)'!$A14,'all sales summary'!$B$2:$B$2047,'Overall sales (all sales)'!J$1)</f>
        <v>0.96882918200621504</v>
      </c>
      <c r="K14" s="6">
        <f>SUMIFS('all sales summary'!$C$2:$C$2047,'all sales summary'!$A$2:$A$2047,'Overall sales (all sales)'!$A14,'all sales summary'!$B$2:$B$2047,'Overall sales (all sales)'!K$1)</f>
        <v>0.99890587240702999</v>
      </c>
      <c r="L14" s="6">
        <f>SUMIFS('all sales summary'!$C$2:$C$2047,'all sales summary'!$A$2:$A$2047,'Overall sales (all sales)'!$A14,'all sales summary'!$B$2:$B$2047,'Overall sales (all sales)'!L$1)</f>
        <v>1.04575730666045</v>
      </c>
      <c r="M14" s="6">
        <f>SUMIFS('all sales summary'!$C$2:$C$2047,'all sales summary'!$A$2:$A$2047,'Overall sales (all sales)'!$A14,'all sales summary'!$B$2:$B$2047,'Overall sales (all sales)'!M$1)</f>
        <v>1.11255608579818</v>
      </c>
      <c r="N14" s="6">
        <f>SUMIFS('all sales summary'!$C$2:$C$2047,'all sales summary'!$A$2:$A$2047,'Overall sales (all sales)'!$A14,'all sales summary'!$B$2:$B$2047,'Overall sales (all sales)'!N$1)</f>
        <v>0.96650998406219701</v>
      </c>
      <c r="O14" s="6">
        <f>SUMIFS('all sales summary'!$C$2:$C$2047,'all sales summary'!$A$2:$A$2047,'Overall sales (all sales)'!$A14,'all sales summary'!$B$2:$B$2047,'Overall sales (all sales)'!O$1)</f>
        <v>0.95030789119471304</v>
      </c>
      <c r="P14" s="6">
        <f>SUMIFS('all sales summary'!$C$2:$C$2047,'all sales summary'!$A$2:$A$2047,'Overall sales (all sales)'!$A14,'all sales summary'!$B$2:$B$2047,'Overall sales (all sales)'!P$1)</f>
        <v>0.90886964330555997</v>
      </c>
      <c r="Q14" s="6">
        <f>SUMIFS('all sales summary'!$C$2:$C$2047,'all sales summary'!$A$2:$A$2047,'Overall sales (all sales)'!$A14,'all sales summary'!$B$2:$B$2047,'Overall sales (all sales)'!Q$1)</f>
        <v>0.57794760863141603</v>
      </c>
      <c r="R14" s="6">
        <f>SUMIFS('all sales summary'!$C$2:$C$2047,'all sales summary'!$A$2:$A$2047,'Overall sales (all sales)'!$A14,'all sales summary'!$B$2:$B$2047,'Overall sales (all sales)'!R$1)</f>
        <v>0.70647388255288102</v>
      </c>
      <c r="S14" s="6">
        <f>SUMIFS('all sales summary'!$C$2:$C$2047,'all sales summary'!$A$2:$A$2047,'Overall sales (all sales)'!$A14,'all sales summary'!$B$2:$B$2047,'Overall sales (all sales)'!S$1)</f>
        <v>0.88035735460592801</v>
      </c>
      <c r="T14" s="6">
        <f>SUMIFS('all sales summary'!$C$2:$C$2047,'all sales summary'!$A$2:$A$2047,'Overall sales (all sales)'!$A14,'all sales summary'!$B$2:$B$2047,'Overall sales (all sales)'!T$1)</f>
        <v>1.02173325069565</v>
      </c>
      <c r="U14" s="6">
        <f>SUMIFS('all sales summary'!$C$2:$C$2047,'all sales summary'!$A$2:$A$2047,'Overall sales (all sales)'!$A14,'all sales summary'!$B$2:$B$2047,'Overall sales (all sales)'!U$1)</f>
        <v>1.04290080626451</v>
      </c>
      <c r="V14" s="6">
        <f>SUMIFS('all sales summary'!$C$2:$C$2047,'all sales summary'!$A$2:$A$2047,'Overall sales (all sales)'!$A14,'all sales summary'!$B$2:$B$2047,'Overall sales (all sales)'!V$1)</f>
        <v>1.02364220152223</v>
      </c>
      <c r="W14" s="6">
        <f>SUMIFS('all sales summary'!$C$2:$C$2047,'all sales summary'!$A$2:$A$2047,'Overall sales (all sales)'!$A14,'all sales summary'!$B$2:$B$2047,'Overall sales (all sales)'!W$1)</f>
        <v>1.0359033178789201</v>
      </c>
      <c r="X14" s="6">
        <f>SUMIFS('all sales summary'!$C$2:$C$2047,'all sales summary'!$A$2:$A$2047,'Overall sales (all sales)'!$A14,'all sales summary'!$B$2:$B$2047,'Overall sales (all sales)'!X$1)</f>
        <v>0.81547341909298798</v>
      </c>
      <c r="Y14" s="6">
        <f>SUMIFS('all sales summary'!$C$2:$C$2047,'all sales summary'!$A$2:$A$2047,'Overall sales (all sales)'!$A14,'all sales summary'!$B$2:$B$2047,'Overall sales (all sales)'!Y$1)</f>
        <v>1.0977565955242301</v>
      </c>
      <c r="Z14" s="6">
        <f>SUMIFS('all sales summary'!$C$2:$C$2047,'all sales summary'!$A$2:$A$2047,'Overall sales (all sales)'!$A14,'all sales summary'!$B$2:$B$2047,'Overall sales (all sales)'!Z$1)</f>
        <v>0.64867966958581202</v>
      </c>
      <c r="AA14" s="6">
        <f>SUMIFS('all sales summary'!$C$2:$C$2047,'all sales summary'!$A$2:$A$2047,'Overall sales (all sales)'!$A14,'all sales summary'!$B$2:$B$2047,'Overall sales (all sales)'!AA$1)</f>
        <v>0.68901110239158603</v>
      </c>
      <c r="AB14" s="6">
        <f>SUMIFS('all sales summary'!$C$2:$C$2047,'all sales summary'!$A$2:$A$2047,'Overall sales (all sales)'!$A14,'all sales summary'!$B$2:$B$2047,'Overall sales (all sales)'!AB$1)</f>
        <v>0.83027696311674704</v>
      </c>
      <c r="AC14" s="6">
        <f>SUMIFS('all sales summary'!$C$2:$C$2047,'all sales summary'!$A$2:$A$2047,'Overall sales (all sales)'!$A14,'all sales summary'!$B$2:$B$2047,'Overall sales (all sales)'!AC$1)</f>
        <v>1.0500744273960201</v>
      </c>
      <c r="AD14" s="6">
        <f>SUMIFS('all sales summary'!$C$2:$C$2047,'all sales summary'!$A$2:$A$2047,'Overall sales (all sales)'!$A14,'all sales summary'!$B$2:$B$2047,'Overall sales (all sales)'!AD$1)</f>
        <v>1.1452172140476899</v>
      </c>
      <c r="AE14" s="6">
        <f>SUMIFS('all sales summary'!$C$2:$C$2047,'all sales summary'!$A$2:$A$2047,'Overall sales (all sales)'!$A14,'all sales summary'!$B$2:$B$2047,'Overall sales (all sales)'!AE$1)</f>
        <v>1.08711980680816</v>
      </c>
      <c r="AF14" s="6">
        <f>SUMIFS('all sales summary'!$C$2:$C$2047,'all sales summary'!$A$2:$A$2047,'Overall sales (all sales)'!$A14,'all sales summary'!$B$2:$B$2047,'Overall sales (all sales)'!AF$1)</f>
        <v>1.16102952978945</v>
      </c>
      <c r="AG14" s="6">
        <f>SUMIFS('all sales summary'!$C$2:$C$2047,'all sales summary'!$A$2:$A$2047,'Overall sales (all sales)'!$A14,'all sales summary'!$B$2:$B$2047,'Overall sales (all sales)'!AG$1)</f>
        <v>1.1248960490334501</v>
      </c>
      <c r="AH14" s="6">
        <f>SUMIFS('all sales summary'!$C$2:$C$2047,'all sales summary'!$A$2:$A$2047,'Overall sales (all sales)'!$A14,'all sales summary'!$B$2:$B$2047,'Overall sales (all sales)'!AH$1)</f>
        <v>1.10647042176374</v>
      </c>
      <c r="AK14" t="s">
        <v>44</v>
      </c>
      <c r="AL14" s="6">
        <v>1.15979431809178</v>
      </c>
    </row>
    <row r="15" spans="1:38" x14ac:dyDescent="0.3">
      <c r="A15" s="5" t="s">
        <v>20</v>
      </c>
      <c r="B15" s="6">
        <f>SUMIFS('all sales summary'!$C$2:$C$2047,'all sales summary'!$A$2:$A$2047,'Overall sales (all sales)'!$A15,'all sales summary'!$B$2:$B$2047,'Overall sales (all sales)'!B$1)</f>
        <v>0.87981573858930495</v>
      </c>
      <c r="C15" s="6">
        <f>SUMIFS('all sales summary'!$C$2:$C$2047,'all sales summary'!$A$2:$A$2047,'Overall sales (all sales)'!$A15,'all sales summary'!$B$2:$B$2047,'Overall sales (all sales)'!C$1)</f>
        <v>0.89236965623391595</v>
      </c>
      <c r="D15" s="6">
        <f>SUMIFS('all sales summary'!$C$2:$C$2047,'all sales summary'!$A$2:$A$2047,'Overall sales (all sales)'!$A15,'all sales summary'!$B$2:$B$2047,'Overall sales (all sales)'!D$1)</f>
        <v>1.02697773597785</v>
      </c>
      <c r="E15" s="6">
        <f>SUMIFS('all sales summary'!$C$2:$C$2047,'all sales summary'!$A$2:$A$2047,'Overall sales (all sales)'!$A15,'all sales summary'!$B$2:$B$2047,'Overall sales (all sales)'!E$1)</f>
        <v>0.97300833793799602</v>
      </c>
      <c r="F15" s="6">
        <f>SUMIFS('all sales summary'!$C$2:$C$2047,'all sales summary'!$A$2:$A$2047,'Overall sales (all sales)'!$A15,'all sales summary'!$B$2:$B$2047,'Overall sales (all sales)'!F$1)</f>
        <v>1.0255377856322001</v>
      </c>
      <c r="G15" s="6">
        <f>SUMIFS('all sales summary'!$C$2:$C$2047,'all sales summary'!$A$2:$A$2047,'Overall sales (all sales)'!$A15,'all sales summary'!$B$2:$B$2047,'Overall sales (all sales)'!G$1)</f>
        <v>0.99694716892686297</v>
      </c>
      <c r="H15" s="6">
        <f>SUMIFS('all sales summary'!$C$2:$C$2047,'all sales summary'!$A$2:$A$2047,'Overall sales (all sales)'!$A15,'all sales summary'!$B$2:$B$2047,'Overall sales (all sales)'!H$1)</f>
        <v>0.97400724541948802</v>
      </c>
      <c r="I15" s="6">
        <f>SUMIFS('all sales summary'!$C$2:$C$2047,'all sales summary'!$A$2:$A$2047,'Overall sales (all sales)'!$A15,'all sales summary'!$B$2:$B$2047,'Overall sales (all sales)'!I$1)</f>
        <v>0.97167432336869097</v>
      </c>
      <c r="J15" s="6">
        <f>SUMIFS('all sales summary'!$C$2:$C$2047,'all sales summary'!$A$2:$A$2047,'Overall sales (all sales)'!$A15,'all sales summary'!$B$2:$B$2047,'Overall sales (all sales)'!J$1)</f>
        <v>0.93154567395134902</v>
      </c>
      <c r="K15" s="6">
        <f>SUMIFS('all sales summary'!$C$2:$C$2047,'all sales summary'!$A$2:$A$2047,'Overall sales (all sales)'!$A15,'all sales summary'!$B$2:$B$2047,'Overall sales (all sales)'!K$1)</f>
        <v>1.0174223127661901</v>
      </c>
      <c r="L15" s="6">
        <f>SUMIFS('all sales summary'!$C$2:$C$2047,'all sales summary'!$A$2:$A$2047,'Overall sales (all sales)'!$A15,'all sales summary'!$B$2:$B$2047,'Overall sales (all sales)'!L$1)</f>
        <v>1.0727578604355701</v>
      </c>
      <c r="M15" s="6">
        <f>SUMIFS('all sales summary'!$C$2:$C$2047,'all sales summary'!$A$2:$A$2047,'Overall sales (all sales)'!$A15,'all sales summary'!$B$2:$B$2047,'Overall sales (all sales)'!M$1)</f>
        <v>1.2379361607605801</v>
      </c>
      <c r="N15" s="6">
        <f>SUMIFS('all sales summary'!$C$2:$C$2047,'all sales summary'!$A$2:$A$2047,'Overall sales (all sales)'!$A15,'all sales summary'!$B$2:$B$2047,'Overall sales (all sales)'!N$1)</f>
        <v>0.899982132085968</v>
      </c>
      <c r="O15" s="6">
        <f>SUMIFS('all sales summary'!$C$2:$C$2047,'all sales summary'!$A$2:$A$2047,'Overall sales (all sales)'!$A15,'all sales summary'!$B$2:$B$2047,'Overall sales (all sales)'!O$1)</f>
        <v>0.91015567456034496</v>
      </c>
      <c r="P15" s="6">
        <f>SUMIFS('all sales summary'!$C$2:$C$2047,'all sales summary'!$A$2:$A$2047,'Overall sales (all sales)'!$A15,'all sales summary'!$B$2:$B$2047,'Overall sales (all sales)'!P$1)</f>
        <v>0.75122222051673604</v>
      </c>
      <c r="Q15" s="6">
        <f>SUMIFS('all sales summary'!$C$2:$C$2047,'all sales summary'!$A$2:$A$2047,'Overall sales (all sales)'!$A15,'all sales summary'!$B$2:$B$2047,'Overall sales (all sales)'!Q$1)</f>
        <v>0.346858939998684</v>
      </c>
      <c r="R15" s="6">
        <f>SUMIFS('all sales summary'!$C$2:$C$2047,'all sales summary'!$A$2:$A$2047,'Overall sales (all sales)'!$A15,'all sales summary'!$B$2:$B$2047,'Overall sales (all sales)'!R$1)</f>
        <v>0.41547208878306302</v>
      </c>
      <c r="S15" s="6">
        <f>SUMIFS('all sales summary'!$C$2:$C$2047,'all sales summary'!$A$2:$A$2047,'Overall sales (all sales)'!$A15,'all sales summary'!$B$2:$B$2047,'Overall sales (all sales)'!S$1)</f>
        <v>0.57473869566031899</v>
      </c>
      <c r="T15" s="6">
        <f>SUMIFS('all sales summary'!$C$2:$C$2047,'all sales summary'!$A$2:$A$2047,'Overall sales (all sales)'!$A15,'all sales summary'!$B$2:$B$2047,'Overall sales (all sales)'!T$1)</f>
        <v>0.78536893945156006</v>
      </c>
      <c r="U15" s="6">
        <f>SUMIFS('all sales summary'!$C$2:$C$2047,'all sales summary'!$A$2:$A$2047,'Overall sales (all sales)'!$A15,'all sales summary'!$B$2:$B$2047,'Overall sales (all sales)'!U$1)</f>
        <v>0.85870784426711</v>
      </c>
      <c r="V15" s="6">
        <f>SUMIFS('all sales summary'!$C$2:$C$2047,'all sales summary'!$A$2:$A$2047,'Overall sales (all sales)'!$A15,'all sales summary'!$B$2:$B$2047,'Overall sales (all sales)'!V$1)</f>
        <v>0.85061391253181895</v>
      </c>
      <c r="W15" s="6">
        <f>SUMIFS('all sales summary'!$C$2:$C$2047,'all sales summary'!$A$2:$A$2047,'Overall sales (all sales)'!$A15,'all sales summary'!$B$2:$B$2047,'Overall sales (all sales)'!W$1)</f>
        <v>0.93431065577143901</v>
      </c>
      <c r="X15" s="6">
        <f>SUMIFS('all sales summary'!$C$2:$C$2047,'all sales summary'!$A$2:$A$2047,'Overall sales (all sales)'!$A15,'all sales summary'!$B$2:$B$2047,'Overall sales (all sales)'!X$1)</f>
        <v>0.56235550115297595</v>
      </c>
      <c r="Y15" s="6">
        <f>SUMIFS('all sales summary'!$C$2:$C$2047,'all sales summary'!$A$2:$A$2047,'Overall sales (all sales)'!$A15,'all sales summary'!$B$2:$B$2047,'Overall sales (all sales)'!Y$1)</f>
        <v>0.96266862404257303</v>
      </c>
      <c r="Z15" s="6">
        <f>SUMIFS('all sales summary'!$C$2:$C$2047,'all sales summary'!$A$2:$A$2047,'Overall sales (all sales)'!$A15,'all sales summary'!$B$2:$B$2047,'Overall sales (all sales)'!Z$1)</f>
        <v>0.432939942286371</v>
      </c>
      <c r="AA15" s="6">
        <f>SUMIFS('all sales summary'!$C$2:$C$2047,'all sales summary'!$A$2:$A$2047,'Overall sales (all sales)'!$A15,'all sales summary'!$B$2:$B$2047,'Overall sales (all sales)'!AA$1)</f>
        <v>0.41544715005092803</v>
      </c>
      <c r="AB15" s="6">
        <f>SUMIFS('all sales summary'!$C$2:$C$2047,'all sales summary'!$A$2:$A$2047,'Overall sales (all sales)'!$A15,'all sales summary'!$B$2:$B$2047,'Overall sales (all sales)'!AB$1)</f>
        <v>0.52821651971349204</v>
      </c>
      <c r="AC15" s="6">
        <f>SUMIFS('all sales summary'!$C$2:$C$2047,'all sales summary'!$A$2:$A$2047,'Overall sales (all sales)'!$A15,'all sales summary'!$B$2:$B$2047,'Overall sales (all sales)'!AC$1)</f>
        <v>0.75637683364859698</v>
      </c>
      <c r="AD15" s="6">
        <f>SUMIFS('all sales summary'!$C$2:$C$2047,'all sales summary'!$A$2:$A$2047,'Overall sales (all sales)'!$A15,'all sales summary'!$B$2:$B$2047,'Overall sales (all sales)'!AD$1)</f>
        <v>0.91794835910670702</v>
      </c>
      <c r="AE15" s="6">
        <f>SUMIFS('all sales summary'!$C$2:$C$2047,'all sales summary'!$A$2:$A$2047,'Overall sales (all sales)'!$A15,'all sales summary'!$B$2:$B$2047,'Overall sales (all sales)'!AE$1)</f>
        <v>0.95528623083045805</v>
      </c>
      <c r="AF15" s="6">
        <f>SUMIFS('all sales summary'!$C$2:$C$2047,'all sales summary'!$A$2:$A$2047,'Overall sales (all sales)'!$A15,'all sales summary'!$B$2:$B$2047,'Overall sales (all sales)'!AF$1)</f>
        <v>0.97552601547322504</v>
      </c>
      <c r="AG15" s="6">
        <f>SUMIFS('all sales summary'!$C$2:$C$2047,'all sales summary'!$A$2:$A$2047,'Overall sales (all sales)'!$A15,'all sales summary'!$B$2:$B$2047,'Overall sales (all sales)'!AG$1)</f>
        <v>1.00461331745122</v>
      </c>
      <c r="AH15" s="6">
        <f>SUMIFS('all sales summary'!$C$2:$C$2047,'all sales summary'!$A$2:$A$2047,'Overall sales (all sales)'!$A15,'all sales summary'!$B$2:$B$2047,'Overall sales (all sales)'!AH$1)</f>
        <v>0.92308507079186997</v>
      </c>
      <c r="AK15" t="s">
        <v>42</v>
      </c>
      <c r="AL15" s="6">
        <v>1.1487069166727</v>
      </c>
    </row>
    <row r="16" spans="1:38" x14ac:dyDescent="0.3">
      <c r="A16" s="5" t="s">
        <v>21</v>
      </c>
      <c r="B16" s="6">
        <f>SUMIFS('all sales summary'!$C$2:$C$2047,'all sales summary'!$A$2:$A$2047,'Overall sales (all sales)'!$A16,'all sales summary'!$B$2:$B$2047,'Overall sales (all sales)'!B$1)</f>
        <v>0.84543815446595505</v>
      </c>
      <c r="C16" s="6">
        <f>SUMIFS('all sales summary'!$C$2:$C$2047,'all sales summary'!$A$2:$A$2047,'Overall sales (all sales)'!$A16,'all sales summary'!$B$2:$B$2047,'Overall sales (all sales)'!C$1)</f>
        <v>0.85452628403039799</v>
      </c>
      <c r="D16" s="6">
        <f>SUMIFS('all sales summary'!$C$2:$C$2047,'all sales summary'!$A$2:$A$2047,'Overall sales (all sales)'!$A16,'all sales summary'!$B$2:$B$2047,'Overall sales (all sales)'!D$1)</f>
        <v>1.0081216253777501</v>
      </c>
      <c r="E16" s="6">
        <f>SUMIFS('all sales summary'!$C$2:$C$2047,'all sales summary'!$A$2:$A$2047,'Overall sales (all sales)'!$A16,'all sales summary'!$B$2:$B$2047,'Overall sales (all sales)'!E$1)</f>
        <v>0.97843245912105403</v>
      </c>
      <c r="F16" s="6">
        <f>SUMIFS('all sales summary'!$C$2:$C$2047,'all sales summary'!$A$2:$A$2047,'Overall sales (all sales)'!$A16,'all sales summary'!$B$2:$B$2047,'Overall sales (all sales)'!F$1)</f>
        <v>1.02196402064702</v>
      </c>
      <c r="G16" s="6">
        <f>SUMIFS('all sales summary'!$C$2:$C$2047,'all sales summary'!$A$2:$A$2047,'Overall sales (all sales)'!$A16,'all sales summary'!$B$2:$B$2047,'Overall sales (all sales)'!G$1)</f>
        <v>0.966839583375383</v>
      </c>
      <c r="H16" s="6">
        <f>SUMIFS('all sales summary'!$C$2:$C$2047,'all sales summary'!$A$2:$A$2047,'Overall sales (all sales)'!$A16,'all sales summary'!$B$2:$B$2047,'Overall sales (all sales)'!H$1)</f>
        <v>0.97945089338359403</v>
      </c>
      <c r="I16" s="6">
        <f>SUMIFS('all sales summary'!$C$2:$C$2047,'all sales summary'!$A$2:$A$2047,'Overall sales (all sales)'!$A16,'all sales summary'!$B$2:$B$2047,'Overall sales (all sales)'!I$1)</f>
        <v>1.0064786573967199</v>
      </c>
      <c r="J16" s="6">
        <f>SUMIFS('all sales summary'!$C$2:$C$2047,'all sales summary'!$A$2:$A$2047,'Overall sales (all sales)'!$A16,'all sales summary'!$B$2:$B$2047,'Overall sales (all sales)'!J$1)</f>
        <v>0.95813449032315001</v>
      </c>
      <c r="K16" s="6">
        <f>SUMIFS('all sales summary'!$C$2:$C$2047,'all sales summary'!$A$2:$A$2047,'Overall sales (all sales)'!$A16,'all sales summary'!$B$2:$B$2047,'Overall sales (all sales)'!K$1)</f>
        <v>1.01745694852368</v>
      </c>
      <c r="L16" s="6">
        <f>SUMIFS('all sales summary'!$C$2:$C$2047,'all sales summary'!$A$2:$A$2047,'Overall sales (all sales)'!$A16,'all sales summary'!$B$2:$B$2047,'Overall sales (all sales)'!L$1)</f>
        <v>1.1064499586949701</v>
      </c>
      <c r="M16" s="6">
        <f>SUMIFS('all sales summary'!$C$2:$C$2047,'all sales summary'!$A$2:$A$2047,'Overall sales (all sales)'!$A16,'all sales summary'!$B$2:$B$2047,'Overall sales (all sales)'!M$1)</f>
        <v>1.25670692466033</v>
      </c>
      <c r="N16" s="6">
        <f>SUMIFS('all sales summary'!$C$2:$C$2047,'all sales summary'!$A$2:$A$2047,'Overall sales (all sales)'!$A16,'all sales summary'!$B$2:$B$2047,'Overall sales (all sales)'!N$1)</f>
        <v>0.89258133029490705</v>
      </c>
      <c r="O16" s="6">
        <f>SUMIFS('all sales summary'!$C$2:$C$2047,'all sales summary'!$A$2:$A$2047,'Overall sales (all sales)'!$A16,'all sales summary'!$B$2:$B$2047,'Overall sales (all sales)'!O$1)</f>
        <v>0.89733318025087005</v>
      </c>
      <c r="P16" s="6">
        <f>SUMIFS('all sales summary'!$C$2:$C$2047,'all sales summary'!$A$2:$A$2047,'Overall sales (all sales)'!$A16,'all sales summary'!$B$2:$B$2047,'Overall sales (all sales)'!P$1)</f>
        <v>0.75968711318972104</v>
      </c>
      <c r="Q16" s="6">
        <f>SUMIFS('all sales summary'!$C$2:$C$2047,'all sales summary'!$A$2:$A$2047,'Overall sales (all sales)'!$A16,'all sales summary'!$B$2:$B$2047,'Overall sales (all sales)'!Q$1)</f>
        <v>0.39127218357294302</v>
      </c>
      <c r="R16" s="6">
        <f>SUMIFS('all sales summary'!$C$2:$C$2047,'all sales summary'!$A$2:$A$2047,'Overall sales (all sales)'!$A16,'all sales summary'!$B$2:$B$2047,'Overall sales (all sales)'!R$1)</f>
        <v>0.48790757255743</v>
      </c>
      <c r="S16" s="6">
        <f>SUMIFS('all sales summary'!$C$2:$C$2047,'all sales summary'!$A$2:$A$2047,'Overall sales (all sales)'!$A16,'all sales summary'!$B$2:$B$2047,'Overall sales (all sales)'!S$1)</f>
        <v>0.56735523768051899</v>
      </c>
      <c r="T16" s="6">
        <f>SUMIFS('all sales summary'!$C$2:$C$2047,'all sales summary'!$A$2:$A$2047,'Overall sales (all sales)'!$A16,'all sales summary'!$B$2:$B$2047,'Overall sales (all sales)'!T$1)</f>
        <v>0.79613858497398804</v>
      </c>
      <c r="U16" s="6">
        <f>SUMIFS('all sales summary'!$C$2:$C$2047,'all sales summary'!$A$2:$A$2047,'Overall sales (all sales)'!$A16,'all sales summary'!$B$2:$B$2047,'Overall sales (all sales)'!U$1)</f>
        <v>0.913284340746782</v>
      </c>
      <c r="V16" s="6">
        <f>SUMIFS('all sales summary'!$C$2:$C$2047,'all sales summary'!$A$2:$A$2047,'Overall sales (all sales)'!$A16,'all sales summary'!$B$2:$B$2047,'Overall sales (all sales)'!V$1)</f>
        <v>0.86175194069374605</v>
      </c>
      <c r="W16" s="6">
        <f>SUMIFS('all sales summary'!$C$2:$C$2047,'all sales summary'!$A$2:$A$2047,'Overall sales (all sales)'!$A16,'all sales summary'!$B$2:$B$2047,'Overall sales (all sales)'!W$1)</f>
        <v>0.73861640234691905</v>
      </c>
      <c r="X16" s="6">
        <f>SUMIFS('all sales summary'!$C$2:$C$2047,'all sales summary'!$A$2:$A$2047,'Overall sales (all sales)'!$A16,'all sales summary'!$B$2:$B$2047,'Overall sales (all sales)'!X$1)</f>
        <v>0.88194554159141902</v>
      </c>
      <c r="Y16" s="6">
        <f>SUMIFS('all sales summary'!$C$2:$C$2047,'all sales summary'!$A$2:$A$2047,'Overall sales (all sales)'!$A16,'all sales summary'!$B$2:$B$2047,'Overall sales (all sales)'!Y$1)</f>
        <v>0.86445375640271904</v>
      </c>
      <c r="Z16" s="6">
        <f>SUMIFS('all sales summary'!$C$2:$C$2047,'all sales summary'!$A$2:$A$2047,'Overall sales (all sales)'!$A16,'all sales summary'!$B$2:$B$2047,'Overall sales (all sales)'!Z$1)</f>
        <v>0.460688970674897</v>
      </c>
      <c r="AA16" s="6">
        <f>SUMIFS('all sales summary'!$C$2:$C$2047,'all sales summary'!$A$2:$A$2047,'Overall sales (all sales)'!$A16,'all sales summary'!$B$2:$B$2047,'Overall sales (all sales)'!AA$1)</f>
        <v>0.46151302413380402</v>
      </c>
      <c r="AB16" s="6">
        <f>SUMIFS('all sales summary'!$C$2:$C$2047,'all sales summary'!$A$2:$A$2047,'Overall sales (all sales)'!$A16,'all sales summary'!$B$2:$B$2047,'Overall sales (all sales)'!AB$1)</f>
        <v>0.59949554686116102</v>
      </c>
      <c r="AC16" s="6">
        <f>SUMIFS('all sales summary'!$C$2:$C$2047,'all sales summary'!$A$2:$A$2047,'Overall sales (all sales)'!$A16,'all sales summary'!$B$2:$B$2047,'Overall sales (all sales)'!AC$1)</f>
        <v>0.80670663041188995</v>
      </c>
      <c r="AD16" s="6">
        <f>SUMIFS('all sales summary'!$C$2:$C$2047,'all sales summary'!$A$2:$A$2047,'Overall sales (all sales)'!$A16,'all sales summary'!$B$2:$B$2047,'Overall sales (all sales)'!AD$1)</f>
        <v>0.95606459781085595</v>
      </c>
      <c r="AE16" s="6">
        <f>SUMIFS('all sales summary'!$C$2:$C$2047,'all sales summary'!$A$2:$A$2047,'Overall sales (all sales)'!$A16,'all sales summary'!$B$2:$B$2047,'Overall sales (all sales)'!AE$1)</f>
        <v>0.98586555891852001</v>
      </c>
      <c r="AF16" s="6">
        <f>SUMIFS('all sales summary'!$C$2:$C$2047,'all sales summary'!$A$2:$A$2047,'Overall sales (all sales)'!$A16,'all sales summary'!$B$2:$B$2047,'Overall sales (all sales)'!AF$1)</f>
        <v>1.00880854734243</v>
      </c>
      <c r="AG16" s="6">
        <f>SUMIFS('all sales summary'!$C$2:$C$2047,'all sales summary'!$A$2:$A$2047,'Overall sales (all sales)'!$A16,'all sales summary'!$B$2:$B$2047,'Overall sales (all sales)'!AG$1)</f>
        <v>1.06897441043037</v>
      </c>
      <c r="AH16" s="6">
        <f>SUMIFS('all sales summary'!$C$2:$C$2047,'all sales summary'!$A$2:$A$2047,'Overall sales (all sales)'!$A16,'all sales summary'!$B$2:$B$2047,'Overall sales (all sales)'!AH$1)</f>
        <v>1.0192147531970699</v>
      </c>
      <c r="AK16" t="s">
        <v>27</v>
      </c>
      <c r="AL16" s="6">
        <v>1.1447626195168501</v>
      </c>
    </row>
    <row r="17" spans="1:38" x14ac:dyDescent="0.3">
      <c r="A17" s="5" t="s">
        <v>22</v>
      </c>
      <c r="B17" s="6">
        <f>SUMIFS('all sales summary'!$C$2:$C$2047,'all sales summary'!$A$2:$A$2047,'Overall sales (all sales)'!$A17,'all sales summary'!$B$2:$B$2047,'Overall sales (all sales)'!B$1)</f>
        <v>0.87259769076929095</v>
      </c>
      <c r="C17" s="6">
        <f>SUMIFS('all sales summary'!$C$2:$C$2047,'all sales summary'!$A$2:$A$2047,'Overall sales (all sales)'!$A17,'all sales summary'!$B$2:$B$2047,'Overall sales (all sales)'!C$1)</f>
        <v>0.86455878910263595</v>
      </c>
      <c r="D17" s="6">
        <f>SUMIFS('all sales summary'!$C$2:$C$2047,'all sales summary'!$A$2:$A$2047,'Overall sales (all sales)'!$A17,'all sales summary'!$B$2:$B$2047,'Overall sales (all sales)'!D$1)</f>
        <v>1.0109814115666</v>
      </c>
      <c r="E17" s="6">
        <f>SUMIFS('all sales summary'!$C$2:$C$2047,'all sales summary'!$A$2:$A$2047,'Overall sales (all sales)'!$A17,'all sales summary'!$B$2:$B$2047,'Overall sales (all sales)'!E$1)</f>
        <v>0.99068128227023</v>
      </c>
      <c r="F17" s="6">
        <f>SUMIFS('all sales summary'!$C$2:$C$2047,'all sales summary'!$A$2:$A$2047,'Overall sales (all sales)'!$A17,'all sales summary'!$B$2:$B$2047,'Overall sales (all sales)'!F$1)</f>
        <v>1.01980199071446</v>
      </c>
      <c r="G17" s="6">
        <f>SUMIFS('all sales summary'!$C$2:$C$2047,'all sales summary'!$A$2:$A$2047,'Overall sales (all sales)'!$A17,'all sales summary'!$B$2:$B$2047,'Overall sales (all sales)'!G$1)</f>
        <v>0.98619883540160702</v>
      </c>
      <c r="H17" s="6">
        <f>SUMIFS('all sales summary'!$C$2:$C$2047,'all sales summary'!$A$2:$A$2047,'Overall sales (all sales)'!$A17,'all sales summary'!$B$2:$B$2047,'Overall sales (all sales)'!H$1)</f>
        <v>1.03080501513342</v>
      </c>
      <c r="I17" s="6">
        <f>SUMIFS('all sales summary'!$C$2:$C$2047,'all sales summary'!$A$2:$A$2047,'Overall sales (all sales)'!$A17,'all sales summary'!$B$2:$B$2047,'Overall sales (all sales)'!I$1)</f>
        <v>1.0215546414621</v>
      </c>
      <c r="J17" s="6">
        <f>SUMIFS('all sales summary'!$C$2:$C$2047,'all sales summary'!$A$2:$A$2047,'Overall sales (all sales)'!$A17,'all sales summary'!$B$2:$B$2047,'Overall sales (all sales)'!J$1)</f>
        <v>0.98181978293043304</v>
      </c>
      <c r="K17" s="6">
        <f>SUMIFS('all sales summary'!$C$2:$C$2047,'all sales summary'!$A$2:$A$2047,'Overall sales (all sales)'!$A17,'all sales summary'!$B$2:$B$2047,'Overall sales (all sales)'!K$1)</f>
        <v>1.02116359412595</v>
      </c>
      <c r="L17" s="6">
        <f>SUMIFS('all sales summary'!$C$2:$C$2047,'all sales summary'!$A$2:$A$2047,'Overall sales (all sales)'!$A17,'all sales summary'!$B$2:$B$2047,'Overall sales (all sales)'!L$1)</f>
        <v>1.06610519872347</v>
      </c>
      <c r="M17" s="6">
        <f>SUMIFS('all sales summary'!$C$2:$C$2047,'all sales summary'!$A$2:$A$2047,'Overall sales (all sales)'!$A17,'all sales summary'!$B$2:$B$2047,'Overall sales (all sales)'!M$1)</f>
        <v>1.1337317677998</v>
      </c>
      <c r="N17" s="6">
        <f>SUMIFS('all sales summary'!$C$2:$C$2047,'all sales summary'!$A$2:$A$2047,'Overall sales (all sales)'!$A17,'all sales summary'!$B$2:$B$2047,'Overall sales (all sales)'!N$1)</f>
        <v>0.91869482894487398</v>
      </c>
      <c r="O17" s="6">
        <f>SUMIFS('all sales summary'!$C$2:$C$2047,'all sales summary'!$A$2:$A$2047,'Overall sales (all sales)'!$A17,'all sales summary'!$B$2:$B$2047,'Overall sales (all sales)'!O$1)</f>
        <v>0.91682279061467398</v>
      </c>
      <c r="P17" s="6">
        <f>SUMIFS('all sales summary'!$C$2:$C$2047,'all sales summary'!$A$2:$A$2047,'Overall sales (all sales)'!$A17,'all sales summary'!$B$2:$B$2047,'Overall sales (all sales)'!P$1)</f>
        <v>0.859865751003418</v>
      </c>
      <c r="Q17" s="6">
        <f>SUMIFS('all sales summary'!$C$2:$C$2047,'all sales summary'!$A$2:$A$2047,'Overall sales (all sales)'!$A17,'all sales summary'!$B$2:$B$2047,'Overall sales (all sales)'!Q$1)</f>
        <v>0.53598119703478397</v>
      </c>
      <c r="R17" s="6">
        <f>SUMIFS('all sales summary'!$C$2:$C$2047,'all sales summary'!$A$2:$A$2047,'Overall sales (all sales)'!$A17,'all sales summary'!$B$2:$B$2047,'Overall sales (all sales)'!R$1)</f>
        <v>0.66772414024049398</v>
      </c>
      <c r="S17" s="6">
        <f>SUMIFS('all sales summary'!$C$2:$C$2047,'all sales summary'!$A$2:$A$2047,'Overall sales (all sales)'!$A17,'all sales summary'!$B$2:$B$2047,'Overall sales (all sales)'!S$1)</f>
        <v>0.79282922619227902</v>
      </c>
      <c r="T17" s="6">
        <f>SUMIFS('all sales summary'!$C$2:$C$2047,'all sales summary'!$A$2:$A$2047,'Overall sales (all sales)'!$A17,'all sales summary'!$B$2:$B$2047,'Overall sales (all sales)'!T$1)</f>
        <v>0.93957215856601195</v>
      </c>
      <c r="U17" s="6">
        <f>SUMIFS('all sales summary'!$C$2:$C$2047,'all sales summary'!$A$2:$A$2047,'Overall sales (all sales)'!$A17,'all sales summary'!$B$2:$B$2047,'Overall sales (all sales)'!U$1)</f>
        <v>0.96185635651021195</v>
      </c>
      <c r="V17" s="6">
        <f>SUMIFS('all sales summary'!$C$2:$C$2047,'all sales summary'!$A$2:$A$2047,'Overall sales (all sales)'!$A17,'all sales summary'!$B$2:$B$2047,'Overall sales (all sales)'!V$1)</f>
        <v>0.94504015072825398</v>
      </c>
      <c r="W17" s="6">
        <f>SUMIFS('all sales summary'!$C$2:$C$2047,'all sales summary'!$A$2:$A$2047,'Overall sales (all sales)'!$A17,'all sales summary'!$B$2:$B$2047,'Overall sales (all sales)'!W$1)</f>
        <v>0.96394448693228196</v>
      </c>
      <c r="X17" s="6">
        <f>SUMIFS('all sales summary'!$C$2:$C$2047,'all sales summary'!$A$2:$A$2047,'Overall sales (all sales)'!$A17,'all sales summary'!$B$2:$B$2047,'Overall sales (all sales)'!X$1)</f>
        <v>0.785479419113427</v>
      </c>
      <c r="Y17" s="6">
        <f>SUMIFS('all sales summary'!$C$2:$C$2047,'all sales summary'!$A$2:$A$2047,'Overall sales (all sales)'!$A17,'all sales summary'!$B$2:$B$2047,'Overall sales (all sales)'!Y$1)</f>
        <v>0.90283709488223496</v>
      </c>
      <c r="Z17" s="6">
        <f>SUMIFS('all sales summary'!$C$2:$C$2047,'all sales summary'!$A$2:$A$2047,'Overall sales (all sales)'!$A17,'all sales summary'!$B$2:$B$2047,'Overall sales (all sales)'!Z$1)</f>
        <v>0.59752248072146796</v>
      </c>
      <c r="AA17" s="6">
        <f>SUMIFS('all sales summary'!$C$2:$C$2047,'all sales summary'!$A$2:$A$2047,'Overall sales (all sales)'!$A17,'all sales summary'!$B$2:$B$2047,'Overall sales (all sales)'!AA$1)</f>
        <v>0.61523371809410399</v>
      </c>
      <c r="AB17" s="6">
        <f>SUMIFS('all sales summary'!$C$2:$C$2047,'all sales summary'!$A$2:$A$2047,'Overall sales (all sales)'!$A17,'all sales summary'!$B$2:$B$2047,'Overall sales (all sales)'!AB$1)</f>
        <v>0.78353276289931695</v>
      </c>
      <c r="AC17" s="6">
        <f>SUMIFS('all sales summary'!$C$2:$C$2047,'all sales summary'!$A$2:$A$2047,'Overall sales (all sales)'!$A17,'all sales summary'!$B$2:$B$2047,'Overall sales (all sales)'!AC$1)</f>
        <v>0.88657621945530196</v>
      </c>
      <c r="AD17" s="6">
        <f>SUMIFS('all sales summary'!$C$2:$C$2047,'all sales summary'!$A$2:$A$2047,'Overall sales (all sales)'!$A17,'all sales summary'!$B$2:$B$2047,'Overall sales (all sales)'!AD$1)</f>
        <v>0.98161822675647703</v>
      </c>
      <c r="AE17" s="6">
        <f>SUMIFS('all sales summary'!$C$2:$C$2047,'all sales summary'!$A$2:$A$2047,'Overall sales (all sales)'!$A17,'all sales summary'!$B$2:$B$2047,'Overall sales (all sales)'!AE$1)</f>
        <v>0.95664247563835303</v>
      </c>
      <c r="AF17" s="6">
        <f>SUMIFS('all sales summary'!$C$2:$C$2047,'all sales summary'!$A$2:$A$2047,'Overall sales (all sales)'!$A17,'all sales summary'!$B$2:$B$2047,'Overall sales (all sales)'!AF$1)</f>
        <v>1.0171478783458301</v>
      </c>
      <c r="AG17" s="6">
        <f>SUMIFS('all sales summary'!$C$2:$C$2047,'all sales summary'!$A$2:$A$2047,'Overall sales (all sales)'!$A17,'all sales summary'!$B$2:$B$2047,'Overall sales (all sales)'!AG$1)</f>
        <v>0.98862609189015305</v>
      </c>
      <c r="AH17" s="6">
        <f>SUMIFS('all sales summary'!$C$2:$C$2047,'all sales summary'!$A$2:$A$2047,'Overall sales (all sales)'!$A17,'all sales summary'!$B$2:$B$2047,'Overall sales (all sales)'!AH$1)</f>
        <v>0.97873719531652603</v>
      </c>
      <c r="AK17" t="s">
        <v>64</v>
      </c>
      <c r="AL17" s="6">
        <v>1.13580525445271</v>
      </c>
    </row>
    <row r="18" spans="1:38" x14ac:dyDescent="0.3">
      <c r="A18" s="5" t="s">
        <v>23</v>
      </c>
      <c r="B18" s="6">
        <f>SUMIFS('all sales summary'!$C$2:$C$2047,'all sales summary'!$A$2:$A$2047,'Overall sales (all sales)'!$A18,'all sales summary'!$B$2:$B$2047,'Overall sales (all sales)'!B$1)</f>
        <v>0.86041439803089903</v>
      </c>
      <c r="C18" s="6">
        <f>SUMIFS('all sales summary'!$C$2:$C$2047,'all sales summary'!$A$2:$A$2047,'Overall sales (all sales)'!$A18,'all sales summary'!$B$2:$B$2047,'Overall sales (all sales)'!C$1)</f>
        <v>0.89119509834548705</v>
      </c>
      <c r="D18" s="6">
        <f>SUMIFS('all sales summary'!$C$2:$C$2047,'all sales summary'!$A$2:$A$2047,'Overall sales (all sales)'!$A18,'all sales summary'!$B$2:$B$2047,'Overall sales (all sales)'!D$1)</f>
        <v>1.0489412257377999</v>
      </c>
      <c r="E18" s="6">
        <f>SUMIFS('all sales summary'!$C$2:$C$2047,'all sales summary'!$A$2:$A$2047,'Overall sales (all sales)'!$A18,'all sales summary'!$B$2:$B$2047,'Overall sales (all sales)'!E$1)</f>
        <v>1.0028898493301801</v>
      </c>
      <c r="F18" s="6">
        <f>SUMIFS('all sales summary'!$C$2:$C$2047,'all sales summary'!$A$2:$A$2047,'Overall sales (all sales)'!$A18,'all sales summary'!$B$2:$B$2047,'Overall sales (all sales)'!F$1)</f>
        <v>1.06325209241945</v>
      </c>
      <c r="G18" s="6">
        <f>SUMIFS('all sales summary'!$C$2:$C$2047,'all sales summary'!$A$2:$A$2047,'Overall sales (all sales)'!$A18,'all sales summary'!$B$2:$B$2047,'Overall sales (all sales)'!G$1)</f>
        <v>0.98878217577683403</v>
      </c>
      <c r="H18" s="6">
        <f>SUMIFS('all sales summary'!$C$2:$C$2047,'all sales summary'!$A$2:$A$2047,'Overall sales (all sales)'!$A18,'all sales summary'!$B$2:$B$2047,'Overall sales (all sales)'!H$1)</f>
        <v>0.99685643436757299</v>
      </c>
      <c r="I18" s="6">
        <f>SUMIFS('all sales summary'!$C$2:$C$2047,'all sales summary'!$A$2:$A$2047,'Overall sales (all sales)'!$A18,'all sales summary'!$B$2:$B$2047,'Overall sales (all sales)'!I$1)</f>
        <v>0.98173456455237995</v>
      </c>
      <c r="J18" s="6">
        <f>SUMIFS('all sales summary'!$C$2:$C$2047,'all sales summary'!$A$2:$A$2047,'Overall sales (all sales)'!$A18,'all sales summary'!$B$2:$B$2047,'Overall sales (all sales)'!J$1)</f>
        <v>0.97210332483165796</v>
      </c>
      <c r="K18" s="6">
        <f>SUMIFS('all sales summary'!$C$2:$C$2047,'all sales summary'!$A$2:$A$2047,'Overall sales (all sales)'!$A18,'all sales summary'!$B$2:$B$2047,'Overall sales (all sales)'!K$1)</f>
        <v>1.01135048599751</v>
      </c>
      <c r="L18" s="6">
        <f>SUMIFS('all sales summary'!$C$2:$C$2047,'all sales summary'!$A$2:$A$2047,'Overall sales (all sales)'!$A18,'all sales summary'!$B$2:$B$2047,'Overall sales (all sales)'!L$1)</f>
        <v>1.05347601550725</v>
      </c>
      <c r="M18" s="6">
        <f>SUMIFS('all sales summary'!$C$2:$C$2047,'all sales summary'!$A$2:$A$2047,'Overall sales (all sales)'!$A18,'all sales summary'!$B$2:$B$2047,'Overall sales (all sales)'!M$1)</f>
        <v>1.1290043351029699</v>
      </c>
      <c r="N18" s="6">
        <f>SUMIFS('all sales summary'!$C$2:$C$2047,'all sales summary'!$A$2:$A$2047,'Overall sales (all sales)'!$A18,'all sales summary'!$B$2:$B$2047,'Overall sales (all sales)'!N$1)</f>
        <v>0.92659422767238397</v>
      </c>
      <c r="O18" s="6">
        <f>SUMIFS('all sales summary'!$C$2:$C$2047,'all sales summary'!$A$2:$A$2047,'Overall sales (all sales)'!$A18,'all sales summary'!$B$2:$B$2047,'Overall sales (all sales)'!O$1)</f>
        <v>0.94945272021250204</v>
      </c>
      <c r="P18" s="6">
        <f>SUMIFS('all sales summary'!$C$2:$C$2047,'all sales summary'!$A$2:$A$2047,'Overall sales (all sales)'!$A18,'all sales summary'!$B$2:$B$2047,'Overall sales (all sales)'!P$1)</f>
        <v>0.88437003222405797</v>
      </c>
      <c r="Q18" s="6">
        <f>SUMIFS('all sales summary'!$C$2:$C$2047,'all sales summary'!$A$2:$A$2047,'Overall sales (all sales)'!$A18,'all sales summary'!$B$2:$B$2047,'Overall sales (all sales)'!Q$1)</f>
        <v>0.54268893937928198</v>
      </c>
      <c r="R18" s="6">
        <f>SUMIFS('all sales summary'!$C$2:$C$2047,'all sales summary'!$A$2:$A$2047,'Overall sales (all sales)'!$A18,'all sales summary'!$B$2:$B$2047,'Overall sales (all sales)'!R$1)</f>
        <v>0.67520802469314101</v>
      </c>
      <c r="S18" s="6">
        <f>SUMIFS('all sales summary'!$C$2:$C$2047,'all sales summary'!$A$2:$A$2047,'Overall sales (all sales)'!$A18,'all sales summary'!$B$2:$B$2047,'Overall sales (all sales)'!S$1)</f>
        <v>0.81804604534256198</v>
      </c>
      <c r="T18" s="6">
        <f>SUMIFS('all sales summary'!$C$2:$C$2047,'all sales summary'!$A$2:$A$2047,'Overall sales (all sales)'!$A18,'all sales summary'!$B$2:$B$2047,'Overall sales (all sales)'!T$1)</f>
        <v>0.95603792853140401</v>
      </c>
      <c r="U18" s="6">
        <f>SUMIFS('all sales summary'!$C$2:$C$2047,'all sales summary'!$A$2:$A$2047,'Overall sales (all sales)'!$A18,'all sales summary'!$B$2:$B$2047,'Overall sales (all sales)'!U$1)</f>
        <v>0.97431870342925397</v>
      </c>
      <c r="V18" s="6">
        <f>SUMIFS('all sales summary'!$C$2:$C$2047,'all sales summary'!$A$2:$A$2047,'Overall sales (all sales)'!$A18,'all sales summary'!$B$2:$B$2047,'Overall sales (all sales)'!V$1)</f>
        <v>0.96573494168334895</v>
      </c>
      <c r="W18" s="6">
        <f>SUMIFS('all sales summary'!$C$2:$C$2047,'all sales summary'!$A$2:$A$2047,'Overall sales (all sales)'!$A18,'all sales summary'!$B$2:$B$2047,'Overall sales (all sales)'!W$1)</f>
        <v>0.97740507437075697</v>
      </c>
      <c r="X18" s="6">
        <f>SUMIFS('all sales summary'!$C$2:$C$2047,'all sales summary'!$A$2:$A$2047,'Overall sales (all sales)'!$A18,'all sales summary'!$B$2:$B$2047,'Overall sales (all sales)'!X$1)</f>
        <v>0.78914964749595895</v>
      </c>
      <c r="Y18" s="6">
        <f>SUMIFS('all sales summary'!$C$2:$C$2047,'all sales summary'!$A$2:$A$2047,'Overall sales (all sales)'!$A18,'all sales summary'!$B$2:$B$2047,'Overall sales (all sales)'!Y$1)</f>
        <v>1.01961860952379</v>
      </c>
      <c r="Z18" s="6">
        <f>SUMIFS('all sales summary'!$C$2:$C$2047,'all sales summary'!$A$2:$A$2047,'Overall sales (all sales)'!$A18,'all sales summary'!$B$2:$B$2047,'Overall sales (all sales)'!Z$1)</f>
        <v>0.63528944215114902</v>
      </c>
      <c r="AA18" s="6">
        <f>SUMIFS('all sales summary'!$C$2:$C$2047,'all sales summary'!$A$2:$A$2047,'Overall sales (all sales)'!$A18,'all sales summary'!$B$2:$B$2047,'Overall sales (all sales)'!AA$1)</f>
        <v>0.65724934871219498</v>
      </c>
      <c r="AB18" s="6">
        <f>SUMIFS('all sales summary'!$C$2:$C$2047,'all sales summary'!$A$2:$A$2047,'Overall sales (all sales)'!$A18,'all sales summary'!$B$2:$B$2047,'Overall sales (all sales)'!AB$1)</f>
        <v>0.83715505267225498</v>
      </c>
      <c r="AC18" s="6">
        <f>SUMIFS('all sales summary'!$C$2:$C$2047,'all sales summary'!$A$2:$A$2047,'Overall sales (all sales)'!$A18,'all sales summary'!$B$2:$B$2047,'Overall sales (all sales)'!AC$1)</f>
        <v>0.98909582684699304</v>
      </c>
      <c r="AD18" s="6">
        <f>SUMIFS('all sales summary'!$C$2:$C$2047,'all sales summary'!$A$2:$A$2047,'Overall sales (all sales)'!$A18,'all sales summary'!$B$2:$B$2047,'Overall sales (all sales)'!AD$1)</f>
        <v>1.07168911727984</v>
      </c>
      <c r="AE18" s="6">
        <f>SUMIFS('all sales summary'!$C$2:$C$2047,'all sales summary'!$A$2:$A$2047,'Overall sales (all sales)'!$A18,'all sales summary'!$B$2:$B$2047,'Overall sales (all sales)'!AE$1)</f>
        <v>1.0295678053225401</v>
      </c>
      <c r="AF18" s="6">
        <f>SUMIFS('all sales summary'!$C$2:$C$2047,'all sales summary'!$A$2:$A$2047,'Overall sales (all sales)'!$A18,'all sales summary'!$B$2:$B$2047,'Overall sales (all sales)'!AF$1)</f>
        <v>1.09333564729968</v>
      </c>
      <c r="AG18" s="6">
        <f>SUMIFS('all sales summary'!$C$2:$C$2047,'all sales summary'!$A$2:$A$2047,'Overall sales (all sales)'!$A18,'all sales summary'!$B$2:$B$2047,'Overall sales (all sales)'!AG$1)</f>
        <v>1.0683757271083301</v>
      </c>
      <c r="AH18" s="6">
        <f>SUMIFS('all sales summary'!$C$2:$C$2047,'all sales summary'!$A$2:$A$2047,'Overall sales (all sales)'!$A18,'all sales summary'!$B$2:$B$2047,'Overall sales (all sales)'!AH$1)</f>
        <v>1.06286849901633</v>
      </c>
      <c r="AK18" t="s">
        <v>36</v>
      </c>
      <c r="AL18" s="6">
        <v>1.1286054697830199</v>
      </c>
    </row>
    <row r="19" spans="1:38" x14ac:dyDescent="0.3">
      <c r="A19" s="5" t="s">
        <v>24</v>
      </c>
      <c r="B19" s="6">
        <f>SUMIFS('all sales summary'!$C$2:$C$2047,'all sales summary'!$A$2:$A$2047,'Overall sales (all sales)'!$A19,'all sales summary'!$B$2:$B$2047,'Overall sales (all sales)'!B$1)</f>
        <v>1.0548401769143201</v>
      </c>
      <c r="C19" s="6">
        <f>SUMIFS('all sales summary'!$C$2:$C$2047,'all sales summary'!$A$2:$A$2047,'Overall sales (all sales)'!$A19,'all sales summary'!$B$2:$B$2047,'Overall sales (all sales)'!C$1)</f>
        <v>0.88013795215270196</v>
      </c>
      <c r="D19" s="6">
        <f>SUMIFS('all sales summary'!$C$2:$C$2047,'all sales summary'!$A$2:$A$2047,'Overall sales (all sales)'!$A19,'all sales summary'!$B$2:$B$2047,'Overall sales (all sales)'!D$1)</f>
        <v>1.01035124657474</v>
      </c>
      <c r="E19" s="6">
        <f>SUMIFS('all sales summary'!$C$2:$C$2047,'all sales summary'!$A$2:$A$2047,'Overall sales (all sales)'!$A19,'all sales summary'!$B$2:$B$2047,'Overall sales (all sales)'!E$1)</f>
        <v>1.0229555271298101</v>
      </c>
      <c r="F19" s="6">
        <f>SUMIFS('all sales summary'!$C$2:$C$2047,'all sales summary'!$A$2:$A$2047,'Overall sales (all sales)'!$A19,'all sales summary'!$B$2:$B$2047,'Overall sales (all sales)'!F$1)</f>
        <v>1.1050554021824901</v>
      </c>
      <c r="G19" s="6">
        <f>SUMIFS('all sales summary'!$C$2:$C$2047,'all sales summary'!$A$2:$A$2047,'Overall sales (all sales)'!$A19,'all sales summary'!$B$2:$B$2047,'Overall sales (all sales)'!G$1)</f>
        <v>0.99006204913593499</v>
      </c>
      <c r="H19" s="6">
        <f>SUMIFS('all sales summary'!$C$2:$C$2047,'all sales summary'!$A$2:$A$2047,'Overall sales (all sales)'!$A19,'all sales summary'!$B$2:$B$2047,'Overall sales (all sales)'!H$1)</f>
        <v>1.0330518485672</v>
      </c>
      <c r="I19" s="6">
        <f>SUMIFS('all sales summary'!$C$2:$C$2047,'all sales summary'!$A$2:$A$2047,'Overall sales (all sales)'!$A19,'all sales summary'!$B$2:$B$2047,'Overall sales (all sales)'!I$1)</f>
        <v>1.0134225741934699</v>
      </c>
      <c r="J19" s="6">
        <f>SUMIFS('all sales summary'!$C$2:$C$2047,'all sales summary'!$A$2:$A$2047,'Overall sales (all sales)'!$A19,'all sales summary'!$B$2:$B$2047,'Overall sales (all sales)'!J$1)</f>
        <v>0.97631659931099701</v>
      </c>
      <c r="K19" s="6">
        <f>SUMIFS('all sales summary'!$C$2:$C$2047,'all sales summary'!$A$2:$A$2047,'Overall sales (all sales)'!$A19,'all sales summary'!$B$2:$B$2047,'Overall sales (all sales)'!K$1)</f>
        <v>0.94962235443672904</v>
      </c>
      <c r="L19" s="6">
        <f>SUMIFS('all sales summary'!$C$2:$C$2047,'all sales summary'!$A$2:$A$2047,'Overall sales (all sales)'!$A19,'all sales summary'!$B$2:$B$2047,'Overall sales (all sales)'!L$1)</f>
        <v>0.91774166115991695</v>
      </c>
      <c r="M19" s="6">
        <f>SUMIFS('all sales summary'!$C$2:$C$2047,'all sales summary'!$A$2:$A$2047,'Overall sales (all sales)'!$A19,'all sales summary'!$B$2:$B$2047,'Overall sales (all sales)'!M$1)</f>
        <v>1.04644260824168</v>
      </c>
      <c r="N19" s="6">
        <f>SUMIFS('all sales summary'!$C$2:$C$2047,'all sales summary'!$A$2:$A$2047,'Overall sales (all sales)'!$A19,'all sales summary'!$B$2:$B$2047,'Overall sales (all sales)'!N$1)</f>
        <v>1.0026640694225599</v>
      </c>
      <c r="O19" s="6">
        <f>SUMIFS('all sales summary'!$C$2:$C$2047,'all sales summary'!$A$2:$A$2047,'Overall sales (all sales)'!$A19,'all sales summary'!$B$2:$B$2047,'Overall sales (all sales)'!O$1)</f>
        <v>0.90471334748226995</v>
      </c>
      <c r="P19" s="6">
        <f>SUMIFS('all sales summary'!$C$2:$C$2047,'all sales summary'!$A$2:$A$2047,'Overall sales (all sales)'!$A19,'all sales summary'!$B$2:$B$2047,'Overall sales (all sales)'!P$1)</f>
        <v>0.68893904749286905</v>
      </c>
      <c r="Q19" s="6">
        <f>SUMIFS('all sales summary'!$C$2:$C$2047,'all sales summary'!$A$2:$A$2047,'Overall sales (all sales)'!$A19,'all sales summary'!$B$2:$B$2047,'Overall sales (all sales)'!Q$1)</f>
        <v>0.421789370506234</v>
      </c>
      <c r="R19" s="6">
        <f>SUMIFS('all sales summary'!$C$2:$C$2047,'all sales summary'!$A$2:$A$2047,'Overall sales (all sales)'!$A19,'all sales summary'!$B$2:$B$2047,'Overall sales (all sales)'!R$1)</f>
        <v>0.51356209671675601</v>
      </c>
      <c r="S19" s="6">
        <f>SUMIFS('all sales summary'!$C$2:$C$2047,'all sales summary'!$A$2:$A$2047,'Overall sales (all sales)'!$A19,'all sales summary'!$B$2:$B$2047,'Overall sales (all sales)'!S$1)</f>
        <v>0.61533150810164905</v>
      </c>
      <c r="T19" s="6">
        <f>SUMIFS('all sales summary'!$C$2:$C$2047,'all sales summary'!$A$2:$A$2047,'Overall sales (all sales)'!$A19,'all sales summary'!$B$2:$B$2047,'Overall sales (all sales)'!T$1)</f>
        <v>0.69172873534288004</v>
      </c>
      <c r="U19" s="6">
        <f>SUMIFS('all sales summary'!$C$2:$C$2047,'all sales summary'!$A$2:$A$2047,'Overall sales (all sales)'!$A19,'all sales summary'!$B$2:$B$2047,'Overall sales (all sales)'!U$1)</f>
        <v>0.69997541819672104</v>
      </c>
      <c r="V19" s="6">
        <f>SUMIFS('all sales summary'!$C$2:$C$2047,'all sales summary'!$A$2:$A$2047,'Overall sales (all sales)'!$A19,'all sales summary'!$B$2:$B$2047,'Overall sales (all sales)'!V$1)</f>
        <v>0.65952590725423899</v>
      </c>
      <c r="W19" s="6">
        <f>SUMIFS('all sales summary'!$C$2:$C$2047,'all sales summary'!$A$2:$A$2047,'Overall sales (all sales)'!$A19,'all sales summary'!$B$2:$B$2047,'Overall sales (all sales)'!W$1)</f>
        <v>0.71597054446643305</v>
      </c>
      <c r="X19" s="6">
        <f>SUMIFS('all sales summary'!$C$2:$C$2047,'all sales summary'!$A$2:$A$2047,'Overall sales (all sales)'!$A19,'all sales summary'!$B$2:$B$2047,'Overall sales (all sales)'!X$1)</f>
        <v>0.58615216894026301</v>
      </c>
      <c r="Y19" s="6">
        <f>SUMIFS('all sales summary'!$C$2:$C$2047,'all sales summary'!$A$2:$A$2047,'Overall sales (all sales)'!$A19,'all sales summary'!$B$2:$B$2047,'Overall sales (all sales)'!Y$1)</f>
        <v>0.77054307978687597</v>
      </c>
      <c r="Z19" s="6">
        <f>SUMIFS('all sales summary'!$C$2:$C$2047,'all sales summary'!$A$2:$A$2047,'Overall sales (all sales)'!$A19,'all sales summary'!$B$2:$B$2047,'Overall sales (all sales)'!Z$1)</f>
        <v>0.46221205536572302</v>
      </c>
      <c r="AA19" s="6">
        <f>SUMIFS('all sales summary'!$C$2:$C$2047,'all sales summary'!$A$2:$A$2047,'Overall sales (all sales)'!$A19,'all sales summary'!$B$2:$B$2047,'Overall sales (all sales)'!AA$1)</f>
        <v>0.45877195999696402</v>
      </c>
      <c r="AB19" s="6">
        <f>SUMIFS('all sales summary'!$C$2:$C$2047,'all sales summary'!$A$2:$A$2047,'Overall sales (all sales)'!$A19,'all sales summary'!$B$2:$B$2047,'Overall sales (all sales)'!AB$1)</f>
        <v>0.56783686672691003</v>
      </c>
      <c r="AC19" s="6">
        <f>SUMIFS('all sales summary'!$C$2:$C$2047,'all sales summary'!$A$2:$A$2047,'Overall sales (all sales)'!$A19,'all sales summary'!$B$2:$B$2047,'Overall sales (all sales)'!AC$1)</f>
        <v>0.66675600071452301</v>
      </c>
      <c r="AD19" s="6">
        <f>SUMIFS('all sales summary'!$C$2:$C$2047,'all sales summary'!$A$2:$A$2047,'Overall sales (all sales)'!$A19,'all sales summary'!$B$2:$B$2047,'Overall sales (all sales)'!AD$1)</f>
        <v>0.76206182721031201</v>
      </c>
      <c r="AE19" s="6">
        <f>SUMIFS('all sales summary'!$C$2:$C$2047,'all sales summary'!$A$2:$A$2047,'Overall sales (all sales)'!$A19,'all sales summary'!$B$2:$B$2047,'Overall sales (all sales)'!AE$1)</f>
        <v>0.725184554011713</v>
      </c>
      <c r="AF19" s="6">
        <f>SUMIFS('all sales summary'!$C$2:$C$2047,'all sales summary'!$A$2:$A$2047,'Overall sales (all sales)'!$A19,'all sales summary'!$B$2:$B$2047,'Overall sales (all sales)'!AF$1)</f>
        <v>0.75933990708365695</v>
      </c>
      <c r="AG19" s="6">
        <f>SUMIFS('all sales summary'!$C$2:$C$2047,'all sales summary'!$A$2:$A$2047,'Overall sales (all sales)'!$A19,'all sales summary'!$B$2:$B$2047,'Overall sales (all sales)'!AG$1)</f>
        <v>0.75306812474390605</v>
      </c>
      <c r="AH19" s="6">
        <f>SUMIFS('all sales summary'!$C$2:$C$2047,'all sales summary'!$A$2:$A$2047,'Overall sales (all sales)'!$A19,'all sales summary'!$B$2:$B$2047,'Overall sales (all sales)'!AH$1)</f>
        <v>0.75587185816658697</v>
      </c>
      <c r="AK19" t="s">
        <v>32</v>
      </c>
      <c r="AL19" s="6">
        <v>1.1273758193183201</v>
      </c>
    </row>
    <row r="20" spans="1:38" x14ac:dyDescent="0.3">
      <c r="A20" s="5" t="s">
        <v>25</v>
      </c>
      <c r="B20" s="6">
        <f>SUMIFS('all sales summary'!$C$2:$C$2047,'all sales summary'!$A$2:$A$2047,'Overall sales (all sales)'!$A20,'all sales summary'!$B$2:$B$2047,'Overall sales (all sales)'!B$1)</f>
        <v>0.846315309345956</v>
      </c>
      <c r="C20" s="6">
        <f>SUMIFS('all sales summary'!$C$2:$C$2047,'all sales summary'!$A$2:$A$2047,'Overall sales (all sales)'!$A20,'all sales summary'!$B$2:$B$2047,'Overall sales (all sales)'!C$1)</f>
        <v>0.85955701152260799</v>
      </c>
      <c r="D20" s="6">
        <f>SUMIFS('all sales summary'!$C$2:$C$2047,'all sales summary'!$A$2:$A$2047,'Overall sales (all sales)'!$A20,'all sales summary'!$B$2:$B$2047,'Overall sales (all sales)'!D$1)</f>
        <v>1.0567801334075999</v>
      </c>
      <c r="E20" s="6">
        <f>SUMIFS('all sales summary'!$C$2:$C$2047,'all sales summary'!$A$2:$A$2047,'Overall sales (all sales)'!$A20,'all sales summary'!$B$2:$B$2047,'Overall sales (all sales)'!E$1)</f>
        <v>0.98264609749591603</v>
      </c>
      <c r="F20" s="6">
        <f>SUMIFS('all sales summary'!$C$2:$C$2047,'all sales summary'!$A$2:$A$2047,'Overall sales (all sales)'!$A20,'all sales summary'!$B$2:$B$2047,'Overall sales (all sales)'!F$1)</f>
        <v>1.03516026328264</v>
      </c>
      <c r="G20" s="6">
        <f>SUMIFS('all sales summary'!$C$2:$C$2047,'all sales summary'!$A$2:$A$2047,'Overall sales (all sales)'!$A20,'all sales summary'!$B$2:$B$2047,'Overall sales (all sales)'!G$1)</f>
        <v>0.97312927175001296</v>
      </c>
      <c r="H20" s="6">
        <f>SUMIFS('all sales summary'!$C$2:$C$2047,'all sales summary'!$A$2:$A$2047,'Overall sales (all sales)'!$A20,'all sales summary'!$B$2:$B$2047,'Overall sales (all sales)'!H$1)</f>
        <v>0.99430562343129603</v>
      </c>
      <c r="I20" s="6">
        <f>SUMIFS('all sales summary'!$C$2:$C$2047,'all sales summary'!$A$2:$A$2047,'Overall sales (all sales)'!$A20,'all sales summary'!$B$2:$B$2047,'Overall sales (all sales)'!I$1)</f>
        <v>0.99119915723694896</v>
      </c>
      <c r="J20" s="6">
        <f>SUMIFS('all sales summary'!$C$2:$C$2047,'all sales summary'!$A$2:$A$2047,'Overall sales (all sales)'!$A20,'all sales summary'!$B$2:$B$2047,'Overall sales (all sales)'!J$1)</f>
        <v>0.96007963678590102</v>
      </c>
      <c r="K20" s="6">
        <f>SUMIFS('all sales summary'!$C$2:$C$2047,'all sales summary'!$A$2:$A$2047,'Overall sales (all sales)'!$A20,'all sales summary'!$B$2:$B$2047,'Overall sales (all sales)'!K$1)</f>
        <v>1.02276220421163</v>
      </c>
      <c r="L20" s="6">
        <f>SUMIFS('all sales summary'!$C$2:$C$2047,'all sales summary'!$A$2:$A$2047,'Overall sales (all sales)'!$A20,'all sales summary'!$B$2:$B$2047,'Overall sales (all sales)'!L$1)</f>
        <v>1.06234359877224</v>
      </c>
      <c r="M20" s="6">
        <f>SUMIFS('all sales summary'!$C$2:$C$2047,'all sales summary'!$A$2:$A$2047,'Overall sales (all sales)'!$A20,'all sales summary'!$B$2:$B$2047,'Overall sales (all sales)'!M$1)</f>
        <v>1.2157216927572501</v>
      </c>
      <c r="N20" s="6">
        <f>SUMIFS('all sales summary'!$C$2:$C$2047,'all sales summary'!$A$2:$A$2047,'Overall sales (all sales)'!$A20,'all sales summary'!$B$2:$B$2047,'Overall sales (all sales)'!N$1)</f>
        <v>0.90900753636147202</v>
      </c>
      <c r="O20" s="6">
        <f>SUMIFS('all sales summary'!$C$2:$C$2047,'all sales summary'!$A$2:$A$2047,'Overall sales (all sales)'!$A20,'all sales summary'!$B$2:$B$2047,'Overall sales (all sales)'!O$1)</f>
        <v>0.93018230363644605</v>
      </c>
      <c r="P20" s="6">
        <f>SUMIFS('all sales summary'!$C$2:$C$2047,'all sales summary'!$A$2:$A$2047,'Overall sales (all sales)'!$A20,'all sales summary'!$B$2:$B$2047,'Overall sales (all sales)'!P$1)</f>
        <v>0.83697815468793701</v>
      </c>
      <c r="Q20" s="6">
        <f>SUMIFS('all sales summary'!$C$2:$C$2047,'all sales summary'!$A$2:$A$2047,'Overall sales (all sales)'!$A20,'all sales summary'!$B$2:$B$2047,'Overall sales (all sales)'!Q$1)</f>
        <v>0.50037875422895595</v>
      </c>
      <c r="R20" s="6">
        <f>SUMIFS('all sales summary'!$C$2:$C$2047,'all sales summary'!$A$2:$A$2047,'Overall sales (all sales)'!$A20,'all sales summary'!$B$2:$B$2047,'Overall sales (all sales)'!R$1)</f>
        <v>0.64700418013992</v>
      </c>
      <c r="S20" s="6">
        <f>SUMIFS('all sales summary'!$C$2:$C$2047,'all sales summary'!$A$2:$A$2047,'Overall sales (all sales)'!$A20,'all sales summary'!$B$2:$B$2047,'Overall sales (all sales)'!S$1)</f>
        <v>0.84934492779430504</v>
      </c>
      <c r="T20" s="6">
        <f>SUMIFS('all sales summary'!$C$2:$C$2047,'all sales summary'!$A$2:$A$2047,'Overall sales (all sales)'!$A20,'all sales summary'!$B$2:$B$2047,'Overall sales (all sales)'!T$1)</f>
        <v>1.03261924723998</v>
      </c>
      <c r="U20" s="6">
        <f>SUMIFS('all sales summary'!$C$2:$C$2047,'all sales summary'!$A$2:$A$2047,'Overall sales (all sales)'!$A20,'all sales summary'!$B$2:$B$2047,'Overall sales (all sales)'!U$1)</f>
        <v>1.05222848115081</v>
      </c>
      <c r="V20" s="6">
        <f>SUMIFS('all sales summary'!$C$2:$C$2047,'all sales summary'!$A$2:$A$2047,'Overall sales (all sales)'!$A20,'all sales summary'!$B$2:$B$2047,'Overall sales (all sales)'!V$1)</f>
        <v>0.99841514920081198</v>
      </c>
      <c r="W20" s="6">
        <f>SUMIFS('all sales summary'!$C$2:$C$2047,'all sales summary'!$A$2:$A$2047,'Overall sales (all sales)'!$A20,'all sales summary'!$B$2:$B$2047,'Overall sales (all sales)'!W$1)</f>
        <v>1.06216085068944</v>
      </c>
      <c r="X20" s="6">
        <f>SUMIFS('all sales summary'!$C$2:$C$2047,'all sales summary'!$A$2:$A$2047,'Overall sales (all sales)'!$A20,'all sales summary'!$B$2:$B$2047,'Overall sales (all sales)'!X$1)</f>
        <v>0.80237365506460501</v>
      </c>
      <c r="Y20" s="6">
        <f>SUMIFS('all sales summary'!$C$2:$C$2047,'all sales summary'!$A$2:$A$2047,'Overall sales (all sales)'!$A20,'all sales summary'!$B$2:$B$2047,'Overall sales (all sales)'!Y$1)</f>
        <v>1.14189513450547</v>
      </c>
      <c r="Z20" s="6">
        <f>SUMIFS('all sales summary'!$C$2:$C$2047,'all sales summary'!$A$2:$A$2047,'Overall sales (all sales)'!$A20,'all sales summary'!$B$2:$B$2047,'Overall sales (all sales)'!Z$1)</f>
        <v>0.62197665640801103</v>
      </c>
      <c r="AA20" s="6">
        <f>SUMIFS('all sales summary'!$C$2:$C$2047,'all sales summary'!$A$2:$A$2047,'Overall sales (all sales)'!$A20,'all sales summary'!$B$2:$B$2047,'Overall sales (all sales)'!AA$1)</f>
        <v>0.66336547293360704</v>
      </c>
      <c r="AB20" s="6">
        <f>SUMIFS('all sales summary'!$C$2:$C$2047,'all sales summary'!$A$2:$A$2047,'Overall sales (all sales)'!$A20,'all sales summary'!$B$2:$B$2047,'Overall sales (all sales)'!AB$1)</f>
        <v>0.822356115089941</v>
      </c>
      <c r="AC20" s="6">
        <f>SUMIFS('all sales summary'!$C$2:$C$2047,'all sales summary'!$A$2:$A$2047,'Overall sales (all sales)'!$A20,'all sales summary'!$B$2:$B$2047,'Overall sales (all sales)'!AC$1)</f>
        <v>1.0164739342945399</v>
      </c>
      <c r="AD20" s="6">
        <f>SUMIFS('all sales summary'!$C$2:$C$2047,'all sales summary'!$A$2:$A$2047,'Overall sales (all sales)'!$A20,'all sales summary'!$B$2:$B$2047,'Overall sales (all sales)'!AD$1)</f>
        <v>1.1114949532498299</v>
      </c>
      <c r="AE20" s="6">
        <f>SUMIFS('all sales summary'!$C$2:$C$2047,'all sales summary'!$A$2:$A$2047,'Overall sales (all sales)'!$A20,'all sales summary'!$B$2:$B$2047,'Overall sales (all sales)'!AE$1)</f>
        <v>1.03107648833927</v>
      </c>
      <c r="AF20" s="6">
        <f>SUMIFS('all sales summary'!$C$2:$C$2047,'all sales summary'!$A$2:$A$2047,'Overall sales (all sales)'!$A20,'all sales summary'!$B$2:$B$2047,'Overall sales (all sales)'!AF$1)</f>
        <v>1.0741980323926701</v>
      </c>
      <c r="AG20" s="6">
        <f>SUMIFS('all sales summary'!$C$2:$C$2047,'all sales summary'!$A$2:$A$2047,'Overall sales (all sales)'!$A20,'all sales summary'!$B$2:$B$2047,'Overall sales (all sales)'!AG$1)</f>
        <v>1.06837735515411</v>
      </c>
      <c r="AH20" s="6">
        <f>SUMIFS('all sales summary'!$C$2:$C$2047,'all sales summary'!$A$2:$A$2047,'Overall sales (all sales)'!$A20,'all sales summary'!$B$2:$B$2047,'Overall sales (all sales)'!AH$1)</f>
        <v>1.04078386446924</v>
      </c>
      <c r="AK20" t="s">
        <v>26</v>
      </c>
      <c r="AL20" s="6">
        <v>1.1193162101407801</v>
      </c>
    </row>
    <row r="21" spans="1:38" x14ac:dyDescent="0.3">
      <c r="A21" s="5" t="s">
        <v>26</v>
      </c>
      <c r="B21" s="6">
        <f>SUMIFS('all sales summary'!$C$2:$C$2047,'all sales summary'!$A$2:$A$2047,'Overall sales (all sales)'!$A21,'all sales summary'!$B$2:$B$2047,'Overall sales (all sales)'!B$1)</f>
        <v>0.84711746468013804</v>
      </c>
      <c r="C21" s="6">
        <f>SUMIFS('all sales summary'!$C$2:$C$2047,'all sales summary'!$A$2:$A$2047,'Overall sales (all sales)'!$A21,'all sales summary'!$B$2:$B$2047,'Overall sales (all sales)'!C$1)</f>
        <v>0.88831737595163995</v>
      </c>
      <c r="D21" s="6">
        <f>SUMIFS('all sales summary'!$C$2:$C$2047,'all sales summary'!$A$2:$A$2047,'Overall sales (all sales)'!$A21,'all sales summary'!$B$2:$B$2047,'Overall sales (all sales)'!D$1)</f>
        <v>1.0394909572909801</v>
      </c>
      <c r="E21" s="6">
        <f>SUMIFS('all sales summary'!$C$2:$C$2047,'all sales summary'!$A$2:$A$2047,'Overall sales (all sales)'!$A21,'all sales summary'!$B$2:$B$2047,'Overall sales (all sales)'!E$1)</f>
        <v>0.99729122246827095</v>
      </c>
      <c r="F21" s="6">
        <f>SUMIFS('all sales summary'!$C$2:$C$2047,'all sales summary'!$A$2:$A$2047,'Overall sales (all sales)'!$A21,'all sales summary'!$B$2:$B$2047,'Overall sales (all sales)'!F$1)</f>
        <v>1.03895261518848</v>
      </c>
      <c r="G21" s="6">
        <f>SUMIFS('all sales summary'!$C$2:$C$2047,'all sales summary'!$A$2:$A$2047,'Overall sales (all sales)'!$A21,'all sales summary'!$B$2:$B$2047,'Overall sales (all sales)'!G$1)</f>
        <v>0.98609634732692297</v>
      </c>
      <c r="H21" s="6">
        <f>SUMIFS('all sales summary'!$C$2:$C$2047,'all sales summary'!$A$2:$A$2047,'Overall sales (all sales)'!$A21,'all sales summary'!$B$2:$B$2047,'Overall sales (all sales)'!H$1)</f>
        <v>1.0174081227054199</v>
      </c>
      <c r="I21" s="6">
        <f>SUMIFS('all sales summary'!$C$2:$C$2047,'all sales summary'!$A$2:$A$2047,'Overall sales (all sales)'!$A21,'all sales summary'!$B$2:$B$2047,'Overall sales (all sales)'!I$1)</f>
        <v>1.0287211006196599</v>
      </c>
      <c r="J21" s="6">
        <f>SUMIFS('all sales summary'!$C$2:$C$2047,'all sales summary'!$A$2:$A$2047,'Overall sales (all sales)'!$A21,'all sales summary'!$B$2:$B$2047,'Overall sales (all sales)'!J$1)</f>
        <v>0.96973665964381195</v>
      </c>
      <c r="K21" s="6">
        <f>SUMIFS('all sales summary'!$C$2:$C$2047,'all sales summary'!$A$2:$A$2047,'Overall sales (all sales)'!$A21,'all sales summary'!$B$2:$B$2047,'Overall sales (all sales)'!K$1)</f>
        <v>0.99817039053806</v>
      </c>
      <c r="L21" s="6">
        <f>SUMIFS('all sales summary'!$C$2:$C$2047,'all sales summary'!$A$2:$A$2047,'Overall sales (all sales)'!$A21,'all sales summary'!$B$2:$B$2047,'Overall sales (all sales)'!L$1)</f>
        <v>1.0432654012526701</v>
      </c>
      <c r="M21" s="6">
        <f>SUMIFS('all sales summary'!$C$2:$C$2047,'all sales summary'!$A$2:$A$2047,'Overall sales (all sales)'!$A21,'all sales summary'!$B$2:$B$2047,'Overall sales (all sales)'!M$1)</f>
        <v>1.1454323423339401</v>
      </c>
      <c r="N21" s="6">
        <f>SUMIFS('all sales summary'!$C$2:$C$2047,'all sales summary'!$A$2:$A$2047,'Overall sales (all sales)'!$A21,'all sales summary'!$B$2:$B$2047,'Overall sales (all sales)'!N$1)</f>
        <v>0.94635913179395104</v>
      </c>
      <c r="O21" s="6">
        <f>SUMIFS('all sales summary'!$C$2:$C$2047,'all sales summary'!$A$2:$A$2047,'Overall sales (all sales)'!$A21,'all sales summary'!$B$2:$B$2047,'Overall sales (all sales)'!O$1)</f>
        <v>0.94207646756543295</v>
      </c>
      <c r="P21" s="6">
        <f>SUMIFS('all sales summary'!$C$2:$C$2047,'all sales summary'!$A$2:$A$2047,'Overall sales (all sales)'!$A21,'all sales summary'!$B$2:$B$2047,'Overall sales (all sales)'!P$1)</f>
        <v>0.89170747789118598</v>
      </c>
      <c r="Q21" s="6">
        <f>SUMIFS('all sales summary'!$C$2:$C$2047,'all sales summary'!$A$2:$A$2047,'Overall sales (all sales)'!$A21,'all sales summary'!$B$2:$B$2047,'Overall sales (all sales)'!Q$1)</f>
        <v>0.56884317165421905</v>
      </c>
      <c r="R21" s="6">
        <f>SUMIFS('all sales summary'!$C$2:$C$2047,'all sales summary'!$A$2:$A$2047,'Overall sales (all sales)'!$A21,'all sales summary'!$B$2:$B$2047,'Overall sales (all sales)'!R$1)</f>
        <v>0.72130373687808003</v>
      </c>
      <c r="S21" s="6">
        <f>SUMIFS('all sales summary'!$C$2:$C$2047,'all sales summary'!$A$2:$A$2047,'Overall sales (all sales)'!$A21,'all sales summary'!$B$2:$B$2047,'Overall sales (all sales)'!S$1)</f>
        <v>0.91988536913573304</v>
      </c>
      <c r="T21" s="6">
        <f>SUMIFS('all sales summary'!$C$2:$C$2047,'all sales summary'!$A$2:$A$2047,'Overall sales (all sales)'!$A21,'all sales summary'!$B$2:$B$2047,'Overall sales (all sales)'!T$1)</f>
        <v>1.07428673728</v>
      </c>
      <c r="U21" s="6">
        <f>SUMIFS('all sales summary'!$C$2:$C$2047,'all sales summary'!$A$2:$A$2047,'Overall sales (all sales)'!$A21,'all sales summary'!$B$2:$B$2047,'Overall sales (all sales)'!U$1)</f>
        <v>1.11207840763017</v>
      </c>
      <c r="V21" s="6">
        <f>SUMIFS('all sales summary'!$C$2:$C$2047,'all sales summary'!$A$2:$A$2047,'Overall sales (all sales)'!$A21,'all sales summary'!$B$2:$B$2047,'Overall sales (all sales)'!V$1)</f>
        <v>1.0317669731888901</v>
      </c>
      <c r="W21" s="6">
        <f>SUMIFS('all sales summary'!$C$2:$C$2047,'all sales summary'!$A$2:$A$2047,'Overall sales (all sales)'!$A21,'all sales summary'!$B$2:$B$2047,'Overall sales (all sales)'!W$1)</f>
        <v>1.0701101442165</v>
      </c>
      <c r="X21" s="6">
        <f>SUMIFS('all sales summary'!$C$2:$C$2047,'all sales summary'!$A$2:$A$2047,'Overall sales (all sales)'!$A21,'all sales summary'!$B$2:$B$2047,'Overall sales (all sales)'!X$1)</f>
        <v>0.83667267893906305</v>
      </c>
      <c r="Y21" s="6">
        <f>SUMIFS('all sales summary'!$C$2:$C$2047,'all sales summary'!$A$2:$A$2047,'Overall sales (all sales)'!$A21,'all sales summary'!$B$2:$B$2047,'Overall sales (all sales)'!Y$1)</f>
        <v>1.1589362129735701</v>
      </c>
      <c r="Z21" s="6">
        <f>SUMIFS('all sales summary'!$C$2:$C$2047,'all sales summary'!$A$2:$A$2047,'Overall sales (all sales)'!$A21,'all sales summary'!$B$2:$B$2047,'Overall sales (all sales)'!Z$1)</f>
        <v>0.73686601254510598</v>
      </c>
      <c r="AA21" s="6">
        <f>SUMIFS('all sales summary'!$C$2:$C$2047,'all sales summary'!$A$2:$A$2047,'Overall sales (all sales)'!$A21,'all sales summary'!$B$2:$B$2047,'Overall sales (all sales)'!AA$1)</f>
        <v>0.72923582548035604</v>
      </c>
      <c r="AB21" s="6">
        <f>SUMIFS('all sales summary'!$C$2:$C$2047,'all sales summary'!$A$2:$A$2047,'Overall sales (all sales)'!$A21,'all sales summary'!$B$2:$B$2047,'Overall sales (all sales)'!AB$1)</f>
        <v>0.89173121545532297</v>
      </c>
      <c r="AC21" s="6">
        <f>SUMIFS('all sales summary'!$C$2:$C$2047,'all sales summary'!$A$2:$A$2047,'Overall sales (all sales)'!$A21,'all sales summary'!$B$2:$B$2047,'Overall sales (all sales)'!AC$1)</f>
        <v>1.07203192995838</v>
      </c>
      <c r="AD21" s="6">
        <f>SUMIFS('all sales summary'!$C$2:$C$2047,'all sales summary'!$A$2:$A$2047,'Overall sales (all sales)'!$A21,'all sales summary'!$B$2:$B$2047,'Overall sales (all sales)'!AD$1)</f>
        <v>1.18574706691899</v>
      </c>
      <c r="AE21" s="6">
        <f>SUMIFS('all sales summary'!$C$2:$C$2047,'all sales summary'!$A$2:$A$2047,'Overall sales (all sales)'!$A21,'all sales summary'!$B$2:$B$2047,'Overall sales (all sales)'!AE$1)</f>
        <v>1.13519222018696</v>
      </c>
      <c r="AF21" s="6">
        <f>SUMIFS('all sales summary'!$C$2:$C$2047,'all sales summary'!$A$2:$A$2047,'Overall sales (all sales)'!$A21,'all sales summary'!$B$2:$B$2047,'Overall sales (all sales)'!AF$1)</f>
        <v>1.15811342638462</v>
      </c>
      <c r="AG21" s="6">
        <f>SUMIFS('all sales summary'!$C$2:$C$2047,'all sales summary'!$A$2:$A$2047,'Overall sales (all sales)'!$A21,'all sales summary'!$B$2:$B$2047,'Overall sales (all sales)'!AG$1)</f>
        <v>1.1819301801151201</v>
      </c>
      <c r="AH21" s="6">
        <f>SUMIFS('all sales summary'!$C$2:$C$2047,'all sales summary'!$A$2:$A$2047,'Overall sales (all sales)'!$A21,'all sales summary'!$B$2:$B$2047,'Overall sales (all sales)'!AH$1)</f>
        <v>1.1193162101407801</v>
      </c>
      <c r="AK21" t="s">
        <v>59</v>
      </c>
      <c r="AL21" s="6">
        <v>1.11344375174859</v>
      </c>
    </row>
    <row r="22" spans="1:38" x14ac:dyDescent="0.3">
      <c r="A22" s="5" t="s">
        <v>27</v>
      </c>
      <c r="B22" s="6">
        <f>SUMIFS('all sales summary'!$C$2:$C$2047,'all sales summary'!$A$2:$A$2047,'Overall sales (all sales)'!$A22,'all sales summary'!$B$2:$B$2047,'Overall sales (all sales)'!B$1)</f>
        <v>0.84260182863826405</v>
      </c>
      <c r="C22" s="6">
        <f>SUMIFS('all sales summary'!$C$2:$C$2047,'all sales summary'!$A$2:$A$2047,'Overall sales (all sales)'!$A22,'all sales summary'!$B$2:$B$2047,'Overall sales (all sales)'!C$1)</f>
        <v>0.86800292006699298</v>
      </c>
      <c r="D22" s="6">
        <f>SUMIFS('all sales summary'!$C$2:$C$2047,'all sales summary'!$A$2:$A$2047,'Overall sales (all sales)'!$A22,'all sales summary'!$B$2:$B$2047,'Overall sales (all sales)'!D$1)</f>
        <v>1.0280194985427</v>
      </c>
      <c r="E22" s="6">
        <f>SUMIFS('all sales summary'!$C$2:$C$2047,'all sales summary'!$A$2:$A$2047,'Overall sales (all sales)'!$A22,'all sales summary'!$B$2:$B$2047,'Overall sales (all sales)'!E$1)</f>
        <v>0.97966856208402997</v>
      </c>
      <c r="F22" s="6">
        <f>SUMIFS('all sales summary'!$C$2:$C$2047,'all sales summary'!$A$2:$A$2047,'Overall sales (all sales)'!$A22,'all sales summary'!$B$2:$B$2047,'Overall sales (all sales)'!F$1)</f>
        <v>0.99925875387665397</v>
      </c>
      <c r="G22" s="6">
        <f>SUMIFS('all sales summary'!$C$2:$C$2047,'all sales summary'!$A$2:$A$2047,'Overall sales (all sales)'!$A22,'all sales summary'!$B$2:$B$2047,'Overall sales (all sales)'!G$1)</f>
        <v>0.98808577789849505</v>
      </c>
      <c r="H22" s="6">
        <f>SUMIFS('all sales summary'!$C$2:$C$2047,'all sales summary'!$A$2:$A$2047,'Overall sales (all sales)'!$A22,'all sales summary'!$B$2:$B$2047,'Overall sales (all sales)'!H$1)</f>
        <v>0.99240673059487405</v>
      </c>
      <c r="I22" s="6">
        <f>SUMIFS('all sales summary'!$C$2:$C$2047,'all sales summary'!$A$2:$A$2047,'Overall sales (all sales)'!$A22,'all sales summary'!$B$2:$B$2047,'Overall sales (all sales)'!I$1)</f>
        <v>1.0175552356564601</v>
      </c>
      <c r="J22" s="6">
        <f>SUMIFS('all sales summary'!$C$2:$C$2047,'all sales summary'!$A$2:$A$2047,'Overall sales (all sales)'!$A22,'all sales summary'!$B$2:$B$2047,'Overall sales (all sales)'!J$1)</f>
        <v>1.00452480562753</v>
      </c>
      <c r="K22" s="6">
        <f>SUMIFS('all sales summary'!$C$2:$C$2047,'all sales summary'!$A$2:$A$2047,'Overall sales (all sales)'!$A22,'all sales summary'!$B$2:$B$2047,'Overall sales (all sales)'!K$1)</f>
        <v>1.0046552640778601</v>
      </c>
      <c r="L22" s="6">
        <f>SUMIFS('all sales summary'!$C$2:$C$2047,'all sales summary'!$A$2:$A$2047,'Overall sales (all sales)'!$A22,'all sales summary'!$B$2:$B$2047,'Overall sales (all sales)'!L$1)</f>
        <v>1.0501854293144599</v>
      </c>
      <c r="M22" s="6">
        <f>SUMIFS('all sales summary'!$C$2:$C$2047,'all sales summary'!$A$2:$A$2047,'Overall sales (all sales)'!$A22,'all sales summary'!$B$2:$B$2047,'Overall sales (all sales)'!M$1)</f>
        <v>1.2250351936216799</v>
      </c>
      <c r="N22" s="6">
        <f>SUMIFS('all sales summary'!$C$2:$C$2047,'all sales summary'!$A$2:$A$2047,'Overall sales (all sales)'!$A22,'all sales summary'!$B$2:$B$2047,'Overall sales (all sales)'!N$1)</f>
        <v>0.88269177997379999</v>
      </c>
      <c r="O22" s="6">
        <f>SUMIFS('all sales summary'!$C$2:$C$2047,'all sales summary'!$A$2:$A$2047,'Overall sales (all sales)'!$A22,'all sales summary'!$B$2:$B$2047,'Overall sales (all sales)'!O$1)</f>
        <v>0.917621043803728</v>
      </c>
      <c r="P22" s="6">
        <f>SUMIFS('all sales summary'!$C$2:$C$2047,'all sales summary'!$A$2:$A$2047,'Overall sales (all sales)'!$A22,'all sales summary'!$B$2:$B$2047,'Overall sales (all sales)'!P$1)</f>
        <v>0.83661133780450403</v>
      </c>
      <c r="Q22" s="6">
        <f>SUMIFS('all sales summary'!$C$2:$C$2047,'all sales summary'!$A$2:$A$2047,'Overall sales (all sales)'!$A22,'all sales summary'!$B$2:$B$2047,'Overall sales (all sales)'!Q$1)</f>
        <v>0.51245505545339298</v>
      </c>
      <c r="R22" s="6">
        <f>SUMIFS('all sales summary'!$C$2:$C$2047,'all sales summary'!$A$2:$A$2047,'Overall sales (all sales)'!$A22,'all sales summary'!$B$2:$B$2047,'Overall sales (all sales)'!R$1)</f>
        <v>0.63159512388946404</v>
      </c>
      <c r="S22" s="6">
        <f>SUMIFS('all sales summary'!$C$2:$C$2047,'all sales summary'!$A$2:$A$2047,'Overall sales (all sales)'!$A22,'all sales summary'!$B$2:$B$2047,'Overall sales (all sales)'!S$1)</f>
        <v>0.69782293414347396</v>
      </c>
      <c r="T22" s="6">
        <f>SUMIFS('all sales summary'!$C$2:$C$2047,'all sales summary'!$A$2:$A$2047,'Overall sales (all sales)'!$A22,'all sales summary'!$B$2:$B$2047,'Overall sales (all sales)'!T$1)</f>
        <v>0.97375433336823802</v>
      </c>
      <c r="U22" s="6">
        <f>SUMIFS('all sales summary'!$C$2:$C$2047,'all sales summary'!$A$2:$A$2047,'Overall sales (all sales)'!$A22,'all sales summary'!$B$2:$B$2047,'Overall sales (all sales)'!U$1)</f>
        <v>1.0274266698307899</v>
      </c>
      <c r="V22" s="6">
        <f>SUMIFS('all sales summary'!$C$2:$C$2047,'all sales summary'!$A$2:$A$2047,'Overall sales (all sales)'!$A22,'all sales summary'!$B$2:$B$2047,'Overall sales (all sales)'!V$1)</f>
        <v>1.0168783833778201</v>
      </c>
      <c r="W22" s="6">
        <f>SUMIFS('all sales summary'!$C$2:$C$2047,'all sales summary'!$A$2:$A$2047,'Overall sales (all sales)'!$A22,'all sales summary'!$B$2:$B$2047,'Overall sales (all sales)'!W$1)</f>
        <v>1.0578285121472899</v>
      </c>
      <c r="X22" s="6">
        <f>SUMIFS('all sales summary'!$C$2:$C$2047,'all sales summary'!$A$2:$A$2047,'Overall sales (all sales)'!$A22,'all sales summary'!$B$2:$B$2047,'Overall sales (all sales)'!X$1)</f>
        <v>0.97308706614825602</v>
      </c>
      <c r="Y22" s="6">
        <f>SUMIFS('all sales summary'!$C$2:$C$2047,'all sales summary'!$A$2:$A$2047,'Overall sales (all sales)'!$A22,'all sales summary'!$B$2:$B$2047,'Overall sales (all sales)'!Y$1)</f>
        <v>1.13473397567732</v>
      </c>
      <c r="Z22" s="6">
        <f>SUMIFS('all sales summary'!$C$2:$C$2047,'all sales summary'!$A$2:$A$2047,'Overall sales (all sales)'!$A22,'all sales summary'!$B$2:$B$2047,'Overall sales (all sales)'!Z$1)</f>
        <v>0.62489806355164301</v>
      </c>
      <c r="AA22" s="6">
        <f>SUMIFS('all sales summary'!$C$2:$C$2047,'all sales summary'!$A$2:$A$2047,'Overall sales (all sales)'!$A22,'all sales summary'!$B$2:$B$2047,'Overall sales (all sales)'!AA$1)</f>
        <v>0.65640558255416404</v>
      </c>
      <c r="AB22" s="6">
        <f>SUMIFS('all sales summary'!$C$2:$C$2047,'all sales summary'!$A$2:$A$2047,'Overall sales (all sales)'!$A22,'all sales summary'!$B$2:$B$2047,'Overall sales (all sales)'!AB$1)</f>
        <v>0.784511882336695</v>
      </c>
      <c r="AC22" s="6">
        <f>SUMIFS('all sales summary'!$C$2:$C$2047,'all sales summary'!$A$2:$A$2047,'Overall sales (all sales)'!$A22,'all sales summary'!$B$2:$B$2047,'Overall sales (all sales)'!AC$1)</f>
        <v>0.91188394271977602</v>
      </c>
      <c r="AD22" s="6">
        <f>SUMIFS('all sales summary'!$C$2:$C$2047,'all sales summary'!$A$2:$A$2047,'Overall sales (all sales)'!$A22,'all sales summary'!$B$2:$B$2047,'Overall sales (all sales)'!AD$1)</f>
        <v>1.18785606905608</v>
      </c>
      <c r="AE22" s="6">
        <f>SUMIFS('all sales summary'!$C$2:$C$2047,'all sales summary'!$A$2:$A$2047,'Overall sales (all sales)'!$A22,'all sales summary'!$B$2:$B$2047,'Overall sales (all sales)'!AE$1)</f>
        <v>1.1023551085724299</v>
      </c>
      <c r="AF22" s="6">
        <f>SUMIFS('all sales summary'!$C$2:$C$2047,'all sales summary'!$A$2:$A$2047,'Overall sales (all sales)'!$A22,'all sales summary'!$B$2:$B$2047,'Overall sales (all sales)'!AF$1)</f>
        <v>1.15531495144318</v>
      </c>
      <c r="AG22" s="6">
        <f>SUMIFS('all sales summary'!$C$2:$C$2047,'all sales summary'!$A$2:$A$2047,'Overall sales (all sales)'!$A22,'all sales summary'!$B$2:$B$2047,'Overall sales (all sales)'!AG$1)</f>
        <v>1.17831944341907</v>
      </c>
      <c r="AH22" s="6">
        <f>SUMIFS('all sales summary'!$C$2:$C$2047,'all sales summary'!$A$2:$A$2047,'Overall sales (all sales)'!$A22,'all sales summary'!$B$2:$B$2047,'Overall sales (all sales)'!AH$1)</f>
        <v>1.1447626195168501</v>
      </c>
      <c r="AK22" t="s">
        <v>67</v>
      </c>
      <c r="AL22" s="6">
        <v>1.1064791850367299</v>
      </c>
    </row>
    <row r="23" spans="1:38" x14ac:dyDescent="0.3">
      <c r="A23" s="5" t="s">
        <v>28</v>
      </c>
      <c r="B23" s="6">
        <f>SUMIFS('all sales summary'!$C$2:$C$2047,'all sales summary'!$A$2:$A$2047,'Overall sales (all sales)'!$A23,'all sales summary'!$B$2:$B$2047,'Overall sales (all sales)'!B$1)</f>
        <v>0.84287820613670295</v>
      </c>
      <c r="C23" s="6">
        <f>SUMIFS('all sales summary'!$C$2:$C$2047,'all sales summary'!$A$2:$A$2047,'Overall sales (all sales)'!$A23,'all sales summary'!$B$2:$B$2047,'Overall sales (all sales)'!C$1)</f>
        <v>0.86576032583010298</v>
      </c>
      <c r="D23" s="6">
        <f>SUMIFS('all sales summary'!$C$2:$C$2047,'all sales summary'!$A$2:$A$2047,'Overall sales (all sales)'!$A23,'all sales summary'!$B$2:$B$2047,'Overall sales (all sales)'!D$1)</f>
        <v>1.00776341186782</v>
      </c>
      <c r="E23" s="6">
        <f>SUMIFS('all sales summary'!$C$2:$C$2047,'all sales summary'!$A$2:$A$2047,'Overall sales (all sales)'!$A23,'all sales summary'!$B$2:$B$2047,'Overall sales (all sales)'!E$1)</f>
        <v>0.96758955403450897</v>
      </c>
      <c r="F23" s="6">
        <f>SUMIFS('all sales summary'!$C$2:$C$2047,'all sales summary'!$A$2:$A$2047,'Overall sales (all sales)'!$A23,'all sales summary'!$B$2:$B$2047,'Overall sales (all sales)'!F$1)</f>
        <v>0.98882174855622096</v>
      </c>
      <c r="G23" s="6">
        <f>SUMIFS('all sales summary'!$C$2:$C$2047,'all sales summary'!$A$2:$A$2047,'Overall sales (all sales)'!$A23,'all sales summary'!$B$2:$B$2047,'Overall sales (all sales)'!G$1)</f>
        <v>0.96204661217222698</v>
      </c>
      <c r="H23" s="6">
        <f>SUMIFS('all sales summary'!$C$2:$C$2047,'all sales summary'!$A$2:$A$2047,'Overall sales (all sales)'!$A23,'all sales summary'!$B$2:$B$2047,'Overall sales (all sales)'!H$1)</f>
        <v>0.976400190736045</v>
      </c>
      <c r="I23" s="6">
        <f>SUMIFS('all sales summary'!$C$2:$C$2047,'all sales summary'!$A$2:$A$2047,'Overall sales (all sales)'!$A23,'all sales summary'!$B$2:$B$2047,'Overall sales (all sales)'!I$1)</f>
        <v>1.1471312781862399</v>
      </c>
      <c r="J23" s="6">
        <f>SUMIFS('all sales summary'!$C$2:$C$2047,'all sales summary'!$A$2:$A$2047,'Overall sales (all sales)'!$A23,'all sales summary'!$B$2:$B$2047,'Overall sales (all sales)'!J$1)</f>
        <v>0.94370275839152296</v>
      </c>
      <c r="K23" s="6">
        <f>SUMIFS('all sales summary'!$C$2:$C$2047,'all sales summary'!$A$2:$A$2047,'Overall sales (all sales)'!$A23,'all sales summary'!$B$2:$B$2047,'Overall sales (all sales)'!K$1)</f>
        <v>0.99423647967454898</v>
      </c>
      <c r="L23" s="6">
        <f>SUMIFS('all sales summary'!$C$2:$C$2047,'all sales summary'!$A$2:$A$2047,'Overall sales (all sales)'!$A23,'all sales summary'!$B$2:$B$2047,'Overall sales (all sales)'!L$1)</f>
        <v>1.0555967614289301</v>
      </c>
      <c r="M23" s="6">
        <f>SUMIFS('all sales summary'!$C$2:$C$2047,'all sales summary'!$A$2:$A$2047,'Overall sales (all sales)'!$A23,'all sales summary'!$B$2:$B$2047,'Overall sales (all sales)'!M$1)</f>
        <v>1.2480726729851399</v>
      </c>
      <c r="N23" s="6">
        <f>SUMIFS('all sales summary'!$C$2:$C$2047,'all sales summary'!$A$2:$A$2047,'Overall sales (all sales)'!$A23,'all sales summary'!$B$2:$B$2047,'Overall sales (all sales)'!N$1)</f>
        <v>0.89585024016686499</v>
      </c>
      <c r="O23" s="6">
        <f>SUMIFS('all sales summary'!$C$2:$C$2047,'all sales summary'!$A$2:$A$2047,'Overall sales (all sales)'!$A23,'all sales summary'!$B$2:$B$2047,'Overall sales (all sales)'!O$1)</f>
        <v>0.91674994459795101</v>
      </c>
      <c r="P23" s="6">
        <f>SUMIFS('all sales summary'!$C$2:$C$2047,'all sales summary'!$A$2:$A$2047,'Overall sales (all sales)'!$A23,'all sales summary'!$B$2:$B$2047,'Overall sales (all sales)'!P$1)</f>
        <v>0.79538960549399296</v>
      </c>
      <c r="Q23" s="6">
        <f>SUMIFS('all sales summary'!$C$2:$C$2047,'all sales summary'!$A$2:$A$2047,'Overall sales (all sales)'!$A23,'all sales summary'!$B$2:$B$2047,'Overall sales (all sales)'!Q$1)</f>
        <v>0.44237877350822902</v>
      </c>
      <c r="R23" s="6">
        <f>SUMIFS('all sales summary'!$C$2:$C$2047,'all sales summary'!$A$2:$A$2047,'Overall sales (all sales)'!$A23,'all sales summary'!$B$2:$B$2047,'Overall sales (all sales)'!R$1)</f>
        <v>0.53662112611868695</v>
      </c>
      <c r="S23" s="6">
        <f>SUMIFS('all sales summary'!$C$2:$C$2047,'all sales summary'!$A$2:$A$2047,'Overall sales (all sales)'!$A23,'all sales summary'!$B$2:$B$2047,'Overall sales (all sales)'!S$1)</f>
        <v>0.60092600495009196</v>
      </c>
      <c r="T23" s="6">
        <f>SUMIFS('all sales summary'!$C$2:$C$2047,'all sales summary'!$A$2:$A$2047,'Overall sales (all sales)'!$A23,'all sales summary'!$B$2:$B$2047,'Overall sales (all sales)'!T$1)</f>
        <v>0.824249342936897</v>
      </c>
      <c r="U23" s="6">
        <f>SUMIFS('all sales summary'!$C$2:$C$2047,'all sales summary'!$A$2:$A$2047,'Overall sales (all sales)'!$A23,'all sales summary'!$B$2:$B$2047,'Overall sales (all sales)'!U$1)</f>
        <v>0.95973422392476604</v>
      </c>
      <c r="V23" s="6">
        <f>SUMIFS('all sales summary'!$C$2:$C$2047,'all sales summary'!$A$2:$A$2047,'Overall sales (all sales)'!$A23,'all sales summary'!$B$2:$B$2047,'Overall sales (all sales)'!V$1)</f>
        <v>0.93314332392281096</v>
      </c>
      <c r="W23" s="6">
        <f>SUMIFS('all sales summary'!$C$2:$C$2047,'all sales summary'!$A$2:$A$2047,'Overall sales (all sales)'!$A23,'all sales summary'!$B$2:$B$2047,'Overall sales (all sales)'!W$1)</f>
        <v>0.88540868254613403</v>
      </c>
      <c r="X23" s="6">
        <f>SUMIFS('all sales summary'!$C$2:$C$2047,'all sales summary'!$A$2:$A$2047,'Overall sales (all sales)'!$A23,'all sales summary'!$B$2:$B$2047,'Overall sales (all sales)'!X$1)</f>
        <v>0.86818098177700798</v>
      </c>
      <c r="Y23" s="6">
        <f>SUMIFS('all sales summary'!$C$2:$C$2047,'all sales summary'!$A$2:$A$2047,'Overall sales (all sales)'!$A23,'all sales summary'!$B$2:$B$2047,'Overall sales (all sales)'!Y$1)</f>
        <v>0.96570910497309304</v>
      </c>
      <c r="Z23" s="6">
        <f>SUMIFS('all sales summary'!$C$2:$C$2047,'all sales summary'!$A$2:$A$2047,'Overall sales (all sales)'!$A23,'all sales summary'!$B$2:$B$2047,'Overall sales (all sales)'!Z$1)</f>
        <v>0.54707020713699706</v>
      </c>
      <c r="AA23" s="6">
        <f>SUMIFS('all sales summary'!$C$2:$C$2047,'all sales summary'!$A$2:$A$2047,'Overall sales (all sales)'!$A23,'all sales summary'!$B$2:$B$2047,'Overall sales (all sales)'!AA$1)</f>
        <v>0.54935419815049302</v>
      </c>
      <c r="AB23" s="6">
        <f>SUMIFS('all sales summary'!$C$2:$C$2047,'all sales summary'!$A$2:$A$2047,'Overall sales (all sales)'!$A23,'all sales summary'!$B$2:$B$2047,'Overall sales (all sales)'!AB$1)</f>
        <v>0.66694230391192</v>
      </c>
      <c r="AC23" s="6">
        <f>SUMIFS('all sales summary'!$C$2:$C$2047,'all sales summary'!$A$2:$A$2047,'Overall sales (all sales)'!$A23,'all sales summary'!$B$2:$B$2047,'Overall sales (all sales)'!AC$1)</f>
        <v>0.75453505716240399</v>
      </c>
      <c r="AD23" s="6">
        <f>SUMIFS('all sales summary'!$C$2:$C$2047,'all sales summary'!$A$2:$A$2047,'Overall sales (all sales)'!$A23,'all sales summary'!$B$2:$B$2047,'Overall sales (all sales)'!AD$1)</f>
        <v>1.0156658249278001</v>
      </c>
      <c r="AE23" s="6">
        <f>SUMIFS('all sales summary'!$C$2:$C$2047,'all sales summary'!$A$2:$A$2047,'Overall sales (all sales)'!$A23,'all sales summary'!$B$2:$B$2047,'Overall sales (all sales)'!AE$1)</f>
        <v>1.0201004911414999</v>
      </c>
      <c r="AF23" s="6">
        <f>SUMIFS('all sales summary'!$C$2:$C$2047,'all sales summary'!$A$2:$A$2047,'Overall sales (all sales)'!$A23,'all sales summary'!$B$2:$B$2047,'Overall sales (all sales)'!AF$1)</f>
        <v>1.07457911459878</v>
      </c>
      <c r="AG23" s="6">
        <f>SUMIFS('all sales summary'!$C$2:$C$2047,'all sales summary'!$A$2:$A$2047,'Overall sales (all sales)'!$A23,'all sales summary'!$B$2:$B$2047,'Overall sales (all sales)'!AG$1)</f>
        <v>1.1516610433780501</v>
      </c>
      <c r="AH23" s="6">
        <f>SUMIFS('all sales summary'!$C$2:$C$2047,'all sales summary'!$A$2:$A$2047,'Overall sales (all sales)'!$A23,'all sales summary'!$B$2:$B$2047,'Overall sales (all sales)'!AH$1)</f>
        <v>1.04580503776397</v>
      </c>
      <c r="AK23" t="s">
        <v>19</v>
      </c>
      <c r="AL23" s="6">
        <v>1.10647042176374</v>
      </c>
    </row>
    <row r="24" spans="1:38" x14ac:dyDescent="0.3">
      <c r="A24" s="5" t="s">
        <v>29</v>
      </c>
      <c r="B24" s="6">
        <f>SUMIFS('all sales summary'!$C$2:$C$2047,'all sales summary'!$A$2:$A$2047,'Overall sales (all sales)'!$A24,'all sales summary'!$B$2:$B$2047,'Overall sales (all sales)'!B$1)</f>
        <v>0.86767485690308799</v>
      </c>
      <c r="C24" s="6">
        <f>SUMIFS('all sales summary'!$C$2:$C$2047,'all sales summary'!$A$2:$A$2047,'Overall sales (all sales)'!$A24,'all sales summary'!$B$2:$B$2047,'Overall sales (all sales)'!C$1)</f>
        <v>0.85669378609035496</v>
      </c>
      <c r="D24" s="6">
        <f>SUMIFS('all sales summary'!$C$2:$C$2047,'all sales summary'!$A$2:$A$2047,'Overall sales (all sales)'!$A24,'all sales summary'!$B$2:$B$2047,'Overall sales (all sales)'!D$1)</f>
        <v>1.0242985241350999</v>
      </c>
      <c r="E24" s="6">
        <f>SUMIFS('all sales summary'!$C$2:$C$2047,'all sales summary'!$A$2:$A$2047,'Overall sales (all sales)'!$A24,'all sales summary'!$B$2:$B$2047,'Overall sales (all sales)'!E$1)</f>
        <v>0.97608452403034796</v>
      </c>
      <c r="F24" s="6">
        <f>SUMIFS('all sales summary'!$C$2:$C$2047,'all sales summary'!$A$2:$A$2047,'Overall sales (all sales)'!$A24,'all sales summary'!$B$2:$B$2047,'Overall sales (all sales)'!F$1)</f>
        <v>1.0325065933322699</v>
      </c>
      <c r="G24" s="6">
        <f>SUMIFS('all sales summary'!$C$2:$C$2047,'all sales summary'!$A$2:$A$2047,'Overall sales (all sales)'!$A24,'all sales summary'!$B$2:$B$2047,'Overall sales (all sales)'!G$1)</f>
        <v>0.94812571082673403</v>
      </c>
      <c r="H24" s="6">
        <f>SUMIFS('all sales summary'!$C$2:$C$2047,'all sales summary'!$A$2:$A$2047,'Overall sales (all sales)'!$A24,'all sales summary'!$B$2:$B$2047,'Overall sales (all sales)'!H$1)</f>
        <v>0.98011894075121597</v>
      </c>
      <c r="I24" s="6">
        <f>SUMIFS('all sales summary'!$C$2:$C$2047,'all sales summary'!$A$2:$A$2047,'Overall sales (all sales)'!$A24,'all sales summary'!$B$2:$B$2047,'Overall sales (all sales)'!I$1)</f>
        <v>1.0027997764354399</v>
      </c>
      <c r="J24" s="6">
        <f>SUMIFS('all sales summary'!$C$2:$C$2047,'all sales summary'!$A$2:$A$2047,'Overall sales (all sales)'!$A24,'all sales summary'!$B$2:$B$2047,'Overall sales (all sales)'!J$1)</f>
        <v>0.97333688716217204</v>
      </c>
      <c r="K24" s="6">
        <f>SUMIFS('all sales summary'!$C$2:$C$2047,'all sales summary'!$A$2:$A$2047,'Overall sales (all sales)'!$A24,'all sales summary'!$B$2:$B$2047,'Overall sales (all sales)'!K$1)</f>
        <v>1.01928597847014</v>
      </c>
      <c r="L24" s="6">
        <f>SUMIFS('all sales summary'!$C$2:$C$2047,'all sales summary'!$A$2:$A$2047,'Overall sales (all sales)'!$A24,'all sales summary'!$B$2:$B$2047,'Overall sales (all sales)'!L$1)</f>
        <v>1.0824148080946501</v>
      </c>
      <c r="M24" s="6">
        <f>SUMIFS('all sales summary'!$C$2:$C$2047,'all sales summary'!$A$2:$A$2047,'Overall sales (all sales)'!$A24,'all sales summary'!$B$2:$B$2047,'Overall sales (all sales)'!M$1)</f>
        <v>1.23665961376849</v>
      </c>
      <c r="N24" s="6">
        <f>SUMIFS('all sales summary'!$C$2:$C$2047,'all sales summary'!$A$2:$A$2047,'Overall sales (all sales)'!$A24,'all sales summary'!$B$2:$B$2047,'Overall sales (all sales)'!N$1)</f>
        <v>0.90340318390305496</v>
      </c>
      <c r="O24" s="6">
        <f>SUMIFS('all sales summary'!$C$2:$C$2047,'all sales summary'!$A$2:$A$2047,'Overall sales (all sales)'!$A24,'all sales summary'!$B$2:$B$2047,'Overall sales (all sales)'!O$1)</f>
        <v>0.89545377914367097</v>
      </c>
      <c r="P24" s="6">
        <f>SUMIFS('all sales summary'!$C$2:$C$2047,'all sales summary'!$A$2:$A$2047,'Overall sales (all sales)'!$A24,'all sales summary'!$B$2:$B$2047,'Overall sales (all sales)'!P$1)</f>
        <v>0.75361551193640097</v>
      </c>
      <c r="Q24" s="6">
        <f>SUMIFS('all sales summary'!$C$2:$C$2047,'all sales summary'!$A$2:$A$2047,'Overall sales (all sales)'!$A24,'all sales summary'!$B$2:$B$2047,'Overall sales (all sales)'!Q$1)</f>
        <v>0.34153513652855699</v>
      </c>
      <c r="R24" s="6">
        <f>SUMIFS('all sales summary'!$C$2:$C$2047,'all sales summary'!$A$2:$A$2047,'Overall sales (all sales)'!$A24,'all sales summary'!$B$2:$B$2047,'Overall sales (all sales)'!R$1)</f>
        <v>0.44406419593775698</v>
      </c>
      <c r="S24" s="6">
        <f>SUMIFS('all sales summary'!$C$2:$C$2047,'all sales summary'!$A$2:$A$2047,'Overall sales (all sales)'!$A24,'all sales summary'!$B$2:$B$2047,'Overall sales (all sales)'!S$1)</f>
        <v>0.63371479153732801</v>
      </c>
      <c r="T24" s="6">
        <f>SUMIFS('all sales summary'!$C$2:$C$2047,'all sales summary'!$A$2:$A$2047,'Overall sales (all sales)'!$A24,'all sales summary'!$B$2:$B$2047,'Overall sales (all sales)'!T$1)</f>
        <v>0.895713467567816</v>
      </c>
      <c r="U24" s="6">
        <f>SUMIFS('all sales summary'!$C$2:$C$2047,'all sales summary'!$A$2:$A$2047,'Overall sales (all sales)'!$A24,'all sales summary'!$B$2:$B$2047,'Overall sales (all sales)'!U$1)</f>
        <v>1.03725556004585</v>
      </c>
      <c r="V24" s="6">
        <f>SUMIFS('all sales summary'!$C$2:$C$2047,'all sales summary'!$A$2:$A$2047,'Overall sales (all sales)'!$A24,'all sales summary'!$B$2:$B$2047,'Overall sales (all sales)'!V$1)</f>
        <v>0.93880927238367695</v>
      </c>
      <c r="W24" s="6">
        <f>SUMIFS('all sales summary'!$C$2:$C$2047,'all sales summary'!$A$2:$A$2047,'Overall sales (all sales)'!$A24,'all sales summary'!$B$2:$B$2047,'Overall sales (all sales)'!W$1)</f>
        <v>0.93131272571879897</v>
      </c>
      <c r="X24" s="6">
        <f>SUMIFS('all sales summary'!$C$2:$C$2047,'all sales summary'!$A$2:$A$2047,'Overall sales (all sales)'!$A24,'all sales summary'!$B$2:$B$2047,'Overall sales (all sales)'!X$1)</f>
        <v>0.60135427183332502</v>
      </c>
      <c r="Y24" s="6">
        <f>SUMIFS('all sales summary'!$C$2:$C$2047,'all sales summary'!$A$2:$A$2047,'Overall sales (all sales)'!$A24,'all sales summary'!$B$2:$B$2047,'Overall sales (all sales)'!Y$1)</f>
        <v>1.11007884465449</v>
      </c>
      <c r="Z24" s="6">
        <f>SUMIFS('all sales summary'!$C$2:$C$2047,'all sales summary'!$A$2:$A$2047,'Overall sales (all sales)'!$A24,'all sales summary'!$B$2:$B$2047,'Overall sales (all sales)'!Z$1)</f>
        <v>0.60578254557947397</v>
      </c>
      <c r="AA24" s="6">
        <f>SUMIFS('all sales summary'!$C$2:$C$2047,'all sales summary'!$A$2:$A$2047,'Overall sales (all sales)'!$A24,'all sales summary'!$B$2:$B$2047,'Overall sales (all sales)'!AA$1)</f>
        <v>0.58384762005216195</v>
      </c>
      <c r="AB24" s="6">
        <f>SUMIFS('all sales summary'!$C$2:$C$2047,'all sales summary'!$A$2:$A$2047,'Overall sales (all sales)'!$A24,'all sales summary'!$B$2:$B$2047,'Overall sales (all sales)'!AB$1)</f>
        <v>0.69277947572141996</v>
      </c>
      <c r="AC24" s="6">
        <f>SUMIFS('all sales summary'!$C$2:$C$2047,'all sales summary'!$A$2:$A$2047,'Overall sales (all sales)'!$A24,'all sales summary'!$B$2:$B$2047,'Overall sales (all sales)'!AC$1)</f>
        <v>0.99555305243027403</v>
      </c>
      <c r="AD24" s="6">
        <f>SUMIFS('all sales summary'!$C$2:$C$2047,'all sales summary'!$A$2:$A$2047,'Overall sales (all sales)'!$A24,'all sales summary'!$B$2:$B$2047,'Overall sales (all sales)'!AD$1)</f>
        <v>1.1303759767066199</v>
      </c>
      <c r="AE24" s="6">
        <f>SUMIFS('all sales summary'!$C$2:$C$2047,'all sales summary'!$A$2:$A$2047,'Overall sales (all sales)'!$A24,'all sales summary'!$B$2:$B$2047,'Overall sales (all sales)'!AE$1)</f>
        <v>1.1151970544313099</v>
      </c>
      <c r="AF24" s="6">
        <f>SUMIFS('all sales summary'!$C$2:$C$2047,'all sales summary'!$A$2:$A$2047,'Overall sales (all sales)'!$A24,'all sales summary'!$B$2:$B$2047,'Overall sales (all sales)'!AF$1)</f>
        <v>1.1774226437509401</v>
      </c>
      <c r="AG24" s="6">
        <f>SUMIFS('all sales summary'!$C$2:$C$2047,'all sales summary'!$A$2:$A$2047,'Overall sales (all sales)'!$A24,'all sales summary'!$B$2:$B$2047,'Overall sales (all sales)'!AG$1)</f>
        <v>1.09458488125761</v>
      </c>
      <c r="AH24" s="6">
        <f>SUMIFS('all sales summary'!$C$2:$C$2047,'all sales summary'!$A$2:$A$2047,'Overall sales (all sales)'!$A24,'all sales summary'!$B$2:$B$2047,'Overall sales (all sales)'!AH$1)</f>
        <v>1.0553197669639101</v>
      </c>
      <c r="AK24" t="s">
        <v>11</v>
      </c>
      <c r="AL24" s="6">
        <v>1.10376111627757</v>
      </c>
    </row>
    <row r="25" spans="1:38" x14ac:dyDescent="0.3">
      <c r="A25" s="5" t="s">
        <v>30</v>
      </c>
      <c r="B25" s="6">
        <f>SUMIFS('all sales summary'!$C$2:$C$2047,'all sales summary'!$A$2:$A$2047,'Overall sales (all sales)'!$A25,'all sales summary'!$B$2:$B$2047,'Overall sales (all sales)'!B$1)</f>
        <v>0.822938775113917</v>
      </c>
      <c r="C25" s="6">
        <f>SUMIFS('all sales summary'!$C$2:$C$2047,'all sales summary'!$A$2:$A$2047,'Overall sales (all sales)'!$A25,'all sales summary'!$B$2:$B$2047,'Overall sales (all sales)'!C$1)</f>
        <v>0.844777963745167</v>
      </c>
      <c r="D25" s="6">
        <f>SUMIFS('all sales summary'!$C$2:$C$2047,'all sales summary'!$A$2:$A$2047,'Overall sales (all sales)'!$A25,'all sales summary'!$B$2:$B$2047,'Overall sales (all sales)'!D$1)</f>
        <v>1.0064425848487899</v>
      </c>
      <c r="E25" s="6">
        <f>SUMIFS('all sales summary'!$C$2:$C$2047,'all sales summary'!$A$2:$A$2047,'Overall sales (all sales)'!$A25,'all sales summary'!$B$2:$B$2047,'Overall sales (all sales)'!E$1)</f>
        <v>0.96946723725044504</v>
      </c>
      <c r="F25" s="6">
        <f>SUMIFS('all sales summary'!$C$2:$C$2047,'all sales summary'!$A$2:$A$2047,'Overall sales (all sales)'!$A25,'all sales summary'!$B$2:$B$2047,'Overall sales (all sales)'!F$1)</f>
        <v>1.01242787794054</v>
      </c>
      <c r="G25" s="6">
        <f>SUMIFS('all sales summary'!$C$2:$C$2047,'all sales summary'!$A$2:$A$2047,'Overall sales (all sales)'!$A25,'all sales summary'!$B$2:$B$2047,'Overall sales (all sales)'!G$1)</f>
        <v>0.997692630574462</v>
      </c>
      <c r="H25" s="6">
        <f>SUMIFS('all sales summary'!$C$2:$C$2047,'all sales summary'!$A$2:$A$2047,'Overall sales (all sales)'!$A25,'all sales summary'!$B$2:$B$2047,'Overall sales (all sales)'!H$1)</f>
        <v>0.98207695481821899</v>
      </c>
      <c r="I25" s="6">
        <f>SUMIFS('all sales summary'!$C$2:$C$2047,'all sales summary'!$A$2:$A$2047,'Overall sales (all sales)'!$A25,'all sales summary'!$B$2:$B$2047,'Overall sales (all sales)'!I$1)</f>
        <v>1.0118251473267199</v>
      </c>
      <c r="J25" s="6">
        <f>SUMIFS('all sales summary'!$C$2:$C$2047,'all sales summary'!$A$2:$A$2047,'Overall sales (all sales)'!$A25,'all sales summary'!$B$2:$B$2047,'Overall sales (all sales)'!J$1)</f>
        <v>0.96274945336309303</v>
      </c>
      <c r="K25" s="6">
        <f>SUMIFS('all sales summary'!$C$2:$C$2047,'all sales summary'!$A$2:$A$2047,'Overall sales (all sales)'!$A25,'all sales summary'!$B$2:$B$2047,'Overall sales (all sales)'!K$1)</f>
        <v>1.0188096507267601</v>
      </c>
      <c r="L25" s="6">
        <f>SUMIFS('all sales summary'!$C$2:$C$2047,'all sales summary'!$A$2:$A$2047,'Overall sales (all sales)'!$A25,'all sales summary'!$B$2:$B$2047,'Overall sales (all sales)'!L$1)</f>
        <v>1.0853708963503499</v>
      </c>
      <c r="M25" s="6">
        <f>SUMIFS('all sales summary'!$C$2:$C$2047,'all sales summary'!$A$2:$A$2047,'Overall sales (all sales)'!$A25,'all sales summary'!$B$2:$B$2047,'Overall sales (all sales)'!M$1)</f>
        <v>1.28542082794153</v>
      </c>
      <c r="N25" s="6">
        <f>SUMIFS('all sales summary'!$C$2:$C$2047,'all sales summary'!$A$2:$A$2047,'Overall sales (all sales)'!$A25,'all sales summary'!$B$2:$B$2047,'Overall sales (all sales)'!N$1)</f>
        <v>0.88616387836336896</v>
      </c>
      <c r="O25" s="6">
        <f>SUMIFS('all sales summary'!$C$2:$C$2047,'all sales summary'!$A$2:$A$2047,'Overall sales (all sales)'!$A25,'all sales summary'!$B$2:$B$2047,'Overall sales (all sales)'!O$1)</f>
        <v>0.90068253267602305</v>
      </c>
      <c r="P25" s="6">
        <f>SUMIFS('all sales summary'!$C$2:$C$2047,'all sales summary'!$A$2:$A$2047,'Overall sales (all sales)'!$A25,'all sales summary'!$B$2:$B$2047,'Overall sales (all sales)'!P$1)</f>
        <v>0.80044191702814205</v>
      </c>
      <c r="Q25" s="6">
        <f>SUMIFS('all sales summary'!$C$2:$C$2047,'all sales summary'!$A$2:$A$2047,'Overall sales (all sales)'!$A25,'all sales summary'!$B$2:$B$2047,'Overall sales (all sales)'!Q$1)</f>
        <v>0.43050607476030101</v>
      </c>
      <c r="R25" s="6">
        <f>SUMIFS('all sales summary'!$C$2:$C$2047,'all sales summary'!$A$2:$A$2047,'Overall sales (all sales)'!$A25,'all sales summary'!$B$2:$B$2047,'Overall sales (all sales)'!R$1)</f>
        <v>0.54022485087125005</v>
      </c>
      <c r="S25" s="6">
        <f>SUMIFS('all sales summary'!$C$2:$C$2047,'all sales summary'!$A$2:$A$2047,'Overall sales (all sales)'!$A25,'all sales summary'!$B$2:$B$2047,'Overall sales (all sales)'!S$1)</f>
        <v>0.63463803265188601</v>
      </c>
      <c r="T25" s="6">
        <f>SUMIFS('all sales summary'!$C$2:$C$2047,'all sales summary'!$A$2:$A$2047,'Overall sales (all sales)'!$A25,'all sales summary'!$B$2:$B$2047,'Overall sales (all sales)'!T$1)</f>
        <v>0.92122654707509999</v>
      </c>
      <c r="U25" s="6">
        <f>SUMIFS('all sales summary'!$C$2:$C$2047,'all sales summary'!$A$2:$A$2047,'Overall sales (all sales)'!$A25,'all sales summary'!$B$2:$B$2047,'Overall sales (all sales)'!U$1)</f>
        <v>0.98163796821914895</v>
      </c>
      <c r="V25" s="6">
        <f>SUMIFS('all sales summary'!$C$2:$C$2047,'all sales summary'!$A$2:$A$2047,'Overall sales (all sales)'!$A25,'all sales summary'!$B$2:$B$2047,'Overall sales (all sales)'!V$1)</f>
        <v>0.93130022165029003</v>
      </c>
      <c r="W25" s="6">
        <f>SUMIFS('all sales summary'!$C$2:$C$2047,'all sales summary'!$A$2:$A$2047,'Overall sales (all sales)'!$A25,'all sales summary'!$B$2:$B$2047,'Overall sales (all sales)'!W$1)</f>
        <v>0.92339714456438704</v>
      </c>
      <c r="X25" s="6">
        <f>SUMIFS('all sales summary'!$C$2:$C$2047,'all sales summary'!$A$2:$A$2047,'Overall sales (all sales)'!$A25,'all sales summary'!$B$2:$B$2047,'Overall sales (all sales)'!X$1)</f>
        <v>0.86135764774716495</v>
      </c>
      <c r="Y25" s="6">
        <f>SUMIFS('all sales summary'!$C$2:$C$2047,'all sales summary'!$A$2:$A$2047,'Overall sales (all sales)'!$A25,'all sales summary'!$B$2:$B$2047,'Overall sales (all sales)'!Y$1)</f>
        <v>0.96044426536643601</v>
      </c>
      <c r="Z25" s="6">
        <f>SUMIFS('all sales summary'!$C$2:$C$2047,'all sales summary'!$A$2:$A$2047,'Overall sales (all sales)'!$A25,'all sales summary'!$B$2:$B$2047,'Overall sales (all sales)'!Z$1)</f>
        <v>0.54091604372396296</v>
      </c>
      <c r="AA25" s="6">
        <f>SUMIFS('all sales summary'!$C$2:$C$2047,'all sales summary'!$A$2:$A$2047,'Overall sales (all sales)'!$A25,'all sales summary'!$B$2:$B$2047,'Overall sales (all sales)'!AA$1)</f>
        <v>0.54754189249136598</v>
      </c>
      <c r="AB25" s="6">
        <f>SUMIFS('all sales summary'!$C$2:$C$2047,'all sales summary'!$A$2:$A$2047,'Overall sales (all sales)'!$A25,'all sales summary'!$B$2:$B$2047,'Overall sales (all sales)'!AB$1)</f>
        <v>0.68944325637315396</v>
      </c>
      <c r="AC25" s="6">
        <f>SUMIFS('all sales summary'!$C$2:$C$2047,'all sales summary'!$A$2:$A$2047,'Overall sales (all sales)'!$A25,'all sales summary'!$B$2:$B$2047,'Overall sales (all sales)'!AC$1)</f>
        <v>0.82065822540601796</v>
      </c>
      <c r="AD25" s="6">
        <f>SUMIFS('all sales summary'!$C$2:$C$2047,'all sales summary'!$A$2:$A$2047,'Overall sales (all sales)'!$A25,'all sales summary'!$B$2:$B$2047,'Overall sales (all sales)'!AD$1)</f>
        <v>1.05878696335109</v>
      </c>
      <c r="AE25" s="6">
        <f>SUMIFS('all sales summary'!$C$2:$C$2047,'all sales summary'!$A$2:$A$2047,'Overall sales (all sales)'!$A25,'all sales summary'!$B$2:$B$2047,'Overall sales (all sales)'!AE$1)</f>
        <v>1.0515590286771499</v>
      </c>
      <c r="AF25" s="6">
        <f>SUMIFS('all sales summary'!$C$2:$C$2047,'all sales summary'!$A$2:$A$2047,'Overall sales (all sales)'!$A25,'all sales summary'!$B$2:$B$2047,'Overall sales (all sales)'!AF$1)</f>
        <v>1.0741891934756</v>
      </c>
      <c r="AG25" s="6">
        <f>SUMIFS('all sales summary'!$C$2:$C$2047,'all sales summary'!$A$2:$A$2047,'Overall sales (all sales)'!$A25,'all sales summary'!$B$2:$B$2047,'Overall sales (all sales)'!AG$1)</f>
        <v>1.1062494036975301</v>
      </c>
      <c r="AH25" s="6">
        <f>SUMIFS('all sales summary'!$C$2:$C$2047,'all sales summary'!$A$2:$A$2047,'Overall sales (all sales)'!$A25,'all sales summary'!$B$2:$B$2047,'Overall sales (all sales)'!AH$1)</f>
        <v>1.0694654954135301</v>
      </c>
      <c r="AK25" t="s">
        <v>13</v>
      </c>
      <c r="AL25" s="6">
        <v>1.0928746961425999</v>
      </c>
    </row>
    <row r="26" spans="1:38" x14ac:dyDescent="0.3">
      <c r="A26" s="5" t="s">
        <v>31</v>
      </c>
      <c r="B26" s="6">
        <f>SUMIFS('all sales summary'!$C$2:$C$2047,'all sales summary'!$A$2:$A$2047,'Overall sales (all sales)'!$A26,'all sales summary'!$B$2:$B$2047,'Overall sales (all sales)'!B$1)</f>
        <v>0.84193105346746999</v>
      </c>
      <c r="C26" s="6">
        <f>SUMIFS('all sales summary'!$C$2:$C$2047,'all sales summary'!$A$2:$A$2047,'Overall sales (all sales)'!$A26,'all sales summary'!$B$2:$B$2047,'Overall sales (all sales)'!C$1)</f>
        <v>0.83364716405435701</v>
      </c>
      <c r="D26" s="6">
        <f>SUMIFS('all sales summary'!$C$2:$C$2047,'all sales summary'!$A$2:$A$2047,'Overall sales (all sales)'!$A26,'all sales summary'!$B$2:$B$2047,'Overall sales (all sales)'!D$1)</f>
        <v>1.021300564973</v>
      </c>
      <c r="E26" s="6">
        <f>SUMIFS('all sales summary'!$C$2:$C$2047,'all sales summary'!$A$2:$A$2047,'Overall sales (all sales)'!$A26,'all sales summary'!$B$2:$B$2047,'Overall sales (all sales)'!E$1)</f>
        <v>0.97095939216447003</v>
      </c>
      <c r="F26" s="6">
        <f>SUMIFS('all sales summary'!$C$2:$C$2047,'all sales summary'!$A$2:$A$2047,'Overall sales (all sales)'!$A26,'all sales summary'!$B$2:$B$2047,'Overall sales (all sales)'!F$1)</f>
        <v>1.02950811777671</v>
      </c>
      <c r="G26" s="6">
        <f>SUMIFS('all sales summary'!$C$2:$C$2047,'all sales summary'!$A$2:$A$2047,'Overall sales (all sales)'!$A26,'all sales summary'!$B$2:$B$2047,'Overall sales (all sales)'!G$1)</f>
        <v>1.0017399765030499</v>
      </c>
      <c r="H26" s="6">
        <f>SUMIFS('all sales summary'!$C$2:$C$2047,'all sales summary'!$A$2:$A$2047,'Overall sales (all sales)'!$A26,'all sales summary'!$B$2:$B$2047,'Overall sales (all sales)'!H$1)</f>
        <v>1.0320396701014301</v>
      </c>
      <c r="I26" s="6">
        <f>SUMIFS('all sales summary'!$C$2:$C$2047,'all sales summary'!$A$2:$A$2047,'Overall sales (all sales)'!$A26,'all sales summary'!$B$2:$B$2047,'Overall sales (all sales)'!I$1)</f>
        <v>1.0786391102549</v>
      </c>
      <c r="J26" s="6">
        <f>SUMIFS('all sales summary'!$C$2:$C$2047,'all sales summary'!$A$2:$A$2047,'Overall sales (all sales)'!$A26,'all sales summary'!$B$2:$B$2047,'Overall sales (all sales)'!J$1)</f>
        <v>0.951320320401429</v>
      </c>
      <c r="K26" s="6">
        <f>SUMIFS('all sales summary'!$C$2:$C$2047,'all sales summary'!$A$2:$A$2047,'Overall sales (all sales)'!$A26,'all sales summary'!$B$2:$B$2047,'Overall sales (all sales)'!K$1)</f>
        <v>0.99001372610419602</v>
      </c>
      <c r="L26" s="6">
        <f>SUMIFS('all sales summary'!$C$2:$C$2047,'all sales summary'!$A$2:$A$2047,'Overall sales (all sales)'!$A26,'all sales summary'!$B$2:$B$2047,'Overall sales (all sales)'!L$1)</f>
        <v>1.07655095897304</v>
      </c>
      <c r="M26" s="6">
        <f>SUMIFS('all sales summary'!$C$2:$C$2047,'all sales summary'!$A$2:$A$2047,'Overall sales (all sales)'!$A26,'all sales summary'!$B$2:$B$2047,'Overall sales (all sales)'!M$1)</f>
        <v>1.17234994522595</v>
      </c>
      <c r="N26" s="6">
        <f>SUMIFS('all sales summary'!$C$2:$C$2047,'all sales summary'!$A$2:$A$2047,'Overall sales (all sales)'!$A26,'all sales summary'!$B$2:$B$2047,'Overall sales (all sales)'!N$1)</f>
        <v>0.90379400505371099</v>
      </c>
      <c r="O26" s="6">
        <f>SUMIFS('all sales summary'!$C$2:$C$2047,'all sales summary'!$A$2:$A$2047,'Overall sales (all sales)'!$A26,'all sales summary'!$B$2:$B$2047,'Overall sales (all sales)'!O$1)</f>
        <v>0.93161804744872601</v>
      </c>
      <c r="P26" s="6">
        <f>SUMIFS('all sales summary'!$C$2:$C$2047,'all sales summary'!$A$2:$A$2047,'Overall sales (all sales)'!$A26,'all sales summary'!$B$2:$B$2047,'Overall sales (all sales)'!P$1)</f>
        <v>0.89150429889908001</v>
      </c>
      <c r="Q26" s="6">
        <f>SUMIFS('all sales summary'!$C$2:$C$2047,'all sales summary'!$A$2:$A$2047,'Overall sales (all sales)'!$A26,'all sales summary'!$B$2:$B$2047,'Overall sales (all sales)'!Q$1)</f>
        <v>0.54310720170156301</v>
      </c>
      <c r="R26" s="6">
        <f>SUMIFS('all sales summary'!$C$2:$C$2047,'all sales summary'!$A$2:$A$2047,'Overall sales (all sales)'!$A26,'all sales summary'!$B$2:$B$2047,'Overall sales (all sales)'!R$1)</f>
        <v>0.68492255068903796</v>
      </c>
      <c r="S26" s="6">
        <f>SUMIFS('all sales summary'!$C$2:$C$2047,'all sales summary'!$A$2:$A$2047,'Overall sales (all sales)'!$A26,'all sales summary'!$B$2:$B$2047,'Overall sales (all sales)'!S$1)</f>
        <v>0.805719883475151</v>
      </c>
      <c r="T26" s="6">
        <f>SUMIFS('all sales summary'!$C$2:$C$2047,'all sales summary'!$A$2:$A$2047,'Overall sales (all sales)'!$A26,'all sales summary'!$B$2:$B$2047,'Overall sales (all sales)'!T$1)</f>
        <v>0.98524501862976099</v>
      </c>
      <c r="U26" s="6">
        <f>SUMIFS('all sales summary'!$C$2:$C$2047,'all sales summary'!$A$2:$A$2047,'Overall sales (all sales)'!$A26,'all sales summary'!$B$2:$B$2047,'Overall sales (all sales)'!U$1)</f>
        <v>1.00921383716736</v>
      </c>
      <c r="V26" s="6">
        <f>SUMIFS('all sales summary'!$C$2:$C$2047,'all sales summary'!$A$2:$A$2047,'Overall sales (all sales)'!$A26,'all sales summary'!$B$2:$B$2047,'Overall sales (all sales)'!V$1)</f>
        <v>0.99958585585099202</v>
      </c>
      <c r="W26" s="6">
        <f>SUMIFS('all sales summary'!$C$2:$C$2047,'all sales summary'!$A$2:$A$2047,'Overall sales (all sales)'!$A26,'all sales summary'!$B$2:$B$2047,'Overall sales (all sales)'!W$1)</f>
        <v>1.0384577495677401</v>
      </c>
      <c r="X26" s="6">
        <f>SUMIFS('all sales summary'!$C$2:$C$2047,'all sales summary'!$A$2:$A$2047,'Overall sales (all sales)'!$A26,'all sales summary'!$B$2:$B$2047,'Overall sales (all sales)'!X$1)</f>
        <v>0.83093211898636099</v>
      </c>
      <c r="Y26" s="6">
        <f>SUMIFS('all sales summary'!$C$2:$C$2047,'all sales summary'!$A$2:$A$2047,'Overall sales (all sales)'!$A26,'all sales summary'!$B$2:$B$2047,'Overall sales (all sales)'!Y$1)</f>
        <v>1.0982544366392799</v>
      </c>
      <c r="Z26" s="6">
        <f>SUMIFS('all sales summary'!$C$2:$C$2047,'all sales summary'!$A$2:$A$2047,'Overall sales (all sales)'!$A26,'all sales summary'!$B$2:$B$2047,'Overall sales (all sales)'!Z$1)</f>
        <v>0.64330355190571797</v>
      </c>
      <c r="AA26" s="6">
        <f>SUMIFS('all sales summary'!$C$2:$C$2047,'all sales summary'!$A$2:$A$2047,'Overall sales (all sales)'!$A26,'all sales summary'!$B$2:$B$2047,'Overall sales (all sales)'!AA$1)</f>
        <v>0.67196336897613596</v>
      </c>
      <c r="AB26" s="6">
        <f>SUMIFS('all sales summary'!$C$2:$C$2047,'all sales summary'!$A$2:$A$2047,'Overall sales (all sales)'!$A26,'all sales summary'!$B$2:$B$2047,'Overall sales (all sales)'!AB$1)</f>
        <v>0.840787668930151</v>
      </c>
      <c r="AC26" s="6">
        <f>SUMIFS('all sales summary'!$C$2:$C$2047,'all sales summary'!$A$2:$A$2047,'Overall sales (all sales)'!$A26,'all sales summary'!$B$2:$B$2047,'Overall sales (all sales)'!AC$1)</f>
        <v>0.94910269117073598</v>
      </c>
      <c r="AD26" s="6">
        <f>SUMIFS('all sales summary'!$C$2:$C$2047,'all sales summary'!$A$2:$A$2047,'Overall sales (all sales)'!$A26,'all sales summary'!$B$2:$B$2047,'Overall sales (all sales)'!AD$1)</f>
        <v>1.05606738974243</v>
      </c>
      <c r="AE26" s="6">
        <f>SUMIFS('all sales summary'!$C$2:$C$2047,'all sales summary'!$A$2:$A$2047,'Overall sales (all sales)'!$A26,'all sales summary'!$B$2:$B$2047,'Overall sales (all sales)'!AE$1)</f>
        <v>1.0228604674553201</v>
      </c>
      <c r="AF26" s="6">
        <f>SUMIFS('all sales summary'!$C$2:$C$2047,'all sales summary'!$A$2:$A$2047,'Overall sales (all sales)'!$A26,'all sales summary'!$B$2:$B$2047,'Overall sales (all sales)'!AF$1)</f>
        <v>1.14134756546171</v>
      </c>
      <c r="AG26" s="6">
        <f>SUMIFS('all sales summary'!$C$2:$C$2047,'all sales summary'!$A$2:$A$2047,'Overall sales (all sales)'!$A26,'all sales summary'!$B$2:$B$2047,'Overall sales (all sales)'!AG$1)</f>
        <v>1.1577433542753901</v>
      </c>
      <c r="AH26" s="6">
        <f>SUMIFS('all sales summary'!$C$2:$C$2047,'all sales summary'!$A$2:$A$2047,'Overall sales (all sales)'!$A26,'all sales summary'!$B$2:$B$2047,'Overall sales (all sales)'!AH$1)</f>
        <v>1.0596547946533099</v>
      </c>
      <c r="AK26" t="s">
        <v>15</v>
      </c>
      <c r="AL26" s="6">
        <v>1.09278569328083</v>
      </c>
    </row>
    <row r="27" spans="1:38" x14ac:dyDescent="0.3">
      <c r="A27" s="5" t="s">
        <v>32</v>
      </c>
      <c r="B27" s="6">
        <f>SUMIFS('all sales summary'!$C$2:$C$2047,'all sales summary'!$A$2:$A$2047,'Overall sales (all sales)'!$A27,'all sales summary'!$B$2:$B$2047,'Overall sales (all sales)'!B$1)</f>
        <v>0.93251711906679902</v>
      </c>
      <c r="C27" s="6">
        <f>SUMIFS('all sales summary'!$C$2:$C$2047,'all sales summary'!$A$2:$A$2047,'Overall sales (all sales)'!$A27,'all sales summary'!$B$2:$B$2047,'Overall sales (all sales)'!C$1)</f>
        <v>0.90189365570401103</v>
      </c>
      <c r="D27" s="6">
        <f>SUMIFS('all sales summary'!$C$2:$C$2047,'all sales summary'!$A$2:$A$2047,'Overall sales (all sales)'!$A27,'all sales summary'!$B$2:$B$2047,'Overall sales (all sales)'!D$1)</f>
        <v>1.03940734226061</v>
      </c>
      <c r="E27" s="6">
        <f>SUMIFS('all sales summary'!$C$2:$C$2047,'all sales summary'!$A$2:$A$2047,'Overall sales (all sales)'!$A27,'all sales summary'!$B$2:$B$2047,'Overall sales (all sales)'!E$1)</f>
        <v>0.96573224683655801</v>
      </c>
      <c r="F27" s="6">
        <f>SUMIFS('all sales summary'!$C$2:$C$2047,'all sales summary'!$A$2:$A$2047,'Overall sales (all sales)'!$A27,'all sales summary'!$B$2:$B$2047,'Overall sales (all sales)'!F$1)</f>
        <v>1.01262395705859</v>
      </c>
      <c r="G27" s="6">
        <f>SUMIFS('all sales summary'!$C$2:$C$2047,'all sales summary'!$A$2:$A$2047,'Overall sales (all sales)'!$A27,'all sales summary'!$B$2:$B$2047,'Overall sales (all sales)'!G$1)</f>
        <v>0.95738949681113905</v>
      </c>
      <c r="H27" s="6">
        <f>SUMIFS('all sales summary'!$C$2:$C$2047,'all sales summary'!$A$2:$A$2047,'Overall sales (all sales)'!$A27,'all sales summary'!$B$2:$B$2047,'Overall sales (all sales)'!H$1)</f>
        <v>1.01698434253897</v>
      </c>
      <c r="I27" s="6">
        <f>SUMIFS('all sales summary'!$C$2:$C$2047,'all sales summary'!$A$2:$A$2047,'Overall sales (all sales)'!$A27,'all sales summary'!$B$2:$B$2047,'Overall sales (all sales)'!I$1)</f>
        <v>1.00749245930424</v>
      </c>
      <c r="J27" s="6">
        <f>SUMIFS('all sales summary'!$C$2:$C$2047,'all sales summary'!$A$2:$A$2047,'Overall sales (all sales)'!$A27,'all sales summary'!$B$2:$B$2047,'Overall sales (all sales)'!J$1)</f>
        <v>0.96796778621622404</v>
      </c>
      <c r="K27" s="6">
        <f>SUMIFS('all sales summary'!$C$2:$C$2047,'all sales summary'!$A$2:$A$2047,'Overall sales (all sales)'!$A27,'all sales summary'!$B$2:$B$2047,'Overall sales (all sales)'!K$1)</f>
        <v>1.00743799137277</v>
      </c>
      <c r="L27" s="6">
        <f>SUMIFS('all sales summary'!$C$2:$C$2047,'all sales summary'!$A$2:$A$2047,'Overall sales (all sales)'!$A27,'all sales summary'!$B$2:$B$2047,'Overall sales (all sales)'!L$1)</f>
        <v>1.0940110075645699</v>
      </c>
      <c r="M27" s="6">
        <f>SUMIFS('all sales summary'!$C$2:$C$2047,'all sales summary'!$A$2:$A$2047,'Overall sales (all sales)'!$A27,'all sales summary'!$B$2:$B$2047,'Overall sales (all sales)'!M$1)</f>
        <v>1.0965425952655199</v>
      </c>
      <c r="N27" s="6">
        <f>SUMIFS('all sales summary'!$C$2:$C$2047,'all sales summary'!$A$2:$A$2047,'Overall sales (all sales)'!$A27,'all sales summary'!$B$2:$B$2047,'Overall sales (all sales)'!N$1)</f>
        <v>0.94869739416673204</v>
      </c>
      <c r="O27" s="6">
        <f>SUMIFS('all sales summary'!$C$2:$C$2047,'all sales summary'!$A$2:$A$2047,'Overall sales (all sales)'!$A27,'all sales summary'!$B$2:$B$2047,'Overall sales (all sales)'!O$1)</f>
        <v>0.94471799105465404</v>
      </c>
      <c r="P27" s="6">
        <f>SUMIFS('all sales summary'!$C$2:$C$2047,'all sales summary'!$A$2:$A$2047,'Overall sales (all sales)'!$A27,'all sales summary'!$B$2:$B$2047,'Overall sales (all sales)'!P$1)</f>
        <v>0.98718555150798004</v>
      </c>
      <c r="Q27" s="6">
        <f>SUMIFS('all sales summary'!$C$2:$C$2047,'all sales summary'!$A$2:$A$2047,'Overall sales (all sales)'!$A27,'all sales summary'!$B$2:$B$2047,'Overall sales (all sales)'!Q$1)</f>
        <v>0.71874821778072495</v>
      </c>
      <c r="R27" s="6">
        <f>SUMIFS('all sales summary'!$C$2:$C$2047,'all sales summary'!$A$2:$A$2047,'Overall sales (all sales)'!$A27,'all sales summary'!$B$2:$B$2047,'Overall sales (all sales)'!R$1)</f>
        <v>0.89365186960328502</v>
      </c>
      <c r="S27" s="6">
        <f>SUMIFS('all sales summary'!$C$2:$C$2047,'all sales summary'!$A$2:$A$2047,'Overall sales (all sales)'!$A27,'all sales summary'!$B$2:$B$2047,'Overall sales (all sales)'!S$1)</f>
        <v>1.0379905007460899</v>
      </c>
      <c r="T27" s="6">
        <f>SUMIFS('all sales summary'!$C$2:$C$2047,'all sales summary'!$A$2:$A$2047,'Overall sales (all sales)'!$A27,'all sales summary'!$B$2:$B$2047,'Overall sales (all sales)'!T$1)</f>
        <v>1.11531961108731</v>
      </c>
      <c r="U27" s="6">
        <f>SUMIFS('all sales summary'!$C$2:$C$2047,'all sales summary'!$A$2:$A$2047,'Overall sales (all sales)'!$A27,'all sales summary'!$B$2:$B$2047,'Overall sales (all sales)'!U$1)</f>
        <v>1.12513808653388</v>
      </c>
      <c r="V27" s="6">
        <f>SUMIFS('all sales summary'!$C$2:$C$2047,'all sales summary'!$A$2:$A$2047,'Overall sales (all sales)'!$A27,'all sales summary'!$B$2:$B$2047,'Overall sales (all sales)'!V$1)</f>
        <v>1.1047404773747</v>
      </c>
      <c r="W27" s="6">
        <f>SUMIFS('all sales summary'!$C$2:$C$2047,'all sales summary'!$A$2:$A$2047,'Overall sales (all sales)'!$A27,'all sales summary'!$B$2:$B$2047,'Overall sales (all sales)'!W$1)</f>
        <v>1.1415566926735801</v>
      </c>
      <c r="X27" s="6">
        <f>SUMIFS('all sales summary'!$C$2:$C$2047,'all sales summary'!$A$2:$A$2047,'Overall sales (all sales)'!$A27,'all sales summary'!$B$2:$B$2047,'Overall sales (all sales)'!X$1)</f>
        <v>1.0039709528076901</v>
      </c>
      <c r="Y27" s="6">
        <f>SUMIFS('all sales summary'!$C$2:$C$2047,'all sales summary'!$A$2:$A$2047,'Overall sales (all sales)'!$A27,'all sales summary'!$B$2:$B$2047,'Overall sales (all sales)'!Y$1)</f>
        <v>1.15589891850742</v>
      </c>
      <c r="Z27" s="6">
        <f>SUMIFS('all sales summary'!$C$2:$C$2047,'all sales summary'!$A$2:$A$2047,'Overall sales (all sales)'!$A27,'all sales summary'!$B$2:$B$2047,'Overall sales (all sales)'!Z$1)</f>
        <v>0.86955781402565502</v>
      </c>
      <c r="AA27" s="6">
        <f>SUMIFS('all sales summary'!$C$2:$C$2047,'all sales summary'!$A$2:$A$2047,'Overall sales (all sales)'!$A27,'all sales summary'!$B$2:$B$2047,'Overall sales (all sales)'!AA$1)</f>
        <v>0.83031062496298502</v>
      </c>
      <c r="AB27" s="6">
        <f>SUMIFS('all sales summary'!$C$2:$C$2047,'all sales summary'!$A$2:$A$2047,'Overall sales (all sales)'!$A27,'all sales summary'!$B$2:$B$2047,'Overall sales (all sales)'!AB$1)</f>
        <v>0.98214003701539898</v>
      </c>
      <c r="AC27" s="6">
        <f>SUMIFS('all sales summary'!$C$2:$C$2047,'all sales summary'!$A$2:$A$2047,'Overall sales (all sales)'!$A27,'all sales summary'!$B$2:$B$2047,'Overall sales (all sales)'!AC$1)</f>
        <v>1.07870745422431</v>
      </c>
      <c r="AD27" s="6">
        <f>SUMIFS('all sales summary'!$C$2:$C$2047,'all sales summary'!$A$2:$A$2047,'Overall sales (all sales)'!$A27,'all sales summary'!$B$2:$B$2047,'Overall sales (all sales)'!AD$1)</f>
        <v>1.1711727131855501</v>
      </c>
      <c r="AE27" s="6">
        <f>SUMIFS('all sales summary'!$C$2:$C$2047,'all sales summary'!$A$2:$A$2047,'Overall sales (all sales)'!$A27,'all sales summary'!$B$2:$B$2047,'Overall sales (all sales)'!AE$1)</f>
        <v>1.1768215486003399</v>
      </c>
      <c r="AF27" s="6">
        <f>SUMIFS('all sales summary'!$C$2:$C$2047,'all sales summary'!$A$2:$A$2047,'Overall sales (all sales)'!$A27,'all sales summary'!$B$2:$B$2047,'Overall sales (all sales)'!AF$1)</f>
        <v>1.22074444321405</v>
      </c>
      <c r="AG27" s="6">
        <f>SUMIFS('all sales summary'!$C$2:$C$2047,'all sales summary'!$A$2:$A$2047,'Overall sales (all sales)'!$A27,'all sales summary'!$B$2:$B$2047,'Overall sales (all sales)'!AG$1)</f>
        <v>1.14452626135337</v>
      </c>
      <c r="AH27" s="6">
        <f>SUMIFS('all sales summary'!$C$2:$C$2047,'all sales summary'!$A$2:$A$2047,'Overall sales (all sales)'!$A27,'all sales summary'!$B$2:$B$2047,'Overall sales (all sales)'!AH$1)</f>
        <v>1.1273758193183201</v>
      </c>
      <c r="AK27" t="s">
        <v>68</v>
      </c>
      <c r="AL27" s="6">
        <v>1.0926755798322501</v>
      </c>
    </row>
    <row r="28" spans="1:38" x14ac:dyDescent="0.3">
      <c r="A28" s="5" t="s">
        <v>33</v>
      </c>
      <c r="B28" s="6">
        <f>SUMIFS('all sales summary'!$C$2:$C$2047,'all sales summary'!$A$2:$A$2047,'Overall sales (all sales)'!$A28,'all sales summary'!$B$2:$B$2047,'Overall sales (all sales)'!B$1)</f>
        <v>0.84599457704064496</v>
      </c>
      <c r="C28" s="6">
        <f>SUMIFS('all sales summary'!$C$2:$C$2047,'all sales summary'!$A$2:$A$2047,'Overall sales (all sales)'!$A28,'all sales summary'!$B$2:$B$2047,'Overall sales (all sales)'!C$1)</f>
        <v>0.87848156117118503</v>
      </c>
      <c r="D28" s="6">
        <f>SUMIFS('all sales summary'!$C$2:$C$2047,'all sales summary'!$A$2:$A$2047,'Overall sales (all sales)'!$A28,'all sales summary'!$B$2:$B$2047,'Overall sales (all sales)'!D$1)</f>
        <v>1.0250398031652701</v>
      </c>
      <c r="E28" s="6">
        <f>SUMIFS('all sales summary'!$C$2:$C$2047,'all sales summary'!$A$2:$A$2047,'Overall sales (all sales)'!$A28,'all sales summary'!$B$2:$B$2047,'Overall sales (all sales)'!E$1)</f>
        <v>0.98158136764955595</v>
      </c>
      <c r="F28" s="6">
        <f>SUMIFS('all sales summary'!$C$2:$C$2047,'all sales summary'!$A$2:$A$2047,'Overall sales (all sales)'!$A28,'all sales summary'!$B$2:$B$2047,'Overall sales (all sales)'!F$1)</f>
        <v>1.03048327488596</v>
      </c>
      <c r="G28" s="6">
        <f>SUMIFS('all sales summary'!$C$2:$C$2047,'all sales summary'!$A$2:$A$2047,'Overall sales (all sales)'!$A28,'all sales summary'!$B$2:$B$2047,'Overall sales (all sales)'!G$1)</f>
        <v>0.95964143881179698</v>
      </c>
      <c r="H28" s="6">
        <f>SUMIFS('all sales summary'!$C$2:$C$2047,'all sales summary'!$A$2:$A$2047,'Overall sales (all sales)'!$A28,'all sales summary'!$B$2:$B$2047,'Overall sales (all sales)'!H$1)</f>
        <v>0.98162968266191597</v>
      </c>
      <c r="I28" s="6">
        <f>SUMIFS('all sales summary'!$C$2:$C$2047,'all sales summary'!$A$2:$A$2047,'Overall sales (all sales)'!$A28,'all sales summary'!$B$2:$B$2047,'Overall sales (all sales)'!I$1)</f>
        <v>1.00933157713247</v>
      </c>
      <c r="J28" s="6">
        <f>SUMIFS('all sales summary'!$C$2:$C$2047,'all sales summary'!$A$2:$A$2047,'Overall sales (all sales)'!$A28,'all sales summary'!$B$2:$B$2047,'Overall sales (all sales)'!J$1)</f>
        <v>0.96677456964437203</v>
      </c>
      <c r="K28" s="6">
        <f>SUMIFS('all sales summary'!$C$2:$C$2047,'all sales summary'!$A$2:$A$2047,'Overall sales (all sales)'!$A28,'all sales summary'!$B$2:$B$2047,'Overall sales (all sales)'!K$1)</f>
        <v>1.0153787534338099</v>
      </c>
      <c r="L28" s="6">
        <f>SUMIFS('all sales summary'!$C$2:$C$2047,'all sales summary'!$A$2:$A$2047,'Overall sales (all sales)'!$A28,'all sales summary'!$B$2:$B$2047,'Overall sales (all sales)'!L$1)</f>
        <v>1.0710670246877001</v>
      </c>
      <c r="M28" s="6">
        <f>SUMIFS('all sales summary'!$C$2:$C$2047,'all sales summary'!$A$2:$A$2047,'Overall sales (all sales)'!$A28,'all sales summary'!$B$2:$B$2047,'Overall sales (all sales)'!M$1)</f>
        <v>1.2345963697153199</v>
      </c>
      <c r="N28" s="6">
        <f>SUMIFS('all sales summary'!$C$2:$C$2047,'all sales summary'!$A$2:$A$2047,'Overall sales (all sales)'!$A28,'all sales summary'!$B$2:$B$2047,'Overall sales (all sales)'!N$1)</f>
        <v>0.91766408447665204</v>
      </c>
      <c r="O28" s="6">
        <f>SUMIFS('all sales summary'!$C$2:$C$2047,'all sales summary'!$A$2:$A$2047,'Overall sales (all sales)'!$A28,'all sales summary'!$B$2:$B$2047,'Overall sales (all sales)'!O$1)</f>
        <v>0.935355886195538</v>
      </c>
      <c r="P28" s="6">
        <f>SUMIFS('all sales summary'!$C$2:$C$2047,'all sales summary'!$A$2:$A$2047,'Overall sales (all sales)'!$A28,'all sales summary'!$B$2:$B$2047,'Overall sales (all sales)'!P$1)</f>
        <v>0.85402867498237101</v>
      </c>
      <c r="Q28" s="6">
        <f>SUMIFS('all sales summary'!$C$2:$C$2047,'all sales summary'!$A$2:$A$2047,'Overall sales (all sales)'!$A28,'all sales summary'!$B$2:$B$2047,'Overall sales (all sales)'!Q$1)</f>
        <v>0.51173004981342296</v>
      </c>
      <c r="R28" s="6">
        <f>SUMIFS('all sales summary'!$C$2:$C$2047,'all sales summary'!$A$2:$A$2047,'Overall sales (all sales)'!$A28,'all sales summary'!$B$2:$B$2047,'Overall sales (all sales)'!R$1)</f>
        <v>0.64596360771484995</v>
      </c>
      <c r="S28" s="6">
        <f>SUMIFS('all sales summary'!$C$2:$C$2047,'all sales summary'!$A$2:$A$2047,'Overall sales (all sales)'!$A28,'all sales summary'!$B$2:$B$2047,'Overall sales (all sales)'!S$1)</f>
        <v>0.81430512752526696</v>
      </c>
      <c r="T28" s="6">
        <f>SUMIFS('all sales summary'!$C$2:$C$2047,'all sales summary'!$A$2:$A$2047,'Overall sales (all sales)'!$A28,'all sales summary'!$B$2:$B$2047,'Overall sales (all sales)'!T$1)</f>
        <v>0.98725313818738103</v>
      </c>
      <c r="U28" s="6">
        <f>SUMIFS('all sales summary'!$C$2:$C$2047,'all sales summary'!$A$2:$A$2047,'Overall sales (all sales)'!$A28,'all sales summary'!$B$2:$B$2047,'Overall sales (all sales)'!U$1)</f>
        <v>1.0481777308079301</v>
      </c>
      <c r="V28" s="6">
        <f>SUMIFS('all sales summary'!$C$2:$C$2047,'all sales summary'!$A$2:$A$2047,'Overall sales (all sales)'!$A28,'all sales summary'!$B$2:$B$2047,'Overall sales (all sales)'!V$1)</f>
        <v>1.0104725557663901</v>
      </c>
      <c r="W28" s="6">
        <f>SUMIFS('all sales summary'!$C$2:$C$2047,'all sales summary'!$A$2:$A$2047,'Overall sales (all sales)'!$A28,'all sales summary'!$B$2:$B$2047,'Overall sales (all sales)'!W$1)</f>
        <v>1.08022396184332</v>
      </c>
      <c r="X28" s="6">
        <f>SUMIFS('all sales summary'!$C$2:$C$2047,'all sales summary'!$A$2:$A$2047,'Overall sales (all sales)'!$A28,'all sales summary'!$B$2:$B$2047,'Overall sales (all sales)'!X$1)</f>
        <v>0.77824838292451204</v>
      </c>
      <c r="Y28" s="6">
        <f>SUMIFS('all sales summary'!$C$2:$C$2047,'all sales summary'!$A$2:$A$2047,'Overall sales (all sales)'!$A28,'all sales summary'!$B$2:$B$2047,'Overall sales (all sales)'!Y$1)</f>
        <v>1.1658769511165801</v>
      </c>
      <c r="Z28" s="6">
        <f>SUMIFS('all sales summary'!$C$2:$C$2047,'all sales summary'!$A$2:$A$2047,'Overall sales (all sales)'!$A28,'all sales summary'!$B$2:$B$2047,'Overall sales (all sales)'!Z$1)</f>
        <v>0.67795720738959397</v>
      </c>
      <c r="AA28" s="6">
        <f>SUMIFS('all sales summary'!$C$2:$C$2047,'all sales summary'!$A$2:$A$2047,'Overall sales (all sales)'!$A28,'all sales summary'!$B$2:$B$2047,'Overall sales (all sales)'!AA$1)</f>
        <v>0.66610134983764202</v>
      </c>
      <c r="AB28" s="6">
        <f>SUMIFS('all sales summary'!$C$2:$C$2047,'all sales summary'!$A$2:$A$2047,'Overall sales (all sales)'!$A28,'all sales summary'!$B$2:$B$2047,'Overall sales (all sales)'!AB$1)</f>
        <v>0.80332084363217104</v>
      </c>
      <c r="AC28" s="6">
        <f>SUMIFS('all sales summary'!$C$2:$C$2047,'all sales summary'!$A$2:$A$2047,'Overall sales (all sales)'!$A28,'all sales summary'!$B$2:$B$2047,'Overall sales (all sales)'!AC$1)</f>
        <v>1.0153426322174</v>
      </c>
      <c r="AD28" s="6">
        <f>SUMIFS('all sales summary'!$C$2:$C$2047,'all sales summary'!$A$2:$A$2047,'Overall sales (all sales)'!$A28,'all sales summary'!$B$2:$B$2047,'Overall sales (all sales)'!AD$1)</f>
        <v>1.18181092858894</v>
      </c>
      <c r="AE28" s="6">
        <f>SUMIFS('all sales summary'!$C$2:$C$2047,'all sales summary'!$A$2:$A$2047,'Overall sales (all sales)'!$A28,'all sales summary'!$B$2:$B$2047,'Overall sales (all sales)'!AE$1)</f>
        <v>1.12240204355525</v>
      </c>
      <c r="AF28" s="6">
        <f>SUMIFS('all sales summary'!$C$2:$C$2047,'all sales summary'!$A$2:$A$2047,'Overall sales (all sales)'!$A28,'all sales summary'!$B$2:$B$2047,'Overall sales (all sales)'!AF$1)</f>
        <v>1.20527739771803</v>
      </c>
      <c r="AG28" s="6">
        <f>SUMIFS('all sales summary'!$C$2:$C$2047,'all sales summary'!$A$2:$A$2047,'Overall sales (all sales)'!$A28,'all sales summary'!$B$2:$B$2047,'Overall sales (all sales)'!AG$1)</f>
        <v>1.20609925418631</v>
      </c>
      <c r="AH28" s="6">
        <f>SUMIFS('all sales summary'!$C$2:$C$2047,'all sales summary'!$A$2:$A$2047,'Overall sales (all sales)'!$A28,'all sales summary'!$B$2:$B$2047,'Overall sales (all sales)'!AH$1)</f>
        <v>1.2093323028860701</v>
      </c>
      <c r="AK28" t="s">
        <v>18</v>
      </c>
      <c r="AL28" s="6">
        <v>1.0919823378403</v>
      </c>
    </row>
    <row r="29" spans="1:38" x14ac:dyDescent="0.3">
      <c r="A29" s="5" t="s">
        <v>34</v>
      </c>
      <c r="B29" s="6">
        <f>SUMIFS('all sales summary'!$C$2:$C$2047,'all sales summary'!$A$2:$A$2047,'Overall sales (all sales)'!$A29,'all sales summary'!$B$2:$B$2047,'Overall sales (all sales)'!B$1)</f>
        <v>0.86814609201170601</v>
      </c>
      <c r="C29" s="6">
        <f>SUMIFS('all sales summary'!$C$2:$C$2047,'all sales summary'!$A$2:$A$2047,'Overall sales (all sales)'!$A29,'all sales summary'!$B$2:$B$2047,'Overall sales (all sales)'!C$1)</f>
        <v>0.87373116988986699</v>
      </c>
      <c r="D29" s="6">
        <f>SUMIFS('all sales summary'!$C$2:$C$2047,'all sales summary'!$A$2:$A$2047,'Overall sales (all sales)'!$A29,'all sales summary'!$B$2:$B$2047,'Overall sales (all sales)'!D$1)</f>
        <v>1.0535658434850299</v>
      </c>
      <c r="E29" s="6">
        <f>SUMIFS('all sales summary'!$C$2:$C$2047,'all sales summary'!$A$2:$A$2047,'Overall sales (all sales)'!$A29,'all sales summary'!$B$2:$B$2047,'Overall sales (all sales)'!E$1)</f>
        <v>1.0105381463171099</v>
      </c>
      <c r="F29" s="6">
        <f>SUMIFS('all sales summary'!$C$2:$C$2047,'all sales summary'!$A$2:$A$2047,'Overall sales (all sales)'!$A29,'all sales summary'!$B$2:$B$2047,'Overall sales (all sales)'!F$1)</f>
        <v>0.99252326492394505</v>
      </c>
      <c r="G29" s="6">
        <f>SUMIFS('all sales summary'!$C$2:$C$2047,'all sales summary'!$A$2:$A$2047,'Overall sales (all sales)'!$A29,'all sales summary'!$B$2:$B$2047,'Overall sales (all sales)'!G$1)</f>
        <v>0.98539367605728001</v>
      </c>
      <c r="H29" s="6">
        <f>SUMIFS('all sales summary'!$C$2:$C$2047,'all sales summary'!$A$2:$A$2047,'Overall sales (all sales)'!$A29,'all sales summary'!$B$2:$B$2047,'Overall sales (all sales)'!H$1)</f>
        <v>0.99690051075146702</v>
      </c>
      <c r="I29" s="6">
        <f>SUMIFS('all sales summary'!$C$2:$C$2047,'all sales summary'!$A$2:$A$2047,'Overall sales (all sales)'!$A29,'all sales summary'!$B$2:$B$2047,'Overall sales (all sales)'!I$1)</f>
        <v>1.0330613788945799</v>
      </c>
      <c r="J29" s="6">
        <f>SUMIFS('all sales summary'!$C$2:$C$2047,'all sales summary'!$A$2:$A$2047,'Overall sales (all sales)'!$A29,'all sales summary'!$B$2:$B$2047,'Overall sales (all sales)'!J$1)</f>
        <v>0.97964340694844598</v>
      </c>
      <c r="K29" s="6">
        <f>SUMIFS('all sales summary'!$C$2:$C$2047,'all sales summary'!$A$2:$A$2047,'Overall sales (all sales)'!$A29,'all sales summary'!$B$2:$B$2047,'Overall sales (all sales)'!K$1)</f>
        <v>1.00684059183985</v>
      </c>
      <c r="L29" s="6">
        <f>SUMIFS('all sales summary'!$C$2:$C$2047,'all sales summary'!$A$2:$A$2047,'Overall sales (all sales)'!$A29,'all sales summary'!$B$2:$B$2047,'Overall sales (all sales)'!L$1)</f>
        <v>1.04495390709613</v>
      </c>
      <c r="M29" s="6">
        <f>SUMIFS('all sales summary'!$C$2:$C$2047,'all sales summary'!$A$2:$A$2047,'Overall sales (all sales)'!$A29,'all sales summary'!$B$2:$B$2047,'Overall sales (all sales)'!M$1)</f>
        <v>1.1547020117845901</v>
      </c>
      <c r="N29" s="6">
        <f>SUMIFS('all sales summary'!$C$2:$C$2047,'all sales summary'!$A$2:$A$2047,'Overall sales (all sales)'!$A29,'all sales summary'!$B$2:$B$2047,'Overall sales (all sales)'!N$1)</f>
        <v>0.94646855735873603</v>
      </c>
      <c r="O29" s="6">
        <f>SUMIFS('all sales summary'!$C$2:$C$2047,'all sales summary'!$A$2:$A$2047,'Overall sales (all sales)'!$A29,'all sales summary'!$B$2:$B$2047,'Overall sales (all sales)'!O$1)</f>
        <v>0.92097232757888003</v>
      </c>
      <c r="P29" s="6">
        <f>SUMIFS('all sales summary'!$C$2:$C$2047,'all sales summary'!$A$2:$A$2047,'Overall sales (all sales)'!$A29,'all sales summary'!$B$2:$B$2047,'Overall sales (all sales)'!P$1)</f>
        <v>0.82022335996863505</v>
      </c>
      <c r="Q29" s="6">
        <f>SUMIFS('all sales summary'!$C$2:$C$2047,'all sales summary'!$A$2:$A$2047,'Overall sales (all sales)'!$A29,'all sales summary'!$B$2:$B$2047,'Overall sales (all sales)'!Q$1)</f>
        <v>0.42539045218730498</v>
      </c>
      <c r="R29" s="6">
        <f>SUMIFS('all sales summary'!$C$2:$C$2047,'all sales summary'!$A$2:$A$2047,'Overall sales (all sales)'!$A29,'all sales summary'!$B$2:$B$2047,'Overall sales (all sales)'!R$1)</f>
        <v>0.52202764634993903</v>
      </c>
      <c r="S29" s="6">
        <f>SUMIFS('all sales summary'!$C$2:$C$2047,'all sales summary'!$A$2:$A$2047,'Overall sales (all sales)'!$A29,'all sales summary'!$B$2:$B$2047,'Overall sales (all sales)'!S$1)</f>
        <v>0.73237971859317696</v>
      </c>
      <c r="T29" s="6">
        <f>SUMIFS('all sales summary'!$C$2:$C$2047,'all sales summary'!$A$2:$A$2047,'Overall sales (all sales)'!$A29,'all sales summary'!$B$2:$B$2047,'Overall sales (all sales)'!T$1)</f>
        <v>0.88010041077857004</v>
      </c>
      <c r="U29" s="6">
        <f>SUMIFS('all sales summary'!$C$2:$C$2047,'all sales summary'!$A$2:$A$2047,'Overall sales (all sales)'!$A29,'all sales summary'!$B$2:$B$2047,'Overall sales (all sales)'!U$1)</f>
        <v>0.89068621320548602</v>
      </c>
      <c r="V29" s="6">
        <f>SUMIFS('all sales summary'!$C$2:$C$2047,'all sales summary'!$A$2:$A$2047,'Overall sales (all sales)'!$A29,'all sales summary'!$B$2:$B$2047,'Overall sales (all sales)'!V$1)</f>
        <v>0.87865479643495703</v>
      </c>
      <c r="W29" s="6">
        <f>SUMIFS('all sales summary'!$C$2:$C$2047,'all sales summary'!$A$2:$A$2047,'Overall sales (all sales)'!$A29,'all sales summary'!$B$2:$B$2047,'Overall sales (all sales)'!W$1)</f>
        <v>0.91178613636907302</v>
      </c>
      <c r="X29" s="6">
        <f>SUMIFS('all sales summary'!$C$2:$C$2047,'all sales summary'!$A$2:$A$2047,'Overall sales (all sales)'!$A29,'all sales summary'!$B$2:$B$2047,'Overall sales (all sales)'!X$1)</f>
        <v>0.65622863703616297</v>
      </c>
      <c r="Y29" s="6">
        <f>SUMIFS('all sales summary'!$C$2:$C$2047,'all sales summary'!$A$2:$A$2047,'Overall sales (all sales)'!$A29,'all sales summary'!$B$2:$B$2047,'Overall sales (all sales)'!Y$1)</f>
        <v>0.92612651791115597</v>
      </c>
      <c r="Z29" s="6">
        <f>SUMIFS('all sales summary'!$C$2:$C$2047,'all sales summary'!$A$2:$A$2047,'Overall sales (all sales)'!$A29,'all sales summary'!$B$2:$B$2047,'Overall sales (all sales)'!Z$1)</f>
        <v>0.49199654365694701</v>
      </c>
      <c r="AA29" s="6">
        <f>SUMIFS('all sales summary'!$C$2:$C$2047,'all sales summary'!$A$2:$A$2047,'Overall sales (all sales)'!$A29,'all sales summary'!$B$2:$B$2047,'Overall sales (all sales)'!AA$1)</f>
        <v>0.51557114761027101</v>
      </c>
      <c r="AB29" s="6">
        <f>SUMIFS('all sales summary'!$C$2:$C$2047,'all sales summary'!$A$2:$A$2047,'Overall sales (all sales)'!$A29,'all sales summary'!$B$2:$B$2047,'Overall sales (all sales)'!AB$1)</f>
        <v>0.66331824079416601</v>
      </c>
      <c r="AC29" s="6">
        <f>SUMIFS('all sales summary'!$C$2:$C$2047,'all sales summary'!$A$2:$A$2047,'Overall sales (all sales)'!$A29,'all sales summary'!$B$2:$B$2047,'Overall sales (all sales)'!AC$1)</f>
        <v>0.84627793055846301</v>
      </c>
      <c r="AD29" s="6">
        <f>SUMIFS('all sales summary'!$C$2:$C$2047,'all sales summary'!$A$2:$A$2047,'Overall sales (all sales)'!$A29,'all sales summary'!$B$2:$B$2047,'Overall sales (all sales)'!AD$1)</f>
        <v>0.95006990046747397</v>
      </c>
      <c r="AE29" s="6">
        <f>SUMIFS('all sales summary'!$C$2:$C$2047,'all sales summary'!$A$2:$A$2047,'Overall sales (all sales)'!$A29,'all sales summary'!$B$2:$B$2047,'Overall sales (all sales)'!AE$1)</f>
        <v>0.94935038563142604</v>
      </c>
      <c r="AF29" s="6">
        <f>SUMIFS('all sales summary'!$C$2:$C$2047,'all sales summary'!$A$2:$A$2047,'Overall sales (all sales)'!$A29,'all sales summary'!$B$2:$B$2047,'Overall sales (all sales)'!AF$1)</f>
        <v>0.96977976860956505</v>
      </c>
      <c r="AG29" s="6">
        <f>SUMIFS('all sales summary'!$C$2:$C$2047,'all sales summary'!$A$2:$A$2047,'Overall sales (all sales)'!$A29,'all sales summary'!$B$2:$B$2047,'Overall sales (all sales)'!AG$1)</f>
        <v>0.99855406654858103</v>
      </c>
      <c r="AH29" s="6">
        <f>SUMIFS('all sales summary'!$C$2:$C$2047,'all sales summary'!$A$2:$A$2047,'Overall sales (all sales)'!$A29,'all sales summary'!$B$2:$B$2047,'Overall sales (all sales)'!AH$1)</f>
        <v>0.98305221827337197</v>
      </c>
      <c r="AK29" t="s">
        <v>12</v>
      </c>
      <c r="AL29" s="6">
        <v>1.08887181409996</v>
      </c>
    </row>
    <row r="30" spans="1:38" x14ac:dyDescent="0.3">
      <c r="A30" s="5" t="s">
        <v>35</v>
      </c>
      <c r="B30" s="6">
        <f>SUMIFS('all sales summary'!$C$2:$C$2047,'all sales summary'!$A$2:$A$2047,'Overall sales (all sales)'!$A30,'all sales summary'!$B$2:$B$2047,'Overall sales (all sales)'!B$1)</f>
        <v>0.90738019381711299</v>
      </c>
      <c r="C30" s="6">
        <f>SUMIFS('all sales summary'!$C$2:$C$2047,'all sales summary'!$A$2:$A$2047,'Overall sales (all sales)'!$A30,'all sales summary'!$B$2:$B$2047,'Overall sales (all sales)'!C$1)</f>
        <v>0.90184979593327597</v>
      </c>
      <c r="D30" s="6">
        <f>SUMIFS('all sales summary'!$C$2:$C$2047,'all sales summary'!$A$2:$A$2047,'Overall sales (all sales)'!$A30,'all sales summary'!$B$2:$B$2047,'Overall sales (all sales)'!D$1)</f>
        <v>1.10705314654055</v>
      </c>
      <c r="E30" s="6">
        <f>SUMIFS('all sales summary'!$C$2:$C$2047,'all sales summary'!$A$2:$A$2047,'Overall sales (all sales)'!$A30,'all sales summary'!$B$2:$B$2047,'Overall sales (all sales)'!E$1)</f>
        <v>1.07345242687654</v>
      </c>
      <c r="F30" s="6">
        <f>SUMIFS('all sales summary'!$C$2:$C$2047,'all sales summary'!$A$2:$A$2047,'Overall sales (all sales)'!$A30,'all sales summary'!$B$2:$B$2047,'Overall sales (all sales)'!F$1)</f>
        <v>1.1077770651638501</v>
      </c>
      <c r="G30" s="6">
        <f>SUMIFS('all sales summary'!$C$2:$C$2047,'all sales summary'!$A$2:$A$2047,'Overall sales (all sales)'!$A30,'all sales summary'!$B$2:$B$2047,'Overall sales (all sales)'!G$1)</f>
        <v>1.0445183678477901</v>
      </c>
      <c r="H30" s="6">
        <f>SUMIFS('all sales summary'!$C$2:$C$2047,'all sales summary'!$A$2:$A$2047,'Overall sales (all sales)'!$A30,'all sales summary'!$B$2:$B$2047,'Overall sales (all sales)'!H$1)</f>
        <v>1.03734157683585</v>
      </c>
      <c r="I30" s="6">
        <f>SUMIFS('all sales summary'!$C$2:$C$2047,'all sales summary'!$A$2:$A$2047,'Overall sales (all sales)'!$A30,'all sales summary'!$B$2:$B$2047,'Overall sales (all sales)'!I$1)</f>
        <v>1.02299679153479</v>
      </c>
      <c r="J30" s="6">
        <f>SUMIFS('all sales summary'!$C$2:$C$2047,'all sales summary'!$A$2:$A$2047,'Overall sales (all sales)'!$A30,'all sales summary'!$B$2:$B$2047,'Overall sales (all sales)'!J$1)</f>
        <v>0.96304213306772002</v>
      </c>
      <c r="K30" s="6">
        <f>SUMIFS('all sales summary'!$C$2:$C$2047,'all sales summary'!$A$2:$A$2047,'Overall sales (all sales)'!$A30,'all sales summary'!$B$2:$B$2047,'Overall sales (all sales)'!K$1)</f>
        <v>1.01669997147305</v>
      </c>
      <c r="L30" s="6">
        <f>SUMIFS('all sales summary'!$C$2:$C$2047,'all sales summary'!$A$2:$A$2047,'Overall sales (all sales)'!$A30,'all sales summary'!$B$2:$B$2047,'Overall sales (all sales)'!L$1)</f>
        <v>0.88592317571343204</v>
      </c>
      <c r="M30" s="6">
        <f>SUMIFS('all sales summary'!$C$2:$C$2047,'all sales summary'!$A$2:$A$2047,'Overall sales (all sales)'!$A30,'all sales summary'!$B$2:$B$2047,'Overall sales (all sales)'!M$1)</f>
        <v>0.93196535519603196</v>
      </c>
      <c r="N30" s="6">
        <f>SUMIFS('all sales summary'!$C$2:$C$2047,'all sales summary'!$A$2:$A$2047,'Overall sales (all sales)'!$A30,'all sales summary'!$B$2:$B$2047,'Overall sales (all sales)'!N$1)</f>
        <v>0.87537928897792505</v>
      </c>
      <c r="O30" s="6">
        <f>SUMIFS('all sales summary'!$C$2:$C$2047,'all sales summary'!$A$2:$A$2047,'Overall sales (all sales)'!$A30,'all sales summary'!$B$2:$B$2047,'Overall sales (all sales)'!O$1)</f>
        <v>0.88200500291666095</v>
      </c>
      <c r="P30" s="6">
        <f>SUMIFS('all sales summary'!$C$2:$C$2047,'all sales summary'!$A$2:$A$2047,'Overall sales (all sales)'!$A30,'all sales summary'!$B$2:$B$2047,'Overall sales (all sales)'!P$1)</f>
        <v>0.93951294458923296</v>
      </c>
      <c r="Q30" s="6">
        <f>SUMIFS('all sales summary'!$C$2:$C$2047,'all sales summary'!$A$2:$A$2047,'Overall sales (all sales)'!$A30,'all sales summary'!$B$2:$B$2047,'Overall sales (all sales)'!Q$1)</f>
        <v>0.97827517364142103</v>
      </c>
      <c r="R30" s="6">
        <f>SUMIFS('all sales summary'!$C$2:$C$2047,'all sales summary'!$A$2:$A$2047,'Overall sales (all sales)'!$A30,'all sales summary'!$B$2:$B$2047,'Overall sales (all sales)'!R$1)</f>
        <v>1.11055540673538</v>
      </c>
      <c r="S30" s="6">
        <f>SUMIFS('all sales summary'!$C$2:$C$2047,'all sales summary'!$A$2:$A$2047,'Overall sales (all sales)'!$A30,'all sales summary'!$B$2:$B$2047,'Overall sales (all sales)'!S$1)</f>
        <v>1.1472660253354201</v>
      </c>
      <c r="T30" s="6">
        <f>SUMIFS('all sales summary'!$C$2:$C$2047,'all sales summary'!$A$2:$A$2047,'Overall sales (all sales)'!$A30,'all sales summary'!$B$2:$B$2047,'Overall sales (all sales)'!T$1)</f>
        <v>1.29903535640426</v>
      </c>
      <c r="U30" s="6">
        <f>SUMIFS('all sales summary'!$C$2:$C$2047,'all sales summary'!$A$2:$A$2047,'Overall sales (all sales)'!$A30,'all sales summary'!$B$2:$B$2047,'Overall sales (all sales)'!U$1)</f>
        <v>1.2983935393044701</v>
      </c>
      <c r="V30" s="6">
        <f>SUMIFS('all sales summary'!$C$2:$C$2047,'all sales summary'!$A$2:$A$2047,'Overall sales (all sales)'!$A30,'all sales summary'!$B$2:$B$2047,'Overall sales (all sales)'!V$1)</f>
        <v>1.2209375538190099</v>
      </c>
      <c r="W30" s="6">
        <f>SUMIFS('all sales summary'!$C$2:$C$2047,'all sales summary'!$A$2:$A$2047,'Overall sales (all sales)'!$A30,'all sales summary'!$B$2:$B$2047,'Overall sales (all sales)'!W$1)</f>
        <v>1.20205006907746</v>
      </c>
      <c r="X30" s="6">
        <f>SUMIFS('all sales summary'!$C$2:$C$2047,'all sales summary'!$A$2:$A$2047,'Overall sales (all sales)'!$A30,'all sales summary'!$B$2:$B$2047,'Overall sales (all sales)'!X$1)</f>
        <v>1.1669999373059901</v>
      </c>
      <c r="Y30" s="6">
        <f>SUMIFS('all sales summary'!$C$2:$C$2047,'all sales summary'!$A$2:$A$2047,'Overall sales (all sales)'!$A30,'all sales summary'!$B$2:$B$2047,'Overall sales (all sales)'!Y$1)</f>
        <v>1.2545889875893801</v>
      </c>
      <c r="Z30" s="6">
        <f>SUMIFS('all sales summary'!$C$2:$C$2047,'all sales summary'!$A$2:$A$2047,'Overall sales (all sales)'!$A30,'all sales summary'!$B$2:$B$2047,'Overall sales (all sales)'!Z$1)</f>
        <v>1.1323366187508701</v>
      </c>
      <c r="AA30" s="6">
        <f>SUMIFS('all sales summary'!$C$2:$C$2047,'all sales summary'!$A$2:$A$2047,'Overall sales (all sales)'!$A30,'all sales summary'!$B$2:$B$2047,'Overall sales (all sales)'!AA$1)</f>
        <v>1.04226637542548</v>
      </c>
      <c r="AB30" s="6">
        <f>SUMIFS('all sales summary'!$C$2:$C$2047,'all sales summary'!$A$2:$A$2047,'Overall sales (all sales)'!$A30,'all sales summary'!$B$2:$B$2047,'Overall sales (all sales)'!AB$1)</f>
        <v>1.3192996824909999</v>
      </c>
      <c r="AC30" s="6">
        <f>SUMIFS('all sales summary'!$C$2:$C$2047,'all sales summary'!$A$2:$A$2047,'Overall sales (all sales)'!$A30,'all sales summary'!$B$2:$B$2047,'Overall sales (all sales)'!AC$1)</f>
        <v>1.2696045305855199</v>
      </c>
      <c r="AD30" s="6">
        <f>SUMIFS('all sales summary'!$C$2:$C$2047,'all sales summary'!$A$2:$A$2047,'Overall sales (all sales)'!$A30,'all sales summary'!$B$2:$B$2047,'Overall sales (all sales)'!AD$1)</f>
        <v>1.31825956848834</v>
      </c>
      <c r="AE30" s="6">
        <f>SUMIFS('all sales summary'!$C$2:$C$2047,'all sales summary'!$A$2:$A$2047,'Overall sales (all sales)'!$A30,'all sales summary'!$B$2:$B$2047,'Overall sales (all sales)'!AE$1)</f>
        <v>1.24157571608927</v>
      </c>
      <c r="AF30" s="6">
        <f>SUMIFS('all sales summary'!$C$2:$C$2047,'all sales summary'!$A$2:$A$2047,'Overall sales (all sales)'!$A30,'all sales summary'!$B$2:$B$2047,'Overall sales (all sales)'!AF$1)</f>
        <v>1.2726263107579401</v>
      </c>
      <c r="AG30" s="6">
        <f>SUMIFS('all sales summary'!$C$2:$C$2047,'all sales summary'!$A$2:$A$2047,'Overall sales (all sales)'!$A30,'all sales summary'!$B$2:$B$2047,'Overall sales (all sales)'!AG$1)</f>
        <v>1.2778431398238399</v>
      </c>
      <c r="AH30" s="6">
        <f>SUMIFS('all sales summary'!$C$2:$C$2047,'all sales summary'!$A$2:$A$2047,'Overall sales (all sales)'!$A30,'all sales summary'!$B$2:$B$2047,'Overall sales (all sales)'!AH$1)</f>
        <v>1.2950714013751801</v>
      </c>
      <c r="AK30" t="s">
        <v>53</v>
      </c>
      <c r="AL30" s="6">
        <v>1.0854527500051201</v>
      </c>
    </row>
    <row r="31" spans="1:38" x14ac:dyDescent="0.3">
      <c r="A31" s="5" t="s">
        <v>36</v>
      </c>
      <c r="B31" s="6">
        <f>SUMIFS('all sales summary'!$C$2:$C$2047,'all sales summary'!$A$2:$A$2047,'Overall sales (all sales)'!$A31,'all sales summary'!$B$2:$B$2047,'Overall sales (all sales)'!B$1)</f>
        <v>0.91444174866747296</v>
      </c>
      <c r="C31" s="6">
        <f>SUMIFS('all sales summary'!$C$2:$C$2047,'all sales summary'!$A$2:$A$2047,'Overall sales (all sales)'!$A31,'all sales summary'!$B$2:$B$2047,'Overall sales (all sales)'!C$1)</f>
        <v>0.87082932991501905</v>
      </c>
      <c r="D31" s="6">
        <f>SUMIFS('all sales summary'!$C$2:$C$2047,'all sales summary'!$A$2:$A$2047,'Overall sales (all sales)'!$A31,'all sales summary'!$B$2:$B$2047,'Overall sales (all sales)'!D$1)</f>
        <v>1.0306095303979499</v>
      </c>
      <c r="E31" s="6">
        <f>SUMIFS('all sales summary'!$C$2:$C$2047,'all sales summary'!$A$2:$A$2047,'Overall sales (all sales)'!$A31,'all sales summary'!$B$2:$B$2047,'Overall sales (all sales)'!E$1)</f>
        <v>0.96846391163829204</v>
      </c>
      <c r="F31" s="6">
        <f>SUMIFS('all sales summary'!$C$2:$C$2047,'all sales summary'!$A$2:$A$2047,'Overall sales (all sales)'!$A31,'all sales summary'!$B$2:$B$2047,'Overall sales (all sales)'!F$1)</f>
        <v>1.0051281176870599</v>
      </c>
      <c r="G31" s="6">
        <f>SUMIFS('all sales summary'!$C$2:$C$2047,'all sales summary'!$A$2:$A$2047,'Overall sales (all sales)'!$A31,'all sales summary'!$B$2:$B$2047,'Overall sales (all sales)'!G$1)</f>
        <v>0.96344054926626999</v>
      </c>
      <c r="H31" s="6">
        <f>SUMIFS('all sales summary'!$C$2:$C$2047,'all sales summary'!$A$2:$A$2047,'Overall sales (all sales)'!$A31,'all sales summary'!$B$2:$B$2047,'Overall sales (all sales)'!H$1)</f>
        <v>0.990966767863806</v>
      </c>
      <c r="I31" s="6">
        <f>SUMIFS('all sales summary'!$C$2:$C$2047,'all sales summary'!$A$2:$A$2047,'Overall sales (all sales)'!$A31,'all sales summary'!$B$2:$B$2047,'Overall sales (all sales)'!I$1)</f>
        <v>0.99844829827085402</v>
      </c>
      <c r="J31" s="6">
        <f>SUMIFS('all sales summary'!$C$2:$C$2047,'all sales summary'!$A$2:$A$2047,'Overall sales (all sales)'!$A31,'all sales summary'!$B$2:$B$2047,'Overall sales (all sales)'!J$1)</f>
        <v>0.97148953333907995</v>
      </c>
      <c r="K31" s="6">
        <f>SUMIFS('all sales summary'!$C$2:$C$2047,'all sales summary'!$A$2:$A$2047,'Overall sales (all sales)'!$A31,'all sales summary'!$B$2:$B$2047,'Overall sales (all sales)'!K$1)</f>
        <v>1.0259984592916001</v>
      </c>
      <c r="L31" s="6">
        <f>SUMIFS('all sales summary'!$C$2:$C$2047,'all sales summary'!$A$2:$A$2047,'Overall sales (all sales)'!$A31,'all sales summary'!$B$2:$B$2047,'Overall sales (all sales)'!L$1)</f>
        <v>1.0810648208029701</v>
      </c>
      <c r="M31" s="6">
        <f>SUMIFS('all sales summary'!$C$2:$C$2047,'all sales summary'!$A$2:$A$2047,'Overall sales (all sales)'!$A31,'all sales summary'!$B$2:$B$2047,'Overall sales (all sales)'!M$1)</f>
        <v>1.1791189328596301</v>
      </c>
      <c r="N31" s="6">
        <f>SUMIFS('all sales summary'!$C$2:$C$2047,'all sales summary'!$A$2:$A$2047,'Overall sales (all sales)'!$A31,'all sales summary'!$B$2:$B$2047,'Overall sales (all sales)'!N$1)</f>
        <v>0.98039620817073703</v>
      </c>
      <c r="O31" s="6">
        <f>SUMIFS('all sales summary'!$C$2:$C$2047,'all sales summary'!$A$2:$A$2047,'Overall sales (all sales)'!$A31,'all sales summary'!$B$2:$B$2047,'Overall sales (all sales)'!O$1)</f>
        <v>0.944554205663656</v>
      </c>
      <c r="P31" s="6">
        <f>SUMIFS('all sales summary'!$C$2:$C$2047,'all sales summary'!$A$2:$A$2047,'Overall sales (all sales)'!$A31,'all sales summary'!$B$2:$B$2047,'Overall sales (all sales)'!P$1)</f>
        <v>0.89197825976674705</v>
      </c>
      <c r="Q31" s="6">
        <f>SUMIFS('all sales summary'!$C$2:$C$2047,'all sales summary'!$A$2:$A$2047,'Overall sales (all sales)'!$A31,'all sales summary'!$B$2:$B$2047,'Overall sales (all sales)'!Q$1)</f>
        <v>0.63563434749071801</v>
      </c>
      <c r="R31" s="6">
        <f>SUMIFS('all sales summary'!$C$2:$C$2047,'all sales summary'!$A$2:$A$2047,'Overall sales (all sales)'!$A31,'all sales summary'!$B$2:$B$2047,'Overall sales (all sales)'!R$1)</f>
        <v>0.80517733609407605</v>
      </c>
      <c r="S31" s="6">
        <f>SUMIFS('all sales summary'!$C$2:$C$2047,'all sales summary'!$A$2:$A$2047,'Overall sales (all sales)'!$A31,'all sales summary'!$B$2:$B$2047,'Overall sales (all sales)'!S$1)</f>
        <v>0.89311492301920703</v>
      </c>
      <c r="T31" s="6">
        <f>SUMIFS('all sales summary'!$C$2:$C$2047,'all sales summary'!$A$2:$A$2047,'Overall sales (all sales)'!$A31,'all sales summary'!$B$2:$B$2047,'Overall sales (all sales)'!T$1)</f>
        <v>0.86152398787488604</v>
      </c>
      <c r="U31" s="6">
        <f>SUMIFS('all sales summary'!$C$2:$C$2047,'all sales summary'!$A$2:$A$2047,'Overall sales (all sales)'!$A31,'all sales summary'!$B$2:$B$2047,'Overall sales (all sales)'!U$1)</f>
        <v>1.0189799199035601</v>
      </c>
      <c r="V31" s="6">
        <f>SUMIFS('all sales summary'!$C$2:$C$2047,'all sales summary'!$A$2:$A$2047,'Overall sales (all sales)'!$A31,'all sales summary'!$B$2:$B$2047,'Overall sales (all sales)'!V$1)</f>
        <v>0.99830267047350296</v>
      </c>
      <c r="W31" s="6">
        <f>SUMIFS('all sales summary'!$C$2:$C$2047,'all sales summary'!$A$2:$A$2047,'Overall sales (all sales)'!$A31,'all sales summary'!$B$2:$B$2047,'Overall sales (all sales)'!W$1)</f>
        <v>1.0870195233554201</v>
      </c>
      <c r="X31" s="6">
        <f>SUMIFS('all sales summary'!$C$2:$C$2047,'all sales summary'!$A$2:$A$2047,'Overall sales (all sales)'!$A31,'all sales summary'!$B$2:$B$2047,'Overall sales (all sales)'!X$1)</f>
        <v>1.0303360083795201</v>
      </c>
      <c r="Y31" s="6">
        <f>SUMIFS('all sales summary'!$C$2:$C$2047,'all sales summary'!$A$2:$A$2047,'Overall sales (all sales)'!$A31,'all sales summary'!$B$2:$B$2047,'Overall sales (all sales)'!Y$1)</f>
        <v>1.2133273963845399</v>
      </c>
      <c r="Z31" s="6">
        <f>SUMIFS('all sales summary'!$C$2:$C$2047,'all sales summary'!$A$2:$A$2047,'Overall sales (all sales)'!$A31,'all sales summary'!$B$2:$B$2047,'Overall sales (all sales)'!Z$1)</f>
        <v>0.93048416248614296</v>
      </c>
      <c r="AA31" s="6">
        <f>SUMIFS('all sales summary'!$C$2:$C$2047,'all sales summary'!$A$2:$A$2047,'Overall sales (all sales)'!$A31,'all sales summary'!$B$2:$B$2047,'Overall sales (all sales)'!AA$1)</f>
        <v>0.89579940349850296</v>
      </c>
      <c r="AB31" s="6">
        <f>SUMIFS('all sales summary'!$C$2:$C$2047,'all sales summary'!$A$2:$A$2047,'Overall sales (all sales)'!$A31,'all sales summary'!$B$2:$B$2047,'Overall sales (all sales)'!AB$1)</f>
        <v>1.04895144724296</v>
      </c>
      <c r="AC31" s="6">
        <f>SUMIFS('all sales summary'!$C$2:$C$2047,'all sales summary'!$A$2:$A$2047,'Overall sales (all sales)'!$A31,'all sales summary'!$B$2:$B$2047,'Overall sales (all sales)'!AC$1)</f>
        <v>1.0771712265553099</v>
      </c>
      <c r="AD31" s="6">
        <f>SUMIFS('all sales summary'!$C$2:$C$2047,'all sales summary'!$A$2:$A$2047,'Overall sales (all sales)'!$A31,'all sales summary'!$B$2:$B$2047,'Overall sales (all sales)'!AD$1)</f>
        <v>1.1321657995058001</v>
      </c>
      <c r="AE31" s="6">
        <f>SUMIFS('all sales summary'!$C$2:$C$2047,'all sales summary'!$A$2:$A$2047,'Overall sales (all sales)'!$A31,'all sales summary'!$B$2:$B$2047,'Overall sales (all sales)'!AE$1)</f>
        <v>1.1066042108661001</v>
      </c>
      <c r="AF31" s="6">
        <f>SUMIFS('all sales summary'!$C$2:$C$2047,'all sales summary'!$A$2:$A$2047,'Overall sales (all sales)'!$A31,'all sales summary'!$B$2:$B$2047,'Overall sales (all sales)'!AF$1)</f>
        <v>1.15299059974097</v>
      </c>
      <c r="AG31" s="6">
        <f>SUMIFS('all sales summary'!$C$2:$C$2047,'all sales summary'!$A$2:$A$2047,'Overall sales (all sales)'!$A31,'all sales summary'!$B$2:$B$2047,'Overall sales (all sales)'!AG$1)</f>
        <v>1.16011661342253</v>
      </c>
      <c r="AH31" s="6">
        <f>SUMIFS('all sales summary'!$C$2:$C$2047,'all sales summary'!$A$2:$A$2047,'Overall sales (all sales)'!$A31,'all sales summary'!$B$2:$B$2047,'Overall sales (all sales)'!AH$1)</f>
        <v>1.1286054697830199</v>
      </c>
      <c r="AK31" t="s">
        <v>66</v>
      </c>
      <c r="AL31" s="6">
        <v>1.0780982250903799</v>
      </c>
    </row>
    <row r="32" spans="1:38" x14ac:dyDescent="0.3">
      <c r="A32" s="5" t="s">
        <v>37</v>
      </c>
      <c r="B32" s="6">
        <f>SUMIFS('all sales summary'!$C$2:$C$2047,'all sales summary'!$A$2:$A$2047,'Overall sales (all sales)'!$A32,'all sales summary'!$B$2:$B$2047,'Overall sales (all sales)'!B$1)</f>
        <v>0.81537230872313404</v>
      </c>
      <c r="C32" s="6">
        <f>SUMIFS('all sales summary'!$C$2:$C$2047,'all sales summary'!$A$2:$A$2047,'Overall sales (all sales)'!$A32,'all sales summary'!$B$2:$B$2047,'Overall sales (all sales)'!C$1)</f>
        <v>0.82852912115438204</v>
      </c>
      <c r="D32" s="6">
        <f>SUMIFS('all sales summary'!$C$2:$C$2047,'all sales summary'!$A$2:$A$2047,'Overall sales (all sales)'!$A32,'all sales summary'!$B$2:$B$2047,'Overall sales (all sales)'!D$1)</f>
        <v>1.0065531295058701</v>
      </c>
      <c r="E32" s="6">
        <f>SUMIFS('all sales summary'!$C$2:$C$2047,'all sales summary'!$A$2:$A$2047,'Overall sales (all sales)'!$A32,'all sales summary'!$B$2:$B$2047,'Overall sales (all sales)'!E$1)</f>
        <v>0.98880539255748401</v>
      </c>
      <c r="F32" s="6">
        <f>SUMIFS('all sales summary'!$C$2:$C$2047,'all sales summary'!$A$2:$A$2047,'Overall sales (all sales)'!$A32,'all sales summary'!$B$2:$B$2047,'Overall sales (all sales)'!F$1)</f>
        <v>1.00930051567822</v>
      </c>
      <c r="G32" s="6">
        <f>SUMIFS('all sales summary'!$C$2:$C$2047,'all sales summary'!$A$2:$A$2047,'Overall sales (all sales)'!$A32,'all sales summary'!$B$2:$B$2047,'Overall sales (all sales)'!G$1)</f>
        <v>0.94847878009859599</v>
      </c>
      <c r="H32" s="6">
        <f>SUMIFS('all sales summary'!$C$2:$C$2047,'all sales summary'!$A$2:$A$2047,'Overall sales (all sales)'!$A32,'all sales summary'!$B$2:$B$2047,'Overall sales (all sales)'!H$1)</f>
        <v>0.972961746680155</v>
      </c>
      <c r="I32" s="6">
        <f>SUMIFS('all sales summary'!$C$2:$C$2047,'all sales summary'!$A$2:$A$2047,'Overall sales (all sales)'!$A32,'all sales summary'!$B$2:$B$2047,'Overall sales (all sales)'!I$1)</f>
        <v>0.98688676889959603</v>
      </c>
      <c r="J32" s="6">
        <f>SUMIFS('all sales summary'!$C$2:$C$2047,'all sales summary'!$A$2:$A$2047,'Overall sales (all sales)'!$A32,'all sales summary'!$B$2:$B$2047,'Overall sales (all sales)'!J$1)</f>
        <v>0.97586380664067196</v>
      </c>
      <c r="K32" s="6">
        <f>SUMIFS('all sales summary'!$C$2:$C$2047,'all sales summary'!$A$2:$A$2047,'Overall sales (all sales)'!$A32,'all sales summary'!$B$2:$B$2047,'Overall sales (all sales)'!K$1)</f>
        <v>1.0406138988606399</v>
      </c>
      <c r="L32" s="6">
        <f>SUMIFS('all sales summary'!$C$2:$C$2047,'all sales summary'!$A$2:$A$2047,'Overall sales (all sales)'!$A32,'all sales summary'!$B$2:$B$2047,'Overall sales (all sales)'!L$1)</f>
        <v>1.11966439368679</v>
      </c>
      <c r="M32" s="6">
        <f>SUMIFS('all sales summary'!$C$2:$C$2047,'all sales summary'!$A$2:$A$2047,'Overall sales (all sales)'!$A32,'all sales summary'!$B$2:$B$2047,'Overall sales (all sales)'!M$1)</f>
        <v>1.30697013751446</v>
      </c>
      <c r="N32" s="6">
        <f>SUMIFS('all sales summary'!$C$2:$C$2047,'all sales summary'!$A$2:$A$2047,'Overall sales (all sales)'!$A32,'all sales summary'!$B$2:$B$2047,'Overall sales (all sales)'!N$1)</f>
        <v>0.88989918397105505</v>
      </c>
      <c r="O32" s="6">
        <f>SUMIFS('all sales summary'!$C$2:$C$2047,'all sales summary'!$A$2:$A$2047,'Overall sales (all sales)'!$A32,'all sales summary'!$B$2:$B$2047,'Overall sales (all sales)'!O$1)</f>
        <v>0.90432684307577405</v>
      </c>
      <c r="P32" s="6">
        <f>SUMIFS('all sales summary'!$C$2:$C$2047,'all sales summary'!$A$2:$A$2047,'Overall sales (all sales)'!$A32,'all sales summary'!$B$2:$B$2047,'Overall sales (all sales)'!P$1)</f>
        <v>0.75834595345145595</v>
      </c>
      <c r="Q32" s="6">
        <f>SUMIFS('all sales summary'!$C$2:$C$2047,'all sales summary'!$A$2:$A$2047,'Overall sales (all sales)'!$A32,'all sales summary'!$B$2:$B$2047,'Overall sales (all sales)'!Q$1)</f>
        <v>0.41939993405797599</v>
      </c>
      <c r="R32" s="6">
        <f>SUMIFS('all sales summary'!$C$2:$C$2047,'all sales summary'!$A$2:$A$2047,'Overall sales (all sales)'!$A32,'all sales summary'!$B$2:$B$2047,'Overall sales (all sales)'!R$1)</f>
        <v>0.51249358720195404</v>
      </c>
      <c r="S32" s="6">
        <f>SUMIFS('all sales summary'!$C$2:$C$2047,'all sales summary'!$A$2:$A$2047,'Overall sales (all sales)'!$A32,'all sales summary'!$B$2:$B$2047,'Overall sales (all sales)'!S$1)</f>
        <v>0.65224912844218097</v>
      </c>
      <c r="T32" s="6">
        <f>SUMIFS('all sales summary'!$C$2:$C$2047,'all sales summary'!$A$2:$A$2047,'Overall sales (all sales)'!$A32,'all sales summary'!$B$2:$B$2047,'Overall sales (all sales)'!T$1)</f>
        <v>0.89957409824648005</v>
      </c>
      <c r="U32" s="6">
        <f>SUMIFS('all sales summary'!$C$2:$C$2047,'all sales summary'!$A$2:$A$2047,'Overall sales (all sales)'!$A32,'all sales summary'!$B$2:$B$2047,'Overall sales (all sales)'!U$1)</f>
        <v>1.05077593144531</v>
      </c>
      <c r="V32" s="6">
        <f>SUMIFS('all sales summary'!$C$2:$C$2047,'all sales summary'!$A$2:$A$2047,'Overall sales (all sales)'!$A32,'all sales summary'!$B$2:$B$2047,'Overall sales (all sales)'!V$1)</f>
        <v>0.96082307416645296</v>
      </c>
      <c r="W32" s="6">
        <f>SUMIFS('all sales summary'!$C$2:$C$2047,'all sales summary'!$A$2:$A$2047,'Overall sales (all sales)'!$A32,'all sales summary'!$B$2:$B$2047,'Overall sales (all sales)'!W$1)</f>
        <v>0.93105062974789699</v>
      </c>
      <c r="X32" s="6">
        <f>SUMIFS('all sales summary'!$C$2:$C$2047,'all sales summary'!$A$2:$A$2047,'Overall sales (all sales)'!$A32,'all sales summary'!$B$2:$B$2047,'Overall sales (all sales)'!X$1)</f>
        <v>0.73080985316263103</v>
      </c>
      <c r="Y32" s="6">
        <f>SUMIFS('all sales summary'!$C$2:$C$2047,'all sales summary'!$A$2:$A$2047,'Overall sales (all sales)'!$A32,'all sales summary'!$B$2:$B$2047,'Overall sales (all sales)'!Y$1)</f>
        <v>1.29564682282751</v>
      </c>
      <c r="Z32" s="6">
        <f>SUMIFS('all sales summary'!$C$2:$C$2047,'all sales summary'!$A$2:$A$2047,'Overall sales (all sales)'!$A32,'all sales summary'!$B$2:$B$2047,'Overall sales (all sales)'!Z$1)</f>
        <v>0.55701474449847299</v>
      </c>
      <c r="AA32" s="6">
        <f>SUMIFS('all sales summary'!$C$2:$C$2047,'all sales summary'!$A$2:$A$2047,'Overall sales (all sales)'!$A32,'all sales summary'!$B$2:$B$2047,'Overall sales (all sales)'!AA$1)</f>
        <v>0.54563200709298099</v>
      </c>
      <c r="AB32" s="6">
        <f>SUMIFS('all sales summary'!$C$2:$C$2047,'all sales summary'!$A$2:$A$2047,'Overall sales (all sales)'!$A32,'all sales summary'!$B$2:$B$2047,'Overall sales (all sales)'!AB$1)</f>
        <v>0.68755632373607301</v>
      </c>
      <c r="AC32" s="6">
        <f>SUMIFS('all sales summary'!$C$2:$C$2047,'all sales summary'!$A$2:$A$2047,'Overall sales (all sales)'!$A32,'all sales summary'!$B$2:$B$2047,'Overall sales (all sales)'!AC$1)</f>
        <v>0.92210231951045096</v>
      </c>
      <c r="AD32" s="6">
        <f>SUMIFS('all sales summary'!$C$2:$C$2047,'all sales summary'!$A$2:$A$2047,'Overall sales (all sales)'!$A32,'all sales summary'!$B$2:$B$2047,'Overall sales (all sales)'!AD$1)</f>
        <v>1.1099336324851601</v>
      </c>
      <c r="AE32" s="6">
        <f>SUMIFS('all sales summary'!$C$2:$C$2047,'all sales summary'!$A$2:$A$2047,'Overall sales (all sales)'!$A32,'all sales summary'!$B$2:$B$2047,'Overall sales (all sales)'!AE$1)</f>
        <v>1.10854736223793</v>
      </c>
      <c r="AF32" s="6">
        <f>SUMIFS('all sales summary'!$C$2:$C$2047,'all sales summary'!$A$2:$A$2047,'Overall sales (all sales)'!$A32,'all sales summary'!$B$2:$B$2047,'Overall sales (all sales)'!AF$1)</f>
        <v>1.2043828111894499</v>
      </c>
      <c r="AG32" s="6">
        <f>SUMIFS('all sales summary'!$C$2:$C$2047,'all sales summary'!$A$2:$A$2047,'Overall sales (all sales)'!$A32,'all sales summary'!$B$2:$B$2047,'Overall sales (all sales)'!AG$1)</f>
        <v>1.24325329113178</v>
      </c>
      <c r="AH32" s="6">
        <f>SUMIFS('all sales summary'!$C$2:$C$2047,'all sales summary'!$A$2:$A$2047,'Overall sales (all sales)'!$A32,'all sales summary'!$B$2:$B$2047,'Overall sales (all sales)'!AH$1)</f>
        <v>1.1757937113305299</v>
      </c>
      <c r="AK32" t="s">
        <v>55</v>
      </c>
      <c r="AL32" s="6">
        <v>1.0698619407549099</v>
      </c>
    </row>
    <row r="33" spans="1:38" x14ac:dyDescent="0.3">
      <c r="A33" s="5" t="s">
        <v>38</v>
      </c>
      <c r="B33" s="6">
        <f>SUMIFS('all sales summary'!$C$2:$C$2047,'all sales summary'!$A$2:$A$2047,'Overall sales (all sales)'!$A33,'all sales summary'!$B$2:$B$2047,'Overall sales (all sales)'!B$1)</f>
        <v>0.84453769053434602</v>
      </c>
      <c r="C33" s="6">
        <f>SUMIFS('all sales summary'!$C$2:$C$2047,'all sales summary'!$A$2:$A$2047,'Overall sales (all sales)'!$A33,'all sales summary'!$B$2:$B$2047,'Overall sales (all sales)'!C$1)</f>
        <v>0.81664731729269302</v>
      </c>
      <c r="D33" s="6">
        <f>SUMIFS('all sales summary'!$C$2:$C$2047,'all sales summary'!$A$2:$A$2047,'Overall sales (all sales)'!$A33,'all sales summary'!$B$2:$B$2047,'Overall sales (all sales)'!D$1)</f>
        <v>0.95371960163311198</v>
      </c>
      <c r="E33" s="6">
        <f>SUMIFS('all sales summary'!$C$2:$C$2047,'all sales summary'!$A$2:$A$2047,'Overall sales (all sales)'!$A33,'all sales summary'!$B$2:$B$2047,'Overall sales (all sales)'!E$1)</f>
        <v>0.95713014420154996</v>
      </c>
      <c r="F33" s="6">
        <f>SUMIFS('all sales summary'!$C$2:$C$2047,'all sales summary'!$A$2:$A$2047,'Overall sales (all sales)'!$A33,'all sales summary'!$B$2:$B$2047,'Overall sales (all sales)'!F$1)</f>
        <v>1.0132129414414099</v>
      </c>
      <c r="G33" s="6">
        <f>SUMIFS('all sales summary'!$C$2:$C$2047,'all sales summary'!$A$2:$A$2047,'Overall sales (all sales)'!$A33,'all sales summary'!$B$2:$B$2047,'Overall sales (all sales)'!G$1)</f>
        <v>1.0151310559075599</v>
      </c>
      <c r="H33" s="6">
        <f>SUMIFS('all sales summary'!$C$2:$C$2047,'all sales summary'!$A$2:$A$2047,'Overall sales (all sales)'!$A33,'all sales summary'!$B$2:$B$2047,'Overall sales (all sales)'!H$1)</f>
        <v>1.04068147259338</v>
      </c>
      <c r="I33" s="6">
        <f>SUMIFS('all sales summary'!$C$2:$C$2047,'all sales summary'!$A$2:$A$2047,'Overall sales (all sales)'!$A33,'all sales summary'!$B$2:$B$2047,'Overall sales (all sales)'!I$1)</f>
        <v>0.98024486815885703</v>
      </c>
      <c r="J33" s="6">
        <f>SUMIFS('all sales summary'!$C$2:$C$2047,'all sales summary'!$A$2:$A$2047,'Overall sales (all sales)'!$A33,'all sales summary'!$B$2:$B$2047,'Overall sales (all sales)'!J$1)</f>
        <v>0.98100046729337897</v>
      </c>
      <c r="K33" s="6">
        <f>SUMIFS('all sales summary'!$C$2:$C$2047,'all sales summary'!$A$2:$A$2047,'Overall sales (all sales)'!$A33,'all sales summary'!$B$2:$B$2047,'Overall sales (all sales)'!K$1)</f>
        <v>1.0418127790343099</v>
      </c>
      <c r="L33" s="6">
        <f>SUMIFS('all sales summary'!$C$2:$C$2047,'all sales summary'!$A$2:$A$2047,'Overall sales (all sales)'!$A33,'all sales summary'!$B$2:$B$2047,'Overall sales (all sales)'!L$1)</f>
        <v>1.12553165924661</v>
      </c>
      <c r="M33" s="6">
        <f>SUMIFS('all sales summary'!$C$2:$C$2047,'all sales summary'!$A$2:$A$2047,'Overall sales (all sales)'!$A33,'all sales summary'!$B$2:$B$2047,'Overall sales (all sales)'!M$1)</f>
        <v>1.23035000266279</v>
      </c>
      <c r="N33" s="6">
        <f>SUMIFS('all sales summary'!$C$2:$C$2047,'all sales summary'!$A$2:$A$2047,'Overall sales (all sales)'!$A33,'all sales summary'!$B$2:$B$2047,'Overall sales (all sales)'!N$1)</f>
        <v>0.98669332983832403</v>
      </c>
      <c r="O33" s="6">
        <f>SUMIFS('all sales summary'!$C$2:$C$2047,'all sales summary'!$A$2:$A$2047,'Overall sales (all sales)'!$A33,'all sales summary'!$B$2:$B$2047,'Overall sales (all sales)'!O$1)</f>
        <v>0.952997845519719</v>
      </c>
      <c r="P33" s="6">
        <f>SUMIFS('all sales summary'!$C$2:$C$2047,'all sales summary'!$A$2:$A$2047,'Overall sales (all sales)'!$A33,'all sales summary'!$B$2:$B$2047,'Overall sales (all sales)'!P$1)</f>
        <v>0.90231908681099204</v>
      </c>
      <c r="Q33" s="6">
        <f>SUMIFS('all sales summary'!$C$2:$C$2047,'all sales summary'!$A$2:$A$2047,'Overall sales (all sales)'!$A33,'all sales summary'!$B$2:$B$2047,'Overall sales (all sales)'!Q$1)</f>
        <v>0.69162734104588097</v>
      </c>
      <c r="R33" s="6">
        <f>SUMIFS('all sales summary'!$C$2:$C$2047,'all sales summary'!$A$2:$A$2047,'Overall sales (all sales)'!$A33,'all sales summary'!$B$2:$B$2047,'Overall sales (all sales)'!R$1)</f>
        <v>0.83874867632665895</v>
      </c>
      <c r="S33" s="6">
        <f>SUMIFS('all sales summary'!$C$2:$C$2047,'all sales summary'!$A$2:$A$2047,'Overall sales (all sales)'!$A33,'all sales summary'!$B$2:$B$2047,'Overall sales (all sales)'!S$1)</f>
        <v>0.92350751053687996</v>
      </c>
      <c r="T33" s="6">
        <f>SUMIFS('all sales summary'!$C$2:$C$2047,'all sales summary'!$A$2:$A$2047,'Overall sales (all sales)'!$A33,'all sales summary'!$B$2:$B$2047,'Overall sales (all sales)'!T$1)</f>
        <v>1.01417005440429</v>
      </c>
      <c r="U33" s="6">
        <f>SUMIFS('all sales summary'!$C$2:$C$2047,'all sales summary'!$A$2:$A$2047,'Overall sales (all sales)'!$A33,'all sales summary'!$B$2:$B$2047,'Overall sales (all sales)'!U$1)</f>
        <v>1.0077832040180901</v>
      </c>
      <c r="V33" s="6">
        <f>SUMIFS('all sales summary'!$C$2:$C$2047,'all sales summary'!$A$2:$A$2047,'Overall sales (all sales)'!$A33,'all sales summary'!$B$2:$B$2047,'Overall sales (all sales)'!V$1)</f>
        <v>1.0106499452136699</v>
      </c>
      <c r="W33" s="6">
        <f>SUMIFS('all sales summary'!$C$2:$C$2047,'all sales summary'!$A$2:$A$2047,'Overall sales (all sales)'!$A33,'all sales summary'!$B$2:$B$2047,'Overall sales (all sales)'!W$1)</f>
        <v>1.0786885624712601</v>
      </c>
      <c r="X33" s="6">
        <f>SUMIFS('all sales summary'!$C$2:$C$2047,'all sales summary'!$A$2:$A$2047,'Overall sales (all sales)'!$A33,'all sales summary'!$B$2:$B$2047,'Overall sales (all sales)'!X$1)</f>
        <v>1.0977801684800099</v>
      </c>
      <c r="Y33" s="6">
        <f>SUMIFS('all sales summary'!$C$2:$C$2047,'all sales summary'!$A$2:$A$2047,'Overall sales (all sales)'!$A33,'all sales summary'!$B$2:$B$2047,'Overall sales (all sales)'!Y$1)</f>
        <v>1.2021377198603</v>
      </c>
      <c r="Z33" s="6">
        <f>SUMIFS('all sales summary'!$C$2:$C$2047,'all sales summary'!$A$2:$A$2047,'Overall sales (all sales)'!$A33,'all sales summary'!$B$2:$B$2047,'Overall sales (all sales)'!Z$1)</f>
        <v>0.89334943367908504</v>
      </c>
      <c r="AA33" s="6">
        <f>SUMIFS('all sales summary'!$C$2:$C$2047,'all sales summary'!$A$2:$A$2047,'Overall sales (all sales)'!$A33,'all sales summary'!$B$2:$B$2047,'Overall sales (all sales)'!AA$1)</f>
        <v>0.85858433800744405</v>
      </c>
      <c r="AB33" s="6">
        <f>SUMIFS('all sales summary'!$C$2:$C$2047,'all sales summary'!$A$2:$A$2047,'Overall sales (all sales)'!$A33,'all sales summary'!$B$2:$B$2047,'Overall sales (all sales)'!AB$1)</f>
        <v>1.0125202605875301</v>
      </c>
      <c r="AC33" s="6">
        <f>SUMIFS('all sales summary'!$C$2:$C$2047,'all sales summary'!$A$2:$A$2047,'Overall sales (all sales)'!$A33,'all sales summary'!$B$2:$B$2047,'Overall sales (all sales)'!AC$1)</f>
        <v>1.0378944277454101</v>
      </c>
      <c r="AD33" s="6">
        <f>SUMIFS('all sales summary'!$C$2:$C$2047,'all sales summary'!$A$2:$A$2047,'Overall sales (all sales)'!$A33,'all sales summary'!$B$2:$B$2047,'Overall sales (all sales)'!AD$1)</f>
        <v>1.1621427781117299</v>
      </c>
      <c r="AE33" s="6">
        <f>SUMIFS('all sales summary'!$C$2:$C$2047,'all sales summary'!$A$2:$A$2047,'Overall sales (all sales)'!$A33,'all sales summary'!$B$2:$B$2047,'Overall sales (all sales)'!AE$1)</f>
        <v>1.2118388190687199</v>
      </c>
      <c r="AF33" s="6">
        <f>SUMIFS('all sales summary'!$C$2:$C$2047,'all sales summary'!$A$2:$A$2047,'Overall sales (all sales)'!$A33,'all sales summary'!$B$2:$B$2047,'Overall sales (all sales)'!AF$1)</f>
        <v>1.2361450239554099</v>
      </c>
      <c r="AG33" s="6">
        <f>SUMIFS('all sales summary'!$C$2:$C$2047,'all sales summary'!$A$2:$A$2047,'Overall sales (all sales)'!$A33,'all sales summary'!$B$2:$B$2047,'Overall sales (all sales)'!AG$1)</f>
        <v>1.2126011075599099</v>
      </c>
      <c r="AH33" s="6">
        <f>SUMIFS('all sales summary'!$C$2:$C$2047,'all sales summary'!$A$2:$A$2047,'Overall sales (all sales)'!$A33,'all sales summary'!$B$2:$B$2047,'Overall sales (all sales)'!AH$1)</f>
        <v>1.21136591668183</v>
      </c>
      <c r="AK33" t="s">
        <v>30</v>
      </c>
      <c r="AL33" s="6">
        <v>1.0694654954135301</v>
      </c>
    </row>
    <row r="34" spans="1:38" x14ac:dyDescent="0.3">
      <c r="A34" s="5" t="s">
        <v>39</v>
      </c>
      <c r="B34" s="6">
        <f>SUMIFS('all sales summary'!$C$2:$C$2047,'all sales summary'!$A$2:$A$2047,'Overall sales (all sales)'!$A34,'all sales summary'!$B$2:$B$2047,'Overall sales (all sales)'!B$1)</f>
        <v>1.0631567132647499</v>
      </c>
      <c r="C34" s="6">
        <f>SUMIFS('all sales summary'!$C$2:$C$2047,'all sales summary'!$A$2:$A$2047,'Overall sales (all sales)'!$A34,'all sales summary'!$B$2:$B$2047,'Overall sales (all sales)'!C$1)</f>
        <v>0.91338249611851097</v>
      </c>
      <c r="D34" s="6">
        <f>SUMIFS('all sales summary'!$C$2:$C$2047,'all sales summary'!$A$2:$A$2047,'Overall sales (all sales)'!$A34,'all sales summary'!$B$2:$B$2047,'Overall sales (all sales)'!D$1)</f>
        <v>1.0346455594731701</v>
      </c>
      <c r="E34" s="6">
        <f>SUMIFS('all sales summary'!$C$2:$C$2047,'all sales summary'!$A$2:$A$2047,'Overall sales (all sales)'!$A34,'all sales summary'!$B$2:$B$2047,'Overall sales (all sales)'!E$1)</f>
        <v>1.0311258751555601</v>
      </c>
      <c r="F34" s="6">
        <f>SUMIFS('all sales summary'!$C$2:$C$2047,'all sales summary'!$A$2:$A$2047,'Overall sales (all sales)'!$A34,'all sales summary'!$B$2:$B$2047,'Overall sales (all sales)'!F$1)</f>
        <v>1.0763839417491701</v>
      </c>
      <c r="G34" s="6">
        <f>SUMIFS('all sales summary'!$C$2:$C$2047,'all sales summary'!$A$2:$A$2047,'Overall sales (all sales)'!$A34,'all sales summary'!$B$2:$B$2047,'Overall sales (all sales)'!G$1)</f>
        <v>1.0277004679888599</v>
      </c>
      <c r="H34" s="6">
        <f>SUMIFS('all sales summary'!$C$2:$C$2047,'all sales summary'!$A$2:$A$2047,'Overall sales (all sales)'!$A34,'all sales summary'!$B$2:$B$2047,'Overall sales (all sales)'!H$1)</f>
        <v>1.0909169608606499</v>
      </c>
      <c r="I34" s="6">
        <f>SUMIFS('all sales summary'!$C$2:$C$2047,'all sales summary'!$A$2:$A$2047,'Overall sales (all sales)'!$A34,'all sales summary'!$B$2:$B$2047,'Overall sales (all sales)'!I$1)</f>
        <v>1.00213188544844</v>
      </c>
      <c r="J34" s="6">
        <f>SUMIFS('all sales summary'!$C$2:$C$2047,'all sales summary'!$A$2:$A$2047,'Overall sales (all sales)'!$A34,'all sales summary'!$B$2:$B$2047,'Overall sales (all sales)'!J$1)</f>
        <v>1.0605789367479499</v>
      </c>
      <c r="K34" s="6">
        <f>SUMIFS('all sales summary'!$C$2:$C$2047,'all sales summary'!$A$2:$A$2047,'Overall sales (all sales)'!$A34,'all sales summary'!$B$2:$B$2047,'Overall sales (all sales)'!K$1)</f>
        <v>0.93614271960417506</v>
      </c>
      <c r="L34" s="6">
        <f>SUMIFS('all sales summary'!$C$2:$C$2047,'all sales summary'!$A$2:$A$2047,'Overall sales (all sales)'!$A34,'all sales summary'!$B$2:$B$2047,'Overall sales (all sales)'!L$1)</f>
        <v>0.88317827644789504</v>
      </c>
      <c r="M34" s="6">
        <f>SUMIFS('all sales summary'!$C$2:$C$2047,'all sales summary'!$A$2:$A$2047,'Overall sales (all sales)'!$A34,'all sales summary'!$B$2:$B$2047,'Overall sales (all sales)'!M$1)</f>
        <v>0.88065616714087702</v>
      </c>
      <c r="N34" s="6">
        <f>SUMIFS('all sales summary'!$C$2:$C$2047,'all sales summary'!$A$2:$A$2047,'Overall sales (all sales)'!$A34,'all sales summary'!$B$2:$B$2047,'Overall sales (all sales)'!N$1)</f>
        <v>1.08656956949192</v>
      </c>
      <c r="O34" s="6">
        <f>SUMIFS('all sales summary'!$C$2:$C$2047,'all sales summary'!$A$2:$A$2047,'Overall sales (all sales)'!$A34,'all sales summary'!$B$2:$B$2047,'Overall sales (all sales)'!O$1)</f>
        <v>0.88546357067865999</v>
      </c>
      <c r="P34" s="6">
        <f>SUMIFS('all sales summary'!$C$2:$C$2047,'all sales summary'!$A$2:$A$2047,'Overall sales (all sales)'!$A34,'all sales summary'!$B$2:$B$2047,'Overall sales (all sales)'!P$1)</f>
        <v>0.53616266802841395</v>
      </c>
      <c r="Q34" s="6">
        <f>SUMIFS('all sales summary'!$C$2:$C$2047,'all sales summary'!$A$2:$A$2047,'Overall sales (all sales)'!$A34,'all sales summary'!$B$2:$B$2047,'Overall sales (all sales)'!Q$1)</f>
        <v>0.28934881190856898</v>
      </c>
      <c r="R34" s="6">
        <f>SUMIFS('all sales summary'!$C$2:$C$2047,'all sales summary'!$A$2:$A$2047,'Overall sales (all sales)'!$A34,'all sales summary'!$B$2:$B$2047,'Overall sales (all sales)'!R$1)</f>
        <v>0.40743822276220798</v>
      </c>
      <c r="S34" s="6">
        <f>SUMIFS('all sales summary'!$C$2:$C$2047,'all sales summary'!$A$2:$A$2047,'Overall sales (all sales)'!$A34,'all sales summary'!$B$2:$B$2047,'Overall sales (all sales)'!S$1)</f>
        <v>0.48325920843630199</v>
      </c>
      <c r="T34" s="6">
        <f>SUMIFS('all sales summary'!$C$2:$C$2047,'all sales summary'!$A$2:$A$2047,'Overall sales (all sales)'!$A34,'all sales summary'!$B$2:$B$2047,'Overall sales (all sales)'!T$1)</f>
        <v>0.73244769429760803</v>
      </c>
      <c r="U34" s="6">
        <f>SUMIFS('all sales summary'!$C$2:$C$2047,'all sales summary'!$A$2:$A$2047,'Overall sales (all sales)'!$A34,'all sales summary'!$B$2:$B$2047,'Overall sales (all sales)'!U$1)</f>
        <v>0.65456746110125896</v>
      </c>
      <c r="V34" s="6">
        <f>SUMIFS('all sales summary'!$C$2:$C$2047,'all sales summary'!$A$2:$A$2047,'Overall sales (all sales)'!$A34,'all sales summary'!$B$2:$B$2047,'Overall sales (all sales)'!V$1)</f>
        <v>0.53176649151866695</v>
      </c>
      <c r="W34" s="6">
        <f>SUMIFS('all sales summary'!$C$2:$C$2047,'all sales summary'!$A$2:$A$2047,'Overall sales (all sales)'!$A34,'all sales summary'!$B$2:$B$2047,'Overall sales (all sales)'!W$1)</f>
        <v>0.46101421692698302</v>
      </c>
      <c r="X34" s="6">
        <f>SUMIFS('all sales summary'!$C$2:$C$2047,'all sales summary'!$A$2:$A$2047,'Overall sales (all sales)'!$A34,'all sales summary'!$B$2:$B$2047,'Overall sales (all sales)'!X$1)</f>
        <v>0.353399848032727</v>
      </c>
      <c r="Y34" s="6">
        <f>SUMIFS('all sales summary'!$C$2:$C$2047,'all sales summary'!$A$2:$A$2047,'Overall sales (all sales)'!$A34,'all sales summary'!$B$2:$B$2047,'Overall sales (all sales)'!Y$1)</f>
        <v>0.40794000973000499</v>
      </c>
      <c r="Z34" s="6">
        <f>SUMIFS('all sales summary'!$C$2:$C$2047,'all sales summary'!$A$2:$A$2047,'Overall sales (all sales)'!$A34,'all sales summary'!$B$2:$B$2047,'Overall sales (all sales)'!Z$1)</f>
        <v>0.308126116132525</v>
      </c>
      <c r="AA34" s="6">
        <f>SUMIFS('all sales summary'!$C$2:$C$2047,'all sales summary'!$A$2:$A$2047,'Overall sales (all sales)'!$A34,'all sales summary'!$B$2:$B$2047,'Overall sales (all sales)'!AA$1)</f>
        <v>0.340919143454045</v>
      </c>
      <c r="AB34" s="6">
        <f>SUMIFS('all sales summary'!$C$2:$C$2047,'all sales summary'!$A$2:$A$2047,'Overall sales (all sales)'!$A34,'all sales summary'!$B$2:$B$2047,'Overall sales (all sales)'!AB$1)</f>
        <v>0.421670277986953</v>
      </c>
      <c r="AC34" s="6">
        <f>SUMIFS('all sales summary'!$C$2:$C$2047,'all sales summary'!$A$2:$A$2047,'Overall sales (all sales)'!$A34,'all sales summary'!$B$2:$B$2047,'Overall sales (all sales)'!AC$1)</f>
        <v>0.46719134572438198</v>
      </c>
      <c r="AD34" s="6">
        <f>SUMIFS('all sales summary'!$C$2:$C$2047,'all sales summary'!$A$2:$A$2047,'Overall sales (all sales)'!$A34,'all sales summary'!$B$2:$B$2047,'Overall sales (all sales)'!AD$1)</f>
        <v>0.62902912273615597</v>
      </c>
      <c r="AE34" s="6">
        <f>SUMIFS('all sales summary'!$C$2:$C$2047,'all sales summary'!$A$2:$A$2047,'Overall sales (all sales)'!$A34,'all sales summary'!$B$2:$B$2047,'Overall sales (all sales)'!AE$1)</f>
        <v>0.61281258207302702</v>
      </c>
      <c r="AF34" s="6">
        <f>SUMIFS('all sales summary'!$C$2:$C$2047,'all sales summary'!$A$2:$A$2047,'Overall sales (all sales)'!$A34,'all sales summary'!$B$2:$B$2047,'Overall sales (all sales)'!AF$1)</f>
        <v>0.71178894442250695</v>
      </c>
      <c r="AG34" s="6">
        <f>SUMIFS('all sales summary'!$C$2:$C$2047,'all sales summary'!$A$2:$A$2047,'Overall sales (all sales)'!$A34,'all sales summary'!$B$2:$B$2047,'Overall sales (all sales)'!AG$1)</f>
        <v>0.74754515732743698</v>
      </c>
      <c r="AH34" s="6">
        <f>SUMIFS('all sales summary'!$C$2:$C$2047,'all sales summary'!$A$2:$A$2047,'Overall sales (all sales)'!$A34,'all sales summary'!$B$2:$B$2047,'Overall sales (all sales)'!AH$1)</f>
        <v>0.75789880161517598</v>
      </c>
      <c r="AK34" t="s">
        <v>23</v>
      </c>
      <c r="AL34" s="6">
        <v>1.06286849901633</v>
      </c>
    </row>
    <row r="35" spans="1:38" x14ac:dyDescent="0.3">
      <c r="A35" s="5" t="s">
        <v>40</v>
      </c>
      <c r="B35" s="6">
        <f>SUMIFS('all sales summary'!$C$2:$C$2047,'all sales summary'!$A$2:$A$2047,'Overall sales (all sales)'!$A35,'all sales summary'!$B$2:$B$2047,'Overall sales (all sales)'!B$1)</f>
        <v>0.86734187129963902</v>
      </c>
      <c r="C35" s="6">
        <f>SUMIFS('all sales summary'!$C$2:$C$2047,'all sales summary'!$A$2:$A$2047,'Overall sales (all sales)'!$A35,'all sales summary'!$B$2:$B$2047,'Overall sales (all sales)'!C$1)</f>
        <v>0.86744584130347002</v>
      </c>
      <c r="D35" s="6">
        <f>SUMIFS('all sales summary'!$C$2:$C$2047,'all sales summary'!$A$2:$A$2047,'Overall sales (all sales)'!$A35,'all sales summary'!$B$2:$B$2047,'Overall sales (all sales)'!D$1)</f>
        <v>1.0183485839595601</v>
      </c>
      <c r="E35" s="6">
        <f>SUMIFS('all sales summary'!$C$2:$C$2047,'all sales summary'!$A$2:$A$2047,'Overall sales (all sales)'!$A35,'all sales summary'!$B$2:$B$2047,'Overall sales (all sales)'!E$1)</f>
        <v>0.97537827144060096</v>
      </c>
      <c r="F35" s="6">
        <f>SUMIFS('all sales summary'!$C$2:$C$2047,'all sales summary'!$A$2:$A$2047,'Overall sales (all sales)'!$A35,'all sales summary'!$B$2:$B$2047,'Overall sales (all sales)'!F$1)</f>
        <v>1.02550579615142</v>
      </c>
      <c r="G35" s="6">
        <f>SUMIFS('all sales summary'!$C$2:$C$2047,'all sales summary'!$A$2:$A$2047,'Overall sales (all sales)'!$A35,'all sales summary'!$B$2:$B$2047,'Overall sales (all sales)'!G$1)</f>
        <v>0.98814855373742805</v>
      </c>
      <c r="H35" s="6">
        <f>SUMIFS('all sales summary'!$C$2:$C$2047,'all sales summary'!$A$2:$A$2047,'Overall sales (all sales)'!$A35,'all sales summary'!$B$2:$B$2047,'Overall sales (all sales)'!H$1)</f>
        <v>1.01405451669271</v>
      </c>
      <c r="I35" s="6">
        <f>SUMIFS('all sales summary'!$C$2:$C$2047,'all sales summary'!$A$2:$A$2047,'Overall sales (all sales)'!$A35,'all sales summary'!$B$2:$B$2047,'Overall sales (all sales)'!I$1)</f>
        <v>0.999671043863542</v>
      </c>
      <c r="J35" s="6">
        <f>SUMIFS('all sales summary'!$C$2:$C$2047,'all sales summary'!$A$2:$A$2047,'Overall sales (all sales)'!$A35,'all sales summary'!$B$2:$B$2047,'Overall sales (all sales)'!J$1)</f>
        <v>0.95630409328616495</v>
      </c>
      <c r="K35" s="6">
        <f>SUMIFS('all sales summary'!$C$2:$C$2047,'all sales summary'!$A$2:$A$2047,'Overall sales (all sales)'!$A35,'all sales summary'!$B$2:$B$2047,'Overall sales (all sales)'!K$1)</f>
        <v>1.0142196432694399</v>
      </c>
      <c r="L35" s="6">
        <f>SUMIFS('all sales summary'!$C$2:$C$2047,'all sales summary'!$A$2:$A$2047,'Overall sales (all sales)'!$A35,'all sales summary'!$B$2:$B$2047,'Overall sales (all sales)'!L$1)</f>
        <v>1.0850226654000601</v>
      </c>
      <c r="M35" s="6">
        <f>SUMIFS('all sales summary'!$C$2:$C$2047,'all sales summary'!$A$2:$A$2047,'Overall sales (all sales)'!$A35,'all sales summary'!$B$2:$B$2047,'Overall sales (all sales)'!M$1)</f>
        <v>1.1885591195959599</v>
      </c>
      <c r="N35" s="6">
        <f>SUMIFS('all sales summary'!$C$2:$C$2047,'all sales summary'!$A$2:$A$2047,'Overall sales (all sales)'!$A35,'all sales summary'!$B$2:$B$2047,'Overall sales (all sales)'!N$1)</f>
        <v>0.91397471021412202</v>
      </c>
      <c r="O35" s="6">
        <f>SUMIFS('all sales summary'!$C$2:$C$2047,'all sales summary'!$A$2:$A$2047,'Overall sales (all sales)'!$A35,'all sales summary'!$B$2:$B$2047,'Overall sales (all sales)'!O$1)</f>
        <v>0.906645437444346</v>
      </c>
      <c r="P35" s="6">
        <f>SUMIFS('all sales summary'!$C$2:$C$2047,'all sales summary'!$A$2:$A$2047,'Overall sales (all sales)'!$A35,'all sales summary'!$B$2:$B$2047,'Overall sales (all sales)'!P$1)</f>
        <v>0.83691660304410898</v>
      </c>
      <c r="Q35" s="6">
        <f>SUMIFS('all sales summary'!$C$2:$C$2047,'all sales summary'!$A$2:$A$2047,'Overall sales (all sales)'!$A35,'all sales summary'!$B$2:$B$2047,'Overall sales (all sales)'!Q$1)</f>
        <v>0.61875167411816101</v>
      </c>
      <c r="R35" s="6">
        <f>SUMIFS('all sales summary'!$C$2:$C$2047,'all sales summary'!$A$2:$A$2047,'Overall sales (all sales)'!$A35,'all sales summary'!$B$2:$B$2047,'Overall sales (all sales)'!R$1)</f>
        <v>0.754502745401465</v>
      </c>
      <c r="S35" s="6">
        <f>SUMIFS('all sales summary'!$C$2:$C$2047,'all sales summary'!$A$2:$A$2047,'Overall sales (all sales)'!$A35,'all sales summary'!$B$2:$B$2047,'Overall sales (all sales)'!S$1)</f>
        <v>0.85413657446107705</v>
      </c>
      <c r="T35" s="6">
        <f>SUMIFS('all sales summary'!$C$2:$C$2047,'all sales summary'!$A$2:$A$2047,'Overall sales (all sales)'!$A35,'all sales summary'!$B$2:$B$2047,'Overall sales (all sales)'!T$1)</f>
        <v>0.99325346674201098</v>
      </c>
      <c r="U35" s="6">
        <f>SUMIFS('all sales summary'!$C$2:$C$2047,'all sales summary'!$A$2:$A$2047,'Overall sales (all sales)'!$A35,'all sales summary'!$B$2:$B$2047,'Overall sales (all sales)'!U$1)</f>
        <v>1.00447993253031</v>
      </c>
      <c r="V35" s="6">
        <f>SUMIFS('all sales summary'!$C$2:$C$2047,'all sales summary'!$A$2:$A$2047,'Overall sales (all sales)'!$A35,'all sales summary'!$B$2:$B$2047,'Overall sales (all sales)'!V$1)</f>
        <v>0.96558068181284196</v>
      </c>
      <c r="W35" s="6">
        <f>SUMIFS('all sales summary'!$C$2:$C$2047,'all sales summary'!$A$2:$A$2047,'Overall sales (all sales)'!$A35,'all sales summary'!$B$2:$B$2047,'Overall sales (all sales)'!W$1)</f>
        <v>1.0179975540613899</v>
      </c>
      <c r="X35" s="6">
        <f>SUMIFS('all sales summary'!$C$2:$C$2047,'all sales summary'!$A$2:$A$2047,'Overall sales (all sales)'!$A35,'all sales summary'!$B$2:$B$2047,'Overall sales (all sales)'!X$1)</f>
        <v>1.0558887843414899</v>
      </c>
      <c r="Y35" s="6">
        <f>SUMIFS('all sales summary'!$C$2:$C$2047,'all sales summary'!$A$2:$A$2047,'Overall sales (all sales)'!$A35,'all sales summary'!$B$2:$B$2047,'Overall sales (all sales)'!Y$1)</f>
        <v>1.30489470151793</v>
      </c>
      <c r="Z35" s="6">
        <f>SUMIFS('all sales summary'!$C$2:$C$2047,'all sales summary'!$A$2:$A$2047,'Overall sales (all sales)'!$A35,'all sales summary'!$B$2:$B$2047,'Overall sales (all sales)'!Z$1)</f>
        <v>0.97983120694831805</v>
      </c>
      <c r="AA35" s="6">
        <f>SUMIFS('all sales summary'!$C$2:$C$2047,'all sales summary'!$A$2:$A$2047,'Overall sales (all sales)'!$A35,'all sales summary'!$B$2:$B$2047,'Overall sales (all sales)'!AA$1)</f>
        <v>0.95504285225994701</v>
      </c>
      <c r="AB35" s="6">
        <f>SUMIFS('all sales summary'!$C$2:$C$2047,'all sales summary'!$A$2:$A$2047,'Overall sales (all sales)'!$A35,'all sales summary'!$B$2:$B$2047,'Overall sales (all sales)'!AB$1)</f>
        <v>1.13011590235427</v>
      </c>
      <c r="AC35" s="6">
        <f>SUMIFS('all sales summary'!$C$2:$C$2047,'all sales summary'!$A$2:$A$2047,'Overall sales (all sales)'!$A35,'all sales summary'!$B$2:$B$2047,'Overall sales (all sales)'!AC$1)</f>
        <v>1.2071411578697999</v>
      </c>
      <c r="AD35" s="6">
        <f>SUMIFS('all sales summary'!$C$2:$C$2047,'all sales summary'!$A$2:$A$2047,'Overall sales (all sales)'!$A35,'all sales summary'!$B$2:$B$2047,'Overall sales (all sales)'!AD$1)</f>
        <v>1.2988901797790799</v>
      </c>
      <c r="AE35" s="6">
        <f>SUMIFS('all sales summary'!$C$2:$C$2047,'all sales summary'!$A$2:$A$2047,'Overall sales (all sales)'!$A35,'all sales summary'!$B$2:$B$2047,'Overall sales (all sales)'!AE$1)</f>
        <v>1.27379553011822</v>
      </c>
      <c r="AF35" s="6">
        <f>SUMIFS('all sales summary'!$C$2:$C$2047,'all sales summary'!$A$2:$A$2047,'Overall sales (all sales)'!$A35,'all sales summary'!$B$2:$B$2047,'Overall sales (all sales)'!AF$1)</f>
        <v>1.3289035481639799</v>
      </c>
      <c r="AG35" s="6">
        <f>SUMIFS('all sales summary'!$C$2:$C$2047,'all sales summary'!$A$2:$A$2047,'Overall sales (all sales)'!$A35,'all sales summary'!$B$2:$B$2047,'Overall sales (all sales)'!AG$1)</f>
        <v>1.31200082802301</v>
      </c>
      <c r="AH35" s="6">
        <f>SUMIFS('all sales summary'!$C$2:$C$2047,'all sales summary'!$A$2:$A$2047,'Overall sales (all sales)'!$A35,'all sales summary'!$B$2:$B$2047,'Overall sales (all sales)'!AH$1)</f>
        <v>1.27735392280969</v>
      </c>
      <c r="AK35" t="s">
        <v>48</v>
      </c>
      <c r="AL35" s="6">
        <v>1.06232947293294</v>
      </c>
    </row>
    <row r="36" spans="1:38" x14ac:dyDescent="0.3">
      <c r="A36" s="5" t="s">
        <v>41</v>
      </c>
      <c r="B36" s="6">
        <f>SUMIFS('all sales summary'!$C$2:$C$2047,'all sales summary'!$A$2:$A$2047,'Overall sales (all sales)'!$A36,'all sales summary'!$B$2:$B$2047,'Overall sales (all sales)'!B$1)</f>
        <v>0.88042336222464701</v>
      </c>
      <c r="C36" s="6">
        <f>SUMIFS('all sales summary'!$C$2:$C$2047,'all sales summary'!$A$2:$A$2047,'Overall sales (all sales)'!$A36,'all sales summary'!$B$2:$B$2047,'Overall sales (all sales)'!C$1)</f>
        <v>0.912245200621982</v>
      </c>
      <c r="D36" s="6">
        <f>SUMIFS('all sales summary'!$C$2:$C$2047,'all sales summary'!$A$2:$A$2047,'Overall sales (all sales)'!$A36,'all sales summary'!$B$2:$B$2047,'Overall sales (all sales)'!D$1)</f>
        <v>1.0935251881097201</v>
      </c>
      <c r="E36" s="6">
        <f>SUMIFS('all sales summary'!$C$2:$C$2047,'all sales summary'!$A$2:$A$2047,'Overall sales (all sales)'!$A36,'all sales summary'!$B$2:$B$2047,'Overall sales (all sales)'!E$1)</f>
        <v>0.99406885109620602</v>
      </c>
      <c r="F36" s="6">
        <f>SUMIFS('all sales summary'!$C$2:$C$2047,'all sales summary'!$A$2:$A$2047,'Overall sales (all sales)'!$A36,'all sales summary'!$B$2:$B$2047,'Overall sales (all sales)'!F$1)</f>
        <v>1.05909506107141</v>
      </c>
      <c r="G36" s="6">
        <f>SUMIFS('all sales summary'!$C$2:$C$2047,'all sales summary'!$A$2:$A$2047,'Overall sales (all sales)'!$A36,'all sales summary'!$B$2:$B$2047,'Overall sales (all sales)'!G$1)</f>
        <v>0.997257179041668</v>
      </c>
      <c r="H36" s="6">
        <f>SUMIFS('all sales summary'!$C$2:$C$2047,'all sales summary'!$A$2:$A$2047,'Overall sales (all sales)'!$A36,'all sales summary'!$B$2:$B$2047,'Overall sales (all sales)'!H$1)</f>
        <v>0.99882039336210704</v>
      </c>
      <c r="I36" s="6">
        <f>SUMIFS('all sales summary'!$C$2:$C$2047,'all sales summary'!$A$2:$A$2047,'Overall sales (all sales)'!$A36,'all sales summary'!$B$2:$B$2047,'Overall sales (all sales)'!I$1)</f>
        <v>1.01120452327133</v>
      </c>
      <c r="J36" s="6">
        <f>SUMIFS('all sales summary'!$C$2:$C$2047,'all sales summary'!$A$2:$A$2047,'Overall sales (all sales)'!$A36,'all sales summary'!$B$2:$B$2047,'Overall sales (all sales)'!J$1)</f>
        <v>0.95310829898732397</v>
      </c>
      <c r="K36" s="6">
        <f>SUMIFS('all sales summary'!$C$2:$C$2047,'all sales summary'!$A$2:$A$2047,'Overall sales (all sales)'!$A36,'all sales summary'!$B$2:$B$2047,'Overall sales (all sales)'!K$1)</f>
        <v>0.98514824513774801</v>
      </c>
      <c r="L36" s="6">
        <f>SUMIFS('all sales summary'!$C$2:$C$2047,'all sales summary'!$A$2:$A$2047,'Overall sales (all sales)'!$A36,'all sales summary'!$B$2:$B$2047,'Overall sales (all sales)'!L$1)</f>
        <v>1.0147472499881101</v>
      </c>
      <c r="M36" s="6">
        <f>SUMIFS('all sales summary'!$C$2:$C$2047,'all sales summary'!$A$2:$A$2047,'Overall sales (all sales)'!$A36,'all sales summary'!$B$2:$B$2047,'Overall sales (all sales)'!M$1)</f>
        <v>1.10035644708775</v>
      </c>
      <c r="N36" s="6">
        <f>SUMIFS('all sales summary'!$C$2:$C$2047,'all sales summary'!$A$2:$A$2047,'Overall sales (all sales)'!$A36,'all sales summary'!$B$2:$B$2047,'Overall sales (all sales)'!N$1)</f>
        <v>0.92809198642443902</v>
      </c>
      <c r="O36" s="6">
        <f>SUMIFS('all sales summary'!$C$2:$C$2047,'all sales summary'!$A$2:$A$2047,'Overall sales (all sales)'!$A36,'all sales summary'!$B$2:$B$2047,'Overall sales (all sales)'!O$1)</f>
        <v>0.90742785360898404</v>
      </c>
      <c r="P36" s="6">
        <f>SUMIFS('all sales summary'!$C$2:$C$2047,'all sales summary'!$A$2:$A$2047,'Overall sales (all sales)'!$A36,'all sales summary'!$B$2:$B$2047,'Overall sales (all sales)'!P$1)</f>
        <v>0.88286408093190205</v>
      </c>
      <c r="Q36" s="6">
        <f>SUMIFS('all sales summary'!$C$2:$C$2047,'all sales summary'!$A$2:$A$2047,'Overall sales (all sales)'!$A36,'all sales summary'!$B$2:$B$2047,'Overall sales (all sales)'!Q$1)</f>
        <v>0.583097200665041</v>
      </c>
      <c r="R36" s="6">
        <f>SUMIFS('all sales summary'!$C$2:$C$2047,'all sales summary'!$A$2:$A$2047,'Overall sales (all sales)'!$A36,'all sales summary'!$B$2:$B$2047,'Overall sales (all sales)'!R$1)</f>
        <v>0.73532212012159504</v>
      </c>
      <c r="S36" s="6">
        <f>SUMIFS('all sales summary'!$C$2:$C$2047,'all sales summary'!$A$2:$A$2047,'Overall sales (all sales)'!$A36,'all sales summary'!$B$2:$B$2047,'Overall sales (all sales)'!S$1)</f>
        <v>0.92800998573757798</v>
      </c>
      <c r="T36" s="6">
        <f>SUMIFS('all sales summary'!$C$2:$C$2047,'all sales summary'!$A$2:$A$2047,'Overall sales (all sales)'!$A36,'all sales summary'!$B$2:$B$2047,'Overall sales (all sales)'!T$1)</f>
        <v>1.0719709159083699</v>
      </c>
      <c r="U36" s="6">
        <f>SUMIFS('all sales summary'!$C$2:$C$2047,'all sales summary'!$A$2:$A$2047,'Overall sales (all sales)'!$A36,'all sales summary'!$B$2:$B$2047,'Overall sales (all sales)'!U$1)</f>
        <v>1.0542846704918301</v>
      </c>
      <c r="V36" s="6">
        <f>SUMIFS('all sales summary'!$C$2:$C$2047,'all sales summary'!$A$2:$A$2047,'Overall sales (all sales)'!$A36,'all sales summary'!$B$2:$B$2047,'Overall sales (all sales)'!V$1)</f>
        <v>1.0326769341104101</v>
      </c>
      <c r="W36" s="6">
        <f>SUMIFS('all sales summary'!$C$2:$C$2047,'all sales summary'!$A$2:$A$2047,'Overall sales (all sales)'!$A36,'all sales summary'!$B$2:$B$2047,'Overall sales (all sales)'!W$1)</f>
        <v>1.07771209981062</v>
      </c>
      <c r="X36" s="6">
        <f>SUMIFS('all sales summary'!$C$2:$C$2047,'all sales summary'!$A$2:$A$2047,'Overall sales (all sales)'!$A36,'all sales summary'!$B$2:$B$2047,'Overall sales (all sales)'!X$1)</f>
        <v>0.88355983312099695</v>
      </c>
      <c r="Y36" s="6">
        <f>SUMIFS('all sales summary'!$C$2:$C$2047,'all sales summary'!$A$2:$A$2047,'Overall sales (all sales)'!$A36,'all sales summary'!$B$2:$B$2047,'Overall sales (all sales)'!Y$1)</f>
        <v>1.14599200164666</v>
      </c>
      <c r="Z36" s="6">
        <f>SUMIFS('all sales summary'!$C$2:$C$2047,'all sales summary'!$A$2:$A$2047,'Overall sales (all sales)'!$A36,'all sales summary'!$B$2:$B$2047,'Overall sales (all sales)'!Z$1)</f>
        <v>0.72843213092924597</v>
      </c>
      <c r="AA36" s="6">
        <f>SUMIFS('all sales summary'!$C$2:$C$2047,'all sales summary'!$A$2:$A$2047,'Overall sales (all sales)'!$A36,'all sales summary'!$B$2:$B$2047,'Overall sales (all sales)'!AA$1)</f>
        <v>0.75637148108435304</v>
      </c>
      <c r="AB36" s="6">
        <f>SUMIFS('all sales summary'!$C$2:$C$2047,'all sales summary'!$A$2:$A$2047,'Overall sales (all sales)'!$A36,'all sales summary'!$B$2:$B$2047,'Overall sales (all sales)'!AB$1)</f>
        <v>0.91713784278153898</v>
      </c>
      <c r="AC36" s="6">
        <f>SUMIFS('all sales summary'!$C$2:$C$2047,'all sales summary'!$A$2:$A$2047,'Overall sales (all sales)'!$A36,'all sales summary'!$B$2:$B$2047,'Overall sales (all sales)'!AC$1)</f>
        <v>1.0394087218594801</v>
      </c>
      <c r="AD36" s="6">
        <f>SUMIFS('all sales summary'!$C$2:$C$2047,'all sales summary'!$A$2:$A$2047,'Overall sales (all sales)'!$A36,'all sales summary'!$B$2:$B$2047,'Overall sales (all sales)'!AD$1)</f>
        <v>1.1118206722178301</v>
      </c>
      <c r="AE36" s="6">
        <f>SUMIFS('all sales summary'!$C$2:$C$2047,'all sales summary'!$A$2:$A$2047,'Overall sales (all sales)'!$A36,'all sales summary'!$B$2:$B$2047,'Overall sales (all sales)'!AE$1)</f>
        <v>1.0836301181878301</v>
      </c>
      <c r="AF36" s="6">
        <f>SUMIFS('all sales summary'!$C$2:$C$2047,'all sales summary'!$A$2:$A$2047,'Overall sales (all sales)'!$A36,'all sales summary'!$B$2:$B$2047,'Overall sales (all sales)'!AF$1)</f>
        <v>1.1374042448634001</v>
      </c>
      <c r="AG36" s="6">
        <f>SUMIFS('all sales summary'!$C$2:$C$2047,'all sales summary'!$A$2:$A$2047,'Overall sales (all sales)'!$A36,'all sales summary'!$B$2:$B$2047,'Overall sales (all sales)'!AG$1)</f>
        <v>1.08476889537261</v>
      </c>
      <c r="AH36" s="6">
        <f>SUMIFS('all sales summary'!$C$2:$C$2047,'all sales summary'!$A$2:$A$2047,'Overall sales (all sales)'!$A36,'all sales summary'!$B$2:$B$2047,'Overall sales (all sales)'!AH$1)</f>
        <v>1.0494587620914</v>
      </c>
      <c r="AK36" t="s">
        <v>31</v>
      </c>
      <c r="AL36" s="6">
        <v>1.0596547946533099</v>
      </c>
    </row>
    <row r="37" spans="1:38" x14ac:dyDescent="0.3">
      <c r="A37" s="5" t="s">
        <v>42</v>
      </c>
      <c r="B37" s="6">
        <f>SUMIFS('all sales summary'!$C$2:$C$2047,'all sales summary'!$A$2:$A$2047,'Overall sales (all sales)'!$A37,'all sales summary'!$B$2:$B$2047,'Overall sales (all sales)'!B$1)</f>
        <v>0.84687887199594702</v>
      </c>
      <c r="C37" s="6">
        <f>SUMIFS('all sales summary'!$C$2:$C$2047,'all sales summary'!$A$2:$A$2047,'Overall sales (all sales)'!$A37,'all sales summary'!$B$2:$B$2047,'Overall sales (all sales)'!C$1)</f>
        <v>0.84946247066395097</v>
      </c>
      <c r="D37" s="6">
        <f>SUMIFS('all sales summary'!$C$2:$C$2047,'all sales summary'!$A$2:$A$2047,'Overall sales (all sales)'!$A37,'all sales summary'!$B$2:$B$2047,'Overall sales (all sales)'!D$1)</f>
        <v>1.0192158303193</v>
      </c>
      <c r="E37" s="6">
        <f>SUMIFS('all sales summary'!$C$2:$C$2047,'all sales summary'!$A$2:$A$2047,'Overall sales (all sales)'!$A37,'all sales summary'!$B$2:$B$2047,'Overall sales (all sales)'!E$1)</f>
        <v>0.98198517597586898</v>
      </c>
      <c r="F37" s="6">
        <f>SUMIFS('all sales summary'!$C$2:$C$2047,'all sales summary'!$A$2:$A$2047,'Overall sales (all sales)'!$A37,'all sales summary'!$B$2:$B$2047,'Overall sales (all sales)'!F$1)</f>
        <v>1.0241106008662899</v>
      </c>
      <c r="G37" s="6">
        <f>SUMIFS('all sales summary'!$C$2:$C$2047,'all sales summary'!$A$2:$A$2047,'Overall sales (all sales)'!$A37,'all sales summary'!$B$2:$B$2047,'Overall sales (all sales)'!G$1)</f>
        <v>0.99757892832637896</v>
      </c>
      <c r="H37" s="6">
        <f>SUMIFS('all sales summary'!$C$2:$C$2047,'all sales summary'!$A$2:$A$2047,'Overall sales (all sales)'!$A37,'all sales summary'!$B$2:$B$2047,'Overall sales (all sales)'!H$1)</f>
        <v>1.03313030457719</v>
      </c>
      <c r="I37" s="6">
        <f>SUMIFS('all sales summary'!$C$2:$C$2047,'all sales summary'!$A$2:$A$2047,'Overall sales (all sales)'!$A37,'all sales summary'!$B$2:$B$2047,'Overall sales (all sales)'!I$1)</f>
        <v>1.0420423662889999</v>
      </c>
      <c r="J37" s="6">
        <f>SUMIFS('all sales summary'!$C$2:$C$2047,'all sales summary'!$A$2:$A$2047,'Overall sales (all sales)'!$A37,'all sales summary'!$B$2:$B$2047,'Overall sales (all sales)'!J$1)</f>
        <v>0.95859582683592504</v>
      </c>
      <c r="K37" s="6">
        <f>SUMIFS('all sales summary'!$C$2:$C$2047,'all sales summary'!$A$2:$A$2047,'Overall sales (all sales)'!$A37,'all sales summary'!$B$2:$B$2047,'Overall sales (all sales)'!K$1)</f>
        <v>1.0205186736184599</v>
      </c>
      <c r="L37" s="6">
        <f>SUMIFS('all sales summary'!$C$2:$C$2047,'all sales summary'!$A$2:$A$2047,'Overall sales (all sales)'!$A37,'all sales summary'!$B$2:$B$2047,'Overall sales (all sales)'!L$1)</f>
        <v>1.03970418377202</v>
      </c>
      <c r="M37" s="6">
        <f>SUMIFS('all sales summary'!$C$2:$C$2047,'all sales summary'!$A$2:$A$2047,'Overall sales (all sales)'!$A37,'all sales summary'!$B$2:$B$2047,'Overall sales (all sales)'!M$1)</f>
        <v>1.18677676675966</v>
      </c>
      <c r="N37" s="6">
        <f>SUMIFS('all sales summary'!$C$2:$C$2047,'all sales summary'!$A$2:$A$2047,'Overall sales (all sales)'!$A37,'all sales summary'!$B$2:$B$2047,'Overall sales (all sales)'!N$1)</f>
        <v>0.92590669471741005</v>
      </c>
      <c r="O37" s="6">
        <f>SUMIFS('all sales summary'!$C$2:$C$2047,'all sales summary'!$A$2:$A$2047,'Overall sales (all sales)'!$A37,'all sales summary'!$B$2:$B$2047,'Overall sales (all sales)'!O$1)</f>
        <v>0.92865477504020399</v>
      </c>
      <c r="P37" s="6">
        <f>SUMIFS('all sales summary'!$C$2:$C$2047,'all sales summary'!$A$2:$A$2047,'Overall sales (all sales)'!$A37,'all sales summary'!$B$2:$B$2047,'Overall sales (all sales)'!P$1)</f>
        <v>0.91239603017137205</v>
      </c>
      <c r="Q37" s="6">
        <f>SUMIFS('all sales summary'!$C$2:$C$2047,'all sales summary'!$A$2:$A$2047,'Overall sales (all sales)'!$A37,'all sales summary'!$B$2:$B$2047,'Overall sales (all sales)'!Q$1)</f>
        <v>0.64450627541676597</v>
      </c>
      <c r="R37" s="6">
        <f>SUMIFS('all sales summary'!$C$2:$C$2047,'all sales summary'!$A$2:$A$2047,'Overall sales (all sales)'!$A37,'all sales summary'!$B$2:$B$2047,'Overall sales (all sales)'!R$1)</f>
        <v>0.78702753170031203</v>
      </c>
      <c r="S37" s="6">
        <f>SUMIFS('all sales summary'!$C$2:$C$2047,'all sales summary'!$A$2:$A$2047,'Overall sales (all sales)'!$A37,'all sales summary'!$B$2:$B$2047,'Overall sales (all sales)'!S$1)</f>
        <v>0.94562156694699995</v>
      </c>
      <c r="T37" s="6">
        <f>SUMIFS('all sales summary'!$C$2:$C$2047,'all sales summary'!$A$2:$A$2047,'Overall sales (all sales)'!$A37,'all sales summary'!$B$2:$B$2047,'Overall sales (all sales)'!T$1)</f>
        <v>1.1050859281043</v>
      </c>
      <c r="U37" s="6">
        <f>SUMIFS('all sales summary'!$C$2:$C$2047,'all sales summary'!$A$2:$A$2047,'Overall sales (all sales)'!$A37,'all sales summary'!$B$2:$B$2047,'Overall sales (all sales)'!U$1)</f>
        <v>1.1167948484721399</v>
      </c>
      <c r="V37" s="6">
        <f>SUMIFS('all sales summary'!$C$2:$C$2047,'all sales summary'!$A$2:$A$2047,'Overall sales (all sales)'!$A37,'all sales summary'!$B$2:$B$2047,'Overall sales (all sales)'!V$1)</f>
        <v>1.04788656651374</v>
      </c>
      <c r="W37" s="6">
        <f>SUMIFS('all sales summary'!$C$2:$C$2047,'all sales summary'!$A$2:$A$2047,'Overall sales (all sales)'!$A37,'all sales summary'!$B$2:$B$2047,'Overall sales (all sales)'!W$1)</f>
        <v>1.1052546495058599</v>
      </c>
      <c r="X37" s="6">
        <f>SUMIFS('all sales summary'!$C$2:$C$2047,'all sales summary'!$A$2:$A$2047,'Overall sales (all sales)'!$A37,'all sales summary'!$B$2:$B$2047,'Overall sales (all sales)'!X$1)</f>
        <v>0.92928681028963001</v>
      </c>
      <c r="Y37" s="6">
        <f>SUMIFS('all sales summary'!$C$2:$C$2047,'all sales summary'!$A$2:$A$2047,'Overall sales (all sales)'!$A37,'all sales summary'!$B$2:$B$2047,'Overall sales (all sales)'!Y$1)</f>
        <v>1.2119268720590299</v>
      </c>
      <c r="Z37" s="6">
        <f>SUMIFS('all sales summary'!$C$2:$C$2047,'all sales summary'!$A$2:$A$2047,'Overall sales (all sales)'!$A37,'all sales summary'!$B$2:$B$2047,'Overall sales (all sales)'!Z$1)</f>
        <v>0.74308265280215102</v>
      </c>
      <c r="AA37" s="6">
        <f>SUMIFS('all sales summary'!$C$2:$C$2047,'all sales summary'!$A$2:$A$2047,'Overall sales (all sales)'!$A37,'all sales summary'!$B$2:$B$2047,'Overall sales (all sales)'!AA$1)</f>
        <v>0.76526129411278698</v>
      </c>
      <c r="AB37" s="6">
        <f>SUMIFS('all sales summary'!$C$2:$C$2047,'all sales summary'!$A$2:$A$2047,'Overall sales (all sales)'!$A37,'all sales summary'!$B$2:$B$2047,'Overall sales (all sales)'!AB$1)</f>
        <v>0.93926016891601805</v>
      </c>
      <c r="AC37" s="6">
        <f>SUMIFS('all sales summary'!$C$2:$C$2047,'all sales summary'!$A$2:$A$2047,'Overall sales (all sales)'!$A37,'all sales summary'!$B$2:$B$2047,'Overall sales (all sales)'!AC$1)</f>
        <v>1.10139261898704</v>
      </c>
      <c r="AD37" s="6">
        <f>SUMIFS('all sales summary'!$C$2:$C$2047,'all sales summary'!$A$2:$A$2047,'Overall sales (all sales)'!$A37,'all sales summary'!$B$2:$B$2047,'Overall sales (all sales)'!AD$1)</f>
        <v>1.1777839534690699</v>
      </c>
      <c r="AE37" s="6">
        <f>SUMIFS('all sales summary'!$C$2:$C$2047,'all sales summary'!$A$2:$A$2047,'Overall sales (all sales)'!$A37,'all sales summary'!$B$2:$B$2047,'Overall sales (all sales)'!AE$1)</f>
        <v>1.1565020787093101</v>
      </c>
      <c r="AF37" s="6">
        <f>SUMIFS('all sales summary'!$C$2:$C$2047,'all sales summary'!$A$2:$A$2047,'Overall sales (all sales)'!$A37,'all sales summary'!$B$2:$B$2047,'Overall sales (all sales)'!AF$1)</f>
        <v>1.1955858018995</v>
      </c>
      <c r="AG37" s="6">
        <f>SUMIFS('all sales summary'!$C$2:$C$2047,'all sales summary'!$A$2:$A$2047,'Overall sales (all sales)'!$A37,'all sales summary'!$B$2:$B$2047,'Overall sales (all sales)'!AG$1)</f>
        <v>1.19907383825151</v>
      </c>
      <c r="AH37" s="6">
        <f>SUMIFS('all sales summary'!$C$2:$C$2047,'all sales summary'!$A$2:$A$2047,'Overall sales (all sales)'!$A37,'all sales summary'!$B$2:$B$2047,'Overall sales (all sales)'!AH$1)</f>
        <v>1.1487069166727</v>
      </c>
      <c r="AK37" t="s">
        <v>51</v>
      </c>
      <c r="AL37" s="6">
        <v>1.05729363257158</v>
      </c>
    </row>
    <row r="38" spans="1:38" x14ac:dyDescent="0.3">
      <c r="A38" s="5" t="s">
        <v>43</v>
      </c>
      <c r="B38" s="6">
        <f>SUMIFS('all sales summary'!$C$2:$C$2047,'all sales summary'!$A$2:$A$2047,'Overall sales (all sales)'!$A38,'all sales summary'!$B$2:$B$2047,'Overall sales (all sales)'!B$1)</f>
        <v>0.89097938422805001</v>
      </c>
      <c r="C38" s="6">
        <f>SUMIFS('all sales summary'!$C$2:$C$2047,'all sales summary'!$A$2:$A$2047,'Overall sales (all sales)'!$A38,'all sales summary'!$B$2:$B$2047,'Overall sales (all sales)'!C$1)</f>
        <v>0.84266580264352697</v>
      </c>
      <c r="D38" s="6">
        <f>SUMIFS('all sales summary'!$C$2:$C$2047,'all sales summary'!$A$2:$A$2047,'Overall sales (all sales)'!$A38,'all sales summary'!$B$2:$B$2047,'Overall sales (all sales)'!D$1)</f>
        <v>0.98352518225646701</v>
      </c>
      <c r="E38" s="6">
        <f>SUMIFS('all sales summary'!$C$2:$C$2047,'all sales summary'!$A$2:$A$2047,'Overall sales (all sales)'!$A38,'all sales summary'!$B$2:$B$2047,'Overall sales (all sales)'!E$1)</f>
        <v>0.94253018435783298</v>
      </c>
      <c r="F38" s="6">
        <f>SUMIFS('all sales summary'!$C$2:$C$2047,'all sales summary'!$A$2:$A$2047,'Overall sales (all sales)'!$A38,'all sales summary'!$B$2:$B$2047,'Overall sales (all sales)'!F$1)</f>
        <v>0.98703332955777201</v>
      </c>
      <c r="G38" s="6">
        <f>SUMIFS('all sales summary'!$C$2:$C$2047,'all sales summary'!$A$2:$A$2047,'Overall sales (all sales)'!$A38,'all sales summary'!$B$2:$B$2047,'Overall sales (all sales)'!G$1)</f>
        <v>0.95156887320013495</v>
      </c>
      <c r="H38" s="6">
        <f>SUMIFS('all sales summary'!$C$2:$C$2047,'all sales summary'!$A$2:$A$2047,'Overall sales (all sales)'!$A38,'all sales summary'!$B$2:$B$2047,'Overall sales (all sales)'!H$1)</f>
        <v>0.96712374141907997</v>
      </c>
      <c r="I38" s="6">
        <f>SUMIFS('all sales summary'!$C$2:$C$2047,'all sales summary'!$A$2:$A$2047,'Overall sales (all sales)'!$A38,'all sales summary'!$B$2:$B$2047,'Overall sales (all sales)'!I$1)</f>
        <v>0.95609296244215003</v>
      </c>
      <c r="J38" s="6">
        <f>SUMIFS('all sales summary'!$C$2:$C$2047,'all sales summary'!$A$2:$A$2047,'Overall sales (all sales)'!$A38,'all sales summary'!$B$2:$B$2047,'Overall sales (all sales)'!J$1)</f>
        <v>0.92162406524382801</v>
      </c>
      <c r="K38" s="6">
        <f>SUMIFS('all sales summary'!$C$2:$C$2047,'all sales summary'!$A$2:$A$2047,'Overall sales (all sales)'!$A38,'all sales summary'!$B$2:$B$2047,'Overall sales (all sales)'!K$1)</f>
        <v>0.99240205514723601</v>
      </c>
      <c r="L38" s="6">
        <f>SUMIFS('all sales summary'!$C$2:$C$2047,'all sales summary'!$A$2:$A$2047,'Overall sales (all sales)'!$A38,'all sales summary'!$B$2:$B$2047,'Overall sales (all sales)'!L$1)</f>
        <v>1.2397883649828401</v>
      </c>
      <c r="M38" s="6">
        <f>SUMIFS('all sales summary'!$C$2:$C$2047,'all sales summary'!$A$2:$A$2047,'Overall sales (all sales)'!$A38,'all sales summary'!$B$2:$B$2047,'Overall sales (all sales)'!M$1)</f>
        <v>1.32466605452108</v>
      </c>
      <c r="N38" s="6">
        <f>SUMIFS('all sales summary'!$C$2:$C$2047,'all sales summary'!$A$2:$A$2047,'Overall sales (all sales)'!$A38,'all sales summary'!$B$2:$B$2047,'Overall sales (all sales)'!N$1)</f>
        <v>0.92566278891090004</v>
      </c>
      <c r="O38" s="6">
        <f>SUMIFS('all sales summary'!$C$2:$C$2047,'all sales summary'!$A$2:$A$2047,'Overall sales (all sales)'!$A38,'all sales summary'!$B$2:$B$2047,'Overall sales (all sales)'!O$1)</f>
        <v>0.89958091028866205</v>
      </c>
      <c r="P38" s="6">
        <f>SUMIFS('all sales summary'!$C$2:$C$2047,'all sales summary'!$A$2:$A$2047,'Overall sales (all sales)'!$A38,'all sales summary'!$B$2:$B$2047,'Overall sales (all sales)'!P$1)</f>
        <v>1.09774419821035</v>
      </c>
      <c r="Q38" s="6">
        <f>SUMIFS('all sales summary'!$C$2:$C$2047,'all sales summary'!$A$2:$A$2047,'Overall sales (all sales)'!$A38,'all sales summary'!$B$2:$B$2047,'Overall sales (all sales)'!Q$1)</f>
        <v>1.49338401535753</v>
      </c>
      <c r="R38" s="6">
        <f>SUMIFS('all sales summary'!$C$2:$C$2047,'all sales summary'!$A$2:$A$2047,'Overall sales (all sales)'!$A38,'all sales summary'!$B$2:$B$2047,'Overall sales (all sales)'!R$1)</f>
        <v>1.7402817637977701</v>
      </c>
      <c r="S38" s="6">
        <f>SUMIFS('all sales summary'!$C$2:$C$2047,'all sales summary'!$A$2:$A$2047,'Overall sales (all sales)'!$A38,'all sales summary'!$B$2:$B$2047,'Overall sales (all sales)'!S$1)</f>
        <v>1.70356664977106</v>
      </c>
      <c r="T38" s="6">
        <f>SUMIFS('all sales summary'!$C$2:$C$2047,'all sales summary'!$A$2:$A$2047,'Overall sales (all sales)'!$A38,'all sales summary'!$B$2:$B$2047,'Overall sales (all sales)'!T$1)</f>
        <v>1.5574707710867499</v>
      </c>
      <c r="U38" s="6">
        <f>SUMIFS('all sales summary'!$C$2:$C$2047,'all sales summary'!$A$2:$A$2047,'Overall sales (all sales)'!$A38,'all sales summary'!$B$2:$B$2047,'Overall sales (all sales)'!U$1)</f>
        <v>1.5682183819222699</v>
      </c>
      <c r="V38" s="6">
        <f>SUMIFS('all sales summary'!$C$2:$C$2047,'all sales summary'!$A$2:$A$2047,'Overall sales (all sales)'!$A38,'all sales summary'!$B$2:$B$2047,'Overall sales (all sales)'!V$1)</f>
        <v>1.5480161409077799</v>
      </c>
      <c r="W38" s="6">
        <f>SUMIFS('all sales summary'!$C$2:$C$2047,'all sales summary'!$A$2:$A$2047,'Overall sales (all sales)'!$A38,'all sales summary'!$B$2:$B$2047,'Overall sales (all sales)'!W$1)</f>
        <v>1.63052524822657</v>
      </c>
      <c r="X38" s="6">
        <f>SUMIFS('all sales summary'!$C$2:$C$2047,'all sales summary'!$A$2:$A$2047,'Overall sales (all sales)'!$A38,'all sales summary'!$B$2:$B$2047,'Overall sales (all sales)'!X$1)</f>
        <v>2.13677803971783</v>
      </c>
      <c r="Y38" s="6">
        <f>SUMIFS('all sales summary'!$C$2:$C$2047,'all sales summary'!$A$2:$A$2047,'Overall sales (all sales)'!$A38,'all sales summary'!$B$2:$B$2047,'Overall sales (all sales)'!Y$1)</f>
        <v>2.28855810092811</v>
      </c>
      <c r="Z38" s="6">
        <f>SUMIFS('all sales summary'!$C$2:$C$2047,'all sales summary'!$A$2:$A$2047,'Overall sales (all sales)'!$A38,'all sales summary'!$B$2:$B$2047,'Overall sales (all sales)'!Z$1)</f>
        <v>1.6821476310043399</v>
      </c>
      <c r="AA38" s="6">
        <f>SUMIFS('all sales summary'!$C$2:$C$2047,'all sales summary'!$A$2:$A$2047,'Overall sales (all sales)'!$A38,'all sales summary'!$B$2:$B$2047,'Overall sales (all sales)'!AA$1)</f>
        <v>1.5625699970998299</v>
      </c>
      <c r="AB38" s="6">
        <f>SUMIFS('all sales summary'!$C$2:$C$2047,'all sales summary'!$A$2:$A$2047,'Overall sales (all sales)'!$A38,'all sales summary'!$B$2:$B$2047,'Overall sales (all sales)'!AB$1)</f>
        <v>1.7117171756726199</v>
      </c>
      <c r="AC38" s="6">
        <f>SUMIFS('all sales summary'!$C$2:$C$2047,'all sales summary'!$A$2:$A$2047,'Overall sales (all sales)'!$A38,'all sales summary'!$B$2:$B$2047,'Overall sales (all sales)'!AC$1)</f>
        <v>1.51552392399286</v>
      </c>
      <c r="AD38" s="6">
        <f>SUMIFS('all sales summary'!$C$2:$C$2047,'all sales summary'!$A$2:$A$2047,'Overall sales (all sales)'!$A38,'all sales summary'!$B$2:$B$2047,'Overall sales (all sales)'!AD$1)</f>
        <v>1.5964114628339501</v>
      </c>
      <c r="AE38" s="6">
        <f>SUMIFS('all sales summary'!$C$2:$C$2047,'all sales summary'!$A$2:$A$2047,'Overall sales (all sales)'!$A38,'all sales summary'!$B$2:$B$2047,'Overall sales (all sales)'!AE$1)</f>
        <v>1.4276849102345801</v>
      </c>
      <c r="AF38" s="6">
        <f>SUMIFS('all sales summary'!$C$2:$C$2047,'all sales summary'!$A$2:$A$2047,'Overall sales (all sales)'!$A38,'all sales summary'!$B$2:$B$2047,'Overall sales (all sales)'!AF$1)</f>
        <v>1.4732250078048299</v>
      </c>
      <c r="AG38" s="6">
        <f>SUMIFS('all sales summary'!$C$2:$C$2047,'all sales summary'!$A$2:$A$2047,'Overall sales (all sales)'!$A38,'all sales summary'!$B$2:$B$2047,'Overall sales (all sales)'!AG$1)</f>
        <v>1.3718672826895899</v>
      </c>
      <c r="AH38" s="6">
        <f>SUMIFS('all sales summary'!$C$2:$C$2047,'all sales summary'!$A$2:$A$2047,'Overall sales (all sales)'!$A38,'all sales summary'!$B$2:$B$2047,'Overall sales (all sales)'!AH$1)</f>
        <v>1.3220104096987999</v>
      </c>
      <c r="AK38" t="s">
        <v>29</v>
      </c>
      <c r="AL38" s="6">
        <v>1.0553197669639101</v>
      </c>
    </row>
    <row r="39" spans="1:38" x14ac:dyDescent="0.3">
      <c r="A39" s="5" t="s">
        <v>44</v>
      </c>
      <c r="B39" s="6">
        <f>SUMIFS('all sales summary'!$C$2:$C$2047,'all sales summary'!$A$2:$A$2047,'Overall sales (all sales)'!$A39,'all sales summary'!$B$2:$B$2047,'Overall sales (all sales)'!B$1)</f>
        <v>0.84271921352947399</v>
      </c>
      <c r="C39" s="6">
        <f>SUMIFS('all sales summary'!$C$2:$C$2047,'all sales summary'!$A$2:$A$2047,'Overall sales (all sales)'!$A39,'all sales summary'!$B$2:$B$2047,'Overall sales (all sales)'!C$1)</f>
        <v>0.85547097573389996</v>
      </c>
      <c r="D39" s="6">
        <f>SUMIFS('all sales summary'!$C$2:$C$2047,'all sales summary'!$A$2:$A$2047,'Overall sales (all sales)'!$A39,'all sales summary'!$B$2:$B$2047,'Overall sales (all sales)'!D$1)</f>
        <v>1.03150396250607</v>
      </c>
      <c r="E39" s="6">
        <f>SUMIFS('all sales summary'!$C$2:$C$2047,'all sales summary'!$A$2:$A$2047,'Overall sales (all sales)'!$A39,'all sales summary'!$B$2:$B$2047,'Overall sales (all sales)'!E$1)</f>
        <v>0.97488909239451205</v>
      </c>
      <c r="F39" s="6">
        <f>SUMIFS('all sales summary'!$C$2:$C$2047,'all sales summary'!$A$2:$A$2047,'Overall sales (all sales)'!$A39,'all sales summary'!$B$2:$B$2047,'Overall sales (all sales)'!F$1)</f>
        <v>1.03955261430664</v>
      </c>
      <c r="G39" s="6">
        <f>SUMIFS('all sales summary'!$C$2:$C$2047,'all sales summary'!$A$2:$A$2047,'Overall sales (all sales)'!$A39,'all sales summary'!$B$2:$B$2047,'Overall sales (all sales)'!G$1)</f>
        <v>0.97781951793248101</v>
      </c>
      <c r="H39" s="6">
        <f>SUMIFS('all sales summary'!$C$2:$C$2047,'all sales summary'!$A$2:$A$2047,'Overall sales (all sales)'!$A39,'all sales summary'!$B$2:$B$2047,'Overall sales (all sales)'!H$1)</f>
        <v>1.0134853045997501</v>
      </c>
      <c r="I39" s="6">
        <f>SUMIFS('all sales summary'!$C$2:$C$2047,'all sales summary'!$A$2:$A$2047,'Overall sales (all sales)'!$A39,'all sales summary'!$B$2:$B$2047,'Overall sales (all sales)'!I$1)</f>
        <v>1.0159166604266701</v>
      </c>
      <c r="J39" s="6">
        <f>SUMIFS('all sales summary'!$C$2:$C$2047,'all sales summary'!$A$2:$A$2047,'Overall sales (all sales)'!$A39,'all sales summary'!$B$2:$B$2047,'Overall sales (all sales)'!J$1)</f>
        <v>0.96836524889914899</v>
      </c>
      <c r="K39" s="6">
        <f>SUMIFS('all sales summary'!$C$2:$C$2047,'all sales summary'!$A$2:$A$2047,'Overall sales (all sales)'!$A39,'all sales summary'!$B$2:$B$2047,'Overall sales (all sales)'!K$1)</f>
        <v>1.02193088523003</v>
      </c>
      <c r="L39" s="6">
        <f>SUMIFS('all sales summary'!$C$2:$C$2047,'all sales summary'!$A$2:$A$2047,'Overall sales (all sales)'!$A39,'all sales summary'!$B$2:$B$2047,'Overall sales (all sales)'!L$1)</f>
        <v>1.0736655345764901</v>
      </c>
      <c r="M39" s="6">
        <f>SUMIFS('all sales summary'!$C$2:$C$2047,'all sales summary'!$A$2:$A$2047,'Overall sales (all sales)'!$A39,'all sales summary'!$B$2:$B$2047,'Overall sales (all sales)'!M$1)</f>
        <v>1.1846809898648401</v>
      </c>
      <c r="N39" s="6">
        <f>SUMIFS('all sales summary'!$C$2:$C$2047,'all sales summary'!$A$2:$A$2047,'Overall sales (all sales)'!$A39,'all sales summary'!$B$2:$B$2047,'Overall sales (all sales)'!N$1)</f>
        <v>0.91106911373743604</v>
      </c>
      <c r="O39" s="6">
        <f>SUMIFS('all sales summary'!$C$2:$C$2047,'all sales summary'!$A$2:$A$2047,'Overall sales (all sales)'!$A39,'all sales summary'!$B$2:$B$2047,'Overall sales (all sales)'!O$1)</f>
        <v>0.92131245791161798</v>
      </c>
      <c r="P39" s="6">
        <f>SUMIFS('all sales summary'!$C$2:$C$2047,'all sales summary'!$A$2:$A$2047,'Overall sales (all sales)'!$A39,'all sales summary'!$B$2:$B$2047,'Overall sales (all sales)'!P$1)</f>
        <v>0.78717543402243095</v>
      </c>
      <c r="Q39" s="6">
        <f>SUMIFS('all sales summary'!$C$2:$C$2047,'all sales summary'!$A$2:$A$2047,'Overall sales (all sales)'!$A39,'all sales summary'!$B$2:$B$2047,'Overall sales (all sales)'!Q$1)</f>
        <v>0.44822173703111601</v>
      </c>
      <c r="R39" s="6">
        <f>SUMIFS('all sales summary'!$C$2:$C$2047,'all sales summary'!$A$2:$A$2047,'Overall sales (all sales)'!$A39,'all sales summary'!$B$2:$B$2047,'Overall sales (all sales)'!R$1)</f>
        <v>0.54804376194225102</v>
      </c>
      <c r="S39" s="6">
        <f>SUMIFS('all sales summary'!$C$2:$C$2047,'all sales summary'!$A$2:$A$2047,'Overall sales (all sales)'!$A39,'all sales summary'!$B$2:$B$2047,'Overall sales (all sales)'!S$1)</f>
        <v>0.73201839769574595</v>
      </c>
      <c r="T39" s="6">
        <f>SUMIFS('all sales summary'!$C$2:$C$2047,'all sales summary'!$A$2:$A$2047,'Overall sales (all sales)'!$A39,'all sales summary'!$B$2:$B$2047,'Overall sales (all sales)'!T$1)</f>
        <v>1.0112571510031501</v>
      </c>
      <c r="U39" s="6">
        <f>SUMIFS('all sales summary'!$C$2:$C$2047,'all sales summary'!$A$2:$A$2047,'Overall sales (all sales)'!$A39,'all sales summary'!$B$2:$B$2047,'Overall sales (all sales)'!U$1)</f>
        <v>1.0225217793927199</v>
      </c>
      <c r="V39" s="6">
        <f>SUMIFS('all sales summary'!$C$2:$C$2047,'all sales summary'!$A$2:$A$2047,'Overall sales (all sales)'!$A39,'all sales summary'!$B$2:$B$2047,'Overall sales (all sales)'!V$1)</f>
        <v>0.94356404589041998</v>
      </c>
      <c r="W39" s="6">
        <f>SUMIFS('all sales summary'!$C$2:$C$2047,'all sales summary'!$A$2:$A$2047,'Overall sales (all sales)'!$A39,'all sales summary'!$B$2:$B$2047,'Overall sales (all sales)'!W$1)</f>
        <v>0.966645689389938</v>
      </c>
      <c r="X39" s="6">
        <f>SUMIFS('all sales summary'!$C$2:$C$2047,'all sales summary'!$A$2:$A$2047,'Overall sales (all sales)'!$A39,'all sales summary'!$B$2:$B$2047,'Overall sales (all sales)'!X$1)</f>
        <v>0.72868446364968398</v>
      </c>
      <c r="Y39" s="6">
        <f>SUMIFS('all sales summary'!$C$2:$C$2047,'all sales summary'!$A$2:$A$2047,'Overall sales (all sales)'!$A39,'all sales summary'!$B$2:$B$2047,'Overall sales (all sales)'!Y$1)</f>
        <v>1.0121451289038299</v>
      </c>
      <c r="Z39" s="6">
        <f>SUMIFS('all sales summary'!$C$2:$C$2047,'all sales summary'!$A$2:$A$2047,'Overall sales (all sales)'!$A39,'all sales summary'!$B$2:$B$2047,'Overall sales (all sales)'!Z$1)</f>
        <v>0.55541581279557495</v>
      </c>
      <c r="AA39" s="6">
        <f>SUMIFS('all sales summary'!$C$2:$C$2047,'all sales summary'!$A$2:$A$2047,'Overall sales (all sales)'!$A39,'all sales summary'!$B$2:$B$2047,'Overall sales (all sales)'!AA$1)</f>
        <v>0.56246243505304805</v>
      </c>
      <c r="AB39" s="6">
        <f>SUMIFS('all sales summary'!$C$2:$C$2047,'all sales summary'!$A$2:$A$2047,'Overall sales (all sales)'!$A39,'all sales summary'!$B$2:$B$2047,'Overall sales (all sales)'!AB$1)</f>
        <v>0.725647023878908</v>
      </c>
      <c r="AC39" s="6">
        <f>SUMIFS('all sales summary'!$C$2:$C$2047,'all sales summary'!$A$2:$A$2047,'Overall sales (all sales)'!$A39,'all sales summary'!$B$2:$B$2047,'Overall sales (all sales)'!AC$1)</f>
        <v>0.95408747711253405</v>
      </c>
      <c r="AD39" s="6">
        <f>SUMIFS('all sales summary'!$C$2:$C$2047,'all sales summary'!$A$2:$A$2047,'Overall sales (all sales)'!$A39,'all sales summary'!$B$2:$B$2047,'Overall sales (all sales)'!AD$1)</f>
        <v>1.1321552458911199</v>
      </c>
      <c r="AE39" s="6">
        <f>SUMIFS('all sales summary'!$C$2:$C$2047,'all sales summary'!$A$2:$A$2047,'Overall sales (all sales)'!$A39,'all sales summary'!$B$2:$B$2047,'Overall sales (all sales)'!AE$1)</f>
        <v>1.12291686977565</v>
      </c>
      <c r="AF39" s="6">
        <f>SUMIFS('all sales summary'!$C$2:$C$2047,'all sales summary'!$A$2:$A$2047,'Overall sales (all sales)'!$A39,'all sales summary'!$B$2:$B$2047,'Overall sales (all sales)'!AF$1)</f>
        <v>1.16725065379058</v>
      </c>
      <c r="AG39" s="6">
        <f>SUMIFS('all sales summary'!$C$2:$C$2047,'all sales summary'!$A$2:$A$2047,'Overall sales (all sales)'!$A39,'all sales summary'!$B$2:$B$2047,'Overall sales (all sales)'!AG$1)</f>
        <v>1.1853479152061099</v>
      </c>
      <c r="AH39" s="6">
        <f>SUMIFS('all sales summary'!$C$2:$C$2047,'all sales summary'!$A$2:$A$2047,'Overall sales (all sales)'!$A39,'all sales summary'!$B$2:$B$2047,'Overall sales (all sales)'!AH$1)</f>
        <v>1.15979431809178</v>
      </c>
      <c r="AK39" t="s">
        <v>58</v>
      </c>
      <c r="AL39" s="6">
        <v>1.05268106908571</v>
      </c>
    </row>
    <row r="40" spans="1:38" x14ac:dyDescent="0.3">
      <c r="A40" s="5" t="s">
        <v>45</v>
      </c>
      <c r="B40" s="6">
        <f>SUMIFS('all sales summary'!$C$2:$C$2047,'all sales summary'!$A$2:$A$2047,'Overall sales (all sales)'!$A40,'all sales summary'!$B$2:$B$2047,'Overall sales (all sales)'!B$1)</f>
        <v>0.88663277139042995</v>
      </c>
      <c r="C40" s="6">
        <f>SUMIFS('all sales summary'!$C$2:$C$2047,'all sales summary'!$A$2:$A$2047,'Overall sales (all sales)'!$A40,'all sales summary'!$B$2:$B$2047,'Overall sales (all sales)'!C$1)</f>
        <v>0.87350250033983601</v>
      </c>
      <c r="D40" s="6">
        <f>SUMIFS('all sales summary'!$C$2:$C$2047,'all sales summary'!$A$2:$A$2047,'Overall sales (all sales)'!$A40,'all sales summary'!$B$2:$B$2047,'Overall sales (all sales)'!D$1)</f>
        <v>1.0297329755176901</v>
      </c>
      <c r="E40" s="6">
        <f>SUMIFS('all sales summary'!$C$2:$C$2047,'all sales summary'!$A$2:$A$2047,'Overall sales (all sales)'!$A40,'all sales summary'!$B$2:$B$2047,'Overall sales (all sales)'!E$1)</f>
        <v>1.01630323092446</v>
      </c>
      <c r="F40" s="6">
        <f>SUMIFS('all sales summary'!$C$2:$C$2047,'all sales summary'!$A$2:$A$2047,'Overall sales (all sales)'!$A40,'all sales summary'!$B$2:$B$2047,'Overall sales (all sales)'!F$1)</f>
        <v>1.02842599696535</v>
      </c>
      <c r="G40" s="6">
        <f>SUMIFS('all sales summary'!$C$2:$C$2047,'all sales summary'!$A$2:$A$2047,'Overall sales (all sales)'!$A40,'all sales summary'!$B$2:$B$2047,'Overall sales (all sales)'!G$1)</f>
        <v>0.98231797697970602</v>
      </c>
      <c r="H40" s="6">
        <f>SUMIFS('all sales summary'!$C$2:$C$2047,'all sales summary'!$A$2:$A$2047,'Overall sales (all sales)'!$A40,'all sales summary'!$B$2:$B$2047,'Overall sales (all sales)'!H$1)</f>
        <v>1.0288360914201</v>
      </c>
      <c r="I40" s="6">
        <f>SUMIFS('all sales summary'!$C$2:$C$2047,'all sales summary'!$A$2:$A$2047,'Overall sales (all sales)'!$A40,'all sales summary'!$B$2:$B$2047,'Overall sales (all sales)'!I$1)</f>
        <v>1.03335268093527</v>
      </c>
      <c r="J40" s="6">
        <f>SUMIFS('all sales summary'!$C$2:$C$2047,'all sales summary'!$A$2:$A$2047,'Overall sales (all sales)'!$A40,'all sales summary'!$B$2:$B$2047,'Overall sales (all sales)'!J$1)</f>
        <v>0.94150619156743098</v>
      </c>
      <c r="K40" s="6">
        <f>SUMIFS('all sales summary'!$C$2:$C$2047,'all sales summary'!$A$2:$A$2047,'Overall sales (all sales)'!$A40,'all sales summary'!$B$2:$B$2047,'Overall sales (all sales)'!K$1)</f>
        <v>0.99824556750862603</v>
      </c>
      <c r="L40" s="6">
        <f>SUMIFS('all sales summary'!$C$2:$C$2047,'all sales summary'!$A$2:$A$2047,'Overall sales (all sales)'!$A40,'all sales summary'!$B$2:$B$2047,'Overall sales (all sales)'!L$1)</f>
        <v>1.03038299504731</v>
      </c>
      <c r="M40" s="6">
        <f>SUMIFS('all sales summary'!$C$2:$C$2047,'all sales summary'!$A$2:$A$2047,'Overall sales (all sales)'!$A40,'all sales summary'!$B$2:$B$2047,'Overall sales (all sales)'!M$1)</f>
        <v>1.15076102140379</v>
      </c>
      <c r="N40" s="6">
        <f>SUMIFS('all sales summary'!$C$2:$C$2047,'all sales summary'!$A$2:$A$2047,'Overall sales (all sales)'!$A40,'all sales summary'!$B$2:$B$2047,'Overall sales (all sales)'!N$1)</f>
        <v>0.91364526237854304</v>
      </c>
      <c r="O40" s="6">
        <f>SUMIFS('all sales summary'!$C$2:$C$2047,'all sales summary'!$A$2:$A$2047,'Overall sales (all sales)'!$A40,'all sales summary'!$B$2:$B$2047,'Overall sales (all sales)'!O$1)</f>
        <v>0.92714256640951898</v>
      </c>
      <c r="P40" s="6">
        <f>SUMIFS('all sales summary'!$C$2:$C$2047,'all sales summary'!$A$2:$A$2047,'Overall sales (all sales)'!$A40,'all sales summary'!$B$2:$B$2047,'Overall sales (all sales)'!P$1)</f>
        <v>0.88330755139269901</v>
      </c>
      <c r="Q40" s="6">
        <f>SUMIFS('all sales summary'!$C$2:$C$2047,'all sales summary'!$A$2:$A$2047,'Overall sales (all sales)'!$A40,'all sales summary'!$B$2:$B$2047,'Overall sales (all sales)'!Q$1)</f>
        <v>0.58719055960670496</v>
      </c>
      <c r="R40" s="6">
        <f>SUMIFS('all sales summary'!$C$2:$C$2047,'all sales summary'!$A$2:$A$2047,'Overall sales (all sales)'!$A40,'all sales summary'!$B$2:$B$2047,'Overall sales (all sales)'!R$1)</f>
        <v>0.71765437014199596</v>
      </c>
      <c r="S40" s="6">
        <f>SUMIFS('all sales summary'!$C$2:$C$2047,'all sales summary'!$A$2:$A$2047,'Overall sales (all sales)'!$A40,'all sales summary'!$B$2:$B$2047,'Overall sales (all sales)'!S$1)</f>
        <v>0.78864463441319299</v>
      </c>
      <c r="T40" s="6">
        <f>SUMIFS('all sales summary'!$C$2:$C$2047,'all sales summary'!$A$2:$A$2047,'Overall sales (all sales)'!$A40,'all sales summary'!$B$2:$B$2047,'Overall sales (all sales)'!T$1)</f>
        <v>0.96851394549980896</v>
      </c>
      <c r="U40" s="6">
        <f>SUMIFS('all sales summary'!$C$2:$C$2047,'all sales summary'!$A$2:$A$2047,'Overall sales (all sales)'!$A40,'all sales summary'!$B$2:$B$2047,'Overall sales (all sales)'!U$1)</f>
        <v>1.0512903752473099</v>
      </c>
      <c r="V40" s="6">
        <f>SUMIFS('all sales summary'!$C$2:$C$2047,'all sales summary'!$A$2:$A$2047,'Overall sales (all sales)'!$A40,'all sales summary'!$B$2:$B$2047,'Overall sales (all sales)'!V$1)</f>
        <v>0.97374489955167598</v>
      </c>
      <c r="W40" s="6">
        <f>SUMIFS('all sales summary'!$C$2:$C$2047,'all sales summary'!$A$2:$A$2047,'Overall sales (all sales)'!$A40,'all sales summary'!$B$2:$B$2047,'Overall sales (all sales)'!W$1)</f>
        <v>0.91128893868674199</v>
      </c>
      <c r="X40" s="6">
        <f>SUMIFS('all sales summary'!$C$2:$C$2047,'all sales summary'!$A$2:$A$2047,'Overall sales (all sales)'!$A40,'all sales summary'!$B$2:$B$2047,'Overall sales (all sales)'!X$1)</f>
        <v>0.97720027116000396</v>
      </c>
      <c r="Y40" s="6">
        <f>SUMIFS('all sales summary'!$C$2:$C$2047,'all sales summary'!$A$2:$A$2047,'Overall sales (all sales)'!$A40,'all sales summary'!$B$2:$B$2047,'Overall sales (all sales)'!Y$1)</f>
        <v>1.00528903557995</v>
      </c>
      <c r="Z40" s="6">
        <f>SUMIFS('all sales summary'!$C$2:$C$2047,'all sales summary'!$A$2:$A$2047,'Overall sales (all sales)'!$A40,'all sales summary'!$B$2:$B$2047,'Overall sales (all sales)'!Z$1)</f>
        <v>0.64064576617063895</v>
      </c>
      <c r="AA40" s="6">
        <f>SUMIFS('all sales summary'!$C$2:$C$2047,'all sales summary'!$A$2:$A$2047,'Overall sales (all sales)'!$A40,'all sales summary'!$B$2:$B$2047,'Overall sales (all sales)'!AA$1)</f>
        <v>0.64829776050060395</v>
      </c>
      <c r="AB40" s="6">
        <f>SUMIFS('all sales summary'!$C$2:$C$2047,'all sales summary'!$A$2:$A$2047,'Overall sales (all sales)'!$A40,'all sales summary'!$B$2:$B$2047,'Overall sales (all sales)'!AB$1)</f>
        <v>0.82576043792236498</v>
      </c>
      <c r="AC40" s="6">
        <f>SUMIFS('all sales summary'!$C$2:$C$2047,'all sales summary'!$A$2:$A$2047,'Overall sales (all sales)'!$A40,'all sales summary'!$B$2:$B$2047,'Overall sales (all sales)'!AC$1)</f>
        <v>0.98185925663238505</v>
      </c>
      <c r="AD40" s="6">
        <f>SUMIFS('all sales summary'!$C$2:$C$2047,'all sales summary'!$A$2:$A$2047,'Overall sales (all sales)'!$A40,'all sales summary'!$B$2:$B$2047,'Overall sales (all sales)'!AD$1)</f>
        <v>1.0569724882796401</v>
      </c>
      <c r="AE40" s="6">
        <f>SUMIFS('all sales summary'!$C$2:$C$2047,'all sales summary'!$A$2:$A$2047,'Overall sales (all sales)'!$A40,'all sales summary'!$B$2:$B$2047,'Overall sales (all sales)'!AE$1)</f>
        <v>1.0434922436749201</v>
      </c>
      <c r="AF40" s="6">
        <f>SUMIFS('all sales summary'!$C$2:$C$2047,'all sales summary'!$A$2:$A$2047,'Overall sales (all sales)'!$A40,'all sales summary'!$B$2:$B$2047,'Overall sales (all sales)'!AF$1)</f>
        <v>1.1173644061177199</v>
      </c>
      <c r="AG40" s="6">
        <f>SUMIFS('all sales summary'!$C$2:$C$2047,'all sales summary'!$A$2:$A$2047,'Overall sales (all sales)'!$A40,'all sales summary'!$B$2:$B$2047,'Overall sales (all sales)'!AG$1)</f>
        <v>1.08503293233702</v>
      </c>
      <c r="AH40" s="6">
        <f>SUMIFS('all sales summary'!$C$2:$C$2047,'all sales summary'!$A$2:$A$2047,'Overall sales (all sales)'!$A40,'all sales summary'!$B$2:$B$2047,'Overall sales (all sales)'!AH$1)</f>
        <v>1.0417830070496701</v>
      </c>
      <c r="AK40" t="s">
        <v>41</v>
      </c>
      <c r="AL40" s="6">
        <v>1.0494587620914</v>
      </c>
    </row>
    <row r="41" spans="1:38" x14ac:dyDescent="0.3">
      <c r="A41" s="5" t="s">
        <v>46</v>
      </c>
      <c r="B41" s="6">
        <f>SUMIFS('all sales summary'!$C$2:$C$2047,'all sales summary'!$A$2:$A$2047,'Overall sales (all sales)'!$A41,'all sales summary'!$B$2:$B$2047,'Overall sales (all sales)'!B$1)</f>
        <v>0.89768502286805896</v>
      </c>
      <c r="C41" s="6">
        <f>SUMIFS('all sales summary'!$C$2:$C$2047,'all sales summary'!$A$2:$A$2047,'Overall sales (all sales)'!$A41,'all sales summary'!$B$2:$B$2047,'Overall sales (all sales)'!C$1)</f>
        <v>0.89166446773643204</v>
      </c>
      <c r="D41" s="6">
        <f>SUMIFS('all sales summary'!$C$2:$C$2047,'all sales summary'!$A$2:$A$2047,'Overall sales (all sales)'!$A41,'all sales summary'!$B$2:$B$2047,'Overall sales (all sales)'!D$1)</f>
        <v>1.02548847497747</v>
      </c>
      <c r="E41" s="6">
        <f>SUMIFS('all sales summary'!$C$2:$C$2047,'all sales summary'!$A$2:$A$2047,'Overall sales (all sales)'!$A41,'all sales summary'!$B$2:$B$2047,'Overall sales (all sales)'!E$1)</f>
        <v>0.98751492199670199</v>
      </c>
      <c r="F41" s="6">
        <f>SUMIFS('all sales summary'!$C$2:$C$2047,'all sales summary'!$A$2:$A$2047,'Overall sales (all sales)'!$A41,'all sales summary'!$B$2:$B$2047,'Overall sales (all sales)'!F$1)</f>
        <v>1.0054787341059801</v>
      </c>
      <c r="G41" s="6">
        <f>SUMIFS('all sales summary'!$C$2:$C$2047,'all sales summary'!$A$2:$A$2047,'Overall sales (all sales)'!$A41,'all sales summary'!$B$2:$B$2047,'Overall sales (all sales)'!G$1)</f>
        <v>0.96188539704217202</v>
      </c>
      <c r="H41" s="6">
        <f>SUMIFS('all sales summary'!$C$2:$C$2047,'all sales summary'!$A$2:$A$2047,'Overall sales (all sales)'!$A41,'all sales summary'!$B$2:$B$2047,'Overall sales (all sales)'!H$1)</f>
        <v>1.0260514716628799</v>
      </c>
      <c r="I41" s="6">
        <f>SUMIFS('all sales summary'!$C$2:$C$2047,'all sales summary'!$A$2:$A$2047,'Overall sales (all sales)'!$A41,'all sales summary'!$B$2:$B$2047,'Overall sales (all sales)'!I$1)</f>
        <v>0.99912320349148798</v>
      </c>
      <c r="J41" s="6">
        <f>SUMIFS('all sales summary'!$C$2:$C$2047,'all sales summary'!$A$2:$A$2047,'Overall sales (all sales)'!$A41,'all sales summary'!$B$2:$B$2047,'Overall sales (all sales)'!J$1)</f>
        <v>0.97007783250704804</v>
      </c>
      <c r="K41" s="6">
        <f>SUMIFS('all sales summary'!$C$2:$C$2047,'all sales summary'!$A$2:$A$2047,'Overall sales (all sales)'!$A41,'all sales summary'!$B$2:$B$2047,'Overall sales (all sales)'!K$1)</f>
        <v>1.0266738315506301</v>
      </c>
      <c r="L41" s="6">
        <f>SUMIFS('all sales summary'!$C$2:$C$2047,'all sales summary'!$A$2:$A$2047,'Overall sales (all sales)'!$A41,'all sales summary'!$B$2:$B$2047,'Overall sales (all sales)'!L$1)</f>
        <v>1.0650397029015599</v>
      </c>
      <c r="M41" s="6">
        <f>SUMIFS('all sales summary'!$C$2:$C$2047,'all sales summary'!$A$2:$A$2047,'Overall sales (all sales)'!$A41,'all sales summary'!$B$2:$B$2047,'Overall sales (all sales)'!M$1)</f>
        <v>1.1433169391595801</v>
      </c>
      <c r="N41" s="6">
        <f>SUMIFS('all sales summary'!$C$2:$C$2047,'all sales summary'!$A$2:$A$2047,'Overall sales (all sales)'!$A41,'all sales summary'!$B$2:$B$2047,'Overall sales (all sales)'!N$1)</f>
        <v>0.91846065135645905</v>
      </c>
      <c r="O41" s="6">
        <f>SUMIFS('all sales summary'!$C$2:$C$2047,'all sales summary'!$A$2:$A$2047,'Overall sales (all sales)'!$A41,'all sales summary'!$B$2:$B$2047,'Overall sales (all sales)'!O$1)</f>
        <v>0.74347500689748702</v>
      </c>
      <c r="P41" s="6">
        <f>SUMIFS('all sales summary'!$C$2:$C$2047,'all sales summary'!$A$2:$A$2047,'Overall sales (all sales)'!$A41,'all sales summary'!$B$2:$B$2047,'Overall sales (all sales)'!P$1)</f>
        <v>0.75262764165033802</v>
      </c>
      <c r="Q41" s="6">
        <f>SUMIFS('all sales summary'!$C$2:$C$2047,'all sales summary'!$A$2:$A$2047,'Overall sales (all sales)'!$A41,'all sales summary'!$B$2:$B$2047,'Overall sales (all sales)'!Q$1)</f>
        <v>0.50079910718102305</v>
      </c>
      <c r="R41" s="6">
        <f>SUMIFS('all sales summary'!$C$2:$C$2047,'all sales summary'!$A$2:$A$2047,'Overall sales (all sales)'!$A41,'all sales summary'!$B$2:$B$2047,'Overall sales (all sales)'!R$1)</f>
        <v>0.61165304652589703</v>
      </c>
      <c r="S41" s="6">
        <f>SUMIFS('all sales summary'!$C$2:$C$2047,'all sales summary'!$A$2:$A$2047,'Overall sales (all sales)'!$A41,'all sales summary'!$B$2:$B$2047,'Overall sales (all sales)'!S$1)</f>
        <v>0.72498394627041696</v>
      </c>
      <c r="T41" s="6">
        <f>SUMIFS('all sales summary'!$C$2:$C$2047,'all sales summary'!$A$2:$A$2047,'Overall sales (all sales)'!$A41,'all sales summary'!$B$2:$B$2047,'Overall sales (all sales)'!T$1)</f>
        <v>0.83142197571703202</v>
      </c>
      <c r="U41" s="6">
        <f>SUMIFS('all sales summary'!$C$2:$C$2047,'all sales summary'!$A$2:$A$2047,'Overall sales (all sales)'!$A41,'all sales summary'!$B$2:$B$2047,'Overall sales (all sales)'!U$1)</f>
        <v>0.814804070688395</v>
      </c>
      <c r="V41" s="6">
        <f>SUMIFS('all sales summary'!$C$2:$C$2047,'all sales summary'!$A$2:$A$2047,'Overall sales (all sales)'!$A41,'all sales summary'!$B$2:$B$2047,'Overall sales (all sales)'!V$1)</f>
        <v>0.80875657483026497</v>
      </c>
      <c r="W41" s="6">
        <f>SUMIFS('all sales summary'!$C$2:$C$2047,'all sales summary'!$A$2:$A$2047,'Overall sales (all sales)'!$A41,'all sales summary'!$B$2:$B$2047,'Overall sales (all sales)'!W$1)</f>
        <v>0.83212642235496004</v>
      </c>
      <c r="X41" s="6">
        <f>SUMIFS('all sales summary'!$C$2:$C$2047,'all sales summary'!$A$2:$A$2047,'Overall sales (all sales)'!$A41,'all sales summary'!$B$2:$B$2047,'Overall sales (all sales)'!X$1)</f>
        <v>0.77357777214592005</v>
      </c>
      <c r="Y41" s="6">
        <f>SUMIFS('all sales summary'!$C$2:$C$2047,'all sales summary'!$A$2:$A$2047,'Overall sales (all sales)'!$A41,'all sales summary'!$B$2:$B$2047,'Overall sales (all sales)'!Y$1)</f>
        <v>0.97564790484751396</v>
      </c>
      <c r="Z41" s="6">
        <f>SUMIFS('all sales summary'!$C$2:$C$2047,'all sales summary'!$A$2:$A$2047,'Overall sales (all sales)'!$A41,'all sales summary'!$B$2:$B$2047,'Overall sales (all sales)'!Z$1)</f>
        <v>0.63483182104616698</v>
      </c>
      <c r="AA41" s="6">
        <f>SUMIFS('all sales summary'!$C$2:$C$2047,'all sales summary'!$A$2:$A$2047,'Overall sales (all sales)'!$A41,'all sales summary'!$B$2:$B$2047,'Overall sales (all sales)'!AA$1)</f>
        <v>0.65005763655714099</v>
      </c>
      <c r="AB41" s="6">
        <f>SUMIFS('all sales summary'!$C$2:$C$2047,'all sales summary'!$A$2:$A$2047,'Overall sales (all sales)'!$A41,'all sales summary'!$B$2:$B$2047,'Overall sales (all sales)'!AB$1)</f>
        <v>0.79722521728958995</v>
      </c>
      <c r="AC41" s="6">
        <f>SUMIFS('all sales summary'!$C$2:$C$2047,'all sales summary'!$A$2:$A$2047,'Overall sales (all sales)'!$A41,'all sales summary'!$B$2:$B$2047,'Overall sales (all sales)'!AC$1)</f>
        <v>0.87820531739991403</v>
      </c>
      <c r="AD41" s="6">
        <f>SUMIFS('all sales summary'!$C$2:$C$2047,'all sales summary'!$A$2:$A$2047,'Overall sales (all sales)'!$A41,'all sales summary'!$B$2:$B$2047,'Overall sales (all sales)'!AD$1)</f>
        <v>0.93101978006247899</v>
      </c>
      <c r="AE41" s="6">
        <f>SUMIFS('all sales summary'!$C$2:$C$2047,'all sales summary'!$A$2:$A$2047,'Overall sales (all sales)'!$A41,'all sales summary'!$B$2:$B$2047,'Overall sales (all sales)'!AE$1)</f>
        <v>0.88759760557328804</v>
      </c>
      <c r="AF41" s="6">
        <f>SUMIFS('all sales summary'!$C$2:$C$2047,'all sales summary'!$A$2:$A$2047,'Overall sales (all sales)'!$A41,'all sales summary'!$B$2:$B$2047,'Overall sales (all sales)'!AF$1)</f>
        <v>0.90953870268999304</v>
      </c>
      <c r="AG41" s="6">
        <f>SUMIFS('all sales summary'!$C$2:$C$2047,'all sales summary'!$A$2:$A$2047,'Overall sales (all sales)'!$A41,'all sales summary'!$B$2:$B$2047,'Overall sales (all sales)'!AG$1)</f>
        <v>0.89207918445529599</v>
      </c>
      <c r="AH41" s="6">
        <f>SUMIFS('all sales summary'!$C$2:$C$2047,'all sales summary'!$A$2:$A$2047,'Overall sales (all sales)'!$A41,'all sales summary'!$B$2:$B$2047,'Overall sales (all sales)'!AH$1)</f>
        <v>0.87128053220325596</v>
      </c>
      <c r="AK41" t="s">
        <v>28</v>
      </c>
      <c r="AL41" s="6">
        <v>1.04580503776397</v>
      </c>
    </row>
    <row r="42" spans="1:38" x14ac:dyDescent="0.3">
      <c r="A42" s="5" t="s">
        <v>47</v>
      </c>
      <c r="B42" s="6">
        <f>SUMIFS('all sales summary'!$C$2:$C$2047,'all sales summary'!$A$2:$A$2047,'Overall sales (all sales)'!$A42,'all sales summary'!$B$2:$B$2047,'Overall sales (all sales)'!B$1)</f>
        <v>0.80156574098301803</v>
      </c>
      <c r="C42" s="6">
        <f>SUMIFS('all sales summary'!$C$2:$C$2047,'all sales summary'!$A$2:$A$2047,'Overall sales (all sales)'!$A42,'all sales summary'!$B$2:$B$2047,'Overall sales (all sales)'!C$1)</f>
        <v>0.81550550762000595</v>
      </c>
      <c r="D42" s="6">
        <f>SUMIFS('all sales summary'!$C$2:$C$2047,'all sales summary'!$A$2:$A$2047,'Overall sales (all sales)'!$A42,'all sales summary'!$B$2:$B$2047,'Overall sales (all sales)'!D$1)</f>
        <v>1.0097416061739399</v>
      </c>
      <c r="E42" s="6">
        <f>SUMIFS('all sales summary'!$C$2:$C$2047,'all sales summary'!$A$2:$A$2047,'Overall sales (all sales)'!$A42,'all sales summary'!$B$2:$B$2047,'Overall sales (all sales)'!E$1)</f>
        <v>0.98198267747287304</v>
      </c>
      <c r="F42" s="6">
        <f>SUMIFS('all sales summary'!$C$2:$C$2047,'all sales summary'!$A$2:$A$2047,'Overall sales (all sales)'!$A42,'all sales summary'!$B$2:$B$2047,'Overall sales (all sales)'!F$1)</f>
        <v>1.0144923708745099</v>
      </c>
      <c r="G42" s="6">
        <f>SUMIFS('all sales summary'!$C$2:$C$2047,'all sales summary'!$A$2:$A$2047,'Overall sales (all sales)'!$A42,'all sales summary'!$B$2:$B$2047,'Overall sales (all sales)'!G$1)</f>
        <v>0.98444630346954198</v>
      </c>
      <c r="H42" s="6">
        <f>SUMIFS('all sales summary'!$C$2:$C$2047,'all sales summary'!$A$2:$A$2047,'Overall sales (all sales)'!$A42,'all sales summary'!$B$2:$B$2047,'Overall sales (all sales)'!H$1)</f>
        <v>1.0109520988534699</v>
      </c>
      <c r="I42" s="6">
        <f>SUMIFS('all sales summary'!$C$2:$C$2047,'all sales summary'!$A$2:$A$2047,'Overall sales (all sales)'!$A42,'all sales summary'!$B$2:$B$2047,'Overall sales (all sales)'!I$1)</f>
        <v>1.0308036587385501</v>
      </c>
      <c r="J42" s="6">
        <f>SUMIFS('all sales summary'!$C$2:$C$2047,'all sales summary'!$A$2:$A$2047,'Overall sales (all sales)'!$A42,'all sales summary'!$B$2:$B$2047,'Overall sales (all sales)'!J$1)</f>
        <v>0.95768916925477698</v>
      </c>
      <c r="K42" s="6">
        <f>SUMIFS('all sales summary'!$C$2:$C$2047,'all sales summary'!$A$2:$A$2047,'Overall sales (all sales)'!$A42,'all sales summary'!$B$2:$B$2047,'Overall sales (all sales)'!K$1)</f>
        <v>1.01812507346282</v>
      </c>
      <c r="L42" s="6">
        <f>SUMIFS('all sales summary'!$C$2:$C$2047,'all sales summary'!$A$2:$A$2047,'Overall sales (all sales)'!$A42,'all sales summary'!$B$2:$B$2047,'Overall sales (all sales)'!L$1)</f>
        <v>1.1181611051323901</v>
      </c>
      <c r="M42" s="6">
        <f>SUMIFS('all sales summary'!$C$2:$C$2047,'all sales summary'!$A$2:$A$2047,'Overall sales (all sales)'!$A42,'all sales summary'!$B$2:$B$2047,'Overall sales (all sales)'!M$1)</f>
        <v>1.2565346879641099</v>
      </c>
      <c r="N42" s="6">
        <f>SUMIFS('all sales summary'!$C$2:$C$2047,'all sales summary'!$A$2:$A$2047,'Overall sales (all sales)'!$A42,'all sales summary'!$B$2:$B$2047,'Overall sales (all sales)'!N$1)</f>
        <v>0.93536843030216499</v>
      </c>
      <c r="O42" s="6">
        <f>SUMIFS('all sales summary'!$C$2:$C$2047,'all sales summary'!$A$2:$A$2047,'Overall sales (all sales)'!$A42,'all sales summary'!$B$2:$B$2047,'Overall sales (all sales)'!O$1)</f>
        <v>0.92033461274483797</v>
      </c>
      <c r="P42" s="6">
        <f>SUMIFS('all sales summary'!$C$2:$C$2047,'all sales summary'!$A$2:$A$2047,'Overall sales (all sales)'!$A42,'all sales summary'!$B$2:$B$2047,'Overall sales (all sales)'!P$1)</f>
        <v>0.84070949055856004</v>
      </c>
      <c r="Q42" s="6">
        <f>SUMIFS('all sales summary'!$C$2:$C$2047,'all sales summary'!$A$2:$A$2047,'Overall sales (all sales)'!$A42,'all sales summary'!$B$2:$B$2047,'Overall sales (all sales)'!Q$1)</f>
        <v>0.50789538098831899</v>
      </c>
      <c r="R42" s="6">
        <f>SUMIFS('all sales summary'!$C$2:$C$2047,'all sales summary'!$A$2:$A$2047,'Overall sales (all sales)'!$A42,'all sales summary'!$B$2:$B$2047,'Overall sales (all sales)'!R$1)</f>
        <v>0.64315657783939595</v>
      </c>
      <c r="S42" s="6">
        <f>SUMIFS('all sales summary'!$C$2:$C$2047,'all sales summary'!$A$2:$A$2047,'Overall sales (all sales)'!$A42,'all sales summary'!$B$2:$B$2047,'Overall sales (all sales)'!S$1)</f>
        <v>0.823334762708685</v>
      </c>
      <c r="T42" s="6">
        <f>SUMIFS('all sales summary'!$C$2:$C$2047,'all sales summary'!$A$2:$A$2047,'Overall sales (all sales)'!$A42,'all sales summary'!$B$2:$B$2047,'Overall sales (all sales)'!T$1)</f>
        <v>1.01808554803102</v>
      </c>
      <c r="U42" s="6">
        <f>SUMIFS('all sales summary'!$C$2:$C$2047,'all sales summary'!$A$2:$A$2047,'Overall sales (all sales)'!$A42,'all sales summary'!$B$2:$B$2047,'Overall sales (all sales)'!U$1)</f>
        <v>1.0743914916514199</v>
      </c>
      <c r="V42" s="6">
        <f>SUMIFS('all sales summary'!$C$2:$C$2047,'all sales summary'!$A$2:$A$2047,'Overall sales (all sales)'!$A42,'all sales summary'!$B$2:$B$2047,'Overall sales (all sales)'!V$1)</f>
        <v>1.0353229961799999</v>
      </c>
      <c r="W42" s="6">
        <f>SUMIFS('all sales summary'!$C$2:$C$2047,'all sales summary'!$A$2:$A$2047,'Overall sales (all sales)'!$A42,'all sales summary'!$B$2:$B$2047,'Overall sales (all sales)'!W$1)</f>
        <v>1.07993700269774</v>
      </c>
      <c r="X42" s="6">
        <f>SUMIFS('all sales summary'!$C$2:$C$2047,'all sales summary'!$A$2:$A$2047,'Overall sales (all sales)'!$A42,'all sales summary'!$B$2:$B$2047,'Overall sales (all sales)'!X$1)</f>
        <v>0.87693902758522402</v>
      </c>
      <c r="Y42" s="6">
        <f>SUMIFS('all sales summary'!$C$2:$C$2047,'all sales summary'!$A$2:$A$2047,'Overall sales (all sales)'!$A42,'all sales summary'!$B$2:$B$2047,'Overall sales (all sales)'!Y$1)</f>
        <v>1.16563789779161</v>
      </c>
      <c r="Z42" s="6">
        <f>SUMIFS('all sales summary'!$C$2:$C$2047,'all sales summary'!$A$2:$A$2047,'Overall sales (all sales)'!$A42,'all sales summary'!$B$2:$B$2047,'Overall sales (all sales)'!Z$1)</f>
        <v>0.63058031221252298</v>
      </c>
      <c r="AA42" s="6">
        <f>SUMIFS('all sales summary'!$C$2:$C$2047,'all sales summary'!$A$2:$A$2047,'Overall sales (all sales)'!$A42,'all sales summary'!$B$2:$B$2047,'Overall sales (all sales)'!AA$1)</f>
        <v>0.65629785941556096</v>
      </c>
      <c r="AB42" s="6">
        <f>SUMIFS('all sales summary'!$C$2:$C$2047,'all sales summary'!$A$2:$A$2047,'Overall sales (all sales)'!$A42,'all sales summary'!$B$2:$B$2047,'Overall sales (all sales)'!AB$1)</f>
        <v>0.80834942814566502</v>
      </c>
      <c r="AC42" s="6">
        <f>SUMIFS('all sales summary'!$C$2:$C$2047,'all sales summary'!$A$2:$A$2047,'Overall sales (all sales)'!$A42,'all sales summary'!$B$2:$B$2047,'Overall sales (all sales)'!AC$1)</f>
        <v>1.0322418820911201</v>
      </c>
      <c r="AD42" s="6">
        <f>SUMIFS('all sales summary'!$C$2:$C$2047,'all sales summary'!$A$2:$A$2047,'Overall sales (all sales)'!$A42,'all sales summary'!$B$2:$B$2047,'Overall sales (all sales)'!AD$1)</f>
        <v>1.1667882325935499</v>
      </c>
      <c r="AE42" s="6">
        <f>SUMIFS('all sales summary'!$C$2:$C$2047,'all sales summary'!$A$2:$A$2047,'Overall sales (all sales)'!$A42,'all sales summary'!$B$2:$B$2047,'Overall sales (all sales)'!AE$1)</f>
        <v>1.1514850669922501</v>
      </c>
      <c r="AF42" s="6">
        <f>SUMIFS('all sales summary'!$C$2:$C$2047,'all sales summary'!$A$2:$A$2047,'Overall sales (all sales)'!$A42,'all sales summary'!$B$2:$B$2047,'Overall sales (all sales)'!AF$1)</f>
        <v>1.22987854493027</v>
      </c>
      <c r="AG42" s="6">
        <f>SUMIFS('all sales summary'!$C$2:$C$2047,'all sales summary'!$A$2:$A$2047,'Overall sales (all sales)'!$A42,'all sales summary'!$B$2:$B$2047,'Overall sales (all sales)'!AG$1)</f>
        <v>1.2847009119207</v>
      </c>
      <c r="AH42" s="6">
        <f>SUMIFS('all sales summary'!$C$2:$C$2047,'all sales summary'!$A$2:$A$2047,'Overall sales (all sales)'!$A42,'all sales summary'!$B$2:$B$2047,'Overall sales (all sales)'!AH$1)</f>
        <v>1.17645044810226</v>
      </c>
      <c r="AK42" t="s">
        <v>17</v>
      </c>
      <c r="AL42" s="6">
        <v>1.04296607154448</v>
      </c>
    </row>
    <row r="43" spans="1:38" x14ac:dyDescent="0.3">
      <c r="A43" s="5" t="s">
        <v>48</v>
      </c>
      <c r="B43" s="6">
        <f>SUMIFS('all sales summary'!$C$2:$C$2047,'all sales summary'!$A$2:$A$2047,'Overall sales (all sales)'!$A43,'all sales summary'!$B$2:$B$2047,'Overall sales (all sales)'!B$1)</f>
        <v>0.84149409970698397</v>
      </c>
      <c r="C43" s="6">
        <f>SUMIFS('all sales summary'!$C$2:$C$2047,'all sales summary'!$A$2:$A$2047,'Overall sales (all sales)'!$A43,'all sales summary'!$B$2:$B$2047,'Overall sales (all sales)'!C$1)</f>
        <v>0.86123593181256497</v>
      </c>
      <c r="D43" s="6">
        <f>SUMIFS('all sales summary'!$C$2:$C$2047,'all sales summary'!$A$2:$A$2047,'Overall sales (all sales)'!$A43,'all sales summary'!$B$2:$B$2047,'Overall sales (all sales)'!D$1)</f>
        <v>1.0029991030193499</v>
      </c>
      <c r="E43" s="6">
        <f>SUMIFS('all sales summary'!$C$2:$C$2047,'all sales summary'!$A$2:$A$2047,'Overall sales (all sales)'!$A43,'all sales summary'!$B$2:$B$2047,'Overall sales (all sales)'!E$1)</f>
        <v>1.0369282160317801</v>
      </c>
      <c r="F43" s="6">
        <f>SUMIFS('all sales summary'!$C$2:$C$2047,'all sales summary'!$A$2:$A$2047,'Overall sales (all sales)'!$A43,'all sales summary'!$B$2:$B$2047,'Overall sales (all sales)'!F$1)</f>
        <v>0.97419118482957801</v>
      </c>
      <c r="G43" s="6">
        <f>SUMIFS('all sales summary'!$C$2:$C$2047,'all sales summary'!$A$2:$A$2047,'Overall sales (all sales)'!$A43,'all sales summary'!$B$2:$B$2047,'Overall sales (all sales)'!G$1)</f>
        <v>0.93872189436651798</v>
      </c>
      <c r="H43" s="6">
        <f>SUMIFS('all sales summary'!$C$2:$C$2047,'all sales summary'!$A$2:$A$2047,'Overall sales (all sales)'!$A43,'all sales summary'!$B$2:$B$2047,'Overall sales (all sales)'!H$1)</f>
        <v>0.94586192100884603</v>
      </c>
      <c r="I43" s="6">
        <f>SUMIFS('all sales summary'!$C$2:$C$2047,'all sales summary'!$A$2:$A$2047,'Overall sales (all sales)'!$A43,'all sales summary'!$B$2:$B$2047,'Overall sales (all sales)'!I$1)</f>
        <v>0.98645585150064496</v>
      </c>
      <c r="J43" s="6">
        <f>SUMIFS('all sales summary'!$C$2:$C$2047,'all sales summary'!$A$2:$A$2047,'Overall sales (all sales)'!$A43,'all sales summary'!$B$2:$B$2047,'Overall sales (all sales)'!J$1)</f>
        <v>1.00676432165604</v>
      </c>
      <c r="K43" s="6">
        <f>SUMIFS('all sales summary'!$C$2:$C$2047,'all sales summary'!$A$2:$A$2047,'Overall sales (all sales)'!$A43,'all sales summary'!$B$2:$B$2047,'Overall sales (all sales)'!K$1)</f>
        <v>1.1021935100356299</v>
      </c>
      <c r="L43" s="6">
        <f>SUMIFS('all sales summary'!$C$2:$C$2047,'all sales summary'!$A$2:$A$2047,'Overall sales (all sales)'!$A43,'all sales summary'!$B$2:$B$2047,'Overall sales (all sales)'!L$1)</f>
        <v>1.12285970560444</v>
      </c>
      <c r="M43" s="6">
        <f>SUMIFS('all sales summary'!$C$2:$C$2047,'all sales summary'!$A$2:$A$2047,'Overall sales (all sales)'!$A43,'all sales summary'!$B$2:$B$2047,'Overall sales (all sales)'!M$1)</f>
        <v>1.1802942604276201</v>
      </c>
      <c r="N43" s="6">
        <f>SUMIFS('all sales summary'!$C$2:$C$2047,'all sales summary'!$A$2:$A$2047,'Overall sales (all sales)'!$A43,'all sales summary'!$B$2:$B$2047,'Overall sales (all sales)'!N$1)</f>
        <v>0.94332795447868001</v>
      </c>
      <c r="O43" s="6">
        <f>SUMIFS('all sales summary'!$C$2:$C$2047,'all sales summary'!$A$2:$A$2047,'Overall sales (all sales)'!$A43,'all sales summary'!$B$2:$B$2047,'Overall sales (all sales)'!O$1)</f>
        <v>0.98082043865539104</v>
      </c>
      <c r="P43" s="6">
        <f>SUMIFS('all sales summary'!$C$2:$C$2047,'all sales summary'!$A$2:$A$2047,'Overall sales (all sales)'!$A43,'all sales summary'!$B$2:$B$2047,'Overall sales (all sales)'!P$1)</f>
        <v>0.86572429670614504</v>
      </c>
      <c r="Q43" s="6">
        <f>SUMIFS('all sales summary'!$C$2:$C$2047,'all sales summary'!$A$2:$A$2047,'Overall sales (all sales)'!$A43,'all sales summary'!$B$2:$B$2047,'Overall sales (all sales)'!Q$1)</f>
        <v>0.58015077168038298</v>
      </c>
      <c r="R43" s="6">
        <f>SUMIFS('all sales summary'!$C$2:$C$2047,'all sales summary'!$A$2:$A$2047,'Overall sales (all sales)'!$A43,'all sales summary'!$B$2:$B$2047,'Overall sales (all sales)'!R$1)</f>
        <v>0.699967495958565</v>
      </c>
      <c r="S43" s="6">
        <f>SUMIFS('all sales summary'!$C$2:$C$2047,'all sales summary'!$A$2:$A$2047,'Overall sales (all sales)'!$A43,'all sales summary'!$B$2:$B$2047,'Overall sales (all sales)'!S$1)</f>
        <v>0.86431627442873404</v>
      </c>
      <c r="T43" s="6">
        <f>SUMIFS('all sales summary'!$C$2:$C$2047,'all sales summary'!$A$2:$A$2047,'Overall sales (all sales)'!$A43,'all sales summary'!$B$2:$B$2047,'Overall sales (all sales)'!T$1)</f>
        <v>1.0253915921196799</v>
      </c>
      <c r="U43" s="6">
        <f>SUMIFS('all sales summary'!$C$2:$C$2047,'all sales summary'!$A$2:$A$2047,'Overall sales (all sales)'!$A43,'all sales summary'!$B$2:$B$2047,'Overall sales (all sales)'!U$1)</f>
        <v>1.0490664145559701</v>
      </c>
      <c r="V43" s="6">
        <f>SUMIFS('all sales summary'!$C$2:$C$2047,'all sales summary'!$A$2:$A$2047,'Overall sales (all sales)'!$A43,'all sales summary'!$B$2:$B$2047,'Overall sales (all sales)'!V$1)</f>
        <v>1.03031677695401</v>
      </c>
      <c r="W43" s="6">
        <f>SUMIFS('all sales summary'!$C$2:$C$2047,'all sales summary'!$A$2:$A$2047,'Overall sales (all sales)'!$A43,'all sales summary'!$B$2:$B$2047,'Overall sales (all sales)'!W$1)</f>
        <v>1.01950133658454</v>
      </c>
      <c r="X43" s="6">
        <f>SUMIFS('all sales summary'!$C$2:$C$2047,'all sales summary'!$A$2:$A$2047,'Overall sales (all sales)'!$A43,'all sales summary'!$B$2:$B$2047,'Overall sales (all sales)'!X$1)</f>
        <v>0.81386675683572696</v>
      </c>
      <c r="Y43" s="6">
        <f>SUMIFS('all sales summary'!$C$2:$C$2047,'all sales summary'!$A$2:$A$2047,'Overall sales (all sales)'!$A43,'all sales summary'!$B$2:$B$2047,'Overall sales (all sales)'!Y$1)</f>
        <v>1.0462251766125199</v>
      </c>
      <c r="Z43" s="6">
        <f>SUMIFS('all sales summary'!$C$2:$C$2047,'all sales summary'!$A$2:$A$2047,'Overall sales (all sales)'!$A43,'all sales summary'!$B$2:$B$2047,'Overall sales (all sales)'!Z$1)</f>
        <v>0.676535966441419</v>
      </c>
      <c r="AA43" s="6">
        <f>SUMIFS('all sales summary'!$C$2:$C$2047,'all sales summary'!$A$2:$A$2047,'Overall sales (all sales)'!$A43,'all sales summary'!$B$2:$B$2047,'Overall sales (all sales)'!AA$1)</f>
        <v>0.71288087675455403</v>
      </c>
      <c r="AB43" s="6">
        <f>SUMIFS('all sales summary'!$C$2:$C$2047,'all sales summary'!$A$2:$A$2047,'Overall sales (all sales)'!$A43,'all sales summary'!$B$2:$B$2047,'Overall sales (all sales)'!AB$1)</f>
        <v>0.87668499104407605</v>
      </c>
      <c r="AC43" s="6">
        <f>SUMIFS('all sales summary'!$C$2:$C$2047,'all sales summary'!$A$2:$A$2047,'Overall sales (all sales)'!$A43,'all sales summary'!$B$2:$B$2047,'Overall sales (all sales)'!AC$1)</f>
        <v>1.00097121557649</v>
      </c>
      <c r="AD43" s="6">
        <f>SUMIFS('all sales summary'!$C$2:$C$2047,'all sales summary'!$A$2:$A$2047,'Overall sales (all sales)'!$A43,'all sales summary'!$B$2:$B$2047,'Overall sales (all sales)'!AD$1)</f>
        <v>1.09349611607737</v>
      </c>
      <c r="AE43" s="6">
        <f>SUMIFS('all sales summary'!$C$2:$C$2047,'all sales summary'!$A$2:$A$2047,'Overall sales (all sales)'!$A43,'all sales summary'!$B$2:$B$2047,'Overall sales (all sales)'!AE$1)</f>
        <v>1.0410711080169399</v>
      </c>
      <c r="AF43" s="6">
        <f>SUMIFS('all sales summary'!$C$2:$C$2047,'all sales summary'!$A$2:$A$2047,'Overall sales (all sales)'!$A43,'all sales summary'!$B$2:$B$2047,'Overall sales (all sales)'!AF$1)</f>
        <v>1.0860907206391499</v>
      </c>
      <c r="AG43" s="6">
        <f>SUMIFS('all sales summary'!$C$2:$C$2047,'all sales summary'!$A$2:$A$2047,'Overall sales (all sales)'!$A43,'all sales summary'!$B$2:$B$2047,'Overall sales (all sales)'!AG$1)</f>
        <v>1.0836286559283399</v>
      </c>
      <c r="AH43" s="6">
        <f>SUMIFS('all sales summary'!$C$2:$C$2047,'all sales summary'!$A$2:$A$2047,'Overall sales (all sales)'!$A43,'all sales summary'!$B$2:$B$2047,'Overall sales (all sales)'!AH$1)</f>
        <v>1.06232947293294</v>
      </c>
      <c r="AK43" t="s">
        <v>10</v>
      </c>
      <c r="AL43" s="6">
        <v>1.0428549459024501</v>
      </c>
    </row>
    <row r="44" spans="1:38" x14ac:dyDescent="0.3">
      <c r="A44" s="5" t="s">
        <v>49</v>
      </c>
      <c r="B44" s="6">
        <f>SUMIFS('all sales summary'!$C$2:$C$2047,'all sales summary'!$A$2:$A$2047,'Overall sales (all sales)'!$A44,'all sales summary'!$B$2:$B$2047,'Overall sales (all sales)'!B$1)</f>
        <v>0.89740552500944704</v>
      </c>
      <c r="C44" s="6">
        <f>SUMIFS('all sales summary'!$C$2:$C$2047,'all sales summary'!$A$2:$A$2047,'Overall sales (all sales)'!$A44,'all sales summary'!$B$2:$B$2047,'Overall sales (all sales)'!C$1)</f>
        <v>0.92929330380858799</v>
      </c>
      <c r="D44" s="6">
        <f>SUMIFS('all sales summary'!$C$2:$C$2047,'all sales summary'!$A$2:$A$2047,'Overall sales (all sales)'!$A44,'all sales summary'!$B$2:$B$2047,'Overall sales (all sales)'!D$1)</f>
        <v>1.02232537481588</v>
      </c>
      <c r="E44" s="6">
        <f>SUMIFS('all sales summary'!$C$2:$C$2047,'all sales summary'!$A$2:$A$2047,'Overall sales (all sales)'!$A44,'all sales summary'!$B$2:$B$2047,'Overall sales (all sales)'!E$1)</f>
        <v>0.97057631141516798</v>
      </c>
      <c r="F44" s="6">
        <f>SUMIFS('all sales summary'!$C$2:$C$2047,'all sales summary'!$A$2:$A$2047,'Overall sales (all sales)'!$A44,'all sales summary'!$B$2:$B$2047,'Overall sales (all sales)'!F$1)</f>
        <v>1.04418965905107</v>
      </c>
      <c r="G44" s="6">
        <f>SUMIFS('all sales summary'!$C$2:$C$2047,'all sales summary'!$A$2:$A$2047,'Overall sales (all sales)'!$A44,'all sales summary'!$B$2:$B$2047,'Overall sales (all sales)'!G$1)</f>
        <v>0.97843937347361198</v>
      </c>
      <c r="H44" s="6">
        <f>SUMIFS('all sales summary'!$C$2:$C$2047,'all sales summary'!$A$2:$A$2047,'Overall sales (all sales)'!$A44,'all sales summary'!$B$2:$B$2047,'Overall sales (all sales)'!H$1)</f>
        <v>0.97194953478928003</v>
      </c>
      <c r="I44" s="6">
        <f>SUMIFS('all sales summary'!$C$2:$C$2047,'all sales summary'!$A$2:$A$2047,'Overall sales (all sales)'!$A44,'all sales summary'!$B$2:$B$2047,'Overall sales (all sales)'!I$1)</f>
        <v>0.92808101506038998</v>
      </c>
      <c r="J44" s="6">
        <f>SUMIFS('all sales summary'!$C$2:$C$2047,'all sales summary'!$A$2:$A$2047,'Overall sales (all sales)'!$A44,'all sales summary'!$B$2:$B$2047,'Overall sales (all sales)'!J$1)</f>
        <v>0.93848716157539602</v>
      </c>
      <c r="K44" s="6">
        <f>SUMIFS('all sales summary'!$C$2:$C$2047,'all sales summary'!$A$2:$A$2047,'Overall sales (all sales)'!$A44,'all sales summary'!$B$2:$B$2047,'Overall sales (all sales)'!K$1)</f>
        <v>1.08543233740203</v>
      </c>
      <c r="L44" s="6">
        <f>SUMIFS('all sales summary'!$C$2:$C$2047,'all sales summary'!$A$2:$A$2047,'Overall sales (all sales)'!$A44,'all sales summary'!$B$2:$B$2047,'Overall sales (all sales)'!L$1)</f>
        <v>1.0570929239045299</v>
      </c>
      <c r="M44" s="6">
        <f>SUMIFS('all sales summary'!$C$2:$C$2047,'all sales summary'!$A$2:$A$2047,'Overall sales (all sales)'!$A44,'all sales summary'!$B$2:$B$2047,'Overall sales (all sales)'!M$1)</f>
        <v>1.1767274796946099</v>
      </c>
      <c r="N44" s="6">
        <f>SUMIFS('all sales summary'!$C$2:$C$2047,'all sales summary'!$A$2:$A$2047,'Overall sales (all sales)'!$A44,'all sales summary'!$B$2:$B$2047,'Overall sales (all sales)'!N$1)</f>
        <v>0.88646800144969695</v>
      </c>
      <c r="O44" s="6">
        <f>SUMIFS('all sales summary'!$C$2:$C$2047,'all sales summary'!$A$2:$A$2047,'Overall sales (all sales)'!$A44,'all sales summary'!$B$2:$B$2047,'Overall sales (all sales)'!O$1)</f>
        <v>0.91491460194250196</v>
      </c>
      <c r="P44" s="6">
        <f>SUMIFS('all sales summary'!$C$2:$C$2047,'all sales summary'!$A$2:$A$2047,'Overall sales (all sales)'!$A44,'all sales summary'!$B$2:$B$2047,'Overall sales (all sales)'!P$1)</f>
        <v>0.75027069811876601</v>
      </c>
      <c r="Q44" s="6">
        <f>SUMIFS('all sales summary'!$C$2:$C$2047,'all sales summary'!$A$2:$A$2047,'Overall sales (all sales)'!$A44,'all sales summary'!$B$2:$B$2047,'Overall sales (all sales)'!Q$1)</f>
        <v>0.33192937132114098</v>
      </c>
      <c r="R44" s="6">
        <f>SUMIFS('all sales summary'!$C$2:$C$2047,'all sales summary'!$A$2:$A$2047,'Overall sales (all sales)'!$A44,'all sales summary'!$B$2:$B$2047,'Overall sales (all sales)'!R$1)</f>
        <v>0.43653002585504402</v>
      </c>
      <c r="S44" s="6">
        <f>SUMIFS('all sales summary'!$C$2:$C$2047,'all sales summary'!$A$2:$A$2047,'Overall sales (all sales)'!$A44,'all sales summary'!$B$2:$B$2047,'Overall sales (all sales)'!S$1)</f>
        <v>0.57364927327618298</v>
      </c>
      <c r="T44" s="6">
        <f>SUMIFS('all sales summary'!$C$2:$C$2047,'all sales summary'!$A$2:$A$2047,'Overall sales (all sales)'!$A44,'all sales summary'!$B$2:$B$2047,'Overall sales (all sales)'!T$1)</f>
        <v>0.74167531734532999</v>
      </c>
      <c r="U44" s="6">
        <f>SUMIFS('all sales summary'!$C$2:$C$2047,'all sales summary'!$A$2:$A$2047,'Overall sales (all sales)'!$A44,'all sales summary'!$B$2:$B$2047,'Overall sales (all sales)'!U$1)</f>
        <v>0.82188479742367104</v>
      </c>
      <c r="V44" s="6">
        <f>SUMIFS('all sales summary'!$C$2:$C$2047,'all sales summary'!$A$2:$A$2047,'Overall sales (all sales)'!$A44,'all sales summary'!$B$2:$B$2047,'Overall sales (all sales)'!V$1)</f>
        <v>0.84265661073494402</v>
      </c>
      <c r="W44" s="6">
        <f>SUMIFS('all sales summary'!$C$2:$C$2047,'all sales summary'!$A$2:$A$2047,'Overall sales (all sales)'!$A44,'all sales summary'!$B$2:$B$2047,'Overall sales (all sales)'!W$1)</f>
        <v>0.89675782088495004</v>
      </c>
      <c r="X44" s="6">
        <f>SUMIFS('all sales summary'!$C$2:$C$2047,'all sales summary'!$A$2:$A$2047,'Overall sales (all sales)'!$A44,'all sales summary'!$B$2:$B$2047,'Overall sales (all sales)'!X$1)</f>
        <v>0.57624710722758599</v>
      </c>
      <c r="Y44" s="6">
        <f>SUMIFS('all sales summary'!$C$2:$C$2047,'all sales summary'!$A$2:$A$2047,'Overall sales (all sales)'!$A44,'all sales summary'!$B$2:$B$2047,'Overall sales (all sales)'!Y$1)</f>
        <v>0.90490289267815405</v>
      </c>
      <c r="Z44" s="6">
        <f>SUMIFS('all sales summary'!$C$2:$C$2047,'all sales summary'!$A$2:$A$2047,'Overall sales (all sales)'!$A44,'all sales summary'!$B$2:$B$2047,'Overall sales (all sales)'!Z$1)</f>
        <v>0.43194324112221799</v>
      </c>
      <c r="AA44" s="6">
        <f>SUMIFS('all sales summary'!$C$2:$C$2047,'all sales summary'!$A$2:$A$2047,'Overall sales (all sales)'!$A44,'all sales summary'!$B$2:$B$2047,'Overall sales (all sales)'!AA$1)</f>
        <v>0.44180103835183299</v>
      </c>
      <c r="AB44" s="6">
        <f>SUMIFS('all sales summary'!$C$2:$C$2047,'all sales summary'!$A$2:$A$2047,'Overall sales (all sales)'!$A44,'all sales summary'!$B$2:$B$2047,'Overall sales (all sales)'!AB$1)</f>
        <v>0.547294053723415</v>
      </c>
      <c r="AC44" s="6">
        <f>SUMIFS('all sales summary'!$C$2:$C$2047,'all sales summary'!$A$2:$A$2047,'Overall sales (all sales)'!$A44,'all sales summary'!$B$2:$B$2047,'Overall sales (all sales)'!AC$1)</f>
        <v>0.72429174207289804</v>
      </c>
      <c r="AD44" s="6">
        <f>SUMIFS('all sales summary'!$C$2:$C$2047,'all sales summary'!$A$2:$A$2047,'Overall sales (all sales)'!$A44,'all sales summary'!$B$2:$B$2047,'Overall sales (all sales)'!AD$1)</f>
        <v>0.90580978458400097</v>
      </c>
      <c r="AE44" s="6">
        <f>SUMIFS('all sales summary'!$C$2:$C$2047,'all sales summary'!$A$2:$A$2047,'Overall sales (all sales)'!$A44,'all sales summary'!$B$2:$B$2047,'Overall sales (all sales)'!AE$1)</f>
        <v>0.89590719191280599</v>
      </c>
      <c r="AF44" s="6">
        <f>SUMIFS('all sales summary'!$C$2:$C$2047,'all sales summary'!$A$2:$A$2047,'Overall sales (all sales)'!$A44,'all sales summary'!$B$2:$B$2047,'Overall sales (all sales)'!AF$1)</f>
        <v>0.90592496080432805</v>
      </c>
      <c r="AG44" s="6">
        <f>SUMIFS('all sales summary'!$C$2:$C$2047,'all sales summary'!$A$2:$A$2047,'Overall sales (all sales)'!$A44,'all sales summary'!$B$2:$B$2047,'Overall sales (all sales)'!AG$1)</f>
        <v>0.93781796030696796</v>
      </c>
      <c r="AH44" s="6">
        <f>SUMIFS('all sales summary'!$C$2:$C$2047,'all sales summary'!$A$2:$A$2047,'Overall sales (all sales)'!$A44,'all sales summary'!$B$2:$B$2047,'Overall sales (all sales)'!AH$1)</f>
        <v>0.90840795469204705</v>
      </c>
      <c r="AK44" t="s">
        <v>45</v>
      </c>
      <c r="AL44" s="6">
        <v>1.0417830070496701</v>
      </c>
    </row>
    <row r="45" spans="1:38" x14ac:dyDescent="0.3">
      <c r="A45" s="5" t="s">
        <v>50</v>
      </c>
      <c r="B45" s="6">
        <f>SUMIFS('all sales summary'!$C$2:$C$2047,'all sales summary'!$A$2:$A$2047,'Overall sales (all sales)'!$A45,'all sales summary'!$B$2:$B$2047,'Overall sales (all sales)'!B$1)</f>
        <v>0.92826150111814298</v>
      </c>
      <c r="C45" s="6">
        <f>SUMIFS('all sales summary'!$C$2:$C$2047,'all sales summary'!$A$2:$A$2047,'Overall sales (all sales)'!$A45,'all sales summary'!$B$2:$B$2047,'Overall sales (all sales)'!C$1)</f>
        <v>0.93178610820155805</v>
      </c>
      <c r="D45" s="6">
        <f>SUMIFS('all sales summary'!$C$2:$C$2047,'all sales summary'!$A$2:$A$2047,'Overall sales (all sales)'!$A45,'all sales summary'!$B$2:$B$2047,'Overall sales (all sales)'!D$1)</f>
        <v>1.1019577229633499</v>
      </c>
      <c r="E45" s="6">
        <f>SUMIFS('all sales summary'!$C$2:$C$2047,'all sales summary'!$A$2:$A$2047,'Overall sales (all sales)'!$A45,'all sales summary'!$B$2:$B$2047,'Overall sales (all sales)'!E$1)</f>
        <v>1.0567576000827399</v>
      </c>
      <c r="F45" s="6">
        <f>SUMIFS('all sales summary'!$C$2:$C$2047,'all sales summary'!$A$2:$A$2047,'Overall sales (all sales)'!$A45,'all sales summary'!$B$2:$B$2047,'Overall sales (all sales)'!F$1)</f>
        <v>1.0437088838130699</v>
      </c>
      <c r="G45" s="6">
        <f>SUMIFS('all sales summary'!$C$2:$C$2047,'all sales summary'!$A$2:$A$2047,'Overall sales (all sales)'!$A45,'all sales summary'!$B$2:$B$2047,'Overall sales (all sales)'!G$1)</f>
        <v>1.0225128846579401</v>
      </c>
      <c r="H45" s="6">
        <f>SUMIFS('all sales summary'!$C$2:$C$2047,'all sales summary'!$A$2:$A$2047,'Overall sales (all sales)'!$A45,'all sales summary'!$B$2:$B$2047,'Overall sales (all sales)'!H$1)</f>
        <v>1.05230884141017</v>
      </c>
      <c r="I45" s="6">
        <f>SUMIFS('all sales summary'!$C$2:$C$2047,'all sales summary'!$A$2:$A$2047,'Overall sales (all sales)'!$A45,'all sales summary'!$B$2:$B$2047,'Overall sales (all sales)'!I$1)</f>
        <v>1.01867116640324</v>
      </c>
      <c r="J45" s="6">
        <f>SUMIFS('all sales summary'!$C$2:$C$2047,'all sales summary'!$A$2:$A$2047,'Overall sales (all sales)'!$A45,'all sales summary'!$B$2:$B$2047,'Overall sales (all sales)'!J$1)</f>
        <v>0.93812081480269705</v>
      </c>
      <c r="K45" s="6">
        <f>SUMIFS('all sales summary'!$C$2:$C$2047,'all sales summary'!$A$2:$A$2047,'Overall sales (all sales)'!$A45,'all sales summary'!$B$2:$B$2047,'Overall sales (all sales)'!K$1)</f>
        <v>0.92046128201460697</v>
      </c>
      <c r="L45" s="6">
        <f>SUMIFS('all sales summary'!$C$2:$C$2047,'all sales summary'!$A$2:$A$2047,'Overall sales (all sales)'!$A45,'all sales summary'!$B$2:$B$2047,'Overall sales (all sales)'!L$1)</f>
        <v>0.95029420852868896</v>
      </c>
      <c r="M45" s="6">
        <f>SUMIFS('all sales summary'!$C$2:$C$2047,'all sales summary'!$A$2:$A$2047,'Overall sales (all sales)'!$A45,'all sales summary'!$B$2:$B$2047,'Overall sales (all sales)'!M$1)</f>
        <v>1.0351589860038</v>
      </c>
      <c r="N45" s="6">
        <f>SUMIFS('all sales summary'!$C$2:$C$2047,'all sales summary'!$A$2:$A$2047,'Overall sales (all sales)'!$A45,'all sales summary'!$B$2:$B$2047,'Overall sales (all sales)'!N$1)</f>
        <v>0.81979296252225298</v>
      </c>
      <c r="O45" s="6">
        <f>SUMIFS('all sales summary'!$C$2:$C$2047,'all sales summary'!$A$2:$A$2047,'Overall sales (all sales)'!$A45,'all sales summary'!$B$2:$B$2047,'Overall sales (all sales)'!O$1)</f>
        <v>0.82058094378881596</v>
      </c>
      <c r="P45" s="6">
        <f>SUMIFS('all sales summary'!$C$2:$C$2047,'all sales summary'!$A$2:$A$2047,'Overall sales (all sales)'!$A45,'all sales summary'!$B$2:$B$2047,'Overall sales (all sales)'!P$1)</f>
        <v>0.81755193684008598</v>
      </c>
      <c r="Q45" s="6">
        <f>SUMIFS('all sales summary'!$C$2:$C$2047,'all sales summary'!$A$2:$A$2047,'Overall sales (all sales)'!$A45,'all sales summary'!$B$2:$B$2047,'Overall sales (all sales)'!Q$1)</f>
        <v>0.58439274094916505</v>
      </c>
      <c r="R45" s="6">
        <f>SUMIFS('all sales summary'!$C$2:$C$2047,'all sales summary'!$A$2:$A$2047,'Overall sales (all sales)'!$A45,'all sales summary'!$B$2:$B$2047,'Overall sales (all sales)'!R$1)</f>
        <v>0.71618226801416995</v>
      </c>
      <c r="S45" s="6">
        <f>SUMIFS('all sales summary'!$C$2:$C$2047,'all sales summary'!$A$2:$A$2047,'Overall sales (all sales)'!$A45,'all sales summary'!$B$2:$B$2047,'Overall sales (all sales)'!S$1)</f>
        <v>0.64166213655183602</v>
      </c>
      <c r="T45" s="6">
        <f>SUMIFS('all sales summary'!$C$2:$C$2047,'all sales summary'!$A$2:$A$2047,'Overall sales (all sales)'!$A45,'all sales summary'!$B$2:$B$2047,'Overall sales (all sales)'!T$1)</f>
        <v>0.71872340839676097</v>
      </c>
      <c r="U45" s="6">
        <f>SUMIFS('all sales summary'!$C$2:$C$2047,'all sales summary'!$A$2:$A$2047,'Overall sales (all sales)'!$A45,'all sales summary'!$B$2:$B$2047,'Overall sales (all sales)'!U$1)</f>
        <v>0.75316933048990498</v>
      </c>
      <c r="V45" s="6">
        <f>SUMIFS('all sales summary'!$C$2:$C$2047,'all sales summary'!$A$2:$A$2047,'Overall sales (all sales)'!$A45,'all sales summary'!$B$2:$B$2047,'Overall sales (all sales)'!V$1)</f>
        <v>0.74110689808825803</v>
      </c>
      <c r="W45" s="6">
        <f>SUMIFS('all sales summary'!$C$2:$C$2047,'all sales summary'!$A$2:$A$2047,'Overall sales (all sales)'!$A45,'all sales summary'!$B$2:$B$2047,'Overall sales (all sales)'!W$1)</f>
        <v>0.75416999524869399</v>
      </c>
      <c r="X45" s="6">
        <f>SUMIFS('all sales summary'!$C$2:$C$2047,'all sales summary'!$A$2:$A$2047,'Overall sales (all sales)'!$A45,'all sales summary'!$B$2:$B$2047,'Overall sales (all sales)'!X$1)</f>
        <v>0.58387084304376502</v>
      </c>
      <c r="Y45" s="6">
        <f>SUMIFS('all sales summary'!$C$2:$C$2047,'all sales summary'!$A$2:$A$2047,'Overall sales (all sales)'!$A45,'all sales summary'!$B$2:$B$2047,'Overall sales (all sales)'!Y$1)</f>
        <v>0.72994765726892596</v>
      </c>
      <c r="Z45" s="6">
        <f>SUMIFS('all sales summary'!$C$2:$C$2047,'all sales summary'!$A$2:$A$2047,'Overall sales (all sales)'!$A45,'all sales summary'!$B$2:$B$2047,'Overall sales (all sales)'!Z$1)</f>
        <v>0.47925909424391</v>
      </c>
      <c r="AA45" s="6">
        <f>SUMIFS('all sales summary'!$C$2:$C$2047,'all sales summary'!$A$2:$A$2047,'Overall sales (all sales)'!$A45,'all sales summary'!$B$2:$B$2047,'Overall sales (all sales)'!AA$1)</f>
        <v>0.49150648761608501</v>
      </c>
      <c r="AB45" s="6">
        <f>SUMIFS('all sales summary'!$C$2:$C$2047,'all sales summary'!$A$2:$A$2047,'Overall sales (all sales)'!$A45,'all sales summary'!$B$2:$B$2047,'Overall sales (all sales)'!AB$1)</f>
        <v>0.60048218451270197</v>
      </c>
      <c r="AC45" s="6">
        <f>SUMIFS('all sales summary'!$C$2:$C$2047,'all sales summary'!$A$2:$A$2047,'Overall sales (all sales)'!$A45,'all sales summary'!$B$2:$B$2047,'Overall sales (all sales)'!AC$1)</f>
        <v>0.70780386576293997</v>
      </c>
      <c r="AD45" s="6">
        <f>SUMIFS('all sales summary'!$C$2:$C$2047,'all sales summary'!$A$2:$A$2047,'Overall sales (all sales)'!$A45,'all sales summary'!$B$2:$B$2047,'Overall sales (all sales)'!AD$1)</f>
        <v>0.82303208538005501</v>
      </c>
      <c r="AE45" s="6">
        <f>SUMIFS('all sales summary'!$C$2:$C$2047,'all sales summary'!$A$2:$A$2047,'Overall sales (all sales)'!$A45,'all sales summary'!$B$2:$B$2047,'Overall sales (all sales)'!AE$1)</f>
        <v>0.778013887032591</v>
      </c>
      <c r="AF45" s="6">
        <f>SUMIFS('all sales summary'!$C$2:$C$2047,'all sales summary'!$A$2:$A$2047,'Overall sales (all sales)'!$A45,'all sales summary'!$B$2:$B$2047,'Overall sales (all sales)'!AF$1)</f>
        <v>0.80756303043331501</v>
      </c>
      <c r="AG45" s="6">
        <f>SUMIFS('all sales summary'!$C$2:$C$2047,'all sales summary'!$A$2:$A$2047,'Overall sales (all sales)'!$A45,'all sales summary'!$B$2:$B$2047,'Overall sales (all sales)'!AG$1)</f>
        <v>0.79115607302951196</v>
      </c>
      <c r="AH45" s="6">
        <f>SUMIFS('all sales summary'!$C$2:$C$2047,'all sales summary'!$A$2:$A$2047,'Overall sales (all sales)'!$A45,'all sales summary'!$B$2:$B$2047,'Overall sales (all sales)'!AH$1)</f>
        <v>0.74456762378362396</v>
      </c>
      <c r="AK45" t="s">
        <v>25</v>
      </c>
      <c r="AL45" s="6">
        <v>1.04078386446924</v>
      </c>
    </row>
    <row r="46" spans="1:38" x14ac:dyDescent="0.3">
      <c r="A46" s="5" t="s">
        <v>51</v>
      </c>
      <c r="B46" s="6">
        <f>SUMIFS('all sales summary'!$C$2:$C$2047,'all sales summary'!$A$2:$A$2047,'Overall sales (all sales)'!$A46,'all sales summary'!$B$2:$B$2047,'Overall sales (all sales)'!B$1)</f>
        <v>0.83837332797210595</v>
      </c>
      <c r="C46" s="6">
        <f>SUMIFS('all sales summary'!$C$2:$C$2047,'all sales summary'!$A$2:$A$2047,'Overall sales (all sales)'!$A46,'all sales summary'!$B$2:$B$2047,'Overall sales (all sales)'!C$1)</f>
        <v>0.84259259294425004</v>
      </c>
      <c r="D46" s="6">
        <f>SUMIFS('all sales summary'!$C$2:$C$2047,'all sales summary'!$A$2:$A$2047,'Overall sales (all sales)'!$A46,'all sales summary'!$B$2:$B$2047,'Overall sales (all sales)'!D$1)</f>
        <v>1.0110275985388399</v>
      </c>
      <c r="E46" s="6">
        <f>SUMIFS('all sales summary'!$C$2:$C$2047,'all sales summary'!$A$2:$A$2047,'Overall sales (all sales)'!$A46,'all sales summary'!$B$2:$B$2047,'Overall sales (all sales)'!E$1)</f>
        <v>0.97352696416439899</v>
      </c>
      <c r="F46" s="6">
        <f>SUMIFS('all sales summary'!$C$2:$C$2047,'all sales summary'!$A$2:$A$2047,'Overall sales (all sales)'!$A46,'all sales summary'!$B$2:$B$2047,'Overall sales (all sales)'!F$1)</f>
        <v>1.04887817724634</v>
      </c>
      <c r="G46" s="6">
        <f>SUMIFS('all sales summary'!$C$2:$C$2047,'all sales summary'!$A$2:$A$2047,'Overall sales (all sales)'!$A46,'all sales summary'!$B$2:$B$2047,'Overall sales (all sales)'!G$1)</f>
        <v>0.99388622424337003</v>
      </c>
      <c r="H46" s="6">
        <f>SUMIFS('all sales summary'!$C$2:$C$2047,'all sales summary'!$A$2:$A$2047,'Overall sales (all sales)'!$A46,'all sales summary'!$B$2:$B$2047,'Overall sales (all sales)'!H$1)</f>
        <v>1.01664055412768</v>
      </c>
      <c r="I46" s="6">
        <f>SUMIFS('all sales summary'!$C$2:$C$2047,'all sales summary'!$A$2:$A$2047,'Overall sales (all sales)'!$A46,'all sales summary'!$B$2:$B$2047,'Overall sales (all sales)'!I$1)</f>
        <v>1.0231945816944501</v>
      </c>
      <c r="J46" s="6">
        <f>SUMIFS('all sales summary'!$C$2:$C$2047,'all sales summary'!$A$2:$A$2047,'Overall sales (all sales)'!$A46,'all sales summary'!$B$2:$B$2047,'Overall sales (all sales)'!J$1)</f>
        <v>0.95763421062799503</v>
      </c>
      <c r="K46" s="6">
        <f>SUMIFS('all sales summary'!$C$2:$C$2047,'all sales summary'!$A$2:$A$2047,'Overall sales (all sales)'!$A46,'all sales summary'!$B$2:$B$2047,'Overall sales (all sales)'!K$1)</f>
        <v>1.0090418508306001</v>
      </c>
      <c r="L46" s="6">
        <f>SUMIFS('all sales summary'!$C$2:$C$2047,'all sales summary'!$A$2:$A$2047,'Overall sales (all sales)'!$A46,'all sales summary'!$B$2:$B$2047,'Overall sales (all sales)'!L$1)</f>
        <v>1.0806093749508101</v>
      </c>
      <c r="M46" s="6">
        <f>SUMIFS('all sales summary'!$C$2:$C$2047,'all sales summary'!$A$2:$A$2047,'Overall sales (all sales)'!$A46,'all sales summary'!$B$2:$B$2047,'Overall sales (all sales)'!M$1)</f>
        <v>1.20459454265915</v>
      </c>
      <c r="N46" s="6">
        <f>SUMIFS('all sales summary'!$C$2:$C$2047,'all sales summary'!$A$2:$A$2047,'Overall sales (all sales)'!$A46,'all sales summary'!$B$2:$B$2047,'Overall sales (all sales)'!N$1)</f>
        <v>0.90906902454806904</v>
      </c>
      <c r="O46" s="6">
        <f>SUMIFS('all sales summary'!$C$2:$C$2047,'all sales summary'!$A$2:$A$2047,'Overall sales (all sales)'!$A46,'all sales summary'!$B$2:$B$2047,'Overall sales (all sales)'!O$1)</f>
        <v>0.912006233197724</v>
      </c>
      <c r="P46" s="6">
        <f>SUMIFS('all sales summary'!$C$2:$C$2047,'all sales summary'!$A$2:$A$2047,'Overall sales (all sales)'!$A46,'all sales summary'!$B$2:$B$2047,'Overall sales (all sales)'!P$1)</f>
        <v>0.81371750999574599</v>
      </c>
      <c r="Q46" s="6">
        <f>SUMIFS('all sales summary'!$C$2:$C$2047,'all sales summary'!$A$2:$A$2047,'Overall sales (all sales)'!$A46,'all sales summary'!$B$2:$B$2047,'Overall sales (all sales)'!Q$1)</f>
        <v>0.528414032799014</v>
      </c>
      <c r="R46" s="6">
        <f>SUMIFS('all sales summary'!$C$2:$C$2047,'all sales summary'!$A$2:$A$2047,'Overall sales (all sales)'!$A46,'all sales summary'!$B$2:$B$2047,'Overall sales (all sales)'!R$1)</f>
        <v>0.65122391847554295</v>
      </c>
      <c r="S46" s="6">
        <f>SUMIFS('all sales summary'!$C$2:$C$2047,'all sales summary'!$A$2:$A$2047,'Overall sales (all sales)'!$A46,'all sales summary'!$B$2:$B$2047,'Overall sales (all sales)'!S$1)</f>
        <v>0.80970912215720103</v>
      </c>
      <c r="T46" s="6">
        <f>SUMIFS('all sales summary'!$C$2:$C$2047,'all sales summary'!$A$2:$A$2047,'Overall sales (all sales)'!$A46,'all sales summary'!$B$2:$B$2047,'Overall sales (all sales)'!T$1)</f>
        <v>0.999809201300493</v>
      </c>
      <c r="U46" s="6">
        <f>SUMIFS('all sales summary'!$C$2:$C$2047,'all sales summary'!$A$2:$A$2047,'Overall sales (all sales)'!$A46,'all sales summary'!$B$2:$B$2047,'Overall sales (all sales)'!U$1)</f>
        <v>1.02468111628453</v>
      </c>
      <c r="V46" s="6">
        <f>SUMIFS('all sales summary'!$C$2:$C$2047,'all sales summary'!$A$2:$A$2047,'Overall sales (all sales)'!$A46,'all sales summary'!$B$2:$B$2047,'Overall sales (all sales)'!V$1)</f>
        <v>1.0038954691523601</v>
      </c>
      <c r="W46" s="6">
        <f>SUMIFS('all sales summary'!$C$2:$C$2047,'all sales summary'!$A$2:$A$2047,'Overall sales (all sales)'!$A46,'all sales summary'!$B$2:$B$2047,'Overall sales (all sales)'!W$1)</f>
        <v>1.0458318647790501</v>
      </c>
      <c r="X46" s="6">
        <f>SUMIFS('all sales summary'!$C$2:$C$2047,'all sales summary'!$A$2:$A$2047,'Overall sales (all sales)'!$A46,'all sales summary'!$B$2:$B$2047,'Overall sales (all sales)'!X$1)</f>
        <v>0.81195806394541803</v>
      </c>
      <c r="Y46" s="6">
        <f>SUMIFS('all sales summary'!$C$2:$C$2047,'all sales summary'!$A$2:$A$2047,'Overall sales (all sales)'!$A46,'all sales summary'!$B$2:$B$2047,'Overall sales (all sales)'!Y$1)</f>
        <v>1.13895204142946</v>
      </c>
      <c r="Z46" s="6">
        <f>SUMIFS('all sales summary'!$C$2:$C$2047,'all sales summary'!$A$2:$A$2047,'Overall sales (all sales)'!$A46,'all sales summary'!$B$2:$B$2047,'Overall sales (all sales)'!Z$1)</f>
        <v>0.63599641540875995</v>
      </c>
      <c r="AA46" s="6">
        <f>SUMIFS('all sales summary'!$C$2:$C$2047,'all sales summary'!$A$2:$A$2047,'Overall sales (all sales)'!$A46,'all sales summary'!$B$2:$B$2047,'Overall sales (all sales)'!AA$1)</f>
        <v>0.64475132190746998</v>
      </c>
      <c r="AB46" s="6">
        <f>SUMIFS('all sales summary'!$C$2:$C$2047,'all sales summary'!$A$2:$A$2047,'Overall sales (all sales)'!$A46,'all sales summary'!$B$2:$B$2047,'Overall sales (all sales)'!AB$1)</f>
        <v>0.80375900727116201</v>
      </c>
      <c r="AC46" s="6">
        <f>SUMIFS('all sales summary'!$C$2:$C$2047,'all sales summary'!$A$2:$A$2047,'Overall sales (all sales)'!$A46,'all sales summary'!$B$2:$B$2047,'Overall sales (all sales)'!AC$1)</f>
        <v>0.98975863694883104</v>
      </c>
      <c r="AD46" s="6">
        <f>SUMIFS('all sales summary'!$C$2:$C$2047,'all sales summary'!$A$2:$A$2047,'Overall sales (all sales)'!$A46,'all sales summary'!$B$2:$B$2047,'Overall sales (all sales)'!AD$1)</f>
        <v>1.05250156533316</v>
      </c>
      <c r="AE46" s="6">
        <f>SUMIFS('all sales summary'!$C$2:$C$2047,'all sales summary'!$A$2:$A$2047,'Overall sales (all sales)'!$A46,'all sales summary'!$B$2:$B$2047,'Overall sales (all sales)'!AE$1)</f>
        <v>1.0153597245171899</v>
      </c>
      <c r="AF46" s="6">
        <f>SUMIFS('all sales summary'!$C$2:$C$2047,'all sales summary'!$A$2:$A$2047,'Overall sales (all sales)'!$A46,'all sales summary'!$B$2:$B$2047,'Overall sales (all sales)'!AF$1)</f>
        <v>1.07789154592359</v>
      </c>
      <c r="AG46" s="6">
        <f>SUMIFS('all sales summary'!$C$2:$C$2047,'all sales summary'!$A$2:$A$2047,'Overall sales (all sales)'!$A46,'all sales summary'!$B$2:$B$2047,'Overall sales (all sales)'!AG$1)</f>
        <v>1.0851623436749001</v>
      </c>
      <c r="AH46" s="6">
        <f>SUMIFS('all sales summary'!$C$2:$C$2047,'all sales summary'!$A$2:$A$2047,'Overall sales (all sales)'!$A46,'all sales summary'!$B$2:$B$2047,'Overall sales (all sales)'!AH$1)</f>
        <v>1.05729363257158</v>
      </c>
      <c r="AK46" t="s">
        <v>65</v>
      </c>
      <c r="AL46" s="6">
        <v>1.0297811689618199</v>
      </c>
    </row>
    <row r="47" spans="1:38" x14ac:dyDescent="0.3">
      <c r="A47" s="5" t="s">
        <v>52</v>
      </c>
      <c r="B47" s="6">
        <f>SUMIFS('all sales summary'!$C$2:$C$2047,'all sales summary'!$A$2:$A$2047,'Overall sales (all sales)'!$A47,'all sales summary'!$B$2:$B$2047,'Overall sales (all sales)'!B$1)</f>
        <v>0.872852449189782</v>
      </c>
      <c r="C47" s="6">
        <f>SUMIFS('all sales summary'!$C$2:$C$2047,'all sales summary'!$A$2:$A$2047,'Overall sales (all sales)'!$A47,'all sales summary'!$B$2:$B$2047,'Overall sales (all sales)'!C$1)</f>
        <v>0.88054458066667796</v>
      </c>
      <c r="D47" s="6">
        <f>SUMIFS('all sales summary'!$C$2:$C$2047,'all sales summary'!$A$2:$A$2047,'Overall sales (all sales)'!$A47,'all sales summary'!$B$2:$B$2047,'Overall sales (all sales)'!D$1)</f>
        <v>1.0460414743851001</v>
      </c>
      <c r="E47" s="6">
        <f>SUMIFS('all sales summary'!$C$2:$C$2047,'all sales summary'!$A$2:$A$2047,'Overall sales (all sales)'!$A47,'all sales summary'!$B$2:$B$2047,'Overall sales (all sales)'!E$1)</f>
        <v>0.990172792725452</v>
      </c>
      <c r="F47" s="6">
        <f>SUMIFS('all sales summary'!$C$2:$C$2047,'all sales summary'!$A$2:$A$2047,'Overall sales (all sales)'!$A47,'all sales summary'!$B$2:$B$2047,'Overall sales (all sales)'!F$1)</f>
        <v>1.03153108757429</v>
      </c>
      <c r="G47" s="6">
        <f>SUMIFS('all sales summary'!$C$2:$C$2047,'all sales summary'!$A$2:$A$2047,'Overall sales (all sales)'!$A47,'all sales summary'!$B$2:$B$2047,'Overall sales (all sales)'!G$1)</f>
        <v>0.99797698130577694</v>
      </c>
      <c r="H47" s="6">
        <f>SUMIFS('all sales summary'!$C$2:$C$2047,'all sales summary'!$A$2:$A$2047,'Overall sales (all sales)'!$A47,'all sales summary'!$B$2:$B$2047,'Overall sales (all sales)'!H$1)</f>
        <v>1.01865476449461</v>
      </c>
      <c r="I47" s="6">
        <f>SUMIFS('all sales summary'!$C$2:$C$2047,'all sales summary'!$A$2:$A$2047,'Overall sales (all sales)'!$A47,'all sales summary'!$B$2:$B$2047,'Overall sales (all sales)'!I$1)</f>
        <v>1.0229749138756501</v>
      </c>
      <c r="J47" s="6">
        <f>SUMIFS('all sales summary'!$C$2:$C$2047,'all sales summary'!$A$2:$A$2047,'Overall sales (all sales)'!$A47,'all sales summary'!$B$2:$B$2047,'Overall sales (all sales)'!J$1)</f>
        <v>0.961257275605229</v>
      </c>
      <c r="K47" s="6">
        <f>SUMIFS('all sales summary'!$C$2:$C$2047,'all sales summary'!$A$2:$A$2047,'Overall sales (all sales)'!$A47,'all sales summary'!$B$2:$B$2047,'Overall sales (all sales)'!K$1)</f>
        <v>0.99792141476398999</v>
      </c>
      <c r="L47" s="6">
        <f>SUMIFS('all sales summary'!$C$2:$C$2047,'all sales summary'!$A$2:$A$2047,'Overall sales (all sales)'!$A47,'all sales summary'!$B$2:$B$2047,'Overall sales (all sales)'!L$1)</f>
        <v>1.04698852299169</v>
      </c>
      <c r="M47" s="6">
        <f>SUMIFS('all sales summary'!$C$2:$C$2047,'all sales summary'!$A$2:$A$2047,'Overall sales (all sales)'!$A47,'all sales summary'!$B$2:$B$2047,'Overall sales (all sales)'!M$1)</f>
        <v>1.1330837424217599</v>
      </c>
      <c r="N47" s="6">
        <f>SUMIFS('all sales summary'!$C$2:$C$2047,'all sales summary'!$A$2:$A$2047,'Overall sales (all sales)'!$A47,'all sales summary'!$B$2:$B$2047,'Overall sales (all sales)'!N$1)</f>
        <v>0.90440173830372905</v>
      </c>
      <c r="O47" s="6">
        <f>SUMIFS('all sales summary'!$C$2:$C$2047,'all sales summary'!$A$2:$A$2047,'Overall sales (all sales)'!$A47,'all sales summary'!$B$2:$B$2047,'Overall sales (all sales)'!O$1)</f>
        <v>0.92209496822445702</v>
      </c>
      <c r="P47" s="6">
        <f>SUMIFS('all sales summary'!$C$2:$C$2047,'all sales summary'!$A$2:$A$2047,'Overall sales (all sales)'!$A47,'all sales summary'!$B$2:$B$2047,'Overall sales (all sales)'!P$1)</f>
        <v>0.88233589671205204</v>
      </c>
      <c r="Q47" s="6">
        <f>SUMIFS('all sales summary'!$C$2:$C$2047,'all sales summary'!$A$2:$A$2047,'Overall sales (all sales)'!$A47,'all sales summary'!$B$2:$B$2047,'Overall sales (all sales)'!Q$1)</f>
        <v>0.57573133368065499</v>
      </c>
      <c r="R47" s="6">
        <f>SUMIFS('all sales summary'!$C$2:$C$2047,'all sales summary'!$A$2:$A$2047,'Overall sales (all sales)'!$A47,'all sales summary'!$B$2:$B$2047,'Overall sales (all sales)'!R$1)</f>
        <v>0.72242985348753597</v>
      </c>
      <c r="S47" s="6">
        <f>SUMIFS('all sales summary'!$C$2:$C$2047,'all sales summary'!$A$2:$A$2047,'Overall sales (all sales)'!$A47,'all sales summary'!$B$2:$B$2047,'Overall sales (all sales)'!S$1)</f>
        <v>0.84869221899643998</v>
      </c>
      <c r="T47" s="6">
        <f>SUMIFS('all sales summary'!$C$2:$C$2047,'all sales summary'!$A$2:$A$2047,'Overall sales (all sales)'!$A47,'all sales summary'!$B$2:$B$2047,'Overall sales (all sales)'!T$1)</f>
        <v>1.01423360238927</v>
      </c>
      <c r="U47" s="6">
        <f>SUMIFS('all sales summary'!$C$2:$C$2047,'all sales summary'!$A$2:$A$2047,'Overall sales (all sales)'!$A47,'all sales summary'!$B$2:$B$2047,'Overall sales (all sales)'!U$1)</f>
        <v>1.0556632324914199</v>
      </c>
      <c r="V47" s="6">
        <f>SUMIFS('all sales summary'!$C$2:$C$2047,'all sales summary'!$A$2:$A$2047,'Overall sales (all sales)'!$A47,'all sales summary'!$B$2:$B$2047,'Overall sales (all sales)'!V$1)</f>
        <v>1.0007458099150099</v>
      </c>
      <c r="W47" s="6">
        <f>SUMIFS('all sales summary'!$C$2:$C$2047,'all sales summary'!$A$2:$A$2047,'Overall sales (all sales)'!$A47,'all sales summary'!$B$2:$B$2047,'Overall sales (all sales)'!W$1)</f>
        <v>1.04865746718636</v>
      </c>
      <c r="X47" s="6">
        <f>SUMIFS('all sales summary'!$C$2:$C$2047,'all sales summary'!$A$2:$A$2047,'Overall sales (all sales)'!$A47,'all sales summary'!$B$2:$B$2047,'Overall sales (all sales)'!X$1)</f>
        <v>0.85534328548615901</v>
      </c>
      <c r="Y47" s="6">
        <f>SUMIFS('all sales summary'!$C$2:$C$2047,'all sales summary'!$A$2:$A$2047,'Overall sales (all sales)'!$A47,'all sales summary'!$B$2:$B$2047,'Overall sales (all sales)'!Y$1)</f>
        <v>1.0337481707432301</v>
      </c>
      <c r="Z47" s="6">
        <f>SUMIFS('all sales summary'!$C$2:$C$2047,'all sales summary'!$A$2:$A$2047,'Overall sales (all sales)'!$A47,'all sales summary'!$B$2:$B$2047,'Overall sales (all sales)'!Z$1)</f>
        <v>0.66846344145928105</v>
      </c>
      <c r="AA47" s="6">
        <f>SUMIFS('all sales summary'!$C$2:$C$2047,'all sales summary'!$A$2:$A$2047,'Overall sales (all sales)'!$A47,'all sales summary'!$B$2:$B$2047,'Overall sales (all sales)'!AA$1)</f>
        <v>0.67556108135733195</v>
      </c>
      <c r="AB47" s="6">
        <f>SUMIFS('all sales summary'!$C$2:$C$2047,'all sales summary'!$A$2:$A$2047,'Overall sales (all sales)'!$A47,'all sales summary'!$B$2:$B$2047,'Overall sales (all sales)'!AB$1)</f>
        <v>0.84161939172531497</v>
      </c>
      <c r="AC47" s="6">
        <f>SUMIFS('all sales summary'!$C$2:$C$2047,'all sales summary'!$A$2:$A$2047,'Overall sales (all sales)'!$A47,'all sales summary'!$B$2:$B$2047,'Overall sales (all sales)'!AC$1)</f>
        <v>0.951594315634961</v>
      </c>
      <c r="AD47" s="6">
        <f>SUMIFS('all sales summary'!$C$2:$C$2047,'all sales summary'!$A$2:$A$2047,'Overall sales (all sales)'!$A47,'all sales summary'!$B$2:$B$2047,'Overall sales (all sales)'!AD$1)</f>
        <v>1.04692429995683</v>
      </c>
      <c r="AE47" s="6">
        <f>SUMIFS('all sales summary'!$C$2:$C$2047,'all sales summary'!$A$2:$A$2047,'Overall sales (all sales)'!$A47,'all sales summary'!$B$2:$B$2047,'Overall sales (all sales)'!AE$1)</f>
        <v>1.0226633486212</v>
      </c>
      <c r="AF47" s="6">
        <f>SUMIFS('all sales summary'!$C$2:$C$2047,'all sales summary'!$A$2:$A$2047,'Overall sales (all sales)'!$A47,'all sales summary'!$B$2:$B$2047,'Overall sales (all sales)'!AF$1)</f>
        <v>1.0849419080954299</v>
      </c>
      <c r="AG47" s="6">
        <f>SUMIFS('all sales summary'!$C$2:$C$2047,'all sales summary'!$A$2:$A$2047,'Overall sales (all sales)'!$A47,'all sales summary'!$B$2:$B$2047,'Overall sales (all sales)'!AG$1)</f>
        <v>1.0780772755200301</v>
      </c>
      <c r="AH47" s="6">
        <f>SUMIFS('all sales summary'!$C$2:$C$2047,'all sales summary'!$A$2:$A$2047,'Overall sales (all sales)'!$A47,'all sales summary'!$B$2:$B$2047,'Overall sales (all sales)'!AH$1)</f>
        <v>1.01244778091845</v>
      </c>
      <c r="AK47" t="s">
        <v>21</v>
      </c>
      <c r="AL47" s="6">
        <v>1.0192147531970699</v>
      </c>
    </row>
    <row r="48" spans="1:38" x14ac:dyDescent="0.3">
      <c r="A48" s="5" t="s">
        <v>53</v>
      </c>
      <c r="B48" s="6">
        <f>SUMIFS('all sales summary'!$C$2:$C$2047,'all sales summary'!$A$2:$A$2047,'Overall sales (all sales)'!$A48,'all sales summary'!$B$2:$B$2047,'Overall sales (all sales)'!B$1)</f>
        <v>0.88006680745244903</v>
      </c>
      <c r="C48" s="6">
        <f>SUMIFS('all sales summary'!$C$2:$C$2047,'all sales summary'!$A$2:$A$2047,'Overall sales (all sales)'!$A48,'all sales summary'!$B$2:$B$2047,'Overall sales (all sales)'!C$1)</f>
        <v>0.89718703103445596</v>
      </c>
      <c r="D48" s="6">
        <f>SUMIFS('all sales summary'!$C$2:$C$2047,'all sales summary'!$A$2:$A$2047,'Overall sales (all sales)'!$A48,'all sales summary'!$B$2:$B$2047,'Overall sales (all sales)'!D$1)</f>
        <v>1.0553924454483199</v>
      </c>
      <c r="E48" s="6">
        <f>SUMIFS('all sales summary'!$C$2:$C$2047,'all sales summary'!$A$2:$A$2047,'Overall sales (all sales)'!$A48,'all sales summary'!$B$2:$B$2047,'Overall sales (all sales)'!E$1)</f>
        <v>1.0006723641113</v>
      </c>
      <c r="F48" s="6">
        <f>SUMIFS('all sales summary'!$C$2:$C$2047,'all sales summary'!$A$2:$A$2047,'Overall sales (all sales)'!$A48,'all sales summary'!$B$2:$B$2047,'Overall sales (all sales)'!F$1)</f>
        <v>1.0406224363693899</v>
      </c>
      <c r="G48" s="6">
        <f>SUMIFS('all sales summary'!$C$2:$C$2047,'all sales summary'!$A$2:$A$2047,'Overall sales (all sales)'!$A48,'all sales summary'!$B$2:$B$2047,'Overall sales (all sales)'!G$1)</f>
        <v>0.98614015536912003</v>
      </c>
      <c r="H48" s="6">
        <f>SUMIFS('all sales summary'!$C$2:$C$2047,'all sales summary'!$A$2:$A$2047,'Overall sales (all sales)'!$A48,'all sales summary'!$B$2:$B$2047,'Overall sales (all sales)'!H$1)</f>
        <v>1.00899058035878</v>
      </c>
      <c r="I48" s="6">
        <f>SUMIFS('all sales summary'!$C$2:$C$2047,'all sales summary'!$A$2:$A$2047,'Overall sales (all sales)'!$A48,'all sales summary'!$B$2:$B$2047,'Overall sales (all sales)'!I$1)</f>
        <v>1.00187841930929</v>
      </c>
      <c r="J48" s="6">
        <f>SUMIFS('all sales summary'!$C$2:$C$2047,'all sales summary'!$A$2:$A$2047,'Overall sales (all sales)'!$A48,'all sales summary'!$B$2:$B$2047,'Overall sales (all sales)'!J$1)</f>
        <v>0.95730832259218301</v>
      </c>
      <c r="K48" s="6">
        <f>SUMIFS('all sales summary'!$C$2:$C$2047,'all sales summary'!$A$2:$A$2047,'Overall sales (all sales)'!$A48,'all sales summary'!$B$2:$B$2047,'Overall sales (all sales)'!K$1)</f>
        <v>0.99157656512520398</v>
      </c>
      <c r="L48" s="6">
        <f>SUMIFS('all sales summary'!$C$2:$C$2047,'all sales summary'!$A$2:$A$2047,'Overall sales (all sales)'!$A48,'all sales summary'!$B$2:$B$2047,'Overall sales (all sales)'!L$1)</f>
        <v>1.0412252090681899</v>
      </c>
      <c r="M48" s="6">
        <f>SUMIFS('all sales summary'!$C$2:$C$2047,'all sales summary'!$A$2:$A$2047,'Overall sales (all sales)'!$A48,'all sales summary'!$B$2:$B$2047,'Overall sales (all sales)'!M$1)</f>
        <v>1.1389396637613101</v>
      </c>
      <c r="N48" s="6">
        <f>SUMIFS('all sales summary'!$C$2:$C$2047,'all sales summary'!$A$2:$A$2047,'Overall sales (all sales)'!$A48,'all sales summary'!$B$2:$B$2047,'Overall sales (all sales)'!N$1)</f>
        <v>0.94167682456823398</v>
      </c>
      <c r="O48" s="6">
        <f>SUMIFS('all sales summary'!$C$2:$C$2047,'all sales summary'!$A$2:$A$2047,'Overall sales (all sales)'!$A48,'all sales summary'!$B$2:$B$2047,'Overall sales (all sales)'!O$1)</f>
        <v>0.93725791487361398</v>
      </c>
      <c r="P48" s="6">
        <f>SUMIFS('all sales summary'!$C$2:$C$2047,'all sales summary'!$A$2:$A$2047,'Overall sales (all sales)'!$A48,'all sales summary'!$B$2:$B$2047,'Overall sales (all sales)'!P$1)</f>
        <v>0.90001838246442101</v>
      </c>
      <c r="Q48" s="6">
        <f>SUMIFS('all sales summary'!$C$2:$C$2047,'all sales summary'!$A$2:$A$2047,'Overall sales (all sales)'!$A48,'all sales summary'!$B$2:$B$2047,'Overall sales (all sales)'!Q$1)</f>
        <v>0.56983912182652696</v>
      </c>
      <c r="R48" s="6">
        <f>SUMIFS('all sales summary'!$C$2:$C$2047,'all sales summary'!$A$2:$A$2047,'Overall sales (all sales)'!$A48,'all sales summary'!$B$2:$B$2047,'Overall sales (all sales)'!R$1)</f>
        <v>0.71694956002713806</v>
      </c>
      <c r="S48" s="6">
        <f>SUMIFS('all sales summary'!$C$2:$C$2047,'all sales summary'!$A$2:$A$2047,'Overall sales (all sales)'!$A48,'all sales summary'!$B$2:$B$2047,'Overall sales (all sales)'!S$1)</f>
        <v>0.895428417798808</v>
      </c>
      <c r="T48" s="6">
        <f>SUMIFS('all sales summary'!$C$2:$C$2047,'all sales summary'!$A$2:$A$2047,'Overall sales (all sales)'!$A48,'all sales summary'!$B$2:$B$2047,'Overall sales (all sales)'!T$1)</f>
        <v>1.0498338931012099</v>
      </c>
      <c r="U48" s="6">
        <f>SUMIFS('all sales summary'!$C$2:$C$2047,'all sales summary'!$A$2:$A$2047,'Overall sales (all sales)'!$A48,'all sales summary'!$B$2:$B$2047,'Overall sales (all sales)'!U$1)</f>
        <v>1.0384107455554501</v>
      </c>
      <c r="V48" s="6">
        <f>SUMIFS('all sales summary'!$C$2:$C$2047,'all sales summary'!$A$2:$A$2047,'Overall sales (all sales)'!$A48,'all sales summary'!$B$2:$B$2047,'Overall sales (all sales)'!V$1)</f>
        <v>1.02597406062315</v>
      </c>
      <c r="W48" s="6">
        <f>SUMIFS('all sales summary'!$C$2:$C$2047,'all sales summary'!$A$2:$A$2047,'Overall sales (all sales)'!$A48,'all sales summary'!$B$2:$B$2047,'Overall sales (all sales)'!W$1)</f>
        <v>1.0391587503853399</v>
      </c>
      <c r="X48" s="6">
        <f>SUMIFS('all sales summary'!$C$2:$C$2047,'all sales summary'!$A$2:$A$2047,'Overall sales (all sales)'!$A48,'all sales summary'!$B$2:$B$2047,'Overall sales (all sales)'!X$1)</f>
        <v>0.83691047070121205</v>
      </c>
      <c r="Y48" s="6">
        <f>SUMIFS('all sales summary'!$C$2:$C$2047,'all sales summary'!$A$2:$A$2047,'Overall sales (all sales)'!$A48,'all sales summary'!$B$2:$B$2047,'Overall sales (all sales)'!Y$1)</f>
        <v>1.0939031874971199</v>
      </c>
      <c r="Z48" s="6">
        <f>SUMIFS('all sales summary'!$C$2:$C$2047,'all sales summary'!$A$2:$A$2047,'Overall sales (all sales)'!$A48,'all sales summary'!$B$2:$B$2047,'Overall sales (all sales)'!Z$1)</f>
        <v>0.68954292967369601</v>
      </c>
      <c r="AA48" s="6">
        <f>SUMIFS('all sales summary'!$C$2:$C$2047,'all sales summary'!$A$2:$A$2047,'Overall sales (all sales)'!$A48,'all sales summary'!$B$2:$B$2047,'Overall sales (all sales)'!AA$1)</f>
        <v>0.71385603134562203</v>
      </c>
      <c r="AB48" s="6">
        <f>SUMIFS('all sales summary'!$C$2:$C$2047,'all sales summary'!$A$2:$A$2047,'Overall sales (all sales)'!$A48,'all sales summary'!$B$2:$B$2047,'Overall sales (all sales)'!AB$1)</f>
        <v>0.87869394589109895</v>
      </c>
      <c r="AC48" s="6">
        <f>SUMIFS('all sales summary'!$C$2:$C$2047,'all sales summary'!$A$2:$A$2047,'Overall sales (all sales)'!$A48,'all sales summary'!$B$2:$B$2047,'Overall sales (all sales)'!AC$1)</f>
        <v>1.0374643175229299</v>
      </c>
      <c r="AD48" s="6">
        <f>SUMIFS('all sales summary'!$C$2:$C$2047,'all sales summary'!$A$2:$A$2047,'Overall sales (all sales)'!$A48,'all sales summary'!$B$2:$B$2047,'Overall sales (all sales)'!AD$1)</f>
        <v>1.12803889764748</v>
      </c>
      <c r="AE48" s="6">
        <f>SUMIFS('all sales summary'!$C$2:$C$2047,'all sales summary'!$A$2:$A$2047,'Overall sales (all sales)'!$A48,'all sales summary'!$B$2:$B$2047,'Overall sales (all sales)'!AE$1)</f>
        <v>1.09579764695349</v>
      </c>
      <c r="AF48" s="6">
        <f>SUMIFS('all sales summary'!$C$2:$C$2047,'all sales summary'!$A$2:$A$2047,'Overall sales (all sales)'!$A48,'all sales summary'!$B$2:$B$2047,'Overall sales (all sales)'!AF$1)</f>
        <v>1.1387599370341399</v>
      </c>
      <c r="AG48" s="6">
        <f>SUMIFS('all sales summary'!$C$2:$C$2047,'all sales summary'!$A$2:$A$2047,'Overall sales (all sales)'!$A48,'all sales summary'!$B$2:$B$2047,'Overall sales (all sales)'!AG$1)</f>
        <v>1.1113896507599601</v>
      </c>
      <c r="AH48" s="6">
        <f>SUMIFS('all sales summary'!$C$2:$C$2047,'all sales summary'!$A$2:$A$2047,'Overall sales (all sales)'!$A48,'all sales summary'!$B$2:$B$2047,'Overall sales (all sales)'!AH$1)</f>
        <v>1.0854527500051201</v>
      </c>
      <c r="AK48" t="s">
        <v>52</v>
      </c>
      <c r="AL48" s="6">
        <v>1.01244778091845</v>
      </c>
    </row>
    <row r="49" spans="1:38" x14ac:dyDescent="0.3">
      <c r="A49" s="5" t="s">
        <v>54</v>
      </c>
      <c r="B49" s="6">
        <f>SUMIFS('all sales summary'!$C$2:$C$2047,'all sales summary'!$A$2:$A$2047,'Overall sales (all sales)'!$A49,'all sales summary'!$B$2:$B$2047,'Overall sales (all sales)'!B$1)</f>
        <v>0.89874467883278397</v>
      </c>
      <c r="C49" s="6">
        <f>SUMIFS('all sales summary'!$C$2:$C$2047,'all sales summary'!$A$2:$A$2047,'Overall sales (all sales)'!$A49,'all sales summary'!$B$2:$B$2047,'Overall sales (all sales)'!C$1)</f>
        <v>0.88386379101254497</v>
      </c>
      <c r="D49" s="6">
        <f>SUMIFS('all sales summary'!$C$2:$C$2047,'all sales summary'!$A$2:$A$2047,'Overall sales (all sales)'!$A49,'all sales summary'!$B$2:$B$2047,'Overall sales (all sales)'!D$1)</f>
        <v>1.05757427481491</v>
      </c>
      <c r="E49" s="6">
        <f>SUMIFS('all sales summary'!$C$2:$C$2047,'all sales summary'!$A$2:$A$2047,'Overall sales (all sales)'!$A49,'all sales summary'!$B$2:$B$2047,'Overall sales (all sales)'!E$1)</f>
        <v>0.97895767639129005</v>
      </c>
      <c r="F49" s="6">
        <f>SUMIFS('all sales summary'!$C$2:$C$2047,'all sales summary'!$A$2:$A$2047,'Overall sales (all sales)'!$A49,'all sales summary'!$B$2:$B$2047,'Overall sales (all sales)'!F$1)</f>
        <v>1.0068070004465901</v>
      </c>
      <c r="G49" s="6">
        <f>SUMIFS('all sales summary'!$C$2:$C$2047,'all sales summary'!$A$2:$A$2047,'Overall sales (all sales)'!$A49,'all sales summary'!$B$2:$B$2047,'Overall sales (all sales)'!G$1)</f>
        <v>0.98385306729102295</v>
      </c>
      <c r="H49" s="6">
        <f>SUMIFS('all sales summary'!$C$2:$C$2047,'all sales summary'!$A$2:$A$2047,'Overall sales (all sales)'!$A49,'all sales summary'!$B$2:$B$2047,'Overall sales (all sales)'!H$1)</f>
        <v>1.00093262092166</v>
      </c>
      <c r="I49" s="6">
        <f>SUMIFS('all sales summary'!$C$2:$C$2047,'all sales summary'!$A$2:$A$2047,'Overall sales (all sales)'!$A49,'all sales summary'!$B$2:$B$2047,'Overall sales (all sales)'!I$1)</f>
        <v>0.98997171923527805</v>
      </c>
      <c r="J49" s="6">
        <f>SUMIFS('all sales summary'!$C$2:$C$2047,'all sales summary'!$A$2:$A$2047,'Overall sales (all sales)'!$A49,'all sales summary'!$B$2:$B$2047,'Overall sales (all sales)'!J$1)</f>
        <v>0.96758052111392101</v>
      </c>
      <c r="K49" s="6">
        <f>SUMIFS('all sales summary'!$C$2:$C$2047,'all sales summary'!$A$2:$A$2047,'Overall sales (all sales)'!$A49,'all sales summary'!$B$2:$B$2047,'Overall sales (all sales)'!K$1)</f>
        <v>1.01184235185515</v>
      </c>
      <c r="L49" s="6">
        <f>SUMIFS('all sales summary'!$C$2:$C$2047,'all sales summary'!$A$2:$A$2047,'Overall sales (all sales)'!$A49,'all sales summary'!$B$2:$B$2047,'Overall sales (all sales)'!L$1)</f>
        <v>1.04378104739725</v>
      </c>
      <c r="M49" s="6">
        <f>SUMIFS('all sales summary'!$C$2:$C$2047,'all sales summary'!$A$2:$A$2047,'Overall sales (all sales)'!$A49,'all sales summary'!$B$2:$B$2047,'Overall sales (all sales)'!M$1)</f>
        <v>1.1760912506876</v>
      </c>
      <c r="N49" s="6">
        <f>SUMIFS('all sales summary'!$C$2:$C$2047,'all sales summary'!$A$2:$A$2047,'Overall sales (all sales)'!$A49,'all sales summary'!$B$2:$B$2047,'Overall sales (all sales)'!N$1)</f>
        <v>0.99553002260228896</v>
      </c>
      <c r="O49" s="6">
        <f>SUMIFS('all sales summary'!$C$2:$C$2047,'all sales summary'!$A$2:$A$2047,'Overall sales (all sales)'!$A49,'all sales summary'!$B$2:$B$2047,'Overall sales (all sales)'!O$1)</f>
        <v>1.07161566938172</v>
      </c>
      <c r="P49" s="6">
        <f>SUMIFS('all sales summary'!$C$2:$C$2047,'all sales summary'!$A$2:$A$2047,'Overall sales (all sales)'!$A49,'all sales summary'!$B$2:$B$2047,'Overall sales (all sales)'!P$1)</f>
        <v>0.89905319526134697</v>
      </c>
      <c r="Q49" s="6">
        <f>SUMIFS('all sales summary'!$C$2:$C$2047,'all sales summary'!$A$2:$A$2047,'Overall sales (all sales)'!$A49,'all sales summary'!$B$2:$B$2047,'Overall sales (all sales)'!Q$1)</f>
        <v>0.53308487276606897</v>
      </c>
      <c r="R49" s="6">
        <f>SUMIFS('all sales summary'!$C$2:$C$2047,'all sales summary'!$A$2:$A$2047,'Overall sales (all sales)'!$A49,'all sales summary'!$B$2:$B$2047,'Overall sales (all sales)'!R$1)</f>
        <v>0.61411690289000997</v>
      </c>
      <c r="S49" s="6">
        <f>SUMIFS('all sales summary'!$C$2:$C$2047,'all sales summary'!$A$2:$A$2047,'Overall sales (all sales)'!$A49,'all sales summary'!$B$2:$B$2047,'Overall sales (all sales)'!S$1)</f>
        <v>0.70861500279231304</v>
      </c>
      <c r="T49" s="6">
        <f>SUMIFS('all sales summary'!$C$2:$C$2047,'all sales summary'!$A$2:$A$2047,'Overall sales (all sales)'!$A49,'all sales summary'!$B$2:$B$2047,'Overall sales (all sales)'!T$1)</f>
        <v>0.84491376437116406</v>
      </c>
      <c r="U49" s="6">
        <f>SUMIFS('all sales summary'!$C$2:$C$2047,'all sales summary'!$A$2:$A$2047,'Overall sales (all sales)'!$A49,'all sales summary'!$B$2:$B$2047,'Overall sales (all sales)'!U$1)</f>
        <v>0.90111888129180195</v>
      </c>
      <c r="V49" s="6">
        <f>SUMIFS('all sales summary'!$C$2:$C$2047,'all sales summary'!$A$2:$A$2047,'Overall sales (all sales)'!$A49,'all sales summary'!$B$2:$B$2047,'Overall sales (all sales)'!V$1)</f>
        <v>0.86781214920971805</v>
      </c>
      <c r="W49" s="6">
        <f>SUMIFS('all sales summary'!$C$2:$C$2047,'all sales summary'!$A$2:$A$2047,'Overall sales (all sales)'!$A49,'all sales summary'!$B$2:$B$2047,'Overall sales (all sales)'!W$1)</f>
        <v>0.92131602523802003</v>
      </c>
      <c r="X49" s="6">
        <f>SUMIFS('all sales summary'!$C$2:$C$2047,'all sales summary'!$A$2:$A$2047,'Overall sales (all sales)'!$A49,'all sales summary'!$B$2:$B$2047,'Overall sales (all sales)'!X$1)</f>
        <v>0.71470309459740999</v>
      </c>
      <c r="Y49" s="6">
        <f>SUMIFS('all sales summary'!$C$2:$C$2047,'all sales summary'!$A$2:$A$2047,'Overall sales (all sales)'!$A49,'all sales summary'!$B$2:$B$2047,'Overall sales (all sales)'!Y$1)</f>
        <v>0.90374911482161802</v>
      </c>
      <c r="Z49" s="6">
        <f>SUMIFS('all sales summary'!$C$2:$C$2047,'all sales summary'!$A$2:$A$2047,'Overall sales (all sales)'!$A49,'all sales summary'!$B$2:$B$2047,'Overall sales (all sales)'!Z$1)</f>
        <v>0.58509863564771802</v>
      </c>
      <c r="AA49" s="6">
        <f>SUMIFS('all sales summary'!$C$2:$C$2047,'all sales summary'!$A$2:$A$2047,'Overall sales (all sales)'!$A49,'all sales summary'!$B$2:$B$2047,'Overall sales (all sales)'!AA$1)</f>
        <v>0.59144370382369305</v>
      </c>
      <c r="AB49" s="6">
        <f>SUMIFS('all sales summary'!$C$2:$C$2047,'all sales summary'!$A$2:$A$2047,'Overall sales (all sales)'!$A49,'all sales summary'!$B$2:$B$2047,'Overall sales (all sales)'!AB$1)</f>
        <v>0.70445841582844504</v>
      </c>
      <c r="AC49" s="6">
        <f>SUMIFS('all sales summary'!$C$2:$C$2047,'all sales summary'!$A$2:$A$2047,'Overall sales (all sales)'!$A49,'all sales summary'!$B$2:$B$2047,'Overall sales (all sales)'!AC$1)</f>
        <v>0.82680269635441594</v>
      </c>
      <c r="AD49" s="6">
        <f>SUMIFS('all sales summary'!$C$2:$C$2047,'all sales summary'!$A$2:$A$2047,'Overall sales (all sales)'!$A49,'all sales summary'!$B$2:$B$2047,'Overall sales (all sales)'!AD$1)</f>
        <v>0.92501085732112298</v>
      </c>
      <c r="AE49" s="6">
        <f>SUMIFS('all sales summary'!$C$2:$C$2047,'all sales summary'!$A$2:$A$2047,'Overall sales (all sales)'!$A49,'all sales summary'!$B$2:$B$2047,'Overall sales (all sales)'!AE$1)</f>
        <v>0.90187733685099103</v>
      </c>
      <c r="AF49" s="6">
        <f>SUMIFS('all sales summary'!$C$2:$C$2047,'all sales summary'!$A$2:$A$2047,'Overall sales (all sales)'!$A49,'all sales summary'!$B$2:$B$2047,'Overall sales (all sales)'!AF$1)</f>
        <v>0.96881709382675996</v>
      </c>
      <c r="AG49" s="6">
        <f>SUMIFS('all sales summary'!$C$2:$C$2047,'all sales summary'!$A$2:$A$2047,'Overall sales (all sales)'!$A49,'all sales summary'!$B$2:$B$2047,'Overall sales (all sales)'!AG$1)</f>
        <v>0.95292547787095505</v>
      </c>
      <c r="AH49" s="6">
        <f>SUMIFS('all sales summary'!$C$2:$C$2047,'all sales summary'!$A$2:$A$2047,'Overall sales (all sales)'!$A49,'all sales summary'!$B$2:$B$2047,'Overall sales (all sales)'!AH$1)</f>
        <v>0.94040510986706605</v>
      </c>
      <c r="AK49" t="s">
        <v>63</v>
      </c>
      <c r="AL49" s="6">
        <v>1.0095300902364399</v>
      </c>
    </row>
    <row r="50" spans="1:38" x14ac:dyDescent="0.3">
      <c r="A50" s="5" t="s">
        <v>55</v>
      </c>
      <c r="B50" s="6">
        <f>SUMIFS('all sales summary'!$C$2:$C$2047,'all sales summary'!$A$2:$A$2047,'Overall sales (all sales)'!$A50,'all sales summary'!$B$2:$B$2047,'Overall sales (all sales)'!B$1)</f>
        <v>0.86445020019741903</v>
      </c>
      <c r="C50" s="6">
        <f>SUMIFS('all sales summary'!$C$2:$C$2047,'all sales summary'!$A$2:$A$2047,'Overall sales (all sales)'!$A50,'all sales summary'!$B$2:$B$2047,'Overall sales (all sales)'!C$1)</f>
        <v>0.87441130676853196</v>
      </c>
      <c r="D50" s="6">
        <f>SUMIFS('all sales summary'!$C$2:$C$2047,'all sales summary'!$A$2:$A$2047,'Overall sales (all sales)'!$A50,'all sales summary'!$B$2:$B$2047,'Overall sales (all sales)'!D$1)</f>
        <v>1.04411124751817</v>
      </c>
      <c r="E50" s="6">
        <f>SUMIFS('all sales summary'!$C$2:$C$2047,'all sales summary'!$A$2:$A$2047,'Overall sales (all sales)'!$A50,'all sales summary'!$B$2:$B$2047,'Overall sales (all sales)'!E$1)</f>
        <v>0.998980668489865</v>
      </c>
      <c r="F50" s="6">
        <f>SUMIFS('all sales summary'!$C$2:$C$2047,'all sales summary'!$A$2:$A$2047,'Overall sales (all sales)'!$A50,'all sales summary'!$B$2:$B$2047,'Overall sales (all sales)'!F$1)</f>
        <v>1.0188946991154599</v>
      </c>
      <c r="G50" s="6">
        <f>SUMIFS('all sales summary'!$C$2:$C$2047,'all sales summary'!$A$2:$A$2047,'Overall sales (all sales)'!$A50,'all sales summary'!$B$2:$B$2047,'Overall sales (all sales)'!G$1)</f>
        <v>0.96823889967931698</v>
      </c>
      <c r="H50" s="6">
        <f>SUMIFS('all sales summary'!$C$2:$C$2047,'all sales summary'!$A$2:$A$2047,'Overall sales (all sales)'!$A50,'all sales summary'!$B$2:$B$2047,'Overall sales (all sales)'!H$1)</f>
        <v>0.99854113120461396</v>
      </c>
      <c r="I50" s="6">
        <f>SUMIFS('all sales summary'!$C$2:$C$2047,'all sales summary'!$A$2:$A$2047,'Overall sales (all sales)'!$A50,'all sales summary'!$B$2:$B$2047,'Overall sales (all sales)'!I$1)</f>
        <v>0.99265172497621801</v>
      </c>
      <c r="J50" s="6">
        <f>SUMIFS('all sales summary'!$C$2:$C$2047,'all sales summary'!$A$2:$A$2047,'Overall sales (all sales)'!$A50,'all sales summary'!$B$2:$B$2047,'Overall sales (all sales)'!J$1)</f>
        <v>0.95013047016910901</v>
      </c>
      <c r="K50" s="6">
        <f>SUMIFS('all sales summary'!$C$2:$C$2047,'all sales summary'!$A$2:$A$2047,'Overall sales (all sales)'!$A50,'all sales summary'!$B$2:$B$2047,'Overall sales (all sales)'!K$1)</f>
        <v>1.0415514290010499</v>
      </c>
      <c r="L50" s="6">
        <f>SUMIFS('all sales summary'!$C$2:$C$2047,'all sales summary'!$A$2:$A$2047,'Overall sales (all sales)'!$A50,'all sales summary'!$B$2:$B$2047,'Overall sales (all sales)'!L$1)</f>
        <v>1.05304115921668</v>
      </c>
      <c r="M50" s="6">
        <f>SUMIFS('all sales summary'!$C$2:$C$2047,'all sales summary'!$A$2:$A$2047,'Overall sales (all sales)'!$A50,'all sales summary'!$B$2:$B$2047,'Overall sales (all sales)'!M$1)</f>
        <v>1.1949970636635601</v>
      </c>
      <c r="N50" s="6">
        <f>SUMIFS('all sales summary'!$C$2:$C$2047,'all sales summary'!$A$2:$A$2047,'Overall sales (all sales)'!$A50,'all sales summary'!$B$2:$B$2047,'Overall sales (all sales)'!N$1)</f>
        <v>0.918803440451324</v>
      </c>
      <c r="O50" s="6">
        <f>SUMIFS('all sales summary'!$C$2:$C$2047,'all sales summary'!$A$2:$A$2047,'Overall sales (all sales)'!$A50,'all sales summary'!$B$2:$B$2047,'Overall sales (all sales)'!O$1)</f>
        <v>0.93638095312527203</v>
      </c>
      <c r="P50" s="6">
        <f>SUMIFS('all sales summary'!$C$2:$C$2047,'all sales summary'!$A$2:$A$2047,'Overall sales (all sales)'!$A50,'all sales summary'!$B$2:$B$2047,'Overall sales (all sales)'!P$1)</f>
        <v>0.84893963694168495</v>
      </c>
      <c r="Q50" s="6">
        <f>SUMIFS('all sales summary'!$C$2:$C$2047,'all sales summary'!$A$2:$A$2047,'Overall sales (all sales)'!$A50,'all sales summary'!$B$2:$B$2047,'Overall sales (all sales)'!Q$1)</f>
        <v>0.51985465240997797</v>
      </c>
      <c r="R50" s="6">
        <f>SUMIFS('all sales summary'!$C$2:$C$2047,'all sales summary'!$A$2:$A$2047,'Overall sales (all sales)'!$A50,'all sales summary'!$B$2:$B$2047,'Overall sales (all sales)'!R$1)</f>
        <v>0.63834444836238002</v>
      </c>
      <c r="S50" s="6">
        <f>SUMIFS('all sales summary'!$C$2:$C$2047,'all sales summary'!$A$2:$A$2047,'Overall sales (all sales)'!$A50,'all sales summary'!$B$2:$B$2047,'Overall sales (all sales)'!S$1)</f>
        <v>0.79872007986399696</v>
      </c>
      <c r="T50" s="6">
        <f>SUMIFS('all sales summary'!$C$2:$C$2047,'all sales summary'!$A$2:$A$2047,'Overall sales (all sales)'!$A50,'all sales summary'!$B$2:$B$2047,'Overall sales (all sales)'!T$1)</f>
        <v>0.96033993479105895</v>
      </c>
      <c r="U50" s="6">
        <f>SUMIFS('all sales summary'!$C$2:$C$2047,'all sales summary'!$A$2:$A$2047,'Overall sales (all sales)'!$A50,'all sales summary'!$B$2:$B$2047,'Overall sales (all sales)'!U$1)</f>
        <v>0.99262207877986197</v>
      </c>
      <c r="V50" s="6">
        <f>SUMIFS('all sales summary'!$C$2:$C$2047,'all sales summary'!$A$2:$A$2047,'Overall sales (all sales)'!$A50,'all sales summary'!$B$2:$B$2047,'Overall sales (all sales)'!V$1)</f>
        <v>0.96491805098716699</v>
      </c>
      <c r="W50" s="6">
        <f>SUMIFS('all sales summary'!$C$2:$C$2047,'all sales summary'!$A$2:$A$2047,'Overall sales (all sales)'!$A50,'all sales summary'!$B$2:$B$2047,'Overall sales (all sales)'!W$1)</f>
        <v>0.99770495849678698</v>
      </c>
      <c r="X50" s="6">
        <f>SUMIFS('all sales summary'!$C$2:$C$2047,'all sales summary'!$A$2:$A$2047,'Overall sales (all sales)'!$A50,'all sales summary'!$B$2:$B$2047,'Overall sales (all sales)'!X$1)</f>
        <v>0.77098041891381197</v>
      </c>
      <c r="Y50" s="6">
        <f>SUMIFS('all sales summary'!$C$2:$C$2047,'all sales summary'!$A$2:$A$2047,'Overall sales (all sales)'!$A50,'all sales summary'!$B$2:$B$2047,'Overall sales (all sales)'!Y$1)</f>
        <v>1.0738687985530899</v>
      </c>
      <c r="Z50" s="6">
        <f>SUMIFS('all sales summary'!$C$2:$C$2047,'all sales summary'!$A$2:$A$2047,'Overall sales (all sales)'!$A50,'all sales summary'!$B$2:$B$2047,'Overall sales (all sales)'!Z$1)</f>
        <v>0.64185606444522803</v>
      </c>
      <c r="AA50" s="6">
        <f>SUMIFS('all sales summary'!$C$2:$C$2047,'all sales summary'!$A$2:$A$2047,'Overall sales (all sales)'!$A50,'all sales summary'!$B$2:$B$2047,'Overall sales (all sales)'!AA$1)</f>
        <v>0.63634830897313399</v>
      </c>
      <c r="AB50" s="6">
        <f>SUMIFS('all sales summary'!$C$2:$C$2047,'all sales summary'!$A$2:$A$2047,'Overall sales (all sales)'!$A50,'all sales summary'!$B$2:$B$2047,'Overall sales (all sales)'!AB$1)</f>
        <v>0.77659519479098604</v>
      </c>
      <c r="AC50" s="6">
        <f>SUMIFS('all sales summary'!$C$2:$C$2047,'all sales summary'!$A$2:$A$2047,'Overall sales (all sales)'!$A50,'all sales summary'!$B$2:$B$2047,'Overall sales (all sales)'!AC$1)</f>
        <v>0.94824541827444297</v>
      </c>
      <c r="AD50" s="6">
        <f>SUMIFS('all sales summary'!$C$2:$C$2047,'all sales summary'!$A$2:$A$2047,'Overall sales (all sales)'!$A50,'all sales summary'!$B$2:$B$2047,'Overall sales (all sales)'!AD$1)</f>
        <v>1.06737905344007</v>
      </c>
      <c r="AE50" s="6">
        <f>SUMIFS('all sales summary'!$C$2:$C$2047,'all sales summary'!$A$2:$A$2047,'Overall sales (all sales)'!$A50,'all sales summary'!$B$2:$B$2047,'Overall sales (all sales)'!AE$1)</f>
        <v>1.04622962180385</v>
      </c>
      <c r="AF50" s="6">
        <f>SUMIFS('all sales summary'!$C$2:$C$2047,'all sales summary'!$A$2:$A$2047,'Overall sales (all sales)'!$A50,'all sales summary'!$B$2:$B$2047,'Overall sales (all sales)'!AF$1)</f>
        <v>1.09088107892071</v>
      </c>
      <c r="AG50" s="6">
        <f>SUMIFS('all sales summary'!$C$2:$C$2047,'all sales summary'!$A$2:$A$2047,'Overall sales (all sales)'!$A50,'all sales summary'!$B$2:$B$2047,'Overall sales (all sales)'!AG$1)</f>
        <v>1.0989034432351199</v>
      </c>
      <c r="AH50" s="6">
        <f>SUMIFS('all sales summary'!$C$2:$C$2047,'all sales summary'!$A$2:$A$2047,'Overall sales (all sales)'!$A50,'all sales summary'!$B$2:$B$2047,'Overall sales (all sales)'!AH$1)</f>
        <v>1.0698619407549099</v>
      </c>
      <c r="AK50" t="s">
        <v>62</v>
      </c>
      <c r="AL50" s="6">
        <v>0.99025208369809703</v>
      </c>
    </row>
    <row r="51" spans="1:38" x14ac:dyDescent="0.3">
      <c r="A51" s="5" t="s">
        <v>56</v>
      </c>
      <c r="B51" s="6">
        <f>SUMIFS('all sales summary'!$C$2:$C$2047,'all sales summary'!$A$2:$A$2047,'Overall sales (all sales)'!$A51,'all sales summary'!$B$2:$B$2047,'Overall sales (all sales)'!B$1)</f>
        <v>0.90569692662272205</v>
      </c>
      <c r="C51" s="6">
        <f>SUMIFS('all sales summary'!$C$2:$C$2047,'all sales summary'!$A$2:$A$2047,'Overall sales (all sales)'!$A51,'all sales summary'!$B$2:$B$2047,'Overall sales (all sales)'!C$1)</f>
        <v>0.910489292530406</v>
      </c>
      <c r="D51" s="6">
        <f>SUMIFS('all sales summary'!$C$2:$C$2047,'all sales summary'!$A$2:$A$2047,'Overall sales (all sales)'!$A51,'all sales summary'!$B$2:$B$2047,'Overall sales (all sales)'!D$1)</f>
        <v>1.0987378559854699</v>
      </c>
      <c r="E51" s="6">
        <f>SUMIFS('all sales summary'!$C$2:$C$2047,'all sales summary'!$A$2:$A$2047,'Overall sales (all sales)'!$A51,'all sales summary'!$B$2:$B$2047,'Overall sales (all sales)'!E$1)</f>
        <v>1.0650631274237401</v>
      </c>
      <c r="F51" s="6">
        <f>SUMIFS('all sales summary'!$C$2:$C$2047,'all sales summary'!$A$2:$A$2047,'Overall sales (all sales)'!$A51,'all sales summary'!$B$2:$B$2047,'Overall sales (all sales)'!F$1)</f>
        <v>1.06112157102046</v>
      </c>
      <c r="G51" s="6">
        <f>SUMIFS('all sales summary'!$C$2:$C$2047,'all sales summary'!$A$2:$A$2047,'Overall sales (all sales)'!$A51,'all sales summary'!$B$2:$B$2047,'Overall sales (all sales)'!G$1)</f>
        <v>1.0002337697343799</v>
      </c>
      <c r="H51" s="6">
        <f>SUMIFS('all sales summary'!$C$2:$C$2047,'all sales summary'!$A$2:$A$2047,'Overall sales (all sales)'!$A51,'all sales summary'!$B$2:$B$2047,'Overall sales (all sales)'!H$1)</f>
        <v>1.027304984216</v>
      </c>
      <c r="I51" s="6">
        <f>SUMIFS('all sales summary'!$C$2:$C$2047,'all sales summary'!$A$2:$A$2047,'Overall sales (all sales)'!$A51,'all sales summary'!$B$2:$B$2047,'Overall sales (all sales)'!I$1)</f>
        <v>0.970384426954637</v>
      </c>
      <c r="J51" s="6">
        <f>SUMIFS('all sales summary'!$C$2:$C$2047,'all sales summary'!$A$2:$A$2047,'Overall sales (all sales)'!$A51,'all sales summary'!$B$2:$B$2047,'Overall sales (all sales)'!J$1)</f>
        <v>0.95748993860419995</v>
      </c>
      <c r="K51" s="6">
        <f>SUMIFS('all sales summary'!$C$2:$C$2047,'all sales summary'!$A$2:$A$2047,'Overall sales (all sales)'!$A51,'all sales summary'!$B$2:$B$2047,'Overall sales (all sales)'!K$1)</f>
        <v>0.99628741239468899</v>
      </c>
      <c r="L51" s="6">
        <f>SUMIFS('all sales summary'!$C$2:$C$2047,'all sales summary'!$A$2:$A$2047,'Overall sales (all sales)'!$A51,'all sales summary'!$B$2:$B$2047,'Overall sales (all sales)'!L$1)</f>
        <v>0.97642185459236996</v>
      </c>
      <c r="M51" s="6">
        <f>SUMIFS('all sales summary'!$C$2:$C$2047,'all sales summary'!$A$2:$A$2047,'Overall sales (all sales)'!$A51,'all sales summary'!$B$2:$B$2047,'Overall sales (all sales)'!M$1)</f>
        <v>1.03076883992093</v>
      </c>
      <c r="N51" s="6">
        <f>SUMIFS('all sales summary'!$C$2:$C$2047,'all sales summary'!$A$2:$A$2047,'Overall sales (all sales)'!$A51,'all sales summary'!$B$2:$B$2047,'Overall sales (all sales)'!N$1)</f>
        <v>0.94466410461832895</v>
      </c>
      <c r="O51" s="6">
        <f>SUMIFS('all sales summary'!$C$2:$C$2047,'all sales summary'!$A$2:$A$2047,'Overall sales (all sales)'!$A51,'all sales summary'!$B$2:$B$2047,'Overall sales (all sales)'!O$1)</f>
        <v>0.92647360353527197</v>
      </c>
      <c r="P51" s="6">
        <f>SUMIFS('all sales summary'!$C$2:$C$2047,'all sales summary'!$A$2:$A$2047,'Overall sales (all sales)'!$A51,'all sales summary'!$B$2:$B$2047,'Overall sales (all sales)'!P$1)</f>
        <v>0.82915334870513502</v>
      </c>
      <c r="Q51" s="6">
        <f>SUMIFS('all sales summary'!$C$2:$C$2047,'all sales summary'!$A$2:$A$2047,'Overall sales (all sales)'!$A51,'all sales summary'!$B$2:$B$2047,'Overall sales (all sales)'!Q$1)</f>
        <v>0.56434413713961096</v>
      </c>
      <c r="R51" s="6">
        <f>SUMIFS('all sales summary'!$C$2:$C$2047,'all sales summary'!$A$2:$A$2047,'Overall sales (all sales)'!$A51,'all sales summary'!$B$2:$B$2047,'Overall sales (all sales)'!R$1)</f>
        <v>0.62315738678385002</v>
      </c>
      <c r="S51" s="6">
        <f>SUMIFS('all sales summary'!$C$2:$C$2047,'all sales summary'!$A$2:$A$2047,'Overall sales (all sales)'!$A51,'all sales summary'!$B$2:$B$2047,'Overall sales (all sales)'!S$1)</f>
        <v>0.79636094337334995</v>
      </c>
      <c r="T51" s="6">
        <f>SUMIFS('all sales summary'!$C$2:$C$2047,'all sales summary'!$A$2:$A$2047,'Overall sales (all sales)'!$A51,'all sales summary'!$B$2:$B$2047,'Overall sales (all sales)'!T$1)</f>
        <v>0.88143420771213599</v>
      </c>
      <c r="U51" s="6">
        <f>SUMIFS('all sales summary'!$C$2:$C$2047,'all sales summary'!$A$2:$A$2047,'Overall sales (all sales)'!$A51,'all sales summary'!$B$2:$B$2047,'Overall sales (all sales)'!U$1)</f>
        <v>0.87033403725527803</v>
      </c>
      <c r="V51" s="6">
        <f>SUMIFS('all sales summary'!$C$2:$C$2047,'all sales summary'!$A$2:$A$2047,'Overall sales (all sales)'!$A51,'all sales summary'!$B$2:$B$2047,'Overall sales (all sales)'!V$1)</f>
        <v>0.879150910505061</v>
      </c>
      <c r="W51" s="6">
        <f>SUMIFS('all sales summary'!$C$2:$C$2047,'all sales summary'!$A$2:$A$2047,'Overall sales (all sales)'!$A51,'all sales summary'!$B$2:$B$2047,'Overall sales (all sales)'!W$1)</f>
        <v>0.84554757628543997</v>
      </c>
      <c r="X51" s="6">
        <f>SUMIFS('all sales summary'!$C$2:$C$2047,'all sales summary'!$A$2:$A$2047,'Overall sales (all sales)'!$A51,'all sales summary'!$B$2:$B$2047,'Overall sales (all sales)'!X$1)</f>
        <v>0.70458496271749604</v>
      </c>
      <c r="Y51" s="6">
        <f>SUMIFS('all sales summary'!$C$2:$C$2047,'all sales summary'!$A$2:$A$2047,'Overall sales (all sales)'!$A51,'all sales summary'!$B$2:$B$2047,'Overall sales (all sales)'!Y$1)</f>
        <v>0.786525060524494</v>
      </c>
      <c r="Z51" s="6">
        <f>SUMIFS('all sales summary'!$C$2:$C$2047,'all sales summary'!$A$2:$A$2047,'Overall sales (all sales)'!$A51,'all sales summary'!$B$2:$B$2047,'Overall sales (all sales)'!Z$1)</f>
        <v>0.60554005890253404</v>
      </c>
      <c r="AA51" s="6">
        <f>SUMIFS('all sales summary'!$C$2:$C$2047,'all sales summary'!$A$2:$A$2047,'Overall sales (all sales)'!$A51,'all sales summary'!$B$2:$B$2047,'Overall sales (all sales)'!AA$1)</f>
        <v>0.61164456331517902</v>
      </c>
      <c r="AB51" s="6">
        <f>SUMIFS('all sales summary'!$C$2:$C$2047,'all sales summary'!$A$2:$A$2047,'Overall sales (all sales)'!$A51,'all sales summary'!$B$2:$B$2047,'Overall sales (all sales)'!AB$1)</f>
        <v>0.746912793548279</v>
      </c>
      <c r="AC51" s="6">
        <f>SUMIFS('all sales summary'!$C$2:$C$2047,'all sales summary'!$A$2:$A$2047,'Overall sales (all sales)'!$A51,'all sales summary'!$B$2:$B$2047,'Overall sales (all sales)'!AC$1)</f>
        <v>0.80682342854335698</v>
      </c>
      <c r="AD51" s="6">
        <f>SUMIFS('all sales summary'!$C$2:$C$2047,'all sales summary'!$A$2:$A$2047,'Overall sales (all sales)'!$A51,'all sales summary'!$B$2:$B$2047,'Overall sales (all sales)'!AD$1)</f>
        <v>0.89506022580153899</v>
      </c>
      <c r="AE51" s="6">
        <f>SUMIFS('all sales summary'!$C$2:$C$2047,'all sales summary'!$A$2:$A$2047,'Overall sales (all sales)'!$A51,'all sales summary'!$B$2:$B$2047,'Overall sales (all sales)'!AE$1)</f>
        <v>0.82181163509904598</v>
      </c>
      <c r="AF51" s="6">
        <f>SUMIFS('all sales summary'!$C$2:$C$2047,'all sales summary'!$A$2:$A$2047,'Overall sales (all sales)'!$A51,'all sales summary'!$B$2:$B$2047,'Overall sales (all sales)'!AF$1)</f>
        <v>0.91409001431866199</v>
      </c>
      <c r="AG51" s="6">
        <f>SUMIFS('all sales summary'!$C$2:$C$2047,'all sales summary'!$A$2:$A$2047,'Overall sales (all sales)'!$A51,'all sales summary'!$B$2:$B$2047,'Overall sales (all sales)'!AG$1)</f>
        <v>0.84699284051666401</v>
      </c>
      <c r="AH51" s="6">
        <f>SUMIFS('all sales summary'!$C$2:$C$2047,'all sales summary'!$A$2:$A$2047,'Overall sales (all sales)'!$A51,'all sales summary'!$B$2:$B$2047,'Overall sales (all sales)'!AH$1)</f>
        <v>0.89215995116372604</v>
      </c>
      <c r="AK51" t="s">
        <v>34</v>
      </c>
      <c r="AL51" s="6">
        <v>0.98305221827337197</v>
      </c>
    </row>
    <row r="52" spans="1:38" x14ac:dyDescent="0.3">
      <c r="A52" s="5" t="s">
        <v>57</v>
      </c>
      <c r="B52" s="6">
        <f>SUMIFS('all sales summary'!$C$2:$C$2047,'all sales summary'!$A$2:$A$2047,'Overall sales (all sales)'!$A52,'all sales summary'!$B$2:$B$2047,'Overall sales (all sales)'!B$1)</f>
        <v>0.89225504127297295</v>
      </c>
      <c r="C52" s="6">
        <f>SUMIFS('all sales summary'!$C$2:$C$2047,'all sales summary'!$A$2:$A$2047,'Overall sales (all sales)'!$A52,'all sales summary'!$B$2:$B$2047,'Overall sales (all sales)'!C$1)</f>
        <v>0.83641565841974697</v>
      </c>
      <c r="D52" s="6">
        <f>SUMIFS('all sales summary'!$C$2:$C$2047,'all sales summary'!$A$2:$A$2047,'Overall sales (all sales)'!$A52,'all sales summary'!$B$2:$B$2047,'Overall sales (all sales)'!D$1)</f>
        <v>1.00774754944286</v>
      </c>
      <c r="E52" s="6">
        <f>SUMIFS('all sales summary'!$C$2:$C$2047,'all sales summary'!$A$2:$A$2047,'Overall sales (all sales)'!$A52,'all sales summary'!$B$2:$B$2047,'Overall sales (all sales)'!E$1)</f>
        <v>0.97820424481170598</v>
      </c>
      <c r="F52" s="6">
        <f>SUMIFS('all sales summary'!$C$2:$C$2047,'all sales summary'!$A$2:$A$2047,'Overall sales (all sales)'!$A52,'all sales summary'!$B$2:$B$2047,'Overall sales (all sales)'!F$1)</f>
        <v>1.02594050885195</v>
      </c>
      <c r="G52" s="6">
        <f>SUMIFS('all sales summary'!$C$2:$C$2047,'all sales summary'!$A$2:$A$2047,'Overall sales (all sales)'!$A52,'all sales summary'!$B$2:$B$2047,'Overall sales (all sales)'!G$1)</f>
        <v>1.0017013568559101</v>
      </c>
      <c r="H52" s="6">
        <f>SUMIFS('all sales summary'!$C$2:$C$2047,'all sales summary'!$A$2:$A$2047,'Overall sales (all sales)'!$A52,'all sales summary'!$B$2:$B$2047,'Overall sales (all sales)'!H$1)</f>
        <v>0.98660841057150295</v>
      </c>
      <c r="I52" s="6">
        <f>SUMIFS('all sales summary'!$C$2:$C$2047,'all sales summary'!$A$2:$A$2047,'Overall sales (all sales)'!$A52,'all sales summary'!$B$2:$B$2047,'Overall sales (all sales)'!I$1)</f>
        <v>0.956178141261669</v>
      </c>
      <c r="J52" s="6">
        <f>SUMIFS('all sales summary'!$C$2:$C$2047,'all sales summary'!$A$2:$A$2047,'Overall sales (all sales)'!$A52,'all sales summary'!$B$2:$B$2047,'Overall sales (all sales)'!J$1)</f>
        <v>0.97061508058245805</v>
      </c>
      <c r="K52" s="6">
        <f>SUMIFS('all sales summary'!$C$2:$C$2047,'all sales summary'!$A$2:$A$2047,'Overall sales (all sales)'!$A52,'all sales summary'!$B$2:$B$2047,'Overall sales (all sales)'!K$1)</f>
        <v>1.0094002685347401</v>
      </c>
      <c r="L52" s="6">
        <f>SUMIFS('all sales summary'!$C$2:$C$2047,'all sales summary'!$A$2:$A$2047,'Overall sales (all sales)'!$A52,'all sales summary'!$B$2:$B$2047,'Overall sales (all sales)'!L$1)</f>
        <v>1.1452094683510201</v>
      </c>
      <c r="M52" s="6">
        <f>SUMIFS('all sales summary'!$C$2:$C$2047,'all sales summary'!$A$2:$A$2047,'Overall sales (all sales)'!$A52,'all sales summary'!$B$2:$B$2047,'Overall sales (all sales)'!M$1)</f>
        <v>1.1897242710434599</v>
      </c>
      <c r="N52" s="6">
        <f>SUMIFS('all sales summary'!$C$2:$C$2047,'all sales summary'!$A$2:$A$2047,'Overall sales (all sales)'!$A52,'all sales summary'!$B$2:$B$2047,'Overall sales (all sales)'!N$1)</f>
        <v>0.90499347389195794</v>
      </c>
      <c r="O52" s="6">
        <f>SUMIFS('all sales summary'!$C$2:$C$2047,'all sales summary'!$A$2:$A$2047,'Overall sales (all sales)'!$A52,'all sales summary'!$B$2:$B$2047,'Overall sales (all sales)'!O$1)</f>
        <v>0.86828286148353295</v>
      </c>
      <c r="P52" s="6">
        <f>SUMIFS('all sales summary'!$C$2:$C$2047,'all sales summary'!$A$2:$A$2047,'Overall sales (all sales)'!$A52,'all sales summary'!$B$2:$B$2047,'Overall sales (all sales)'!P$1)</f>
        <v>0.72721869190092803</v>
      </c>
      <c r="Q52" s="6">
        <f>SUMIFS('all sales summary'!$C$2:$C$2047,'all sales summary'!$A$2:$A$2047,'Overall sales (all sales)'!$A52,'all sales summary'!$B$2:$B$2047,'Overall sales (all sales)'!Q$1)</f>
        <v>0.62522921171124102</v>
      </c>
      <c r="R52" s="6">
        <f>SUMIFS('all sales summary'!$C$2:$C$2047,'all sales summary'!$A$2:$A$2047,'Overall sales (all sales)'!$A52,'all sales summary'!$B$2:$B$2047,'Overall sales (all sales)'!R$1)</f>
        <v>0.63323179877726798</v>
      </c>
      <c r="S52" s="6">
        <f>SUMIFS('all sales summary'!$C$2:$C$2047,'all sales summary'!$A$2:$A$2047,'Overall sales (all sales)'!$A52,'all sales summary'!$B$2:$B$2047,'Overall sales (all sales)'!S$1)</f>
        <v>0.72552840802351704</v>
      </c>
      <c r="T52" s="6">
        <f>SUMIFS('all sales summary'!$C$2:$C$2047,'all sales summary'!$A$2:$A$2047,'Overall sales (all sales)'!$A52,'all sales summary'!$B$2:$B$2047,'Overall sales (all sales)'!T$1)</f>
        <v>0.82465420410231105</v>
      </c>
      <c r="U52" s="6">
        <f>SUMIFS('all sales summary'!$C$2:$C$2047,'all sales summary'!$A$2:$A$2047,'Overall sales (all sales)'!$A52,'all sales summary'!$B$2:$B$2047,'Overall sales (all sales)'!U$1)</f>
        <v>0.85140801882183503</v>
      </c>
      <c r="V52" s="6">
        <f>SUMIFS('all sales summary'!$C$2:$C$2047,'all sales summary'!$A$2:$A$2047,'Overall sales (all sales)'!$A52,'all sales summary'!$B$2:$B$2047,'Overall sales (all sales)'!V$1)</f>
        <v>0.77502980571371904</v>
      </c>
      <c r="W52" s="6">
        <f>SUMIFS('all sales summary'!$C$2:$C$2047,'all sales summary'!$A$2:$A$2047,'Overall sales (all sales)'!$A52,'all sales summary'!$B$2:$B$2047,'Overall sales (all sales)'!W$1)</f>
        <v>0.85301428243602195</v>
      </c>
      <c r="X52" s="6">
        <f>SUMIFS('all sales summary'!$C$2:$C$2047,'all sales summary'!$A$2:$A$2047,'Overall sales (all sales)'!$A52,'all sales summary'!$B$2:$B$2047,'Overall sales (all sales)'!X$1)</f>
        <v>0.89832371907179898</v>
      </c>
      <c r="Y52" s="6">
        <f>SUMIFS('all sales summary'!$C$2:$C$2047,'all sales summary'!$A$2:$A$2047,'Overall sales (all sales)'!$A52,'all sales summary'!$B$2:$B$2047,'Overall sales (all sales)'!Y$1)</f>
        <v>1.05863199954471</v>
      </c>
      <c r="Z52" s="6">
        <f>SUMIFS('all sales summary'!$C$2:$C$2047,'all sales summary'!$A$2:$A$2047,'Overall sales (all sales)'!$A52,'all sales summary'!$B$2:$B$2047,'Overall sales (all sales)'!Z$1)</f>
        <v>0.60894438758465896</v>
      </c>
      <c r="AA52" s="6">
        <f>SUMIFS('all sales summary'!$C$2:$C$2047,'all sales summary'!$A$2:$A$2047,'Overall sales (all sales)'!$A52,'all sales summary'!$B$2:$B$2047,'Overall sales (all sales)'!AA$1)</f>
        <v>0.58699214350680895</v>
      </c>
      <c r="AB52" s="6">
        <f>SUMIFS('all sales summary'!$C$2:$C$2047,'all sales summary'!$A$2:$A$2047,'Overall sales (all sales)'!$A52,'all sales summary'!$B$2:$B$2047,'Overall sales (all sales)'!AB$1)</f>
        <v>0.67025971995902001</v>
      </c>
      <c r="AC52" s="6">
        <f>SUMIFS('all sales summary'!$C$2:$C$2047,'all sales summary'!$A$2:$A$2047,'Overall sales (all sales)'!$A52,'all sales summary'!$B$2:$B$2047,'Overall sales (all sales)'!AC$1)</f>
        <v>0.712750547014116</v>
      </c>
      <c r="AD52" s="6">
        <f>SUMIFS('all sales summary'!$C$2:$C$2047,'all sales summary'!$A$2:$A$2047,'Overall sales (all sales)'!$A52,'all sales summary'!$B$2:$B$2047,'Overall sales (all sales)'!AD$1)</f>
        <v>0.77922126368604305</v>
      </c>
      <c r="AE52" s="6">
        <f>SUMIFS('all sales summary'!$C$2:$C$2047,'all sales summary'!$A$2:$A$2047,'Overall sales (all sales)'!$A52,'all sales summary'!$B$2:$B$2047,'Overall sales (all sales)'!AE$1)</f>
        <v>0.74450311815125503</v>
      </c>
      <c r="AF52" s="6">
        <f>SUMIFS('all sales summary'!$C$2:$C$2047,'all sales summary'!$A$2:$A$2047,'Overall sales (all sales)'!$A52,'all sales summary'!$B$2:$B$2047,'Overall sales (all sales)'!AF$1)</f>
        <v>0.81521645527352404</v>
      </c>
      <c r="AG52" s="6">
        <f>SUMIFS('all sales summary'!$C$2:$C$2047,'all sales summary'!$A$2:$A$2047,'Overall sales (all sales)'!$A52,'all sales summary'!$B$2:$B$2047,'Overall sales (all sales)'!AG$1)</f>
        <v>0.83202968515104503</v>
      </c>
      <c r="AH52" s="6">
        <f>SUMIFS('all sales summary'!$C$2:$C$2047,'all sales summary'!$A$2:$A$2047,'Overall sales (all sales)'!$A52,'all sales summary'!$B$2:$B$2047,'Overall sales (all sales)'!AH$1)</f>
        <v>0.80347528664621803</v>
      </c>
      <c r="AK52" t="s">
        <v>22</v>
      </c>
      <c r="AL52" s="6">
        <v>0.97873719531652603</v>
      </c>
    </row>
    <row r="53" spans="1:38" x14ac:dyDescent="0.3">
      <c r="A53" s="5" t="s">
        <v>58</v>
      </c>
      <c r="B53" s="6">
        <f>SUMIFS('all sales summary'!$C$2:$C$2047,'all sales summary'!$A$2:$A$2047,'Overall sales (all sales)'!$A53,'all sales summary'!$B$2:$B$2047,'Overall sales (all sales)'!B$1)</f>
        <v>0.87300023832110096</v>
      </c>
      <c r="C53" s="6">
        <f>SUMIFS('all sales summary'!$C$2:$C$2047,'all sales summary'!$A$2:$A$2047,'Overall sales (all sales)'!$A53,'all sales summary'!$B$2:$B$2047,'Overall sales (all sales)'!C$1)</f>
        <v>0.88235969721468499</v>
      </c>
      <c r="D53" s="6">
        <f>SUMIFS('all sales summary'!$C$2:$C$2047,'all sales summary'!$A$2:$A$2047,'Overall sales (all sales)'!$A53,'all sales summary'!$B$2:$B$2047,'Overall sales (all sales)'!D$1)</f>
        <v>1.06474750936394</v>
      </c>
      <c r="E53" s="6">
        <f>SUMIFS('all sales summary'!$C$2:$C$2047,'all sales summary'!$A$2:$A$2047,'Overall sales (all sales)'!$A53,'all sales summary'!$B$2:$B$2047,'Overall sales (all sales)'!E$1)</f>
        <v>1.0068622133379601</v>
      </c>
      <c r="F53" s="6">
        <f>SUMIFS('all sales summary'!$C$2:$C$2047,'all sales summary'!$A$2:$A$2047,'Overall sales (all sales)'!$A53,'all sales summary'!$B$2:$B$2047,'Overall sales (all sales)'!F$1)</f>
        <v>1.0280995165515401</v>
      </c>
      <c r="G53" s="6">
        <f>SUMIFS('all sales summary'!$C$2:$C$2047,'all sales summary'!$A$2:$A$2047,'Overall sales (all sales)'!$A53,'all sales summary'!$B$2:$B$2047,'Overall sales (all sales)'!G$1)</f>
        <v>1.01794188215292</v>
      </c>
      <c r="H53" s="6">
        <f>SUMIFS('all sales summary'!$C$2:$C$2047,'all sales summary'!$A$2:$A$2047,'Overall sales (all sales)'!$A53,'all sales summary'!$B$2:$B$2047,'Overall sales (all sales)'!H$1)</f>
        <v>1.01727787408717</v>
      </c>
      <c r="I53" s="6">
        <f>SUMIFS('all sales summary'!$C$2:$C$2047,'all sales summary'!$A$2:$A$2047,'Overall sales (all sales)'!$A53,'all sales summary'!$B$2:$B$2047,'Overall sales (all sales)'!I$1)</f>
        <v>1.0275424807482201</v>
      </c>
      <c r="J53" s="6">
        <f>SUMIFS('all sales summary'!$C$2:$C$2047,'all sales summary'!$A$2:$A$2047,'Overall sales (all sales)'!$A53,'all sales summary'!$B$2:$B$2047,'Overall sales (all sales)'!J$1)</f>
        <v>0.95256483453649898</v>
      </c>
      <c r="K53" s="6">
        <f>SUMIFS('all sales summary'!$C$2:$C$2047,'all sales summary'!$A$2:$A$2047,'Overall sales (all sales)'!$A53,'all sales summary'!$B$2:$B$2047,'Overall sales (all sales)'!K$1)</f>
        <v>0.98834526450973703</v>
      </c>
      <c r="L53" s="6">
        <f>SUMIFS('all sales summary'!$C$2:$C$2047,'all sales summary'!$A$2:$A$2047,'Overall sales (all sales)'!$A53,'all sales summary'!$B$2:$B$2047,'Overall sales (all sales)'!L$1)</f>
        <v>1.0085758177377899</v>
      </c>
      <c r="M53" s="6">
        <f>SUMIFS('all sales summary'!$C$2:$C$2047,'all sales summary'!$A$2:$A$2047,'Overall sales (all sales)'!$A53,'all sales summary'!$B$2:$B$2047,'Overall sales (all sales)'!M$1)</f>
        <v>1.1326826714384399</v>
      </c>
      <c r="N53" s="6">
        <f>SUMIFS('all sales summary'!$C$2:$C$2047,'all sales summary'!$A$2:$A$2047,'Overall sales (all sales)'!$A53,'all sales summary'!$B$2:$B$2047,'Overall sales (all sales)'!N$1)</f>
        <v>0.91990842726334998</v>
      </c>
      <c r="O53" s="6">
        <f>SUMIFS('all sales summary'!$C$2:$C$2047,'all sales summary'!$A$2:$A$2047,'Overall sales (all sales)'!$A53,'all sales summary'!$B$2:$B$2047,'Overall sales (all sales)'!O$1)</f>
        <v>0.91064116041075904</v>
      </c>
      <c r="P53" s="6">
        <f>SUMIFS('all sales summary'!$C$2:$C$2047,'all sales summary'!$A$2:$A$2047,'Overall sales (all sales)'!$A53,'all sales summary'!$B$2:$B$2047,'Overall sales (all sales)'!P$1)</f>
        <v>0.90898296263637801</v>
      </c>
      <c r="Q53" s="6">
        <f>SUMIFS('all sales summary'!$C$2:$C$2047,'all sales summary'!$A$2:$A$2047,'Overall sales (all sales)'!$A53,'all sales summary'!$B$2:$B$2047,'Overall sales (all sales)'!Q$1)</f>
        <v>0.59511598623664197</v>
      </c>
      <c r="R53" s="6">
        <f>SUMIFS('all sales summary'!$C$2:$C$2047,'all sales summary'!$A$2:$A$2047,'Overall sales (all sales)'!$A53,'all sales summary'!$B$2:$B$2047,'Overall sales (all sales)'!R$1)</f>
        <v>0.72938312877698797</v>
      </c>
      <c r="S53" s="6">
        <f>SUMIFS('all sales summary'!$C$2:$C$2047,'all sales summary'!$A$2:$A$2047,'Overall sales (all sales)'!$A53,'all sales summary'!$B$2:$B$2047,'Overall sales (all sales)'!S$1)</f>
        <v>0.86567274158664798</v>
      </c>
      <c r="T53" s="6">
        <f>SUMIFS('all sales summary'!$C$2:$C$2047,'all sales summary'!$A$2:$A$2047,'Overall sales (all sales)'!$A53,'all sales summary'!$B$2:$B$2047,'Overall sales (all sales)'!T$1)</f>
        <v>1.02822188604005</v>
      </c>
      <c r="U53" s="6">
        <f>SUMIFS('all sales summary'!$C$2:$C$2047,'all sales summary'!$A$2:$A$2047,'Overall sales (all sales)'!$A53,'all sales summary'!$B$2:$B$2047,'Overall sales (all sales)'!U$1)</f>
        <v>1.03416159401246</v>
      </c>
      <c r="V53" s="6">
        <f>SUMIFS('all sales summary'!$C$2:$C$2047,'all sales summary'!$A$2:$A$2047,'Overall sales (all sales)'!$A53,'all sales summary'!$B$2:$B$2047,'Overall sales (all sales)'!V$1)</f>
        <v>1.00750004103069</v>
      </c>
      <c r="W53" s="6">
        <f>SUMIFS('all sales summary'!$C$2:$C$2047,'all sales summary'!$A$2:$A$2047,'Overall sales (all sales)'!$A53,'all sales summary'!$B$2:$B$2047,'Overall sales (all sales)'!W$1)</f>
        <v>1.01814790543419</v>
      </c>
      <c r="X53" s="6">
        <f>SUMIFS('all sales summary'!$C$2:$C$2047,'all sales summary'!$A$2:$A$2047,'Overall sales (all sales)'!$A53,'all sales summary'!$B$2:$B$2047,'Overall sales (all sales)'!X$1)</f>
        <v>0.82369143599795003</v>
      </c>
      <c r="Y53" s="6">
        <f>SUMIFS('all sales summary'!$C$2:$C$2047,'all sales summary'!$A$2:$A$2047,'Overall sales (all sales)'!$A53,'all sales summary'!$B$2:$B$2047,'Overall sales (all sales)'!Y$1)</f>
        <v>0.99256760342434203</v>
      </c>
      <c r="Z53" s="6">
        <f>SUMIFS('all sales summary'!$C$2:$C$2047,'all sales summary'!$A$2:$A$2047,'Overall sales (all sales)'!$A53,'all sales summary'!$B$2:$B$2047,'Overall sales (all sales)'!Z$1)</f>
        <v>0.63785501903080699</v>
      </c>
      <c r="AA53" s="6">
        <f>SUMIFS('all sales summary'!$C$2:$C$2047,'all sales summary'!$A$2:$A$2047,'Overall sales (all sales)'!$A53,'all sales summary'!$B$2:$B$2047,'Overall sales (all sales)'!AA$1)</f>
        <v>0.648991936677768</v>
      </c>
      <c r="AB53" s="6">
        <f>SUMIFS('all sales summary'!$C$2:$C$2047,'all sales summary'!$A$2:$A$2047,'Overall sales (all sales)'!$A53,'all sales summary'!$B$2:$B$2047,'Overall sales (all sales)'!AB$1)</f>
        <v>0.84205601990897305</v>
      </c>
      <c r="AC53" s="6">
        <f>SUMIFS('all sales summary'!$C$2:$C$2047,'all sales summary'!$A$2:$A$2047,'Overall sales (all sales)'!$A53,'all sales summary'!$B$2:$B$2047,'Overall sales (all sales)'!AC$1)</f>
        <v>0.97886508359365199</v>
      </c>
      <c r="AD53" s="6">
        <f>SUMIFS('all sales summary'!$C$2:$C$2047,'all sales summary'!$A$2:$A$2047,'Overall sales (all sales)'!$A53,'all sales summary'!$B$2:$B$2047,'Overall sales (all sales)'!AD$1)</f>
        <v>1.07284112574131</v>
      </c>
      <c r="AE53" s="6">
        <f>SUMIFS('all sales summary'!$C$2:$C$2047,'all sales summary'!$A$2:$A$2047,'Overall sales (all sales)'!$A53,'all sales summary'!$B$2:$B$2047,'Overall sales (all sales)'!AE$1)</f>
        <v>1.0749899190261001</v>
      </c>
      <c r="AF53" s="6">
        <f>SUMIFS('all sales summary'!$C$2:$C$2047,'all sales summary'!$A$2:$A$2047,'Overall sales (all sales)'!$A53,'all sales summary'!$B$2:$B$2047,'Overall sales (all sales)'!AF$1)</f>
        <v>1.0942699881011699</v>
      </c>
      <c r="AG53" s="6">
        <f>SUMIFS('all sales summary'!$C$2:$C$2047,'all sales summary'!$A$2:$A$2047,'Overall sales (all sales)'!$A53,'all sales summary'!$B$2:$B$2047,'Overall sales (all sales)'!AG$1)</f>
        <v>1.0951683923650799</v>
      </c>
      <c r="AH53" s="6">
        <f>SUMIFS('all sales summary'!$C$2:$C$2047,'all sales summary'!$A$2:$A$2047,'Overall sales (all sales)'!$A53,'all sales summary'!$B$2:$B$2047,'Overall sales (all sales)'!AH$1)</f>
        <v>1.05268106908571</v>
      </c>
      <c r="AK53" t="s">
        <v>7</v>
      </c>
      <c r="AL53" s="6">
        <v>0.96030750270248799</v>
      </c>
    </row>
    <row r="54" spans="1:38" x14ac:dyDescent="0.3">
      <c r="A54" s="5" t="s">
        <v>59</v>
      </c>
      <c r="B54" s="6">
        <f>SUMIFS('all sales summary'!$C$2:$C$2047,'all sales summary'!$A$2:$A$2047,'Overall sales (all sales)'!$A54,'all sales summary'!$B$2:$B$2047,'Overall sales (all sales)'!B$1)</f>
        <v>0.86935039107076595</v>
      </c>
      <c r="C54" s="6">
        <f>SUMIFS('all sales summary'!$C$2:$C$2047,'all sales summary'!$A$2:$A$2047,'Overall sales (all sales)'!$A54,'all sales summary'!$B$2:$B$2047,'Overall sales (all sales)'!C$1)</f>
        <v>0.86860711082362196</v>
      </c>
      <c r="D54" s="6">
        <f>SUMIFS('all sales summary'!$C$2:$C$2047,'all sales summary'!$A$2:$A$2047,'Overall sales (all sales)'!$A54,'all sales summary'!$B$2:$B$2047,'Overall sales (all sales)'!D$1)</f>
        <v>1.0592627056791399</v>
      </c>
      <c r="E54" s="6">
        <f>SUMIFS('all sales summary'!$C$2:$C$2047,'all sales summary'!$A$2:$A$2047,'Overall sales (all sales)'!$A54,'all sales summary'!$B$2:$B$2047,'Overall sales (all sales)'!E$1)</f>
        <v>0.98347013105978998</v>
      </c>
      <c r="F54" s="6">
        <f>SUMIFS('all sales summary'!$C$2:$C$2047,'all sales summary'!$A$2:$A$2047,'Overall sales (all sales)'!$A54,'all sales summary'!$B$2:$B$2047,'Overall sales (all sales)'!F$1)</f>
        <v>1.0195293146097599</v>
      </c>
      <c r="G54" s="6">
        <f>SUMIFS('all sales summary'!$C$2:$C$2047,'all sales summary'!$A$2:$A$2047,'Overall sales (all sales)'!$A54,'all sales summary'!$B$2:$B$2047,'Overall sales (all sales)'!G$1)</f>
        <v>0.97458655869432298</v>
      </c>
      <c r="H54" s="6">
        <f>SUMIFS('all sales summary'!$C$2:$C$2047,'all sales summary'!$A$2:$A$2047,'Overall sales (all sales)'!$A54,'all sales summary'!$B$2:$B$2047,'Overall sales (all sales)'!H$1)</f>
        <v>1.00057930305395</v>
      </c>
      <c r="I54" s="6">
        <f>SUMIFS('all sales summary'!$C$2:$C$2047,'all sales summary'!$A$2:$A$2047,'Overall sales (all sales)'!$A54,'all sales summary'!$B$2:$B$2047,'Overall sales (all sales)'!I$1)</f>
        <v>1.02034998325475</v>
      </c>
      <c r="J54" s="6">
        <f>SUMIFS('all sales summary'!$C$2:$C$2047,'all sales summary'!$A$2:$A$2047,'Overall sales (all sales)'!$A54,'all sales summary'!$B$2:$B$2047,'Overall sales (all sales)'!J$1)</f>
        <v>0.96497620238853499</v>
      </c>
      <c r="K54" s="6">
        <f>SUMIFS('all sales summary'!$C$2:$C$2047,'all sales summary'!$A$2:$A$2047,'Overall sales (all sales)'!$A54,'all sales summary'!$B$2:$B$2047,'Overall sales (all sales)'!K$1)</f>
        <v>0.99343971994653302</v>
      </c>
      <c r="L54" s="6">
        <f>SUMIFS('all sales summary'!$C$2:$C$2047,'all sales summary'!$A$2:$A$2047,'Overall sales (all sales)'!$A54,'all sales summary'!$B$2:$B$2047,'Overall sales (all sales)'!L$1)</f>
        <v>1.05386481277458</v>
      </c>
      <c r="M54" s="6">
        <f>SUMIFS('all sales summary'!$C$2:$C$2047,'all sales summary'!$A$2:$A$2047,'Overall sales (all sales)'!$A54,'all sales summary'!$B$2:$B$2047,'Overall sales (all sales)'!M$1)</f>
        <v>1.1919837666442501</v>
      </c>
      <c r="N54" s="6">
        <f>SUMIFS('all sales summary'!$C$2:$C$2047,'all sales summary'!$A$2:$A$2047,'Overall sales (all sales)'!$A54,'all sales summary'!$B$2:$B$2047,'Overall sales (all sales)'!N$1)</f>
        <v>0.92427302043467696</v>
      </c>
      <c r="O54" s="6">
        <f>SUMIFS('all sales summary'!$C$2:$C$2047,'all sales summary'!$A$2:$A$2047,'Overall sales (all sales)'!$A54,'all sales summary'!$B$2:$B$2047,'Overall sales (all sales)'!O$1)</f>
        <v>0.92641262163256299</v>
      </c>
      <c r="P54" s="6">
        <f>SUMIFS('all sales summary'!$C$2:$C$2047,'all sales summary'!$A$2:$A$2047,'Overall sales (all sales)'!$A54,'all sales summary'!$B$2:$B$2047,'Overall sales (all sales)'!P$1)</f>
        <v>0.89037580798072502</v>
      </c>
      <c r="Q54" s="6">
        <f>SUMIFS('all sales summary'!$C$2:$C$2047,'all sales summary'!$A$2:$A$2047,'Overall sales (all sales)'!$A54,'all sales summary'!$B$2:$B$2047,'Overall sales (all sales)'!Q$1)</f>
        <v>0.60144595662149503</v>
      </c>
      <c r="R54" s="6">
        <f>SUMIFS('all sales summary'!$C$2:$C$2047,'all sales summary'!$A$2:$A$2047,'Overall sales (all sales)'!$A54,'all sales summary'!$B$2:$B$2047,'Overall sales (all sales)'!R$1)</f>
        <v>0.77496052272744298</v>
      </c>
      <c r="S54" s="6">
        <f>SUMIFS('all sales summary'!$C$2:$C$2047,'all sales summary'!$A$2:$A$2047,'Overall sales (all sales)'!$A54,'all sales summary'!$B$2:$B$2047,'Overall sales (all sales)'!S$1)</f>
        <v>0.93077864851156</v>
      </c>
      <c r="T54" s="6">
        <f>SUMIFS('all sales summary'!$C$2:$C$2047,'all sales summary'!$A$2:$A$2047,'Overall sales (all sales)'!$A54,'all sales summary'!$B$2:$B$2047,'Overall sales (all sales)'!T$1)</f>
        <v>1.05769270809778</v>
      </c>
      <c r="U54" s="6">
        <f>SUMIFS('all sales summary'!$C$2:$C$2047,'all sales summary'!$A$2:$A$2047,'Overall sales (all sales)'!$A54,'all sales summary'!$B$2:$B$2047,'Overall sales (all sales)'!U$1)</f>
        <v>1.07901538529323</v>
      </c>
      <c r="V54" s="6">
        <f>SUMIFS('all sales summary'!$C$2:$C$2047,'all sales summary'!$A$2:$A$2047,'Overall sales (all sales)'!$A54,'all sales summary'!$B$2:$B$2047,'Overall sales (all sales)'!V$1)</f>
        <v>1.04440371117084</v>
      </c>
      <c r="W54" s="6">
        <f>SUMIFS('all sales summary'!$C$2:$C$2047,'all sales summary'!$A$2:$A$2047,'Overall sales (all sales)'!$A54,'all sales summary'!$B$2:$B$2047,'Overall sales (all sales)'!W$1)</f>
        <v>1.1110753747061</v>
      </c>
      <c r="X54" s="6">
        <f>SUMIFS('all sales summary'!$C$2:$C$2047,'all sales summary'!$A$2:$A$2047,'Overall sales (all sales)'!$A54,'all sales summary'!$B$2:$B$2047,'Overall sales (all sales)'!X$1)</f>
        <v>0.91743325182922497</v>
      </c>
      <c r="Y54" s="6">
        <f>SUMIFS('all sales summary'!$C$2:$C$2047,'all sales summary'!$A$2:$A$2047,'Overall sales (all sales)'!$A54,'all sales summary'!$B$2:$B$2047,'Overall sales (all sales)'!Y$1)</f>
        <v>1.16428397413082</v>
      </c>
      <c r="Z54" s="6">
        <f>SUMIFS('all sales summary'!$C$2:$C$2047,'all sales summary'!$A$2:$A$2047,'Overall sales (all sales)'!$A54,'all sales summary'!$B$2:$B$2047,'Overall sales (all sales)'!Z$1)</f>
        <v>0.81282215578328199</v>
      </c>
      <c r="AA54" s="6">
        <f>SUMIFS('all sales summary'!$C$2:$C$2047,'all sales summary'!$A$2:$A$2047,'Overall sales (all sales)'!$A54,'all sales summary'!$B$2:$B$2047,'Overall sales (all sales)'!AA$1)</f>
        <v>0.81253381637870103</v>
      </c>
      <c r="AB54" s="6">
        <f>SUMIFS('all sales summary'!$C$2:$C$2047,'all sales summary'!$A$2:$A$2047,'Overall sales (all sales)'!$A54,'all sales summary'!$B$2:$B$2047,'Overall sales (all sales)'!AB$1)</f>
        <v>0.99048562572260901</v>
      </c>
      <c r="AC54" s="6">
        <f>SUMIFS('all sales summary'!$C$2:$C$2047,'all sales summary'!$A$2:$A$2047,'Overall sales (all sales)'!$A54,'all sales summary'!$B$2:$B$2047,'Overall sales (all sales)'!AC$1)</f>
        <v>1.1046022500752599</v>
      </c>
      <c r="AD54" s="6">
        <f>SUMIFS('all sales summary'!$C$2:$C$2047,'all sales summary'!$A$2:$A$2047,'Overall sales (all sales)'!$A54,'all sales summary'!$B$2:$B$2047,'Overall sales (all sales)'!AD$1)</f>
        <v>1.1728624917497501</v>
      </c>
      <c r="AE54" s="6">
        <f>SUMIFS('all sales summary'!$C$2:$C$2047,'all sales summary'!$A$2:$A$2047,'Overall sales (all sales)'!$A54,'all sales summary'!$B$2:$B$2047,'Overall sales (all sales)'!AE$1)</f>
        <v>1.12017510122034</v>
      </c>
      <c r="AF54" s="6">
        <f>SUMIFS('all sales summary'!$C$2:$C$2047,'all sales summary'!$A$2:$A$2047,'Overall sales (all sales)'!$A54,'all sales summary'!$B$2:$B$2047,'Overall sales (all sales)'!AF$1)</f>
        <v>1.18443795669254</v>
      </c>
      <c r="AG54" s="6">
        <f>SUMIFS('all sales summary'!$C$2:$C$2047,'all sales summary'!$A$2:$A$2047,'Overall sales (all sales)'!$A54,'all sales summary'!$B$2:$B$2047,'Overall sales (all sales)'!AG$1)</f>
        <v>1.14141826410791</v>
      </c>
      <c r="AH54" s="6">
        <f>SUMIFS('all sales summary'!$C$2:$C$2047,'all sales summary'!$A$2:$A$2047,'Overall sales (all sales)'!$A54,'all sales summary'!$B$2:$B$2047,'Overall sales (all sales)'!AH$1)</f>
        <v>1.11344375174859</v>
      </c>
      <c r="AK54" t="s">
        <v>54</v>
      </c>
      <c r="AL54" s="6">
        <v>0.94040510986706605</v>
      </c>
    </row>
    <row r="55" spans="1:38" x14ac:dyDescent="0.3">
      <c r="A55" s="5" t="s">
        <v>60</v>
      </c>
      <c r="B55" s="6">
        <f>SUMIFS('all sales summary'!$C$2:$C$2047,'all sales summary'!$A$2:$A$2047,'Overall sales (all sales)'!$A55,'all sales summary'!$B$2:$B$2047,'Overall sales (all sales)'!B$1)</f>
        <v>0.84687131351262201</v>
      </c>
      <c r="C55" s="6">
        <f>SUMIFS('all sales summary'!$C$2:$C$2047,'all sales summary'!$A$2:$A$2047,'Overall sales (all sales)'!$A55,'all sales summary'!$B$2:$B$2047,'Overall sales (all sales)'!C$1)</f>
        <v>0.858327601672907</v>
      </c>
      <c r="D55" s="6">
        <f>SUMIFS('all sales summary'!$C$2:$C$2047,'all sales summary'!$A$2:$A$2047,'Overall sales (all sales)'!$A55,'all sales summary'!$B$2:$B$2047,'Overall sales (all sales)'!D$1)</f>
        <v>1.0175341938896501</v>
      </c>
      <c r="E55" s="6">
        <f>SUMIFS('all sales summary'!$C$2:$C$2047,'all sales summary'!$A$2:$A$2047,'Overall sales (all sales)'!$A55,'all sales summary'!$B$2:$B$2047,'Overall sales (all sales)'!E$1)</f>
        <v>0.98192191356070602</v>
      </c>
      <c r="F55" s="6">
        <f>SUMIFS('all sales summary'!$C$2:$C$2047,'all sales summary'!$A$2:$A$2047,'Overall sales (all sales)'!$A55,'all sales summary'!$B$2:$B$2047,'Overall sales (all sales)'!F$1)</f>
        <v>0.99630589737865505</v>
      </c>
      <c r="G55" s="6">
        <f>SUMIFS('all sales summary'!$C$2:$C$2047,'all sales summary'!$A$2:$A$2047,'Overall sales (all sales)'!$A55,'all sales summary'!$B$2:$B$2047,'Overall sales (all sales)'!G$1)</f>
        <v>0.94164967891836404</v>
      </c>
      <c r="H55" s="6">
        <f>SUMIFS('all sales summary'!$C$2:$C$2047,'all sales summary'!$A$2:$A$2047,'Overall sales (all sales)'!$A55,'all sales summary'!$B$2:$B$2047,'Overall sales (all sales)'!H$1)</f>
        <v>0.97397892100026895</v>
      </c>
      <c r="I55" s="6">
        <f>SUMIFS('all sales summary'!$C$2:$C$2047,'all sales summary'!$A$2:$A$2047,'Overall sales (all sales)'!$A55,'all sales summary'!$B$2:$B$2047,'Overall sales (all sales)'!I$1)</f>
        <v>0.99970437356498798</v>
      </c>
      <c r="J55" s="6">
        <f>SUMIFS('all sales summary'!$C$2:$C$2047,'all sales summary'!$A$2:$A$2047,'Overall sales (all sales)'!$A55,'all sales summary'!$B$2:$B$2047,'Overall sales (all sales)'!J$1)</f>
        <v>0.95974520863725499</v>
      </c>
      <c r="K55" s="6">
        <f>SUMIFS('all sales summary'!$C$2:$C$2047,'all sales summary'!$A$2:$A$2047,'Overall sales (all sales)'!$A55,'all sales summary'!$B$2:$B$2047,'Overall sales (all sales)'!K$1)</f>
        <v>1.03579197817173</v>
      </c>
      <c r="L55" s="6">
        <f>SUMIFS('all sales summary'!$C$2:$C$2047,'all sales summary'!$A$2:$A$2047,'Overall sales (all sales)'!$A55,'all sales summary'!$B$2:$B$2047,'Overall sales (all sales)'!L$1)</f>
        <v>1.11520862299507</v>
      </c>
      <c r="M55" s="6">
        <f>SUMIFS('all sales summary'!$C$2:$C$2047,'all sales summary'!$A$2:$A$2047,'Overall sales (all sales)'!$A55,'all sales summary'!$B$2:$B$2047,'Overall sales (all sales)'!M$1)</f>
        <v>1.27296029669778</v>
      </c>
      <c r="N55" s="6">
        <f>SUMIFS('all sales summary'!$C$2:$C$2047,'all sales summary'!$A$2:$A$2047,'Overall sales (all sales)'!$A55,'all sales summary'!$B$2:$B$2047,'Overall sales (all sales)'!N$1)</f>
        <v>1.1241565333550401</v>
      </c>
      <c r="O55" s="6">
        <f>SUMIFS('all sales summary'!$C$2:$C$2047,'all sales summary'!$A$2:$A$2047,'Overall sales (all sales)'!$A55,'all sales summary'!$B$2:$B$2047,'Overall sales (all sales)'!O$1)</f>
        <v>1.1212147821014899</v>
      </c>
      <c r="P55" s="6">
        <f>SUMIFS('all sales summary'!$C$2:$C$2047,'all sales summary'!$A$2:$A$2047,'Overall sales (all sales)'!$A55,'all sales summary'!$B$2:$B$2047,'Overall sales (all sales)'!P$1)</f>
        <v>0.98760726995940495</v>
      </c>
      <c r="Q55" s="6">
        <f>SUMIFS('all sales summary'!$C$2:$C$2047,'all sales summary'!$A$2:$A$2047,'Overall sales (all sales)'!$A55,'all sales summary'!$B$2:$B$2047,'Overall sales (all sales)'!Q$1)</f>
        <v>0.68145104820970304</v>
      </c>
      <c r="R55" s="6">
        <f>SUMIFS('all sales summary'!$C$2:$C$2047,'all sales summary'!$A$2:$A$2047,'Overall sales (all sales)'!$A55,'all sales summary'!$B$2:$B$2047,'Overall sales (all sales)'!R$1)</f>
        <v>0.836667286213855</v>
      </c>
      <c r="S55" s="6">
        <f>SUMIFS('all sales summary'!$C$2:$C$2047,'all sales summary'!$A$2:$A$2047,'Overall sales (all sales)'!$A55,'all sales summary'!$B$2:$B$2047,'Overall sales (all sales)'!S$1)</f>
        <v>1.0204095478684401</v>
      </c>
      <c r="T55" s="6">
        <f>SUMIFS('all sales summary'!$C$2:$C$2047,'all sales summary'!$A$2:$A$2047,'Overall sales (all sales)'!$A55,'all sales summary'!$B$2:$B$2047,'Overall sales (all sales)'!T$1)</f>
        <v>1.2034565505478301</v>
      </c>
      <c r="U55" s="6">
        <f>SUMIFS('all sales summary'!$C$2:$C$2047,'all sales summary'!$A$2:$A$2047,'Overall sales (all sales)'!$A55,'all sales summary'!$B$2:$B$2047,'Overall sales (all sales)'!U$1)</f>
        <v>1.17297250917208</v>
      </c>
      <c r="V55" s="6">
        <f>SUMIFS('all sales summary'!$C$2:$C$2047,'all sales summary'!$A$2:$A$2047,'Overall sales (all sales)'!$A55,'all sales summary'!$B$2:$B$2047,'Overall sales (all sales)'!V$1)</f>
        <v>1.15059897570435</v>
      </c>
      <c r="W55" s="6">
        <f>SUMIFS('all sales summary'!$C$2:$C$2047,'all sales summary'!$A$2:$A$2047,'Overall sales (all sales)'!$A55,'all sales summary'!$B$2:$B$2047,'Overall sales (all sales)'!W$1)</f>
        <v>1.18599574952586</v>
      </c>
      <c r="X55" s="6">
        <f>SUMIFS('all sales summary'!$C$2:$C$2047,'all sales summary'!$A$2:$A$2047,'Overall sales (all sales)'!$A55,'all sales summary'!$B$2:$B$2047,'Overall sales (all sales)'!X$1)</f>
        <v>1.02781982680925</v>
      </c>
      <c r="Y55" s="6">
        <f>SUMIFS('all sales summary'!$C$2:$C$2047,'all sales summary'!$A$2:$A$2047,'Overall sales (all sales)'!$A55,'all sales summary'!$B$2:$B$2047,'Overall sales (all sales)'!Y$1)</f>
        <v>1.2705206122005499</v>
      </c>
      <c r="Z55" s="6">
        <f>SUMIFS('all sales summary'!$C$2:$C$2047,'all sales summary'!$A$2:$A$2047,'Overall sales (all sales)'!$A55,'all sales summary'!$B$2:$B$2047,'Overall sales (all sales)'!Z$1)</f>
        <v>0.87318520290271595</v>
      </c>
      <c r="AA55" s="6">
        <f>SUMIFS('all sales summary'!$C$2:$C$2047,'all sales summary'!$A$2:$A$2047,'Overall sales (all sales)'!$A55,'all sales summary'!$B$2:$B$2047,'Overall sales (all sales)'!AA$1)</f>
        <v>0.87703575323837701</v>
      </c>
      <c r="AB55" s="6">
        <f>SUMIFS('all sales summary'!$C$2:$C$2047,'all sales summary'!$A$2:$A$2047,'Overall sales (all sales)'!$A55,'all sales summary'!$B$2:$B$2047,'Overall sales (all sales)'!AB$1)</f>
        <v>1.05162941991143</v>
      </c>
      <c r="AC55" s="6">
        <f>SUMIFS('all sales summary'!$C$2:$C$2047,'all sales summary'!$A$2:$A$2047,'Overall sales (all sales)'!$A55,'all sales summary'!$B$2:$B$2047,'Overall sales (all sales)'!AC$1)</f>
        <v>1.1320142962829201</v>
      </c>
      <c r="AD55" s="6">
        <f>SUMIFS('all sales summary'!$C$2:$C$2047,'all sales summary'!$A$2:$A$2047,'Overall sales (all sales)'!$A55,'all sales summary'!$B$2:$B$2047,'Overall sales (all sales)'!AD$1)</f>
        <v>1.2174482137854601</v>
      </c>
      <c r="AE55" s="6">
        <f>SUMIFS('all sales summary'!$C$2:$C$2047,'all sales summary'!$A$2:$A$2047,'Overall sales (all sales)'!$A55,'all sales summary'!$B$2:$B$2047,'Overall sales (all sales)'!AE$1)</f>
        <v>1.17688424714725</v>
      </c>
      <c r="AF55" s="6">
        <f>SUMIFS('all sales summary'!$C$2:$C$2047,'all sales summary'!$A$2:$A$2047,'Overall sales (all sales)'!$A55,'all sales summary'!$B$2:$B$2047,'Overall sales (all sales)'!AF$1)</f>
        <v>1.22358360310368</v>
      </c>
      <c r="AG55" s="6">
        <f>SUMIFS('all sales summary'!$C$2:$C$2047,'all sales summary'!$A$2:$A$2047,'Overall sales (all sales)'!$A55,'all sales summary'!$B$2:$B$2047,'Overall sales (all sales)'!AG$1)</f>
        <v>1.4237082172944899</v>
      </c>
      <c r="AH55" s="6">
        <f>SUMIFS('all sales summary'!$C$2:$C$2047,'all sales summary'!$A$2:$A$2047,'Overall sales (all sales)'!$A55,'all sales summary'!$B$2:$B$2047,'Overall sales (all sales)'!AH$1)</f>
        <v>1.6265857552470899</v>
      </c>
      <c r="AK55" t="s">
        <v>20</v>
      </c>
      <c r="AL55" s="6">
        <v>0.92308507079186997</v>
      </c>
    </row>
    <row r="56" spans="1:38" x14ac:dyDescent="0.3">
      <c r="A56" s="5" t="s">
        <v>61</v>
      </c>
      <c r="B56" s="6">
        <f>SUMIFS('all sales summary'!$C$2:$C$2047,'all sales summary'!$A$2:$A$2047,'Overall sales (all sales)'!$A56,'all sales summary'!$B$2:$B$2047,'Overall sales (all sales)'!B$1)</f>
        <v>0.86041016131506298</v>
      </c>
      <c r="C56" s="6">
        <f>SUMIFS('all sales summary'!$C$2:$C$2047,'all sales summary'!$A$2:$A$2047,'Overall sales (all sales)'!$A56,'all sales summary'!$B$2:$B$2047,'Overall sales (all sales)'!C$1)</f>
        <v>0.88667100669559795</v>
      </c>
      <c r="D56" s="6">
        <f>SUMIFS('all sales summary'!$C$2:$C$2047,'all sales summary'!$A$2:$A$2047,'Overall sales (all sales)'!$A56,'all sales summary'!$B$2:$B$2047,'Overall sales (all sales)'!D$1)</f>
        <v>1.0190669274902899</v>
      </c>
      <c r="E56" s="6">
        <f>SUMIFS('all sales summary'!$C$2:$C$2047,'all sales summary'!$A$2:$A$2047,'Overall sales (all sales)'!$A56,'all sales summary'!$B$2:$B$2047,'Overall sales (all sales)'!E$1)</f>
        <v>0.98714387752267196</v>
      </c>
      <c r="F56" s="6">
        <f>SUMIFS('all sales summary'!$C$2:$C$2047,'all sales summary'!$A$2:$A$2047,'Overall sales (all sales)'!$A56,'all sales summary'!$B$2:$B$2047,'Overall sales (all sales)'!F$1)</f>
        <v>1.0205099069457</v>
      </c>
      <c r="G56" s="6">
        <f>SUMIFS('all sales summary'!$C$2:$C$2047,'all sales summary'!$A$2:$A$2047,'Overall sales (all sales)'!$A56,'all sales summary'!$B$2:$B$2047,'Overall sales (all sales)'!G$1)</f>
        <v>0.97411079962122804</v>
      </c>
      <c r="H56" s="6">
        <f>SUMIFS('all sales summary'!$C$2:$C$2047,'all sales summary'!$A$2:$A$2047,'Overall sales (all sales)'!$A56,'all sales summary'!$B$2:$B$2047,'Overall sales (all sales)'!H$1)</f>
        <v>1.0074029663278601</v>
      </c>
      <c r="I56" s="6">
        <f>SUMIFS('all sales summary'!$C$2:$C$2047,'all sales summary'!$A$2:$A$2047,'Overall sales (all sales)'!$A56,'all sales summary'!$B$2:$B$2047,'Overall sales (all sales)'!I$1)</f>
        <v>1.02872005950874</v>
      </c>
      <c r="J56" s="6">
        <f>SUMIFS('all sales summary'!$C$2:$C$2047,'all sales summary'!$A$2:$A$2047,'Overall sales (all sales)'!$A56,'all sales summary'!$B$2:$B$2047,'Overall sales (all sales)'!J$1)</f>
        <v>0.949997886944143</v>
      </c>
      <c r="K56" s="6">
        <f>SUMIFS('all sales summary'!$C$2:$C$2047,'all sales summary'!$A$2:$A$2047,'Overall sales (all sales)'!$A56,'all sales summary'!$B$2:$B$2047,'Overall sales (all sales)'!K$1)</f>
        <v>1.02308305779182</v>
      </c>
      <c r="L56" s="6">
        <f>SUMIFS('all sales summary'!$C$2:$C$2047,'all sales summary'!$A$2:$A$2047,'Overall sales (all sales)'!$A56,'all sales summary'!$B$2:$B$2047,'Overall sales (all sales)'!L$1)</f>
        <v>1.0749796723348299</v>
      </c>
      <c r="M56" s="6">
        <f>SUMIFS('all sales summary'!$C$2:$C$2047,'all sales summary'!$A$2:$A$2047,'Overall sales (all sales)'!$A56,'all sales summary'!$B$2:$B$2047,'Overall sales (all sales)'!M$1)</f>
        <v>1.1679036775020499</v>
      </c>
      <c r="N56" s="6">
        <f>SUMIFS('all sales summary'!$C$2:$C$2047,'all sales summary'!$A$2:$A$2047,'Overall sales (all sales)'!$A56,'all sales summary'!$B$2:$B$2047,'Overall sales (all sales)'!N$1)</f>
        <v>0.92100241585979203</v>
      </c>
      <c r="O56" s="6">
        <f>SUMIFS('all sales summary'!$C$2:$C$2047,'all sales summary'!$A$2:$A$2047,'Overall sales (all sales)'!$A56,'all sales summary'!$B$2:$B$2047,'Overall sales (all sales)'!O$1)</f>
        <v>0.92080640295680405</v>
      </c>
      <c r="P56" s="6">
        <f>SUMIFS('all sales summary'!$C$2:$C$2047,'all sales summary'!$A$2:$A$2047,'Overall sales (all sales)'!$A56,'all sales summary'!$B$2:$B$2047,'Overall sales (all sales)'!P$1)</f>
        <v>0.87948894294485302</v>
      </c>
      <c r="Q56" s="6">
        <f>SUMIFS('all sales summary'!$C$2:$C$2047,'all sales summary'!$A$2:$A$2047,'Overall sales (all sales)'!$A56,'all sales summary'!$B$2:$B$2047,'Overall sales (all sales)'!Q$1)</f>
        <v>0.57856587951590599</v>
      </c>
      <c r="R56" s="6">
        <f>SUMIFS('all sales summary'!$C$2:$C$2047,'all sales summary'!$A$2:$A$2047,'Overall sales (all sales)'!$A56,'all sales summary'!$B$2:$B$2047,'Overall sales (all sales)'!R$1)</f>
        <v>0.71107245432025801</v>
      </c>
      <c r="S56" s="6">
        <f>SUMIFS('all sales summary'!$C$2:$C$2047,'all sales summary'!$A$2:$A$2047,'Overall sales (all sales)'!$A56,'all sales summary'!$B$2:$B$2047,'Overall sales (all sales)'!S$1)</f>
        <v>0.80523294592721095</v>
      </c>
      <c r="T56" s="6">
        <f>SUMIFS('all sales summary'!$C$2:$C$2047,'all sales summary'!$A$2:$A$2047,'Overall sales (all sales)'!$A56,'all sales summary'!$B$2:$B$2047,'Overall sales (all sales)'!T$1)</f>
        <v>1.0245414464246301</v>
      </c>
      <c r="U56" s="6">
        <f>SUMIFS('all sales summary'!$C$2:$C$2047,'all sales summary'!$A$2:$A$2047,'Overall sales (all sales)'!$A56,'all sales summary'!$B$2:$B$2047,'Overall sales (all sales)'!U$1)</f>
        <v>1.1218742941192701</v>
      </c>
      <c r="V56" s="6">
        <f>SUMIFS('all sales summary'!$C$2:$C$2047,'all sales summary'!$A$2:$A$2047,'Overall sales (all sales)'!$A56,'all sales summary'!$B$2:$B$2047,'Overall sales (all sales)'!V$1)</f>
        <v>1.0664447502297101</v>
      </c>
      <c r="W56" s="6">
        <f>SUMIFS('all sales summary'!$C$2:$C$2047,'all sales summary'!$A$2:$A$2047,'Overall sales (all sales)'!$A56,'all sales summary'!$B$2:$B$2047,'Overall sales (all sales)'!W$1)</f>
        <v>0.95234463045782503</v>
      </c>
      <c r="X56" s="6">
        <f>SUMIFS('all sales summary'!$C$2:$C$2047,'all sales summary'!$A$2:$A$2047,'Overall sales (all sales)'!$A56,'all sales summary'!$B$2:$B$2047,'Overall sales (all sales)'!X$1)</f>
        <v>1.01307126390908</v>
      </c>
      <c r="Y56" s="6">
        <f>SUMIFS('all sales summary'!$C$2:$C$2047,'all sales summary'!$A$2:$A$2047,'Overall sales (all sales)'!$A56,'all sales summary'!$B$2:$B$2047,'Overall sales (all sales)'!Y$1)</f>
        <v>1.0257982297313599</v>
      </c>
      <c r="Z56" s="6">
        <f>SUMIFS('all sales summary'!$C$2:$C$2047,'all sales summary'!$A$2:$A$2047,'Overall sales (all sales)'!$A56,'all sales summary'!$B$2:$B$2047,'Overall sales (all sales)'!Z$1)</f>
        <v>0.65703430461589596</v>
      </c>
      <c r="AA56" s="6">
        <f>SUMIFS('all sales summary'!$C$2:$C$2047,'all sales summary'!$A$2:$A$2047,'Overall sales (all sales)'!$A56,'all sales summary'!$B$2:$B$2047,'Overall sales (all sales)'!AA$1)</f>
        <v>0.65613161156260003</v>
      </c>
      <c r="AB56" s="6">
        <f>SUMIFS('all sales summary'!$C$2:$C$2047,'all sales summary'!$A$2:$A$2047,'Overall sales (all sales)'!$A56,'all sales summary'!$B$2:$B$2047,'Overall sales (all sales)'!AB$1)</f>
        <v>0.83637673023039705</v>
      </c>
      <c r="AC56" s="6">
        <f>SUMIFS('all sales summary'!$C$2:$C$2047,'all sales summary'!$A$2:$A$2047,'Overall sales (all sales)'!$A56,'all sales summary'!$B$2:$B$2047,'Overall sales (all sales)'!AC$1)</f>
        <v>1.02610239785848</v>
      </c>
      <c r="AD56" s="6">
        <f>SUMIFS('all sales summary'!$C$2:$C$2047,'all sales summary'!$A$2:$A$2047,'Overall sales (all sales)'!$A56,'all sales summary'!$B$2:$B$2047,'Overall sales (all sales)'!AD$1)</f>
        <v>1.1510996609329001</v>
      </c>
      <c r="AE56" s="6">
        <f>SUMIFS('all sales summary'!$C$2:$C$2047,'all sales summary'!$A$2:$A$2047,'Overall sales (all sales)'!$A56,'all sales summary'!$B$2:$B$2047,'Overall sales (all sales)'!AE$1)</f>
        <v>1.1510231400350499</v>
      </c>
      <c r="AF56" s="6">
        <f>SUMIFS('all sales summary'!$C$2:$C$2047,'all sales summary'!$A$2:$A$2047,'Overall sales (all sales)'!$A56,'all sales summary'!$B$2:$B$2047,'Overall sales (all sales)'!AF$1)</f>
        <v>1.2181454584445499</v>
      </c>
      <c r="AG56" s="6">
        <f>SUMIFS('all sales summary'!$C$2:$C$2047,'all sales summary'!$A$2:$A$2047,'Overall sales (all sales)'!$A56,'all sales summary'!$B$2:$B$2047,'Overall sales (all sales)'!AG$1)</f>
        <v>1.2159468500451001</v>
      </c>
      <c r="AH56" s="6">
        <f>SUMIFS('all sales summary'!$C$2:$C$2047,'all sales summary'!$A$2:$A$2047,'Overall sales (all sales)'!$A56,'all sales summary'!$B$2:$B$2047,'Overall sales (all sales)'!AH$1)</f>
        <v>1.1762946026825301</v>
      </c>
      <c r="AK56" t="s">
        <v>49</v>
      </c>
      <c r="AL56" s="6">
        <v>0.90840795469204705</v>
      </c>
    </row>
    <row r="57" spans="1:38" x14ac:dyDescent="0.3">
      <c r="A57" s="5" t="s">
        <v>62</v>
      </c>
      <c r="B57" s="6">
        <f>SUMIFS('all sales summary'!$C$2:$C$2047,'all sales summary'!$A$2:$A$2047,'Overall sales (all sales)'!$A57,'all sales summary'!$B$2:$B$2047,'Overall sales (all sales)'!B$1)</f>
        <v>0.85047664861486305</v>
      </c>
      <c r="C57" s="6">
        <f>SUMIFS('all sales summary'!$C$2:$C$2047,'all sales summary'!$A$2:$A$2047,'Overall sales (all sales)'!$A57,'all sales summary'!$B$2:$B$2047,'Overall sales (all sales)'!C$1)</f>
        <v>0.85880868399046195</v>
      </c>
      <c r="D57" s="6">
        <f>SUMIFS('all sales summary'!$C$2:$C$2047,'all sales summary'!$A$2:$A$2047,'Overall sales (all sales)'!$A57,'all sales summary'!$B$2:$B$2047,'Overall sales (all sales)'!D$1)</f>
        <v>1.05444197664104</v>
      </c>
      <c r="E57" s="6">
        <f>SUMIFS('all sales summary'!$C$2:$C$2047,'all sales summary'!$A$2:$A$2047,'Overall sales (all sales)'!$A57,'all sales summary'!$B$2:$B$2047,'Overall sales (all sales)'!E$1)</f>
        <v>0.98806073569785602</v>
      </c>
      <c r="F57" s="6">
        <f>SUMIFS('all sales summary'!$C$2:$C$2047,'all sales summary'!$A$2:$A$2047,'Overall sales (all sales)'!$A57,'all sales summary'!$B$2:$B$2047,'Overall sales (all sales)'!F$1)</f>
        <v>1.0308960396195801</v>
      </c>
      <c r="G57" s="6">
        <f>SUMIFS('all sales summary'!$C$2:$C$2047,'all sales summary'!$A$2:$A$2047,'Overall sales (all sales)'!$A57,'all sales summary'!$B$2:$B$2047,'Overall sales (all sales)'!G$1)</f>
        <v>0.99955986941185004</v>
      </c>
      <c r="H57" s="6">
        <f>SUMIFS('all sales summary'!$C$2:$C$2047,'all sales summary'!$A$2:$A$2047,'Overall sales (all sales)'!$A57,'all sales summary'!$B$2:$B$2047,'Overall sales (all sales)'!H$1)</f>
        <v>1.0362971803899499</v>
      </c>
      <c r="I57" s="6">
        <f>SUMIFS('all sales summary'!$C$2:$C$2047,'all sales summary'!$A$2:$A$2047,'Overall sales (all sales)'!$A57,'all sales summary'!$B$2:$B$2047,'Overall sales (all sales)'!I$1)</f>
        <v>1.0339271402363099</v>
      </c>
      <c r="J57" s="6">
        <f>SUMIFS('all sales summary'!$C$2:$C$2047,'all sales summary'!$A$2:$A$2047,'Overall sales (all sales)'!$A57,'all sales summary'!$B$2:$B$2047,'Overall sales (all sales)'!J$1)</f>
        <v>0.93594439236775395</v>
      </c>
      <c r="K57" s="6">
        <f>SUMIFS('all sales summary'!$C$2:$C$2047,'all sales summary'!$A$2:$A$2047,'Overall sales (all sales)'!$A57,'all sales summary'!$B$2:$B$2047,'Overall sales (all sales)'!K$1)</f>
        <v>1.0173138230455701</v>
      </c>
      <c r="L57" s="6">
        <f>SUMIFS('all sales summary'!$C$2:$C$2047,'all sales summary'!$A$2:$A$2047,'Overall sales (all sales)'!$A57,'all sales summary'!$B$2:$B$2047,'Overall sales (all sales)'!L$1)</f>
        <v>1.0654193660783899</v>
      </c>
      <c r="M57" s="6">
        <f>SUMIFS('all sales summary'!$C$2:$C$2047,'all sales summary'!$A$2:$A$2047,'Overall sales (all sales)'!$A57,'all sales summary'!$B$2:$B$2047,'Overall sales (all sales)'!M$1)</f>
        <v>1.1288541439063799</v>
      </c>
      <c r="N57" s="6">
        <f>SUMIFS('all sales summary'!$C$2:$C$2047,'all sales summary'!$A$2:$A$2047,'Overall sales (all sales)'!$A57,'all sales summary'!$B$2:$B$2047,'Overall sales (all sales)'!N$1)</f>
        <v>0.90956579904401802</v>
      </c>
      <c r="O57" s="6">
        <f>SUMIFS('all sales summary'!$C$2:$C$2047,'all sales summary'!$A$2:$A$2047,'Overall sales (all sales)'!$A57,'all sales summary'!$B$2:$B$2047,'Overall sales (all sales)'!O$1)</f>
        <v>0.89839337215251103</v>
      </c>
      <c r="P57" s="6">
        <f>SUMIFS('all sales summary'!$C$2:$C$2047,'all sales summary'!$A$2:$A$2047,'Overall sales (all sales)'!$A57,'all sales summary'!$B$2:$B$2047,'Overall sales (all sales)'!P$1)</f>
        <v>0.81128195968003103</v>
      </c>
      <c r="Q57" s="6">
        <f>SUMIFS('all sales summary'!$C$2:$C$2047,'all sales summary'!$A$2:$A$2047,'Overall sales (all sales)'!$A57,'all sales summary'!$B$2:$B$2047,'Overall sales (all sales)'!Q$1)</f>
        <v>0.46597878028841799</v>
      </c>
      <c r="R57" s="6">
        <f>SUMIFS('all sales summary'!$C$2:$C$2047,'all sales summary'!$A$2:$A$2047,'Overall sales (all sales)'!$A57,'all sales summary'!$B$2:$B$2047,'Overall sales (all sales)'!R$1)</f>
        <v>0.60742363988240999</v>
      </c>
      <c r="S57" s="6">
        <f>SUMIFS('all sales summary'!$C$2:$C$2047,'all sales summary'!$A$2:$A$2047,'Overall sales (all sales)'!$A57,'all sales summary'!$B$2:$B$2047,'Overall sales (all sales)'!S$1)</f>
        <v>0.778704146009079</v>
      </c>
      <c r="T57" s="6">
        <f>SUMIFS('all sales summary'!$C$2:$C$2047,'all sales summary'!$A$2:$A$2047,'Overall sales (all sales)'!$A57,'all sales summary'!$B$2:$B$2047,'Overall sales (all sales)'!T$1)</f>
        <v>0.87937650442897097</v>
      </c>
      <c r="U57" s="6">
        <f>SUMIFS('all sales summary'!$C$2:$C$2047,'all sales summary'!$A$2:$A$2047,'Overall sales (all sales)'!$A57,'all sales summary'!$B$2:$B$2047,'Overall sales (all sales)'!U$1)</f>
        <v>0.90394586845834202</v>
      </c>
      <c r="V57" s="6">
        <f>SUMIFS('all sales summary'!$C$2:$C$2047,'all sales summary'!$A$2:$A$2047,'Overall sales (all sales)'!$A57,'all sales summary'!$B$2:$B$2047,'Overall sales (all sales)'!V$1)</f>
        <v>0.90147678051672298</v>
      </c>
      <c r="W57" s="6">
        <f>SUMIFS('all sales summary'!$C$2:$C$2047,'all sales summary'!$A$2:$A$2047,'Overall sales (all sales)'!$A57,'all sales summary'!$B$2:$B$2047,'Overall sales (all sales)'!W$1)</f>
        <v>0.94041426693829799</v>
      </c>
      <c r="X57" s="6">
        <f>SUMIFS('all sales summary'!$C$2:$C$2047,'all sales summary'!$A$2:$A$2047,'Overall sales (all sales)'!$A57,'all sales summary'!$B$2:$B$2047,'Overall sales (all sales)'!X$1)</f>
        <v>0.77481117149373302</v>
      </c>
      <c r="Y57" s="6">
        <f>SUMIFS('all sales summary'!$C$2:$C$2047,'all sales summary'!$A$2:$A$2047,'Overall sales (all sales)'!$A57,'all sales summary'!$B$2:$B$2047,'Overall sales (all sales)'!Y$1)</f>
        <v>1.03061644337224</v>
      </c>
      <c r="Z57" s="6">
        <f>SUMIFS('all sales summary'!$C$2:$C$2047,'all sales summary'!$A$2:$A$2047,'Overall sales (all sales)'!$A57,'all sales summary'!$B$2:$B$2047,'Overall sales (all sales)'!Z$1)</f>
        <v>0.578086061551773</v>
      </c>
      <c r="AA57" s="6">
        <f>SUMIFS('all sales summary'!$C$2:$C$2047,'all sales summary'!$A$2:$A$2047,'Overall sales (all sales)'!$A57,'all sales summary'!$B$2:$B$2047,'Overall sales (all sales)'!AA$1)</f>
        <v>0.59913932658522495</v>
      </c>
      <c r="AB57" s="6">
        <f>SUMIFS('all sales summary'!$C$2:$C$2047,'all sales summary'!$A$2:$A$2047,'Overall sales (all sales)'!$A57,'all sales summary'!$B$2:$B$2047,'Overall sales (all sales)'!AB$1)</f>
        <v>0.71794699145200702</v>
      </c>
      <c r="AC57" s="6">
        <f>SUMIFS('all sales summary'!$C$2:$C$2047,'all sales summary'!$A$2:$A$2047,'Overall sales (all sales)'!$A57,'all sales summary'!$B$2:$B$2047,'Overall sales (all sales)'!AC$1)</f>
        <v>0.87553289215278896</v>
      </c>
      <c r="AD57" s="6">
        <f>SUMIFS('all sales summary'!$C$2:$C$2047,'all sales summary'!$A$2:$A$2047,'Overall sales (all sales)'!$A57,'all sales summary'!$B$2:$B$2047,'Overall sales (all sales)'!AD$1)</f>
        <v>0.99159060441541402</v>
      </c>
      <c r="AE57" s="6">
        <f>SUMIFS('all sales summary'!$C$2:$C$2047,'all sales summary'!$A$2:$A$2047,'Overall sales (all sales)'!$A57,'all sales summary'!$B$2:$B$2047,'Overall sales (all sales)'!AE$1)</f>
        <v>0.953471916633442</v>
      </c>
      <c r="AF57" s="6">
        <f>SUMIFS('all sales summary'!$C$2:$C$2047,'all sales summary'!$A$2:$A$2047,'Overall sales (all sales)'!$A57,'all sales summary'!$B$2:$B$2047,'Overall sales (all sales)'!AF$1)</f>
        <v>1.04067916135542</v>
      </c>
      <c r="AG57" s="6">
        <f>SUMIFS('all sales summary'!$C$2:$C$2047,'all sales summary'!$A$2:$A$2047,'Overall sales (all sales)'!$A57,'all sales summary'!$B$2:$B$2047,'Overall sales (all sales)'!AG$1)</f>
        <v>1.0033574827168501</v>
      </c>
      <c r="AH57" s="6">
        <f>SUMIFS('all sales summary'!$C$2:$C$2047,'all sales summary'!$A$2:$A$2047,'Overall sales (all sales)'!$A57,'all sales summary'!$B$2:$B$2047,'Overall sales (all sales)'!AH$1)</f>
        <v>0.99025208369809703</v>
      </c>
      <c r="AK57" t="s">
        <v>56</v>
      </c>
      <c r="AL57" s="6">
        <v>0.89215995116372604</v>
      </c>
    </row>
    <row r="58" spans="1:38" x14ac:dyDescent="0.3">
      <c r="A58" s="5" t="s">
        <v>63</v>
      </c>
      <c r="B58" s="6">
        <f>SUMIFS('all sales summary'!$C$2:$C$2047,'all sales summary'!$A$2:$A$2047,'Overall sales (all sales)'!$A58,'all sales summary'!$B$2:$B$2047,'Overall sales (all sales)'!B$1)</f>
        <v>0.82820879703261097</v>
      </c>
      <c r="C58" s="6">
        <f>SUMIFS('all sales summary'!$C$2:$C$2047,'all sales summary'!$A$2:$A$2047,'Overall sales (all sales)'!$A58,'all sales summary'!$B$2:$B$2047,'Overall sales (all sales)'!C$1)</f>
        <v>0.86291714675746201</v>
      </c>
      <c r="D58" s="6">
        <f>SUMIFS('all sales summary'!$C$2:$C$2047,'all sales summary'!$A$2:$A$2047,'Overall sales (all sales)'!$A58,'all sales summary'!$B$2:$B$2047,'Overall sales (all sales)'!D$1)</f>
        <v>1.0066680873239</v>
      </c>
      <c r="E58" s="6">
        <f>SUMIFS('all sales summary'!$C$2:$C$2047,'all sales summary'!$A$2:$A$2047,'Overall sales (all sales)'!$A58,'all sales summary'!$B$2:$B$2047,'Overall sales (all sales)'!E$1)</f>
        <v>0.97625144819186205</v>
      </c>
      <c r="F58" s="6">
        <f>SUMIFS('all sales summary'!$C$2:$C$2047,'all sales summary'!$A$2:$A$2047,'Overall sales (all sales)'!$A58,'all sales summary'!$B$2:$B$2047,'Overall sales (all sales)'!F$1)</f>
        <v>1.01953798754269</v>
      </c>
      <c r="G58" s="6">
        <f>SUMIFS('all sales summary'!$C$2:$C$2047,'all sales summary'!$A$2:$A$2047,'Overall sales (all sales)'!$A58,'all sales summary'!$B$2:$B$2047,'Overall sales (all sales)'!G$1)</f>
        <v>0.96881254463827704</v>
      </c>
      <c r="H58" s="6">
        <f>SUMIFS('all sales summary'!$C$2:$C$2047,'all sales summary'!$A$2:$A$2047,'Overall sales (all sales)'!$A58,'all sales summary'!$B$2:$B$2047,'Overall sales (all sales)'!H$1)</f>
        <v>1.02262802853697</v>
      </c>
      <c r="I58" s="6">
        <f>SUMIFS('all sales summary'!$C$2:$C$2047,'all sales summary'!$A$2:$A$2047,'Overall sales (all sales)'!$A58,'all sales summary'!$B$2:$B$2047,'Overall sales (all sales)'!I$1)</f>
        <v>1.0147433624362101</v>
      </c>
      <c r="J58" s="6">
        <f>SUMIFS('all sales summary'!$C$2:$C$2047,'all sales summary'!$A$2:$A$2047,'Overall sales (all sales)'!$A58,'all sales summary'!$B$2:$B$2047,'Overall sales (all sales)'!J$1)</f>
        <v>0.94692543660911199</v>
      </c>
      <c r="K58" s="6">
        <f>SUMIFS('all sales summary'!$C$2:$C$2047,'all sales summary'!$A$2:$A$2047,'Overall sales (all sales)'!$A58,'all sales summary'!$B$2:$B$2047,'Overall sales (all sales)'!K$1)</f>
        <v>0.99143250802835803</v>
      </c>
      <c r="L58" s="6">
        <f>SUMIFS('all sales summary'!$C$2:$C$2047,'all sales summary'!$A$2:$A$2047,'Overall sales (all sales)'!$A58,'all sales summary'!$B$2:$B$2047,'Overall sales (all sales)'!L$1)</f>
        <v>1.08374599502101</v>
      </c>
      <c r="M58" s="6">
        <f>SUMIFS('all sales summary'!$C$2:$C$2047,'all sales summary'!$A$2:$A$2047,'Overall sales (all sales)'!$A58,'all sales summary'!$B$2:$B$2047,'Overall sales (all sales)'!M$1)</f>
        <v>1.2781286578815401</v>
      </c>
      <c r="N58" s="6">
        <f>SUMIFS('all sales summary'!$C$2:$C$2047,'all sales summary'!$A$2:$A$2047,'Overall sales (all sales)'!$A58,'all sales summary'!$B$2:$B$2047,'Overall sales (all sales)'!N$1)</f>
        <v>0.89434757098577</v>
      </c>
      <c r="O58" s="6">
        <f>SUMIFS('all sales summary'!$C$2:$C$2047,'all sales summary'!$A$2:$A$2047,'Overall sales (all sales)'!$A58,'all sales summary'!$B$2:$B$2047,'Overall sales (all sales)'!O$1)</f>
        <v>0.91383353008916002</v>
      </c>
      <c r="P58" s="6">
        <f>SUMIFS('all sales summary'!$C$2:$C$2047,'all sales summary'!$A$2:$A$2047,'Overall sales (all sales)'!$A58,'all sales summary'!$B$2:$B$2047,'Overall sales (all sales)'!P$1)</f>
        <v>0.83547370940854104</v>
      </c>
      <c r="Q58" s="6">
        <f>SUMIFS('all sales summary'!$C$2:$C$2047,'all sales summary'!$A$2:$A$2047,'Overall sales (all sales)'!$A58,'all sales summary'!$B$2:$B$2047,'Overall sales (all sales)'!Q$1)</f>
        <v>0.52149773390281795</v>
      </c>
      <c r="R58" s="6">
        <f>SUMIFS('all sales summary'!$C$2:$C$2047,'all sales summary'!$A$2:$A$2047,'Overall sales (all sales)'!$A58,'all sales summary'!$B$2:$B$2047,'Overall sales (all sales)'!R$1)</f>
        <v>0.64937814127983795</v>
      </c>
      <c r="S58" s="6">
        <f>SUMIFS('all sales summary'!$C$2:$C$2047,'all sales summary'!$A$2:$A$2047,'Overall sales (all sales)'!$A58,'all sales summary'!$B$2:$B$2047,'Overall sales (all sales)'!S$1)</f>
        <v>0.79982283315550995</v>
      </c>
      <c r="T58" s="6">
        <f>SUMIFS('all sales summary'!$C$2:$C$2047,'all sales summary'!$A$2:$A$2047,'Overall sales (all sales)'!$A58,'all sales summary'!$B$2:$B$2047,'Overall sales (all sales)'!T$1)</f>
        <v>0.95750549759310899</v>
      </c>
      <c r="U58" s="6">
        <f>SUMIFS('all sales summary'!$C$2:$C$2047,'all sales summary'!$A$2:$A$2047,'Overall sales (all sales)'!$A58,'all sales summary'!$B$2:$B$2047,'Overall sales (all sales)'!U$1)</f>
        <v>0.99935371977249399</v>
      </c>
      <c r="V58" s="6">
        <f>SUMIFS('all sales summary'!$C$2:$C$2047,'all sales summary'!$A$2:$A$2047,'Overall sales (all sales)'!$A58,'all sales summary'!$B$2:$B$2047,'Overall sales (all sales)'!V$1)</f>
        <v>0.94406819583770796</v>
      </c>
      <c r="W58" s="6">
        <f>SUMIFS('all sales summary'!$C$2:$C$2047,'all sales summary'!$A$2:$A$2047,'Overall sales (all sales)'!$A58,'all sales summary'!$B$2:$B$2047,'Overall sales (all sales)'!W$1)</f>
        <v>1.01447501709006</v>
      </c>
      <c r="X58" s="6">
        <f>SUMIFS('all sales summary'!$C$2:$C$2047,'all sales summary'!$A$2:$A$2047,'Overall sales (all sales)'!$A58,'all sales summary'!$B$2:$B$2047,'Overall sales (all sales)'!X$1)</f>
        <v>0.75795058908438595</v>
      </c>
      <c r="Y58" s="6">
        <f>SUMIFS('all sales summary'!$C$2:$C$2047,'all sales summary'!$A$2:$A$2047,'Overall sales (all sales)'!$A58,'all sales summary'!$B$2:$B$2047,'Overall sales (all sales)'!Y$1)</f>
        <v>1.2217812203834899</v>
      </c>
      <c r="Z58" s="6">
        <f>SUMIFS('all sales summary'!$C$2:$C$2047,'all sales summary'!$A$2:$A$2047,'Overall sales (all sales)'!$A58,'all sales summary'!$B$2:$B$2047,'Overall sales (all sales)'!Z$1)</f>
        <v>0.60729935828620096</v>
      </c>
      <c r="AA58" s="6">
        <f>SUMIFS('all sales summary'!$C$2:$C$2047,'all sales summary'!$A$2:$A$2047,'Overall sales (all sales)'!$A58,'all sales summary'!$B$2:$B$2047,'Overall sales (all sales)'!AA$1)</f>
        <v>0.60872029338112599</v>
      </c>
      <c r="AB58" s="6">
        <f>SUMIFS('all sales summary'!$C$2:$C$2047,'all sales summary'!$A$2:$A$2047,'Overall sales (all sales)'!$A58,'all sales summary'!$B$2:$B$2047,'Overall sales (all sales)'!AB$1)</f>
        <v>0.76170807944363195</v>
      </c>
      <c r="AC58" s="6">
        <f>SUMIFS('all sales summary'!$C$2:$C$2047,'all sales summary'!$A$2:$A$2047,'Overall sales (all sales)'!$A58,'all sales summary'!$B$2:$B$2047,'Overall sales (all sales)'!AC$1)</f>
        <v>0.94257639109159397</v>
      </c>
      <c r="AD58" s="6">
        <f>SUMIFS('all sales summary'!$C$2:$C$2047,'all sales summary'!$A$2:$A$2047,'Overall sales (all sales)'!$A58,'all sales summary'!$B$2:$B$2047,'Overall sales (all sales)'!AD$1)</f>
        <v>1.0557531414513801</v>
      </c>
      <c r="AE58" s="6">
        <f>SUMIFS('all sales summary'!$C$2:$C$2047,'all sales summary'!$A$2:$A$2047,'Overall sales (all sales)'!$A58,'all sales summary'!$B$2:$B$2047,'Overall sales (all sales)'!AE$1)</f>
        <v>1.01007937263627</v>
      </c>
      <c r="AF58" s="6">
        <f>SUMIFS('all sales summary'!$C$2:$C$2047,'all sales summary'!$A$2:$A$2047,'Overall sales (all sales)'!$A58,'all sales summary'!$B$2:$B$2047,'Overall sales (all sales)'!AF$1)</f>
        <v>1.0854554531402201</v>
      </c>
      <c r="AG58" s="6">
        <f>SUMIFS('all sales summary'!$C$2:$C$2047,'all sales summary'!$A$2:$A$2047,'Overall sales (all sales)'!$A58,'all sales summary'!$B$2:$B$2047,'Overall sales (all sales)'!AG$1)</f>
        <v>1.10546956453708</v>
      </c>
      <c r="AH58" s="6">
        <f>SUMIFS('all sales summary'!$C$2:$C$2047,'all sales summary'!$A$2:$A$2047,'Overall sales (all sales)'!$A58,'all sales summary'!$B$2:$B$2047,'Overall sales (all sales)'!AH$1)</f>
        <v>1.0095300902364399</v>
      </c>
      <c r="AK58" t="s">
        <v>8</v>
      </c>
      <c r="AL58" s="6">
        <v>0.87174262723308404</v>
      </c>
    </row>
    <row r="59" spans="1:38" x14ac:dyDescent="0.3">
      <c r="A59" s="5" t="s">
        <v>64</v>
      </c>
      <c r="B59" s="6">
        <f>SUMIFS('all sales summary'!$C$2:$C$2047,'all sales summary'!$A$2:$A$2047,'Overall sales (all sales)'!$A59,'all sales summary'!$B$2:$B$2047,'Overall sales (all sales)'!B$1)</f>
        <v>0.88628213203490203</v>
      </c>
      <c r="C59" s="6">
        <f>SUMIFS('all sales summary'!$C$2:$C$2047,'all sales summary'!$A$2:$A$2047,'Overall sales (all sales)'!$A59,'all sales summary'!$B$2:$B$2047,'Overall sales (all sales)'!C$1)</f>
        <v>0.89327308730408395</v>
      </c>
      <c r="D59" s="6">
        <f>SUMIFS('all sales summary'!$C$2:$C$2047,'all sales summary'!$A$2:$A$2047,'Overall sales (all sales)'!$A59,'all sales summary'!$B$2:$B$2047,'Overall sales (all sales)'!D$1)</f>
        <v>1.0289464970451301</v>
      </c>
      <c r="E59" s="6">
        <f>SUMIFS('all sales summary'!$C$2:$C$2047,'all sales summary'!$A$2:$A$2047,'Overall sales (all sales)'!$A59,'all sales summary'!$B$2:$B$2047,'Overall sales (all sales)'!E$1)</f>
        <v>1.01354229761796</v>
      </c>
      <c r="F59" s="6">
        <f>SUMIFS('all sales summary'!$C$2:$C$2047,'all sales summary'!$A$2:$A$2047,'Overall sales (all sales)'!$A59,'all sales summary'!$B$2:$B$2047,'Overall sales (all sales)'!F$1)</f>
        <v>1.02832102046573</v>
      </c>
      <c r="G59" s="6">
        <f>SUMIFS('all sales summary'!$C$2:$C$2047,'all sales summary'!$A$2:$A$2047,'Overall sales (all sales)'!$A59,'all sales summary'!$B$2:$B$2047,'Overall sales (all sales)'!G$1)</f>
        <v>0.99762279476997295</v>
      </c>
      <c r="H59" s="6">
        <f>SUMIFS('all sales summary'!$C$2:$C$2047,'all sales summary'!$A$2:$A$2047,'Overall sales (all sales)'!$A59,'all sales summary'!$B$2:$B$2047,'Overall sales (all sales)'!H$1)</f>
        <v>1.0138939091947501</v>
      </c>
      <c r="I59" s="6">
        <f>SUMIFS('all sales summary'!$C$2:$C$2047,'all sales summary'!$A$2:$A$2047,'Overall sales (all sales)'!$A59,'all sales summary'!$B$2:$B$2047,'Overall sales (all sales)'!I$1)</f>
        <v>1.05078685634532</v>
      </c>
      <c r="J59" s="6">
        <f>SUMIFS('all sales summary'!$C$2:$C$2047,'all sales summary'!$A$2:$A$2047,'Overall sales (all sales)'!$A59,'all sales summary'!$B$2:$B$2047,'Overall sales (all sales)'!J$1)</f>
        <v>0.949010133288124</v>
      </c>
      <c r="K59" s="6">
        <f>SUMIFS('all sales summary'!$C$2:$C$2047,'all sales summary'!$A$2:$A$2047,'Overall sales (all sales)'!$A59,'all sales summary'!$B$2:$B$2047,'Overall sales (all sales)'!K$1)</f>
        <v>1.0308303424292899</v>
      </c>
      <c r="L59" s="6">
        <f>SUMIFS('all sales summary'!$C$2:$C$2047,'all sales summary'!$A$2:$A$2047,'Overall sales (all sales)'!$A59,'all sales summary'!$B$2:$B$2047,'Overall sales (all sales)'!L$1)</f>
        <v>1.0243875750807501</v>
      </c>
      <c r="M59" s="6">
        <f>SUMIFS('all sales summary'!$C$2:$C$2047,'all sales summary'!$A$2:$A$2047,'Overall sales (all sales)'!$A59,'all sales summary'!$B$2:$B$2047,'Overall sales (all sales)'!M$1)</f>
        <v>1.0831033544239901</v>
      </c>
      <c r="N59" s="6">
        <f>SUMIFS('all sales summary'!$C$2:$C$2047,'all sales summary'!$A$2:$A$2047,'Overall sales (all sales)'!$A59,'all sales summary'!$B$2:$B$2047,'Overall sales (all sales)'!N$1)</f>
        <v>0.95149504434037702</v>
      </c>
      <c r="O59" s="6">
        <f>SUMIFS('all sales summary'!$C$2:$C$2047,'all sales summary'!$A$2:$A$2047,'Overall sales (all sales)'!$A59,'all sales summary'!$B$2:$B$2047,'Overall sales (all sales)'!O$1)</f>
        <v>0.94447192733130303</v>
      </c>
      <c r="P59" s="6">
        <f>SUMIFS('all sales summary'!$C$2:$C$2047,'all sales summary'!$A$2:$A$2047,'Overall sales (all sales)'!$A59,'all sales summary'!$B$2:$B$2047,'Overall sales (all sales)'!P$1)</f>
        <v>0.94041513546542199</v>
      </c>
      <c r="Q59" s="6">
        <f>SUMIFS('all sales summary'!$C$2:$C$2047,'all sales summary'!$A$2:$A$2047,'Overall sales (all sales)'!$A59,'all sales summary'!$B$2:$B$2047,'Overall sales (all sales)'!Q$1)</f>
        <v>0.65336815103371004</v>
      </c>
      <c r="R59" s="6">
        <f>SUMIFS('all sales summary'!$C$2:$C$2047,'all sales summary'!$A$2:$A$2047,'Overall sales (all sales)'!$A59,'all sales summary'!$B$2:$B$2047,'Overall sales (all sales)'!R$1)</f>
        <v>0.80654905832216295</v>
      </c>
      <c r="S59" s="6">
        <f>SUMIFS('all sales summary'!$C$2:$C$2047,'all sales summary'!$A$2:$A$2047,'Overall sales (all sales)'!$A59,'all sales summary'!$B$2:$B$2047,'Overall sales (all sales)'!S$1)</f>
        <v>0.97739097607337599</v>
      </c>
      <c r="T59" s="6">
        <f>SUMIFS('all sales summary'!$C$2:$C$2047,'all sales summary'!$A$2:$A$2047,'Overall sales (all sales)'!$A59,'all sales summary'!$B$2:$B$2047,'Overall sales (all sales)'!T$1)</f>
        <v>1.07760412539075</v>
      </c>
      <c r="U59" s="6">
        <f>SUMIFS('all sales summary'!$C$2:$C$2047,'all sales summary'!$A$2:$A$2047,'Overall sales (all sales)'!$A59,'all sales summary'!$B$2:$B$2047,'Overall sales (all sales)'!U$1)</f>
        <v>1.08916739629153</v>
      </c>
      <c r="V59" s="6">
        <f>SUMIFS('all sales summary'!$C$2:$C$2047,'all sales summary'!$A$2:$A$2047,'Overall sales (all sales)'!$A59,'all sales summary'!$B$2:$B$2047,'Overall sales (all sales)'!V$1)</f>
        <v>1.08865784767611</v>
      </c>
      <c r="W59" s="6">
        <f>SUMIFS('all sales summary'!$C$2:$C$2047,'all sales summary'!$A$2:$A$2047,'Overall sales (all sales)'!$A59,'all sales summary'!$B$2:$B$2047,'Overall sales (all sales)'!W$1)</f>
        <v>1.11660056875665</v>
      </c>
      <c r="X59" s="6">
        <f>SUMIFS('all sales summary'!$C$2:$C$2047,'all sales summary'!$A$2:$A$2047,'Overall sales (all sales)'!$A59,'all sales summary'!$B$2:$B$2047,'Overall sales (all sales)'!X$1)</f>
        <v>0.90833858506777398</v>
      </c>
      <c r="Y59" s="6">
        <f>SUMIFS('all sales summary'!$C$2:$C$2047,'all sales summary'!$A$2:$A$2047,'Overall sales (all sales)'!$A59,'all sales summary'!$B$2:$B$2047,'Overall sales (all sales)'!Y$1)</f>
        <v>1.1197927409439099</v>
      </c>
      <c r="Z59" s="6">
        <f>SUMIFS('all sales summary'!$C$2:$C$2047,'all sales summary'!$A$2:$A$2047,'Overall sales (all sales)'!$A59,'all sales summary'!$B$2:$B$2047,'Overall sales (all sales)'!Z$1)</f>
        <v>0.79162591340032096</v>
      </c>
      <c r="AA59" s="6">
        <f>SUMIFS('all sales summary'!$C$2:$C$2047,'all sales summary'!$A$2:$A$2047,'Overall sales (all sales)'!$A59,'all sales summary'!$B$2:$B$2047,'Overall sales (all sales)'!AA$1)</f>
        <v>0.78477072072313803</v>
      </c>
      <c r="AB59" s="6">
        <f>SUMIFS('all sales summary'!$C$2:$C$2047,'all sales summary'!$A$2:$A$2047,'Overall sales (all sales)'!$A59,'all sales summary'!$B$2:$B$2047,'Overall sales (all sales)'!AB$1)</f>
        <v>0.97493199537905195</v>
      </c>
      <c r="AC59" s="6">
        <f>SUMIFS('all sales summary'!$C$2:$C$2047,'all sales summary'!$A$2:$A$2047,'Overall sales (all sales)'!$A59,'all sales summary'!$B$2:$B$2047,'Overall sales (all sales)'!AC$1)</f>
        <v>1.07789962725591</v>
      </c>
      <c r="AD59" s="6">
        <f>SUMIFS('all sales summary'!$C$2:$C$2047,'all sales summary'!$A$2:$A$2047,'Overall sales (all sales)'!$A59,'all sales summary'!$B$2:$B$2047,'Overall sales (all sales)'!AD$1)</f>
        <v>1.1789195438778399</v>
      </c>
      <c r="AE59" s="6">
        <f>SUMIFS('all sales summary'!$C$2:$C$2047,'all sales summary'!$A$2:$A$2047,'Overall sales (all sales)'!$A59,'all sales summary'!$B$2:$B$2047,'Overall sales (all sales)'!AE$1)</f>
        <v>1.1522454473285</v>
      </c>
      <c r="AF59" s="6">
        <f>SUMIFS('all sales summary'!$C$2:$C$2047,'all sales summary'!$A$2:$A$2047,'Overall sales (all sales)'!$A59,'all sales summary'!$B$2:$B$2047,'Overall sales (all sales)'!AF$1)</f>
        <v>1.1475511926958499</v>
      </c>
      <c r="AG59" s="6">
        <f>SUMIFS('all sales summary'!$C$2:$C$2047,'all sales summary'!$A$2:$A$2047,'Overall sales (all sales)'!$A59,'all sales summary'!$B$2:$B$2047,'Overall sales (all sales)'!AG$1)</f>
        <v>1.18724542882647</v>
      </c>
      <c r="AH59" s="6">
        <f>SUMIFS('all sales summary'!$C$2:$C$2047,'all sales summary'!$A$2:$A$2047,'Overall sales (all sales)'!$A59,'all sales summary'!$B$2:$B$2047,'Overall sales (all sales)'!AH$1)</f>
        <v>1.13580525445271</v>
      </c>
      <c r="AK59" t="s">
        <v>46</v>
      </c>
      <c r="AL59" s="6">
        <v>0.87128053220325596</v>
      </c>
    </row>
    <row r="60" spans="1:38" x14ac:dyDescent="0.3">
      <c r="A60" s="5" t="s">
        <v>65</v>
      </c>
      <c r="B60" s="6">
        <f>SUMIFS('all sales summary'!$C$2:$C$2047,'all sales summary'!$A$2:$A$2047,'Overall sales (all sales)'!$A60,'all sales summary'!$B$2:$B$2047,'Overall sales (all sales)'!B$1)</f>
        <v>0.87412757533553398</v>
      </c>
      <c r="C60" s="6">
        <f>SUMIFS('all sales summary'!$C$2:$C$2047,'all sales summary'!$A$2:$A$2047,'Overall sales (all sales)'!$A60,'all sales summary'!$B$2:$B$2047,'Overall sales (all sales)'!C$1)</f>
        <v>0.88299670505369598</v>
      </c>
      <c r="D60" s="6">
        <f>SUMIFS('all sales summary'!$C$2:$C$2047,'all sales summary'!$A$2:$A$2047,'Overall sales (all sales)'!$A60,'all sales summary'!$B$2:$B$2047,'Overall sales (all sales)'!D$1)</f>
        <v>1.0600807662248299</v>
      </c>
      <c r="E60" s="6">
        <f>SUMIFS('all sales summary'!$C$2:$C$2047,'all sales summary'!$A$2:$A$2047,'Overall sales (all sales)'!$A60,'all sales summary'!$B$2:$B$2047,'Overall sales (all sales)'!E$1)</f>
        <v>0.99272192597406805</v>
      </c>
      <c r="F60" s="6">
        <f>SUMIFS('all sales summary'!$C$2:$C$2047,'all sales summary'!$A$2:$A$2047,'Overall sales (all sales)'!$A60,'all sales summary'!$B$2:$B$2047,'Overall sales (all sales)'!F$1)</f>
        <v>1.01622896269649</v>
      </c>
      <c r="G60" s="6">
        <f>SUMIFS('all sales summary'!$C$2:$C$2047,'all sales summary'!$A$2:$A$2047,'Overall sales (all sales)'!$A60,'all sales summary'!$B$2:$B$2047,'Overall sales (all sales)'!G$1)</f>
        <v>0.94963236724271605</v>
      </c>
      <c r="H60" s="6">
        <f>SUMIFS('all sales summary'!$C$2:$C$2047,'all sales summary'!$A$2:$A$2047,'Overall sales (all sales)'!$A60,'all sales summary'!$B$2:$B$2047,'Overall sales (all sales)'!H$1)</f>
        <v>1.0233786091377099</v>
      </c>
      <c r="I60" s="6">
        <f>SUMIFS('all sales summary'!$C$2:$C$2047,'all sales summary'!$A$2:$A$2047,'Overall sales (all sales)'!$A60,'all sales summary'!$B$2:$B$2047,'Overall sales (all sales)'!I$1)</f>
        <v>1.0132670636072001</v>
      </c>
      <c r="J60" s="6">
        <f>SUMIFS('all sales summary'!$C$2:$C$2047,'all sales summary'!$A$2:$A$2047,'Overall sales (all sales)'!$A60,'all sales summary'!$B$2:$B$2047,'Overall sales (all sales)'!J$1)</f>
        <v>0.95760879578232005</v>
      </c>
      <c r="K60" s="6">
        <f>SUMIFS('all sales summary'!$C$2:$C$2047,'all sales summary'!$A$2:$A$2047,'Overall sales (all sales)'!$A60,'all sales summary'!$B$2:$B$2047,'Overall sales (all sales)'!K$1)</f>
        <v>1.02229041496674</v>
      </c>
      <c r="L60" s="6">
        <f>SUMIFS('all sales summary'!$C$2:$C$2047,'all sales summary'!$A$2:$A$2047,'Overall sales (all sales)'!$A60,'all sales summary'!$B$2:$B$2047,'Overall sales (all sales)'!L$1)</f>
        <v>1.0599979930037899</v>
      </c>
      <c r="M60" s="6">
        <f>SUMIFS('all sales summary'!$C$2:$C$2047,'all sales summary'!$A$2:$A$2047,'Overall sales (all sales)'!$A60,'all sales summary'!$B$2:$B$2047,'Overall sales (all sales)'!M$1)</f>
        <v>1.14766882097489</v>
      </c>
      <c r="N60" s="6">
        <f>SUMIFS('all sales summary'!$C$2:$C$2047,'all sales summary'!$A$2:$A$2047,'Overall sales (all sales)'!$A60,'all sales summary'!$B$2:$B$2047,'Overall sales (all sales)'!N$1)</f>
        <v>0.90739788347573602</v>
      </c>
      <c r="O60" s="6">
        <f>SUMIFS('all sales summary'!$C$2:$C$2047,'all sales summary'!$A$2:$A$2047,'Overall sales (all sales)'!$A60,'all sales summary'!$B$2:$B$2047,'Overall sales (all sales)'!O$1)</f>
        <v>0.93542435186224804</v>
      </c>
      <c r="P60" s="6">
        <f>SUMIFS('all sales summary'!$C$2:$C$2047,'all sales summary'!$A$2:$A$2047,'Overall sales (all sales)'!$A60,'all sales summary'!$B$2:$B$2047,'Overall sales (all sales)'!P$1)</f>
        <v>0.856298512340681</v>
      </c>
      <c r="Q60" s="6">
        <f>SUMIFS('all sales summary'!$C$2:$C$2047,'all sales summary'!$A$2:$A$2047,'Overall sales (all sales)'!$A60,'all sales summary'!$B$2:$B$2047,'Overall sales (all sales)'!Q$1)</f>
        <v>0.49230160936141698</v>
      </c>
      <c r="R60" s="6">
        <f>SUMIFS('all sales summary'!$C$2:$C$2047,'all sales summary'!$A$2:$A$2047,'Overall sales (all sales)'!$A60,'all sales summary'!$B$2:$B$2047,'Overall sales (all sales)'!R$1)</f>
        <v>0.64015898065063703</v>
      </c>
      <c r="S60" s="6">
        <f>SUMIFS('all sales summary'!$C$2:$C$2047,'all sales summary'!$A$2:$A$2047,'Overall sales (all sales)'!$A60,'all sales summary'!$B$2:$B$2047,'Overall sales (all sales)'!S$1)</f>
        <v>0.92431974351270896</v>
      </c>
      <c r="T60" s="6">
        <f>SUMIFS('all sales summary'!$C$2:$C$2047,'all sales summary'!$A$2:$A$2047,'Overall sales (all sales)'!$A60,'all sales summary'!$B$2:$B$2047,'Overall sales (all sales)'!T$1)</f>
        <v>1.08317894506696</v>
      </c>
      <c r="U60" s="6">
        <f>SUMIFS('all sales summary'!$C$2:$C$2047,'all sales summary'!$A$2:$A$2047,'Overall sales (all sales)'!$A60,'all sales summary'!$B$2:$B$2047,'Overall sales (all sales)'!U$1)</f>
        <v>1.09934696935418</v>
      </c>
      <c r="V60" s="6">
        <f>SUMIFS('all sales summary'!$C$2:$C$2047,'all sales summary'!$A$2:$A$2047,'Overall sales (all sales)'!$A60,'all sales summary'!$B$2:$B$2047,'Overall sales (all sales)'!V$1)</f>
        <v>1.0165669591342801</v>
      </c>
      <c r="W60" s="6">
        <f>SUMIFS('all sales summary'!$C$2:$C$2047,'all sales summary'!$A$2:$A$2047,'Overall sales (all sales)'!$A60,'all sales summary'!$B$2:$B$2047,'Overall sales (all sales)'!W$1)</f>
        <v>1.06488404372949</v>
      </c>
      <c r="X60" s="6">
        <f>SUMIFS('all sales summary'!$C$2:$C$2047,'all sales summary'!$A$2:$A$2047,'Overall sales (all sales)'!$A60,'all sales summary'!$B$2:$B$2047,'Overall sales (all sales)'!X$1)</f>
        <v>0.80869193126899797</v>
      </c>
      <c r="Y60" s="6">
        <f>SUMIFS('all sales summary'!$C$2:$C$2047,'all sales summary'!$A$2:$A$2047,'Overall sales (all sales)'!$A60,'all sales summary'!$B$2:$B$2047,'Overall sales (all sales)'!Y$1)</f>
        <v>1.1827969322296099</v>
      </c>
      <c r="Z60" s="6">
        <f>SUMIFS('all sales summary'!$C$2:$C$2047,'all sales summary'!$A$2:$A$2047,'Overall sales (all sales)'!$A60,'all sales summary'!$B$2:$B$2047,'Overall sales (all sales)'!Z$1)</f>
        <v>0.61372407709325105</v>
      </c>
      <c r="AA60" s="6">
        <f>SUMIFS('all sales summary'!$C$2:$C$2047,'all sales summary'!$A$2:$A$2047,'Overall sales (all sales)'!$A60,'all sales summary'!$B$2:$B$2047,'Overall sales (all sales)'!AA$1)</f>
        <v>0.64734982590506596</v>
      </c>
      <c r="AB60" s="6">
        <f>SUMIFS('all sales summary'!$C$2:$C$2047,'all sales summary'!$A$2:$A$2047,'Overall sales (all sales)'!$A60,'all sales summary'!$B$2:$B$2047,'Overall sales (all sales)'!AB$1)</f>
        <v>0.80425794782504201</v>
      </c>
      <c r="AC60" s="6">
        <f>SUMIFS('all sales summary'!$C$2:$C$2047,'all sales summary'!$A$2:$A$2047,'Overall sales (all sales)'!$A60,'all sales summary'!$B$2:$B$2047,'Overall sales (all sales)'!AC$1)</f>
        <v>1.01527201792796</v>
      </c>
      <c r="AD60" s="6">
        <f>SUMIFS('all sales summary'!$C$2:$C$2047,'all sales summary'!$A$2:$A$2047,'Overall sales (all sales)'!$A60,'all sales summary'!$B$2:$B$2047,'Overall sales (all sales)'!AD$1)</f>
        <v>1.13408914824074</v>
      </c>
      <c r="AE60" s="6">
        <f>SUMIFS('all sales summary'!$C$2:$C$2047,'all sales summary'!$A$2:$A$2047,'Overall sales (all sales)'!$A60,'all sales summary'!$B$2:$B$2047,'Overall sales (all sales)'!AE$1)</f>
        <v>1.0602689177665501</v>
      </c>
      <c r="AF60" s="6">
        <f>SUMIFS('all sales summary'!$C$2:$C$2047,'all sales summary'!$A$2:$A$2047,'Overall sales (all sales)'!$A60,'all sales summary'!$B$2:$B$2047,'Overall sales (all sales)'!AF$1)</f>
        <v>1.08037874212991</v>
      </c>
      <c r="AG60" s="6">
        <f>SUMIFS('all sales summary'!$C$2:$C$2047,'all sales summary'!$A$2:$A$2047,'Overall sales (all sales)'!$A60,'all sales summary'!$B$2:$B$2047,'Overall sales (all sales)'!AG$1)</f>
        <v>1.10525246975573</v>
      </c>
      <c r="AH60" s="6">
        <f>SUMIFS('all sales summary'!$C$2:$C$2047,'all sales summary'!$A$2:$A$2047,'Overall sales (all sales)'!$A60,'all sales summary'!$B$2:$B$2047,'Overall sales (all sales)'!AH$1)</f>
        <v>1.0297811689618199</v>
      </c>
      <c r="AK60" t="s">
        <v>57</v>
      </c>
      <c r="AL60" s="6">
        <v>0.80347528664621803</v>
      </c>
    </row>
    <row r="61" spans="1:38" x14ac:dyDescent="0.3">
      <c r="A61" s="5" t="s">
        <v>66</v>
      </c>
      <c r="B61" s="6">
        <f>SUMIFS('all sales summary'!$C$2:$C$2047,'all sales summary'!$A$2:$A$2047,'Overall sales (all sales)'!$A61,'all sales summary'!$B$2:$B$2047,'Overall sales (all sales)'!B$1)</f>
        <v>0.85746965501643402</v>
      </c>
      <c r="C61" s="6">
        <f>SUMIFS('all sales summary'!$C$2:$C$2047,'all sales summary'!$A$2:$A$2047,'Overall sales (all sales)'!$A61,'all sales summary'!$B$2:$B$2047,'Overall sales (all sales)'!C$1)</f>
        <v>0.87156639692200699</v>
      </c>
      <c r="D61" s="6">
        <f>SUMIFS('all sales summary'!$C$2:$C$2047,'all sales summary'!$A$2:$A$2047,'Overall sales (all sales)'!$A61,'all sales summary'!$B$2:$B$2047,'Overall sales (all sales)'!D$1)</f>
        <v>1.0310735605118699</v>
      </c>
      <c r="E61" s="6">
        <f>SUMIFS('all sales summary'!$C$2:$C$2047,'all sales summary'!$A$2:$A$2047,'Overall sales (all sales)'!$A61,'all sales summary'!$B$2:$B$2047,'Overall sales (all sales)'!E$1)</f>
        <v>0.99833637322277702</v>
      </c>
      <c r="F61" s="6">
        <f>SUMIFS('all sales summary'!$C$2:$C$2047,'all sales summary'!$A$2:$A$2047,'Overall sales (all sales)'!$A61,'all sales summary'!$B$2:$B$2047,'Overall sales (all sales)'!F$1)</f>
        <v>1.02674057233392</v>
      </c>
      <c r="G61" s="6">
        <f>SUMIFS('all sales summary'!$C$2:$C$2047,'all sales summary'!$A$2:$A$2047,'Overall sales (all sales)'!$A61,'all sales summary'!$B$2:$B$2047,'Overall sales (all sales)'!G$1)</f>
        <v>1.0236798968927601</v>
      </c>
      <c r="H61" s="6">
        <f>SUMIFS('all sales summary'!$C$2:$C$2047,'all sales summary'!$A$2:$A$2047,'Overall sales (all sales)'!$A61,'all sales summary'!$B$2:$B$2047,'Overall sales (all sales)'!H$1)</f>
        <v>1.03870900417365</v>
      </c>
      <c r="I61" s="6">
        <f>SUMIFS('all sales summary'!$C$2:$C$2047,'all sales summary'!$A$2:$A$2047,'Overall sales (all sales)'!$A61,'all sales summary'!$B$2:$B$2047,'Overall sales (all sales)'!I$1)</f>
        <v>1.0308781486165901</v>
      </c>
      <c r="J61" s="6">
        <f>SUMIFS('all sales summary'!$C$2:$C$2047,'all sales summary'!$A$2:$A$2047,'Overall sales (all sales)'!$A61,'all sales summary'!$B$2:$B$2047,'Overall sales (all sales)'!J$1)</f>
        <v>0.95500183968491903</v>
      </c>
      <c r="K61" s="6">
        <f>SUMIFS('all sales summary'!$C$2:$C$2047,'all sales summary'!$A$2:$A$2047,'Overall sales (all sales)'!$A61,'all sales summary'!$B$2:$B$2047,'Overall sales (all sales)'!K$1)</f>
        <v>0.99255991987319703</v>
      </c>
      <c r="L61" s="6">
        <f>SUMIFS('all sales summary'!$C$2:$C$2047,'all sales summary'!$A$2:$A$2047,'Overall sales (all sales)'!$A61,'all sales summary'!$B$2:$B$2047,'Overall sales (all sales)'!L$1)</f>
        <v>1.0255794979534001</v>
      </c>
      <c r="M61" s="6">
        <f>SUMIFS('all sales summary'!$C$2:$C$2047,'all sales summary'!$A$2:$A$2047,'Overall sales (all sales)'!$A61,'all sales summary'!$B$2:$B$2047,'Overall sales (all sales)'!M$1)</f>
        <v>1.1484051347984801</v>
      </c>
      <c r="N61" s="6">
        <f>SUMIFS('all sales summary'!$C$2:$C$2047,'all sales summary'!$A$2:$A$2047,'Overall sales (all sales)'!$A61,'all sales summary'!$B$2:$B$2047,'Overall sales (all sales)'!N$1)</f>
        <v>0.91510353864541805</v>
      </c>
      <c r="O61" s="6">
        <f>SUMIFS('all sales summary'!$C$2:$C$2047,'all sales summary'!$A$2:$A$2047,'Overall sales (all sales)'!$A61,'all sales summary'!$B$2:$B$2047,'Overall sales (all sales)'!O$1)</f>
        <v>0.91896654200630501</v>
      </c>
      <c r="P61" s="6">
        <f>SUMIFS('all sales summary'!$C$2:$C$2047,'all sales summary'!$A$2:$A$2047,'Overall sales (all sales)'!$A61,'all sales summary'!$B$2:$B$2047,'Overall sales (all sales)'!P$1)</f>
        <v>0.90013579166868996</v>
      </c>
      <c r="Q61" s="6">
        <f>SUMIFS('all sales summary'!$C$2:$C$2047,'all sales summary'!$A$2:$A$2047,'Overall sales (all sales)'!$A61,'all sales summary'!$B$2:$B$2047,'Overall sales (all sales)'!Q$1)</f>
        <v>0.64701338663161001</v>
      </c>
      <c r="R61" s="6">
        <f>SUMIFS('all sales summary'!$C$2:$C$2047,'all sales summary'!$A$2:$A$2047,'Overall sales (all sales)'!$A61,'all sales summary'!$B$2:$B$2047,'Overall sales (all sales)'!R$1)</f>
        <v>0.79473269397340296</v>
      </c>
      <c r="S61" s="6">
        <f>SUMIFS('all sales summary'!$C$2:$C$2047,'all sales summary'!$A$2:$A$2047,'Overall sales (all sales)'!$A61,'all sales summary'!$B$2:$B$2047,'Overall sales (all sales)'!S$1)</f>
        <v>0.90458049722217804</v>
      </c>
      <c r="T61" s="6">
        <f>SUMIFS('all sales summary'!$C$2:$C$2047,'all sales summary'!$A$2:$A$2047,'Overall sales (all sales)'!$A61,'all sales summary'!$B$2:$B$2047,'Overall sales (all sales)'!T$1)</f>
        <v>1.0110768314616401</v>
      </c>
      <c r="U61" s="6">
        <f>SUMIFS('all sales summary'!$C$2:$C$2047,'all sales summary'!$A$2:$A$2047,'Overall sales (all sales)'!$A61,'all sales summary'!$B$2:$B$2047,'Overall sales (all sales)'!U$1)</f>
        <v>1.0260845676077599</v>
      </c>
      <c r="V61" s="6">
        <f>SUMIFS('all sales summary'!$C$2:$C$2047,'all sales summary'!$A$2:$A$2047,'Overall sales (all sales)'!$A61,'all sales summary'!$B$2:$B$2047,'Overall sales (all sales)'!V$1)</f>
        <v>0.98743064491886101</v>
      </c>
      <c r="W61" s="6">
        <f>SUMIFS('all sales summary'!$C$2:$C$2047,'all sales summary'!$A$2:$A$2047,'Overall sales (all sales)'!$A61,'all sales summary'!$B$2:$B$2047,'Overall sales (all sales)'!W$1)</f>
        <v>1.03023294818125</v>
      </c>
      <c r="X61" s="6">
        <f>SUMIFS('all sales summary'!$C$2:$C$2047,'all sales summary'!$A$2:$A$2047,'Overall sales (all sales)'!$A61,'all sales summary'!$B$2:$B$2047,'Overall sales (all sales)'!X$1)</f>
        <v>0.90484203669462104</v>
      </c>
      <c r="Y61" s="6">
        <f>SUMIFS('all sales summary'!$C$2:$C$2047,'all sales summary'!$A$2:$A$2047,'Overall sales (all sales)'!$A61,'all sales summary'!$B$2:$B$2047,'Overall sales (all sales)'!Y$1)</f>
        <v>1.17394868270038</v>
      </c>
      <c r="Z61" s="6">
        <f>SUMIFS('all sales summary'!$C$2:$C$2047,'all sales summary'!$A$2:$A$2047,'Overall sales (all sales)'!$A61,'all sales summary'!$B$2:$B$2047,'Overall sales (all sales)'!Z$1)</f>
        <v>0.760727451489009</v>
      </c>
      <c r="AA61" s="6">
        <f>SUMIFS('all sales summary'!$C$2:$C$2047,'all sales summary'!$A$2:$A$2047,'Overall sales (all sales)'!$A61,'all sales summary'!$B$2:$B$2047,'Overall sales (all sales)'!AA$1)</f>
        <v>0.77022318637843301</v>
      </c>
      <c r="AB61" s="6">
        <f>SUMIFS('all sales summary'!$C$2:$C$2047,'all sales summary'!$A$2:$A$2047,'Overall sales (all sales)'!$A61,'all sales summary'!$B$2:$B$2047,'Overall sales (all sales)'!AB$1)</f>
        <v>0.94422879513149505</v>
      </c>
      <c r="AC61" s="6">
        <f>SUMIFS('all sales summary'!$C$2:$C$2047,'all sales summary'!$A$2:$A$2047,'Overall sales (all sales)'!$A61,'all sales summary'!$B$2:$B$2047,'Overall sales (all sales)'!AC$1)</f>
        <v>1.04163052795836</v>
      </c>
      <c r="AD61" s="6">
        <f>SUMIFS('all sales summary'!$C$2:$C$2047,'all sales summary'!$A$2:$A$2047,'Overall sales (all sales)'!$A61,'all sales summary'!$B$2:$B$2047,'Overall sales (all sales)'!AD$1)</f>
        <v>1.09943982614758</v>
      </c>
      <c r="AE61" s="6">
        <f>SUMIFS('all sales summary'!$C$2:$C$2047,'all sales summary'!$A$2:$A$2047,'Overall sales (all sales)'!$A61,'all sales summary'!$B$2:$B$2047,'Overall sales (all sales)'!AE$1)</f>
        <v>1.0644850143914499</v>
      </c>
      <c r="AF61" s="6">
        <f>SUMIFS('all sales summary'!$C$2:$C$2047,'all sales summary'!$A$2:$A$2047,'Overall sales (all sales)'!$A61,'all sales summary'!$B$2:$B$2047,'Overall sales (all sales)'!AF$1)</f>
        <v>1.1197945801501801</v>
      </c>
      <c r="AG61" s="6">
        <f>SUMIFS('all sales summary'!$C$2:$C$2047,'all sales summary'!$A$2:$A$2047,'Overall sales (all sales)'!$A61,'all sales summary'!$B$2:$B$2047,'Overall sales (all sales)'!AG$1)</f>
        <v>1.09501921824231</v>
      </c>
      <c r="AH61" s="6">
        <f>SUMIFS('all sales summary'!$C$2:$C$2047,'all sales summary'!$A$2:$A$2047,'Overall sales (all sales)'!$A61,'all sales summary'!$B$2:$B$2047,'Overall sales (all sales)'!AH$1)</f>
        <v>1.0780982250903799</v>
      </c>
      <c r="AK61" t="s">
        <v>39</v>
      </c>
      <c r="AL61" s="6">
        <v>0.75789880161517598</v>
      </c>
    </row>
    <row r="62" spans="1:38" x14ac:dyDescent="0.3">
      <c r="A62" s="5" t="s">
        <v>67</v>
      </c>
      <c r="B62" s="6">
        <f>SUMIFS('all sales summary'!$C$2:$C$2047,'all sales summary'!$A$2:$A$2047,'Overall sales (all sales)'!$A62,'all sales summary'!$B$2:$B$2047,'Overall sales (all sales)'!B$1)</f>
        <v>0.87509277990108703</v>
      </c>
      <c r="C62" s="6">
        <f>SUMIFS('all sales summary'!$C$2:$C$2047,'all sales summary'!$A$2:$A$2047,'Overall sales (all sales)'!$A62,'all sales summary'!$B$2:$B$2047,'Overall sales (all sales)'!C$1)</f>
        <v>0.857573320286529</v>
      </c>
      <c r="D62" s="6">
        <f>SUMIFS('all sales summary'!$C$2:$C$2047,'all sales summary'!$A$2:$A$2047,'Overall sales (all sales)'!$A62,'all sales summary'!$B$2:$B$2047,'Overall sales (all sales)'!D$1)</f>
        <v>1.03493370567901</v>
      </c>
      <c r="E62" s="6">
        <f>SUMIFS('all sales summary'!$C$2:$C$2047,'all sales summary'!$A$2:$A$2047,'Overall sales (all sales)'!$A62,'all sales summary'!$B$2:$B$2047,'Overall sales (all sales)'!E$1)</f>
        <v>0.99897918658626095</v>
      </c>
      <c r="F62" s="6">
        <f>SUMIFS('all sales summary'!$C$2:$C$2047,'all sales summary'!$A$2:$A$2047,'Overall sales (all sales)'!$A62,'all sales summary'!$B$2:$B$2047,'Overall sales (all sales)'!F$1)</f>
        <v>1.0354698277054799</v>
      </c>
      <c r="G62" s="6">
        <f>SUMIFS('all sales summary'!$C$2:$C$2047,'all sales summary'!$A$2:$A$2047,'Overall sales (all sales)'!$A62,'all sales summary'!$B$2:$B$2047,'Overall sales (all sales)'!G$1)</f>
        <v>0.98952319857285498</v>
      </c>
      <c r="H62" s="6">
        <f>SUMIFS('all sales summary'!$C$2:$C$2047,'all sales summary'!$A$2:$A$2047,'Overall sales (all sales)'!$A62,'all sales summary'!$B$2:$B$2047,'Overall sales (all sales)'!H$1)</f>
        <v>1.0464571164141301</v>
      </c>
      <c r="I62" s="6">
        <f>SUMIFS('all sales summary'!$C$2:$C$2047,'all sales summary'!$A$2:$A$2047,'Overall sales (all sales)'!$A62,'all sales summary'!$B$2:$B$2047,'Overall sales (all sales)'!I$1)</f>
        <v>1.0633498063998299</v>
      </c>
      <c r="J62" s="6">
        <f>SUMIFS('all sales summary'!$C$2:$C$2047,'all sales summary'!$A$2:$A$2047,'Overall sales (all sales)'!$A62,'all sales summary'!$B$2:$B$2047,'Overall sales (all sales)'!J$1)</f>
        <v>0.97190258493153503</v>
      </c>
      <c r="K62" s="6">
        <f>SUMIFS('all sales summary'!$C$2:$C$2047,'all sales summary'!$A$2:$A$2047,'Overall sales (all sales)'!$A62,'all sales summary'!$B$2:$B$2047,'Overall sales (all sales)'!K$1)</f>
        <v>0.98161995654179302</v>
      </c>
      <c r="L62" s="6">
        <f>SUMIFS('all sales summary'!$C$2:$C$2047,'all sales summary'!$A$2:$A$2047,'Overall sales (all sales)'!$A62,'all sales summary'!$B$2:$B$2047,'Overall sales (all sales)'!L$1)</f>
        <v>1.0142037923823799</v>
      </c>
      <c r="M62" s="6">
        <f>SUMIFS('all sales summary'!$C$2:$C$2047,'all sales summary'!$A$2:$A$2047,'Overall sales (all sales)'!$A62,'all sales summary'!$B$2:$B$2047,'Overall sales (all sales)'!M$1)</f>
        <v>1.1308947245991099</v>
      </c>
      <c r="N62" s="6">
        <f>SUMIFS('all sales summary'!$C$2:$C$2047,'all sales summary'!$A$2:$A$2047,'Overall sales (all sales)'!$A62,'all sales summary'!$B$2:$B$2047,'Overall sales (all sales)'!N$1)</f>
        <v>0.93882088567592803</v>
      </c>
      <c r="O62" s="6">
        <f>SUMIFS('all sales summary'!$C$2:$C$2047,'all sales summary'!$A$2:$A$2047,'Overall sales (all sales)'!$A62,'all sales summary'!$B$2:$B$2047,'Overall sales (all sales)'!O$1)</f>
        <v>0.92564849112621905</v>
      </c>
      <c r="P62" s="6">
        <f>SUMIFS('all sales summary'!$C$2:$C$2047,'all sales summary'!$A$2:$A$2047,'Overall sales (all sales)'!$A62,'all sales summary'!$B$2:$B$2047,'Overall sales (all sales)'!P$1)</f>
        <v>0.88635194746472001</v>
      </c>
      <c r="Q62" s="6">
        <f>SUMIFS('all sales summary'!$C$2:$C$2047,'all sales summary'!$A$2:$A$2047,'Overall sales (all sales)'!$A62,'all sales summary'!$B$2:$B$2047,'Overall sales (all sales)'!Q$1)</f>
        <v>0.56081387992464304</v>
      </c>
      <c r="R62" s="6">
        <f>SUMIFS('all sales summary'!$C$2:$C$2047,'all sales summary'!$A$2:$A$2047,'Overall sales (all sales)'!$A62,'all sales summary'!$B$2:$B$2047,'Overall sales (all sales)'!R$1)</f>
        <v>0.69349863133338296</v>
      </c>
      <c r="S62" s="6">
        <f>SUMIFS('all sales summary'!$C$2:$C$2047,'all sales summary'!$A$2:$A$2047,'Overall sales (all sales)'!$A62,'all sales summary'!$B$2:$B$2047,'Overall sales (all sales)'!S$1)</f>
        <v>0.82052553820138296</v>
      </c>
      <c r="T62" s="6">
        <f>SUMIFS('all sales summary'!$C$2:$C$2047,'all sales summary'!$A$2:$A$2047,'Overall sales (all sales)'!$A62,'all sales summary'!$B$2:$B$2047,'Overall sales (all sales)'!T$1)</f>
        <v>1.02256493585661</v>
      </c>
      <c r="U62" s="6">
        <f>SUMIFS('all sales summary'!$C$2:$C$2047,'all sales summary'!$A$2:$A$2047,'Overall sales (all sales)'!$A62,'all sales summary'!$B$2:$B$2047,'Overall sales (all sales)'!U$1)</f>
        <v>1.0485005621557499</v>
      </c>
      <c r="V62" s="6">
        <f>SUMIFS('all sales summary'!$C$2:$C$2047,'all sales summary'!$A$2:$A$2047,'Overall sales (all sales)'!$A62,'all sales summary'!$B$2:$B$2047,'Overall sales (all sales)'!V$1)</f>
        <v>1.03431930114729</v>
      </c>
      <c r="W62" s="6">
        <f>SUMIFS('all sales summary'!$C$2:$C$2047,'all sales summary'!$A$2:$A$2047,'Overall sales (all sales)'!$A62,'all sales summary'!$B$2:$B$2047,'Overall sales (all sales)'!W$1)</f>
        <v>1.05140332784017</v>
      </c>
      <c r="X62" s="6">
        <f>SUMIFS('all sales summary'!$C$2:$C$2047,'all sales summary'!$A$2:$A$2047,'Overall sales (all sales)'!$A62,'all sales summary'!$B$2:$B$2047,'Overall sales (all sales)'!X$1)</f>
        <v>0.84739269860025201</v>
      </c>
      <c r="Y62" s="6">
        <f>SUMIFS('all sales summary'!$C$2:$C$2047,'all sales summary'!$A$2:$A$2047,'Overall sales (all sales)'!$A62,'all sales summary'!$B$2:$B$2047,'Overall sales (all sales)'!Y$1)</f>
        <v>1.06956648511576</v>
      </c>
      <c r="Z62" s="6">
        <f>SUMIFS('all sales summary'!$C$2:$C$2047,'all sales summary'!$A$2:$A$2047,'Overall sales (all sales)'!$A62,'all sales summary'!$B$2:$B$2047,'Overall sales (all sales)'!Z$1)</f>
        <v>0.675809731009135</v>
      </c>
      <c r="AA62" s="6">
        <f>SUMIFS('all sales summary'!$C$2:$C$2047,'all sales summary'!$A$2:$A$2047,'Overall sales (all sales)'!$A62,'all sales summary'!$B$2:$B$2047,'Overall sales (all sales)'!AA$1)</f>
        <v>0.67262176818104502</v>
      </c>
      <c r="AB62" s="6">
        <f>SUMIFS('all sales summary'!$C$2:$C$2047,'all sales summary'!$A$2:$A$2047,'Overall sales (all sales)'!$A62,'all sales summary'!$B$2:$B$2047,'Overall sales (all sales)'!AB$1)</f>
        <v>0.87936579040828999</v>
      </c>
      <c r="AC62" s="6">
        <f>SUMIFS('all sales summary'!$C$2:$C$2047,'all sales summary'!$A$2:$A$2047,'Overall sales (all sales)'!$A62,'all sales summary'!$B$2:$B$2047,'Overall sales (all sales)'!AC$1)</f>
        <v>0.99144021294727502</v>
      </c>
      <c r="AD62" s="6">
        <f>SUMIFS('all sales summary'!$C$2:$C$2047,'all sales summary'!$A$2:$A$2047,'Overall sales (all sales)'!$A62,'all sales summary'!$B$2:$B$2047,'Overall sales (all sales)'!AD$1)</f>
        <v>1.07670629177678</v>
      </c>
      <c r="AE62" s="6">
        <f>SUMIFS('all sales summary'!$C$2:$C$2047,'all sales summary'!$A$2:$A$2047,'Overall sales (all sales)'!$A62,'all sales summary'!$B$2:$B$2047,'Overall sales (all sales)'!AE$1)</f>
        <v>1.07685507188208</v>
      </c>
      <c r="AF62" s="6">
        <f>SUMIFS('all sales summary'!$C$2:$C$2047,'all sales summary'!$A$2:$A$2047,'Overall sales (all sales)'!$A62,'all sales summary'!$B$2:$B$2047,'Overall sales (all sales)'!AF$1)</f>
        <v>1.14807390295282</v>
      </c>
      <c r="AG62" s="6">
        <f>SUMIFS('all sales summary'!$C$2:$C$2047,'all sales summary'!$A$2:$A$2047,'Overall sales (all sales)'!$A62,'all sales summary'!$B$2:$B$2047,'Overall sales (all sales)'!AG$1)</f>
        <v>1.1259640728322899</v>
      </c>
      <c r="AH62" s="6">
        <f>SUMIFS('all sales summary'!$C$2:$C$2047,'all sales summary'!$A$2:$A$2047,'Overall sales (all sales)'!$A62,'all sales summary'!$B$2:$B$2047,'Overall sales (all sales)'!AH$1)</f>
        <v>1.1064791850367299</v>
      </c>
      <c r="AK62" t="s">
        <v>24</v>
      </c>
      <c r="AL62" s="6">
        <v>0.75587185816658697</v>
      </c>
    </row>
    <row r="63" spans="1:38" x14ac:dyDescent="0.3">
      <c r="A63" s="5" t="s">
        <v>68</v>
      </c>
      <c r="B63" s="6">
        <f>SUMIFS('all sales summary'!$C$2:$C$2047,'all sales summary'!$A$2:$A$2047,'Overall sales (all sales)'!$A63,'all sales summary'!$B$2:$B$2047,'Overall sales (all sales)'!B$1)</f>
        <v>0.84903134710501005</v>
      </c>
      <c r="C63" s="6">
        <f>SUMIFS('all sales summary'!$C$2:$C$2047,'all sales summary'!$A$2:$A$2047,'Overall sales (all sales)'!$A63,'all sales summary'!$B$2:$B$2047,'Overall sales (all sales)'!C$1)</f>
        <v>0.89667668188848204</v>
      </c>
      <c r="D63" s="6">
        <f>SUMIFS('all sales summary'!$C$2:$C$2047,'all sales summary'!$A$2:$A$2047,'Overall sales (all sales)'!$A63,'all sales summary'!$B$2:$B$2047,'Overall sales (all sales)'!D$1)</f>
        <v>1.03281623992704</v>
      </c>
      <c r="E63" s="6">
        <f>SUMIFS('all sales summary'!$C$2:$C$2047,'all sales summary'!$A$2:$A$2047,'Overall sales (all sales)'!$A63,'all sales summary'!$B$2:$B$2047,'Overall sales (all sales)'!E$1)</f>
        <v>0.998225216298401</v>
      </c>
      <c r="F63" s="6">
        <f>SUMIFS('all sales summary'!$C$2:$C$2047,'all sales summary'!$A$2:$A$2047,'Overall sales (all sales)'!$A63,'all sales summary'!$B$2:$B$2047,'Overall sales (all sales)'!F$1)</f>
        <v>1.01596127638564</v>
      </c>
      <c r="G63" s="6">
        <f>SUMIFS('all sales summary'!$C$2:$C$2047,'all sales summary'!$A$2:$A$2047,'Overall sales (all sales)'!$A63,'all sales summary'!$B$2:$B$2047,'Overall sales (all sales)'!G$1)</f>
        <v>0.95348162979852003</v>
      </c>
      <c r="H63" s="6">
        <f>SUMIFS('all sales summary'!$C$2:$C$2047,'all sales summary'!$A$2:$A$2047,'Overall sales (all sales)'!$A63,'all sales summary'!$B$2:$B$2047,'Overall sales (all sales)'!H$1)</f>
        <v>1.02559879951776</v>
      </c>
      <c r="I63" s="6">
        <f>SUMIFS('all sales summary'!$C$2:$C$2047,'all sales summary'!$A$2:$A$2047,'Overall sales (all sales)'!$A63,'all sales summary'!$B$2:$B$2047,'Overall sales (all sales)'!I$1)</f>
        <v>1.01786058250168</v>
      </c>
      <c r="J63" s="6">
        <f>SUMIFS('all sales summary'!$C$2:$C$2047,'all sales summary'!$A$2:$A$2047,'Overall sales (all sales)'!$A63,'all sales summary'!$B$2:$B$2047,'Overall sales (all sales)'!J$1)</f>
        <v>0.91721925070949395</v>
      </c>
      <c r="K63" s="6">
        <f>SUMIFS('all sales summary'!$C$2:$C$2047,'all sales summary'!$A$2:$A$2047,'Overall sales (all sales)'!$A63,'all sales summary'!$B$2:$B$2047,'Overall sales (all sales)'!K$1)</f>
        <v>1.01935161741236</v>
      </c>
      <c r="L63" s="6">
        <f>SUMIFS('all sales summary'!$C$2:$C$2047,'all sales summary'!$A$2:$A$2047,'Overall sales (all sales)'!$A63,'all sales summary'!$B$2:$B$2047,'Overall sales (all sales)'!L$1)</f>
        <v>1.0865578055970799</v>
      </c>
      <c r="M63" s="6">
        <f>SUMIFS('all sales summary'!$C$2:$C$2047,'all sales summary'!$A$2:$A$2047,'Overall sales (all sales)'!$A63,'all sales summary'!$B$2:$B$2047,'Overall sales (all sales)'!M$1)</f>
        <v>1.1872195528585301</v>
      </c>
      <c r="N63" s="6">
        <f>SUMIFS('all sales summary'!$C$2:$C$2047,'all sales summary'!$A$2:$A$2047,'Overall sales (all sales)'!$A63,'all sales summary'!$B$2:$B$2047,'Overall sales (all sales)'!N$1)</f>
        <v>0.86562867354207595</v>
      </c>
      <c r="O63" s="6">
        <f>SUMIFS('all sales summary'!$C$2:$C$2047,'all sales summary'!$A$2:$A$2047,'Overall sales (all sales)'!$A63,'all sales summary'!$B$2:$B$2047,'Overall sales (all sales)'!O$1)</f>
        <v>0.90029391980546003</v>
      </c>
      <c r="P63" s="6">
        <f>SUMIFS('all sales summary'!$C$2:$C$2047,'all sales summary'!$A$2:$A$2047,'Overall sales (all sales)'!$A63,'all sales summary'!$B$2:$B$2047,'Overall sales (all sales)'!P$1)</f>
        <v>0.70697280996353196</v>
      </c>
      <c r="Q63" s="6">
        <f>SUMIFS('all sales summary'!$C$2:$C$2047,'all sales summary'!$A$2:$A$2047,'Overall sales (all sales)'!$A63,'all sales summary'!$B$2:$B$2047,'Overall sales (all sales)'!Q$1)</f>
        <v>0.34827839029507002</v>
      </c>
      <c r="R63" s="6">
        <f>SUMIFS('all sales summary'!$C$2:$C$2047,'all sales summary'!$A$2:$A$2047,'Overall sales (all sales)'!$A63,'all sales summary'!$B$2:$B$2047,'Overall sales (all sales)'!R$1)</f>
        <v>0.43399028931608402</v>
      </c>
      <c r="S63" s="6">
        <f>SUMIFS('all sales summary'!$C$2:$C$2047,'all sales summary'!$A$2:$A$2047,'Overall sales (all sales)'!$A63,'all sales summary'!$B$2:$B$2047,'Overall sales (all sales)'!S$1)</f>
        <v>0.55882495384591202</v>
      </c>
      <c r="T63" s="6">
        <f>SUMIFS('all sales summary'!$C$2:$C$2047,'all sales summary'!$A$2:$A$2047,'Overall sales (all sales)'!$A63,'all sales summary'!$B$2:$B$2047,'Overall sales (all sales)'!T$1)</f>
        <v>0.82527998315736095</v>
      </c>
      <c r="U63" s="6">
        <f>SUMIFS('all sales summary'!$C$2:$C$2047,'all sales summary'!$A$2:$A$2047,'Overall sales (all sales)'!$A63,'all sales summary'!$B$2:$B$2047,'Overall sales (all sales)'!U$1)</f>
        <v>0.97196706081650996</v>
      </c>
      <c r="V63" s="6">
        <f>SUMIFS('all sales summary'!$C$2:$C$2047,'all sales summary'!$A$2:$A$2047,'Overall sales (all sales)'!$A63,'all sales summary'!$B$2:$B$2047,'Overall sales (all sales)'!V$1)</f>
        <v>0.901952702398364</v>
      </c>
      <c r="W63" s="6">
        <f>SUMIFS('all sales summary'!$C$2:$C$2047,'all sales summary'!$A$2:$A$2047,'Overall sales (all sales)'!$A63,'all sales summary'!$B$2:$B$2047,'Overall sales (all sales)'!W$1)</f>
        <v>0.91420928664912604</v>
      </c>
      <c r="X63" s="6">
        <f>SUMIFS('all sales summary'!$C$2:$C$2047,'all sales summary'!$A$2:$A$2047,'Overall sales (all sales)'!$A63,'all sales summary'!$B$2:$B$2047,'Overall sales (all sales)'!X$1)</f>
        <v>0.59231292586575501</v>
      </c>
      <c r="Y63" s="6">
        <f>SUMIFS('all sales summary'!$C$2:$C$2047,'all sales summary'!$A$2:$A$2047,'Overall sales (all sales)'!$A63,'all sales summary'!$B$2:$B$2047,'Overall sales (all sales)'!Y$1)</f>
        <v>0.95656465986708505</v>
      </c>
      <c r="Z63" s="6">
        <f>SUMIFS('all sales summary'!$C$2:$C$2047,'all sales summary'!$A$2:$A$2047,'Overall sales (all sales)'!$A63,'all sales summary'!$B$2:$B$2047,'Overall sales (all sales)'!Z$1)</f>
        <v>0.44772838551073502</v>
      </c>
      <c r="AA63" s="6">
        <f>SUMIFS('all sales summary'!$C$2:$C$2047,'all sales summary'!$A$2:$A$2047,'Overall sales (all sales)'!$A63,'all sales summary'!$B$2:$B$2047,'Overall sales (all sales)'!AA$1)</f>
        <v>0.43903153619660701</v>
      </c>
      <c r="AB63" s="6">
        <f>SUMIFS('all sales summary'!$C$2:$C$2047,'all sales summary'!$A$2:$A$2047,'Overall sales (all sales)'!$A63,'all sales summary'!$B$2:$B$2047,'Overall sales (all sales)'!AB$1)</f>
        <v>0.55798470530725897</v>
      </c>
      <c r="AC63" s="6">
        <f>SUMIFS('all sales summary'!$C$2:$C$2047,'all sales summary'!$A$2:$A$2047,'Overall sales (all sales)'!$A63,'all sales summary'!$B$2:$B$2047,'Overall sales (all sales)'!AC$1)</f>
        <v>0.76158827639016202</v>
      </c>
      <c r="AD63" s="6">
        <f>SUMIFS('all sales summary'!$C$2:$C$2047,'all sales summary'!$A$2:$A$2047,'Overall sales (all sales)'!$A63,'all sales summary'!$B$2:$B$2047,'Overall sales (all sales)'!AD$1)</f>
        <v>0.98364194321305198</v>
      </c>
      <c r="AE63" s="6">
        <f>SUMIFS('all sales summary'!$C$2:$C$2047,'all sales summary'!$A$2:$A$2047,'Overall sales (all sales)'!$A63,'all sales summary'!$B$2:$B$2047,'Overall sales (all sales)'!AE$1)</f>
        <v>1.0645603874323399</v>
      </c>
      <c r="AF63" s="6">
        <f>SUMIFS('all sales summary'!$C$2:$C$2047,'all sales summary'!$A$2:$A$2047,'Overall sales (all sales)'!$A63,'all sales summary'!$B$2:$B$2047,'Overall sales (all sales)'!AF$1)</f>
        <v>1.16923043500975</v>
      </c>
      <c r="AG63" s="6">
        <f>SUMIFS('all sales summary'!$C$2:$C$2047,'all sales summary'!$A$2:$A$2047,'Overall sales (all sales)'!$A63,'all sales summary'!$B$2:$B$2047,'Overall sales (all sales)'!AG$1)</f>
        <v>1.22420730837978</v>
      </c>
      <c r="AH63" s="6">
        <f>SUMIFS('all sales summary'!$C$2:$C$2047,'all sales summary'!$A$2:$A$2047,'Overall sales (all sales)'!$A63,'all sales summary'!$B$2:$B$2047,'Overall sales (all sales)'!AH$1)</f>
        <v>1.0926755798322501</v>
      </c>
      <c r="AK63" t="s">
        <v>50</v>
      </c>
      <c r="AL63" s="6">
        <v>0.74456762378362396</v>
      </c>
    </row>
  </sheetData>
  <sortState ref="AJ1:AL63">
    <sortCondition descending="1" ref="AL1:AL63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O66"/>
  <sheetViews>
    <sheetView topLeftCell="AB1" workbookViewId="0">
      <selection activeCell="AO48" sqref="AO48:AO63"/>
    </sheetView>
  </sheetViews>
  <sheetFormatPr defaultColWidth="11.5546875" defaultRowHeight="14.4" x14ac:dyDescent="0.3"/>
  <sheetData>
    <row r="1" spans="1:41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96</v>
      </c>
      <c r="AM1" s="20"/>
      <c r="AN1" t="s">
        <v>98</v>
      </c>
      <c r="AO1" t="s">
        <v>97</v>
      </c>
    </row>
    <row r="2" spans="1:41" x14ac:dyDescent="0.3">
      <c r="A2" t="s">
        <v>7</v>
      </c>
      <c r="B2" t="e">
        <f>VLOOKUP(A2,OVERVIEW!$A$2:$D$63,3,FALSE)</f>
        <v>#N/A</v>
      </c>
      <c r="C2" t="e">
        <v>#N/A</v>
      </c>
      <c r="D2" s="6">
        <f>SUMIFS('overall city offline'!$C$2:$C$2047,'overall city offline'!$A$2:$A$2047,'Overall city offline (analysis)'!$A2,'overall city offline'!$B$2:$B$2047,'Overall city offline (analysis)'!D$1)</f>
        <v>0.83237771642273495</v>
      </c>
      <c r="E2" s="6">
        <f>SUMIFS('overall city offline'!$C$2:$C$2047,'overall city offline'!$A$2:$A$2047,'Overall city offline (analysis)'!$A2,'overall city offline'!$B$2:$B$2047,'Overall city offline (analysis)'!E$1)</f>
        <v>0.87138697927672604</v>
      </c>
      <c r="F2" s="6">
        <f>SUMIFS('overall city offline'!$C$2:$C$2047,'overall city offline'!$A$2:$A$2047,'Overall city offline (analysis)'!$A2,'overall city offline'!$B$2:$B$2047,'Overall city offline (analysis)'!F$1)</f>
        <v>1.05025626840283</v>
      </c>
      <c r="G2" s="6">
        <f>SUMIFS('overall city offline'!$C$2:$C$2047,'overall city offline'!$A$2:$A$2047,'Overall city offline (analysis)'!$A2,'overall city offline'!$B$2:$B$2047,'Overall city offline (analysis)'!G$1)</f>
        <v>0.97200713160267804</v>
      </c>
      <c r="H2" s="6">
        <f>SUMIFS('overall city offline'!$C$2:$C$2047,'overall city offline'!$A$2:$A$2047,'Overall city offline (analysis)'!$A2,'overall city offline'!$B$2:$B$2047,'Overall city offline (analysis)'!H$1)</f>
        <v>1.0178016065944</v>
      </c>
      <c r="I2" s="6">
        <f>SUMIFS('overall city offline'!$C$2:$C$2047,'overall city offline'!$A$2:$A$2047,'Overall city offline (analysis)'!$A2,'overall city offline'!$B$2:$B$2047,'Overall city offline (analysis)'!I$1)</f>
        <v>0.97223856027517697</v>
      </c>
      <c r="J2" s="6">
        <f>SUMIFS('overall city offline'!$C$2:$C$2047,'overall city offline'!$A$2:$A$2047,'Overall city offline (analysis)'!$A2,'overall city offline'!$B$2:$B$2047,'Overall city offline (analysis)'!J$1)</f>
        <v>0.96699498644286097</v>
      </c>
      <c r="K2" s="6">
        <f>SUMIFS('overall city offline'!$C$2:$C$2047,'overall city offline'!$A$2:$A$2047,'Overall city offline (analysis)'!$A2,'overall city offline'!$B$2:$B$2047,'Overall city offline (analysis)'!K$1)</f>
        <v>1.0067289897207501</v>
      </c>
      <c r="L2" s="6">
        <f>SUMIFS('overall city offline'!$C$2:$C$2047,'overall city offline'!$A$2:$A$2047,'Overall city offline (analysis)'!$A2,'overall city offline'!$B$2:$B$2047,'Overall city offline (analysis)'!L$1)</f>
        <v>0.97463882192889095</v>
      </c>
      <c r="M2" s="6">
        <f>SUMIFS('overall city offline'!$C$2:$C$2047,'overall city offline'!$A$2:$A$2047,'Overall city offline (analysis)'!$A2,'overall city offline'!$B$2:$B$2047,'Overall city offline (analysis)'!M$1)</f>
        <v>1.0120254077437001</v>
      </c>
      <c r="N2" s="6">
        <f>SUMIFS('overall city offline'!$C$2:$C$2047,'overall city offline'!$A$2:$A$2047,'Overall city offline (analysis)'!$A2,'overall city offline'!$B$2:$B$2047,'Overall city offline (analysis)'!N$1)</f>
        <v>1.06092531694014</v>
      </c>
      <c r="O2" s="6">
        <f>SUMIFS('overall city offline'!$C$2:$C$2047,'overall city offline'!$A$2:$A$2047,'Overall city offline (analysis)'!$A2,'overall city offline'!$B$2:$B$2047,'Overall city offline (analysis)'!O$1)</f>
        <v>1.2626182146491201</v>
      </c>
      <c r="P2" s="6">
        <f>SUMIFS('overall city offline'!$C$2:$C$2047,'overall city offline'!$A$2:$A$2047,'Overall city offline (analysis)'!$A2,'overall city offline'!$B$2:$B$2047,'Overall city offline (analysis)'!P$1)</f>
        <v>0.92543866787562701</v>
      </c>
      <c r="Q2" s="6">
        <f>SUMIFS('overall city offline'!$C$2:$C$2047,'overall city offline'!$A$2:$A$2047,'Overall city offline (analysis)'!$A2,'overall city offline'!$B$2:$B$2047,'Overall city offline (analysis)'!Q$1)</f>
        <v>0.96037248691771304</v>
      </c>
      <c r="R2" s="6">
        <f>SUMIFS('overall city offline'!$C$2:$C$2047,'overall city offline'!$A$2:$A$2047,'Overall city offline (analysis)'!$A2,'overall city offline'!$B$2:$B$2047,'Overall city offline (analysis)'!R$1)</f>
        <v>0.83262731552617397</v>
      </c>
      <c r="S2" s="6">
        <f>SUMIFS('overall city offline'!$C$2:$C$2047,'overall city offline'!$A$2:$A$2047,'Overall city offline (analysis)'!$A2,'overall city offline'!$B$2:$B$2047,'Overall city offline (analysis)'!S$1)</f>
        <v>0.390059749034254</v>
      </c>
      <c r="T2" s="6">
        <f>SUMIFS('overall city offline'!$C$2:$C$2047,'overall city offline'!$A$2:$A$2047,'Overall city offline (analysis)'!$A2,'overall city offline'!$B$2:$B$2047,'Overall city offline (analysis)'!T$1)</f>
        <v>0.48045332778598498</v>
      </c>
      <c r="U2" s="6">
        <f>SUMIFS('overall city offline'!$C$2:$C$2047,'overall city offline'!$A$2:$A$2047,'Overall city offline (analysis)'!$A2,'overall city offline'!$B$2:$B$2047,'Overall city offline (analysis)'!U$1)</f>
        <v>0.55253217973378799</v>
      </c>
      <c r="V2" s="6">
        <f>SUMIFS('overall city offline'!$C$2:$C$2047,'overall city offline'!$A$2:$A$2047,'Overall city offline (analysis)'!$A2,'overall city offline'!$B$2:$B$2047,'Overall city offline (analysis)'!V$1)</f>
        <v>0.82236612101862905</v>
      </c>
      <c r="W2" s="6">
        <f>SUMIFS('overall city offline'!$C$2:$C$2047,'overall city offline'!$A$2:$A$2047,'Overall city offline (analysis)'!$A2,'overall city offline'!$B$2:$B$2047,'Overall city offline (analysis)'!W$1)</f>
        <v>0.77665943670878201</v>
      </c>
      <c r="X2" s="6">
        <f>SUMIFS('overall city offline'!$C$2:$C$2047,'overall city offline'!$A$2:$A$2047,'Overall city offline (analysis)'!$A2,'overall city offline'!$B$2:$B$2047,'Overall city offline (analysis)'!X$1)</f>
        <v>0.86774740283094298</v>
      </c>
      <c r="Y2" s="6">
        <f>SUMIFS('overall city offline'!$C$2:$C$2047,'overall city offline'!$A$2:$A$2047,'Overall city offline (analysis)'!$A2,'overall city offline'!$B$2:$B$2047,'Overall city offline (analysis)'!Y$1)</f>
        <v>0.91357281995165596</v>
      </c>
      <c r="Z2" s="6">
        <f>SUMIFS('overall city offline'!$C$2:$C$2047,'overall city offline'!$A$2:$A$2047,'Overall city offline (analysis)'!$A2,'overall city offline'!$B$2:$B$2047,'Overall city offline (analysis)'!Z$1)</f>
        <v>0.92445135148733504</v>
      </c>
      <c r="AA2" s="6">
        <f>SUMIFS('overall city offline'!$C$2:$C$2047,'overall city offline'!$A$2:$A$2047,'Overall city offline (analysis)'!$A2,'overall city offline'!$B$2:$B$2047,'Overall city offline (analysis)'!AA$1)</f>
        <v>1.0139889113540099</v>
      </c>
      <c r="AB2" s="6">
        <f>SUMIFS('overall city offline'!$C$2:$C$2047,'overall city offline'!$A$2:$A$2047,'Overall city offline (analysis)'!$A2,'overall city offline'!$B$2:$B$2047,'Overall city offline (analysis)'!AB$1)</f>
        <v>0.467995360057822</v>
      </c>
      <c r="AC2" s="6">
        <f>SUMIFS('overall city offline'!$C$2:$C$2047,'overall city offline'!$A$2:$A$2047,'Overall city offline (analysis)'!$A2,'overall city offline'!$B$2:$B$2047,'Overall city offline (analysis)'!AC$1)</f>
        <v>0.483370384358493</v>
      </c>
      <c r="AD2" s="6">
        <f>SUMIFS('overall city offline'!$C$2:$C$2047,'overall city offline'!$A$2:$A$2047,'Overall city offline (analysis)'!$A2,'overall city offline'!$B$2:$B$2047,'Overall city offline (analysis)'!AD$1)</f>
        <v>0.62384171808063305</v>
      </c>
      <c r="AE2" s="6">
        <f>SUMIFS('overall city offline'!$C$2:$C$2047,'overall city offline'!$A$2:$A$2047,'Overall city offline (analysis)'!$A2,'overall city offline'!$B$2:$B$2047,'Overall city offline (analysis)'!AE$1)</f>
        <v>0.74606697656144205</v>
      </c>
      <c r="AF2" s="6">
        <f>SUMIFS('overall city offline'!$C$2:$C$2047,'overall city offline'!$A$2:$A$2047,'Overall city offline (analysis)'!$A2,'overall city offline'!$B$2:$B$2047,'Overall city offline (analysis)'!AF$1)</f>
        <v>0.99139899744950799</v>
      </c>
      <c r="AG2" s="6">
        <f>SUMIFS('overall city offline'!$C$2:$C$2047,'overall city offline'!$A$2:$A$2047,'Overall city offline (analysis)'!$A2,'overall city offline'!$B$2:$B$2047,'Overall city offline (analysis)'!AG$1)</f>
        <v>0.93906618579377998</v>
      </c>
      <c r="AH2" s="6">
        <f>SUMIFS('overall city offline'!$C$2:$C$2047,'overall city offline'!$A$2:$A$2047,'Overall city offline (analysis)'!$A2,'overall city offline'!$B$2:$B$2047,'Overall city offline (analysis)'!AH$1)</f>
        <v>0.98025404652336701</v>
      </c>
      <c r="AI2" s="6">
        <f>SUMIFS('overall city offline'!$C$2:$C$2047,'overall city offline'!$A$2:$A$2047,'Overall city offline (analysis)'!$A2,'overall city offline'!$B$2:$B$2047,'Overall city offline (analysis)'!AI$1)</f>
        <v>0.98530611613906505</v>
      </c>
      <c r="AJ2" s="6">
        <f>SUMIFS('overall city offline'!$C$2:$C$2047,'overall city offline'!$A$2:$A$2047,'Overall city offline (analysis)'!$A2,'overall city offline'!$B$2:$B$2047,'Overall city offline (analysis)'!AJ$1)</f>
        <v>0.97768704148164798</v>
      </c>
      <c r="AN2" t="s">
        <v>14</v>
      </c>
      <c r="AO2" s="6">
        <v>1.21088210638352</v>
      </c>
    </row>
    <row r="3" spans="1:41" x14ac:dyDescent="0.3">
      <c r="A3" t="s">
        <v>8</v>
      </c>
      <c r="B3" t="str">
        <f>VLOOKUP(A3,OVERVIEW!$A$2:$D$63,3,FALSE)</f>
        <v>Strong</v>
      </c>
      <c r="C3" t="s">
        <v>146</v>
      </c>
      <c r="D3" s="6">
        <f>SUMIFS('overall city offline'!$C$2:$C$2047,'overall city offline'!$A$2:$A$2047,'Overall city offline (analysis)'!$A3,'overall city offline'!$B$2:$B$2047,'Overall city offline (analysis)'!D$1)</f>
        <v>0.87251741054966503</v>
      </c>
      <c r="E3" s="6">
        <f>SUMIFS('overall city offline'!$C$2:$C$2047,'overall city offline'!$A$2:$A$2047,'Overall city offline (analysis)'!$A3,'overall city offline'!$B$2:$B$2047,'Overall city offline (analysis)'!E$1)</f>
        <v>0.87443008155803303</v>
      </c>
      <c r="F3" s="6">
        <f>SUMIFS('overall city offline'!$C$2:$C$2047,'overall city offline'!$A$2:$A$2047,'Overall city offline (analysis)'!$A3,'overall city offline'!$B$2:$B$2047,'Overall city offline (analysis)'!F$1)</f>
        <v>1.07087326735823</v>
      </c>
      <c r="G3" s="6">
        <f>SUMIFS('overall city offline'!$C$2:$C$2047,'overall city offline'!$A$2:$A$2047,'Overall city offline (analysis)'!$A3,'overall city offline'!$B$2:$B$2047,'Overall city offline (analysis)'!G$1)</f>
        <v>0.99921877974934803</v>
      </c>
      <c r="H3" s="6">
        <f>SUMIFS('overall city offline'!$C$2:$C$2047,'overall city offline'!$A$2:$A$2047,'Overall city offline (analysis)'!$A3,'overall city offline'!$B$2:$B$2047,'Overall city offline (analysis)'!H$1)</f>
        <v>1.03027130528489</v>
      </c>
      <c r="I3" s="6">
        <f>SUMIFS('overall city offline'!$C$2:$C$2047,'overall city offline'!$A$2:$A$2047,'Overall city offline (analysis)'!$A3,'overall city offline'!$B$2:$B$2047,'Overall city offline (analysis)'!I$1)</f>
        <v>0.99015597327238003</v>
      </c>
      <c r="J3" s="6">
        <f>SUMIFS('overall city offline'!$C$2:$C$2047,'overall city offline'!$A$2:$A$2047,'Overall city offline (analysis)'!$A3,'overall city offline'!$B$2:$B$2047,'Overall city offline (analysis)'!J$1)</f>
        <v>1.0306334559808401</v>
      </c>
      <c r="K3" s="6">
        <f>SUMIFS('overall city offline'!$C$2:$C$2047,'overall city offline'!$A$2:$A$2047,'Overall city offline (analysis)'!$A3,'overall city offline'!$B$2:$B$2047,'Overall city offline (analysis)'!K$1)</f>
        <v>1.0106829878594199</v>
      </c>
      <c r="L3" s="6">
        <f>SUMIFS('overall city offline'!$C$2:$C$2047,'overall city offline'!$A$2:$A$2047,'Overall city offline (analysis)'!$A3,'overall city offline'!$B$2:$B$2047,'Overall city offline (analysis)'!L$1)</f>
        <v>0.96640062095030699</v>
      </c>
      <c r="M3" s="6">
        <f>SUMIFS('overall city offline'!$C$2:$C$2047,'overall city offline'!$A$2:$A$2047,'Overall city offline (analysis)'!$A3,'overall city offline'!$B$2:$B$2047,'Overall city offline (analysis)'!M$1)</f>
        <v>1.00571569082534</v>
      </c>
      <c r="N3" s="6">
        <f>SUMIFS('overall city offline'!$C$2:$C$2047,'overall city offline'!$A$2:$A$2047,'Overall city offline (analysis)'!$A3,'overall city offline'!$B$2:$B$2047,'Overall city offline (analysis)'!N$1)</f>
        <v>1.0406885598579101</v>
      </c>
      <c r="O3" s="6">
        <f>SUMIFS('overall city offline'!$C$2:$C$2047,'overall city offline'!$A$2:$A$2047,'Overall city offline (analysis)'!$A3,'overall city offline'!$B$2:$B$2047,'Overall city offline (analysis)'!O$1)</f>
        <v>1.10841186675363</v>
      </c>
      <c r="P3" s="6">
        <f>SUMIFS('overall city offline'!$C$2:$C$2047,'overall city offline'!$A$2:$A$2047,'Overall city offline (analysis)'!$A3,'overall city offline'!$B$2:$B$2047,'Overall city offline (analysis)'!P$1)</f>
        <v>0.90165495022258602</v>
      </c>
      <c r="Q3" s="6">
        <f>SUMIFS('overall city offline'!$C$2:$C$2047,'overall city offline'!$A$2:$A$2047,'Overall city offline (analysis)'!$A3,'overall city offline'!$B$2:$B$2047,'Overall city offline (analysis)'!Q$1)</f>
        <v>0.91285489339601</v>
      </c>
      <c r="R3" s="6">
        <f>SUMIFS('overall city offline'!$C$2:$C$2047,'overall city offline'!$A$2:$A$2047,'Overall city offline (analysis)'!$A3,'overall city offline'!$B$2:$B$2047,'Overall city offline (analysis)'!R$1)</f>
        <v>0.892955412553331</v>
      </c>
      <c r="S3" s="6">
        <f>SUMIFS('overall city offline'!$C$2:$C$2047,'overall city offline'!$A$2:$A$2047,'Overall city offline (analysis)'!$A3,'overall city offline'!$B$2:$B$2047,'Overall city offline (analysis)'!S$1)</f>
        <v>0.50052972287146702</v>
      </c>
      <c r="T3" s="6">
        <f>SUMIFS('overall city offline'!$C$2:$C$2047,'overall city offline'!$A$2:$A$2047,'Overall city offline (analysis)'!$A3,'overall city offline'!$B$2:$B$2047,'Overall city offline (analysis)'!T$1)</f>
        <v>0.66744917198737697</v>
      </c>
      <c r="U3" s="6">
        <f>SUMIFS('overall city offline'!$C$2:$C$2047,'overall city offline'!$A$2:$A$2047,'Overall city offline (analysis)'!$A3,'overall city offline'!$B$2:$B$2047,'Overall city offline (analysis)'!U$1)</f>
        <v>0.82341561731868496</v>
      </c>
      <c r="V3" s="6">
        <f>SUMIFS('overall city offline'!$C$2:$C$2047,'overall city offline'!$A$2:$A$2047,'Overall city offline (analysis)'!$A3,'overall city offline'!$B$2:$B$2047,'Overall city offline (analysis)'!V$1)</f>
        <v>0.960314105278122</v>
      </c>
      <c r="W3" s="6">
        <f>SUMIFS('overall city offline'!$C$2:$C$2047,'overall city offline'!$A$2:$A$2047,'Overall city offline (analysis)'!$A3,'overall city offline'!$B$2:$B$2047,'Overall city offline (analysis)'!W$1)</f>
        <v>0.98090835000700505</v>
      </c>
      <c r="X3" s="6">
        <f>SUMIFS('overall city offline'!$C$2:$C$2047,'overall city offline'!$A$2:$A$2047,'Overall city offline (analysis)'!$A3,'overall city offline'!$B$2:$B$2047,'Overall city offline (analysis)'!X$1)</f>
        <v>0.95413786416151103</v>
      </c>
      <c r="Y3" s="6">
        <f>SUMIFS('overall city offline'!$C$2:$C$2047,'overall city offline'!$A$2:$A$2047,'Overall city offline (analysis)'!$A3,'overall city offline'!$B$2:$B$2047,'Overall city offline (analysis)'!Y$1)</f>
        <v>0.97868876509737202</v>
      </c>
      <c r="Z3" s="6">
        <f>SUMIFS('overall city offline'!$C$2:$C$2047,'overall city offline'!$A$2:$A$2047,'Overall city offline (analysis)'!$A3,'overall city offline'!$B$2:$B$2047,'Overall city offline (analysis)'!Z$1)</f>
        <v>0.76105397774439398</v>
      </c>
      <c r="AA3" s="6">
        <f>SUMIFS('overall city offline'!$C$2:$C$2047,'overall city offline'!$A$2:$A$2047,'Overall city offline (analysis)'!$A3,'overall city offline'!$B$2:$B$2047,'Overall city offline (analysis)'!AA$1)</f>
        <v>0.97756645393840602</v>
      </c>
      <c r="AB3" s="6">
        <f>SUMIFS('overall city offline'!$C$2:$C$2047,'overall city offline'!$A$2:$A$2047,'Overall city offline (analysis)'!$A3,'overall city offline'!$B$2:$B$2047,'Overall city offline (analysis)'!AB$1)</f>
        <v>0.583855529352172</v>
      </c>
      <c r="AC3" s="6">
        <f>SUMIFS('overall city offline'!$C$2:$C$2047,'overall city offline'!$A$2:$A$2047,'Overall city offline (analysis)'!$A3,'overall city offline'!$B$2:$B$2047,'Overall city offline (analysis)'!AC$1)</f>
        <v>0.61270183806697398</v>
      </c>
      <c r="AD3" s="6">
        <f>SUMIFS('overall city offline'!$C$2:$C$2047,'overall city offline'!$A$2:$A$2047,'Overall city offline (analysis)'!$A3,'overall city offline'!$B$2:$B$2047,'Overall city offline (analysis)'!AD$1)</f>
        <v>0.77775321276193699</v>
      </c>
      <c r="AE3" s="6">
        <f>SUMIFS('overall city offline'!$C$2:$C$2047,'overall city offline'!$A$2:$A$2047,'Overall city offline (analysis)'!$A3,'overall city offline'!$B$2:$B$2047,'Overall city offline (analysis)'!AE$1)</f>
        <v>0.90624932760641397</v>
      </c>
      <c r="AF3" s="6">
        <f>SUMIFS('overall city offline'!$C$2:$C$2047,'overall city offline'!$A$2:$A$2047,'Overall city offline (analysis)'!$A3,'overall city offline'!$B$2:$B$2047,'Overall city offline (analysis)'!AF$1)</f>
        <v>1.0322711492630801</v>
      </c>
      <c r="AG3" s="6">
        <f>SUMIFS('overall city offline'!$C$2:$C$2047,'overall city offline'!$A$2:$A$2047,'Overall city offline (analysis)'!$A3,'overall city offline'!$B$2:$B$2047,'Overall city offline (analysis)'!AG$1)</f>
        <v>0.98281763211713402</v>
      </c>
      <c r="AH3" s="6">
        <f>SUMIFS('overall city offline'!$C$2:$C$2047,'overall city offline'!$A$2:$A$2047,'Overall city offline (analysis)'!$A3,'overall city offline'!$B$2:$B$2047,'Overall city offline (analysis)'!AH$1)</f>
        <v>1.0635810729391699</v>
      </c>
      <c r="AI3" s="6">
        <f>SUMIFS('overall city offline'!$C$2:$C$2047,'overall city offline'!$A$2:$A$2047,'Overall city offline (analysis)'!$A3,'overall city offline'!$B$2:$B$2047,'Overall city offline (analysis)'!AI$1)</f>
        <v>1.02252532771412</v>
      </c>
      <c r="AJ3" s="6">
        <f>SUMIFS('overall city offline'!$C$2:$C$2047,'overall city offline'!$A$2:$A$2047,'Overall city offline (analysis)'!$A3,'overall city offline'!$B$2:$B$2047,'Overall city offline (analysis)'!AJ$1)</f>
        <v>0.97238016426097496</v>
      </c>
      <c r="AN3" t="s">
        <v>33</v>
      </c>
      <c r="AO3" s="6">
        <v>1.20251730932076</v>
      </c>
    </row>
    <row r="4" spans="1:41" x14ac:dyDescent="0.3">
      <c r="A4" t="s">
        <v>9</v>
      </c>
      <c r="B4" t="str">
        <f>VLOOKUP(A4,OVERVIEW!$A$2:$D$63,3,FALSE)</f>
        <v>Weak</v>
      </c>
      <c r="C4" t="s">
        <v>136</v>
      </c>
      <c r="D4" s="6">
        <f>SUMIFS('overall city offline'!$C$2:$C$2047,'overall city offline'!$A$2:$A$2047,'Overall city offline (analysis)'!$A4,'overall city offline'!$B$2:$B$2047,'Overall city offline (analysis)'!D$1)</f>
        <v>0.85756370434517604</v>
      </c>
      <c r="E4" s="6">
        <f>SUMIFS('overall city offline'!$C$2:$C$2047,'overall city offline'!$A$2:$A$2047,'Overall city offline (analysis)'!$A4,'overall city offline'!$B$2:$B$2047,'Overall city offline (analysis)'!E$1)</f>
        <v>0.88733649949931603</v>
      </c>
      <c r="F4" s="6">
        <f>SUMIFS('overall city offline'!$C$2:$C$2047,'overall city offline'!$A$2:$A$2047,'Overall city offline (analysis)'!$A4,'overall city offline'!$B$2:$B$2047,'Overall city offline (analysis)'!F$1)</f>
        <v>1.0435042068982701</v>
      </c>
      <c r="G4" s="6">
        <f>SUMIFS('overall city offline'!$C$2:$C$2047,'overall city offline'!$A$2:$A$2047,'Overall city offline (analysis)'!$A4,'overall city offline'!$B$2:$B$2047,'Overall city offline (analysis)'!G$1)</f>
        <v>1.0040247630325101</v>
      </c>
      <c r="H4" s="6">
        <f>SUMIFS('overall city offline'!$C$2:$C$2047,'overall city offline'!$A$2:$A$2047,'Overall city offline (analysis)'!$A4,'overall city offline'!$B$2:$B$2047,'Overall city offline (analysis)'!H$1)</f>
        <v>1.02961168983391</v>
      </c>
      <c r="I4" s="6">
        <f>SUMIFS('overall city offline'!$C$2:$C$2047,'overall city offline'!$A$2:$A$2047,'Overall city offline (analysis)'!$A4,'overall city offline'!$B$2:$B$2047,'Overall city offline (analysis)'!I$1)</f>
        <v>1.0071280996138801</v>
      </c>
      <c r="J4" s="6">
        <f>SUMIFS('overall city offline'!$C$2:$C$2047,'overall city offline'!$A$2:$A$2047,'Overall city offline (analysis)'!$A4,'overall city offline'!$B$2:$B$2047,'Overall city offline (analysis)'!J$1)</f>
        <v>1.0096038566271299</v>
      </c>
      <c r="K4" s="6">
        <f>SUMIFS('overall city offline'!$C$2:$C$2047,'overall city offline'!$A$2:$A$2047,'Overall city offline (analysis)'!$A4,'overall city offline'!$B$2:$B$2047,'Overall city offline (analysis)'!K$1)</f>
        <v>1.0411790342962299</v>
      </c>
      <c r="L4" s="6">
        <f>SUMIFS('overall city offline'!$C$2:$C$2047,'overall city offline'!$A$2:$A$2047,'Overall city offline (analysis)'!$A4,'overall city offline'!$B$2:$B$2047,'Overall city offline (analysis)'!L$1)</f>
        <v>0.95600177634495898</v>
      </c>
      <c r="M4" s="6">
        <f>SUMIFS('overall city offline'!$C$2:$C$2047,'overall city offline'!$A$2:$A$2047,'Overall city offline (analysis)'!$A4,'overall city offline'!$B$2:$B$2047,'Overall city offline (analysis)'!M$1)</f>
        <v>1.00377568040889</v>
      </c>
      <c r="N4" s="6">
        <f>SUMIFS('overall city offline'!$C$2:$C$2047,'overall city offline'!$A$2:$A$2047,'Overall city offline (analysis)'!$A4,'overall city offline'!$B$2:$B$2047,'Overall city offline (analysis)'!N$1)</f>
        <v>1.0319215752839901</v>
      </c>
      <c r="O4" s="6">
        <f>SUMIFS('overall city offline'!$C$2:$C$2047,'overall city offline'!$A$2:$A$2047,'Overall city offline (analysis)'!$A4,'overall city offline'!$B$2:$B$2047,'Overall city offline (analysis)'!O$1)</f>
        <v>1.12834911381574</v>
      </c>
      <c r="P4" s="6">
        <f>SUMIFS('overall city offline'!$C$2:$C$2047,'overall city offline'!$A$2:$A$2047,'Overall city offline (analysis)'!$A4,'overall city offline'!$B$2:$B$2047,'Overall city offline (analysis)'!P$1)</f>
        <v>0.94140603767334197</v>
      </c>
      <c r="Q4" s="6">
        <f>SUMIFS('overall city offline'!$C$2:$C$2047,'overall city offline'!$A$2:$A$2047,'Overall city offline (analysis)'!$A4,'overall city offline'!$B$2:$B$2047,'Overall city offline (analysis)'!Q$1)</f>
        <v>0.93587040372666996</v>
      </c>
      <c r="R4" s="6">
        <f>SUMIFS('overall city offline'!$C$2:$C$2047,'overall city offline'!$A$2:$A$2047,'Overall city offline (analysis)'!$A4,'overall city offline'!$B$2:$B$2047,'Overall city offline (analysis)'!R$1)</f>
        <v>0.98359701259071997</v>
      </c>
      <c r="S4" s="6">
        <f>SUMIFS('overall city offline'!$C$2:$C$2047,'overall city offline'!$A$2:$A$2047,'Overall city offline (analysis)'!$A4,'overall city offline'!$B$2:$B$2047,'Overall city offline (analysis)'!S$1)</f>
        <v>0.73780677789536997</v>
      </c>
      <c r="T4" s="6">
        <f>SUMIFS('overall city offline'!$C$2:$C$2047,'overall city offline'!$A$2:$A$2047,'Overall city offline (analysis)'!$A4,'overall city offline'!$B$2:$B$2047,'Overall city offline (analysis)'!T$1)</f>
        <v>0.90352881419100395</v>
      </c>
      <c r="U4" s="6">
        <f>SUMIFS('overall city offline'!$C$2:$C$2047,'overall city offline'!$A$2:$A$2047,'Overall city offline (analysis)'!$A4,'overall city offline'!$B$2:$B$2047,'Overall city offline (analysis)'!U$1)</f>
        <v>1.03809495805818</v>
      </c>
      <c r="V4" s="6">
        <f>SUMIFS('overall city offline'!$C$2:$C$2047,'overall city offline'!$A$2:$A$2047,'Overall city offline (analysis)'!$A4,'overall city offline'!$B$2:$B$2047,'Overall city offline (analysis)'!V$1)</f>
        <v>1.13371131405991</v>
      </c>
      <c r="W4" s="6">
        <f>SUMIFS('overall city offline'!$C$2:$C$2047,'overall city offline'!$A$2:$A$2047,'Overall city offline (analysis)'!$A4,'overall city offline'!$B$2:$B$2047,'Overall city offline (analysis)'!W$1)</f>
        <v>1.13675223575073</v>
      </c>
      <c r="X4" s="6">
        <f>SUMIFS('overall city offline'!$C$2:$C$2047,'overall city offline'!$A$2:$A$2047,'Overall city offline (analysis)'!$A4,'overall city offline'!$B$2:$B$2047,'Overall city offline (analysis)'!X$1)</f>
        <v>1.09730210908216</v>
      </c>
      <c r="Y4" s="6">
        <f>SUMIFS('overall city offline'!$C$2:$C$2047,'overall city offline'!$A$2:$A$2047,'Overall city offline (analysis)'!$A4,'overall city offline'!$B$2:$B$2047,'Overall city offline (analysis)'!Y$1)</f>
        <v>1.1479793034424399</v>
      </c>
      <c r="Z4" s="6">
        <f>SUMIFS('overall city offline'!$C$2:$C$2047,'overall city offline'!$A$2:$A$2047,'Overall city offline (analysis)'!$A4,'overall city offline'!$B$2:$B$2047,'Overall city offline (analysis)'!Z$1)</f>
        <v>0.978401292964174</v>
      </c>
      <c r="AA4" s="6">
        <f>SUMIFS('overall city offline'!$C$2:$C$2047,'overall city offline'!$A$2:$A$2047,'Overall city offline (analysis)'!$A4,'overall city offline'!$B$2:$B$2047,'Overall city offline (analysis)'!AA$1)</f>
        <v>1.2327043092171599</v>
      </c>
      <c r="AB4" s="6">
        <f>SUMIFS('overall city offline'!$C$2:$C$2047,'overall city offline'!$A$2:$A$2047,'Overall city offline (analysis)'!$A4,'overall city offline'!$B$2:$B$2047,'Overall city offline (analysis)'!AB$1)</f>
        <v>0.84714316697097403</v>
      </c>
      <c r="AC4" s="6">
        <f>SUMIFS('overall city offline'!$C$2:$C$2047,'overall city offline'!$A$2:$A$2047,'Overall city offline (analysis)'!$A4,'overall city offline'!$B$2:$B$2047,'Overall city offline (analysis)'!AC$1)</f>
        <v>0.85450371385923196</v>
      </c>
      <c r="AD4" s="6">
        <f>SUMIFS('overall city offline'!$C$2:$C$2047,'overall city offline'!$A$2:$A$2047,'Overall city offline (analysis)'!$A4,'overall city offline'!$B$2:$B$2047,'Overall city offline (analysis)'!AD$1)</f>
        <v>1.0275330432031999</v>
      </c>
      <c r="AE4" s="6">
        <f>SUMIFS('overall city offline'!$C$2:$C$2047,'overall city offline'!$A$2:$A$2047,'Overall city offline (analysis)'!$A4,'overall city offline'!$B$2:$B$2047,'Overall city offline (analysis)'!AE$1)</f>
        <v>1.14813252479561</v>
      </c>
      <c r="AF4" s="6">
        <f>SUMIFS('overall city offline'!$C$2:$C$2047,'overall city offline'!$A$2:$A$2047,'Overall city offline (analysis)'!$A4,'overall city offline'!$B$2:$B$2047,'Overall city offline (analysis)'!AF$1)</f>
        <v>1.2231280107745099</v>
      </c>
      <c r="AG4" s="6">
        <f>SUMIFS('overall city offline'!$C$2:$C$2047,'overall city offline'!$A$2:$A$2047,'Overall city offline (analysis)'!$A4,'overall city offline'!$B$2:$B$2047,'Overall city offline (analysis)'!AG$1)</f>
        <v>1.1781305163984199</v>
      </c>
      <c r="AH4" s="6">
        <f>SUMIFS('overall city offline'!$C$2:$C$2047,'overall city offline'!$A$2:$A$2047,'Overall city offline (analysis)'!$A4,'overall city offline'!$B$2:$B$2047,'Overall city offline (analysis)'!AH$1)</f>
        <v>1.2289498544322699</v>
      </c>
      <c r="AI4" s="6">
        <f>SUMIFS('overall city offline'!$C$2:$C$2047,'overall city offline'!$A$2:$A$2047,'Overall city offline (analysis)'!$A4,'overall city offline'!$B$2:$B$2047,'Overall city offline (analysis)'!AI$1)</f>
        <v>1.20806695794506</v>
      </c>
      <c r="AJ4" s="6">
        <f>SUMIFS('overall city offline'!$C$2:$C$2047,'overall city offline'!$A$2:$A$2047,'Overall city offline (analysis)'!$A4,'overall city offline'!$B$2:$B$2047,'Overall city offline (analysis)'!AJ$1)</f>
        <v>1.18953457118374</v>
      </c>
      <c r="AN4" t="s">
        <v>9</v>
      </c>
      <c r="AO4" s="6">
        <v>1.18953457118374</v>
      </c>
    </row>
    <row r="5" spans="1:41" x14ac:dyDescent="0.3">
      <c r="A5" t="s">
        <v>10</v>
      </c>
      <c r="B5" t="str">
        <f>VLOOKUP(A5,OVERVIEW!$A$2:$D$63,3,FALSE)</f>
        <v>Weak</v>
      </c>
      <c r="C5" t="s">
        <v>136</v>
      </c>
      <c r="D5" s="6">
        <f>SUMIFS('overall city offline'!$C$2:$C$2047,'overall city offline'!$A$2:$A$2047,'Overall city offline (analysis)'!$A5,'overall city offline'!$B$2:$B$2047,'Overall city offline (analysis)'!D$1)</f>
        <v>0.88375331062222995</v>
      </c>
      <c r="E5" s="6">
        <f>SUMIFS('overall city offline'!$C$2:$C$2047,'overall city offline'!$A$2:$A$2047,'Overall city offline (analysis)'!$A5,'overall city offline'!$B$2:$B$2047,'Overall city offline (analysis)'!E$1)</f>
        <v>0.86596904671466901</v>
      </c>
      <c r="F5" s="6">
        <f>SUMIFS('overall city offline'!$C$2:$C$2047,'overall city offline'!$A$2:$A$2047,'Overall city offline (analysis)'!$A5,'overall city offline'!$B$2:$B$2047,'Overall city offline (analysis)'!F$1)</f>
        <v>1.05705311227303</v>
      </c>
      <c r="G5" s="6">
        <f>SUMIFS('overall city offline'!$C$2:$C$2047,'overall city offline'!$A$2:$A$2047,'Overall city offline (analysis)'!$A5,'overall city offline'!$B$2:$B$2047,'Overall city offline (analysis)'!G$1)</f>
        <v>0.99817242169552001</v>
      </c>
      <c r="H5" s="6">
        <f>SUMIFS('overall city offline'!$C$2:$C$2047,'overall city offline'!$A$2:$A$2047,'Overall city offline (analysis)'!$A5,'overall city offline'!$B$2:$B$2047,'Overall city offline (analysis)'!H$1)</f>
        <v>1.0295913029975201</v>
      </c>
      <c r="I5" s="6">
        <f>SUMIFS('overall city offline'!$C$2:$C$2047,'overall city offline'!$A$2:$A$2047,'Overall city offline (analysis)'!$A5,'overall city offline'!$B$2:$B$2047,'Overall city offline (analysis)'!I$1)</f>
        <v>0.98815026946186901</v>
      </c>
      <c r="J5" s="6">
        <f>SUMIFS('overall city offline'!$C$2:$C$2047,'overall city offline'!$A$2:$A$2047,'Overall city offline (analysis)'!$A5,'overall city offline'!$B$2:$B$2047,'Overall city offline (analysis)'!J$1)</f>
        <v>1.0164967779504701</v>
      </c>
      <c r="K5" s="6">
        <f>SUMIFS('overall city offline'!$C$2:$C$2047,'overall city offline'!$A$2:$A$2047,'Overall city offline (analysis)'!$A5,'overall city offline'!$B$2:$B$2047,'Overall city offline (analysis)'!K$1)</f>
        <v>1.0001266641128299</v>
      </c>
      <c r="L5" s="6">
        <f>SUMIFS('overall city offline'!$C$2:$C$2047,'overall city offline'!$A$2:$A$2047,'Overall city offline (analysis)'!$A5,'overall city offline'!$B$2:$B$2047,'Overall city offline (analysis)'!L$1)</f>
        <v>0.95285428250964199</v>
      </c>
      <c r="M5" s="6">
        <f>SUMIFS('overall city offline'!$C$2:$C$2047,'overall city offline'!$A$2:$A$2047,'Overall city offline (analysis)'!$A5,'overall city offline'!$B$2:$B$2047,'Overall city offline (analysis)'!M$1)</f>
        <v>0.99796096663760703</v>
      </c>
      <c r="N5" s="6">
        <f>SUMIFS('overall city offline'!$C$2:$C$2047,'overall city offline'!$A$2:$A$2047,'Overall city offline (analysis)'!$A5,'overall city offline'!$B$2:$B$2047,'Overall city offline (analysis)'!N$1)</f>
        <v>1.0298493769700301</v>
      </c>
      <c r="O5" s="6">
        <f>SUMIFS('overall city offline'!$C$2:$C$2047,'overall city offline'!$A$2:$A$2047,'Overall city offline (analysis)'!$A5,'overall city offline'!$B$2:$B$2047,'Overall city offline (analysis)'!O$1)</f>
        <v>1.1800224680545901</v>
      </c>
      <c r="P5" s="6">
        <f>SUMIFS('overall city offline'!$C$2:$C$2047,'overall city offline'!$A$2:$A$2047,'Overall city offline (analysis)'!$A5,'overall city offline'!$B$2:$B$2047,'Overall city offline (analysis)'!P$1)</f>
        <v>0.902426968456435</v>
      </c>
      <c r="Q5" s="6">
        <f>SUMIFS('overall city offline'!$C$2:$C$2047,'overall city offline'!$A$2:$A$2047,'Overall city offline (analysis)'!$A5,'overall city offline'!$B$2:$B$2047,'Overall city offline (analysis)'!Q$1)</f>
        <v>0.92272688995770302</v>
      </c>
      <c r="R5" s="6">
        <f>SUMIFS('overall city offline'!$C$2:$C$2047,'overall city offline'!$A$2:$A$2047,'Overall city offline (analysis)'!$A5,'overall city offline'!$B$2:$B$2047,'Overall city offline (analysis)'!R$1)</f>
        <v>0.923050495923599</v>
      </c>
      <c r="S5" s="6">
        <f>SUMIFS('overall city offline'!$C$2:$C$2047,'overall city offline'!$A$2:$A$2047,'Overall city offline (analysis)'!$A5,'overall city offline'!$B$2:$B$2047,'Overall city offline (analysis)'!S$1)</f>
        <v>0.57633570068893003</v>
      </c>
      <c r="T5" s="6">
        <f>SUMIFS('overall city offline'!$C$2:$C$2047,'overall city offline'!$A$2:$A$2047,'Overall city offline (analysis)'!$A5,'overall city offline'!$B$2:$B$2047,'Overall city offline (analysis)'!T$1)</f>
        <v>0.74431074605803205</v>
      </c>
      <c r="U5" s="6">
        <f>SUMIFS('overall city offline'!$C$2:$C$2047,'overall city offline'!$A$2:$A$2047,'Overall city offline (analysis)'!$A5,'overall city offline'!$B$2:$B$2047,'Overall city offline (analysis)'!U$1)</f>
        <v>0.87041530223131303</v>
      </c>
      <c r="V5" s="6">
        <f>SUMIFS('overall city offline'!$C$2:$C$2047,'overall city offline'!$A$2:$A$2047,'Overall city offline (analysis)'!$A5,'overall city offline'!$B$2:$B$2047,'Overall city offline (analysis)'!V$1)</f>
        <v>1.0170234153347799</v>
      </c>
      <c r="W5" s="6">
        <f>SUMIFS('overall city offline'!$C$2:$C$2047,'overall city offline'!$A$2:$A$2047,'Overall city offline (analysis)'!$A5,'overall city offline'!$B$2:$B$2047,'Overall city offline (analysis)'!W$1)</f>
        <v>1.0266015716138199</v>
      </c>
      <c r="X5" s="6">
        <f>SUMIFS('overall city offline'!$C$2:$C$2047,'overall city offline'!$A$2:$A$2047,'Overall city offline (analysis)'!$A5,'overall city offline'!$B$2:$B$2047,'Overall city offline (analysis)'!X$1)</f>
        <v>0.97145749237611301</v>
      </c>
      <c r="Y5" s="6">
        <f>SUMIFS('overall city offline'!$C$2:$C$2047,'overall city offline'!$A$2:$A$2047,'Overall city offline (analysis)'!$A5,'overall city offline'!$B$2:$B$2047,'Overall city offline (analysis)'!Y$1)</f>
        <v>1.0938552801520001</v>
      </c>
      <c r="Z5" s="6">
        <f>SUMIFS('overall city offline'!$C$2:$C$2047,'overall city offline'!$A$2:$A$2047,'Overall city offline (analysis)'!$A5,'overall city offline'!$B$2:$B$2047,'Overall city offline (analysis)'!Z$1)</f>
        <v>0.95278526277507003</v>
      </c>
      <c r="AA5" s="6">
        <f>SUMIFS('overall city offline'!$C$2:$C$2047,'overall city offline'!$A$2:$A$2047,'Overall city offline (analysis)'!$A5,'overall city offline'!$B$2:$B$2047,'Overall city offline (analysis)'!AA$1)</f>
        <v>1.1084200663763699</v>
      </c>
      <c r="AB5" s="6">
        <f>SUMIFS('overall city offline'!$C$2:$C$2047,'overall city offline'!$A$2:$A$2047,'Overall city offline (analysis)'!$A5,'overall city offline'!$B$2:$B$2047,'Overall city offline (analysis)'!AB$1)</f>
        <v>0.75841349990312901</v>
      </c>
      <c r="AC5" s="6">
        <f>SUMIFS('overall city offline'!$C$2:$C$2047,'overall city offline'!$A$2:$A$2047,'Overall city offline (analysis)'!$A5,'overall city offline'!$B$2:$B$2047,'Overall city offline (analysis)'!AC$1)</f>
        <v>0.69117524711280298</v>
      </c>
      <c r="AD5" s="6">
        <f>SUMIFS('overall city offline'!$C$2:$C$2047,'overall city offline'!$A$2:$A$2047,'Overall city offline (analysis)'!$A5,'overall city offline'!$B$2:$B$2047,'Overall city offline (analysis)'!AD$1)</f>
        <v>0.89286341224370203</v>
      </c>
      <c r="AE5" s="6">
        <f>SUMIFS('overall city offline'!$C$2:$C$2047,'overall city offline'!$A$2:$A$2047,'Overall city offline (analysis)'!$A5,'overall city offline'!$B$2:$B$2047,'Overall city offline (analysis)'!AE$1)</f>
        <v>0.99700009394058597</v>
      </c>
      <c r="AF5" s="6">
        <f>SUMIFS('overall city offline'!$C$2:$C$2047,'overall city offline'!$A$2:$A$2047,'Overall city offline (analysis)'!$A5,'overall city offline'!$B$2:$B$2047,'Overall city offline (analysis)'!AF$1)</f>
        <v>1.0850917085824401</v>
      </c>
      <c r="AG5" s="6">
        <f>SUMIFS('overall city offline'!$C$2:$C$2047,'overall city offline'!$A$2:$A$2047,'Overall city offline (analysis)'!$A5,'overall city offline'!$B$2:$B$2047,'Overall city offline (analysis)'!AG$1)</f>
        <v>1.04554744838172</v>
      </c>
      <c r="AH5" s="6">
        <f>SUMIFS('overall city offline'!$C$2:$C$2047,'overall city offline'!$A$2:$A$2047,'Overall city offline (analysis)'!$A5,'overall city offline'!$B$2:$B$2047,'Overall city offline (analysis)'!AH$1)</f>
        <v>1.04176287483314</v>
      </c>
      <c r="AI5" s="6">
        <f>SUMIFS('overall city offline'!$C$2:$C$2047,'overall city offline'!$A$2:$A$2047,'Overall city offline (analysis)'!$A5,'overall city offline'!$B$2:$B$2047,'Overall city offline (analysis)'!AI$1)</f>
        <v>1.06843217514404</v>
      </c>
      <c r="AJ5" s="6">
        <f>SUMIFS('overall city offline'!$C$2:$C$2047,'overall city offline'!$A$2:$A$2047,'Overall city offline (analysis)'!$A5,'overall city offline'!$B$2:$B$2047,'Overall city offline (analysis)'!AJ$1)</f>
        <v>1.0391973612060601</v>
      </c>
      <c r="AN5" t="s">
        <v>60</v>
      </c>
      <c r="AO5" s="6">
        <v>1.1658751903972999</v>
      </c>
    </row>
    <row r="6" spans="1:41" x14ac:dyDescent="0.3">
      <c r="A6" t="s">
        <v>11</v>
      </c>
      <c r="B6" t="str">
        <f>VLOOKUP(A6,OVERVIEW!$A$2:$D$63,3,FALSE)</f>
        <v>Weak</v>
      </c>
      <c r="C6" t="s">
        <v>136</v>
      </c>
      <c r="D6" s="6">
        <f>SUMIFS('overall city offline'!$C$2:$C$2047,'overall city offline'!$A$2:$A$2047,'Overall city offline (analysis)'!$A6,'overall city offline'!$B$2:$B$2047,'Overall city offline (analysis)'!D$1)</f>
        <v>0.846122170833426</v>
      </c>
      <c r="E6" s="6">
        <f>SUMIFS('overall city offline'!$C$2:$C$2047,'overall city offline'!$A$2:$A$2047,'Overall city offline (analysis)'!$A6,'overall city offline'!$B$2:$B$2047,'Overall city offline (analysis)'!E$1)</f>
        <v>0.88278040538191704</v>
      </c>
      <c r="F6" s="6">
        <f>SUMIFS('overall city offline'!$C$2:$C$2047,'overall city offline'!$A$2:$A$2047,'Overall city offline (analysis)'!$A6,'overall city offline'!$B$2:$B$2047,'Overall city offline (analysis)'!F$1)</f>
        <v>1.0363495523461901</v>
      </c>
      <c r="G6" s="6">
        <f>SUMIFS('overall city offline'!$C$2:$C$2047,'overall city offline'!$A$2:$A$2047,'Overall city offline (analysis)'!$A6,'overall city offline'!$B$2:$B$2047,'Overall city offline (analysis)'!G$1)</f>
        <v>1.00083140742282</v>
      </c>
      <c r="H6" s="6">
        <f>SUMIFS('overall city offline'!$C$2:$C$2047,'overall city offline'!$A$2:$A$2047,'Overall city offline (analysis)'!$A6,'overall city offline'!$B$2:$B$2047,'Overall city offline (analysis)'!H$1)</f>
        <v>1.0195224782988099</v>
      </c>
      <c r="I6" s="6">
        <f>SUMIFS('overall city offline'!$C$2:$C$2047,'overall city offline'!$A$2:$A$2047,'Overall city offline (analysis)'!$A6,'overall city offline'!$B$2:$B$2047,'Overall city offline (analysis)'!I$1)</f>
        <v>0.97687810807158504</v>
      </c>
      <c r="J6" s="6">
        <f>SUMIFS('overall city offline'!$C$2:$C$2047,'overall city offline'!$A$2:$A$2047,'Overall city offline (analysis)'!$A6,'overall city offline'!$B$2:$B$2047,'Overall city offline (analysis)'!J$1)</f>
        <v>1.02109350806677</v>
      </c>
      <c r="K6" s="6">
        <f>SUMIFS('overall city offline'!$C$2:$C$2047,'overall city offline'!$A$2:$A$2047,'Overall city offline (analysis)'!$A6,'overall city offline'!$B$2:$B$2047,'Overall city offline (analysis)'!K$1)</f>
        <v>1.03041792439413</v>
      </c>
      <c r="L6" s="6">
        <f>SUMIFS('overall city offline'!$C$2:$C$2047,'overall city offline'!$A$2:$A$2047,'Overall city offline (analysis)'!$A6,'overall city offline'!$B$2:$B$2047,'Overall city offline (analysis)'!L$1)</f>
        <v>0.95175751231486805</v>
      </c>
      <c r="M6" s="6">
        <f>SUMIFS('overall city offline'!$C$2:$C$2047,'overall city offline'!$A$2:$A$2047,'Overall city offline (analysis)'!$A6,'overall city offline'!$B$2:$B$2047,'Overall city offline (analysis)'!M$1)</f>
        <v>1.0085272194777</v>
      </c>
      <c r="N6" s="6">
        <f>SUMIFS('overall city offline'!$C$2:$C$2047,'overall city offline'!$A$2:$A$2047,'Overall city offline (analysis)'!$A6,'overall city offline'!$B$2:$B$2047,'Overall city offline (analysis)'!N$1)</f>
        <v>1.05043738250102</v>
      </c>
      <c r="O6" s="6">
        <f>SUMIFS('overall city offline'!$C$2:$C$2047,'overall city offline'!$A$2:$A$2047,'Overall city offline (analysis)'!$A6,'overall city offline'!$B$2:$B$2047,'Overall city offline (analysis)'!O$1)</f>
        <v>1.1752823308907601</v>
      </c>
      <c r="P6" s="6">
        <f>SUMIFS('overall city offline'!$C$2:$C$2047,'overall city offline'!$A$2:$A$2047,'Overall city offline (analysis)'!$A6,'overall city offline'!$B$2:$B$2047,'Overall city offline (analysis)'!P$1)</f>
        <v>0.93321140434855099</v>
      </c>
      <c r="Q6" s="6">
        <f>SUMIFS('overall city offline'!$C$2:$C$2047,'overall city offline'!$A$2:$A$2047,'Overall city offline (analysis)'!$A6,'overall city offline'!$B$2:$B$2047,'Overall city offline (analysis)'!Q$1)</f>
        <v>0.93842325004497695</v>
      </c>
      <c r="R6" s="6">
        <f>SUMIFS('overall city offline'!$C$2:$C$2047,'overall city offline'!$A$2:$A$2047,'Overall city offline (analysis)'!$A6,'overall city offline'!$B$2:$B$2047,'Overall city offline (analysis)'!R$1)</f>
        <v>0.97383727454888303</v>
      </c>
      <c r="S6" s="6">
        <f>SUMIFS('overall city offline'!$C$2:$C$2047,'overall city offline'!$A$2:$A$2047,'Overall city offline (analysis)'!$A6,'overall city offline'!$B$2:$B$2047,'Overall city offline (analysis)'!S$1)</f>
        <v>0.69219398422506695</v>
      </c>
      <c r="T6" s="6">
        <f>SUMIFS('overall city offline'!$C$2:$C$2047,'overall city offline'!$A$2:$A$2047,'Overall city offline (analysis)'!$A6,'overall city offline'!$B$2:$B$2047,'Overall city offline (analysis)'!T$1)</f>
        <v>0.83984884334024801</v>
      </c>
      <c r="U6" s="6">
        <f>SUMIFS('overall city offline'!$C$2:$C$2047,'overall city offline'!$A$2:$A$2047,'Overall city offline (analysis)'!$A6,'overall city offline'!$B$2:$B$2047,'Overall city offline (analysis)'!U$1)</f>
        <v>0.95121284842065901</v>
      </c>
      <c r="V6" s="6">
        <f>SUMIFS('overall city offline'!$C$2:$C$2047,'overall city offline'!$A$2:$A$2047,'Overall city offline (analysis)'!$A6,'overall city offline'!$B$2:$B$2047,'Overall city offline (analysis)'!V$1)</f>
        <v>1.07399769617751</v>
      </c>
      <c r="W6" s="6">
        <f>SUMIFS('overall city offline'!$C$2:$C$2047,'overall city offline'!$A$2:$A$2047,'Overall city offline (analysis)'!$A6,'overall city offline'!$B$2:$B$2047,'Overall city offline (analysis)'!W$1)</f>
        <v>1.0950894116994701</v>
      </c>
      <c r="X6" s="6">
        <f>SUMIFS('overall city offline'!$C$2:$C$2047,'overall city offline'!$A$2:$A$2047,'Overall city offline (analysis)'!$A6,'overall city offline'!$B$2:$B$2047,'Overall city offline (analysis)'!X$1)</f>
        <v>1.0429927828836001</v>
      </c>
      <c r="Y6" s="6">
        <f>SUMIFS('overall city offline'!$C$2:$C$2047,'overall city offline'!$A$2:$A$2047,'Overall city offline (analysis)'!$A6,'overall city offline'!$B$2:$B$2047,'Overall city offline (analysis)'!Y$1)</f>
        <v>1.06271288979692</v>
      </c>
      <c r="Z6" s="6">
        <f>SUMIFS('overall city offline'!$C$2:$C$2047,'overall city offline'!$A$2:$A$2047,'Overall city offline (analysis)'!$A6,'overall city offline'!$B$2:$B$2047,'Overall city offline (analysis)'!Z$1)</f>
        <v>0.93444763901511396</v>
      </c>
      <c r="AA6" s="6">
        <f>SUMIFS('overall city offline'!$C$2:$C$2047,'overall city offline'!$A$2:$A$2047,'Overall city offline (analysis)'!$A6,'overall city offline'!$B$2:$B$2047,'Overall city offline (analysis)'!AA$1)</f>
        <v>1.2325290955764501</v>
      </c>
      <c r="AB6" s="6">
        <f>SUMIFS('overall city offline'!$C$2:$C$2047,'overall city offline'!$A$2:$A$2047,'Overall city offline (analysis)'!$A6,'overall city offline'!$B$2:$B$2047,'Overall city offline (analysis)'!AB$1)</f>
        <v>0.76577373336672105</v>
      </c>
      <c r="AC6" s="6">
        <f>SUMIFS('overall city offline'!$C$2:$C$2047,'overall city offline'!$A$2:$A$2047,'Overall city offline (analysis)'!$A6,'overall city offline'!$B$2:$B$2047,'Overall city offline (analysis)'!AC$1)</f>
        <v>0.77599742104811797</v>
      </c>
      <c r="AD6" s="6">
        <f>SUMIFS('overall city offline'!$C$2:$C$2047,'overall city offline'!$A$2:$A$2047,'Overall city offline (analysis)'!$A6,'overall city offline'!$B$2:$B$2047,'Overall city offline (analysis)'!AD$1)</f>
        <v>0.97219277617953903</v>
      </c>
      <c r="AE6" s="6">
        <f>SUMIFS('overall city offline'!$C$2:$C$2047,'overall city offline'!$A$2:$A$2047,'Overall city offline (analysis)'!$A6,'overall city offline'!$B$2:$B$2047,'Overall city offline (analysis)'!AE$1)</f>
        <v>1.0686418005024101</v>
      </c>
      <c r="AF6" s="6">
        <f>SUMIFS('overall city offline'!$C$2:$C$2047,'overall city offline'!$A$2:$A$2047,'Overall city offline (analysis)'!$A6,'overall city offline'!$B$2:$B$2047,'Overall city offline (analysis)'!AF$1)</f>
        <v>1.13428810420239</v>
      </c>
      <c r="AG6" s="6">
        <f>SUMIFS('overall city offline'!$C$2:$C$2047,'overall city offline'!$A$2:$A$2047,'Overall city offline (analysis)'!$A6,'overall city offline'!$B$2:$B$2047,'Overall city offline (analysis)'!AG$1)</f>
        <v>1.13920770983129</v>
      </c>
      <c r="AH6" s="6">
        <f>SUMIFS('overall city offline'!$C$2:$C$2047,'overall city offline'!$A$2:$A$2047,'Overall city offline (analysis)'!$A6,'overall city offline'!$B$2:$B$2047,'Overall city offline (analysis)'!AH$1)</f>
        <v>1.18430521265111</v>
      </c>
      <c r="AI6" s="6">
        <f>SUMIFS('overall city offline'!$C$2:$C$2047,'overall city offline'!$A$2:$A$2047,'Overall city offline (analysis)'!$A6,'overall city offline'!$B$2:$B$2047,'Overall city offline (analysis)'!AI$1)</f>
        <v>1.1546560633459899</v>
      </c>
      <c r="AJ6" s="6">
        <f>SUMIFS('overall city offline'!$C$2:$C$2047,'overall city offline'!$A$2:$A$2047,'Overall city offline (analysis)'!$A6,'overall city offline'!$B$2:$B$2047,'Overall city offline (analysis)'!AJ$1)</f>
        <v>1.11372706892955</v>
      </c>
      <c r="AN6" t="s">
        <v>61</v>
      </c>
      <c r="AO6" s="6">
        <v>1.1594827632117599</v>
      </c>
    </row>
    <row r="7" spans="1:41" x14ac:dyDescent="0.3">
      <c r="A7" t="s">
        <v>12</v>
      </c>
      <c r="B7" t="str">
        <f>VLOOKUP(A7,OVERVIEW!$A$2:$D$63,3,FALSE)</f>
        <v>Strong</v>
      </c>
      <c r="C7" t="s">
        <v>135</v>
      </c>
      <c r="D7" s="6">
        <f>SUMIFS('overall city offline'!$C$2:$C$2047,'overall city offline'!$A$2:$A$2047,'Overall city offline (analysis)'!$A7,'overall city offline'!$B$2:$B$2047,'Overall city offline (analysis)'!D$1)</f>
        <v>0.84343609381968798</v>
      </c>
      <c r="E7" s="6">
        <f>SUMIFS('overall city offline'!$C$2:$C$2047,'overall city offline'!$A$2:$A$2047,'Overall city offline (analysis)'!$A7,'overall city offline'!$B$2:$B$2047,'Overall city offline (analysis)'!E$1)</f>
        <v>0.8630019593264</v>
      </c>
      <c r="F7" s="6">
        <f>SUMIFS('overall city offline'!$C$2:$C$2047,'overall city offline'!$A$2:$A$2047,'Overall city offline (analysis)'!$A7,'overall city offline'!$B$2:$B$2047,'Overall city offline (analysis)'!F$1)</f>
        <v>1.0395321552772601</v>
      </c>
      <c r="G7" s="6">
        <f>SUMIFS('overall city offline'!$C$2:$C$2047,'overall city offline'!$A$2:$A$2047,'Overall city offline (analysis)'!$A7,'overall city offline'!$B$2:$B$2047,'Overall city offline (analysis)'!G$1)</f>
        <v>0.99097902498345203</v>
      </c>
      <c r="H7" s="6">
        <f>SUMIFS('overall city offline'!$C$2:$C$2047,'overall city offline'!$A$2:$A$2047,'Overall city offline (analysis)'!$A7,'overall city offline'!$B$2:$B$2047,'Overall city offline (analysis)'!H$1)</f>
        <v>1.02331756110006</v>
      </c>
      <c r="I7" s="6">
        <f>SUMIFS('overall city offline'!$C$2:$C$2047,'overall city offline'!$A$2:$A$2047,'Overall city offline (analysis)'!$A7,'overall city offline'!$B$2:$B$2047,'Overall city offline (analysis)'!I$1)</f>
        <v>0.98463379190253997</v>
      </c>
      <c r="J7" s="6">
        <f>SUMIFS('overall city offline'!$C$2:$C$2047,'overall city offline'!$A$2:$A$2047,'Overall city offline (analysis)'!$A7,'overall city offline'!$B$2:$B$2047,'Overall city offline (analysis)'!J$1)</f>
        <v>1.0151514896284199</v>
      </c>
      <c r="K7" s="6">
        <f>SUMIFS('overall city offline'!$C$2:$C$2047,'overall city offline'!$A$2:$A$2047,'Overall city offline (analysis)'!$A7,'overall city offline'!$B$2:$B$2047,'Overall city offline (analysis)'!K$1)</f>
        <v>1.0085115686024599</v>
      </c>
      <c r="L7" s="6">
        <f>SUMIFS('overall city offline'!$C$2:$C$2047,'overall city offline'!$A$2:$A$2047,'Overall city offline (analysis)'!$A7,'overall city offline'!$B$2:$B$2047,'Overall city offline (analysis)'!L$1)</f>
        <v>0.95704280903946803</v>
      </c>
      <c r="M7" s="6">
        <f>SUMIFS('overall city offline'!$C$2:$C$2047,'overall city offline'!$A$2:$A$2047,'Overall city offline (analysis)'!$A7,'overall city offline'!$B$2:$B$2047,'Overall city offline (analysis)'!M$1)</f>
        <v>1.0204812685634801</v>
      </c>
      <c r="N7" s="6">
        <f>SUMIFS('overall city offline'!$C$2:$C$2047,'overall city offline'!$A$2:$A$2047,'Overall city offline (analysis)'!$A7,'overall city offline'!$B$2:$B$2047,'Overall city offline (analysis)'!N$1)</f>
        <v>1.0580385323967301</v>
      </c>
      <c r="O7" s="6">
        <f>SUMIFS('overall city offline'!$C$2:$C$2047,'overall city offline'!$A$2:$A$2047,'Overall city offline (analysis)'!$A7,'overall city offline'!$B$2:$B$2047,'Overall city offline (analysis)'!O$1)</f>
        <v>1.1958737453600401</v>
      </c>
      <c r="P7" s="6">
        <f>SUMIFS('overall city offline'!$C$2:$C$2047,'overall city offline'!$A$2:$A$2047,'Overall city offline (analysis)'!$A7,'overall city offline'!$B$2:$B$2047,'Overall city offline (analysis)'!P$1)</f>
        <v>0.91413015048466395</v>
      </c>
      <c r="Q7" s="6">
        <f>SUMIFS('overall city offline'!$C$2:$C$2047,'overall city offline'!$A$2:$A$2047,'Overall city offline (analysis)'!$A7,'overall city offline'!$B$2:$B$2047,'Overall city offline (analysis)'!Q$1)</f>
        <v>0.92922104440865305</v>
      </c>
      <c r="R7" s="6">
        <f>SUMIFS('overall city offline'!$C$2:$C$2047,'overall city offline'!$A$2:$A$2047,'Overall city offline (analysis)'!$A7,'overall city offline'!$B$2:$B$2047,'Overall city offline (analysis)'!R$1)</f>
        <v>0.86753124041794905</v>
      </c>
      <c r="S7" s="6">
        <f>SUMIFS('overall city offline'!$C$2:$C$2047,'overall city offline'!$A$2:$A$2047,'Overall city offline (analysis)'!$A7,'overall city offline'!$B$2:$B$2047,'Overall city offline (analysis)'!S$1)</f>
        <v>0.51613601913128404</v>
      </c>
      <c r="T7" s="6">
        <f>SUMIFS('overall city offline'!$C$2:$C$2047,'overall city offline'!$A$2:$A$2047,'Overall city offline (analysis)'!$A7,'overall city offline'!$B$2:$B$2047,'Overall city offline (analysis)'!T$1)</f>
        <v>0.62935150854111099</v>
      </c>
      <c r="U7" s="6">
        <f>SUMIFS('overall city offline'!$C$2:$C$2047,'overall city offline'!$A$2:$A$2047,'Overall city offline (analysis)'!$A7,'overall city offline'!$B$2:$B$2047,'Overall city offline (analysis)'!U$1)</f>
        <v>0.76336154311862303</v>
      </c>
      <c r="V7" s="6">
        <f>SUMIFS('overall city offline'!$C$2:$C$2047,'overall city offline'!$A$2:$A$2047,'Overall city offline (analysis)'!$A7,'overall city offline'!$B$2:$B$2047,'Overall city offline (analysis)'!V$1)</f>
        <v>0.92602855545698504</v>
      </c>
      <c r="W7" s="6">
        <f>SUMIFS('overall city offline'!$C$2:$C$2047,'overall city offline'!$A$2:$A$2047,'Overall city offline (analysis)'!$A7,'overall city offline'!$B$2:$B$2047,'Overall city offline (analysis)'!W$1)</f>
        <v>0.96117560365139598</v>
      </c>
      <c r="X7" s="6">
        <f>SUMIFS('overall city offline'!$C$2:$C$2047,'overall city offline'!$A$2:$A$2047,'Overall city offline (analysis)'!$A7,'overall city offline'!$B$2:$B$2047,'Overall city offline (analysis)'!X$1)</f>
        <v>0.92455606376043498</v>
      </c>
      <c r="Y7" s="6">
        <f>SUMIFS('overall city offline'!$C$2:$C$2047,'overall city offline'!$A$2:$A$2047,'Overall city offline (analysis)'!$A7,'overall city offline'!$B$2:$B$2047,'Overall city offline (analysis)'!Y$1)</f>
        <v>0.96690074802658099</v>
      </c>
      <c r="Z7" s="6">
        <f>SUMIFS('overall city offline'!$C$2:$C$2047,'overall city offline'!$A$2:$A$2047,'Overall city offline (analysis)'!$A7,'overall city offline'!$B$2:$B$2047,'Overall city offline (analysis)'!Z$1)</f>
        <v>0.73852202371287601</v>
      </c>
      <c r="AA7" s="6">
        <f>SUMIFS('overall city offline'!$C$2:$C$2047,'overall city offline'!$A$2:$A$2047,'Overall city offline (analysis)'!$A7,'overall city offline'!$B$2:$B$2047,'Overall city offline (analysis)'!AA$1)</f>
        <v>1.0323668593277999</v>
      </c>
      <c r="AB7" s="6">
        <f>SUMIFS('overall city offline'!$C$2:$C$2047,'overall city offline'!$A$2:$A$2047,'Overall city offline (analysis)'!$A7,'overall city offline'!$B$2:$B$2047,'Overall city offline (analysis)'!AB$1)</f>
        <v>0.59269211735952998</v>
      </c>
      <c r="AC7" s="6">
        <f>SUMIFS('overall city offline'!$C$2:$C$2047,'overall city offline'!$A$2:$A$2047,'Overall city offline (analysis)'!$A7,'overall city offline'!$B$2:$B$2047,'Overall city offline (analysis)'!AC$1)</f>
        <v>0.613381013754981</v>
      </c>
      <c r="AD7" s="6">
        <f>SUMIFS('overall city offline'!$C$2:$C$2047,'overall city offline'!$A$2:$A$2047,'Overall city offline (analysis)'!$A7,'overall city offline'!$B$2:$B$2047,'Overall city offline (analysis)'!AD$1)</f>
        <v>0.75065587264640499</v>
      </c>
      <c r="AE7" s="6">
        <f>SUMIFS('overall city offline'!$C$2:$C$2047,'overall city offline'!$A$2:$A$2047,'Overall city offline (analysis)'!$A7,'overall city offline'!$B$2:$B$2047,'Overall city offline (analysis)'!AE$1)</f>
        <v>0.90743767083567695</v>
      </c>
      <c r="AF7" s="6">
        <f>SUMIFS('overall city offline'!$C$2:$C$2047,'overall city offline'!$A$2:$A$2047,'Overall city offline (analysis)'!$A7,'overall city offline'!$B$2:$B$2047,'Overall city offline (analysis)'!AF$1)</f>
        <v>1.0259518290104099</v>
      </c>
      <c r="AG7" s="6">
        <f>SUMIFS('overall city offline'!$C$2:$C$2047,'overall city offline'!$A$2:$A$2047,'Overall city offline (analysis)'!$A7,'overall city offline'!$B$2:$B$2047,'Overall city offline (analysis)'!AG$1)</f>
        <v>1.0045542921097199</v>
      </c>
      <c r="AH7" s="6">
        <f>SUMIFS('overall city offline'!$C$2:$C$2047,'overall city offline'!$A$2:$A$2047,'Overall city offline (analysis)'!$A7,'overall city offline'!$B$2:$B$2047,'Overall city offline (analysis)'!AH$1)</f>
        <v>1.0712222213087399</v>
      </c>
      <c r="AI7" s="6">
        <f>SUMIFS('overall city offline'!$C$2:$C$2047,'overall city offline'!$A$2:$A$2047,'Overall city offline (analysis)'!$A7,'overall city offline'!$B$2:$B$2047,'Overall city offline (analysis)'!AI$1)</f>
        <v>1.05427968546314</v>
      </c>
      <c r="AJ7" s="6">
        <f>SUMIFS('overall city offline'!$C$2:$C$2047,'overall city offline'!$A$2:$A$2047,'Overall city offline (analysis)'!$A7,'overall city offline'!$B$2:$B$2047,'Overall city offline (analysis)'!AJ$1)</f>
        <v>1.04106081329342</v>
      </c>
      <c r="AN7" t="s">
        <v>16</v>
      </c>
      <c r="AO7" s="6">
        <v>1.1479177520777899</v>
      </c>
    </row>
    <row r="8" spans="1:41" x14ac:dyDescent="0.3">
      <c r="A8" t="s">
        <v>13</v>
      </c>
      <c r="B8" t="str">
        <f>VLOOKUP(A8,OVERVIEW!$A$2:$D$63,3,FALSE)</f>
        <v>Weak</v>
      </c>
      <c r="C8" t="s">
        <v>147</v>
      </c>
      <c r="D8" s="6">
        <f>SUMIFS('overall city offline'!$C$2:$C$2047,'overall city offline'!$A$2:$A$2047,'Overall city offline (analysis)'!$A8,'overall city offline'!$B$2:$B$2047,'Overall city offline (analysis)'!D$1)</f>
        <v>0.889601194180348</v>
      </c>
      <c r="E8" s="6">
        <f>SUMIFS('overall city offline'!$C$2:$C$2047,'overall city offline'!$A$2:$A$2047,'Overall city offline (analysis)'!$A8,'overall city offline'!$B$2:$B$2047,'Overall city offline (analysis)'!E$1)</f>
        <v>0.91416213182241002</v>
      </c>
      <c r="F8" s="6">
        <f>SUMIFS('overall city offline'!$C$2:$C$2047,'overall city offline'!$A$2:$A$2047,'Overall city offline (analysis)'!$A8,'overall city offline'!$B$2:$B$2047,'Overall city offline (analysis)'!F$1)</f>
        <v>1.05929697157786</v>
      </c>
      <c r="G8" s="6">
        <f>SUMIFS('overall city offline'!$C$2:$C$2047,'overall city offline'!$A$2:$A$2047,'Overall city offline (analysis)'!$A8,'overall city offline'!$B$2:$B$2047,'Overall city offline (analysis)'!G$1)</f>
        <v>0.98513183061249898</v>
      </c>
      <c r="H8" s="6">
        <f>SUMIFS('overall city offline'!$C$2:$C$2047,'overall city offline'!$A$2:$A$2047,'Overall city offline (analysis)'!$A8,'overall city offline'!$B$2:$B$2047,'Overall city offline (analysis)'!H$1)</f>
        <v>1.01947194928944</v>
      </c>
      <c r="I8" s="6">
        <f>SUMIFS('overall city offline'!$C$2:$C$2047,'overall city offline'!$A$2:$A$2047,'Overall city offline (analysis)'!$A8,'overall city offline'!$B$2:$B$2047,'Overall city offline (analysis)'!I$1)</f>
        <v>0.98331620991594804</v>
      </c>
      <c r="J8" s="6">
        <f>SUMIFS('overall city offline'!$C$2:$C$2047,'overall city offline'!$A$2:$A$2047,'Overall city offline (analysis)'!$A8,'overall city offline'!$B$2:$B$2047,'Overall city offline (analysis)'!J$1)</f>
        <v>1.0268104603288699</v>
      </c>
      <c r="K8" s="6">
        <f>SUMIFS('overall city offline'!$C$2:$C$2047,'overall city offline'!$A$2:$A$2047,'Overall city offline (analysis)'!$A8,'overall city offline'!$B$2:$B$2047,'Overall city offline (analysis)'!K$1)</f>
        <v>1.00605696229629</v>
      </c>
      <c r="L8" s="6">
        <f>SUMIFS('overall city offline'!$C$2:$C$2047,'overall city offline'!$A$2:$A$2047,'Overall city offline (analysis)'!$A8,'overall city offline'!$B$2:$B$2047,'Overall city offline (analysis)'!L$1)</f>
        <v>0.95976871662681396</v>
      </c>
      <c r="M8" s="6">
        <f>SUMIFS('overall city offline'!$C$2:$C$2047,'overall city offline'!$A$2:$A$2047,'Overall city offline (analysis)'!$A8,'overall city offline'!$B$2:$B$2047,'Overall city offline (analysis)'!M$1)</f>
        <v>0.98671085968183703</v>
      </c>
      <c r="N8" s="6">
        <f>SUMIFS('overall city offline'!$C$2:$C$2047,'overall city offline'!$A$2:$A$2047,'Overall city offline (analysis)'!$A8,'overall city offline'!$B$2:$B$2047,'Overall city offline (analysis)'!N$1)</f>
        <v>1.02296208443616</v>
      </c>
      <c r="O8" s="6">
        <f>SUMIFS('overall city offline'!$C$2:$C$2047,'overall city offline'!$A$2:$A$2047,'Overall city offline (analysis)'!$A8,'overall city offline'!$B$2:$B$2047,'Overall city offline (analysis)'!O$1)</f>
        <v>1.1467106292315199</v>
      </c>
      <c r="P8" s="6">
        <f>SUMIFS('overall city offline'!$C$2:$C$2047,'overall city offline'!$A$2:$A$2047,'Overall city offline (analysis)'!$A8,'overall city offline'!$B$2:$B$2047,'Overall city offline (analysis)'!P$1)</f>
        <v>0.95170555771131804</v>
      </c>
      <c r="Q8" s="6">
        <f>SUMIFS('overall city offline'!$C$2:$C$2047,'overall city offline'!$A$2:$A$2047,'Overall city offline (analysis)'!$A8,'overall city offline'!$B$2:$B$2047,'Overall city offline (analysis)'!Q$1)</f>
        <v>0.93620020076903099</v>
      </c>
      <c r="R8" s="6">
        <f>SUMIFS('overall city offline'!$C$2:$C$2047,'overall city offline'!$A$2:$A$2047,'Overall city offline (analysis)'!$A8,'overall city offline'!$B$2:$B$2047,'Overall city offline (analysis)'!R$1)</f>
        <v>0.92099002078038605</v>
      </c>
      <c r="S8" s="6">
        <f>SUMIFS('overall city offline'!$C$2:$C$2047,'overall city offline'!$A$2:$A$2047,'Overall city offline (analysis)'!$A8,'overall city offline'!$B$2:$B$2047,'Overall city offline (analysis)'!S$1)</f>
        <v>0.57609151574588002</v>
      </c>
      <c r="T8" s="6">
        <f>SUMIFS('overall city offline'!$C$2:$C$2047,'overall city offline'!$A$2:$A$2047,'Overall city offline (analysis)'!$A8,'overall city offline'!$B$2:$B$2047,'Overall city offline (analysis)'!T$1)</f>
        <v>0.69409683567635705</v>
      </c>
      <c r="U8" s="6">
        <f>SUMIFS('overall city offline'!$C$2:$C$2047,'overall city offline'!$A$2:$A$2047,'Overall city offline (analysis)'!$A8,'overall city offline'!$B$2:$B$2047,'Overall city offline (analysis)'!U$1)</f>
        <v>0.93430795042898396</v>
      </c>
      <c r="V8" s="6">
        <f>SUMIFS('overall city offline'!$C$2:$C$2047,'overall city offline'!$A$2:$A$2047,'Overall city offline (analysis)'!$A8,'overall city offline'!$B$2:$B$2047,'Overall city offline (analysis)'!V$1)</f>
        <v>1.0239966348479299</v>
      </c>
      <c r="W8" s="6">
        <f>SUMIFS('overall city offline'!$C$2:$C$2047,'overall city offline'!$A$2:$A$2047,'Overall city offline (analysis)'!$A8,'overall city offline'!$B$2:$B$2047,'Overall city offline (analysis)'!W$1)</f>
        <v>1.0353505712980999</v>
      </c>
      <c r="X8" s="6">
        <f>SUMIFS('overall city offline'!$C$2:$C$2047,'overall city offline'!$A$2:$A$2047,'Overall city offline (analysis)'!$A8,'overall city offline'!$B$2:$B$2047,'Overall city offline (analysis)'!X$1)</f>
        <v>0.99161380928176002</v>
      </c>
      <c r="Y8" s="6">
        <f>SUMIFS('overall city offline'!$C$2:$C$2047,'overall city offline'!$A$2:$A$2047,'Overall city offline (analysis)'!$A8,'overall city offline'!$B$2:$B$2047,'Overall city offline (analysis)'!Y$1)</f>
        <v>1.00423981138112</v>
      </c>
      <c r="Z8" s="6">
        <f>SUMIFS('overall city offline'!$C$2:$C$2047,'overall city offline'!$A$2:$A$2047,'Overall city offline (analysis)'!$A8,'overall city offline'!$B$2:$B$2047,'Overall city offline (analysis)'!Z$1)</f>
        <v>0.79700246966500699</v>
      </c>
      <c r="AA8" s="6">
        <f>SUMIFS('overall city offline'!$C$2:$C$2047,'overall city offline'!$A$2:$A$2047,'Overall city offline (analysis)'!$A8,'overall city offline'!$B$2:$B$2047,'Overall city offline (analysis)'!AA$1)</f>
        <v>1.1150320081859599</v>
      </c>
      <c r="AB8" s="6">
        <f>SUMIFS('overall city offline'!$C$2:$C$2047,'overall city offline'!$A$2:$A$2047,'Overall city offline (analysis)'!$A8,'overall city offline'!$B$2:$B$2047,'Overall city offline (analysis)'!AB$1)</f>
        <v>0.67178664872263105</v>
      </c>
      <c r="AC8" s="6">
        <f>SUMIFS('overall city offline'!$C$2:$C$2047,'overall city offline'!$A$2:$A$2047,'Overall city offline (analysis)'!$A8,'overall city offline'!$B$2:$B$2047,'Overall city offline (analysis)'!AC$1)</f>
        <v>0.70264048715140603</v>
      </c>
      <c r="AD8" s="6">
        <f>SUMIFS('overall city offline'!$C$2:$C$2047,'overall city offline'!$A$2:$A$2047,'Overall city offline (analysis)'!$A8,'overall city offline'!$B$2:$B$2047,'Overall city offline (analysis)'!AD$1)</f>
        <v>0.85895890945386699</v>
      </c>
      <c r="AE8" s="6">
        <f>SUMIFS('overall city offline'!$C$2:$C$2047,'overall city offline'!$A$2:$A$2047,'Overall city offline (analysis)'!$A8,'overall city offline'!$B$2:$B$2047,'Overall city offline (analysis)'!AE$1)</f>
        <v>1.0354032666526101</v>
      </c>
      <c r="AF8" s="6">
        <f>SUMIFS('overall city offline'!$C$2:$C$2047,'overall city offline'!$A$2:$A$2047,'Overall city offline (analysis)'!$A8,'overall city offline'!$B$2:$B$2047,'Overall city offline (analysis)'!AF$1)</f>
        <v>1.14133779163057</v>
      </c>
      <c r="AG8" s="6">
        <f>SUMIFS('overall city offline'!$C$2:$C$2047,'overall city offline'!$A$2:$A$2047,'Overall city offline (analysis)'!$A8,'overall city offline'!$B$2:$B$2047,'Overall city offline (analysis)'!AG$1)</f>
        <v>1.0715439556150199</v>
      </c>
      <c r="AH8" s="6">
        <f>SUMIFS('overall city offline'!$C$2:$C$2047,'overall city offline'!$A$2:$A$2047,'Overall city offline (analysis)'!$A8,'overall city offline'!$B$2:$B$2047,'Overall city offline (analysis)'!AH$1)</f>
        <v>1.1841295738579101</v>
      </c>
      <c r="AI8" s="6">
        <f>SUMIFS('overall city offline'!$C$2:$C$2047,'overall city offline'!$A$2:$A$2047,'Overall city offline (analysis)'!$A8,'overall city offline'!$B$2:$B$2047,'Overall city offline (analysis)'!AI$1)</f>
        <v>1.1277060875887599</v>
      </c>
      <c r="AJ8" s="6">
        <f>SUMIFS('overall city offline'!$C$2:$C$2047,'overall city offline'!$A$2:$A$2047,'Overall city offline (analysis)'!$A8,'overall city offline'!$B$2:$B$2047,'Overall city offline (analysis)'!AJ$1)</f>
        <v>1.09036445618179</v>
      </c>
      <c r="AN8" t="s">
        <v>42</v>
      </c>
      <c r="AO8" s="6">
        <v>1.1383390690202899</v>
      </c>
    </row>
    <row r="9" spans="1:41" x14ac:dyDescent="0.3">
      <c r="A9" t="s">
        <v>14</v>
      </c>
      <c r="B9" t="str">
        <f>VLOOKUP(A9,OVERVIEW!$A$2:$D$63,3,FALSE)</f>
        <v>Weak</v>
      </c>
      <c r="C9" t="s">
        <v>136</v>
      </c>
      <c r="D9" s="6">
        <f>SUMIFS('overall city offline'!$C$2:$C$2047,'overall city offline'!$A$2:$A$2047,'Overall city offline (analysis)'!$A9,'overall city offline'!$B$2:$B$2047,'Overall city offline (analysis)'!D$1)</f>
        <v>0.81150540919018999</v>
      </c>
      <c r="E9" s="6">
        <f>SUMIFS('overall city offline'!$C$2:$C$2047,'overall city offline'!$A$2:$A$2047,'Overall city offline (analysis)'!$A9,'overall city offline'!$B$2:$B$2047,'Overall city offline (analysis)'!E$1)</f>
        <v>0.83043809454914297</v>
      </c>
      <c r="F9" s="6">
        <f>SUMIFS('overall city offline'!$C$2:$C$2047,'overall city offline'!$A$2:$A$2047,'Overall city offline (analysis)'!$A9,'overall city offline'!$B$2:$B$2047,'Overall city offline (analysis)'!F$1)</f>
        <v>1.0049216185383101</v>
      </c>
      <c r="G9" s="6">
        <f>SUMIFS('overall city offline'!$C$2:$C$2047,'overall city offline'!$A$2:$A$2047,'Overall city offline (analysis)'!$A9,'overall city offline'!$B$2:$B$2047,'Overall city offline (analysis)'!G$1)</f>
        <v>1.02491522638458</v>
      </c>
      <c r="H9" s="6">
        <f>SUMIFS('overall city offline'!$C$2:$C$2047,'overall city offline'!$A$2:$A$2047,'Overall city offline (analysis)'!$A9,'overall city offline'!$B$2:$B$2047,'Overall city offline (analysis)'!H$1)</f>
        <v>1.04228305652012</v>
      </c>
      <c r="I9" s="6">
        <f>SUMIFS('overall city offline'!$C$2:$C$2047,'overall city offline'!$A$2:$A$2047,'Overall city offline (analysis)'!$A9,'overall city offline'!$B$2:$B$2047,'Overall city offline (analysis)'!I$1)</f>
        <v>0.96409083523986205</v>
      </c>
      <c r="J9" s="6">
        <f>SUMIFS('overall city offline'!$C$2:$C$2047,'overall city offline'!$A$2:$A$2047,'Overall city offline (analysis)'!$A9,'overall city offline'!$B$2:$B$2047,'Overall city offline (analysis)'!J$1)</f>
        <v>1.0496755027972999</v>
      </c>
      <c r="K9" s="6">
        <f>SUMIFS('overall city offline'!$C$2:$C$2047,'overall city offline'!$A$2:$A$2047,'Overall city offline (analysis)'!$A9,'overall city offline'!$B$2:$B$2047,'Overall city offline (analysis)'!K$1)</f>
        <v>1.1355866369455101</v>
      </c>
      <c r="L9" s="6">
        <f>SUMIFS('overall city offline'!$C$2:$C$2047,'overall city offline'!$A$2:$A$2047,'Overall city offline (analysis)'!$A9,'overall city offline'!$B$2:$B$2047,'Overall city offline (analysis)'!L$1)</f>
        <v>0.96713062075748901</v>
      </c>
      <c r="M9" s="6">
        <f>SUMIFS('overall city offline'!$C$2:$C$2047,'overall city offline'!$A$2:$A$2047,'Overall city offline (analysis)'!$A9,'overall city offline'!$B$2:$B$2047,'Overall city offline (analysis)'!M$1)</f>
        <v>1.046606929622</v>
      </c>
      <c r="N9" s="6">
        <f>SUMIFS('overall city offline'!$C$2:$C$2047,'overall city offline'!$A$2:$A$2047,'Overall city offline (analysis)'!$A9,'overall city offline'!$B$2:$B$2047,'Overall city offline (analysis)'!N$1)</f>
        <v>1.02307649260255</v>
      </c>
      <c r="O9" s="6">
        <f>SUMIFS('overall city offline'!$C$2:$C$2047,'overall city offline'!$A$2:$A$2047,'Overall city offline (analysis)'!$A9,'overall city offline'!$B$2:$B$2047,'Overall city offline (analysis)'!O$1)</f>
        <v>1.0997695768529601</v>
      </c>
      <c r="P9" s="6">
        <f>SUMIFS('overall city offline'!$C$2:$C$2047,'overall city offline'!$A$2:$A$2047,'Overall city offline (analysis)'!$A9,'overall city offline'!$B$2:$B$2047,'Overall city offline (analysis)'!P$1)</f>
        <v>0.86864196001139504</v>
      </c>
      <c r="Q9" s="6">
        <f>SUMIFS('overall city offline'!$C$2:$C$2047,'overall city offline'!$A$2:$A$2047,'Overall city offline (analysis)'!$A9,'overall city offline'!$B$2:$B$2047,'Overall city offline (analysis)'!Q$1)</f>
        <v>0.87141367242123902</v>
      </c>
      <c r="R9" s="6">
        <f>SUMIFS('overall city offline'!$C$2:$C$2047,'overall city offline'!$A$2:$A$2047,'Overall city offline (analysis)'!$A9,'overall city offline'!$B$2:$B$2047,'Overall city offline (analysis)'!R$1)</f>
        <v>0.89299006234737499</v>
      </c>
      <c r="S9" s="6">
        <f>SUMIFS('overall city offline'!$C$2:$C$2047,'overall city offline'!$A$2:$A$2047,'Overall city offline (analysis)'!$A9,'overall city offline'!$B$2:$B$2047,'Overall city offline (analysis)'!S$1)</f>
        <v>0.57635574483321395</v>
      </c>
      <c r="T9" s="6">
        <f>SUMIFS('overall city offline'!$C$2:$C$2047,'overall city offline'!$A$2:$A$2047,'Overall city offline (analysis)'!$A9,'overall city offline'!$B$2:$B$2047,'Overall city offline (analysis)'!T$1)</f>
        <v>0.71405766802558501</v>
      </c>
      <c r="U9" s="6">
        <f>SUMIFS('overall city offline'!$C$2:$C$2047,'overall city offline'!$A$2:$A$2047,'Overall city offline (analysis)'!$A9,'overall city offline'!$B$2:$B$2047,'Overall city offline (analysis)'!U$1)</f>
        <v>0.85547880166842005</v>
      </c>
      <c r="V9" s="6">
        <f>SUMIFS('overall city offline'!$C$2:$C$2047,'overall city offline'!$A$2:$A$2047,'Overall city offline (analysis)'!$A9,'overall city offline'!$B$2:$B$2047,'Overall city offline (analysis)'!V$1)</f>
        <v>1.1001054115314299</v>
      </c>
      <c r="W9" s="6">
        <f>SUMIFS('overall city offline'!$C$2:$C$2047,'overall city offline'!$A$2:$A$2047,'Overall city offline (analysis)'!$A9,'overall city offline'!$B$2:$B$2047,'Overall city offline (analysis)'!W$1)</f>
        <v>1.21804772554881</v>
      </c>
      <c r="X9" s="6">
        <f>SUMIFS('overall city offline'!$C$2:$C$2047,'overall city offline'!$A$2:$A$2047,'Overall city offline (analysis)'!$A9,'overall city offline'!$B$2:$B$2047,'Overall city offline (analysis)'!X$1)</f>
        <v>1.1141572163398199</v>
      </c>
      <c r="Y9" s="6">
        <f>SUMIFS('overall city offline'!$C$2:$C$2047,'overall city offline'!$A$2:$A$2047,'Overall city offline (analysis)'!$A9,'overall city offline'!$B$2:$B$2047,'Overall city offline (analysis)'!Y$1)</f>
        <v>1.0870165968566401</v>
      </c>
      <c r="Z9" s="6">
        <f>SUMIFS('overall city offline'!$C$2:$C$2047,'overall city offline'!$A$2:$A$2047,'Overall city offline (analysis)'!$A9,'overall city offline'!$B$2:$B$2047,'Overall city offline (analysis)'!Z$1)</f>
        <v>0.82742262467465</v>
      </c>
      <c r="AA9" s="6">
        <f>SUMIFS('overall city offline'!$C$2:$C$2047,'overall city offline'!$A$2:$A$2047,'Overall city offline (analysis)'!$A9,'overall city offline'!$B$2:$B$2047,'Overall city offline (analysis)'!AA$1)</f>
        <v>1.0858436868210699</v>
      </c>
      <c r="AB9" s="6">
        <f>SUMIFS('overall city offline'!$C$2:$C$2047,'overall city offline'!$A$2:$A$2047,'Overall city offline (analysis)'!$A9,'overall city offline'!$B$2:$B$2047,'Overall city offline (analysis)'!AB$1)</f>
        <v>0.66954346196440995</v>
      </c>
      <c r="AC9" s="6">
        <f>SUMIFS('overall city offline'!$C$2:$C$2047,'overall city offline'!$A$2:$A$2047,'Overall city offline (analysis)'!$A9,'overall city offline'!$B$2:$B$2047,'Overall city offline (analysis)'!AC$1)</f>
        <v>0.68566121701105998</v>
      </c>
      <c r="AD9" s="6">
        <f>SUMIFS('overall city offline'!$C$2:$C$2047,'overall city offline'!$A$2:$A$2047,'Overall city offline (analysis)'!$A9,'overall city offline'!$B$2:$B$2047,'Overall city offline (analysis)'!AD$1)</f>
        <v>0.830909329848038</v>
      </c>
      <c r="AE9" s="6">
        <f>SUMIFS('overall city offline'!$C$2:$C$2047,'overall city offline'!$A$2:$A$2047,'Overall city offline (analysis)'!$A9,'overall city offline'!$B$2:$B$2047,'Overall city offline (analysis)'!AE$1)</f>
        <v>1.0295846902356101</v>
      </c>
      <c r="AF9" s="6">
        <f>SUMIFS('overall city offline'!$C$2:$C$2047,'overall city offline'!$A$2:$A$2047,'Overall city offline (analysis)'!$A9,'overall city offline'!$B$2:$B$2047,'Overall city offline (analysis)'!AF$1)</f>
        <v>1.18062847537783</v>
      </c>
      <c r="AG9" s="6">
        <f>SUMIFS('overall city offline'!$C$2:$C$2047,'overall city offline'!$A$2:$A$2047,'Overall city offline (analysis)'!$A9,'overall city offline'!$B$2:$B$2047,'Overall city offline (analysis)'!AG$1)</f>
        <v>1.2287218810781</v>
      </c>
      <c r="AH9" s="6">
        <f>SUMIFS('overall city offline'!$C$2:$C$2047,'overall city offline'!$A$2:$A$2047,'Overall city offline (analysis)'!$A9,'overall city offline'!$B$2:$B$2047,'Overall city offline (analysis)'!AH$1)</f>
        <v>1.3684817021598701</v>
      </c>
      <c r="AI9" s="6">
        <f>SUMIFS('overall city offline'!$C$2:$C$2047,'overall city offline'!$A$2:$A$2047,'Overall city offline (analysis)'!$A9,'overall city offline'!$B$2:$B$2047,'Overall city offline (analysis)'!AI$1)</f>
        <v>1.3699445198972</v>
      </c>
      <c r="AJ9" s="6">
        <f>SUMIFS('overall city offline'!$C$2:$C$2047,'overall city offline'!$A$2:$A$2047,'Overall city offline (analysis)'!$A9,'overall city offline'!$B$2:$B$2047,'Overall city offline (analysis)'!AJ$1)</f>
        <v>1.21088210638352</v>
      </c>
      <c r="AN9" t="s">
        <v>37</v>
      </c>
      <c r="AO9" s="6">
        <v>1.1363228935629199</v>
      </c>
    </row>
    <row r="10" spans="1:41" x14ac:dyDescent="0.3">
      <c r="A10" t="s">
        <v>15</v>
      </c>
      <c r="B10" t="str">
        <f>VLOOKUP(A10,OVERVIEW!$A$2:$D$63,3,FALSE)</f>
        <v>Strong</v>
      </c>
      <c r="C10" t="s">
        <v>135</v>
      </c>
      <c r="D10" s="6">
        <f>SUMIFS('overall city offline'!$C$2:$C$2047,'overall city offline'!$A$2:$A$2047,'Overall city offline (analysis)'!$A10,'overall city offline'!$B$2:$B$2047,'Overall city offline (analysis)'!D$1)</f>
        <v>0.83805925490538602</v>
      </c>
      <c r="E10" s="6">
        <f>SUMIFS('overall city offline'!$C$2:$C$2047,'overall city offline'!$A$2:$A$2047,'Overall city offline (analysis)'!$A10,'overall city offline'!$B$2:$B$2047,'Overall city offline (analysis)'!E$1)</f>
        <v>0.841474378945544</v>
      </c>
      <c r="F10" s="6">
        <f>SUMIFS('overall city offline'!$C$2:$C$2047,'overall city offline'!$A$2:$A$2047,'Overall city offline (analysis)'!$A10,'overall city offline'!$B$2:$B$2047,'Overall city offline (analysis)'!F$1)</f>
        <v>1.04134323172827</v>
      </c>
      <c r="G10" s="6">
        <f>SUMIFS('overall city offline'!$C$2:$C$2047,'overall city offline'!$A$2:$A$2047,'Overall city offline (analysis)'!$A10,'overall city offline'!$B$2:$B$2047,'Overall city offline (analysis)'!G$1)</f>
        <v>0.99647887826700998</v>
      </c>
      <c r="H10" s="6">
        <f>SUMIFS('overall city offline'!$C$2:$C$2047,'overall city offline'!$A$2:$A$2047,'Overall city offline (analysis)'!$A10,'overall city offline'!$B$2:$B$2047,'Overall city offline (analysis)'!H$1)</f>
        <v>1.0400337378943001</v>
      </c>
      <c r="I10" s="6">
        <f>SUMIFS('overall city offline'!$C$2:$C$2047,'overall city offline'!$A$2:$A$2047,'Overall city offline (analysis)'!$A10,'overall city offline'!$B$2:$B$2047,'Overall city offline (analysis)'!I$1)</f>
        <v>1.0159103977275801</v>
      </c>
      <c r="J10" s="6">
        <f>SUMIFS('overall city offline'!$C$2:$C$2047,'overall city offline'!$A$2:$A$2047,'Overall city offline (analysis)'!$A10,'overall city offline'!$B$2:$B$2047,'Overall city offline (analysis)'!J$1)</f>
        <v>1.04942382917446</v>
      </c>
      <c r="K10" s="6">
        <f>SUMIFS('overall city offline'!$C$2:$C$2047,'overall city offline'!$A$2:$A$2047,'Overall city offline (analysis)'!$A10,'overall city offline'!$B$2:$B$2047,'Overall city offline (analysis)'!K$1)</f>
        <v>1.09777652650594</v>
      </c>
      <c r="L10" s="6">
        <f>SUMIFS('overall city offline'!$C$2:$C$2047,'overall city offline'!$A$2:$A$2047,'Overall city offline (analysis)'!$A10,'overall city offline'!$B$2:$B$2047,'Overall city offline (analysis)'!L$1)</f>
        <v>0.969611861093579</v>
      </c>
      <c r="M10" s="6">
        <f>SUMIFS('overall city offline'!$C$2:$C$2047,'overall city offline'!$A$2:$A$2047,'Overall city offline (analysis)'!$A10,'overall city offline'!$B$2:$B$2047,'Overall city offline (analysis)'!M$1)</f>
        <v>1.0080341411808</v>
      </c>
      <c r="N10" s="6">
        <f>SUMIFS('overall city offline'!$C$2:$C$2047,'overall city offline'!$A$2:$A$2047,'Overall city offline (analysis)'!$A10,'overall city offline'!$B$2:$B$2047,'Overall city offline (analysis)'!N$1)</f>
        <v>1.0075321277698901</v>
      </c>
      <c r="O10" s="6">
        <f>SUMIFS('overall city offline'!$C$2:$C$2047,'overall city offline'!$A$2:$A$2047,'Overall city offline (analysis)'!$A10,'overall city offline'!$B$2:$B$2047,'Overall city offline (analysis)'!O$1)</f>
        <v>1.09432163480724</v>
      </c>
      <c r="P10" s="6">
        <f>SUMIFS('overall city offline'!$C$2:$C$2047,'overall city offline'!$A$2:$A$2047,'Overall city offline (analysis)'!$A10,'overall city offline'!$B$2:$B$2047,'Overall city offline (analysis)'!P$1)</f>
        <v>0.88453857209826403</v>
      </c>
      <c r="Q10" s="6">
        <f>SUMIFS('overall city offline'!$C$2:$C$2047,'overall city offline'!$A$2:$A$2047,'Overall city offline (analysis)'!$A10,'overall city offline'!$B$2:$B$2047,'Overall city offline (analysis)'!Q$1)</f>
        <v>0.91716602698928495</v>
      </c>
      <c r="R10" s="6">
        <f>SUMIFS('overall city offline'!$C$2:$C$2047,'overall city offline'!$A$2:$A$2047,'Overall city offline (analysis)'!$A10,'overall city offline'!$B$2:$B$2047,'Overall city offline (analysis)'!R$1)</f>
        <v>0.85843589786319296</v>
      </c>
      <c r="S10" s="6">
        <f>SUMIFS('overall city offline'!$C$2:$C$2047,'overall city offline'!$A$2:$A$2047,'Overall city offline (analysis)'!$A10,'overall city offline'!$B$2:$B$2047,'Overall city offline (analysis)'!S$1)</f>
        <v>0.457530828456297</v>
      </c>
      <c r="T10" s="6">
        <f>SUMIFS('overall city offline'!$C$2:$C$2047,'overall city offline'!$A$2:$A$2047,'Overall city offline (analysis)'!$A10,'overall city offline'!$B$2:$B$2047,'Overall city offline (analysis)'!T$1)</f>
        <v>0.60294679846187205</v>
      </c>
      <c r="U10" s="6">
        <f>SUMIFS('overall city offline'!$C$2:$C$2047,'overall city offline'!$A$2:$A$2047,'Overall city offline (analysis)'!$A10,'overall city offline'!$B$2:$B$2047,'Overall city offline (analysis)'!U$1)</f>
        <v>0.77050648272031297</v>
      </c>
      <c r="V10" s="6">
        <f>SUMIFS('overall city offline'!$C$2:$C$2047,'overall city offline'!$A$2:$A$2047,'Overall city offline (analysis)'!$A10,'overall city offline'!$B$2:$B$2047,'Overall city offline (analysis)'!V$1)</f>
        <v>0.98622414977783701</v>
      </c>
      <c r="W10" s="6">
        <f>SUMIFS('overall city offline'!$C$2:$C$2047,'overall city offline'!$A$2:$A$2047,'Overall city offline (analysis)'!$A10,'overall city offline'!$B$2:$B$2047,'Overall city offline (analysis)'!W$1)</f>
        <v>1.0778770336190699</v>
      </c>
      <c r="X10" s="6">
        <f>SUMIFS('overall city offline'!$C$2:$C$2047,'overall city offline'!$A$2:$A$2047,'Overall city offline (analysis)'!$A10,'overall city offline'!$B$2:$B$2047,'Overall city offline (analysis)'!X$1)</f>
        <v>1.0268082568174099</v>
      </c>
      <c r="Y10" s="6">
        <f>SUMIFS('overall city offline'!$C$2:$C$2047,'overall city offline'!$A$2:$A$2047,'Overall city offline (analysis)'!$A10,'overall city offline'!$B$2:$B$2047,'Overall city offline (analysis)'!Y$1)</f>
        <v>1.00523275420078</v>
      </c>
      <c r="Z10" s="6">
        <f>SUMIFS('overall city offline'!$C$2:$C$2047,'overall city offline'!$A$2:$A$2047,'Overall city offline (analysis)'!$A10,'overall city offline'!$B$2:$B$2047,'Overall city offline (analysis)'!Z$1)</f>
        <v>0.71292816017461902</v>
      </c>
      <c r="AA10" s="6">
        <f>SUMIFS('overall city offline'!$C$2:$C$2047,'overall city offline'!$A$2:$A$2047,'Overall city offline (analysis)'!$A10,'overall city offline'!$B$2:$B$2047,'Overall city offline (analysis)'!AA$1)</f>
        <v>1.03909753670742</v>
      </c>
      <c r="AB10" s="6">
        <f>SUMIFS('overall city offline'!$C$2:$C$2047,'overall city offline'!$A$2:$A$2047,'Overall city offline (analysis)'!$A10,'overall city offline'!$B$2:$B$2047,'Overall city offline (analysis)'!AB$1)</f>
        <v>0.55678939674269601</v>
      </c>
      <c r="AC10" s="6">
        <f>SUMIFS('overall city offline'!$C$2:$C$2047,'overall city offline'!$A$2:$A$2047,'Overall city offline (analysis)'!$A10,'overall city offline'!$B$2:$B$2047,'Overall city offline (analysis)'!AC$1)</f>
        <v>0.57879493658121905</v>
      </c>
      <c r="AD10" s="6">
        <f>SUMIFS('overall city offline'!$C$2:$C$2047,'overall city offline'!$A$2:$A$2047,'Overall city offline (analysis)'!$A10,'overall city offline'!$B$2:$B$2047,'Overall city offline (analysis)'!AD$1)</f>
        <v>0.721756089841608</v>
      </c>
      <c r="AE10" s="6">
        <f>SUMIFS('overall city offline'!$C$2:$C$2047,'overall city offline'!$A$2:$A$2047,'Overall city offline (analysis)'!$A10,'overall city offline'!$B$2:$B$2047,'Overall city offline (analysis)'!AE$1)</f>
        <v>0.90727793517376198</v>
      </c>
      <c r="AF10" s="6">
        <f>SUMIFS('overall city offline'!$C$2:$C$2047,'overall city offline'!$A$2:$A$2047,'Overall city offline (analysis)'!$A10,'overall city offline'!$B$2:$B$2047,'Overall city offline (analysis)'!AF$1)</f>
        <v>1.02380251203733</v>
      </c>
      <c r="AG10" s="6">
        <f>SUMIFS('overall city offline'!$C$2:$C$2047,'overall city offline'!$A$2:$A$2047,'Overall city offline (analysis)'!$A10,'overall city offline'!$B$2:$B$2047,'Overall city offline (analysis)'!AG$1)</f>
        <v>1.0583435120970599</v>
      </c>
      <c r="AH10" s="6">
        <f>SUMIFS('overall city offline'!$C$2:$C$2047,'overall city offline'!$A$2:$A$2047,'Overall city offline (analysis)'!$A10,'overall city offline'!$B$2:$B$2047,'Overall city offline (analysis)'!AH$1)</f>
        <v>1.1548574804359699</v>
      </c>
      <c r="AI10" s="6">
        <f>SUMIFS('overall city offline'!$C$2:$C$2047,'overall city offline'!$A$2:$A$2047,'Overall city offline (analysis)'!$A10,'overall city offline'!$B$2:$B$2047,'Overall city offline (analysis)'!AI$1)</f>
        <v>1.15907174710425</v>
      </c>
      <c r="AJ10" s="6">
        <f>SUMIFS('overall city offline'!$C$2:$C$2047,'overall city offline'!$A$2:$A$2047,'Overall city offline (analysis)'!$A10,'overall city offline'!$B$2:$B$2047,'Overall city offline (analysis)'!AJ$1)</f>
        <v>1.06962641226399</v>
      </c>
      <c r="AN10" t="s">
        <v>66</v>
      </c>
      <c r="AO10" s="6">
        <v>1.12577996269007</v>
      </c>
    </row>
    <row r="11" spans="1:41" x14ac:dyDescent="0.3">
      <c r="A11" t="s">
        <v>16</v>
      </c>
      <c r="B11" t="str">
        <f>VLOOKUP(A11,OVERVIEW!$A$2:$D$63,3,FALSE)</f>
        <v>Weak</v>
      </c>
      <c r="C11" t="s">
        <v>147</v>
      </c>
      <c r="D11" s="6">
        <f>SUMIFS('overall city offline'!$C$2:$C$2047,'overall city offline'!$A$2:$A$2047,'Overall city offline (analysis)'!$A11,'overall city offline'!$B$2:$B$2047,'Overall city offline (analysis)'!D$1)</f>
        <v>0.85178598806668704</v>
      </c>
      <c r="E11" s="6">
        <f>SUMIFS('overall city offline'!$C$2:$C$2047,'overall city offline'!$A$2:$A$2047,'Overall city offline (analysis)'!$A11,'overall city offline'!$B$2:$B$2047,'Overall city offline (analysis)'!E$1)</f>
        <v>0.85791065265139899</v>
      </c>
      <c r="F11" s="6">
        <f>SUMIFS('overall city offline'!$C$2:$C$2047,'overall city offline'!$A$2:$A$2047,'Overall city offline (analysis)'!$A11,'overall city offline'!$B$2:$B$2047,'Overall city offline (analysis)'!F$1)</f>
        <v>1.0236053875754301</v>
      </c>
      <c r="G11" s="6">
        <f>SUMIFS('overall city offline'!$C$2:$C$2047,'overall city offline'!$A$2:$A$2047,'Overall city offline (analysis)'!$A11,'overall city offline'!$B$2:$B$2047,'Overall city offline (analysis)'!G$1)</f>
        <v>1.0083017501062299</v>
      </c>
      <c r="H11" s="6">
        <f>SUMIFS('overall city offline'!$C$2:$C$2047,'overall city offline'!$A$2:$A$2047,'Overall city offline (analysis)'!$A11,'overall city offline'!$B$2:$B$2047,'Overall city offline (analysis)'!H$1)</f>
        <v>1.0226687325953201</v>
      </c>
      <c r="I11" s="6">
        <f>SUMIFS('overall city offline'!$C$2:$C$2047,'overall city offline'!$A$2:$A$2047,'Overall city offline (analysis)'!$A11,'overall city offline'!$B$2:$B$2047,'Overall city offline (analysis)'!I$1)</f>
        <v>0.98956629746566005</v>
      </c>
      <c r="J11" s="6">
        <f>SUMIFS('overall city offline'!$C$2:$C$2047,'overall city offline'!$A$2:$A$2047,'Overall city offline (analysis)'!$A11,'overall city offline'!$B$2:$B$2047,'Overall city offline (analysis)'!J$1)</f>
        <v>1.0298014031384399</v>
      </c>
      <c r="K11" s="6">
        <f>SUMIFS('overall city offline'!$C$2:$C$2047,'overall city offline'!$A$2:$A$2047,'Overall city offline (analysis)'!$A11,'overall city offline'!$B$2:$B$2047,'Overall city offline (analysis)'!K$1)</f>
        <v>1.04106613252352</v>
      </c>
      <c r="L11" s="6">
        <f>SUMIFS('overall city offline'!$C$2:$C$2047,'overall city offline'!$A$2:$A$2047,'Overall city offline (analysis)'!$A11,'overall city offline'!$B$2:$B$2047,'Overall city offline (analysis)'!L$1)</f>
        <v>0.95809224327935605</v>
      </c>
      <c r="M11" s="6">
        <f>SUMIFS('overall city offline'!$C$2:$C$2047,'overall city offline'!$A$2:$A$2047,'Overall city offline (analysis)'!$A11,'overall city offline'!$B$2:$B$2047,'Overall city offline (analysis)'!M$1)</f>
        <v>1.0161834223830699</v>
      </c>
      <c r="N11" s="6">
        <f>SUMIFS('overall city offline'!$C$2:$C$2047,'overall city offline'!$A$2:$A$2047,'Overall city offline (analysis)'!$A11,'overall city offline'!$B$2:$B$2047,'Overall city offline (analysis)'!N$1)</f>
        <v>1.0395965577283901</v>
      </c>
      <c r="O11" s="6">
        <f>SUMIFS('overall city offline'!$C$2:$C$2047,'overall city offline'!$A$2:$A$2047,'Overall city offline (analysis)'!$A11,'overall city offline'!$B$2:$B$2047,'Overall city offline (analysis)'!O$1)</f>
        <v>1.1614214324865</v>
      </c>
      <c r="P11" s="6">
        <f>SUMIFS('overall city offline'!$C$2:$C$2047,'overall city offline'!$A$2:$A$2047,'Overall city offline (analysis)'!$A11,'overall city offline'!$B$2:$B$2047,'Overall city offline (analysis)'!P$1)</f>
        <v>0.95128582209201795</v>
      </c>
      <c r="Q11" s="6">
        <f>SUMIFS('overall city offline'!$C$2:$C$2047,'overall city offline'!$A$2:$A$2047,'Overall city offline (analysis)'!$A11,'overall city offline'!$B$2:$B$2047,'Overall city offline (analysis)'!Q$1)</f>
        <v>0.95518663506752799</v>
      </c>
      <c r="R11" s="6">
        <f>SUMIFS('overall city offline'!$C$2:$C$2047,'overall city offline'!$A$2:$A$2047,'Overall city offline (analysis)'!$A11,'overall city offline'!$B$2:$B$2047,'Overall city offline (analysis)'!R$1)</f>
        <v>0.98037975336285299</v>
      </c>
      <c r="S11" s="6">
        <f>SUMIFS('overall city offline'!$C$2:$C$2047,'overall city offline'!$A$2:$A$2047,'Overall city offline (analysis)'!$A11,'overall city offline'!$B$2:$B$2047,'Overall city offline (analysis)'!S$1)</f>
        <v>0.67540717465348399</v>
      </c>
      <c r="T11" s="6">
        <f>SUMIFS('overall city offline'!$C$2:$C$2047,'overall city offline'!$A$2:$A$2047,'Overall city offline (analysis)'!$A11,'overall city offline'!$B$2:$B$2047,'Overall city offline (analysis)'!T$1)</f>
        <v>0.83048321307937301</v>
      </c>
      <c r="U11" s="6">
        <f>SUMIFS('overall city offline'!$C$2:$C$2047,'overall city offline'!$A$2:$A$2047,'Overall city offline (analysis)'!$A11,'overall city offline'!$B$2:$B$2047,'Overall city offline (analysis)'!U$1)</f>
        <v>0.96838706705289201</v>
      </c>
      <c r="V11" s="6">
        <f>SUMIFS('overall city offline'!$C$2:$C$2047,'overall city offline'!$A$2:$A$2047,'Overall city offline (analysis)'!$A11,'overall city offline'!$B$2:$B$2047,'Overall city offline (analysis)'!V$1)</f>
        <v>1.1049274827630999</v>
      </c>
      <c r="W11" s="6">
        <f>SUMIFS('overall city offline'!$C$2:$C$2047,'overall city offline'!$A$2:$A$2047,'Overall city offline (analysis)'!$A11,'overall city offline'!$B$2:$B$2047,'Overall city offline (analysis)'!W$1)</f>
        <v>1.10773738941526</v>
      </c>
      <c r="X11" s="6">
        <f>SUMIFS('overall city offline'!$C$2:$C$2047,'overall city offline'!$A$2:$A$2047,'Overall city offline (analysis)'!$A11,'overall city offline'!$B$2:$B$2047,'Overall city offline (analysis)'!X$1)</f>
        <v>1.0604054527975</v>
      </c>
      <c r="Y11" s="6">
        <f>SUMIFS('overall city offline'!$C$2:$C$2047,'overall city offline'!$A$2:$A$2047,'Overall city offline (analysis)'!$A11,'overall city offline'!$B$2:$B$2047,'Overall city offline (analysis)'!Y$1)</f>
        <v>1.1096641829446801</v>
      </c>
      <c r="Z11" s="6">
        <f>SUMIFS('overall city offline'!$C$2:$C$2047,'overall city offline'!$A$2:$A$2047,'Overall city offline (analysis)'!$A11,'overall city offline'!$B$2:$B$2047,'Overall city offline (analysis)'!Z$1)</f>
        <v>0.90022236427432201</v>
      </c>
      <c r="AA11" s="6">
        <f>SUMIFS('overall city offline'!$C$2:$C$2047,'overall city offline'!$A$2:$A$2047,'Overall city offline (analysis)'!$A11,'overall city offline'!$B$2:$B$2047,'Overall city offline (analysis)'!AA$1)</f>
        <v>1.1747385685120599</v>
      </c>
      <c r="AB11" s="6">
        <f>SUMIFS('overall city offline'!$C$2:$C$2047,'overall city offline'!$A$2:$A$2047,'Overall city offline (analysis)'!$A11,'overall city offline'!$B$2:$B$2047,'Overall city offline (analysis)'!AB$1)</f>
        <v>0.79845404654716701</v>
      </c>
      <c r="AC11" s="6">
        <f>SUMIFS('overall city offline'!$C$2:$C$2047,'overall city offline'!$A$2:$A$2047,'Overall city offline (analysis)'!$A11,'overall city offline'!$B$2:$B$2047,'Overall city offline (analysis)'!AC$1)</f>
        <v>0.78714311683983196</v>
      </c>
      <c r="AD11" s="6">
        <f>SUMIFS('overall city offline'!$C$2:$C$2047,'overall city offline'!$A$2:$A$2047,'Overall city offline (analysis)'!$A11,'overall city offline'!$B$2:$B$2047,'Overall city offline (analysis)'!AD$1)</f>
        <v>0.97655905055259595</v>
      </c>
      <c r="AE11" s="6">
        <f>SUMIFS('overall city offline'!$C$2:$C$2047,'overall city offline'!$A$2:$A$2047,'Overall city offline (analysis)'!$A11,'overall city offline'!$B$2:$B$2047,'Overall city offline (analysis)'!AE$1)</f>
        <v>1.11226022818026</v>
      </c>
      <c r="AF11" s="6">
        <f>SUMIFS('overall city offline'!$C$2:$C$2047,'overall city offline'!$A$2:$A$2047,'Overall city offline (analysis)'!$A11,'overall city offline'!$B$2:$B$2047,'Overall city offline (analysis)'!AF$1)</f>
        <v>1.18929712135206</v>
      </c>
      <c r="AG11" s="6">
        <f>SUMIFS('overall city offline'!$C$2:$C$2047,'overall city offline'!$A$2:$A$2047,'Overall city offline (analysis)'!$A11,'overall city offline'!$B$2:$B$2047,'Overall city offline (analysis)'!AG$1)</f>
        <v>1.1906909721675401</v>
      </c>
      <c r="AH11" s="6">
        <f>SUMIFS('overall city offline'!$C$2:$C$2047,'overall city offline'!$A$2:$A$2047,'Overall city offline (analysis)'!$A11,'overall city offline'!$B$2:$B$2047,'Overall city offline (analysis)'!AH$1)</f>
        <v>1.2331628097496301</v>
      </c>
      <c r="AI11" s="6">
        <f>SUMIFS('overall city offline'!$C$2:$C$2047,'overall city offline'!$A$2:$A$2047,'Overall city offline (analysis)'!$A11,'overall city offline'!$B$2:$B$2047,'Overall city offline (analysis)'!AI$1)</f>
        <v>1.1809002925832599</v>
      </c>
      <c r="AJ11" s="6">
        <f>SUMIFS('overall city offline'!$C$2:$C$2047,'overall city offline'!$A$2:$A$2047,'Overall city offline (analysis)'!$A11,'overall city offline'!$B$2:$B$2047,'Overall city offline (analysis)'!AJ$1)</f>
        <v>1.1479177520777899</v>
      </c>
      <c r="AN11" t="s">
        <v>26</v>
      </c>
      <c r="AO11" s="6">
        <v>1.1171358175525501</v>
      </c>
    </row>
    <row r="12" spans="1:41" x14ac:dyDescent="0.3">
      <c r="A12" t="s">
        <v>17</v>
      </c>
      <c r="B12" t="str">
        <f>VLOOKUP(A12,OVERVIEW!$A$2:$D$63,3,FALSE)</f>
        <v>Strong</v>
      </c>
      <c r="C12" t="s">
        <v>135</v>
      </c>
      <c r="D12" s="6">
        <f>SUMIFS('overall city offline'!$C$2:$C$2047,'overall city offline'!$A$2:$A$2047,'Overall city offline (analysis)'!$A12,'overall city offline'!$B$2:$B$2047,'Overall city offline (analysis)'!D$1)</f>
        <v>0.83250868165327896</v>
      </c>
      <c r="E12" s="6">
        <f>SUMIFS('overall city offline'!$C$2:$C$2047,'overall city offline'!$A$2:$A$2047,'Overall city offline (analysis)'!$A12,'overall city offline'!$B$2:$B$2047,'Overall city offline (analysis)'!E$1)</f>
        <v>0.88599532658817104</v>
      </c>
      <c r="F12" s="6">
        <f>SUMIFS('overall city offline'!$C$2:$C$2047,'overall city offline'!$A$2:$A$2047,'Overall city offline (analysis)'!$A12,'overall city offline'!$B$2:$B$2047,'Overall city offline (analysis)'!F$1)</f>
        <v>1.0238180566572199</v>
      </c>
      <c r="G12" s="6">
        <f>SUMIFS('overall city offline'!$C$2:$C$2047,'overall city offline'!$A$2:$A$2047,'Overall city offline (analysis)'!$A12,'overall city offline'!$B$2:$B$2047,'Overall city offline (analysis)'!G$1)</f>
        <v>1.00613363939944</v>
      </c>
      <c r="H12" s="6">
        <f>SUMIFS('overall city offline'!$C$2:$C$2047,'overall city offline'!$A$2:$A$2047,'Overall city offline (analysis)'!$A12,'overall city offline'!$B$2:$B$2047,'Overall city offline (analysis)'!H$1)</f>
        <v>1.0378787640386999</v>
      </c>
      <c r="I12" s="6">
        <f>SUMIFS('overall city offline'!$C$2:$C$2047,'overall city offline'!$A$2:$A$2047,'Overall city offline (analysis)'!$A12,'overall city offline'!$B$2:$B$2047,'Overall city offline (analysis)'!I$1)</f>
        <v>0.99180483209122805</v>
      </c>
      <c r="J12" s="6">
        <f>SUMIFS('overall city offline'!$C$2:$C$2047,'overall city offline'!$A$2:$A$2047,'Overall city offline (analysis)'!$A12,'overall city offline'!$B$2:$B$2047,'Overall city offline (analysis)'!J$1)</f>
        <v>1.0334660422492301</v>
      </c>
      <c r="K12" s="6">
        <f>SUMIFS('overall city offline'!$C$2:$C$2047,'overall city offline'!$A$2:$A$2047,'Overall city offline (analysis)'!$A12,'overall city offline'!$B$2:$B$2047,'Overall city offline (analysis)'!K$1)</f>
        <v>1.06581444275898</v>
      </c>
      <c r="L12" s="6">
        <f>SUMIFS('overall city offline'!$C$2:$C$2047,'overall city offline'!$A$2:$A$2047,'Overall city offline (analysis)'!$A12,'overall city offline'!$B$2:$B$2047,'Overall city offline (analysis)'!L$1)</f>
        <v>0.95477721630478596</v>
      </c>
      <c r="M12" s="6">
        <f>SUMIFS('overall city offline'!$C$2:$C$2047,'overall city offline'!$A$2:$A$2047,'Overall city offline (analysis)'!$A12,'overall city offline'!$B$2:$B$2047,'Overall city offline (analysis)'!M$1)</f>
        <v>1.0115581185455</v>
      </c>
      <c r="N12" s="6">
        <f>SUMIFS('overall city offline'!$C$2:$C$2047,'overall city offline'!$A$2:$A$2047,'Overall city offline (analysis)'!$A12,'overall city offline'!$B$2:$B$2047,'Overall city offline (analysis)'!N$1)</f>
        <v>1.01260177138799</v>
      </c>
      <c r="O12" s="6">
        <f>SUMIFS('overall city offline'!$C$2:$C$2047,'overall city offline'!$A$2:$A$2047,'Overall city offline (analysis)'!$A12,'overall city offline'!$B$2:$B$2047,'Overall city offline (analysis)'!O$1)</f>
        <v>1.1436431083254801</v>
      </c>
      <c r="P12" s="6">
        <f>SUMIFS('overall city offline'!$C$2:$C$2047,'overall city offline'!$A$2:$A$2047,'Overall city offline (analysis)'!$A12,'overall city offline'!$B$2:$B$2047,'Overall city offline (analysis)'!P$1)</f>
        <v>0.88264382170942901</v>
      </c>
      <c r="Q12" s="6">
        <f>SUMIFS('overall city offline'!$C$2:$C$2047,'overall city offline'!$A$2:$A$2047,'Overall city offline (analysis)'!$A12,'overall city offline'!$B$2:$B$2047,'Overall city offline (analysis)'!Q$1)</f>
        <v>0.90499512321416398</v>
      </c>
      <c r="R12" s="6">
        <f>SUMIFS('overall city offline'!$C$2:$C$2047,'overall city offline'!$A$2:$A$2047,'Overall city offline (analysis)'!$A12,'overall city offline'!$B$2:$B$2047,'Overall city offline (analysis)'!R$1)</f>
        <v>0.81115328614855498</v>
      </c>
      <c r="S12" s="6">
        <f>SUMIFS('overall city offline'!$C$2:$C$2047,'overall city offline'!$A$2:$A$2047,'Overall city offline (analysis)'!$A12,'overall city offline'!$B$2:$B$2047,'Overall city offline (analysis)'!S$1)</f>
        <v>0.434024598056445</v>
      </c>
      <c r="T12" s="6">
        <f>SUMIFS('overall city offline'!$C$2:$C$2047,'overall city offline'!$A$2:$A$2047,'Overall city offline (analysis)'!$A12,'overall city offline'!$B$2:$B$2047,'Overall city offline (analysis)'!T$1)</f>
        <v>0.53650789095880502</v>
      </c>
      <c r="U12" s="6">
        <f>SUMIFS('overall city offline'!$C$2:$C$2047,'overall city offline'!$A$2:$A$2047,'Overall city offline (analysis)'!$A12,'overall city offline'!$B$2:$B$2047,'Overall city offline (analysis)'!U$1)</f>
        <v>0.66882484071926696</v>
      </c>
      <c r="V12" s="6">
        <f>SUMIFS('overall city offline'!$C$2:$C$2047,'overall city offline'!$A$2:$A$2047,'Overall city offline (analysis)'!$A12,'overall city offline'!$B$2:$B$2047,'Overall city offline (analysis)'!V$1)</f>
        <v>0.89880058814123298</v>
      </c>
      <c r="W12" s="6">
        <f>SUMIFS('overall city offline'!$C$2:$C$2047,'overall city offline'!$A$2:$A$2047,'Overall city offline (analysis)'!$A12,'overall city offline'!$B$2:$B$2047,'Overall city offline (analysis)'!W$1)</f>
        <v>1.02659461040704</v>
      </c>
      <c r="X12" s="6">
        <f>SUMIFS('overall city offline'!$C$2:$C$2047,'overall city offline'!$A$2:$A$2047,'Overall city offline (analysis)'!$A12,'overall city offline'!$B$2:$B$2047,'Overall city offline (analysis)'!X$1)</f>
        <v>0.96633535981188601</v>
      </c>
      <c r="Y12" s="6">
        <f>SUMIFS('overall city offline'!$C$2:$C$2047,'overall city offline'!$A$2:$A$2047,'Overall city offline (analysis)'!$A12,'overall city offline'!$B$2:$B$2047,'Overall city offline (analysis)'!Y$1)</f>
        <v>0.97082128334298501</v>
      </c>
      <c r="Z12" s="6">
        <f>SUMIFS('overall city offline'!$C$2:$C$2047,'overall city offline'!$A$2:$A$2047,'Overall city offline (analysis)'!$A12,'overall city offline'!$B$2:$B$2047,'Overall city offline (analysis)'!Z$1)</f>
        <v>0.64747575926327905</v>
      </c>
      <c r="AA12" s="6">
        <f>SUMIFS('overall city offline'!$C$2:$C$2047,'overall city offline'!$A$2:$A$2047,'Overall city offline (analysis)'!$A12,'overall city offline'!$B$2:$B$2047,'Overall city offline (analysis)'!AA$1)</f>
        <v>0.95256796752608697</v>
      </c>
      <c r="AB12" s="6">
        <f>SUMIFS('overall city offline'!$C$2:$C$2047,'overall city offline'!$A$2:$A$2047,'Overall city offline (analysis)'!$A12,'overall city offline'!$B$2:$B$2047,'Overall city offline (analysis)'!AB$1)</f>
        <v>0.50584281020712496</v>
      </c>
      <c r="AC12" s="6">
        <f>SUMIFS('overall city offline'!$C$2:$C$2047,'overall city offline'!$A$2:$A$2047,'Overall city offline (analysis)'!$A12,'overall city offline'!$B$2:$B$2047,'Overall city offline (analysis)'!AC$1)</f>
        <v>0.51547368944257599</v>
      </c>
      <c r="AD12" s="6">
        <f>SUMIFS('overall city offline'!$C$2:$C$2047,'overall city offline'!$A$2:$A$2047,'Overall city offline (analysis)'!$A12,'overall city offline'!$B$2:$B$2047,'Overall city offline (analysis)'!AD$1)</f>
        <v>0.64174422427934097</v>
      </c>
      <c r="AE12" s="6">
        <f>SUMIFS('overall city offline'!$C$2:$C$2047,'overall city offline'!$A$2:$A$2047,'Overall city offline (analysis)'!$A12,'overall city offline'!$B$2:$B$2047,'Overall city offline (analysis)'!AE$1)</f>
        <v>0.83761760269496099</v>
      </c>
      <c r="AF12" s="6">
        <f>SUMIFS('overall city offline'!$C$2:$C$2047,'overall city offline'!$A$2:$A$2047,'Overall city offline (analysis)'!$A12,'overall city offline'!$B$2:$B$2047,'Overall city offline (analysis)'!AF$1)</f>
        <v>1.0030838550022201</v>
      </c>
      <c r="AG12" s="6">
        <f>SUMIFS('overall city offline'!$C$2:$C$2047,'overall city offline'!$A$2:$A$2047,'Overall city offline (analysis)'!$A12,'overall city offline'!$B$2:$B$2047,'Overall city offline (analysis)'!AG$1)</f>
        <v>1.0369730049986301</v>
      </c>
      <c r="AH12" s="6">
        <f>SUMIFS('overall city offline'!$C$2:$C$2047,'overall city offline'!$A$2:$A$2047,'Overall city offline (analysis)'!$A12,'overall city offline'!$B$2:$B$2047,'Overall city offline (analysis)'!AH$1)</f>
        <v>1.1156990084020999</v>
      </c>
      <c r="AI12" s="6">
        <f>SUMIFS('overall city offline'!$C$2:$C$2047,'overall city offline'!$A$2:$A$2047,'Overall city offline (analysis)'!$A12,'overall city offline'!$B$2:$B$2047,'Overall city offline (analysis)'!AI$1)</f>
        <v>1.16391873921595</v>
      </c>
      <c r="AJ12" s="6">
        <f>SUMIFS('overall city offline'!$C$2:$C$2047,'overall city offline'!$A$2:$A$2047,'Overall city offline (analysis)'!$A12,'overall city offline'!$B$2:$B$2047,'Overall city offline (analysis)'!AJ$1)</f>
        <v>1.03952821412029</v>
      </c>
      <c r="AN12" t="s">
        <v>11</v>
      </c>
      <c r="AO12" s="6">
        <v>1.11372706892955</v>
      </c>
    </row>
    <row r="13" spans="1:41" x14ac:dyDescent="0.3">
      <c r="A13" t="s">
        <v>18</v>
      </c>
      <c r="B13" t="str">
        <f>VLOOKUP(A13,OVERVIEW!$A$2:$D$63,3,FALSE)</f>
        <v>Strong</v>
      </c>
      <c r="C13" t="s">
        <v>135</v>
      </c>
      <c r="D13" s="6">
        <f>SUMIFS('overall city offline'!$C$2:$C$2047,'overall city offline'!$A$2:$A$2047,'Overall city offline (analysis)'!$A13,'overall city offline'!$B$2:$B$2047,'Overall city offline (analysis)'!D$1)</f>
        <v>0.86471428352610702</v>
      </c>
      <c r="E13" s="6">
        <f>SUMIFS('overall city offline'!$C$2:$C$2047,'overall city offline'!$A$2:$A$2047,'Overall city offline (analysis)'!$A13,'overall city offline'!$B$2:$B$2047,'Overall city offline (analysis)'!E$1)</f>
        <v>0.87357131274324196</v>
      </c>
      <c r="F13" s="6">
        <f>SUMIFS('overall city offline'!$C$2:$C$2047,'overall city offline'!$A$2:$A$2047,'Overall city offline (analysis)'!$A13,'overall city offline'!$B$2:$B$2047,'Overall city offline (analysis)'!F$1)</f>
        <v>1.0579244128361001</v>
      </c>
      <c r="G13" s="6">
        <f>SUMIFS('overall city offline'!$C$2:$C$2047,'overall city offline'!$A$2:$A$2047,'Overall city offline (analysis)'!$A13,'overall city offline'!$B$2:$B$2047,'Overall city offline (analysis)'!G$1)</f>
        <v>0.98031802068234497</v>
      </c>
      <c r="H13" s="6">
        <f>SUMIFS('overall city offline'!$C$2:$C$2047,'overall city offline'!$A$2:$A$2047,'Overall city offline (analysis)'!$A13,'overall city offline'!$B$2:$B$2047,'Overall city offline (analysis)'!H$1)</f>
        <v>1.02231546432562</v>
      </c>
      <c r="I13" s="6">
        <f>SUMIFS('overall city offline'!$C$2:$C$2047,'overall city offline'!$A$2:$A$2047,'Overall city offline (analysis)'!$A13,'overall city offline'!$B$2:$B$2047,'Overall city offline (analysis)'!I$1)</f>
        <v>0.97673040012008105</v>
      </c>
      <c r="J13" s="6">
        <f>SUMIFS('overall city offline'!$C$2:$C$2047,'overall city offline'!$A$2:$A$2047,'Overall city offline (analysis)'!$A13,'overall city offline'!$B$2:$B$2047,'Overall city offline (analysis)'!J$1)</f>
        <v>0.99470824357117205</v>
      </c>
      <c r="K13" s="6">
        <f>SUMIFS('overall city offline'!$C$2:$C$2047,'overall city offline'!$A$2:$A$2047,'Overall city offline (analysis)'!$A13,'overall city offline'!$B$2:$B$2047,'Overall city offline (analysis)'!K$1)</f>
        <v>1.00567619747877</v>
      </c>
      <c r="L13" s="6">
        <f>SUMIFS('overall city offline'!$C$2:$C$2047,'overall city offline'!$A$2:$A$2047,'Overall city offline (analysis)'!$A13,'overall city offline'!$B$2:$B$2047,'Overall city offline (analysis)'!L$1)</f>
        <v>0.969996194115893</v>
      </c>
      <c r="M13" s="6">
        <f>SUMIFS('overall city offline'!$C$2:$C$2047,'overall city offline'!$A$2:$A$2047,'Overall city offline (analysis)'!$A13,'overall city offline'!$B$2:$B$2047,'Overall city offline (analysis)'!M$1)</f>
        <v>1.0294438402893</v>
      </c>
      <c r="N13" s="6">
        <f>SUMIFS('overall city offline'!$C$2:$C$2047,'overall city offline'!$A$2:$A$2047,'Overall city offline (analysis)'!$A13,'overall city offline'!$B$2:$B$2047,'Overall city offline (analysis)'!N$1)</f>
        <v>1.05629012253042</v>
      </c>
      <c r="O13" s="6">
        <f>SUMIFS('overall city offline'!$C$2:$C$2047,'overall city offline'!$A$2:$A$2047,'Overall city offline (analysis)'!$A13,'overall city offline'!$B$2:$B$2047,'Overall city offline (analysis)'!O$1)</f>
        <v>1.1683115077809501</v>
      </c>
      <c r="P13" s="6">
        <f>SUMIFS('overall city offline'!$C$2:$C$2047,'overall city offline'!$A$2:$A$2047,'Overall city offline (analysis)'!$A13,'overall city offline'!$B$2:$B$2047,'Overall city offline (analysis)'!P$1)</f>
        <v>0.92349235836681498</v>
      </c>
      <c r="Q13" s="6">
        <f>SUMIFS('overall city offline'!$C$2:$C$2047,'overall city offline'!$A$2:$A$2047,'Overall city offline (analysis)'!$A13,'overall city offline'!$B$2:$B$2047,'Overall city offline (analysis)'!Q$1)</f>
        <v>0.94782097504337204</v>
      </c>
      <c r="R13" s="6">
        <f>SUMIFS('overall city offline'!$C$2:$C$2047,'overall city offline'!$A$2:$A$2047,'Overall city offline (analysis)'!$A13,'overall city offline'!$B$2:$B$2047,'Overall city offline (analysis)'!R$1)</f>
        <v>0.86106766760001396</v>
      </c>
      <c r="S13" s="6">
        <f>SUMIFS('overall city offline'!$C$2:$C$2047,'overall city offline'!$A$2:$A$2047,'Overall city offline (analysis)'!$A13,'overall city offline'!$B$2:$B$2047,'Overall city offline (analysis)'!S$1)</f>
        <v>0.48295225176490397</v>
      </c>
      <c r="T13" s="6">
        <f>SUMIFS('overall city offline'!$C$2:$C$2047,'overall city offline'!$A$2:$A$2047,'Overall city offline (analysis)'!$A13,'overall city offline'!$B$2:$B$2047,'Overall city offline (analysis)'!T$1)</f>
        <v>0.60303173056166304</v>
      </c>
      <c r="U13" s="6">
        <f>SUMIFS('overall city offline'!$C$2:$C$2047,'overall city offline'!$A$2:$A$2047,'Overall city offline (analysis)'!$A13,'overall city offline'!$B$2:$B$2047,'Overall city offline (analysis)'!U$1)</f>
        <v>0.75181059030304398</v>
      </c>
      <c r="V13" s="6">
        <f>SUMIFS('overall city offline'!$C$2:$C$2047,'overall city offline'!$A$2:$A$2047,'Overall city offline (analysis)'!$A13,'overall city offline'!$B$2:$B$2047,'Overall city offline (analysis)'!V$1)</f>
        <v>0.91717035951329295</v>
      </c>
      <c r="W13" s="6">
        <f>SUMIFS('overall city offline'!$C$2:$C$2047,'overall city offline'!$A$2:$A$2047,'Overall city offline (analysis)'!$A13,'overall city offline'!$B$2:$B$2047,'Overall city offline (analysis)'!W$1)</f>
        <v>0.95061738544192997</v>
      </c>
      <c r="X13" s="6">
        <f>SUMIFS('overall city offline'!$C$2:$C$2047,'overall city offline'!$A$2:$A$2047,'Overall city offline (analysis)'!$A13,'overall city offline'!$B$2:$B$2047,'Overall city offline (analysis)'!X$1)</f>
        <v>0.93290555044884904</v>
      </c>
      <c r="Y13" s="6">
        <f>SUMIFS('overall city offline'!$C$2:$C$2047,'overall city offline'!$A$2:$A$2047,'Overall city offline (analysis)'!$A13,'overall city offline'!$B$2:$B$2047,'Overall city offline (analysis)'!Y$1)</f>
        <v>0.99145057148040105</v>
      </c>
      <c r="Z13" s="6">
        <f>SUMIFS('overall city offline'!$C$2:$C$2047,'overall city offline'!$A$2:$A$2047,'Overall city offline (analysis)'!$A13,'overall city offline'!$B$2:$B$2047,'Overall city offline (analysis)'!Z$1)</f>
        <v>0.71775746139519603</v>
      </c>
      <c r="AA13" s="6">
        <f>SUMIFS('overall city offline'!$C$2:$C$2047,'overall city offline'!$A$2:$A$2047,'Overall city offline (analysis)'!$A13,'overall city offline'!$B$2:$B$2047,'Overall city offline (analysis)'!AA$1)</f>
        <v>0.99442078979813597</v>
      </c>
      <c r="AB13" s="6">
        <f>SUMIFS('overall city offline'!$C$2:$C$2047,'overall city offline'!$A$2:$A$2047,'Overall city offline (analysis)'!$A13,'overall city offline'!$B$2:$B$2047,'Overall city offline (analysis)'!AB$1)</f>
        <v>0.59105183410704298</v>
      </c>
      <c r="AC13" s="6">
        <f>SUMIFS('overall city offline'!$C$2:$C$2047,'overall city offline'!$A$2:$A$2047,'Overall city offline (analysis)'!$A13,'overall city offline'!$B$2:$B$2047,'Overall city offline (analysis)'!AC$1)</f>
        <v>0.58417044131016704</v>
      </c>
      <c r="AD13" s="6">
        <f>SUMIFS('overall city offline'!$C$2:$C$2047,'overall city offline'!$A$2:$A$2047,'Overall city offline (analysis)'!$A13,'overall city offline'!$B$2:$B$2047,'Overall city offline (analysis)'!AD$1)</f>
        <v>0.72082009706321404</v>
      </c>
      <c r="AE13" s="6">
        <f>SUMIFS('overall city offline'!$C$2:$C$2047,'overall city offline'!$A$2:$A$2047,'Overall city offline (analysis)'!$A13,'overall city offline'!$B$2:$B$2047,'Overall city offline (analysis)'!AE$1)</f>
        <v>0.89665425894253203</v>
      </c>
      <c r="AF13" s="6">
        <f>SUMIFS('overall city offline'!$C$2:$C$2047,'overall city offline'!$A$2:$A$2047,'Overall city offline (analysis)'!$A13,'overall city offline'!$B$2:$B$2047,'Overall city offline (analysis)'!AF$1)</f>
        <v>1.0113943812844399</v>
      </c>
      <c r="AG13" s="6">
        <f>SUMIFS('overall city offline'!$C$2:$C$2047,'overall city offline'!$A$2:$A$2047,'Overall city offline (analysis)'!$A13,'overall city offline'!$B$2:$B$2047,'Overall city offline (analysis)'!AG$1)</f>
        <v>0.98539178777883596</v>
      </c>
      <c r="AH13" s="6">
        <f>SUMIFS('overall city offline'!$C$2:$C$2047,'overall city offline'!$A$2:$A$2047,'Overall city offline (analysis)'!$A13,'overall city offline'!$B$2:$B$2047,'Overall city offline (analysis)'!AH$1)</f>
        <v>1.0286086073732299</v>
      </c>
      <c r="AI13" s="6">
        <f>SUMIFS('overall city offline'!$C$2:$C$2047,'overall city offline'!$A$2:$A$2047,'Overall city offline (analysis)'!$A13,'overall city offline'!$B$2:$B$2047,'Overall city offline (analysis)'!AI$1)</f>
        <v>1.0221651425845899</v>
      </c>
      <c r="AJ13" s="6">
        <f>SUMIFS('overall city offline'!$C$2:$C$2047,'overall city offline'!$A$2:$A$2047,'Overall city offline (analysis)'!$A13,'overall city offline'!$B$2:$B$2047,'Overall city offline (analysis)'!AJ$1)</f>
        <v>1.01727209111691</v>
      </c>
      <c r="AN13" t="s">
        <v>44</v>
      </c>
      <c r="AO13" s="6">
        <v>1.1096792832775599</v>
      </c>
    </row>
    <row r="14" spans="1:41" x14ac:dyDescent="0.3">
      <c r="A14" t="s">
        <v>19</v>
      </c>
      <c r="B14" t="str">
        <f>VLOOKUP(A14,OVERVIEW!$A$2:$D$63,3,FALSE)</f>
        <v>Weak</v>
      </c>
      <c r="C14" t="s">
        <v>136</v>
      </c>
      <c r="D14" s="6">
        <f>SUMIFS('overall city offline'!$C$2:$C$2047,'overall city offline'!$A$2:$A$2047,'Overall city offline (analysis)'!$A14,'overall city offline'!$B$2:$B$2047,'Overall city offline (analysis)'!D$1)</f>
        <v>0.87488213026834405</v>
      </c>
      <c r="E14" s="6">
        <f>SUMIFS('overall city offline'!$C$2:$C$2047,'overall city offline'!$A$2:$A$2047,'Overall city offline (analysis)'!$A14,'overall city offline'!$B$2:$B$2047,'Overall city offline (analysis)'!E$1)</f>
        <v>0.90746518329365999</v>
      </c>
      <c r="F14" s="6">
        <f>SUMIFS('overall city offline'!$C$2:$C$2047,'overall city offline'!$A$2:$A$2047,'Overall city offline (analysis)'!$A14,'overall city offline'!$B$2:$B$2047,'Overall city offline (analysis)'!F$1)</f>
        <v>1.04698430860911</v>
      </c>
      <c r="G14" s="6">
        <f>SUMIFS('overall city offline'!$C$2:$C$2047,'overall city offline'!$A$2:$A$2047,'Overall city offline (analysis)'!$A14,'overall city offline'!$B$2:$B$2047,'Overall city offline (analysis)'!G$1)</f>
        <v>1.01073364368424</v>
      </c>
      <c r="H14" s="6">
        <f>SUMIFS('overall city offline'!$C$2:$C$2047,'overall city offline'!$A$2:$A$2047,'Overall city offline (analysis)'!$A14,'overall city offline'!$B$2:$B$2047,'Overall city offline (analysis)'!H$1)</f>
        <v>1.0053851689635001</v>
      </c>
      <c r="I14" s="6">
        <f>SUMIFS('overall city offline'!$C$2:$C$2047,'overall city offline'!$A$2:$A$2047,'Overall city offline (analysis)'!$A14,'overall city offline'!$B$2:$B$2047,'Overall city offline (analysis)'!I$1)</f>
        <v>1.0175840644760801</v>
      </c>
      <c r="J14" s="6">
        <f>SUMIFS('overall city offline'!$C$2:$C$2047,'overall city offline'!$A$2:$A$2047,'Overall city offline (analysis)'!$A14,'overall city offline'!$B$2:$B$2047,'Overall city offline (analysis)'!J$1)</f>
        <v>0.98305287821329901</v>
      </c>
      <c r="K14" s="6">
        <f>SUMIFS('overall city offline'!$C$2:$C$2047,'overall city offline'!$A$2:$A$2047,'Overall city offline (analysis)'!$A14,'overall city offline'!$B$2:$B$2047,'Overall city offline (analysis)'!K$1)</f>
        <v>1.0546643888196801</v>
      </c>
      <c r="L14" s="6">
        <f>SUMIFS('overall city offline'!$C$2:$C$2047,'overall city offline'!$A$2:$A$2047,'Overall city offline (analysis)'!$A14,'overall city offline'!$B$2:$B$2047,'Overall city offline (analysis)'!L$1)</f>
        <v>0.96967743460945699</v>
      </c>
      <c r="M14" s="6">
        <f>SUMIFS('overall city offline'!$C$2:$C$2047,'overall city offline'!$A$2:$A$2047,'Overall city offline (analysis)'!$A14,'overall city offline'!$B$2:$B$2047,'Overall city offline (analysis)'!M$1)</f>
        <v>0.993568070636206</v>
      </c>
      <c r="N14" s="6">
        <f>SUMIFS('overall city offline'!$C$2:$C$2047,'overall city offline'!$A$2:$A$2047,'Overall city offline (analysis)'!$A14,'overall city offline'!$B$2:$B$2047,'Overall city offline (analysis)'!N$1)</f>
        <v>1.04550101584283</v>
      </c>
      <c r="O14" s="6">
        <f>SUMIFS('overall city offline'!$C$2:$C$2047,'overall city offline'!$A$2:$A$2047,'Overall city offline (analysis)'!$A14,'overall city offline'!$B$2:$B$2047,'Overall city offline (analysis)'!O$1)</f>
        <v>1.0905017125835901</v>
      </c>
      <c r="P14" s="6">
        <f>SUMIFS('overall city offline'!$C$2:$C$2047,'overall city offline'!$A$2:$A$2047,'Overall city offline (analysis)'!$A14,'overall city offline'!$B$2:$B$2047,'Overall city offline (analysis)'!P$1)</f>
        <v>0.96691255134798604</v>
      </c>
      <c r="Q14" s="6">
        <f>SUMIFS('overall city offline'!$C$2:$C$2047,'overall city offline'!$A$2:$A$2047,'Overall city offline (analysis)'!$A14,'overall city offline'!$B$2:$B$2047,'Overall city offline (analysis)'!Q$1)</f>
        <v>0.95502641375631703</v>
      </c>
      <c r="R14" s="6">
        <f>SUMIFS('overall city offline'!$C$2:$C$2047,'overall city offline'!$A$2:$A$2047,'Overall city offline (analysis)'!$A14,'overall city offline'!$B$2:$B$2047,'Overall city offline (analysis)'!R$1)</f>
        <v>0.900719073234164</v>
      </c>
      <c r="S14" s="6">
        <f>SUMIFS('overall city offline'!$C$2:$C$2047,'overall city offline'!$A$2:$A$2047,'Overall city offline (analysis)'!$A14,'overall city offline'!$B$2:$B$2047,'Overall city offline (analysis)'!S$1)</f>
        <v>0.53792551942118605</v>
      </c>
      <c r="T14" s="6">
        <f>SUMIFS('overall city offline'!$C$2:$C$2047,'overall city offline'!$A$2:$A$2047,'Overall city offline (analysis)'!$A14,'overall city offline'!$B$2:$B$2047,'Overall city offline (analysis)'!T$1)</f>
        <v>0.66033986236393605</v>
      </c>
      <c r="U14" s="6">
        <f>SUMIFS('overall city offline'!$C$2:$C$2047,'overall city offline'!$A$2:$A$2047,'Overall city offline (analysis)'!$A14,'overall city offline'!$B$2:$B$2047,'Overall city offline (analysis)'!U$1)</f>
        <v>0.83820664356383701</v>
      </c>
      <c r="V14" s="6">
        <f>SUMIFS('overall city offline'!$C$2:$C$2047,'overall city offline'!$A$2:$A$2047,'Overall city offline (analysis)'!$A14,'overall city offline'!$B$2:$B$2047,'Overall city offline (analysis)'!V$1)</f>
        <v>0.98075247390811404</v>
      </c>
      <c r="W14" s="6">
        <f>SUMIFS('overall city offline'!$C$2:$C$2047,'overall city offline'!$A$2:$A$2047,'Overall city offline (analysis)'!$A14,'overall city offline'!$B$2:$B$2047,'Overall city offline (analysis)'!W$1)</f>
        <v>1.0334170403007401</v>
      </c>
      <c r="X14" s="6">
        <f>SUMIFS('overall city offline'!$C$2:$C$2047,'overall city offline'!$A$2:$A$2047,'Overall city offline (analysis)'!$A14,'overall city offline'!$B$2:$B$2047,'Overall city offline (analysis)'!X$1)</f>
        <v>0.99917988663913804</v>
      </c>
      <c r="Y14" s="6">
        <f>SUMIFS('overall city offline'!$C$2:$C$2047,'overall city offline'!$A$2:$A$2047,'Overall city offline (analysis)'!$A14,'overall city offline'!$B$2:$B$2047,'Overall city offline (analysis)'!Y$1)</f>
        <v>1.00801385040505</v>
      </c>
      <c r="Z14" s="6">
        <f>SUMIFS('overall city offline'!$C$2:$C$2047,'overall city offline'!$A$2:$A$2047,'Overall city offline (analysis)'!$A14,'overall city offline'!$B$2:$B$2047,'Overall city offline (analysis)'!Z$1)</f>
        <v>0.75798509238662304</v>
      </c>
      <c r="AA14" s="6">
        <f>SUMIFS('overall city offline'!$C$2:$C$2047,'overall city offline'!$A$2:$A$2047,'Overall city offline (analysis)'!$A14,'overall city offline'!$B$2:$B$2047,'Overall city offline (analysis)'!AA$1)</f>
        <v>1.05383542362478</v>
      </c>
      <c r="AB14" s="6">
        <f>SUMIFS('overall city offline'!$C$2:$C$2047,'overall city offline'!$A$2:$A$2047,'Overall city offline (analysis)'!$A14,'overall city offline'!$B$2:$B$2047,'Overall city offline (analysis)'!AB$1)</f>
        <v>0.59714855811628098</v>
      </c>
      <c r="AC14" s="6">
        <f>SUMIFS('overall city offline'!$C$2:$C$2047,'overall city offline'!$A$2:$A$2047,'Overall city offline (analysis)'!$A14,'overall city offline'!$B$2:$B$2047,'Overall city offline (analysis)'!AC$1)</f>
        <v>0.64580660463036199</v>
      </c>
      <c r="AD14" s="6">
        <f>SUMIFS('overall city offline'!$C$2:$C$2047,'overall city offline'!$A$2:$A$2047,'Overall city offline (analysis)'!$A14,'overall city offline'!$B$2:$B$2047,'Overall city offline (analysis)'!AD$1)</f>
        <v>0.76277189681382296</v>
      </c>
      <c r="AE14" s="6">
        <f>SUMIFS('overall city offline'!$C$2:$C$2047,'overall city offline'!$A$2:$A$2047,'Overall city offline (analysis)'!$A14,'overall city offline'!$B$2:$B$2047,'Overall city offline (analysis)'!AE$1)</f>
        <v>1.0252637241195099</v>
      </c>
      <c r="AF14" s="6">
        <f>SUMIFS('overall city offline'!$C$2:$C$2047,'overall city offline'!$A$2:$A$2047,'Overall city offline (analysis)'!$A14,'overall city offline'!$B$2:$B$2047,'Overall city offline (analysis)'!AF$1)</f>
        <v>1.1197344356076</v>
      </c>
      <c r="AG14" s="6">
        <f>SUMIFS('overall city offline'!$C$2:$C$2047,'overall city offline'!$A$2:$A$2047,'Overall city offline (analysis)'!$A14,'overall city offline'!$B$2:$B$2047,'Overall city offline (analysis)'!AG$1)</f>
        <v>1.0652776252365099</v>
      </c>
      <c r="AH14" s="6">
        <f>SUMIFS('overall city offline'!$C$2:$C$2047,'overall city offline'!$A$2:$A$2047,'Overall city offline (analysis)'!$A14,'overall city offline'!$B$2:$B$2047,'Overall city offline (analysis)'!AH$1)</f>
        <v>1.1377585993487001</v>
      </c>
      <c r="AI14" s="6">
        <f>SUMIFS('overall city offline'!$C$2:$C$2047,'overall city offline'!$A$2:$A$2047,'Overall city offline (analysis)'!$A14,'overall city offline'!$B$2:$B$2047,'Overall city offline (analysis)'!AI$1)</f>
        <v>1.09376895176915</v>
      </c>
      <c r="AJ14" s="6">
        <f>SUMIFS('overall city offline'!$C$2:$C$2047,'overall city offline'!$A$2:$A$2047,'Overall city offline (analysis)'!$A14,'overall city offline'!$B$2:$B$2047,'Overall city offline (analysis)'!AJ$1)</f>
        <v>1.08137893297737</v>
      </c>
      <c r="AN14" t="s">
        <v>32</v>
      </c>
      <c r="AO14" s="6">
        <v>1.10900582027493</v>
      </c>
    </row>
    <row r="15" spans="1:41" x14ac:dyDescent="0.3">
      <c r="A15" t="s">
        <v>20</v>
      </c>
      <c r="B15" t="str">
        <f>VLOOKUP(A15,OVERVIEW!$A$2:$D$63,3,FALSE)</f>
        <v>Strong</v>
      </c>
      <c r="C15" t="s">
        <v>146</v>
      </c>
      <c r="D15" s="6">
        <f>SUMIFS('overall city offline'!$C$2:$C$2047,'overall city offline'!$A$2:$A$2047,'Overall city offline (analysis)'!$A15,'overall city offline'!$B$2:$B$2047,'Overall city offline (analysis)'!D$1)</f>
        <v>0.87196252502911897</v>
      </c>
      <c r="E15" s="6">
        <f>SUMIFS('overall city offline'!$C$2:$C$2047,'overall city offline'!$A$2:$A$2047,'Overall city offline (analysis)'!$A15,'overall city offline'!$B$2:$B$2047,'Overall city offline (analysis)'!E$1)</f>
        <v>0.88521752731144698</v>
      </c>
      <c r="F15" s="6">
        <f>SUMIFS('overall city offline'!$C$2:$C$2047,'overall city offline'!$A$2:$A$2047,'Overall city offline (analysis)'!$A15,'overall city offline'!$B$2:$B$2047,'Overall city offline (analysis)'!F$1)</f>
        <v>1.0269976077374401</v>
      </c>
      <c r="G15" s="6">
        <f>SUMIFS('overall city offline'!$C$2:$C$2047,'overall city offline'!$A$2:$A$2047,'Overall city offline (analysis)'!$A15,'overall city offline'!$B$2:$B$2047,'Overall city offline (analysis)'!G$1)</f>
        <v>0.96428979106771195</v>
      </c>
      <c r="H15" s="6">
        <f>SUMIFS('overall city offline'!$C$2:$C$2047,'overall city offline'!$A$2:$A$2047,'Overall city offline (analysis)'!$A15,'overall city offline'!$B$2:$B$2047,'Overall city offline (analysis)'!H$1)</f>
        <v>1.03088556434655</v>
      </c>
      <c r="I15" s="6">
        <f>SUMIFS('overall city offline'!$C$2:$C$2047,'overall city offline'!$A$2:$A$2047,'Overall city offline (analysis)'!$A15,'overall city offline'!$B$2:$B$2047,'Overall city offline (analysis)'!I$1)</f>
        <v>1.0007045213563099</v>
      </c>
      <c r="J15" s="6">
        <f>SUMIFS('overall city offline'!$C$2:$C$2047,'overall city offline'!$A$2:$A$2047,'Overall city offline (analysis)'!$A15,'overall city offline'!$B$2:$B$2047,'Overall city offline (analysis)'!J$1)</f>
        <v>0.99139321038369899</v>
      </c>
      <c r="K15" s="6">
        <f>SUMIFS('overall city offline'!$C$2:$C$2047,'overall city offline'!$A$2:$A$2047,'Overall city offline (analysis)'!$A15,'overall city offline'!$B$2:$B$2047,'Overall city offline (analysis)'!K$1)</f>
        <v>0.98133860582841603</v>
      </c>
      <c r="L15" s="6">
        <f>SUMIFS('overall city offline'!$C$2:$C$2047,'overall city offline'!$A$2:$A$2047,'Overall city offline (analysis)'!$A15,'overall city offline'!$B$2:$B$2047,'Overall city offline (analysis)'!L$1)</f>
        <v>0.94877278807521803</v>
      </c>
      <c r="M15" s="6">
        <f>SUMIFS('overall city offline'!$C$2:$C$2047,'overall city offline'!$A$2:$A$2047,'Overall city offline (analysis)'!$A15,'overall city offline'!$B$2:$B$2047,'Overall city offline (analysis)'!M$1)</f>
        <v>1.01198453674782</v>
      </c>
      <c r="N15" s="6">
        <f>SUMIFS('overall city offline'!$C$2:$C$2047,'overall city offline'!$A$2:$A$2047,'Overall city offline (analysis)'!$A15,'overall city offline'!$B$2:$B$2047,'Overall city offline (analysis)'!N$1)</f>
        <v>1.07134505318772</v>
      </c>
      <c r="O15" s="6">
        <f>SUMIFS('overall city offline'!$C$2:$C$2047,'overall city offline'!$A$2:$A$2047,'Overall city offline (analysis)'!$A15,'overall city offline'!$B$2:$B$2047,'Overall city offline (analysis)'!O$1)</f>
        <v>1.21510826892855</v>
      </c>
      <c r="P15" s="6">
        <f>SUMIFS('overall city offline'!$C$2:$C$2047,'overall city offline'!$A$2:$A$2047,'Overall city offline (analysis)'!$A15,'overall city offline'!$B$2:$B$2047,'Overall city offline (analysis)'!P$1)</f>
        <v>0.909881217725512</v>
      </c>
      <c r="Q15" s="6">
        <f>SUMIFS('overall city offline'!$C$2:$C$2047,'overall city offline'!$A$2:$A$2047,'Overall city offline (analysis)'!$A15,'overall city offline'!$B$2:$B$2047,'Overall city offline (analysis)'!Q$1)</f>
        <v>0.92700626867365099</v>
      </c>
      <c r="R15" s="6">
        <f>SUMIFS('overall city offline'!$C$2:$C$2047,'overall city offline'!$A$2:$A$2047,'Overall city offline (analysis)'!$A15,'overall city offline'!$B$2:$B$2047,'Overall city offline (analysis)'!R$1)</f>
        <v>0.79916512944493701</v>
      </c>
      <c r="S15" s="6">
        <f>SUMIFS('overall city offline'!$C$2:$C$2047,'overall city offline'!$A$2:$A$2047,'Overall city offline (analysis)'!$A15,'overall city offline'!$B$2:$B$2047,'Overall city offline (analysis)'!S$1)</f>
        <v>0.37038454318900499</v>
      </c>
      <c r="T15" s="6">
        <f>SUMIFS('overall city offline'!$C$2:$C$2047,'overall city offline'!$A$2:$A$2047,'Overall city offline (analysis)'!$A15,'overall city offline'!$B$2:$B$2047,'Overall city offline (analysis)'!T$1)</f>
        <v>0.446947702003404</v>
      </c>
      <c r="U15" s="6">
        <f>SUMIFS('overall city offline'!$C$2:$C$2047,'overall city offline'!$A$2:$A$2047,'Overall city offline (analysis)'!$A15,'overall city offline'!$B$2:$B$2047,'Overall city offline (analysis)'!U$1)</f>
        <v>0.60441872574083599</v>
      </c>
      <c r="V15" s="6">
        <f>SUMIFS('overall city offline'!$C$2:$C$2047,'overall city offline'!$A$2:$A$2047,'Overall city offline (analysis)'!$A15,'overall city offline'!$B$2:$B$2047,'Overall city offline (analysis)'!V$1)</f>
        <v>0.79982960329104302</v>
      </c>
      <c r="W15" s="6">
        <f>SUMIFS('overall city offline'!$C$2:$C$2047,'overall city offline'!$A$2:$A$2047,'Overall city offline (analysis)'!$A15,'overall city offline'!$B$2:$B$2047,'Overall city offline (analysis)'!W$1)</f>
        <v>0.86098728148443904</v>
      </c>
      <c r="X15" s="6">
        <f>SUMIFS('overall city offline'!$C$2:$C$2047,'overall city offline'!$A$2:$A$2047,'Overall city offline (analysis)'!$A15,'overall city offline'!$B$2:$B$2047,'Overall city offline (analysis)'!X$1)</f>
        <v>0.84791587309981598</v>
      </c>
      <c r="Y15" s="6">
        <f>SUMIFS('overall city offline'!$C$2:$C$2047,'overall city offline'!$A$2:$A$2047,'Overall city offline (analysis)'!$A15,'overall city offline'!$B$2:$B$2047,'Overall city offline (analysis)'!Y$1)</f>
        <v>0.92366610943359695</v>
      </c>
      <c r="Z15" s="6">
        <f>SUMIFS('overall city offline'!$C$2:$C$2047,'overall city offline'!$A$2:$A$2047,'Overall city offline (analysis)'!$A15,'overall city offline'!$B$2:$B$2047,'Overall city offline (analysis)'!Z$1)</f>
        <v>0.58017023416024105</v>
      </c>
      <c r="AA15" s="6">
        <f>SUMIFS('overall city offline'!$C$2:$C$2047,'overall city offline'!$A$2:$A$2047,'Overall city offline (analysis)'!$A15,'overall city offline'!$B$2:$B$2047,'Overall city offline (analysis)'!AA$1)</f>
        <v>0.95155267795022203</v>
      </c>
      <c r="AB15" s="6">
        <f>SUMIFS('overall city offline'!$C$2:$C$2047,'overall city offline'!$A$2:$A$2047,'Overall city offline (analysis)'!$A15,'overall city offline'!$B$2:$B$2047,'Overall city offline (analysis)'!AB$1)</f>
        <v>0.43746683924734903</v>
      </c>
      <c r="AC15" s="6">
        <f>SUMIFS('overall city offline'!$C$2:$C$2047,'overall city offline'!$A$2:$A$2047,'Overall city offline (analysis)'!$A15,'overall city offline'!$B$2:$B$2047,'Overall city offline (analysis)'!AC$1)</f>
        <v>0.431295183113657</v>
      </c>
      <c r="AD15" s="6">
        <f>SUMIFS('overall city offline'!$C$2:$C$2047,'overall city offline'!$A$2:$A$2047,'Overall city offline (analysis)'!$A15,'overall city offline'!$B$2:$B$2047,'Overall city offline (analysis)'!AD$1)</f>
        <v>0.56175557742633997</v>
      </c>
      <c r="AE15" s="6">
        <f>SUMIFS('overall city offline'!$C$2:$C$2047,'overall city offline'!$A$2:$A$2047,'Overall city offline (analysis)'!$A15,'overall city offline'!$B$2:$B$2047,'Overall city offline (analysis)'!AE$1)</f>
        <v>0.77301576335364697</v>
      </c>
      <c r="AF15" s="6">
        <f>SUMIFS('overall city offline'!$C$2:$C$2047,'overall city offline'!$A$2:$A$2047,'Overall city offline (analysis)'!$A15,'overall city offline'!$B$2:$B$2047,'Overall city offline (analysis)'!AF$1)</f>
        <v>0.91140125410652095</v>
      </c>
      <c r="AG15" s="6">
        <f>SUMIFS('overall city offline'!$C$2:$C$2047,'overall city offline'!$A$2:$A$2047,'Overall city offline (analysis)'!$A15,'overall city offline'!$B$2:$B$2047,'Overall city offline (analysis)'!AG$1)</f>
        <v>0.95058012911225398</v>
      </c>
      <c r="AH15" s="6">
        <f>SUMIFS('overall city offline'!$C$2:$C$2047,'overall city offline'!$A$2:$A$2047,'Overall city offline (analysis)'!$A15,'overall city offline'!$B$2:$B$2047,'Overall city offline (analysis)'!AH$1)</f>
        <v>0.97302192029604395</v>
      </c>
      <c r="AI15" s="6">
        <f>SUMIFS('overall city offline'!$C$2:$C$2047,'overall city offline'!$A$2:$A$2047,'Overall city offline (analysis)'!$A15,'overall city offline'!$B$2:$B$2047,'Overall city offline (analysis)'!AI$1)</f>
        <v>0.98647516724852702</v>
      </c>
      <c r="AJ15" s="6">
        <f>SUMIFS('overall city offline'!$C$2:$C$2047,'overall city offline'!$A$2:$A$2047,'Overall city offline (analysis)'!$A15,'overall city offline'!$B$2:$B$2047,'Overall city offline (analysis)'!AJ$1)</f>
        <v>0.91921413556417797</v>
      </c>
      <c r="AN15" t="s">
        <v>27</v>
      </c>
      <c r="AO15" s="6">
        <v>1.0994249945305301</v>
      </c>
    </row>
    <row r="16" spans="1:41" x14ac:dyDescent="0.3">
      <c r="A16" t="s">
        <v>21</v>
      </c>
      <c r="B16" t="str">
        <f>VLOOKUP(A16,OVERVIEW!$A$2:$D$63,3,FALSE)</f>
        <v>Strong</v>
      </c>
      <c r="C16" t="s">
        <v>135</v>
      </c>
      <c r="D16" s="6">
        <f>SUMIFS('overall city offline'!$C$2:$C$2047,'overall city offline'!$A$2:$A$2047,'Overall city offline (analysis)'!$A16,'overall city offline'!$B$2:$B$2047,'Overall city offline (analysis)'!D$1)</f>
        <v>0.84689721573340204</v>
      </c>
      <c r="E16" s="6">
        <f>SUMIFS('overall city offline'!$C$2:$C$2047,'overall city offline'!$A$2:$A$2047,'Overall city offline (analysis)'!$A16,'overall city offline'!$B$2:$B$2047,'Overall city offline (analysis)'!E$1)</f>
        <v>0.85861440665835198</v>
      </c>
      <c r="F16" s="6">
        <f>SUMIFS('overall city offline'!$C$2:$C$2047,'overall city offline'!$A$2:$A$2047,'Overall city offline (analysis)'!$A16,'overall city offline'!$B$2:$B$2047,'Overall city offline (analysis)'!F$1)</f>
        <v>1.0189450296467699</v>
      </c>
      <c r="G16" s="6">
        <f>SUMIFS('overall city offline'!$C$2:$C$2047,'overall city offline'!$A$2:$A$2047,'Overall city offline (analysis)'!$A16,'overall city offline'!$B$2:$B$2047,'Overall city offline (analysis)'!G$1)</f>
        <v>0.98020837319031995</v>
      </c>
      <c r="H16" s="6">
        <f>SUMIFS('overall city offline'!$C$2:$C$2047,'overall city offline'!$A$2:$A$2047,'Overall city offline (analysis)'!$A16,'overall city offline'!$B$2:$B$2047,'Overall city offline (analysis)'!H$1)</f>
        <v>1.03289971232984</v>
      </c>
      <c r="I16" s="6">
        <f>SUMIFS('overall city offline'!$C$2:$C$2047,'overall city offline'!$A$2:$A$2047,'Overall city offline (analysis)'!$A16,'overall city offline'!$B$2:$B$2047,'Overall city offline (analysis)'!I$1)</f>
        <v>0.98135544067373204</v>
      </c>
      <c r="J16" s="6">
        <f>SUMIFS('overall city offline'!$C$2:$C$2047,'overall city offline'!$A$2:$A$2047,'Overall city offline (analysis)'!$A16,'overall city offline'!$B$2:$B$2047,'Overall city offline (analysis)'!J$1)</f>
        <v>0.99853433408869696</v>
      </c>
      <c r="K16" s="6">
        <f>SUMIFS('overall city offline'!$C$2:$C$2047,'overall city offline'!$A$2:$A$2047,'Overall city offline (analysis)'!$A16,'overall city offline'!$B$2:$B$2047,'Overall city offline (analysis)'!K$1)</f>
        <v>1.01675248238448</v>
      </c>
      <c r="L16" s="6">
        <f>SUMIFS('overall city offline'!$C$2:$C$2047,'overall city offline'!$A$2:$A$2047,'Overall city offline (analysis)'!$A16,'overall city offline'!$B$2:$B$2047,'Overall city offline (analysis)'!L$1)</f>
        <v>0.94564398413403805</v>
      </c>
      <c r="M16" s="6">
        <f>SUMIFS('overall city offline'!$C$2:$C$2047,'overall city offline'!$A$2:$A$2047,'Overall city offline (analysis)'!$A16,'overall city offline'!$B$2:$B$2047,'Overall city offline (analysis)'!M$1)</f>
        <v>1.0127533422586099</v>
      </c>
      <c r="N16" s="6">
        <f>SUMIFS('overall city offline'!$C$2:$C$2047,'overall city offline'!$A$2:$A$2047,'Overall city offline (analysis)'!$A16,'overall city offline'!$B$2:$B$2047,'Overall city offline (analysis)'!N$1)</f>
        <v>1.0831463235736001</v>
      </c>
      <c r="O16" s="6">
        <f>SUMIFS('overall city offline'!$C$2:$C$2047,'overall city offline'!$A$2:$A$2047,'Overall city offline (analysis)'!$A16,'overall city offline'!$B$2:$B$2047,'Overall city offline (analysis)'!O$1)</f>
        <v>1.2242493553281599</v>
      </c>
      <c r="P16" s="6">
        <f>SUMIFS('overall city offline'!$C$2:$C$2047,'overall city offline'!$A$2:$A$2047,'Overall city offline (analysis)'!$A16,'overall city offline'!$B$2:$B$2047,'Overall city offline (analysis)'!P$1)</f>
        <v>0.90034300172424797</v>
      </c>
      <c r="Q16" s="6">
        <f>SUMIFS('overall city offline'!$C$2:$C$2047,'overall city offline'!$A$2:$A$2047,'Overall city offline (analysis)'!$A16,'overall city offline'!$B$2:$B$2047,'Overall city offline (analysis)'!Q$1)</f>
        <v>0.92170399204558995</v>
      </c>
      <c r="R16" s="6">
        <f>SUMIFS('overall city offline'!$C$2:$C$2047,'overall city offline'!$A$2:$A$2047,'Overall city offline (analysis)'!$A16,'overall city offline'!$B$2:$B$2047,'Overall city offline (analysis)'!R$1)</f>
        <v>0.83250037382123498</v>
      </c>
      <c r="S16" s="6">
        <f>SUMIFS('overall city offline'!$C$2:$C$2047,'overall city offline'!$A$2:$A$2047,'Overall city offline (analysis)'!$A16,'overall city offline'!$B$2:$B$2047,'Overall city offline (analysis)'!S$1)</f>
        <v>0.457262078906156</v>
      </c>
      <c r="T16" s="6">
        <f>SUMIFS('overall city offline'!$C$2:$C$2047,'overall city offline'!$A$2:$A$2047,'Overall city offline (analysis)'!$A16,'overall city offline'!$B$2:$B$2047,'Overall city offline (analysis)'!T$1)</f>
        <v>0.56779202969154297</v>
      </c>
      <c r="U16" s="6">
        <f>SUMIFS('overall city offline'!$C$2:$C$2047,'overall city offline'!$A$2:$A$2047,'Overall city offline (analysis)'!$A16,'overall city offline'!$B$2:$B$2047,'Overall city offline (analysis)'!U$1)</f>
        <v>0.64705299427238105</v>
      </c>
      <c r="V16" s="6">
        <f>SUMIFS('overall city offline'!$C$2:$C$2047,'overall city offline'!$A$2:$A$2047,'Overall city offline (analysis)'!$A16,'overall city offline'!$B$2:$B$2047,'Overall city offline (analysis)'!V$1)</f>
        <v>0.85987942156293995</v>
      </c>
      <c r="W16" s="6">
        <f>SUMIFS('overall city offline'!$C$2:$C$2047,'overall city offline'!$A$2:$A$2047,'Overall city offline (analysis)'!$A16,'overall city offline'!$B$2:$B$2047,'Overall city offline (analysis)'!W$1)</f>
        <v>0.94563977333665905</v>
      </c>
      <c r="X16" s="6">
        <f>SUMIFS('overall city offline'!$C$2:$C$2047,'overall city offline'!$A$2:$A$2047,'Overall city offline (analysis)'!$A16,'overall city offline'!$B$2:$B$2047,'Overall city offline (analysis)'!X$1)</f>
        <v>0.89278841761306604</v>
      </c>
      <c r="Y16" s="6">
        <f>SUMIFS('overall city offline'!$C$2:$C$2047,'overall city offline'!$A$2:$A$2047,'Overall city offline (analysis)'!$A16,'overall city offline'!$B$2:$B$2047,'Overall city offline (analysis)'!Y$1)</f>
        <v>0.78414403690716905</v>
      </c>
      <c r="Z16" s="6">
        <f>SUMIFS('overall city offline'!$C$2:$C$2047,'overall city offline'!$A$2:$A$2047,'Overall city offline (analysis)'!$A16,'overall city offline'!$B$2:$B$2047,'Overall city offline (analysis)'!Z$1)</f>
        <v>0.90230169300990903</v>
      </c>
      <c r="AA16" s="6">
        <f>SUMIFS('overall city offline'!$C$2:$C$2047,'overall city offline'!$A$2:$A$2047,'Overall city offline (analysis)'!$A16,'overall city offline'!$B$2:$B$2047,'Overall city offline (analysis)'!AA$1)</f>
        <v>0.91265720143843998</v>
      </c>
      <c r="AB16" s="6">
        <f>SUMIFS('overall city offline'!$C$2:$C$2047,'overall city offline'!$A$2:$A$2047,'Overall city offline (analysis)'!$A16,'overall city offline'!$B$2:$B$2047,'Overall city offline (analysis)'!AB$1)</f>
        <v>0.50211893529850204</v>
      </c>
      <c r="AC16" s="6">
        <f>SUMIFS('overall city offline'!$C$2:$C$2047,'overall city offline'!$A$2:$A$2047,'Overall city offline (analysis)'!$A16,'overall city offline'!$B$2:$B$2047,'Overall city offline (analysis)'!AC$1)</f>
        <v>0.51383893391454105</v>
      </c>
      <c r="AD16" s="6">
        <f>SUMIFS('overall city offline'!$C$2:$C$2047,'overall city offline'!$A$2:$A$2047,'Overall city offline (analysis)'!$A16,'overall city offline'!$B$2:$B$2047,'Overall city offline (analysis)'!AD$1)</f>
        <v>0.67041287657486803</v>
      </c>
      <c r="AE16" s="6">
        <f>SUMIFS('overall city offline'!$C$2:$C$2047,'overall city offline'!$A$2:$A$2047,'Overall city offline (analysis)'!$A16,'overall city offline'!$B$2:$B$2047,'Overall city offline (analysis)'!AE$1)</f>
        <v>0.86198563195460198</v>
      </c>
      <c r="AF16" s="6">
        <f>SUMIFS('overall city offline'!$C$2:$C$2047,'overall city offline'!$A$2:$A$2047,'Overall city offline (analysis)'!$A16,'overall city offline'!$B$2:$B$2047,'Overall city offline (analysis)'!AF$1)</f>
        <v>0.98441771017075297</v>
      </c>
      <c r="AG16" s="6">
        <f>SUMIFS('overall city offline'!$C$2:$C$2047,'overall city offline'!$A$2:$A$2047,'Overall city offline (analysis)'!$A16,'overall city offline'!$B$2:$B$2047,'Overall city offline (analysis)'!AG$1)</f>
        <v>1.01416256625423</v>
      </c>
      <c r="AH16" s="6">
        <f>SUMIFS('overall city offline'!$C$2:$C$2047,'overall city offline'!$A$2:$A$2047,'Overall city offline (analysis)'!$A16,'overall city offline'!$B$2:$B$2047,'Overall city offline (analysis)'!AH$1)</f>
        <v>1.03389385157726</v>
      </c>
      <c r="AI16" s="6">
        <f>SUMIFS('overall city offline'!$C$2:$C$2047,'overall city offline'!$A$2:$A$2047,'Overall city offline (analysis)'!$A16,'overall city offline'!$B$2:$B$2047,'Overall city offline (analysis)'!AI$1)</f>
        <v>1.0617363206352901</v>
      </c>
      <c r="AJ16" s="6">
        <f>SUMIFS('overall city offline'!$C$2:$C$2047,'overall city offline'!$A$2:$A$2047,'Overall city offline (analysis)'!$A16,'overall city offline'!$B$2:$B$2047,'Overall city offline (analysis)'!AJ$1)</f>
        <v>1.02962505408672</v>
      </c>
      <c r="AN16" t="s">
        <v>64</v>
      </c>
      <c r="AO16" s="6">
        <v>1.09891471903209</v>
      </c>
    </row>
    <row r="17" spans="1:41" x14ac:dyDescent="0.3">
      <c r="A17" t="s">
        <v>22</v>
      </c>
      <c r="B17" t="str">
        <f>VLOOKUP(A17,OVERVIEW!$A$2:$D$63,3,FALSE)</f>
        <v>Weak</v>
      </c>
      <c r="C17" t="s">
        <v>136</v>
      </c>
      <c r="D17" s="6">
        <f>SUMIFS('overall city offline'!$C$2:$C$2047,'overall city offline'!$A$2:$A$2047,'Overall city offline (analysis)'!$A17,'overall city offline'!$B$2:$B$2047,'Overall city offline (analysis)'!D$1)</f>
        <v>0.86178337358750901</v>
      </c>
      <c r="E17" s="6">
        <f>SUMIFS('overall city offline'!$C$2:$C$2047,'overall city offline'!$A$2:$A$2047,'Overall city offline (analysis)'!$A17,'overall city offline'!$B$2:$B$2047,'Overall city offline (analysis)'!E$1)</f>
        <v>0.86522798592658301</v>
      </c>
      <c r="F17" s="6">
        <f>SUMIFS('overall city offline'!$C$2:$C$2047,'overall city offline'!$A$2:$A$2047,'Overall city offline (analysis)'!$A17,'overall city offline'!$B$2:$B$2047,'Overall city offline (analysis)'!F$1)</f>
        <v>1.01837987609389</v>
      </c>
      <c r="G17" s="6">
        <f>SUMIFS('overall city offline'!$C$2:$C$2047,'overall city offline'!$A$2:$A$2047,'Overall city offline (analysis)'!$A17,'overall city offline'!$B$2:$B$2047,'Overall city offline (analysis)'!G$1)</f>
        <v>0.98960531649796901</v>
      </c>
      <c r="H17" s="6">
        <f>SUMIFS('overall city offline'!$C$2:$C$2047,'overall city offline'!$A$2:$A$2047,'Overall city offline (analysis)'!$A17,'overall city offline'!$B$2:$B$2047,'Overall city offline (analysis)'!H$1)</f>
        <v>1.0163819734520001</v>
      </c>
      <c r="I17" s="6">
        <f>SUMIFS('overall city offline'!$C$2:$C$2047,'overall city offline'!$A$2:$A$2047,'Overall city offline (analysis)'!$A17,'overall city offline'!$B$2:$B$2047,'Overall city offline (analysis)'!I$1)</f>
        <v>0.99100543873563696</v>
      </c>
      <c r="J17" s="6">
        <f>SUMIFS('overall city offline'!$C$2:$C$2047,'overall city offline'!$A$2:$A$2047,'Overall city offline (analysis)'!$A17,'overall city offline'!$B$2:$B$2047,'Overall city offline (analysis)'!J$1)</f>
        <v>1.0433063890331</v>
      </c>
      <c r="K17" s="6">
        <f>SUMIFS('overall city offline'!$C$2:$C$2047,'overall city offline'!$A$2:$A$2047,'Overall city offline (analysis)'!$A17,'overall city offline'!$B$2:$B$2047,'Overall city offline (analysis)'!K$1)</f>
        <v>1.0338388623354999</v>
      </c>
      <c r="L17" s="6">
        <f>SUMIFS('overall city offline'!$C$2:$C$2047,'overall city offline'!$A$2:$A$2047,'Overall city offline (analysis)'!$A17,'overall city offline'!$B$2:$B$2047,'Overall city offline (analysis)'!L$1)</f>
        <v>0.97919975355213595</v>
      </c>
      <c r="M17" s="6">
        <f>SUMIFS('overall city offline'!$C$2:$C$2047,'overall city offline'!$A$2:$A$2047,'Overall city offline (analysis)'!$A17,'overall city offline'!$B$2:$B$2047,'Overall city offline (analysis)'!M$1)</f>
        <v>1.0164431723885401</v>
      </c>
      <c r="N17" s="6">
        <f>SUMIFS('overall city offline'!$C$2:$C$2047,'overall city offline'!$A$2:$A$2047,'Overall city offline (analysis)'!$A17,'overall city offline'!$B$2:$B$2047,'Overall city offline (analysis)'!N$1)</f>
        <v>1.0576421381610099</v>
      </c>
      <c r="O17" s="6">
        <f>SUMIFS('overall city offline'!$C$2:$C$2047,'overall city offline'!$A$2:$A$2047,'Overall city offline (analysis)'!$A17,'overall city offline'!$B$2:$B$2047,'Overall city offline (analysis)'!O$1)</f>
        <v>1.12718572023613</v>
      </c>
      <c r="P17" s="6">
        <f>SUMIFS('overall city offline'!$C$2:$C$2047,'overall city offline'!$A$2:$A$2047,'Overall city offline (analysis)'!$A17,'overall city offline'!$B$2:$B$2047,'Overall city offline (analysis)'!P$1)</f>
        <v>0.91260101452928699</v>
      </c>
      <c r="Q17" s="6">
        <f>SUMIFS('overall city offline'!$C$2:$C$2047,'overall city offline'!$A$2:$A$2047,'Overall city offline (analysis)'!$A17,'overall city offline'!$B$2:$B$2047,'Overall city offline (analysis)'!Q$1)</f>
        <v>0.92969641410458304</v>
      </c>
      <c r="R17" s="6">
        <f>SUMIFS('overall city offline'!$C$2:$C$2047,'overall city offline'!$A$2:$A$2047,'Overall city offline (analysis)'!$A17,'overall city offline'!$B$2:$B$2047,'Overall city offline (analysis)'!R$1)</f>
        <v>0.88407713146670097</v>
      </c>
      <c r="S17" s="6">
        <f>SUMIFS('overall city offline'!$C$2:$C$2047,'overall city offline'!$A$2:$A$2047,'Overall city offline (analysis)'!$A17,'overall city offline'!$B$2:$B$2047,'Overall city offline (analysis)'!S$1)</f>
        <v>0.55806841850960898</v>
      </c>
      <c r="T17" s="6">
        <f>SUMIFS('overall city offline'!$C$2:$C$2047,'overall city offline'!$A$2:$A$2047,'Overall city offline (analysis)'!$A17,'overall city offline'!$B$2:$B$2047,'Overall city offline (analysis)'!T$1)</f>
        <v>0.69324232542501596</v>
      </c>
      <c r="U17" s="6">
        <f>SUMIFS('overall city offline'!$C$2:$C$2047,'overall city offline'!$A$2:$A$2047,'Overall city offline (analysis)'!$A17,'overall city offline'!$B$2:$B$2047,'Overall city offline (analysis)'!U$1)</f>
        <v>0.80805467464457803</v>
      </c>
      <c r="V17" s="6">
        <f>SUMIFS('overall city offline'!$C$2:$C$2047,'overall city offline'!$A$2:$A$2047,'Overall city offline (analysis)'!$A17,'overall city offline'!$B$2:$B$2047,'Overall city offline (analysis)'!V$1)</f>
        <v>0.93769244633923698</v>
      </c>
      <c r="W17" s="6">
        <f>SUMIFS('overall city offline'!$C$2:$C$2047,'overall city offline'!$A$2:$A$2047,'Overall city offline (analysis)'!$A17,'overall city offline'!$B$2:$B$2047,'Overall city offline (analysis)'!W$1)</f>
        <v>0.96623541511331101</v>
      </c>
      <c r="X17" s="6">
        <f>SUMIFS('overall city offline'!$C$2:$C$2047,'overall city offline'!$A$2:$A$2047,'Overall city offline (analysis)'!$A17,'overall city offline'!$B$2:$B$2047,'Overall city offline (analysis)'!X$1)</f>
        <v>0.94208816542854401</v>
      </c>
      <c r="Y17" s="6">
        <f>SUMIFS('overall city offline'!$C$2:$C$2047,'overall city offline'!$A$2:$A$2047,'Overall city offline (analysis)'!$A17,'overall city offline'!$B$2:$B$2047,'Overall city offline (analysis)'!Y$1)</f>
        <v>0.96193282588528795</v>
      </c>
      <c r="Z17" s="6">
        <f>SUMIFS('overall city offline'!$C$2:$C$2047,'overall city offline'!$A$2:$A$2047,'Overall city offline (analysis)'!$A17,'overall city offline'!$B$2:$B$2047,'Overall city offline (analysis)'!Z$1)</f>
        <v>0.785469126538064</v>
      </c>
      <c r="AA17" s="6">
        <f>SUMIFS('overall city offline'!$C$2:$C$2047,'overall city offline'!$A$2:$A$2047,'Overall city offline (analysis)'!$A17,'overall city offline'!$B$2:$B$2047,'Overall city offline (analysis)'!AA$1)</f>
        <v>0.91104251956083304</v>
      </c>
      <c r="AB17" s="6">
        <f>SUMIFS('overall city offline'!$C$2:$C$2047,'overall city offline'!$A$2:$A$2047,'Overall city offline (analysis)'!$A17,'overall city offline'!$B$2:$B$2047,'Overall city offline (analysis)'!AB$1)</f>
        <v>0.60436235007140404</v>
      </c>
      <c r="AC17" s="6">
        <f>SUMIFS('overall city offline'!$C$2:$C$2047,'overall city offline'!$A$2:$A$2047,'Overall city offline (analysis)'!$A17,'overall city offline'!$B$2:$B$2047,'Overall city offline (analysis)'!AC$1)</f>
        <v>0.61674893477348602</v>
      </c>
      <c r="AD17" s="6">
        <f>SUMIFS('overall city offline'!$C$2:$C$2047,'overall city offline'!$A$2:$A$2047,'Overall city offline (analysis)'!$A17,'overall city offline'!$B$2:$B$2047,'Overall city offline (analysis)'!AD$1)</f>
        <v>0.77454760505623399</v>
      </c>
      <c r="AE17" s="6">
        <f>SUMIFS('overall city offline'!$C$2:$C$2047,'overall city offline'!$A$2:$A$2047,'Overall city offline (analysis)'!$A17,'overall city offline'!$B$2:$B$2047,'Overall city offline (analysis)'!AE$1)</f>
        <v>0.875668287645886</v>
      </c>
      <c r="AF17" s="6">
        <f>SUMIFS('overall city offline'!$C$2:$C$2047,'overall city offline'!$A$2:$A$2047,'Overall city offline (analysis)'!$A17,'overall city offline'!$B$2:$B$2047,'Overall city offline (analysis)'!AF$1)</f>
        <v>0.96735425609263503</v>
      </c>
      <c r="AG17" s="6">
        <f>SUMIFS('overall city offline'!$C$2:$C$2047,'overall city offline'!$A$2:$A$2047,'Overall city offline (analysis)'!$A17,'overall city offline'!$B$2:$B$2047,'Overall city offline (analysis)'!AG$1)</f>
        <v>0.94990192705333698</v>
      </c>
      <c r="AH17" s="6">
        <f>SUMIFS('overall city offline'!$C$2:$C$2047,'overall city offline'!$A$2:$A$2047,'Overall city offline (analysis)'!$A17,'overall city offline'!$B$2:$B$2047,'Overall city offline (analysis)'!AH$1)</f>
        <v>1.0069510997312401</v>
      </c>
      <c r="AI17" s="6">
        <f>SUMIFS('overall city offline'!$C$2:$C$2047,'overall city offline'!$A$2:$A$2047,'Overall city offline (analysis)'!$A17,'overall city offline'!$B$2:$B$2047,'Overall city offline (analysis)'!AI$1)</f>
        <v>0.97793903323102604</v>
      </c>
      <c r="AJ17" s="6">
        <f>SUMIFS('overall city offline'!$C$2:$C$2047,'overall city offline'!$A$2:$A$2047,'Overall city offline (analysis)'!$A17,'overall city offline'!$B$2:$B$2047,'Overall city offline (analysis)'!AJ$1)</f>
        <v>0.98164893808623199</v>
      </c>
      <c r="AN17" t="s">
        <v>13</v>
      </c>
      <c r="AO17" s="6">
        <v>1.09036445618179</v>
      </c>
    </row>
    <row r="18" spans="1:41" x14ac:dyDescent="0.3">
      <c r="A18" t="s">
        <v>23</v>
      </c>
      <c r="B18" t="str">
        <f>VLOOKUP(A18,OVERVIEW!$A$2:$D$63,3,FALSE)</f>
        <v>Strong</v>
      </c>
      <c r="C18" t="s">
        <v>146</v>
      </c>
      <c r="D18" s="6">
        <f>SUMIFS('overall city offline'!$C$2:$C$2047,'overall city offline'!$A$2:$A$2047,'Overall city offline (analysis)'!$A18,'overall city offline'!$B$2:$B$2047,'Overall city offline (analysis)'!D$1)</f>
        <v>0.85096144150977504</v>
      </c>
      <c r="E18" s="6">
        <f>SUMIFS('overall city offline'!$C$2:$C$2047,'overall city offline'!$A$2:$A$2047,'Overall city offline (analysis)'!$A18,'overall city offline'!$B$2:$B$2047,'Overall city offline (analysis)'!E$1)</f>
        <v>0.89628340934012496</v>
      </c>
      <c r="F18" s="6">
        <f>SUMIFS('overall city offline'!$C$2:$C$2047,'overall city offline'!$A$2:$A$2047,'Overall city offline (analysis)'!$A18,'overall city offline'!$B$2:$B$2047,'Overall city offline (analysis)'!F$1)</f>
        <v>1.0444910779213199</v>
      </c>
      <c r="G18" s="6">
        <f>SUMIFS('overall city offline'!$C$2:$C$2047,'overall city offline'!$A$2:$A$2047,'Overall city offline (analysis)'!$A18,'overall city offline'!$B$2:$B$2047,'Overall city offline (analysis)'!G$1)</f>
        <v>0.98124860201533604</v>
      </c>
      <c r="H18" s="6">
        <f>SUMIFS('overall city offline'!$C$2:$C$2047,'overall city offline'!$A$2:$A$2047,'Overall city offline (analysis)'!$A18,'overall city offline'!$B$2:$B$2047,'Overall city offline (analysis)'!H$1)</f>
        <v>1.0273223950805701</v>
      </c>
      <c r="I18" s="6">
        <f>SUMIFS('overall city offline'!$C$2:$C$2047,'overall city offline'!$A$2:$A$2047,'Overall city offline (analysis)'!$A18,'overall city offline'!$B$2:$B$2047,'Overall city offline (analysis)'!I$1)</f>
        <v>0.97637270267336895</v>
      </c>
      <c r="J18" s="6">
        <f>SUMIFS('overall city offline'!$C$2:$C$2047,'overall city offline'!$A$2:$A$2047,'Overall city offline (analysis)'!$A18,'overall city offline'!$B$2:$B$2047,'Overall city offline (analysis)'!J$1)</f>
        <v>0.99055658880814201</v>
      </c>
      <c r="K18" s="6">
        <f>SUMIFS('overall city offline'!$C$2:$C$2047,'overall city offline'!$A$2:$A$2047,'Overall city offline (analysis)'!$A18,'overall city offline'!$B$2:$B$2047,'Overall city offline (analysis)'!K$1)</f>
        <v>0.99063916171517297</v>
      </c>
      <c r="L18" s="6">
        <f>SUMIFS('overall city offline'!$C$2:$C$2047,'overall city offline'!$A$2:$A$2047,'Overall city offline (analysis)'!$A18,'overall city offline'!$B$2:$B$2047,'Overall city offline (analysis)'!L$1)</f>
        <v>0.97860167468979198</v>
      </c>
      <c r="M18" s="6">
        <f>SUMIFS('overall city offline'!$C$2:$C$2047,'overall city offline'!$A$2:$A$2047,'Overall city offline (analysis)'!$A18,'overall city offline'!$B$2:$B$2047,'Overall city offline (analysis)'!M$1)</f>
        <v>1.0293338763833799</v>
      </c>
      <c r="N18" s="6">
        <f>SUMIFS('overall city offline'!$C$2:$C$2047,'overall city offline'!$A$2:$A$2047,'Overall city offline (analysis)'!$A18,'overall city offline'!$B$2:$B$2047,'Overall city offline (analysis)'!N$1)</f>
        <v>1.06471387161415</v>
      </c>
      <c r="O18" s="6">
        <f>SUMIFS('overall city offline'!$C$2:$C$2047,'overall city offline'!$A$2:$A$2047,'Overall city offline (analysis)'!$A18,'overall city offline'!$B$2:$B$2047,'Overall city offline (analysis)'!O$1)</f>
        <v>1.16947519824886</v>
      </c>
      <c r="P18" s="6">
        <f>SUMIFS('overall city offline'!$C$2:$C$2047,'overall city offline'!$A$2:$A$2047,'Overall city offline (analysis)'!$A18,'overall city offline'!$B$2:$B$2047,'Overall city offline (analysis)'!P$1)</f>
        <v>0.92959570725916496</v>
      </c>
      <c r="Q18" s="6">
        <f>SUMIFS('overall city offline'!$C$2:$C$2047,'overall city offline'!$A$2:$A$2047,'Overall city offline (analysis)'!$A18,'overall city offline'!$B$2:$B$2047,'Overall city offline (analysis)'!Q$1)</f>
        <v>0.96369289661927904</v>
      </c>
      <c r="R18" s="6">
        <f>SUMIFS('overall city offline'!$C$2:$C$2047,'overall city offline'!$A$2:$A$2047,'Overall city offline (analysis)'!$A18,'overall city offline'!$B$2:$B$2047,'Overall city offline (analysis)'!R$1)</f>
        <v>0.92800786995945295</v>
      </c>
      <c r="S18" s="6">
        <f>SUMIFS('overall city offline'!$C$2:$C$2047,'overall city offline'!$A$2:$A$2047,'Overall city offline (analysis)'!$A18,'overall city offline'!$B$2:$B$2047,'Overall city offline (analysis)'!S$1)</f>
        <v>0.56432686756771699</v>
      </c>
      <c r="T18" s="6">
        <f>SUMIFS('overall city offline'!$C$2:$C$2047,'overall city offline'!$A$2:$A$2047,'Overall city offline (analysis)'!$A18,'overall city offline'!$B$2:$B$2047,'Overall city offline (analysis)'!T$1)</f>
        <v>0.70877798302870798</v>
      </c>
      <c r="U18" s="6">
        <f>SUMIFS('overall city offline'!$C$2:$C$2047,'overall city offline'!$A$2:$A$2047,'Overall city offline (analysis)'!$A18,'overall city offline'!$B$2:$B$2047,'Overall city offline (analysis)'!U$1)</f>
        <v>0.84881174692351902</v>
      </c>
      <c r="V18" s="6">
        <f>SUMIFS('overall city offline'!$C$2:$C$2047,'overall city offline'!$A$2:$A$2047,'Overall city offline (analysis)'!$A18,'overall city offline'!$B$2:$B$2047,'Overall city offline (analysis)'!V$1)</f>
        <v>0.96417321775212494</v>
      </c>
      <c r="W18" s="6">
        <f>SUMIFS('overall city offline'!$C$2:$C$2047,'overall city offline'!$A$2:$A$2047,'Overall city offline (analysis)'!$A18,'overall city offline'!$B$2:$B$2047,'Overall city offline (analysis)'!W$1)</f>
        <v>0.98782711163160797</v>
      </c>
      <c r="X18" s="6">
        <f>SUMIFS('overall city offline'!$C$2:$C$2047,'overall city offline'!$A$2:$A$2047,'Overall city offline (analysis)'!$A18,'overall city offline'!$B$2:$B$2047,'Overall city offline (analysis)'!X$1)</f>
        <v>0.96881992313380905</v>
      </c>
      <c r="Y18" s="6">
        <f>SUMIFS('overall city offline'!$C$2:$C$2047,'overall city offline'!$A$2:$A$2047,'Overall city offline (analysis)'!$A18,'overall city offline'!$B$2:$B$2047,'Overall city offline (analysis)'!Y$1)</f>
        <v>1.0014079201203001</v>
      </c>
      <c r="Z18" s="6">
        <f>SUMIFS('overall city offline'!$C$2:$C$2047,'overall city offline'!$A$2:$A$2047,'Overall city offline (analysis)'!$A18,'overall city offline'!$B$2:$B$2047,'Overall city offline (analysis)'!Z$1)</f>
        <v>0.80239463249256804</v>
      </c>
      <c r="AA18" s="6">
        <f>SUMIFS('overall city offline'!$C$2:$C$2047,'overall city offline'!$A$2:$A$2047,'Overall city offline (analysis)'!$A18,'overall city offline'!$B$2:$B$2047,'Overall city offline (analysis)'!AA$1)</f>
        <v>1.07253350331511</v>
      </c>
      <c r="AB18" s="6">
        <f>SUMIFS('overall city offline'!$C$2:$C$2047,'overall city offline'!$A$2:$A$2047,'Overall city offline (analysis)'!$A18,'overall city offline'!$B$2:$B$2047,'Overall city offline (analysis)'!AB$1)</f>
        <v>0.64511961686638397</v>
      </c>
      <c r="AC18" s="6">
        <f>SUMIFS('overall city offline'!$C$2:$C$2047,'overall city offline'!$A$2:$A$2047,'Overall city offline (analysis)'!$A18,'overall city offline'!$B$2:$B$2047,'Overall city offline (analysis)'!AC$1)</f>
        <v>0.66316412801855995</v>
      </c>
      <c r="AD18" s="6">
        <f>SUMIFS('overall city offline'!$C$2:$C$2047,'overall city offline'!$A$2:$A$2047,'Overall city offline (analysis)'!$A18,'overall city offline'!$B$2:$B$2047,'Overall city offline (analysis)'!AD$1)</f>
        <v>0.83043761584255904</v>
      </c>
      <c r="AE18" s="6">
        <f>SUMIFS('overall city offline'!$C$2:$C$2047,'overall city offline'!$A$2:$A$2047,'Overall city offline (analysis)'!$A18,'overall city offline'!$B$2:$B$2047,'Overall city offline (analysis)'!AE$1)</f>
        <v>0.98524514316592304</v>
      </c>
      <c r="AF18" s="6">
        <f>SUMIFS('overall city offline'!$C$2:$C$2047,'overall city offline'!$A$2:$A$2047,'Overall city offline (analysis)'!$A18,'overall city offline'!$B$2:$B$2047,'Overall city offline (analysis)'!AF$1)</f>
        <v>1.0820320229292699</v>
      </c>
      <c r="AG18" s="6">
        <f>SUMIFS('overall city offline'!$C$2:$C$2047,'overall city offline'!$A$2:$A$2047,'Overall city offline (analysis)'!$A18,'overall city offline'!$B$2:$B$2047,'Overall city offline (analysis)'!AG$1)</f>
        <v>1.02750548771734</v>
      </c>
      <c r="AH18" s="6">
        <f>SUMIFS('overall city offline'!$C$2:$C$2047,'overall city offline'!$A$2:$A$2047,'Overall city offline (analysis)'!$A18,'overall city offline'!$B$2:$B$2047,'Overall city offline (analysis)'!AH$1)</f>
        <v>1.0873483933419601</v>
      </c>
      <c r="AI18" s="6">
        <f>SUMIFS('overall city offline'!$C$2:$C$2047,'overall city offline'!$A$2:$A$2047,'Overall city offline (analysis)'!$A18,'overall city offline'!$B$2:$B$2047,'Overall city offline (analysis)'!AI$1)</f>
        <v>1.05748895359594</v>
      </c>
      <c r="AJ18" s="6">
        <f>SUMIFS('overall city offline'!$C$2:$C$2047,'overall city offline'!$A$2:$A$2047,'Overall city offline (analysis)'!$A18,'overall city offline'!$B$2:$B$2047,'Overall city offline (analysis)'!AJ$1)</f>
        <v>1.0520130968588499</v>
      </c>
      <c r="AN18" t="s">
        <v>53</v>
      </c>
      <c r="AO18" s="6">
        <v>1.0858643798071499</v>
      </c>
    </row>
    <row r="19" spans="1:41" x14ac:dyDescent="0.3">
      <c r="A19" t="s">
        <v>24</v>
      </c>
      <c r="B19" t="str">
        <f>VLOOKUP(A19,OVERVIEW!$A$2:$D$63,3,FALSE)</f>
        <v>Strong</v>
      </c>
      <c r="C19" t="s">
        <v>135</v>
      </c>
      <c r="D19" s="6">
        <f>SUMIFS('overall city offline'!$C$2:$C$2047,'overall city offline'!$A$2:$A$2047,'Overall city offline (analysis)'!$A19,'overall city offline'!$B$2:$B$2047,'Overall city offline (analysis)'!D$1)</f>
        <v>0.87836136373568896</v>
      </c>
      <c r="E19" s="6">
        <f>SUMIFS('overall city offline'!$C$2:$C$2047,'overall city offline'!$A$2:$A$2047,'Overall city offline (analysis)'!$A19,'overall city offline'!$B$2:$B$2047,'Overall city offline (analysis)'!E$1)</f>
        <v>0.88582543898862298</v>
      </c>
      <c r="F19" s="6">
        <f>SUMIFS('overall city offline'!$C$2:$C$2047,'overall city offline'!$A$2:$A$2047,'Overall city offline (analysis)'!$A19,'overall city offline'!$B$2:$B$2047,'Overall city offline (analysis)'!F$1)</f>
        <v>1.0360975856024299</v>
      </c>
      <c r="G19" s="6">
        <f>SUMIFS('overall city offline'!$C$2:$C$2047,'overall city offline'!$A$2:$A$2047,'Overall city offline (analysis)'!$A19,'overall city offline'!$B$2:$B$2047,'Overall city offline (analysis)'!G$1)</f>
        <v>1.00595493323712</v>
      </c>
      <c r="H19" s="6">
        <f>SUMIFS('overall city offline'!$C$2:$C$2047,'overall city offline'!$A$2:$A$2047,'Overall city offline (analysis)'!$A19,'overall city offline'!$B$2:$B$2047,'Overall city offline (analysis)'!H$1)</f>
        <v>1.0112216763939199</v>
      </c>
      <c r="I19" s="6">
        <f>SUMIFS('overall city offline'!$C$2:$C$2047,'overall city offline'!$A$2:$A$2047,'Overall city offline (analysis)'!$A19,'overall city offline'!$B$2:$B$2047,'Overall city offline (analysis)'!I$1)</f>
        <v>1.0062459807493001</v>
      </c>
      <c r="J19" s="6">
        <f>SUMIFS('overall city offline'!$C$2:$C$2047,'overall city offline'!$A$2:$A$2047,'Overall city offline (analysis)'!$A19,'overall city offline'!$B$2:$B$2047,'Overall city offline (analysis)'!J$1)</f>
        <v>1.0289902822454899</v>
      </c>
      <c r="K19" s="6">
        <f>SUMIFS('overall city offline'!$C$2:$C$2047,'overall city offline'!$A$2:$A$2047,'Overall city offline (analysis)'!$A19,'overall city offline'!$B$2:$B$2047,'Overall city offline (analysis)'!K$1)</f>
        <v>1.0318696042123701</v>
      </c>
      <c r="L19" s="6">
        <f>SUMIFS('overall city offline'!$C$2:$C$2047,'overall city offline'!$A$2:$A$2047,'Overall city offline (analysis)'!$A19,'overall city offline'!$B$2:$B$2047,'Overall city offline (analysis)'!L$1)</f>
        <v>0.97127804340339796</v>
      </c>
      <c r="M19" s="6">
        <f>SUMIFS('overall city offline'!$C$2:$C$2047,'overall city offline'!$A$2:$A$2047,'Overall city offline (analysis)'!$A19,'overall city offline'!$B$2:$B$2047,'Overall city offline (analysis)'!M$1)</f>
        <v>0.99257182790290399</v>
      </c>
      <c r="N19" s="6">
        <f>SUMIFS('overall city offline'!$C$2:$C$2047,'overall city offline'!$A$2:$A$2047,'Overall city offline (analysis)'!$A19,'overall city offline'!$B$2:$B$2047,'Overall city offline (analysis)'!N$1)</f>
        <v>1.01338862989297</v>
      </c>
      <c r="O19" s="6">
        <f>SUMIFS('overall city offline'!$C$2:$C$2047,'overall city offline'!$A$2:$A$2047,'Overall city offline (analysis)'!$A19,'overall city offline'!$B$2:$B$2047,'Overall city offline (analysis)'!O$1)</f>
        <v>1.13819463363579</v>
      </c>
      <c r="P19" s="6">
        <f>SUMIFS('overall city offline'!$C$2:$C$2047,'overall city offline'!$A$2:$A$2047,'Overall city offline (analysis)'!$A19,'overall city offline'!$B$2:$B$2047,'Overall city offline (analysis)'!P$1)</f>
        <v>0.86984422758102597</v>
      </c>
      <c r="Q19" s="6">
        <f>SUMIFS('overall city offline'!$C$2:$C$2047,'overall city offline'!$A$2:$A$2047,'Overall city offline (analysis)'!$A19,'overall city offline'!$B$2:$B$2047,'Overall city offline (analysis)'!Q$1)</f>
        <v>0.88745822242978201</v>
      </c>
      <c r="R19" s="6">
        <f>SUMIFS('overall city offline'!$C$2:$C$2047,'overall city offline'!$A$2:$A$2047,'Overall city offline (analysis)'!$A19,'overall city offline'!$B$2:$B$2047,'Overall city offline (analysis)'!R$1)</f>
        <v>0.80310806565249504</v>
      </c>
      <c r="S19" s="6">
        <f>SUMIFS('overall city offline'!$C$2:$C$2047,'overall city offline'!$A$2:$A$2047,'Overall city offline (analysis)'!$A19,'overall city offline'!$B$2:$B$2047,'Overall city offline (analysis)'!S$1)</f>
        <v>0.42121735627374901</v>
      </c>
      <c r="T19" s="6">
        <f>SUMIFS('overall city offline'!$C$2:$C$2047,'overall city offline'!$A$2:$A$2047,'Overall city offline (analysis)'!$A19,'overall city offline'!$B$2:$B$2047,'Overall city offline (analysis)'!T$1)</f>
        <v>0.52725487314901298</v>
      </c>
      <c r="U19" s="6">
        <f>SUMIFS('overall city offline'!$C$2:$C$2047,'overall city offline'!$A$2:$A$2047,'Overall city offline (analysis)'!$A19,'overall city offline'!$B$2:$B$2047,'Overall city offline (analysis)'!U$1)</f>
        <v>0.72729386306146904</v>
      </c>
      <c r="V19" s="6">
        <f>SUMIFS('overall city offline'!$C$2:$C$2047,'overall city offline'!$A$2:$A$2047,'Overall city offline (analysis)'!$A19,'overall city offline'!$B$2:$B$2047,'Overall city offline (analysis)'!V$1)</f>
        <v>0.87394826429499095</v>
      </c>
      <c r="W19" s="6">
        <f>SUMIFS('overall city offline'!$C$2:$C$2047,'overall city offline'!$A$2:$A$2047,'Overall city offline (analysis)'!$A19,'overall city offline'!$B$2:$B$2047,'Overall city offline (analysis)'!W$1)</f>
        <v>0.90964057639823004</v>
      </c>
      <c r="X19" s="6">
        <f>SUMIFS('overall city offline'!$C$2:$C$2047,'overall city offline'!$A$2:$A$2047,'Overall city offline (analysis)'!$A19,'overall city offline'!$B$2:$B$2047,'Overall city offline (analysis)'!X$1)</f>
        <v>0.85983282282734297</v>
      </c>
      <c r="Y19" s="6">
        <f>SUMIFS('overall city offline'!$C$2:$C$2047,'overall city offline'!$A$2:$A$2047,'Overall city offline (analysis)'!$A19,'overall city offline'!$B$2:$B$2047,'Overall city offline (analysis)'!Y$1)</f>
        <v>0.922605456439341</v>
      </c>
      <c r="Z19" s="6">
        <f>SUMIFS('overall city offline'!$C$2:$C$2047,'overall city offline'!$A$2:$A$2047,'Overall city offline (analysis)'!$A19,'overall city offline'!$B$2:$B$2047,'Overall city offline (analysis)'!Z$1)</f>
        <v>0.68657880895011403</v>
      </c>
      <c r="AA19" s="6">
        <f>SUMIFS('overall city offline'!$C$2:$C$2047,'overall city offline'!$A$2:$A$2047,'Overall city offline (analysis)'!$A19,'overall city offline'!$B$2:$B$2047,'Overall city offline (analysis)'!AA$1)</f>
        <v>0.97611711628509101</v>
      </c>
      <c r="AB19" s="6">
        <f>SUMIFS('overall city offline'!$C$2:$C$2047,'overall city offline'!$A$2:$A$2047,'Overall city offline (analysis)'!$A19,'overall city offline'!$B$2:$B$2047,'Overall city offline (analysis)'!AB$1)</f>
        <v>0.50702818279323103</v>
      </c>
      <c r="AC19" s="6">
        <f>SUMIFS('overall city offline'!$C$2:$C$2047,'overall city offline'!$A$2:$A$2047,'Overall city offline (analysis)'!$A19,'overall city offline'!$B$2:$B$2047,'Overall city offline (analysis)'!AC$1)</f>
        <v>0.52997416991489898</v>
      </c>
      <c r="AD19" s="6">
        <f>SUMIFS('overall city offline'!$C$2:$C$2047,'overall city offline'!$A$2:$A$2047,'Overall city offline (analysis)'!$A19,'overall city offline'!$B$2:$B$2047,'Overall city offline (analysis)'!AD$1)</f>
        <v>0.67033438530301004</v>
      </c>
      <c r="AE19" s="6">
        <f>SUMIFS('overall city offline'!$C$2:$C$2047,'overall city offline'!$A$2:$A$2047,'Overall city offline (analysis)'!$A19,'overall city offline'!$B$2:$B$2047,'Overall city offline (analysis)'!AE$1)</f>
        <v>0.83336635193183795</v>
      </c>
      <c r="AF19" s="6">
        <f>SUMIFS('overall city offline'!$C$2:$C$2047,'overall city offline'!$A$2:$A$2047,'Overall city offline (analysis)'!$A19,'overall city offline'!$B$2:$B$2047,'Overall city offline (analysis)'!AF$1)</f>
        <v>0.96747464433294394</v>
      </c>
      <c r="AG19" s="6">
        <f>SUMIFS('overall city offline'!$C$2:$C$2047,'overall city offline'!$A$2:$A$2047,'Overall city offline (analysis)'!$A19,'overall city offline'!$B$2:$B$2047,'Overall city offline (analysis)'!AG$1)</f>
        <v>0.91074041648594795</v>
      </c>
      <c r="AH19" s="6">
        <f>SUMIFS('overall city offline'!$C$2:$C$2047,'overall city offline'!$A$2:$A$2047,'Overall city offline (analysis)'!$A19,'overall city offline'!$B$2:$B$2047,'Overall city offline (analysis)'!AH$1)</f>
        <v>0.94256722872995302</v>
      </c>
      <c r="AI19" s="6">
        <f>SUMIFS('overall city offline'!$C$2:$C$2047,'overall city offline'!$A$2:$A$2047,'Overall city offline (analysis)'!$A19,'overall city offline'!$B$2:$B$2047,'Overall city offline (analysis)'!AI$1)</f>
        <v>0.93341772322063399</v>
      </c>
      <c r="AJ19" s="6">
        <f>SUMIFS('overall city offline'!$C$2:$C$2047,'overall city offline'!$A$2:$A$2047,'Overall city offline (analysis)'!$A19,'overall city offline'!$B$2:$B$2047,'Overall city offline (analysis)'!AJ$1)</f>
        <v>0.93936368813499205</v>
      </c>
      <c r="AN19" t="s">
        <v>19</v>
      </c>
      <c r="AO19" s="6">
        <v>1.08137893297737</v>
      </c>
    </row>
    <row r="20" spans="1:41" x14ac:dyDescent="0.3">
      <c r="A20" t="s">
        <v>25</v>
      </c>
      <c r="B20" t="str">
        <f>VLOOKUP(A20,OVERVIEW!$A$2:$D$63,3,FALSE)</f>
        <v>Weak</v>
      </c>
      <c r="C20" t="s">
        <v>136</v>
      </c>
      <c r="D20" s="6">
        <f>SUMIFS('overall city offline'!$C$2:$C$2047,'overall city offline'!$A$2:$A$2047,'Overall city offline (analysis)'!$A20,'overall city offline'!$B$2:$B$2047,'Overall city offline (analysis)'!D$1)</f>
        <v>0.85206710641944605</v>
      </c>
      <c r="E20" s="6">
        <f>SUMIFS('overall city offline'!$C$2:$C$2047,'overall city offline'!$A$2:$A$2047,'Overall city offline (analysis)'!$A20,'overall city offline'!$B$2:$B$2047,'Overall city offline (analysis)'!E$1)</f>
        <v>0.86498478930566702</v>
      </c>
      <c r="F20" s="6">
        <f>SUMIFS('overall city offline'!$C$2:$C$2047,'overall city offline'!$A$2:$A$2047,'Overall city offline (analysis)'!$A20,'overall city offline'!$B$2:$B$2047,'Overall city offline (analysis)'!F$1)</f>
        <v>1.0635809452774001</v>
      </c>
      <c r="G20" s="6">
        <f>SUMIFS('overall city offline'!$C$2:$C$2047,'overall city offline'!$A$2:$A$2047,'Overall city offline (analysis)'!$A20,'overall city offline'!$B$2:$B$2047,'Overall city offline (analysis)'!G$1)</f>
        <v>0.99454492132521599</v>
      </c>
      <c r="H20" s="6">
        <f>SUMIFS('overall city offline'!$C$2:$C$2047,'overall city offline'!$A$2:$A$2047,'Overall city offline (analysis)'!$A20,'overall city offline'!$B$2:$B$2047,'Overall city offline (analysis)'!H$1)</f>
        <v>1.03781834701223</v>
      </c>
      <c r="I20" s="6">
        <f>SUMIFS('overall city offline'!$C$2:$C$2047,'overall city offline'!$A$2:$A$2047,'Overall city offline (analysis)'!$A20,'overall city offline'!$B$2:$B$2047,'Overall city offline (analysis)'!I$1)</f>
        <v>0.97966640289995799</v>
      </c>
      <c r="J20" s="6">
        <f>SUMIFS('overall city offline'!$C$2:$C$2047,'overall city offline'!$A$2:$A$2047,'Overall city offline (analysis)'!$A20,'overall city offline'!$B$2:$B$2047,'Overall city offline (analysis)'!J$1)</f>
        <v>0.99665736514098902</v>
      </c>
      <c r="K20" s="6">
        <f>SUMIFS('overall city offline'!$C$2:$C$2047,'overall city offline'!$A$2:$A$2047,'Overall city offline (analysis)'!$A20,'overall city offline'!$B$2:$B$2047,'Overall city offline (analysis)'!K$1)</f>
        <v>0.99763972841395798</v>
      </c>
      <c r="L20" s="6">
        <f>SUMIFS('overall city offline'!$C$2:$C$2047,'overall city offline'!$A$2:$A$2047,'Overall city offline (analysis)'!$A20,'overall city offline'!$B$2:$B$2047,'Overall city offline (analysis)'!L$1)</f>
        <v>0.96469014157289001</v>
      </c>
      <c r="M20" s="6">
        <f>SUMIFS('overall city offline'!$C$2:$C$2047,'overall city offline'!$A$2:$A$2047,'Overall city offline (analysis)'!$A20,'overall city offline'!$B$2:$B$2047,'Overall city offline (analysis)'!M$1)</f>
        <v>1.0217435888967501</v>
      </c>
      <c r="N20" s="6">
        <f>SUMIFS('overall city offline'!$C$2:$C$2047,'overall city offline'!$A$2:$A$2047,'Overall city offline (analysis)'!$A20,'overall city offline'!$B$2:$B$2047,'Overall city offline (analysis)'!N$1)</f>
        <v>1.0478726284873401</v>
      </c>
      <c r="O20" s="6">
        <f>SUMIFS('overall city offline'!$C$2:$C$2047,'overall city offline'!$A$2:$A$2047,'Overall city offline (analysis)'!$A20,'overall city offline'!$B$2:$B$2047,'Overall city offline (analysis)'!O$1)</f>
        <v>1.1787340352481399</v>
      </c>
      <c r="P20" s="6">
        <f>SUMIFS('overall city offline'!$C$2:$C$2047,'overall city offline'!$A$2:$A$2047,'Overall city offline (analysis)'!$A20,'overall city offline'!$B$2:$B$2047,'Overall city offline (analysis)'!P$1)</f>
        <v>0.916179912384535</v>
      </c>
      <c r="Q20" s="6">
        <f>SUMIFS('overall city offline'!$C$2:$C$2047,'overall city offline'!$A$2:$A$2047,'Overall city offline (analysis)'!$A20,'overall city offline'!$B$2:$B$2047,'Overall city offline (analysis)'!Q$1)</f>
        <v>0.93833877227315698</v>
      </c>
      <c r="R20" s="6">
        <f>SUMIFS('overall city offline'!$C$2:$C$2047,'overall city offline'!$A$2:$A$2047,'Overall city offline (analysis)'!$A20,'overall city offline'!$B$2:$B$2047,'Overall city offline (analysis)'!R$1)</f>
        <v>0.87713033108111005</v>
      </c>
      <c r="S20" s="6">
        <f>SUMIFS('overall city offline'!$C$2:$C$2047,'overall city offline'!$A$2:$A$2047,'Overall city offline (analysis)'!$A20,'overall city offline'!$B$2:$B$2047,'Overall city offline (analysis)'!S$1)</f>
        <v>0.52118617765672604</v>
      </c>
      <c r="T20" s="6">
        <f>SUMIFS('overall city offline'!$C$2:$C$2047,'overall city offline'!$A$2:$A$2047,'Overall city offline (analysis)'!$A20,'overall city offline'!$B$2:$B$2047,'Overall city offline (analysis)'!T$1)</f>
        <v>0.64943820810903596</v>
      </c>
      <c r="U20" s="6">
        <f>SUMIFS('overall city offline'!$C$2:$C$2047,'overall city offline'!$A$2:$A$2047,'Overall city offline (analysis)'!$A20,'overall city offline'!$B$2:$B$2047,'Overall city offline (analysis)'!U$1)</f>
        <v>0.79659445451436195</v>
      </c>
      <c r="V20" s="6">
        <f>SUMIFS('overall city offline'!$C$2:$C$2047,'overall city offline'!$A$2:$A$2047,'Overall city offline (analysis)'!$A20,'overall city offline'!$B$2:$B$2047,'Overall city offline (analysis)'!V$1)</f>
        <v>0.93381092505050001</v>
      </c>
      <c r="W20" s="6">
        <f>SUMIFS('overall city offline'!$C$2:$C$2047,'overall city offline'!$A$2:$A$2047,'Overall city offline (analysis)'!$A20,'overall city offline'!$B$2:$B$2047,'Overall city offline (analysis)'!W$1)</f>
        <v>0.95983225265814898</v>
      </c>
      <c r="X20" s="6">
        <f>SUMIFS('overall city offline'!$C$2:$C$2047,'overall city offline'!$A$2:$A$2047,'Overall city offline (analysis)'!$A20,'overall city offline'!$B$2:$B$2047,'Overall city offline (analysis)'!X$1)</f>
        <v>0.92464976247151598</v>
      </c>
      <c r="Y20" s="6">
        <f>SUMIFS('overall city offline'!$C$2:$C$2047,'overall city offline'!$A$2:$A$2047,'Overall city offline (analysis)'!$A20,'overall city offline'!$B$2:$B$2047,'Overall city offline (analysis)'!Y$1)</f>
        <v>0.99448487345502801</v>
      </c>
      <c r="Z20" s="6">
        <f>SUMIFS('overall city offline'!$C$2:$C$2047,'overall city offline'!$A$2:$A$2047,'Overall city offline (analysis)'!$A20,'overall city offline'!$B$2:$B$2047,'Overall city offline (analysis)'!Z$1)</f>
        <v>0.764461990190482</v>
      </c>
      <c r="AA20" s="6">
        <f>SUMIFS('overall city offline'!$C$2:$C$2047,'overall city offline'!$A$2:$A$2047,'Overall city offline (analysis)'!$A20,'overall city offline'!$B$2:$B$2047,'Overall city offline (analysis)'!AA$1)</f>
        <v>1.0815217034582201</v>
      </c>
      <c r="AB20" s="6">
        <f>SUMIFS('overall city offline'!$C$2:$C$2047,'overall city offline'!$A$2:$A$2047,'Overall city offline (analysis)'!$A20,'overall city offline'!$B$2:$B$2047,'Overall city offline (analysis)'!AB$1)</f>
        <v>0.603839010279134</v>
      </c>
      <c r="AC20" s="6">
        <f>SUMIFS('overall city offline'!$C$2:$C$2047,'overall city offline'!$A$2:$A$2047,'Overall city offline (analysis)'!$A20,'overall city offline'!$B$2:$B$2047,'Overall city offline (analysis)'!AC$1)</f>
        <v>0.63554361397905701</v>
      </c>
      <c r="AD20" s="6">
        <f>SUMIFS('overall city offline'!$C$2:$C$2047,'overall city offline'!$A$2:$A$2047,'Overall city offline (analysis)'!$A20,'overall city offline'!$B$2:$B$2047,'Overall city offline (analysis)'!AD$1)</f>
        <v>0.77609180224310303</v>
      </c>
      <c r="AE20" s="6">
        <f>SUMIFS('overall city offline'!$C$2:$C$2047,'overall city offline'!$A$2:$A$2047,'Overall city offline (analysis)'!$A20,'overall city offline'!$B$2:$B$2047,'Overall city offline (analysis)'!AE$1)</f>
        <v>0.93461463355477503</v>
      </c>
      <c r="AF20" s="6">
        <f>SUMIFS('overall city offline'!$C$2:$C$2047,'overall city offline'!$A$2:$A$2047,'Overall city offline (analysis)'!$A20,'overall city offline'!$B$2:$B$2047,'Overall city offline (analysis)'!AF$1)</f>
        <v>1.02364635912168</v>
      </c>
      <c r="AG20" s="6">
        <f>SUMIFS('overall city offline'!$C$2:$C$2047,'overall city offline'!$A$2:$A$2047,'Overall city offline (analysis)'!$A20,'overall city offline'!$B$2:$B$2047,'Overall city offline (analysis)'!AG$1)</f>
        <v>0.98368441994773104</v>
      </c>
      <c r="AH20" s="6">
        <f>SUMIFS('overall city offline'!$C$2:$C$2047,'overall city offline'!$A$2:$A$2047,'Overall city offline (analysis)'!$A20,'overall city offline'!$B$2:$B$2047,'Overall city offline (analysis)'!AH$1)</f>
        <v>1.0315244258437499</v>
      </c>
      <c r="AI20" s="6">
        <f>SUMIFS('overall city offline'!$C$2:$C$2047,'overall city offline'!$A$2:$A$2047,'Overall city offline (analysis)'!$A20,'overall city offline'!$B$2:$B$2047,'Overall city offline (analysis)'!AI$1)</f>
        <v>1.0267301177911199</v>
      </c>
      <c r="AJ20" s="6">
        <f>SUMIFS('overall city offline'!$C$2:$C$2047,'overall city offline'!$A$2:$A$2047,'Overall city offline (analysis)'!$A20,'overall city offline'!$B$2:$B$2047,'Overall city offline (analysis)'!AJ$1)</f>
        <v>0.99109502737542399</v>
      </c>
      <c r="AN20" t="s">
        <v>58</v>
      </c>
      <c r="AO20" s="6">
        <v>1.08093891940177</v>
      </c>
    </row>
    <row r="21" spans="1:41" x14ac:dyDescent="0.3">
      <c r="A21" t="s">
        <v>26</v>
      </c>
      <c r="B21" t="str">
        <f>VLOOKUP(A21,OVERVIEW!$A$2:$D$63,3,FALSE)</f>
        <v>Weak</v>
      </c>
      <c r="C21" t="s">
        <v>136</v>
      </c>
      <c r="D21" s="6">
        <f>SUMIFS('overall city offline'!$C$2:$C$2047,'overall city offline'!$A$2:$A$2047,'Overall city offline (analysis)'!$A21,'overall city offline'!$B$2:$B$2047,'Overall city offline (analysis)'!D$1)</f>
        <v>0.84099491206408705</v>
      </c>
      <c r="E21" s="6">
        <f>SUMIFS('overall city offline'!$C$2:$C$2047,'overall city offline'!$A$2:$A$2047,'Overall city offline (analysis)'!$A21,'overall city offline'!$B$2:$B$2047,'Overall city offline (analysis)'!E$1)</f>
        <v>0.88691356330737603</v>
      </c>
      <c r="F21" s="6">
        <f>SUMIFS('overall city offline'!$C$2:$C$2047,'overall city offline'!$A$2:$A$2047,'Overall city offline (analysis)'!$A21,'overall city offline'!$B$2:$B$2047,'Overall city offline (analysis)'!F$1)</f>
        <v>1.0462816127123</v>
      </c>
      <c r="G21" s="6">
        <f>SUMIFS('overall city offline'!$C$2:$C$2047,'overall city offline'!$A$2:$A$2047,'Overall city offline (analysis)'!$A21,'overall city offline'!$B$2:$B$2047,'Overall city offline (analysis)'!G$1)</f>
        <v>0.99974573757476604</v>
      </c>
      <c r="H21" s="6">
        <f>SUMIFS('overall city offline'!$C$2:$C$2047,'overall city offline'!$A$2:$A$2047,'Overall city offline (analysis)'!$A21,'overall city offline'!$B$2:$B$2047,'Overall city offline (analysis)'!H$1)</f>
        <v>1.03559821411659</v>
      </c>
      <c r="I21" s="6">
        <f>SUMIFS('overall city offline'!$C$2:$C$2047,'overall city offline'!$A$2:$A$2047,'Overall city offline (analysis)'!$A21,'overall city offline'!$B$2:$B$2047,'Overall city offline (analysis)'!I$1)</f>
        <v>0.98395418695538395</v>
      </c>
      <c r="J21" s="6">
        <f>SUMIFS('overall city offline'!$C$2:$C$2047,'overall city offline'!$A$2:$A$2047,'Overall city offline (analysis)'!$A21,'overall city offline'!$B$2:$B$2047,'Overall city offline (analysis)'!J$1)</f>
        <v>1.0195744260576101</v>
      </c>
      <c r="K21" s="6">
        <f>SUMIFS('overall city offline'!$C$2:$C$2047,'overall city offline'!$A$2:$A$2047,'Overall city offline (analysis)'!$A21,'overall city offline'!$B$2:$B$2047,'Overall city offline (analysis)'!K$1)</f>
        <v>1.0367989310419401</v>
      </c>
      <c r="L21" s="6">
        <f>SUMIFS('overall city offline'!$C$2:$C$2047,'overall city offline'!$A$2:$A$2047,'Overall city offline (analysis)'!$A21,'overall city offline'!$B$2:$B$2047,'Overall city offline (analysis)'!L$1)</f>
        <v>0.975647858743249</v>
      </c>
      <c r="M21" s="6">
        <f>SUMIFS('overall city offline'!$C$2:$C$2047,'overall city offline'!$A$2:$A$2047,'Overall city offline (analysis)'!$A21,'overall city offline'!$B$2:$B$2047,'Overall city offline (analysis)'!M$1)</f>
        <v>1.0004645239672301</v>
      </c>
      <c r="N21" s="6">
        <f>SUMIFS('overall city offline'!$C$2:$C$2047,'overall city offline'!$A$2:$A$2047,'Overall city offline (analysis)'!$A21,'overall city offline'!$B$2:$B$2047,'Overall city offline (analysis)'!N$1)</f>
        <v>1.0430316306429399</v>
      </c>
      <c r="O21" s="6">
        <f>SUMIFS('overall city offline'!$C$2:$C$2047,'overall city offline'!$A$2:$A$2047,'Overall city offline (analysis)'!$A21,'overall city offline'!$B$2:$B$2047,'Overall city offline (analysis)'!O$1)</f>
        <v>1.13099440281652</v>
      </c>
      <c r="P21" s="6">
        <f>SUMIFS('overall city offline'!$C$2:$C$2047,'overall city offline'!$A$2:$A$2047,'Overall city offline (analysis)'!$A21,'overall city offline'!$B$2:$B$2047,'Overall city offline (analysis)'!P$1)</f>
        <v>0.93597543441658104</v>
      </c>
      <c r="Q21" s="6">
        <f>SUMIFS('overall city offline'!$C$2:$C$2047,'overall city offline'!$A$2:$A$2047,'Overall city offline (analysis)'!$A21,'overall city offline'!$B$2:$B$2047,'Overall city offline (analysis)'!Q$1)</f>
        <v>0.93873476745165896</v>
      </c>
      <c r="R21" s="6">
        <f>SUMIFS('overall city offline'!$C$2:$C$2047,'overall city offline'!$A$2:$A$2047,'Overall city offline (analysis)'!$A21,'overall city offline'!$B$2:$B$2047,'Overall city offline (analysis)'!R$1)</f>
        <v>0.91862150176734902</v>
      </c>
      <c r="S21" s="6">
        <f>SUMIFS('overall city offline'!$C$2:$C$2047,'overall city offline'!$A$2:$A$2047,'Overall city offline (analysis)'!$A21,'overall city offline'!$B$2:$B$2047,'Overall city offline (analysis)'!S$1)</f>
        <v>0.59104630118238999</v>
      </c>
      <c r="T21" s="6">
        <f>SUMIFS('overall city offline'!$C$2:$C$2047,'overall city offline'!$A$2:$A$2047,'Overall city offline (analysis)'!$A21,'overall city offline'!$B$2:$B$2047,'Overall city offline (analysis)'!T$1)</f>
        <v>0.74783820788444</v>
      </c>
      <c r="U21" s="6">
        <f>SUMIFS('overall city offline'!$C$2:$C$2047,'overall city offline'!$A$2:$A$2047,'Overall city offline (analysis)'!$A21,'overall city offline'!$B$2:$B$2047,'Overall city offline (analysis)'!U$1)</f>
        <v>0.93430562263780703</v>
      </c>
      <c r="V21" s="6">
        <f>SUMIFS('overall city offline'!$C$2:$C$2047,'overall city offline'!$A$2:$A$2047,'Overall city offline (analysis)'!$A21,'overall city offline'!$B$2:$B$2047,'Overall city offline (analysis)'!V$1)</f>
        <v>1.05515341100477</v>
      </c>
      <c r="W21" s="6">
        <f>SUMIFS('overall city offline'!$C$2:$C$2047,'overall city offline'!$A$2:$A$2047,'Overall city offline (analysis)'!$A21,'overall city offline'!$B$2:$B$2047,'Overall city offline (analysis)'!W$1)</f>
        <v>1.102258829882</v>
      </c>
      <c r="X21" s="6">
        <f>SUMIFS('overall city offline'!$C$2:$C$2047,'overall city offline'!$A$2:$A$2047,'Overall city offline (analysis)'!$A21,'overall city offline'!$B$2:$B$2047,'Overall city offline (analysis)'!X$1)</f>
        <v>1.0235607791749299</v>
      </c>
      <c r="Y21" s="6">
        <f>SUMIFS('overall city offline'!$C$2:$C$2047,'overall city offline'!$A$2:$A$2047,'Overall city offline (analysis)'!$A21,'overall city offline'!$B$2:$B$2047,'Overall city offline (analysis)'!Y$1)</f>
        <v>1.0593790391540501</v>
      </c>
      <c r="Z21" s="6">
        <f>SUMIFS('overall city offline'!$C$2:$C$2047,'overall city offline'!$A$2:$A$2047,'Overall city offline (analysis)'!$A21,'overall city offline'!$B$2:$B$2047,'Overall city offline (analysis)'!Z$1)</f>
        <v>0.83265050112073602</v>
      </c>
      <c r="AA21" s="6">
        <f>SUMIFS('overall city offline'!$C$2:$C$2047,'overall city offline'!$A$2:$A$2047,'Overall city offline (analysis)'!$A21,'overall city offline'!$B$2:$B$2047,'Overall city offline (analysis)'!AA$1)</f>
        <v>1.1346775022242701</v>
      </c>
      <c r="AB21" s="6">
        <f>SUMIFS('overall city offline'!$C$2:$C$2047,'overall city offline'!$A$2:$A$2047,'Overall city offline (analysis)'!$A21,'overall city offline'!$B$2:$B$2047,'Overall city offline (analysis)'!AB$1)</f>
        <v>0.72170746423457799</v>
      </c>
      <c r="AC21" s="6">
        <f>SUMIFS('overall city offline'!$C$2:$C$2047,'overall city offline'!$A$2:$A$2047,'Overall city offline (analysis)'!$A21,'overall city offline'!$B$2:$B$2047,'Overall city offline (analysis)'!AC$1)</f>
        <v>0.71521175326976905</v>
      </c>
      <c r="AD21" s="6">
        <f>SUMIFS('overall city offline'!$C$2:$C$2047,'overall city offline'!$A$2:$A$2047,'Overall city offline (analysis)'!$A21,'overall city offline'!$B$2:$B$2047,'Overall city offline (analysis)'!AD$1)</f>
        <v>0.87560344208824004</v>
      </c>
      <c r="AE21" s="6">
        <f>SUMIFS('overall city offline'!$C$2:$C$2047,'overall city offline'!$A$2:$A$2047,'Overall city offline (analysis)'!$A21,'overall city offline'!$B$2:$B$2047,'Overall city offline (analysis)'!AE$1)</f>
        <v>1.0639291612375601</v>
      </c>
      <c r="AF21" s="6">
        <f>SUMIFS('overall city offline'!$C$2:$C$2047,'overall city offline'!$A$2:$A$2047,'Overall city offline (analysis)'!$A21,'overall city offline'!$B$2:$B$2047,'Overall city offline (analysis)'!AF$1)</f>
        <v>1.17753821156497</v>
      </c>
      <c r="AG21" s="6">
        <f>SUMIFS('overall city offline'!$C$2:$C$2047,'overall city offline'!$A$2:$A$2047,'Overall city offline (analysis)'!$A21,'overall city offline'!$B$2:$B$2047,'Overall city offline (analysis)'!AG$1)</f>
        <v>1.12641217327208</v>
      </c>
      <c r="AH21" s="6">
        <f>SUMIFS('overall city offline'!$C$2:$C$2047,'overall city offline'!$A$2:$A$2047,'Overall city offline (analysis)'!$A21,'overall city offline'!$B$2:$B$2047,'Overall city offline (analysis)'!AH$1)</f>
        <v>1.15957956819643</v>
      </c>
      <c r="AI21" s="6">
        <f>SUMIFS('overall city offline'!$C$2:$C$2047,'overall city offline'!$A$2:$A$2047,'Overall city offline (analysis)'!$A21,'overall city offline'!$B$2:$B$2047,'Overall city offline (analysis)'!AI$1)</f>
        <v>1.1651360084814399</v>
      </c>
      <c r="AJ21" s="6">
        <f>SUMIFS('overall city offline'!$C$2:$C$2047,'overall city offline'!$A$2:$A$2047,'Overall city offline (analysis)'!$A21,'overall city offline'!$B$2:$B$2047,'Overall city offline (analysis)'!AJ$1)</f>
        <v>1.1171358175525501</v>
      </c>
      <c r="AN21" t="s">
        <v>51</v>
      </c>
      <c r="AO21" s="6">
        <v>1.0765892124111001</v>
      </c>
    </row>
    <row r="22" spans="1:41" x14ac:dyDescent="0.3">
      <c r="A22" t="s">
        <v>27</v>
      </c>
      <c r="B22" t="e">
        <f>VLOOKUP(A22,OVERVIEW!$A$2:$D$63,3,FALSE)</f>
        <v>#N/A</v>
      </c>
      <c r="C22" t="e">
        <v>#N/A</v>
      </c>
      <c r="D22" s="6">
        <f>SUMIFS('overall city offline'!$C$2:$C$2047,'overall city offline'!$A$2:$A$2047,'Overall city offline (analysis)'!$A22,'overall city offline'!$B$2:$B$2047,'Overall city offline (analysis)'!D$1)</f>
        <v>0.83945036836973497</v>
      </c>
      <c r="E22" s="6">
        <f>SUMIFS('overall city offline'!$C$2:$C$2047,'overall city offline'!$A$2:$A$2047,'Overall city offline (analysis)'!$A22,'overall city offline'!$B$2:$B$2047,'Overall city offline (analysis)'!E$1)</f>
        <v>0.86699037947168001</v>
      </c>
      <c r="F22" s="6">
        <f>SUMIFS('overall city offline'!$C$2:$C$2047,'overall city offline'!$A$2:$A$2047,'Overall city offline (analysis)'!$A22,'overall city offline'!$B$2:$B$2047,'Overall city offline (analysis)'!F$1)</f>
        <v>1.032049779771</v>
      </c>
      <c r="G22" s="6">
        <f>SUMIFS('overall city offline'!$C$2:$C$2047,'overall city offline'!$A$2:$A$2047,'Overall city offline (analysis)'!$A22,'overall city offline'!$B$2:$B$2047,'Overall city offline (analysis)'!G$1)</f>
        <v>0.98671312448176096</v>
      </c>
      <c r="H22" s="6">
        <f>SUMIFS('overall city offline'!$C$2:$C$2047,'overall city offline'!$A$2:$A$2047,'Overall city offline (analysis)'!$A22,'overall city offline'!$B$2:$B$2047,'Overall city offline (analysis)'!H$1)</f>
        <v>0.99895523341419001</v>
      </c>
      <c r="I22" s="6">
        <f>SUMIFS('overall city offline'!$C$2:$C$2047,'overall city offline'!$A$2:$A$2047,'Overall city offline (analysis)'!$A22,'overall city offline'!$B$2:$B$2047,'Overall city offline (analysis)'!I$1)</f>
        <v>0.98611696009610195</v>
      </c>
      <c r="J22" s="6">
        <f>SUMIFS('overall city offline'!$C$2:$C$2047,'overall city offline'!$A$2:$A$2047,'Overall city offline (analysis)'!$A22,'overall city offline'!$B$2:$B$2047,'Overall city offline (analysis)'!J$1)</f>
        <v>0.98802663238773603</v>
      </c>
      <c r="K22" s="6">
        <f>SUMIFS('overall city offline'!$C$2:$C$2047,'overall city offline'!$A$2:$A$2047,'Overall city offline (analysis)'!$A22,'overall city offline'!$B$2:$B$2047,'Overall city offline (analysis)'!K$1)</f>
        <v>1.0192844176664799</v>
      </c>
      <c r="L22" s="6">
        <f>SUMIFS('overall city offline'!$C$2:$C$2047,'overall city offline'!$A$2:$A$2047,'Overall city offline (analysis)'!$A22,'overall city offline'!$B$2:$B$2047,'Overall city offline (analysis)'!L$1)</f>
        <v>1.00289814919278</v>
      </c>
      <c r="M22" s="6">
        <f>SUMIFS('overall city offline'!$C$2:$C$2047,'overall city offline'!$A$2:$A$2047,'Overall city offline (analysis)'!$A22,'overall city offline'!$B$2:$B$2047,'Overall city offline (analysis)'!M$1)</f>
        <v>1.0070774287675099</v>
      </c>
      <c r="N22" s="6">
        <f>SUMIFS('overall city offline'!$C$2:$C$2047,'overall city offline'!$A$2:$A$2047,'Overall city offline (analysis)'!$A22,'overall city offline'!$B$2:$B$2047,'Overall city offline (analysis)'!N$1)</f>
        <v>1.0517357956822799</v>
      </c>
      <c r="O22" s="6">
        <f>SUMIFS('overall city offline'!$C$2:$C$2047,'overall city offline'!$A$2:$A$2047,'Overall city offline (analysis)'!$A22,'overall city offline'!$B$2:$B$2047,'Overall city offline (analysis)'!O$1)</f>
        <v>1.22070173069875</v>
      </c>
      <c r="P22" s="6">
        <f>SUMIFS('overall city offline'!$C$2:$C$2047,'overall city offline'!$A$2:$A$2047,'Overall city offline (analysis)'!$A22,'overall city offline'!$B$2:$B$2047,'Overall city offline (analysis)'!P$1)</f>
        <v>0.89146247545711299</v>
      </c>
      <c r="Q22" s="6">
        <f>SUMIFS('overall city offline'!$C$2:$C$2047,'overall city offline'!$A$2:$A$2047,'Overall city offline (analysis)'!$A22,'overall city offline'!$B$2:$B$2047,'Overall city offline (analysis)'!Q$1)</f>
        <v>0.92755172606665903</v>
      </c>
      <c r="R22" s="6">
        <f>SUMIFS('overall city offline'!$C$2:$C$2047,'overall city offline'!$A$2:$A$2047,'Overall city offline (analysis)'!$A22,'overall city offline'!$B$2:$B$2047,'Overall city offline (analysis)'!R$1)</f>
        <v>0.89618993278569903</v>
      </c>
      <c r="S22" s="6">
        <f>SUMIFS('overall city offline'!$C$2:$C$2047,'overall city offline'!$A$2:$A$2047,'Overall city offline (analysis)'!$A22,'overall city offline'!$B$2:$B$2047,'Overall city offline (analysis)'!S$1)</f>
        <v>0.55581439174417702</v>
      </c>
      <c r="T22" s="6">
        <f>SUMIFS('overall city offline'!$C$2:$C$2047,'overall city offline'!$A$2:$A$2047,'Overall city offline (analysis)'!$A22,'overall city offline'!$B$2:$B$2047,'Overall city offline (analysis)'!T$1)</f>
        <v>0.68111389680120504</v>
      </c>
      <c r="U22" s="6">
        <f>SUMIFS('overall city offline'!$C$2:$C$2047,'overall city offline'!$A$2:$A$2047,'Overall city offline (analysis)'!$A22,'overall city offline'!$B$2:$B$2047,'Overall city offline (analysis)'!U$1)</f>
        <v>0.74920642056251896</v>
      </c>
      <c r="V22" s="6">
        <f>SUMIFS('overall city offline'!$C$2:$C$2047,'overall city offline'!$A$2:$A$2047,'Overall city offline (analysis)'!$A22,'overall city offline'!$B$2:$B$2047,'Overall city offline (analysis)'!V$1)</f>
        <v>0.99035216483002597</v>
      </c>
      <c r="W22" s="6">
        <f>SUMIFS('overall city offline'!$C$2:$C$2047,'overall city offline'!$A$2:$A$2047,'Overall city offline (analysis)'!$A22,'overall city offline'!$B$2:$B$2047,'Overall city offline (analysis)'!W$1)</f>
        <v>1.02845186788368</v>
      </c>
      <c r="X22" s="6">
        <f>SUMIFS('overall city offline'!$C$2:$C$2047,'overall city offline'!$A$2:$A$2047,'Overall city offline (analysis)'!$A22,'overall city offline'!$B$2:$B$2047,'Overall city offline (analysis)'!X$1)</f>
        <v>1.01564884092218</v>
      </c>
      <c r="Y22" s="6">
        <f>SUMIFS('overall city offline'!$C$2:$C$2047,'overall city offline'!$A$2:$A$2047,'Overall city offline (analysis)'!$A22,'overall city offline'!$B$2:$B$2047,'Overall city offline (analysis)'!Y$1)</f>
        <v>1.0453554097450199</v>
      </c>
      <c r="Z22" s="6">
        <f>SUMIFS('overall city offline'!$C$2:$C$2047,'overall city offline'!$A$2:$A$2047,'Overall city offline (analysis)'!$A22,'overall city offline'!$B$2:$B$2047,'Overall city offline (analysis)'!Z$1)</f>
        <v>0.96576807310771295</v>
      </c>
      <c r="AA22" s="6">
        <f>SUMIFS('overall city offline'!$C$2:$C$2047,'overall city offline'!$A$2:$A$2047,'Overall city offline (analysis)'!$A22,'overall city offline'!$B$2:$B$2047,'Overall city offline (analysis)'!AA$1)</f>
        <v>1.12115021682116</v>
      </c>
      <c r="AB22" s="6">
        <f>SUMIFS('overall city offline'!$C$2:$C$2047,'overall city offline'!$A$2:$A$2047,'Overall city offline (analysis)'!$A22,'overall city offline'!$B$2:$B$2047,'Overall city offline (analysis)'!AB$1)</f>
        <v>0.60096908590898901</v>
      </c>
      <c r="AC22" s="6">
        <f>SUMIFS('overall city offline'!$C$2:$C$2047,'overall city offline'!$A$2:$A$2047,'Overall city offline (analysis)'!$A22,'overall city offline'!$B$2:$B$2047,'Overall city offline (analysis)'!AC$1)</f>
        <v>0.64434952984973604</v>
      </c>
      <c r="AD22" s="6">
        <f>SUMIFS('overall city offline'!$C$2:$C$2047,'overall city offline'!$A$2:$A$2047,'Overall city offline (analysis)'!$A22,'overall city offline'!$B$2:$B$2047,'Overall city offline (analysis)'!AD$1)</f>
        <v>0.79433063119340896</v>
      </c>
      <c r="AE22" s="6">
        <f>SUMIFS('overall city offline'!$C$2:$C$2047,'overall city offline'!$A$2:$A$2047,'Overall city offline (analysis)'!$A22,'overall city offline'!$B$2:$B$2047,'Overall city offline (analysis)'!AE$1)</f>
        <v>0.921074636101189</v>
      </c>
      <c r="AF22" s="6">
        <f>SUMIFS('overall city offline'!$C$2:$C$2047,'overall city offline'!$A$2:$A$2047,'Overall city offline (analysis)'!$A22,'overall city offline'!$B$2:$B$2047,'Overall city offline (analysis)'!AF$1)</f>
        <v>1.14035544175851</v>
      </c>
      <c r="AG22" s="6">
        <f>SUMIFS('overall city offline'!$C$2:$C$2047,'overall city offline'!$A$2:$A$2047,'Overall city offline (analysis)'!$A22,'overall city offline'!$B$2:$B$2047,'Overall city offline (analysis)'!AG$1)</f>
        <v>1.06976133150568</v>
      </c>
      <c r="AH22" s="6">
        <f>SUMIFS('overall city offline'!$C$2:$C$2047,'overall city offline'!$A$2:$A$2047,'Overall city offline (analysis)'!$A22,'overall city offline'!$B$2:$B$2047,'Overall city offline (analysis)'!AH$1)</f>
        <v>1.10321260189625</v>
      </c>
      <c r="AI22" s="6">
        <f>SUMIFS('overall city offline'!$C$2:$C$2047,'overall city offline'!$A$2:$A$2047,'Overall city offline (analysis)'!$A22,'overall city offline'!$B$2:$B$2047,'Overall city offline (analysis)'!AI$1)</f>
        <v>1.12282243688132</v>
      </c>
      <c r="AJ22" s="6">
        <f>SUMIFS('overall city offline'!$C$2:$C$2047,'overall city offline'!$A$2:$A$2047,'Overall city offline (analysis)'!$A22,'overall city offline'!$B$2:$B$2047,'Overall city offline (analysis)'!AJ$1)</f>
        <v>1.0994249945305301</v>
      </c>
      <c r="AN22" t="s">
        <v>30</v>
      </c>
      <c r="AO22" s="6">
        <v>1.0746544026761899</v>
      </c>
    </row>
    <row r="23" spans="1:41" x14ac:dyDescent="0.3">
      <c r="A23" t="s">
        <v>28</v>
      </c>
      <c r="B23" t="e">
        <f>VLOOKUP(A23,OVERVIEW!$A$2:$D$63,3,FALSE)</f>
        <v>#N/A</v>
      </c>
      <c r="C23" t="e">
        <v>#N/A</v>
      </c>
      <c r="D23" s="6">
        <f>SUMIFS('overall city offline'!$C$2:$C$2047,'overall city offline'!$A$2:$A$2047,'Overall city offline (analysis)'!$A23,'overall city offline'!$B$2:$B$2047,'Overall city offline (analysis)'!D$1)</f>
        <v>0.84055519579363203</v>
      </c>
      <c r="E23" s="6">
        <f>SUMIFS('overall city offline'!$C$2:$C$2047,'overall city offline'!$A$2:$A$2047,'Overall city offline (analysis)'!$A23,'overall city offline'!$B$2:$B$2047,'Overall city offline (analysis)'!E$1)</f>
        <v>0.86892500837528297</v>
      </c>
      <c r="F23" s="6">
        <f>SUMIFS('overall city offline'!$C$2:$C$2047,'overall city offline'!$A$2:$A$2047,'Overall city offline (analysis)'!$A23,'overall city offline'!$B$2:$B$2047,'Overall city offline (analysis)'!F$1)</f>
        <v>1.0158429287638899</v>
      </c>
      <c r="G23" s="6">
        <f>SUMIFS('overall city offline'!$C$2:$C$2047,'overall city offline'!$A$2:$A$2047,'Overall city offline (analysis)'!$A23,'overall city offline'!$B$2:$B$2047,'Overall city offline (analysis)'!G$1)</f>
        <v>0.97004681181262298</v>
      </c>
      <c r="H23" s="6">
        <f>SUMIFS('overall city offline'!$C$2:$C$2047,'overall city offline'!$A$2:$A$2047,'Overall city offline (analysis)'!$A23,'overall city offline'!$B$2:$B$2047,'Overall city offline (analysis)'!H$1)</f>
        <v>0.99965248740757395</v>
      </c>
      <c r="I23" s="6">
        <f>SUMIFS('overall city offline'!$C$2:$C$2047,'overall city offline'!$A$2:$A$2047,'Overall city offline (analysis)'!$A23,'overall city offline'!$B$2:$B$2047,'Overall city offline (analysis)'!I$1)</f>
        <v>0.97267789108355096</v>
      </c>
      <c r="J23" s="6">
        <f>SUMIFS('overall city offline'!$C$2:$C$2047,'overall city offline'!$A$2:$A$2047,'Overall city offline (analysis)'!$A23,'overall city offline'!$B$2:$B$2047,'Overall city offline (analysis)'!J$1)</f>
        <v>0.96519323221811404</v>
      </c>
      <c r="K23" s="6">
        <f>SUMIFS('overall city offline'!$C$2:$C$2047,'overall city offline'!$A$2:$A$2047,'Overall city offline (analysis)'!$A23,'overall city offline'!$B$2:$B$2047,'Overall city offline (analysis)'!K$1)</f>
        <v>1.09071475368574</v>
      </c>
      <c r="L23" s="6">
        <f>SUMIFS('overall city offline'!$C$2:$C$2047,'overall city offline'!$A$2:$A$2047,'Overall city offline (analysis)'!$A23,'overall city offline'!$B$2:$B$2047,'Overall city offline (analysis)'!L$1)</f>
        <v>0.95760663126522605</v>
      </c>
      <c r="M23" s="6">
        <f>SUMIFS('overall city offline'!$C$2:$C$2047,'overall city offline'!$A$2:$A$2047,'Overall city offline (analysis)'!$A23,'overall city offline'!$B$2:$B$2047,'Overall city offline (analysis)'!M$1)</f>
        <v>0.99779441937399205</v>
      </c>
      <c r="N23" s="6">
        <f>SUMIFS('overall city offline'!$C$2:$C$2047,'overall city offline'!$A$2:$A$2047,'Overall city offline (analysis)'!$A23,'overall city offline'!$B$2:$B$2047,'Overall city offline (analysis)'!N$1)</f>
        <v>1.05882260761084</v>
      </c>
      <c r="O23" s="6">
        <f>SUMIFS('overall city offline'!$C$2:$C$2047,'overall city offline'!$A$2:$A$2047,'Overall city offline (analysis)'!$A23,'overall city offline'!$B$2:$B$2047,'Overall city offline (analysis)'!O$1)</f>
        <v>1.2621680326095399</v>
      </c>
      <c r="P23" s="6">
        <f>SUMIFS('overall city offline'!$C$2:$C$2047,'overall city offline'!$A$2:$A$2047,'Overall city offline (analysis)'!$A23,'overall city offline'!$B$2:$B$2047,'Overall city offline (analysis)'!P$1)</f>
        <v>0.89270720203863196</v>
      </c>
      <c r="Q23" s="6">
        <f>SUMIFS('overall city offline'!$C$2:$C$2047,'overall city offline'!$A$2:$A$2047,'Overall city offline (analysis)'!$A23,'overall city offline'!$B$2:$B$2047,'Overall city offline (analysis)'!Q$1)</f>
        <v>0.91808539811327095</v>
      </c>
      <c r="R23" s="6">
        <f>SUMIFS('overall city offline'!$C$2:$C$2047,'overall city offline'!$A$2:$A$2047,'Overall city offline (analysis)'!$A23,'overall city offline'!$B$2:$B$2047,'Overall city offline (analysis)'!R$1)</f>
        <v>0.81591725800993697</v>
      </c>
      <c r="S23" s="6">
        <f>SUMIFS('overall city offline'!$C$2:$C$2047,'overall city offline'!$A$2:$A$2047,'Overall city offline (analysis)'!$A23,'overall city offline'!$B$2:$B$2047,'Overall city offline (analysis)'!S$1)</f>
        <v>0.42756019134498702</v>
      </c>
      <c r="T23" s="6">
        <f>SUMIFS('overall city offline'!$C$2:$C$2047,'overall city offline'!$A$2:$A$2047,'Overall city offline (analysis)'!$A23,'overall city offline'!$B$2:$B$2047,'Overall city offline (analysis)'!T$1)</f>
        <v>0.51277722559421601</v>
      </c>
      <c r="U23" s="6">
        <f>SUMIFS('overall city offline'!$C$2:$C$2047,'overall city offline'!$A$2:$A$2047,'Overall city offline (analysis)'!$A23,'overall city offline'!$B$2:$B$2047,'Overall city offline (analysis)'!U$1)</f>
        <v>0.57609741393108505</v>
      </c>
      <c r="V23" s="6">
        <f>SUMIFS('overall city offline'!$C$2:$C$2047,'overall city offline'!$A$2:$A$2047,'Overall city offline (analysis)'!$A23,'overall city offline'!$B$2:$B$2047,'Overall city offline (analysis)'!V$1)</f>
        <v>0.81649562293880595</v>
      </c>
      <c r="W23" s="6">
        <f>SUMIFS('overall city offline'!$C$2:$C$2047,'overall city offline'!$A$2:$A$2047,'Overall city offline (analysis)'!$A23,'overall city offline'!$B$2:$B$2047,'Overall city offline (analysis)'!W$1)</f>
        <v>0.95246070268247596</v>
      </c>
      <c r="X23" s="6">
        <f>SUMIFS('overall city offline'!$C$2:$C$2047,'overall city offline'!$A$2:$A$2047,'Overall city offline (analysis)'!$A23,'overall city offline'!$B$2:$B$2047,'Overall city offline (analysis)'!X$1)</f>
        <v>0.92595694628925895</v>
      </c>
      <c r="Y23" s="6">
        <f>SUMIFS('overall city offline'!$C$2:$C$2047,'overall city offline'!$A$2:$A$2047,'Overall city offline (analysis)'!$A23,'overall city offline'!$B$2:$B$2047,'Overall city offline (analysis)'!Y$1)</f>
        <v>0.87280262368858996</v>
      </c>
      <c r="Z23" s="6">
        <f>SUMIFS('overall city offline'!$C$2:$C$2047,'overall city offline'!$A$2:$A$2047,'Overall city offline (analysis)'!$A23,'overall city offline'!$B$2:$B$2047,'Overall city offline (analysis)'!Z$1)</f>
        <v>0.83475213925346503</v>
      </c>
      <c r="AA23" s="6">
        <f>SUMIFS('overall city offline'!$C$2:$C$2047,'overall city offline'!$A$2:$A$2047,'Overall city offline (analysis)'!$A23,'overall city offline'!$B$2:$B$2047,'Overall city offline (analysis)'!AA$1)</f>
        <v>0.94578830150136595</v>
      </c>
      <c r="AB23" s="6">
        <f>SUMIFS('overall city offline'!$C$2:$C$2047,'overall city offline'!$A$2:$A$2047,'Overall city offline (analysis)'!$A23,'overall city offline'!$B$2:$B$2047,'Overall city offline (analysis)'!AB$1)</f>
        <v>0.49951955287511102</v>
      </c>
      <c r="AC23" s="6">
        <f>SUMIFS('overall city offline'!$C$2:$C$2047,'overall city offline'!$A$2:$A$2047,'Overall city offline (analysis)'!$A23,'overall city offline'!$B$2:$B$2047,'Overall city offline (analysis)'!AC$1)</f>
        <v>0.51045900616161</v>
      </c>
      <c r="AD23" s="6">
        <f>SUMIFS('overall city offline'!$C$2:$C$2047,'overall city offline'!$A$2:$A$2047,'Overall city offline (analysis)'!$A23,'overall city offline'!$B$2:$B$2047,'Overall city offline (analysis)'!AD$1)</f>
        <v>0.63797643910169299</v>
      </c>
      <c r="AE23" s="6">
        <f>SUMIFS('overall city offline'!$C$2:$C$2047,'overall city offline'!$A$2:$A$2047,'Overall city offline (analysis)'!$A23,'overall city offline'!$B$2:$B$2047,'Overall city offline (analysis)'!AE$1)</f>
        <v>0.74895378855466099</v>
      </c>
      <c r="AF23" s="6">
        <f>SUMIFS('overall city offline'!$C$2:$C$2047,'overall city offline'!$A$2:$A$2047,'Overall city offline (analysis)'!$A23,'overall city offline'!$B$2:$B$2047,'Overall city offline (analysis)'!AF$1)</f>
        <v>1.01103361539132</v>
      </c>
      <c r="AG23" s="6">
        <f>SUMIFS('overall city offline'!$C$2:$C$2047,'overall city offline'!$A$2:$A$2047,'Overall city offline (analysis)'!$A23,'overall city offline'!$B$2:$B$2047,'Overall city offline (analysis)'!AG$1)</f>
        <v>1.0050005725828599</v>
      </c>
      <c r="AH23" s="6">
        <f>SUMIFS('overall city offline'!$C$2:$C$2047,'overall city offline'!$A$2:$A$2047,'Overall city offline (analysis)'!$A23,'overall city offline'!$B$2:$B$2047,'Overall city offline (analysis)'!AH$1)</f>
        <v>1.05113777049144</v>
      </c>
      <c r="AI23" s="6">
        <f>SUMIFS('overall city offline'!$C$2:$C$2047,'overall city offline'!$A$2:$A$2047,'Overall city offline (analysis)'!$A23,'overall city offline'!$B$2:$B$2047,'Overall city offline (analysis)'!AI$1)</f>
        <v>1.1043022289525599</v>
      </c>
      <c r="AJ23" s="6">
        <f>SUMIFS('overall city offline'!$C$2:$C$2047,'overall city offline'!$A$2:$A$2047,'Overall city offline (analysis)'!$A23,'overall city offline'!$B$2:$B$2047,'Overall city offline (analysis)'!AJ$1)</f>
        <v>1.0232151130060401</v>
      </c>
      <c r="AN23" t="s">
        <v>59</v>
      </c>
      <c r="AO23" s="6">
        <v>1.0722261467305301</v>
      </c>
    </row>
    <row r="24" spans="1:41" x14ac:dyDescent="0.3">
      <c r="A24" t="s">
        <v>29</v>
      </c>
      <c r="B24" t="str">
        <f>VLOOKUP(A24,OVERVIEW!$A$2:$D$63,3,FALSE)</f>
        <v>Strong</v>
      </c>
      <c r="C24" t="s">
        <v>146</v>
      </c>
      <c r="D24" s="6">
        <f>SUMIFS('overall city offline'!$C$2:$C$2047,'overall city offline'!$A$2:$A$2047,'Overall city offline (analysis)'!$A24,'overall city offline'!$B$2:$B$2047,'Overall city offline (analysis)'!D$1)</f>
        <v>0.85380649720242596</v>
      </c>
      <c r="E24" s="6">
        <f>SUMIFS('overall city offline'!$C$2:$C$2047,'overall city offline'!$A$2:$A$2047,'Overall city offline (analysis)'!$A24,'overall city offline'!$B$2:$B$2047,'Overall city offline (analysis)'!E$1)</f>
        <v>0.86426723257094795</v>
      </c>
      <c r="F24" s="6">
        <f>SUMIFS('overall city offline'!$C$2:$C$2047,'overall city offline'!$A$2:$A$2047,'Overall city offline (analysis)'!$A24,'overall city offline'!$B$2:$B$2047,'Overall city offline (analysis)'!F$1)</f>
        <v>1.0221176145170101</v>
      </c>
      <c r="G24" s="6">
        <f>SUMIFS('overall city offline'!$C$2:$C$2047,'overall city offline'!$A$2:$A$2047,'Overall city offline (analysis)'!$A24,'overall city offline'!$B$2:$B$2047,'Overall city offline (analysis)'!G$1)</f>
        <v>0.96535800770824298</v>
      </c>
      <c r="H24" s="6">
        <f>SUMIFS('overall city offline'!$C$2:$C$2047,'overall city offline'!$A$2:$A$2047,'Overall city offline (analysis)'!$A24,'overall city offline'!$B$2:$B$2047,'Overall city offline (analysis)'!H$1)</f>
        <v>1.03809404296845</v>
      </c>
      <c r="I24" s="6">
        <f>SUMIFS('overall city offline'!$C$2:$C$2047,'overall city offline'!$A$2:$A$2047,'Overall city offline (analysis)'!$A24,'overall city offline'!$B$2:$B$2047,'Overall city offline (analysis)'!I$1)</f>
        <v>0.95388512888099897</v>
      </c>
      <c r="J24" s="6">
        <f>SUMIFS('overall city offline'!$C$2:$C$2047,'overall city offline'!$A$2:$A$2047,'Overall city offline (analysis)'!$A24,'overall city offline'!$B$2:$B$2047,'Overall city offline (analysis)'!J$1)</f>
        <v>0.98511434428134803</v>
      </c>
      <c r="K24" s="6">
        <f>SUMIFS('overall city offline'!$C$2:$C$2047,'overall city offline'!$A$2:$A$2047,'Overall city offline (analysis)'!$A24,'overall city offline'!$B$2:$B$2047,'Overall city offline (analysis)'!K$1)</f>
        <v>0.99499975628218695</v>
      </c>
      <c r="L24" s="6">
        <f>SUMIFS('overall city offline'!$C$2:$C$2047,'overall city offline'!$A$2:$A$2047,'Overall city offline (analysis)'!$A24,'overall city offline'!$B$2:$B$2047,'Overall city offline (analysis)'!L$1)</f>
        <v>0.98102350333073496</v>
      </c>
      <c r="M24" s="6">
        <f>SUMIFS('overall city offline'!$C$2:$C$2047,'overall city offline'!$A$2:$A$2047,'Overall city offline (analysis)'!$A24,'overall city offline'!$B$2:$B$2047,'Overall city offline (analysis)'!M$1)</f>
        <v>1.02453201297021</v>
      </c>
      <c r="N24" s="6">
        <f>SUMIFS('overall city offline'!$C$2:$C$2047,'overall city offline'!$A$2:$A$2047,'Overall city offline (analysis)'!$A24,'overall city offline'!$B$2:$B$2047,'Overall city offline (analysis)'!N$1)</f>
        <v>1.09157347033522</v>
      </c>
      <c r="O24" s="6">
        <f>SUMIFS('overall city offline'!$C$2:$C$2047,'overall city offline'!$A$2:$A$2047,'Overall city offline (analysis)'!$A24,'overall city offline'!$B$2:$B$2047,'Overall city offline (analysis)'!O$1)</f>
        <v>1.22522838895223</v>
      </c>
      <c r="P24" s="6">
        <f>SUMIFS('overall city offline'!$C$2:$C$2047,'overall city offline'!$A$2:$A$2047,'Overall city offline (analysis)'!$A24,'overall city offline'!$B$2:$B$2047,'Overall city offline (analysis)'!P$1)</f>
        <v>0.91677555487348905</v>
      </c>
      <c r="Q24" s="6">
        <f>SUMIFS('overall city offline'!$C$2:$C$2047,'overall city offline'!$A$2:$A$2047,'Overall city offline (analysis)'!$A24,'overall city offline'!$B$2:$B$2047,'Overall city offline (analysis)'!Q$1)</f>
        <v>0.91444381774656502</v>
      </c>
      <c r="R24" s="6">
        <f>SUMIFS('overall city offline'!$C$2:$C$2047,'overall city offline'!$A$2:$A$2047,'Overall city offline (analysis)'!$A24,'overall city offline'!$B$2:$B$2047,'Overall city offline (analysis)'!R$1)</f>
        <v>0.80336834873984397</v>
      </c>
      <c r="S24" s="6">
        <f>SUMIFS('overall city offline'!$C$2:$C$2047,'overall city offline'!$A$2:$A$2047,'Overall city offline (analysis)'!$A24,'overall city offline'!$B$2:$B$2047,'Overall city offline (analysis)'!S$1)</f>
        <v>0.34385178581486903</v>
      </c>
      <c r="T24" s="6">
        <f>SUMIFS('overall city offline'!$C$2:$C$2047,'overall city offline'!$A$2:$A$2047,'Overall city offline (analysis)'!$A24,'overall city offline'!$B$2:$B$2047,'Overall city offline (analysis)'!T$1)</f>
        <v>0.44275377823402301</v>
      </c>
      <c r="U24" s="6">
        <f>SUMIFS('overall city offline'!$C$2:$C$2047,'overall city offline'!$A$2:$A$2047,'Overall city offline (analysis)'!$A24,'overall city offline'!$B$2:$B$2047,'Overall city offline (analysis)'!U$1)</f>
        <v>0.67034278367353295</v>
      </c>
      <c r="V24" s="6">
        <f>SUMIFS('overall city offline'!$C$2:$C$2047,'overall city offline'!$A$2:$A$2047,'Overall city offline (analysis)'!$A24,'overall city offline'!$B$2:$B$2047,'Overall city offline (analysis)'!V$1)</f>
        <v>0.89056351395804101</v>
      </c>
      <c r="W24" s="6">
        <f>SUMIFS('overall city offline'!$C$2:$C$2047,'overall city offline'!$A$2:$A$2047,'Overall city offline (analysis)'!$A24,'overall city offline'!$B$2:$B$2047,'Overall city offline (analysis)'!W$1)</f>
        <v>0.96011533529044102</v>
      </c>
      <c r="X24" s="6">
        <f>SUMIFS('overall city offline'!$C$2:$C$2047,'overall city offline'!$A$2:$A$2047,'Overall city offline (analysis)'!$A24,'overall city offline'!$B$2:$B$2047,'Overall city offline (analysis)'!X$1)</f>
        <v>0.95266530543842698</v>
      </c>
      <c r="Y24" s="6">
        <f>SUMIFS('overall city offline'!$C$2:$C$2047,'overall city offline'!$A$2:$A$2047,'Overall city offline (analysis)'!$A24,'overall city offline'!$B$2:$B$2047,'Overall city offline (analysis)'!Y$1)</f>
        <v>0.95970609357907599</v>
      </c>
      <c r="Z24" s="6">
        <f>SUMIFS('overall city offline'!$C$2:$C$2047,'overall city offline'!$A$2:$A$2047,'Overall city offline (analysis)'!$A24,'overall city offline'!$B$2:$B$2047,'Overall city offline (analysis)'!Z$1)</f>
        <v>0.61067760828228701</v>
      </c>
      <c r="AA24" s="6">
        <f>SUMIFS('overall city offline'!$C$2:$C$2047,'overall city offline'!$A$2:$A$2047,'Overall city offline (analysis)'!$A24,'overall city offline'!$B$2:$B$2047,'Overall city offline (analysis)'!AA$1)</f>
        <v>1.0622181987132999</v>
      </c>
      <c r="AB24" s="6">
        <f>SUMIFS('overall city offline'!$C$2:$C$2047,'overall city offline'!$A$2:$A$2047,'Overall city offline (analysis)'!$A24,'overall city offline'!$B$2:$B$2047,'Overall city offline (analysis)'!AB$1)</f>
        <v>0.47534864049016101</v>
      </c>
      <c r="AC24" s="6">
        <f>SUMIFS('overall city offline'!$C$2:$C$2047,'overall city offline'!$A$2:$A$2047,'Overall city offline (analysis)'!$A24,'overall city offline'!$B$2:$B$2047,'Overall city offline (analysis)'!AC$1)</f>
        <v>0.47730054543791101</v>
      </c>
      <c r="AD24" s="6">
        <f>SUMIFS('overall city offline'!$C$2:$C$2047,'overall city offline'!$A$2:$A$2047,'Overall city offline (analysis)'!$A24,'overall city offline'!$B$2:$B$2047,'Overall city offline (analysis)'!AD$1)</f>
        <v>0.60361176332459399</v>
      </c>
      <c r="AE24" s="6">
        <f>SUMIFS('overall city offline'!$C$2:$C$2047,'overall city offline'!$A$2:$A$2047,'Overall city offline (analysis)'!$A24,'overall city offline'!$B$2:$B$2047,'Overall city offline (analysis)'!AE$1)</f>
        <v>0.85304789082674004</v>
      </c>
      <c r="AF24" s="6">
        <f>SUMIFS('overall city offline'!$C$2:$C$2047,'overall city offline'!$A$2:$A$2047,'Overall city offline (analysis)'!$A24,'overall city offline'!$B$2:$B$2047,'Overall city offline (analysis)'!AF$1)</f>
        <v>0.99140197029536803</v>
      </c>
      <c r="AG24" s="6">
        <f>SUMIFS('overall city offline'!$C$2:$C$2047,'overall city offline'!$A$2:$A$2047,'Overall city offline (analysis)'!$A24,'overall city offline'!$B$2:$B$2047,'Overall city offline (analysis)'!AG$1)</f>
        <v>0.97911416447760502</v>
      </c>
      <c r="AH24" s="6">
        <f>SUMIFS('overall city offline'!$C$2:$C$2047,'overall city offline'!$A$2:$A$2047,'Overall city offline (analysis)'!$A24,'overall city offline'!$B$2:$B$2047,'Overall city offline (analysis)'!AH$1)</f>
        <v>1.0121198736858901</v>
      </c>
      <c r="AI24" s="6">
        <f>SUMIFS('overall city offline'!$C$2:$C$2047,'overall city offline'!$A$2:$A$2047,'Overall city offline (analysis)'!$A24,'overall city offline'!$B$2:$B$2047,'Overall city offline (analysis)'!AI$1)</f>
        <v>1.04141095431596</v>
      </c>
      <c r="AJ24" s="6">
        <f>SUMIFS('overall city offline'!$C$2:$C$2047,'overall city offline'!$A$2:$A$2047,'Overall city offline (analysis)'!$A24,'overall city offline'!$B$2:$B$2047,'Overall city offline (analysis)'!AJ$1)</f>
        <v>1.0115783774312901</v>
      </c>
      <c r="AN24" t="s">
        <v>15</v>
      </c>
      <c r="AO24" s="6">
        <v>1.06962641226399</v>
      </c>
    </row>
    <row r="25" spans="1:41" x14ac:dyDescent="0.3">
      <c r="A25" t="s">
        <v>30</v>
      </c>
      <c r="B25" t="e">
        <f>VLOOKUP(A25,OVERVIEW!$A$2:$D$63,3,FALSE)</f>
        <v>#N/A</v>
      </c>
      <c r="C25" t="e">
        <v>#N/A</v>
      </c>
      <c r="D25" s="6">
        <f>SUMIFS('overall city offline'!$C$2:$C$2047,'overall city offline'!$A$2:$A$2047,'Overall city offline (analysis)'!$A25,'overall city offline'!$B$2:$B$2047,'Overall city offline (analysis)'!D$1)</f>
        <v>0.80780411078383596</v>
      </c>
      <c r="E25" s="6">
        <f>SUMIFS('overall city offline'!$C$2:$C$2047,'overall city offline'!$A$2:$A$2047,'Overall city offline (analysis)'!$A25,'overall city offline'!$B$2:$B$2047,'Overall city offline (analysis)'!E$1)</f>
        <v>0.844814500232421</v>
      </c>
      <c r="F25" s="6">
        <f>SUMIFS('overall city offline'!$C$2:$C$2047,'overall city offline'!$A$2:$A$2047,'Overall city offline (analysis)'!$A25,'overall city offline'!$B$2:$B$2047,'Overall city offline (analysis)'!F$1)</f>
        <v>1.0121146858755901</v>
      </c>
      <c r="G25" s="6">
        <f>SUMIFS('overall city offline'!$C$2:$C$2047,'overall city offline'!$A$2:$A$2047,'Overall city offline (analysis)'!$A25,'overall city offline'!$B$2:$B$2047,'Overall city offline (analysis)'!G$1)</f>
        <v>0.96806875548824201</v>
      </c>
      <c r="H25" s="6">
        <f>SUMIFS('overall city offline'!$C$2:$C$2047,'overall city offline'!$A$2:$A$2047,'Overall city offline (analysis)'!$A25,'overall city offline'!$B$2:$B$2047,'Overall city offline (analysis)'!H$1)</f>
        <v>1.0088414790853799</v>
      </c>
      <c r="I25" s="6">
        <f>SUMIFS('overall city offline'!$C$2:$C$2047,'overall city offline'!$A$2:$A$2047,'Overall city offline (analysis)'!$A25,'overall city offline'!$B$2:$B$2047,'Overall city offline (analysis)'!I$1)</f>
        <v>1.00528886976636</v>
      </c>
      <c r="J25" s="6">
        <f>SUMIFS('overall city offline'!$C$2:$C$2047,'overall city offline'!$A$2:$A$2047,'Overall city offline (analysis)'!$A25,'overall city offline'!$B$2:$B$2047,'Overall city offline (analysis)'!J$1)</f>
        <v>0.98948109598102196</v>
      </c>
      <c r="K25" s="6">
        <f>SUMIFS('overall city offline'!$C$2:$C$2047,'overall city offline'!$A$2:$A$2047,'Overall city offline (analysis)'!$A25,'overall city offline'!$B$2:$B$2047,'Overall city offline (analysis)'!K$1)</f>
        <v>1.0208818366546899</v>
      </c>
      <c r="L25" s="6">
        <f>SUMIFS('overall city offline'!$C$2:$C$2047,'overall city offline'!$A$2:$A$2047,'Overall city offline (analysis)'!$A25,'overall city offline'!$B$2:$B$2047,'Overall city offline (analysis)'!L$1)</f>
        <v>0.96723878789100104</v>
      </c>
      <c r="M25" s="6">
        <f>SUMIFS('overall city offline'!$C$2:$C$2047,'overall city offline'!$A$2:$A$2047,'Overall city offline (analysis)'!$A25,'overall city offline'!$B$2:$B$2047,'Overall city offline (analysis)'!M$1)</f>
        <v>1.01690038884574</v>
      </c>
      <c r="N25" s="6">
        <f>SUMIFS('overall city offline'!$C$2:$C$2047,'overall city offline'!$A$2:$A$2047,'Overall city offline (analysis)'!$A25,'overall city offline'!$B$2:$B$2047,'Overall city offline (analysis)'!N$1)</f>
        <v>1.08289691749205</v>
      </c>
      <c r="O25" s="6">
        <f>SUMIFS('overall city offline'!$C$2:$C$2047,'overall city offline'!$A$2:$A$2047,'Overall city offline (analysis)'!$A25,'overall city offline'!$B$2:$B$2047,'Overall city offline (analysis)'!O$1)</f>
        <v>1.27566857190367</v>
      </c>
      <c r="P25" s="6">
        <f>SUMIFS('overall city offline'!$C$2:$C$2047,'overall city offline'!$A$2:$A$2047,'Overall city offline (analysis)'!$A25,'overall city offline'!$B$2:$B$2047,'Overall city offline (analysis)'!P$1)</f>
        <v>0.88715436805168402</v>
      </c>
      <c r="Q25" s="6">
        <f>SUMIFS('overall city offline'!$C$2:$C$2047,'overall city offline'!$A$2:$A$2047,'Overall city offline (analysis)'!$A25,'overall city offline'!$B$2:$B$2047,'Overall city offline (analysis)'!Q$1)</f>
        <v>0.90780404023842898</v>
      </c>
      <c r="R25" s="6">
        <f>SUMIFS('overall city offline'!$C$2:$C$2047,'overall city offline'!$A$2:$A$2047,'Overall city offline (analysis)'!$A25,'overall city offline'!$B$2:$B$2047,'Overall city offline (analysis)'!R$1)</f>
        <v>0.84210054904783405</v>
      </c>
      <c r="S25" s="6">
        <f>SUMIFS('overall city offline'!$C$2:$C$2047,'overall city offline'!$A$2:$A$2047,'Overall city offline (analysis)'!$A25,'overall city offline'!$B$2:$B$2047,'Overall city offline (analysis)'!S$1)</f>
        <v>0.474257363502184</v>
      </c>
      <c r="T25" s="6">
        <f>SUMIFS('overall city offline'!$C$2:$C$2047,'overall city offline'!$A$2:$A$2047,'Overall city offline (analysis)'!$A25,'overall city offline'!$B$2:$B$2047,'Overall city offline (analysis)'!T$1)</f>
        <v>0.576636155539481</v>
      </c>
      <c r="U25" s="6">
        <f>SUMIFS('overall city offline'!$C$2:$C$2047,'overall city offline'!$A$2:$A$2047,'Overall city offline (analysis)'!$A25,'overall city offline'!$B$2:$B$2047,'Overall city offline (analysis)'!U$1)</f>
        <v>0.66494109889627895</v>
      </c>
      <c r="V25" s="6">
        <f>SUMIFS('overall city offline'!$C$2:$C$2047,'overall city offline'!$A$2:$A$2047,'Overall city offline (analysis)'!$A25,'overall city offline'!$B$2:$B$2047,'Overall city offline (analysis)'!V$1)</f>
        <v>0.95470328129467996</v>
      </c>
      <c r="W25" s="6">
        <f>SUMIFS('overall city offline'!$C$2:$C$2047,'overall city offline'!$A$2:$A$2047,'Overall city offline (analysis)'!$A25,'overall city offline'!$B$2:$B$2047,'Overall city offline (analysis)'!W$1)</f>
        <v>1.01844600407951</v>
      </c>
      <c r="X25" s="6">
        <f>SUMIFS('overall city offline'!$C$2:$C$2047,'overall city offline'!$A$2:$A$2047,'Overall city offline (analysis)'!$A25,'overall city offline'!$B$2:$B$2047,'Overall city offline (analysis)'!X$1)</f>
        <v>0.97114757985243305</v>
      </c>
      <c r="Y25" s="6">
        <f>SUMIFS('overall city offline'!$C$2:$C$2047,'overall city offline'!$A$2:$A$2047,'Overall city offline (analysis)'!$A25,'overall city offline'!$B$2:$B$2047,'Overall city offline (analysis)'!Y$1)</f>
        <v>0.96842810620487496</v>
      </c>
      <c r="Z25" s="6">
        <f>SUMIFS('overall city offline'!$C$2:$C$2047,'overall city offline'!$A$2:$A$2047,'Overall city offline (analysis)'!$A25,'overall city offline'!$B$2:$B$2047,'Overall city offline (analysis)'!Z$1)</f>
        <v>0.891483118411319</v>
      </c>
      <c r="AA25" s="6">
        <f>SUMIFS('overall city offline'!$C$2:$C$2047,'overall city offline'!$A$2:$A$2047,'Overall city offline (analysis)'!$A25,'overall city offline'!$B$2:$B$2047,'Overall city offline (analysis)'!AA$1)</f>
        <v>0.99228489960922195</v>
      </c>
      <c r="AB25" s="6">
        <f>SUMIFS('overall city offline'!$C$2:$C$2047,'overall city offline'!$A$2:$A$2047,'Overall city offline (analysis)'!$A25,'overall city offline'!$B$2:$B$2047,'Overall city offline (analysis)'!AB$1)</f>
        <v>0.54570677931685097</v>
      </c>
      <c r="AC25" s="6">
        <f>SUMIFS('overall city offline'!$C$2:$C$2047,'overall city offline'!$A$2:$A$2047,'Overall city offline (analysis)'!$A25,'overall city offline'!$B$2:$B$2047,'Overall city offline (analysis)'!AC$1)</f>
        <v>0.56845345502471401</v>
      </c>
      <c r="AD25" s="6">
        <f>SUMIFS('overall city offline'!$C$2:$C$2047,'overall city offline'!$A$2:$A$2047,'Overall city offline (analysis)'!$A25,'overall city offline'!$B$2:$B$2047,'Overall city offline (analysis)'!AD$1)</f>
        <v>0.71810586960628697</v>
      </c>
      <c r="AE25" s="6">
        <f>SUMIFS('overall city offline'!$C$2:$C$2047,'overall city offline'!$A$2:$A$2047,'Overall city offline (analysis)'!$A25,'overall city offline'!$B$2:$B$2047,'Overall city offline (analysis)'!AE$1)</f>
        <v>0.86393944223305597</v>
      </c>
      <c r="AF25" s="6">
        <f>SUMIFS('overall city offline'!$C$2:$C$2047,'overall city offline'!$A$2:$A$2047,'Overall city offline (analysis)'!$A25,'overall city offline'!$B$2:$B$2047,'Overall city offline (analysis)'!AF$1)</f>
        <v>1.0858471789331201</v>
      </c>
      <c r="AG25" s="6">
        <f>SUMIFS('overall city offline'!$C$2:$C$2047,'overall city offline'!$A$2:$A$2047,'Overall city offline (analysis)'!$A25,'overall city offline'!$B$2:$B$2047,'Overall city offline (analysis)'!AG$1)</f>
        <v>1.0659838661511301</v>
      </c>
      <c r="AH25" s="6">
        <f>SUMIFS('overall city offline'!$C$2:$C$2047,'overall city offline'!$A$2:$A$2047,'Overall city offline (analysis)'!$A25,'overall city offline'!$B$2:$B$2047,'Overall city offline (analysis)'!AH$1)</f>
        <v>1.0895463113133901</v>
      </c>
      <c r="AI25" s="6">
        <f>SUMIFS('overall city offline'!$C$2:$C$2047,'overall city offline'!$A$2:$A$2047,'Overall city offline (analysis)'!$A25,'overall city offline'!$B$2:$B$2047,'Overall city offline (analysis)'!AI$1)</f>
        <v>1.1108344475232299</v>
      </c>
      <c r="AJ25" s="6">
        <f>SUMIFS('overall city offline'!$C$2:$C$2047,'overall city offline'!$A$2:$A$2047,'Overall city offline (analysis)'!$A25,'overall city offline'!$B$2:$B$2047,'Overall city offline (analysis)'!AJ$1)</f>
        <v>1.0746544026761899</v>
      </c>
      <c r="AN25" t="s">
        <v>67</v>
      </c>
      <c r="AO25" s="6">
        <v>1.06955267676206</v>
      </c>
    </row>
    <row r="26" spans="1:41" x14ac:dyDescent="0.3">
      <c r="A26" t="s">
        <v>31</v>
      </c>
      <c r="B26" t="str">
        <f>VLOOKUP(A26,OVERVIEW!$A$2:$D$63,3,FALSE)</f>
        <v>Strong</v>
      </c>
      <c r="C26" t="s">
        <v>135</v>
      </c>
      <c r="D26" s="6">
        <f>SUMIFS('overall city offline'!$C$2:$C$2047,'overall city offline'!$A$2:$A$2047,'Overall city offline (analysis)'!$A26,'overall city offline'!$B$2:$B$2047,'Overall city offline (analysis)'!D$1)</f>
        <v>0.83691589308149394</v>
      </c>
      <c r="E26" s="6">
        <f>SUMIFS('overall city offline'!$C$2:$C$2047,'overall city offline'!$A$2:$A$2047,'Overall city offline (analysis)'!$A26,'overall city offline'!$B$2:$B$2047,'Overall city offline (analysis)'!E$1)</f>
        <v>0.83104769248597699</v>
      </c>
      <c r="F26" s="6">
        <f>SUMIFS('overall city offline'!$C$2:$C$2047,'overall city offline'!$A$2:$A$2047,'Overall city offline (analysis)'!$A26,'overall city offline'!$B$2:$B$2047,'Overall city offline (analysis)'!F$1)</f>
        <v>1.0159426115472801</v>
      </c>
      <c r="G26" s="6">
        <f>SUMIFS('overall city offline'!$C$2:$C$2047,'overall city offline'!$A$2:$A$2047,'Overall city offline (analysis)'!$A26,'overall city offline'!$B$2:$B$2047,'Overall city offline (analysis)'!G$1)</f>
        <v>0.96893736869666502</v>
      </c>
      <c r="H26" s="6">
        <f>SUMIFS('overall city offline'!$C$2:$C$2047,'overall city offline'!$A$2:$A$2047,'Overall city offline (analysis)'!$A26,'overall city offline'!$B$2:$B$2047,'Overall city offline (analysis)'!H$1)</f>
        <v>1.0455113817872299</v>
      </c>
      <c r="I26" s="6">
        <f>SUMIFS('overall city offline'!$C$2:$C$2047,'overall city offline'!$A$2:$A$2047,'Overall city offline (analysis)'!$A26,'overall city offline'!$B$2:$B$2047,'Overall city offline (analysis)'!I$1)</f>
        <v>1.0138552997833099</v>
      </c>
      <c r="J26" s="6">
        <f>SUMIFS('overall city offline'!$C$2:$C$2047,'overall city offline'!$A$2:$A$2047,'Overall city offline (analysis)'!$A26,'overall city offline'!$B$2:$B$2047,'Overall city offline (analysis)'!J$1)</f>
        <v>1.03765133808982</v>
      </c>
      <c r="K26" s="6">
        <f>SUMIFS('overall city offline'!$C$2:$C$2047,'overall city offline'!$A$2:$A$2047,'Overall city offline (analysis)'!$A26,'overall city offline'!$B$2:$B$2047,'Overall city offline (analysis)'!K$1)</f>
        <v>1.0947956722710499</v>
      </c>
      <c r="L26" s="6">
        <f>SUMIFS('overall city offline'!$C$2:$C$2047,'overall city offline'!$A$2:$A$2047,'Overall city offline (analysis)'!$A26,'overall city offline'!$B$2:$B$2047,'Overall city offline (analysis)'!L$1)</f>
        <v>0.94346002091218295</v>
      </c>
      <c r="M26" s="6">
        <f>SUMIFS('overall city offline'!$C$2:$C$2047,'overall city offline'!$A$2:$A$2047,'Overall city offline (analysis)'!$A26,'overall city offline'!$B$2:$B$2047,'Overall city offline (analysis)'!M$1)</f>
        <v>0.98432048070296396</v>
      </c>
      <c r="N26" s="6">
        <f>SUMIFS('overall city offline'!$C$2:$C$2047,'overall city offline'!$A$2:$A$2047,'Overall city offline (analysis)'!$A26,'overall city offline'!$B$2:$B$2047,'Overall city offline (analysis)'!N$1)</f>
        <v>1.05942247636355</v>
      </c>
      <c r="O26" s="6">
        <f>SUMIFS('overall city offline'!$C$2:$C$2047,'overall city offline'!$A$2:$A$2047,'Overall city offline (analysis)'!$A26,'overall city offline'!$B$2:$B$2047,'Overall city offline (analysis)'!O$1)</f>
        <v>1.1681397642784801</v>
      </c>
      <c r="P26" s="6">
        <f>SUMIFS('overall city offline'!$C$2:$C$2047,'overall city offline'!$A$2:$A$2047,'Overall city offline (analysis)'!$A26,'overall city offline'!$B$2:$B$2047,'Overall city offline (analysis)'!P$1)</f>
        <v>0.88140768815108295</v>
      </c>
      <c r="Q26" s="6">
        <f>SUMIFS('overall city offline'!$C$2:$C$2047,'overall city offline'!$A$2:$A$2047,'Overall city offline (analysis)'!$A26,'overall city offline'!$B$2:$B$2047,'Overall city offline (analysis)'!Q$1)</f>
        <v>0.91213514374549898</v>
      </c>
      <c r="R26" s="6">
        <f>SUMIFS('overall city offline'!$C$2:$C$2047,'overall city offline'!$A$2:$A$2047,'Overall city offline (analysis)'!$A26,'overall city offline'!$B$2:$B$2047,'Overall city offline (analysis)'!R$1)</f>
        <v>0.89222781911818005</v>
      </c>
      <c r="S26" s="6">
        <f>SUMIFS('overall city offline'!$C$2:$C$2047,'overall city offline'!$A$2:$A$2047,'Overall city offline (analysis)'!$A26,'overall city offline'!$B$2:$B$2047,'Overall city offline (analysis)'!S$1)</f>
        <v>0.52629770843369605</v>
      </c>
      <c r="T26" s="6">
        <f>SUMIFS('overall city offline'!$C$2:$C$2047,'overall city offline'!$A$2:$A$2047,'Overall city offline (analysis)'!$A26,'overall city offline'!$B$2:$B$2047,'Overall city offline (analysis)'!T$1)</f>
        <v>0.67860922675819402</v>
      </c>
      <c r="U26" s="6">
        <f>SUMIFS('overall city offline'!$C$2:$C$2047,'overall city offline'!$A$2:$A$2047,'Overall city offline (analysis)'!$A26,'overall city offline'!$B$2:$B$2047,'Overall city offline (analysis)'!U$1)</f>
        <v>0.78123569719470198</v>
      </c>
      <c r="V26" s="6">
        <f>SUMIFS('overall city offline'!$C$2:$C$2047,'overall city offline'!$A$2:$A$2047,'Overall city offline (analysis)'!$A26,'overall city offline'!$B$2:$B$2047,'Overall city offline (analysis)'!V$1)</f>
        <v>0.96790300003560903</v>
      </c>
      <c r="W26" s="6">
        <f>SUMIFS('overall city offline'!$C$2:$C$2047,'overall city offline'!$A$2:$A$2047,'Overall city offline (analysis)'!$A26,'overall city offline'!$B$2:$B$2047,'Overall city offline (analysis)'!W$1)</f>
        <v>1.00245972967772</v>
      </c>
      <c r="X26" s="6">
        <f>SUMIFS('overall city offline'!$C$2:$C$2047,'overall city offline'!$A$2:$A$2047,'Overall city offline (analysis)'!$A26,'overall city offline'!$B$2:$B$2047,'Overall city offline (analysis)'!X$1)</f>
        <v>0.979797532051214</v>
      </c>
      <c r="Y26" s="6">
        <f>SUMIFS('overall city offline'!$C$2:$C$2047,'overall city offline'!$A$2:$A$2047,'Overall city offline (analysis)'!$A26,'overall city offline'!$B$2:$B$2047,'Overall city offline (analysis)'!Y$1)</f>
        <v>1.02194404277276</v>
      </c>
      <c r="Z26" s="6">
        <f>SUMIFS('overall city offline'!$C$2:$C$2047,'overall city offline'!$A$2:$A$2047,'Overall city offline (analysis)'!$A26,'overall city offline'!$B$2:$B$2047,'Overall city offline (analysis)'!Z$1)</f>
        <v>0.78928453301235102</v>
      </c>
      <c r="AA26" s="6">
        <f>SUMIFS('overall city offline'!$C$2:$C$2047,'overall city offline'!$A$2:$A$2047,'Overall city offline (analysis)'!$A26,'overall city offline'!$B$2:$B$2047,'Overall city offline (analysis)'!AA$1)</f>
        <v>1.0885999264427799</v>
      </c>
      <c r="AB26" s="6">
        <f>SUMIFS('overall city offline'!$C$2:$C$2047,'overall city offline'!$A$2:$A$2047,'Overall city offline (analysis)'!$A26,'overall city offline'!$B$2:$B$2047,'Overall city offline (analysis)'!AB$1)</f>
        <v>0.62604802034129603</v>
      </c>
      <c r="AC26" s="6">
        <f>SUMIFS('overall city offline'!$C$2:$C$2047,'overall city offline'!$A$2:$A$2047,'Overall city offline (analysis)'!$A26,'overall city offline'!$B$2:$B$2047,'Overall city offline (analysis)'!AC$1)</f>
        <v>0.65396833957915601</v>
      </c>
      <c r="AD26" s="6">
        <f>SUMIFS('overall city offline'!$C$2:$C$2047,'overall city offline'!$A$2:$A$2047,'Overall city offline (analysis)'!$A26,'overall city offline'!$B$2:$B$2047,'Overall city offline (analysis)'!AD$1)</f>
        <v>0.81221312574711602</v>
      </c>
      <c r="AE26" s="6">
        <f>SUMIFS('overall city offline'!$C$2:$C$2047,'overall city offline'!$A$2:$A$2047,'Overall city offline (analysis)'!$A26,'overall city offline'!$B$2:$B$2047,'Overall city offline (analysis)'!AE$1)</f>
        <v>0.94562546960260596</v>
      </c>
      <c r="AF26" s="6">
        <f>SUMIFS('overall city offline'!$C$2:$C$2047,'overall city offline'!$A$2:$A$2047,'Overall city offline (analysis)'!$A26,'overall city offline'!$B$2:$B$2047,'Overall city offline (analysis)'!AF$1)</f>
        <v>1.04339203489931</v>
      </c>
      <c r="AG26" s="6">
        <f>SUMIFS('overall city offline'!$C$2:$C$2047,'overall city offline'!$A$2:$A$2047,'Overall city offline (analysis)'!$A26,'overall city offline'!$B$2:$B$2047,'Overall city offline (analysis)'!AG$1)</f>
        <v>1.0108603021549101</v>
      </c>
      <c r="AH26" s="6">
        <f>SUMIFS('overall city offline'!$C$2:$C$2047,'overall city offline'!$A$2:$A$2047,'Overall city offline (analysis)'!$A26,'overall city offline'!$B$2:$B$2047,'Overall city offline (analysis)'!AH$1)</f>
        <v>1.1590936791515101</v>
      </c>
      <c r="AI26" s="6">
        <f>SUMIFS('overall city offline'!$C$2:$C$2047,'overall city offline'!$A$2:$A$2047,'Overall city offline (analysis)'!$A26,'overall city offline'!$B$2:$B$2047,'Overall city offline (analysis)'!AI$1)</f>
        <v>1.1804451241076299</v>
      </c>
      <c r="AJ26" s="6">
        <f>SUMIFS('overall city offline'!$C$2:$C$2047,'overall city offline'!$A$2:$A$2047,'Overall city offline (analysis)'!$A26,'overall city offline'!$B$2:$B$2047,'Overall city offline (analysis)'!AJ$1)</f>
        <v>1.0545806766975701</v>
      </c>
      <c r="AN26" t="s">
        <v>40</v>
      </c>
      <c r="AO26" s="6">
        <v>1.06327385363468</v>
      </c>
    </row>
    <row r="27" spans="1:41" x14ac:dyDescent="0.3">
      <c r="A27" t="s">
        <v>32</v>
      </c>
      <c r="B27" t="str">
        <f>VLOOKUP(A27,OVERVIEW!$A$2:$D$63,3,FALSE)</f>
        <v>Weak</v>
      </c>
      <c r="C27" t="s">
        <v>147</v>
      </c>
      <c r="D27" s="6">
        <f>SUMIFS('overall city offline'!$C$2:$C$2047,'overall city offline'!$A$2:$A$2047,'Overall city offline (analysis)'!$A27,'overall city offline'!$B$2:$B$2047,'Overall city offline (analysis)'!D$1)</f>
        <v>0.89388818566903505</v>
      </c>
      <c r="E27" s="6">
        <f>SUMIFS('overall city offline'!$C$2:$C$2047,'overall city offline'!$A$2:$A$2047,'Overall city offline (analysis)'!$A27,'overall city offline'!$B$2:$B$2047,'Overall city offline (analysis)'!E$1)</f>
        <v>0.90774435999034497</v>
      </c>
      <c r="F27" s="6">
        <f>SUMIFS('overall city offline'!$C$2:$C$2047,'overall city offline'!$A$2:$A$2047,'Overall city offline (analysis)'!$A27,'overall city offline'!$B$2:$B$2047,'Overall city offline (analysis)'!F$1)</f>
        <v>1.06451212463444</v>
      </c>
      <c r="G27" s="6">
        <f>SUMIFS('overall city offline'!$C$2:$C$2047,'overall city offline'!$A$2:$A$2047,'Overall city offline (analysis)'!$A27,'overall city offline'!$B$2:$B$2047,'Overall city offline (analysis)'!G$1)</f>
        <v>0.96975296632356101</v>
      </c>
      <c r="H27" s="6">
        <f>SUMIFS('overall city offline'!$C$2:$C$2047,'overall city offline'!$A$2:$A$2047,'Overall city offline (analysis)'!$A27,'overall city offline'!$B$2:$B$2047,'Overall city offline (analysis)'!H$1)</f>
        <v>1.03321290852738</v>
      </c>
      <c r="I27" s="6">
        <f>SUMIFS('overall city offline'!$C$2:$C$2047,'overall city offline'!$A$2:$A$2047,'Overall city offline (analysis)'!$A27,'overall city offline'!$B$2:$B$2047,'Overall city offline (analysis)'!I$1)</f>
        <v>0.96978972381069195</v>
      </c>
      <c r="J27" s="6">
        <f>SUMIFS('overall city offline'!$C$2:$C$2047,'overall city offline'!$A$2:$A$2047,'Overall city offline (analysis)'!$A27,'overall city offline'!$B$2:$B$2047,'Overall city offline (analysis)'!J$1)</f>
        <v>1.01481460498297</v>
      </c>
      <c r="K27" s="6">
        <f>SUMIFS('overall city offline'!$C$2:$C$2047,'overall city offline'!$A$2:$A$2047,'Overall city offline (analysis)'!$A27,'overall city offline'!$B$2:$B$2047,'Overall city offline (analysis)'!K$1)</f>
        <v>1.0130247232570899</v>
      </c>
      <c r="L27" s="6">
        <f>SUMIFS('overall city offline'!$C$2:$C$2047,'overall city offline'!$A$2:$A$2047,'Overall city offline (analysis)'!$A27,'overall city offline'!$B$2:$B$2047,'Overall city offline (analysis)'!L$1)</f>
        <v>0.97813052683414803</v>
      </c>
      <c r="M27" s="6">
        <f>SUMIFS('overall city offline'!$C$2:$C$2047,'overall city offline'!$A$2:$A$2047,'Overall city offline (analysis)'!$A27,'overall city offline'!$B$2:$B$2047,'Overall city offline (analysis)'!M$1)</f>
        <v>1.0054288582662401</v>
      </c>
      <c r="N27" s="6">
        <f>SUMIFS('overall city offline'!$C$2:$C$2047,'overall city offline'!$A$2:$A$2047,'Overall city offline (analysis)'!$A27,'overall city offline'!$B$2:$B$2047,'Overall city offline (analysis)'!N$1)</f>
        <v>1.05598532622316</v>
      </c>
      <c r="O27" s="6">
        <f>SUMIFS('overall city offline'!$C$2:$C$2047,'overall city offline'!$A$2:$A$2047,'Overall city offline (analysis)'!$A27,'overall city offline'!$B$2:$B$2047,'Overall city offline (analysis)'!O$1)</f>
        <v>1.0937156914809301</v>
      </c>
      <c r="P27" s="6">
        <f>SUMIFS('overall city offline'!$C$2:$C$2047,'overall city offline'!$A$2:$A$2047,'Overall city offline (analysis)'!$A27,'overall city offline'!$B$2:$B$2047,'Overall city offline (analysis)'!P$1)</f>
        <v>0.93234093694360898</v>
      </c>
      <c r="Q27" s="6">
        <f>SUMIFS('overall city offline'!$C$2:$C$2047,'overall city offline'!$A$2:$A$2047,'Overall city offline (analysis)'!$A27,'overall city offline'!$B$2:$B$2047,'Overall city offline (analysis)'!Q$1)</f>
        <v>0.95961005163904001</v>
      </c>
      <c r="R27" s="6">
        <f>SUMIFS('overall city offline'!$C$2:$C$2047,'overall city offline'!$A$2:$A$2047,'Overall city offline (analysis)'!$A27,'overall city offline'!$B$2:$B$2047,'Overall city offline (analysis)'!R$1)</f>
        <v>0.95394345413422998</v>
      </c>
      <c r="S27" s="6">
        <f>SUMIFS('overall city offline'!$C$2:$C$2047,'overall city offline'!$A$2:$A$2047,'Overall city offline (analysis)'!$A27,'overall city offline'!$B$2:$B$2047,'Overall city offline (analysis)'!S$1)</f>
        <v>0.59897435769079899</v>
      </c>
      <c r="T27" s="6">
        <f>SUMIFS('overall city offline'!$C$2:$C$2047,'overall city offline'!$A$2:$A$2047,'Overall city offline (analysis)'!$A27,'overall city offline'!$B$2:$B$2047,'Overall city offline (analysis)'!T$1)</f>
        <v>0.75307819164745804</v>
      </c>
      <c r="U27" s="6">
        <f>SUMIFS('overall city offline'!$C$2:$C$2047,'overall city offline'!$A$2:$A$2047,'Overall city offline (analysis)'!$A27,'overall city offline'!$B$2:$B$2047,'Overall city offline (analysis)'!U$1)</f>
        <v>0.92421422865993896</v>
      </c>
      <c r="V27" s="6">
        <f>SUMIFS('overall city offline'!$C$2:$C$2047,'overall city offline'!$A$2:$A$2047,'Overall city offline (analysis)'!$A27,'overall city offline'!$B$2:$B$2047,'Overall city offline (analysis)'!V$1)</f>
        <v>1.04949048103644</v>
      </c>
      <c r="W27" s="6">
        <f>SUMIFS('overall city offline'!$C$2:$C$2047,'overall city offline'!$A$2:$A$2047,'Overall city offline (analysis)'!$A27,'overall city offline'!$B$2:$B$2047,'Overall city offline (analysis)'!W$1)</f>
        <v>1.09022259110958</v>
      </c>
      <c r="X27" s="6">
        <f>SUMIFS('overall city offline'!$C$2:$C$2047,'overall city offline'!$A$2:$A$2047,'Overall city offline (analysis)'!$A27,'overall city offline'!$B$2:$B$2047,'Overall city offline (analysis)'!X$1)</f>
        <v>1.0775511344530699</v>
      </c>
      <c r="Y27" s="6">
        <f>SUMIFS('overall city offline'!$C$2:$C$2047,'overall city offline'!$A$2:$A$2047,'Overall city offline (analysis)'!$A27,'overall city offline'!$B$2:$B$2047,'Overall city offline (analysis)'!Y$1)</f>
        <v>1.09599562621149</v>
      </c>
      <c r="Z27" s="6">
        <f>SUMIFS('overall city offline'!$C$2:$C$2047,'overall city offline'!$A$2:$A$2047,'Overall city offline (analysis)'!$A27,'overall city offline'!$B$2:$B$2047,'Overall city offline (analysis)'!Z$1)</f>
        <v>0.84015205460404896</v>
      </c>
      <c r="AA27" s="6">
        <f>SUMIFS('overall city offline'!$C$2:$C$2047,'overall city offline'!$A$2:$A$2047,'Overall city offline (analysis)'!$A27,'overall city offline'!$B$2:$B$2047,'Overall city offline (analysis)'!AA$1)</f>
        <v>1.0939312432903601</v>
      </c>
      <c r="AB27" s="6">
        <f>SUMIFS('overall city offline'!$C$2:$C$2047,'overall city offline'!$A$2:$A$2047,'Overall city offline (analysis)'!$A27,'overall city offline'!$B$2:$B$2047,'Overall city offline (analysis)'!AB$1)</f>
        <v>0.73268545601824897</v>
      </c>
      <c r="AC27" s="6">
        <f>SUMIFS('overall city offline'!$C$2:$C$2047,'overall city offline'!$A$2:$A$2047,'Overall city offline (analysis)'!$A27,'overall city offline'!$B$2:$B$2047,'Overall city offline (analysis)'!AC$1)</f>
        <v>0.73570968516782598</v>
      </c>
      <c r="AD27" s="6">
        <f>SUMIFS('overall city offline'!$C$2:$C$2047,'overall city offline'!$A$2:$A$2047,'Overall city offline (analysis)'!$A27,'overall city offline'!$B$2:$B$2047,'Overall city offline (analysis)'!AD$1)</f>
        <v>0.88873192649001898</v>
      </c>
      <c r="AE27" s="6">
        <f>SUMIFS('overall city offline'!$C$2:$C$2047,'overall city offline'!$A$2:$A$2047,'Overall city offline (analysis)'!$A27,'overall city offline'!$B$2:$B$2047,'Overall city offline (analysis)'!AE$1)</f>
        <v>1.0522430682186099</v>
      </c>
      <c r="AF27" s="6">
        <f>SUMIFS('overall city offline'!$C$2:$C$2047,'overall city offline'!$A$2:$A$2047,'Overall city offline (analysis)'!$A27,'overall city offline'!$B$2:$B$2047,'Overall city offline (analysis)'!AF$1)</f>
        <v>1.1428839870896399</v>
      </c>
      <c r="AG27" s="6">
        <f>SUMIFS('overall city offline'!$C$2:$C$2047,'overall city offline'!$A$2:$A$2047,'Overall city offline (analysis)'!$A27,'overall city offline'!$B$2:$B$2047,'Overall city offline (analysis)'!AG$1)</f>
        <v>1.1387203090412801</v>
      </c>
      <c r="AH27" s="6">
        <f>SUMIFS('overall city offline'!$C$2:$C$2047,'overall city offline'!$A$2:$A$2047,'Overall city offline (analysis)'!$A27,'overall city offline'!$B$2:$B$2047,'Overall city offline (analysis)'!AH$1)</f>
        <v>1.20398533706499</v>
      </c>
      <c r="AI27" s="6">
        <f>SUMIFS('overall city offline'!$C$2:$C$2047,'overall city offline'!$A$2:$A$2047,'Overall city offline (analysis)'!$A27,'overall city offline'!$B$2:$B$2047,'Overall city offline (analysis)'!AI$1)</f>
        <v>1.14805030145395</v>
      </c>
      <c r="AJ27" s="6">
        <f>SUMIFS('overall city offline'!$C$2:$C$2047,'overall city offline'!$A$2:$A$2047,'Overall city offline (analysis)'!$A27,'overall city offline'!$B$2:$B$2047,'Overall city offline (analysis)'!AJ$1)</f>
        <v>1.10900582027493</v>
      </c>
      <c r="AN27" t="s">
        <v>68</v>
      </c>
      <c r="AO27" s="6">
        <v>1.0609959118381</v>
      </c>
    </row>
    <row r="28" spans="1:41" x14ac:dyDescent="0.3">
      <c r="A28" t="s">
        <v>33</v>
      </c>
      <c r="B28" t="str">
        <f>VLOOKUP(A28,OVERVIEW!$A$2:$D$63,3,FALSE)</f>
        <v>Weak</v>
      </c>
      <c r="C28" t="s">
        <v>136</v>
      </c>
      <c r="D28" s="6">
        <f>SUMIFS('overall city offline'!$C$2:$C$2047,'overall city offline'!$A$2:$A$2047,'Overall city offline (analysis)'!$A28,'overall city offline'!$B$2:$B$2047,'Overall city offline (analysis)'!D$1)</f>
        <v>0.839521106055233</v>
      </c>
      <c r="E28" s="6">
        <f>SUMIFS('overall city offline'!$C$2:$C$2047,'overall city offline'!$A$2:$A$2047,'Overall city offline (analysis)'!$A28,'overall city offline'!$B$2:$B$2047,'Overall city offline (analysis)'!E$1)</f>
        <v>0.88715065741055099</v>
      </c>
      <c r="F28" s="6">
        <f>SUMIFS('overall city offline'!$C$2:$C$2047,'overall city offline'!$A$2:$A$2047,'Overall city offline (analysis)'!$A28,'overall city offline'!$B$2:$B$2047,'Overall city offline (analysis)'!F$1)</f>
        <v>1.0453772262738801</v>
      </c>
      <c r="G28" s="6">
        <f>SUMIFS('overall city offline'!$C$2:$C$2047,'overall city offline'!$A$2:$A$2047,'Overall city offline (analysis)'!$A28,'overall city offline'!$B$2:$B$2047,'Overall city offline (analysis)'!G$1)</f>
        <v>0.98922364592343803</v>
      </c>
      <c r="H28" s="6">
        <f>SUMIFS('overall city offline'!$C$2:$C$2047,'overall city offline'!$A$2:$A$2047,'Overall city offline (analysis)'!$A28,'overall city offline'!$B$2:$B$2047,'Overall city offline (analysis)'!H$1)</f>
        <v>1.02579338372776</v>
      </c>
      <c r="I28" s="6">
        <f>SUMIFS('overall city offline'!$C$2:$C$2047,'overall city offline'!$A$2:$A$2047,'Overall city offline (analysis)'!$A28,'overall city offline'!$B$2:$B$2047,'Overall city offline (analysis)'!I$1)</f>
        <v>0.95836401458362497</v>
      </c>
      <c r="J28" s="6">
        <f>SUMIFS('overall city offline'!$C$2:$C$2047,'overall city offline'!$A$2:$A$2047,'Overall city offline (analysis)'!$A28,'overall city offline'!$B$2:$B$2047,'Overall city offline (analysis)'!J$1)</f>
        <v>0.98480296696955205</v>
      </c>
      <c r="K28" s="6">
        <f>SUMIFS('overall city offline'!$C$2:$C$2047,'overall city offline'!$A$2:$A$2047,'Overall city offline (analysis)'!$A28,'overall city offline'!$B$2:$B$2047,'Overall city offline (analysis)'!K$1)</f>
        <v>1.01189510435934</v>
      </c>
      <c r="L28" s="6">
        <f>SUMIFS('overall city offline'!$C$2:$C$2047,'overall city offline'!$A$2:$A$2047,'Overall city offline (analysis)'!$A28,'overall city offline'!$B$2:$B$2047,'Overall city offline (analysis)'!L$1)</f>
        <v>0.97505776945122802</v>
      </c>
      <c r="M28" s="6">
        <f>SUMIFS('overall city offline'!$C$2:$C$2047,'overall city offline'!$A$2:$A$2047,'Overall city offline (analysis)'!$A28,'overall city offline'!$B$2:$B$2047,'Overall city offline (analysis)'!M$1)</f>
        <v>1.01267014649821</v>
      </c>
      <c r="N28" s="6">
        <f>SUMIFS('overall city offline'!$C$2:$C$2047,'overall city offline'!$A$2:$A$2047,'Overall city offline (analysis)'!$A28,'overall city offline'!$B$2:$B$2047,'Overall city offline (analysis)'!N$1)</f>
        <v>1.0668520959961501</v>
      </c>
      <c r="O28" s="6">
        <f>SUMIFS('overall city offline'!$C$2:$C$2047,'overall city offline'!$A$2:$A$2047,'Overall city offline (analysis)'!$A28,'overall city offline'!$B$2:$B$2047,'Overall city offline (analysis)'!O$1)</f>
        <v>1.2032918827510299</v>
      </c>
      <c r="P28" s="6">
        <f>SUMIFS('overall city offline'!$C$2:$C$2047,'overall city offline'!$A$2:$A$2047,'Overall city offline (analysis)'!$A28,'overall city offline'!$B$2:$B$2047,'Overall city offline (analysis)'!P$1)</f>
        <v>0.92440937657010602</v>
      </c>
      <c r="Q28" s="6">
        <f>SUMIFS('overall city offline'!$C$2:$C$2047,'overall city offline'!$A$2:$A$2047,'Overall city offline (analysis)'!$A28,'overall city offline'!$B$2:$B$2047,'Overall city offline (analysis)'!Q$1)</f>
        <v>0.94144839619468201</v>
      </c>
      <c r="R28" s="6">
        <f>SUMIFS('overall city offline'!$C$2:$C$2047,'overall city offline'!$A$2:$A$2047,'Overall city offline (analysis)'!$A28,'overall city offline'!$B$2:$B$2047,'Overall city offline (analysis)'!R$1)</f>
        <v>0.89577110849008201</v>
      </c>
      <c r="S28" s="6">
        <f>SUMIFS('overall city offline'!$C$2:$C$2047,'overall city offline'!$A$2:$A$2047,'Overall city offline (analysis)'!$A28,'overall city offline'!$B$2:$B$2047,'Overall city offline (analysis)'!S$1)</f>
        <v>0.56066496625498297</v>
      </c>
      <c r="T28" s="6">
        <f>SUMIFS('overall city offline'!$C$2:$C$2047,'overall city offline'!$A$2:$A$2047,'Overall city offline (analysis)'!$A28,'overall city offline'!$B$2:$B$2047,'Overall city offline (analysis)'!T$1)</f>
        <v>0.70345182736349499</v>
      </c>
      <c r="U28" s="6">
        <f>SUMIFS('overall city offline'!$C$2:$C$2047,'overall city offline'!$A$2:$A$2047,'Overall city offline (analysis)'!$A28,'overall city offline'!$B$2:$B$2047,'Overall city offline (analysis)'!U$1)</f>
        <v>0.86062783357684203</v>
      </c>
      <c r="V28" s="6">
        <f>SUMIFS('overall city offline'!$C$2:$C$2047,'overall city offline'!$A$2:$A$2047,'Overall city offline (analysis)'!$A28,'overall city offline'!$B$2:$B$2047,'Overall city offline (analysis)'!V$1)</f>
        <v>1.0267032414756101</v>
      </c>
      <c r="W28" s="6">
        <f>SUMIFS('overall city offline'!$C$2:$C$2047,'overall city offline'!$A$2:$A$2047,'Overall city offline (analysis)'!$A28,'overall city offline'!$B$2:$B$2047,'Overall city offline (analysis)'!W$1)</f>
        <v>1.0793937662875901</v>
      </c>
      <c r="X28" s="6">
        <f>SUMIFS('overall city offline'!$C$2:$C$2047,'overall city offline'!$A$2:$A$2047,'Overall city offline (analysis)'!$A28,'overall city offline'!$B$2:$B$2047,'Overall city offline (analysis)'!X$1)</f>
        <v>1.02724020094935</v>
      </c>
      <c r="Y28" s="6">
        <f>SUMIFS('overall city offline'!$C$2:$C$2047,'overall city offline'!$A$2:$A$2047,'Overall city offline (analysis)'!$A28,'overall city offline'!$B$2:$B$2047,'Overall city offline (analysis)'!Y$1)</f>
        <v>1.0938854824873101</v>
      </c>
      <c r="Z28" s="6">
        <f>SUMIFS('overall city offline'!$C$2:$C$2047,'overall city offline'!$A$2:$A$2047,'Overall city offline (analysis)'!$A28,'overall city offline'!$B$2:$B$2047,'Overall city offline (analysis)'!Z$1)</f>
        <v>0.81108626258128902</v>
      </c>
      <c r="AA28" s="6">
        <f>SUMIFS('overall city offline'!$C$2:$C$2047,'overall city offline'!$A$2:$A$2047,'Overall city offline (analysis)'!$A28,'overall city offline'!$B$2:$B$2047,'Overall city offline (analysis)'!AA$1)</f>
        <v>1.16057097658561</v>
      </c>
      <c r="AB28" s="6">
        <f>SUMIFS('overall city offline'!$C$2:$C$2047,'overall city offline'!$A$2:$A$2047,'Overall city offline (analysis)'!$A28,'overall city offline'!$B$2:$B$2047,'Overall city offline (analysis)'!AB$1)</f>
        <v>0.70136288138555203</v>
      </c>
      <c r="AC28" s="6">
        <f>SUMIFS('overall city offline'!$C$2:$C$2047,'overall city offline'!$A$2:$A$2047,'Overall city offline (analysis)'!$A28,'overall city offline'!$B$2:$B$2047,'Overall city offline (analysis)'!AC$1)</f>
        <v>0.67563088259055404</v>
      </c>
      <c r="AD28" s="6">
        <f>SUMIFS('overall city offline'!$C$2:$C$2047,'overall city offline'!$A$2:$A$2047,'Overall city offline (analysis)'!$A28,'overall city offline'!$B$2:$B$2047,'Overall city offline (analysis)'!AD$1)</f>
        <v>0.81294036120088997</v>
      </c>
      <c r="AE28" s="6">
        <f>SUMIFS('overall city offline'!$C$2:$C$2047,'overall city offline'!$A$2:$A$2047,'Overall city offline (analysis)'!$A28,'overall city offline'!$B$2:$B$2047,'Overall city offline (analysis)'!AE$1)</f>
        <v>1.0259154995655599</v>
      </c>
      <c r="AF28" s="6">
        <f>SUMIFS('overall city offline'!$C$2:$C$2047,'overall city offline'!$A$2:$A$2047,'Overall city offline (analysis)'!$A28,'overall city offline'!$B$2:$B$2047,'Overall city offline (analysis)'!AF$1)</f>
        <v>1.1786301029462101</v>
      </c>
      <c r="AG28" s="6">
        <f>SUMIFS('overall city offline'!$C$2:$C$2047,'overall city offline'!$A$2:$A$2047,'Overall city offline (analysis)'!$A28,'overall city offline'!$B$2:$B$2047,'Overall city offline (analysis)'!AG$1)</f>
        <v>1.1217080839726901</v>
      </c>
      <c r="AH28" s="6">
        <f>SUMIFS('overall city offline'!$C$2:$C$2047,'overall city offline'!$A$2:$A$2047,'Overall city offline (analysis)'!$A28,'overall city offline'!$B$2:$B$2047,'Overall city offline (analysis)'!AH$1)</f>
        <v>1.1877916994122399</v>
      </c>
      <c r="AI28" s="6">
        <f>SUMIFS('overall city offline'!$C$2:$C$2047,'overall city offline'!$A$2:$A$2047,'Overall city offline (analysis)'!$A28,'overall city offline'!$B$2:$B$2047,'Overall city offline (analysis)'!AI$1)</f>
        <v>1.18583576725437</v>
      </c>
      <c r="AJ28" s="6">
        <f>SUMIFS('overall city offline'!$C$2:$C$2047,'overall city offline'!$A$2:$A$2047,'Overall city offline (analysis)'!$A28,'overall city offline'!$B$2:$B$2047,'Overall city offline (analysis)'!AJ$1)</f>
        <v>1.20251730932076</v>
      </c>
      <c r="AN28" t="s">
        <v>31</v>
      </c>
      <c r="AO28" s="6">
        <v>1.0545806766975701</v>
      </c>
    </row>
    <row r="29" spans="1:41" x14ac:dyDescent="0.3">
      <c r="A29" t="s">
        <v>34</v>
      </c>
      <c r="B29" t="str">
        <f>VLOOKUP(A29,OVERVIEW!$A$2:$D$63,3,FALSE)</f>
        <v>Weak</v>
      </c>
      <c r="C29" t="s">
        <v>147</v>
      </c>
      <c r="D29" s="6">
        <f>SUMIFS('overall city offline'!$C$2:$C$2047,'overall city offline'!$A$2:$A$2047,'Overall city offline (analysis)'!$A29,'overall city offline'!$B$2:$B$2047,'Overall city offline (analysis)'!D$1)</f>
        <v>0.85950697109257301</v>
      </c>
      <c r="E29" s="6">
        <f>SUMIFS('overall city offline'!$C$2:$C$2047,'overall city offline'!$A$2:$A$2047,'Overall city offline (analysis)'!$A29,'overall city offline'!$B$2:$B$2047,'Overall city offline (analysis)'!E$1)</f>
        <v>0.88012728647463101</v>
      </c>
      <c r="F29" s="6">
        <f>SUMIFS('overall city offline'!$C$2:$C$2047,'overall city offline'!$A$2:$A$2047,'Overall city offline (analysis)'!$A29,'overall city offline'!$B$2:$B$2047,'Overall city offline (analysis)'!F$1)</f>
        <v>1.0446031692662401</v>
      </c>
      <c r="G29" s="6">
        <f>SUMIFS('overall city offline'!$C$2:$C$2047,'overall city offline'!$A$2:$A$2047,'Overall city offline (analysis)'!$A29,'overall city offline'!$B$2:$B$2047,'Overall city offline (analysis)'!G$1)</f>
        <v>0.99521599647941905</v>
      </c>
      <c r="H29" s="6">
        <f>SUMIFS('overall city offline'!$C$2:$C$2047,'overall city offline'!$A$2:$A$2047,'Overall city offline (analysis)'!$A29,'overall city offline'!$B$2:$B$2047,'Overall city offline (analysis)'!H$1)</f>
        <v>0.99025082867912395</v>
      </c>
      <c r="I29" s="6">
        <f>SUMIFS('overall city offline'!$C$2:$C$2047,'overall city offline'!$A$2:$A$2047,'Overall city offline (analysis)'!$A29,'overall city offline'!$B$2:$B$2047,'Overall city offline (analysis)'!I$1)</f>
        <v>0.96198170301529895</v>
      </c>
      <c r="J29" s="6">
        <f>SUMIFS('overall city offline'!$C$2:$C$2047,'overall city offline'!$A$2:$A$2047,'Overall city offline (analysis)'!$A29,'overall city offline'!$B$2:$B$2047,'Overall city offline (analysis)'!J$1)</f>
        <v>0.98742051495098404</v>
      </c>
      <c r="K29" s="6">
        <f>SUMIFS('overall city offline'!$C$2:$C$2047,'overall city offline'!$A$2:$A$2047,'Overall city offline (analysis)'!$A29,'overall city offline'!$B$2:$B$2047,'Overall city offline (analysis)'!K$1)</f>
        <v>1.04945049328657</v>
      </c>
      <c r="L29" s="6">
        <f>SUMIFS('overall city offline'!$C$2:$C$2047,'overall city offline'!$A$2:$A$2047,'Overall city offline (analysis)'!$A29,'overall city offline'!$B$2:$B$2047,'Overall city offline (analysis)'!L$1)</f>
        <v>0.96774014400437303</v>
      </c>
      <c r="M29" s="6">
        <f>SUMIFS('overall city offline'!$C$2:$C$2047,'overall city offline'!$A$2:$A$2047,'Overall city offline (analysis)'!$A29,'overall city offline'!$B$2:$B$2047,'Overall city offline (analysis)'!M$1)</f>
        <v>1.0194254779226299</v>
      </c>
      <c r="N29" s="6">
        <f>SUMIFS('overall city offline'!$C$2:$C$2047,'overall city offline'!$A$2:$A$2047,'Overall city offline (analysis)'!$A29,'overall city offline'!$B$2:$B$2047,'Overall city offline (analysis)'!N$1)</f>
        <v>1.0737254962862901</v>
      </c>
      <c r="O29" s="6">
        <f>SUMIFS('overall city offline'!$C$2:$C$2047,'overall city offline'!$A$2:$A$2047,'Overall city offline (analysis)'!$A29,'overall city offline'!$B$2:$B$2047,'Overall city offline (analysis)'!O$1)</f>
        <v>1.17055191854187</v>
      </c>
      <c r="P29" s="6">
        <f>SUMIFS('overall city offline'!$C$2:$C$2047,'overall city offline'!$A$2:$A$2047,'Overall city offline (analysis)'!$A29,'overall city offline'!$B$2:$B$2047,'Overall city offline (analysis)'!P$1)</f>
        <v>0.93328443712490805</v>
      </c>
      <c r="Q29" s="6">
        <f>SUMIFS('overall city offline'!$C$2:$C$2047,'overall city offline'!$A$2:$A$2047,'Overall city offline (analysis)'!$A29,'overall city offline'!$B$2:$B$2047,'Overall city offline (analysis)'!Q$1)</f>
        <v>0.92457271754438297</v>
      </c>
      <c r="R29" s="6">
        <f>SUMIFS('overall city offline'!$C$2:$C$2047,'overall city offline'!$A$2:$A$2047,'Overall city offline (analysis)'!$A29,'overall city offline'!$B$2:$B$2047,'Overall city offline (analysis)'!R$1)</f>
        <v>0.88766183381057095</v>
      </c>
      <c r="S29" s="6">
        <f>SUMIFS('overall city offline'!$C$2:$C$2047,'overall city offline'!$A$2:$A$2047,'Overall city offline (analysis)'!$A29,'overall city offline'!$B$2:$B$2047,'Overall city offline (analysis)'!S$1)</f>
        <v>0.46881627821356298</v>
      </c>
      <c r="T29" s="6">
        <f>SUMIFS('overall city offline'!$C$2:$C$2047,'overall city offline'!$A$2:$A$2047,'Overall city offline (analysis)'!$A29,'overall city offline'!$B$2:$B$2047,'Overall city offline (analysis)'!T$1)</f>
        <v>0.58849161910429604</v>
      </c>
      <c r="U29" s="6">
        <f>SUMIFS('overall city offline'!$C$2:$C$2047,'overall city offline'!$A$2:$A$2047,'Overall city offline (analysis)'!$A29,'overall city offline'!$B$2:$B$2047,'Overall city offline (analysis)'!U$1)</f>
        <v>0.82162937986705797</v>
      </c>
      <c r="V29" s="6">
        <f>SUMIFS('overall city offline'!$C$2:$C$2047,'overall city offline'!$A$2:$A$2047,'Overall city offline (analysis)'!$A29,'overall city offline'!$B$2:$B$2047,'Overall city offline (analysis)'!V$1)</f>
        <v>0.94145066883012796</v>
      </c>
      <c r="W29" s="6">
        <f>SUMIFS('overall city offline'!$C$2:$C$2047,'overall city offline'!$A$2:$A$2047,'Overall city offline (analysis)'!$A29,'overall city offline'!$B$2:$B$2047,'Overall city offline (analysis)'!W$1)</f>
        <v>0.96015359258561805</v>
      </c>
      <c r="X29" s="6">
        <f>SUMIFS('overall city offline'!$C$2:$C$2047,'overall city offline'!$A$2:$A$2047,'Overall city offline (analysis)'!$A29,'overall city offline'!$B$2:$B$2047,'Overall city offline (analysis)'!X$1)</f>
        <v>0.95816995903121405</v>
      </c>
      <c r="Y29" s="6">
        <f>SUMIFS('overall city offline'!$C$2:$C$2047,'overall city offline'!$A$2:$A$2047,'Overall city offline (analysis)'!$A29,'overall city offline'!$B$2:$B$2047,'Overall city offline (analysis)'!Y$1)</f>
        <v>0.97730739283368795</v>
      </c>
      <c r="Z29" s="6">
        <f>SUMIFS('overall city offline'!$C$2:$C$2047,'overall city offline'!$A$2:$A$2047,'Overall city offline (analysis)'!$A29,'overall city offline'!$B$2:$B$2047,'Overall city offline (analysis)'!Z$1)</f>
        <v>0.70405338462821898</v>
      </c>
      <c r="AA29" s="6">
        <f>SUMIFS('overall city offline'!$C$2:$C$2047,'overall city offline'!$A$2:$A$2047,'Overall city offline (analysis)'!$A29,'overall city offline'!$B$2:$B$2047,'Overall city offline (analysis)'!AA$1)</f>
        <v>0.98047917798870399</v>
      </c>
      <c r="AB29" s="6">
        <f>SUMIFS('overall city offline'!$C$2:$C$2047,'overall city offline'!$A$2:$A$2047,'Overall city offline (analysis)'!$A29,'overall city offline'!$B$2:$B$2047,'Overall city offline (analysis)'!AB$1)</f>
        <v>0.53604262850882001</v>
      </c>
      <c r="AC29" s="6">
        <f>SUMIFS('overall city offline'!$C$2:$C$2047,'overall city offline'!$A$2:$A$2047,'Overall city offline (analysis)'!$A29,'overall city offline'!$B$2:$B$2047,'Overall city offline (analysis)'!AC$1)</f>
        <v>0.55786457092016195</v>
      </c>
      <c r="AD29" s="6">
        <f>SUMIFS('overall city offline'!$C$2:$C$2047,'overall city offline'!$A$2:$A$2047,'Overall city offline (analysis)'!$A29,'overall city offline'!$B$2:$B$2047,'Overall city offline (analysis)'!AD$1)</f>
        <v>0.71831785255462199</v>
      </c>
      <c r="AE29" s="6">
        <f>SUMIFS('overall city offline'!$C$2:$C$2047,'overall city offline'!$A$2:$A$2047,'Overall city offline (analysis)'!$A29,'overall city offline'!$B$2:$B$2047,'Overall city offline (analysis)'!AE$1)</f>
        <v>0.921874031355021</v>
      </c>
      <c r="AF29" s="6">
        <f>SUMIFS('overall city offline'!$C$2:$C$2047,'overall city offline'!$A$2:$A$2047,'Overall city offline (analysis)'!$A29,'overall city offline'!$B$2:$B$2047,'Overall city offline (analysis)'!AF$1)</f>
        <v>1.01208499217606</v>
      </c>
      <c r="AG29" s="6">
        <f>SUMIFS('overall city offline'!$C$2:$C$2047,'overall city offline'!$A$2:$A$2047,'Overall city offline (analysis)'!$A29,'overall city offline'!$B$2:$B$2047,'Overall city offline (analysis)'!AG$1)</f>
        <v>1.0110398272769301</v>
      </c>
      <c r="AH29" s="6">
        <f>SUMIFS('overall city offline'!$C$2:$C$2047,'overall city offline'!$A$2:$A$2047,'Overall city offline (analysis)'!$A29,'overall city offline'!$B$2:$B$2047,'Overall city offline (analysis)'!AH$1)</f>
        <v>1.0296209536191401</v>
      </c>
      <c r="AI29" s="6">
        <f>SUMIFS('overall city offline'!$C$2:$C$2047,'overall city offline'!$A$2:$A$2047,'Overall city offline (analysis)'!$A29,'overall city offline'!$B$2:$B$2047,'Overall city offline (analysis)'!AI$1)</f>
        <v>1.0310993770251899</v>
      </c>
      <c r="AJ29" s="6">
        <f>SUMIFS('overall city offline'!$C$2:$C$2047,'overall city offline'!$A$2:$A$2047,'Overall city offline (analysis)'!$A29,'overall city offline'!$B$2:$B$2047,'Overall city offline (analysis)'!AJ$1)</f>
        <v>0.99705994246485297</v>
      </c>
      <c r="AN29" t="s">
        <v>55</v>
      </c>
      <c r="AO29" s="6">
        <v>1.0536220265598899</v>
      </c>
    </row>
    <row r="30" spans="1:41" x14ac:dyDescent="0.3">
      <c r="A30" t="s">
        <v>35</v>
      </c>
      <c r="B30" t="str">
        <f>VLOOKUP(A30,OVERVIEW!$A$2:$D$63,3,FALSE)</f>
        <v>Strong</v>
      </c>
      <c r="C30" t="s">
        <v>135</v>
      </c>
      <c r="D30" s="6">
        <f>SUMIFS('overall city offline'!$C$2:$C$2047,'overall city offline'!$A$2:$A$2047,'Overall city offline (analysis)'!$A30,'overall city offline'!$B$2:$B$2047,'Overall city offline (analysis)'!D$1)</f>
        <v>0.84076571716642701</v>
      </c>
      <c r="E30" s="6">
        <f>SUMIFS('overall city offline'!$C$2:$C$2047,'overall city offline'!$A$2:$A$2047,'Overall city offline (analysis)'!$A30,'overall city offline'!$B$2:$B$2047,'Overall city offline (analysis)'!E$1)</f>
        <v>0.87330894031308204</v>
      </c>
      <c r="F30" s="6">
        <f>SUMIFS('overall city offline'!$C$2:$C$2047,'overall city offline'!$A$2:$A$2047,'Overall city offline (analysis)'!$A30,'overall city offline'!$B$2:$B$2047,'Overall city offline (analysis)'!F$1)</f>
        <v>1.0415866428460201</v>
      </c>
      <c r="G30" s="6">
        <f>SUMIFS('overall city offline'!$C$2:$C$2047,'overall city offline'!$A$2:$A$2047,'Overall city offline (analysis)'!$A30,'overall city offline'!$B$2:$B$2047,'Overall city offline (analysis)'!G$1)</f>
        <v>0.96332397405748604</v>
      </c>
      <c r="H30" s="6">
        <f>SUMIFS('overall city offline'!$C$2:$C$2047,'overall city offline'!$A$2:$A$2047,'Overall city offline (analysis)'!$A30,'overall city offline'!$B$2:$B$2047,'Overall city offline (analysis)'!H$1)</f>
        <v>1.0239918228207801</v>
      </c>
      <c r="I30" s="6">
        <f>SUMIFS('overall city offline'!$C$2:$C$2047,'overall city offline'!$A$2:$A$2047,'Overall city offline (analysis)'!$A30,'overall city offline'!$B$2:$B$2047,'Overall city offline (analysis)'!I$1)</f>
        <v>0.97750947631185903</v>
      </c>
      <c r="J30" s="6">
        <f>SUMIFS('overall city offline'!$C$2:$C$2047,'overall city offline'!$A$2:$A$2047,'Overall city offline (analysis)'!$A30,'overall city offline'!$B$2:$B$2047,'Overall city offline (analysis)'!J$1)</f>
        <v>1.00494608980337</v>
      </c>
      <c r="K30" s="6">
        <f>SUMIFS('overall city offline'!$C$2:$C$2047,'overall city offline'!$A$2:$A$2047,'Overall city offline (analysis)'!$A30,'overall city offline'!$B$2:$B$2047,'Overall city offline (analysis)'!K$1)</f>
        <v>1.0059054187257499</v>
      </c>
      <c r="L30" s="6">
        <f>SUMIFS('overall city offline'!$C$2:$C$2047,'overall city offline'!$A$2:$A$2047,'Overall city offline (analysis)'!$A30,'overall city offline'!$B$2:$B$2047,'Overall city offline (analysis)'!L$1)</f>
        <v>0.94940889098342696</v>
      </c>
      <c r="M30" s="6">
        <f>SUMIFS('overall city offline'!$C$2:$C$2047,'overall city offline'!$A$2:$A$2047,'Overall city offline (analysis)'!$A30,'overall city offline'!$B$2:$B$2047,'Overall city offline (analysis)'!M$1)</f>
        <v>1.0394926856061</v>
      </c>
      <c r="N30" s="6">
        <f>SUMIFS('overall city offline'!$C$2:$C$2047,'overall city offline'!$A$2:$A$2047,'Overall city offline (analysis)'!$A30,'overall city offline'!$B$2:$B$2047,'Overall city offline (analysis)'!N$1)</f>
        <v>1.07615213031907</v>
      </c>
      <c r="O30" s="6">
        <f>SUMIFS('overall city offline'!$C$2:$C$2047,'overall city offline'!$A$2:$A$2047,'Overall city offline (analysis)'!$A30,'overall city offline'!$B$2:$B$2047,'Overall city offline (analysis)'!O$1)</f>
        <v>1.20360821104663</v>
      </c>
      <c r="P30" s="6">
        <f>SUMIFS('overall city offline'!$C$2:$C$2047,'overall city offline'!$A$2:$A$2047,'Overall city offline (analysis)'!$A30,'overall city offline'!$B$2:$B$2047,'Overall city offline (analysis)'!P$1)</f>
        <v>0.90663177602738798</v>
      </c>
      <c r="Q30" s="6">
        <f>SUMIFS('overall city offline'!$C$2:$C$2047,'overall city offline'!$A$2:$A$2047,'Overall city offline (analysis)'!$A30,'overall city offline'!$B$2:$B$2047,'Overall city offline (analysis)'!Q$1)</f>
        <v>0.93720816832024201</v>
      </c>
      <c r="R30" s="6">
        <f>SUMIFS('overall city offline'!$C$2:$C$2047,'overall city offline'!$A$2:$A$2047,'Overall city offline (analysis)'!$A30,'overall city offline'!$B$2:$B$2047,'Overall city offline (analysis)'!R$1)</f>
        <v>0.84914604951617101</v>
      </c>
      <c r="S30" s="6">
        <f>SUMIFS('overall city offline'!$C$2:$C$2047,'overall city offline'!$A$2:$A$2047,'Overall city offline (analysis)'!$A30,'overall city offline'!$B$2:$B$2047,'Overall city offline (analysis)'!S$1)</f>
        <v>0.47594533292750701</v>
      </c>
      <c r="T30" s="6">
        <f>SUMIFS('overall city offline'!$C$2:$C$2047,'overall city offline'!$A$2:$A$2047,'Overall city offline (analysis)'!$A30,'overall city offline'!$B$2:$B$2047,'Overall city offline (analysis)'!T$1)</f>
        <v>0.57715293167214099</v>
      </c>
      <c r="U30" s="6">
        <f>SUMIFS('overall city offline'!$C$2:$C$2047,'overall city offline'!$A$2:$A$2047,'Overall city offline (analysis)'!$A30,'overall city offline'!$B$2:$B$2047,'Overall city offline (analysis)'!U$1)</f>
        <v>0.69680322931331395</v>
      </c>
      <c r="V30" s="6">
        <f>SUMIFS('overall city offline'!$C$2:$C$2047,'overall city offline'!$A$2:$A$2047,'Overall city offline (analysis)'!$A30,'overall city offline'!$B$2:$B$2047,'Overall city offline (analysis)'!V$1)</f>
        <v>0.89215442072477502</v>
      </c>
      <c r="W30" s="6">
        <f>SUMIFS('overall city offline'!$C$2:$C$2047,'overall city offline'!$A$2:$A$2047,'Overall city offline (analysis)'!$A30,'overall city offline'!$B$2:$B$2047,'Overall city offline (analysis)'!W$1)</f>
        <v>0.95100686610067597</v>
      </c>
      <c r="X30" s="6">
        <f>SUMIFS('overall city offline'!$C$2:$C$2047,'overall city offline'!$A$2:$A$2047,'Overall city offline (analysis)'!$A30,'overall city offline'!$B$2:$B$2047,'Overall city offline (analysis)'!X$1)</f>
        <v>0.91509019804923897</v>
      </c>
      <c r="Y30" s="6">
        <f>SUMIFS('overall city offline'!$C$2:$C$2047,'overall city offline'!$A$2:$A$2047,'Overall city offline (analysis)'!$A30,'overall city offline'!$B$2:$B$2047,'Overall city offline (analysis)'!Y$1)</f>
        <v>0.94508368072683602</v>
      </c>
      <c r="Z30" s="6">
        <f>SUMIFS('overall city offline'!$C$2:$C$2047,'overall city offline'!$A$2:$A$2047,'Overall city offline (analysis)'!$A30,'overall city offline'!$B$2:$B$2047,'Overall city offline (analysis)'!Z$1)</f>
        <v>0.69118140944639805</v>
      </c>
      <c r="AA30" s="6">
        <f>SUMIFS('overall city offline'!$C$2:$C$2047,'overall city offline'!$A$2:$A$2047,'Overall city offline (analysis)'!$A30,'overall city offline'!$B$2:$B$2047,'Overall city offline (analysis)'!AA$1)</f>
        <v>1.0026821516461399</v>
      </c>
      <c r="AB30" s="6">
        <f>SUMIFS('overall city offline'!$C$2:$C$2047,'overall city offline'!$A$2:$A$2047,'Overall city offline (analysis)'!$A30,'overall city offline'!$B$2:$B$2047,'Overall city offline (analysis)'!AB$1)</f>
        <v>0.58052339232323502</v>
      </c>
      <c r="AC30" s="6">
        <f>SUMIFS('overall city offline'!$C$2:$C$2047,'overall city offline'!$A$2:$A$2047,'Overall city offline (analysis)'!$A30,'overall city offline'!$B$2:$B$2047,'Overall city offline (analysis)'!AC$1)</f>
        <v>0.57388548269267803</v>
      </c>
      <c r="AD30" s="6">
        <f>SUMIFS('overall city offline'!$C$2:$C$2047,'overall city offline'!$A$2:$A$2047,'Overall city offline (analysis)'!$A30,'overall city offline'!$B$2:$B$2047,'Overall city offline (analysis)'!AD$1)</f>
        <v>0.70745629712646196</v>
      </c>
      <c r="AE30" s="6">
        <f>SUMIFS('overall city offline'!$C$2:$C$2047,'overall city offline'!$A$2:$A$2047,'Overall city offline (analysis)'!$A30,'overall city offline'!$B$2:$B$2047,'Overall city offline (analysis)'!AE$1)</f>
        <v>0.874967699192021</v>
      </c>
      <c r="AF30" s="6">
        <f>SUMIFS('overall city offline'!$C$2:$C$2047,'overall city offline'!$A$2:$A$2047,'Overall city offline (analysis)'!$A30,'overall city offline'!$B$2:$B$2047,'Overall city offline (analysis)'!AF$1)</f>
        <v>1.0237056354730001</v>
      </c>
      <c r="AG30" s="6">
        <f>SUMIFS('overall city offline'!$C$2:$C$2047,'overall city offline'!$A$2:$A$2047,'Overall city offline (analysis)'!$A30,'overall city offline'!$B$2:$B$2047,'Overall city offline (analysis)'!AG$1)</f>
        <v>1.00233225000195</v>
      </c>
      <c r="AH30" s="6">
        <f>SUMIFS('overall city offline'!$C$2:$C$2047,'overall city offline'!$A$2:$A$2047,'Overall city offline (analysis)'!$A30,'overall city offline'!$B$2:$B$2047,'Overall city offline (analysis)'!AH$1)</f>
        <v>1.0688519528532501</v>
      </c>
      <c r="AI30" s="6">
        <f>SUMIFS('overall city offline'!$C$2:$C$2047,'overall city offline'!$A$2:$A$2047,'Overall city offline (analysis)'!$A30,'overall city offline'!$B$2:$B$2047,'Overall city offline (analysis)'!AI$1)</f>
        <v>1.0710705750101801</v>
      </c>
      <c r="AJ30" s="6">
        <f>SUMIFS('overall city offline'!$C$2:$C$2047,'overall city offline'!$A$2:$A$2047,'Overall city offline (analysis)'!$A30,'overall city offline'!$B$2:$B$2047,'Overall city offline (analysis)'!AJ$1)</f>
        <v>1.04526232026385</v>
      </c>
      <c r="AN30" t="s">
        <v>23</v>
      </c>
      <c r="AO30" s="6">
        <v>1.0520130968588499</v>
      </c>
    </row>
    <row r="31" spans="1:41" x14ac:dyDescent="0.3">
      <c r="A31" t="s">
        <v>36</v>
      </c>
      <c r="B31" t="str">
        <f>VLOOKUP(A31,OVERVIEW!$A$2:$D$63,3,FALSE)</f>
        <v>Weak</v>
      </c>
      <c r="C31" t="s">
        <v>136</v>
      </c>
      <c r="D31" s="6">
        <f>SUMIFS('overall city offline'!$C$2:$C$2047,'overall city offline'!$A$2:$A$2047,'Overall city offline (analysis)'!$A31,'overall city offline'!$B$2:$B$2047,'Overall city offline (analysis)'!D$1)</f>
        <v>0.85796856114365805</v>
      </c>
      <c r="E31" s="6">
        <f>SUMIFS('overall city offline'!$C$2:$C$2047,'overall city offline'!$A$2:$A$2047,'Overall city offline (analysis)'!$A31,'overall city offline'!$B$2:$B$2047,'Overall city offline (analysis)'!E$1)</f>
        <v>0.86139387614260399</v>
      </c>
      <c r="F31" s="6">
        <f>SUMIFS('overall city offline'!$C$2:$C$2047,'overall city offline'!$A$2:$A$2047,'Overall city offline (analysis)'!$A31,'overall city offline'!$B$2:$B$2047,'Overall city offline (analysis)'!F$1)</f>
        <v>1.04844627992762</v>
      </c>
      <c r="G31" s="6">
        <f>SUMIFS('overall city offline'!$C$2:$C$2047,'overall city offline'!$A$2:$A$2047,'Overall city offline (analysis)'!$A31,'overall city offline'!$B$2:$B$2047,'Overall city offline (analysis)'!G$1)</f>
        <v>0.9746981985473</v>
      </c>
      <c r="H31" s="6">
        <f>SUMIFS('overall city offline'!$C$2:$C$2047,'overall city offline'!$A$2:$A$2047,'Overall city offline (analysis)'!$A31,'overall city offline'!$B$2:$B$2047,'Overall city offline (analysis)'!H$1)</f>
        <v>1.02890597633294</v>
      </c>
      <c r="I31" s="6">
        <f>SUMIFS('overall city offline'!$C$2:$C$2047,'overall city offline'!$A$2:$A$2047,'Overall city offline (analysis)'!$A31,'overall city offline'!$B$2:$B$2047,'Overall city offline (analysis)'!I$1)</f>
        <v>0.98690968525075295</v>
      </c>
      <c r="J31" s="6">
        <f>SUMIFS('overall city offline'!$C$2:$C$2047,'overall city offline'!$A$2:$A$2047,'Overall city offline (analysis)'!$A31,'overall city offline'!$B$2:$B$2047,'Overall city offline (analysis)'!J$1)</f>
        <v>0.98241654890791097</v>
      </c>
      <c r="K31" s="6">
        <f>SUMIFS('overall city offline'!$C$2:$C$2047,'overall city offline'!$A$2:$A$2047,'Overall city offline (analysis)'!$A31,'overall city offline'!$B$2:$B$2047,'Overall city offline (analysis)'!K$1)</f>
        <v>1.00262952734625</v>
      </c>
      <c r="L31" s="6">
        <f>SUMIFS('overall city offline'!$C$2:$C$2047,'overall city offline'!$A$2:$A$2047,'Overall city offline (analysis)'!$A31,'overall city offline'!$B$2:$B$2047,'Overall city offline (analysis)'!L$1)</f>
        <v>0.97049290039255898</v>
      </c>
      <c r="M31" s="6">
        <f>SUMIFS('overall city offline'!$C$2:$C$2047,'overall city offline'!$A$2:$A$2047,'Overall city offline (analysis)'!$A31,'overall city offline'!$B$2:$B$2047,'Overall city offline (analysis)'!M$1)</f>
        <v>1.0126767652773701</v>
      </c>
      <c r="N31" s="6">
        <f>SUMIFS('overall city offline'!$C$2:$C$2047,'overall city offline'!$A$2:$A$2047,'Overall city offline (analysis)'!$A31,'overall city offline'!$B$2:$B$2047,'Overall city offline (analysis)'!N$1)</f>
        <v>1.06800755927172</v>
      </c>
      <c r="O31" s="6">
        <f>SUMIFS('overall city offline'!$C$2:$C$2047,'overall city offline'!$A$2:$A$2047,'Overall city offline (analysis)'!$A31,'overall city offline'!$B$2:$B$2047,'Overall city offline (analysis)'!O$1)</f>
        <v>1.20545412145931</v>
      </c>
      <c r="P31" s="6">
        <f>SUMIFS('overall city offline'!$C$2:$C$2047,'overall city offline'!$A$2:$A$2047,'Overall city offline (analysis)'!$A31,'overall city offline'!$B$2:$B$2047,'Overall city offline (analysis)'!P$1)</f>
        <v>0.91445984454840001</v>
      </c>
      <c r="Q31" s="6">
        <f>SUMIFS('overall city offline'!$C$2:$C$2047,'overall city offline'!$A$2:$A$2047,'Overall city offline (analysis)'!$A31,'overall city offline'!$B$2:$B$2047,'Overall city offline (analysis)'!Q$1)</f>
        <v>0.92795826933186298</v>
      </c>
      <c r="R31" s="6">
        <f>SUMIFS('overall city offline'!$C$2:$C$2047,'overall city offline'!$A$2:$A$2047,'Overall city offline (analysis)'!$A31,'overall city offline'!$B$2:$B$2047,'Overall city offline (analysis)'!R$1)</f>
        <v>0.90093073684789404</v>
      </c>
      <c r="S31" s="6">
        <f>SUMIFS('overall city offline'!$C$2:$C$2047,'overall city offline'!$A$2:$A$2047,'Overall city offline (analysis)'!$A31,'overall city offline'!$B$2:$B$2047,'Overall city offline (analysis)'!S$1)</f>
        <v>0.54009316086036097</v>
      </c>
      <c r="T31" s="6">
        <f>SUMIFS('overall city offline'!$C$2:$C$2047,'overall city offline'!$A$2:$A$2047,'Overall city offline (analysis)'!$A31,'overall city offline'!$B$2:$B$2047,'Overall city offline (analysis)'!T$1)</f>
        <v>0.66410021456762702</v>
      </c>
      <c r="U31" s="6">
        <f>SUMIFS('overall city offline'!$C$2:$C$2047,'overall city offline'!$A$2:$A$2047,'Overall city offline (analysis)'!$A31,'overall city offline'!$B$2:$B$2047,'Overall city offline (analysis)'!U$1)</f>
        <v>0.80241235003473699</v>
      </c>
      <c r="V31" s="6">
        <f>SUMIFS('overall city offline'!$C$2:$C$2047,'overall city offline'!$A$2:$A$2047,'Overall city offline (analysis)'!$A31,'overall city offline'!$B$2:$B$2047,'Overall city offline (analysis)'!V$1)</f>
        <v>0.72785382220745398</v>
      </c>
      <c r="W31" s="6">
        <f>SUMIFS('overall city offline'!$C$2:$C$2047,'overall city offline'!$A$2:$A$2047,'Overall city offline (analysis)'!$A31,'overall city offline'!$B$2:$B$2047,'Overall city offline (analysis)'!W$1)</f>
        <v>0.92264277793938898</v>
      </c>
      <c r="X31" s="6">
        <f>SUMIFS('overall city offline'!$C$2:$C$2047,'overall city offline'!$A$2:$A$2047,'Overall city offline (analysis)'!$A31,'overall city offline'!$B$2:$B$2047,'Overall city offline (analysis)'!X$1)</f>
        <v>0.92126308971048498</v>
      </c>
      <c r="Y31" s="6">
        <f>SUMIFS('overall city offline'!$C$2:$C$2047,'overall city offline'!$A$2:$A$2047,'Overall city offline (analysis)'!$A31,'overall city offline'!$B$2:$B$2047,'Overall city offline (analysis)'!Y$1)</f>
        <v>0.98232293689386596</v>
      </c>
      <c r="Z31" s="6">
        <f>SUMIFS('overall city offline'!$C$2:$C$2047,'overall city offline'!$A$2:$A$2047,'Overall city offline (analysis)'!$A31,'overall city offline'!$B$2:$B$2047,'Overall city offline (analysis)'!Z$1)</f>
        <v>0.78126654066760604</v>
      </c>
      <c r="AA31" s="6">
        <f>SUMIFS('overall city offline'!$C$2:$C$2047,'overall city offline'!$A$2:$A$2047,'Overall city offline (analysis)'!$A31,'overall city offline'!$B$2:$B$2047,'Overall city offline (analysis)'!AA$1)</f>
        <v>1.06774981648298</v>
      </c>
      <c r="AB31" s="6">
        <f>SUMIFS('overall city offline'!$C$2:$C$2047,'overall city offline'!$A$2:$A$2047,'Overall city offline (analysis)'!$A31,'overall city offline'!$B$2:$B$2047,'Overall city offline (analysis)'!AB$1)</f>
        <v>0.61633784780840795</v>
      </c>
      <c r="AC31" s="6">
        <f>SUMIFS('overall city offline'!$C$2:$C$2047,'overall city offline'!$A$2:$A$2047,'Overall city offline (analysis)'!$A31,'overall city offline'!$B$2:$B$2047,'Overall city offline (analysis)'!AC$1)</f>
        <v>0.62824165678694399</v>
      </c>
      <c r="AD31" s="6">
        <f>SUMIFS('overall city offline'!$C$2:$C$2047,'overall city offline'!$A$2:$A$2047,'Overall city offline (analysis)'!$A31,'overall city offline'!$B$2:$B$2047,'Overall city offline (analysis)'!AD$1)</f>
        <v>0.767620271439862</v>
      </c>
      <c r="AE31" s="6">
        <f>SUMIFS('overall city offline'!$C$2:$C$2047,'overall city offline'!$A$2:$A$2047,'Overall city offline (analysis)'!$A31,'overall city offline'!$B$2:$B$2047,'Overall city offline (analysis)'!AE$1)</f>
        <v>0.91200287775258304</v>
      </c>
      <c r="AF31" s="6">
        <f>SUMIFS('overall city offline'!$C$2:$C$2047,'overall city offline'!$A$2:$A$2047,'Overall city offline (analysis)'!$A31,'overall city offline'!$B$2:$B$2047,'Overall city offline (analysis)'!AF$1)</f>
        <v>1.0191833409990401</v>
      </c>
      <c r="AG31" s="6">
        <f>SUMIFS('overall city offline'!$C$2:$C$2047,'overall city offline'!$A$2:$A$2047,'Overall city offline (analysis)'!$A31,'overall city offline'!$B$2:$B$2047,'Overall city offline (analysis)'!AG$1)</f>
        <v>1.0050941884422899</v>
      </c>
      <c r="AH31" s="6">
        <f>SUMIFS('overall city offline'!$C$2:$C$2047,'overall city offline'!$A$2:$A$2047,'Overall city offline (analysis)'!$A31,'overall city offline'!$B$2:$B$2047,'Overall city offline (analysis)'!AH$1)</f>
        <v>1.0499343424305601</v>
      </c>
      <c r="AI31" s="6">
        <f>SUMIFS('overall city offline'!$C$2:$C$2047,'overall city offline'!$A$2:$A$2047,'Overall city offline (analysis)'!$A31,'overall city offline'!$B$2:$B$2047,'Overall city offline (analysis)'!AI$1)</f>
        <v>1.0359621210526999</v>
      </c>
      <c r="AJ31" s="6">
        <f>SUMIFS('overall city offline'!$C$2:$C$2047,'overall city offline'!$A$2:$A$2047,'Overall city offline (analysis)'!$A31,'overall city offline'!$B$2:$B$2047,'Overall city offline (analysis)'!AJ$1)</f>
        <v>1.00368520382329</v>
      </c>
      <c r="AN31" t="s">
        <v>35</v>
      </c>
      <c r="AO31" s="6">
        <v>1.04526232026385</v>
      </c>
    </row>
    <row r="32" spans="1:41" x14ac:dyDescent="0.3">
      <c r="A32" t="s">
        <v>37</v>
      </c>
      <c r="B32" t="str">
        <f>VLOOKUP(A32,OVERVIEW!$A$2:$D$63,3,FALSE)</f>
        <v>Strong</v>
      </c>
      <c r="C32" t="s">
        <v>146</v>
      </c>
      <c r="D32" s="6">
        <f>SUMIFS('overall city offline'!$C$2:$C$2047,'overall city offline'!$A$2:$A$2047,'Overall city offline (analysis)'!$A32,'overall city offline'!$B$2:$B$2047,'Overall city offline (analysis)'!D$1)</f>
        <v>0.80721045089771903</v>
      </c>
      <c r="E32" s="6">
        <f>SUMIFS('overall city offline'!$C$2:$C$2047,'overall city offline'!$A$2:$A$2047,'Overall city offline (analysis)'!$A32,'overall city offline'!$B$2:$B$2047,'Overall city offline (analysis)'!E$1)</f>
        <v>0.84973499743303404</v>
      </c>
      <c r="F32" s="6">
        <f>SUMIFS('overall city offline'!$C$2:$C$2047,'overall city offline'!$A$2:$A$2047,'Overall city offline (analysis)'!$A32,'overall city offline'!$B$2:$B$2047,'Overall city offline (analysis)'!F$1)</f>
        <v>1.02250341369835</v>
      </c>
      <c r="G32" s="6">
        <f>SUMIFS('overall city offline'!$C$2:$C$2047,'overall city offline'!$A$2:$A$2047,'Overall city offline (analysis)'!$A32,'overall city offline'!$B$2:$B$2047,'Overall city offline (analysis)'!G$1)</f>
        <v>0.98335908640779202</v>
      </c>
      <c r="H32" s="6">
        <f>SUMIFS('overall city offline'!$C$2:$C$2047,'overall city offline'!$A$2:$A$2047,'Overall city offline (analysis)'!$A32,'overall city offline'!$B$2:$B$2047,'Overall city offline (analysis)'!H$1)</f>
        <v>1.0100288809577</v>
      </c>
      <c r="I32" s="6">
        <f>SUMIFS('overall city offline'!$C$2:$C$2047,'overall city offline'!$A$2:$A$2047,'Overall city offline (analysis)'!$A32,'overall city offline'!$B$2:$B$2047,'Overall city offline (analysis)'!I$1)</f>
        <v>0.97302006433888</v>
      </c>
      <c r="J32" s="6">
        <f>SUMIFS('overall city offline'!$C$2:$C$2047,'overall city offline'!$A$2:$A$2047,'Overall city offline (analysis)'!$A32,'overall city offline'!$B$2:$B$2047,'Overall city offline (analysis)'!J$1)</f>
        <v>0.98733238689914604</v>
      </c>
      <c r="K32" s="6">
        <f>SUMIFS('overall city offline'!$C$2:$C$2047,'overall city offline'!$A$2:$A$2047,'Overall city offline (analysis)'!$A32,'overall city offline'!$B$2:$B$2047,'Overall city offline (analysis)'!K$1)</f>
        <v>0.99750735796350198</v>
      </c>
      <c r="L32" s="6">
        <f>SUMIFS('overall city offline'!$C$2:$C$2047,'overall city offline'!$A$2:$A$2047,'Overall city offline (analysis)'!$A32,'overall city offline'!$B$2:$B$2047,'Overall city offline (analysis)'!L$1)</f>
        <v>0.956463286612389</v>
      </c>
      <c r="M32" s="6">
        <f>SUMIFS('overall city offline'!$C$2:$C$2047,'overall city offline'!$A$2:$A$2047,'Overall city offline (analysis)'!$A32,'overall city offline'!$B$2:$B$2047,'Overall city offline (analysis)'!M$1)</f>
        <v>1.03070839777751</v>
      </c>
      <c r="N32" s="6">
        <f>SUMIFS('overall city offline'!$C$2:$C$2047,'overall city offline'!$A$2:$A$2047,'Overall city offline (analysis)'!$A32,'overall city offline'!$B$2:$B$2047,'Overall city offline (analysis)'!N$1)</f>
        <v>1.1013417744744201</v>
      </c>
      <c r="O32" s="6">
        <f>SUMIFS('overall city offline'!$C$2:$C$2047,'overall city offline'!$A$2:$A$2047,'Overall city offline (analysis)'!$A32,'overall city offline'!$B$2:$B$2047,'Overall city offline (analysis)'!O$1)</f>
        <v>1.2807899025395499</v>
      </c>
      <c r="P32" s="6">
        <f>SUMIFS('overall city offline'!$C$2:$C$2047,'overall city offline'!$A$2:$A$2047,'Overall city offline (analysis)'!$A32,'overall city offline'!$B$2:$B$2047,'Overall city offline (analysis)'!P$1)</f>
        <v>0.88052787785361297</v>
      </c>
      <c r="Q32" s="6">
        <f>SUMIFS('overall city offline'!$C$2:$C$2047,'overall city offline'!$A$2:$A$2047,'Overall city offline (analysis)'!$A32,'overall city offline'!$B$2:$B$2047,'Overall city offline (analysis)'!Q$1)</f>
        <v>0.91835489735533005</v>
      </c>
      <c r="R32" s="6">
        <f>SUMIFS('overall city offline'!$C$2:$C$2047,'overall city offline'!$A$2:$A$2047,'Overall city offline (analysis)'!$A32,'overall city offline'!$B$2:$B$2047,'Overall city offline (analysis)'!R$1)</f>
        <v>0.83251550383790796</v>
      </c>
      <c r="S32" s="6">
        <f>SUMIFS('overall city offline'!$C$2:$C$2047,'overall city offline'!$A$2:$A$2047,'Overall city offline (analysis)'!$A32,'overall city offline'!$B$2:$B$2047,'Overall city offline (analysis)'!S$1)</f>
        <v>0.49374654147252001</v>
      </c>
      <c r="T32" s="6">
        <f>SUMIFS('overall city offline'!$C$2:$C$2047,'overall city offline'!$A$2:$A$2047,'Overall city offline (analysis)'!$A32,'overall city offline'!$B$2:$B$2047,'Overall city offline (analysis)'!T$1)</f>
        <v>0.59486955045310996</v>
      </c>
      <c r="U32" s="6">
        <f>SUMIFS('overall city offline'!$C$2:$C$2047,'overall city offline'!$A$2:$A$2047,'Overall city offline (analysis)'!$A32,'overall city offline'!$B$2:$B$2047,'Overall city offline (analysis)'!U$1)</f>
        <v>0.73198505786086998</v>
      </c>
      <c r="V32" s="6">
        <f>SUMIFS('overall city offline'!$C$2:$C$2047,'overall city offline'!$A$2:$A$2047,'Overall city offline (analysis)'!$A32,'overall city offline'!$B$2:$B$2047,'Overall city offline (analysis)'!V$1)</f>
        <v>0.93983903569309002</v>
      </c>
      <c r="W32" s="6">
        <f>SUMIFS('overall city offline'!$C$2:$C$2047,'overall city offline'!$A$2:$A$2047,'Overall city offline (analysis)'!$A32,'overall city offline'!$B$2:$B$2047,'Overall city offline (analysis)'!W$1)</f>
        <v>1.05364054563244</v>
      </c>
      <c r="X32" s="6">
        <f>SUMIFS('overall city offline'!$C$2:$C$2047,'overall city offline'!$A$2:$A$2047,'Overall city offline (analysis)'!$A32,'overall city offline'!$B$2:$B$2047,'Overall city offline (analysis)'!X$1)</f>
        <v>0.97362206885248603</v>
      </c>
      <c r="Y32" s="6">
        <f>SUMIFS('overall city offline'!$C$2:$C$2047,'overall city offline'!$A$2:$A$2047,'Overall city offline (analysis)'!$A32,'overall city offline'!$B$2:$B$2047,'Overall city offline (analysis)'!Y$1)</f>
        <v>0.96104157479992602</v>
      </c>
      <c r="Z32" s="6">
        <f>SUMIFS('overall city offline'!$C$2:$C$2047,'overall city offline'!$A$2:$A$2047,'Overall city offline (analysis)'!$A32,'overall city offline'!$B$2:$B$2047,'Overall city offline (analysis)'!Z$1)</f>
        <v>0.75316449364805205</v>
      </c>
      <c r="AA32" s="6">
        <f>SUMIFS('overall city offline'!$C$2:$C$2047,'overall city offline'!$A$2:$A$2047,'Overall city offline (analysis)'!$A32,'overall city offline'!$B$2:$B$2047,'Overall city offline (analysis)'!AA$1)</f>
        <v>1.27853980855572</v>
      </c>
      <c r="AB32" s="6">
        <f>SUMIFS('overall city offline'!$C$2:$C$2047,'overall city offline'!$A$2:$A$2047,'Overall city offline (analysis)'!$A32,'overall city offline'!$B$2:$B$2047,'Overall city offline (analysis)'!AB$1)</f>
        <v>0.59416350792783401</v>
      </c>
      <c r="AC32" s="6">
        <f>SUMIFS('overall city offline'!$C$2:$C$2047,'overall city offline'!$A$2:$A$2047,'Overall city offline (analysis)'!$A32,'overall city offline'!$B$2:$B$2047,'Overall city offline (analysis)'!AC$1)</f>
        <v>0.60659427653394704</v>
      </c>
      <c r="AD32" s="6">
        <f>SUMIFS('overall city offline'!$C$2:$C$2047,'overall city offline'!$A$2:$A$2047,'Overall city offline (analysis)'!$A32,'overall city offline'!$B$2:$B$2047,'Overall city offline (analysis)'!AD$1)</f>
        <v>0.74550305710071796</v>
      </c>
      <c r="AE32" s="6">
        <f>SUMIFS('overall city offline'!$C$2:$C$2047,'overall city offline'!$A$2:$A$2047,'Overall city offline (analysis)'!$A32,'overall city offline'!$B$2:$B$2047,'Overall city offline (analysis)'!AE$1)</f>
        <v>0.95451651480017397</v>
      </c>
      <c r="AF32" s="6">
        <f>SUMIFS('overall city offline'!$C$2:$C$2047,'overall city offline'!$A$2:$A$2047,'Overall city offline (analysis)'!$A32,'overall city offline'!$B$2:$B$2047,'Overall city offline (analysis)'!AF$1)</f>
        <v>1.09870690442243</v>
      </c>
      <c r="AG32" s="6">
        <f>SUMIFS('overall city offline'!$C$2:$C$2047,'overall city offline'!$A$2:$A$2047,'Overall city offline (analysis)'!$A32,'overall city offline'!$B$2:$B$2047,'Overall city offline (analysis)'!AG$1)</f>
        <v>1.09922215306383</v>
      </c>
      <c r="AH32" s="6">
        <f>SUMIFS('overall city offline'!$C$2:$C$2047,'overall city offline'!$A$2:$A$2047,'Overall city offline (analysis)'!$A32,'overall city offline'!$B$2:$B$2047,'Overall city offline (analysis)'!AH$1)</f>
        <v>1.1805337946219201</v>
      </c>
      <c r="AI32" s="6">
        <f>SUMIFS('overall city offline'!$C$2:$C$2047,'overall city offline'!$A$2:$A$2047,'Overall city offline (analysis)'!$A32,'overall city offline'!$B$2:$B$2047,'Overall city offline (analysis)'!AI$1)</f>
        <v>1.19622982674361</v>
      </c>
      <c r="AJ32" s="6">
        <f>SUMIFS('overall city offline'!$C$2:$C$2047,'overall city offline'!$A$2:$A$2047,'Overall city offline (analysis)'!$A32,'overall city offline'!$B$2:$B$2047,'Overall city offline (analysis)'!AJ$1)</f>
        <v>1.1363228935629199</v>
      </c>
      <c r="AN32" t="s">
        <v>12</v>
      </c>
      <c r="AO32" s="6">
        <v>1.04106081329342</v>
      </c>
    </row>
    <row r="33" spans="1:41" x14ac:dyDescent="0.3">
      <c r="A33" t="s">
        <v>38</v>
      </c>
      <c r="B33" t="str">
        <f>VLOOKUP(A33,OVERVIEW!$A$2:$D$63,3,FALSE)</f>
        <v>Strong</v>
      </c>
      <c r="C33" t="s">
        <v>135</v>
      </c>
      <c r="D33" s="6">
        <f>SUMIFS('overall city offline'!$C$2:$C$2047,'overall city offline'!$A$2:$A$2047,'Overall city offline (analysis)'!$A33,'overall city offline'!$B$2:$B$2047,'Overall city offline (analysis)'!D$1)</f>
        <v>0.88304342750532505</v>
      </c>
      <c r="E33" s="6">
        <f>SUMIFS('overall city offline'!$C$2:$C$2047,'overall city offline'!$A$2:$A$2047,'Overall city offline (analysis)'!$A33,'overall city offline'!$B$2:$B$2047,'Overall city offline (analysis)'!E$1)</f>
        <v>0.89302962889243998</v>
      </c>
      <c r="F33" s="6">
        <f>SUMIFS('overall city offline'!$C$2:$C$2047,'overall city offline'!$A$2:$A$2047,'Overall city offline (analysis)'!$A33,'overall city offline'!$B$2:$B$2047,'Overall city offline (analysis)'!F$1)</f>
        <v>1.0510759436071999</v>
      </c>
      <c r="G33" s="6">
        <f>SUMIFS('overall city offline'!$C$2:$C$2047,'overall city offline'!$A$2:$A$2047,'Overall city offline (analysis)'!$A33,'overall city offline'!$B$2:$B$2047,'Overall city offline (analysis)'!G$1)</f>
        <v>0.99270490372968501</v>
      </c>
      <c r="H33" s="6">
        <f>SUMIFS('overall city offline'!$C$2:$C$2047,'overall city offline'!$A$2:$A$2047,'Overall city offline (analysis)'!$A33,'overall city offline'!$B$2:$B$2047,'Overall city offline (analysis)'!H$1)</f>
        <v>1.03629580741665</v>
      </c>
      <c r="I33" s="6">
        <f>SUMIFS('overall city offline'!$C$2:$C$2047,'overall city offline'!$A$2:$A$2047,'Overall city offline (analysis)'!$A33,'overall city offline'!$B$2:$B$2047,'Overall city offline (analysis)'!I$1)</f>
        <v>1.0167321714565301</v>
      </c>
      <c r="J33" s="6">
        <f>SUMIFS('overall city offline'!$C$2:$C$2047,'overall city offline'!$A$2:$A$2047,'Overall city offline (analysis)'!$A33,'overall city offline'!$B$2:$B$2047,'Overall city offline (analysis)'!J$1)</f>
        <v>1.0285068828542001</v>
      </c>
      <c r="K33" s="6">
        <f>SUMIFS('overall city offline'!$C$2:$C$2047,'overall city offline'!$A$2:$A$2047,'Overall city offline (analysis)'!$A33,'overall city offline'!$B$2:$B$2047,'Overall city offline (analysis)'!K$1)</f>
        <v>0.98642935435239698</v>
      </c>
      <c r="L33" s="6">
        <f>SUMIFS('overall city offline'!$C$2:$C$2047,'overall city offline'!$A$2:$A$2047,'Overall city offline (analysis)'!$A33,'overall city offline'!$B$2:$B$2047,'Overall city offline (analysis)'!L$1)</f>
        <v>0.95938177829334803</v>
      </c>
      <c r="M33" s="6">
        <f>SUMIFS('overall city offline'!$C$2:$C$2047,'overall city offline'!$A$2:$A$2047,'Overall city offline (analysis)'!$A33,'overall city offline'!$B$2:$B$2047,'Overall city offline (analysis)'!M$1)</f>
        <v>1.0003834681256201</v>
      </c>
      <c r="N33" s="6">
        <f>SUMIFS('overall city offline'!$C$2:$C$2047,'overall city offline'!$A$2:$A$2047,'Overall city offline (analysis)'!$A33,'overall city offline'!$B$2:$B$2047,'Overall city offline (analysis)'!N$1)</f>
        <v>1.02210375915942</v>
      </c>
      <c r="O33" s="6">
        <f>SUMIFS('overall city offline'!$C$2:$C$2047,'overall city offline'!$A$2:$A$2047,'Overall city offline (analysis)'!$A33,'overall city offline'!$B$2:$B$2047,'Overall city offline (analysis)'!O$1)</f>
        <v>1.13031287460717</v>
      </c>
      <c r="P33" s="6">
        <f>SUMIFS('overall city offline'!$C$2:$C$2047,'overall city offline'!$A$2:$A$2047,'Overall city offline (analysis)'!$A33,'overall city offline'!$B$2:$B$2047,'Overall city offline (analysis)'!P$1)</f>
        <v>0.91108193088775002</v>
      </c>
      <c r="Q33" s="6">
        <f>SUMIFS('overall city offline'!$C$2:$C$2047,'overall city offline'!$A$2:$A$2047,'Overall city offline (analysis)'!$A33,'overall city offline'!$B$2:$B$2047,'Overall city offline (analysis)'!Q$1)</f>
        <v>0.92125237253521697</v>
      </c>
      <c r="R33" s="6">
        <f>SUMIFS('overall city offline'!$C$2:$C$2047,'overall city offline'!$A$2:$A$2047,'Overall city offline (analysis)'!$A33,'overall city offline'!$B$2:$B$2047,'Overall city offline (analysis)'!R$1)</f>
        <v>0.86942167187122898</v>
      </c>
      <c r="S33" s="6">
        <f>SUMIFS('overall city offline'!$C$2:$C$2047,'overall city offline'!$A$2:$A$2047,'Overall city offline (analysis)'!$A33,'overall city offline'!$B$2:$B$2047,'Overall city offline (analysis)'!S$1)</f>
        <v>0.49321509004022401</v>
      </c>
      <c r="T33" s="6">
        <f>SUMIFS('overall city offline'!$C$2:$C$2047,'overall city offline'!$A$2:$A$2047,'Overall city offline (analysis)'!$A33,'overall city offline'!$B$2:$B$2047,'Overall city offline (analysis)'!T$1)</f>
        <v>0.60110284768301003</v>
      </c>
      <c r="U33" s="6">
        <f>SUMIFS('overall city offline'!$C$2:$C$2047,'overall city offline'!$A$2:$A$2047,'Overall city offline (analysis)'!$A33,'overall city offline'!$B$2:$B$2047,'Overall city offline (analysis)'!U$1)</f>
        <v>0.73042674289405995</v>
      </c>
      <c r="V33" s="6">
        <f>SUMIFS('overall city offline'!$C$2:$C$2047,'overall city offline'!$A$2:$A$2047,'Overall city offline (analysis)'!$A33,'overall city offline'!$B$2:$B$2047,'Overall city offline (analysis)'!V$1)</f>
        <v>0.89153042257515502</v>
      </c>
      <c r="W33" s="6">
        <f>SUMIFS('overall city offline'!$C$2:$C$2047,'overall city offline'!$A$2:$A$2047,'Overall city offline (analysis)'!$A33,'overall city offline'!$B$2:$B$2047,'Overall city offline (analysis)'!W$1)</f>
        <v>0.90766136380996798</v>
      </c>
      <c r="X33" s="6">
        <f>SUMIFS('overall city offline'!$C$2:$C$2047,'overall city offline'!$A$2:$A$2047,'Overall city offline (analysis)'!$A33,'overall city offline'!$B$2:$B$2047,'Overall city offline (analysis)'!X$1)</f>
        <v>0.90626125336570196</v>
      </c>
      <c r="Y33" s="6">
        <f>SUMIFS('overall city offline'!$C$2:$C$2047,'overall city offline'!$A$2:$A$2047,'Overall city offline (analysis)'!$A33,'overall city offline'!$B$2:$B$2047,'Overall city offline (analysis)'!Y$1)</f>
        <v>0.92797536600975306</v>
      </c>
      <c r="Z33" s="6">
        <f>SUMIFS('overall city offline'!$C$2:$C$2047,'overall city offline'!$A$2:$A$2047,'Overall city offline (analysis)'!$A33,'overall city offline'!$B$2:$B$2047,'Overall city offline (analysis)'!Z$1)</f>
        <v>0.69791177371075497</v>
      </c>
      <c r="AA33" s="6">
        <f>SUMIFS('overall city offline'!$C$2:$C$2047,'overall city offline'!$A$2:$A$2047,'Overall city offline (analysis)'!$A33,'overall city offline'!$B$2:$B$2047,'Overall city offline (analysis)'!AA$1)</f>
        <v>0.90505444497853305</v>
      </c>
      <c r="AB33" s="6">
        <f>SUMIFS('overall city offline'!$C$2:$C$2047,'overall city offline'!$A$2:$A$2047,'Overall city offline (analysis)'!$A33,'overall city offline'!$B$2:$B$2047,'Overall city offline (analysis)'!AB$1)</f>
        <v>0.56064666972561406</v>
      </c>
      <c r="AC33" s="6">
        <f>SUMIFS('overall city offline'!$C$2:$C$2047,'overall city offline'!$A$2:$A$2047,'Overall city offline (analysis)'!$A33,'overall city offline'!$B$2:$B$2047,'Overall city offline (analysis)'!AC$1)</f>
        <v>0.57084213113736104</v>
      </c>
      <c r="AD33" s="6">
        <f>SUMIFS('overall city offline'!$C$2:$C$2047,'overall city offline'!$A$2:$A$2047,'Overall city offline (analysis)'!$A33,'overall city offline'!$B$2:$B$2047,'Overall city offline (analysis)'!AD$1)</f>
        <v>0.69926960137486105</v>
      </c>
      <c r="AE33" s="6">
        <f>SUMIFS('overall city offline'!$C$2:$C$2047,'overall city offline'!$A$2:$A$2047,'Overall city offline (analysis)'!$A33,'overall city offline'!$B$2:$B$2047,'Overall city offline (analysis)'!AE$1)</f>
        <v>0.86231249894073403</v>
      </c>
      <c r="AF33" s="6">
        <f>SUMIFS('overall city offline'!$C$2:$C$2047,'overall city offline'!$A$2:$A$2047,'Overall city offline (analysis)'!$A33,'overall city offline'!$B$2:$B$2047,'Overall city offline (analysis)'!AF$1)</f>
        <v>0.97819275889290402</v>
      </c>
      <c r="AG33" s="6">
        <f>SUMIFS('overall city offline'!$C$2:$C$2047,'overall city offline'!$A$2:$A$2047,'Overall city offline (analysis)'!$A33,'overall city offline'!$B$2:$B$2047,'Overall city offline (analysis)'!AG$1)</f>
        <v>0.96856498094047405</v>
      </c>
      <c r="AH33" s="6">
        <f>SUMIFS('overall city offline'!$C$2:$C$2047,'overall city offline'!$A$2:$A$2047,'Overall city offline (analysis)'!$A33,'overall city offline'!$B$2:$B$2047,'Overall city offline (analysis)'!AH$1)</f>
        <v>1.01872871942487</v>
      </c>
      <c r="AI33" s="6">
        <f>SUMIFS('overall city offline'!$C$2:$C$2047,'overall city offline'!$A$2:$A$2047,'Overall city offline (analysis)'!$A33,'overall city offline'!$B$2:$B$2047,'Overall city offline (analysis)'!AI$1)</f>
        <v>0.98437683192403502</v>
      </c>
      <c r="AJ33" s="6">
        <f>SUMIFS('overall city offline'!$C$2:$C$2047,'overall city offline'!$A$2:$A$2047,'Overall city offline (analysis)'!$A33,'overall city offline'!$B$2:$B$2047,'Overall city offline (analysis)'!AJ$1)</f>
        <v>0.97373468817448805</v>
      </c>
      <c r="AN33" t="s">
        <v>17</v>
      </c>
      <c r="AO33" s="6">
        <v>1.03952821412029</v>
      </c>
    </row>
    <row r="34" spans="1:41" x14ac:dyDescent="0.3">
      <c r="A34" t="s">
        <v>39</v>
      </c>
      <c r="B34" t="str">
        <f>VLOOKUP(A34,OVERVIEW!$A$2:$D$63,3,FALSE)</f>
        <v>Weak</v>
      </c>
      <c r="C34" t="s">
        <v>136</v>
      </c>
      <c r="D34" s="6">
        <f>SUMIFS('overall city offline'!$C$2:$C$2047,'overall city offline'!$A$2:$A$2047,'Overall city offline (analysis)'!$A34,'overall city offline'!$B$2:$B$2047,'Overall city offline (analysis)'!D$1)</f>
        <v>0.80631953614075902</v>
      </c>
      <c r="E34" s="6">
        <f>SUMIFS('overall city offline'!$C$2:$C$2047,'overall city offline'!$A$2:$A$2047,'Overall city offline (analysis)'!$A34,'overall city offline'!$B$2:$B$2047,'Overall city offline (analysis)'!E$1)</f>
        <v>0.84039462677473398</v>
      </c>
      <c r="F34" s="6">
        <f>SUMIFS('overall city offline'!$C$2:$C$2047,'overall city offline'!$A$2:$A$2047,'Overall city offline (analysis)'!$A34,'overall city offline'!$B$2:$B$2047,'Overall city offline (analysis)'!F$1)</f>
        <v>0.97155103528252595</v>
      </c>
      <c r="G34" s="6">
        <f>SUMIFS('overall city offline'!$C$2:$C$2047,'overall city offline'!$A$2:$A$2047,'Overall city offline (analysis)'!$A34,'overall city offline'!$B$2:$B$2047,'Overall city offline (analysis)'!G$1)</f>
        <v>0.97665959238200395</v>
      </c>
      <c r="H34" s="6">
        <f>SUMIFS('overall city offline'!$C$2:$C$2047,'overall city offline'!$A$2:$A$2047,'Overall city offline (analysis)'!$A34,'overall city offline'!$B$2:$B$2047,'Overall city offline (analysis)'!H$1)</f>
        <v>1.0290679236259599</v>
      </c>
      <c r="I34" s="6">
        <f>SUMIFS('overall city offline'!$C$2:$C$2047,'overall city offline'!$A$2:$A$2047,'Overall city offline (analysis)'!$A34,'overall city offline'!$B$2:$B$2047,'Overall city offline (analysis)'!I$1)</f>
        <v>1.0359853572722</v>
      </c>
      <c r="J34" s="6">
        <f>SUMIFS('overall city offline'!$C$2:$C$2047,'overall city offline'!$A$2:$A$2047,'Overall city offline (analysis)'!$A34,'overall city offline'!$B$2:$B$2047,'Overall city offline (analysis)'!J$1)</f>
        <v>1.08284290766578</v>
      </c>
      <c r="K34" s="6">
        <f>SUMIFS('overall city offline'!$C$2:$C$2047,'overall city offline'!$A$2:$A$2047,'Overall city offline (analysis)'!$A34,'overall city offline'!$B$2:$B$2047,'Overall city offline (analysis)'!K$1)</f>
        <v>1.1333806324434501</v>
      </c>
      <c r="L34" s="6">
        <f>SUMIFS('overall city offline'!$C$2:$C$2047,'overall city offline'!$A$2:$A$2047,'Overall city offline (analysis)'!$A34,'overall city offline'!$B$2:$B$2047,'Overall city offline (analysis)'!L$1)</f>
        <v>1.0666231439224201</v>
      </c>
      <c r="M34" s="6">
        <f>SUMIFS('overall city offline'!$C$2:$C$2047,'overall city offline'!$A$2:$A$2047,'Overall city offline (analysis)'!$A34,'overall city offline'!$B$2:$B$2047,'Overall city offline (analysis)'!M$1)</f>
        <v>1.0332719289149701</v>
      </c>
      <c r="N34" s="6">
        <f>SUMIFS('overall city offline'!$C$2:$C$2047,'overall city offline'!$A$2:$A$2047,'Overall city offline (analysis)'!$A34,'overall city offline'!$B$2:$B$2047,'Overall city offline (analysis)'!N$1)</f>
        <v>0.94943807808167502</v>
      </c>
      <c r="O34" s="6">
        <f>SUMIFS('overall city offline'!$C$2:$C$2047,'overall city offline'!$A$2:$A$2047,'Overall city offline (analysis)'!$A34,'overall city offline'!$B$2:$B$2047,'Overall city offline (analysis)'!O$1)</f>
        <v>1.07446523749352</v>
      </c>
      <c r="P34" s="6">
        <f>SUMIFS('overall city offline'!$C$2:$C$2047,'overall city offline'!$A$2:$A$2047,'Overall city offline (analysis)'!$A34,'overall city offline'!$B$2:$B$2047,'Overall city offline (analysis)'!P$1)</f>
        <v>0.87931313942325295</v>
      </c>
      <c r="Q34" s="6">
        <f>SUMIFS('overall city offline'!$C$2:$C$2047,'overall city offline'!$A$2:$A$2047,'Overall city offline (analysis)'!$A34,'overall city offline'!$B$2:$B$2047,'Overall city offline (analysis)'!Q$1)</f>
        <v>0.90451096248639096</v>
      </c>
      <c r="R34" s="6">
        <f>SUMIFS('overall city offline'!$C$2:$C$2047,'overall city offline'!$A$2:$A$2047,'Overall city offline (analysis)'!$A34,'overall city offline'!$B$2:$B$2047,'Overall city offline (analysis)'!R$1)</f>
        <v>0.78489307232463301</v>
      </c>
      <c r="S34" s="6">
        <f>SUMIFS('overall city offline'!$C$2:$C$2047,'overall city offline'!$A$2:$A$2047,'Overall city offline (analysis)'!$A34,'overall city offline'!$B$2:$B$2047,'Overall city offline (analysis)'!S$1)</f>
        <v>0.41369393678216598</v>
      </c>
      <c r="T34" s="6">
        <f>SUMIFS('overall city offline'!$C$2:$C$2047,'overall city offline'!$A$2:$A$2047,'Overall city offline (analysis)'!$A34,'overall city offline'!$B$2:$B$2047,'Overall city offline (analysis)'!T$1)</f>
        <v>0.53307795832137705</v>
      </c>
      <c r="U34" s="6">
        <f>SUMIFS('overall city offline'!$C$2:$C$2047,'overall city offline'!$A$2:$A$2047,'Overall city offline (analysis)'!$A34,'overall city offline'!$B$2:$B$2047,'Overall city offline (analysis)'!U$1)</f>
        <v>0.62513941756003699</v>
      </c>
      <c r="V34" s="6">
        <f>SUMIFS('overall city offline'!$C$2:$C$2047,'overall city offline'!$A$2:$A$2047,'Overall city offline (analysis)'!$A34,'overall city offline'!$B$2:$B$2047,'Overall city offline (analysis)'!V$1)</f>
        <v>0.75676556765465097</v>
      </c>
      <c r="W34" s="6">
        <f>SUMIFS('overall city offline'!$C$2:$C$2047,'overall city offline'!$A$2:$A$2047,'Overall city offline (analysis)'!$A34,'overall city offline'!$B$2:$B$2047,'Overall city offline (analysis)'!W$1)</f>
        <v>0.82249320256151504</v>
      </c>
      <c r="X34" s="6">
        <f>SUMIFS('overall city offline'!$C$2:$C$2047,'overall city offline'!$A$2:$A$2047,'Overall city offline (analysis)'!$A34,'overall city offline'!$B$2:$B$2047,'Overall city offline (analysis)'!X$1)</f>
        <v>0.82789196043466495</v>
      </c>
      <c r="Y34" s="6">
        <f>SUMIFS('overall city offline'!$C$2:$C$2047,'overall city offline'!$A$2:$A$2047,'Overall city offline (analysis)'!$A34,'overall city offline'!$B$2:$B$2047,'Overall city offline (analysis)'!Y$1)</f>
        <v>0.79767764171733402</v>
      </c>
      <c r="Z34" s="6">
        <f>SUMIFS('overall city offline'!$C$2:$C$2047,'overall city offline'!$A$2:$A$2047,'Overall city offline (analysis)'!$A34,'overall city offline'!$B$2:$B$2047,'Overall city offline (analysis)'!Z$1)</f>
        <v>0.58431572101328499</v>
      </c>
      <c r="AA34" s="6">
        <f>SUMIFS('overall city offline'!$C$2:$C$2047,'overall city offline'!$A$2:$A$2047,'Overall city offline (analysis)'!$A34,'overall city offline'!$B$2:$B$2047,'Overall city offline (analysis)'!AA$1)</f>
        <v>0.71915178759688603</v>
      </c>
      <c r="AB34" s="6">
        <f>SUMIFS('overall city offline'!$C$2:$C$2047,'overall city offline'!$A$2:$A$2047,'Overall city offline (analysis)'!$A34,'overall city offline'!$B$2:$B$2047,'Overall city offline (analysis)'!AB$1)</f>
        <v>0.492177999109013</v>
      </c>
      <c r="AC34" s="6">
        <f>SUMIFS('overall city offline'!$C$2:$C$2047,'overall city offline'!$A$2:$A$2047,'Overall city offline (analysis)'!$A34,'overall city offline'!$B$2:$B$2047,'Overall city offline (analysis)'!AC$1)</f>
        <v>0.49279109552936801</v>
      </c>
      <c r="AD34" s="6">
        <f>SUMIFS('overall city offline'!$C$2:$C$2047,'overall city offline'!$A$2:$A$2047,'Overall city offline (analysis)'!$A34,'overall city offline'!$B$2:$B$2047,'Overall city offline (analysis)'!AD$1)</f>
        <v>0.60669653057753903</v>
      </c>
      <c r="AE34" s="6">
        <f>SUMIFS('overall city offline'!$C$2:$C$2047,'overall city offline'!$A$2:$A$2047,'Overall city offline (analysis)'!$A34,'overall city offline'!$B$2:$B$2047,'Overall city offline (analysis)'!AE$1)</f>
        <v>0.70573369018390997</v>
      </c>
      <c r="AF34" s="6">
        <f>SUMIFS('overall city offline'!$C$2:$C$2047,'overall city offline'!$A$2:$A$2047,'Overall city offline (analysis)'!$A34,'overall city offline'!$B$2:$B$2047,'Overall city offline (analysis)'!AF$1)</f>
        <v>0.81153543208263001</v>
      </c>
      <c r="AG34" s="6">
        <f>SUMIFS('overall city offline'!$C$2:$C$2047,'overall city offline'!$A$2:$A$2047,'Overall city offline (analysis)'!$A34,'overall city offline'!$B$2:$B$2047,'Overall city offline (analysis)'!AG$1)</f>
        <v>0.80884884795027601</v>
      </c>
      <c r="AH34" s="6">
        <f>SUMIFS('overall city offline'!$C$2:$C$2047,'overall city offline'!$A$2:$A$2047,'Overall city offline (analysis)'!$A34,'overall city offline'!$B$2:$B$2047,'Overall city offline (analysis)'!AH$1)</f>
        <v>0.92265893341787197</v>
      </c>
      <c r="AI34" s="6">
        <f>SUMIFS('overall city offline'!$C$2:$C$2047,'overall city offline'!$A$2:$A$2047,'Overall city offline (analysis)'!$A34,'overall city offline'!$B$2:$B$2047,'Overall city offline (analysis)'!AI$1)</f>
        <v>1.0200668498962899</v>
      </c>
      <c r="AJ34" s="6">
        <f>SUMIFS('overall city offline'!$C$2:$C$2047,'overall city offline'!$A$2:$A$2047,'Overall city offline (analysis)'!$A34,'overall city offline'!$B$2:$B$2047,'Overall city offline (analysis)'!AJ$1)</f>
        <v>0.981084001684007</v>
      </c>
      <c r="AN34" t="s">
        <v>10</v>
      </c>
      <c r="AO34" s="6">
        <v>1.0391973612060601</v>
      </c>
    </row>
    <row r="35" spans="1:41" x14ac:dyDescent="0.3">
      <c r="A35" t="s">
        <v>40</v>
      </c>
      <c r="B35" t="str">
        <f>VLOOKUP(A35,OVERVIEW!$A$2:$D$63,3,FALSE)</f>
        <v>Strong</v>
      </c>
      <c r="C35" t="s">
        <v>135</v>
      </c>
      <c r="D35" s="6">
        <f>SUMIFS('overall city offline'!$C$2:$C$2047,'overall city offline'!$A$2:$A$2047,'Overall city offline (analysis)'!$A35,'overall city offline'!$B$2:$B$2047,'Overall city offline (analysis)'!D$1)</f>
        <v>0.85178196744345802</v>
      </c>
      <c r="E35" s="6">
        <f>SUMIFS('overall city offline'!$C$2:$C$2047,'overall city offline'!$A$2:$A$2047,'Overall city offline (analysis)'!$A35,'overall city offline'!$B$2:$B$2047,'Overall city offline (analysis)'!E$1)</f>
        <v>0.87871334465670603</v>
      </c>
      <c r="F35" s="6">
        <f>SUMIFS('overall city offline'!$C$2:$C$2047,'overall city offline'!$A$2:$A$2047,'Overall city offline (analysis)'!$A35,'overall city offline'!$B$2:$B$2047,'Overall city offline (analysis)'!F$1)</f>
        <v>1.0376489296628499</v>
      </c>
      <c r="G35" s="6">
        <f>SUMIFS('overall city offline'!$C$2:$C$2047,'overall city offline'!$A$2:$A$2047,'Overall city offline (analysis)'!$A35,'overall city offline'!$B$2:$B$2047,'Overall city offline (analysis)'!G$1)</f>
        <v>0.98510469360764796</v>
      </c>
      <c r="H35" s="6">
        <f>SUMIFS('overall city offline'!$C$2:$C$2047,'overall city offline'!$A$2:$A$2047,'Overall city offline (analysis)'!$A35,'overall city offline'!$B$2:$B$2047,'Overall city offline (analysis)'!H$1)</f>
        <v>1.02657417889058</v>
      </c>
      <c r="I35" s="6">
        <f>SUMIFS('overall city offline'!$C$2:$C$2047,'overall city offline'!$A$2:$A$2047,'Overall city offline (analysis)'!$A35,'overall city offline'!$B$2:$B$2047,'Overall city offline (analysis)'!I$1)</f>
        <v>0.98728541440583495</v>
      </c>
      <c r="J35" s="6">
        <f>SUMIFS('overall city offline'!$C$2:$C$2047,'overall city offline'!$A$2:$A$2047,'Overall city offline (analysis)'!$A35,'overall city offline'!$B$2:$B$2047,'Overall city offline (analysis)'!J$1)</f>
        <v>1.0086469059587999</v>
      </c>
      <c r="K35" s="6">
        <f>SUMIFS('overall city offline'!$C$2:$C$2047,'overall city offline'!$A$2:$A$2047,'Overall city offline (analysis)'!$A35,'overall city offline'!$B$2:$B$2047,'Overall city offline (analysis)'!K$1)</f>
        <v>1.01017270401157</v>
      </c>
      <c r="L35" s="6">
        <f>SUMIFS('overall city offline'!$C$2:$C$2047,'overall city offline'!$A$2:$A$2047,'Overall city offline (analysis)'!$A35,'overall city offline'!$B$2:$B$2047,'Overall city offline (analysis)'!L$1)</f>
        <v>0.95829223847796496</v>
      </c>
      <c r="M35" s="6">
        <f>SUMIFS('overall city offline'!$C$2:$C$2047,'overall city offline'!$A$2:$A$2047,'Overall city offline (analysis)'!$A35,'overall city offline'!$B$2:$B$2047,'Overall city offline (analysis)'!M$1)</f>
        <v>1.0074638030494001</v>
      </c>
      <c r="N35" s="6">
        <f>SUMIFS('overall city offline'!$C$2:$C$2047,'overall city offline'!$A$2:$A$2047,'Overall city offline (analysis)'!$A35,'overall city offline'!$B$2:$B$2047,'Overall city offline (analysis)'!N$1)</f>
        <v>1.0481721198854801</v>
      </c>
      <c r="O35" s="6">
        <f>SUMIFS('overall city offline'!$C$2:$C$2047,'overall city offline'!$A$2:$A$2047,'Overall city offline (analysis)'!$A35,'overall city offline'!$B$2:$B$2047,'Overall city offline (analysis)'!O$1)</f>
        <v>1.2001436999497199</v>
      </c>
      <c r="P35" s="6">
        <f>SUMIFS('overall city offline'!$C$2:$C$2047,'overall city offline'!$A$2:$A$2047,'Overall city offline (analysis)'!$A35,'overall city offline'!$B$2:$B$2047,'Overall city offline (analysis)'!P$1)</f>
        <v>0.91700203051423101</v>
      </c>
      <c r="Q35" s="6">
        <f>SUMIFS('overall city offline'!$C$2:$C$2047,'overall city offline'!$A$2:$A$2047,'Overall city offline (analysis)'!$A35,'overall city offline'!$B$2:$B$2047,'Overall city offline (analysis)'!Q$1)</f>
        <v>0.92681368752525795</v>
      </c>
      <c r="R35" s="6">
        <f>SUMIFS('overall city offline'!$C$2:$C$2047,'overall city offline'!$A$2:$A$2047,'Overall city offline (analysis)'!$A35,'overall city offline'!$B$2:$B$2047,'Overall city offline (analysis)'!R$1)</f>
        <v>0.87865566181061805</v>
      </c>
      <c r="S35" s="6">
        <f>SUMIFS('overall city offline'!$C$2:$C$2047,'overall city offline'!$A$2:$A$2047,'Overall city offline (analysis)'!$A35,'overall city offline'!$B$2:$B$2047,'Overall city offline (analysis)'!S$1)</f>
        <v>0.54582232863537805</v>
      </c>
      <c r="T35" s="6">
        <f>SUMIFS('overall city offline'!$C$2:$C$2047,'overall city offline'!$A$2:$A$2047,'Overall city offline (analysis)'!$A35,'overall city offline'!$B$2:$B$2047,'Overall city offline (analysis)'!T$1)</f>
        <v>0.66357256205765303</v>
      </c>
      <c r="U35" s="6">
        <f>SUMIFS('overall city offline'!$C$2:$C$2047,'overall city offline'!$A$2:$A$2047,'Overall city offline (analysis)'!$A35,'overall city offline'!$B$2:$B$2047,'Overall city offline (analysis)'!U$1)</f>
        <v>0.80356367888992097</v>
      </c>
      <c r="V35" s="6">
        <f>SUMIFS('overall city offline'!$C$2:$C$2047,'overall city offline'!$A$2:$A$2047,'Overall city offline (analysis)'!$A35,'overall city offline'!$B$2:$B$2047,'Overall city offline (analysis)'!V$1)</f>
        <v>0.96810551283305302</v>
      </c>
      <c r="W35" s="6">
        <f>SUMIFS('overall city offline'!$C$2:$C$2047,'overall city offline'!$A$2:$A$2047,'Overall city offline (analysis)'!$A35,'overall city offline'!$B$2:$B$2047,'Overall city offline (analysis)'!W$1)</f>
        <v>0.98057416754424398</v>
      </c>
      <c r="X35" s="6">
        <f>SUMIFS('overall city offline'!$C$2:$C$2047,'overall city offline'!$A$2:$A$2047,'Overall city offline (analysis)'!$A35,'overall city offline'!$B$2:$B$2047,'Overall city offline (analysis)'!X$1)</f>
        <v>0.95142538786991604</v>
      </c>
      <c r="Y35" s="6">
        <f>SUMIFS('overall city offline'!$C$2:$C$2047,'overall city offline'!$A$2:$A$2047,'Overall city offline (analysis)'!$A35,'overall city offline'!$B$2:$B$2047,'Overall city offline (analysis)'!Y$1)</f>
        <v>0.97942131790348397</v>
      </c>
      <c r="Z35" s="6">
        <f>SUMIFS('overall city offline'!$C$2:$C$2047,'overall city offline'!$A$2:$A$2047,'Overall city offline (analysis)'!$A35,'overall city offline'!$B$2:$B$2047,'Overall city offline (analysis)'!Z$1)</f>
        <v>0.76808667682485599</v>
      </c>
      <c r="AA35" s="6">
        <f>SUMIFS('overall city offline'!$C$2:$C$2047,'overall city offline'!$A$2:$A$2047,'Overall city offline (analysis)'!$A35,'overall city offline'!$B$2:$B$2047,'Overall city offline (analysis)'!AA$1)</f>
        <v>1.0716872240414499</v>
      </c>
      <c r="AB35" s="6">
        <f>SUMIFS('overall city offline'!$C$2:$C$2047,'overall city offline'!$A$2:$A$2047,'Overall city offline (analysis)'!$A35,'overall city offline'!$B$2:$B$2047,'Overall city offline (analysis)'!AB$1)</f>
        <v>0.62781934159568797</v>
      </c>
      <c r="AC35" s="6">
        <f>SUMIFS('overall city offline'!$C$2:$C$2047,'overall city offline'!$A$2:$A$2047,'Overall city offline (analysis)'!$A35,'overall city offline'!$B$2:$B$2047,'Overall city offline (analysis)'!AC$1)</f>
        <v>0.63970815171065898</v>
      </c>
      <c r="AD35" s="6">
        <f>SUMIFS('overall city offline'!$C$2:$C$2047,'overall city offline'!$A$2:$A$2047,'Overall city offline (analysis)'!$A35,'overall city offline'!$B$2:$B$2047,'Overall city offline (analysis)'!AD$1)</f>
        <v>0.78267667467421598</v>
      </c>
      <c r="AE35" s="6">
        <f>SUMIFS('overall city offline'!$C$2:$C$2047,'overall city offline'!$A$2:$A$2047,'Overall city offline (analysis)'!$A35,'overall city offline'!$B$2:$B$2047,'Overall city offline (analysis)'!AE$1)</f>
        <v>0.94954900350070204</v>
      </c>
      <c r="AF35" s="6">
        <f>SUMIFS('overall city offline'!$C$2:$C$2047,'overall city offline'!$A$2:$A$2047,'Overall city offline (analysis)'!$A35,'overall city offline'!$B$2:$B$2047,'Overall city offline (analysis)'!AF$1)</f>
        <v>1.0573982011348799</v>
      </c>
      <c r="AG35" s="6">
        <f>SUMIFS('overall city offline'!$C$2:$C$2047,'overall city offline'!$A$2:$A$2047,'Overall city offline (analysis)'!$A35,'overall city offline'!$B$2:$B$2047,'Overall city offline (analysis)'!AG$1)</f>
        <v>1.0310519581371</v>
      </c>
      <c r="AH35" s="6">
        <f>SUMIFS('overall city offline'!$C$2:$C$2047,'overall city offline'!$A$2:$A$2047,'Overall city offline (analysis)'!$A35,'overall city offline'!$B$2:$B$2047,'Overall city offline (analysis)'!AH$1)</f>
        <v>1.0908738853419799</v>
      </c>
      <c r="AI35" s="6">
        <f>SUMIFS('overall city offline'!$C$2:$C$2047,'overall city offline'!$A$2:$A$2047,'Overall city offline (analysis)'!$A35,'overall city offline'!$B$2:$B$2047,'Overall city offline (analysis)'!AI$1)</f>
        <v>1.08065124461986</v>
      </c>
      <c r="AJ35" s="6">
        <f>SUMIFS('overall city offline'!$C$2:$C$2047,'overall city offline'!$A$2:$A$2047,'Overall city offline (analysis)'!$A35,'overall city offline'!$B$2:$B$2047,'Overall city offline (analysis)'!AJ$1)</f>
        <v>1.06327385363468</v>
      </c>
      <c r="AN35" t="s">
        <v>48</v>
      </c>
      <c r="AO35" s="6">
        <v>1.03869550529945</v>
      </c>
    </row>
    <row r="36" spans="1:41" x14ac:dyDescent="0.3">
      <c r="A36" t="s">
        <v>41</v>
      </c>
      <c r="B36" t="str">
        <f>VLOOKUP(A36,OVERVIEW!$A$2:$D$63,3,FALSE)</f>
        <v>Weak</v>
      </c>
      <c r="C36" t="s">
        <v>136</v>
      </c>
      <c r="D36" s="6">
        <f>SUMIFS('overall city offline'!$C$2:$C$2047,'overall city offline'!$A$2:$A$2047,'Overall city offline (analysis)'!$A36,'overall city offline'!$B$2:$B$2047,'Overall city offline (analysis)'!D$1)</f>
        <v>0.86957958652514</v>
      </c>
      <c r="E36" s="6">
        <f>SUMIFS('overall city offline'!$C$2:$C$2047,'overall city offline'!$A$2:$A$2047,'Overall city offline (analysis)'!$A36,'overall city offline'!$B$2:$B$2047,'Overall city offline (analysis)'!E$1)</f>
        <v>0.91949381385212103</v>
      </c>
      <c r="F36" s="6">
        <f>SUMIFS('overall city offline'!$C$2:$C$2047,'overall city offline'!$A$2:$A$2047,'Overall city offline (analysis)'!$A36,'overall city offline'!$B$2:$B$2047,'Overall city offline (analysis)'!F$1)</f>
        <v>1.0996683145959201</v>
      </c>
      <c r="G36" s="6">
        <f>SUMIFS('overall city offline'!$C$2:$C$2047,'overall city offline'!$A$2:$A$2047,'Overall city offline (analysis)'!$A36,'overall city offline'!$B$2:$B$2047,'Overall city offline (analysis)'!G$1)</f>
        <v>1.0057462561077899</v>
      </c>
      <c r="H36" s="6">
        <f>SUMIFS('overall city offline'!$C$2:$C$2047,'overall city offline'!$A$2:$A$2047,'Overall city offline (analysis)'!$A36,'overall city offline'!$B$2:$B$2047,'Overall city offline (analysis)'!H$1)</f>
        <v>1.0820012475286001</v>
      </c>
      <c r="I36" s="6">
        <f>SUMIFS('overall city offline'!$C$2:$C$2047,'overall city offline'!$A$2:$A$2047,'Overall city offline (analysis)'!$A36,'overall city offline'!$B$2:$B$2047,'Overall city offline (analysis)'!I$1)</f>
        <v>1.0096356203066299</v>
      </c>
      <c r="J36" s="6">
        <f>SUMIFS('overall city offline'!$C$2:$C$2047,'overall city offline'!$A$2:$A$2047,'Overall city offline (analysis)'!$A36,'overall city offline'!$B$2:$B$2047,'Overall city offline (analysis)'!J$1)</f>
        <v>1.00100672908693</v>
      </c>
      <c r="K36" s="6">
        <f>SUMIFS('overall city offline'!$C$2:$C$2047,'overall city offline'!$A$2:$A$2047,'Overall city offline (analysis)'!$A36,'overall city offline'!$B$2:$B$2047,'Overall city offline (analysis)'!K$1)</f>
        <v>1.0039080910256699</v>
      </c>
      <c r="L36" s="6">
        <f>SUMIFS('overall city offline'!$C$2:$C$2047,'overall city offline'!$A$2:$A$2047,'Overall city offline (analysis)'!$A36,'overall city offline'!$B$2:$B$2047,'Overall city offline (analysis)'!L$1)</f>
        <v>0.94862424211643903</v>
      </c>
      <c r="M36" s="6">
        <f>SUMIFS('overall city offline'!$C$2:$C$2047,'overall city offline'!$A$2:$A$2047,'Overall city offline (analysis)'!$A36,'overall city offline'!$B$2:$B$2047,'Overall city offline (analysis)'!M$1)</f>
        <v>0.982309087455566</v>
      </c>
      <c r="N36" s="6">
        <f>SUMIFS('overall city offline'!$C$2:$C$2047,'overall city offline'!$A$2:$A$2047,'Overall city offline (analysis)'!$A36,'overall city offline'!$B$2:$B$2047,'Overall city offline (analysis)'!N$1)</f>
        <v>1.0027363242946501</v>
      </c>
      <c r="O36" s="6">
        <f>SUMIFS('overall city offline'!$C$2:$C$2047,'overall city offline'!$A$2:$A$2047,'Overall city offline (analysis)'!$A36,'overall city offline'!$B$2:$B$2047,'Overall city offline (analysis)'!O$1)</f>
        <v>1.07529068710455</v>
      </c>
      <c r="P36" s="6">
        <f>SUMIFS('overall city offline'!$C$2:$C$2047,'overall city offline'!$A$2:$A$2047,'Overall city offline (analysis)'!$A36,'overall city offline'!$B$2:$B$2047,'Overall city offline (analysis)'!P$1)</f>
        <v>0.93206525407160701</v>
      </c>
      <c r="Q36" s="6">
        <f>SUMIFS('overall city offline'!$C$2:$C$2047,'overall city offline'!$A$2:$A$2047,'Overall city offline (analysis)'!$A36,'overall city offline'!$B$2:$B$2047,'Overall city offline (analysis)'!Q$1)</f>
        <v>0.90974928830392698</v>
      </c>
      <c r="R36" s="6">
        <f>SUMIFS('overall city offline'!$C$2:$C$2047,'overall city offline'!$A$2:$A$2047,'Overall city offline (analysis)'!$A36,'overall city offline'!$B$2:$B$2047,'Overall city offline (analysis)'!R$1)</f>
        <v>0.891247520419712</v>
      </c>
      <c r="S36" s="6">
        <f>SUMIFS('overall city offline'!$C$2:$C$2047,'overall city offline'!$A$2:$A$2047,'Overall city offline (analysis)'!$A36,'overall city offline'!$B$2:$B$2047,'Overall city offline (analysis)'!S$1)</f>
        <v>0.58687555196517804</v>
      </c>
      <c r="T36" s="6">
        <f>SUMIFS('overall city offline'!$C$2:$C$2047,'overall city offline'!$A$2:$A$2047,'Overall city offline (analysis)'!$A36,'overall city offline'!$B$2:$B$2047,'Overall city offline (analysis)'!T$1)</f>
        <v>0.72599916016474297</v>
      </c>
      <c r="U36" s="6">
        <f>SUMIFS('overall city offline'!$C$2:$C$2047,'overall city offline'!$A$2:$A$2047,'Overall city offline (analysis)'!$A36,'overall city offline'!$B$2:$B$2047,'Overall city offline (analysis)'!U$1)</f>
        <v>0.89574001240791101</v>
      </c>
      <c r="V36" s="6">
        <f>SUMIFS('overall city offline'!$C$2:$C$2047,'overall city offline'!$A$2:$A$2047,'Overall city offline (analysis)'!$A36,'overall city offline'!$B$2:$B$2047,'Overall city offline (analysis)'!V$1)</f>
        <v>0.99524549363876502</v>
      </c>
      <c r="W36" s="6">
        <f>SUMIFS('overall city offline'!$C$2:$C$2047,'overall city offline'!$A$2:$A$2047,'Overall city offline (analysis)'!$A36,'overall city offline'!$B$2:$B$2047,'Overall city offline (analysis)'!W$1)</f>
        <v>0.989428311029523</v>
      </c>
      <c r="X36" s="6">
        <f>SUMIFS('overall city offline'!$C$2:$C$2047,'overall city offline'!$A$2:$A$2047,'Overall city offline (analysis)'!$A36,'overall city offline'!$B$2:$B$2047,'Overall city offline (analysis)'!X$1)</f>
        <v>0.97316483825099598</v>
      </c>
      <c r="Y36" s="6">
        <f>SUMIFS('overall city offline'!$C$2:$C$2047,'overall city offline'!$A$2:$A$2047,'Overall city offline (analysis)'!$A36,'overall city offline'!$B$2:$B$2047,'Overall city offline (analysis)'!Y$1)</f>
        <v>1.0171340098036501</v>
      </c>
      <c r="Z36" s="6">
        <f>SUMIFS('overall city offline'!$C$2:$C$2047,'overall city offline'!$A$2:$A$2047,'Overall city offline (analysis)'!$A36,'overall city offline'!$B$2:$B$2047,'Overall city offline (analysis)'!Z$1)</f>
        <v>0.81923784949794598</v>
      </c>
      <c r="AA36" s="6">
        <f>SUMIFS('overall city offline'!$C$2:$C$2047,'overall city offline'!$A$2:$A$2047,'Overall city offline (analysis)'!$A36,'overall city offline'!$B$2:$B$2047,'Overall city offline (analysis)'!AA$1)</f>
        <v>1.0624748964394199</v>
      </c>
      <c r="AB36" s="6">
        <f>SUMIFS('overall city offline'!$C$2:$C$2047,'overall city offline'!$A$2:$A$2047,'Overall city offline (analysis)'!$A36,'overall city offline'!$B$2:$B$2047,'Overall city offline (analysis)'!AB$1)</f>
        <v>0.66412101034726301</v>
      </c>
      <c r="AC36" s="6">
        <f>SUMIFS('overall city offline'!$C$2:$C$2047,'overall city offline'!$A$2:$A$2047,'Overall city offline (analysis)'!$A36,'overall city offline'!$B$2:$B$2047,'Overall city offline (analysis)'!AC$1)</f>
        <v>0.69750447986127895</v>
      </c>
      <c r="AD36" s="6">
        <f>SUMIFS('overall city offline'!$C$2:$C$2047,'overall city offline'!$A$2:$A$2047,'Overall city offline (analysis)'!$A36,'overall city offline'!$B$2:$B$2047,'Overall city offline (analysis)'!AD$1)</f>
        <v>0.83801584420538</v>
      </c>
      <c r="AE36" s="6">
        <f>SUMIFS('overall city offline'!$C$2:$C$2047,'overall city offline'!$A$2:$A$2047,'Overall city offline (analysis)'!$A36,'overall city offline'!$B$2:$B$2047,'Overall city offline (analysis)'!AE$1)</f>
        <v>0.97968795270700104</v>
      </c>
      <c r="AF36" s="6">
        <f>SUMIFS('overall city offline'!$C$2:$C$2047,'overall city offline'!$A$2:$A$2047,'Overall city offline (analysis)'!$A36,'overall city offline'!$B$2:$B$2047,'Overall city offline (analysis)'!AF$1)</f>
        <v>1.0596465295316899</v>
      </c>
      <c r="AG36" s="6">
        <f>SUMIFS('overall city offline'!$C$2:$C$2047,'overall city offline'!$A$2:$A$2047,'Overall city offline (analysis)'!$A36,'overall city offline'!$B$2:$B$2047,'Overall city offline (analysis)'!AG$1)</f>
        <v>1.02686576924619</v>
      </c>
      <c r="AH36" s="6">
        <f>SUMIFS('overall city offline'!$C$2:$C$2047,'overall city offline'!$A$2:$A$2047,'Overall city offline (analysis)'!$A36,'overall city offline'!$B$2:$B$2047,'Overall city offline (analysis)'!AH$1)</f>
        <v>1.07087955853608</v>
      </c>
      <c r="AI36" s="6">
        <f>SUMIFS('overall city offline'!$C$2:$C$2047,'overall city offline'!$A$2:$A$2047,'Overall city offline (analysis)'!$A36,'overall city offline'!$B$2:$B$2047,'Overall city offline (analysis)'!AI$1)</f>
        <v>1.01361629581547</v>
      </c>
      <c r="AJ36" s="6">
        <f>SUMIFS('overall city offline'!$C$2:$C$2047,'overall city offline'!$A$2:$A$2047,'Overall city offline (analysis)'!$A36,'overall city offline'!$B$2:$B$2047,'Overall city offline (analysis)'!AJ$1)</f>
        <v>0.988433421605309</v>
      </c>
      <c r="AN36" t="s">
        <v>45</v>
      </c>
      <c r="AO36" s="6">
        <v>1.03759901484759</v>
      </c>
    </row>
    <row r="37" spans="1:41" x14ac:dyDescent="0.3">
      <c r="A37" t="s">
        <v>42</v>
      </c>
      <c r="B37" t="str">
        <f>VLOOKUP(A37,OVERVIEW!$A$2:$D$63,3,FALSE)</f>
        <v>Weak</v>
      </c>
      <c r="C37" t="s">
        <v>147</v>
      </c>
      <c r="D37" s="6">
        <f>SUMIFS('overall city offline'!$C$2:$C$2047,'overall city offline'!$A$2:$A$2047,'Overall city offline (analysis)'!$A37,'overall city offline'!$B$2:$B$2047,'Overall city offline (analysis)'!D$1)</f>
        <v>0.847052796398858</v>
      </c>
      <c r="E37" s="6">
        <f>SUMIFS('overall city offline'!$C$2:$C$2047,'overall city offline'!$A$2:$A$2047,'Overall city offline (analysis)'!$A37,'overall city offline'!$B$2:$B$2047,'Overall city offline (analysis)'!E$1)</f>
        <v>0.84894230156281603</v>
      </c>
      <c r="F37" s="6">
        <f>SUMIFS('overall city offline'!$C$2:$C$2047,'overall city offline'!$A$2:$A$2047,'Overall city offline (analysis)'!$A37,'overall city offline'!$B$2:$B$2047,'Overall city offline (analysis)'!F$1)</f>
        <v>1.03326598584775</v>
      </c>
      <c r="G37" s="6">
        <f>SUMIFS('overall city offline'!$C$2:$C$2047,'overall city offline'!$A$2:$A$2047,'Overall city offline (analysis)'!$A37,'overall city offline'!$B$2:$B$2047,'Overall city offline (analysis)'!G$1)</f>
        <v>0.98248874144478004</v>
      </c>
      <c r="H37" s="6">
        <f>SUMIFS('overall city offline'!$C$2:$C$2047,'overall city offline'!$A$2:$A$2047,'Overall city offline (analysis)'!$A37,'overall city offline'!$B$2:$B$2047,'Overall city offline (analysis)'!H$1)</f>
        <v>1.02543254526937</v>
      </c>
      <c r="I37" s="6">
        <f>SUMIFS('overall city offline'!$C$2:$C$2047,'overall city offline'!$A$2:$A$2047,'Overall city offline (analysis)'!$A37,'overall city offline'!$B$2:$B$2047,'Overall city offline (analysis)'!I$1)</f>
        <v>0.99956759391834205</v>
      </c>
      <c r="J37" s="6">
        <f>SUMIFS('overall city offline'!$C$2:$C$2047,'overall city offline'!$A$2:$A$2047,'Overall city offline (analysis)'!$A37,'overall city offline'!$B$2:$B$2047,'Overall city offline (analysis)'!J$1)</f>
        <v>1.02154378550866</v>
      </c>
      <c r="K37" s="6">
        <f>SUMIFS('overall city offline'!$C$2:$C$2047,'overall city offline'!$A$2:$A$2047,'Overall city offline (analysis)'!$A37,'overall city offline'!$B$2:$B$2047,'Overall city offline (analysis)'!K$1)</f>
        <v>1.0315844067564099</v>
      </c>
      <c r="L37" s="6">
        <f>SUMIFS('overall city offline'!$C$2:$C$2047,'overall city offline'!$A$2:$A$2047,'Overall city offline (analysis)'!$A37,'overall city offline'!$B$2:$B$2047,'Overall city offline (analysis)'!L$1)</f>
        <v>0.94706249760380401</v>
      </c>
      <c r="M37" s="6">
        <f>SUMIFS('overall city offline'!$C$2:$C$2047,'overall city offline'!$A$2:$A$2047,'Overall city offline (analysis)'!$A37,'overall city offline'!$B$2:$B$2047,'Overall city offline (analysis)'!M$1)</f>
        <v>1.0186767626515101</v>
      </c>
      <c r="N37" s="6">
        <f>SUMIFS('overall city offline'!$C$2:$C$2047,'overall city offline'!$A$2:$A$2047,'Overall city offline (analysis)'!$A37,'overall city offline'!$B$2:$B$2047,'Overall city offline (analysis)'!N$1)</f>
        <v>1.04349886973116</v>
      </c>
      <c r="O37" s="6">
        <f>SUMIFS('overall city offline'!$C$2:$C$2047,'overall city offline'!$A$2:$A$2047,'Overall city offline (analysis)'!$A37,'overall city offline'!$B$2:$B$2047,'Overall city offline (analysis)'!O$1)</f>
        <v>1.20088371330652</v>
      </c>
      <c r="P37" s="6">
        <f>SUMIFS('overall city offline'!$C$2:$C$2047,'overall city offline'!$A$2:$A$2047,'Overall city offline (analysis)'!$A37,'overall city offline'!$B$2:$B$2047,'Overall city offline (analysis)'!P$1)</f>
        <v>0.90867572505907401</v>
      </c>
      <c r="Q37" s="6">
        <f>SUMIFS('overall city offline'!$C$2:$C$2047,'overall city offline'!$A$2:$A$2047,'Overall city offline (analysis)'!$A37,'overall city offline'!$B$2:$B$2047,'Overall city offline (analysis)'!Q$1)</f>
        <v>0.91788268490071501</v>
      </c>
      <c r="R37" s="6">
        <f>SUMIFS('overall city offline'!$C$2:$C$2047,'overall city offline'!$A$2:$A$2047,'Overall city offline (analysis)'!$A37,'overall city offline'!$B$2:$B$2047,'Overall city offline (analysis)'!R$1)</f>
        <v>0.92185847533234999</v>
      </c>
      <c r="S37" s="6">
        <f>SUMIFS('overall city offline'!$C$2:$C$2047,'overall city offline'!$A$2:$A$2047,'Overall city offline (analysis)'!$A37,'overall city offline'!$B$2:$B$2047,'Overall city offline (analysis)'!S$1)</f>
        <v>0.63891680921555805</v>
      </c>
      <c r="T37" s="6">
        <f>SUMIFS('overall city offline'!$C$2:$C$2047,'overall city offline'!$A$2:$A$2047,'Overall city offline (analysis)'!$A37,'overall city offline'!$B$2:$B$2047,'Overall city offline (analysis)'!T$1)</f>
        <v>0.77614375008779701</v>
      </c>
      <c r="U37" s="6">
        <f>SUMIFS('overall city offline'!$C$2:$C$2047,'overall city offline'!$A$2:$A$2047,'Overall city offline (analysis)'!$A37,'overall city offline'!$B$2:$B$2047,'Overall city offline (analysis)'!U$1)</f>
        <v>0.93093938710003299</v>
      </c>
      <c r="V37" s="6">
        <f>SUMIFS('overall city offline'!$C$2:$C$2047,'overall city offline'!$A$2:$A$2047,'Overall city offline (analysis)'!$A37,'overall city offline'!$B$2:$B$2047,'Overall city offline (analysis)'!V$1)</f>
        <v>1.0854435275444301</v>
      </c>
      <c r="W37" s="6">
        <f>SUMIFS('overall city offline'!$C$2:$C$2047,'overall city offline'!$A$2:$A$2047,'Overall city offline (analysis)'!$A37,'overall city offline'!$B$2:$B$2047,'Overall city offline (analysis)'!W$1)</f>
        <v>1.1112259491169101</v>
      </c>
      <c r="X37" s="6">
        <f>SUMIFS('overall city offline'!$C$2:$C$2047,'overall city offline'!$A$2:$A$2047,'Overall city offline (analysis)'!$A37,'overall city offline'!$B$2:$B$2047,'Overall city offline (analysis)'!X$1)</f>
        <v>1.0376778673445799</v>
      </c>
      <c r="Y37" s="6">
        <f>SUMIFS('overall city offline'!$C$2:$C$2047,'overall city offline'!$A$2:$A$2047,'Overall city offline (analysis)'!$A37,'overall city offline'!$B$2:$B$2047,'Overall city offline (analysis)'!Y$1)</f>
        <v>1.08959823777164</v>
      </c>
      <c r="Z37" s="6">
        <f>SUMIFS('overall city offline'!$C$2:$C$2047,'overall city offline'!$A$2:$A$2047,'Overall city offline (analysis)'!$A37,'overall city offline'!$B$2:$B$2047,'Overall city offline (analysis)'!Z$1)</f>
        <v>0.90092992726824195</v>
      </c>
      <c r="AA37" s="6">
        <f>SUMIFS('overall city offline'!$C$2:$C$2047,'overall city offline'!$A$2:$A$2047,'Overall city offline (analysis)'!$A37,'overall city offline'!$B$2:$B$2047,'Overall city offline (analysis)'!AA$1)</f>
        <v>1.2185885106776899</v>
      </c>
      <c r="AB37" s="6">
        <f>SUMIFS('overall city offline'!$C$2:$C$2047,'overall city offline'!$A$2:$A$2047,'Overall city offline (analysis)'!$A37,'overall city offline'!$B$2:$B$2047,'Overall city offline (analysis)'!AB$1)</f>
        <v>0.71086195230737403</v>
      </c>
      <c r="AC37" s="6">
        <f>SUMIFS('overall city offline'!$C$2:$C$2047,'overall city offline'!$A$2:$A$2047,'Overall city offline (analysis)'!$A37,'overall city offline'!$B$2:$B$2047,'Overall city offline (analysis)'!AC$1)</f>
        <v>0.72450514037746305</v>
      </c>
      <c r="AD37" s="6">
        <f>SUMIFS('overall city offline'!$C$2:$C$2047,'overall city offline'!$A$2:$A$2047,'Overall city offline (analysis)'!$A37,'overall city offline'!$B$2:$B$2047,'Overall city offline (analysis)'!AD$1)</f>
        <v>0.89760267262645599</v>
      </c>
      <c r="AE37" s="6">
        <f>SUMIFS('overall city offline'!$C$2:$C$2047,'overall city offline'!$A$2:$A$2047,'Overall city offline (analysis)'!$A37,'overall city offline'!$B$2:$B$2047,'Overall city offline (analysis)'!AE$1)</f>
        <v>1.0827942909287001</v>
      </c>
      <c r="AF37" s="6">
        <f>SUMIFS('overall city offline'!$C$2:$C$2047,'overall city offline'!$A$2:$A$2047,'Overall city offline (analysis)'!$A37,'overall city offline'!$B$2:$B$2047,'Overall city offline (analysis)'!AF$1)</f>
        <v>1.16576787297808</v>
      </c>
      <c r="AG37" s="6">
        <f>SUMIFS('overall city offline'!$C$2:$C$2047,'overall city offline'!$A$2:$A$2047,'Overall city offline (analysis)'!$A37,'overall city offline'!$B$2:$B$2047,'Overall city offline (analysis)'!AG$1)</f>
        <v>1.1477298296068099</v>
      </c>
      <c r="AH37" s="6">
        <f>SUMIFS('overall city offline'!$C$2:$C$2047,'overall city offline'!$A$2:$A$2047,'Overall city offline (analysis)'!$A37,'overall city offline'!$B$2:$B$2047,'Overall city offline (analysis)'!AH$1)</f>
        <v>1.18271599829662</v>
      </c>
      <c r="AI37" s="6">
        <f>SUMIFS('overall city offline'!$C$2:$C$2047,'overall city offline'!$A$2:$A$2047,'Overall city offline (analysis)'!$A37,'overall city offline'!$B$2:$B$2047,'Overall city offline (analysis)'!AI$1)</f>
        <v>1.1855566894830201</v>
      </c>
      <c r="AJ37" s="6">
        <f>SUMIFS('overall city offline'!$C$2:$C$2047,'overall city offline'!$A$2:$A$2047,'Overall city offline (analysis)'!$A37,'overall city offline'!$B$2:$B$2047,'Overall city offline (analysis)'!AJ$1)</f>
        <v>1.1383390690202899</v>
      </c>
      <c r="AN37" t="s">
        <v>21</v>
      </c>
      <c r="AO37" s="6">
        <v>1.02962505408672</v>
      </c>
    </row>
    <row r="38" spans="1:41" x14ac:dyDescent="0.3">
      <c r="A38" t="s">
        <v>43</v>
      </c>
      <c r="B38" t="str">
        <f>VLOOKUP(A38,OVERVIEW!$A$2:$D$63,3,FALSE)</f>
        <v>Strong</v>
      </c>
      <c r="C38" t="s">
        <v>135</v>
      </c>
      <c r="D38" s="6">
        <f>SUMIFS('overall city offline'!$C$2:$C$2047,'overall city offline'!$A$2:$A$2047,'Overall city offline (analysis)'!$A38,'overall city offline'!$B$2:$B$2047,'Overall city offline (analysis)'!D$1)</f>
        <v>0.83367439916584696</v>
      </c>
      <c r="E38" s="6">
        <f>SUMIFS('overall city offline'!$C$2:$C$2047,'overall city offline'!$A$2:$A$2047,'Overall city offline (analysis)'!$A38,'overall city offline'!$B$2:$B$2047,'Overall city offline (analysis)'!E$1)</f>
        <v>0.84441807327390805</v>
      </c>
      <c r="F38" s="6">
        <f>SUMIFS('overall city offline'!$C$2:$C$2047,'overall city offline'!$A$2:$A$2047,'Overall city offline (analysis)'!$A38,'overall city offline'!$B$2:$B$2047,'Overall city offline (analysis)'!F$1)</f>
        <v>1.0399844387921899</v>
      </c>
      <c r="G38" s="6">
        <f>SUMIFS('overall city offline'!$C$2:$C$2047,'overall city offline'!$A$2:$A$2047,'Overall city offline (analysis)'!$A38,'overall city offline'!$B$2:$B$2047,'Overall city offline (analysis)'!G$1)</f>
        <v>0.99039500900256905</v>
      </c>
      <c r="H38" s="6">
        <f>SUMIFS('overall city offline'!$C$2:$C$2047,'overall city offline'!$A$2:$A$2047,'Overall city offline (analysis)'!$A38,'overall city offline'!$B$2:$B$2047,'Overall city offline (analysis)'!H$1)</f>
        <v>1.02185545388694</v>
      </c>
      <c r="I38" s="6">
        <f>SUMIFS('overall city offline'!$C$2:$C$2047,'overall city offline'!$A$2:$A$2047,'Overall city offline (analysis)'!$A38,'overall city offline'!$B$2:$B$2047,'Overall city offline (analysis)'!I$1)</f>
        <v>0.97886592163039399</v>
      </c>
      <c r="J38" s="6">
        <f>SUMIFS('overall city offline'!$C$2:$C$2047,'overall city offline'!$A$2:$A$2047,'Overall city offline (analysis)'!$A38,'overall city offline'!$B$2:$B$2047,'Overall city offline (analysis)'!J$1)</f>
        <v>1.0265813639214201</v>
      </c>
      <c r="K38" s="6">
        <f>SUMIFS('overall city offline'!$C$2:$C$2047,'overall city offline'!$A$2:$A$2047,'Overall city offline (analysis)'!$A38,'overall city offline'!$B$2:$B$2047,'Overall city offline (analysis)'!K$1)</f>
        <v>1.01347599968699</v>
      </c>
      <c r="L38" s="6">
        <f>SUMIFS('overall city offline'!$C$2:$C$2047,'overall city offline'!$A$2:$A$2047,'Overall city offline (analysis)'!$A38,'overall city offline'!$B$2:$B$2047,'Overall city offline (analysis)'!L$1)</f>
        <v>0.95871587202200204</v>
      </c>
      <c r="M38" s="6">
        <f>SUMIFS('overall city offline'!$C$2:$C$2047,'overall city offline'!$A$2:$A$2047,'Overall city offline (analysis)'!$A38,'overall city offline'!$B$2:$B$2047,'Overall city offline (analysis)'!M$1)</f>
        <v>0.99289242784024101</v>
      </c>
      <c r="N38" s="6">
        <f>SUMIFS('overall city offline'!$C$2:$C$2047,'overall city offline'!$A$2:$A$2047,'Overall city offline (analysis)'!$A38,'overall city offline'!$B$2:$B$2047,'Overall city offline (analysis)'!N$1)</f>
        <v>1.07632087382034</v>
      </c>
      <c r="O38" s="6">
        <f>SUMIFS('overall city offline'!$C$2:$C$2047,'overall city offline'!$A$2:$A$2047,'Overall city offline (analysis)'!$A38,'overall city offline'!$B$2:$B$2047,'Overall city offline (analysis)'!O$1)</f>
        <v>1.2228201669571599</v>
      </c>
      <c r="P38" s="6">
        <f>SUMIFS('overall city offline'!$C$2:$C$2047,'overall city offline'!$A$2:$A$2047,'Overall city offline (analysis)'!$A38,'overall city offline'!$B$2:$B$2047,'Overall city offline (analysis)'!P$1)</f>
        <v>0.89158654714817498</v>
      </c>
      <c r="Q38" s="6">
        <f>SUMIFS('overall city offline'!$C$2:$C$2047,'overall city offline'!$A$2:$A$2047,'Overall city offline (analysis)'!$A38,'overall city offline'!$B$2:$B$2047,'Overall city offline (analysis)'!Q$1)</f>
        <v>0.90449620692868304</v>
      </c>
      <c r="R38" s="6">
        <f>SUMIFS('overall city offline'!$C$2:$C$2047,'overall city offline'!$A$2:$A$2047,'Overall city offline (analysis)'!$A38,'overall city offline'!$B$2:$B$2047,'Overall city offline (analysis)'!R$1)</f>
        <v>0.80251492618325604</v>
      </c>
      <c r="S38" s="6">
        <f>SUMIFS('overall city offline'!$C$2:$C$2047,'overall city offline'!$A$2:$A$2047,'Overall city offline (analysis)'!$A38,'overall city offline'!$B$2:$B$2047,'Overall city offline (analysis)'!S$1)</f>
        <v>0.39283412444482602</v>
      </c>
      <c r="T38" s="6">
        <f>SUMIFS('overall city offline'!$C$2:$C$2047,'overall city offline'!$A$2:$A$2047,'Overall city offline (analysis)'!$A38,'overall city offline'!$B$2:$B$2047,'Overall city offline (analysis)'!T$1)</f>
        <v>0.51875164510944205</v>
      </c>
      <c r="U38" s="6">
        <f>SUMIFS('overall city offline'!$C$2:$C$2047,'overall city offline'!$A$2:$A$2047,'Overall city offline (analysis)'!$A38,'overall city offline'!$B$2:$B$2047,'Overall city offline (analysis)'!U$1)</f>
        <v>0.71224557090163199</v>
      </c>
      <c r="V38" s="6">
        <f>SUMIFS('overall city offline'!$C$2:$C$2047,'overall city offline'!$A$2:$A$2047,'Overall city offline (analysis)'!$A38,'overall city offline'!$B$2:$B$2047,'Overall city offline (analysis)'!V$1)</f>
        <v>0.87106830772232802</v>
      </c>
      <c r="W38" s="6">
        <f>SUMIFS('overall city offline'!$C$2:$C$2047,'overall city offline'!$A$2:$A$2047,'Overall city offline (analysis)'!$A38,'overall city offline'!$B$2:$B$2047,'Overall city offline (analysis)'!W$1)</f>
        <v>0.93084628654100399</v>
      </c>
      <c r="X38" s="6">
        <f>SUMIFS('overall city offline'!$C$2:$C$2047,'overall city offline'!$A$2:$A$2047,'Overall city offline (analysis)'!$A38,'overall city offline'!$B$2:$B$2047,'Overall city offline (analysis)'!X$1)</f>
        <v>0.89106405733016503</v>
      </c>
      <c r="Y38" s="6">
        <f>SUMIFS('overall city offline'!$C$2:$C$2047,'overall city offline'!$A$2:$A$2047,'Overall city offline (analysis)'!$A38,'overall city offline'!$B$2:$B$2047,'Overall city offline (analysis)'!Y$1)</f>
        <v>0.95584199098057498</v>
      </c>
      <c r="Z38" s="6">
        <f>SUMIFS('overall city offline'!$C$2:$C$2047,'overall city offline'!$A$2:$A$2047,'Overall city offline (analysis)'!$A38,'overall city offline'!$B$2:$B$2047,'Overall city offline (analysis)'!Z$1)</f>
        <v>0.63885749440709705</v>
      </c>
      <c r="AA38" s="6">
        <f>SUMIFS('overall city offline'!$C$2:$C$2047,'overall city offline'!$A$2:$A$2047,'Overall city offline (analysis)'!$A38,'overall city offline'!$B$2:$B$2047,'Overall city offline (analysis)'!AA$1)</f>
        <v>0.91908140843929997</v>
      </c>
      <c r="AB38" s="6">
        <f>SUMIFS('overall city offline'!$C$2:$C$2047,'overall city offline'!$A$2:$A$2047,'Overall city offline (analysis)'!$A38,'overall city offline'!$B$2:$B$2047,'Overall city offline (analysis)'!AB$1)</f>
        <v>0.47723130513045903</v>
      </c>
      <c r="AC38" s="6">
        <f>SUMIFS('overall city offline'!$C$2:$C$2047,'overall city offline'!$A$2:$A$2047,'Overall city offline (analysis)'!$A38,'overall city offline'!$B$2:$B$2047,'Overall city offline (analysis)'!AC$1)</f>
        <v>0.50539672005902603</v>
      </c>
      <c r="AD38" s="6">
        <f>SUMIFS('overall city offline'!$C$2:$C$2047,'overall city offline'!$A$2:$A$2047,'Overall city offline (analysis)'!$A38,'overall city offline'!$B$2:$B$2047,'Overall city offline (analysis)'!AD$1)</f>
        <v>0.62751304288634002</v>
      </c>
      <c r="AE38" s="6">
        <f>SUMIFS('overall city offline'!$C$2:$C$2047,'overall city offline'!$A$2:$A$2047,'Overall city offline (analysis)'!$A38,'overall city offline'!$B$2:$B$2047,'Overall city offline (analysis)'!AE$1)</f>
        <v>0.83615780678041995</v>
      </c>
      <c r="AF38" s="6">
        <f>SUMIFS('overall city offline'!$C$2:$C$2047,'overall city offline'!$A$2:$A$2047,'Overall city offline (analysis)'!$A38,'overall city offline'!$B$2:$B$2047,'Overall city offline (analysis)'!AF$1)</f>
        <v>0.98012197764306297</v>
      </c>
      <c r="AG38" s="6">
        <f>SUMIFS('overall city offline'!$C$2:$C$2047,'overall city offline'!$A$2:$A$2047,'Overall city offline (analysis)'!$A38,'overall city offline'!$B$2:$B$2047,'Overall city offline (analysis)'!AG$1)</f>
        <v>0.92071916707169399</v>
      </c>
      <c r="AH38" s="6">
        <f>SUMIFS('overall city offline'!$C$2:$C$2047,'overall city offline'!$A$2:$A$2047,'Overall city offline (analysis)'!$A38,'overall city offline'!$B$2:$B$2047,'Overall city offline (analysis)'!AH$1)</f>
        <v>0.99961653604216405</v>
      </c>
      <c r="AI38" s="6">
        <f>SUMIFS('overall city offline'!$C$2:$C$2047,'overall city offline'!$A$2:$A$2047,'Overall city offline (analysis)'!$A38,'overall city offline'!$B$2:$B$2047,'Overall city offline (analysis)'!AI$1)</f>
        <v>1.0002211285810301</v>
      </c>
      <c r="AJ38" s="6">
        <f>SUMIFS('overall city offline'!$C$2:$C$2047,'overall city offline'!$A$2:$A$2047,'Overall city offline (analysis)'!$A38,'overall city offline'!$B$2:$B$2047,'Overall city offline (analysis)'!AJ$1)</f>
        <v>0.95588597527306995</v>
      </c>
      <c r="AN38" t="s">
        <v>28</v>
      </c>
      <c r="AO38" s="6">
        <v>1.0232151130060401</v>
      </c>
    </row>
    <row r="39" spans="1:41" x14ac:dyDescent="0.3">
      <c r="A39" t="s">
        <v>44</v>
      </c>
      <c r="B39" t="str">
        <f>VLOOKUP(A39,OVERVIEW!$A$2:$D$63,3,FALSE)</f>
        <v>Strong</v>
      </c>
      <c r="C39" t="s">
        <v>146</v>
      </c>
      <c r="D39" s="6">
        <f>SUMIFS('overall city offline'!$C$2:$C$2047,'overall city offline'!$A$2:$A$2047,'Overall city offline (analysis)'!$A39,'overall city offline'!$B$2:$B$2047,'Overall city offline (analysis)'!D$1)</f>
        <v>0.82230836138327401</v>
      </c>
      <c r="E39" s="6">
        <f>SUMIFS('overall city offline'!$C$2:$C$2047,'overall city offline'!$A$2:$A$2047,'Overall city offline (analysis)'!$A39,'overall city offline'!$B$2:$B$2047,'Overall city offline (analysis)'!E$1)</f>
        <v>0.85381102806165798</v>
      </c>
      <c r="F39" s="6">
        <f>SUMIFS('overall city offline'!$C$2:$C$2047,'overall city offline'!$A$2:$A$2047,'Overall city offline (analysis)'!$A39,'overall city offline'!$B$2:$B$2047,'Overall city offline (analysis)'!F$1)</f>
        <v>1.0398542752536299</v>
      </c>
      <c r="G39" s="6">
        <f>SUMIFS('overall city offline'!$C$2:$C$2047,'overall city offline'!$A$2:$A$2047,'Overall city offline (analysis)'!$A39,'overall city offline'!$B$2:$B$2047,'Overall city offline (analysis)'!G$1)</f>
        <v>0.96792975861303798</v>
      </c>
      <c r="H39" s="6">
        <f>SUMIFS('overall city offline'!$C$2:$C$2047,'overall city offline'!$A$2:$A$2047,'Overall city offline (analysis)'!$A39,'overall city offline'!$B$2:$B$2047,'Overall city offline (analysis)'!H$1)</f>
        <v>1.0225331405164599</v>
      </c>
      <c r="I39" s="6">
        <f>SUMIFS('overall city offline'!$C$2:$C$2047,'overall city offline'!$A$2:$A$2047,'Overall city offline (analysis)'!$A39,'overall city offline'!$B$2:$B$2047,'Overall city offline (analysis)'!I$1)</f>
        <v>0.98260533485228596</v>
      </c>
      <c r="J39" s="6">
        <f>SUMIFS('overall city offline'!$C$2:$C$2047,'overall city offline'!$A$2:$A$2047,'Overall city offline (analysis)'!$A39,'overall city offline'!$B$2:$B$2047,'Overall city offline (analysis)'!J$1)</f>
        <v>1.0063289860353</v>
      </c>
      <c r="K39" s="6">
        <f>SUMIFS('overall city offline'!$C$2:$C$2047,'overall city offline'!$A$2:$A$2047,'Overall city offline (analysis)'!$A39,'overall city offline'!$B$2:$B$2047,'Overall city offline (analysis)'!K$1)</f>
        <v>1.0206510981988901</v>
      </c>
      <c r="L39" s="6">
        <f>SUMIFS('overall city offline'!$C$2:$C$2047,'overall city offline'!$A$2:$A$2047,'Overall city offline (analysis)'!$A39,'overall city offline'!$B$2:$B$2047,'Overall city offline (analysis)'!L$1)</f>
        <v>0.97203590057872302</v>
      </c>
      <c r="M39" s="6">
        <f>SUMIFS('overall city offline'!$C$2:$C$2047,'overall city offline'!$A$2:$A$2047,'Overall city offline (analysis)'!$A39,'overall city offline'!$B$2:$B$2047,'Overall city offline (analysis)'!M$1)</f>
        <v>1.0389589227307801</v>
      </c>
      <c r="N39" s="6">
        <f>SUMIFS('overall city offline'!$C$2:$C$2047,'overall city offline'!$A$2:$A$2047,'Overall city offline (analysis)'!$A39,'overall city offline'!$B$2:$B$2047,'Overall city offline (analysis)'!N$1)</f>
        <v>1.0767703220521401</v>
      </c>
      <c r="O39" s="6">
        <f>SUMIFS('overall city offline'!$C$2:$C$2047,'overall city offline'!$A$2:$A$2047,'Overall city offline (analysis)'!$A39,'overall city offline'!$B$2:$B$2047,'Overall city offline (analysis)'!O$1)</f>
        <v>1.1962128717238101</v>
      </c>
      <c r="P39" s="6">
        <f>SUMIFS('overall city offline'!$C$2:$C$2047,'overall city offline'!$A$2:$A$2047,'Overall city offline (analysis)'!$A39,'overall city offline'!$B$2:$B$2047,'Overall city offline (analysis)'!P$1)</f>
        <v>0.89674842102096097</v>
      </c>
      <c r="Q39" s="6">
        <f>SUMIFS('overall city offline'!$C$2:$C$2047,'overall city offline'!$A$2:$A$2047,'Overall city offline (analysis)'!$A39,'overall city offline'!$B$2:$B$2047,'Overall city offline (analysis)'!Q$1)</f>
        <v>0.92923358246135002</v>
      </c>
      <c r="R39" s="6">
        <f>SUMIFS('overall city offline'!$C$2:$C$2047,'overall city offline'!$A$2:$A$2047,'Overall city offline (analysis)'!$A39,'overall city offline'!$B$2:$B$2047,'Overall city offline (analysis)'!R$1)</f>
        <v>0.85236790012636099</v>
      </c>
      <c r="S39" s="6">
        <f>SUMIFS('overall city offline'!$C$2:$C$2047,'overall city offline'!$A$2:$A$2047,'Overall city offline (analysis)'!$A39,'overall city offline'!$B$2:$B$2047,'Overall city offline (analysis)'!S$1)</f>
        <v>0.49212445448271502</v>
      </c>
      <c r="T39" s="6">
        <f>SUMIFS('overall city offline'!$C$2:$C$2047,'overall city offline'!$A$2:$A$2047,'Overall city offline (analysis)'!$A39,'overall city offline'!$B$2:$B$2047,'Overall city offline (analysis)'!T$1)</f>
        <v>0.59721415333090599</v>
      </c>
      <c r="U39" s="6">
        <f>SUMIFS('overall city offline'!$C$2:$C$2047,'overall city offline'!$A$2:$A$2047,'Overall city offline (analysis)'!$A39,'overall city offline'!$B$2:$B$2047,'Overall city offline (analysis)'!U$1)</f>
        <v>0.78166920145858199</v>
      </c>
      <c r="V39" s="6">
        <f>SUMIFS('overall city offline'!$C$2:$C$2047,'overall city offline'!$A$2:$A$2047,'Overall city offline (analysis)'!$A39,'overall city offline'!$B$2:$B$2047,'Overall city offline (analysis)'!V$1)</f>
        <v>0.97337980069969299</v>
      </c>
      <c r="W39" s="6">
        <f>SUMIFS('overall city offline'!$C$2:$C$2047,'overall city offline'!$A$2:$A$2047,'Overall city offline (analysis)'!$A39,'overall city offline'!$B$2:$B$2047,'Overall city offline (analysis)'!W$1)</f>
        <v>1.02215442430498</v>
      </c>
      <c r="X39" s="6">
        <f>SUMIFS('overall city offline'!$C$2:$C$2047,'overall city offline'!$A$2:$A$2047,'Overall city offline (analysis)'!$A39,'overall city offline'!$B$2:$B$2047,'Overall city offline (analysis)'!X$1)</f>
        <v>0.97310555437920299</v>
      </c>
      <c r="Y39" s="6">
        <f>SUMIFS('overall city offline'!$C$2:$C$2047,'overall city offline'!$A$2:$A$2047,'Overall city offline (analysis)'!$A39,'overall city offline'!$B$2:$B$2047,'Overall city offline (analysis)'!Y$1)</f>
        <v>0.99982796003220098</v>
      </c>
      <c r="Z39" s="6">
        <f>SUMIFS('overall city offline'!$C$2:$C$2047,'overall city offline'!$A$2:$A$2047,'Overall city offline (analysis)'!$A39,'overall city offline'!$B$2:$B$2047,'Overall city offline (analysis)'!Z$1)</f>
        <v>0.73474110090162204</v>
      </c>
      <c r="AA39" s="6">
        <f>SUMIFS('overall city offline'!$C$2:$C$2047,'overall city offline'!$A$2:$A$2047,'Overall city offline (analysis)'!$A39,'overall city offline'!$B$2:$B$2047,'Overall city offline (analysis)'!AA$1)</f>
        <v>1.0689764542347799</v>
      </c>
      <c r="AB39" s="6">
        <f>SUMIFS('overall city offline'!$C$2:$C$2047,'overall city offline'!$A$2:$A$2047,'Overall city offline (analysis)'!$A39,'overall city offline'!$B$2:$B$2047,'Overall city offline (analysis)'!AB$1)</f>
        <v>0.568845495614414</v>
      </c>
      <c r="AC39" s="6">
        <f>SUMIFS('overall city offline'!$C$2:$C$2047,'overall city offline'!$A$2:$A$2047,'Overall city offline (analysis)'!$A39,'overall city offline'!$B$2:$B$2047,'Overall city offline (analysis)'!AC$1)</f>
        <v>0.58455705328267504</v>
      </c>
      <c r="AD39" s="6">
        <f>SUMIFS('overall city offline'!$C$2:$C$2047,'overall city offline'!$A$2:$A$2047,'Overall city offline (analysis)'!$A39,'overall city offline'!$B$2:$B$2047,'Overall city offline (analysis)'!AD$1)</f>
        <v>0.73264377619785703</v>
      </c>
      <c r="AE39" s="6">
        <f>SUMIFS('overall city offline'!$C$2:$C$2047,'overall city offline'!$A$2:$A$2047,'Overall city offline (analysis)'!$A39,'overall city offline'!$B$2:$B$2047,'Overall city offline (analysis)'!AE$1)</f>
        <v>0.92383435011988502</v>
      </c>
      <c r="AF39" s="6">
        <f>SUMIFS('overall city offline'!$C$2:$C$2047,'overall city offline'!$A$2:$A$2047,'Overall city offline (analysis)'!$A39,'overall city offline'!$B$2:$B$2047,'Overall city offline (analysis)'!AF$1)</f>
        <v>1.06465950159029</v>
      </c>
      <c r="AG39" s="6">
        <f>SUMIFS('overall city offline'!$C$2:$C$2047,'overall city offline'!$A$2:$A$2047,'Overall city offline (analysis)'!$A39,'overall city offline'!$B$2:$B$2047,'Overall city offline (analysis)'!AG$1)</f>
        <v>1.04309811789262</v>
      </c>
      <c r="AH39" s="6">
        <f>SUMIFS('overall city offline'!$C$2:$C$2047,'overall city offline'!$A$2:$A$2047,'Overall city offline (analysis)'!$A39,'overall city offline'!$B$2:$B$2047,'Overall city offline (analysis)'!AH$1)</f>
        <v>1.11617968770544</v>
      </c>
      <c r="AI39" s="6">
        <f>SUMIFS('overall city offline'!$C$2:$C$2047,'overall city offline'!$A$2:$A$2047,'Overall city offline (analysis)'!$A39,'overall city offline'!$B$2:$B$2047,'Overall city offline (analysis)'!AI$1)</f>
        <v>1.1344455204262001</v>
      </c>
      <c r="AJ39" s="6">
        <f>SUMIFS('overall city offline'!$C$2:$C$2047,'overall city offline'!$A$2:$A$2047,'Overall city offline (analysis)'!$A39,'overall city offline'!$B$2:$B$2047,'Overall city offline (analysis)'!AJ$1)</f>
        <v>1.1096792832775599</v>
      </c>
      <c r="AN39" t="s">
        <v>52</v>
      </c>
      <c r="AO39" s="6">
        <v>1.0212057552565601</v>
      </c>
    </row>
    <row r="40" spans="1:41" x14ac:dyDescent="0.3">
      <c r="A40" t="s">
        <v>45</v>
      </c>
      <c r="B40" t="str">
        <f>VLOOKUP(A40,OVERVIEW!$A$2:$D$63,3,FALSE)</f>
        <v>Weak</v>
      </c>
      <c r="C40" t="s">
        <v>136</v>
      </c>
      <c r="D40" s="6">
        <f>SUMIFS('overall city offline'!$C$2:$C$2047,'overall city offline'!$A$2:$A$2047,'Overall city offline (analysis)'!$A40,'overall city offline'!$B$2:$B$2047,'Overall city offline (analysis)'!D$1)</f>
        <v>0.88177521374688905</v>
      </c>
      <c r="E40" s="6">
        <f>SUMIFS('overall city offline'!$C$2:$C$2047,'overall city offline'!$A$2:$A$2047,'Overall city offline (analysis)'!$A40,'overall city offline'!$B$2:$B$2047,'Overall city offline (analysis)'!E$1)</f>
        <v>0.87117533227607602</v>
      </c>
      <c r="F40" s="6">
        <f>SUMIFS('overall city offline'!$C$2:$C$2047,'overall city offline'!$A$2:$A$2047,'Overall city offline (analysis)'!$A40,'overall city offline'!$B$2:$B$2047,'Overall city offline (analysis)'!F$1)</f>
        <v>1.0407964784995001</v>
      </c>
      <c r="G40" s="6">
        <f>SUMIFS('overall city offline'!$C$2:$C$2047,'overall city offline'!$A$2:$A$2047,'Overall city offline (analysis)'!$A40,'overall city offline'!$B$2:$B$2047,'Overall city offline (analysis)'!G$1)</f>
        <v>1.02204407880451</v>
      </c>
      <c r="H40" s="6">
        <f>SUMIFS('overall city offline'!$C$2:$C$2047,'overall city offline'!$A$2:$A$2047,'Overall city offline (analysis)'!$A40,'overall city offline'!$B$2:$B$2047,'Overall city offline (analysis)'!H$1)</f>
        <v>1.0319692138299501</v>
      </c>
      <c r="I40" s="6">
        <f>SUMIFS('overall city offline'!$C$2:$C$2047,'overall city offline'!$A$2:$A$2047,'Overall city offline (analysis)'!$A40,'overall city offline'!$B$2:$B$2047,'Overall city offline (analysis)'!I$1)</f>
        <v>0.98335038868293201</v>
      </c>
      <c r="J40" s="6">
        <f>SUMIFS('overall city offline'!$C$2:$C$2047,'overall city offline'!$A$2:$A$2047,'Overall city offline (analysis)'!$A40,'overall city offline'!$B$2:$B$2047,'Overall city offline (analysis)'!J$1)</f>
        <v>1.02941203290145</v>
      </c>
      <c r="K40" s="6">
        <f>SUMIFS('overall city offline'!$C$2:$C$2047,'overall city offline'!$A$2:$A$2047,'Overall city offline (analysis)'!$A40,'overall city offline'!$B$2:$B$2047,'Overall city offline (analysis)'!K$1)</f>
        <v>1.0350203336661301</v>
      </c>
      <c r="L40" s="6">
        <f>SUMIFS('overall city offline'!$C$2:$C$2047,'overall city offline'!$A$2:$A$2047,'Overall city offline (analysis)'!$A40,'overall city offline'!$B$2:$B$2047,'Overall city offline (analysis)'!L$1)</f>
        <v>0.938789074118206</v>
      </c>
      <c r="M40" s="6">
        <f>SUMIFS('overall city offline'!$C$2:$C$2047,'overall city offline'!$A$2:$A$2047,'Overall city offline (analysis)'!$A40,'overall city offline'!$B$2:$B$2047,'Overall city offline (analysis)'!M$1)</f>
        <v>0.99341371266829703</v>
      </c>
      <c r="N40" s="6">
        <f>SUMIFS('overall city offline'!$C$2:$C$2047,'overall city offline'!$A$2:$A$2047,'Overall city offline (analysis)'!$A40,'overall city offline'!$B$2:$B$2047,'Overall city offline (analysis)'!N$1)</f>
        <v>1.0225789972200801</v>
      </c>
      <c r="O40" s="6">
        <f>SUMIFS('overall city offline'!$C$2:$C$2047,'overall city offline'!$A$2:$A$2047,'Overall city offline (analysis)'!$A40,'overall city offline'!$B$2:$B$2047,'Overall city offline (analysis)'!O$1)</f>
        <v>1.14967514358598</v>
      </c>
      <c r="P40" s="6">
        <f>SUMIFS('overall city offline'!$C$2:$C$2047,'overall city offline'!$A$2:$A$2047,'Overall city offline (analysis)'!$A40,'overall city offline'!$B$2:$B$2047,'Overall city offline (analysis)'!P$1)</f>
        <v>0.90179351468912805</v>
      </c>
      <c r="Q40" s="6">
        <f>SUMIFS('overall city offline'!$C$2:$C$2047,'overall city offline'!$A$2:$A$2047,'Overall city offline (analysis)'!$A40,'overall city offline'!$B$2:$B$2047,'Overall city offline (analysis)'!Q$1)</f>
        <v>0.92675595350127105</v>
      </c>
      <c r="R40" s="6">
        <f>SUMIFS('overall city offline'!$C$2:$C$2047,'overall city offline'!$A$2:$A$2047,'Overall city offline (analysis)'!$A40,'overall city offline'!$B$2:$B$2047,'Overall city offline (analysis)'!R$1)</f>
        <v>0.89277109578881797</v>
      </c>
      <c r="S40" s="6">
        <f>SUMIFS('overall city offline'!$C$2:$C$2047,'overall city offline'!$A$2:$A$2047,'Overall city offline (analysis)'!$A40,'overall city offline'!$B$2:$B$2047,'Overall city offline (analysis)'!S$1)</f>
        <v>0.57562833097856503</v>
      </c>
      <c r="T40" s="6">
        <f>SUMIFS('overall city offline'!$C$2:$C$2047,'overall city offline'!$A$2:$A$2047,'Overall city offline (analysis)'!$A40,'overall city offline'!$B$2:$B$2047,'Overall city offline (analysis)'!T$1)</f>
        <v>0.70385842012200095</v>
      </c>
      <c r="U40" s="6">
        <f>SUMIFS('overall city offline'!$C$2:$C$2047,'overall city offline'!$A$2:$A$2047,'Overall city offline (analysis)'!$A40,'overall city offline'!$B$2:$B$2047,'Overall city offline (analysis)'!U$1)</f>
        <v>0.77649973686566798</v>
      </c>
      <c r="V40" s="6">
        <f>SUMIFS('overall city offline'!$C$2:$C$2047,'overall city offline'!$A$2:$A$2047,'Overall city offline (analysis)'!$A40,'overall city offline'!$B$2:$B$2047,'Overall city offline (analysis)'!V$1)</f>
        <v>0.96407693962518903</v>
      </c>
      <c r="W40" s="6">
        <f>SUMIFS('overall city offline'!$C$2:$C$2047,'overall city offline'!$A$2:$A$2047,'Overall city offline (analysis)'!$A40,'overall city offline'!$B$2:$B$2047,'Overall city offline (analysis)'!W$1)</f>
        <v>1.0446131470436</v>
      </c>
      <c r="X40" s="6">
        <f>SUMIFS('overall city offline'!$C$2:$C$2047,'overall city offline'!$A$2:$A$2047,'Overall city offline (analysis)'!$A40,'overall city offline'!$B$2:$B$2047,'Overall city offline (analysis)'!X$1)</f>
        <v>0.96135283861798104</v>
      </c>
      <c r="Y40" s="6">
        <f>SUMIFS('overall city offline'!$C$2:$C$2047,'overall city offline'!$A$2:$A$2047,'Overall city offline (analysis)'!$A40,'overall city offline'!$B$2:$B$2047,'Overall city offline (analysis)'!Y$1)</f>
        <v>0.88571264060323796</v>
      </c>
      <c r="Z40" s="6">
        <f>SUMIFS('overall city offline'!$C$2:$C$2047,'overall city offline'!$A$2:$A$2047,'Overall city offline (analysis)'!$A40,'overall city offline'!$B$2:$B$2047,'Overall city offline (analysis)'!Z$1)</f>
        <v>0.94781737471171901</v>
      </c>
      <c r="AA40" s="6">
        <f>SUMIFS('overall city offline'!$C$2:$C$2047,'overall city offline'!$A$2:$A$2047,'Overall city offline (analysis)'!$A40,'overall city offline'!$B$2:$B$2047,'Overall city offline (analysis)'!AA$1)</f>
        <v>1.0008473887737901</v>
      </c>
      <c r="AB40" s="6">
        <f>SUMIFS('overall city offline'!$C$2:$C$2047,'overall city offline'!$A$2:$A$2047,'Overall city offline (analysis)'!$A40,'overall city offline'!$B$2:$B$2047,'Overall city offline (analysis)'!AB$1)</f>
        <v>0.62429766911178797</v>
      </c>
      <c r="AC40" s="6">
        <f>SUMIFS('overall city offline'!$C$2:$C$2047,'overall city offline'!$A$2:$A$2047,'Overall city offline (analysis)'!$A40,'overall city offline'!$B$2:$B$2047,'Overall city offline (analysis)'!AC$1)</f>
        <v>0.62665516512957298</v>
      </c>
      <c r="AD40" s="6">
        <f>SUMIFS('overall city offline'!$C$2:$C$2047,'overall city offline'!$A$2:$A$2047,'Overall city offline (analysis)'!$A40,'overall city offline'!$B$2:$B$2047,'Overall city offline (analysis)'!AD$1)</f>
        <v>0.81095629054368801</v>
      </c>
      <c r="AE40" s="6">
        <f>SUMIFS('overall city offline'!$C$2:$C$2047,'overall city offline'!$A$2:$A$2047,'Overall city offline (analysis)'!$A40,'overall city offline'!$B$2:$B$2047,'Overall city offline (analysis)'!AE$1)</f>
        <v>0.98230584561739898</v>
      </c>
      <c r="AF40" s="6">
        <f>SUMIFS('overall city offline'!$C$2:$C$2047,'overall city offline'!$A$2:$A$2047,'Overall city offline (analysis)'!$A40,'overall city offline'!$B$2:$B$2047,'Overall city offline (analysis)'!AF$1)</f>
        <v>1.0529928499241701</v>
      </c>
      <c r="AG40" s="6">
        <f>SUMIFS('overall city offline'!$C$2:$C$2047,'overall city offline'!$A$2:$A$2047,'Overall city offline (analysis)'!$A40,'overall city offline'!$B$2:$B$2047,'Overall city offline (analysis)'!AG$1)</f>
        <v>1.02712564822024</v>
      </c>
      <c r="AH40" s="6">
        <f>SUMIFS('overall city offline'!$C$2:$C$2047,'overall city offline'!$A$2:$A$2047,'Overall city offline (analysis)'!$A40,'overall city offline'!$B$2:$B$2047,'Overall city offline (analysis)'!AH$1)</f>
        <v>1.1116083493767701</v>
      </c>
      <c r="AI40" s="6">
        <f>SUMIFS('overall city offline'!$C$2:$C$2047,'overall city offline'!$A$2:$A$2047,'Overall city offline (analysis)'!$A40,'overall city offline'!$B$2:$B$2047,'Overall city offline (analysis)'!AI$1)</f>
        <v>1.0819262212732199</v>
      </c>
      <c r="AJ40" s="6">
        <f>SUMIFS('overall city offline'!$C$2:$C$2047,'overall city offline'!$A$2:$A$2047,'Overall city offline (analysis)'!$A40,'overall city offline'!$B$2:$B$2047,'Overall city offline (analysis)'!AJ$1)</f>
        <v>1.03759901484759</v>
      </c>
      <c r="AN40" t="s">
        <v>18</v>
      </c>
      <c r="AO40" s="6">
        <v>1.01727209111691</v>
      </c>
    </row>
    <row r="41" spans="1:41" x14ac:dyDescent="0.3">
      <c r="A41" t="s">
        <v>46</v>
      </c>
      <c r="B41" t="str">
        <f>VLOOKUP(A41,OVERVIEW!$A$2:$D$63,3,FALSE)</f>
        <v>Weak</v>
      </c>
      <c r="C41" t="s">
        <v>136</v>
      </c>
      <c r="D41" s="6">
        <f>SUMIFS('overall city offline'!$C$2:$C$2047,'overall city offline'!$A$2:$A$2047,'Overall city offline (analysis)'!$A41,'overall city offline'!$B$2:$B$2047,'Overall city offline (analysis)'!D$1)</f>
        <v>0.86012198624956304</v>
      </c>
      <c r="E41" s="6">
        <f>SUMIFS('overall city offline'!$C$2:$C$2047,'overall city offline'!$A$2:$A$2047,'Overall city offline (analysis)'!$A41,'overall city offline'!$B$2:$B$2047,'Overall city offline (analysis)'!E$1)</f>
        <v>0.88684876543737501</v>
      </c>
      <c r="F41" s="6">
        <f>SUMIFS('overall city offline'!$C$2:$C$2047,'overall city offline'!$A$2:$A$2047,'Overall city offline (analysis)'!$A41,'overall city offline'!$B$2:$B$2047,'Overall city offline (analysis)'!F$1)</f>
        <v>1.0461261328057601</v>
      </c>
      <c r="G41" s="6">
        <f>SUMIFS('overall city offline'!$C$2:$C$2047,'overall city offline'!$A$2:$A$2047,'Overall city offline (analysis)'!$A41,'overall city offline'!$B$2:$B$2047,'Overall city offline (analysis)'!G$1)</f>
        <v>0.97521437039575298</v>
      </c>
      <c r="H41" s="6">
        <f>SUMIFS('overall city offline'!$C$2:$C$2047,'overall city offline'!$A$2:$A$2047,'Overall city offline (analysis)'!$A41,'overall city offline'!$B$2:$B$2047,'Overall city offline (analysis)'!H$1)</f>
        <v>1.0082676499457901</v>
      </c>
      <c r="I41" s="6">
        <f>SUMIFS('overall city offline'!$C$2:$C$2047,'overall city offline'!$A$2:$A$2047,'Overall city offline (analysis)'!$A41,'overall city offline'!$B$2:$B$2047,'Overall city offline (analysis)'!I$1)</f>
        <v>0.97788369609279302</v>
      </c>
      <c r="J41" s="6">
        <f>SUMIFS('overall city offline'!$C$2:$C$2047,'overall city offline'!$A$2:$A$2047,'Overall city offline (analysis)'!$A41,'overall city offline'!$B$2:$B$2047,'Overall city offline (analysis)'!J$1)</f>
        <v>1.0413957745840801</v>
      </c>
      <c r="K41" s="6">
        <f>SUMIFS('overall city offline'!$C$2:$C$2047,'overall city offline'!$A$2:$A$2047,'Overall city offline (analysis)'!$A41,'overall city offline'!$B$2:$B$2047,'Overall city offline (analysis)'!K$1)</f>
        <v>1.0094595901074901</v>
      </c>
      <c r="L41" s="6">
        <f>SUMIFS('overall city offline'!$C$2:$C$2047,'overall city offline'!$A$2:$A$2047,'Overall city offline (analysis)'!$A41,'overall city offline'!$B$2:$B$2047,'Overall city offline (analysis)'!L$1)</f>
        <v>0.98942376440664204</v>
      </c>
      <c r="M41" s="6">
        <f>SUMIFS('overall city offline'!$C$2:$C$2047,'overall city offline'!$A$2:$A$2047,'Overall city offline (analysis)'!$A41,'overall city offline'!$B$2:$B$2047,'Overall city offline (analysis)'!M$1)</f>
        <v>1.00892410881975</v>
      </c>
      <c r="N41" s="6">
        <f>SUMIFS('overall city offline'!$C$2:$C$2047,'overall city offline'!$A$2:$A$2047,'Overall city offline (analysis)'!$A41,'overall city offline'!$B$2:$B$2047,'Overall city offline (analysis)'!N$1)</f>
        <v>1.06909301754749</v>
      </c>
      <c r="O41" s="6">
        <f>SUMIFS('overall city offline'!$C$2:$C$2047,'overall city offline'!$A$2:$A$2047,'Overall city offline (analysis)'!$A41,'overall city offline'!$B$2:$B$2047,'Overall city offline (analysis)'!O$1)</f>
        <v>1.12724114360751</v>
      </c>
      <c r="P41" s="6">
        <f>SUMIFS('overall city offline'!$C$2:$C$2047,'overall city offline'!$A$2:$A$2047,'Overall city offline (analysis)'!$A41,'overall city offline'!$B$2:$B$2047,'Overall city offline (analysis)'!P$1)</f>
        <v>0.91113153133902502</v>
      </c>
      <c r="Q41" s="6">
        <f>SUMIFS('overall city offline'!$C$2:$C$2047,'overall city offline'!$A$2:$A$2047,'Overall city offline (analysis)'!$A41,'overall city offline'!$B$2:$B$2047,'Overall city offline (analysis)'!Q$1)</f>
        <v>0.91442048155111</v>
      </c>
      <c r="R41" s="6">
        <f>SUMIFS('overall city offline'!$C$2:$C$2047,'overall city offline'!$A$2:$A$2047,'Overall city offline (analysis)'!$A41,'overall city offline'!$B$2:$B$2047,'Overall city offline (analysis)'!R$1)</f>
        <v>0.89539726934862496</v>
      </c>
      <c r="S41" s="6">
        <f>SUMIFS('overall city offline'!$C$2:$C$2047,'overall city offline'!$A$2:$A$2047,'Overall city offline (analysis)'!$A41,'overall city offline'!$B$2:$B$2047,'Overall city offline (analysis)'!S$1)</f>
        <v>0.52499136473798202</v>
      </c>
      <c r="T41" s="6">
        <f>SUMIFS('overall city offline'!$C$2:$C$2047,'overall city offline'!$A$2:$A$2047,'Overall city offline (analysis)'!$A41,'overall city offline'!$B$2:$B$2047,'Overall city offline (analysis)'!T$1)</f>
        <v>0.63962094693231897</v>
      </c>
      <c r="U41" s="6">
        <f>SUMIFS('overall city offline'!$C$2:$C$2047,'overall city offline'!$A$2:$A$2047,'Overall city offline (analysis)'!$A41,'overall city offline'!$B$2:$B$2047,'Overall city offline (analysis)'!U$1)</f>
        <v>0.81179729478881202</v>
      </c>
      <c r="V41" s="6">
        <f>SUMIFS('overall city offline'!$C$2:$C$2047,'overall city offline'!$A$2:$A$2047,'Overall city offline (analysis)'!$A41,'overall city offline'!$B$2:$B$2047,'Overall city offline (analysis)'!V$1)</f>
        <v>0.94518829745720601</v>
      </c>
      <c r="W41" s="6">
        <f>SUMIFS('overall city offline'!$C$2:$C$2047,'overall city offline'!$A$2:$A$2047,'Overall city offline (analysis)'!$A41,'overall city offline'!$B$2:$B$2047,'Overall city offline (analysis)'!W$1)</f>
        <v>0.94197986037164205</v>
      </c>
      <c r="X41" s="6">
        <f>SUMIFS('overall city offline'!$C$2:$C$2047,'overall city offline'!$A$2:$A$2047,'Overall city offline (analysis)'!$A41,'overall city offline'!$B$2:$B$2047,'Overall city offline (analysis)'!X$1)</f>
        <v>0.94727786189551999</v>
      </c>
      <c r="Y41" s="6">
        <f>SUMIFS('overall city offline'!$C$2:$C$2047,'overall city offline'!$A$2:$A$2047,'Overall city offline (analysis)'!$A41,'overall city offline'!$B$2:$B$2047,'Overall city offline (analysis)'!Y$1)</f>
        <v>0.98052959931600303</v>
      </c>
      <c r="Z41" s="6">
        <f>SUMIFS('overall city offline'!$C$2:$C$2047,'overall city offline'!$A$2:$A$2047,'Overall city offline (analysis)'!$A41,'overall city offline'!$B$2:$B$2047,'Overall city offline (analysis)'!Z$1)</f>
        <v>0.75607463623161697</v>
      </c>
      <c r="AA41" s="6">
        <f>SUMIFS('overall city offline'!$C$2:$C$2047,'overall city offline'!$A$2:$A$2047,'Overall city offline (analysis)'!$A41,'overall city offline'!$B$2:$B$2047,'Overall city offline (analysis)'!AA$1)</f>
        <v>1.0482704919625601</v>
      </c>
      <c r="AB41" s="6">
        <f>SUMIFS('overall city offline'!$C$2:$C$2047,'overall city offline'!$A$2:$A$2047,'Overall city offline (analysis)'!$A41,'overall city offline'!$B$2:$B$2047,'Overall city offline (analysis)'!AB$1)</f>
        <v>0.60988352736345797</v>
      </c>
      <c r="AC41" s="6">
        <f>SUMIFS('overall city offline'!$C$2:$C$2047,'overall city offline'!$A$2:$A$2047,'Overall city offline (analysis)'!$A41,'overall city offline'!$B$2:$B$2047,'Overall city offline (analysis)'!AC$1)</f>
        <v>0.62182506699350104</v>
      </c>
      <c r="AD41" s="6">
        <f>SUMIFS('overall city offline'!$C$2:$C$2047,'overall city offline'!$A$2:$A$2047,'Overall city offline (analysis)'!$A41,'overall city offline'!$B$2:$B$2047,'Overall city offline (analysis)'!AD$1)</f>
        <v>0.75937550399910403</v>
      </c>
      <c r="AE41" s="6">
        <f>SUMIFS('overall city offline'!$C$2:$C$2047,'overall city offline'!$A$2:$A$2047,'Overall city offline (analysis)'!$A41,'overall city offline'!$B$2:$B$2047,'Overall city offline (analysis)'!AE$1)</f>
        <v>0.89370416777621198</v>
      </c>
      <c r="AF41" s="6">
        <f>SUMIFS('overall city offline'!$C$2:$C$2047,'overall city offline'!$A$2:$A$2047,'Overall city offline (analysis)'!$A41,'overall city offline'!$B$2:$B$2047,'Overall city offline (analysis)'!AF$1)</f>
        <v>1.0077048920128799</v>
      </c>
      <c r="AG41" s="6">
        <f>SUMIFS('overall city offline'!$C$2:$C$2047,'overall city offline'!$A$2:$A$2047,'Overall city offline (analysis)'!$A41,'overall city offline'!$B$2:$B$2047,'Overall city offline (analysis)'!AG$1)</f>
        <v>0.95644930246332904</v>
      </c>
      <c r="AH41" s="6">
        <f>SUMIFS('overall city offline'!$C$2:$C$2047,'overall city offline'!$A$2:$A$2047,'Overall city offline (analysis)'!$A41,'overall city offline'!$B$2:$B$2047,'Overall city offline (analysis)'!AH$1)</f>
        <v>0.99638669457553897</v>
      </c>
      <c r="AI41" s="6">
        <f>SUMIFS('overall city offline'!$C$2:$C$2047,'overall city offline'!$A$2:$A$2047,'Overall city offline (analysis)'!$A41,'overall city offline'!$B$2:$B$2047,'Overall city offline (analysis)'!AI$1)</f>
        <v>0.98400476004914805</v>
      </c>
      <c r="AJ41" s="6">
        <f>SUMIFS('overall city offline'!$C$2:$C$2047,'overall city offline'!$A$2:$A$2047,'Overall city offline (analysis)'!$A41,'overall city offline'!$B$2:$B$2047,'Overall city offline (analysis)'!AJ$1)</f>
        <v>0.97286076247773001</v>
      </c>
      <c r="AN41" t="s">
        <v>65</v>
      </c>
      <c r="AO41" s="6">
        <v>1.0166383111866999</v>
      </c>
    </row>
    <row r="42" spans="1:41" x14ac:dyDescent="0.3">
      <c r="A42" t="s">
        <v>47</v>
      </c>
      <c r="B42" t="str">
        <f>VLOOKUP(A42,OVERVIEW!$A$2:$D$63,3,FALSE)</f>
        <v>Strong</v>
      </c>
      <c r="C42" t="s">
        <v>135</v>
      </c>
      <c r="D42" s="6">
        <f>SUMIFS('overall city offline'!$C$2:$C$2047,'overall city offline'!$A$2:$A$2047,'Overall city offline (analysis)'!$A42,'overall city offline'!$B$2:$B$2047,'Overall city offline (analysis)'!D$1)</f>
        <v>0.83477130055528903</v>
      </c>
      <c r="E42" s="6">
        <f>SUMIFS('overall city offline'!$C$2:$C$2047,'overall city offline'!$A$2:$A$2047,'Overall city offline (analysis)'!$A42,'overall city offline'!$B$2:$B$2047,'Overall city offline (analysis)'!E$1)</f>
        <v>0.84730869361573802</v>
      </c>
      <c r="F42" s="6">
        <f>SUMIFS('overall city offline'!$C$2:$C$2047,'overall city offline'!$A$2:$A$2047,'Overall city offline (analysis)'!$A42,'overall city offline'!$B$2:$B$2047,'Overall city offline (analysis)'!F$1)</f>
        <v>1.0138892756783799</v>
      </c>
      <c r="G42" s="6">
        <f>SUMIFS('overall city offline'!$C$2:$C$2047,'overall city offline'!$A$2:$A$2047,'Overall city offline (analysis)'!$A42,'overall city offline'!$B$2:$B$2047,'Overall city offline (analysis)'!G$1)</f>
        <v>0.98033706812443699</v>
      </c>
      <c r="H42" s="6">
        <f>SUMIFS('overall city offline'!$C$2:$C$2047,'overall city offline'!$A$2:$A$2047,'Overall city offline (analysis)'!$A42,'overall city offline'!$B$2:$B$2047,'Overall city offline (analysis)'!H$1)</f>
        <v>1.0277888644366699</v>
      </c>
      <c r="I42" s="6">
        <f>SUMIFS('overall city offline'!$C$2:$C$2047,'overall city offline'!$A$2:$A$2047,'Overall city offline (analysis)'!$A42,'overall city offline'!$B$2:$B$2047,'Overall city offline (analysis)'!I$1)</f>
        <v>0.97795685967095103</v>
      </c>
      <c r="J42" s="6">
        <f>SUMIFS('overall city offline'!$C$2:$C$2047,'overall city offline'!$A$2:$A$2047,'Overall city offline (analysis)'!$A42,'overall city offline'!$B$2:$B$2047,'Overall city offline (analysis)'!J$1)</f>
        <v>1.01586396250158</v>
      </c>
      <c r="K42" s="6">
        <f>SUMIFS('overall city offline'!$C$2:$C$2047,'overall city offline'!$A$2:$A$2047,'Overall city offline (analysis)'!$A42,'overall city offline'!$B$2:$B$2047,'Overall city offline (analysis)'!K$1)</f>
        <v>1.05443462983666</v>
      </c>
      <c r="L42" s="6">
        <f>SUMIFS('overall city offline'!$C$2:$C$2047,'overall city offline'!$A$2:$A$2047,'Overall city offline (analysis)'!$A42,'overall city offline'!$B$2:$B$2047,'Overall city offline (analysis)'!L$1)</f>
        <v>0.97040459719413996</v>
      </c>
      <c r="M42" s="6">
        <f>SUMIFS('overall city offline'!$C$2:$C$2047,'overall city offline'!$A$2:$A$2047,'Overall city offline (analysis)'!$A42,'overall city offline'!$B$2:$B$2047,'Overall city offline (analysis)'!M$1)</f>
        <v>1.0268725590272401</v>
      </c>
      <c r="N42" s="6">
        <f>SUMIFS('overall city offline'!$C$2:$C$2047,'overall city offline'!$A$2:$A$2047,'Overall city offline (analysis)'!$A42,'overall city offline'!$B$2:$B$2047,'Overall city offline (analysis)'!N$1)</f>
        <v>1.04556694847878</v>
      </c>
      <c r="O42" s="6">
        <f>SUMIFS('overall city offline'!$C$2:$C$2047,'overall city offline'!$A$2:$A$2047,'Overall city offline (analysis)'!$A42,'overall city offline'!$B$2:$B$2047,'Overall city offline (analysis)'!O$1)</f>
        <v>1.20480524088013</v>
      </c>
      <c r="P42" s="6">
        <f>SUMIFS('overall city offline'!$C$2:$C$2047,'overall city offline'!$A$2:$A$2047,'Overall city offline (analysis)'!$A42,'overall city offline'!$B$2:$B$2047,'Overall city offline (analysis)'!P$1)</f>
        <v>0.91386481286737498</v>
      </c>
      <c r="Q42" s="6">
        <f>SUMIFS('overall city offline'!$C$2:$C$2047,'overall city offline'!$A$2:$A$2047,'Overall city offline (analysis)'!$A42,'overall city offline'!$B$2:$B$2047,'Overall city offline (analysis)'!Q$1)</f>
        <v>0.90260068013150496</v>
      </c>
      <c r="R42" s="6">
        <f>SUMIFS('overall city offline'!$C$2:$C$2047,'overall city offline'!$A$2:$A$2047,'Overall city offline (analysis)'!$A42,'overall city offline'!$B$2:$B$2047,'Overall city offline (analysis)'!R$1)</f>
        <v>0.81075824102307603</v>
      </c>
      <c r="S42" s="6">
        <f>SUMIFS('overall city offline'!$C$2:$C$2047,'overall city offline'!$A$2:$A$2047,'Overall city offline (analysis)'!$A42,'overall city offline'!$B$2:$B$2047,'Overall city offline (analysis)'!S$1)</f>
        <v>0.36877547004329903</v>
      </c>
      <c r="T42" s="6">
        <f>SUMIFS('overall city offline'!$C$2:$C$2047,'overall city offline'!$A$2:$A$2047,'Overall city offline (analysis)'!$A42,'overall city offline'!$B$2:$B$2047,'Overall city offline (analysis)'!T$1)</f>
        <v>0.49542989393551901</v>
      </c>
      <c r="U42" s="6">
        <f>SUMIFS('overall city offline'!$C$2:$C$2047,'overall city offline'!$A$2:$A$2047,'Overall city offline (analysis)'!$A42,'overall city offline'!$B$2:$B$2047,'Overall city offline (analysis)'!U$1)</f>
        <v>0.66997882292436695</v>
      </c>
      <c r="V42" s="6">
        <f>SUMIFS('overall city offline'!$C$2:$C$2047,'overall city offline'!$A$2:$A$2047,'Overall city offline (analysis)'!$A42,'overall city offline'!$B$2:$B$2047,'Overall city offline (analysis)'!V$1)</f>
        <v>0.89247843724309495</v>
      </c>
      <c r="W42" s="6">
        <f>SUMIFS('overall city offline'!$C$2:$C$2047,'overall city offline'!$A$2:$A$2047,'Overall city offline (analysis)'!$A42,'overall city offline'!$B$2:$B$2047,'Overall city offline (analysis)'!W$1)</f>
        <v>0.97276305193245105</v>
      </c>
      <c r="X42" s="6">
        <f>SUMIFS('overall city offline'!$C$2:$C$2047,'overall city offline'!$A$2:$A$2047,'Overall city offline (analysis)'!$A42,'overall city offline'!$B$2:$B$2047,'Overall city offline (analysis)'!X$1)</f>
        <v>0.92700378270447903</v>
      </c>
      <c r="Y42" s="6">
        <f>SUMIFS('overall city offline'!$C$2:$C$2047,'overall city offline'!$A$2:$A$2047,'Overall city offline (analysis)'!$A42,'overall city offline'!$B$2:$B$2047,'Overall city offline (analysis)'!Y$1)</f>
        <v>0.97355447564944897</v>
      </c>
      <c r="Z42" s="6">
        <f>SUMIFS('overall city offline'!$C$2:$C$2047,'overall city offline'!$A$2:$A$2047,'Overall city offline (analysis)'!$A42,'overall city offline'!$B$2:$B$2047,'Overall city offline (analysis)'!Z$1)</f>
        <v>0.623854664371435</v>
      </c>
      <c r="AA42" s="6">
        <f>SUMIFS('overall city offline'!$C$2:$C$2047,'overall city offline'!$A$2:$A$2047,'Overall city offline (analysis)'!$A42,'overall city offline'!$B$2:$B$2047,'Overall city offline (analysis)'!AA$1)</f>
        <v>0.97762502783370098</v>
      </c>
      <c r="AB42" s="6">
        <f>SUMIFS('overall city offline'!$C$2:$C$2047,'overall city offline'!$A$2:$A$2047,'Overall city offline (analysis)'!$A42,'overall city offline'!$B$2:$B$2047,'Overall city offline (analysis)'!AB$1)</f>
        <v>0.45025708651817398</v>
      </c>
      <c r="AC42" s="6">
        <f>SUMIFS('overall city offline'!$C$2:$C$2047,'overall city offline'!$A$2:$A$2047,'Overall city offline (analysis)'!$A42,'overall city offline'!$B$2:$B$2047,'Overall city offline (analysis)'!AC$1)</f>
        <v>0.46476346694618698</v>
      </c>
      <c r="AD42" s="6">
        <f>SUMIFS('overall city offline'!$C$2:$C$2047,'overall city offline'!$A$2:$A$2047,'Overall city offline (analysis)'!$A42,'overall city offline'!$B$2:$B$2047,'Overall city offline (analysis)'!AD$1)</f>
        <v>0.59474781533113996</v>
      </c>
      <c r="AE42" s="6">
        <f>SUMIFS('overall city offline'!$C$2:$C$2047,'overall city offline'!$A$2:$A$2047,'Overall city offline (analysis)'!$A42,'overall city offline'!$B$2:$B$2047,'Overall city offline (analysis)'!AE$1)</f>
        <v>0.84640305503303104</v>
      </c>
      <c r="AF42" s="6">
        <f>SUMIFS('overall city offline'!$C$2:$C$2047,'overall city offline'!$A$2:$A$2047,'Overall city offline (analysis)'!$A42,'overall city offline'!$B$2:$B$2047,'Overall city offline (analysis)'!AF$1)</f>
        <v>1.00796927473051</v>
      </c>
      <c r="AG42" s="6">
        <f>SUMIFS('overall city offline'!$C$2:$C$2047,'overall city offline'!$A$2:$A$2047,'Overall city offline (analysis)'!$A42,'overall city offline'!$B$2:$B$2047,'Overall city offline (analysis)'!AG$1)</f>
        <v>1.0026925084280001</v>
      </c>
      <c r="AH42" s="6">
        <f>SUMIFS('overall city offline'!$C$2:$C$2047,'overall city offline'!$A$2:$A$2047,'Overall city offline (analysis)'!$A42,'overall city offline'!$B$2:$B$2047,'Overall city offline (analysis)'!AH$1)</f>
        <v>1.08070971292984</v>
      </c>
      <c r="AI42" s="6">
        <f>SUMIFS('overall city offline'!$C$2:$C$2047,'overall city offline'!$A$2:$A$2047,'Overall city offline (analysis)'!$A42,'overall city offline'!$B$2:$B$2047,'Overall city offline (analysis)'!AI$1)</f>
        <v>1.1059821957435301</v>
      </c>
      <c r="AJ42" s="6">
        <f>SUMIFS('overall city offline'!$C$2:$C$2047,'overall city offline'!$A$2:$A$2047,'Overall city offline (analysis)'!$A42,'overall city offline'!$B$2:$B$2047,'Overall city offline (analysis)'!AJ$1)</f>
        <v>1.01186117328926</v>
      </c>
      <c r="AN42" t="s">
        <v>47</v>
      </c>
      <c r="AO42" s="6">
        <v>1.01186117328926</v>
      </c>
    </row>
    <row r="43" spans="1:41" x14ac:dyDescent="0.3">
      <c r="A43" t="s">
        <v>48</v>
      </c>
      <c r="B43" t="str">
        <f>VLOOKUP(A43,OVERVIEW!$A$2:$D$63,3,FALSE)</f>
        <v>Strong</v>
      </c>
      <c r="C43" t="s">
        <v>146</v>
      </c>
      <c r="D43" s="6">
        <f>SUMIFS('overall city offline'!$C$2:$C$2047,'overall city offline'!$A$2:$A$2047,'Overall city offline (analysis)'!$A43,'overall city offline'!$B$2:$B$2047,'Overall city offline (analysis)'!D$1)</f>
        <v>0.86117096509098301</v>
      </c>
      <c r="E43" s="6">
        <f>SUMIFS('overall city offline'!$C$2:$C$2047,'overall city offline'!$A$2:$A$2047,'Overall city offline (analysis)'!$A43,'overall city offline'!$B$2:$B$2047,'Overall city offline (analysis)'!E$1)</f>
        <v>0.89017918059714696</v>
      </c>
      <c r="F43" s="6">
        <f>SUMIFS('overall city offline'!$C$2:$C$2047,'overall city offline'!$A$2:$A$2047,'Overall city offline (analysis)'!$A43,'overall city offline'!$B$2:$B$2047,'Overall city offline (analysis)'!F$1)</f>
        <v>1.05964461182976</v>
      </c>
      <c r="G43" s="6">
        <f>SUMIFS('overall city offline'!$C$2:$C$2047,'overall city offline'!$A$2:$A$2047,'Overall city offline (analysis)'!$A43,'overall city offline'!$B$2:$B$2047,'Overall city offline (analysis)'!G$1)</f>
        <v>0.99040494997533701</v>
      </c>
      <c r="H43" s="6">
        <f>SUMIFS('overall city offline'!$C$2:$C$2047,'overall city offline'!$A$2:$A$2047,'Overall city offline (analysis)'!$A43,'overall city offline'!$B$2:$B$2047,'Overall city offline (analysis)'!H$1)</f>
        <v>1.03106613700477</v>
      </c>
      <c r="I43" s="6">
        <f>SUMIFS('overall city offline'!$C$2:$C$2047,'overall city offline'!$A$2:$A$2047,'Overall city offline (analysis)'!$A43,'overall city offline'!$B$2:$B$2047,'Overall city offline (analysis)'!I$1)</f>
        <v>0.98276001122633605</v>
      </c>
      <c r="J43" s="6">
        <f>SUMIFS('overall city offline'!$C$2:$C$2047,'overall city offline'!$A$2:$A$2047,'Overall city offline (analysis)'!$A43,'overall city offline'!$B$2:$B$2047,'Overall city offline (analysis)'!J$1)</f>
        <v>0.99449713479123103</v>
      </c>
      <c r="K43" s="6">
        <f>SUMIFS('overall city offline'!$C$2:$C$2047,'overall city offline'!$A$2:$A$2047,'Overall city offline (analysis)'!$A43,'overall city offline'!$B$2:$B$2047,'Overall city offline (analysis)'!K$1)</f>
        <v>0.99517794848568497</v>
      </c>
      <c r="L43" s="6">
        <f>SUMIFS('overall city offline'!$C$2:$C$2047,'overall city offline'!$A$2:$A$2047,'Overall city offline (analysis)'!$A43,'overall city offline'!$B$2:$B$2047,'Overall city offline (analysis)'!L$1)</f>
        <v>0.96255814632750203</v>
      </c>
      <c r="M43" s="6">
        <f>SUMIFS('overall city offline'!$C$2:$C$2047,'overall city offline'!$A$2:$A$2047,'Overall city offline (analysis)'!$A43,'overall city offline'!$B$2:$B$2047,'Overall city offline (analysis)'!M$1)</f>
        <v>1.0213205293103</v>
      </c>
      <c r="N43" s="6">
        <f>SUMIFS('overall city offline'!$C$2:$C$2047,'overall city offline'!$A$2:$A$2047,'Overall city offline (analysis)'!$A43,'overall city offline'!$B$2:$B$2047,'Overall city offline (analysis)'!N$1)</f>
        <v>1.0557765406037201</v>
      </c>
      <c r="O43" s="6">
        <f>SUMIFS('overall city offline'!$C$2:$C$2047,'overall city offline'!$A$2:$A$2047,'Overall city offline (analysis)'!$A43,'overall city offline'!$B$2:$B$2047,'Overall city offline (analysis)'!O$1)</f>
        <v>1.1554438447572299</v>
      </c>
      <c r="P43" s="6">
        <f>SUMIFS('overall city offline'!$C$2:$C$2047,'overall city offline'!$A$2:$A$2047,'Overall city offline (analysis)'!$A43,'overall city offline'!$B$2:$B$2047,'Overall city offline (analysis)'!P$1)</f>
        <v>0.91750406634562998</v>
      </c>
      <c r="Q43" s="6">
        <f>SUMIFS('overall city offline'!$C$2:$C$2047,'overall city offline'!$A$2:$A$2047,'Overall city offline (analysis)'!$A43,'overall city offline'!$B$2:$B$2047,'Overall city offline (analysis)'!Q$1)</f>
        <v>0.94086939295515803</v>
      </c>
      <c r="R43" s="6">
        <f>SUMIFS('overall city offline'!$C$2:$C$2047,'overall city offline'!$A$2:$A$2047,'Overall city offline (analysis)'!$A43,'overall city offline'!$B$2:$B$2047,'Overall city offline (analysis)'!R$1)</f>
        <v>0.88313169933134195</v>
      </c>
      <c r="S43" s="6">
        <f>SUMIFS('overall city offline'!$C$2:$C$2047,'overall city offline'!$A$2:$A$2047,'Overall city offline (analysis)'!$A43,'overall city offline'!$B$2:$B$2047,'Overall city offline (analysis)'!S$1)</f>
        <v>0.53964394048658304</v>
      </c>
      <c r="T43" s="6">
        <f>SUMIFS('overall city offline'!$C$2:$C$2047,'overall city offline'!$A$2:$A$2047,'Overall city offline (analysis)'!$A43,'overall city offline'!$B$2:$B$2047,'Overall city offline (analysis)'!T$1)</f>
        <v>0.66768372114343399</v>
      </c>
      <c r="U43" s="6">
        <f>SUMIFS('overall city offline'!$C$2:$C$2047,'overall city offline'!$A$2:$A$2047,'Overall city offline (analysis)'!$A43,'overall city offline'!$B$2:$B$2047,'Overall city offline (analysis)'!U$1)</f>
        <v>0.81384088185254599</v>
      </c>
      <c r="V43" s="6">
        <f>SUMIFS('overall city offline'!$C$2:$C$2047,'overall city offline'!$A$2:$A$2047,'Overall city offline (analysis)'!$A43,'overall city offline'!$B$2:$B$2047,'Overall city offline (analysis)'!V$1)</f>
        <v>0.939076267328112</v>
      </c>
      <c r="W43" s="6">
        <f>SUMIFS('overall city offline'!$C$2:$C$2047,'overall city offline'!$A$2:$A$2047,'Overall city offline (analysis)'!$A43,'overall city offline'!$B$2:$B$2047,'Overall city offline (analysis)'!W$1)</f>
        <v>0.97333428275679201</v>
      </c>
      <c r="X43" s="6">
        <f>SUMIFS('overall city offline'!$C$2:$C$2047,'overall city offline'!$A$2:$A$2047,'Overall city offline (analysis)'!$A43,'overall city offline'!$B$2:$B$2047,'Overall city offline (analysis)'!X$1)</f>
        <v>0.95942812685338497</v>
      </c>
      <c r="Y43" s="6">
        <f>SUMIFS('overall city offline'!$C$2:$C$2047,'overall city offline'!$A$2:$A$2047,'Overall city offline (analysis)'!$A43,'overall city offline'!$B$2:$B$2047,'Overall city offline (analysis)'!Y$1)</f>
        <v>0.96893428584485497</v>
      </c>
      <c r="Z43" s="6">
        <f>SUMIFS('overall city offline'!$C$2:$C$2047,'overall city offline'!$A$2:$A$2047,'Overall city offline (analysis)'!$A43,'overall city offline'!$B$2:$B$2047,'Overall city offline (analysis)'!Z$1)</f>
        <v>0.75897431013171501</v>
      </c>
      <c r="AA43" s="6">
        <f>SUMIFS('overall city offline'!$C$2:$C$2047,'overall city offline'!$A$2:$A$2047,'Overall city offline (analysis)'!$A43,'overall city offline'!$B$2:$B$2047,'Overall city offline (analysis)'!AA$1)</f>
        <v>1.0379244612026599</v>
      </c>
      <c r="AB43" s="6">
        <f>SUMIFS('overall city offline'!$C$2:$C$2047,'overall city offline'!$A$2:$A$2047,'Overall city offline (analysis)'!$A43,'overall city offline'!$B$2:$B$2047,'Overall city offline (analysis)'!AB$1)</f>
        <v>0.61335794134035404</v>
      </c>
      <c r="AC43" s="6">
        <f>SUMIFS('overall city offline'!$C$2:$C$2047,'overall city offline'!$A$2:$A$2047,'Overall city offline (analysis)'!$A43,'overall city offline'!$B$2:$B$2047,'Overall city offline (analysis)'!AC$1)</f>
        <v>0.64000963326115301</v>
      </c>
      <c r="AD43" s="6">
        <f>SUMIFS('overall city offline'!$C$2:$C$2047,'overall city offline'!$A$2:$A$2047,'Overall city offline (analysis)'!$A43,'overall city offline'!$B$2:$B$2047,'Overall city offline (analysis)'!AD$1)</f>
        <v>0.787402718313296</v>
      </c>
      <c r="AE43" s="6">
        <f>SUMIFS('overall city offline'!$C$2:$C$2047,'overall city offline'!$A$2:$A$2047,'Overall city offline (analysis)'!$A43,'overall city offline'!$B$2:$B$2047,'Overall city offline (analysis)'!AE$1)</f>
        <v>0.94376141949783998</v>
      </c>
      <c r="AF43" s="6">
        <f>SUMIFS('overall city offline'!$C$2:$C$2047,'overall city offline'!$A$2:$A$2047,'Overall city offline (analysis)'!$A43,'overall city offline'!$B$2:$B$2047,'Overall city offline (analysis)'!AF$1)</f>
        <v>1.0497428381262099</v>
      </c>
      <c r="AG43" s="6">
        <f>SUMIFS('overall city offline'!$C$2:$C$2047,'overall city offline'!$A$2:$A$2047,'Overall city offline (analysis)'!$A43,'overall city offline'!$B$2:$B$2047,'Overall city offline (analysis)'!AG$1)</f>
        <v>1.01532586131555</v>
      </c>
      <c r="AH43" s="6">
        <f>SUMIFS('overall city offline'!$C$2:$C$2047,'overall city offline'!$A$2:$A$2047,'Overall city offline (analysis)'!$A43,'overall city offline'!$B$2:$B$2047,'Overall city offline (analysis)'!AH$1)</f>
        <v>1.0565566110415201</v>
      </c>
      <c r="AI43" s="6">
        <f>SUMIFS('overall city offline'!$C$2:$C$2047,'overall city offline'!$A$2:$A$2047,'Overall city offline (analysis)'!$A43,'overall city offline'!$B$2:$B$2047,'Overall city offline (analysis)'!AI$1)</f>
        <v>1.04341131226329</v>
      </c>
      <c r="AJ43" s="6">
        <f>SUMIFS('overall city offline'!$C$2:$C$2047,'overall city offline'!$A$2:$A$2047,'Overall city offline (analysis)'!$A43,'overall city offline'!$B$2:$B$2047,'Overall city offline (analysis)'!AJ$1)</f>
        <v>1.03869550529945</v>
      </c>
      <c r="AN43" t="s">
        <v>29</v>
      </c>
      <c r="AO43" s="6">
        <v>1.0115783774312901</v>
      </c>
    </row>
    <row r="44" spans="1:41" x14ac:dyDescent="0.3">
      <c r="A44" t="s">
        <v>49</v>
      </c>
      <c r="B44" t="str">
        <f>VLOOKUP(A44,OVERVIEW!$A$2:$D$63,3,FALSE)</f>
        <v>Strong</v>
      </c>
      <c r="C44" t="s">
        <v>135</v>
      </c>
      <c r="D44" s="6">
        <f>SUMIFS('overall city offline'!$C$2:$C$2047,'overall city offline'!$A$2:$A$2047,'Overall city offline (analysis)'!$A44,'overall city offline'!$B$2:$B$2047,'Overall city offline (analysis)'!D$1)</f>
        <v>0.86877690132671004</v>
      </c>
      <c r="E44" s="6">
        <f>SUMIFS('overall city offline'!$C$2:$C$2047,'overall city offline'!$A$2:$A$2047,'Overall city offline (analysis)'!$A44,'overall city offline'!$B$2:$B$2047,'Overall city offline (analysis)'!E$1)</f>
        <v>0.91110485123186402</v>
      </c>
      <c r="F44" s="6">
        <f>SUMIFS('overall city offline'!$C$2:$C$2047,'overall city offline'!$A$2:$A$2047,'Overall city offline (analysis)'!$A44,'overall city offline'!$B$2:$B$2047,'Overall city offline (analysis)'!F$1)</f>
        <v>1.02720664937395</v>
      </c>
      <c r="G44" s="6">
        <f>SUMIFS('overall city offline'!$C$2:$C$2047,'overall city offline'!$A$2:$A$2047,'Overall city offline (analysis)'!$A44,'overall city offline'!$B$2:$B$2047,'Overall city offline (analysis)'!G$1)</f>
        <v>0.966882853736304</v>
      </c>
      <c r="H44" s="6">
        <f>SUMIFS('overall city offline'!$C$2:$C$2047,'overall city offline'!$A$2:$A$2047,'Overall city offline (analysis)'!$A44,'overall city offline'!$B$2:$B$2047,'Overall city offline (analysis)'!H$1)</f>
        <v>1.03629117185959</v>
      </c>
      <c r="I44" s="6">
        <f>SUMIFS('overall city offline'!$C$2:$C$2047,'overall city offline'!$A$2:$A$2047,'Overall city offline (analysis)'!$A44,'overall city offline'!$B$2:$B$2047,'Overall city offline (analysis)'!I$1)</f>
        <v>0.98969341256838295</v>
      </c>
      <c r="J44" s="6">
        <f>SUMIFS('overall city offline'!$C$2:$C$2047,'overall city offline'!$A$2:$A$2047,'Overall city offline (analysis)'!$A44,'overall city offline'!$B$2:$B$2047,'Overall city offline (analysis)'!J$1)</f>
        <v>0.99744976211959202</v>
      </c>
      <c r="K44" s="6">
        <f>SUMIFS('overall city offline'!$C$2:$C$2047,'overall city offline'!$A$2:$A$2047,'Overall city offline (analysis)'!$A44,'overall city offline'!$B$2:$B$2047,'Overall city offline (analysis)'!K$1)</f>
        <v>0.95600063229655396</v>
      </c>
      <c r="L44" s="6">
        <f>SUMIFS('overall city offline'!$C$2:$C$2047,'overall city offline'!$A$2:$A$2047,'Overall city offline (analysis)'!$A44,'overall city offline'!$B$2:$B$2047,'Overall city offline (analysis)'!L$1)</f>
        <v>0.95364586781017102</v>
      </c>
      <c r="M44" s="6">
        <f>SUMIFS('overall city offline'!$C$2:$C$2047,'overall city offline'!$A$2:$A$2047,'Overall city offline (analysis)'!$A44,'overall city offline'!$B$2:$B$2047,'Overall city offline (analysis)'!M$1)</f>
        <v>1.0568335294978199</v>
      </c>
      <c r="N44" s="6">
        <f>SUMIFS('overall city offline'!$C$2:$C$2047,'overall city offline'!$A$2:$A$2047,'Overall city offline (analysis)'!$A44,'overall city offline'!$B$2:$B$2047,'Overall city offline (analysis)'!N$1)</f>
        <v>1.0481796837724799</v>
      </c>
      <c r="O44" s="6">
        <f>SUMIFS('overall city offline'!$C$2:$C$2047,'overall city offline'!$A$2:$A$2047,'Overall city offline (analysis)'!$A44,'overall city offline'!$B$2:$B$2047,'Overall city offline (analysis)'!O$1)</f>
        <v>1.1879346844065899</v>
      </c>
      <c r="P44" s="6">
        <f>SUMIFS('overall city offline'!$C$2:$C$2047,'overall city offline'!$A$2:$A$2047,'Overall city offline (analysis)'!$A44,'overall city offline'!$B$2:$B$2047,'Overall city offline (analysis)'!P$1)</f>
        <v>0.88395550293796299</v>
      </c>
      <c r="Q44" s="6">
        <f>SUMIFS('overall city offline'!$C$2:$C$2047,'overall city offline'!$A$2:$A$2047,'Overall city offline (analysis)'!$A44,'overall city offline'!$B$2:$B$2047,'Overall city offline (analysis)'!Q$1)</f>
        <v>0.91892514114851898</v>
      </c>
      <c r="R44" s="6">
        <f>SUMIFS('overall city offline'!$C$2:$C$2047,'overall city offline'!$A$2:$A$2047,'Overall city offline (analysis)'!$A44,'overall city offline'!$B$2:$B$2047,'Overall city offline (analysis)'!R$1)</f>
        <v>0.79946848816972205</v>
      </c>
      <c r="S44" s="6">
        <f>SUMIFS('overall city offline'!$C$2:$C$2047,'overall city offline'!$A$2:$A$2047,'Overall city offline (analysis)'!$A44,'overall city offline'!$B$2:$B$2047,'Overall city offline (analysis)'!S$1)</f>
        <v>0.34131243870636702</v>
      </c>
      <c r="T44" s="6">
        <f>SUMIFS('overall city offline'!$C$2:$C$2047,'overall city offline'!$A$2:$A$2047,'Overall city offline (analysis)'!$A44,'overall city offline'!$B$2:$B$2047,'Overall city offline (analysis)'!T$1)</f>
        <v>0.41882116254428903</v>
      </c>
      <c r="U44" s="6">
        <f>SUMIFS('overall city offline'!$C$2:$C$2047,'overall city offline'!$A$2:$A$2047,'Overall city offline (analysis)'!$A44,'overall city offline'!$B$2:$B$2047,'Overall city offline (analysis)'!U$1)</f>
        <v>0.56438147969339303</v>
      </c>
      <c r="V44" s="6">
        <f>SUMIFS('overall city offline'!$C$2:$C$2047,'overall city offline'!$A$2:$A$2047,'Overall city offline (analysis)'!$A44,'overall city offline'!$B$2:$B$2047,'Overall city offline (analysis)'!V$1)</f>
        <v>0.74519749822087</v>
      </c>
      <c r="W44" s="6">
        <f>SUMIFS('overall city offline'!$C$2:$C$2047,'overall city offline'!$A$2:$A$2047,'Overall city offline (analysis)'!$A44,'overall city offline'!$B$2:$B$2047,'Overall city offline (analysis)'!W$1)</f>
        <v>0.82175542877344898</v>
      </c>
      <c r="X44" s="6">
        <f>SUMIFS('overall city offline'!$C$2:$C$2047,'overall city offline'!$A$2:$A$2047,'Overall city offline (analysis)'!$A44,'overall city offline'!$B$2:$B$2047,'Overall city offline (analysis)'!X$1)</f>
        <v>0.83821112675033405</v>
      </c>
      <c r="Y44" s="6">
        <f>SUMIFS('overall city offline'!$C$2:$C$2047,'overall city offline'!$A$2:$A$2047,'Overall city offline (analysis)'!$A44,'overall city offline'!$B$2:$B$2047,'Overall city offline (analysis)'!Y$1)</f>
        <v>0.873499385169069</v>
      </c>
      <c r="Z44" s="6">
        <f>SUMIFS('overall city offline'!$C$2:$C$2047,'overall city offline'!$A$2:$A$2047,'Overall city offline (analysis)'!$A44,'overall city offline'!$B$2:$B$2047,'Overall city offline (analysis)'!Z$1)</f>
        <v>0.54732493056694298</v>
      </c>
      <c r="AA44" s="6">
        <f>SUMIFS('overall city offline'!$C$2:$C$2047,'overall city offline'!$A$2:$A$2047,'Overall city offline (analysis)'!$A44,'overall city offline'!$B$2:$B$2047,'Overall city offline (analysis)'!AA$1)</f>
        <v>0.90448001846669901</v>
      </c>
      <c r="AB44" s="6">
        <f>SUMIFS('overall city offline'!$C$2:$C$2047,'overall city offline'!$A$2:$A$2047,'Overall city offline (analysis)'!$A44,'overall city offline'!$B$2:$B$2047,'Overall city offline (analysis)'!AB$1)</f>
        <v>0.41231899377026898</v>
      </c>
      <c r="AC44" s="6">
        <f>SUMIFS('overall city offline'!$C$2:$C$2047,'overall city offline'!$A$2:$A$2047,'Overall city offline (analysis)'!$A44,'overall city offline'!$B$2:$B$2047,'Overall city offline (analysis)'!AC$1)</f>
        <v>0.43994538722934701</v>
      </c>
      <c r="AD44" s="6">
        <f>SUMIFS('overall city offline'!$C$2:$C$2047,'overall city offline'!$A$2:$A$2047,'Overall city offline (analysis)'!$A44,'overall city offline'!$B$2:$B$2047,'Overall city offline (analysis)'!AD$1)</f>
        <v>0.55581519087657205</v>
      </c>
      <c r="AE44" s="6">
        <f>SUMIFS('overall city offline'!$C$2:$C$2047,'overall city offline'!$A$2:$A$2047,'Overall city offline (analysis)'!$A44,'overall city offline'!$B$2:$B$2047,'Overall city offline (analysis)'!AE$1)</f>
        <v>0.75387674101639002</v>
      </c>
      <c r="AF44" s="6">
        <f>SUMIFS('overall city offline'!$C$2:$C$2047,'overall city offline'!$A$2:$A$2047,'Overall city offline (analysis)'!$A44,'overall city offline'!$B$2:$B$2047,'Overall city offline (analysis)'!AF$1)</f>
        <v>0.92963155600292102</v>
      </c>
      <c r="AG44" s="6">
        <f>SUMIFS('overall city offline'!$C$2:$C$2047,'overall city offline'!$A$2:$A$2047,'Overall city offline (analysis)'!$A44,'overall city offline'!$B$2:$B$2047,'Overall city offline (analysis)'!AG$1)</f>
        <v>0.90352089763564203</v>
      </c>
      <c r="AH44" s="6">
        <f>SUMIFS('overall city offline'!$C$2:$C$2047,'overall city offline'!$A$2:$A$2047,'Overall city offline (analysis)'!$A44,'overall city offline'!$B$2:$B$2047,'Overall city offline (analysis)'!AH$1)</f>
        <v>0.92570412151247305</v>
      </c>
      <c r="AI44" s="6">
        <f>SUMIFS('overall city offline'!$C$2:$C$2047,'overall city offline'!$A$2:$A$2047,'Overall city offline (analysis)'!$A44,'overall city offline'!$B$2:$B$2047,'Overall city offline (analysis)'!AI$1)</f>
        <v>0.95292451386097599</v>
      </c>
      <c r="AJ44" s="6">
        <f>SUMIFS('overall city offline'!$C$2:$C$2047,'overall city offline'!$A$2:$A$2047,'Overall city offline (analysis)'!$A44,'overall city offline'!$B$2:$B$2047,'Overall city offline (analysis)'!AJ$1)</f>
        <v>0.93423124794270596</v>
      </c>
      <c r="AN44" t="s">
        <v>63</v>
      </c>
      <c r="AO44" s="6">
        <v>1.00389653940874</v>
      </c>
    </row>
    <row r="45" spans="1:41" x14ac:dyDescent="0.3">
      <c r="A45" t="s">
        <v>50</v>
      </c>
      <c r="B45" t="str">
        <f>VLOOKUP(A45,OVERVIEW!$A$2:$D$63,3,FALSE)</f>
        <v>Weak</v>
      </c>
      <c r="C45" t="s">
        <v>136</v>
      </c>
      <c r="D45" s="6">
        <f>SUMIFS('overall city offline'!$C$2:$C$2047,'overall city offline'!$A$2:$A$2047,'Overall city offline (analysis)'!$A45,'overall city offline'!$B$2:$B$2047,'Overall city offline (analysis)'!D$1)</f>
        <v>0.84923414633419803</v>
      </c>
      <c r="E45" s="6">
        <f>SUMIFS('overall city offline'!$C$2:$C$2047,'overall city offline'!$A$2:$A$2047,'Overall city offline (analysis)'!$A45,'overall city offline'!$B$2:$B$2047,'Overall city offline (analysis)'!E$1)</f>
        <v>0.88220204947049496</v>
      </c>
      <c r="F45" s="6">
        <f>SUMIFS('overall city offline'!$C$2:$C$2047,'overall city offline'!$A$2:$A$2047,'Overall city offline (analysis)'!$A45,'overall city offline'!$B$2:$B$2047,'Overall city offline (analysis)'!F$1)</f>
        <v>1.0463914473738301</v>
      </c>
      <c r="G45" s="6">
        <f>SUMIFS('overall city offline'!$C$2:$C$2047,'overall city offline'!$A$2:$A$2047,'Overall city offline (analysis)'!$A45,'overall city offline'!$B$2:$B$2047,'Overall city offline (analysis)'!G$1)</f>
        <v>0.95636904969018999</v>
      </c>
      <c r="H45" s="6">
        <f>SUMIFS('overall city offline'!$C$2:$C$2047,'overall city offline'!$A$2:$A$2047,'Overall city offline (analysis)'!$A45,'overall city offline'!$B$2:$B$2047,'Overall city offline (analysis)'!H$1)</f>
        <v>0.99969248470227901</v>
      </c>
      <c r="I45" s="6">
        <f>SUMIFS('overall city offline'!$C$2:$C$2047,'overall city offline'!$A$2:$A$2047,'Overall city offline (analysis)'!$A45,'overall city offline'!$B$2:$B$2047,'Overall city offline (analysis)'!I$1)</f>
        <v>0.996607637723263</v>
      </c>
      <c r="J45" s="6">
        <f>SUMIFS('overall city offline'!$C$2:$C$2047,'overall city offline'!$A$2:$A$2047,'Overall city offline (analysis)'!$A45,'overall city offline'!$B$2:$B$2047,'Overall city offline (analysis)'!J$1)</f>
        <v>1.0409291538129299</v>
      </c>
      <c r="K45" s="6">
        <f>SUMIFS('overall city offline'!$C$2:$C$2047,'overall city offline'!$A$2:$A$2047,'Overall city offline (analysis)'!$A45,'overall city offline'!$B$2:$B$2047,'Overall city offline (analysis)'!K$1)</f>
        <v>1.02986542652062</v>
      </c>
      <c r="L45" s="6">
        <f>SUMIFS('overall city offline'!$C$2:$C$2047,'overall city offline'!$A$2:$A$2047,'Overall city offline (analysis)'!$A45,'overall city offline'!$B$2:$B$2047,'Overall city offline (analysis)'!L$1)</f>
        <v>0.98439878217523702</v>
      </c>
      <c r="M45" s="6">
        <f>SUMIFS('overall city offline'!$C$2:$C$2047,'overall city offline'!$A$2:$A$2047,'Overall city offline (analysis)'!$A45,'overall city offline'!$B$2:$B$2047,'Overall city offline (analysis)'!M$1)</f>
        <v>1.0098795706189001</v>
      </c>
      <c r="N45" s="6">
        <f>SUMIFS('overall city offline'!$C$2:$C$2047,'overall city offline'!$A$2:$A$2047,'Overall city offline (analysis)'!$A45,'overall city offline'!$B$2:$B$2047,'Overall city offline (analysis)'!N$1)</f>
        <v>1.0332371420130499</v>
      </c>
      <c r="O45" s="6">
        <f>SUMIFS('overall city offline'!$C$2:$C$2047,'overall city offline'!$A$2:$A$2047,'Overall city offline (analysis)'!$A45,'overall city offline'!$B$2:$B$2047,'Overall city offline (analysis)'!O$1)</f>
        <v>1.1711931095650201</v>
      </c>
      <c r="P45" s="6">
        <f>SUMIFS('overall city offline'!$C$2:$C$2047,'overall city offline'!$A$2:$A$2047,'Overall city offline (analysis)'!$A45,'overall city offline'!$B$2:$B$2047,'Overall city offline (analysis)'!P$1)</f>
        <v>0.91559099585483505</v>
      </c>
      <c r="Q45" s="6">
        <f>SUMIFS('overall city offline'!$C$2:$C$2047,'overall city offline'!$A$2:$A$2047,'Overall city offline (analysis)'!$A45,'overall city offline'!$B$2:$B$2047,'Overall city offline (analysis)'!Q$1)</f>
        <v>0.91282137406215202</v>
      </c>
      <c r="R45" s="6">
        <f>SUMIFS('overall city offline'!$C$2:$C$2047,'overall city offline'!$A$2:$A$2047,'Overall city offline (analysis)'!$A45,'overall city offline'!$B$2:$B$2047,'Overall city offline (analysis)'!R$1)</f>
        <v>0.85622241973364699</v>
      </c>
      <c r="S45" s="6">
        <f>SUMIFS('overall city offline'!$C$2:$C$2047,'overall city offline'!$A$2:$A$2047,'Overall city offline (analysis)'!$A45,'overall city offline'!$B$2:$B$2047,'Overall city offline (analysis)'!S$1)</f>
        <v>0.43272183940180298</v>
      </c>
      <c r="T45" s="6">
        <f>SUMIFS('overall city offline'!$C$2:$C$2047,'overall city offline'!$A$2:$A$2047,'Overall city offline (analysis)'!$A45,'overall city offline'!$B$2:$B$2047,'Overall city offline (analysis)'!T$1)</f>
        <v>0.58852927136685196</v>
      </c>
      <c r="U45" s="6">
        <f>SUMIFS('overall city offline'!$C$2:$C$2047,'overall city offline'!$A$2:$A$2047,'Overall city offline (analysis)'!$A45,'overall city offline'!$B$2:$B$2047,'Overall city offline (analysis)'!U$1)</f>
        <v>0.81367779454509803</v>
      </c>
      <c r="V45" s="6">
        <f>SUMIFS('overall city offline'!$C$2:$C$2047,'overall city offline'!$A$2:$A$2047,'Overall city offline (analysis)'!$A45,'overall city offline'!$B$2:$B$2047,'Overall city offline (analysis)'!V$1)</f>
        <v>0.92929339346898099</v>
      </c>
      <c r="W45" s="6">
        <f>SUMIFS('overall city offline'!$C$2:$C$2047,'overall city offline'!$A$2:$A$2047,'Overall city offline (analysis)'!$A45,'overall city offline'!$B$2:$B$2047,'Overall city offline (analysis)'!W$1)</f>
        <v>0.98003768076169495</v>
      </c>
      <c r="X45" s="6">
        <f>SUMIFS('overall city offline'!$C$2:$C$2047,'overall city offline'!$A$2:$A$2047,'Overall city offline (analysis)'!$A45,'overall city offline'!$B$2:$B$2047,'Overall city offline (analysis)'!X$1)</f>
        <v>0.983128412847174</v>
      </c>
      <c r="Y45" s="6">
        <f>SUMIFS('overall city offline'!$C$2:$C$2047,'overall city offline'!$A$2:$A$2047,'Overall city offline (analysis)'!$A45,'overall city offline'!$B$2:$B$2047,'Overall city offline (analysis)'!Y$1)</f>
        <v>0.98427394646462296</v>
      </c>
      <c r="Z45" s="6">
        <f>SUMIFS('overall city offline'!$C$2:$C$2047,'overall city offline'!$A$2:$A$2047,'Overall city offline (analysis)'!$A45,'overall city offline'!$B$2:$B$2047,'Overall city offline (analysis)'!Z$1)</f>
        <v>0.70246894783307501</v>
      </c>
      <c r="AA45" s="6">
        <f>SUMIFS('overall city offline'!$C$2:$C$2047,'overall city offline'!$A$2:$A$2047,'Overall city offline (analysis)'!$A45,'overall city offline'!$B$2:$B$2047,'Overall city offline (analysis)'!AA$1)</f>
        <v>0.91129885501169094</v>
      </c>
      <c r="AB45" s="6">
        <f>SUMIFS('overall city offline'!$C$2:$C$2047,'overall city offline'!$A$2:$A$2047,'Overall city offline (analysis)'!$A45,'overall city offline'!$B$2:$B$2047,'Overall city offline (analysis)'!AB$1)</f>
        <v>0.55921525671449601</v>
      </c>
      <c r="AC45" s="6">
        <f>SUMIFS('overall city offline'!$C$2:$C$2047,'overall city offline'!$A$2:$A$2047,'Overall city offline (analysis)'!$A45,'overall city offline'!$B$2:$B$2047,'Overall city offline (analysis)'!AC$1)</f>
        <v>0.58210653059047202</v>
      </c>
      <c r="AD45" s="6">
        <f>SUMIFS('overall city offline'!$C$2:$C$2047,'overall city offline'!$A$2:$A$2047,'Overall city offline (analysis)'!$A45,'overall city offline'!$B$2:$B$2047,'Overall city offline (analysis)'!AD$1)</f>
        <v>0.72217716431679102</v>
      </c>
      <c r="AE45" s="6">
        <f>SUMIFS('overall city offline'!$C$2:$C$2047,'overall city offline'!$A$2:$A$2047,'Overall city offline (analysis)'!$A45,'overall city offline'!$B$2:$B$2047,'Overall city offline (analysis)'!AE$1)</f>
        <v>0.90066192062613604</v>
      </c>
      <c r="AF45" s="6">
        <f>SUMIFS('overall city offline'!$C$2:$C$2047,'overall city offline'!$A$2:$A$2047,'Overall city offline (analysis)'!$A45,'overall city offline'!$B$2:$B$2047,'Overall city offline (analysis)'!AF$1)</f>
        <v>1.0868794594887601</v>
      </c>
      <c r="AG45" s="6">
        <f>SUMIFS('overall city offline'!$C$2:$C$2047,'overall city offline'!$A$2:$A$2047,'Overall city offline (analysis)'!$A45,'overall city offline'!$B$2:$B$2047,'Overall city offline (analysis)'!AG$1)</f>
        <v>1.01351685792026</v>
      </c>
      <c r="AH45" s="6">
        <f>SUMIFS('overall city offline'!$C$2:$C$2047,'overall city offline'!$A$2:$A$2047,'Overall city offline (analysis)'!$A45,'overall city offline'!$B$2:$B$2047,'Overall city offline (analysis)'!AH$1)</f>
        <v>1.0671757432073701</v>
      </c>
      <c r="AI45" s="6">
        <f>SUMIFS('overall city offline'!$C$2:$C$2047,'overall city offline'!$A$2:$A$2047,'Overall city offline (analysis)'!$A45,'overall city offline'!$B$2:$B$2047,'Overall city offline (analysis)'!AI$1)</f>
        <v>1.0451790094398199</v>
      </c>
      <c r="AJ45" s="6">
        <f>SUMIFS('overall city offline'!$C$2:$C$2047,'overall city offline'!$A$2:$A$2047,'Overall city offline (analysis)'!$A45,'overall city offline'!$B$2:$B$2047,'Overall city offline (analysis)'!AJ$1)</f>
        <v>0.995258568346578</v>
      </c>
      <c r="AN45" t="s">
        <v>36</v>
      </c>
      <c r="AO45" s="6">
        <v>1.00368520382329</v>
      </c>
    </row>
    <row r="46" spans="1:41" x14ac:dyDescent="0.3">
      <c r="A46" t="s">
        <v>51</v>
      </c>
      <c r="B46" t="str">
        <f>VLOOKUP(A46,OVERVIEW!$A$2:$D$63,3,FALSE)</f>
        <v>Strong</v>
      </c>
      <c r="C46" t="s">
        <v>146</v>
      </c>
      <c r="D46" s="6">
        <f>SUMIFS('overall city offline'!$C$2:$C$2047,'overall city offline'!$A$2:$A$2047,'Overall city offline (analysis)'!$A46,'overall city offline'!$B$2:$B$2047,'Overall city offline (analysis)'!D$1)</f>
        <v>0.83653632753993401</v>
      </c>
      <c r="E46" s="6">
        <f>SUMIFS('overall city offline'!$C$2:$C$2047,'overall city offline'!$A$2:$A$2047,'Overall city offline (analysis)'!$A46,'overall city offline'!$B$2:$B$2047,'Overall city offline (analysis)'!E$1)</f>
        <v>0.84852764182630902</v>
      </c>
      <c r="F46" s="6">
        <f>SUMIFS('overall city offline'!$C$2:$C$2047,'overall city offline'!$A$2:$A$2047,'Overall city offline (analysis)'!$A46,'overall city offline'!$B$2:$B$2047,'Overall city offline (analysis)'!F$1)</f>
        <v>1.0096952974058599</v>
      </c>
      <c r="G46" s="6">
        <f>SUMIFS('overall city offline'!$C$2:$C$2047,'overall city offline'!$A$2:$A$2047,'Overall city offline (analysis)'!$A46,'overall city offline'!$B$2:$B$2047,'Overall city offline (analysis)'!G$1)</f>
        <v>0.97579069102217098</v>
      </c>
      <c r="H46" s="6">
        <f>SUMIFS('overall city offline'!$C$2:$C$2047,'overall city offline'!$A$2:$A$2047,'Overall city offline (analysis)'!$A46,'overall city offline'!$B$2:$B$2047,'Overall city offline (analysis)'!H$1)</f>
        <v>1.0261522902622</v>
      </c>
      <c r="I46" s="6">
        <f>SUMIFS('overall city offline'!$C$2:$C$2047,'overall city offline'!$A$2:$A$2047,'Overall city offline (analysis)'!$A46,'overall city offline'!$B$2:$B$2047,'Overall city offline (analysis)'!I$1)</f>
        <v>0.96682970679187696</v>
      </c>
      <c r="J46" s="6">
        <f>SUMIFS('overall city offline'!$C$2:$C$2047,'overall city offline'!$A$2:$A$2047,'Overall city offline (analysis)'!$A46,'overall city offline'!$B$2:$B$2047,'Overall city offline (analysis)'!J$1)</f>
        <v>1.02447155190642</v>
      </c>
      <c r="K46" s="6">
        <f>SUMIFS('overall city offline'!$C$2:$C$2047,'overall city offline'!$A$2:$A$2047,'Overall city offline (analysis)'!$A46,'overall city offline'!$B$2:$B$2047,'Overall city offline (analysis)'!K$1)</f>
        <v>1.0422757667479401</v>
      </c>
      <c r="L46" s="6">
        <f>SUMIFS('overall city offline'!$C$2:$C$2047,'overall city offline'!$A$2:$A$2047,'Overall city offline (analysis)'!$A46,'overall city offline'!$B$2:$B$2047,'Overall city offline (analysis)'!L$1)</f>
        <v>0.97914971450716903</v>
      </c>
      <c r="M46" s="6">
        <f>SUMIFS('overall city offline'!$C$2:$C$2047,'overall city offline'!$A$2:$A$2047,'Overall city offline (analysis)'!$A46,'overall city offline'!$B$2:$B$2047,'Overall city offline (analysis)'!M$1)</f>
        <v>1.01730626484386</v>
      </c>
      <c r="N46" s="6">
        <f>SUMIFS('overall city offline'!$C$2:$C$2047,'overall city offline'!$A$2:$A$2047,'Overall city offline (analysis)'!$A46,'overall city offline'!$B$2:$B$2047,'Overall city offline (analysis)'!N$1)</f>
        <v>1.0832008425947699</v>
      </c>
      <c r="O46" s="6">
        <f>SUMIFS('overall city offline'!$C$2:$C$2047,'overall city offline'!$A$2:$A$2047,'Overall city offline (analysis)'!$A46,'overall city offline'!$B$2:$B$2047,'Overall city offline (analysis)'!O$1)</f>
        <v>1.19006390455149</v>
      </c>
      <c r="P46" s="6">
        <f>SUMIFS('overall city offline'!$C$2:$C$2047,'overall city offline'!$A$2:$A$2047,'Overall city offline (analysis)'!$A46,'overall city offline'!$B$2:$B$2047,'Overall city offline (analysis)'!P$1)</f>
        <v>0.90400200256584795</v>
      </c>
      <c r="Q46" s="6">
        <f>SUMIFS('overall city offline'!$C$2:$C$2047,'overall city offline'!$A$2:$A$2047,'Overall city offline (analysis)'!$A46,'overall city offline'!$B$2:$B$2047,'Overall city offline (analysis)'!Q$1)</f>
        <v>0.91822487144267495</v>
      </c>
      <c r="R46" s="6">
        <f>SUMIFS('overall city offline'!$C$2:$C$2047,'overall city offline'!$A$2:$A$2047,'Overall city offline (analysis)'!$A46,'overall city offline'!$B$2:$B$2047,'Overall city offline (analysis)'!R$1)</f>
        <v>0.86943062967284301</v>
      </c>
      <c r="S46" s="6">
        <f>SUMIFS('overall city offline'!$C$2:$C$2047,'overall city offline'!$A$2:$A$2047,'Overall city offline (analysis)'!$A46,'overall city offline'!$B$2:$B$2047,'Overall city offline (analysis)'!S$1)</f>
        <v>0.56057526034653504</v>
      </c>
      <c r="T46" s="6">
        <f>SUMIFS('overall city offline'!$C$2:$C$2047,'overall city offline'!$A$2:$A$2047,'Overall city offline (analysis)'!$A46,'overall city offline'!$B$2:$B$2047,'Overall city offline (analysis)'!T$1)</f>
        <v>0.71381810376704302</v>
      </c>
      <c r="U46" s="6">
        <f>SUMIFS('overall city offline'!$C$2:$C$2047,'overall city offline'!$A$2:$A$2047,'Overall city offline (analysis)'!$A46,'overall city offline'!$B$2:$B$2047,'Overall city offline (analysis)'!U$1)</f>
        <v>0.84332460887309502</v>
      </c>
      <c r="V46" s="6">
        <f>SUMIFS('overall city offline'!$C$2:$C$2047,'overall city offline'!$A$2:$A$2047,'Overall city offline (analysis)'!$A46,'overall city offline'!$B$2:$B$2047,'Overall city offline (analysis)'!V$1)</f>
        <v>1.0113243654228501</v>
      </c>
      <c r="W46" s="6">
        <f>SUMIFS('overall city offline'!$C$2:$C$2047,'overall city offline'!$A$2:$A$2047,'Overall city offline (analysis)'!$A46,'overall city offline'!$B$2:$B$2047,'Overall city offline (analysis)'!W$1)</f>
        <v>1.0484252692010201</v>
      </c>
      <c r="X46" s="6">
        <f>SUMIFS('overall city offline'!$C$2:$C$2047,'overall city offline'!$A$2:$A$2047,'Overall city offline (analysis)'!$A46,'overall city offline'!$B$2:$B$2047,'Overall city offline (analysis)'!X$1)</f>
        <v>1.0258507819993801</v>
      </c>
      <c r="Y46" s="6">
        <f>SUMIFS('overall city offline'!$C$2:$C$2047,'overall city offline'!$A$2:$A$2047,'Overall city offline (analysis)'!$A46,'overall city offline'!$B$2:$B$2047,'Overall city offline (analysis)'!Y$1)</f>
        <v>1.0658335488477899</v>
      </c>
      <c r="Z46" s="6">
        <f>SUMIFS('overall city offline'!$C$2:$C$2047,'overall city offline'!$A$2:$A$2047,'Overall city offline (analysis)'!$A46,'overall city offline'!$B$2:$B$2047,'Overall city offline (analysis)'!Z$1)</f>
        <v>0.83904049795222302</v>
      </c>
      <c r="AA46" s="6">
        <f>SUMIFS('overall city offline'!$C$2:$C$2047,'overall city offline'!$A$2:$A$2047,'Overall city offline (analysis)'!$A46,'overall city offline'!$B$2:$B$2047,'Overall city offline (analysis)'!AA$1)</f>
        <v>1.1399441010225999</v>
      </c>
      <c r="AB46" s="6">
        <f>SUMIFS('overall city offline'!$C$2:$C$2047,'overall city offline'!$A$2:$A$2047,'Overall city offline (analysis)'!$A46,'overall city offline'!$B$2:$B$2047,'Overall city offline (analysis)'!AB$1)</f>
        <v>0.65045294827366495</v>
      </c>
      <c r="AC46" s="6">
        <f>SUMIFS('overall city offline'!$C$2:$C$2047,'overall city offline'!$A$2:$A$2047,'Overall city offline (analysis)'!$A46,'overall city offline'!$B$2:$B$2047,'Overall city offline (analysis)'!AC$1)</f>
        <v>0.67841905292093296</v>
      </c>
      <c r="AD46" s="6">
        <f>SUMIFS('overall city offline'!$C$2:$C$2047,'overall city offline'!$A$2:$A$2047,'Overall city offline (analysis)'!$A46,'overall city offline'!$B$2:$B$2047,'Overall city offline (analysis)'!AD$1)</f>
        <v>0.84274687370423795</v>
      </c>
      <c r="AE46" s="6">
        <f>SUMIFS('overall city offline'!$C$2:$C$2047,'overall city offline'!$A$2:$A$2047,'Overall city offline (analysis)'!$A46,'overall city offline'!$B$2:$B$2047,'Overall city offline (analysis)'!AE$1)</f>
        <v>0.99624351838793301</v>
      </c>
      <c r="AF46" s="6">
        <f>SUMIFS('overall city offline'!$C$2:$C$2047,'overall city offline'!$A$2:$A$2047,'Overall city offline (analysis)'!$A46,'overall city offline'!$B$2:$B$2047,'Overall city offline (analysis)'!AF$1)</f>
        <v>1.0788371044732299</v>
      </c>
      <c r="AG46" s="6">
        <f>SUMIFS('overall city offline'!$C$2:$C$2047,'overall city offline'!$A$2:$A$2047,'Overall city offline (analysis)'!$A46,'overall city offline'!$B$2:$B$2047,'Overall city offline (analysis)'!AG$1)</f>
        <v>1.0537658762364801</v>
      </c>
      <c r="AH46" s="6">
        <f>SUMIFS('overall city offline'!$C$2:$C$2047,'overall city offline'!$A$2:$A$2047,'Overall city offline (analysis)'!$A46,'overall city offline'!$B$2:$B$2047,'Overall city offline (analysis)'!AH$1)</f>
        <v>1.12475117223846</v>
      </c>
      <c r="AI46" s="6">
        <f>SUMIFS('overall city offline'!$C$2:$C$2047,'overall city offline'!$A$2:$A$2047,'Overall city offline (analysis)'!$A46,'overall city offline'!$B$2:$B$2047,'Overall city offline (analysis)'!AI$1)</f>
        <v>1.118482450635</v>
      </c>
      <c r="AJ46" s="6">
        <f>SUMIFS('overall city offline'!$C$2:$C$2047,'overall city offline'!$A$2:$A$2047,'Overall city offline (analysis)'!$A46,'overall city offline'!$B$2:$B$2047,'Overall city offline (analysis)'!AJ$1)</f>
        <v>1.0765892124111001</v>
      </c>
      <c r="AN46" t="s">
        <v>34</v>
      </c>
      <c r="AO46" s="6">
        <v>0.99705994246485297</v>
      </c>
    </row>
    <row r="47" spans="1:41" x14ac:dyDescent="0.3">
      <c r="A47" t="s">
        <v>52</v>
      </c>
      <c r="B47" t="str">
        <f>VLOOKUP(A47,OVERVIEW!$A$2:$D$63,3,FALSE)</f>
        <v>Weak</v>
      </c>
      <c r="C47" t="s">
        <v>147</v>
      </c>
      <c r="D47" s="6">
        <f>SUMIFS('overall city offline'!$C$2:$C$2047,'overall city offline'!$A$2:$A$2047,'Overall city offline (analysis)'!$A47,'overall city offline'!$B$2:$B$2047,'Overall city offline (analysis)'!D$1)</f>
        <v>0.85214150896526197</v>
      </c>
      <c r="E47" s="6">
        <f>SUMIFS('overall city offline'!$C$2:$C$2047,'overall city offline'!$A$2:$A$2047,'Overall city offline (analysis)'!$A47,'overall city offline'!$B$2:$B$2047,'Overall city offline (analysis)'!E$1)</f>
        <v>0.86999923793852196</v>
      </c>
      <c r="F47" s="6">
        <f>SUMIFS('overall city offline'!$C$2:$C$2047,'overall city offline'!$A$2:$A$2047,'Overall city offline (analysis)'!$A47,'overall city offline'!$B$2:$B$2047,'Overall city offline (analysis)'!F$1)</f>
        <v>1.0444144531530299</v>
      </c>
      <c r="G47" s="6">
        <f>SUMIFS('overall city offline'!$C$2:$C$2047,'overall city offline'!$A$2:$A$2047,'Overall city offline (analysis)'!$A47,'overall city offline'!$B$2:$B$2047,'Overall city offline (analysis)'!G$1)</f>
        <v>1.00009671187244</v>
      </c>
      <c r="H47" s="6">
        <f>SUMIFS('overall city offline'!$C$2:$C$2047,'overall city offline'!$A$2:$A$2047,'Overall city offline (analysis)'!$A47,'overall city offline'!$B$2:$B$2047,'Overall city offline (analysis)'!H$1)</f>
        <v>1.0351064990291501</v>
      </c>
      <c r="I47" s="6">
        <f>SUMIFS('overall city offline'!$C$2:$C$2047,'overall city offline'!$A$2:$A$2047,'Overall city offline (analysis)'!$A47,'overall city offline'!$B$2:$B$2047,'Overall city offline (analysis)'!I$1)</f>
        <v>1.0056804657781799</v>
      </c>
      <c r="J47" s="6">
        <f>SUMIFS('overall city offline'!$C$2:$C$2047,'overall city offline'!$A$2:$A$2047,'Overall city offline (analysis)'!$A47,'overall city offline'!$B$2:$B$2047,'Overall city offline (analysis)'!J$1)</f>
        <v>1.0298866704860601</v>
      </c>
      <c r="K47" s="6">
        <f>SUMIFS('overall city offline'!$C$2:$C$2047,'overall city offline'!$A$2:$A$2047,'Overall city offline (analysis)'!$A47,'overall city offline'!$B$2:$B$2047,'Overall city offline (analysis)'!K$1)</f>
        <v>1.0398305047940299</v>
      </c>
      <c r="L47" s="6">
        <f>SUMIFS('overall city offline'!$C$2:$C$2047,'overall city offline'!$A$2:$A$2047,'Overall city offline (analysis)'!$A47,'overall city offline'!$B$2:$B$2047,'Overall city offline (analysis)'!L$1)</f>
        <v>0.96081756797282203</v>
      </c>
      <c r="M47" s="6">
        <f>SUMIFS('overall city offline'!$C$2:$C$2047,'overall city offline'!$A$2:$A$2047,'Overall city offline (analysis)'!$A47,'overall city offline'!$B$2:$B$2047,'Overall city offline (analysis)'!M$1)</f>
        <v>0.99578197590983597</v>
      </c>
      <c r="N47" s="6">
        <f>SUMIFS('overall city offline'!$C$2:$C$2047,'overall city offline'!$A$2:$A$2047,'Overall city offline (analysis)'!$A47,'overall city offline'!$B$2:$B$2047,'Overall city offline (analysis)'!N$1)</f>
        <v>1.0431374110893701</v>
      </c>
      <c r="O47" s="6">
        <f>SUMIFS('overall city offline'!$C$2:$C$2047,'overall city offline'!$A$2:$A$2047,'Overall city offline (analysis)'!$A47,'overall city offline'!$B$2:$B$2047,'Overall city offline (analysis)'!O$1)</f>
        <v>1.12310699301129</v>
      </c>
      <c r="P47" s="6">
        <f>SUMIFS('overall city offline'!$C$2:$C$2047,'overall city offline'!$A$2:$A$2047,'Overall city offline (analysis)'!$A47,'overall city offline'!$B$2:$B$2047,'Overall city offline (analysis)'!P$1)</f>
        <v>0.903398838034013</v>
      </c>
      <c r="Q47" s="6">
        <f>SUMIFS('overall city offline'!$C$2:$C$2047,'overall city offline'!$A$2:$A$2047,'Overall city offline (analysis)'!$A47,'overall city offline'!$B$2:$B$2047,'Overall city offline (analysis)'!Q$1)</f>
        <v>0.92041048678522397</v>
      </c>
      <c r="R47" s="6">
        <f>SUMIFS('overall city offline'!$C$2:$C$2047,'overall city offline'!$A$2:$A$2047,'Overall city offline (analysis)'!$A47,'overall city offline'!$B$2:$B$2047,'Overall city offline (analysis)'!R$1)</f>
        <v>0.89342259032273497</v>
      </c>
      <c r="S47" s="6">
        <f>SUMIFS('overall city offline'!$C$2:$C$2047,'overall city offline'!$A$2:$A$2047,'Overall city offline (analysis)'!$A47,'overall city offline'!$B$2:$B$2047,'Overall city offline (analysis)'!S$1)</f>
        <v>0.54969268205798105</v>
      </c>
      <c r="T47" s="6">
        <f>SUMIFS('overall city offline'!$C$2:$C$2047,'overall city offline'!$A$2:$A$2047,'Overall city offline (analysis)'!$A47,'overall city offline'!$B$2:$B$2047,'Overall city offline (analysis)'!T$1)</f>
        <v>0.68889904132658997</v>
      </c>
      <c r="U47" s="6">
        <f>SUMIFS('overall city offline'!$C$2:$C$2047,'overall city offline'!$A$2:$A$2047,'Overall city offline (analysis)'!$A47,'overall city offline'!$B$2:$B$2047,'Overall city offline (analysis)'!U$1)</f>
        <v>0.81795670970375201</v>
      </c>
      <c r="V47" s="6">
        <f>SUMIFS('overall city offline'!$C$2:$C$2047,'overall city offline'!$A$2:$A$2047,'Overall city offline (analysis)'!$A47,'overall city offline'!$B$2:$B$2047,'Overall city offline (analysis)'!V$1)</f>
        <v>0.99319886667348001</v>
      </c>
      <c r="W47" s="6">
        <f>SUMIFS('overall city offline'!$C$2:$C$2047,'overall city offline'!$A$2:$A$2047,'Overall city offline (analysis)'!$A47,'overall city offline'!$B$2:$B$2047,'Overall city offline (analysis)'!W$1)</f>
        <v>1.04156345803879</v>
      </c>
      <c r="X47" s="6">
        <f>SUMIFS('overall city offline'!$C$2:$C$2047,'overall city offline'!$A$2:$A$2047,'Overall city offline (analysis)'!$A47,'overall city offline'!$B$2:$B$2047,'Overall city offline (analysis)'!X$1)</f>
        <v>0.98195603334888104</v>
      </c>
      <c r="Y47" s="6">
        <f>SUMIFS('overall city offline'!$C$2:$C$2047,'overall city offline'!$A$2:$A$2047,'Overall city offline (analysis)'!$A47,'overall city offline'!$B$2:$B$2047,'Overall city offline (analysis)'!Y$1)</f>
        <v>1.01872507561213</v>
      </c>
      <c r="Z47" s="6">
        <f>SUMIFS('overall city offline'!$C$2:$C$2047,'overall city offline'!$A$2:$A$2047,'Overall city offline (analysis)'!$A47,'overall city offline'!$B$2:$B$2047,'Overall city offline (analysis)'!Z$1)</f>
        <v>0.78026656204914402</v>
      </c>
      <c r="AA47" s="6">
        <f>SUMIFS('overall city offline'!$C$2:$C$2047,'overall city offline'!$A$2:$A$2047,'Overall city offline (analysis)'!$A47,'overall city offline'!$B$2:$B$2047,'Overall city offline (analysis)'!AA$1)</f>
        <v>0.98826704574353696</v>
      </c>
      <c r="AB47" s="6">
        <f>SUMIFS('overall city offline'!$C$2:$C$2047,'overall city offline'!$A$2:$A$2047,'Overall city offline (analysis)'!$A47,'overall city offline'!$B$2:$B$2047,'Overall city offline (analysis)'!AB$1)</f>
        <v>0.62288385127817703</v>
      </c>
      <c r="AC47" s="6">
        <f>SUMIFS('overall city offline'!$C$2:$C$2047,'overall city offline'!$A$2:$A$2047,'Overall city offline (analysis)'!$A47,'overall city offline'!$B$2:$B$2047,'Overall city offline (analysis)'!AC$1)</f>
        <v>0.64305758079828301</v>
      </c>
      <c r="AD47" s="6">
        <f>SUMIFS('overall city offline'!$C$2:$C$2047,'overall city offline'!$A$2:$A$2047,'Overall city offline (analysis)'!$A47,'overall city offline'!$B$2:$B$2047,'Overall city offline (analysis)'!AD$1)</f>
        <v>0.803009509904269</v>
      </c>
      <c r="AE47" s="6">
        <f>SUMIFS('overall city offline'!$C$2:$C$2047,'overall city offline'!$A$2:$A$2047,'Overall city offline (analysis)'!$A47,'overall city offline'!$B$2:$B$2047,'Overall city offline (analysis)'!AE$1)</f>
        <v>0.93069272405776404</v>
      </c>
      <c r="AF47" s="6">
        <f>SUMIFS('overall city offline'!$C$2:$C$2047,'overall city offline'!$A$2:$A$2047,'Overall city offline (analysis)'!$A47,'overall city offline'!$B$2:$B$2047,'Overall city offline (analysis)'!AF$1)</f>
        <v>1.03758597274766</v>
      </c>
      <c r="AG47" s="6">
        <f>SUMIFS('overall city offline'!$C$2:$C$2047,'overall city offline'!$A$2:$A$2047,'Overall city offline (analysis)'!$A47,'overall city offline'!$B$2:$B$2047,'Overall city offline (analysis)'!AG$1)</f>
        <v>1.0183564851689599</v>
      </c>
      <c r="AH47" s="6">
        <f>SUMIFS('overall city offline'!$C$2:$C$2047,'overall city offline'!$A$2:$A$2047,'Overall city offline (analysis)'!$A47,'overall city offline'!$B$2:$B$2047,'Overall city offline (analysis)'!AH$1)</f>
        <v>1.08989142371132</v>
      </c>
      <c r="AI47" s="6">
        <f>SUMIFS('overall city offline'!$C$2:$C$2047,'overall city offline'!$A$2:$A$2047,'Overall city offline (analysis)'!$A47,'overall city offline'!$B$2:$B$2047,'Overall city offline (analysis)'!AI$1)</f>
        <v>1.0837388800583101</v>
      </c>
      <c r="AJ47" s="6">
        <f>SUMIFS('overall city offline'!$C$2:$C$2047,'overall city offline'!$A$2:$A$2047,'Overall city offline (analysis)'!$A47,'overall city offline'!$B$2:$B$2047,'Overall city offline (analysis)'!AJ$1)</f>
        <v>1.0212057552565601</v>
      </c>
      <c r="AN47" t="s">
        <v>50</v>
      </c>
      <c r="AO47" s="6">
        <v>0.995258568346578</v>
      </c>
    </row>
    <row r="48" spans="1:41" x14ac:dyDescent="0.3">
      <c r="A48" t="s">
        <v>53</v>
      </c>
      <c r="B48" t="str">
        <f>VLOOKUP(A48,OVERVIEW!$A$2:$D$63,3,FALSE)</f>
        <v>Weak</v>
      </c>
      <c r="C48" t="s">
        <v>136</v>
      </c>
      <c r="D48" s="6">
        <f>SUMIFS('overall city offline'!$C$2:$C$2047,'overall city offline'!$A$2:$A$2047,'Overall city offline (analysis)'!$A48,'overall city offline'!$B$2:$B$2047,'Overall city offline (analysis)'!D$1)</f>
        <v>0.86692425674821205</v>
      </c>
      <c r="E48" s="6">
        <f>SUMIFS('overall city offline'!$C$2:$C$2047,'overall city offline'!$A$2:$A$2047,'Overall city offline (analysis)'!$A48,'overall city offline'!$B$2:$B$2047,'Overall city offline (analysis)'!E$1)</f>
        <v>0.89687799747650698</v>
      </c>
      <c r="F48" s="6">
        <f>SUMIFS('overall city offline'!$C$2:$C$2047,'overall city offline'!$A$2:$A$2047,'Overall city offline (analysis)'!$A48,'overall city offline'!$B$2:$B$2047,'Overall city offline (analysis)'!F$1)</f>
        <v>1.0594730999398601</v>
      </c>
      <c r="G48" s="6">
        <f>SUMIFS('overall city offline'!$C$2:$C$2047,'overall city offline'!$A$2:$A$2047,'Overall city offline (analysis)'!$A48,'overall city offline'!$B$2:$B$2047,'Overall city offline (analysis)'!G$1)</f>
        <v>0.99969703294912704</v>
      </c>
      <c r="H48" s="6">
        <f>SUMIFS('overall city offline'!$C$2:$C$2047,'overall city offline'!$A$2:$A$2047,'Overall city offline (analysis)'!$A48,'overall city offline'!$B$2:$B$2047,'Overall city offline (analysis)'!H$1)</f>
        <v>1.0378529520772</v>
      </c>
      <c r="I48" s="6">
        <f>SUMIFS('overall city offline'!$C$2:$C$2047,'overall city offline'!$A$2:$A$2047,'Overall city offline (analysis)'!$A48,'overall city offline'!$B$2:$B$2047,'Overall city offline (analysis)'!I$1)</f>
        <v>0.98799714972711405</v>
      </c>
      <c r="J48" s="6">
        <f>SUMIFS('overall city offline'!$C$2:$C$2047,'overall city offline'!$A$2:$A$2047,'Overall city offline (analysis)'!$A48,'overall city offline'!$B$2:$B$2047,'Overall city offline (analysis)'!J$1)</f>
        <v>1.0074072214920899</v>
      </c>
      <c r="K48" s="6">
        <f>SUMIFS('overall city offline'!$C$2:$C$2047,'overall city offline'!$A$2:$A$2047,'Overall city offline (analysis)'!$A48,'overall city offline'!$B$2:$B$2047,'Overall city offline (analysis)'!K$1)</f>
        <v>1.0053898778519399</v>
      </c>
      <c r="L48" s="6">
        <f>SUMIFS('overall city offline'!$C$2:$C$2047,'overall city offline'!$A$2:$A$2047,'Overall city offline (analysis)'!$A48,'overall city offline'!$B$2:$B$2047,'Overall city offline (analysis)'!L$1)</f>
        <v>0.96094692358659595</v>
      </c>
      <c r="M48" s="6">
        <f>SUMIFS('overall city offline'!$C$2:$C$2047,'overall city offline'!$A$2:$A$2047,'Overall city offline (analysis)'!$A48,'overall city offline'!$B$2:$B$2047,'Overall city offline (analysis)'!M$1)</f>
        <v>0.99663925491821104</v>
      </c>
      <c r="N48" s="6">
        <f>SUMIFS('overall city offline'!$C$2:$C$2047,'overall city offline'!$A$2:$A$2047,'Overall city offline (analysis)'!$A48,'overall city offline'!$B$2:$B$2047,'Overall city offline (analysis)'!N$1)</f>
        <v>1.04061542783442</v>
      </c>
      <c r="O48" s="6">
        <f>SUMIFS('overall city offline'!$C$2:$C$2047,'overall city offline'!$A$2:$A$2047,'Overall city offline (analysis)'!$A48,'overall city offline'!$B$2:$B$2047,'Overall city offline (analysis)'!O$1)</f>
        <v>1.1401788053987201</v>
      </c>
      <c r="P48" s="6">
        <f>SUMIFS('overall city offline'!$C$2:$C$2047,'overall city offline'!$A$2:$A$2047,'Overall city offline (analysis)'!$A48,'overall city offline'!$B$2:$B$2047,'Overall city offline (analysis)'!P$1)</f>
        <v>0.92961528042379304</v>
      </c>
      <c r="Q48" s="6">
        <f>SUMIFS('overall city offline'!$C$2:$C$2047,'overall city offline'!$A$2:$A$2047,'Overall city offline (analysis)'!$A48,'overall city offline'!$B$2:$B$2047,'Overall city offline (analysis)'!Q$1)</f>
        <v>0.93337849065999801</v>
      </c>
      <c r="R48" s="6">
        <f>SUMIFS('overall city offline'!$C$2:$C$2047,'overall city offline'!$A$2:$A$2047,'Overall city offline (analysis)'!$A48,'overall city offline'!$B$2:$B$2047,'Overall city offline (analysis)'!R$1)</f>
        <v>0.93168667891444001</v>
      </c>
      <c r="S48" s="6">
        <f>SUMIFS('overall city offline'!$C$2:$C$2047,'overall city offline'!$A$2:$A$2047,'Overall city offline (analysis)'!$A48,'overall city offline'!$B$2:$B$2047,'Overall city offline (analysis)'!S$1)</f>
        <v>0.58249365721840296</v>
      </c>
      <c r="T48" s="6">
        <f>SUMIFS('overall city offline'!$C$2:$C$2047,'overall city offline'!$A$2:$A$2047,'Overall city offline (analysis)'!$A48,'overall city offline'!$B$2:$B$2047,'Overall city offline (analysis)'!T$1)</f>
        <v>0.72852731260784898</v>
      </c>
      <c r="U48" s="6">
        <f>SUMIFS('overall city offline'!$C$2:$C$2047,'overall city offline'!$A$2:$A$2047,'Overall city offline (analysis)'!$A48,'overall city offline'!$B$2:$B$2047,'Overall city offline (analysis)'!U$1)</f>
        <v>0.91233568142005295</v>
      </c>
      <c r="V48" s="6">
        <f>SUMIFS('overall city offline'!$C$2:$C$2047,'overall city offline'!$A$2:$A$2047,'Overall city offline (analysis)'!$A48,'overall city offline'!$B$2:$B$2047,'Overall city offline (analysis)'!V$1)</f>
        <v>1.0614148732526301</v>
      </c>
      <c r="W48" s="6">
        <f>SUMIFS('overall city offline'!$C$2:$C$2047,'overall city offline'!$A$2:$A$2047,'Overall city offline (analysis)'!$A48,'overall city offline'!$B$2:$B$2047,'Overall city offline (analysis)'!W$1)</f>
        <v>1.0545234637711201</v>
      </c>
      <c r="X48" s="6">
        <f>SUMIFS('overall city offline'!$C$2:$C$2047,'overall city offline'!$A$2:$A$2047,'Overall city offline (analysis)'!$A48,'overall city offline'!$B$2:$B$2047,'Overall city offline (analysis)'!X$1)</f>
        <v>1.0344333735145399</v>
      </c>
      <c r="Y48" s="6">
        <f>SUMIFS('overall city offline'!$C$2:$C$2047,'overall city offline'!$A$2:$A$2047,'Overall city offline (analysis)'!$A48,'overall city offline'!$B$2:$B$2047,'Overall city offline (analysis)'!Y$1)</f>
        <v>1.04165259281272</v>
      </c>
      <c r="Z48" s="6">
        <f>SUMIFS('overall city offline'!$C$2:$C$2047,'overall city offline'!$A$2:$A$2047,'Overall city offline (analysis)'!$A48,'overall city offline'!$B$2:$B$2047,'Overall city offline (analysis)'!Z$1)</f>
        <v>0.82764635043590595</v>
      </c>
      <c r="AA48" s="6">
        <f>SUMIFS('overall city offline'!$C$2:$C$2047,'overall city offline'!$A$2:$A$2047,'Overall city offline (analysis)'!$A48,'overall city offline'!$B$2:$B$2047,'Overall city offline (analysis)'!AA$1)</f>
        <v>1.09967172054885</v>
      </c>
      <c r="AB48" s="6">
        <f>SUMIFS('overall city offline'!$C$2:$C$2047,'overall city offline'!$A$2:$A$2047,'Overall city offline (analysis)'!$A48,'overall city offline'!$B$2:$B$2047,'Overall city offline (analysis)'!AB$1)</f>
        <v>0.68088367363233704</v>
      </c>
      <c r="AC48" s="6">
        <f>SUMIFS('overall city offline'!$C$2:$C$2047,'overall city offline'!$A$2:$A$2047,'Overall city offline (analysis)'!$A48,'overall city offline'!$B$2:$B$2047,'Overall city offline (analysis)'!AC$1)</f>
        <v>0.69561544168032496</v>
      </c>
      <c r="AD48" s="6">
        <f>SUMIFS('overall city offline'!$C$2:$C$2047,'overall city offline'!$A$2:$A$2047,'Overall city offline (analysis)'!$A48,'overall city offline'!$B$2:$B$2047,'Overall city offline (analysis)'!AD$1)</f>
        <v>0.86546945082455295</v>
      </c>
      <c r="AE48" s="6">
        <f>SUMIFS('overall city offline'!$C$2:$C$2047,'overall city offline'!$A$2:$A$2047,'Overall city offline (analysis)'!$A48,'overall city offline'!$B$2:$B$2047,'Overall city offline (analysis)'!AE$1)</f>
        <v>1.04223277215021</v>
      </c>
      <c r="AF48" s="6">
        <f>SUMIFS('overall city offline'!$C$2:$C$2047,'overall city offline'!$A$2:$A$2047,'Overall city offline (analysis)'!$A48,'overall city offline'!$B$2:$B$2047,'Overall city offline (analysis)'!AF$1)</f>
        <v>1.1378184639887201</v>
      </c>
      <c r="AG48" s="6">
        <f>SUMIFS('overall city offline'!$C$2:$C$2047,'overall city offline'!$A$2:$A$2047,'Overall city offline (analysis)'!$A48,'overall city offline'!$B$2:$B$2047,'Overall city offline (analysis)'!AG$1)</f>
        <v>1.1027409552376599</v>
      </c>
      <c r="AH48" s="6">
        <f>SUMIFS('overall city offline'!$C$2:$C$2047,'overall city offline'!$A$2:$A$2047,'Overall city offline (analysis)'!$A48,'overall city offline'!$B$2:$B$2047,'Overall city offline (analysis)'!AH$1)</f>
        <v>1.1464005545510301</v>
      </c>
      <c r="AI48" s="6">
        <f>SUMIFS('overall city offline'!$C$2:$C$2047,'overall city offline'!$A$2:$A$2047,'Overall city offline (analysis)'!$A48,'overall city offline'!$B$2:$B$2047,'Overall city offline (analysis)'!AI$1)</f>
        <v>1.11092044889269</v>
      </c>
      <c r="AJ48" s="6">
        <f>SUMIFS('overall city offline'!$C$2:$C$2047,'overall city offline'!$A$2:$A$2047,'Overall city offline (analysis)'!$A48,'overall city offline'!$B$2:$B$2047,'Overall city offline (analysis)'!AJ$1)</f>
        <v>1.0858643798071499</v>
      </c>
      <c r="AN48" t="s">
        <v>57</v>
      </c>
      <c r="AO48" s="6">
        <v>0.99308220610188103</v>
      </c>
    </row>
    <row r="49" spans="1:41" x14ac:dyDescent="0.3">
      <c r="A49" t="s">
        <v>54</v>
      </c>
      <c r="B49" t="str">
        <f>VLOOKUP(A49,OVERVIEW!$A$2:$D$63,3,FALSE)</f>
        <v>Strong</v>
      </c>
      <c r="C49" t="s">
        <v>135</v>
      </c>
      <c r="D49" s="6">
        <f>SUMIFS('overall city offline'!$C$2:$C$2047,'overall city offline'!$A$2:$A$2047,'Overall city offline (analysis)'!$A49,'overall city offline'!$B$2:$B$2047,'Overall city offline (analysis)'!D$1)</f>
        <v>0.86829924400776304</v>
      </c>
      <c r="E49" s="6">
        <f>SUMIFS('overall city offline'!$C$2:$C$2047,'overall city offline'!$A$2:$A$2047,'Overall city offline (analysis)'!$A49,'overall city offline'!$B$2:$B$2047,'Overall city offline (analysis)'!E$1)</f>
        <v>0.88298327739151605</v>
      </c>
      <c r="F49" s="6">
        <f>SUMIFS('overall city offline'!$C$2:$C$2047,'overall city offline'!$A$2:$A$2047,'Overall city offline (analysis)'!$A49,'overall city offline'!$B$2:$B$2047,'Overall city offline (analysis)'!F$1)</f>
        <v>1.0783686599912401</v>
      </c>
      <c r="G49" s="6">
        <f>SUMIFS('overall city offline'!$C$2:$C$2047,'overall city offline'!$A$2:$A$2047,'Overall city offline (analysis)'!$A49,'overall city offline'!$B$2:$B$2047,'Overall city offline (analysis)'!G$1)</f>
        <v>0.99544112713649302</v>
      </c>
      <c r="H49" s="6">
        <f>SUMIFS('overall city offline'!$C$2:$C$2047,'overall city offline'!$A$2:$A$2047,'Overall city offline (analysis)'!$A49,'overall city offline'!$B$2:$B$2047,'Overall city offline (analysis)'!H$1)</f>
        <v>1.0141693426750999</v>
      </c>
      <c r="I49" s="6">
        <f>SUMIFS('overall city offline'!$C$2:$C$2047,'overall city offline'!$A$2:$A$2047,'Overall city offline (analysis)'!$A49,'overall city offline'!$B$2:$B$2047,'Overall city offline (analysis)'!I$1)</f>
        <v>0.99866573953481796</v>
      </c>
      <c r="J49" s="6">
        <f>SUMIFS('overall city offline'!$C$2:$C$2047,'overall city offline'!$A$2:$A$2047,'Overall city offline (analysis)'!$A49,'overall city offline'!$B$2:$B$2047,'Overall city offline (analysis)'!J$1)</f>
        <v>1.02302457778615</v>
      </c>
      <c r="K49" s="6">
        <f>SUMIFS('overall city offline'!$C$2:$C$2047,'overall city offline'!$A$2:$A$2047,'Overall city offline (analysis)'!$A49,'overall city offline'!$B$2:$B$2047,'Overall city offline (analysis)'!K$1)</f>
        <v>1.0069068308901901</v>
      </c>
      <c r="L49" s="6">
        <f>SUMIFS('overall city offline'!$C$2:$C$2047,'overall city offline'!$A$2:$A$2047,'Overall city offline (analysis)'!$A49,'overall city offline'!$B$2:$B$2047,'Overall city offline (analysis)'!L$1)</f>
        <v>0.94351925460141295</v>
      </c>
      <c r="M49" s="6">
        <f>SUMIFS('overall city offline'!$C$2:$C$2047,'overall city offline'!$A$2:$A$2047,'Overall city offline (analysis)'!$A49,'overall city offline'!$B$2:$B$2047,'Overall city offline (analysis)'!M$1)</f>
        <v>0.99099629905808695</v>
      </c>
      <c r="N49" s="6">
        <f>SUMIFS('overall city offline'!$C$2:$C$2047,'overall city offline'!$A$2:$A$2047,'Overall city offline (analysis)'!$A49,'overall city offline'!$B$2:$B$2047,'Overall city offline (analysis)'!N$1)</f>
        <v>1.0390614243060099</v>
      </c>
      <c r="O49" s="6">
        <f>SUMIFS('overall city offline'!$C$2:$C$2047,'overall city offline'!$A$2:$A$2047,'Overall city offline (analysis)'!$A49,'overall city offline'!$B$2:$B$2047,'Overall city offline (analysis)'!O$1)</f>
        <v>1.1585642226212201</v>
      </c>
      <c r="P49" s="6">
        <f>SUMIFS('overall city offline'!$C$2:$C$2047,'overall city offline'!$A$2:$A$2047,'Overall city offline (analysis)'!$A49,'overall city offline'!$B$2:$B$2047,'Overall city offline (analysis)'!P$1)</f>
        <v>0.90001648466319395</v>
      </c>
      <c r="Q49" s="6">
        <f>SUMIFS('overall city offline'!$C$2:$C$2047,'overall city offline'!$A$2:$A$2047,'Overall city offline (analysis)'!$A49,'overall city offline'!$B$2:$B$2047,'Overall city offline (analysis)'!Q$1)</f>
        <v>0.90455588313753998</v>
      </c>
      <c r="R49" s="6">
        <f>SUMIFS('overall city offline'!$C$2:$C$2047,'overall city offline'!$A$2:$A$2047,'Overall city offline (analysis)'!$A49,'overall city offline'!$B$2:$B$2047,'Overall city offline (analysis)'!R$1)</f>
        <v>0.83288255574535897</v>
      </c>
      <c r="S49" s="6">
        <f>SUMIFS('overall city offline'!$C$2:$C$2047,'overall city offline'!$A$2:$A$2047,'Overall city offline (analysis)'!$A49,'overall city offline'!$B$2:$B$2047,'Overall city offline (analysis)'!S$1)</f>
        <v>0.44859173723749701</v>
      </c>
      <c r="T49" s="6">
        <f>SUMIFS('overall city offline'!$C$2:$C$2047,'overall city offline'!$A$2:$A$2047,'Overall city offline (analysis)'!$A49,'overall city offline'!$B$2:$B$2047,'Overall city offline (analysis)'!T$1)</f>
        <v>0.56524286438511595</v>
      </c>
      <c r="U49" s="6">
        <f>SUMIFS('overall city offline'!$C$2:$C$2047,'overall city offline'!$A$2:$A$2047,'Overall city offline (analysis)'!$A49,'overall city offline'!$B$2:$B$2047,'Overall city offline (analysis)'!U$1)</f>
        <v>0.69862359481470904</v>
      </c>
      <c r="V49" s="6">
        <f>SUMIFS('overall city offline'!$C$2:$C$2047,'overall city offline'!$A$2:$A$2047,'Overall city offline (analysis)'!$A49,'overall city offline'!$B$2:$B$2047,'Overall city offline (analysis)'!V$1)</f>
        <v>0.85381080204036597</v>
      </c>
      <c r="W49" s="6">
        <f>SUMIFS('overall city offline'!$C$2:$C$2047,'overall city offline'!$A$2:$A$2047,'Overall city offline (analysis)'!$A49,'overall city offline'!$B$2:$B$2047,'Overall city offline (analysis)'!W$1)</f>
        <v>0.88578579984155703</v>
      </c>
      <c r="X49" s="6">
        <f>SUMIFS('overall city offline'!$C$2:$C$2047,'overall city offline'!$A$2:$A$2047,'Overall city offline (analysis)'!$A49,'overall city offline'!$B$2:$B$2047,'Overall city offline (analysis)'!X$1)</f>
        <v>0.88715230983344995</v>
      </c>
      <c r="Y49" s="6">
        <f>SUMIFS('overall city offline'!$C$2:$C$2047,'overall city offline'!$A$2:$A$2047,'Overall city offline (analysis)'!$A49,'overall city offline'!$B$2:$B$2047,'Overall city offline (analysis)'!Y$1)</f>
        <v>0.92239210975449104</v>
      </c>
      <c r="Z49" s="6">
        <f>SUMIFS('overall city offline'!$C$2:$C$2047,'overall city offline'!$A$2:$A$2047,'Overall city offline (analysis)'!$A49,'overall city offline'!$B$2:$B$2047,'Overall city offline (analysis)'!Z$1)</f>
        <v>0.67294647129062402</v>
      </c>
      <c r="AA49" s="6">
        <f>SUMIFS('overall city offline'!$C$2:$C$2047,'overall city offline'!$A$2:$A$2047,'Overall city offline (analysis)'!$A49,'overall city offline'!$B$2:$B$2047,'Overall city offline (analysis)'!AA$1)</f>
        <v>0.88209497341342502</v>
      </c>
      <c r="AB49" s="6">
        <f>SUMIFS('overall city offline'!$C$2:$C$2047,'overall city offline'!$A$2:$A$2047,'Overall city offline (analysis)'!$A49,'overall city offline'!$B$2:$B$2047,'Overall city offline (analysis)'!AB$1)</f>
        <v>0.53396221087634699</v>
      </c>
      <c r="AC49" s="6">
        <f>SUMIFS('overall city offline'!$C$2:$C$2047,'overall city offline'!$A$2:$A$2047,'Overall city offline (analysis)'!$A49,'overall city offline'!$B$2:$B$2047,'Overall city offline (analysis)'!AC$1)</f>
        <v>0.56496645625766595</v>
      </c>
      <c r="AD49" s="6">
        <f>SUMIFS('overall city offline'!$C$2:$C$2047,'overall city offline'!$A$2:$A$2047,'Overall city offline (analysis)'!$A49,'overall city offline'!$B$2:$B$2047,'Overall city offline (analysis)'!AD$1)</f>
        <v>0.68561515889062197</v>
      </c>
      <c r="AE49" s="6">
        <f>SUMIFS('overall city offline'!$C$2:$C$2047,'overall city offline'!$A$2:$A$2047,'Overall city offline (analysis)'!$A49,'overall city offline'!$B$2:$B$2047,'Overall city offline (analysis)'!AE$1)</f>
        <v>0.84287153059819198</v>
      </c>
      <c r="AF49" s="6">
        <f>SUMIFS('overall city offline'!$C$2:$C$2047,'overall city offline'!$A$2:$A$2047,'Overall city offline (analysis)'!$A49,'overall city offline'!$B$2:$B$2047,'Overall city offline (analysis)'!AF$1)</f>
        <v>0.94247260013172496</v>
      </c>
      <c r="AG49" s="6">
        <f>SUMIFS('overall city offline'!$C$2:$C$2047,'overall city offline'!$A$2:$A$2047,'Overall city offline (analysis)'!$A49,'overall city offline'!$B$2:$B$2047,'Overall city offline (analysis)'!AG$1)</f>
        <v>0.911620317760927</v>
      </c>
      <c r="AH49" s="6">
        <f>SUMIFS('overall city offline'!$C$2:$C$2047,'overall city offline'!$A$2:$A$2047,'Overall city offline (analysis)'!$A49,'overall city offline'!$B$2:$B$2047,'Overall city offline (analysis)'!AH$1)</f>
        <v>0.98902987835901202</v>
      </c>
      <c r="AI49" s="6">
        <f>SUMIFS('overall city offline'!$C$2:$C$2047,'overall city offline'!$A$2:$A$2047,'Overall city offline (analysis)'!$A49,'overall city offline'!$B$2:$B$2047,'Overall city offline (analysis)'!AI$1)</f>
        <v>0.97050636372455501</v>
      </c>
      <c r="AJ49" s="6">
        <f>SUMIFS('overall city offline'!$C$2:$C$2047,'overall city offline'!$A$2:$A$2047,'Overall city offline (analysis)'!$A49,'overall city offline'!$B$2:$B$2047,'Overall city offline (analysis)'!AJ$1)</f>
        <v>0.93062495247708199</v>
      </c>
      <c r="AN49" t="s">
        <v>25</v>
      </c>
      <c r="AO49" s="6">
        <v>0.99109502737542399</v>
      </c>
    </row>
    <row r="50" spans="1:41" x14ac:dyDescent="0.3">
      <c r="A50" t="s">
        <v>55</v>
      </c>
      <c r="B50" t="str">
        <f>VLOOKUP(A50,OVERVIEW!$A$2:$D$63,3,FALSE)</f>
        <v>Strong</v>
      </c>
      <c r="C50" t="s">
        <v>135</v>
      </c>
      <c r="D50" s="6">
        <f>SUMIFS('overall city offline'!$C$2:$C$2047,'overall city offline'!$A$2:$A$2047,'Overall city offline (analysis)'!$A50,'overall city offline'!$B$2:$B$2047,'Overall city offline (analysis)'!D$1)</f>
        <v>0.85251981914123398</v>
      </c>
      <c r="E50" s="6">
        <f>SUMIFS('overall city offline'!$C$2:$C$2047,'overall city offline'!$A$2:$A$2047,'Overall city offline (analysis)'!$A50,'overall city offline'!$B$2:$B$2047,'Overall city offline (analysis)'!E$1)</f>
        <v>0.87329666932134398</v>
      </c>
      <c r="F50" s="6">
        <f>SUMIFS('overall city offline'!$C$2:$C$2047,'overall city offline'!$A$2:$A$2047,'Overall city offline (analysis)'!$A50,'overall city offline'!$B$2:$B$2047,'Overall city offline (analysis)'!F$1)</f>
        <v>1.0399064113532901</v>
      </c>
      <c r="G50" s="6">
        <f>SUMIFS('overall city offline'!$C$2:$C$2047,'overall city offline'!$A$2:$A$2047,'Overall city offline (analysis)'!$A50,'overall city offline'!$B$2:$B$2047,'Overall city offline (analysis)'!G$1)</f>
        <v>0.98886501572714003</v>
      </c>
      <c r="H50" s="6">
        <f>SUMIFS('overall city offline'!$C$2:$C$2047,'overall city offline'!$A$2:$A$2047,'Overall city offline (analysis)'!$A50,'overall city offline'!$B$2:$B$2047,'Overall city offline (analysis)'!H$1)</f>
        <v>1.0227797004832699</v>
      </c>
      <c r="I50" s="6">
        <f>SUMIFS('overall city offline'!$C$2:$C$2047,'overall city offline'!$A$2:$A$2047,'Overall city offline (analysis)'!$A50,'overall city offline'!$B$2:$B$2047,'Overall city offline (analysis)'!I$1)</f>
        <v>0.97433246907212601</v>
      </c>
      <c r="J50" s="6">
        <f>SUMIFS('overall city offline'!$C$2:$C$2047,'overall city offline'!$A$2:$A$2047,'Overall city offline (analysis)'!$A50,'overall city offline'!$B$2:$B$2047,'Overall city offline (analysis)'!J$1)</f>
        <v>1.0004666820648001</v>
      </c>
      <c r="K50" s="6">
        <f>SUMIFS('overall city offline'!$C$2:$C$2047,'overall city offline'!$A$2:$A$2047,'Overall city offline (analysis)'!$A50,'overall city offline'!$B$2:$B$2047,'Overall city offline (analysis)'!K$1)</f>
        <v>0.99901225577474295</v>
      </c>
      <c r="L50" s="6">
        <f>SUMIFS('overall city offline'!$C$2:$C$2047,'overall city offline'!$A$2:$A$2047,'Overall city offline (analysis)'!$A50,'overall city offline'!$B$2:$B$2047,'Overall city offline (analysis)'!L$1)</f>
        <v>0.95120899665799197</v>
      </c>
      <c r="M50" s="6">
        <f>SUMIFS('overall city offline'!$C$2:$C$2047,'overall city offline'!$A$2:$A$2047,'Overall city offline (analysis)'!$A50,'overall city offline'!$B$2:$B$2047,'Overall city offline (analysis)'!M$1)</f>
        <v>1.0275382162664799</v>
      </c>
      <c r="N50" s="6">
        <f>SUMIFS('overall city offline'!$C$2:$C$2047,'overall city offline'!$A$2:$A$2047,'Overall city offline (analysis)'!$A50,'overall city offline'!$B$2:$B$2047,'Overall city offline (analysis)'!N$1)</f>
        <v>1.05547553020652</v>
      </c>
      <c r="O50" s="6">
        <f>SUMIFS('overall city offline'!$C$2:$C$2047,'overall city offline'!$A$2:$A$2047,'Overall city offline (analysis)'!$A50,'overall city offline'!$B$2:$B$2047,'Overall city offline (analysis)'!O$1)</f>
        <v>1.2145982339310499</v>
      </c>
      <c r="P50" s="6">
        <f>SUMIFS('overall city offline'!$C$2:$C$2047,'overall city offline'!$A$2:$A$2047,'Overall city offline (analysis)'!$A50,'overall city offline'!$B$2:$B$2047,'Overall city offline (analysis)'!P$1)</f>
        <v>0.91130418643241595</v>
      </c>
      <c r="Q50" s="6">
        <f>SUMIFS('overall city offline'!$C$2:$C$2047,'overall city offline'!$A$2:$A$2047,'Overall city offline (analysis)'!$A50,'overall city offline'!$B$2:$B$2047,'Overall city offline (analysis)'!Q$1)</f>
        <v>0.93540929128916805</v>
      </c>
      <c r="R50" s="6">
        <f>SUMIFS('overall city offline'!$C$2:$C$2047,'overall city offline'!$A$2:$A$2047,'Overall city offline (analysis)'!$A50,'overall city offline'!$B$2:$B$2047,'Overall city offline (analysis)'!R$1)</f>
        <v>0.86563775488674699</v>
      </c>
      <c r="S50" s="6">
        <f>SUMIFS('overall city offline'!$C$2:$C$2047,'overall city offline'!$A$2:$A$2047,'Overall city offline (analysis)'!$A50,'overall city offline'!$B$2:$B$2047,'Overall city offline (analysis)'!S$1)</f>
        <v>0.52474316307659197</v>
      </c>
      <c r="T50" s="6">
        <f>SUMIFS('overall city offline'!$C$2:$C$2047,'overall city offline'!$A$2:$A$2047,'Overall city offline (analysis)'!$A50,'overall city offline'!$B$2:$B$2047,'Overall city offline (analysis)'!T$1)</f>
        <v>0.64516052664458901</v>
      </c>
      <c r="U50" s="6">
        <f>SUMIFS('overall city offline'!$C$2:$C$2047,'overall city offline'!$A$2:$A$2047,'Overall city offline (analysis)'!$A50,'overall city offline'!$B$2:$B$2047,'Overall city offline (analysis)'!U$1)</f>
        <v>0.81248086366791605</v>
      </c>
      <c r="V50" s="6">
        <f>SUMIFS('overall city offline'!$C$2:$C$2047,'overall city offline'!$A$2:$A$2047,'Overall city offline (analysis)'!$A50,'overall city offline'!$B$2:$B$2047,'Overall city offline (analysis)'!V$1)</f>
        <v>0.97715240905422596</v>
      </c>
      <c r="W50" s="6">
        <f>SUMIFS('overall city offline'!$C$2:$C$2047,'overall city offline'!$A$2:$A$2047,'Overall city offline (analysis)'!$A50,'overall city offline'!$B$2:$B$2047,'Overall city offline (analysis)'!W$1)</f>
        <v>1.0062571811122101</v>
      </c>
      <c r="X50" s="6">
        <f>SUMIFS('overall city offline'!$C$2:$C$2047,'overall city offline'!$A$2:$A$2047,'Overall city offline (analysis)'!$A50,'overall city offline'!$B$2:$B$2047,'Overall city offline (analysis)'!X$1)</f>
        <v>0.97227740458469902</v>
      </c>
      <c r="Y50" s="6">
        <f>SUMIFS('overall city offline'!$C$2:$C$2047,'overall city offline'!$A$2:$A$2047,'Overall city offline (analysis)'!$A50,'overall city offline'!$B$2:$B$2047,'Overall city offline (analysis)'!Y$1)</f>
        <v>0.99876890307741595</v>
      </c>
      <c r="Z50" s="6">
        <f>SUMIFS('overall city offline'!$C$2:$C$2047,'overall city offline'!$A$2:$A$2047,'Overall city offline (analysis)'!$A50,'overall city offline'!$B$2:$B$2047,'Overall city offline (analysis)'!Z$1)</f>
        <v>0.76278445909007198</v>
      </c>
      <c r="AA50" s="6">
        <f>SUMIFS('overall city offline'!$C$2:$C$2047,'overall city offline'!$A$2:$A$2047,'Overall city offline (analysis)'!$A50,'overall city offline'!$B$2:$B$2047,'Overall city offline (analysis)'!AA$1)</f>
        <v>1.10192071783825</v>
      </c>
      <c r="AB50" s="6">
        <f>SUMIFS('overall city offline'!$C$2:$C$2047,'overall city offline'!$A$2:$A$2047,'Overall city offline (analysis)'!$A50,'overall city offline'!$B$2:$B$2047,'Overall city offline (analysis)'!AB$1)</f>
        <v>0.62815716939515698</v>
      </c>
      <c r="AC50" s="6">
        <f>SUMIFS('overall city offline'!$C$2:$C$2047,'overall city offline'!$A$2:$A$2047,'Overall city offline (analysis)'!$A50,'overall city offline'!$B$2:$B$2047,'Overall city offline (analysis)'!AC$1)</f>
        <v>0.62470401287975597</v>
      </c>
      <c r="AD50" s="6">
        <f>SUMIFS('overall city offline'!$C$2:$C$2047,'overall city offline'!$A$2:$A$2047,'Overall city offline (analysis)'!$A50,'overall city offline'!$B$2:$B$2047,'Overall city offline (analysis)'!AD$1)</f>
        <v>0.76309158057091697</v>
      </c>
      <c r="AE50" s="6">
        <f>SUMIFS('overall city offline'!$C$2:$C$2047,'overall city offline'!$A$2:$A$2047,'Overall city offline (analysis)'!$A50,'overall city offline'!$B$2:$B$2047,'Overall city offline (analysis)'!AE$1)</f>
        <v>0.95578504237717399</v>
      </c>
      <c r="AF50" s="6">
        <f>SUMIFS('overall city offline'!$C$2:$C$2047,'overall city offline'!$A$2:$A$2047,'Overall city offline (analysis)'!$A50,'overall city offline'!$B$2:$B$2047,'Overall city offline (analysis)'!AF$1)</f>
        <v>1.0667628792219801</v>
      </c>
      <c r="AG50" s="6">
        <f>SUMIFS('overall city offline'!$C$2:$C$2047,'overall city offline'!$A$2:$A$2047,'Overall city offline (analysis)'!$A50,'overall city offline'!$B$2:$B$2047,'Overall city offline (analysis)'!AG$1)</f>
        <v>1.0401694335945499</v>
      </c>
      <c r="AH50" s="6">
        <f>SUMIFS('overall city offline'!$C$2:$C$2047,'overall city offline'!$A$2:$A$2047,'Overall city offline (analysis)'!$A50,'overall city offline'!$B$2:$B$2047,'Overall city offline (analysis)'!AH$1)</f>
        <v>1.0807098872900101</v>
      </c>
      <c r="AI50" s="6">
        <f>SUMIFS('overall city offline'!$C$2:$C$2047,'overall city offline'!$A$2:$A$2047,'Overall city offline (analysis)'!$A50,'overall city offline'!$B$2:$B$2047,'Overall city offline (analysis)'!AI$1)</f>
        <v>1.0853999157681999</v>
      </c>
      <c r="AJ50" s="6">
        <f>SUMIFS('overall city offline'!$C$2:$C$2047,'overall city offline'!$A$2:$A$2047,'Overall city offline (analysis)'!$A50,'overall city offline'!$B$2:$B$2047,'Overall city offline (analysis)'!AJ$1)</f>
        <v>1.0536220265598899</v>
      </c>
      <c r="AN50" t="s">
        <v>56</v>
      </c>
      <c r="AO50" s="6">
        <v>0.99013662257349999</v>
      </c>
    </row>
    <row r="51" spans="1:41" x14ac:dyDescent="0.3">
      <c r="A51" t="s">
        <v>56</v>
      </c>
      <c r="B51" t="str">
        <f>VLOOKUP(A51,OVERVIEW!$A$2:$D$63,3,FALSE)</f>
        <v>Strong</v>
      </c>
      <c r="C51" t="s">
        <v>135</v>
      </c>
      <c r="D51" s="6">
        <f>SUMIFS('overall city offline'!$C$2:$C$2047,'overall city offline'!$A$2:$A$2047,'Overall city offline (analysis)'!$A51,'overall city offline'!$B$2:$B$2047,'Overall city offline (analysis)'!D$1)</f>
        <v>0.86058904372013501</v>
      </c>
      <c r="E51" s="6">
        <f>SUMIFS('overall city offline'!$C$2:$C$2047,'overall city offline'!$A$2:$A$2047,'Overall city offline (analysis)'!$A51,'overall city offline'!$B$2:$B$2047,'Overall city offline (analysis)'!E$1)</f>
        <v>0.86563733546583799</v>
      </c>
      <c r="F51" s="6">
        <f>SUMIFS('overall city offline'!$C$2:$C$2047,'overall city offline'!$A$2:$A$2047,'Overall city offline (analysis)'!$A51,'overall city offline'!$B$2:$B$2047,'Overall city offline (analysis)'!F$1)</f>
        <v>1.0634667230133199</v>
      </c>
      <c r="G51" s="6">
        <f>SUMIFS('overall city offline'!$C$2:$C$2047,'overall city offline'!$A$2:$A$2047,'Overall city offline (analysis)'!$A51,'overall city offline'!$B$2:$B$2047,'Overall city offline (analysis)'!G$1)</f>
        <v>1.0163144614208199</v>
      </c>
      <c r="H51" s="6">
        <f>SUMIFS('overall city offline'!$C$2:$C$2047,'overall city offline'!$A$2:$A$2047,'Overall city offline (analysis)'!$A51,'overall city offline'!$B$2:$B$2047,'Overall city offline (analysis)'!H$1)</f>
        <v>1.0329011629194</v>
      </c>
      <c r="I51" s="6">
        <f>SUMIFS('overall city offline'!$C$2:$C$2047,'overall city offline'!$A$2:$A$2047,'Overall city offline (analysis)'!$A51,'overall city offline'!$B$2:$B$2047,'Overall city offline (analysis)'!I$1)</f>
        <v>1.00735930872399</v>
      </c>
      <c r="J51" s="6">
        <f>SUMIFS('overall city offline'!$C$2:$C$2047,'overall city offline'!$A$2:$A$2047,'Overall city offline (analysis)'!$A51,'overall city offline'!$B$2:$B$2047,'Overall city offline (analysis)'!J$1)</f>
        <v>1.04085507423785</v>
      </c>
      <c r="K51" s="6">
        <f>SUMIFS('overall city offline'!$C$2:$C$2047,'overall city offline'!$A$2:$A$2047,'Overall city offline (analysis)'!$A51,'overall city offline'!$B$2:$B$2047,'Overall city offline (analysis)'!K$1)</f>
        <v>1.0087994831031299</v>
      </c>
      <c r="L51" s="6">
        <f>SUMIFS('overall city offline'!$C$2:$C$2047,'overall city offline'!$A$2:$A$2047,'Overall city offline (analysis)'!$A51,'overall city offline'!$B$2:$B$2047,'Overall city offline (analysis)'!L$1)</f>
        <v>0.98142178558678295</v>
      </c>
      <c r="M51" s="6">
        <f>SUMIFS('overall city offline'!$C$2:$C$2047,'overall city offline'!$A$2:$A$2047,'Overall city offline (analysis)'!$A51,'overall city offline'!$B$2:$B$2047,'Overall city offline (analysis)'!M$1)</f>
        <v>1.00810851531535</v>
      </c>
      <c r="N51" s="6">
        <f>SUMIFS('overall city offline'!$C$2:$C$2047,'overall city offline'!$A$2:$A$2047,'Overall city offline (analysis)'!$A51,'overall city offline'!$B$2:$B$2047,'Overall city offline (analysis)'!N$1)</f>
        <v>1.03227929721765</v>
      </c>
      <c r="O51" s="6">
        <f>SUMIFS('overall city offline'!$C$2:$C$2047,'overall city offline'!$A$2:$A$2047,'Overall city offline (analysis)'!$A51,'overall city offline'!$B$2:$B$2047,'Overall city offline (analysis)'!O$1)</f>
        <v>1.0822678092757301</v>
      </c>
      <c r="P51" s="6">
        <f>SUMIFS('overall city offline'!$C$2:$C$2047,'overall city offline'!$A$2:$A$2047,'Overall city offline (analysis)'!$A51,'overall city offline'!$B$2:$B$2047,'Overall city offline (analysis)'!P$1)</f>
        <v>0.91431113825232702</v>
      </c>
      <c r="Q51" s="6">
        <f>SUMIFS('overall city offline'!$C$2:$C$2047,'overall city offline'!$A$2:$A$2047,'Overall city offline (analysis)'!$A51,'overall city offline'!$B$2:$B$2047,'Overall city offline (analysis)'!Q$1)</f>
        <v>0.92108987625992</v>
      </c>
      <c r="R51" s="6">
        <f>SUMIFS('overall city offline'!$C$2:$C$2047,'overall city offline'!$A$2:$A$2047,'Overall city offline (analysis)'!$A51,'overall city offline'!$B$2:$B$2047,'Overall city offline (analysis)'!R$1)</f>
        <v>0.91450684152964601</v>
      </c>
      <c r="S51" s="6">
        <f>SUMIFS('overall city offline'!$C$2:$C$2047,'overall city offline'!$A$2:$A$2047,'Overall city offline (analysis)'!$A51,'overall city offline'!$B$2:$B$2047,'Overall city offline (analysis)'!S$1)</f>
        <v>0.53687829749108196</v>
      </c>
      <c r="T51" s="6">
        <f>SUMIFS('overall city offline'!$C$2:$C$2047,'overall city offline'!$A$2:$A$2047,'Overall city offline (analysis)'!$A51,'overall city offline'!$B$2:$B$2047,'Overall city offline (analysis)'!T$1)</f>
        <v>0.68555220928356098</v>
      </c>
      <c r="U51" s="6">
        <f>SUMIFS('overall city offline'!$C$2:$C$2047,'overall city offline'!$A$2:$A$2047,'Overall city offline (analysis)'!$A51,'overall city offline'!$B$2:$B$2047,'Overall city offline (analysis)'!U$1)</f>
        <v>0.87732933710599004</v>
      </c>
      <c r="V51" s="6">
        <f>SUMIFS('overall city offline'!$C$2:$C$2047,'overall city offline'!$A$2:$A$2047,'Overall city offline (analysis)'!$A51,'overall city offline'!$B$2:$B$2047,'Overall city offline (analysis)'!V$1)</f>
        <v>0.97244939924598905</v>
      </c>
      <c r="W51" s="6">
        <f>SUMIFS('overall city offline'!$C$2:$C$2047,'overall city offline'!$A$2:$A$2047,'Overall city offline (analysis)'!$A51,'overall city offline'!$B$2:$B$2047,'Overall city offline (analysis)'!W$1)</f>
        <v>0.97813911557741096</v>
      </c>
      <c r="X51" s="6">
        <f>SUMIFS('overall city offline'!$C$2:$C$2047,'overall city offline'!$A$2:$A$2047,'Overall city offline (analysis)'!$A51,'overall city offline'!$B$2:$B$2047,'Overall city offline (analysis)'!X$1)</f>
        <v>0.95912341065808504</v>
      </c>
      <c r="Y51" s="6">
        <f>SUMIFS('overall city offline'!$C$2:$C$2047,'overall city offline'!$A$2:$A$2047,'Overall city offline (analysis)'!$A51,'overall city offline'!$B$2:$B$2047,'Overall city offline (analysis)'!Y$1)</f>
        <v>0.98003805881350503</v>
      </c>
      <c r="Z51" s="6">
        <f>SUMIFS('overall city offline'!$C$2:$C$2047,'overall city offline'!$A$2:$A$2047,'Overall city offline (analysis)'!$A51,'overall city offline'!$B$2:$B$2047,'Overall city offline (analysis)'!Z$1)</f>
        <v>0.77069106594292702</v>
      </c>
      <c r="AA51" s="6">
        <f>SUMIFS('overall city offline'!$C$2:$C$2047,'overall city offline'!$A$2:$A$2047,'Overall city offline (analysis)'!$A51,'overall city offline'!$B$2:$B$2047,'Overall city offline (analysis)'!AA$1)</f>
        <v>0.90743472026252203</v>
      </c>
      <c r="AB51" s="6">
        <f>SUMIFS('overall city offline'!$C$2:$C$2047,'overall city offline'!$A$2:$A$2047,'Overall city offline (analysis)'!$A51,'overall city offline'!$B$2:$B$2047,'Overall city offline (analysis)'!AB$1)</f>
        <v>0.63969470169325005</v>
      </c>
      <c r="AC51" s="6">
        <f>SUMIFS('overall city offline'!$C$2:$C$2047,'overall city offline'!$A$2:$A$2047,'Overall city offline (analysis)'!$A51,'overall city offline'!$B$2:$B$2047,'Overall city offline (analysis)'!AC$1)</f>
        <v>0.63949566645647204</v>
      </c>
      <c r="AD51" s="6">
        <f>SUMIFS('overall city offline'!$C$2:$C$2047,'overall city offline'!$A$2:$A$2047,'Overall city offline (analysis)'!$A51,'overall city offline'!$B$2:$B$2047,'Overall city offline (analysis)'!AD$1)</f>
        <v>0.78383208517168701</v>
      </c>
      <c r="AE51" s="6">
        <f>SUMIFS('overall city offline'!$C$2:$C$2047,'overall city offline'!$A$2:$A$2047,'Overall city offline (analysis)'!$A51,'overall city offline'!$B$2:$B$2047,'Overall city offline (analysis)'!AE$1)</f>
        <v>0.92504688079604203</v>
      </c>
      <c r="AF51" s="6">
        <f>SUMIFS('overall city offline'!$C$2:$C$2047,'overall city offline'!$A$2:$A$2047,'Overall city offline (analysis)'!$A51,'overall city offline'!$B$2:$B$2047,'Overall city offline (analysis)'!AF$1)</f>
        <v>1.03717853477697</v>
      </c>
      <c r="AG51" s="6">
        <f>SUMIFS('overall city offline'!$C$2:$C$2047,'overall city offline'!$A$2:$A$2047,'Overall city offline (analysis)'!$A51,'overall city offline'!$B$2:$B$2047,'Overall city offline (analysis)'!AG$1)</f>
        <v>0.94066676508275404</v>
      </c>
      <c r="AH51" s="6">
        <f>SUMIFS('overall city offline'!$C$2:$C$2047,'overall city offline'!$A$2:$A$2047,'Overall city offline (analysis)'!$A51,'overall city offline'!$B$2:$B$2047,'Overall city offline (analysis)'!AH$1)</f>
        <v>1.0642764173565</v>
      </c>
      <c r="AI51" s="6">
        <f>SUMIFS('overall city offline'!$C$2:$C$2047,'overall city offline'!$A$2:$A$2047,'Overall city offline (analysis)'!$A51,'overall city offline'!$B$2:$B$2047,'Overall city offline (analysis)'!AI$1)</f>
        <v>0.98486120861569404</v>
      </c>
      <c r="AJ51" s="6">
        <f>SUMIFS('overall city offline'!$C$2:$C$2047,'overall city offline'!$A$2:$A$2047,'Overall city offline (analysis)'!$A51,'overall city offline'!$B$2:$B$2047,'Overall city offline (analysis)'!AJ$1)</f>
        <v>0.99013662257349999</v>
      </c>
      <c r="AN51" t="s">
        <v>41</v>
      </c>
      <c r="AO51" s="6">
        <v>0.988433421605309</v>
      </c>
    </row>
    <row r="52" spans="1:41" x14ac:dyDescent="0.3">
      <c r="A52" t="s">
        <v>57</v>
      </c>
      <c r="B52" t="str">
        <f>VLOOKUP(A52,OVERVIEW!$A$2:$D$63,3,FALSE)</f>
        <v>Strong</v>
      </c>
      <c r="C52" t="s">
        <v>146</v>
      </c>
      <c r="D52" s="6">
        <f>SUMIFS('overall city offline'!$C$2:$C$2047,'overall city offline'!$A$2:$A$2047,'Overall city offline (analysis)'!$A52,'overall city offline'!$B$2:$B$2047,'Overall city offline (analysis)'!D$1)</f>
        <v>0.85998300209332801</v>
      </c>
      <c r="E52" s="6">
        <f>SUMIFS('overall city offline'!$C$2:$C$2047,'overall city offline'!$A$2:$A$2047,'Overall city offline (analysis)'!$A52,'overall city offline'!$B$2:$B$2047,'Overall city offline (analysis)'!E$1)</f>
        <v>0.86408982903015696</v>
      </c>
      <c r="F52" s="6">
        <f>SUMIFS('overall city offline'!$C$2:$C$2047,'overall city offline'!$A$2:$A$2047,'Overall city offline (analysis)'!$A52,'overall city offline'!$B$2:$B$2047,'Overall city offline (analysis)'!F$1)</f>
        <v>1.0260788715509701</v>
      </c>
      <c r="G52" s="6">
        <f>SUMIFS('overall city offline'!$C$2:$C$2047,'overall city offline'!$A$2:$A$2047,'Overall city offline (analysis)'!$A52,'overall city offline'!$B$2:$B$2047,'Overall city offline (analysis)'!G$1)</f>
        <v>0.98304276422798098</v>
      </c>
      <c r="H52" s="6">
        <f>SUMIFS('overall city offline'!$C$2:$C$2047,'overall city offline'!$A$2:$A$2047,'Overall city offline (analysis)'!$A52,'overall city offline'!$B$2:$B$2047,'Overall city offline (analysis)'!H$1)</f>
        <v>1.0301307560534401</v>
      </c>
      <c r="I52" s="6">
        <f>SUMIFS('overall city offline'!$C$2:$C$2047,'overall city offline'!$A$2:$A$2047,'Overall city offline (analysis)'!$A52,'overall city offline'!$B$2:$B$2047,'Overall city offline (analysis)'!I$1)</f>
        <v>0.98092005141443395</v>
      </c>
      <c r="J52" s="6">
        <f>SUMIFS('overall city offline'!$C$2:$C$2047,'overall city offline'!$A$2:$A$2047,'Overall city offline (analysis)'!$A52,'overall city offline'!$B$2:$B$2047,'Overall city offline (analysis)'!J$1)</f>
        <v>1.00345480940467</v>
      </c>
      <c r="K52" s="6">
        <f>SUMIFS('overall city offline'!$C$2:$C$2047,'overall city offline'!$A$2:$A$2047,'Overall city offline (analysis)'!$A52,'overall city offline'!$B$2:$B$2047,'Overall city offline (analysis)'!K$1)</f>
        <v>1.0151209584688401</v>
      </c>
      <c r="L52" s="6">
        <f>SUMIFS('overall city offline'!$C$2:$C$2047,'overall city offline'!$A$2:$A$2047,'Overall city offline (analysis)'!$A52,'overall city offline'!$B$2:$B$2047,'Overall city offline (analysis)'!L$1)</f>
        <v>0.99050632538314498</v>
      </c>
      <c r="M52" s="6">
        <f>SUMIFS('overall city offline'!$C$2:$C$2047,'overall city offline'!$A$2:$A$2047,'Overall city offline (analysis)'!$A52,'overall city offline'!$B$2:$B$2047,'Overall city offline (analysis)'!M$1)</f>
        <v>1.0020360748807</v>
      </c>
      <c r="N52" s="6">
        <f>SUMIFS('overall city offline'!$C$2:$C$2047,'overall city offline'!$A$2:$A$2047,'Overall city offline (analysis)'!$A52,'overall city offline'!$B$2:$B$2047,'Overall city offline (analysis)'!N$1)</f>
        <v>1.0759388152070699</v>
      </c>
      <c r="O52" s="6">
        <f>SUMIFS('overall city offline'!$C$2:$C$2047,'overall city offline'!$A$2:$A$2047,'Overall city offline (analysis)'!$A52,'overall city offline'!$B$2:$B$2047,'Overall city offline (analysis)'!O$1)</f>
        <v>1.16869774228527</v>
      </c>
      <c r="P52" s="6">
        <f>SUMIFS('overall city offline'!$C$2:$C$2047,'overall city offline'!$A$2:$A$2047,'Overall city offline (analysis)'!$A52,'overall city offline'!$B$2:$B$2047,'Overall city offline (analysis)'!P$1)</f>
        <v>0.90225535882974806</v>
      </c>
      <c r="Q52" s="6">
        <f>SUMIFS('overall city offline'!$C$2:$C$2047,'overall city offline'!$A$2:$A$2047,'Overall city offline (analysis)'!$A52,'overall city offline'!$B$2:$B$2047,'Overall city offline (analysis)'!Q$1)</f>
        <v>0.90295999013963602</v>
      </c>
      <c r="R52" s="6">
        <f>SUMIFS('overall city offline'!$C$2:$C$2047,'overall city offline'!$A$2:$A$2047,'Overall city offline (analysis)'!$A52,'overall city offline'!$B$2:$B$2047,'Overall city offline (analysis)'!R$1)</f>
        <v>0.84305952992477495</v>
      </c>
      <c r="S52" s="6">
        <f>SUMIFS('overall city offline'!$C$2:$C$2047,'overall city offline'!$A$2:$A$2047,'Overall city offline (analysis)'!$A52,'overall city offline'!$B$2:$B$2047,'Overall city offline (analysis)'!S$1)</f>
        <v>0.45095285032826299</v>
      </c>
      <c r="T52" s="6">
        <f>SUMIFS('overall city offline'!$C$2:$C$2047,'overall city offline'!$A$2:$A$2047,'Overall city offline (analysis)'!$A52,'overall city offline'!$B$2:$B$2047,'Overall city offline (analysis)'!T$1)</f>
        <v>0.56463691909559799</v>
      </c>
      <c r="U52" s="6">
        <f>SUMIFS('overall city offline'!$C$2:$C$2047,'overall city offline'!$A$2:$A$2047,'Overall city offline (analysis)'!$A52,'overall city offline'!$B$2:$B$2047,'Overall city offline (analysis)'!U$1)</f>
        <v>0.74145640333611595</v>
      </c>
      <c r="V52" s="6">
        <f>SUMIFS('overall city offline'!$C$2:$C$2047,'overall city offline'!$A$2:$A$2047,'Overall city offline (analysis)'!$A52,'overall city offline'!$B$2:$B$2047,'Overall city offline (analysis)'!V$1)</f>
        <v>0.91171844082686704</v>
      </c>
      <c r="W52" s="6">
        <f>SUMIFS('overall city offline'!$C$2:$C$2047,'overall city offline'!$A$2:$A$2047,'Overall city offline (analysis)'!$A52,'overall city offline'!$B$2:$B$2047,'Overall city offline (analysis)'!W$1)</f>
        <v>0.94986197441453002</v>
      </c>
      <c r="X52" s="6">
        <f>SUMIFS('overall city offline'!$C$2:$C$2047,'overall city offline'!$A$2:$A$2047,'Overall city offline (analysis)'!$A52,'overall city offline'!$B$2:$B$2047,'Overall city offline (analysis)'!X$1)</f>
        <v>0.915565766197182</v>
      </c>
      <c r="Y52" s="6">
        <f>SUMIFS('overall city offline'!$C$2:$C$2047,'overall city offline'!$A$2:$A$2047,'Overall city offline (analysis)'!$A52,'overall city offline'!$B$2:$B$2047,'Overall city offline (analysis)'!Y$1)</f>
        <v>0.96765501548391797</v>
      </c>
      <c r="Z52" s="6">
        <f>SUMIFS('overall city offline'!$C$2:$C$2047,'overall city offline'!$A$2:$A$2047,'Overall city offline (analysis)'!$A52,'overall city offline'!$B$2:$B$2047,'Overall city offline (analysis)'!Z$1)</f>
        <v>0.686805480565016</v>
      </c>
      <c r="AA52" s="6">
        <f>SUMIFS('overall city offline'!$C$2:$C$2047,'overall city offline'!$A$2:$A$2047,'Overall city offline (analysis)'!$A52,'overall city offline'!$B$2:$B$2047,'Overall city offline (analysis)'!AA$1)</f>
        <v>0.99256758587536498</v>
      </c>
      <c r="AB52" s="6">
        <f>SUMIFS('overall city offline'!$C$2:$C$2047,'overall city offline'!$A$2:$A$2047,'Overall city offline (analysis)'!$A52,'overall city offline'!$B$2:$B$2047,'Overall city offline (analysis)'!AB$1)</f>
        <v>0.53262869712176197</v>
      </c>
      <c r="AC52" s="6">
        <f>SUMIFS('overall city offline'!$C$2:$C$2047,'overall city offline'!$A$2:$A$2047,'Overall city offline (analysis)'!$A52,'overall city offline'!$B$2:$B$2047,'Overall city offline (analysis)'!AC$1)</f>
        <v>0.55275907867358098</v>
      </c>
      <c r="AD52" s="6">
        <f>SUMIFS('overall city offline'!$C$2:$C$2047,'overall city offline'!$A$2:$A$2047,'Overall city offline (analysis)'!$A52,'overall city offline'!$B$2:$B$2047,'Overall city offline (analysis)'!AD$1)</f>
        <v>0.68830340883209995</v>
      </c>
      <c r="AE52" s="6">
        <f>SUMIFS('overall city offline'!$C$2:$C$2047,'overall city offline'!$A$2:$A$2047,'Overall city offline (analysis)'!$A52,'overall city offline'!$B$2:$B$2047,'Overall city offline (analysis)'!AE$1)</f>
        <v>0.88228812580051896</v>
      </c>
      <c r="AF52" s="6">
        <f>SUMIFS('overall city offline'!$C$2:$C$2047,'overall city offline'!$A$2:$A$2047,'Overall city offline (analysis)'!$A52,'overall city offline'!$B$2:$B$2047,'Overall city offline (analysis)'!AF$1)</f>
        <v>1.01077504607557</v>
      </c>
      <c r="AG52" s="6">
        <f>SUMIFS('overall city offline'!$C$2:$C$2047,'overall city offline'!$A$2:$A$2047,'Overall city offline (analysis)'!$A52,'overall city offline'!$B$2:$B$2047,'Overall city offline (analysis)'!AG$1)</f>
        <v>0.94355488528839404</v>
      </c>
      <c r="AH52" s="6">
        <f>SUMIFS('overall city offline'!$C$2:$C$2047,'overall city offline'!$A$2:$A$2047,'Overall city offline (analysis)'!$A52,'overall city offline'!$B$2:$B$2047,'Overall city offline (analysis)'!AH$1)</f>
        <v>1.02661223283862</v>
      </c>
      <c r="AI52" s="6">
        <f>SUMIFS('overall city offline'!$C$2:$C$2047,'overall city offline'!$A$2:$A$2047,'Overall city offline (analysis)'!$A52,'overall city offline'!$B$2:$B$2047,'Overall city offline (analysis)'!AI$1)</f>
        <v>1.0247323681223801</v>
      </c>
      <c r="AJ52" s="6">
        <f>SUMIFS('overall city offline'!$C$2:$C$2047,'overall city offline'!$A$2:$A$2047,'Overall city offline (analysis)'!$A52,'overall city offline'!$B$2:$B$2047,'Overall city offline (analysis)'!AJ$1)</f>
        <v>0.99308220610188103</v>
      </c>
      <c r="AN52" t="s">
        <v>62</v>
      </c>
      <c r="AO52" s="6">
        <v>0.98594475064404397</v>
      </c>
    </row>
    <row r="53" spans="1:41" x14ac:dyDescent="0.3">
      <c r="A53" t="s">
        <v>58</v>
      </c>
      <c r="B53" t="str">
        <f>VLOOKUP(A53,OVERVIEW!$A$2:$D$63,3,FALSE)</f>
        <v>Weak</v>
      </c>
      <c r="C53" t="s">
        <v>136</v>
      </c>
      <c r="D53" s="6">
        <f>SUMIFS('overall city offline'!$C$2:$C$2047,'overall city offline'!$A$2:$A$2047,'Overall city offline (analysis)'!$A53,'overall city offline'!$B$2:$B$2047,'Overall city offline (analysis)'!D$1)</f>
        <v>0.86783382960831601</v>
      </c>
      <c r="E53" s="6">
        <f>SUMIFS('overall city offline'!$C$2:$C$2047,'overall city offline'!$A$2:$A$2047,'Overall city offline (analysis)'!$A53,'overall city offline'!$B$2:$B$2047,'Overall city offline (analysis)'!E$1)</f>
        <v>0.883183920008621</v>
      </c>
      <c r="F53" s="6">
        <f>SUMIFS('overall city offline'!$C$2:$C$2047,'overall city offline'!$A$2:$A$2047,'Overall city offline (analysis)'!$A53,'overall city offline'!$B$2:$B$2047,'Overall city offline (analysis)'!F$1)</f>
        <v>1.0746063660048899</v>
      </c>
      <c r="G53" s="6">
        <f>SUMIFS('overall city offline'!$C$2:$C$2047,'overall city offline'!$A$2:$A$2047,'Overall city offline (analysis)'!$A53,'overall city offline'!$B$2:$B$2047,'Overall city offline (analysis)'!G$1)</f>
        <v>1.00640840354338</v>
      </c>
      <c r="H53" s="6">
        <f>SUMIFS('overall city offline'!$C$2:$C$2047,'overall city offline'!$A$2:$A$2047,'Overall city offline (analysis)'!$A53,'overall city offline'!$B$2:$B$2047,'Overall city offline (analysis)'!H$1)</f>
        <v>1.0313115960953401</v>
      </c>
      <c r="I53" s="6">
        <f>SUMIFS('overall city offline'!$C$2:$C$2047,'overall city offline'!$A$2:$A$2047,'Overall city offline (analysis)'!$A53,'overall city offline'!$B$2:$B$2047,'Overall city offline (analysis)'!I$1)</f>
        <v>1.02293043773569</v>
      </c>
      <c r="J53" s="6">
        <f>SUMIFS('overall city offline'!$C$2:$C$2047,'overall city offline'!$A$2:$A$2047,'Overall city offline (analysis)'!$A53,'overall city offline'!$B$2:$B$2047,'Overall city offline (analysis)'!J$1)</f>
        <v>1.01424018394294</v>
      </c>
      <c r="K53" s="6">
        <f>SUMIFS('overall city offline'!$C$2:$C$2047,'overall city offline'!$A$2:$A$2047,'Overall city offline (analysis)'!$A53,'overall city offline'!$B$2:$B$2047,'Overall city offline (analysis)'!K$1)</f>
        <v>1.0357506836810799</v>
      </c>
      <c r="L53" s="6">
        <f>SUMIFS('overall city offline'!$C$2:$C$2047,'overall city offline'!$A$2:$A$2047,'Overall city offline (analysis)'!$A53,'overall city offline'!$B$2:$B$2047,'Overall city offline (analysis)'!L$1)</f>
        <v>0.95517210848692202</v>
      </c>
      <c r="M53" s="6">
        <f>SUMIFS('overall city offline'!$C$2:$C$2047,'overall city offline'!$A$2:$A$2047,'Overall city offline (analysis)'!$A53,'overall city offline'!$B$2:$B$2047,'Overall city offline (analysis)'!M$1)</f>
        <v>0.98920371359148596</v>
      </c>
      <c r="N53" s="6">
        <f>SUMIFS('overall city offline'!$C$2:$C$2047,'overall city offline'!$A$2:$A$2047,'Overall city offline (analysis)'!$A53,'overall city offline'!$B$2:$B$2047,'Overall city offline (analysis)'!N$1)</f>
        <v>1.0078339624203601</v>
      </c>
      <c r="O53" s="6">
        <f>SUMIFS('overall city offline'!$C$2:$C$2047,'overall city offline'!$A$2:$A$2047,'Overall city offline (analysis)'!$A53,'overall city offline'!$B$2:$B$2047,'Overall city offline (analysis)'!O$1)</f>
        <v>1.1115247948809901</v>
      </c>
      <c r="P53" s="6">
        <f>SUMIFS('overall city offline'!$C$2:$C$2047,'overall city offline'!$A$2:$A$2047,'Overall city offline (analysis)'!$A53,'overall city offline'!$B$2:$B$2047,'Overall city offline (analysis)'!P$1)</f>
        <v>0.91554837771271902</v>
      </c>
      <c r="Q53" s="6">
        <f>SUMIFS('overall city offline'!$C$2:$C$2047,'overall city offline'!$A$2:$A$2047,'Overall city offline (analysis)'!$A53,'overall city offline'!$B$2:$B$2047,'Overall city offline (analysis)'!Q$1)</f>
        <v>0.91212409840591102</v>
      </c>
      <c r="R53" s="6">
        <f>SUMIFS('overall city offline'!$C$2:$C$2047,'overall city offline'!$A$2:$A$2047,'Overall city offline (analysis)'!$A53,'overall city offline'!$B$2:$B$2047,'Overall city offline (analysis)'!R$1)</f>
        <v>0.92088367414935501</v>
      </c>
      <c r="S53" s="6">
        <f>SUMIFS('overall city offline'!$C$2:$C$2047,'overall city offline'!$A$2:$A$2047,'Overall city offline (analysis)'!$A53,'overall city offline'!$B$2:$B$2047,'Overall city offline (analysis)'!S$1)</f>
        <v>0.58032485661059596</v>
      </c>
      <c r="T53" s="6">
        <f>SUMIFS('overall city offline'!$C$2:$C$2047,'overall city offline'!$A$2:$A$2047,'Overall city offline (analysis)'!$A53,'overall city offline'!$B$2:$B$2047,'Overall city offline (analysis)'!T$1)</f>
        <v>0.72976478228962804</v>
      </c>
      <c r="U53" s="6">
        <f>SUMIFS('overall city offline'!$C$2:$C$2047,'overall city offline'!$A$2:$A$2047,'Overall city offline (analysis)'!$A53,'overall city offline'!$B$2:$B$2047,'Overall city offline (analysis)'!U$1)</f>
        <v>0.87645270934518105</v>
      </c>
      <c r="V53" s="6">
        <f>SUMIFS('overall city offline'!$C$2:$C$2047,'overall city offline'!$A$2:$A$2047,'Overall city offline (analysis)'!$A53,'overall city offline'!$B$2:$B$2047,'Overall city offline (analysis)'!V$1)</f>
        <v>1.03306098574575</v>
      </c>
      <c r="W53" s="6">
        <f>SUMIFS('overall city offline'!$C$2:$C$2047,'overall city offline'!$A$2:$A$2047,'Overall city offline (analysis)'!$A53,'overall city offline'!$B$2:$B$2047,'Overall city offline (analysis)'!W$1)</f>
        <v>1.0378477213889601</v>
      </c>
      <c r="X53" s="6">
        <f>SUMIFS('overall city offline'!$C$2:$C$2047,'overall city offline'!$A$2:$A$2047,'Overall city offline (analysis)'!$A53,'overall city offline'!$B$2:$B$2047,'Overall city offline (analysis)'!X$1)</f>
        <v>1.0145917787806</v>
      </c>
      <c r="Y53" s="6">
        <f>SUMIFS('overall city offline'!$C$2:$C$2047,'overall city offline'!$A$2:$A$2047,'Overall city offline (analysis)'!$A53,'overall city offline'!$B$2:$B$2047,'Overall city offline (analysis)'!Y$1)</f>
        <v>1.01260028176101</v>
      </c>
      <c r="Z53" s="6">
        <f>SUMIFS('overall city offline'!$C$2:$C$2047,'overall city offline'!$A$2:$A$2047,'Overall city offline (analysis)'!$A53,'overall city offline'!$B$2:$B$2047,'Overall city offline (analysis)'!Z$1)</f>
        <v>0.83088171864166604</v>
      </c>
      <c r="AA53" s="6">
        <f>SUMIFS('overall city offline'!$C$2:$C$2047,'overall city offline'!$A$2:$A$2047,'Overall city offline (analysis)'!$A53,'overall city offline'!$B$2:$B$2047,'Overall city offline (analysis)'!AA$1)</f>
        <v>0.99867189227995301</v>
      </c>
      <c r="AB53" s="6">
        <f>SUMIFS('overall city offline'!$C$2:$C$2047,'overall city offline'!$A$2:$A$2047,'Overall city offline (analysis)'!$A53,'overall city offline'!$B$2:$B$2047,'Overall city offline (analysis)'!AB$1)</f>
        <v>0.65158418572175403</v>
      </c>
      <c r="AC53" s="6">
        <f>SUMIFS('overall city offline'!$C$2:$C$2047,'overall city offline'!$A$2:$A$2047,'Overall city offline (analysis)'!$A53,'overall city offline'!$B$2:$B$2047,'Overall city offline (analysis)'!AC$1)</f>
        <v>0.657729701063964</v>
      </c>
      <c r="AD53" s="6">
        <f>SUMIFS('overall city offline'!$C$2:$C$2047,'overall city offline'!$A$2:$A$2047,'Overall city offline (analysis)'!$A53,'overall city offline'!$B$2:$B$2047,'Overall city offline (analysis)'!AD$1)</f>
        <v>0.85099996792646404</v>
      </c>
      <c r="AE53" s="6">
        <f>SUMIFS('overall city offline'!$C$2:$C$2047,'overall city offline'!$A$2:$A$2047,'Overall city offline (analysis)'!$A53,'overall city offline'!$B$2:$B$2047,'Overall city offline (analysis)'!AE$1)</f>
        <v>0.98882249248070497</v>
      </c>
      <c r="AF53" s="6">
        <f>SUMIFS('overall city offline'!$C$2:$C$2047,'overall city offline'!$A$2:$A$2047,'Overall city offline (analysis)'!$A53,'overall city offline'!$B$2:$B$2047,'Overall city offline (analysis)'!AF$1)</f>
        <v>1.0939364543708101</v>
      </c>
      <c r="AG53" s="6">
        <f>SUMIFS('overall city offline'!$C$2:$C$2047,'overall city offline'!$A$2:$A$2047,'Overall city offline (analysis)'!$A53,'overall city offline'!$B$2:$B$2047,'Overall city offline (analysis)'!AG$1)</f>
        <v>1.0791518910795099</v>
      </c>
      <c r="AH53" s="6">
        <f>SUMIFS('overall city offline'!$C$2:$C$2047,'overall city offline'!$A$2:$A$2047,'Overall city offline (analysis)'!$A53,'overall city offline'!$B$2:$B$2047,'Overall city offline (analysis)'!AH$1)</f>
        <v>1.1085008286139599</v>
      </c>
      <c r="AI53" s="6">
        <f>SUMIFS('overall city offline'!$C$2:$C$2047,'overall city offline'!$A$2:$A$2047,'Overall city offline (analysis)'!$A53,'overall city offline'!$B$2:$B$2047,'Overall city offline (analysis)'!AI$1)</f>
        <v>1.1046751752983599</v>
      </c>
      <c r="AJ53" s="6">
        <f>SUMIFS('overall city offline'!$C$2:$C$2047,'overall city offline'!$A$2:$A$2047,'Overall city offline (analysis)'!$A53,'overall city offline'!$B$2:$B$2047,'Overall city offline (analysis)'!AJ$1)</f>
        <v>1.08093891940177</v>
      </c>
      <c r="AN53" t="s">
        <v>22</v>
      </c>
      <c r="AO53" s="6">
        <v>0.98164893808623199</v>
      </c>
    </row>
    <row r="54" spans="1:41" x14ac:dyDescent="0.3">
      <c r="A54" t="s">
        <v>59</v>
      </c>
      <c r="B54" t="str">
        <f>VLOOKUP(A54,OVERVIEW!$A$2:$D$63,3,FALSE)</f>
        <v>Weak</v>
      </c>
      <c r="C54" t="s">
        <v>136</v>
      </c>
      <c r="D54" s="6">
        <f>SUMIFS('overall city offline'!$C$2:$C$2047,'overall city offline'!$A$2:$A$2047,'Overall city offline (analysis)'!$A54,'overall city offline'!$B$2:$B$2047,'Overall city offline (analysis)'!D$1)</f>
        <v>0.86718911368109097</v>
      </c>
      <c r="E54" s="6">
        <f>SUMIFS('overall city offline'!$C$2:$C$2047,'overall city offline'!$A$2:$A$2047,'Overall city offline (analysis)'!$A54,'overall city offline'!$B$2:$B$2047,'Overall city offline (analysis)'!E$1)</f>
        <v>0.87650490556336602</v>
      </c>
      <c r="F54" s="6">
        <f>SUMIFS('overall city offline'!$C$2:$C$2047,'overall city offline'!$A$2:$A$2047,'Overall city offline (analysis)'!$A54,'overall city offline'!$B$2:$B$2047,'Overall city offline (analysis)'!F$1)</f>
        <v>1.06229148126628</v>
      </c>
      <c r="G54" s="6">
        <f>SUMIFS('overall city offline'!$C$2:$C$2047,'overall city offline'!$A$2:$A$2047,'Overall city offline (analysis)'!$A54,'overall city offline'!$B$2:$B$2047,'Overall city offline (analysis)'!G$1)</f>
        <v>0.98208172574126695</v>
      </c>
      <c r="H54" s="6">
        <f>SUMIFS('overall city offline'!$C$2:$C$2047,'overall city offline'!$A$2:$A$2047,'Overall city offline (analysis)'!$A54,'overall city offline'!$B$2:$B$2047,'Overall city offline (analysis)'!H$1)</f>
        <v>1.0310789909370801</v>
      </c>
      <c r="I54" s="6">
        <f>SUMIFS('overall city offline'!$C$2:$C$2047,'overall city offline'!$A$2:$A$2047,'Overall city offline (analysis)'!$A54,'overall city offline'!$B$2:$B$2047,'Overall city offline (analysis)'!I$1)</f>
        <v>0.98425283936815899</v>
      </c>
      <c r="J54" s="6">
        <f>SUMIFS('overall city offline'!$C$2:$C$2047,'overall city offline'!$A$2:$A$2047,'Overall city offline (analysis)'!$A54,'overall city offline'!$B$2:$B$2047,'Overall city offline (analysis)'!J$1)</f>
        <v>1.00167836107159</v>
      </c>
      <c r="K54" s="6">
        <f>SUMIFS('overall city offline'!$C$2:$C$2047,'overall city offline'!$A$2:$A$2047,'Overall city offline (analysis)'!$A54,'overall city offline'!$B$2:$B$2047,'Overall city offline (analysis)'!K$1)</f>
        <v>1.0134736370186801</v>
      </c>
      <c r="L54" s="6">
        <f>SUMIFS('overall city offline'!$C$2:$C$2047,'overall city offline'!$A$2:$A$2047,'Overall city offline (analysis)'!$A54,'overall city offline'!$B$2:$B$2047,'Overall city offline (analysis)'!L$1)</f>
        <v>0.966563163101268</v>
      </c>
      <c r="M54" s="6">
        <f>SUMIFS('overall city offline'!$C$2:$C$2047,'overall city offline'!$A$2:$A$2047,'Overall city offline (analysis)'!$A54,'overall city offline'!$B$2:$B$2047,'Overall city offline (analysis)'!M$1)</f>
        <v>1.0041333672080399</v>
      </c>
      <c r="N54" s="6">
        <f>SUMIFS('overall city offline'!$C$2:$C$2047,'overall city offline'!$A$2:$A$2047,'Overall city offline (analysis)'!$A54,'overall city offline'!$B$2:$B$2047,'Overall city offline (analysis)'!N$1)</f>
        <v>1.0401675311782399</v>
      </c>
      <c r="O54" s="6">
        <f>SUMIFS('overall city offline'!$C$2:$C$2047,'overall city offline'!$A$2:$A$2047,'Overall city offline (analysis)'!$A54,'overall city offline'!$B$2:$B$2047,'Overall city offline (analysis)'!O$1)</f>
        <v>1.17058488386494</v>
      </c>
      <c r="P54" s="6">
        <f>SUMIFS('overall city offline'!$C$2:$C$2047,'overall city offline'!$A$2:$A$2047,'Overall city offline (analysis)'!$A54,'overall city offline'!$B$2:$B$2047,'Overall city offline (analysis)'!P$1)</f>
        <v>0.90404260927314495</v>
      </c>
      <c r="Q54" s="6">
        <f>SUMIFS('overall city offline'!$C$2:$C$2047,'overall city offline'!$A$2:$A$2047,'Overall city offline (analysis)'!$A54,'overall city offline'!$B$2:$B$2047,'Overall city offline (analysis)'!Q$1)</f>
        <v>0.91515285200654894</v>
      </c>
      <c r="R54" s="6">
        <f>SUMIFS('overall city offline'!$C$2:$C$2047,'overall city offline'!$A$2:$A$2047,'Overall city offline (analysis)'!$A54,'overall city offline'!$B$2:$B$2047,'Overall city offline (analysis)'!R$1)</f>
        <v>0.89835999908763198</v>
      </c>
      <c r="S54" s="6">
        <f>SUMIFS('overall city offline'!$C$2:$C$2047,'overall city offline'!$A$2:$A$2047,'Overall city offline (analysis)'!$A54,'overall city offline'!$B$2:$B$2047,'Overall city offline (analysis)'!S$1)</f>
        <v>0.563412031405784</v>
      </c>
      <c r="T54" s="6">
        <f>SUMIFS('overall city offline'!$C$2:$C$2047,'overall city offline'!$A$2:$A$2047,'Overall city offline (analysis)'!$A54,'overall city offline'!$B$2:$B$2047,'Overall city offline (analysis)'!T$1)</f>
        <v>0.71647448636715705</v>
      </c>
      <c r="U54" s="6">
        <f>SUMIFS('overall city offline'!$C$2:$C$2047,'overall city offline'!$A$2:$A$2047,'Overall city offline (analysis)'!$A54,'overall city offline'!$B$2:$B$2047,'Overall city offline (analysis)'!U$1)</f>
        <v>0.85450730708229194</v>
      </c>
      <c r="V54" s="6">
        <f>SUMIFS('overall city offline'!$C$2:$C$2047,'overall city offline'!$A$2:$A$2047,'Overall city offline (analysis)'!$A54,'overall city offline'!$B$2:$B$2047,'Overall city offline (analysis)'!V$1)</f>
        <v>1.0145910079918501</v>
      </c>
      <c r="W54" s="6">
        <f>SUMIFS('overall city offline'!$C$2:$C$2047,'overall city offline'!$A$2:$A$2047,'Overall city offline (analysis)'!$A54,'overall city offline'!$B$2:$B$2047,'Overall city offline (analysis)'!W$1)</f>
        <v>1.02713861746764</v>
      </c>
      <c r="X54" s="6">
        <f>SUMIFS('overall city offline'!$C$2:$C$2047,'overall city offline'!$A$2:$A$2047,'Overall city offline (analysis)'!$A54,'overall city offline'!$B$2:$B$2047,'Overall city offline (analysis)'!X$1)</f>
        <v>0.98550241729257504</v>
      </c>
      <c r="Y54" s="6">
        <f>SUMIFS('overall city offline'!$C$2:$C$2047,'overall city offline'!$A$2:$A$2047,'Overall city offline (analysis)'!$A54,'overall city offline'!$B$2:$B$2047,'Overall city offline (analysis)'!Y$1)</f>
        <v>1.04307077398589</v>
      </c>
      <c r="Z54" s="6">
        <f>SUMIFS('overall city offline'!$C$2:$C$2047,'overall city offline'!$A$2:$A$2047,'Overall city offline (analysis)'!$A54,'overall city offline'!$B$2:$B$2047,'Overall city offline (analysis)'!Z$1)</f>
        <v>0.79871492854172599</v>
      </c>
      <c r="AA54" s="6">
        <f>SUMIFS('overall city offline'!$C$2:$C$2047,'overall city offline'!$A$2:$A$2047,'Overall city offline (analysis)'!$A54,'overall city offline'!$B$2:$B$2047,'Overall city offline (analysis)'!AA$1)</f>
        <v>1.0662291302465301</v>
      </c>
      <c r="AB54" s="6">
        <f>SUMIFS('overall city offline'!$C$2:$C$2047,'overall city offline'!$A$2:$A$2047,'Overall city offline (analysis)'!$A54,'overall city offline'!$B$2:$B$2047,'Overall city offline (analysis)'!AB$1)</f>
        <v>0.65317658974327797</v>
      </c>
      <c r="AC54" s="6">
        <f>SUMIFS('overall city offline'!$C$2:$C$2047,'overall city offline'!$A$2:$A$2047,'Overall city offline (analysis)'!$A54,'overall city offline'!$B$2:$B$2047,'Overall city offline (analysis)'!AC$1)</f>
        <v>0.67682696931285802</v>
      </c>
      <c r="AD54" s="6">
        <f>SUMIFS('overall city offline'!$C$2:$C$2047,'overall city offline'!$A$2:$A$2047,'Overall city offline (analysis)'!$A54,'overall city offline'!$B$2:$B$2047,'Overall city offline (analysis)'!AD$1)</f>
        <v>0.854166383266317</v>
      </c>
      <c r="AE54" s="6">
        <f>SUMIFS('overall city offline'!$C$2:$C$2047,'overall city offline'!$A$2:$A$2047,'Overall city offline (analysis)'!$A54,'overall city offline'!$B$2:$B$2047,'Overall city offline (analysis)'!AE$1)</f>
        <v>0.99856801011798202</v>
      </c>
      <c r="AF54" s="6">
        <f>SUMIFS('overall city offline'!$C$2:$C$2047,'overall city offline'!$A$2:$A$2047,'Overall city offline (analysis)'!$A54,'overall city offline'!$B$2:$B$2047,'Overall city offline (analysis)'!AF$1)</f>
        <v>1.09073266578145</v>
      </c>
      <c r="AG54" s="6">
        <f>SUMIFS('overall city offline'!$C$2:$C$2047,'overall city offline'!$A$2:$A$2047,'Overall city offline (analysis)'!$A54,'overall city offline'!$B$2:$B$2047,'Overall city offline (analysis)'!AG$1)</f>
        <v>1.0710384756862099</v>
      </c>
      <c r="AH54" s="6">
        <f>SUMIFS('overall city offline'!$C$2:$C$2047,'overall city offline'!$A$2:$A$2047,'Overall city offline (analysis)'!$A54,'overall city offline'!$B$2:$B$2047,'Overall city offline (analysis)'!AH$1)</f>
        <v>1.12131995261441</v>
      </c>
      <c r="AI54" s="6">
        <f>SUMIFS('overall city offline'!$C$2:$C$2047,'overall city offline'!$A$2:$A$2047,'Overall city offline (analysis)'!$A54,'overall city offline'!$B$2:$B$2047,'Overall city offline (analysis)'!AI$1)</f>
        <v>1.0871917928499399</v>
      </c>
      <c r="AJ54" s="6">
        <f>SUMIFS('overall city offline'!$C$2:$C$2047,'overall city offline'!$A$2:$A$2047,'Overall city offline (analysis)'!$A54,'overall city offline'!$B$2:$B$2047,'Overall city offline (analysis)'!AJ$1)</f>
        <v>1.0722261467305301</v>
      </c>
      <c r="AN54" t="s">
        <v>39</v>
      </c>
      <c r="AO54" s="6">
        <v>0.981084001684007</v>
      </c>
    </row>
    <row r="55" spans="1:41" x14ac:dyDescent="0.3">
      <c r="A55" t="s">
        <v>60</v>
      </c>
      <c r="B55" t="str">
        <f>VLOOKUP(A55,OVERVIEW!$A$2:$D$63,3,FALSE)</f>
        <v>Weak</v>
      </c>
      <c r="C55" t="s">
        <v>136</v>
      </c>
      <c r="D55" s="6">
        <f>SUMIFS('overall city offline'!$C$2:$C$2047,'overall city offline'!$A$2:$A$2047,'Overall city offline (analysis)'!$A55,'overall city offline'!$B$2:$B$2047,'Overall city offline (analysis)'!D$1)</f>
        <v>0.84767336552997696</v>
      </c>
      <c r="E55" s="6">
        <f>SUMIFS('overall city offline'!$C$2:$C$2047,'overall city offline'!$A$2:$A$2047,'Overall city offline (analysis)'!$A55,'overall city offline'!$B$2:$B$2047,'Overall city offline (analysis)'!E$1)</f>
        <v>0.86920988408926003</v>
      </c>
      <c r="F55" s="6">
        <f>SUMIFS('overall city offline'!$C$2:$C$2047,'overall city offline'!$A$2:$A$2047,'Overall city offline (analysis)'!$A55,'overall city offline'!$B$2:$B$2047,'Overall city offline (analysis)'!F$1)</f>
        <v>1.02968507262889</v>
      </c>
      <c r="G55" s="6">
        <f>SUMIFS('overall city offline'!$C$2:$C$2047,'overall city offline'!$A$2:$A$2047,'Overall city offline (analysis)'!$A55,'overall city offline'!$B$2:$B$2047,'Overall city offline (analysis)'!G$1)</f>
        <v>0.99010375292924602</v>
      </c>
      <c r="H55" s="6">
        <f>SUMIFS('overall city offline'!$C$2:$C$2047,'overall city offline'!$A$2:$A$2047,'Overall city offline (analysis)'!$A55,'overall city offline'!$B$2:$B$2047,'Overall city offline (analysis)'!H$1)</f>
        <v>0.99739490518298402</v>
      </c>
      <c r="I55" s="6">
        <f>SUMIFS('overall city offline'!$C$2:$C$2047,'overall city offline'!$A$2:$A$2047,'Overall city offline (analysis)'!$A55,'overall city offline'!$B$2:$B$2047,'Overall city offline (analysis)'!I$1)</f>
        <v>0.97311078819015095</v>
      </c>
      <c r="J55" s="6">
        <f>SUMIFS('overall city offline'!$C$2:$C$2047,'overall city offline'!$A$2:$A$2047,'Overall city offline (analysis)'!$A55,'overall city offline'!$B$2:$B$2047,'Overall city offline (analysis)'!J$1)</f>
        <v>1.00299595813062</v>
      </c>
      <c r="K55" s="6">
        <f>SUMIFS('overall city offline'!$C$2:$C$2047,'overall city offline'!$A$2:$A$2047,'Overall city offline (analysis)'!$A55,'overall city offline'!$B$2:$B$2047,'Overall city offline (analysis)'!K$1)</f>
        <v>1.0356251112049699</v>
      </c>
      <c r="L55" s="6">
        <f>SUMIFS('overall city offline'!$C$2:$C$2047,'overall city offline'!$A$2:$A$2047,'Overall city offline (analysis)'!$A55,'overall city offline'!$B$2:$B$2047,'Overall city offline (analysis)'!L$1)</f>
        <v>0.953542096949338</v>
      </c>
      <c r="M55" s="6">
        <f>SUMIFS('overall city offline'!$C$2:$C$2047,'overall city offline'!$A$2:$A$2047,'Overall city offline (analysis)'!$A55,'overall city offline'!$B$2:$B$2047,'Overall city offline (analysis)'!M$1)</f>
        <v>1.0173617642678601</v>
      </c>
      <c r="N55" s="6">
        <f>SUMIFS('overall city offline'!$C$2:$C$2047,'overall city offline'!$A$2:$A$2047,'Overall city offline (analysis)'!$A55,'overall city offline'!$B$2:$B$2047,'Overall city offline (analysis)'!N$1)</f>
        <v>1.0598419814928299</v>
      </c>
      <c r="O55" s="6">
        <f>SUMIFS('overall city offline'!$C$2:$C$2047,'overall city offline'!$A$2:$A$2047,'Overall city offline (analysis)'!$A55,'overall city offline'!$B$2:$B$2047,'Overall city offline (analysis)'!O$1)</f>
        <v>1.22345531940387</v>
      </c>
      <c r="P55" s="6">
        <f>SUMIFS('overall city offline'!$C$2:$C$2047,'overall city offline'!$A$2:$A$2047,'Overall city offline (analysis)'!$A55,'overall city offline'!$B$2:$B$2047,'Overall city offline (analysis)'!P$1)</f>
        <v>0.91101766490261504</v>
      </c>
      <c r="Q55" s="6">
        <f>SUMIFS('overall city offline'!$C$2:$C$2047,'overall city offline'!$A$2:$A$2047,'Overall city offline (analysis)'!$A55,'overall city offline'!$B$2:$B$2047,'Overall city offline (analysis)'!Q$1)</f>
        <v>0.94250147532682904</v>
      </c>
      <c r="R55" s="6">
        <f>SUMIFS('overall city offline'!$C$2:$C$2047,'overall city offline'!$A$2:$A$2047,'Overall city offline (analysis)'!$A55,'overall city offline'!$B$2:$B$2047,'Overall city offline (analysis)'!R$1)</f>
        <v>0.97673883464279698</v>
      </c>
      <c r="S55" s="6">
        <f>SUMIFS('overall city offline'!$C$2:$C$2047,'overall city offline'!$A$2:$A$2047,'Overall city offline (analysis)'!$A55,'overall city offline'!$B$2:$B$2047,'Overall city offline (analysis)'!S$1)</f>
        <v>0.71854073096983795</v>
      </c>
      <c r="T55" s="6">
        <f>SUMIFS('overall city offline'!$C$2:$C$2047,'overall city offline'!$A$2:$A$2047,'Overall city offline (analysis)'!$A55,'overall city offline'!$B$2:$B$2047,'Overall city offline (analysis)'!T$1)</f>
        <v>0.87799381275365396</v>
      </c>
      <c r="U55" s="6">
        <f>SUMIFS('overall city offline'!$C$2:$C$2047,'overall city offline'!$A$2:$A$2047,'Overall city offline (analysis)'!$A55,'overall city offline'!$B$2:$B$2047,'Overall city offline (analysis)'!U$1)</f>
        <v>0.97496732582185897</v>
      </c>
      <c r="V55" s="6">
        <f>SUMIFS('overall city offline'!$C$2:$C$2047,'overall city offline'!$A$2:$A$2047,'Overall city offline (analysis)'!$A55,'overall city offline'!$B$2:$B$2047,'Overall city offline (analysis)'!V$1)</f>
        <v>1.1111033766107199</v>
      </c>
      <c r="W55" s="6">
        <f>SUMIFS('overall city offline'!$C$2:$C$2047,'overall city offline'!$A$2:$A$2047,'Overall city offline (analysis)'!$A55,'overall city offline'!$B$2:$B$2047,'Overall city offline (analysis)'!W$1)</f>
        <v>1.1372799604402599</v>
      </c>
      <c r="X55" s="6">
        <f>SUMIFS('overall city offline'!$C$2:$C$2047,'overall city offline'!$A$2:$A$2047,'Overall city offline (analysis)'!$A55,'overall city offline'!$B$2:$B$2047,'Overall city offline (analysis)'!X$1)</f>
        <v>1.07274873447886</v>
      </c>
      <c r="Y55" s="6">
        <f>SUMIFS('overall city offline'!$C$2:$C$2047,'overall city offline'!$A$2:$A$2047,'Overall city offline (analysis)'!$A55,'overall city offline'!$B$2:$B$2047,'Overall city offline (analysis)'!Y$1)</f>
        <v>1.1316102234595999</v>
      </c>
      <c r="Z55" s="6">
        <f>SUMIFS('overall city offline'!$C$2:$C$2047,'overall city offline'!$A$2:$A$2047,'Overall city offline (analysis)'!$A55,'overall city offline'!$B$2:$B$2047,'Overall city offline (analysis)'!Z$1)</f>
        <v>0.96398377638008603</v>
      </c>
      <c r="AA55" s="6">
        <f>SUMIFS('overall city offline'!$C$2:$C$2047,'overall city offline'!$A$2:$A$2047,'Overall city offline (analysis)'!$A55,'overall city offline'!$B$2:$B$2047,'Overall city offline (analysis)'!AA$1)</f>
        <v>1.2389651733971301</v>
      </c>
      <c r="AB55" s="6">
        <f>SUMIFS('overall city offline'!$C$2:$C$2047,'overall city offline'!$A$2:$A$2047,'Overall city offline (analysis)'!$A55,'overall city offline'!$B$2:$B$2047,'Overall city offline (analysis)'!AB$1)</f>
        <v>0.78169652057250205</v>
      </c>
      <c r="AC55" s="6">
        <f>SUMIFS('overall city offline'!$C$2:$C$2047,'overall city offline'!$A$2:$A$2047,'Overall city offline (analysis)'!$A55,'overall city offline'!$B$2:$B$2047,'Overall city offline (analysis)'!AC$1)</f>
        <v>0.79343187117839298</v>
      </c>
      <c r="AD55" s="6">
        <f>SUMIFS('overall city offline'!$C$2:$C$2047,'overall city offline'!$A$2:$A$2047,'Overall city offline (analysis)'!$A55,'overall city offline'!$B$2:$B$2047,'Overall city offline (analysis)'!AD$1)</f>
        <v>0.98327816175474603</v>
      </c>
      <c r="AE55" s="6">
        <f>SUMIFS('overall city offline'!$C$2:$C$2047,'overall city offline'!$A$2:$A$2047,'Overall city offline (analysis)'!$A55,'overall city offline'!$B$2:$B$2047,'Overall city offline (analysis)'!AE$1)</f>
        <v>1.1013882019032299</v>
      </c>
      <c r="AF55" s="6">
        <f>SUMIFS('overall city offline'!$C$2:$C$2047,'overall city offline'!$A$2:$A$2047,'Overall city offline (analysis)'!$A55,'overall city offline'!$B$2:$B$2047,'Overall city offline (analysis)'!AF$1)</f>
        <v>1.1865791496709801</v>
      </c>
      <c r="AG55" s="6">
        <f>SUMIFS('overall city offline'!$C$2:$C$2047,'overall city offline'!$A$2:$A$2047,'Overall city offline (analysis)'!$A55,'overall city offline'!$B$2:$B$2047,'Overall city offline (analysis)'!AG$1)</f>
        <v>1.14676677982016</v>
      </c>
      <c r="AH55" s="6">
        <f>SUMIFS('overall city offline'!$C$2:$C$2047,'overall city offline'!$A$2:$A$2047,'Overall city offline (analysis)'!$A55,'overall city offline'!$B$2:$B$2047,'Overall city offline (analysis)'!AH$1)</f>
        <v>1.1846008521036799</v>
      </c>
      <c r="AI55" s="6">
        <f>SUMIFS('overall city offline'!$C$2:$C$2047,'overall city offline'!$A$2:$A$2047,'Overall city offline (analysis)'!$A55,'overall city offline'!$B$2:$B$2047,'Overall city offline (analysis)'!AI$1)</f>
        <v>1.19906896029807</v>
      </c>
      <c r="AJ55" s="6">
        <f>SUMIFS('overall city offline'!$C$2:$C$2047,'overall city offline'!$A$2:$A$2047,'Overall city offline (analysis)'!$A55,'overall city offline'!$B$2:$B$2047,'Overall city offline (analysis)'!AJ$1)</f>
        <v>1.1658751903972999</v>
      </c>
      <c r="AN55" t="s">
        <v>7</v>
      </c>
      <c r="AO55" s="6">
        <v>0.97768704148164798</v>
      </c>
    </row>
    <row r="56" spans="1:41" x14ac:dyDescent="0.3">
      <c r="A56" t="s">
        <v>61</v>
      </c>
      <c r="B56" t="str">
        <f>VLOOKUP(A56,OVERVIEW!$A$2:$D$63,3,FALSE)</f>
        <v>Weak</v>
      </c>
      <c r="C56" t="s">
        <v>136</v>
      </c>
      <c r="D56" s="6">
        <f>SUMIFS('overall city offline'!$C$2:$C$2047,'overall city offline'!$A$2:$A$2047,'Overall city offline (analysis)'!$A56,'overall city offline'!$B$2:$B$2047,'Overall city offline (analysis)'!D$1)</f>
        <v>0.84312827366890197</v>
      </c>
      <c r="E56" s="6">
        <f>SUMIFS('overall city offline'!$C$2:$C$2047,'overall city offline'!$A$2:$A$2047,'Overall city offline (analysis)'!$A56,'overall city offline'!$B$2:$B$2047,'Overall city offline (analysis)'!E$1)</f>
        <v>0.875776555699324</v>
      </c>
      <c r="F56" s="6">
        <f>SUMIFS('overall city offline'!$C$2:$C$2047,'overall city offline'!$A$2:$A$2047,'Overall city offline (analysis)'!$A56,'overall city offline'!$B$2:$B$2047,'Overall city offline (analysis)'!F$1)</f>
        <v>1.0171205789754301</v>
      </c>
      <c r="G56" s="6">
        <f>SUMIFS('overall city offline'!$C$2:$C$2047,'overall city offline'!$A$2:$A$2047,'Overall city offline (analysis)'!$A56,'overall city offline'!$B$2:$B$2047,'Overall city offline (analysis)'!G$1)</f>
        <v>0.99797928042263795</v>
      </c>
      <c r="H56" s="6">
        <f>SUMIFS('overall city offline'!$C$2:$C$2047,'overall city offline'!$A$2:$A$2047,'Overall city offline (analysis)'!$A56,'overall city offline'!$B$2:$B$2047,'Overall city offline (analysis)'!H$1)</f>
        <v>1.02778162319877</v>
      </c>
      <c r="I56" s="6">
        <f>SUMIFS('overall city offline'!$C$2:$C$2047,'overall city offline'!$A$2:$A$2047,'Overall city offline (analysis)'!$A56,'overall city offline'!$B$2:$B$2047,'Overall city offline (analysis)'!I$1)</f>
        <v>0.97002822295812996</v>
      </c>
      <c r="J56" s="6">
        <f>SUMIFS('overall city offline'!$C$2:$C$2047,'overall city offline'!$A$2:$A$2047,'Overall city offline (analysis)'!$A56,'overall city offline'!$B$2:$B$2047,'Overall city offline (analysis)'!J$1)</f>
        <v>1.01311338239888</v>
      </c>
      <c r="K56" s="6">
        <f>SUMIFS('overall city offline'!$C$2:$C$2047,'overall city offline'!$A$2:$A$2047,'Overall city offline (analysis)'!$A56,'overall city offline'!$B$2:$B$2047,'Overall city offline (analysis)'!K$1)</f>
        <v>1.0438866165596199</v>
      </c>
      <c r="L56" s="6">
        <f>SUMIFS('overall city offline'!$C$2:$C$2047,'overall city offline'!$A$2:$A$2047,'Overall city offline (analysis)'!$A56,'overall city offline'!$B$2:$B$2047,'Overall city offline (analysis)'!L$1)</f>
        <v>0.94610313120422895</v>
      </c>
      <c r="M56" s="6">
        <f>SUMIFS('overall city offline'!$C$2:$C$2047,'overall city offline'!$A$2:$A$2047,'Overall city offline (analysis)'!$A56,'overall city offline'!$B$2:$B$2047,'Overall city offline (analysis)'!M$1)</f>
        <v>1.0295557533372699</v>
      </c>
      <c r="N56" s="6">
        <f>SUMIFS('overall city offline'!$C$2:$C$2047,'overall city offline'!$A$2:$A$2047,'Overall city offline (analysis)'!$A56,'overall city offline'!$B$2:$B$2047,'Overall city offline (analysis)'!N$1)</f>
        <v>1.0776186901175</v>
      </c>
      <c r="O56" s="6">
        <f>SUMIFS('overall city offline'!$C$2:$C$2047,'overall city offline'!$A$2:$A$2047,'Overall city offline (analysis)'!$A56,'overall city offline'!$B$2:$B$2047,'Overall city offline (analysis)'!O$1)</f>
        <v>1.1579078914593099</v>
      </c>
      <c r="P56" s="6">
        <f>SUMIFS('overall city offline'!$C$2:$C$2047,'overall city offline'!$A$2:$A$2047,'Overall city offline (analysis)'!$A56,'overall city offline'!$B$2:$B$2047,'Overall city offline (analysis)'!P$1)</f>
        <v>0.90614705350924796</v>
      </c>
      <c r="Q56" s="6">
        <f>SUMIFS('overall city offline'!$C$2:$C$2047,'overall city offline'!$A$2:$A$2047,'Overall city offline (analysis)'!$A56,'overall city offline'!$B$2:$B$2047,'Overall city offline (analysis)'!Q$1)</f>
        <v>0.93672059856726098</v>
      </c>
      <c r="R56" s="6">
        <f>SUMIFS('overall city offline'!$C$2:$C$2047,'overall city offline'!$A$2:$A$2047,'Overall city offline (analysis)'!$A56,'overall city offline'!$B$2:$B$2047,'Overall city offline (analysis)'!R$1)</f>
        <v>0.91161005350744795</v>
      </c>
      <c r="S56" s="6">
        <f>SUMIFS('overall city offline'!$C$2:$C$2047,'overall city offline'!$A$2:$A$2047,'Overall city offline (analysis)'!$A56,'overall city offline'!$B$2:$B$2047,'Overall city offline (analysis)'!S$1)</f>
        <v>0.56801718368551601</v>
      </c>
      <c r="T56" s="6">
        <f>SUMIFS('overall city offline'!$C$2:$C$2047,'overall city offline'!$A$2:$A$2047,'Overall city offline (analysis)'!$A56,'overall city offline'!$B$2:$B$2047,'Overall city offline (analysis)'!T$1)</f>
        <v>0.68603545521283105</v>
      </c>
      <c r="U56" s="6">
        <f>SUMIFS('overall city offline'!$C$2:$C$2047,'overall city offline'!$A$2:$A$2047,'Overall city offline (analysis)'!$A56,'overall city offline'!$B$2:$B$2047,'Overall city offline (analysis)'!U$1)</f>
        <v>0.77816704737640696</v>
      </c>
      <c r="V56" s="6">
        <f>SUMIFS('overall city offline'!$C$2:$C$2047,'overall city offline'!$A$2:$A$2047,'Overall city offline (analysis)'!$A56,'overall city offline'!$B$2:$B$2047,'Overall city offline (analysis)'!V$1)</f>
        <v>1.0240753052500999</v>
      </c>
      <c r="W56" s="6">
        <f>SUMIFS('overall city offline'!$C$2:$C$2047,'overall city offline'!$A$2:$A$2047,'Overall city offline (analysis)'!$A56,'overall city offline'!$B$2:$B$2047,'Overall city offline (analysis)'!W$1)</f>
        <v>1.12982167744781</v>
      </c>
      <c r="X56" s="6">
        <f>SUMIFS('overall city offline'!$C$2:$C$2047,'overall city offline'!$A$2:$A$2047,'Overall city offline (analysis)'!$A56,'overall city offline'!$B$2:$B$2047,'Overall city offline (analysis)'!X$1)</f>
        <v>1.0723470475179999</v>
      </c>
      <c r="Y56" s="6">
        <f>SUMIFS('overall city offline'!$C$2:$C$2047,'overall city offline'!$A$2:$A$2047,'Overall city offline (analysis)'!$A56,'overall city offline'!$B$2:$B$2047,'Overall city offline (analysis)'!Y$1)</f>
        <v>0.93583706952846402</v>
      </c>
      <c r="Z56" s="6">
        <f>SUMIFS('overall city offline'!$C$2:$C$2047,'overall city offline'!$A$2:$A$2047,'Overall city offline (analysis)'!$A56,'overall city offline'!$B$2:$B$2047,'Overall city offline (analysis)'!Z$1)</f>
        <v>0.96884789852171804</v>
      </c>
      <c r="AA56" s="6">
        <f>SUMIFS('overall city offline'!$C$2:$C$2047,'overall city offline'!$A$2:$A$2047,'Overall city offline (analysis)'!$A56,'overall city offline'!$B$2:$B$2047,'Overall city offline (analysis)'!AA$1)</f>
        <v>1.01353052834468</v>
      </c>
      <c r="AB56" s="6">
        <f>SUMIFS('overall city offline'!$C$2:$C$2047,'overall city offline'!$A$2:$A$2047,'Overall city offline (analysis)'!$A56,'overall city offline'!$B$2:$B$2047,'Overall city offline (analysis)'!AB$1)</f>
        <v>0.62634308766338398</v>
      </c>
      <c r="AC56" s="6">
        <f>SUMIFS('overall city offline'!$C$2:$C$2047,'overall city offline'!$A$2:$A$2047,'Overall city offline (analysis)'!$A56,'overall city offline'!$B$2:$B$2047,'Overall city offline (analysis)'!AC$1)</f>
        <v>0.63467520976720504</v>
      </c>
      <c r="AD56" s="6">
        <f>SUMIFS('overall city offline'!$C$2:$C$2047,'overall city offline'!$A$2:$A$2047,'Overall city offline (analysis)'!$A56,'overall city offline'!$B$2:$B$2047,'Overall city offline (analysis)'!AD$1)</f>
        <v>0.82815961385285697</v>
      </c>
      <c r="AE56" s="6">
        <f>SUMIFS('overall city offline'!$C$2:$C$2047,'overall city offline'!$A$2:$A$2047,'Overall city offline (analysis)'!$A56,'overall city offline'!$B$2:$B$2047,'Overall city offline (analysis)'!AE$1)</f>
        <v>1.04280759451961</v>
      </c>
      <c r="AF56" s="6">
        <f>SUMIFS('overall city offline'!$C$2:$C$2047,'overall city offline'!$A$2:$A$2047,'Overall city offline (analysis)'!$A56,'overall city offline'!$B$2:$B$2047,'Overall city offline (analysis)'!AF$1)</f>
        <v>1.14795068705418</v>
      </c>
      <c r="AG56" s="6">
        <f>SUMIFS('overall city offline'!$C$2:$C$2047,'overall city offline'!$A$2:$A$2047,'Overall city offline (analysis)'!$A56,'overall city offline'!$B$2:$B$2047,'Overall city offline (analysis)'!AG$1)</f>
        <v>1.1470495347502401</v>
      </c>
      <c r="AH56" s="6">
        <f>SUMIFS('overall city offline'!$C$2:$C$2047,'overall city offline'!$A$2:$A$2047,'Overall city offline (analysis)'!$A56,'overall city offline'!$B$2:$B$2047,'Overall city offline (analysis)'!AH$1)</f>
        <v>1.2338321061075901</v>
      </c>
      <c r="AI56" s="6">
        <f>SUMIFS('overall city offline'!$C$2:$C$2047,'overall city offline'!$A$2:$A$2047,'Overall city offline (analysis)'!$A56,'overall city offline'!$B$2:$B$2047,'Overall city offline (analysis)'!AI$1)</f>
        <v>1.21816845919104</v>
      </c>
      <c r="AJ56" s="6">
        <f>SUMIFS('overall city offline'!$C$2:$C$2047,'overall city offline'!$A$2:$A$2047,'Overall city offline (analysis)'!$A56,'overall city offline'!$B$2:$B$2047,'Overall city offline (analysis)'!AJ$1)</f>
        <v>1.1594827632117599</v>
      </c>
      <c r="AN56" t="s">
        <v>38</v>
      </c>
      <c r="AO56" s="6">
        <v>0.97373468817448805</v>
      </c>
    </row>
    <row r="57" spans="1:41" x14ac:dyDescent="0.3">
      <c r="A57" t="s">
        <v>62</v>
      </c>
      <c r="B57" t="str">
        <f>VLOOKUP(A57,OVERVIEW!$A$2:$D$63,3,FALSE)</f>
        <v>Strong</v>
      </c>
      <c r="C57" t="s">
        <v>135</v>
      </c>
      <c r="D57" s="6">
        <f>SUMIFS('overall city offline'!$C$2:$C$2047,'overall city offline'!$A$2:$A$2047,'Overall city offline (analysis)'!$A57,'overall city offline'!$B$2:$B$2047,'Overall city offline (analysis)'!D$1)</f>
        <v>0.83748812754658197</v>
      </c>
      <c r="E57" s="6">
        <f>SUMIFS('overall city offline'!$C$2:$C$2047,'overall city offline'!$A$2:$A$2047,'Overall city offline (analysis)'!$A57,'overall city offline'!$B$2:$B$2047,'Overall city offline (analysis)'!E$1)</f>
        <v>0.85005624808084401</v>
      </c>
      <c r="F57" s="6">
        <f>SUMIFS('overall city offline'!$C$2:$C$2047,'overall city offline'!$A$2:$A$2047,'Overall city offline (analysis)'!$A57,'overall city offline'!$B$2:$B$2047,'Overall city offline (analysis)'!F$1)</f>
        <v>1.05410771372599</v>
      </c>
      <c r="G57" s="6">
        <f>SUMIFS('overall city offline'!$C$2:$C$2047,'overall city offline'!$A$2:$A$2047,'Overall city offline (analysis)'!$A57,'overall city offline'!$B$2:$B$2047,'Overall city offline (analysis)'!G$1)</f>
        <v>0.99094899938621905</v>
      </c>
      <c r="H57" s="6">
        <f>SUMIFS('overall city offline'!$C$2:$C$2047,'overall city offline'!$A$2:$A$2047,'Overall city offline (analysis)'!$A57,'overall city offline'!$B$2:$B$2047,'Overall city offline (analysis)'!H$1)</f>
        <v>1.0259474825974999</v>
      </c>
      <c r="I57" s="6">
        <f>SUMIFS('overall city offline'!$C$2:$C$2047,'overall city offline'!$A$2:$A$2047,'Overall city offline (analysis)'!$A57,'overall city offline'!$B$2:$B$2047,'Overall city offline (analysis)'!I$1)</f>
        <v>1.00283041286872</v>
      </c>
      <c r="J57" s="6">
        <f>SUMIFS('overall city offline'!$C$2:$C$2047,'overall city offline'!$A$2:$A$2047,'Overall city offline (analysis)'!$A57,'overall city offline'!$B$2:$B$2047,'Overall city offline (analysis)'!J$1)</f>
        <v>1.03488818503804</v>
      </c>
      <c r="K57" s="6">
        <f>SUMIFS('overall city offline'!$C$2:$C$2047,'overall city offline'!$A$2:$A$2047,'Overall city offline (analysis)'!$A57,'overall city offline'!$B$2:$B$2047,'Overall city offline (analysis)'!K$1)</f>
        <v>1.0588694272604</v>
      </c>
      <c r="L57" s="6">
        <f>SUMIFS('overall city offline'!$C$2:$C$2047,'overall city offline'!$A$2:$A$2047,'Overall city offline (analysis)'!$A57,'overall city offline'!$B$2:$B$2047,'Overall city offline (analysis)'!L$1)</f>
        <v>0.93697402589377798</v>
      </c>
      <c r="M57" s="6">
        <f>SUMIFS('overall city offline'!$C$2:$C$2047,'overall city offline'!$A$2:$A$2047,'Overall city offline (analysis)'!$A57,'overall city offline'!$B$2:$B$2047,'Overall city offline (analysis)'!M$1)</f>
        <v>1.00994770435005</v>
      </c>
      <c r="N57" s="6">
        <f>SUMIFS('overall city offline'!$C$2:$C$2047,'overall city offline'!$A$2:$A$2047,'Overall city offline (analysis)'!$A57,'overall city offline'!$B$2:$B$2047,'Overall city offline (analysis)'!N$1)</f>
        <v>1.05952251742528</v>
      </c>
      <c r="O57" s="6">
        <f>SUMIFS('overall city offline'!$C$2:$C$2047,'overall city offline'!$A$2:$A$2047,'Overall city offline (analysis)'!$A57,'overall city offline'!$B$2:$B$2047,'Overall city offline (analysis)'!O$1)</f>
        <v>1.1384191558265999</v>
      </c>
      <c r="P57" s="6">
        <f>SUMIFS('overall city offline'!$C$2:$C$2047,'overall city offline'!$A$2:$A$2047,'Overall city offline (analysis)'!$A57,'overall city offline'!$B$2:$B$2047,'Overall city offline (analysis)'!P$1)</f>
        <v>0.90489978508738</v>
      </c>
      <c r="Q57" s="6">
        <f>SUMIFS('overall city offline'!$C$2:$C$2047,'overall city offline'!$A$2:$A$2047,'Overall city offline (analysis)'!$A57,'overall city offline'!$B$2:$B$2047,'Overall city offline (analysis)'!Q$1)</f>
        <v>0.91469036967333905</v>
      </c>
      <c r="R57" s="6">
        <f>SUMIFS('overall city offline'!$C$2:$C$2047,'overall city offline'!$A$2:$A$2047,'Overall city offline (analysis)'!$A57,'overall city offline'!$B$2:$B$2047,'Overall city offline (analysis)'!R$1)</f>
        <v>0.85330351737534205</v>
      </c>
      <c r="S57" s="6">
        <f>SUMIFS('overall city offline'!$C$2:$C$2047,'overall city offline'!$A$2:$A$2047,'Overall city offline (analysis)'!$A57,'overall city offline'!$B$2:$B$2047,'Overall city offline (analysis)'!S$1)</f>
        <v>0.45815387144751801</v>
      </c>
      <c r="T57" s="6">
        <f>SUMIFS('overall city offline'!$C$2:$C$2047,'overall city offline'!$A$2:$A$2047,'Overall city offline (analysis)'!$A57,'overall city offline'!$B$2:$B$2047,'Overall city offline (analysis)'!T$1)</f>
        <v>0.59083409549982002</v>
      </c>
      <c r="U57" s="6">
        <f>SUMIFS('overall city offline'!$C$2:$C$2047,'overall city offline'!$A$2:$A$2047,'Overall city offline (analysis)'!$A57,'overall city offline'!$B$2:$B$2047,'Overall city offline (analysis)'!U$1)</f>
        <v>0.80242980229476102</v>
      </c>
      <c r="V57" s="6">
        <f>SUMIFS('overall city offline'!$C$2:$C$2047,'overall city offline'!$A$2:$A$2047,'Overall city offline (analysis)'!$A57,'overall city offline'!$B$2:$B$2047,'Overall city offline (analysis)'!V$1)</f>
        <v>0.90994228367569896</v>
      </c>
      <c r="W57" s="6">
        <f>SUMIFS('overall city offline'!$C$2:$C$2047,'overall city offline'!$A$2:$A$2047,'Overall city offline (analysis)'!$A57,'overall city offline'!$B$2:$B$2047,'Overall city offline (analysis)'!W$1)</f>
        <v>0.93252174783501895</v>
      </c>
      <c r="X57" s="6">
        <f>SUMIFS('overall city offline'!$C$2:$C$2047,'overall city offline'!$A$2:$A$2047,'Overall city offline (analysis)'!$A57,'overall city offline'!$B$2:$B$2047,'Overall city offline (analysis)'!X$1)</f>
        <v>0.92795488909092505</v>
      </c>
      <c r="Y57" s="6">
        <f>SUMIFS('overall city offline'!$C$2:$C$2047,'overall city offline'!$A$2:$A$2047,'Overall city offline (analysis)'!$A57,'overall city offline'!$B$2:$B$2047,'Overall city offline (analysis)'!Y$1)</f>
        <v>0.95121402979681002</v>
      </c>
      <c r="Z57" s="6">
        <f>SUMIFS('overall city offline'!$C$2:$C$2047,'overall city offline'!$A$2:$A$2047,'Overall city offline (analysis)'!$A57,'overall city offline'!$B$2:$B$2047,'Overall city offline (analysis)'!Z$1)</f>
        <v>0.71981580086479402</v>
      </c>
      <c r="AA57" s="6">
        <f>SUMIFS('overall city offline'!$C$2:$C$2047,'overall city offline'!$A$2:$A$2047,'Overall city offline (analysis)'!$A57,'overall city offline'!$B$2:$B$2047,'Overall city offline (analysis)'!AA$1)</f>
        <v>1.01508162218762</v>
      </c>
      <c r="AB57" s="6">
        <f>SUMIFS('overall city offline'!$C$2:$C$2047,'overall city offline'!$A$2:$A$2047,'Overall city offline (analysis)'!$A57,'overall city offline'!$B$2:$B$2047,'Overall city offline (analysis)'!AB$1)</f>
        <v>0.541276461756793</v>
      </c>
      <c r="AC57" s="6">
        <f>SUMIFS('overall city offline'!$C$2:$C$2047,'overall city offline'!$A$2:$A$2047,'Overall city offline (analysis)'!$A57,'overall city offline'!$B$2:$B$2047,'Overall city offline (analysis)'!AC$1)</f>
        <v>0.55599979882063899</v>
      </c>
      <c r="AD57" s="6">
        <f>SUMIFS('overall city offline'!$C$2:$C$2047,'overall city offline'!$A$2:$A$2047,'Overall city offline (analysis)'!$A57,'overall city offline'!$B$2:$B$2047,'Overall city offline (analysis)'!AD$1)</f>
        <v>0.68194558100027503</v>
      </c>
      <c r="AE57" s="6">
        <f>SUMIFS('overall city offline'!$C$2:$C$2047,'overall city offline'!$A$2:$A$2047,'Overall city offline (analysis)'!$A57,'overall city offline'!$B$2:$B$2047,'Overall city offline (analysis)'!AE$1)</f>
        <v>0.90202425806020903</v>
      </c>
      <c r="AF57" s="6">
        <f>SUMIFS('overall city offline'!$C$2:$C$2047,'overall city offline'!$A$2:$A$2047,'Overall city offline (analysis)'!$A57,'overall city offline'!$B$2:$B$2047,'Overall city offline (analysis)'!AF$1)</f>
        <v>1.0171591587333899</v>
      </c>
      <c r="AG57" s="6">
        <f>SUMIFS('overall city offline'!$C$2:$C$2047,'overall city offline'!$A$2:$A$2047,'Overall city offline (analysis)'!$A57,'overall city offline'!$B$2:$B$2047,'Overall city offline (analysis)'!AG$1)</f>
        <v>0.95515047341439296</v>
      </c>
      <c r="AH57" s="6">
        <f>SUMIFS('overall city offline'!$C$2:$C$2047,'overall city offline'!$A$2:$A$2047,'Overall city offline (analysis)'!$A57,'overall city offline'!$B$2:$B$2047,'Overall city offline (analysis)'!AH$1)</f>
        <v>1.0414156104973</v>
      </c>
      <c r="AI57" s="6">
        <f>SUMIFS('overall city offline'!$C$2:$C$2047,'overall city offline'!$A$2:$A$2047,'Overall city offline (analysis)'!$A57,'overall city offline'!$B$2:$B$2047,'Overall city offline (analysis)'!AI$1)</f>
        <v>0.98540836484918104</v>
      </c>
      <c r="AJ57" s="6">
        <f>SUMIFS('overall city offline'!$C$2:$C$2047,'overall city offline'!$A$2:$A$2047,'Overall city offline (analysis)'!$A57,'overall city offline'!$B$2:$B$2047,'Overall city offline (analysis)'!AJ$1)</f>
        <v>0.98594475064404397</v>
      </c>
      <c r="AN57" t="s">
        <v>46</v>
      </c>
      <c r="AO57" s="6">
        <v>0.97286076247773001</v>
      </c>
    </row>
    <row r="58" spans="1:41" x14ac:dyDescent="0.3">
      <c r="A58" t="s">
        <v>63</v>
      </c>
      <c r="B58" t="str">
        <f>VLOOKUP(A58,OVERVIEW!$A$2:$D$63,3,FALSE)</f>
        <v>Strong</v>
      </c>
      <c r="C58" t="s">
        <v>135</v>
      </c>
      <c r="D58" s="6">
        <f>SUMIFS('overall city offline'!$C$2:$C$2047,'overall city offline'!$A$2:$A$2047,'Overall city offline (analysis)'!$A58,'overall city offline'!$B$2:$B$2047,'Overall city offline (analysis)'!D$1)</f>
        <v>0.82692752098188504</v>
      </c>
      <c r="E58" s="6">
        <f>SUMIFS('overall city offline'!$C$2:$C$2047,'overall city offline'!$A$2:$A$2047,'Overall city offline (analysis)'!$A58,'overall city offline'!$B$2:$B$2047,'Overall city offline (analysis)'!E$1)</f>
        <v>0.86726404346359998</v>
      </c>
      <c r="F58" s="6">
        <f>SUMIFS('overall city offline'!$C$2:$C$2047,'overall city offline'!$A$2:$A$2047,'Overall city offline (analysis)'!$A58,'overall city offline'!$B$2:$B$2047,'Overall city offline (analysis)'!F$1)</f>
        <v>1.02047789885813</v>
      </c>
      <c r="G58" s="6">
        <f>SUMIFS('overall city offline'!$C$2:$C$2047,'overall city offline'!$A$2:$A$2047,'Overall city offline (analysis)'!$A58,'overall city offline'!$B$2:$B$2047,'Overall city offline (analysis)'!G$1)</f>
        <v>0.97832934793972703</v>
      </c>
      <c r="H58" s="6">
        <f>SUMIFS('overall city offline'!$C$2:$C$2047,'overall city offline'!$A$2:$A$2047,'Overall city offline (analysis)'!$A58,'overall city offline'!$B$2:$B$2047,'Overall city offline (analysis)'!H$1)</f>
        <v>1.0265219523386699</v>
      </c>
      <c r="I58" s="6">
        <f>SUMIFS('overall city offline'!$C$2:$C$2047,'overall city offline'!$A$2:$A$2047,'Overall city offline (analysis)'!$A58,'overall city offline'!$B$2:$B$2047,'Overall city offline (analysis)'!I$1)</f>
        <v>0.97667223051602603</v>
      </c>
      <c r="J58" s="6">
        <f>SUMIFS('overall city offline'!$C$2:$C$2047,'overall city offline'!$A$2:$A$2047,'Overall city offline (analysis)'!$A58,'overall city offline'!$B$2:$B$2047,'Overall city offline (analysis)'!J$1)</f>
        <v>1.02670800878869</v>
      </c>
      <c r="K58" s="6">
        <f>SUMIFS('overall city offline'!$C$2:$C$2047,'overall city offline'!$A$2:$A$2047,'Overall city offline (analysis)'!$A58,'overall city offline'!$B$2:$B$2047,'Overall city offline (analysis)'!K$1)</f>
        <v>1.03153235613697</v>
      </c>
      <c r="L58" s="6">
        <f>SUMIFS('overall city offline'!$C$2:$C$2047,'overall city offline'!$A$2:$A$2047,'Overall city offline (analysis)'!$A58,'overall city offline'!$B$2:$B$2047,'Overall city offline (analysis)'!L$1)</f>
        <v>0.95788018103599004</v>
      </c>
      <c r="M58" s="6">
        <f>SUMIFS('overall city offline'!$C$2:$C$2047,'overall city offline'!$A$2:$A$2047,'Overall city offline (analysis)'!$A58,'overall city offline'!$B$2:$B$2047,'Overall city offline (analysis)'!M$1)</f>
        <v>0.99115563948705399</v>
      </c>
      <c r="N58" s="6">
        <f>SUMIFS('overall city offline'!$C$2:$C$2047,'overall city offline'!$A$2:$A$2047,'Overall city offline (analysis)'!$A58,'overall city offline'!$B$2:$B$2047,'Overall city offline (analysis)'!N$1)</f>
        <v>1.0588475665872701</v>
      </c>
      <c r="O58" s="6">
        <f>SUMIFS('overall city offline'!$C$2:$C$2047,'overall city offline'!$A$2:$A$2047,'Overall city offline (analysis)'!$A58,'overall city offline'!$B$2:$B$2047,'Overall city offline (analysis)'!O$1)</f>
        <v>1.2376832538659801</v>
      </c>
      <c r="P58" s="6">
        <f>SUMIFS('overall city offline'!$C$2:$C$2047,'overall city offline'!$A$2:$A$2047,'Overall city offline (analysis)'!$A58,'overall city offline'!$B$2:$B$2047,'Overall city offline (analysis)'!P$1)</f>
        <v>0.89671102779790102</v>
      </c>
      <c r="Q58" s="6">
        <f>SUMIFS('overall city offline'!$C$2:$C$2047,'overall city offline'!$A$2:$A$2047,'Overall city offline (analysis)'!$A58,'overall city offline'!$B$2:$B$2047,'Overall city offline (analysis)'!Q$1)</f>
        <v>0.91801254175160796</v>
      </c>
      <c r="R58" s="6">
        <f>SUMIFS('overall city offline'!$C$2:$C$2047,'overall city offline'!$A$2:$A$2047,'Overall city offline (analysis)'!$A58,'overall city offline'!$B$2:$B$2047,'Overall city offline (analysis)'!R$1)</f>
        <v>0.86105325833350399</v>
      </c>
      <c r="S58" s="6">
        <f>SUMIFS('overall city offline'!$C$2:$C$2047,'overall city offline'!$A$2:$A$2047,'Overall city offline (analysis)'!$A58,'overall city offline'!$B$2:$B$2047,'Overall city offline (analysis)'!S$1)</f>
        <v>0.53950654220588101</v>
      </c>
      <c r="T58" s="6">
        <f>SUMIFS('overall city offline'!$C$2:$C$2047,'overall city offline'!$A$2:$A$2047,'Overall city offline (analysis)'!$A58,'overall city offline'!$B$2:$B$2047,'Overall city offline (analysis)'!T$1)</f>
        <v>0.683867142736029</v>
      </c>
      <c r="U58" s="6">
        <f>SUMIFS('overall city offline'!$C$2:$C$2047,'overall city offline'!$A$2:$A$2047,'Overall city offline (analysis)'!$A58,'overall city offline'!$B$2:$B$2047,'Overall city offline (analysis)'!U$1)</f>
        <v>0.82290187199456799</v>
      </c>
      <c r="V58" s="6">
        <f>SUMIFS('overall city offline'!$C$2:$C$2047,'overall city offline'!$A$2:$A$2047,'Overall city offline (analysis)'!$A58,'overall city offline'!$B$2:$B$2047,'Overall city offline (analysis)'!V$1)</f>
        <v>0.95513673078809602</v>
      </c>
      <c r="W58" s="6">
        <f>SUMIFS('overall city offline'!$C$2:$C$2047,'overall city offline'!$A$2:$A$2047,'Overall city offline (analysis)'!$A58,'overall city offline'!$B$2:$B$2047,'Overall city offline (analysis)'!W$1)</f>
        <v>1.00331824294561</v>
      </c>
      <c r="X58" s="6">
        <f>SUMIFS('overall city offline'!$C$2:$C$2047,'overall city offline'!$A$2:$A$2047,'Overall city offline (analysis)'!$A58,'overall city offline'!$B$2:$B$2047,'Overall city offline (analysis)'!X$1)</f>
        <v>0.96029725636284102</v>
      </c>
      <c r="Y58" s="6">
        <f>SUMIFS('overall city offline'!$C$2:$C$2047,'overall city offline'!$A$2:$A$2047,'Overall city offline (analysis)'!$A58,'overall city offline'!$B$2:$B$2047,'Overall city offline (analysis)'!Y$1)</f>
        <v>1.0145483481697</v>
      </c>
      <c r="Z58" s="6">
        <f>SUMIFS('overall city offline'!$C$2:$C$2047,'overall city offline'!$A$2:$A$2047,'Overall city offline (analysis)'!$A58,'overall city offline'!$B$2:$B$2047,'Overall city offline (analysis)'!Z$1)</f>
        <v>0.76335275116586598</v>
      </c>
      <c r="AA58" s="6">
        <f>SUMIFS('overall city offline'!$C$2:$C$2047,'overall city offline'!$A$2:$A$2047,'Overall city offline (analysis)'!$A58,'overall city offline'!$B$2:$B$2047,'Overall city offline (analysis)'!AA$1)</f>
        <v>1.18673249426102</v>
      </c>
      <c r="AB58" s="6">
        <f>SUMIFS('overall city offline'!$C$2:$C$2047,'overall city offline'!$A$2:$A$2047,'Overall city offline (analysis)'!$A58,'overall city offline'!$B$2:$B$2047,'Overall city offline (analysis)'!AB$1)</f>
        <v>0.62274263103435401</v>
      </c>
      <c r="AC58" s="6">
        <f>SUMIFS('overall city offline'!$C$2:$C$2047,'overall city offline'!$A$2:$A$2047,'Overall city offline (analysis)'!$A58,'overall city offline'!$B$2:$B$2047,'Overall city offline (analysis)'!AC$1)</f>
        <v>0.63063492481569505</v>
      </c>
      <c r="AD58" s="6">
        <f>SUMIFS('overall city offline'!$C$2:$C$2047,'overall city offline'!$A$2:$A$2047,'Overall city offline (analysis)'!$A58,'overall city offline'!$B$2:$B$2047,'Overall city offline (analysis)'!AD$1)</f>
        <v>0.77847672129497403</v>
      </c>
      <c r="AE58" s="6">
        <f>SUMIFS('overall city offline'!$C$2:$C$2047,'overall city offline'!$A$2:$A$2047,'Overall city offline (analysis)'!$A58,'overall city offline'!$B$2:$B$2047,'Overall city offline (analysis)'!AE$1)</f>
        <v>0.95021758273529799</v>
      </c>
      <c r="AF58" s="6">
        <f>SUMIFS('overall city offline'!$C$2:$C$2047,'overall city offline'!$A$2:$A$2047,'Overall city offline (analysis)'!$A58,'overall city offline'!$B$2:$B$2047,'Overall city offline (analysis)'!AF$1)</f>
        <v>1.0647873733256801</v>
      </c>
      <c r="AG58" s="6">
        <f>SUMIFS('overall city offline'!$C$2:$C$2047,'overall city offline'!$A$2:$A$2047,'Overall city offline (analysis)'!$A58,'overall city offline'!$B$2:$B$2047,'Overall city offline (analysis)'!AG$1)</f>
        <v>1.00851075630863</v>
      </c>
      <c r="AH58" s="6">
        <f>SUMIFS('overall city offline'!$C$2:$C$2047,'overall city offline'!$A$2:$A$2047,'Overall city offline (analysis)'!$A58,'overall city offline'!$B$2:$B$2047,'Overall city offline (analysis)'!AH$1)</f>
        <v>1.08675658385135</v>
      </c>
      <c r="AI58" s="6">
        <f>SUMIFS('overall city offline'!$C$2:$C$2047,'overall city offline'!$A$2:$A$2047,'Overall city offline (analysis)'!$A58,'overall city offline'!$B$2:$B$2047,'Overall city offline (analysis)'!AI$1)</f>
        <v>1.0983404473419101</v>
      </c>
      <c r="AJ58" s="6">
        <f>SUMIFS('overall city offline'!$C$2:$C$2047,'overall city offline'!$A$2:$A$2047,'Overall city offline (analysis)'!$A58,'overall city offline'!$B$2:$B$2047,'Overall city offline (analysis)'!AJ$1)</f>
        <v>1.00389653940874</v>
      </c>
      <c r="AN58" t="s">
        <v>8</v>
      </c>
      <c r="AO58" s="6">
        <v>0.97238016426097496</v>
      </c>
    </row>
    <row r="59" spans="1:41" x14ac:dyDescent="0.3">
      <c r="A59" t="s">
        <v>64</v>
      </c>
      <c r="B59" t="str">
        <f>VLOOKUP(A59,OVERVIEW!$A$2:$D$63,3,FALSE)</f>
        <v>Weak</v>
      </c>
      <c r="C59" t="s">
        <v>136</v>
      </c>
      <c r="D59" s="6">
        <f>SUMIFS('overall city offline'!$C$2:$C$2047,'overall city offline'!$A$2:$A$2047,'Overall city offline (analysis)'!$A59,'overall city offline'!$B$2:$B$2047,'Overall city offline (analysis)'!D$1)</f>
        <v>0.86265955951037199</v>
      </c>
      <c r="E59" s="6">
        <f>SUMIFS('overall city offline'!$C$2:$C$2047,'overall city offline'!$A$2:$A$2047,'Overall city offline (analysis)'!$A59,'overall city offline'!$B$2:$B$2047,'Overall city offline (analysis)'!E$1)</f>
        <v>0.88968323144342698</v>
      </c>
      <c r="F59" s="6">
        <f>SUMIFS('overall city offline'!$C$2:$C$2047,'overall city offline'!$A$2:$A$2047,'Overall city offline (analysis)'!$A59,'overall city offline'!$B$2:$B$2047,'Overall city offline (analysis)'!F$1)</f>
        <v>1.0374154720058399</v>
      </c>
      <c r="G59" s="6">
        <f>SUMIFS('overall city offline'!$C$2:$C$2047,'overall city offline'!$A$2:$A$2047,'Overall city offline (analysis)'!$A59,'overall city offline'!$B$2:$B$2047,'Overall city offline (analysis)'!G$1)</f>
        <v>1.00279657121999</v>
      </c>
      <c r="H59" s="6">
        <f>SUMIFS('overall city offline'!$C$2:$C$2047,'overall city offline'!$A$2:$A$2047,'Overall city offline (analysis)'!$A59,'overall city offline'!$B$2:$B$2047,'Overall city offline (analysis)'!H$1)</f>
        <v>1.0241629668536201</v>
      </c>
      <c r="I59" s="6">
        <f>SUMIFS('overall city offline'!$C$2:$C$2047,'overall city offline'!$A$2:$A$2047,'Overall city offline (analysis)'!$A59,'overall city offline'!$B$2:$B$2047,'Overall city offline (analysis)'!I$1)</f>
        <v>0.99192272281245297</v>
      </c>
      <c r="J59" s="6">
        <f>SUMIFS('overall city offline'!$C$2:$C$2047,'overall city offline'!$A$2:$A$2047,'Overall city offline (analysis)'!$A59,'overall city offline'!$B$2:$B$2047,'Overall city offline (analysis)'!J$1)</f>
        <v>1.0097608326127301</v>
      </c>
      <c r="K59" s="6">
        <f>SUMIFS('overall city offline'!$C$2:$C$2047,'overall city offline'!$A$2:$A$2047,'Overall city offline (analysis)'!$A59,'overall city offline'!$B$2:$B$2047,'Overall city offline (analysis)'!K$1)</f>
        <v>1.0589369123794501</v>
      </c>
      <c r="L59" s="6">
        <f>SUMIFS('overall city offline'!$C$2:$C$2047,'overall city offline'!$A$2:$A$2047,'Overall city offline (analysis)'!$A59,'overall city offline'!$B$2:$B$2047,'Overall city offline (analysis)'!L$1)</f>
        <v>0.95487217671358204</v>
      </c>
      <c r="M59" s="6">
        <f>SUMIFS('overall city offline'!$C$2:$C$2047,'overall city offline'!$A$2:$A$2047,'Overall city offline (analysis)'!$A59,'overall city offline'!$B$2:$B$2047,'Overall city offline (analysis)'!M$1)</f>
        <v>1.03596236762972</v>
      </c>
      <c r="N59" s="6">
        <f>SUMIFS('overall city offline'!$C$2:$C$2047,'overall city offline'!$A$2:$A$2047,'Overall city offline (analysis)'!$A59,'overall city offline'!$B$2:$B$2047,'Overall city offline (analysis)'!N$1)</f>
        <v>1.0322031326691199</v>
      </c>
      <c r="O59" s="6">
        <f>SUMIFS('overall city offline'!$C$2:$C$2047,'overall city offline'!$A$2:$A$2047,'Overall city offline (analysis)'!$A59,'overall city offline'!$B$2:$B$2047,'Overall city offline (analysis)'!O$1)</f>
        <v>1.0996240541497</v>
      </c>
      <c r="P59" s="6">
        <f>SUMIFS('overall city offline'!$C$2:$C$2047,'overall city offline'!$A$2:$A$2047,'Overall city offline (analysis)'!$A59,'overall city offline'!$B$2:$B$2047,'Overall city offline (analysis)'!P$1)</f>
        <v>0.92928236778082196</v>
      </c>
      <c r="Q59" s="6">
        <f>SUMIFS('overall city offline'!$C$2:$C$2047,'overall city offline'!$A$2:$A$2047,'Overall city offline (analysis)'!$A59,'overall city offline'!$B$2:$B$2047,'Overall city offline (analysis)'!Q$1)</f>
        <v>0.98112091044449301</v>
      </c>
      <c r="R59" s="6">
        <f>SUMIFS('overall city offline'!$C$2:$C$2047,'overall city offline'!$A$2:$A$2047,'Overall city offline (analysis)'!$A59,'overall city offline'!$B$2:$B$2047,'Overall city offline (analysis)'!R$1)</f>
        <v>0.93926721337199204</v>
      </c>
      <c r="S59" s="6">
        <f>SUMIFS('overall city offline'!$C$2:$C$2047,'overall city offline'!$A$2:$A$2047,'Overall city offline (analysis)'!$A59,'overall city offline'!$B$2:$B$2047,'Overall city offline (analysis)'!S$1)</f>
        <v>0.59797929973789998</v>
      </c>
      <c r="T59" s="6">
        <f>SUMIFS('overall city offline'!$C$2:$C$2047,'overall city offline'!$A$2:$A$2047,'Overall city offline (analysis)'!$A59,'overall city offline'!$B$2:$B$2047,'Overall city offline (analysis)'!T$1)</f>
        <v>0.75334479199038296</v>
      </c>
      <c r="U59" s="6">
        <f>SUMIFS('overall city offline'!$C$2:$C$2047,'overall city offline'!$A$2:$A$2047,'Overall city offline (analysis)'!$A59,'overall city offline'!$B$2:$B$2047,'Overall city offline (analysis)'!U$1)</f>
        <v>0.94062395496579798</v>
      </c>
      <c r="V59" s="6">
        <f>SUMIFS('overall city offline'!$C$2:$C$2047,'overall city offline'!$A$2:$A$2047,'Overall city offline (analysis)'!$A59,'overall city offline'!$B$2:$B$2047,'Overall city offline (analysis)'!V$1)</f>
        <v>1.04671203622972</v>
      </c>
      <c r="W59" s="6">
        <f>SUMIFS('overall city offline'!$C$2:$C$2047,'overall city offline'!$A$2:$A$2047,'Overall city offline (analysis)'!$A59,'overall city offline'!$B$2:$B$2047,'Overall city offline (analysis)'!W$1)</f>
        <v>1.0736568533077799</v>
      </c>
      <c r="X59" s="6">
        <f>SUMIFS('overall city offline'!$C$2:$C$2047,'overall city offline'!$A$2:$A$2047,'Overall city offline (analysis)'!$A59,'overall city offline'!$B$2:$B$2047,'Overall city offline (analysis)'!X$1)</f>
        <v>1.0446990961946601</v>
      </c>
      <c r="Y59" s="6">
        <f>SUMIFS('overall city offline'!$C$2:$C$2047,'overall city offline'!$A$2:$A$2047,'Overall city offline (analysis)'!$A59,'overall city offline'!$B$2:$B$2047,'Overall city offline (analysis)'!Y$1)</f>
        <v>1.0677133582543501</v>
      </c>
      <c r="Z59" s="6">
        <f>SUMIFS('overall city offline'!$C$2:$C$2047,'overall city offline'!$A$2:$A$2047,'Overall city offline (analysis)'!$A59,'overall city offline'!$B$2:$B$2047,'Overall city offline (analysis)'!Z$1)</f>
        <v>0.81309607592703803</v>
      </c>
      <c r="AA59" s="6">
        <f>SUMIFS('overall city offline'!$C$2:$C$2047,'overall city offline'!$A$2:$A$2047,'Overall city offline (analysis)'!$A59,'overall city offline'!$B$2:$B$2047,'Overall city offline (analysis)'!AA$1)</f>
        <v>1.10306478183294</v>
      </c>
      <c r="AB59" s="6">
        <f>SUMIFS('overall city offline'!$C$2:$C$2047,'overall city offline'!$A$2:$A$2047,'Overall city offline (analysis)'!$A59,'overall city offline'!$B$2:$B$2047,'Overall city offline (analysis)'!AB$1)</f>
        <v>0.70168216170757403</v>
      </c>
      <c r="AC59" s="6">
        <f>SUMIFS('overall city offline'!$C$2:$C$2047,'overall city offline'!$A$2:$A$2047,'Overall city offline (analysis)'!$A59,'overall city offline'!$B$2:$B$2047,'Overall city offline (analysis)'!AC$1)</f>
        <v>0.70371644196505001</v>
      </c>
      <c r="AD59" s="6">
        <f>SUMIFS('overall city offline'!$C$2:$C$2047,'overall city offline'!$A$2:$A$2047,'Overall city offline (analysis)'!$A59,'overall city offline'!$B$2:$B$2047,'Overall city offline (analysis)'!AD$1)</f>
        <v>0.87569713848486497</v>
      </c>
      <c r="AE59" s="6">
        <f>SUMIFS('overall city offline'!$C$2:$C$2047,'overall city offline'!$A$2:$A$2047,'Overall city offline (analysis)'!$A59,'overall city offline'!$B$2:$B$2047,'Overall city offline (analysis)'!AE$1)</f>
        <v>1.0553778424884299</v>
      </c>
      <c r="AF59" s="6">
        <f>SUMIFS('overall city offline'!$C$2:$C$2047,'overall city offline'!$A$2:$A$2047,'Overall city offline (analysis)'!$A59,'overall city offline'!$B$2:$B$2047,'Overall city offline (analysis)'!AF$1)</f>
        <v>1.1607267477913401</v>
      </c>
      <c r="AG59" s="6">
        <f>SUMIFS('overall city offline'!$C$2:$C$2047,'overall city offline'!$A$2:$A$2047,'Overall city offline (analysis)'!$A59,'overall city offline'!$B$2:$B$2047,'Overall city offline (analysis)'!AG$1)</f>
        <v>1.1448478109162801</v>
      </c>
      <c r="AH59" s="6">
        <f>SUMIFS('overall city offline'!$C$2:$C$2047,'overall city offline'!$A$2:$A$2047,'Overall city offline (analysis)'!$A59,'overall city offline'!$B$2:$B$2047,'Overall city offline (analysis)'!AH$1)</f>
        <v>1.1400733675648</v>
      </c>
      <c r="AI59" s="6">
        <f>SUMIFS('overall city offline'!$C$2:$C$2047,'overall city offline'!$A$2:$A$2047,'Overall city offline (analysis)'!$A59,'overall city offline'!$B$2:$B$2047,'Overall city offline (analysis)'!AI$1)</f>
        <v>1.1518310934716001</v>
      </c>
      <c r="AJ59" s="6">
        <f>SUMIFS('overall city offline'!$C$2:$C$2047,'overall city offline'!$A$2:$A$2047,'Overall city offline (analysis)'!$A59,'overall city offline'!$B$2:$B$2047,'Overall city offline (analysis)'!AJ$1)</f>
        <v>1.09891471903209</v>
      </c>
      <c r="AN59" t="s">
        <v>43</v>
      </c>
      <c r="AO59" s="6">
        <v>0.95588597527306995</v>
      </c>
    </row>
    <row r="60" spans="1:41" x14ac:dyDescent="0.3">
      <c r="A60" t="s">
        <v>65</v>
      </c>
      <c r="B60" t="str">
        <f>VLOOKUP(A60,OVERVIEW!$A$2:$D$63,3,FALSE)</f>
        <v>Weak</v>
      </c>
      <c r="C60" t="s">
        <v>136</v>
      </c>
      <c r="D60" s="6">
        <f>SUMIFS('overall city offline'!$C$2:$C$2047,'overall city offline'!$A$2:$A$2047,'Overall city offline (analysis)'!$A60,'overall city offline'!$B$2:$B$2047,'Overall city offline (analysis)'!D$1)</f>
        <v>0.86848840903043301</v>
      </c>
      <c r="E60" s="6">
        <f>SUMIFS('overall city offline'!$C$2:$C$2047,'overall city offline'!$A$2:$A$2047,'Overall city offline (analysis)'!$A60,'overall city offline'!$B$2:$B$2047,'Overall city offline (analysis)'!E$1)</f>
        <v>0.88662393445999099</v>
      </c>
      <c r="F60" s="6">
        <f>SUMIFS('overall city offline'!$C$2:$C$2047,'overall city offline'!$A$2:$A$2047,'Overall city offline (analysis)'!$A60,'overall city offline'!$B$2:$B$2047,'Overall city offline (analysis)'!F$1)</f>
        <v>1.0557075484201299</v>
      </c>
      <c r="G60" s="6">
        <f>SUMIFS('overall city offline'!$C$2:$C$2047,'overall city offline'!$A$2:$A$2047,'Overall city offline (analysis)'!$A60,'overall city offline'!$B$2:$B$2047,'Overall city offline (analysis)'!G$1)</f>
        <v>0.98822334133724599</v>
      </c>
      <c r="H60" s="6">
        <f>SUMIFS('overall city offline'!$C$2:$C$2047,'overall city offline'!$A$2:$A$2047,'Overall city offline (analysis)'!$A60,'overall city offline'!$B$2:$B$2047,'Overall city offline (analysis)'!H$1)</f>
        <v>1.01850811756933</v>
      </c>
      <c r="I60" s="6">
        <f>SUMIFS('overall city offline'!$C$2:$C$2047,'overall city offline'!$A$2:$A$2047,'Overall city offline (analysis)'!$A60,'overall city offline'!$B$2:$B$2047,'Overall city offline (analysis)'!I$1)</f>
        <v>0.94472289935417597</v>
      </c>
      <c r="J60" s="6">
        <f>SUMIFS('overall city offline'!$C$2:$C$2047,'overall city offline'!$A$2:$A$2047,'Overall city offline (analysis)'!$A60,'overall city offline'!$B$2:$B$2047,'Overall city offline (analysis)'!J$1)</f>
        <v>1.0207383203834299</v>
      </c>
      <c r="K60" s="6">
        <f>SUMIFS('overall city offline'!$C$2:$C$2047,'overall city offline'!$A$2:$A$2047,'Overall city offline (analysis)'!$A60,'overall city offline'!$B$2:$B$2047,'Overall city offline (analysis)'!K$1)</f>
        <v>1.01966574920007</v>
      </c>
      <c r="L60" s="6">
        <f>SUMIFS('overall city offline'!$C$2:$C$2047,'overall city offline'!$A$2:$A$2047,'Overall city offline (analysis)'!$A60,'overall city offline'!$B$2:$B$2047,'Overall city offline (analysis)'!L$1)</f>
        <v>0.97173512799168205</v>
      </c>
      <c r="M60" s="6">
        <f>SUMIFS('overall city offline'!$C$2:$C$2047,'overall city offline'!$A$2:$A$2047,'Overall city offline (analysis)'!$A60,'overall city offline'!$B$2:$B$2047,'Overall city offline (analysis)'!M$1)</f>
        <v>1.0295808977248999</v>
      </c>
      <c r="N60" s="6">
        <f>SUMIFS('overall city offline'!$C$2:$C$2047,'overall city offline'!$A$2:$A$2047,'Overall city offline (analysis)'!$A60,'overall city offline'!$B$2:$B$2047,'Overall city offline (analysis)'!N$1)</f>
        <v>1.0654146199121399</v>
      </c>
      <c r="O60" s="6">
        <f>SUMIFS('overall city offline'!$C$2:$C$2047,'overall city offline'!$A$2:$A$2047,'Overall city offline (analysis)'!$A60,'overall city offline'!$B$2:$B$2047,'Overall city offline (analysis)'!O$1)</f>
        <v>1.13059103461649</v>
      </c>
      <c r="P60" s="6">
        <f>SUMIFS('overall city offline'!$C$2:$C$2047,'overall city offline'!$A$2:$A$2047,'Overall city offline (analysis)'!$A60,'overall city offline'!$B$2:$B$2047,'Overall city offline (analysis)'!P$1)</f>
        <v>0.91560646653977895</v>
      </c>
      <c r="Q60" s="6">
        <f>SUMIFS('overall city offline'!$C$2:$C$2047,'overall city offline'!$A$2:$A$2047,'Overall city offline (analysis)'!$A60,'overall city offline'!$B$2:$B$2047,'Overall city offline (analysis)'!Q$1)</f>
        <v>0.93667790440755905</v>
      </c>
      <c r="R60" s="6">
        <f>SUMIFS('overall city offline'!$C$2:$C$2047,'overall city offline'!$A$2:$A$2047,'Overall city offline (analysis)'!$A60,'overall city offline'!$B$2:$B$2047,'Overall city offline (analysis)'!R$1)</f>
        <v>0.85297159147983403</v>
      </c>
      <c r="S60" s="6">
        <f>SUMIFS('overall city offline'!$C$2:$C$2047,'overall city offline'!$A$2:$A$2047,'Overall city offline (analysis)'!$A60,'overall city offline'!$B$2:$B$2047,'Overall city offline (analysis)'!S$1)</f>
        <v>0.45751236151889402</v>
      </c>
      <c r="T60" s="6">
        <f>SUMIFS('overall city offline'!$C$2:$C$2047,'overall city offline'!$A$2:$A$2047,'Overall city offline (analysis)'!$A60,'overall city offline'!$B$2:$B$2047,'Overall city offline (analysis)'!T$1)</f>
        <v>0.58830482085135904</v>
      </c>
      <c r="U60" s="6">
        <f>SUMIFS('overall city offline'!$C$2:$C$2047,'overall city offline'!$A$2:$A$2047,'Overall city offline (analysis)'!$A60,'overall city offline'!$B$2:$B$2047,'Overall city offline (analysis)'!U$1)</f>
        <v>0.89946731572851002</v>
      </c>
      <c r="V60" s="6">
        <f>SUMIFS('overall city offline'!$C$2:$C$2047,'overall city offline'!$A$2:$A$2047,'Overall city offline (analysis)'!$A60,'overall city offline'!$B$2:$B$2047,'Overall city offline (analysis)'!V$1)</f>
        <v>1.06414505044762</v>
      </c>
      <c r="W60" s="6">
        <f>SUMIFS('overall city offline'!$C$2:$C$2047,'overall city offline'!$A$2:$A$2047,'Overall city offline (analysis)'!$A60,'overall city offline'!$B$2:$B$2047,'Overall city offline (analysis)'!W$1)</f>
        <v>1.07550041630295</v>
      </c>
      <c r="X60" s="6">
        <f>SUMIFS('overall city offline'!$C$2:$C$2047,'overall city offline'!$A$2:$A$2047,'Overall city offline (analysis)'!$A60,'overall city offline'!$B$2:$B$2047,'Overall city offline (analysis)'!X$1)</f>
        <v>0.99829276146366996</v>
      </c>
      <c r="Y60" s="6">
        <f>SUMIFS('overall city offline'!$C$2:$C$2047,'overall city offline'!$A$2:$A$2047,'Overall city offline (analysis)'!$A60,'overall city offline'!$B$2:$B$2047,'Overall city offline (analysis)'!Y$1)</f>
        <v>1.0324509894170399</v>
      </c>
      <c r="Z60" s="6">
        <f>SUMIFS('overall city offline'!$C$2:$C$2047,'overall city offline'!$A$2:$A$2047,'Overall city offline (analysis)'!$A60,'overall city offline'!$B$2:$B$2047,'Overall city offline (analysis)'!Z$1)</f>
        <v>0.72929634079439598</v>
      </c>
      <c r="AA60" s="6">
        <f>SUMIFS('overall city offline'!$C$2:$C$2047,'overall city offline'!$A$2:$A$2047,'Overall city offline (analysis)'!$A60,'overall city offline'!$B$2:$B$2047,'Overall city offline (analysis)'!AA$1)</f>
        <v>1.13056182570671</v>
      </c>
      <c r="AB60" s="6">
        <f>SUMIFS('overall city offline'!$C$2:$C$2047,'overall city offline'!$A$2:$A$2047,'Overall city offline (analysis)'!$A60,'overall city offline'!$B$2:$B$2047,'Overall city offline (analysis)'!AB$1)</f>
        <v>0.53879687526987596</v>
      </c>
      <c r="AC60" s="6">
        <f>SUMIFS('overall city offline'!$C$2:$C$2047,'overall city offline'!$A$2:$A$2047,'Overall city offline (analysis)'!$A60,'overall city offline'!$B$2:$B$2047,'Overall city offline (analysis)'!AC$1)</f>
        <v>0.58374354810983697</v>
      </c>
      <c r="AD60" s="6">
        <f>SUMIFS('overall city offline'!$C$2:$C$2047,'overall city offline'!$A$2:$A$2047,'Overall city offline (analysis)'!$A60,'overall city offline'!$B$2:$B$2047,'Overall city offline (analysis)'!AD$1)</f>
        <v>0.72998890270240002</v>
      </c>
      <c r="AE60" s="6">
        <f>SUMIFS('overall city offline'!$C$2:$C$2047,'overall city offline'!$A$2:$A$2047,'Overall city offline (analysis)'!$A60,'overall city offline'!$B$2:$B$2047,'Overall city offline (analysis)'!AE$1)</f>
        <v>0.97265964682249395</v>
      </c>
      <c r="AF60" s="6">
        <f>SUMIFS('overall city offline'!$C$2:$C$2047,'overall city offline'!$A$2:$A$2047,'Overall city offline (analysis)'!$A60,'overall city offline'!$B$2:$B$2047,'Overall city offline (analysis)'!AF$1)</f>
        <v>1.101389416562</v>
      </c>
      <c r="AG60" s="6">
        <f>SUMIFS('overall city offline'!$C$2:$C$2047,'overall city offline'!$A$2:$A$2047,'Overall city offline (analysis)'!$A60,'overall city offline'!$B$2:$B$2047,'Overall city offline (analysis)'!AG$1)</f>
        <v>1.0366080746027</v>
      </c>
      <c r="AH60" s="6">
        <f>SUMIFS('overall city offline'!$C$2:$C$2047,'overall city offline'!$A$2:$A$2047,'Overall city offline (analysis)'!$A60,'overall city offline'!$B$2:$B$2047,'Overall city offline (analysis)'!AH$1)</f>
        <v>1.05464839368968</v>
      </c>
      <c r="AI60" s="6">
        <f>SUMIFS('overall city offline'!$C$2:$C$2047,'overall city offline'!$A$2:$A$2047,'Overall city offline (analysis)'!$A60,'overall city offline'!$B$2:$B$2047,'Overall city offline (analysis)'!AI$1)</f>
        <v>1.0897242039755699</v>
      </c>
      <c r="AJ60" s="6">
        <f>SUMIFS('overall city offline'!$C$2:$C$2047,'overall city offline'!$A$2:$A$2047,'Overall city offline (analysis)'!$A60,'overall city offline'!$B$2:$B$2047,'Overall city offline (analysis)'!AJ$1)</f>
        <v>1.0166383111866999</v>
      </c>
      <c r="AN60" t="s">
        <v>24</v>
      </c>
      <c r="AO60" s="6">
        <v>0.93936368813499205</v>
      </c>
    </row>
    <row r="61" spans="1:41" x14ac:dyDescent="0.3">
      <c r="A61" t="s">
        <v>66</v>
      </c>
      <c r="B61" t="str">
        <f>VLOOKUP(A61,OVERVIEW!$A$2:$D$63,3,FALSE)</f>
        <v>Weak</v>
      </c>
      <c r="C61" t="s">
        <v>136</v>
      </c>
      <c r="D61" s="6">
        <f>SUMIFS('overall city offline'!$C$2:$C$2047,'overall city offline'!$A$2:$A$2047,'Overall city offline (analysis)'!$A61,'overall city offline'!$B$2:$B$2047,'Overall city offline (analysis)'!D$1)</f>
        <v>0.84445058137117801</v>
      </c>
      <c r="E61" s="6">
        <f>SUMIFS('overall city offline'!$C$2:$C$2047,'overall city offline'!$A$2:$A$2047,'Overall city offline (analysis)'!$A61,'overall city offline'!$B$2:$B$2047,'Overall city offline (analysis)'!E$1)</f>
        <v>0.86449235055934504</v>
      </c>
      <c r="F61" s="6">
        <f>SUMIFS('overall city offline'!$C$2:$C$2047,'overall city offline'!$A$2:$A$2047,'Overall city offline (analysis)'!$A61,'overall city offline'!$B$2:$B$2047,'Overall city offline (analysis)'!F$1)</f>
        <v>1.0278905421399001</v>
      </c>
      <c r="G61" s="6">
        <f>SUMIFS('overall city offline'!$C$2:$C$2047,'overall city offline'!$A$2:$A$2047,'Overall city offline (analysis)'!$A61,'overall city offline'!$B$2:$B$2047,'Overall city offline (analysis)'!G$1)</f>
        <v>0.981076898777266</v>
      </c>
      <c r="H61" s="6">
        <f>SUMIFS('overall city offline'!$C$2:$C$2047,'overall city offline'!$A$2:$A$2047,'Overall city offline (analysis)'!$A61,'overall city offline'!$B$2:$B$2047,'Overall city offline (analysis)'!H$1)</f>
        <v>1.0118545307048401</v>
      </c>
      <c r="I61" s="6">
        <f>SUMIFS('overall city offline'!$C$2:$C$2047,'overall city offline'!$A$2:$A$2047,'Overall city offline (analysis)'!$A61,'overall city offline'!$B$2:$B$2047,'Overall city offline (analysis)'!I$1)</f>
        <v>1.00713716981697</v>
      </c>
      <c r="J61" s="6">
        <f>SUMIFS('overall city offline'!$C$2:$C$2047,'overall city offline'!$A$2:$A$2047,'Overall city offline (analysis)'!$A61,'overall city offline'!$B$2:$B$2047,'Overall city offline (analysis)'!J$1)</f>
        <v>1.02752744212616</v>
      </c>
      <c r="K61" s="6">
        <f>SUMIFS('overall city offline'!$C$2:$C$2047,'overall city offline'!$A$2:$A$2047,'Overall city offline (analysis)'!$A61,'overall city offline'!$B$2:$B$2047,'Overall city offline (analysis)'!K$1)</f>
        <v>1.03475166734075</v>
      </c>
      <c r="L61" s="6">
        <f>SUMIFS('overall city offline'!$C$2:$C$2047,'overall city offline'!$A$2:$A$2047,'Overall city offline (analysis)'!$A61,'overall city offline'!$B$2:$B$2047,'Overall city offline (analysis)'!L$1)</f>
        <v>0.96103728581477399</v>
      </c>
      <c r="M61" s="6">
        <f>SUMIFS('overall city offline'!$C$2:$C$2047,'overall city offline'!$A$2:$A$2047,'Overall city offline (analysis)'!$A61,'overall city offline'!$B$2:$B$2047,'Overall city offline (analysis)'!M$1)</f>
        <v>1.0053076450523999</v>
      </c>
      <c r="N61" s="6">
        <f>SUMIFS('overall city offline'!$C$2:$C$2047,'overall city offline'!$A$2:$A$2047,'Overall city offline (analysis)'!$A61,'overall city offline'!$B$2:$B$2047,'Overall city offline (analysis)'!N$1)</f>
        <v>1.0498951210433201</v>
      </c>
      <c r="O61" s="6">
        <f>SUMIFS('overall city offline'!$C$2:$C$2047,'overall city offline'!$A$2:$A$2047,'Overall city offline (analysis)'!$A61,'overall city offline'!$B$2:$B$2047,'Overall city offline (analysis)'!O$1)</f>
        <v>1.1845787652530999</v>
      </c>
      <c r="P61" s="6">
        <f>SUMIFS('overall city offline'!$C$2:$C$2047,'overall city offline'!$A$2:$A$2047,'Overall city offline (analysis)'!$A61,'overall city offline'!$B$2:$B$2047,'Overall city offline (analysis)'!P$1)</f>
        <v>0.91512473223818502</v>
      </c>
      <c r="Q61" s="6">
        <f>SUMIFS('overall city offline'!$C$2:$C$2047,'overall city offline'!$A$2:$A$2047,'Overall city offline (analysis)'!$A61,'overall city offline'!$B$2:$B$2047,'Overall city offline (analysis)'!Q$1)</f>
        <v>0.92601053180753501</v>
      </c>
      <c r="R61" s="6">
        <f>SUMIFS('overall city offline'!$C$2:$C$2047,'overall city offline'!$A$2:$A$2047,'Overall city offline (analysis)'!$A61,'overall city offline'!$B$2:$B$2047,'Overall city offline (analysis)'!R$1)</f>
        <v>0.956835971537222</v>
      </c>
      <c r="S61" s="6">
        <f>SUMIFS('overall city offline'!$C$2:$C$2047,'overall city offline'!$A$2:$A$2047,'Overall city offline (analysis)'!$A61,'overall city offline'!$B$2:$B$2047,'Overall city offline (analysis)'!S$1)</f>
        <v>0.72001550911881396</v>
      </c>
      <c r="T61" s="6">
        <f>SUMIFS('overall city offline'!$C$2:$C$2047,'overall city offline'!$A$2:$A$2047,'Overall city offline (analysis)'!$A61,'overall city offline'!$B$2:$B$2047,'Overall city offline (analysis)'!T$1)</f>
        <v>0.866036005105284</v>
      </c>
      <c r="U61" s="6">
        <f>SUMIFS('overall city offline'!$C$2:$C$2047,'overall city offline'!$A$2:$A$2047,'Overall city offline (analysis)'!$A61,'overall city offline'!$B$2:$B$2047,'Overall city offline (analysis)'!U$1)</f>
        <v>0.96656201813931997</v>
      </c>
      <c r="V61" s="6">
        <f>SUMIFS('overall city offline'!$C$2:$C$2047,'overall city offline'!$A$2:$A$2047,'Overall city offline (analysis)'!$A61,'overall city offline'!$B$2:$B$2047,'Overall city offline (analysis)'!V$1)</f>
        <v>1.0586469820886399</v>
      </c>
      <c r="W61" s="6">
        <f>SUMIFS('overall city offline'!$C$2:$C$2047,'overall city offline'!$A$2:$A$2047,'Overall city offline (analysis)'!$A61,'overall city offline'!$B$2:$B$2047,'Overall city offline (analysis)'!W$1)</f>
        <v>1.06634924393379</v>
      </c>
      <c r="X61" s="6">
        <f>SUMIFS('overall city offline'!$C$2:$C$2047,'overall city offline'!$A$2:$A$2047,'Overall city offline (analysis)'!$A61,'overall city offline'!$B$2:$B$2047,'Overall city offline (analysis)'!X$1)</f>
        <v>1.0251889513377299</v>
      </c>
      <c r="Y61" s="6">
        <f>SUMIFS('overall city offline'!$C$2:$C$2047,'overall city offline'!$A$2:$A$2047,'Overall city offline (analysis)'!$A61,'overall city offline'!$B$2:$B$2047,'Overall city offline (analysis)'!Y$1)</f>
        <v>1.07331484512043</v>
      </c>
      <c r="Z61" s="6">
        <f>SUMIFS('overall city offline'!$C$2:$C$2047,'overall city offline'!$A$2:$A$2047,'Overall city offline (analysis)'!$A61,'overall city offline'!$B$2:$B$2047,'Overall city offline (analysis)'!Z$1)</f>
        <v>0.93460825935333502</v>
      </c>
      <c r="AA61" s="6">
        <f>SUMIFS('overall city offline'!$C$2:$C$2047,'overall city offline'!$A$2:$A$2047,'Overall city offline (analysis)'!$A61,'overall city offline'!$B$2:$B$2047,'Overall city offline (analysis)'!AA$1)</f>
        <v>1.20506101694781</v>
      </c>
      <c r="AB61" s="6">
        <f>SUMIFS('overall city offline'!$C$2:$C$2047,'overall city offline'!$A$2:$A$2047,'Overall city offline (analysis)'!$A61,'overall city offline'!$B$2:$B$2047,'Overall city offline (analysis)'!AB$1)</f>
        <v>0.79188634565899896</v>
      </c>
      <c r="AC61" s="6">
        <f>SUMIFS('overall city offline'!$C$2:$C$2047,'overall city offline'!$A$2:$A$2047,'Overall city offline (analysis)'!$A61,'overall city offline'!$B$2:$B$2047,'Overall city offline (analysis)'!AC$1)</f>
        <v>0.81896153506444902</v>
      </c>
      <c r="AD61" s="6">
        <f>SUMIFS('overall city offline'!$C$2:$C$2047,'overall city offline'!$A$2:$A$2047,'Overall city offline (analysis)'!$A61,'overall city offline'!$B$2:$B$2047,'Overall city offline (analysis)'!AD$1)</f>
        <v>0.98817920579038498</v>
      </c>
      <c r="AE61" s="6">
        <f>SUMIFS('overall city offline'!$C$2:$C$2047,'overall city offline'!$A$2:$A$2047,'Overall city offline (analysis)'!$A61,'overall city offline'!$B$2:$B$2047,'Overall city offline (analysis)'!AE$1)</f>
        <v>1.0893704628274901</v>
      </c>
      <c r="AF61" s="6">
        <f>SUMIFS('overall city offline'!$C$2:$C$2047,'overall city offline'!$A$2:$A$2047,'Overall city offline (analysis)'!$A61,'overall city offline'!$B$2:$B$2047,'Overall city offline (analysis)'!AF$1)</f>
        <v>1.15124545495804</v>
      </c>
      <c r="AG61" s="6">
        <f>SUMIFS('overall city offline'!$C$2:$C$2047,'overall city offline'!$A$2:$A$2047,'Overall city offline (analysis)'!$A61,'overall city offline'!$B$2:$B$2047,'Overall city offline (analysis)'!AG$1)</f>
        <v>1.1075386989926801</v>
      </c>
      <c r="AH61" s="6">
        <f>SUMIFS('overall city offline'!$C$2:$C$2047,'overall city offline'!$A$2:$A$2047,'Overall city offline (analysis)'!$A61,'overall city offline'!$B$2:$B$2047,'Overall city offline (analysis)'!AH$1)</f>
        <v>1.1536722436073701</v>
      </c>
      <c r="AI61" s="6">
        <f>SUMIFS('overall city offline'!$C$2:$C$2047,'overall city offline'!$A$2:$A$2047,'Overall city offline (analysis)'!$A61,'overall city offline'!$B$2:$B$2047,'Overall city offline (analysis)'!AI$1)</f>
        <v>1.13170037892634</v>
      </c>
      <c r="AJ61" s="6">
        <f>SUMIFS('overall city offline'!$C$2:$C$2047,'overall city offline'!$A$2:$A$2047,'Overall city offline (analysis)'!$A61,'overall city offline'!$B$2:$B$2047,'Overall city offline (analysis)'!AJ$1)</f>
        <v>1.12577996269007</v>
      </c>
      <c r="AN61" t="s">
        <v>49</v>
      </c>
      <c r="AO61" s="6">
        <v>0.93423124794270596</v>
      </c>
    </row>
    <row r="62" spans="1:41" x14ac:dyDescent="0.3">
      <c r="A62" t="s">
        <v>67</v>
      </c>
      <c r="B62" t="str">
        <f>VLOOKUP(A62,OVERVIEW!$A$2:$D$63,3,FALSE)</f>
        <v>Strong</v>
      </c>
      <c r="C62" t="s">
        <v>146</v>
      </c>
      <c r="D62" s="6">
        <f>SUMIFS('overall city offline'!$C$2:$C$2047,'overall city offline'!$A$2:$A$2047,'Overall city offline (analysis)'!$A62,'overall city offline'!$B$2:$B$2047,'Overall city offline (analysis)'!D$1)</f>
        <v>0.839780783653158</v>
      </c>
      <c r="E62" s="6">
        <f>SUMIFS('overall city offline'!$C$2:$C$2047,'overall city offline'!$A$2:$A$2047,'Overall city offline (analysis)'!$A62,'overall city offline'!$B$2:$B$2047,'Overall city offline (analysis)'!E$1)</f>
        <v>0.841809938746646</v>
      </c>
      <c r="F62" s="6">
        <f>SUMIFS('overall city offline'!$C$2:$C$2047,'overall city offline'!$A$2:$A$2047,'Overall city offline (analysis)'!$A62,'overall city offline'!$B$2:$B$2047,'Overall city offline (analysis)'!F$1)</f>
        <v>1.05133305183661</v>
      </c>
      <c r="G62" s="6">
        <f>SUMIFS('overall city offline'!$C$2:$C$2047,'overall city offline'!$A$2:$A$2047,'Overall city offline (analysis)'!$A62,'overall city offline'!$B$2:$B$2047,'Overall city offline (analysis)'!G$1)</f>
        <v>0.99547894048487695</v>
      </c>
      <c r="H62" s="6">
        <f>SUMIFS('overall city offline'!$C$2:$C$2047,'overall city offline'!$A$2:$A$2047,'Overall city offline (analysis)'!$A62,'overall city offline'!$B$2:$B$2047,'Overall city offline (analysis)'!H$1)</f>
        <v>1.0335598966897399</v>
      </c>
      <c r="I62" s="6">
        <f>SUMIFS('overall city offline'!$C$2:$C$2047,'overall city offline'!$A$2:$A$2047,'Overall city offline (analysis)'!$A62,'overall city offline'!$B$2:$B$2047,'Overall city offline (analysis)'!I$1)</f>
        <v>1.01165103644522</v>
      </c>
      <c r="J62" s="6">
        <f>SUMIFS('overall city offline'!$C$2:$C$2047,'overall city offline'!$A$2:$A$2047,'Overall city offline (analysis)'!$A62,'overall city offline'!$B$2:$B$2047,'Overall city offline (analysis)'!J$1)</f>
        <v>1.05054343104651</v>
      </c>
      <c r="K62" s="6">
        <f>SUMIFS('overall city offline'!$C$2:$C$2047,'overall city offline'!$A$2:$A$2047,'Overall city offline (analysis)'!$A62,'overall city offline'!$B$2:$B$2047,'Overall city offline (analysis)'!K$1)</f>
        <v>1.0563899929599601</v>
      </c>
      <c r="L62" s="6">
        <f>SUMIFS('overall city offline'!$C$2:$C$2047,'overall city offline'!$A$2:$A$2047,'Overall city offline (analysis)'!$A62,'overall city offline'!$B$2:$B$2047,'Overall city offline (analysis)'!L$1)</f>
        <v>0.95888317894526698</v>
      </c>
      <c r="M62" s="6">
        <f>SUMIFS('overall city offline'!$C$2:$C$2047,'overall city offline'!$A$2:$A$2047,'Overall city offline (analysis)'!$A62,'overall city offline'!$B$2:$B$2047,'Overall city offline (analysis)'!M$1)</f>
        <v>0.99237220246506996</v>
      </c>
      <c r="N62" s="6">
        <f>SUMIFS('overall city offline'!$C$2:$C$2047,'overall city offline'!$A$2:$A$2047,'Overall city offline (analysis)'!$A62,'overall city offline'!$B$2:$B$2047,'Overall city offline (analysis)'!N$1)</f>
        <v>1.01577625563975</v>
      </c>
      <c r="O62" s="6">
        <f>SUMIFS('overall city offline'!$C$2:$C$2047,'overall city offline'!$A$2:$A$2047,'Overall city offline (analysis)'!$A62,'overall city offline'!$B$2:$B$2047,'Overall city offline (analysis)'!O$1)</f>
        <v>1.1524212910872</v>
      </c>
      <c r="P62" s="6">
        <f>SUMIFS('overall city offline'!$C$2:$C$2047,'overall city offline'!$A$2:$A$2047,'Overall city offline (analysis)'!$A62,'overall city offline'!$B$2:$B$2047,'Overall city offline (analysis)'!P$1)</f>
        <v>0.91814956165532502</v>
      </c>
      <c r="Q62" s="6">
        <f>SUMIFS('overall city offline'!$C$2:$C$2047,'overall city offline'!$A$2:$A$2047,'Overall city offline (analysis)'!$A62,'overall city offline'!$B$2:$B$2047,'Overall city offline (analysis)'!Q$1)</f>
        <v>0.92885651454299001</v>
      </c>
      <c r="R62" s="6">
        <f>SUMIFS('overall city offline'!$C$2:$C$2047,'overall city offline'!$A$2:$A$2047,'Overall city offline (analysis)'!$A62,'overall city offline'!$B$2:$B$2047,'Overall city offline (analysis)'!R$1)</f>
        <v>0.92998887941892705</v>
      </c>
      <c r="S62" s="6">
        <f>SUMIFS('overall city offline'!$C$2:$C$2047,'overall city offline'!$A$2:$A$2047,'Overall city offline (analysis)'!$A62,'overall city offline'!$B$2:$B$2047,'Overall city offline (analysis)'!S$1)</f>
        <v>0.53965377567385897</v>
      </c>
      <c r="T62" s="6">
        <f>SUMIFS('overall city offline'!$C$2:$C$2047,'overall city offline'!$A$2:$A$2047,'Overall city offline (analysis)'!$A62,'overall city offline'!$B$2:$B$2047,'Overall city offline (analysis)'!T$1)</f>
        <v>0.67867709667972298</v>
      </c>
      <c r="U62" s="6">
        <f>SUMIFS('overall city offline'!$C$2:$C$2047,'overall city offline'!$A$2:$A$2047,'Overall city offline (analysis)'!$A62,'overall city offline'!$B$2:$B$2047,'Overall city offline (analysis)'!U$1)</f>
        <v>0.80435910359797602</v>
      </c>
      <c r="V62" s="6">
        <f>SUMIFS('overall city offline'!$C$2:$C$2047,'overall city offline'!$A$2:$A$2047,'Overall city offline (analysis)'!$A62,'overall city offline'!$B$2:$B$2047,'Overall city offline (analysis)'!V$1)</f>
        <v>1.0131732613475699</v>
      </c>
      <c r="W62" s="6">
        <f>SUMIFS('overall city offline'!$C$2:$C$2047,'overall city offline'!$A$2:$A$2047,'Overall city offline (analysis)'!$A62,'overall city offline'!$B$2:$B$2047,'Overall city offline (analysis)'!W$1)</f>
        <v>1.03970879429616</v>
      </c>
      <c r="X62" s="6">
        <f>SUMIFS('overall city offline'!$C$2:$C$2047,'overall city offline'!$A$2:$A$2047,'Overall city offline (analysis)'!$A62,'overall city offline'!$B$2:$B$2047,'Overall city offline (analysis)'!X$1)</f>
        <v>1.0297067964339901</v>
      </c>
      <c r="Y62" s="6">
        <f>SUMIFS('overall city offline'!$C$2:$C$2047,'overall city offline'!$A$2:$A$2047,'Overall city offline (analysis)'!$A62,'overall city offline'!$B$2:$B$2047,'Overall city offline (analysis)'!Y$1)</f>
        <v>1.01629627135015</v>
      </c>
      <c r="Z62" s="6">
        <f>SUMIFS('overall city offline'!$C$2:$C$2047,'overall city offline'!$A$2:$A$2047,'Overall city offline (analysis)'!$A62,'overall city offline'!$B$2:$B$2047,'Overall city offline (analysis)'!Z$1)</f>
        <v>0.79725960069326096</v>
      </c>
      <c r="AA62" s="6">
        <f>SUMIFS('overall city offline'!$C$2:$C$2047,'overall city offline'!$A$2:$A$2047,'Overall city offline (analysis)'!$A62,'overall city offline'!$B$2:$B$2047,'Overall city offline (analysis)'!AA$1)</f>
        <v>1.04639496159821</v>
      </c>
      <c r="AB62" s="6">
        <f>SUMIFS('overall city offline'!$C$2:$C$2047,'overall city offline'!$A$2:$A$2047,'Overall city offline (analysis)'!$A62,'overall city offline'!$B$2:$B$2047,'Overall city offline (analysis)'!AB$1)</f>
        <v>0.61559891944517098</v>
      </c>
      <c r="AC62" s="6">
        <f>SUMIFS('overall city offline'!$C$2:$C$2047,'overall city offline'!$A$2:$A$2047,'Overall city offline (analysis)'!$A62,'overall city offline'!$B$2:$B$2047,'Overall city offline (analysis)'!AC$1)</f>
        <v>0.63813700113745697</v>
      </c>
      <c r="AD62" s="6">
        <f>SUMIFS('overall city offline'!$C$2:$C$2047,'overall city offline'!$A$2:$A$2047,'Overall city offline (analysis)'!$A62,'overall city offline'!$B$2:$B$2047,'Overall city offline (analysis)'!AD$1)</f>
        <v>0.81288584116237905</v>
      </c>
      <c r="AE62" s="6">
        <f>SUMIFS('overall city offline'!$C$2:$C$2047,'overall city offline'!$A$2:$A$2047,'Overall city offline (analysis)'!$A62,'overall city offline'!$B$2:$B$2047,'Overall city offline (analysis)'!AE$1)</f>
        <v>0.98214701931818205</v>
      </c>
      <c r="AF62" s="6">
        <f>SUMIFS('overall city offline'!$C$2:$C$2047,'overall city offline'!$A$2:$A$2047,'Overall city offline (analysis)'!$A62,'overall city offline'!$B$2:$B$2047,'Overall city offline (analysis)'!AF$1)</f>
        <v>1.07366022159358</v>
      </c>
      <c r="AG62" s="6">
        <f>SUMIFS('overall city offline'!$C$2:$C$2047,'overall city offline'!$A$2:$A$2047,'Overall city offline (analysis)'!$A62,'overall city offline'!$B$2:$B$2047,'Overall city offline (analysis)'!AG$1)</f>
        <v>1.0681385528442899</v>
      </c>
      <c r="AH62" s="6">
        <f>SUMIFS('overall city offline'!$C$2:$C$2047,'overall city offline'!$A$2:$A$2047,'Overall city offline (analysis)'!$A62,'overall city offline'!$B$2:$B$2047,'Overall city offline (analysis)'!AH$1)</f>
        <v>1.1210503527375999</v>
      </c>
      <c r="AI62" s="6">
        <f>SUMIFS('overall city offline'!$C$2:$C$2047,'overall city offline'!$A$2:$A$2047,'Overall city offline (analysis)'!$A62,'overall city offline'!$B$2:$B$2047,'Overall city offline (analysis)'!AI$1)</f>
        <v>1.08642993457376</v>
      </c>
      <c r="AJ62" s="6">
        <f>SUMIFS('overall city offline'!$C$2:$C$2047,'overall city offline'!$A$2:$A$2047,'Overall city offline (analysis)'!$A62,'overall city offline'!$B$2:$B$2047,'Overall city offline (analysis)'!AJ$1)</f>
        <v>1.06955267676206</v>
      </c>
      <c r="AN62" t="s">
        <v>54</v>
      </c>
      <c r="AO62" s="6">
        <v>0.93062495247708199</v>
      </c>
    </row>
    <row r="63" spans="1:41" x14ac:dyDescent="0.3">
      <c r="A63" t="s">
        <v>68</v>
      </c>
      <c r="B63" t="str">
        <f>VLOOKUP(A63,OVERVIEW!$A$2:$D$63,3,FALSE)</f>
        <v>Strong</v>
      </c>
      <c r="C63" t="s">
        <v>146</v>
      </c>
      <c r="D63" s="6">
        <f>SUMIFS('overall city offline'!$C$2:$C$2047,'overall city offline'!$A$2:$A$2047,'Overall city offline (analysis)'!$A63,'overall city offline'!$B$2:$B$2047,'Overall city offline (analysis)'!D$1)</f>
        <v>0.83635190400366599</v>
      </c>
      <c r="E63" s="6">
        <f>SUMIFS('overall city offline'!$C$2:$C$2047,'overall city offline'!$A$2:$A$2047,'Overall city offline (analysis)'!$A63,'overall city offline'!$B$2:$B$2047,'Overall city offline (analysis)'!E$1)</f>
        <v>0.86861424927344699</v>
      </c>
      <c r="F63" s="6">
        <f>SUMIFS('overall city offline'!$C$2:$C$2047,'overall city offline'!$A$2:$A$2047,'Overall city offline (analysis)'!$A63,'overall city offline'!$B$2:$B$2047,'Overall city offline (analysis)'!F$1)</f>
        <v>1.01505898703049</v>
      </c>
      <c r="G63" s="6">
        <f>SUMIFS('overall city offline'!$C$2:$C$2047,'overall city offline'!$A$2:$A$2047,'Overall city offline (analysis)'!$A63,'overall city offline'!$B$2:$B$2047,'Overall city offline (analysis)'!G$1)</f>
        <v>0.97734468742082503</v>
      </c>
      <c r="H63" s="6">
        <f>SUMIFS('overall city offline'!$C$2:$C$2047,'overall city offline'!$A$2:$A$2047,'Overall city offline (analysis)'!$A63,'overall city offline'!$B$2:$B$2047,'Overall city offline (analysis)'!H$1)</f>
        <v>1.01868324442585</v>
      </c>
      <c r="I63" s="6">
        <f>SUMIFS('overall city offline'!$C$2:$C$2047,'overall city offline'!$A$2:$A$2047,'Overall city offline (analysis)'!$A63,'overall city offline'!$B$2:$B$2047,'Overall city offline (analysis)'!I$1)</f>
        <v>0.95544519884971901</v>
      </c>
      <c r="J63" s="6">
        <f>SUMIFS('overall city offline'!$C$2:$C$2047,'overall city offline'!$A$2:$A$2047,'Overall city offline (analysis)'!$A63,'overall city offline'!$B$2:$B$2047,'Overall city offline (analysis)'!J$1)</f>
        <v>0.98748679619779201</v>
      </c>
      <c r="K63" s="6">
        <f>SUMIFS('overall city offline'!$C$2:$C$2047,'overall city offline'!$A$2:$A$2047,'Overall city offline (analysis)'!$A63,'overall city offline'!$B$2:$B$2047,'Overall city offline (analysis)'!K$1)</f>
        <v>1.04071726228705</v>
      </c>
      <c r="L63" s="6">
        <f>SUMIFS('overall city offline'!$C$2:$C$2047,'overall city offline'!$A$2:$A$2047,'Overall city offline (analysis)'!$A63,'overall city offline'!$B$2:$B$2047,'Overall city offline (analysis)'!L$1)</f>
        <v>0.94142277995468804</v>
      </c>
      <c r="M63" s="6">
        <f>SUMIFS('overall city offline'!$C$2:$C$2047,'overall city offline'!$A$2:$A$2047,'Overall city offline (analysis)'!$A63,'overall city offline'!$B$2:$B$2047,'Overall city offline (analysis)'!M$1)</f>
        <v>1.03413276723584</v>
      </c>
      <c r="N63" s="6">
        <f>SUMIFS('overall city offline'!$C$2:$C$2047,'overall city offline'!$A$2:$A$2047,'Overall city offline (analysis)'!$A63,'overall city offline'!$B$2:$B$2047,'Overall city offline (analysis)'!N$1)</f>
        <v>1.08738120313869</v>
      </c>
      <c r="O63" s="6">
        <f>SUMIFS('overall city offline'!$C$2:$C$2047,'overall city offline'!$A$2:$A$2047,'Overall city offline (analysis)'!$A63,'overall city offline'!$B$2:$B$2047,'Overall city offline (analysis)'!O$1)</f>
        <v>1.23736092018194</v>
      </c>
      <c r="P63" s="6">
        <f>SUMIFS('overall city offline'!$C$2:$C$2047,'overall city offline'!$A$2:$A$2047,'Overall city offline (analysis)'!$A63,'overall city offline'!$B$2:$B$2047,'Overall city offline (analysis)'!P$1)</f>
        <v>0.85567258312267303</v>
      </c>
      <c r="Q63" s="6">
        <f>SUMIFS('overall city offline'!$C$2:$C$2047,'overall city offline'!$A$2:$A$2047,'Overall city offline (analysis)'!$A63,'overall city offline'!$B$2:$B$2047,'Overall city offline (analysis)'!Q$1)</f>
        <v>0.90465642744850505</v>
      </c>
      <c r="R63" s="6">
        <f>SUMIFS('overall city offline'!$C$2:$C$2047,'overall city offline'!$A$2:$A$2047,'Overall city offline (analysis)'!$A63,'overall city offline'!$B$2:$B$2047,'Overall city offline (analysis)'!R$1)</f>
        <v>0.75935256547839403</v>
      </c>
      <c r="S63" s="6">
        <f>SUMIFS('overall city offline'!$C$2:$C$2047,'overall city offline'!$A$2:$A$2047,'Overall city offline (analysis)'!$A63,'overall city offline'!$B$2:$B$2047,'Overall city offline (analysis)'!S$1)</f>
        <v>0.36179392356747497</v>
      </c>
      <c r="T63" s="6">
        <f>SUMIFS('overall city offline'!$C$2:$C$2047,'overall city offline'!$A$2:$A$2047,'Overall city offline (analysis)'!$A63,'overall city offline'!$B$2:$B$2047,'Overall city offline (analysis)'!T$1)</f>
        <v>0.466262631087901</v>
      </c>
      <c r="U63" s="6">
        <f>SUMIFS('overall city offline'!$C$2:$C$2047,'overall city offline'!$A$2:$A$2047,'Overall city offline (analysis)'!$A63,'overall city offline'!$B$2:$B$2047,'Overall city offline (analysis)'!U$1)</f>
        <v>0.63254656938615095</v>
      </c>
      <c r="V63" s="6">
        <f>SUMIFS('overall city offline'!$C$2:$C$2047,'overall city offline'!$A$2:$A$2047,'Overall city offline (analysis)'!$A63,'overall city offline'!$B$2:$B$2047,'Overall city offline (analysis)'!V$1)</f>
        <v>0.88988508138700195</v>
      </c>
      <c r="W63" s="6">
        <f>SUMIFS('overall city offline'!$C$2:$C$2047,'overall city offline'!$A$2:$A$2047,'Overall city offline (analysis)'!$A63,'overall city offline'!$B$2:$B$2047,'Overall city offline (analysis)'!W$1)</f>
        <v>1.02422792648199</v>
      </c>
      <c r="X63" s="6">
        <f>SUMIFS('overall city offline'!$C$2:$C$2047,'overall city offline'!$A$2:$A$2047,'Overall city offline (analysis)'!$A63,'overall city offline'!$B$2:$B$2047,'Overall city offline (analysis)'!X$1)</f>
        <v>0.95393889940461596</v>
      </c>
      <c r="Y63" s="6">
        <f>SUMIFS('overall city offline'!$C$2:$C$2047,'overall city offline'!$A$2:$A$2047,'Overall city offline (analysis)'!$A63,'overall city offline'!$B$2:$B$2047,'Overall city offline (analysis)'!Y$1)</f>
        <v>0.98836973632904301</v>
      </c>
      <c r="Z63" s="6">
        <f>SUMIFS('overall city offline'!$C$2:$C$2047,'overall city offline'!$A$2:$A$2047,'Overall city offline (analysis)'!$A63,'overall city offline'!$B$2:$B$2047,'Overall city offline (analysis)'!Z$1)</f>
        <v>0.61195562228066802</v>
      </c>
      <c r="AA63" s="6">
        <f>SUMIFS('overall city offline'!$C$2:$C$2047,'overall city offline'!$A$2:$A$2047,'Overall city offline (analysis)'!$A63,'overall city offline'!$B$2:$B$2047,'Overall city offline (analysis)'!AA$1)</f>
        <v>1.0458991438638101</v>
      </c>
      <c r="AB63" s="6">
        <f>SUMIFS('overall city offline'!$C$2:$C$2047,'overall city offline'!$A$2:$A$2047,'Overall city offline (analysis)'!$A63,'overall city offline'!$B$2:$B$2047,'Overall city offline (analysis)'!AB$1)</f>
        <v>0.46381461968681398</v>
      </c>
      <c r="AC63" s="6">
        <f>SUMIFS('overall city offline'!$C$2:$C$2047,'overall city offline'!$A$2:$A$2047,'Overall city offline (analysis)'!$A63,'overall city offline'!$B$2:$B$2047,'Overall city offline (analysis)'!AC$1)</f>
        <v>0.462656625138128</v>
      </c>
      <c r="AD63" s="6">
        <f>SUMIFS('overall city offline'!$C$2:$C$2047,'overall city offline'!$A$2:$A$2047,'Overall city offline (analysis)'!$A63,'overall city offline'!$B$2:$B$2047,'Overall city offline (analysis)'!AD$1)</f>
        <v>0.58809195605768405</v>
      </c>
      <c r="AE63" s="6">
        <f>SUMIFS('overall city offline'!$C$2:$C$2047,'overall city offline'!$A$2:$A$2047,'Overall city offline (analysis)'!$A63,'overall city offline'!$B$2:$B$2047,'Overall city offline (analysis)'!AE$1)</f>
        <v>0.79705176776682796</v>
      </c>
      <c r="AF63" s="6">
        <f>SUMIFS('overall city offline'!$C$2:$C$2047,'overall city offline'!$A$2:$A$2047,'Overall city offline (analysis)'!$A63,'overall city offline'!$B$2:$B$2047,'Overall city offline (analysis)'!AF$1)</f>
        <v>1.01470906698233</v>
      </c>
      <c r="AG63" s="6">
        <f>SUMIFS('overall city offline'!$C$2:$C$2047,'overall city offline'!$A$2:$A$2047,'Overall city offline (analysis)'!$A63,'overall city offline'!$B$2:$B$2047,'Overall city offline (analysis)'!AG$1)</f>
        <v>1.0562093423064201</v>
      </c>
      <c r="AH63" s="6">
        <f>SUMIFS('overall city offline'!$C$2:$C$2047,'overall city offline'!$A$2:$A$2047,'Overall city offline (analysis)'!$A63,'overall city offline'!$B$2:$B$2047,'Overall city offline (analysis)'!AH$1)</f>
        <v>1.1398945487777401</v>
      </c>
      <c r="AI63" s="6">
        <f>SUMIFS('overall city offline'!$C$2:$C$2047,'overall city offline'!$A$2:$A$2047,'Overall city offline (analysis)'!$A63,'overall city offline'!$B$2:$B$2047,'Overall city offline (analysis)'!AI$1)</f>
        <v>1.1730935566344001</v>
      </c>
      <c r="AJ63" s="6">
        <f>SUMIFS('overall city offline'!$C$2:$C$2047,'overall city offline'!$A$2:$A$2047,'Overall city offline (analysis)'!$A63,'overall city offline'!$B$2:$B$2047,'Overall city offline (analysis)'!AJ$1)</f>
        <v>1.0609959118381</v>
      </c>
      <c r="AN63" t="s">
        <v>20</v>
      </c>
      <c r="AO63" s="6">
        <v>0.91921413556417797</v>
      </c>
    </row>
    <row r="66" spans="1:36" x14ac:dyDescent="0.3">
      <c r="A66" t="s">
        <v>124</v>
      </c>
      <c r="D66" s="8">
        <f>AVERAGE(D2:D63)</f>
        <v>0.85141650971589966</v>
      </c>
      <c r="E66" s="8">
        <f t="shared" ref="E66:AJ66" si="0">AVERAGE(E2:E63)</f>
        <v>0.87220559747791127</v>
      </c>
      <c r="F66" s="8">
        <f t="shared" si="0"/>
        <v>1.0395086211305549</v>
      </c>
      <c r="G66" s="8">
        <f t="shared" si="0"/>
        <v>0.98822327754242811</v>
      </c>
      <c r="H66" s="8">
        <f t="shared" si="0"/>
        <v>1.0251653702449017</v>
      </c>
      <c r="I66" s="8">
        <f t="shared" si="0"/>
        <v>0.98739209032844855</v>
      </c>
      <c r="J66" s="8">
        <f t="shared" si="0"/>
        <v>1.0135060912299407</v>
      </c>
      <c r="K66" s="8">
        <f t="shared" si="0"/>
        <v>1.0277540457224732</v>
      </c>
      <c r="L66" s="8">
        <f t="shared" si="0"/>
        <v>0.96456155958629552</v>
      </c>
      <c r="M66" s="8">
        <f t="shared" si="0"/>
        <v>1.01201990936777</v>
      </c>
      <c r="N66" s="8">
        <f t="shared" si="0"/>
        <v>1.0494316265903758</v>
      </c>
      <c r="O66" s="8">
        <f t="shared" si="0"/>
        <v>1.1688153010630009</v>
      </c>
      <c r="P66" s="8">
        <f t="shared" si="0"/>
        <v>0.90968532042966066</v>
      </c>
      <c r="Q66" s="8">
        <f t="shared" si="0"/>
        <v>0.92525753061603766</v>
      </c>
      <c r="R66" s="8">
        <f t="shared" si="0"/>
        <v>0.87840996921405168</v>
      </c>
      <c r="S66" s="8">
        <f t="shared" si="0"/>
        <v>0.51948801325712668</v>
      </c>
      <c r="T66" s="8">
        <f t="shared" si="0"/>
        <v>0.648064031428084</v>
      </c>
      <c r="U66" s="8">
        <f t="shared" si="0"/>
        <v>0.79708023624581203</v>
      </c>
      <c r="V66" s="8">
        <f t="shared" si="0"/>
        <v>0.95848073506806186</v>
      </c>
      <c r="W66" s="8">
        <f t="shared" si="0"/>
        <v>1.00304900009013</v>
      </c>
      <c r="X66" s="8">
        <f t="shared" si="0"/>
        <v>0.97041981651158549</v>
      </c>
      <c r="Y66" s="8">
        <f t="shared" si="0"/>
        <v>0.99367280931059931</v>
      </c>
      <c r="Z66" s="8">
        <f t="shared" si="0"/>
        <v>0.78112808309029458</v>
      </c>
      <c r="AA66" s="8">
        <f t="shared" si="0"/>
        <v>1.0460445649010541</v>
      </c>
      <c r="AB66" s="8">
        <f t="shared" si="0"/>
        <v>0.60621187506923147</v>
      </c>
      <c r="AC66" s="8">
        <f t="shared" si="0"/>
        <v>0.6195999225329869</v>
      </c>
      <c r="AD66" s="8">
        <f t="shared" si="0"/>
        <v>0.77005130483069195</v>
      </c>
      <c r="AE66" s="8">
        <f t="shared" si="0"/>
        <v>0.93767668076168542</v>
      </c>
      <c r="AF66" s="8">
        <f t="shared" si="0"/>
        <v>1.0595007770428355</v>
      </c>
      <c r="AG66" s="8">
        <f t="shared" si="0"/>
        <v>1.0337981540006007</v>
      </c>
      <c r="AH66" s="8">
        <f t="shared" si="0"/>
        <v>1.0921083681643777</v>
      </c>
      <c r="AI66" s="8">
        <f t="shared" si="0"/>
        <v>1.0868445946390668</v>
      </c>
      <c r="AJ66" s="8">
        <f t="shared" si="0"/>
        <v>1.0479075388476011</v>
      </c>
    </row>
  </sheetData>
  <autoFilter ref="A1:AO63" xr:uid="{00000000-0009-0000-0000-00001A000000}"/>
  <sortState ref="AL2:AO63">
    <sortCondition descending="1" ref="AO1:AO63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U65"/>
  <sheetViews>
    <sheetView topLeftCell="A49" workbookViewId="0">
      <selection activeCell="D65" sqref="D65:AJ65"/>
    </sheetView>
  </sheetViews>
  <sheetFormatPr defaultColWidth="11.5546875" defaultRowHeight="14.4" x14ac:dyDescent="0.3"/>
  <sheetData>
    <row r="1" spans="1:47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s="20" t="s">
        <v>87</v>
      </c>
      <c r="AN1" t="s">
        <v>99</v>
      </c>
      <c r="AQ1" t="s">
        <v>100</v>
      </c>
    </row>
    <row r="2" spans="1:47" x14ac:dyDescent="0.3">
      <c r="A2" t="s">
        <v>7</v>
      </c>
      <c r="B2" t="s">
        <v>165</v>
      </c>
      <c r="C2" t="e">
        <v>#N/A</v>
      </c>
      <c r="D2" s="6">
        <f>SUMIFS('city centre offline'!$C$2:$C$2047,'city centre offline'!$A$2:$A$2047,'City centre offline (analysis)'!$A2,'city centre offline'!$B$2:$B$2047,'City centre offline (analysis)'!D$1)</f>
        <v>0.77486208565196601</v>
      </c>
      <c r="E2" s="6">
        <f>SUMIFS('city centre offline'!$C$2:$C$2047,'city centre offline'!$A$2:$A$2047,'City centre offline (analysis)'!$A2,'city centre offline'!$B$2:$B$2047,'City centre offline (analysis)'!E$1)</f>
        <v>0.82152301042321496</v>
      </c>
      <c r="F2" s="6">
        <f>SUMIFS('city centre offline'!$C$2:$C$2047,'city centre offline'!$A$2:$A$2047,'City centre offline (analysis)'!$A2,'city centre offline'!$B$2:$B$2047,'City centre offline (analysis)'!F$1)</f>
        <v>0.99898324507840197</v>
      </c>
      <c r="G2" s="6">
        <f>SUMIFS('city centre offline'!$C$2:$C$2047,'city centre offline'!$A$2:$A$2047,'City centre offline (analysis)'!$A2,'city centre offline'!$B$2:$B$2047,'City centre offline (analysis)'!G$1)</f>
        <v>0.92010918784043005</v>
      </c>
      <c r="H2" s="6">
        <f>SUMIFS('city centre offline'!$C$2:$C$2047,'city centre offline'!$A$2:$A$2047,'City centre offline (analysis)'!$A2,'city centre offline'!$B$2:$B$2047,'City centre offline (analysis)'!H$1)</f>
        <v>1.02287668289534</v>
      </c>
      <c r="I2" s="6">
        <f>SUMIFS('city centre offline'!$C$2:$C$2047,'city centre offline'!$A$2:$A$2047,'City centre offline (analysis)'!$A2,'city centre offline'!$B$2:$B$2047,'City centre offline (analysis)'!I$1)</f>
        <v>0.98073541489277005</v>
      </c>
      <c r="J2" s="6">
        <f>SUMIFS('city centre offline'!$C$2:$C$2047,'city centre offline'!$A$2:$A$2047,'City centre offline (analysis)'!$A2,'city centre offline'!$B$2:$B$2047,'City centre offline (analysis)'!J$1)</f>
        <v>0.96562236467898799</v>
      </c>
      <c r="K2" s="6">
        <f>SUMIFS('city centre offline'!$C$2:$C$2047,'city centre offline'!$A$2:$A$2047,'City centre offline (analysis)'!$A2,'city centre offline'!$B$2:$B$2047,'City centre offline (analysis)'!K$1)</f>
        <v>0.97810632098277805</v>
      </c>
      <c r="L2" s="6">
        <f>SUMIFS('city centre offline'!$C$2:$C$2047,'city centre offline'!$A$2:$A$2047,'City centre offline (analysis)'!$A2,'city centre offline'!$B$2:$B$2047,'City centre offline (analysis)'!L$1)</f>
        <v>0.93152006583709102</v>
      </c>
      <c r="M2" s="6">
        <f>SUMIFS('city centre offline'!$C$2:$C$2047,'city centre offline'!$A$2:$A$2047,'City centre offline (analysis)'!$A2,'city centre offline'!$B$2:$B$2047,'City centre offline (analysis)'!M$1)</f>
        <v>0.97745378051590504</v>
      </c>
      <c r="N2" s="6">
        <f>SUMIFS('city centre offline'!$C$2:$C$2047,'city centre offline'!$A$2:$A$2047,'City centre offline (analysis)'!$A2,'city centre offline'!$B$2:$B$2047,'City centre offline (analysis)'!N$1)</f>
        <v>1.116822440023</v>
      </c>
      <c r="O2" s="6">
        <f>SUMIFS('city centre offline'!$C$2:$C$2047,'city centre offline'!$A$2:$A$2047,'City centre offline (analysis)'!$A2,'city centre offline'!$B$2:$B$2047,'City centre offline (analysis)'!O$1)</f>
        <v>1.51138540118012</v>
      </c>
      <c r="P2" s="6">
        <f>SUMIFS('city centre offline'!$C$2:$C$2047,'city centre offline'!$A$2:$A$2047,'City centre offline (analysis)'!$A2,'city centre offline'!$B$2:$B$2047,'City centre offline (analysis)'!P$1)</f>
        <v>0.81835789296522499</v>
      </c>
      <c r="Q2" s="6">
        <f>SUMIFS('city centre offline'!$C$2:$C$2047,'city centre offline'!$A$2:$A$2047,'City centre offline (analysis)'!$A2,'city centre offline'!$B$2:$B$2047,'City centre offline (analysis)'!Q$1)</f>
        <v>0.87893901509100303</v>
      </c>
      <c r="R2" s="6">
        <f>SUMIFS('city centre offline'!$C$2:$C$2047,'city centre offline'!$A$2:$A$2047,'City centre offline (analysis)'!$A2,'city centre offline'!$B$2:$B$2047,'City centre offline (analysis)'!R$1)</f>
        <v>0.59868572625383398</v>
      </c>
      <c r="S2" s="6">
        <f>SUMIFS('city centre offline'!$C$2:$C$2047,'city centre offline'!$A$2:$A$2047,'City centre offline (analysis)'!$A2,'city centre offline'!$B$2:$B$2047,'City centre offline (analysis)'!S$1)</f>
        <v>9.21535270840277E-2</v>
      </c>
      <c r="T2" s="6">
        <f>SUMIFS('city centre offline'!$C$2:$C$2047,'city centre offline'!$A$2:$A$2047,'City centre offline (analysis)'!$A2,'city centre offline'!$B$2:$B$2047,'City centre offline (analysis)'!T$1)</f>
        <v>0.103996614243117</v>
      </c>
      <c r="U2" s="6">
        <f>SUMIFS('city centre offline'!$C$2:$C$2047,'city centre offline'!$A$2:$A$2047,'City centre offline (analysis)'!$A2,'city centre offline'!$B$2:$B$2047,'City centre offline (analysis)'!U$1)</f>
        <v>0.13369900105030499</v>
      </c>
      <c r="V2" s="6">
        <f>SUMIFS('city centre offline'!$C$2:$C$2047,'city centre offline'!$A$2:$A$2047,'City centre offline (analysis)'!$A2,'city centre offline'!$B$2:$B$2047,'City centre offline (analysis)'!V$1)</f>
        <v>0.52303293157167396</v>
      </c>
      <c r="W2" s="6">
        <f>SUMIFS('city centre offline'!$C$2:$C$2047,'city centre offline'!$A$2:$A$2047,'City centre offline (analysis)'!$A2,'city centre offline'!$B$2:$B$2047,'City centre offline (analysis)'!W$1)</f>
        <v>0.49996645053965999</v>
      </c>
      <c r="X2" s="6">
        <f>SUMIFS('city centre offline'!$C$2:$C$2047,'city centre offline'!$A$2:$A$2047,'City centre offline (analysis)'!$A2,'city centre offline'!$B$2:$B$2047,'City centre offline (analysis)'!X$1)</f>
        <v>0.65838722031172503</v>
      </c>
      <c r="Y2" s="6">
        <f>SUMIFS('city centre offline'!$C$2:$C$2047,'city centre offline'!$A$2:$A$2047,'City centre offline (analysis)'!$A2,'city centre offline'!$B$2:$B$2047,'City centre offline (analysis)'!Y$1)</f>
        <v>0.71502007851632898</v>
      </c>
      <c r="Z2" s="6">
        <f>SUMIFS('city centre offline'!$C$2:$C$2047,'city centre offline'!$A$2:$A$2047,'City centre offline (analysis)'!$A2,'city centre offline'!$B$2:$B$2047,'City centre offline (analysis)'!Z$1)</f>
        <v>0.81127761719076696</v>
      </c>
      <c r="AA2" s="6">
        <f>SUMIFS('city centre offline'!$C$2:$C$2047,'city centre offline'!$A$2:$A$2047,'City centre offline (analysis)'!$A2,'city centre offline'!$B$2:$B$2047,'City centre offline (analysis)'!AA$1)</f>
        <v>0.94992759708211905</v>
      </c>
      <c r="AB2" s="6">
        <f>SUMIFS('city centre offline'!$C$2:$C$2047,'city centre offline'!$A$2:$A$2047,'City centre offline (analysis)'!$A2,'city centre offline'!$B$2:$B$2047,'City centre offline (analysis)'!AB$1)</f>
        <v>0.140719652942389</v>
      </c>
      <c r="AC2" s="6">
        <f>SUMIFS('city centre offline'!$C$2:$C$2047,'city centre offline'!$A$2:$A$2047,'City centre offline (analysis)'!$A2,'city centre offline'!$B$2:$B$2047,'City centre offline (analysis)'!AC$1)</f>
        <v>0.14758761104110199</v>
      </c>
      <c r="AD2" s="6">
        <f>SUMIFS('city centre offline'!$C$2:$C$2047,'city centre offline'!$A$2:$A$2047,'City centre offline (analysis)'!$A2,'city centre offline'!$B$2:$B$2047,'City centre offline (analysis)'!AD$1)</f>
        <v>0.1892265226756</v>
      </c>
      <c r="AE2" s="6">
        <f>SUMIFS('city centre offline'!$C$2:$C$2047,'city centre offline'!$A$2:$A$2047,'City centre offline (analysis)'!$A2,'city centre offline'!$B$2:$B$2047,'City centre offline (analysis)'!AE$1)</f>
        <v>0.32581188866259098</v>
      </c>
      <c r="AF2" s="6">
        <f>SUMIFS('city centre offline'!$C$2:$C$2047,'city centre offline'!$A$2:$A$2047,'City centre offline (analysis)'!$A2,'city centre offline'!$B$2:$B$2047,'City centre offline (analysis)'!AF$1)</f>
        <v>0.76241677367485605</v>
      </c>
      <c r="AG2" s="6">
        <f>SUMIFS('city centre offline'!$C$2:$C$2047,'city centre offline'!$A$2:$A$2047,'City centre offline (analysis)'!$A2,'city centre offline'!$B$2:$B$2047,'City centre offline (analysis)'!AG$1)</f>
        <v>0.70650581047686001</v>
      </c>
      <c r="AH2" s="6">
        <f>SUMIFS('city centre offline'!$C$2:$C$2047,'city centre offline'!$A$2:$A$2047,'City centre offline (analysis)'!$A2,'city centre offline'!$B$2:$B$2047,'City centre offline (analysis)'!AH$1)</f>
        <v>0.74165461219675499</v>
      </c>
      <c r="AI2" s="6">
        <f>SUMIFS('city centre offline'!$C$2:$C$2047,'city centre offline'!$A$2:$A$2047,'City centre offline (analysis)'!$A2,'city centre offline'!$B$2:$B$2047,'City centre offline (analysis)'!AI$1)</f>
        <v>0.78770893136629405</v>
      </c>
      <c r="AJ2" s="6">
        <f>SUMIFS('city centre offline'!$C$2:$C$2047,'city centre offline'!$A$2:$A$2047,'City centre offline (analysis)'!$A2,'city centre offline'!$B$2:$B$2047,'City centre offline (analysis)'!AJ$1)</f>
        <v>0.81383853437807896</v>
      </c>
      <c r="AM2" t="s">
        <v>68</v>
      </c>
      <c r="AN2" s="6">
        <v>1.17904709898294</v>
      </c>
      <c r="AR2" t="s">
        <v>101</v>
      </c>
      <c r="AS2" t="s">
        <v>102</v>
      </c>
      <c r="AT2" t="s">
        <v>104</v>
      </c>
      <c r="AU2" t="s">
        <v>105</v>
      </c>
    </row>
    <row r="3" spans="1:47" x14ac:dyDescent="0.3">
      <c r="A3" t="s">
        <v>8</v>
      </c>
      <c r="B3" t="s">
        <v>165</v>
      </c>
      <c r="C3" t="s">
        <v>146</v>
      </c>
      <c r="D3" s="6">
        <f>SUMIFS('city centre offline'!$C$2:$C$2047,'city centre offline'!$A$2:$A$2047,'City centre offline (analysis)'!$A3,'city centre offline'!$B$2:$B$2047,'City centre offline (analysis)'!D$1)</f>
        <v>0.931481405298904</v>
      </c>
      <c r="E3" s="6">
        <f>SUMIFS('city centre offline'!$C$2:$C$2047,'city centre offline'!$A$2:$A$2047,'City centre offline (analysis)'!$A3,'city centre offline'!$B$2:$B$2047,'City centre offline (analysis)'!E$1)</f>
        <v>1.1922274682190901</v>
      </c>
      <c r="F3" s="6">
        <f>SUMIFS('city centre offline'!$C$2:$C$2047,'city centre offline'!$A$2:$A$2047,'City centre offline (analysis)'!$A3,'city centre offline'!$B$2:$B$2047,'City centre offline (analysis)'!F$1)</f>
        <v>1.0588934829388399</v>
      </c>
      <c r="G3" s="6">
        <f>SUMIFS('city centre offline'!$C$2:$C$2047,'city centre offline'!$A$2:$A$2047,'City centre offline (analysis)'!$A3,'city centre offline'!$B$2:$B$2047,'City centre offline (analysis)'!G$1)</f>
        <v>1.04512606412443</v>
      </c>
      <c r="H3" s="6">
        <f>SUMIFS('city centre offline'!$C$2:$C$2047,'city centre offline'!$A$2:$A$2047,'City centre offline (analysis)'!$A3,'city centre offline'!$B$2:$B$2047,'City centre offline (analysis)'!H$1)</f>
        <v>0.94648133743631402</v>
      </c>
      <c r="I3" s="6">
        <f>SUMIFS('city centre offline'!$C$2:$C$2047,'city centre offline'!$A$2:$A$2047,'City centre offline (analysis)'!$A3,'city centre offline'!$B$2:$B$2047,'City centre offline (analysis)'!I$1)</f>
        <v>0.85734919414257205</v>
      </c>
      <c r="J3" s="6">
        <f>SUMIFS('city centre offline'!$C$2:$C$2047,'city centre offline'!$A$2:$A$2047,'City centre offline (analysis)'!$A3,'city centre offline'!$B$2:$B$2047,'City centre offline (analysis)'!J$1)</f>
        <v>1.02316475298202</v>
      </c>
      <c r="K3" s="6">
        <f>SUMIFS('city centre offline'!$C$2:$C$2047,'city centre offline'!$A$2:$A$2047,'City centre offline (analysis)'!$A3,'city centre offline'!$B$2:$B$2047,'City centre offline (analysis)'!K$1)</f>
        <v>1.0361591936635799</v>
      </c>
      <c r="L3" s="6">
        <f>SUMIFS('city centre offline'!$C$2:$C$2047,'city centre offline'!$A$2:$A$2047,'City centre offline (analysis)'!$A3,'city centre offline'!$B$2:$B$2047,'City centre offline (analysis)'!L$1)</f>
        <v>0.92406835577612301</v>
      </c>
      <c r="M3" s="6">
        <f>SUMIFS('city centre offline'!$C$2:$C$2047,'city centre offline'!$A$2:$A$2047,'City centre offline (analysis)'!$A3,'city centre offline'!$B$2:$B$2047,'City centre offline (analysis)'!M$1)</f>
        <v>1.07932185027349</v>
      </c>
      <c r="N3" s="6">
        <f>SUMIFS('city centre offline'!$C$2:$C$2047,'city centre offline'!$A$2:$A$2047,'City centre offline (analysis)'!$A3,'city centre offline'!$B$2:$B$2047,'City centre offline (analysis)'!N$1)</f>
        <v>0.96186010845883696</v>
      </c>
      <c r="O3" s="6">
        <f>SUMIFS('city centre offline'!$C$2:$C$2047,'city centre offline'!$A$2:$A$2047,'City centre offline (analysis)'!$A3,'city centre offline'!$B$2:$B$2047,'City centre offline (analysis)'!O$1)</f>
        <v>0.94386678668580404</v>
      </c>
      <c r="P3" s="6">
        <f>SUMIFS('city centre offline'!$C$2:$C$2047,'city centre offline'!$A$2:$A$2047,'City centre offline (analysis)'!$A3,'city centre offline'!$B$2:$B$2047,'City centre offline (analysis)'!P$1)</f>
        <v>0.97739583927610996</v>
      </c>
      <c r="Q3" s="6">
        <f>SUMIFS('city centre offline'!$C$2:$C$2047,'city centre offline'!$A$2:$A$2047,'City centre offline (analysis)'!$A3,'city centre offline'!$B$2:$B$2047,'City centre offline (analysis)'!Q$1)</f>
        <v>1.13248093445527</v>
      </c>
      <c r="R3" s="6">
        <f>SUMIFS('city centre offline'!$C$2:$C$2047,'city centre offline'!$A$2:$A$2047,'City centre offline (analysis)'!$A3,'city centre offline'!$B$2:$B$2047,'City centre offline (analysis)'!R$1)</f>
        <v>0.82268619878970695</v>
      </c>
      <c r="S3" s="6">
        <f>SUMIFS('city centre offline'!$C$2:$C$2047,'city centre offline'!$A$2:$A$2047,'City centre offline (analysis)'!$A3,'city centre offline'!$B$2:$B$2047,'City centre offline (analysis)'!S$1)</f>
        <v>0.29067061699892</v>
      </c>
      <c r="T3" s="6">
        <f>SUMIFS('city centre offline'!$C$2:$C$2047,'city centre offline'!$A$2:$A$2047,'City centre offline (analysis)'!$A3,'city centre offline'!$B$2:$B$2047,'City centre offline (analysis)'!T$1)</f>
        <v>0.3432018620017</v>
      </c>
      <c r="U3" s="6">
        <f>SUMIFS('city centre offline'!$C$2:$C$2047,'city centre offline'!$A$2:$A$2047,'City centre offline (analysis)'!$A3,'city centre offline'!$B$2:$B$2047,'City centre offline (analysis)'!U$1)</f>
        <v>0.45337476845242702</v>
      </c>
      <c r="V3" s="6">
        <f>SUMIFS('city centre offline'!$C$2:$C$2047,'city centre offline'!$A$2:$A$2047,'City centre offline (analysis)'!$A3,'city centre offline'!$B$2:$B$2047,'City centre offline (analysis)'!V$1)</f>
        <v>0.82726134086650305</v>
      </c>
      <c r="W3" s="6">
        <f>SUMIFS('city centre offline'!$C$2:$C$2047,'city centre offline'!$A$2:$A$2047,'City centre offline (analysis)'!$A3,'city centre offline'!$B$2:$B$2047,'City centre offline (analysis)'!W$1)</f>
        <v>0.692735261912795</v>
      </c>
      <c r="X3" s="6">
        <f>SUMIFS('city centre offline'!$C$2:$C$2047,'city centre offline'!$A$2:$A$2047,'City centre offline (analysis)'!$A3,'city centre offline'!$B$2:$B$2047,'City centre offline (analysis)'!X$1)</f>
        <v>0.73812123757102199</v>
      </c>
      <c r="Y3" s="6">
        <f>SUMIFS('city centre offline'!$C$2:$C$2047,'city centre offline'!$A$2:$A$2047,'City centre offline (analysis)'!$A3,'city centre offline'!$B$2:$B$2047,'City centre offline (analysis)'!Y$1)</f>
        <v>0.71458260680277697</v>
      </c>
      <c r="Z3" s="6">
        <f>SUMIFS('city centre offline'!$C$2:$C$2047,'city centre offline'!$A$2:$A$2047,'City centre offline (analysis)'!$A3,'city centre offline'!$B$2:$B$2047,'City centre offline (analysis)'!Z$1)</f>
        <v>0.496098004367586</v>
      </c>
      <c r="AA3" s="6">
        <f>SUMIFS('city centre offline'!$C$2:$C$2047,'city centre offline'!$A$2:$A$2047,'City centre offline (analysis)'!$A3,'city centre offline'!$B$2:$B$2047,'City centre offline (analysis)'!AA$1)</f>
        <v>0.73871404320943901</v>
      </c>
      <c r="AB3" s="6">
        <f>SUMIFS('city centre offline'!$C$2:$C$2047,'city centre offline'!$A$2:$A$2047,'City centre offline (analysis)'!$A3,'city centre offline'!$B$2:$B$2047,'City centre offline (analysis)'!AB$1)</f>
        <v>0.41755414099051402</v>
      </c>
      <c r="AC3" s="6">
        <f>SUMIFS('city centre offline'!$C$2:$C$2047,'city centre offline'!$A$2:$A$2047,'City centre offline (analysis)'!$A3,'city centre offline'!$B$2:$B$2047,'City centre offline (analysis)'!AC$1)</f>
        <v>0.43014548146429998</v>
      </c>
      <c r="AD3" s="6">
        <f>SUMIFS('city centre offline'!$C$2:$C$2047,'city centre offline'!$A$2:$A$2047,'City centre offline (analysis)'!$A3,'city centre offline'!$B$2:$B$2047,'City centre offline (analysis)'!AD$1)</f>
        <v>0.51279117663518303</v>
      </c>
      <c r="AE3" s="6">
        <f>SUMIFS('city centre offline'!$C$2:$C$2047,'city centre offline'!$A$2:$A$2047,'City centre offline (analysis)'!$A3,'city centre offline'!$B$2:$B$2047,'City centre offline (analysis)'!AE$1)</f>
        <v>0.65408325706620296</v>
      </c>
      <c r="AF3" s="6">
        <f>SUMIFS('city centre offline'!$C$2:$C$2047,'city centre offline'!$A$2:$A$2047,'City centre offline (analysis)'!$A3,'city centre offline'!$B$2:$B$2047,'City centre offline (analysis)'!AF$1)</f>
        <v>0.87123877753455103</v>
      </c>
      <c r="AG3" s="6">
        <f>SUMIFS('city centre offline'!$C$2:$C$2047,'city centre offline'!$A$2:$A$2047,'City centre offline (analysis)'!$A3,'city centre offline'!$B$2:$B$2047,'City centre offline (analysis)'!AG$1)</f>
        <v>0.77893702827928402</v>
      </c>
      <c r="AH3" s="6">
        <f>SUMIFS('city centre offline'!$C$2:$C$2047,'city centre offline'!$A$2:$A$2047,'City centre offline (analysis)'!$A3,'city centre offline'!$B$2:$B$2047,'City centre offline (analysis)'!AH$1)</f>
        <v>0.84869490866015196</v>
      </c>
      <c r="AI3" s="6">
        <f>SUMIFS('city centre offline'!$C$2:$C$2047,'city centre offline'!$A$2:$A$2047,'City centre offline (analysis)'!$A3,'city centre offline'!$B$2:$B$2047,'City centre offline (analysis)'!AI$1)</f>
        <v>0.99785099416151701</v>
      </c>
      <c r="AJ3" s="6">
        <f>SUMIFS('city centre offline'!$C$2:$C$2047,'city centre offline'!$A$2:$A$2047,'City centre offline (analysis)'!$A3,'city centre offline'!$B$2:$B$2047,'City centre offline (analysis)'!AJ$1)</f>
        <v>0.92773581933138005</v>
      </c>
      <c r="AM3" t="s">
        <v>14</v>
      </c>
      <c r="AN3" s="6">
        <v>1.16913153325644</v>
      </c>
      <c r="AQ3" t="s">
        <v>68</v>
      </c>
      <c r="AR3" s="6">
        <v>1.17904709898294</v>
      </c>
      <c r="AS3" s="6">
        <f>VLOOKUP(AQ3,'Overall city offline (analysis)'!$AN$2:$AO$63,2,FALSE)</f>
        <v>1.0609959118381</v>
      </c>
      <c r="AT3" s="19">
        <f>(AS3-AR3)*100</f>
        <v>-11.805118714483998</v>
      </c>
      <c r="AU3" s="19">
        <f>VLOOKUP(AQ3,'CC share tops bottoms'!$A$2:$F$63,6,FALSE)</f>
        <v>3.1298550227438215</v>
      </c>
    </row>
    <row r="4" spans="1:47" x14ac:dyDescent="0.3">
      <c r="A4" t="s">
        <v>9</v>
      </c>
      <c r="B4" t="s">
        <v>165</v>
      </c>
      <c r="C4" t="s">
        <v>136</v>
      </c>
      <c r="D4" s="6">
        <f>SUMIFS('city centre offline'!$C$2:$C$2047,'city centre offline'!$A$2:$A$2047,'City centre offline (analysis)'!$A4,'city centre offline'!$B$2:$B$2047,'City centre offline (analysis)'!D$1)</f>
        <v>0.86834139427664003</v>
      </c>
      <c r="E4" s="6">
        <f>SUMIFS('city centre offline'!$C$2:$C$2047,'city centre offline'!$A$2:$A$2047,'City centre offline (analysis)'!$A4,'city centre offline'!$B$2:$B$2047,'City centre offline (analysis)'!E$1)</f>
        <v>0.85015933614406303</v>
      </c>
      <c r="F4" s="6">
        <f>SUMIFS('city centre offline'!$C$2:$C$2047,'city centre offline'!$A$2:$A$2047,'City centre offline (analysis)'!$A4,'city centre offline'!$B$2:$B$2047,'City centre offline (analysis)'!F$1)</f>
        <v>1.00528677127974</v>
      </c>
      <c r="G4" s="6">
        <f>SUMIFS('city centre offline'!$C$2:$C$2047,'city centre offline'!$A$2:$A$2047,'City centre offline (analysis)'!$A4,'city centre offline'!$B$2:$B$2047,'City centre offline (analysis)'!G$1)</f>
        <v>0.99225379224001098</v>
      </c>
      <c r="H4" s="6">
        <f>SUMIFS('city centre offline'!$C$2:$C$2047,'city centre offline'!$A$2:$A$2047,'City centre offline (analysis)'!$A4,'city centre offline'!$B$2:$B$2047,'City centre offline (analysis)'!H$1)</f>
        <v>1.01855755851715</v>
      </c>
      <c r="I4" s="6">
        <f>SUMIFS('city centre offline'!$C$2:$C$2047,'city centre offline'!$A$2:$A$2047,'City centre offline (analysis)'!$A4,'city centre offline'!$B$2:$B$2047,'City centre offline (analysis)'!I$1)</f>
        <v>0.98378408139125595</v>
      </c>
      <c r="J4" s="6">
        <f>SUMIFS('city centre offline'!$C$2:$C$2047,'city centre offline'!$A$2:$A$2047,'City centre offline (analysis)'!$A4,'city centre offline'!$B$2:$B$2047,'City centre offline (analysis)'!J$1)</f>
        <v>1.01661352966237</v>
      </c>
      <c r="K4" s="6">
        <f>SUMIFS('city centre offline'!$C$2:$C$2047,'city centre offline'!$A$2:$A$2047,'City centre offline (analysis)'!$A4,'city centre offline'!$B$2:$B$2047,'City centre offline (analysis)'!K$1)</f>
        <v>0.997652109209197</v>
      </c>
      <c r="L4" s="6">
        <f>SUMIFS('city centre offline'!$C$2:$C$2047,'city centre offline'!$A$2:$A$2047,'City centre offline (analysis)'!$A4,'city centre offline'!$B$2:$B$2047,'City centre offline (analysis)'!L$1)</f>
        <v>0.92736793182414601</v>
      </c>
      <c r="M4" s="6">
        <f>SUMIFS('city centre offline'!$C$2:$C$2047,'city centre offline'!$A$2:$A$2047,'City centre offline (analysis)'!$A4,'city centre offline'!$B$2:$B$2047,'City centre offline (analysis)'!M$1)</f>
        <v>0.99400368490181701</v>
      </c>
      <c r="N4" s="6">
        <f>SUMIFS('city centre offline'!$C$2:$C$2047,'city centre offline'!$A$2:$A$2047,'City centre offline (analysis)'!$A4,'city centre offline'!$B$2:$B$2047,'City centre offline (analysis)'!N$1)</f>
        <v>1.0681363857126001</v>
      </c>
      <c r="O4" s="6">
        <f>SUMIFS('city centre offline'!$C$2:$C$2047,'city centre offline'!$A$2:$A$2047,'City centre offline (analysis)'!$A4,'city centre offline'!$B$2:$B$2047,'City centre offline (analysis)'!O$1)</f>
        <v>1.27784342484101</v>
      </c>
      <c r="P4" s="6">
        <f>SUMIFS('city centre offline'!$C$2:$C$2047,'city centre offline'!$A$2:$A$2047,'City centre offline (analysis)'!$A4,'city centre offline'!$B$2:$B$2047,'City centre offline (analysis)'!P$1)</f>
        <v>0.90821070945738702</v>
      </c>
      <c r="Q4" s="6">
        <f>SUMIFS('city centre offline'!$C$2:$C$2047,'city centre offline'!$A$2:$A$2047,'City centre offline (analysis)'!$A4,'city centre offline'!$B$2:$B$2047,'City centre offline (analysis)'!Q$1)</f>
        <v>0.92245698875697502</v>
      </c>
      <c r="R4" s="6">
        <f>SUMIFS('city centre offline'!$C$2:$C$2047,'city centre offline'!$A$2:$A$2047,'City centre offline (analysis)'!$A4,'city centre offline'!$B$2:$B$2047,'City centre offline (analysis)'!R$1)</f>
        <v>0.78259819552574905</v>
      </c>
      <c r="S4" s="6">
        <f>SUMIFS('city centre offline'!$C$2:$C$2047,'city centre offline'!$A$2:$A$2047,'City centre offline (analysis)'!$A4,'city centre offline'!$B$2:$B$2047,'City centre offline (analysis)'!S$1)</f>
        <v>0.35078918896466699</v>
      </c>
      <c r="T4" s="6">
        <f>SUMIFS('city centre offline'!$C$2:$C$2047,'city centre offline'!$A$2:$A$2047,'City centre offline (analysis)'!$A4,'city centre offline'!$B$2:$B$2047,'City centre offline (analysis)'!T$1)</f>
        <v>0.43496243718068101</v>
      </c>
      <c r="U4" s="6">
        <f>SUMIFS('city centre offline'!$C$2:$C$2047,'city centre offline'!$A$2:$A$2047,'City centre offline (analysis)'!$A4,'city centre offline'!$B$2:$B$2047,'City centre offline (analysis)'!U$1)</f>
        <v>0.65271396767113599</v>
      </c>
      <c r="V4" s="6">
        <f>SUMIFS('city centre offline'!$C$2:$C$2047,'city centre offline'!$A$2:$A$2047,'City centre offline (analysis)'!$A4,'city centre offline'!$B$2:$B$2047,'City centre offline (analysis)'!V$1)</f>
        <v>0.89412970862723395</v>
      </c>
      <c r="W4" s="6">
        <f>SUMIFS('city centre offline'!$C$2:$C$2047,'city centre offline'!$A$2:$A$2047,'City centre offline (analysis)'!$A4,'city centre offline'!$B$2:$B$2047,'City centre offline (analysis)'!W$1)</f>
        <v>0.98421782440576699</v>
      </c>
      <c r="X4" s="6">
        <f>SUMIFS('city centre offline'!$C$2:$C$2047,'city centre offline'!$A$2:$A$2047,'City centre offline (analysis)'!$A4,'city centre offline'!$B$2:$B$2047,'City centre offline (analysis)'!X$1)</f>
        <v>0.92672208409859202</v>
      </c>
      <c r="Y4" s="6">
        <f>SUMIFS('city centre offline'!$C$2:$C$2047,'city centre offline'!$A$2:$A$2047,'City centre offline (analysis)'!$A4,'city centre offline'!$B$2:$B$2047,'City centre offline (analysis)'!Y$1)</f>
        <v>0.93309235790376499</v>
      </c>
      <c r="Z4" s="6">
        <f>SUMIFS('city centre offline'!$C$2:$C$2047,'city centre offline'!$A$2:$A$2047,'City centre offline (analysis)'!$A4,'city centre offline'!$B$2:$B$2047,'City centre offline (analysis)'!Z$1)</f>
        <v>0.66945023347577404</v>
      </c>
      <c r="AA4" s="6">
        <f>SUMIFS('city centre offline'!$C$2:$C$2047,'city centre offline'!$A$2:$A$2047,'City centre offline (analysis)'!$A4,'city centre offline'!$B$2:$B$2047,'City centre offline (analysis)'!AA$1)</f>
        <v>1.1606224923733599</v>
      </c>
      <c r="AB4" s="6">
        <f>SUMIFS('city centre offline'!$C$2:$C$2047,'city centre offline'!$A$2:$A$2047,'City centre offline (analysis)'!$A4,'city centre offline'!$B$2:$B$2047,'City centre offline (analysis)'!AB$1)</f>
        <v>0.49427761398511699</v>
      </c>
      <c r="AC4" s="6">
        <f>SUMIFS('city centre offline'!$C$2:$C$2047,'city centre offline'!$A$2:$A$2047,'City centre offline (analysis)'!$A4,'city centre offline'!$B$2:$B$2047,'City centre offline (analysis)'!AC$1)</f>
        <v>0.49525975120929899</v>
      </c>
      <c r="AD4" s="6">
        <f>SUMIFS('city centre offline'!$C$2:$C$2047,'city centre offline'!$A$2:$A$2047,'City centre offline (analysis)'!$A4,'city centre offline'!$B$2:$B$2047,'City centre offline (analysis)'!AD$1)</f>
        <v>0.59363495106420705</v>
      </c>
      <c r="AE4" s="6">
        <f>SUMIFS('city centre offline'!$C$2:$C$2047,'city centre offline'!$A$2:$A$2047,'City centre offline (analysis)'!$A4,'city centre offline'!$B$2:$B$2047,'City centre offline (analysis)'!AE$1)</f>
        <v>0.88389358081381497</v>
      </c>
      <c r="AF4" s="6">
        <f>SUMIFS('city centre offline'!$C$2:$C$2047,'city centre offline'!$A$2:$A$2047,'City centre offline (analysis)'!$A4,'city centre offline'!$B$2:$B$2047,'City centre offline (analysis)'!AF$1)</f>
        <v>1.0147131285112201</v>
      </c>
      <c r="AG4" s="6">
        <f>SUMIFS('city centre offline'!$C$2:$C$2047,'city centre offline'!$A$2:$A$2047,'City centre offline (analysis)'!$A4,'city centre offline'!$B$2:$B$2047,'City centre offline (analysis)'!AG$1)</f>
        <v>1.02723234792566</v>
      </c>
      <c r="AH4" s="6">
        <f>SUMIFS('city centre offline'!$C$2:$C$2047,'city centre offline'!$A$2:$A$2047,'City centre offline (analysis)'!$A4,'city centre offline'!$B$2:$B$2047,'City centre offline (analysis)'!AH$1)</f>
        <v>1.06577446476975</v>
      </c>
      <c r="AI4" s="6">
        <f>SUMIFS('city centre offline'!$C$2:$C$2047,'city centre offline'!$A$2:$A$2047,'City centre offline (analysis)'!$A4,'city centre offline'!$B$2:$B$2047,'City centre offline (analysis)'!AI$1)</f>
        <v>1.07522940505807</v>
      </c>
      <c r="AJ4" s="6">
        <f>SUMIFS('city centre offline'!$C$2:$C$2047,'city centre offline'!$A$2:$A$2047,'City centre offline (analysis)'!$A4,'city centre offline'!$B$2:$B$2047,'City centre offline (analysis)'!AJ$1)</f>
        <v>1.1123314709941901</v>
      </c>
      <c r="AM4" t="s">
        <v>9</v>
      </c>
      <c r="AN4" s="6">
        <v>1.1123314709941901</v>
      </c>
      <c r="AQ4" t="s">
        <v>14</v>
      </c>
      <c r="AR4" s="6">
        <v>1.16913153325644</v>
      </c>
      <c r="AS4" s="6">
        <f>VLOOKUP(AQ4,'Overall city offline (analysis)'!$AN$2:$AO$63,2,FALSE)</f>
        <v>1.21088210638352</v>
      </c>
      <c r="AT4" s="19">
        <f t="shared" ref="AT4:AT64" si="0">(AS4-AR4)*100</f>
        <v>4.1750573127079971</v>
      </c>
      <c r="AU4" s="19">
        <f>VLOOKUP(AQ4,'CC share tops bottoms'!$A$2:$F$63,6,FALSE)</f>
        <v>-1.0695693765878063</v>
      </c>
    </row>
    <row r="5" spans="1:47" x14ac:dyDescent="0.3">
      <c r="A5" t="s">
        <v>10</v>
      </c>
      <c r="B5" t="s">
        <v>165</v>
      </c>
      <c r="C5" t="s">
        <v>136</v>
      </c>
      <c r="D5" s="6">
        <f>SUMIFS('city centre offline'!$C$2:$C$2047,'city centre offline'!$A$2:$A$2047,'City centre offline (analysis)'!$A5,'city centre offline'!$B$2:$B$2047,'City centre offline (analysis)'!D$1)</f>
        <v>0.90595783939321395</v>
      </c>
      <c r="E5" s="6">
        <f>SUMIFS('city centre offline'!$C$2:$C$2047,'city centre offline'!$A$2:$A$2047,'City centre offline (analysis)'!$A5,'city centre offline'!$B$2:$B$2047,'City centre offline (analysis)'!E$1)</f>
        <v>0.83385870141386498</v>
      </c>
      <c r="F5" s="6">
        <f>SUMIFS('city centre offline'!$C$2:$C$2047,'city centre offline'!$A$2:$A$2047,'City centre offline (analysis)'!$A5,'city centre offline'!$B$2:$B$2047,'City centre offline (analysis)'!F$1)</f>
        <v>1.0453021670221001</v>
      </c>
      <c r="G5" s="6">
        <f>SUMIFS('city centre offline'!$C$2:$C$2047,'city centre offline'!$A$2:$A$2047,'City centre offline (analysis)'!$A5,'city centre offline'!$B$2:$B$2047,'City centre offline (analysis)'!G$1)</f>
        <v>0.94717512584026997</v>
      </c>
      <c r="H5" s="6">
        <f>SUMIFS('city centre offline'!$C$2:$C$2047,'city centre offline'!$A$2:$A$2047,'City centre offline (analysis)'!$A5,'city centre offline'!$B$2:$B$2047,'City centre offline (analysis)'!H$1)</f>
        <v>1.0082156839768801</v>
      </c>
      <c r="I5" s="6">
        <f>SUMIFS('city centre offline'!$C$2:$C$2047,'city centre offline'!$A$2:$A$2047,'City centre offline (analysis)'!$A5,'city centre offline'!$B$2:$B$2047,'City centre offline (analysis)'!I$1)</f>
        <v>0.97489759517984897</v>
      </c>
      <c r="J5" s="6">
        <f>SUMIFS('city centre offline'!$C$2:$C$2047,'city centre offline'!$A$2:$A$2047,'City centre offline (analysis)'!$A5,'city centre offline'!$B$2:$B$2047,'City centre offline (analysis)'!J$1)</f>
        <v>0.99157336637011995</v>
      </c>
      <c r="K5" s="6">
        <f>SUMIFS('city centre offline'!$C$2:$C$2047,'city centre offline'!$A$2:$A$2047,'City centre offline (analysis)'!$A5,'city centre offline'!$B$2:$B$2047,'City centre offline (analysis)'!K$1)</f>
        <v>0.96137444264908301</v>
      </c>
      <c r="L5" s="6">
        <f>SUMIFS('city centre offline'!$C$2:$C$2047,'city centre offline'!$A$2:$A$2047,'City centre offline (analysis)'!$A5,'city centre offline'!$B$2:$B$2047,'City centre offline (analysis)'!L$1)</f>
        <v>0.88860335534716595</v>
      </c>
      <c r="M5" s="6">
        <f>SUMIFS('city centre offline'!$C$2:$C$2047,'city centre offline'!$A$2:$A$2047,'City centre offline (analysis)'!$A5,'city centre offline'!$B$2:$B$2047,'City centre offline (analysis)'!M$1)</f>
        <v>0.96562519024078197</v>
      </c>
      <c r="N5" s="6">
        <f>SUMIFS('city centre offline'!$C$2:$C$2047,'city centre offline'!$A$2:$A$2047,'City centre offline (analysis)'!$A5,'city centre offline'!$B$2:$B$2047,'City centre offline (analysis)'!N$1)</f>
        <v>1.06548833097482</v>
      </c>
      <c r="O5" s="6">
        <f>SUMIFS('city centre offline'!$C$2:$C$2047,'city centre offline'!$A$2:$A$2047,'City centre offline (analysis)'!$A5,'city centre offline'!$B$2:$B$2047,'City centre offline (analysis)'!O$1)</f>
        <v>1.4119282015918599</v>
      </c>
      <c r="P5" s="6">
        <f>SUMIFS('city centre offline'!$C$2:$C$2047,'city centre offline'!$A$2:$A$2047,'City centre offline (analysis)'!$A5,'city centre offline'!$B$2:$B$2047,'City centre offline (analysis)'!P$1)</f>
        <v>0.81947153902279202</v>
      </c>
      <c r="Q5" s="6">
        <f>SUMIFS('city centre offline'!$C$2:$C$2047,'city centre offline'!$A$2:$A$2047,'City centre offline (analysis)'!$A5,'city centre offline'!$B$2:$B$2047,'City centre offline (analysis)'!Q$1)</f>
        <v>0.84272196160489798</v>
      </c>
      <c r="R5" s="6">
        <f>SUMIFS('city centre offline'!$C$2:$C$2047,'city centre offline'!$A$2:$A$2047,'City centre offline (analysis)'!$A5,'city centre offline'!$B$2:$B$2047,'City centre offline (analysis)'!R$1)</f>
        <v>0.72029507895073397</v>
      </c>
      <c r="S5" s="6">
        <f>SUMIFS('city centre offline'!$C$2:$C$2047,'city centre offline'!$A$2:$A$2047,'City centre offline (analysis)'!$A5,'city centre offline'!$B$2:$B$2047,'City centre offline (analysis)'!S$1)</f>
        <v>0.36873429648656297</v>
      </c>
      <c r="T5" s="6">
        <f>SUMIFS('city centre offline'!$C$2:$C$2047,'city centre offline'!$A$2:$A$2047,'City centre offline (analysis)'!$A5,'city centre offline'!$B$2:$B$2047,'City centre offline (analysis)'!T$1)</f>
        <v>0.46087388838797999</v>
      </c>
      <c r="U5" s="6">
        <f>SUMIFS('city centre offline'!$C$2:$C$2047,'city centre offline'!$A$2:$A$2047,'City centre offline (analysis)'!$A5,'city centre offline'!$B$2:$B$2047,'City centre offline (analysis)'!U$1)</f>
        <v>0.61772357726489802</v>
      </c>
      <c r="V5" s="6">
        <f>SUMIFS('city centre offline'!$C$2:$C$2047,'city centre offline'!$A$2:$A$2047,'City centre offline (analysis)'!$A5,'city centre offline'!$B$2:$B$2047,'City centre offline (analysis)'!V$1)</f>
        <v>0.83348661606673702</v>
      </c>
      <c r="W5" s="6">
        <f>SUMIFS('city centre offline'!$C$2:$C$2047,'city centre offline'!$A$2:$A$2047,'City centre offline (analysis)'!$A5,'city centre offline'!$B$2:$B$2047,'City centre offline (analysis)'!W$1)</f>
        <v>0.88322564628729505</v>
      </c>
      <c r="X5" s="6">
        <f>SUMIFS('city centre offline'!$C$2:$C$2047,'city centre offline'!$A$2:$A$2047,'City centre offline (analysis)'!$A5,'city centre offline'!$B$2:$B$2047,'City centre offline (analysis)'!X$1)</f>
        <v>0.86763436493740498</v>
      </c>
      <c r="Y5" s="6">
        <f>SUMIFS('city centre offline'!$C$2:$C$2047,'city centre offline'!$A$2:$A$2047,'City centre offline (analysis)'!$A5,'city centre offline'!$B$2:$B$2047,'City centre offline (analysis)'!Y$1)</f>
        <v>0.92629995669862597</v>
      </c>
      <c r="Z5" s="6">
        <f>SUMIFS('city centre offline'!$C$2:$C$2047,'city centre offline'!$A$2:$A$2047,'City centre offline (analysis)'!$A5,'city centre offline'!$B$2:$B$2047,'City centre offline (analysis)'!Z$1)</f>
        <v>0.67928414328083697</v>
      </c>
      <c r="AA5" s="6">
        <f>SUMIFS('city centre offline'!$C$2:$C$2047,'city centre offline'!$A$2:$A$2047,'City centre offline (analysis)'!$A5,'city centre offline'!$B$2:$B$2047,'City centre offline (analysis)'!AA$1)</f>
        <v>1.0015977767794899</v>
      </c>
      <c r="AB5" s="6">
        <f>SUMIFS('city centre offline'!$C$2:$C$2047,'city centre offline'!$A$2:$A$2047,'City centre offline (analysis)'!$A5,'city centre offline'!$B$2:$B$2047,'City centre offline (analysis)'!AB$1)</f>
        <v>0.43510965095526</v>
      </c>
      <c r="AC5" s="6">
        <f>SUMIFS('city centre offline'!$C$2:$C$2047,'city centre offline'!$A$2:$A$2047,'City centre offline (analysis)'!$A5,'city centre offline'!$B$2:$B$2047,'City centre offline (analysis)'!AC$1)</f>
        <v>0.461093969277585</v>
      </c>
      <c r="AD5" s="6">
        <f>SUMIFS('city centre offline'!$C$2:$C$2047,'city centre offline'!$A$2:$A$2047,'City centre offline (analysis)'!$A5,'city centre offline'!$B$2:$B$2047,'City centre offline (analysis)'!AD$1)</f>
        <v>0.59437997756069505</v>
      </c>
      <c r="AE5" s="6">
        <f>SUMIFS('city centre offline'!$C$2:$C$2047,'city centre offline'!$A$2:$A$2047,'City centre offline (analysis)'!$A5,'city centre offline'!$B$2:$B$2047,'City centre offline (analysis)'!AE$1)</f>
        <v>0.85666798899614505</v>
      </c>
      <c r="AF5" s="6">
        <f>SUMIFS('city centre offline'!$C$2:$C$2047,'city centre offline'!$A$2:$A$2047,'City centre offline (analysis)'!$A5,'city centre offline'!$B$2:$B$2047,'City centre offline (analysis)'!AF$1)</f>
        <v>0.920512192684389</v>
      </c>
      <c r="AG5" s="6">
        <f>SUMIFS('city centre offline'!$C$2:$C$2047,'city centre offline'!$A$2:$A$2047,'City centre offline (analysis)'!$A5,'city centre offline'!$B$2:$B$2047,'City centre offline (analysis)'!AG$1)</f>
        <v>0.861865204140286</v>
      </c>
      <c r="AH5" s="6">
        <f>SUMIFS('city centre offline'!$C$2:$C$2047,'city centre offline'!$A$2:$A$2047,'City centre offline (analysis)'!$A5,'city centre offline'!$B$2:$B$2047,'City centre offline (analysis)'!AH$1)</f>
        <v>0.862156057073034</v>
      </c>
      <c r="AI5" s="6">
        <f>SUMIFS('city centre offline'!$C$2:$C$2047,'city centre offline'!$A$2:$A$2047,'City centre offline (analysis)'!$A5,'city centre offline'!$B$2:$B$2047,'City centre offline (analysis)'!AI$1)</f>
        <v>0.86612223915726605</v>
      </c>
      <c r="AJ5" s="6">
        <f>SUMIFS('city centre offline'!$C$2:$C$2047,'city centre offline'!$A$2:$A$2047,'City centre offline (analysis)'!$A5,'city centre offline'!$B$2:$B$2047,'City centre offline (analysis)'!AJ$1)</f>
        <v>0.82728398000615799</v>
      </c>
      <c r="AM5" t="s">
        <v>37</v>
      </c>
      <c r="AN5" s="6">
        <v>1.0789510438913501</v>
      </c>
      <c r="AQ5" t="s">
        <v>9</v>
      </c>
      <c r="AR5" s="6">
        <v>1.1123314709941901</v>
      </c>
      <c r="AS5" s="6">
        <f>VLOOKUP(AQ5,'Overall city offline (analysis)'!$AN$2:$AO$63,2,FALSE)</f>
        <v>1.18953457118374</v>
      </c>
      <c r="AT5" s="19">
        <f t="shared" si="0"/>
        <v>7.72031001895499</v>
      </c>
      <c r="AU5" s="19">
        <f>VLOOKUP(AQ5,'CC share tops bottoms'!$A$2:$F$63,6,FALSE)</f>
        <v>-0.3585639152532738</v>
      </c>
    </row>
    <row r="6" spans="1:47" x14ac:dyDescent="0.3">
      <c r="A6" t="s">
        <v>11</v>
      </c>
      <c r="B6" t="s">
        <v>166</v>
      </c>
      <c r="C6" t="s">
        <v>136</v>
      </c>
      <c r="D6" s="6">
        <f>SUMIFS('city centre offline'!$C$2:$C$2047,'city centre offline'!$A$2:$A$2047,'City centre offline (analysis)'!$A6,'city centre offline'!$B$2:$B$2047,'City centre offline (analysis)'!D$1)</f>
        <v>0.75915410016791696</v>
      </c>
      <c r="E6" s="6">
        <f>SUMIFS('city centre offline'!$C$2:$C$2047,'city centre offline'!$A$2:$A$2047,'City centre offline (analysis)'!$A6,'city centre offline'!$B$2:$B$2047,'City centre offline (analysis)'!E$1)</f>
        <v>0.82217104866383395</v>
      </c>
      <c r="F6" s="6">
        <f>SUMIFS('city centre offline'!$C$2:$C$2047,'city centre offline'!$A$2:$A$2047,'City centre offline (analysis)'!$A6,'city centre offline'!$B$2:$B$2047,'City centre offline (analysis)'!F$1)</f>
        <v>0.96937763767988905</v>
      </c>
      <c r="G6" s="6">
        <f>SUMIFS('city centre offline'!$C$2:$C$2047,'city centre offline'!$A$2:$A$2047,'City centre offline (analysis)'!$A6,'city centre offline'!$B$2:$B$2047,'City centre offline (analysis)'!G$1)</f>
        <v>0.93296659293606399</v>
      </c>
      <c r="H6" s="6">
        <f>SUMIFS('city centre offline'!$C$2:$C$2047,'city centre offline'!$A$2:$A$2047,'City centre offline (analysis)'!$A6,'city centre offline'!$B$2:$B$2047,'City centre offline (analysis)'!H$1)</f>
        <v>0.97994427128165396</v>
      </c>
      <c r="I6" s="6">
        <f>SUMIFS('city centre offline'!$C$2:$C$2047,'city centre offline'!$A$2:$A$2047,'City centre offline (analysis)'!$A6,'city centre offline'!$B$2:$B$2047,'City centre offline (analysis)'!I$1)</f>
        <v>0.95678972478763802</v>
      </c>
      <c r="J6" s="6">
        <f>SUMIFS('city centre offline'!$C$2:$C$2047,'city centre offline'!$A$2:$A$2047,'City centre offline (analysis)'!$A6,'city centre offline'!$B$2:$B$2047,'City centre offline (analysis)'!J$1)</f>
        <v>1.03826757762592</v>
      </c>
      <c r="K6" s="6">
        <f>SUMIFS('city centre offline'!$C$2:$C$2047,'city centre offline'!$A$2:$A$2047,'City centre offline (analysis)'!$A6,'city centre offline'!$B$2:$B$2047,'City centre offline (analysis)'!K$1)</f>
        <v>1.04199915888831</v>
      </c>
      <c r="L6" s="6">
        <f>SUMIFS('city centre offline'!$C$2:$C$2047,'city centre offline'!$A$2:$A$2047,'City centre offline (analysis)'!$A6,'city centre offline'!$B$2:$B$2047,'City centre offline (analysis)'!L$1)</f>
        <v>0.92340094429529296</v>
      </c>
      <c r="M6" s="6">
        <f>SUMIFS('city centre offline'!$C$2:$C$2047,'city centre offline'!$A$2:$A$2047,'City centre offline (analysis)'!$A6,'city centre offline'!$B$2:$B$2047,'City centre offline (analysis)'!M$1)</f>
        <v>0.97798289866572896</v>
      </c>
      <c r="N6" s="6">
        <f>SUMIFS('city centre offline'!$C$2:$C$2047,'city centre offline'!$A$2:$A$2047,'City centre offline (analysis)'!$A6,'city centre offline'!$B$2:$B$2047,'City centre offline (analysis)'!N$1)</f>
        <v>1.0722154382272799</v>
      </c>
      <c r="O6" s="6">
        <f>SUMIFS('city centre offline'!$C$2:$C$2047,'city centre offline'!$A$2:$A$2047,'City centre offline (analysis)'!$A6,'city centre offline'!$B$2:$B$2047,'City centre offline (analysis)'!O$1)</f>
        <v>1.5257306067804799</v>
      </c>
      <c r="P6" s="6">
        <f>SUMIFS('city centre offline'!$C$2:$C$2047,'city centre offline'!$A$2:$A$2047,'City centre offline (analysis)'!$A6,'city centre offline'!$B$2:$B$2047,'City centre offline (analysis)'!P$1)</f>
        <v>0.79843029612314997</v>
      </c>
      <c r="Q6" s="6">
        <f>SUMIFS('city centre offline'!$C$2:$C$2047,'city centre offline'!$A$2:$A$2047,'City centre offline (analysis)'!$A6,'city centre offline'!$B$2:$B$2047,'City centre offline (analysis)'!Q$1)</f>
        <v>0.830669992095739</v>
      </c>
      <c r="R6" s="6">
        <f>SUMIFS('city centre offline'!$C$2:$C$2047,'city centre offline'!$A$2:$A$2047,'City centre offline (analysis)'!$A6,'city centre offline'!$B$2:$B$2047,'City centre offline (analysis)'!R$1)</f>
        <v>0.74408783410367696</v>
      </c>
      <c r="S6" s="6">
        <f>SUMIFS('city centre offline'!$C$2:$C$2047,'city centre offline'!$A$2:$A$2047,'City centre offline (analysis)'!$A6,'city centre offline'!$B$2:$B$2047,'City centre offline (analysis)'!S$1)</f>
        <v>0.385471323364944</v>
      </c>
      <c r="T6" s="6">
        <f>SUMIFS('city centre offline'!$C$2:$C$2047,'city centre offline'!$A$2:$A$2047,'City centre offline (analysis)'!$A6,'city centre offline'!$B$2:$B$2047,'City centre offline (analysis)'!T$1)</f>
        <v>0.44681061627858698</v>
      </c>
      <c r="U6" s="6">
        <f>SUMIFS('city centre offline'!$C$2:$C$2047,'city centre offline'!$A$2:$A$2047,'City centre offline (analysis)'!$A6,'city centre offline'!$B$2:$B$2047,'City centre offline (analysis)'!U$1)</f>
        <v>0.722710543381751</v>
      </c>
      <c r="V6" s="6">
        <f>SUMIFS('city centre offline'!$C$2:$C$2047,'city centre offline'!$A$2:$A$2047,'City centre offline (analysis)'!$A6,'city centre offline'!$B$2:$B$2047,'City centre offline (analysis)'!V$1)</f>
        <v>0.94883249402514902</v>
      </c>
      <c r="W6" s="6">
        <f>SUMIFS('city centre offline'!$C$2:$C$2047,'city centre offline'!$A$2:$A$2047,'City centre offline (analysis)'!$A6,'city centre offline'!$B$2:$B$2047,'City centre offline (analysis)'!W$1)</f>
        <v>0.99295413234775498</v>
      </c>
      <c r="X6" s="6">
        <f>SUMIFS('city centre offline'!$C$2:$C$2047,'city centre offline'!$A$2:$A$2047,'City centre offline (analysis)'!$A6,'city centre offline'!$B$2:$B$2047,'City centre offline (analysis)'!X$1)</f>
        <v>0.95801285908677503</v>
      </c>
      <c r="Y6" s="6">
        <f>SUMIFS('city centre offline'!$C$2:$C$2047,'city centre offline'!$A$2:$A$2047,'City centre offline (analysis)'!$A6,'city centre offline'!$B$2:$B$2047,'City centre offline (analysis)'!Y$1)</f>
        <v>1.0141514587782099</v>
      </c>
      <c r="Z6" s="6">
        <f>SUMIFS('city centre offline'!$C$2:$C$2047,'city centre offline'!$A$2:$A$2047,'City centre offline (analysis)'!$A6,'city centre offline'!$B$2:$B$2047,'City centre offline (analysis)'!Z$1)</f>
        <v>0.64667133722958403</v>
      </c>
      <c r="AA6" s="6">
        <f>SUMIFS('city centre offline'!$C$2:$C$2047,'city centre offline'!$A$2:$A$2047,'City centre offline (analysis)'!$A6,'city centre offline'!$B$2:$B$2047,'City centre offline (analysis)'!AA$1)</f>
        <v>1.5317425621741501</v>
      </c>
      <c r="AB6" s="6">
        <f>SUMIFS('city centre offline'!$C$2:$C$2047,'city centre offline'!$A$2:$A$2047,'City centre offline (analysis)'!$A6,'city centre offline'!$B$2:$B$2047,'City centre offline (analysis)'!AB$1)</f>
        <v>0.441857317470225</v>
      </c>
      <c r="AC6" s="6">
        <f>SUMIFS('city centre offline'!$C$2:$C$2047,'city centre offline'!$A$2:$A$2047,'City centre offline (analysis)'!$A6,'city centre offline'!$B$2:$B$2047,'City centre offline (analysis)'!AC$1)</f>
        <v>0.42148572607756701</v>
      </c>
      <c r="AD6" s="6">
        <f>SUMIFS('city centre offline'!$C$2:$C$2047,'city centre offline'!$A$2:$A$2047,'City centre offline (analysis)'!$A6,'city centre offline'!$B$2:$B$2047,'City centre offline (analysis)'!AD$1)</f>
        <v>0.51934367590823705</v>
      </c>
      <c r="AE6" s="6">
        <f>SUMIFS('city centre offline'!$C$2:$C$2047,'city centre offline'!$A$2:$A$2047,'City centre offline (analysis)'!$A6,'city centre offline'!$B$2:$B$2047,'City centre offline (analysis)'!AE$1)</f>
        <v>0.82656236057652799</v>
      </c>
      <c r="AF6" s="6">
        <f>SUMIFS('city centre offline'!$C$2:$C$2047,'city centre offline'!$A$2:$A$2047,'City centre offline (analysis)'!$A6,'city centre offline'!$B$2:$B$2047,'City centre offline (analysis)'!AF$1)</f>
        <v>0.94295004941170901</v>
      </c>
      <c r="AG6" s="6">
        <f>SUMIFS('city centre offline'!$C$2:$C$2047,'city centre offline'!$A$2:$A$2047,'City centre offline (analysis)'!$A6,'city centre offline'!$B$2:$B$2047,'City centre offline (analysis)'!AG$1)</f>
        <v>0.87971604456099095</v>
      </c>
      <c r="AH6" s="6">
        <f>SUMIFS('city centre offline'!$C$2:$C$2047,'city centre offline'!$A$2:$A$2047,'City centre offline (analysis)'!$A6,'city centre offline'!$B$2:$B$2047,'City centre offline (analysis)'!AH$1)</f>
        <v>0.92779795986079405</v>
      </c>
      <c r="AI6" s="6">
        <f>SUMIFS('city centre offline'!$C$2:$C$2047,'city centre offline'!$A$2:$A$2047,'City centre offline (analysis)'!$A6,'city centre offline'!$B$2:$B$2047,'City centre offline (analysis)'!AI$1)</f>
        <v>0.90378933105239301</v>
      </c>
      <c r="AJ6" s="6">
        <f>SUMIFS('city centre offline'!$C$2:$C$2047,'city centre offline'!$A$2:$A$2047,'City centre offline (analysis)'!$A6,'city centre offline'!$B$2:$B$2047,'City centre offline (analysis)'!AJ$1)</f>
        <v>0.89516399125452895</v>
      </c>
      <c r="AM6" t="s">
        <v>15</v>
      </c>
      <c r="AN6" s="6">
        <v>1.0734231329333599</v>
      </c>
      <c r="AQ6" t="s">
        <v>37</v>
      </c>
      <c r="AR6" s="6">
        <v>1.0789510438913501</v>
      </c>
      <c r="AS6" s="6">
        <f>VLOOKUP(AQ6,'Overall city offline (analysis)'!$AN$2:$AO$63,2,FALSE)</f>
        <v>1.1363228935629199</v>
      </c>
      <c r="AT6" s="19">
        <f t="shared" si="0"/>
        <v>5.737184967156983</v>
      </c>
      <c r="AU6" s="19">
        <f>VLOOKUP(AQ6,'CC share tops bottoms'!$A$2:$F$63,6,FALSE)</f>
        <v>-0.75898759672397009</v>
      </c>
    </row>
    <row r="7" spans="1:47" x14ac:dyDescent="0.3">
      <c r="A7" t="s">
        <v>12</v>
      </c>
      <c r="B7" t="s">
        <v>167</v>
      </c>
      <c r="C7" t="s">
        <v>135</v>
      </c>
      <c r="D7" s="6">
        <f>SUMIFS('city centre offline'!$C$2:$C$2047,'city centre offline'!$A$2:$A$2047,'City centre offline (analysis)'!$A7,'city centre offline'!$B$2:$B$2047,'City centre offline (analysis)'!D$1)</f>
        <v>0.79255284089220501</v>
      </c>
      <c r="E7" s="6">
        <f>SUMIFS('city centre offline'!$C$2:$C$2047,'city centre offline'!$A$2:$A$2047,'City centre offline (analysis)'!$A7,'city centre offline'!$B$2:$B$2047,'City centre offline (analysis)'!E$1)</f>
        <v>0.82592285606837701</v>
      </c>
      <c r="F7" s="6">
        <f>SUMIFS('city centre offline'!$C$2:$C$2047,'city centre offline'!$A$2:$A$2047,'City centre offline (analysis)'!$A7,'city centre offline'!$B$2:$B$2047,'City centre offline (analysis)'!F$1)</f>
        <v>0.96089185029110102</v>
      </c>
      <c r="G7" s="6">
        <f>SUMIFS('city centre offline'!$C$2:$C$2047,'city centre offline'!$A$2:$A$2047,'City centre offline (analysis)'!$A7,'city centre offline'!$B$2:$B$2047,'City centre offline (analysis)'!G$1)</f>
        <v>0.98124498021314599</v>
      </c>
      <c r="H7" s="6">
        <f>SUMIFS('city centre offline'!$C$2:$C$2047,'city centre offline'!$A$2:$A$2047,'City centre offline (analysis)'!$A7,'city centre offline'!$B$2:$B$2047,'City centre offline (analysis)'!H$1)</f>
        <v>1.04163559344125</v>
      </c>
      <c r="I7" s="6">
        <f>SUMIFS('city centre offline'!$C$2:$C$2047,'city centre offline'!$A$2:$A$2047,'City centre offline (analysis)'!$A7,'city centre offline'!$B$2:$B$2047,'City centre offline (analysis)'!I$1)</f>
        <v>0.97050732801940598</v>
      </c>
      <c r="J7" s="6">
        <f>SUMIFS('city centre offline'!$C$2:$C$2047,'city centre offline'!$A$2:$A$2047,'City centre offline (analysis)'!$A7,'city centre offline'!$B$2:$B$2047,'City centre offline (analysis)'!J$1)</f>
        <v>0.973479381720319</v>
      </c>
      <c r="K7" s="6">
        <f>SUMIFS('city centre offline'!$C$2:$C$2047,'city centre offline'!$A$2:$A$2047,'City centre offline (analysis)'!$A7,'city centre offline'!$B$2:$B$2047,'City centre offline (analysis)'!K$1)</f>
        <v>0.969788034360756</v>
      </c>
      <c r="L7" s="6">
        <f>SUMIFS('city centre offline'!$C$2:$C$2047,'city centre offline'!$A$2:$A$2047,'City centre offline (analysis)'!$A7,'city centre offline'!$B$2:$B$2047,'City centre offline (analysis)'!L$1)</f>
        <v>0.91137396744302301</v>
      </c>
      <c r="M7" s="6">
        <f>SUMIFS('city centre offline'!$C$2:$C$2047,'city centre offline'!$A$2:$A$2047,'City centre offline (analysis)'!$A7,'city centre offline'!$B$2:$B$2047,'City centre offline (analysis)'!M$1)</f>
        <v>1.02033527909107</v>
      </c>
      <c r="N7" s="6">
        <f>SUMIFS('city centre offline'!$C$2:$C$2047,'city centre offline'!$A$2:$A$2047,'City centre offline (analysis)'!$A7,'city centre offline'!$B$2:$B$2047,'City centre offline (analysis)'!N$1)</f>
        <v>1.16588083043268</v>
      </c>
      <c r="O7" s="6">
        <f>SUMIFS('city centre offline'!$C$2:$C$2047,'city centre offline'!$A$2:$A$2047,'City centre offline (analysis)'!$A7,'city centre offline'!$B$2:$B$2047,'City centre offline (analysis)'!O$1)</f>
        <v>1.38638705802666</v>
      </c>
      <c r="P7" s="6">
        <f>SUMIFS('city centre offline'!$C$2:$C$2047,'city centre offline'!$A$2:$A$2047,'City centre offline (analysis)'!$A7,'city centre offline'!$B$2:$B$2047,'City centre offline (analysis)'!P$1)</f>
        <v>0.80081367458618402</v>
      </c>
      <c r="Q7" s="6">
        <f>SUMIFS('city centre offline'!$C$2:$C$2047,'city centre offline'!$A$2:$A$2047,'City centre offline (analysis)'!$A7,'city centre offline'!$B$2:$B$2047,'City centre offline (analysis)'!Q$1)</f>
        <v>0.85237483148316695</v>
      </c>
      <c r="R7" s="6">
        <f>SUMIFS('city centre offline'!$C$2:$C$2047,'city centre offline'!$A$2:$A$2047,'City centre offline (analysis)'!$A7,'city centre offline'!$B$2:$B$2047,'City centre offline (analysis)'!R$1)</f>
        <v>0.49502480804742599</v>
      </c>
      <c r="S7" s="6">
        <f>SUMIFS('city centre offline'!$C$2:$C$2047,'city centre offline'!$A$2:$A$2047,'City centre offline (analysis)'!$A7,'city centre offline'!$B$2:$B$2047,'City centre offline (analysis)'!S$1)</f>
        <v>4.58616739385748E-2</v>
      </c>
      <c r="T7" s="6">
        <f>SUMIFS('city centre offline'!$C$2:$C$2047,'city centre offline'!$A$2:$A$2047,'City centre offline (analysis)'!$A7,'city centre offline'!$B$2:$B$2047,'City centre offline (analysis)'!T$1)</f>
        <v>5.88865399154841E-2</v>
      </c>
      <c r="U7" s="6">
        <f>SUMIFS('city centre offline'!$C$2:$C$2047,'city centre offline'!$A$2:$A$2047,'City centre offline (analysis)'!$A7,'city centre offline'!$B$2:$B$2047,'City centre offline (analysis)'!U$1)</f>
        <v>0.195443267583397</v>
      </c>
      <c r="V7" s="6">
        <f>SUMIFS('city centre offline'!$C$2:$C$2047,'city centre offline'!$A$2:$A$2047,'City centre offline (analysis)'!$A7,'city centre offline'!$B$2:$B$2047,'City centre offline (analysis)'!V$1)</f>
        <v>0.48162036814554199</v>
      </c>
      <c r="W7" s="6">
        <f>SUMIFS('city centre offline'!$C$2:$C$2047,'city centre offline'!$A$2:$A$2047,'City centre offline (analysis)'!$A7,'city centre offline'!$B$2:$B$2047,'City centre offline (analysis)'!W$1)</f>
        <v>0.58780809084275398</v>
      </c>
      <c r="X7" s="6">
        <f>SUMIFS('city centre offline'!$C$2:$C$2047,'city centre offline'!$A$2:$A$2047,'City centre offline (analysis)'!$A7,'city centre offline'!$B$2:$B$2047,'City centre offline (analysis)'!X$1)</f>
        <v>0.52225930203152005</v>
      </c>
      <c r="Y7" s="6">
        <f>SUMIFS('city centre offline'!$C$2:$C$2047,'city centre offline'!$A$2:$A$2047,'City centre offline (analysis)'!$A7,'city centre offline'!$B$2:$B$2047,'City centre offline (analysis)'!Y$1)</f>
        <v>0.58912512529624095</v>
      </c>
      <c r="Z7" s="6">
        <f>SUMIFS('city centre offline'!$C$2:$C$2047,'city centre offline'!$A$2:$A$2047,'City centre offline (analysis)'!$A7,'city centre offline'!$B$2:$B$2047,'City centre offline (analysis)'!Z$1)</f>
        <v>0.19901837089177399</v>
      </c>
      <c r="AA7" s="6">
        <f>SUMIFS('city centre offline'!$C$2:$C$2047,'city centre offline'!$A$2:$A$2047,'City centre offline (analysis)'!$A7,'city centre offline'!$B$2:$B$2047,'City centre offline (analysis)'!AA$1)</f>
        <v>0.63729943683516399</v>
      </c>
      <c r="AB7" s="6">
        <f>SUMIFS('city centre offline'!$C$2:$C$2047,'city centre offline'!$A$2:$A$2047,'City centre offline (analysis)'!$A7,'city centre offline'!$B$2:$B$2047,'City centre offline (analysis)'!AB$1)</f>
        <v>9.3204383043429706E-2</v>
      </c>
      <c r="AC7" s="6">
        <f>SUMIFS('city centre offline'!$C$2:$C$2047,'city centre offline'!$A$2:$A$2047,'City centre offline (analysis)'!$A7,'city centre offline'!$B$2:$B$2047,'City centre offline (analysis)'!AC$1)</f>
        <v>9.8860233039720496E-2</v>
      </c>
      <c r="AD7" s="6">
        <f>SUMIFS('city centre offline'!$C$2:$C$2047,'city centre offline'!$A$2:$A$2047,'City centre offline (analysis)'!$A7,'city centre offline'!$B$2:$B$2047,'City centre offline (analysis)'!AD$1)</f>
        <v>0.13027050456519201</v>
      </c>
      <c r="AE7" s="6">
        <f>SUMIFS('city centre offline'!$C$2:$C$2047,'city centre offline'!$A$2:$A$2047,'City centre offline (analysis)'!$A7,'city centre offline'!$B$2:$B$2047,'City centre offline (analysis)'!AE$1)</f>
        <v>0.42369300073138999</v>
      </c>
      <c r="AF7" s="6">
        <f>SUMIFS('city centre offline'!$C$2:$C$2047,'city centre offline'!$A$2:$A$2047,'City centre offline (analysis)'!$A7,'city centre offline'!$B$2:$B$2047,'City centre offline (analysis)'!AF$1)</f>
        <v>0.64768986529475903</v>
      </c>
      <c r="AG7" s="6">
        <f>SUMIFS('city centre offline'!$C$2:$C$2047,'city centre offline'!$A$2:$A$2047,'City centre offline (analysis)'!$A7,'city centre offline'!$B$2:$B$2047,'City centre offline (analysis)'!AG$1)</f>
        <v>0.66076839702475398</v>
      </c>
      <c r="AH7" s="6">
        <f>SUMIFS('city centre offline'!$C$2:$C$2047,'city centre offline'!$A$2:$A$2047,'City centre offline (analysis)'!$A7,'city centre offline'!$B$2:$B$2047,'City centre offline (analysis)'!AH$1)</f>
        <v>0.73954039609534905</v>
      </c>
      <c r="AI7" s="6">
        <f>SUMIFS('city centre offline'!$C$2:$C$2047,'city centre offline'!$A$2:$A$2047,'City centre offline (analysis)'!$A7,'city centre offline'!$B$2:$B$2047,'City centre offline (analysis)'!AI$1)</f>
        <v>0.80694454799311799</v>
      </c>
      <c r="AJ7" s="6">
        <f>SUMIFS('city centre offline'!$C$2:$C$2047,'city centre offline'!$A$2:$A$2047,'City centre offline (analysis)'!$A7,'city centre offline'!$B$2:$B$2047,'City centre offline (analysis)'!AJ$1)</f>
        <v>0.79162553156301196</v>
      </c>
      <c r="AM7" t="s">
        <v>44</v>
      </c>
      <c r="AN7" s="6">
        <v>1.05950164804963</v>
      </c>
      <c r="AQ7" t="s">
        <v>15</v>
      </c>
      <c r="AR7" s="6">
        <v>1.0734231329333599</v>
      </c>
      <c r="AS7" s="6">
        <f>VLOOKUP(AQ7,'Overall city offline (analysis)'!$AN$2:$AO$63,2,FALSE)</f>
        <v>1.06962641226399</v>
      </c>
      <c r="AT7" s="19">
        <f t="shared" si="0"/>
        <v>-0.37967206693698685</v>
      </c>
      <c r="AU7" s="19">
        <f>VLOOKUP(AQ7,'CC share tops bottoms'!$A$2:$F$63,6,FALSE)</f>
        <v>0.19095813761299263</v>
      </c>
    </row>
    <row r="8" spans="1:47" x14ac:dyDescent="0.3">
      <c r="A8" t="s">
        <v>13</v>
      </c>
      <c r="B8" t="s">
        <v>165</v>
      </c>
      <c r="C8" t="s">
        <v>147</v>
      </c>
      <c r="D8" s="6">
        <f>SUMIFS('city centre offline'!$C$2:$C$2047,'city centre offline'!$A$2:$A$2047,'City centre offline (analysis)'!$A8,'city centre offline'!$B$2:$B$2047,'City centre offline (analysis)'!D$1)</f>
        <v>0.87124867200009404</v>
      </c>
      <c r="E8" s="6">
        <f>SUMIFS('city centre offline'!$C$2:$C$2047,'city centre offline'!$A$2:$A$2047,'City centre offline (analysis)'!$A8,'city centre offline'!$B$2:$B$2047,'City centre offline (analysis)'!E$1)</f>
        <v>0.88719035365291898</v>
      </c>
      <c r="F8" s="6">
        <f>SUMIFS('city centre offline'!$C$2:$C$2047,'city centre offline'!$A$2:$A$2047,'City centre offline (analysis)'!$A8,'city centre offline'!$B$2:$B$2047,'City centre offline (analysis)'!F$1)</f>
        <v>1.0225563931653401</v>
      </c>
      <c r="G8" s="6">
        <f>SUMIFS('city centre offline'!$C$2:$C$2047,'city centre offline'!$A$2:$A$2047,'City centre offline (analysis)'!$A8,'city centre offline'!$B$2:$B$2047,'City centre offline (analysis)'!G$1)</f>
        <v>0.97192621503493504</v>
      </c>
      <c r="H8" s="6">
        <f>SUMIFS('city centre offline'!$C$2:$C$2047,'city centre offline'!$A$2:$A$2047,'City centre offline (analysis)'!$A8,'city centre offline'!$B$2:$B$2047,'City centre offline (analysis)'!H$1)</f>
        <v>1.0055297005083199</v>
      </c>
      <c r="I8" s="6">
        <f>SUMIFS('city centre offline'!$C$2:$C$2047,'city centre offline'!$A$2:$A$2047,'City centre offline (analysis)'!$A8,'city centre offline'!$B$2:$B$2047,'City centre offline (analysis)'!I$1)</f>
        <v>0.99612122010135196</v>
      </c>
      <c r="J8" s="6">
        <f>SUMIFS('city centre offline'!$C$2:$C$2047,'city centre offline'!$A$2:$A$2047,'City centre offline (analysis)'!$A8,'city centre offline'!$B$2:$B$2047,'City centre offline (analysis)'!J$1)</f>
        <v>1.0342191694779801</v>
      </c>
      <c r="K8" s="6">
        <f>SUMIFS('city centre offline'!$C$2:$C$2047,'city centre offline'!$A$2:$A$2047,'City centre offline (analysis)'!$A8,'city centre offline'!$B$2:$B$2047,'City centre offline (analysis)'!K$1)</f>
        <v>1.0267512312828599</v>
      </c>
      <c r="L8" s="6">
        <f>SUMIFS('city centre offline'!$C$2:$C$2047,'city centre offline'!$A$2:$A$2047,'City centre offline (analysis)'!$A8,'city centre offline'!$B$2:$B$2047,'City centre offline (analysis)'!L$1)</f>
        <v>0.93707328574736004</v>
      </c>
      <c r="M8" s="6">
        <f>SUMIFS('city centre offline'!$C$2:$C$2047,'city centre offline'!$A$2:$A$2047,'City centre offline (analysis)'!$A8,'city centre offline'!$B$2:$B$2047,'City centre offline (analysis)'!M$1)</f>
        <v>0.97411143842567205</v>
      </c>
      <c r="N8" s="6">
        <f>SUMIFS('city centre offline'!$C$2:$C$2047,'city centre offline'!$A$2:$A$2047,'City centre offline (analysis)'!$A8,'city centre offline'!$B$2:$B$2047,'City centre offline (analysis)'!N$1)</f>
        <v>1.0193283173119301</v>
      </c>
      <c r="O8" s="6">
        <f>SUMIFS('city centre offline'!$C$2:$C$2047,'city centre offline'!$A$2:$A$2047,'City centre offline (analysis)'!$A8,'city centre offline'!$B$2:$B$2047,'City centre offline (analysis)'!O$1)</f>
        <v>1.2539440032912501</v>
      </c>
      <c r="P8" s="6">
        <f>SUMIFS('city centre offline'!$C$2:$C$2047,'city centre offline'!$A$2:$A$2047,'City centre offline (analysis)'!$A8,'city centre offline'!$B$2:$B$2047,'City centre offline (analysis)'!P$1)</f>
        <v>0.92150012965221895</v>
      </c>
      <c r="Q8" s="6">
        <f>SUMIFS('city centre offline'!$C$2:$C$2047,'city centre offline'!$A$2:$A$2047,'City centre offline (analysis)'!$A8,'city centre offline'!$B$2:$B$2047,'City centre offline (analysis)'!Q$1)</f>
        <v>0.90505226170911202</v>
      </c>
      <c r="R8" s="6">
        <f>SUMIFS('city centre offline'!$C$2:$C$2047,'city centre offline'!$A$2:$A$2047,'City centre offline (analysis)'!$A8,'city centre offline'!$B$2:$B$2047,'City centre offline (analysis)'!R$1)</f>
        <v>0.81957653596888902</v>
      </c>
      <c r="S8" s="6">
        <f>SUMIFS('city centre offline'!$C$2:$C$2047,'city centre offline'!$A$2:$A$2047,'City centre offline (analysis)'!$A8,'city centre offline'!$B$2:$B$2047,'City centre offline (analysis)'!S$1)</f>
        <v>0.44349652053362498</v>
      </c>
      <c r="T8" s="6">
        <f>SUMIFS('city centre offline'!$C$2:$C$2047,'city centre offline'!$A$2:$A$2047,'City centre offline (analysis)'!$A8,'city centre offline'!$B$2:$B$2047,'City centre offline (analysis)'!T$1)</f>
        <v>0.57691596257576505</v>
      </c>
      <c r="U8" s="6">
        <f>SUMIFS('city centre offline'!$C$2:$C$2047,'city centre offline'!$A$2:$A$2047,'City centre offline (analysis)'!$A8,'city centre offline'!$B$2:$B$2047,'City centre offline (analysis)'!U$1)</f>
        <v>0.82544820254446305</v>
      </c>
      <c r="V8" s="6">
        <f>SUMIFS('city centre offline'!$C$2:$C$2047,'city centre offline'!$A$2:$A$2047,'City centre offline (analysis)'!$A8,'city centre offline'!$B$2:$B$2047,'City centre offline (analysis)'!V$1)</f>
        <v>0.92202139702170605</v>
      </c>
      <c r="W8" s="6">
        <f>SUMIFS('city centre offline'!$C$2:$C$2047,'city centre offline'!$A$2:$A$2047,'City centre offline (analysis)'!$A8,'city centre offline'!$B$2:$B$2047,'City centre offline (analysis)'!W$1)</f>
        <v>0.92538487252547497</v>
      </c>
      <c r="X8" s="6">
        <f>SUMIFS('city centre offline'!$C$2:$C$2047,'city centre offline'!$A$2:$A$2047,'City centre offline (analysis)'!$A8,'city centre offline'!$B$2:$B$2047,'City centre offline (analysis)'!X$1)</f>
        <v>0.86129541883940197</v>
      </c>
      <c r="Y8" s="6">
        <f>SUMIFS('city centre offline'!$C$2:$C$2047,'city centre offline'!$A$2:$A$2047,'City centre offline (analysis)'!$A8,'city centre offline'!$B$2:$B$2047,'City centre offline (analysis)'!Y$1)</f>
        <v>0.89383667995864202</v>
      </c>
      <c r="Z8" s="6">
        <f>SUMIFS('city centre offline'!$C$2:$C$2047,'city centre offline'!$A$2:$A$2047,'City centre offline (analysis)'!$A8,'city centre offline'!$B$2:$B$2047,'City centre offline (analysis)'!Z$1)</f>
        <v>0.65467805099226095</v>
      </c>
      <c r="AA8" s="6">
        <f>SUMIFS('city centre offline'!$C$2:$C$2047,'city centre offline'!$A$2:$A$2047,'City centre offline (analysis)'!$A8,'city centre offline'!$B$2:$B$2047,'City centre offline (analysis)'!AA$1)</f>
        <v>1.17628246362864</v>
      </c>
      <c r="AB8" s="6">
        <f>SUMIFS('city centre offline'!$C$2:$C$2047,'city centre offline'!$A$2:$A$2047,'City centre offline (analysis)'!$A8,'city centre offline'!$B$2:$B$2047,'City centre offline (analysis)'!AB$1)</f>
        <v>0.55055228351315699</v>
      </c>
      <c r="AC8" s="6">
        <f>SUMIFS('city centre offline'!$C$2:$C$2047,'city centre offline'!$A$2:$A$2047,'City centre offline (analysis)'!$A8,'city centre offline'!$B$2:$B$2047,'City centre offline (analysis)'!AC$1)</f>
        <v>0.58373139500606996</v>
      </c>
      <c r="AD8" s="6">
        <f>SUMIFS('city centre offline'!$C$2:$C$2047,'city centre offline'!$A$2:$A$2047,'City centre offline (analysis)'!$A8,'city centre offline'!$B$2:$B$2047,'City centre offline (analysis)'!AD$1)</f>
        <v>0.71466168780539596</v>
      </c>
      <c r="AE8" s="6">
        <f>SUMIFS('city centre offline'!$C$2:$C$2047,'city centre offline'!$A$2:$A$2047,'City centre offline (analysis)'!$A8,'city centre offline'!$B$2:$B$2047,'City centre offline (analysis)'!AE$1)</f>
        <v>0.96483289467228295</v>
      </c>
      <c r="AF8" s="6">
        <f>SUMIFS('city centre offline'!$C$2:$C$2047,'city centre offline'!$A$2:$A$2047,'City centre offline (analysis)'!$A8,'city centre offline'!$B$2:$B$2047,'City centre offline (analysis)'!AF$1)</f>
        <v>1.0199723586706599</v>
      </c>
      <c r="AG8" s="6">
        <f>SUMIFS('city centre offline'!$C$2:$C$2047,'city centre offline'!$A$2:$A$2047,'City centre offline (analysis)'!$A8,'city centre offline'!$B$2:$B$2047,'City centre offline (analysis)'!AG$1)</f>
        <v>0.97065655720723798</v>
      </c>
      <c r="AH8" s="6">
        <f>SUMIFS('city centre offline'!$C$2:$C$2047,'city centre offline'!$A$2:$A$2047,'City centre offline (analysis)'!$A8,'city centre offline'!$B$2:$B$2047,'City centre offline (analysis)'!AH$1)</f>
        <v>1.04207368487233</v>
      </c>
      <c r="AI8" s="6">
        <f>SUMIFS('city centre offline'!$C$2:$C$2047,'city centre offline'!$A$2:$A$2047,'City centre offline (analysis)'!$A8,'city centre offline'!$B$2:$B$2047,'City centre offline (analysis)'!AI$1)</f>
        <v>1.0535829883001999</v>
      </c>
      <c r="AJ8" s="6">
        <f>SUMIFS('city centre offline'!$C$2:$C$2047,'city centre offline'!$A$2:$A$2047,'City centre offline (analysis)'!$A8,'city centre offline'!$B$2:$B$2047,'City centre offline (analysis)'!AJ$1)</f>
        <v>0.97809234669966605</v>
      </c>
      <c r="AM8" t="s">
        <v>28</v>
      </c>
      <c r="AN8" s="6">
        <v>1.0591688711590601</v>
      </c>
      <c r="AQ8" t="s">
        <v>44</v>
      </c>
      <c r="AR8" s="6">
        <v>1.05950164804963</v>
      </c>
      <c r="AS8" s="6">
        <f>VLOOKUP(AQ8,'Overall city offline (analysis)'!$AN$2:$AO$63,2,FALSE)</f>
        <v>1.1096792832775599</v>
      </c>
      <c r="AT8" s="19">
        <f t="shared" si="0"/>
        <v>5.0177635227929951</v>
      </c>
      <c r="AU8" s="19">
        <f>VLOOKUP(AQ8,'CC share tops bottoms'!$A$2:$F$63,6,FALSE)</f>
        <v>-0.13837686073642774</v>
      </c>
    </row>
    <row r="9" spans="1:47" x14ac:dyDescent="0.3">
      <c r="A9" t="s">
        <v>14</v>
      </c>
      <c r="B9" t="s">
        <v>165</v>
      </c>
      <c r="C9" t="s">
        <v>136</v>
      </c>
      <c r="D9" s="6">
        <f>SUMIFS('city centre offline'!$C$2:$C$2047,'city centre offline'!$A$2:$A$2047,'City centre offline (analysis)'!$A9,'city centre offline'!$B$2:$B$2047,'City centre offline (analysis)'!D$1)</f>
        <v>0.65989671509996795</v>
      </c>
      <c r="E9" s="6">
        <f>SUMIFS('city centre offline'!$C$2:$C$2047,'city centre offline'!$A$2:$A$2047,'City centre offline (analysis)'!$A9,'city centre offline'!$B$2:$B$2047,'City centre offline (analysis)'!E$1)</f>
        <v>0.71594294956867399</v>
      </c>
      <c r="F9" s="6">
        <f>SUMIFS('city centre offline'!$C$2:$C$2047,'city centre offline'!$A$2:$A$2047,'City centre offline (analysis)'!$A9,'city centre offline'!$B$2:$B$2047,'City centre offline (analysis)'!F$1)</f>
        <v>0.88173151590242904</v>
      </c>
      <c r="G9" s="6">
        <f>SUMIFS('city centre offline'!$C$2:$C$2047,'city centre offline'!$A$2:$A$2047,'City centre offline (analysis)'!$A9,'city centre offline'!$B$2:$B$2047,'City centre offline (analysis)'!G$1)</f>
        <v>0.96498829945331799</v>
      </c>
      <c r="H9" s="6">
        <f>SUMIFS('city centre offline'!$C$2:$C$2047,'city centre offline'!$A$2:$A$2047,'City centre offline (analysis)'!$A9,'city centre offline'!$B$2:$B$2047,'City centre offline (analysis)'!H$1)</f>
        <v>1.0252253621248499</v>
      </c>
      <c r="I9" s="6">
        <f>SUMIFS('city centre offline'!$C$2:$C$2047,'city centre offline'!$A$2:$A$2047,'City centre offline (analysis)'!$A9,'city centre offline'!$B$2:$B$2047,'City centre offline (analysis)'!I$1)</f>
        <v>0.95287162004364301</v>
      </c>
      <c r="J9" s="6">
        <f>SUMIFS('city centre offline'!$C$2:$C$2047,'city centre offline'!$A$2:$A$2047,'City centre offline (analysis)'!$A9,'city centre offline'!$B$2:$B$2047,'City centre offline (analysis)'!J$1)</f>
        <v>1.05997307668667</v>
      </c>
      <c r="K9" s="6">
        <f>SUMIFS('city centre offline'!$C$2:$C$2047,'city centre offline'!$A$2:$A$2047,'City centre offline (analysis)'!$A9,'city centre offline'!$B$2:$B$2047,'City centre offline (analysis)'!K$1)</f>
        <v>1.24353482426521</v>
      </c>
      <c r="L9" s="6">
        <f>SUMIFS('city centre offline'!$C$2:$C$2047,'city centre offline'!$A$2:$A$2047,'City centre offline (analysis)'!$A9,'city centre offline'!$B$2:$B$2047,'City centre offline (analysis)'!L$1)</f>
        <v>1.0177042074232401</v>
      </c>
      <c r="M9" s="6">
        <f>SUMIFS('city centre offline'!$C$2:$C$2047,'city centre offline'!$A$2:$A$2047,'City centre offline (analysis)'!$A9,'city centre offline'!$B$2:$B$2047,'City centre offline (analysis)'!M$1)</f>
        <v>1.1581784112343101</v>
      </c>
      <c r="N9" s="6">
        <f>SUMIFS('city centre offline'!$C$2:$C$2047,'city centre offline'!$A$2:$A$2047,'City centre offline (analysis)'!$A9,'city centre offline'!$B$2:$B$2047,'City centre offline (analysis)'!N$1)</f>
        <v>1.0520452256445401</v>
      </c>
      <c r="O9" s="6">
        <f>SUMIFS('city centre offline'!$C$2:$C$2047,'city centre offline'!$A$2:$A$2047,'City centre offline (analysis)'!$A9,'city centre offline'!$B$2:$B$2047,'City centre offline (analysis)'!O$1)</f>
        <v>1.2679077925531499</v>
      </c>
      <c r="P9" s="6">
        <f>SUMIFS('city centre offline'!$C$2:$C$2047,'city centre offline'!$A$2:$A$2047,'City centre offline (analysis)'!$A9,'city centre offline'!$B$2:$B$2047,'City centre offline (analysis)'!P$1)</f>
        <v>0.78388109567008901</v>
      </c>
      <c r="Q9" s="6">
        <f>SUMIFS('city centre offline'!$C$2:$C$2047,'city centre offline'!$A$2:$A$2047,'City centre offline (analysis)'!$A9,'city centre offline'!$B$2:$B$2047,'City centre offline (analysis)'!Q$1)</f>
        <v>0.76952840285259005</v>
      </c>
      <c r="R9" s="6">
        <f>SUMIFS('city centre offline'!$C$2:$C$2047,'city centre offline'!$A$2:$A$2047,'City centre offline (analysis)'!$A9,'city centre offline'!$B$2:$B$2047,'City centre offline (analysis)'!R$1)</f>
        <v>0.62646995221972501</v>
      </c>
      <c r="S9" s="6">
        <f>SUMIFS('city centre offline'!$C$2:$C$2047,'city centre offline'!$A$2:$A$2047,'City centre offline (analysis)'!$A9,'city centre offline'!$B$2:$B$2047,'City centre offline (analysis)'!S$1)</f>
        <v>0.23361003656149501</v>
      </c>
      <c r="T9" s="6">
        <f>SUMIFS('city centre offline'!$C$2:$C$2047,'city centre offline'!$A$2:$A$2047,'City centre offline (analysis)'!$A9,'city centre offline'!$B$2:$B$2047,'City centre offline (analysis)'!T$1)</f>
        <v>0.272625028674428</v>
      </c>
      <c r="U9" s="6">
        <f>SUMIFS('city centre offline'!$C$2:$C$2047,'city centre offline'!$A$2:$A$2047,'City centre offline (analysis)'!$A9,'city centre offline'!$B$2:$B$2047,'City centre offline (analysis)'!U$1)</f>
        <v>0.45599877157698798</v>
      </c>
      <c r="V9" s="6">
        <f>SUMIFS('city centre offline'!$C$2:$C$2047,'city centre offline'!$A$2:$A$2047,'City centre offline (analysis)'!$A9,'city centre offline'!$B$2:$B$2047,'City centre offline (analysis)'!V$1)</f>
        <v>0.91163002503809598</v>
      </c>
      <c r="W9" s="6">
        <f>SUMIFS('city centre offline'!$C$2:$C$2047,'city centre offline'!$A$2:$A$2047,'City centre offline (analysis)'!$A9,'city centre offline'!$B$2:$B$2047,'City centre offline (analysis)'!W$1)</f>
        <v>1.1303299792085</v>
      </c>
      <c r="X9" s="6">
        <f>SUMIFS('city centre offline'!$C$2:$C$2047,'city centre offline'!$A$2:$A$2047,'City centre offline (analysis)'!$A9,'city centre offline'!$B$2:$B$2047,'City centre offline (analysis)'!X$1)</f>
        <v>0.98020469532408205</v>
      </c>
      <c r="Y9" s="6">
        <f>SUMIFS('city centre offline'!$C$2:$C$2047,'city centre offline'!$A$2:$A$2047,'City centre offline (analysis)'!$A9,'city centre offline'!$B$2:$B$2047,'City centre offline (analysis)'!Y$1)</f>
        <v>0.86780456221179303</v>
      </c>
      <c r="Z9" s="6">
        <f>SUMIFS('city centre offline'!$C$2:$C$2047,'city centre offline'!$A$2:$A$2047,'City centre offline (analysis)'!$A9,'city centre offline'!$B$2:$B$2047,'City centre offline (analysis)'!Z$1)</f>
        <v>0.40258597342689401</v>
      </c>
      <c r="AA9" s="6">
        <f>SUMIFS('city centre offline'!$C$2:$C$2047,'city centre offline'!$A$2:$A$2047,'City centre offline (analysis)'!$A9,'city centre offline'!$B$2:$B$2047,'City centre offline (analysis)'!AA$1)</f>
        <v>1.00709707706424</v>
      </c>
      <c r="AB9" s="6">
        <f>SUMIFS('city centre offline'!$C$2:$C$2047,'city centre offline'!$A$2:$A$2047,'City centre offline (analysis)'!$A9,'city centre offline'!$B$2:$B$2047,'City centre offline (analysis)'!AB$1)</f>
        <v>0.26433056669976401</v>
      </c>
      <c r="AC9" s="6">
        <f>SUMIFS('city centre offline'!$C$2:$C$2047,'city centre offline'!$A$2:$A$2047,'City centre offline (analysis)'!$A9,'city centre offline'!$B$2:$B$2047,'City centre offline (analysis)'!AC$1)</f>
        <v>0.27000011584731298</v>
      </c>
      <c r="AD9" s="6">
        <f>SUMIFS('city centre offline'!$C$2:$C$2047,'city centre offline'!$A$2:$A$2047,'City centre offline (analysis)'!$A9,'city centre offline'!$B$2:$B$2047,'City centre offline (analysis)'!AD$1)</f>
        <v>0.33358117324666298</v>
      </c>
      <c r="AE9" s="6">
        <f>SUMIFS('city centre offline'!$C$2:$C$2047,'city centre offline'!$A$2:$A$2047,'City centre offline (analysis)'!$A9,'city centre offline'!$B$2:$B$2047,'City centre offline (analysis)'!AE$1)</f>
        <v>0.68367565973496602</v>
      </c>
      <c r="AF9" s="6">
        <f>SUMIFS('city centre offline'!$C$2:$C$2047,'city centre offline'!$A$2:$A$2047,'City centre offline (analysis)'!$A9,'city centre offline'!$B$2:$B$2047,'City centre offline (analysis)'!AF$1)</f>
        <v>0.91391067186639097</v>
      </c>
      <c r="AG9" s="6">
        <f>SUMIFS('city centre offline'!$C$2:$C$2047,'city centre offline'!$A$2:$A$2047,'City centre offline (analysis)'!$A9,'city centre offline'!$B$2:$B$2047,'City centre offline (analysis)'!AG$1)</f>
        <v>1.0997394786827199</v>
      </c>
      <c r="AH9" s="6">
        <f>SUMIFS('city centre offline'!$C$2:$C$2047,'city centre offline'!$A$2:$A$2047,'City centre offline (analysis)'!$A9,'city centre offline'!$B$2:$B$2047,'City centre offline (analysis)'!AH$1)</f>
        <v>1.3478981838553401</v>
      </c>
      <c r="AI9" s="6">
        <f>SUMIFS('city centre offline'!$C$2:$C$2047,'city centre offline'!$A$2:$A$2047,'City centre offline (analysis)'!$A9,'city centre offline'!$B$2:$B$2047,'City centre offline (analysis)'!AI$1)</f>
        <v>1.43271914098992</v>
      </c>
      <c r="AJ9" s="6">
        <f>SUMIFS('city centre offline'!$C$2:$C$2047,'city centre offline'!$A$2:$A$2047,'City centre offline (analysis)'!$A9,'city centre offline'!$B$2:$B$2047,'City centre offline (analysis)'!AJ$1)</f>
        <v>1.16913153325644</v>
      </c>
      <c r="AM9" t="s">
        <v>33</v>
      </c>
      <c r="AN9" s="6">
        <v>1.0239819394407199</v>
      </c>
      <c r="AQ9" t="s">
        <v>28</v>
      </c>
      <c r="AR9" s="6">
        <v>1.0591688711590601</v>
      </c>
      <c r="AS9" s="6">
        <f>VLOOKUP(AQ9,'Overall city offline (analysis)'!$AN$2:$AO$63,2,FALSE)</f>
        <v>1.0232151130060401</v>
      </c>
      <c r="AT9" s="19">
        <f t="shared" si="0"/>
        <v>-3.5953758153020043</v>
      </c>
      <c r="AU9" s="19">
        <f>VLOOKUP(AQ9,'CC share tops bottoms'!$A$2:$F$63,6,FALSE)</f>
        <v>0.45549574737899434</v>
      </c>
    </row>
    <row r="10" spans="1:47" x14ac:dyDescent="0.3">
      <c r="A10" t="s">
        <v>15</v>
      </c>
      <c r="B10" t="s">
        <v>166</v>
      </c>
      <c r="C10" t="s">
        <v>135</v>
      </c>
      <c r="D10" s="6">
        <f>SUMIFS('city centre offline'!$C$2:$C$2047,'city centre offline'!$A$2:$A$2047,'City centre offline (analysis)'!$A10,'city centre offline'!$B$2:$B$2047,'City centre offline (analysis)'!D$1)</f>
        <v>0.72778141843781896</v>
      </c>
      <c r="E10" s="6">
        <f>SUMIFS('city centre offline'!$C$2:$C$2047,'city centre offline'!$A$2:$A$2047,'City centre offline (analysis)'!$A10,'city centre offline'!$B$2:$B$2047,'City centre offline (analysis)'!E$1)</f>
        <v>0.81373547273050895</v>
      </c>
      <c r="F10" s="6">
        <f>SUMIFS('city centre offline'!$C$2:$C$2047,'city centre offline'!$A$2:$A$2047,'City centre offline (analysis)'!$A10,'city centre offline'!$B$2:$B$2047,'City centre offline (analysis)'!F$1)</f>
        <v>0.95168255229773502</v>
      </c>
      <c r="G10" s="6">
        <f>SUMIFS('city centre offline'!$C$2:$C$2047,'city centre offline'!$A$2:$A$2047,'City centre offline (analysis)'!$A10,'city centre offline'!$B$2:$B$2047,'City centre offline (analysis)'!G$1)</f>
        <v>0.97131081924936702</v>
      </c>
      <c r="H10" s="6">
        <f>SUMIFS('city centre offline'!$C$2:$C$2047,'city centre offline'!$A$2:$A$2047,'City centre offline (analysis)'!$A10,'city centre offline'!$B$2:$B$2047,'City centre offline (analysis)'!H$1)</f>
        <v>1.0206678761783501</v>
      </c>
      <c r="I10" s="6">
        <f>SUMIFS('city centre offline'!$C$2:$C$2047,'city centre offline'!$A$2:$A$2047,'City centre offline (analysis)'!$A10,'city centre offline'!$B$2:$B$2047,'City centre offline (analysis)'!I$1)</f>
        <v>1.00621532392779</v>
      </c>
      <c r="J10" s="6">
        <f>SUMIFS('city centre offline'!$C$2:$C$2047,'city centre offline'!$A$2:$A$2047,'City centre offline (analysis)'!$A10,'city centre offline'!$B$2:$B$2047,'City centre offline (analysis)'!J$1)</f>
        <v>1.06383052271862</v>
      </c>
      <c r="K10" s="6">
        <f>SUMIFS('city centre offline'!$C$2:$C$2047,'city centre offline'!$A$2:$A$2047,'City centre offline (analysis)'!$A10,'city centre offline'!$B$2:$B$2047,'City centre offline (analysis)'!K$1)</f>
        <v>1.2089174749438201</v>
      </c>
      <c r="L10" s="6">
        <f>SUMIFS('city centre offline'!$C$2:$C$2047,'city centre offline'!$A$2:$A$2047,'City centre offline (analysis)'!$A10,'city centre offline'!$B$2:$B$2047,'City centre offline (analysis)'!L$1)</f>
        <v>0.94822832542423297</v>
      </c>
      <c r="M10" s="6">
        <f>SUMIFS('city centre offline'!$C$2:$C$2047,'city centre offline'!$A$2:$A$2047,'City centre offline (analysis)'!$A10,'city centre offline'!$B$2:$B$2047,'City centre offline (analysis)'!M$1)</f>
        <v>0.96064135945930196</v>
      </c>
      <c r="N10" s="6">
        <f>SUMIFS('city centre offline'!$C$2:$C$2047,'city centre offline'!$A$2:$A$2047,'City centre offline (analysis)'!$A10,'city centre offline'!$B$2:$B$2047,'City centre offline (analysis)'!N$1)</f>
        <v>1.0223024673921499</v>
      </c>
      <c r="O10" s="6">
        <f>SUMIFS('city centre offline'!$C$2:$C$2047,'city centre offline'!$A$2:$A$2047,'City centre offline (analysis)'!$A10,'city centre offline'!$B$2:$B$2047,'City centre offline (analysis)'!O$1)</f>
        <v>1.3046863872403001</v>
      </c>
      <c r="P10" s="6">
        <f>SUMIFS('city centre offline'!$C$2:$C$2047,'city centre offline'!$A$2:$A$2047,'City centre offline (analysis)'!$A10,'city centre offline'!$B$2:$B$2047,'City centre offline (analysis)'!P$1)</f>
        <v>0.72357363572210198</v>
      </c>
      <c r="Q10" s="6">
        <f>SUMIFS('city centre offline'!$C$2:$C$2047,'city centre offline'!$A$2:$A$2047,'City centre offline (analysis)'!$A10,'city centre offline'!$B$2:$B$2047,'City centre offline (analysis)'!Q$1)</f>
        <v>0.81650826000479504</v>
      </c>
      <c r="R10" s="6">
        <f>SUMIFS('city centre offline'!$C$2:$C$2047,'city centre offline'!$A$2:$A$2047,'City centre offline (analysis)'!$A10,'city centre offline'!$B$2:$B$2047,'City centre offline (analysis)'!R$1)</f>
        <v>0.53422956031673297</v>
      </c>
      <c r="S10" s="6">
        <f>SUMIFS('city centre offline'!$C$2:$C$2047,'city centre offline'!$A$2:$A$2047,'City centre offline (analysis)'!$A10,'city centre offline'!$B$2:$B$2047,'City centre offline (analysis)'!S$1)</f>
        <v>7.97455179455622E-2</v>
      </c>
      <c r="T10" s="6">
        <f>SUMIFS('city centre offline'!$C$2:$C$2047,'city centre offline'!$A$2:$A$2047,'City centre offline (analysis)'!$A10,'city centre offline'!$B$2:$B$2047,'City centre offline (analysis)'!T$1)</f>
        <v>0.123072515477781</v>
      </c>
      <c r="U10" s="6">
        <f>SUMIFS('city centre offline'!$C$2:$C$2047,'city centre offline'!$A$2:$A$2047,'City centre offline (analysis)'!$A10,'city centre offline'!$B$2:$B$2047,'City centre offline (analysis)'!U$1)</f>
        <v>0.30211205947594999</v>
      </c>
      <c r="V10" s="6">
        <f>SUMIFS('city centre offline'!$C$2:$C$2047,'city centre offline'!$A$2:$A$2047,'City centre offline (analysis)'!$A10,'city centre offline'!$B$2:$B$2047,'City centre offline (analysis)'!V$1)</f>
        <v>0.74131769988513496</v>
      </c>
      <c r="W10" s="6">
        <f>SUMIFS('city centre offline'!$C$2:$C$2047,'city centre offline'!$A$2:$A$2047,'City centre offline (analysis)'!$A10,'city centre offline'!$B$2:$B$2047,'City centre offline (analysis)'!W$1)</f>
        <v>1.14625111949749</v>
      </c>
      <c r="X10" s="6">
        <f>SUMIFS('city centre offline'!$C$2:$C$2047,'city centre offline'!$A$2:$A$2047,'City centre offline (analysis)'!$A10,'city centre offline'!$B$2:$B$2047,'City centre offline (analysis)'!X$1)</f>
        <v>0.94287927558426798</v>
      </c>
      <c r="Y10" s="6">
        <f>SUMIFS('city centre offline'!$C$2:$C$2047,'city centre offline'!$A$2:$A$2047,'City centre offline (analysis)'!$A10,'city centre offline'!$B$2:$B$2047,'City centre offline (analysis)'!Y$1)</f>
        <v>0.82077078431512795</v>
      </c>
      <c r="Z10" s="6">
        <f>SUMIFS('city centre offline'!$C$2:$C$2047,'city centre offline'!$A$2:$A$2047,'City centre offline (analysis)'!$A10,'city centre offline'!$B$2:$B$2047,'City centre offline (analysis)'!Z$1)</f>
        <v>0.28108973525090503</v>
      </c>
      <c r="AA10" s="6">
        <f>SUMIFS('city centre offline'!$C$2:$C$2047,'city centre offline'!$A$2:$A$2047,'City centre offline (analysis)'!$A10,'city centre offline'!$B$2:$B$2047,'City centre offline (analysis)'!AA$1)</f>
        <v>0.85223676334252196</v>
      </c>
      <c r="AB10" s="6">
        <f>SUMIFS('city centre offline'!$C$2:$C$2047,'city centre offline'!$A$2:$A$2047,'City centre offline (analysis)'!$A10,'city centre offline'!$B$2:$B$2047,'City centre offline (analysis)'!AB$1)</f>
        <v>0.122873634884649</v>
      </c>
      <c r="AC10" s="6">
        <f>SUMIFS('city centre offline'!$C$2:$C$2047,'city centre offline'!$A$2:$A$2047,'City centre offline (analysis)'!$A10,'city centre offline'!$B$2:$B$2047,'City centre offline (analysis)'!AC$1)</f>
        <v>0.12841872329831699</v>
      </c>
      <c r="AD10" s="6">
        <f>SUMIFS('city centre offline'!$C$2:$C$2047,'city centre offline'!$A$2:$A$2047,'City centre offline (analysis)'!$A10,'city centre offline'!$B$2:$B$2047,'City centre offline (analysis)'!AD$1)</f>
        <v>0.178835993705352</v>
      </c>
      <c r="AE10" s="6">
        <f>SUMIFS('city centre offline'!$C$2:$C$2047,'city centre offline'!$A$2:$A$2047,'City centre offline (analysis)'!$A10,'city centre offline'!$B$2:$B$2047,'City centre offline (analysis)'!AE$1)</f>
        <v>0.62253604477323998</v>
      </c>
      <c r="AF10" s="6">
        <f>SUMIFS('city centre offline'!$C$2:$C$2047,'city centre offline'!$A$2:$A$2047,'City centre offline (analysis)'!$A10,'city centre offline'!$B$2:$B$2047,'City centre offline (analysis)'!AF$1)</f>
        <v>0.85343308057007505</v>
      </c>
      <c r="AG10" s="6">
        <f>SUMIFS('city centre offline'!$C$2:$C$2047,'city centre offline'!$A$2:$A$2047,'City centre offline (analysis)'!$A10,'city centre offline'!$B$2:$B$2047,'City centre offline (analysis)'!AG$1)</f>
        <v>1.0038163089520999</v>
      </c>
      <c r="AH10" s="6">
        <f>SUMIFS('city centre offline'!$C$2:$C$2047,'city centre offline'!$A$2:$A$2047,'City centre offline (analysis)'!$A10,'city centre offline'!$B$2:$B$2047,'City centre offline (analysis)'!AH$1)</f>
        <v>1.2431824224146</v>
      </c>
      <c r="AI10" s="6">
        <f>SUMIFS('city centre offline'!$C$2:$C$2047,'city centre offline'!$A$2:$A$2047,'City centre offline (analysis)'!$A10,'city centre offline'!$B$2:$B$2047,'City centre offline (analysis)'!AI$1)</f>
        <v>1.35366870894964</v>
      </c>
      <c r="AJ10" s="6">
        <f>SUMIFS('city centre offline'!$C$2:$C$2047,'city centre offline'!$A$2:$A$2047,'City centre offline (analysis)'!$A10,'city centre offline'!$B$2:$B$2047,'City centre offline (analysis)'!AJ$1)</f>
        <v>1.0734231329333599</v>
      </c>
      <c r="AM10" t="s">
        <v>19</v>
      </c>
      <c r="AN10" s="6">
        <v>1.01416990880036</v>
      </c>
      <c r="AQ10" t="s">
        <v>33</v>
      </c>
      <c r="AR10" s="6">
        <v>1.0239819394407199</v>
      </c>
      <c r="AS10" s="6">
        <f>VLOOKUP(AQ10,'Overall city offline (analysis)'!$AN$2:$AO$63,2,FALSE)</f>
        <v>1.20251730932076</v>
      </c>
      <c r="AT10" s="19">
        <f t="shared" si="0"/>
        <v>17.853536988004002</v>
      </c>
      <c r="AU10" s="19">
        <f>VLOOKUP(AQ10,'CC share tops bottoms'!$A$2:$F$63,6,FALSE)</f>
        <v>-1.770430293309508</v>
      </c>
    </row>
    <row r="11" spans="1:47" x14ac:dyDescent="0.3">
      <c r="A11" t="s">
        <v>16</v>
      </c>
      <c r="B11" t="s">
        <v>166</v>
      </c>
      <c r="C11" t="s">
        <v>147</v>
      </c>
      <c r="D11" s="6">
        <f>SUMIFS('city centre offline'!$C$2:$C$2047,'city centre offline'!$A$2:$A$2047,'City centre offline (analysis)'!$A11,'city centre offline'!$B$2:$B$2047,'City centre offline (analysis)'!D$1)</f>
        <v>0.785780896504501</v>
      </c>
      <c r="E11" s="6">
        <f>SUMIFS('city centre offline'!$C$2:$C$2047,'city centre offline'!$A$2:$A$2047,'City centre offline (analysis)'!$A11,'city centre offline'!$B$2:$B$2047,'City centre offline (analysis)'!E$1)</f>
        <v>0.81706497110208198</v>
      </c>
      <c r="F11" s="6">
        <f>SUMIFS('city centre offline'!$C$2:$C$2047,'city centre offline'!$A$2:$A$2047,'City centre offline (analysis)'!$A11,'city centre offline'!$B$2:$B$2047,'City centre offline (analysis)'!F$1)</f>
        <v>0.95732415120081205</v>
      </c>
      <c r="G11" s="6">
        <f>SUMIFS('city centre offline'!$C$2:$C$2047,'city centre offline'!$A$2:$A$2047,'City centre offline (analysis)'!$A11,'city centre offline'!$B$2:$B$2047,'City centre offline (analysis)'!G$1)</f>
        <v>0.92884076560949103</v>
      </c>
      <c r="H11" s="6">
        <f>SUMIFS('city centre offline'!$C$2:$C$2047,'city centre offline'!$A$2:$A$2047,'City centre offline (analysis)'!$A11,'city centre offline'!$B$2:$B$2047,'City centre offline (analysis)'!H$1)</f>
        <v>1.0160422320334701</v>
      </c>
      <c r="I11" s="6">
        <f>SUMIFS('city centre offline'!$C$2:$C$2047,'city centre offline'!$A$2:$A$2047,'City centre offline (analysis)'!$A11,'city centre offline'!$B$2:$B$2047,'City centre offline (analysis)'!I$1)</f>
        <v>0.98445818873124102</v>
      </c>
      <c r="J11" s="6">
        <f>SUMIFS('city centre offline'!$C$2:$C$2047,'city centre offline'!$A$2:$A$2047,'City centre offline (analysis)'!$A11,'city centre offline'!$B$2:$B$2047,'City centre offline (analysis)'!J$1)</f>
        <v>1.03190467230734</v>
      </c>
      <c r="K11" s="6">
        <f>SUMIFS('city centre offline'!$C$2:$C$2047,'city centre offline'!$A$2:$A$2047,'City centre offline (analysis)'!$A11,'city centre offline'!$B$2:$B$2047,'City centre offline (analysis)'!K$1)</f>
        <v>1.0717543867526</v>
      </c>
      <c r="L11" s="6">
        <f>SUMIFS('city centre offline'!$C$2:$C$2047,'city centre offline'!$A$2:$A$2047,'City centre offline (analysis)'!$A11,'city centre offline'!$B$2:$B$2047,'City centre offline (analysis)'!L$1)</f>
        <v>0.91688562039518196</v>
      </c>
      <c r="M11" s="6">
        <f>SUMIFS('city centre offline'!$C$2:$C$2047,'city centre offline'!$A$2:$A$2047,'City centre offline (analysis)'!$A11,'city centre offline'!$B$2:$B$2047,'City centre offline (analysis)'!M$1)</f>
        <v>0.98825526908490402</v>
      </c>
      <c r="N11" s="6">
        <f>SUMIFS('city centre offline'!$C$2:$C$2047,'city centre offline'!$A$2:$A$2047,'City centre offline (analysis)'!$A11,'city centre offline'!$B$2:$B$2047,'City centre offline (analysis)'!N$1)</f>
        <v>1.06291377852975</v>
      </c>
      <c r="O11" s="6">
        <f>SUMIFS('city centre offline'!$C$2:$C$2047,'city centre offline'!$A$2:$A$2047,'City centre offline (analysis)'!$A11,'city centre offline'!$B$2:$B$2047,'City centre offline (analysis)'!O$1)</f>
        <v>1.43877506774862</v>
      </c>
      <c r="P11" s="6">
        <f>SUMIFS('city centre offline'!$C$2:$C$2047,'city centre offline'!$A$2:$A$2047,'City centre offline (analysis)'!$A11,'city centre offline'!$B$2:$B$2047,'City centre offline (analysis)'!P$1)</f>
        <v>0.823299949286871</v>
      </c>
      <c r="Q11" s="6">
        <f>SUMIFS('city centre offline'!$C$2:$C$2047,'city centre offline'!$A$2:$A$2047,'City centre offline (analysis)'!$A11,'city centre offline'!$B$2:$B$2047,'City centre offline (analysis)'!Q$1)</f>
        <v>0.83321547474217905</v>
      </c>
      <c r="R11" s="6">
        <f>SUMIFS('city centre offline'!$C$2:$C$2047,'city centre offline'!$A$2:$A$2047,'City centre offline (analysis)'!$A11,'city centre offline'!$B$2:$B$2047,'City centre offline (analysis)'!R$1)</f>
        <v>0.63486758410708499</v>
      </c>
      <c r="S11" s="6">
        <f>SUMIFS('city centre offline'!$C$2:$C$2047,'city centre offline'!$A$2:$A$2047,'City centre offline (analysis)'!$A11,'city centre offline'!$B$2:$B$2047,'City centre offline (analysis)'!S$1)</f>
        <v>0.163985770538596</v>
      </c>
      <c r="T11" s="6">
        <f>SUMIFS('city centre offline'!$C$2:$C$2047,'city centre offline'!$A$2:$A$2047,'City centre offline (analysis)'!$A11,'city centre offline'!$B$2:$B$2047,'City centre offline (analysis)'!T$1)</f>
        <v>0.20750715832706401</v>
      </c>
      <c r="U11" s="6">
        <f>SUMIFS('city centre offline'!$C$2:$C$2047,'city centre offline'!$A$2:$A$2047,'City centre offline (analysis)'!$A11,'city centre offline'!$B$2:$B$2047,'City centre offline (analysis)'!U$1)</f>
        <v>0.450177504762587</v>
      </c>
      <c r="V11" s="6">
        <f>SUMIFS('city centre offline'!$C$2:$C$2047,'city centre offline'!$A$2:$A$2047,'City centre offline (analysis)'!$A11,'city centre offline'!$B$2:$B$2047,'City centre offline (analysis)'!V$1)</f>
        <v>0.76939055889655295</v>
      </c>
      <c r="W11" s="6">
        <f>SUMIFS('city centre offline'!$C$2:$C$2047,'city centre offline'!$A$2:$A$2047,'City centre offline (analysis)'!$A11,'city centre offline'!$B$2:$B$2047,'City centre offline (analysis)'!W$1)</f>
        <v>0.80342560383319095</v>
      </c>
      <c r="X11" s="6">
        <f>SUMIFS('city centre offline'!$C$2:$C$2047,'city centre offline'!$A$2:$A$2047,'City centre offline (analysis)'!$A11,'city centre offline'!$B$2:$B$2047,'City centre offline (analysis)'!X$1)</f>
        <v>0.75972494861350603</v>
      </c>
      <c r="Y11" s="6">
        <f>SUMIFS('city centre offline'!$C$2:$C$2047,'city centre offline'!$A$2:$A$2047,'City centre offline (analysis)'!$A11,'city centre offline'!$B$2:$B$2047,'City centre offline (analysis)'!Y$1)</f>
        <v>0.80877784215071302</v>
      </c>
      <c r="Z11" s="6">
        <f>SUMIFS('city centre offline'!$C$2:$C$2047,'city centre offline'!$A$2:$A$2047,'City centre offline (analysis)'!$A11,'city centre offline'!$B$2:$B$2047,'City centre offline (analysis)'!Z$1)</f>
        <v>0.36354735358712797</v>
      </c>
      <c r="AA11" s="6">
        <f>SUMIFS('city centre offline'!$C$2:$C$2047,'city centre offline'!$A$2:$A$2047,'City centre offline (analysis)'!$A11,'city centre offline'!$B$2:$B$2047,'City centre offline (analysis)'!AA$1)</f>
        <v>1.15108226509982</v>
      </c>
      <c r="AB11" s="6">
        <f>SUMIFS('city centre offline'!$C$2:$C$2047,'city centre offline'!$A$2:$A$2047,'City centre offline (analysis)'!$A11,'city centre offline'!$B$2:$B$2047,'City centre offline (analysis)'!AB$1)</f>
        <v>0.27844265430903697</v>
      </c>
      <c r="AC11" s="6">
        <f>SUMIFS('city centre offline'!$C$2:$C$2047,'city centre offline'!$A$2:$A$2047,'City centre offline (analysis)'!$A11,'city centre offline'!$B$2:$B$2047,'City centre offline (analysis)'!AC$1)</f>
        <v>0.218081865892055</v>
      </c>
      <c r="AD11" s="6">
        <f>SUMIFS('city centre offline'!$C$2:$C$2047,'city centre offline'!$A$2:$A$2047,'City centre offline (analysis)'!$A11,'city centre offline'!$B$2:$B$2047,'City centre offline (analysis)'!AD$1)</f>
        <v>0.27433380565920301</v>
      </c>
      <c r="AE11" s="6">
        <f>SUMIFS('city centre offline'!$C$2:$C$2047,'city centre offline'!$A$2:$A$2047,'City centre offline (analysis)'!$A11,'city centre offline'!$B$2:$B$2047,'City centre offline (analysis)'!AE$1)</f>
        <v>0.70180843809058102</v>
      </c>
      <c r="AF11" s="6">
        <f>SUMIFS('city centre offline'!$C$2:$C$2047,'city centre offline'!$A$2:$A$2047,'City centre offline (analysis)'!$A11,'city centre offline'!$B$2:$B$2047,'City centre offline (analysis)'!AF$1)</f>
        <v>0.83572572107698195</v>
      </c>
      <c r="AG11" s="6">
        <f>SUMIFS('city centre offline'!$C$2:$C$2047,'city centre offline'!$A$2:$A$2047,'City centre offline (analysis)'!$A11,'city centre offline'!$B$2:$B$2047,'City centre offline (analysis)'!AG$1)</f>
        <v>0.81340672761509702</v>
      </c>
      <c r="AH11" s="6">
        <f>SUMIFS('city centre offline'!$C$2:$C$2047,'city centre offline'!$A$2:$A$2047,'City centre offline (analysis)'!$A11,'city centre offline'!$B$2:$B$2047,'City centre offline (analysis)'!AH$1)</f>
        <v>0.89239487642349002</v>
      </c>
      <c r="AI11" s="6">
        <f>SUMIFS('city centre offline'!$C$2:$C$2047,'city centre offline'!$A$2:$A$2047,'City centre offline (analysis)'!$A11,'city centre offline'!$B$2:$B$2047,'City centre offline (analysis)'!AI$1)</f>
        <v>0.93814590233694894</v>
      </c>
      <c r="AJ11" s="6">
        <f>SUMIFS('city centre offline'!$C$2:$C$2047,'city centre offline'!$A$2:$A$2047,'City centre offline (analysis)'!$A11,'city centre offline'!$B$2:$B$2047,'City centre offline (analysis)'!AJ$1)</f>
        <v>0.86047315683473802</v>
      </c>
      <c r="AM11" t="s">
        <v>32</v>
      </c>
      <c r="AN11" s="6">
        <v>1.00983555644877</v>
      </c>
      <c r="AQ11" t="s">
        <v>19</v>
      </c>
      <c r="AR11" s="6">
        <v>1.01416990880036</v>
      </c>
      <c r="AS11" s="6">
        <f>VLOOKUP(AQ11,'Overall city offline (analysis)'!$AN$2:$AO$63,2,FALSE)</f>
        <v>1.08137893297737</v>
      </c>
      <c r="AT11" s="19">
        <f t="shared" si="0"/>
        <v>6.7209024177010024</v>
      </c>
      <c r="AU11" s="19">
        <f>VLOOKUP(AQ11,'CC share tops bottoms'!$A$2:$F$63,6,FALSE)</f>
        <v>-1.4480586867963052</v>
      </c>
    </row>
    <row r="12" spans="1:47" x14ac:dyDescent="0.3">
      <c r="A12" t="s">
        <v>17</v>
      </c>
      <c r="B12" t="s">
        <v>166</v>
      </c>
      <c r="C12" t="s">
        <v>135</v>
      </c>
      <c r="D12" s="6">
        <f>SUMIFS('city centre offline'!$C$2:$C$2047,'city centre offline'!$A$2:$A$2047,'City centre offline (analysis)'!$A12,'city centre offline'!$B$2:$B$2047,'City centre offline (analysis)'!D$1)</f>
        <v>0.78215143827244404</v>
      </c>
      <c r="E12" s="6">
        <f>SUMIFS('city centre offline'!$C$2:$C$2047,'city centre offline'!$A$2:$A$2047,'City centre offline (analysis)'!$A12,'city centre offline'!$B$2:$B$2047,'City centre offline (analysis)'!E$1)</f>
        <v>0.85682935245025804</v>
      </c>
      <c r="F12" s="6">
        <f>SUMIFS('city centre offline'!$C$2:$C$2047,'city centre offline'!$A$2:$A$2047,'City centre offline (analysis)'!$A12,'city centre offline'!$B$2:$B$2047,'City centre offline (analysis)'!F$1)</f>
        <v>0.99793836032807304</v>
      </c>
      <c r="G12" s="6">
        <f>SUMIFS('city centre offline'!$C$2:$C$2047,'city centre offline'!$A$2:$A$2047,'City centre offline (analysis)'!$A12,'city centre offline'!$B$2:$B$2047,'City centre offline (analysis)'!G$1)</f>
        <v>1.0036305506429899</v>
      </c>
      <c r="H12" s="6">
        <f>SUMIFS('city centre offline'!$C$2:$C$2047,'city centre offline'!$A$2:$A$2047,'City centre offline (analysis)'!$A12,'city centre offline'!$B$2:$B$2047,'City centre offline (analysis)'!H$1)</f>
        <v>1.0597939195950601</v>
      </c>
      <c r="I12" s="6">
        <f>SUMIFS('city centre offline'!$C$2:$C$2047,'city centre offline'!$A$2:$A$2047,'City centre offline (analysis)'!$A12,'city centre offline'!$B$2:$B$2047,'City centre offline (analysis)'!I$1)</f>
        <v>0.984179239539277</v>
      </c>
      <c r="J12" s="6">
        <f>SUMIFS('city centre offline'!$C$2:$C$2047,'city centre offline'!$A$2:$A$2047,'City centre offline (analysis)'!$A12,'city centre offline'!$B$2:$B$2047,'City centre offline (analysis)'!J$1)</f>
        <v>1.0162167359418199</v>
      </c>
      <c r="K12" s="6">
        <f>SUMIFS('city centre offline'!$C$2:$C$2047,'city centre offline'!$A$2:$A$2047,'City centre offline (analysis)'!$A12,'city centre offline'!$B$2:$B$2047,'City centre offline (analysis)'!K$1)</f>
        <v>1.0873133528680099</v>
      </c>
      <c r="L12" s="6">
        <f>SUMIFS('city centre offline'!$C$2:$C$2047,'city centre offline'!$A$2:$A$2047,'City centre offline (analysis)'!$A12,'city centre offline'!$B$2:$B$2047,'City centre offline (analysis)'!L$1)</f>
        <v>0.921528487803008</v>
      </c>
      <c r="M12" s="6">
        <f>SUMIFS('city centre offline'!$C$2:$C$2047,'city centre offline'!$A$2:$A$2047,'City centre offline (analysis)'!$A12,'city centre offline'!$B$2:$B$2047,'City centre offline (analysis)'!M$1)</f>
        <v>1.0026889203507099</v>
      </c>
      <c r="N12" s="6">
        <f>SUMIFS('city centre offline'!$C$2:$C$2047,'city centre offline'!$A$2:$A$2047,'City centre offline (analysis)'!$A12,'city centre offline'!$B$2:$B$2047,'City centre offline (analysis)'!N$1)</f>
        <v>1.0223216821485399</v>
      </c>
      <c r="O12" s="6">
        <f>SUMIFS('city centre offline'!$C$2:$C$2047,'city centre offline'!$A$2:$A$2047,'City centre offline (analysis)'!$A12,'city centre offline'!$B$2:$B$2047,'City centre offline (analysis)'!O$1)</f>
        <v>1.26540796005981</v>
      </c>
      <c r="P12" s="6">
        <f>SUMIFS('city centre offline'!$C$2:$C$2047,'city centre offline'!$A$2:$A$2047,'City centre offline (analysis)'!$A12,'city centre offline'!$B$2:$B$2047,'City centre offline (analysis)'!P$1)</f>
        <v>0.80719025427897895</v>
      </c>
      <c r="Q12" s="6">
        <f>SUMIFS('city centre offline'!$C$2:$C$2047,'city centre offline'!$A$2:$A$2047,'City centre offline (analysis)'!$A12,'city centre offline'!$B$2:$B$2047,'City centre offline (analysis)'!Q$1)</f>
        <v>0.85537066707823095</v>
      </c>
      <c r="R12" s="6">
        <f>SUMIFS('city centre offline'!$C$2:$C$2047,'city centre offline'!$A$2:$A$2047,'City centre offline (analysis)'!$A12,'city centre offline'!$B$2:$B$2047,'City centre offline (analysis)'!R$1)</f>
        <v>0.57261970362124803</v>
      </c>
      <c r="S12" s="6">
        <f>SUMIFS('city centre offline'!$C$2:$C$2047,'city centre offline'!$A$2:$A$2047,'City centre offline (analysis)'!$A12,'city centre offline'!$B$2:$B$2047,'City centre offline (analysis)'!S$1)</f>
        <v>0.14173933575513301</v>
      </c>
      <c r="T12" s="6">
        <f>SUMIFS('city centre offline'!$C$2:$C$2047,'city centre offline'!$A$2:$A$2047,'City centre offline (analysis)'!$A12,'city centre offline'!$B$2:$B$2047,'City centre offline (analysis)'!T$1)</f>
        <v>0.17907440188690299</v>
      </c>
      <c r="U12" s="6">
        <f>SUMIFS('city centre offline'!$C$2:$C$2047,'city centre offline'!$A$2:$A$2047,'City centre offline (analysis)'!$A12,'city centre offline'!$B$2:$B$2047,'City centre offline (analysis)'!U$1)</f>
        <v>0.32741451239334002</v>
      </c>
      <c r="V12" s="6">
        <f>SUMIFS('city centre offline'!$C$2:$C$2047,'city centre offline'!$A$2:$A$2047,'City centre offline (analysis)'!$A12,'city centre offline'!$B$2:$B$2047,'City centre offline (analysis)'!V$1)</f>
        <v>0.73115180304608596</v>
      </c>
      <c r="W12" s="6">
        <f>SUMIFS('city centre offline'!$C$2:$C$2047,'city centre offline'!$A$2:$A$2047,'City centre offline (analysis)'!$A12,'city centre offline'!$B$2:$B$2047,'City centre offline (analysis)'!W$1)</f>
        <v>0.99663088961092305</v>
      </c>
      <c r="X12" s="6">
        <f>SUMIFS('city centre offline'!$C$2:$C$2047,'city centre offline'!$A$2:$A$2047,'City centre offline (analysis)'!$A12,'city centre offline'!$B$2:$B$2047,'City centre offline (analysis)'!X$1)</f>
        <v>0.86328612732883003</v>
      </c>
      <c r="Y12" s="6">
        <f>SUMIFS('city centre offline'!$C$2:$C$2047,'city centre offline'!$A$2:$A$2047,'City centre offline (analysis)'!$A12,'city centre offline'!$B$2:$B$2047,'City centre offline (analysis)'!Y$1)</f>
        <v>0.83710797446257101</v>
      </c>
      <c r="Z12" s="6">
        <f>SUMIFS('city centre offline'!$C$2:$C$2047,'city centre offline'!$A$2:$A$2047,'City centre offline (analysis)'!$A12,'city centre offline'!$B$2:$B$2047,'City centre offline (analysis)'!Z$1)</f>
        <v>0.31198725931211602</v>
      </c>
      <c r="AA12" s="6">
        <f>SUMIFS('city centre offline'!$C$2:$C$2047,'city centre offline'!$A$2:$A$2047,'City centre offline (analysis)'!$A12,'city centre offline'!$B$2:$B$2047,'City centre offline (analysis)'!AA$1)</f>
        <v>0.84811940613292802</v>
      </c>
      <c r="AB12" s="6">
        <f>SUMIFS('city centre offline'!$C$2:$C$2047,'city centre offline'!$A$2:$A$2047,'City centre offline (analysis)'!$A12,'city centre offline'!$B$2:$B$2047,'City centre offline (analysis)'!AB$1)</f>
        <v>0.17851001640050401</v>
      </c>
      <c r="AC12" s="6">
        <f>SUMIFS('city centre offline'!$C$2:$C$2047,'city centre offline'!$A$2:$A$2047,'City centre offline (analysis)'!$A12,'city centre offline'!$B$2:$B$2047,'City centre offline (analysis)'!AC$1)</f>
        <v>0.19007293596760499</v>
      </c>
      <c r="AD12" s="6">
        <f>SUMIFS('city centre offline'!$C$2:$C$2047,'city centre offline'!$A$2:$A$2047,'City centre offline (analysis)'!$A12,'city centre offline'!$B$2:$B$2047,'City centre offline (analysis)'!AD$1)</f>
        <v>0.24204288688574099</v>
      </c>
      <c r="AE12" s="6">
        <f>SUMIFS('city centre offline'!$C$2:$C$2047,'city centre offline'!$A$2:$A$2047,'City centre offline (analysis)'!$A12,'city centre offline'!$B$2:$B$2047,'City centre offline (analysis)'!AE$1)</f>
        <v>0.60227814391753598</v>
      </c>
      <c r="AF12" s="6">
        <f>SUMIFS('city centre offline'!$C$2:$C$2047,'city centre offline'!$A$2:$A$2047,'City centre offline (analysis)'!$A12,'city centre offline'!$B$2:$B$2047,'City centre offline (analysis)'!AF$1)</f>
        <v>0.86976537499747897</v>
      </c>
      <c r="AG12" s="6">
        <f>SUMIFS('city centre offline'!$C$2:$C$2047,'city centre offline'!$A$2:$A$2047,'City centre offline (analysis)'!$A12,'city centre offline'!$B$2:$B$2047,'City centre offline (analysis)'!AG$1)</f>
        <v>0.95425624143744103</v>
      </c>
      <c r="AH12" s="6">
        <f>SUMIFS('city centre offline'!$C$2:$C$2047,'city centre offline'!$A$2:$A$2047,'City centre offline (analysis)'!$A12,'city centre offline'!$B$2:$B$2047,'City centre offline (analysis)'!AH$1)</f>
        <v>1.07778914695565</v>
      </c>
      <c r="AI12" s="6">
        <f>SUMIFS('city centre offline'!$C$2:$C$2047,'city centre offline'!$A$2:$A$2047,'City centre offline (analysis)'!$A12,'city centre offline'!$B$2:$B$2047,'City centre offline (analysis)'!AI$1)</f>
        <v>1.2008687071509501</v>
      </c>
      <c r="AJ12" s="6">
        <f>SUMIFS('city centre offline'!$C$2:$C$2047,'city centre offline'!$A$2:$A$2047,'City centre offline (analysis)'!$A12,'city centre offline'!$B$2:$B$2047,'City centre offline (analysis)'!AJ$1)</f>
        <v>0.99368667987728798</v>
      </c>
      <c r="AM12" t="s">
        <v>65</v>
      </c>
      <c r="AN12" s="6">
        <v>1.0012393926826</v>
      </c>
      <c r="AQ12" t="s">
        <v>32</v>
      </c>
      <c r="AR12" s="6">
        <v>1.00983555644877</v>
      </c>
      <c r="AS12" s="6">
        <f>VLOOKUP(AQ12,'Overall city offline (analysis)'!$AN$2:$AO$63,2,FALSE)</f>
        <v>1.10900582027493</v>
      </c>
      <c r="AT12" s="19">
        <f t="shared" si="0"/>
        <v>9.917026382616001</v>
      </c>
      <c r="AU12" s="19">
        <f>VLOOKUP(AQ12,'CC share tops bottoms'!$A$2:$F$63,6,FALSE)</f>
        <v>-0.76797960270020837</v>
      </c>
    </row>
    <row r="13" spans="1:47" x14ac:dyDescent="0.3">
      <c r="A13" t="s">
        <v>18</v>
      </c>
      <c r="B13" t="s">
        <v>167</v>
      </c>
      <c r="C13" t="s">
        <v>135</v>
      </c>
      <c r="D13" s="6">
        <f>SUMIFS('city centre offline'!$C$2:$C$2047,'city centre offline'!$A$2:$A$2047,'City centre offline (analysis)'!$A13,'city centre offline'!$B$2:$B$2047,'City centre offline (analysis)'!D$1)</f>
        <v>0.81117014216664396</v>
      </c>
      <c r="E13" s="6">
        <f>SUMIFS('city centre offline'!$C$2:$C$2047,'city centre offline'!$A$2:$A$2047,'City centre offline (analysis)'!$A13,'city centre offline'!$B$2:$B$2047,'City centre offline (analysis)'!E$1)</f>
        <v>0.88600059836376799</v>
      </c>
      <c r="F13" s="6">
        <f>SUMIFS('city centre offline'!$C$2:$C$2047,'city centre offline'!$A$2:$A$2047,'City centre offline (analysis)'!$A13,'city centre offline'!$B$2:$B$2047,'City centre offline (analysis)'!F$1)</f>
        <v>1.03832783186835</v>
      </c>
      <c r="G13" s="6">
        <f>SUMIFS('city centre offline'!$C$2:$C$2047,'city centre offline'!$A$2:$A$2047,'City centre offline (analysis)'!$A13,'city centre offline'!$B$2:$B$2047,'City centre offline (analysis)'!G$1)</f>
        <v>0.96091399349766204</v>
      </c>
      <c r="H13" s="6">
        <f>SUMIFS('city centre offline'!$C$2:$C$2047,'city centre offline'!$A$2:$A$2047,'City centre offline (analysis)'!$A13,'city centre offline'!$B$2:$B$2047,'City centre offline (analysis)'!H$1)</f>
        <v>1.04853764384979</v>
      </c>
      <c r="I13" s="6">
        <f>SUMIFS('city centre offline'!$C$2:$C$2047,'city centre offline'!$A$2:$A$2047,'City centre offline (analysis)'!$A13,'city centre offline'!$B$2:$B$2047,'City centre offline (analysis)'!I$1)</f>
        <v>0.96652984150490895</v>
      </c>
      <c r="J13" s="6">
        <f>SUMIFS('city centre offline'!$C$2:$C$2047,'city centre offline'!$A$2:$A$2047,'City centre offline (analysis)'!$A13,'city centre offline'!$B$2:$B$2047,'City centre offline (analysis)'!J$1)</f>
        <v>0.99088761636602296</v>
      </c>
      <c r="K13" s="6">
        <f>SUMIFS('city centre offline'!$C$2:$C$2047,'city centre offline'!$A$2:$A$2047,'City centre offline (analysis)'!$A13,'city centre offline'!$B$2:$B$2047,'City centre offline (analysis)'!K$1)</f>
        <v>0.973319246602391</v>
      </c>
      <c r="L13" s="6">
        <f>SUMIFS('city centre offline'!$C$2:$C$2047,'city centre offline'!$A$2:$A$2047,'City centre offline (analysis)'!$A13,'city centre offline'!$B$2:$B$2047,'City centre offline (analysis)'!L$1)</f>
        <v>0.92955620016914697</v>
      </c>
      <c r="M13" s="6">
        <f>SUMIFS('city centre offline'!$C$2:$C$2047,'city centre offline'!$A$2:$A$2047,'City centre offline (analysis)'!$A13,'city centre offline'!$B$2:$B$2047,'City centre offline (analysis)'!M$1)</f>
        <v>1.04886370035129</v>
      </c>
      <c r="N13" s="6">
        <f>SUMIFS('city centre offline'!$C$2:$C$2047,'city centre offline'!$A$2:$A$2047,'City centre offline (analysis)'!$A13,'city centre offline'!$B$2:$B$2047,'City centre offline (analysis)'!N$1)</f>
        <v>1.0964288106884801</v>
      </c>
      <c r="O13" s="6">
        <f>SUMIFS('city centre offline'!$C$2:$C$2047,'city centre offline'!$A$2:$A$2047,'City centre offline (analysis)'!$A13,'city centre offline'!$B$2:$B$2047,'City centre offline (analysis)'!O$1)</f>
        <v>1.2494643745715499</v>
      </c>
      <c r="P13" s="6">
        <f>SUMIFS('city centre offline'!$C$2:$C$2047,'city centre offline'!$A$2:$A$2047,'City centre offline (analysis)'!$A13,'city centre offline'!$B$2:$B$2047,'City centre offline (analysis)'!P$1)</f>
        <v>0.83591945551967095</v>
      </c>
      <c r="Q13" s="6">
        <f>SUMIFS('city centre offline'!$C$2:$C$2047,'city centre offline'!$A$2:$A$2047,'City centre offline (analysis)'!$A13,'city centre offline'!$B$2:$B$2047,'City centre offline (analysis)'!Q$1)</f>
        <v>0.89811187473852905</v>
      </c>
      <c r="R13" s="6">
        <f>SUMIFS('city centre offline'!$C$2:$C$2047,'city centre offline'!$A$2:$A$2047,'City centre offline (analysis)'!$A13,'city centre offline'!$B$2:$B$2047,'City centre offline (analysis)'!R$1)</f>
        <v>0.55579483654212702</v>
      </c>
      <c r="S13" s="6">
        <f>SUMIFS('city centre offline'!$C$2:$C$2047,'city centre offline'!$A$2:$A$2047,'City centre offline (analysis)'!$A13,'city centre offline'!$B$2:$B$2047,'City centre offline (analysis)'!S$1)</f>
        <v>8.9619617880194694E-2</v>
      </c>
      <c r="T13" s="6">
        <f>SUMIFS('city centre offline'!$C$2:$C$2047,'city centre offline'!$A$2:$A$2047,'City centre offline (analysis)'!$A13,'city centre offline'!$B$2:$B$2047,'City centre offline (analysis)'!T$1)</f>
        <v>0.12189705199484401</v>
      </c>
      <c r="U13" s="6">
        <f>SUMIFS('city centre offline'!$C$2:$C$2047,'city centre offline'!$A$2:$A$2047,'City centre offline (analysis)'!$A13,'city centre offline'!$B$2:$B$2047,'City centre offline (analysis)'!U$1)</f>
        <v>0.296414480433839</v>
      </c>
      <c r="V13" s="6">
        <f>SUMIFS('city centre offline'!$C$2:$C$2047,'city centre offline'!$A$2:$A$2047,'City centre offline (analysis)'!$A13,'city centre offline'!$B$2:$B$2047,'City centre offline (analysis)'!V$1)</f>
        <v>0.59607937821077495</v>
      </c>
      <c r="W13" s="6">
        <f>SUMIFS('city centre offline'!$C$2:$C$2047,'city centre offline'!$A$2:$A$2047,'City centre offline (analysis)'!$A13,'city centre offline'!$B$2:$B$2047,'City centre offline (analysis)'!W$1)</f>
        <v>0.74339565775056704</v>
      </c>
      <c r="X13" s="6">
        <f>SUMIFS('city centre offline'!$C$2:$C$2047,'city centre offline'!$A$2:$A$2047,'City centre offline (analysis)'!$A13,'city centre offline'!$B$2:$B$2047,'City centre offline (analysis)'!X$1)</f>
        <v>0.69033195782922097</v>
      </c>
      <c r="Y13" s="6">
        <f>SUMIFS('city centre offline'!$C$2:$C$2047,'city centre offline'!$A$2:$A$2047,'City centre offline (analysis)'!$A13,'city centre offline'!$B$2:$B$2047,'City centre offline (analysis)'!Y$1)</f>
        <v>0.73896363424202205</v>
      </c>
      <c r="Z13" s="6">
        <f>SUMIFS('city centre offline'!$C$2:$C$2047,'city centre offline'!$A$2:$A$2047,'City centre offline (analysis)'!$A13,'city centre offline'!$B$2:$B$2047,'City centre offline (analysis)'!Z$1)</f>
        <v>0.27177104091073101</v>
      </c>
      <c r="AA13" s="6">
        <f>SUMIFS('city centre offline'!$C$2:$C$2047,'city centre offline'!$A$2:$A$2047,'City centre offline (analysis)'!$A13,'city centre offline'!$B$2:$B$2047,'City centre offline (analysis)'!AA$1)</f>
        <v>0.699713048615629</v>
      </c>
      <c r="AB13" s="6">
        <f>SUMIFS('city centre offline'!$C$2:$C$2047,'city centre offline'!$A$2:$A$2047,'City centre offline (analysis)'!$A13,'city centre offline'!$B$2:$B$2047,'City centre offline (analysis)'!AB$1)</f>
        <v>0.16938461047056499</v>
      </c>
      <c r="AC13" s="6">
        <f>SUMIFS('city centre offline'!$C$2:$C$2047,'city centre offline'!$A$2:$A$2047,'City centre offline (analysis)'!$A13,'city centre offline'!$B$2:$B$2047,'City centre offline (analysis)'!AC$1)</f>
        <v>0.15523049826420601</v>
      </c>
      <c r="AD13" s="6">
        <f>SUMIFS('city centre offline'!$C$2:$C$2047,'city centre offline'!$A$2:$A$2047,'City centre offline (analysis)'!$A13,'city centre offline'!$B$2:$B$2047,'City centre offline (analysis)'!AD$1)</f>
        <v>0.20291021785348401</v>
      </c>
      <c r="AE13" s="6">
        <f>SUMIFS('city centre offline'!$C$2:$C$2047,'city centre offline'!$A$2:$A$2047,'City centre offline (analysis)'!$A13,'city centre offline'!$B$2:$B$2047,'City centre offline (analysis)'!AE$1)</f>
        <v>0.55375855735527302</v>
      </c>
      <c r="AF13" s="6">
        <f>SUMIFS('city centre offline'!$C$2:$C$2047,'city centre offline'!$A$2:$A$2047,'City centre offline (analysis)'!$A13,'city centre offline'!$B$2:$B$2047,'City centre offline (analysis)'!AF$1)</f>
        <v>0.74639945416600695</v>
      </c>
      <c r="AG13" s="6">
        <f>SUMIFS('city centre offline'!$C$2:$C$2047,'city centre offline'!$A$2:$A$2047,'City centre offline (analysis)'!$A13,'city centre offline'!$B$2:$B$2047,'City centre offline (analysis)'!AG$1)</f>
        <v>0.76713716359774697</v>
      </c>
      <c r="AH13" s="6">
        <f>SUMIFS('city centre offline'!$C$2:$C$2047,'city centre offline'!$A$2:$A$2047,'City centre offline (analysis)'!$A13,'city centre offline'!$B$2:$B$2047,'City centre offline (analysis)'!AH$1)</f>
        <v>0.83966347713493905</v>
      </c>
      <c r="AI13" s="6">
        <f>SUMIFS('city centre offline'!$C$2:$C$2047,'city centre offline'!$A$2:$A$2047,'City centre offline (analysis)'!$A13,'city centre offline'!$B$2:$B$2047,'City centre offline (analysis)'!AI$1)</f>
        <v>0.94336460625222196</v>
      </c>
      <c r="AJ13" s="6">
        <f>SUMIFS('city centre offline'!$C$2:$C$2047,'city centre offline'!$A$2:$A$2047,'City centre offline (analysis)'!$A13,'city centre offline'!$B$2:$B$2047,'City centre offline (analysis)'!AJ$1)</f>
        <v>0.89740709155509402</v>
      </c>
      <c r="AM13" t="s">
        <v>61</v>
      </c>
      <c r="AN13" s="6">
        <v>0.99913088231762004</v>
      </c>
      <c r="AQ13" t="s">
        <v>65</v>
      </c>
      <c r="AR13" s="6">
        <v>1.0012393926826</v>
      </c>
      <c r="AS13" s="6">
        <f>VLOOKUP(AQ13,'Overall city offline (analysis)'!$AN$2:$AO$63,2,FALSE)</f>
        <v>1.0166383111866999</v>
      </c>
      <c r="AT13" s="19">
        <f t="shared" si="0"/>
        <v>1.5398918504099912</v>
      </c>
      <c r="AU13" s="19">
        <f>VLOOKUP(AQ13,'CC share tops bottoms'!$A$2:$F$63,6,FALSE)</f>
        <v>-4.0741600857382987E-2</v>
      </c>
    </row>
    <row r="14" spans="1:47" x14ac:dyDescent="0.3">
      <c r="A14" t="s">
        <v>19</v>
      </c>
      <c r="B14" t="s">
        <v>165</v>
      </c>
      <c r="C14" t="s">
        <v>136</v>
      </c>
      <c r="D14" s="6">
        <f>SUMIFS('city centre offline'!$C$2:$C$2047,'city centre offline'!$A$2:$A$2047,'City centre offline (analysis)'!$A14,'city centre offline'!$B$2:$B$2047,'City centre offline (analysis)'!D$1)</f>
        <v>0.83348989506265503</v>
      </c>
      <c r="E14" s="6">
        <f>SUMIFS('city centre offline'!$C$2:$C$2047,'city centre offline'!$A$2:$A$2047,'City centre offline (analysis)'!$A14,'city centre offline'!$B$2:$B$2047,'City centre offline (analysis)'!E$1)</f>
        <v>0.89163332244056903</v>
      </c>
      <c r="F14" s="6">
        <f>SUMIFS('city centre offline'!$C$2:$C$2047,'city centre offline'!$A$2:$A$2047,'City centre offline (analysis)'!$A14,'city centre offline'!$B$2:$B$2047,'City centre offline (analysis)'!F$1)</f>
        <v>0.99039981484874695</v>
      </c>
      <c r="G14" s="6">
        <f>SUMIFS('city centre offline'!$C$2:$C$2047,'city centre offline'!$A$2:$A$2047,'City centre offline (analysis)'!$A14,'city centre offline'!$B$2:$B$2047,'City centre offline (analysis)'!G$1)</f>
        <v>0.97604999317645103</v>
      </c>
      <c r="H14" s="6">
        <f>SUMIFS('city centre offline'!$C$2:$C$2047,'city centre offline'!$A$2:$A$2047,'City centre offline (analysis)'!$A14,'city centre offline'!$B$2:$B$2047,'City centre offline (analysis)'!H$1)</f>
        <v>0.97078423542968895</v>
      </c>
      <c r="I14" s="6">
        <f>SUMIFS('city centre offline'!$C$2:$C$2047,'city centre offline'!$A$2:$A$2047,'City centre offline (analysis)'!$A14,'city centre offline'!$B$2:$B$2047,'City centre offline (analysis)'!I$1)</f>
        <v>0.98441802980887605</v>
      </c>
      <c r="J14" s="6">
        <f>SUMIFS('city centre offline'!$C$2:$C$2047,'city centre offline'!$A$2:$A$2047,'City centre offline (analysis)'!$A14,'city centre offline'!$B$2:$B$2047,'City centre offline (analysis)'!J$1)</f>
        <v>1.0048940715336301</v>
      </c>
      <c r="K14" s="6">
        <f>SUMIFS('city centre offline'!$C$2:$C$2047,'city centre offline'!$A$2:$A$2047,'City centre offline (analysis)'!$A14,'city centre offline'!$B$2:$B$2047,'City centre offline (analysis)'!K$1)</f>
        <v>1.04179270036676</v>
      </c>
      <c r="L14" s="6">
        <f>SUMIFS('city centre offline'!$C$2:$C$2047,'city centre offline'!$A$2:$A$2047,'City centre offline (analysis)'!$A14,'city centre offline'!$B$2:$B$2047,'City centre offline (analysis)'!L$1)</f>
        <v>0.98961980966422802</v>
      </c>
      <c r="M14" s="6">
        <f>SUMIFS('city centre offline'!$C$2:$C$2047,'city centre offline'!$A$2:$A$2047,'City centre offline (analysis)'!$A14,'city centre offline'!$B$2:$B$2047,'City centre offline (analysis)'!M$1)</f>
        <v>1.0018108622583299</v>
      </c>
      <c r="N14" s="6">
        <f>SUMIFS('city centre offline'!$C$2:$C$2047,'city centre offline'!$A$2:$A$2047,'City centre offline (analysis)'!$A14,'city centre offline'!$B$2:$B$2047,'City centre offline (analysis)'!N$1)</f>
        <v>1.05732279363529</v>
      </c>
      <c r="O14" s="6">
        <f>SUMIFS('city centre offline'!$C$2:$C$2047,'city centre offline'!$A$2:$A$2047,'City centre offline (analysis)'!$A14,'city centre offline'!$B$2:$B$2047,'City centre offline (analysis)'!O$1)</f>
        <v>1.2577844717747799</v>
      </c>
      <c r="P14" s="6">
        <f>SUMIFS('city centre offline'!$C$2:$C$2047,'city centre offline'!$A$2:$A$2047,'City centre offline (analysis)'!$A14,'city centre offline'!$B$2:$B$2047,'City centre offline (analysis)'!P$1)</f>
        <v>0.92249891978749099</v>
      </c>
      <c r="Q14" s="6">
        <f>SUMIFS('city centre offline'!$C$2:$C$2047,'city centre offline'!$A$2:$A$2047,'City centre offline (analysis)'!$A14,'city centre offline'!$B$2:$B$2047,'City centre offline (analysis)'!Q$1)</f>
        <v>0.91278944178571597</v>
      </c>
      <c r="R14" s="6">
        <f>SUMIFS('city centre offline'!$C$2:$C$2047,'city centre offline'!$A$2:$A$2047,'City centre offline (analysis)'!$A14,'city centre offline'!$B$2:$B$2047,'City centre offline (analysis)'!R$1)</f>
        <v>0.87255538979225999</v>
      </c>
      <c r="S14" s="6">
        <f>SUMIFS('city centre offline'!$C$2:$C$2047,'city centre offline'!$A$2:$A$2047,'City centre offline (analysis)'!$A14,'city centre offline'!$B$2:$B$2047,'City centre offline (analysis)'!S$1)</f>
        <v>0.50872290165549505</v>
      </c>
      <c r="T14" s="6">
        <f>SUMIFS('city centre offline'!$C$2:$C$2047,'city centre offline'!$A$2:$A$2047,'City centre offline (analysis)'!$A14,'city centre offline'!$B$2:$B$2047,'City centre offline (analysis)'!T$1)</f>
        <v>0.60010080689061296</v>
      </c>
      <c r="U14" s="6">
        <f>SUMIFS('city centre offline'!$C$2:$C$2047,'city centre offline'!$A$2:$A$2047,'City centre offline (analysis)'!$A14,'city centre offline'!$B$2:$B$2047,'City centre offline (analysis)'!U$1)</f>
        <v>0.82677814377643599</v>
      </c>
      <c r="V14" s="6">
        <f>SUMIFS('city centre offline'!$C$2:$C$2047,'city centre offline'!$A$2:$A$2047,'City centre offline (analysis)'!$A14,'city centre offline'!$B$2:$B$2047,'City centre offline (analysis)'!V$1)</f>
        <v>1.0348253682017901</v>
      </c>
      <c r="W14" s="6">
        <f>SUMIFS('city centre offline'!$C$2:$C$2047,'city centre offline'!$A$2:$A$2047,'City centre offline (analysis)'!$A14,'city centre offline'!$B$2:$B$2047,'City centre offline (analysis)'!W$1)</f>
        <v>1.0361372181053501</v>
      </c>
      <c r="X14" s="6">
        <f>SUMIFS('city centre offline'!$C$2:$C$2047,'city centre offline'!$A$2:$A$2047,'City centre offline (analysis)'!$A14,'city centre offline'!$B$2:$B$2047,'City centre offline (analysis)'!X$1)</f>
        <v>1.0005321060952901</v>
      </c>
      <c r="Y14" s="6">
        <f>SUMIFS('city centre offline'!$C$2:$C$2047,'city centre offline'!$A$2:$A$2047,'City centre offline (analysis)'!$A14,'city centre offline'!$B$2:$B$2047,'City centre offline (analysis)'!Y$1)</f>
        <v>0.99997076510820004</v>
      </c>
      <c r="Z14" s="6">
        <f>SUMIFS('city centre offline'!$C$2:$C$2047,'city centre offline'!$A$2:$A$2047,'City centre offline (analysis)'!$A14,'city centre offline'!$B$2:$B$2047,'City centre offline (analysis)'!Z$1)</f>
        <v>0.80582782190264901</v>
      </c>
      <c r="AA14" s="6">
        <f>SUMIFS('city centre offline'!$C$2:$C$2047,'city centre offline'!$A$2:$A$2047,'City centre offline (analysis)'!$A14,'city centre offline'!$B$2:$B$2047,'City centre offline (analysis)'!AA$1)</f>
        <v>1.22687715777629</v>
      </c>
      <c r="AB14" s="6">
        <f>SUMIFS('city centre offline'!$C$2:$C$2047,'city centre offline'!$A$2:$A$2047,'City centre offline (analysis)'!$A14,'city centre offline'!$B$2:$B$2047,'City centre offline (analysis)'!AB$1)</f>
        <v>0.598342564765308</v>
      </c>
      <c r="AC14" s="6">
        <f>SUMIFS('city centre offline'!$C$2:$C$2047,'city centre offline'!$A$2:$A$2047,'City centre offline (analysis)'!$A14,'city centre offline'!$B$2:$B$2047,'City centre offline (analysis)'!AC$1)</f>
        <v>0.62680090188167303</v>
      </c>
      <c r="AD14" s="6">
        <f>SUMIFS('city centre offline'!$C$2:$C$2047,'city centre offline'!$A$2:$A$2047,'City centre offline (analysis)'!$A14,'city centre offline'!$B$2:$B$2047,'City centre offline (analysis)'!AD$1)</f>
        <v>0.75306118790871002</v>
      </c>
      <c r="AE14" s="6">
        <f>SUMIFS('city centre offline'!$C$2:$C$2047,'city centre offline'!$A$2:$A$2047,'City centre offline (analysis)'!$A14,'city centre offline'!$B$2:$B$2047,'City centre offline (analysis)'!AE$1)</f>
        <v>0.969541985094581</v>
      </c>
      <c r="AF14" s="6">
        <f>SUMIFS('city centre offline'!$C$2:$C$2047,'city centre offline'!$A$2:$A$2047,'City centre offline (analysis)'!$A14,'city centre offline'!$B$2:$B$2047,'City centre offline (analysis)'!AF$1)</f>
        <v>1.0343853542285999</v>
      </c>
      <c r="AG14" s="6">
        <f>SUMIFS('city centre offline'!$C$2:$C$2047,'city centre offline'!$A$2:$A$2047,'City centre offline (analysis)'!$A14,'city centre offline'!$B$2:$B$2047,'City centre offline (analysis)'!AG$1)</f>
        <v>0.99502933603939903</v>
      </c>
      <c r="AH14" s="6">
        <f>SUMIFS('city centre offline'!$C$2:$C$2047,'city centre offline'!$A$2:$A$2047,'City centre offline (analysis)'!$A14,'city centre offline'!$B$2:$B$2047,'City centre offline (analysis)'!AH$1)</f>
        <v>1.0805402847502199</v>
      </c>
      <c r="AI14" s="6">
        <f>SUMIFS('city centre offline'!$C$2:$C$2047,'city centre offline'!$A$2:$A$2047,'City centre offline (analysis)'!$A14,'city centre offline'!$B$2:$B$2047,'City centre offline (analysis)'!AI$1)</f>
        <v>1.06284236859742</v>
      </c>
      <c r="AJ14" s="6">
        <f>SUMIFS('city centre offline'!$C$2:$C$2047,'city centre offline'!$A$2:$A$2047,'City centre offline (analysis)'!$A14,'city centre offline'!$B$2:$B$2047,'City centre offline (analysis)'!AJ$1)</f>
        <v>1.01416990880036</v>
      </c>
      <c r="AM14" t="s">
        <v>51</v>
      </c>
      <c r="AN14" s="6">
        <v>0.99698048698030906</v>
      </c>
      <c r="AQ14" t="s">
        <v>61</v>
      </c>
      <c r="AR14" s="6">
        <v>0.99913088231762004</v>
      </c>
      <c r="AS14" s="6">
        <f>VLOOKUP(AQ14,'Overall city offline (analysis)'!$AN$2:$AO$63,2,FALSE)</f>
        <v>1.1594827632117599</v>
      </c>
      <c r="AT14" s="19">
        <f t="shared" si="0"/>
        <v>16.035188089413989</v>
      </c>
      <c r="AU14" s="19">
        <f>VLOOKUP(AQ14,'CC share tops bottoms'!$A$2:$F$63,6,FALSE)</f>
        <v>-1.3016336001953954</v>
      </c>
    </row>
    <row r="15" spans="1:47" x14ac:dyDescent="0.3">
      <c r="A15" t="s">
        <v>20</v>
      </c>
      <c r="B15" t="s">
        <v>165</v>
      </c>
      <c r="C15" t="s">
        <v>146</v>
      </c>
      <c r="D15" s="6">
        <f>SUMIFS('city centre offline'!$C$2:$C$2047,'city centre offline'!$A$2:$A$2047,'City centre offline (analysis)'!$A15,'city centre offline'!$B$2:$B$2047,'City centre offline (analysis)'!D$1)</f>
        <v>0.82815268557034205</v>
      </c>
      <c r="E15" s="6">
        <f>SUMIFS('city centre offline'!$C$2:$C$2047,'city centre offline'!$A$2:$A$2047,'City centre offline (analysis)'!$A15,'city centre offline'!$B$2:$B$2047,'City centre offline (analysis)'!E$1)</f>
        <v>0.88066794808206195</v>
      </c>
      <c r="F15" s="6">
        <f>SUMIFS('city centre offline'!$C$2:$C$2047,'city centre offline'!$A$2:$A$2047,'City centre offline (analysis)'!$A15,'city centre offline'!$B$2:$B$2047,'City centre offline (analysis)'!F$1)</f>
        <v>1.0064446016324899</v>
      </c>
      <c r="G15" s="6">
        <f>SUMIFS('city centre offline'!$C$2:$C$2047,'city centre offline'!$A$2:$A$2047,'City centre offline (analysis)'!$A15,'city centre offline'!$B$2:$B$2047,'City centre offline (analysis)'!G$1)</f>
        <v>0.94904944739806996</v>
      </c>
      <c r="H15" s="6">
        <f>SUMIFS('city centre offline'!$C$2:$C$2047,'city centre offline'!$A$2:$A$2047,'City centre offline (analysis)'!$A15,'city centre offline'!$B$2:$B$2047,'City centre offline (analysis)'!H$1)</f>
        <v>1.01715639209827</v>
      </c>
      <c r="I15" s="6">
        <f>SUMIFS('city centre offline'!$C$2:$C$2047,'city centre offline'!$A$2:$A$2047,'City centre offline (analysis)'!$A15,'city centre offline'!$B$2:$B$2047,'City centre offline (analysis)'!I$1)</f>
        <v>1.0116024343091901</v>
      </c>
      <c r="J15" s="6">
        <f>SUMIFS('city centre offline'!$C$2:$C$2047,'city centre offline'!$A$2:$A$2047,'City centre offline (analysis)'!$A15,'city centre offline'!$B$2:$B$2047,'City centre offline (analysis)'!J$1)</f>
        <v>0.92892439814249195</v>
      </c>
      <c r="K15" s="6">
        <f>SUMIFS('city centre offline'!$C$2:$C$2047,'city centre offline'!$A$2:$A$2047,'City centre offline (analysis)'!$A15,'city centre offline'!$B$2:$B$2047,'City centre offline (analysis)'!K$1)</f>
        <v>0.94737781962074596</v>
      </c>
      <c r="L15" s="6">
        <f>SUMIFS('city centre offline'!$C$2:$C$2047,'city centre offline'!$A$2:$A$2047,'City centre offline (analysis)'!$A15,'city centre offline'!$B$2:$B$2047,'City centre offline (analysis)'!L$1)</f>
        <v>0.86783250625416697</v>
      </c>
      <c r="M15" s="6">
        <f>SUMIFS('city centre offline'!$C$2:$C$2047,'city centre offline'!$A$2:$A$2047,'City centre offline (analysis)'!$A15,'city centre offline'!$B$2:$B$2047,'City centre offline (analysis)'!M$1)</f>
        <v>1.0313641769434301</v>
      </c>
      <c r="N15" s="6">
        <f>SUMIFS('city centre offline'!$C$2:$C$2047,'city centre offline'!$A$2:$A$2047,'City centre offline (analysis)'!$A15,'city centre offline'!$B$2:$B$2047,'City centre offline (analysis)'!N$1)</f>
        <v>1.1026700994405501</v>
      </c>
      <c r="O15" s="6">
        <f>SUMIFS('city centre offline'!$C$2:$C$2047,'city centre offline'!$A$2:$A$2047,'City centre offline (analysis)'!$A15,'city centre offline'!$B$2:$B$2047,'City centre offline (analysis)'!O$1)</f>
        <v>1.4287574905081899</v>
      </c>
      <c r="P15" s="6">
        <f>SUMIFS('city centre offline'!$C$2:$C$2047,'city centre offline'!$A$2:$A$2047,'City centre offline (analysis)'!$A15,'city centre offline'!$B$2:$B$2047,'City centre offline (analysis)'!P$1)</f>
        <v>0.82691085514871399</v>
      </c>
      <c r="Q15" s="6">
        <f>SUMIFS('city centre offline'!$C$2:$C$2047,'city centre offline'!$A$2:$A$2047,'City centre offline (analysis)'!$A15,'city centre offline'!$B$2:$B$2047,'City centre offline (analysis)'!Q$1)</f>
        <v>0.85755424353167997</v>
      </c>
      <c r="R15" s="6">
        <f>SUMIFS('city centre offline'!$C$2:$C$2047,'city centre offline'!$A$2:$A$2047,'City centre offline (analysis)'!$A15,'city centre offline'!$B$2:$B$2047,'City centre offline (analysis)'!R$1)</f>
        <v>0.56041995157476399</v>
      </c>
      <c r="S15" s="6">
        <f>SUMIFS('city centre offline'!$C$2:$C$2047,'city centre offline'!$A$2:$A$2047,'City centre offline (analysis)'!$A15,'city centre offline'!$B$2:$B$2047,'City centre offline (analysis)'!S$1)</f>
        <v>0.116665304490274</v>
      </c>
      <c r="T15" s="6">
        <f>SUMIFS('city centre offline'!$C$2:$C$2047,'city centre offline'!$A$2:$A$2047,'City centre offline (analysis)'!$A15,'city centre offline'!$B$2:$B$2047,'City centre offline (analysis)'!T$1)</f>
        <v>0.13371822824111201</v>
      </c>
      <c r="U15" s="6">
        <f>SUMIFS('city centre offline'!$C$2:$C$2047,'city centre offline'!$A$2:$A$2047,'City centre offline (analysis)'!$A15,'city centre offline'!$B$2:$B$2047,'City centre offline (analysis)'!U$1)</f>
        <v>0.29380001991467403</v>
      </c>
      <c r="V15" s="6">
        <f>SUMIFS('city centre offline'!$C$2:$C$2047,'city centre offline'!$A$2:$A$2047,'City centre offline (analysis)'!$A15,'city centre offline'!$B$2:$B$2047,'City centre offline (analysis)'!V$1)</f>
        <v>0.57452965366693698</v>
      </c>
      <c r="W15" s="6">
        <f>SUMIFS('city centre offline'!$C$2:$C$2047,'city centre offline'!$A$2:$A$2047,'City centre offline (analysis)'!$A15,'city centre offline'!$B$2:$B$2047,'City centre offline (analysis)'!W$1)</f>
        <v>0.75851999960010597</v>
      </c>
      <c r="X15" s="6">
        <f>SUMIFS('city centre offline'!$C$2:$C$2047,'city centre offline'!$A$2:$A$2047,'City centre offline (analysis)'!$A15,'city centre offline'!$B$2:$B$2047,'City centre offline (analysis)'!X$1)</f>
        <v>0.71492733681876897</v>
      </c>
      <c r="Y15" s="6">
        <f>SUMIFS('city centre offline'!$C$2:$C$2047,'city centre offline'!$A$2:$A$2047,'City centre offline (analysis)'!$A15,'city centre offline'!$B$2:$B$2047,'City centre offline (analysis)'!Y$1)</f>
        <v>0.82718105180531099</v>
      </c>
      <c r="Z15" s="6">
        <f>SUMIFS('city centre offline'!$C$2:$C$2047,'city centre offline'!$A$2:$A$2047,'City centre offline (analysis)'!$A15,'city centre offline'!$B$2:$B$2047,'City centre offline (analysis)'!Z$1)</f>
        <v>0.30518971833193198</v>
      </c>
      <c r="AA15" s="6">
        <f>SUMIFS('city centre offline'!$C$2:$C$2047,'city centre offline'!$A$2:$A$2047,'City centre offline (analysis)'!$A15,'city centre offline'!$B$2:$B$2047,'City centre offline (analysis)'!AA$1)</f>
        <v>0.94398604672783104</v>
      </c>
      <c r="AB15" s="6">
        <f>SUMIFS('city centre offline'!$C$2:$C$2047,'city centre offline'!$A$2:$A$2047,'City centre offline (analysis)'!$A15,'city centre offline'!$B$2:$B$2047,'City centre offline (analysis)'!AB$1)</f>
        <v>0.13988740371905001</v>
      </c>
      <c r="AC15" s="6">
        <f>SUMIFS('city centre offline'!$C$2:$C$2047,'city centre offline'!$A$2:$A$2047,'City centre offline (analysis)'!$A15,'city centre offline'!$B$2:$B$2047,'City centre offline (analysis)'!AC$1)</f>
        <v>0.15115837004736299</v>
      </c>
      <c r="AD15" s="6">
        <f>SUMIFS('city centre offline'!$C$2:$C$2047,'city centre offline'!$A$2:$A$2047,'City centre offline (analysis)'!$A15,'city centre offline'!$B$2:$B$2047,'City centre offline (analysis)'!AD$1)</f>
        <v>0.19214338677169401</v>
      </c>
      <c r="AE15" s="6">
        <f>SUMIFS('city centre offline'!$C$2:$C$2047,'city centre offline'!$A$2:$A$2047,'City centre offline (analysis)'!$A15,'city centre offline'!$B$2:$B$2047,'City centre offline (analysis)'!AE$1)</f>
        <v>0.52896716146673395</v>
      </c>
      <c r="AF15" s="6">
        <f>SUMIFS('city centre offline'!$C$2:$C$2047,'city centre offline'!$A$2:$A$2047,'City centre offline (analysis)'!$A15,'city centre offline'!$B$2:$B$2047,'City centre offline (analysis)'!AF$1)</f>
        <v>0.810668155018756</v>
      </c>
      <c r="AG15" s="6">
        <f>SUMIFS('city centre offline'!$C$2:$C$2047,'city centre offline'!$A$2:$A$2047,'City centre offline (analysis)'!$A15,'city centre offline'!$B$2:$B$2047,'City centre offline (analysis)'!AG$1)</f>
        <v>0.854678041424066</v>
      </c>
      <c r="AH15" s="6">
        <f>SUMIFS('city centre offline'!$C$2:$C$2047,'city centre offline'!$A$2:$A$2047,'City centre offline (analysis)'!$A15,'city centre offline'!$B$2:$B$2047,'City centre offline (analysis)'!AH$1)</f>
        <v>0.88526534975300097</v>
      </c>
      <c r="AI15" s="6">
        <f>SUMIFS('city centre offline'!$C$2:$C$2047,'city centre offline'!$A$2:$A$2047,'City centre offline (analysis)'!$A15,'city centre offline'!$B$2:$B$2047,'City centre offline (analysis)'!AI$1)</f>
        <v>0.95090440891258199</v>
      </c>
      <c r="AJ15" s="6">
        <f>SUMIFS('city centre offline'!$C$2:$C$2047,'city centre offline'!$A$2:$A$2047,'City centre offline (analysis)'!$A15,'city centre offline'!$B$2:$B$2047,'City centre offline (analysis)'!AJ$1)</f>
        <v>0.82912534192667797</v>
      </c>
      <c r="AM15" t="s">
        <v>17</v>
      </c>
      <c r="AN15" s="6">
        <v>0.99368667987728798</v>
      </c>
      <c r="AQ15" t="s">
        <v>51</v>
      </c>
      <c r="AR15" s="6">
        <v>0.99698048698030906</v>
      </c>
      <c r="AS15" s="6">
        <f>VLOOKUP(AQ15,'Overall city offline (analysis)'!$AN$2:$AO$63,2,FALSE)</f>
        <v>1.0765892124111001</v>
      </c>
      <c r="AT15" s="19">
        <f t="shared" si="0"/>
        <v>7.9608725430791001</v>
      </c>
      <c r="AU15" s="19">
        <f>VLOOKUP(AQ15,'CC share tops bottoms'!$A$2:$F$63,6,FALSE)</f>
        <v>-0.34190526013916367</v>
      </c>
    </row>
    <row r="16" spans="1:47" x14ac:dyDescent="0.3">
      <c r="A16" t="s">
        <v>21</v>
      </c>
      <c r="B16" t="s">
        <v>166</v>
      </c>
      <c r="C16" t="s">
        <v>135</v>
      </c>
      <c r="D16" s="6">
        <f>SUMIFS('city centre offline'!$C$2:$C$2047,'city centre offline'!$A$2:$A$2047,'City centre offline (analysis)'!$A16,'city centre offline'!$B$2:$B$2047,'City centre offline (analysis)'!D$1)</f>
        <v>0.75407616503617003</v>
      </c>
      <c r="E16" s="6">
        <f>SUMIFS('city centre offline'!$C$2:$C$2047,'city centre offline'!$A$2:$A$2047,'City centre offline (analysis)'!$A16,'city centre offline'!$B$2:$B$2047,'City centre offline (analysis)'!E$1)</f>
        <v>0.84189607284977097</v>
      </c>
      <c r="F16" s="6">
        <f>SUMIFS('city centre offline'!$C$2:$C$2047,'city centre offline'!$A$2:$A$2047,'City centre offline (analysis)'!$A16,'city centre offline'!$B$2:$B$2047,'City centre offline (analysis)'!F$1)</f>
        <v>0.96301485745306203</v>
      </c>
      <c r="G16" s="6">
        <f>SUMIFS('city centre offline'!$C$2:$C$2047,'city centre offline'!$A$2:$A$2047,'City centre offline (analysis)'!$A16,'city centre offline'!$B$2:$B$2047,'City centre offline (analysis)'!G$1)</f>
        <v>0.91842454365627602</v>
      </c>
      <c r="H16" s="6">
        <f>SUMIFS('city centre offline'!$C$2:$C$2047,'city centre offline'!$A$2:$A$2047,'City centre offline (analysis)'!$A16,'city centre offline'!$B$2:$B$2047,'City centre offline (analysis)'!H$1)</f>
        <v>1.00695420731694</v>
      </c>
      <c r="I16" s="6">
        <f>SUMIFS('city centre offline'!$C$2:$C$2047,'city centre offline'!$A$2:$A$2047,'City centre offline (analysis)'!$A16,'city centre offline'!$B$2:$B$2047,'City centre offline (analysis)'!I$1)</f>
        <v>0.959620030625149</v>
      </c>
      <c r="J16" s="6">
        <f>SUMIFS('city centre offline'!$C$2:$C$2047,'city centre offline'!$A$2:$A$2047,'City centre offline (analysis)'!$A16,'city centre offline'!$B$2:$B$2047,'City centre offline (analysis)'!J$1)</f>
        <v>0.924910894806378</v>
      </c>
      <c r="K16" s="6">
        <f>SUMIFS('city centre offline'!$C$2:$C$2047,'city centre offline'!$A$2:$A$2047,'City centre offline (analysis)'!$A16,'city centre offline'!$B$2:$B$2047,'City centre offline (analysis)'!K$1)</f>
        <v>0.98145847641378303</v>
      </c>
      <c r="L16" s="6">
        <f>SUMIFS('city centre offline'!$C$2:$C$2047,'city centre offline'!$A$2:$A$2047,'City centre offline (analysis)'!$A16,'city centre offline'!$B$2:$B$2047,'City centre offline (analysis)'!L$1)</f>
        <v>0.88159387584460502</v>
      </c>
      <c r="M16" s="6">
        <f>SUMIFS('city centre offline'!$C$2:$C$2047,'city centre offline'!$A$2:$A$2047,'City centre offline (analysis)'!$A16,'city centre offline'!$B$2:$B$2047,'City centre offline (analysis)'!M$1)</f>
        <v>1.0151388600203699</v>
      </c>
      <c r="N16" s="6">
        <f>SUMIFS('city centre offline'!$C$2:$C$2047,'city centre offline'!$A$2:$A$2047,'City centre offline (analysis)'!$A16,'city centre offline'!$B$2:$B$2047,'City centre offline (analysis)'!N$1)</f>
        <v>1.2221950871784</v>
      </c>
      <c r="O16" s="6">
        <f>SUMIFS('city centre offline'!$C$2:$C$2047,'city centre offline'!$A$2:$A$2047,'City centre offline (analysis)'!$A16,'city centre offline'!$B$2:$B$2047,'City centre offline (analysis)'!O$1)</f>
        <v>1.5307169287991</v>
      </c>
      <c r="P16" s="6">
        <f>SUMIFS('city centre offline'!$C$2:$C$2047,'city centre offline'!$A$2:$A$2047,'City centre offline (analysis)'!$A16,'city centre offline'!$B$2:$B$2047,'City centre offline (analysis)'!P$1)</f>
        <v>0.79539186239633397</v>
      </c>
      <c r="Q16" s="6">
        <f>SUMIFS('city centre offline'!$C$2:$C$2047,'city centre offline'!$A$2:$A$2047,'City centre offline (analysis)'!$A16,'city centre offline'!$B$2:$B$2047,'City centre offline (analysis)'!Q$1)</f>
        <v>0.84580380598592497</v>
      </c>
      <c r="R16" s="6">
        <f>SUMIFS('city centre offline'!$C$2:$C$2047,'city centre offline'!$A$2:$A$2047,'City centre offline (analysis)'!$A16,'city centre offline'!$B$2:$B$2047,'City centre offline (analysis)'!R$1)</f>
        <v>0.50352660141254602</v>
      </c>
      <c r="S16" s="6">
        <f>SUMIFS('city centre offline'!$C$2:$C$2047,'city centre offline'!$A$2:$A$2047,'City centre offline (analysis)'!$A16,'city centre offline'!$B$2:$B$2047,'City centre offline (analysis)'!S$1)</f>
        <v>4.41395859800243E-2</v>
      </c>
      <c r="T16" s="6">
        <f>SUMIFS('city centre offline'!$C$2:$C$2047,'city centre offline'!$A$2:$A$2047,'City centre offline (analysis)'!$A16,'city centre offline'!$B$2:$B$2047,'City centre offline (analysis)'!T$1)</f>
        <v>5.3698305305348103E-2</v>
      </c>
      <c r="U16" s="6">
        <f>SUMIFS('city centre offline'!$C$2:$C$2047,'city centre offline'!$A$2:$A$2047,'City centre offline (analysis)'!$A16,'city centre offline'!$B$2:$B$2047,'City centre offline (analysis)'!U$1)</f>
        <v>0.12245086116069601</v>
      </c>
      <c r="V16" s="6">
        <f>SUMIFS('city centre offline'!$C$2:$C$2047,'city centre offline'!$A$2:$A$2047,'City centre offline (analysis)'!$A16,'city centre offline'!$B$2:$B$2047,'City centre offline (analysis)'!V$1)</f>
        <v>0.43831888349207598</v>
      </c>
      <c r="W16" s="6">
        <f>SUMIFS('city centre offline'!$C$2:$C$2047,'city centre offline'!$A$2:$A$2047,'City centre offline (analysis)'!$A16,'city centre offline'!$B$2:$B$2047,'City centre offline (analysis)'!W$1)</f>
        <v>0.69100853830943498</v>
      </c>
      <c r="X16" s="6">
        <f>SUMIFS('city centre offline'!$C$2:$C$2047,'city centre offline'!$A$2:$A$2047,'City centre offline (analysis)'!$A16,'city centre offline'!$B$2:$B$2047,'City centre offline (analysis)'!X$1)</f>
        <v>0.582956847749454</v>
      </c>
      <c r="Y16" s="6">
        <f>SUMIFS('city centre offline'!$C$2:$C$2047,'city centre offline'!$A$2:$A$2047,'City centre offline (analysis)'!$A16,'city centre offline'!$B$2:$B$2047,'City centre offline (analysis)'!Y$1)</f>
        <v>0.39265806474109499</v>
      </c>
      <c r="Z16" s="6">
        <f>SUMIFS('city centre offline'!$C$2:$C$2047,'city centre offline'!$A$2:$A$2047,'City centre offline (analysis)'!$A16,'city centre offline'!$B$2:$B$2047,'City centre offline (analysis)'!Z$1)</f>
        <v>0.68998551095624705</v>
      </c>
      <c r="AA16" s="6">
        <f>SUMIFS('city centre offline'!$C$2:$C$2047,'city centre offline'!$A$2:$A$2047,'City centre offline (analysis)'!$A16,'city centre offline'!$B$2:$B$2047,'City centre offline (analysis)'!AA$1)</f>
        <v>0.630836484697198</v>
      </c>
      <c r="AB16" s="6">
        <f>SUMIFS('city centre offline'!$C$2:$C$2047,'city centre offline'!$A$2:$A$2047,'City centre offline (analysis)'!$A16,'city centre offline'!$B$2:$B$2047,'City centre offline (analysis)'!AB$1)</f>
        <v>7.8798785070917796E-2</v>
      </c>
      <c r="AC16" s="6">
        <f>SUMIFS('city centre offline'!$C$2:$C$2047,'city centre offline'!$A$2:$A$2047,'City centre offline (analysis)'!$A16,'city centre offline'!$B$2:$B$2047,'City centre offline (analysis)'!AC$1)</f>
        <v>8.0581742321533104E-2</v>
      </c>
      <c r="AD16" s="6">
        <f>SUMIFS('city centre offline'!$C$2:$C$2047,'city centre offline'!$A$2:$A$2047,'City centre offline (analysis)'!$A16,'city centre offline'!$B$2:$B$2047,'City centre offline (analysis)'!AD$1)</f>
        <v>0.116896826303167</v>
      </c>
      <c r="AE16" s="6">
        <f>SUMIFS('city centre offline'!$C$2:$C$2047,'city centre offline'!$A$2:$A$2047,'City centre offline (analysis)'!$A16,'city centre offline'!$B$2:$B$2047,'City centre offline (analysis)'!AE$1)</f>
        <v>0.47280787868112001</v>
      </c>
      <c r="AF16" s="6">
        <f>SUMIFS('city centre offline'!$C$2:$C$2047,'city centre offline'!$A$2:$A$2047,'City centre offline (analysis)'!$A16,'city centre offline'!$B$2:$B$2047,'City centre offline (analysis)'!AF$1)</f>
        <v>0.69538471691473702</v>
      </c>
      <c r="AG16" s="6">
        <f>SUMIFS('city centre offline'!$C$2:$C$2047,'city centre offline'!$A$2:$A$2047,'City centre offline (analysis)'!$A16,'city centre offline'!$B$2:$B$2047,'City centre offline (analysis)'!AG$1)</f>
        <v>0.74884933528106301</v>
      </c>
      <c r="AH16" s="6">
        <f>SUMIFS('city centre offline'!$C$2:$C$2047,'city centre offline'!$A$2:$A$2047,'City centre offline (analysis)'!$A16,'city centre offline'!$B$2:$B$2047,'City centre offline (analysis)'!AH$1)</f>
        <v>0.77794559045740197</v>
      </c>
      <c r="AI16" s="6">
        <f>SUMIFS('city centre offline'!$C$2:$C$2047,'city centre offline'!$A$2:$A$2047,'City centre offline (analysis)'!$A16,'city centre offline'!$B$2:$B$2047,'City centre offline (analysis)'!AI$1)</f>
        <v>0.92168128810809702</v>
      </c>
      <c r="AJ16" s="6">
        <f>SUMIFS('city centre offline'!$C$2:$C$2047,'city centre offline'!$A$2:$A$2047,'City centre offline (analysis)'!$A16,'city centre offline'!$B$2:$B$2047,'City centre offline (analysis)'!AJ$1)</f>
        <v>0.84913189423629798</v>
      </c>
      <c r="AM16" t="s">
        <v>13</v>
      </c>
      <c r="AN16" s="6">
        <v>0.97809234669966605</v>
      </c>
      <c r="AQ16" t="s">
        <v>17</v>
      </c>
      <c r="AR16" s="6">
        <v>0.99368667987728798</v>
      </c>
      <c r="AS16" s="6">
        <f>VLOOKUP(AQ16,'Overall city offline (analysis)'!$AN$2:$AO$63,2,FALSE)</f>
        <v>1.03952821412029</v>
      </c>
      <c r="AT16" s="19">
        <f t="shared" si="0"/>
        <v>4.5841534243001973</v>
      </c>
      <c r="AU16" s="19">
        <f>VLOOKUP(AQ16,'CC share tops bottoms'!$A$2:$F$63,6,FALSE)</f>
        <v>-0.18032418420304286</v>
      </c>
    </row>
    <row r="17" spans="1:47" x14ac:dyDescent="0.3">
      <c r="A17" t="s">
        <v>22</v>
      </c>
      <c r="B17" t="s">
        <v>166</v>
      </c>
      <c r="C17" t="s">
        <v>136</v>
      </c>
      <c r="D17" s="6">
        <f>SUMIFS('city centre offline'!$C$2:$C$2047,'city centre offline'!$A$2:$A$2047,'City centre offline (analysis)'!$A17,'city centre offline'!$B$2:$B$2047,'City centre offline (analysis)'!D$1)</f>
        <v>0.83694840331026599</v>
      </c>
      <c r="E17" s="6">
        <f>SUMIFS('city centre offline'!$C$2:$C$2047,'city centre offline'!$A$2:$A$2047,'City centre offline (analysis)'!$A17,'city centre offline'!$B$2:$B$2047,'City centre offline (analysis)'!E$1)</f>
        <v>0.84492686031750397</v>
      </c>
      <c r="F17" s="6">
        <f>SUMIFS('city centre offline'!$C$2:$C$2047,'city centre offline'!$A$2:$A$2047,'City centre offline (analysis)'!$A17,'city centre offline'!$B$2:$B$2047,'City centre offline (analysis)'!F$1)</f>
        <v>0.978028316153706</v>
      </c>
      <c r="G17" s="6">
        <f>SUMIFS('city centre offline'!$C$2:$C$2047,'city centre offline'!$A$2:$A$2047,'City centre offline (analysis)'!$A17,'city centre offline'!$B$2:$B$2047,'City centre offline (analysis)'!G$1)</f>
        <v>0.93839519238887403</v>
      </c>
      <c r="H17" s="6">
        <f>SUMIFS('city centre offline'!$C$2:$C$2047,'city centre offline'!$A$2:$A$2047,'City centre offline (analysis)'!$A17,'city centre offline'!$B$2:$B$2047,'City centre offline (analysis)'!H$1)</f>
        <v>0.96532034720398996</v>
      </c>
      <c r="I17" s="6">
        <f>SUMIFS('city centre offline'!$C$2:$C$2047,'city centre offline'!$A$2:$A$2047,'City centre offline (analysis)'!$A17,'city centre offline'!$B$2:$B$2047,'City centre offline (analysis)'!I$1)</f>
        <v>0.96194180319447697</v>
      </c>
      <c r="J17" s="6">
        <f>SUMIFS('city centre offline'!$C$2:$C$2047,'city centre offline'!$A$2:$A$2047,'City centre offline (analysis)'!$A17,'city centre offline'!$B$2:$B$2047,'City centre offline (analysis)'!J$1)</f>
        <v>0.98838283681588002</v>
      </c>
      <c r="K17" s="6">
        <f>SUMIFS('city centre offline'!$C$2:$C$2047,'city centre offline'!$A$2:$A$2047,'City centre offline (analysis)'!$A17,'city centre offline'!$B$2:$B$2047,'City centre offline (analysis)'!K$1)</f>
        <v>0.97278095770441697</v>
      </c>
      <c r="L17" s="6">
        <f>SUMIFS('city centre offline'!$C$2:$C$2047,'city centre offline'!$A$2:$A$2047,'City centre offline (analysis)'!$A17,'city centre offline'!$B$2:$B$2047,'City centre offline (analysis)'!L$1)</f>
        <v>0.95332105657072796</v>
      </c>
      <c r="M17" s="6">
        <f>SUMIFS('city centre offline'!$C$2:$C$2047,'city centre offline'!$A$2:$A$2047,'City centre offline (analysis)'!$A17,'city centre offline'!$B$2:$B$2047,'City centre offline (analysis)'!M$1)</f>
        <v>1.0501559145758701</v>
      </c>
      <c r="N17" s="6">
        <f>SUMIFS('city centre offline'!$C$2:$C$2047,'city centre offline'!$A$2:$A$2047,'City centre offline (analysis)'!$A17,'city centre offline'!$B$2:$B$2047,'City centre offline (analysis)'!N$1)</f>
        <v>1.1484308837302699</v>
      </c>
      <c r="O17" s="6">
        <f>SUMIFS('city centre offline'!$C$2:$C$2047,'city centre offline'!$A$2:$A$2047,'City centre offline (analysis)'!$A17,'city centre offline'!$B$2:$B$2047,'City centre offline (analysis)'!O$1)</f>
        <v>1.36136742803402</v>
      </c>
      <c r="P17" s="6">
        <f>SUMIFS('city centre offline'!$C$2:$C$2047,'city centre offline'!$A$2:$A$2047,'City centre offline (analysis)'!$A17,'city centre offline'!$B$2:$B$2047,'City centre offline (analysis)'!P$1)</f>
        <v>0.87054679058849704</v>
      </c>
      <c r="Q17" s="6">
        <f>SUMIFS('city centre offline'!$C$2:$C$2047,'city centre offline'!$A$2:$A$2047,'City centre offline (analysis)'!$A17,'city centre offline'!$B$2:$B$2047,'City centre offline (analysis)'!Q$1)</f>
        <v>0.82348279025834803</v>
      </c>
      <c r="R17" s="6">
        <f>SUMIFS('city centre offline'!$C$2:$C$2047,'city centre offline'!$A$2:$A$2047,'City centre offline (analysis)'!$A17,'city centre offline'!$B$2:$B$2047,'City centre offline (analysis)'!R$1)</f>
        <v>0.64933097120247596</v>
      </c>
      <c r="S17" s="6">
        <f>SUMIFS('city centre offline'!$C$2:$C$2047,'city centre offline'!$A$2:$A$2047,'City centre offline (analysis)'!$A17,'city centre offline'!$B$2:$B$2047,'City centre offline (analysis)'!S$1)</f>
        <v>0.24657674218187001</v>
      </c>
      <c r="T17" s="6">
        <f>SUMIFS('city centre offline'!$C$2:$C$2047,'city centre offline'!$A$2:$A$2047,'City centre offline (analysis)'!$A17,'city centre offline'!$B$2:$B$2047,'City centre offline (analysis)'!T$1)</f>
        <v>0.30495167790023903</v>
      </c>
      <c r="U17" s="6">
        <f>SUMIFS('city centre offline'!$C$2:$C$2047,'city centre offline'!$A$2:$A$2047,'City centre offline (analysis)'!$A17,'city centre offline'!$B$2:$B$2047,'City centre offline (analysis)'!U$1)</f>
        <v>0.54846680613216803</v>
      </c>
      <c r="V17" s="6">
        <f>SUMIFS('city centre offline'!$C$2:$C$2047,'city centre offline'!$A$2:$A$2047,'City centre offline (analysis)'!$A17,'city centre offline'!$B$2:$B$2047,'City centre offline (analysis)'!V$1)</f>
        <v>0.77498994252086095</v>
      </c>
      <c r="W17" s="6">
        <f>SUMIFS('city centre offline'!$C$2:$C$2047,'city centre offline'!$A$2:$A$2047,'City centre offline (analysis)'!$A17,'city centre offline'!$B$2:$B$2047,'City centre offline (analysis)'!W$1)</f>
        <v>0.80237581953395798</v>
      </c>
      <c r="X17" s="6">
        <f>SUMIFS('city centre offline'!$C$2:$C$2047,'city centre offline'!$A$2:$A$2047,'City centre offline (analysis)'!$A17,'city centre offline'!$B$2:$B$2047,'City centre offline (analysis)'!X$1)</f>
        <v>0.77783181829616699</v>
      </c>
      <c r="Y17" s="6">
        <f>SUMIFS('city centre offline'!$C$2:$C$2047,'city centre offline'!$A$2:$A$2047,'City centre offline (analysis)'!$A17,'city centre offline'!$B$2:$B$2047,'City centre offline (analysis)'!Y$1)</f>
        <v>0.83752936485470597</v>
      </c>
      <c r="Z17" s="6">
        <f>SUMIFS('city centre offline'!$C$2:$C$2047,'city centre offline'!$A$2:$A$2047,'City centre offline (analysis)'!$A17,'city centre offline'!$B$2:$B$2047,'City centre offline (analysis)'!Z$1)</f>
        <v>0.54354228058769605</v>
      </c>
      <c r="AA17" s="6">
        <f>SUMIFS('city centre offline'!$C$2:$C$2047,'city centre offline'!$A$2:$A$2047,'City centre offline (analysis)'!$A17,'city centre offline'!$B$2:$B$2047,'City centre offline (analysis)'!AA$1)</f>
        <v>0.81972531434329299</v>
      </c>
      <c r="AB17" s="6">
        <f>SUMIFS('city centre offline'!$C$2:$C$2047,'city centre offline'!$A$2:$A$2047,'City centre offline (analysis)'!$A17,'city centre offline'!$B$2:$B$2047,'City centre offline (analysis)'!AB$1)</f>
        <v>0.33948643513102</v>
      </c>
      <c r="AC17" s="6">
        <f>SUMIFS('city centre offline'!$C$2:$C$2047,'city centre offline'!$A$2:$A$2047,'City centre offline (analysis)'!$A17,'city centre offline'!$B$2:$B$2047,'City centre offline (analysis)'!AC$1)</f>
        <v>0.35793592441955902</v>
      </c>
      <c r="AD17" s="6">
        <f>SUMIFS('city centre offline'!$C$2:$C$2047,'city centre offline'!$A$2:$A$2047,'City centre offline (analysis)'!$A17,'city centre offline'!$B$2:$B$2047,'City centre offline (analysis)'!AD$1)</f>
        <v>0.46059360237279701</v>
      </c>
      <c r="AE17" s="6">
        <f>SUMIFS('city centre offline'!$C$2:$C$2047,'city centre offline'!$A$2:$A$2047,'City centre offline (analysis)'!$A17,'city centre offline'!$B$2:$B$2047,'City centre offline (analysis)'!AE$1)</f>
        <v>0.76887148230367697</v>
      </c>
      <c r="AF17" s="6">
        <f>SUMIFS('city centre offline'!$C$2:$C$2047,'city centre offline'!$A$2:$A$2047,'City centre offline (analysis)'!$A17,'city centre offline'!$B$2:$B$2047,'City centre offline (analysis)'!AF$1)</f>
        <v>0.86476652092685002</v>
      </c>
      <c r="AG17" s="6">
        <f>SUMIFS('city centre offline'!$C$2:$C$2047,'city centre offline'!$A$2:$A$2047,'City centre offline (analysis)'!$A17,'city centre offline'!$B$2:$B$2047,'City centre offline (analysis)'!AG$1)</f>
        <v>0.85271340894158798</v>
      </c>
      <c r="AH17" s="6">
        <f>SUMIFS('city centre offline'!$C$2:$C$2047,'city centre offline'!$A$2:$A$2047,'City centre offline (analysis)'!$A17,'city centre offline'!$B$2:$B$2047,'City centre offline (analysis)'!AH$1)</f>
        <v>0.88336889097780502</v>
      </c>
      <c r="AI17" s="6">
        <f>SUMIFS('city centre offline'!$C$2:$C$2047,'city centre offline'!$A$2:$A$2047,'City centre offline (analysis)'!$A17,'city centre offline'!$B$2:$B$2047,'City centre offline (analysis)'!AI$1)</f>
        <v>0.90846584820145004</v>
      </c>
      <c r="AJ17" s="6">
        <f>SUMIFS('city centre offline'!$C$2:$C$2047,'city centre offline'!$A$2:$A$2047,'City centre offline (analysis)'!$A17,'city centre offline'!$B$2:$B$2047,'City centre offline (analysis)'!AJ$1)</f>
        <v>0.87751285837066395</v>
      </c>
      <c r="AM17" t="s">
        <v>41</v>
      </c>
      <c r="AN17" s="6">
        <v>0.97291270531324703</v>
      </c>
      <c r="AQ17" t="s">
        <v>13</v>
      </c>
      <c r="AR17" s="6">
        <v>0.97809234669966605</v>
      </c>
      <c r="AS17" s="6">
        <f>VLOOKUP(AQ17,'Overall city offline (analysis)'!$AN$2:$AO$63,2,FALSE)</f>
        <v>1.09036445618179</v>
      </c>
      <c r="AT17" s="19">
        <f t="shared" si="0"/>
        <v>11.227210948212395</v>
      </c>
      <c r="AU17" s="19">
        <f>VLOOKUP(AQ17,'CC share tops bottoms'!$A$2:$F$63,6,FALSE)</f>
        <v>-1.7212316878859657</v>
      </c>
    </row>
    <row r="18" spans="1:47" x14ac:dyDescent="0.3">
      <c r="A18" t="s">
        <v>23</v>
      </c>
      <c r="B18" t="s">
        <v>166</v>
      </c>
      <c r="C18" t="s">
        <v>146</v>
      </c>
      <c r="D18" s="6">
        <f>SUMIFS('city centre offline'!$C$2:$C$2047,'city centre offline'!$A$2:$A$2047,'City centre offline (analysis)'!$A18,'city centre offline'!$B$2:$B$2047,'City centre offline (analysis)'!D$1)</f>
        <v>0.87008509389614797</v>
      </c>
      <c r="E18" s="6">
        <f>SUMIFS('city centre offline'!$C$2:$C$2047,'city centre offline'!$A$2:$A$2047,'City centre offline (analysis)'!$A18,'city centre offline'!$B$2:$B$2047,'City centre offline (analysis)'!E$1)</f>
        <v>0.91942794701997399</v>
      </c>
      <c r="F18" s="6">
        <f>SUMIFS('city centre offline'!$C$2:$C$2047,'city centre offline'!$A$2:$A$2047,'City centre offline (analysis)'!$A18,'city centre offline'!$B$2:$B$2047,'City centre offline (analysis)'!F$1)</f>
        <v>1.0388847052836301</v>
      </c>
      <c r="G18" s="6">
        <f>SUMIFS('city centre offline'!$C$2:$C$2047,'city centre offline'!$A$2:$A$2047,'City centre offline (analysis)'!$A18,'city centre offline'!$B$2:$B$2047,'City centre offline (analysis)'!G$1)</f>
        <v>0.92994010823138396</v>
      </c>
      <c r="H18" s="6">
        <f>SUMIFS('city centre offline'!$C$2:$C$2047,'city centre offline'!$A$2:$A$2047,'City centre offline (analysis)'!$A18,'city centre offline'!$B$2:$B$2047,'City centre offline (analysis)'!H$1)</f>
        <v>0.98133648727213296</v>
      </c>
      <c r="I18" s="6">
        <f>SUMIFS('city centre offline'!$C$2:$C$2047,'city centre offline'!$A$2:$A$2047,'City centre offline (analysis)'!$A18,'city centre offline'!$B$2:$B$2047,'City centre offline (analysis)'!I$1)</f>
        <v>0.92661097231401002</v>
      </c>
      <c r="J18" s="6">
        <f>SUMIFS('city centre offline'!$C$2:$C$2047,'city centre offline'!$A$2:$A$2047,'City centre offline (analysis)'!$A18,'city centre offline'!$B$2:$B$2047,'City centre offline (analysis)'!J$1)</f>
        <v>0.93502312757970896</v>
      </c>
      <c r="K18" s="6">
        <f>SUMIFS('city centre offline'!$C$2:$C$2047,'city centre offline'!$A$2:$A$2047,'City centre offline (analysis)'!$A18,'city centre offline'!$B$2:$B$2047,'City centre offline (analysis)'!K$1)</f>
        <v>0.99050733827871695</v>
      </c>
      <c r="L18" s="6">
        <f>SUMIFS('city centre offline'!$C$2:$C$2047,'city centre offline'!$A$2:$A$2047,'City centre offline (analysis)'!$A18,'city centre offline'!$B$2:$B$2047,'City centre offline (analysis)'!L$1)</f>
        <v>0.97673185444440203</v>
      </c>
      <c r="M18" s="6">
        <f>SUMIFS('city centre offline'!$C$2:$C$2047,'city centre offline'!$A$2:$A$2047,'City centre offline (analysis)'!$A18,'city centre offline'!$B$2:$B$2047,'City centre offline (analysis)'!M$1)</f>
        <v>1.0390800324384499</v>
      </c>
      <c r="N18" s="6">
        <f>SUMIFS('city centre offline'!$C$2:$C$2047,'city centre offline'!$A$2:$A$2047,'City centre offline (analysis)'!$A18,'city centre offline'!$B$2:$B$2047,'City centre offline (analysis)'!N$1)</f>
        <v>1.08167638803254</v>
      </c>
      <c r="O18" s="6">
        <f>SUMIFS('city centre offline'!$C$2:$C$2047,'city centre offline'!$A$2:$A$2047,'City centre offline (analysis)'!$A18,'city centre offline'!$B$2:$B$2047,'City centre offline (analysis)'!O$1)</f>
        <v>1.3106959452089</v>
      </c>
      <c r="P18" s="6">
        <f>SUMIFS('city centre offline'!$C$2:$C$2047,'city centre offline'!$A$2:$A$2047,'City centre offline (analysis)'!$A18,'city centre offline'!$B$2:$B$2047,'City centre offline (analysis)'!P$1)</f>
        <v>0.85122993201175201</v>
      </c>
      <c r="Q18" s="6">
        <f>SUMIFS('city centre offline'!$C$2:$C$2047,'city centre offline'!$A$2:$A$2047,'City centre offline (analysis)'!$A18,'city centre offline'!$B$2:$B$2047,'City centre offline (analysis)'!Q$1)</f>
        <v>0.92234635513594398</v>
      </c>
      <c r="R18" s="6">
        <f>SUMIFS('city centre offline'!$C$2:$C$2047,'city centre offline'!$A$2:$A$2047,'City centre offline (analysis)'!$A18,'city centre offline'!$B$2:$B$2047,'City centre offline (analysis)'!R$1)</f>
        <v>0.59293193027285296</v>
      </c>
      <c r="S18" s="6">
        <f>SUMIFS('city centre offline'!$C$2:$C$2047,'city centre offline'!$A$2:$A$2047,'City centre offline (analysis)'!$A18,'city centre offline'!$B$2:$B$2047,'City centre offline (analysis)'!S$1)</f>
        <v>9.6738335946138607E-2</v>
      </c>
      <c r="T18" s="6">
        <f>SUMIFS('city centre offline'!$C$2:$C$2047,'city centre offline'!$A$2:$A$2047,'City centre offline (analysis)'!$A18,'city centre offline'!$B$2:$B$2047,'City centre offline (analysis)'!T$1)</f>
        <v>0.12016732902892401</v>
      </c>
      <c r="U18" s="6">
        <f>SUMIFS('city centre offline'!$C$2:$C$2047,'city centre offline'!$A$2:$A$2047,'City centre offline (analysis)'!$A18,'city centre offline'!$B$2:$B$2047,'City centre offline (analysis)'!U$1)</f>
        <v>0.298843756337142</v>
      </c>
      <c r="V18" s="6">
        <f>SUMIFS('city centre offline'!$C$2:$C$2047,'city centre offline'!$A$2:$A$2047,'City centre offline (analysis)'!$A18,'city centre offline'!$B$2:$B$2047,'City centre offline (analysis)'!V$1)</f>
        <v>0.55295787694444298</v>
      </c>
      <c r="W18" s="6">
        <f>SUMIFS('city centre offline'!$C$2:$C$2047,'city centre offline'!$A$2:$A$2047,'City centre offline (analysis)'!$A18,'city centre offline'!$B$2:$B$2047,'City centre offline (analysis)'!W$1)</f>
        <v>0.65555792950512004</v>
      </c>
      <c r="X18" s="6">
        <f>SUMIFS('city centre offline'!$C$2:$C$2047,'city centre offline'!$A$2:$A$2047,'City centre offline (analysis)'!$A18,'city centre offline'!$B$2:$B$2047,'City centre offline (analysis)'!X$1)</f>
        <v>0.62584399041050498</v>
      </c>
      <c r="Y18" s="6">
        <f>SUMIFS('city centre offline'!$C$2:$C$2047,'city centre offline'!$A$2:$A$2047,'City centre offline (analysis)'!$A18,'city centre offline'!$B$2:$B$2047,'City centre offline (analysis)'!Y$1)</f>
        <v>0.67519044185551602</v>
      </c>
      <c r="Z18" s="6">
        <f>SUMIFS('city centre offline'!$C$2:$C$2047,'city centre offline'!$A$2:$A$2047,'City centre offline (analysis)'!$A18,'city centre offline'!$B$2:$B$2047,'City centre offline (analysis)'!Z$1)</f>
        <v>0.29023015163014498</v>
      </c>
      <c r="AA18" s="6">
        <f>SUMIFS('city centre offline'!$C$2:$C$2047,'city centre offline'!$A$2:$A$2047,'City centre offline (analysis)'!$A18,'city centre offline'!$B$2:$B$2047,'City centre offline (analysis)'!AA$1)</f>
        <v>0.85724192479988304</v>
      </c>
      <c r="AB18" s="6">
        <f>SUMIFS('city centre offline'!$C$2:$C$2047,'city centre offline'!$A$2:$A$2047,'City centre offline (analysis)'!$A18,'city centre offline'!$B$2:$B$2047,'City centre offline (analysis)'!AB$1)</f>
        <v>0.15271375347007601</v>
      </c>
      <c r="AC18" s="6">
        <f>SUMIFS('city centre offline'!$C$2:$C$2047,'city centre offline'!$A$2:$A$2047,'City centre offline (analysis)'!$A18,'city centre offline'!$B$2:$B$2047,'City centre offline (analysis)'!AC$1)</f>
        <v>0.16225937476851099</v>
      </c>
      <c r="AD18" s="6">
        <f>SUMIFS('city centre offline'!$C$2:$C$2047,'city centre offline'!$A$2:$A$2047,'City centre offline (analysis)'!$A18,'city centre offline'!$B$2:$B$2047,'City centre offline (analysis)'!AD$1)</f>
        <v>0.208998230800572</v>
      </c>
      <c r="AE18" s="6">
        <f>SUMIFS('city centre offline'!$C$2:$C$2047,'city centre offline'!$A$2:$A$2047,'City centre offline (analysis)'!$A18,'city centre offline'!$B$2:$B$2047,'City centre offline (analysis)'!AE$1)</f>
        <v>0.55708505881508696</v>
      </c>
      <c r="AF18" s="6">
        <f>SUMIFS('city centre offline'!$C$2:$C$2047,'city centre offline'!$A$2:$A$2047,'City centre offline (analysis)'!$A18,'city centre offline'!$B$2:$B$2047,'City centre offline (analysis)'!AF$1)</f>
        <v>0.67224436264963505</v>
      </c>
      <c r="AG18" s="6">
        <f>SUMIFS('city centre offline'!$C$2:$C$2047,'city centre offline'!$A$2:$A$2047,'City centre offline (analysis)'!$A18,'city centre offline'!$B$2:$B$2047,'City centre offline (analysis)'!AG$1)</f>
        <v>0.65891805210835297</v>
      </c>
      <c r="AH18" s="6">
        <f>SUMIFS('city centre offline'!$C$2:$C$2047,'city centre offline'!$A$2:$A$2047,'City centre offline (analysis)'!$A18,'city centre offline'!$B$2:$B$2047,'City centre offline (analysis)'!AH$1)</f>
        <v>0.71942869598482595</v>
      </c>
      <c r="AI18" s="6">
        <f>SUMIFS('city centre offline'!$C$2:$C$2047,'city centre offline'!$A$2:$A$2047,'City centre offline (analysis)'!$A18,'city centre offline'!$B$2:$B$2047,'City centre offline (analysis)'!AI$1)</f>
        <v>0.78231189293446202</v>
      </c>
      <c r="AJ18" s="6">
        <f>SUMIFS('city centre offline'!$C$2:$C$2047,'city centre offline'!$A$2:$A$2047,'City centre offline (analysis)'!$A18,'city centre offline'!$B$2:$B$2047,'City centre offline (analysis)'!AJ$1)</f>
        <v>0.76812817956173796</v>
      </c>
      <c r="AM18" t="s">
        <v>31</v>
      </c>
      <c r="AN18" s="6">
        <v>0.96495288068154195</v>
      </c>
      <c r="AQ18" t="s">
        <v>41</v>
      </c>
      <c r="AR18" s="6">
        <v>0.97291270531324703</v>
      </c>
      <c r="AS18" s="6">
        <f>VLOOKUP(AQ18,'Overall city offline (analysis)'!$AN$2:$AO$63,2,FALSE)</f>
        <v>0.988433421605309</v>
      </c>
      <c r="AT18" s="19">
        <f t="shared" si="0"/>
        <v>1.5520716292061976</v>
      </c>
      <c r="AU18" s="19">
        <f>VLOOKUP(AQ18,'CC share tops bottoms'!$A$2:$F$63,6,FALSE)</f>
        <v>-1.249706738773726E-2</v>
      </c>
    </row>
    <row r="19" spans="1:47" x14ac:dyDescent="0.3">
      <c r="A19" t="s">
        <v>24</v>
      </c>
      <c r="B19" t="s">
        <v>165</v>
      </c>
      <c r="C19" t="s">
        <v>135</v>
      </c>
      <c r="D19" s="6">
        <f>SUMIFS('city centre offline'!$C$2:$C$2047,'city centre offline'!$A$2:$A$2047,'City centre offline (analysis)'!$A19,'city centre offline'!$B$2:$B$2047,'City centre offline (analysis)'!D$1)</f>
        <v>0.81013246953888696</v>
      </c>
      <c r="E19" s="6">
        <f>SUMIFS('city centre offline'!$C$2:$C$2047,'city centre offline'!$A$2:$A$2047,'City centre offline (analysis)'!$A19,'city centre offline'!$B$2:$B$2047,'City centre offline (analysis)'!E$1)</f>
        <v>0.82826045272587701</v>
      </c>
      <c r="F19" s="6">
        <f>SUMIFS('city centre offline'!$C$2:$C$2047,'city centre offline'!$A$2:$A$2047,'City centre offline (analysis)'!$A19,'city centre offline'!$B$2:$B$2047,'City centre offline (analysis)'!F$1)</f>
        <v>0.99065242777246298</v>
      </c>
      <c r="G19" s="6">
        <f>SUMIFS('city centre offline'!$C$2:$C$2047,'city centre offline'!$A$2:$A$2047,'City centre offline (analysis)'!$A19,'city centre offline'!$B$2:$B$2047,'City centre offline (analysis)'!G$1)</f>
        <v>0.96252488696099103</v>
      </c>
      <c r="H19" s="6">
        <f>SUMIFS('city centre offline'!$C$2:$C$2047,'city centre offline'!$A$2:$A$2047,'City centre offline (analysis)'!$A19,'city centre offline'!$B$2:$B$2047,'City centre offline (analysis)'!H$1)</f>
        <v>0.99709172327257001</v>
      </c>
      <c r="I19" s="6">
        <f>SUMIFS('city centre offline'!$C$2:$C$2047,'city centre offline'!$A$2:$A$2047,'City centre offline (analysis)'!$A19,'city centre offline'!$B$2:$B$2047,'City centre offline (analysis)'!I$1)</f>
        <v>0.99144963758331806</v>
      </c>
      <c r="J19" s="6">
        <f>SUMIFS('city centre offline'!$C$2:$C$2047,'city centre offline'!$A$2:$A$2047,'City centre offline (analysis)'!$A19,'city centre offline'!$B$2:$B$2047,'City centre offline (analysis)'!J$1)</f>
        <v>1.0134613129581</v>
      </c>
      <c r="K19" s="6">
        <f>SUMIFS('city centre offline'!$C$2:$C$2047,'city centre offline'!$A$2:$A$2047,'City centre offline (analysis)'!$A19,'city centre offline'!$B$2:$B$2047,'City centre offline (analysis)'!K$1)</f>
        <v>1.0257383582667601</v>
      </c>
      <c r="L19" s="6">
        <f>SUMIFS('city centre offline'!$C$2:$C$2047,'city centre offline'!$A$2:$A$2047,'City centre offline (analysis)'!$A19,'city centre offline'!$B$2:$B$2047,'City centre offline (analysis)'!L$1)</f>
        <v>0.91693782080535702</v>
      </c>
      <c r="M19" s="6">
        <f>SUMIFS('city centre offline'!$C$2:$C$2047,'city centre offline'!$A$2:$A$2047,'City centre offline (analysis)'!$A19,'city centre offline'!$B$2:$B$2047,'City centre offline (analysis)'!M$1)</f>
        <v>0.98783680805933205</v>
      </c>
      <c r="N19" s="6">
        <f>SUMIFS('city centre offline'!$C$2:$C$2047,'city centre offline'!$A$2:$A$2047,'City centre offline (analysis)'!$A19,'city centre offline'!$B$2:$B$2047,'City centre offline (analysis)'!N$1)</f>
        <v>1.07202294152752</v>
      </c>
      <c r="O19" s="6">
        <f>SUMIFS('city centre offline'!$C$2:$C$2047,'city centre offline'!$A$2:$A$2047,'City centre offline (analysis)'!$A19,'city centre offline'!$B$2:$B$2047,'City centre offline (analysis)'!O$1)</f>
        <v>1.40389116052882</v>
      </c>
      <c r="P19" s="6">
        <f>SUMIFS('city centre offline'!$C$2:$C$2047,'city centre offline'!$A$2:$A$2047,'City centre offline (analysis)'!$A19,'city centre offline'!$B$2:$B$2047,'City centre offline (analysis)'!P$1)</f>
        <v>0.76473465834715204</v>
      </c>
      <c r="Q19" s="6">
        <f>SUMIFS('city centre offline'!$C$2:$C$2047,'city centre offline'!$A$2:$A$2047,'City centre offline (analysis)'!$A19,'city centre offline'!$B$2:$B$2047,'City centre offline (analysis)'!Q$1)</f>
        <v>0.79394551707986905</v>
      </c>
      <c r="R19" s="6">
        <f>SUMIFS('city centre offline'!$C$2:$C$2047,'city centre offline'!$A$2:$A$2047,'City centre offline (analysis)'!$A19,'city centre offline'!$B$2:$B$2047,'City centre offline (analysis)'!R$1)</f>
        <v>0.62048156015554401</v>
      </c>
      <c r="S19" s="6">
        <f>SUMIFS('city centre offline'!$C$2:$C$2047,'city centre offline'!$A$2:$A$2047,'City centre offline (analysis)'!$A19,'city centre offline'!$B$2:$B$2047,'City centre offline (analysis)'!S$1)</f>
        <v>0.25158622823599203</v>
      </c>
      <c r="T19" s="6">
        <f>SUMIFS('city centre offline'!$C$2:$C$2047,'city centre offline'!$A$2:$A$2047,'City centre offline (analysis)'!$A19,'city centre offline'!$B$2:$B$2047,'City centre offline (analysis)'!T$1)</f>
        <v>0.312525250517803</v>
      </c>
      <c r="U19" s="6">
        <f>SUMIFS('city centre offline'!$C$2:$C$2047,'city centre offline'!$A$2:$A$2047,'City centre offline (analysis)'!$A19,'city centre offline'!$B$2:$B$2047,'City centre offline (analysis)'!U$1)</f>
        <v>0.50921777853473404</v>
      </c>
      <c r="V19" s="6">
        <f>SUMIFS('city centre offline'!$C$2:$C$2047,'city centre offline'!$A$2:$A$2047,'City centre offline (analysis)'!$A19,'city centre offline'!$B$2:$B$2047,'City centre offline (analysis)'!V$1)</f>
        <v>0.76286410936662397</v>
      </c>
      <c r="W19" s="6">
        <f>SUMIFS('city centre offline'!$C$2:$C$2047,'city centre offline'!$A$2:$A$2047,'City centre offline (analysis)'!$A19,'city centre offline'!$B$2:$B$2047,'City centre offline (analysis)'!W$1)</f>
        <v>0.82422657203105198</v>
      </c>
      <c r="X19" s="6">
        <f>SUMIFS('city centre offline'!$C$2:$C$2047,'city centre offline'!$A$2:$A$2047,'City centre offline (analysis)'!$A19,'city centre offline'!$B$2:$B$2047,'City centre offline (analysis)'!X$1)</f>
        <v>0.77575879436284201</v>
      </c>
      <c r="Y19" s="6">
        <f>SUMIFS('city centre offline'!$C$2:$C$2047,'city centre offline'!$A$2:$A$2047,'City centre offline (analysis)'!$A19,'city centre offline'!$B$2:$B$2047,'City centre offline (analysis)'!Y$1)</f>
        <v>0.83388271838647299</v>
      </c>
      <c r="Z19" s="6">
        <f>SUMIFS('city centre offline'!$C$2:$C$2047,'city centre offline'!$A$2:$A$2047,'City centre offline (analysis)'!$A19,'city centre offline'!$B$2:$B$2047,'City centre offline (analysis)'!Z$1)</f>
        <v>0.50225304606349497</v>
      </c>
      <c r="AA19" s="6">
        <f>SUMIFS('city centre offline'!$C$2:$C$2047,'city centre offline'!$A$2:$A$2047,'City centre offline (analysis)'!$A19,'city centre offline'!$B$2:$B$2047,'City centre offline (analysis)'!AA$1)</f>
        <v>1.1016605447710499</v>
      </c>
      <c r="AB19" s="6">
        <f>SUMIFS('city centre offline'!$C$2:$C$2047,'city centre offline'!$A$2:$A$2047,'City centre offline (analysis)'!$A19,'city centre offline'!$B$2:$B$2047,'City centre offline (analysis)'!AB$1)</f>
        <v>0.30622553428671301</v>
      </c>
      <c r="AC19" s="6">
        <f>SUMIFS('city centre offline'!$C$2:$C$2047,'city centre offline'!$A$2:$A$2047,'City centre offline (analysis)'!$A19,'city centre offline'!$B$2:$B$2047,'City centre offline (analysis)'!AC$1)</f>
        <v>0.336017492936385</v>
      </c>
      <c r="AD19" s="6">
        <f>SUMIFS('city centre offline'!$C$2:$C$2047,'city centre offline'!$A$2:$A$2047,'City centre offline (analysis)'!$A19,'city centre offline'!$B$2:$B$2047,'City centre offline (analysis)'!AD$1)</f>
        <v>0.412194111533009</v>
      </c>
      <c r="AE19" s="6">
        <f>SUMIFS('city centre offline'!$C$2:$C$2047,'city centre offline'!$A$2:$A$2047,'City centre offline (analysis)'!$A19,'city centre offline'!$B$2:$B$2047,'City centre offline (analysis)'!AE$1)</f>
        <v>0.73082276471415897</v>
      </c>
      <c r="AF19" s="6">
        <f>SUMIFS('city centre offline'!$C$2:$C$2047,'city centre offline'!$A$2:$A$2047,'City centre offline (analysis)'!$A19,'city centre offline'!$B$2:$B$2047,'City centre offline (analysis)'!AF$1)</f>
        <v>0.83494724496746597</v>
      </c>
      <c r="AG19" s="6">
        <f>SUMIFS('city centre offline'!$C$2:$C$2047,'city centre offline'!$A$2:$A$2047,'City centre offline (analysis)'!$A19,'city centre offline'!$B$2:$B$2047,'City centre offline (analysis)'!AG$1)</f>
        <v>0.781319945503122</v>
      </c>
      <c r="AH19" s="6">
        <f>SUMIFS('city centre offline'!$C$2:$C$2047,'city centre offline'!$A$2:$A$2047,'City centre offline (analysis)'!$A19,'city centre offline'!$B$2:$B$2047,'City centre offline (analysis)'!AH$1)</f>
        <v>0.80551618528972901</v>
      </c>
      <c r="AI19" s="6">
        <f>SUMIFS('city centre offline'!$C$2:$C$2047,'city centre offline'!$A$2:$A$2047,'City centre offline (analysis)'!$A19,'city centre offline'!$B$2:$B$2047,'City centre offline (analysis)'!AI$1)</f>
        <v>0.84066557685162702</v>
      </c>
      <c r="AJ19" s="6">
        <f>SUMIFS('city centre offline'!$C$2:$C$2047,'city centre offline'!$A$2:$A$2047,'City centre offline (analysis)'!$A19,'city centre offline'!$B$2:$B$2047,'City centre offline (analysis)'!AJ$1)</f>
        <v>0.789316177494925</v>
      </c>
      <c r="AM19" t="s">
        <v>67</v>
      </c>
      <c r="AN19" s="6">
        <v>0.96139010862736995</v>
      </c>
      <c r="AQ19" t="s">
        <v>31</v>
      </c>
      <c r="AR19" s="6">
        <v>0.96495288068154195</v>
      </c>
      <c r="AS19" s="6">
        <f>VLOOKUP(AQ19,'Overall city offline (analysis)'!$AN$2:$AO$63,2,FALSE)</f>
        <v>1.0545806766975701</v>
      </c>
      <c r="AT19" s="19">
        <f t="shared" si="0"/>
        <v>8.9627796016028114</v>
      </c>
      <c r="AU19" s="19">
        <f>VLOOKUP(AQ19,'CC share tops bottoms'!$A$2:$F$63,6,FALSE)</f>
        <v>-1.3631536391156385</v>
      </c>
    </row>
    <row r="20" spans="1:47" x14ac:dyDescent="0.3">
      <c r="A20" t="s">
        <v>25</v>
      </c>
      <c r="B20" t="s">
        <v>166</v>
      </c>
      <c r="C20" t="s">
        <v>136</v>
      </c>
      <c r="D20" s="6">
        <f>SUMIFS('city centre offline'!$C$2:$C$2047,'city centre offline'!$A$2:$A$2047,'City centre offline (analysis)'!$A20,'city centre offline'!$B$2:$B$2047,'City centre offline (analysis)'!D$1)</f>
        <v>0.78002933125871898</v>
      </c>
      <c r="E20" s="6">
        <f>SUMIFS('city centre offline'!$C$2:$C$2047,'city centre offline'!$A$2:$A$2047,'City centre offline (analysis)'!$A20,'city centre offline'!$B$2:$B$2047,'City centre offline (analysis)'!E$1)</f>
        <v>0.84363209582574505</v>
      </c>
      <c r="F20" s="6">
        <f>SUMIFS('city centre offline'!$C$2:$C$2047,'city centre offline'!$A$2:$A$2047,'City centre offline (analysis)'!$A20,'city centre offline'!$B$2:$B$2047,'City centre offline (analysis)'!F$1)</f>
        <v>0.99627995193221197</v>
      </c>
      <c r="G20" s="6">
        <f>SUMIFS('city centre offline'!$C$2:$C$2047,'city centre offline'!$A$2:$A$2047,'City centre offline (analysis)'!$A20,'city centre offline'!$B$2:$B$2047,'City centre offline (analysis)'!G$1)</f>
        <v>0.94620694518316595</v>
      </c>
      <c r="H20" s="6">
        <f>SUMIFS('city centre offline'!$C$2:$C$2047,'city centre offline'!$A$2:$A$2047,'City centre offline (analysis)'!$A20,'city centre offline'!$B$2:$B$2047,'City centre offline (analysis)'!H$1)</f>
        <v>0.97993444890875903</v>
      </c>
      <c r="I20" s="6">
        <f>SUMIFS('city centre offline'!$C$2:$C$2047,'city centre offline'!$A$2:$A$2047,'City centre offline (analysis)'!$A20,'city centre offline'!$B$2:$B$2047,'City centre offline (analysis)'!I$1)</f>
        <v>0.94906109937461702</v>
      </c>
      <c r="J20" s="6">
        <f>SUMIFS('city centre offline'!$C$2:$C$2047,'city centre offline'!$A$2:$A$2047,'City centre offline (analysis)'!$A20,'city centre offline'!$B$2:$B$2047,'City centre offline (analysis)'!J$1)</f>
        <v>0.96508560032248203</v>
      </c>
      <c r="K20" s="6">
        <f>SUMIFS('city centre offline'!$C$2:$C$2047,'city centre offline'!$A$2:$A$2047,'City centre offline (analysis)'!$A20,'city centre offline'!$B$2:$B$2047,'City centre offline (analysis)'!K$1)</f>
        <v>0.99430964274178202</v>
      </c>
      <c r="L20" s="6">
        <f>SUMIFS('city centre offline'!$C$2:$C$2047,'city centre offline'!$A$2:$A$2047,'City centre offline (analysis)'!$A20,'city centre offline'!$B$2:$B$2047,'City centre offline (analysis)'!L$1)</f>
        <v>0.95717028568491702</v>
      </c>
      <c r="M20" s="6">
        <f>SUMIFS('city centre offline'!$C$2:$C$2047,'city centre offline'!$A$2:$A$2047,'City centre offline (analysis)'!$A20,'city centre offline'!$B$2:$B$2047,'City centre offline (analysis)'!M$1)</f>
        <v>1.03080884134484</v>
      </c>
      <c r="N20" s="6">
        <f>SUMIFS('city centre offline'!$C$2:$C$2047,'city centre offline'!$A$2:$A$2047,'City centre offline (analysis)'!$A20,'city centre offline'!$B$2:$B$2047,'City centre offline (analysis)'!N$1)</f>
        <v>1.07190727849491</v>
      </c>
      <c r="O20" s="6">
        <f>SUMIFS('city centre offline'!$C$2:$C$2047,'city centre offline'!$A$2:$A$2047,'City centre offline (analysis)'!$A20,'city centre offline'!$B$2:$B$2047,'City centre offline (analysis)'!O$1)</f>
        <v>1.48557447892785</v>
      </c>
      <c r="P20" s="6">
        <f>SUMIFS('city centre offline'!$C$2:$C$2047,'city centre offline'!$A$2:$A$2047,'City centre offline (analysis)'!$A20,'city centre offline'!$B$2:$B$2047,'City centre offline (analysis)'!P$1)</f>
        <v>0.81571240939688705</v>
      </c>
      <c r="Q20" s="6">
        <f>SUMIFS('city centre offline'!$C$2:$C$2047,'city centre offline'!$A$2:$A$2047,'City centre offline (analysis)'!$A20,'city centre offline'!$B$2:$B$2047,'City centre offline (analysis)'!Q$1)</f>
        <v>0.88695392779107995</v>
      </c>
      <c r="R20" s="6">
        <f>SUMIFS('city centre offline'!$C$2:$C$2047,'city centre offline'!$A$2:$A$2047,'City centre offline (analysis)'!$A20,'city centre offline'!$B$2:$B$2047,'City centre offline (analysis)'!R$1)</f>
        <v>0.57753574032733501</v>
      </c>
      <c r="S20" s="6">
        <f>SUMIFS('city centre offline'!$C$2:$C$2047,'city centre offline'!$A$2:$A$2047,'City centre offline (analysis)'!$A20,'city centre offline'!$B$2:$B$2047,'City centre offline (analysis)'!S$1)</f>
        <v>0.13307084973654901</v>
      </c>
      <c r="T20" s="6">
        <f>SUMIFS('city centre offline'!$C$2:$C$2047,'city centre offline'!$A$2:$A$2047,'City centre offline (analysis)'!$A20,'city centre offline'!$B$2:$B$2047,'City centre offline (analysis)'!T$1)</f>
        <v>0.15246831168918901</v>
      </c>
      <c r="U20" s="6">
        <f>SUMIFS('city centre offline'!$C$2:$C$2047,'city centre offline'!$A$2:$A$2047,'City centre offline (analysis)'!$A20,'city centre offline'!$B$2:$B$2047,'City centre offline (analysis)'!U$1)</f>
        <v>0.34230529944862498</v>
      </c>
      <c r="V20" s="6">
        <f>SUMIFS('city centre offline'!$C$2:$C$2047,'city centre offline'!$A$2:$A$2047,'City centre offline (analysis)'!$A20,'city centre offline'!$B$2:$B$2047,'City centre offline (analysis)'!V$1)</f>
        <v>0.70729597524731702</v>
      </c>
      <c r="W20" s="6">
        <f>SUMIFS('city centre offline'!$C$2:$C$2047,'city centre offline'!$A$2:$A$2047,'City centre offline (analysis)'!$A20,'city centre offline'!$B$2:$B$2047,'City centre offline (analysis)'!W$1)</f>
        <v>0.81024630673853304</v>
      </c>
      <c r="X20" s="6">
        <f>SUMIFS('city centre offline'!$C$2:$C$2047,'city centre offline'!$A$2:$A$2047,'City centre offline (analysis)'!$A20,'city centre offline'!$B$2:$B$2047,'City centre offline (analysis)'!X$1)</f>
        <v>0.75272863107351895</v>
      </c>
      <c r="Y20" s="6">
        <f>SUMIFS('city centre offline'!$C$2:$C$2047,'city centre offline'!$A$2:$A$2047,'City centre offline (analysis)'!$A20,'city centre offline'!$B$2:$B$2047,'City centre offline (analysis)'!Y$1)</f>
        <v>0.85775277533621996</v>
      </c>
      <c r="Z20" s="6">
        <f>SUMIFS('city centre offline'!$C$2:$C$2047,'city centre offline'!$A$2:$A$2047,'City centre offline (analysis)'!$A20,'city centre offline'!$B$2:$B$2047,'City centre offline (analysis)'!Z$1)</f>
        <v>0.32589095357176301</v>
      </c>
      <c r="AA20" s="6">
        <f>SUMIFS('city centre offline'!$C$2:$C$2047,'city centre offline'!$A$2:$A$2047,'City centre offline (analysis)'!$A20,'city centre offline'!$B$2:$B$2047,'City centre offline (analysis)'!AA$1)</f>
        <v>1.0779098914977201</v>
      </c>
      <c r="AB20" s="6">
        <f>SUMIFS('city centre offline'!$C$2:$C$2047,'city centre offline'!$A$2:$A$2047,'City centre offline (analysis)'!$A20,'city centre offline'!$B$2:$B$2047,'City centre offline (analysis)'!AB$1)</f>
        <v>0.16964531914804401</v>
      </c>
      <c r="AC20" s="6">
        <f>SUMIFS('city centre offline'!$C$2:$C$2047,'city centre offline'!$A$2:$A$2047,'City centre offline (analysis)'!$A20,'city centre offline'!$B$2:$B$2047,'City centre offline (analysis)'!AC$1)</f>
        <v>0.18934859348969499</v>
      </c>
      <c r="AD20" s="6">
        <f>SUMIFS('city centre offline'!$C$2:$C$2047,'city centre offline'!$A$2:$A$2047,'City centre offline (analysis)'!$A20,'city centre offline'!$B$2:$B$2047,'City centre offline (analysis)'!AD$1)</f>
        <v>0.23980741259145399</v>
      </c>
      <c r="AE20" s="6">
        <f>SUMIFS('city centre offline'!$C$2:$C$2047,'city centre offline'!$A$2:$A$2047,'City centre offline (analysis)'!$A20,'city centre offline'!$B$2:$B$2047,'City centre offline (analysis)'!AE$1)</f>
        <v>0.62526115507179303</v>
      </c>
      <c r="AF20" s="6">
        <f>SUMIFS('city centre offline'!$C$2:$C$2047,'city centre offline'!$A$2:$A$2047,'City centre offline (analysis)'!$A20,'city centre offline'!$B$2:$B$2047,'City centre offline (analysis)'!AF$1)</f>
        <v>0.826642283306389</v>
      </c>
      <c r="AG20" s="6">
        <f>SUMIFS('city centre offline'!$C$2:$C$2047,'city centre offline'!$A$2:$A$2047,'City centre offline (analysis)'!$A20,'city centre offline'!$B$2:$B$2047,'City centre offline (analysis)'!AG$1)</f>
        <v>0.807762656747404</v>
      </c>
      <c r="AH20" s="6">
        <f>SUMIFS('city centre offline'!$C$2:$C$2047,'city centre offline'!$A$2:$A$2047,'City centre offline (analysis)'!$A20,'city centre offline'!$B$2:$B$2047,'City centre offline (analysis)'!AH$1)</f>
        <v>0.890934753468964</v>
      </c>
      <c r="AI20" s="6">
        <f>SUMIFS('city centre offline'!$C$2:$C$2047,'city centre offline'!$A$2:$A$2047,'City centre offline (analysis)'!$A20,'city centre offline'!$B$2:$B$2047,'City centre offline (analysis)'!AI$1)</f>
        <v>0.94557203713420401</v>
      </c>
      <c r="AJ20" s="6">
        <f>SUMIFS('city centre offline'!$C$2:$C$2047,'city centre offline'!$A$2:$A$2047,'City centre offline (analysis)'!$A20,'city centre offline'!$B$2:$B$2047,'City centre offline (analysis)'!AJ$1)</f>
        <v>0.87727228550832503</v>
      </c>
      <c r="AM20" t="s">
        <v>42</v>
      </c>
      <c r="AN20" s="6">
        <v>0.95201481234227203</v>
      </c>
      <c r="AQ20" t="s">
        <v>67</v>
      </c>
      <c r="AR20" s="6">
        <v>0.96139010862736995</v>
      </c>
      <c r="AS20" s="6">
        <f>VLOOKUP(AQ20,'Overall city offline (analysis)'!$AN$2:$AO$63,2,FALSE)</f>
        <v>1.06955267676206</v>
      </c>
      <c r="AT20" s="19">
        <f t="shared" si="0"/>
        <v>10.816256813469005</v>
      </c>
      <c r="AU20" s="19">
        <f>VLOOKUP(AQ20,'CC share tops bottoms'!$A$2:$F$63,6,FALSE)</f>
        <v>-1.2480289692196389</v>
      </c>
    </row>
    <row r="21" spans="1:47" x14ac:dyDescent="0.3">
      <c r="A21" t="s">
        <v>26</v>
      </c>
      <c r="B21" t="s">
        <v>166</v>
      </c>
      <c r="C21" t="s">
        <v>136</v>
      </c>
      <c r="D21" s="6">
        <f>SUMIFS('city centre offline'!$C$2:$C$2047,'city centre offline'!$A$2:$A$2047,'City centre offline (analysis)'!$A21,'city centre offline'!$B$2:$B$2047,'City centre offline (analysis)'!D$1)</f>
        <v>0.81089467147093997</v>
      </c>
      <c r="E21" s="6">
        <f>SUMIFS('city centre offline'!$C$2:$C$2047,'city centre offline'!$A$2:$A$2047,'City centre offline (analysis)'!$A21,'city centre offline'!$B$2:$B$2047,'City centre offline (analysis)'!E$1)</f>
        <v>0.87840092117587998</v>
      </c>
      <c r="F21" s="6">
        <f>SUMIFS('city centre offline'!$C$2:$C$2047,'city centre offline'!$A$2:$A$2047,'City centre offline (analysis)'!$A21,'city centre offline'!$B$2:$B$2047,'City centre offline (analysis)'!F$1)</f>
        <v>1.0051173937253901</v>
      </c>
      <c r="G21" s="6">
        <f>SUMIFS('city centre offline'!$C$2:$C$2047,'city centre offline'!$A$2:$A$2047,'City centre offline (analysis)'!$A21,'city centre offline'!$B$2:$B$2047,'City centre offline (analysis)'!G$1)</f>
        <v>0.940170844357199</v>
      </c>
      <c r="H21" s="6">
        <f>SUMIFS('city centre offline'!$C$2:$C$2047,'city centre offline'!$A$2:$A$2047,'City centre offline (analysis)'!$A21,'city centre offline'!$B$2:$B$2047,'City centre offline (analysis)'!H$1)</f>
        <v>1.0209610362703101</v>
      </c>
      <c r="I21" s="6">
        <f>SUMIFS('city centre offline'!$C$2:$C$2047,'city centre offline'!$A$2:$A$2047,'City centre offline (analysis)'!$A21,'city centre offline'!$B$2:$B$2047,'City centre offline (analysis)'!I$1)</f>
        <v>1.00358583181932</v>
      </c>
      <c r="J21" s="6">
        <f>SUMIFS('city centre offline'!$C$2:$C$2047,'city centre offline'!$A$2:$A$2047,'City centre offline (analysis)'!$A21,'city centre offline'!$B$2:$B$2047,'City centre offline (analysis)'!J$1)</f>
        <v>0.99990812526358097</v>
      </c>
      <c r="K21" s="6">
        <f>SUMIFS('city centre offline'!$C$2:$C$2047,'city centre offline'!$A$2:$A$2047,'City centre offline (analysis)'!$A21,'city centre offline'!$B$2:$B$2047,'City centre offline (analysis)'!K$1)</f>
        <v>0.97942794463056204</v>
      </c>
      <c r="L21" s="6">
        <f>SUMIFS('city centre offline'!$C$2:$C$2047,'city centre offline'!$A$2:$A$2047,'City centre offline (analysis)'!$A21,'city centre offline'!$B$2:$B$2047,'City centre offline (analysis)'!L$1)</f>
        <v>0.93859555663973604</v>
      </c>
      <c r="M21" s="6">
        <f>SUMIFS('city centre offline'!$C$2:$C$2047,'city centre offline'!$A$2:$A$2047,'City centre offline (analysis)'!$A21,'city centre offline'!$B$2:$B$2047,'City centre offline (analysis)'!M$1)</f>
        <v>0.96760790125759899</v>
      </c>
      <c r="N21" s="6">
        <f>SUMIFS('city centre offline'!$C$2:$C$2047,'city centre offline'!$A$2:$A$2047,'City centre offline (analysis)'!$A21,'city centre offline'!$B$2:$B$2047,'City centre offline (analysis)'!N$1)</f>
        <v>1.06499733798445</v>
      </c>
      <c r="O21" s="6">
        <f>SUMIFS('city centre offline'!$C$2:$C$2047,'city centre offline'!$A$2:$A$2047,'City centre offline (analysis)'!$A21,'city centre offline'!$B$2:$B$2047,'City centre offline (analysis)'!O$1)</f>
        <v>1.3903324354050299</v>
      </c>
      <c r="P21" s="6">
        <f>SUMIFS('city centre offline'!$C$2:$C$2047,'city centre offline'!$A$2:$A$2047,'City centre offline (analysis)'!$A21,'city centre offline'!$B$2:$B$2047,'City centre offline (analysis)'!P$1)</f>
        <v>0.84918749731646803</v>
      </c>
      <c r="Q21" s="6">
        <f>SUMIFS('city centre offline'!$C$2:$C$2047,'city centre offline'!$A$2:$A$2047,'City centre offline (analysis)'!$A21,'city centre offline'!$B$2:$B$2047,'City centre offline (analysis)'!Q$1)</f>
        <v>0.87227493969513403</v>
      </c>
      <c r="R21" s="6">
        <f>SUMIFS('city centre offline'!$C$2:$C$2047,'city centre offline'!$A$2:$A$2047,'City centre offline (analysis)'!$A21,'city centre offline'!$B$2:$B$2047,'City centre offline (analysis)'!R$1)</f>
        <v>0.66528899803534303</v>
      </c>
      <c r="S21" s="6">
        <f>SUMIFS('city centre offline'!$C$2:$C$2047,'city centre offline'!$A$2:$A$2047,'City centre offline (analysis)'!$A21,'city centre offline'!$B$2:$B$2047,'City centre offline (analysis)'!S$1)</f>
        <v>0.22397869268364001</v>
      </c>
      <c r="T21" s="6">
        <f>SUMIFS('city centre offline'!$C$2:$C$2047,'city centre offline'!$A$2:$A$2047,'City centre offline (analysis)'!$A21,'city centre offline'!$B$2:$B$2047,'City centre offline (analysis)'!T$1)</f>
        <v>0.27753409675590102</v>
      </c>
      <c r="U21" s="6">
        <f>SUMIFS('city centre offline'!$C$2:$C$2047,'city centre offline'!$A$2:$A$2047,'City centre offline (analysis)'!$A21,'city centre offline'!$B$2:$B$2047,'City centre offline (analysis)'!U$1)</f>
        <v>0.50777677937097798</v>
      </c>
      <c r="V21" s="6">
        <f>SUMIFS('city centre offline'!$C$2:$C$2047,'city centre offline'!$A$2:$A$2047,'City centre offline (analysis)'!$A21,'city centre offline'!$B$2:$B$2047,'City centre offline (analysis)'!V$1)</f>
        <v>0.804986478868705</v>
      </c>
      <c r="W21" s="6">
        <f>SUMIFS('city centre offline'!$C$2:$C$2047,'city centre offline'!$A$2:$A$2047,'City centre offline (analysis)'!$A21,'city centre offline'!$B$2:$B$2047,'City centre offline (analysis)'!W$1)</f>
        <v>0.87986240384559899</v>
      </c>
      <c r="X21" s="6">
        <f>SUMIFS('city centre offline'!$C$2:$C$2047,'city centre offline'!$A$2:$A$2047,'City centre offline (analysis)'!$A21,'city centre offline'!$B$2:$B$2047,'City centre offline (analysis)'!X$1)</f>
        <v>0.79290195147933595</v>
      </c>
      <c r="Y21" s="6">
        <f>SUMIFS('city centre offline'!$C$2:$C$2047,'city centre offline'!$A$2:$A$2047,'City centre offline (analysis)'!$A21,'city centre offline'!$B$2:$B$2047,'City centre offline (analysis)'!Y$1)</f>
        <v>0.81259246869412805</v>
      </c>
      <c r="Z21" s="6">
        <f>SUMIFS('city centre offline'!$C$2:$C$2047,'city centre offline'!$A$2:$A$2047,'City centre offline (analysis)'!$A21,'city centre offline'!$B$2:$B$2047,'City centre offline (analysis)'!Z$1)</f>
        <v>0.46980929047021902</v>
      </c>
      <c r="AA21" s="6">
        <f>SUMIFS('city centre offline'!$C$2:$C$2047,'city centre offline'!$A$2:$A$2047,'City centre offline (analysis)'!$A21,'city centre offline'!$B$2:$B$2047,'City centre offline (analysis)'!AA$1)</f>
        <v>1.16222689552716</v>
      </c>
      <c r="AB21" s="6">
        <f>SUMIFS('city centre offline'!$C$2:$C$2047,'city centre offline'!$A$2:$A$2047,'City centre offline (analysis)'!$A21,'city centre offline'!$B$2:$B$2047,'City centre offline (analysis)'!AB$1)</f>
        <v>0.35187962383098598</v>
      </c>
      <c r="AC21" s="6">
        <f>SUMIFS('city centre offline'!$C$2:$C$2047,'city centre offline'!$A$2:$A$2047,'City centre offline (analysis)'!$A21,'city centre offline'!$B$2:$B$2047,'City centre offline (analysis)'!AC$1)</f>
        <v>0.34234945825288299</v>
      </c>
      <c r="AD21" s="6">
        <f>SUMIFS('city centre offline'!$C$2:$C$2047,'city centre offline'!$A$2:$A$2047,'City centre offline (analysis)'!$A21,'city centre offline'!$B$2:$B$2047,'City centre offline (analysis)'!AD$1)</f>
        <v>0.414671261469511</v>
      </c>
      <c r="AE21" s="6">
        <f>SUMIFS('city centre offline'!$C$2:$C$2047,'city centre offline'!$A$2:$A$2047,'City centre offline (analysis)'!$A21,'city centre offline'!$B$2:$B$2047,'City centre offline (analysis)'!AE$1)</f>
        <v>0.77110869709776497</v>
      </c>
      <c r="AF21" s="6">
        <f>SUMIFS('city centre offline'!$C$2:$C$2047,'city centre offline'!$A$2:$A$2047,'City centre offline (analysis)'!$A21,'city centre offline'!$B$2:$B$2047,'City centre offline (analysis)'!AF$1)</f>
        <v>0.91062955779902299</v>
      </c>
      <c r="AG21" s="6">
        <f>SUMIFS('city centre offline'!$C$2:$C$2047,'city centre offline'!$A$2:$A$2047,'City centre offline (analysis)'!$A21,'city centre offline'!$B$2:$B$2047,'City centre offline (analysis)'!AG$1)</f>
        <v>0.88856441434956202</v>
      </c>
      <c r="AH21" s="6">
        <f>SUMIFS('city centre offline'!$C$2:$C$2047,'city centre offline'!$A$2:$A$2047,'City centre offline (analysis)'!$A21,'city centre offline'!$B$2:$B$2047,'City centre offline (analysis)'!AH$1)</f>
        <v>0.93975074988964202</v>
      </c>
      <c r="AI21" s="6">
        <f>SUMIFS('city centre offline'!$C$2:$C$2047,'city centre offline'!$A$2:$A$2047,'City centre offline (analysis)'!$A21,'city centre offline'!$B$2:$B$2047,'City centre offline (analysis)'!AI$1)</f>
        <v>1.0009765192031801</v>
      </c>
      <c r="AJ21" s="6">
        <f>SUMIFS('city centre offline'!$C$2:$C$2047,'city centre offline'!$A$2:$A$2047,'City centre offline (analysis)'!$A21,'city centre offline'!$B$2:$B$2047,'City centre offline (analysis)'!AJ$1)</f>
        <v>0.91275986951973997</v>
      </c>
      <c r="AM21" t="s">
        <v>60</v>
      </c>
      <c r="AN21" s="6">
        <v>0.94589110578528102</v>
      </c>
      <c r="AQ21" t="s">
        <v>42</v>
      </c>
      <c r="AR21" s="6">
        <v>0.95201481234227203</v>
      </c>
      <c r="AS21" s="6">
        <f>VLOOKUP(AQ21,'Overall city offline (analysis)'!$AN$2:$AO$63,2,FALSE)</f>
        <v>1.1383390690202899</v>
      </c>
      <c r="AT21" s="19">
        <f t="shared" si="0"/>
        <v>18.63242566780179</v>
      </c>
      <c r="AU21" s="19">
        <f>VLOOKUP(AQ21,'CC share tops bottoms'!$A$2:$F$63,6,FALSE)</f>
        <v>-0.25996644733432828</v>
      </c>
    </row>
    <row r="22" spans="1:47" x14ac:dyDescent="0.3">
      <c r="A22" t="s">
        <v>27</v>
      </c>
      <c r="B22" t="s">
        <v>165</v>
      </c>
      <c r="C22" t="e">
        <v>#N/A</v>
      </c>
      <c r="D22" s="6">
        <f>SUMIFS('city centre offline'!$C$2:$C$2047,'city centre offline'!$A$2:$A$2047,'City centre offline (analysis)'!$A22,'city centre offline'!$B$2:$B$2047,'City centre offline (analysis)'!D$1)</f>
        <v>0.81772366744851699</v>
      </c>
      <c r="E22" s="6">
        <f>SUMIFS('city centre offline'!$C$2:$C$2047,'city centre offline'!$A$2:$A$2047,'City centre offline (analysis)'!$A22,'city centre offline'!$B$2:$B$2047,'City centre offline (analysis)'!E$1)</f>
        <v>0.85049494446384699</v>
      </c>
      <c r="F22" s="6">
        <f>SUMIFS('city centre offline'!$C$2:$C$2047,'city centre offline'!$A$2:$A$2047,'City centre offline (analysis)'!$A22,'city centre offline'!$B$2:$B$2047,'City centre offline (analysis)'!F$1)</f>
        <v>1.00557143889148</v>
      </c>
      <c r="G22" s="6">
        <f>SUMIFS('city centre offline'!$C$2:$C$2047,'city centre offline'!$A$2:$A$2047,'City centre offline (analysis)'!$A22,'city centre offline'!$B$2:$B$2047,'City centre offline (analysis)'!G$1)</f>
        <v>0.95311413324138505</v>
      </c>
      <c r="H22" s="6">
        <f>SUMIFS('city centre offline'!$C$2:$C$2047,'city centre offline'!$A$2:$A$2047,'City centre offline (analysis)'!$A22,'city centre offline'!$B$2:$B$2047,'City centre offline (analysis)'!H$1)</f>
        <v>0.99875022343206299</v>
      </c>
      <c r="I22" s="6">
        <f>SUMIFS('city centre offline'!$C$2:$C$2047,'city centre offline'!$A$2:$A$2047,'City centre offline (analysis)'!$A22,'city centre offline'!$B$2:$B$2047,'City centre offline (analysis)'!I$1)</f>
        <v>0.98649110332977397</v>
      </c>
      <c r="J22" s="6">
        <f>SUMIFS('city centre offline'!$C$2:$C$2047,'city centre offline'!$A$2:$A$2047,'City centre offline (analysis)'!$A22,'city centre offline'!$B$2:$B$2047,'City centre offline (analysis)'!J$1)</f>
        <v>0.98491913519478802</v>
      </c>
      <c r="K22" s="6">
        <f>SUMIFS('city centre offline'!$C$2:$C$2047,'city centre offline'!$A$2:$A$2047,'City centre offline (analysis)'!$A22,'city centre offline'!$B$2:$B$2047,'City centre offline (analysis)'!K$1)</f>
        <v>0.98941398898644195</v>
      </c>
      <c r="L22" s="6">
        <f>SUMIFS('city centre offline'!$C$2:$C$2047,'city centre offline'!$A$2:$A$2047,'City centre offline (analysis)'!$A22,'city centre offline'!$B$2:$B$2047,'City centre offline (analysis)'!L$1)</f>
        <v>0.99884305575630705</v>
      </c>
      <c r="M22" s="6">
        <f>SUMIFS('city centre offline'!$C$2:$C$2047,'city centre offline'!$A$2:$A$2047,'City centre offline (analysis)'!$A22,'city centre offline'!$B$2:$B$2047,'City centre offline (analysis)'!M$1)</f>
        <v>1.00557570456283</v>
      </c>
      <c r="N22" s="6">
        <f>SUMIFS('city centre offline'!$C$2:$C$2047,'city centre offline'!$A$2:$A$2047,'City centre offline (analysis)'!$A22,'city centre offline'!$B$2:$B$2047,'City centre offline (analysis)'!N$1)</f>
        <v>1.07018551830916</v>
      </c>
      <c r="O22" s="6">
        <f>SUMIFS('city centre offline'!$C$2:$C$2047,'city centre offline'!$A$2:$A$2047,'City centre offline (analysis)'!$A22,'city centre offline'!$B$2:$B$2047,'City centre offline (analysis)'!O$1)</f>
        <v>1.3389170863834099</v>
      </c>
      <c r="P22" s="6">
        <f>SUMIFS('city centre offline'!$C$2:$C$2047,'city centre offline'!$A$2:$A$2047,'City centre offline (analysis)'!$A22,'city centre offline'!$B$2:$B$2047,'City centre offline (analysis)'!P$1)</f>
        <v>0.78135317625546097</v>
      </c>
      <c r="Q22" s="6">
        <f>SUMIFS('city centre offline'!$C$2:$C$2047,'city centre offline'!$A$2:$A$2047,'City centre offline (analysis)'!$A22,'city centre offline'!$B$2:$B$2047,'City centre offline (analysis)'!Q$1)</f>
        <v>0.85599074709627598</v>
      </c>
      <c r="R22" s="6">
        <f>SUMIFS('city centre offline'!$C$2:$C$2047,'city centre offline'!$A$2:$A$2047,'City centre offline (analysis)'!$A22,'city centre offline'!$B$2:$B$2047,'City centre offline (analysis)'!R$1)</f>
        <v>0.56628012341068601</v>
      </c>
      <c r="S22" s="6">
        <f>SUMIFS('city centre offline'!$C$2:$C$2047,'city centre offline'!$A$2:$A$2047,'City centre offline (analysis)'!$A22,'city centre offline'!$B$2:$B$2047,'City centre offline (analysis)'!S$1)</f>
        <v>0.10202005674872699</v>
      </c>
      <c r="T22" s="6">
        <f>SUMIFS('city centre offline'!$C$2:$C$2047,'city centre offline'!$A$2:$A$2047,'City centre offline (analysis)'!$A22,'city centre offline'!$B$2:$B$2047,'City centre offline (analysis)'!T$1)</f>
        <v>0.13248886630774101</v>
      </c>
      <c r="U22" s="6">
        <f>SUMIFS('city centre offline'!$C$2:$C$2047,'city centre offline'!$A$2:$A$2047,'City centre offline (analysis)'!$A22,'city centre offline'!$B$2:$B$2047,'City centre offline (analysis)'!U$1)</f>
        <v>0.19193240611712201</v>
      </c>
      <c r="V22" s="6">
        <f>SUMIFS('city centre offline'!$C$2:$C$2047,'city centre offline'!$A$2:$A$2047,'City centre offline (analysis)'!$A22,'city centre offline'!$B$2:$B$2047,'City centre offline (analysis)'!V$1)</f>
        <v>0.63964397322206301</v>
      </c>
      <c r="W22" s="6">
        <f>SUMIFS('city centre offline'!$C$2:$C$2047,'city centre offline'!$A$2:$A$2047,'City centre offline (analysis)'!$A22,'city centre offline'!$B$2:$B$2047,'City centre offline (analysis)'!W$1)</f>
        <v>0.777185977638712</v>
      </c>
      <c r="X22" s="6">
        <f>SUMIFS('city centre offline'!$C$2:$C$2047,'city centre offline'!$A$2:$A$2047,'City centre offline (analysis)'!$A22,'city centre offline'!$B$2:$B$2047,'City centre offline (analysis)'!X$1)</f>
        <v>0.78860110029493702</v>
      </c>
      <c r="Y22" s="6">
        <f>SUMIFS('city centre offline'!$C$2:$C$2047,'city centre offline'!$A$2:$A$2047,'City centre offline (analysis)'!$A22,'city centre offline'!$B$2:$B$2047,'City centre offline (analysis)'!Y$1)</f>
        <v>0.84399593732149802</v>
      </c>
      <c r="Z22" s="6">
        <f>SUMIFS('city centre offline'!$C$2:$C$2047,'city centre offline'!$A$2:$A$2047,'City centre offline (analysis)'!$A22,'city centre offline'!$B$2:$B$2047,'City centre offline (analysis)'!Z$1)</f>
        <v>0.73721330689430198</v>
      </c>
      <c r="AA22" s="6">
        <f>SUMIFS('city centre offline'!$C$2:$C$2047,'city centre offline'!$A$2:$A$2047,'City centre offline (analysis)'!$A22,'city centre offline'!$B$2:$B$2047,'City centre offline (analysis)'!AA$1)</f>
        <v>0.94570909651072599</v>
      </c>
      <c r="AB22" s="6">
        <f>SUMIFS('city centre offline'!$C$2:$C$2047,'city centre offline'!$A$2:$A$2047,'City centre offline (analysis)'!$A22,'city centre offline'!$B$2:$B$2047,'City centre offline (analysis)'!AB$1)</f>
        <v>0.16421583799020401</v>
      </c>
      <c r="AC22" s="6">
        <f>SUMIFS('city centre offline'!$C$2:$C$2047,'city centre offline'!$A$2:$A$2047,'City centre offline (analysis)'!$A22,'city centre offline'!$B$2:$B$2047,'City centre offline (analysis)'!AC$1)</f>
        <v>0.209164502462444</v>
      </c>
      <c r="AD22" s="6">
        <f>SUMIFS('city centre offline'!$C$2:$C$2047,'city centre offline'!$A$2:$A$2047,'City centre offline (analysis)'!$A22,'city centre offline'!$B$2:$B$2047,'City centre offline (analysis)'!AD$1)</f>
        <v>0.237170411648086</v>
      </c>
      <c r="AE22" s="6">
        <f>SUMIFS('city centre offline'!$C$2:$C$2047,'city centre offline'!$A$2:$A$2047,'City centre offline (analysis)'!$A22,'city centre offline'!$B$2:$B$2047,'City centre offline (analysis)'!AE$1)</f>
        <v>0.448669211564791</v>
      </c>
      <c r="AF22" s="6">
        <f>SUMIFS('city centre offline'!$C$2:$C$2047,'city centre offline'!$A$2:$A$2047,'City centre offline (analysis)'!$A22,'city centre offline'!$B$2:$B$2047,'City centre offline (analysis)'!AF$1)</f>
        <v>0.95279745863410303</v>
      </c>
      <c r="AG22" s="6">
        <f>SUMIFS('city centre offline'!$C$2:$C$2047,'city centre offline'!$A$2:$A$2047,'City centre offline (analysis)'!$A22,'city centre offline'!$B$2:$B$2047,'City centre offline (analysis)'!AG$1)</f>
        <v>0.80554076117072704</v>
      </c>
      <c r="AH22" s="6">
        <f>SUMIFS('city centre offline'!$C$2:$C$2047,'city centre offline'!$A$2:$A$2047,'City centre offline (analysis)'!$A22,'city centre offline'!$B$2:$B$2047,'City centre offline (analysis)'!AH$1)</f>
        <v>0.86661691658915196</v>
      </c>
      <c r="AI22" s="6">
        <f>SUMIFS('city centre offline'!$C$2:$C$2047,'city centre offline'!$A$2:$A$2047,'City centre offline (analysis)'!$A22,'city centre offline'!$B$2:$B$2047,'City centre offline (analysis)'!AI$1)</f>
        <v>0.90982068573636099</v>
      </c>
      <c r="AJ22" s="6">
        <f>SUMIFS('city centre offline'!$C$2:$C$2047,'city centre offline'!$A$2:$A$2047,'City centre offline (analysis)'!$A22,'city centre offline'!$B$2:$B$2047,'City centre offline (analysis)'!AJ$1)</f>
        <v>0.91093126654947199</v>
      </c>
      <c r="AM22" t="s">
        <v>64</v>
      </c>
      <c r="AN22" s="6">
        <v>0.94475112745273604</v>
      </c>
      <c r="AQ22" t="s">
        <v>60</v>
      </c>
      <c r="AR22" s="6">
        <v>0.94589110578528102</v>
      </c>
      <c r="AS22" s="6">
        <f>VLOOKUP(AQ22,'Overall city offline (analysis)'!$AN$2:$AO$63,2,FALSE)</f>
        <v>1.1658751903972999</v>
      </c>
      <c r="AT22" s="19">
        <f t="shared" si="0"/>
        <v>21.99840846120189</v>
      </c>
      <c r="AU22" s="19">
        <f>VLOOKUP(AQ22,'CC share tops bottoms'!$A$2:$F$63,6,FALSE)</f>
        <v>-1.9409321270331805</v>
      </c>
    </row>
    <row r="23" spans="1:47" x14ac:dyDescent="0.3">
      <c r="A23" t="s">
        <v>28</v>
      </c>
      <c r="B23" t="s">
        <v>166</v>
      </c>
      <c r="C23" t="e">
        <v>#N/A</v>
      </c>
      <c r="D23" s="6">
        <f>SUMIFS('city centre offline'!$C$2:$C$2047,'city centre offline'!$A$2:$A$2047,'City centre offline (analysis)'!$A23,'city centre offline'!$B$2:$B$2047,'City centre offline (analysis)'!D$1)</f>
        <v>0.77733587378412605</v>
      </c>
      <c r="E23" s="6">
        <f>SUMIFS('city centre offline'!$C$2:$C$2047,'city centre offline'!$A$2:$A$2047,'City centre offline (analysis)'!$A23,'city centre offline'!$B$2:$B$2047,'City centre offline (analysis)'!E$1)</f>
        <v>0.89373772002483098</v>
      </c>
      <c r="F23" s="6">
        <f>SUMIFS('city centre offline'!$C$2:$C$2047,'city centre offline'!$A$2:$A$2047,'City centre offline (analysis)'!$A23,'city centre offline'!$B$2:$B$2047,'City centre offline (analysis)'!F$1)</f>
        <v>1.00559660011369</v>
      </c>
      <c r="G23" s="6">
        <f>SUMIFS('city centre offline'!$C$2:$C$2047,'city centre offline'!$A$2:$A$2047,'City centre offline (analysis)'!$A23,'city centre offline'!$B$2:$B$2047,'City centre offline (analysis)'!G$1)</f>
        <v>0.936118358377239</v>
      </c>
      <c r="H23" s="6">
        <f>SUMIFS('city centre offline'!$C$2:$C$2047,'city centre offline'!$A$2:$A$2047,'City centre offline (analysis)'!$A23,'city centre offline'!$B$2:$B$2047,'City centre offline (analysis)'!H$1)</f>
        <v>0.90762501027409603</v>
      </c>
      <c r="I23" s="6">
        <f>SUMIFS('city centre offline'!$C$2:$C$2047,'city centre offline'!$A$2:$A$2047,'City centre offline (analysis)'!$A23,'city centre offline'!$B$2:$B$2047,'City centre offline (analysis)'!I$1)</f>
        <v>0.85056189592660902</v>
      </c>
      <c r="J23" s="6">
        <f>SUMIFS('city centre offline'!$C$2:$C$2047,'city centre offline'!$A$2:$A$2047,'City centre offline (analysis)'!$A23,'city centre offline'!$B$2:$B$2047,'City centre offline (analysis)'!J$1)</f>
        <v>0.91569524395458102</v>
      </c>
      <c r="K23" s="6">
        <f>SUMIFS('city centre offline'!$C$2:$C$2047,'city centre offline'!$A$2:$A$2047,'City centre offline (analysis)'!$A23,'city centre offline'!$B$2:$B$2047,'City centre offline (analysis)'!K$1)</f>
        <v>1.51144713438001</v>
      </c>
      <c r="L23" s="6">
        <f>SUMIFS('city centre offline'!$C$2:$C$2047,'city centre offline'!$A$2:$A$2047,'City centre offline (analysis)'!$A23,'city centre offline'!$B$2:$B$2047,'City centre offline (analysis)'!L$1)</f>
        <v>0.90691598640984294</v>
      </c>
      <c r="M23" s="6">
        <f>SUMIFS('city centre offline'!$C$2:$C$2047,'city centre offline'!$A$2:$A$2047,'City centre offline (analysis)'!$A23,'city centre offline'!$B$2:$B$2047,'City centre offline (analysis)'!M$1)</f>
        <v>1.0056134798785601</v>
      </c>
      <c r="N23" s="6">
        <f>SUMIFS('city centre offline'!$C$2:$C$2047,'city centre offline'!$A$2:$A$2047,'City centre offline (analysis)'!$A23,'city centre offline'!$B$2:$B$2047,'City centre offline (analysis)'!N$1)</f>
        <v>1.06491462446376</v>
      </c>
      <c r="O23" s="6">
        <f>SUMIFS('city centre offline'!$C$2:$C$2047,'city centre offline'!$A$2:$A$2047,'City centre offline (analysis)'!$A23,'city centre offline'!$B$2:$B$2047,'City centre offline (analysis)'!O$1)</f>
        <v>1.22443807241266</v>
      </c>
      <c r="P23" s="6">
        <f>SUMIFS('city centre offline'!$C$2:$C$2047,'city centre offline'!$A$2:$A$2047,'City centre offline (analysis)'!$A23,'city centre offline'!$B$2:$B$2047,'City centre offline (analysis)'!P$1)</f>
        <v>0.83694227530847398</v>
      </c>
      <c r="Q23" s="6">
        <f>SUMIFS('city centre offline'!$C$2:$C$2047,'city centre offline'!$A$2:$A$2047,'City centre offline (analysis)'!$A23,'city centre offline'!$B$2:$B$2047,'City centre offline (analysis)'!Q$1)</f>
        <v>0.98646785797000003</v>
      </c>
      <c r="R23" s="6">
        <f>SUMIFS('city centre offline'!$C$2:$C$2047,'city centre offline'!$A$2:$A$2047,'City centre offline (analysis)'!$A23,'city centre offline'!$B$2:$B$2047,'City centre offline (analysis)'!R$1)</f>
        <v>0.51873769174385098</v>
      </c>
      <c r="S23" s="6">
        <f>SUMIFS('city centre offline'!$C$2:$C$2047,'city centre offline'!$A$2:$A$2047,'City centre offline (analysis)'!$A23,'city centre offline'!$B$2:$B$2047,'City centre offline (analysis)'!S$1)</f>
        <v>2.3088069308958101E-2</v>
      </c>
      <c r="T23" s="6">
        <f>SUMIFS('city centre offline'!$C$2:$C$2047,'city centre offline'!$A$2:$A$2047,'City centre offline (analysis)'!$A23,'city centre offline'!$B$2:$B$2047,'City centre offline (analysis)'!T$1)</f>
        <v>2.7626473633960098E-2</v>
      </c>
      <c r="U23" s="6">
        <f>SUMIFS('city centre offline'!$C$2:$C$2047,'city centre offline'!$A$2:$A$2047,'City centre offline (analysis)'!$A23,'city centre offline'!$B$2:$B$2047,'City centre offline (analysis)'!U$1)</f>
        <v>4.0884104409839202E-2</v>
      </c>
      <c r="V23" s="6">
        <f>SUMIFS('city centre offline'!$C$2:$C$2047,'city centre offline'!$A$2:$A$2047,'City centre offline (analysis)'!$A23,'city centre offline'!$B$2:$B$2047,'City centre offline (analysis)'!V$1)</f>
        <v>0.24750266948570901</v>
      </c>
      <c r="W23" s="6">
        <f>SUMIFS('city centre offline'!$C$2:$C$2047,'city centre offline'!$A$2:$A$2047,'City centre offline (analysis)'!$A23,'city centre offline'!$B$2:$B$2047,'City centre offline (analysis)'!W$1)</f>
        <v>0.66613159741211803</v>
      </c>
      <c r="X23" s="6">
        <f>SUMIFS('city centre offline'!$C$2:$C$2047,'city centre offline'!$A$2:$A$2047,'City centre offline (analysis)'!$A23,'city centre offline'!$B$2:$B$2047,'City centre offline (analysis)'!X$1)</f>
        <v>0.68413342754934003</v>
      </c>
      <c r="Y23" s="6">
        <f>SUMIFS('city centre offline'!$C$2:$C$2047,'city centre offline'!$A$2:$A$2047,'City centre offline (analysis)'!$A23,'city centre offline'!$B$2:$B$2047,'City centre offline (analysis)'!Y$1)</f>
        <v>0.379254771442255</v>
      </c>
      <c r="Z23" s="6">
        <f>SUMIFS('city centre offline'!$C$2:$C$2047,'city centre offline'!$A$2:$A$2047,'City centre offline (analysis)'!$A23,'city centre offline'!$B$2:$B$2047,'City centre offline (analysis)'!Z$1)</f>
        <v>0.23861634811070301</v>
      </c>
      <c r="AA23" s="6">
        <f>SUMIFS('city centre offline'!$C$2:$C$2047,'city centre offline'!$A$2:$A$2047,'City centre offline (analysis)'!$A23,'city centre offline'!$B$2:$B$2047,'City centre offline (analysis)'!AA$1)</f>
        <v>0.25166024003714998</v>
      </c>
      <c r="AB23" s="6">
        <f>SUMIFS('city centre offline'!$C$2:$C$2047,'city centre offline'!$A$2:$A$2047,'City centre offline (analysis)'!$A23,'city centre offline'!$B$2:$B$2047,'City centre offline (analysis)'!AB$1)</f>
        <v>4.9187869436084698E-2</v>
      </c>
      <c r="AC23" s="6">
        <f>SUMIFS('city centre offline'!$C$2:$C$2047,'city centre offline'!$A$2:$A$2047,'City centre offline (analysis)'!$A23,'city centre offline'!$B$2:$B$2047,'City centre offline (analysis)'!AC$1)</f>
        <v>5.3298688803987401E-2</v>
      </c>
      <c r="AD23" s="6">
        <f>SUMIFS('city centre offline'!$C$2:$C$2047,'city centre offline'!$A$2:$A$2047,'City centre offline (analysis)'!$A23,'city centre offline'!$B$2:$B$2047,'City centre offline (analysis)'!AD$1)</f>
        <v>7.7723980057120903E-2</v>
      </c>
      <c r="AE23" s="6">
        <f>SUMIFS('city centre offline'!$C$2:$C$2047,'city centre offline'!$A$2:$A$2047,'City centre offline (analysis)'!$A23,'city centre offline'!$B$2:$B$2047,'City centre offline (analysis)'!AE$1)</f>
        <v>0.16163823177001899</v>
      </c>
      <c r="AF23" s="6">
        <f>SUMIFS('city centre offline'!$C$2:$C$2047,'city centre offline'!$A$2:$A$2047,'City centre offline (analysis)'!$A23,'city centre offline'!$B$2:$B$2047,'City centre offline (analysis)'!AF$1)</f>
        <v>0.68242773334328199</v>
      </c>
      <c r="AG23" s="6">
        <f>SUMIFS('city centre offline'!$C$2:$C$2047,'city centre offline'!$A$2:$A$2047,'City centre offline (analysis)'!$A23,'city centre offline'!$B$2:$B$2047,'City centre offline (analysis)'!AG$1)</f>
        <v>0.81104871936155198</v>
      </c>
      <c r="AH23" s="6">
        <f>SUMIFS('city centre offline'!$C$2:$C$2047,'city centre offline'!$A$2:$A$2047,'City centre offline (analysis)'!$A23,'city centre offline'!$B$2:$B$2047,'City centre offline (analysis)'!AH$1)</f>
        <v>1.0010036415685</v>
      </c>
      <c r="AI23" s="6">
        <f>SUMIFS('city centre offline'!$C$2:$C$2047,'city centre offline'!$A$2:$A$2047,'City centre offline (analysis)'!$A23,'city centre offline'!$B$2:$B$2047,'City centre offline (analysis)'!AI$1)</f>
        <v>1.3450306956842499</v>
      </c>
      <c r="AJ23" s="6">
        <f>SUMIFS('city centre offline'!$C$2:$C$2047,'city centre offline'!$A$2:$A$2047,'City centre offline (analysis)'!$A23,'city centre offline'!$B$2:$B$2047,'City centre offline (analysis)'!AJ$1)</f>
        <v>1.0591688711590601</v>
      </c>
      <c r="AM23" t="s">
        <v>40</v>
      </c>
      <c r="AN23" s="6">
        <v>0.94261057623877598</v>
      </c>
      <c r="AQ23" t="s">
        <v>64</v>
      </c>
      <c r="AR23" s="6">
        <v>0.94475112745273604</v>
      </c>
      <c r="AS23" s="6">
        <f>VLOOKUP(AQ23,'Overall city offline (analysis)'!$AN$2:$AO$63,2,FALSE)</f>
        <v>1.09891471903209</v>
      </c>
      <c r="AT23" s="19">
        <f t="shared" si="0"/>
        <v>15.4163591579354</v>
      </c>
      <c r="AU23" s="19">
        <f>VLOOKUP(AQ23,'CC share tops bottoms'!$A$2:$F$63,6,FALSE)</f>
        <v>-1.1667596409997247</v>
      </c>
    </row>
    <row r="24" spans="1:47" x14ac:dyDescent="0.3">
      <c r="A24" t="s">
        <v>29</v>
      </c>
      <c r="B24" t="s">
        <v>165</v>
      </c>
      <c r="C24" t="s">
        <v>146</v>
      </c>
      <c r="D24" s="6">
        <f>SUMIFS('city centre offline'!$C$2:$C$2047,'city centre offline'!$A$2:$A$2047,'City centre offline (analysis)'!$A24,'city centre offline'!$B$2:$B$2047,'City centre offline (analysis)'!D$1)</f>
        <v>0.79494483318193498</v>
      </c>
      <c r="E24" s="6">
        <f>SUMIFS('city centre offline'!$C$2:$C$2047,'city centre offline'!$A$2:$A$2047,'City centre offline (analysis)'!$A24,'city centre offline'!$B$2:$B$2047,'City centre offline (analysis)'!E$1)</f>
        <v>0.83027305412819496</v>
      </c>
      <c r="F24" s="6">
        <f>SUMIFS('city centre offline'!$C$2:$C$2047,'city centre offline'!$A$2:$A$2047,'City centre offline (analysis)'!$A24,'city centre offline'!$B$2:$B$2047,'City centre offline (analysis)'!F$1)</f>
        <v>1.00920667150925</v>
      </c>
      <c r="G24" s="6">
        <f>SUMIFS('city centre offline'!$C$2:$C$2047,'city centre offline'!$A$2:$A$2047,'City centre offline (analysis)'!$A24,'city centre offline'!$B$2:$B$2047,'City centre offline (analysis)'!G$1)</f>
        <v>0.91132109561375896</v>
      </c>
      <c r="H24" s="6">
        <f>SUMIFS('city centre offline'!$C$2:$C$2047,'city centre offline'!$A$2:$A$2047,'City centre offline (analysis)'!$A24,'city centre offline'!$B$2:$B$2047,'City centre offline (analysis)'!H$1)</f>
        <v>1.0378586780774499</v>
      </c>
      <c r="I24" s="6">
        <f>SUMIFS('city centre offline'!$C$2:$C$2047,'city centre offline'!$A$2:$A$2047,'City centre offline (analysis)'!$A24,'city centre offline'!$B$2:$B$2047,'City centre offline (analysis)'!I$1)</f>
        <v>0.93155028691590602</v>
      </c>
      <c r="J24" s="6">
        <f>SUMIFS('city centre offline'!$C$2:$C$2047,'city centre offline'!$A$2:$A$2047,'City centre offline (analysis)'!$A24,'city centre offline'!$B$2:$B$2047,'City centre offline (analysis)'!J$1)</f>
        <v>0.95614685340016103</v>
      </c>
      <c r="K24" s="6">
        <f>SUMIFS('city centre offline'!$C$2:$C$2047,'city centre offline'!$A$2:$A$2047,'City centre offline (analysis)'!$A24,'city centre offline'!$B$2:$B$2047,'City centre offline (analysis)'!K$1)</f>
        <v>1.0011777078801101</v>
      </c>
      <c r="L24" s="6">
        <f>SUMIFS('city centre offline'!$C$2:$C$2047,'city centre offline'!$A$2:$A$2047,'City centre offline (analysis)'!$A24,'city centre offline'!$B$2:$B$2047,'City centre offline (analysis)'!L$1)</f>
        <v>0.94553689923839901</v>
      </c>
      <c r="M24" s="6">
        <f>SUMIFS('city centre offline'!$C$2:$C$2047,'city centre offline'!$A$2:$A$2047,'City centre offline (analysis)'!$A24,'city centre offline'!$B$2:$B$2047,'City centre offline (analysis)'!M$1)</f>
        <v>1.00923119300352</v>
      </c>
      <c r="N24" s="6">
        <f>SUMIFS('city centre offline'!$C$2:$C$2047,'city centre offline'!$A$2:$A$2047,'City centre offline (analysis)'!$A24,'city centre offline'!$B$2:$B$2047,'City centre offline (analysis)'!N$1)</f>
        <v>1.1376252859648399</v>
      </c>
      <c r="O24" s="6">
        <f>SUMIFS('city centre offline'!$C$2:$C$2047,'city centre offline'!$A$2:$A$2047,'City centre offline (analysis)'!$A24,'city centre offline'!$B$2:$B$2047,'City centre offline (analysis)'!O$1)</f>
        <v>1.4351274410864701</v>
      </c>
      <c r="P24" s="6">
        <f>SUMIFS('city centre offline'!$C$2:$C$2047,'city centre offline'!$A$2:$A$2047,'City centre offline (analysis)'!$A24,'city centre offline'!$B$2:$B$2047,'City centre offline (analysis)'!P$1)</f>
        <v>0.809987445904637</v>
      </c>
      <c r="Q24" s="6">
        <f>SUMIFS('city centre offline'!$C$2:$C$2047,'city centre offline'!$A$2:$A$2047,'City centre offline (analysis)'!$A24,'city centre offline'!$B$2:$B$2047,'City centre offline (analysis)'!Q$1)</f>
        <v>0.83173975724900695</v>
      </c>
      <c r="R24" s="6">
        <f>SUMIFS('city centre offline'!$C$2:$C$2047,'city centre offline'!$A$2:$A$2047,'City centre offline (analysis)'!$A24,'city centre offline'!$B$2:$B$2047,'City centre offline (analysis)'!R$1)</f>
        <v>0.52939266723336098</v>
      </c>
      <c r="S24" s="6">
        <f>SUMIFS('city centre offline'!$C$2:$C$2047,'city centre offline'!$A$2:$A$2047,'City centre offline (analysis)'!$A24,'city centre offline'!$B$2:$B$2047,'City centre offline (analysis)'!S$1)</f>
        <v>8.0459943732609798E-2</v>
      </c>
      <c r="T24" s="6">
        <f>SUMIFS('city centre offline'!$C$2:$C$2047,'city centre offline'!$A$2:$A$2047,'City centre offline (analysis)'!$A24,'city centre offline'!$B$2:$B$2047,'City centre offline (analysis)'!T$1)</f>
        <v>0.107898474622968</v>
      </c>
      <c r="U24" s="6">
        <f>SUMIFS('city centre offline'!$C$2:$C$2047,'city centre offline'!$A$2:$A$2047,'City centre offline (analysis)'!$A24,'city centre offline'!$B$2:$B$2047,'City centre offline (analysis)'!U$1)</f>
        <v>0.26569117598606701</v>
      </c>
      <c r="V24" s="6">
        <f>SUMIFS('city centre offline'!$C$2:$C$2047,'city centre offline'!$A$2:$A$2047,'City centre offline (analysis)'!$A24,'city centre offline'!$B$2:$B$2047,'City centre offline (analysis)'!V$1)</f>
        <v>0.60477770059047598</v>
      </c>
      <c r="W24" s="6">
        <f>SUMIFS('city centre offline'!$C$2:$C$2047,'city centre offline'!$A$2:$A$2047,'City centre offline (analysis)'!$A24,'city centre offline'!$B$2:$B$2047,'City centre offline (analysis)'!W$1)</f>
        <v>0.78333314924544994</v>
      </c>
      <c r="X24" s="6">
        <f>SUMIFS('city centre offline'!$C$2:$C$2047,'city centre offline'!$A$2:$A$2047,'City centre offline (analysis)'!$A24,'city centre offline'!$B$2:$B$2047,'City centre offline (analysis)'!X$1)</f>
        <v>0.75759541216939597</v>
      </c>
      <c r="Y24" s="6">
        <f>SUMIFS('city centre offline'!$C$2:$C$2047,'city centre offline'!$A$2:$A$2047,'City centre offline (analysis)'!$A24,'city centre offline'!$B$2:$B$2047,'City centre offline (analysis)'!Y$1)</f>
        <v>0.73276911346743101</v>
      </c>
      <c r="Z24" s="6">
        <f>SUMIFS('city centre offline'!$C$2:$C$2047,'city centre offline'!$A$2:$A$2047,'City centre offline (analysis)'!$A24,'city centre offline'!$B$2:$B$2047,'City centre offline (analysis)'!Z$1)</f>
        <v>0.29272134556955798</v>
      </c>
      <c r="AA24" s="6">
        <f>SUMIFS('city centre offline'!$C$2:$C$2047,'city centre offline'!$A$2:$A$2047,'City centre offline (analysis)'!$A24,'city centre offline'!$B$2:$B$2047,'City centre offline (analysis)'!AA$1)</f>
        <v>1.0386040838641899</v>
      </c>
      <c r="AB24" s="6">
        <f>SUMIFS('city centre offline'!$C$2:$C$2047,'city centre offline'!$A$2:$A$2047,'City centre offline (analysis)'!$A24,'city centre offline'!$B$2:$B$2047,'City centre offline (analysis)'!AB$1)</f>
        <v>0.16713162009272001</v>
      </c>
      <c r="AC24" s="6">
        <f>SUMIFS('city centre offline'!$C$2:$C$2047,'city centre offline'!$A$2:$A$2047,'City centre offline (analysis)'!$A24,'city centre offline'!$B$2:$B$2047,'City centre offline (analysis)'!AC$1)</f>
        <v>0.16452093364283199</v>
      </c>
      <c r="AD24" s="6">
        <f>SUMIFS('city centre offline'!$C$2:$C$2047,'city centre offline'!$A$2:$A$2047,'City centre offline (analysis)'!$A24,'city centre offline'!$B$2:$B$2047,'City centre offline (analysis)'!AD$1)</f>
        <v>0.207762735173877</v>
      </c>
      <c r="AE24" s="6">
        <f>SUMIFS('city centre offline'!$C$2:$C$2047,'city centre offline'!$A$2:$A$2047,'City centre offline (analysis)'!$A24,'city centre offline'!$B$2:$B$2047,'City centre offline (analysis)'!AE$1)</f>
        <v>0.59603934434774797</v>
      </c>
      <c r="AF24" s="6">
        <f>SUMIFS('city centre offline'!$C$2:$C$2047,'city centre offline'!$A$2:$A$2047,'City centre offline (analysis)'!$A24,'city centre offline'!$B$2:$B$2047,'City centre offline (analysis)'!AF$1)</f>
        <v>0.810412123621717</v>
      </c>
      <c r="AG24" s="6">
        <f>SUMIFS('city centre offline'!$C$2:$C$2047,'city centre offline'!$A$2:$A$2047,'City centre offline (analysis)'!$A24,'city centre offline'!$B$2:$B$2047,'City centre offline (analysis)'!AG$1)</f>
        <v>0.82723566783118296</v>
      </c>
      <c r="AH24" s="6">
        <f>SUMIFS('city centre offline'!$C$2:$C$2047,'city centre offline'!$A$2:$A$2047,'City centre offline (analysis)'!$A24,'city centre offline'!$B$2:$B$2047,'City centre offline (analysis)'!AH$1)</f>
        <v>0.87186265631591597</v>
      </c>
      <c r="AI24" s="6">
        <f>SUMIFS('city centre offline'!$C$2:$C$2047,'city centre offline'!$A$2:$A$2047,'City centre offline (analysis)'!$A24,'city centre offline'!$B$2:$B$2047,'City centre offline (analysis)'!AI$1)</f>
        <v>0.92924262602880803</v>
      </c>
      <c r="AJ24" s="6">
        <f>SUMIFS('city centre offline'!$C$2:$C$2047,'city centre offline'!$A$2:$A$2047,'City centre offline (analysis)'!$A24,'city centre offline'!$B$2:$B$2047,'City centre offline (analysis)'!AJ$1)</f>
        <v>0.91492519779241399</v>
      </c>
      <c r="AM24" t="s">
        <v>35</v>
      </c>
      <c r="AN24" s="6">
        <v>0.93848651108307102</v>
      </c>
      <c r="AQ24" t="s">
        <v>40</v>
      </c>
      <c r="AR24" s="6">
        <v>0.94261057623877598</v>
      </c>
      <c r="AS24" s="6">
        <f>VLOOKUP(AQ24,'Overall city offline (analysis)'!$AN$2:$AO$63,2,FALSE)</f>
        <v>1.06327385363468</v>
      </c>
      <c r="AT24" s="19">
        <f t="shared" si="0"/>
        <v>12.066327739590399</v>
      </c>
      <c r="AU24" s="19">
        <f>VLOOKUP(AQ24,'CC share tops bottoms'!$A$2:$F$63,6,FALSE)</f>
        <v>-0.76891582493529431</v>
      </c>
    </row>
    <row r="25" spans="1:47" x14ac:dyDescent="0.3">
      <c r="A25" t="s">
        <v>30</v>
      </c>
      <c r="B25" t="s">
        <v>167</v>
      </c>
      <c r="C25" t="e">
        <v>#N/A</v>
      </c>
      <c r="D25" s="6">
        <f>SUMIFS('city centre offline'!$C$2:$C$2047,'city centre offline'!$A$2:$A$2047,'City centre offline (analysis)'!$A25,'city centre offline'!$B$2:$B$2047,'City centre offline (analysis)'!D$1)</f>
        <v>0.751660825474052</v>
      </c>
      <c r="E25" s="6">
        <f>SUMIFS('city centre offline'!$C$2:$C$2047,'city centre offline'!$A$2:$A$2047,'City centre offline (analysis)'!$A25,'city centre offline'!$B$2:$B$2047,'City centre offline (analysis)'!E$1)</f>
        <v>0.80395561563918005</v>
      </c>
      <c r="F25" s="6">
        <f>SUMIFS('city centre offline'!$C$2:$C$2047,'city centre offline'!$A$2:$A$2047,'City centre offline (analysis)'!$A25,'city centre offline'!$B$2:$B$2047,'City centre offline (analysis)'!F$1)</f>
        <v>0.95919025721800699</v>
      </c>
      <c r="G25" s="6">
        <f>SUMIFS('city centre offline'!$C$2:$C$2047,'city centre offline'!$A$2:$A$2047,'City centre offline (analysis)'!$A25,'city centre offline'!$B$2:$B$2047,'City centre offline (analysis)'!G$1)</f>
        <v>0.90378625596565398</v>
      </c>
      <c r="H25" s="6">
        <f>SUMIFS('city centre offline'!$C$2:$C$2047,'city centre offline'!$A$2:$A$2047,'City centre offline (analysis)'!$A25,'city centre offline'!$B$2:$B$2047,'City centre offline (analysis)'!H$1)</f>
        <v>0.95132359749641204</v>
      </c>
      <c r="I25" s="6">
        <f>SUMIFS('city centre offline'!$C$2:$C$2047,'city centre offline'!$A$2:$A$2047,'City centre offline (analysis)'!$A25,'city centre offline'!$B$2:$B$2047,'City centre offline (analysis)'!I$1)</f>
        <v>0.98025634308385901</v>
      </c>
      <c r="J25" s="6">
        <f>SUMIFS('city centre offline'!$C$2:$C$2047,'city centre offline'!$A$2:$A$2047,'City centre offline (analysis)'!$A25,'city centre offline'!$B$2:$B$2047,'City centre offline (analysis)'!J$1)</f>
        <v>0.91541943030245299</v>
      </c>
      <c r="K25" s="6">
        <f>SUMIFS('city centre offline'!$C$2:$C$2047,'city centre offline'!$A$2:$A$2047,'City centre offline (analysis)'!$A25,'city centre offline'!$B$2:$B$2047,'City centre offline (analysis)'!K$1)</f>
        <v>0.97396371763543499</v>
      </c>
      <c r="L25" s="6">
        <f>SUMIFS('city centre offline'!$C$2:$C$2047,'city centre offline'!$A$2:$A$2047,'City centre offline (analysis)'!$A25,'city centre offline'!$B$2:$B$2047,'City centre offline (analysis)'!L$1)</f>
        <v>0.91604064053187095</v>
      </c>
      <c r="M25" s="6">
        <f>SUMIFS('city centre offline'!$C$2:$C$2047,'city centre offline'!$A$2:$A$2047,'City centre offline (analysis)'!$A25,'city centre offline'!$B$2:$B$2047,'City centre offline (analysis)'!M$1)</f>
        <v>1.0169487089064</v>
      </c>
      <c r="N25" s="6">
        <f>SUMIFS('city centre offline'!$C$2:$C$2047,'city centre offline'!$A$2:$A$2047,'City centre offline (analysis)'!$A25,'city centre offline'!$B$2:$B$2047,'City centre offline (analysis)'!N$1)</f>
        <v>1.1911608517463901</v>
      </c>
      <c r="O25" s="6">
        <f>SUMIFS('city centre offline'!$C$2:$C$2047,'city centre offline'!$A$2:$A$2047,'City centre offline (analysis)'!$A25,'city centre offline'!$B$2:$B$2047,'City centre offline (analysis)'!O$1)</f>
        <v>1.6362937560002899</v>
      </c>
      <c r="P25" s="6">
        <f>SUMIFS('city centre offline'!$C$2:$C$2047,'city centre offline'!$A$2:$A$2047,'City centre offline (analysis)'!$A25,'city centre offline'!$B$2:$B$2047,'City centre offline (analysis)'!P$1)</f>
        <v>0.78750626347605701</v>
      </c>
      <c r="Q25" s="6">
        <f>SUMIFS('city centre offline'!$C$2:$C$2047,'city centre offline'!$A$2:$A$2047,'City centre offline (analysis)'!$A25,'city centre offline'!$B$2:$B$2047,'City centre offline (analysis)'!Q$1)</f>
        <v>0.82772151279926298</v>
      </c>
      <c r="R25" s="6">
        <f>SUMIFS('city centre offline'!$C$2:$C$2047,'city centre offline'!$A$2:$A$2047,'City centre offline (analysis)'!$A25,'city centre offline'!$B$2:$B$2047,'City centre offline (analysis)'!R$1)</f>
        <v>0.52598644899326197</v>
      </c>
      <c r="S25" s="6">
        <f>SUMIFS('city centre offline'!$C$2:$C$2047,'city centre offline'!$A$2:$A$2047,'City centre offline (analysis)'!$A25,'city centre offline'!$B$2:$B$2047,'City centre offline (analysis)'!S$1)</f>
        <v>4.6641675254132799E-2</v>
      </c>
      <c r="T25" s="6">
        <f>SUMIFS('city centre offline'!$C$2:$C$2047,'city centre offline'!$A$2:$A$2047,'City centre offline (analysis)'!$A25,'city centre offline'!$B$2:$B$2047,'City centre offline (analysis)'!T$1)</f>
        <v>5.4686663359309599E-2</v>
      </c>
      <c r="U25" s="6">
        <f>SUMIFS('city centre offline'!$C$2:$C$2047,'city centre offline'!$A$2:$A$2047,'City centre offline (analysis)'!$A25,'city centre offline'!$B$2:$B$2047,'City centre offline (analysis)'!U$1)</f>
        <v>9.6805567480143503E-2</v>
      </c>
      <c r="V25" s="6">
        <f>SUMIFS('city centre offline'!$C$2:$C$2047,'city centre offline'!$A$2:$A$2047,'City centre offline (analysis)'!$A25,'city centre offline'!$B$2:$B$2047,'City centre offline (analysis)'!V$1)</f>
        <v>0.55951870917327595</v>
      </c>
      <c r="W25" s="6">
        <f>SUMIFS('city centre offline'!$C$2:$C$2047,'city centre offline'!$A$2:$A$2047,'City centre offline (analysis)'!$A25,'city centre offline'!$B$2:$B$2047,'City centre offline (analysis)'!W$1)</f>
        <v>0.72861248748377605</v>
      </c>
      <c r="X25" s="6">
        <f>SUMIFS('city centre offline'!$C$2:$C$2047,'city centre offline'!$A$2:$A$2047,'City centre offline (analysis)'!$A25,'city centre offline'!$B$2:$B$2047,'City centre offline (analysis)'!X$1)</f>
        <v>0.65987803905670195</v>
      </c>
      <c r="Y25" s="6">
        <f>SUMIFS('city centre offline'!$C$2:$C$2047,'city centre offline'!$A$2:$A$2047,'City centre offline (analysis)'!$A25,'city centre offline'!$B$2:$B$2047,'City centre offline (analysis)'!Y$1)</f>
        <v>0.56842494512373298</v>
      </c>
      <c r="Z25" s="6">
        <f>SUMIFS('city centre offline'!$C$2:$C$2047,'city centre offline'!$A$2:$A$2047,'City centre offline (analysis)'!$A25,'city centre offline'!$B$2:$B$2047,'City centre offline (analysis)'!Z$1)</f>
        <v>0.48732378988606501</v>
      </c>
      <c r="AA25" s="6">
        <f>SUMIFS('city centre offline'!$C$2:$C$2047,'city centre offline'!$A$2:$A$2047,'City centre offline (analysis)'!$A25,'city centre offline'!$B$2:$B$2047,'City centre offline (analysis)'!AA$1)</f>
        <v>0.65009005207979997</v>
      </c>
      <c r="AB25" s="6">
        <f>SUMIFS('city centre offline'!$C$2:$C$2047,'city centre offline'!$A$2:$A$2047,'City centre offline (analysis)'!$A25,'city centre offline'!$B$2:$B$2047,'City centre offline (analysis)'!AB$1)</f>
        <v>7.4231240299051801E-2</v>
      </c>
      <c r="AC25" s="6">
        <f>SUMIFS('city centre offline'!$C$2:$C$2047,'city centre offline'!$A$2:$A$2047,'City centre offline (analysis)'!$A25,'city centre offline'!$B$2:$B$2047,'City centre offline (analysis)'!AC$1)</f>
        <v>8.2582747094789605E-2</v>
      </c>
      <c r="AD25" s="6">
        <f>SUMIFS('city centre offline'!$C$2:$C$2047,'city centre offline'!$A$2:$A$2047,'City centre offline (analysis)'!$A25,'city centre offline'!$B$2:$B$2047,'City centre offline (analysis)'!AD$1)</f>
        <v>0.109826291049217</v>
      </c>
      <c r="AE25" s="6">
        <f>SUMIFS('city centre offline'!$C$2:$C$2047,'city centre offline'!$A$2:$A$2047,'City centre offline (analysis)'!$A25,'city centre offline'!$B$2:$B$2047,'City centre offline (analysis)'!AE$1)</f>
        <v>0.28024742231710098</v>
      </c>
      <c r="AF25" s="6">
        <f>SUMIFS('city centre offline'!$C$2:$C$2047,'city centre offline'!$A$2:$A$2047,'City centre offline (analysis)'!$A25,'city centre offline'!$B$2:$B$2047,'City centre offline (analysis)'!AF$1)</f>
        <v>0.75291595135685696</v>
      </c>
      <c r="AG25" s="6">
        <f>SUMIFS('city centre offline'!$C$2:$C$2047,'city centre offline'!$A$2:$A$2047,'City centre offline (analysis)'!$A25,'city centre offline'!$B$2:$B$2047,'City centre offline (analysis)'!AG$1)</f>
        <v>0.76909768906248499</v>
      </c>
      <c r="AH25" s="6">
        <f>SUMIFS('city centre offline'!$C$2:$C$2047,'city centre offline'!$A$2:$A$2047,'City centre offline (analysis)'!$A25,'city centre offline'!$B$2:$B$2047,'City centre offline (analysis)'!AH$1)</f>
        <v>0.85851171131554305</v>
      </c>
      <c r="AI25" s="6">
        <f>SUMIFS('city centre offline'!$C$2:$C$2047,'city centre offline'!$A$2:$A$2047,'City centre offline (analysis)'!$A25,'city centre offline'!$B$2:$B$2047,'City centre offline (analysis)'!AI$1)</f>
        <v>0.89855893871518899</v>
      </c>
      <c r="AJ25" s="6">
        <f>SUMIFS('city centre offline'!$C$2:$C$2047,'city centre offline'!$A$2:$A$2047,'City centre offline (analysis)'!$A25,'city centre offline'!$B$2:$B$2047,'City centre offline (analysis)'!AJ$1)</f>
        <v>0.88895561709262005</v>
      </c>
      <c r="AM25" t="s">
        <v>8</v>
      </c>
      <c r="AN25" s="6">
        <v>0.92773581933138005</v>
      </c>
      <c r="AQ25" t="s">
        <v>35</v>
      </c>
      <c r="AR25" s="6">
        <v>0.93848651108307102</v>
      </c>
      <c r="AS25" s="6">
        <f>VLOOKUP(AQ25,'Overall city offline (analysis)'!$AN$2:$AO$63,2,FALSE)</f>
        <v>1.04526232026385</v>
      </c>
      <c r="AT25" s="19">
        <f t="shared" si="0"/>
        <v>10.677580918077901</v>
      </c>
      <c r="AU25" s="19">
        <f>VLOOKUP(AQ25,'CC share tops bottoms'!$A$2:$F$63,6,FALSE)</f>
        <v>-1.1141671850455532</v>
      </c>
    </row>
    <row r="26" spans="1:47" x14ac:dyDescent="0.3">
      <c r="A26" t="s">
        <v>31</v>
      </c>
      <c r="B26" t="s">
        <v>165</v>
      </c>
      <c r="C26" t="s">
        <v>135</v>
      </c>
      <c r="D26" s="6">
        <f>SUMIFS('city centre offline'!$C$2:$C$2047,'city centre offline'!$A$2:$A$2047,'City centre offline (analysis)'!$A26,'city centre offline'!$B$2:$B$2047,'City centre offline (analysis)'!D$1)</f>
        <v>0.81571354076903402</v>
      </c>
      <c r="E26" s="6">
        <f>SUMIFS('city centre offline'!$C$2:$C$2047,'city centre offline'!$A$2:$A$2047,'City centre offline (analysis)'!$A26,'city centre offline'!$B$2:$B$2047,'City centre offline (analysis)'!E$1)</f>
        <v>0.82349455156402096</v>
      </c>
      <c r="F26" s="6">
        <f>SUMIFS('city centre offline'!$C$2:$C$2047,'city centre offline'!$A$2:$A$2047,'City centre offline (analysis)'!$A26,'city centre offline'!$B$2:$B$2047,'City centre offline (analysis)'!F$1)</f>
        <v>1.0598742778164101</v>
      </c>
      <c r="G26" s="6">
        <f>SUMIFS('city centre offline'!$C$2:$C$2047,'city centre offline'!$A$2:$A$2047,'City centre offline (analysis)'!$A26,'city centre offline'!$B$2:$B$2047,'City centre offline (analysis)'!G$1)</f>
        <v>0.97576593668113498</v>
      </c>
      <c r="H26" s="6">
        <f>SUMIFS('city centre offline'!$C$2:$C$2047,'city centre offline'!$A$2:$A$2047,'City centre offline (analysis)'!$A26,'city centre offline'!$B$2:$B$2047,'City centre offline (analysis)'!H$1)</f>
        <v>1.0009876806364699</v>
      </c>
      <c r="I26" s="6">
        <f>SUMIFS('city centre offline'!$C$2:$C$2047,'city centre offline'!$A$2:$A$2047,'City centre offline (analysis)'!$A26,'city centre offline'!$B$2:$B$2047,'City centre offline (analysis)'!I$1)</f>
        <v>0.98809785423757801</v>
      </c>
      <c r="J26" s="6">
        <f>SUMIFS('city centre offline'!$C$2:$C$2047,'city centre offline'!$A$2:$A$2047,'City centre offline (analysis)'!$A26,'city centre offline'!$B$2:$B$2047,'City centre offline (analysis)'!J$1)</f>
        <v>1.0106613138791001</v>
      </c>
      <c r="K26" s="6">
        <f>SUMIFS('city centre offline'!$C$2:$C$2047,'city centre offline'!$A$2:$A$2047,'City centre offline (analysis)'!$A26,'city centre offline'!$B$2:$B$2047,'City centre offline (analysis)'!K$1)</f>
        <v>1.03303393732606</v>
      </c>
      <c r="L26" s="6">
        <f>SUMIFS('city centre offline'!$C$2:$C$2047,'city centre offline'!$A$2:$A$2047,'City centre offline (analysis)'!$A26,'city centre offline'!$B$2:$B$2047,'City centre offline (analysis)'!L$1)</f>
        <v>0.93656951829617097</v>
      </c>
      <c r="M26" s="6">
        <f>SUMIFS('city centre offline'!$C$2:$C$2047,'city centre offline'!$A$2:$A$2047,'City centre offline (analysis)'!$A26,'city centre offline'!$B$2:$B$2047,'City centre offline (analysis)'!M$1)</f>
        <v>0.97560992777895905</v>
      </c>
      <c r="N26" s="6">
        <f>SUMIFS('city centre offline'!$C$2:$C$2047,'city centre offline'!$A$2:$A$2047,'City centre offline (analysis)'!$A26,'city centre offline'!$B$2:$B$2047,'City centre offline (analysis)'!N$1)</f>
        <v>1.1028931606257599</v>
      </c>
      <c r="O26" s="6">
        <f>SUMIFS('city centre offline'!$C$2:$C$2047,'city centre offline'!$A$2:$A$2047,'City centre offline (analysis)'!$A26,'city centre offline'!$B$2:$B$2047,'City centre offline (analysis)'!O$1)</f>
        <v>1.2772983003892999</v>
      </c>
      <c r="P26" s="6">
        <f>SUMIFS('city centre offline'!$C$2:$C$2047,'city centre offline'!$A$2:$A$2047,'City centre offline (analysis)'!$A26,'city centre offline'!$B$2:$B$2047,'City centre offline (analysis)'!P$1)</f>
        <v>0.90369434532816795</v>
      </c>
      <c r="Q26" s="6">
        <f>SUMIFS('city centre offline'!$C$2:$C$2047,'city centre offline'!$A$2:$A$2047,'City centre offline (analysis)'!$A26,'city centre offline'!$B$2:$B$2047,'City centre offline (analysis)'!Q$1)</f>
        <v>0.92704768144815797</v>
      </c>
      <c r="R26" s="6">
        <f>SUMIFS('city centre offline'!$C$2:$C$2047,'city centre offline'!$A$2:$A$2047,'City centre offline (analysis)'!$A26,'city centre offline'!$B$2:$B$2047,'City centre offline (analysis)'!R$1)</f>
        <v>0.81868307052456102</v>
      </c>
      <c r="S26" s="6">
        <f>SUMIFS('city centre offline'!$C$2:$C$2047,'city centre offline'!$A$2:$A$2047,'City centre offline (analysis)'!$A26,'city centre offline'!$B$2:$B$2047,'City centre offline (analysis)'!S$1)</f>
        <v>0.39349056863604098</v>
      </c>
      <c r="T26" s="6">
        <f>SUMIFS('city centre offline'!$C$2:$C$2047,'city centre offline'!$A$2:$A$2047,'City centre offline (analysis)'!$A26,'city centre offline'!$B$2:$B$2047,'City centre offline (analysis)'!T$1)</f>
        <v>0.47955445263655899</v>
      </c>
      <c r="U26" s="6">
        <f>SUMIFS('city centre offline'!$C$2:$C$2047,'city centre offline'!$A$2:$A$2047,'City centre offline (analysis)'!$A26,'city centre offline'!$B$2:$B$2047,'City centre offline (analysis)'!U$1)</f>
        <v>0.64844015542057099</v>
      </c>
      <c r="V26" s="6">
        <f>SUMIFS('city centre offline'!$C$2:$C$2047,'city centre offline'!$A$2:$A$2047,'City centre offline (analysis)'!$A26,'city centre offline'!$B$2:$B$2047,'City centre offline (analysis)'!V$1)</f>
        <v>0.83310709718471598</v>
      </c>
      <c r="W26" s="6">
        <f>SUMIFS('city centre offline'!$C$2:$C$2047,'city centre offline'!$A$2:$A$2047,'City centre offline (analysis)'!$A26,'city centre offline'!$B$2:$B$2047,'City centre offline (analysis)'!W$1)</f>
        <v>0.89508491089688602</v>
      </c>
      <c r="X26" s="6">
        <f>SUMIFS('city centre offline'!$C$2:$C$2047,'city centre offline'!$A$2:$A$2047,'City centre offline (analysis)'!$A26,'city centre offline'!$B$2:$B$2047,'City centre offline (analysis)'!X$1)</f>
        <v>0.896980752217997</v>
      </c>
      <c r="Y26" s="6">
        <f>SUMIFS('city centre offline'!$C$2:$C$2047,'city centre offline'!$A$2:$A$2047,'City centre offline (analysis)'!$A26,'city centre offline'!$B$2:$B$2047,'City centre offline (analysis)'!Y$1)</f>
        <v>0.93902017483426004</v>
      </c>
      <c r="Z26" s="6">
        <f>SUMIFS('city centre offline'!$C$2:$C$2047,'city centre offline'!$A$2:$A$2047,'City centre offline (analysis)'!$A26,'city centre offline'!$B$2:$B$2047,'City centre offline (analysis)'!Z$1)</f>
        <v>0.66819562182024295</v>
      </c>
      <c r="AA26" s="6">
        <f>SUMIFS('city centre offline'!$C$2:$C$2047,'city centre offline'!$A$2:$A$2047,'City centre offline (analysis)'!$A26,'city centre offline'!$B$2:$B$2047,'City centre offline (analysis)'!AA$1)</f>
        <v>1.1124190805584</v>
      </c>
      <c r="AB26" s="6">
        <f>SUMIFS('city centre offline'!$C$2:$C$2047,'city centre offline'!$A$2:$A$2047,'City centre offline (analysis)'!$A26,'city centre offline'!$B$2:$B$2047,'City centre offline (analysis)'!AB$1)</f>
        <v>0.49592366415279598</v>
      </c>
      <c r="AC26" s="6">
        <f>SUMIFS('city centre offline'!$C$2:$C$2047,'city centre offline'!$A$2:$A$2047,'City centre offline (analysis)'!$A26,'city centre offline'!$B$2:$B$2047,'City centre offline (analysis)'!AC$1)</f>
        <v>0.50522141563858902</v>
      </c>
      <c r="AD26" s="6">
        <f>SUMIFS('city centre offline'!$C$2:$C$2047,'city centre offline'!$A$2:$A$2047,'City centre offline (analysis)'!$A26,'city centre offline'!$B$2:$B$2047,'City centre offline (analysis)'!AD$1)</f>
        <v>0.63643330650952701</v>
      </c>
      <c r="AE26" s="6">
        <f>SUMIFS('city centre offline'!$C$2:$C$2047,'city centre offline'!$A$2:$A$2047,'City centre offline (analysis)'!$A26,'city centre offline'!$B$2:$B$2047,'City centre offline (analysis)'!AE$1)</f>
        <v>0.85127064069730796</v>
      </c>
      <c r="AF26" s="6">
        <f>SUMIFS('city centre offline'!$C$2:$C$2047,'city centre offline'!$A$2:$A$2047,'City centre offline (analysis)'!$A26,'city centre offline'!$B$2:$B$2047,'City centre offline (analysis)'!AF$1)</f>
        <v>0.96434205038640797</v>
      </c>
      <c r="AG26" s="6">
        <f>SUMIFS('city centre offline'!$C$2:$C$2047,'city centre offline'!$A$2:$A$2047,'City centre offline (analysis)'!$A26,'city centre offline'!$B$2:$B$2047,'City centre offline (analysis)'!AG$1)</f>
        <v>0.93724331493316404</v>
      </c>
      <c r="AH26" s="6">
        <f>SUMIFS('city centre offline'!$C$2:$C$2047,'city centre offline'!$A$2:$A$2047,'City centre offline (analysis)'!$A26,'city centre offline'!$B$2:$B$2047,'City centre offline (analysis)'!AH$1)</f>
        <v>1.0059848042536499</v>
      </c>
      <c r="AI26" s="6">
        <f>SUMIFS('city centre offline'!$C$2:$C$2047,'city centre offline'!$A$2:$A$2047,'City centre offline (analysis)'!$A26,'city centre offline'!$B$2:$B$2047,'City centre offline (analysis)'!AI$1)</f>
        <v>1.02764322188559</v>
      </c>
      <c r="AJ26" s="6">
        <f>SUMIFS('city centre offline'!$C$2:$C$2047,'city centre offline'!$A$2:$A$2047,'City centre offline (analysis)'!$A26,'city centre offline'!$B$2:$B$2047,'City centre offline (analysis)'!AJ$1)</f>
        <v>0.96495288068154195</v>
      </c>
      <c r="AM26" t="s">
        <v>29</v>
      </c>
      <c r="AN26" s="6">
        <v>0.91492519779241399</v>
      </c>
      <c r="AQ26" t="s">
        <v>8</v>
      </c>
      <c r="AR26" s="6">
        <v>0.92773581933138005</v>
      </c>
      <c r="AS26" s="6">
        <f>VLOOKUP(AQ26,'Overall city offline (analysis)'!$AN$2:$AO$63,2,FALSE)</f>
        <v>0.97238016426097496</v>
      </c>
      <c r="AT26" s="19">
        <f t="shared" si="0"/>
        <v>4.4644344929594908</v>
      </c>
      <c r="AU26" s="19">
        <f>VLOOKUP(AQ26,'CC share tops bottoms'!$A$2:$F$63,6,FALSE)</f>
        <v>-3.693118417005814E-3</v>
      </c>
    </row>
    <row r="27" spans="1:47" x14ac:dyDescent="0.3">
      <c r="A27" t="s">
        <v>32</v>
      </c>
      <c r="B27" t="s">
        <v>166</v>
      </c>
      <c r="C27" t="s">
        <v>147</v>
      </c>
      <c r="D27" s="6">
        <f>SUMIFS('city centre offline'!$C$2:$C$2047,'city centre offline'!$A$2:$A$2047,'City centre offline (analysis)'!$A27,'city centre offline'!$B$2:$B$2047,'City centre offline (analysis)'!D$1)</f>
        <v>0.90437599488778997</v>
      </c>
      <c r="E27" s="6">
        <f>SUMIFS('city centre offline'!$C$2:$C$2047,'city centre offline'!$A$2:$A$2047,'City centre offline (analysis)'!$A27,'city centre offline'!$B$2:$B$2047,'City centre offline (analysis)'!E$1)</f>
        <v>0.90010316426780002</v>
      </c>
      <c r="F27" s="6">
        <f>SUMIFS('city centre offline'!$C$2:$C$2047,'city centre offline'!$A$2:$A$2047,'City centre offline (analysis)'!$A27,'city centre offline'!$B$2:$B$2047,'City centre offline (analysis)'!F$1)</f>
        <v>1.0445796201056401</v>
      </c>
      <c r="G27" s="6">
        <f>SUMIFS('city centre offline'!$C$2:$C$2047,'city centre offline'!$A$2:$A$2047,'City centre offline (analysis)'!$A27,'city centre offline'!$B$2:$B$2047,'City centre offline (analysis)'!G$1)</f>
        <v>0.98047783390489995</v>
      </c>
      <c r="H27" s="6">
        <f>SUMIFS('city centre offline'!$C$2:$C$2047,'city centre offline'!$A$2:$A$2047,'City centre offline (analysis)'!$A27,'city centre offline'!$B$2:$B$2047,'City centre offline (analysis)'!H$1)</f>
        <v>1.04734418054874</v>
      </c>
      <c r="I27" s="6">
        <f>SUMIFS('city centre offline'!$C$2:$C$2047,'city centre offline'!$A$2:$A$2047,'City centre offline (analysis)'!$A27,'city centre offline'!$B$2:$B$2047,'City centre offline (analysis)'!I$1)</f>
        <v>0.95920469837256706</v>
      </c>
      <c r="J27" s="6">
        <f>SUMIFS('city centre offline'!$C$2:$C$2047,'city centre offline'!$A$2:$A$2047,'City centre offline (analysis)'!$A27,'city centre offline'!$B$2:$B$2047,'City centre offline (analysis)'!J$1)</f>
        <v>0.997112368621344</v>
      </c>
      <c r="K27" s="6">
        <f>SUMIFS('city centre offline'!$C$2:$C$2047,'city centre offline'!$A$2:$A$2047,'City centre offline (analysis)'!$A27,'city centre offline'!$B$2:$B$2047,'City centre offline (analysis)'!K$1)</f>
        <v>0.99959906630566397</v>
      </c>
      <c r="L27" s="6">
        <f>SUMIFS('city centre offline'!$C$2:$C$2047,'city centre offline'!$A$2:$A$2047,'City centre offline (analysis)'!$A27,'city centre offline'!$B$2:$B$2047,'City centre offline (analysis)'!L$1)</f>
        <v>0.92753282930143099</v>
      </c>
      <c r="M27" s="6">
        <f>SUMIFS('city centre offline'!$C$2:$C$2047,'city centre offline'!$A$2:$A$2047,'City centre offline (analysis)'!$A27,'city centre offline'!$B$2:$B$2047,'City centre offline (analysis)'!M$1)</f>
        <v>0.99236764987360004</v>
      </c>
      <c r="N27" s="6">
        <f>SUMIFS('city centre offline'!$C$2:$C$2047,'city centre offline'!$A$2:$A$2047,'City centre offline (analysis)'!$A27,'city centre offline'!$B$2:$B$2047,'City centre offline (analysis)'!N$1)</f>
        <v>1.05644249208184</v>
      </c>
      <c r="O27" s="6">
        <f>SUMIFS('city centre offline'!$C$2:$C$2047,'city centre offline'!$A$2:$A$2047,'City centre offline (analysis)'!$A27,'city centre offline'!$B$2:$B$2047,'City centre offline (analysis)'!O$1)</f>
        <v>1.1908601017286899</v>
      </c>
      <c r="P27" s="6">
        <f>SUMIFS('city centre offline'!$C$2:$C$2047,'city centre offline'!$A$2:$A$2047,'City centre offline (analysis)'!$A27,'city centre offline'!$B$2:$B$2047,'City centre offline (analysis)'!P$1)</f>
        <v>0.90034093740954602</v>
      </c>
      <c r="Q27" s="6">
        <f>SUMIFS('city centre offline'!$C$2:$C$2047,'city centre offline'!$A$2:$A$2047,'City centre offline (analysis)'!$A27,'city centre offline'!$B$2:$B$2047,'City centre offline (analysis)'!Q$1)</f>
        <v>0.92103029341891796</v>
      </c>
      <c r="R27" s="6">
        <f>SUMIFS('city centre offline'!$C$2:$C$2047,'city centre offline'!$A$2:$A$2047,'City centre offline (analysis)'!$A27,'city centre offline'!$B$2:$B$2047,'City centre offline (analysis)'!R$1)</f>
        <v>0.82628029344444298</v>
      </c>
      <c r="S27" s="6">
        <f>SUMIFS('city centre offline'!$C$2:$C$2047,'city centre offline'!$A$2:$A$2047,'City centre offline (analysis)'!$A27,'city centre offline'!$B$2:$B$2047,'City centre offline (analysis)'!S$1)</f>
        <v>0.41827954137928403</v>
      </c>
      <c r="T27" s="6">
        <f>SUMIFS('city centre offline'!$C$2:$C$2047,'city centre offline'!$A$2:$A$2047,'City centre offline (analysis)'!$A27,'city centre offline'!$B$2:$B$2047,'City centre offline (analysis)'!T$1)</f>
        <v>0.550645117640568</v>
      </c>
      <c r="U27" s="6">
        <f>SUMIFS('city centre offline'!$C$2:$C$2047,'city centre offline'!$A$2:$A$2047,'City centre offline (analysis)'!$A27,'city centre offline'!$B$2:$B$2047,'City centre offline (analysis)'!U$1)</f>
        <v>0.77105267994451698</v>
      </c>
      <c r="V27" s="6">
        <f>SUMIFS('city centre offline'!$C$2:$C$2047,'city centre offline'!$A$2:$A$2047,'City centre offline (analysis)'!$A27,'city centre offline'!$B$2:$B$2047,'City centre offline (analysis)'!V$1)</f>
        <v>0.965081040371079</v>
      </c>
      <c r="W27" s="6">
        <f>SUMIFS('city centre offline'!$C$2:$C$2047,'city centre offline'!$A$2:$A$2047,'City centre offline (analysis)'!$A27,'city centre offline'!$B$2:$B$2047,'City centre offline (analysis)'!W$1)</f>
        <v>0.97002102714375704</v>
      </c>
      <c r="X27" s="6">
        <f>SUMIFS('city centre offline'!$C$2:$C$2047,'city centre offline'!$A$2:$A$2047,'City centre offline (analysis)'!$A27,'city centre offline'!$B$2:$B$2047,'City centre offline (analysis)'!X$1)</f>
        <v>0.96501366468209904</v>
      </c>
      <c r="Y27" s="6">
        <f>SUMIFS('city centre offline'!$C$2:$C$2047,'city centre offline'!$A$2:$A$2047,'City centre offline (analysis)'!$A27,'city centre offline'!$B$2:$B$2047,'City centre offline (analysis)'!Y$1)</f>
        <v>0.98448470124408005</v>
      </c>
      <c r="Z27" s="6">
        <f>SUMIFS('city centre offline'!$C$2:$C$2047,'city centre offline'!$A$2:$A$2047,'City centre offline (analysis)'!$A27,'city centre offline'!$B$2:$B$2047,'City centre offline (analysis)'!Z$1)</f>
        <v>0.69273288155616097</v>
      </c>
      <c r="AA27" s="6">
        <f>SUMIFS('city centre offline'!$C$2:$C$2047,'city centre offline'!$A$2:$A$2047,'City centre offline (analysis)'!$A27,'city centre offline'!$B$2:$B$2047,'City centre offline (analysis)'!AA$1)</f>
        <v>1.1250528958891499</v>
      </c>
      <c r="AB27" s="6">
        <f>SUMIFS('city centre offline'!$C$2:$C$2047,'city centre offline'!$A$2:$A$2047,'City centre offline (analysis)'!$A27,'city centre offline'!$B$2:$B$2047,'City centre offline (analysis)'!AB$1)</f>
        <v>0.56396287096540698</v>
      </c>
      <c r="AC27" s="6">
        <f>SUMIFS('city centre offline'!$C$2:$C$2047,'city centre offline'!$A$2:$A$2047,'City centre offline (analysis)'!$A27,'city centre offline'!$B$2:$B$2047,'City centre offline (analysis)'!AC$1)</f>
        <v>0.60172219741404498</v>
      </c>
      <c r="AD27" s="6">
        <f>SUMIFS('city centre offline'!$C$2:$C$2047,'city centre offline'!$A$2:$A$2047,'City centre offline (analysis)'!$A27,'city centre offline'!$B$2:$B$2047,'City centre offline (analysis)'!AD$1)</f>
        <v>0.71436911697032601</v>
      </c>
      <c r="AE27" s="6">
        <f>SUMIFS('city centre offline'!$C$2:$C$2047,'city centre offline'!$A$2:$A$2047,'City centre offline (analysis)'!$A27,'city centre offline'!$B$2:$B$2047,'City centre offline (analysis)'!AE$1)</f>
        <v>0.93079153398009196</v>
      </c>
      <c r="AF27" s="6">
        <f>SUMIFS('city centre offline'!$C$2:$C$2047,'city centre offline'!$A$2:$A$2047,'City centre offline (analysis)'!$A27,'city centre offline'!$B$2:$B$2047,'City centre offline (analysis)'!AF$1)</f>
        <v>1.03807150623375</v>
      </c>
      <c r="AG27" s="6">
        <f>SUMIFS('city centre offline'!$C$2:$C$2047,'city centre offline'!$A$2:$A$2047,'City centre offline (analysis)'!$A27,'city centre offline'!$B$2:$B$2047,'City centre offline (analysis)'!AG$1)</f>
        <v>0.98555464198526399</v>
      </c>
      <c r="AH27" s="6">
        <f>SUMIFS('city centre offline'!$C$2:$C$2047,'city centre offline'!$A$2:$A$2047,'City centre offline (analysis)'!$A27,'city centre offline'!$B$2:$B$2047,'City centre offline (analysis)'!AH$1)</f>
        <v>1.0415749547955799</v>
      </c>
      <c r="AI27" s="6">
        <f>SUMIFS('city centre offline'!$C$2:$C$2047,'city centre offline'!$A$2:$A$2047,'City centre offline (analysis)'!$A27,'city centre offline'!$B$2:$B$2047,'City centre offline (analysis)'!AI$1)</f>
        <v>1.0530062446786601</v>
      </c>
      <c r="AJ27" s="6">
        <f>SUMIFS('city centre offline'!$C$2:$C$2047,'city centre offline'!$A$2:$A$2047,'City centre offline (analysis)'!$A27,'city centre offline'!$B$2:$B$2047,'City centre offline (analysis)'!AJ$1)</f>
        <v>1.00983555644877</v>
      </c>
      <c r="AM27" t="s">
        <v>53</v>
      </c>
      <c r="AN27" s="6">
        <v>0.913980524921846</v>
      </c>
      <c r="AQ27" t="s">
        <v>29</v>
      </c>
      <c r="AR27" s="6">
        <v>0.91492519779241399</v>
      </c>
      <c r="AS27" s="6">
        <f>VLOOKUP(AQ27,'Overall city offline (analysis)'!$AN$2:$AO$63,2,FALSE)</f>
        <v>1.0115783774312901</v>
      </c>
      <c r="AT27" s="19">
        <f t="shared" si="0"/>
        <v>9.6653179638876097</v>
      </c>
      <c r="AU27" s="19">
        <f>VLOOKUP(AQ27,'CC share tops bottoms'!$A$2:$F$63,6,FALSE)</f>
        <v>-1.074941387126549</v>
      </c>
    </row>
    <row r="28" spans="1:47" x14ac:dyDescent="0.3">
      <c r="A28" t="s">
        <v>33</v>
      </c>
      <c r="B28" t="s">
        <v>166</v>
      </c>
      <c r="C28" t="s">
        <v>136</v>
      </c>
      <c r="D28" s="6">
        <f>SUMIFS('city centre offline'!$C$2:$C$2047,'city centre offline'!$A$2:$A$2047,'City centre offline (analysis)'!$A28,'city centre offline'!$B$2:$B$2047,'City centre offline (analysis)'!D$1)</f>
        <v>0.77847432517853599</v>
      </c>
      <c r="E28" s="6">
        <f>SUMIFS('city centre offline'!$C$2:$C$2047,'city centre offline'!$A$2:$A$2047,'City centre offline (analysis)'!$A28,'city centre offline'!$B$2:$B$2047,'City centre offline (analysis)'!E$1)</f>
        <v>0.82772042849473104</v>
      </c>
      <c r="F28" s="6">
        <f>SUMIFS('city centre offline'!$C$2:$C$2047,'city centre offline'!$A$2:$A$2047,'City centre offline (analysis)'!$A28,'city centre offline'!$B$2:$B$2047,'City centre offline (analysis)'!F$1)</f>
        <v>0.985184291896533</v>
      </c>
      <c r="G28" s="6">
        <f>SUMIFS('city centre offline'!$C$2:$C$2047,'city centre offline'!$A$2:$A$2047,'City centre offline (analysis)'!$A28,'city centre offline'!$B$2:$B$2047,'City centre offline (analysis)'!G$1)</f>
        <v>0.91934498465267001</v>
      </c>
      <c r="H28" s="6">
        <f>SUMIFS('city centre offline'!$C$2:$C$2047,'city centre offline'!$A$2:$A$2047,'City centre offline (analysis)'!$A28,'city centre offline'!$B$2:$B$2047,'City centre offline (analysis)'!H$1)</f>
        <v>1.0029754453305499</v>
      </c>
      <c r="I28" s="6">
        <f>SUMIFS('city centre offline'!$C$2:$C$2047,'city centre offline'!$A$2:$A$2047,'City centre offline (analysis)'!$A28,'city centre offline'!$B$2:$B$2047,'City centre offline (analysis)'!I$1)</f>
        <v>0.94612935451114399</v>
      </c>
      <c r="J28" s="6">
        <f>SUMIFS('city centre offline'!$C$2:$C$2047,'city centre offline'!$A$2:$A$2047,'City centre offline (analysis)'!$A28,'city centre offline'!$B$2:$B$2047,'City centre offline (analysis)'!J$1)</f>
        <v>0.98245364937419</v>
      </c>
      <c r="K28" s="6">
        <f>SUMIFS('city centre offline'!$C$2:$C$2047,'city centre offline'!$A$2:$A$2047,'City centre offline (analysis)'!$A28,'city centre offline'!$B$2:$B$2047,'City centre offline (analysis)'!K$1)</f>
        <v>1.0267180434940499</v>
      </c>
      <c r="L28" s="6">
        <f>SUMIFS('city centre offline'!$C$2:$C$2047,'city centre offline'!$A$2:$A$2047,'City centre offline (analysis)'!$A28,'city centre offline'!$B$2:$B$2047,'City centre offline (analysis)'!L$1)</f>
        <v>0.93711547925210403</v>
      </c>
      <c r="M28" s="6">
        <f>SUMIFS('city centre offline'!$C$2:$C$2047,'city centre offline'!$A$2:$A$2047,'City centre offline (analysis)'!$A28,'city centre offline'!$B$2:$B$2047,'City centre offline (analysis)'!M$1)</f>
        <v>0.99184679573358803</v>
      </c>
      <c r="N28" s="6">
        <f>SUMIFS('city centre offline'!$C$2:$C$2047,'city centre offline'!$A$2:$A$2047,'City centre offline (analysis)'!$A28,'city centre offline'!$B$2:$B$2047,'City centre offline (analysis)'!N$1)</f>
        <v>1.12226579375449</v>
      </c>
      <c r="O28" s="6">
        <f>SUMIFS('city centre offline'!$C$2:$C$2047,'city centre offline'!$A$2:$A$2047,'City centre offline (analysis)'!$A28,'city centre offline'!$B$2:$B$2047,'City centre offline (analysis)'!O$1)</f>
        <v>1.47977140832742</v>
      </c>
      <c r="P28" s="6">
        <f>SUMIFS('city centre offline'!$C$2:$C$2047,'city centre offline'!$A$2:$A$2047,'City centre offline (analysis)'!$A28,'city centre offline'!$B$2:$B$2047,'City centre offline (analysis)'!P$1)</f>
        <v>0.81630466689242998</v>
      </c>
      <c r="Q28" s="6">
        <f>SUMIFS('city centre offline'!$C$2:$C$2047,'city centre offline'!$A$2:$A$2047,'City centre offline (analysis)'!$A28,'city centre offline'!$B$2:$B$2047,'City centre offline (analysis)'!Q$1)</f>
        <v>0.88100175938400804</v>
      </c>
      <c r="R28" s="6">
        <f>SUMIFS('city centre offline'!$C$2:$C$2047,'city centre offline'!$A$2:$A$2047,'City centre offline (analysis)'!$A28,'city centre offline'!$B$2:$B$2047,'City centre offline (analysis)'!R$1)</f>
        <v>0.61857907129327105</v>
      </c>
      <c r="S28" s="6">
        <f>SUMIFS('city centre offline'!$C$2:$C$2047,'city centre offline'!$A$2:$A$2047,'City centre offline (analysis)'!$A28,'city centre offline'!$B$2:$B$2047,'City centre offline (analysis)'!S$1)</f>
        <v>0.18443833948587299</v>
      </c>
      <c r="T28" s="6">
        <f>SUMIFS('city centre offline'!$C$2:$C$2047,'city centre offline'!$A$2:$A$2047,'City centre offline (analysis)'!$A28,'city centre offline'!$B$2:$B$2047,'City centre offline (analysis)'!T$1)</f>
        <v>0.22654062458584201</v>
      </c>
      <c r="U28" s="6">
        <f>SUMIFS('city centre offline'!$C$2:$C$2047,'city centre offline'!$A$2:$A$2047,'City centre offline (analysis)'!$A28,'city centre offline'!$B$2:$B$2047,'City centre offline (analysis)'!U$1)</f>
        <v>0.42454953710475402</v>
      </c>
      <c r="V28" s="6">
        <f>SUMIFS('city centre offline'!$C$2:$C$2047,'city centre offline'!$A$2:$A$2047,'City centre offline (analysis)'!$A28,'city centre offline'!$B$2:$B$2047,'City centre offline (analysis)'!V$1)</f>
        <v>0.73140254300119401</v>
      </c>
      <c r="W28" s="6">
        <f>SUMIFS('city centre offline'!$C$2:$C$2047,'city centre offline'!$A$2:$A$2047,'City centre offline (analysis)'!$A28,'city centre offline'!$B$2:$B$2047,'City centre offline (analysis)'!W$1)</f>
        <v>0.88623984675294598</v>
      </c>
      <c r="X28" s="6">
        <f>SUMIFS('city centre offline'!$C$2:$C$2047,'city centre offline'!$A$2:$A$2047,'City centre offline (analysis)'!$A28,'city centre offline'!$B$2:$B$2047,'City centre offline (analysis)'!X$1)</f>
        <v>0.84173156220020195</v>
      </c>
      <c r="Y28" s="6">
        <f>SUMIFS('city centre offline'!$C$2:$C$2047,'city centre offline'!$A$2:$A$2047,'City centre offline (analysis)'!$A28,'city centre offline'!$B$2:$B$2047,'City centre offline (analysis)'!Y$1)</f>
        <v>0.92413673603458102</v>
      </c>
      <c r="Z28" s="6">
        <f>SUMIFS('city centre offline'!$C$2:$C$2047,'city centre offline'!$A$2:$A$2047,'City centre offline (analysis)'!$A28,'city centre offline'!$B$2:$B$2047,'City centre offline (analysis)'!Z$1)</f>
        <v>0.442044054776773</v>
      </c>
      <c r="AA28" s="6">
        <f>SUMIFS('city centre offline'!$C$2:$C$2047,'city centre offline'!$A$2:$A$2047,'City centre offline (analysis)'!$A28,'city centre offline'!$B$2:$B$2047,'City centre offline (analysis)'!AA$1)</f>
        <v>1.2335225862889401</v>
      </c>
      <c r="AB28" s="6">
        <f>SUMIFS('city centre offline'!$C$2:$C$2047,'city centre offline'!$A$2:$A$2047,'City centre offline (analysis)'!$A28,'city centre offline'!$B$2:$B$2047,'City centre offline (analysis)'!AB$1)</f>
        <v>0.32215423972265</v>
      </c>
      <c r="AC28" s="6">
        <f>SUMIFS('city centre offline'!$C$2:$C$2047,'city centre offline'!$A$2:$A$2047,'City centre offline (analysis)'!$A28,'city centre offline'!$B$2:$B$2047,'City centre offline (analysis)'!AC$1)</f>
        <v>0.27896749725667103</v>
      </c>
      <c r="AD28" s="6">
        <f>SUMIFS('city centre offline'!$C$2:$C$2047,'city centre offline'!$A$2:$A$2047,'City centre offline (analysis)'!$A28,'city centre offline'!$B$2:$B$2047,'City centre offline (analysis)'!AD$1)</f>
        <v>0.34188472005208098</v>
      </c>
      <c r="AE28" s="6">
        <f>SUMIFS('city centre offline'!$C$2:$C$2047,'city centre offline'!$A$2:$A$2047,'City centre offline (analysis)'!$A28,'city centre offline'!$B$2:$B$2047,'City centre offline (analysis)'!AE$1)</f>
        <v>0.73680318300230696</v>
      </c>
      <c r="AF28" s="6">
        <f>SUMIFS('city centre offline'!$C$2:$C$2047,'city centre offline'!$A$2:$A$2047,'City centre offline (analysis)'!$A28,'city centre offline'!$B$2:$B$2047,'City centre offline (analysis)'!AF$1)</f>
        <v>0.92567124390713795</v>
      </c>
      <c r="AG28" s="6">
        <f>SUMIFS('city centre offline'!$C$2:$C$2047,'city centre offline'!$A$2:$A$2047,'City centre offline (analysis)'!$A28,'city centre offline'!$B$2:$B$2047,'City centre offline (analysis)'!AG$1)</f>
        <v>0.90764282765895898</v>
      </c>
      <c r="AH28" s="6">
        <f>SUMIFS('city centre offline'!$C$2:$C$2047,'city centre offline'!$A$2:$A$2047,'City centre offline (analysis)'!$A28,'city centre offline'!$B$2:$B$2047,'City centre offline (analysis)'!AH$1)</f>
        <v>0.97963979907041598</v>
      </c>
      <c r="AI28" s="6">
        <f>SUMIFS('city centre offline'!$C$2:$C$2047,'city centre offline'!$A$2:$A$2047,'City centre offline (analysis)'!$A28,'city centre offline'!$B$2:$B$2047,'City centre offline (analysis)'!AI$1)</f>
        <v>1.0750180892188901</v>
      </c>
      <c r="AJ28" s="6">
        <f>SUMIFS('city centre offline'!$C$2:$C$2047,'city centre offline'!$A$2:$A$2047,'City centre offline (analysis)'!$A28,'city centre offline'!$B$2:$B$2047,'City centre offline (analysis)'!AJ$1)</f>
        <v>1.0239819394407199</v>
      </c>
      <c r="AM28" t="s">
        <v>55</v>
      </c>
      <c r="AN28" s="6">
        <v>0.91319524839425703</v>
      </c>
      <c r="AQ28" t="s">
        <v>53</v>
      </c>
      <c r="AR28" s="6">
        <v>0.913980524921846</v>
      </c>
      <c r="AS28" s="6">
        <f>VLOOKUP(AQ28,'Overall city offline (analysis)'!$AN$2:$AO$63,2,FALSE)</f>
        <v>1.0858643798071499</v>
      </c>
      <c r="AT28" s="19">
        <f t="shared" si="0"/>
        <v>17.18838548853039</v>
      </c>
      <c r="AU28" s="19">
        <f>VLOOKUP(AQ28,'CC share tops bottoms'!$A$2:$F$63,6,FALSE)</f>
        <v>-0.92453690932974975</v>
      </c>
    </row>
    <row r="29" spans="1:47" x14ac:dyDescent="0.3">
      <c r="A29" t="s">
        <v>34</v>
      </c>
      <c r="B29" t="s">
        <v>165</v>
      </c>
      <c r="C29" t="s">
        <v>147</v>
      </c>
      <c r="D29" s="6">
        <f>SUMIFS('city centre offline'!$C$2:$C$2047,'city centre offline'!$A$2:$A$2047,'City centre offline (analysis)'!$A29,'city centre offline'!$B$2:$B$2047,'City centre offline (analysis)'!D$1)</f>
        <v>0.79095053886363798</v>
      </c>
      <c r="E29" s="6">
        <f>SUMIFS('city centre offline'!$C$2:$C$2047,'city centre offline'!$A$2:$A$2047,'City centre offline (analysis)'!$A29,'city centre offline'!$B$2:$B$2047,'City centre offline (analysis)'!E$1)</f>
        <v>0.84319856499857104</v>
      </c>
      <c r="F29" s="6">
        <f>SUMIFS('city centre offline'!$C$2:$C$2047,'city centre offline'!$A$2:$A$2047,'City centre offline (analysis)'!$A29,'city centre offline'!$B$2:$B$2047,'City centre offline (analysis)'!F$1)</f>
        <v>0.98225893208621595</v>
      </c>
      <c r="G29" s="6">
        <f>SUMIFS('city centre offline'!$C$2:$C$2047,'city centre offline'!$A$2:$A$2047,'City centre offline (analysis)'!$A29,'city centre offline'!$B$2:$B$2047,'City centre offline (analysis)'!G$1)</f>
        <v>0.94439631564315996</v>
      </c>
      <c r="H29" s="6">
        <f>SUMIFS('city centre offline'!$C$2:$C$2047,'city centre offline'!$A$2:$A$2047,'City centre offline (analysis)'!$A29,'city centre offline'!$B$2:$B$2047,'City centre offline (analysis)'!H$1)</f>
        <v>1.01890353342672</v>
      </c>
      <c r="I29" s="6">
        <f>SUMIFS('city centre offline'!$C$2:$C$2047,'city centre offline'!$A$2:$A$2047,'City centre offline (analysis)'!$A29,'city centre offline'!$B$2:$B$2047,'City centre offline (analysis)'!I$1)</f>
        <v>0.99699008053021998</v>
      </c>
      <c r="J29" s="6">
        <f>SUMIFS('city centre offline'!$C$2:$C$2047,'city centre offline'!$A$2:$A$2047,'City centre offline (analysis)'!$A29,'city centre offline'!$B$2:$B$2047,'City centre offline (analysis)'!J$1)</f>
        <v>1.03177288732143</v>
      </c>
      <c r="K29" s="6">
        <f>SUMIFS('city centre offline'!$C$2:$C$2047,'city centre offline'!$A$2:$A$2047,'City centre offline (analysis)'!$A29,'city centre offline'!$B$2:$B$2047,'City centre offline (analysis)'!K$1)</f>
        <v>1.0460066296605099</v>
      </c>
      <c r="L29" s="6">
        <f>SUMIFS('city centre offline'!$C$2:$C$2047,'city centre offline'!$A$2:$A$2047,'City centre offline (analysis)'!$A29,'city centre offline'!$B$2:$B$2047,'City centre offline (analysis)'!L$1)</f>
        <v>0.91583487814632902</v>
      </c>
      <c r="M29" s="6">
        <f>SUMIFS('city centre offline'!$C$2:$C$2047,'city centre offline'!$A$2:$A$2047,'City centre offline (analysis)'!$A29,'city centre offline'!$B$2:$B$2047,'City centre offline (analysis)'!M$1)</f>
        <v>0.99652824302034404</v>
      </c>
      <c r="N29" s="6">
        <f>SUMIFS('city centre offline'!$C$2:$C$2047,'city centre offline'!$A$2:$A$2047,'City centre offline (analysis)'!$A29,'city centre offline'!$B$2:$B$2047,'City centre offline (analysis)'!N$1)</f>
        <v>1.0600053225305199</v>
      </c>
      <c r="O29" s="6">
        <f>SUMIFS('city centre offline'!$C$2:$C$2047,'city centre offline'!$A$2:$A$2047,'City centre offline (analysis)'!$A29,'city centre offline'!$B$2:$B$2047,'City centre offline (analysis)'!O$1)</f>
        <v>1.37315407377234</v>
      </c>
      <c r="P29" s="6">
        <f>SUMIFS('city centre offline'!$C$2:$C$2047,'city centre offline'!$A$2:$A$2047,'City centre offline (analysis)'!$A29,'city centre offline'!$B$2:$B$2047,'City centre offline (analysis)'!P$1)</f>
        <v>0.867583899581306</v>
      </c>
      <c r="Q29" s="6">
        <f>SUMIFS('city centre offline'!$C$2:$C$2047,'city centre offline'!$A$2:$A$2047,'City centre offline (analysis)'!$A29,'city centre offline'!$B$2:$B$2047,'City centre offline (analysis)'!Q$1)</f>
        <v>0.93582930113380003</v>
      </c>
      <c r="R29" s="6">
        <f>SUMIFS('city centre offline'!$C$2:$C$2047,'city centre offline'!$A$2:$A$2047,'City centre offline (analysis)'!$A29,'city centre offline'!$B$2:$B$2047,'City centre offline (analysis)'!R$1)</f>
        <v>0.63934591749572001</v>
      </c>
      <c r="S29" s="6">
        <f>SUMIFS('city centre offline'!$C$2:$C$2047,'city centre offline'!$A$2:$A$2047,'City centre offline (analysis)'!$A29,'city centre offline'!$B$2:$B$2047,'City centre offline (analysis)'!S$1)</f>
        <v>0.17657064602769801</v>
      </c>
      <c r="T29" s="6">
        <f>SUMIFS('city centre offline'!$C$2:$C$2047,'city centre offline'!$A$2:$A$2047,'City centre offline (analysis)'!$A29,'city centre offline'!$B$2:$B$2047,'City centre offline (analysis)'!T$1)</f>
        <v>0.23005624681720699</v>
      </c>
      <c r="U29" s="6">
        <f>SUMIFS('city centre offline'!$C$2:$C$2047,'city centre offline'!$A$2:$A$2047,'City centre offline (analysis)'!$A29,'city centre offline'!$B$2:$B$2047,'City centre offline (analysis)'!U$1)</f>
        <v>0.43760473171658298</v>
      </c>
      <c r="V29" s="6">
        <f>SUMIFS('city centre offline'!$C$2:$C$2047,'city centre offline'!$A$2:$A$2047,'City centre offline (analysis)'!$A29,'city centre offline'!$B$2:$B$2047,'City centre offline (analysis)'!V$1)</f>
        <v>0.67543745345116701</v>
      </c>
      <c r="W29" s="6">
        <f>SUMIFS('city centre offline'!$C$2:$C$2047,'city centre offline'!$A$2:$A$2047,'City centre offline (analysis)'!$A29,'city centre offline'!$B$2:$B$2047,'City centre offline (analysis)'!W$1)</f>
        <v>0.79639740070180298</v>
      </c>
      <c r="X29" s="6">
        <f>SUMIFS('city centre offline'!$C$2:$C$2047,'city centre offline'!$A$2:$A$2047,'City centre offline (analysis)'!$A29,'city centre offline'!$B$2:$B$2047,'City centre offline (analysis)'!X$1)</f>
        <v>0.75730336959295896</v>
      </c>
      <c r="Y29" s="6">
        <f>SUMIFS('city centre offline'!$C$2:$C$2047,'city centre offline'!$A$2:$A$2047,'City centre offline (analysis)'!$A29,'city centre offline'!$B$2:$B$2047,'City centre offline (analysis)'!Y$1)</f>
        <v>0.79704904322701997</v>
      </c>
      <c r="Z29" s="6">
        <f>SUMIFS('city centre offline'!$C$2:$C$2047,'city centre offline'!$A$2:$A$2047,'City centre offline (analysis)'!$A29,'city centre offline'!$B$2:$B$2047,'City centre offline (analysis)'!Z$1)</f>
        <v>0.437006895278996</v>
      </c>
      <c r="AA29" s="6">
        <f>SUMIFS('city centre offline'!$C$2:$C$2047,'city centre offline'!$A$2:$A$2047,'City centre offline (analysis)'!$A29,'city centre offline'!$B$2:$B$2047,'City centre offline (analysis)'!AA$1)</f>
        <v>1.0121630623968001</v>
      </c>
      <c r="AB29" s="6">
        <f>SUMIFS('city centre offline'!$C$2:$C$2047,'city centre offline'!$A$2:$A$2047,'City centre offline (analysis)'!$A29,'city centre offline'!$B$2:$B$2047,'City centre offline (analysis)'!AB$1)</f>
        <v>0.27106927319597002</v>
      </c>
      <c r="AC29" s="6">
        <f>SUMIFS('city centre offline'!$C$2:$C$2047,'city centre offline'!$A$2:$A$2047,'City centre offline (analysis)'!$A29,'city centre offline'!$B$2:$B$2047,'City centre offline (analysis)'!AC$1)</f>
        <v>0.28206140081689801</v>
      </c>
      <c r="AD29" s="6">
        <f>SUMIFS('city centre offline'!$C$2:$C$2047,'city centre offline'!$A$2:$A$2047,'City centre offline (analysis)'!$A29,'city centre offline'!$B$2:$B$2047,'City centre offline (analysis)'!AD$1)</f>
        <v>0.36498165648287401</v>
      </c>
      <c r="AE29" s="6">
        <f>SUMIFS('city centre offline'!$C$2:$C$2047,'city centre offline'!$A$2:$A$2047,'City centre offline (analysis)'!$A29,'city centre offline'!$B$2:$B$2047,'City centre offline (analysis)'!AE$1)</f>
        <v>0.67007664671409595</v>
      </c>
      <c r="AF29" s="6">
        <f>SUMIFS('city centre offline'!$C$2:$C$2047,'city centre offline'!$A$2:$A$2047,'City centre offline (analysis)'!$A29,'city centre offline'!$B$2:$B$2047,'City centre offline (analysis)'!AF$1)</f>
        <v>0.75996990577024204</v>
      </c>
      <c r="AG29" s="6">
        <f>SUMIFS('city centre offline'!$C$2:$C$2047,'city centre offline'!$A$2:$A$2047,'City centre offline (analysis)'!$A29,'city centre offline'!$B$2:$B$2047,'City centre offline (analysis)'!AG$1)</f>
        <v>0.76614538978731905</v>
      </c>
      <c r="AH29" s="6">
        <f>SUMIFS('city centre offline'!$C$2:$C$2047,'city centre offline'!$A$2:$A$2047,'City centre offline (analysis)'!$A29,'city centre offline'!$B$2:$B$2047,'City centre offline (analysis)'!AH$1)</f>
        <v>0.80076745377833403</v>
      </c>
      <c r="AI29" s="6">
        <f>SUMIFS('city centre offline'!$C$2:$C$2047,'city centre offline'!$A$2:$A$2047,'City centre offline (analysis)'!$A29,'city centre offline'!$B$2:$B$2047,'City centre offline (analysis)'!AI$1)</f>
        <v>0.89048609706984205</v>
      </c>
      <c r="AJ29" s="6">
        <f>SUMIFS('city centre offline'!$C$2:$C$2047,'city centre offline'!$A$2:$A$2047,'City centre offline (analysis)'!$A29,'city centre offline'!$B$2:$B$2047,'City centre offline (analysis)'!AJ$1)</f>
        <v>0.825194049316893</v>
      </c>
      <c r="AM29" t="s">
        <v>26</v>
      </c>
      <c r="AN29" s="6">
        <v>0.91275986951973997</v>
      </c>
      <c r="AQ29" t="s">
        <v>55</v>
      </c>
      <c r="AR29" s="6">
        <v>0.91319524839425703</v>
      </c>
      <c r="AS29" s="6">
        <f>VLOOKUP(AQ29,'Overall city offline (analysis)'!$AN$2:$AO$63,2,FALSE)</f>
        <v>1.0536220265598899</v>
      </c>
      <c r="AT29" s="19">
        <f t="shared" si="0"/>
        <v>14.042677816563288</v>
      </c>
      <c r="AU29" s="19">
        <f>VLOOKUP(AQ29,'CC share tops bottoms'!$A$2:$F$63,6,FALSE)</f>
        <v>-1.0480608612499054</v>
      </c>
    </row>
    <row r="30" spans="1:47" x14ac:dyDescent="0.3">
      <c r="A30" t="s">
        <v>35</v>
      </c>
      <c r="B30" t="s">
        <v>167</v>
      </c>
      <c r="C30" t="s">
        <v>135</v>
      </c>
      <c r="D30" s="6">
        <f>SUMIFS('city centre offline'!$C$2:$C$2047,'city centre offline'!$A$2:$A$2047,'City centre offline (analysis)'!$A30,'city centre offline'!$B$2:$B$2047,'City centre offline (analysis)'!D$1)</f>
        <v>0.80750758975822101</v>
      </c>
      <c r="E30" s="6">
        <f>SUMIFS('city centre offline'!$C$2:$C$2047,'city centre offline'!$A$2:$A$2047,'City centre offline (analysis)'!$A30,'city centre offline'!$B$2:$B$2047,'City centre offline (analysis)'!E$1)</f>
        <v>0.89452767030703895</v>
      </c>
      <c r="F30" s="6">
        <f>SUMIFS('city centre offline'!$C$2:$C$2047,'city centre offline'!$A$2:$A$2047,'City centre offline (analysis)'!$A30,'city centre offline'!$B$2:$B$2047,'City centre offline (analysis)'!F$1)</f>
        <v>1.0288016197518901</v>
      </c>
      <c r="G30" s="6">
        <f>SUMIFS('city centre offline'!$C$2:$C$2047,'city centre offline'!$A$2:$A$2047,'City centre offline (analysis)'!$A30,'city centre offline'!$B$2:$B$2047,'City centre offline (analysis)'!G$1)</f>
        <v>0.93006326884215595</v>
      </c>
      <c r="H30" s="6">
        <f>SUMIFS('city centre offline'!$C$2:$C$2047,'city centre offline'!$A$2:$A$2047,'City centre offline (analysis)'!$A30,'city centre offline'!$B$2:$B$2047,'City centre offline (analysis)'!H$1)</f>
        <v>1.0219904844293399</v>
      </c>
      <c r="I30" s="6">
        <f>SUMIFS('city centre offline'!$C$2:$C$2047,'city centre offline'!$A$2:$A$2047,'City centre offline (analysis)'!$A30,'city centre offline'!$B$2:$B$2047,'City centre offline (analysis)'!I$1)</f>
        <v>0.95889715294959599</v>
      </c>
      <c r="J30" s="6">
        <f>SUMIFS('city centre offline'!$C$2:$C$2047,'city centre offline'!$A$2:$A$2047,'City centre offline (analysis)'!$A30,'city centre offline'!$B$2:$B$2047,'City centre offline (analysis)'!J$1)</f>
        <v>0.956460547673881</v>
      </c>
      <c r="K30" s="6">
        <f>SUMIFS('city centre offline'!$C$2:$C$2047,'city centre offline'!$A$2:$A$2047,'City centre offline (analysis)'!$A30,'city centre offline'!$B$2:$B$2047,'City centre offline (analysis)'!K$1)</f>
        <v>0.96717950224671001</v>
      </c>
      <c r="L30" s="6">
        <f>SUMIFS('city centre offline'!$C$2:$C$2047,'city centre offline'!$A$2:$A$2047,'City centre offline (analysis)'!$A30,'city centre offline'!$B$2:$B$2047,'City centre offline (analysis)'!L$1)</f>
        <v>0.91291554304405098</v>
      </c>
      <c r="M30" s="6">
        <f>SUMIFS('city centre offline'!$C$2:$C$2047,'city centre offline'!$A$2:$A$2047,'City centre offline (analysis)'!$A30,'city centre offline'!$B$2:$B$2047,'City centre offline (analysis)'!M$1)</f>
        <v>1.0496396769040801</v>
      </c>
      <c r="N30" s="6">
        <f>SUMIFS('city centre offline'!$C$2:$C$2047,'city centre offline'!$A$2:$A$2047,'City centre offline (analysis)'!$A30,'city centre offline'!$B$2:$B$2047,'City centre offline (analysis)'!N$1)</f>
        <v>1.1302379860528999</v>
      </c>
      <c r="O30" s="6">
        <f>SUMIFS('city centre offline'!$C$2:$C$2047,'city centre offline'!$A$2:$A$2047,'City centre offline (analysis)'!$A30,'city centre offline'!$B$2:$B$2047,'City centre offline (analysis)'!O$1)</f>
        <v>1.34177895804014</v>
      </c>
      <c r="P30" s="6">
        <f>SUMIFS('city centre offline'!$C$2:$C$2047,'city centre offline'!$A$2:$A$2047,'City centre offline (analysis)'!$A30,'city centre offline'!$B$2:$B$2047,'City centre offline (analysis)'!P$1)</f>
        <v>0.83811789847685303</v>
      </c>
      <c r="Q30" s="6">
        <f>SUMIFS('city centre offline'!$C$2:$C$2047,'city centre offline'!$A$2:$A$2047,'City centre offline (analysis)'!$A30,'city centre offline'!$B$2:$B$2047,'City centre offline (analysis)'!Q$1)</f>
        <v>0.89729963697251303</v>
      </c>
      <c r="R30" s="6">
        <f>SUMIFS('city centre offline'!$C$2:$C$2047,'city centre offline'!$A$2:$A$2047,'City centre offline (analysis)'!$A30,'city centre offline'!$B$2:$B$2047,'City centre offline (analysis)'!R$1)</f>
        <v>0.58506257312721899</v>
      </c>
      <c r="S30" s="6">
        <f>SUMIFS('city centre offline'!$C$2:$C$2047,'city centre offline'!$A$2:$A$2047,'City centre offline (analysis)'!$A30,'city centre offline'!$B$2:$B$2047,'City centre offline (analysis)'!S$1)</f>
        <v>8.4779753981231096E-2</v>
      </c>
      <c r="T30" s="6">
        <f>SUMIFS('city centre offline'!$C$2:$C$2047,'city centre offline'!$A$2:$A$2047,'City centre offline (analysis)'!$A30,'city centre offline'!$B$2:$B$2047,'City centre offline (analysis)'!T$1)</f>
        <v>0.10422819369394599</v>
      </c>
      <c r="U30" s="6">
        <f>SUMIFS('city centre offline'!$C$2:$C$2047,'city centre offline'!$A$2:$A$2047,'City centre offline (analysis)'!$A30,'city centre offline'!$B$2:$B$2047,'City centre offline (analysis)'!U$1)</f>
        <v>0.25423683218135701</v>
      </c>
      <c r="V30" s="6">
        <f>SUMIFS('city centre offline'!$C$2:$C$2047,'city centre offline'!$A$2:$A$2047,'City centre offline (analysis)'!$A30,'city centre offline'!$B$2:$B$2047,'City centre offline (analysis)'!V$1)</f>
        <v>0.56036269324812804</v>
      </c>
      <c r="W30" s="6">
        <f>SUMIFS('city centre offline'!$C$2:$C$2047,'city centre offline'!$A$2:$A$2047,'City centre offline (analysis)'!$A30,'city centre offline'!$B$2:$B$2047,'City centre offline (analysis)'!W$1)</f>
        <v>0.71396200087696005</v>
      </c>
      <c r="X30" s="6">
        <f>SUMIFS('city centre offline'!$C$2:$C$2047,'city centre offline'!$A$2:$A$2047,'City centre offline (analysis)'!$A30,'city centre offline'!$B$2:$B$2047,'City centre offline (analysis)'!X$1)</f>
        <v>0.67112595837017397</v>
      </c>
      <c r="Y30" s="6">
        <f>SUMIFS('city centre offline'!$C$2:$C$2047,'city centre offline'!$A$2:$A$2047,'City centre offline (analysis)'!$A30,'city centre offline'!$B$2:$B$2047,'City centre offline (analysis)'!Y$1)</f>
        <v>0.66544075287483795</v>
      </c>
      <c r="Z30" s="6">
        <f>SUMIFS('city centre offline'!$C$2:$C$2047,'city centre offline'!$A$2:$A$2047,'City centre offline (analysis)'!$A30,'city centre offline'!$B$2:$B$2047,'City centre offline (analysis)'!Z$1)</f>
        <v>0.24543009035459101</v>
      </c>
      <c r="AA30" s="6">
        <f>SUMIFS('city centre offline'!$C$2:$C$2047,'city centre offline'!$A$2:$A$2047,'City centre offline (analysis)'!$A30,'city centre offline'!$B$2:$B$2047,'City centre offline (analysis)'!AA$1)</f>
        <v>0.73164916307011596</v>
      </c>
      <c r="AB30" s="6">
        <f>SUMIFS('city centre offline'!$C$2:$C$2047,'city centre offline'!$A$2:$A$2047,'City centre offline (analysis)'!$A30,'city centre offline'!$B$2:$B$2047,'City centre offline (analysis)'!AB$1)</f>
        <v>0.17064763742929501</v>
      </c>
      <c r="AC30" s="6">
        <f>SUMIFS('city centre offline'!$C$2:$C$2047,'city centre offline'!$A$2:$A$2047,'City centre offline (analysis)'!$A30,'city centre offline'!$B$2:$B$2047,'City centre offline (analysis)'!AC$1)</f>
        <v>0.15585968942384101</v>
      </c>
      <c r="AD30" s="6">
        <f>SUMIFS('city centre offline'!$C$2:$C$2047,'city centre offline'!$A$2:$A$2047,'City centre offline (analysis)'!$A30,'city centre offline'!$B$2:$B$2047,'City centre offline (analysis)'!AD$1)</f>
        <v>0.20143204860116701</v>
      </c>
      <c r="AE30" s="6">
        <f>SUMIFS('city centre offline'!$C$2:$C$2047,'city centre offline'!$A$2:$A$2047,'City centre offline (analysis)'!$A30,'city centre offline'!$B$2:$B$2047,'City centre offline (analysis)'!AE$1)</f>
        <v>0.51606802710757904</v>
      </c>
      <c r="AF30" s="6">
        <f>SUMIFS('city centre offline'!$C$2:$C$2047,'city centre offline'!$A$2:$A$2047,'City centre offline (analysis)'!$A30,'city centre offline'!$B$2:$B$2047,'City centre offline (analysis)'!AF$1)</f>
        <v>0.76643648549923704</v>
      </c>
      <c r="AG30" s="6">
        <f>SUMIFS('city centre offline'!$C$2:$C$2047,'city centre offline'!$A$2:$A$2047,'City centre offline (analysis)'!$A30,'city centre offline'!$B$2:$B$2047,'City centre offline (analysis)'!AG$1)</f>
        <v>0.77837974015413103</v>
      </c>
      <c r="AH30" s="6">
        <f>SUMIFS('city centre offline'!$C$2:$C$2047,'city centre offline'!$A$2:$A$2047,'City centre offline (analysis)'!$A30,'city centre offline'!$B$2:$B$2047,'City centre offline (analysis)'!AH$1)</f>
        <v>0.84577546501504797</v>
      </c>
      <c r="AI30" s="6">
        <f>SUMIFS('city centre offline'!$C$2:$C$2047,'city centre offline'!$A$2:$A$2047,'City centre offline (analysis)'!$A30,'city centre offline'!$B$2:$B$2047,'City centre offline (analysis)'!AI$1)</f>
        <v>0.95353883125370897</v>
      </c>
      <c r="AJ30" s="6">
        <f>SUMIFS('city centre offline'!$C$2:$C$2047,'city centre offline'!$A$2:$A$2047,'City centre offline (analysis)'!$A30,'city centre offline'!$B$2:$B$2047,'City centre offline (analysis)'!AJ$1)</f>
        <v>0.93848651108307102</v>
      </c>
      <c r="AM30" t="s">
        <v>27</v>
      </c>
      <c r="AN30" s="6">
        <v>0.91093126654947199</v>
      </c>
      <c r="AQ30" t="s">
        <v>26</v>
      </c>
      <c r="AR30" s="6">
        <v>0.91275986951973997</v>
      </c>
      <c r="AS30" s="6">
        <f>VLOOKUP(AQ30,'Overall city offline (analysis)'!$AN$2:$AO$63,2,FALSE)</f>
        <v>1.1171358175525501</v>
      </c>
      <c r="AT30" s="19">
        <f t="shared" si="0"/>
        <v>20.437594803281012</v>
      </c>
      <c r="AU30" s="19">
        <f>VLOOKUP(AQ30,'CC share tops bottoms'!$A$2:$F$63,6,FALSE)</f>
        <v>-1.6834742980731023</v>
      </c>
    </row>
    <row r="31" spans="1:47" x14ac:dyDescent="0.3">
      <c r="A31" t="s">
        <v>36</v>
      </c>
      <c r="B31" t="s">
        <v>166</v>
      </c>
      <c r="C31" t="s">
        <v>136</v>
      </c>
      <c r="D31" s="6">
        <f>SUMIFS('city centre offline'!$C$2:$C$2047,'city centre offline'!$A$2:$A$2047,'City centre offline (analysis)'!$A31,'city centre offline'!$B$2:$B$2047,'City centre offline (analysis)'!D$1)</f>
        <v>0.82064647910164701</v>
      </c>
      <c r="E31" s="6">
        <f>SUMIFS('city centre offline'!$C$2:$C$2047,'city centre offline'!$A$2:$A$2047,'City centre offline (analysis)'!$A31,'city centre offline'!$B$2:$B$2047,'City centre offline (analysis)'!E$1)</f>
        <v>0.82179116307816402</v>
      </c>
      <c r="F31" s="6">
        <f>SUMIFS('city centre offline'!$C$2:$C$2047,'city centre offline'!$A$2:$A$2047,'City centre offline (analysis)'!$A31,'city centre offline'!$B$2:$B$2047,'City centre offline (analysis)'!F$1)</f>
        <v>0.97144119768093495</v>
      </c>
      <c r="G31" s="6">
        <f>SUMIFS('city centre offline'!$C$2:$C$2047,'city centre offline'!$A$2:$A$2047,'City centre offline (analysis)'!$A31,'city centre offline'!$B$2:$B$2047,'City centre offline (analysis)'!G$1)</f>
        <v>0.88434247829642798</v>
      </c>
      <c r="H31" s="6">
        <f>SUMIFS('city centre offline'!$C$2:$C$2047,'city centre offline'!$A$2:$A$2047,'City centre offline (analysis)'!$A31,'city centre offline'!$B$2:$B$2047,'City centre offline (analysis)'!H$1)</f>
        <v>0.97676846840673803</v>
      </c>
      <c r="I31" s="6">
        <f>SUMIFS('city centre offline'!$C$2:$C$2047,'city centre offline'!$A$2:$A$2047,'City centre offline (analysis)'!$A31,'city centre offline'!$B$2:$B$2047,'City centre offline (analysis)'!I$1)</f>
        <v>0.94341818623806595</v>
      </c>
      <c r="J31" s="6">
        <f>SUMIFS('city centre offline'!$C$2:$C$2047,'city centre offline'!$A$2:$A$2047,'City centre offline (analysis)'!$A31,'city centre offline'!$B$2:$B$2047,'City centre offline (analysis)'!J$1)</f>
        <v>0.94440987077816396</v>
      </c>
      <c r="K31" s="6">
        <f>SUMIFS('city centre offline'!$C$2:$C$2047,'city centre offline'!$A$2:$A$2047,'City centre offline (analysis)'!$A31,'city centre offline'!$B$2:$B$2047,'City centre offline (analysis)'!K$1)</f>
        <v>0.96116026613208505</v>
      </c>
      <c r="L31" s="6">
        <f>SUMIFS('city centre offline'!$C$2:$C$2047,'city centre offline'!$A$2:$A$2047,'City centre offline (analysis)'!$A31,'city centre offline'!$B$2:$B$2047,'City centre offline (analysis)'!L$1)</f>
        <v>0.94111976802502795</v>
      </c>
      <c r="M31" s="6">
        <f>SUMIFS('city centre offline'!$C$2:$C$2047,'city centre offline'!$A$2:$A$2047,'City centre offline (analysis)'!$A31,'city centre offline'!$B$2:$B$2047,'City centre offline (analysis)'!M$1)</f>
        <v>1.0451318098840401</v>
      </c>
      <c r="N31" s="6">
        <f>SUMIFS('city centre offline'!$C$2:$C$2047,'city centre offline'!$A$2:$A$2047,'City centre offline (analysis)'!$A31,'city centre offline'!$B$2:$B$2047,'City centre offline (analysis)'!N$1)</f>
        <v>1.15864816641076</v>
      </c>
      <c r="O31" s="6">
        <f>SUMIFS('city centre offline'!$C$2:$C$2047,'city centre offline'!$A$2:$A$2047,'City centre offline (analysis)'!$A31,'city centre offline'!$B$2:$B$2047,'City centre offline (analysis)'!O$1)</f>
        <v>1.5311221459679401</v>
      </c>
      <c r="P31" s="6">
        <f>SUMIFS('city centre offline'!$C$2:$C$2047,'city centre offline'!$A$2:$A$2047,'City centre offline (analysis)'!$A31,'city centre offline'!$B$2:$B$2047,'City centre offline (analysis)'!P$1)</f>
        <v>0.93325368057305702</v>
      </c>
      <c r="Q31" s="6">
        <f>SUMIFS('city centre offline'!$C$2:$C$2047,'city centre offline'!$A$2:$A$2047,'City centre offline (analysis)'!$A31,'city centre offline'!$B$2:$B$2047,'City centre offline (analysis)'!Q$1)</f>
        <v>0.93666767068152201</v>
      </c>
      <c r="R31" s="6">
        <f>SUMIFS('city centre offline'!$C$2:$C$2047,'city centre offline'!$A$2:$A$2047,'City centre offline (analysis)'!$A31,'city centre offline'!$B$2:$B$2047,'City centre offline (analysis)'!R$1)</f>
        <v>0.63156428438110301</v>
      </c>
      <c r="S31" s="6">
        <f>SUMIFS('city centre offline'!$C$2:$C$2047,'city centre offline'!$A$2:$A$2047,'City centre offline (analysis)'!$A31,'city centre offline'!$B$2:$B$2047,'City centre offline (analysis)'!S$1)</f>
        <v>0.13954690150429999</v>
      </c>
      <c r="T31" s="6">
        <f>SUMIFS('city centre offline'!$C$2:$C$2047,'city centre offline'!$A$2:$A$2047,'City centre offline (analysis)'!$A31,'city centre offline'!$B$2:$B$2047,'City centre offline (analysis)'!T$1)</f>
        <v>0.17138407579689</v>
      </c>
      <c r="U31" s="6">
        <f>SUMIFS('city centre offline'!$C$2:$C$2047,'city centre offline'!$A$2:$A$2047,'City centre offline (analysis)'!$A31,'city centre offline'!$B$2:$B$2047,'City centre offline (analysis)'!U$1)</f>
        <v>0.32994996742271099</v>
      </c>
      <c r="V31" s="6">
        <f>SUMIFS('city centre offline'!$C$2:$C$2047,'city centre offline'!$A$2:$A$2047,'City centre offline (analysis)'!$A31,'city centre offline'!$B$2:$B$2047,'City centre offline (analysis)'!V$1)</f>
        <v>0.25212298471251199</v>
      </c>
      <c r="W31" s="6">
        <f>SUMIFS('city centre offline'!$C$2:$C$2047,'city centre offline'!$A$2:$A$2047,'City centre offline (analysis)'!$A31,'city centre offline'!$B$2:$B$2047,'City centre offline (analysis)'!W$1)</f>
        <v>0.64915682067812897</v>
      </c>
      <c r="X31" s="6">
        <f>SUMIFS('city centre offline'!$C$2:$C$2047,'city centre offline'!$A$2:$A$2047,'City centre offline (analysis)'!$A31,'city centre offline'!$B$2:$B$2047,'City centre offline (analysis)'!X$1)</f>
        <v>0.68798083833083501</v>
      </c>
      <c r="Y31" s="6">
        <f>SUMIFS('city centre offline'!$C$2:$C$2047,'city centre offline'!$A$2:$A$2047,'City centre offline (analysis)'!$A31,'city centre offline'!$B$2:$B$2047,'City centre offline (analysis)'!Y$1)</f>
        <v>0.78073749392890102</v>
      </c>
      <c r="Z31" s="6">
        <f>SUMIFS('city centre offline'!$C$2:$C$2047,'city centre offline'!$A$2:$A$2047,'City centre offline (analysis)'!$A31,'city centre offline'!$B$2:$B$2047,'City centre offline (analysis)'!Z$1)</f>
        <v>0.33348361933738901</v>
      </c>
      <c r="AA31" s="6">
        <f>SUMIFS('city centre offline'!$C$2:$C$2047,'city centre offline'!$A$2:$A$2047,'City centre offline (analysis)'!$A31,'city centre offline'!$B$2:$B$2047,'City centre offline (analysis)'!AA$1)</f>
        <v>0.9302090299372</v>
      </c>
      <c r="AB31" s="6">
        <f>SUMIFS('city centre offline'!$C$2:$C$2047,'city centre offline'!$A$2:$A$2047,'City centre offline (analysis)'!$A31,'city centre offline'!$B$2:$B$2047,'City centre offline (analysis)'!AB$1)</f>
        <v>0.204427281947968</v>
      </c>
      <c r="AC31" s="6">
        <f>SUMIFS('city centre offline'!$C$2:$C$2047,'city centre offline'!$A$2:$A$2047,'City centre offline (analysis)'!$A31,'city centre offline'!$B$2:$B$2047,'City centre offline (analysis)'!AC$1)</f>
        <v>0.237196251532209</v>
      </c>
      <c r="AD31" s="6">
        <f>SUMIFS('city centre offline'!$C$2:$C$2047,'city centre offline'!$A$2:$A$2047,'City centre offline (analysis)'!$A31,'city centre offline'!$B$2:$B$2047,'City centre offline (analysis)'!AD$1)</f>
        <v>0.26811626399347199</v>
      </c>
      <c r="AE31" s="6">
        <f>SUMIFS('city centre offline'!$C$2:$C$2047,'city centre offline'!$A$2:$A$2047,'City centre offline (analysis)'!$A31,'city centre offline'!$B$2:$B$2047,'City centre offline (analysis)'!AE$1)</f>
        <v>0.57939896271835201</v>
      </c>
      <c r="AF31" s="6">
        <f>SUMIFS('city centre offline'!$C$2:$C$2047,'city centre offline'!$A$2:$A$2047,'City centre offline (analysis)'!$A31,'city centre offline'!$B$2:$B$2047,'City centre offline (analysis)'!AF$1)</f>
        <v>0.81108369567014904</v>
      </c>
      <c r="AG31" s="6">
        <f>SUMIFS('city centre offline'!$C$2:$C$2047,'city centre offline'!$A$2:$A$2047,'City centre offline (analysis)'!$A31,'city centre offline'!$B$2:$B$2047,'City centre offline (analysis)'!AG$1)</f>
        <v>0.81376524529677796</v>
      </c>
      <c r="AH31" s="6">
        <f>SUMIFS('city centre offline'!$C$2:$C$2047,'city centre offline'!$A$2:$A$2047,'City centre offline (analysis)'!$A31,'city centre offline'!$B$2:$B$2047,'City centre offline (analysis)'!AH$1)</f>
        <v>0.88442493821562196</v>
      </c>
      <c r="AI31" s="6">
        <f>SUMIFS('city centre offline'!$C$2:$C$2047,'city centre offline'!$A$2:$A$2047,'City centre offline (analysis)'!$A31,'city centre offline'!$B$2:$B$2047,'City centre offline (analysis)'!AI$1)</f>
        <v>0.92621181306830902</v>
      </c>
      <c r="AJ31" s="6">
        <f>SUMIFS('city centre offline'!$C$2:$C$2047,'city centre offline'!$A$2:$A$2047,'City centre offline (analysis)'!$A31,'city centre offline'!$B$2:$B$2047,'City centre offline (analysis)'!AJ$1)</f>
        <v>0.89293180113067305</v>
      </c>
      <c r="AM31" t="s">
        <v>46</v>
      </c>
      <c r="AN31" s="6">
        <v>0.90994470426624896</v>
      </c>
      <c r="AQ31" t="s">
        <v>27</v>
      </c>
      <c r="AR31" s="6">
        <v>0.91093126654947199</v>
      </c>
      <c r="AS31" s="6">
        <f>VLOOKUP(AQ31,'Overall city offline (analysis)'!$AN$2:$AO$63,2,FALSE)</f>
        <v>1.0994249945305301</v>
      </c>
      <c r="AT31" s="19">
        <f t="shared" si="0"/>
        <v>18.849372798105811</v>
      </c>
      <c r="AU31" s="19">
        <f>VLOOKUP(AQ31,'CC share tops bottoms'!$A$2:$F$63,6,FALSE)</f>
        <v>-3.073046283421224</v>
      </c>
    </row>
    <row r="32" spans="1:47" x14ac:dyDescent="0.3">
      <c r="A32" t="s">
        <v>37</v>
      </c>
      <c r="B32" t="s">
        <v>167</v>
      </c>
      <c r="C32" t="s">
        <v>146</v>
      </c>
      <c r="D32" s="6">
        <f>SUMIFS('city centre offline'!$C$2:$C$2047,'city centre offline'!$A$2:$A$2047,'City centre offline (analysis)'!$A32,'city centre offline'!$B$2:$B$2047,'City centre offline (analysis)'!D$1)</f>
        <v>0.72778475322580904</v>
      </c>
      <c r="E32" s="6">
        <f>SUMIFS('city centre offline'!$C$2:$C$2047,'city centre offline'!$A$2:$A$2047,'City centre offline (analysis)'!$A32,'city centre offline'!$B$2:$B$2047,'City centre offline (analysis)'!E$1)</f>
        <v>0.80130881514707497</v>
      </c>
      <c r="F32" s="6">
        <f>SUMIFS('city centre offline'!$C$2:$C$2047,'city centre offline'!$A$2:$A$2047,'City centre offline (analysis)'!$A32,'city centre offline'!$B$2:$B$2047,'City centre offline (analysis)'!F$1)</f>
        <v>0.97082184208862599</v>
      </c>
      <c r="G32" s="6">
        <f>SUMIFS('city centre offline'!$C$2:$C$2047,'city centre offline'!$A$2:$A$2047,'City centre offline (analysis)'!$A32,'city centre offline'!$B$2:$B$2047,'City centre offline (analysis)'!G$1)</f>
        <v>0.948368496718758</v>
      </c>
      <c r="H32" s="6">
        <f>SUMIFS('city centre offline'!$C$2:$C$2047,'city centre offline'!$A$2:$A$2047,'City centre offline (analysis)'!$A32,'city centre offline'!$B$2:$B$2047,'City centre offline (analysis)'!H$1)</f>
        <v>0.98711543525394896</v>
      </c>
      <c r="I32" s="6">
        <f>SUMIFS('city centre offline'!$C$2:$C$2047,'city centre offline'!$A$2:$A$2047,'City centre offline (analysis)'!$A32,'city centre offline'!$B$2:$B$2047,'City centre offline (analysis)'!I$1)</f>
        <v>0.954254105650715</v>
      </c>
      <c r="J32" s="6">
        <f>SUMIFS('city centre offline'!$C$2:$C$2047,'city centre offline'!$A$2:$A$2047,'City centre offline (analysis)'!$A32,'city centre offline'!$B$2:$B$2047,'City centre offline (analysis)'!J$1)</f>
        <v>0.95159120241554696</v>
      </c>
      <c r="K32" s="6">
        <f>SUMIFS('city centre offline'!$C$2:$C$2047,'city centre offline'!$A$2:$A$2047,'City centre offline (analysis)'!$A32,'city centre offline'!$B$2:$B$2047,'City centre offline (analysis)'!K$1)</f>
        <v>0.99627608109905497</v>
      </c>
      <c r="L32" s="6">
        <f>SUMIFS('city centre offline'!$C$2:$C$2047,'city centre offline'!$A$2:$A$2047,'City centre offline (analysis)'!$A32,'city centre offline'!$B$2:$B$2047,'City centre offline (analysis)'!L$1)</f>
        <v>0.94446883371025303</v>
      </c>
      <c r="M32" s="6">
        <f>SUMIFS('city centre offline'!$C$2:$C$2047,'city centre offline'!$A$2:$A$2047,'City centre offline (analysis)'!$A32,'city centre offline'!$B$2:$B$2047,'City centre offline (analysis)'!M$1)</f>
        <v>1.04416709806522</v>
      </c>
      <c r="N32" s="6">
        <f>SUMIFS('city centre offline'!$C$2:$C$2047,'city centre offline'!$A$2:$A$2047,'City centre offline (analysis)'!$A32,'city centre offline'!$B$2:$B$2047,'City centre offline (analysis)'!N$1)</f>
        <v>1.1753403298681</v>
      </c>
      <c r="O32" s="6">
        <f>SUMIFS('city centre offline'!$C$2:$C$2047,'city centre offline'!$A$2:$A$2047,'City centre offline (analysis)'!$A32,'city centre offline'!$B$2:$B$2047,'City centre offline (analysis)'!O$1)</f>
        <v>1.4985030067568901</v>
      </c>
      <c r="P32" s="6">
        <f>SUMIFS('city centre offline'!$C$2:$C$2047,'city centre offline'!$A$2:$A$2047,'City centre offline (analysis)'!$A32,'city centre offline'!$B$2:$B$2047,'City centre offline (analysis)'!P$1)</f>
        <v>0.81192074173092699</v>
      </c>
      <c r="Q32" s="6">
        <f>SUMIFS('city centre offline'!$C$2:$C$2047,'city centre offline'!$A$2:$A$2047,'City centre offline (analysis)'!$A32,'city centre offline'!$B$2:$B$2047,'City centre offline (analysis)'!Q$1)</f>
        <v>0.89229527738900805</v>
      </c>
      <c r="R32" s="6">
        <f>SUMIFS('city centre offline'!$C$2:$C$2047,'city centre offline'!$A$2:$A$2047,'City centre offline (analysis)'!$A32,'city centre offline'!$B$2:$B$2047,'City centre offline (analysis)'!R$1)</f>
        <v>0.57761573240194097</v>
      </c>
      <c r="S32" s="6">
        <f>SUMIFS('city centre offline'!$C$2:$C$2047,'city centre offline'!$A$2:$A$2047,'City centre offline (analysis)'!$A32,'city centre offline'!$B$2:$B$2047,'City centre offline (analysis)'!S$1)</f>
        <v>0.12879198244783099</v>
      </c>
      <c r="T32" s="6">
        <f>SUMIFS('city centre offline'!$C$2:$C$2047,'city centre offline'!$A$2:$A$2047,'City centre offline (analysis)'!$A32,'city centre offline'!$B$2:$B$2047,'City centre offline (analysis)'!T$1)</f>
        <v>0.16600711681008301</v>
      </c>
      <c r="U32" s="6">
        <f>SUMIFS('city centre offline'!$C$2:$C$2047,'city centre offline'!$A$2:$A$2047,'City centre offline (analysis)'!$A32,'city centre offline'!$B$2:$B$2047,'City centre offline (analysis)'!U$1)</f>
        <v>0.345519484557609</v>
      </c>
      <c r="V32" s="6">
        <f>SUMIFS('city centre offline'!$C$2:$C$2047,'city centre offline'!$A$2:$A$2047,'City centre offline (analysis)'!$A32,'city centre offline'!$B$2:$B$2047,'City centre offline (analysis)'!V$1)</f>
        <v>0.71283816252075904</v>
      </c>
      <c r="W32" s="6">
        <f>SUMIFS('city centre offline'!$C$2:$C$2047,'city centre offline'!$A$2:$A$2047,'City centre offline (analysis)'!$A32,'city centre offline'!$B$2:$B$2047,'City centre offline (analysis)'!W$1)</f>
        <v>0.95043819262364304</v>
      </c>
      <c r="X32" s="6">
        <f>SUMIFS('city centre offline'!$C$2:$C$2047,'city centre offline'!$A$2:$A$2047,'City centre offline (analysis)'!$A32,'city centre offline'!$B$2:$B$2047,'City centre offline (analysis)'!X$1)</f>
        <v>0.82110140628070505</v>
      </c>
      <c r="Y32" s="6">
        <f>SUMIFS('city centre offline'!$C$2:$C$2047,'city centre offline'!$A$2:$A$2047,'City centre offline (analysis)'!$A32,'city centre offline'!$B$2:$B$2047,'City centre offline (analysis)'!Y$1)</f>
        <v>0.70937361038330404</v>
      </c>
      <c r="Z32" s="6">
        <f>SUMIFS('city centre offline'!$C$2:$C$2047,'city centre offline'!$A$2:$A$2047,'City centre offline (analysis)'!$A32,'city centre offline'!$B$2:$B$2047,'City centre offline (analysis)'!Z$1)</f>
        <v>0.36224275381314303</v>
      </c>
      <c r="AA32" s="6">
        <f>SUMIFS('city centre offline'!$C$2:$C$2047,'city centre offline'!$A$2:$A$2047,'City centre offline (analysis)'!$A32,'city centre offline'!$B$2:$B$2047,'City centre offline (analysis)'!AA$1)</f>
        <v>1.3078319259112099</v>
      </c>
      <c r="AB32" s="6">
        <f>SUMIFS('city centre offline'!$C$2:$C$2047,'city centre offline'!$A$2:$A$2047,'City centre offline (analysis)'!$A32,'city centre offline'!$B$2:$B$2047,'City centre offline (analysis)'!AB$1)</f>
        <v>0.222880855227926</v>
      </c>
      <c r="AC32" s="6">
        <f>SUMIFS('city centre offline'!$C$2:$C$2047,'city centre offline'!$A$2:$A$2047,'City centre offline (analysis)'!$A32,'city centre offline'!$B$2:$B$2047,'City centre offline (analysis)'!AC$1)</f>
        <v>0.203440939470897</v>
      </c>
      <c r="AD32" s="6">
        <f>SUMIFS('city centre offline'!$C$2:$C$2047,'city centre offline'!$A$2:$A$2047,'City centre offline (analysis)'!$A32,'city centre offline'!$B$2:$B$2047,'City centre offline (analysis)'!AD$1)</f>
        <v>0.26413980452006403</v>
      </c>
      <c r="AE32" s="6">
        <f>SUMIFS('city centre offline'!$C$2:$C$2047,'city centre offline'!$A$2:$A$2047,'City centre offline (analysis)'!$A32,'city centre offline'!$B$2:$B$2047,'City centre offline (analysis)'!AE$1)</f>
        <v>0.66042202803647199</v>
      </c>
      <c r="AF32" s="6">
        <f>SUMIFS('city centre offline'!$C$2:$C$2047,'city centre offline'!$A$2:$A$2047,'City centre offline (analysis)'!$A32,'city centre offline'!$B$2:$B$2047,'City centre offline (analysis)'!AF$1)</f>
        <v>0.92537608624784695</v>
      </c>
      <c r="AG32" s="6">
        <f>SUMIFS('city centre offline'!$C$2:$C$2047,'city centre offline'!$A$2:$A$2047,'City centre offline (analysis)'!$A32,'city centre offline'!$B$2:$B$2047,'City centre offline (analysis)'!AG$1)</f>
        <v>0.97464306097402298</v>
      </c>
      <c r="AH32" s="6">
        <f>SUMIFS('city centre offline'!$C$2:$C$2047,'city centre offline'!$A$2:$A$2047,'City centre offline (analysis)'!$A32,'city centre offline'!$B$2:$B$2047,'City centre offline (analysis)'!AH$1)</f>
        <v>1.0856718407433601</v>
      </c>
      <c r="AI32" s="6">
        <f>SUMIFS('city centre offline'!$C$2:$C$2047,'city centre offline'!$A$2:$A$2047,'City centre offline (analysis)'!$A32,'city centre offline'!$B$2:$B$2047,'City centre offline (analysis)'!AI$1)</f>
        <v>1.1891385964177501</v>
      </c>
      <c r="AJ32" s="6">
        <f>SUMIFS('city centre offline'!$C$2:$C$2047,'city centre offline'!$A$2:$A$2047,'City centre offline (analysis)'!$A32,'city centre offline'!$B$2:$B$2047,'City centre offline (analysis)'!AJ$1)</f>
        <v>1.0789510438913501</v>
      </c>
      <c r="AM32" t="s">
        <v>47</v>
      </c>
      <c r="AN32" s="6">
        <v>0.90643087082527596</v>
      </c>
      <c r="AQ32" t="s">
        <v>46</v>
      </c>
      <c r="AR32" s="6">
        <v>0.90994470426624896</v>
      </c>
      <c r="AS32" s="6">
        <f>VLOOKUP(AQ32,'Overall city offline (analysis)'!$AN$2:$AO$63,2,FALSE)</f>
        <v>0.97286076247773001</v>
      </c>
      <c r="AT32" s="19">
        <f t="shared" si="0"/>
        <v>6.2916058211481047</v>
      </c>
      <c r="AU32" s="19">
        <f>VLOOKUP(AQ32,'CC share tops bottoms'!$A$2:$F$63,6,FALSE)</f>
        <v>-1.0976979102730877E-2</v>
      </c>
    </row>
    <row r="33" spans="1:47" x14ac:dyDescent="0.3">
      <c r="A33" t="s">
        <v>38</v>
      </c>
      <c r="B33" t="s">
        <v>38</v>
      </c>
      <c r="C33" t="s">
        <v>135</v>
      </c>
      <c r="D33" s="6">
        <f>SUMIFS('city centre offline'!$C$2:$C$2047,'city centre offline'!$A$2:$A$2047,'City centre offline (analysis)'!$A33,'city centre offline'!$B$2:$B$2047,'City centre offline (analysis)'!D$1)</f>
        <v>0.91190163535318203</v>
      </c>
      <c r="E33" s="6">
        <f>SUMIFS('city centre offline'!$C$2:$C$2047,'city centre offline'!$A$2:$A$2047,'City centre offline (analysis)'!$A33,'city centre offline'!$B$2:$B$2047,'City centre offline (analysis)'!E$1)</f>
        <v>0.93802572366278603</v>
      </c>
      <c r="F33" s="6">
        <f>SUMIFS('city centre offline'!$C$2:$C$2047,'city centre offline'!$A$2:$A$2047,'City centre offline (analysis)'!$A33,'city centre offline'!$B$2:$B$2047,'City centre offline (analysis)'!F$1)</f>
        <v>1.0486999690054899</v>
      </c>
      <c r="G33" s="6">
        <f>SUMIFS('city centre offline'!$C$2:$C$2047,'city centre offline'!$A$2:$A$2047,'City centre offline (analysis)'!$A33,'city centre offline'!$B$2:$B$2047,'City centre offline (analysis)'!G$1)</f>
        <v>0.95864408451262395</v>
      </c>
      <c r="H33" s="6">
        <f>SUMIFS('city centre offline'!$C$2:$C$2047,'city centre offline'!$A$2:$A$2047,'City centre offline (analysis)'!$A33,'city centre offline'!$B$2:$B$2047,'City centre offline (analysis)'!H$1)</f>
        <v>1.02002813139854</v>
      </c>
      <c r="I33" s="6">
        <f>SUMIFS('city centre offline'!$C$2:$C$2047,'city centre offline'!$A$2:$A$2047,'City centre offline (analysis)'!$A33,'city centre offline'!$B$2:$B$2047,'City centre offline (analysis)'!I$1)</f>
        <v>0.98739976481637204</v>
      </c>
      <c r="J33" s="6">
        <f>SUMIFS('city centre offline'!$C$2:$C$2047,'city centre offline'!$A$2:$A$2047,'City centre offline (analysis)'!$A33,'city centre offline'!$B$2:$B$2047,'City centre offline (analysis)'!J$1)</f>
        <v>1.03115912109462</v>
      </c>
      <c r="K33" s="6">
        <f>SUMIFS('city centre offline'!$C$2:$C$2047,'city centre offline'!$A$2:$A$2047,'City centre offline (analysis)'!$A33,'city centre offline'!$B$2:$B$2047,'City centre offline (analysis)'!K$1)</f>
        <v>0.95644895427454601</v>
      </c>
      <c r="L33" s="6">
        <f>SUMIFS('city centre offline'!$C$2:$C$2047,'city centre offline'!$A$2:$A$2047,'City centre offline (analysis)'!$A33,'city centre offline'!$B$2:$B$2047,'City centre offline (analysis)'!L$1)</f>
        <v>0.94081477614037101</v>
      </c>
      <c r="M33" s="6">
        <f>SUMIFS('city centre offline'!$C$2:$C$2047,'city centre offline'!$A$2:$A$2047,'City centre offline (analysis)'!$A33,'city centre offline'!$B$2:$B$2047,'City centre offline (analysis)'!M$1)</f>
        <v>1.03863799854894</v>
      </c>
      <c r="N33" s="6">
        <f>SUMIFS('city centre offline'!$C$2:$C$2047,'city centre offline'!$A$2:$A$2047,'City centre offline (analysis)'!$A33,'city centre offline'!$B$2:$B$2047,'City centre offline (analysis)'!N$1)</f>
        <v>1.05143372170873</v>
      </c>
      <c r="O33" s="6">
        <f>SUMIFS('city centre offline'!$C$2:$C$2047,'city centre offline'!$A$2:$A$2047,'City centre offline (analysis)'!$A33,'city centre offline'!$B$2:$B$2047,'City centre offline (analysis)'!O$1)</f>
        <v>1.1168061194837999</v>
      </c>
      <c r="P33" s="6">
        <f>SUMIFS('city centre offline'!$C$2:$C$2047,'city centre offline'!$A$2:$A$2047,'City centre offline (analysis)'!$A33,'city centre offline'!$B$2:$B$2047,'City centre offline (analysis)'!P$1)</f>
        <v>0.90031382119442804</v>
      </c>
      <c r="Q33" s="6">
        <f>SUMIFS('city centre offline'!$C$2:$C$2047,'city centre offline'!$A$2:$A$2047,'City centre offline (analysis)'!$A33,'city centre offline'!$B$2:$B$2047,'City centre offline (analysis)'!Q$1)</f>
        <v>0.90842998824408705</v>
      </c>
      <c r="R33" s="6">
        <f>SUMIFS('city centre offline'!$C$2:$C$2047,'city centre offline'!$A$2:$A$2047,'City centre offline (analysis)'!$A33,'city centre offline'!$B$2:$B$2047,'City centre offline (analysis)'!R$1)</f>
        <v>0.534390679676786</v>
      </c>
      <c r="S33" s="6">
        <f>SUMIFS('city centre offline'!$C$2:$C$2047,'city centre offline'!$A$2:$A$2047,'City centre offline (analysis)'!$A33,'city centre offline'!$B$2:$B$2047,'City centre offline (analysis)'!S$1)</f>
        <v>8.1960671563902895E-2</v>
      </c>
      <c r="T33" s="6">
        <f>SUMIFS('city centre offline'!$C$2:$C$2047,'city centre offline'!$A$2:$A$2047,'City centre offline (analysis)'!$A33,'city centre offline'!$B$2:$B$2047,'City centre offline (analysis)'!T$1)</f>
        <v>9.7340999428279604E-2</v>
      </c>
      <c r="U33" s="6">
        <f>SUMIFS('city centre offline'!$C$2:$C$2047,'city centre offline'!$A$2:$A$2047,'City centre offline (analysis)'!$A33,'city centre offline'!$B$2:$B$2047,'City centre offline (analysis)'!U$1)</f>
        <v>0.18319055090752101</v>
      </c>
      <c r="V33" s="6">
        <f>SUMIFS('city centre offline'!$C$2:$C$2047,'city centre offline'!$A$2:$A$2047,'City centre offline (analysis)'!$A33,'city centre offline'!$B$2:$B$2047,'City centre offline (analysis)'!V$1)</f>
        <v>0.373197749582239</v>
      </c>
      <c r="W33" s="6">
        <f>SUMIFS('city centre offline'!$C$2:$C$2047,'city centre offline'!$A$2:$A$2047,'City centre offline (analysis)'!$A33,'city centre offline'!$B$2:$B$2047,'City centre offline (analysis)'!W$1)</f>
        <v>0.46390518849824403</v>
      </c>
      <c r="X33" s="6">
        <f>SUMIFS('city centre offline'!$C$2:$C$2047,'city centre offline'!$A$2:$A$2047,'City centre offline (analysis)'!$A33,'city centre offline'!$B$2:$B$2047,'City centre offline (analysis)'!X$1)</f>
        <v>0.51332817843812495</v>
      </c>
      <c r="Y33" s="6">
        <f>SUMIFS('city centre offline'!$C$2:$C$2047,'city centre offline'!$A$2:$A$2047,'City centre offline (analysis)'!$A33,'city centre offline'!$B$2:$B$2047,'City centre offline (analysis)'!Y$1)</f>
        <v>0.52945929952946502</v>
      </c>
      <c r="Z33" s="6">
        <f>SUMIFS('city centre offline'!$C$2:$C$2047,'city centre offline'!$A$2:$A$2047,'City centre offline (analysis)'!$A33,'city centre offline'!$B$2:$B$2047,'City centre offline (analysis)'!Z$1)</f>
        <v>0.25392097375154798</v>
      </c>
      <c r="AA33" s="6">
        <f>SUMIFS('city centre offline'!$C$2:$C$2047,'city centre offline'!$A$2:$A$2047,'City centre offline (analysis)'!$A33,'city centre offline'!$B$2:$B$2047,'City centre offline (analysis)'!AA$1)</f>
        <v>0.43845490584741198</v>
      </c>
      <c r="AB33" s="6">
        <f>SUMIFS('city centre offline'!$C$2:$C$2047,'city centre offline'!$A$2:$A$2047,'City centre offline (analysis)'!$A33,'city centre offline'!$B$2:$B$2047,'City centre offline (analysis)'!AB$1)</f>
        <v>0.14366042807537499</v>
      </c>
      <c r="AC33" s="6">
        <f>SUMIFS('city centre offline'!$C$2:$C$2047,'city centre offline'!$A$2:$A$2047,'City centre offline (analysis)'!$A33,'city centre offline'!$B$2:$B$2047,'City centre offline (analysis)'!AC$1)</f>
        <v>0.155758145391585</v>
      </c>
      <c r="AD33" s="6">
        <f>SUMIFS('city centre offline'!$C$2:$C$2047,'city centre offline'!$A$2:$A$2047,'City centre offline (analysis)'!$A33,'city centre offline'!$B$2:$B$2047,'City centre offline (analysis)'!AD$1)</f>
        <v>0.21287638522497801</v>
      </c>
      <c r="AE33" s="6">
        <f>SUMIFS('city centre offline'!$C$2:$C$2047,'city centre offline'!$A$2:$A$2047,'City centre offline (analysis)'!$A33,'city centre offline'!$B$2:$B$2047,'City centre offline (analysis)'!AE$1)</f>
        <v>0.40734830436812097</v>
      </c>
      <c r="AF33" s="6">
        <f>SUMIFS('city centre offline'!$C$2:$C$2047,'city centre offline'!$A$2:$A$2047,'City centre offline (analysis)'!$A33,'city centre offline'!$B$2:$B$2047,'City centre offline (analysis)'!AF$1)</f>
        <v>0.59077769481661302</v>
      </c>
      <c r="AG33" s="6">
        <f>SUMIFS('city centre offline'!$C$2:$C$2047,'city centre offline'!$A$2:$A$2047,'City centre offline (analysis)'!$A33,'city centre offline'!$B$2:$B$2047,'City centre offline (analysis)'!AG$1)</f>
        <v>0.66993667698236503</v>
      </c>
      <c r="AH33" s="6">
        <f>SUMIFS('city centre offline'!$C$2:$C$2047,'city centre offline'!$A$2:$A$2047,'City centre offline (analysis)'!$A33,'city centre offline'!$B$2:$B$2047,'City centre offline (analysis)'!AH$1)</f>
        <v>0.73603132450251096</v>
      </c>
      <c r="AI33" s="6">
        <f>SUMIFS('city centre offline'!$C$2:$C$2047,'city centre offline'!$A$2:$A$2047,'City centre offline (analysis)'!$A33,'city centre offline'!$B$2:$B$2047,'City centre offline (analysis)'!AI$1)</f>
        <v>0.80103363436475705</v>
      </c>
      <c r="AJ33" s="6">
        <f>SUMIFS('city centre offline'!$C$2:$C$2047,'city centre offline'!$A$2:$A$2047,'City centre offline (analysis)'!$A33,'city centre offline'!$B$2:$B$2047,'City centre offline (analysis)'!AJ$1)</f>
        <v>0.818407016104853</v>
      </c>
      <c r="AM33" t="s">
        <v>63</v>
      </c>
      <c r="AN33" s="6">
        <v>0.89992733432048899</v>
      </c>
      <c r="AQ33" t="s">
        <v>47</v>
      </c>
      <c r="AR33" s="6">
        <v>0.90643087082527596</v>
      </c>
      <c r="AS33" s="6">
        <f>VLOOKUP(AQ33,'Overall city offline (analysis)'!$AN$2:$AO$63,2,FALSE)</f>
        <v>1.01186117328926</v>
      </c>
      <c r="AT33" s="19">
        <f t="shared" si="0"/>
        <v>10.543030246398398</v>
      </c>
      <c r="AU33" s="19">
        <f>VLOOKUP(AQ33,'CC share tops bottoms'!$A$2:$F$63,6,FALSE)</f>
        <v>-0.99835250176703028</v>
      </c>
    </row>
    <row r="34" spans="1:47" x14ac:dyDescent="0.3">
      <c r="A34" t="s">
        <v>39</v>
      </c>
      <c r="B34" t="s">
        <v>165</v>
      </c>
      <c r="C34" t="s">
        <v>136</v>
      </c>
      <c r="D34" s="6">
        <f>SUMIFS('city centre offline'!$C$2:$C$2047,'city centre offline'!$A$2:$A$2047,'City centre offline (analysis)'!$A34,'city centre offline'!$B$2:$B$2047,'City centre offline (analysis)'!D$1)</f>
        <v>0.90753949848359505</v>
      </c>
      <c r="E34" s="6">
        <f>SUMIFS('city centre offline'!$C$2:$C$2047,'city centre offline'!$A$2:$A$2047,'City centre offline (analysis)'!$A34,'city centre offline'!$B$2:$B$2047,'City centre offline (analysis)'!E$1)</f>
        <v>0.93424941489501501</v>
      </c>
      <c r="F34" s="6">
        <f>SUMIFS('city centre offline'!$C$2:$C$2047,'city centre offline'!$A$2:$A$2047,'City centre offline (analysis)'!$A34,'city centre offline'!$B$2:$B$2047,'City centre offline (analysis)'!F$1)</f>
        <v>1.0922547770536599</v>
      </c>
      <c r="G34" s="6">
        <f>SUMIFS('city centre offline'!$C$2:$C$2047,'city centre offline'!$A$2:$A$2047,'City centre offline (analysis)'!$A34,'city centre offline'!$B$2:$B$2047,'City centre offline (analysis)'!G$1)</f>
        <v>1.0123847967550901</v>
      </c>
      <c r="H34" s="6">
        <f>SUMIFS('city centre offline'!$C$2:$C$2047,'city centre offline'!$A$2:$A$2047,'City centre offline (analysis)'!$A34,'city centre offline'!$B$2:$B$2047,'City centre offline (analysis)'!H$1)</f>
        <v>0.99532214191505297</v>
      </c>
      <c r="I34" s="6">
        <f>SUMIFS('city centre offline'!$C$2:$C$2047,'city centre offline'!$A$2:$A$2047,'City centre offline (analysis)'!$A34,'city centre offline'!$B$2:$B$2047,'City centre offline (analysis)'!I$1)</f>
        <v>0.95699744008252996</v>
      </c>
      <c r="J34" s="6">
        <f>SUMIFS('city centre offline'!$C$2:$C$2047,'city centre offline'!$A$2:$A$2047,'City centre offline (analysis)'!$A34,'city centre offline'!$B$2:$B$2047,'City centre offline (analysis)'!J$1)</f>
        <v>0.97748585743467098</v>
      </c>
      <c r="K34" s="6">
        <f>SUMIFS('city centre offline'!$C$2:$C$2047,'city centre offline'!$A$2:$A$2047,'City centre offline (analysis)'!$A34,'city centre offline'!$B$2:$B$2047,'City centre offline (analysis)'!K$1)</f>
        <v>0.99572168813047401</v>
      </c>
      <c r="L34" s="6">
        <f>SUMIFS('city centre offline'!$C$2:$C$2047,'city centre offline'!$A$2:$A$2047,'City centre offline (analysis)'!$A34,'city centre offline'!$B$2:$B$2047,'City centre offline (analysis)'!L$1)</f>
        <v>0.89123536599803999</v>
      </c>
      <c r="M34" s="6">
        <f>SUMIFS('city centre offline'!$C$2:$C$2047,'city centre offline'!$A$2:$A$2047,'City centre offline (analysis)'!$A34,'city centre offline'!$B$2:$B$2047,'City centre offline (analysis)'!M$1)</f>
        <v>0.97691875768521297</v>
      </c>
      <c r="N34" s="6">
        <f>SUMIFS('city centre offline'!$C$2:$C$2047,'city centre offline'!$A$2:$A$2047,'City centre offline (analysis)'!$A34,'city centre offline'!$B$2:$B$2047,'City centre offline (analysis)'!N$1)</f>
        <v>1.00749809286735</v>
      </c>
      <c r="O34" s="6">
        <f>SUMIFS('city centre offline'!$C$2:$C$2047,'city centre offline'!$A$2:$A$2047,'City centre offline (analysis)'!$A34,'city centre offline'!$B$2:$B$2047,'City centre offline (analysis)'!O$1)</f>
        <v>1.25239216869931</v>
      </c>
      <c r="P34" s="6">
        <f>SUMIFS('city centre offline'!$C$2:$C$2047,'city centre offline'!$A$2:$A$2047,'City centre offline (analysis)'!$A34,'city centre offline'!$B$2:$B$2047,'City centre offline (analysis)'!P$1)</f>
        <v>0.91992215559068402</v>
      </c>
      <c r="Q34" s="6">
        <f>SUMIFS('city centre offline'!$C$2:$C$2047,'city centre offline'!$A$2:$A$2047,'City centre offline (analysis)'!$A34,'city centre offline'!$B$2:$B$2047,'City centre offline (analysis)'!Q$1)</f>
        <v>0.86828441698544301</v>
      </c>
      <c r="R34" s="6">
        <f>SUMIFS('city centre offline'!$C$2:$C$2047,'city centre offline'!$A$2:$A$2047,'City centre offline (analysis)'!$A34,'city centre offline'!$B$2:$B$2047,'City centre offline (analysis)'!R$1)</f>
        <v>0.71323217301160502</v>
      </c>
      <c r="S34" s="6">
        <f>SUMIFS('city centre offline'!$C$2:$C$2047,'city centre offline'!$A$2:$A$2047,'City centre offline (analysis)'!$A34,'city centre offline'!$B$2:$B$2047,'City centre offline (analysis)'!S$1)</f>
        <v>0.295611562602001</v>
      </c>
      <c r="T34" s="6">
        <f>SUMIFS('city centre offline'!$C$2:$C$2047,'city centre offline'!$A$2:$A$2047,'City centre offline (analysis)'!$A34,'city centre offline'!$B$2:$B$2047,'City centre offline (analysis)'!T$1)</f>
        <v>0.36070752068622802</v>
      </c>
      <c r="U34" s="6">
        <f>SUMIFS('city centre offline'!$C$2:$C$2047,'city centre offline'!$A$2:$A$2047,'City centre offline (analysis)'!$A34,'city centre offline'!$B$2:$B$2047,'City centre offline (analysis)'!U$1)</f>
        <v>0.59086782857403597</v>
      </c>
      <c r="V34" s="6">
        <f>SUMIFS('city centre offline'!$C$2:$C$2047,'city centre offline'!$A$2:$A$2047,'City centre offline (analysis)'!$A34,'city centre offline'!$B$2:$B$2047,'City centre offline (analysis)'!V$1)</f>
        <v>0.78751717260312504</v>
      </c>
      <c r="W34" s="6">
        <f>SUMIFS('city centre offline'!$C$2:$C$2047,'city centre offline'!$A$2:$A$2047,'City centre offline (analysis)'!$A34,'city centre offline'!$B$2:$B$2047,'City centre offline (analysis)'!W$1)</f>
        <v>0.83196932201088702</v>
      </c>
      <c r="X34" s="6">
        <f>SUMIFS('city centre offline'!$C$2:$C$2047,'city centre offline'!$A$2:$A$2047,'City centre offline (analysis)'!$A34,'city centre offline'!$B$2:$B$2047,'City centre offline (analysis)'!X$1)</f>
        <v>0.816602773978236</v>
      </c>
      <c r="Y34" s="6">
        <f>SUMIFS('city centre offline'!$C$2:$C$2047,'city centre offline'!$A$2:$A$2047,'City centre offline (analysis)'!$A34,'city centre offline'!$B$2:$B$2047,'City centre offline (analysis)'!Y$1)</f>
        <v>0.86846220851485301</v>
      </c>
      <c r="Z34" s="6">
        <f>SUMIFS('city centre offline'!$C$2:$C$2047,'city centre offline'!$A$2:$A$2047,'City centre offline (analysis)'!$A34,'city centre offline'!$B$2:$B$2047,'City centre offline (analysis)'!Z$1)</f>
        <v>0.521917786679165</v>
      </c>
      <c r="AA34" s="6">
        <f>SUMIFS('city centre offline'!$C$2:$C$2047,'city centre offline'!$A$2:$A$2047,'City centre offline (analysis)'!$A34,'city centre offline'!$B$2:$B$2047,'City centre offline (analysis)'!AA$1)</f>
        <v>0.85756469969355997</v>
      </c>
      <c r="AB34" s="6">
        <f>SUMIFS('city centre offline'!$C$2:$C$2047,'city centre offline'!$A$2:$A$2047,'City centre offline (analysis)'!$A34,'city centre offline'!$B$2:$B$2047,'City centre offline (analysis)'!AB$1)</f>
        <v>0.37399516811174</v>
      </c>
      <c r="AC34" s="6">
        <f>SUMIFS('city centre offline'!$C$2:$C$2047,'city centre offline'!$A$2:$A$2047,'City centre offline (analysis)'!$A34,'city centre offline'!$B$2:$B$2047,'City centre offline (analysis)'!AC$1)</f>
        <v>0.394115289370635</v>
      </c>
      <c r="AD34" s="6">
        <f>SUMIFS('city centre offline'!$C$2:$C$2047,'city centre offline'!$A$2:$A$2047,'City centre offline (analysis)'!$A34,'city centre offline'!$B$2:$B$2047,'City centre offline (analysis)'!AD$1)</f>
        <v>0.46761290339259398</v>
      </c>
      <c r="AE34" s="6">
        <f>SUMIFS('city centre offline'!$C$2:$C$2047,'city centre offline'!$A$2:$A$2047,'City centre offline (analysis)'!$A34,'city centre offline'!$B$2:$B$2047,'City centre offline (analysis)'!AE$1)</f>
        <v>0.77895073928792302</v>
      </c>
      <c r="AF34" s="6">
        <f>SUMIFS('city centre offline'!$C$2:$C$2047,'city centre offline'!$A$2:$A$2047,'City centre offline (analysis)'!$A34,'city centre offline'!$B$2:$B$2047,'City centre offline (analysis)'!AF$1)</f>
        <v>0.87012359133219597</v>
      </c>
      <c r="AG34" s="6">
        <f>SUMIFS('city centre offline'!$C$2:$C$2047,'city centre offline'!$A$2:$A$2047,'City centre offline (analysis)'!$A34,'city centre offline'!$B$2:$B$2047,'City centre offline (analysis)'!AG$1)</f>
        <v>0.83204114220942005</v>
      </c>
      <c r="AH34" s="6">
        <f>SUMIFS('city centre offline'!$C$2:$C$2047,'city centre offline'!$A$2:$A$2047,'City centre offline (analysis)'!$A34,'city centre offline'!$B$2:$B$2047,'City centre offline (analysis)'!AH$1)</f>
        <v>0.93649190309824004</v>
      </c>
      <c r="AI34" s="6">
        <f>SUMIFS('city centre offline'!$C$2:$C$2047,'city centre offline'!$A$2:$A$2047,'City centre offline (analysis)'!$A34,'city centre offline'!$B$2:$B$2047,'City centre offline (analysis)'!AI$1)</f>
        <v>0.91990226714629997</v>
      </c>
      <c r="AJ34" s="6">
        <f>SUMIFS('city centre offline'!$C$2:$C$2047,'city centre offline'!$A$2:$A$2047,'City centre offline (analysis)'!$A34,'city centre offline'!$B$2:$B$2047,'City centre offline (analysis)'!AJ$1)</f>
        <v>0.86767771661112802</v>
      </c>
      <c r="AM34" t="s">
        <v>45</v>
      </c>
      <c r="AN34" s="6">
        <v>0.89973086956505199</v>
      </c>
      <c r="AQ34" t="s">
        <v>63</v>
      </c>
      <c r="AR34" s="6">
        <v>0.89992733432048899</v>
      </c>
      <c r="AS34" s="6">
        <f>VLOOKUP(AQ34,'Overall city offline (analysis)'!$AN$2:$AO$63,2,FALSE)</f>
        <v>1.00389653940874</v>
      </c>
      <c r="AT34" s="19">
        <f t="shared" si="0"/>
        <v>10.396920508825103</v>
      </c>
      <c r="AU34" s="19">
        <f>VLOOKUP(AQ34,'CC share tops bottoms'!$A$2:$F$63,6,FALSE)</f>
        <v>-1.6143954562424927</v>
      </c>
    </row>
    <row r="35" spans="1:47" x14ac:dyDescent="0.3">
      <c r="A35" t="s">
        <v>40</v>
      </c>
      <c r="B35" t="s">
        <v>167</v>
      </c>
      <c r="C35" t="s">
        <v>135</v>
      </c>
      <c r="D35" s="6">
        <f>SUMIFS('city centre offline'!$C$2:$C$2047,'city centre offline'!$A$2:$A$2047,'City centre offline (analysis)'!$A35,'city centre offline'!$B$2:$B$2047,'City centre offline (analysis)'!D$1)</f>
        <v>0.79955058326661999</v>
      </c>
      <c r="E35" s="6">
        <f>SUMIFS('city centre offline'!$C$2:$C$2047,'city centre offline'!$A$2:$A$2047,'City centre offline (analysis)'!$A35,'city centre offline'!$B$2:$B$2047,'City centre offline (analysis)'!E$1)</f>
        <v>0.87437873130261101</v>
      </c>
      <c r="F35" s="6">
        <f>SUMIFS('city centre offline'!$C$2:$C$2047,'city centre offline'!$A$2:$A$2047,'City centre offline (analysis)'!$A35,'city centre offline'!$B$2:$B$2047,'City centre offline (analysis)'!F$1)</f>
        <v>1.01826817845119</v>
      </c>
      <c r="G35" s="6">
        <f>SUMIFS('city centre offline'!$C$2:$C$2047,'city centre offline'!$A$2:$A$2047,'City centre offline (analysis)'!$A35,'city centre offline'!$B$2:$B$2047,'City centre offline (analysis)'!G$1)</f>
        <v>0.94989360684552504</v>
      </c>
      <c r="H35" s="6">
        <f>SUMIFS('city centre offline'!$C$2:$C$2047,'city centre offline'!$A$2:$A$2047,'City centre offline (analysis)'!$A35,'city centre offline'!$B$2:$B$2047,'City centre offline (analysis)'!H$1)</f>
        <v>1.01729854567629</v>
      </c>
      <c r="I35" s="6">
        <f>SUMIFS('city centre offline'!$C$2:$C$2047,'city centre offline'!$A$2:$A$2047,'City centre offline (analysis)'!$A35,'city centre offline'!$B$2:$B$2047,'City centre offline (analysis)'!I$1)</f>
        <v>0.97590047589013895</v>
      </c>
      <c r="J35" s="6">
        <f>SUMIFS('city centre offline'!$C$2:$C$2047,'city centre offline'!$A$2:$A$2047,'City centre offline (analysis)'!$A35,'city centre offline'!$B$2:$B$2047,'City centre offline (analysis)'!J$1)</f>
        <v>0.96640704023604895</v>
      </c>
      <c r="K35" s="6">
        <f>SUMIFS('city centre offline'!$C$2:$C$2047,'city centre offline'!$A$2:$A$2047,'City centre offline (analysis)'!$A35,'city centre offline'!$B$2:$B$2047,'City centre offline (analysis)'!K$1)</f>
        <v>0.97066122830588097</v>
      </c>
      <c r="L35" s="6">
        <f>SUMIFS('city centre offline'!$C$2:$C$2047,'city centre offline'!$A$2:$A$2047,'City centre offline (analysis)'!$A35,'city centre offline'!$B$2:$B$2047,'City centre offline (analysis)'!L$1)</f>
        <v>0.92681034071386603</v>
      </c>
      <c r="M35" s="6">
        <f>SUMIFS('city centre offline'!$C$2:$C$2047,'city centre offline'!$A$2:$A$2047,'City centre offline (analysis)'!$A35,'city centre offline'!$B$2:$B$2047,'City centre offline (analysis)'!M$1)</f>
        <v>0.99163161039487802</v>
      </c>
      <c r="N35" s="6">
        <f>SUMIFS('city centre offline'!$C$2:$C$2047,'city centre offline'!$A$2:$A$2047,'City centre offline (analysis)'!$A35,'city centre offline'!$B$2:$B$2047,'City centre offline (analysis)'!N$1)</f>
        <v>1.1210253289330001</v>
      </c>
      <c r="O35" s="6">
        <f>SUMIFS('city centre offline'!$C$2:$C$2047,'city centre offline'!$A$2:$A$2047,'City centre offline (analysis)'!$A35,'city centre offline'!$B$2:$B$2047,'City centre offline (analysis)'!O$1)</f>
        <v>1.38817432998396</v>
      </c>
      <c r="P35" s="6">
        <f>SUMIFS('city centre offline'!$C$2:$C$2047,'city centre offline'!$A$2:$A$2047,'City centre offline (analysis)'!$A35,'city centre offline'!$B$2:$B$2047,'City centre offline (analysis)'!P$1)</f>
        <v>0.83213004447359995</v>
      </c>
      <c r="Q35" s="6">
        <f>SUMIFS('city centre offline'!$C$2:$C$2047,'city centre offline'!$A$2:$A$2047,'City centre offline (analysis)'!$A35,'city centre offline'!$B$2:$B$2047,'City centre offline (analysis)'!Q$1)</f>
        <v>0.88351869536795502</v>
      </c>
      <c r="R35" s="6">
        <f>SUMIFS('city centre offline'!$C$2:$C$2047,'city centre offline'!$A$2:$A$2047,'City centre offline (analysis)'!$A35,'city centre offline'!$B$2:$B$2047,'City centre offline (analysis)'!R$1)</f>
        <v>0.53883592486377097</v>
      </c>
      <c r="S35" s="6">
        <f>SUMIFS('city centre offline'!$C$2:$C$2047,'city centre offline'!$A$2:$A$2047,'City centre offline (analysis)'!$A35,'city centre offline'!$B$2:$B$2047,'City centre offline (analysis)'!S$1)</f>
        <v>7.5602872093671003E-2</v>
      </c>
      <c r="T35" s="6">
        <f>SUMIFS('city centre offline'!$C$2:$C$2047,'city centre offline'!$A$2:$A$2047,'City centre offline (analysis)'!$A35,'city centre offline'!$B$2:$B$2047,'City centre offline (analysis)'!T$1)</f>
        <v>9.4108425933135301E-2</v>
      </c>
      <c r="U35" s="6">
        <f>SUMIFS('city centre offline'!$C$2:$C$2047,'city centre offline'!$A$2:$A$2047,'City centre offline (analysis)'!$A35,'city centre offline'!$B$2:$B$2047,'City centre offline (analysis)'!U$1)</f>
        <v>0.218273368080313</v>
      </c>
      <c r="V35" s="6">
        <f>SUMIFS('city centre offline'!$C$2:$C$2047,'city centre offline'!$A$2:$A$2047,'City centre offline (analysis)'!$A35,'city centre offline'!$B$2:$B$2047,'City centre offline (analysis)'!V$1)</f>
        <v>0.55311214824846899</v>
      </c>
      <c r="W35" s="6">
        <f>SUMIFS('city centre offline'!$C$2:$C$2047,'city centre offline'!$A$2:$A$2047,'City centre offline (analysis)'!$A35,'city centre offline'!$B$2:$B$2047,'City centre offline (analysis)'!W$1)</f>
        <v>0.65443370994956995</v>
      </c>
      <c r="X35" s="6">
        <f>SUMIFS('city centre offline'!$C$2:$C$2047,'city centre offline'!$A$2:$A$2047,'City centre offline (analysis)'!$A35,'city centre offline'!$B$2:$B$2047,'City centre offline (analysis)'!X$1)</f>
        <v>0.61405851995373195</v>
      </c>
      <c r="Y35" s="6">
        <f>SUMIFS('city centre offline'!$C$2:$C$2047,'city centre offline'!$A$2:$A$2047,'City centre offline (analysis)'!$A35,'city centre offline'!$B$2:$B$2047,'City centre offline (analysis)'!Y$1)</f>
        <v>0.59648860756700295</v>
      </c>
      <c r="Z35" s="6">
        <f>SUMIFS('city centre offline'!$C$2:$C$2047,'city centre offline'!$A$2:$A$2047,'City centre offline (analysis)'!$A35,'city centre offline'!$B$2:$B$2047,'City centre offline (analysis)'!Z$1)</f>
        <v>0.228985109890183</v>
      </c>
      <c r="AA35" s="6">
        <f>SUMIFS('city centre offline'!$C$2:$C$2047,'city centre offline'!$A$2:$A$2047,'City centre offline (analysis)'!$A35,'city centre offline'!$B$2:$B$2047,'City centre offline (analysis)'!AA$1)</f>
        <v>0.64007907198450997</v>
      </c>
      <c r="AB35" s="6">
        <f>SUMIFS('city centre offline'!$C$2:$C$2047,'city centre offline'!$A$2:$A$2047,'City centre offline (analysis)'!$A35,'city centre offline'!$B$2:$B$2047,'City centre offline (analysis)'!AB$1)</f>
        <v>0.123661524202225</v>
      </c>
      <c r="AC35" s="6">
        <f>SUMIFS('city centre offline'!$C$2:$C$2047,'city centre offline'!$A$2:$A$2047,'City centre offline (analysis)'!$A35,'city centre offline'!$B$2:$B$2047,'City centre offline (analysis)'!AC$1)</f>
        <v>0.13534224419475799</v>
      </c>
      <c r="AD35" s="6">
        <f>SUMIFS('city centre offline'!$C$2:$C$2047,'city centre offline'!$A$2:$A$2047,'City centre offline (analysis)'!$A35,'city centre offline'!$B$2:$B$2047,'City centre offline (analysis)'!AD$1)</f>
        <v>0.17579570452329699</v>
      </c>
      <c r="AE35" s="6">
        <f>SUMIFS('city centre offline'!$C$2:$C$2047,'city centre offline'!$A$2:$A$2047,'City centre offline (analysis)'!$A35,'city centre offline'!$B$2:$B$2047,'City centre offline (analysis)'!AE$1)</f>
        <v>0.49337311896381603</v>
      </c>
      <c r="AF35" s="6">
        <f>SUMIFS('city centre offline'!$C$2:$C$2047,'city centre offline'!$A$2:$A$2047,'City centre offline (analysis)'!$A35,'city centre offline'!$B$2:$B$2047,'City centre offline (analysis)'!AF$1)</f>
        <v>0.73824973526026605</v>
      </c>
      <c r="AG35" s="6">
        <f>SUMIFS('city centre offline'!$C$2:$C$2047,'city centre offline'!$A$2:$A$2047,'City centre offline (analysis)'!$A35,'city centre offline'!$B$2:$B$2047,'City centre offline (analysis)'!AG$1)</f>
        <v>0.74157636111579905</v>
      </c>
      <c r="AH35" s="6">
        <f>SUMIFS('city centre offline'!$C$2:$C$2047,'city centre offline'!$A$2:$A$2047,'City centre offline (analysis)'!$A35,'city centre offline'!$B$2:$B$2047,'City centre offline (analysis)'!AH$1)</f>
        <v>0.85368968190819605</v>
      </c>
      <c r="AI35" s="6">
        <f>SUMIFS('city centre offline'!$C$2:$C$2047,'city centre offline'!$A$2:$A$2047,'City centre offline (analysis)'!$A35,'city centre offline'!$B$2:$B$2047,'City centre offline (analysis)'!AI$1)</f>
        <v>0.98869485994672701</v>
      </c>
      <c r="AJ35" s="6">
        <f>SUMIFS('city centre offline'!$C$2:$C$2047,'city centre offline'!$A$2:$A$2047,'City centre offline (analysis)'!$A35,'city centre offline'!$B$2:$B$2047,'City centre offline (analysis)'!AJ$1)</f>
        <v>0.94261057623877598</v>
      </c>
      <c r="AM35" t="s">
        <v>18</v>
      </c>
      <c r="AN35" s="6">
        <v>0.89740709155509402</v>
      </c>
      <c r="AQ35" t="s">
        <v>45</v>
      </c>
      <c r="AR35" s="6">
        <v>0.89973086956505199</v>
      </c>
      <c r="AS35" s="6">
        <f>VLOOKUP(AQ35,'Overall city offline (analysis)'!$AN$2:$AO$63,2,FALSE)</f>
        <v>1.03759901484759</v>
      </c>
      <c r="AT35" s="19">
        <f t="shared" si="0"/>
        <v>13.786814528253799</v>
      </c>
      <c r="AU35" s="19">
        <f>VLOOKUP(AQ35,'CC share tops bottoms'!$A$2:$F$63,6,FALSE)</f>
        <v>-0.92455691251522032</v>
      </c>
    </row>
    <row r="36" spans="1:47" x14ac:dyDescent="0.3">
      <c r="A36" t="s">
        <v>41</v>
      </c>
      <c r="B36" t="s">
        <v>165</v>
      </c>
      <c r="C36" t="s">
        <v>136</v>
      </c>
      <c r="D36" s="6">
        <f>SUMIFS('city centre offline'!$C$2:$C$2047,'city centre offline'!$A$2:$A$2047,'City centre offline (analysis)'!$A36,'city centre offline'!$B$2:$B$2047,'City centre offline (analysis)'!D$1)</f>
        <v>0.80778871131060703</v>
      </c>
      <c r="E36" s="6">
        <f>SUMIFS('city centre offline'!$C$2:$C$2047,'city centre offline'!$A$2:$A$2047,'City centre offline (analysis)'!$A36,'city centre offline'!$B$2:$B$2047,'City centre offline (analysis)'!E$1)</f>
        <v>0.80759331953493496</v>
      </c>
      <c r="F36" s="6">
        <f>SUMIFS('city centre offline'!$C$2:$C$2047,'city centre offline'!$A$2:$A$2047,'City centre offline (analysis)'!$A36,'city centre offline'!$B$2:$B$2047,'City centre offline (analysis)'!F$1)</f>
        <v>0.96726270412392301</v>
      </c>
      <c r="G36" s="6">
        <f>SUMIFS('city centre offline'!$C$2:$C$2047,'city centre offline'!$A$2:$A$2047,'City centre offline (analysis)'!$A36,'city centre offline'!$B$2:$B$2047,'City centre offline (analysis)'!G$1)</f>
        <v>0.92694026212991099</v>
      </c>
      <c r="H36" s="6">
        <f>SUMIFS('city centre offline'!$C$2:$C$2047,'city centre offline'!$A$2:$A$2047,'City centre offline (analysis)'!$A36,'city centre offline'!$B$2:$B$2047,'City centre offline (analysis)'!H$1)</f>
        <v>0.98206951722743197</v>
      </c>
      <c r="I36" s="6">
        <f>SUMIFS('city centre offline'!$C$2:$C$2047,'city centre offline'!$A$2:$A$2047,'City centre offline (analysis)'!$A36,'city centre offline'!$B$2:$B$2047,'City centre offline (analysis)'!I$1)</f>
        <v>0.96738064000565205</v>
      </c>
      <c r="J36" s="6">
        <f>SUMIFS('city centre offline'!$C$2:$C$2047,'city centre offline'!$A$2:$A$2047,'City centre offline (analysis)'!$A36,'city centre offline'!$B$2:$B$2047,'City centre offline (analysis)'!J$1)</f>
        <v>0.96686388067836604</v>
      </c>
      <c r="K36" s="6">
        <f>SUMIFS('city centre offline'!$C$2:$C$2047,'city centre offline'!$A$2:$A$2047,'City centre offline (analysis)'!$A36,'city centre offline'!$B$2:$B$2047,'City centre offline (analysis)'!K$1)</f>
        <v>1.00706774493038</v>
      </c>
      <c r="L36" s="6">
        <f>SUMIFS('city centre offline'!$C$2:$C$2047,'city centre offline'!$A$2:$A$2047,'City centre offline (analysis)'!$A36,'city centre offline'!$B$2:$B$2047,'City centre offline (analysis)'!L$1)</f>
        <v>0.93477643940380095</v>
      </c>
      <c r="M36" s="6">
        <f>SUMIFS('city centre offline'!$C$2:$C$2047,'city centre offline'!$A$2:$A$2047,'City centre offline (analysis)'!$A36,'city centre offline'!$B$2:$B$2047,'City centre offline (analysis)'!M$1)</f>
        <v>1.0024107443716801</v>
      </c>
      <c r="N36" s="6">
        <f>SUMIFS('city centre offline'!$C$2:$C$2047,'city centre offline'!$A$2:$A$2047,'City centre offline (analysis)'!$A36,'city centre offline'!$B$2:$B$2047,'City centre offline (analysis)'!N$1)</f>
        <v>1.1365925279686799</v>
      </c>
      <c r="O36" s="6">
        <f>SUMIFS('city centre offline'!$C$2:$C$2047,'city centre offline'!$A$2:$A$2047,'City centre offline (analysis)'!$A36,'city centre offline'!$B$2:$B$2047,'City centre offline (analysis)'!O$1)</f>
        <v>1.4932535083146401</v>
      </c>
      <c r="P36" s="6">
        <f>SUMIFS('city centre offline'!$C$2:$C$2047,'city centre offline'!$A$2:$A$2047,'City centre offline (analysis)'!$A36,'city centre offline'!$B$2:$B$2047,'City centre offline (analysis)'!P$1)</f>
        <v>0.85877647473781304</v>
      </c>
      <c r="Q36" s="6">
        <f>SUMIFS('city centre offline'!$C$2:$C$2047,'city centre offline'!$A$2:$A$2047,'City centre offline (analysis)'!$A36,'city centre offline'!$B$2:$B$2047,'City centre offline (analysis)'!Q$1)</f>
        <v>0.902579035578436</v>
      </c>
      <c r="R36" s="6">
        <f>SUMIFS('city centre offline'!$C$2:$C$2047,'city centre offline'!$A$2:$A$2047,'City centre offline (analysis)'!$A36,'city centre offline'!$B$2:$B$2047,'City centre offline (analysis)'!R$1)</f>
        <v>0.76599921446207997</v>
      </c>
      <c r="S36" s="6">
        <f>SUMIFS('city centre offline'!$C$2:$C$2047,'city centre offline'!$A$2:$A$2047,'City centre offline (analysis)'!$A36,'city centre offline'!$B$2:$B$2047,'City centre offline (analysis)'!S$1)</f>
        <v>0.35564575708638402</v>
      </c>
      <c r="T36" s="6">
        <f>SUMIFS('city centre offline'!$C$2:$C$2047,'city centre offline'!$A$2:$A$2047,'City centre offline (analysis)'!$A36,'city centre offline'!$B$2:$B$2047,'City centre offline (analysis)'!T$1)</f>
        <v>0.46678307859249601</v>
      </c>
      <c r="U36" s="6">
        <f>SUMIFS('city centre offline'!$C$2:$C$2047,'city centre offline'!$A$2:$A$2047,'City centre offline (analysis)'!$A36,'city centre offline'!$B$2:$B$2047,'City centre offline (analysis)'!U$1)</f>
        <v>0.69188783568621104</v>
      </c>
      <c r="V36" s="6">
        <f>SUMIFS('city centre offline'!$C$2:$C$2047,'city centre offline'!$A$2:$A$2047,'City centre offline (analysis)'!$A36,'city centre offline'!$B$2:$B$2047,'City centre offline (analysis)'!V$1)</f>
        <v>0.93471367022377405</v>
      </c>
      <c r="W36" s="6">
        <f>SUMIFS('city centre offline'!$C$2:$C$2047,'city centre offline'!$A$2:$A$2047,'City centre offline (analysis)'!$A36,'city centre offline'!$B$2:$B$2047,'City centre offline (analysis)'!W$1)</f>
        <v>0.97894849780735704</v>
      </c>
      <c r="X36" s="6">
        <f>SUMIFS('city centre offline'!$C$2:$C$2047,'city centre offline'!$A$2:$A$2047,'City centre offline (analysis)'!$A36,'city centre offline'!$B$2:$B$2047,'City centre offline (analysis)'!X$1)</f>
        <v>0.91042853977337002</v>
      </c>
      <c r="Y36" s="6">
        <f>SUMIFS('city centre offline'!$C$2:$C$2047,'city centre offline'!$A$2:$A$2047,'City centre offline (analysis)'!$A36,'city centre offline'!$B$2:$B$2047,'City centre offline (analysis)'!Y$1)</f>
        <v>1.03652127216761</v>
      </c>
      <c r="Z36" s="6">
        <f>SUMIFS('city centre offline'!$C$2:$C$2047,'city centre offline'!$A$2:$A$2047,'City centre offline (analysis)'!$A36,'city centre offline'!$B$2:$B$2047,'City centre offline (analysis)'!Z$1)</f>
        <v>0.68701039178316903</v>
      </c>
      <c r="AA36" s="6">
        <f>SUMIFS('city centre offline'!$C$2:$C$2047,'city centre offline'!$A$2:$A$2047,'City centre offline (analysis)'!$A36,'city centre offline'!$B$2:$B$2047,'City centre offline (analysis)'!AA$1)</f>
        <v>1.39800460578724</v>
      </c>
      <c r="AB36" s="6">
        <f>SUMIFS('city centre offline'!$C$2:$C$2047,'city centre offline'!$A$2:$A$2047,'City centre offline (analysis)'!$A36,'city centre offline'!$B$2:$B$2047,'City centre offline (analysis)'!AB$1)</f>
        <v>0.437060749782618</v>
      </c>
      <c r="AC36" s="6">
        <f>SUMIFS('city centre offline'!$C$2:$C$2047,'city centre offline'!$A$2:$A$2047,'City centre offline (analysis)'!$A36,'city centre offline'!$B$2:$B$2047,'City centre offline (analysis)'!AC$1)</f>
        <v>0.45102167662972098</v>
      </c>
      <c r="AD36" s="6">
        <f>SUMIFS('city centre offline'!$C$2:$C$2047,'city centre offline'!$A$2:$A$2047,'City centre offline (analysis)'!$A36,'city centre offline'!$B$2:$B$2047,'City centre offline (analysis)'!AD$1)</f>
        <v>0.53988705054053898</v>
      </c>
      <c r="AE36" s="6">
        <f>SUMIFS('city centre offline'!$C$2:$C$2047,'city centre offline'!$A$2:$A$2047,'City centre offline (analysis)'!$A36,'city centre offline'!$B$2:$B$2047,'City centre offline (analysis)'!AE$1)</f>
        <v>0.91796473057446604</v>
      </c>
      <c r="AF36" s="6">
        <f>SUMIFS('city centre offline'!$C$2:$C$2047,'city centre offline'!$A$2:$A$2047,'City centre offline (analysis)'!$A36,'city centre offline'!$B$2:$B$2047,'City centre offline (analysis)'!AF$1)</f>
        <v>1.0619445967965599</v>
      </c>
      <c r="AG36" s="6">
        <f>SUMIFS('city centre offline'!$C$2:$C$2047,'city centre offline'!$A$2:$A$2047,'City centre offline (analysis)'!$A36,'city centre offline'!$B$2:$B$2047,'City centre offline (analysis)'!AG$1)</f>
        <v>1.0059806095478001</v>
      </c>
      <c r="AH36" s="6">
        <f>SUMIFS('city centre offline'!$C$2:$C$2047,'city centre offline'!$A$2:$A$2047,'City centre offline (analysis)'!$A36,'city centre offline'!$B$2:$B$2047,'City centre offline (analysis)'!AH$1)</f>
        <v>1.0473866210339899</v>
      </c>
      <c r="AI36" s="6">
        <f>SUMIFS('city centre offline'!$C$2:$C$2047,'city centre offline'!$A$2:$A$2047,'City centre offline (analysis)'!$A36,'city centre offline'!$B$2:$B$2047,'City centre offline (analysis)'!AI$1)</f>
        <v>1.03116864721931</v>
      </c>
      <c r="AJ36" s="6">
        <f>SUMIFS('city centre offline'!$C$2:$C$2047,'city centre offline'!$A$2:$A$2047,'City centre offline (analysis)'!$A36,'city centre offline'!$B$2:$B$2047,'City centre offline (analysis)'!AJ$1)</f>
        <v>0.97291270531324703</v>
      </c>
      <c r="AM36" t="s">
        <v>11</v>
      </c>
      <c r="AN36" s="6">
        <v>0.89516399125452895</v>
      </c>
      <c r="AQ36" t="s">
        <v>18</v>
      </c>
      <c r="AR36" s="6">
        <v>0.89740709155509402</v>
      </c>
      <c r="AS36" s="6">
        <f>VLOOKUP(AQ36,'Overall city offline (analysis)'!$AN$2:$AO$63,2,FALSE)</f>
        <v>1.01727209111691</v>
      </c>
      <c r="AT36" s="19">
        <f t="shared" si="0"/>
        <v>11.986499956181596</v>
      </c>
      <c r="AU36" s="19">
        <f>VLOOKUP(AQ36,'CC share tops bottoms'!$A$2:$F$63,6,FALSE)</f>
        <v>-0.93301223515086651</v>
      </c>
    </row>
    <row r="37" spans="1:47" x14ac:dyDescent="0.3">
      <c r="A37" t="s">
        <v>42</v>
      </c>
      <c r="B37" t="s">
        <v>166</v>
      </c>
      <c r="C37" t="s">
        <v>147</v>
      </c>
      <c r="D37" s="6">
        <f>SUMIFS('city centre offline'!$C$2:$C$2047,'city centre offline'!$A$2:$A$2047,'City centre offline (analysis)'!$A37,'city centre offline'!$B$2:$B$2047,'City centre offline (analysis)'!D$1)</f>
        <v>0.73909106711627104</v>
      </c>
      <c r="E37" s="6">
        <f>SUMIFS('city centre offline'!$C$2:$C$2047,'city centre offline'!$A$2:$A$2047,'City centre offline (analysis)'!$A37,'city centre offline'!$B$2:$B$2047,'City centre offline (analysis)'!E$1)</f>
        <v>0.76139173030974205</v>
      </c>
      <c r="F37" s="6">
        <f>SUMIFS('city centre offline'!$C$2:$C$2047,'city centre offline'!$A$2:$A$2047,'City centre offline (analysis)'!$A37,'city centre offline'!$B$2:$B$2047,'City centre offline (analysis)'!F$1)</f>
        <v>0.96070094340691004</v>
      </c>
      <c r="G37" s="6">
        <f>SUMIFS('city centre offline'!$C$2:$C$2047,'city centre offline'!$A$2:$A$2047,'City centre offline (analysis)'!$A37,'city centre offline'!$B$2:$B$2047,'City centre offline (analysis)'!G$1)</f>
        <v>0.84656274372356499</v>
      </c>
      <c r="H37" s="6">
        <f>SUMIFS('city centre offline'!$C$2:$C$2047,'city centre offline'!$A$2:$A$2047,'City centre offline (analysis)'!$A37,'city centre offline'!$B$2:$B$2047,'City centre offline (analysis)'!H$1)</f>
        <v>0.97190272065245198</v>
      </c>
      <c r="I37" s="6">
        <f>SUMIFS('city centre offline'!$C$2:$C$2047,'city centre offline'!$A$2:$A$2047,'City centre offline (analysis)'!$A37,'city centre offline'!$B$2:$B$2047,'City centre offline (analysis)'!I$1)</f>
        <v>0.97374258281843795</v>
      </c>
      <c r="J37" s="6">
        <f>SUMIFS('city centre offline'!$C$2:$C$2047,'city centre offline'!$A$2:$A$2047,'City centre offline (analysis)'!$A37,'city centre offline'!$B$2:$B$2047,'City centre offline (analysis)'!J$1)</f>
        <v>0.937550087495713</v>
      </c>
      <c r="K37" s="6">
        <f>SUMIFS('city centre offline'!$C$2:$C$2047,'city centre offline'!$A$2:$A$2047,'City centre offline (analysis)'!$A37,'city centre offline'!$B$2:$B$2047,'City centre offline (analysis)'!K$1)</f>
        <v>1.00400114277851</v>
      </c>
      <c r="L37" s="6">
        <f>SUMIFS('city centre offline'!$C$2:$C$2047,'city centre offline'!$A$2:$A$2047,'City centre offline (analysis)'!$A37,'city centre offline'!$B$2:$B$2047,'City centre offline (analysis)'!L$1)</f>
        <v>0.88350279162498302</v>
      </c>
      <c r="M37" s="6">
        <f>SUMIFS('city centre offline'!$C$2:$C$2047,'city centre offline'!$A$2:$A$2047,'City centre offline (analysis)'!$A37,'city centre offline'!$B$2:$B$2047,'City centre offline (analysis)'!M$1)</f>
        <v>0.974852724664797</v>
      </c>
      <c r="N37" s="6">
        <f>SUMIFS('city centre offline'!$C$2:$C$2047,'city centre offline'!$A$2:$A$2047,'City centre offline (analysis)'!$A37,'city centre offline'!$B$2:$B$2047,'City centre offline (analysis)'!N$1)</f>
        <v>1.1344055650015501</v>
      </c>
      <c r="O37" s="6">
        <f>SUMIFS('city centre offline'!$C$2:$C$2047,'city centre offline'!$A$2:$A$2047,'City centre offline (analysis)'!$A37,'city centre offline'!$B$2:$B$2047,'City centre offline (analysis)'!O$1)</f>
        <v>1.81229590040707</v>
      </c>
      <c r="P37" s="6">
        <f>SUMIFS('city centre offline'!$C$2:$C$2047,'city centre offline'!$A$2:$A$2047,'City centre offline (analysis)'!$A37,'city centre offline'!$B$2:$B$2047,'City centre offline (analysis)'!P$1)</f>
        <v>0.74925654313750001</v>
      </c>
      <c r="Q37" s="6">
        <f>SUMIFS('city centre offline'!$C$2:$C$2047,'city centre offline'!$A$2:$A$2047,'City centre offline (analysis)'!$A37,'city centre offline'!$B$2:$B$2047,'City centre offline (analysis)'!Q$1)</f>
        <v>0.78408828221239701</v>
      </c>
      <c r="R37" s="6">
        <f>SUMIFS('city centre offline'!$C$2:$C$2047,'city centre offline'!$A$2:$A$2047,'City centre offline (analysis)'!$A37,'city centre offline'!$B$2:$B$2047,'City centre offline (analysis)'!R$1)</f>
        <v>0.53811587730888799</v>
      </c>
      <c r="S37" s="6">
        <f>SUMIFS('city centre offline'!$C$2:$C$2047,'city centre offline'!$A$2:$A$2047,'City centre offline (analysis)'!$A37,'city centre offline'!$B$2:$B$2047,'City centre offline (analysis)'!S$1)</f>
        <v>7.8881207275473098E-2</v>
      </c>
      <c r="T37" s="6">
        <f>SUMIFS('city centre offline'!$C$2:$C$2047,'city centre offline'!$A$2:$A$2047,'City centre offline (analysis)'!$A37,'city centre offline'!$B$2:$B$2047,'City centre offline (analysis)'!T$1)</f>
        <v>8.9910250208728004E-2</v>
      </c>
      <c r="U37" s="6">
        <f>SUMIFS('city centre offline'!$C$2:$C$2047,'city centre offline'!$A$2:$A$2047,'City centre offline (analysis)'!$A37,'city centre offline'!$B$2:$B$2047,'City centre offline (analysis)'!U$1)</f>
        <v>0.36870384883725099</v>
      </c>
      <c r="V37" s="6">
        <f>SUMIFS('city centre offline'!$C$2:$C$2047,'city centre offline'!$A$2:$A$2047,'City centre offline (analysis)'!$A37,'city centre offline'!$B$2:$B$2047,'City centre offline (analysis)'!V$1)</f>
        <v>0.76055972565906604</v>
      </c>
      <c r="W37" s="6">
        <f>SUMIFS('city centre offline'!$C$2:$C$2047,'city centre offline'!$A$2:$A$2047,'City centre offline (analysis)'!$A37,'city centre offline'!$B$2:$B$2047,'City centre offline (analysis)'!W$1)</f>
        <v>0.92204211270417102</v>
      </c>
      <c r="X37" s="6">
        <f>SUMIFS('city centre offline'!$C$2:$C$2047,'city centre offline'!$A$2:$A$2047,'City centre offline (analysis)'!$A37,'city centre offline'!$B$2:$B$2047,'City centre offline (analysis)'!X$1)</f>
        <v>0.728974692597118</v>
      </c>
      <c r="Y37" s="6">
        <f>SUMIFS('city centre offline'!$C$2:$C$2047,'city centre offline'!$A$2:$A$2047,'City centre offline (analysis)'!$A37,'city centre offline'!$B$2:$B$2047,'City centre offline (analysis)'!Y$1)</f>
        <v>0.80890869384355202</v>
      </c>
      <c r="Z37" s="6">
        <f>SUMIFS('city centre offline'!$C$2:$C$2047,'city centre offline'!$A$2:$A$2047,'City centre offline (analysis)'!$A37,'city centre offline'!$B$2:$B$2047,'City centre offline (analysis)'!Z$1)</f>
        <v>0.33626029296472598</v>
      </c>
      <c r="AA37" s="6">
        <f>SUMIFS('city centre offline'!$C$2:$C$2047,'city centre offline'!$A$2:$A$2047,'City centre offline (analysis)'!$A37,'city centre offline'!$B$2:$B$2047,'City centre offline (analysis)'!AA$1)</f>
        <v>1.39453393713925</v>
      </c>
      <c r="AB37" s="6">
        <f>SUMIFS('city centre offline'!$C$2:$C$2047,'city centre offline'!$A$2:$A$2047,'City centre offline (analysis)'!$A37,'city centre offline'!$B$2:$B$2047,'City centre offline (analysis)'!AB$1)</f>
        <v>0.12598415682269101</v>
      </c>
      <c r="AC37" s="6">
        <f>SUMIFS('city centre offline'!$C$2:$C$2047,'city centre offline'!$A$2:$A$2047,'City centre offline (analysis)'!$A37,'city centre offline'!$B$2:$B$2047,'City centre offline (analysis)'!AC$1)</f>
        <v>0.12335163818331001</v>
      </c>
      <c r="AD37" s="6">
        <f>SUMIFS('city centre offline'!$C$2:$C$2047,'city centre offline'!$A$2:$A$2047,'City centre offline (analysis)'!$A37,'city centre offline'!$B$2:$B$2047,'City centre offline (analysis)'!AD$1)</f>
        <v>0.148776462933357</v>
      </c>
      <c r="AE37" s="6">
        <f>SUMIFS('city centre offline'!$C$2:$C$2047,'city centre offline'!$A$2:$A$2047,'City centre offline (analysis)'!$A37,'city centre offline'!$B$2:$B$2047,'City centre offline (analysis)'!AE$1)</f>
        <v>0.67150680525766804</v>
      </c>
      <c r="AF37" s="6">
        <f>SUMIFS('city centre offline'!$C$2:$C$2047,'city centre offline'!$A$2:$A$2047,'City centre offline (analysis)'!$A37,'city centre offline'!$B$2:$B$2047,'City centre offline (analysis)'!AF$1)</f>
        <v>0.94715665196050003</v>
      </c>
      <c r="AG37" s="6">
        <f>SUMIFS('city centre offline'!$C$2:$C$2047,'city centre offline'!$A$2:$A$2047,'City centre offline (analysis)'!$A37,'city centre offline'!$B$2:$B$2047,'City centre offline (analysis)'!AG$1)</f>
        <v>0.94032752463482405</v>
      </c>
      <c r="AH37" s="6">
        <f>SUMIFS('city centre offline'!$C$2:$C$2047,'city centre offline'!$A$2:$A$2047,'City centre offline (analysis)'!$A37,'city centre offline'!$B$2:$B$2047,'City centre offline (analysis)'!AH$1)</f>
        <v>0.97328158124780595</v>
      </c>
      <c r="AI37" s="6">
        <f>SUMIFS('city centre offline'!$C$2:$C$2047,'city centre offline'!$A$2:$A$2047,'City centre offline (analysis)'!$A37,'city centre offline'!$B$2:$B$2047,'City centre offline (analysis)'!AI$1)</f>
        <v>1.07578684812604</v>
      </c>
      <c r="AJ37" s="6">
        <f>SUMIFS('city centre offline'!$C$2:$C$2047,'city centre offline'!$A$2:$A$2047,'City centre offline (analysis)'!$A37,'city centre offline'!$B$2:$B$2047,'City centre offline (analysis)'!AJ$1)</f>
        <v>0.95201481234227203</v>
      </c>
      <c r="AM37" t="s">
        <v>48</v>
      </c>
      <c r="AN37" s="6">
        <v>0.89385379929944098</v>
      </c>
      <c r="AQ37" t="s">
        <v>11</v>
      </c>
      <c r="AR37" s="6">
        <v>0.89516399125452895</v>
      </c>
      <c r="AS37" s="6">
        <f>VLOOKUP(AQ37,'Overall city offline (analysis)'!$AN$2:$AO$63,2,FALSE)</f>
        <v>1.11372706892955</v>
      </c>
      <c r="AT37" s="19">
        <f t="shared" si="0"/>
        <v>21.856307767502102</v>
      </c>
      <c r="AU37" s="19">
        <f>VLOOKUP(AQ37,'CC share tops bottoms'!$A$2:$F$63,6,FALSE)</f>
        <v>-0.97171501709811947</v>
      </c>
    </row>
    <row r="38" spans="1:47" x14ac:dyDescent="0.3">
      <c r="A38" t="s">
        <v>43</v>
      </c>
      <c r="B38" t="s">
        <v>166</v>
      </c>
      <c r="C38" t="s">
        <v>135</v>
      </c>
      <c r="D38" s="6">
        <f>SUMIFS('city centre offline'!$C$2:$C$2047,'city centre offline'!$A$2:$A$2047,'City centre offline (analysis)'!$A38,'city centre offline'!$B$2:$B$2047,'City centre offline (analysis)'!D$1)</f>
        <v>0.78181123846215905</v>
      </c>
      <c r="E38" s="6">
        <f>SUMIFS('city centre offline'!$C$2:$C$2047,'city centre offline'!$A$2:$A$2047,'City centre offline (analysis)'!$A38,'city centre offline'!$B$2:$B$2047,'City centre offline (analysis)'!E$1)</f>
        <v>0.769753112247194</v>
      </c>
      <c r="F38" s="6">
        <f>SUMIFS('city centre offline'!$C$2:$C$2047,'city centre offline'!$A$2:$A$2047,'City centre offline (analysis)'!$A38,'city centre offline'!$B$2:$B$2047,'City centre offline (analysis)'!F$1)</f>
        <v>0.94055558667987804</v>
      </c>
      <c r="G38" s="6">
        <f>SUMIFS('city centre offline'!$C$2:$C$2047,'city centre offline'!$A$2:$A$2047,'City centre offline (analysis)'!$A38,'city centre offline'!$B$2:$B$2047,'City centre offline (analysis)'!G$1)</f>
        <v>0.92127060453919396</v>
      </c>
      <c r="H38" s="6">
        <f>SUMIFS('city centre offline'!$C$2:$C$2047,'city centre offline'!$A$2:$A$2047,'City centre offline (analysis)'!$A38,'city centre offline'!$B$2:$B$2047,'City centre offline (analysis)'!H$1)</f>
        <v>0.98488326864439202</v>
      </c>
      <c r="I38" s="6">
        <f>SUMIFS('city centre offline'!$C$2:$C$2047,'city centre offline'!$A$2:$A$2047,'City centre offline (analysis)'!$A38,'city centre offline'!$B$2:$B$2047,'City centre offline (analysis)'!I$1)</f>
        <v>0.96008824415988503</v>
      </c>
      <c r="J38" s="6">
        <f>SUMIFS('city centre offline'!$C$2:$C$2047,'city centre offline'!$A$2:$A$2047,'City centre offline (analysis)'!$A38,'city centre offline'!$B$2:$B$2047,'City centre offline (analysis)'!J$1)</f>
        <v>0.97624406381869</v>
      </c>
      <c r="K38" s="6">
        <f>SUMIFS('city centre offline'!$C$2:$C$2047,'city centre offline'!$A$2:$A$2047,'City centre offline (analysis)'!$A38,'city centre offline'!$B$2:$B$2047,'City centre offline (analysis)'!K$1)</f>
        <v>0.99665345034071695</v>
      </c>
      <c r="L38" s="6">
        <f>SUMIFS('city centre offline'!$C$2:$C$2047,'city centre offline'!$A$2:$A$2047,'City centre offline (analysis)'!$A38,'city centre offline'!$B$2:$B$2047,'City centre offline (analysis)'!L$1)</f>
        <v>0.88558906103058499</v>
      </c>
      <c r="M38" s="6">
        <f>SUMIFS('city centre offline'!$C$2:$C$2047,'city centre offline'!$A$2:$A$2047,'City centre offline (analysis)'!$A38,'city centre offline'!$B$2:$B$2047,'City centre offline (analysis)'!M$1)</f>
        <v>0.97433492503000496</v>
      </c>
      <c r="N38" s="6">
        <f>SUMIFS('city centre offline'!$C$2:$C$2047,'city centre offline'!$A$2:$A$2047,'City centre offline (analysis)'!$A38,'city centre offline'!$B$2:$B$2047,'City centre offline (analysis)'!N$1)</f>
        <v>1.1760359723254401</v>
      </c>
      <c r="O38" s="6">
        <f>SUMIFS('city centre offline'!$C$2:$C$2047,'city centre offline'!$A$2:$A$2047,'City centre offline (analysis)'!$A38,'city centre offline'!$B$2:$B$2047,'City centre offline (analysis)'!O$1)</f>
        <v>1.63278047272186</v>
      </c>
      <c r="P38" s="6">
        <f>SUMIFS('city centre offline'!$C$2:$C$2047,'city centre offline'!$A$2:$A$2047,'City centre offline (analysis)'!$A38,'city centre offline'!$B$2:$B$2047,'City centre offline (analysis)'!P$1)</f>
        <v>0.82191198715007796</v>
      </c>
      <c r="Q38" s="6">
        <f>SUMIFS('city centre offline'!$C$2:$C$2047,'city centre offline'!$A$2:$A$2047,'City centre offline (analysis)'!$A38,'city centre offline'!$B$2:$B$2047,'City centre offline (analysis)'!Q$1)</f>
        <v>0.84266965840486197</v>
      </c>
      <c r="R38" s="6">
        <f>SUMIFS('city centre offline'!$C$2:$C$2047,'city centre offline'!$A$2:$A$2047,'City centre offline (analysis)'!$A38,'city centre offline'!$B$2:$B$2047,'City centre offline (analysis)'!R$1)</f>
        <v>0.55509486093579596</v>
      </c>
      <c r="S38" s="6">
        <f>SUMIFS('city centre offline'!$C$2:$C$2047,'city centre offline'!$A$2:$A$2047,'City centre offline (analysis)'!$A38,'city centre offline'!$B$2:$B$2047,'City centre offline (analysis)'!S$1)</f>
        <v>0.14743227200196199</v>
      </c>
      <c r="T38" s="6">
        <f>SUMIFS('city centre offline'!$C$2:$C$2047,'city centre offline'!$A$2:$A$2047,'City centre offline (analysis)'!$A38,'city centre offline'!$B$2:$B$2047,'City centre offline (analysis)'!T$1)</f>
        <v>0.20765343556472399</v>
      </c>
      <c r="U38" s="6">
        <f>SUMIFS('city centre offline'!$C$2:$C$2047,'city centre offline'!$A$2:$A$2047,'City centre offline (analysis)'!$A38,'city centre offline'!$B$2:$B$2047,'City centre offline (analysis)'!U$1)</f>
        <v>0.36240580462240002</v>
      </c>
      <c r="V38" s="6">
        <f>SUMIFS('city centre offline'!$C$2:$C$2047,'city centre offline'!$A$2:$A$2047,'City centre offline (analysis)'!$A38,'city centre offline'!$B$2:$B$2047,'City centre offline (analysis)'!V$1)</f>
        <v>0.59368177591335602</v>
      </c>
      <c r="W38" s="6">
        <f>SUMIFS('city centre offline'!$C$2:$C$2047,'city centre offline'!$A$2:$A$2047,'City centre offline (analysis)'!$A38,'city centre offline'!$B$2:$B$2047,'City centre offline (analysis)'!W$1)</f>
        <v>0.70790923729837596</v>
      </c>
      <c r="X38" s="6">
        <f>SUMIFS('city centre offline'!$C$2:$C$2047,'city centre offline'!$A$2:$A$2047,'City centre offline (analysis)'!$A38,'city centre offline'!$B$2:$B$2047,'City centre offline (analysis)'!X$1)</f>
        <v>0.64118405593413197</v>
      </c>
      <c r="Y38" s="6">
        <f>SUMIFS('city centre offline'!$C$2:$C$2047,'city centre offline'!$A$2:$A$2047,'City centre offline (analysis)'!$A38,'city centre offline'!$B$2:$B$2047,'City centre offline (analysis)'!Y$1)</f>
        <v>0.76219412682408205</v>
      </c>
      <c r="Z38" s="6">
        <f>SUMIFS('city centre offline'!$C$2:$C$2047,'city centre offline'!$A$2:$A$2047,'City centre offline (analysis)'!$A38,'city centre offline'!$B$2:$B$2047,'City centre offline (analysis)'!Z$1)</f>
        <v>0.33121606644471502</v>
      </c>
      <c r="AA38" s="6">
        <f>SUMIFS('city centre offline'!$C$2:$C$2047,'city centre offline'!$A$2:$A$2047,'City centre offline (analysis)'!$A38,'city centre offline'!$B$2:$B$2047,'City centre offline (analysis)'!AA$1)</f>
        <v>0.86938394945250896</v>
      </c>
      <c r="AB38" s="6">
        <f>SUMIFS('city centre offline'!$C$2:$C$2047,'city centre offline'!$A$2:$A$2047,'City centre offline (analysis)'!$A38,'city centre offline'!$B$2:$B$2047,'City centre offline (analysis)'!AB$1)</f>
        <v>0.193013487472111</v>
      </c>
      <c r="AC38" s="6">
        <f>SUMIFS('city centre offline'!$C$2:$C$2047,'city centre offline'!$A$2:$A$2047,'City centre offline (analysis)'!$A38,'city centre offline'!$B$2:$B$2047,'City centre offline (analysis)'!AC$1)</f>
        <v>0.20495655068839899</v>
      </c>
      <c r="AD38" s="6">
        <f>SUMIFS('city centre offline'!$C$2:$C$2047,'city centre offline'!$A$2:$A$2047,'City centre offline (analysis)'!$A38,'city centre offline'!$B$2:$B$2047,'City centre offline (analysis)'!AD$1)</f>
        <v>0.246072961392312</v>
      </c>
      <c r="AE38" s="6">
        <f>SUMIFS('city centre offline'!$C$2:$C$2047,'city centre offline'!$A$2:$A$2047,'City centre offline (analysis)'!$A38,'city centre offline'!$B$2:$B$2047,'City centre offline (analysis)'!AE$1)</f>
        <v>0.56794866734510996</v>
      </c>
      <c r="AF38" s="6">
        <f>SUMIFS('city centre offline'!$C$2:$C$2047,'city centre offline'!$A$2:$A$2047,'City centre offline (analysis)'!$A38,'city centre offline'!$B$2:$B$2047,'City centre offline (analysis)'!AF$1)</f>
        <v>0.78622034661936702</v>
      </c>
      <c r="AG38" s="6">
        <f>SUMIFS('city centre offline'!$C$2:$C$2047,'city centre offline'!$A$2:$A$2047,'City centre offline (analysis)'!$A38,'city centre offline'!$B$2:$B$2047,'City centre offline (analysis)'!AG$1)</f>
        <v>0.74169968749820803</v>
      </c>
      <c r="AH38" s="6">
        <f>SUMIFS('city centre offline'!$C$2:$C$2047,'city centre offline'!$A$2:$A$2047,'City centre offline (analysis)'!$A38,'city centre offline'!$B$2:$B$2047,'City centre offline (analysis)'!AH$1)</f>
        <v>0.82614370959289296</v>
      </c>
      <c r="AI38" s="6">
        <f>SUMIFS('city centre offline'!$C$2:$C$2047,'city centre offline'!$A$2:$A$2047,'City centre offline (analysis)'!$A38,'city centre offline'!$B$2:$B$2047,'City centre offline (analysis)'!AI$1)</f>
        <v>0.89724724676276402</v>
      </c>
      <c r="AJ38" s="6">
        <f>SUMIFS('city centre offline'!$C$2:$C$2047,'city centre offline'!$A$2:$A$2047,'City centre offline (analysis)'!$A38,'city centre offline'!$B$2:$B$2047,'City centre offline (analysis)'!AJ$1)</f>
        <v>0.79462787142888103</v>
      </c>
      <c r="AM38" t="s">
        <v>36</v>
      </c>
      <c r="AN38" s="6">
        <v>0.89293180113067305</v>
      </c>
      <c r="AQ38" t="s">
        <v>48</v>
      </c>
      <c r="AR38" s="6">
        <v>0.89385379929944098</v>
      </c>
      <c r="AS38" s="6">
        <f>VLOOKUP(AQ38,'Overall city offline (analysis)'!$AN$2:$AO$63,2,FALSE)</f>
        <v>1.03869550529945</v>
      </c>
      <c r="AT38" s="19">
        <f t="shared" si="0"/>
        <v>14.484170600000901</v>
      </c>
      <c r="AU38" s="19">
        <f>VLOOKUP(AQ38,'CC share tops bottoms'!$A$2:$F$63,6,FALSE)</f>
        <v>-1.3864231793494552</v>
      </c>
    </row>
    <row r="39" spans="1:47" x14ac:dyDescent="0.3">
      <c r="A39" t="s">
        <v>44</v>
      </c>
      <c r="B39" t="s">
        <v>167</v>
      </c>
      <c r="C39" t="s">
        <v>146</v>
      </c>
      <c r="D39" s="6">
        <f>SUMIFS('city centre offline'!$C$2:$C$2047,'city centre offline'!$A$2:$A$2047,'City centre offline (analysis)'!$A39,'city centre offline'!$B$2:$B$2047,'City centre offline (analysis)'!D$1)</f>
        <v>0.79989276100477102</v>
      </c>
      <c r="E39" s="6">
        <f>SUMIFS('city centre offline'!$C$2:$C$2047,'city centre offline'!$A$2:$A$2047,'City centre offline (analysis)'!$A39,'city centre offline'!$B$2:$B$2047,'City centre offline (analysis)'!E$1)</f>
        <v>0.87571060030871095</v>
      </c>
      <c r="F39" s="6">
        <f>SUMIFS('city centre offline'!$C$2:$C$2047,'city centre offline'!$A$2:$A$2047,'City centre offline (analysis)'!$A39,'city centre offline'!$B$2:$B$2047,'City centre offline (analysis)'!F$1)</f>
        <v>0.99709413969989702</v>
      </c>
      <c r="G39" s="6">
        <f>SUMIFS('city centre offline'!$C$2:$C$2047,'city centre offline'!$A$2:$A$2047,'City centre offline (analysis)'!$A39,'city centre offline'!$B$2:$B$2047,'City centre offline (analysis)'!G$1)</f>
        <v>0.88213353442130704</v>
      </c>
      <c r="H39" s="6">
        <f>SUMIFS('city centre offline'!$C$2:$C$2047,'city centre offline'!$A$2:$A$2047,'City centre offline (analysis)'!$A39,'city centre offline'!$B$2:$B$2047,'City centre offline (analysis)'!H$1)</f>
        <v>1.0329252824727799</v>
      </c>
      <c r="I39" s="6">
        <f>SUMIFS('city centre offline'!$C$2:$C$2047,'city centre offline'!$A$2:$A$2047,'City centre offline (analysis)'!$A39,'city centre offline'!$B$2:$B$2047,'City centre offline (analysis)'!I$1)</f>
        <v>0.93066134239131104</v>
      </c>
      <c r="J39" s="6">
        <f>SUMIFS('city centre offline'!$C$2:$C$2047,'city centre offline'!$A$2:$A$2047,'City centre offline (analysis)'!$A39,'city centre offline'!$B$2:$B$2047,'City centre offline (analysis)'!J$1)</f>
        <v>0.92339761456861402</v>
      </c>
      <c r="K39" s="6">
        <f>SUMIFS('city centre offline'!$C$2:$C$2047,'city centre offline'!$A$2:$A$2047,'City centre offline (analysis)'!$A39,'city centre offline'!$B$2:$B$2047,'City centre offline (analysis)'!K$1)</f>
        <v>0.942486912012934</v>
      </c>
      <c r="L39" s="6">
        <f>SUMIFS('city centre offline'!$C$2:$C$2047,'city centre offline'!$A$2:$A$2047,'City centre offline (analysis)'!$A39,'city centre offline'!$B$2:$B$2047,'City centre offline (analysis)'!L$1)</f>
        <v>0.93776702666479494</v>
      </c>
      <c r="M39" s="6">
        <f>SUMIFS('city centre offline'!$C$2:$C$2047,'city centre offline'!$A$2:$A$2047,'City centre offline (analysis)'!$A39,'city centre offline'!$B$2:$B$2047,'City centre offline (analysis)'!M$1)</f>
        <v>1.0643126295827301</v>
      </c>
      <c r="N39" s="6">
        <f>SUMIFS('city centre offline'!$C$2:$C$2047,'city centre offline'!$A$2:$A$2047,'City centre offline (analysis)'!$A39,'city centre offline'!$B$2:$B$2047,'City centre offline (analysis)'!N$1)</f>
        <v>1.2041085615623699</v>
      </c>
      <c r="O39" s="6">
        <f>SUMIFS('city centre offline'!$C$2:$C$2047,'city centre offline'!$A$2:$A$2047,'City centre offline (analysis)'!$A39,'city centre offline'!$B$2:$B$2047,'City centre offline (analysis)'!O$1)</f>
        <v>1.40950959530978</v>
      </c>
      <c r="P39" s="6">
        <f>SUMIFS('city centre offline'!$C$2:$C$2047,'city centre offline'!$A$2:$A$2047,'City centre offline (analysis)'!$A39,'city centre offline'!$B$2:$B$2047,'City centre offline (analysis)'!P$1)</f>
        <v>0.85168364449663603</v>
      </c>
      <c r="Q39" s="6">
        <f>SUMIFS('city centre offline'!$C$2:$C$2047,'city centre offline'!$A$2:$A$2047,'City centre offline (analysis)'!$A39,'city centre offline'!$B$2:$B$2047,'City centre offline (analysis)'!Q$1)</f>
        <v>0.941468148610624</v>
      </c>
      <c r="R39" s="6">
        <f>SUMIFS('city centre offline'!$C$2:$C$2047,'city centre offline'!$A$2:$A$2047,'City centre offline (analysis)'!$A39,'city centre offline'!$B$2:$B$2047,'City centre offline (analysis)'!R$1)</f>
        <v>0.56958142398456602</v>
      </c>
      <c r="S39" s="6">
        <f>SUMIFS('city centre offline'!$C$2:$C$2047,'city centre offline'!$A$2:$A$2047,'City centre offline (analysis)'!$A39,'city centre offline'!$B$2:$B$2047,'City centre offline (analysis)'!S$1)</f>
        <v>5.96002494686892E-2</v>
      </c>
      <c r="T39" s="6">
        <f>SUMIFS('city centre offline'!$C$2:$C$2047,'city centre offline'!$A$2:$A$2047,'City centre offline (analysis)'!$A39,'city centre offline'!$B$2:$B$2047,'City centre offline (analysis)'!T$1)</f>
        <v>7.7167412349782305E-2</v>
      </c>
      <c r="U39" s="6">
        <f>SUMIFS('city centre offline'!$C$2:$C$2047,'city centre offline'!$A$2:$A$2047,'City centre offline (analysis)'!$A39,'city centre offline'!$B$2:$B$2047,'City centre offline (analysis)'!U$1)</f>
        <v>0.23864149641916099</v>
      </c>
      <c r="V39" s="6">
        <f>SUMIFS('city centre offline'!$C$2:$C$2047,'city centre offline'!$A$2:$A$2047,'City centre offline (analysis)'!$A39,'city centre offline'!$B$2:$B$2047,'City centre offline (analysis)'!V$1)</f>
        <v>0.55819011698790799</v>
      </c>
      <c r="W39" s="6">
        <f>SUMIFS('city centre offline'!$C$2:$C$2047,'city centre offline'!$A$2:$A$2047,'City centre offline (analysis)'!$A39,'city centre offline'!$B$2:$B$2047,'City centre offline (analysis)'!W$1)</f>
        <v>0.74817781751960899</v>
      </c>
      <c r="X39" s="6">
        <f>SUMIFS('city centre offline'!$C$2:$C$2047,'city centre offline'!$A$2:$A$2047,'City centre offline (analysis)'!$A39,'city centre offline'!$B$2:$B$2047,'City centre offline (analysis)'!X$1)</f>
        <v>0.65452431422961899</v>
      </c>
      <c r="Y39" s="6">
        <f>SUMIFS('city centre offline'!$C$2:$C$2047,'city centre offline'!$A$2:$A$2047,'City centre offline (analysis)'!$A39,'city centre offline'!$B$2:$B$2047,'City centre offline (analysis)'!Y$1)</f>
        <v>0.66295650681112095</v>
      </c>
      <c r="Z39" s="6">
        <f>SUMIFS('city centre offline'!$C$2:$C$2047,'city centre offline'!$A$2:$A$2047,'City centre offline (analysis)'!$A39,'city centre offline'!$B$2:$B$2047,'City centre offline (analysis)'!Z$1)</f>
        <v>0.275018226639065</v>
      </c>
      <c r="AA39" s="6">
        <f>SUMIFS('city centre offline'!$C$2:$C$2047,'city centre offline'!$A$2:$A$2047,'City centre offline (analysis)'!$A39,'city centre offline'!$B$2:$B$2047,'City centre offline (analysis)'!AA$1)</f>
        <v>0.74690480520535296</v>
      </c>
      <c r="AB39" s="6">
        <f>SUMIFS('city centre offline'!$C$2:$C$2047,'city centre offline'!$A$2:$A$2047,'City centre offline (analysis)'!$A39,'city centre offline'!$B$2:$B$2047,'City centre offline (analysis)'!AB$1)</f>
        <v>0.102535903257599</v>
      </c>
      <c r="AC39" s="6">
        <f>SUMIFS('city centre offline'!$C$2:$C$2047,'city centre offline'!$A$2:$A$2047,'City centre offline (analysis)'!$A39,'city centre offline'!$B$2:$B$2047,'City centre offline (analysis)'!AC$1)</f>
        <v>0.114657595367198</v>
      </c>
      <c r="AD39" s="6">
        <f>SUMIFS('city centre offline'!$C$2:$C$2047,'city centre offline'!$A$2:$A$2047,'City centre offline (analysis)'!$A39,'city centre offline'!$B$2:$B$2047,'City centre offline (analysis)'!AD$1)</f>
        <v>0.156016408622726</v>
      </c>
      <c r="AE39" s="6">
        <f>SUMIFS('city centre offline'!$C$2:$C$2047,'city centre offline'!$A$2:$A$2047,'City centre offline (analysis)'!$A39,'city centre offline'!$B$2:$B$2047,'City centre offline (analysis)'!AE$1)</f>
        <v>0.50913179382014395</v>
      </c>
      <c r="AF39" s="6">
        <f>SUMIFS('city centre offline'!$C$2:$C$2047,'city centre offline'!$A$2:$A$2047,'City centre offline (analysis)'!$A39,'city centre offline'!$B$2:$B$2047,'City centre offline (analysis)'!AF$1)</f>
        <v>0.74317362268999398</v>
      </c>
      <c r="AG39" s="6">
        <f>SUMIFS('city centre offline'!$C$2:$C$2047,'city centre offline'!$A$2:$A$2047,'City centre offline (analysis)'!$A39,'city centre offline'!$B$2:$B$2047,'City centre offline (analysis)'!AG$1)</f>
        <v>0.77788727533084301</v>
      </c>
      <c r="AH39" s="6">
        <f>SUMIFS('city centre offline'!$C$2:$C$2047,'city centre offline'!$A$2:$A$2047,'City centre offline (analysis)'!$A39,'city centre offline'!$B$2:$B$2047,'City centre offline (analysis)'!AH$1)</f>
        <v>0.92867449296492999</v>
      </c>
      <c r="AI39" s="6">
        <f>SUMIFS('city centre offline'!$C$2:$C$2047,'city centre offline'!$A$2:$A$2047,'City centre offline (analysis)'!$A39,'city centre offline'!$B$2:$B$2047,'City centre offline (analysis)'!AI$1)</f>
        <v>1.0800563230721301</v>
      </c>
      <c r="AJ39" s="6">
        <f>SUMIFS('city centre offline'!$C$2:$C$2047,'city centre offline'!$A$2:$A$2047,'City centre offline (analysis)'!$A39,'city centre offline'!$B$2:$B$2047,'City centre offline (analysis)'!AJ$1)</f>
        <v>1.05950164804963</v>
      </c>
      <c r="AM39" t="s">
        <v>30</v>
      </c>
      <c r="AN39" s="6">
        <v>0.88895561709262005</v>
      </c>
      <c r="AQ39" t="s">
        <v>36</v>
      </c>
      <c r="AR39" s="6">
        <v>0.89293180113067305</v>
      </c>
      <c r="AS39" s="6">
        <f>VLOOKUP(AQ39,'Overall city offline (analysis)'!$AN$2:$AO$63,2,FALSE)</f>
        <v>1.00368520382329</v>
      </c>
      <c r="AT39" s="19">
        <f t="shared" si="0"/>
        <v>11.075340269261691</v>
      </c>
      <c r="AU39" s="19">
        <f>VLOOKUP(AQ39,'CC share tops bottoms'!$A$2:$F$63,6,FALSE)</f>
        <v>-0.99222636930466623</v>
      </c>
    </row>
    <row r="40" spans="1:47" x14ac:dyDescent="0.3">
      <c r="A40" t="s">
        <v>45</v>
      </c>
      <c r="B40" t="s">
        <v>165</v>
      </c>
      <c r="C40" t="s">
        <v>136</v>
      </c>
      <c r="D40" s="6">
        <f>SUMIFS('city centre offline'!$C$2:$C$2047,'city centre offline'!$A$2:$A$2047,'City centre offline (analysis)'!$A40,'city centre offline'!$B$2:$B$2047,'City centre offline (analysis)'!D$1)</f>
        <v>0.858363802729741</v>
      </c>
      <c r="E40" s="6">
        <f>SUMIFS('city centre offline'!$C$2:$C$2047,'city centre offline'!$A$2:$A$2047,'City centre offline (analysis)'!$A40,'city centre offline'!$B$2:$B$2047,'City centre offline (analysis)'!E$1)</f>
        <v>0.86569962163832703</v>
      </c>
      <c r="F40" s="6">
        <f>SUMIFS('city centre offline'!$C$2:$C$2047,'city centre offline'!$A$2:$A$2047,'City centre offline (analysis)'!$A40,'city centre offline'!$B$2:$B$2047,'City centre offline (analysis)'!F$1)</f>
        <v>0.99159172528517703</v>
      </c>
      <c r="G40" s="6">
        <f>SUMIFS('city centre offline'!$C$2:$C$2047,'city centre offline'!$A$2:$A$2047,'City centre offline (analysis)'!$A40,'city centre offline'!$B$2:$B$2047,'City centre offline (analysis)'!G$1)</f>
        <v>0.97909211720591305</v>
      </c>
      <c r="H40" s="6">
        <f>SUMIFS('city centre offline'!$C$2:$C$2047,'city centre offline'!$A$2:$A$2047,'City centre offline (analysis)'!$A40,'city centre offline'!$B$2:$B$2047,'City centre offline (analysis)'!H$1)</f>
        <v>0.99206930064626297</v>
      </c>
      <c r="I40" s="6">
        <f>SUMIFS('city centre offline'!$C$2:$C$2047,'city centre offline'!$A$2:$A$2047,'City centre offline (analysis)'!$A40,'city centre offline'!$B$2:$B$2047,'City centre offline (analysis)'!I$1)</f>
        <v>0.99308385595196302</v>
      </c>
      <c r="J40" s="6">
        <f>SUMIFS('city centre offline'!$C$2:$C$2047,'city centre offline'!$A$2:$A$2047,'City centre offline (analysis)'!$A40,'city centre offline'!$B$2:$B$2047,'City centre offline (analysis)'!J$1)</f>
        <v>1.01205651951134</v>
      </c>
      <c r="K40" s="6">
        <f>SUMIFS('city centre offline'!$C$2:$C$2047,'city centre offline'!$A$2:$A$2047,'City centre offline (analysis)'!$A40,'city centre offline'!$B$2:$B$2047,'City centre offline (analysis)'!K$1)</f>
        <v>1.03926748748091</v>
      </c>
      <c r="L40" s="6">
        <f>SUMIFS('city centre offline'!$C$2:$C$2047,'city centre offline'!$A$2:$A$2047,'City centre offline (analysis)'!$A40,'city centre offline'!$B$2:$B$2047,'City centre offline (analysis)'!L$1)</f>
        <v>0.91497820072710601</v>
      </c>
      <c r="M40" s="6">
        <f>SUMIFS('city centre offline'!$C$2:$C$2047,'city centre offline'!$A$2:$A$2047,'City centre offline (analysis)'!$A40,'city centre offline'!$B$2:$B$2047,'City centre offline (analysis)'!M$1)</f>
        <v>0.98902452786689798</v>
      </c>
      <c r="N40" s="6">
        <f>SUMIFS('city centre offline'!$C$2:$C$2047,'city centre offline'!$A$2:$A$2047,'City centre offline (analysis)'!$A40,'city centre offline'!$B$2:$B$2047,'City centre offline (analysis)'!N$1)</f>
        <v>1.0668010611684899</v>
      </c>
      <c r="O40" s="6">
        <f>SUMIFS('city centre offline'!$C$2:$C$2047,'city centre offline'!$A$2:$A$2047,'City centre offline (analysis)'!$A40,'city centre offline'!$B$2:$B$2047,'City centre offline (analysis)'!O$1)</f>
        <v>1.29797177978788</v>
      </c>
      <c r="P40" s="6">
        <f>SUMIFS('city centre offline'!$C$2:$C$2047,'city centre offline'!$A$2:$A$2047,'City centre offline (analysis)'!$A40,'city centre offline'!$B$2:$B$2047,'City centre offline (analysis)'!P$1)</f>
        <v>0.890681895663191</v>
      </c>
      <c r="Q40" s="6">
        <f>SUMIFS('city centre offline'!$C$2:$C$2047,'city centre offline'!$A$2:$A$2047,'City centre offline (analysis)'!$A40,'city centre offline'!$B$2:$B$2047,'City centre offline (analysis)'!Q$1)</f>
        <v>0.91993670265330296</v>
      </c>
      <c r="R40" s="6">
        <f>SUMIFS('city centre offline'!$C$2:$C$2047,'city centre offline'!$A$2:$A$2047,'City centre offline (analysis)'!$A40,'city centre offline'!$B$2:$B$2047,'City centre offline (analysis)'!R$1)</f>
        <v>0.76442921378167605</v>
      </c>
      <c r="S40" s="6">
        <f>SUMIFS('city centre offline'!$C$2:$C$2047,'city centre offline'!$A$2:$A$2047,'City centre offline (analysis)'!$A40,'city centre offline'!$B$2:$B$2047,'City centre offline (analysis)'!S$1)</f>
        <v>0.38547917216611</v>
      </c>
      <c r="T40" s="6">
        <f>SUMIFS('city centre offline'!$C$2:$C$2047,'city centre offline'!$A$2:$A$2047,'City centre offline (analysis)'!$A40,'city centre offline'!$B$2:$B$2047,'City centre offline (analysis)'!T$1)</f>
        <v>0.46071897354056901</v>
      </c>
      <c r="U40" s="6">
        <f>SUMIFS('city centre offline'!$C$2:$C$2047,'city centre offline'!$A$2:$A$2047,'City centre offline (analysis)'!$A40,'city centre offline'!$B$2:$B$2047,'City centre offline (analysis)'!U$1)</f>
        <v>0.51179824793076401</v>
      </c>
      <c r="V40" s="6">
        <f>SUMIFS('city centre offline'!$C$2:$C$2047,'city centre offline'!$A$2:$A$2047,'City centre offline (analysis)'!$A40,'city centre offline'!$B$2:$B$2047,'City centre offline (analysis)'!V$1)</f>
        <v>0.74564782316232903</v>
      </c>
      <c r="W40" s="6">
        <f>SUMIFS('city centre offline'!$C$2:$C$2047,'city centre offline'!$A$2:$A$2047,'City centre offline (analysis)'!$A40,'city centre offline'!$B$2:$B$2047,'City centre offline (analysis)'!W$1)</f>
        <v>0.94959833508277802</v>
      </c>
      <c r="X40" s="6">
        <f>SUMIFS('city centre offline'!$C$2:$C$2047,'city centre offline'!$A$2:$A$2047,'City centre offline (analysis)'!$A40,'city centre offline'!$B$2:$B$2047,'City centre offline (analysis)'!X$1)</f>
        <v>0.82614413127457798</v>
      </c>
      <c r="Y40" s="6">
        <f>SUMIFS('city centre offline'!$C$2:$C$2047,'city centre offline'!$A$2:$A$2047,'City centre offline (analysis)'!$A40,'city centre offline'!$B$2:$B$2047,'City centre offline (analysis)'!Y$1)</f>
        <v>0.73867363579281897</v>
      </c>
      <c r="Z40" s="6">
        <f>SUMIFS('city centre offline'!$C$2:$C$2047,'city centre offline'!$A$2:$A$2047,'City centre offline (analysis)'!$A40,'city centre offline'!$B$2:$B$2047,'City centre offline (analysis)'!Z$1)</f>
        <v>0.830764852758197</v>
      </c>
      <c r="AA40" s="6">
        <f>SUMIFS('city centre offline'!$C$2:$C$2047,'city centre offline'!$A$2:$A$2047,'City centre offline (analysis)'!$A40,'city centre offline'!$B$2:$B$2047,'City centre offline (analysis)'!AA$1)</f>
        <v>0.88810128200313099</v>
      </c>
      <c r="AB40" s="6">
        <f>SUMIFS('city centre offline'!$C$2:$C$2047,'city centre offline'!$A$2:$A$2047,'City centre offline (analysis)'!$A40,'city centre offline'!$B$2:$B$2047,'City centre offline (analysis)'!AB$1)</f>
        <v>0.39129102026524198</v>
      </c>
      <c r="AC40" s="6">
        <f>SUMIFS('city centre offline'!$C$2:$C$2047,'city centre offline'!$A$2:$A$2047,'City centre offline (analysis)'!$A40,'city centre offline'!$B$2:$B$2047,'City centre offline (analysis)'!AC$1)</f>
        <v>0.39445212962419302</v>
      </c>
      <c r="AD40" s="6">
        <f>SUMIFS('city centre offline'!$C$2:$C$2047,'city centre offline'!$A$2:$A$2047,'City centre offline (analysis)'!$A40,'city centre offline'!$B$2:$B$2047,'City centre offline (analysis)'!AD$1)</f>
        <v>0.49327488118692803</v>
      </c>
      <c r="AE40" s="6">
        <f>SUMIFS('city centre offline'!$C$2:$C$2047,'city centre offline'!$A$2:$A$2047,'City centre offline (analysis)'!$A40,'city centre offline'!$B$2:$B$2047,'City centre offline (analysis)'!AE$1)</f>
        <v>0.79874066746070604</v>
      </c>
      <c r="AF40" s="6">
        <f>SUMIFS('city centre offline'!$C$2:$C$2047,'city centre offline'!$A$2:$A$2047,'City centre offline (analysis)'!$A40,'city centre offline'!$B$2:$B$2047,'City centre offline (analysis)'!AF$1)</f>
        <v>0.84918414767042205</v>
      </c>
      <c r="AG40" s="6">
        <f>SUMIFS('city centre offline'!$C$2:$C$2047,'city centre offline'!$A$2:$A$2047,'City centre offline (analysis)'!$A40,'city centre offline'!$B$2:$B$2047,'City centre offline (analysis)'!AG$1)</f>
        <v>0.88894802270772599</v>
      </c>
      <c r="AH40" s="6">
        <f>SUMIFS('city centre offline'!$C$2:$C$2047,'city centre offline'!$A$2:$A$2047,'City centre offline (analysis)'!$A40,'city centre offline'!$B$2:$B$2047,'City centre offline (analysis)'!AH$1)</f>
        <v>0.93289563179262802</v>
      </c>
      <c r="AI40" s="6">
        <f>SUMIFS('city centre offline'!$C$2:$C$2047,'city centre offline'!$A$2:$A$2047,'City centre offline (analysis)'!$A40,'city centre offline'!$B$2:$B$2047,'City centre offline (analysis)'!AI$1)</f>
        <v>0.93598397388412002</v>
      </c>
      <c r="AJ40" s="6">
        <f>SUMIFS('city centre offline'!$C$2:$C$2047,'city centre offline'!$A$2:$A$2047,'City centre offline (analysis)'!$A40,'city centre offline'!$B$2:$B$2047,'City centre offline (analysis)'!AJ$1)</f>
        <v>0.89973086956505199</v>
      </c>
      <c r="AM40" t="s">
        <v>22</v>
      </c>
      <c r="AN40" s="6">
        <v>0.87751285837066395</v>
      </c>
      <c r="AQ40" t="s">
        <v>30</v>
      </c>
      <c r="AR40" s="6">
        <v>0.88895561709262005</v>
      </c>
      <c r="AS40" s="6">
        <f>VLOOKUP(AQ40,'Overall city offline (analysis)'!$AN$2:$AO$63,2,FALSE)</f>
        <v>1.0746544026761899</v>
      </c>
      <c r="AT40" s="19">
        <f t="shared" si="0"/>
        <v>18.56987855835699</v>
      </c>
      <c r="AU40" s="19">
        <f>VLOOKUP(AQ40,'CC share tops bottoms'!$A$2:$F$63,6,FALSE)</f>
        <v>-1.3104150893925222</v>
      </c>
    </row>
    <row r="41" spans="1:47" x14ac:dyDescent="0.3">
      <c r="A41" t="s">
        <v>46</v>
      </c>
      <c r="B41" t="s">
        <v>165</v>
      </c>
      <c r="C41" t="s">
        <v>136</v>
      </c>
      <c r="D41" s="6">
        <f>SUMIFS('city centre offline'!$C$2:$C$2047,'city centre offline'!$A$2:$A$2047,'City centre offline (analysis)'!$A41,'city centre offline'!$B$2:$B$2047,'City centre offline (analysis)'!D$1)</f>
        <v>0.86768415994286996</v>
      </c>
      <c r="E41" s="6">
        <f>SUMIFS('city centre offline'!$C$2:$C$2047,'city centre offline'!$A$2:$A$2047,'City centre offline (analysis)'!$A41,'city centre offline'!$B$2:$B$2047,'City centre offline (analysis)'!E$1)</f>
        <v>0.88236018825083296</v>
      </c>
      <c r="F41" s="6">
        <f>SUMIFS('city centre offline'!$C$2:$C$2047,'city centre offline'!$A$2:$A$2047,'City centre offline (analysis)'!$A41,'city centre offline'!$B$2:$B$2047,'City centre offline (analysis)'!F$1)</f>
        <v>1.0357332685810801</v>
      </c>
      <c r="G41" s="6">
        <f>SUMIFS('city centre offline'!$C$2:$C$2047,'city centre offline'!$A$2:$A$2047,'City centre offline (analysis)'!$A41,'city centre offline'!$B$2:$B$2047,'City centre offline (analysis)'!G$1)</f>
        <v>0.98100862730850402</v>
      </c>
      <c r="H41" s="6">
        <f>SUMIFS('city centre offline'!$C$2:$C$2047,'city centre offline'!$A$2:$A$2047,'City centre offline (analysis)'!$A41,'city centre offline'!$B$2:$B$2047,'City centre offline (analysis)'!H$1)</f>
        <v>1.00564262459843</v>
      </c>
      <c r="I41" s="6">
        <f>SUMIFS('city centre offline'!$C$2:$C$2047,'city centre offline'!$A$2:$A$2047,'City centre offline (analysis)'!$A41,'city centre offline'!$B$2:$B$2047,'City centre offline (analysis)'!I$1)</f>
        <v>0.94094765881039799</v>
      </c>
      <c r="J41" s="6">
        <f>SUMIFS('city centre offline'!$C$2:$C$2047,'city centre offline'!$A$2:$A$2047,'City centre offline (analysis)'!$A41,'city centre offline'!$B$2:$B$2047,'City centre offline (analysis)'!J$1)</f>
        <v>0.98125703448933199</v>
      </c>
      <c r="K41" s="6">
        <f>SUMIFS('city centre offline'!$C$2:$C$2047,'city centre offline'!$A$2:$A$2047,'City centre offline (analysis)'!$A41,'city centre offline'!$B$2:$B$2047,'City centre offline (analysis)'!K$1)</f>
        <v>1.0059465558696501</v>
      </c>
      <c r="L41" s="6">
        <f>SUMIFS('city centre offline'!$C$2:$C$2047,'city centre offline'!$A$2:$A$2047,'City centre offline (analysis)'!$A41,'city centre offline'!$B$2:$B$2047,'City centre offline (analysis)'!L$1)</f>
        <v>0.92608999518666701</v>
      </c>
      <c r="M41" s="6">
        <f>SUMIFS('city centre offline'!$C$2:$C$2047,'city centre offline'!$A$2:$A$2047,'City centre offline (analysis)'!$A41,'city centre offline'!$B$2:$B$2047,'City centre offline (analysis)'!M$1)</f>
        <v>1.0156859931217901</v>
      </c>
      <c r="N41" s="6">
        <f>SUMIFS('city centre offline'!$C$2:$C$2047,'city centre offline'!$A$2:$A$2047,'City centre offline (analysis)'!$A41,'city centre offline'!$B$2:$B$2047,'City centre offline (analysis)'!N$1)</f>
        <v>1.09126633553515</v>
      </c>
      <c r="O41" s="6">
        <f>SUMIFS('city centre offline'!$C$2:$C$2047,'city centre offline'!$A$2:$A$2047,'City centre offline (analysis)'!$A41,'city centre offline'!$B$2:$B$2047,'City centre offline (analysis)'!O$1)</f>
        <v>1.2663775583052801</v>
      </c>
      <c r="P41" s="6">
        <f>SUMIFS('city centre offline'!$C$2:$C$2047,'city centre offline'!$A$2:$A$2047,'City centre offline (analysis)'!$A41,'city centre offline'!$B$2:$B$2047,'City centre offline (analysis)'!P$1)</f>
        <v>0.89373056520654803</v>
      </c>
      <c r="Q41" s="6">
        <f>SUMIFS('city centre offline'!$C$2:$C$2047,'city centre offline'!$A$2:$A$2047,'City centre offline (analysis)'!$A41,'city centre offline'!$B$2:$B$2047,'City centre offline (analysis)'!Q$1)</f>
        <v>0.90192700271548498</v>
      </c>
      <c r="R41" s="6">
        <f>SUMIFS('city centre offline'!$C$2:$C$2047,'city centre offline'!$A$2:$A$2047,'City centre offline (analysis)'!$A41,'city centre offline'!$B$2:$B$2047,'City centre offline (analysis)'!R$1)</f>
        <v>0.85307765433123905</v>
      </c>
      <c r="S41" s="6">
        <f>SUMIFS('city centre offline'!$C$2:$C$2047,'city centre offline'!$A$2:$A$2047,'City centre offline (analysis)'!$A41,'city centre offline'!$B$2:$B$2047,'City centre offline (analysis)'!S$1)</f>
        <v>0.51639904259921898</v>
      </c>
      <c r="T41" s="6">
        <f>SUMIFS('city centre offline'!$C$2:$C$2047,'city centre offline'!$A$2:$A$2047,'City centre offline (analysis)'!$A41,'city centre offline'!$B$2:$B$2047,'City centre offline (analysis)'!T$1)</f>
        <v>0.65259270201405095</v>
      </c>
      <c r="U41" s="6">
        <f>SUMIFS('city centre offline'!$C$2:$C$2047,'city centre offline'!$A$2:$A$2047,'City centre offline (analysis)'!$A41,'city centre offline'!$B$2:$B$2047,'City centre offline (analysis)'!U$1)</f>
        <v>0.79407779734171702</v>
      </c>
      <c r="V41" s="6">
        <f>SUMIFS('city centre offline'!$C$2:$C$2047,'city centre offline'!$A$2:$A$2047,'City centre offline (analysis)'!$A41,'city centre offline'!$B$2:$B$2047,'City centre offline (analysis)'!V$1)</f>
        <v>0.92225669169496205</v>
      </c>
      <c r="W41" s="6">
        <f>SUMIFS('city centre offline'!$C$2:$C$2047,'city centre offline'!$A$2:$A$2047,'City centre offline (analysis)'!$A41,'city centre offline'!$B$2:$B$2047,'City centre offline (analysis)'!W$1)</f>
        <v>0.94154902332621404</v>
      </c>
      <c r="X41" s="6">
        <f>SUMIFS('city centre offline'!$C$2:$C$2047,'city centre offline'!$A$2:$A$2047,'City centre offline (analysis)'!$A41,'city centre offline'!$B$2:$B$2047,'City centre offline (analysis)'!X$1)</f>
        <v>0.93718676499542797</v>
      </c>
      <c r="Y41" s="6">
        <f>SUMIFS('city centre offline'!$C$2:$C$2047,'city centre offline'!$A$2:$A$2047,'City centre offline (analysis)'!$A41,'city centre offline'!$B$2:$B$2047,'City centre offline (analysis)'!Y$1)</f>
        <v>0.99079627063533204</v>
      </c>
      <c r="Z41" s="6">
        <f>SUMIFS('city centre offline'!$C$2:$C$2047,'city centre offline'!$A$2:$A$2047,'City centre offline (analysis)'!$A41,'city centre offline'!$B$2:$B$2047,'City centre offline (analysis)'!Z$1)</f>
        <v>0.75038769025428698</v>
      </c>
      <c r="AA41" s="6">
        <f>SUMIFS('city centre offline'!$C$2:$C$2047,'city centre offline'!$A$2:$A$2047,'City centre offline (analysis)'!$A41,'city centre offline'!$B$2:$B$2047,'City centre offline (analysis)'!AA$1)</f>
        <v>1.2055440603129399</v>
      </c>
      <c r="AB41" s="6">
        <f>SUMIFS('city centre offline'!$C$2:$C$2047,'city centre offline'!$A$2:$A$2047,'City centre offline (analysis)'!$A41,'city centre offline'!$B$2:$B$2047,'City centre offline (analysis)'!AB$1)</f>
        <v>0.549820556466035</v>
      </c>
      <c r="AC41" s="6">
        <f>SUMIFS('city centre offline'!$C$2:$C$2047,'city centre offline'!$A$2:$A$2047,'City centre offline (analysis)'!$A41,'city centre offline'!$B$2:$B$2047,'City centre offline (analysis)'!AC$1)</f>
        <v>0.57393113771100701</v>
      </c>
      <c r="AD41" s="6">
        <f>SUMIFS('city centre offline'!$C$2:$C$2047,'city centre offline'!$A$2:$A$2047,'City centre offline (analysis)'!$A41,'city centre offline'!$B$2:$B$2047,'City centre offline (analysis)'!AD$1)</f>
        <v>0.68546351121836901</v>
      </c>
      <c r="AE41" s="6">
        <f>SUMIFS('city centre offline'!$C$2:$C$2047,'city centre offline'!$A$2:$A$2047,'City centre offline (analysis)'!$A41,'city centre offline'!$B$2:$B$2047,'City centre offline (analysis)'!AE$1)</f>
        <v>0.90225830924460504</v>
      </c>
      <c r="AF41" s="6">
        <f>SUMIFS('city centre offline'!$C$2:$C$2047,'city centre offline'!$A$2:$A$2047,'City centre offline (analysis)'!$A41,'city centre offline'!$B$2:$B$2047,'City centre offline (analysis)'!AF$1)</f>
        <v>1.00070014509276</v>
      </c>
      <c r="AG41" s="6">
        <f>SUMIFS('city centre offline'!$C$2:$C$2047,'city centre offline'!$A$2:$A$2047,'City centre offline (analysis)'!$A41,'city centre offline'!$B$2:$B$2047,'City centre offline (analysis)'!AG$1)</f>
        <v>0.92921463936572002</v>
      </c>
      <c r="AH41" s="6">
        <f>SUMIFS('city centre offline'!$C$2:$C$2047,'city centre offline'!$A$2:$A$2047,'City centre offline (analysis)'!$A41,'city centre offline'!$B$2:$B$2047,'City centre offline (analysis)'!AH$1)</f>
        <v>0.96867887860700497</v>
      </c>
      <c r="AI41" s="6">
        <f>SUMIFS('city centre offline'!$C$2:$C$2047,'city centre offline'!$A$2:$A$2047,'City centre offline (analysis)'!$A41,'city centre offline'!$B$2:$B$2047,'City centre offline (analysis)'!AI$1)</f>
        <v>0.97501749317116904</v>
      </c>
      <c r="AJ41" s="6">
        <f>SUMIFS('city centre offline'!$C$2:$C$2047,'city centre offline'!$A$2:$A$2047,'City centre offline (analysis)'!$A41,'city centre offline'!$B$2:$B$2047,'City centre offline (analysis)'!AJ$1)</f>
        <v>0.90994470426624896</v>
      </c>
      <c r="AM41" t="s">
        <v>25</v>
      </c>
      <c r="AN41" s="6">
        <v>0.87727228550832503</v>
      </c>
      <c r="AQ41" t="s">
        <v>22</v>
      </c>
      <c r="AR41" s="6">
        <v>0.87751285837066395</v>
      </c>
      <c r="AS41" s="6">
        <f>VLOOKUP(AQ41,'Overall city offline (analysis)'!$AN$2:$AO$63,2,FALSE)</f>
        <v>0.98164893808623199</v>
      </c>
      <c r="AT41" s="19">
        <f t="shared" si="0"/>
        <v>10.413607971556804</v>
      </c>
      <c r="AU41" s="19">
        <f>VLOOKUP(AQ41,'CC share tops bottoms'!$A$2:$F$63,6,FALSE)</f>
        <v>-0.68028049244601707</v>
      </c>
    </row>
    <row r="42" spans="1:47" x14ac:dyDescent="0.3">
      <c r="A42" t="s">
        <v>47</v>
      </c>
      <c r="B42" t="s">
        <v>166</v>
      </c>
      <c r="C42" t="s">
        <v>135</v>
      </c>
      <c r="D42" s="6">
        <f>SUMIFS('city centre offline'!$C$2:$C$2047,'city centre offline'!$A$2:$A$2047,'City centre offline (analysis)'!$A42,'city centre offline'!$B$2:$B$2047,'City centre offline (analysis)'!D$1)</f>
        <v>0.79299322708622499</v>
      </c>
      <c r="E42" s="6">
        <f>SUMIFS('city centre offline'!$C$2:$C$2047,'city centre offline'!$A$2:$A$2047,'City centre offline (analysis)'!$A42,'city centre offline'!$B$2:$B$2047,'City centre offline (analysis)'!E$1)</f>
        <v>0.78755448692153596</v>
      </c>
      <c r="F42" s="6">
        <f>SUMIFS('city centre offline'!$C$2:$C$2047,'city centre offline'!$A$2:$A$2047,'City centre offline (analysis)'!$A42,'city centre offline'!$B$2:$B$2047,'City centre offline (analysis)'!F$1)</f>
        <v>0.96785226617873199</v>
      </c>
      <c r="G42" s="6">
        <f>SUMIFS('city centre offline'!$C$2:$C$2047,'city centre offline'!$A$2:$A$2047,'City centre offline (analysis)'!$A42,'city centre offline'!$B$2:$B$2047,'City centre offline (analysis)'!G$1)</f>
        <v>0.91822230778721303</v>
      </c>
      <c r="H42" s="6">
        <f>SUMIFS('city centre offline'!$C$2:$C$2047,'city centre offline'!$A$2:$A$2047,'City centre offline (analysis)'!$A42,'city centre offline'!$B$2:$B$2047,'City centre offline (analysis)'!H$1)</f>
        <v>0.97558950328742799</v>
      </c>
      <c r="I42" s="6">
        <f>SUMIFS('city centre offline'!$C$2:$C$2047,'city centre offline'!$A$2:$A$2047,'City centre offline (analysis)'!$A42,'city centre offline'!$B$2:$B$2047,'City centre offline (analysis)'!I$1)</f>
        <v>0.937421244120625</v>
      </c>
      <c r="J42" s="6">
        <f>SUMIFS('city centre offline'!$C$2:$C$2047,'city centre offline'!$A$2:$A$2047,'City centre offline (analysis)'!$A42,'city centre offline'!$B$2:$B$2047,'City centre offline (analysis)'!J$1)</f>
        <v>0.977044604605388</v>
      </c>
      <c r="K42" s="6">
        <f>SUMIFS('city centre offline'!$C$2:$C$2047,'city centre offline'!$A$2:$A$2047,'City centre offline (analysis)'!$A42,'city centre offline'!$B$2:$B$2047,'City centre offline (analysis)'!K$1)</f>
        <v>1.01176854329268</v>
      </c>
      <c r="L42" s="6">
        <f>SUMIFS('city centre offline'!$C$2:$C$2047,'city centre offline'!$A$2:$A$2047,'City centre offline (analysis)'!$A42,'city centre offline'!$B$2:$B$2047,'City centre offline (analysis)'!L$1)</f>
        <v>0.91829940012284506</v>
      </c>
      <c r="M42" s="6">
        <f>SUMIFS('city centre offline'!$C$2:$C$2047,'city centre offline'!$A$2:$A$2047,'City centre offline (analysis)'!$A42,'city centre offline'!$B$2:$B$2047,'City centre offline (analysis)'!M$1)</f>
        <v>1.01560961370126</v>
      </c>
      <c r="N42" s="6">
        <f>SUMIFS('city centre offline'!$C$2:$C$2047,'city centre offline'!$A$2:$A$2047,'City centre offline (analysis)'!$A42,'city centre offline'!$B$2:$B$2047,'City centre offline (analysis)'!N$1)</f>
        <v>1.15860974486209</v>
      </c>
      <c r="O42" s="6">
        <f>SUMIFS('city centre offline'!$C$2:$C$2047,'city centre offline'!$A$2:$A$2047,'City centre offline (analysis)'!$A42,'city centre offline'!$B$2:$B$2047,'City centre offline (analysis)'!O$1)</f>
        <v>1.53903505803399</v>
      </c>
      <c r="P42" s="6">
        <f>SUMIFS('city centre offline'!$C$2:$C$2047,'city centre offline'!$A$2:$A$2047,'City centre offline (analysis)'!$A42,'city centre offline'!$B$2:$B$2047,'City centre offline (analysis)'!P$1)</f>
        <v>0.87753066442357597</v>
      </c>
      <c r="Q42" s="6">
        <f>SUMIFS('city centre offline'!$C$2:$C$2047,'city centre offline'!$A$2:$A$2047,'City centre offline (analysis)'!$A42,'city centre offline'!$B$2:$B$2047,'City centre offline (analysis)'!Q$1)</f>
        <v>0.86889992119875503</v>
      </c>
      <c r="R42" s="6">
        <f>SUMIFS('city centre offline'!$C$2:$C$2047,'city centre offline'!$A$2:$A$2047,'City centre offline (analysis)'!$A42,'city centre offline'!$B$2:$B$2047,'City centre offline (analysis)'!R$1)</f>
        <v>0.55129122552952603</v>
      </c>
      <c r="S42" s="6">
        <f>SUMIFS('city centre offline'!$C$2:$C$2047,'city centre offline'!$A$2:$A$2047,'City centre offline (analysis)'!$A42,'city centre offline'!$B$2:$B$2047,'City centre offline (analysis)'!S$1)</f>
        <v>8.0285034769223607E-2</v>
      </c>
      <c r="T42" s="6">
        <f>SUMIFS('city centre offline'!$C$2:$C$2047,'city centre offline'!$A$2:$A$2047,'City centre offline (analysis)'!$A42,'city centre offline'!$B$2:$B$2047,'City centre offline (analysis)'!T$1)</f>
        <v>0.102651661006964</v>
      </c>
      <c r="U42" s="6">
        <f>SUMIFS('city centre offline'!$C$2:$C$2047,'city centre offline'!$A$2:$A$2047,'City centre offline (analysis)'!$A42,'city centre offline'!$B$2:$B$2047,'City centre offline (analysis)'!U$1)</f>
        <v>0.30626358114123398</v>
      </c>
      <c r="V42" s="6">
        <f>SUMIFS('city centre offline'!$C$2:$C$2047,'city centre offline'!$A$2:$A$2047,'City centre offline (analysis)'!$A42,'city centre offline'!$B$2:$B$2047,'City centre offline (analysis)'!V$1)</f>
        <v>0.67716317259163405</v>
      </c>
      <c r="W42" s="6">
        <f>SUMIFS('city centre offline'!$C$2:$C$2047,'city centre offline'!$A$2:$A$2047,'City centre offline (analysis)'!$A42,'city centre offline'!$B$2:$B$2047,'City centre offline (analysis)'!W$1)</f>
        <v>0.83137044395278803</v>
      </c>
      <c r="X42" s="6">
        <f>SUMIFS('city centre offline'!$C$2:$C$2047,'city centre offline'!$A$2:$A$2047,'City centre offline (analysis)'!$A42,'city centre offline'!$B$2:$B$2047,'City centre offline (analysis)'!X$1)</f>
        <v>0.77951998467365102</v>
      </c>
      <c r="Y42" s="6">
        <f>SUMIFS('city centre offline'!$C$2:$C$2047,'city centre offline'!$A$2:$A$2047,'City centre offline (analysis)'!$A42,'city centre offline'!$B$2:$B$2047,'City centre offline (analysis)'!Y$1)</f>
        <v>0.86816492487176899</v>
      </c>
      <c r="Z42" s="6">
        <f>SUMIFS('city centre offline'!$C$2:$C$2047,'city centre offline'!$A$2:$A$2047,'City centre offline (analysis)'!$A42,'city centre offline'!$B$2:$B$2047,'City centre offline (analysis)'!Z$1)</f>
        <v>0.30187360301516802</v>
      </c>
      <c r="AA42" s="6">
        <f>SUMIFS('city centre offline'!$C$2:$C$2047,'city centre offline'!$A$2:$A$2047,'City centre offline (analysis)'!$A42,'city centre offline'!$B$2:$B$2047,'City centre offline (analysis)'!AA$1)</f>
        <v>1.01078984202871</v>
      </c>
      <c r="AB42" s="6">
        <f>SUMIFS('city centre offline'!$C$2:$C$2047,'city centre offline'!$A$2:$A$2047,'City centre offline (analysis)'!$A42,'city centre offline'!$B$2:$B$2047,'City centre offline (analysis)'!AB$1)</f>
        <v>0.123824800107956</v>
      </c>
      <c r="AC42" s="6">
        <f>SUMIFS('city centre offline'!$C$2:$C$2047,'city centre offline'!$A$2:$A$2047,'City centre offline (analysis)'!$A42,'city centre offline'!$B$2:$B$2047,'City centre offline (analysis)'!AC$1)</f>
        <v>0.134212367044515</v>
      </c>
      <c r="AD42" s="6">
        <f>SUMIFS('city centre offline'!$C$2:$C$2047,'city centre offline'!$A$2:$A$2047,'City centre offline (analysis)'!$A42,'city centre offline'!$B$2:$B$2047,'City centre offline (analysis)'!AD$1)</f>
        <v>0.18865805985998199</v>
      </c>
      <c r="AE42" s="6">
        <f>SUMIFS('city centre offline'!$C$2:$C$2047,'city centre offline'!$A$2:$A$2047,'City centre offline (analysis)'!$A42,'city centre offline'!$B$2:$B$2047,'City centre offline (analysis)'!AE$1)</f>
        <v>0.61579629779116196</v>
      </c>
      <c r="AF42" s="6">
        <f>SUMIFS('city centre offline'!$C$2:$C$2047,'city centre offline'!$A$2:$A$2047,'City centre offline (analysis)'!$A42,'city centre offline'!$B$2:$B$2047,'City centre offline (analysis)'!AF$1)</f>
        <v>0.84535850281003899</v>
      </c>
      <c r="AG42" s="6">
        <f>SUMIFS('city centre offline'!$C$2:$C$2047,'city centre offline'!$A$2:$A$2047,'City centre offline (analysis)'!$A42,'city centre offline'!$B$2:$B$2047,'City centre offline (analysis)'!AG$1)</f>
        <v>0.88148418317773902</v>
      </c>
      <c r="AH42" s="6">
        <f>SUMIFS('city centre offline'!$C$2:$C$2047,'city centre offline'!$A$2:$A$2047,'City centre offline (analysis)'!$A42,'city centre offline'!$B$2:$B$2047,'City centre offline (analysis)'!AH$1)</f>
        <v>0.93566965160710103</v>
      </c>
      <c r="AI42" s="6">
        <f>SUMIFS('city centre offline'!$C$2:$C$2047,'city centre offline'!$A$2:$A$2047,'City centre offline (analysis)'!$A42,'city centre offline'!$B$2:$B$2047,'City centre offline (analysis)'!AI$1)</f>
        <v>1.03523243754185</v>
      </c>
      <c r="AJ42" s="6">
        <f>SUMIFS('city centre offline'!$C$2:$C$2047,'city centre offline'!$A$2:$A$2047,'City centre offline (analysis)'!$A42,'city centre offline'!$B$2:$B$2047,'City centre offline (analysis)'!AJ$1)</f>
        <v>0.90643087082527596</v>
      </c>
      <c r="AM42" t="s">
        <v>58</v>
      </c>
      <c r="AN42" s="6">
        <v>0.876502596310199</v>
      </c>
      <c r="AQ42" t="s">
        <v>25</v>
      </c>
      <c r="AR42" s="6">
        <v>0.87727228550832503</v>
      </c>
      <c r="AS42" s="6">
        <f>VLOOKUP(AQ42,'Overall city offline (analysis)'!$AN$2:$AO$63,2,FALSE)</f>
        <v>0.99109502737542399</v>
      </c>
      <c r="AT42" s="19">
        <f t="shared" si="0"/>
        <v>11.382274186709896</v>
      </c>
      <c r="AU42" s="19">
        <f>VLOOKUP(AQ42,'CC share tops bottoms'!$A$2:$F$63,6,FALSE)</f>
        <v>-1.5337895345149648</v>
      </c>
    </row>
    <row r="43" spans="1:47" x14ac:dyDescent="0.3">
      <c r="A43" t="s">
        <v>48</v>
      </c>
      <c r="B43" t="s">
        <v>167</v>
      </c>
      <c r="C43" t="s">
        <v>146</v>
      </c>
      <c r="D43" s="6">
        <f>SUMIFS('city centre offline'!$C$2:$C$2047,'city centre offline'!$A$2:$A$2047,'City centre offline (analysis)'!$A43,'city centre offline'!$B$2:$B$2047,'City centre offline (analysis)'!D$1)</f>
        <v>0.80678078490501604</v>
      </c>
      <c r="E43" s="6">
        <f>SUMIFS('city centre offline'!$C$2:$C$2047,'city centre offline'!$A$2:$A$2047,'City centre offline (analysis)'!$A43,'city centre offline'!$B$2:$B$2047,'City centre offline (analysis)'!E$1)</f>
        <v>0.87869989816364902</v>
      </c>
      <c r="F43" s="6">
        <f>SUMIFS('city centre offline'!$C$2:$C$2047,'city centre offline'!$A$2:$A$2047,'City centre offline (analysis)'!$A43,'city centre offline'!$B$2:$B$2047,'City centre offline (analysis)'!F$1)</f>
        <v>1.0284824669255499</v>
      </c>
      <c r="G43" s="6">
        <f>SUMIFS('city centre offline'!$C$2:$C$2047,'city centre offline'!$A$2:$A$2047,'City centre offline (analysis)'!$A43,'city centre offline'!$B$2:$B$2047,'City centre offline (analysis)'!G$1)</f>
        <v>0.92492321325458704</v>
      </c>
      <c r="H43" s="6">
        <f>SUMIFS('city centre offline'!$C$2:$C$2047,'city centre offline'!$A$2:$A$2047,'City centre offline (analysis)'!$A43,'city centre offline'!$B$2:$B$2047,'City centre offline (analysis)'!H$1)</f>
        <v>1.0022917966762399</v>
      </c>
      <c r="I43" s="6">
        <f>SUMIFS('city centre offline'!$C$2:$C$2047,'city centre offline'!$A$2:$A$2047,'City centre offline (analysis)'!$A43,'city centre offline'!$B$2:$B$2047,'City centre offline (analysis)'!I$1)</f>
        <v>0.95932925001990799</v>
      </c>
      <c r="J43" s="6">
        <f>SUMIFS('city centre offline'!$C$2:$C$2047,'city centre offline'!$A$2:$A$2047,'City centre offline (analysis)'!$A43,'city centre offline'!$B$2:$B$2047,'City centre offline (analysis)'!J$1)</f>
        <v>0.93014239374795604</v>
      </c>
      <c r="K43" s="6">
        <f>SUMIFS('city centre offline'!$C$2:$C$2047,'city centre offline'!$A$2:$A$2047,'City centre offline (analysis)'!$A43,'city centre offline'!$B$2:$B$2047,'City centre offline (analysis)'!K$1)</f>
        <v>0.92669402804371104</v>
      </c>
      <c r="L43" s="6">
        <f>SUMIFS('city centre offline'!$C$2:$C$2047,'city centre offline'!$A$2:$A$2047,'City centre offline (analysis)'!$A43,'city centre offline'!$B$2:$B$2047,'City centre offline (analysis)'!L$1)</f>
        <v>0.92534966770860405</v>
      </c>
      <c r="M43" s="6">
        <f>SUMIFS('city centre offline'!$C$2:$C$2047,'city centre offline'!$A$2:$A$2047,'City centre offline (analysis)'!$A43,'city centre offline'!$B$2:$B$2047,'City centre offline (analysis)'!M$1)</f>
        <v>1.0598978773660399</v>
      </c>
      <c r="N43" s="6">
        <f>SUMIFS('city centre offline'!$C$2:$C$2047,'city centre offline'!$A$2:$A$2047,'City centre offline (analysis)'!$A43,'city centre offline'!$B$2:$B$2047,'City centre offline (analysis)'!N$1)</f>
        <v>1.1421307540427299</v>
      </c>
      <c r="O43" s="6">
        <f>SUMIFS('city centre offline'!$C$2:$C$2047,'city centre offline'!$A$2:$A$2047,'City centre offline (analysis)'!$A43,'city centre offline'!$B$2:$B$2047,'City centre offline (analysis)'!O$1)</f>
        <v>1.4152778691460099</v>
      </c>
      <c r="P43" s="6">
        <f>SUMIFS('city centre offline'!$C$2:$C$2047,'city centre offline'!$A$2:$A$2047,'City centre offline (analysis)'!$A43,'city centre offline'!$B$2:$B$2047,'City centre offline (analysis)'!P$1)</f>
        <v>0.83240754392034499</v>
      </c>
      <c r="Q43" s="6">
        <f>SUMIFS('city centre offline'!$C$2:$C$2047,'city centre offline'!$A$2:$A$2047,'City centre offline (analysis)'!$A43,'city centre offline'!$B$2:$B$2047,'City centre offline (analysis)'!Q$1)</f>
        <v>0.90460895644926298</v>
      </c>
      <c r="R43" s="6">
        <f>SUMIFS('city centre offline'!$C$2:$C$2047,'city centre offline'!$A$2:$A$2047,'City centre offline (analysis)'!$A43,'city centre offline'!$B$2:$B$2047,'City centre offline (analysis)'!R$1)</f>
        <v>0.57211089679433602</v>
      </c>
      <c r="S43" s="6">
        <f>SUMIFS('city centre offline'!$C$2:$C$2047,'city centre offline'!$A$2:$A$2047,'City centre offline (analysis)'!$A43,'city centre offline'!$B$2:$B$2047,'City centre offline (analysis)'!S$1)</f>
        <v>0.10259640292967601</v>
      </c>
      <c r="T43" s="6">
        <f>SUMIFS('city centre offline'!$C$2:$C$2047,'city centre offline'!$A$2:$A$2047,'City centre offline (analysis)'!$A43,'city centre offline'!$B$2:$B$2047,'City centre offline (analysis)'!T$1)</f>
        <v>0.132246441459414</v>
      </c>
      <c r="U43" s="6">
        <f>SUMIFS('city centre offline'!$C$2:$C$2047,'city centre offline'!$A$2:$A$2047,'City centre offline (analysis)'!$A43,'city centre offline'!$B$2:$B$2047,'City centre offline (analysis)'!U$1)</f>
        <v>0.26815200449522297</v>
      </c>
      <c r="V43" s="6">
        <f>SUMIFS('city centre offline'!$C$2:$C$2047,'city centre offline'!$A$2:$A$2047,'City centre offline (analysis)'!$A43,'city centre offline'!$B$2:$B$2047,'City centre offline (analysis)'!V$1)</f>
        <v>0.55086138585462696</v>
      </c>
      <c r="W43" s="6">
        <f>SUMIFS('city centre offline'!$C$2:$C$2047,'city centre offline'!$A$2:$A$2047,'City centre offline (analysis)'!$A43,'city centre offline'!$B$2:$B$2047,'City centre offline (analysis)'!W$1)</f>
        <v>0.68071601401442905</v>
      </c>
      <c r="X43" s="6">
        <f>SUMIFS('city centre offline'!$C$2:$C$2047,'city centre offline'!$A$2:$A$2047,'City centre offline (analysis)'!$A43,'city centre offline'!$B$2:$B$2047,'City centre offline (analysis)'!X$1)</f>
        <v>0.66731008549847703</v>
      </c>
      <c r="Y43" s="6">
        <f>SUMIFS('city centre offline'!$C$2:$C$2047,'city centre offline'!$A$2:$A$2047,'City centre offline (analysis)'!$A43,'city centre offline'!$B$2:$B$2047,'City centre offline (analysis)'!Y$1)</f>
        <v>0.633471305766516</v>
      </c>
      <c r="Z43" s="6">
        <f>SUMIFS('city centre offline'!$C$2:$C$2047,'city centre offline'!$A$2:$A$2047,'City centre offline (analysis)'!$A43,'city centre offline'!$B$2:$B$2047,'City centre offline (analysis)'!Z$1)</f>
        <v>0.26887769363520297</v>
      </c>
      <c r="AA43" s="6">
        <f>SUMIFS('city centre offline'!$C$2:$C$2047,'city centre offline'!$A$2:$A$2047,'City centre offline (analysis)'!$A43,'city centre offline'!$B$2:$B$2047,'City centre offline (analysis)'!AA$1)</f>
        <v>0.76538088193745102</v>
      </c>
      <c r="AB43" s="6">
        <f>SUMIFS('city centre offline'!$C$2:$C$2047,'city centre offline'!$A$2:$A$2047,'City centre offline (analysis)'!$A43,'city centre offline'!$B$2:$B$2047,'City centre offline (analysis)'!AB$1)</f>
        <v>0.15225167910040299</v>
      </c>
      <c r="AC43" s="6">
        <f>SUMIFS('city centre offline'!$C$2:$C$2047,'city centre offline'!$A$2:$A$2047,'City centre offline (analysis)'!$A43,'city centre offline'!$B$2:$B$2047,'City centre offline (analysis)'!AC$1)</f>
        <v>0.17504723629564201</v>
      </c>
      <c r="AD43" s="6">
        <f>SUMIFS('city centre offline'!$C$2:$C$2047,'city centre offline'!$A$2:$A$2047,'City centre offline (analysis)'!$A43,'city centre offline'!$B$2:$B$2047,'City centre offline (analysis)'!AD$1)</f>
        <v>0.22137333320917299</v>
      </c>
      <c r="AE43" s="6">
        <f>SUMIFS('city centre offline'!$C$2:$C$2047,'city centre offline'!$A$2:$A$2047,'City centre offline (analysis)'!$A43,'city centre offline'!$B$2:$B$2047,'City centre offline (analysis)'!AE$1)</f>
        <v>0.52748592110188797</v>
      </c>
      <c r="AF43" s="6">
        <f>SUMIFS('city centre offline'!$C$2:$C$2047,'city centre offline'!$A$2:$A$2047,'City centre offline (analysis)'!$A43,'city centre offline'!$B$2:$B$2047,'City centre offline (analysis)'!AF$1)</f>
        <v>0.73852860197826498</v>
      </c>
      <c r="AG43" s="6">
        <f>SUMIFS('city centre offline'!$C$2:$C$2047,'city centre offline'!$A$2:$A$2047,'City centre offline (analysis)'!$A43,'city centre offline'!$B$2:$B$2047,'City centre offline (analysis)'!AG$1)</f>
        <v>0.73517644445147101</v>
      </c>
      <c r="AH43" s="6">
        <f>SUMIFS('city centre offline'!$C$2:$C$2047,'city centre offline'!$A$2:$A$2047,'City centre offline (analysis)'!$A43,'city centre offline'!$B$2:$B$2047,'City centre offline (analysis)'!AH$1)</f>
        <v>0.79498248463395005</v>
      </c>
      <c r="AI43" s="6">
        <f>SUMIFS('city centre offline'!$C$2:$C$2047,'city centre offline'!$A$2:$A$2047,'City centre offline (analysis)'!$A43,'city centre offline'!$B$2:$B$2047,'City centre offline (analysis)'!AI$1)</f>
        <v>0.87546098743939005</v>
      </c>
      <c r="AJ43" s="6">
        <f>SUMIFS('city centre offline'!$C$2:$C$2047,'city centre offline'!$A$2:$A$2047,'City centre offline (analysis)'!$A43,'city centre offline'!$B$2:$B$2047,'City centre offline (analysis)'!AJ$1)</f>
        <v>0.89385379929944098</v>
      </c>
      <c r="AM43" t="s">
        <v>52</v>
      </c>
      <c r="AN43" s="6">
        <v>0.86896079767787204</v>
      </c>
      <c r="AQ43" t="s">
        <v>58</v>
      </c>
      <c r="AR43" s="6">
        <v>0.876502596310199</v>
      </c>
      <c r="AS43" s="6">
        <f>VLOOKUP(AQ43,'Overall city offline (analysis)'!$AN$2:$AO$63,2,FALSE)</f>
        <v>1.08093891940177</v>
      </c>
      <c r="AT43" s="19">
        <f t="shared" si="0"/>
        <v>20.443632309157099</v>
      </c>
      <c r="AU43" s="19">
        <f>VLOOKUP(AQ43,'CC share tops bottoms'!$A$2:$F$63,6,FALSE)</f>
        <v>-1.7462243445843282</v>
      </c>
    </row>
    <row r="44" spans="1:47" x14ac:dyDescent="0.3">
      <c r="A44" t="s">
        <v>49</v>
      </c>
      <c r="B44" t="s">
        <v>165</v>
      </c>
      <c r="C44" t="s">
        <v>135</v>
      </c>
      <c r="D44" s="6">
        <f>SUMIFS('city centre offline'!$C$2:$C$2047,'city centre offline'!$A$2:$A$2047,'City centre offline (analysis)'!$A44,'city centre offline'!$B$2:$B$2047,'City centre offline (analysis)'!D$1)</f>
        <v>0.85374013274499605</v>
      </c>
      <c r="E44" s="6">
        <f>SUMIFS('city centre offline'!$C$2:$C$2047,'city centre offline'!$A$2:$A$2047,'City centre offline (analysis)'!$A44,'city centre offline'!$B$2:$B$2047,'City centre offline (analysis)'!E$1)</f>
        <v>0.94278718092520897</v>
      </c>
      <c r="F44" s="6">
        <f>SUMIFS('city centre offline'!$C$2:$C$2047,'city centre offline'!$A$2:$A$2047,'City centre offline (analysis)'!$A44,'city centre offline'!$B$2:$B$2047,'City centre offline (analysis)'!F$1)</f>
        <v>0.99066895667065502</v>
      </c>
      <c r="G44" s="6">
        <f>SUMIFS('city centre offline'!$C$2:$C$2047,'city centre offline'!$A$2:$A$2047,'City centre offline (analysis)'!$A44,'city centre offline'!$B$2:$B$2047,'City centre offline (analysis)'!G$1)</f>
        <v>0.92198914156213296</v>
      </c>
      <c r="H44" s="6">
        <f>SUMIFS('city centre offline'!$C$2:$C$2047,'city centre offline'!$A$2:$A$2047,'City centre offline (analysis)'!$A44,'city centre offline'!$B$2:$B$2047,'City centre offline (analysis)'!H$1)</f>
        <v>1.04152118059828</v>
      </c>
      <c r="I44" s="6">
        <f>SUMIFS('city centre offline'!$C$2:$C$2047,'city centre offline'!$A$2:$A$2047,'City centre offline (analysis)'!$A44,'city centre offline'!$B$2:$B$2047,'City centre offline (analysis)'!I$1)</f>
        <v>0.99758191616845604</v>
      </c>
      <c r="J44" s="6">
        <f>SUMIFS('city centre offline'!$C$2:$C$2047,'city centre offline'!$A$2:$A$2047,'City centre offline (analysis)'!$A44,'city centre offline'!$B$2:$B$2047,'City centre offline (analysis)'!J$1)</f>
        <v>0.90785931359673899</v>
      </c>
      <c r="K44" s="6">
        <f>SUMIFS('city centre offline'!$C$2:$C$2047,'city centre offline'!$A$2:$A$2047,'City centre offline (analysis)'!$A44,'city centre offline'!$B$2:$B$2047,'City centre offline (analysis)'!K$1)</f>
        <v>0.89197079916368005</v>
      </c>
      <c r="L44" s="6">
        <f>SUMIFS('city centre offline'!$C$2:$C$2047,'city centre offline'!$A$2:$A$2047,'City centre offline (analysis)'!$A44,'city centre offline'!$B$2:$B$2047,'City centre offline (analysis)'!L$1)</f>
        <v>0.88657908406911001</v>
      </c>
      <c r="M44" s="6">
        <f>SUMIFS('city centre offline'!$C$2:$C$2047,'city centre offline'!$A$2:$A$2047,'City centre offline (analysis)'!$A44,'city centre offline'!$B$2:$B$2047,'City centre offline (analysis)'!M$1)</f>
        <v>1.09310300064773</v>
      </c>
      <c r="N44" s="6">
        <f>SUMIFS('city centre offline'!$C$2:$C$2047,'city centre offline'!$A$2:$A$2047,'City centre offline (analysis)'!$A44,'city centre offline'!$B$2:$B$2047,'City centre offline (analysis)'!N$1)</f>
        <v>1.121475642127</v>
      </c>
      <c r="O44" s="6">
        <f>SUMIFS('city centre offline'!$C$2:$C$2047,'city centre offline'!$A$2:$A$2047,'City centre offline (analysis)'!$A44,'city centre offline'!$B$2:$B$2047,'City centre offline (analysis)'!O$1)</f>
        <v>1.3507236517260199</v>
      </c>
      <c r="P44" s="6">
        <f>SUMIFS('city centre offline'!$C$2:$C$2047,'city centre offline'!$A$2:$A$2047,'City centre offline (analysis)'!$A44,'city centre offline'!$B$2:$B$2047,'City centre offline (analysis)'!P$1)</f>
        <v>0.85676696927097296</v>
      </c>
      <c r="Q44" s="6">
        <f>SUMIFS('city centre offline'!$C$2:$C$2047,'city centre offline'!$A$2:$A$2047,'City centre offline (analysis)'!$A44,'city centre offline'!$B$2:$B$2047,'City centre offline (analysis)'!Q$1)</f>
        <v>0.94614957498811403</v>
      </c>
      <c r="R44" s="6">
        <f>SUMIFS('city centre offline'!$C$2:$C$2047,'city centre offline'!$A$2:$A$2047,'City centre offline (analysis)'!$A44,'city centre offline'!$B$2:$B$2047,'City centre offline (analysis)'!R$1)</f>
        <v>0.59145884519671699</v>
      </c>
      <c r="S44" s="6">
        <f>SUMIFS('city centre offline'!$C$2:$C$2047,'city centre offline'!$A$2:$A$2047,'City centre offline (analysis)'!$A44,'city centre offline'!$B$2:$B$2047,'City centre offline (analysis)'!S$1)</f>
        <v>9.2512631806537807E-2</v>
      </c>
      <c r="T44" s="6">
        <f>SUMIFS('city centre offline'!$C$2:$C$2047,'city centre offline'!$A$2:$A$2047,'City centre offline (analysis)'!$A44,'city centre offline'!$B$2:$B$2047,'City centre offline (analysis)'!T$1)</f>
        <v>0.112805612785742</v>
      </c>
      <c r="U44" s="6">
        <f>SUMIFS('city centre offline'!$C$2:$C$2047,'city centre offline'!$A$2:$A$2047,'City centre offline (analysis)'!$A44,'city centre offline'!$B$2:$B$2047,'City centre offline (analysis)'!U$1)</f>
        <v>0.22879929860583101</v>
      </c>
      <c r="V44" s="6">
        <f>SUMIFS('city centre offline'!$C$2:$C$2047,'city centre offline'!$A$2:$A$2047,'City centre offline (analysis)'!$A44,'city centre offline'!$B$2:$B$2047,'City centre offline (analysis)'!V$1)</f>
        <v>0.49053985760722801</v>
      </c>
      <c r="W44" s="6">
        <f>SUMIFS('city centre offline'!$C$2:$C$2047,'city centre offline'!$A$2:$A$2047,'City centre offline (analysis)'!$A44,'city centre offline'!$B$2:$B$2047,'City centre offline (analysis)'!W$1)</f>
        <v>0.66725505030561305</v>
      </c>
      <c r="X44" s="6">
        <f>SUMIFS('city centre offline'!$C$2:$C$2047,'city centre offline'!$A$2:$A$2047,'City centre offline (analysis)'!$A44,'city centre offline'!$B$2:$B$2047,'City centre offline (analysis)'!X$1)</f>
        <v>0.63323546163425504</v>
      </c>
      <c r="Y44" s="6">
        <f>SUMIFS('city centre offline'!$C$2:$C$2047,'city centre offline'!$A$2:$A$2047,'City centre offline (analysis)'!$A44,'city centre offline'!$B$2:$B$2047,'City centre offline (analysis)'!Y$1)</f>
        <v>0.71474901643492805</v>
      </c>
      <c r="Z44" s="6">
        <f>SUMIFS('city centre offline'!$C$2:$C$2047,'city centre offline'!$A$2:$A$2047,'City centre offline (analysis)'!$A44,'city centre offline'!$B$2:$B$2047,'City centre offline (analysis)'!Z$1)</f>
        <v>0.32827030691450898</v>
      </c>
      <c r="AA44" s="6">
        <f>SUMIFS('city centre offline'!$C$2:$C$2047,'city centre offline'!$A$2:$A$2047,'City centre offline (analysis)'!$A44,'city centre offline'!$B$2:$B$2047,'City centre offline (analysis)'!AA$1)</f>
        <v>0.76424337841090795</v>
      </c>
      <c r="AB44" s="6">
        <f>SUMIFS('city centre offline'!$C$2:$C$2047,'city centre offline'!$A$2:$A$2047,'City centre offline (analysis)'!$A44,'city centre offline'!$B$2:$B$2047,'City centre offline (analysis)'!AB$1)</f>
        <v>0.16080137743098799</v>
      </c>
      <c r="AC44" s="6">
        <f>SUMIFS('city centre offline'!$C$2:$C$2047,'city centre offline'!$A$2:$A$2047,'City centre offline (analysis)'!$A44,'city centre offline'!$B$2:$B$2047,'City centre offline (analysis)'!AC$1)</f>
        <v>0.180917846389992</v>
      </c>
      <c r="AD44" s="6">
        <f>SUMIFS('city centre offline'!$C$2:$C$2047,'city centre offline'!$A$2:$A$2047,'City centre offline (analysis)'!$A44,'city centre offline'!$B$2:$B$2047,'City centre offline (analysis)'!AD$1)</f>
        <v>0.233383037412115</v>
      </c>
      <c r="AE44" s="6">
        <f>SUMIFS('city centre offline'!$C$2:$C$2047,'city centre offline'!$A$2:$A$2047,'City centre offline (analysis)'!$A44,'city centre offline'!$B$2:$B$2047,'City centre offline (analysis)'!AE$1)</f>
        <v>0.47946092202745699</v>
      </c>
      <c r="AF44" s="6">
        <f>SUMIFS('city centre offline'!$C$2:$C$2047,'city centre offline'!$A$2:$A$2047,'City centre offline (analysis)'!$A44,'city centre offline'!$B$2:$B$2047,'City centre offline (analysis)'!AF$1)</f>
        <v>0.69138301200685004</v>
      </c>
      <c r="AG44" s="6">
        <f>SUMIFS('city centre offline'!$C$2:$C$2047,'city centre offline'!$A$2:$A$2047,'City centre offline (analysis)'!$A44,'city centre offline'!$B$2:$B$2047,'City centre offline (analysis)'!AG$1)</f>
        <v>0.77010059937105202</v>
      </c>
      <c r="AH44" s="6">
        <f>SUMIFS('city centre offline'!$C$2:$C$2047,'city centre offline'!$A$2:$A$2047,'City centre offline (analysis)'!$A44,'city centre offline'!$B$2:$B$2047,'City centre offline (analysis)'!AH$1)</f>
        <v>0.73591950390076499</v>
      </c>
      <c r="AI44" s="6">
        <f>SUMIFS('city centre offline'!$C$2:$C$2047,'city centre offline'!$A$2:$A$2047,'City centre offline (analysis)'!$A44,'city centre offline'!$B$2:$B$2047,'City centre offline (analysis)'!AI$1)</f>
        <v>0.85121256383245503</v>
      </c>
      <c r="AJ44" s="6">
        <f>SUMIFS('city centre offline'!$C$2:$C$2047,'city centre offline'!$A$2:$A$2047,'City centre offline (analysis)'!$A44,'city centre offline'!$B$2:$B$2047,'City centre offline (analysis)'!AJ$1)</f>
        <v>0.809405175224439</v>
      </c>
      <c r="AM44" t="s">
        <v>39</v>
      </c>
      <c r="AN44" s="6">
        <v>0.86767771661112802</v>
      </c>
      <c r="AQ44" t="s">
        <v>52</v>
      </c>
      <c r="AR44" s="6">
        <v>0.86896079767787204</v>
      </c>
      <c r="AS44" s="6">
        <f>VLOOKUP(AQ44,'Overall city offline (analysis)'!$AN$2:$AO$63,2,FALSE)</f>
        <v>1.0212057552565601</v>
      </c>
      <c r="AT44" s="19">
        <f t="shared" si="0"/>
        <v>15.224495757868805</v>
      </c>
      <c r="AU44" s="19">
        <f>VLOOKUP(AQ44,'CC share tops bottoms'!$A$2:$F$63,6,FALSE)</f>
        <v>-1.1344222306478726</v>
      </c>
    </row>
    <row r="45" spans="1:47" x14ac:dyDescent="0.3">
      <c r="A45" t="s">
        <v>50</v>
      </c>
      <c r="B45" t="s">
        <v>165</v>
      </c>
      <c r="C45" t="s">
        <v>136</v>
      </c>
      <c r="D45" s="6">
        <f>SUMIFS('city centre offline'!$C$2:$C$2047,'city centre offline'!$A$2:$A$2047,'City centre offline (analysis)'!$A45,'city centre offline'!$B$2:$B$2047,'City centre offline (analysis)'!D$1)</f>
        <v>0.81577761799775905</v>
      </c>
      <c r="E45" s="6">
        <f>SUMIFS('city centre offline'!$C$2:$C$2047,'city centre offline'!$A$2:$A$2047,'City centre offline (analysis)'!$A45,'city centre offline'!$B$2:$B$2047,'City centre offline (analysis)'!E$1)</f>
        <v>0.84302362954770504</v>
      </c>
      <c r="F45" s="6">
        <f>SUMIFS('city centre offline'!$C$2:$C$2047,'city centre offline'!$A$2:$A$2047,'City centre offline (analysis)'!$A45,'city centre offline'!$B$2:$B$2047,'City centre offline (analysis)'!F$1)</f>
        <v>1.02758527842322</v>
      </c>
      <c r="G45" s="6">
        <f>SUMIFS('city centre offline'!$C$2:$C$2047,'city centre offline'!$A$2:$A$2047,'City centre offline (analysis)'!$A45,'city centre offline'!$B$2:$B$2047,'City centre offline (analysis)'!G$1)</f>
        <v>0.92790034391644804</v>
      </c>
      <c r="H45" s="6">
        <f>SUMIFS('city centre offline'!$C$2:$C$2047,'city centre offline'!$A$2:$A$2047,'City centre offline (analysis)'!$A45,'city centre offline'!$B$2:$B$2047,'City centre offline (analysis)'!H$1)</f>
        <v>0.97922988721135695</v>
      </c>
      <c r="I45" s="6">
        <f>SUMIFS('city centre offline'!$C$2:$C$2047,'city centre offline'!$A$2:$A$2047,'City centre offline (analysis)'!$A45,'city centre offline'!$B$2:$B$2047,'City centre offline (analysis)'!I$1)</f>
        <v>0.97098782372909198</v>
      </c>
      <c r="J45" s="6">
        <f>SUMIFS('city centre offline'!$C$2:$C$2047,'city centre offline'!$A$2:$A$2047,'City centre offline (analysis)'!$A45,'city centre offline'!$B$2:$B$2047,'City centre offline (analysis)'!J$1)</f>
        <v>0.98837897769852701</v>
      </c>
      <c r="K45" s="6">
        <f>SUMIFS('city centre offline'!$C$2:$C$2047,'city centre offline'!$A$2:$A$2047,'City centre offline (analysis)'!$A45,'city centre offline'!$B$2:$B$2047,'City centre offline (analysis)'!K$1)</f>
        <v>0.99303213738459795</v>
      </c>
      <c r="L45" s="6">
        <f>SUMIFS('city centre offline'!$C$2:$C$2047,'city centre offline'!$A$2:$A$2047,'City centre offline (analysis)'!$A45,'city centre offline'!$B$2:$B$2047,'City centre offline (analysis)'!L$1)</f>
        <v>0.88580762790561496</v>
      </c>
      <c r="M45" s="6">
        <f>SUMIFS('city centre offline'!$C$2:$C$2047,'city centre offline'!$A$2:$A$2047,'City centre offline (analysis)'!$A45,'city centre offline'!$B$2:$B$2047,'City centre offline (analysis)'!M$1)</f>
        <v>0.96401736484579603</v>
      </c>
      <c r="N45" s="6">
        <f>SUMIFS('city centre offline'!$C$2:$C$2047,'city centre offline'!$A$2:$A$2047,'City centre offline (analysis)'!$A45,'city centre offline'!$B$2:$B$2047,'City centre offline (analysis)'!N$1)</f>
        <v>1.1145767353892599</v>
      </c>
      <c r="O45" s="6">
        <f>SUMIFS('city centre offline'!$C$2:$C$2047,'city centre offline'!$A$2:$A$2047,'City centre offline (analysis)'!$A45,'city centre offline'!$B$2:$B$2047,'City centre offline (analysis)'!O$1)</f>
        <v>1.48968257595062</v>
      </c>
      <c r="P45" s="6">
        <f>SUMIFS('city centre offline'!$C$2:$C$2047,'city centre offline'!$A$2:$A$2047,'City centre offline (analysis)'!$A45,'city centre offline'!$B$2:$B$2047,'City centre offline (analysis)'!P$1)</f>
        <v>0.80155637702345495</v>
      </c>
      <c r="Q45" s="6">
        <f>SUMIFS('city centre offline'!$C$2:$C$2047,'city centre offline'!$A$2:$A$2047,'City centre offline (analysis)'!$A45,'city centre offline'!$B$2:$B$2047,'City centre offline (analysis)'!Q$1)</f>
        <v>0.87886753928521999</v>
      </c>
      <c r="R45" s="6">
        <f>SUMIFS('city centre offline'!$C$2:$C$2047,'city centre offline'!$A$2:$A$2047,'City centre offline (analysis)'!$A45,'city centre offline'!$B$2:$B$2047,'City centre offline (analysis)'!R$1)</f>
        <v>0.64969217803637003</v>
      </c>
      <c r="S45" s="6">
        <f>SUMIFS('city centre offline'!$C$2:$C$2047,'city centre offline'!$A$2:$A$2047,'City centre offline (analysis)'!$A45,'city centre offline'!$B$2:$B$2047,'City centre offline (analysis)'!S$1)</f>
        <v>0.24889527211001</v>
      </c>
      <c r="T45" s="6">
        <f>SUMIFS('city centre offline'!$C$2:$C$2047,'city centre offline'!$A$2:$A$2047,'City centre offline (analysis)'!$A45,'city centre offline'!$B$2:$B$2047,'City centre offline (analysis)'!T$1)</f>
        <v>0.28371128960957198</v>
      </c>
      <c r="U45" s="6">
        <f>SUMIFS('city centre offline'!$C$2:$C$2047,'city centre offline'!$A$2:$A$2047,'City centre offline (analysis)'!$A45,'city centre offline'!$B$2:$B$2047,'City centre offline (analysis)'!U$1)</f>
        <v>0.42365544446542203</v>
      </c>
      <c r="V45" s="6">
        <f>SUMIFS('city centre offline'!$C$2:$C$2047,'city centre offline'!$A$2:$A$2047,'City centre offline (analysis)'!$A45,'city centre offline'!$B$2:$B$2047,'City centre offline (analysis)'!V$1)</f>
        <v>0.63646384473471496</v>
      </c>
      <c r="W45" s="6">
        <f>SUMIFS('city centre offline'!$C$2:$C$2047,'city centre offline'!$A$2:$A$2047,'City centre offline (analysis)'!$A45,'city centre offline'!$B$2:$B$2047,'City centre offline (analysis)'!W$1)</f>
        <v>0.77716340946548701</v>
      </c>
      <c r="X45" s="6">
        <f>SUMIFS('city centre offline'!$C$2:$C$2047,'city centre offline'!$A$2:$A$2047,'City centre offline (analysis)'!$A45,'city centre offline'!$B$2:$B$2047,'City centre offline (analysis)'!X$1)</f>
        <v>0.71339256199085399</v>
      </c>
      <c r="Y45" s="6">
        <f>SUMIFS('city centre offline'!$C$2:$C$2047,'city centre offline'!$A$2:$A$2047,'City centre offline (analysis)'!$A45,'city centre offline'!$B$2:$B$2047,'City centre offline (analysis)'!Y$1)</f>
        <v>0.78734498914601003</v>
      </c>
      <c r="Z45" s="6">
        <f>SUMIFS('city centre offline'!$C$2:$C$2047,'city centre offline'!$A$2:$A$2047,'City centre offline (analysis)'!$A45,'city centre offline'!$B$2:$B$2047,'City centre offline (analysis)'!Z$1)</f>
        <v>0.42972674754575102</v>
      </c>
      <c r="AA45" s="6">
        <f>SUMIFS('city centre offline'!$C$2:$C$2047,'city centre offline'!$A$2:$A$2047,'City centre offline (analysis)'!$A45,'city centre offline'!$B$2:$B$2047,'City centre offline (analysis)'!AA$1)</f>
        <v>0.88355269551558202</v>
      </c>
      <c r="AB45" s="6">
        <f>SUMIFS('city centre offline'!$C$2:$C$2047,'city centre offline'!$A$2:$A$2047,'City centre offline (analysis)'!$A45,'city centre offline'!$B$2:$B$2047,'City centre offline (analysis)'!AB$1)</f>
        <v>0.30576997091908198</v>
      </c>
      <c r="AC45" s="6">
        <f>SUMIFS('city centre offline'!$C$2:$C$2047,'city centre offline'!$A$2:$A$2047,'City centre offline (analysis)'!$A45,'city centre offline'!$B$2:$B$2047,'City centre offline (analysis)'!AC$1)</f>
        <v>0.34082539004978701</v>
      </c>
      <c r="AD45" s="6">
        <f>SUMIFS('city centre offline'!$C$2:$C$2047,'city centre offline'!$A$2:$A$2047,'City centre offline (analysis)'!$A45,'city centre offline'!$B$2:$B$2047,'City centre offline (analysis)'!AD$1)</f>
        <v>0.40336021596230498</v>
      </c>
      <c r="AE45" s="6">
        <f>SUMIFS('city centre offline'!$C$2:$C$2047,'city centre offline'!$A$2:$A$2047,'City centre offline (analysis)'!$A45,'city centre offline'!$B$2:$B$2047,'City centre offline (analysis)'!AE$1)</f>
        <v>0.61973977838199401</v>
      </c>
      <c r="AF45" s="6">
        <f>SUMIFS('city centre offline'!$C$2:$C$2047,'city centre offline'!$A$2:$A$2047,'City centre offline (analysis)'!$A45,'city centre offline'!$B$2:$B$2047,'City centre offline (analysis)'!AF$1)</f>
        <v>0.78794169564083305</v>
      </c>
      <c r="AG45" s="6">
        <f>SUMIFS('city centre offline'!$C$2:$C$2047,'city centre offline'!$A$2:$A$2047,'City centre offline (analysis)'!$A45,'city centre offline'!$B$2:$B$2047,'City centre offline (analysis)'!AG$1)</f>
        <v>0.75617212385312704</v>
      </c>
      <c r="AH45" s="6">
        <f>SUMIFS('city centre offline'!$C$2:$C$2047,'city centre offline'!$A$2:$A$2047,'City centre offline (analysis)'!$A45,'city centre offline'!$B$2:$B$2047,'City centre offline (analysis)'!AH$1)</f>
        <v>0.82837628983846601</v>
      </c>
      <c r="AI45" s="6">
        <f>SUMIFS('city centre offline'!$C$2:$C$2047,'city centre offline'!$A$2:$A$2047,'City centre offline (analysis)'!$A45,'city centre offline'!$B$2:$B$2047,'City centre offline (analysis)'!AI$1)</f>
        <v>0.85366164353205998</v>
      </c>
      <c r="AJ45" s="6">
        <f>SUMIFS('city centre offline'!$C$2:$C$2047,'city centre offline'!$A$2:$A$2047,'City centre offline (analysis)'!$A45,'city centre offline'!$B$2:$B$2047,'City centre offline (analysis)'!AJ$1)</f>
        <v>0.78033666609515995</v>
      </c>
      <c r="AM45" t="s">
        <v>16</v>
      </c>
      <c r="AN45" s="6">
        <v>0.86047315683473802</v>
      </c>
      <c r="AQ45" t="s">
        <v>39</v>
      </c>
      <c r="AR45" s="6">
        <v>0.86767771661112802</v>
      </c>
      <c r="AS45" s="6">
        <f>VLOOKUP(AQ45,'Overall city offline (analysis)'!$AN$2:$AO$63,2,FALSE)</f>
        <v>0.981084001684007</v>
      </c>
      <c r="AT45" s="19">
        <f t="shared" si="0"/>
        <v>11.340628507287898</v>
      </c>
      <c r="AU45" s="19">
        <f>VLOOKUP(AQ45,'CC share tops bottoms'!$A$2:$F$63,6,FALSE)</f>
        <v>0.63951117335616647</v>
      </c>
    </row>
    <row r="46" spans="1:47" x14ac:dyDescent="0.3">
      <c r="A46" t="s">
        <v>51</v>
      </c>
      <c r="B46" t="s">
        <v>166</v>
      </c>
      <c r="C46" t="s">
        <v>146</v>
      </c>
      <c r="D46" s="6">
        <f>SUMIFS('city centre offline'!$C$2:$C$2047,'city centre offline'!$A$2:$A$2047,'City centre offline (analysis)'!$A46,'city centre offline'!$B$2:$B$2047,'City centre offline (analysis)'!D$1)</f>
        <v>0.81081227925218302</v>
      </c>
      <c r="E46" s="6">
        <f>SUMIFS('city centre offline'!$C$2:$C$2047,'city centre offline'!$A$2:$A$2047,'City centre offline (analysis)'!$A46,'city centre offline'!$B$2:$B$2047,'City centre offline (analysis)'!E$1)</f>
        <v>0.82225658303242299</v>
      </c>
      <c r="F46" s="6">
        <f>SUMIFS('city centre offline'!$C$2:$C$2047,'city centre offline'!$A$2:$A$2047,'City centre offline (analysis)'!$A46,'city centre offline'!$B$2:$B$2047,'City centre offline (analysis)'!F$1)</f>
        <v>1.0082306331150299</v>
      </c>
      <c r="G46" s="6">
        <f>SUMIFS('city centre offline'!$C$2:$C$2047,'city centre offline'!$A$2:$A$2047,'City centre offline (analysis)'!$A46,'city centre offline'!$B$2:$B$2047,'City centre offline (analysis)'!G$1)</f>
        <v>0.902429731203932</v>
      </c>
      <c r="H46" s="6">
        <f>SUMIFS('city centre offline'!$C$2:$C$2047,'city centre offline'!$A$2:$A$2047,'City centre offline (analysis)'!$A46,'city centre offline'!$B$2:$B$2047,'City centre offline (analysis)'!H$1)</f>
        <v>1.0014903719959301</v>
      </c>
      <c r="I46" s="6">
        <f>SUMIFS('city centre offline'!$C$2:$C$2047,'city centre offline'!$A$2:$A$2047,'City centre offline (analysis)'!$A46,'city centre offline'!$B$2:$B$2047,'City centre offline (analysis)'!I$1)</f>
        <v>0.96537836075369698</v>
      </c>
      <c r="J46" s="6">
        <f>SUMIFS('city centre offline'!$C$2:$C$2047,'city centre offline'!$A$2:$A$2047,'City centre offline (analysis)'!$A46,'city centre offline'!$B$2:$B$2047,'City centre offline (analysis)'!J$1)</f>
        <v>0.955967271965659</v>
      </c>
      <c r="K46" s="6">
        <f>SUMIFS('city centre offline'!$C$2:$C$2047,'city centre offline'!$A$2:$A$2047,'City centre offline (analysis)'!$A46,'city centre offline'!$B$2:$B$2047,'City centre offline (analysis)'!K$1)</f>
        <v>1.0089560734536001</v>
      </c>
      <c r="L46" s="6">
        <f>SUMIFS('city centre offline'!$C$2:$C$2047,'city centre offline'!$A$2:$A$2047,'City centre offline (analysis)'!$A46,'city centre offline'!$B$2:$B$2047,'City centre offline (analysis)'!L$1)</f>
        <v>0.92673887106164399</v>
      </c>
      <c r="M46" s="6">
        <f>SUMIFS('city centre offline'!$C$2:$C$2047,'city centre offline'!$A$2:$A$2047,'City centre offline (analysis)'!$A46,'city centre offline'!$B$2:$B$2047,'City centre offline (analysis)'!M$1)</f>
        <v>0.98934218959971498</v>
      </c>
      <c r="N46" s="6">
        <f>SUMIFS('city centre offline'!$C$2:$C$2047,'city centre offline'!$A$2:$A$2047,'City centre offline (analysis)'!$A46,'city centre offline'!$B$2:$B$2047,'City centre offline (analysis)'!N$1)</f>
        <v>1.1339210032789699</v>
      </c>
      <c r="O46" s="6">
        <f>SUMIFS('city centre offline'!$C$2:$C$2047,'city centre offline'!$A$2:$A$2047,'City centre offline (analysis)'!$A46,'city centre offline'!$B$2:$B$2047,'City centre offline (analysis)'!O$1)</f>
        <v>1.47447663128722</v>
      </c>
      <c r="P46" s="6">
        <f>SUMIFS('city centre offline'!$C$2:$C$2047,'city centre offline'!$A$2:$A$2047,'City centre offline (analysis)'!$A46,'city centre offline'!$B$2:$B$2047,'City centre offline (analysis)'!P$1)</f>
        <v>0.83242976660105295</v>
      </c>
      <c r="Q46" s="6">
        <f>SUMIFS('city centre offline'!$C$2:$C$2047,'city centre offline'!$A$2:$A$2047,'City centre offline (analysis)'!$A46,'city centre offline'!$B$2:$B$2047,'City centre offline (analysis)'!Q$1)</f>
        <v>0.862023418124654</v>
      </c>
      <c r="R46" s="6">
        <f>SUMIFS('city centre offline'!$C$2:$C$2047,'city centre offline'!$A$2:$A$2047,'City centre offline (analysis)'!$A46,'city centre offline'!$B$2:$B$2047,'City centre offline (analysis)'!R$1)</f>
        <v>0.60686666471145501</v>
      </c>
      <c r="S46" s="6">
        <f>SUMIFS('city centre offline'!$C$2:$C$2047,'city centre offline'!$A$2:$A$2047,'City centre offline (analysis)'!$A46,'city centre offline'!$B$2:$B$2047,'City centre offline (analysis)'!S$1)</f>
        <v>0.16235016005730499</v>
      </c>
      <c r="T46" s="6">
        <f>SUMIFS('city centre offline'!$C$2:$C$2047,'city centre offline'!$A$2:$A$2047,'City centre offline (analysis)'!$A46,'city centre offline'!$B$2:$B$2047,'City centre offline (analysis)'!T$1)</f>
        <v>0.21245752161595799</v>
      </c>
      <c r="U46" s="6">
        <f>SUMIFS('city centre offline'!$C$2:$C$2047,'city centre offline'!$A$2:$A$2047,'City centre offline (analysis)'!$A46,'city centre offline'!$B$2:$B$2047,'City centre offline (analysis)'!U$1)</f>
        <v>0.42175534375198798</v>
      </c>
      <c r="V46" s="6">
        <f>SUMIFS('city centre offline'!$C$2:$C$2047,'city centre offline'!$A$2:$A$2047,'City centre offline (analysis)'!$A46,'city centre offline'!$B$2:$B$2047,'City centre offline (analysis)'!V$1)</f>
        <v>0.76354884713225402</v>
      </c>
      <c r="W46" s="6">
        <f>SUMIFS('city centre offline'!$C$2:$C$2047,'city centre offline'!$A$2:$A$2047,'City centre offline (analysis)'!$A46,'city centre offline'!$B$2:$B$2047,'City centre offline (analysis)'!W$1)</f>
        <v>0.91217084372775203</v>
      </c>
      <c r="X46" s="6">
        <f>SUMIFS('city centre offline'!$C$2:$C$2047,'city centre offline'!$A$2:$A$2047,'City centre offline (analysis)'!$A46,'city centre offline'!$B$2:$B$2047,'City centre offline (analysis)'!X$1)</f>
        <v>0.88156061267554497</v>
      </c>
      <c r="Y46" s="6">
        <f>SUMIFS('city centre offline'!$C$2:$C$2047,'city centre offline'!$A$2:$A$2047,'City centre offline (analysis)'!$A46,'city centre offline'!$B$2:$B$2047,'City centre offline (analysis)'!Y$1)</f>
        <v>0.92796093871914198</v>
      </c>
      <c r="Z46" s="6">
        <f>SUMIFS('city centre offline'!$C$2:$C$2047,'city centre offline'!$A$2:$A$2047,'City centre offline (analysis)'!$A46,'city centre offline'!$B$2:$B$2047,'City centre offline (analysis)'!Z$1)</f>
        <v>0.40186104077046297</v>
      </c>
      <c r="AA46" s="6">
        <f>SUMIFS('city centre offline'!$C$2:$C$2047,'city centre offline'!$A$2:$A$2047,'City centre offline (analysis)'!$A46,'city centre offline'!$B$2:$B$2047,'City centre offline (analysis)'!AA$1)</f>
        <v>1.23793245488348</v>
      </c>
      <c r="AB46" s="6">
        <f>SUMIFS('city centre offline'!$C$2:$C$2047,'city centre offline'!$A$2:$A$2047,'City centre offline (analysis)'!$A46,'city centre offline'!$B$2:$B$2047,'City centre offline (analysis)'!AB$1)</f>
        <v>0.262153104371324</v>
      </c>
      <c r="AC46" s="6">
        <f>SUMIFS('city centre offline'!$C$2:$C$2047,'city centre offline'!$A$2:$A$2047,'City centre offline (analysis)'!$A46,'city centre offline'!$B$2:$B$2047,'City centre offline (analysis)'!AC$1)</f>
        <v>0.248974609190525</v>
      </c>
      <c r="AD46" s="6">
        <f>SUMIFS('city centre offline'!$C$2:$C$2047,'city centre offline'!$A$2:$A$2047,'City centre offline (analysis)'!$A46,'city centre offline'!$B$2:$B$2047,'City centre offline (analysis)'!AD$1)</f>
        <v>0.31164508133180402</v>
      </c>
      <c r="AE46" s="6">
        <f>SUMIFS('city centre offline'!$C$2:$C$2047,'city centre offline'!$A$2:$A$2047,'City centre offline (analysis)'!$A46,'city centre offline'!$B$2:$B$2047,'City centre offline (analysis)'!AE$1)</f>
        <v>0.73291310729273595</v>
      </c>
      <c r="AF46" s="6">
        <f>SUMIFS('city centre offline'!$C$2:$C$2047,'city centre offline'!$A$2:$A$2047,'City centre offline (analysis)'!$A46,'city centre offline'!$B$2:$B$2047,'City centre offline (analysis)'!AF$1)</f>
        <v>0.92093640868592896</v>
      </c>
      <c r="AG46" s="6">
        <f>SUMIFS('city centre offline'!$C$2:$C$2047,'city centre offline'!$A$2:$A$2047,'City centre offline (analysis)'!$A46,'city centre offline'!$B$2:$B$2047,'City centre offline (analysis)'!AG$1)</f>
        <v>0.90780017603787</v>
      </c>
      <c r="AH46" s="6">
        <f>SUMIFS('city centre offline'!$C$2:$C$2047,'city centre offline'!$A$2:$A$2047,'City centre offline (analysis)'!$A46,'city centre offline'!$B$2:$B$2047,'City centre offline (analysis)'!AH$1)</f>
        <v>0.97803351114608605</v>
      </c>
      <c r="AI46" s="6">
        <f>SUMIFS('city centre offline'!$C$2:$C$2047,'city centre offline'!$A$2:$A$2047,'City centre offline (analysis)'!$A46,'city centre offline'!$B$2:$B$2047,'City centre offline (analysis)'!AI$1)</f>
        <v>1.0485904958332</v>
      </c>
      <c r="AJ46" s="6">
        <f>SUMIFS('city centre offline'!$C$2:$C$2047,'city centre offline'!$A$2:$A$2047,'City centre offline (analysis)'!$A46,'city centre offline'!$B$2:$B$2047,'City centre offline (analysis)'!AJ$1)</f>
        <v>0.99698048698030906</v>
      </c>
      <c r="AM46" t="s">
        <v>21</v>
      </c>
      <c r="AN46" s="6">
        <v>0.84913189423629798</v>
      </c>
      <c r="AQ46" t="s">
        <v>16</v>
      </c>
      <c r="AR46" s="6">
        <v>0.86047315683473802</v>
      </c>
      <c r="AS46" s="6">
        <f>VLOOKUP(AQ46,'Overall city offline (analysis)'!$AN$2:$AO$63,2,FALSE)</f>
        <v>1.1479177520777899</v>
      </c>
      <c r="AT46" s="19">
        <f t="shared" si="0"/>
        <v>28.744459524305189</v>
      </c>
      <c r="AU46" s="19">
        <f>VLOOKUP(AQ46,'CC share tops bottoms'!$A$2:$F$63,6,FALSE)</f>
        <v>-1.434024148965092</v>
      </c>
    </row>
    <row r="47" spans="1:47" x14ac:dyDescent="0.3">
      <c r="A47" t="s">
        <v>52</v>
      </c>
      <c r="B47" t="s">
        <v>166</v>
      </c>
      <c r="C47" t="s">
        <v>147</v>
      </c>
      <c r="D47" s="6">
        <f>SUMIFS('city centre offline'!$C$2:$C$2047,'city centre offline'!$A$2:$A$2047,'City centre offline (analysis)'!$A47,'city centre offline'!$B$2:$B$2047,'City centre offline (analysis)'!D$1)</f>
        <v>0.83877922734022403</v>
      </c>
      <c r="E47" s="6">
        <f>SUMIFS('city centre offline'!$C$2:$C$2047,'city centre offline'!$A$2:$A$2047,'City centre offline (analysis)'!$A47,'city centre offline'!$B$2:$B$2047,'City centre offline (analysis)'!E$1)</f>
        <v>0.85351612740794802</v>
      </c>
      <c r="F47" s="6">
        <f>SUMIFS('city centre offline'!$C$2:$C$2047,'city centre offline'!$A$2:$A$2047,'City centre offline (analysis)'!$A47,'city centre offline'!$B$2:$B$2047,'City centre offline (analysis)'!F$1)</f>
        <v>1.0083198061560401</v>
      </c>
      <c r="G47" s="6">
        <f>SUMIFS('city centre offline'!$C$2:$C$2047,'city centre offline'!$A$2:$A$2047,'City centre offline (analysis)'!$A47,'city centre offline'!$B$2:$B$2047,'City centre offline (analysis)'!G$1)</f>
        <v>0.92979096001175998</v>
      </c>
      <c r="H47" s="6">
        <f>SUMIFS('city centre offline'!$C$2:$C$2047,'city centre offline'!$A$2:$A$2047,'City centre offline (analysis)'!$A47,'city centre offline'!$B$2:$B$2047,'City centre offline (analysis)'!H$1)</f>
        <v>1.02966392839809</v>
      </c>
      <c r="I47" s="6">
        <f>SUMIFS('city centre offline'!$C$2:$C$2047,'city centre offline'!$A$2:$A$2047,'City centre offline (analysis)'!$A47,'city centre offline'!$B$2:$B$2047,'City centre offline (analysis)'!I$1)</f>
        <v>0.97388574311603104</v>
      </c>
      <c r="J47" s="6">
        <f>SUMIFS('city centre offline'!$C$2:$C$2047,'city centre offline'!$A$2:$A$2047,'City centre offline (analysis)'!$A47,'city centre offline'!$B$2:$B$2047,'City centre offline (analysis)'!J$1)</f>
        <v>0.93089196259913898</v>
      </c>
      <c r="K47" s="6">
        <f>SUMIFS('city centre offline'!$C$2:$C$2047,'city centre offline'!$A$2:$A$2047,'City centre offline (analysis)'!$A47,'city centre offline'!$B$2:$B$2047,'City centre offline (analysis)'!K$1)</f>
        <v>0.93852084574844896</v>
      </c>
      <c r="L47" s="6">
        <f>SUMIFS('city centre offline'!$C$2:$C$2047,'city centre offline'!$A$2:$A$2047,'City centre offline (analysis)'!$A47,'city centre offline'!$B$2:$B$2047,'City centre offline (analysis)'!L$1)</f>
        <v>0.98533774828805698</v>
      </c>
      <c r="M47" s="6">
        <f>SUMIFS('city centre offline'!$C$2:$C$2047,'city centre offline'!$A$2:$A$2047,'City centre offline (analysis)'!$A47,'city centre offline'!$B$2:$B$2047,'City centre offline (analysis)'!M$1)</f>
        <v>1.0384992692280299</v>
      </c>
      <c r="N47" s="6">
        <f>SUMIFS('city centre offline'!$C$2:$C$2047,'city centre offline'!$A$2:$A$2047,'City centre offline (analysis)'!$A47,'city centre offline'!$B$2:$B$2047,'City centre offline (analysis)'!N$1)</f>
        <v>1.12103892394009</v>
      </c>
      <c r="O47" s="6">
        <f>SUMIFS('city centre offline'!$C$2:$C$2047,'city centre offline'!$A$2:$A$2047,'City centre offline (analysis)'!$A47,'city centre offline'!$B$2:$B$2047,'City centre offline (analysis)'!O$1)</f>
        <v>1.3517554577661399</v>
      </c>
      <c r="P47" s="6">
        <f>SUMIFS('city centre offline'!$C$2:$C$2047,'city centre offline'!$A$2:$A$2047,'City centre offline (analysis)'!$A47,'city centre offline'!$B$2:$B$2047,'City centre offline (analysis)'!P$1)</f>
        <v>0.84006241222481604</v>
      </c>
      <c r="Q47" s="6">
        <f>SUMIFS('city centre offline'!$C$2:$C$2047,'city centre offline'!$A$2:$A$2047,'City centre offline (analysis)'!$A47,'city centre offline'!$B$2:$B$2047,'City centre offline (analysis)'!Q$1)</f>
        <v>0.88321774831822297</v>
      </c>
      <c r="R47" s="6">
        <f>SUMIFS('city centre offline'!$C$2:$C$2047,'city centre offline'!$A$2:$A$2047,'City centre offline (analysis)'!$A47,'city centre offline'!$B$2:$B$2047,'City centre offline (analysis)'!R$1)</f>
        <v>0.74570764685939295</v>
      </c>
      <c r="S47" s="6">
        <f>SUMIFS('city centre offline'!$C$2:$C$2047,'city centre offline'!$A$2:$A$2047,'City centre offline (analysis)'!$A47,'city centre offline'!$B$2:$B$2047,'City centre offline (analysis)'!S$1)</f>
        <v>0.36924333413015198</v>
      </c>
      <c r="T47" s="6">
        <f>SUMIFS('city centre offline'!$C$2:$C$2047,'city centre offline'!$A$2:$A$2047,'City centre offline (analysis)'!$A47,'city centre offline'!$B$2:$B$2047,'City centre offline (analysis)'!T$1)</f>
        <v>0.420042693333399</v>
      </c>
      <c r="U47" s="6">
        <f>SUMIFS('city centre offline'!$C$2:$C$2047,'city centre offline'!$A$2:$A$2047,'City centre offline (analysis)'!$A47,'city centre offline'!$B$2:$B$2047,'City centre offline (analysis)'!U$1)</f>
        <v>0.63064501795126904</v>
      </c>
      <c r="V47" s="6">
        <f>SUMIFS('city centre offline'!$C$2:$C$2047,'city centre offline'!$A$2:$A$2047,'City centre offline (analysis)'!$A47,'city centre offline'!$B$2:$B$2047,'City centre offline (analysis)'!V$1)</f>
        <v>0.85311895592244003</v>
      </c>
      <c r="W47" s="6">
        <f>SUMIFS('city centre offline'!$C$2:$C$2047,'city centre offline'!$A$2:$A$2047,'City centre offline (analysis)'!$A47,'city centre offline'!$B$2:$B$2047,'City centre offline (analysis)'!W$1)</f>
        <v>0.90140260717071696</v>
      </c>
      <c r="X47" s="6">
        <f>SUMIFS('city centre offline'!$C$2:$C$2047,'city centre offline'!$A$2:$A$2047,'City centre offline (analysis)'!$A47,'city centre offline'!$B$2:$B$2047,'City centre offline (analysis)'!X$1)</f>
        <v>0.88208455965246602</v>
      </c>
      <c r="Y47" s="6">
        <f>SUMIFS('city centre offline'!$C$2:$C$2047,'city centre offline'!$A$2:$A$2047,'City centre offline (analysis)'!$A47,'city centre offline'!$B$2:$B$2047,'City centre offline (analysis)'!Y$1)</f>
        <v>0.99710832218776002</v>
      </c>
      <c r="Z47" s="6">
        <f>SUMIFS('city centre offline'!$C$2:$C$2047,'city centre offline'!$A$2:$A$2047,'City centre offline (analysis)'!$A47,'city centre offline'!$B$2:$B$2047,'City centre offline (analysis)'!Z$1)</f>
        <v>0.59620876457911098</v>
      </c>
      <c r="AA47" s="6">
        <f>SUMIFS('city centre offline'!$C$2:$C$2047,'city centre offline'!$A$2:$A$2047,'City centre offline (analysis)'!$A47,'city centre offline'!$B$2:$B$2047,'City centre offline (analysis)'!AA$1)</f>
        <v>1.03173042152647</v>
      </c>
      <c r="AB47" s="6">
        <f>SUMIFS('city centre offline'!$C$2:$C$2047,'city centre offline'!$A$2:$A$2047,'City centre offline (analysis)'!$A47,'city centre offline'!$B$2:$B$2047,'City centre offline (analysis)'!AB$1)</f>
        <v>0.43095498055353398</v>
      </c>
      <c r="AC47" s="6">
        <f>SUMIFS('city centre offline'!$C$2:$C$2047,'city centre offline'!$A$2:$A$2047,'City centre offline (analysis)'!$A47,'city centre offline'!$B$2:$B$2047,'City centre offline (analysis)'!AC$1)</f>
        <v>0.42457972373462999</v>
      </c>
      <c r="AD47" s="6">
        <f>SUMIFS('city centre offline'!$C$2:$C$2047,'city centre offline'!$A$2:$A$2047,'City centre offline (analysis)'!$A47,'city centre offline'!$B$2:$B$2047,'City centre offline (analysis)'!AD$1)</f>
        <v>0.51202866475876796</v>
      </c>
      <c r="AE47" s="6">
        <f>SUMIFS('city centre offline'!$C$2:$C$2047,'city centre offline'!$A$2:$A$2047,'City centre offline (analysis)'!$A47,'city centre offline'!$B$2:$B$2047,'City centre offline (analysis)'!AE$1)</f>
        <v>0.80468951861472504</v>
      </c>
      <c r="AF47" s="6">
        <f>SUMIFS('city centre offline'!$C$2:$C$2047,'city centre offline'!$A$2:$A$2047,'City centre offline (analysis)'!$A47,'city centre offline'!$B$2:$B$2047,'City centre offline (analysis)'!AF$1)</f>
        <v>0.91235900269630499</v>
      </c>
      <c r="AG47" s="6">
        <f>SUMIFS('city centre offline'!$C$2:$C$2047,'city centre offline'!$A$2:$A$2047,'City centre offline (analysis)'!$A47,'city centre offline'!$B$2:$B$2047,'City centre offline (analysis)'!AG$1)</f>
        <v>0.83539308313874505</v>
      </c>
      <c r="AH47" s="6">
        <f>SUMIFS('city centre offline'!$C$2:$C$2047,'city centre offline'!$A$2:$A$2047,'City centre offline (analysis)'!$A47,'city centre offline'!$B$2:$B$2047,'City centre offline (analysis)'!AH$1)</f>
        <v>0.87136302369363405</v>
      </c>
      <c r="AI47" s="6">
        <f>SUMIFS('city centre offline'!$C$2:$C$2047,'city centre offline'!$A$2:$A$2047,'City centre offline (analysis)'!$A47,'city centre offline'!$B$2:$B$2047,'City centre offline (analysis)'!AI$1)</f>
        <v>0.88307984920328197</v>
      </c>
      <c r="AJ47" s="6">
        <f>SUMIFS('city centre offline'!$C$2:$C$2047,'city centre offline'!$A$2:$A$2047,'City centre offline (analysis)'!$A47,'city centre offline'!$B$2:$B$2047,'City centre offline (analysis)'!AJ$1)</f>
        <v>0.86896079767787204</v>
      </c>
      <c r="AM47" t="s">
        <v>62</v>
      </c>
      <c r="AN47" s="6">
        <v>0.84848649563175105</v>
      </c>
      <c r="AQ47" t="s">
        <v>21</v>
      </c>
      <c r="AR47" s="6">
        <v>0.84913189423629798</v>
      </c>
      <c r="AS47" s="6">
        <f>VLOOKUP(AQ47,'Overall city offline (analysis)'!$AN$2:$AO$63,2,FALSE)</f>
        <v>1.02962505408672</v>
      </c>
      <c r="AT47" s="19">
        <f t="shared" si="0"/>
        <v>18.049315985042202</v>
      </c>
      <c r="AU47" s="19">
        <f>VLOOKUP(AQ47,'CC share tops bottoms'!$A$2:$F$63,6,FALSE)</f>
        <v>-1.8259237874897083</v>
      </c>
    </row>
    <row r="48" spans="1:47" x14ac:dyDescent="0.3">
      <c r="A48" t="s">
        <v>53</v>
      </c>
      <c r="B48" t="s">
        <v>166</v>
      </c>
      <c r="C48" t="s">
        <v>136</v>
      </c>
      <c r="D48" s="6">
        <f>SUMIFS('city centre offline'!$C$2:$C$2047,'city centre offline'!$A$2:$A$2047,'City centre offline (analysis)'!$A48,'city centre offline'!$B$2:$B$2047,'City centre offline (analysis)'!D$1)</f>
        <v>0.80713818336069498</v>
      </c>
      <c r="E48" s="6">
        <f>SUMIFS('city centre offline'!$C$2:$C$2047,'city centre offline'!$A$2:$A$2047,'City centre offline (analysis)'!$A48,'city centre offline'!$B$2:$B$2047,'City centre offline (analysis)'!E$1)</f>
        <v>0.83658316661476395</v>
      </c>
      <c r="F48" s="6">
        <f>SUMIFS('city centre offline'!$C$2:$C$2047,'city centre offline'!$A$2:$A$2047,'City centre offline (analysis)'!$A48,'city centre offline'!$B$2:$B$2047,'City centre offline (analysis)'!F$1)</f>
        <v>0.97932395454810395</v>
      </c>
      <c r="G48" s="6">
        <f>SUMIFS('city centre offline'!$C$2:$C$2047,'city centre offline'!$A$2:$A$2047,'City centre offline (analysis)'!$A48,'city centre offline'!$B$2:$B$2047,'City centre offline (analysis)'!G$1)</f>
        <v>0.93425576166081503</v>
      </c>
      <c r="H48" s="6">
        <f>SUMIFS('city centre offline'!$C$2:$C$2047,'city centre offline'!$A$2:$A$2047,'City centre offline (analysis)'!$A48,'city centre offline'!$B$2:$B$2047,'City centre offline (analysis)'!H$1)</f>
        <v>1.0015395567551399</v>
      </c>
      <c r="I48" s="6">
        <f>SUMIFS('city centre offline'!$C$2:$C$2047,'city centre offline'!$A$2:$A$2047,'City centre offline (analysis)'!$A48,'city centre offline'!$B$2:$B$2047,'City centre offline (analysis)'!I$1)</f>
        <v>0.937792860077034</v>
      </c>
      <c r="J48" s="6">
        <f>SUMIFS('city centre offline'!$C$2:$C$2047,'city centre offline'!$A$2:$A$2047,'City centre offline (analysis)'!$A48,'city centre offline'!$B$2:$B$2047,'City centre offline (analysis)'!J$1)</f>
        <v>0.95916177484492504</v>
      </c>
      <c r="K48" s="6">
        <f>SUMIFS('city centre offline'!$C$2:$C$2047,'city centre offline'!$A$2:$A$2047,'City centre offline (analysis)'!$A48,'city centre offline'!$B$2:$B$2047,'City centre offline (analysis)'!K$1)</f>
        <v>0.98996420024548104</v>
      </c>
      <c r="L48" s="6">
        <f>SUMIFS('city centre offline'!$C$2:$C$2047,'city centre offline'!$A$2:$A$2047,'City centre offline (analysis)'!$A48,'city centre offline'!$B$2:$B$2047,'City centre offline (analysis)'!L$1)</f>
        <v>0.90795895735002996</v>
      </c>
      <c r="M48" s="6">
        <f>SUMIFS('city centre offline'!$C$2:$C$2047,'city centre offline'!$A$2:$A$2047,'City centre offline (analysis)'!$A48,'city centre offline'!$B$2:$B$2047,'City centre offline (analysis)'!M$1)</f>
        <v>0.98718549480148698</v>
      </c>
      <c r="N48" s="6">
        <f>SUMIFS('city centre offline'!$C$2:$C$2047,'city centre offline'!$A$2:$A$2047,'City centre offline (analysis)'!$A48,'city centre offline'!$B$2:$B$2047,'City centre offline (analysis)'!N$1)</f>
        <v>1.1645012175906999</v>
      </c>
      <c r="O48" s="6">
        <f>SUMIFS('city centre offline'!$C$2:$C$2047,'city centre offline'!$A$2:$A$2047,'City centre offline (analysis)'!$A48,'city centre offline'!$B$2:$B$2047,'City centre offline (analysis)'!O$1)</f>
        <v>1.49459487215083</v>
      </c>
      <c r="P48" s="6">
        <f>SUMIFS('city centre offline'!$C$2:$C$2047,'city centre offline'!$A$2:$A$2047,'City centre offline (analysis)'!$A48,'city centre offline'!$B$2:$B$2047,'City centre offline (analysis)'!P$1)</f>
        <v>0.83319756758191499</v>
      </c>
      <c r="Q48" s="6">
        <f>SUMIFS('city centre offline'!$C$2:$C$2047,'city centre offline'!$A$2:$A$2047,'City centre offline (analysis)'!$A48,'city centre offline'!$B$2:$B$2047,'City centre offline (analysis)'!Q$1)</f>
        <v>0.87535977114531904</v>
      </c>
      <c r="R48" s="6">
        <f>SUMIFS('city centre offline'!$C$2:$C$2047,'city centre offline'!$A$2:$A$2047,'City centre offline (analysis)'!$A48,'city centre offline'!$B$2:$B$2047,'City centre offline (analysis)'!R$1)</f>
        <v>0.70490294351848104</v>
      </c>
      <c r="S48" s="6">
        <f>SUMIFS('city centre offline'!$C$2:$C$2047,'city centre offline'!$A$2:$A$2047,'City centre offline (analysis)'!$A48,'city centre offline'!$B$2:$B$2047,'City centre offline (analysis)'!S$1)</f>
        <v>0.21556151983636801</v>
      </c>
      <c r="T48" s="6">
        <f>SUMIFS('city centre offline'!$C$2:$C$2047,'city centre offline'!$A$2:$A$2047,'City centre offline (analysis)'!$A48,'city centre offline'!$B$2:$B$2047,'City centre offline (analysis)'!T$1)</f>
        <v>0.26658622667530701</v>
      </c>
      <c r="U48" s="6">
        <f>SUMIFS('city centre offline'!$C$2:$C$2047,'city centre offline'!$A$2:$A$2047,'City centre offline (analysis)'!$A48,'city centre offline'!$B$2:$B$2047,'City centre offline (analysis)'!U$1)</f>
        <v>0.47230233965984703</v>
      </c>
      <c r="V48" s="6">
        <f>SUMIFS('city centre offline'!$C$2:$C$2047,'city centre offline'!$A$2:$A$2047,'City centre offline (analysis)'!$A48,'city centre offline'!$B$2:$B$2047,'City centre offline (analysis)'!V$1)</f>
        <v>0.78004332698122802</v>
      </c>
      <c r="W48" s="6">
        <f>SUMIFS('city centre offline'!$C$2:$C$2047,'city centre offline'!$A$2:$A$2047,'City centre offline (analysis)'!$A48,'city centre offline'!$B$2:$B$2047,'City centre offline (analysis)'!W$1)</f>
        <v>0.81643034361612399</v>
      </c>
      <c r="X48" s="6">
        <f>SUMIFS('city centre offline'!$C$2:$C$2047,'city centre offline'!$A$2:$A$2047,'City centre offline (analysis)'!$A48,'city centre offline'!$B$2:$B$2047,'City centre offline (analysis)'!X$1)</f>
        <v>0.75712805958559504</v>
      </c>
      <c r="Y48" s="6">
        <f>SUMIFS('city centre offline'!$C$2:$C$2047,'city centre offline'!$A$2:$A$2047,'City centre offline (analysis)'!$A48,'city centre offline'!$B$2:$B$2047,'City centre offline (analysis)'!Y$1)</f>
        <v>0.81884306231665405</v>
      </c>
      <c r="Z48" s="6">
        <f>SUMIFS('city centre offline'!$C$2:$C$2047,'city centre offline'!$A$2:$A$2047,'City centre offline (analysis)'!$A48,'city centre offline'!$B$2:$B$2047,'City centre offline (analysis)'!Z$1)</f>
        <v>0.52159732321283803</v>
      </c>
      <c r="AA48" s="6">
        <f>SUMIFS('city centre offline'!$C$2:$C$2047,'city centre offline'!$A$2:$A$2047,'City centre offline (analysis)'!$A48,'city centre offline'!$B$2:$B$2047,'City centre offline (analysis)'!AA$1)</f>
        <v>1.15619693166085</v>
      </c>
      <c r="AB48" s="6">
        <f>SUMIFS('city centre offline'!$C$2:$C$2047,'city centre offline'!$A$2:$A$2047,'City centre offline (analysis)'!$A48,'city centre offline'!$B$2:$B$2047,'City centre offline (analysis)'!AB$1)</f>
        <v>0.27584724822047002</v>
      </c>
      <c r="AC48" s="6">
        <f>SUMIFS('city centre offline'!$C$2:$C$2047,'city centre offline'!$A$2:$A$2047,'City centre offline (analysis)'!$A48,'city centre offline'!$B$2:$B$2047,'City centre offline (analysis)'!AC$1)</f>
        <v>0.29971331211351598</v>
      </c>
      <c r="AD48" s="6">
        <f>SUMIFS('city centre offline'!$C$2:$C$2047,'city centre offline'!$A$2:$A$2047,'City centre offline (analysis)'!$A48,'city centre offline'!$B$2:$B$2047,'City centre offline (analysis)'!AD$1)</f>
        <v>0.37286303153319</v>
      </c>
      <c r="AE48" s="6">
        <f>SUMIFS('city centre offline'!$C$2:$C$2047,'city centre offline'!$A$2:$A$2047,'City centre offline (analysis)'!$A48,'city centre offline'!$B$2:$B$2047,'City centre offline (analysis)'!AE$1)</f>
        <v>0.74053812253362605</v>
      </c>
      <c r="AF48" s="6">
        <f>SUMIFS('city centre offline'!$C$2:$C$2047,'city centre offline'!$A$2:$A$2047,'City centre offline (analysis)'!$A48,'city centre offline'!$B$2:$B$2047,'City centre offline (analysis)'!AF$1)</f>
        <v>0.850296218850213</v>
      </c>
      <c r="AG48" s="6">
        <f>SUMIFS('city centre offline'!$C$2:$C$2047,'city centre offline'!$A$2:$A$2047,'City centre offline (analysis)'!$A48,'city centre offline'!$B$2:$B$2047,'City centre offline (analysis)'!AG$1)</f>
        <v>0.81150146369623599</v>
      </c>
      <c r="AH48" s="6">
        <f>SUMIFS('city centre offline'!$C$2:$C$2047,'city centre offline'!$A$2:$A$2047,'City centre offline (analysis)'!$A48,'city centre offline'!$B$2:$B$2047,'City centre offline (analysis)'!AH$1)</f>
        <v>0.89478958121077301</v>
      </c>
      <c r="AI48" s="6">
        <f>SUMIFS('city centre offline'!$C$2:$C$2047,'city centre offline'!$A$2:$A$2047,'City centre offline (analysis)'!$A48,'city centre offline'!$B$2:$B$2047,'City centre offline (analysis)'!AI$1)</f>
        <v>0.96147799624178998</v>
      </c>
      <c r="AJ48" s="6">
        <f>SUMIFS('city centre offline'!$C$2:$C$2047,'city centre offline'!$A$2:$A$2047,'City centre offline (analysis)'!$A48,'city centre offline'!$B$2:$B$2047,'City centre offline (analysis)'!AJ$1)</f>
        <v>0.913980524921846</v>
      </c>
      <c r="AM48" t="s">
        <v>66</v>
      </c>
      <c r="AN48" s="6">
        <v>0.84287607466937597</v>
      </c>
      <c r="AQ48" t="s">
        <v>62</v>
      </c>
      <c r="AR48" s="6">
        <v>0.84848649563175105</v>
      </c>
      <c r="AS48" s="6">
        <f>VLOOKUP(AQ48,'Overall city offline (analysis)'!$AN$2:$AO$63,2,FALSE)</f>
        <v>0.98594475064404397</v>
      </c>
      <c r="AT48" s="19">
        <f t="shared" si="0"/>
        <v>13.745825501229291</v>
      </c>
      <c r="AU48" s="19">
        <f>VLOOKUP(AQ48,'CC share tops bottoms'!$A$2:$F$63,6,FALSE)</f>
        <v>-1.5219038826605746</v>
      </c>
    </row>
    <row r="49" spans="1:47" x14ac:dyDescent="0.3">
      <c r="A49" t="s">
        <v>54</v>
      </c>
      <c r="B49" t="s">
        <v>166</v>
      </c>
      <c r="C49" t="s">
        <v>135</v>
      </c>
      <c r="D49" s="6">
        <f>SUMIFS('city centre offline'!$C$2:$C$2047,'city centre offline'!$A$2:$A$2047,'City centre offline (analysis)'!$A49,'city centre offline'!$B$2:$B$2047,'City centre offline (analysis)'!D$1)</f>
        <v>0.84519826487920202</v>
      </c>
      <c r="E49" s="6">
        <f>SUMIFS('city centre offline'!$C$2:$C$2047,'city centre offline'!$A$2:$A$2047,'City centre offline (analysis)'!$A49,'city centre offline'!$B$2:$B$2047,'City centre offline (analysis)'!E$1)</f>
        <v>0.84406222306585199</v>
      </c>
      <c r="F49" s="6">
        <f>SUMIFS('city centre offline'!$C$2:$C$2047,'city centre offline'!$A$2:$A$2047,'City centre offline (analysis)'!$A49,'city centre offline'!$B$2:$B$2047,'City centre offline (analysis)'!F$1)</f>
        <v>1.02413801946646</v>
      </c>
      <c r="G49" s="6">
        <f>SUMIFS('city centre offline'!$C$2:$C$2047,'city centre offline'!$A$2:$A$2047,'City centre offline (analysis)'!$A49,'city centre offline'!$B$2:$B$2047,'City centre offline (analysis)'!G$1)</f>
        <v>0.94139765165711997</v>
      </c>
      <c r="H49" s="6">
        <f>SUMIFS('city centre offline'!$C$2:$C$2047,'city centre offline'!$A$2:$A$2047,'City centre offline (analysis)'!$A49,'city centre offline'!$B$2:$B$2047,'City centre offline (analysis)'!H$1)</f>
        <v>0.98540694670695705</v>
      </c>
      <c r="I49" s="6">
        <f>SUMIFS('city centre offline'!$C$2:$C$2047,'city centre offline'!$A$2:$A$2047,'City centre offline (analysis)'!$A49,'city centre offline'!$B$2:$B$2047,'City centre offline (analysis)'!I$1)</f>
        <v>0.97894867847283595</v>
      </c>
      <c r="J49" s="6">
        <f>SUMIFS('city centre offline'!$C$2:$C$2047,'city centre offline'!$A$2:$A$2047,'City centre offline (analysis)'!$A49,'city centre offline'!$B$2:$B$2047,'City centre offline (analysis)'!J$1)</f>
        <v>0.99119353163492896</v>
      </c>
      <c r="K49" s="6">
        <f>SUMIFS('city centre offline'!$C$2:$C$2047,'city centre offline'!$A$2:$A$2047,'City centre offline (analysis)'!$A49,'city centre offline'!$B$2:$B$2047,'City centre offline (analysis)'!K$1)</f>
        <v>1.0015154468495899</v>
      </c>
      <c r="L49" s="6">
        <f>SUMIFS('city centre offline'!$C$2:$C$2047,'city centre offline'!$A$2:$A$2047,'City centre offline (analysis)'!$A49,'city centre offline'!$B$2:$B$2047,'City centre offline (analysis)'!L$1)</f>
        <v>0.92819327062283696</v>
      </c>
      <c r="M49" s="6">
        <f>SUMIFS('city centre offline'!$C$2:$C$2047,'city centre offline'!$A$2:$A$2047,'City centre offline (analysis)'!$A49,'city centre offline'!$B$2:$B$2047,'City centre offline (analysis)'!M$1)</f>
        <v>0.98149853392251296</v>
      </c>
      <c r="N49" s="6">
        <f>SUMIFS('city centre offline'!$C$2:$C$2047,'city centre offline'!$A$2:$A$2047,'City centre offline (analysis)'!$A49,'city centre offline'!$B$2:$B$2047,'City centre offline (analysis)'!N$1)</f>
        <v>1.07218659135271</v>
      </c>
      <c r="O49" s="6">
        <f>SUMIFS('city centre offline'!$C$2:$C$2047,'city centre offline'!$A$2:$A$2047,'City centre offline (analysis)'!$A49,'city centre offline'!$B$2:$B$2047,'City centre offline (analysis)'!O$1)</f>
        <v>1.4062608413689901</v>
      </c>
      <c r="P49" s="6">
        <f>SUMIFS('city centre offline'!$C$2:$C$2047,'city centre offline'!$A$2:$A$2047,'City centre offline (analysis)'!$A49,'city centre offline'!$B$2:$B$2047,'City centre offline (analysis)'!P$1)</f>
        <v>0.83350459711408498</v>
      </c>
      <c r="Q49" s="6">
        <f>SUMIFS('city centre offline'!$C$2:$C$2047,'city centre offline'!$A$2:$A$2047,'City centre offline (analysis)'!$A49,'city centre offline'!$B$2:$B$2047,'City centre offline (analysis)'!Q$1)</f>
        <v>0.85221635534342399</v>
      </c>
      <c r="R49" s="6">
        <f>SUMIFS('city centre offline'!$C$2:$C$2047,'city centre offline'!$A$2:$A$2047,'City centre offline (analysis)'!$A49,'city centre offline'!$B$2:$B$2047,'City centre offline (analysis)'!R$1)</f>
        <v>0.58675942257128599</v>
      </c>
      <c r="S49" s="6">
        <f>SUMIFS('city centre offline'!$C$2:$C$2047,'city centre offline'!$A$2:$A$2047,'City centre offline (analysis)'!$A49,'city centre offline'!$B$2:$B$2047,'City centre offline (analysis)'!S$1)</f>
        <v>0.17359215394741401</v>
      </c>
      <c r="T49" s="6">
        <f>SUMIFS('city centre offline'!$C$2:$C$2047,'city centre offline'!$A$2:$A$2047,'City centre offline (analysis)'!$A49,'city centre offline'!$B$2:$B$2047,'City centre offline (analysis)'!T$1)</f>
        <v>0.20217910395675001</v>
      </c>
      <c r="U49" s="6">
        <f>SUMIFS('city centre offline'!$C$2:$C$2047,'city centre offline'!$A$2:$A$2047,'City centre offline (analysis)'!$A49,'city centre offline'!$B$2:$B$2047,'City centre offline (analysis)'!U$1)</f>
        <v>0.317771966152331</v>
      </c>
      <c r="V49" s="6">
        <f>SUMIFS('city centre offline'!$C$2:$C$2047,'city centre offline'!$A$2:$A$2047,'City centre offline (analysis)'!$A49,'city centre offline'!$B$2:$B$2047,'City centre offline (analysis)'!V$1)</f>
        <v>0.52967970969522904</v>
      </c>
      <c r="W49" s="6">
        <f>SUMIFS('city centre offline'!$C$2:$C$2047,'city centre offline'!$A$2:$A$2047,'City centre offline (analysis)'!$A49,'city centre offline'!$B$2:$B$2047,'City centre offline (analysis)'!W$1)</f>
        <v>0.68534900094025497</v>
      </c>
      <c r="X49" s="6">
        <f>SUMIFS('city centre offline'!$C$2:$C$2047,'city centre offline'!$A$2:$A$2047,'City centre offline (analysis)'!$A49,'city centre offline'!$B$2:$B$2047,'City centre offline (analysis)'!X$1)</f>
        <v>0.63202216790277799</v>
      </c>
      <c r="Y49" s="6">
        <f>SUMIFS('city centre offline'!$C$2:$C$2047,'city centre offline'!$A$2:$A$2047,'City centre offline (analysis)'!$A49,'city centre offline'!$B$2:$B$2047,'City centre offline (analysis)'!Y$1)</f>
        <v>0.69163402537723195</v>
      </c>
      <c r="Z49" s="6">
        <f>SUMIFS('city centre offline'!$C$2:$C$2047,'city centre offline'!$A$2:$A$2047,'City centre offline (analysis)'!$A49,'city centre offline'!$B$2:$B$2047,'City centre offline (analysis)'!Z$1)</f>
        <v>0.33056699627126501</v>
      </c>
      <c r="AA49" s="6">
        <f>SUMIFS('city centre offline'!$C$2:$C$2047,'city centre offline'!$A$2:$A$2047,'City centre offline (analysis)'!$A49,'city centre offline'!$B$2:$B$2047,'City centre offline (analysis)'!AA$1)</f>
        <v>0.72622263591828895</v>
      </c>
      <c r="AB49" s="6">
        <f>SUMIFS('city centre offline'!$C$2:$C$2047,'city centre offline'!$A$2:$A$2047,'City centre offline (analysis)'!$A49,'city centre offline'!$B$2:$B$2047,'City centre offline (analysis)'!AB$1)</f>
        <v>0.21379694829350801</v>
      </c>
      <c r="AC49" s="6">
        <f>SUMIFS('city centre offline'!$C$2:$C$2047,'city centre offline'!$A$2:$A$2047,'City centre offline (analysis)'!$A49,'city centre offline'!$B$2:$B$2047,'City centre offline (analysis)'!AC$1)</f>
        <v>0.21914432548322799</v>
      </c>
      <c r="AD49" s="6">
        <f>SUMIFS('city centre offline'!$C$2:$C$2047,'city centre offline'!$A$2:$A$2047,'City centre offline (analysis)'!$A49,'city centre offline'!$B$2:$B$2047,'City centre offline (analysis)'!AD$1)</f>
        <v>0.28005439515715702</v>
      </c>
      <c r="AE49" s="6">
        <f>SUMIFS('city centre offline'!$C$2:$C$2047,'city centre offline'!$A$2:$A$2047,'City centre offline (analysis)'!$A49,'city centre offline'!$B$2:$B$2047,'City centre offline (analysis)'!AE$1)</f>
        <v>0.559287407082107</v>
      </c>
      <c r="AF49" s="6">
        <f>SUMIFS('city centre offline'!$C$2:$C$2047,'city centre offline'!$A$2:$A$2047,'City centre offline (analysis)'!$A49,'city centre offline'!$B$2:$B$2047,'City centre offline (analysis)'!AF$1)</f>
        <v>0.71413180789947195</v>
      </c>
      <c r="AG49" s="6">
        <f>SUMIFS('city centre offline'!$C$2:$C$2047,'city centre offline'!$A$2:$A$2047,'City centre offline (analysis)'!$A49,'city centre offline'!$B$2:$B$2047,'City centre offline (analysis)'!AG$1)</f>
        <v>0.68411840474886398</v>
      </c>
      <c r="AH49" s="6">
        <f>SUMIFS('city centre offline'!$C$2:$C$2047,'city centre offline'!$A$2:$A$2047,'City centre offline (analysis)'!$A49,'city centre offline'!$B$2:$B$2047,'City centre offline (analysis)'!AH$1)</f>
        <v>0.77824735706583403</v>
      </c>
      <c r="AI49" s="6">
        <f>SUMIFS('city centre offline'!$C$2:$C$2047,'city centre offline'!$A$2:$A$2047,'City centre offline (analysis)'!$A49,'city centre offline'!$B$2:$B$2047,'City centre offline (analysis)'!AI$1)</f>
        <v>0.82980332648239896</v>
      </c>
      <c r="AJ49" s="6">
        <f>SUMIFS('city centre offline'!$C$2:$C$2047,'city centre offline'!$A$2:$A$2047,'City centre offline (analysis)'!$A49,'city centre offline'!$B$2:$B$2047,'City centre offline (analysis)'!AJ$1)</f>
        <v>0.77466679807822503</v>
      </c>
      <c r="AM49" t="s">
        <v>20</v>
      </c>
      <c r="AN49" s="6">
        <v>0.82912534192667797</v>
      </c>
      <c r="AQ49" t="s">
        <v>66</v>
      </c>
      <c r="AR49" s="6">
        <v>0.84287607466937597</v>
      </c>
      <c r="AS49" s="6">
        <f>VLOOKUP(AQ49,'Overall city offline (analysis)'!$AN$2:$AO$63,2,FALSE)</f>
        <v>1.12577996269007</v>
      </c>
      <c r="AT49" s="19">
        <f t="shared" si="0"/>
        <v>28.290388802069401</v>
      </c>
      <c r="AU49" s="19">
        <f>VLOOKUP(AQ49,'CC share tops bottoms'!$A$2:$F$63,6,FALSE)</f>
        <v>-1.7102740873698938</v>
      </c>
    </row>
    <row r="50" spans="1:47" x14ac:dyDescent="0.3">
      <c r="A50" t="s">
        <v>55</v>
      </c>
      <c r="B50" t="s">
        <v>167</v>
      </c>
      <c r="C50" t="s">
        <v>135</v>
      </c>
      <c r="D50" s="6">
        <f>SUMIFS('city centre offline'!$C$2:$C$2047,'city centre offline'!$A$2:$A$2047,'City centre offline (analysis)'!$A50,'city centre offline'!$B$2:$B$2047,'City centre offline (analysis)'!D$1)</f>
        <v>0.85457753341611198</v>
      </c>
      <c r="E50" s="6">
        <f>SUMIFS('city centre offline'!$C$2:$C$2047,'city centre offline'!$A$2:$A$2047,'City centre offline (analysis)'!$A50,'city centre offline'!$B$2:$B$2047,'City centre offline (analysis)'!E$1)</f>
        <v>0.89115665575026104</v>
      </c>
      <c r="F50" s="6">
        <f>SUMIFS('city centre offline'!$C$2:$C$2047,'city centre offline'!$A$2:$A$2047,'City centre offline (analysis)'!$A50,'city centre offline'!$B$2:$B$2047,'City centre offline (analysis)'!F$1)</f>
        <v>1.04045831747269</v>
      </c>
      <c r="G50" s="6">
        <f>SUMIFS('city centre offline'!$C$2:$C$2047,'city centre offline'!$A$2:$A$2047,'City centre offline (analysis)'!$A50,'city centre offline'!$B$2:$B$2047,'City centre offline (analysis)'!G$1)</f>
        <v>0.98551362589626801</v>
      </c>
      <c r="H50" s="6">
        <f>SUMIFS('city centre offline'!$C$2:$C$2047,'city centre offline'!$A$2:$A$2047,'City centre offline (analysis)'!$A50,'city centre offline'!$B$2:$B$2047,'City centre offline (analysis)'!H$1)</f>
        <v>1.0017988127994</v>
      </c>
      <c r="I50" s="6">
        <f>SUMIFS('city centre offline'!$C$2:$C$2047,'city centre offline'!$A$2:$A$2047,'City centre offline (analysis)'!$A50,'city centre offline'!$B$2:$B$2047,'City centre offline (analysis)'!I$1)</f>
        <v>0.92898667092521603</v>
      </c>
      <c r="J50" s="6">
        <f>SUMIFS('city centre offline'!$C$2:$C$2047,'city centre offline'!$A$2:$A$2047,'City centre offline (analysis)'!$A50,'city centre offline'!$B$2:$B$2047,'City centre offline (analysis)'!J$1)</f>
        <v>0.96993292053649105</v>
      </c>
      <c r="K50" s="6">
        <f>SUMIFS('city centre offline'!$C$2:$C$2047,'city centre offline'!$A$2:$A$2047,'City centre offline (analysis)'!$A50,'city centre offline'!$B$2:$B$2047,'City centre offline (analysis)'!K$1)</f>
        <v>0.95038807366231004</v>
      </c>
      <c r="L50" s="6">
        <f>SUMIFS('city centre offline'!$C$2:$C$2047,'city centre offline'!$A$2:$A$2047,'City centre offline (analysis)'!$A50,'city centre offline'!$B$2:$B$2047,'City centre offline (analysis)'!L$1)</f>
        <v>0.92894911365069199</v>
      </c>
      <c r="M50" s="6">
        <f>SUMIFS('city centre offline'!$C$2:$C$2047,'city centre offline'!$A$2:$A$2047,'City centre offline (analysis)'!$A50,'city centre offline'!$B$2:$B$2047,'City centre offline (analysis)'!M$1)</f>
        <v>1.0639363625037599</v>
      </c>
      <c r="N50" s="6">
        <f>SUMIFS('city centre offline'!$C$2:$C$2047,'city centre offline'!$A$2:$A$2047,'City centre offline (analysis)'!$A50,'city centre offline'!$B$2:$B$2047,'City centre offline (analysis)'!N$1)</f>
        <v>1.1009640604928601</v>
      </c>
      <c r="O50" s="6">
        <f>SUMIFS('city centre offline'!$C$2:$C$2047,'city centre offline'!$A$2:$A$2047,'City centre offline (analysis)'!$A50,'city centre offline'!$B$2:$B$2047,'City centre offline (analysis)'!O$1)</f>
        <v>1.2833378528939401</v>
      </c>
      <c r="P50" s="6">
        <f>SUMIFS('city centre offline'!$C$2:$C$2047,'city centre offline'!$A$2:$A$2047,'City centre offline (analysis)'!$A50,'city centre offline'!$B$2:$B$2047,'City centre offline (analysis)'!P$1)</f>
        <v>0.90965707449976996</v>
      </c>
      <c r="Q50" s="6">
        <f>SUMIFS('city centre offline'!$C$2:$C$2047,'city centre offline'!$A$2:$A$2047,'City centre offline (analysis)'!$A50,'city centre offline'!$B$2:$B$2047,'City centre offline (analysis)'!Q$1)</f>
        <v>0.94560514125754203</v>
      </c>
      <c r="R50" s="6">
        <f>SUMIFS('city centre offline'!$C$2:$C$2047,'city centre offline'!$A$2:$A$2047,'City centre offline (analysis)'!$A50,'city centre offline'!$B$2:$B$2047,'City centre offline (analysis)'!R$1)</f>
        <v>0.72312803540025605</v>
      </c>
      <c r="S50" s="6">
        <f>SUMIFS('city centre offline'!$C$2:$C$2047,'city centre offline'!$A$2:$A$2047,'City centre offline (analysis)'!$A50,'city centre offline'!$B$2:$B$2047,'City centre offline (analysis)'!S$1)</f>
        <v>0.25021070045555799</v>
      </c>
      <c r="T50" s="6">
        <f>SUMIFS('city centre offline'!$C$2:$C$2047,'city centre offline'!$A$2:$A$2047,'City centre offline (analysis)'!$A50,'city centre offline'!$B$2:$B$2047,'City centre offline (analysis)'!T$1)</f>
        <v>0.29611686629546202</v>
      </c>
      <c r="U50" s="6">
        <f>SUMIFS('city centre offline'!$C$2:$C$2047,'city centre offline'!$A$2:$A$2047,'City centre offline (analysis)'!$A50,'city centre offline'!$B$2:$B$2047,'City centre offline (analysis)'!U$1)</f>
        <v>0.42479291750475101</v>
      </c>
      <c r="V50" s="6">
        <f>SUMIFS('city centre offline'!$C$2:$C$2047,'city centre offline'!$A$2:$A$2047,'City centre offline (analysis)'!$A50,'city centre offline'!$B$2:$B$2047,'City centre offline (analysis)'!V$1)</f>
        <v>0.66558987871252995</v>
      </c>
      <c r="W50" s="6">
        <f>SUMIFS('city centre offline'!$C$2:$C$2047,'city centre offline'!$A$2:$A$2047,'City centre offline (analysis)'!$A50,'city centre offline'!$B$2:$B$2047,'City centre offline (analysis)'!W$1)</f>
        <v>0.75749617104899203</v>
      </c>
      <c r="X50" s="6">
        <f>SUMIFS('city centre offline'!$C$2:$C$2047,'city centre offline'!$A$2:$A$2047,'City centre offline (analysis)'!$A50,'city centre offline'!$B$2:$B$2047,'City centre offline (analysis)'!X$1)</f>
        <v>0.75240399289190296</v>
      </c>
      <c r="Y50" s="6">
        <f>SUMIFS('city centre offline'!$C$2:$C$2047,'city centre offline'!$A$2:$A$2047,'City centre offline (analysis)'!$A50,'city centre offline'!$B$2:$B$2047,'City centre offline (analysis)'!Y$1)</f>
        <v>0.75190742211821604</v>
      </c>
      <c r="Z50" s="6">
        <f>SUMIFS('city centre offline'!$C$2:$C$2047,'city centre offline'!$A$2:$A$2047,'City centre offline (analysis)'!$A50,'city centre offline'!$B$2:$B$2047,'City centre offline (analysis)'!Z$1)</f>
        <v>0.44064269641070197</v>
      </c>
      <c r="AA50" s="6">
        <f>SUMIFS('city centre offline'!$C$2:$C$2047,'city centre offline'!$A$2:$A$2047,'City centre offline (analysis)'!$A50,'city centre offline'!$B$2:$B$2047,'City centre offline (analysis)'!AA$1)</f>
        <v>0.80505551161264199</v>
      </c>
      <c r="AB50" s="6">
        <f>SUMIFS('city centre offline'!$C$2:$C$2047,'city centre offline'!$A$2:$A$2047,'City centre offline (analysis)'!$A50,'city centre offline'!$B$2:$B$2047,'City centre offline (analysis)'!AB$1)</f>
        <v>0.33477050469606301</v>
      </c>
      <c r="AC50" s="6">
        <f>SUMIFS('city centre offline'!$C$2:$C$2047,'city centre offline'!$A$2:$A$2047,'City centre offline (analysis)'!$A50,'city centre offline'!$B$2:$B$2047,'City centre offline (analysis)'!AC$1)</f>
        <v>0.33521175161308903</v>
      </c>
      <c r="AD50" s="6">
        <f>SUMIFS('city centre offline'!$C$2:$C$2047,'city centre offline'!$A$2:$A$2047,'City centre offline (analysis)'!$A50,'city centre offline'!$B$2:$B$2047,'City centre offline (analysis)'!AD$1)</f>
        <v>0.41403928474138901</v>
      </c>
      <c r="AE50" s="6">
        <f>SUMIFS('city centre offline'!$C$2:$C$2047,'city centre offline'!$A$2:$A$2047,'City centre offline (analysis)'!$A50,'city centre offline'!$B$2:$B$2047,'City centre offline (analysis)'!AE$1)</f>
        <v>0.62637390966089102</v>
      </c>
      <c r="AF50" s="6">
        <f>SUMIFS('city centre offline'!$C$2:$C$2047,'city centre offline'!$A$2:$A$2047,'City centre offline (analysis)'!$A50,'city centre offline'!$B$2:$B$2047,'City centre offline (analysis)'!AF$1)</f>
        <v>0.76879378800102105</v>
      </c>
      <c r="AG50" s="6">
        <f>SUMIFS('city centre offline'!$C$2:$C$2047,'city centre offline'!$A$2:$A$2047,'City centre offline (analysis)'!$A50,'city centre offline'!$B$2:$B$2047,'City centre offline (analysis)'!AG$1)</f>
        <v>0.78025450629822901</v>
      </c>
      <c r="AH50" s="6">
        <f>SUMIFS('city centre offline'!$C$2:$C$2047,'city centre offline'!$A$2:$A$2047,'City centre offline (analysis)'!$A50,'city centre offline'!$B$2:$B$2047,'City centre offline (analysis)'!AH$1)</f>
        <v>0.84634530196856494</v>
      </c>
      <c r="AI50" s="6">
        <f>SUMIFS('city centre offline'!$C$2:$C$2047,'city centre offline'!$A$2:$A$2047,'City centre offline (analysis)'!$A50,'city centre offline'!$B$2:$B$2047,'City centre offline (analysis)'!AI$1)</f>
        <v>0.90297307586532605</v>
      </c>
      <c r="AJ50" s="6">
        <f>SUMIFS('city centre offline'!$C$2:$C$2047,'city centre offline'!$A$2:$A$2047,'City centre offline (analysis)'!$A50,'city centre offline'!$B$2:$B$2047,'City centre offline (analysis)'!AJ$1)</f>
        <v>0.91319524839425703</v>
      </c>
      <c r="AM50" t="s">
        <v>10</v>
      </c>
      <c r="AN50" s="6">
        <v>0.82728398000615799</v>
      </c>
      <c r="AQ50" t="s">
        <v>20</v>
      </c>
      <c r="AR50" s="6">
        <v>0.82912534192667797</v>
      </c>
      <c r="AS50" s="6">
        <f>VLOOKUP(AQ50,'Overall city offline (analysis)'!$AN$2:$AO$63,2,FALSE)</f>
        <v>0.91921413556417797</v>
      </c>
      <c r="AT50" s="19">
        <f t="shared" si="0"/>
        <v>9.0088793637499993</v>
      </c>
      <c r="AU50" s="19">
        <f>VLOOKUP(AQ50,'CC share tops bottoms'!$A$2:$F$63,6,FALSE)</f>
        <v>-0.24122971142267469</v>
      </c>
    </row>
    <row r="51" spans="1:47" x14ac:dyDescent="0.3">
      <c r="A51" t="s">
        <v>56</v>
      </c>
      <c r="B51" t="s">
        <v>165</v>
      </c>
      <c r="C51" t="s">
        <v>135</v>
      </c>
      <c r="D51" s="6">
        <f>SUMIFS('city centre offline'!$C$2:$C$2047,'city centre offline'!$A$2:$A$2047,'City centre offline (analysis)'!$A51,'city centre offline'!$B$2:$B$2047,'City centre offline (analysis)'!D$1)</f>
        <v>0.84393395974101204</v>
      </c>
      <c r="E51" s="6">
        <f>SUMIFS('city centre offline'!$C$2:$C$2047,'city centre offline'!$A$2:$A$2047,'City centre offline (analysis)'!$A51,'city centre offline'!$B$2:$B$2047,'City centre offline (analysis)'!E$1)</f>
        <v>0.86371681874796802</v>
      </c>
      <c r="F51" s="6">
        <f>SUMIFS('city centre offline'!$C$2:$C$2047,'city centre offline'!$A$2:$A$2047,'City centre offline (analysis)'!$A51,'city centre offline'!$B$2:$B$2047,'City centre offline (analysis)'!F$1)</f>
        <v>1.04292799948953</v>
      </c>
      <c r="G51" s="6">
        <f>SUMIFS('city centre offline'!$C$2:$C$2047,'city centre offline'!$A$2:$A$2047,'City centre offline (analysis)'!$A51,'city centre offline'!$B$2:$B$2047,'City centre offline (analysis)'!G$1)</f>
        <v>0.97237850694188899</v>
      </c>
      <c r="H51" s="6">
        <f>SUMIFS('city centre offline'!$C$2:$C$2047,'city centre offline'!$A$2:$A$2047,'City centre offline (analysis)'!$A51,'city centre offline'!$B$2:$B$2047,'City centre offline (analysis)'!H$1)</f>
        <v>0.99181166508727503</v>
      </c>
      <c r="I51" s="6">
        <f>SUMIFS('city centre offline'!$C$2:$C$2047,'city centre offline'!$A$2:$A$2047,'City centre offline (analysis)'!$A51,'city centre offline'!$B$2:$B$2047,'City centre offline (analysis)'!I$1)</f>
        <v>0.98917173671910297</v>
      </c>
      <c r="J51" s="6">
        <f>SUMIFS('city centre offline'!$C$2:$C$2047,'city centre offline'!$A$2:$A$2047,'City centre offline (analysis)'!$A51,'city centre offline'!$B$2:$B$2047,'City centre offline (analysis)'!J$1)</f>
        <v>1.0071370315550701</v>
      </c>
      <c r="K51" s="6">
        <f>SUMIFS('city centre offline'!$C$2:$C$2047,'city centre offline'!$A$2:$A$2047,'City centre offline (analysis)'!$A51,'city centre offline'!$B$2:$B$2047,'City centre offline (analysis)'!K$1)</f>
        <v>1.0282423395950899</v>
      </c>
      <c r="L51" s="6">
        <f>SUMIFS('city centre offline'!$C$2:$C$2047,'city centre offline'!$A$2:$A$2047,'City centre offline (analysis)'!$A51,'city centre offline'!$B$2:$B$2047,'City centre offline (analysis)'!L$1)</f>
        <v>0.98541563117007203</v>
      </c>
      <c r="M51" s="6">
        <f>SUMIFS('city centre offline'!$C$2:$C$2047,'city centre offline'!$A$2:$A$2047,'City centre offline (analysis)'!$A51,'city centre offline'!$B$2:$B$2047,'City centre offline (analysis)'!M$1)</f>
        <v>1.0565475514201901</v>
      </c>
      <c r="N51" s="6">
        <f>SUMIFS('city centre offline'!$C$2:$C$2047,'city centre offline'!$A$2:$A$2047,'City centre offline (analysis)'!$A51,'city centre offline'!$B$2:$B$2047,'City centre offline (analysis)'!N$1)</f>
        <v>1.0547245604174</v>
      </c>
      <c r="O51" s="6">
        <f>SUMIFS('city centre offline'!$C$2:$C$2047,'city centre offline'!$A$2:$A$2047,'City centre offline (analysis)'!$A51,'city centre offline'!$B$2:$B$2047,'City centre offline (analysis)'!O$1)</f>
        <v>1.1639921991154101</v>
      </c>
      <c r="P51" s="6">
        <f>SUMIFS('city centre offline'!$C$2:$C$2047,'city centre offline'!$A$2:$A$2047,'City centre offline (analysis)'!$A51,'city centre offline'!$B$2:$B$2047,'City centre offline (analysis)'!P$1)</f>
        <v>0.92388546123582205</v>
      </c>
      <c r="Q51" s="6">
        <f>SUMIFS('city centre offline'!$C$2:$C$2047,'city centre offline'!$A$2:$A$2047,'City centre offline (analysis)'!$A51,'city centre offline'!$B$2:$B$2047,'City centre offline (analysis)'!Q$1)</f>
        <v>0.90176884904966004</v>
      </c>
      <c r="R51" s="6">
        <f>SUMIFS('city centre offline'!$C$2:$C$2047,'city centre offline'!$A$2:$A$2047,'City centre offline (analysis)'!$A51,'city centre offline'!$B$2:$B$2047,'City centre offline (analysis)'!R$1)</f>
        <v>0.81783437300862105</v>
      </c>
      <c r="S51" s="6">
        <f>SUMIFS('city centre offline'!$C$2:$C$2047,'city centre offline'!$A$2:$A$2047,'City centre offline (analysis)'!$A51,'city centre offline'!$B$2:$B$2047,'City centre offline (analysis)'!S$1)</f>
        <v>0.45503313947734497</v>
      </c>
      <c r="T51" s="6">
        <f>SUMIFS('city centre offline'!$C$2:$C$2047,'city centre offline'!$A$2:$A$2047,'City centre offline (analysis)'!$A51,'city centre offline'!$B$2:$B$2047,'City centre offline (analysis)'!T$1)</f>
        <v>0.54450188683137701</v>
      </c>
      <c r="U51" s="6">
        <f>SUMIFS('city centre offline'!$C$2:$C$2047,'city centre offline'!$A$2:$A$2047,'City centre offline (analysis)'!$A51,'city centre offline'!$B$2:$B$2047,'City centre offline (analysis)'!U$1)</f>
        <v>0.65767582566870397</v>
      </c>
      <c r="V51" s="6">
        <f>SUMIFS('city centre offline'!$C$2:$C$2047,'city centre offline'!$A$2:$A$2047,'City centre offline (analysis)'!$A51,'city centre offline'!$B$2:$B$2047,'City centre offline (analysis)'!V$1)</f>
        <v>0.82624693533796401</v>
      </c>
      <c r="W51" s="6">
        <f>SUMIFS('city centre offline'!$C$2:$C$2047,'city centre offline'!$A$2:$A$2047,'City centre offline (analysis)'!$A51,'city centre offline'!$B$2:$B$2047,'City centre offline (analysis)'!W$1)</f>
        <v>0.86750694158561203</v>
      </c>
      <c r="X51" s="6">
        <f>SUMIFS('city centre offline'!$C$2:$C$2047,'city centre offline'!$A$2:$A$2047,'City centre offline (analysis)'!$A51,'city centre offline'!$B$2:$B$2047,'City centre offline (analysis)'!X$1)</f>
        <v>0.845933639505692</v>
      </c>
      <c r="Y51" s="6">
        <f>SUMIFS('city centre offline'!$C$2:$C$2047,'city centre offline'!$A$2:$A$2047,'City centre offline (analysis)'!$A51,'city centre offline'!$B$2:$B$2047,'City centre offline (analysis)'!Y$1)</f>
        <v>0.81637204101873795</v>
      </c>
      <c r="Z51" s="6">
        <f>SUMIFS('city centre offline'!$C$2:$C$2047,'city centre offline'!$A$2:$A$2047,'City centre offline (analysis)'!$A51,'city centre offline'!$B$2:$B$2047,'City centre offline (analysis)'!Z$1)</f>
        <v>0.62307164250283797</v>
      </c>
      <c r="AA51" s="6">
        <f>SUMIFS('city centre offline'!$C$2:$C$2047,'city centre offline'!$A$2:$A$2047,'City centre offline (analysis)'!$A51,'city centre offline'!$B$2:$B$2047,'City centre offline (analysis)'!AA$1)</f>
        <v>0.82173320227480096</v>
      </c>
      <c r="AB51" s="6">
        <f>SUMIFS('city centre offline'!$C$2:$C$2047,'city centre offline'!$A$2:$A$2047,'City centre offline (analysis)'!$A51,'city centre offline'!$B$2:$B$2047,'City centre offline (analysis)'!AB$1)</f>
        <v>0.53686238354870397</v>
      </c>
      <c r="AC51" s="6">
        <f>SUMIFS('city centre offline'!$C$2:$C$2047,'city centre offline'!$A$2:$A$2047,'City centre offline (analysis)'!$A51,'city centre offline'!$B$2:$B$2047,'City centre offline (analysis)'!AC$1)</f>
        <v>0.52260684742028496</v>
      </c>
      <c r="AD51" s="6">
        <f>SUMIFS('city centre offline'!$C$2:$C$2047,'city centre offline'!$A$2:$A$2047,'City centre offline (analysis)'!$A51,'city centre offline'!$B$2:$B$2047,'City centre offline (analysis)'!AD$1)</f>
        <v>0.63421678116993296</v>
      </c>
      <c r="AE51" s="6">
        <f>SUMIFS('city centre offline'!$C$2:$C$2047,'city centre offline'!$A$2:$A$2047,'City centre offline (analysis)'!$A51,'city centre offline'!$B$2:$B$2047,'City centre offline (analysis)'!AE$1)</f>
        <v>0.73136781300412401</v>
      </c>
      <c r="AF51" s="6">
        <f>SUMIFS('city centre offline'!$C$2:$C$2047,'city centre offline'!$A$2:$A$2047,'City centre offline (analysis)'!$A51,'city centre offline'!$B$2:$B$2047,'City centre offline (analysis)'!AF$1)</f>
        <v>0.85913698413070005</v>
      </c>
      <c r="AG51" s="6">
        <f>SUMIFS('city centre offline'!$C$2:$C$2047,'city centre offline'!$A$2:$A$2047,'City centre offline (analysis)'!$A51,'city centre offline'!$B$2:$B$2047,'City centre offline (analysis)'!AG$1)</f>
        <v>0.783199444326382</v>
      </c>
      <c r="AH51" s="6">
        <f>SUMIFS('city centre offline'!$C$2:$C$2047,'city centre offline'!$A$2:$A$2047,'City centre offline (analysis)'!$A51,'city centre offline'!$B$2:$B$2047,'City centre offline (analysis)'!AH$1)</f>
        <v>0.87592160020016196</v>
      </c>
      <c r="AI51" s="6">
        <f>SUMIFS('city centre offline'!$C$2:$C$2047,'city centre offline'!$A$2:$A$2047,'City centre offline (analysis)'!$A51,'city centre offline'!$B$2:$B$2047,'City centre offline (analysis)'!AI$1)</f>
        <v>0.86861501443643396</v>
      </c>
      <c r="AJ51" s="6">
        <f>SUMIFS('city centre offline'!$C$2:$C$2047,'city centre offline'!$A$2:$A$2047,'City centre offline (analysis)'!$A51,'city centre offline'!$B$2:$B$2047,'City centre offline (analysis)'!AJ$1)</f>
        <v>0.82419848592241796</v>
      </c>
      <c r="AM51" t="s">
        <v>34</v>
      </c>
      <c r="AN51" s="6">
        <v>0.825194049316893</v>
      </c>
      <c r="AQ51" t="s">
        <v>10</v>
      </c>
      <c r="AR51" s="6">
        <v>0.82728398000615799</v>
      </c>
      <c r="AS51" s="6">
        <f>VLOOKUP(AQ51,'Overall city offline (analysis)'!$AN$2:$AO$63,2,FALSE)</f>
        <v>1.0391973612060601</v>
      </c>
      <c r="AT51" s="19">
        <f t="shared" si="0"/>
        <v>21.19133811999021</v>
      </c>
      <c r="AU51" s="19">
        <f>VLOOKUP(AQ51,'CC share tops bottoms'!$A$2:$F$63,6,FALSE)</f>
        <v>-1.6026130855137848</v>
      </c>
    </row>
    <row r="52" spans="1:47" x14ac:dyDescent="0.3">
      <c r="A52" t="s">
        <v>57</v>
      </c>
      <c r="B52" t="s">
        <v>166</v>
      </c>
      <c r="C52" t="s">
        <v>146</v>
      </c>
      <c r="D52" s="6">
        <f>SUMIFS('city centre offline'!$C$2:$C$2047,'city centre offline'!$A$2:$A$2047,'City centre offline (analysis)'!$A52,'city centre offline'!$B$2:$B$2047,'City centre offline (analysis)'!D$1)</f>
        <v>0.83028618220710104</v>
      </c>
      <c r="E52" s="6">
        <f>SUMIFS('city centre offline'!$C$2:$C$2047,'city centre offline'!$A$2:$A$2047,'City centre offline (analysis)'!$A52,'city centre offline'!$B$2:$B$2047,'City centre offline (analysis)'!E$1)</f>
        <v>0.82396407043317899</v>
      </c>
      <c r="F52" s="6">
        <f>SUMIFS('city centre offline'!$C$2:$C$2047,'city centre offline'!$A$2:$A$2047,'City centre offline (analysis)'!$A52,'city centre offline'!$B$2:$B$2047,'City centre offline (analysis)'!F$1)</f>
        <v>0.97026901624851503</v>
      </c>
      <c r="G52" s="6">
        <f>SUMIFS('city centre offline'!$C$2:$C$2047,'city centre offline'!$A$2:$A$2047,'City centre offline (analysis)'!$A52,'city centre offline'!$B$2:$B$2047,'City centre offline (analysis)'!G$1)</f>
        <v>0.94348810844028896</v>
      </c>
      <c r="H52" s="6">
        <f>SUMIFS('city centre offline'!$C$2:$C$2047,'city centre offline'!$A$2:$A$2047,'City centre offline (analysis)'!$A52,'city centre offline'!$B$2:$B$2047,'City centre offline (analysis)'!H$1)</f>
        <v>1.0123752305166001</v>
      </c>
      <c r="I52" s="6">
        <f>SUMIFS('city centre offline'!$C$2:$C$2047,'city centre offline'!$A$2:$A$2047,'City centre offline (analysis)'!$A52,'city centre offline'!$B$2:$B$2047,'City centre offline (analysis)'!I$1)</f>
        <v>0.94266759709870496</v>
      </c>
      <c r="J52" s="6">
        <f>SUMIFS('city centre offline'!$C$2:$C$2047,'city centre offline'!$A$2:$A$2047,'City centre offline (analysis)'!$A52,'city centre offline'!$B$2:$B$2047,'City centre offline (analysis)'!J$1)</f>
        <v>0.948417179115293</v>
      </c>
      <c r="K52" s="6">
        <f>SUMIFS('city centre offline'!$C$2:$C$2047,'city centre offline'!$A$2:$A$2047,'City centre offline (analysis)'!$A52,'city centre offline'!$B$2:$B$2047,'City centre offline (analysis)'!K$1)</f>
        <v>1.03953668792322</v>
      </c>
      <c r="L52" s="6">
        <f>SUMIFS('city centre offline'!$C$2:$C$2047,'city centre offline'!$A$2:$A$2047,'City centre offline (analysis)'!$A52,'city centre offline'!$B$2:$B$2047,'City centre offline (analysis)'!L$1)</f>
        <v>0.94539961201710998</v>
      </c>
      <c r="M52" s="6">
        <f>SUMIFS('city centre offline'!$C$2:$C$2047,'city centre offline'!$A$2:$A$2047,'City centre offline (analysis)'!$A52,'city centre offline'!$B$2:$B$2047,'City centre offline (analysis)'!M$1)</f>
        <v>1.0226970129739701</v>
      </c>
      <c r="N52" s="6">
        <f>SUMIFS('city centre offline'!$C$2:$C$2047,'city centre offline'!$A$2:$A$2047,'City centre offline (analysis)'!$A52,'city centre offline'!$B$2:$B$2047,'City centre offline (analysis)'!N$1)</f>
        <v>1.15037295205513</v>
      </c>
      <c r="O52" s="6">
        <f>SUMIFS('city centre offline'!$C$2:$C$2047,'city centre offline'!$A$2:$A$2047,'City centre offline (analysis)'!$A52,'city centre offline'!$B$2:$B$2047,'City centre offline (analysis)'!O$1)</f>
        <v>1.37052635097089</v>
      </c>
      <c r="P52" s="6">
        <f>SUMIFS('city centre offline'!$C$2:$C$2047,'city centre offline'!$A$2:$A$2047,'City centre offline (analysis)'!$A52,'city centre offline'!$B$2:$B$2047,'City centre offline (analysis)'!P$1)</f>
        <v>0.828047518983971</v>
      </c>
      <c r="Q52" s="6">
        <f>SUMIFS('city centre offline'!$C$2:$C$2047,'city centre offline'!$A$2:$A$2047,'City centre offline (analysis)'!$A52,'city centre offline'!$B$2:$B$2047,'City centre offline (analysis)'!Q$1)</f>
        <v>0.82839939656304296</v>
      </c>
      <c r="R52" s="6">
        <f>SUMIFS('city centre offline'!$C$2:$C$2047,'city centre offline'!$A$2:$A$2047,'City centre offline (analysis)'!$A52,'city centre offline'!$B$2:$B$2047,'City centre offline (analysis)'!R$1)</f>
        <v>0.52462117617525605</v>
      </c>
      <c r="S52" s="6">
        <f>SUMIFS('city centre offline'!$C$2:$C$2047,'city centre offline'!$A$2:$A$2047,'City centre offline (analysis)'!$A52,'city centre offline'!$B$2:$B$2047,'City centre offline (analysis)'!S$1)</f>
        <v>8.0934725590739401E-2</v>
      </c>
      <c r="T52" s="6">
        <f>SUMIFS('city centre offline'!$C$2:$C$2047,'city centre offline'!$A$2:$A$2047,'City centre offline (analysis)'!$A52,'city centre offline'!$B$2:$B$2047,'City centre offline (analysis)'!T$1)</f>
        <v>0.103482409709</v>
      </c>
      <c r="U52" s="6">
        <f>SUMIFS('city centre offline'!$C$2:$C$2047,'city centre offline'!$A$2:$A$2047,'City centre offline (analysis)'!$A52,'city centre offline'!$B$2:$B$2047,'City centre offline (analysis)'!U$1)</f>
        <v>0.38135131163820501</v>
      </c>
      <c r="V52" s="6">
        <f>SUMIFS('city centre offline'!$C$2:$C$2047,'city centre offline'!$A$2:$A$2047,'City centre offline (analysis)'!$A52,'city centre offline'!$B$2:$B$2047,'City centre offline (analysis)'!V$1)</f>
        <v>0.63369291827049501</v>
      </c>
      <c r="W52" s="6">
        <f>SUMIFS('city centre offline'!$C$2:$C$2047,'city centre offline'!$A$2:$A$2047,'City centre offline (analysis)'!$A52,'city centre offline'!$B$2:$B$2047,'City centre offline (analysis)'!W$1)</f>
        <v>0.76114884788179404</v>
      </c>
      <c r="X52" s="6">
        <f>SUMIFS('city centre offline'!$C$2:$C$2047,'city centre offline'!$A$2:$A$2047,'City centre offline (analysis)'!$A52,'city centre offline'!$B$2:$B$2047,'City centre offline (analysis)'!X$1)</f>
        <v>0.68561454657417398</v>
      </c>
      <c r="Y52" s="6">
        <f>SUMIFS('city centre offline'!$C$2:$C$2047,'city centre offline'!$A$2:$A$2047,'City centre offline (analysis)'!$A52,'city centre offline'!$B$2:$B$2047,'City centre offline (analysis)'!Y$1)</f>
        <v>0.80821395780587002</v>
      </c>
      <c r="Z52" s="6">
        <f>SUMIFS('city centre offline'!$C$2:$C$2047,'city centre offline'!$A$2:$A$2047,'City centre offline (analysis)'!$A52,'city centre offline'!$B$2:$B$2047,'City centre offline (analysis)'!Z$1)</f>
        <v>0.25146094561167098</v>
      </c>
      <c r="AA52" s="6">
        <f>SUMIFS('city centre offline'!$C$2:$C$2047,'city centre offline'!$A$2:$A$2047,'City centre offline (analysis)'!$A52,'city centre offline'!$B$2:$B$2047,'City centre offline (analysis)'!AA$1)</f>
        <v>0.85972945762007702</v>
      </c>
      <c r="AB52" s="6">
        <f>SUMIFS('city centre offline'!$C$2:$C$2047,'city centre offline'!$A$2:$A$2047,'City centre offline (analysis)'!$A52,'city centre offline'!$B$2:$B$2047,'City centre offline (analysis)'!AB$1)</f>
        <v>0.111956224905327</v>
      </c>
      <c r="AC52" s="6">
        <f>SUMIFS('city centre offline'!$C$2:$C$2047,'city centre offline'!$A$2:$A$2047,'City centre offline (analysis)'!$A52,'city centre offline'!$B$2:$B$2047,'City centre offline (analysis)'!AC$1)</f>
        <v>0.11671165142534</v>
      </c>
      <c r="AD52" s="6">
        <f>SUMIFS('city centre offline'!$C$2:$C$2047,'city centre offline'!$A$2:$A$2047,'City centre offline (analysis)'!$A52,'city centre offline'!$B$2:$B$2047,'City centre offline (analysis)'!AD$1)</f>
        <v>0.153203780755474</v>
      </c>
      <c r="AE52" s="6">
        <f>SUMIFS('city centre offline'!$C$2:$C$2047,'city centre offline'!$A$2:$A$2047,'City centre offline (analysis)'!$A52,'city centre offline'!$B$2:$B$2047,'City centre offline (analysis)'!AE$1)</f>
        <v>0.546591973063564</v>
      </c>
      <c r="AF52" s="6">
        <f>SUMIFS('city centre offline'!$C$2:$C$2047,'city centre offline'!$A$2:$A$2047,'City centre offline (analysis)'!$A52,'city centre offline'!$B$2:$B$2047,'City centre offline (analysis)'!AF$1)</f>
        <v>0.76602241985890096</v>
      </c>
      <c r="AG52" s="6">
        <f>SUMIFS('city centre offline'!$C$2:$C$2047,'city centre offline'!$A$2:$A$2047,'City centre offline (analysis)'!$A52,'city centre offline'!$B$2:$B$2047,'City centre offline (analysis)'!AG$1)</f>
        <v>0.71998485465941697</v>
      </c>
      <c r="AH52" s="6">
        <f>SUMIFS('city centre offline'!$C$2:$C$2047,'city centre offline'!$A$2:$A$2047,'City centre offline (analysis)'!$A52,'city centre offline'!$B$2:$B$2047,'City centre offline (analysis)'!AH$1)</f>
        <v>0.80468841777267996</v>
      </c>
      <c r="AI52" s="6">
        <f>SUMIFS('city centre offline'!$C$2:$C$2047,'city centre offline'!$A$2:$A$2047,'City centre offline (analysis)'!$A52,'city centre offline'!$B$2:$B$2047,'City centre offline (analysis)'!AI$1)</f>
        <v>0.87235955211939697</v>
      </c>
      <c r="AJ52" s="6">
        <f>SUMIFS('city centre offline'!$C$2:$C$2047,'city centre offline'!$A$2:$A$2047,'City centre offline (analysis)'!$A52,'city centre offline'!$B$2:$B$2047,'City centre offline (analysis)'!AJ$1)</f>
        <v>0.77106413759808801</v>
      </c>
      <c r="AM52" t="s">
        <v>56</v>
      </c>
      <c r="AN52" s="6">
        <v>0.82419848592241796</v>
      </c>
      <c r="AQ52" t="s">
        <v>34</v>
      </c>
      <c r="AR52" s="6">
        <v>0.825194049316893</v>
      </c>
      <c r="AS52" s="6">
        <f>VLOOKUP(AQ52,'Overall city offline (analysis)'!$AN$2:$AO$63,2,FALSE)</f>
        <v>0.99705994246485297</v>
      </c>
      <c r="AT52" s="19">
        <f t="shared" si="0"/>
        <v>17.186589314795995</v>
      </c>
      <c r="AU52" s="19">
        <f>VLOOKUP(AQ52,'CC share tops bottoms'!$A$2:$F$63,6,FALSE)</f>
        <v>-1.951815837737922</v>
      </c>
    </row>
    <row r="53" spans="1:47" x14ac:dyDescent="0.3">
      <c r="A53" t="s">
        <v>58</v>
      </c>
      <c r="B53" t="s">
        <v>166</v>
      </c>
      <c r="C53" t="s">
        <v>136</v>
      </c>
      <c r="D53" s="6">
        <f>SUMIFS('city centre offline'!$C$2:$C$2047,'city centre offline'!$A$2:$A$2047,'City centre offline (analysis)'!$A53,'city centre offline'!$B$2:$B$2047,'City centre offline (analysis)'!D$1)</f>
        <v>0.86770229822217404</v>
      </c>
      <c r="E53" s="6">
        <f>SUMIFS('city centre offline'!$C$2:$C$2047,'city centre offline'!$A$2:$A$2047,'City centre offline (analysis)'!$A53,'city centre offline'!$B$2:$B$2047,'City centre offline (analysis)'!E$1)</f>
        <v>0.88191937367732898</v>
      </c>
      <c r="F53" s="6">
        <f>SUMIFS('city centre offline'!$C$2:$C$2047,'city centre offline'!$A$2:$A$2047,'City centre offline (analysis)'!$A53,'city centre offline'!$B$2:$B$2047,'City centre offline (analysis)'!F$1)</f>
        <v>1.0169408993134099</v>
      </c>
      <c r="G53" s="6">
        <f>SUMIFS('city centre offline'!$C$2:$C$2047,'city centre offline'!$A$2:$A$2047,'City centre offline (analysis)'!$A53,'city centre offline'!$B$2:$B$2047,'City centre offline (analysis)'!G$1)</f>
        <v>0.95647140650154205</v>
      </c>
      <c r="H53" s="6">
        <f>SUMIFS('city centre offline'!$C$2:$C$2047,'city centre offline'!$A$2:$A$2047,'City centre offline (analysis)'!$A53,'city centre offline'!$B$2:$B$2047,'City centre offline (analysis)'!H$1)</f>
        <v>0.96576854784174304</v>
      </c>
      <c r="I53" s="6">
        <f>SUMIFS('city centre offline'!$C$2:$C$2047,'city centre offline'!$A$2:$A$2047,'City centre offline (analysis)'!$A53,'city centre offline'!$B$2:$B$2047,'City centre offline (analysis)'!I$1)</f>
        <v>0.95842777316814398</v>
      </c>
      <c r="J53" s="6">
        <f>SUMIFS('city centre offline'!$C$2:$C$2047,'city centre offline'!$A$2:$A$2047,'City centre offline (analysis)'!$A53,'city centre offline'!$B$2:$B$2047,'City centre offline (analysis)'!J$1)</f>
        <v>0.99808694315400304</v>
      </c>
      <c r="K53" s="6">
        <f>SUMIFS('city centre offline'!$C$2:$C$2047,'city centre offline'!$A$2:$A$2047,'City centre offline (analysis)'!$A53,'city centre offline'!$B$2:$B$2047,'City centre offline (analysis)'!K$1)</f>
        <v>1.00079508844149</v>
      </c>
      <c r="L53" s="6">
        <f>SUMIFS('city centre offline'!$C$2:$C$2047,'city centre offline'!$A$2:$A$2047,'City centre offline (analysis)'!$A53,'city centre offline'!$B$2:$B$2047,'City centre offline (analysis)'!L$1)</f>
        <v>0.93230657576697396</v>
      </c>
      <c r="M53" s="6">
        <f>SUMIFS('city centre offline'!$C$2:$C$2047,'city centre offline'!$A$2:$A$2047,'City centre offline (analysis)'!$A53,'city centre offline'!$B$2:$B$2047,'City centre offline (analysis)'!M$1)</f>
        <v>0.98906107485439798</v>
      </c>
      <c r="N53" s="6">
        <f>SUMIFS('city centre offline'!$C$2:$C$2047,'city centre offline'!$A$2:$A$2047,'City centre offline (analysis)'!$A53,'city centre offline'!$B$2:$B$2047,'City centre offline (analysis)'!N$1)</f>
        <v>1.05005201942082</v>
      </c>
      <c r="O53" s="6">
        <f>SUMIFS('city centre offline'!$C$2:$C$2047,'city centre offline'!$A$2:$A$2047,'City centre offline (analysis)'!$A53,'city centre offline'!$B$2:$B$2047,'City centre offline (analysis)'!O$1)</f>
        <v>1.3824679996379801</v>
      </c>
      <c r="P53" s="6">
        <f>SUMIFS('city centre offline'!$C$2:$C$2047,'city centre offline'!$A$2:$A$2047,'City centre offline (analysis)'!$A53,'city centre offline'!$B$2:$B$2047,'City centre offline (analysis)'!P$1)</f>
        <v>0.84844014597975603</v>
      </c>
      <c r="Q53" s="6">
        <f>SUMIFS('city centre offline'!$C$2:$C$2047,'city centre offline'!$A$2:$A$2047,'City centre offline (analysis)'!$A53,'city centre offline'!$B$2:$B$2047,'City centre offline (analysis)'!Q$1)</f>
        <v>0.85294096595911695</v>
      </c>
      <c r="R53" s="6">
        <f>SUMIFS('city centre offline'!$C$2:$C$2047,'city centre offline'!$A$2:$A$2047,'City centre offline (analysis)'!$A53,'city centre offline'!$B$2:$B$2047,'City centre offline (analysis)'!R$1)</f>
        <v>0.68106086904485696</v>
      </c>
      <c r="S53" s="6">
        <f>SUMIFS('city centre offline'!$C$2:$C$2047,'city centre offline'!$A$2:$A$2047,'City centre offline (analysis)'!$A53,'city centre offline'!$B$2:$B$2047,'City centre offline (analysis)'!S$1)</f>
        <v>0.27468977908624898</v>
      </c>
      <c r="T53" s="6">
        <f>SUMIFS('city centre offline'!$C$2:$C$2047,'city centre offline'!$A$2:$A$2047,'City centre offline (analysis)'!$A53,'city centre offline'!$B$2:$B$2047,'City centre offline (analysis)'!T$1)</f>
        <v>0.32873406054244703</v>
      </c>
      <c r="U53" s="6">
        <f>SUMIFS('city centre offline'!$C$2:$C$2047,'city centre offline'!$A$2:$A$2047,'City centre offline (analysis)'!$A53,'city centre offline'!$B$2:$B$2047,'City centre offline (analysis)'!U$1)</f>
        <v>0.50817474892224701</v>
      </c>
      <c r="V53" s="6">
        <f>SUMIFS('city centre offline'!$C$2:$C$2047,'city centre offline'!$A$2:$A$2047,'City centre offline (analysis)'!$A53,'city centre offline'!$B$2:$B$2047,'City centre offline (analysis)'!V$1)</f>
        <v>0.76382285088645396</v>
      </c>
      <c r="W53" s="6">
        <f>SUMIFS('city centre offline'!$C$2:$C$2047,'city centre offline'!$A$2:$A$2047,'City centre offline (analysis)'!$A53,'city centre offline'!$B$2:$B$2047,'City centre offline (analysis)'!W$1)</f>
        <v>0.88063398277029104</v>
      </c>
      <c r="X53" s="6">
        <f>SUMIFS('city centre offline'!$C$2:$C$2047,'city centre offline'!$A$2:$A$2047,'City centre offline (analysis)'!$A53,'city centre offline'!$B$2:$B$2047,'City centre offline (analysis)'!X$1)</f>
        <v>0.81953718640918105</v>
      </c>
      <c r="Y53" s="6">
        <f>SUMIFS('city centre offline'!$C$2:$C$2047,'city centre offline'!$A$2:$A$2047,'City centre offline (analysis)'!$A53,'city centre offline'!$B$2:$B$2047,'City centre offline (analysis)'!Y$1)</f>
        <v>0.88316688751872896</v>
      </c>
      <c r="Z53" s="6">
        <f>SUMIFS('city centre offline'!$C$2:$C$2047,'city centre offline'!$A$2:$A$2047,'City centre offline (analysis)'!$A53,'city centre offline'!$B$2:$B$2047,'City centre offline (analysis)'!Z$1)</f>
        <v>0.50449980196561195</v>
      </c>
      <c r="AA53" s="6">
        <f>SUMIFS('city centre offline'!$C$2:$C$2047,'city centre offline'!$A$2:$A$2047,'City centre offline (analysis)'!$A53,'city centre offline'!$B$2:$B$2047,'City centre offline (analysis)'!AA$1)</f>
        <v>0.92778159698846496</v>
      </c>
      <c r="AB53" s="6">
        <f>SUMIFS('city centre offline'!$C$2:$C$2047,'city centre offline'!$A$2:$A$2047,'City centre offline (analysis)'!$A53,'city centre offline'!$B$2:$B$2047,'City centre offline (analysis)'!AB$1)</f>
        <v>0.32760590350090601</v>
      </c>
      <c r="AC53" s="6">
        <f>SUMIFS('city centre offline'!$C$2:$C$2047,'city centre offline'!$A$2:$A$2047,'City centre offline (analysis)'!$A53,'city centre offline'!$B$2:$B$2047,'City centre offline (analysis)'!AC$1)</f>
        <v>0.33044845441996201</v>
      </c>
      <c r="AD53" s="6">
        <f>SUMIFS('city centre offline'!$C$2:$C$2047,'city centre offline'!$A$2:$A$2047,'City centre offline (analysis)'!$A53,'city centre offline'!$B$2:$B$2047,'City centre offline (analysis)'!AD$1)</f>
        <v>0.42624204764844797</v>
      </c>
      <c r="AE53" s="6">
        <f>SUMIFS('city centre offline'!$C$2:$C$2047,'city centre offline'!$A$2:$A$2047,'City centre offline (analysis)'!$A53,'city centre offline'!$B$2:$B$2047,'City centre offline (analysis)'!AE$1)</f>
        <v>0.75248998648644105</v>
      </c>
      <c r="AF53" s="6">
        <f>SUMIFS('city centre offline'!$C$2:$C$2047,'city centre offline'!$A$2:$A$2047,'City centre offline (analysis)'!$A53,'city centre offline'!$B$2:$B$2047,'City centre offline (analysis)'!AF$1)</f>
        <v>0.83464578692212799</v>
      </c>
      <c r="AG53" s="6">
        <f>SUMIFS('city centre offline'!$C$2:$C$2047,'city centre offline'!$A$2:$A$2047,'City centre offline (analysis)'!$A53,'city centre offline'!$B$2:$B$2047,'City centre offline (analysis)'!AG$1)</f>
        <v>0.84463328762182399</v>
      </c>
      <c r="AH53" s="6">
        <f>SUMIFS('city centre offline'!$C$2:$C$2047,'city centre offline'!$A$2:$A$2047,'City centre offline (analysis)'!$A53,'city centre offline'!$B$2:$B$2047,'City centre offline (analysis)'!AH$1)</f>
        <v>0.88891108592424495</v>
      </c>
      <c r="AI53" s="6">
        <f>SUMIFS('city centre offline'!$C$2:$C$2047,'city centre offline'!$A$2:$A$2047,'City centre offline (analysis)'!$A53,'city centre offline'!$B$2:$B$2047,'City centre offline (analysis)'!AI$1)</f>
        <v>0.94962118850716803</v>
      </c>
      <c r="AJ53" s="6">
        <f>SUMIFS('city centre offline'!$C$2:$C$2047,'city centre offline'!$A$2:$A$2047,'City centre offline (analysis)'!$A53,'city centre offline'!$B$2:$B$2047,'City centre offline (analysis)'!AJ$1)</f>
        <v>0.876502596310199</v>
      </c>
      <c r="AM53" t="s">
        <v>38</v>
      </c>
      <c r="AN53" s="6">
        <v>0.818407016104853</v>
      </c>
      <c r="AQ53" t="s">
        <v>56</v>
      </c>
      <c r="AR53" s="6">
        <v>0.82419848592241796</v>
      </c>
      <c r="AS53" s="6">
        <f>VLOOKUP(AQ53,'Overall city offline (analysis)'!$AN$2:$AO$63,2,FALSE)</f>
        <v>0.99013662257349999</v>
      </c>
      <c r="AT53" s="19">
        <f t="shared" si="0"/>
        <v>16.593813665108204</v>
      </c>
      <c r="AU53" s="19">
        <f>VLOOKUP(AQ53,'CC share tops bottoms'!$A$2:$F$63,6,FALSE)</f>
        <v>-2.8675638665611238</v>
      </c>
    </row>
    <row r="54" spans="1:47" x14ac:dyDescent="0.3">
      <c r="A54" t="s">
        <v>59</v>
      </c>
      <c r="B54" t="s">
        <v>166</v>
      </c>
      <c r="C54" t="s">
        <v>136</v>
      </c>
      <c r="D54" s="6">
        <f>SUMIFS('city centre offline'!$C$2:$C$2047,'city centre offline'!$A$2:$A$2047,'City centre offline (analysis)'!$A54,'city centre offline'!$B$2:$B$2047,'City centre offline (analysis)'!D$1)</f>
        <v>0.77839562553098995</v>
      </c>
      <c r="E54" s="6">
        <f>SUMIFS('city centre offline'!$C$2:$C$2047,'city centre offline'!$A$2:$A$2047,'City centre offline (analysis)'!$A54,'city centre offline'!$B$2:$B$2047,'City centre offline (analysis)'!E$1)</f>
        <v>0.79192628162018297</v>
      </c>
      <c r="F54" s="6">
        <f>SUMIFS('city centre offline'!$C$2:$C$2047,'city centre offline'!$A$2:$A$2047,'City centre offline (analysis)'!$A54,'city centre offline'!$B$2:$B$2047,'City centre offline (analysis)'!F$1)</f>
        <v>0.91421564191244298</v>
      </c>
      <c r="G54" s="6">
        <f>SUMIFS('city centre offline'!$C$2:$C$2047,'city centre offline'!$A$2:$A$2047,'City centre offline (analysis)'!$A54,'city centre offline'!$B$2:$B$2047,'City centre offline (analysis)'!G$1)</f>
        <v>0.87605083071324397</v>
      </c>
      <c r="H54" s="6">
        <f>SUMIFS('city centre offline'!$C$2:$C$2047,'city centre offline'!$A$2:$A$2047,'City centre offline (analysis)'!$A54,'city centre offline'!$B$2:$B$2047,'City centre offline (analysis)'!H$1)</f>
        <v>1.0242620104775699</v>
      </c>
      <c r="I54" s="6">
        <f>SUMIFS('city centre offline'!$C$2:$C$2047,'city centre offline'!$A$2:$A$2047,'City centre offline (analysis)'!$A54,'city centre offline'!$B$2:$B$2047,'City centre offline (analysis)'!I$1)</f>
        <v>0.97433685693199101</v>
      </c>
      <c r="J54" s="6">
        <f>SUMIFS('city centre offline'!$C$2:$C$2047,'city centre offline'!$A$2:$A$2047,'City centre offline (analysis)'!$A54,'city centre offline'!$B$2:$B$2047,'City centre offline (analysis)'!J$1)</f>
        <v>1.06665631919842</v>
      </c>
      <c r="K54" s="6">
        <f>SUMIFS('city centre offline'!$C$2:$C$2047,'city centre offline'!$A$2:$A$2047,'City centre offline (analysis)'!$A54,'city centre offline'!$B$2:$B$2047,'City centre offline (analysis)'!K$1)</f>
        <v>1.0102429306227201</v>
      </c>
      <c r="L54" s="6">
        <f>SUMIFS('city centre offline'!$C$2:$C$2047,'city centre offline'!$A$2:$A$2047,'City centre offline (analysis)'!$A54,'city centre offline'!$B$2:$B$2047,'City centre offline (analysis)'!L$1)</f>
        <v>0.98942343746665196</v>
      </c>
      <c r="M54" s="6">
        <f>SUMIFS('city centre offline'!$C$2:$C$2047,'city centre offline'!$A$2:$A$2047,'City centre offline (analysis)'!$A54,'city centre offline'!$B$2:$B$2047,'City centre offline (analysis)'!M$1)</f>
        <v>0.95665305195676298</v>
      </c>
      <c r="N54" s="6">
        <f>SUMIFS('city centre offline'!$C$2:$C$2047,'city centre offline'!$A$2:$A$2047,'City centre offline (analysis)'!$A54,'city centre offline'!$B$2:$B$2047,'City centre offline (analysis)'!N$1)</f>
        <v>1.0844259277777299</v>
      </c>
      <c r="O54" s="6">
        <f>SUMIFS('city centre offline'!$C$2:$C$2047,'city centre offline'!$A$2:$A$2047,'City centre offline (analysis)'!$A54,'city centre offline'!$B$2:$B$2047,'City centre offline (analysis)'!O$1)</f>
        <v>1.5334110857912999</v>
      </c>
      <c r="P54" s="6">
        <f>SUMIFS('city centre offline'!$C$2:$C$2047,'city centre offline'!$A$2:$A$2047,'City centre offline (analysis)'!$A54,'city centre offline'!$B$2:$B$2047,'City centre offline (analysis)'!P$1)</f>
        <v>0.77275833766263902</v>
      </c>
      <c r="Q54" s="6">
        <f>SUMIFS('city centre offline'!$C$2:$C$2047,'city centre offline'!$A$2:$A$2047,'City centre offline (analysis)'!$A54,'city centre offline'!$B$2:$B$2047,'City centre offline (analysis)'!Q$1)</f>
        <v>0.80623731531506704</v>
      </c>
      <c r="R54" s="6">
        <f>SUMIFS('city centre offline'!$C$2:$C$2047,'city centre offline'!$A$2:$A$2047,'City centre offline (analysis)'!$A54,'city centre offline'!$B$2:$B$2047,'City centre offline (analysis)'!R$1)</f>
        <v>0.54299186738328498</v>
      </c>
      <c r="S54" s="6">
        <f>SUMIFS('city centre offline'!$C$2:$C$2047,'city centre offline'!$A$2:$A$2047,'City centre offline (analysis)'!$A54,'city centre offline'!$B$2:$B$2047,'City centre offline (analysis)'!S$1)</f>
        <v>0.108131929930632</v>
      </c>
      <c r="T54" s="6">
        <f>SUMIFS('city centre offline'!$C$2:$C$2047,'city centre offline'!$A$2:$A$2047,'City centre offline (analysis)'!$A54,'city centre offline'!$B$2:$B$2047,'City centre offline (analysis)'!T$1)</f>
        <v>0.14181598744522</v>
      </c>
      <c r="U54" s="6">
        <f>SUMIFS('city centre offline'!$C$2:$C$2047,'city centre offline'!$A$2:$A$2047,'City centre offline (analysis)'!$A54,'city centre offline'!$B$2:$B$2047,'City centre offline (analysis)'!U$1)</f>
        <v>0.41361909259371199</v>
      </c>
      <c r="V54" s="6">
        <f>SUMIFS('city centre offline'!$C$2:$C$2047,'city centre offline'!$A$2:$A$2047,'City centre offline (analysis)'!$A54,'city centre offline'!$B$2:$B$2047,'City centre offline (analysis)'!V$1)</f>
        <v>0.68034219904785598</v>
      </c>
      <c r="W54" s="6">
        <f>SUMIFS('city centre offline'!$C$2:$C$2047,'city centre offline'!$A$2:$A$2047,'City centre offline (analysis)'!$A54,'city centre offline'!$B$2:$B$2047,'City centre offline (analysis)'!W$1)</f>
        <v>0.76866017218805005</v>
      </c>
      <c r="X54" s="6">
        <f>SUMIFS('city centre offline'!$C$2:$C$2047,'city centre offline'!$A$2:$A$2047,'City centre offline (analysis)'!$A54,'city centre offline'!$B$2:$B$2047,'City centre offline (analysis)'!X$1)</f>
        <v>0.73048653509971895</v>
      </c>
      <c r="Y54" s="6">
        <f>SUMIFS('city centre offline'!$C$2:$C$2047,'city centre offline'!$A$2:$A$2047,'City centre offline (analysis)'!$A54,'city centre offline'!$B$2:$B$2047,'City centre offline (analysis)'!Y$1)</f>
        <v>0.82010359461700699</v>
      </c>
      <c r="Z54" s="6">
        <f>SUMIFS('city centre offline'!$C$2:$C$2047,'city centre offline'!$A$2:$A$2047,'City centre offline (analysis)'!$A54,'city centre offline'!$B$2:$B$2047,'City centre offline (analysis)'!Z$1)</f>
        <v>0.34080385005001401</v>
      </c>
      <c r="AA54" s="6">
        <f>SUMIFS('city centre offline'!$C$2:$C$2047,'city centre offline'!$A$2:$A$2047,'City centre offline (analysis)'!$A54,'city centre offline'!$B$2:$B$2047,'City centre offline (analysis)'!AA$1)</f>
        <v>1.1392851383073099</v>
      </c>
      <c r="AB54" s="6">
        <f>SUMIFS('city centre offline'!$C$2:$C$2047,'city centre offline'!$A$2:$A$2047,'City centre offline (analysis)'!$A54,'city centre offline'!$B$2:$B$2047,'City centre offline (analysis)'!AB$1)</f>
        <v>0.17087952768723799</v>
      </c>
      <c r="AC54" s="6">
        <f>SUMIFS('city centre offline'!$C$2:$C$2047,'city centre offline'!$A$2:$A$2047,'City centre offline (analysis)'!$A54,'city centre offline'!$B$2:$B$2047,'City centre offline (analysis)'!AC$1)</f>
        <v>0.18051329552028</v>
      </c>
      <c r="AD54" s="6">
        <f>SUMIFS('city centre offline'!$C$2:$C$2047,'city centre offline'!$A$2:$A$2047,'City centre offline (analysis)'!$A54,'city centre offline'!$B$2:$B$2047,'City centre offline (analysis)'!AD$1)</f>
        <v>0.23300871229297601</v>
      </c>
      <c r="AE54" s="6">
        <f>SUMIFS('city centre offline'!$C$2:$C$2047,'city centre offline'!$A$2:$A$2047,'City centre offline (analysis)'!$A54,'city centre offline'!$B$2:$B$2047,'City centre offline (analysis)'!AE$1)</f>
        <v>0.72619374938051795</v>
      </c>
      <c r="AF54" s="6">
        <f>SUMIFS('city centre offline'!$C$2:$C$2047,'city centre offline'!$A$2:$A$2047,'City centre offline (analysis)'!$A54,'city centre offline'!$B$2:$B$2047,'City centre offline (analysis)'!AF$1)</f>
        <v>0.77276987234859496</v>
      </c>
      <c r="AG54" s="6">
        <f>SUMIFS('city centre offline'!$C$2:$C$2047,'city centre offline'!$A$2:$A$2047,'City centre offline (analysis)'!$A54,'city centre offline'!$B$2:$B$2047,'City centre offline (analysis)'!AG$1)</f>
        <v>0.729672811594823</v>
      </c>
      <c r="AH54" s="6">
        <f>SUMIFS('city centre offline'!$C$2:$C$2047,'city centre offline'!$A$2:$A$2047,'City centre offline (analysis)'!$A54,'city centre offline'!$B$2:$B$2047,'City centre offline (analysis)'!AH$1)</f>
        <v>0.83427362534375704</v>
      </c>
      <c r="AI54" s="6">
        <f>SUMIFS('city centre offline'!$C$2:$C$2047,'city centre offline'!$A$2:$A$2047,'City centre offline (analysis)'!$A54,'city centre offline'!$B$2:$B$2047,'City centre offline (analysis)'!AI$1)</f>
        <v>0.81074860282037897</v>
      </c>
      <c r="AJ54" s="6">
        <f>SUMIFS('city centre offline'!$C$2:$C$2047,'city centre offline'!$A$2:$A$2047,'City centre offline (analysis)'!$A54,'city centre offline'!$B$2:$B$2047,'City centre offline (analysis)'!AJ$1)</f>
        <v>0.74992821306977997</v>
      </c>
      <c r="AM54" t="s">
        <v>7</v>
      </c>
      <c r="AN54" s="6">
        <v>0.81383853437807896</v>
      </c>
      <c r="AQ54" t="s">
        <v>38</v>
      </c>
      <c r="AR54" s="6">
        <v>0.818407016104853</v>
      </c>
      <c r="AS54" s="6">
        <f>VLOOKUP(AQ54,'Overall city offline (analysis)'!$AN$2:$AO$63,2,FALSE)</f>
        <v>0.97373468817448805</v>
      </c>
      <c r="AT54" s="19">
        <f t="shared" si="0"/>
        <v>15.532767206963506</v>
      </c>
      <c r="AU54" s="19">
        <f>VLOOKUP(AQ54,'CC share tops bottoms'!$A$2:$F$63,6,FALSE)</f>
        <v>-2.4814899547582425</v>
      </c>
    </row>
    <row r="55" spans="1:47" x14ac:dyDescent="0.3">
      <c r="A55" t="s">
        <v>60</v>
      </c>
      <c r="B55" t="s">
        <v>166</v>
      </c>
      <c r="C55" t="s">
        <v>136</v>
      </c>
      <c r="D55" s="6">
        <f>SUMIFS('city centre offline'!$C$2:$C$2047,'city centre offline'!$A$2:$A$2047,'City centre offline (analysis)'!$A55,'city centre offline'!$B$2:$B$2047,'City centre offline (analysis)'!D$1)</f>
        <v>0.80293239372154801</v>
      </c>
      <c r="E55" s="6">
        <f>SUMIFS('city centre offline'!$C$2:$C$2047,'city centre offline'!$A$2:$A$2047,'City centre offline (analysis)'!$A55,'city centre offline'!$B$2:$B$2047,'City centre offline (analysis)'!E$1)</f>
        <v>0.81268410441098904</v>
      </c>
      <c r="F55" s="6">
        <f>SUMIFS('city centre offline'!$C$2:$C$2047,'city centre offline'!$A$2:$A$2047,'City centre offline (analysis)'!$A55,'city centre offline'!$B$2:$B$2047,'City centre offline (analysis)'!F$1)</f>
        <v>0.96964667405620797</v>
      </c>
      <c r="G55" s="6">
        <f>SUMIFS('city centre offline'!$C$2:$C$2047,'city centre offline'!$A$2:$A$2047,'City centre offline (analysis)'!$A55,'city centre offline'!$B$2:$B$2047,'City centre offline (analysis)'!G$1)</f>
        <v>0.92819240059969799</v>
      </c>
      <c r="H55" s="6">
        <f>SUMIFS('city centre offline'!$C$2:$C$2047,'city centre offline'!$A$2:$A$2047,'City centre offline (analysis)'!$A55,'city centre offline'!$B$2:$B$2047,'City centre offline (analysis)'!H$1)</f>
        <v>0.96483976699525198</v>
      </c>
      <c r="I55" s="6">
        <f>SUMIFS('city centre offline'!$C$2:$C$2047,'city centre offline'!$A$2:$A$2047,'City centre offline (analysis)'!$A55,'city centre offline'!$B$2:$B$2047,'City centre offline (analysis)'!I$1)</f>
        <v>0.97027281894295803</v>
      </c>
      <c r="J55" s="6">
        <f>SUMIFS('city centre offline'!$C$2:$C$2047,'city centre offline'!$A$2:$A$2047,'City centre offline (analysis)'!$A55,'city centre offline'!$B$2:$B$2047,'City centre offline (analysis)'!J$1)</f>
        <v>0.96668369017363398</v>
      </c>
      <c r="K55" s="6">
        <f>SUMIFS('city centre offline'!$C$2:$C$2047,'city centre offline'!$A$2:$A$2047,'City centre offline (analysis)'!$A55,'city centre offline'!$B$2:$B$2047,'City centre offline (analysis)'!K$1)</f>
        <v>0.98837521604993595</v>
      </c>
      <c r="L55" s="6">
        <f>SUMIFS('city centre offline'!$C$2:$C$2047,'city centre offline'!$A$2:$A$2047,'City centre offline (analysis)'!$A55,'city centre offline'!$B$2:$B$2047,'City centre offline (analysis)'!L$1)</f>
        <v>0.93866279399567798</v>
      </c>
      <c r="M55" s="6">
        <f>SUMIFS('city centre offline'!$C$2:$C$2047,'city centre offline'!$A$2:$A$2047,'City centre offline (analysis)'!$A55,'city centre offline'!$B$2:$B$2047,'City centre offline (analysis)'!M$1)</f>
        <v>0.97585735921302197</v>
      </c>
      <c r="N55" s="6">
        <f>SUMIFS('city centre offline'!$C$2:$C$2047,'city centre offline'!$A$2:$A$2047,'City centre offline (analysis)'!$A55,'city centre offline'!$B$2:$B$2047,'City centre offline (analysis)'!N$1)</f>
        <v>1.07864462236713</v>
      </c>
      <c r="O55" s="6">
        <f>SUMIFS('city centre offline'!$C$2:$C$2047,'city centre offline'!$A$2:$A$2047,'City centre offline (analysis)'!$A55,'city centre offline'!$B$2:$B$2047,'City centre offline (analysis)'!O$1)</f>
        <v>1.60320815947395</v>
      </c>
      <c r="P55" s="6">
        <f>SUMIFS('city centre offline'!$C$2:$C$2047,'city centre offline'!$A$2:$A$2047,'City centre offline (analysis)'!$A55,'city centre offline'!$B$2:$B$2047,'City centre offline (analysis)'!P$1)</f>
        <v>0.80520817250560595</v>
      </c>
      <c r="Q55" s="6">
        <f>SUMIFS('city centre offline'!$C$2:$C$2047,'city centre offline'!$A$2:$A$2047,'City centre offline (analysis)'!$A55,'city centre offline'!$B$2:$B$2047,'City centre offline (analysis)'!Q$1)</f>
        <v>0.83389202146130603</v>
      </c>
      <c r="R55" s="6">
        <f>SUMIFS('city centre offline'!$C$2:$C$2047,'city centre offline'!$A$2:$A$2047,'City centre offline (analysis)'!$A55,'city centre offline'!$B$2:$B$2047,'City centre offline (analysis)'!R$1)</f>
        <v>0.60199684722319302</v>
      </c>
      <c r="S55" s="6">
        <f>SUMIFS('city centre offline'!$C$2:$C$2047,'city centre offline'!$A$2:$A$2047,'City centre offline (analysis)'!$A55,'city centre offline'!$B$2:$B$2047,'City centre offline (analysis)'!S$1)</f>
        <v>0.13241615914520999</v>
      </c>
      <c r="T55" s="6">
        <f>SUMIFS('city centre offline'!$C$2:$C$2047,'city centre offline'!$A$2:$A$2047,'City centre offline (analysis)'!$A55,'city centre offline'!$B$2:$B$2047,'City centre offline (analysis)'!T$1)</f>
        <v>0.176525370936508</v>
      </c>
      <c r="U55" s="6">
        <f>SUMIFS('city centre offline'!$C$2:$C$2047,'city centre offline'!$A$2:$A$2047,'City centre offline (analysis)'!$A55,'city centre offline'!$B$2:$B$2047,'City centre offline (analysis)'!U$1)</f>
        <v>0.47936380169547599</v>
      </c>
      <c r="V55" s="6">
        <f>SUMIFS('city centre offline'!$C$2:$C$2047,'city centre offline'!$A$2:$A$2047,'City centre offline (analysis)'!$A55,'city centre offline'!$B$2:$B$2047,'City centre offline (analysis)'!V$1)</f>
        <v>0.78999232433028699</v>
      </c>
      <c r="W55" s="6">
        <f>SUMIFS('city centre offline'!$C$2:$C$2047,'city centre offline'!$A$2:$A$2047,'City centre offline (analysis)'!$A55,'city centre offline'!$B$2:$B$2047,'City centre offline (analysis)'!W$1)</f>
        <v>0.89880760543071003</v>
      </c>
      <c r="X55" s="6">
        <f>SUMIFS('city centre offline'!$C$2:$C$2047,'city centre offline'!$A$2:$A$2047,'City centre offline (analysis)'!$A55,'city centre offline'!$B$2:$B$2047,'City centre offline (analysis)'!X$1)</f>
        <v>0.73473974057907998</v>
      </c>
      <c r="Y55" s="6">
        <f>SUMIFS('city centre offline'!$C$2:$C$2047,'city centre offline'!$A$2:$A$2047,'City centre offline (analysis)'!$A55,'city centre offline'!$B$2:$B$2047,'City centre offline (analysis)'!Y$1)</f>
        <v>0.76537313819797004</v>
      </c>
      <c r="Z55" s="6">
        <f>SUMIFS('city centre offline'!$C$2:$C$2047,'city centre offline'!$A$2:$A$2047,'City centre offline (analysis)'!$A55,'city centre offline'!$B$2:$B$2047,'City centre offline (analysis)'!Z$1)</f>
        <v>0.37144274790979598</v>
      </c>
      <c r="AA55" s="6">
        <f>SUMIFS('city centre offline'!$C$2:$C$2047,'city centre offline'!$A$2:$A$2047,'City centre offline (analysis)'!$A55,'city centre offline'!$B$2:$B$2047,'City centre offline (analysis)'!AA$1)</f>
        <v>1.18971405306484</v>
      </c>
      <c r="AB55" s="6">
        <f>SUMIFS('city centre offline'!$C$2:$C$2047,'city centre offline'!$A$2:$A$2047,'City centre offline (analysis)'!$A55,'city centre offline'!$B$2:$B$2047,'City centre offline (analysis)'!AB$1)</f>
        <v>0.193697918382296</v>
      </c>
      <c r="AC55" s="6">
        <f>SUMIFS('city centre offline'!$C$2:$C$2047,'city centre offline'!$A$2:$A$2047,'City centre offline (analysis)'!$A55,'city centre offline'!$B$2:$B$2047,'City centre offline (analysis)'!AC$1)</f>
        <v>0.19959827091719301</v>
      </c>
      <c r="AD55" s="6">
        <f>SUMIFS('city centre offline'!$C$2:$C$2047,'city centre offline'!$A$2:$A$2047,'City centre offline (analysis)'!$A55,'city centre offline'!$B$2:$B$2047,'City centre offline (analysis)'!AD$1)</f>
        <v>0.27814882141344599</v>
      </c>
      <c r="AE55" s="6">
        <f>SUMIFS('city centre offline'!$C$2:$C$2047,'city centre offline'!$A$2:$A$2047,'City centre offline (analysis)'!$A55,'city centre offline'!$B$2:$B$2047,'City centre offline (analysis)'!AE$1)</f>
        <v>0.68474909829068598</v>
      </c>
      <c r="AF55" s="6">
        <f>SUMIFS('city centre offline'!$C$2:$C$2047,'city centre offline'!$A$2:$A$2047,'City centre offline (analysis)'!$A55,'city centre offline'!$B$2:$B$2047,'City centre offline (analysis)'!AF$1)</f>
        <v>0.82103645245789303</v>
      </c>
      <c r="AG55" s="6">
        <f>SUMIFS('city centre offline'!$C$2:$C$2047,'city centre offline'!$A$2:$A$2047,'City centre offline (analysis)'!$A55,'city centre offline'!$B$2:$B$2047,'City centre offline (analysis)'!AG$1)</f>
        <v>0.80782437994013101</v>
      </c>
      <c r="AH55" s="6">
        <f>SUMIFS('city centre offline'!$C$2:$C$2047,'city centre offline'!$A$2:$A$2047,'City centre offline (analysis)'!$A55,'city centre offline'!$B$2:$B$2047,'City centre offline (analysis)'!AH$1)</f>
        <v>0.85271183171530596</v>
      </c>
      <c r="AI55" s="6">
        <f>SUMIFS('city centre offline'!$C$2:$C$2047,'city centre offline'!$A$2:$A$2047,'City centre offline (analysis)'!$A55,'city centre offline'!$B$2:$B$2047,'City centre offline (analysis)'!AI$1)</f>
        <v>0.94311944265490799</v>
      </c>
      <c r="AJ55" s="6">
        <f>SUMIFS('city centre offline'!$C$2:$C$2047,'city centre offline'!$A$2:$A$2047,'City centre offline (analysis)'!$A55,'city centre offline'!$B$2:$B$2047,'City centre offline (analysis)'!AJ$1)</f>
        <v>0.94589110578528102</v>
      </c>
      <c r="AM55" t="s">
        <v>49</v>
      </c>
      <c r="AN55" s="6">
        <v>0.809405175224439</v>
      </c>
      <c r="AQ55" t="s">
        <v>7</v>
      </c>
      <c r="AR55" s="6">
        <v>0.81383853437807896</v>
      </c>
      <c r="AS55" s="6">
        <f>VLOOKUP(AQ55,'Overall city offline (analysis)'!$AN$2:$AO$63,2,FALSE)</f>
        <v>0.97768704148164798</v>
      </c>
      <c r="AT55" s="19">
        <f t="shared" si="0"/>
        <v>16.384850710356901</v>
      </c>
      <c r="AU55" s="19">
        <f>VLOOKUP(AQ55,'CC share tops bottoms'!$A$2:$F$63,6,FALSE)</f>
        <v>-2.0455210043108352</v>
      </c>
    </row>
    <row r="56" spans="1:47" x14ac:dyDescent="0.3">
      <c r="A56" t="s">
        <v>61</v>
      </c>
      <c r="B56" t="s">
        <v>166</v>
      </c>
      <c r="C56" t="s">
        <v>136</v>
      </c>
      <c r="D56" s="6">
        <f>SUMIFS('city centre offline'!$C$2:$C$2047,'city centre offline'!$A$2:$A$2047,'City centre offline (analysis)'!$A56,'city centre offline'!$B$2:$B$2047,'City centre offline (analysis)'!D$1)</f>
        <v>0.82558695788188496</v>
      </c>
      <c r="E56" s="6">
        <f>SUMIFS('city centre offline'!$C$2:$C$2047,'city centre offline'!$A$2:$A$2047,'City centre offline (analysis)'!$A56,'city centre offline'!$B$2:$B$2047,'City centre offline (analysis)'!E$1)</f>
        <v>0.90464313992450196</v>
      </c>
      <c r="F56" s="6">
        <f>SUMIFS('city centre offline'!$C$2:$C$2047,'city centre offline'!$A$2:$A$2047,'City centre offline (analysis)'!$A56,'city centre offline'!$B$2:$B$2047,'City centre offline (analysis)'!F$1)</f>
        <v>0.99996101527914305</v>
      </c>
      <c r="G56" s="6">
        <f>SUMIFS('city centre offline'!$C$2:$C$2047,'city centre offline'!$A$2:$A$2047,'City centre offline (analysis)'!$A56,'city centre offline'!$B$2:$B$2047,'City centre offline (analysis)'!G$1)</f>
        <v>0.92897356921793195</v>
      </c>
      <c r="H56" s="6">
        <f>SUMIFS('city centre offline'!$C$2:$C$2047,'city centre offline'!$A$2:$A$2047,'City centre offline (analysis)'!$A56,'city centre offline'!$B$2:$B$2047,'City centre offline (analysis)'!H$1)</f>
        <v>0.97439964196929096</v>
      </c>
      <c r="I56" s="6">
        <f>SUMIFS('city centre offline'!$C$2:$C$2047,'city centre offline'!$A$2:$A$2047,'City centre offline (analysis)'!$A56,'city centre offline'!$B$2:$B$2047,'City centre offline (analysis)'!I$1)</f>
        <v>0.96645894527827403</v>
      </c>
      <c r="J56" s="6">
        <f>SUMIFS('city centre offline'!$C$2:$C$2047,'city centre offline'!$A$2:$A$2047,'City centre offline (analysis)'!$A56,'city centre offline'!$B$2:$B$2047,'City centre offline (analysis)'!J$1)</f>
        <v>0.95975107489234102</v>
      </c>
      <c r="K56" s="6">
        <f>SUMIFS('city centre offline'!$C$2:$C$2047,'city centre offline'!$A$2:$A$2047,'City centre offline (analysis)'!$A56,'city centre offline'!$B$2:$B$2047,'City centre offline (analysis)'!K$1)</f>
        <v>0.98665738711292705</v>
      </c>
      <c r="L56" s="6">
        <f>SUMIFS('city centre offline'!$C$2:$C$2047,'city centre offline'!$A$2:$A$2047,'City centre offline (analysis)'!$A56,'city centre offline'!$B$2:$B$2047,'City centre offline (analysis)'!L$1)</f>
        <v>0.90571441929024898</v>
      </c>
      <c r="M56" s="6">
        <f>SUMIFS('city centre offline'!$C$2:$C$2047,'city centre offline'!$A$2:$A$2047,'City centre offline (analysis)'!$A56,'city centre offline'!$B$2:$B$2047,'City centre offline (analysis)'!M$1)</f>
        <v>1.0367973122315099</v>
      </c>
      <c r="N56" s="6">
        <f>SUMIFS('city centre offline'!$C$2:$C$2047,'city centre offline'!$A$2:$A$2047,'City centre offline (analysis)'!$A56,'city centre offline'!$B$2:$B$2047,'City centre offline (analysis)'!N$1)</f>
        <v>1.1364381157652099</v>
      </c>
      <c r="O56" s="6">
        <f>SUMIFS('city centre offline'!$C$2:$C$2047,'city centre offline'!$A$2:$A$2047,'City centre offline (analysis)'!$A56,'city centre offline'!$B$2:$B$2047,'City centre offline (analysis)'!O$1)</f>
        <v>1.37461842115674</v>
      </c>
      <c r="P56" s="6">
        <f>SUMIFS('city centre offline'!$C$2:$C$2047,'city centre offline'!$A$2:$A$2047,'City centre offline (analysis)'!$A56,'city centre offline'!$B$2:$B$2047,'City centre offline (analysis)'!P$1)</f>
        <v>0.85731115772837196</v>
      </c>
      <c r="Q56" s="6">
        <f>SUMIFS('city centre offline'!$C$2:$C$2047,'city centre offline'!$A$2:$A$2047,'City centre offline (analysis)'!$A56,'city centre offline'!$B$2:$B$2047,'City centre offline (analysis)'!Q$1)</f>
        <v>0.89335735431210705</v>
      </c>
      <c r="R56" s="6">
        <f>SUMIFS('city centre offline'!$C$2:$C$2047,'city centre offline'!$A$2:$A$2047,'City centre offline (analysis)'!$A56,'city centre offline'!$B$2:$B$2047,'City centre offline (analysis)'!R$1)</f>
        <v>0.689126021792275</v>
      </c>
      <c r="S56" s="6">
        <f>SUMIFS('city centre offline'!$C$2:$C$2047,'city centre offline'!$A$2:$A$2047,'City centre offline (analysis)'!$A56,'city centre offline'!$B$2:$B$2047,'City centre offline (analysis)'!S$1)</f>
        <v>0.29858853237269001</v>
      </c>
      <c r="T56" s="6">
        <f>SUMIFS('city centre offline'!$C$2:$C$2047,'city centre offline'!$A$2:$A$2047,'City centre offline (analysis)'!$A56,'city centre offline'!$B$2:$B$2047,'City centre offline (analysis)'!T$1)</f>
        <v>0.33859063025132202</v>
      </c>
      <c r="U56" s="6">
        <f>SUMIFS('city centre offline'!$C$2:$C$2047,'city centre offline'!$A$2:$A$2047,'City centre offline (analysis)'!$A56,'city centre offline'!$B$2:$B$2047,'City centre offline (analysis)'!U$1)</f>
        <v>0.41810258326702898</v>
      </c>
      <c r="V56" s="6">
        <f>SUMIFS('city centre offline'!$C$2:$C$2047,'city centre offline'!$A$2:$A$2047,'City centre offline (analysis)'!$A56,'city centre offline'!$B$2:$B$2047,'City centre offline (analysis)'!V$1)</f>
        <v>0.71012408216657696</v>
      </c>
      <c r="W56" s="6">
        <f>SUMIFS('city centre offline'!$C$2:$C$2047,'city centre offline'!$A$2:$A$2047,'City centre offline (analysis)'!$A56,'city centre offline'!$B$2:$B$2047,'City centre offline (analysis)'!W$1)</f>
        <v>0.90984405873945695</v>
      </c>
      <c r="X56" s="6">
        <f>SUMIFS('city centre offline'!$C$2:$C$2047,'city centre offline'!$A$2:$A$2047,'City centre offline (analysis)'!$A56,'city centre offline'!$B$2:$B$2047,'City centre offline (analysis)'!X$1)</f>
        <v>0.83766841310874496</v>
      </c>
      <c r="Y56" s="6">
        <f>SUMIFS('city centre offline'!$C$2:$C$2047,'city centre offline'!$A$2:$A$2047,'City centre offline (analysis)'!$A56,'city centre offline'!$B$2:$B$2047,'City centre offline (analysis)'!Y$1)</f>
        <v>0.66930110752943195</v>
      </c>
      <c r="Z56" s="6">
        <f>SUMIFS('city centre offline'!$C$2:$C$2047,'city centre offline'!$A$2:$A$2047,'City centre offline (analysis)'!$A56,'city centre offline'!$B$2:$B$2047,'City centre offline (analysis)'!Z$1)</f>
        <v>0.82973450332968401</v>
      </c>
      <c r="AA56" s="6">
        <f>SUMIFS('city centre offline'!$C$2:$C$2047,'city centre offline'!$A$2:$A$2047,'City centre offline (analysis)'!$A56,'city centre offline'!$B$2:$B$2047,'City centre offline (analysis)'!AA$1)</f>
        <v>0.87253573424362196</v>
      </c>
      <c r="AB56" s="6">
        <f>SUMIFS('city centre offline'!$C$2:$C$2047,'city centre offline'!$A$2:$A$2047,'City centre offline (analysis)'!$A56,'city centre offline'!$B$2:$B$2047,'City centre offline (analysis)'!AB$1)</f>
        <v>0.334356261813332</v>
      </c>
      <c r="AC56" s="6">
        <f>SUMIFS('city centre offline'!$C$2:$C$2047,'city centre offline'!$A$2:$A$2047,'City centre offline (analysis)'!$A56,'city centre offline'!$B$2:$B$2047,'City centre offline (analysis)'!AC$1)</f>
        <v>0.34826636532712901</v>
      </c>
      <c r="AD56" s="6">
        <f>SUMIFS('city centre offline'!$C$2:$C$2047,'city centre offline'!$A$2:$A$2047,'City centre offline (analysis)'!$A56,'city centre offline'!$B$2:$B$2047,'City centre offline (analysis)'!AD$1)</f>
        <v>0.44801814142051</v>
      </c>
      <c r="AE56" s="6">
        <f>SUMIFS('city centre offline'!$C$2:$C$2047,'city centre offline'!$A$2:$A$2047,'City centre offline (analysis)'!$A56,'city centre offline'!$B$2:$B$2047,'City centre offline (analysis)'!AE$1)</f>
        <v>0.74802452713331002</v>
      </c>
      <c r="AF56" s="6">
        <f>SUMIFS('city centre offline'!$C$2:$C$2047,'city centre offline'!$A$2:$A$2047,'City centre offline (analysis)'!$A56,'city centre offline'!$B$2:$B$2047,'City centre offline (analysis)'!AF$1)</f>
        <v>0.899546057466593</v>
      </c>
      <c r="AG56" s="6">
        <f>SUMIFS('city centre offline'!$C$2:$C$2047,'city centre offline'!$A$2:$A$2047,'City centre offline (analysis)'!$A56,'city centre offline'!$B$2:$B$2047,'City centre offline (analysis)'!AG$1)</f>
        <v>0.91887249511949998</v>
      </c>
      <c r="AH56" s="6">
        <f>SUMIFS('city centre offline'!$C$2:$C$2047,'city centre offline'!$A$2:$A$2047,'City centre offline (analysis)'!$A56,'city centre offline'!$B$2:$B$2047,'City centre offline (analysis)'!AH$1)</f>
        <v>0.96826471017443305</v>
      </c>
      <c r="AI56" s="6">
        <f>SUMIFS('city centre offline'!$C$2:$C$2047,'city centre offline'!$A$2:$A$2047,'City centre offline (analysis)'!$A56,'city centre offline'!$B$2:$B$2047,'City centre offline (analysis)'!AI$1)</f>
        <v>1.02978838238727</v>
      </c>
      <c r="AJ56" s="6">
        <f>SUMIFS('city centre offline'!$C$2:$C$2047,'city centre offline'!$A$2:$A$2047,'City centre offline (analysis)'!$A56,'city centre offline'!$B$2:$B$2047,'City centre offline (analysis)'!AJ$1)</f>
        <v>0.99913088231762004</v>
      </c>
      <c r="AM56" t="s">
        <v>43</v>
      </c>
      <c r="AN56" s="6">
        <v>0.79462787142888103</v>
      </c>
      <c r="AQ56" t="s">
        <v>49</v>
      </c>
      <c r="AR56" s="6">
        <v>0.809405175224439</v>
      </c>
      <c r="AS56" s="6">
        <f>VLOOKUP(AQ56,'Overall city offline (analysis)'!$AN$2:$AO$63,2,FALSE)</f>
        <v>0.93423124794270596</v>
      </c>
      <c r="AT56" s="19">
        <f t="shared" si="0"/>
        <v>12.482607271826696</v>
      </c>
      <c r="AU56" s="19">
        <f>VLOOKUP(AQ56,'CC share tops bottoms'!$A$2:$F$63,6,FALSE)</f>
        <v>-1.0548855067529423</v>
      </c>
    </row>
    <row r="57" spans="1:47" x14ac:dyDescent="0.3">
      <c r="A57" t="s">
        <v>62</v>
      </c>
      <c r="B57" t="s">
        <v>165</v>
      </c>
      <c r="C57" t="s">
        <v>135</v>
      </c>
      <c r="D57" s="6">
        <f>SUMIFS('city centre offline'!$C$2:$C$2047,'city centre offline'!$A$2:$A$2047,'City centre offline (analysis)'!$A57,'city centre offline'!$B$2:$B$2047,'City centre offline (analysis)'!D$1)</f>
        <v>0.82551914347232402</v>
      </c>
      <c r="E57" s="6">
        <f>SUMIFS('city centre offline'!$C$2:$C$2047,'city centre offline'!$A$2:$A$2047,'City centre offline (analysis)'!$A57,'city centre offline'!$B$2:$B$2047,'City centre offline (analysis)'!E$1)</f>
        <v>0.85361236950702102</v>
      </c>
      <c r="F57" s="6">
        <f>SUMIFS('city centre offline'!$C$2:$C$2047,'city centre offline'!$A$2:$A$2047,'City centre offline (analysis)'!$A57,'city centre offline'!$B$2:$B$2047,'City centre offline (analysis)'!F$1)</f>
        <v>1.01618465266284</v>
      </c>
      <c r="G57" s="6">
        <f>SUMIFS('city centre offline'!$C$2:$C$2047,'city centre offline'!$A$2:$A$2047,'City centre offline (analysis)'!$A57,'city centre offline'!$B$2:$B$2047,'City centre offline (analysis)'!G$1)</f>
        <v>0.95967899353946096</v>
      </c>
      <c r="H57" s="6">
        <f>SUMIFS('city centre offline'!$C$2:$C$2047,'city centre offline'!$A$2:$A$2047,'City centre offline (analysis)'!$A57,'city centre offline'!$B$2:$B$2047,'City centre offline (analysis)'!H$1)</f>
        <v>1.0206059020790901</v>
      </c>
      <c r="I57" s="6">
        <f>SUMIFS('city centre offline'!$C$2:$C$2047,'city centre offline'!$A$2:$A$2047,'City centre offline (analysis)'!$A57,'city centre offline'!$B$2:$B$2047,'City centre offline (analysis)'!I$1)</f>
        <v>1.0034386837094</v>
      </c>
      <c r="J57" s="6">
        <f>SUMIFS('city centre offline'!$C$2:$C$2047,'city centre offline'!$A$2:$A$2047,'City centre offline (analysis)'!$A57,'city centre offline'!$B$2:$B$2047,'City centre offline (analysis)'!J$1)</f>
        <v>1.0440389674263599</v>
      </c>
      <c r="K57" s="6">
        <f>SUMIFS('city centre offline'!$C$2:$C$2047,'city centre offline'!$A$2:$A$2047,'City centre offline (analysis)'!$A57,'city centre offline'!$B$2:$B$2047,'City centre offline (analysis)'!K$1)</f>
        <v>1.0152954943447901</v>
      </c>
      <c r="L57" s="6">
        <f>SUMIFS('city centre offline'!$C$2:$C$2047,'city centre offline'!$A$2:$A$2047,'City centre offline (analysis)'!$A57,'city centre offline'!$B$2:$B$2047,'City centre offline (analysis)'!L$1)</f>
        <v>0.93441517493412496</v>
      </c>
      <c r="M57" s="6">
        <f>SUMIFS('city centre offline'!$C$2:$C$2047,'city centre offline'!$A$2:$A$2047,'City centre offline (analysis)'!$A57,'city centre offline'!$B$2:$B$2047,'City centre offline (analysis)'!M$1)</f>
        <v>0.98394237597523804</v>
      </c>
      <c r="N57" s="6">
        <f>SUMIFS('city centre offline'!$C$2:$C$2047,'city centre offline'!$A$2:$A$2047,'City centre offline (analysis)'!$A57,'city centre offline'!$B$2:$B$2047,'City centre offline (analysis)'!N$1)</f>
        <v>1.04273282739753</v>
      </c>
      <c r="O57" s="6">
        <f>SUMIFS('city centre offline'!$C$2:$C$2047,'city centre offline'!$A$2:$A$2047,'City centre offline (analysis)'!$A57,'city centre offline'!$B$2:$B$2047,'City centre offline (analysis)'!O$1)</f>
        <v>1.30053541495182</v>
      </c>
      <c r="P57" s="6">
        <f>SUMIFS('city centre offline'!$C$2:$C$2047,'city centre offline'!$A$2:$A$2047,'City centre offline (analysis)'!$A57,'city centre offline'!$B$2:$B$2047,'City centre offline (analysis)'!P$1)</f>
        <v>0.80333531771451006</v>
      </c>
      <c r="Q57" s="6">
        <f>SUMIFS('city centre offline'!$C$2:$C$2047,'city centre offline'!$A$2:$A$2047,'City centre offline (analysis)'!$A57,'city centre offline'!$B$2:$B$2047,'City centre offline (analysis)'!Q$1)</f>
        <v>0.82567613575434595</v>
      </c>
      <c r="R57" s="6">
        <f>SUMIFS('city centre offline'!$C$2:$C$2047,'city centre offline'!$A$2:$A$2047,'City centre offline (analysis)'!$A57,'city centre offline'!$B$2:$B$2047,'City centre offline (analysis)'!R$1)</f>
        <v>0.62481553812419</v>
      </c>
      <c r="S57" s="6">
        <f>SUMIFS('city centre offline'!$C$2:$C$2047,'city centre offline'!$A$2:$A$2047,'City centre offline (analysis)'!$A57,'city centre offline'!$B$2:$B$2047,'City centre offline (analysis)'!S$1)</f>
        <v>0.19445569009556901</v>
      </c>
      <c r="T57" s="6">
        <f>SUMIFS('city centre offline'!$C$2:$C$2047,'city centre offline'!$A$2:$A$2047,'City centre offline (analysis)'!$A57,'city centre offline'!$B$2:$B$2047,'City centre offline (analysis)'!T$1)</f>
        <v>0.25349367460237499</v>
      </c>
      <c r="U57" s="6">
        <f>SUMIFS('city centre offline'!$C$2:$C$2047,'city centre offline'!$A$2:$A$2047,'City centre offline (analysis)'!$A57,'city centre offline'!$B$2:$B$2047,'City centre offline (analysis)'!U$1)</f>
        <v>0.45887489010600302</v>
      </c>
      <c r="V57" s="6">
        <f>SUMIFS('city centre offline'!$C$2:$C$2047,'city centre offline'!$A$2:$A$2047,'City centre offline (analysis)'!$A57,'city centre offline'!$B$2:$B$2047,'City centre offline (analysis)'!V$1)</f>
        <v>0.73454745027300705</v>
      </c>
      <c r="W57" s="6">
        <f>SUMIFS('city centre offline'!$C$2:$C$2047,'city centre offline'!$A$2:$A$2047,'City centre offline (analysis)'!$A57,'city centre offline'!$B$2:$B$2047,'City centre offline (analysis)'!W$1)</f>
        <v>0.80554903004337697</v>
      </c>
      <c r="X57" s="6">
        <f>SUMIFS('city centre offline'!$C$2:$C$2047,'city centre offline'!$A$2:$A$2047,'City centre offline (analysis)'!$A57,'city centre offline'!$B$2:$B$2047,'City centre offline (analysis)'!X$1)</f>
        <v>0.77121162330691495</v>
      </c>
      <c r="Y57" s="6">
        <f>SUMIFS('city centre offline'!$C$2:$C$2047,'city centre offline'!$A$2:$A$2047,'City centre offline (analysis)'!$A57,'city centre offline'!$B$2:$B$2047,'City centre offline (analysis)'!Y$1)</f>
        <v>0.82292598313852205</v>
      </c>
      <c r="Z57" s="6">
        <f>SUMIFS('city centre offline'!$C$2:$C$2047,'city centre offline'!$A$2:$A$2047,'City centre offline (analysis)'!$A57,'city centre offline'!$B$2:$B$2047,'City centre offline (analysis)'!Z$1)</f>
        <v>0.46959779113807798</v>
      </c>
      <c r="AA57" s="6">
        <f>SUMIFS('city centre offline'!$C$2:$C$2047,'city centre offline'!$A$2:$A$2047,'City centre offline (analysis)'!$A57,'city centre offline'!$B$2:$B$2047,'City centre offline (analysis)'!AA$1)</f>
        <v>1.0593341584001601</v>
      </c>
      <c r="AB57" s="6">
        <f>SUMIFS('city centre offline'!$C$2:$C$2047,'city centre offline'!$A$2:$A$2047,'City centre offline (analysis)'!$A57,'city centre offline'!$B$2:$B$2047,'City centre offline (analysis)'!AB$1)</f>
        <v>0.28153979824751901</v>
      </c>
      <c r="AC57" s="6">
        <f>SUMIFS('city centre offline'!$C$2:$C$2047,'city centre offline'!$A$2:$A$2047,'City centre offline (analysis)'!$A57,'city centre offline'!$B$2:$B$2047,'City centre offline (analysis)'!AC$1)</f>
        <v>0.30742492848250702</v>
      </c>
      <c r="AD57" s="6">
        <f>SUMIFS('city centre offline'!$C$2:$C$2047,'city centre offline'!$A$2:$A$2047,'City centre offline (analysis)'!$A57,'city centre offline'!$B$2:$B$2047,'City centre offline (analysis)'!AD$1)</f>
        <v>0.36514077026326702</v>
      </c>
      <c r="AE57" s="6">
        <f>SUMIFS('city centre offline'!$C$2:$C$2047,'city centre offline'!$A$2:$A$2047,'City centre offline (analysis)'!$A57,'city centre offline'!$B$2:$B$2047,'City centre offline (analysis)'!AE$1)</f>
        <v>0.71127498237254005</v>
      </c>
      <c r="AF57" s="6">
        <f>SUMIFS('city centre offline'!$C$2:$C$2047,'city centre offline'!$A$2:$A$2047,'City centre offline (analysis)'!$A57,'city centre offline'!$B$2:$B$2047,'City centre offline (analysis)'!AF$1)</f>
        <v>0.82515314573145404</v>
      </c>
      <c r="AG57" s="6">
        <f>SUMIFS('city centre offline'!$C$2:$C$2047,'city centre offline'!$A$2:$A$2047,'City centre offline (analysis)'!$A57,'city centre offline'!$B$2:$B$2047,'City centre offline (analysis)'!AG$1)</f>
        <v>0.82435326964287003</v>
      </c>
      <c r="AH57" s="6">
        <f>SUMIFS('city centre offline'!$C$2:$C$2047,'city centre offline'!$A$2:$A$2047,'City centre offline (analysis)'!$A57,'city centre offline'!$B$2:$B$2047,'City centre offline (analysis)'!AH$1)</f>
        <v>0.90665818785753804</v>
      </c>
      <c r="AI57" s="6">
        <f>SUMIFS('city centre offline'!$C$2:$C$2047,'city centre offline'!$A$2:$A$2047,'City centre offline (analysis)'!$A57,'city centre offline'!$B$2:$B$2047,'City centre offline (analysis)'!AI$1)</f>
        <v>0.90723019165425101</v>
      </c>
      <c r="AJ57" s="6">
        <f>SUMIFS('city centre offline'!$C$2:$C$2047,'city centre offline'!$A$2:$A$2047,'City centre offline (analysis)'!$A57,'city centre offline'!$B$2:$B$2047,'City centre offline (analysis)'!AJ$1)</f>
        <v>0.84848649563175105</v>
      </c>
      <c r="AM57" t="s">
        <v>12</v>
      </c>
      <c r="AN57" s="6">
        <v>0.79162553156301196</v>
      </c>
      <c r="AQ57" t="s">
        <v>43</v>
      </c>
      <c r="AR57" s="6">
        <v>0.79462787142888103</v>
      </c>
      <c r="AS57" s="6">
        <f>VLOOKUP(AQ57,'Overall city offline (analysis)'!$AN$2:$AO$63,2,FALSE)</f>
        <v>0.95588597527306995</v>
      </c>
      <c r="AT57" s="19">
        <f t="shared" si="0"/>
        <v>16.125810384418891</v>
      </c>
      <c r="AU57" s="19">
        <f>VLOOKUP(AQ57,'CC share tops bottoms'!$A$2:$F$63,6,FALSE)</f>
        <v>-1.6030455153294099</v>
      </c>
    </row>
    <row r="58" spans="1:47" x14ac:dyDescent="0.3">
      <c r="A58" t="s">
        <v>63</v>
      </c>
      <c r="B58" t="s">
        <v>165</v>
      </c>
      <c r="C58" t="s">
        <v>135</v>
      </c>
      <c r="D58" s="6">
        <f>SUMIFS('city centre offline'!$C$2:$C$2047,'city centre offline'!$A$2:$A$2047,'City centre offline (analysis)'!$A58,'city centre offline'!$B$2:$B$2047,'City centre offline (analysis)'!D$1)</f>
        <v>0.81693377759200003</v>
      </c>
      <c r="E58" s="6">
        <f>SUMIFS('city centre offline'!$C$2:$C$2047,'city centre offline'!$A$2:$A$2047,'City centre offline (analysis)'!$A58,'city centre offline'!$B$2:$B$2047,'City centre offline (analysis)'!E$1)</f>
        <v>0.826196906930873</v>
      </c>
      <c r="F58" s="6">
        <f>SUMIFS('city centre offline'!$C$2:$C$2047,'city centre offline'!$A$2:$A$2047,'City centre offline (analysis)'!$A58,'city centre offline'!$B$2:$B$2047,'City centre offline (analysis)'!F$1)</f>
        <v>0.97659419424356797</v>
      </c>
      <c r="G58" s="6">
        <f>SUMIFS('city centre offline'!$C$2:$C$2047,'city centre offline'!$A$2:$A$2047,'City centre offline (analysis)'!$A58,'city centre offline'!$B$2:$B$2047,'City centre offline (analysis)'!G$1)</f>
        <v>0.94824010190302499</v>
      </c>
      <c r="H58" s="6">
        <f>SUMIFS('city centre offline'!$C$2:$C$2047,'city centre offline'!$A$2:$A$2047,'City centre offline (analysis)'!$A58,'city centre offline'!$B$2:$B$2047,'City centre offline (analysis)'!H$1)</f>
        <v>1.00088423829982</v>
      </c>
      <c r="I58" s="6">
        <f>SUMIFS('city centre offline'!$C$2:$C$2047,'city centre offline'!$A$2:$A$2047,'City centre offline (analysis)'!$A58,'city centre offline'!$B$2:$B$2047,'City centre offline (analysis)'!I$1)</f>
        <v>0.93914873293081602</v>
      </c>
      <c r="J58" s="6">
        <f>SUMIFS('city centre offline'!$C$2:$C$2047,'city centre offline'!$A$2:$A$2047,'City centre offline (analysis)'!$A58,'city centre offline'!$B$2:$B$2047,'City centre offline (analysis)'!J$1)</f>
        <v>0.999876821526826</v>
      </c>
      <c r="K58" s="6">
        <f>SUMIFS('city centre offline'!$C$2:$C$2047,'city centre offline'!$A$2:$A$2047,'City centre offline (analysis)'!$A58,'city centre offline'!$B$2:$B$2047,'City centre offline (analysis)'!K$1)</f>
        <v>0.98870259707799801</v>
      </c>
      <c r="L58" s="6">
        <f>SUMIFS('city centre offline'!$C$2:$C$2047,'city centre offline'!$A$2:$A$2047,'City centre offline (analysis)'!$A58,'city centre offline'!$B$2:$B$2047,'City centre offline (analysis)'!L$1)</f>
        <v>0.93440285131693102</v>
      </c>
      <c r="M58" s="6">
        <f>SUMIFS('city centre offline'!$C$2:$C$2047,'city centre offline'!$A$2:$A$2047,'City centre offline (analysis)'!$A58,'city centre offline'!$B$2:$B$2047,'City centre offline (analysis)'!M$1)</f>
        <v>0.98536217617522603</v>
      </c>
      <c r="N58" s="6">
        <f>SUMIFS('city centre offline'!$C$2:$C$2047,'city centre offline'!$A$2:$A$2047,'City centre offline (analysis)'!$A58,'city centre offline'!$B$2:$B$2047,'City centre offline (analysis)'!N$1)</f>
        <v>1.1260145856311801</v>
      </c>
      <c r="O58" s="6">
        <f>SUMIFS('city centre offline'!$C$2:$C$2047,'city centre offline'!$A$2:$A$2047,'City centre offline (analysis)'!$A58,'city centre offline'!$B$2:$B$2047,'City centre offline (analysis)'!O$1)</f>
        <v>1.45764301637174</v>
      </c>
      <c r="P58" s="6">
        <f>SUMIFS('city centre offline'!$C$2:$C$2047,'city centre offline'!$A$2:$A$2047,'City centre offline (analysis)'!$A58,'city centre offline'!$B$2:$B$2047,'City centre offline (analysis)'!P$1)</f>
        <v>0.87729684316998402</v>
      </c>
      <c r="Q58" s="6">
        <f>SUMIFS('city centre offline'!$C$2:$C$2047,'city centre offline'!$A$2:$A$2047,'City centre offline (analysis)'!$A58,'city centre offline'!$B$2:$B$2047,'City centre offline (analysis)'!Q$1)</f>
        <v>0.90991680326560798</v>
      </c>
      <c r="R58" s="6">
        <f>SUMIFS('city centre offline'!$C$2:$C$2047,'city centre offline'!$A$2:$A$2047,'City centre offline (analysis)'!$A58,'city centre offline'!$B$2:$B$2047,'City centre offline (analysis)'!R$1)</f>
        <v>0.70227986834025002</v>
      </c>
      <c r="S58" s="6">
        <f>SUMIFS('city centre offline'!$C$2:$C$2047,'city centre offline'!$A$2:$A$2047,'City centre offline (analysis)'!$A58,'city centre offline'!$B$2:$B$2047,'City centre offline (analysis)'!S$1)</f>
        <v>0.33003766101870102</v>
      </c>
      <c r="T58" s="6">
        <f>SUMIFS('city centre offline'!$C$2:$C$2047,'city centre offline'!$A$2:$A$2047,'City centre offline (analysis)'!$A58,'city centre offline'!$B$2:$B$2047,'City centre offline (analysis)'!T$1)</f>
        <v>0.40372364868932897</v>
      </c>
      <c r="U58" s="6">
        <f>SUMIFS('city centre offline'!$C$2:$C$2047,'city centre offline'!$A$2:$A$2047,'City centre offline (analysis)'!$A58,'city centre offline'!$B$2:$B$2047,'City centre offline (analysis)'!U$1)</f>
        <v>0.63160908835598994</v>
      </c>
      <c r="V58" s="6">
        <f>SUMIFS('city centre offline'!$C$2:$C$2047,'city centre offline'!$A$2:$A$2047,'City centre offline (analysis)'!$A58,'city centre offline'!$B$2:$B$2047,'City centre offline (analysis)'!V$1)</f>
        <v>0.81490709262230898</v>
      </c>
      <c r="W58" s="6">
        <f>SUMIFS('city centre offline'!$C$2:$C$2047,'city centre offline'!$A$2:$A$2047,'City centre offline (analysis)'!$A58,'city centre offline'!$B$2:$B$2047,'City centre offline (analysis)'!W$1)</f>
        <v>0.89643996657944303</v>
      </c>
      <c r="X58" s="6">
        <f>SUMIFS('city centre offline'!$C$2:$C$2047,'city centre offline'!$A$2:$A$2047,'City centre offline (analysis)'!$A58,'city centre offline'!$B$2:$B$2047,'City centre offline (analysis)'!X$1)</f>
        <v>0.80933669469078096</v>
      </c>
      <c r="Y58" s="6">
        <f>SUMIFS('city centre offline'!$C$2:$C$2047,'city centre offline'!$A$2:$A$2047,'City centre offline (analysis)'!$A58,'city centre offline'!$B$2:$B$2047,'City centre offline (analysis)'!Y$1)</f>
        <v>0.93224336301215405</v>
      </c>
      <c r="Z58" s="6">
        <f>SUMIFS('city centre offline'!$C$2:$C$2047,'city centre offline'!$A$2:$A$2047,'City centre offline (analysis)'!$A58,'city centre offline'!$B$2:$B$2047,'City centre offline (analysis)'!Z$1)</f>
        <v>0.55755111407194202</v>
      </c>
      <c r="AA58" s="6">
        <f>SUMIFS('city centre offline'!$C$2:$C$2047,'city centre offline'!$A$2:$A$2047,'City centre offline (analysis)'!$A58,'city centre offline'!$B$2:$B$2047,'City centre offline (analysis)'!AA$1)</f>
        <v>1.3197209894070601</v>
      </c>
      <c r="AB58" s="6">
        <f>SUMIFS('city centre offline'!$C$2:$C$2047,'city centre offline'!$A$2:$A$2047,'City centre offline (analysis)'!$A58,'city centre offline'!$B$2:$B$2047,'City centre offline (analysis)'!AB$1)</f>
        <v>0.41783056596298102</v>
      </c>
      <c r="AC58" s="6">
        <f>SUMIFS('city centre offline'!$C$2:$C$2047,'city centre offline'!$A$2:$A$2047,'City centre offline (analysis)'!$A58,'city centre offline'!$B$2:$B$2047,'City centre offline (analysis)'!AC$1)</f>
        <v>0.40259240554591802</v>
      </c>
      <c r="AD58" s="6">
        <f>SUMIFS('city centre offline'!$C$2:$C$2047,'city centre offline'!$A$2:$A$2047,'City centre offline (analysis)'!$A58,'city centre offline'!$B$2:$B$2047,'City centre offline (analysis)'!AD$1)</f>
        <v>0.51900980581243605</v>
      </c>
      <c r="AE58" s="6">
        <f>SUMIFS('city centre offline'!$C$2:$C$2047,'city centre offline'!$A$2:$A$2047,'City centre offline (analysis)'!$A58,'city centre offline'!$B$2:$B$2047,'City centre offline (analysis)'!AE$1)</f>
        <v>0.82124675985211504</v>
      </c>
      <c r="AF58" s="6">
        <f>SUMIFS('city centre offline'!$C$2:$C$2047,'city centre offline'!$A$2:$A$2047,'City centre offline (analysis)'!$A58,'city centre offline'!$B$2:$B$2047,'City centre offline (analysis)'!AF$1)</f>
        <v>0.95410084931559802</v>
      </c>
      <c r="AG58" s="6">
        <f>SUMIFS('city centre offline'!$C$2:$C$2047,'city centre offline'!$A$2:$A$2047,'City centre offline (analysis)'!$A58,'city centre offline'!$B$2:$B$2047,'City centre offline (analysis)'!AG$1)</f>
        <v>0.88234546230976496</v>
      </c>
      <c r="AH58" s="6">
        <f>SUMIFS('city centre offline'!$C$2:$C$2047,'city centre offline'!$A$2:$A$2047,'City centre offline (analysis)'!$A58,'city centre offline'!$B$2:$B$2047,'City centre offline (analysis)'!AH$1)</f>
        <v>0.99463346298755495</v>
      </c>
      <c r="AI58" s="6">
        <f>SUMIFS('city centre offline'!$C$2:$C$2047,'city centre offline'!$A$2:$A$2047,'City centre offline (analysis)'!$A58,'city centre offline'!$B$2:$B$2047,'City centre offline (analysis)'!AI$1)</f>
        <v>1.04518598325546</v>
      </c>
      <c r="AJ58" s="6">
        <f>SUMIFS('city centre offline'!$C$2:$C$2047,'city centre offline'!$A$2:$A$2047,'City centre offline (analysis)'!$A58,'city centre offline'!$B$2:$B$2047,'City centre offline (analysis)'!AJ$1)</f>
        <v>0.89992733432048899</v>
      </c>
      <c r="AM58" t="s">
        <v>24</v>
      </c>
      <c r="AN58" s="6">
        <v>0.789316177494925</v>
      </c>
      <c r="AQ58" t="s">
        <v>12</v>
      </c>
      <c r="AR58" s="6">
        <v>0.79162553156301196</v>
      </c>
      <c r="AS58" s="6">
        <f>VLOOKUP(AQ58,'Overall city offline (analysis)'!$AN$2:$AO$63,2,FALSE)</f>
        <v>1.04106081329342</v>
      </c>
      <c r="AT58" s="19">
        <f t="shared" si="0"/>
        <v>24.943528173040807</v>
      </c>
      <c r="AU58" s="19">
        <f>VLOOKUP(AQ58,'CC share tops bottoms'!$A$2:$F$63,6,FALSE)</f>
        <v>-2.0434053737547142</v>
      </c>
    </row>
    <row r="59" spans="1:47" x14ac:dyDescent="0.3">
      <c r="A59" t="s">
        <v>64</v>
      </c>
      <c r="B59" t="s">
        <v>166</v>
      </c>
      <c r="C59" t="s">
        <v>136</v>
      </c>
      <c r="D59" s="6">
        <f>SUMIFS('city centre offline'!$C$2:$C$2047,'city centre offline'!$A$2:$A$2047,'City centre offline (analysis)'!$A59,'city centre offline'!$B$2:$B$2047,'City centre offline (analysis)'!D$1)</f>
        <v>0.84653747203669905</v>
      </c>
      <c r="E59" s="6">
        <f>SUMIFS('city centre offline'!$C$2:$C$2047,'city centre offline'!$A$2:$A$2047,'City centre offline (analysis)'!$A59,'city centre offline'!$B$2:$B$2047,'City centre offline (analysis)'!E$1)</f>
        <v>0.86096619921330098</v>
      </c>
      <c r="F59" s="6">
        <f>SUMIFS('city centre offline'!$C$2:$C$2047,'city centre offline'!$A$2:$A$2047,'City centre offline (analysis)'!$A59,'city centre offline'!$B$2:$B$2047,'City centre offline (analysis)'!F$1)</f>
        <v>1.0330147811175501</v>
      </c>
      <c r="G59" s="6">
        <f>SUMIFS('city centre offline'!$C$2:$C$2047,'city centre offline'!$A$2:$A$2047,'City centre offline (analysis)'!$A59,'city centre offline'!$B$2:$B$2047,'City centre offline (analysis)'!G$1)</f>
        <v>0.98588377264402405</v>
      </c>
      <c r="H59" s="6">
        <f>SUMIFS('city centre offline'!$C$2:$C$2047,'city centre offline'!$A$2:$A$2047,'City centre offline (analysis)'!$A59,'city centre offline'!$B$2:$B$2047,'City centre offline (analysis)'!H$1)</f>
        <v>1.03117484224697</v>
      </c>
      <c r="I59" s="6">
        <f>SUMIFS('city centre offline'!$C$2:$C$2047,'city centre offline'!$A$2:$A$2047,'City centre offline (analysis)'!$A59,'city centre offline'!$B$2:$B$2047,'City centre offline (analysis)'!I$1)</f>
        <v>0.99286047200245597</v>
      </c>
      <c r="J59" s="6">
        <f>SUMIFS('city centre offline'!$C$2:$C$2047,'city centre offline'!$A$2:$A$2047,'City centre offline (analysis)'!$A59,'city centre offline'!$B$2:$B$2047,'City centre offline (analysis)'!J$1)</f>
        <v>0.99614199121829905</v>
      </c>
      <c r="K59" s="6">
        <f>SUMIFS('city centre offline'!$C$2:$C$2047,'city centre offline'!$A$2:$A$2047,'City centre offline (analysis)'!$A59,'city centre offline'!$B$2:$B$2047,'City centre offline (analysis)'!K$1)</f>
        <v>1.0300334586382101</v>
      </c>
      <c r="L59" s="6">
        <f>SUMIFS('city centre offline'!$C$2:$C$2047,'city centre offline'!$A$2:$A$2047,'City centre offline (analysis)'!$A59,'city centre offline'!$B$2:$B$2047,'City centre offline (analysis)'!L$1)</f>
        <v>0.91530025665660197</v>
      </c>
      <c r="M59" s="6">
        <f>SUMIFS('city centre offline'!$C$2:$C$2047,'city centre offline'!$A$2:$A$2047,'City centre offline (analysis)'!$A59,'city centre offline'!$B$2:$B$2047,'City centre offline (analysis)'!M$1)</f>
        <v>0.96825389883969804</v>
      </c>
      <c r="N59" s="6">
        <f>SUMIFS('city centre offline'!$C$2:$C$2047,'city centre offline'!$A$2:$A$2047,'City centre offline (analysis)'!$A59,'city centre offline'!$B$2:$B$2047,'City centre offline (analysis)'!N$1)</f>
        <v>1.0355239233868201</v>
      </c>
      <c r="O59" s="6">
        <f>SUMIFS('city centre offline'!$C$2:$C$2047,'city centre offline'!$A$2:$A$2047,'City centre offline (analysis)'!$A59,'city centre offline'!$B$2:$B$2047,'City centre offline (analysis)'!O$1)</f>
        <v>1.3043089319993699</v>
      </c>
      <c r="P59" s="6">
        <f>SUMIFS('city centre offline'!$C$2:$C$2047,'city centre offline'!$A$2:$A$2047,'City centre offline (analysis)'!$A59,'city centre offline'!$B$2:$B$2047,'City centre offline (analysis)'!P$1)</f>
        <v>0.84872840576527397</v>
      </c>
      <c r="Q59" s="6">
        <f>SUMIFS('city centre offline'!$C$2:$C$2047,'city centre offline'!$A$2:$A$2047,'City centre offline (analysis)'!$A59,'city centre offline'!$B$2:$B$2047,'City centre offline (analysis)'!Q$1)</f>
        <v>0.85652517646279902</v>
      </c>
      <c r="R59" s="6">
        <f>SUMIFS('city centre offline'!$C$2:$C$2047,'city centre offline'!$A$2:$A$2047,'City centre offline (analysis)'!$A59,'city centre offline'!$B$2:$B$2047,'City centre offline (analysis)'!R$1)</f>
        <v>0.79393741327244605</v>
      </c>
      <c r="S59" s="6">
        <f>SUMIFS('city centre offline'!$C$2:$C$2047,'city centre offline'!$A$2:$A$2047,'City centre offline (analysis)'!$A59,'city centre offline'!$B$2:$B$2047,'City centre offline (analysis)'!S$1)</f>
        <v>0.52395971412160902</v>
      </c>
      <c r="T59" s="6">
        <f>SUMIFS('city centre offline'!$C$2:$C$2047,'city centre offline'!$A$2:$A$2047,'City centre offline (analysis)'!$A59,'city centre offline'!$B$2:$B$2047,'City centre offline (analysis)'!T$1)</f>
        <v>0.60830570497349601</v>
      </c>
      <c r="U59" s="6">
        <f>SUMIFS('city centre offline'!$C$2:$C$2047,'city centre offline'!$A$2:$A$2047,'City centre offline (analysis)'!$A59,'city centre offline'!$B$2:$B$2047,'City centre offline (analysis)'!U$1)</f>
        <v>0.73338006123793997</v>
      </c>
      <c r="V59" s="6">
        <f>SUMIFS('city centre offline'!$C$2:$C$2047,'city centre offline'!$A$2:$A$2047,'City centre offline (analysis)'!$A59,'city centre offline'!$B$2:$B$2047,'City centre offline (analysis)'!V$1)</f>
        <v>0.89983988940277304</v>
      </c>
      <c r="W59" s="6">
        <f>SUMIFS('city centre offline'!$C$2:$C$2047,'city centre offline'!$A$2:$A$2047,'City centre offline (analysis)'!$A59,'city centre offline'!$B$2:$B$2047,'City centre offline (analysis)'!W$1)</f>
        <v>0.95897708190998798</v>
      </c>
      <c r="X59" s="6">
        <f>SUMIFS('city centre offline'!$C$2:$C$2047,'city centre offline'!$A$2:$A$2047,'City centre offline (analysis)'!$A59,'city centre offline'!$B$2:$B$2047,'City centre offline (analysis)'!X$1)</f>
        <v>0.90835227951135</v>
      </c>
      <c r="Y59" s="6">
        <f>SUMIFS('city centre offline'!$C$2:$C$2047,'city centre offline'!$A$2:$A$2047,'City centre offline (analysis)'!$A59,'city centre offline'!$B$2:$B$2047,'City centre offline (analysis)'!Y$1)</f>
        <v>0.96017839038424502</v>
      </c>
      <c r="Z59" s="6">
        <f>SUMIFS('city centre offline'!$C$2:$C$2047,'city centre offline'!$A$2:$A$2047,'City centre offline (analysis)'!$A59,'city centre offline'!$B$2:$B$2047,'City centre offline (analysis)'!Z$1)</f>
        <v>0.69774245370741195</v>
      </c>
      <c r="AA59" s="6">
        <f>SUMIFS('city centre offline'!$C$2:$C$2047,'city centre offline'!$A$2:$A$2047,'City centre offline (analysis)'!$A59,'city centre offline'!$B$2:$B$2047,'City centre offline (analysis)'!AA$1)</f>
        <v>1.2146414642651699</v>
      </c>
      <c r="AB59" s="6">
        <f>SUMIFS('city centre offline'!$C$2:$C$2047,'city centre offline'!$A$2:$A$2047,'City centre offline (analysis)'!$A59,'city centre offline'!$B$2:$B$2047,'City centre offline (analysis)'!AB$1)</f>
        <v>0.564840105012825</v>
      </c>
      <c r="AC59" s="6">
        <f>SUMIFS('city centre offline'!$C$2:$C$2047,'city centre offline'!$A$2:$A$2047,'City centre offline (analysis)'!$A59,'city centre offline'!$B$2:$B$2047,'City centre offline (analysis)'!AC$1)</f>
        <v>0.54793257960571995</v>
      </c>
      <c r="AD59" s="6">
        <f>SUMIFS('city centre offline'!$C$2:$C$2047,'city centre offline'!$A$2:$A$2047,'City centre offline (analysis)'!$A59,'city centre offline'!$B$2:$B$2047,'City centre offline (analysis)'!AD$1)</f>
        <v>0.66356595203022695</v>
      </c>
      <c r="AE59" s="6">
        <f>SUMIFS('city centre offline'!$C$2:$C$2047,'city centre offline'!$A$2:$A$2047,'City centre offline (analysis)'!$A59,'city centre offline'!$B$2:$B$2047,'City centre offline (analysis)'!AE$1)</f>
        <v>0.87245753312368202</v>
      </c>
      <c r="AF59" s="6">
        <f>SUMIFS('city centre offline'!$C$2:$C$2047,'city centre offline'!$A$2:$A$2047,'City centre offline (analysis)'!$A59,'city centre offline'!$B$2:$B$2047,'City centre offline (analysis)'!AF$1)</f>
        <v>0.94497848832003895</v>
      </c>
      <c r="AG59" s="6">
        <f>SUMIFS('city centre offline'!$C$2:$C$2047,'city centre offline'!$A$2:$A$2047,'City centre offline (analysis)'!$A59,'city centre offline'!$B$2:$B$2047,'City centre offline (analysis)'!AG$1)</f>
        <v>0.93207329138171202</v>
      </c>
      <c r="AH59" s="6">
        <f>SUMIFS('city centre offline'!$C$2:$C$2047,'city centre offline'!$A$2:$A$2047,'City centre offline (analysis)'!$A59,'city centre offline'!$B$2:$B$2047,'City centre offline (analysis)'!AH$1)</f>
        <v>0.95470497706467505</v>
      </c>
      <c r="AI59" s="6">
        <f>SUMIFS('city centre offline'!$C$2:$C$2047,'city centre offline'!$A$2:$A$2047,'City centre offline (analysis)'!$A59,'city centre offline'!$B$2:$B$2047,'City centre offline (analysis)'!AI$1)</f>
        <v>0.98422256531347796</v>
      </c>
      <c r="AJ59" s="6">
        <f>SUMIFS('city centre offline'!$C$2:$C$2047,'city centre offline'!$A$2:$A$2047,'City centre offline (analysis)'!$A59,'city centre offline'!$B$2:$B$2047,'City centre offline (analysis)'!AJ$1)</f>
        <v>0.94475112745273604</v>
      </c>
      <c r="AM59" t="s">
        <v>50</v>
      </c>
      <c r="AN59" s="6">
        <v>0.78033666609515995</v>
      </c>
      <c r="AQ59" t="s">
        <v>24</v>
      </c>
      <c r="AR59" s="6">
        <v>0.789316177494925</v>
      </c>
      <c r="AS59" s="6">
        <f>VLOOKUP(AQ59,'Overall city offline (analysis)'!$AN$2:$AO$63,2,FALSE)</f>
        <v>0.93936368813499205</v>
      </c>
      <c r="AT59" s="19">
        <f t="shared" si="0"/>
        <v>15.004751064006705</v>
      </c>
      <c r="AU59" s="19">
        <f>VLOOKUP(AQ59,'CC share tops bottoms'!$A$2:$F$63,6,FALSE)</f>
        <v>-1.8240764055551946</v>
      </c>
    </row>
    <row r="60" spans="1:47" x14ac:dyDescent="0.3">
      <c r="A60" t="s">
        <v>65</v>
      </c>
      <c r="B60" t="s">
        <v>165</v>
      </c>
      <c r="C60" t="s">
        <v>136</v>
      </c>
      <c r="D60" s="6">
        <f>SUMIFS('city centre offline'!$C$2:$C$2047,'city centre offline'!$A$2:$A$2047,'City centre offline (analysis)'!$A60,'city centre offline'!$B$2:$B$2047,'City centre offline (analysis)'!D$1)</f>
        <v>0.85381742794890503</v>
      </c>
      <c r="E60" s="6">
        <f>SUMIFS('city centre offline'!$C$2:$C$2047,'city centre offline'!$A$2:$A$2047,'City centre offline (analysis)'!$A60,'city centre offline'!$B$2:$B$2047,'City centre offline (analysis)'!E$1)</f>
        <v>0.84822659834605496</v>
      </c>
      <c r="F60" s="6">
        <f>SUMIFS('city centre offline'!$C$2:$C$2047,'city centre offline'!$A$2:$A$2047,'City centre offline (analysis)'!$A60,'city centre offline'!$B$2:$B$2047,'City centre offline (analysis)'!F$1)</f>
        <v>1.0299351517001201</v>
      </c>
      <c r="G60" s="6">
        <f>SUMIFS('city centre offline'!$C$2:$C$2047,'city centre offline'!$A$2:$A$2047,'City centre offline (analysis)'!$A60,'city centre offline'!$B$2:$B$2047,'City centre offline (analysis)'!G$1)</f>
        <v>0.96384990187628306</v>
      </c>
      <c r="H60" s="6">
        <f>SUMIFS('city centre offline'!$C$2:$C$2047,'city centre offline'!$A$2:$A$2047,'City centre offline (analysis)'!$A60,'city centre offline'!$B$2:$B$2047,'City centre offline (analysis)'!H$1)</f>
        <v>0.97277800284734695</v>
      </c>
      <c r="I60" s="6">
        <f>SUMIFS('city centre offline'!$C$2:$C$2047,'city centre offline'!$A$2:$A$2047,'City centre offline (analysis)'!$A60,'city centre offline'!$B$2:$B$2047,'City centre offline (analysis)'!I$1)</f>
        <v>0.96566280350676803</v>
      </c>
      <c r="J60" s="6">
        <f>SUMIFS('city centre offline'!$C$2:$C$2047,'city centre offline'!$A$2:$A$2047,'City centre offline (analysis)'!$A60,'city centre offline'!$B$2:$B$2047,'City centre offline (analysis)'!J$1)</f>
        <v>1.03900224099489</v>
      </c>
      <c r="K60" s="6">
        <f>SUMIFS('city centre offline'!$C$2:$C$2047,'city centre offline'!$A$2:$A$2047,'City centre offline (analysis)'!$A60,'city centre offline'!$B$2:$B$2047,'City centre offline (analysis)'!K$1)</f>
        <v>0.99960746239673803</v>
      </c>
      <c r="L60" s="6">
        <f>SUMIFS('city centre offline'!$C$2:$C$2047,'city centre offline'!$A$2:$A$2047,'City centre offline (analysis)'!$A60,'city centre offline'!$B$2:$B$2047,'City centre offline (analysis)'!L$1)</f>
        <v>0.95945116181952095</v>
      </c>
      <c r="M60" s="6">
        <f>SUMIFS('city centre offline'!$C$2:$C$2047,'city centre offline'!$A$2:$A$2047,'City centre offline (analysis)'!$A60,'city centre offline'!$B$2:$B$2047,'City centre offline (analysis)'!M$1)</f>
        <v>0.99548672326907095</v>
      </c>
      <c r="N60" s="6">
        <f>SUMIFS('city centre offline'!$C$2:$C$2047,'city centre offline'!$A$2:$A$2047,'City centre offline (analysis)'!$A60,'city centre offline'!$B$2:$B$2047,'City centre offline (analysis)'!N$1)</f>
        <v>1.0696906103402699</v>
      </c>
      <c r="O60" s="6">
        <f>SUMIFS('city centre offline'!$C$2:$C$2047,'city centre offline'!$A$2:$A$2047,'City centre offline (analysis)'!$A60,'city centre offline'!$B$2:$B$2047,'City centre offline (analysis)'!O$1)</f>
        <v>1.3024919149540299</v>
      </c>
      <c r="P60" s="6">
        <f>SUMIFS('city centre offline'!$C$2:$C$2047,'city centre offline'!$A$2:$A$2047,'City centre offline (analysis)'!$A60,'city centre offline'!$B$2:$B$2047,'City centre offline (analysis)'!P$1)</f>
        <v>0.87642415075487501</v>
      </c>
      <c r="Q60" s="6">
        <f>SUMIFS('city centre offline'!$C$2:$C$2047,'city centre offline'!$A$2:$A$2047,'City centre offline (analysis)'!$A60,'city centre offline'!$B$2:$B$2047,'City centre offline (analysis)'!Q$1)</f>
        <v>0.91533939535455999</v>
      </c>
      <c r="R60" s="6">
        <f>SUMIFS('city centre offline'!$C$2:$C$2047,'city centre offline'!$A$2:$A$2047,'City centre offline (analysis)'!$A60,'city centre offline'!$B$2:$B$2047,'City centre offline (analysis)'!R$1)</f>
        <v>0.85430598744701403</v>
      </c>
      <c r="S60" s="6">
        <f>SUMIFS('city centre offline'!$C$2:$C$2047,'city centre offline'!$A$2:$A$2047,'City centre offline (analysis)'!$A60,'city centre offline'!$B$2:$B$2047,'City centre offline (analysis)'!S$1)</f>
        <v>0.433682692609626</v>
      </c>
      <c r="T60" s="6">
        <f>SUMIFS('city centre offline'!$C$2:$C$2047,'city centre offline'!$A$2:$A$2047,'City centre offline (analysis)'!$A60,'city centre offline'!$B$2:$B$2047,'City centre offline (analysis)'!T$1)</f>
        <v>0.52691147334431698</v>
      </c>
      <c r="U60" s="6">
        <f>SUMIFS('city centre offline'!$C$2:$C$2047,'city centre offline'!$A$2:$A$2047,'City centre offline (analysis)'!$A60,'city centre offline'!$B$2:$B$2047,'City centre offline (analysis)'!U$1)</f>
        <v>0.77419900111199402</v>
      </c>
      <c r="V60" s="6">
        <f>SUMIFS('city centre offline'!$C$2:$C$2047,'city centre offline'!$A$2:$A$2047,'City centre offline (analysis)'!$A60,'city centre offline'!$B$2:$B$2047,'City centre offline (analysis)'!V$1)</f>
        <v>0.99297368859733104</v>
      </c>
      <c r="W60" s="6">
        <f>SUMIFS('city centre offline'!$C$2:$C$2047,'city centre offline'!$A$2:$A$2047,'City centre offline (analysis)'!$A60,'city centre offline'!$B$2:$B$2047,'City centre offline (analysis)'!W$1)</f>
        <v>1.0545455135720101</v>
      </c>
      <c r="X60" s="6">
        <f>SUMIFS('city centre offline'!$C$2:$C$2047,'city centre offline'!$A$2:$A$2047,'City centre offline (analysis)'!$A60,'city centre offline'!$B$2:$B$2047,'City centre offline (analysis)'!X$1)</f>
        <v>0.92640443451813803</v>
      </c>
      <c r="Y60" s="6">
        <f>SUMIFS('city centre offline'!$C$2:$C$2047,'city centre offline'!$A$2:$A$2047,'City centre offline (analysis)'!$A60,'city centre offline'!$B$2:$B$2047,'City centre offline (analysis)'!Y$1)</f>
        <v>1.0007280059792001</v>
      </c>
      <c r="Z60" s="6">
        <f>SUMIFS('city centre offline'!$C$2:$C$2047,'city centre offline'!$A$2:$A$2047,'City centre offline (analysis)'!$A60,'city centre offline'!$B$2:$B$2047,'City centre offline (analysis)'!Z$1)</f>
        <v>0.71538688594562805</v>
      </c>
      <c r="AA60" s="6">
        <f>SUMIFS('city centre offline'!$C$2:$C$2047,'city centre offline'!$A$2:$A$2047,'City centre offline (analysis)'!$A60,'city centre offline'!$B$2:$B$2047,'City centre offline (analysis)'!AA$1)</f>
        <v>1.3019944974998601</v>
      </c>
      <c r="AB60" s="6">
        <f>SUMIFS('city centre offline'!$C$2:$C$2047,'city centre offline'!$A$2:$A$2047,'City centre offline (analysis)'!$A60,'city centre offline'!$B$2:$B$2047,'City centre offline (analysis)'!AB$1)</f>
        <v>0.52144575508631497</v>
      </c>
      <c r="AC60" s="6">
        <f>SUMIFS('city centre offline'!$C$2:$C$2047,'city centre offline'!$A$2:$A$2047,'City centre offline (analysis)'!$A60,'city centre offline'!$B$2:$B$2047,'City centre offline (analysis)'!AC$1)</f>
        <v>0.55319685333931701</v>
      </c>
      <c r="AD60" s="6">
        <f>SUMIFS('city centre offline'!$C$2:$C$2047,'city centre offline'!$A$2:$A$2047,'City centre offline (analysis)'!$A60,'city centre offline'!$B$2:$B$2047,'City centre offline (analysis)'!AD$1)</f>
        <v>0.69735303439240304</v>
      </c>
      <c r="AE60" s="6">
        <f>SUMIFS('city centre offline'!$C$2:$C$2047,'city centre offline'!$A$2:$A$2047,'City centre offline (analysis)'!$A60,'city centre offline'!$B$2:$B$2047,'City centre offline (analysis)'!AE$1)</f>
        <v>0.913127256805909</v>
      </c>
      <c r="AF60" s="6">
        <f>SUMIFS('city centre offline'!$C$2:$C$2047,'city centre offline'!$A$2:$A$2047,'City centre offline (analysis)'!$A60,'city centre offline'!$B$2:$B$2047,'City centre offline (analysis)'!AF$1)</f>
        <v>1.0484025428977399</v>
      </c>
      <c r="AG60" s="6">
        <f>SUMIFS('city centre offline'!$C$2:$C$2047,'city centre offline'!$A$2:$A$2047,'City centre offline (analysis)'!$A60,'city centre offline'!$B$2:$B$2047,'City centre offline (analysis)'!AG$1)</f>
        <v>0.96237112098861699</v>
      </c>
      <c r="AH60" s="6">
        <f>SUMIFS('city centre offline'!$C$2:$C$2047,'city centre offline'!$A$2:$A$2047,'City centre offline (analysis)'!$A60,'city centre offline'!$B$2:$B$2047,'City centre offline (analysis)'!AH$1)</f>
        <v>1.0187719659948899</v>
      </c>
      <c r="AI60" s="6">
        <f>SUMIFS('city centre offline'!$C$2:$C$2047,'city centre offline'!$A$2:$A$2047,'City centre offline (analysis)'!$A60,'city centre offline'!$B$2:$B$2047,'City centre offline (analysis)'!AI$1)</f>
        <v>1.02601838837862</v>
      </c>
      <c r="AJ60" s="6">
        <f>SUMIFS('city centre offline'!$C$2:$C$2047,'city centre offline'!$A$2:$A$2047,'City centre offline (analysis)'!$A60,'city centre offline'!$B$2:$B$2047,'City centre offline (analysis)'!AJ$1)</f>
        <v>1.0012393926826</v>
      </c>
      <c r="AM60" t="s">
        <v>54</v>
      </c>
      <c r="AN60" s="6">
        <v>0.77466679807822503</v>
      </c>
      <c r="AQ60" t="s">
        <v>50</v>
      </c>
      <c r="AR60" s="6">
        <v>0.78033666609515995</v>
      </c>
      <c r="AS60" s="6">
        <f>VLOOKUP(AQ60,'Overall city offline (analysis)'!$AN$2:$AO$63,2,FALSE)</f>
        <v>0.995258568346578</v>
      </c>
      <c r="AT60" s="19">
        <f t="shared" si="0"/>
        <v>21.492190225141805</v>
      </c>
      <c r="AU60" s="19">
        <f>VLOOKUP(AQ60,'CC share tops bottoms'!$A$2:$F$63,6,FALSE)</f>
        <v>-1.8491101003638266</v>
      </c>
    </row>
    <row r="61" spans="1:47" x14ac:dyDescent="0.3">
      <c r="A61" t="s">
        <v>66</v>
      </c>
      <c r="B61" t="s">
        <v>166</v>
      </c>
      <c r="C61" t="s">
        <v>136</v>
      </c>
      <c r="D61" s="6">
        <f>SUMIFS('city centre offline'!$C$2:$C$2047,'city centre offline'!$A$2:$A$2047,'City centre offline (analysis)'!$A61,'city centre offline'!$B$2:$B$2047,'City centre offline (analysis)'!D$1)</f>
        <v>0.80201057320689595</v>
      </c>
      <c r="E61" s="6">
        <f>SUMIFS('city centre offline'!$C$2:$C$2047,'city centre offline'!$A$2:$A$2047,'City centre offline (analysis)'!$A61,'city centre offline'!$B$2:$B$2047,'City centre offline (analysis)'!E$1)</f>
        <v>0.82203945891994901</v>
      </c>
      <c r="F61" s="6">
        <f>SUMIFS('city centre offline'!$C$2:$C$2047,'city centre offline'!$A$2:$A$2047,'City centre offline (analysis)'!$A61,'city centre offline'!$B$2:$B$2047,'City centre offline (analysis)'!F$1)</f>
        <v>1.0036161502016101</v>
      </c>
      <c r="G61" s="6">
        <f>SUMIFS('city centre offline'!$C$2:$C$2047,'city centre offline'!$A$2:$A$2047,'City centre offline (analysis)'!$A61,'city centre offline'!$B$2:$B$2047,'City centre offline (analysis)'!G$1)</f>
        <v>0.95913067157782605</v>
      </c>
      <c r="H61" s="6">
        <f>SUMIFS('city centre offline'!$C$2:$C$2047,'city centre offline'!$A$2:$A$2047,'City centre offline (analysis)'!$A61,'city centre offline'!$B$2:$B$2047,'City centre offline (analysis)'!H$1)</f>
        <v>1.02406914291083</v>
      </c>
      <c r="I61" s="6">
        <f>SUMIFS('city centre offline'!$C$2:$C$2047,'city centre offline'!$A$2:$A$2047,'City centre offline (analysis)'!$A61,'city centre offline'!$B$2:$B$2047,'City centre offline (analysis)'!I$1)</f>
        <v>1.0209656726699901</v>
      </c>
      <c r="J61" s="6">
        <f>SUMIFS('city centre offline'!$C$2:$C$2047,'city centre offline'!$A$2:$A$2047,'City centre offline (analysis)'!$A61,'city centre offline'!$B$2:$B$2047,'City centre offline (analysis)'!J$1)</f>
        <v>1.0087343241409701</v>
      </c>
      <c r="K61" s="6">
        <f>SUMIFS('city centre offline'!$C$2:$C$2047,'city centre offline'!$A$2:$A$2047,'City centre offline (analysis)'!$A61,'city centre offline'!$B$2:$B$2047,'City centre offline (analysis)'!K$1)</f>
        <v>1.06271083034745</v>
      </c>
      <c r="L61" s="6">
        <f>SUMIFS('city centre offline'!$C$2:$C$2047,'city centre offline'!$A$2:$A$2047,'City centre offline (analysis)'!$A61,'city centre offline'!$B$2:$B$2047,'City centre offline (analysis)'!L$1)</f>
        <v>0.91273151764056704</v>
      </c>
      <c r="M61" s="6">
        <f>SUMIFS('city centre offline'!$C$2:$C$2047,'city centre offline'!$A$2:$A$2047,'City centre offline (analysis)'!$A61,'city centre offline'!$B$2:$B$2047,'City centre offline (analysis)'!M$1)</f>
        <v>0.96704568986235195</v>
      </c>
      <c r="N61" s="6">
        <f>SUMIFS('city centre offline'!$C$2:$C$2047,'city centre offline'!$A$2:$A$2047,'City centre offline (analysis)'!$A61,'city centre offline'!$B$2:$B$2047,'City centre offline (analysis)'!N$1)</f>
        <v>1.03339353229822</v>
      </c>
      <c r="O61" s="6">
        <f>SUMIFS('city centre offline'!$C$2:$C$2047,'city centre offline'!$A$2:$A$2047,'City centre offline (analysis)'!$A61,'city centre offline'!$B$2:$B$2047,'City centre offline (analysis)'!O$1)</f>
        <v>1.38355243622334</v>
      </c>
      <c r="P61" s="6">
        <f>SUMIFS('city centre offline'!$C$2:$C$2047,'city centre offline'!$A$2:$A$2047,'City centre offline (analysis)'!$A61,'city centre offline'!$B$2:$B$2047,'City centre offline (analysis)'!P$1)</f>
        <v>0.75710036767811895</v>
      </c>
      <c r="Q61" s="6">
        <f>SUMIFS('city centre offline'!$C$2:$C$2047,'city centre offline'!$A$2:$A$2047,'City centre offline (analysis)'!$A61,'city centre offline'!$B$2:$B$2047,'City centre offline (analysis)'!Q$1)</f>
        <v>0.79899370032032002</v>
      </c>
      <c r="R61" s="6">
        <f>SUMIFS('city centre offline'!$C$2:$C$2047,'city centre offline'!$A$2:$A$2047,'City centre offline (analysis)'!$A61,'city centre offline'!$B$2:$B$2047,'City centre offline (analysis)'!R$1)</f>
        <v>0.57855790673028495</v>
      </c>
      <c r="S61" s="6">
        <f>SUMIFS('city centre offline'!$C$2:$C$2047,'city centre offline'!$A$2:$A$2047,'City centre offline (analysis)'!$A61,'city centre offline'!$B$2:$B$2047,'City centre offline (analysis)'!S$1)</f>
        <v>0.15882731612009099</v>
      </c>
      <c r="T61" s="6">
        <f>SUMIFS('city centre offline'!$C$2:$C$2047,'city centre offline'!$A$2:$A$2047,'City centre offline (analysis)'!$A61,'city centre offline'!$B$2:$B$2047,'City centre offline (analysis)'!T$1)</f>
        <v>0.200077350939351</v>
      </c>
      <c r="U61" s="6">
        <f>SUMIFS('city centre offline'!$C$2:$C$2047,'city centre offline'!$A$2:$A$2047,'City centre offline (analysis)'!$A61,'city centre offline'!$B$2:$B$2047,'City centre offline (analysis)'!U$1)</f>
        <v>0.41759778031758299</v>
      </c>
      <c r="V61" s="6">
        <f>SUMIFS('city centre offline'!$C$2:$C$2047,'city centre offline'!$A$2:$A$2047,'City centre offline (analysis)'!$A61,'city centre offline'!$B$2:$B$2047,'City centre offline (analysis)'!V$1)</f>
        <v>0.72935430395363898</v>
      </c>
      <c r="W61" s="6">
        <f>SUMIFS('city centre offline'!$C$2:$C$2047,'city centre offline'!$A$2:$A$2047,'City centre offline (analysis)'!$A61,'city centre offline'!$B$2:$B$2047,'City centre offline (analysis)'!W$1)</f>
        <v>0.85556641821674795</v>
      </c>
      <c r="X61" s="6">
        <f>SUMIFS('city centre offline'!$C$2:$C$2047,'city centre offline'!$A$2:$A$2047,'City centre offline (analysis)'!$A61,'city centre offline'!$B$2:$B$2047,'City centre offline (analysis)'!X$1)</f>
        <v>0.74806670436261502</v>
      </c>
      <c r="Y61" s="6">
        <f>SUMIFS('city centre offline'!$C$2:$C$2047,'city centre offline'!$A$2:$A$2047,'City centre offline (analysis)'!$A61,'city centre offline'!$B$2:$B$2047,'City centre offline (analysis)'!Y$1)</f>
        <v>0.73254601346942105</v>
      </c>
      <c r="Z61" s="6">
        <f>SUMIFS('city centre offline'!$C$2:$C$2047,'city centre offline'!$A$2:$A$2047,'City centre offline (analysis)'!$A61,'city centre offline'!$B$2:$B$2047,'City centre offline (analysis)'!Z$1)</f>
        <v>0.44595141054341503</v>
      </c>
      <c r="AA61" s="6">
        <f>SUMIFS('city centre offline'!$C$2:$C$2047,'city centre offline'!$A$2:$A$2047,'City centre offline (analysis)'!$A61,'city centre offline'!$B$2:$B$2047,'City centre offline (analysis)'!AA$1)</f>
        <v>1.16371245320594</v>
      </c>
      <c r="AB61" s="6">
        <f>SUMIFS('city centre offline'!$C$2:$C$2047,'city centre offline'!$A$2:$A$2047,'City centre offline (analysis)'!$A61,'city centre offline'!$B$2:$B$2047,'City centre offline (analysis)'!AB$1)</f>
        <v>0.28669239214779701</v>
      </c>
      <c r="AC61" s="6">
        <f>SUMIFS('city centre offline'!$C$2:$C$2047,'city centre offline'!$A$2:$A$2047,'City centre offline (analysis)'!$A61,'city centre offline'!$B$2:$B$2047,'City centre offline (analysis)'!AC$1)</f>
        <v>0.30779770765896203</v>
      </c>
      <c r="AD61" s="6">
        <f>SUMIFS('city centre offline'!$C$2:$C$2047,'city centre offline'!$A$2:$A$2047,'City centre offline (analysis)'!$A61,'city centre offline'!$B$2:$B$2047,'City centre offline (analysis)'!AD$1)</f>
        <v>0.36731954966700697</v>
      </c>
      <c r="AE61" s="6">
        <f>SUMIFS('city centre offline'!$C$2:$C$2047,'city centre offline'!$A$2:$A$2047,'City centre offline (analysis)'!$A61,'city centre offline'!$B$2:$B$2047,'City centre offline (analysis)'!AE$1)</f>
        <v>0.70404067312308904</v>
      </c>
      <c r="AF61" s="6">
        <f>SUMIFS('city centre offline'!$C$2:$C$2047,'city centre offline'!$A$2:$A$2047,'City centre offline (analysis)'!$A61,'city centre offline'!$B$2:$B$2047,'City centre offline (analysis)'!AF$1)</f>
        <v>0.80824032186571204</v>
      </c>
      <c r="AG61" s="6">
        <f>SUMIFS('city centre offline'!$C$2:$C$2047,'city centre offline'!$A$2:$A$2047,'City centre offline (analysis)'!$A61,'city centre offline'!$B$2:$B$2047,'City centre offline (analysis)'!AG$1)</f>
        <v>0.80365520808801505</v>
      </c>
      <c r="AH61" s="6">
        <f>SUMIFS('city centre offline'!$C$2:$C$2047,'city centre offline'!$A$2:$A$2047,'City centre offline (analysis)'!$A61,'city centre offline'!$B$2:$B$2047,'City centre offline (analysis)'!AH$1)</f>
        <v>0.885619084512133</v>
      </c>
      <c r="AI61" s="6">
        <f>SUMIFS('city centre offline'!$C$2:$C$2047,'city centre offline'!$A$2:$A$2047,'City centre offline (analysis)'!$A61,'city centre offline'!$B$2:$B$2047,'City centre offline (analysis)'!AI$1)</f>
        <v>0.91831152365851398</v>
      </c>
      <c r="AJ61" s="6">
        <f>SUMIFS('city centre offline'!$C$2:$C$2047,'city centre offline'!$A$2:$A$2047,'City centre offline (analysis)'!$A61,'city centre offline'!$B$2:$B$2047,'City centre offline (analysis)'!AJ$1)</f>
        <v>0.84287607466937597</v>
      </c>
      <c r="AM61" t="s">
        <v>57</v>
      </c>
      <c r="AN61" s="6">
        <v>0.77106413759808801</v>
      </c>
      <c r="AQ61" t="s">
        <v>54</v>
      </c>
      <c r="AR61" s="6">
        <v>0.77466679807822503</v>
      </c>
      <c r="AS61" s="6">
        <f>VLOOKUP(AQ61,'Overall city offline (analysis)'!$AN$2:$AO$63,2,FALSE)</f>
        <v>0.93062495247708199</v>
      </c>
      <c r="AT61" s="19">
        <f t="shared" si="0"/>
        <v>15.595815439885696</v>
      </c>
      <c r="AU61" s="19">
        <f>VLOOKUP(AQ61,'CC share tops bottoms'!$A$2:$F$63,6,FALSE)</f>
        <v>-2.640940276951151</v>
      </c>
    </row>
    <row r="62" spans="1:47" x14ac:dyDescent="0.3">
      <c r="A62" t="s">
        <v>67</v>
      </c>
      <c r="B62" t="s">
        <v>165</v>
      </c>
      <c r="C62" t="s">
        <v>146</v>
      </c>
      <c r="D62" s="6">
        <f>SUMIFS('city centre offline'!$C$2:$C$2047,'city centre offline'!$A$2:$A$2047,'City centre offline (analysis)'!$A62,'city centre offline'!$B$2:$B$2047,'City centre offline (analysis)'!D$1)</f>
        <v>0.84216988231714696</v>
      </c>
      <c r="E62" s="6">
        <f>SUMIFS('city centre offline'!$C$2:$C$2047,'city centre offline'!$A$2:$A$2047,'City centre offline (analysis)'!$A62,'city centre offline'!$B$2:$B$2047,'City centre offline (analysis)'!E$1)</f>
        <v>0.85607493742922103</v>
      </c>
      <c r="F62" s="6">
        <f>SUMIFS('city centre offline'!$C$2:$C$2047,'city centre offline'!$A$2:$A$2047,'City centre offline (analysis)'!$A62,'city centre offline'!$B$2:$B$2047,'City centre offline (analysis)'!F$1)</f>
        <v>1.0112826437997899</v>
      </c>
      <c r="G62" s="6">
        <f>SUMIFS('city centre offline'!$C$2:$C$2047,'city centre offline'!$A$2:$A$2047,'City centre offline (analysis)'!$A62,'city centre offline'!$B$2:$B$2047,'City centre offline (analysis)'!G$1)</f>
        <v>0.97740789787903204</v>
      </c>
      <c r="H62" s="6">
        <f>SUMIFS('city centre offline'!$C$2:$C$2047,'city centre offline'!$A$2:$A$2047,'City centre offline (analysis)'!$A62,'city centre offline'!$B$2:$B$2047,'City centre offline (analysis)'!H$1)</f>
        <v>0.99496352320872905</v>
      </c>
      <c r="I62" s="6">
        <f>SUMIFS('city centre offline'!$C$2:$C$2047,'city centre offline'!$A$2:$A$2047,'City centre offline (analysis)'!$A62,'city centre offline'!$B$2:$B$2047,'City centre offline (analysis)'!I$1)</f>
        <v>0.99899902812803798</v>
      </c>
      <c r="J62" s="6">
        <f>SUMIFS('city centre offline'!$C$2:$C$2047,'city centre offline'!$A$2:$A$2047,'City centre offline (analysis)'!$A62,'city centre offline'!$B$2:$B$2047,'City centre offline (analysis)'!J$1)</f>
        <v>1.03028298312778</v>
      </c>
      <c r="K62" s="6">
        <f>SUMIFS('city centre offline'!$C$2:$C$2047,'city centre offline'!$A$2:$A$2047,'City centre offline (analysis)'!$A62,'city centre offline'!$B$2:$B$2047,'City centre offline (analysis)'!K$1)</f>
        <v>1.07688102219528</v>
      </c>
      <c r="L62" s="6">
        <f>SUMIFS('city centre offline'!$C$2:$C$2047,'city centre offline'!$A$2:$A$2047,'City centre offline (analysis)'!$A62,'city centre offline'!$B$2:$B$2047,'City centre offline (analysis)'!L$1)</f>
        <v>0.92374292144700498</v>
      </c>
      <c r="M62" s="6">
        <f>SUMIFS('city centre offline'!$C$2:$C$2047,'city centre offline'!$A$2:$A$2047,'City centre offline (analysis)'!$A62,'city centre offline'!$B$2:$B$2047,'City centre offline (analysis)'!M$1)</f>
        <v>0.94668322334364097</v>
      </c>
      <c r="N62" s="6">
        <f>SUMIFS('city centre offline'!$C$2:$C$2047,'city centre offline'!$A$2:$A$2047,'City centre offline (analysis)'!$A62,'city centre offline'!$B$2:$B$2047,'City centre offline (analysis)'!N$1)</f>
        <v>1.0269006367701099</v>
      </c>
      <c r="O62" s="6">
        <f>SUMIFS('city centre offline'!$C$2:$C$2047,'city centre offline'!$A$2:$A$2047,'City centre offline (analysis)'!$A62,'city centre offline'!$B$2:$B$2047,'City centre offline (analysis)'!O$1)</f>
        <v>1.3146113003542299</v>
      </c>
      <c r="P62" s="6">
        <f>SUMIFS('city centre offline'!$C$2:$C$2047,'city centre offline'!$A$2:$A$2047,'City centre offline (analysis)'!$A62,'city centre offline'!$B$2:$B$2047,'City centre offline (analysis)'!P$1)</f>
        <v>0.89117169183286304</v>
      </c>
      <c r="Q62" s="6">
        <f>SUMIFS('city centre offline'!$C$2:$C$2047,'city centre offline'!$A$2:$A$2047,'City centre offline (analysis)'!$A62,'city centre offline'!$B$2:$B$2047,'City centre offline (analysis)'!Q$1)</f>
        <v>0.90357024246622797</v>
      </c>
      <c r="R62" s="6">
        <f>SUMIFS('city centre offline'!$C$2:$C$2047,'city centre offline'!$A$2:$A$2047,'City centre offline (analysis)'!$A62,'city centre offline'!$B$2:$B$2047,'City centre offline (analysis)'!R$1)</f>
        <v>0.78817856507963402</v>
      </c>
      <c r="S62" s="6">
        <f>SUMIFS('city centre offline'!$C$2:$C$2047,'city centre offline'!$A$2:$A$2047,'City centre offline (analysis)'!$A62,'city centre offline'!$B$2:$B$2047,'City centre offline (analysis)'!S$1)</f>
        <v>0.40074940635953199</v>
      </c>
      <c r="T62" s="6">
        <f>SUMIFS('city centre offline'!$C$2:$C$2047,'city centre offline'!$A$2:$A$2047,'City centre offline (analysis)'!$A62,'city centre offline'!$B$2:$B$2047,'City centre offline (analysis)'!T$1)</f>
        <v>0.46842421483093499</v>
      </c>
      <c r="U62" s="6">
        <f>SUMIFS('city centre offline'!$C$2:$C$2047,'city centre offline'!$A$2:$A$2047,'City centre offline (analysis)'!$A62,'city centre offline'!$B$2:$B$2047,'City centre offline (analysis)'!U$1)</f>
        <v>0.60075173031008799</v>
      </c>
      <c r="V62" s="6">
        <f>SUMIFS('city centre offline'!$C$2:$C$2047,'city centre offline'!$A$2:$A$2047,'City centre offline (analysis)'!$A62,'city centre offline'!$B$2:$B$2047,'City centre offline (analysis)'!V$1)</f>
        <v>0.90635005299367899</v>
      </c>
      <c r="W62" s="6">
        <f>SUMIFS('city centre offline'!$C$2:$C$2047,'city centre offline'!$A$2:$A$2047,'City centre offline (analysis)'!$A62,'city centre offline'!$B$2:$B$2047,'City centre offline (analysis)'!W$1)</f>
        <v>0.99447035622441604</v>
      </c>
      <c r="X62" s="6">
        <f>SUMIFS('city centre offline'!$C$2:$C$2047,'city centre offline'!$A$2:$A$2047,'City centre offline (analysis)'!$A62,'city centre offline'!$B$2:$B$2047,'City centre offline (analysis)'!X$1)</f>
        <v>0.904527898507829</v>
      </c>
      <c r="Y62" s="6">
        <f>SUMIFS('city centre offline'!$C$2:$C$2047,'city centre offline'!$A$2:$A$2047,'City centre offline (analysis)'!$A62,'city centre offline'!$B$2:$B$2047,'City centre offline (analysis)'!Y$1)</f>
        <v>0.92594681912426102</v>
      </c>
      <c r="Z62" s="6">
        <f>SUMIFS('city centre offline'!$C$2:$C$2047,'city centre offline'!$A$2:$A$2047,'City centre offline (analysis)'!$A62,'city centre offline'!$B$2:$B$2047,'City centre offline (analysis)'!Z$1)</f>
        <v>0.61838933534024298</v>
      </c>
      <c r="AA62" s="6">
        <f>SUMIFS('city centre offline'!$C$2:$C$2047,'city centre offline'!$A$2:$A$2047,'City centre offline (analysis)'!$A62,'city centre offline'!$B$2:$B$2047,'City centre offline (analysis)'!AA$1)</f>
        <v>1.0889457936224101</v>
      </c>
      <c r="AB62" s="6">
        <f>SUMIFS('city centre offline'!$C$2:$C$2047,'city centre offline'!$A$2:$A$2047,'City centre offline (analysis)'!$A62,'city centre offline'!$B$2:$B$2047,'City centre offline (analysis)'!AB$1)</f>
        <v>0.43124082665158098</v>
      </c>
      <c r="AC62" s="6">
        <f>SUMIFS('city centre offline'!$C$2:$C$2047,'city centre offline'!$A$2:$A$2047,'City centre offline (analysis)'!$A62,'city centre offline'!$B$2:$B$2047,'City centre offline (analysis)'!AC$1)</f>
        <v>0.456561802406936</v>
      </c>
      <c r="AD62" s="6">
        <f>SUMIFS('city centre offline'!$C$2:$C$2047,'city centre offline'!$A$2:$A$2047,'City centre offline (analysis)'!$A62,'city centre offline'!$B$2:$B$2047,'City centre offline (analysis)'!AD$1)</f>
        <v>0.56649922424334298</v>
      </c>
      <c r="AE62" s="6">
        <f>SUMIFS('city centre offline'!$C$2:$C$2047,'city centre offline'!$A$2:$A$2047,'City centre offline (analysis)'!$A62,'city centre offline'!$B$2:$B$2047,'City centre offline (analysis)'!AE$1)</f>
        <v>0.81256202327399196</v>
      </c>
      <c r="AF62" s="6">
        <f>SUMIFS('city centre offline'!$C$2:$C$2047,'city centre offline'!$A$2:$A$2047,'City centre offline (analysis)'!$A62,'city centre offline'!$B$2:$B$2047,'City centre offline (analysis)'!AF$1)</f>
        <v>0.93865788406786399</v>
      </c>
      <c r="AG62" s="6">
        <f>SUMIFS('city centre offline'!$C$2:$C$2047,'city centre offline'!$A$2:$A$2047,'City centre offline (analysis)'!$A62,'city centre offline'!$B$2:$B$2047,'City centre offline (analysis)'!AG$1)</f>
        <v>0.964262564283906</v>
      </c>
      <c r="AH62" s="6">
        <f>SUMIFS('city centre offline'!$C$2:$C$2047,'city centre offline'!$A$2:$A$2047,'City centre offline (analysis)'!$A62,'city centre offline'!$B$2:$B$2047,'City centre offline (analysis)'!AH$1)</f>
        <v>1.02211526900551</v>
      </c>
      <c r="AI62" s="6">
        <f>SUMIFS('city centre offline'!$C$2:$C$2047,'city centre offline'!$A$2:$A$2047,'City centre offline (analysis)'!$A62,'city centre offline'!$B$2:$B$2047,'City centre offline (analysis)'!AI$1)</f>
        <v>1.04336358335542</v>
      </c>
      <c r="AJ62" s="6">
        <f>SUMIFS('city centre offline'!$C$2:$C$2047,'city centre offline'!$A$2:$A$2047,'City centre offline (analysis)'!$A62,'city centre offline'!$B$2:$B$2047,'City centre offline (analysis)'!AJ$1)</f>
        <v>0.96139010862736995</v>
      </c>
      <c r="AM62" t="s">
        <v>23</v>
      </c>
      <c r="AN62" s="6">
        <v>0.76812817956173796</v>
      </c>
      <c r="AQ62" t="s">
        <v>57</v>
      </c>
      <c r="AR62" s="6">
        <v>0.77106413759808801</v>
      </c>
      <c r="AS62" s="6">
        <f>VLOOKUP(AQ62,'Overall city offline (analysis)'!$AN$2:$AO$63,2,FALSE)</f>
        <v>0.99308220610188103</v>
      </c>
      <c r="AT62" s="19">
        <f t="shared" si="0"/>
        <v>22.201806850379302</v>
      </c>
      <c r="AU62" s="19">
        <f>VLOOKUP(AQ62,'CC share tops bottoms'!$A$2:$F$63,6,FALSE)</f>
        <v>-3.1988425828811451</v>
      </c>
    </row>
    <row r="63" spans="1:47" x14ac:dyDescent="0.3">
      <c r="A63" t="s">
        <v>68</v>
      </c>
      <c r="B63" t="s">
        <v>165</v>
      </c>
      <c r="C63" t="s">
        <v>146</v>
      </c>
      <c r="D63" s="6">
        <f>SUMIFS('city centre offline'!$C$2:$C$2047,'city centre offline'!$A$2:$A$2047,'City centre offline (analysis)'!$A63,'city centre offline'!$B$2:$B$2047,'City centre offline (analysis)'!D$1)</f>
        <v>0.78071837352645301</v>
      </c>
      <c r="E63" s="6">
        <f>SUMIFS('city centre offline'!$C$2:$C$2047,'city centre offline'!$A$2:$A$2047,'City centre offline (analysis)'!$A63,'city centre offline'!$B$2:$B$2047,'City centre offline (analysis)'!E$1)</f>
        <v>0.89031100445082101</v>
      </c>
      <c r="F63" s="6">
        <f>SUMIFS('city centre offline'!$C$2:$C$2047,'city centre offline'!$A$2:$A$2047,'City centre offline (analysis)'!$A63,'city centre offline'!$B$2:$B$2047,'City centre offline (analysis)'!F$1)</f>
        <v>0.96130177350531498</v>
      </c>
      <c r="G63" s="6">
        <f>SUMIFS('city centre offline'!$C$2:$C$2047,'city centre offline'!$A$2:$A$2047,'City centre offline (analysis)'!$A63,'city centre offline'!$B$2:$B$2047,'City centre offline (analysis)'!G$1)</f>
        <v>0.96881784025305895</v>
      </c>
      <c r="H63" s="6">
        <f>SUMIFS('city centre offline'!$C$2:$C$2047,'city centre offline'!$A$2:$A$2047,'City centre offline (analysis)'!$A63,'city centre offline'!$B$2:$B$2047,'City centre offline (analysis)'!H$1)</f>
        <v>0.99549826259891605</v>
      </c>
      <c r="I63" s="6">
        <f>SUMIFS('city centre offline'!$C$2:$C$2047,'city centre offline'!$A$2:$A$2047,'City centre offline (analysis)'!$A63,'city centre offline'!$B$2:$B$2047,'City centre offline (analysis)'!I$1)</f>
        <v>0.91511901898680703</v>
      </c>
      <c r="J63" s="6">
        <f>SUMIFS('city centre offline'!$C$2:$C$2047,'city centre offline'!$A$2:$A$2047,'City centre offline (analysis)'!$A63,'city centre offline'!$B$2:$B$2047,'City centre offline (analysis)'!J$1)</f>
        <v>0.95595843812966397</v>
      </c>
      <c r="K63" s="6">
        <f>SUMIFS('city centre offline'!$C$2:$C$2047,'city centre offline'!$A$2:$A$2047,'City centre offline (analysis)'!$A63,'city centre offline'!$B$2:$B$2047,'City centre offline (analysis)'!K$1)</f>
        <v>1.04547558260077</v>
      </c>
      <c r="L63" s="6">
        <f>SUMIFS('city centre offline'!$C$2:$C$2047,'city centre offline'!$A$2:$A$2047,'City centre offline (analysis)'!$A63,'city centre offline'!$B$2:$B$2047,'City centre offline (analysis)'!L$1)</f>
        <v>0.89305744949549304</v>
      </c>
      <c r="M63" s="6">
        <f>SUMIFS('city centre offline'!$C$2:$C$2047,'city centre offline'!$A$2:$A$2047,'City centre offline (analysis)'!$A63,'city centre offline'!$B$2:$B$2047,'City centre offline (analysis)'!M$1)</f>
        <v>1.04641591202146</v>
      </c>
      <c r="N63" s="6">
        <f>SUMIFS('city centre offline'!$C$2:$C$2047,'city centre offline'!$A$2:$A$2047,'City centre offline (analysis)'!$A63,'city centre offline'!$B$2:$B$2047,'City centre offline (analysis)'!N$1)</f>
        <v>1.16760230379288</v>
      </c>
      <c r="O63" s="6">
        <f>SUMIFS('city centre offline'!$C$2:$C$2047,'city centre offline'!$A$2:$A$2047,'City centre offline (analysis)'!$A63,'city centre offline'!$B$2:$B$2047,'City centre offline (analysis)'!O$1)</f>
        <v>1.37972404063836</v>
      </c>
      <c r="P63" s="6">
        <f>SUMIFS('city centre offline'!$C$2:$C$2047,'city centre offline'!$A$2:$A$2047,'City centre offline (analysis)'!$A63,'city centre offline'!$B$2:$B$2047,'City centre offline (analysis)'!P$1)</f>
        <v>0.82384917234892296</v>
      </c>
      <c r="Q63" s="6">
        <f>SUMIFS('city centre offline'!$C$2:$C$2047,'city centre offline'!$A$2:$A$2047,'City centre offline (analysis)'!$A63,'city centre offline'!$B$2:$B$2047,'City centre offline (analysis)'!Q$1)</f>
        <v>0.90766906855551299</v>
      </c>
      <c r="R63" s="6">
        <f>SUMIFS('city centre offline'!$C$2:$C$2047,'city centre offline'!$A$2:$A$2047,'City centre offline (analysis)'!$A63,'city centre offline'!$B$2:$B$2047,'City centre offline (analysis)'!R$1)</f>
        <v>0.64555627482136202</v>
      </c>
      <c r="S63" s="6">
        <f>SUMIFS('city centre offline'!$C$2:$C$2047,'city centre offline'!$A$2:$A$2047,'City centre offline (analysis)'!$A63,'city centre offline'!$B$2:$B$2047,'City centre offline (analysis)'!S$1)</f>
        <v>0.22472033729667301</v>
      </c>
      <c r="T63" s="6">
        <f>SUMIFS('city centre offline'!$C$2:$C$2047,'city centre offline'!$A$2:$A$2047,'City centre offline (analysis)'!$A63,'city centre offline'!$B$2:$B$2047,'City centre offline (analysis)'!T$1)</f>
        <v>0.264241983645911</v>
      </c>
      <c r="U63" s="6">
        <f>SUMIFS('city centre offline'!$C$2:$C$2047,'city centre offline'!$A$2:$A$2047,'City centre offline (analysis)'!$A63,'city centre offline'!$B$2:$B$2047,'City centre offline (analysis)'!U$1)</f>
        <v>0.36702075001587198</v>
      </c>
      <c r="V63" s="6">
        <f>SUMIFS('city centre offline'!$C$2:$C$2047,'city centre offline'!$A$2:$A$2047,'City centre offline (analysis)'!$A63,'city centre offline'!$B$2:$B$2047,'City centre offline (analysis)'!V$1)</f>
        <v>0.74793063893962897</v>
      </c>
      <c r="W63" s="6">
        <f>SUMIFS('city centre offline'!$C$2:$C$2047,'city centre offline'!$A$2:$A$2047,'City centre offline (analysis)'!$A63,'city centre offline'!$B$2:$B$2047,'City centre offline (analysis)'!W$1)</f>
        <v>1.0620678730053399</v>
      </c>
      <c r="X63" s="6">
        <f>SUMIFS('city centre offline'!$C$2:$C$2047,'city centre offline'!$A$2:$A$2047,'City centre offline (analysis)'!$A63,'city centre offline'!$B$2:$B$2047,'City centre offline (analysis)'!X$1)</f>
        <v>0.95991955621442104</v>
      </c>
      <c r="Y63" s="6">
        <f>SUMIFS('city centre offline'!$C$2:$C$2047,'city centre offline'!$A$2:$A$2047,'City centre offline (analysis)'!$A63,'city centre offline'!$B$2:$B$2047,'City centre offline (analysis)'!Y$1)</f>
        <v>0.91540437669500296</v>
      </c>
      <c r="Z63" s="6">
        <f>SUMIFS('city centre offline'!$C$2:$C$2047,'city centre offline'!$A$2:$A$2047,'City centre offline (analysis)'!$A63,'city centre offline'!$B$2:$B$2047,'City centre offline (analysis)'!Z$1)</f>
        <v>0.43678210478060697</v>
      </c>
      <c r="AA63" s="6">
        <f>SUMIFS('city centre offline'!$C$2:$C$2047,'city centre offline'!$A$2:$A$2047,'City centre offline (analysis)'!$A63,'city centre offline'!$B$2:$B$2047,'City centre offline (analysis)'!AA$1)</f>
        <v>0.98330665370616699</v>
      </c>
      <c r="AB63" s="6">
        <f>SUMIFS('city centre offline'!$C$2:$C$2047,'city centre offline'!$A$2:$A$2047,'City centre offline (analysis)'!$A63,'city centre offline'!$B$2:$B$2047,'City centre offline (analysis)'!AB$1)</f>
        <v>0.29816155252681698</v>
      </c>
      <c r="AC63" s="6">
        <f>SUMIFS('city centre offline'!$C$2:$C$2047,'city centre offline'!$A$2:$A$2047,'City centre offline (analysis)'!$A63,'city centre offline'!$B$2:$B$2047,'City centre offline (analysis)'!AC$1)</f>
        <v>0.29795917129370803</v>
      </c>
      <c r="AD63" s="6">
        <f>SUMIFS('city centre offline'!$C$2:$C$2047,'city centre offline'!$A$2:$A$2047,'City centre offline (analysis)'!$A63,'city centre offline'!$B$2:$B$2047,'City centre offline (analysis)'!AD$1)</f>
        <v>0.36666017739612899</v>
      </c>
      <c r="AE63" s="6">
        <f>SUMIFS('city centre offline'!$C$2:$C$2047,'city centre offline'!$A$2:$A$2047,'City centre offline (analysis)'!$A63,'city centre offline'!$B$2:$B$2047,'City centre offline (analysis)'!AE$1)</f>
        <v>0.61593188485598205</v>
      </c>
      <c r="AF63" s="6">
        <f>SUMIFS('city centre offline'!$C$2:$C$2047,'city centre offline'!$A$2:$A$2047,'City centre offline (analysis)'!$A63,'city centre offline'!$B$2:$B$2047,'City centre offline (analysis)'!AF$1)</f>
        <v>0.93413707451540096</v>
      </c>
      <c r="AG63" s="6">
        <f>SUMIFS('city centre offline'!$C$2:$C$2047,'city centre offline'!$A$2:$A$2047,'City centre offline (analysis)'!$A63,'city centre offline'!$B$2:$B$2047,'City centre offline (analysis)'!AG$1)</f>
        <v>1.10299719957451</v>
      </c>
      <c r="AH63" s="6">
        <f>SUMIFS('city centre offline'!$C$2:$C$2047,'city centre offline'!$A$2:$A$2047,'City centre offline (analysis)'!$A63,'city centre offline'!$B$2:$B$2047,'City centre offline (analysis)'!AH$1)</f>
        <v>1.2341286248891501</v>
      </c>
      <c r="AI63" s="6">
        <f>SUMIFS('city centre offline'!$C$2:$C$2047,'city centre offline'!$A$2:$A$2047,'City centre offline (analysis)'!$A63,'city centre offline'!$B$2:$B$2047,'City centre offline (analysis)'!AI$1)</f>
        <v>1.35617817329783</v>
      </c>
      <c r="AJ63" s="6">
        <f>SUMIFS('city centre offline'!$C$2:$C$2047,'city centre offline'!$A$2:$A$2047,'City centre offline (analysis)'!$A63,'city centre offline'!$B$2:$B$2047,'City centre offline (analysis)'!AJ$1)</f>
        <v>1.17904709898294</v>
      </c>
      <c r="AM63" t="s">
        <v>59</v>
      </c>
      <c r="AN63" s="6">
        <v>0.74992821306977997</v>
      </c>
      <c r="AQ63" t="s">
        <v>23</v>
      </c>
      <c r="AR63" s="6">
        <v>0.76812817956173796</v>
      </c>
      <c r="AS63" s="6">
        <f>VLOOKUP(AQ63,'Overall city offline (analysis)'!$AN$2:$AO$63,2,FALSE)</f>
        <v>1.0520130968588499</v>
      </c>
      <c r="AT63" s="19">
        <f t="shared" si="0"/>
        <v>28.388491729711195</v>
      </c>
      <c r="AU63" s="19">
        <f>VLOOKUP(AQ63,'CC share tops bottoms'!$A$2:$F$63,6,FALSE)</f>
        <v>-3.142663047541419</v>
      </c>
    </row>
    <row r="64" spans="1:47" x14ac:dyDescent="0.3">
      <c r="AQ64" t="s">
        <v>59</v>
      </c>
      <c r="AR64" s="6">
        <v>0.74992821306977997</v>
      </c>
      <c r="AS64" s="6">
        <f>VLOOKUP(AQ64,'Overall city offline (analysis)'!$AN$2:$AO$63,2,FALSE)</f>
        <v>1.0722261467305301</v>
      </c>
      <c r="AT64" s="19">
        <f t="shared" si="0"/>
        <v>32.229793366075008</v>
      </c>
      <c r="AU64" s="19">
        <f>VLOOKUP(AQ64,'CC share tops bottoms'!$A$2:$F$63,6,FALSE)</f>
        <v>-2.4415050253747927</v>
      </c>
    </row>
    <row r="65" spans="1:36" x14ac:dyDescent="0.3">
      <c r="A65" t="s">
        <v>124</v>
      </c>
      <c r="D65" s="8">
        <f>AVERAGE(D2:D63)</f>
        <v>0.81608501388769528</v>
      </c>
      <c r="E65" s="8">
        <f t="shared" ref="E65:AJ65" si="1">AVERAGE(E2:E63)</f>
        <v>0.85463163046036084</v>
      </c>
      <c r="F65" s="8">
        <f t="shared" si="1"/>
        <v>0.99923800583527278</v>
      </c>
      <c r="G65" s="8">
        <f t="shared" si="1"/>
        <v>0.94647201003953196</v>
      </c>
      <c r="H65" s="8">
        <f t="shared" si="1"/>
        <v>1.0012708672848953</v>
      </c>
      <c r="I65" s="8">
        <f t="shared" si="1"/>
        <v>0.96568748976483432</v>
      </c>
      <c r="J65" s="8">
        <f t="shared" si="1"/>
        <v>0.98414109051752863</v>
      </c>
      <c r="K65" s="8">
        <f t="shared" si="1"/>
        <v>1.0151558144992416</v>
      </c>
      <c r="L65" s="8">
        <f t="shared" si="1"/>
        <v>0.92978723365147697</v>
      </c>
      <c r="M65" s="8">
        <f t="shared" si="1"/>
        <v>1.0089617491471636</v>
      </c>
      <c r="N65" s="8">
        <f t="shared" si="1"/>
        <v>1.0966415260474944</v>
      </c>
      <c r="O65" s="8">
        <f t="shared" si="1"/>
        <v>1.3819275688645056</v>
      </c>
      <c r="P65" s="8">
        <f t="shared" si="1"/>
        <v>0.84274741250261553</v>
      </c>
      <c r="Q65" s="8">
        <f t="shared" si="1"/>
        <v>0.87983564456679708</v>
      </c>
      <c r="R65" s="8">
        <f t="shared" si="1"/>
        <v>0.64833020355945736</v>
      </c>
      <c r="S65" s="8">
        <f t="shared" si="1"/>
        <v>0.21602501041279507</v>
      </c>
      <c r="T65" s="8">
        <f t="shared" si="1"/>
        <v>0.26501150001575291</v>
      </c>
      <c r="U65" s="8">
        <f t="shared" si="1"/>
        <v>0.43524584033832148</v>
      </c>
      <c r="V65" s="8">
        <f t="shared" si="1"/>
        <v>0.70997625672258291</v>
      </c>
      <c r="W65" s="8">
        <f t="shared" si="1"/>
        <v>0.83230530168503403</v>
      </c>
      <c r="X65" s="8">
        <f t="shared" si="1"/>
        <v>0.77978508401058189</v>
      </c>
      <c r="Y65" s="8">
        <f t="shared" si="1"/>
        <v>0.80095364998572549</v>
      </c>
      <c r="Z65" s="8">
        <f t="shared" si="1"/>
        <v>0.47346322179428124</v>
      </c>
      <c r="AA65" s="8">
        <f t="shared" si="1"/>
        <v>0.97864389794431916</v>
      </c>
      <c r="AB65" s="8">
        <f t="shared" si="1"/>
        <v>0.28399888966402259</v>
      </c>
      <c r="AC65" s="8">
        <f t="shared" si="1"/>
        <v>0.29190773758869237</v>
      </c>
      <c r="AD65" s="8">
        <f t="shared" si="1"/>
        <v>0.36273850161097182</v>
      </c>
      <c r="AE65" s="8">
        <f t="shared" si="1"/>
        <v>0.66692031633010362</v>
      </c>
      <c r="AF65" s="8">
        <f t="shared" si="1"/>
        <v>0.84938689251044341</v>
      </c>
      <c r="AG65" s="8">
        <f t="shared" si="1"/>
        <v>0.84603270761625526</v>
      </c>
      <c r="AH65" s="8">
        <f t="shared" si="1"/>
        <v>0.91873561686774663</v>
      </c>
      <c r="AI65" s="8">
        <f t="shared" si="1"/>
        <v>0.97858479909634088</v>
      </c>
      <c r="AJ65" s="8">
        <f t="shared" si="1"/>
        <v>0.91428380418510979</v>
      </c>
    </row>
  </sheetData>
  <autoFilter ref="A1:AU63" xr:uid="{00000000-0009-0000-0000-00001B000000}"/>
  <sortState ref="AL1:AN63">
    <sortCondition descending="1" ref="AN1:AN63"/>
  </sortState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A63"/>
  <sheetViews>
    <sheetView tabSelected="1" topLeftCell="P10" workbookViewId="0">
      <selection activeCell="T30" sqref="T30:U30"/>
    </sheetView>
  </sheetViews>
  <sheetFormatPr defaultRowHeight="14.4" x14ac:dyDescent="0.3"/>
  <cols>
    <col min="21" max="53" width="10.5546875" bestFit="1" customWidth="1"/>
  </cols>
  <sheetData>
    <row r="1" spans="1:53" x14ac:dyDescent="0.3">
      <c r="A1" t="s">
        <v>98</v>
      </c>
      <c r="B1" t="s">
        <v>101</v>
      </c>
      <c r="C1" t="s">
        <v>102</v>
      </c>
      <c r="T1" s="20" t="s">
        <v>291</v>
      </c>
    </row>
    <row r="2" spans="1:53" x14ac:dyDescent="0.3">
      <c r="A2" t="s">
        <v>68</v>
      </c>
      <c r="B2" s="6">
        <v>1.17904709898294</v>
      </c>
      <c r="C2" s="6">
        <v>1.0609959118381</v>
      </c>
    </row>
    <row r="3" spans="1:53" x14ac:dyDescent="0.3">
      <c r="A3" t="s">
        <v>14</v>
      </c>
      <c r="B3" s="6">
        <v>1.16913153325644</v>
      </c>
      <c r="C3" s="6">
        <v>1.21088210638352</v>
      </c>
      <c r="U3" s="11">
        <v>43466</v>
      </c>
      <c r="V3" s="11">
        <v>43497</v>
      </c>
      <c r="W3" s="11">
        <v>43525</v>
      </c>
      <c r="X3" s="11">
        <v>43556</v>
      </c>
      <c r="Y3" s="11">
        <v>43586</v>
      </c>
      <c r="Z3" s="11">
        <v>43617</v>
      </c>
      <c r="AA3" s="11">
        <v>43647</v>
      </c>
      <c r="AB3" s="11">
        <v>43678</v>
      </c>
      <c r="AC3" s="11">
        <v>43709</v>
      </c>
      <c r="AD3" s="11">
        <v>43739</v>
      </c>
      <c r="AE3" s="11">
        <v>43770</v>
      </c>
      <c r="AF3" s="11">
        <v>43800</v>
      </c>
      <c r="AG3" s="11">
        <v>43831</v>
      </c>
      <c r="AH3" s="11">
        <v>43862</v>
      </c>
      <c r="AI3" s="11">
        <v>43891</v>
      </c>
      <c r="AJ3" s="11">
        <v>43922</v>
      </c>
      <c r="AK3" s="11">
        <v>43952</v>
      </c>
      <c r="AL3" s="11">
        <v>43983</v>
      </c>
      <c r="AM3" s="11">
        <v>44013</v>
      </c>
      <c r="AN3" s="11">
        <v>44044</v>
      </c>
      <c r="AO3" s="11">
        <v>44075</v>
      </c>
      <c r="AP3" s="11">
        <v>44105</v>
      </c>
      <c r="AQ3" s="11">
        <v>44136</v>
      </c>
      <c r="AR3" s="11">
        <v>44166</v>
      </c>
      <c r="AS3" s="11">
        <v>44197</v>
      </c>
      <c r="AT3" s="11">
        <v>44228</v>
      </c>
      <c r="AU3" s="11">
        <v>44256</v>
      </c>
      <c r="AV3" s="11">
        <v>44287</v>
      </c>
      <c r="AW3" s="11">
        <v>44317</v>
      </c>
      <c r="AX3" s="11">
        <v>44348</v>
      </c>
      <c r="AY3" s="11">
        <v>44378</v>
      </c>
      <c r="AZ3" s="11">
        <v>44409</v>
      </c>
      <c r="BA3" s="11">
        <v>44440</v>
      </c>
    </row>
    <row r="4" spans="1:53" x14ac:dyDescent="0.3">
      <c r="A4" t="s">
        <v>9</v>
      </c>
      <c r="B4" s="6">
        <v>1.1123314709941901</v>
      </c>
      <c r="C4" s="6">
        <v>1.18953457118374</v>
      </c>
      <c r="T4" t="s">
        <v>235</v>
      </c>
      <c r="U4" s="6">
        <v>0.81608501388769528</v>
      </c>
      <c r="V4" s="6">
        <v>0.85463163046036084</v>
      </c>
      <c r="W4" s="6">
        <v>0.99923800583527278</v>
      </c>
      <c r="X4" s="6">
        <v>0.94647201003953196</v>
      </c>
      <c r="Y4" s="6">
        <v>1.0012708672848953</v>
      </c>
      <c r="Z4" s="6">
        <v>0.96568748976483432</v>
      </c>
      <c r="AA4" s="6">
        <v>0.98414109051752863</v>
      </c>
      <c r="AB4" s="6">
        <v>1.0151558144992416</v>
      </c>
      <c r="AC4" s="6">
        <v>0.92978723365147697</v>
      </c>
      <c r="AD4" s="6">
        <v>1.0089617491471636</v>
      </c>
      <c r="AE4" s="6">
        <v>1.0966415260474944</v>
      </c>
      <c r="AF4" s="6">
        <v>1.3819275688645056</v>
      </c>
      <c r="AG4" s="6">
        <v>0.84274741250261553</v>
      </c>
      <c r="AH4" s="6">
        <v>0.87983564456679708</v>
      </c>
      <c r="AI4" s="6">
        <v>0.64833020355945736</v>
      </c>
      <c r="AJ4" s="6">
        <v>0.21602501041279507</v>
      </c>
      <c r="AK4" s="6">
        <v>0.26501150001575291</v>
      </c>
      <c r="AL4" s="6">
        <v>0.43524584033832148</v>
      </c>
      <c r="AM4" s="6">
        <v>0.70997625672258291</v>
      </c>
      <c r="AN4" s="6">
        <v>0.83230530168503403</v>
      </c>
      <c r="AO4" s="6">
        <v>0.77978508401058189</v>
      </c>
      <c r="AP4" s="6">
        <v>0.80095364998572549</v>
      </c>
      <c r="AQ4" s="6">
        <v>0.47346322179428124</v>
      </c>
      <c r="AR4" s="6">
        <v>0.97864389794431916</v>
      </c>
      <c r="AS4" s="6">
        <v>0.28399888966402259</v>
      </c>
      <c r="AT4" s="6">
        <v>0.29190773758869237</v>
      </c>
      <c r="AU4" s="6">
        <v>0.36273850161097182</v>
      </c>
      <c r="AV4" s="6">
        <v>0.66692031633010362</v>
      </c>
      <c r="AW4" s="6">
        <v>0.84938689251044341</v>
      </c>
      <c r="AX4" s="6">
        <v>0.84603270761625526</v>
      </c>
      <c r="AY4" s="6">
        <v>0.91873561686774663</v>
      </c>
      <c r="AZ4" s="6">
        <v>0.97858479909634088</v>
      </c>
      <c r="BA4" s="6">
        <v>0.91428380418510979</v>
      </c>
    </row>
    <row r="5" spans="1:53" x14ac:dyDescent="0.3">
      <c r="A5" t="s">
        <v>37</v>
      </c>
      <c r="B5" s="6">
        <v>1.0789510438913501</v>
      </c>
      <c r="C5" s="6">
        <v>1.1363228935629199</v>
      </c>
      <c r="T5" t="s">
        <v>236</v>
      </c>
      <c r="U5" s="6">
        <v>0.85141650971589966</v>
      </c>
      <c r="V5" s="6">
        <v>0.87220559747791127</v>
      </c>
      <c r="W5" s="6">
        <v>1.0395086211305549</v>
      </c>
      <c r="X5" s="6">
        <v>0.98822327754242811</v>
      </c>
      <c r="Y5" s="6">
        <v>1.0251653702449017</v>
      </c>
      <c r="Z5" s="6">
        <v>0.98739209032844855</v>
      </c>
      <c r="AA5" s="6">
        <v>1.0135060912299407</v>
      </c>
      <c r="AB5" s="6">
        <v>1.0277540457224732</v>
      </c>
      <c r="AC5" s="6">
        <v>0.96456155958629552</v>
      </c>
      <c r="AD5" s="6">
        <v>1.01201990936777</v>
      </c>
      <c r="AE5" s="6">
        <v>1.0494316265903758</v>
      </c>
      <c r="AF5" s="6">
        <v>1.1688153010630009</v>
      </c>
      <c r="AG5" s="6">
        <v>0.90968532042966066</v>
      </c>
      <c r="AH5" s="6">
        <v>0.92525753061603766</v>
      </c>
      <c r="AI5" s="6">
        <v>0.87840996921405168</v>
      </c>
      <c r="AJ5" s="6">
        <v>0.51948801325712668</v>
      </c>
      <c r="AK5" s="6">
        <v>0.648064031428084</v>
      </c>
      <c r="AL5" s="6">
        <v>0.79708023624581203</v>
      </c>
      <c r="AM5" s="6">
        <v>0.95848073506806186</v>
      </c>
      <c r="AN5" s="6">
        <v>1.00304900009013</v>
      </c>
      <c r="AO5" s="6">
        <v>0.97041981651158549</v>
      </c>
      <c r="AP5" s="6">
        <v>0.99367280931059931</v>
      </c>
      <c r="AQ5" s="6">
        <v>0.78112808309029458</v>
      </c>
      <c r="AR5" s="6">
        <v>1.0460445649010541</v>
      </c>
      <c r="AS5" s="6">
        <v>0.60621187506923147</v>
      </c>
      <c r="AT5" s="6">
        <v>0.6195999225329869</v>
      </c>
      <c r="AU5" s="6">
        <v>0.77005130483069195</v>
      </c>
      <c r="AV5" s="6">
        <v>0.93767668076168542</v>
      </c>
      <c r="AW5" s="6">
        <v>1.0595007770428355</v>
      </c>
      <c r="AX5" s="6">
        <v>1.0337981540006007</v>
      </c>
      <c r="AY5" s="6">
        <v>1.0921083681643777</v>
      </c>
      <c r="AZ5" s="6">
        <v>1.0868445946390668</v>
      </c>
      <c r="BA5" s="6">
        <v>1.0479075388476011</v>
      </c>
    </row>
    <row r="6" spans="1:53" x14ac:dyDescent="0.3">
      <c r="A6" t="s">
        <v>15</v>
      </c>
      <c r="B6" s="6">
        <v>1.0734231329333599</v>
      </c>
      <c r="C6" s="6">
        <v>1.06962641226399</v>
      </c>
      <c r="T6" t="s">
        <v>292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</row>
    <row r="7" spans="1:53" x14ac:dyDescent="0.3">
      <c r="A7" t="s">
        <v>44</v>
      </c>
      <c r="B7" s="6">
        <v>1.05950164804963</v>
      </c>
      <c r="C7" s="6">
        <v>1.1096792832775599</v>
      </c>
    </row>
    <row r="8" spans="1:53" x14ac:dyDescent="0.3">
      <c r="A8" t="s">
        <v>28</v>
      </c>
      <c r="B8" s="6">
        <v>1.0591688711590601</v>
      </c>
      <c r="C8" s="6">
        <v>1.0232151130060401</v>
      </c>
    </row>
    <row r="9" spans="1:53" x14ac:dyDescent="0.3">
      <c r="A9" t="s">
        <v>33</v>
      </c>
      <c r="B9" s="6">
        <v>1.0239819394407199</v>
      </c>
      <c r="C9" s="6">
        <v>1.20251730932076</v>
      </c>
    </row>
    <row r="10" spans="1:53" x14ac:dyDescent="0.3">
      <c r="A10" t="s">
        <v>19</v>
      </c>
      <c r="B10" s="6">
        <v>1.01416990880036</v>
      </c>
      <c r="C10" s="6">
        <v>1.08137893297737</v>
      </c>
    </row>
    <row r="11" spans="1:53" x14ac:dyDescent="0.3">
      <c r="A11" t="s">
        <v>32</v>
      </c>
      <c r="B11" s="6">
        <v>1.00983555644877</v>
      </c>
      <c r="C11" s="6">
        <v>1.10900582027493</v>
      </c>
    </row>
    <row r="12" spans="1:53" x14ac:dyDescent="0.3">
      <c r="A12" t="s">
        <v>65</v>
      </c>
      <c r="B12" s="6">
        <v>1.0012393926826</v>
      </c>
      <c r="C12" s="6">
        <v>1.0166383111866999</v>
      </c>
    </row>
    <row r="13" spans="1:53" x14ac:dyDescent="0.3">
      <c r="A13" t="s">
        <v>61</v>
      </c>
      <c r="B13" s="6">
        <v>0.99913088231762004</v>
      </c>
      <c r="C13" s="6">
        <v>1.1594827632117599</v>
      </c>
    </row>
    <row r="14" spans="1:53" x14ac:dyDescent="0.3">
      <c r="A14" t="s">
        <v>51</v>
      </c>
      <c r="B14" s="6">
        <v>0.99698048698030906</v>
      </c>
      <c r="C14" s="6">
        <v>1.0765892124111001</v>
      </c>
    </row>
    <row r="15" spans="1:53" x14ac:dyDescent="0.3">
      <c r="A15" t="s">
        <v>17</v>
      </c>
      <c r="B15" s="6">
        <v>0.99368667987728798</v>
      </c>
      <c r="C15" s="6">
        <v>1.03952821412029</v>
      </c>
    </row>
    <row r="16" spans="1:53" x14ac:dyDescent="0.3">
      <c r="A16" t="s">
        <v>13</v>
      </c>
      <c r="B16" s="6">
        <v>0.97809234669966605</v>
      </c>
      <c r="C16" s="6">
        <v>1.09036445618179</v>
      </c>
    </row>
    <row r="17" spans="1:22" x14ac:dyDescent="0.3">
      <c r="A17" t="s">
        <v>41</v>
      </c>
      <c r="B17" s="6">
        <v>0.97291270531324703</v>
      </c>
      <c r="C17" s="6">
        <v>0.988433421605309</v>
      </c>
    </row>
    <row r="18" spans="1:22" x14ac:dyDescent="0.3">
      <c r="A18" t="s">
        <v>31</v>
      </c>
      <c r="B18" s="6">
        <v>0.96495288068154195</v>
      </c>
      <c r="C18" s="6">
        <v>1.0545806766975701</v>
      </c>
    </row>
    <row r="19" spans="1:22" x14ac:dyDescent="0.3">
      <c r="A19" t="s">
        <v>67</v>
      </c>
      <c r="B19" s="6">
        <v>0.96139010862736995</v>
      </c>
      <c r="C19" s="6">
        <v>1.06955267676206</v>
      </c>
    </row>
    <row r="20" spans="1:22" x14ac:dyDescent="0.3">
      <c r="A20" t="s">
        <v>42</v>
      </c>
      <c r="B20" s="6">
        <v>0.95201481234227203</v>
      </c>
      <c r="C20" s="6">
        <v>1.1383390690202899</v>
      </c>
    </row>
    <row r="21" spans="1:22" x14ac:dyDescent="0.3">
      <c r="A21" t="s">
        <v>60</v>
      </c>
      <c r="B21" s="6">
        <v>0.94589110578528102</v>
      </c>
      <c r="C21" s="6">
        <v>1.1658751903972999</v>
      </c>
    </row>
    <row r="22" spans="1:22" x14ac:dyDescent="0.3">
      <c r="A22" t="s">
        <v>64</v>
      </c>
      <c r="B22" s="6">
        <v>0.94475112745273604</v>
      </c>
      <c r="C22" s="6">
        <v>1.09891471903209</v>
      </c>
    </row>
    <row r="23" spans="1:22" x14ac:dyDescent="0.3">
      <c r="A23" t="s">
        <v>40</v>
      </c>
      <c r="B23" s="6">
        <v>0.94261057623877598</v>
      </c>
      <c r="C23" s="6">
        <v>1.06327385363468</v>
      </c>
    </row>
    <row r="24" spans="1:22" x14ac:dyDescent="0.3">
      <c r="A24" t="s">
        <v>35</v>
      </c>
      <c r="B24" s="6">
        <v>0.93848651108307102</v>
      </c>
      <c r="C24" s="6">
        <v>1.04526232026385</v>
      </c>
    </row>
    <row r="25" spans="1:22" x14ac:dyDescent="0.3">
      <c r="A25" t="s">
        <v>8</v>
      </c>
      <c r="B25" s="6">
        <v>0.92773581933138005</v>
      </c>
      <c r="C25" s="6">
        <v>0.97238016426097496</v>
      </c>
    </row>
    <row r="26" spans="1:22" x14ac:dyDescent="0.3">
      <c r="A26" t="s">
        <v>29</v>
      </c>
      <c r="B26" s="6">
        <v>0.91492519779241399</v>
      </c>
      <c r="C26" s="6">
        <v>1.0115783774312901</v>
      </c>
    </row>
    <row r="27" spans="1:22" x14ac:dyDescent="0.3">
      <c r="A27" t="s">
        <v>53</v>
      </c>
      <c r="B27" s="6">
        <v>0.913980524921846</v>
      </c>
      <c r="C27" s="6">
        <v>1.0858643798071499</v>
      </c>
      <c r="U27" t="s">
        <v>293</v>
      </c>
      <c r="V27" t="s">
        <v>292</v>
      </c>
    </row>
    <row r="28" spans="1:22" x14ac:dyDescent="0.3">
      <c r="A28" t="s">
        <v>55</v>
      </c>
      <c r="B28" s="6">
        <v>0.91319524839425703</v>
      </c>
      <c r="C28" s="6">
        <v>1.0536220265598899</v>
      </c>
      <c r="T28" t="s">
        <v>265</v>
      </c>
      <c r="U28" s="8">
        <v>0.91</v>
      </c>
      <c r="V28">
        <v>1</v>
      </c>
    </row>
    <row r="29" spans="1:22" x14ac:dyDescent="0.3">
      <c r="A29" t="s">
        <v>26</v>
      </c>
      <c r="B29" s="6">
        <v>0.91275986951973997</v>
      </c>
      <c r="C29" s="6">
        <v>1.1171358175525501</v>
      </c>
      <c r="T29" t="s">
        <v>236</v>
      </c>
      <c r="U29" s="8">
        <v>1.05</v>
      </c>
      <c r="V29">
        <v>1</v>
      </c>
    </row>
    <row r="30" spans="1:22" x14ac:dyDescent="0.3">
      <c r="A30" t="s">
        <v>27</v>
      </c>
      <c r="B30" s="6">
        <v>0.91093126654947199</v>
      </c>
      <c r="C30" s="6">
        <v>1.0994249945305301</v>
      </c>
    </row>
    <row r="31" spans="1:22" x14ac:dyDescent="0.3">
      <c r="A31" t="s">
        <v>46</v>
      </c>
      <c r="B31" s="6">
        <v>0.90994470426624896</v>
      </c>
      <c r="C31" s="6">
        <v>0.97286076247773001</v>
      </c>
    </row>
    <row r="32" spans="1:22" x14ac:dyDescent="0.3">
      <c r="A32" t="s">
        <v>47</v>
      </c>
      <c r="B32" s="6">
        <v>0.90643087082527596</v>
      </c>
      <c r="C32" s="6">
        <v>1.01186117328926</v>
      </c>
    </row>
    <row r="33" spans="1:3" x14ac:dyDescent="0.3">
      <c r="A33" t="s">
        <v>63</v>
      </c>
      <c r="B33" s="6">
        <v>0.89992733432048899</v>
      </c>
      <c r="C33" s="6">
        <v>1.00389653940874</v>
      </c>
    </row>
    <row r="34" spans="1:3" x14ac:dyDescent="0.3">
      <c r="A34" t="s">
        <v>45</v>
      </c>
      <c r="B34" s="6">
        <v>0.89973086956505199</v>
      </c>
      <c r="C34" s="6">
        <v>1.03759901484759</v>
      </c>
    </row>
    <row r="35" spans="1:3" x14ac:dyDescent="0.3">
      <c r="A35" t="s">
        <v>18</v>
      </c>
      <c r="B35" s="6">
        <v>0.89740709155509402</v>
      </c>
      <c r="C35" s="6">
        <v>1.01727209111691</v>
      </c>
    </row>
    <row r="36" spans="1:3" x14ac:dyDescent="0.3">
      <c r="A36" t="s">
        <v>11</v>
      </c>
      <c r="B36" s="6">
        <v>0.89516399125452895</v>
      </c>
      <c r="C36" s="6">
        <v>1.11372706892955</v>
      </c>
    </row>
    <row r="37" spans="1:3" x14ac:dyDescent="0.3">
      <c r="A37" t="s">
        <v>48</v>
      </c>
      <c r="B37" s="6">
        <v>0.89385379929944098</v>
      </c>
      <c r="C37" s="6">
        <v>1.03869550529945</v>
      </c>
    </row>
    <row r="38" spans="1:3" x14ac:dyDescent="0.3">
      <c r="A38" t="s">
        <v>36</v>
      </c>
      <c r="B38" s="6">
        <v>0.89293180113067305</v>
      </c>
      <c r="C38" s="6">
        <v>1.00368520382329</v>
      </c>
    </row>
    <row r="39" spans="1:3" x14ac:dyDescent="0.3">
      <c r="A39" t="s">
        <v>30</v>
      </c>
      <c r="B39" s="6">
        <v>0.88895561709262005</v>
      </c>
      <c r="C39" s="6">
        <v>1.0746544026761899</v>
      </c>
    </row>
    <row r="40" spans="1:3" x14ac:dyDescent="0.3">
      <c r="A40" t="s">
        <v>22</v>
      </c>
      <c r="B40" s="6">
        <v>0.87751285837066395</v>
      </c>
      <c r="C40" s="6">
        <v>0.98164893808623199</v>
      </c>
    </row>
    <row r="41" spans="1:3" x14ac:dyDescent="0.3">
      <c r="A41" t="s">
        <v>25</v>
      </c>
      <c r="B41" s="6">
        <v>0.87727228550832503</v>
      </c>
      <c r="C41" s="6">
        <v>0.99109502737542399</v>
      </c>
    </row>
    <row r="42" spans="1:3" x14ac:dyDescent="0.3">
      <c r="A42" t="s">
        <v>58</v>
      </c>
      <c r="B42" s="6">
        <v>0.876502596310199</v>
      </c>
      <c r="C42" s="6">
        <v>1.08093891940177</v>
      </c>
    </row>
    <row r="43" spans="1:3" x14ac:dyDescent="0.3">
      <c r="A43" t="s">
        <v>52</v>
      </c>
      <c r="B43" s="6">
        <v>0.86896079767787204</v>
      </c>
      <c r="C43" s="6">
        <v>1.0212057552565601</v>
      </c>
    </row>
    <row r="44" spans="1:3" x14ac:dyDescent="0.3">
      <c r="A44" t="s">
        <v>39</v>
      </c>
      <c r="B44" s="6">
        <v>0.86767771661112802</v>
      </c>
      <c r="C44" s="6">
        <v>0.981084001684007</v>
      </c>
    </row>
    <row r="45" spans="1:3" x14ac:dyDescent="0.3">
      <c r="A45" t="s">
        <v>16</v>
      </c>
      <c r="B45" s="6">
        <v>0.86047315683473802</v>
      </c>
      <c r="C45" s="6">
        <v>1.1479177520777899</v>
      </c>
    </row>
    <row r="46" spans="1:3" x14ac:dyDescent="0.3">
      <c r="A46" t="s">
        <v>21</v>
      </c>
      <c r="B46" s="6">
        <v>0.84913189423629798</v>
      </c>
      <c r="C46" s="6">
        <v>1.02962505408672</v>
      </c>
    </row>
    <row r="47" spans="1:3" x14ac:dyDescent="0.3">
      <c r="A47" t="s">
        <v>62</v>
      </c>
      <c r="B47" s="6">
        <v>0.84848649563175105</v>
      </c>
      <c r="C47" s="6">
        <v>0.98594475064404397</v>
      </c>
    </row>
    <row r="48" spans="1:3" x14ac:dyDescent="0.3">
      <c r="A48" t="s">
        <v>66</v>
      </c>
      <c r="B48" s="6">
        <v>0.84287607466937597</v>
      </c>
      <c r="C48" s="6">
        <v>1.12577996269007</v>
      </c>
    </row>
    <row r="49" spans="1:3" x14ac:dyDescent="0.3">
      <c r="A49" t="s">
        <v>20</v>
      </c>
      <c r="B49" s="6">
        <v>0.82912534192667797</v>
      </c>
      <c r="C49" s="6">
        <v>0.91921413556417797</v>
      </c>
    </row>
    <row r="50" spans="1:3" x14ac:dyDescent="0.3">
      <c r="A50" t="s">
        <v>10</v>
      </c>
      <c r="B50" s="6">
        <v>0.82728398000615799</v>
      </c>
      <c r="C50" s="6">
        <v>1.0391973612060601</v>
      </c>
    </row>
    <row r="51" spans="1:3" x14ac:dyDescent="0.3">
      <c r="A51" t="s">
        <v>34</v>
      </c>
      <c r="B51" s="6">
        <v>0.825194049316893</v>
      </c>
      <c r="C51" s="6">
        <v>0.99705994246485297</v>
      </c>
    </row>
    <row r="52" spans="1:3" x14ac:dyDescent="0.3">
      <c r="A52" t="s">
        <v>56</v>
      </c>
      <c r="B52" s="6">
        <v>0.82419848592241796</v>
      </c>
      <c r="C52" s="6">
        <v>0.99013662257349999</v>
      </c>
    </row>
    <row r="53" spans="1:3" x14ac:dyDescent="0.3">
      <c r="A53" t="s">
        <v>38</v>
      </c>
      <c r="B53" s="6">
        <v>0.818407016104853</v>
      </c>
      <c r="C53" s="6">
        <v>0.97373468817448805</v>
      </c>
    </row>
    <row r="54" spans="1:3" x14ac:dyDescent="0.3">
      <c r="A54" t="s">
        <v>7</v>
      </c>
      <c r="B54" s="6">
        <v>0.81383853437807896</v>
      </c>
      <c r="C54" s="6">
        <v>0.97768704148164798</v>
      </c>
    </row>
    <row r="55" spans="1:3" x14ac:dyDescent="0.3">
      <c r="A55" t="s">
        <v>49</v>
      </c>
      <c r="B55" s="6">
        <v>0.809405175224439</v>
      </c>
      <c r="C55" s="6">
        <v>0.93423124794270596</v>
      </c>
    </row>
    <row r="56" spans="1:3" x14ac:dyDescent="0.3">
      <c r="A56" t="s">
        <v>43</v>
      </c>
      <c r="B56" s="6">
        <v>0.79462787142888103</v>
      </c>
      <c r="C56" s="6">
        <v>0.95588597527306995</v>
      </c>
    </row>
    <row r="57" spans="1:3" x14ac:dyDescent="0.3">
      <c r="A57" t="s">
        <v>12</v>
      </c>
      <c r="B57" s="6">
        <v>0.79162553156301196</v>
      </c>
      <c r="C57" s="6">
        <v>1.04106081329342</v>
      </c>
    </row>
    <row r="58" spans="1:3" x14ac:dyDescent="0.3">
      <c r="A58" t="s">
        <v>24</v>
      </c>
      <c r="B58" s="6">
        <v>0.789316177494925</v>
      </c>
      <c r="C58" s="6">
        <v>0.93936368813499205</v>
      </c>
    </row>
    <row r="59" spans="1:3" x14ac:dyDescent="0.3">
      <c r="A59" t="s">
        <v>50</v>
      </c>
      <c r="B59" s="6">
        <v>0.78033666609515995</v>
      </c>
      <c r="C59" s="6">
        <v>0.995258568346578</v>
      </c>
    </row>
    <row r="60" spans="1:3" x14ac:dyDescent="0.3">
      <c r="A60" t="s">
        <v>54</v>
      </c>
      <c r="B60" s="6">
        <v>0.77466679807822503</v>
      </c>
      <c r="C60" s="6">
        <v>0.93062495247708199</v>
      </c>
    </row>
    <row r="61" spans="1:3" x14ac:dyDescent="0.3">
      <c r="A61" t="s">
        <v>57</v>
      </c>
      <c r="B61" s="6">
        <v>0.77106413759808801</v>
      </c>
      <c r="C61" s="6">
        <v>0.99308220610188103</v>
      </c>
    </row>
    <row r="62" spans="1:3" x14ac:dyDescent="0.3">
      <c r="A62" t="s">
        <v>23</v>
      </c>
      <c r="B62" s="6">
        <v>0.76812817956173796</v>
      </c>
      <c r="C62" s="6">
        <v>1.0520130968588499</v>
      </c>
    </row>
    <row r="63" spans="1:3" x14ac:dyDescent="0.3">
      <c r="A63" t="s">
        <v>59</v>
      </c>
      <c r="B63" s="6">
        <v>0.74992821306977997</v>
      </c>
      <c r="C63" s="6">
        <v>1.0722261467305301</v>
      </c>
    </row>
  </sheetData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C1:E22"/>
  <sheetViews>
    <sheetView workbookViewId="0">
      <selection activeCell="C2" sqref="C2"/>
    </sheetView>
  </sheetViews>
  <sheetFormatPr defaultColWidth="11.5546875" defaultRowHeight="14.4" x14ac:dyDescent="0.3"/>
  <sheetData>
    <row r="1" spans="3:5" x14ac:dyDescent="0.3">
      <c r="C1" t="s">
        <v>38</v>
      </c>
      <c r="D1" t="s">
        <v>106</v>
      </c>
      <c r="E1" t="s">
        <v>107</v>
      </c>
    </row>
    <row r="2" spans="3:5" x14ac:dyDescent="0.3">
      <c r="C2" s="11">
        <v>43831</v>
      </c>
      <c r="D2" s="6">
        <f>INDEX('City centre offline (analysis)'!P$2:P$63,MATCH('Chart CC overall time series'!$C$1,'City centre offline (analysis)'!$A$2:$A$63,0))</f>
        <v>0.90031382119442804</v>
      </c>
      <c r="E2" s="6">
        <f>INDEX('Overall city offline (analysis)'!P$2:P$63,MATCH('Chart CC overall time series'!$C$1,'Overall city offline (analysis)'!$A$2:$A$63,0))</f>
        <v>0.91108193088775002</v>
      </c>
    </row>
    <row r="3" spans="3:5" x14ac:dyDescent="0.3">
      <c r="C3" s="11">
        <v>43862</v>
      </c>
      <c r="D3" s="6">
        <f>INDEX('City centre offline (analysis)'!Q$2:Q$63,MATCH('Chart CC overall time series'!$C$1,'City centre offline (analysis)'!$A$2:$A$63,0))</f>
        <v>0.90842998824408705</v>
      </c>
      <c r="E3" s="6">
        <f>INDEX('Overall city offline (analysis)'!Q$2:Q$63,MATCH('Chart CC overall time series'!$C$1,'Overall city offline (analysis)'!$A$2:$A$63,0))</f>
        <v>0.92125237253521697</v>
      </c>
    </row>
    <row r="4" spans="3:5" x14ac:dyDescent="0.3">
      <c r="C4" s="11">
        <v>43891</v>
      </c>
      <c r="D4" s="6">
        <f>INDEX('City centre offline (analysis)'!R$2:R$63,MATCH('Chart CC overall time series'!$C$1,'City centre offline (analysis)'!$A$2:$A$63,0))</f>
        <v>0.534390679676786</v>
      </c>
      <c r="E4" s="6">
        <f>INDEX('Overall city offline (analysis)'!R$2:R$63,MATCH('Chart CC overall time series'!$C$1,'Overall city offline (analysis)'!$A$2:$A$63,0))</f>
        <v>0.86942167187122898</v>
      </c>
    </row>
    <row r="5" spans="3:5" x14ac:dyDescent="0.3">
      <c r="C5" s="11">
        <v>43922</v>
      </c>
      <c r="D5" s="6">
        <f>INDEX('City centre offline (analysis)'!S$2:S$63,MATCH('Chart CC overall time series'!$C$1,'City centre offline (analysis)'!$A$2:$A$63,0))</f>
        <v>8.1960671563902895E-2</v>
      </c>
      <c r="E5" s="6">
        <f>INDEX('Overall city offline (analysis)'!S$2:S$63,MATCH('Chart CC overall time series'!$C$1,'Overall city offline (analysis)'!$A$2:$A$63,0))</f>
        <v>0.49321509004022401</v>
      </c>
    </row>
    <row r="6" spans="3:5" x14ac:dyDescent="0.3">
      <c r="C6" s="11">
        <v>43952</v>
      </c>
      <c r="D6" s="6">
        <f>INDEX('City centre offline (analysis)'!T$2:T$63,MATCH('Chart CC overall time series'!$C$1,'City centre offline (analysis)'!$A$2:$A$63,0))</f>
        <v>9.7340999428279604E-2</v>
      </c>
      <c r="E6" s="6">
        <f>INDEX('Overall city offline (analysis)'!T$2:T$63,MATCH('Chart CC overall time series'!$C$1,'Overall city offline (analysis)'!$A$2:$A$63,0))</f>
        <v>0.60110284768301003</v>
      </c>
    </row>
    <row r="7" spans="3:5" x14ac:dyDescent="0.3">
      <c r="C7" s="11">
        <v>43983</v>
      </c>
      <c r="D7" s="6">
        <f>INDEX('City centre offline (analysis)'!U$2:U$63,MATCH('Chart CC overall time series'!$C$1,'City centre offline (analysis)'!$A$2:$A$63,0))</f>
        <v>0.18319055090752101</v>
      </c>
      <c r="E7" s="6">
        <f>INDEX('Overall city offline (analysis)'!U$2:U$63,MATCH('Chart CC overall time series'!$C$1,'Overall city offline (analysis)'!$A$2:$A$63,0))</f>
        <v>0.73042674289405995</v>
      </c>
    </row>
    <row r="8" spans="3:5" x14ac:dyDescent="0.3">
      <c r="C8" s="11">
        <v>44013</v>
      </c>
      <c r="D8" s="6">
        <f>INDEX('City centre offline (analysis)'!V$2:V$63,MATCH('Chart CC overall time series'!$C$1,'City centre offline (analysis)'!$A$2:$A$63,0))</f>
        <v>0.373197749582239</v>
      </c>
      <c r="E8" s="6">
        <f>INDEX('Overall city offline (analysis)'!V$2:V$63,MATCH('Chart CC overall time series'!$C$1,'Overall city offline (analysis)'!$A$2:$A$63,0))</f>
        <v>0.89153042257515502</v>
      </c>
    </row>
    <row r="9" spans="3:5" x14ac:dyDescent="0.3">
      <c r="C9" s="11">
        <v>44044</v>
      </c>
      <c r="D9" s="6">
        <f>INDEX('City centre offline (analysis)'!W$2:W$63,MATCH('Chart CC overall time series'!$C$1,'City centre offline (analysis)'!$A$2:$A$63,0))</f>
        <v>0.46390518849824403</v>
      </c>
      <c r="E9" s="6">
        <f>INDEX('Overall city offline (analysis)'!W$2:W$63,MATCH('Chart CC overall time series'!$C$1,'Overall city offline (analysis)'!$A$2:$A$63,0))</f>
        <v>0.90766136380996798</v>
      </c>
    </row>
    <row r="10" spans="3:5" x14ac:dyDescent="0.3">
      <c r="C10" s="11">
        <v>44075</v>
      </c>
      <c r="D10" s="6">
        <f>INDEX('City centre offline (analysis)'!X$2:X$63,MATCH('Chart CC overall time series'!$C$1,'City centre offline (analysis)'!$A$2:$A$63,0))</f>
        <v>0.51332817843812495</v>
      </c>
      <c r="E10" s="6">
        <f>INDEX('Overall city offline (analysis)'!X$2:X$63,MATCH('Chart CC overall time series'!$C$1,'Overall city offline (analysis)'!$A$2:$A$63,0))</f>
        <v>0.90626125336570196</v>
      </c>
    </row>
    <row r="11" spans="3:5" x14ac:dyDescent="0.3">
      <c r="C11" s="11">
        <v>44105</v>
      </c>
      <c r="D11" s="6">
        <f>INDEX('City centre offline (analysis)'!Y$2:Y$63,MATCH('Chart CC overall time series'!$C$1,'City centre offline (analysis)'!$A$2:$A$63,0))</f>
        <v>0.52945929952946502</v>
      </c>
      <c r="E11" s="6">
        <f>INDEX('Overall city offline (analysis)'!Y$2:Y$63,MATCH('Chart CC overall time series'!$C$1,'Overall city offline (analysis)'!$A$2:$A$63,0))</f>
        <v>0.92797536600975306</v>
      </c>
    </row>
    <row r="12" spans="3:5" x14ac:dyDescent="0.3">
      <c r="C12" s="11">
        <v>44136</v>
      </c>
      <c r="D12" s="6">
        <f>INDEX('City centre offline (analysis)'!Z$2:Z$63,MATCH('Chart CC overall time series'!$C$1,'City centre offline (analysis)'!$A$2:$A$63,0))</f>
        <v>0.25392097375154798</v>
      </c>
      <c r="E12" s="6">
        <f>INDEX('Overall city offline (analysis)'!Z$2:Z$63,MATCH('Chart CC overall time series'!$C$1,'Overall city offline (analysis)'!$A$2:$A$63,0))</f>
        <v>0.69791177371075497</v>
      </c>
    </row>
    <row r="13" spans="3:5" x14ac:dyDescent="0.3">
      <c r="C13" s="11">
        <v>44166</v>
      </c>
      <c r="D13" s="6">
        <f>INDEX('City centre offline (analysis)'!AA$2:AA$63,MATCH('Chart CC overall time series'!$C$1,'City centre offline (analysis)'!$A$2:$A$63,0))</f>
        <v>0.43845490584741198</v>
      </c>
      <c r="E13" s="6">
        <f>INDEX('Overall city offline (analysis)'!AA$2:AA$63,MATCH('Chart CC overall time series'!$C$1,'Overall city offline (analysis)'!$A$2:$A$63,0))</f>
        <v>0.90505444497853305</v>
      </c>
    </row>
    <row r="14" spans="3:5" x14ac:dyDescent="0.3">
      <c r="C14" s="11">
        <v>44197</v>
      </c>
      <c r="D14" s="6">
        <f>INDEX('City centre offline (analysis)'!AB$2:AB$63,MATCH('Chart CC overall time series'!$C$1,'City centre offline (analysis)'!$A$2:$A$63,0))</f>
        <v>0.14366042807537499</v>
      </c>
      <c r="E14" s="6">
        <f>INDEX('Overall city offline (analysis)'!AB$2:AB$63,MATCH('Chart CC overall time series'!$C$1,'Overall city offline (analysis)'!$A$2:$A$63,0))</f>
        <v>0.56064666972561406</v>
      </c>
    </row>
    <row r="15" spans="3:5" x14ac:dyDescent="0.3">
      <c r="C15" s="11">
        <v>44228</v>
      </c>
      <c r="D15" s="6">
        <f>INDEX('City centre offline (analysis)'!AC$2:AC$63,MATCH('Chart CC overall time series'!$C$1,'City centre offline (analysis)'!$A$2:$A$63,0))</f>
        <v>0.155758145391585</v>
      </c>
      <c r="E15" s="6">
        <f>INDEX('Overall city offline (analysis)'!AC$2:AC$63,MATCH('Chart CC overall time series'!$C$1,'Overall city offline (analysis)'!$A$2:$A$63,0))</f>
        <v>0.57084213113736104</v>
      </c>
    </row>
    <row r="16" spans="3:5" x14ac:dyDescent="0.3">
      <c r="C16" s="11">
        <v>44256</v>
      </c>
      <c r="D16" s="6">
        <f>INDEX('City centre offline (analysis)'!AD$2:AD$63,MATCH('Chart CC overall time series'!$C$1,'City centre offline (analysis)'!$A$2:$A$63,0))</f>
        <v>0.21287638522497801</v>
      </c>
      <c r="E16" s="6">
        <f>INDEX('Overall city offline (analysis)'!AD$2:AD$63,MATCH('Chart CC overall time series'!$C$1,'Overall city offline (analysis)'!$A$2:$A$63,0))</f>
        <v>0.69926960137486105</v>
      </c>
    </row>
    <row r="17" spans="3:5" x14ac:dyDescent="0.3">
      <c r="C17" s="11">
        <v>44287</v>
      </c>
      <c r="D17" s="6">
        <f>INDEX('City centre offline (analysis)'!AE$2:AE$63,MATCH('Chart CC overall time series'!$C$1,'City centre offline (analysis)'!$A$2:$A$63,0))</f>
        <v>0.40734830436812097</v>
      </c>
      <c r="E17" s="6">
        <f>INDEX('Overall city offline (analysis)'!AE$2:AE$63,MATCH('Chart CC overall time series'!$C$1,'Overall city offline (analysis)'!$A$2:$A$63,0))</f>
        <v>0.86231249894073403</v>
      </c>
    </row>
    <row r="18" spans="3:5" x14ac:dyDescent="0.3">
      <c r="C18" s="11">
        <v>44317</v>
      </c>
      <c r="D18" s="6">
        <f>INDEX('City centre offline (analysis)'!AF$2:AF$63,MATCH('Chart CC overall time series'!$C$1,'City centre offline (analysis)'!$A$2:$A$63,0))</f>
        <v>0.59077769481661302</v>
      </c>
      <c r="E18" s="6">
        <f>INDEX('Overall city offline (analysis)'!AF$2:AF$63,MATCH('Chart CC overall time series'!$C$1,'Overall city offline (analysis)'!$A$2:$A$63,0))</f>
        <v>0.97819275889290402</v>
      </c>
    </row>
    <row r="19" spans="3:5" x14ac:dyDescent="0.3">
      <c r="C19" s="11">
        <v>44348</v>
      </c>
      <c r="D19" s="6">
        <f>INDEX('City centre offline (analysis)'!AG$2:AG$63,MATCH('Chart CC overall time series'!$C$1,'City centre offline (analysis)'!$A$2:$A$63,0))</f>
        <v>0.66993667698236503</v>
      </c>
      <c r="E19" s="6">
        <f>INDEX('Overall city offline (analysis)'!AG$2:AG$63,MATCH('Chart CC overall time series'!$C$1,'Overall city offline (analysis)'!$A$2:$A$63,0))</f>
        <v>0.96856498094047405</v>
      </c>
    </row>
    <row r="20" spans="3:5" x14ac:dyDescent="0.3">
      <c r="C20" s="11">
        <v>44378</v>
      </c>
      <c r="D20" s="6">
        <f>INDEX('City centre offline (analysis)'!AH$2:AH$63,MATCH('Chart CC overall time series'!$C$1,'City centre offline (analysis)'!$A$2:$A$63,0))</f>
        <v>0.73603132450251096</v>
      </c>
      <c r="E20" s="6">
        <f>INDEX('Overall city offline (analysis)'!AH$2:AH$63,MATCH('Chart CC overall time series'!$C$1,'Overall city offline (analysis)'!$A$2:$A$63,0))</f>
        <v>1.01872871942487</v>
      </c>
    </row>
    <row r="21" spans="3:5" x14ac:dyDescent="0.3">
      <c r="C21" s="11">
        <v>44409</v>
      </c>
      <c r="D21" s="6">
        <f>INDEX('City centre offline (analysis)'!AI$2:AI$63,MATCH('Chart CC overall time series'!$C$1,'City centre offline (analysis)'!$A$2:$A$63,0))</f>
        <v>0.80103363436475705</v>
      </c>
      <c r="E21" s="6">
        <f>INDEX('Overall city offline (analysis)'!AI$2:AI$63,MATCH('Chart CC overall time series'!$C$1,'Overall city offline (analysis)'!$A$2:$A$63,0))</f>
        <v>0.98437683192403502</v>
      </c>
    </row>
    <row r="22" spans="3:5" x14ac:dyDescent="0.3">
      <c r="C22" s="11">
        <v>44440</v>
      </c>
      <c r="D22" s="6">
        <f>INDEX('City centre offline (analysis)'!AJ$2:AJ$63,MATCH('Chart CC overall time series'!$C$1,'City centre offline (analysis)'!$A$2:$A$63,0))</f>
        <v>0.818407016104853</v>
      </c>
      <c r="E22" s="6">
        <f>INDEX('Overall city offline (analysis)'!AJ$2:AJ$63,MATCH('Chart CC overall time series'!$C$1,'Overall city offline (analysis)'!$A$2:$A$63,0))</f>
        <v>0.97373468817448805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7"/>
  <sheetViews>
    <sheetView workbookViewId="0">
      <selection activeCell="B13" sqref="B13"/>
    </sheetView>
  </sheetViews>
  <sheetFormatPr defaultRowHeight="14.4" x14ac:dyDescent="0.3"/>
  <cols>
    <col min="2" max="22" width="10.5546875" bestFit="1" customWidth="1"/>
  </cols>
  <sheetData>
    <row r="1" spans="1:22" x14ac:dyDescent="0.3">
      <c r="A1" t="s">
        <v>135</v>
      </c>
      <c r="B1" s="11">
        <v>43831</v>
      </c>
      <c r="C1" s="11">
        <v>43862</v>
      </c>
      <c r="D1" s="11">
        <v>43891</v>
      </c>
      <c r="E1" s="11">
        <v>43922</v>
      </c>
      <c r="F1" s="11">
        <v>43952</v>
      </c>
      <c r="G1" s="11">
        <v>43983</v>
      </c>
      <c r="H1" s="11">
        <v>44013</v>
      </c>
      <c r="I1" s="11">
        <v>44044</v>
      </c>
      <c r="J1" s="11">
        <v>44075</v>
      </c>
      <c r="K1" s="11">
        <v>44105</v>
      </c>
      <c r="L1" s="11">
        <v>44136</v>
      </c>
      <c r="M1" s="11">
        <v>44166</v>
      </c>
      <c r="N1" s="11">
        <v>44197</v>
      </c>
      <c r="O1" s="11">
        <v>44228</v>
      </c>
      <c r="P1" s="11">
        <v>44256</v>
      </c>
      <c r="Q1" s="11">
        <v>44287</v>
      </c>
      <c r="R1" s="11">
        <v>44317</v>
      </c>
      <c r="S1" s="11">
        <v>44348</v>
      </c>
      <c r="T1" s="11">
        <v>44378</v>
      </c>
      <c r="U1" s="11">
        <v>44409</v>
      </c>
      <c r="V1" s="11">
        <v>44440</v>
      </c>
    </row>
    <row r="2" spans="1:22" x14ac:dyDescent="0.3">
      <c r="A2" t="s">
        <v>196</v>
      </c>
      <c r="B2" s="6">
        <f>AVERAGEIF('City centre offline (analysis)'!$C$2:$C$63,'Strong weak time series'!$A$1,'City centre offline (analysis)'!P$2:P$63)</f>
        <v>0.83920936471679264</v>
      </c>
      <c r="C2" s="6">
        <f>AVERAGEIF('City centre offline (analysis)'!$C$2:$C$63,'Strong weak time series'!$A$1,'City centre offline (analysis)'!Q$2:Q$63)</f>
        <v>0.87618407764808559</v>
      </c>
      <c r="D2" s="6">
        <f>AVERAGEIF('City centre offline (analysis)'!$C$2:$C$63,'Strong weak time series'!$A$1,'City centre offline (analysis)'!R$2:R$63)</f>
        <v>0.60618397152192249</v>
      </c>
      <c r="E2" s="6">
        <f>AVERAGEIF('City centre offline (analysis)'!$C$2:$C$63,'Strong weak time series'!$A$1,'City centre offline (analysis)'!S$2:S$63)</f>
        <v>0.16733806164347989</v>
      </c>
      <c r="F2" s="6">
        <f>AVERAGEIF('City centre offline (analysis)'!$C$2:$C$63,'Strong weak time series'!$A$1,'City centre offline (analysis)'!T$2:T$63)</f>
        <v>0.20819511258460036</v>
      </c>
      <c r="G2" s="6">
        <f>AVERAGEIF('City centre offline (analysis)'!$C$2:$C$63,'Strong weak time series'!$A$1,'City centre offline (analysis)'!U$2:U$63)</f>
        <v>0.3580770687960535</v>
      </c>
      <c r="H2" s="6">
        <f>AVERAGEIF('City centre offline (analysis)'!$C$2:$C$63,'Strong weak time series'!$A$1,'City centre offline (analysis)'!V$2:V$63)</f>
        <v>0.63352710017572489</v>
      </c>
      <c r="I2" s="6">
        <f>AVERAGEIF('City centre offline (analysis)'!$C$2:$C$63,'Strong weak time series'!$A$1,'City centre offline (analysis)'!W$2:W$63)</f>
        <v>0.77419902888990755</v>
      </c>
      <c r="J2" s="6">
        <f>AVERAGEIF('City centre offline (analysis)'!$C$2:$C$63,'Strong weak time series'!$A$1,'City centre offline (analysis)'!X$2:X$63)</f>
        <v>0.71876740746701506</v>
      </c>
      <c r="K2" s="6">
        <f>AVERAGEIF('City centre offline (analysis)'!$C$2:$C$63,'Strong weak time series'!$A$1,'City centre offline (analysis)'!Y$2:Y$63)</f>
        <v>0.7390615577247075</v>
      </c>
      <c r="L2" s="6">
        <f>AVERAGEIF('City centre offline (analysis)'!$C$2:$C$63,'Strong weak time series'!$A$1,'City centre offline (analysis)'!Z$2:Z$63)</f>
        <v>0.3908570542206139</v>
      </c>
      <c r="M2" s="6">
        <f>AVERAGEIF('City centre offline (analysis)'!$C$2:$C$63,'Strong weak time series'!$A$1,'City centre offline (analysis)'!AA$2:AA$63)</f>
        <v>0.83716397629777828</v>
      </c>
      <c r="N2" s="6">
        <f>AVERAGEIF('City centre offline (analysis)'!$C$2:$C$63,'Strong weak time series'!$A$1,'City centre offline (analysis)'!AB$2:AB$63)</f>
        <v>0.23029611576534995</v>
      </c>
      <c r="O2" s="6">
        <f>AVERAGEIF('City centre offline (analysis)'!$C$2:$C$63,'Strong weak time series'!$A$1,'City centre offline (analysis)'!AC$2:AC$63)</f>
        <v>0.23602389684135958</v>
      </c>
      <c r="P2" s="6">
        <f>AVERAGEIF('City centre offline (analysis)'!$C$2:$C$63,'Strong weak time series'!$A$1,'City centre offline (analysis)'!AD$2:AD$63)</f>
        <v>0.29945906008408357</v>
      </c>
      <c r="Q2" s="6">
        <f>AVERAGEIF('City centre offline (analysis)'!$C$2:$C$63,'Strong weak time series'!$A$1,'City centre offline (analysis)'!AE$2:AE$63)</f>
        <v>0.59926184669139149</v>
      </c>
      <c r="R2" s="6">
        <f>AVERAGEIF('City centre offline (analysis)'!$C$2:$C$63,'Strong weak time series'!$A$1,'City centre offline (analysis)'!AF$2:AF$63)</f>
        <v>0.78620578552153042</v>
      </c>
      <c r="S2" s="6">
        <f>AVERAGEIF('City centre offline (analysis)'!$C$2:$C$63,'Strong weak time series'!$A$1,'City centre offline (analysis)'!AG$2:AG$63)</f>
        <v>0.79949105790859964</v>
      </c>
      <c r="T2" s="6">
        <f>AVERAGEIF('City centre offline (analysis)'!$C$2:$C$63,'Strong weak time series'!$A$1,'City centre offline (analysis)'!AH$2:AH$63)</f>
        <v>0.87914762606708263</v>
      </c>
      <c r="U2" s="6">
        <f>AVERAGEIF('City centre offline (analysis)'!$C$2:$C$63,'Strong weak time series'!$A$1,'City centre offline (analysis)'!AI$2:AI$63)</f>
        <v>0.95420021236596542</v>
      </c>
      <c r="V2" s="6">
        <f>AVERAGEIF('City centre offline (analysis)'!$C$2:$C$63,'Strong weak time series'!$A$1,'City centre offline (analysis)'!AJ$2:AJ$63)</f>
        <v>0.87944365397744195</v>
      </c>
    </row>
    <row r="3" spans="1:22" x14ac:dyDescent="0.3">
      <c r="A3" t="s">
        <v>197</v>
      </c>
      <c r="B3" s="6">
        <f>AVERAGEIF('Overall city offline (analysis)'!$C$2:$C$63,'Strong weak time series'!$A$1,'Overall city offline (analysis)'!P$2:P$63)</f>
        <v>0.90043139126286831</v>
      </c>
      <c r="C3" s="6">
        <f>AVERAGEIF('Overall city offline (analysis)'!$C$2:$C$63,'Strong weak time series'!$A$1,'Overall city offline (analysis)'!Q$2:Q$63)</f>
        <v>0.91808637480985233</v>
      </c>
      <c r="D3" s="6">
        <f>AVERAGEIF('Overall city offline (analysis)'!$C$2:$C$63,'Strong weak time series'!$A$1,'Overall city offline (analysis)'!R$2:R$63)</f>
        <v>0.84796518428146062</v>
      </c>
      <c r="E3" s="6">
        <f>AVERAGEIF('Overall city offline (analysis)'!$C$2:$C$63,'Strong weak time series'!$A$1,'Overall city offline (analysis)'!S$2:S$63)</f>
        <v>0.46784440207103895</v>
      </c>
      <c r="F3" s="6">
        <f>AVERAGEIF('Overall city offline (analysis)'!$C$2:$C$63,'Strong weak time series'!$A$1,'Overall city offline (analysis)'!T$2:T$63)</f>
        <v>0.58838788553740939</v>
      </c>
      <c r="G3" s="6">
        <f>AVERAGEIF('Overall city offline (analysis)'!$C$2:$C$63,'Strong weak time series'!$A$1,'Overall city offline (analysis)'!U$2:U$63)</f>
        <v>0.7389583892158017</v>
      </c>
      <c r="H3" s="6">
        <f>AVERAGEIF('Overall city offline (analysis)'!$C$2:$C$63,'Strong weak time series'!$A$1,'Overall city offline (analysis)'!V$2:V$63)</f>
        <v>0.9088322534948079</v>
      </c>
      <c r="I3" s="6">
        <f>AVERAGEIF('Overall city offline (analysis)'!$C$2:$C$63,'Strong weak time series'!$A$1,'Overall city offline (analysis)'!W$2:W$63)</f>
        <v>0.95803522025253585</v>
      </c>
      <c r="J3" s="6">
        <f>AVERAGEIF('Overall city offline (analysis)'!$C$2:$C$63,'Strong weak time series'!$A$1,'Overall city offline (analysis)'!X$2:X$63)</f>
        <v>0.92882694888500217</v>
      </c>
      <c r="K3" s="6">
        <f>AVERAGEIF('Overall city offline (analysis)'!$C$2:$C$63,'Strong weak time series'!$A$1,'Overall city offline (analysis)'!Y$2:Y$63)</f>
        <v>0.95474647551228364</v>
      </c>
      <c r="L3" s="6">
        <f>AVERAGEIF('Overall city offline (analysis)'!$C$2:$C$63,'Strong weak time series'!$A$1,'Overall city offline (analysis)'!Z$2:Z$63)</f>
        <v>0.71398088540000615</v>
      </c>
      <c r="M3" s="6">
        <f>AVERAGEIF('Overall city offline (analysis)'!$C$2:$C$63,'Strong weak time series'!$A$1,'Overall city offline (analysis)'!AA$2:AA$63)</f>
        <v>0.99276123338302291</v>
      </c>
      <c r="N3" s="6">
        <f>AVERAGEIF('Overall city offline (analysis)'!$C$2:$C$63,'Strong weak time series'!$A$1,'Overall city offline (analysis)'!AB$2:AB$63)</f>
        <v>0.5531222922593757</v>
      </c>
      <c r="O3" s="6">
        <f>AVERAGEIF('Overall city offline (analysis)'!$C$2:$C$63,'Strong weak time series'!$A$1,'Overall city offline (analysis)'!AC$2:AC$63)</f>
        <v>0.56666354019461251</v>
      </c>
      <c r="P3" s="6">
        <f>AVERAGEIF('Overall city offline (analysis)'!$C$2:$C$63,'Strong weak time series'!$A$1,'Overall city offline (analysis)'!AD$2:AD$63)</f>
        <v>0.70268757892520151</v>
      </c>
      <c r="Q3" s="6">
        <f>AVERAGEIF('Overall city offline (analysis)'!$C$2:$C$63,'Strong weak time series'!$A$1,'Overall city offline (analysis)'!AE$2:AE$63)</f>
        <v>0.8827320566758996</v>
      </c>
      <c r="R3" s="6">
        <f>AVERAGEIF('Overall city offline (analysis)'!$C$2:$C$63,'Strong weak time series'!$A$1,'Overall city offline (analysis)'!AF$2:AF$63)</f>
        <v>1.0091609398224679</v>
      </c>
      <c r="S3" s="6">
        <f>AVERAGEIF('Overall city offline (analysis)'!$C$2:$C$63,'Strong weak time series'!$A$1,'Overall city offline (analysis)'!AG$2:AG$63)</f>
        <v>0.98366807723641392</v>
      </c>
      <c r="T3" s="6">
        <f>AVERAGEIF('Overall city offline (analysis)'!$C$2:$C$63,'Strong weak time series'!$A$1,'Overall city offline (analysis)'!AH$2:AH$63)</f>
        <v>1.0529230768020839</v>
      </c>
      <c r="U3" s="6">
        <f>AVERAGEIF('Overall city offline (analysis)'!$C$2:$C$63,'Strong weak time series'!$A$1,'Overall city offline (analysis)'!AI$2:AI$63)</f>
        <v>1.0497098484650353</v>
      </c>
      <c r="V3" s="6">
        <f>AVERAGEIF('Overall city offline (analysis)'!$C$2:$C$63,'Strong weak time series'!$A$1,'Overall city offline (analysis)'!AJ$2:AJ$63)</f>
        <v>1.007751727775289</v>
      </c>
    </row>
    <row r="5" spans="1:22" x14ac:dyDescent="0.3">
      <c r="A5" t="s">
        <v>136</v>
      </c>
      <c r="B5" s="11">
        <v>43831</v>
      </c>
      <c r="C5" s="11">
        <v>43862</v>
      </c>
      <c r="D5" s="11">
        <v>43891</v>
      </c>
      <c r="E5" s="11">
        <v>43922</v>
      </c>
      <c r="F5" s="11">
        <v>43952</v>
      </c>
      <c r="G5" s="11">
        <v>43983</v>
      </c>
      <c r="H5" s="11">
        <v>44013</v>
      </c>
      <c r="I5" s="11">
        <v>44044</v>
      </c>
      <c r="J5" s="11">
        <v>44075</v>
      </c>
      <c r="K5" s="11">
        <v>44105</v>
      </c>
      <c r="L5" s="11">
        <v>44136</v>
      </c>
      <c r="M5" s="11">
        <v>44166</v>
      </c>
      <c r="N5" s="11">
        <v>44197</v>
      </c>
      <c r="O5" s="11">
        <v>44228</v>
      </c>
      <c r="P5" s="11">
        <v>44256</v>
      </c>
      <c r="Q5" s="11">
        <v>44287</v>
      </c>
      <c r="R5" s="11">
        <v>44317</v>
      </c>
      <c r="S5" s="11">
        <v>44348</v>
      </c>
      <c r="T5" s="11">
        <v>44378</v>
      </c>
      <c r="U5" s="11">
        <v>44409</v>
      </c>
      <c r="V5" s="11">
        <v>44440</v>
      </c>
    </row>
    <row r="6" spans="1:22" x14ac:dyDescent="0.3">
      <c r="A6" t="s">
        <v>196</v>
      </c>
      <c r="B6" s="6">
        <f>AVERAGEIF('City centre offline (analysis)'!$C$2:$C$63,'Strong weak time series'!$A$5,'City centre offline (analysis)'!P$2:P$63)</f>
        <v>0.84701449472636936</v>
      </c>
      <c r="C6" s="6">
        <f>AVERAGEIF('City centre offline (analysis)'!$C$2:$C$63,'Strong weak time series'!$A$5,'City centre offline (analysis)'!Q$2:Q$63)</f>
        <v>0.86881688141106506</v>
      </c>
      <c r="D6" s="6">
        <f>AVERAGEIF('City centre offline (analysis)'!$C$2:$C$63,'Strong weak time series'!$A$5,'City centre offline (analysis)'!R$2:R$63)</f>
        <v>0.6992006872115859</v>
      </c>
      <c r="E6" s="6">
        <f>AVERAGEIF('City centre offline (analysis)'!$C$2:$C$63,'Strong weak time series'!$A$5,'City centre offline (analysis)'!S$2:S$63)</f>
        <v>0.29229685749615636</v>
      </c>
      <c r="F6" s="6">
        <f>AVERAGEIF('City centre offline (analysis)'!$C$2:$C$63,'Strong weak time series'!$A$5,'City centre offline (analysis)'!T$2:T$63)</f>
        <v>0.35479617103005368</v>
      </c>
      <c r="G6" s="6">
        <f>AVERAGEIF('City centre offline (analysis)'!$C$2:$C$63,'Strong weak time series'!$A$5,'City centre offline (analysis)'!U$2:U$63)</f>
        <v>0.5503478241719314</v>
      </c>
      <c r="H6" s="6">
        <f>AVERAGEIF('City centre offline (analysis)'!$C$2:$C$63,'Strong weak time series'!$A$5,'City centre offline (analysis)'!V$2:V$63)</f>
        <v>0.79420843496063676</v>
      </c>
      <c r="I6" s="6">
        <f>AVERAGEIF('City centre offline (analysis)'!$C$2:$C$63,'Strong weak time series'!$A$5,'City centre offline (analysis)'!W$2:W$63)</f>
        <v>0.89901912008869267</v>
      </c>
      <c r="J6" s="6">
        <f>AVERAGEIF('City centre offline (analysis)'!$C$2:$C$63,'Strong weak time series'!$A$5,'City centre offline (analysis)'!X$2:X$63)</f>
        <v>0.83706169722213442</v>
      </c>
      <c r="K6" s="6">
        <f>AVERAGEIF('City centre offline (analysis)'!$C$2:$C$63,'Strong weak time series'!$A$5,'City centre offline (analysis)'!Y$2:Y$63)</f>
        <v>0.87070028329645288</v>
      </c>
      <c r="L6" s="6">
        <f>AVERAGEIF('City centre offline (analysis)'!$C$2:$C$63,'Strong weak time series'!$A$5,'City centre offline (analysis)'!Z$2:Z$63)</f>
        <v>0.56371983277150195</v>
      </c>
      <c r="M6" s="6">
        <f>AVERAGEIF('City centre offline (analysis)'!$C$2:$C$63,'Strong weak time series'!$A$5,'City centre offline (analysis)'!AA$2:AA$63)</f>
        <v>1.1021808694047979</v>
      </c>
      <c r="N6" s="6">
        <f>AVERAGEIF('City centre offline (analysis)'!$C$2:$C$63,'Strong weak time series'!$A$5,'City centre offline (analysis)'!AB$2:AB$63)</f>
        <v>0.36325274743705388</v>
      </c>
      <c r="O6" s="6">
        <f>AVERAGEIF('City centre offline (analysis)'!$C$2:$C$63,'Strong weak time series'!$A$5,'City centre offline (analysis)'!AC$2:AC$63)</f>
        <v>0.37401089789269021</v>
      </c>
      <c r="P6" s="6">
        <f>AVERAGEIF('City centre offline (analysis)'!$C$2:$C$63,'Strong weak time series'!$A$5,'City centre offline (analysis)'!AD$2:AD$63)</f>
        <v>0.46066052516812045</v>
      </c>
      <c r="Q6" s="6">
        <f>AVERAGEIF('City centre offline (analysis)'!$C$2:$C$63,'Strong weak time series'!$A$5,'City centre offline (analysis)'!AE$2:AE$63)</f>
        <v>0.776567835966821</v>
      </c>
      <c r="R6" s="6">
        <f>AVERAGEIF('City centre offline (analysis)'!$C$2:$C$63,'Strong weak time series'!$A$5,'City centre offline (analysis)'!AF$2:AF$63)</f>
        <v>0.90065541808580618</v>
      </c>
      <c r="S6" s="6">
        <f>AVERAGEIF('City centre offline (analysis)'!$C$2:$C$63,'Strong weak time series'!$A$5,'City centre offline (analysis)'!AG$2:AG$63)</f>
        <v>0.88508658958513042</v>
      </c>
      <c r="T6" s="6">
        <f>AVERAGEIF('City centre offline (analysis)'!$C$2:$C$63,'Strong weak time series'!$A$5,'City centre offline (analysis)'!AH$2:AH$63)</f>
        <v>0.95105053340183188</v>
      </c>
      <c r="U6" s="6">
        <f>AVERAGEIF('City centre offline (analysis)'!$C$2:$C$63,'Strong weak time series'!$A$5,'City centre offline (analysis)'!AI$2:AI$63)</f>
        <v>0.97982560463461688</v>
      </c>
      <c r="V6" s="6">
        <f>AVERAGEIF('City centre offline (analysis)'!$C$2:$C$63,'Strong weak time series'!$A$5,'City centre offline (analysis)'!AJ$2:AJ$63)</f>
        <v>0.92641053118878591</v>
      </c>
    </row>
    <row r="7" spans="1:22" x14ac:dyDescent="0.3">
      <c r="A7" t="s">
        <v>197</v>
      </c>
      <c r="B7" s="6">
        <f>AVERAGEIF('Overall city offline (analysis)'!$C$2:$C$63,'Strong weak time series'!$A$5,'Overall city offline (analysis)'!P$2:P$63)</f>
        <v>0.91663058661064212</v>
      </c>
      <c r="C7" s="6">
        <f>AVERAGEIF('Overall city offline (analysis)'!$C$2:$C$63,'Strong weak time series'!$A$5,'Overall city offline (analysis)'!Q$2:Q$63)</f>
        <v>0.92832965959973202</v>
      </c>
      <c r="D7" s="6">
        <f>AVERAGEIF('Overall city offline (analysis)'!$C$2:$C$63,'Strong weak time series'!$A$5,'Overall city offline (analysis)'!R$2:R$63)</f>
        <v>0.90693957054800134</v>
      </c>
      <c r="E7" s="6">
        <f>AVERAGEIF('Overall city offline (analysis)'!$C$2:$C$63,'Strong weak time series'!$A$5,'Overall city offline (analysis)'!S$2:S$63)</f>
        <v>0.57451666981127292</v>
      </c>
      <c r="F7" s="6">
        <f>AVERAGEIF('Overall city offline (analysis)'!$C$2:$C$63,'Strong weak time series'!$A$5,'Overall city offline (analysis)'!T$2:T$63)</f>
        <v>0.71555321484408074</v>
      </c>
      <c r="G7" s="6">
        <f>AVERAGEIF('Overall city offline (analysis)'!$C$2:$C$63,'Strong weak time series'!$A$5,'Overall city offline (analysis)'!U$2:U$63)</f>
        <v>0.86440613501729058</v>
      </c>
      <c r="H7" s="6">
        <f>AVERAGEIF('Overall city offline (analysis)'!$C$2:$C$63,'Strong weak time series'!$A$5,'Overall city offline (analysis)'!V$2:V$63)</f>
        <v>0.99961406376309303</v>
      </c>
      <c r="I7" s="6">
        <f>AVERAGEIF('Overall city offline (analysis)'!$C$2:$C$63,'Strong weak time series'!$A$5,'Overall city offline (analysis)'!W$2:W$63)</f>
        <v>1.0400409209835781</v>
      </c>
      <c r="J7" s="6">
        <f>AVERAGEIF('Overall city offline (analysis)'!$C$2:$C$63,'Strong weak time series'!$A$5,'Overall city offline (analysis)'!X$2:X$63)</f>
        <v>1.0001961546818534</v>
      </c>
      <c r="K7" s="6">
        <f>AVERAGEIF('Overall city offline (analysis)'!$C$2:$C$63,'Strong weak time series'!$A$5,'Overall city offline (analysis)'!Y$2:Y$63)</f>
        <v>1.0215287413379539</v>
      </c>
      <c r="L7" s="6">
        <f>AVERAGEIF('Overall city offline (analysis)'!$C$2:$C$63,'Strong weak time series'!$A$5,'Overall city offline (analysis)'!Z$2:Z$63)</f>
        <v>0.83056374829553581</v>
      </c>
      <c r="M7" s="6">
        <f>AVERAGEIF('Overall city offline (analysis)'!$C$2:$C$63,'Strong weak time series'!$A$5,'Overall city offline (analysis)'!AA$2:AA$63)</f>
        <v>1.0724649821311607</v>
      </c>
      <c r="N7" s="6">
        <f>AVERAGEIF('Overall city offline (analysis)'!$C$2:$C$63,'Strong weak time series'!$A$5,'Overall city offline (analysis)'!AB$2:AB$63)</f>
        <v>0.6635381250746224</v>
      </c>
      <c r="O7" s="6">
        <f>AVERAGEIF('Overall city offline (analysis)'!$C$2:$C$63,'Strong weak time series'!$A$5,'Overall city offline (analysis)'!AC$2:AC$63)</f>
        <v>0.67435235223076784</v>
      </c>
      <c r="P7" s="6">
        <f>AVERAGEIF('Overall city offline (analysis)'!$C$2:$C$63,'Strong weak time series'!$A$5,'Overall city offline (analysis)'!AD$2:AD$63)</f>
        <v>0.83505365645920515</v>
      </c>
      <c r="Q7" s="6">
        <f>AVERAGEIF('Overall city offline (analysis)'!$C$2:$C$63,'Strong weak time series'!$A$5,'Overall city offline (analysis)'!AE$2:AE$63)</f>
        <v>0.99278582145960415</v>
      </c>
      <c r="R7" s="6">
        <f>AVERAGEIF('Overall city offline (analysis)'!$C$2:$C$63,'Strong weak time series'!$A$5,'Overall city offline (analysis)'!AF$2:AF$63)</f>
        <v>1.0955809221081285</v>
      </c>
      <c r="S7" s="6">
        <f>AVERAGEIF('Overall city offline (analysis)'!$C$2:$C$63,'Strong weak time series'!$A$5,'Overall city offline (analysis)'!AG$2:AG$63)</f>
        <v>1.0657493313260824</v>
      </c>
      <c r="T7" s="6">
        <f>AVERAGEIF('Overall city offline (analysis)'!$C$2:$C$63,'Strong weak time series'!$A$5,'Overall city offline (analysis)'!AH$2:AH$63)</f>
        <v>1.117773780739368</v>
      </c>
      <c r="U7" s="6">
        <f>AVERAGEIF('Overall city offline (analysis)'!$C$2:$C$63,'Strong weak time series'!$A$5,'Overall city offline (analysis)'!AI$2:AI$63)</f>
        <v>1.1097628419691155</v>
      </c>
      <c r="V7" s="6">
        <f>AVERAGEIF('Overall city offline (analysis)'!$C$2:$C$63,'Strong weak time series'!$A$5,'Overall city offline (analysis)'!AJ$2:AJ$63)</f>
        <v>1.0744242825329164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"/>
  <sheetViews>
    <sheetView workbookViewId="0">
      <selection activeCell="D2" sqref="D2"/>
    </sheetView>
  </sheetViews>
  <sheetFormatPr defaultColWidth="11.5546875" defaultRowHeight="14.4" x14ac:dyDescent="0.3"/>
  <sheetData>
    <row r="1" spans="1:4" x14ac:dyDescent="0.3">
      <c r="B1" t="s">
        <v>101</v>
      </c>
      <c r="C1" t="s">
        <v>108</v>
      </c>
      <c r="D1" t="s">
        <v>109</v>
      </c>
    </row>
    <row r="2" spans="1:4" x14ac:dyDescent="0.3">
      <c r="A2" t="s">
        <v>68</v>
      </c>
      <c r="B2" s="6">
        <v>1.17904709898294</v>
      </c>
      <c r="C2" s="6" t="e">
        <f>VLOOKUP(A2,#REF!,4,FALSE)</f>
        <v>#REF!</v>
      </c>
      <c r="D2" s="6" t="e">
        <f>VLOOKUP(A2,#REF!,5,FALSE)</f>
        <v>#REF!</v>
      </c>
    </row>
    <row r="3" spans="1:4" x14ac:dyDescent="0.3">
      <c r="A3" t="s">
        <v>14</v>
      </c>
      <c r="B3" s="6">
        <v>1.16913153325644</v>
      </c>
      <c r="C3" s="6" t="e">
        <f>VLOOKUP(A3,#REF!,4,FALSE)</f>
        <v>#REF!</v>
      </c>
      <c r="D3" s="6" t="e">
        <f>VLOOKUP(A3,#REF!,5,FALSE)</f>
        <v>#REF!</v>
      </c>
    </row>
    <row r="4" spans="1:4" x14ac:dyDescent="0.3">
      <c r="A4" t="s">
        <v>9</v>
      </c>
      <c r="B4" s="6">
        <v>1.1123314709941901</v>
      </c>
      <c r="C4" s="6" t="e">
        <f>VLOOKUP(A4,#REF!,4,FALSE)</f>
        <v>#REF!</v>
      </c>
      <c r="D4" s="6" t="e">
        <f>VLOOKUP(A4,#REF!,5,FALSE)</f>
        <v>#REF!</v>
      </c>
    </row>
    <row r="5" spans="1:4" x14ac:dyDescent="0.3">
      <c r="A5" t="s">
        <v>37</v>
      </c>
      <c r="B5" s="6">
        <v>1.0789510438913501</v>
      </c>
      <c r="C5" s="6" t="e">
        <f>VLOOKUP(A5,#REF!,4,FALSE)</f>
        <v>#REF!</v>
      </c>
      <c r="D5" s="6" t="e">
        <f>VLOOKUP(A5,#REF!,5,FALSE)</f>
        <v>#REF!</v>
      </c>
    </row>
    <row r="6" spans="1:4" x14ac:dyDescent="0.3">
      <c r="A6" t="s">
        <v>15</v>
      </c>
      <c r="B6" s="6">
        <v>1.0734231329333599</v>
      </c>
      <c r="C6" s="6" t="e">
        <f>VLOOKUP(A6,#REF!,4,FALSE)</f>
        <v>#REF!</v>
      </c>
      <c r="D6" s="6" t="e">
        <f>VLOOKUP(A6,#REF!,5,FALSE)</f>
        <v>#REF!</v>
      </c>
    </row>
    <row r="7" spans="1:4" x14ac:dyDescent="0.3">
      <c r="A7" t="s">
        <v>44</v>
      </c>
      <c r="B7" s="6">
        <v>1.05950164804963</v>
      </c>
      <c r="C7" s="6" t="e">
        <f>VLOOKUP(A7,#REF!,4,FALSE)</f>
        <v>#REF!</v>
      </c>
      <c r="D7" s="6" t="e">
        <f>VLOOKUP(A7,#REF!,5,FALSE)</f>
        <v>#REF!</v>
      </c>
    </row>
    <row r="8" spans="1:4" x14ac:dyDescent="0.3">
      <c r="A8" t="s">
        <v>28</v>
      </c>
      <c r="B8" s="6">
        <v>1.0591688711590601</v>
      </c>
      <c r="C8" s="6" t="e">
        <f>VLOOKUP(A8,#REF!,4,FALSE)</f>
        <v>#REF!</v>
      </c>
      <c r="D8" s="6" t="e">
        <f>VLOOKUP(A8,#REF!,5,FALSE)</f>
        <v>#REF!</v>
      </c>
    </row>
    <row r="9" spans="1:4" x14ac:dyDescent="0.3">
      <c r="A9" t="s">
        <v>33</v>
      </c>
      <c r="B9" s="6">
        <v>1.0239819394407199</v>
      </c>
      <c r="C9" s="6" t="e">
        <f>VLOOKUP(A9,#REF!,4,FALSE)</f>
        <v>#REF!</v>
      </c>
      <c r="D9" s="6" t="e">
        <f>VLOOKUP(A9,#REF!,5,FALSE)</f>
        <v>#REF!</v>
      </c>
    </row>
    <row r="10" spans="1:4" x14ac:dyDescent="0.3">
      <c r="A10" t="s">
        <v>19</v>
      </c>
      <c r="B10" s="6">
        <v>1.01416990880036</v>
      </c>
      <c r="C10" s="6" t="e">
        <f>VLOOKUP(A10,#REF!,4,FALSE)</f>
        <v>#REF!</v>
      </c>
      <c r="D10" s="6" t="e">
        <f>VLOOKUP(A10,#REF!,5,FALSE)</f>
        <v>#REF!</v>
      </c>
    </row>
    <row r="11" spans="1:4" x14ac:dyDescent="0.3">
      <c r="A11" t="s">
        <v>32</v>
      </c>
      <c r="B11" s="6">
        <v>1.00983555644877</v>
      </c>
      <c r="C11" s="6" t="e">
        <f>VLOOKUP(A11,#REF!,4,FALSE)</f>
        <v>#REF!</v>
      </c>
      <c r="D11" s="6" t="e">
        <f>VLOOKUP(A11,#REF!,5,FALSE)</f>
        <v>#REF!</v>
      </c>
    </row>
    <row r="12" spans="1:4" x14ac:dyDescent="0.3">
      <c r="A12" t="s">
        <v>65</v>
      </c>
      <c r="B12" s="6">
        <v>1.0012393926826</v>
      </c>
      <c r="C12" s="6" t="e">
        <f>VLOOKUP(A12,#REF!,4,FALSE)</f>
        <v>#REF!</v>
      </c>
      <c r="D12" s="6" t="e">
        <f>VLOOKUP(A12,#REF!,5,FALSE)</f>
        <v>#REF!</v>
      </c>
    </row>
    <row r="13" spans="1:4" x14ac:dyDescent="0.3">
      <c r="A13" t="s">
        <v>61</v>
      </c>
      <c r="B13" s="6">
        <v>0.99913088231762004</v>
      </c>
      <c r="C13" s="6" t="e">
        <f>VLOOKUP(A13,#REF!,4,FALSE)</f>
        <v>#REF!</v>
      </c>
      <c r="D13" s="6" t="e">
        <f>VLOOKUP(A13,#REF!,5,FALSE)</f>
        <v>#REF!</v>
      </c>
    </row>
    <row r="14" spans="1:4" x14ac:dyDescent="0.3">
      <c r="A14" t="s">
        <v>51</v>
      </c>
      <c r="B14" s="6">
        <v>0.99698048698030906</v>
      </c>
      <c r="C14" s="6" t="e">
        <f>VLOOKUP(A14,#REF!,4,FALSE)</f>
        <v>#REF!</v>
      </c>
      <c r="D14" s="6" t="e">
        <f>VLOOKUP(A14,#REF!,5,FALSE)</f>
        <v>#REF!</v>
      </c>
    </row>
    <row r="15" spans="1:4" x14ac:dyDescent="0.3">
      <c r="A15" t="s">
        <v>17</v>
      </c>
      <c r="B15" s="6">
        <v>0.99368667987728798</v>
      </c>
      <c r="C15" s="6" t="e">
        <f>VLOOKUP(A15,#REF!,4,FALSE)</f>
        <v>#REF!</v>
      </c>
      <c r="D15" s="6" t="e">
        <f>VLOOKUP(A15,#REF!,5,FALSE)</f>
        <v>#REF!</v>
      </c>
    </row>
    <row r="16" spans="1:4" x14ac:dyDescent="0.3">
      <c r="A16" t="s">
        <v>13</v>
      </c>
      <c r="B16" s="6">
        <v>0.97809234669966605</v>
      </c>
      <c r="C16" s="6" t="e">
        <f>VLOOKUP(A16,#REF!,4,FALSE)</f>
        <v>#REF!</v>
      </c>
      <c r="D16" s="6" t="e">
        <f>VLOOKUP(A16,#REF!,5,FALSE)</f>
        <v>#REF!</v>
      </c>
    </row>
    <row r="17" spans="1:4" x14ac:dyDescent="0.3">
      <c r="A17" t="s">
        <v>41</v>
      </c>
      <c r="B17" s="6">
        <v>0.97291270531324703</v>
      </c>
      <c r="C17" s="6" t="e">
        <f>VLOOKUP(A17,#REF!,4,FALSE)</f>
        <v>#REF!</v>
      </c>
      <c r="D17" s="6" t="e">
        <f>VLOOKUP(A17,#REF!,5,FALSE)</f>
        <v>#REF!</v>
      </c>
    </row>
    <row r="18" spans="1:4" x14ac:dyDescent="0.3">
      <c r="A18" t="s">
        <v>31</v>
      </c>
      <c r="B18" s="6">
        <v>0.96495288068154195</v>
      </c>
      <c r="C18" s="6" t="e">
        <f>VLOOKUP(A18,#REF!,4,FALSE)</f>
        <v>#REF!</v>
      </c>
      <c r="D18" s="6" t="e">
        <f>VLOOKUP(A18,#REF!,5,FALSE)</f>
        <v>#REF!</v>
      </c>
    </row>
    <row r="19" spans="1:4" x14ac:dyDescent="0.3">
      <c r="A19" t="s">
        <v>67</v>
      </c>
      <c r="B19" s="6">
        <v>0.96139010862736995</v>
      </c>
      <c r="C19" s="6" t="e">
        <f>VLOOKUP(A19,#REF!,4,FALSE)</f>
        <v>#REF!</v>
      </c>
      <c r="D19" s="6" t="e">
        <f>VLOOKUP(A19,#REF!,5,FALSE)</f>
        <v>#REF!</v>
      </c>
    </row>
    <row r="20" spans="1:4" x14ac:dyDescent="0.3">
      <c r="A20" t="s">
        <v>42</v>
      </c>
      <c r="B20" s="6">
        <v>0.95201481234227203</v>
      </c>
      <c r="C20" s="6" t="e">
        <f>VLOOKUP(A20,#REF!,4,FALSE)</f>
        <v>#REF!</v>
      </c>
      <c r="D20" s="6" t="e">
        <f>VLOOKUP(A20,#REF!,5,FALSE)</f>
        <v>#REF!</v>
      </c>
    </row>
    <row r="21" spans="1:4" x14ac:dyDescent="0.3">
      <c r="A21" t="s">
        <v>60</v>
      </c>
      <c r="B21" s="6">
        <v>0.94589110578528102</v>
      </c>
      <c r="C21" s="6" t="e">
        <f>VLOOKUP(A21,#REF!,4,FALSE)</f>
        <v>#REF!</v>
      </c>
      <c r="D21" s="6" t="e">
        <f>VLOOKUP(A21,#REF!,5,FALSE)</f>
        <v>#REF!</v>
      </c>
    </row>
    <row r="22" spans="1:4" x14ac:dyDescent="0.3">
      <c r="A22" t="s">
        <v>64</v>
      </c>
      <c r="B22" s="6">
        <v>0.94475112745273604</v>
      </c>
      <c r="C22" s="6" t="e">
        <f>VLOOKUP(A22,#REF!,4,FALSE)</f>
        <v>#REF!</v>
      </c>
      <c r="D22" s="6" t="e">
        <f>VLOOKUP(A22,#REF!,5,FALSE)</f>
        <v>#REF!</v>
      </c>
    </row>
    <row r="23" spans="1:4" x14ac:dyDescent="0.3">
      <c r="A23" t="s">
        <v>40</v>
      </c>
      <c r="B23" s="6">
        <v>0.94261057623877598</v>
      </c>
      <c r="C23" s="6" t="e">
        <f>VLOOKUP(A23,#REF!,4,FALSE)</f>
        <v>#REF!</v>
      </c>
      <c r="D23" s="6" t="e">
        <f>VLOOKUP(A23,#REF!,5,FALSE)</f>
        <v>#REF!</v>
      </c>
    </row>
    <row r="24" spans="1:4" x14ac:dyDescent="0.3">
      <c r="A24" t="s">
        <v>35</v>
      </c>
      <c r="B24" s="6">
        <v>0.93848651108307102</v>
      </c>
      <c r="C24" s="6" t="e">
        <f>VLOOKUP(A24,#REF!,4,FALSE)</f>
        <v>#REF!</v>
      </c>
      <c r="D24" s="6" t="e">
        <f>VLOOKUP(A24,#REF!,5,FALSE)</f>
        <v>#REF!</v>
      </c>
    </row>
    <row r="25" spans="1:4" x14ac:dyDescent="0.3">
      <c r="A25" t="s">
        <v>8</v>
      </c>
      <c r="B25" s="6">
        <v>0.92773581933138005</v>
      </c>
      <c r="C25" s="6" t="e">
        <f>VLOOKUP(A25,#REF!,4,FALSE)</f>
        <v>#REF!</v>
      </c>
      <c r="D25" s="6" t="e">
        <f>VLOOKUP(A25,#REF!,5,FALSE)</f>
        <v>#REF!</v>
      </c>
    </row>
    <row r="26" spans="1:4" x14ac:dyDescent="0.3">
      <c r="A26" t="s">
        <v>29</v>
      </c>
      <c r="B26" s="6">
        <v>0.91492519779241399</v>
      </c>
      <c r="C26" s="6" t="e">
        <f>VLOOKUP(A26,#REF!,4,FALSE)</f>
        <v>#REF!</v>
      </c>
      <c r="D26" s="6" t="e">
        <f>VLOOKUP(A26,#REF!,5,FALSE)</f>
        <v>#REF!</v>
      </c>
    </row>
    <row r="27" spans="1:4" x14ac:dyDescent="0.3">
      <c r="A27" t="s">
        <v>53</v>
      </c>
      <c r="B27" s="6">
        <v>0.913980524921846</v>
      </c>
      <c r="C27" s="6" t="e">
        <f>VLOOKUP(A27,#REF!,4,FALSE)</f>
        <v>#REF!</v>
      </c>
      <c r="D27" s="6" t="e">
        <f>VLOOKUP(A27,#REF!,5,FALSE)</f>
        <v>#REF!</v>
      </c>
    </row>
    <row r="28" spans="1:4" x14ac:dyDescent="0.3">
      <c r="A28" t="s">
        <v>55</v>
      </c>
      <c r="B28" s="6">
        <v>0.91319524839425703</v>
      </c>
      <c r="C28" s="6" t="e">
        <f>VLOOKUP(A28,#REF!,4,FALSE)</f>
        <v>#REF!</v>
      </c>
      <c r="D28" s="6" t="e">
        <f>VLOOKUP(A28,#REF!,5,FALSE)</f>
        <v>#REF!</v>
      </c>
    </row>
    <row r="29" spans="1:4" x14ac:dyDescent="0.3">
      <c r="A29" t="s">
        <v>26</v>
      </c>
      <c r="B29" s="6">
        <v>0.91275986951973997</v>
      </c>
      <c r="C29" s="6" t="e">
        <f>VLOOKUP(A29,#REF!,4,FALSE)</f>
        <v>#REF!</v>
      </c>
      <c r="D29" s="6" t="e">
        <f>VLOOKUP(A29,#REF!,5,FALSE)</f>
        <v>#REF!</v>
      </c>
    </row>
    <row r="30" spans="1:4" x14ac:dyDescent="0.3">
      <c r="A30" t="s">
        <v>27</v>
      </c>
      <c r="B30" s="6">
        <v>0.91093126654947199</v>
      </c>
      <c r="C30" s="6" t="e">
        <f>VLOOKUP(A30,#REF!,4,FALSE)</f>
        <v>#REF!</v>
      </c>
      <c r="D30" s="6" t="e">
        <f>VLOOKUP(A30,#REF!,5,FALSE)</f>
        <v>#REF!</v>
      </c>
    </row>
    <row r="31" spans="1:4" x14ac:dyDescent="0.3">
      <c r="A31" t="s">
        <v>46</v>
      </c>
      <c r="B31" s="6">
        <v>0.90994470426624896</v>
      </c>
      <c r="C31" s="6" t="e">
        <f>VLOOKUP(A31,#REF!,4,FALSE)</f>
        <v>#REF!</v>
      </c>
      <c r="D31" s="6" t="e">
        <f>VLOOKUP(A31,#REF!,5,FALSE)</f>
        <v>#REF!</v>
      </c>
    </row>
    <row r="32" spans="1:4" x14ac:dyDescent="0.3">
      <c r="A32" t="s">
        <v>47</v>
      </c>
      <c r="B32" s="6">
        <v>0.90643087082527596</v>
      </c>
      <c r="C32" s="6" t="e">
        <f>VLOOKUP(A32,#REF!,4,FALSE)</f>
        <v>#REF!</v>
      </c>
      <c r="D32" s="6" t="e">
        <f>VLOOKUP(A32,#REF!,5,FALSE)</f>
        <v>#REF!</v>
      </c>
    </row>
    <row r="33" spans="1:4" x14ac:dyDescent="0.3">
      <c r="A33" t="s">
        <v>63</v>
      </c>
      <c r="B33" s="6">
        <v>0.89992733432048899</v>
      </c>
      <c r="C33" s="6" t="e">
        <f>VLOOKUP(A33,#REF!,4,FALSE)</f>
        <v>#REF!</v>
      </c>
      <c r="D33" s="6" t="e">
        <f>VLOOKUP(A33,#REF!,5,FALSE)</f>
        <v>#REF!</v>
      </c>
    </row>
    <row r="34" spans="1:4" x14ac:dyDescent="0.3">
      <c r="A34" t="s">
        <v>45</v>
      </c>
      <c r="B34" s="6">
        <v>0.89973086956505199</v>
      </c>
      <c r="C34" s="6" t="e">
        <f>VLOOKUP(A34,#REF!,4,FALSE)</f>
        <v>#REF!</v>
      </c>
      <c r="D34" s="6" t="e">
        <f>VLOOKUP(A34,#REF!,5,FALSE)</f>
        <v>#REF!</v>
      </c>
    </row>
    <row r="35" spans="1:4" x14ac:dyDescent="0.3">
      <c r="A35" t="s">
        <v>18</v>
      </c>
      <c r="B35" s="6">
        <v>0.89740709155509402</v>
      </c>
      <c r="C35" s="6" t="e">
        <f>VLOOKUP(A35,#REF!,4,FALSE)</f>
        <v>#REF!</v>
      </c>
      <c r="D35" s="6" t="e">
        <f>VLOOKUP(A35,#REF!,5,FALSE)</f>
        <v>#REF!</v>
      </c>
    </row>
    <row r="36" spans="1:4" x14ac:dyDescent="0.3">
      <c r="A36" t="s">
        <v>11</v>
      </c>
      <c r="B36" s="6">
        <v>0.89516399125452895</v>
      </c>
      <c r="C36" s="6" t="e">
        <f>VLOOKUP(A36,#REF!,4,FALSE)</f>
        <v>#REF!</v>
      </c>
      <c r="D36" s="6" t="e">
        <f>VLOOKUP(A36,#REF!,5,FALSE)</f>
        <v>#REF!</v>
      </c>
    </row>
    <row r="37" spans="1:4" x14ac:dyDescent="0.3">
      <c r="A37" t="s">
        <v>48</v>
      </c>
      <c r="B37" s="6">
        <v>0.89385379929944098</v>
      </c>
      <c r="C37" s="6" t="e">
        <f>VLOOKUP(A37,#REF!,4,FALSE)</f>
        <v>#REF!</v>
      </c>
      <c r="D37" s="6" t="e">
        <f>VLOOKUP(A37,#REF!,5,FALSE)</f>
        <v>#REF!</v>
      </c>
    </row>
    <row r="38" spans="1:4" x14ac:dyDescent="0.3">
      <c r="A38" t="s">
        <v>36</v>
      </c>
      <c r="B38" s="6">
        <v>0.89293180113067305</v>
      </c>
      <c r="C38" s="6" t="e">
        <f>VLOOKUP(A38,#REF!,4,FALSE)</f>
        <v>#REF!</v>
      </c>
      <c r="D38" s="6" t="e">
        <f>VLOOKUP(A38,#REF!,5,FALSE)</f>
        <v>#REF!</v>
      </c>
    </row>
    <row r="39" spans="1:4" x14ac:dyDescent="0.3">
      <c r="A39" t="s">
        <v>30</v>
      </c>
      <c r="B39" s="6">
        <v>0.88895561709262005</v>
      </c>
      <c r="C39" s="6" t="e">
        <f>VLOOKUP(A39,#REF!,4,FALSE)</f>
        <v>#REF!</v>
      </c>
      <c r="D39" s="6" t="e">
        <f>VLOOKUP(A39,#REF!,5,FALSE)</f>
        <v>#REF!</v>
      </c>
    </row>
    <row r="40" spans="1:4" x14ac:dyDescent="0.3">
      <c r="A40" t="s">
        <v>22</v>
      </c>
      <c r="B40" s="6">
        <v>0.87751285837066395</v>
      </c>
      <c r="C40" s="6" t="e">
        <f>VLOOKUP(A40,#REF!,4,FALSE)</f>
        <v>#REF!</v>
      </c>
      <c r="D40" s="6" t="e">
        <f>VLOOKUP(A40,#REF!,5,FALSE)</f>
        <v>#REF!</v>
      </c>
    </row>
    <row r="41" spans="1:4" x14ac:dyDescent="0.3">
      <c r="A41" t="s">
        <v>25</v>
      </c>
      <c r="B41" s="6">
        <v>0.87727228550832503</v>
      </c>
      <c r="C41" s="6" t="e">
        <f>VLOOKUP(A41,#REF!,4,FALSE)</f>
        <v>#REF!</v>
      </c>
      <c r="D41" s="6" t="e">
        <f>VLOOKUP(A41,#REF!,5,FALSE)</f>
        <v>#REF!</v>
      </c>
    </row>
    <row r="42" spans="1:4" x14ac:dyDescent="0.3">
      <c r="A42" t="s">
        <v>58</v>
      </c>
      <c r="B42" s="6">
        <v>0.876502596310199</v>
      </c>
      <c r="C42" s="6" t="e">
        <f>VLOOKUP(A42,#REF!,4,FALSE)</f>
        <v>#REF!</v>
      </c>
      <c r="D42" s="6" t="e">
        <f>VLOOKUP(A42,#REF!,5,FALSE)</f>
        <v>#REF!</v>
      </c>
    </row>
    <row r="43" spans="1:4" x14ac:dyDescent="0.3">
      <c r="A43" t="s">
        <v>52</v>
      </c>
      <c r="B43" s="6">
        <v>0.86896079767787204</v>
      </c>
      <c r="C43" s="6" t="e">
        <f>VLOOKUP(A43,#REF!,4,FALSE)</f>
        <v>#REF!</v>
      </c>
      <c r="D43" s="6" t="e">
        <f>VLOOKUP(A43,#REF!,5,FALSE)</f>
        <v>#REF!</v>
      </c>
    </row>
    <row r="44" spans="1:4" x14ac:dyDescent="0.3">
      <c r="A44" t="s">
        <v>39</v>
      </c>
      <c r="B44" s="6">
        <v>0.86767771661112802</v>
      </c>
      <c r="C44" s="6" t="e">
        <f>VLOOKUP(A44,#REF!,4,FALSE)</f>
        <v>#REF!</v>
      </c>
      <c r="D44" s="6" t="e">
        <f>VLOOKUP(A44,#REF!,5,FALSE)</f>
        <v>#REF!</v>
      </c>
    </row>
    <row r="45" spans="1:4" x14ac:dyDescent="0.3">
      <c r="A45" t="s">
        <v>16</v>
      </c>
      <c r="B45" s="6">
        <v>0.86047315683473802</v>
      </c>
      <c r="C45" s="6" t="e">
        <f>VLOOKUP(A45,#REF!,4,FALSE)</f>
        <v>#REF!</v>
      </c>
      <c r="D45" s="6" t="e">
        <f>VLOOKUP(A45,#REF!,5,FALSE)</f>
        <v>#REF!</v>
      </c>
    </row>
    <row r="46" spans="1:4" x14ac:dyDescent="0.3">
      <c r="A46" t="s">
        <v>21</v>
      </c>
      <c r="B46" s="6">
        <v>0.84913189423629798</v>
      </c>
      <c r="C46" s="6" t="e">
        <f>VLOOKUP(A46,#REF!,4,FALSE)</f>
        <v>#REF!</v>
      </c>
      <c r="D46" s="6" t="e">
        <f>VLOOKUP(A46,#REF!,5,FALSE)</f>
        <v>#REF!</v>
      </c>
    </row>
    <row r="47" spans="1:4" x14ac:dyDescent="0.3">
      <c r="A47" t="s">
        <v>62</v>
      </c>
      <c r="B47" s="6">
        <v>0.84848649563175105</v>
      </c>
      <c r="C47" s="6" t="e">
        <f>VLOOKUP(A47,#REF!,4,FALSE)</f>
        <v>#REF!</v>
      </c>
      <c r="D47" s="6" t="e">
        <f>VLOOKUP(A47,#REF!,5,FALSE)</f>
        <v>#REF!</v>
      </c>
    </row>
    <row r="48" spans="1:4" x14ac:dyDescent="0.3">
      <c r="A48" t="s">
        <v>66</v>
      </c>
      <c r="B48" s="6">
        <v>0.84287607466937597</v>
      </c>
      <c r="C48" s="6" t="e">
        <f>VLOOKUP(A48,#REF!,4,FALSE)</f>
        <v>#REF!</v>
      </c>
      <c r="D48" s="6" t="e">
        <f>VLOOKUP(A48,#REF!,5,FALSE)</f>
        <v>#REF!</v>
      </c>
    </row>
    <row r="49" spans="1:4" x14ac:dyDescent="0.3">
      <c r="A49" t="s">
        <v>20</v>
      </c>
      <c r="B49" s="6">
        <v>0.82912534192667797</v>
      </c>
      <c r="C49" s="6" t="e">
        <f>VLOOKUP(A49,#REF!,4,FALSE)</f>
        <v>#REF!</v>
      </c>
      <c r="D49" s="6" t="e">
        <f>VLOOKUP(A49,#REF!,5,FALSE)</f>
        <v>#REF!</v>
      </c>
    </row>
    <row r="50" spans="1:4" x14ac:dyDescent="0.3">
      <c r="A50" t="s">
        <v>10</v>
      </c>
      <c r="B50" s="6">
        <v>0.82728398000615799</v>
      </c>
      <c r="C50" s="6" t="e">
        <f>VLOOKUP(A50,#REF!,4,FALSE)</f>
        <v>#REF!</v>
      </c>
      <c r="D50" s="6" t="e">
        <f>VLOOKUP(A50,#REF!,5,FALSE)</f>
        <v>#REF!</v>
      </c>
    </row>
    <row r="51" spans="1:4" x14ac:dyDescent="0.3">
      <c r="A51" t="s">
        <v>34</v>
      </c>
      <c r="B51" s="6">
        <v>0.825194049316893</v>
      </c>
      <c r="C51" s="6" t="e">
        <f>VLOOKUP(A51,#REF!,4,FALSE)</f>
        <v>#REF!</v>
      </c>
      <c r="D51" s="6" t="e">
        <f>VLOOKUP(A51,#REF!,5,FALSE)</f>
        <v>#REF!</v>
      </c>
    </row>
    <row r="52" spans="1:4" x14ac:dyDescent="0.3">
      <c r="A52" t="s">
        <v>56</v>
      </c>
      <c r="B52" s="6">
        <v>0.82419848592241796</v>
      </c>
      <c r="C52" s="6" t="e">
        <f>VLOOKUP(A52,#REF!,4,FALSE)</f>
        <v>#REF!</v>
      </c>
      <c r="D52" s="6" t="e">
        <f>VLOOKUP(A52,#REF!,5,FALSE)</f>
        <v>#REF!</v>
      </c>
    </row>
    <row r="53" spans="1:4" x14ac:dyDescent="0.3">
      <c r="A53" t="s">
        <v>38</v>
      </c>
      <c r="B53" s="6">
        <v>0.818407016104853</v>
      </c>
      <c r="C53" s="6" t="e">
        <f>VLOOKUP(A53,#REF!,4,FALSE)</f>
        <v>#REF!</v>
      </c>
      <c r="D53" s="6" t="e">
        <f>VLOOKUP(A53,#REF!,5,FALSE)</f>
        <v>#REF!</v>
      </c>
    </row>
    <row r="54" spans="1:4" x14ac:dyDescent="0.3">
      <c r="A54" t="s">
        <v>7</v>
      </c>
      <c r="B54" s="6">
        <v>0.81383853437807896</v>
      </c>
      <c r="C54" s="6" t="e">
        <f>VLOOKUP(A54,#REF!,4,FALSE)</f>
        <v>#REF!</v>
      </c>
      <c r="D54" s="6" t="e">
        <f>VLOOKUP(A54,#REF!,5,FALSE)</f>
        <v>#REF!</v>
      </c>
    </row>
    <row r="55" spans="1:4" x14ac:dyDescent="0.3">
      <c r="A55" t="s">
        <v>49</v>
      </c>
      <c r="B55" s="6">
        <v>0.809405175224439</v>
      </c>
      <c r="C55" s="6" t="e">
        <f>VLOOKUP(A55,#REF!,4,FALSE)</f>
        <v>#REF!</v>
      </c>
      <c r="D55" s="6" t="e">
        <f>VLOOKUP(A55,#REF!,5,FALSE)</f>
        <v>#REF!</v>
      </c>
    </row>
    <row r="56" spans="1:4" x14ac:dyDescent="0.3">
      <c r="A56" t="s">
        <v>43</v>
      </c>
      <c r="B56" s="6">
        <v>0.79462787142888103</v>
      </c>
      <c r="C56" s="6" t="e">
        <f>VLOOKUP(A56,#REF!,4,FALSE)</f>
        <v>#REF!</v>
      </c>
      <c r="D56" s="6" t="e">
        <f>VLOOKUP(A56,#REF!,5,FALSE)</f>
        <v>#REF!</v>
      </c>
    </row>
    <row r="57" spans="1:4" x14ac:dyDescent="0.3">
      <c r="A57" t="s">
        <v>12</v>
      </c>
      <c r="B57" s="6">
        <v>0.79162553156301196</v>
      </c>
      <c r="C57" s="6" t="e">
        <f>VLOOKUP(A57,#REF!,4,FALSE)</f>
        <v>#REF!</v>
      </c>
      <c r="D57" s="6" t="e">
        <f>VLOOKUP(A57,#REF!,5,FALSE)</f>
        <v>#REF!</v>
      </c>
    </row>
    <row r="58" spans="1:4" x14ac:dyDescent="0.3">
      <c r="A58" t="s">
        <v>24</v>
      </c>
      <c r="B58" s="6">
        <v>0.789316177494925</v>
      </c>
      <c r="C58" s="6" t="e">
        <f>VLOOKUP(A58,#REF!,4,FALSE)</f>
        <v>#REF!</v>
      </c>
      <c r="D58" s="6" t="e">
        <f>VLOOKUP(A58,#REF!,5,FALSE)</f>
        <v>#REF!</v>
      </c>
    </row>
    <row r="59" spans="1:4" x14ac:dyDescent="0.3">
      <c r="A59" t="s">
        <v>50</v>
      </c>
      <c r="B59" s="6">
        <v>0.78033666609515995</v>
      </c>
      <c r="C59" s="6" t="e">
        <f>VLOOKUP(A59,#REF!,4,FALSE)</f>
        <v>#REF!</v>
      </c>
      <c r="D59" s="6" t="e">
        <f>VLOOKUP(A59,#REF!,5,FALSE)</f>
        <v>#REF!</v>
      </c>
    </row>
    <row r="60" spans="1:4" x14ac:dyDescent="0.3">
      <c r="A60" t="s">
        <v>54</v>
      </c>
      <c r="B60" s="6">
        <v>0.77466679807822503</v>
      </c>
      <c r="C60" s="6" t="e">
        <f>VLOOKUP(A60,#REF!,4,FALSE)</f>
        <v>#REF!</v>
      </c>
      <c r="D60" s="6" t="e">
        <f>VLOOKUP(A60,#REF!,5,FALSE)</f>
        <v>#REF!</v>
      </c>
    </row>
    <row r="61" spans="1:4" x14ac:dyDescent="0.3">
      <c r="A61" t="s">
        <v>57</v>
      </c>
      <c r="B61" s="6">
        <v>0.77106413759808801</v>
      </c>
      <c r="C61" s="6" t="e">
        <f>VLOOKUP(A61,#REF!,4,FALSE)</f>
        <v>#REF!</v>
      </c>
      <c r="D61" s="6" t="e">
        <f>VLOOKUP(A61,#REF!,5,FALSE)</f>
        <v>#REF!</v>
      </c>
    </row>
    <row r="62" spans="1:4" x14ac:dyDescent="0.3">
      <c r="A62" t="s">
        <v>23</v>
      </c>
      <c r="B62" s="6">
        <v>0.76812817956173796</v>
      </c>
      <c r="C62" s="6" t="e">
        <f>VLOOKUP(A62,#REF!,4,FALSE)</f>
        <v>#REF!</v>
      </c>
      <c r="D62" s="6" t="e">
        <f>VLOOKUP(A62,#REF!,5,FALSE)</f>
        <v>#REF!</v>
      </c>
    </row>
    <row r="63" spans="1:4" x14ac:dyDescent="0.3">
      <c r="A63" t="s">
        <v>59</v>
      </c>
      <c r="B63" s="6">
        <v>0.74992821306977997</v>
      </c>
      <c r="C63" s="6" t="e">
        <f>VLOOKUP(A63,#REF!,4,FALSE)</f>
        <v>#REF!</v>
      </c>
      <c r="D63" s="6" t="e">
        <f>VLOOKUP(A63,#REF!,5,FALSE)</f>
        <v>#REF!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63"/>
  <sheetViews>
    <sheetView topLeftCell="V1" zoomScale="110" zoomScaleNormal="110" workbookViewId="0">
      <selection activeCell="AK27" sqref="AK27"/>
    </sheetView>
  </sheetViews>
  <sheetFormatPr defaultColWidth="8.6640625" defaultRowHeight="14.4" x14ac:dyDescent="0.3"/>
  <cols>
    <col min="2" max="34" width="10.44140625" bestFit="1" customWidth="1"/>
  </cols>
  <sheetData>
    <row r="1" spans="1:3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11">
        <v>43891</v>
      </c>
      <c r="Q1" s="11">
        <v>43922</v>
      </c>
      <c r="R1" s="11">
        <v>43952</v>
      </c>
      <c r="S1" s="11">
        <v>43983</v>
      </c>
      <c r="T1" s="11">
        <v>44013</v>
      </c>
      <c r="U1" s="11">
        <v>44044</v>
      </c>
      <c r="V1" s="11">
        <v>44075</v>
      </c>
      <c r="W1" s="11">
        <v>44105</v>
      </c>
      <c r="X1" s="11">
        <v>44136</v>
      </c>
      <c r="Y1" s="11">
        <v>44166</v>
      </c>
      <c r="Z1" s="11">
        <v>44197</v>
      </c>
      <c r="AA1" s="11">
        <v>44228</v>
      </c>
      <c r="AB1" s="11">
        <v>44256</v>
      </c>
      <c r="AC1" s="11">
        <v>44287</v>
      </c>
      <c r="AD1" s="11">
        <v>44317</v>
      </c>
      <c r="AE1" s="11">
        <v>44348</v>
      </c>
      <c r="AF1" s="11">
        <v>44378</v>
      </c>
      <c r="AG1" s="11">
        <v>44409</v>
      </c>
      <c r="AH1" s="11">
        <v>44440</v>
      </c>
      <c r="AI1" t="s">
        <v>84</v>
      </c>
      <c r="AJ1" t="s">
        <v>88</v>
      </c>
    </row>
    <row r="2" spans="1:36" x14ac:dyDescent="0.3">
      <c r="A2" t="s">
        <v>7</v>
      </c>
      <c r="B2" s="6">
        <f>SUMIFS('all sales summary'!$I$2:$I$2047,'all sales summary'!$A$2:$A$2047,'Share city centre spend offline'!$A2,'all sales summary'!$B$2:$B$2047,'Share city centre spend offline'!B$1)</f>
        <v>0.18707204826078677</v>
      </c>
      <c r="C2" s="6">
        <f>SUMIFS('all sales summary'!$I$2:$I$2047,'all sales summary'!$A$2:$A$2047,'Share city centre spend offline'!$A2,'all sales summary'!$B$2:$B$2047,'Share city centre spend offline'!C$1)</f>
        <v>0.1890072688405206</v>
      </c>
      <c r="D2" s="6">
        <f>SUMIFS('all sales summary'!$I$2:$I$2047,'all sales summary'!$A$2:$A$2047,'Share city centre spend offline'!$A2,'all sales summary'!$B$2:$B$2047,'Share city centre spend offline'!D$1)</f>
        <v>0.19037137807689727</v>
      </c>
      <c r="E2" s="6">
        <f>SUMIFS('all sales summary'!$I$2:$I$2047,'all sales summary'!$A$2:$A$2047,'Share city centre spend offline'!$A2,'all sales summary'!$B$2:$B$2047,'Share city centre spend offline'!E$1)</f>
        <v>0.18962968324907872</v>
      </c>
      <c r="F2" s="6">
        <f>SUMIFS('all sales summary'!$I$2:$I$2047,'all sales summary'!$A$2:$A$2047,'Share city centre spend offline'!$A2,'all sales summary'!$B$2:$B$2047,'Share city centre spend offline'!F$1)</f>
        <v>0.19899723448317716</v>
      </c>
      <c r="G2" s="6">
        <f>SUMIFS('all sales summary'!$I$2:$I$2047,'all sales summary'!$A$2:$A$2047,'Share city centre spend offline'!$A2,'all sales summary'!$B$2:$B$2047,'Share city centre spend offline'!G$1)</f>
        <v>0.19959206838755372</v>
      </c>
      <c r="H2" s="6">
        <f>SUMIFS('all sales summary'!$I$2:$I$2047,'all sales summary'!$A$2:$A$2047,'Share city centre spend offline'!$A2,'all sales summary'!$B$2:$B$2047,'Share city centre spend offline'!H$1)</f>
        <v>0.19797994543201886</v>
      </c>
      <c r="I2" s="6">
        <f>SUMIFS('all sales summary'!$I$2:$I$2047,'all sales summary'!$A$2:$A$2047,'Share city centre spend offline'!$A2,'all sales summary'!$B$2:$B$2047,'Share city centre spend offline'!I$1)</f>
        <v>0.19366167067709456</v>
      </c>
      <c r="J2" s="6">
        <f>SUMIFS('all sales summary'!$I$2:$I$2047,'all sales summary'!$A$2:$A$2047,'Share city centre spend offline'!$A2,'all sales summary'!$B$2:$B$2047,'Share city centre spend offline'!J$1)</f>
        <v>0.1911126486070289</v>
      </c>
      <c r="K2" s="6">
        <f>SUMIFS('all sales summary'!$I$2:$I$2047,'all sales summary'!$A$2:$A$2047,'Share city centre spend offline'!$A2,'all sales summary'!$B$2:$B$2047,'Share city centre spend offline'!K$1)</f>
        <v>0.19273973934090882</v>
      </c>
      <c r="L2" s="6">
        <f>SUMIFS('all sales summary'!$I$2:$I$2047,'all sales summary'!$A$2:$A$2047,'Share city centre spend offline'!$A2,'all sales summary'!$B$2:$B$2047,'Share city centre spend offline'!L$1)</f>
        <v>0.20649210415914523</v>
      </c>
      <c r="M2" s="6">
        <f>SUMIFS('all sales summary'!$I$2:$I$2047,'all sales summary'!$A$2:$A$2047,'Share city centre spend offline'!$A2,'all sales summary'!$B$2:$B$2047,'Share city centre spend offline'!M$1)</f>
        <v>0.22834001761819053</v>
      </c>
      <c r="N2" s="6">
        <f>SUMIFS('all sales summary'!$I$2:$I$2047,'all sales summary'!$A$2:$A$2047,'Share city centre spend offline'!$A2,'all sales summary'!$B$2:$B$2047,'Share city centre spend offline'!N$1)</f>
        <v>0.17938562323595156</v>
      </c>
      <c r="O2" s="6">
        <f>SUMIFS('all sales summary'!$I$2:$I$2047,'all sales summary'!$A$2:$A$2047,'Share city centre spend offline'!$A2,'all sales summary'!$B$2:$B$2047,'Share city centre spend offline'!O$1)</f>
        <v>0.18449982908271123</v>
      </c>
      <c r="P2" s="6">
        <f>SUMIFS('all sales summary'!$I$2:$I$2047,'all sales summary'!$A$2:$A$2047,'Share city centre spend offline'!$A2,'all sales summary'!$B$2:$B$2047,'Share city centre spend offline'!P$1)</f>
        <v>0.1509208683551318</v>
      </c>
      <c r="Q2" s="6">
        <f>SUMIFS('all sales summary'!$I$2:$I$2047,'all sales summary'!$A$2:$A$2047,'Share city centre spend offline'!$A2,'all sales summary'!$B$2:$B$2047,'Share city centre spend offline'!Q$1)</f>
        <v>5.518013031917484E-2</v>
      </c>
      <c r="R2" s="6">
        <f>SUMIFS('all sales summary'!$I$2:$I$2047,'all sales summary'!$A$2:$A$2047,'Share city centre spend offline'!$A2,'all sales summary'!$B$2:$B$2047,'Share city centre spend offline'!R$1)</f>
        <v>5.0790551216366484E-2</v>
      </c>
      <c r="S2" s="6">
        <f>SUMIFS('all sales summary'!$I$2:$I$2047,'all sales summary'!$A$2:$A$2047,'Share city centre spend offline'!$A2,'all sales summary'!$B$2:$B$2047,'Share city centre spend offline'!S$1)</f>
        <v>5.6440733437174623E-2</v>
      </c>
      <c r="T2" s="6">
        <f>SUMIFS('all sales summary'!$I$2:$I$2047,'all sales summary'!$A$2:$A$2047,'Share city centre spend offline'!$A2,'all sales summary'!$B$2:$B$2047,'Share city centre spend offline'!T$1)</f>
        <v>0.13586248724963551</v>
      </c>
      <c r="U2" s="6">
        <f>SUMIFS('all sales summary'!$I$2:$I$2047,'all sales summary'!$A$2:$A$2047,'Share city centre spend offline'!$A2,'all sales summary'!$B$2:$B$2047,'Share city centre spend offline'!U$1)</f>
        <v>0.13728701239392024</v>
      </c>
      <c r="V2" s="6">
        <f>SUMIFS('all sales summary'!$I$2:$I$2047,'all sales summary'!$A$2:$A$2047,'Share city centre spend offline'!$A2,'all sales summary'!$B$2:$B$2047,'Share city centre spend offline'!V$1)</f>
        <v>0.15793750505880558</v>
      </c>
      <c r="W2" s="6">
        <f>SUMIFS('all sales summary'!$I$2:$I$2047,'all sales summary'!$A$2:$A$2047,'Share city centre spend offline'!$A2,'all sales summary'!$B$2:$B$2047,'Share city centre spend offline'!W$1)</f>
        <v>0.16211160992595078</v>
      </c>
      <c r="X2" s="6">
        <f>SUMIFS('all sales summary'!$I$2:$I$2047,'all sales summary'!$A$2:$A$2047,'Share city centre spend offline'!$A2,'all sales summary'!$B$2:$B$2047,'Share city centre spend offline'!X$1)</f>
        <v>0.17826635355089901</v>
      </c>
      <c r="Y2" s="6">
        <f>SUMIFS('all sales summary'!$I$2:$I$2047,'all sales summary'!$A$2:$A$2047,'Share city centre spend offline'!$A2,'all sales summary'!$B$2:$B$2047,'Share city centre spend offline'!Y$1)</f>
        <v>0.18803809114708081</v>
      </c>
      <c r="Z2" s="6">
        <f>SUMIFS('all sales summary'!$I$2:$I$2047,'all sales summary'!$A$2:$A$2047,'Share city centre spend offline'!$A2,'all sales summary'!$B$2:$B$2047,'Share city centre spend offline'!Z$1)</f>
        <v>6.9187597200030301E-2</v>
      </c>
      <c r="AA2" s="6">
        <f>SUMIFS('all sales summary'!$I$2:$I$2047,'all sales summary'!$A$2:$A$2047,'Share city centre spend offline'!$A2,'all sales summary'!$B$2:$B$2047,'Share city centre spend offline'!AA$1)</f>
        <v>7.0181241602055508E-2</v>
      </c>
      <c r="AB2" s="6">
        <f>SUMIFS('all sales summary'!$I$2:$I$2047,'all sales summary'!$A$2:$A$2047,'Share city centre spend offline'!$A2,'all sales summary'!$B$2:$B$2047,'Share city centre spend offline'!AB$1)</f>
        <v>6.9752381560229448E-2</v>
      </c>
      <c r="AC2" s="6">
        <f>SUMIFS('all sales summary'!$I$2:$I$2047,'all sales summary'!$A$2:$A$2047,'Share city centre spend offline'!$A2,'all sales summary'!$B$2:$B$2047,'Share city centre spend offline'!AC$1)</f>
        <v>9.7436111260744376E-2</v>
      </c>
      <c r="AD2" s="6">
        <f>SUMIFS('all sales summary'!$I$2:$I$2047,'all sales summary'!$A$2:$A$2047,'Share city centre spend offline'!$A2,'all sales summary'!$B$2:$B$2047,'Share city centre spend offline'!AD$1)</f>
        <v>0.15973902817751406</v>
      </c>
      <c r="AE2" s="6">
        <f>SUMIFS('all sales summary'!$I$2:$I$2047,'all sales summary'!$A$2:$A$2047,'Share city centre spend offline'!$A2,'all sales summary'!$B$2:$B$2047,'Share city centre spend offline'!AE$1)</f>
        <v>0.15681733937307449</v>
      </c>
      <c r="AF2" s="6">
        <f>SUMIFS('all sales summary'!$I$2:$I$2047,'all sales summary'!$A$2:$A$2047,'Share city centre spend offline'!$A2,'all sales summary'!$B$2:$B$2047,'Share city centre spend offline'!AF$1)</f>
        <v>0.15756273366646034</v>
      </c>
      <c r="AG2" s="6">
        <f>SUMIFS('all sales summary'!$I$2:$I$2047,'all sales summary'!$A$2:$A$2047,'Share city centre spend offline'!$A2,'all sales summary'!$B$2:$B$2047,'Share city centre spend offline'!AG$1)</f>
        <v>0.16501586290884551</v>
      </c>
      <c r="AH2" s="6">
        <f>SUMIFS('all sales summary'!$I$2:$I$2047,'all sales summary'!$A$2:$A$2047,'Share city centre spend offline'!$A2,'all sales summary'!$B$2:$B$2047,'Share city centre spend offline'!AH$1)</f>
        <v>0.17065743856392054</v>
      </c>
      <c r="AI2" s="12">
        <f>(AH2-B2)*100</f>
        <v>-1.6414609696866229</v>
      </c>
      <c r="AJ2" s="19">
        <f>(AH2-J2)*100</f>
        <v>-2.0455210043108352</v>
      </c>
    </row>
    <row r="3" spans="1:36" x14ac:dyDescent="0.3">
      <c r="A3" t="s">
        <v>8</v>
      </c>
      <c r="B3" s="6">
        <f>SUMIFS('all sales summary'!$I$2:$I$2047,'all sales summary'!$A$2:$A$2047,'Share city centre spend offline'!$A3,'all sales summary'!$B$2:$B$2047,'Share city centre spend offline'!B$1)</f>
        <v>1.898583119253543E-2</v>
      </c>
      <c r="C3" s="6">
        <f>SUMIFS('all sales summary'!$I$2:$I$2047,'all sales summary'!$A$2:$A$2047,'Share city centre spend offline'!$A3,'all sales summary'!$B$2:$B$2047,'Share city centre spend offline'!C$1)</f>
        <v>2.4120400820490297E-2</v>
      </c>
      <c r="D3" s="6">
        <f>SUMIFS('all sales summary'!$I$2:$I$2047,'all sales summary'!$A$2:$A$2047,'Share city centre spend offline'!$A3,'all sales summary'!$B$2:$B$2047,'Share city centre spend offline'!D$1)</f>
        <v>1.7609722057406751E-2</v>
      </c>
      <c r="E3" s="6">
        <f>SUMIFS('all sales summary'!$I$2:$I$2047,'all sales summary'!$A$2:$A$2047,'Share city centre spend offline'!$A3,'all sales summary'!$B$2:$B$2047,'Share city centre spend offline'!E$1)</f>
        <v>1.8608216730784718E-2</v>
      </c>
      <c r="F3" s="6">
        <f>SUMIFS('all sales summary'!$I$2:$I$2047,'all sales summary'!$A$2:$A$2047,'Share city centre spend offline'!$A3,'all sales summary'!$B$2:$B$2047,'Share city centre spend offline'!F$1)</f>
        <v>1.6381044408305869E-2</v>
      </c>
      <c r="G3" s="6">
        <f>SUMIFS('all sales summary'!$I$2:$I$2047,'all sales summary'!$A$2:$A$2047,'Share city centre spend offline'!$A3,'all sales summary'!$B$2:$B$2047,'Share city centre spend offline'!G$1)</f>
        <v>1.5454122047587929E-2</v>
      </c>
      <c r="H3" s="6">
        <f>SUMIFS('all sales summary'!$I$2:$I$2047,'all sales summary'!$A$2:$A$2047,'Share city centre spend offline'!$A3,'all sales summary'!$B$2:$B$2047,'Share city centre spend offline'!H$1)</f>
        <v>1.7678652686061783E-2</v>
      </c>
      <c r="I3" s="6">
        <f>SUMIFS('all sales summary'!$I$2:$I$2047,'all sales summary'!$A$2:$A$2047,'Share city centre spend offline'!$A3,'all sales summary'!$B$2:$B$2047,'Share city centre spend offline'!I$1)</f>
        <v>1.8246032392884189E-2</v>
      </c>
      <c r="J3" s="6">
        <f>SUMIFS('all sales summary'!$I$2:$I$2047,'all sales summary'!$A$2:$A$2047,'Share city centre spend offline'!$A3,'all sales summary'!$B$2:$B$2047,'Share city centre spend offline'!J$1)</f>
        <v>1.7038742749999763E-2</v>
      </c>
      <c r="K3" s="6">
        <f>SUMIFS('all sales summary'!$I$2:$I$2047,'all sales summary'!$A$2:$A$2047,'Share city centre spend offline'!$A3,'all sales summary'!$B$2:$B$2047,'Share city centre spend offline'!K$1)</f>
        <v>1.908367246415902E-2</v>
      </c>
      <c r="L3" s="6">
        <f>SUMIFS('all sales summary'!$I$2:$I$2047,'all sales summary'!$A$2:$A$2047,'Share city centre spend offline'!$A3,'all sales summary'!$B$2:$B$2047,'Share city centre spend offline'!L$1)</f>
        <v>1.6478931478795283E-2</v>
      </c>
      <c r="M3" s="6">
        <f>SUMIFS('all sales summary'!$I$2:$I$2047,'all sales summary'!$A$2:$A$2047,'Share city centre spend offline'!$A3,'all sales summary'!$B$2:$B$2047,'Share city centre spend offline'!M$1)</f>
        <v>1.5202352113748454E-2</v>
      </c>
      <c r="N3" s="6">
        <f>SUMIFS('all sales summary'!$I$2:$I$2047,'all sales summary'!$A$2:$A$2047,'Share city centre spend offline'!$A3,'all sales summary'!$B$2:$B$2047,'Share city centre spend offline'!N$1)</f>
        <v>1.9272267630205956E-2</v>
      </c>
      <c r="O3" s="6">
        <f>SUMIFS('all sales summary'!$I$2:$I$2047,'all sales summary'!$A$2:$A$2047,'Share city centre spend offline'!$A3,'all sales summary'!$B$2:$B$2047,'Share city centre spend offline'!O$1)</f>
        <v>2.1995025133263908E-2</v>
      </c>
      <c r="P3" s="6">
        <f>SUMIFS('all sales summary'!$I$2:$I$2047,'all sales summary'!$A$2:$A$2047,'Share city centre spend offline'!$A3,'all sales summary'!$B$2:$B$2047,'Share city centre spend offline'!P$1)</f>
        <v>1.6427261401712946E-2</v>
      </c>
      <c r="Q3" s="6">
        <f>SUMIFS('all sales summary'!$I$2:$I$2047,'all sales summary'!$A$2:$A$2047,'Share city centre spend offline'!$A3,'all sales summary'!$B$2:$B$2047,'Share city centre spend offline'!Q$1)</f>
        <v>1.0417832444848179E-2</v>
      </c>
      <c r="R3" s="6">
        <f>SUMIFS('all sales summary'!$I$2:$I$2047,'all sales summary'!$A$2:$A$2047,'Share city centre spend offline'!$A3,'all sales summary'!$B$2:$B$2047,'Share city centre spend offline'!R$1)</f>
        <v>9.2354095806352534E-3</v>
      </c>
      <c r="S3" s="6">
        <f>SUMIFS('all sales summary'!$I$2:$I$2047,'all sales summary'!$A$2:$A$2047,'Share city centre spend offline'!$A3,'all sales summary'!$B$2:$B$2047,'Share city centre spend offline'!S$1)</f>
        <v>9.8827795579193457E-3</v>
      </c>
      <c r="T3" s="6">
        <f>SUMIFS('all sales summary'!$I$2:$I$2047,'all sales summary'!$A$2:$A$2047,'Share city centre spend offline'!$A3,'all sales summary'!$B$2:$B$2047,'Share city centre spend offline'!T$1)</f>
        <v>1.5376373566917859E-2</v>
      </c>
      <c r="U3" s="6">
        <f>SUMIFS('all sales summary'!$I$2:$I$2047,'all sales summary'!$A$2:$A$2047,'Share city centre spend offline'!$A3,'all sales summary'!$B$2:$B$2047,'Share city centre spend offline'!U$1)</f>
        <v>1.2640619745596172E-2</v>
      </c>
      <c r="V3" s="6">
        <f>SUMIFS('all sales summary'!$I$2:$I$2047,'all sales summary'!$A$2:$A$2047,'Share city centre spend offline'!$A3,'all sales summary'!$B$2:$B$2047,'Share city centre spend offline'!V$1)</f>
        <v>1.3830013329283325E-2</v>
      </c>
      <c r="W3" s="6">
        <f>SUMIFS('all sales summary'!$I$2:$I$2047,'all sales summary'!$A$2:$A$2047,'Share city centre spend offline'!$A3,'all sales summary'!$B$2:$B$2047,'Share city centre spend offline'!W$1)</f>
        <v>1.3063254989832225E-2</v>
      </c>
      <c r="X3" s="6">
        <f>SUMIFS('all sales summary'!$I$2:$I$2047,'all sales summary'!$A$2:$A$2047,'Share city centre spend offline'!$A3,'all sales summary'!$B$2:$B$2047,'Share city centre spend offline'!X$1)</f>
        <v>1.1678963643881581E-2</v>
      </c>
      <c r="Y3" s="6">
        <f>SUMIFS('all sales summary'!$I$2:$I$2047,'all sales summary'!$A$2:$A$2047,'Share city centre spend offline'!$A3,'all sales summary'!$B$2:$B$2047,'Share city centre spend offline'!Y$1)</f>
        <v>1.3513733682972156E-2</v>
      </c>
      <c r="Z3" s="6">
        <f>SUMIFS('all sales summary'!$I$2:$I$2047,'all sales summary'!$A$2:$A$2047,'Share city centre spend offline'!$A3,'all sales summary'!$B$2:$B$2047,'Share city centre spend offline'!Z$1)</f>
        <v>1.2798743756770663E-2</v>
      </c>
      <c r="AA3" s="6">
        <f>SUMIFS('all sales summary'!$I$2:$I$2047,'all sales summary'!$A$2:$A$2047,'Share city centre spend offline'!$A3,'all sales summary'!$B$2:$B$2047,'Share city centre spend offline'!AA$1)</f>
        <v>1.2566898606143821E-2</v>
      </c>
      <c r="AB3" s="6">
        <f>SUMIFS('all sales summary'!$I$2:$I$2047,'all sales summary'!$A$2:$A$2047,'Share city centre spend offline'!$A3,'all sales summary'!$B$2:$B$2047,'Share city centre spend offline'!AB$1)</f>
        <v>1.1811169932051131E-2</v>
      </c>
      <c r="AC3" s="6">
        <f>SUMIFS('all sales summary'!$I$2:$I$2047,'all sales summary'!$A$2:$A$2047,'Share city centre spend offline'!$A3,'all sales summary'!$B$2:$B$2047,'Share city centre spend offline'!AC$1)</f>
        <v>1.2914991901739113E-2</v>
      </c>
      <c r="AD3" s="6">
        <f>SUMIFS('all sales summary'!$I$2:$I$2047,'all sales summary'!$A$2:$A$2047,'Share city centre spend offline'!$A3,'all sales summary'!$B$2:$B$2047,'Share city centre spend offline'!AD$1)</f>
        <v>1.5069650313806929E-2</v>
      </c>
      <c r="AE3" s="6">
        <f>SUMIFS('all sales summary'!$I$2:$I$2047,'all sales summary'!$A$2:$A$2047,'Share city centre spend offline'!$A3,'all sales summary'!$B$2:$B$2047,'Share city centre spend offline'!AE$1)</f>
        <v>1.4164077569962494E-2</v>
      </c>
      <c r="AF3" s="6">
        <f>SUMIFS('all sales summary'!$I$2:$I$2047,'all sales summary'!$A$2:$A$2047,'Share city centre spend offline'!$A3,'all sales summary'!$B$2:$B$2047,'Share city centre spend offline'!AF$1)</f>
        <v>1.4259291136198768E-2</v>
      </c>
      <c r="AG3" s="6">
        <f>SUMIFS('all sales summary'!$I$2:$I$2047,'all sales summary'!$A$2:$A$2047,'Share city centre spend offline'!$A3,'all sales summary'!$B$2:$B$2047,'Share city centre spend offline'!AG$1)</f>
        <v>1.7383212806410669E-2</v>
      </c>
      <c r="AH3" s="6">
        <f>SUMIFS('all sales summary'!$I$2:$I$2047,'all sales summary'!$A$2:$A$2047,'Share city centre spend offline'!$A3,'all sales summary'!$B$2:$B$2047,'Share city centre spend offline'!AH$1)</f>
        <v>1.7001811565829705E-2</v>
      </c>
      <c r="AI3" s="12">
        <f t="shared" ref="AI3:AI63" si="0">(AH3-B3)*100</f>
        <v>-0.19840196267057256</v>
      </c>
      <c r="AJ3" s="19">
        <f t="shared" ref="AJ3:AJ63" si="1">(AH3-J3)*100</f>
        <v>-3.693118417005814E-3</v>
      </c>
    </row>
    <row r="4" spans="1:36" x14ac:dyDescent="0.3">
      <c r="A4" t="s">
        <v>9</v>
      </c>
      <c r="B4" s="6">
        <f>SUMIFS('all sales summary'!$I$2:$I$2047,'all sales summary'!$A$2:$A$2047,'Share city centre spend offline'!$A4,'all sales summary'!$B$2:$B$2047,'Share city centre spend offline'!B$1)</f>
        <v>0.11589041088795382</v>
      </c>
      <c r="C4" s="6">
        <f>SUMIFS('all sales summary'!$I$2:$I$2047,'all sales summary'!$A$2:$A$2047,'Share city centre spend offline'!$A4,'all sales summary'!$B$2:$B$2047,'Share city centre spend offline'!C$1)</f>
        <v>0.11034460125971859</v>
      </c>
      <c r="D4" s="6">
        <f>SUMIFS('all sales summary'!$I$2:$I$2047,'all sales summary'!$A$2:$A$2047,'Share city centre spend offline'!$A4,'all sales summary'!$B$2:$B$2047,'Share city centre spend offline'!D$1)</f>
        <v>0.11088458875626754</v>
      </c>
      <c r="E4" s="6">
        <f>SUMIFS('all sales summary'!$I$2:$I$2047,'all sales summary'!$A$2:$A$2047,'Share city centre spend offline'!$A4,'all sales summary'!$B$2:$B$2047,'Share city centre spend offline'!E$1)</f>
        <v>0.113425538257239</v>
      </c>
      <c r="F4" s="6">
        <f>SUMIFS('all sales summary'!$I$2:$I$2047,'all sales summary'!$A$2:$A$2047,'Share city centre spend offline'!$A4,'all sales summary'!$B$2:$B$2047,'Share city centre spend offline'!F$1)</f>
        <v>0.11352601534256693</v>
      </c>
      <c r="G4" s="6">
        <f>SUMIFS('all sales summary'!$I$2:$I$2047,'all sales summary'!$A$2:$A$2047,'Share city centre spend offline'!$A4,'all sales summary'!$B$2:$B$2047,'Share city centre spend offline'!G$1)</f>
        <v>0.11225842065258838</v>
      </c>
      <c r="H4" s="6">
        <f>SUMIFS('all sales summary'!$I$2:$I$2047,'all sales summary'!$A$2:$A$2047,'Share city centre spend offline'!$A4,'all sales summary'!$B$2:$B$2047,'Share city centre spend offline'!H$1)</f>
        <v>0.11532088060061393</v>
      </c>
      <c r="I4" s="6">
        <f>SUMIFS('all sales summary'!$I$2:$I$2047,'all sales summary'!$A$2:$A$2047,'Share city centre spend offline'!$A4,'all sales summary'!$B$2:$B$2047,'Share city centre spend offline'!I$1)</f>
        <v>0.11035403395421101</v>
      </c>
      <c r="J4" s="6">
        <f>SUMIFS('all sales summary'!$I$2:$I$2047,'all sales summary'!$A$2:$A$2047,'Share city centre spend offline'!$A4,'all sales summary'!$B$2:$B$2047,'Share city centre spend offline'!J$1)</f>
        <v>0.11156690640564219</v>
      </c>
      <c r="K4" s="6">
        <f>SUMIFS('all sales summary'!$I$2:$I$2047,'all sales summary'!$A$2:$A$2047,'Share city centre spend offline'!$A4,'all sales summary'!$B$2:$B$2047,'Share city centre spend offline'!K$1)</f>
        <v>0.11362783294159304</v>
      </c>
      <c r="L4" s="6">
        <f>SUMIFS('all sales summary'!$I$2:$I$2047,'all sales summary'!$A$2:$A$2047,'Share city centre spend offline'!$A4,'all sales summary'!$B$2:$B$2047,'Share city centre spend offline'!L$1)</f>
        <v>0.11816398701710679</v>
      </c>
      <c r="M4" s="6">
        <f>SUMIFS('all sales summary'!$I$2:$I$2047,'all sales summary'!$A$2:$A$2047,'Share city centre spend offline'!$A4,'all sales summary'!$B$2:$B$2047,'Share city centre spend offline'!M$1)</f>
        <v>0.1278607560760267</v>
      </c>
      <c r="N4" s="6">
        <f>SUMIFS('all sales summary'!$I$2:$I$2047,'all sales summary'!$A$2:$A$2047,'Share city centre spend offline'!$A4,'all sales summary'!$B$2:$B$2047,'Share city centre spend offline'!N$1)</f>
        <v>0.11102402142933827</v>
      </c>
      <c r="O4" s="6">
        <f>SUMIFS('all sales summary'!$I$2:$I$2047,'all sales summary'!$A$2:$A$2047,'Share city centre spend offline'!$A4,'all sales summary'!$B$2:$B$2047,'Share city centre spend offline'!O$1)</f>
        <v>0.11316000820721155</v>
      </c>
      <c r="P4" s="6">
        <f>SUMIFS('all sales summary'!$I$2:$I$2047,'all sales summary'!$A$2:$A$2047,'Share city centre spend offline'!$A4,'all sales summary'!$B$2:$B$2047,'Share city centre spend offline'!P$1)</f>
        <v>9.3382018718702595E-2</v>
      </c>
      <c r="Q4" s="6">
        <f>SUMIFS('all sales summary'!$I$2:$I$2047,'all sales summary'!$A$2:$A$2047,'Share city centre spend offline'!$A4,'all sales summary'!$B$2:$B$2047,'Share city centre spend offline'!Q$1)</f>
        <v>5.7980347208218583E-2</v>
      </c>
      <c r="R4" s="6">
        <f>SUMIFS('all sales summary'!$I$2:$I$2047,'all sales summary'!$A$2:$A$2047,'Share city centre spend offline'!$A4,'all sales summary'!$B$2:$B$2047,'Share city centre spend offline'!R$1)</f>
        <v>5.8664003945417043E-2</v>
      </c>
      <c r="S4" s="6">
        <f>SUMIFS('all sales summary'!$I$2:$I$2047,'all sales summary'!$A$2:$A$2047,'Share city centre spend offline'!$A4,'all sales summary'!$B$2:$B$2047,'Share city centre spend offline'!S$1)</f>
        <v>7.5269382093849313E-2</v>
      </c>
      <c r="T4" s="6">
        <f>SUMIFS('all sales summary'!$I$2:$I$2047,'all sales summary'!$A$2:$A$2047,'Share city centre spend offline'!$A4,'all sales summary'!$B$2:$B$2047,'Share city centre spend offline'!T$1)</f>
        <v>9.2639306437216337E-2</v>
      </c>
      <c r="U4" s="6">
        <f>SUMIFS('all sales summary'!$I$2:$I$2047,'all sales summary'!$A$2:$A$2047,'Share city centre spend offline'!$A4,'all sales summary'!$B$2:$B$2047,'Share city centre spend offline'!U$1)</f>
        <v>0.10078715780701761</v>
      </c>
      <c r="V4" s="6">
        <f>SUMIFS('all sales summary'!$I$2:$I$2047,'all sales summary'!$A$2:$A$2047,'Share city centre spend offline'!$A4,'all sales summary'!$B$2:$B$2047,'Share city centre spend offline'!V$1)</f>
        <v>9.8555237135198773E-2</v>
      </c>
      <c r="W4" s="6">
        <f>SUMIFS('all sales summary'!$I$2:$I$2047,'all sales summary'!$A$2:$A$2047,'Share city centre spend offline'!$A4,'all sales summary'!$B$2:$B$2047,'Share city centre spend offline'!W$1)</f>
        <v>9.5204662308029084E-2</v>
      </c>
      <c r="X4" s="6">
        <f>SUMIFS('all sales summary'!$I$2:$I$2047,'all sales summary'!$A$2:$A$2047,'Share city centre spend offline'!$A4,'all sales summary'!$B$2:$B$2047,'Share city centre spend offline'!X$1)</f>
        <v>8.1369118140097424E-2</v>
      </c>
      <c r="Y4" s="6">
        <f>SUMIFS('all sales summary'!$I$2:$I$2047,'all sales summary'!$A$2:$A$2047,'Share city centre spend offline'!$A4,'all sales summary'!$B$2:$B$2047,'Share city centre spend offline'!Y$1)</f>
        <v>0.1086428410786817</v>
      </c>
      <c r="Z4" s="6">
        <f>SUMIFS('all sales summary'!$I$2:$I$2047,'all sales summary'!$A$2:$A$2047,'Share city centre spend offline'!$A4,'all sales summary'!$B$2:$B$2047,'Share city centre spend offline'!Z$1)</f>
        <v>7.0227636291952125E-2</v>
      </c>
      <c r="AA4" s="6">
        <f>SUMIFS('all sales summary'!$I$2:$I$2047,'all sales summary'!$A$2:$A$2047,'Share city centre spend offline'!$A4,'all sales summary'!$B$2:$B$2047,'Share city centre spend offline'!AA$1)</f>
        <v>6.9793613809611396E-2</v>
      </c>
      <c r="AB4" s="6">
        <f>SUMIFS('all sales summary'!$I$2:$I$2047,'all sales summary'!$A$2:$A$2047,'Share city centre spend offline'!$A4,'all sales summary'!$B$2:$B$2047,'Share city centre spend offline'!AB$1)</f>
        <v>6.9585302104631208E-2</v>
      </c>
      <c r="AC4" s="6">
        <f>SUMIFS('all sales summary'!$I$2:$I$2047,'all sales summary'!$A$2:$A$2047,'Share city centre spend offline'!$A4,'all sales summary'!$B$2:$B$2047,'Share city centre spend offline'!AC$1)</f>
        <v>9.0628840774143307E-2</v>
      </c>
      <c r="AD4" s="6">
        <f>SUMIFS('all sales summary'!$I$2:$I$2047,'all sales summary'!$A$2:$A$2047,'Share city centre spend offline'!$A4,'all sales summary'!$B$2:$B$2047,'Share city centre spend offline'!AD$1)</f>
        <v>9.6980775423126275E-2</v>
      </c>
      <c r="AE4" s="6">
        <f>SUMIFS('all sales summary'!$I$2:$I$2047,'all sales summary'!$A$2:$A$2047,'Share city centre spend offline'!$A4,'all sales summary'!$B$2:$B$2047,'Share city centre spend offline'!AE$1)</f>
        <v>0.10142539568295014</v>
      </c>
      <c r="AF4" s="6">
        <f>SUMIFS('all sales summary'!$I$2:$I$2047,'all sales summary'!$A$2:$A$2047,'Share city centre spend offline'!$A4,'all sales summary'!$B$2:$B$2047,'Share city centre spend offline'!AF$1)</f>
        <v>0.10093452791477818</v>
      </c>
      <c r="AG4" s="6">
        <f>SUMIFS('all sales summary'!$I$2:$I$2047,'all sales summary'!$A$2:$A$2047,'Share city centre spend offline'!$A4,'all sales summary'!$B$2:$B$2047,'Share city centre spend offline'!AG$1)</f>
        <v>0.103315840523772</v>
      </c>
      <c r="AH4" s="6">
        <f>SUMIFS('all sales summary'!$I$2:$I$2047,'all sales summary'!$A$2:$A$2047,'Share city centre spend offline'!$A4,'all sales summary'!$B$2:$B$2047,'Share city centre spend offline'!AH$1)</f>
        <v>0.10798126725310946</v>
      </c>
      <c r="AI4" s="12">
        <f t="shared" si="0"/>
        <v>-0.79091436348443644</v>
      </c>
      <c r="AJ4" s="19">
        <f t="shared" si="1"/>
        <v>-0.3585639152532738</v>
      </c>
    </row>
    <row r="5" spans="1:36" x14ac:dyDescent="0.3">
      <c r="A5" t="s">
        <v>10</v>
      </c>
      <c r="B5" s="6">
        <f>SUMIFS('all sales summary'!$I$2:$I$2047,'all sales summary'!$A$2:$A$2047,'Share city centre spend offline'!$A5,'all sales summary'!$B$2:$B$2047,'Share city centre spend offline'!B$1)</f>
        <v>0.13309824275764862</v>
      </c>
      <c r="C5" s="6">
        <f>SUMIFS('all sales summary'!$I$2:$I$2047,'all sales summary'!$A$2:$A$2047,'Share city centre spend offline'!$A5,'all sales summary'!$B$2:$B$2047,'Share city centre spend offline'!C$1)</f>
        <v>0.12603968611492652</v>
      </c>
      <c r="D5" s="6">
        <f>SUMIFS('all sales summary'!$I$2:$I$2047,'all sales summary'!$A$2:$A$2047,'Share city centre spend offline'!$A5,'all sales summary'!$B$2:$B$2047,'Share city centre spend offline'!D$1)</f>
        <v>0.12899973894698885</v>
      </c>
      <c r="E5" s="6">
        <f>SUMIFS('all sales summary'!$I$2:$I$2047,'all sales summary'!$A$2:$A$2047,'Share city centre spend offline'!$A5,'all sales summary'!$B$2:$B$2047,'Share city centre spend offline'!E$1)</f>
        <v>0.12443401233032533</v>
      </c>
      <c r="F5" s="6">
        <f>SUMIFS('all sales summary'!$I$2:$I$2047,'all sales summary'!$A$2:$A$2047,'Share city centre spend offline'!$A5,'all sales summary'!$B$2:$B$2047,'Share city centre spend offline'!F$1)</f>
        <v>0.12790252482433626</v>
      </c>
      <c r="G5" s="6">
        <f>SUMIFS('all sales summary'!$I$2:$I$2047,'all sales summary'!$A$2:$A$2047,'Share city centre spend offline'!$A5,'all sales summary'!$B$2:$B$2047,'Share city centre spend offline'!G$1)</f>
        <v>0.12873891047693006</v>
      </c>
      <c r="H5" s="6">
        <f>SUMIFS('all sales summary'!$I$2:$I$2047,'all sales summary'!$A$2:$A$2047,'Share city centre spend offline'!$A5,'all sales summary'!$B$2:$B$2047,'Share city centre spend offline'!H$1)</f>
        <v>0.12747428554409868</v>
      </c>
      <c r="I5" s="6">
        <f>SUMIFS('all sales summary'!$I$2:$I$2047,'all sales summary'!$A$2:$A$2047,'Share city centre spend offline'!$A5,'all sales summary'!$B$2:$B$2047,'Share city centre spend offline'!I$1)</f>
        <v>0.12584893947234471</v>
      </c>
      <c r="J5" s="6">
        <f>SUMIFS('all sales summary'!$I$2:$I$2047,'all sales summary'!$A$2:$A$2047,'Share city centre spend offline'!$A5,'all sales summary'!$B$2:$B$2047,'Share city centre spend offline'!J$1)</f>
        <v>0.12255396811826187</v>
      </c>
      <c r="K5" s="6">
        <f>SUMIFS('all sales summary'!$I$2:$I$2047,'all sales summary'!$A$2:$A$2047,'Share city centre spend offline'!$A5,'all sales summary'!$B$2:$B$2047,'Share city centre spend offline'!K$1)</f>
        <v>0.12657454660950848</v>
      </c>
      <c r="L5" s="6">
        <f>SUMIFS('all sales summary'!$I$2:$I$2047,'all sales summary'!$A$2:$A$2047,'Share city centre spend offline'!$A5,'all sales summary'!$B$2:$B$2047,'Share city centre spend offline'!L$1)</f>
        <v>0.13416403559192203</v>
      </c>
      <c r="M5" s="6">
        <f>SUMIFS('all sales summary'!$I$2:$I$2047,'all sales summary'!$A$2:$A$2047,'Share city centre spend offline'!$A5,'all sales summary'!$B$2:$B$2047,'Share city centre spend offline'!M$1)</f>
        <v>0.15197035425491637</v>
      </c>
      <c r="N5" s="6">
        <f>SUMIFS('all sales summary'!$I$2:$I$2047,'all sales summary'!$A$2:$A$2047,'Share city centre spend offline'!$A5,'all sales summary'!$B$2:$B$2047,'Share city centre spend offline'!N$1)</f>
        <v>0.11972034959609555</v>
      </c>
      <c r="O5" s="6">
        <f>SUMIFS('all sales summary'!$I$2:$I$2047,'all sales summary'!$A$2:$A$2047,'Share city centre spend offline'!$A5,'all sales summary'!$B$2:$B$2047,'Share city centre spend offline'!O$1)</f>
        <v>0.12032573581704657</v>
      </c>
      <c r="P5" s="6">
        <f>SUMIFS('all sales summary'!$I$2:$I$2047,'all sales summary'!$A$2:$A$2047,'Share city centre spend offline'!$A5,'all sales summary'!$B$2:$B$2047,'Share city centre spend offline'!P$1)</f>
        <v>0.1046422544004422</v>
      </c>
      <c r="Q5" s="6">
        <f>SUMIFS('all sales summary'!$I$2:$I$2047,'all sales summary'!$A$2:$A$2047,'Share city centre spend offline'!$A5,'all sales summary'!$B$2:$B$2047,'Share city centre spend offline'!Q$1)</f>
        <v>8.7442718499888786E-2</v>
      </c>
      <c r="R5" s="6">
        <f>SUMIFS('all sales summary'!$I$2:$I$2047,'all sales summary'!$A$2:$A$2047,'Share city centre spend offline'!$A5,'all sales summary'!$B$2:$B$2047,'Share city centre spend offline'!R$1)</f>
        <v>8.4866764790468022E-2</v>
      </c>
      <c r="S5" s="6">
        <f>SUMIFS('all sales summary'!$I$2:$I$2047,'all sales summary'!$A$2:$A$2047,'Share city centre spend offline'!$A5,'all sales summary'!$B$2:$B$2047,'Share city centre spend offline'!S$1)</f>
        <v>9.6078033515202527E-2</v>
      </c>
      <c r="T5" s="6">
        <f>SUMIFS('all sales summary'!$I$2:$I$2047,'all sales summary'!$A$2:$A$2047,'Share city centre spend offline'!$A5,'all sales summary'!$B$2:$B$2047,'Share city centre spend offline'!T$1)</f>
        <v>0.10932342149458531</v>
      </c>
      <c r="U5" s="6">
        <f>SUMIFS('all sales summary'!$I$2:$I$2047,'all sales summary'!$A$2:$A$2047,'Share city centre spend offline'!$A5,'all sales summary'!$B$2:$B$2047,'Share city centre spend offline'!U$1)</f>
        <v>0.11414523272254995</v>
      </c>
      <c r="V5" s="6">
        <f>SUMIFS('all sales summary'!$I$2:$I$2047,'all sales summary'!$A$2:$A$2047,'Share city centre spend offline'!$A5,'all sales summary'!$B$2:$B$2047,'Share city centre spend offline'!V$1)</f>
        <v>0.11798203401309057</v>
      </c>
      <c r="W5" s="6">
        <f>SUMIFS('all sales summary'!$I$2:$I$2047,'all sales summary'!$A$2:$A$2047,'Share city centre spend offline'!$A5,'all sales summary'!$B$2:$B$2047,'Share city centre spend offline'!W$1)</f>
        <v>0.11255360520241704</v>
      </c>
      <c r="X5" s="6">
        <f>SUMIFS('all sales summary'!$I$2:$I$2047,'all sales summary'!$A$2:$A$2047,'Share city centre spend offline'!$A5,'all sales summary'!$B$2:$B$2047,'Share city centre spend offline'!X$1)</f>
        <v>9.6476472633167942E-2</v>
      </c>
      <c r="Y5" s="6">
        <f>SUMIFS('all sales summary'!$I$2:$I$2047,'all sales summary'!$A$2:$A$2047,'Share city centre spend offline'!$A5,'all sales summary'!$B$2:$B$2047,'Share city centre spend offline'!Y$1)</f>
        <v>0.11920375390474829</v>
      </c>
      <c r="Z5" s="6">
        <f>SUMIFS('all sales summary'!$I$2:$I$2047,'all sales summary'!$A$2:$A$2047,'Share city centre spend offline'!$A5,'all sales summary'!$B$2:$B$2047,'Share city centre spend offline'!Z$1)</f>
        <v>7.9125860017291105E-2</v>
      </c>
      <c r="AA5" s="6">
        <f>SUMIFS('all sales summary'!$I$2:$I$2047,'all sales summary'!$A$2:$A$2047,'Share city centre spend offline'!$A5,'all sales summary'!$B$2:$B$2047,'Share city centre spend offline'!AA$1)</f>
        <v>9.0838091656956207E-2</v>
      </c>
      <c r="AB5" s="6">
        <f>SUMIFS('all sales summary'!$I$2:$I$2047,'all sales summary'!$A$2:$A$2047,'Share city centre spend offline'!$A5,'all sales summary'!$B$2:$B$2047,'Share city centre spend offline'!AB$1)</f>
        <v>9.0662891049063651E-2</v>
      </c>
      <c r="AC5" s="6">
        <f>SUMIFS('all sales summary'!$I$2:$I$2047,'all sales summary'!$A$2:$A$2047,'Share city centre spend offline'!$A5,'all sales summary'!$B$2:$B$2047,'Share city centre spend offline'!AC$1)</f>
        <v>0.11401667985724262</v>
      </c>
      <c r="AD5" s="6">
        <f>SUMIFS('all sales summary'!$I$2:$I$2047,'all sales summary'!$A$2:$A$2047,'Share city centre spend offline'!$A5,'all sales summary'!$B$2:$B$2047,'Share city centre spend offline'!AD$1)</f>
        <v>0.11273112753778897</v>
      </c>
      <c r="AE5" s="6">
        <f>SUMIFS('all sales summary'!$I$2:$I$2047,'all sales summary'!$A$2:$A$2047,'Share city centre spend offline'!$A5,'all sales summary'!$B$2:$B$2047,'Share city centre spend offline'!AE$1)</f>
        <v>0.10989148930855223</v>
      </c>
      <c r="AF5" s="6">
        <f>SUMIFS('all sales summary'!$I$2:$I$2047,'all sales summary'!$A$2:$A$2047,'Share city centre spend offline'!$A5,'all sales summary'!$B$2:$B$2047,'Share city centre spend offline'!AF$1)</f>
        <v>0.1102797984095122</v>
      </c>
      <c r="AG5" s="6">
        <f>SUMIFS('all sales summary'!$I$2:$I$2047,'all sales summary'!$A$2:$A$2047,'Share city centre spend offline'!$A5,'all sales summary'!$B$2:$B$2047,'Share city centre spend offline'!AG$1)</f>
        <v>0.10826621581563445</v>
      </c>
      <c r="AH5" s="6">
        <f>SUMIFS('all sales summary'!$I$2:$I$2047,'all sales summary'!$A$2:$A$2047,'Share city centre spend offline'!$A5,'all sales summary'!$B$2:$B$2047,'Share city centre spend offline'!AH$1)</f>
        <v>0.10652783726312402</v>
      </c>
      <c r="AI5" s="12">
        <f t="shared" si="0"/>
        <v>-2.6570405494524594</v>
      </c>
      <c r="AJ5" s="19">
        <f t="shared" si="1"/>
        <v>-1.6026130855137848</v>
      </c>
    </row>
    <row r="6" spans="1:36" x14ac:dyDescent="0.3">
      <c r="A6" t="s">
        <v>11</v>
      </c>
      <c r="B6" s="6">
        <f>SUMIFS('all sales summary'!$I$2:$I$2047,'all sales summary'!$A$2:$A$2047,'Share city centre spend offline'!$A6,'all sales summary'!$B$2:$B$2047,'Share city centre spend offline'!B$1)</f>
        <v>5.5377203511087464E-2</v>
      </c>
      <c r="C6" s="6">
        <f>SUMIFS('all sales summary'!$I$2:$I$2047,'all sales summary'!$A$2:$A$2047,'Share city centre spend offline'!$A6,'all sales summary'!$B$2:$B$2047,'Share city centre spend offline'!C$1)</f>
        <v>5.7362732645127278E-2</v>
      </c>
      <c r="D6" s="6">
        <f>SUMIFS('all sales summary'!$I$2:$I$2047,'all sales summary'!$A$2:$A$2047,'Share city centre spend offline'!$A6,'all sales summary'!$B$2:$B$2047,'Share city centre spend offline'!D$1)</f>
        <v>5.7596907605906494E-2</v>
      </c>
      <c r="E6" s="6">
        <f>SUMIFS('all sales summary'!$I$2:$I$2047,'all sales summary'!$A$2:$A$2047,'Share city centre spend offline'!$A6,'all sales summary'!$B$2:$B$2047,'Share city centre spend offline'!E$1)</f>
        <v>5.7412016093731408E-2</v>
      </c>
      <c r="F6" s="6">
        <f>SUMIFS('all sales summary'!$I$2:$I$2047,'all sales summary'!$A$2:$A$2047,'Share city centre spend offline'!$A6,'all sales summary'!$B$2:$B$2047,'Share city centre spend offline'!F$1)</f>
        <v>5.9091843328848995E-2</v>
      </c>
      <c r="G6" s="6">
        <f>SUMIFS('all sales summary'!$I$2:$I$2047,'all sales summary'!$A$2:$A$2047,'Share city centre spend offline'!$A6,'all sales summary'!$B$2:$B$2047,'Share city centre spend offline'!G$1)</f>
        <v>6.0146716033943205E-2</v>
      </c>
      <c r="H6" s="6">
        <f>SUMIFS('all sales summary'!$I$2:$I$2047,'all sales summary'!$A$2:$A$2047,'Share city centre spend offline'!$A6,'all sales summary'!$B$2:$B$2047,'Share city centre spend offline'!H$1)</f>
        <v>6.2299378286141134E-2</v>
      </c>
      <c r="I6" s="6">
        <f>SUMIFS('all sales summary'!$I$2:$I$2047,'all sales summary'!$A$2:$A$2047,'Share city centre spend offline'!$A6,'all sales summary'!$B$2:$B$2047,'Share city centre spend offline'!I$1)</f>
        <v>6.1978690966800705E-2</v>
      </c>
      <c r="J6" s="6">
        <f>SUMIFS('all sales summary'!$I$2:$I$2047,'all sales summary'!$A$2:$A$2047,'Share city centre spend offline'!$A6,'all sales summary'!$B$2:$B$2047,'Share city centre spend offline'!J$1)</f>
        <v>5.9613693298236466E-2</v>
      </c>
      <c r="K6" s="6">
        <f>SUMIFS('all sales summary'!$I$2:$I$2047,'all sales summary'!$A$2:$A$2047,'Share city centre spend offline'!$A6,'all sales summary'!$B$2:$B$2047,'Share city centre spend offline'!K$1)</f>
        <v>5.9585254436883867E-2</v>
      </c>
      <c r="L6" s="6">
        <f>SUMIFS('all sales summary'!$I$2:$I$2047,'all sales summary'!$A$2:$A$2047,'Share city centre spend offline'!$A6,'all sales summary'!$B$2:$B$2047,'Share city centre spend offline'!L$1)</f>
        <v>6.2524138009730085E-2</v>
      </c>
      <c r="M6" s="6">
        <f>SUMIFS('all sales summary'!$I$2:$I$2047,'all sales summary'!$A$2:$A$2047,'Share city centre spend offline'!$A6,'all sales summary'!$B$2:$B$2047,'Share city centre spend offline'!M$1)</f>
        <v>7.8190263015377626E-2</v>
      </c>
      <c r="N6" s="6">
        <f>SUMIFS('all sales summary'!$I$2:$I$2047,'all sales summary'!$A$2:$A$2047,'Share city centre spend offline'!$A6,'all sales summary'!$B$2:$B$2047,'Share city centre spend offline'!N$1)</f>
        <v>5.2943031546627987E-2</v>
      </c>
      <c r="O6" s="6">
        <f>SUMIFS('all sales summary'!$I$2:$I$2047,'all sales summary'!$A$2:$A$2047,'Share city centre spend offline'!$A6,'all sales summary'!$B$2:$B$2047,'Share city centre spend offline'!O$1)</f>
        <v>5.4674743623851212E-2</v>
      </c>
      <c r="P6" s="6">
        <f>SUMIFS('all sales summary'!$I$2:$I$2047,'all sales summary'!$A$2:$A$2047,'Share city centre spend offline'!$A6,'all sales summary'!$B$2:$B$2047,'Share city centre spend offline'!P$1)</f>
        <v>4.7550542949948316E-2</v>
      </c>
      <c r="Q6" s="6">
        <f>SUMIFS('all sales summary'!$I$2:$I$2047,'all sales summary'!$A$2:$A$2047,'Share city centre spend offline'!$A6,'all sales summary'!$B$2:$B$2047,'Share city centre spend offline'!Q$1)</f>
        <v>3.5108982951072613E-2</v>
      </c>
      <c r="R6" s="6">
        <f>SUMIFS('all sales summary'!$I$2:$I$2047,'all sales summary'!$A$2:$A$2047,'Share city centre spend offline'!$A6,'all sales summary'!$B$2:$B$2047,'Share city centre spend offline'!R$1)</f>
        <v>3.3593699949962162E-2</v>
      </c>
      <c r="S6" s="6">
        <f>SUMIFS('all sales summary'!$I$2:$I$2047,'all sales summary'!$A$2:$A$2047,'Share city centre spend offline'!$A6,'all sales summary'!$B$2:$B$2047,'Share city centre spend offline'!S$1)</f>
        <v>4.7295583990823939E-2</v>
      </c>
      <c r="T6" s="6">
        <f>SUMIFS('all sales summary'!$I$2:$I$2047,'all sales summary'!$A$2:$A$2047,'Share city centre spend offline'!$A6,'all sales summary'!$B$2:$B$2047,'Share city centre spend offline'!T$1)</f>
        <v>5.4574437902543425E-2</v>
      </c>
      <c r="U6" s="6">
        <f>SUMIFS('all sales summary'!$I$2:$I$2047,'all sales summary'!$A$2:$A$2047,'Share city centre spend offline'!$A6,'all sales summary'!$B$2:$B$2047,'Share city centre spend offline'!U$1)</f>
        <v>5.5931789319444654E-2</v>
      </c>
      <c r="V6" s="6">
        <f>SUMIFS('all sales summary'!$I$2:$I$2047,'all sales summary'!$A$2:$A$2047,'Share city centre spend offline'!$A6,'all sales summary'!$B$2:$B$2047,'Share city centre spend offline'!V$1)</f>
        <v>5.6617855866684851E-2</v>
      </c>
      <c r="W6" s="6">
        <f>SUMIFS('all sales summary'!$I$2:$I$2047,'all sales summary'!$A$2:$A$2047,'Share city centre spend offline'!$A6,'all sales summary'!$B$2:$B$2047,'Share city centre spend offline'!W$1)</f>
        <v>5.8693964643450676E-2</v>
      </c>
      <c r="X6" s="6">
        <f>SUMIFS('all sales summary'!$I$2:$I$2047,'all sales summary'!$A$2:$A$2047,'Share city centre spend offline'!$A6,'all sales summary'!$B$2:$B$2047,'Share city centre spend offline'!X$1)</f>
        <v>4.3261123487262389E-2</v>
      </c>
      <c r="Y6" s="6">
        <f>SUMIFS('all sales summary'!$I$2:$I$2047,'all sales summary'!$A$2:$A$2047,'Share city centre spend offline'!$A6,'all sales summary'!$B$2:$B$2047,'Share city centre spend offline'!Y$1)</f>
        <v>7.5103066667329632E-2</v>
      </c>
      <c r="Z6" s="6">
        <f>SUMIFS('all sales summary'!$I$2:$I$2047,'all sales summary'!$A$2:$A$2047,'Share city centre spend offline'!$A6,'all sales summary'!$B$2:$B$2047,'Share city centre spend offline'!Z$1)</f>
        <v>3.6331633165332999E-2</v>
      </c>
      <c r="AA6" s="6">
        <f>SUMIFS('all sales summary'!$I$2:$I$2047,'all sales summary'!$A$2:$A$2047,'Share city centre spend offline'!$A6,'all sales summary'!$B$2:$B$2047,'Share city centre spend offline'!AA$1)</f>
        <v>3.4273044026687842E-2</v>
      </c>
      <c r="AB6" s="6">
        <f>SUMIFS('all sales summary'!$I$2:$I$2047,'all sales summary'!$A$2:$A$2047,'Share city centre spend offline'!$A6,'all sales summary'!$B$2:$B$2047,'Share city centre spend offline'!AB$1)</f>
        <v>3.3727024090312467E-2</v>
      </c>
      <c r="AC6" s="6">
        <f>SUMIFS('all sales summary'!$I$2:$I$2047,'all sales summary'!$A$2:$A$2047,'Share city centre spend offline'!$A6,'all sales summary'!$B$2:$B$2047,'Share city centre spend offline'!AC$1)</f>
        <v>4.8106900543206821E-2</v>
      </c>
      <c r="AD6" s="6">
        <f>SUMIFS('all sales summary'!$I$2:$I$2047,'all sales summary'!$A$2:$A$2047,'Share city centre spend offline'!$A6,'all sales summary'!$B$2:$B$2047,'Share city centre spend offline'!AD$1)</f>
        <v>5.1519253430655762E-2</v>
      </c>
      <c r="AE6" s="6">
        <f>SUMIFS('all sales summary'!$I$2:$I$2047,'all sales summary'!$A$2:$A$2047,'Share city centre spend offline'!$A6,'all sales summary'!$B$2:$B$2047,'Share city centre spend offline'!AE$1)</f>
        <v>4.8032737867729616E-2</v>
      </c>
      <c r="AF6" s="6">
        <f>SUMIFS('all sales summary'!$I$2:$I$2047,'all sales summary'!$A$2:$A$2047,'Share city centre spend offline'!$A6,'all sales summary'!$B$2:$B$2047,'Share city centre spend offline'!AF$1)</f>
        <v>4.8695097385118569E-2</v>
      </c>
      <c r="AG6" s="6">
        <f>SUMIFS('all sales summary'!$I$2:$I$2047,'all sales summary'!$A$2:$A$2047,'Share city centre spend offline'!$A6,'all sales summary'!$B$2:$B$2047,'Share city centre spend offline'!AG$1)</f>
        <v>4.8655092121627622E-2</v>
      </c>
      <c r="AH6" s="6">
        <f>SUMIFS('all sales summary'!$I$2:$I$2047,'all sales summary'!$A$2:$A$2047,'Share city centre spend offline'!$A6,'all sales summary'!$B$2:$B$2047,'Share city centre spend offline'!AH$1)</f>
        <v>4.989654312725527E-2</v>
      </c>
      <c r="AI6" s="12">
        <f t="shared" si="0"/>
        <v>-0.54806603838321932</v>
      </c>
      <c r="AJ6" s="19">
        <f t="shared" si="1"/>
        <v>-0.97171501709811947</v>
      </c>
    </row>
    <row r="7" spans="1:36" x14ac:dyDescent="0.3">
      <c r="A7" t="s">
        <v>12</v>
      </c>
      <c r="B7" s="6">
        <f>SUMIFS('all sales summary'!$I$2:$I$2047,'all sales summary'!$A$2:$A$2047,'Share city centre spend offline'!$A7,'all sales summary'!$B$2:$B$2047,'Share city centre spend offline'!B$1)</f>
        <v>0.11026915360412297</v>
      </c>
      <c r="C7" s="6">
        <f>SUMIFS('all sales summary'!$I$2:$I$2047,'all sales summary'!$A$2:$A$2047,'Share city centre spend offline'!$A7,'all sales summary'!$B$2:$B$2047,'Share city centre spend offline'!C$1)</f>
        <v>0.112078342743974</v>
      </c>
      <c r="D7" s="6">
        <f>SUMIFS('all sales summary'!$I$2:$I$2047,'all sales summary'!$A$2:$A$2047,'Share city centre spend offline'!$A7,'all sales summary'!$B$2:$B$2047,'Share city centre spend offline'!D$1)</f>
        <v>0.10866660730494543</v>
      </c>
      <c r="E7" s="6">
        <f>SUMIFS('all sales summary'!$I$2:$I$2047,'all sales summary'!$A$2:$A$2047,'Share city centre spend offline'!$A7,'all sales summary'!$B$2:$B$2047,'Share city centre spend offline'!E$1)</f>
        <v>0.11551133567551428</v>
      </c>
      <c r="F7" s="6">
        <f>SUMIFS('all sales summary'!$I$2:$I$2047,'all sales summary'!$A$2:$A$2047,'Share city centre spend offline'!$A7,'all sales summary'!$B$2:$B$2047,'Share city centre spend offline'!F$1)</f>
        <v>0.11836265811504436</v>
      </c>
      <c r="G7" s="6">
        <f>SUMIFS('all sales summary'!$I$2:$I$2047,'all sales summary'!$A$2:$A$2047,'Share city centre spend offline'!$A7,'all sales summary'!$B$2:$B$2047,'Share city centre spend offline'!G$1)</f>
        <v>0.11504426630087583</v>
      </c>
      <c r="H7" s="6">
        <f>SUMIFS('all sales summary'!$I$2:$I$2047,'all sales summary'!$A$2:$A$2047,'Share city centre spend offline'!$A7,'all sales summary'!$B$2:$B$2047,'Share city centre spend offline'!H$1)</f>
        <v>0.11227744116003259</v>
      </c>
      <c r="I7" s="6">
        <f>SUMIFS('all sales summary'!$I$2:$I$2047,'all sales summary'!$A$2:$A$2047,'Share city centre spend offline'!$A7,'all sales summary'!$B$2:$B$2047,'Share city centre spend offline'!I$1)</f>
        <v>0.1125531462808245</v>
      </c>
      <c r="J7" s="6">
        <f>SUMIFS('all sales summary'!$I$2:$I$2047,'all sales summary'!$A$2:$A$2047,'Share city centre spend offline'!$A7,'all sales summary'!$B$2:$B$2047,'Share city centre spend offline'!J$1)</f>
        <v>0.11158378295641894</v>
      </c>
      <c r="K7" s="6">
        <f>SUMIFS('all sales summary'!$I$2:$I$2047,'all sales summary'!$A$2:$A$2047,'Share city centre spend offline'!$A7,'all sales summary'!$B$2:$B$2047,'Share city centre spend offline'!K$1)</f>
        <v>0.1165089690355563</v>
      </c>
      <c r="L7" s="6">
        <f>SUMIFS('all sales summary'!$I$2:$I$2047,'all sales summary'!$A$2:$A$2047,'Share city centre spend offline'!$A7,'all sales summary'!$B$2:$B$2047,'Share city centre spend offline'!L$1)</f>
        <v>0.1268934670777595</v>
      </c>
      <c r="M7" s="6">
        <f>SUMIFS('all sales summary'!$I$2:$I$2047,'all sales summary'!$A$2:$A$2047,'Share city centre spend offline'!$A7,'all sales summary'!$B$2:$B$2047,'Share city centre spend offline'!M$1)</f>
        <v>0.13262500436877225</v>
      </c>
      <c r="N7" s="6">
        <f>SUMIFS('all sales summary'!$I$2:$I$2047,'all sales summary'!$A$2:$A$2047,'Share city centre spend offline'!$A7,'all sales summary'!$B$2:$B$2047,'Share city centre spend offline'!N$1)</f>
        <v>0.10357538774495907</v>
      </c>
      <c r="O7" s="6">
        <f>SUMIFS('all sales summary'!$I$2:$I$2047,'all sales summary'!$A$2:$A$2047,'Share city centre spend offline'!$A7,'all sales summary'!$B$2:$B$2047,'Share city centre spend offline'!O$1)</f>
        <v>0.10792727024517532</v>
      </c>
      <c r="P7" s="6">
        <f>SUMIFS('all sales summary'!$I$2:$I$2047,'all sales summary'!$A$2:$A$2047,'Share city centre spend offline'!$A7,'all sales summary'!$B$2:$B$2047,'Share city centre spend offline'!P$1)</f>
        <v>6.9991920651318554E-2</v>
      </c>
      <c r="Q7" s="6">
        <f>SUMIFS('all sales summary'!$I$2:$I$2047,'all sales summary'!$A$2:$A$2047,'Share city centre spend offline'!$A7,'all sales summary'!$B$2:$B$2047,'Share city centre spend offline'!Q$1)</f>
        <v>1.1583638848417959E-2</v>
      </c>
      <c r="R7" s="6">
        <f>SUMIFS('all sales summary'!$I$2:$I$2047,'all sales summary'!$A$2:$A$2047,'Share city centre spend offline'!$A7,'all sales summary'!$B$2:$B$2047,'Share city centre spend offline'!R$1)</f>
        <v>1.2190327743423508E-2</v>
      </c>
      <c r="S7" s="6">
        <f>SUMIFS('all sales summary'!$I$2:$I$2047,'all sales summary'!$A$2:$A$2047,'Share city centre spend offline'!$A7,'all sales summary'!$B$2:$B$2047,'Share city centre spend offline'!S$1)</f>
        <v>3.2665292890925839E-2</v>
      </c>
      <c r="T7" s="6">
        <f>SUMIFS('all sales summary'!$I$2:$I$2047,'all sales summary'!$A$2:$A$2047,'Share city centre spend offline'!$A7,'all sales summary'!$B$2:$B$2047,'Share city centre spend offline'!T$1)</f>
        <v>6.4192783106864298E-2</v>
      </c>
      <c r="U7" s="6">
        <f>SUMIFS('all sales summary'!$I$2:$I$2047,'all sales summary'!$A$2:$A$2047,'Share city centre spend offline'!$A7,'all sales summary'!$B$2:$B$2047,'Share city centre spend offline'!U$1)</f>
        <v>7.4638610186979162E-2</v>
      </c>
      <c r="V7" s="6">
        <f>SUMIFS('all sales summary'!$I$2:$I$2047,'all sales summary'!$A$2:$A$2047,'Share city centre spend offline'!$A7,'all sales summary'!$B$2:$B$2047,'Share city centre spend offline'!V$1)</f>
        <v>6.9336952813673441E-2</v>
      </c>
      <c r="W7" s="6">
        <f>SUMIFS('all sales summary'!$I$2:$I$2047,'all sales summary'!$A$2:$A$2047,'Share city centre spend offline'!$A7,'all sales summary'!$B$2:$B$2047,'Share city centre spend offline'!W$1)</f>
        <v>7.4383416889764575E-2</v>
      </c>
      <c r="X7" s="6">
        <f>SUMIFS('all sales summary'!$I$2:$I$2047,'all sales summary'!$A$2:$A$2047,'Share city centre spend offline'!$A7,'all sales summary'!$B$2:$B$2047,'Share city centre spend offline'!X$1)</f>
        <v>3.4322672737549388E-2</v>
      </c>
      <c r="Y7" s="6">
        <f>SUMIFS('all sales summary'!$I$2:$I$2047,'all sales summary'!$A$2:$A$2047,'Share city centre spend offline'!$A7,'all sales summary'!$B$2:$B$2047,'Share city centre spend offline'!Y$1)</f>
        <v>7.5289532845282975E-2</v>
      </c>
      <c r="Z7" s="6">
        <f>SUMIFS('all sales summary'!$I$2:$I$2047,'all sales summary'!$A$2:$A$2047,'Share city centre spend offline'!$A7,'all sales summary'!$B$2:$B$2047,'Share city centre spend offline'!Z$1)</f>
        <v>2.0319407412970125E-2</v>
      </c>
      <c r="AA7" s="6">
        <f>SUMIFS('all sales summary'!$I$2:$I$2047,'all sales summary'!$A$2:$A$2047,'Share city centre spend offline'!$A7,'all sales summary'!$B$2:$B$2047,'Share city centre spend offline'!AA$1)</f>
        <v>2.0814952427502118E-2</v>
      </c>
      <c r="AB7" s="6">
        <f>SUMIFS('all sales summary'!$I$2:$I$2047,'all sales summary'!$A$2:$A$2047,'Share city centre spend offline'!$A7,'all sales summary'!$B$2:$B$2047,'Share city centre spend offline'!AB$1)</f>
        <v>2.2376703104437023E-2</v>
      </c>
      <c r="AC7" s="6">
        <f>SUMIFS('all sales summary'!$I$2:$I$2047,'all sales summary'!$A$2:$A$2047,'Share city centre spend offline'!$A7,'all sales summary'!$B$2:$B$2047,'Share city centre spend offline'!AC$1)</f>
        <v>5.80096553595267E-2</v>
      </c>
      <c r="AD7" s="6">
        <f>SUMIFS('all sales summary'!$I$2:$I$2047,'all sales summary'!$A$2:$A$2047,'Share city centre spend offline'!$A7,'all sales summary'!$B$2:$B$2047,'Share city centre spend offline'!AD$1)</f>
        <v>7.686435722434605E-2</v>
      </c>
      <c r="AE7" s="6">
        <f>SUMIFS('all sales summary'!$I$2:$I$2047,'all sales summary'!$A$2:$A$2047,'Share city centre spend offline'!$A7,'all sales summary'!$B$2:$B$2047,'Share city centre spend offline'!AE$1)</f>
        <v>7.9829516147649687E-2</v>
      </c>
      <c r="AF7" s="6">
        <f>SUMIFS('all sales summary'!$I$2:$I$2047,'all sales summary'!$A$2:$A$2047,'Share city centre spend offline'!$A7,'all sales summary'!$B$2:$B$2047,'Share city centre spend offline'!AF$1)</f>
        <v>8.3455547444950193E-2</v>
      </c>
      <c r="AG7" s="6">
        <f>SUMIFS('all sales summary'!$I$2:$I$2047,'all sales summary'!$A$2:$A$2047,'Share city centre spend offline'!$A7,'all sales summary'!$B$2:$B$2047,'Share city centre spend offline'!AG$1)</f>
        <v>9.1693705918794027E-2</v>
      </c>
      <c r="AH7" s="6">
        <f>SUMIFS('all sales summary'!$I$2:$I$2047,'all sales summary'!$A$2:$A$2047,'Share city centre spend offline'!$A7,'all sales summary'!$B$2:$B$2047,'Share city centre spend offline'!AH$1)</f>
        <v>9.1149729218871794E-2</v>
      </c>
      <c r="AI7" s="12">
        <f t="shared" si="0"/>
        <v>-1.9119424385251174</v>
      </c>
      <c r="AJ7" s="19">
        <f t="shared" si="1"/>
        <v>-2.0434053737547142</v>
      </c>
    </row>
    <row r="8" spans="1:36" x14ac:dyDescent="0.3">
      <c r="A8" t="s">
        <v>13</v>
      </c>
      <c r="B8" s="6">
        <f>SUMIFS('all sales summary'!$I$2:$I$2047,'all sales summary'!$A$2:$A$2047,'Share city centre spend offline'!$A8,'all sales summary'!$B$2:$B$2047,'Share city centre spend offline'!B$1)</f>
        <v>0.29287678726059702</v>
      </c>
      <c r="C8" s="6">
        <f>SUMIFS('all sales summary'!$I$2:$I$2047,'all sales summary'!$A$2:$A$2047,'Share city centre spend offline'!$A8,'all sales summary'!$B$2:$B$2047,'Share city centre spend offline'!C$1)</f>
        <v>0.29099520947566249</v>
      </c>
      <c r="D8" s="6">
        <f>SUMIFS('all sales summary'!$I$2:$I$2047,'all sales summary'!$A$2:$A$2047,'Share city centre spend offline'!$A8,'all sales summary'!$B$2:$B$2047,'Share city centre spend offline'!D$1)</f>
        <v>0.2898923784465211</v>
      </c>
      <c r="E8" s="6">
        <f>SUMIFS('all sales summary'!$I$2:$I$2047,'all sales summary'!$A$2:$A$2047,'Share city centre spend offline'!$A8,'all sales summary'!$B$2:$B$2047,'Share city centre spend offline'!E$1)</f>
        <v>0.29440133771728677</v>
      </c>
      <c r="F8" s="6">
        <f>SUMIFS('all sales summary'!$I$2:$I$2047,'all sales summary'!$A$2:$A$2047,'Share city centre spend offline'!$A8,'all sales summary'!$B$2:$B$2047,'Share city centre spend offline'!F$1)</f>
        <v>0.29434426748234566</v>
      </c>
      <c r="G8" s="6">
        <f>SUMIFS('all sales summary'!$I$2:$I$2047,'all sales summary'!$A$2:$A$2047,'Share city centre spend offline'!$A8,'all sales summary'!$B$2:$B$2047,'Share city centre spend offline'!G$1)</f>
        <v>0.2999220898591255</v>
      </c>
      <c r="H8" s="6">
        <f>SUMIFS('all sales summary'!$I$2:$I$2047,'all sales summary'!$A$2:$A$2047,'Share city centre spend offline'!$A8,'all sales summary'!$B$2:$B$2047,'Share city centre spend offline'!H$1)</f>
        <v>0.29871640043843006</v>
      </c>
      <c r="I8" s="6">
        <f>SUMIFS('all sales summary'!$I$2:$I$2047,'all sales summary'!$A$2:$A$2047,'Share city centre spend offline'!$A8,'all sales summary'!$B$2:$B$2047,'Share city centre spend offline'!I$1)</f>
        <v>0.3014829511480101</v>
      </c>
      <c r="J8" s="6">
        <f>SUMIFS('all sales summary'!$I$2:$I$2047,'all sales summary'!$A$2:$A$2047,'Share city centre spend offline'!$A8,'all sales summary'!$B$2:$B$2047,'Share city centre spend offline'!J$1)</f>
        <v>0.29223828925565215</v>
      </c>
      <c r="K8" s="6">
        <f>SUMIFS('all sales summary'!$I$2:$I$2047,'all sales summary'!$A$2:$A$2047,'Share city centre spend offline'!$A8,'all sales summary'!$B$2:$B$2047,'Share city centre spend offline'!K$1)</f>
        <v>0.2945351832439011</v>
      </c>
      <c r="L8" s="6">
        <f>SUMIFS('all sales summary'!$I$2:$I$2047,'all sales summary'!$A$2:$A$2047,'Share city centre spend offline'!$A8,'all sales summary'!$B$2:$B$2047,'Share city centre spend offline'!L$1)</f>
        <v>0.29646976277226506</v>
      </c>
      <c r="M8" s="6">
        <f>SUMIFS('all sales summary'!$I$2:$I$2047,'all sales summary'!$A$2:$A$2047,'Share city centre spend offline'!$A8,'all sales summary'!$B$2:$B$2047,'Share city centre spend offline'!M$1)</f>
        <v>0.316217236881016</v>
      </c>
      <c r="N8" s="6">
        <f>SUMIFS('all sales summary'!$I$2:$I$2047,'all sales summary'!$A$2:$A$2047,'Share city centre spend offline'!$A8,'all sales summary'!$B$2:$B$2047,'Share city centre spend offline'!N$1)</f>
        <v>0.29052000138951872</v>
      </c>
      <c r="O8" s="6">
        <f>SUMIFS('all sales summary'!$I$2:$I$2047,'all sales summary'!$A$2:$A$2047,'Share city centre spend offline'!$A8,'all sales summary'!$B$2:$B$2047,'Share city centre spend offline'!O$1)</f>
        <v>0.29019364489867056</v>
      </c>
      <c r="P8" s="6">
        <f>SUMIFS('all sales summary'!$I$2:$I$2047,'all sales summary'!$A$2:$A$2047,'Share city centre spend offline'!$A8,'all sales summary'!$B$2:$B$2047,'Share city centre spend offline'!P$1)</f>
        <v>0.27343410657114658</v>
      </c>
      <c r="Q8" s="6">
        <f>SUMIFS('all sales summary'!$I$2:$I$2047,'all sales summary'!$A$2:$A$2047,'Share city centre spend offline'!$A8,'all sales summary'!$B$2:$B$2047,'Share city centre spend offline'!Q$1)</f>
        <v>0.24560645947475782</v>
      </c>
      <c r="R8" s="6">
        <f>SUMIFS('all sales summary'!$I$2:$I$2047,'all sales summary'!$A$2:$A$2047,'Share city centre spend offline'!$A8,'all sales summary'!$B$2:$B$2047,'Share city centre spend offline'!R$1)</f>
        <v>0.26008593184625134</v>
      </c>
      <c r="S8" s="6">
        <f>SUMIFS('all sales summary'!$I$2:$I$2047,'all sales summary'!$A$2:$A$2047,'Share city centre spend offline'!$A8,'all sales summary'!$B$2:$B$2047,'Share city centre spend offline'!S$1)</f>
        <v>0.27200243608454078</v>
      </c>
      <c r="T8" s="6">
        <f>SUMIFS('all sales summary'!$I$2:$I$2047,'all sales summary'!$A$2:$A$2047,'Share city centre spend offline'!$A8,'all sales summary'!$B$2:$B$2047,'Share city centre spend offline'!T$1)</f>
        <v>0.27577692015369337</v>
      </c>
      <c r="U8" s="6">
        <f>SUMIFS('all sales summary'!$I$2:$I$2047,'all sales summary'!$A$2:$A$2047,'Share city centre spend offline'!$A8,'all sales summary'!$B$2:$B$2047,'Share city centre spend offline'!U$1)</f>
        <v>0.27430429459305872</v>
      </c>
      <c r="V8" s="6">
        <f>SUMIFS('all sales summary'!$I$2:$I$2047,'all sales summary'!$A$2:$A$2047,'Share city centre spend offline'!$A8,'all sales summary'!$B$2:$B$2047,'Share city centre spend offline'!V$1)</f>
        <v>0.26864596357059478</v>
      </c>
      <c r="W8" s="6">
        <f>SUMIFS('all sales summary'!$I$2:$I$2047,'all sales summary'!$A$2:$A$2047,'Share city centre spend offline'!$A8,'all sales summary'!$B$2:$B$2047,'Share city centre spend offline'!W$1)</f>
        <v>0.2734735160792986</v>
      </c>
      <c r="X8" s="6">
        <f>SUMIFS('all sales summary'!$I$2:$I$2047,'all sales summary'!$A$2:$A$2047,'Share city centre spend offline'!$A8,'all sales summary'!$B$2:$B$2047,'Share city centre spend offline'!X$1)</f>
        <v>0.25782169298366076</v>
      </c>
      <c r="Y8" s="6">
        <f>SUMIFS('all sales summary'!$I$2:$I$2047,'all sales summary'!$A$2:$A$2047,'Share city centre spend offline'!$A8,'all sales summary'!$B$2:$B$2047,'Share city centre spend offline'!Y$1)</f>
        <v>0.30850215639160095</v>
      </c>
      <c r="Z8" s="6">
        <f>SUMIFS('all sales summary'!$I$2:$I$2047,'all sales summary'!$A$2:$A$2047,'Share city centre spend offline'!$A8,'all sales summary'!$B$2:$B$2047,'Share city centre spend offline'!Z$1)</f>
        <v>0.25738093771874732</v>
      </c>
      <c r="AA8" s="6">
        <f>SUMIFS('all sales summary'!$I$2:$I$2047,'all sales summary'!$A$2:$A$2047,'Share city centre spend offline'!$A8,'all sales summary'!$B$2:$B$2047,'Share city centre spend offline'!AA$1)</f>
        <v>0.25999173273272913</v>
      </c>
      <c r="AB8" s="6">
        <f>SUMIFS('all sales summary'!$I$2:$I$2047,'all sales summary'!$A$2:$A$2047,'Share city centre spend offline'!$A8,'all sales summary'!$B$2:$B$2047,'Share city centre spend offline'!AB$1)</f>
        <v>0.26027900730464076</v>
      </c>
      <c r="AC8" s="6">
        <f>SUMIFS('all sales summary'!$I$2:$I$2047,'all sales summary'!$A$2:$A$2047,'Share city centre spend offline'!$A8,'all sales summary'!$B$2:$B$2047,'Share city centre spend offline'!AC$1)</f>
        <v>0.28268164067142237</v>
      </c>
      <c r="AD8" s="6">
        <f>SUMIFS('all sales summary'!$I$2:$I$2047,'all sales summary'!$A$2:$A$2047,'Share city centre spend offline'!$A8,'all sales summary'!$B$2:$B$2047,'Share city centre spend offline'!AD$1)</f>
        <v>0.27427644418029579</v>
      </c>
      <c r="AE8" s="6">
        <f>SUMIFS('all sales summary'!$I$2:$I$2047,'all sales summary'!$A$2:$A$2047,'Share city centre spend offline'!$A8,'all sales summary'!$B$2:$B$2047,'Share city centre spend offline'!AE$1)</f>
        <v>0.27698027097443756</v>
      </c>
      <c r="AF8" s="6">
        <f>SUMIFS('all sales summary'!$I$2:$I$2047,'all sales summary'!$A$2:$A$2047,'Share city centre spend offline'!$A8,'all sales summary'!$B$2:$B$2047,'Share city centre spend offline'!AF$1)</f>
        <v>0.27122774685419493</v>
      </c>
      <c r="AG8" s="6">
        <f>SUMIFS('all sales summary'!$I$2:$I$2047,'all sales summary'!$A$2:$A$2047,'Share city centre spend offline'!$A8,'all sales summary'!$B$2:$B$2047,'Share city centre spend offline'!AG$1)</f>
        <v>0.2832096562138855</v>
      </c>
      <c r="AH8" s="6">
        <f>SUMIFS('all sales summary'!$I$2:$I$2047,'all sales summary'!$A$2:$A$2047,'Share city centre spend offline'!$A8,'all sales summary'!$B$2:$B$2047,'Share city centre spend offline'!AH$1)</f>
        <v>0.27502597237679249</v>
      </c>
      <c r="AI8" s="12">
        <f t="shared" si="0"/>
        <v>-1.7850814883804522</v>
      </c>
      <c r="AJ8" s="19">
        <f t="shared" si="1"/>
        <v>-1.7212316878859657</v>
      </c>
    </row>
    <row r="9" spans="1:36" x14ac:dyDescent="0.3">
      <c r="A9" t="s">
        <v>14</v>
      </c>
      <c r="B9" s="6">
        <f>SUMIFS('all sales summary'!$I$2:$I$2047,'all sales summary'!$A$2:$A$2047,'Share city centre spend offline'!$A9,'all sales summary'!$B$2:$B$2047,'Share city centre spend offline'!B$1)</f>
        <v>0.12070968707764569</v>
      </c>
      <c r="C9" s="6">
        <f>SUMIFS('all sales summary'!$I$2:$I$2047,'all sales summary'!$A$2:$A$2047,'Share city centre spend offline'!$A9,'all sales summary'!$B$2:$B$2047,'Share city centre spend offline'!C$1)</f>
        <v>0.12705284523787214</v>
      </c>
      <c r="D9" s="6">
        <f>SUMIFS('all sales summary'!$I$2:$I$2047,'all sales summary'!$A$2:$A$2047,'Share city centre spend offline'!$A9,'all sales summary'!$B$2:$B$2047,'Share city centre spend offline'!D$1)</f>
        <v>0.12901498239964512</v>
      </c>
      <c r="E9" s="6">
        <f>SUMIFS('all sales summary'!$I$2:$I$2047,'all sales summary'!$A$2:$A$2047,'Share city centre spend offline'!$A9,'all sales summary'!$B$2:$B$2047,'Share city centre spend offline'!E$1)</f>
        <v>0.13714969532405727</v>
      </c>
      <c r="F9" s="6">
        <f>SUMIFS('all sales summary'!$I$2:$I$2047,'all sales summary'!$A$2:$A$2047,'Share city centre spend offline'!$A9,'all sales summary'!$B$2:$B$2047,'Share city centre spend offline'!F$1)</f>
        <v>0.14240948628177205</v>
      </c>
      <c r="G9" s="6">
        <f>SUMIFS('all sales summary'!$I$2:$I$2047,'all sales summary'!$A$2:$A$2047,'Share city centre spend offline'!$A9,'all sales summary'!$B$2:$B$2047,'Share city centre spend offline'!G$1)</f>
        <v>0.14299619346969772</v>
      </c>
      <c r="H9" s="6">
        <f>SUMIFS('all sales summary'!$I$2:$I$2047,'all sales summary'!$A$2:$A$2047,'Share city centre spend offline'!$A9,'all sales summary'!$B$2:$B$2047,'Share city centre spend offline'!H$1)</f>
        <v>0.1456472480468837</v>
      </c>
      <c r="I9" s="6">
        <f>SUMIFS('all sales summary'!$I$2:$I$2047,'all sales summary'!$A$2:$A$2047,'Share city centre spend offline'!$A9,'all sales summary'!$B$2:$B$2047,'Share city centre spend offline'!I$1)</f>
        <v>0.15602450200642581</v>
      </c>
      <c r="J9" s="6">
        <f>SUMIFS('all sales summary'!$I$2:$I$2047,'all sales summary'!$A$2:$A$2047,'Share city centre spend offline'!$A9,'all sales summary'!$B$2:$B$2047,'Share city centre spend offline'!J$1)</f>
        <v>0.15085024289909837</v>
      </c>
      <c r="K9" s="6">
        <f>SUMIFS('all sales summary'!$I$2:$I$2047,'all sales summary'!$A$2:$A$2047,'Share city centre spend offline'!$A9,'all sales summary'!$B$2:$B$2047,'Share city centre spend offline'!K$1)</f>
        <v>0.15741034480612953</v>
      </c>
      <c r="L9" s="6">
        <f>SUMIFS('all sales summary'!$I$2:$I$2047,'all sales summary'!$A$2:$A$2047,'Share city centre spend offline'!$A9,'all sales summary'!$B$2:$B$2047,'Share city centre spend offline'!L$1)</f>
        <v>0.14792147007547485</v>
      </c>
      <c r="M9" s="6">
        <f>SUMIFS('all sales summary'!$I$2:$I$2047,'all sales summary'!$A$2:$A$2047,'Share city centre spend offline'!$A9,'all sales summary'!$B$2:$B$2047,'Share city centre spend offline'!M$1)</f>
        <v>0.16292120009813982</v>
      </c>
      <c r="N9" s="6">
        <f>SUMIFS('all sales summary'!$I$2:$I$2047,'all sales summary'!$A$2:$A$2047,'Share city centre spend offline'!$A9,'all sales summary'!$B$2:$B$2047,'Share city centre spend offline'!N$1)</f>
        <v>0.13220604023206528</v>
      </c>
      <c r="O9" s="6">
        <f>SUMIFS('all sales summary'!$I$2:$I$2047,'all sales summary'!$A$2:$A$2047,'Share city centre spend offline'!$A9,'all sales summary'!$B$2:$B$2047,'Share city centre spend offline'!O$1)</f>
        <v>0.12974018227615886</v>
      </c>
      <c r="P9" s="6">
        <f>SUMIFS('all sales summary'!$I$2:$I$2047,'all sales summary'!$A$2:$A$2047,'Share city centre spend offline'!$A9,'all sales summary'!$B$2:$B$2047,'Share city centre spend offline'!P$1)</f>
        <v>0.10589325079230709</v>
      </c>
      <c r="Q9" s="6">
        <f>SUMIFS('all sales summary'!$I$2:$I$2047,'all sales summary'!$A$2:$A$2047,'Share city centre spend offline'!$A9,'all sales summary'!$B$2:$B$2047,'Share city centre spend offline'!Q$1)</f>
        <v>6.4044433791262331E-2</v>
      </c>
      <c r="R9" s="6">
        <f>SUMIFS('all sales summary'!$I$2:$I$2047,'all sales summary'!$A$2:$A$2047,'Share city centre spend offline'!$A9,'all sales summary'!$B$2:$B$2047,'Share city centre spend offline'!R$1)</f>
        <v>6.0552259213208691E-2</v>
      </c>
      <c r="S9" s="6">
        <f>SUMIFS('all sales summary'!$I$2:$I$2047,'all sales summary'!$A$2:$A$2047,'Share city centre spend offline'!$A9,'all sales summary'!$B$2:$B$2047,'Share city centre spend offline'!S$1)</f>
        <v>8.2557854002237183E-2</v>
      </c>
      <c r="T9" s="6">
        <f>SUMIFS('all sales summary'!$I$2:$I$2047,'all sales summary'!$A$2:$A$2047,'Share city centre spend offline'!$A9,'all sales summary'!$B$2:$B$2047,'Share city centre spend offline'!T$1)</f>
        <v>0.12272805421246102</v>
      </c>
      <c r="U9" s="6">
        <f>SUMIFS('all sales summary'!$I$2:$I$2047,'all sales summary'!$A$2:$A$2047,'Share city centre spend offline'!$A9,'all sales summary'!$B$2:$B$2047,'Share city centre spend offline'!U$1)</f>
        <v>0.13544388870587629</v>
      </c>
      <c r="V9" s="6">
        <f>SUMIFS('all sales summary'!$I$2:$I$2047,'all sales summary'!$A$2:$A$2047,'Share city centre spend offline'!$A9,'all sales summary'!$B$2:$B$2047,'Share city centre spend offline'!V$1)</f>
        <v>0.12931700856574646</v>
      </c>
      <c r="W9" s="6">
        <f>SUMIFS('all sales summary'!$I$2:$I$2047,'all sales summary'!$A$2:$A$2047,'Share city centre spend offline'!$A9,'all sales summary'!$B$2:$B$2047,'Share city centre spend offline'!W$1)</f>
        <v>0.11876844774733221</v>
      </c>
      <c r="X9" s="6">
        <f>SUMIFS('all sales summary'!$I$2:$I$2047,'all sales summary'!$A$2:$A$2047,'Share city centre spend offline'!$A9,'all sales summary'!$B$2:$B$2047,'Share city centre spend offline'!X$1)</f>
        <v>7.5905447617251071E-2</v>
      </c>
      <c r="Y9" s="6">
        <f>SUMIFS('all sales summary'!$I$2:$I$2047,'all sales summary'!$A$2:$A$2047,'Share city centre spend offline'!$A9,'all sales summary'!$B$2:$B$2047,'Share city centre spend offline'!Y$1)</f>
        <v>0.13538002164136567</v>
      </c>
      <c r="Z9" s="6">
        <f>SUMIFS('all sales summary'!$I$2:$I$2047,'all sales summary'!$A$2:$A$2047,'Share city centre spend offline'!$A9,'all sales summary'!$B$2:$B$2047,'Share city centre spend offline'!Z$1)</f>
        <v>6.2484507989176492E-2</v>
      </c>
      <c r="AA9" s="6">
        <f>SUMIFS('all sales summary'!$I$2:$I$2047,'all sales summary'!$A$2:$A$2047,'Share city centre spend offline'!$A9,'all sales summary'!$B$2:$B$2047,'Share city centre spend offline'!AA$1)</f>
        <v>6.2334380239890359E-2</v>
      </c>
      <c r="AB9" s="6">
        <f>SUMIFS('all sales summary'!$I$2:$I$2047,'all sales summary'!$A$2:$A$2047,'Share city centre spend offline'!$A9,'all sales summary'!$B$2:$B$2047,'Share city centre spend offline'!AB$1)</f>
        <v>6.3473610679023101E-2</v>
      </c>
      <c r="AC9" s="6">
        <f>SUMIFS('all sales summary'!$I$2:$I$2047,'all sales summary'!$A$2:$A$2047,'Share city centre spend offline'!$A9,'all sales summary'!$B$2:$B$2047,'Share city centre spend offline'!AC$1)</f>
        <v>0.10080189849227167</v>
      </c>
      <c r="AD9" s="6">
        <f>SUMIFS('all sales summary'!$I$2:$I$2047,'all sales summary'!$A$2:$A$2047,'Share city centre spend offline'!$A9,'all sales summary'!$B$2:$B$2047,'Share city centre spend offline'!AD$1)</f>
        <v>0.11557803415091651</v>
      </c>
      <c r="AE9" s="6">
        <f>SUMIFS('all sales summary'!$I$2:$I$2047,'all sales summary'!$A$2:$A$2047,'Share city centre spend offline'!$A9,'all sales summary'!$B$2:$B$2047,'Share city centre spend offline'!AE$1)</f>
        <v>0.13126497046206653</v>
      </c>
      <c r="AF9" s="6">
        <f>SUMIFS('all sales summary'!$I$2:$I$2047,'all sales summary'!$A$2:$A$2047,'Share city centre spend offline'!$A9,'all sales summary'!$B$2:$B$2047,'Share city centre spend offline'!AF$1)</f>
        <v>0.1425739143550393</v>
      </c>
      <c r="AG9" s="6">
        <f>SUMIFS('all sales summary'!$I$2:$I$2047,'all sales summary'!$A$2:$A$2047,'Share city centre spend offline'!$A9,'all sales summary'!$B$2:$B$2047,'Share city centre spend offline'!AG$1)</f>
        <v>0.15006196707789837</v>
      </c>
      <c r="AH9" s="6">
        <f>SUMIFS('all sales summary'!$I$2:$I$2047,'all sales summary'!$A$2:$A$2047,'Share city centre spend offline'!$A9,'all sales summary'!$B$2:$B$2047,'Share city centre spend offline'!AH$1)</f>
        <v>0.14015454913322031</v>
      </c>
      <c r="AI9" s="12">
        <f t="shared" si="0"/>
        <v>1.9444862055574621</v>
      </c>
      <c r="AJ9" s="19">
        <f t="shared" si="1"/>
        <v>-1.0695693765878063</v>
      </c>
    </row>
    <row r="10" spans="1:36" x14ac:dyDescent="0.3">
      <c r="A10" t="s">
        <v>15</v>
      </c>
      <c r="B10" s="6">
        <f>SUMIFS('all sales summary'!$I$2:$I$2047,'all sales summary'!$A$2:$A$2047,'Share city centre spend offline'!$A10,'all sales summary'!$B$2:$B$2047,'Share city centre spend offline'!B$1)</f>
        <v>7.1133748175956885E-2</v>
      </c>
      <c r="C10" s="6">
        <f>SUMIFS('all sales summary'!$I$2:$I$2047,'all sales summary'!$A$2:$A$2047,'Share city centre spend offline'!$A10,'all sales summary'!$B$2:$B$2047,'Share city centre spend offline'!C$1)</f>
        <v>7.8577371509748389E-2</v>
      </c>
      <c r="D10" s="6">
        <f>SUMIFS('all sales summary'!$I$2:$I$2047,'all sales summary'!$A$2:$A$2047,'Share city centre spend offline'!$A10,'all sales summary'!$B$2:$B$2047,'Share city centre spend offline'!D$1)</f>
        <v>7.4581745451631806E-2</v>
      </c>
      <c r="E10" s="6">
        <f>SUMIFS('all sales summary'!$I$2:$I$2047,'all sales summary'!$A$2:$A$2047,'Share city centre spend offline'!$A10,'all sales summary'!$B$2:$B$2047,'Share city centre spend offline'!E$1)</f>
        <v>7.9154090699145349E-2</v>
      </c>
      <c r="F10" s="6">
        <f>SUMIFS('all sales summary'!$I$2:$I$2047,'all sales summary'!$A$2:$A$2047,'Share city centre spend offline'!$A10,'all sales summary'!$B$2:$B$2047,'Share city centre spend offline'!F$1)</f>
        <v>7.9650089042077807E-2</v>
      </c>
      <c r="G10" s="6">
        <f>SUMIFS('all sales summary'!$I$2:$I$2047,'all sales summary'!$A$2:$A$2047,'Share city centre spend offline'!$A10,'all sales summary'!$B$2:$B$2047,'Share city centre spend offline'!G$1)</f>
        <v>8.0327626518576292E-2</v>
      </c>
      <c r="H10" s="6">
        <f>SUMIFS('all sales summary'!$I$2:$I$2047,'all sales summary'!$A$2:$A$2047,'Share city centre spend offline'!$A10,'all sales summary'!$B$2:$B$2047,'Share city centre spend offline'!H$1)</f>
        <v>8.2060100597402347E-2</v>
      </c>
      <c r="I10" s="6">
        <f>SUMIFS('all sales summary'!$I$2:$I$2047,'all sales summary'!$A$2:$A$2047,'Share city centre spend offline'!$A10,'all sales summary'!$B$2:$B$2047,'Share city centre spend offline'!I$1)</f>
        <v>8.8517162415273229E-2</v>
      </c>
      <c r="J10" s="6">
        <f>SUMIFS('all sales summary'!$I$2:$I$2047,'all sales summary'!$A$2:$A$2047,'Share city centre spend offline'!$A10,'all sales summary'!$B$2:$B$2047,'Share city centre spend offline'!J$1)</f>
        <v>7.9393561655616299E-2</v>
      </c>
      <c r="K10" s="6">
        <f>SUMIFS('all sales summary'!$I$2:$I$2047,'all sales summary'!$A$2:$A$2047,'Share city centre spend offline'!$A10,'all sales summary'!$B$2:$B$2047,'Share city centre spend offline'!K$1)</f>
        <v>7.7524200041327179E-2</v>
      </c>
      <c r="L10" s="6">
        <f>SUMIFS('all sales summary'!$I$2:$I$2047,'all sales summary'!$A$2:$A$2047,'Share city centre spend offline'!$A10,'all sales summary'!$B$2:$B$2047,'Share city centre spend offline'!L$1)</f>
        <v>8.2129328318792244E-2</v>
      </c>
      <c r="M10" s="6">
        <f>SUMIFS('all sales summary'!$I$2:$I$2047,'all sales summary'!$A$2:$A$2047,'Share city centre spend offline'!$A10,'all sales summary'!$B$2:$B$2047,'Share city centre spend offline'!M$1)</f>
        <v>9.5135175575707553E-2</v>
      </c>
      <c r="N10" s="6">
        <f>SUMIFS('all sales summary'!$I$2:$I$2047,'all sales summary'!$A$2:$A$2047,'Share city centre spend offline'!$A10,'all sales summary'!$B$2:$B$2047,'Share city centre spend offline'!N$1)</f>
        <v>6.7283979128207078E-2</v>
      </c>
      <c r="O10" s="6">
        <f>SUMIFS('all sales summary'!$I$2:$I$2047,'all sales summary'!$A$2:$A$2047,'Share city centre spend offline'!$A10,'all sales summary'!$B$2:$B$2047,'Share city centre spend offline'!O$1)</f>
        <v>7.2792375078769414E-2</v>
      </c>
      <c r="P10" s="6">
        <f>SUMIFS('all sales summary'!$I$2:$I$2047,'all sales summary'!$A$2:$A$2047,'Share city centre spend offline'!$A10,'all sales summary'!$B$2:$B$2047,'Share city centre spend offline'!P$1)</f>
        <v>5.2025126307252E-2</v>
      </c>
      <c r="Q10" s="6">
        <f>SUMIFS('all sales summary'!$I$2:$I$2047,'all sales summary'!$A$2:$A$2047,'Share city centre spend offline'!$A10,'all sales summary'!$B$2:$B$2047,'Share city centre spend offline'!Q$1)</f>
        <v>1.5137624906153668E-2</v>
      </c>
      <c r="R10" s="6">
        <f>SUMIFS('all sales summary'!$I$2:$I$2047,'all sales summary'!$A$2:$A$2047,'Share city centre spend offline'!$A10,'all sales summary'!$B$2:$B$2047,'Share city centre spend offline'!R$1)</f>
        <v>1.7681962888186062E-2</v>
      </c>
      <c r="S10" s="6">
        <f>SUMIFS('all sales summary'!$I$2:$I$2047,'all sales summary'!$A$2:$A$2047,'Share city centre spend offline'!$A10,'all sales summary'!$B$2:$B$2047,'Share city centre spend offline'!S$1)</f>
        <v>3.3421442714126191E-2</v>
      </c>
      <c r="T10" s="6">
        <f>SUMIFS('all sales summary'!$I$2:$I$2047,'all sales summary'!$A$2:$A$2047,'Share city centre spend offline'!$A10,'all sales summary'!$B$2:$B$2047,'Share city centre spend offline'!T$1)</f>
        <v>6.2165739359873247E-2</v>
      </c>
      <c r="U10" s="6">
        <f>SUMIFS('all sales summary'!$I$2:$I$2047,'all sales summary'!$A$2:$A$2047,'Share city centre spend offline'!$A10,'all sales summary'!$B$2:$B$2047,'Share city centre spend offline'!U$1)</f>
        <v>8.5738748600725487E-2</v>
      </c>
      <c r="V10" s="6">
        <f>SUMIFS('all sales summary'!$I$2:$I$2047,'all sales summary'!$A$2:$A$2047,'Share city centre spend offline'!$A10,'all sales summary'!$B$2:$B$2047,'Share city centre spend offline'!V$1)</f>
        <v>7.49111488034227E-2</v>
      </c>
      <c r="W10" s="6">
        <f>SUMIFS('all sales summary'!$I$2:$I$2047,'all sales summary'!$A$2:$A$2047,'Share city centre spend offline'!$A10,'all sales summary'!$B$2:$B$2047,'Share city centre spend offline'!W$1)</f>
        <v>6.7166925091122584E-2</v>
      </c>
      <c r="X10" s="6">
        <f>SUMIFS('all sales summary'!$I$2:$I$2047,'all sales summary'!$A$2:$A$2047,'Share city centre spend offline'!$A10,'all sales summary'!$B$2:$B$2047,'Share city centre spend offline'!X$1)</f>
        <v>3.3600981962135998E-2</v>
      </c>
      <c r="Y10" s="6">
        <f>SUMIFS('all sales summary'!$I$2:$I$2047,'all sales summary'!$A$2:$A$2047,'Share city centre spend offline'!$A10,'all sales summary'!$B$2:$B$2047,'Share city centre spend offline'!Y$1)</f>
        <v>6.7448608768250581E-2</v>
      </c>
      <c r="Z10" s="6">
        <f>SUMIFS('all sales summary'!$I$2:$I$2047,'all sales summary'!$A$2:$A$2047,'Share city centre spend offline'!$A10,'all sales summary'!$B$2:$B$2047,'Share city centre spend offline'!Z$1)</f>
        <v>1.908945051235306E-2</v>
      </c>
      <c r="AA10" s="6">
        <f>SUMIFS('all sales summary'!$I$2:$I$2047,'all sales summary'!$A$2:$A$2047,'Share city centre spend offline'!$A10,'all sales summary'!$B$2:$B$2047,'Share city centre spend offline'!AA$1)</f>
        <v>1.919042505325531E-2</v>
      </c>
      <c r="AB10" s="6">
        <f>SUMIFS('all sales summary'!$I$2:$I$2047,'all sales summary'!$A$2:$A$2047,'Share city centre spend offline'!$A10,'all sales summary'!$B$2:$B$2047,'Share city centre spend offline'!AB$1)</f>
        <v>2.1383234536422019E-2</v>
      </c>
      <c r="AC10" s="6">
        <f>SUMIFS('all sales summary'!$I$2:$I$2047,'all sales summary'!$A$2:$A$2047,'Share city centre spend offline'!$A10,'all sales summary'!$B$2:$B$2047,'Share city centre spend offline'!AC$1)</f>
        <v>5.7056620074707388E-2</v>
      </c>
      <c r="AD10" s="6">
        <f>SUMIFS('all sales summary'!$I$2:$I$2047,'all sales summary'!$A$2:$A$2047,'Share city centre spend offline'!$A10,'all sales summary'!$B$2:$B$2047,'Share city centre spend offline'!AD$1)</f>
        <v>6.8476766670742123E-2</v>
      </c>
      <c r="AE10" s="6">
        <f>SUMIFS('all sales summary'!$I$2:$I$2047,'all sales summary'!$A$2:$A$2047,'Share city centre spend offline'!$A10,'all sales summary'!$B$2:$B$2047,'Share city centre spend offline'!AE$1)</f>
        <v>7.7185919212224563E-2</v>
      </c>
      <c r="AF10" s="6">
        <f>SUMIFS('all sales summary'!$I$2:$I$2047,'all sales summary'!$A$2:$A$2047,'Share city centre spend offline'!$A10,'all sales summary'!$B$2:$B$2047,'Share city centre spend offline'!AF$1)</f>
        <v>8.6699471574841605E-2</v>
      </c>
      <c r="AG10" s="6">
        <f>SUMIFS('all sales summary'!$I$2:$I$2047,'all sales summary'!$A$2:$A$2047,'Share city centre spend offline'!$A10,'all sales summary'!$B$2:$B$2047,'Share city centre spend offline'!AG$1)</f>
        <v>9.3374106888178016E-2</v>
      </c>
      <c r="AH10" s="6">
        <f>SUMIFS('all sales summary'!$I$2:$I$2047,'all sales summary'!$A$2:$A$2047,'Share city centre spend offline'!$A10,'all sales summary'!$B$2:$B$2047,'Share city centre spend offline'!AH$1)</f>
        <v>8.1303143031746225E-2</v>
      </c>
      <c r="AI10" s="12">
        <f t="shared" si="0"/>
        <v>1.016939485578934</v>
      </c>
      <c r="AJ10" s="19">
        <f t="shared" si="1"/>
        <v>0.19095813761299263</v>
      </c>
    </row>
    <row r="11" spans="1:36" x14ac:dyDescent="0.3">
      <c r="A11" t="s">
        <v>16</v>
      </c>
      <c r="B11" s="6">
        <f>SUMIFS('all sales summary'!$I$2:$I$2047,'all sales summary'!$A$2:$A$2047,'Share city centre spend offline'!$A11,'all sales summary'!$B$2:$B$2047,'Share city centre spend offline'!B$1)</f>
        <v>6.7722211183693856E-2</v>
      </c>
      <c r="C11" s="6">
        <f>SUMIFS('all sales summary'!$I$2:$I$2047,'all sales summary'!$A$2:$A$2047,'Share city centre spend offline'!$A11,'all sales summary'!$B$2:$B$2047,'Share city centre spend offline'!C$1)</f>
        <v>6.9762672823963562E-2</v>
      </c>
      <c r="D11" s="6">
        <f>SUMIFS('all sales summary'!$I$2:$I$2047,'all sales summary'!$A$2:$A$2047,'Share city centre spend offline'!$A11,'all sales summary'!$B$2:$B$2047,'Share city centre spend offline'!D$1)</f>
        <v>6.8593142668408283E-2</v>
      </c>
      <c r="E11" s="6">
        <f>SUMIFS('all sales summary'!$I$2:$I$2047,'all sales summary'!$A$2:$A$2047,'Share city centre spend offline'!$A11,'all sales summary'!$B$2:$B$2047,'Share city centre spend offline'!E$1)</f>
        <v>6.763210069858637E-2</v>
      </c>
      <c r="F11" s="6">
        <f>SUMIFS('all sales summary'!$I$2:$I$2047,'all sales summary'!$A$2:$A$2047,'Share city centre spend offline'!$A11,'all sales summary'!$B$2:$B$2047,'Share city centre spend offline'!F$1)</f>
        <v>7.2556924010167834E-2</v>
      </c>
      <c r="G11" s="6">
        <f>SUMIFS('all sales summary'!$I$2:$I$2047,'all sales summary'!$A$2:$A$2047,'Share city centre spend offline'!$A11,'all sales summary'!$B$2:$B$2047,'Share city centre spend offline'!G$1)</f>
        <v>7.2646161469821016E-2</v>
      </c>
      <c r="H11" s="6">
        <f>SUMIFS('all sales summary'!$I$2:$I$2047,'all sales summary'!$A$2:$A$2047,'Share city centre spend offline'!$A11,'all sales summary'!$B$2:$B$2047,'Share city centre spend offline'!H$1)</f>
        <v>7.3133772308595649E-2</v>
      </c>
      <c r="I11" s="6">
        <f>SUMIFS('all sales summary'!$I$2:$I$2047,'all sales summary'!$A$2:$A$2047,'Share city centre spend offline'!$A11,'all sales summary'!$B$2:$B$2047,'Share city centre spend offline'!I$1)</f>
        <v>7.4985981994520765E-2</v>
      </c>
      <c r="J11" s="6">
        <f>SUMIFS('all sales summary'!$I$2:$I$2047,'all sales summary'!$A$2:$A$2047,'Share city centre spend offline'!$A11,'all sales summary'!$B$2:$B$2047,'Share city centre spend offline'!J$1)</f>
        <v>7.0076121185934676E-2</v>
      </c>
      <c r="K11" s="6">
        <f>SUMIFS('all sales summary'!$I$2:$I$2047,'all sales summary'!$A$2:$A$2047,'Share city centre spend offline'!$A11,'all sales summary'!$B$2:$B$2047,'Share city centre spend offline'!K$1)</f>
        <v>7.1132126597298909E-2</v>
      </c>
      <c r="L11" s="6">
        <f>SUMIFS('all sales summary'!$I$2:$I$2047,'all sales summary'!$A$2:$A$2047,'Share city centre spend offline'!$A11,'all sales summary'!$B$2:$B$2047,'Share city centre spend offline'!L$1)</f>
        <v>7.4510823894951575E-2</v>
      </c>
      <c r="M11" s="6">
        <f>SUMIFS('all sales summary'!$I$2:$I$2047,'all sales summary'!$A$2:$A$2047,'Share city centre spend offline'!$A11,'all sales summary'!$B$2:$B$2047,'Share city centre spend offline'!M$1)</f>
        <v>8.8878027037921081E-2</v>
      </c>
      <c r="N11" s="6">
        <f>SUMIFS('all sales summary'!$I$2:$I$2047,'all sales summary'!$A$2:$A$2047,'Share city centre spend offline'!$A11,'all sales summary'!$B$2:$B$2047,'Share city centre spend offline'!N$1)</f>
        <v>6.3801353371872843E-2</v>
      </c>
      <c r="O11" s="6">
        <f>SUMIFS('all sales summary'!$I$2:$I$2047,'all sales summary'!$A$2:$A$2047,'Share city centre spend offline'!$A11,'all sales summary'!$B$2:$B$2047,'Share city centre spend offline'!O$1)</f>
        <v>6.4273622788633397E-2</v>
      </c>
      <c r="P11" s="6">
        <f>SUMIFS('all sales summary'!$I$2:$I$2047,'all sales summary'!$A$2:$A$2047,'Share city centre spend offline'!$A11,'all sales summary'!$B$2:$B$2047,'Share city centre spend offline'!P$1)</f>
        <v>4.8518140678373373E-2</v>
      </c>
      <c r="Q11" s="6">
        <f>SUMIFS('all sales summary'!$I$2:$I$2047,'all sales summary'!$A$2:$A$2047,'Share city centre spend offline'!$A11,'all sales summary'!$B$2:$B$2047,'Share city centre spend offline'!Q$1)</f>
        <v>1.8759903468022535E-2</v>
      </c>
      <c r="R11" s="6">
        <f>SUMIFS('all sales summary'!$I$2:$I$2047,'all sales summary'!$A$2:$A$2047,'Share city centre spend offline'!$A11,'all sales summary'!$B$2:$B$2047,'Share city centre spend offline'!R$1)</f>
        <v>1.9295463995347047E-2</v>
      </c>
      <c r="S11" s="6">
        <f>SUMIFS('all sales summary'!$I$2:$I$2047,'all sales summary'!$A$2:$A$2047,'Share city centre spend offline'!$A11,'all sales summary'!$B$2:$B$2047,'Share city centre spend offline'!S$1)</f>
        <v>3.5313112811838153E-2</v>
      </c>
      <c r="T11" s="6">
        <f>SUMIFS('all sales summary'!$I$2:$I$2047,'all sales summary'!$A$2:$A$2047,'Share city centre spend offline'!$A11,'all sales summary'!$B$2:$B$2047,'Share city centre spend offline'!T$1)</f>
        <v>5.1981034716183316E-2</v>
      </c>
      <c r="U11" s="6">
        <f>SUMIFS('all sales summary'!$I$2:$I$2047,'all sales summary'!$A$2:$A$2047,'Share city centre spend offline'!$A11,'all sales summary'!$B$2:$B$2047,'Share city centre spend offline'!U$1)</f>
        <v>5.4026006661023619E-2</v>
      </c>
      <c r="V11" s="6">
        <f>SUMIFS('all sales summary'!$I$2:$I$2047,'all sales summary'!$A$2:$A$2047,'Share city centre spend offline'!$A11,'all sales summary'!$B$2:$B$2047,'Share city centre spend offline'!V$1)</f>
        <v>5.3402851318001522E-2</v>
      </c>
      <c r="W11" s="6">
        <f>SUMIFS('all sales summary'!$I$2:$I$2047,'all sales summary'!$A$2:$A$2047,'Share city centre spend offline'!$A11,'all sales summary'!$B$2:$B$2047,'Share city centre spend offline'!W$1)</f>
        <v>5.4277072061788223E-2</v>
      </c>
      <c r="X11" s="6">
        <f>SUMIFS('all sales summary'!$I$2:$I$2047,'all sales summary'!$A$2:$A$2047,'Share city centre spend offline'!$A11,'all sales summary'!$B$2:$B$2047,'Share city centre spend offline'!X$1)</f>
        <v>3.0819849813548867E-2</v>
      </c>
      <c r="Y11" s="6">
        <f>SUMIFS('all sales summary'!$I$2:$I$2047,'all sales summary'!$A$2:$A$2047,'Share city centre spend offline'!$A11,'all sales summary'!$B$2:$B$2047,'Share city centre spend offline'!Y$1)</f>
        <v>7.163093397307109E-2</v>
      </c>
      <c r="Z11" s="6">
        <f>SUMIFS('all sales summary'!$I$2:$I$2047,'all sales summary'!$A$2:$A$2047,'Share city centre spend offline'!$A11,'all sales summary'!$B$2:$B$2047,'Share city centre spend offline'!Z$1)</f>
        <v>2.6726108664176945E-2</v>
      </c>
      <c r="AA11" s="6">
        <f>SUMIFS('all sales summary'!$I$2:$I$2047,'all sales summary'!$A$2:$A$2047,'Share city centre spend offline'!$A11,'all sales summary'!$B$2:$B$2047,'Share city centre spend offline'!AA$1)</f>
        <v>2.1350490296387636E-2</v>
      </c>
      <c r="AB11" s="6">
        <f>SUMIFS('all sales summary'!$I$2:$I$2047,'all sales summary'!$A$2:$A$2047,'Share city centre spend offline'!$A11,'all sales summary'!$B$2:$B$2047,'Share city centre spend offline'!AB$1)</f>
        <v>2.1641807150248524E-2</v>
      </c>
      <c r="AC11" s="6">
        <f>SUMIFS('all sales summary'!$I$2:$I$2047,'all sales summary'!$A$2:$A$2047,'Share city centre spend offline'!$A11,'all sales summary'!$B$2:$B$2047,'Share city centre spend offline'!AC$1)</f>
        <v>4.7333424202137819E-2</v>
      </c>
      <c r="AD11" s="6">
        <f>SUMIFS('all sales summary'!$I$2:$I$2047,'all sales summary'!$A$2:$A$2047,'Share city centre spend offline'!$A11,'all sales summary'!$B$2:$B$2047,'Share city centre spend offline'!AD$1)</f>
        <v>5.2432249440438339E-2</v>
      </c>
      <c r="AE11" s="6">
        <f>SUMIFS('all sales summary'!$I$2:$I$2047,'all sales summary'!$A$2:$A$2047,'Share city centre spend offline'!$A11,'all sales summary'!$B$2:$B$2047,'Share city centre spend offline'!AE$1)</f>
        <v>5.104677648333495E-2</v>
      </c>
      <c r="AF11" s="6">
        <f>SUMIFS('all sales summary'!$I$2:$I$2047,'all sales summary'!$A$2:$A$2047,'Share city centre spend offline'!$A11,'all sales summary'!$B$2:$B$2047,'Share city centre spend offline'!AF$1)</f>
        <v>5.391171318440445E-2</v>
      </c>
      <c r="AG11" s="6">
        <f>SUMIFS('all sales summary'!$I$2:$I$2047,'all sales summary'!$A$2:$A$2047,'Share city centre spend offline'!$A11,'all sales summary'!$B$2:$B$2047,'Share city centre spend offline'!AG$1)</f>
        <v>5.8873515386929379E-2</v>
      </c>
      <c r="AH11" s="6">
        <f>SUMIFS('all sales summary'!$I$2:$I$2047,'all sales summary'!$A$2:$A$2047,'Share city centre spend offline'!$A11,'all sales summary'!$B$2:$B$2047,'Share city centre spend offline'!AH$1)</f>
        <v>5.5735879696283755E-2</v>
      </c>
      <c r="AI11" s="12">
        <f t="shared" si="0"/>
        <v>-1.1986331487410102</v>
      </c>
      <c r="AJ11" s="19">
        <f t="shared" si="1"/>
        <v>-1.434024148965092</v>
      </c>
    </row>
    <row r="12" spans="1:36" x14ac:dyDescent="0.3">
      <c r="A12" t="s">
        <v>17</v>
      </c>
      <c r="B12" s="6">
        <f>SUMIFS('all sales summary'!$I$2:$I$2047,'all sales summary'!$A$2:$A$2047,'Share city centre spend offline'!$A12,'all sales summary'!$B$2:$B$2047,'Share city centre spend offline'!B$1)</f>
        <v>0.24439433912288416</v>
      </c>
      <c r="C12" s="6">
        <f>SUMIFS('all sales summary'!$I$2:$I$2047,'all sales summary'!$A$2:$A$2047,'Share city centre spend offline'!$A12,'all sales summary'!$B$2:$B$2047,'Share city centre spend offline'!C$1)</f>
        <v>0.24977471149089783</v>
      </c>
      <c r="D12" s="6">
        <f>SUMIFS('all sales summary'!$I$2:$I$2047,'all sales summary'!$A$2:$A$2047,'Share city centre spend offline'!$A12,'all sales summary'!$B$2:$B$2047,'Share city centre spend offline'!D$1)</f>
        <v>0.25125240817945799</v>
      </c>
      <c r="E12" s="6">
        <f>SUMIFS('all sales summary'!$I$2:$I$2047,'all sales summary'!$A$2:$A$2047,'Share city centre spend offline'!$A12,'all sales summary'!$B$2:$B$2047,'Share city centre spend offline'!E$1)</f>
        <v>0.2556252273359782</v>
      </c>
      <c r="F12" s="6">
        <f>SUMIFS('all sales summary'!$I$2:$I$2047,'all sales summary'!$A$2:$A$2047,'Share city centre spend offline'!$A12,'all sales summary'!$B$2:$B$2047,'Share city centre spend offline'!F$1)</f>
        <v>0.26010059148471709</v>
      </c>
      <c r="G12" s="6">
        <f>SUMIFS('all sales summary'!$I$2:$I$2047,'all sales summary'!$A$2:$A$2047,'Share city centre spend offline'!$A12,'all sales summary'!$B$2:$B$2047,'Share city centre spend offline'!G$1)</f>
        <v>0.25463182718867589</v>
      </c>
      <c r="H12" s="6">
        <f>SUMIFS('all sales summary'!$I$2:$I$2047,'all sales summary'!$A$2:$A$2047,'Share city centre spend offline'!$A12,'all sales summary'!$B$2:$B$2047,'Share city centre spend offline'!H$1)</f>
        <v>0.25290604777600023</v>
      </c>
      <c r="I12" s="6">
        <f>SUMIFS('all sales summary'!$I$2:$I$2047,'all sales summary'!$A$2:$A$2047,'Share city centre spend offline'!$A12,'all sales summary'!$B$2:$B$2047,'Share city centre spend offline'!I$1)</f>
        <v>0.25992263640992863</v>
      </c>
      <c r="J12" s="6">
        <f>SUMIFS('all sales summary'!$I$2:$I$2047,'all sales summary'!$A$2:$A$2047,'Share city centre spend offline'!$A12,'all sales summary'!$B$2:$B$2047,'Share city centre spend offline'!J$1)</f>
        <v>0.24940547063135332</v>
      </c>
      <c r="K12" s="6">
        <f>SUMIFS('all sales summary'!$I$2:$I$2047,'all sales summary'!$A$2:$A$2047,'Share city centre spend offline'!$A12,'all sales summary'!$B$2:$B$2047,'Share city centre spend offline'!K$1)</f>
        <v>0.25442534602442624</v>
      </c>
      <c r="L12" s="6">
        <f>SUMIFS('all sales summary'!$I$2:$I$2047,'all sales summary'!$A$2:$A$2047,'Share city centre spend offline'!$A12,'all sales summary'!$B$2:$B$2047,'Share city centre spend offline'!L$1)</f>
        <v>0.25792372750140768</v>
      </c>
      <c r="M12" s="6">
        <f>SUMIFS('all sales summary'!$I$2:$I$2047,'all sales summary'!$A$2:$A$2047,'Share city centre spend offline'!$A12,'all sales summary'!$B$2:$B$2047,'Share city centre spend offline'!M$1)</f>
        <v>0.27584514918745878</v>
      </c>
      <c r="N12" s="6">
        <f>SUMIFS('all sales summary'!$I$2:$I$2047,'all sales summary'!$A$2:$A$2047,'Share city centre spend offline'!$A12,'all sales summary'!$B$2:$B$2047,'Share city centre spend offline'!N$1)</f>
        <v>0.23944883241010831</v>
      </c>
      <c r="O12" s="6">
        <f>SUMIFS('all sales summary'!$I$2:$I$2047,'all sales summary'!$A$2:$A$2047,'Share city centre spend offline'!$A12,'all sales summary'!$B$2:$B$2047,'Share city centre spend offline'!O$1)</f>
        <v>0.24550414736639969</v>
      </c>
      <c r="P12" s="6">
        <f>SUMIFS('all sales summary'!$I$2:$I$2047,'all sales summary'!$A$2:$A$2047,'Share city centre spend offline'!$A12,'all sales summary'!$B$2:$B$2047,'Share city centre spend offline'!P$1)</f>
        <v>0.19551322053941234</v>
      </c>
      <c r="Q12" s="6">
        <f>SUMIFS('all sales summary'!$I$2:$I$2047,'all sales summary'!$A$2:$A$2047,'Share city centre spend offline'!$A12,'all sales summary'!$B$2:$B$2047,'Share city centre spend offline'!Q$1)</f>
        <v>0.10106446058250132</v>
      </c>
      <c r="R12" s="6">
        <f>SUMIFS('all sales summary'!$I$2:$I$2047,'all sales summary'!$A$2:$A$2047,'Share city centre spend offline'!$A12,'all sales summary'!$B$2:$B$2047,'Share city centre spend offline'!R$1)</f>
        <v>0.10306521736405269</v>
      </c>
      <c r="S12" s="6">
        <f>SUMIFS('all sales summary'!$I$2:$I$2047,'all sales summary'!$A$2:$A$2047,'Share city centre spend offline'!$A12,'all sales summary'!$B$2:$B$2047,'Share city centre spend offline'!S$1)</f>
        <v>0.14422455670309842</v>
      </c>
      <c r="T12" s="6">
        <f>SUMIFS('all sales summary'!$I$2:$I$2047,'all sales summary'!$A$2:$A$2047,'Share city centre spend offline'!$A12,'all sales summary'!$B$2:$B$2047,'Share city centre spend offline'!T$1)</f>
        <v>0.21878149731898022</v>
      </c>
      <c r="U12" s="6">
        <f>SUMIFS('all sales summary'!$I$2:$I$2047,'all sales summary'!$A$2:$A$2047,'Share city centre spend offline'!$A12,'all sales summary'!$B$2:$B$2047,'Share city centre spend offline'!U$1)</f>
        <v>0.2504970312629124</v>
      </c>
      <c r="V12" s="6">
        <f>SUMIFS('all sales summary'!$I$2:$I$2047,'all sales summary'!$A$2:$A$2047,'Share city centre spend offline'!$A12,'all sales summary'!$B$2:$B$2047,'Share city centre spend offline'!V$1)</f>
        <v>0.23521297050424553</v>
      </c>
      <c r="W12" s="6">
        <f>SUMIFS('all sales summary'!$I$2:$I$2047,'all sales summary'!$A$2:$A$2047,'Share city centre spend offline'!$A12,'all sales summary'!$B$2:$B$2047,'Share city centre spend offline'!W$1)</f>
        <v>0.22890039134666362</v>
      </c>
      <c r="X12" s="6">
        <f>SUMIFS('all sales summary'!$I$2:$I$2047,'all sales summary'!$A$2:$A$2047,'Share city centre spend offline'!$A12,'all sales summary'!$B$2:$B$2047,'Share city centre spend offline'!X$1)</f>
        <v>0.14228249753486807</v>
      </c>
      <c r="Y12" s="6">
        <f>SUMIFS('all sales summary'!$I$2:$I$2047,'all sales summary'!$A$2:$A$2047,'Share city centre spend offline'!$A12,'all sales summary'!$B$2:$B$2047,'Share city centre spend offline'!Y$1)</f>
        <v>0.23460634237285105</v>
      </c>
      <c r="Z12" s="6">
        <f>SUMIFS('all sales summary'!$I$2:$I$2047,'all sales summary'!$A$2:$A$2047,'Share city centre spend offline'!$A12,'all sales summary'!$B$2:$B$2047,'Share city centre spend offline'!Z$1)</f>
        <v>0.10832917317346763</v>
      </c>
      <c r="AA12" s="6">
        <f>SUMIFS('all sales summary'!$I$2:$I$2047,'all sales summary'!$A$2:$A$2047,'Share city centre spend offline'!$A12,'all sales summary'!$B$2:$B$2047,'Share city centre spend offline'!AA$1)</f>
        <v>0.11264341734303393</v>
      </c>
      <c r="AB12" s="6">
        <f>SUMIFS('all sales summary'!$I$2:$I$2047,'all sales summary'!$A$2:$A$2047,'Share city centre spend offline'!$A12,'all sales summary'!$B$2:$B$2047,'Share city centre spend offline'!AB$1)</f>
        <v>0.11492260613147229</v>
      </c>
      <c r="AC12" s="6">
        <f>SUMIFS('all sales summary'!$I$2:$I$2047,'all sales summary'!$A$2:$A$2047,'Share city centre spend offline'!$A12,'all sales summary'!$B$2:$B$2047,'Share city centre spend offline'!AC$1)</f>
        <v>0.19842241612297473</v>
      </c>
      <c r="AD12" s="6">
        <f>SUMIFS('all sales summary'!$I$2:$I$2047,'all sales summary'!$A$2:$A$2047,'Share city centre spend offline'!$A12,'all sales summary'!$B$2:$B$2047,'Share city centre spend offline'!AD$1)</f>
        <v>0.22988650193936092</v>
      </c>
      <c r="AE12" s="6">
        <f>SUMIFS('all sales summary'!$I$2:$I$2047,'all sales summary'!$A$2:$A$2047,'Share city centre spend offline'!$A12,'all sales summary'!$B$2:$B$2047,'Share city centre spend offline'!AE$1)</f>
        <v>0.2405858604112644</v>
      </c>
      <c r="AF12" s="6">
        <f>SUMIFS('all sales summary'!$I$2:$I$2047,'all sales summary'!$A$2:$A$2047,'Share city centre spend offline'!$A12,'all sales summary'!$B$2:$B$2047,'Share city centre spend offline'!AF$1)</f>
        <v>0.24956932280147981</v>
      </c>
      <c r="AG12" s="6">
        <f>SUMIFS('all sales summary'!$I$2:$I$2047,'all sales summary'!$A$2:$A$2047,'Share city centre spend offline'!$A12,'all sales summary'!$B$2:$B$2047,'Share city centre spend offline'!AG$1)</f>
        <v>0.26209876155579648</v>
      </c>
      <c r="AH12" s="6">
        <f>SUMIFS('all sales summary'!$I$2:$I$2047,'all sales summary'!$A$2:$A$2047,'Share city centre spend offline'!$A12,'all sales summary'!$B$2:$B$2047,'Share city centre spend offline'!AH$1)</f>
        <v>0.24760222878932289</v>
      </c>
      <c r="AI12" s="12">
        <f t="shared" si="0"/>
        <v>0.32078896664387291</v>
      </c>
      <c r="AJ12" s="19">
        <f t="shared" si="1"/>
        <v>-0.18032418420304286</v>
      </c>
    </row>
    <row r="13" spans="1:36" x14ac:dyDescent="0.3">
      <c r="A13" t="s">
        <v>18</v>
      </c>
      <c r="B13" s="6">
        <f>SUMIFS('all sales summary'!$I$2:$I$2047,'all sales summary'!$A$2:$A$2047,'Share city centre spend offline'!$A13,'all sales summary'!$B$2:$B$2047,'Share city centre spend offline'!B$1)</f>
        <v>0.1317261595049859</v>
      </c>
      <c r="C13" s="6">
        <f>SUMIFS('all sales summary'!$I$2:$I$2047,'all sales summary'!$A$2:$A$2047,'Share city centre spend offline'!$A13,'all sales summary'!$B$2:$B$2047,'Share city centre spend offline'!C$1)</f>
        <v>0.14091236645797328</v>
      </c>
      <c r="D13" s="6">
        <f>SUMIFS('all sales summary'!$I$2:$I$2047,'all sales summary'!$A$2:$A$2047,'Share city centre spend offline'!$A13,'all sales summary'!$B$2:$B$2047,'Share city centre spend offline'!D$1)</f>
        <v>0.13698532007551104</v>
      </c>
      <c r="E13" s="6">
        <f>SUMIFS('all sales summary'!$I$2:$I$2047,'all sales summary'!$A$2:$A$2047,'Share city centre spend offline'!$A13,'all sales summary'!$B$2:$B$2047,'Share city centre spend offline'!E$1)</f>
        <v>0.1368323203604413</v>
      </c>
      <c r="F13" s="6">
        <f>SUMIFS('all sales summary'!$I$2:$I$2047,'all sales summary'!$A$2:$A$2047,'Share city centre spend offline'!$A13,'all sales summary'!$B$2:$B$2047,'Share city centre spend offline'!F$1)</f>
        <v>0.14227347151524433</v>
      </c>
      <c r="G13" s="6">
        <f>SUMIFS('all sales summary'!$I$2:$I$2047,'all sales summary'!$A$2:$A$2047,'Share city centre spend offline'!$A13,'all sales summary'!$B$2:$B$2047,'Share city centre spend offline'!G$1)</f>
        <v>0.13795747641803682</v>
      </c>
      <c r="H13" s="6">
        <f>SUMIFS('all sales summary'!$I$2:$I$2047,'all sales summary'!$A$2:$A$2047,'Share city centre spend offline'!$A13,'all sales summary'!$B$2:$B$2047,'Share city centre spend offline'!H$1)</f>
        <v>0.13875025214502826</v>
      </c>
      <c r="I13" s="6">
        <f>SUMIFS('all sales summary'!$I$2:$I$2047,'all sales summary'!$A$2:$A$2047,'Share city centre spend offline'!$A13,'all sales summary'!$B$2:$B$2047,'Share city centre spend offline'!I$1)</f>
        <v>0.13533793219873944</v>
      </c>
      <c r="J13" s="6">
        <f>SUMIFS('all sales summary'!$I$2:$I$2047,'all sales summary'!$A$2:$A$2047,'Share city centre spend offline'!$A13,'all sales summary'!$B$2:$B$2047,'Share city centre spend offline'!J$1)</f>
        <v>0.13418573467438638</v>
      </c>
      <c r="K13" s="6">
        <f>SUMIFS('all sales summary'!$I$2:$I$2047,'all sales summary'!$A$2:$A$2047,'Share city centre spend offline'!$A13,'all sales summary'!$B$2:$B$2047,'Share city centre spend offline'!K$1)</f>
        <v>0.14146538773240219</v>
      </c>
      <c r="L13" s="6">
        <f>SUMIFS('all sales summary'!$I$2:$I$2047,'all sales summary'!$A$2:$A$2047,'Share city centre spend offline'!$A13,'all sales summary'!$B$2:$B$2047,'Share city centre spend offline'!L$1)</f>
        <v>0.14374034738501373</v>
      </c>
      <c r="M13" s="6">
        <f>SUMIFS('all sales summary'!$I$2:$I$2047,'all sales summary'!$A$2:$A$2047,'Share city centre spend offline'!$A13,'all sales summary'!$B$2:$B$2047,'Share city centre spend offline'!M$1)</f>
        <v>0.14745471663819557</v>
      </c>
      <c r="N13" s="6">
        <f>SUMIFS('all sales summary'!$I$2:$I$2047,'all sales summary'!$A$2:$A$2047,'Share city centre spend offline'!$A13,'all sales summary'!$B$2:$B$2047,'Share city centre spend offline'!N$1)</f>
        <v>0.12769540680627425</v>
      </c>
      <c r="O13" s="6">
        <f>SUMIFS('all sales summary'!$I$2:$I$2047,'all sales summary'!$A$2:$A$2047,'Share city centre spend offline'!$A13,'all sales summary'!$B$2:$B$2047,'Share city centre spend offline'!O$1)</f>
        <v>0.13287991953358699</v>
      </c>
      <c r="P13" s="6">
        <f>SUMIFS('all sales summary'!$I$2:$I$2047,'all sales summary'!$A$2:$A$2047,'Share city centre spend offline'!$A13,'all sales summary'!$B$2:$B$2047,'Share city centre spend offline'!P$1)</f>
        <v>9.4521648377462963E-2</v>
      </c>
      <c r="Q13" s="6">
        <f>SUMIFS('all sales summary'!$I$2:$I$2047,'all sales summary'!$A$2:$A$2047,'Share city centre spend offline'!$A13,'all sales summary'!$B$2:$B$2047,'Share city centre spend offline'!Q$1)</f>
        <v>2.9136218276904911E-2</v>
      </c>
      <c r="R13" s="6">
        <f>SUMIFS('all sales summary'!$I$2:$I$2047,'all sales summary'!$A$2:$A$2047,'Share city centre spend offline'!$A13,'all sales summary'!$B$2:$B$2047,'Share city centre spend offline'!R$1)</f>
        <v>3.1656187485004976E-2</v>
      </c>
      <c r="S13" s="6">
        <f>SUMIFS('all sales summary'!$I$2:$I$2047,'all sales summary'!$A$2:$A$2047,'Share city centre spend offline'!$A13,'all sales summary'!$B$2:$B$2047,'Share city centre spend offline'!S$1)</f>
        <v>5.9940752713344141E-2</v>
      </c>
      <c r="T13" s="6">
        <f>SUMIFS('all sales summary'!$I$2:$I$2047,'all sales summary'!$A$2:$A$2047,'Share city centre spend offline'!$A13,'all sales summary'!$B$2:$B$2047,'Share city centre spend offline'!T$1)</f>
        <v>9.5109937181923537E-2</v>
      </c>
      <c r="U13" s="6">
        <f>SUMIFS('all sales summary'!$I$2:$I$2047,'all sales summary'!$A$2:$A$2047,'Share city centre spend offline'!$A13,'all sales summary'!$B$2:$B$2047,'Share city centre spend offline'!U$1)</f>
        <v>0.11227170532722425</v>
      </c>
      <c r="V13" s="6">
        <f>SUMIFS('all sales summary'!$I$2:$I$2047,'all sales summary'!$A$2:$A$2047,'Share city centre spend offline'!$A13,'all sales summary'!$B$2:$B$2047,'Share city centre spend offline'!V$1)</f>
        <v>0.10688212349595153</v>
      </c>
      <c r="W13" s="6">
        <f>SUMIFS('all sales summary'!$I$2:$I$2047,'all sales summary'!$A$2:$A$2047,'Share city centre spend offline'!$A13,'all sales summary'!$B$2:$B$2047,'Share city centre spend offline'!W$1)</f>
        <v>0.10757242734601043</v>
      </c>
      <c r="X13" s="6">
        <f>SUMIFS('all sales summary'!$I$2:$I$2047,'all sales summary'!$A$2:$A$2047,'Share city centre spend offline'!$A13,'all sales summary'!$B$2:$B$2047,'Share city centre spend offline'!X$1)</f>
        <v>5.7701856569865359E-2</v>
      </c>
      <c r="Y13" s="6">
        <f>SUMIFS('all sales summary'!$I$2:$I$2047,'all sales summary'!$A$2:$A$2047,'Share city centre spend offline'!$A13,'all sales summary'!$B$2:$B$2047,'Share city centre spend offline'!Y$1)</f>
        <v>0.10216925790660204</v>
      </c>
      <c r="Z13" s="6">
        <f>SUMIFS('all sales summary'!$I$2:$I$2047,'all sales summary'!$A$2:$A$2047,'Share city centre spend offline'!$A13,'all sales summary'!$B$2:$B$2047,'Share city centre spend offline'!Z$1)</f>
        <v>4.4294368564424251E-2</v>
      </c>
      <c r="AA13" s="6">
        <f>SUMIFS('all sales summary'!$I$2:$I$2047,'all sales summary'!$A$2:$A$2047,'Share city centre spend offline'!$A13,'all sales summary'!$B$2:$B$2047,'Share city centre spend offline'!AA$1)</f>
        <v>4.1204027102752415E-2</v>
      </c>
      <c r="AB13" s="6">
        <f>SUMIFS('all sales summary'!$I$2:$I$2047,'all sales summary'!$A$2:$A$2047,'Share city centre spend offline'!$A13,'all sales summary'!$B$2:$B$2047,'Share city centre spend offline'!AB$1)</f>
        <v>4.3543011750249577E-2</v>
      </c>
      <c r="AC13" s="6">
        <f>SUMIFS('all sales summary'!$I$2:$I$2047,'all sales summary'!$A$2:$A$2047,'Share city centre spend offline'!$A13,'all sales summary'!$B$2:$B$2047,'Share city centre spend offline'!AC$1)</f>
        <v>9.0808555010839301E-2</v>
      </c>
      <c r="AD13" s="6">
        <f>SUMIFS('all sales summary'!$I$2:$I$2047,'all sales summary'!$A$2:$A$2047,'Share city centre spend offline'!$A13,'all sales summary'!$B$2:$B$2047,'Share city centre spend offline'!AD$1)</f>
        <v>0.10662533273414926</v>
      </c>
      <c r="AE13" s="6">
        <f>SUMIFS('all sales summary'!$I$2:$I$2047,'all sales summary'!$A$2:$A$2047,'Share city centre spend offline'!$A13,'all sales summary'!$B$2:$B$2047,'Share city centre spend offline'!AE$1)</f>
        <v>0.11182493396538866</v>
      </c>
      <c r="AF13" s="6">
        <f>SUMIFS('all sales summary'!$I$2:$I$2047,'all sales summary'!$A$2:$A$2047,'Share city centre spend offline'!$A13,'all sales summary'!$B$2:$B$2047,'Share city centre spend offline'!AF$1)</f>
        <v>0.11662133404923811</v>
      </c>
      <c r="AG13" s="6">
        <f>SUMIFS('all sales summary'!$I$2:$I$2047,'all sales summary'!$A$2:$A$2047,'Share city centre spend offline'!$A13,'all sales summary'!$B$2:$B$2047,'Share city centre spend offline'!AG$1)</f>
        <v>0.12987255068913964</v>
      </c>
      <c r="AH13" s="6">
        <f>SUMIFS('all sales summary'!$I$2:$I$2047,'all sales summary'!$A$2:$A$2047,'Share city centre spend offline'!$A13,'all sales summary'!$B$2:$B$2047,'Share city centre spend offline'!AH$1)</f>
        <v>0.12485561232287772</v>
      </c>
      <c r="AI13" s="12">
        <f t="shared" si="0"/>
        <v>-0.68705471821081798</v>
      </c>
      <c r="AJ13" s="19">
        <f t="shared" si="1"/>
        <v>-0.93301223515086651</v>
      </c>
    </row>
    <row r="14" spans="1:36" x14ac:dyDescent="0.3">
      <c r="A14" t="s">
        <v>19</v>
      </c>
      <c r="B14" s="6">
        <f>SUMIFS('all sales summary'!$I$2:$I$2047,'all sales summary'!$A$2:$A$2047,'Share city centre spend offline'!$A14,'all sales summary'!$B$2:$B$2047,'Share city centre spend offline'!B$1)</f>
        <v>0.21498501445903681</v>
      </c>
      <c r="C14" s="6">
        <f>SUMIFS('all sales summary'!$I$2:$I$2047,'all sales summary'!$A$2:$A$2047,'Share city centre spend offline'!$A14,'all sales summary'!$B$2:$B$2047,'Share city centre spend offline'!C$1)</f>
        <v>0.22024020648065387</v>
      </c>
      <c r="D14" s="6">
        <f>SUMIFS('all sales summary'!$I$2:$I$2047,'all sales summary'!$A$2:$A$2047,'Share city centre spend offline'!$A14,'all sales summary'!$B$2:$B$2047,'Share city centre spend offline'!D$1)</f>
        <v>0.21379038780002746</v>
      </c>
      <c r="E14" s="6">
        <f>SUMIFS('all sales summary'!$I$2:$I$2047,'all sales summary'!$A$2:$A$2047,'Share city centre spend offline'!$A14,'all sales summary'!$B$2:$B$2047,'Share city centre spend offline'!E$1)</f>
        <v>0.21728057461749622</v>
      </c>
      <c r="F14" s="6">
        <f>SUMIFS('all sales summary'!$I$2:$I$2047,'all sales summary'!$A$2:$A$2047,'Share city centre spend offline'!$A14,'all sales summary'!$B$2:$B$2047,'Share city centre spend offline'!F$1)</f>
        <v>0.21726291401138831</v>
      </c>
      <c r="G14" s="6">
        <f>SUMIFS('all sales summary'!$I$2:$I$2047,'all sales summary'!$A$2:$A$2047,'Share city centre spend offline'!$A14,'all sales summary'!$B$2:$B$2047,'Share city centre spend offline'!G$1)</f>
        <v>0.21758379491348556</v>
      </c>
      <c r="H14" s="6">
        <f>SUMIFS('all sales summary'!$I$2:$I$2047,'all sales summary'!$A$2:$A$2047,'Share city centre spend offline'!$A14,'all sales summary'!$B$2:$B$2047,'Share city centre spend offline'!H$1)</f>
        <v>0.22711173156142259</v>
      </c>
      <c r="I14" s="6">
        <f>SUMIFS('all sales summary'!$I$2:$I$2047,'all sales summary'!$A$2:$A$2047,'Share city centre spend offline'!$A14,'all sales summary'!$B$2:$B$2047,'Share city centre spend offline'!I$1)</f>
        <v>0.22115529736967549</v>
      </c>
      <c r="J14" s="6">
        <f>SUMIFS('all sales summary'!$I$2:$I$2047,'all sales summary'!$A$2:$A$2047,'Share city centre spend offline'!$A14,'all sales summary'!$B$2:$B$2047,'Share city centre spend offline'!J$1)</f>
        <v>0.22682799739343257</v>
      </c>
      <c r="K14" s="6">
        <f>SUMIFS('all sales summary'!$I$2:$I$2047,'all sales summary'!$A$2:$A$2047,'Share city centre spend offline'!$A14,'all sales summary'!$B$2:$B$2047,'Share city centre spend offline'!K$1)</f>
        <v>0.22471374693314961</v>
      </c>
      <c r="L14" s="6">
        <f>SUMIFS('all sales summary'!$I$2:$I$2047,'all sales summary'!$A$2:$A$2047,'Share city centre spend offline'!$A14,'all sales summary'!$B$2:$B$2047,'Share city centre spend offline'!L$1)</f>
        <v>0.2252336737295961</v>
      </c>
      <c r="M14" s="6">
        <f>SUMIFS('all sales summary'!$I$2:$I$2047,'all sales summary'!$A$2:$A$2047,'Share city centre spend offline'!$A14,'all sales summary'!$B$2:$B$2047,'Share city centre spend offline'!M$1)</f>
        <v>0.2489999633742444</v>
      </c>
      <c r="N14" s="6">
        <f>SUMIFS('all sales summary'!$I$2:$I$2047,'all sales summary'!$A$2:$A$2047,'Share city centre spend offline'!$A14,'all sales summary'!$B$2:$B$2047,'Share city centre spend offline'!N$1)</f>
        <v>0.21522910689710451</v>
      </c>
      <c r="O14" s="6">
        <f>SUMIFS('all sales summary'!$I$2:$I$2047,'all sales summary'!$A$2:$A$2047,'Share city centre spend offline'!$A14,'all sales summary'!$B$2:$B$2047,'Share city centre spend offline'!O$1)</f>
        <v>0.21553127841571651</v>
      </c>
      <c r="P14" s="6">
        <f>SUMIFS('all sales summary'!$I$2:$I$2047,'all sales summary'!$A$2:$A$2047,'Share city centre spend offline'!$A14,'all sales summary'!$B$2:$B$2047,'Share city centre spend offline'!P$1)</f>
        <v>0.21781688035325664</v>
      </c>
      <c r="Q14" s="6">
        <f>SUMIFS('all sales summary'!$I$2:$I$2047,'all sales summary'!$A$2:$A$2047,'Share city centre spend offline'!$A14,'all sales summary'!$B$2:$B$2047,'Share city centre spend offline'!Q$1)</f>
        <v>0.21374733936952953</v>
      </c>
      <c r="R14" s="6">
        <f>SUMIFS('all sales summary'!$I$2:$I$2047,'all sales summary'!$A$2:$A$2047,'Share city centre spend offline'!$A14,'all sales summary'!$B$2:$B$2047,'Share city centre spend offline'!R$1)</f>
        <v>0.20712815637229354</v>
      </c>
      <c r="S14" s="6">
        <f>SUMIFS('all sales summary'!$I$2:$I$2047,'all sales summary'!$A$2:$A$2047,'Share city centre spend offline'!$A14,'all sales summary'!$B$2:$B$2047,'Share city centre spend offline'!S$1)</f>
        <v>0.22090587508275192</v>
      </c>
      <c r="T14" s="6">
        <f>SUMIFS('all sales summary'!$I$2:$I$2047,'all sales summary'!$A$2:$A$2047,'Share city centre spend offline'!$A14,'all sales summary'!$B$2:$B$2047,'Share city centre spend offline'!T$1)</f>
        <v>0.23272299006288855</v>
      </c>
      <c r="U14" s="6">
        <f>SUMIFS('all sales summary'!$I$2:$I$2047,'all sales summary'!$A$2:$A$2047,'Share city centre spend offline'!$A14,'all sales summary'!$B$2:$B$2047,'Share city centre spend offline'!U$1)</f>
        <v>0.22373387249881457</v>
      </c>
      <c r="V14" s="6">
        <f>SUMIFS('all sales summary'!$I$2:$I$2047,'all sales summary'!$A$2:$A$2047,'Share city centre spend offline'!$A14,'all sales summary'!$B$2:$B$2047,'Share city centre spend offline'!V$1)</f>
        <v>0.22351227898618589</v>
      </c>
      <c r="W14" s="6">
        <f>SUMIFS('all sales summary'!$I$2:$I$2047,'all sales summary'!$A$2:$A$2047,'Share city centre spend offline'!$A14,'all sales summary'!$B$2:$B$2047,'Share city centre spend offline'!W$1)</f>
        <v>0.22189139883076006</v>
      </c>
      <c r="X14" s="6">
        <f>SUMIFS('all sales summary'!$I$2:$I$2047,'all sales summary'!$A$2:$A$2047,'Share city centre spend offline'!$A14,'all sales summary'!$B$2:$B$2047,'Share city centre spend offline'!X$1)</f>
        <v>0.2340718026928458</v>
      </c>
      <c r="Y14" s="6">
        <f>SUMIFS('all sales summary'!$I$2:$I$2047,'all sales summary'!$A$2:$A$2047,'Share city centre spend offline'!$A14,'all sales summary'!$B$2:$B$2047,'Share city centre spend offline'!Y$1)</f>
        <v>0.25074720805516515</v>
      </c>
      <c r="Z14" s="6">
        <f>SUMIFS('all sales summary'!$I$2:$I$2047,'all sales summary'!$A$2:$A$2047,'Share city centre spend offline'!$A14,'all sales summary'!$B$2:$B$2047,'Share city centre spend offline'!Z$1)</f>
        <v>0.22362425947438694</v>
      </c>
      <c r="AA14" s="6">
        <f>SUMIFS('all sales summary'!$I$2:$I$2047,'all sales summary'!$A$2:$A$2047,'Share city centre spend offline'!$A14,'all sales summary'!$B$2:$B$2047,'Share city centre spend offline'!AA$1)</f>
        <v>0.218140104099249</v>
      </c>
      <c r="AB14" s="6">
        <f>SUMIFS('all sales summary'!$I$2:$I$2047,'all sales summary'!$A$2:$A$2047,'Share city centre spend offline'!$A14,'all sales summary'!$B$2:$B$2047,'Share city centre spend offline'!AB$1)</f>
        <v>0.22106351689351966</v>
      </c>
      <c r="AC14" s="6">
        <f>SUMIFS('all sales summary'!$I$2:$I$2047,'all sales summary'!$A$2:$A$2047,'Share city centre spend offline'!$A14,'all sales summary'!$B$2:$B$2047,'Share city centre spend offline'!AC$1)</f>
        <v>0.21373646098931406</v>
      </c>
      <c r="AD14" s="6">
        <f>SUMIFS('all sales summary'!$I$2:$I$2047,'all sales summary'!$A$2:$A$2047,'Share city centre spend offline'!$A14,'all sales summary'!$B$2:$B$2047,'Share city centre spend offline'!AD$1)</f>
        <v>0.20982989804919272</v>
      </c>
      <c r="AE14" s="6">
        <f>SUMIFS('all sales summary'!$I$2:$I$2047,'all sales summary'!$A$2:$A$2047,'Share city centre spend offline'!$A14,'all sales summary'!$B$2:$B$2047,'Share city centre spend offline'!AE$1)</f>
        <v>0.2116704887955386</v>
      </c>
      <c r="AF14" s="6">
        <f>SUMIFS('all sales summary'!$I$2:$I$2047,'all sales summary'!$A$2:$A$2047,'Share city centre spend offline'!$A14,'all sales summary'!$B$2:$B$2047,'Share city centre spend offline'!AF$1)</f>
        <v>0.2144570081517333</v>
      </c>
      <c r="AG14" s="6">
        <f>SUMIFS('all sales summary'!$I$2:$I$2047,'all sales summary'!$A$2:$A$2047,'Share city centre spend offline'!$A14,'all sales summary'!$B$2:$B$2047,'Share city centre spend offline'!AG$1)</f>
        <v>0.21834286796318297</v>
      </c>
      <c r="AH14" s="6">
        <f>SUMIFS('all sales summary'!$I$2:$I$2047,'all sales summary'!$A$2:$A$2047,'Share city centre spend offline'!$A14,'all sales summary'!$B$2:$B$2047,'Share city centre spend offline'!AH$1)</f>
        <v>0.21234741052546952</v>
      </c>
      <c r="AI14" s="12">
        <f t="shared" si="0"/>
        <v>-0.26376039335672952</v>
      </c>
      <c r="AJ14" s="19">
        <f t="shared" si="1"/>
        <v>-1.4480586867963052</v>
      </c>
    </row>
    <row r="15" spans="1:36" x14ac:dyDescent="0.3">
      <c r="A15" t="s">
        <v>20</v>
      </c>
      <c r="B15" s="6">
        <f>SUMIFS('all sales summary'!$I$2:$I$2047,'all sales summary'!$A$2:$A$2047,'Share city centre spend offline'!$A15,'all sales summary'!$B$2:$B$2047,'Share city centre spend offline'!B$1)</f>
        <v>0.22956582987462579</v>
      </c>
      <c r="C15" s="6">
        <f>SUMIFS('all sales summary'!$I$2:$I$2047,'all sales summary'!$A$2:$A$2047,'Share city centre spend offline'!$A15,'all sales summary'!$B$2:$B$2047,'Share city centre spend offline'!C$1)</f>
        <v>0.23787446049597544</v>
      </c>
      <c r="D15" s="6">
        <f>SUMIFS('all sales summary'!$I$2:$I$2047,'all sales summary'!$A$2:$A$2047,'Share city centre spend offline'!$A15,'all sales summary'!$B$2:$B$2047,'Share city centre spend offline'!D$1)</f>
        <v>0.23515449145885717</v>
      </c>
      <c r="E15" s="6">
        <f>SUMIFS('all sales summary'!$I$2:$I$2047,'all sales summary'!$A$2:$A$2047,'Share city centre spend offline'!$A15,'all sales summary'!$B$2:$B$2047,'Share city centre spend offline'!E$1)</f>
        <v>0.23592600151193674</v>
      </c>
      <c r="F15" s="6">
        <f>SUMIFS('all sales summary'!$I$2:$I$2047,'all sales summary'!$A$2:$A$2047,'Share city centre spend offline'!$A15,'all sales summary'!$B$2:$B$2047,'Share city centre spend offline'!F$1)</f>
        <v>0.23638122835261532</v>
      </c>
      <c r="G15" s="6">
        <f>SUMIFS('all sales summary'!$I$2:$I$2047,'all sales summary'!$A$2:$A$2047,'Share city centre spend offline'!$A15,'all sales summary'!$B$2:$B$2047,'Share city centre spend offline'!G$1)</f>
        <v>0.24078435595168793</v>
      </c>
      <c r="H15" s="6">
        <f>SUMIFS('all sales summary'!$I$2:$I$2047,'all sales summary'!$A$2:$A$2047,'Share city centre spend offline'!$A15,'all sales summary'!$B$2:$B$2047,'Share city centre spend offline'!H$1)</f>
        <v>0.22718072838410172</v>
      </c>
      <c r="I15" s="6">
        <f>SUMIFS('all sales summary'!$I$2:$I$2047,'all sales summary'!$A$2:$A$2047,'Share city centre spend offline'!$A15,'all sales summary'!$B$2:$B$2047,'Share city centre spend offline'!I$1)</f>
        <v>0.23246666681086198</v>
      </c>
      <c r="J15" s="6">
        <f>SUMIFS('all sales summary'!$I$2:$I$2047,'all sales summary'!$A$2:$A$2047,'Share city centre spend offline'!$A15,'all sales summary'!$B$2:$B$2047,'Share city centre spend offline'!J$1)</f>
        <v>0.22297963867270004</v>
      </c>
      <c r="K15" s="6">
        <f>SUMIFS('all sales summary'!$I$2:$I$2047,'all sales summary'!$A$2:$A$2047,'Share city centre spend offline'!$A15,'all sales summary'!$B$2:$B$2047,'Share city centre spend offline'!K$1)</f>
        <v>0.24227512473571505</v>
      </c>
      <c r="L15" s="6">
        <f>SUMIFS('all sales summary'!$I$2:$I$2047,'all sales summary'!$A$2:$A$2047,'Share city centre spend offline'!$A15,'all sales summary'!$B$2:$B$2047,'Share city centre spend offline'!L$1)</f>
        <v>0.24408806591071433</v>
      </c>
      <c r="M15" s="6">
        <f>SUMIFS('all sales summary'!$I$2:$I$2047,'all sales summary'!$A$2:$A$2047,'Share city centre spend offline'!$A15,'all sales summary'!$B$2:$B$2047,'Share city centre spend offline'!M$1)</f>
        <v>0.26948373079564469</v>
      </c>
      <c r="N15" s="6">
        <f>SUMIFS('all sales summary'!$I$2:$I$2047,'all sales summary'!$A$2:$A$2047,'Share city centre spend offline'!$A15,'all sales summary'!$B$2:$B$2047,'Share city centre spend offline'!N$1)</f>
        <v>0.22186470646230882</v>
      </c>
      <c r="O15" s="6">
        <f>SUMIFS('all sales summary'!$I$2:$I$2047,'all sales summary'!$A$2:$A$2047,'Share city centre spend offline'!$A15,'all sales summary'!$B$2:$B$2047,'Share city centre spend offline'!O$1)</f>
        <v>0.22494268053028452</v>
      </c>
      <c r="P15" s="6">
        <f>SUMIFS('all sales summary'!$I$2:$I$2047,'all sales summary'!$A$2:$A$2047,'Share city centre spend offline'!$A15,'all sales summary'!$B$2:$B$2047,'Share city centre spend offline'!P$1)</f>
        <v>0.18033246233282971</v>
      </c>
      <c r="Q15" s="6">
        <f>SUMIFS('all sales summary'!$I$2:$I$2047,'all sales summary'!$A$2:$A$2047,'Share city centre spend offline'!$A15,'all sales summary'!$B$2:$B$2047,'Share city centre spend offline'!Q$1)</f>
        <v>8.9933426824050158E-2</v>
      </c>
      <c r="R15" s="6">
        <f>SUMIFS('all sales summary'!$I$2:$I$2047,'all sales summary'!$A$2:$A$2047,'Share city centre spend offline'!$A15,'all sales summary'!$B$2:$B$2047,'Share city centre spend offline'!R$1)</f>
        <v>8.5808479839134796E-2</v>
      </c>
      <c r="S15" s="6">
        <f>SUMIFS('all sales summary'!$I$2:$I$2047,'all sales summary'!$A$2:$A$2047,'Share city centre spend offline'!$A15,'all sales summary'!$B$2:$B$2047,'Share city centre spend offline'!S$1)</f>
        <v>0.13232188216630086</v>
      </c>
      <c r="T15" s="6">
        <f>SUMIFS('all sales summary'!$I$2:$I$2047,'all sales summary'!$A$2:$A$2047,'Share city centre spend offline'!$A15,'all sales summary'!$B$2:$B$2047,'Share city centre spend offline'!T$1)</f>
        <v>0.18391235055881805</v>
      </c>
      <c r="U15" s="6">
        <f>SUMIFS('all sales summary'!$I$2:$I$2047,'all sales summary'!$A$2:$A$2047,'Share city centre spend offline'!$A15,'all sales summary'!$B$2:$B$2047,'Share city centre spend offline'!U$1)</f>
        <v>0.21654316828163261</v>
      </c>
      <c r="V15" s="6">
        <f>SUMIFS('all sales summary'!$I$2:$I$2047,'all sales summary'!$A$2:$A$2047,'Share city centre spend offline'!$A15,'all sales summary'!$B$2:$B$2047,'Share city centre spend offline'!V$1)</f>
        <v>0.20918980400083209</v>
      </c>
      <c r="W15" s="6">
        <f>SUMIFS('all sales summary'!$I$2:$I$2047,'all sales summary'!$A$2:$A$2047,'Share city centre spend offline'!$A15,'all sales summary'!$B$2:$B$2047,'Share city centre spend offline'!W$1)</f>
        <v>0.21933557287409228</v>
      </c>
      <c r="X15" s="6">
        <f>SUMIFS('all sales summary'!$I$2:$I$2047,'all sales summary'!$A$2:$A$2047,'Share city centre spend offline'!$A15,'all sales summary'!$B$2:$B$2047,'Share city centre spend offline'!X$1)</f>
        <v>0.14165599191684972</v>
      </c>
      <c r="Y15" s="6">
        <f>SUMIFS('all sales summary'!$I$2:$I$2047,'all sales summary'!$A$2:$A$2047,'Share city centre spend offline'!$A15,'all sales summary'!$B$2:$B$2047,'Share city centre spend offline'!Y$1)</f>
        <v>0.23736162581134901</v>
      </c>
      <c r="Z15" s="6">
        <f>SUMIFS('all sales summary'!$I$2:$I$2047,'all sales summary'!$A$2:$A$2047,'Share city centre spend offline'!$A15,'all sales summary'!$B$2:$B$2047,'Share city centre spend offline'!Z$1)</f>
        <v>9.1174442756881982E-2</v>
      </c>
      <c r="AA15" s="6">
        <f>SUMIFS('all sales summary'!$I$2:$I$2047,'all sales summary'!$A$2:$A$2047,'Share city centre spend offline'!$A15,'all sales summary'!$B$2:$B$2047,'Share city centre spend offline'!AA$1)</f>
        <v>9.906292896038156E-2</v>
      </c>
      <c r="AB15" s="6">
        <f>SUMIFS('all sales summary'!$I$2:$I$2047,'all sales summary'!$A$2:$A$2047,'Share city centre spend offline'!$A15,'all sales summary'!$B$2:$B$2047,'Share city centre spend offline'!AB$1)</f>
        <v>9.6909919973035344E-2</v>
      </c>
      <c r="AC15" s="6">
        <f>SUMIFS('all sales summary'!$I$2:$I$2047,'all sales summary'!$A$2:$A$2047,'Share city centre spend offline'!$A15,'all sales summary'!$B$2:$B$2047,'Share city centre spend offline'!AC$1)</f>
        <v>0.17674054955871216</v>
      </c>
      <c r="AD15" s="6">
        <f>SUMIFS('all sales summary'!$I$2:$I$2047,'all sales summary'!$A$2:$A$2047,'Share city centre spend offline'!$A15,'all sales summary'!$B$2:$B$2047,'Share city centre spend offline'!AD$1)</f>
        <v>0.21817389044827945</v>
      </c>
      <c r="AE15" s="6">
        <f>SUMIFS('all sales summary'!$I$2:$I$2047,'all sales summary'!$A$2:$A$2047,'Share city centre spend offline'!$A15,'all sales summary'!$B$2:$B$2047,'Share city centre spend offline'!AE$1)</f>
        <v>0.22001772225603494</v>
      </c>
      <c r="AF15" s="6">
        <f>SUMIFS('all sales summary'!$I$2:$I$2047,'all sales summary'!$A$2:$A$2047,'Share city centre spend offline'!$A15,'all sales summary'!$B$2:$B$2047,'Share city centre spend offline'!AF$1)</f>
        <v>0.22205432125250241</v>
      </c>
      <c r="AG15" s="6">
        <f>SUMIFS('all sales summary'!$I$2:$I$2047,'all sales summary'!$A$2:$A$2047,'Share city centre spend offline'!$A15,'all sales summary'!$B$2:$B$2047,'Share city centre spend offline'!AG$1)</f>
        <v>0.23219823932137879</v>
      </c>
      <c r="AH15" s="6">
        <f>SUMIFS('all sales summary'!$I$2:$I$2047,'all sales summary'!$A$2:$A$2047,'Share city centre spend offline'!$A15,'all sales summary'!$B$2:$B$2047,'Share city centre spend offline'!AH$1)</f>
        <v>0.2205673415584733</v>
      </c>
      <c r="AI15" s="12">
        <f t="shared" si="0"/>
        <v>-0.8998488316152492</v>
      </c>
      <c r="AJ15" s="19">
        <f t="shared" si="1"/>
        <v>-0.24122971142267469</v>
      </c>
    </row>
    <row r="16" spans="1:36" x14ac:dyDescent="0.3">
      <c r="A16" t="s">
        <v>21</v>
      </c>
      <c r="B16" s="6">
        <f>SUMIFS('all sales summary'!$I$2:$I$2047,'all sales summary'!$A$2:$A$2047,'Share city centre spend offline'!$A16,'all sales summary'!$B$2:$B$2047,'Share city centre spend offline'!B$1)</f>
        <v>0.18437018225395169</v>
      </c>
      <c r="C16" s="6">
        <f>SUMIFS('all sales summary'!$I$2:$I$2047,'all sales summary'!$A$2:$A$2047,'Share city centre spend offline'!$A16,'all sales summary'!$B$2:$B$2047,'Share city centre spend offline'!C$1)</f>
        <v>0.19931320054572751</v>
      </c>
      <c r="D16" s="6">
        <f>SUMIFS('all sales summary'!$I$2:$I$2047,'all sales summary'!$A$2:$A$2047,'Share city centre spend offline'!$A16,'all sales summary'!$B$2:$B$2047,'Share city centre spend offline'!D$1)</f>
        <v>0.19350672567457819</v>
      </c>
      <c r="E16" s="6">
        <f>SUMIFS('all sales summary'!$I$2:$I$2047,'all sales summary'!$A$2:$A$2047,'Share city centre spend offline'!$A16,'all sales summary'!$B$2:$B$2047,'Share city centre spend offline'!E$1)</f>
        <v>0.19216018529752166</v>
      </c>
      <c r="F16" s="6">
        <f>SUMIFS('all sales summary'!$I$2:$I$2047,'all sales summary'!$A$2:$A$2047,'Share city centre spend offline'!$A16,'all sales summary'!$B$2:$B$2047,'Share city centre spend offline'!F$1)</f>
        <v>0.19839292775933087</v>
      </c>
      <c r="G16" s="6">
        <f>SUMIFS('all sales summary'!$I$2:$I$2047,'all sales summary'!$A$2:$A$2047,'Share city centre spend offline'!$A16,'all sales summary'!$B$2:$B$2047,'Share city centre spend offline'!G$1)</f>
        <v>0.19887725398411826</v>
      </c>
      <c r="H16" s="6">
        <f>SUMIFS('all sales summary'!$I$2:$I$2047,'all sales summary'!$A$2:$A$2047,'Share city centre spend offline'!$A16,'all sales summary'!$B$2:$B$2047,'Share city centre spend offline'!H$1)</f>
        <v>0.1903835066126017</v>
      </c>
      <c r="I16" s="6">
        <f>SUMIFS('all sales summary'!$I$2:$I$2047,'all sales summary'!$A$2:$A$2047,'Share city centre spend offline'!$A16,'all sales summary'!$B$2:$B$2047,'Share city centre spend offline'!I$1)</f>
        <v>0.19682488811659896</v>
      </c>
      <c r="J16" s="6">
        <f>SUMIFS('all sales summary'!$I$2:$I$2047,'all sales summary'!$A$2:$A$2047,'Share city centre spend offline'!$A16,'all sales summary'!$B$2:$B$2047,'Share city centre spend offline'!J$1)</f>
        <v>0.19138068097570915</v>
      </c>
      <c r="K16" s="6">
        <f>SUMIFS('all sales summary'!$I$2:$I$2047,'all sales summary'!$A$2:$A$2047,'Share city centre spend offline'!$A16,'all sales summary'!$B$2:$B$2047,'Share city centre spend offline'!K$1)</f>
        <v>0.20284995844904924</v>
      </c>
      <c r="L16" s="6">
        <f>SUMIFS('all sales summary'!$I$2:$I$2047,'all sales summary'!$A$2:$A$2047,'Share city centre spend offline'!$A16,'all sales summary'!$B$2:$B$2047,'Share city centre spend offline'!L$1)</f>
        <v>0.22267406747964394</v>
      </c>
      <c r="M16" s="6">
        <f>SUMIFS('all sales summary'!$I$2:$I$2047,'all sales summary'!$A$2:$A$2047,'Share city centre spend offline'!$A16,'all sales summary'!$B$2:$B$2047,'Share city centre spend offline'!M$1)</f>
        <v>0.24094222492027506</v>
      </c>
      <c r="N16" s="6">
        <f>SUMIFS('all sales summary'!$I$2:$I$2047,'all sales summary'!$A$2:$A$2047,'Share city centre spend offline'!$A16,'all sales summary'!$B$2:$B$2047,'Share city centre spend offline'!N$1)</f>
        <v>0.18319190037126484</v>
      </c>
      <c r="O16" s="6">
        <f>SUMIFS('all sales summary'!$I$2:$I$2047,'all sales summary'!$A$2:$A$2047,'Share city centre spend offline'!$A16,'all sales summary'!$B$2:$B$2047,'Share city centre spend offline'!O$1)</f>
        <v>0.18894717037108624</v>
      </c>
      <c r="P16" s="6">
        <f>SUMIFS('all sales summary'!$I$2:$I$2047,'all sales summary'!$A$2:$A$2047,'Share city centre spend offline'!$A16,'all sales summary'!$B$2:$B$2047,'Share city centre spend offline'!P$1)</f>
        <v>0.1331111621534459</v>
      </c>
      <c r="Q16" s="6">
        <f>SUMIFS('all sales summary'!$I$2:$I$2047,'all sales summary'!$A$2:$A$2047,'Share city centre spend offline'!$A16,'all sales summary'!$B$2:$B$2047,'Share city centre spend offline'!Q$1)</f>
        <v>2.3920020943202898E-2</v>
      </c>
      <c r="R16" s="6">
        <f>SUMIFS('all sales summary'!$I$2:$I$2047,'all sales summary'!$A$2:$A$2047,'Share city centre spend offline'!$A16,'all sales summary'!$B$2:$B$2047,'Share city centre spend offline'!R$1)</f>
        <v>2.3446625934137731E-2</v>
      </c>
      <c r="S16" s="6">
        <f>SUMIFS('all sales summary'!$I$2:$I$2047,'all sales summary'!$A$2:$A$2047,'Share city centre spend offline'!$A16,'all sales summary'!$B$2:$B$2047,'Share city centre spend offline'!S$1)</f>
        <v>4.5841175502094829E-2</v>
      </c>
      <c r="T16" s="6">
        <f>SUMIFS('all sales summary'!$I$2:$I$2047,'all sales summary'!$A$2:$A$2047,'Share city centre spend offline'!$A16,'all sales summary'!$B$2:$B$2047,'Share city centre spend offline'!T$1)</f>
        <v>0.1145814523714314</v>
      </c>
      <c r="U16" s="6">
        <f>SUMIFS('all sales summary'!$I$2:$I$2047,'all sales summary'!$A$2:$A$2047,'Share city centre spend offline'!$A16,'all sales summary'!$B$2:$B$2047,'Share city centre spend offline'!U$1)</f>
        <v>0.15648222241197124</v>
      </c>
      <c r="V16" s="6">
        <f>SUMIFS('all sales summary'!$I$2:$I$2047,'all sales summary'!$A$2:$A$2047,'Share city centre spend offline'!$A16,'all sales summary'!$B$2:$B$2047,'Share city centre spend offline'!V$1)</f>
        <v>0.14219645780836807</v>
      </c>
      <c r="W16" s="6">
        <f>SUMIFS('all sales summary'!$I$2:$I$2047,'all sales summary'!$A$2:$A$2047,'Share city centre spend offline'!$A16,'all sales summary'!$B$2:$B$2047,'Share city centre spend offline'!W$1)</f>
        <v>0.11278714084328242</v>
      </c>
      <c r="X16" s="6">
        <f>SUMIFS('all sales summary'!$I$2:$I$2047,'all sales summary'!$A$2:$A$2047,'Share city centre spend offline'!$A16,'all sales summary'!$B$2:$B$2047,'Share city centre spend offline'!X$1)</f>
        <v>0.16257294357744723</v>
      </c>
      <c r="Y16" s="6">
        <f>SUMIFS('all sales summary'!$I$2:$I$2047,'all sales summary'!$A$2:$A$2047,'Share city centre spend offline'!$A16,'all sales summary'!$B$2:$B$2047,'Share city centre spend offline'!Y$1)</f>
        <v>0.1492821102650019</v>
      </c>
      <c r="Z16" s="6">
        <f>SUMIFS('all sales summary'!$I$2:$I$2047,'all sales summary'!$A$2:$A$2047,'Share city centre spend offline'!$A16,'all sales summary'!$B$2:$B$2047,'Share city centre spend offline'!Z$1)</f>
        <v>3.8314152978417608E-2</v>
      </c>
      <c r="AA16" s="6">
        <f>SUMIFS('all sales summary'!$I$2:$I$2047,'all sales summary'!$A$2:$A$2047,'Share city centre spend offline'!$A16,'all sales summary'!$B$2:$B$2047,'Share city centre spend offline'!AA$1)</f>
        <v>3.8288430821440879E-2</v>
      </c>
      <c r="AB16" s="6">
        <f>SUMIFS('all sales summary'!$I$2:$I$2047,'all sales summary'!$A$2:$A$2047,'Share city centre spend offline'!$A16,'all sales summary'!$B$2:$B$2047,'Share city centre spend offline'!AB$1)</f>
        <v>4.2389879547562667E-2</v>
      </c>
      <c r="AC16" s="6">
        <f>SUMIFS('all sales summary'!$I$2:$I$2047,'all sales summary'!$A$2:$A$2047,'Share city centre spend offline'!$A16,'all sales summary'!$B$2:$B$2047,'Share city centre spend offline'!AC$1)</f>
        <v>0.12223016846440127</v>
      </c>
      <c r="AD16" s="6">
        <f>SUMIFS('all sales summary'!$I$2:$I$2047,'all sales summary'!$A$2:$A$2047,'Share city centre spend offline'!$A16,'all sales summary'!$B$2:$B$2047,'Share city centre spend offline'!AD$1)</f>
        <v>0.15206265479535191</v>
      </c>
      <c r="AE16" s="6">
        <f>SUMIFS('all sales summary'!$I$2:$I$2047,'all sales summary'!$A$2:$A$2047,'Share city centre spend offline'!$A16,'all sales summary'!$B$2:$B$2047,'Share city centre spend offline'!AE$1)</f>
        <v>0.15786371980080782</v>
      </c>
      <c r="AF16" s="6">
        <f>SUMIFS('all sales summary'!$I$2:$I$2047,'all sales summary'!$A$2:$A$2047,'Share city centre spend offline'!$A16,'all sales summary'!$B$2:$B$2047,'Share city centre spend offline'!AF$1)</f>
        <v>0.16038586607867752</v>
      </c>
      <c r="AG16" s="6">
        <f>SUMIFS('all sales summary'!$I$2:$I$2047,'all sales summary'!$A$2:$A$2047,'Share city centre spend offline'!$A16,'all sales summary'!$B$2:$B$2047,'Share city centre spend offline'!AG$1)</f>
        <v>0.18058480053391804</v>
      </c>
      <c r="AH16" s="6">
        <f>SUMIFS('all sales summary'!$I$2:$I$2047,'all sales summary'!$A$2:$A$2047,'Share city centre spend offline'!$A16,'all sales summary'!$B$2:$B$2047,'Share city centre spend offline'!AH$1)</f>
        <v>0.17312144310081207</v>
      </c>
      <c r="AI16" s="12">
        <f t="shared" si="0"/>
        <v>-1.124873915313962</v>
      </c>
      <c r="AJ16" s="19">
        <f t="shared" si="1"/>
        <v>-1.8259237874897083</v>
      </c>
    </row>
    <row r="17" spans="1:36" x14ac:dyDescent="0.3">
      <c r="A17" t="s">
        <v>22</v>
      </c>
      <c r="B17" s="6">
        <f>SUMIFS('all sales summary'!$I$2:$I$2047,'all sales summary'!$A$2:$A$2047,'Share city centre spend offline'!$A17,'all sales summary'!$B$2:$B$2047,'Share city centre spend offline'!B$1)</f>
        <v>9.0565707702920134E-2</v>
      </c>
      <c r="C17" s="6">
        <f>SUMIFS('all sales summary'!$I$2:$I$2047,'all sales summary'!$A$2:$A$2047,'Share city centre spend offline'!$A17,'all sales summary'!$B$2:$B$2047,'Share city centre spend offline'!C$1)</f>
        <v>9.1019607466829938E-2</v>
      </c>
      <c r="D17" s="6">
        <f>SUMIFS('all sales summary'!$I$2:$I$2047,'all sales summary'!$A$2:$A$2047,'Share city centre spend offline'!$A17,'all sales summary'!$B$2:$B$2047,'Share city centre spend offline'!D$1)</f>
        <v>8.9648422866677416E-2</v>
      </c>
      <c r="E17" s="6">
        <f>SUMIFS('all sales summary'!$I$2:$I$2047,'all sales summary'!$A$2:$A$2047,'Share city centre spend offline'!$A17,'all sales summary'!$B$2:$B$2047,'Share city centre spend offline'!E$1)</f>
        <v>8.8616910538293001E-2</v>
      </c>
      <c r="F17" s="6">
        <f>SUMIFS('all sales summary'!$I$2:$I$2047,'all sales summary'!$A$2:$A$2047,'Share city centre spend offline'!$A17,'all sales summary'!$B$2:$B$2047,'Share city centre spend offline'!F$1)</f>
        <v>8.8745450974640067E-2</v>
      </c>
      <c r="G17" s="6">
        <f>SUMIFS('all sales summary'!$I$2:$I$2047,'all sales summary'!$A$2:$A$2047,'Share city centre spend offline'!$A17,'all sales summary'!$B$2:$B$2047,'Share city centre spend offline'!G$1)</f>
        <v>9.0522512293566074E-2</v>
      </c>
      <c r="H17" s="6">
        <f>SUMIFS('all sales summary'!$I$2:$I$2047,'all sales summary'!$A$2:$A$2047,'Share city centre spend offline'!$A17,'all sales summary'!$B$2:$B$2047,'Share city centre spend offline'!H$1)</f>
        <v>8.8540614985074872E-2</v>
      </c>
      <c r="I17" s="6">
        <f>SUMIFS('all sales summary'!$I$2:$I$2047,'all sales summary'!$A$2:$A$2047,'Share city centre spend offline'!$A17,'all sales summary'!$B$2:$B$2047,'Share city centre spend offline'!I$1)</f>
        <v>8.7993764828041526E-2</v>
      </c>
      <c r="J17" s="6">
        <f>SUMIFS('all sales summary'!$I$2:$I$2047,'all sales summary'!$A$2:$A$2047,'Share city centre spend offline'!$A17,'all sales summary'!$B$2:$B$2047,'Share city centre spend offline'!J$1)</f>
        <v>9.0768326997026277E-2</v>
      </c>
      <c r="K17" s="6">
        <f>SUMIFS('all sales summary'!$I$2:$I$2047,'all sales summary'!$A$2:$A$2047,'Share city centre spend offline'!$A17,'all sales summary'!$B$2:$B$2047,'Share city centre spend offline'!K$1)</f>
        <v>9.5792332820877027E-2</v>
      </c>
      <c r="L17" s="6">
        <f>SUMIFS('all sales summary'!$I$2:$I$2047,'all sales summary'!$A$2:$A$2047,'Share city centre spend offline'!$A17,'all sales summary'!$B$2:$B$2047,'Share city centre spend offline'!L$1)</f>
        <v>0.10018677028491219</v>
      </c>
      <c r="M17" s="6">
        <f>SUMIFS('all sales summary'!$I$2:$I$2047,'all sales summary'!$A$2:$A$2047,'Share city centre spend offline'!$A17,'all sales summary'!$B$2:$B$2047,'Share city centre spend offline'!M$1)</f>
        <v>0.11019606441473613</v>
      </c>
      <c r="N17" s="6">
        <f>SUMIFS('all sales summary'!$I$2:$I$2047,'all sales summary'!$A$2:$A$2047,'Share city centre spend offline'!$A17,'all sales summary'!$B$2:$B$2047,'Share city centre spend offline'!N$1)</f>
        <v>8.9099262622895373E-2</v>
      </c>
      <c r="O17" s="6">
        <f>SUMIFS('all sales summary'!$I$2:$I$2047,'all sales summary'!$A$2:$A$2047,'Share city centre spend offline'!$A17,'all sales summary'!$B$2:$B$2047,'Share city centre spend offline'!O$1)</f>
        <v>8.3262641750217123E-2</v>
      </c>
      <c r="P17" s="6">
        <f>SUMIFS('all sales summary'!$I$2:$I$2047,'all sales summary'!$A$2:$A$2047,'Share city centre spend offline'!$A17,'all sales summary'!$B$2:$B$2047,'Share city centre spend offline'!P$1)</f>
        <v>7.0037896940847263E-2</v>
      </c>
      <c r="Q17" s="6">
        <f>SUMIFS('all sales summary'!$I$2:$I$2047,'all sales summary'!$A$2:$A$2047,'Share city centre spend offline'!$A17,'all sales summary'!$B$2:$B$2047,'Share city centre spend offline'!Q$1)</f>
        <v>4.3342411363313987E-2</v>
      </c>
      <c r="R17" s="6">
        <f>SUMIFS('all sales summary'!$I$2:$I$2047,'all sales summary'!$A$2:$A$2047,'Share city centre spend offline'!$A17,'all sales summary'!$B$2:$B$2047,'Share city centre spend offline'!R$1)</f>
        <v>4.3159593772099089E-2</v>
      </c>
      <c r="S17" s="6">
        <f>SUMIFS('all sales summary'!$I$2:$I$2047,'all sales summary'!$A$2:$A$2047,'Share city centre spend offline'!$A17,'all sales summary'!$B$2:$B$2047,'Share city centre spend offline'!S$1)</f>
        <v>6.506996851889342E-2</v>
      </c>
      <c r="T17" s="6">
        <f>SUMIFS('all sales summary'!$I$2:$I$2047,'all sales summary'!$A$2:$A$2047,'Share city centre spend offline'!$A17,'all sales summary'!$B$2:$B$2047,'Share city centre spend offline'!T$1)</f>
        <v>7.8126582243977505E-2</v>
      </c>
      <c r="U17" s="6">
        <f>SUMIFS('all sales summary'!$I$2:$I$2047,'all sales summary'!$A$2:$A$2047,'Share city centre spend offline'!$A17,'all sales summary'!$B$2:$B$2047,'Share city centre spend offline'!U$1)</f>
        <v>7.846876635703591E-2</v>
      </c>
      <c r="V17" s="6">
        <f>SUMIFS('all sales summary'!$I$2:$I$2047,'all sales summary'!$A$2:$A$2047,'Share city centre spend offline'!$A17,'all sales summary'!$B$2:$B$2047,'Share city centre spend offline'!V$1)</f>
        <v>7.8053397102694808E-2</v>
      </c>
      <c r="W17" s="6">
        <f>SUMIFS('all sales summary'!$I$2:$I$2047,'all sales summary'!$A$2:$A$2047,'Share city centre spend offline'!$A17,'all sales summary'!$B$2:$B$2047,'Share city centre spend offline'!W$1)</f>
        <v>8.1961184520861943E-2</v>
      </c>
      <c r="X17" s="6">
        <f>SUMIFS('all sales summary'!$I$2:$I$2047,'all sales summary'!$A$2:$A$2047,'Share city centre spend offline'!$A17,'all sales summary'!$B$2:$B$2047,'Share city centre spend offline'!X$1)</f>
        <v>6.6255816028613995E-2</v>
      </c>
      <c r="Y17" s="6">
        <f>SUMIFS('all sales summary'!$I$2:$I$2047,'all sales summary'!$A$2:$A$2047,'Share city centre spend offline'!$A17,'all sales summary'!$B$2:$B$2047,'Share city centre spend offline'!Y$1)</f>
        <v>8.4468516819040482E-2</v>
      </c>
      <c r="Z17" s="6">
        <f>SUMIFS('all sales summary'!$I$2:$I$2047,'all sales summary'!$A$2:$A$2047,'Share city centre spend offline'!$A17,'all sales summary'!$B$2:$B$2047,'Share city centre spend offline'!Z$1)</f>
        <v>5.4462273992089125E-2</v>
      </c>
      <c r="AA17" s="6">
        <f>SUMIFS('all sales summary'!$I$2:$I$2047,'all sales summary'!$A$2:$A$2047,'Share city centre spend offline'!$A17,'all sales summary'!$B$2:$B$2047,'Share city centre spend offline'!AA$1)</f>
        <v>5.6167329012765263E-2</v>
      </c>
      <c r="AB17" s="6">
        <f>SUMIFS('all sales summary'!$I$2:$I$2047,'all sales summary'!$A$2:$A$2047,'Share city centre spend offline'!$A17,'all sales summary'!$B$2:$B$2047,'Share city centre spend offline'!AB$1)</f>
        <v>5.7471952700794839E-2</v>
      </c>
      <c r="AC17" s="6">
        <f>SUMIFS('all sales summary'!$I$2:$I$2047,'all sales summary'!$A$2:$A$2047,'Share city centre spend offline'!$A17,'all sales summary'!$B$2:$B$2047,'Share city centre spend offline'!AC$1)</f>
        <v>8.2597331184309106E-2</v>
      </c>
      <c r="AD17" s="6">
        <f>SUMIFS('all sales summary'!$I$2:$I$2047,'all sales summary'!$A$2:$A$2047,'Share city centre spend offline'!$A17,'all sales summary'!$B$2:$B$2047,'Share city centre spend offline'!AD$1)</f>
        <v>8.3968361642500322E-2</v>
      </c>
      <c r="AE17" s="6">
        <f>SUMIFS('all sales summary'!$I$2:$I$2047,'all sales summary'!$A$2:$A$2047,'Share city centre spend offline'!$A17,'all sales summary'!$B$2:$B$2047,'Share city centre spend offline'!AE$1)</f>
        <v>8.4289664348652427E-2</v>
      </c>
      <c r="AF17" s="6">
        <f>SUMIFS('all sales summary'!$I$2:$I$2047,'all sales summary'!$A$2:$A$2047,'Share city centre spend offline'!$A17,'all sales summary'!$B$2:$B$2047,'Share city centre spend offline'!AF$1)</f>
        <v>8.2530981992184574E-2</v>
      </c>
      <c r="AG17" s="6">
        <f>SUMIFS('all sales summary'!$I$2:$I$2047,'all sales summary'!$A$2:$A$2047,'Share city centre spend offline'!$A17,'all sales summary'!$B$2:$B$2047,'Share city centre spend offline'!AG$1)</f>
        <v>8.6970783851575043E-2</v>
      </c>
      <c r="AH17" s="6">
        <f>SUMIFS('all sales summary'!$I$2:$I$2047,'all sales summary'!$A$2:$A$2047,'Share city centre spend offline'!$A17,'all sales summary'!$B$2:$B$2047,'Share city centre spend offline'!AH$1)</f>
        <v>8.3965522072566107E-2</v>
      </c>
      <c r="AI17" s="12">
        <f t="shared" si="0"/>
        <v>-0.66001856303540274</v>
      </c>
      <c r="AJ17" s="19">
        <f t="shared" si="1"/>
        <v>-0.68028049244601707</v>
      </c>
    </row>
    <row r="18" spans="1:36" x14ac:dyDescent="0.3">
      <c r="A18" t="s">
        <v>23</v>
      </c>
      <c r="B18" s="6">
        <f>SUMIFS('all sales summary'!$I$2:$I$2047,'all sales summary'!$A$2:$A$2047,'Share city centre spend offline'!$A18,'all sales summary'!$B$2:$B$2047,'Share city centre spend offline'!B$1)</f>
        <v>0.13259717821631578</v>
      </c>
      <c r="C18" s="6">
        <f>SUMIFS('all sales summary'!$I$2:$I$2047,'all sales summary'!$A$2:$A$2047,'Share city centre spend offline'!$A18,'all sales summary'!$B$2:$B$2047,'Share city centre spend offline'!C$1)</f>
        <v>0.13297382370122576</v>
      </c>
      <c r="D18" s="6">
        <f>SUMIFS('all sales summary'!$I$2:$I$2047,'all sales summary'!$A$2:$A$2047,'Share city centre spend offline'!$A18,'all sales summary'!$B$2:$B$2047,'Share city centre spend offline'!D$1)</f>
        <v>0.12945412270340942</v>
      </c>
      <c r="E18" s="6">
        <f>SUMIFS('all sales summary'!$I$2:$I$2047,'all sales summary'!$A$2:$A$2047,'Share city centre spend offline'!$A18,'all sales summary'!$B$2:$B$2047,'Share city centre spend offline'!E$1)</f>
        <v>0.12410507540880505</v>
      </c>
      <c r="F18" s="6">
        <f>SUMIFS('all sales summary'!$I$2:$I$2047,'all sales summary'!$A$2:$A$2047,'Share city centre spend offline'!$A18,'all sales summary'!$B$2:$B$2047,'Share city centre spend offline'!F$1)</f>
        <v>0.12496747427507889</v>
      </c>
      <c r="G18" s="6">
        <f>SUMIFS('all sales summary'!$I$2:$I$2047,'all sales summary'!$A$2:$A$2047,'Share city centre spend offline'!$A18,'all sales summary'!$B$2:$B$2047,'Share city centre spend offline'!G$1)</f>
        <v>0.12425680580444137</v>
      </c>
      <c r="H18" s="6">
        <f>SUMIFS('all sales summary'!$I$2:$I$2047,'all sales summary'!$A$2:$A$2047,'Share city centre spend offline'!$A18,'all sales summary'!$B$2:$B$2047,'Share city centre spend offline'!H$1)</f>
        <v>0.1236719927627095</v>
      </c>
      <c r="I18" s="6">
        <f>SUMIFS('all sales summary'!$I$2:$I$2047,'all sales summary'!$A$2:$A$2047,'Share city centre spend offline'!$A18,'all sales summary'!$B$2:$B$2047,'Share city centre spend offline'!I$1)</f>
        <v>0.13004680769733259</v>
      </c>
      <c r="J18" s="6">
        <f>SUMIFS('all sales summary'!$I$2:$I$2047,'all sales summary'!$A$2:$A$2047,'Share city centre spend offline'!$A18,'all sales summary'!$B$2:$B$2047,'Share city centre spend offline'!J$1)</f>
        <v>0.1298456220930414</v>
      </c>
      <c r="K18" s="6">
        <f>SUMIFS('all sales summary'!$I$2:$I$2047,'all sales summary'!$A$2:$A$2047,'Share city centre spend offline'!$A18,'all sales summary'!$B$2:$B$2047,'Share city centre spend offline'!K$1)</f>
        <v>0.13113185717856224</v>
      </c>
      <c r="L18" s="6">
        <f>SUMIFS('all sales summary'!$I$2:$I$2047,'all sales summary'!$A$2:$A$2047,'Share city centre spend offline'!$A18,'all sales summary'!$B$2:$B$2047,'Share city centre spend offline'!L$1)</f>
        <v>0.13186072161162868</v>
      </c>
      <c r="M18" s="6">
        <f>SUMIFS('all sales summary'!$I$2:$I$2047,'all sales summary'!$A$2:$A$2047,'Share city centre spend offline'!$A18,'all sales summary'!$B$2:$B$2047,'Share city centre spend offline'!M$1)</f>
        <v>0.14351358792065808</v>
      </c>
      <c r="N18" s="6">
        <f>SUMIFS('all sales summary'!$I$2:$I$2047,'all sales summary'!$A$2:$A$2047,'Share city centre spend offline'!$A18,'all sales summary'!$B$2:$B$2047,'Share city centre spend offline'!N$1)</f>
        <v>0.1204178305328758</v>
      </c>
      <c r="O18" s="6">
        <f>SUMIFS('all sales summary'!$I$2:$I$2047,'all sales summary'!$A$2:$A$2047,'Share city centre spend offline'!$A18,'all sales summary'!$B$2:$B$2047,'Share city centre spend offline'!O$1)</f>
        <v>0.12518018632181355</v>
      </c>
      <c r="P18" s="6">
        <f>SUMIFS('all sales summary'!$I$2:$I$2047,'all sales summary'!$A$2:$A$2047,'Share city centre spend offline'!$A18,'all sales summary'!$B$2:$B$2047,'Share city centre spend offline'!P$1)</f>
        <v>8.7195222161763133E-2</v>
      </c>
      <c r="Q18" s="6">
        <f>SUMIFS('all sales summary'!$I$2:$I$2047,'all sales summary'!$A$2:$A$2047,'Share city centre spend offline'!$A18,'all sales summary'!$B$2:$B$2047,'Share city centre spend offline'!Q$1)</f>
        <v>2.4988446184725802E-2</v>
      </c>
      <c r="R18" s="6">
        <f>SUMIFS('all sales summary'!$I$2:$I$2047,'all sales summary'!$A$2:$A$2047,'Share city centre spend offline'!$A18,'all sales summary'!$B$2:$B$2047,'Share city centre spend offline'!R$1)</f>
        <v>2.4721035132554872E-2</v>
      </c>
      <c r="S18" s="6">
        <f>SUMIFS('all sales summary'!$I$2:$I$2047,'all sales summary'!$A$2:$A$2047,'Share city centre spend offline'!$A18,'all sales summary'!$B$2:$B$2047,'Share city centre spend offline'!S$1)</f>
        <v>5.0005251377141284E-2</v>
      </c>
      <c r="T18" s="6">
        <f>SUMIFS('all sales summary'!$I$2:$I$2047,'all sales summary'!$A$2:$A$2047,'Share city centre spend offline'!$A18,'all sales summary'!$B$2:$B$2047,'Share city centre spend offline'!T$1)</f>
        <v>7.8971713030422941E-2</v>
      </c>
      <c r="U18" s="6">
        <f>SUMIFS('all sales summary'!$I$2:$I$2047,'all sales summary'!$A$2:$A$2047,'Share city centre spend offline'!$A18,'all sales summary'!$B$2:$B$2047,'Share city centre spend offline'!U$1)</f>
        <v>9.0262590223471953E-2</v>
      </c>
      <c r="V18" s="6">
        <f>SUMIFS('all sales summary'!$I$2:$I$2047,'all sales summary'!$A$2:$A$2047,'Share city centre spend offline'!$A18,'all sales summary'!$B$2:$B$2047,'Share city centre spend offline'!V$1)</f>
        <v>8.8073354047227354E-2</v>
      </c>
      <c r="W18" s="6">
        <f>SUMIFS('all sales summary'!$I$2:$I$2047,'all sales summary'!$A$2:$A$2047,'Share city centre spend offline'!$A18,'all sales summary'!$B$2:$B$2047,'Share city centre spend offline'!W$1)</f>
        <v>9.1572896578398649E-2</v>
      </c>
      <c r="X18" s="6">
        <f>SUMIFS('all sales summary'!$I$2:$I$2047,'all sales summary'!$A$2:$A$2047,'Share city centre spend offline'!$A18,'all sales summary'!$B$2:$B$2047,'Share city centre spend offline'!X$1)</f>
        <v>5.1303099091287926E-2</v>
      </c>
      <c r="Y18" s="6">
        <f>SUMIFS('all sales summary'!$I$2:$I$2047,'all sales summary'!$A$2:$A$2047,'Share city centre spend offline'!$A18,'all sales summary'!$B$2:$B$2047,'Share city centre spend offline'!Y$1)</f>
        <v>0.10674106007935</v>
      </c>
      <c r="Z18" s="6">
        <f>SUMIFS('all sales summary'!$I$2:$I$2047,'all sales summary'!$A$2:$A$2047,'Share city centre spend offline'!$A18,'all sales summary'!$B$2:$B$2047,'Share city centre spend offline'!Z$1)</f>
        <v>3.4181797300586986E-2</v>
      </c>
      <c r="AA18" s="6">
        <f>SUMIFS('all sales summary'!$I$2:$I$2047,'all sales summary'!$A$2:$A$2047,'Share city centre spend offline'!$A18,'all sales summary'!$B$2:$B$2047,'Share city centre spend offline'!AA$1)</f>
        <v>3.5289647144894298E-2</v>
      </c>
      <c r="AB18" s="6">
        <f>SUMIFS('all sales summary'!$I$2:$I$2047,'all sales summary'!$A$2:$A$2047,'Share city centre spend offline'!$A18,'all sales summary'!$B$2:$B$2047,'Share city centre spend offline'!AB$1)</f>
        <v>3.6262356601071397E-2</v>
      </c>
      <c r="AC18" s="6">
        <f>SUMIFS('all sales summary'!$I$2:$I$2047,'all sales summary'!$A$2:$A$2047,'Share city centre spend offline'!$A18,'all sales summary'!$B$2:$B$2047,'Share city centre spend offline'!AC$1)</f>
        <v>7.7946221076791791E-2</v>
      </c>
      <c r="AD18" s="6">
        <f>SUMIFS('all sales summary'!$I$2:$I$2047,'all sales summary'!$A$2:$A$2047,'Share city centre spend offline'!$A18,'all sales summary'!$B$2:$B$2047,'Share city centre spend offline'!AD$1)</f>
        <v>8.4991194543296081E-2</v>
      </c>
      <c r="AE18" s="6">
        <f>SUMIFS('all sales summary'!$I$2:$I$2047,'all sales summary'!$A$2:$A$2047,'Share city centre spend offline'!$A18,'all sales summary'!$B$2:$B$2047,'Share city centre spend offline'!AE$1)</f>
        <v>8.7487808173674853E-2</v>
      </c>
      <c r="AF18" s="6">
        <f>SUMIFS('all sales summary'!$I$2:$I$2047,'all sales summary'!$A$2:$A$2047,'Share city centre spend offline'!$A18,'all sales summary'!$B$2:$B$2047,'Share city centre spend offline'!AF$1)</f>
        <v>9.001499850145421E-2</v>
      </c>
      <c r="AG18" s="6">
        <f>SUMIFS('all sales summary'!$I$2:$I$2047,'all sales summary'!$A$2:$A$2047,'Share city centre spend offline'!$A18,'all sales summary'!$B$2:$B$2047,'Share city centre spend offline'!AG$1)</f>
        <v>9.9587992063644312E-2</v>
      </c>
      <c r="AH18" s="6">
        <f>SUMIFS('all sales summary'!$I$2:$I$2047,'all sales summary'!$A$2:$A$2047,'Share city centre spend offline'!$A18,'all sales summary'!$B$2:$B$2047,'Share city centre spend offline'!AH$1)</f>
        <v>9.8418991617627211E-2</v>
      </c>
      <c r="AI18" s="12">
        <f t="shared" si="0"/>
        <v>-3.4178186598688569</v>
      </c>
      <c r="AJ18" s="19">
        <f t="shared" si="1"/>
        <v>-3.142663047541419</v>
      </c>
    </row>
    <row r="19" spans="1:36" x14ac:dyDescent="0.3">
      <c r="A19" t="s">
        <v>24</v>
      </c>
      <c r="B19" s="6">
        <f>SUMIFS('all sales summary'!$I$2:$I$2047,'all sales summary'!$A$2:$A$2047,'Share city centre spend offline'!$A19,'all sales summary'!$B$2:$B$2047,'Share city centre spend offline'!B$1)</f>
        <v>0.1999466826043689</v>
      </c>
      <c r="C19" s="6">
        <f>SUMIFS('all sales summary'!$I$2:$I$2047,'all sales summary'!$A$2:$A$2047,'Share city centre spend offline'!$A19,'all sales summary'!$B$2:$B$2047,'Share city centre spend offline'!C$1)</f>
        <v>0.20214210443143962</v>
      </c>
      <c r="D19" s="6">
        <f>SUMIFS('all sales summary'!$I$2:$I$2047,'all sales summary'!$A$2:$A$2047,'Share city centre spend offline'!$A19,'all sales summary'!$B$2:$B$2047,'Share city centre spend offline'!D$1)</f>
        <v>0.20576899697120116</v>
      </c>
      <c r="E19" s="6">
        <f>SUMIFS('all sales summary'!$I$2:$I$2047,'all sales summary'!$A$2:$A$2047,'Share city centre spend offline'!$A19,'all sales summary'!$B$2:$B$2047,'Share city centre spend offline'!E$1)</f>
        <v>0.20588672933115201</v>
      </c>
      <c r="F19" s="6">
        <f>SUMIFS('all sales summary'!$I$2:$I$2047,'all sales summary'!$A$2:$A$2047,'Share city centre spend offline'!$A19,'all sales summary'!$B$2:$B$2047,'Share city centre spend offline'!F$1)</f>
        <v>0.21084507850039666</v>
      </c>
      <c r="G19" s="6">
        <f>SUMIFS('all sales summary'!$I$2:$I$2047,'all sales summary'!$A$2:$A$2047,'Share city centre spend offline'!$A19,'all sales summary'!$B$2:$B$2047,'Share city centre spend offline'!G$1)</f>
        <v>0.21072164611581826</v>
      </c>
      <c r="H19" s="6">
        <f>SUMIFS('all sales summary'!$I$2:$I$2047,'all sales summary'!$A$2:$A$2047,'Share city centre spend offline'!$A19,'all sales summary'!$B$2:$B$2047,'Share city centre spend offline'!H$1)</f>
        <v>0.21065632106645507</v>
      </c>
      <c r="I19" s="6">
        <f>SUMIFS('all sales summary'!$I$2:$I$2047,'all sales summary'!$A$2:$A$2047,'Share city centre spend offline'!$A19,'all sales summary'!$B$2:$B$2047,'Share city centre spend offline'!I$1)</f>
        <v>0.21219801074551511</v>
      </c>
      <c r="J19" s="6">
        <f>SUMIFS('all sales summary'!$I$2:$I$2047,'all sales summary'!$A$2:$A$2047,'Share city centre spend offline'!$A19,'all sales summary'!$B$2:$B$2047,'Share city centre spend offline'!J$1)</f>
        <v>0.20369793088569654</v>
      </c>
      <c r="K19" s="6">
        <f>SUMIFS('all sales summary'!$I$2:$I$2047,'all sales summary'!$A$2:$A$2047,'Share city centre spend offline'!$A19,'all sales summary'!$B$2:$B$2047,'Share city centre spend offline'!K$1)</f>
        <v>0.21239495916047568</v>
      </c>
      <c r="L19" s="6">
        <f>SUMIFS('all sales summary'!$I$2:$I$2047,'all sales summary'!$A$2:$A$2047,'Share city centre spend offline'!$A19,'all sales summary'!$B$2:$B$2047,'Share city centre spend offline'!L$1)</f>
        <v>0.22278330056646647</v>
      </c>
      <c r="M19" s="6">
        <f>SUMIFS('all sales summary'!$I$2:$I$2047,'all sales summary'!$A$2:$A$2047,'Share city centre spend offline'!$A19,'all sales summary'!$B$2:$B$2047,'Share city centre spend offline'!M$1)</f>
        <v>0.25049709103596801</v>
      </c>
      <c r="N19" s="6">
        <f>SUMIFS('all sales summary'!$I$2:$I$2047,'all sales summary'!$A$2:$A$2047,'Share city centre spend offline'!$A19,'all sales summary'!$B$2:$B$2047,'Share city centre spend offline'!N$1)</f>
        <v>0.19239033588264481</v>
      </c>
      <c r="O19" s="6">
        <f>SUMIFS('all sales summary'!$I$2:$I$2047,'all sales summary'!$A$2:$A$2047,'Share city centre spend offline'!$A19,'all sales summary'!$B$2:$B$2047,'Share city centre spend offline'!O$1)</f>
        <v>0.19511442761851697</v>
      </c>
      <c r="P19" s="6">
        <f>SUMIFS('all sales summary'!$I$2:$I$2047,'all sales summary'!$A$2:$A$2047,'Share city centre spend offline'!$A19,'all sales summary'!$B$2:$B$2047,'Share city centre spend offline'!P$1)</f>
        <v>0.17310767090080326</v>
      </c>
      <c r="Q19" s="6">
        <f>SUMIFS('all sales summary'!$I$2:$I$2047,'all sales summary'!$A$2:$A$2047,'Share city centre spend offline'!$A19,'all sales summary'!$B$2:$B$2047,'Share city centre spend offline'!Q$1)</f>
        <v>0.13929827485525795</v>
      </c>
      <c r="R19" s="6">
        <f>SUMIFS('all sales summary'!$I$2:$I$2047,'all sales summary'!$A$2:$A$2047,'Share city centre spend offline'!$A19,'all sales summary'!$B$2:$B$2047,'Share city centre spend offline'!R$1)</f>
        <v>0.1383853296722517</v>
      </c>
      <c r="S19" s="6">
        <f>SUMIFS('all sales summary'!$I$2:$I$2047,'all sales summary'!$A$2:$A$2047,'Share city centre spend offline'!$A19,'all sales summary'!$B$2:$B$2047,'Share city centre spend offline'!S$1)</f>
        <v>0.15946392542195606</v>
      </c>
      <c r="T19" s="6">
        <f>SUMIFS('all sales summary'!$I$2:$I$2047,'all sales summary'!$A$2:$A$2047,'Share city centre spend offline'!$A19,'all sales summary'!$B$2:$B$2047,'Share city centre spend offline'!T$1)</f>
        <v>0.19128090383896923</v>
      </c>
      <c r="U19" s="6">
        <f>SUMIFS('all sales summary'!$I$2:$I$2047,'all sales summary'!$A$2:$A$2047,'Share city centre spend offline'!$A19,'all sales summary'!$B$2:$B$2047,'Share city centre spend offline'!U$1)</f>
        <v>0.1971233505237534</v>
      </c>
      <c r="V19" s="6">
        <f>SUMIFS('all sales summary'!$I$2:$I$2047,'all sales summary'!$A$2:$A$2047,'Share city centre spend offline'!$A19,'all sales summary'!$B$2:$B$2047,'Share city centre spend offline'!V$1)</f>
        <v>0.19644491805664444</v>
      </c>
      <c r="W19" s="6">
        <f>SUMIFS('all sales summary'!$I$2:$I$2047,'all sales summary'!$A$2:$A$2047,'Share city centre spend offline'!$A19,'all sales summary'!$B$2:$B$2047,'Share city centre spend offline'!W$1)</f>
        <v>0.19672722313489857</v>
      </c>
      <c r="X19" s="6">
        <f>SUMIFS('all sales summary'!$I$2:$I$2047,'all sales summary'!$A$2:$A$2047,'Share city centre spend offline'!$A19,'all sales summary'!$B$2:$B$2047,'Share city centre spend offline'!X$1)</f>
        <v>0.16542781987584729</v>
      </c>
      <c r="Y19" s="6">
        <f>SUMIFS('all sales summary'!$I$2:$I$2047,'all sales summary'!$A$2:$A$2047,'Share city centre spend offline'!$A19,'all sales summary'!$B$2:$B$2047,'Share city centre spend offline'!Y$1)</f>
        <v>0.23419454761479405</v>
      </c>
      <c r="Z19" s="6">
        <f>SUMIFS('all sales summary'!$I$2:$I$2047,'all sales summary'!$A$2:$A$2047,'Share city centre spend offline'!$A19,'all sales summary'!$B$2:$B$2047,'Share city centre spend offline'!Z$1)</f>
        <v>0.14063667072886488</v>
      </c>
      <c r="AA19" s="6">
        <f>SUMIFS('all sales summary'!$I$2:$I$2047,'all sales summary'!$A$2:$A$2047,'Share city centre spend offline'!$A19,'all sales summary'!$B$2:$B$2047,'Share city centre spend offline'!AA$1)</f>
        <v>0.14661103650270899</v>
      </c>
      <c r="AB19" s="6">
        <f>SUMIFS('all sales summary'!$I$2:$I$2047,'all sales summary'!$A$2:$A$2047,'Share city centre spend offline'!$A19,'all sales summary'!$B$2:$B$2047,'Share city centre spend offline'!AB$1)</f>
        <v>0.14282161938327306</v>
      </c>
      <c r="AC19" s="6">
        <f>SUMIFS('all sales summary'!$I$2:$I$2047,'all sales summary'!$A$2:$A$2047,'Share city centre spend offline'!$A19,'all sales summary'!$B$2:$B$2047,'Share city centre spend offline'!AC$1)</f>
        <v>0.19199953413709273</v>
      </c>
      <c r="AD19" s="6">
        <f>SUMIFS('all sales summary'!$I$2:$I$2047,'all sales summary'!$A$2:$A$2047,'Share city centre spend offline'!$A19,'all sales summary'!$B$2:$B$2047,'Share city centre spend offline'!AD$1)</f>
        <v>0.18952677560573022</v>
      </c>
      <c r="AE19" s="6">
        <f>SUMIFS('all sales summary'!$I$2:$I$2047,'all sales summary'!$A$2:$A$2047,'Share city centre spend offline'!$A19,'all sales summary'!$B$2:$B$2047,'Share city centre spend offline'!AE$1)</f>
        <v>0.18861412118538032</v>
      </c>
      <c r="AF19" s="6">
        <f>SUMIFS('all sales summary'!$I$2:$I$2047,'all sales summary'!$A$2:$A$2047,'Share city centre spend offline'!$A19,'all sales summary'!$B$2:$B$2047,'Share city centre spend offline'!AF$1)</f>
        <v>0.1880255110776767</v>
      </c>
      <c r="AG19" s="6">
        <f>SUMIFS('all sales summary'!$I$2:$I$2047,'all sales summary'!$A$2:$A$2047,'Share city centre spend offline'!$A19,'all sales summary'!$B$2:$B$2047,'Share city centre spend offline'!AG$1)</f>
        <v>0.19616684059713577</v>
      </c>
      <c r="AH19" s="6">
        <f>SUMIFS('all sales summary'!$I$2:$I$2047,'all sales summary'!$A$2:$A$2047,'Share city centre spend offline'!$A19,'all sales summary'!$B$2:$B$2047,'Share city centre spend offline'!AH$1)</f>
        <v>0.1854571668301446</v>
      </c>
      <c r="AI19" s="12">
        <f t="shared" si="0"/>
        <v>-1.4489515774224304</v>
      </c>
      <c r="AJ19" s="19">
        <f t="shared" si="1"/>
        <v>-1.8240764055551946</v>
      </c>
    </row>
    <row r="20" spans="1:36" x14ac:dyDescent="0.3">
      <c r="A20" t="s">
        <v>25</v>
      </c>
      <c r="B20" s="6">
        <f>SUMIFS('all sales summary'!$I$2:$I$2047,'all sales summary'!$A$2:$A$2047,'Share city centre spend offline'!$A20,'all sales summary'!$B$2:$B$2047,'Share city centre spend offline'!B$1)</f>
        <v>0.15677774768858696</v>
      </c>
      <c r="C20" s="6">
        <f>SUMIFS('all sales summary'!$I$2:$I$2047,'all sales summary'!$A$2:$A$2047,'Share city centre spend offline'!$A20,'all sales summary'!$B$2:$B$2047,'Share city centre spend offline'!C$1)</f>
        <v>0.16533412769353201</v>
      </c>
      <c r="D20" s="6">
        <f>SUMIFS('all sales summary'!$I$2:$I$2047,'all sales summary'!$A$2:$A$2047,'Share city centre spend offline'!$A20,'all sales summary'!$B$2:$B$2047,'Share city centre spend offline'!D$1)</f>
        <v>0.15983771226052101</v>
      </c>
      <c r="E20" s="6">
        <f>SUMIFS('all sales summary'!$I$2:$I$2047,'all sales summary'!$A$2:$A$2047,'Share city centre spend offline'!$A20,'all sales summary'!$B$2:$B$2047,'Share city centre spend offline'!E$1)</f>
        <v>0.16193622928273946</v>
      </c>
      <c r="F20" s="6">
        <f>SUMIFS('all sales summary'!$I$2:$I$2047,'all sales summary'!$A$2:$A$2047,'Share city centre spend offline'!$A20,'all sales summary'!$B$2:$B$2047,'Share city centre spend offline'!F$1)</f>
        <v>0.16091199593322289</v>
      </c>
      <c r="G20" s="6">
        <f>SUMIFS('all sales summary'!$I$2:$I$2047,'all sales summary'!$A$2:$A$2047,'Share city centre spend offline'!$A20,'all sales summary'!$B$2:$B$2047,'Share city centre spend offline'!G$1)</f>
        <v>0.1644056319175024</v>
      </c>
      <c r="H20" s="6">
        <f>SUMIFS('all sales summary'!$I$2:$I$2047,'all sales summary'!$A$2:$A$2047,'Share city centre spend offline'!$A20,'all sales summary'!$B$2:$B$2047,'Share city centre spend offline'!H$1)</f>
        <v>0.16434364146535535</v>
      </c>
      <c r="I20" s="6">
        <f>SUMIFS('all sales summary'!$I$2:$I$2047,'all sales summary'!$A$2:$A$2047,'Share city centre spend offline'!$A20,'all sales summary'!$B$2:$B$2047,'Share city centre spend offline'!I$1)</f>
        <v>0.16834375080114367</v>
      </c>
      <c r="J20" s="6">
        <f>SUMIFS('all sales summary'!$I$2:$I$2047,'all sales summary'!$A$2:$A$2047,'Share city centre spend offline'!$A20,'all sales summary'!$B$2:$B$2047,'Share city centre spend offline'!J$1)</f>
        <v>0.16771717176103543</v>
      </c>
      <c r="K20" s="6">
        <f>SUMIFS('all sales summary'!$I$2:$I$2047,'all sales summary'!$A$2:$A$2047,'Share city centre spend offline'!$A20,'all sales summary'!$B$2:$B$2047,'Share city centre spend offline'!K$1)</f>
        <v>0.17005543841649973</v>
      </c>
      <c r="L20" s="6">
        <f>SUMIFS('all sales summary'!$I$2:$I$2047,'all sales summary'!$A$2:$A$2047,'Share city centre spend offline'!$A20,'all sales summary'!$B$2:$B$2047,'Share city centre spend offline'!L$1)</f>
        <v>0.17201831269958104</v>
      </c>
      <c r="M20" s="6">
        <f>SUMIFS('all sales summary'!$I$2:$I$2047,'all sales summary'!$A$2:$A$2047,'Share city centre spend offline'!$A20,'all sales summary'!$B$2:$B$2047,'Share city centre spend offline'!M$1)</f>
        <v>0.20380068305178878</v>
      </c>
      <c r="N20" s="6">
        <f>SUMIFS('all sales summary'!$I$2:$I$2047,'all sales summary'!$A$2:$A$2047,'Share city centre spend offline'!$A20,'all sales summary'!$B$2:$B$2047,'Share city centre spend offline'!N$1)</f>
        <v>0.15313537433519933</v>
      </c>
      <c r="O20" s="6">
        <f>SUMIFS('all sales summary'!$I$2:$I$2047,'all sales summary'!$A$2:$A$2047,'Share city centre spend offline'!$A20,'all sales summary'!$B$2:$B$2047,'Share city centre spend offline'!O$1)</f>
        <v>0.16105683737774248</v>
      </c>
      <c r="P20" s="6">
        <f>SUMIFS('all sales summary'!$I$2:$I$2047,'all sales summary'!$A$2:$A$2047,'Share city centre spend offline'!$A20,'all sales summary'!$B$2:$B$2047,'Share city centre spend offline'!P$1)</f>
        <v>0.11795364696315476</v>
      </c>
      <c r="Q20" s="6">
        <f>SUMIFS('all sales summary'!$I$2:$I$2047,'all sales summary'!$A$2:$A$2047,'Share city centre spend offline'!$A20,'all sales summary'!$B$2:$B$2047,'Share city centre spend offline'!Q$1)</f>
        <v>4.9299119781001918E-2</v>
      </c>
      <c r="R20" s="6">
        <f>SUMIFS('all sales summary'!$I$2:$I$2047,'all sales summary'!$A$2:$A$2047,'Share city centre spend offline'!$A20,'all sales summary'!$B$2:$B$2047,'Share city centre spend offline'!R$1)</f>
        <v>4.5511153380767555E-2</v>
      </c>
      <c r="S20" s="6">
        <f>SUMIFS('all sales summary'!$I$2:$I$2047,'all sales summary'!$A$2:$A$2047,'Share city centre spend offline'!$A20,'all sales summary'!$B$2:$B$2047,'Share city centre spend offline'!S$1)</f>
        <v>8.0268072656578787E-2</v>
      </c>
      <c r="T20" s="6">
        <f>SUMIFS('all sales summary'!$I$2:$I$2047,'all sales summary'!$A$2:$A$2047,'Share city centre spend offline'!$A20,'all sales summary'!$B$2:$B$2047,'Share city centre spend offline'!T$1)</f>
        <v>0.13332290911237793</v>
      </c>
      <c r="U20" s="6">
        <f>SUMIFS('all sales summary'!$I$2:$I$2047,'all sales summary'!$A$2:$A$2047,'Share city centre spend offline'!$A20,'all sales summary'!$B$2:$B$2047,'Share city centre spend offline'!U$1)</f>
        <v>0.14635404669023516</v>
      </c>
      <c r="V20" s="6">
        <f>SUMIFS('all sales summary'!$I$2:$I$2047,'all sales summary'!$A$2:$A$2047,'Share city centre spend offline'!$A20,'all sales summary'!$B$2:$B$2047,'Share city centre spend offline'!V$1)</f>
        <v>0.14187810646360047</v>
      </c>
      <c r="W20" s="6">
        <f>SUMIFS('all sales summary'!$I$2:$I$2047,'all sales summary'!$A$2:$A$2047,'Share city centre spend offline'!$A20,'all sales summary'!$B$2:$B$2047,'Share city centre spend offline'!W$1)</f>
        <v>0.14906204462970413</v>
      </c>
      <c r="X20" s="6">
        <f>SUMIFS('all sales summary'!$I$2:$I$2047,'all sales summary'!$A$2:$A$2047,'Share city centre spend offline'!$A20,'all sales summary'!$B$2:$B$2047,'Share city centre spend offline'!X$1)</f>
        <v>7.9681886297664636E-2</v>
      </c>
      <c r="Y20" s="6">
        <f>SUMIFS('all sales summary'!$I$2:$I$2047,'all sales summary'!$A$2:$A$2047,'Share city centre spend offline'!$A20,'all sales summary'!$B$2:$B$2047,'Share city centre spend offline'!Y$1)</f>
        <v>0.16834352593695107</v>
      </c>
      <c r="Z20" s="6">
        <f>SUMIFS('all sales summary'!$I$2:$I$2047,'all sales summary'!$A$2:$A$2047,'Share city centre spend offline'!$A20,'all sales summary'!$B$2:$B$2047,'Share city centre spend offline'!Z$1)</f>
        <v>5.3979221664768831E-2</v>
      </c>
      <c r="AA20" s="6">
        <f>SUMIFS('all sales summary'!$I$2:$I$2047,'all sales summary'!$A$2:$A$2047,'Share city centre spend offline'!$A20,'all sales summary'!$B$2:$B$2047,'Share city centre spend offline'!AA$1)</f>
        <v>5.7056809253868489E-2</v>
      </c>
      <c r="AB20" s="6">
        <f>SUMIFS('all sales summary'!$I$2:$I$2047,'all sales summary'!$A$2:$A$2047,'Share city centre spend offline'!$A20,'all sales summary'!$B$2:$B$2047,'Share city centre spend offline'!AB$1)</f>
        <v>5.9050176580536087E-2</v>
      </c>
      <c r="AC20" s="6">
        <f>SUMIFS('all sales summary'!$I$2:$I$2047,'all sales summary'!$A$2:$A$2047,'Share city centre spend offline'!$A20,'all sales summary'!$B$2:$B$2047,'Share city centre spend offline'!AC$1)</f>
        <v>0.11962011400181533</v>
      </c>
      <c r="AD20" s="6">
        <f>SUMIFS('all sales summary'!$I$2:$I$2047,'all sales summary'!$A$2:$A$2047,'Share city centre spend offline'!$A20,'all sales summary'!$B$2:$B$2047,'Share city centre spend offline'!AD$1)</f>
        <v>0.14090156757840358</v>
      </c>
      <c r="AE20" s="6">
        <f>SUMIFS('all sales summary'!$I$2:$I$2047,'all sales summary'!$A$2:$A$2047,'Share city centre spend offline'!$A20,'all sales summary'!$B$2:$B$2047,'Share city centre spend offline'!AE$1)</f>
        <v>0.14293736418205549</v>
      </c>
      <c r="AF20" s="6">
        <f>SUMIFS('all sales summary'!$I$2:$I$2047,'all sales summary'!$A$2:$A$2047,'Share city centre spend offline'!$A20,'all sales summary'!$B$2:$B$2047,'Share city centre spend offline'!AF$1)</f>
        <v>0.14923808055667864</v>
      </c>
      <c r="AG20" s="6">
        <f>SUMIFS('all sales summary'!$I$2:$I$2047,'all sales summary'!$A$2:$A$2047,'Share city centre spend offline'!$A20,'all sales summary'!$B$2:$B$2047,'Share city centre spend offline'!AG$1)</f>
        <v>0.15757117261570935</v>
      </c>
      <c r="AH20" s="6">
        <f>SUMIFS('all sales summary'!$I$2:$I$2047,'all sales summary'!$A$2:$A$2047,'Share city centre spend offline'!$A20,'all sales summary'!$B$2:$B$2047,'Share city centre spend offline'!AH$1)</f>
        <v>0.15237927641588578</v>
      </c>
      <c r="AI20" s="12">
        <f t="shared" si="0"/>
        <v>-0.43984712727011821</v>
      </c>
      <c r="AJ20" s="19">
        <f t="shared" si="1"/>
        <v>-1.5337895345149648</v>
      </c>
    </row>
    <row r="21" spans="1:36" x14ac:dyDescent="0.3">
      <c r="A21" t="s">
        <v>26</v>
      </c>
      <c r="B21" s="6">
        <f>SUMIFS('all sales summary'!$I$2:$I$2047,'all sales summary'!$A$2:$A$2047,'Share city centre spend offline'!$A21,'all sales summary'!$B$2:$B$2047,'Share city centre spend offline'!B$1)</f>
        <v>0.12555792543496028</v>
      </c>
      <c r="C21" s="6">
        <f>SUMIFS('all sales summary'!$I$2:$I$2047,'all sales summary'!$A$2:$A$2047,'Share city centre spend offline'!$A21,'all sales summary'!$B$2:$B$2047,'Share city centre spend offline'!C$1)</f>
        <v>0.12853036804272083</v>
      </c>
      <c r="D21" s="6">
        <f>SUMIFS('all sales summary'!$I$2:$I$2047,'all sales summary'!$A$2:$A$2047,'Share city centre spend offline'!$A21,'all sales summary'!$B$2:$B$2047,'Share city centre spend offline'!D$1)</f>
        <v>0.12515326349346326</v>
      </c>
      <c r="E21" s="6">
        <f>SUMIFS('all sales summary'!$I$2:$I$2047,'all sales summary'!$A$2:$A$2047,'Share city centre spend offline'!$A21,'all sales summary'!$B$2:$B$2047,'Share city centre spend offline'!E$1)</f>
        <v>0.1228395624100629</v>
      </c>
      <c r="F21" s="6">
        <f>SUMIFS('all sales summary'!$I$2:$I$2047,'all sales summary'!$A$2:$A$2047,'Share city centre spend offline'!$A21,'all sales summary'!$B$2:$B$2047,'Share city centre spend offline'!F$1)</f>
        <v>0.12801706554255055</v>
      </c>
      <c r="G21" s="6">
        <f>SUMIFS('all sales summary'!$I$2:$I$2047,'all sales summary'!$A$2:$A$2047,'Share city centre spend offline'!$A21,'all sales summary'!$B$2:$B$2047,'Share city centre spend offline'!G$1)</f>
        <v>0.13185956409242452</v>
      </c>
      <c r="H21" s="6">
        <f>SUMIFS('all sales summary'!$I$2:$I$2047,'all sales summary'!$A$2:$A$2047,'Share city centre spend offline'!$A21,'all sales summary'!$B$2:$B$2047,'Share city centre spend offline'!H$1)</f>
        <v>0.12743301229282669</v>
      </c>
      <c r="I21" s="6">
        <f>SUMIFS('all sales summary'!$I$2:$I$2047,'all sales summary'!$A$2:$A$2047,'Share city centre spend offline'!$A21,'all sales summary'!$B$2:$B$2047,'Share city centre spend offline'!I$1)</f>
        <v>0.12332685597701085</v>
      </c>
      <c r="J21" s="6">
        <f>SUMIFS('all sales summary'!$I$2:$I$2047,'all sales summary'!$A$2:$A$2047,'Share city centre spend offline'!$A21,'all sales summary'!$B$2:$B$2047,'Share city centre spend offline'!J$1)</f>
        <v>0.1253089492942846</v>
      </c>
      <c r="K21" s="6">
        <f>SUMIFS('all sales summary'!$I$2:$I$2047,'all sales summary'!$A$2:$A$2047,'Share city centre spend offline'!$A21,'all sales summary'!$B$2:$B$2047,'Share city centre spend offline'!K$1)</f>
        <v>0.12589369307189704</v>
      </c>
      <c r="L21" s="6">
        <f>SUMIFS('all sales summary'!$I$2:$I$2047,'all sales summary'!$A$2:$A$2047,'Share city centre spend offline'!$A21,'all sales summary'!$B$2:$B$2047,'Share city centre spend offline'!L$1)</f>
        <v>0.13198386672962284</v>
      </c>
      <c r="M21" s="6">
        <f>SUMIFS('all sales summary'!$I$2:$I$2047,'all sales summary'!$A$2:$A$2047,'Share city centre spend offline'!$A21,'all sales summary'!$B$2:$B$2047,'Share city centre spend offline'!M$1)</f>
        <v>0.15473636527879639</v>
      </c>
      <c r="N21" s="6">
        <f>SUMIFS('all sales summary'!$I$2:$I$2047,'all sales summary'!$A$2:$A$2047,'Share city centre spend offline'!$A21,'all sales summary'!$B$2:$B$2047,'Share city centre spend offline'!N$1)</f>
        <v>0.11902657962141681</v>
      </c>
      <c r="O21" s="6">
        <f>SUMIFS('all sales summary'!$I$2:$I$2047,'all sales summary'!$A$2:$A$2047,'Share city centre spend offline'!$A21,'all sales summary'!$B$2:$B$2047,'Share city centre spend offline'!O$1)</f>
        <v>0.12155358559775925</v>
      </c>
      <c r="P21" s="6">
        <f>SUMIFS('all sales summary'!$I$2:$I$2047,'all sales summary'!$A$2:$A$2047,'Share city centre spend offline'!$A21,'all sales summary'!$B$2:$B$2047,'Share city centre spend offline'!P$1)</f>
        <v>9.7349832629884184E-2</v>
      </c>
      <c r="Q21" s="6">
        <f>SUMIFS('all sales summary'!$I$2:$I$2047,'all sales summary'!$A$2:$A$2047,'Share city centre spend offline'!$A21,'all sales summary'!$B$2:$B$2047,'Share city centre spend offline'!Q$1)</f>
        <v>5.3417746976263787E-2</v>
      </c>
      <c r="R21" s="6">
        <f>SUMIFS('all sales summary'!$I$2:$I$2047,'all sales summary'!$A$2:$A$2047,'Share city centre spend offline'!$A21,'all sales summary'!$B$2:$B$2047,'Share city centre spend offline'!R$1)</f>
        <v>5.2370792009251856E-2</v>
      </c>
      <c r="S21" s="6">
        <f>SUMIFS('all sales summary'!$I$2:$I$2047,'all sales summary'!$A$2:$A$2047,'Share city centre spend offline'!$A21,'all sales summary'!$B$2:$B$2047,'Share city centre spend offline'!S$1)</f>
        <v>7.4873319440996663E-2</v>
      </c>
      <c r="T21" s="6">
        <f>SUMIFS('all sales summary'!$I$2:$I$2047,'all sales summary'!$A$2:$A$2047,'Share city centre spend offline'!$A21,'all sales summary'!$B$2:$B$2047,'Share city centre spend offline'!T$1)</f>
        <v>0.10201922595369001</v>
      </c>
      <c r="U21" s="6">
        <f>SUMIFS('all sales summary'!$I$2:$I$2047,'all sales summary'!$A$2:$A$2047,'Share city centre spend offline'!$A21,'all sales summary'!$B$2:$B$2047,'Share city centre spend offline'!U$1)</f>
        <v>0.10624131916495373</v>
      </c>
      <c r="V21" s="6">
        <f>SUMIFS('all sales summary'!$I$2:$I$2047,'all sales summary'!$A$2:$A$2047,'Share city centre spend offline'!$A21,'all sales summary'!$B$2:$B$2047,'Share city centre spend offline'!V$1)</f>
        <v>0.10342691161382933</v>
      </c>
      <c r="W21" s="6">
        <f>SUMIFS('all sales summary'!$I$2:$I$2047,'all sales summary'!$A$2:$A$2047,'Share city centre spend offline'!$A21,'all sales summary'!$B$2:$B$2047,'Share city centre spend offline'!W$1)</f>
        <v>0.10251567942037687</v>
      </c>
      <c r="X21" s="6">
        <f>SUMIFS('all sales summary'!$I$2:$I$2047,'all sales summary'!$A$2:$A$2047,'Share city centre spend offline'!$A21,'all sales summary'!$B$2:$B$2047,'Share city centre spend offline'!X$1)</f>
        <v>7.7510788667609368E-2</v>
      </c>
      <c r="Y21" s="6">
        <f>SUMIFS('all sales summary'!$I$2:$I$2047,'all sales summary'!$A$2:$A$2047,'Share city centre spend offline'!$A21,'all sales summary'!$B$2:$B$2047,'Share city centre spend offline'!Y$1)</f>
        <v>0.13234500532045612</v>
      </c>
      <c r="Z21" s="6">
        <f>SUMIFS('all sales summary'!$I$2:$I$2047,'all sales summary'!$A$2:$A$2047,'Share city centre spend offline'!$A21,'all sales summary'!$B$2:$B$2047,'Share city centre spend offline'!Z$1)</f>
        <v>6.7691563226045859E-2</v>
      </c>
      <c r="AA21" s="6">
        <f>SUMIFS('all sales summary'!$I$2:$I$2047,'all sales summary'!$A$2:$A$2047,'Share city centre spend offline'!$A21,'all sales summary'!$B$2:$B$2047,'Share city centre spend offline'!AA$1)</f>
        <v>6.6538559164918104E-2</v>
      </c>
      <c r="AB21" s="6">
        <f>SUMIFS('all sales summary'!$I$2:$I$2047,'all sales summary'!$A$2:$A$2047,'Share city centre spend offline'!$A21,'all sales summary'!$B$2:$B$2047,'Share city centre spend offline'!AB$1)</f>
        <v>6.5878237986473617E-2</v>
      </c>
      <c r="AC21" s="6">
        <f>SUMIFS('all sales summary'!$I$2:$I$2047,'all sales summary'!$A$2:$A$2047,'Share city centre spend offline'!$A21,'all sales summary'!$B$2:$B$2047,'Share city centre spend offline'!AC$1)</f>
        <v>9.7416452193459124E-2</v>
      </c>
      <c r="AD21" s="6">
        <f>SUMIFS('all sales summary'!$I$2:$I$2047,'all sales summary'!$A$2:$A$2047,'Share city centre spend offline'!$A21,'all sales summary'!$B$2:$B$2047,'Share city centre spend offline'!AD$1)</f>
        <v>0.10326920319910182</v>
      </c>
      <c r="AE21" s="6">
        <f>SUMIFS('all sales summary'!$I$2:$I$2047,'all sales summary'!$A$2:$A$2047,'Share city centre spend offline'!$A21,'all sales summary'!$B$2:$B$2047,'Share city centre spend offline'!AE$1)</f>
        <v>0.10512282413015292</v>
      </c>
      <c r="AF21" s="6">
        <f>SUMIFS('all sales summary'!$I$2:$I$2047,'all sales summary'!$A$2:$A$2047,'Share city centre spend offline'!$A21,'all sales summary'!$B$2:$B$2047,'Share city centre spend offline'!AF$1)</f>
        <v>0.10768878677841154</v>
      </c>
      <c r="AG21" s="6">
        <f>SUMIFS('all sales summary'!$I$2:$I$2047,'all sales summary'!$A$2:$A$2047,'Share city centre spend offline'!$A21,'all sales summary'!$B$2:$B$2047,'Share city centre spend offline'!AG$1)</f>
        <v>0.11342406585373013</v>
      </c>
      <c r="AH21" s="6">
        <f>SUMIFS('all sales summary'!$I$2:$I$2047,'all sales summary'!$A$2:$A$2047,'Share city centre spend offline'!$A21,'all sales summary'!$B$2:$B$2047,'Share city centre spend offline'!AH$1)</f>
        <v>0.10847420631355358</v>
      </c>
      <c r="AI21" s="12">
        <f t="shared" si="0"/>
        <v>-1.7083719121406702</v>
      </c>
      <c r="AJ21" s="19">
        <f t="shared" si="1"/>
        <v>-1.6834742980731023</v>
      </c>
    </row>
    <row r="22" spans="1:36" x14ac:dyDescent="0.3">
      <c r="A22" t="s">
        <v>27</v>
      </c>
      <c r="B22" s="6">
        <f>SUMIFS('all sales summary'!$I$2:$I$2047,'all sales summary'!$A$2:$A$2047,'Share city centre spend offline'!$A22,'all sales summary'!$B$2:$B$2047,'Share city centre spend offline'!B$1)</f>
        <v>0.22378720667279672</v>
      </c>
      <c r="C22" s="6">
        <f>SUMIFS('all sales summary'!$I$2:$I$2047,'all sales summary'!$A$2:$A$2047,'Share city centre spend offline'!$A22,'all sales summary'!$B$2:$B$2047,'Share city centre spend offline'!C$1)</f>
        <v>0.2250078527904219</v>
      </c>
      <c r="D22" s="6">
        <f>SUMIFS('all sales summary'!$I$2:$I$2047,'all sales summary'!$A$2:$A$2047,'Share city centre spend offline'!$A22,'all sales summary'!$B$2:$B$2047,'Share city centre spend offline'!D$1)</f>
        <v>0.22382750279529315</v>
      </c>
      <c r="E22" s="6">
        <f>SUMIFS('all sales summary'!$I$2:$I$2047,'all sales summary'!$A$2:$A$2047,'Share city centre spend offline'!$A22,'all sales summary'!$B$2:$B$2047,'Share city centre spend offline'!E$1)</f>
        <v>0.22232768996660074</v>
      </c>
      <c r="F22" s="6">
        <f>SUMIFS('all sales summary'!$I$2:$I$2047,'all sales summary'!$A$2:$A$2047,'Share city centre spend offline'!$A22,'all sales summary'!$B$2:$B$2047,'Share city centre spend offline'!F$1)</f>
        <v>0.22833909534589045</v>
      </c>
      <c r="G22" s="6">
        <f>SUMIFS('all sales summary'!$I$2:$I$2047,'all sales summary'!$A$2:$A$2047,'Share city centre spend offline'!$A22,'all sales summary'!$B$2:$B$2047,'Share city centre spend offline'!G$1)</f>
        <v>0.22844211562877284</v>
      </c>
      <c r="H22" s="6">
        <f>SUMIFS('all sales summary'!$I$2:$I$2047,'all sales summary'!$A$2:$A$2047,'Share city centre spend offline'!$A22,'all sales summary'!$B$2:$B$2047,'Share city centre spend offline'!H$1)</f>
        <v>0.22782062403054448</v>
      </c>
      <c r="I22" s="6">
        <f>SUMIFS('all sales summary'!$I$2:$I$2047,'all sales summary'!$A$2:$A$2047,'Share city centre spend offline'!$A22,'all sales summary'!$B$2:$B$2047,'Share city centre spend offline'!I$1)</f>
        <v>0.22317628820642377</v>
      </c>
      <c r="J22" s="6">
        <f>SUMIFS('all sales summary'!$I$2:$I$2047,'all sales summary'!$A$2:$A$2047,'Share city centre spend offline'!$A22,'all sales summary'!$B$2:$B$2047,'Share city centre spend offline'!J$1)</f>
        <v>0.22766207955466544</v>
      </c>
      <c r="K22" s="6">
        <f>SUMIFS('all sales summary'!$I$2:$I$2047,'all sales summary'!$A$2:$A$2047,'Share city centre spend offline'!$A22,'all sales summary'!$B$2:$B$2047,'Share city centre spend offline'!K$1)</f>
        <v>0.22811239808980649</v>
      </c>
      <c r="L22" s="6">
        <f>SUMIFS('all sales summary'!$I$2:$I$2047,'all sales summary'!$A$2:$A$2047,'Share city centre spend offline'!$A22,'all sales summary'!$B$2:$B$2047,'Share city centre spend offline'!L$1)</f>
        <v>0.23145420712699674</v>
      </c>
      <c r="M22" s="6">
        <f>SUMIFS('all sales summary'!$I$2:$I$2047,'all sales summary'!$A$2:$A$2047,'Share city centre spend offline'!$A22,'all sales summary'!$B$2:$B$2047,'Share city centre spend offline'!M$1)</f>
        <v>0.24507152170307706</v>
      </c>
      <c r="N22" s="6">
        <f>SUMIFS('all sales summary'!$I$2:$I$2047,'all sales summary'!$A$2:$A$2047,'Share city centre spend offline'!$A22,'all sales summary'!$B$2:$B$2047,'Share city centre spend offline'!N$1)</f>
        <v>0.20597759662747259</v>
      </c>
      <c r="O22" s="6">
        <f>SUMIFS('all sales summary'!$I$2:$I$2047,'all sales summary'!$A$2:$A$2047,'Share city centre spend offline'!$A22,'all sales summary'!$B$2:$B$2047,'Share city centre spend offline'!O$1)</f>
        <v>0.21453598193995391</v>
      </c>
      <c r="P22" s="6">
        <f>SUMIFS('all sales summary'!$I$2:$I$2047,'all sales summary'!$A$2:$A$2047,'Share city centre spend offline'!$A22,'all sales summary'!$B$2:$B$2047,'Share city centre spend offline'!P$1)</f>
        <v>0.15754996926583081</v>
      </c>
      <c r="Q22" s="6">
        <f>SUMIFS('all sales summary'!$I$2:$I$2047,'all sales summary'!$A$2:$A$2047,'Share city centre spend offline'!$A22,'all sales summary'!$B$2:$B$2047,'Share city centre spend offline'!Q$1)</f>
        <v>5.1525739989378649E-2</v>
      </c>
      <c r="R22" s="6">
        <f>SUMIFS('all sales summary'!$I$2:$I$2047,'all sales summary'!$A$2:$A$2047,'Share city centre spend offline'!$A22,'all sales summary'!$B$2:$B$2047,'Share city centre spend offline'!R$1)</f>
        <v>5.4436863031853668E-2</v>
      </c>
      <c r="S22" s="6">
        <f>SUMIFS('all sales summary'!$I$2:$I$2047,'all sales summary'!$A$2:$A$2047,'Share city centre spend offline'!$A22,'all sales summary'!$B$2:$B$2047,'Share city centre spend offline'!S$1)</f>
        <v>7.0477371639133729E-2</v>
      </c>
      <c r="T22" s="6">
        <f>SUMIFS('all sales summary'!$I$2:$I$2047,'all sales summary'!$A$2:$A$2047,'Share city centre spend offline'!$A22,'all sales summary'!$B$2:$B$2047,'Share city centre spend offline'!T$1)</f>
        <v>0.16048052846330579</v>
      </c>
      <c r="U22" s="6">
        <f>SUMIFS('all sales summary'!$I$2:$I$2047,'all sales summary'!$A$2:$A$2047,'Share city centre spend offline'!$A22,'all sales summary'!$B$2:$B$2047,'Share city centre spend offline'!U$1)</f>
        <v>0.18277800995237706</v>
      </c>
      <c r="V22" s="6">
        <f>SUMIFS('all sales summary'!$I$2:$I$2047,'all sales summary'!$A$2:$A$2047,'Share city centre spend offline'!$A22,'all sales summary'!$B$2:$B$2047,'Share city centre spend offline'!V$1)</f>
        <v>0.18686199340773985</v>
      </c>
      <c r="W22" s="6">
        <f>SUMIFS('all sales summary'!$I$2:$I$2047,'all sales summary'!$A$2:$A$2047,'Share city centre spend offline'!$A22,'all sales summary'!$B$2:$B$2047,'Share city centre spend offline'!W$1)</f>
        <v>0.19286932240959243</v>
      </c>
      <c r="X22" s="6">
        <f>SUMIFS('all sales summary'!$I$2:$I$2047,'all sales summary'!$A$2:$A$2047,'Share city centre spend offline'!$A22,'all sales summary'!$B$2:$B$2047,'Share city centre spend offline'!X$1)</f>
        <v>0.18428904926530737</v>
      </c>
      <c r="Y22" s="6">
        <f>SUMIFS('all sales summary'!$I$2:$I$2047,'all sales summary'!$A$2:$A$2047,'Share city centre spend offline'!$A22,'all sales summary'!$B$2:$B$2047,'Share city centre spend offline'!Y$1)</f>
        <v>0.19977781683676329</v>
      </c>
      <c r="Z22" s="6">
        <f>SUMIFS('all sales summary'!$I$2:$I$2047,'all sales summary'!$A$2:$A$2047,'Share city centre spend offline'!$A22,'all sales summary'!$B$2:$B$2047,'Share city centre spend offline'!Z$1)</f>
        <v>7.4822288207021664E-2</v>
      </c>
      <c r="AA22" s="6">
        <f>SUMIFS('all sales summary'!$I$2:$I$2047,'all sales summary'!$A$2:$A$2047,'Share city centre spend offline'!$A22,'all sales summary'!$B$2:$B$2047,'Share city centre spend offline'!AA$1)</f>
        <v>8.7653486995909968E-2</v>
      </c>
      <c r="AB22" s="6">
        <f>SUMIFS('all sales summary'!$I$2:$I$2047,'all sales summary'!$A$2:$A$2047,'Share city centre spend offline'!$A22,'all sales summary'!$B$2:$B$2047,'Share city centre spend offline'!AB$1)</f>
        <v>8.1194343152461379E-2</v>
      </c>
      <c r="AC22" s="6">
        <f>SUMIFS('all sales summary'!$I$2:$I$2047,'all sales summary'!$A$2:$A$2047,'Share city centre spend offline'!$A22,'all sales summary'!$B$2:$B$2047,'Share city centre spend offline'!AC$1)</f>
        <v>0.12600386653139153</v>
      </c>
      <c r="AD22" s="6">
        <f>SUMIFS('all sales summary'!$I$2:$I$2047,'all sales summary'!$A$2:$A$2047,'Share city centre spend offline'!$A22,'all sales summary'!$B$2:$B$2047,'Share city centre spend offline'!AD$1)</f>
        <v>0.19826062804183561</v>
      </c>
      <c r="AE22" s="6">
        <f>SUMIFS('all sales summary'!$I$2:$I$2047,'all sales summary'!$A$2:$A$2047,'Share city centre spend offline'!$A22,'all sales summary'!$B$2:$B$2047,'Share city centre spend offline'!AE$1)</f>
        <v>0.18224881837817417</v>
      </c>
      <c r="AF22" s="6">
        <f>SUMIFS('all sales summary'!$I$2:$I$2047,'all sales summary'!$A$2:$A$2047,'Share city centre spend offline'!$A22,'all sales summary'!$B$2:$B$2047,'Share city centre spend offline'!AF$1)</f>
        <v>0.18863671156479533</v>
      </c>
      <c r="AG22" s="6">
        <f>SUMIFS('all sales summary'!$I$2:$I$2047,'all sales summary'!$A$2:$A$2047,'Share city centre spend offline'!$A22,'all sales summary'!$B$2:$B$2047,'Share city centre spend offline'!AG$1)</f>
        <v>0.19343210961615309</v>
      </c>
      <c r="AH22" s="6">
        <f>SUMIFS('all sales summary'!$I$2:$I$2047,'all sales summary'!$A$2:$A$2047,'Share city centre spend offline'!$A22,'all sales summary'!$B$2:$B$2047,'Share city centre spend offline'!AH$1)</f>
        <v>0.1969316167204532</v>
      </c>
      <c r="AI22" s="12">
        <f t="shared" si="0"/>
        <v>-2.6855589952343522</v>
      </c>
      <c r="AJ22" s="19">
        <f t="shared" si="1"/>
        <v>-3.073046283421224</v>
      </c>
    </row>
    <row r="23" spans="1:36" x14ac:dyDescent="0.3">
      <c r="A23" t="s">
        <v>28</v>
      </c>
      <c r="B23" s="6">
        <f>SUMIFS('all sales summary'!$I$2:$I$2047,'all sales summary'!$A$2:$A$2047,'Share city centre spend offline'!$A23,'all sales summary'!$B$2:$B$2047,'Share city centre spend offline'!B$1)</f>
        <v>5.0752637649295995E-2</v>
      </c>
      <c r="C23" s="6">
        <f>SUMIFS('all sales summary'!$I$2:$I$2047,'all sales summary'!$A$2:$A$2047,'Share city centre spend offline'!$A23,'all sales summary'!$B$2:$B$2047,'Share city centre spend offline'!C$1)</f>
        <v>5.6127764749020301E-2</v>
      </c>
      <c r="D23" s="6">
        <f>SUMIFS('all sales summary'!$I$2:$I$2047,'all sales summary'!$A$2:$A$2047,'Share city centre spend offline'!$A23,'all sales summary'!$B$2:$B$2047,'Share city centre spend offline'!D$1)</f>
        <v>5.41332307726268E-2</v>
      </c>
      <c r="E23" s="6">
        <f>SUMIFS('all sales summary'!$I$2:$I$2047,'all sales summary'!$A$2:$A$2047,'Share city centre spend offline'!$A23,'all sales summary'!$B$2:$B$2047,'Share city centre spend offline'!E$1)</f>
        <v>5.2844074405491791E-2</v>
      </c>
      <c r="F23" s="6">
        <f>SUMIFS('all sales summary'!$I$2:$I$2047,'all sales summary'!$A$2:$A$2047,'Share city centre spend offline'!$A23,'all sales summary'!$B$2:$B$2047,'Share city centre spend offline'!F$1)</f>
        <v>4.9874125525311619E-2</v>
      </c>
      <c r="G23" s="6">
        <f>SUMIFS('all sales summary'!$I$2:$I$2047,'all sales summary'!$A$2:$A$2047,'Share city centre spend offline'!$A23,'all sales summary'!$B$2:$B$2047,'Share city centre spend offline'!G$1)</f>
        <v>4.812318596955717E-2</v>
      </c>
      <c r="H23" s="6">
        <f>SUMIFS('all sales summary'!$I$2:$I$2047,'all sales summary'!$A$2:$A$2047,'Share city centre spend offline'!$A23,'all sales summary'!$B$2:$B$2047,'Share city centre spend offline'!H$1)</f>
        <v>5.1997551590550022E-2</v>
      </c>
      <c r="I23" s="6">
        <f>SUMIFS('all sales summary'!$I$2:$I$2047,'all sales summary'!$A$2:$A$2047,'Share city centre spend offline'!$A23,'all sales summary'!$B$2:$B$2047,'Share city centre spend offline'!I$1)</f>
        <v>7.4173397840644237E-2</v>
      </c>
      <c r="J23" s="6">
        <f>SUMIFS('all sales summary'!$I$2:$I$2047,'all sales summary'!$A$2:$A$2047,'Share city centre spend offline'!$A23,'all sales summary'!$B$2:$B$2047,'Share city centre spend offline'!J$1)</f>
        <v>5.1911721914072124E-2</v>
      </c>
      <c r="K23" s="6">
        <f>SUMIFS('all sales summary'!$I$2:$I$2047,'all sales summary'!$A$2:$A$2047,'Share city centre spend offline'!$A23,'all sales summary'!$B$2:$B$2047,'Share city centre spend offline'!K$1)</f>
        <v>5.5059375488542263E-2</v>
      </c>
      <c r="L23" s="6">
        <f>SUMIFS('all sales summary'!$I$2:$I$2047,'all sales summary'!$A$2:$A$2047,'Share city centre spend offline'!$A23,'all sales summary'!$B$2:$B$2047,'Share city centre spend offline'!L$1)</f>
        <v>5.4951843905096574E-2</v>
      </c>
      <c r="M23" s="6">
        <f>SUMIFS('all sales summary'!$I$2:$I$2047,'all sales summary'!$A$2:$A$2047,'Share city centre spend offline'!$A23,'all sales summary'!$B$2:$B$2047,'Share city centre spend offline'!M$1)</f>
        <v>5.3107640393379493E-2</v>
      </c>
      <c r="N23" s="6">
        <f>SUMIFS('all sales summary'!$I$2:$I$2047,'all sales summary'!$A$2:$A$2047,'Share city centre spend offline'!$A23,'all sales summary'!$B$2:$B$2047,'Share city centre spend offline'!N$1)</f>
        <v>5.1416080854201851E-2</v>
      </c>
      <c r="O23" s="6">
        <f>SUMIFS('all sales summary'!$I$2:$I$2047,'all sales summary'!$A$2:$A$2047,'Share city centre spend offline'!$A23,'all sales summary'!$B$2:$B$2047,'Share city centre spend offline'!O$1)</f>
        <v>5.8487453877583022E-2</v>
      </c>
      <c r="P23" s="6">
        <f>SUMIFS('all sales summary'!$I$2:$I$2047,'all sales summary'!$A$2:$A$2047,'Share city centre spend offline'!$A23,'all sales summary'!$B$2:$B$2047,'Share city centre spend offline'!P$1)</f>
        <v>3.5453695659443001E-2</v>
      </c>
      <c r="Q23" s="6">
        <f>SUMIFS('all sales summary'!$I$2:$I$2047,'all sales summary'!$A$2:$A$2047,'Share city centre spend offline'!$A23,'all sales summary'!$B$2:$B$2047,'Share city centre spend offline'!Q$1)</f>
        <v>3.1122420235016233E-3</v>
      </c>
      <c r="R23" s="6">
        <f>SUMIFS('all sales summary'!$I$2:$I$2047,'all sales summary'!$A$2:$A$2047,'Share city centre spend offline'!$A23,'all sales summary'!$B$2:$B$2047,'Share city centre spend offline'!R$1)</f>
        <v>3.1051516960903204E-3</v>
      </c>
      <c r="S23" s="6">
        <f>SUMIFS('all sales summary'!$I$2:$I$2047,'all sales summary'!$A$2:$A$2047,'Share city centre spend offline'!$A23,'all sales summary'!$B$2:$B$2047,'Share city centre spend offline'!S$1)</f>
        <v>4.0861760011314625E-3</v>
      </c>
      <c r="T23" s="6">
        <f>SUMIFS('all sales summary'!$I$2:$I$2047,'all sales summary'!$A$2:$A$2047,'Share city centre spend offline'!$A23,'all sales summary'!$B$2:$B$2047,'Share city centre spend offline'!T$1)</f>
        <v>1.722334898372066E-2</v>
      </c>
      <c r="U23" s="6">
        <f>SUMIFS('all sales summary'!$I$2:$I$2047,'all sales summary'!$A$2:$A$2047,'Share city centre spend offline'!$A23,'all sales summary'!$B$2:$B$2047,'Share city centre spend offline'!U$1)</f>
        <v>3.8862887064942689E-2</v>
      </c>
      <c r="V23" s="6">
        <f>SUMIFS('all sales summary'!$I$2:$I$2047,'all sales summary'!$A$2:$A$2047,'Share city centre spend offline'!$A23,'all sales summary'!$B$2:$B$2047,'Share city centre spend offline'!V$1)</f>
        <v>4.0965747213314085E-2</v>
      </c>
      <c r="W23" s="6">
        <f>SUMIFS('all sales summary'!$I$2:$I$2047,'all sales summary'!$A$2:$A$2047,'Share city centre spend offline'!$A23,'all sales summary'!$B$2:$B$2047,'Share city centre spend offline'!W$1)</f>
        <v>2.4506216252008647E-2</v>
      </c>
      <c r="X23" s="6">
        <f>SUMIFS('all sales summary'!$I$2:$I$2047,'all sales summary'!$A$2:$A$2047,'Share city centre spend offline'!$A23,'all sales summary'!$B$2:$B$2047,'Share city centre spend offline'!X$1)</f>
        <v>1.6257760388022902E-2</v>
      </c>
      <c r="Y23" s="6">
        <f>SUMIFS('all sales summary'!$I$2:$I$2047,'all sales summary'!$A$2:$A$2047,'Share city centre spend offline'!$A23,'all sales summary'!$B$2:$B$2047,'Share city centre spend offline'!Y$1)</f>
        <v>1.5150510878651231E-2</v>
      </c>
      <c r="Z23" s="6">
        <f>SUMIFS('all sales summary'!$I$2:$I$2047,'all sales summary'!$A$2:$A$2047,'Share city centre spend offline'!$A23,'all sales summary'!$B$2:$B$2047,'Share city centre spend offline'!Z$1)</f>
        <v>5.6607872176061237E-3</v>
      </c>
      <c r="AA23" s="6">
        <f>SUMIFS('all sales summary'!$I$2:$I$2047,'all sales summary'!$A$2:$A$2047,'Share city centre spend offline'!$A23,'all sales summary'!$B$2:$B$2047,'Share city centre spend offline'!AA$1)</f>
        <v>6.0003781199194197E-3</v>
      </c>
      <c r="AB23" s="6">
        <f>SUMIFS('all sales summary'!$I$2:$I$2047,'all sales summary'!$A$2:$A$2047,'Share city centre spend offline'!$A23,'all sales summary'!$B$2:$B$2047,'Share city centre spend offline'!AB$1)</f>
        <v>6.9942139893953495E-3</v>
      </c>
      <c r="AC23" s="6">
        <f>SUMIFS('all sales summary'!$I$2:$I$2047,'all sales summary'!$A$2:$A$2047,'Share city centre spend offline'!$A23,'all sales summary'!$B$2:$B$2047,'Share city centre spend offline'!AC$1)</f>
        <v>1.2323681194330251E-2</v>
      </c>
      <c r="AD23" s="6">
        <f>SUMIFS('all sales summary'!$I$2:$I$2047,'all sales summary'!$A$2:$A$2047,'Share city centre spend offline'!$A23,'all sales summary'!$B$2:$B$2047,'Share city centre spend offline'!AD$1)</f>
        <v>3.7557993905062662E-2</v>
      </c>
      <c r="AE23" s="6">
        <f>SUMIFS('all sales summary'!$I$2:$I$2047,'all sales summary'!$A$2:$A$2047,'Share city centre spend offline'!$A23,'all sales summary'!$B$2:$B$2047,'Share city centre spend offline'!AE$1)</f>
        <v>4.4577219003163471E-2</v>
      </c>
      <c r="AF23" s="6">
        <f>SUMIFS('all sales summary'!$I$2:$I$2047,'all sales summary'!$A$2:$A$2047,'Share city centre spend offline'!$A23,'all sales summary'!$B$2:$B$2047,'Share city centre spend offline'!AF$1)</f>
        <v>5.218393517360622E-2</v>
      </c>
      <c r="AG23" s="6">
        <f>SUMIFS('all sales summary'!$I$2:$I$2047,'all sales summary'!$A$2:$A$2047,'Share city centre spend offline'!$A23,'all sales summary'!$B$2:$B$2047,'Share city centre spend offline'!AG$1)</f>
        <v>6.578513431159308E-2</v>
      </c>
      <c r="AH23" s="6">
        <f>SUMIFS('all sales summary'!$I$2:$I$2047,'all sales summary'!$A$2:$A$2047,'Share city centre spend offline'!$A23,'all sales summary'!$B$2:$B$2047,'Share city centre spend offline'!AH$1)</f>
        <v>5.6466679387862068E-2</v>
      </c>
      <c r="AI23" s="12">
        <f t="shared" si="0"/>
        <v>0.57140417385660724</v>
      </c>
      <c r="AJ23" s="19">
        <f t="shared" si="1"/>
        <v>0.45549574737899434</v>
      </c>
    </row>
    <row r="24" spans="1:36" x14ac:dyDescent="0.3">
      <c r="A24" t="s">
        <v>29</v>
      </c>
      <c r="B24" s="6">
        <f>SUMIFS('all sales summary'!$I$2:$I$2047,'all sales summary'!$A$2:$A$2047,'Share city centre spend offline'!$A24,'all sales summary'!$B$2:$B$2047,'Share city centre spend offline'!B$1)</f>
        <v>0.21503835841629829</v>
      </c>
      <c r="C24" s="6">
        <f>SUMIFS('all sales summary'!$I$2:$I$2047,'all sales summary'!$A$2:$A$2047,'Share city centre spend offline'!$A24,'all sales summary'!$B$2:$B$2047,'Share city centre spend offline'!C$1)</f>
        <v>0.22036957753350572</v>
      </c>
      <c r="D24" s="6">
        <f>SUMIFS('all sales summary'!$I$2:$I$2047,'all sales summary'!$A$2:$A$2047,'Share city centre spend offline'!$A24,'all sales summary'!$B$2:$B$2047,'Share city centre spend offline'!D$1)</f>
        <v>0.2251158136173122</v>
      </c>
      <c r="E24" s="6">
        <f>SUMIFS('all sales summary'!$I$2:$I$2047,'all sales summary'!$A$2:$A$2047,'Share city centre spend offline'!$A24,'all sales summary'!$B$2:$B$2047,'Share city centre spend offline'!E$1)</f>
        <v>0.21738170150886021</v>
      </c>
      <c r="F24" s="6">
        <f>SUMIFS('all sales summary'!$I$2:$I$2047,'all sales summary'!$A$2:$A$2047,'Share city centre spend offline'!$A24,'all sales summary'!$B$2:$B$2047,'Share city centre spend offline'!F$1)</f>
        <v>0.22730119881008576</v>
      </c>
      <c r="G24" s="6">
        <f>SUMIFS('all sales summary'!$I$2:$I$2047,'all sales summary'!$A$2:$A$2047,'Share city centre spend offline'!$A24,'all sales summary'!$B$2:$B$2047,'Share city centre spend offline'!G$1)</f>
        <v>0.22320607549849059</v>
      </c>
      <c r="H24" s="6">
        <f>SUMIFS('all sales summary'!$I$2:$I$2047,'all sales summary'!$A$2:$A$2047,'Share city centre spend offline'!$A24,'all sales summary'!$B$2:$B$2047,'Share city centre spend offline'!H$1)</f>
        <v>0.22214103233547608</v>
      </c>
      <c r="I24" s="6">
        <f>SUMIFS('all sales summary'!$I$2:$I$2047,'all sales summary'!$A$2:$A$2047,'Share city centre spend offline'!$A24,'all sales summary'!$B$2:$B$2047,'Share city centre spend offline'!I$1)</f>
        <v>0.22843014437679446</v>
      </c>
      <c r="J24" s="6">
        <f>SUMIFS('all sales summary'!$I$2:$I$2047,'all sales summary'!$A$2:$A$2047,'Share city centre spend offline'!$A24,'all sales summary'!$B$2:$B$2047,'Share city centre spend offline'!J$1)</f>
        <v>0.2209342896291551</v>
      </c>
      <c r="K24" s="6">
        <f>SUMIFS('all sales summary'!$I$2:$I$2047,'all sales summary'!$A$2:$A$2047,'Share city centre spend offline'!$A24,'all sales summary'!$B$2:$B$2047,'Share city centre spend offline'!K$1)</f>
        <v>0.22470874850294931</v>
      </c>
      <c r="L24" s="6">
        <f>SUMIFS('all sales summary'!$I$2:$I$2047,'all sales summary'!$A$2:$A$2047,'Share city centre spend offline'!$A24,'all sales summary'!$B$2:$B$2047,'Share city centre spend offline'!L$1)</f>
        <v>0.23468132894958055</v>
      </c>
      <c r="M24" s="6">
        <f>SUMIFS('all sales summary'!$I$2:$I$2047,'all sales summary'!$A$2:$A$2047,'Share city centre spend offline'!$A24,'all sales summary'!$B$2:$B$2047,'Share city centre spend offline'!M$1)</f>
        <v>0.25630551196594326</v>
      </c>
      <c r="N24" s="6">
        <f>SUMIFS('all sales summary'!$I$2:$I$2047,'all sales summary'!$A$2:$A$2047,'Share city centre spend offline'!$A24,'all sales summary'!$B$2:$B$2047,'Share city centre spend offline'!N$1)</f>
        <v>0.20632352027683329</v>
      </c>
      <c r="O24" s="6">
        <f>SUMIFS('all sales summary'!$I$2:$I$2047,'all sales summary'!$A$2:$A$2047,'Share city centre spend offline'!$A24,'all sales summary'!$B$2:$B$2047,'Share city centre spend offline'!O$1)</f>
        <v>0.21112075447474743</v>
      </c>
      <c r="P24" s="6">
        <f>SUMIFS('all sales summary'!$I$2:$I$2047,'all sales summary'!$A$2:$A$2047,'Share city centre spend offline'!$A24,'all sales summary'!$B$2:$B$2047,'Share city centre spend offline'!P$1)</f>
        <v>0.16240119445481269</v>
      </c>
      <c r="Q24" s="6">
        <f>SUMIFS('all sales summary'!$I$2:$I$2047,'all sales summary'!$A$2:$A$2047,'Share city centre spend offline'!$A24,'all sales summary'!$B$2:$B$2047,'Share city centre spend offline'!Q$1)</f>
        <v>6.4414256916669646E-2</v>
      </c>
      <c r="R24" s="6">
        <f>SUMIFS('all sales summary'!$I$2:$I$2047,'all sales summary'!$A$2:$A$2047,'Share city centre spend offline'!$A24,'all sales summary'!$B$2:$B$2047,'Share city centre spend offline'!R$1)</f>
        <v>6.6906478022656271E-2</v>
      </c>
      <c r="S24" s="6">
        <f>SUMIFS('all sales summary'!$I$2:$I$2047,'all sales summary'!$A$2:$A$2047,'Share city centre spend offline'!$A24,'all sales summary'!$B$2:$B$2047,'Share city centre spend offline'!S$1)</f>
        <v>0.10443956554395467</v>
      </c>
      <c r="T24" s="6">
        <f>SUMIFS('all sales summary'!$I$2:$I$2047,'all sales summary'!$A$2:$A$2047,'Share city centre spend offline'!$A24,'all sales summary'!$B$2:$B$2047,'Share city centre spend offline'!T$1)</f>
        <v>0.16653585732489529</v>
      </c>
      <c r="U24" s="6">
        <f>SUMIFS('all sales summary'!$I$2:$I$2047,'all sales summary'!$A$2:$A$2047,'Share city centre spend offline'!$A24,'all sales summary'!$B$2:$B$2047,'Share city centre spend offline'!U$1)</f>
        <v>0.19358498536198065</v>
      </c>
      <c r="V24" s="6">
        <f>SUMIFS('all sales summary'!$I$2:$I$2047,'all sales summary'!$A$2:$A$2047,'Share city centre spend offline'!$A24,'all sales summary'!$B$2:$B$2047,'Share city centre spend offline'!V$1)</f>
        <v>0.18961700114179364</v>
      </c>
      <c r="W24" s="6">
        <f>SUMIFS('all sales summary'!$I$2:$I$2047,'all sales summary'!$A$2:$A$2047,'Share city centre spend offline'!$A24,'all sales summary'!$B$2:$B$2047,'Share city centre spend offline'!W$1)</f>
        <v>0.18344445919463778</v>
      </c>
      <c r="X24" s="6">
        <f>SUMIFS('all sales summary'!$I$2:$I$2047,'all sales summary'!$A$2:$A$2047,'Share city centre spend offline'!$A24,'all sales summary'!$B$2:$B$2047,'Share city centre spend offline'!X$1)</f>
        <v>0.12360405582223485</v>
      </c>
      <c r="Y24" s="6">
        <f>SUMIFS('all sales summary'!$I$2:$I$2047,'all sales summary'!$A$2:$A$2047,'Share city centre spend offline'!$A24,'all sales summary'!$B$2:$B$2047,'Share city centre spend offline'!Y$1)</f>
        <v>0.22341616789607871</v>
      </c>
      <c r="Z24" s="6">
        <f>SUMIFS('all sales summary'!$I$2:$I$2047,'all sales summary'!$A$2:$A$2047,'Share city centre spend offline'!$A24,'all sales summary'!$B$2:$B$2047,'Share city centre spend offline'!Z$1)</f>
        <v>9.3752558027268271E-2</v>
      </c>
      <c r="AA24" s="6">
        <f>SUMIFS('all sales summary'!$I$2:$I$2047,'all sales summary'!$A$2:$A$2047,'Share city centre spend offline'!$A24,'all sales summary'!$B$2:$B$2047,'Share city centre spend offline'!AA$1)</f>
        <v>9.2080283510394018E-2</v>
      </c>
      <c r="AB24" s="6">
        <f>SUMIFS('all sales summary'!$I$2:$I$2047,'all sales summary'!$A$2:$A$2047,'Share city centre spend offline'!$A24,'all sales summary'!$B$2:$B$2047,'Share city centre spend offline'!AB$1)</f>
        <v>9.1961142560101419E-2</v>
      </c>
      <c r="AC24" s="6">
        <f>SUMIFS('all sales summary'!$I$2:$I$2047,'all sales summary'!$A$2:$A$2047,'Share city centre spend offline'!$A24,'all sales summary'!$B$2:$B$2047,'Share city centre spend offline'!AC$1)</f>
        <v>0.17052718975288106</v>
      </c>
      <c r="AD24" s="6">
        <f>SUMIFS('all sales summary'!$I$2:$I$2047,'all sales summary'!$A$2:$A$2047,'Share city centre spend offline'!$A24,'all sales summary'!$B$2:$B$2047,'Share city centre spend offline'!AD$1)</f>
        <v>0.1938846073037811</v>
      </c>
      <c r="AE24" s="6">
        <f>SUMIFS('all sales summary'!$I$2:$I$2047,'all sales summary'!$A$2:$A$2047,'Share city centre spend offline'!$A24,'all sales summary'!$B$2:$B$2047,'Share city centre spend offline'!AE$1)</f>
        <v>0.19909739952907776</v>
      </c>
      <c r="AF24" s="6">
        <f>SUMIFS('all sales summary'!$I$2:$I$2047,'all sales summary'!$A$2:$A$2047,'Share city centre spend offline'!$A24,'all sales summary'!$B$2:$B$2047,'Share city centre spend offline'!AF$1)</f>
        <v>0.2022070463671139</v>
      </c>
      <c r="AG24" s="6">
        <f>SUMIFS('all sales summary'!$I$2:$I$2047,'all sales summary'!$A$2:$A$2047,'Share city centre spend offline'!$A24,'all sales summary'!$B$2:$B$2047,'Share city centre spend offline'!AG$1)</f>
        <v>0.20794644306222645</v>
      </c>
      <c r="AH24" s="6">
        <f>SUMIFS('all sales summary'!$I$2:$I$2047,'all sales summary'!$A$2:$A$2047,'Share city centre spend offline'!$A24,'all sales summary'!$B$2:$B$2047,'Share city centre spend offline'!AH$1)</f>
        <v>0.21018487575788961</v>
      </c>
      <c r="AI24" s="12">
        <f t="shared" si="0"/>
        <v>-0.4853482658408681</v>
      </c>
      <c r="AJ24" s="19">
        <f t="shared" si="1"/>
        <v>-1.074941387126549</v>
      </c>
    </row>
    <row r="25" spans="1:36" x14ac:dyDescent="0.3">
      <c r="A25" t="s">
        <v>30</v>
      </c>
      <c r="B25" s="6">
        <f>SUMIFS('all sales summary'!$I$2:$I$2047,'all sales summary'!$A$2:$A$2047,'Share city centre spend offline'!$A25,'all sales summary'!$B$2:$B$2047,'Share city centre spend offline'!B$1)</f>
        <v>0.11353638741254672</v>
      </c>
      <c r="C25" s="6">
        <f>SUMIFS('all sales summary'!$I$2:$I$2047,'all sales summary'!$A$2:$A$2047,'Share city centre spend offline'!$A25,'all sales summary'!$B$2:$B$2047,'Share city centre spend offline'!C$1)</f>
        <v>0.11581673196975327</v>
      </c>
      <c r="D25" s="6">
        <f>SUMIFS('all sales summary'!$I$2:$I$2047,'all sales summary'!$A$2:$A$2047,'Share city centre spend offline'!$A25,'all sales summary'!$B$2:$B$2047,'Share city centre spend offline'!D$1)</f>
        <v>0.11539399655507868</v>
      </c>
      <c r="E25" s="6">
        <f>SUMIFS('all sales summary'!$I$2:$I$2047,'all sales summary'!$A$2:$A$2047,'Share city centre spend offline'!$A25,'all sales summary'!$B$2:$B$2047,'Share city centre spend offline'!E$1)</f>
        <v>0.11387138211886107</v>
      </c>
      <c r="F25" s="6">
        <f>SUMIFS('all sales summary'!$I$2:$I$2047,'all sales summary'!$A$2:$A$2047,'Share city centre spend offline'!$A25,'all sales summary'!$B$2:$B$2047,'Share city centre spend offline'!F$1)</f>
        <v>0.11488500275609169</v>
      </c>
      <c r="G25" s="6">
        <f>SUMIFS('all sales summary'!$I$2:$I$2047,'all sales summary'!$A$2:$A$2047,'Share city centre spend offline'!$A25,'all sales summary'!$B$2:$B$2047,'Share city centre spend offline'!G$1)</f>
        <v>0.11833439289247825</v>
      </c>
      <c r="H25" s="6">
        <f>SUMIFS('all sales summary'!$I$2:$I$2047,'all sales summary'!$A$2:$A$2047,'Share city centre spend offline'!$A25,'all sales summary'!$B$2:$B$2047,'Share city centre spend offline'!H$1)</f>
        <v>0.1129575649460966</v>
      </c>
      <c r="I25" s="6">
        <f>SUMIFS('all sales summary'!$I$2:$I$2047,'all sales summary'!$A$2:$A$2047,'Share city centre spend offline'!$A25,'all sales summary'!$B$2:$B$2047,'Share city centre spend offline'!I$1)</f>
        <v>0.11607554971421485</v>
      </c>
      <c r="J25" s="6">
        <f>SUMIFS('all sales summary'!$I$2:$I$2047,'all sales summary'!$A$2:$A$2047,'Share city centre spend offline'!$A25,'all sales summary'!$B$2:$B$2047,'Share city centre spend offline'!J$1)</f>
        <v>0.1153249129196032</v>
      </c>
      <c r="K25" s="6">
        <f>SUMIFS('all sales summary'!$I$2:$I$2047,'all sales summary'!$A$2:$A$2047,'Share city centre spend offline'!$A25,'all sales summary'!$B$2:$B$2047,'Share city centre spend offline'!K$1)</f>
        <v>0.12099569982875968</v>
      </c>
      <c r="L25" s="6">
        <f>SUMIFS('all sales summary'!$I$2:$I$2047,'all sales summary'!$A$2:$A$2047,'Share city centre spend offline'!$A25,'all sales summary'!$B$2:$B$2047,'Share city centre spend offline'!L$1)</f>
        <v>0.1314962301548542</v>
      </c>
      <c r="M25" s="6">
        <f>SUMIFS('all sales summary'!$I$2:$I$2047,'all sales summary'!$A$2:$A$2047,'Share city centre spend offline'!$A25,'all sales summary'!$B$2:$B$2047,'Share city centre spend offline'!M$1)</f>
        <v>0.15006148122212087</v>
      </c>
      <c r="N25" s="6">
        <f>SUMIFS('all sales summary'!$I$2:$I$2047,'all sales summary'!$A$2:$A$2047,'Share city centre spend offline'!$A25,'all sales summary'!$B$2:$B$2047,'Share city centre spend offline'!N$1)</f>
        <v>0.10888026819021743</v>
      </c>
      <c r="O25" s="6">
        <f>SUMIFS('all sales summary'!$I$2:$I$2047,'all sales summary'!$A$2:$A$2047,'Share city centre spend offline'!$A25,'all sales summary'!$B$2:$B$2047,'Share city centre spend offline'!O$1)</f>
        <v>0.1115075271328</v>
      </c>
      <c r="P25" s="6">
        <f>SUMIFS('all sales summary'!$I$2:$I$2047,'all sales summary'!$A$2:$A$2047,'Share city centre spend offline'!$A25,'all sales summary'!$B$2:$B$2047,'Share city centre spend offline'!P$1)</f>
        <v>7.916793869935787E-2</v>
      </c>
      <c r="Q25" s="6">
        <f>SUMIFS('all sales summary'!$I$2:$I$2047,'all sales summary'!$A$2:$A$2047,'Share city centre spend offline'!$A25,'all sales summary'!$B$2:$B$2047,'Share city centre spend offline'!Q$1)</f>
        <v>1.3356073648980633E-2</v>
      </c>
      <c r="R25" s="6">
        <f>SUMIFS('all sales summary'!$I$2:$I$2047,'all sales summary'!$A$2:$A$2047,'Share city centre spend offline'!$A25,'all sales summary'!$B$2:$B$2047,'Share city centre spend offline'!R$1)</f>
        <v>1.2885620464231048E-2</v>
      </c>
      <c r="S25" s="6">
        <f>SUMIFS('all sales summary'!$I$2:$I$2047,'all sales summary'!$A$2:$A$2047,'Share city centre spend offline'!$A25,'all sales summary'!$B$2:$B$2047,'Share city centre spend offline'!S$1)</f>
        <v>1.9645301270519094E-2</v>
      </c>
      <c r="T25" s="6">
        <f>SUMIFS('all sales summary'!$I$2:$I$2047,'all sales summary'!$A$2:$A$2047,'Share city centre spend offline'!$A25,'all sales summary'!$B$2:$B$2047,'Share city centre spend offline'!T$1)</f>
        <v>7.4646932699832719E-2</v>
      </c>
      <c r="U25" s="6">
        <f>SUMIFS('all sales summary'!$I$2:$I$2047,'all sales summary'!$A$2:$A$2047,'Share city centre spend offline'!$A25,'all sales summary'!$B$2:$B$2047,'Share city centre spend offline'!U$1)</f>
        <v>8.9645302956049805E-2</v>
      </c>
      <c r="V25" s="6">
        <f>SUMIFS('all sales summary'!$I$2:$I$2047,'all sales summary'!$A$2:$A$2047,'Share city centre spend offline'!$A25,'all sales summary'!$B$2:$B$2047,'Share city centre spend offline'!V$1)</f>
        <v>8.552779093113401E-2</v>
      </c>
      <c r="W25" s="6">
        <f>SUMIFS('all sales summary'!$I$2:$I$2047,'all sales summary'!$A$2:$A$2047,'Share city centre spend offline'!$A25,'all sales summary'!$B$2:$B$2047,'Share city centre spend offline'!W$1)</f>
        <v>7.4751901541705815E-2</v>
      </c>
      <c r="X25" s="6">
        <f>SUMIFS('all sales summary'!$I$2:$I$2047,'all sales summary'!$A$2:$A$2047,'Share city centre spend offline'!$A25,'all sales summary'!$B$2:$B$2047,'Share city centre spend offline'!X$1)</f>
        <v>6.9977173671932666E-2</v>
      </c>
      <c r="Y25" s="6">
        <f>SUMIFS('all sales summary'!$I$2:$I$2047,'all sales summary'!$A$2:$A$2047,'Share city centre spend offline'!$A25,'all sales summary'!$B$2:$B$2047,'Share city centre spend offline'!Y$1)</f>
        <v>8.2717700246493275E-2</v>
      </c>
      <c r="Z25" s="6">
        <f>SUMIFS('all sales summary'!$I$2:$I$2047,'all sales summary'!$A$2:$A$2047,'Share city centre spend offline'!$A25,'all sales summary'!$B$2:$B$2047,'Share city centre spend offline'!Z$1)</f>
        <v>1.8379317015716084E-2</v>
      </c>
      <c r="AA25" s="6">
        <f>SUMIFS('all sales summary'!$I$2:$I$2047,'all sales summary'!$A$2:$A$2047,'Share city centre spend offline'!$A25,'all sales summary'!$B$2:$B$2047,'Share city centre spend offline'!AA$1)</f>
        <v>1.9604422732912935E-2</v>
      </c>
      <c r="AB25" s="6">
        <f>SUMIFS('all sales summary'!$I$2:$I$2047,'all sales summary'!$A$2:$A$2047,'Share city centre spend offline'!$A25,'all sales summary'!$B$2:$B$2047,'Share city centre spend offline'!AB$1)</f>
        <v>2.061715023823326E-2</v>
      </c>
      <c r="AC25" s="6">
        <f>SUMIFS('all sales summary'!$I$2:$I$2047,'all sales summary'!$A$2:$A$2047,'Share city centre spend offline'!$A25,'all sales summary'!$B$2:$B$2047,'Share city centre spend offline'!AC$1)</f>
        <v>4.274113230889863E-2</v>
      </c>
      <c r="AD25" s="6">
        <f>SUMIFS('all sales summary'!$I$2:$I$2047,'all sales summary'!$A$2:$A$2047,'Share city centre spend offline'!$A25,'all sales summary'!$B$2:$B$2047,'Share city centre spend offline'!AD$1)</f>
        <v>8.7125844924628854E-2</v>
      </c>
      <c r="AE25" s="6">
        <f>SUMIFS('all sales summary'!$I$2:$I$2047,'all sales summary'!$A$2:$A$2047,'Share city centre spend offline'!$A25,'all sales summary'!$B$2:$B$2047,'Share city centre spend offline'!AE$1)</f>
        <v>9.0337764719393143E-2</v>
      </c>
      <c r="AF25" s="6">
        <f>SUMIFS('all sales summary'!$I$2:$I$2047,'all sales summary'!$A$2:$A$2047,'Share city centre spend offline'!$A25,'all sales summary'!$B$2:$B$2047,'Share city centre spend offline'!AF$1)</f>
        <v>9.7845274864558268E-2</v>
      </c>
      <c r="AG25" s="6">
        <f>SUMIFS('all sales summary'!$I$2:$I$2047,'all sales summary'!$A$2:$A$2047,'Share city centre spend offline'!$A25,'all sales summary'!$B$2:$B$2047,'Share city centre spend offline'!AG$1)</f>
        <v>0.10018625711521748</v>
      </c>
      <c r="AH25" s="6">
        <f>SUMIFS('all sales summary'!$I$2:$I$2047,'all sales summary'!$A$2:$A$2047,'Share city centre spend offline'!$A25,'all sales summary'!$B$2:$B$2047,'Share city centre spend offline'!AH$1)</f>
        <v>0.10222076202567798</v>
      </c>
      <c r="AI25" s="12">
        <f t="shared" si="0"/>
        <v>-1.1315625386868742</v>
      </c>
      <c r="AJ25" s="19">
        <f t="shared" si="1"/>
        <v>-1.3104150893925222</v>
      </c>
    </row>
    <row r="26" spans="1:36" x14ac:dyDescent="0.3">
      <c r="A26" t="s">
        <v>31</v>
      </c>
      <c r="B26" s="6">
        <f>SUMIFS('all sales summary'!$I$2:$I$2047,'all sales summary'!$A$2:$A$2047,'Share city centre spend offline'!$A26,'all sales summary'!$B$2:$B$2047,'Share city centre spend offline'!B$1)</f>
        <v>0.21616435314314686</v>
      </c>
      <c r="C26" s="6">
        <f>SUMIFS('all sales summary'!$I$2:$I$2047,'all sales summary'!$A$2:$A$2047,'Share city centre spend offline'!$A26,'all sales summary'!$B$2:$B$2047,'Share city centre spend offline'!C$1)</f>
        <v>0.21897830545642261</v>
      </c>
      <c r="D26" s="6">
        <f>SUMIFS('all sales summary'!$I$2:$I$2047,'all sales summary'!$A$2:$A$2047,'Share city centre spend offline'!$A26,'all sales summary'!$B$2:$B$2047,'Share city centre spend offline'!D$1)</f>
        <v>0.22790713684347497</v>
      </c>
      <c r="E26" s="6">
        <f>SUMIFS('all sales summary'!$I$2:$I$2047,'all sales summary'!$A$2:$A$2047,'Share city centre spend offline'!$A26,'all sales summary'!$B$2:$B$2047,'Share city centre spend offline'!E$1)</f>
        <v>0.22175344106359565</v>
      </c>
      <c r="F26" s="6">
        <f>SUMIFS('all sales summary'!$I$2:$I$2047,'all sales summary'!$A$2:$A$2047,'Share city centre spend offline'!$A26,'all sales summary'!$B$2:$B$2047,'Share city centre spend offline'!F$1)</f>
        <v>0.213153781029982</v>
      </c>
      <c r="G26" s="6">
        <f>SUMIFS('all sales summary'!$I$2:$I$2047,'all sales summary'!$A$2:$A$2047,'Share city centre spend offline'!$A26,'all sales summary'!$B$2:$B$2047,'Share city centre spend offline'!G$1)</f>
        <v>0.21615191719983554</v>
      </c>
      <c r="H26" s="6">
        <f>SUMIFS('all sales summary'!$I$2:$I$2047,'all sales summary'!$A$2:$A$2047,'Share city centre spend offline'!$A26,'all sales summary'!$B$2:$B$2047,'Share city centre spend offline'!H$1)</f>
        <v>0.2160466836907102</v>
      </c>
      <c r="I26" s="6">
        <f>SUMIFS('all sales summary'!$I$2:$I$2047,'all sales summary'!$A$2:$A$2047,'Share city centre spend offline'!$A26,'all sales summary'!$B$2:$B$2047,'Share city centre spend offline'!I$1)</f>
        <v>0.21072385596500665</v>
      </c>
      <c r="J26" s="6">
        <f>SUMIFS('all sales summary'!$I$2:$I$2047,'all sales summary'!$A$2:$A$2047,'Share city centre spend offline'!$A26,'all sales summary'!$B$2:$B$2047,'Share city centre spend offline'!J$1)</f>
        <v>0.21928631146517941</v>
      </c>
      <c r="K26" s="6">
        <f>SUMIFS('all sales summary'!$I$2:$I$2047,'all sales summary'!$A$2:$A$2047,'Share city centre spend offline'!$A26,'all sales summary'!$B$2:$B$2047,'Share city centre spend offline'!K$1)</f>
        <v>0.21901962116369267</v>
      </c>
      <c r="L26" s="6">
        <f>SUMIFS('all sales summary'!$I$2:$I$2047,'all sales summary'!$A$2:$A$2047,'Share city centre spend offline'!$A26,'all sales summary'!$B$2:$B$2047,'Share city centre spend offline'!L$1)</f>
        <v>0.22753421993092734</v>
      </c>
      <c r="M26" s="6">
        <f>SUMIFS('all sales summary'!$I$2:$I$2047,'all sales summary'!$A$2:$A$2047,'Share city centre spend offline'!$A26,'all sales summary'!$B$2:$B$2047,'Share city centre spend offline'!M$1)</f>
        <v>0.23628329878144438</v>
      </c>
      <c r="N26" s="6">
        <f>SUMIFS('all sales summary'!$I$2:$I$2047,'all sales summary'!$A$2:$A$2047,'Share city centre spend offline'!$A26,'all sales summary'!$B$2:$B$2047,'Share city centre spend offline'!N$1)</f>
        <v>0.22486637478434318</v>
      </c>
      <c r="O26" s="6">
        <f>SUMIFS('all sales summary'!$I$2:$I$2047,'all sales summary'!$A$2:$A$2047,'Share city centre spend offline'!$A26,'all sales summary'!$B$2:$B$2047,'Share city centre spend offline'!O$1)</f>
        <v>0.22334420205313021</v>
      </c>
      <c r="P26" s="6">
        <f>SUMIFS('all sales summary'!$I$2:$I$2047,'all sales summary'!$A$2:$A$2047,'Share city centre spend offline'!$A26,'all sales summary'!$B$2:$B$2047,'Share city centre spend offline'!P$1)</f>
        <v>0.20611170633503792</v>
      </c>
      <c r="Q26" s="6">
        <f>SUMIFS('all sales summary'!$I$2:$I$2047,'all sales summary'!$A$2:$A$2047,'Share city centre spend offline'!$A26,'all sales summary'!$B$2:$B$2047,'Share city centre spend offline'!Q$1)</f>
        <v>0.17460872236888886</v>
      </c>
      <c r="R26" s="6">
        <f>SUMIFS('all sales summary'!$I$2:$I$2047,'all sales summary'!$A$2:$A$2047,'Share city centre spend offline'!$A26,'all sales summary'!$B$2:$B$2047,'Share city centre spend offline'!R$1)</f>
        <v>0.16663193342048063</v>
      </c>
      <c r="S26" s="6">
        <f>SUMIFS('all sales summary'!$I$2:$I$2047,'all sales summary'!$A$2:$A$2047,'Share city centre spend offline'!$A26,'all sales summary'!$B$2:$B$2047,'Share city centre spend offline'!S$1)</f>
        <v>0.1901852088024836</v>
      </c>
      <c r="T26" s="6">
        <f>SUMIFS('all sales summary'!$I$2:$I$2047,'all sales summary'!$A$2:$A$2047,'Share city centre spend offline'!$A26,'all sales summary'!$B$2:$B$2047,'Share city centre spend offline'!T$1)</f>
        <v>0.19584481417632638</v>
      </c>
      <c r="U26" s="6">
        <f>SUMIFS('all sales summary'!$I$2:$I$2047,'all sales summary'!$A$2:$A$2047,'Share city centre spend offline'!$A26,'all sales summary'!$B$2:$B$2047,'Share city centre spend offline'!U$1)</f>
        <v>0.20168544552381548</v>
      </c>
      <c r="V26" s="6">
        <f>SUMIFS('all sales summary'!$I$2:$I$2047,'all sales summary'!$A$2:$A$2047,'Share city centre spend offline'!$A26,'all sales summary'!$B$2:$B$2047,'Share city centre spend offline'!V$1)</f>
        <v>0.20573772345841893</v>
      </c>
      <c r="W26" s="6">
        <f>SUMIFS('all sales summary'!$I$2:$I$2047,'all sales summary'!$A$2:$A$2047,'Share city centre spend offline'!$A26,'all sales summary'!$B$2:$B$2047,'Share city centre spend offline'!W$1)</f>
        <v>0.20634078595308369</v>
      </c>
      <c r="X26" s="6">
        <f>SUMIFS('all sales summary'!$I$2:$I$2047,'all sales summary'!$A$2:$A$2047,'Share city centre spend offline'!$A26,'all sales summary'!$B$2:$B$2047,'Share city centre spend offline'!X$1)</f>
        <v>0.19324738513241263</v>
      </c>
      <c r="Y26" s="6">
        <f>SUMIFS('all sales summary'!$I$2:$I$2047,'all sales summary'!$A$2:$A$2047,'Share city centre spend offline'!$A26,'all sales summary'!$B$2:$B$2047,'Share city centre spend offline'!Y$1)</f>
        <v>0.22428712322158134</v>
      </c>
      <c r="Z26" s="6">
        <f>SUMIFS('all sales summary'!$I$2:$I$2047,'all sales summary'!$A$2:$A$2047,'Share city centre spend offline'!$A26,'all sales summary'!$B$2:$B$2047,'Share city centre spend offline'!Z$1)</f>
        <v>0.18309688256975323</v>
      </c>
      <c r="AA26" s="6">
        <f>SUMIFS('all sales summary'!$I$2:$I$2047,'all sales summary'!$A$2:$A$2047,'Share city centre spend offline'!$A26,'all sales summary'!$B$2:$B$2047,'Share city centre spend offline'!AA$1)</f>
        <v>0.17937875154179972</v>
      </c>
      <c r="AB26" s="6">
        <f>SUMIFS('all sales summary'!$I$2:$I$2047,'all sales summary'!$A$2:$A$2047,'Share city centre spend offline'!$A26,'all sales summary'!$B$2:$B$2047,'Share city centre spend offline'!AB$1)</f>
        <v>0.1814754276666051</v>
      </c>
      <c r="AC26" s="6">
        <f>SUMIFS('all sales summary'!$I$2:$I$2047,'all sales summary'!$A$2:$A$2047,'Share city centre spend offline'!$A26,'all sales summary'!$B$2:$B$2047,'Share city centre spend offline'!AC$1)</f>
        <v>0.20300521141569361</v>
      </c>
      <c r="AD26" s="6">
        <f>SUMIFS('all sales summary'!$I$2:$I$2047,'all sales summary'!$A$2:$A$2047,'Share city centre spend offline'!$A26,'all sales summary'!$B$2:$B$2047,'Share city centre spend offline'!AD$1)</f>
        <v>0.20729862073684374</v>
      </c>
      <c r="AE26" s="6">
        <f>SUMIFS('all sales summary'!$I$2:$I$2047,'all sales summary'!$A$2:$A$2047,'Share city centre spend offline'!$A26,'all sales summary'!$B$2:$B$2047,'Share city centre spend offline'!AE$1)</f>
        <v>0.2078203616704356</v>
      </c>
      <c r="AF26" s="6">
        <f>SUMIFS('all sales summary'!$I$2:$I$2047,'all sales summary'!$A$2:$A$2047,'Share city centre spend offline'!$A26,'all sales summary'!$B$2:$B$2047,'Share city centre spend offline'!AF$1)</f>
        <v>0.19715500201724048</v>
      </c>
      <c r="AG26" s="6">
        <f>SUMIFS('all sales summary'!$I$2:$I$2047,'all sales summary'!$A$2:$A$2047,'Share city centre spend offline'!$A26,'all sales summary'!$B$2:$B$2047,'Share city centre spend offline'!AG$1)</f>
        <v>0.19763788035070021</v>
      </c>
      <c r="AH26" s="6">
        <f>SUMIFS('all sales summary'!$I$2:$I$2047,'all sales summary'!$A$2:$A$2047,'Share city centre spend offline'!$A26,'all sales summary'!$B$2:$B$2047,'Share city centre spend offline'!AH$1)</f>
        <v>0.20565477507402302</v>
      </c>
      <c r="AI26" s="12">
        <f t="shared" si="0"/>
        <v>-1.0509578069123837</v>
      </c>
      <c r="AJ26" s="19">
        <f t="shared" si="1"/>
        <v>-1.3631536391156385</v>
      </c>
    </row>
    <row r="27" spans="1:36" x14ac:dyDescent="0.3">
      <c r="A27" t="s">
        <v>32</v>
      </c>
      <c r="B27" s="6">
        <f>SUMIFS('all sales summary'!$I$2:$I$2047,'all sales summary'!$A$2:$A$2047,'Share city centre spend offline'!$A27,'all sales summary'!$B$2:$B$2047,'Share city centre spend offline'!B$1)</f>
        <v>0.27014465611778782</v>
      </c>
      <c r="C27" s="6">
        <f>SUMIFS('all sales summary'!$I$2:$I$2047,'all sales summary'!$A$2:$A$2047,'Share city centre spend offline'!$A27,'all sales summary'!$B$2:$B$2047,'Share city centre spend offline'!C$1)</f>
        <v>0.26619646713799083</v>
      </c>
      <c r="D27" s="6">
        <f>SUMIFS('all sales summary'!$I$2:$I$2047,'all sales summary'!$A$2:$A$2047,'Share city centre spend offline'!$A27,'all sales summary'!$B$2:$B$2047,'Share city centre spend offline'!D$1)</f>
        <v>0.26416046200811971</v>
      </c>
      <c r="E27" s="6">
        <f>SUMIFS('all sales summary'!$I$2:$I$2047,'all sales summary'!$A$2:$A$2047,'Share city centre spend offline'!$A27,'all sales summary'!$B$2:$B$2047,'Share city centre spend offline'!E$1)</f>
        <v>0.27001339706421379</v>
      </c>
      <c r="F27" s="6">
        <f>SUMIFS('all sales summary'!$I$2:$I$2047,'all sales summary'!$A$2:$A$2047,'Share city centre spend offline'!$A27,'all sales summary'!$B$2:$B$2047,'Share city centre spend offline'!F$1)</f>
        <v>0.27052334933868272</v>
      </c>
      <c r="G27" s="6">
        <f>SUMIFS('all sales summary'!$I$2:$I$2047,'all sales summary'!$A$2:$A$2047,'Share city centre spend offline'!$A27,'all sales summary'!$B$2:$B$2047,'Share city centre spend offline'!G$1)</f>
        <v>0.26570424676239346</v>
      </c>
      <c r="H27" s="6">
        <f>SUMIFS('all sales summary'!$I$2:$I$2047,'all sales summary'!$A$2:$A$2047,'Share city centre spend offline'!$A27,'all sales summary'!$B$2:$B$2047,'Share city centre spend offline'!H$1)</f>
        <v>0.26441407312694382</v>
      </c>
      <c r="I27" s="6">
        <f>SUMIFS('all sales summary'!$I$2:$I$2047,'all sales summary'!$A$2:$A$2047,'Share city centre spend offline'!$A27,'all sales summary'!$B$2:$B$2047,'Share city centre spend offline'!I$1)</f>
        <v>0.26524271190112825</v>
      </c>
      <c r="J27" s="6">
        <f>SUMIFS('all sales summary'!$I$2:$I$2047,'all sales summary'!$A$2:$A$2047,'Share city centre spend offline'!$A27,'all sales summary'!$B$2:$B$2047,'Share city centre spend offline'!J$1)</f>
        <v>0.25756404309326025</v>
      </c>
      <c r="K27" s="6">
        <f>SUMIFS('all sales summary'!$I$2:$I$2047,'all sales summary'!$A$2:$A$2047,'Share city centre spend offline'!$A27,'all sales summary'!$B$2:$B$2047,'Share city centre spend offline'!K$1)</f>
        <v>0.26529452527595232</v>
      </c>
      <c r="L27" s="6">
        <f>SUMIFS('all sales summary'!$I$2:$I$2047,'all sales summary'!$A$2:$A$2047,'Share city centre spend offline'!$A27,'all sales summary'!$B$2:$B$2047,'Share city centre spend offline'!L$1)</f>
        <v>0.267935872851431</v>
      </c>
      <c r="M27" s="6">
        <f>SUMIFS('all sales summary'!$I$2:$I$2047,'all sales summary'!$A$2:$A$2047,'Share city centre spend offline'!$A27,'all sales summary'!$B$2:$B$2047,'Share city centre spend offline'!M$1)</f>
        <v>0.28486453223311897</v>
      </c>
      <c r="N27" s="6">
        <f>SUMIFS('all sales summary'!$I$2:$I$2047,'all sales summary'!$A$2:$A$2047,'Share city centre spend offline'!$A27,'all sales summary'!$B$2:$B$2047,'Share city centre spend offline'!N$1)</f>
        <v>0.26105771082406865</v>
      </c>
      <c r="O27" s="6">
        <f>SUMIFS('all sales summary'!$I$2:$I$2047,'all sales summary'!$A$2:$A$2047,'Share city centre spend offline'!$A27,'all sales summary'!$B$2:$B$2047,'Share city centre spend offline'!O$1)</f>
        <v>0.25988096026501206</v>
      </c>
      <c r="P27" s="6">
        <f>SUMIFS('all sales summary'!$I$2:$I$2047,'all sales summary'!$A$2:$A$2047,'Share city centre spend offline'!$A27,'all sales summary'!$B$2:$B$2047,'Share city centre spend offline'!P$1)</f>
        <v>0.24063092030363439</v>
      </c>
      <c r="Q27" s="6">
        <f>SUMIFS('all sales summary'!$I$2:$I$2047,'all sales summary'!$A$2:$A$2047,'Share city centre spend offline'!$A27,'all sales summary'!$B$2:$B$2047,'Share city centre spend offline'!Q$1)</f>
        <v>0.20349011695827612</v>
      </c>
      <c r="R27" s="6">
        <f>SUMIFS('all sales summary'!$I$2:$I$2047,'all sales summary'!$A$2:$A$2047,'Share city centre spend offline'!$A27,'all sales summary'!$B$2:$B$2047,'Share city centre spend offline'!R$1)</f>
        <v>0.21104601484740715</v>
      </c>
      <c r="S27" s="6">
        <f>SUMIFS('all sales summary'!$I$2:$I$2047,'all sales summary'!$A$2:$A$2047,'Share city centre spend offline'!$A27,'all sales summary'!$B$2:$B$2047,'Share city centre spend offline'!S$1)</f>
        <v>0.23384240608676835</v>
      </c>
      <c r="T27" s="6">
        <f>SUMIFS('all sales summary'!$I$2:$I$2047,'all sales summary'!$A$2:$A$2047,'Share city centre spend offline'!$A27,'all sales summary'!$B$2:$B$2047,'Share city centre spend offline'!T$1)</f>
        <v>0.25173103985806233</v>
      </c>
      <c r="U27" s="6">
        <f>SUMIFS('all sales summary'!$I$2:$I$2047,'all sales summary'!$A$2:$A$2047,'Share city centre spend offline'!$A27,'all sales summary'!$B$2:$B$2047,'Share city centre spend offline'!U$1)</f>
        <v>0.24557143803178461</v>
      </c>
      <c r="V27" s="6">
        <f>SUMIFS('all sales summary'!$I$2:$I$2047,'all sales summary'!$A$2:$A$2047,'Share city centre spend offline'!$A27,'all sales summary'!$B$2:$B$2047,'Share city centre spend offline'!V$1)</f>
        <v>0.24678052117966398</v>
      </c>
      <c r="W27" s="6">
        <f>SUMIFS('all sales summary'!$I$2:$I$2047,'all sales summary'!$A$2:$A$2047,'Share city centre spend offline'!$A27,'all sales summary'!$B$2:$B$2047,'Share city centre spend offline'!W$1)</f>
        <v>0.24733930993656114</v>
      </c>
      <c r="X27" s="6">
        <f>SUMIFS('all sales summary'!$I$2:$I$2047,'all sales summary'!$A$2:$A$2047,'Share city centre spend offline'!$A27,'all sales summary'!$B$2:$B$2047,'Share city centre spend offline'!X$1)</f>
        <v>0.23174364355750074</v>
      </c>
      <c r="Y27" s="6">
        <f>SUMIFS('all sales summary'!$I$2:$I$2047,'all sales summary'!$A$2:$A$2047,'Share city centre spend offline'!$A27,'all sales summary'!$B$2:$B$2047,'Share city centre spend offline'!Y$1)</f>
        <v>0.27338790559342491</v>
      </c>
      <c r="Z27" s="6">
        <f>SUMIFS('all sales summary'!$I$2:$I$2047,'all sales summary'!$A$2:$A$2047,'Share city centre spend offline'!$A27,'all sales summary'!$B$2:$B$2047,'Share city centre spend offline'!Z$1)</f>
        <v>0.21972299498017453</v>
      </c>
      <c r="AA27" s="6">
        <f>SUMIFS('all sales summary'!$I$2:$I$2047,'all sales summary'!$A$2:$A$2047,'Share city centre spend offline'!$A27,'all sales summary'!$B$2:$B$2047,'Share city centre spend offline'!AA$1)</f>
        <v>0.23030443590691271</v>
      </c>
      <c r="AB27" s="6">
        <f>SUMIFS('all sales summary'!$I$2:$I$2047,'all sales summary'!$A$2:$A$2047,'Share city centre spend offline'!$A27,'all sales summary'!$B$2:$B$2047,'Share city centre spend offline'!AB$1)</f>
        <v>0.22724222483478243</v>
      </c>
      <c r="AC27" s="6">
        <f>SUMIFS('all sales summary'!$I$2:$I$2047,'all sales summary'!$A$2:$A$2047,'Share city centre spend offline'!$A27,'all sales summary'!$B$2:$B$2047,'Share city centre spend offline'!AC$1)</f>
        <v>0.24449392464136951</v>
      </c>
      <c r="AD27" s="6">
        <f>SUMIFS('all sales summary'!$I$2:$I$2047,'all sales summary'!$A$2:$A$2047,'Share city centre spend offline'!$A27,'all sales summary'!$B$2:$B$2047,'Share city centre spend offline'!AD$1)</f>
        <v>0.24941335967698841</v>
      </c>
      <c r="AE27" s="6">
        <f>SUMIFS('all sales summary'!$I$2:$I$2047,'all sales summary'!$A$2:$A$2047,'Share city centre spend offline'!$A27,'all sales summary'!$B$2:$B$2047,'Share city centre spend offline'!AE$1)</f>
        <v>0.24048742409431809</v>
      </c>
      <c r="AF27" s="6">
        <f>SUMIFS('all sales summary'!$I$2:$I$2047,'all sales summary'!$A$2:$A$2047,'Share city centre spend offline'!$A27,'all sales summary'!$B$2:$B$2047,'Share city centre spend offline'!AF$1)</f>
        <v>0.24040571140625872</v>
      </c>
      <c r="AG27" s="6">
        <f>SUMIFS('all sales summary'!$I$2:$I$2047,'all sales summary'!$A$2:$A$2047,'Share city centre spend offline'!$A27,'all sales summary'!$B$2:$B$2047,'Share city centre spend offline'!AG$1)</f>
        <v>0.25124764120957699</v>
      </c>
      <c r="AH27" s="6">
        <f>SUMIFS('all sales summary'!$I$2:$I$2047,'all sales summary'!$A$2:$A$2047,'Share city centre spend offline'!$A27,'all sales summary'!$B$2:$B$2047,'Share city centre spend offline'!AH$1)</f>
        <v>0.24988424706625817</v>
      </c>
      <c r="AI27" s="12">
        <f t="shared" si="0"/>
        <v>-2.0260409051529651</v>
      </c>
      <c r="AJ27" s="19">
        <f t="shared" si="1"/>
        <v>-0.76797960270020837</v>
      </c>
    </row>
    <row r="28" spans="1:36" x14ac:dyDescent="0.3">
      <c r="A28" t="s">
        <v>33</v>
      </c>
      <c r="B28" s="6">
        <f>SUMIFS('all sales summary'!$I$2:$I$2047,'all sales summary'!$A$2:$A$2047,'Share city centre spend offline'!$A28,'all sales summary'!$B$2:$B$2047,'Share city centre spend offline'!B$1)</f>
        <v>0.18157428795852565</v>
      </c>
      <c r="C28" s="6">
        <f>SUMIFS('all sales summary'!$I$2:$I$2047,'all sales summary'!$A$2:$A$2047,'Share city centre spend offline'!$A28,'all sales summary'!$B$2:$B$2047,'Share city centre spend offline'!C$1)</f>
        <v>0.1824909302301064</v>
      </c>
      <c r="D28" s="6">
        <f>SUMIFS('all sales summary'!$I$2:$I$2047,'all sales summary'!$A$2:$A$2047,'Share city centre spend offline'!$A28,'all sales summary'!$B$2:$B$2047,'Share city centre spend offline'!D$1)</f>
        <v>0.18399280566309939</v>
      </c>
      <c r="E28" s="6">
        <f>SUMIFS('all sales summary'!$I$2:$I$2047,'all sales summary'!$A$2:$A$2047,'Share city centre spend offline'!$A28,'all sales summary'!$B$2:$B$2047,'Share city centre spend offline'!E$1)</f>
        <v>0.18190689633312598</v>
      </c>
      <c r="F28" s="6">
        <f>SUMIFS('all sales summary'!$I$2:$I$2047,'all sales summary'!$A$2:$A$2047,'Share city centre spend offline'!$A28,'all sales summary'!$B$2:$B$2047,'Share city centre spend offline'!F$1)</f>
        <v>0.18958369645600276</v>
      </c>
      <c r="G28" s="6">
        <f>SUMIFS('all sales summary'!$I$2:$I$2047,'all sales summary'!$A$2:$A$2047,'Share city centre spend offline'!$A28,'all sales summary'!$B$2:$B$2047,'Share city centre spend offline'!G$1)</f>
        <v>0.1910703087347497</v>
      </c>
      <c r="H28" s="6">
        <f>SUMIFS('all sales summary'!$I$2:$I$2047,'all sales summary'!$A$2:$A$2047,'Share city centre spend offline'!$A28,'all sales summary'!$B$2:$B$2047,'Share city centre spend offline'!H$1)</f>
        <v>0.19269225207857493</v>
      </c>
      <c r="I28" s="6">
        <f>SUMIFS('all sales summary'!$I$2:$I$2047,'all sales summary'!$A$2:$A$2047,'Share city centre spend offline'!$A28,'all sales summary'!$B$2:$B$2047,'Share city centre spend offline'!I$1)</f>
        <v>0.19533976087198091</v>
      </c>
      <c r="J28" s="6">
        <f>SUMIFS('all sales summary'!$I$2:$I$2047,'all sales summary'!$A$2:$A$2047,'Share city centre spend offline'!$A28,'all sales summary'!$B$2:$B$2047,'Share city centre spend offline'!J$1)</f>
        <v>0.18695593567601768</v>
      </c>
      <c r="K28" s="6">
        <f>SUMIFS('all sales summary'!$I$2:$I$2047,'all sales summary'!$A$2:$A$2047,'Share city centre spend offline'!$A28,'all sales summary'!$B$2:$B$2047,'Share city centre spend offline'!K$1)</f>
        <v>0.18984781576379944</v>
      </c>
      <c r="L28" s="6">
        <f>SUMIFS('all sales summary'!$I$2:$I$2047,'all sales summary'!$A$2:$A$2047,'Share city centre spend offline'!$A28,'all sales summary'!$B$2:$B$2047,'Share city centre spend offline'!L$1)</f>
        <v>0.20107568628037906</v>
      </c>
      <c r="M28" s="6">
        <f>SUMIFS('all sales summary'!$I$2:$I$2047,'all sales summary'!$A$2:$A$2047,'Share city centre spend offline'!$A28,'all sales summary'!$B$2:$B$2047,'Share city centre spend offline'!M$1)</f>
        <v>0.22733944548378915</v>
      </c>
      <c r="N28" s="6">
        <f>SUMIFS('all sales summary'!$I$2:$I$2047,'all sales summary'!$A$2:$A$2047,'Share city centre spend offline'!$A28,'all sales summary'!$B$2:$B$2047,'Share city centre spend offline'!N$1)</f>
        <v>0.1744243862999216</v>
      </c>
      <c r="O28" s="6">
        <f>SUMIFS('all sales summary'!$I$2:$I$2047,'all sales summary'!$A$2:$A$2047,'Share city centre spend offline'!$A28,'all sales summary'!$B$2:$B$2047,'Share city centre spend offline'!O$1)</f>
        <v>0.18293584960450335</v>
      </c>
      <c r="P28" s="6">
        <f>SUMIFS('all sales summary'!$I$2:$I$2047,'all sales summary'!$A$2:$A$2047,'Share city centre spend offline'!$A28,'all sales summary'!$B$2:$B$2047,'Share city centre spend offline'!P$1)</f>
        <v>0.14179239554934836</v>
      </c>
      <c r="Q28" s="6">
        <f>SUMIFS('all sales summary'!$I$2:$I$2047,'all sales summary'!$A$2:$A$2047,'Share city centre spend offline'!$A28,'all sales summary'!$B$2:$B$2047,'Share city centre spend offline'!Q$1)</f>
        <v>7.2963713285734325E-2</v>
      </c>
      <c r="R28" s="6">
        <f>SUMIFS('all sales summary'!$I$2:$I$2047,'all sales summary'!$A$2:$A$2047,'Share city centre spend offline'!$A28,'all sales summary'!$B$2:$B$2047,'Share city centre spend offline'!R$1)</f>
        <v>7.153822649011915E-2</v>
      </c>
      <c r="S28" s="6">
        <f>SUMIFS('all sales summary'!$I$2:$I$2047,'all sales summary'!$A$2:$A$2047,'Share city centre spend offline'!$A28,'all sales summary'!$B$2:$B$2047,'Share city centre spend offline'!S$1)</f>
        <v>0.10556591911938706</v>
      </c>
      <c r="T28" s="6">
        <f>SUMIFS('all sales summary'!$I$2:$I$2047,'all sales summary'!$A$2:$A$2047,'Share city centre spend offline'!$A28,'all sales summary'!$B$2:$B$2047,'Share city centre spend offline'!T$1)</f>
        <v>0.14562114298043452</v>
      </c>
      <c r="U28" s="6">
        <f>SUMIFS('all sales summary'!$I$2:$I$2047,'all sales summary'!$A$2:$A$2047,'Share city centre spend offline'!$A28,'all sales summary'!$B$2:$B$2047,'Share city centre spend offline'!U$1)</f>
        <v>0.16418830547568844</v>
      </c>
      <c r="V28" s="6">
        <f>SUMIFS('all sales summary'!$I$2:$I$2047,'all sales summary'!$A$2:$A$2047,'Share city centre spend offline'!$A28,'all sales summary'!$B$2:$B$2047,'Share city centre spend offline'!V$1)</f>
        <v>0.16391365856378987</v>
      </c>
      <c r="W28" s="6">
        <f>SUMIFS('all sales summary'!$I$2:$I$2047,'all sales summary'!$A$2:$A$2047,'Share city centre spend offline'!$A28,'all sales summary'!$B$2:$B$2047,'Share city centre spend offline'!W$1)</f>
        <v>0.16814192745961895</v>
      </c>
      <c r="X28" s="6">
        <f>SUMIFS('all sales summary'!$I$2:$I$2047,'all sales summary'!$A$2:$A$2047,'Share city centre spend offline'!$A28,'all sales summary'!$B$2:$B$2047,'Share city centre spend offline'!X$1)</f>
        <v>0.11535347785101908</v>
      </c>
      <c r="Y28" s="6">
        <f>SUMIFS('all sales summary'!$I$2:$I$2047,'all sales summary'!$A$2:$A$2047,'Share city centre spend offline'!$A28,'all sales summary'!$B$2:$B$2047,'Share city centre spend offline'!Y$1)</f>
        <v>0.20273938356523097</v>
      </c>
      <c r="Z28" s="6">
        <f>SUMIFS('all sales summary'!$I$2:$I$2047,'all sales summary'!$A$2:$A$2047,'Share city centre spend offline'!$A28,'all sales summary'!$B$2:$B$2047,'Share city centre spend offline'!Z$1)</f>
        <v>9.9015010804805986E-2</v>
      </c>
      <c r="AA28" s="6">
        <f>SUMIFS('all sales summary'!$I$2:$I$2047,'all sales summary'!$A$2:$A$2047,'Share city centre spend offline'!$A28,'all sales summary'!$B$2:$B$2047,'Share city centre spend offline'!AA$1)</f>
        <v>8.990677227058301E-2</v>
      </c>
      <c r="AB28" s="6">
        <f>SUMIFS('all sales summary'!$I$2:$I$2047,'all sales summary'!$A$2:$A$2047,'Share city centre spend offline'!$A28,'all sales summary'!$B$2:$B$2047,'Share city centre spend offline'!AB$1)</f>
        <v>9.142102725690239E-2</v>
      </c>
      <c r="AC28" s="6">
        <f>SUMIFS('all sales summary'!$I$2:$I$2047,'all sales summary'!$A$2:$A$2047,'Share city centre spend offline'!$A28,'all sales summary'!$B$2:$B$2047,'Share city centre spend offline'!AC$1)</f>
        <v>0.14663485463872977</v>
      </c>
      <c r="AD28" s="6">
        <f>SUMIFS('all sales summary'!$I$2:$I$2047,'all sales summary'!$A$2:$A$2047,'Share city centre spend offline'!$A28,'all sales summary'!$B$2:$B$2047,'Share city centre spend offline'!AD$1)</f>
        <v>0.15818285823074987</v>
      </c>
      <c r="AE28" s="6">
        <f>SUMIFS('all sales summary'!$I$2:$I$2047,'all sales summary'!$A$2:$A$2047,'Share city centre spend offline'!$A28,'all sales summary'!$B$2:$B$2047,'Share city centre spend offline'!AE$1)</f>
        <v>0.16219594693590472</v>
      </c>
      <c r="AF28" s="6">
        <f>SUMIFS('all sales summary'!$I$2:$I$2047,'all sales summary'!$A$2:$A$2047,'Share city centre spend offline'!$A28,'all sales summary'!$B$2:$B$2047,'Share city centre spend offline'!AF$1)</f>
        <v>0.16480691649228979</v>
      </c>
      <c r="AG28" s="6">
        <f>SUMIFS('all sales summary'!$I$2:$I$2047,'all sales summary'!$A$2:$A$2047,'Share city centre spend offline'!$A28,'all sales summary'!$B$2:$B$2047,'Share city centre spend offline'!AG$1)</f>
        <v>0.17823779470117268</v>
      </c>
      <c r="AH28" s="6">
        <f>SUMIFS('all sales summary'!$I$2:$I$2047,'all sales summary'!$A$2:$A$2047,'Share city centre spend offline'!$A28,'all sales summary'!$B$2:$B$2047,'Share city centre spend offline'!AH$1)</f>
        <v>0.1692516327429226</v>
      </c>
      <c r="AI28" s="12">
        <f t="shared" si="0"/>
        <v>-1.2322655215603051</v>
      </c>
      <c r="AJ28" s="19">
        <f t="shared" si="1"/>
        <v>-1.770430293309508</v>
      </c>
    </row>
    <row r="29" spans="1:36" x14ac:dyDescent="0.3">
      <c r="A29" t="s">
        <v>34</v>
      </c>
      <c r="B29" s="6">
        <f>SUMIFS('all sales summary'!$I$2:$I$2047,'all sales summary'!$A$2:$A$2047,'Share city centre spend offline'!$A29,'all sales summary'!$B$2:$B$2047,'Share city centre spend offline'!B$1)</f>
        <v>0.18260398042934273</v>
      </c>
      <c r="C29" s="6">
        <f>SUMIFS('all sales summary'!$I$2:$I$2047,'all sales summary'!$A$2:$A$2047,'Share city centre spend offline'!$A29,'all sales summary'!$B$2:$B$2047,'Share city centre spend offline'!C$1)</f>
        <v>0.18869004105359666</v>
      </c>
      <c r="D29" s="6">
        <f>SUMIFS('all sales summary'!$I$2:$I$2047,'all sales summary'!$A$2:$A$2047,'Share city centre spend offline'!$A29,'all sales summary'!$B$2:$B$2047,'Share city centre spend offline'!D$1)</f>
        <v>0.18584801693634431</v>
      </c>
      <c r="E29" s="6">
        <f>SUMIFS('all sales summary'!$I$2:$I$2047,'all sales summary'!$A$2:$A$2047,'Share city centre spend offline'!$A29,'all sales summary'!$B$2:$B$2047,'Share city centre spend offline'!E$1)</f>
        <v>0.18723243969265535</v>
      </c>
      <c r="F29" s="6">
        <f>SUMIFS('all sales summary'!$I$2:$I$2047,'all sales summary'!$A$2:$A$2047,'Share city centre spend offline'!$A29,'all sales summary'!$B$2:$B$2047,'Share city centre spend offline'!F$1)</f>
        <v>0.19986211777451821</v>
      </c>
      <c r="G29" s="6">
        <f>SUMIFS('all sales summary'!$I$2:$I$2047,'all sales summary'!$A$2:$A$2047,'Share city centre spend offline'!$A29,'all sales summary'!$B$2:$B$2047,'Share city centre spend offline'!G$1)</f>
        <v>0.20101943191360672</v>
      </c>
      <c r="H29" s="6">
        <f>SUMIFS('all sales summary'!$I$2:$I$2047,'all sales summary'!$A$2:$A$2047,'Share city centre spend offline'!$A29,'all sales summary'!$B$2:$B$2047,'Share city centre spend offline'!H$1)</f>
        <v>0.20233845127568006</v>
      </c>
      <c r="I29" s="6">
        <f>SUMIFS('all sales summary'!$I$2:$I$2047,'all sales summary'!$A$2:$A$2047,'Share city centre spend offline'!$A29,'all sales summary'!$B$2:$B$2047,'Share city centre spend offline'!I$1)</f>
        <v>0.19482351072816878</v>
      </c>
      <c r="J29" s="6">
        <f>SUMIFS('all sales summary'!$I$2:$I$2047,'all sales summary'!$A$2:$A$2047,'Share city centre spend offline'!$A29,'all sales summary'!$B$2:$B$2047,'Share city centre spend offline'!J$1)</f>
        <v>0.1868198396947105</v>
      </c>
      <c r="K29" s="6">
        <f>SUMIFS('all sales summary'!$I$2:$I$2047,'all sales summary'!$A$2:$A$2047,'Share city centre spend offline'!$A29,'all sales summary'!$B$2:$B$2047,'Share city centre spend offline'!K$1)</f>
        <v>0.19179363611911829</v>
      </c>
      <c r="L29" s="6">
        <f>SUMIFS('all sales summary'!$I$2:$I$2047,'all sales summary'!$A$2:$A$2047,'Share city centre spend offline'!$A29,'all sales summary'!$B$2:$B$2047,'Share city centre spend offline'!L$1)</f>
        <v>0.19332613392788928</v>
      </c>
      <c r="M29" s="6">
        <f>SUMIFS('all sales summary'!$I$2:$I$2047,'all sales summary'!$A$2:$A$2047,'Share city centre spend offline'!$A29,'all sales summary'!$B$2:$B$2047,'Share city centre spend offline'!M$1)</f>
        <v>0.22165539519738825</v>
      </c>
      <c r="N29" s="6">
        <f>SUMIFS('all sales summary'!$I$2:$I$2047,'all sales summary'!$A$2:$A$2047,'Share city centre spend offline'!$A29,'all sales summary'!$B$2:$B$2047,'Share city centre spend offline'!N$1)</f>
        <v>0.18412020053743208</v>
      </c>
      <c r="O29" s="6">
        <f>SUMIFS('all sales summary'!$I$2:$I$2047,'all sales summary'!$A$2:$A$2047,'Share city centre spend offline'!$A29,'all sales summary'!$B$2:$B$2047,'Share city centre spend offline'!O$1)</f>
        <v>0.19724878444667546</v>
      </c>
      <c r="P29" s="6">
        <f>SUMIFS('all sales summary'!$I$2:$I$2047,'all sales summary'!$A$2:$A$2047,'Share city centre spend offline'!$A29,'all sales summary'!$B$2:$B$2047,'Share city centre spend offline'!P$1)</f>
        <v>0.1488276590176669</v>
      </c>
      <c r="Q29" s="6">
        <f>SUMIFS('all sales summary'!$I$2:$I$2047,'all sales summary'!$A$2:$A$2047,'Share city centre spend offline'!$A29,'all sales summary'!$B$2:$B$2047,'Share city centre spend offline'!Q$1)</f>
        <v>8.3771699126265697E-2</v>
      </c>
      <c r="R29" s="6">
        <f>SUMIFS('all sales summary'!$I$2:$I$2047,'all sales summary'!$A$2:$A$2047,'Share city centre spend offline'!$A29,'all sales summary'!$B$2:$B$2047,'Share city centre spend offline'!R$1)</f>
        <v>8.6675554493703511E-2</v>
      </c>
      <c r="S29" s="6">
        <f>SUMIFS('all sales summary'!$I$2:$I$2047,'all sales summary'!$A$2:$A$2047,'Share city centre spend offline'!$A29,'all sales summary'!$B$2:$B$2047,'Share city centre spend offline'!S$1)</f>
        <v>0.1144922789310741</v>
      </c>
      <c r="T29" s="6">
        <f>SUMIFS('all sales summary'!$I$2:$I$2047,'all sales summary'!$A$2:$A$2047,'Share city centre spend offline'!$A29,'all sales summary'!$B$2:$B$2047,'Share city centre spend offline'!T$1)</f>
        <v>0.14833224623710692</v>
      </c>
      <c r="U29" s="6">
        <f>SUMIFS('all sales summary'!$I$2:$I$2047,'all sales summary'!$A$2:$A$2047,'Share city centre spend offline'!$A29,'all sales summary'!$B$2:$B$2047,'Share city centre spend offline'!U$1)</f>
        <v>0.16760802414846498</v>
      </c>
      <c r="V29" s="6">
        <f>SUMIFS('all sales summary'!$I$2:$I$2047,'all sales summary'!$A$2:$A$2047,'Share city centre spend offline'!$A29,'all sales summary'!$B$2:$B$2047,'Share city centre spend offline'!V$1)</f>
        <v>0.16098171912911108</v>
      </c>
      <c r="W29" s="6">
        <f>SUMIFS('all sales summary'!$I$2:$I$2047,'all sales summary'!$A$2:$A$2047,'Share city centre spend offline'!$A29,'all sales summary'!$B$2:$B$2047,'Share city centre spend offline'!W$1)</f>
        <v>0.16526480788908571</v>
      </c>
      <c r="X29" s="6">
        <f>SUMIFS('all sales summary'!$I$2:$I$2047,'all sales summary'!$A$2:$A$2047,'Share city centre spend offline'!$A29,'all sales summary'!$B$2:$B$2047,'Share city centre spend offline'!X$1)</f>
        <v>0.13094993678604971</v>
      </c>
      <c r="Y29" s="6">
        <f>SUMIFS('all sales summary'!$I$2:$I$2047,'all sales summary'!$A$2:$A$2047,'Share city centre spend offline'!$A29,'all sales summary'!$B$2:$B$2047,'Share city centre spend offline'!Y$1)</f>
        <v>0.20038707767244107</v>
      </c>
      <c r="Z29" s="6">
        <f>SUMIFS('all sales summary'!$I$2:$I$2047,'all sales summary'!$A$2:$A$2047,'Share city centre spend offline'!$A29,'all sales summary'!$B$2:$B$2047,'Share city centre spend offline'!Z$1)</f>
        <v>0.10933812556866704</v>
      </c>
      <c r="AA29" s="6">
        <f>SUMIFS('all sales summary'!$I$2:$I$2047,'all sales summary'!$A$2:$A$2047,'Share city centre spend offline'!$A29,'all sales summary'!$B$2:$B$2047,'Share city centre spend offline'!AA$1)</f>
        <v>0.10932330782719231</v>
      </c>
      <c r="AB29" s="6">
        <f>SUMIFS('all sales summary'!$I$2:$I$2047,'all sales summary'!$A$2:$A$2047,'Share city centre spend offline'!$A29,'all sales summary'!$B$2:$B$2047,'Share city centre spend offline'!AB$1)</f>
        <v>0.10980392208627687</v>
      </c>
      <c r="AC29" s="6">
        <f>SUMIFS('all sales summary'!$I$2:$I$2047,'all sales summary'!$A$2:$A$2047,'Share city centre spend offline'!$A29,'all sales summary'!$B$2:$B$2047,'Share city centre spend offline'!AC$1)</f>
        <v>0.1499877776312197</v>
      </c>
      <c r="AD29" s="6">
        <f>SUMIFS('all sales summary'!$I$2:$I$2047,'all sales summary'!$A$2:$A$2047,'Share city centre spend offline'!$A29,'all sales summary'!$B$2:$B$2047,'Share city centre spend offline'!AD$1)</f>
        <v>0.15418213723464078</v>
      </c>
      <c r="AE29" s="6">
        <f>SUMIFS('all sales summary'!$I$2:$I$2047,'all sales summary'!$A$2:$A$2047,'Share city centre spend offline'!$A29,'all sales summary'!$B$2:$B$2047,'Share city centre spend offline'!AE$1)</f>
        <v>0.15537606299968407</v>
      </c>
      <c r="AF29" s="6">
        <f>SUMIFS('all sales summary'!$I$2:$I$2047,'all sales summary'!$A$2:$A$2047,'Share city centre spend offline'!$A29,'all sales summary'!$B$2:$B$2047,'Share city centre spend offline'!AF$1)</f>
        <v>0.15881710429866666</v>
      </c>
      <c r="AG29" s="6">
        <f>SUMIFS('all sales summary'!$I$2:$I$2047,'all sales summary'!$A$2:$A$2047,'Share city centre spend offline'!$A29,'all sales summary'!$B$2:$B$2047,'Share city centre spend offline'!AG$1)</f>
        <v>0.17331774604849967</v>
      </c>
      <c r="AH29" s="6">
        <f>SUMIFS('all sales summary'!$I$2:$I$2047,'all sales summary'!$A$2:$A$2047,'Share city centre spend offline'!$A29,'all sales summary'!$B$2:$B$2047,'Share city centre spend offline'!AH$1)</f>
        <v>0.16730168131733128</v>
      </c>
      <c r="AI29" s="12">
        <f t="shared" si="0"/>
        <v>-1.5302299112011446</v>
      </c>
      <c r="AJ29" s="19">
        <f t="shared" si="1"/>
        <v>-1.951815837737922</v>
      </c>
    </row>
    <row r="30" spans="1:36" x14ac:dyDescent="0.3">
      <c r="A30" t="s">
        <v>35</v>
      </c>
      <c r="B30" s="6">
        <f>SUMIFS('all sales summary'!$I$2:$I$2047,'all sales summary'!$A$2:$A$2047,'Share city centre spend offline'!$A30,'all sales summary'!$B$2:$B$2047,'Share city centre spend offline'!B$1)</f>
        <v>0.20965166112385009</v>
      </c>
      <c r="C30" s="6">
        <f>SUMIFS('all sales summary'!$I$2:$I$2047,'all sales summary'!$A$2:$A$2047,'Share city centre spend offline'!$A30,'all sales summary'!$B$2:$B$2047,'Share city centre spend offline'!C$1)</f>
        <v>0.22051644194469106</v>
      </c>
      <c r="D30" s="6">
        <f>SUMIFS('all sales summary'!$I$2:$I$2047,'all sales summary'!$A$2:$A$2047,'Share city centre spend offline'!$A30,'all sales summary'!$B$2:$B$2047,'Share city centre spend offline'!D$1)</f>
        <v>0.21433061592575317</v>
      </c>
      <c r="E30" s="6">
        <f>SUMIFS('all sales summary'!$I$2:$I$2047,'all sales summary'!$A$2:$A$2047,'Share city centre spend offline'!$A30,'all sales summary'!$B$2:$B$2047,'Share city centre spend offline'!E$1)</f>
        <v>0.21051848462018058</v>
      </c>
      <c r="F30" s="6">
        <f>SUMIFS('all sales summary'!$I$2:$I$2047,'all sales summary'!$A$2:$A$2047,'Share city centre spend offline'!$A30,'all sales summary'!$B$2:$B$2047,'Share city centre spend offline'!F$1)</f>
        <v>0.21608611648839554</v>
      </c>
      <c r="G30" s="6">
        <f>SUMIFS('all sales summary'!$I$2:$I$2047,'all sales summary'!$A$2:$A$2047,'Share city centre spend offline'!$A30,'all sales summary'!$B$2:$B$2047,'Share city centre spend offline'!G$1)</f>
        <v>0.21317541569868201</v>
      </c>
      <c r="H30" s="6">
        <f>SUMIFS('all sales summary'!$I$2:$I$2047,'all sales summary'!$A$2:$A$2047,'Share city centre spend offline'!$A30,'all sales summary'!$B$2:$B$2047,'Share city centre spend offline'!H$1)</f>
        <v>0.20814960023403223</v>
      </c>
      <c r="I30" s="6">
        <f>SUMIFS('all sales summary'!$I$2:$I$2047,'all sales summary'!$A$2:$A$2047,'Share city centre spend offline'!$A30,'all sales summary'!$B$2:$B$2047,'Share city centre spend offline'!I$1)</f>
        <v>0.20983421372682706</v>
      </c>
      <c r="J30" s="6">
        <f>SUMIFS('all sales summary'!$I$2:$I$2047,'all sales summary'!$A$2:$A$2047,'Share city centre spend offline'!$A30,'all sales summary'!$B$2:$B$2047,'Share city centre spend offline'!J$1)</f>
        <v>0.20984466343650016</v>
      </c>
      <c r="K30" s="6">
        <f>SUMIFS('all sales summary'!$I$2:$I$2047,'all sales summary'!$A$2:$A$2047,'Share city centre spend offline'!$A30,'all sales summary'!$B$2:$B$2047,'Share city centre spend offline'!K$1)</f>
        <v>0.21806956736252639</v>
      </c>
      <c r="L30" s="6">
        <f>SUMIFS('all sales summary'!$I$2:$I$2047,'all sales summary'!$A$2:$A$2047,'Share city centre spend offline'!$A30,'all sales summary'!$B$2:$B$2047,'Share city centre spend offline'!L$1)</f>
        <v>0.22484888985377197</v>
      </c>
      <c r="M30" s="6">
        <f>SUMIFS('all sales summary'!$I$2:$I$2047,'all sales summary'!$A$2:$A$2047,'Share city centre spend offline'!$A30,'all sales summary'!$B$2:$B$2047,'Share city centre spend offline'!M$1)</f>
        <v>0.23541318548314219</v>
      </c>
      <c r="N30" s="6">
        <f>SUMIFS('all sales summary'!$I$2:$I$2047,'all sales summary'!$A$2:$A$2047,'Share city centre spend offline'!$A30,'all sales summary'!$B$2:$B$2047,'Share city centre spend offline'!N$1)</f>
        <v>0.20338943341278723</v>
      </c>
      <c r="O30" s="6">
        <f>SUMIFS('all sales summary'!$I$2:$I$2047,'all sales summary'!$A$2:$A$2047,'Share city centre spend offline'!$A30,'all sales summary'!$B$2:$B$2047,'Share city centre spend offline'!O$1)</f>
        <v>0.20912936629263545</v>
      </c>
      <c r="P30" s="6">
        <f>SUMIFS('all sales summary'!$I$2:$I$2047,'all sales summary'!$A$2:$A$2047,'Share city centre spend offline'!$A30,'all sales summary'!$B$2:$B$2047,'Share city centre spend offline'!P$1)</f>
        <v>0.15987234615886756</v>
      </c>
      <c r="Q30" s="6">
        <f>SUMIFS('all sales summary'!$I$2:$I$2047,'all sales summary'!$A$2:$A$2047,'Share city centre spend offline'!$A30,'all sales summary'!$B$2:$B$2047,'Share city centre spend offline'!Q$1)</f>
        <v>4.689061924535913E-2</v>
      </c>
      <c r="R30" s="6">
        <f>SUMIFS('all sales summary'!$I$2:$I$2047,'all sales summary'!$A$2:$A$2047,'Share city centre spend offline'!$A30,'all sales summary'!$B$2:$B$2047,'Share city centre spend offline'!R$1)</f>
        <v>4.7507691477948998E-2</v>
      </c>
      <c r="S30" s="6">
        <f>SUMIFS('all sales summary'!$I$2:$I$2047,'all sales summary'!$A$2:$A$2047,'Share city centre spend offline'!$A30,'all sales summary'!$B$2:$B$2047,'Share city centre spend offline'!S$1)</f>
        <v>9.1546005161268817E-2</v>
      </c>
      <c r="T30" s="6">
        <f>SUMIFS('all sales summary'!$I$2:$I$2047,'all sales summary'!$A$2:$A$2047,'Share city centre spend offline'!$A30,'all sales summary'!$B$2:$B$2047,'Share city centre spend offline'!T$1)</f>
        <v>0.14783028747804955</v>
      </c>
      <c r="U30" s="6">
        <f>SUMIFS('all sales summary'!$I$2:$I$2047,'all sales summary'!$A$2:$A$2047,'Share city centre spend offline'!$A30,'all sales summary'!$B$2:$B$2047,'Share city centre spend offline'!U$1)</f>
        <v>0.17173830328315418</v>
      </c>
      <c r="V30" s="6">
        <f>SUMIFS('all sales summary'!$I$2:$I$2047,'all sales summary'!$A$2:$A$2047,'Share city centre spend offline'!$A30,'all sales summary'!$B$2:$B$2047,'Share city centre spend offline'!V$1)</f>
        <v>0.16843891511833806</v>
      </c>
      <c r="W30" s="6">
        <f>SUMIFS('all sales summary'!$I$2:$I$2047,'all sales summary'!$A$2:$A$2047,'Share city centre spend offline'!$A30,'all sales summary'!$B$2:$B$2047,'Share city centre spend offline'!W$1)</f>
        <v>0.16280693400313542</v>
      </c>
      <c r="X30" s="6">
        <f>SUMIFS('all sales summary'!$I$2:$I$2047,'all sales summary'!$A$2:$A$2047,'Share city centre spend offline'!$A30,'all sales summary'!$B$2:$B$2047,'Share city centre spend offline'!X$1)</f>
        <v>8.9312693435087617E-2</v>
      </c>
      <c r="Y30" s="6">
        <f>SUMIFS('all sales summary'!$I$2:$I$2047,'all sales summary'!$A$2:$A$2047,'Share city centre spend offline'!$A30,'all sales summary'!$B$2:$B$2047,'Share city centre spend offline'!Y$1)</f>
        <v>0.16773039661388947</v>
      </c>
      <c r="Z30" s="6">
        <f>SUMIFS('all sales summary'!$I$2:$I$2047,'all sales summary'!$A$2:$A$2047,'Share city centre spend offline'!$A30,'all sales summary'!$B$2:$B$2047,'Share city centre spend offline'!Z$1)</f>
        <v>7.5090970852957045E-2</v>
      </c>
      <c r="AA30" s="6">
        <f>SUMIFS('all sales summary'!$I$2:$I$2047,'all sales summary'!$A$2:$A$2047,'Share city centre spend offline'!$A30,'all sales summary'!$B$2:$B$2047,'Share city centre spend offline'!AA$1)</f>
        <v>6.9775728491534753E-2</v>
      </c>
      <c r="AB30" s="6">
        <f>SUMIFS('all sales summary'!$I$2:$I$2047,'all sales summary'!$A$2:$A$2047,'Share city centre spend offline'!$A30,'all sales summary'!$B$2:$B$2047,'Share city centre spend offline'!AB$1)</f>
        <v>7.2905625986336028E-2</v>
      </c>
      <c r="AC30" s="6">
        <f>SUMIFS('all sales summary'!$I$2:$I$2047,'all sales summary'!$A$2:$A$2047,'Share city centre spend offline'!$A30,'all sales summary'!$B$2:$B$2047,'Share city centre spend offline'!AC$1)</f>
        <v>0.14008138519159793</v>
      </c>
      <c r="AD30" s="6">
        <f>SUMIFS('all sales summary'!$I$2:$I$2047,'all sales summary'!$A$2:$A$2047,'Share city centre spend offline'!$A30,'all sales summary'!$B$2:$B$2047,'Share city centre spend offline'!AD$1)</f>
        <v>0.17134877308509963</v>
      </c>
      <c r="AE30" s="6">
        <f>SUMIFS('all sales summary'!$I$2:$I$2047,'all sales summary'!$A$2:$A$2047,'Share city centre spend offline'!$A30,'all sales summary'!$B$2:$B$2047,'Share city centre spend offline'!AE$1)</f>
        <v>0.17660272133914387</v>
      </c>
      <c r="AF30" s="6">
        <f>SUMIFS('all sales summary'!$I$2:$I$2047,'all sales summary'!$A$2:$A$2047,'Share city centre spend offline'!$A30,'all sales summary'!$B$2:$B$2047,'Share city centre spend offline'!AF$1)</f>
        <v>0.17935076763500898</v>
      </c>
      <c r="AG30" s="6">
        <f>SUMIFS('all sales summary'!$I$2:$I$2047,'all sales summary'!$A$2:$A$2047,'Share city centre spend offline'!$A30,'all sales summary'!$B$2:$B$2047,'Share city centre spend offline'!AG$1)</f>
        <v>0.19735639000992186</v>
      </c>
      <c r="AH30" s="6">
        <f>SUMIFS('all sales summary'!$I$2:$I$2047,'all sales summary'!$A$2:$A$2047,'Share city centre spend offline'!$A30,'all sales summary'!$B$2:$B$2047,'Share city centre spend offline'!AH$1)</f>
        <v>0.19870299158604462</v>
      </c>
      <c r="AI30" s="12">
        <f t="shared" si="0"/>
        <v>-1.0948669537805462</v>
      </c>
      <c r="AJ30" s="19">
        <f t="shared" si="1"/>
        <v>-1.1141671850455532</v>
      </c>
    </row>
    <row r="31" spans="1:36" x14ac:dyDescent="0.3">
      <c r="A31" t="s">
        <v>36</v>
      </c>
      <c r="B31" s="6">
        <f>SUMIFS('all sales summary'!$I$2:$I$2047,'all sales summary'!$A$2:$A$2047,'Share city centre spend offline'!$A31,'all sales summary'!$B$2:$B$2047,'Share city centre spend offline'!B$1)</f>
        <v>0.13614177873959105</v>
      </c>
      <c r="C31" s="6">
        <f>SUMIFS('all sales summary'!$I$2:$I$2047,'all sales summary'!$A$2:$A$2047,'Share city centre spend offline'!$A31,'all sales summary'!$B$2:$B$2047,'Share city centre spend offline'!C$1)</f>
        <v>0.13583740176832731</v>
      </c>
      <c r="D31" s="6">
        <f>SUMIFS('all sales summary'!$I$2:$I$2047,'all sales summary'!$A$2:$A$2047,'Share city centre spend offline'!$A31,'all sales summary'!$B$2:$B$2047,'Share city centre spend offline'!D$1)</f>
        <v>0.13244394095455558</v>
      </c>
      <c r="E31" s="6">
        <f>SUMIFS('all sales summary'!$I$2:$I$2047,'all sales summary'!$A$2:$A$2047,'Share city centre spend offline'!$A31,'all sales summary'!$B$2:$B$2047,'Share city centre spend offline'!E$1)</f>
        <v>0.13004960199421114</v>
      </c>
      <c r="F31" s="6">
        <f>SUMIFS('all sales summary'!$I$2:$I$2047,'all sales summary'!$A$2:$A$2047,'Share city centre spend offline'!$A31,'all sales summary'!$B$2:$B$2047,'Share city centre spend offline'!F$1)</f>
        <v>0.13525900900624102</v>
      </c>
      <c r="G31" s="6">
        <f>SUMIFS('all sales summary'!$I$2:$I$2047,'all sales summary'!$A$2:$A$2047,'Share city centre spend offline'!$A31,'all sales summary'!$B$2:$B$2047,'Share city centre spend offline'!G$1)</f>
        <v>0.13607195339161082</v>
      </c>
      <c r="H31" s="6">
        <f>SUMIFS('all sales summary'!$I$2:$I$2047,'all sales summary'!$A$2:$A$2047,'Share city centre spend offline'!$A31,'all sales summary'!$B$2:$B$2047,'Share city centre spend offline'!H$1)</f>
        <v>0.13673323327288889</v>
      </c>
      <c r="I31" s="6">
        <f>SUMIFS('all sales summary'!$I$2:$I$2047,'all sales summary'!$A$2:$A$2047,'Share city centre spend offline'!$A31,'all sales summary'!$B$2:$B$2047,'Share city centre spend offline'!I$1)</f>
        <v>0.13640482674419438</v>
      </c>
      <c r="J31" s="6">
        <f>SUMIFS('all sales summary'!$I$2:$I$2047,'all sales summary'!$A$2:$A$2047,'Share city centre spend offline'!$A31,'all sales summary'!$B$2:$B$2047,'Share city centre spend offline'!J$1)</f>
        <v>0.13776595668917124</v>
      </c>
      <c r="K31" s="6">
        <f>SUMIFS('all sales summary'!$I$2:$I$2047,'all sales summary'!$A$2:$A$2047,'Share city centre spend offline'!$A31,'all sales summary'!$B$2:$B$2047,'Share city centre spend offline'!K$1)</f>
        <v>0.14533217942945115</v>
      </c>
      <c r="L31" s="6">
        <f>SUMIFS('all sales summary'!$I$2:$I$2047,'all sales summary'!$A$2:$A$2047,'Share city centre spend offline'!$A31,'all sales summary'!$B$2:$B$2047,'Share city centre spend offline'!L$1)</f>
        <v>0.15164233216293591</v>
      </c>
      <c r="M31" s="6">
        <f>SUMIFS('all sales summary'!$I$2:$I$2047,'all sales summary'!$A$2:$A$2047,'Share city centre spend offline'!$A31,'all sales summary'!$B$2:$B$2047,'Share city centre spend offline'!M$1)</f>
        <v>0.17306021935755148</v>
      </c>
      <c r="N31" s="6">
        <f>SUMIFS('all sales summary'!$I$2:$I$2047,'all sales summary'!$A$2:$A$2047,'Share city centre spend offline'!$A31,'all sales summary'!$B$2:$B$2047,'Share city centre spend offline'!N$1)</f>
        <v>0.143946239719938</v>
      </c>
      <c r="O31" s="6">
        <f>SUMIFS('all sales summary'!$I$2:$I$2047,'all sales summary'!$A$2:$A$2047,'Share city centre spend offline'!$A31,'all sales summary'!$B$2:$B$2047,'Share city centre spend offline'!O$1)</f>
        <v>0.14259584795226035</v>
      </c>
      <c r="P31" s="6">
        <f>SUMIFS('all sales summary'!$I$2:$I$2047,'all sales summary'!$A$2:$A$2047,'Share city centre spend offline'!$A31,'all sales summary'!$B$2:$B$2047,'Share city centre spend offline'!P$1)</f>
        <v>0.10354280563411296</v>
      </c>
      <c r="Q31" s="6">
        <f>SUMIFS('all sales summary'!$I$2:$I$2047,'all sales summary'!$A$2:$A$2047,'Share city centre spend offline'!$A31,'all sales summary'!$B$2:$B$2047,'Share city centre spend offline'!Q$1)</f>
        <v>4.0832880340338995E-2</v>
      </c>
      <c r="R31" s="6">
        <f>SUMIFS('all sales summary'!$I$2:$I$2047,'all sales summary'!$A$2:$A$2047,'Share city centre spend offline'!$A31,'all sales summary'!$B$2:$B$2047,'Share city centre spend offline'!R$1)</f>
        <v>4.0786491273786536E-2</v>
      </c>
      <c r="S31" s="6">
        <f>SUMIFS('all sales summary'!$I$2:$I$2047,'all sales summary'!$A$2:$A$2047,'Share city centre spend offline'!$A31,'all sales summary'!$B$2:$B$2047,'Share city centre spend offline'!S$1)</f>
        <v>6.3451921187794899E-2</v>
      </c>
      <c r="T31" s="6">
        <f>SUMIFS('all sales summary'!$I$2:$I$2047,'all sales summary'!$A$2:$A$2047,'Share city centre spend offline'!$A31,'all sales summary'!$B$2:$B$2047,'Share city centre spend offline'!T$1)</f>
        <v>5.3991750683339633E-2</v>
      </c>
      <c r="U31" s="6">
        <f>SUMIFS('all sales summary'!$I$2:$I$2047,'all sales summary'!$A$2:$A$2047,'Share city centre spend offline'!$A31,'all sales summary'!$B$2:$B$2047,'Share city centre spend offline'!U$1)</f>
        <v>0.10388310388077432</v>
      </c>
      <c r="V31" s="6">
        <f>SUMIFS('all sales summary'!$I$2:$I$2047,'all sales summary'!$A$2:$A$2047,'Share city centre spend offline'!$A31,'all sales summary'!$B$2:$B$2047,'Share city centre spend offline'!V$1)</f>
        <v>0.109562138879042</v>
      </c>
      <c r="W31" s="6">
        <f>SUMIFS('all sales summary'!$I$2:$I$2047,'all sales summary'!$A$2:$A$2047,'Share city centre spend offline'!$A31,'all sales summary'!$B$2:$B$2047,'Share city centre spend offline'!W$1)</f>
        <v>0.11578984280714373</v>
      </c>
      <c r="X31" s="6">
        <f>SUMIFS('all sales summary'!$I$2:$I$2047,'all sales summary'!$A$2:$A$2047,'Share city centre spend offline'!$A31,'all sales summary'!$B$2:$B$2047,'Share city centre spend offline'!X$1)</f>
        <v>6.5708547926754124E-2</v>
      </c>
      <c r="Y31" s="6">
        <f>SUMIFS('all sales summary'!$I$2:$I$2047,'all sales summary'!$A$2:$A$2047,'Share city centre spend offline'!$A31,'all sales summary'!$B$2:$B$2047,'Share city centre spend offline'!Y$1)</f>
        <v>0.12552308594224154</v>
      </c>
      <c r="Z31" s="6">
        <f>SUMIFS('all sales summary'!$I$2:$I$2047,'all sales summary'!$A$2:$A$2047,'Share city centre spend offline'!$A31,'all sales summary'!$B$2:$B$2047,'Share city centre spend offline'!Z$1)</f>
        <v>5.1817467151673118E-2</v>
      </c>
      <c r="AA31" s="6">
        <f>SUMIFS('all sales summary'!$I$2:$I$2047,'all sales summary'!$A$2:$A$2047,'Share city centre spend offline'!$A31,'all sales summary'!$B$2:$B$2047,'Share city centre spend offline'!AA$1)</f>
        <v>5.8564682315786605E-2</v>
      </c>
      <c r="AB31" s="6">
        <f>SUMIFS('all sales summary'!$I$2:$I$2047,'all sales summary'!$A$2:$A$2047,'Share city centre spend offline'!$A31,'all sales summary'!$B$2:$B$2047,'Share city centre spend offline'!AB$1)</f>
        <v>5.4417710608162438E-2</v>
      </c>
      <c r="AC31" s="6">
        <f>SUMIFS('all sales summary'!$I$2:$I$2047,'all sales summary'!$A$2:$A$2047,'Share city centre spend offline'!$A31,'all sales summary'!$B$2:$B$2047,'Share city centre spend offline'!AC$1)</f>
        <v>9.4756919156514019E-2</v>
      </c>
      <c r="AD31" s="6">
        <f>SUMIFS('all sales summary'!$I$2:$I$2047,'all sales summary'!$A$2:$A$2047,'Share city centre spend offline'!$A31,'all sales summary'!$B$2:$B$2047,'Share city centre spend offline'!AD$1)</f>
        <v>0.11592253954248898</v>
      </c>
      <c r="AE31" s="6">
        <f>SUMIFS('all sales summary'!$I$2:$I$2047,'all sales summary'!$A$2:$A$2047,'Share city centre spend offline'!$A31,'all sales summary'!$B$2:$B$2047,'Share city centre spend offline'!AE$1)</f>
        <v>0.11769914055307056</v>
      </c>
      <c r="AF31" s="6">
        <f>SUMIFS('all sales summary'!$I$2:$I$2047,'all sales summary'!$A$2:$A$2047,'Share city centre spend offline'!$A31,'all sales summary'!$B$2:$B$2047,'Share city centre spend offline'!AF$1)</f>
        <v>0.12187617417849937</v>
      </c>
      <c r="AG31" s="6">
        <f>SUMIFS('all sales summary'!$I$2:$I$2047,'all sales summary'!$A$2:$A$2047,'Share city centre spend offline'!$A31,'all sales summary'!$B$2:$B$2047,'Share city centre spend offline'!AG$1)</f>
        <v>0.12839558088695371</v>
      </c>
      <c r="AH31" s="6">
        <f>SUMIFS('all sales summary'!$I$2:$I$2047,'all sales summary'!$A$2:$A$2047,'Share city centre spend offline'!$A31,'all sales summary'!$B$2:$B$2047,'Share city centre spend offline'!AH$1)</f>
        <v>0.12784369299612458</v>
      </c>
      <c r="AI31" s="12">
        <f t="shared" si="0"/>
        <v>-0.82980857434664657</v>
      </c>
      <c r="AJ31" s="19">
        <f t="shared" si="1"/>
        <v>-0.99222636930466623</v>
      </c>
    </row>
    <row r="32" spans="1:36" x14ac:dyDescent="0.3">
      <c r="A32" t="s">
        <v>37</v>
      </c>
      <c r="B32" s="6">
        <f>SUMIFS('all sales summary'!$I$2:$I$2047,'all sales summary'!$A$2:$A$2047,'Share city centre spend offline'!$A32,'all sales summary'!$B$2:$B$2047,'Share city centre spend offline'!B$1)</f>
        <v>0.24909180107994963</v>
      </c>
      <c r="C32" s="6">
        <f>SUMIFS('all sales summary'!$I$2:$I$2047,'all sales summary'!$A$2:$A$2047,'Share city centre spend offline'!$A32,'all sales summary'!$B$2:$B$2047,'Share city centre spend offline'!C$1)</f>
        <v>0.25758455669076469</v>
      </c>
      <c r="D32" s="6">
        <f>SUMIFS('all sales summary'!$I$2:$I$2047,'all sales summary'!$A$2:$A$2047,'Share city centre spend offline'!$A32,'all sales summary'!$B$2:$B$2047,'Share city centre spend offline'!D$1)</f>
        <v>0.25888937247805871</v>
      </c>
      <c r="E32" s="6">
        <f>SUMIFS('all sales summary'!$I$2:$I$2047,'all sales summary'!$A$2:$A$2047,'Share city centre spend offline'!$A32,'all sales summary'!$B$2:$B$2047,'Share city centre spend offline'!E$1)</f>
        <v>0.26190048977764613</v>
      </c>
      <c r="F32" s="6">
        <f>SUMIFS('all sales summary'!$I$2:$I$2047,'all sales summary'!$A$2:$A$2047,'Share city centre spend offline'!$A32,'all sales summary'!$B$2:$B$2047,'Share city centre spend offline'!F$1)</f>
        <v>0.26447651087270974</v>
      </c>
      <c r="G32" s="6">
        <f>SUMIFS('all sales summary'!$I$2:$I$2047,'all sales summary'!$A$2:$A$2047,'Share city centre spend offline'!$A32,'all sales summary'!$B$2:$B$2047,'Share city centre spend offline'!G$1)</f>
        <v>0.26515256536936871</v>
      </c>
      <c r="H32" s="6">
        <f>SUMIFS('all sales summary'!$I$2:$I$2047,'all sales summary'!$A$2:$A$2047,'Share city centre spend offline'!$A32,'all sales summary'!$B$2:$B$2047,'Share city centre spend offline'!H$1)</f>
        <v>0.26177679097787487</v>
      </c>
      <c r="I32" s="6">
        <f>SUMIFS('all sales summary'!$I$2:$I$2047,'all sales summary'!$A$2:$A$2047,'Share city centre spend offline'!$A32,'all sales summary'!$B$2:$B$2047,'Share city centre spend offline'!I$1)</f>
        <v>0.2687216789560663</v>
      </c>
      <c r="J32" s="6">
        <f>SUMIFS('all sales summary'!$I$2:$I$2047,'all sales summary'!$A$2:$A$2047,'Share city centre spend offline'!$A32,'all sales summary'!$B$2:$B$2047,'Share city centre spend offline'!J$1)</f>
        <v>0.26649038642880513</v>
      </c>
      <c r="K32" s="6">
        <f>SUMIFS('all sales summary'!$I$2:$I$2047,'all sales summary'!$A$2:$A$2047,'Share city centre spend offline'!$A32,'all sales summary'!$B$2:$B$2047,'Share city centre spend offline'!K$1)</f>
        <v>0.27152291823374858</v>
      </c>
      <c r="L32" s="6">
        <f>SUMIFS('all sales summary'!$I$2:$I$2047,'all sales summary'!$A$2:$A$2047,'Share city centre spend offline'!$A32,'all sales summary'!$B$2:$B$2047,'Share city centre spend offline'!L$1)</f>
        <v>0.28194092059631898</v>
      </c>
      <c r="M32" s="6">
        <f>SUMIFS('all sales summary'!$I$2:$I$2047,'all sales summary'!$A$2:$A$2047,'Share city centre spend offline'!$A32,'all sales summary'!$B$2:$B$2047,'Share city centre spend offline'!M$1)</f>
        <v>0.3009257921702938</v>
      </c>
      <c r="N32" s="6">
        <f>SUMIFS('all sales summary'!$I$2:$I$2047,'all sales summary'!$A$2:$A$2047,'Share city centre spend offline'!$A32,'all sales summary'!$B$2:$B$2047,'Share city centre spend offline'!N$1)</f>
        <v>0.25331650479308931</v>
      </c>
      <c r="O32" s="6">
        <f>SUMIFS('all sales summary'!$I$2:$I$2047,'all sales summary'!$A$2:$A$2047,'Share city centre spend offline'!$A32,'all sales summary'!$B$2:$B$2047,'Share city centre spend offline'!O$1)</f>
        <v>0.26334210617100373</v>
      </c>
      <c r="P32" s="6">
        <f>SUMIFS('all sales summary'!$I$2:$I$2047,'all sales summary'!$A$2:$A$2047,'Share city centre spend offline'!$A32,'all sales summary'!$B$2:$B$2047,'Share city centre spend offline'!P$1)</f>
        <v>0.20335987642741427</v>
      </c>
      <c r="Q32" s="6">
        <f>SUMIFS('all sales summary'!$I$2:$I$2047,'all sales summary'!$A$2:$A$2047,'Share city centre spend offline'!$A32,'all sales summary'!$B$2:$B$2047,'Share city centre spend offline'!Q$1)</f>
        <v>8.756730980752836E-2</v>
      </c>
      <c r="R32" s="6">
        <f>SUMIFS('all sales summary'!$I$2:$I$2047,'all sales summary'!$A$2:$A$2047,'Share city centre spend offline'!$A32,'all sales summary'!$B$2:$B$2047,'Share city centre spend offline'!R$1)</f>
        <v>9.3113823290384437E-2</v>
      </c>
      <c r="S32" s="6">
        <f>SUMIFS('all sales summary'!$I$2:$I$2047,'all sales summary'!$A$2:$A$2047,'Share city centre spend offline'!$A32,'all sales summary'!$B$2:$B$2047,'Share city centre spend offline'!S$1)</f>
        <v>0.14797230778674572</v>
      </c>
      <c r="T32" s="6">
        <f>SUMIFS('all sales summary'!$I$2:$I$2047,'all sales summary'!$A$2:$A$2047,'Share city centre spend offline'!$A32,'all sales summary'!$B$2:$B$2047,'Share city centre spend offline'!T$1)</f>
        <v>0.21817438778468834</v>
      </c>
      <c r="U32" s="6">
        <f>SUMIFS('all sales summary'!$I$2:$I$2047,'all sales summary'!$A$2:$A$2047,'Share city centre spend offline'!$A32,'all sales summary'!$B$2:$B$2047,'Share city centre spend offline'!U$1)</f>
        <v>0.24918450863427766</v>
      </c>
      <c r="V32" s="6">
        <f>SUMIFS('all sales summary'!$I$2:$I$2047,'all sales summary'!$A$2:$A$2047,'Share city centre spend offline'!$A32,'all sales summary'!$B$2:$B$2047,'Share city centre spend offline'!V$1)</f>
        <v>0.23680809801405367</v>
      </c>
      <c r="W32" s="6">
        <f>SUMIFS('all sales summary'!$I$2:$I$2047,'all sales summary'!$A$2:$A$2047,'Share city centre spend offline'!$A32,'all sales summary'!$B$2:$B$2047,'Share city centre spend offline'!W$1)</f>
        <v>0.21357351411420797</v>
      </c>
      <c r="X32" s="6">
        <f>SUMIFS('all sales summary'!$I$2:$I$2047,'all sales summary'!$A$2:$A$2047,'Share city centre spend offline'!$A32,'all sales summary'!$B$2:$B$2047,'Share city centre spend offline'!X$1)</f>
        <v>0.1503508552803961</v>
      </c>
      <c r="Y32" s="6">
        <f>SUMIFS('all sales summary'!$I$2:$I$2047,'all sales summary'!$A$2:$A$2047,'Share city centre spend offline'!$A32,'all sales summary'!$B$2:$B$2047,'Share city centre spend offline'!Y$1)</f>
        <v>0.27344161430141867</v>
      </c>
      <c r="Z32" s="6">
        <f>SUMIFS('all sales summary'!$I$2:$I$2047,'all sales summary'!$A$2:$A$2047,'Share city centre spend offline'!$A32,'all sales summary'!$B$2:$B$2047,'Share city centre spend offline'!Z$1)</f>
        <v>0.12127620217704502</v>
      </c>
      <c r="AA32" s="6">
        <f>SUMIFS('all sales summary'!$I$2:$I$2047,'all sales summary'!$A$2:$A$2047,'Share city centre spend offline'!$A32,'all sales summary'!$B$2:$B$2047,'Share city centre spend offline'!AA$1)</f>
        <v>0.10984090163412505</v>
      </c>
      <c r="AB32" s="6">
        <f>SUMIFS('all sales summary'!$I$2:$I$2047,'all sales summary'!$A$2:$A$2047,'Share city centre spend offline'!$A32,'all sales summary'!$B$2:$B$2047,'Share city centre spend offline'!AB$1)</f>
        <v>0.11532526414721689</v>
      </c>
      <c r="AC32" s="6">
        <f>SUMIFS('all sales summary'!$I$2:$I$2047,'all sales summary'!$A$2:$A$2047,'Share city centre spend offline'!$A32,'all sales summary'!$B$2:$B$2047,'Share city centre spend offline'!AC$1)</f>
        <v>0.20290941270995419</v>
      </c>
      <c r="AD32" s="6">
        <f>SUMIFS('all sales summary'!$I$2:$I$2047,'all sales summary'!$A$2:$A$2047,'Share city centre spend offline'!$A32,'all sales summary'!$B$2:$B$2047,'Share city centre spend offline'!AD$1)</f>
        <v>0.23657098987368066</v>
      </c>
      <c r="AE32" s="6">
        <f>SUMIFS('all sales summary'!$I$2:$I$2047,'all sales summary'!$A$2:$A$2047,'Share city centre spend offline'!$A32,'all sales summary'!$B$2:$B$2047,'Share city centre spend offline'!AE$1)</f>
        <v>0.24597982946996577</v>
      </c>
      <c r="AF32" s="6">
        <f>SUMIFS('all sales summary'!$I$2:$I$2047,'all sales summary'!$A$2:$A$2047,'Share city centre spend offline'!$A32,'all sales summary'!$B$2:$B$2047,'Share city centre spend offline'!AF$1)</f>
        <v>0.25281581163774741</v>
      </c>
      <c r="AG32" s="6">
        <f>SUMIFS('all sales summary'!$I$2:$I$2047,'all sales summary'!$A$2:$A$2047,'Share city centre spend offline'!$A32,'all sales summary'!$B$2:$B$2047,'Share city centre spend offline'!AG$1)</f>
        <v>0.26779702462888488</v>
      </c>
      <c r="AH32" s="6">
        <f>SUMIFS('all sales summary'!$I$2:$I$2047,'all sales summary'!$A$2:$A$2047,'Share city centre spend offline'!$A32,'all sales summary'!$B$2:$B$2047,'Share city centre spend offline'!AH$1)</f>
        <v>0.25890051046156543</v>
      </c>
      <c r="AI32" s="12">
        <f t="shared" si="0"/>
        <v>0.98087093816157933</v>
      </c>
      <c r="AJ32" s="19">
        <f t="shared" si="1"/>
        <v>-0.75898759672397009</v>
      </c>
    </row>
    <row r="33" spans="1:36" x14ac:dyDescent="0.3">
      <c r="A33" t="s">
        <v>38</v>
      </c>
      <c r="B33" s="6">
        <f>SUMIFS('all sales summary'!$I$2:$I$2047,'all sales summary'!$A$2:$A$2047,'Share city centre spend offline'!$A33,'all sales summary'!$B$2:$B$2047,'Share city centre spend offline'!B$1)</f>
        <v>0.22299861295422418</v>
      </c>
      <c r="C33" s="6">
        <f>SUMIFS('all sales summary'!$I$2:$I$2047,'all sales summary'!$A$2:$A$2047,'Share city centre spend offline'!$A33,'all sales summary'!$B$2:$B$2047,'Share city centre spend offline'!C$1)</f>
        <v>0.22595804835687339</v>
      </c>
      <c r="D33" s="6">
        <f>SUMIFS('all sales summary'!$I$2:$I$2047,'all sales summary'!$A$2:$A$2047,'Share city centre spend offline'!$A33,'all sales summary'!$B$2:$B$2047,'Share city centre spend offline'!D$1)</f>
        <v>0.21709141514672775</v>
      </c>
      <c r="E33" s="6">
        <f>SUMIFS('all sales summary'!$I$2:$I$2047,'all sales summary'!$A$2:$A$2047,'Share city centre spend offline'!$A33,'all sales summary'!$B$2:$B$2047,'Share city centre spend offline'!E$1)</f>
        <v>0.2115933228744456</v>
      </c>
      <c r="F33" s="6">
        <f>SUMIFS('all sales summary'!$I$2:$I$2047,'all sales summary'!$A$2:$A$2047,'Share city centre spend offline'!$A33,'all sales summary'!$B$2:$B$2047,'Share city centre spend offline'!F$1)</f>
        <v>0.21479567284932902</v>
      </c>
      <c r="G33" s="6">
        <f>SUMIFS('all sales summary'!$I$2:$I$2047,'all sales summary'!$A$2:$A$2047,'Share city centre spend offline'!$A33,'all sales summary'!$B$2:$B$2047,'Share city centre spend offline'!G$1)</f>
        <v>0.21253565126640869</v>
      </c>
      <c r="H33" s="6">
        <f>SUMIFS('all sales summary'!$I$2:$I$2047,'all sales summary'!$A$2:$A$2047,'Share city centre spend offline'!$A33,'all sales summary'!$B$2:$B$2047,'Share city centre spend offline'!H$1)</f>
        <v>0.21791490255789736</v>
      </c>
      <c r="I33" s="6">
        <f>SUMIFS('all sales summary'!$I$2:$I$2047,'all sales summary'!$A$2:$A$2047,'Share city centre spend offline'!$A33,'all sales summary'!$B$2:$B$2047,'Share city centre spend offline'!I$1)</f>
        <v>0.21226961891846788</v>
      </c>
      <c r="J33" s="6">
        <f>SUMIFS('all sales summary'!$I$2:$I$2047,'all sales summary'!$A$2:$A$2047,'Share city centre spend offline'!$A33,'all sales summary'!$B$2:$B$2047,'Share city centre spend offline'!J$1)</f>
        <v>0.21416886357139173</v>
      </c>
      <c r="K33" s="6">
        <f>SUMIFS('all sales summary'!$I$2:$I$2047,'all sales summary'!$A$2:$A$2047,'Share city centre spend offline'!$A33,'all sales summary'!$B$2:$B$2047,'Share city centre spend offline'!K$1)</f>
        <v>0.22393030093210753</v>
      </c>
      <c r="L33" s="6">
        <f>SUMIFS('all sales summary'!$I$2:$I$2047,'all sales summary'!$A$2:$A$2047,'Share city centre spend offline'!$A33,'all sales summary'!$B$2:$B$2047,'Share city centre spend offline'!L$1)</f>
        <v>0.22232945428575437</v>
      </c>
      <c r="M33" s="6">
        <f>SUMIFS('all sales summary'!$I$2:$I$2047,'all sales summary'!$A$2:$A$2047,'Share city centre spend offline'!$A33,'all sales summary'!$B$2:$B$2047,'Share city centre spend offline'!M$1)</f>
        <v>0.21543741888538631</v>
      </c>
      <c r="N33" s="6">
        <f>SUMIFS('all sales summary'!$I$2:$I$2047,'all sales summary'!$A$2:$A$2047,'Share city centre spend offline'!$A33,'all sales summary'!$B$2:$B$2047,'Share city centre spend offline'!N$1)</f>
        <v>0.21545974891625391</v>
      </c>
      <c r="O33" s="6">
        <f>SUMIFS('all sales summary'!$I$2:$I$2047,'all sales summary'!$A$2:$A$2047,'Share city centre spend offline'!$A33,'all sales summary'!$B$2:$B$2047,'Share city centre spend offline'!O$1)</f>
        <v>0.21510046542805966</v>
      </c>
      <c r="P33" s="6">
        <f>SUMIFS('all sales summary'!$I$2:$I$2047,'all sales summary'!$A$2:$A$2047,'Share city centre spend offline'!$A33,'all sales summary'!$B$2:$B$2047,'Share city centre spend offline'!P$1)</f>
        <v>0.14589893232092266</v>
      </c>
      <c r="Q33" s="6">
        <f>SUMIFS('all sales summary'!$I$2:$I$2047,'all sales summary'!$A$2:$A$2047,'Share city centre spend offline'!$A33,'all sales summary'!$B$2:$B$2047,'Share city centre spend offline'!Q$1)</f>
        <v>4.4144425146426386E-2</v>
      </c>
      <c r="R33" s="6">
        <f>SUMIFS('all sales summary'!$I$2:$I$2047,'all sales summary'!$A$2:$A$2047,'Share city centre spend offline'!$A33,'all sales summary'!$B$2:$B$2047,'Share city centre spend offline'!R$1)</f>
        <v>4.3066844593736969E-2</v>
      </c>
      <c r="S33" s="6">
        <f>SUMIFS('all sales summary'!$I$2:$I$2047,'all sales summary'!$A$2:$A$2047,'Share city centre spend offline'!$A33,'all sales summary'!$B$2:$B$2047,'Share city centre spend offline'!S$1)</f>
        <v>6.5159586214445703E-2</v>
      </c>
      <c r="T33" s="6">
        <f>SUMIFS('all sales summary'!$I$2:$I$2047,'all sales summary'!$A$2:$A$2047,'Share city centre spend offline'!$A33,'all sales summary'!$B$2:$B$2047,'Share city centre spend offline'!T$1)</f>
        <v>0.10421303041413361</v>
      </c>
      <c r="U33" s="6">
        <f>SUMIFS('all sales summary'!$I$2:$I$2047,'all sales summary'!$A$2:$A$2047,'Share city centre spend offline'!$A33,'all sales summary'!$B$2:$B$2047,'Share city centre spend offline'!U$1)</f>
        <v>0.12437622247605799</v>
      </c>
      <c r="V33" s="6">
        <f>SUMIFS('all sales summary'!$I$2:$I$2047,'all sales summary'!$A$2:$A$2047,'Share city centre spend offline'!$A33,'all sales summary'!$B$2:$B$2047,'Share city centre spend offline'!V$1)</f>
        <v>0.13600837743544691</v>
      </c>
      <c r="W33" s="6">
        <f>SUMIFS('all sales summary'!$I$2:$I$2047,'all sales summary'!$A$2:$A$2047,'Share city centre spend offline'!$A33,'all sales summary'!$B$2:$B$2047,'Share city centre spend offline'!W$1)</f>
        <v>0.13686415526870307</v>
      </c>
      <c r="X33" s="6">
        <f>SUMIFS('all sales summary'!$I$2:$I$2047,'all sales summary'!$A$2:$A$2047,'Share city centre spend offline'!$A33,'all sales summary'!$B$2:$B$2047,'Share city centre spend offline'!X$1)</f>
        <v>9.1829049991308032E-2</v>
      </c>
      <c r="Y33" s="6">
        <f>SUMIFS('all sales summary'!$I$2:$I$2047,'all sales summary'!$A$2:$A$2047,'Share city centre spend offline'!$A33,'all sales summary'!$B$2:$B$2047,'Share city centre spend offline'!Y$1)</f>
        <v>0.11866091526210745</v>
      </c>
      <c r="Z33" s="6">
        <f>SUMIFS('all sales summary'!$I$2:$I$2047,'all sales summary'!$A$2:$A$2047,'Share city centre spend offline'!$A33,'all sales summary'!$B$2:$B$2047,'Share city centre spend offline'!Z$1)</f>
        <v>6.6479279941501157E-2</v>
      </c>
      <c r="AA33" s="6">
        <f>SUMIFS('all sales summary'!$I$2:$I$2047,'all sales summary'!$A$2:$A$2047,'Share city centre spend offline'!$A33,'all sales summary'!$B$2:$B$2047,'Share city centre spend offline'!AA$1)</f>
        <v>7.0486340028621544E-2</v>
      </c>
      <c r="AB33" s="6">
        <f>SUMIFS('all sales summary'!$I$2:$I$2047,'all sales summary'!$A$2:$A$2047,'Share city centre spend offline'!$A33,'all sales summary'!$B$2:$B$2047,'Share city centre spend offline'!AB$1)</f>
        <v>7.8005562758650226E-2</v>
      </c>
      <c r="AC33" s="6">
        <f>SUMIFS('all sales summary'!$I$2:$I$2047,'all sales summary'!$A$2:$A$2047,'Share city centre spend offline'!$A33,'all sales summary'!$B$2:$B$2047,'Share city centre spend offline'!AC$1)</f>
        <v>0.11604958018616791</v>
      </c>
      <c r="AD33" s="6">
        <f>SUMIFS('all sales summary'!$I$2:$I$2047,'all sales summary'!$A$2:$A$2047,'Share city centre spend offline'!$A33,'all sales summary'!$B$2:$B$2047,'Share city centre spend offline'!AD$1)</f>
        <v>0.14372359133803869</v>
      </c>
      <c r="AE33" s="6">
        <f>SUMIFS('all sales summary'!$I$2:$I$2047,'all sales summary'!$A$2:$A$2047,'Share city centre spend offline'!$A33,'all sales summary'!$B$2:$B$2047,'Share city centre spend offline'!AE$1)</f>
        <v>0.16123512626126285</v>
      </c>
      <c r="AF33" s="6">
        <f>SUMIFS('all sales summary'!$I$2:$I$2047,'all sales summary'!$A$2:$A$2047,'Share city centre spend offline'!$A33,'all sales summary'!$B$2:$B$2047,'Share city centre spend offline'!AF$1)</f>
        <v>0.16721815661121772</v>
      </c>
      <c r="AG33" s="6">
        <f>SUMIFS('all sales summary'!$I$2:$I$2047,'all sales summary'!$A$2:$A$2047,'Share city centre spend offline'!$A33,'all sales summary'!$B$2:$B$2047,'Share city centre spend offline'!AG$1)</f>
        <v>0.18444159583737799</v>
      </c>
      <c r="AH33" s="6">
        <f>SUMIFS('all sales summary'!$I$2:$I$2047,'all sales summary'!$A$2:$A$2047,'Share city centre spend offline'!$A33,'all sales summary'!$B$2:$B$2047,'Share city centre spend offline'!AH$1)</f>
        <v>0.1893539640238093</v>
      </c>
      <c r="AI33" s="12">
        <f t="shared" si="0"/>
        <v>-3.3644648930414882</v>
      </c>
      <c r="AJ33" s="19">
        <f t="shared" si="1"/>
        <v>-2.4814899547582425</v>
      </c>
    </row>
    <row r="34" spans="1:36" x14ac:dyDescent="0.3">
      <c r="A34" t="s">
        <v>39</v>
      </c>
      <c r="B34" s="6">
        <f>SUMIFS('all sales summary'!$I$2:$I$2047,'all sales summary'!$A$2:$A$2047,'Share city centre spend offline'!$A34,'all sales summary'!$B$2:$B$2047,'Share city centre spend offline'!B$1)</f>
        <v>0.16276726932792313</v>
      </c>
      <c r="C34" s="6">
        <f>SUMIFS('all sales summary'!$I$2:$I$2047,'all sales summary'!$A$2:$A$2047,'Share city centre spend offline'!$A34,'all sales summary'!$B$2:$B$2047,'Share city centre spend offline'!C$1)</f>
        <v>0.16108654082308255</v>
      </c>
      <c r="D34" s="6">
        <f>SUMIFS('all sales summary'!$I$2:$I$2047,'all sales summary'!$A$2:$A$2047,'Share city centre spend offline'!$A34,'all sales summary'!$B$2:$B$2047,'Share city centre spend offline'!D$1)</f>
        <v>0.16261043278775841</v>
      </c>
      <c r="E34" s="6">
        <f>SUMIFS('all sales summary'!$I$2:$I$2047,'all sales summary'!$A$2:$A$2047,'Share city centre spend offline'!$A34,'all sales summary'!$B$2:$B$2047,'Share city centre spend offline'!E$1)</f>
        <v>0.15185675882442359</v>
      </c>
      <c r="F34" s="6">
        <f>SUMIFS('all sales summary'!$I$2:$I$2047,'all sales summary'!$A$2:$A$2047,'Share city centre spend offline'!$A34,'all sales summary'!$B$2:$B$2047,'Share city centre spend offline'!F$1)</f>
        <v>0.14314875697475637</v>
      </c>
      <c r="G34" s="6">
        <f>SUMIFS('all sales summary'!$I$2:$I$2047,'all sales summary'!$A$2:$A$2047,'Share city centre spend offline'!$A34,'all sales summary'!$B$2:$B$2047,'Share city centre spend offline'!G$1)</f>
        <v>0.13760273210148341</v>
      </c>
      <c r="H34" s="6">
        <f>SUMIFS('all sales summary'!$I$2:$I$2047,'all sales summary'!$A$2:$A$2047,'Share city centre spend offline'!$A34,'all sales summary'!$B$2:$B$2047,'Share city centre spend offline'!H$1)</f>
        <v>0.13488976614146866</v>
      </c>
      <c r="I34" s="6">
        <f>SUMIFS('all sales summary'!$I$2:$I$2047,'all sales summary'!$A$2:$A$2047,'Share city centre spend offline'!$A34,'all sales summary'!$B$2:$B$2047,'Share city centre spend offline'!I$1)</f>
        <v>0.13175497137502182</v>
      </c>
      <c r="J34" s="6">
        <f>SUMIFS('all sales summary'!$I$2:$I$2047,'all sales summary'!$A$2:$A$2047,'Share city centre spend offline'!$A34,'all sales summary'!$B$2:$B$2047,'Share city centre spend offline'!J$1)</f>
        <v>0.12612298769213826</v>
      </c>
      <c r="K34" s="6">
        <f>SUMIFS('all sales summary'!$I$2:$I$2047,'all sales summary'!$A$2:$A$2047,'Share city centre spend offline'!$A34,'all sales summary'!$B$2:$B$2047,'Share city centre spend offline'!K$1)</f>
        <v>0.14038211638389825</v>
      </c>
      <c r="L34" s="6">
        <f>SUMIFS('all sales summary'!$I$2:$I$2047,'all sales summary'!$A$2:$A$2047,'Share city centre spend offline'!$A34,'all sales summary'!$B$2:$B$2047,'Share city centre spend offline'!L$1)</f>
        <v>0.15489903457614837</v>
      </c>
      <c r="M34" s="6">
        <f>SUMIFS('all sales summary'!$I$2:$I$2047,'all sales summary'!$A$2:$A$2047,'Share city centre spend offline'!$A34,'all sales summary'!$B$2:$B$2047,'Share city centre spend offline'!M$1)</f>
        <v>0.16758989976285243</v>
      </c>
      <c r="N34" s="6">
        <f>SUMIFS('all sales summary'!$I$2:$I$2047,'all sales summary'!$A$2:$A$2047,'Share city centre spend offline'!$A34,'all sales summary'!$B$2:$B$2047,'Share city centre spend offline'!N$1)</f>
        <v>0.15304835248517554</v>
      </c>
      <c r="O34" s="6">
        <f>SUMIFS('all sales summary'!$I$2:$I$2047,'all sales summary'!$A$2:$A$2047,'Share city centre spend offline'!$A34,'all sales summary'!$B$2:$B$2047,'Share city centre spend offline'!O$1)</f>
        <v>0.14222728662894149</v>
      </c>
      <c r="P34" s="6">
        <f>SUMIFS('all sales summary'!$I$2:$I$2047,'all sales summary'!$A$2:$A$2047,'Share city centre spend offline'!$A34,'all sales summary'!$B$2:$B$2047,'Share city centre spend offline'!P$1)</f>
        <v>0.13566425366129911</v>
      </c>
      <c r="Q34" s="6">
        <f>SUMIFS('all sales summary'!$I$2:$I$2047,'all sales summary'!$A$2:$A$2047,'Share city centre spend offline'!$A34,'all sales summary'!$B$2:$B$2047,'Share city centre spend offline'!Q$1)</f>
        <v>0.10986529385958897</v>
      </c>
      <c r="R34" s="6">
        <f>SUMIFS('all sales summary'!$I$2:$I$2047,'all sales summary'!$A$2:$A$2047,'Share city centre spend offline'!$A34,'all sales summary'!$B$2:$B$2047,'Share city centre spend offline'!R$1)</f>
        <v>0.10464581517299003</v>
      </c>
      <c r="S34" s="6">
        <f>SUMIFS('all sales summary'!$I$2:$I$2047,'all sales summary'!$A$2:$A$2047,'Share city centre spend offline'!$A34,'all sales summary'!$B$2:$B$2047,'Share city centre spend offline'!S$1)</f>
        <v>0.14034589871240014</v>
      </c>
      <c r="T34" s="6">
        <f>SUMIFS('all sales summary'!$I$2:$I$2047,'all sales summary'!$A$2:$A$2047,'Share city centre spend offline'!$A34,'all sales summary'!$B$2:$B$2047,'Share city centre spend offline'!T$1)</f>
        <v>0.15236049774803226</v>
      </c>
      <c r="U34" s="6">
        <f>SUMIFS('all sales summary'!$I$2:$I$2047,'all sales summary'!$A$2:$A$2047,'Share city centre spend offline'!$A34,'all sales summary'!$B$2:$B$2047,'Share city centre spend offline'!U$1)</f>
        <v>0.14873182832792703</v>
      </c>
      <c r="V34" s="6">
        <f>SUMIFS('all sales summary'!$I$2:$I$2047,'all sales summary'!$A$2:$A$2047,'Share city centre spend offline'!$A34,'all sales summary'!$B$2:$B$2047,'Share city centre spend offline'!V$1)</f>
        <v>0.14557123668334959</v>
      </c>
      <c r="W34" s="6">
        <f>SUMIFS('all sales summary'!$I$2:$I$2047,'all sales summary'!$A$2:$A$2047,'Share city centre spend offline'!$A34,'all sales summary'!$B$2:$B$2047,'Share city centre spend offline'!W$1)</f>
        <v>0.15828847809283952</v>
      </c>
      <c r="X34" s="6">
        <f>SUMIFS('all sales summary'!$I$2:$I$2047,'all sales summary'!$A$2:$A$2047,'Share city centre spend offline'!$A34,'all sales summary'!$B$2:$B$2047,'Share city centre spend offline'!X$1)</f>
        <v>0.13366105649036553</v>
      </c>
      <c r="Y34" s="6">
        <f>SUMIFS('all sales summary'!$I$2:$I$2047,'all sales summary'!$A$2:$A$2047,'Share city centre spend offline'!$A34,'all sales summary'!$B$2:$B$2047,'Share city centre spend offline'!Y$1)</f>
        <v>0.1707935706457695</v>
      </c>
      <c r="Z34" s="6">
        <f>SUMIFS('all sales summary'!$I$2:$I$2047,'all sales summary'!$A$2:$A$2047,'Share city centre spend offline'!$A34,'all sales summary'!$B$2:$B$2047,'Share city centre spend offline'!Z$1)</f>
        <v>0.11602375462254776</v>
      </c>
      <c r="AA34" s="6">
        <f>SUMIFS('all sales summary'!$I$2:$I$2047,'all sales summary'!$A$2:$A$2047,'Share city centre spend offline'!$A34,'all sales summary'!$B$2:$B$2047,'Share city centre spend offline'!AA$1)</f>
        <v>0.12137432985006781</v>
      </c>
      <c r="AB34" s="6">
        <f>SUMIFS('all sales summary'!$I$2:$I$2047,'all sales summary'!$A$2:$A$2047,'Share city centre spend offline'!$A34,'all sales summary'!$B$2:$B$2047,'Share city centre spend offline'!AB$1)</f>
        <v>0.11748910054785877</v>
      </c>
      <c r="AC34" s="6">
        <f>SUMIFS('all sales summary'!$I$2:$I$2047,'all sales summary'!$A$2:$A$2047,'Share city centre spend offline'!$A34,'all sales summary'!$B$2:$B$2047,'Share city centre spend offline'!AC$1)</f>
        <v>0.16012103044231635</v>
      </c>
      <c r="AD34" s="6">
        <f>SUMIFS('all sales summary'!$I$2:$I$2047,'all sales summary'!$A$2:$A$2047,'Share city centre spend offline'!$A34,'all sales summary'!$B$2:$B$2047,'Share city centre spend offline'!AD$1)</f>
        <v>0.15625902919979923</v>
      </c>
      <c r="AE34" s="6">
        <f>SUMIFS('all sales summary'!$I$2:$I$2047,'all sales summary'!$A$2:$A$2047,'Share city centre spend offline'!$A34,'all sales summary'!$B$2:$B$2047,'Share city centre spend offline'!AE$1)</f>
        <v>0.15087331877942764</v>
      </c>
      <c r="AF34" s="6">
        <f>SUMIFS('all sales summary'!$I$2:$I$2047,'all sales summary'!$A$2:$A$2047,'Share city centre spend offline'!$A34,'all sales summary'!$B$2:$B$2047,'Share city centre spend offline'!AF$1)</f>
        <v>0.14916610347732123</v>
      </c>
      <c r="AG34" s="6">
        <f>SUMIFS('all sales summary'!$I$2:$I$2047,'all sales summary'!$A$2:$A$2047,'Share city centre spend offline'!$A34,'all sales summary'!$B$2:$B$2047,'Share city centre spend offline'!AG$1)</f>
        <v>0.13477373804805573</v>
      </c>
      <c r="AH34" s="6">
        <f>SUMIFS('all sales summary'!$I$2:$I$2047,'all sales summary'!$A$2:$A$2047,'Share city centre spend offline'!$A34,'all sales summary'!$B$2:$B$2047,'Share city centre spend offline'!AH$1)</f>
        <v>0.13251809942569992</v>
      </c>
      <c r="AI34" s="12">
        <f t="shared" si="0"/>
        <v>-3.0249169902223203</v>
      </c>
      <c r="AJ34" s="19">
        <f t="shared" si="1"/>
        <v>0.63951117335616647</v>
      </c>
    </row>
    <row r="35" spans="1:36" x14ac:dyDescent="0.3">
      <c r="A35" t="s">
        <v>40</v>
      </c>
      <c r="B35" s="6">
        <f>SUMIFS('all sales summary'!$I$2:$I$2047,'all sales summary'!$A$2:$A$2047,'Share city centre spend offline'!$A35,'all sales summary'!$B$2:$B$2047,'Share city centre spend offline'!B$1)</f>
        <v>9.9112953876490911E-2</v>
      </c>
      <c r="C35" s="6">
        <f>SUMIFS('all sales summary'!$I$2:$I$2047,'all sales summary'!$A$2:$A$2047,'Share city centre spend offline'!$A35,'all sales summary'!$B$2:$B$2047,'Share city centre spend offline'!C$1)</f>
        <v>0.10444490235170494</v>
      </c>
      <c r="D35" s="6">
        <f>SUMIFS('all sales summary'!$I$2:$I$2047,'all sales summary'!$A$2:$A$2047,'Share city centre spend offline'!$A35,'all sales summary'!$B$2:$B$2047,'Share city centre spend offline'!D$1)</f>
        <v>0.10315104043811686</v>
      </c>
      <c r="E35" s="6">
        <f>SUMIFS('all sales summary'!$I$2:$I$2047,'all sales summary'!$A$2:$A$2047,'Share city centre spend offline'!$A35,'all sales summary'!$B$2:$B$2047,'Share city centre spend offline'!E$1)</f>
        <v>0.10153931494346212</v>
      </c>
      <c r="F35" s="6">
        <f>SUMIFS('all sales summary'!$I$2:$I$2047,'all sales summary'!$A$2:$A$2047,'Share city centre spend offline'!$A35,'all sales summary'!$B$2:$B$2047,'Share city centre spend offline'!F$1)</f>
        <v>0.10405909125066222</v>
      </c>
      <c r="G35" s="6">
        <f>SUMIFS('all sales summary'!$I$2:$I$2047,'all sales summary'!$A$2:$A$2047,'Share city centre spend offline'!$A35,'all sales summary'!$B$2:$B$2047,'Share city centre spend offline'!G$1)</f>
        <v>0.10382420046992605</v>
      </c>
      <c r="H35" s="6">
        <f>SUMIFS('all sales summary'!$I$2:$I$2047,'all sales summary'!$A$2:$A$2047,'Share city centre spend offline'!$A35,'all sales summary'!$B$2:$B$2047,'Share city centre spend offline'!H$1)</f>
        <v>0.10095857295549596</v>
      </c>
      <c r="I35" s="6">
        <f>SUMIFS('all sales summary'!$I$2:$I$2047,'all sales summary'!$A$2:$A$2047,'Share city centre spend offline'!$A35,'all sales summary'!$B$2:$B$2047,'Share city centre spend offline'!I$1)</f>
        <v>0.10122035504737628</v>
      </c>
      <c r="J35" s="6">
        <f>SUMIFS('all sales summary'!$I$2:$I$2047,'all sales summary'!$A$2:$A$2047,'Share city centre spend offline'!$A35,'all sales summary'!$B$2:$B$2047,'Share city centre spend offline'!J$1)</f>
        <v>0.10181279052965131</v>
      </c>
      <c r="K35" s="6">
        <f>SUMIFS('all sales summary'!$I$2:$I$2047,'all sales summary'!$A$2:$A$2047,'Share city centre spend offline'!$A35,'all sales summary'!$B$2:$B$2047,'Share city centre spend offline'!K$1)</f>
        <v>0.10343024850978398</v>
      </c>
      <c r="L35" s="6">
        <f>SUMIFS('all sales summary'!$I$2:$I$2047,'all sales summary'!$A$2:$A$2047,'Share city centre spend offline'!$A35,'all sales summary'!$B$2:$B$2047,'Share city centre spend offline'!L$1)</f>
        <v>0.11138780941807351</v>
      </c>
      <c r="M35" s="6">
        <f>SUMIFS('all sales summary'!$I$2:$I$2047,'all sales summary'!$A$2:$A$2047,'Share city centre spend offline'!$A35,'all sales summary'!$B$2:$B$2047,'Share city centre spend offline'!M$1)</f>
        <v>0.11938249433924109</v>
      </c>
      <c r="N35" s="6">
        <f>SUMIFS('all sales summary'!$I$2:$I$2047,'all sales summary'!$A$2:$A$2047,'Share city centre spend offline'!$A35,'all sales summary'!$B$2:$B$2047,'Share city centre spend offline'!N$1)</f>
        <v>9.613210272206571E-2</v>
      </c>
      <c r="O35" s="6">
        <f>SUMIFS('all sales summary'!$I$2:$I$2047,'all sales summary'!$A$2:$A$2047,'Share city centre spend offline'!$A35,'all sales summary'!$B$2:$B$2047,'Share city centre spend offline'!O$1)</f>
        <v>0.10050020508558748</v>
      </c>
      <c r="P35" s="6">
        <f>SUMIFS('all sales summary'!$I$2:$I$2047,'all sales summary'!$A$2:$A$2047,'Share city centre spend offline'!$A35,'all sales summary'!$B$2:$B$2047,'Share city centre spend offline'!P$1)</f>
        <v>6.7055760631252376E-2</v>
      </c>
      <c r="Q35" s="6">
        <f>SUMIFS('all sales summary'!$I$2:$I$2047,'all sales summary'!$A$2:$A$2047,'Share city centre spend offline'!$A35,'all sales summary'!$B$2:$B$2047,'Share city centre spend offline'!Q$1)</f>
        <v>1.5974813099172844E-2</v>
      </c>
      <c r="R35" s="6">
        <f>SUMIFS('all sales summary'!$I$2:$I$2047,'all sales summary'!$A$2:$A$2047,'Share city centre spend offline'!$A35,'all sales summary'!$B$2:$B$2047,'Share city centre spend offline'!R$1)</f>
        <v>1.6350203794857548E-2</v>
      </c>
      <c r="S35" s="6">
        <f>SUMIFS('all sales summary'!$I$2:$I$2047,'all sales summary'!$A$2:$A$2047,'Share city centre spend offline'!$A35,'all sales summary'!$B$2:$B$2047,'Share city centre spend offline'!S$1)</f>
        <v>3.0854052230998179E-2</v>
      </c>
      <c r="T35" s="6">
        <f>SUMIFS('all sales summary'!$I$2:$I$2047,'all sales summary'!$A$2:$A$2047,'Share city centre spend offline'!$A35,'all sales summary'!$B$2:$B$2047,'Share city centre spend offline'!T$1)</f>
        <v>6.2760129898199082E-2</v>
      </c>
      <c r="U35" s="6">
        <f>SUMIFS('all sales summary'!$I$2:$I$2047,'all sales summary'!$A$2:$A$2047,'Share city centre spend offline'!$A35,'all sales summary'!$B$2:$B$2047,'Share city centre spend offline'!U$1)</f>
        <v>7.2547037323353297E-2</v>
      </c>
      <c r="V35" s="6">
        <f>SUMIFS('all sales summary'!$I$2:$I$2047,'all sales summary'!$A$2:$A$2047,'Share city centre spend offline'!$A35,'all sales summary'!$B$2:$B$2047,'Share city centre spend offline'!V$1)</f>
        <v>7.0324851235731747E-2</v>
      </c>
      <c r="W35" s="6">
        <f>SUMIFS('all sales summary'!$I$2:$I$2047,'all sales summary'!$A$2:$A$2047,'Share city centre spend offline'!$A35,'all sales summary'!$B$2:$B$2047,'Share city centre spend offline'!W$1)</f>
        <v>6.6624157743208415E-2</v>
      </c>
      <c r="X35" s="6">
        <f>SUMIFS('all sales summary'!$I$2:$I$2047,'all sales summary'!$A$2:$A$2047,'Share city centre spend offline'!$A35,'all sales summary'!$B$2:$B$2047,'Share city centre spend offline'!X$1)</f>
        <v>3.3761664469328267E-2</v>
      </c>
      <c r="Y35" s="6">
        <f>SUMIFS('all sales summary'!$I$2:$I$2047,'all sales summary'!$A$2:$A$2047,'Share city centre spend offline'!$A35,'all sales summary'!$B$2:$B$2047,'Share city centre spend offline'!Y$1)</f>
        <v>6.5421983926649496E-2</v>
      </c>
      <c r="Z35" s="6">
        <f>SUMIFS('all sales summary'!$I$2:$I$2047,'all sales summary'!$A$2:$A$2047,'Share city centre spend offline'!$A35,'all sales summary'!$B$2:$B$2047,'Share city centre spend offline'!Z$1)</f>
        <v>2.2564747445222973E-2</v>
      </c>
      <c r="AA35" s="6">
        <f>SUMIFS('all sales summary'!$I$2:$I$2047,'all sales summary'!$A$2:$A$2047,'Share city centre spend offline'!$A35,'all sales summary'!$B$2:$B$2047,'Share city centre spend offline'!AA$1)</f>
        <v>2.419671118805947E-2</v>
      </c>
      <c r="AB35" s="6">
        <f>SUMIFS('all sales summary'!$I$2:$I$2047,'all sales summary'!$A$2:$A$2047,'Share city centre spend offline'!$A35,'all sales summary'!$B$2:$B$2047,'Share city centre spend offline'!AB$1)</f>
        <v>2.564977341991774E-2</v>
      </c>
      <c r="AC35" s="6">
        <f>SUMIFS('all sales summary'!$I$2:$I$2047,'all sales summary'!$A$2:$A$2047,'Share city centre spend offline'!$A35,'all sales summary'!$B$2:$B$2047,'Share city centre spend offline'!AC$1)</f>
        <v>5.7402020621583297E-2</v>
      </c>
      <c r="AD35" s="6">
        <f>SUMIFS('all sales summary'!$I$2:$I$2047,'all sales summary'!$A$2:$A$2047,'Share city centre spend offline'!$A35,'all sales summary'!$B$2:$B$2047,'Share city centre spend offline'!AD$1)</f>
        <v>7.5639505920387137E-2</v>
      </c>
      <c r="AE35" s="6">
        <f>SUMIFS('all sales summary'!$I$2:$I$2047,'all sales summary'!$A$2:$A$2047,'Share city centre spend offline'!$A35,'all sales summary'!$B$2:$B$2047,'Share city centre spend offline'!AE$1)</f>
        <v>7.7744414133444989E-2</v>
      </c>
      <c r="AF35" s="6">
        <f>SUMIFS('all sales summary'!$I$2:$I$2047,'all sales summary'!$A$2:$A$2047,'Share city centre spend offline'!$A35,'all sales summary'!$B$2:$B$2047,'Share city centre spend offline'!AF$1)</f>
        <v>8.4014927683145682E-2</v>
      </c>
      <c r="AG35" s="6">
        <f>SUMIFS('all sales summary'!$I$2:$I$2047,'all sales summary'!$A$2:$A$2047,'Share city centre spend offline'!$A35,'all sales summary'!$B$2:$B$2047,'Share city centre spend offline'!AG$1)</f>
        <v>9.6845882147525736E-2</v>
      </c>
      <c r="AH35" s="6">
        <f>SUMIFS('all sales summary'!$I$2:$I$2047,'all sales summary'!$A$2:$A$2047,'Share city centre spend offline'!$A35,'all sales summary'!$B$2:$B$2047,'Share city centre spend offline'!AH$1)</f>
        <v>9.4123632280298367E-2</v>
      </c>
      <c r="AI35" s="12">
        <f t="shared" si="0"/>
        <v>-0.49893215961925447</v>
      </c>
      <c r="AJ35" s="19">
        <f t="shared" si="1"/>
        <v>-0.76891582493529431</v>
      </c>
    </row>
    <row r="36" spans="1:36" x14ac:dyDescent="0.3">
      <c r="A36" t="s">
        <v>41</v>
      </c>
      <c r="B36" s="6">
        <f>SUMIFS('all sales summary'!$I$2:$I$2047,'all sales summary'!$A$2:$A$2047,'Share city centre spend offline'!$A36,'all sales summary'!$B$2:$B$2047,'Share city centre spend offline'!B$1)</f>
        <v>0.12137326109333439</v>
      </c>
      <c r="C36" s="6">
        <f>SUMIFS('all sales summary'!$I$2:$I$2047,'all sales summary'!$A$2:$A$2047,'Share city centre spend offline'!$A36,'all sales summary'!$B$2:$B$2047,'Share city centre spend offline'!C$1)</f>
        <v>0.11552115380599412</v>
      </c>
      <c r="D36" s="6">
        <f>SUMIFS('all sales summary'!$I$2:$I$2047,'all sales summary'!$A$2:$A$2047,'Share city centre spend offline'!$A36,'all sales summary'!$B$2:$B$2047,'Share city centre spend offline'!D$1)</f>
        <v>0.11567153448711184</v>
      </c>
      <c r="E36" s="6">
        <f>SUMIFS('all sales summary'!$I$2:$I$2047,'all sales summary'!$A$2:$A$2047,'Share city centre spend offline'!$A36,'all sales summary'!$B$2:$B$2047,'Share city centre spend offline'!E$1)</f>
        <v>0.12053472455162856</v>
      </c>
      <c r="F36" s="6">
        <f>SUMIFS('all sales summary'!$I$2:$I$2047,'all sales summary'!$A$2:$A$2047,'Share city centre spend offline'!$A36,'all sales summary'!$B$2:$B$2047,'Share city centre spend offline'!F$1)</f>
        <v>0.11892122404704183</v>
      </c>
      <c r="G36" s="6">
        <f>SUMIFS('all sales summary'!$I$2:$I$2047,'all sales summary'!$A$2:$A$2047,'Share city centre spend offline'!$A36,'all sales summary'!$B$2:$B$2047,'Share city centre spend offline'!G$1)</f>
        <v>0.12471341239079642</v>
      </c>
      <c r="H36" s="6">
        <f>SUMIFS('all sales summary'!$I$2:$I$2047,'all sales summary'!$A$2:$A$2047,'Share city centre spend offline'!$A36,'all sales summary'!$B$2:$B$2047,'Share city centre spend offline'!H$1)</f>
        <v>0.12559469225799591</v>
      </c>
      <c r="I36" s="6">
        <f>SUMIFS('all sales summary'!$I$2:$I$2047,'all sales summary'!$A$2:$A$2047,'Share city centre spend offline'!$A36,'all sales summary'!$B$2:$B$2047,'Share city centre spend offline'!I$1)</f>
        <v>0.12981021627553269</v>
      </c>
      <c r="J36" s="6">
        <f>SUMIFS('all sales summary'!$I$2:$I$2047,'all sales summary'!$A$2:$A$2047,'Share city centre spend offline'!$A36,'all sales summary'!$B$2:$B$2047,'Share city centre spend offline'!J$1)</f>
        <v>0.1278074251055632</v>
      </c>
      <c r="K36" s="6">
        <f>SUMIFS('all sales summary'!$I$2:$I$2047,'all sales summary'!$A$2:$A$2047,'Share city centre spend offline'!$A36,'all sales summary'!$B$2:$B$2047,'Share city centre spend offline'!K$1)</f>
        <v>0.13175576343009804</v>
      </c>
      <c r="L36" s="6">
        <f>SUMIFS('all sales summary'!$I$2:$I$2047,'all sales summary'!$A$2:$A$2047,'Share city centre spend offline'!$A36,'all sales summary'!$B$2:$B$2047,'Share city centre spend offline'!L$1)</f>
        <v>0.14424411540070087</v>
      </c>
      <c r="M36" s="6">
        <f>SUMIFS('all sales summary'!$I$2:$I$2047,'all sales summary'!$A$2:$A$2047,'Share city centre spend offline'!$A36,'all sales summary'!$B$2:$B$2047,'Share city centre spend offline'!M$1)</f>
        <v>0.17116203994628182</v>
      </c>
      <c r="N36" s="6">
        <f>SUMIFS('all sales summary'!$I$2:$I$2047,'all sales summary'!$A$2:$A$2047,'Share city centre spend offline'!$A36,'all sales summary'!$B$2:$B$2047,'Share city centre spend offline'!N$1)</f>
        <v>0.12050311839145625</v>
      </c>
      <c r="O36" s="6">
        <f>SUMIFS('all sales summary'!$I$2:$I$2047,'all sales summary'!$A$2:$A$2047,'Share city centre spend offline'!$A36,'all sales summary'!$B$2:$B$2047,'Share city centre spend offline'!O$1)</f>
        <v>0.12856652807313229</v>
      </c>
      <c r="P36" s="6">
        <f>SUMIFS('all sales summary'!$I$2:$I$2047,'all sales summary'!$A$2:$A$2047,'Share city centre spend offline'!$A36,'all sales summary'!$B$2:$B$2047,'Share city centre spend offline'!P$1)</f>
        <v>0.1133247424733148</v>
      </c>
      <c r="Q36" s="6">
        <f>SUMIFS('all sales summary'!$I$2:$I$2047,'all sales summary'!$A$2:$A$2047,'Share city centre spend offline'!$A36,'all sales summary'!$B$2:$B$2047,'Share city centre spend offline'!Q$1)</f>
        <v>8.2666408926873713E-2</v>
      </c>
      <c r="R36" s="6">
        <f>SUMIFS('all sales summary'!$I$2:$I$2047,'all sales summary'!$A$2:$A$2047,'Share city centre spend offline'!$A36,'all sales summary'!$B$2:$B$2047,'Share city centre spend offline'!R$1)</f>
        <v>8.7267523348287718E-2</v>
      </c>
      <c r="S36" s="6">
        <f>SUMIFS('all sales summary'!$I$2:$I$2047,'all sales summary'!$A$2:$A$2047,'Share city centre spend offline'!$A36,'all sales summary'!$B$2:$B$2047,'Share city centre spend offline'!S$1)</f>
        <v>0.10302959574296879</v>
      </c>
      <c r="T36" s="6">
        <f>SUMIFS('all sales summary'!$I$2:$I$2047,'all sales summary'!$A$2:$A$2047,'Share city centre spend offline'!$A36,'all sales summary'!$B$2:$B$2047,'Share city centre spend offline'!T$1)</f>
        <v>0.12254692944257096</v>
      </c>
      <c r="U36" s="6">
        <f>SUMIFS('all sales summary'!$I$2:$I$2047,'all sales summary'!$A$2:$A$2047,'Share city centre spend offline'!$A36,'all sales summary'!$B$2:$B$2047,'Share city centre spend offline'!U$1)</f>
        <v>0.1282603633572843</v>
      </c>
      <c r="V36" s="6">
        <f>SUMIFS('all sales summary'!$I$2:$I$2047,'all sales summary'!$A$2:$A$2047,'Share city centre spend offline'!$A36,'all sales summary'!$B$2:$B$2047,'Share city centre spend offline'!V$1)</f>
        <v>0.12212937458740532</v>
      </c>
      <c r="W36" s="6">
        <f>SUMIFS('all sales summary'!$I$2:$I$2047,'all sales summary'!$A$2:$A$2047,'Share city centre spend offline'!$A36,'all sales summary'!$B$2:$B$2047,'Share city centre spend offline'!W$1)</f>
        <v>0.13159845543494525</v>
      </c>
      <c r="X36" s="6">
        <f>SUMIFS('all sales summary'!$I$2:$I$2047,'all sales summary'!$A$2:$A$2047,'Share city centre spend offline'!$A36,'all sales summary'!$B$2:$B$2047,'Share city centre spend offline'!X$1)</f>
        <v>0.11087787096441362</v>
      </c>
      <c r="Y36" s="6">
        <f>SUMIFS('all sales summary'!$I$2:$I$2047,'all sales summary'!$A$2:$A$2047,'Share city centre spend offline'!$A36,'all sales summary'!$B$2:$B$2047,'Share city centre spend offline'!Y$1)</f>
        <v>0.16364752217608469</v>
      </c>
      <c r="Z36" s="6">
        <f>SUMIFS('all sales summary'!$I$2:$I$2047,'all sales summary'!$A$2:$A$2047,'Share city centre spend offline'!$A36,'all sales summary'!$B$2:$B$2047,'Share city centre spend offline'!Z$1)</f>
        <v>8.9140700865860636E-2</v>
      </c>
      <c r="AA36" s="6">
        <f>SUMIFS('all sales summary'!$I$2:$I$2047,'all sales summary'!$A$2:$A$2047,'Share city centre spend offline'!$A36,'all sales summary'!$B$2:$B$2047,'Share city centre spend offline'!AA$1)</f>
        <v>8.7721862210468252E-2</v>
      </c>
      <c r="AB36" s="6">
        <f>SUMIFS('all sales summary'!$I$2:$I$2047,'all sales summary'!$A$2:$A$2047,'Share city centre spend offline'!$A36,'all sales summary'!$B$2:$B$2047,'Share city centre spend offline'!AB$1)</f>
        <v>8.7427529371321158E-2</v>
      </c>
      <c r="AC36" s="6">
        <f>SUMIFS('all sales summary'!$I$2:$I$2047,'all sales summary'!$A$2:$A$2047,'Share city centre spend offline'!$A36,'all sales summary'!$B$2:$B$2047,'Share city centre spend offline'!AC$1)</f>
        <v>0.1222970415900277</v>
      </c>
      <c r="AD36" s="6">
        <f>SUMIFS('all sales summary'!$I$2:$I$2047,'all sales summary'!$A$2:$A$2047,'Share city centre spend offline'!$A36,'all sales summary'!$B$2:$B$2047,'Share city centre spend offline'!AD$1)</f>
        <v>0.1297000021558723</v>
      </c>
      <c r="AE36" s="6">
        <f>SUMIFS('all sales summary'!$I$2:$I$2047,'all sales summary'!$A$2:$A$2047,'Share city centre spend offline'!$A36,'all sales summary'!$B$2:$B$2047,'Share city centre spend offline'!AE$1)</f>
        <v>0.12715749949148153</v>
      </c>
      <c r="AF36" s="6">
        <f>SUMIFS('all sales summary'!$I$2:$I$2047,'all sales summary'!$A$2:$A$2047,'Share city centre spend offline'!$A36,'all sales summary'!$B$2:$B$2047,'Share city centre spend offline'!AF$1)</f>
        <v>0.1269762797399929</v>
      </c>
      <c r="AG36" s="6">
        <f>SUMIFS('all sales summary'!$I$2:$I$2047,'all sales summary'!$A$2:$A$2047,'Share city centre spend offline'!$A36,'all sales summary'!$B$2:$B$2047,'Share city centre spend offline'!AG$1)</f>
        <v>0.13140282172897896</v>
      </c>
      <c r="AH36" s="6">
        <f>SUMIFS('all sales summary'!$I$2:$I$2047,'all sales summary'!$A$2:$A$2047,'Share city centre spend offline'!$A36,'all sales summary'!$B$2:$B$2047,'Share city centre spend offline'!AH$1)</f>
        <v>0.12768245443168583</v>
      </c>
      <c r="AI36" s="12">
        <f t="shared" si="0"/>
        <v>0.63091933383514354</v>
      </c>
      <c r="AJ36" s="19">
        <f t="shared" si="1"/>
        <v>-1.249706738773726E-2</v>
      </c>
    </row>
    <row r="37" spans="1:36" x14ac:dyDescent="0.3">
      <c r="A37" t="s">
        <v>42</v>
      </c>
      <c r="B37" s="6">
        <f>SUMIFS('all sales summary'!$I$2:$I$2047,'all sales summary'!$A$2:$A$2047,'Share city centre spend offline'!$A37,'all sales summary'!$B$2:$B$2047,'Share city centre spend offline'!B$1)</f>
        <v>2.4084982819676262E-2</v>
      </c>
      <c r="C37" s="6">
        <f>SUMIFS('all sales summary'!$I$2:$I$2047,'all sales summary'!$A$2:$A$2047,'Share city centre spend offline'!$A37,'all sales summary'!$B$2:$B$2047,'Share city centre spend offline'!C$1)</f>
        <v>2.4739864729737032E-2</v>
      </c>
      <c r="D37" s="6">
        <f>SUMIFS('all sales summary'!$I$2:$I$2047,'all sales summary'!$A$2:$A$2047,'Share city centre spend offline'!$A37,'all sales summary'!$B$2:$B$2047,'Share city centre spend offline'!D$1)</f>
        <v>2.562414969977404E-2</v>
      </c>
      <c r="E37" s="6">
        <f>SUMIFS('all sales summary'!$I$2:$I$2047,'all sales summary'!$A$2:$A$2047,'Share city centre spend offline'!$A37,'all sales summary'!$B$2:$B$2047,'Share city centre spend offline'!E$1)</f>
        <v>2.3791457067144087E-2</v>
      </c>
      <c r="F37" s="6">
        <f>SUMIFS('all sales summary'!$I$2:$I$2047,'all sales summary'!$A$2:$A$2047,'Share city centre spend offline'!$A37,'all sales summary'!$B$2:$B$2047,'Share city centre spend offline'!F$1)</f>
        <v>2.610798608943489E-2</v>
      </c>
      <c r="G37" s="6">
        <f>SUMIFS('all sales summary'!$I$2:$I$2047,'all sales summary'!$A$2:$A$2047,'Share city centre spend offline'!$A37,'all sales summary'!$B$2:$B$2047,'Share city centre spend offline'!G$1)</f>
        <v>2.6814787715196457E-2</v>
      </c>
      <c r="H37" s="6">
        <f>SUMIFS('all sales summary'!$I$2:$I$2047,'all sales summary'!$A$2:$A$2047,'Share city centre spend offline'!$A37,'all sales summary'!$B$2:$B$2047,'Share city centre spend offline'!H$1)</f>
        <v>2.5301976337209479E-2</v>
      </c>
      <c r="I37" s="6">
        <f>SUMIFS('all sales summary'!$I$2:$I$2047,'all sales summary'!$A$2:$A$2047,'Share city centre spend offline'!$A37,'all sales summary'!$B$2:$B$2047,'Share city centre spend offline'!I$1)</f>
        <v>2.67906096323377E-2</v>
      </c>
      <c r="J37" s="6">
        <f>SUMIFS('all sales summary'!$I$2:$I$2047,'all sales summary'!$A$2:$A$2047,'Share city centre spend offline'!$A37,'all sales summary'!$B$2:$B$2047,'Share city centre spend offline'!J$1)</f>
        <v>2.5707826931488792E-2</v>
      </c>
      <c r="K37" s="6">
        <f>SUMIFS('all sales summary'!$I$2:$I$2047,'all sales summary'!$A$2:$A$2047,'Share city centre spend offline'!$A37,'all sales summary'!$B$2:$B$2047,'Share city centre spend offline'!K$1)</f>
        <v>2.6354237516453535E-2</v>
      </c>
      <c r="L37" s="6">
        <f>SUMIFS('all sales summary'!$I$2:$I$2047,'all sales summary'!$A$2:$A$2047,'Share city centre spend offline'!$A37,'all sales summary'!$B$2:$B$2047,'Share city centre spend offline'!L$1)</f>
        <v>2.983118751606267E-2</v>
      </c>
      <c r="M37" s="6">
        <f>SUMIFS('all sales summary'!$I$2:$I$2047,'all sales summary'!$A$2:$A$2047,'Share city centre spend offline'!$A37,'all sales summary'!$B$2:$B$2047,'Share city centre spend offline'!M$1)</f>
        <v>4.0937555433515113E-2</v>
      </c>
      <c r="N37" s="6">
        <f>SUMIFS('all sales summary'!$I$2:$I$2047,'all sales summary'!$A$2:$A$2047,'Share city centre spend offline'!$A37,'all sales summary'!$B$2:$B$2047,'Share city centre spend offline'!N$1)</f>
        <v>2.2790618581514356E-2</v>
      </c>
      <c r="O37" s="6">
        <f>SUMIFS('all sales summary'!$I$2:$I$2047,'all sales summary'!$A$2:$A$2047,'Share city centre spend offline'!$A37,'all sales summary'!$B$2:$B$2047,'Share city centre spend offline'!O$1)</f>
        <v>2.3591534464401116E-2</v>
      </c>
      <c r="P37" s="6">
        <f>SUMIFS('all sales summary'!$I$2:$I$2047,'all sales summary'!$A$2:$A$2047,'Share city centre spend offline'!$A37,'all sales summary'!$B$2:$B$2047,'Share city centre spend offline'!P$1)</f>
        <v>1.624226458909073E-2</v>
      </c>
      <c r="Q37" s="6">
        <f>SUMIFS('all sales summary'!$I$2:$I$2047,'all sales summary'!$A$2:$A$2047,'Share city centre spend offline'!$A37,'all sales summary'!$B$2:$B$2047,'Share city centre spend offline'!Q$1)</f>
        <v>3.4798632765866903E-3</v>
      </c>
      <c r="R37" s="6">
        <f>SUMIFS('all sales summary'!$I$2:$I$2047,'all sales summary'!$A$2:$A$2047,'Share city centre spend offline'!$A37,'all sales summary'!$B$2:$B$2047,'Share city centre spend offline'!R$1)</f>
        <v>3.2658276137017906E-3</v>
      </c>
      <c r="S37" s="6">
        <f>SUMIFS('all sales summary'!$I$2:$I$2047,'all sales summary'!$A$2:$A$2047,'Share city centre spend offline'!$A37,'all sales summary'!$B$2:$B$2047,'Share city centre spend offline'!S$1)</f>
        <v>1.10780961302289E-2</v>
      </c>
      <c r="T37" s="6">
        <f>SUMIFS('all sales summary'!$I$2:$I$2047,'all sales summary'!$A$2:$A$2047,'Share city centre spend offline'!$A37,'all sales summary'!$B$2:$B$2047,'Share city centre spend offline'!T$1)</f>
        <v>1.9433455483899475E-2</v>
      </c>
      <c r="U37" s="6">
        <f>SUMIFS('all sales summary'!$I$2:$I$2047,'all sales summary'!$A$2:$A$2047,'Share city centre spend offline'!$A37,'all sales summary'!$B$2:$B$2047,'Share city centre spend offline'!U$1)</f>
        <v>2.2930870513272739E-2</v>
      </c>
      <c r="V37" s="6">
        <f>SUMIFS('all sales summary'!$I$2:$I$2047,'all sales summary'!$A$2:$A$2047,'Share city centre spend offline'!$A37,'all sales summary'!$B$2:$B$2047,'Share city centre spend offline'!V$1)</f>
        <v>1.9482826785188312E-2</v>
      </c>
      <c r="W37" s="6">
        <f>SUMIFS('all sales summary'!$I$2:$I$2047,'all sales summary'!$A$2:$A$2047,'Share city centre spend offline'!$A37,'all sales summary'!$B$2:$B$2047,'Share city centre spend offline'!W$1)</f>
        <v>2.0566246872166839E-2</v>
      </c>
      <c r="X37" s="6">
        <f>SUMIFS('all sales summary'!$I$2:$I$2047,'all sales summary'!$A$2:$A$2047,'Share city centre spend offline'!$A37,'all sales summary'!$B$2:$B$2047,'Share city centre spend offline'!X$1)</f>
        <v>1.0446497886700263E-2</v>
      </c>
      <c r="Y37" s="6">
        <f>SUMIFS('all sales summary'!$I$2:$I$2047,'all sales summary'!$A$2:$A$2047,'Share city centre spend offline'!$A37,'all sales summary'!$B$2:$B$2047,'Share city centre spend offline'!Y$1)</f>
        <v>3.1353371400973586E-2</v>
      </c>
      <c r="Z37" s="6">
        <f>SUMIFS('all sales summary'!$I$2:$I$2047,'all sales summary'!$A$2:$A$2047,'Share city centre spend offline'!$A37,'all sales summary'!$B$2:$B$2047,'Share city centre spend offline'!Z$1)</f>
        <v>4.9877646411445042E-3</v>
      </c>
      <c r="AA37" s="6">
        <f>SUMIFS('all sales summary'!$I$2:$I$2047,'all sales summary'!$A$2:$A$2047,'Share city centre spend offline'!$A37,'all sales summary'!$B$2:$B$2047,'Share city centre spend offline'!AA$1)</f>
        <v>4.7925201671234988E-3</v>
      </c>
      <c r="AB37" s="6">
        <f>SUMIFS('all sales summary'!$I$2:$I$2047,'all sales summary'!$A$2:$A$2047,'Share city centre spend offline'!$A37,'all sales summary'!$B$2:$B$2047,'Share city centre spend offline'!AB$1)</f>
        <v>4.6662252657137917E-3</v>
      </c>
      <c r="AC37" s="6">
        <f>SUMIFS('all sales summary'!$I$2:$I$2047,'all sales summary'!$A$2:$A$2047,'Share city centre spend offline'!$A37,'all sales summary'!$B$2:$B$2047,'Share city centre spend offline'!AC$1)</f>
        <v>1.7238499592949992E-2</v>
      </c>
      <c r="AD37" s="6">
        <f>SUMIFS('all sales summary'!$I$2:$I$2047,'all sales summary'!$A$2:$A$2047,'Share city centre spend offline'!$A37,'all sales summary'!$B$2:$B$2047,'Share city centre spend offline'!AD$1)</f>
        <v>2.2464114685705153E-2</v>
      </c>
      <c r="AE37" s="6">
        <f>SUMIFS('all sales summary'!$I$2:$I$2047,'all sales summary'!$A$2:$A$2047,'Share city centre spend offline'!$A37,'all sales summary'!$B$2:$B$2047,'Share city centre spend offline'!AE$1)</f>
        <v>2.2648382079298444E-2</v>
      </c>
      <c r="AF37" s="6">
        <f>SUMIFS('all sales summary'!$I$2:$I$2047,'all sales summary'!$A$2:$A$2047,'Share city centre spend offline'!$A37,'all sales summary'!$B$2:$B$2047,'Share city centre spend offline'!AF$1)</f>
        <v>2.2746374786981476E-2</v>
      </c>
      <c r="AG37" s="6">
        <f>SUMIFS('all sales summary'!$I$2:$I$2047,'all sales summary'!$A$2:$A$2047,'Share city centre spend offline'!$A37,'all sales summary'!$B$2:$B$2047,'Share city centre spend offline'!AG$1)</f>
        <v>2.5023323979140012E-2</v>
      </c>
      <c r="AH37" s="6">
        <f>SUMIFS('all sales summary'!$I$2:$I$2047,'all sales summary'!$A$2:$A$2047,'Share city centre spend offline'!$A37,'all sales summary'!$B$2:$B$2047,'Share city centre spend offline'!AH$1)</f>
        <v>2.3108162458145509E-2</v>
      </c>
      <c r="AI37" s="12">
        <f t="shared" si="0"/>
        <v>-9.7682036153075302E-2</v>
      </c>
      <c r="AJ37" s="19">
        <f t="shared" si="1"/>
        <v>-0.25996644733432828</v>
      </c>
    </row>
    <row r="38" spans="1:36" x14ac:dyDescent="0.3">
      <c r="A38" t="s">
        <v>43</v>
      </c>
      <c r="B38" s="6">
        <f>SUMIFS('all sales summary'!$I$2:$I$2047,'all sales summary'!$A$2:$A$2047,'Share city centre spend offline'!$A38,'all sales summary'!$B$2:$B$2047,'Share city centre spend offline'!B$1)</f>
        <v>0.19756624925914812</v>
      </c>
      <c r="C38" s="6">
        <f>SUMIFS('all sales summary'!$I$2:$I$2047,'all sales summary'!$A$2:$A$2047,'Share city centre spend offline'!$A38,'all sales summary'!$B$2:$B$2047,'Share city centre spend offline'!C$1)</f>
        <v>0.19311058369035178</v>
      </c>
      <c r="D38" s="6">
        <f>SUMIFS('all sales summary'!$I$2:$I$2047,'all sales summary'!$A$2:$A$2047,'Share city centre spend offline'!$A38,'all sales summary'!$B$2:$B$2047,'Share city centre spend offline'!D$1)</f>
        <v>0.19188067687426966</v>
      </c>
      <c r="E38" s="6">
        <f>SUMIFS('all sales summary'!$I$2:$I$2047,'all sales summary'!$A$2:$A$2047,'Share city centre spend offline'!$A38,'all sales summary'!$B$2:$B$2047,'Share city centre spend offline'!E$1)</f>
        <v>0.19628204191833876</v>
      </c>
      <c r="F38" s="6">
        <f>SUMIFS('all sales summary'!$I$2:$I$2047,'all sales summary'!$A$2:$A$2047,'Share city centre spend offline'!$A38,'all sales summary'!$B$2:$B$2047,'Share city centre spend offline'!F$1)</f>
        <v>0.20194245229534241</v>
      </c>
      <c r="G38" s="6">
        <f>SUMIFS('all sales summary'!$I$2:$I$2047,'all sales summary'!$A$2:$A$2047,'Share city centre spend offline'!$A38,'all sales summary'!$B$2:$B$2047,'Share city centre spend offline'!G$1)</f>
        <v>0.20477468393050266</v>
      </c>
      <c r="H38" s="6">
        <f>SUMIFS('all sales summary'!$I$2:$I$2047,'all sales summary'!$A$2:$A$2047,'Share city centre spend offline'!$A38,'all sales summary'!$B$2:$B$2047,'Share city centre spend offline'!H$1)</f>
        <v>0.19978756362120231</v>
      </c>
      <c r="I38" s="6">
        <f>SUMIFS('all sales summary'!$I$2:$I$2047,'all sales summary'!$A$2:$A$2047,'Share city centre spend offline'!$A38,'all sales summary'!$B$2:$B$2047,'Share city centre spend offline'!I$1)</f>
        <v>0.20520350455747366</v>
      </c>
      <c r="J38" s="6">
        <f>SUMIFS('all sales summary'!$I$2:$I$2047,'all sales summary'!$A$2:$A$2047,'Share city centre spend offline'!$A38,'all sales summary'!$B$2:$B$2047,'Share city centre spend offline'!J$1)</f>
        <v>0.19518140940582002</v>
      </c>
      <c r="K38" s="6">
        <f>SUMIFS('all sales summary'!$I$2:$I$2047,'all sales summary'!$A$2:$A$2047,'Share city centre spend offline'!$A38,'all sales summary'!$B$2:$B$2047,'Share city centre spend offline'!K$1)</f>
        <v>0.2048564850657672</v>
      </c>
      <c r="L38" s="6">
        <f>SUMIFS('all sales summary'!$I$2:$I$2047,'all sales summary'!$A$2:$A$2047,'Share city centre spend offline'!$A38,'all sales summary'!$B$2:$B$2047,'Share city centre spend offline'!L$1)</f>
        <v>0.22291747289333905</v>
      </c>
      <c r="M38" s="6">
        <f>SUMIFS('all sales summary'!$I$2:$I$2047,'all sales summary'!$A$2:$A$2047,'Share city centre spend offline'!$A38,'all sales summary'!$B$2:$B$2047,'Share city centre spend offline'!M$1)</f>
        <v>0.25956683092689753</v>
      </c>
      <c r="N38" s="6">
        <f>SUMIFS('all sales summary'!$I$2:$I$2047,'all sales summary'!$A$2:$A$2047,'Share city centre spend offline'!$A38,'all sales summary'!$B$2:$B$2047,'Share city centre spend offline'!N$1)</f>
        <v>0.19486312001630612</v>
      </c>
      <c r="O38" s="6">
        <f>SUMIFS('all sales summary'!$I$2:$I$2047,'all sales summary'!$A$2:$A$2047,'Share city centre spend offline'!$A38,'all sales summary'!$B$2:$B$2047,'Share city centre spend offline'!O$1)</f>
        <v>0.19652619773552585</v>
      </c>
      <c r="P38" s="6">
        <f>SUMIFS('all sales summary'!$I$2:$I$2047,'all sales summary'!$A$2:$A$2047,'Share city centre spend offline'!$A38,'all sales summary'!$B$2:$B$2047,'Share city centre spend offline'!P$1)</f>
        <v>0.1536888241640037</v>
      </c>
      <c r="Q38" s="6">
        <f>SUMIFS('all sales summary'!$I$2:$I$2047,'all sales summary'!$A$2:$A$2047,'Share city centre spend offline'!$A38,'all sales summary'!$B$2:$B$2047,'Share city centre spend offline'!Q$1)</f>
        <v>8.9695031876071279E-2</v>
      </c>
      <c r="R38" s="6">
        <f>SUMIFS('all sales summary'!$I$2:$I$2047,'all sales summary'!$A$2:$A$2047,'Share city centre spend offline'!$A38,'all sales summary'!$B$2:$B$2047,'Share city centre spend offline'!R$1)</f>
        <v>9.5099569837558476E-2</v>
      </c>
      <c r="S38" s="6">
        <f>SUMIFS('all sales summary'!$I$2:$I$2047,'all sales summary'!$A$2:$A$2047,'Share city centre spend offline'!$A38,'all sales summary'!$B$2:$B$2047,'Share city centre spend offline'!S$1)</f>
        <v>0.11784434201667511</v>
      </c>
      <c r="T38" s="6">
        <f>SUMIFS('all sales summary'!$I$2:$I$2047,'all sales summary'!$A$2:$A$2047,'Share city centre spend offline'!$A38,'all sales summary'!$B$2:$B$2047,'Share city centre spend offline'!T$1)</f>
        <v>0.1517780994259825</v>
      </c>
      <c r="U38" s="6">
        <f>SUMIFS('all sales summary'!$I$2:$I$2047,'all sales summary'!$A$2:$A$2047,'Share city centre spend offline'!$A38,'all sales summary'!$B$2:$B$2047,'Share city centre spend offline'!U$1)</f>
        <v>0.16643261806795226</v>
      </c>
      <c r="V38" s="6">
        <f>SUMIFS('all sales summary'!$I$2:$I$2047,'all sales summary'!$A$2:$A$2047,'Share city centre spend offline'!$A38,'all sales summary'!$B$2:$B$2047,'Share city centre spend offline'!V$1)</f>
        <v>0.15889866078411541</v>
      </c>
      <c r="W38" s="6">
        <f>SUMIFS('all sales summary'!$I$2:$I$2047,'all sales summary'!$A$2:$A$2047,'Share city centre spend offline'!$A38,'all sales summary'!$B$2:$B$2047,'Share city centre spend offline'!W$1)</f>
        <v>0.17311105468465182</v>
      </c>
      <c r="X38" s="6">
        <f>SUMIFS('all sales summary'!$I$2:$I$2047,'all sales summary'!$A$2:$A$2047,'Share city centre spend offline'!$A38,'all sales summary'!$B$2:$B$2047,'Share city centre spend offline'!X$1)</f>
        <v>0.11980730164462806</v>
      </c>
      <c r="Y38" s="6">
        <f>SUMIFS('all sales summary'!$I$2:$I$2047,'all sales summary'!$A$2:$A$2047,'Share city centre spend offline'!$A38,'all sales summary'!$B$2:$B$2047,'Share city centre spend offline'!Y$1)</f>
        <v>0.19893952063154757</v>
      </c>
      <c r="Z38" s="6">
        <f>SUMIFS('all sales summary'!$I$2:$I$2047,'all sales summary'!$A$2:$A$2047,'Share city centre spend offline'!$A38,'all sales summary'!$B$2:$B$2047,'Share city centre spend offline'!Z$1)</f>
        <v>9.5990819283836015E-2</v>
      </c>
      <c r="AA38" s="6">
        <f>SUMIFS('all sales summary'!$I$2:$I$2047,'all sales summary'!$A$2:$A$2047,'Share city centre spend offline'!$A38,'all sales summary'!$B$2:$B$2047,'Share city centre spend offline'!AA$1)</f>
        <v>9.622498248305951E-2</v>
      </c>
      <c r="AB38" s="6">
        <f>SUMIFS('all sales summary'!$I$2:$I$2047,'all sales summary'!$A$2:$A$2047,'Share city centre spend offline'!$A38,'all sales summary'!$B$2:$B$2047,'Share city centre spend offline'!AB$1)</f>
        <v>9.3343102691717375E-2</v>
      </c>
      <c r="AC38" s="6">
        <f>SUMIFS('all sales summary'!$I$2:$I$2047,'all sales summary'!$A$2:$A$2047,'Share city centre spend offline'!$A38,'all sales summary'!$B$2:$B$2047,'Share city centre spend offline'!AC$1)</f>
        <v>0.15133969342836567</v>
      </c>
      <c r="AD38" s="6">
        <f>SUMIFS('all sales summary'!$I$2:$I$2047,'all sales summary'!$A$2:$A$2047,'Share city centre spend offline'!$A38,'all sales summary'!$B$2:$B$2047,'Share city centre spend offline'!AD$1)</f>
        <v>0.17396461716103614</v>
      </c>
      <c r="AE38" s="6">
        <f>SUMIFS('all sales summary'!$I$2:$I$2047,'all sales summary'!$A$2:$A$2047,'Share city centre spend offline'!$A38,'all sales summary'!$B$2:$B$2047,'Share city centre spend offline'!AE$1)</f>
        <v>0.17457320948728552</v>
      </c>
      <c r="AF38" s="6">
        <f>SUMIFS('all sales summary'!$I$2:$I$2047,'all sales summary'!$A$2:$A$2047,'Share city centre spend offline'!$A38,'all sales summary'!$B$2:$B$2047,'Share city centre spend offline'!AF$1)</f>
        <v>0.17829400756284006</v>
      </c>
      <c r="AG38" s="6">
        <f>SUMIFS('all sales summary'!$I$2:$I$2047,'all sales summary'!$A$2:$A$2047,'Share city centre spend offline'!$A38,'all sales summary'!$B$2:$B$2047,'Share city centre spend offline'!AG$1)</f>
        <v>0.19061937388676087</v>
      </c>
      <c r="AH38" s="6">
        <f>SUMIFS('all sales summary'!$I$2:$I$2047,'all sales summary'!$A$2:$A$2047,'Share city centre spend offline'!$A38,'all sales summary'!$B$2:$B$2047,'Share city centre spend offline'!AH$1)</f>
        <v>0.17915095425252592</v>
      </c>
      <c r="AI38" s="12">
        <f t="shared" si="0"/>
        <v>-1.8415295006622201</v>
      </c>
      <c r="AJ38" s="19">
        <f t="shared" si="1"/>
        <v>-1.6030455153294099</v>
      </c>
    </row>
    <row r="39" spans="1:36" x14ac:dyDescent="0.3">
      <c r="A39" t="s">
        <v>44</v>
      </c>
      <c r="B39" s="6">
        <f>SUMIFS('all sales summary'!$I$2:$I$2047,'all sales summary'!$A$2:$A$2047,'Share city centre spend offline'!$A39,'all sales summary'!$B$2:$B$2047,'Share city centre spend offline'!B$1)</f>
        <v>0.16018002003099951</v>
      </c>
      <c r="C39" s="6">
        <f>SUMIFS('all sales summary'!$I$2:$I$2047,'all sales summary'!$A$2:$A$2047,'Share city centre spend offline'!$A39,'all sales summary'!$B$2:$B$2047,'Share city centre spend offline'!C$1)</f>
        <v>0.1674336617973157</v>
      </c>
      <c r="D39" s="6">
        <f>SUMIFS('all sales summary'!$I$2:$I$2047,'all sales summary'!$A$2:$A$2047,'Share city centre spend offline'!$A39,'all sales summary'!$B$2:$B$2047,'Share city centre spend offline'!D$1)</f>
        <v>0.15825864026454939</v>
      </c>
      <c r="E39" s="6">
        <f>SUMIFS('all sales summary'!$I$2:$I$2047,'all sales summary'!$A$2:$A$2047,'Share city centre spend offline'!$A39,'all sales summary'!$B$2:$B$2047,'Share city centre spend offline'!E$1)</f>
        <v>0.15160504332420796</v>
      </c>
      <c r="F39" s="6">
        <f>SUMIFS('all sales summary'!$I$2:$I$2047,'all sales summary'!$A$2:$A$2047,'Share city centre spend offline'!$A39,'all sales summary'!$B$2:$B$2047,'Share city centre spend offline'!F$1)</f>
        <v>0.16532356075734669</v>
      </c>
      <c r="G39" s="6">
        <f>SUMIFS('all sales summary'!$I$2:$I$2047,'all sales summary'!$A$2:$A$2047,'Share city centre spend offline'!$A39,'all sales summary'!$B$2:$B$2047,'Share city centre spend offline'!G$1)</f>
        <v>0.15662417175831159</v>
      </c>
      <c r="H39" s="6">
        <f>SUMIFS('all sales summary'!$I$2:$I$2047,'all sales summary'!$A$2:$A$2047,'Share city centre spend offline'!$A39,'all sales summary'!$B$2:$B$2047,'Share city centre spend offline'!H$1)</f>
        <v>0.15248324918599479</v>
      </c>
      <c r="I39" s="6">
        <f>SUMIFS('all sales summary'!$I$2:$I$2047,'all sales summary'!$A$2:$A$2047,'Share city centre spend offline'!$A39,'all sales summary'!$B$2:$B$2047,'Share city centre spend offline'!I$1)</f>
        <v>0.15330314015925259</v>
      </c>
      <c r="J39" s="6">
        <f>SUMIFS('all sales summary'!$I$2:$I$2047,'all sales summary'!$A$2:$A$2047,'Share city centre spend offline'!$A39,'all sales summary'!$B$2:$B$2047,'Share city centre spend offline'!J$1)</f>
        <v>0.15907286416317093</v>
      </c>
      <c r="K39" s="6">
        <f>SUMIFS('all sales summary'!$I$2:$I$2047,'all sales summary'!$A$2:$A$2047,'Share city centre spend offline'!$A39,'all sales summary'!$B$2:$B$2047,'Share city centre spend offline'!K$1)</f>
        <v>0.16726425045982682</v>
      </c>
      <c r="L39" s="6">
        <f>SUMIFS('all sales summary'!$I$2:$I$2047,'all sales summary'!$A$2:$A$2047,'Share city centre spend offline'!$A39,'all sales summary'!$B$2:$B$2047,'Share city centre spend offline'!L$1)</f>
        <v>0.17983318679438792</v>
      </c>
      <c r="M39" s="6">
        <f>SUMIFS('all sales summary'!$I$2:$I$2047,'all sales summary'!$A$2:$A$2047,'Share city centre spend offline'!$A39,'all sales summary'!$B$2:$B$2047,'Share city centre spend offline'!M$1)</f>
        <v>0.18767782267168681</v>
      </c>
      <c r="N39" s="6">
        <f>SUMIFS('all sales summary'!$I$2:$I$2047,'all sales summary'!$A$2:$A$2047,'Share city centre spend offline'!$A39,'all sales summary'!$B$2:$B$2047,'Share city centre spend offline'!N$1)</f>
        <v>0.15698802055990418</v>
      </c>
      <c r="O39" s="6">
        <f>SUMIFS('all sales summary'!$I$2:$I$2047,'all sales summary'!$A$2:$A$2047,'Share city centre spend offline'!$A39,'all sales summary'!$B$2:$B$2047,'Share city centre spend offline'!O$1)</f>
        <v>0.1657336014238143</v>
      </c>
      <c r="P39" s="6">
        <f>SUMIFS('all sales summary'!$I$2:$I$2047,'all sales summary'!$A$2:$A$2047,'Share city centre spend offline'!$A39,'all sales summary'!$B$2:$B$2047,'Share city centre spend offline'!P$1)</f>
        <v>0.11584616158074681</v>
      </c>
      <c r="Q39" s="6">
        <f>SUMIFS('all sales summary'!$I$2:$I$2047,'all sales summary'!$A$2:$A$2047,'Share city centre spend offline'!$A39,'all sales summary'!$B$2:$B$2047,'Share city centre spend offline'!Q$1)</f>
        <v>2.3195610868855462E-2</v>
      </c>
      <c r="R39" s="6">
        <f>SUMIFS('all sales summary'!$I$2:$I$2047,'all sales summary'!$A$2:$A$2047,'Share city centre spend offline'!$A39,'all sales summary'!$B$2:$B$2047,'Share city centre spend offline'!R$1)</f>
        <v>2.4709442461531915E-2</v>
      </c>
      <c r="S39" s="6">
        <f>SUMIFS('all sales summary'!$I$2:$I$2047,'all sales summary'!$A$2:$A$2047,'Share city centre spend offline'!$A39,'all sales summary'!$B$2:$B$2047,'Share city centre spend offline'!S$1)</f>
        <v>5.6480548024721161E-2</v>
      </c>
      <c r="T39" s="6">
        <f>SUMIFS('all sales summary'!$I$2:$I$2047,'all sales summary'!$A$2:$A$2047,'Share city centre spend offline'!$A39,'all sales summary'!$B$2:$B$2047,'Share city centre spend offline'!T$1)</f>
        <v>0.10107596294886804</v>
      </c>
      <c r="U39" s="6">
        <f>SUMIFS('all sales summary'!$I$2:$I$2047,'all sales summary'!$A$2:$A$2047,'Share city centre spend offline'!$A39,'all sales summary'!$B$2:$B$2047,'Share city centre spend offline'!U$1)</f>
        <v>0.12550745099333066</v>
      </c>
      <c r="V39" s="6">
        <f>SUMIFS('all sales summary'!$I$2:$I$2047,'all sales summary'!$A$2:$A$2047,'Share city centre spend offline'!$A39,'all sales summary'!$B$2:$B$2047,'Share city centre spend offline'!V$1)</f>
        <v>0.11651695655641293</v>
      </c>
      <c r="W39" s="6">
        <f>SUMIFS('all sales summary'!$I$2:$I$2047,'all sales summary'!$A$2:$A$2047,'Share city centre spend offline'!$A39,'all sales summary'!$B$2:$B$2047,'Share city centre spend offline'!W$1)</f>
        <v>0.115053974034301</v>
      </c>
      <c r="X39" s="6">
        <f>SUMIFS('all sales summary'!$I$2:$I$2047,'all sales summary'!$A$2:$A$2047,'Share city centre spend offline'!$A39,'all sales summary'!$B$2:$B$2047,'Share city centre spend offline'!X$1)</f>
        <v>6.8374416004703509E-2</v>
      </c>
      <c r="Y39" s="6">
        <f>SUMIFS('all sales summary'!$I$2:$I$2047,'all sales summary'!$A$2:$A$2047,'Share city centre spend offline'!$A39,'all sales summary'!$B$2:$B$2047,'Share city centre spend offline'!Y$1)</f>
        <v>0.12049292139200785</v>
      </c>
      <c r="Z39" s="6">
        <f>SUMIFS('all sales summary'!$I$2:$I$2047,'all sales summary'!$A$2:$A$2047,'Share city centre spend offline'!$A39,'all sales summary'!$B$2:$B$2047,'Share city centre spend offline'!Z$1)</f>
        <v>3.4136764367533434E-2</v>
      </c>
      <c r="AA39" s="6">
        <f>SUMIFS('all sales summary'!$I$2:$I$2047,'all sales summary'!$A$2:$A$2047,'Share city centre spend offline'!$A39,'all sales summary'!$B$2:$B$2047,'Share city centre spend offline'!AA$1)</f>
        <v>3.7034930908682463E-2</v>
      </c>
      <c r="AB39" s="6">
        <f>SUMIFS('all sales summary'!$I$2:$I$2047,'all sales summary'!$A$2:$A$2047,'Share city centre spend offline'!$A39,'all sales summary'!$B$2:$B$2047,'Share city centre spend offline'!AB$1)</f>
        <v>4.0080869968619315E-2</v>
      </c>
      <c r="AC39" s="6">
        <f>SUMIFS('all sales summary'!$I$2:$I$2047,'all sales summary'!$A$2:$A$2047,'Share city centre spend offline'!$A39,'all sales summary'!$B$2:$B$2047,'Share city centre spend offline'!AC$1)</f>
        <v>9.7521030795548025E-2</v>
      </c>
      <c r="AD39" s="6">
        <f>SUMIFS('all sales summary'!$I$2:$I$2047,'all sales summary'!$A$2:$A$2047,'Share city centre spend offline'!$A39,'all sales summary'!$B$2:$B$2047,'Share city centre spend offline'!AD$1)</f>
        <v>0.12039106728088303</v>
      </c>
      <c r="AE39" s="6">
        <f>SUMIFS('all sales summary'!$I$2:$I$2047,'all sales summary'!$A$2:$A$2047,'Share city centre spend offline'!$A39,'all sales summary'!$B$2:$B$2047,'Share city centre spend offline'!AE$1)</f>
        <v>0.12756964686034594</v>
      </c>
      <c r="AF39" s="6">
        <f>SUMIFS('all sales summary'!$I$2:$I$2047,'all sales summary'!$A$2:$A$2047,'Share city centre spend offline'!$A39,'all sales summary'!$B$2:$B$2047,'Share city centre spend offline'!AF$1)</f>
        <v>0.14025660748247012</v>
      </c>
      <c r="AG39" s="6">
        <f>SUMIFS('all sales summary'!$I$2:$I$2047,'all sales summary'!$A$2:$A$2047,'Share city centre spend offline'!$A39,'all sales summary'!$B$2:$B$2047,'Share city centre spend offline'!AG$1)</f>
        <v>0.15730980137107192</v>
      </c>
      <c r="AH39" s="6">
        <f>SUMIFS('all sales summary'!$I$2:$I$2047,'all sales summary'!$A$2:$A$2047,'Share city centre spend offline'!$A39,'all sales summary'!$B$2:$B$2047,'Share city centre spend offline'!AH$1)</f>
        <v>0.15768909555580665</v>
      </c>
      <c r="AI39" s="12">
        <f t="shared" si="0"/>
        <v>-0.24909244751928628</v>
      </c>
      <c r="AJ39" s="19">
        <f t="shared" si="1"/>
        <v>-0.13837686073642774</v>
      </c>
    </row>
    <row r="40" spans="1:36" x14ac:dyDescent="0.3">
      <c r="A40" t="s">
        <v>45</v>
      </c>
      <c r="B40" s="6">
        <f>SUMIFS('all sales summary'!$I$2:$I$2047,'all sales summary'!$A$2:$A$2047,'Share city centre spend offline'!$A40,'all sales summary'!$B$2:$B$2047,'Share city centre spend offline'!B$1)</f>
        <v>9.120928354637696E-2</v>
      </c>
      <c r="C40" s="6">
        <f>SUMIFS('all sales summary'!$I$2:$I$2047,'all sales summary'!$A$2:$A$2047,'Share city centre spend offline'!$A40,'all sales summary'!$B$2:$B$2047,'Share city centre spend offline'!C$1)</f>
        <v>9.2931587420226072E-2</v>
      </c>
      <c r="D40" s="6">
        <f>SUMIFS('all sales summary'!$I$2:$I$2047,'all sales summary'!$A$2:$A$2047,'Share city centre spend offline'!$A40,'all sales summary'!$B$2:$B$2047,'Share city centre spend offline'!D$1)</f>
        <v>8.9441033579142529E-2</v>
      </c>
      <c r="E40" s="6">
        <f>SUMIFS('all sales summary'!$I$2:$I$2047,'all sales summary'!$A$2:$A$2047,'Share city centre spend offline'!$A40,'all sales summary'!$B$2:$B$2047,'Share city centre spend offline'!E$1)</f>
        <v>8.9889639739495181E-2</v>
      </c>
      <c r="F40" s="6">
        <f>SUMIFS('all sales summary'!$I$2:$I$2047,'all sales summary'!$A$2:$A$2047,'Share city centre spend offline'!$A40,'all sales summary'!$B$2:$B$2047,'Share city centre spend offline'!F$1)</f>
        <v>9.0176631939494239E-2</v>
      </c>
      <c r="G40" s="6">
        <f>SUMIFS('all sales summary'!$I$2:$I$2047,'all sales summary'!$A$2:$A$2047,'Share city centre spend offline'!$A40,'all sales summary'!$B$2:$B$2047,'Share city centre spend offline'!G$1)</f>
        <v>9.4302351507865895E-2</v>
      </c>
      <c r="H40" s="6">
        <f>SUMIFS('all sales summary'!$I$2:$I$2047,'all sales summary'!$A$2:$A$2047,'Share city centre spend offline'!$A40,'all sales summary'!$B$2:$B$2047,'Share city centre spend offline'!H$1)</f>
        <v>9.2033705381370165E-2</v>
      </c>
      <c r="I40" s="6">
        <f>SUMIFS('all sales summary'!$I$2:$I$2047,'all sales summary'!$A$2:$A$2047,'Share city centre spend offline'!$A40,'all sales summary'!$B$2:$B$2047,'Share city centre spend offline'!I$1)</f>
        <v>9.3812004931932411E-2</v>
      </c>
      <c r="J40" s="6">
        <f>SUMIFS('all sales summary'!$I$2:$I$2047,'all sales summary'!$A$2:$A$2047,'Share city centre spend offline'!$A40,'all sales summary'!$B$2:$B$2047,'Share city centre spend offline'!J$1)</f>
        <v>9.1310340211389604E-2</v>
      </c>
      <c r="K40" s="6">
        <f>SUMIFS('all sales summary'!$I$2:$I$2047,'all sales summary'!$A$2:$A$2047,'Share city centre spend offline'!$A40,'all sales summary'!$B$2:$B$2047,'Share city centre spend offline'!K$1)</f>
        <v>9.3089946779368354E-2</v>
      </c>
      <c r="L40" s="6">
        <f>SUMIFS('all sales summary'!$I$2:$I$2047,'all sales summary'!$A$2:$A$2047,'Share city centre spend offline'!$A40,'all sales summary'!$B$2:$B$2047,'Share city centre spend offline'!L$1)</f>
        <v>9.7113858898054725E-2</v>
      </c>
      <c r="M40" s="6">
        <f>SUMIFS('all sales summary'!$I$2:$I$2047,'all sales summary'!$A$2:$A$2047,'Share city centre spend offline'!$A40,'all sales summary'!$B$2:$B$2047,'Share city centre spend offline'!M$1)</f>
        <v>0.10426344288514128</v>
      </c>
      <c r="N40" s="6">
        <f>SUMIFS('all sales summary'!$I$2:$I$2047,'all sales summary'!$A$2:$A$2047,'Share city centre spend offline'!$A40,'all sales summary'!$B$2:$B$2047,'Share city centre spend offline'!N$1)</f>
        <v>9.2419251389479637E-2</v>
      </c>
      <c r="O40" s="6">
        <f>SUMIFS('all sales summary'!$I$2:$I$2047,'all sales summary'!$A$2:$A$2047,'Share city centre spend offline'!$A40,'all sales summary'!$B$2:$B$2047,'Share city centre spend offline'!O$1)</f>
        <v>9.2840577178995506E-2</v>
      </c>
      <c r="P40" s="6">
        <f>SUMIFS('all sales summary'!$I$2:$I$2047,'all sales summary'!$A$2:$A$2047,'Share city centre spend offline'!$A40,'all sales summary'!$B$2:$B$2047,'Share city centre spend offline'!P$1)</f>
        <v>8.1118226322902359E-2</v>
      </c>
      <c r="Q40" s="6">
        <f>SUMIFS('all sales summary'!$I$2:$I$2047,'all sales summary'!$A$2:$A$2047,'Share city centre spend offline'!$A40,'all sales summary'!$B$2:$B$2047,'Share city centre spend offline'!Q$1)</f>
        <v>6.4584036966299704E-2</v>
      </c>
      <c r="R40" s="6">
        <f>SUMIFS('all sales summary'!$I$2:$I$2047,'all sales summary'!$A$2:$A$2047,'Share city centre spend offline'!$A40,'all sales summary'!$B$2:$B$2047,'Share city centre spend offline'!R$1)</f>
        <v>6.3219394576623525E-2</v>
      </c>
      <c r="S40" s="6">
        <f>SUMIFS('all sales summary'!$I$2:$I$2047,'all sales summary'!$A$2:$A$2047,'Share city centre spend offline'!$A40,'all sales summary'!$B$2:$B$2047,'Share city centre spend offline'!S$1)</f>
        <v>6.3630645330382346E-2</v>
      </c>
      <c r="T40" s="6">
        <f>SUMIFS('all sales summary'!$I$2:$I$2047,'all sales summary'!$A$2:$A$2047,'Share city centre spend offline'!$A40,'all sales summary'!$B$2:$B$2047,'Share city centre spend offline'!T$1)</f>
        <v>7.3852290704561896E-2</v>
      </c>
      <c r="U40" s="6">
        <f>SUMIFS('all sales summary'!$I$2:$I$2047,'all sales summary'!$A$2:$A$2047,'Share city centre spend offline'!$A40,'all sales summary'!$B$2:$B$2047,'Share city centre spend offline'!U$1)</f>
        <v>8.5691702677141365E-2</v>
      </c>
      <c r="V40" s="6">
        <f>SUMIFS('all sales summary'!$I$2:$I$2047,'all sales summary'!$A$2:$A$2047,'Share city centre spend offline'!$A40,'all sales summary'!$B$2:$B$2047,'Share city centre spend offline'!V$1)</f>
        <v>8.1389101976474559E-2</v>
      </c>
      <c r="W40" s="6">
        <f>SUMIFS('all sales summary'!$I$2:$I$2047,'all sales summary'!$A$2:$A$2047,'Share city centre spend offline'!$A40,'all sales summary'!$B$2:$B$2047,'Share city centre spend offline'!W$1)</f>
        <v>7.9176752565059516E-2</v>
      </c>
      <c r="X40" s="6">
        <f>SUMIFS('all sales summary'!$I$2:$I$2047,'all sales summary'!$A$2:$A$2047,'Share city centre spend offline'!$A40,'all sales summary'!$B$2:$B$2047,'Share city centre spend offline'!X$1)</f>
        <v>8.2878516707714123E-2</v>
      </c>
      <c r="Y40" s="6">
        <f>SUMIFS('all sales summary'!$I$2:$I$2047,'all sales summary'!$A$2:$A$2047,'Share city centre spend offline'!$A40,'all sales summary'!$B$2:$B$2047,'Share city centre spend offline'!Y$1)</f>
        <v>8.381813295387841E-2</v>
      </c>
      <c r="Z40" s="6">
        <f>SUMIFS('all sales summary'!$I$2:$I$2047,'all sales summary'!$A$2:$A$2047,'Share city centre spend offline'!$A40,'all sales summary'!$B$2:$B$2047,'Share city centre spend offline'!Z$1)</f>
        <v>6.0698090298847415E-2</v>
      </c>
      <c r="AA40" s="6">
        <f>SUMIFS('all sales summary'!$I$2:$I$2047,'all sales summary'!$A$2:$A$2047,'Share city centre spend offline'!$A40,'all sales summary'!$B$2:$B$2047,'Share city centre spend offline'!AA$1)</f>
        <v>6.0942401862969335E-2</v>
      </c>
      <c r="AB40" s="6">
        <f>SUMIFS('all sales summary'!$I$2:$I$2047,'all sales summary'!$A$2:$A$2047,'Share city centre spend offline'!$A40,'all sales summary'!$B$2:$B$2047,'Share city centre spend offline'!AB$1)</f>
        <v>5.9011611197839285E-2</v>
      </c>
      <c r="AC40" s="6">
        <f>SUMIFS('all sales summary'!$I$2:$I$2047,'all sales summary'!$A$2:$A$2047,'Share city centre spend offline'!$A40,'all sales summary'!$B$2:$B$2047,'Share city centre spend offline'!AC$1)</f>
        <v>7.7349571193490105E-2</v>
      </c>
      <c r="AD40" s="6">
        <f>SUMIFS('all sales summary'!$I$2:$I$2047,'all sales summary'!$A$2:$A$2047,'Share city centre spend offline'!$A40,'all sales summary'!$B$2:$B$2047,'Share city centre spend offline'!AD$1)</f>
        <v>7.6762897536116759E-2</v>
      </c>
      <c r="AE40" s="6">
        <f>SUMIFS('all sales summary'!$I$2:$I$2047,'all sales summary'!$A$2:$A$2047,'Share city centre spend offline'!$A40,'all sales summary'!$B$2:$B$2047,'Share city centre spend offline'!AE$1)</f>
        <v>8.1920871297013448E-2</v>
      </c>
      <c r="AF40" s="6">
        <f>SUMIFS('all sales summary'!$I$2:$I$2047,'all sales summary'!$A$2:$A$2047,'Share city centre spend offline'!$A40,'all sales summary'!$B$2:$B$2047,'Share city centre spend offline'!AF$1)</f>
        <v>7.9634835273770258E-2</v>
      </c>
      <c r="AG40" s="6">
        <f>SUMIFS('all sales summary'!$I$2:$I$2047,'all sales summary'!$A$2:$A$2047,'Share city centre spend offline'!$A40,'all sales summary'!$B$2:$B$2047,'Share city centre spend offline'!AG$1)</f>
        <v>8.1889353772280654E-2</v>
      </c>
      <c r="AH40" s="6">
        <f>SUMIFS('all sales summary'!$I$2:$I$2047,'all sales summary'!$A$2:$A$2047,'Share city centre spend offline'!$A40,'all sales summary'!$B$2:$B$2047,'Share city centre spend offline'!AH$1)</f>
        <v>8.2064771086237401E-2</v>
      </c>
      <c r="AI40" s="12">
        <f t="shared" si="0"/>
        <v>-0.91445124601395589</v>
      </c>
      <c r="AJ40" s="19">
        <f t="shared" si="1"/>
        <v>-0.92455691251522032</v>
      </c>
    </row>
    <row r="41" spans="1:36" x14ac:dyDescent="0.3">
      <c r="A41" t="s">
        <v>46</v>
      </c>
      <c r="B41" s="6">
        <f>SUMIFS('all sales summary'!$I$2:$I$2047,'all sales summary'!$A$2:$A$2047,'Share city centre spend offline'!$A41,'all sales summary'!$B$2:$B$2047,'Share city centre spend offline'!B$1)</f>
        <v>0.20459469224454871</v>
      </c>
      <c r="C41" s="6">
        <f>SUMIFS('all sales summary'!$I$2:$I$2047,'all sales summary'!$A$2:$A$2047,'Share city centre spend offline'!$A41,'all sales summary'!$B$2:$B$2047,'Share city centre spend offline'!C$1)</f>
        <v>0.20235362641284679</v>
      </c>
      <c r="D41" s="6">
        <f>SUMIFS('all sales summary'!$I$2:$I$2047,'all sales summary'!$A$2:$A$2047,'Share city centre spend offline'!$A41,'all sales summary'!$B$2:$B$2047,'Share city centre spend offline'!D$1)</f>
        <v>0.20156224911088577</v>
      </c>
      <c r="E41" s="6">
        <f>SUMIFS('all sales summary'!$I$2:$I$2047,'all sales summary'!$A$2:$A$2047,'Share city centre spend offline'!$A41,'all sales summary'!$B$2:$B$2047,'Share city centre spend offline'!E$1)</f>
        <v>0.20413459795542227</v>
      </c>
      <c r="F41" s="6">
        <f>SUMIFS('all sales summary'!$I$2:$I$2047,'all sales summary'!$A$2:$A$2047,'Share city centre spend offline'!$A41,'all sales summary'!$B$2:$B$2047,'Share city centre spend offline'!F$1)</f>
        <v>0.20275214482394083</v>
      </c>
      <c r="G41" s="6">
        <f>SUMIFS('all sales summary'!$I$2:$I$2047,'all sales summary'!$A$2:$A$2047,'Share city centre spend offline'!$A41,'all sales summary'!$B$2:$B$2047,'Share city centre spend offline'!G$1)</f>
        <v>0.19701159708205904</v>
      </c>
      <c r="H41" s="6">
        <f>SUMIFS('all sales summary'!$I$2:$I$2047,'all sales summary'!$A$2:$A$2047,'Share city centre spend offline'!$A41,'all sales summary'!$B$2:$B$2047,'Share city centre spend offline'!H$1)</f>
        <v>0.19371376258747119</v>
      </c>
      <c r="I41" s="6">
        <f>SUMIFS('all sales summary'!$I$2:$I$2047,'all sales summary'!$A$2:$A$2047,'Share city centre spend offline'!$A41,'all sales summary'!$B$2:$B$2047,'Share city centre spend offline'!I$1)</f>
        <v>0.20261005060271445</v>
      </c>
      <c r="J41" s="6">
        <f>SUMIFS('all sales summary'!$I$2:$I$2047,'all sales summary'!$A$2:$A$2047,'Share city centre spend offline'!$A41,'all sales summary'!$B$2:$B$2047,'Share city centre spend offline'!J$1)</f>
        <v>0.19267433620550314</v>
      </c>
      <c r="K41" s="6">
        <f>SUMIFS('all sales summary'!$I$2:$I$2047,'all sales summary'!$A$2:$A$2047,'Share city centre spend offline'!$A41,'all sales summary'!$B$2:$B$2047,'Share city centre spend offline'!K$1)</f>
        <v>0.20425741141681572</v>
      </c>
      <c r="L41" s="6">
        <f>SUMIFS('all sales summary'!$I$2:$I$2047,'all sales summary'!$A$2:$A$2047,'Share city centre spend offline'!$A41,'all sales summary'!$B$2:$B$2047,'Share city centre spend offline'!L$1)</f>
        <v>0.20651750626431375</v>
      </c>
      <c r="M41" s="6">
        <f>SUMIFS('all sales summary'!$I$2:$I$2047,'all sales summary'!$A$2:$A$2047,'Share city centre spend offline'!$A41,'all sales summary'!$B$2:$B$2047,'Share city centre spend offline'!M$1)</f>
        <v>0.22266774886632143</v>
      </c>
      <c r="N41" s="6">
        <f>SUMIFS('all sales summary'!$I$2:$I$2047,'all sales summary'!$A$2:$A$2047,'Share city centre spend offline'!$A41,'all sales summary'!$B$2:$B$2047,'Share city centre spend offline'!N$1)</f>
        <v>0.2000699280574551</v>
      </c>
      <c r="O41" s="6">
        <f>SUMIFS('all sales summary'!$I$2:$I$2047,'all sales summary'!$A$2:$A$2047,'Share city centre spend offline'!$A41,'all sales summary'!$B$2:$B$2047,'Share city centre spend offline'!O$1)</f>
        <v>0.20095578537584119</v>
      </c>
      <c r="P41" s="6">
        <f>SUMIFS('all sales summary'!$I$2:$I$2047,'all sales summary'!$A$2:$A$2047,'Share city centre spend offline'!$A41,'all sales summary'!$B$2:$B$2047,'Share city centre spend offline'!P$1)</f>
        <v>0.19544798062791174</v>
      </c>
      <c r="Q41" s="6">
        <f>SUMIFS('all sales summary'!$I$2:$I$2047,'all sales summary'!$A$2:$A$2047,'Share city centre spend offline'!$A41,'all sales summary'!$B$2:$B$2047,'Share city centre spend offline'!Q$1)</f>
        <v>0.20051536159416711</v>
      </c>
      <c r="R41" s="6">
        <f>SUMIFS('all sales summary'!$I$2:$I$2047,'all sales summary'!$A$2:$A$2047,'Share city centre spend offline'!$A41,'all sales summary'!$B$2:$B$2047,'Share city centre spend offline'!R$1)</f>
        <v>0.20644366315952839</v>
      </c>
      <c r="S41" s="6">
        <f>SUMIFS('all sales summary'!$I$2:$I$2047,'all sales summary'!$A$2:$A$2047,'Share city centre spend offline'!$A41,'all sales summary'!$B$2:$B$2047,'Share city centre spend offline'!S$1)</f>
        <v>0.19962437348577577</v>
      </c>
      <c r="T41" s="6">
        <f>SUMIFS('all sales summary'!$I$2:$I$2047,'all sales summary'!$A$2:$A$2047,'Share city centre spend offline'!$A41,'all sales summary'!$B$2:$B$2047,'Share city centre spend offline'!T$1)</f>
        <v>0.1992266191249463</v>
      </c>
      <c r="U41" s="6">
        <f>SUMIFS('all sales summary'!$I$2:$I$2047,'all sales summary'!$A$2:$A$2047,'Share city centre spend offline'!$A41,'all sales summary'!$B$2:$B$2047,'Share city centre spend offline'!U$1)</f>
        <v>0.20309980654936755</v>
      </c>
      <c r="V41" s="6">
        <f>SUMIFS('all sales summary'!$I$2:$I$2047,'all sales summary'!$A$2:$A$2047,'Share city centre spend offline'!$A41,'all sales summary'!$B$2:$B$2047,'Share city centre spend offline'!V$1)</f>
        <v>0.20144550293233182</v>
      </c>
      <c r="W41" s="6">
        <f>SUMIFS('all sales summary'!$I$2:$I$2047,'all sales summary'!$A$2:$A$2047,'Share city centre spend offline'!$A41,'all sales summary'!$B$2:$B$2047,'Share city centre spend offline'!W$1)</f>
        <v>0.20486538083328604</v>
      </c>
      <c r="X41" s="6">
        <f>SUMIFS('all sales summary'!$I$2:$I$2047,'all sales summary'!$A$2:$A$2047,'Share city centre spend offline'!$A41,'all sales summary'!$B$2:$B$2047,'Share city centre spend offline'!X$1)</f>
        <v>0.20195428036026208</v>
      </c>
      <c r="Y41" s="6">
        <f>SUMIFS('all sales summary'!$I$2:$I$2047,'all sales summary'!$A$2:$A$2047,'Share city centre spend offline'!$A41,'all sales summary'!$B$2:$B$2047,'Share city centre spend offline'!Y$1)</f>
        <v>0.2267445972635527</v>
      </c>
      <c r="Z41" s="6">
        <f>SUMIFS('all sales summary'!$I$2:$I$2047,'all sales summary'!$A$2:$A$2047,'Share city centre spend offline'!$A41,'all sales summary'!$B$2:$B$2047,'Share city centre spend offline'!Z$1)</f>
        <v>0.18690454452004307</v>
      </c>
      <c r="AA41" s="6">
        <f>SUMIFS('all sales summary'!$I$2:$I$2047,'all sales summary'!$A$2:$A$2047,'Share city centre spend offline'!$A41,'all sales summary'!$B$2:$B$2047,'Share city centre spend offline'!AA$1)</f>
        <v>0.19050628252789811</v>
      </c>
      <c r="AB41" s="6">
        <f>SUMIFS('all sales summary'!$I$2:$I$2047,'all sales summary'!$A$2:$A$2047,'Share city centre spend offline'!$A41,'all sales summary'!$B$2:$B$2047,'Share city centre spend offline'!AB$1)</f>
        <v>0.18709837213221592</v>
      </c>
      <c r="AC41" s="6">
        <f>SUMIFS('all sales summary'!$I$2:$I$2047,'all sales summary'!$A$2:$A$2047,'Share city centre spend offline'!$A41,'all sales summary'!$B$2:$B$2047,'Share city centre spend offline'!AC$1)</f>
        <v>0.20472043220013114</v>
      </c>
      <c r="AD41" s="6">
        <f>SUMIFS('all sales summary'!$I$2:$I$2047,'all sales summary'!$A$2:$A$2047,'Share city centre spend offline'!$A41,'all sales summary'!$B$2:$B$2047,'Share city centre spend offline'!AD$1)</f>
        <v>0.20204691061104418</v>
      </c>
      <c r="AE41" s="6">
        <f>SUMIFS('all sales summary'!$I$2:$I$2047,'all sales summary'!$A$2:$A$2047,'Share city centre spend offline'!$A41,'all sales summary'!$B$2:$B$2047,'Share city centre spend offline'!AE$1)</f>
        <v>0.19853713518641444</v>
      </c>
      <c r="AF41" s="6">
        <f>SUMIFS('all sales summary'!$I$2:$I$2047,'all sales summary'!$A$2:$A$2047,'Share city centre spend offline'!$A41,'all sales summary'!$B$2:$B$2047,'Share city centre spend offline'!AF$1)</f>
        <v>0.19864627617380276</v>
      </c>
      <c r="AG41" s="6">
        <f>SUMIFS('all sales summary'!$I$2:$I$2047,'all sales summary'!$A$2:$A$2047,'Share city centre spend offline'!$A41,'all sales summary'!$B$2:$B$2047,'Share city centre spend offline'!AG$1)</f>
        <v>0.20169247275881041</v>
      </c>
      <c r="AH41" s="6">
        <f>SUMIFS('all sales summary'!$I$2:$I$2047,'all sales summary'!$A$2:$A$2047,'Share city centre spend offline'!$A41,'all sales summary'!$B$2:$B$2047,'Share city centre spend offline'!AH$1)</f>
        <v>0.19256456641447584</v>
      </c>
      <c r="AI41" s="12">
        <f t="shared" si="0"/>
        <v>-1.2030125830072875</v>
      </c>
      <c r="AJ41" s="19">
        <f t="shared" si="1"/>
        <v>-1.0976979102730877E-2</v>
      </c>
    </row>
    <row r="42" spans="1:36" x14ac:dyDescent="0.3">
      <c r="A42" t="s">
        <v>47</v>
      </c>
      <c r="B42" s="6">
        <f>SUMIFS('all sales summary'!$I$2:$I$2047,'all sales summary'!$A$2:$A$2047,'Share city centre spend offline'!$A42,'all sales summary'!$B$2:$B$2047,'Share city centre spend offline'!B$1)</f>
        <v>0.24505228494487802</v>
      </c>
      <c r="C42" s="6">
        <f>SUMIFS('all sales summary'!$I$2:$I$2047,'all sales summary'!$A$2:$A$2047,'Share city centre spend offline'!$A42,'all sales summary'!$B$2:$B$2047,'Share city centre spend offline'!C$1)</f>
        <v>0.2410436350842812</v>
      </c>
      <c r="D42" s="6">
        <f>SUMIFS('all sales summary'!$I$2:$I$2047,'all sales summary'!$A$2:$A$2047,'Share city centre spend offline'!$A42,'all sales summary'!$B$2:$B$2047,'Share city centre spend offline'!D$1)</f>
        <v>0.24595502717056739</v>
      </c>
      <c r="E42" s="6">
        <f>SUMIFS('all sales summary'!$I$2:$I$2047,'all sales summary'!$A$2:$A$2047,'Share city centre spend offline'!$A42,'all sales summary'!$B$2:$B$2047,'Share city centre spend offline'!E$1)</f>
        <v>0.24245060992835205</v>
      </c>
      <c r="F42" s="6">
        <f>SUMIFS('all sales summary'!$I$2:$I$2047,'all sales summary'!$A$2:$A$2047,'Share city centre spend offline'!$A42,'all sales summary'!$B$2:$B$2047,'Share city centre spend offline'!F$1)</f>
        <v>0.24490800901217219</v>
      </c>
      <c r="G42" s="6">
        <f>SUMIFS('all sales summary'!$I$2:$I$2047,'all sales summary'!$A$2:$A$2047,'Share city centre spend offline'!$A42,'all sales summary'!$B$2:$B$2047,'Share city centre spend offline'!G$1)</f>
        <v>0.24672303298172871</v>
      </c>
      <c r="H42" s="6">
        <f>SUMIFS('all sales summary'!$I$2:$I$2047,'all sales summary'!$A$2:$A$2047,'Share city centre spend offline'!$A42,'all sales summary'!$B$2:$B$2047,'Share city centre spend offline'!H$1)</f>
        <v>0.24734995751759326</v>
      </c>
      <c r="I42" s="6">
        <f>SUMIFS('all sales summary'!$I$2:$I$2047,'all sales summary'!$A$2:$A$2047,'Share city centre spend offline'!$A42,'all sales summary'!$B$2:$B$2047,'Share city centre spend offline'!I$1)</f>
        <v>0.2469141215914048</v>
      </c>
      <c r="J42" s="6">
        <f>SUMIFS('all sales summary'!$I$2:$I$2047,'all sales summary'!$A$2:$A$2047,'Share city centre spend offline'!$A42,'all sales summary'!$B$2:$B$2047,'Share city centre spend offline'!J$1)</f>
        <v>0.24434137434273637</v>
      </c>
      <c r="K42" s="6">
        <f>SUMIFS('all sales summary'!$I$2:$I$2047,'all sales summary'!$A$2:$A$2047,'Share city centre spend offline'!$A42,'all sales summary'!$B$2:$B$2047,'Share city centre spend offline'!K$1)</f>
        <v>0.25258692190466003</v>
      </c>
      <c r="L42" s="6">
        <f>SUMIFS('all sales summary'!$I$2:$I$2047,'all sales summary'!$A$2:$A$2047,'Share city centre spend offline'!$A42,'all sales summary'!$B$2:$B$2047,'Share city centre spend offline'!L$1)</f>
        <v>0.2746469062677413</v>
      </c>
      <c r="M42" s="6">
        <f>SUMIFS('all sales summary'!$I$2:$I$2047,'all sales summary'!$A$2:$A$2047,'Share city centre spend offline'!$A42,'all sales summary'!$B$2:$B$2047,'Share city centre spend offline'!M$1)</f>
        <v>0.30385738599668566</v>
      </c>
      <c r="N42" s="6">
        <f>SUMIFS('all sales summary'!$I$2:$I$2047,'all sales summary'!$A$2:$A$2047,'Share city centre spend offline'!$A42,'all sales summary'!$B$2:$B$2047,'Share city centre spend offline'!N$1)</f>
        <v>0.2470506587443983</v>
      </c>
      <c r="O42" s="6">
        <f>SUMIFS('all sales summary'!$I$2:$I$2047,'all sales summary'!$A$2:$A$2047,'Share city centre spend offline'!$A42,'all sales summary'!$B$2:$B$2047,'Share city centre spend offline'!O$1)</f>
        <v>0.24751943362425483</v>
      </c>
      <c r="P42" s="6">
        <f>SUMIFS('all sales summary'!$I$2:$I$2047,'all sales summary'!$A$2:$A$2047,'Share city centre spend offline'!$A42,'all sales summary'!$B$2:$B$2047,'Share city centre spend offline'!P$1)</f>
        <v>0.18853761692485135</v>
      </c>
      <c r="Q42" s="6">
        <f>SUMIFS('all sales summary'!$I$2:$I$2047,'all sales summary'!$A$2:$A$2047,'Share city centre spend offline'!$A42,'all sales summary'!$B$2:$B$2047,'Share city centre spend offline'!Q$1)</f>
        <v>6.9238981918907108E-2</v>
      </c>
      <c r="R42" s="6">
        <f>SUMIFS('all sales summary'!$I$2:$I$2047,'all sales summary'!$A$2:$A$2047,'Share city centre spend offline'!$A42,'all sales summary'!$B$2:$B$2047,'Share city centre spend offline'!R$1)</f>
        <v>6.6117428804951431E-2</v>
      </c>
      <c r="S42" s="6">
        <f>SUMIFS('all sales summary'!$I$2:$I$2047,'all sales summary'!$A$2:$A$2047,'Share city centre spend offline'!$A42,'all sales summary'!$B$2:$B$2047,'Share city centre spend offline'!S$1)</f>
        <v>0.13509589483262957</v>
      </c>
      <c r="T42" s="6">
        <f>SUMIFS('all sales summary'!$I$2:$I$2047,'all sales summary'!$A$2:$A$2047,'Share city centre spend offline'!$A42,'all sales summary'!$B$2:$B$2047,'Share city centre spend offline'!T$1)</f>
        <v>0.20588281823932411</v>
      </c>
      <c r="U42" s="6">
        <f>SUMIFS('all sales summary'!$I$2:$I$2047,'all sales summary'!$A$2:$A$2047,'Share city centre spend offline'!$A42,'all sales summary'!$B$2:$B$2047,'Share city centre spend offline'!U$1)</f>
        <v>0.22602414688771563</v>
      </c>
      <c r="V42" s="6">
        <f>SUMIFS('all sales summary'!$I$2:$I$2047,'all sales summary'!$A$2:$A$2047,'Share city centre spend offline'!$A42,'all sales summary'!$B$2:$B$2047,'Share city centre spend offline'!V$1)</f>
        <v>0.22320027425768763</v>
      </c>
      <c r="W42" s="6">
        <f>SUMIFS('all sales summary'!$I$2:$I$2047,'all sales summary'!$A$2:$A$2047,'Share city centre spend offline'!$A42,'all sales summary'!$B$2:$B$2047,'Share city centre spend offline'!W$1)</f>
        <v>0.23354416694148852</v>
      </c>
      <c r="X42" s="6">
        <f>SUMIFS('all sales summary'!$I$2:$I$2047,'all sales summary'!$A$2:$A$2047,'Share city centre spend offline'!$A42,'all sales summary'!$B$2:$B$2047,'Share city centre spend offline'!X$1)</f>
        <v>0.14188237421267322</v>
      </c>
      <c r="Y42" s="6">
        <f>SUMIFS('all sales summary'!$I$2:$I$2047,'all sales summary'!$A$2:$A$2047,'Share city centre spend offline'!$A42,'all sales summary'!$B$2:$B$2047,'Share city centre spend offline'!Y$1)</f>
        <v>0.26105880648866947</v>
      </c>
      <c r="Z42" s="6">
        <f>SUMIFS('all sales summary'!$I$2:$I$2047,'all sales summary'!$A$2:$A$2047,'Share city centre spend offline'!$A42,'all sales summary'!$B$2:$B$2047,'Share city centre spend offline'!Z$1)</f>
        <v>8.5897746651836443E-2</v>
      </c>
      <c r="AA42" s="6">
        <f>SUMIFS('all sales summary'!$I$2:$I$2047,'all sales summary'!$A$2:$A$2047,'Share city centre spend offline'!$A42,'all sales summary'!$B$2:$B$2047,'Share city centre spend offline'!AA$1)</f>
        <v>8.9811473689894172E-2</v>
      </c>
      <c r="AB42" s="6">
        <f>SUMIFS('all sales summary'!$I$2:$I$2047,'all sales summary'!$A$2:$A$2047,'Share city centre spend offline'!$A42,'all sales summary'!$B$2:$B$2047,'Share city centre spend offline'!AB$1)</f>
        <v>9.7789108518975376E-2</v>
      </c>
      <c r="AC42" s="6">
        <f>SUMIFS('all sales summary'!$I$2:$I$2047,'all sales summary'!$A$2:$A$2047,'Share city centre spend offline'!$A42,'all sales summary'!$B$2:$B$2047,'Share city centre spend offline'!AC$1)</f>
        <v>0.19910249597343901</v>
      </c>
      <c r="AD42" s="6">
        <f>SUMIFS('all sales summary'!$I$2:$I$2047,'all sales summary'!$A$2:$A$2047,'Share city centre spend offline'!$A42,'all sales summary'!$B$2:$B$2047,'Share city centre spend offline'!AD$1)</f>
        <v>0.22274065659951892</v>
      </c>
      <c r="AE42" s="6">
        <f>SUMIFS('all sales summary'!$I$2:$I$2047,'all sales summary'!$A$2:$A$2047,'Share city centre spend offline'!$A42,'all sales summary'!$B$2:$B$2047,'Share city centre spend offline'!AE$1)</f>
        <v>0.23100041993694598</v>
      </c>
      <c r="AF42" s="6">
        <f>SUMIFS('all sales summary'!$I$2:$I$2047,'all sales summary'!$A$2:$A$2047,'Share city centre spend offline'!$A42,'all sales summary'!$B$2:$B$2047,'Share city centre spend offline'!AF$1)</f>
        <v>0.22829837341328327</v>
      </c>
      <c r="AG42" s="6">
        <f>SUMIFS('all sales summary'!$I$2:$I$2047,'all sales summary'!$A$2:$A$2047,'Share city centre spend offline'!$A42,'all sales summary'!$B$2:$B$2047,'Share city centre spend offline'!AG$1)</f>
        <v>0.24233108149550478</v>
      </c>
      <c r="AH42" s="6">
        <f>SUMIFS('all sales summary'!$I$2:$I$2047,'all sales summary'!$A$2:$A$2047,'Share city centre spend offline'!$A42,'all sales summary'!$B$2:$B$2047,'Share city centre spend offline'!AH$1)</f>
        <v>0.23435784932506606</v>
      </c>
      <c r="AI42" s="12">
        <f t="shared" si="0"/>
        <v>-1.0694435619811955</v>
      </c>
      <c r="AJ42" s="19">
        <f t="shared" si="1"/>
        <v>-0.99835250176703028</v>
      </c>
    </row>
    <row r="43" spans="1:36" x14ac:dyDescent="0.3">
      <c r="A43" t="s">
        <v>48</v>
      </c>
      <c r="B43" s="6">
        <f>SUMIFS('all sales summary'!$I$2:$I$2047,'all sales summary'!$A$2:$A$2047,'Share city centre spend offline'!$A43,'all sales summary'!$B$2:$B$2047,'Share city centre spend offline'!B$1)</f>
        <v>0.15041486236704329</v>
      </c>
      <c r="C43" s="6">
        <f>SUMIFS('all sales summary'!$I$2:$I$2047,'all sales summary'!$A$2:$A$2047,'Share city centre spend offline'!$A43,'all sales summary'!$B$2:$B$2047,'Share city centre spend offline'!C$1)</f>
        <v>0.15721610980617923</v>
      </c>
      <c r="D43" s="6">
        <f>SUMIFS('all sales summary'!$I$2:$I$2047,'all sales summary'!$A$2:$A$2047,'Share city centre spend offline'!$A43,'all sales summary'!$B$2:$B$2047,'Share city centre spend offline'!D$1)</f>
        <v>0.15499377129796732</v>
      </c>
      <c r="E43" s="6">
        <f>SUMIFS('all sales summary'!$I$2:$I$2047,'all sales summary'!$A$2:$A$2047,'Share city centre spend offline'!$A43,'all sales summary'!$B$2:$B$2047,'Share city centre spend offline'!E$1)</f>
        <v>0.15001122118175358</v>
      </c>
      <c r="F43" s="6">
        <f>SUMIFS('all sales summary'!$I$2:$I$2047,'all sales summary'!$A$2:$A$2047,'Share city centre spend offline'!$A43,'all sales summary'!$B$2:$B$2047,'Share city centre spend offline'!F$1)</f>
        <v>0.15519623159013698</v>
      </c>
      <c r="G43" s="6">
        <f>SUMIFS('all sales summary'!$I$2:$I$2047,'all sales summary'!$A$2:$A$2047,'Share city centre spend offline'!$A43,'all sales summary'!$B$2:$B$2047,'Share city centre spend offline'!G$1)</f>
        <v>0.15574421739217745</v>
      </c>
      <c r="H43" s="6">
        <f>SUMIFS('all sales summary'!$I$2:$I$2047,'all sales summary'!$A$2:$A$2047,'Share city centre spend offline'!$A43,'all sales summary'!$B$2:$B$2047,'Share city centre spend offline'!H$1)</f>
        <v>0.15020304893229811</v>
      </c>
      <c r="I43" s="6">
        <f>SUMIFS('all sales summary'!$I$2:$I$2047,'all sales summary'!$A$2:$A$2047,'Share city centre spend offline'!$A43,'all sales summary'!$B$2:$B$2047,'Share city centre spend offline'!I$1)</f>
        <v>0.14964246732834163</v>
      </c>
      <c r="J43" s="6">
        <f>SUMIFS('all sales summary'!$I$2:$I$2047,'all sales summary'!$A$2:$A$2047,'Share city centre spend offline'!$A43,'all sales summary'!$B$2:$B$2047,'Share city centre spend offline'!J$1)</f>
        <v>0.15374404834296881</v>
      </c>
      <c r="K43" s="6">
        <f>SUMIFS('all sales summary'!$I$2:$I$2047,'all sales summary'!$A$2:$A$2047,'Share city centre spend offline'!$A43,'all sales summary'!$B$2:$B$2047,'Share city centre spend offline'!K$1)</f>
        <v>0.16396277277201943</v>
      </c>
      <c r="L43" s="6">
        <f>SUMIFS('all sales summary'!$I$2:$I$2047,'all sales summary'!$A$2:$A$2047,'Share city centre spend offline'!$A43,'all sales summary'!$B$2:$B$2047,'Share city centre spend offline'!L$1)</f>
        <v>0.16973721338674913</v>
      </c>
      <c r="M43" s="6">
        <f>SUMIFS('all sales summary'!$I$2:$I$2047,'all sales summary'!$A$2:$A$2047,'Share city centre spend offline'!$A43,'all sales summary'!$B$2:$B$2047,'Share city centre spend offline'!M$1)</f>
        <v>0.18796792013927446</v>
      </c>
      <c r="N43" s="6">
        <f>SUMIFS('all sales summary'!$I$2:$I$2047,'all sales summary'!$A$2:$A$2047,'Share city centre spend offline'!$A43,'all sales summary'!$B$2:$B$2047,'Share city centre spend offline'!N$1)</f>
        <v>0.14635943705176047</v>
      </c>
      <c r="O43" s="6">
        <f>SUMIFS('all sales summary'!$I$2:$I$2047,'all sales summary'!$A$2:$A$2047,'Share city centre spend offline'!$A43,'all sales summary'!$B$2:$B$2047,'Share city centre spend offline'!O$1)</f>
        <v>0.15375981989445126</v>
      </c>
      <c r="P43" s="6">
        <f>SUMIFS('all sales summary'!$I$2:$I$2047,'all sales summary'!$A$2:$A$2047,'Share city centre spend offline'!$A43,'all sales summary'!$B$2:$B$2047,'Share city centre spend offline'!P$1)</f>
        <v>0.10907239258239959</v>
      </c>
      <c r="Q43" s="6">
        <f>SUMIFS('all sales summary'!$I$2:$I$2047,'all sales summary'!$A$2:$A$2047,'Share city centre spend offline'!$A43,'all sales summary'!$B$2:$B$2047,'Share city centre spend offline'!Q$1)</f>
        <v>3.4682676632858504E-2</v>
      </c>
      <c r="R43" s="6">
        <f>SUMIFS('all sales summary'!$I$2:$I$2047,'all sales summary'!$A$2:$A$2047,'Share city centre spend offline'!$A43,'all sales summary'!$B$2:$B$2047,'Share city centre spend offline'!R$1)</f>
        <v>3.6080428147558657E-2</v>
      </c>
      <c r="S43" s="6">
        <f>SUMIFS('all sales summary'!$I$2:$I$2047,'all sales summary'!$A$2:$A$2047,'Share city centre spend offline'!$A43,'all sales summary'!$B$2:$B$2047,'Share city centre spend offline'!S$1)</f>
        <v>5.8617252397996228E-2</v>
      </c>
      <c r="T43" s="6">
        <f>SUMIFS('all sales summary'!$I$2:$I$2047,'all sales summary'!$A$2:$A$2047,'Share city centre spend offline'!$A43,'all sales summary'!$B$2:$B$2047,'Share city centre spend offline'!T$1)</f>
        <v>9.9793299812375794E-2</v>
      </c>
      <c r="U43" s="6">
        <f>SUMIFS('all sales summary'!$I$2:$I$2047,'all sales summary'!$A$2:$A$2047,'Share city centre spend offline'!$A43,'all sales summary'!$B$2:$B$2047,'Share city centre spend offline'!U$1)</f>
        <v>0.11673774412393982</v>
      </c>
      <c r="V43" s="6">
        <f>SUMIFS('all sales summary'!$I$2:$I$2047,'all sales summary'!$A$2:$A$2047,'Share city centre spend offline'!$A43,'all sales summary'!$B$2:$B$2047,'Share city centre spend offline'!V$1)</f>
        <v>0.11617181309240796</v>
      </c>
      <c r="W43" s="6">
        <f>SUMIFS('all sales summary'!$I$2:$I$2047,'all sales summary'!$A$2:$A$2047,'Share city centre spend offline'!$A43,'all sales summary'!$B$2:$B$2047,'Share city centre spend offline'!W$1)</f>
        <v>0.1099656552566252</v>
      </c>
      <c r="X43" s="6">
        <f>SUMIFS('all sales summary'!$I$2:$I$2047,'all sales summary'!$A$2:$A$2047,'Share city centre spend offline'!$A43,'all sales summary'!$B$2:$B$2047,'Share city centre spend offline'!X$1)</f>
        <v>6.2748252302690558E-2</v>
      </c>
      <c r="Y43" s="6">
        <f>SUMIFS('all sales summary'!$I$2:$I$2047,'all sales summary'!$A$2:$A$2047,'Share city centre spend offline'!$A43,'all sales summary'!$B$2:$B$2047,'Share city centre spend offline'!Y$1)</f>
        <v>0.12231215640751621</v>
      </c>
      <c r="Z43" s="6">
        <f>SUMIFS('all sales summary'!$I$2:$I$2047,'all sales summary'!$A$2:$A$2047,'Share city centre spend offline'!$A43,'all sales summary'!$B$2:$B$2047,'Share city centre spend offline'!Z$1)</f>
        <v>4.4808087928187475E-2</v>
      </c>
      <c r="AA43" s="6">
        <f>SUMIFS('all sales summary'!$I$2:$I$2047,'all sales summary'!$A$2:$A$2047,'Share city centre spend offline'!$A43,'all sales summary'!$B$2:$B$2047,'Share city centre spend offline'!AA$1)</f>
        <v>4.9147300486218015E-2</v>
      </c>
      <c r="AB43" s="6">
        <f>SUMIFS('all sales summary'!$I$2:$I$2047,'all sales summary'!$A$2:$A$2047,'Share city centre spend offline'!$A43,'all sales summary'!$B$2:$B$2047,'Share city centre spend offline'!AB$1)</f>
        <v>5.0450302140108698E-2</v>
      </c>
      <c r="AC43" s="6">
        <f>SUMIFS('all sales summary'!$I$2:$I$2047,'all sales summary'!$A$2:$A$2047,'Share city centre spend offline'!$A43,'all sales summary'!$B$2:$B$2047,'Share city centre spend offline'!AC$1)</f>
        <v>9.5534122130284407E-2</v>
      </c>
      <c r="AD43" s="6">
        <f>SUMIFS('all sales summary'!$I$2:$I$2047,'all sales summary'!$A$2:$A$2047,'Share city centre spend offline'!$A43,'all sales summary'!$B$2:$B$2047,'Share city centre spend offline'!AD$1)</f>
        <v>0.11735179062077941</v>
      </c>
      <c r="AE43" s="6">
        <f>SUMIFS('all sales summary'!$I$2:$I$2047,'all sales summary'!$A$2:$A$2047,'Share city centre spend offline'!$A43,'all sales summary'!$B$2:$B$2047,'Share city centre spend offline'!AE$1)</f>
        <v>0.12036648554389549</v>
      </c>
      <c r="AF43" s="6">
        <f>SUMIFS('all sales summary'!$I$2:$I$2047,'all sales summary'!$A$2:$A$2047,'Share city centre spend offline'!$A43,'all sales summary'!$B$2:$B$2047,'Share city centre spend offline'!AF$1)</f>
        <v>0.12449228616294931</v>
      </c>
      <c r="AG43" s="6">
        <f>SUMIFS('all sales summary'!$I$2:$I$2047,'all sales summary'!$A$2:$A$2047,'Share city centre spend offline'!$A43,'all sales summary'!$B$2:$B$2047,'Share city centre spend offline'!AG$1)</f>
        <v>0.13686099052043263</v>
      </c>
      <c r="AH43" s="6">
        <f>SUMIFS('all sales summary'!$I$2:$I$2047,'all sales summary'!$A$2:$A$2047,'Share city centre spend offline'!$A43,'all sales summary'!$B$2:$B$2047,'Share city centre spend offline'!AH$1)</f>
        <v>0.13987981654947426</v>
      </c>
      <c r="AI43" s="12">
        <f t="shared" si="0"/>
        <v>-1.0535045817569033</v>
      </c>
      <c r="AJ43" s="19">
        <f t="shared" si="1"/>
        <v>-1.3864231793494552</v>
      </c>
    </row>
    <row r="44" spans="1:36" x14ac:dyDescent="0.3">
      <c r="A44" t="s">
        <v>49</v>
      </c>
      <c r="B44" s="6">
        <f>SUMIFS('all sales summary'!$I$2:$I$2047,'all sales summary'!$A$2:$A$2047,'Share city centre spend offline'!$A44,'all sales summary'!$B$2:$B$2047,'Share city centre spend offline'!B$1)</f>
        <v>0.19713814189170292</v>
      </c>
      <c r="C44" s="6">
        <f>SUMIFS('all sales summary'!$I$2:$I$2047,'all sales summary'!$A$2:$A$2047,'Share city centre spend offline'!$A44,'all sales summary'!$B$2:$B$2047,'Share city centre spend offline'!C$1)</f>
        <v>0.20543977528031201</v>
      </c>
      <c r="D44" s="6">
        <f>SUMIFS('all sales summary'!$I$2:$I$2047,'all sales summary'!$A$2:$A$2047,'Share city centre spend offline'!$A44,'all sales summary'!$B$2:$B$2047,'Share city centre spend offline'!D$1)</f>
        <v>0.19418600926250376</v>
      </c>
      <c r="E44" s="6">
        <f>SUMIFS('all sales summary'!$I$2:$I$2047,'all sales summary'!$A$2:$A$2047,'Share city centre spend offline'!$A44,'all sales summary'!$B$2:$B$2047,'Share city centre spend offline'!E$1)</f>
        <v>0.19241989020661568</v>
      </c>
      <c r="F44" s="6">
        <f>SUMIFS('all sales summary'!$I$2:$I$2047,'all sales summary'!$A$2:$A$2047,'Share city centre spend offline'!$A44,'all sales summary'!$B$2:$B$2047,'Share city centre spend offline'!F$1)</f>
        <v>0.20072258823565733</v>
      </c>
      <c r="G44" s="6">
        <f>SUMIFS('all sales summary'!$I$2:$I$2047,'all sales summary'!$A$2:$A$2047,'Share city centre spend offline'!$A44,'all sales summary'!$B$2:$B$2047,'Share city centre spend offline'!G$1)</f>
        <v>0.20118903470753169</v>
      </c>
      <c r="H44" s="6">
        <f>SUMIFS('all sales summary'!$I$2:$I$2047,'all sales summary'!$A$2:$A$2047,'Share city centre spend offline'!$A44,'all sales summary'!$B$2:$B$2047,'Share city centre spend offline'!H$1)</f>
        <v>0.18528686779647047</v>
      </c>
      <c r="I44" s="6">
        <f>SUMIFS('all sales summary'!$I$2:$I$2047,'all sales summary'!$A$2:$A$2047,'Share city centre spend offline'!$A44,'all sales summary'!$B$2:$B$2047,'Share city centre spend offline'!I$1)</f>
        <v>0.18905785626762922</v>
      </c>
      <c r="J44" s="6">
        <f>SUMIFS('all sales summary'!$I$2:$I$2047,'all sales summary'!$A$2:$A$2047,'Share city centre spend offline'!$A44,'all sales summary'!$B$2:$B$2047,'Share city centre spend offline'!J$1)</f>
        <v>0.18850701654602731</v>
      </c>
      <c r="K44" s="6">
        <f>SUMIFS('all sales summary'!$I$2:$I$2047,'all sales summary'!$A$2:$A$2047,'Share city centre spend offline'!$A44,'all sales summary'!$B$2:$B$2047,'Share city centre spend offline'!K$1)</f>
        <v>0.20536806781589501</v>
      </c>
      <c r="L44" s="6">
        <f>SUMIFS('all sales summary'!$I$2:$I$2047,'all sales summary'!$A$2:$A$2047,'Share city centre spend offline'!$A44,'all sales summary'!$B$2:$B$2047,'Share city centre spend offline'!L$1)</f>
        <v>0.21094674339202146</v>
      </c>
      <c r="M44" s="6">
        <f>SUMIFS('all sales summary'!$I$2:$I$2047,'all sales summary'!$A$2:$A$2047,'Share city centre spend offline'!$A44,'all sales summary'!$B$2:$B$2047,'Share city centre spend offline'!M$1)</f>
        <v>0.22125044557060988</v>
      </c>
      <c r="N44" s="6">
        <f>SUMIFS('all sales summary'!$I$2:$I$2047,'all sales summary'!$A$2:$A$2047,'Share city centre spend offline'!$A44,'all sales summary'!$B$2:$B$2047,'Share city centre spend offline'!N$1)</f>
        <v>0.1949660192433679</v>
      </c>
      <c r="O44" s="6">
        <f>SUMIFS('all sales summary'!$I$2:$I$2047,'all sales summary'!$A$2:$A$2047,'Share city centre spend offline'!$A44,'all sales summary'!$B$2:$B$2047,'Share city centre spend offline'!O$1)</f>
        <v>0.20462698982925021</v>
      </c>
      <c r="P44" s="6">
        <f>SUMIFS('all sales summary'!$I$2:$I$2047,'all sales summary'!$A$2:$A$2047,'Share city centre spend offline'!$A44,'all sales summary'!$B$2:$B$2047,'Share city centre spend offline'!P$1)</f>
        <v>0.15601619889990495</v>
      </c>
      <c r="Q44" s="6">
        <f>SUMIFS('all sales summary'!$I$2:$I$2047,'all sales summary'!$A$2:$A$2047,'Share city centre spend offline'!$A44,'all sales summary'!$B$2:$B$2047,'Share city centre spend offline'!Q$1)</f>
        <v>6.3430937290207795E-2</v>
      </c>
      <c r="R44" s="6">
        <f>SUMIFS('all sales summary'!$I$2:$I$2047,'all sales summary'!$A$2:$A$2047,'Share city centre spend offline'!$A44,'all sales summary'!$B$2:$B$2047,'Share city centre spend offline'!R$1)</f>
        <v>6.3056232474064514E-2</v>
      </c>
      <c r="S44" s="6">
        <f>SUMIFS('all sales summary'!$I$2:$I$2047,'all sales summary'!$A$2:$A$2047,'Share city centre spend offline'!$A44,'all sales summary'!$B$2:$B$2047,'Share city centre spend offline'!S$1)</f>
        <v>9.1979297101196927E-2</v>
      </c>
      <c r="T44" s="6">
        <f>SUMIFS('all sales summary'!$I$2:$I$2047,'all sales summary'!$A$2:$A$2047,'Share city centre spend offline'!$A44,'all sales summary'!$B$2:$B$2047,'Share city centre spend offline'!T$1)</f>
        <v>0.14124821443223423</v>
      </c>
      <c r="U44" s="6">
        <f>SUMIFS('all sales summary'!$I$2:$I$2047,'all sales summary'!$A$2:$A$2047,'Share city centre spend offline'!$A44,'all sales summary'!$B$2:$B$2047,'Share city centre spend offline'!U$1)</f>
        <v>0.1686691272042653</v>
      </c>
      <c r="V44" s="6">
        <f>SUMIFS('all sales summary'!$I$2:$I$2047,'all sales summary'!$A$2:$A$2047,'Share city centre spend offline'!$A44,'all sales summary'!$B$2:$B$2047,'Share city centre spend offline'!V$1)</f>
        <v>0.15879168706233007</v>
      </c>
      <c r="W44" s="6">
        <f>SUMIFS('all sales summary'!$I$2:$I$2047,'all sales summary'!$A$2:$A$2047,'Share city centre spend offline'!$A44,'all sales summary'!$B$2:$B$2047,'Share city centre spend offline'!W$1)</f>
        <v>0.16975079992966569</v>
      </c>
      <c r="X44" s="6">
        <f>SUMIFS('all sales summary'!$I$2:$I$2047,'all sales summary'!$A$2:$A$2047,'Share city centre spend offline'!$A44,'all sales summary'!$B$2:$B$2047,'Share city centre spend offline'!X$1)</f>
        <v>0.13033231369460807</v>
      </c>
      <c r="Y44" s="6">
        <f>SUMIFS('all sales summary'!$I$2:$I$2047,'all sales summary'!$A$2:$A$2047,'Share city centre spend offline'!$A44,'all sales summary'!$B$2:$B$2047,'Share city centre spend offline'!Y$1)</f>
        <v>0.17432320029023085</v>
      </c>
      <c r="Z44" s="6">
        <f>SUMIFS('all sales summary'!$I$2:$I$2047,'all sales summary'!$A$2:$A$2047,'Share city centre spend offline'!$A44,'all sales summary'!$B$2:$B$2047,'Share city centre spend offline'!Z$1)</f>
        <v>8.8794330570242108E-2</v>
      </c>
      <c r="AA44" s="6">
        <f>SUMIFS('all sales summary'!$I$2:$I$2047,'all sales summary'!$A$2:$A$2047,'Share city centre spend offline'!$A44,'all sales summary'!$B$2:$B$2047,'Share city centre spend offline'!AA$1)</f>
        <v>9.3178720870936191E-2</v>
      </c>
      <c r="AB44" s="6">
        <f>SUMIFS('all sales summary'!$I$2:$I$2047,'all sales summary'!$A$2:$A$2047,'Share city centre spend offline'!$A44,'all sales summary'!$B$2:$B$2047,'Share city centre spend offline'!AB$1)</f>
        <v>9.4955714700652019E-2</v>
      </c>
      <c r="AC44" s="6">
        <f>SUMIFS('all sales summary'!$I$2:$I$2047,'all sales summary'!$A$2:$A$2047,'Share city centre spend offline'!$A44,'all sales summary'!$B$2:$B$2047,'Share city centre spend offline'!AC$1)</f>
        <v>0.13712405148273019</v>
      </c>
      <c r="AD44" s="6">
        <f>SUMIFS('all sales summary'!$I$2:$I$2047,'all sales summary'!$A$2:$A$2047,'Share city centre spend offline'!$A44,'all sales summary'!$B$2:$B$2047,'Share city centre spend offline'!AD$1)</f>
        <v>0.15671014839335581</v>
      </c>
      <c r="AE44" s="6">
        <f>SUMIFS('all sales summary'!$I$2:$I$2047,'all sales summary'!$A$2:$A$2047,'Share city centre spend offline'!$A44,'all sales summary'!$B$2:$B$2047,'Share city centre spend offline'!AE$1)</f>
        <v>0.1755783784076112</v>
      </c>
      <c r="AF44" s="6">
        <f>SUMIFS('all sales summary'!$I$2:$I$2047,'all sales summary'!$A$2:$A$2047,'Share city centre spend offline'!$A44,'all sales summary'!$B$2:$B$2047,'Share city centre spend offline'!AF$1)</f>
        <v>0.16572236358852557</v>
      </c>
      <c r="AG44" s="6">
        <f>SUMIFS('all sales summary'!$I$2:$I$2047,'all sales summary'!$A$2:$A$2047,'Share city centre spend offline'!$A44,'all sales summary'!$B$2:$B$2047,'Share city centre spend offline'!AG$1)</f>
        <v>0.18247142657828755</v>
      </c>
      <c r="AH44" s="6">
        <f>SUMIFS('all sales summary'!$I$2:$I$2047,'all sales summary'!$A$2:$A$2047,'Share city centre spend offline'!$A44,'all sales summary'!$B$2:$B$2047,'Share city centre spend offline'!AH$1)</f>
        <v>0.17795816147849788</v>
      </c>
      <c r="AI44" s="12">
        <f t="shared" si="0"/>
        <v>-1.9179980413205038</v>
      </c>
      <c r="AJ44" s="19">
        <f t="shared" si="1"/>
        <v>-1.0548855067529423</v>
      </c>
    </row>
    <row r="45" spans="1:36" x14ac:dyDescent="0.3">
      <c r="A45" t="s">
        <v>50</v>
      </c>
      <c r="B45" s="6">
        <f>SUMIFS('all sales summary'!$I$2:$I$2047,'all sales summary'!$A$2:$A$2047,'Share city centre spend offline'!$A45,'all sales summary'!$B$2:$B$2047,'Share city centre spend offline'!B$1)</f>
        <v>0.17858171122810612</v>
      </c>
      <c r="C45" s="6">
        <f>SUMIFS('all sales summary'!$I$2:$I$2047,'all sales summary'!$A$2:$A$2047,'Share city centre spend offline'!$A45,'all sales summary'!$B$2:$B$2047,'Share city centre spend offline'!C$1)</f>
        <v>0.17781537538705913</v>
      </c>
      <c r="D45" s="6">
        <f>SUMIFS('all sales summary'!$I$2:$I$2047,'all sales summary'!$A$2:$A$2047,'Share city centre spend offline'!$A45,'all sales summary'!$B$2:$B$2047,'Share city centre spend offline'!D$1)</f>
        <v>0.1818402696695739</v>
      </c>
      <c r="E45" s="6">
        <f>SUMIFS('all sales summary'!$I$2:$I$2047,'all sales summary'!$A$2:$A$2047,'Share city centre spend offline'!$A45,'all sales summary'!$B$2:$B$2047,'Share city centre spend offline'!E$1)</f>
        <v>0.18004943632372095</v>
      </c>
      <c r="F45" s="6">
        <f>SUMIFS('all sales summary'!$I$2:$I$2047,'all sales summary'!$A$2:$A$2047,'Share city centre spend offline'!$A45,'all sales summary'!$B$2:$B$2047,'Share city centre spend offline'!F$1)</f>
        <v>0.18146188380003478</v>
      </c>
      <c r="G45" s="6">
        <f>SUMIFS('all sales summary'!$I$2:$I$2047,'all sales summary'!$A$2:$A$2047,'Share city centre spend offline'!$A45,'all sales summary'!$B$2:$B$2047,'Share city centre spend offline'!G$1)</f>
        <v>0.1806668163740357</v>
      </c>
      <c r="H45" s="6">
        <f>SUMIFS('all sales summary'!$I$2:$I$2047,'all sales summary'!$A$2:$A$2047,'Share city centre spend offline'!$A45,'all sales summary'!$B$2:$B$2047,'Share city centre spend offline'!H$1)</f>
        <v>0.17688503758519478</v>
      </c>
      <c r="I45" s="6">
        <f>SUMIFS('all sales summary'!$I$2:$I$2047,'all sales summary'!$A$2:$A$2047,'Share city centre spend offline'!$A45,'all sales summary'!$B$2:$B$2047,'Share city centre spend offline'!I$1)</f>
        <v>0.179135809252705</v>
      </c>
      <c r="J45" s="6">
        <f>SUMIFS('all sales summary'!$I$2:$I$2047,'all sales summary'!$A$2:$A$2047,'Share city centre spend offline'!$A45,'all sales summary'!$B$2:$B$2047,'Share city centre spend offline'!J$1)</f>
        <v>0.16919765390399805</v>
      </c>
      <c r="K45" s="6">
        <f>SUMIFS('all sales summary'!$I$2:$I$2047,'all sales summary'!$A$2:$A$2047,'Share city centre spend offline'!$A45,'all sales summary'!$B$2:$B$2047,'Share city centre spend offline'!K$1)</f>
        <v>0.17766178378367611</v>
      </c>
      <c r="L45" s="6">
        <f>SUMIFS('all sales summary'!$I$2:$I$2047,'all sales summary'!$A$2:$A$2047,'Share city centre spend offline'!$A45,'all sales summary'!$B$2:$B$2047,'Share city centre spend offline'!L$1)</f>
        <v>0.19623168057686219</v>
      </c>
      <c r="M45" s="6">
        <f>SUMIFS('all sales summary'!$I$2:$I$2047,'all sales summary'!$A$2:$A$2047,'Share city centre spend offline'!$A45,'all sales summary'!$B$2:$B$2047,'Share city centre spend offline'!M$1)</f>
        <v>0.22352295296760658</v>
      </c>
      <c r="N45" s="6">
        <f>SUMIFS('all sales summary'!$I$2:$I$2047,'all sales summary'!$A$2:$A$2047,'Share city centre spend offline'!$A45,'all sales summary'!$B$2:$B$2047,'Share city centre spend offline'!N$1)</f>
        <v>0.16536939605233283</v>
      </c>
      <c r="O45" s="6">
        <f>SUMIFS('all sales summary'!$I$2:$I$2047,'all sales summary'!$A$2:$A$2047,'Share city centre spend offline'!$A45,'all sales summary'!$B$2:$B$2047,'Share city centre spend offline'!O$1)</f>
        <v>0.17891745698568079</v>
      </c>
      <c r="P45" s="6">
        <f>SUMIFS('all sales summary'!$I$2:$I$2047,'all sales summary'!$A$2:$A$2047,'Share city centre spend offline'!$A45,'all sales summary'!$B$2:$B$2047,'Share city centre spend offline'!P$1)</f>
        <v>0.14656197427536308</v>
      </c>
      <c r="Q45" s="6">
        <f>SUMIFS('all sales summary'!$I$2:$I$2047,'all sales summary'!$A$2:$A$2047,'Share city centre spend offline'!$A45,'all sales summary'!$B$2:$B$2047,'Share city centre spend offline'!Q$1)</f>
        <v>0.11518327677652729</v>
      </c>
      <c r="R45" s="6">
        <f>SUMIFS('all sales summary'!$I$2:$I$2047,'all sales summary'!$A$2:$A$2047,'Share city centre spend offline'!$A45,'all sales summary'!$B$2:$B$2047,'Share city centre spend offline'!R$1)</f>
        <v>9.8370511904767879E-2</v>
      </c>
      <c r="S45" s="6">
        <f>SUMIFS('all sales summary'!$I$2:$I$2047,'all sales summary'!$A$2:$A$2047,'Share city centre spend offline'!$A45,'all sales summary'!$B$2:$B$2047,'Share city centre spend offline'!S$1)</f>
        <v>0.10541669393772983</v>
      </c>
      <c r="T45" s="6">
        <f>SUMIFS('all sales summary'!$I$2:$I$2047,'all sales summary'!$A$2:$A$2047,'Share city centre spend offline'!$A45,'all sales summary'!$B$2:$B$2047,'Share city centre spend offline'!T$1)</f>
        <v>0.13420380669789825</v>
      </c>
      <c r="U45" s="6">
        <f>SUMIFS('all sales summary'!$I$2:$I$2047,'all sales summary'!$A$2:$A$2047,'Share city centre spend offline'!$A45,'all sales summary'!$B$2:$B$2047,'Share city centre spend offline'!U$1)</f>
        <v>0.15216334128111314</v>
      </c>
      <c r="V45" s="6">
        <f>SUMIFS('all sales summary'!$I$2:$I$2047,'all sales summary'!$A$2:$A$2047,'Share city centre spend offline'!$A45,'all sales summary'!$B$2:$B$2047,'Share city centre spend offline'!V$1)</f>
        <v>0.14106154901376322</v>
      </c>
      <c r="W45" s="6">
        <f>SUMIFS('all sales summary'!$I$2:$I$2047,'all sales summary'!$A$2:$A$2047,'Share city centre spend offline'!$A45,'all sales summary'!$B$2:$B$2047,'Share city centre spend offline'!W$1)</f>
        <v>0.15328946732119175</v>
      </c>
      <c r="X45" s="6">
        <f>SUMIFS('all sales summary'!$I$2:$I$2047,'all sales summary'!$A$2:$A$2047,'Share city centre spend offline'!$A45,'all sales summary'!$B$2:$B$2047,'Share city centre spend offline'!X$1)</f>
        <v>0.1216128591312112</v>
      </c>
      <c r="Y45" s="6">
        <f>SUMIFS('all sales summary'!$I$2:$I$2047,'all sales summary'!$A$2:$A$2047,'Share city centre spend offline'!$A45,'all sales summary'!$B$2:$B$2047,'Share city centre spend offline'!Y$1)</f>
        <v>0.17994605442404188</v>
      </c>
      <c r="Z45" s="6">
        <f>SUMIFS('all sales summary'!$I$2:$I$2047,'all sales summary'!$A$2:$A$2047,'Share city centre spend offline'!$A45,'all sales summary'!$B$2:$B$2047,'Share city centre spend offline'!Z$1)</f>
        <v>0.11012210712166803</v>
      </c>
      <c r="AA45" s="6">
        <f>SUMIFS('all sales summary'!$I$2:$I$2047,'all sales summary'!$A$2:$A$2047,'Share city centre spend offline'!$A45,'all sales summary'!$B$2:$B$2047,'Share city centre spend offline'!AA$1)</f>
        <v>0.11700775165305108</v>
      </c>
      <c r="AB45" s="6">
        <f>SUMIFS('all sales summary'!$I$2:$I$2047,'all sales summary'!$A$2:$A$2047,'Share city centre spend offline'!$A45,'all sales summary'!$B$2:$B$2047,'Share city centre spend offline'!AB$1)</f>
        <v>0.11222290796880555</v>
      </c>
      <c r="AC45" s="6">
        <f>SUMIFS('all sales summary'!$I$2:$I$2047,'all sales summary'!$A$2:$A$2047,'Share city centre spend offline'!$A45,'all sales summary'!$B$2:$B$2047,'Share city centre spend offline'!AC$1)</f>
        <v>0.1347469609299973</v>
      </c>
      <c r="AD45" s="6">
        <f>SUMIFS('all sales summary'!$I$2:$I$2047,'all sales summary'!$A$2:$A$2047,'Share city centre spend offline'!$A45,'all sales summary'!$B$2:$B$2047,'Share city centre spend offline'!AD$1)</f>
        <v>0.14094842140005631</v>
      </c>
      <c r="AE45" s="6">
        <f>SUMIFS('all sales summary'!$I$2:$I$2047,'all sales summary'!$A$2:$A$2047,'Share city centre spend offline'!$A45,'all sales summary'!$B$2:$B$2047,'Share city centre spend offline'!AE$1)</f>
        <v>0.1444630364276703</v>
      </c>
      <c r="AF45" s="6">
        <f>SUMIFS('all sales summary'!$I$2:$I$2047,'all sales summary'!$A$2:$A$2047,'Share city centre spend offline'!$A45,'all sales summary'!$B$2:$B$2047,'Share city centre spend offline'!AF$1)</f>
        <v>0.14942773293982464</v>
      </c>
      <c r="AG45" s="6">
        <f>SUMIFS('all sales summary'!$I$2:$I$2047,'all sales summary'!$A$2:$A$2047,'Share city centre spend offline'!$A45,'all sales summary'!$B$2:$B$2047,'Share city centre spend offline'!AG$1)</f>
        <v>0.15601249453540347</v>
      </c>
      <c r="AH45" s="6">
        <f>SUMIFS('all sales summary'!$I$2:$I$2047,'all sales summary'!$A$2:$A$2047,'Share city centre spend offline'!$A45,'all sales summary'!$B$2:$B$2047,'Share city centre spend offline'!AH$1)</f>
        <v>0.15070655290035978</v>
      </c>
      <c r="AI45" s="12">
        <f t="shared" si="0"/>
        <v>-2.7875158327746341</v>
      </c>
      <c r="AJ45" s="19">
        <f t="shared" si="1"/>
        <v>-1.8491101003638266</v>
      </c>
    </row>
    <row r="46" spans="1:36" x14ac:dyDescent="0.3">
      <c r="A46" t="s">
        <v>51</v>
      </c>
      <c r="B46" s="6">
        <f>SUMIFS('all sales summary'!$I$2:$I$2047,'all sales summary'!$A$2:$A$2047,'Share city centre spend offline'!$A46,'all sales summary'!$B$2:$B$2047,'Share city centre spend offline'!B$1)</f>
        <v>0.20015994774033782</v>
      </c>
      <c r="C46" s="6">
        <f>SUMIFS('all sales summary'!$I$2:$I$2047,'all sales summary'!$A$2:$A$2047,'Share city centre spend offline'!$A46,'all sales summary'!$B$2:$B$2047,'Share city centre spend offline'!C$1)</f>
        <v>0.20012524410277532</v>
      </c>
      <c r="D46" s="6">
        <f>SUMIFS('all sales summary'!$I$2:$I$2047,'all sales summary'!$A$2:$A$2047,'Share city centre spend offline'!$A46,'all sales summary'!$B$2:$B$2047,'Share city centre spend offline'!D$1)</f>
        <v>0.20497048405726609</v>
      </c>
      <c r="E46" s="6">
        <f>SUMIFS('all sales summary'!$I$2:$I$2047,'all sales summary'!$A$2:$A$2047,'Share city centre spend offline'!$A46,'all sales summary'!$B$2:$B$2047,'Share city centre spend offline'!E$1)</f>
        <v>0.19275319253257672</v>
      </c>
      <c r="F46" s="6">
        <f>SUMIFS('all sales summary'!$I$2:$I$2047,'all sales summary'!$A$2:$A$2047,'Share city centre spend offline'!$A46,'all sales summary'!$B$2:$B$2047,'Share city centre spend offline'!F$1)</f>
        <v>0.20126793789783534</v>
      </c>
      <c r="G46" s="6">
        <f>SUMIFS('all sales summary'!$I$2:$I$2047,'all sales summary'!$A$2:$A$2047,'Share city centre spend offline'!$A46,'all sales summary'!$B$2:$B$2047,'Share city centre spend offline'!G$1)</f>
        <v>0.20496223629779717</v>
      </c>
      <c r="H46" s="6">
        <f>SUMIFS('all sales summary'!$I$2:$I$2047,'all sales summary'!$A$2:$A$2047,'Share city centre spend offline'!$A46,'all sales summary'!$B$2:$B$2047,'Share city centre spend offline'!H$1)</f>
        <v>0.19414944371517692</v>
      </c>
      <c r="I46" s="6">
        <f>SUMIFS('all sales summary'!$I$2:$I$2047,'all sales summary'!$A$2:$A$2047,'Share city centre spend offline'!$A46,'all sales summary'!$B$2:$B$2047,'Share city centre spend offline'!I$1)</f>
        <v>0.1999587884903298</v>
      </c>
      <c r="J46" s="6">
        <f>SUMIFS('all sales summary'!$I$2:$I$2047,'all sales summary'!$A$2:$A$2047,'Share city centre spend offline'!$A46,'all sales summary'!$B$2:$B$2047,'Share city centre spend offline'!J$1)</f>
        <v>0.19638010108860599</v>
      </c>
      <c r="K46" s="6">
        <f>SUMIFS('all sales summary'!$I$2:$I$2047,'all sales summary'!$A$2:$A$2047,'Share city centre spend offline'!$A46,'all sales summary'!$B$2:$B$2047,'Share city centre spend offline'!K$1)</f>
        <v>0.2006984376998063</v>
      </c>
      <c r="L46" s="6">
        <f>SUMIFS('all sales summary'!$I$2:$I$2047,'all sales summary'!$A$2:$A$2047,'Share city centre spend offline'!$A46,'all sales summary'!$B$2:$B$2047,'Share city centre spend offline'!L$1)</f>
        <v>0.21277137777477043</v>
      </c>
      <c r="M46" s="6">
        <f>SUMIFS('all sales summary'!$I$2:$I$2047,'all sales summary'!$A$2:$A$2047,'Share city centre spend offline'!$A46,'all sales summary'!$B$2:$B$2047,'Share city centre spend offline'!M$1)</f>
        <v>0.24236341709776787</v>
      </c>
      <c r="N46" s="6">
        <f>SUMIFS('all sales summary'!$I$2:$I$2047,'all sales summary'!$A$2:$A$2047,'Share city centre spend offline'!$A46,'all sales summary'!$B$2:$B$2047,'Share city centre spend offline'!N$1)</f>
        <v>0.1920810507765558</v>
      </c>
      <c r="O46" s="6">
        <f>SUMIFS('all sales summary'!$I$2:$I$2047,'all sales summary'!$A$2:$A$2047,'Share city centre spend offline'!$A46,'all sales summary'!$B$2:$B$2047,'Share city centre spend offline'!O$1)</f>
        <v>0.19509753743572045</v>
      </c>
      <c r="P46" s="6">
        <f>SUMIFS('all sales summary'!$I$2:$I$2047,'all sales summary'!$A$2:$A$2047,'Share city centre spend offline'!$A46,'all sales summary'!$B$2:$B$2047,'Share city centre spend offline'!P$1)</f>
        <v>0.15269852083348967</v>
      </c>
      <c r="Q46" s="6">
        <f>SUMIFS('all sales summary'!$I$2:$I$2047,'all sales summary'!$A$2:$A$2047,'Share city centre spend offline'!$A46,'all sales summary'!$B$2:$B$2047,'Share city centre spend offline'!Q$1)</f>
        <v>6.9572834149661408E-2</v>
      </c>
      <c r="R46" s="6">
        <f>SUMIFS('all sales summary'!$I$2:$I$2047,'all sales summary'!$A$2:$A$2047,'Share city centre spend offline'!$A46,'all sales summary'!$B$2:$B$2047,'Share city centre spend offline'!R$1)</f>
        <v>7.1362383017677292E-2</v>
      </c>
      <c r="S46" s="6">
        <f>SUMIFS('all sales summary'!$I$2:$I$2047,'all sales summary'!$A$2:$A$2047,'Share city centre spend offline'!$A46,'all sales summary'!$B$2:$B$2047,'Share city centre spend offline'!S$1)</f>
        <v>0.11435706540054252</v>
      </c>
      <c r="T46" s="6">
        <f>SUMIFS('all sales summary'!$I$2:$I$2047,'all sales summary'!$A$2:$A$2047,'Share city centre spend offline'!$A46,'all sales summary'!$B$2:$B$2047,'Share city centre spend offline'!T$1)</f>
        <v>0.16313284106194842</v>
      </c>
      <c r="U46" s="6">
        <f>SUMIFS('all sales summary'!$I$2:$I$2047,'all sales summary'!$A$2:$A$2047,'Share city centre spend offline'!$A46,'all sales summary'!$B$2:$B$2047,'Share city centre spend offline'!U$1)</f>
        <v>0.18343009670529281</v>
      </c>
      <c r="V46" s="6">
        <f>SUMIFS('all sales summary'!$I$2:$I$2047,'all sales summary'!$A$2:$A$2047,'Share city centre spend offline'!$A46,'all sales summary'!$B$2:$B$2047,'Share city centre spend offline'!V$1)</f>
        <v>0.1815850389565784</v>
      </c>
      <c r="W46" s="6">
        <f>SUMIFS('all sales summary'!$I$2:$I$2047,'all sales summary'!$A$2:$A$2047,'Share city centre spend offline'!$A46,'all sales summary'!$B$2:$B$2047,'Share city centre spend offline'!W$1)</f>
        <v>0.18353413906437085</v>
      </c>
      <c r="X46" s="6">
        <f>SUMIFS('all sales summary'!$I$2:$I$2047,'all sales summary'!$A$2:$A$2047,'Share city centre spend offline'!$A46,'all sales summary'!$B$2:$B$2047,'Share city centre spend offline'!X$1)</f>
        <v>0.11005159239813787</v>
      </c>
      <c r="Y46" s="6">
        <f>SUMIFS('all sales summary'!$I$2:$I$2047,'all sales summary'!$A$2:$A$2047,'Share city centre spend offline'!$A46,'all sales summary'!$B$2:$B$2047,'Share city centre spend offline'!Y$1)</f>
        <v>0.21898378712701264</v>
      </c>
      <c r="Z46" s="6">
        <f>SUMIFS('all sales summary'!$I$2:$I$2047,'all sales summary'!$A$2:$A$2047,'Share city centre spend offline'!$A46,'all sales summary'!$B$2:$B$2047,'Share city centre spend offline'!Z$1)</f>
        <v>9.4250908454266466E-2</v>
      </c>
      <c r="AA46" s="6">
        <f>SUMIFS('all sales summary'!$I$2:$I$2047,'all sales summary'!$A$2:$A$2047,'Share city centre spend offline'!$A46,'all sales summary'!$B$2:$B$2047,'Share city centre spend offline'!AA$1)</f>
        <v>8.6552412138631199E-2</v>
      </c>
      <c r="AB46" s="6">
        <f>SUMIFS('all sales summary'!$I$2:$I$2047,'all sales summary'!$A$2:$A$2047,'Share city centre spend offline'!$A46,'all sales summary'!$B$2:$B$2047,'Share city centre spend offline'!AB$1)</f>
        <v>8.715616877454975E-2</v>
      </c>
      <c r="AC46" s="6">
        <f>SUMIFS('all sales summary'!$I$2:$I$2047,'all sales summary'!$A$2:$A$2047,'Share city centre spend offline'!$A46,'all sales summary'!$B$2:$B$2047,'Share city centre spend offline'!AC$1)</f>
        <v>0.15962429363992375</v>
      </c>
      <c r="AD46" s="6">
        <f>SUMIFS('all sales summary'!$I$2:$I$2047,'all sales summary'!$A$2:$A$2047,'Share city centre spend offline'!$A46,'all sales summary'!$B$2:$B$2047,'Share city centre spend offline'!AD$1)</f>
        <v>0.18059676335841673</v>
      </c>
      <c r="AE46" s="6">
        <f>SUMIFS('all sales summary'!$I$2:$I$2047,'all sales summary'!$A$2:$A$2047,'Share city centre spend offline'!$A46,'all sales summary'!$B$2:$B$2047,'Share city centre spend offline'!AE$1)</f>
        <v>0.18195426364316039</v>
      </c>
      <c r="AF46" s="6">
        <f>SUMIFS('all sales summary'!$I$2:$I$2047,'all sales summary'!$A$2:$A$2047,'Share city centre spend offline'!$A46,'all sales summary'!$B$2:$B$2047,'Share city centre spend offline'!AF$1)</f>
        <v>0.1833468462771799</v>
      </c>
      <c r="AG46" s="6">
        <f>SUMIFS('all sales summary'!$I$2:$I$2047,'all sales summary'!$A$2:$A$2047,'Share city centre spend offline'!$A46,'all sales summary'!$B$2:$B$2047,'Share city centre spend offline'!AG$1)</f>
        <v>0.19488310932159553</v>
      </c>
      <c r="AH46" s="6">
        <f>SUMIFS('all sales summary'!$I$2:$I$2047,'all sales summary'!$A$2:$A$2047,'Share city centre spend offline'!$A46,'all sales summary'!$B$2:$B$2047,'Share city centre spend offline'!AH$1)</f>
        <v>0.19296104848721435</v>
      </c>
      <c r="AI46" s="12">
        <f t="shared" si="0"/>
        <v>-0.71988992531234752</v>
      </c>
      <c r="AJ46" s="19">
        <f t="shared" si="1"/>
        <v>-0.34190526013916367</v>
      </c>
    </row>
    <row r="47" spans="1:36" x14ac:dyDescent="0.3">
      <c r="A47" t="s">
        <v>52</v>
      </c>
      <c r="B47" s="6">
        <f>SUMIFS('all sales summary'!$I$2:$I$2047,'all sales summary'!$A$2:$A$2047,'Share city centre spend offline'!$A47,'all sales summary'!$B$2:$B$2047,'Share city centre spend offline'!B$1)</f>
        <v>6.819250027238645E-2</v>
      </c>
      <c r="C47" s="6">
        <f>SUMIFS('all sales summary'!$I$2:$I$2047,'all sales summary'!$A$2:$A$2047,'Share city centre spend offline'!$A47,'all sales summary'!$B$2:$B$2047,'Share city centre spend offline'!C$1)</f>
        <v>6.7981662861107961E-2</v>
      </c>
      <c r="D47" s="6">
        <f>SUMIFS('all sales summary'!$I$2:$I$2047,'all sales summary'!$A$2:$A$2047,'Share city centre spend offline'!$A47,'all sales summary'!$B$2:$B$2047,'Share city centre spend offline'!D$1)</f>
        <v>6.6972187080270126E-2</v>
      </c>
      <c r="E47" s="6">
        <f>SUMIFS('all sales summary'!$I$2:$I$2047,'all sales summary'!$A$2:$A$2047,'Share city centre spend offline'!$A47,'all sales summary'!$B$2:$B$2047,'Share city centre spend offline'!E$1)</f>
        <v>6.4653259406417085E-2</v>
      </c>
      <c r="F47" s="6">
        <f>SUMIFS('all sales summary'!$I$2:$I$2047,'all sales summary'!$A$2:$A$2047,'Share city centre spend offline'!$A47,'all sales summary'!$B$2:$B$2047,'Share city centre spend offline'!F$1)</f>
        <v>6.886485675880194E-2</v>
      </c>
      <c r="G47" s="6">
        <f>SUMIFS('all sales summary'!$I$2:$I$2047,'all sales summary'!$A$2:$A$2047,'Share city centre spend offline'!$A47,'all sales summary'!$B$2:$B$2047,'Share city centre spend offline'!G$1)</f>
        <v>6.7162731306389126E-2</v>
      </c>
      <c r="H47" s="6">
        <f>SUMIFS('all sales summary'!$I$2:$I$2047,'all sales summary'!$A$2:$A$2047,'Share city centre spend offline'!$A47,'all sales summary'!$B$2:$B$2047,'Share city centre spend offline'!H$1)</f>
        <v>6.2970558740548022E-2</v>
      </c>
      <c r="I47" s="6">
        <f>SUMIFS('all sales summary'!$I$2:$I$2047,'all sales summary'!$A$2:$A$2047,'Share city centre spend offline'!$A47,'all sales summary'!$B$2:$B$2047,'Share city centre spend offline'!I$1)</f>
        <v>6.2885225333068701E-2</v>
      </c>
      <c r="J47" s="6">
        <f>SUMIFS('all sales summary'!$I$2:$I$2047,'all sales summary'!$A$2:$A$2047,'Share city centre spend offline'!$A47,'all sales summary'!$B$2:$B$2047,'Share city centre spend offline'!J$1)</f>
        <v>7.0844638694703352E-2</v>
      </c>
      <c r="K47" s="6">
        <f>SUMIFS('all sales summary'!$I$2:$I$2047,'all sales summary'!$A$2:$A$2047,'Share city centre spend offline'!$A47,'all sales summary'!$B$2:$B$2047,'Share city centre spend offline'!K$1)</f>
        <v>7.1958760903590421E-2</v>
      </c>
      <c r="L47" s="6">
        <f>SUMIFS('all sales summary'!$I$2:$I$2047,'all sales summary'!$A$2:$A$2047,'Share city centre spend offline'!$A47,'all sales summary'!$B$2:$B$2047,'Share city centre spend offline'!L$1)</f>
        <v>7.3989414259922379E-2</v>
      </c>
      <c r="M47" s="6">
        <f>SUMIFS('all sales summary'!$I$2:$I$2047,'all sales summary'!$A$2:$A$2047,'Share city centre spend offline'!$A47,'all sales summary'!$B$2:$B$2047,'Share city centre spend offline'!M$1)</f>
        <v>8.2135349868007468E-2</v>
      </c>
      <c r="N47" s="6">
        <f>SUMIFS('all sales summary'!$I$2:$I$2047,'all sales summary'!$A$2:$A$2047,'Share city centre spend offline'!$A47,'all sales summary'!$B$2:$B$2047,'Share city centre spend offline'!N$1)</f>
        <v>6.4665612268923603E-2</v>
      </c>
      <c r="O47" s="6">
        <f>SUMIFS('all sales summary'!$I$2:$I$2047,'all sales summary'!$A$2:$A$2047,'Share city centre spend offline'!$A47,'all sales summary'!$B$2:$B$2047,'Share city centre spend offline'!O$1)</f>
        <v>6.6593453665285809E-2</v>
      </c>
      <c r="P47" s="6">
        <f>SUMIFS('all sales summary'!$I$2:$I$2047,'all sales summary'!$A$2:$A$2047,'Share city centre spend offline'!$A47,'all sales summary'!$B$2:$B$2047,'Share city centre spend offline'!P$1)</f>
        <v>5.8430362360174196E-2</v>
      </c>
      <c r="Q47" s="6">
        <f>SUMIFS('all sales summary'!$I$2:$I$2047,'all sales summary'!$A$2:$A$2047,'Share city centre spend offline'!$A47,'all sales summary'!$B$2:$B$2047,'Share city centre spend offline'!Q$1)</f>
        <v>4.7566566890085399E-2</v>
      </c>
      <c r="R47" s="6">
        <f>SUMIFS('all sales summary'!$I$2:$I$2047,'all sales summary'!$A$2:$A$2047,'Share city centre spend offline'!$A47,'all sales summary'!$B$2:$B$2047,'Share city centre spend offline'!R$1)</f>
        <v>4.3366837541302709E-2</v>
      </c>
      <c r="S47" s="6">
        <f>SUMIFS('all sales summary'!$I$2:$I$2047,'all sales summary'!$A$2:$A$2047,'Share city centre spend offline'!$A47,'all sales summary'!$B$2:$B$2047,'Share city centre spend offline'!S$1)</f>
        <v>5.4215245182740172E-2</v>
      </c>
      <c r="T47" s="6">
        <f>SUMIFS('all sales summary'!$I$2:$I$2047,'all sales summary'!$A$2:$A$2047,'Share city centre spend offline'!$A47,'all sales summary'!$B$2:$B$2047,'Share city centre spend offline'!T$1)</f>
        <v>6.0029154584538724E-2</v>
      </c>
      <c r="U47" s="6">
        <f>SUMIFS('all sales summary'!$I$2:$I$2047,'all sales summary'!$A$2:$A$2047,'Share city centre spend offline'!$A47,'all sales summary'!$B$2:$B$2047,'Share city centre spend offline'!U$1)</f>
        <v>6.0454071704645694E-2</v>
      </c>
      <c r="V47" s="6">
        <f>SUMIFS('all sales summary'!$I$2:$I$2047,'all sales summary'!$A$2:$A$2047,'Share city centre spend offline'!$A47,'all sales summary'!$B$2:$B$2047,'Share city centre spend offline'!V$1)</f>
        <v>6.2605845500853269E-2</v>
      </c>
      <c r="W47" s="6">
        <f>SUMIFS('all sales summary'!$I$2:$I$2047,'all sales summary'!$A$2:$A$2047,'Share city centre spend offline'!$A47,'all sales summary'!$B$2:$B$2047,'Share city centre spend offline'!W$1)</f>
        <v>6.7834821606862564E-2</v>
      </c>
      <c r="X47" s="6">
        <f>SUMIFS('all sales summary'!$I$2:$I$2047,'all sales summary'!$A$2:$A$2047,'Share city centre spend offline'!$A47,'all sales summary'!$B$2:$B$2047,'Share city centre spend offline'!X$1)</f>
        <v>5.3756705168595591E-2</v>
      </c>
      <c r="Y47" s="6">
        <f>SUMIFS('all sales summary'!$I$2:$I$2047,'all sales summary'!$A$2:$A$2047,'Share city centre spend offline'!$A47,'all sales summary'!$B$2:$B$2047,'Share city centre spend offline'!Y$1)</f>
        <v>7.2027985505712613E-2</v>
      </c>
      <c r="Z47" s="6">
        <f>SUMIFS('all sales summary'!$I$2:$I$2047,'all sales summary'!$A$2:$A$2047,'Share city centre spend offline'!$A47,'all sales summary'!$B$2:$B$2047,'Share city centre spend offline'!Z$1)</f>
        <v>4.8923203378620911E-2</v>
      </c>
      <c r="AA47" s="6">
        <f>SUMIFS('all sales summary'!$I$2:$I$2047,'all sales summary'!$A$2:$A$2047,'Share city centre spend offline'!$A47,'all sales summary'!$B$2:$B$2047,'Share city centre spend offline'!AA$1)</f>
        <v>4.679199229311682E-2</v>
      </c>
      <c r="AB47" s="6">
        <f>SUMIFS('all sales summary'!$I$2:$I$2047,'all sales summary'!$A$2:$A$2047,'Share city centre spend offline'!$A47,'all sales summary'!$B$2:$B$2047,'Share city centre spend offline'!AB$1)</f>
        <v>4.5261852855719077E-2</v>
      </c>
      <c r="AC47" s="6">
        <f>SUMIFS('all sales summary'!$I$2:$I$2047,'all sales summary'!$A$2:$A$2047,'Share city centre spend offline'!$A47,'all sales summary'!$B$2:$B$2047,'Share city centre spend offline'!AC$1)</f>
        <v>6.0400334823349493E-2</v>
      </c>
      <c r="AD47" s="6">
        <f>SUMIFS('all sales summary'!$I$2:$I$2047,'all sales summary'!$A$2:$A$2047,'Share city centre spend offline'!$A47,'all sales summary'!$B$2:$B$2047,'Share city centre spend offline'!AD$1)</f>
        <v>6.1363957901648052E-2</v>
      </c>
      <c r="AE47" s="6">
        <f>SUMIFS('all sales summary'!$I$2:$I$2047,'all sales summary'!$A$2:$A$2047,'Share city centre spend offline'!$A47,'all sales summary'!$B$2:$B$2047,'Share city centre spend offline'!AE$1)</f>
        <v>5.748490563097907E-2</v>
      </c>
      <c r="AF47" s="6">
        <f>SUMIFS('all sales summary'!$I$2:$I$2047,'all sales summary'!$A$2:$A$2047,'Share city centre spend offline'!$A47,'all sales summary'!$B$2:$B$2047,'Share city centre spend offline'!AF$1)</f>
        <v>5.610652148689748E-2</v>
      </c>
      <c r="AG47" s="6">
        <f>SUMIFS('all sales summary'!$I$2:$I$2047,'all sales summary'!$A$2:$A$2047,'Share city centre spend offline'!$A47,'all sales summary'!$B$2:$B$2047,'Share city centre spend offline'!AG$1)</f>
        <v>5.712223377863853E-2</v>
      </c>
      <c r="AH47" s="6">
        <f>SUMIFS('all sales summary'!$I$2:$I$2047,'all sales summary'!$A$2:$A$2047,'Share city centre spend offline'!$A47,'all sales summary'!$B$2:$B$2047,'Share city centre spend offline'!AH$1)</f>
        <v>5.9500416388224626E-2</v>
      </c>
      <c r="AI47" s="12">
        <f t="shared" si="0"/>
        <v>-0.86920838841618231</v>
      </c>
      <c r="AJ47" s="19">
        <f t="shared" si="1"/>
        <v>-1.1344222306478726</v>
      </c>
    </row>
    <row r="48" spans="1:36" x14ac:dyDescent="0.3">
      <c r="A48" t="s">
        <v>53</v>
      </c>
      <c r="B48" s="6">
        <f>SUMIFS('all sales summary'!$I$2:$I$2047,'all sales summary'!$A$2:$A$2047,'Share city centre spend offline'!$A48,'all sales summary'!$B$2:$B$2047,'Share city centre spend offline'!B$1)</f>
        <v>9.1136595765002909E-2</v>
      </c>
      <c r="C48" s="6">
        <f>SUMIFS('all sales summary'!$I$2:$I$2047,'all sales summary'!$A$2:$A$2047,'Share city centre spend offline'!$A48,'all sales summary'!$B$2:$B$2047,'Share city centre spend offline'!C$1)</f>
        <v>9.1291012253291393E-2</v>
      </c>
      <c r="D48" s="6">
        <f>SUMIFS('all sales summary'!$I$2:$I$2047,'all sales summary'!$A$2:$A$2047,'Share city centre spend offline'!$A48,'all sales summary'!$B$2:$B$2047,'Share city centre spend offline'!D$1)</f>
        <v>9.0541327779127906E-2</v>
      </c>
      <c r="E48" s="6">
        <f>SUMIFS('all sales summary'!$I$2:$I$2047,'all sales summary'!$A$2:$A$2047,'Share city centre spend offline'!$A48,'all sales summary'!$B$2:$B$2047,'Share city centre spend offline'!E$1)</f>
        <v>9.1448077686572218E-2</v>
      </c>
      <c r="F48" s="6">
        <f>SUMIFS('all sales summary'!$I$2:$I$2047,'all sales summary'!$A$2:$A$2047,'Share city centre spend offline'!$A48,'all sales summary'!$B$2:$B$2047,'Share city centre spend offline'!F$1)</f>
        <v>9.4149154309765754E-2</v>
      </c>
      <c r="G48" s="6">
        <f>SUMIFS('all sales summary'!$I$2:$I$2047,'all sales summary'!$A$2:$A$2047,'Share city centre spend offline'!$A48,'all sales summary'!$B$2:$B$2047,'Share city centre spend offline'!G$1)</f>
        <v>9.2748398835729551E-2</v>
      </c>
      <c r="H48" s="6">
        <f>SUMIFS('all sales summary'!$I$2:$I$2047,'all sales summary'!$A$2:$A$2047,'Share city centre spend offline'!$A48,'all sales summary'!$B$2:$B$2047,'Share city centre spend offline'!H$1)</f>
        <v>9.3007495190030917E-2</v>
      </c>
      <c r="I48" s="6">
        <f>SUMIFS('all sales summary'!$I$2:$I$2047,'all sales summary'!$A$2:$A$2047,'Share city centre spend offline'!$A48,'all sales summary'!$B$2:$B$2047,'Share city centre spend offline'!I$1)</f>
        <v>9.5882091772510877E-2</v>
      </c>
      <c r="J48" s="6">
        <f>SUMIFS('all sales summary'!$I$2:$I$2047,'all sales summary'!$A$2:$A$2047,'Share city centre spend offline'!$A48,'all sales summary'!$B$2:$B$2047,'Share city centre spend offline'!J$1)</f>
        <v>9.2364626324120985E-2</v>
      </c>
      <c r="K48" s="6">
        <f>SUMIFS('all sales summary'!$I$2:$I$2047,'all sales summary'!$A$2:$A$2047,'Share city centre spend offline'!$A48,'all sales summary'!$B$2:$B$2047,'Share city centre spend offline'!K$1)</f>
        <v>9.6397475293752283E-2</v>
      </c>
      <c r="L48" s="6">
        <f>SUMIFS('all sales summary'!$I$2:$I$2047,'all sales summary'!$A$2:$A$2047,'Share city centre spend offline'!$A48,'all sales summary'!$B$2:$B$2047,'Share city centre spend offline'!L$1)</f>
        <v>0.10756118647576836</v>
      </c>
      <c r="M48" s="6">
        <f>SUMIFS('all sales summary'!$I$2:$I$2047,'all sales summary'!$A$2:$A$2047,'Share city centre spend offline'!$A48,'all sales summary'!$B$2:$B$2047,'Share city centre spend offline'!M$1)</f>
        <v>0.12371524704863189</v>
      </c>
      <c r="N48" s="6">
        <f>SUMIFS('all sales summary'!$I$2:$I$2047,'all sales summary'!$A$2:$A$2047,'Share city centre spend offline'!$A48,'all sales summary'!$B$2:$B$2047,'Share city centre spend offline'!N$1)</f>
        <v>8.803407373874346E-2</v>
      </c>
      <c r="O48" s="6">
        <f>SUMIFS('all sales summary'!$I$2:$I$2047,'all sales summary'!$A$2:$A$2047,'Share city centre spend offline'!$A48,'all sales summary'!$B$2:$B$2047,'Share city centre spend offline'!O$1)</f>
        <v>9.1741476393693691E-2</v>
      </c>
      <c r="P48" s="6">
        <f>SUMIFS('all sales summary'!$I$2:$I$2047,'all sales summary'!$A$2:$A$2047,'Share city centre spend offline'!$A48,'all sales summary'!$B$2:$B$2047,'Share city centre spend offline'!P$1)</f>
        <v>7.5346952388708061E-2</v>
      </c>
      <c r="Q48" s="6">
        <f>SUMIFS('all sales summary'!$I$2:$I$2047,'all sales summary'!$A$2:$A$2047,'Share city centre spend offline'!$A48,'all sales summary'!$B$2:$B$2047,'Share city centre spend offline'!Q$1)</f>
        <v>3.8329552923263017E-2</v>
      </c>
      <c r="R48" s="6">
        <f>SUMIFS('all sales summary'!$I$2:$I$2047,'all sales summary'!$A$2:$A$2047,'Share city centre spend offline'!$A48,'all sales summary'!$B$2:$B$2047,'Share city centre spend offline'!R$1)</f>
        <v>3.7916822677998084E-2</v>
      </c>
      <c r="S48" s="6">
        <f>SUMIFS('all sales summary'!$I$2:$I$2047,'all sales summary'!$A$2:$A$2047,'Share city centre spend offline'!$A48,'all sales summary'!$B$2:$B$2047,'Share city centre spend offline'!S$1)</f>
        <v>5.2811591862162756E-2</v>
      </c>
      <c r="T48" s="6">
        <f>SUMIFS('all sales summary'!$I$2:$I$2047,'all sales summary'!$A$2:$A$2047,'Share city centre spend offline'!$A48,'all sales summary'!$B$2:$B$2047,'Share city centre spend offline'!T$1)</f>
        <v>7.3346340382005729E-2</v>
      </c>
      <c r="U48" s="6">
        <f>SUMIFS('all sales summary'!$I$2:$I$2047,'all sales summary'!$A$2:$A$2047,'Share city centre spend offline'!$A48,'all sales summary'!$B$2:$B$2047,'Share city centre spend offline'!U$1)</f>
        <v>7.6967491777659006E-2</v>
      </c>
      <c r="V48" s="6">
        <f>SUMIFS('all sales summary'!$I$2:$I$2047,'all sales summary'!$A$2:$A$2047,'Share city centre spend offline'!$A48,'all sales summary'!$B$2:$B$2047,'Share city centre spend offline'!V$1)</f>
        <v>7.3070326947069469E-2</v>
      </c>
      <c r="W48" s="6">
        <f>SUMIFS('all sales summary'!$I$2:$I$2047,'all sales summary'!$A$2:$A$2047,'Share city centre spend offline'!$A48,'all sales summary'!$B$2:$B$2047,'Share city centre spend offline'!W$1)</f>
        <v>7.8056575357508956E-2</v>
      </c>
      <c r="X48" s="6">
        <f>SUMIFS('all sales summary'!$I$2:$I$2047,'all sales summary'!$A$2:$A$2047,'Share city centre spend offline'!$A48,'all sales summary'!$B$2:$B$2047,'Share city centre spend offline'!X$1)</f>
        <v>6.3561927602735255E-2</v>
      </c>
      <c r="Y48" s="6">
        <f>SUMIFS('all sales summary'!$I$2:$I$2047,'all sales summary'!$A$2:$A$2047,'Share city centre spend offline'!$A48,'all sales summary'!$B$2:$B$2047,'Share city centre spend offline'!Y$1)</f>
        <v>0.10172033282493553</v>
      </c>
      <c r="Z48" s="6">
        <f>SUMIFS('all sales summary'!$I$2:$I$2047,'all sales summary'!$A$2:$A$2047,'Share city centre spend offline'!$A48,'all sales summary'!$B$2:$B$2047,'Share city centre spend offline'!Z$1)</f>
        <v>4.1809506404768881E-2</v>
      </c>
      <c r="AA48" s="6">
        <f>SUMIFS('all sales summary'!$I$2:$I$2047,'all sales summary'!$A$2:$A$2047,'Share city centre spend offline'!$A48,'all sales summary'!$B$2:$B$2047,'Share city centre spend offline'!AA$1)</f>
        <v>4.4347024188602681E-2</v>
      </c>
      <c r="AB48" s="6">
        <f>SUMIFS('all sales summary'!$I$2:$I$2047,'all sales summary'!$A$2:$A$2047,'Share city centre spend offline'!$A48,'all sales summary'!$B$2:$B$2047,'Share city centre spend offline'!AB$1)</f>
        <v>4.4343195574241698E-2</v>
      </c>
      <c r="AC48" s="6">
        <f>SUMIFS('all sales summary'!$I$2:$I$2047,'all sales summary'!$A$2:$A$2047,'Share city centre spend offline'!$A48,'all sales summary'!$B$2:$B$2047,'Share city centre spend offline'!AC$1)</f>
        <v>7.1086239334761714E-2</v>
      </c>
      <c r="AD48" s="6">
        <f>SUMIFS('all sales summary'!$I$2:$I$2047,'all sales summary'!$A$2:$A$2047,'Share city centre spend offline'!$A48,'all sales summary'!$B$2:$B$2047,'Share city centre spend offline'!AD$1)</f>
        <v>7.4491247650737002E-2</v>
      </c>
      <c r="AE48" s="6">
        <f>SUMIFS('all sales summary'!$I$2:$I$2047,'all sales summary'!$A$2:$A$2047,'Share city centre spend offline'!$A48,'all sales summary'!$B$2:$B$2047,'Share city centre spend offline'!AE$1)</f>
        <v>7.3437513463311982E-2</v>
      </c>
      <c r="AF48" s="6">
        <f>SUMIFS('all sales summary'!$I$2:$I$2047,'all sales summary'!$A$2:$A$2047,'Share city centre spend offline'!$A48,'all sales summary'!$B$2:$B$2047,'Share city centre spend offline'!AF$1)</f>
        <v>7.7545554637229272E-2</v>
      </c>
      <c r="AG48" s="6">
        <f>SUMIFS('all sales summary'!$I$2:$I$2047,'all sales summary'!$A$2:$A$2047,'Share city centre spend offline'!$A48,'all sales summary'!$B$2:$B$2047,'Share city centre spend offline'!AG$1)</f>
        <v>8.52664971215982E-2</v>
      </c>
      <c r="AH48" s="6">
        <f>SUMIFS('all sales summary'!$I$2:$I$2047,'all sales summary'!$A$2:$A$2047,'Share city centre spend offline'!$A48,'all sales summary'!$B$2:$B$2047,'Share city centre spend offline'!AH$1)</f>
        <v>8.3119257230823487E-2</v>
      </c>
      <c r="AI48" s="12">
        <f t="shared" si="0"/>
        <v>-0.80173385341794212</v>
      </c>
      <c r="AJ48" s="19">
        <f t="shared" si="1"/>
        <v>-0.92453690932974975</v>
      </c>
    </row>
    <row r="49" spans="1:36" x14ac:dyDescent="0.3">
      <c r="A49" t="s">
        <v>54</v>
      </c>
      <c r="B49" s="6">
        <f>SUMIFS('all sales summary'!$I$2:$I$2047,'all sales summary'!$A$2:$A$2047,'Share city centre spend offline'!$A49,'all sales summary'!$B$2:$B$2047,'Share city centre spend offline'!B$1)</f>
        <v>0.20861325431420108</v>
      </c>
      <c r="C49" s="6">
        <f>SUMIFS('all sales summary'!$I$2:$I$2047,'all sales summary'!$A$2:$A$2047,'Share city centre spend offline'!$A49,'all sales summary'!$B$2:$B$2047,'Share city centre spend offline'!C$1)</f>
        <v>0.20563838580793123</v>
      </c>
      <c r="D49" s="6">
        <f>SUMIFS('all sales summary'!$I$2:$I$2047,'all sales summary'!$A$2:$A$2047,'Share city centre spend offline'!$A49,'all sales summary'!$B$2:$B$2047,'Share city centre spend offline'!D$1)</f>
        <v>0.20457569682080332</v>
      </c>
      <c r="E49" s="6">
        <f>SUMIFS('all sales summary'!$I$2:$I$2047,'all sales summary'!$A$2:$A$2047,'Share city centre spend offline'!$A49,'all sales summary'!$B$2:$B$2047,'Share city centre spend offline'!E$1)</f>
        <v>0.20388949012870441</v>
      </c>
      <c r="F49" s="6">
        <f>SUMIFS('all sales summary'!$I$2:$I$2047,'all sales summary'!$A$2:$A$2047,'Share city centre spend offline'!$A49,'all sales summary'!$B$2:$B$2047,'Share city centre spend offline'!F$1)</f>
        <v>0.20831536707188478</v>
      </c>
      <c r="G49" s="6">
        <f>SUMIFS('all sales summary'!$I$2:$I$2047,'all sales summary'!$A$2:$A$2047,'Share city centre spend offline'!$A49,'all sales summary'!$B$2:$B$2047,'Share city centre spend offline'!G$1)</f>
        <v>0.20977529027384251</v>
      </c>
      <c r="H49" s="6">
        <f>SUMIFS('all sales summary'!$I$2:$I$2047,'all sales summary'!$A$2:$A$2047,'Share city centre spend offline'!$A49,'all sales summary'!$B$2:$B$2047,'Share city centre spend offline'!H$1)</f>
        <v>0.20784762716054664</v>
      </c>
      <c r="I49" s="6">
        <f>SUMIFS('all sales summary'!$I$2:$I$2047,'all sales summary'!$A$2:$A$2047,'Share city centre spend offline'!$A49,'all sales summary'!$B$2:$B$2047,'Share city centre spend offline'!I$1)</f>
        <v>0.21220112150452347</v>
      </c>
      <c r="J49" s="6">
        <f>SUMIFS('all sales summary'!$I$2:$I$2047,'all sales summary'!$A$2:$A$2047,'Share city centre spend offline'!$A49,'all sales summary'!$B$2:$B$2047,'Share city centre spend offline'!J$1)</f>
        <v>0.21036672314958632</v>
      </c>
      <c r="K49" s="6">
        <f>SUMIFS('all sales summary'!$I$2:$I$2047,'all sales summary'!$A$2:$A$2047,'Share city centre spend offline'!$A49,'all sales summary'!$B$2:$B$2047,'Share city centre spend offline'!K$1)</f>
        <v>0.21148959400960946</v>
      </c>
      <c r="L49" s="6">
        <f>SUMIFS('all sales summary'!$I$2:$I$2047,'all sales summary'!$A$2:$A$2047,'Share city centre spend offline'!$A49,'all sales summary'!$B$2:$B$2047,'Share city centre spend offline'!L$1)</f>
        <v>0.21840983376390491</v>
      </c>
      <c r="M49" s="6">
        <f>SUMIFS('all sales summary'!$I$2:$I$2047,'all sales summary'!$A$2:$A$2047,'Share city centre spend offline'!$A49,'all sales summary'!$B$2:$B$2047,'Share city centre spend offline'!M$1)</f>
        <v>0.24738895663863214</v>
      </c>
      <c r="N49" s="6">
        <f>SUMIFS('all sales summary'!$I$2:$I$2047,'all sales summary'!$A$2:$A$2047,'Share city centre spend offline'!$A49,'all sales summary'!$B$2:$B$2047,'Share city centre spend offline'!N$1)</f>
        <v>0.20050944123122197</v>
      </c>
      <c r="O49" s="6">
        <f>SUMIFS('all sales summary'!$I$2:$I$2047,'all sales summary'!$A$2:$A$2047,'Share city centre spend offline'!$A49,'all sales summary'!$B$2:$B$2047,'Share city centre spend offline'!O$1)</f>
        <v>0.20327607736610281</v>
      </c>
      <c r="P49" s="6">
        <f>SUMIFS('all sales summary'!$I$2:$I$2047,'all sales summary'!$A$2:$A$2047,'Share city centre spend offline'!$A49,'all sales summary'!$B$2:$B$2047,'Share city centre spend offline'!P$1)</f>
        <v>0.16021661010822721</v>
      </c>
      <c r="Q49" s="6">
        <f>SUMIFS('all sales summary'!$I$2:$I$2047,'all sales summary'!$A$2:$A$2047,'Share city centre spend offline'!$A49,'all sales summary'!$B$2:$B$2047,'Share city centre spend offline'!Q$1)</f>
        <v>9.4855138815807538E-2</v>
      </c>
      <c r="R49" s="6">
        <f>SUMIFS('all sales summary'!$I$2:$I$2047,'all sales summary'!$A$2:$A$2047,'Share city centre spend offline'!$A49,'all sales summary'!$B$2:$B$2047,'Share city centre spend offline'!R$1)</f>
        <v>8.8310451807188078E-2</v>
      </c>
      <c r="S49" s="6">
        <f>SUMIFS('all sales summary'!$I$2:$I$2047,'all sales summary'!$A$2:$A$2047,'Share city centre spend offline'!$A49,'all sales summary'!$B$2:$B$2047,'Share city centre spend offline'!S$1)</f>
        <v>0.10966987581089152</v>
      </c>
      <c r="T49" s="6">
        <f>SUMIFS('all sales summary'!$I$2:$I$2047,'all sales summary'!$A$2:$A$2047,'Share city centre spend offline'!$A49,'all sales summary'!$B$2:$B$2047,'Share city centre spend offline'!T$1)</f>
        <v>0.14383742040026234</v>
      </c>
      <c r="U49" s="6">
        <f>SUMIFS('all sales summary'!$I$2:$I$2047,'all sales summary'!$A$2:$A$2047,'Share city centre spend offline'!$A49,'all sales summary'!$B$2:$B$2047,'Share city centre spend offline'!U$1)</f>
        <v>0.17323284475012654</v>
      </c>
      <c r="V49" s="6">
        <f>SUMIFS('all sales summary'!$I$2:$I$2047,'all sales summary'!$A$2:$A$2047,'Share city centre spend offline'!$A49,'all sales summary'!$B$2:$B$2047,'Share city centre spend offline'!V$1)</f>
        <v>0.16172731933762402</v>
      </c>
      <c r="W49" s="6">
        <f>SUMIFS('all sales summary'!$I$2:$I$2047,'all sales summary'!$A$2:$A$2047,'Share city centre spend offline'!$A49,'all sales summary'!$B$2:$B$2047,'Share city centre spend offline'!W$1)</f>
        <v>0.16878637190512516</v>
      </c>
      <c r="X49" s="6">
        <f>SUMIFS('all sales summary'!$I$2:$I$2047,'all sales summary'!$A$2:$A$2047,'Share city centre spend offline'!$A49,'all sales summary'!$B$2:$B$2047,'Share city centre spend offline'!X$1)</f>
        <v>0.11740924542491454</v>
      </c>
      <c r="Y49" s="6">
        <f>SUMIFS('all sales summary'!$I$2:$I$2047,'all sales summary'!$A$2:$A$2047,'Share city centre spend offline'!$A49,'all sales summary'!$B$2:$B$2047,'Share city centre spend offline'!Y$1)</f>
        <v>0.18230882657777658</v>
      </c>
      <c r="Z49" s="6">
        <f>SUMIFS('all sales summary'!$I$2:$I$2047,'all sales summary'!$A$2:$A$2047,'Share city centre spend offline'!$A49,'all sales summary'!$B$2:$B$2047,'Share city centre spend offline'!Z$1)</f>
        <v>9.7824159249209397E-2</v>
      </c>
      <c r="AA49" s="6">
        <f>SUMIFS('all sales summary'!$I$2:$I$2047,'all sales summary'!$A$2:$A$2047,'Share city centre spend offline'!$A49,'all sales summary'!$B$2:$B$2047,'Share city centre spend offline'!AA$1)</f>
        <v>9.5058711193890019E-2</v>
      </c>
      <c r="AB49" s="6">
        <f>SUMIFS('all sales summary'!$I$2:$I$2047,'all sales summary'!$A$2:$A$2047,'Share city centre spend offline'!$A49,'all sales summary'!$B$2:$B$2047,'Share city centre spend offline'!AB$1)</f>
        <v>9.9600429778025745E-2</v>
      </c>
      <c r="AC49" s="6">
        <f>SUMIFS('all sales summary'!$I$2:$I$2047,'all sales summary'!$A$2:$A$2047,'Share city centre spend offline'!$A49,'all sales summary'!$B$2:$B$2047,'Share city centre spend offline'!AC$1)</f>
        <v>0.15232375001061338</v>
      </c>
      <c r="AD49" s="6">
        <f>SUMIFS('all sales summary'!$I$2:$I$2047,'all sales summary'!$A$2:$A$2047,'Share city centre spend offline'!$A49,'all sales summary'!$B$2:$B$2047,'Share city centre spend offline'!AD$1)</f>
        <v>0.17026097387994452</v>
      </c>
      <c r="AE49" s="6">
        <f>SUMIFS('all sales summary'!$I$2:$I$2047,'all sales summary'!$A$2:$A$2047,'Share city centre spend offline'!$A49,'all sales summary'!$B$2:$B$2047,'Share city centre spend offline'!AE$1)</f>
        <v>0.16890157179185647</v>
      </c>
      <c r="AF49" s="6">
        <f>SUMIFS('all sales summary'!$I$2:$I$2047,'all sales summary'!$A$2:$A$2047,'Share city centre spend offline'!$A49,'all sales summary'!$B$2:$B$2047,'Share city centre spend offline'!AF$1)</f>
        <v>0.17566189719244657</v>
      </c>
      <c r="AG49" s="6">
        <f>SUMIFS('all sales summary'!$I$2:$I$2047,'all sales summary'!$A$2:$A$2047,'Share city centre spend offline'!$A49,'all sales summary'!$B$2:$B$2047,'Share city centre spend offline'!AG$1)</f>
        <v>0.18801367941001049</v>
      </c>
      <c r="AH49" s="6">
        <f>SUMIFS('all sales summary'!$I$2:$I$2047,'all sales summary'!$A$2:$A$2047,'Share city centre spend offline'!$A49,'all sales summary'!$B$2:$B$2047,'Share city centre spend offline'!AH$1)</f>
        <v>0.18395732038007481</v>
      </c>
      <c r="AI49" s="12">
        <f t="shared" si="0"/>
        <v>-2.4655933934126266</v>
      </c>
      <c r="AJ49" s="19">
        <f t="shared" si="1"/>
        <v>-2.640940276951151</v>
      </c>
    </row>
    <row r="50" spans="1:36" x14ac:dyDescent="0.3">
      <c r="A50" t="s">
        <v>55</v>
      </c>
      <c r="B50" s="6">
        <f>SUMIFS('all sales summary'!$I$2:$I$2047,'all sales summary'!$A$2:$A$2047,'Share city centre spend offline'!$A50,'all sales summary'!$B$2:$B$2047,'Share city centre spend offline'!B$1)</f>
        <v>0.10503114224511816</v>
      </c>
      <c r="C50" s="6">
        <f>SUMIFS('all sales summary'!$I$2:$I$2047,'all sales summary'!$A$2:$A$2047,'Share city centre spend offline'!$A50,'all sales summary'!$B$2:$B$2047,'Share city centre spend offline'!C$1)</f>
        <v>0.1067193905000525</v>
      </c>
      <c r="D50" s="6">
        <f>SUMIFS('all sales summary'!$I$2:$I$2047,'all sales summary'!$A$2:$A$2047,'Share city centre spend offline'!$A50,'all sales summary'!$B$2:$B$2047,'Share city centre spend offline'!D$1)</f>
        <v>0.10485453626409301</v>
      </c>
      <c r="E50" s="6">
        <f>SUMIFS('all sales summary'!$I$2:$I$2047,'all sales summary'!$A$2:$A$2047,'Share city centre spend offline'!$A50,'all sales summary'!$B$2:$B$2047,'Share city centre spend offline'!E$1)</f>
        <v>0.10448666252082957</v>
      </c>
      <c r="F50" s="6">
        <f>SUMIFS('all sales summary'!$I$2:$I$2047,'all sales summary'!$A$2:$A$2047,'Share city centre spend offline'!$A50,'all sales summary'!$B$2:$B$2047,'Share city centre spend offline'!F$1)</f>
        <v>0.10287599922931999</v>
      </c>
      <c r="G50" s="6">
        <f>SUMIFS('all sales summary'!$I$2:$I$2047,'all sales summary'!$A$2:$A$2047,'Share city centre spend offline'!$A50,'all sales summary'!$B$2:$B$2047,'Share city centre spend offline'!G$1)</f>
        <v>0.10041689240680157</v>
      </c>
      <c r="H50" s="6">
        <f>SUMIFS('all sales summary'!$I$2:$I$2047,'all sales summary'!$A$2:$A$2047,'Share city centre spend offline'!$A50,'all sales summary'!$B$2:$B$2047,'Share city centre spend offline'!H$1)</f>
        <v>0.10193219482148984</v>
      </c>
      <c r="I50" s="6">
        <f>SUMIFS('all sales summary'!$I$2:$I$2047,'all sales summary'!$A$2:$A$2047,'Share city centre spend offline'!$A50,'all sales summary'!$B$2:$B$2047,'Share city centre spend offline'!I$1)</f>
        <v>0.10021486667409446</v>
      </c>
      <c r="J50" s="6">
        <f>SUMIFS('all sales summary'!$I$2:$I$2047,'all sales summary'!$A$2:$A$2047,'Share city centre spend offline'!$A50,'all sales summary'!$B$2:$B$2047,'Share city centre spend offline'!J$1)</f>
        <v>0.10260378607493358</v>
      </c>
      <c r="K50" s="6">
        <f>SUMIFS('all sales summary'!$I$2:$I$2047,'all sales summary'!$A$2:$A$2047,'Share city centre spend offline'!$A50,'all sales summary'!$B$2:$B$2047,'Share city centre spend offline'!K$1)</f>
        <v>0.10811583358783929</v>
      </c>
      <c r="L50" s="6">
        <f>SUMIFS('all sales summary'!$I$2:$I$2047,'all sales summary'!$A$2:$A$2047,'Share city centre spend offline'!$A50,'all sales summary'!$B$2:$B$2047,'Share city centre spend offline'!L$1)</f>
        <v>0.10883001789712404</v>
      </c>
      <c r="M50" s="6">
        <f>SUMIFS('all sales summary'!$I$2:$I$2047,'all sales summary'!$A$2:$A$2047,'Share city centre spend offline'!$A50,'all sales summary'!$B$2:$B$2047,'Share city centre spend offline'!M$1)</f>
        <v>0.11008317678335752</v>
      </c>
      <c r="N50" s="6">
        <f>SUMIFS('all sales summary'!$I$2:$I$2047,'all sales summary'!$A$2:$A$2047,'Share city centre spend offline'!$A50,'all sales summary'!$B$2:$B$2047,'Share city centre spend offline'!N$1)</f>
        <v>0.10463514005827454</v>
      </c>
      <c r="O50" s="6">
        <f>SUMIFS('all sales summary'!$I$2:$I$2047,'all sales summary'!$A$2:$A$2047,'Share city centre spend offline'!$A50,'all sales summary'!$B$2:$B$2047,'Share city centre spend offline'!O$1)</f>
        <v>0.10582621357936434</v>
      </c>
      <c r="P50" s="6">
        <f>SUMIFS('all sales summary'!$I$2:$I$2047,'all sales summary'!$A$2:$A$2047,'Share city centre spend offline'!$A50,'all sales summary'!$B$2:$B$2047,'Share city centre spend offline'!P$1)</f>
        <v>8.9087888172891275E-2</v>
      </c>
      <c r="Q50" s="6">
        <f>SUMIFS('all sales summary'!$I$2:$I$2047,'all sales summary'!$A$2:$A$2047,'Share city centre spend offline'!$A50,'all sales summary'!$B$2:$B$2047,'Share city centre spend offline'!Q$1)</f>
        <v>5.2872600170746104E-2</v>
      </c>
      <c r="R50" s="6">
        <f>SUMIFS('all sales summary'!$I$2:$I$2047,'all sales summary'!$A$2:$A$2047,'Share city centre spend offline'!$A50,'all sales summary'!$B$2:$B$2047,'Share city centre spend offline'!R$1)</f>
        <v>5.0994937553392905E-2</v>
      </c>
      <c r="S50" s="6">
        <f>SUMIFS('all sales summary'!$I$2:$I$2047,'all sales summary'!$A$2:$A$2047,'Share city centre spend offline'!$A50,'all sales summary'!$B$2:$B$2047,'Share city centre spend offline'!S$1)</f>
        <v>5.7680057767520318E-2</v>
      </c>
      <c r="T50" s="6">
        <f>SUMIFS('all sales summary'!$I$2:$I$2047,'all sales summary'!$A$2:$A$2047,'Share city centre spend offline'!$A50,'all sales summary'!$B$2:$B$2047,'Share city centre spend offline'!T$1)</f>
        <v>7.3856049615227168E-2</v>
      </c>
      <c r="U50" s="6">
        <f>SUMIFS('all sales summary'!$I$2:$I$2047,'all sales summary'!$A$2:$A$2047,'Share city centre spend offline'!$A50,'all sales summary'!$B$2:$B$2047,'Share city centre spend offline'!U$1)</f>
        <v>8.0994021672578964E-2</v>
      </c>
      <c r="V50" s="6">
        <f>SUMIFS('all sales summary'!$I$2:$I$2047,'all sales summary'!$A$2:$A$2047,'Share city centre spend offline'!$A50,'all sales summary'!$B$2:$B$2047,'Share city centre spend offline'!V$1)</f>
        <v>8.3072814723476746E-2</v>
      </c>
      <c r="W50" s="6">
        <f>SUMIFS('all sales summary'!$I$2:$I$2047,'all sales summary'!$A$2:$A$2047,'Share city centre spend offline'!$A50,'all sales summary'!$B$2:$B$2047,'Share city centre spend offline'!W$1)</f>
        <v>8.0998805407104205E-2</v>
      </c>
      <c r="X50" s="6">
        <f>SUMIFS('all sales summary'!$I$2:$I$2047,'all sales summary'!$A$2:$A$2047,'Share city centre spend offline'!$A50,'all sales summary'!$B$2:$B$2047,'Share city centre spend offline'!X$1)</f>
        <v>6.3347081189873269E-2</v>
      </c>
      <c r="Y50" s="6">
        <f>SUMIFS('all sales summary'!$I$2:$I$2047,'all sales summary'!$A$2:$A$2047,'Share city centre spend offline'!$A50,'all sales summary'!$B$2:$B$2047,'Share city centre spend offline'!Y$1)</f>
        <v>7.879437890290103E-2</v>
      </c>
      <c r="Z50" s="6">
        <f>SUMIFS('all sales summary'!$I$2:$I$2047,'all sales summary'!$A$2:$A$2047,'Share city centre spend offline'!$A50,'all sales summary'!$B$2:$B$2047,'Share city centre spend offline'!Z$1)</f>
        <v>5.872952401608228E-2</v>
      </c>
      <c r="AA50" s="6">
        <f>SUMIFS('all sales summary'!$I$2:$I$2047,'all sales summary'!$A$2:$A$2047,'Share city centre spend offline'!$A50,'all sales summary'!$B$2:$B$2047,'Share city centre spend offline'!AA$1)</f>
        <v>5.9108208619880413E-2</v>
      </c>
      <c r="AB50" s="6">
        <f>SUMIFS('all sales summary'!$I$2:$I$2047,'all sales summary'!$A$2:$A$2047,'Share city centre spend offline'!$A50,'all sales summary'!$B$2:$B$2047,'Share city centre spend offline'!AB$1)</f>
        <v>5.972846514113303E-2</v>
      </c>
      <c r="AC50" s="6">
        <f>SUMIFS('all sales summary'!$I$2:$I$2047,'all sales summary'!$A$2:$A$2047,'Share city centre spend offline'!$A50,'all sales summary'!$B$2:$B$2047,'Share city centre spend offline'!AC$1)</f>
        <v>7.1257705167475954E-2</v>
      </c>
      <c r="AD50" s="6">
        <f>SUMIFS('all sales summary'!$I$2:$I$2047,'all sales summary'!$A$2:$A$2047,'Share city centre spend offline'!$A50,'all sales summary'!$B$2:$B$2047,'Share city centre spend offline'!AD$1)</f>
        <v>7.7808371238289362E-2</v>
      </c>
      <c r="AE50" s="6">
        <f>SUMIFS('all sales summary'!$I$2:$I$2047,'all sales summary'!$A$2:$A$2047,'Share city centre spend offline'!$A50,'all sales summary'!$B$2:$B$2047,'Share city centre spend offline'!AE$1)</f>
        <v>8.0730599983675128E-2</v>
      </c>
      <c r="AF50" s="6">
        <f>SUMIFS('all sales summary'!$I$2:$I$2047,'all sales summary'!$A$2:$A$2047,'Share city centre spend offline'!$A50,'all sales summary'!$B$2:$B$2047,'Share city centre spend offline'!AF$1)</f>
        <v>8.3985442856210082E-2</v>
      </c>
      <c r="AG50" s="6">
        <f>SUMIFS('all sales summary'!$I$2:$I$2047,'all sales summary'!$A$2:$A$2047,'Share city centre spend offline'!$A50,'all sales summary'!$B$2:$B$2047,'Share city centre spend offline'!AG$1)</f>
        <v>8.8753235638825395E-2</v>
      </c>
      <c r="AH50" s="6">
        <f>SUMIFS('all sales summary'!$I$2:$I$2047,'all sales summary'!$A$2:$A$2047,'Share city centre spend offline'!$A50,'all sales summary'!$B$2:$B$2047,'Share city centre spend offline'!AH$1)</f>
        <v>9.2123177462434522E-2</v>
      </c>
      <c r="AI50" s="12">
        <f t="shared" si="0"/>
        <v>-1.2907964782683634</v>
      </c>
      <c r="AJ50" s="19">
        <f t="shared" si="1"/>
        <v>-1.0480608612499054</v>
      </c>
    </row>
    <row r="51" spans="1:36" x14ac:dyDescent="0.3">
      <c r="A51" t="s">
        <v>56</v>
      </c>
      <c r="B51" s="6">
        <f>SUMIFS('all sales summary'!$I$2:$I$2047,'all sales summary'!$A$2:$A$2047,'Share city centre spend offline'!$A51,'all sales summary'!$B$2:$B$2047,'Share city centre spend offline'!B$1)</f>
        <v>0.19939173563255053</v>
      </c>
      <c r="C51" s="6">
        <f>SUMIFS('all sales summary'!$I$2:$I$2047,'all sales summary'!$A$2:$A$2047,'Share city centre spend offline'!$A51,'all sales summary'!$B$2:$B$2047,'Share city centre spend offline'!C$1)</f>
        <v>0.20217129356717423</v>
      </c>
      <c r="D51" s="6">
        <f>SUMIFS('all sales summary'!$I$2:$I$2047,'all sales summary'!$A$2:$A$2047,'Share city centre spend offline'!$A51,'all sales summary'!$B$2:$B$2047,'Share city centre spend offline'!D$1)</f>
        <v>0.19939826811830264</v>
      </c>
      <c r="E51" s="6">
        <f>SUMIFS('all sales summary'!$I$2:$I$2047,'all sales summary'!$A$2:$A$2047,'Share city centre spend offline'!$A51,'all sales summary'!$B$2:$B$2047,'Share city centre spend offline'!E$1)</f>
        <v>0.19548586446226501</v>
      </c>
      <c r="F51" s="6">
        <f>SUMIFS('all sales summary'!$I$2:$I$2047,'all sales summary'!$A$2:$A$2047,'Share city centre spend offline'!$A51,'all sales summary'!$B$2:$B$2047,'Share city centre spend offline'!F$1)</f>
        <v>0.19605256690714318</v>
      </c>
      <c r="G51" s="6">
        <f>SUMIFS('all sales summary'!$I$2:$I$2047,'all sales summary'!$A$2:$A$2047,'Share city centre spend offline'!$A51,'all sales summary'!$B$2:$B$2047,'Share city centre spend offline'!G$1)</f>
        <v>0.19960304311081187</v>
      </c>
      <c r="H51" s="6">
        <f>SUMIFS('all sales summary'!$I$2:$I$2047,'all sales summary'!$A$2:$A$2047,'Share city centre spend offline'!$A51,'all sales summary'!$B$2:$B$2047,'Share city centre spend offline'!H$1)</f>
        <v>0.19726313965646111</v>
      </c>
      <c r="I51" s="6">
        <f>SUMIFS('all sales summary'!$I$2:$I$2047,'all sales summary'!$A$2:$A$2047,'Share city centre spend offline'!$A51,'all sales summary'!$B$2:$B$2047,'Share city centre spend offline'!I$1)</f>
        <v>0.20563053594687689</v>
      </c>
      <c r="J51" s="6">
        <f>SUMIFS('all sales summary'!$I$2:$I$2047,'all sales summary'!$A$2:$A$2047,'Share city centre spend offline'!$A51,'all sales summary'!$B$2:$B$2047,'Share city centre spend offline'!J$1)</f>
        <v>0.20318650795014997</v>
      </c>
      <c r="K51" s="6">
        <f>SUMIFS('all sales summary'!$I$2:$I$2047,'all sales summary'!$A$2:$A$2047,'Share city centre spend offline'!$A51,'all sales summary'!$B$2:$B$2047,'Share city centre spend offline'!K$1)</f>
        <v>0.21021552686592149</v>
      </c>
      <c r="L51" s="6">
        <f>SUMIFS('all sales summary'!$I$2:$I$2047,'all sales summary'!$A$2:$A$2047,'Share city centre spend offline'!$A51,'all sales summary'!$B$2:$B$2047,'Share city centre spend offline'!L$1)</f>
        <v>0.20602619824509472</v>
      </c>
      <c r="M51" s="6">
        <f>SUMIFS('all sales summary'!$I$2:$I$2047,'all sales summary'!$A$2:$A$2047,'Share city centre spend offline'!$A51,'all sales summary'!$B$2:$B$2047,'Share city centre spend offline'!M$1)</f>
        <v>0.21454215740521793</v>
      </c>
      <c r="N51" s="6">
        <f>SUMIFS('all sales summary'!$I$2:$I$2047,'all sales summary'!$A$2:$A$2047,'Share city centre spend offline'!$A51,'all sales summary'!$B$2:$B$2047,'Share city centre spend offline'!N$1)</f>
        <v>0.20421749474591885</v>
      </c>
      <c r="O51" s="6">
        <f>SUMIFS('all sales summary'!$I$2:$I$2047,'all sales summary'!$A$2:$A$2047,'Share city centre spend offline'!$A51,'all sales summary'!$B$2:$B$2047,'Share city centre spend offline'!O$1)</f>
        <v>0.19912742447591239</v>
      </c>
      <c r="P51" s="6">
        <f>SUMIFS('all sales summary'!$I$2:$I$2047,'all sales summary'!$A$2:$A$2047,'Share city centre spend offline'!$A51,'all sales summary'!$B$2:$B$2047,'Share city centre spend offline'!P$1)</f>
        <v>0.18508288980976101</v>
      </c>
      <c r="Q51" s="6">
        <f>SUMIFS('all sales summary'!$I$2:$I$2047,'all sales summary'!$A$2:$A$2047,'Share city centre spend offline'!$A51,'all sales summary'!$B$2:$B$2047,'Share city centre spend offline'!Q$1)</f>
        <v>0.17712352925275465</v>
      </c>
      <c r="R51" s="6">
        <f>SUMIFS('all sales summary'!$I$2:$I$2047,'all sales summary'!$A$2:$A$2047,'Share city centre spend offline'!$A51,'all sales summary'!$B$2:$B$2047,'Share city centre spend offline'!R$1)</f>
        <v>0.16785436138717946</v>
      </c>
      <c r="S51" s="6">
        <f>SUMIFS('all sales summary'!$I$2:$I$2047,'all sales summary'!$A$2:$A$2047,'Share city centre spend offline'!$A51,'all sales summary'!$B$2:$B$2047,'Share city centre spend offline'!S$1)</f>
        <v>0.15993284600751009</v>
      </c>
      <c r="T51" s="6">
        <f>SUMIFS('all sales summary'!$I$2:$I$2047,'all sales summary'!$A$2:$A$2047,'Share city centre spend offline'!$A51,'all sales summary'!$B$2:$B$2047,'Share city centre spend offline'!T$1)</f>
        <v>0.17748481702486624</v>
      </c>
      <c r="U51" s="6">
        <f>SUMIFS('all sales summary'!$I$2:$I$2047,'all sales summary'!$A$2:$A$2047,'Share city centre spend offline'!$A51,'all sales summary'!$B$2:$B$2047,'Share city centre spend offline'!U$1)</f>
        <v>0.18383380250666284</v>
      </c>
      <c r="V51" s="6">
        <f>SUMIFS('all sales summary'!$I$2:$I$2047,'all sales summary'!$A$2:$A$2047,'Share city centre spend offline'!$A51,'all sales summary'!$B$2:$B$2047,'Share city centre spend offline'!V$1)</f>
        <v>0.18300248049915846</v>
      </c>
      <c r="W51" s="6">
        <f>SUMIFS('all sales summary'!$I$2:$I$2047,'all sales summary'!$A$2:$A$2047,'Share city centre spend offline'!$A51,'all sales summary'!$B$2:$B$2047,'Share city centre spend offline'!W$1)</f>
        <v>0.17461322105650873</v>
      </c>
      <c r="X51" s="6">
        <f>SUMIFS('all sales summary'!$I$2:$I$2047,'all sales summary'!$A$2:$A$2047,'Share city centre spend offline'!$A51,'all sales summary'!$B$2:$B$2047,'Share city centre spend offline'!X$1)</f>
        <v>0.17034507812666241</v>
      </c>
      <c r="Y51" s="6">
        <f>SUMIFS('all sales summary'!$I$2:$I$2047,'all sales summary'!$A$2:$A$2047,'Share city centre spend offline'!$A51,'all sales summary'!$B$2:$B$2047,'Share city centre spend offline'!Y$1)</f>
        <v>0.18697858274112322</v>
      </c>
      <c r="Z51" s="6">
        <f>SUMIFS('all sales summary'!$I$2:$I$2047,'all sales summary'!$A$2:$A$2047,'Share city centre spend offline'!$A51,'all sales summary'!$B$2:$B$2047,'Share city centre spend offline'!Z$1)</f>
        <v>0.17569272832925115</v>
      </c>
      <c r="AA51" s="6">
        <f>SUMIFS('all sales summary'!$I$2:$I$2047,'all sales summary'!$A$2:$A$2047,'Share city centre spend offline'!$A51,'all sales summary'!$B$2:$B$2047,'Share city centre spend offline'!AA$1)</f>
        <v>0.17187339699090556</v>
      </c>
      <c r="AB51" s="6">
        <f>SUMIFS('all sales summary'!$I$2:$I$2047,'all sales summary'!$A$2:$A$2047,'Share city centre spend offline'!$A51,'all sales summary'!$B$2:$B$2047,'Share city centre spend offline'!AB$1)</f>
        <v>0.17046129424405901</v>
      </c>
      <c r="AC51" s="6">
        <f>SUMIFS('all sales summary'!$I$2:$I$2047,'all sales summary'!$A$2:$A$2047,'Share city centre spend offline'!$A51,'all sales summary'!$B$2:$B$2047,'Share city centre spend offline'!AC$1)</f>
        <v>0.16721634535241905</v>
      </c>
      <c r="AD51" s="6">
        <f>SUMIFS('all sales summary'!$I$2:$I$2047,'all sales summary'!$A$2:$A$2047,'Share city centre spend offline'!$A51,'all sales summary'!$B$2:$B$2047,'Share city centre spend offline'!AD$1)</f>
        <v>0.17380619879772027</v>
      </c>
      <c r="AE51" s="6">
        <f>SUMIFS('all sales summary'!$I$2:$I$2047,'all sales summary'!$A$2:$A$2047,'Share city centre spend offline'!$A51,'all sales summary'!$B$2:$B$2047,'Share city centre spend offline'!AE$1)</f>
        <v>0.1745440030608725</v>
      </c>
      <c r="AF51" s="6">
        <f>SUMIFS('all sales summary'!$I$2:$I$2047,'all sales summary'!$A$2:$A$2047,'Share city centre spend offline'!$A51,'all sales summary'!$B$2:$B$2047,'Share city centre spend offline'!AF$1)</f>
        <v>0.17288296331754147</v>
      </c>
      <c r="AG51" s="6">
        <f>SUMIFS('all sales summary'!$I$2:$I$2047,'all sales summary'!$A$2:$A$2047,'Share city centre spend offline'!$A51,'all sales summary'!$B$2:$B$2047,'Share city centre spend offline'!AG$1)</f>
        <v>0.18299920868554989</v>
      </c>
      <c r="AH51" s="6">
        <f>SUMIFS('all sales summary'!$I$2:$I$2047,'all sales summary'!$A$2:$A$2047,'Share city centre spend offline'!$A51,'all sales summary'!$B$2:$B$2047,'Share city centre spend offline'!AH$1)</f>
        <v>0.17451086928453874</v>
      </c>
      <c r="AI51" s="12">
        <f t="shared" si="0"/>
        <v>-2.4880866348011788</v>
      </c>
      <c r="AJ51" s="19">
        <f t="shared" si="1"/>
        <v>-2.8675638665611238</v>
      </c>
    </row>
    <row r="52" spans="1:36" x14ac:dyDescent="0.3">
      <c r="A52" t="s">
        <v>57</v>
      </c>
      <c r="B52" s="6">
        <f>SUMIFS('all sales summary'!$I$2:$I$2047,'all sales summary'!$A$2:$A$2047,'Share city centre spend offline'!$A52,'all sales summary'!$B$2:$B$2047,'Share city centre spend offline'!B$1)</f>
        <v>0.21007861670987138</v>
      </c>
      <c r="C52" s="6">
        <f>SUMIFS('all sales summary'!$I$2:$I$2047,'all sales summary'!$A$2:$A$2047,'Share city centre spend offline'!$A52,'all sales summary'!$B$2:$B$2047,'Share city centre spend offline'!C$1)</f>
        <v>0.20802703284949295</v>
      </c>
      <c r="D52" s="6">
        <f>SUMIFS('all sales summary'!$I$2:$I$2047,'all sales summary'!$A$2:$A$2047,'Share city centre spend offline'!$A52,'all sales summary'!$B$2:$B$2047,'Share city centre spend offline'!D$1)</f>
        <v>0.20665032856014137</v>
      </c>
      <c r="E52" s="6">
        <f>SUMIFS('all sales summary'!$I$2:$I$2047,'all sales summary'!$A$2:$A$2047,'Share city centre spend offline'!$A52,'all sales summary'!$B$2:$B$2047,'Share city centre spend offline'!E$1)</f>
        <v>0.20909680067415476</v>
      </c>
      <c r="F52" s="6">
        <f>SUMIFS('all sales summary'!$I$2:$I$2047,'all sales summary'!$A$2:$A$2047,'Share city centre spend offline'!$A52,'all sales summary'!$B$2:$B$2047,'Share city centre spend offline'!F$1)</f>
        <v>0.21304026929890196</v>
      </c>
      <c r="G52" s="6">
        <f>SUMIFS('all sales summary'!$I$2:$I$2047,'all sales summary'!$A$2:$A$2047,'Share city centre spend offline'!$A52,'all sales summary'!$B$2:$B$2047,'Share city centre spend offline'!G$1)</f>
        <v>0.20931048435269933</v>
      </c>
      <c r="H52" s="6">
        <f>SUMIFS('all sales summary'!$I$2:$I$2047,'all sales summary'!$A$2:$A$2047,'Share city centre spend offline'!$A52,'all sales summary'!$B$2:$B$2047,'Share city centre spend offline'!H$1)</f>
        <v>0.20657113090049942</v>
      </c>
      <c r="I52" s="6">
        <f>SUMIFS('all sales summary'!$I$2:$I$2047,'all sales summary'!$A$2:$A$2047,'Share city centre spend offline'!$A52,'all sales summary'!$B$2:$B$2047,'Share city centre spend offline'!I$1)</f>
        <v>0.22002133124789131</v>
      </c>
      <c r="J52" s="6">
        <f>SUMIFS('all sales summary'!$I$2:$I$2047,'all sales summary'!$A$2:$A$2047,'Share city centre spend offline'!$A52,'all sales summary'!$B$2:$B$2047,'Share city centre spend offline'!J$1)</f>
        <v>0.20818215020710101</v>
      </c>
      <c r="K52" s="6">
        <f>SUMIFS('all sales summary'!$I$2:$I$2047,'all sales summary'!$A$2:$A$2047,'Share city centre spend offline'!$A52,'all sales summary'!$B$2:$B$2047,'Share city centre spend offline'!K$1)</f>
        <v>0.21944558611564605</v>
      </c>
      <c r="L52" s="6">
        <f>SUMIFS('all sales summary'!$I$2:$I$2047,'all sales summary'!$A$2:$A$2047,'Share city centre spend offline'!$A52,'all sales summary'!$B$2:$B$2047,'Share city centre spend offline'!L$1)</f>
        <v>0.22751141554676002</v>
      </c>
      <c r="M52" s="6">
        <f>SUMIFS('all sales summary'!$I$2:$I$2047,'all sales summary'!$A$2:$A$2047,'Share city centre spend offline'!$A52,'all sales summary'!$B$2:$B$2047,'Share city centre spend offline'!M$1)</f>
        <v>0.24416024475975134</v>
      </c>
      <c r="N52" s="6">
        <f>SUMIFS('all sales summary'!$I$2:$I$2047,'all sales summary'!$A$2:$A$2047,'Share city centre spend offline'!$A52,'all sales summary'!$B$2:$B$2047,'Share city centre spend offline'!N$1)</f>
        <v>0.20179124235035534</v>
      </c>
      <c r="O52" s="6">
        <f>SUMIFS('all sales summary'!$I$2:$I$2047,'all sales summary'!$A$2:$A$2047,'Share city centre spend offline'!$A52,'all sales summary'!$B$2:$B$2047,'Share city centre spend offline'!O$1)</f>
        <v>0.20173393860702746</v>
      </c>
      <c r="P52" s="6">
        <f>SUMIFS('all sales summary'!$I$2:$I$2047,'all sales summary'!$A$2:$A$2047,'Share city centre spend offline'!$A52,'all sales summary'!$B$2:$B$2047,'Share city centre spend offline'!P$1)</f>
        <v>0.14633122456173348</v>
      </c>
      <c r="Q52" s="6">
        <f>SUMIFS('all sales summary'!$I$2:$I$2047,'all sales summary'!$A$2:$A$2047,'Share city centre spend offline'!$A52,'all sales summary'!$B$2:$B$2047,'Share city centre spend offline'!Q$1)</f>
        <v>4.7109324310052048E-2</v>
      </c>
      <c r="R52" s="6">
        <f>SUMIFS('all sales summary'!$I$2:$I$2047,'all sales summary'!$A$2:$A$2047,'Share city centre spend offline'!$A52,'all sales summary'!$B$2:$B$2047,'Share city centre spend offline'!R$1)</f>
        <v>4.8058220467891502E-2</v>
      </c>
      <c r="S52" s="6">
        <f>SUMIFS('all sales summary'!$I$2:$I$2047,'all sales summary'!$A$2:$A$2047,'Share city centre spend offline'!$A52,'all sales summary'!$B$2:$B$2047,'Share city centre spend offline'!S$1)</f>
        <v>0.12409559617446624</v>
      </c>
      <c r="T52" s="6">
        <f>SUMIFS('all sales summary'!$I$2:$I$2047,'all sales summary'!$A$2:$A$2047,'Share city centre spend offline'!$A52,'all sales summary'!$B$2:$B$2047,'Share city centre spend offline'!T$1)</f>
        <v>0.16069363252952329</v>
      </c>
      <c r="U52" s="6">
        <f>SUMIFS('all sales summary'!$I$2:$I$2047,'all sales summary'!$A$2:$A$2047,'Share city centre spend offline'!$A52,'all sales summary'!$B$2:$B$2047,'Share city centre spend offline'!U$1)</f>
        <v>0.18082068338913659</v>
      </c>
      <c r="V52" s="6">
        <f>SUMIFS('all sales summary'!$I$2:$I$2047,'all sales summary'!$A$2:$A$2047,'Share city centre spend offline'!$A52,'all sales summary'!$B$2:$B$2047,'Share city centre spend offline'!V$1)</f>
        <v>0.17100291602764092</v>
      </c>
      <c r="W52" s="6">
        <f>SUMIFS('all sales summary'!$I$2:$I$2047,'all sales summary'!$A$2:$A$2047,'Share city centre spend offline'!$A52,'all sales summary'!$B$2:$B$2047,'Share city centre spend offline'!W$1)</f>
        <v>0.18704017990732436</v>
      </c>
      <c r="X52" s="6">
        <f>SUMIFS('all sales summary'!$I$2:$I$2047,'all sales summary'!$A$2:$A$2047,'Share city centre spend offline'!$A52,'all sales summary'!$B$2:$B$2047,'Share city centre spend offline'!X$1)</f>
        <v>9.1615037592190487E-2</v>
      </c>
      <c r="Y52" s="6">
        <f>SUMIFS('all sales summary'!$I$2:$I$2047,'all sales summary'!$A$2:$A$2047,'Share city centre spend offline'!$A52,'all sales summary'!$B$2:$B$2047,'Share city centre spend offline'!Y$1)</f>
        <v>0.1926337380085936</v>
      </c>
      <c r="Z52" s="6">
        <f>SUMIFS('all sales summary'!$I$2:$I$2047,'all sales summary'!$A$2:$A$2047,'Share city centre spend offline'!$A52,'all sales summary'!$B$2:$B$2047,'Share city centre spend offline'!Z$1)</f>
        <v>5.4731685209192076E-2</v>
      </c>
      <c r="AA52" s="6">
        <f>SUMIFS('all sales summary'!$I$2:$I$2047,'all sales summary'!$A$2:$A$2047,'Share city centre spend offline'!$A52,'all sales summary'!$B$2:$B$2047,'Share city centre spend offline'!AA$1)</f>
        <v>5.4965003163366472E-2</v>
      </c>
      <c r="AB52" s="6">
        <f>SUMIFS('all sales summary'!$I$2:$I$2047,'all sales summary'!$A$2:$A$2047,'Share city centre spend offline'!$A52,'all sales summary'!$B$2:$B$2047,'Share city centre spend offline'!AB$1)</f>
        <v>5.777052119861522E-2</v>
      </c>
      <c r="AC52" s="6">
        <f>SUMIFS('all sales summary'!$I$2:$I$2047,'all sales summary'!$A$2:$A$2047,'Share city centre spend offline'!$A52,'all sales summary'!$B$2:$B$2047,'Share city centre spend offline'!AC$1)</f>
        <v>0.14577559590056538</v>
      </c>
      <c r="AD52" s="6">
        <f>SUMIFS('all sales summary'!$I$2:$I$2047,'all sales summary'!$A$2:$A$2047,'Share city centre spend offline'!$A52,'all sales summary'!$B$2:$B$2047,'Share city centre spend offline'!AD$1)</f>
        <v>0.17270582026397277</v>
      </c>
      <c r="AE52" s="6">
        <f>SUMIFS('all sales summary'!$I$2:$I$2047,'all sales summary'!$A$2:$A$2047,'Share city centre spend offline'!$A52,'all sales summary'!$B$2:$B$2047,'Share city centre spend offline'!AE$1)</f>
        <v>0.17368485211787779</v>
      </c>
      <c r="AF52" s="6">
        <f>SUMIFS('all sales summary'!$I$2:$I$2047,'all sales summary'!$A$2:$A$2047,'Share city centre spend offline'!$A52,'all sales summary'!$B$2:$B$2047,'Share city centre spend offline'!AF$1)</f>
        <v>0.17757359817270363</v>
      </c>
      <c r="AG52" s="6">
        <f>SUMIFS('all sales summary'!$I$2:$I$2047,'all sales summary'!$A$2:$A$2047,'Share city centre spend offline'!$A52,'all sales summary'!$B$2:$B$2047,'Share city centre spend offline'!AG$1)</f>
        <v>0.18995624650643925</v>
      </c>
      <c r="AH52" s="6">
        <f>SUMIFS('all sales summary'!$I$2:$I$2047,'all sales summary'!$A$2:$A$2047,'Share city centre spend offline'!$A52,'all sales summary'!$B$2:$B$2047,'Share city centre spend offline'!AH$1)</f>
        <v>0.17619372437828956</v>
      </c>
      <c r="AI52" s="12">
        <f t="shared" si="0"/>
        <v>-3.3884892331581815</v>
      </c>
      <c r="AJ52" s="19">
        <f t="shared" si="1"/>
        <v>-3.1988425828811451</v>
      </c>
    </row>
    <row r="53" spans="1:36" x14ac:dyDescent="0.3">
      <c r="A53" t="s">
        <v>58</v>
      </c>
      <c r="B53" s="6">
        <f>SUMIFS('all sales summary'!$I$2:$I$2047,'all sales summary'!$A$2:$A$2047,'Share city centre spend offline'!$A53,'all sales summary'!$B$2:$B$2047,'Share city centre spend offline'!B$1)</f>
        <v>0.11669337472703963</v>
      </c>
      <c r="C53" s="6">
        <f>SUMIFS('all sales summary'!$I$2:$I$2047,'all sales summary'!$A$2:$A$2047,'Share city centre spend offline'!$A53,'all sales summary'!$B$2:$B$2047,'Share city centre spend offline'!C$1)</f>
        <v>0.11656137281831244</v>
      </c>
      <c r="D53" s="6">
        <f>SUMIFS('all sales summary'!$I$2:$I$2047,'all sales summary'!$A$2:$A$2047,'Share city centre spend offline'!$A53,'all sales summary'!$B$2:$B$2047,'Share city centre spend offline'!D$1)</f>
        <v>0.111142232634011</v>
      </c>
      <c r="E53" s="6">
        <f>SUMIFS('all sales summary'!$I$2:$I$2047,'all sales summary'!$A$2:$A$2047,'Share city centre spend offline'!$A53,'all sales summary'!$B$2:$B$2047,'Share city centre spend offline'!E$1)</f>
        <v>0.11156407935857809</v>
      </c>
      <c r="F53" s="6">
        <f>SUMIFS('all sales summary'!$I$2:$I$2047,'all sales summary'!$A$2:$A$2047,'Share city centre spend offline'!$A53,'all sales summary'!$B$2:$B$2047,'Share city centre spend offline'!F$1)</f>
        <v>0.11010847936096334</v>
      </c>
      <c r="G53" s="6">
        <f>SUMIFS('all sales summary'!$I$2:$I$2047,'all sales summary'!$A$2:$A$2047,'Share city centre spend offline'!$A53,'all sales summary'!$B$2:$B$2047,'Share city centre spend offline'!G$1)</f>
        <v>0.11016041200264988</v>
      </c>
      <c r="H53" s="6">
        <f>SUMIFS('all sales summary'!$I$2:$I$2047,'all sales summary'!$A$2:$A$2047,'Share city centre spend offline'!$A53,'all sales summary'!$B$2:$B$2047,'Share city centre spend offline'!H$1)</f>
        <v>0.11506411634511265</v>
      </c>
      <c r="I53" s="6">
        <f>SUMIFS('all sales summary'!$I$2:$I$2047,'all sales summary'!$A$2:$A$2047,'Share city centre spend offline'!$A53,'all sales summary'!$B$2:$B$2047,'Share city centre spend offline'!I$1)</f>
        <v>0.11321611977502004</v>
      </c>
      <c r="J53" s="6">
        <f>SUMIFS('all sales summary'!$I$2:$I$2047,'all sales summary'!$A$2:$A$2047,'Share city centre spend offline'!$A53,'all sales summary'!$B$2:$B$2047,'Share city centre spend offline'!J$1)</f>
        <v>0.11423429738724641</v>
      </c>
      <c r="K53" s="6">
        <f>SUMIFS('all sales summary'!$I$2:$I$2047,'all sales summary'!$A$2:$A$2047,'Share city centre spend offline'!$A53,'all sales summary'!$B$2:$B$2047,'Share city centre spend offline'!K$1)</f>
        <v>0.1166941342394323</v>
      </c>
      <c r="L53" s="6">
        <f>SUMIFS('all sales summary'!$I$2:$I$2047,'all sales summary'!$A$2:$A$2047,'Share city centre spend offline'!$A53,'all sales summary'!$B$2:$B$2047,'Share city centre spend offline'!L$1)</f>
        <v>0.12100633562591452</v>
      </c>
      <c r="M53" s="6">
        <f>SUMIFS('all sales summary'!$I$2:$I$2047,'all sales summary'!$A$2:$A$2047,'Share city centre spend offline'!$A53,'all sales summary'!$B$2:$B$2047,'Share city centre spend offline'!M$1)</f>
        <v>0.14114243828253517</v>
      </c>
      <c r="N53" s="6">
        <f>SUMIFS('all sales summary'!$I$2:$I$2047,'all sales summary'!$A$2:$A$2047,'Share city centre spend offline'!$A53,'all sales summary'!$B$2:$B$2047,'Share city centre spend offline'!N$1)</f>
        <v>0.10908761539375733</v>
      </c>
      <c r="O53" s="6">
        <f>SUMIFS('all sales summary'!$I$2:$I$2047,'all sales summary'!$A$2:$A$2047,'Share city centre spend offline'!$A53,'all sales summary'!$B$2:$B$2047,'Share city centre spend offline'!O$1)</f>
        <v>0.10996909939220473</v>
      </c>
      <c r="P53" s="6">
        <f>SUMIFS('all sales summary'!$I$2:$I$2047,'all sales summary'!$A$2:$A$2047,'Share city centre spend offline'!$A53,'all sales summary'!$B$2:$B$2047,'Share city centre spend offline'!P$1)</f>
        <v>8.9020550235184792E-2</v>
      </c>
      <c r="Q53" s="6">
        <f>SUMIFS('all sales summary'!$I$2:$I$2047,'all sales summary'!$A$2:$A$2047,'Share city centre spend offline'!$A53,'all sales summary'!$B$2:$B$2047,'Share city centre spend offline'!Q$1)</f>
        <v>5.8860745074466043E-2</v>
      </c>
      <c r="R53" s="6">
        <f>SUMIFS('all sales summary'!$I$2:$I$2047,'all sales summary'!$A$2:$A$2047,'Share city centre spend offline'!$A53,'all sales summary'!$B$2:$B$2047,'Share city centre spend offline'!R$1)</f>
        <v>5.6176310998829998E-2</v>
      </c>
      <c r="S53" s="6">
        <f>SUMIFS('all sales summary'!$I$2:$I$2047,'all sales summary'!$A$2:$A$2047,'Share city centre spend offline'!$A53,'all sales summary'!$B$2:$B$2047,'Share city centre spend offline'!S$1)</f>
        <v>7.1158493833261713E-2</v>
      </c>
      <c r="T53" s="6">
        <f>SUMIFS('all sales summary'!$I$2:$I$2047,'all sales summary'!$A$2:$A$2047,'Share city centre spend offline'!$A53,'all sales summary'!$B$2:$B$2047,'Share city centre spend offline'!T$1)</f>
        <v>8.8999177882258404E-2</v>
      </c>
      <c r="U53" s="6">
        <f>SUMIFS('all sales summary'!$I$2:$I$2047,'all sales summary'!$A$2:$A$2047,'Share city centre spend offline'!$A53,'all sales summary'!$B$2:$B$2047,'Share city centre spend offline'!U$1)</f>
        <v>0.10081212849709953</v>
      </c>
      <c r="V53" s="6">
        <f>SUMIFS('all sales summary'!$I$2:$I$2047,'all sales summary'!$A$2:$A$2047,'Share city centre spend offline'!$A53,'all sales summary'!$B$2:$B$2047,'Share city centre spend offline'!V$1)</f>
        <v>9.6435517710187241E-2</v>
      </c>
      <c r="W53" s="6">
        <f>SUMIFS('all sales summary'!$I$2:$I$2047,'all sales summary'!$A$2:$A$2047,'Share city centre spend offline'!$A53,'all sales summary'!$B$2:$B$2047,'Share city centre spend offline'!W$1)</f>
        <v>0.10333245000943483</v>
      </c>
      <c r="X53" s="6">
        <f>SUMIFS('all sales summary'!$I$2:$I$2047,'all sales summary'!$A$2:$A$2047,'Share city centre spend offline'!$A53,'all sales summary'!$B$2:$B$2047,'Share city centre spend offline'!X$1)</f>
        <v>7.4268931458226523E-2</v>
      </c>
      <c r="Y53" s="6">
        <f>SUMIFS('all sales summary'!$I$2:$I$2047,'all sales summary'!$A$2:$A$2047,'Share city centre spend offline'!$A53,'all sales summary'!$B$2:$B$2047,'Share city centre spend offline'!Y$1)</f>
        <v>0.10933021144536006</v>
      </c>
      <c r="Z53" s="6">
        <f>SUMIFS('all sales summary'!$I$2:$I$2047,'all sales summary'!$A$2:$A$2047,'Share city centre spend offline'!$A53,'all sales summary'!$B$2:$B$2047,'Share city centre spend offline'!Z$1)</f>
        <v>6.2294295906618627E-2</v>
      </c>
      <c r="AA53" s="6">
        <f>SUMIFS('all sales summary'!$I$2:$I$2047,'all sales summary'!$A$2:$A$2047,'Share city centre spend offline'!$A53,'all sales summary'!$B$2:$B$2047,'Share city centre spend offline'!AA$1)</f>
        <v>6.2250608616517114E-2</v>
      </c>
      <c r="AB53" s="6">
        <f>SUMIFS('all sales summary'!$I$2:$I$2047,'all sales summary'!$A$2:$A$2047,'Share city centre spend offline'!$A53,'all sales summary'!$B$2:$B$2047,'Share city centre spend offline'!AB$1)</f>
        <v>6.2072140441567628E-2</v>
      </c>
      <c r="AC53" s="6">
        <f>SUMIFS('all sales summary'!$I$2:$I$2047,'all sales summary'!$A$2:$A$2047,'Share city centre spend offline'!$A53,'all sales summary'!$B$2:$B$2047,'Share city centre spend offline'!AC$1)</f>
        <v>9.1363572289668515E-2</v>
      </c>
      <c r="AD53" s="6">
        <f>SUMIFS('all sales summary'!$I$2:$I$2047,'all sales summary'!$A$2:$A$2047,'Share city centre spend offline'!$A53,'all sales summary'!$B$2:$B$2047,'Share city centre spend offline'!AD$1)</f>
        <v>9.1579367504961179E-2</v>
      </c>
      <c r="AE53" s="6">
        <f>SUMIFS('all sales summary'!$I$2:$I$2047,'all sales summary'!$A$2:$A$2047,'Share city centre spend offline'!$A53,'all sales summary'!$B$2:$B$2047,'Share city centre spend offline'!AE$1)</f>
        <v>9.3723182600370797E-2</v>
      </c>
      <c r="AF53" s="6">
        <f>SUMIFS('all sales summary'!$I$2:$I$2047,'all sales summary'!$A$2:$A$2047,'Share city centre spend offline'!$A53,'all sales summary'!$B$2:$B$2047,'Share city centre spend offline'!AF$1)</f>
        <v>9.5804354931208355E-2</v>
      </c>
      <c r="AG53" s="6">
        <f>SUMIFS('all sales summary'!$I$2:$I$2047,'all sales summary'!$A$2:$A$2047,'Share city centre spend offline'!$A53,'all sales summary'!$B$2:$B$2047,'Share city centre spend offline'!AG$1)</f>
        <v>0.10199841955020875</v>
      </c>
      <c r="AH53" s="6">
        <f>SUMIFS('all sales summary'!$I$2:$I$2047,'all sales summary'!$A$2:$A$2047,'Share city centre spend offline'!$A53,'all sales summary'!$B$2:$B$2047,'Share city centre spend offline'!AH$1)</f>
        <v>9.6772053941403133E-2</v>
      </c>
      <c r="AI53" s="12">
        <f t="shared" si="0"/>
        <v>-1.9921320785636492</v>
      </c>
      <c r="AJ53" s="19">
        <f t="shared" si="1"/>
        <v>-1.7462243445843282</v>
      </c>
    </row>
    <row r="54" spans="1:36" x14ac:dyDescent="0.3">
      <c r="A54" t="s">
        <v>59</v>
      </c>
      <c r="B54" s="6">
        <f>SUMIFS('all sales summary'!$I$2:$I$2047,'all sales summary'!$A$2:$A$2047,'Share city centre spend offline'!$A54,'all sales summary'!$B$2:$B$2047,'Share city centre spend offline'!B$1)</f>
        <v>7.243128544336104E-2</v>
      </c>
      <c r="C54" s="6">
        <f>SUMIFS('all sales summary'!$I$2:$I$2047,'all sales summary'!$A$2:$A$2047,'Share city centre spend offline'!$A54,'all sales summary'!$B$2:$B$2047,'Share city centre spend offline'!C$1)</f>
        <v>7.2872458077224325E-2</v>
      </c>
      <c r="D54" s="6">
        <f>SUMIFS('all sales summary'!$I$2:$I$2047,'all sales summary'!$A$2:$A$2047,'Share city centre spend offline'!$A54,'all sales summary'!$B$2:$B$2047,'Share city centre spend offline'!D$1)</f>
        <v>6.9653539422378771E-2</v>
      </c>
      <c r="E54" s="6">
        <f>SUMIFS('all sales summary'!$I$2:$I$2047,'all sales summary'!$A$2:$A$2047,'Share city centre spend offline'!$A54,'all sales summary'!$B$2:$B$2047,'Share city centre spend offline'!E$1)</f>
        <v>7.2013953388377891E-2</v>
      </c>
      <c r="F54" s="6">
        <f>SUMIFS('all sales summary'!$I$2:$I$2047,'all sales summary'!$A$2:$A$2047,'Share city centre spend offline'!$A54,'all sales summary'!$B$2:$B$2047,'Share city centre spend offline'!F$1)</f>
        <v>7.9545393426935909E-2</v>
      </c>
      <c r="G54" s="6">
        <f>SUMIFS('all sales summary'!$I$2:$I$2047,'all sales summary'!$A$2:$A$2047,'Share city centre spend offline'!$A54,'all sales summary'!$B$2:$B$2047,'Share city centre spend offline'!G$1)</f>
        <v>7.9290072022736802E-2</v>
      </c>
      <c r="H54" s="6">
        <f>SUMIFS('all sales summary'!$I$2:$I$2047,'all sales summary'!$A$2:$A$2047,'Share city centre spend offline'!$A54,'all sales summary'!$B$2:$B$2047,'Share city centre spend offline'!H$1)</f>
        <v>8.4783902032948E-2</v>
      </c>
      <c r="I54" s="6">
        <f>SUMIFS('all sales summary'!$I$2:$I$2047,'all sales summary'!$A$2:$A$2047,'Share city centre spend offline'!$A54,'all sales summary'!$B$2:$B$2047,'Share city centre spend offline'!I$1)</f>
        <v>7.9797672230680447E-2</v>
      </c>
      <c r="J54" s="6">
        <f>SUMIFS('all sales summary'!$I$2:$I$2047,'all sales summary'!$A$2:$A$2047,'Share city centre spend offline'!$A54,'all sales summary'!$B$2:$B$2047,'Share city centre spend offline'!J$1)</f>
        <v>8.1770512670648554E-2</v>
      </c>
      <c r="K54" s="6">
        <f>SUMIFS('all sales summary'!$I$2:$I$2047,'all sales summary'!$A$2:$A$2047,'Share city centre spend offline'!$A54,'all sales summary'!$B$2:$B$2047,'Share city centre spend offline'!K$1)</f>
        <v>7.653775805083908E-2</v>
      </c>
      <c r="L54" s="6">
        <f>SUMIFS('all sales summary'!$I$2:$I$2047,'all sales summary'!$A$2:$A$2047,'Share city centre spend offline'!$A54,'all sales summary'!$B$2:$B$2047,'Share city centre spend offline'!L$1)</f>
        <v>8.3154593395323675E-2</v>
      </c>
      <c r="M54" s="6">
        <f>SUMIFS('all sales summary'!$I$2:$I$2047,'all sales summary'!$A$2:$A$2047,'Share city centre spend offline'!$A54,'all sales summary'!$B$2:$B$2047,'Share city centre spend offline'!M$1)</f>
        <v>0.10230101706623936</v>
      </c>
      <c r="N54" s="6">
        <f>SUMIFS('all sales summary'!$I$2:$I$2047,'all sales summary'!$A$2:$A$2047,'Share city centre spend offline'!$A54,'all sales summary'!$B$2:$B$2047,'Share city centre spend offline'!N$1)</f>
        <v>6.9214626674735255E-2</v>
      </c>
      <c r="O54" s="6">
        <f>SUMIFS('all sales summary'!$I$2:$I$2047,'all sales summary'!$A$2:$A$2047,'Share city centre spend offline'!$A54,'all sales summary'!$B$2:$B$2047,'Share city centre spend offline'!O$1)</f>
        <v>7.118553585209618E-2</v>
      </c>
      <c r="P54" s="6">
        <f>SUMIFS('all sales summary'!$I$2:$I$2047,'all sales summary'!$A$2:$A$2047,'Share city centre spend offline'!$A54,'all sales summary'!$B$2:$B$2047,'Share city centre spend offline'!P$1)</f>
        <v>4.995518179874512E-2</v>
      </c>
      <c r="Q54" s="6">
        <f>SUMIFS('all sales summary'!$I$2:$I$2047,'all sales summary'!$A$2:$A$2047,'Share city centre spend offline'!$A54,'all sales summary'!$B$2:$B$2047,'Share city centre spend offline'!Q$1)</f>
        <v>1.642215349465383E-2</v>
      </c>
      <c r="R54" s="6">
        <f>SUMIFS('all sales summary'!$I$2:$I$2047,'all sales summary'!$A$2:$A$2047,'Share city centre spend offline'!$A54,'all sales summary'!$B$2:$B$2047,'Share city centre spend offline'!R$1)</f>
        <v>1.6927910757001646E-2</v>
      </c>
      <c r="S54" s="6">
        <f>SUMIFS('all sales summary'!$I$2:$I$2047,'all sales summary'!$A$2:$A$2047,'Share city centre spend offline'!$A54,'all sales summary'!$B$2:$B$2047,'Share city centre spend offline'!S$1)</f>
        <v>4.0407784927525815E-2</v>
      </c>
      <c r="T54" s="6">
        <f>SUMIFS('all sales summary'!$I$2:$I$2047,'all sales summary'!$A$2:$A$2047,'Share city centre spend offline'!$A54,'all sales summary'!$B$2:$B$2047,'Share city centre spend offline'!T$1)</f>
        <v>5.5119685723146412E-2</v>
      </c>
      <c r="U54" s="6">
        <f>SUMIFS('all sales summary'!$I$2:$I$2047,'all sales summary'!$A$2:$A$2047,'Share city centre spend offline'!$A54,'all sales summary'!$B$2:$B$2047,'Share city centre spend offline'!U$1)</f>
        <v>6.1123381967147485E-2</v>
      </c>
      <c r="V54" s="6">
        <f>SUMIFS('all sales summary'!$I$2:$I$2047,'all sales summary'!$A$2:$A$2047,'Share city centre spend offline'!$A54,'all sales summary'!$B$2:$B$2047,'Share city centre spend offline'!V$1)</f>
        <v>6.057719389193629E-2</v>
      </c>
      <c r="W54" s="6">
        <f>SUMIFS('all sales summary'!$I$2:$I$2047,'all sales summary'!$A$2:$A$2047,'Share city centre spend offline'!$A54,'all sales summary'!$B$2:$B$2047,'Share city centre spend offline'!W$1)</f>
        <v>6.4019912909049251E-2</v>
      </c>
      <c r="X54" s="6">
        <f>SUMIFS('all sales summary'!$I$2:$I$2047,'all sales summary'!$A$2:$A$2047,'Share city centre spend offline'!$A54,'all sales summary'!$B$2:$B$2047,'Share city centre spend offline'!X$1)</f>
        <v>3.579128368060612E-2</v>
      </c>
      <c r="Y54" s="6">
        <f>SUMIFS('all sales summary'!$I$2:$I$2047,'all sales summary'!$A$2:$A$2047,'Share city centre spend offline'!$A54,'all sales summary'!$B$2:$B$2047,'Share city centre spend offline'!Y$1)</f>
        <v>8.5049724660687887E-2</v>
      </c>
      <c r="Z54" s="6">
        <f>SUMIFS('all sales summary'!$I$2:$I$2047,'all sales summary'!$A$2:$A$2047,'Share city centre spend offline'!$A54,'all sales summary'!$B$2:$B$2047,'Share city centre spend offline'!Z$1)</f>
        <v>2.2252543071439371E-2</v>
      </c>
      <c r="AA54" s="6">
        <f>SUMIFS('all sales summary'!$I$2:$I$2047,'all sales summary'!$A$2:$A$2047,'Share city centre spend offline'!$A54,'all sales summary'!$B$2:$B$2047,'Share city centre spend offline'!AA$1)</f>
        <v>2.2675856409712789E-2</v>
      </c>
      <c r="AB54" s="6">
        <f>SUMIFS('all sales summary'!$I$2:$I$2047,'all sales summary'!$A$2:$A$2047,'Share city centre spend offline'!$A54,'all sales summary'!$B$2:$B$2047,'Share city centre spend offline'!AB$1)</f>
        <v>2.3181268374681045E-2</v>
      </c>
      <c r="AC54" s="6">
        <f>SUMIFS('all sales summary'!$I$2:$I$2047,'all sales summary'!$A$2:$A$2047,'Share city centre spend offline'!$A54,'all sales summary'!$B$2:$B$2047,'Share city centre spend offline'!AC$1)</f>
        <v>5.9501317255702721E-2</v>
      </c>
      <c r="AD54" s="6">
        <f>SUMIFS('all sales summary'!$I$2:$I$2047,'all sales summary'!$A$2:$A$2047,'Share city centre spend offline'!$A54,'all sales summary'!$B$2:$B$2047,'Share city centre spend offline'!AD$1)</f>
        <v>5.8056424041510381E-2</v>
      </c>
      <c r="AE54" s="6">
        <f>SUMIFS('all sales summary'!$I$2:$I$2047,'all sales summary'!$A$2:$A$2047,'Share city centre spend offline'!$A54,'all sales summary'!$B$2:$B$2047,'Share city centre spend offline'!AE$1)</f>
        <v>5.5951402151508955E-2</v>
      </c>
      <c r="AF54" s="6">
        <f>SUMIFS('all sales summary'!$I$2:$I$2047,'all sales summary'!$A$2:$A$2047,'Share city centre spend offline'!$A54,'all sales summary'!$B$2:$B$2047,'Share city centre spend offline'!AF$1)</f>
        <v>6.0790402272762376E-2</v>
      </c>
      <c r="AG54" s="6">
        <f>SUMIFS('all sales summary'!$I$2:$I$2047,'all sales summary'!$A$2:$A$2047,'Share city centre spend offline'!$A54,'all sales summary'!$B$2:$B$2047,'Share city centre spend offline'!AG$1)</f>
        <v>6.0922143452931482E-2</v>
      </c>
      <c r="AH54" s="6">
        <f>SUMIFS('all sales summary'!$I$2:$I$2047,'all sales summary'!$A$2:$A$2047,'Share city centre spend offline'!$A54,'all sales summary'!$B$2:$B$2047,'Share city centre spend offline'!AH$1)</f>
        <v>5.7355462416900628E-2</v>
      </c>
      <c r="AI54" s="12">
        <f t="shared" si="0"/>
        <v>-1.5075823026460413</v>
      </c>
      <c r="AJ54" s="19">
        <f t="shared" si="1"/>
        <v>-2.4415050253747927</v>
      </c>
    </row>
    <row r="55" spans="1:36" x14ac:dyDescent="0.3">
      <c r="A55" t="s">
        <v>60</v>
      </c>
      <c r="B55" s="6">
        <f>SUMIFS('all sales summary'!$I$2:$I$2047,'all sales summary'!$A$2:$A$2047,'Share city centre spend offline'!$A55,'all sales summary'!$B$2:$B$2047,'Share city centre spend offline'!B$1)</f>
        <v>0.1190723640873151</v>
      </c>
      <c r="C55" s="6">
        <f>SUMIFS('all sales summary'!$I$2:$I$2047,'all sales summary'!$A$2:$A$2047,'Share city centre spend offline'!$A55,'all sales summary'!$B$2:$B$2047,'Share city centre spend offline'!C$1)</f>
        <v>0.11771368413263789</v>
      </c>
      <c r="D55" s="6">
        <f>SUMIFS('all sales summary'!$I$2:$I$2047,'all sales summary'!$A$2:$A$2047,'Share city centre spend offline'!$A55,'all sales summary'!$B$2:$B$2047,'Share city centre spend offline'!D$1)</f>
        <v>0.11845992544377094</v>
      </c>
      <c r="E55" s="6">
        <f>SUMIFS('all sales summary'!$I$2:$I$2047,'all sales summary'!$A$2:$A$2047,'Share city centre spend offline'!$A55,'all sales summary'!$B$2:$B$2047,'Share city centre spend offline'!E$1)</f>
        <v>0.11799141603346311</v>
      </c>
      <c r="F55" s="6">
        <f>SUMIFS('all sales summary'!$I$2:$I$2047,'all sales summary'!$A$2:$A$2047,'Share city centre spend offline'!$A55,'all sales summary'!$B$2:$B$2047,'Share city centre spend offline'!F$1)</f>
        <v>0.12129709785290099</v>
      </c>
      <c r="G55" s="6">
        <f>SUMIFS('all sales summary'!$I$2:$I$2047,'all sales summary'!$A$2:$A$2047,'Share city centre spend offline'!$A55,'all sales summary'!$B$2:$B$2047,'Share city centre spend offline'!G$1)</f>
        <v>0.12455991571245201</v>
      </c>
      <c r="H55" s="6">
        <f>SUMIFS('all sales summary'!$I$2:$I$2047,'all sales summary'!$A$2:$A$2047,'Share city centre spend offline'!$A55,'all sales summary'!$B$2:$B$2047,'Share city centre spend offline'!H$1)</f>
        <v>0.12090427964066564</v>
      </c>
      <c r="I55" s="6">
        <f>SUMIFS('all sales summary'!$I$2:$I$2047,'all sales summary'!$A$2:$A$2047,'Share city centre spend offline'!$A55,'all sales summary'!$B$2:$B$2047,'Share city centre spend offline'!I$1)</f>
        <v>0.11986414397198371</v>
      </c>
      <c r="J55" s="6">
        <f>SUMIFS('all sales summary'!$I$2:$I$2047,'all sales summary'!$A$2:$A$2047,'Share city centre spend offline'!$A55,'all sales summary'!$B$2:$B$2047,'Share city centre spend offline'!J$1)</f>
        <v>0.12317012224677767</v>
      </c>
      <c r="K55" s="6">
        <f>SUMIFS('all sales summary'!$I$2:$I$2047,'all sales summary'!$A$2:$A$2047,'Share city centre spend offline'!$A55,'all sales summary'!$B$2:$B$2047,'Share city centre spend offline'!K$1)</f>
        <v>0.12039755262150988</v>
      </c>
      <c r="L55" s="6">
        <f>SUMIFS('all sales summary'!$I$2:$I$2047,'all sales summary'!$A$2:$A$2047,'Share city centre spend offline'!$A55,'all sales summary'!$B$2:$B$2047,'Share city centre spend offline'!L$1)</f>
        <v>0.12681326732599851</v>
      </c>
      <c r="M55" s="6">
        <f>SUMIFS('all sales summary'!$I$2:$I$2047,'all sales summary'!$A$2:$A$2047,'Share city centre spend offline'!$A55,'all sales summary'!$B$2:$B$2047,'Share city centre spend offline'!M$1)</f>
        <v>0.1575340559018919</v>
      </c>
      <c r="N55" s="6">
        <f>SUMIFS('all sales summary'!$I$2:$I$2047,'all sales summary'!$A$2:$A$2047,'Share city centre spend offline'!$A55,'all sales summary'!$B$2:$B$2047,'Share city centre spend offline'!N$1)</f>
        <v>0.11199922567428344</v>
      </c>
      <c r="O55" s="6">
        <f>SUMIFS('all sales summary'!$I$2:$I$2047,'all sales summary'!$A$2:$A$2047,'Share city centre spend offline'!$A55,'all sales summary'!$B$2:$B$2047,'Share city centre spend offline'!O$1)</f>
        <v>0.11210149496860507</v>
      </c>
      <c r="P55" s="6">
        <f>SUMIFS('all sales summary'!$I$2:$I$2047,'all sales summary'!$A$2:$A$2047,'Share city centre spend offline'!$A55,'all sales summary'!$B$2:$B$2047,'Share city centre spend offline'!P$1)</f>
        <v>8.0840149306626349E-2</v>
      </c>
      <c r="Q55" s="6">
        <f>SUMIFS('all sales summary'!$I$2:$I$2047,'all sales summary'!$A$2:$A$2047,'Share city centre spend offline'!$A55,'all sales summary'!$B$2:$B$2047,'Share city centre spend offline'!Q$1)</f>
        <v>2.5623399091664879E-2</v>
      </c>
      <c r="R55" s="6">
        <f>SUMIFS('all sales summary'!$I$2:$I$2047,'all sales summary'!$A$2:$A$2047,'Share city centre spend offline'!$A55,'all sales summary'!$B$2:$B$2047,'Share city centre spend offline'!R$1)</f>
        <v>2.789017938198619E-2</v>
      </c>
      <c r="S55" s="6">
        <f>SUMIFS('all sales summary'!$I$2:$I$2047,'all sales summary'!$A$2:$A$2047,'Share city centre spend offline'!$A55,'all sales summary'!$B$2:$B$2047,'Share city centre spend offline'!S$1)</f>
        <v>6.5561121451413712E-2</v>
      </c>
      <c r="T55" s="6">
        <f>SUMIFS('all sales summary'!$I$2:$I$2047,'all sales summary'!$A$2:$A$2047,'Share city centre spend offline'!$A55,'all sales summary'!$B$2:$B$2047,'Share city centre spend offline'!T$1)</f>
        <v>9.2112918056508356E-2</v>
      </c>
      <c r="U55" s="6">
        <f>SUMIFS('all sales summary'!$I$2:$I$2047,'all sales summary'!$A$2:$A$2047,'Share city centre spend offline'!$A55,'all sales summary'!$B$2:$B$2047,'Share city centre spend offline'!U$1)</f>
        <v>0.1013471641006734</v>
      </c>
      <c r="V55" s="6">
        <f>SUMIFS('all sales summary'!$I$2:$I$2047,'all sales summary'!$A$2:$A$2047,'Share city centre spend offline'!$A55,'all sales summary'!$B$2:$B$2047,'Share city centre spend offline'!V$1)</f>
        <v>8.9034392607876989E-2</v>
      </c>
      <c r="W55" s="6">
        <f>SUMIFS('all sales summary'!$I$2:$I$2047,'all sales summary'!$A$2:$A$2047,'Share city centre spend offline'!$A55,'all sales summary'!$B$2:$B$2047,'Share city centre spend offline'!W$1)</f>
        <v>8.8020111500275486E-2</v>
      </c>
      <c r="X55" s="6">
        <f>SUMIFS('all sales summary'!$I$2:$I$2047,'all sales summary'!$A$2:$A$2047,'Share city centre spend offline'!$A55,'all sales summary'!$B$2:$B$2047,'Share city centre spend offline'!X$1)</f>
        <v>5.2119022977011244E-2</v>
      </c>
      <c r="Y55" s="6">
        <f>SUMIFS('all sales summary'!$I$2:$I$2047,'all sales summary'!$A$2:$A$2047,'Share city centre spend offline'!$A55,'all sales summary'!$B$2:$B$2047,'Share city centre spend offline'!Y$1)</f>
        <v>0.12051283382387933</v>
      </c>
      <c r="Z55" s="6">
        <f>SUMIFS('all sales summary'!$I$2:$I$2047,'all sales summary'!$A$2:$A$2047,'Share city centre spend offline'!$A55,'all sales summary'!$B$2:$B$2047,'Share city centre spend offline'!Z$1)</f>
        <v>3.4151978531458412E-2</v>
      </c>
      <c r="AA55" s="6">
        <f>SUMIFS('all sales summary'!$I$2:$I$2047,'all sales summary'!$A$2:$A$2047,'Share city centre spend offline'!$A55,'all sales summary'!$B$2:$B$2047,'Share city centre spend offline'!AA$1)</f>
        <v>3.4653773780731451E-2</v>
      </c>
      <c r="AB55" s="6">
        <f>SUMIFS('all sales summary'!$I$2:$I$2047,'all sales summary'!$A$2:$A$2047,'Share city centre spend offline'!$A55,'all sales summary'!$B$2:$B$2047,'Share city centre spend offline'!AB$1)</f>
        <v>3.8800271921133431E-2</v>
      </c>
      <c r="AC55" s="6">
        <f>SUMIFS('all sales summary'!$I$2:$I$2047,'all sales summary'!$A$2:$A$2047,'Share city centre spend offline'!$A55,'all sales summary'!$B$2:$B$2047,'Share city centre spend offline'!AC$1)</f>
        <v>8.1488435067018611E-2</v>
      </c>
      <c r="AD55" s="6">
        <f>SUMIFS('all sales summary'!$I$2:$I$2047,'all sales summary'!$A$2:$A$2047,'Share city centre spend offline'!$A55,'all sales summary'!$B$2:$B$2047,'Share city centre spend offline'!AD$1)</f>
        <v>8.9865237953775268E-2</v>
      </c>
      <c r="AE55" s="6">
        <f>SUMIFS('all sales summary'!$I$2:$I$2047,'all sales summary'!$A$2:$A$2047,'Share city centre spend offline'!$A55,'all sales summary'!$B$2:$B$2047,'Share city centre spend offline'!AE$1)</f>
        <v>9.1340488318506635E-2</v>
      </c>
      <c r="AF55" s="6">
        <f>SUMIFS('all sales summary'!$I$2:$I$2047,'all sales summary'!$A$2:$A$2047,'Share city centre spend offline'!$A55,'all sales summary'!$B$2:$B$2047,'Share city centre spend offline'!AF$1)</f>
        <v>9.315061193631384E-2</v>
      </c>
      <c r="AG55" s="6">
        <f>SUMIFS('all sales summary'!$I$2:$I$2047,'all sales summary'!$A$2:$A$2047,'Share city centre spend offline'!$A55,'all sales summary'!$B$2:$B$2047,'Share city centre spend offline'!AG$1)</f>
        <v>0.10091246472704869</v>
      </c>
      <c r="AH55" s="6">
        <f>SUMIFS('all sales summary'!$I$2:$I$2047,'all sales summary'!$A$2:$A$2047,'Share city centre spend offline'!$A55,'all sales summary'!$B$2:$B$2047,'Share city centre spend offline'!AH$1)</f>
        <v>0.10376080097644587</v>
      </c>
      <c r="AI55" s="12">
        <f t="shared" si="0"/>
        <v>-1.5311563110869231</v>
      </c>
      <c r="AJ55" s="19">
        <f t="shared" si="1"/>
        <v>-1.9409321270331805</v>
      </c>
    </row>
    <row r="56" spans="1:36" x14ac:dyDescent="0.3">
      <c r="A56" t="s">
        <v>61</v>
      </c>
      <c r="B56" s="6">
        <f>SUMIFS('all sales summary'!$I$2:$I$2047,'all sales summary'!$A$2:$A$2047,'Share city centre spend offline'!$A56,'all sales summary'!$B$2:$B$2047,'Share city centre spend offline'!B$1)</f>
        <v>0.15416135121686533</v>
      </c>
      <c r="C56" s="6">
        <f>SUMIFS('all sales summary'!$I$2:$I$2047,'all sales summary'!$A$2:$A$2047,'Share city centre spend offline'!$A56,'all sales summary'!$B$2:$B$2047,'Share city centre spend offline'!C$1)</f>
        <v>0.16126108735977382</v>
      </c>
      <c r="D56" s="6">
        <f>SUMIFS('all sales summary'!$I$2:$I$2047,'all sales summary'!$A$2:$A$2047,'Share city centre spend offline'!$A56,'all sales summary'!$B$2:$B$2047,'Share city centre spend offline'!D$1)</f>
        <v>0.1546849439643356</v>
      </c>
      <c r="E56" s="6">
        <f>SUMIFS('all sales summary'!$I$2:$I$2047,'all sales summary'!$A$2:$A$2047,'Share city centre spend offline'!$A56,'all sales summary'!$B$2:$B$2047,'Share city centre spend offline'!E$1)</f>
        <v>0.14767467920964419</v>
      </c>
      <c r="F56" s="6">
        <f>SUMIFS('all sales summary'!$I$2:$I$2047,'all sales summary'!$A$2:$A$2047,'Share city centre spend offline'!$A56,'all sales summary'!$B$2:$B$2047,'Share city centre spend offline'!F$1)</f>
        <v>0.1499949348374662</v>
      </c>
      <c r="G56" s="6">
        <f>SUMIFS('all sales summary'!$I$2:$I$2047,'all sales summary'!$A$2:$A$2047,'Share city centre spend offline'!$A56,'all sales summary'!$B$2:$B$2047,'Share city centre spend offline'!G$1)</f>
        <v>0.15643575300778093</v>
      </c>
      <c r="H56" s="6">
        <f>SUMIFS('all sales summary'!$I$2:$I$2047,'all sales summary'!$A$2:$A$2047,'Share city centre spend offline'!$A56,'all sales summary'!$B$2:$B$2047,'Share city centre spend offline'!H$1)</f>
        <v>0.14989640593219955</v>
      </c>
      <c r="I56" s="6">
        <f>SUMIFS('all sales summary'!$I$2:$I$2047,'all sales summary'!$A$2:$A$2047,'Share city centre spend offline'!$A56,'all sales summary'!$B$2:$B$2047,'Share city centre spend offline'!I$1)</f>
        <v>0.14960688779414227</v>
      </c>
      <c r="J56" s="6">
        <f>SUMIFS('all sales summary'!$I$2:$I$2047,'all sales summary'!$A$2:$A$2047,'Share city centre spend offline'!$A56,'all sales summary'!$B$2:$B$2047,'Share city centre spend offline'!J$1)</f>
        <v>0.15123699994674666</v>
      </c>
      <c r="K56" s="6">
        <f>SUMIFS('all sales summary'!$I$2:$I$2047,'all sales summary'!$A$2:$A$2047,'Share city centre spend offline'!$A56,'all sales summary'!$B$2:$B$2047,'Share city centre spend offline'!K$1)</f>
        <v>0.15785234835561013</v>
      </c>
      <c r="L56" s="6">
        <f>SUMIFS('all sales summary'!$I$2:$I$2047,'all sales summary'!$A$2:$A$2047,'Share city centre spend offline'!$A56,'all sales summary'!$B$2:$B$2047,'Share city centre spend offline'!L$1)</f>
        <v>0.16408270263689131</v>
      </c>
      <c r="M56" s="6">
        <f>SUMIFS('all sales summary'!$I$2:$I$2047,'all sales summary'!$A$2:$A$2047,'Share city centre spend offline'!$A56,'all sales summary'!$B$2:$B$2047,'Share city centre spend offline'!M$1)</f>
        <v>0.18097688784377988</v>
      </c>
      <c r="N56" s="6">
        <f>SUMIFS('all sales summary'!$I$2:$I$2047,'all sales summary'!$A$2:$A$2047,'Share city centre spend offline'!$A56,'all sales summary'!$B$2:$B$2047,'Share city centre spend offline'!N$1)</f>
        <v>0.14973194574908352</v>
      </c>
      <c r="O56" s="6">
        <f>SUMIFS('all sales summary'!$I$2:$I$2047,'all sales summary'!$A$2:$A$2047,'Share city centre spend offline'!$A56,'all sales summary'!$B$2:$B$2047,'Share city centre spend offline'!O$1)</f>
        <v>0.15075359457102716</v>
      </c>
      <c r="P56" s="6">
        <f>SUMIFS('all sales summary'!$I$2:$I$2047,'all sales summary'!$A$2:$A$2047,'Share city centre spend offline'!$A56,'all sales summary'!$B$2:$B$2047,'Share city centre spend offline'!P$1)</f>
        <v>0.12334886440417085</v>
      </c>
      <c r="Q56" s="6">
        <f>SUMIFS('all sales summary'!$I$2:$I$2047,'all sales summary'!$A$2:$A$2047,'Share city centre spend offline'!$A56,'all sales summary'!$B$2:$B$2047,'Share city centre spend offline'!Q$1)</f>
        <v>8.9123075051802614E-2</v>
      </c>
      <c r="R56" s="6">
        <f>SUMIFS('all sales summary'!$I$2:$I$2047,'all sales summary'!$A$2:$A$2047,'Share city centre spend offline'!$A56,'all sales summary'!$B$2:$B$2047,'Share city centre spend offline'!R$1)</f>
        <v>8.4135346107942557E-2</v>
      </c>
      <c r="S56" s="6">
        <f>SUMIFS('all sales summary'!$I$2:$I$2047,'all sales summary'!$A$2:$A$2047,'Share city centre spend offline'!$A56,'all sales summary'!$B$2:$B$2047,'Share city centre spend offline'!S$1)</f>
        <v>9.0914576791271948E-2</v>
      </c>
      <c r="T56" s="6">
        <f>SUMIFS('all sales summary'!$I$2:$I$2047,'all sales summary'!$A$2:$A$2047,'Share city centre spend offline'!$A56,'all sales summary'!$B$2:$B$2047,'Share city centre spend offline'!T$1)</f>
        <v>0.11431435391976986</v>
      </c>
      <c r="U56" s="6">
        <f>SUMIFS('all sales summary'!$I$2:$I$2047,'all sales summary'!$A$2:$A$2047,'Share city centre spend offline'!$A56,'all sales summary'!$B$2:$B$2047,'Share city centre spend offline'!U$1)</f>
        <v>0.13035243757796383</v>
      </c>
      <c r="V56" s="6">
        <f>SUMIFS('all sales summary'!$I$2:$I$2047,'all sales summary'!$A$2:$A$2047,'Share city centre spend offline'!$A56,'all sales summary'!$B$2:$B$2047,'Share city centre spend offline'!V$1)</f>
        <v>0.12694030330059666</v>
      </c>
      <c r="W56" s="6">
        <f>SUMIFS('all sales summary'!$I$2:$I$2047,'all sales summary'!$A$2:$A$2047,'Share city centre spend offline'!$A56,'all sales summary'!$B$2:$B$2047,'Share city centre spend offline'!W$1)</f>
        <v>0.11748017439700717</v>
      </c>
      <c r="X56" s="6">
        <f>SUMIFS('all sales summary'!$I$2:$I$2047,'all sales summary'!$A$2:$A$2047,'Share city centre spend offline'!$A56,'all sales summary'!$B$2:$B$2047,'Share city centre spend offline'!X$1)</f>
        <v>0.13748874065120184</v>
      </c>
      <c r="Y56" s="6">
        <f>SUMIFS('all sales summary'!$I$2:$I$2047,'all sales summary'!$A$2:$A$2047,'Share city centre spend offline'!$A56,'all sales summary'!$B$2:$B$2047,'Share city centre spend offline'!Y$1)</f>
        <v>0.13810778451228381</v>
      </c>
      <c r="Z56" s="6">
        <f>SUMIFS('all sales summary'!$I$2:$I$2047,'all sales summary'!$A$2:$A$2047,'Share city centre spend offline'!$A56,'all sales summary'!$B$2:$B$2047,'Share city centre spend offline'!Z$1)</f>
        <v>9.0380690631494259E-2</v>
      </c>
      <c r="AA56" s="6">
        <f>SUMIFS('all sales summary'!$I$2:$I$2047,'all sales summary'!$A$2:$A$2047,'Share city centre spend offline'!$A56,'all sales summary'!$B$2:$B$2047,'Share city centre spend offline'!AA$1)</f>
        <v>9.2670952222400724E-2</v>
      </c>
      <c r="AB56" s="6">
        <f>SUMIFS('all sales summary'!$I$2:$I$2047,'all sales summary'!$A$2:$A$2047,'Share city centre spend offline'!$A56,'all sales summary'!$B$2:$B$2047,'Share city centre spend offline'!AB$1)</f>
        <v>9.1481665138655369E-2</v>
      </c>
      <c r="AC56" s="6">
        <f>SUMIFS('all sales summary'!$I$2:$I$2047,'all sales summary'!$A$2:$A$2047,'Share city centre spend offline'!$A56,'all sales summary'!$B$2:$B$2047,'Share city centre spend offline'!AC$1)</f>
        <v>0.11778856911562421</v>
      </c>
      <c r="AD56" s="6">
        <f>SUMIFS('all sales summary'!$I$2:$I$2047,'all sales summary'!$A$2:$A$2047,'Share city centre spend offline'!$A56,'all sales summary'!$B$2:$B$2047,'Share city centre spend offline'!AD$1)</f>
        <v>0.12728863167817378</v>
      </c>
      <c r="AE56" s="6">
        <f>SUMIFS('all sales summary'!$I$2:$I$2047,'all sales summary'!$A$2:$A$2047,'Share city centre spend offline'!$A56,'all sales summary'!$B$2:$B$2047,'Share city centre spend offline'!AE$1)</f>
        <v>0.12975742481029623</v>
      </c>
      <c r="AF56" s="6">
        <f>SUMIFS('all sales summary'!$I$2:$I$2047,'all sales summary'!$A$2:$A$2047,'Share city centre spend offline'!$A56,'all sales summary'!$B$2:$B$2047,'Share city centre spend offline'!AF$1)</f>
        <v>0.12745187749774295</v>
      </c>
      <c r="AG56" s="6">
        <f>SUMIFS('all sales summary'!$I$2:$I$2047,'all sales summary'!$A$2:$A$2047,'Share city centre spend offline'!$A56,'all sales summary'!$B$2:$B$2047,'Share city centre spend offline'!AG$1)</f>
        <v>0.13595516962374485</v>
      </c>
      <c r="AH56" s="6">
        <f>SUMIFS('all sales summary'!$I$2:$I$2047,'all sales summary'!$A$2:$A$2047,'Share city centre spend offline'!$A56,'all sales summary'!$B$2:$B$2047,'Share city centre spend offline'!AH$1)</f>
        <v>0.13822066394479271</v>
      </c>
      <c r="AI56" s="12">
        <f t="shared" si="0"/>
        <v>-1.5940687272072624</v>
      </c>
      <c r="AJ56" s="19">
        <f t="shared" si="1"/>
        <v>-1.3016336001953954</v>
      </c>
    </row>
    <row r="57" spans="1:36" x14ac:dyDescent="0.3">
      <c r="A57" t="s">
        <v>62</v>
      </c>
      <c r="B57" s="6">
        <f>SUMIFS('all sales summary'!$I$2:$I$2047,'all sales summary'!$A$2:$A$2047,'Share city centre spend offline'!$A57,'all sales summary'!$B$2:$B$2047,'Share city centre spend offline'!B$1)</f>
        <v>0.12342070360226996</v>
      </c>
      <c r="C57" s="6">
        <f>SUMIFS('all sales summary'!$I$2:$I$2047,'all sales summary'!$A$2:$A$2047,'Share city centre spend offline'!$A57,'all sales summary'!$B$2:$B$2047,'Share city centre spend offline'!C$1)</f>
        <v>0.12544376883754249</v>
      </c>
      <c r="D57" s="6">
        <f>SUMIFS('all sales summary'!$I$2:$I$2047,'all sales summary'!$A$2:$A$2047,'Share city centre spend offline'!$A57,'all sales summary'!$B$2:$B$2047,'Share city centre spend offline'!D$1)</f>
        <v>0.12103415898926219</v>
      </c>
      <c r="E57" s="6">
        <f>SUMIFS('all sales summary'!$I$2:$I$2047,'all sales summary'!$A$2:$A$2047,'Share city centre spend offline'!$A57,'all sales summary'!$B$2:$B$2047,'Share city centre spend offline'!E$1)</f>
        <v>0.12152175065237729</v>
      </c>
      <c r="F57" s="6">
        <f>SUMIFS('all sales summary'!$I$2:$I$2047,'all sales summary'!$A$2:$A$2047,'Share city centre spend offline'!$A57,'all sales summary'!$B$2:$B$2047,'Share city centre spend offline'!F$1)</f>
        <v>0.12441671408206406</v>
      </c>
      <c r="G57" s="6">
        <f>SUMIFS('all sales summary'!$I$2:$I$2047,'all sales summary'!$A$2:$A$2047,'Share city centre spend offline'!$A57,'all sales summary'!$B$2:$B$2047,'Share city centre spend offline'!G$1)</f>
        <v>0.12505282211662466</v>
      </c>
      <c r="H57" s="6">
        <f>SUMIFS('all sales summary'!$I$2:$I$2047,'all sales summary'!$A$2:$A$2047,'Share city centre spend offline'!$A57,'all sales summary'!$B$2:$B$2047,'Share city centre spend offline'!H$1)</f>
        <v>0.12595245986725481</v>
      </c>
      <c r="I57" s="6">
        <f>SUMIFS('all sales summary'!$I$2:$I$2047,'all sales summary'!$A$2:$A$2047,'Share city centre spend offline'!$A57,'all sales summary'!$B$2:$B$2047,'Share city centre spend offline'!I$1)</f>
        <v>0.12046270925952834</v>
      </c>
      <c r="J57" s="6">
        <f>SUMIFS('all sales summary'!$I$2:$I$2047,'all sales summary'!$A$2:$A$2047,'Share city centre spend offline'!$A57,'all sales summary'!$B$2:$B$2047,'Share city centre spend offline'!J$1)</f>
        <v>0.12468771693478323</v>
      </c>
      <c r="K57" s="6">
        <f>SUMIFS('all sales summary'!$I$2:$I$2047,'all sales summary'!$A$2:$A$2047,'Share city centre spend offline'!$A57,'all sales summary'!$B$2:$B$2047,'Share city centre spend offline'!K$1)</f>
        <v>0.12216134324496797</v>
      </c>
      <c r="L57" s="6">
        <f>SUMIFS('all sales summary'!$I$2:$I$2047,'all sales summary'!$A$2:$A$2047,'Share city centre spend offline'!$A57,'all sales summary'!$B$2:$B$2047,'Share city centre spend offline'!L$1)</f>
        <v>0.12325000524264812</v>
      </c>
      <c r="M57" s="6">
        <f>SUMIFS('all sales summary'!$I$2:$I$2047,'all sales summary'!$A$2:$A$2047,'Share city centre spend offline'!$A57,'all sales summary'!$B$2:$B$2047,'Share city centre spend offline'!M$1)</f>
        <v>0.1402882144534203</v>
      </c>
      <c r="N57" s="6">
        <f>SUMIFS('all sales summary'!$I$2:$I$2047,'all sales summary'!$A$2:$A$2047,'Share city centre spend offline'!$A57,'all sales summary'!$B$2:$B$2047,'Share city centre spend offline'!N$1)</f>
        <v>0.11253691185538738</v>
      </c>
      <c r="O57" s="6">
        <f>SUMIFS('all sales summary'!$I$2:$I$2047,'all sales summary'!$A$2:$A$2047,'Share city centre spend offline'!$A57,'all sales summary'!$B$2:$B$2047,'Share city centre spend offline'!O$1)</f>
        <v>0.11421246609855285</v>
      </c>
      <c r="P57" s="6">
        <f>SUMIFS('all sales summary'!$I$2:$I$2047,'all sales summary'!$A$2:$A$2047,'Share city centre spend offline'!$A57,'all sales summary'!$B$2:$B$2047,'Share city centre spend offline'!P$1)</f>
        <v>9.4687987777210297E-2</v>
      </c>
      <c r="Q57" s="6">
        <f>SUMIFS('all sales summary'!$I$2:$I$2047,'all sales summary'!$A$2:$A$2047,'Share city centre spend offline'!$A57,'all sales summary'!$B$2:$B$2047,'Share city centre spend offline'!Q$1)</f>
        <v>5.7160421090182892E-2</v>
      </c>
      <c r="R57" s="6">
        <f>SUMIFS('all sales summary'!$I$2:$I$2047,'all sales summary'!$A$2:$A$2047,'Share city centre spend offline'!$A57,'all sales summary'!$B$2:$B$2047,'Share city centre spend offline'!R$1)</f>
        <v>5.7745496343508222E-2</v>
      </c>
      <c r="S57" s="6">
        <f>SUMIFS('all sales summary'!$I$2:$I$2047,'all sales summary'!$A$2:$A$2047,'Share city centre spend offline'!$A57,'all sales summary'!$B$2:$B$2047,'Share city centre spend offline'!S$1)</f>
        <v>7.5515354440834973E-2</v>
      </c>
      <c r="T57" s="6">
        <f>SUMIFS('all sales summary'!$I$2:$I$2047,'all sales summary'!$A$2:$A$2047,'Share city centre spend offline'!$A57,'all sales summary'!$B$2:$B$2047,'Share city centre spend offline'!T$1)</f>
        <v>0.10338559684754797</v>
      </c>
      <c r="U57" s="6">
        <f>SUMIFS('all sales summary'!$I$2:$I$2047,'all sales summary'!$A$2:$A$2047,'Share city centre spend offline'!$A57,'all sales summary'!$B$2:$B$2047,'Share city centre spend offline'!U$1)</f>
        <v>0.10983749652319763</v>
      </c>
      <c r="V57" s="6">
        <f>SUMIFS('all sales summary'!$I$2:$I$2047,'all sales summary'!$A$2:$A$2047,'Share city centre spend offline'!$A57,'all sales summary'!$B$2:$B$2047,'Share city centre spend offline'!V$1)</f>
        <v>0.10611497651986088</v>
      </c>
      <c r="W57" s="6">
        <f>SUMIFS('all sales summary'!$I$2:$I$2047,'all sales summary'!$A$2:$A$2047,'Share city centre spend offline'!$A57,'all sales summary'!$B$2:$B$2047,'Share city centre spend offline'!W$1)</f>
        <v>0.10998380855083195</v>
      </c>
      <c r="X57" s="6">
        <f>SUMIFS('all sales summary'!$I$2:$I$2047,'all sales summary'!$A$2:$A$2047,'Share city centre spend offline'!$A57,'all sales summary'!$B$2:$B$2047,'Share city centre spend offline'!X$1)</f>
        <v>8.5243000852664785E-2</v>
      </c>
      <c r="Y57" s="6">
        <f>SUMIFS('all sales summary'!$I$2:$I$2047,'all sales summary'!$A$2:$A$2047,'Share city centre spend offline'!$A57,'all sales summary'!$B$2:$B$2047,'Share city centre spend offline'!Y$1)</f>
        <v>0.12972842078922139</v>
      </c>
      <c r="Z57" s="6">
        <f>SUMIFS('all sales summary'!$I$2:$I$2047,'all sales summary'!$A$2:$A$2047,'Share city centre spend offline'!$A57,'all sales summary'!$B$2:$B$2047,'Share city centre spend offline'!Z$1)</f>
        <v>6.9158373244393209E-2</v>
      </c>
      <c r="AA57" s="6">
        <f>SUMIFS('all sales summary'!$I$2:$I$2047,'all sales summary'!$A$2:$A$2047,'Share city centre spend offline'!$A57,'all sales summary'!$B$2:$B$2047,'Share city centre spend offline'!AA$1)</f>
        <v>7.3198080101944674E-2</v>
      </c>
      <c r="AB57" s="6">
        <f>SUMIFS('all sales summary'!$I$2:$I$2047,'all sales summary'!$A$2:$A$2047,'Share city centre spend offline'!$A57,'all sales summary'!$B$2:$B$2047,'Share city centre spend offline'!AB$1)</f>
        <v>7.1048052288745459E-2</v>
      </c>
      <c r="AC57" s="6">
        <f>SUMIFS('all sales summary'!$I$2:$I$2047,'all sales summary'!$A$2:$A$2047,'Share city centre spend offline'!$A57,'all sales summary'!$B$2:$B$2047,'Share city centre spend offline'!AC$1)</f>
        <v>0.1012314594415329</v>
      </c>
      <c r="AD57" s="6">
        <f>SUMIFS('all sales summary'!$I$2:$I$2047,'all sales summary'!$A$2:$A$2047,'Share city centre spend offline'!$A57,'all sales summary'!$B$2:$B$2047,'Share city centre spend offline'!AD$1)</f>
        <v>0.1038431800091122</v>
      </c>
      <c r="AE57" s="6">
        <f>SUMIFS('all sales summary'!$I$2:$I$2047,'all sales summary'!$A$2:$A$2047,'Share city centre spend offline'!$A57,'all sales summary'!$B$2:$B$2047,'Share city centre spend offline'!AE$1)</f>
        <v>0.10974940205568906</v>
      </c>
      <c r="AF57" s="6">
        <f>SUMIFS('all sales summary'!$I$2:$I$2047,'all sales summary'!$A$2:$A$2047,'Share city centre spend offline'!$A57,'all sales summary'!$B$2:$B$2047,'Share city centre spend offline'!AF$1)</f>
        <v>0.11060222468418873</v>
      </c>
      <c r="AG57" s="6">
        <f>SUMIFS('all sales summary'!$I$2:$I$2047,'all sales summary'!$A$2:$A$2047,'Share city centre spend offline'!$A57,'all sales summary'!$B$2:$B$2047,'Share city centre spend offline'!AG$1)</f>
        <v>0.1162230432386302</v>
      </c>
      <c r="AH57" s="6">
        <f>SUMIFS('all sales summary'!$I$2:$I$2047,'all sales summary'!$A$2:$A$2047,'Share city centre spend offline'!$A57,'all sales summary'!$B$2:$B$2047,'Share city centre spend offline'!AH$1)</f>
        <v>0.10946867810817748</v>
      </c>
      <c r="AI57" s="12">
        <f t="shared" si="0"/>
        <v>-1.3952025494092481</v>
      </c>
      <c r="AJ57" s="19">
        <f t="shared" si="1"/>
        <v>-1.5219038826605746</v>
      </c>
    </row>
    <row r="58" spans="1:36" x14ac:dyDescent="0.3">
      <c r="A58" t="s">
        <v>63</v>
      </c>
      <c r="B58" s="6">
        <f>SUMIFS('all sales summary'!$I$2:$I$2047,'all sales summary'!$A$2:$A$2047,'Share city centre spend offline'!$A58,'all sales summary'!$B$2:$B$2047,'Share city centre spend offline'!B$1)</f>
        <v>0.26778482194743231</v>
      </c>
      <c r="C58" s="6">
        <f>SUMIFS('all sales summary'!$I$2:$I$2047,'all sales summary'!$A$2:$A$2047,'Share city centre spend offline'!$A58,'all sales summary'!$B$2:$B$2047,'Share city centre spend offline'!C$1)</f>
        <v>0.26071762861291092</v>
      </c>
      <c r="D58" s="6">
        <f>SUMIFS('all sales summary'!$I$2:$I$2047,'all sales summary'!$A$2:$A$2047,'Share city centre spend offline'!$A58,'all sales summary'!$B$2:$B$2047,'Share city centre spend offline'!D$1)</f>
        <v>0.26159657804551456</v>
      </c>
      <c r="E58" s="6">
        <f>SUMIFS('all sales summary'!$I$2:$I$2047,'all sales summary'!$A$2:$A$2047,'Share city centre spend offline'!$A58,'all sales summary'!$B$2:$B$2047,'Share city centre spend offline'!E$1)</f>
        <v>0.26406037995784493</v>
      </c>
      <c r="F58" s="6">
        <f>SUMIFS('all sales summary'!$I$2:$I$2047,'all sales summary'!$A$2:$A$2047,'Share city centre spend offline'!$A58,'all sales summary'!$B$2:$B$2047,'Share city centre spend offline'!F$1)</f>
        <v>0.26521752669449533</v>
      </c>
      <c r="G58" s="6">
        <f>SUMIFS('all sales summary'!$I$2:$I$2047,'all sales summary'!$A$2:$A$2047,'Share city centre spend offline'!$A58,'all sales summary'!$B$2:$B$2047,'Share city centre spend offline'!G$1)</f>
        <v>0.26252054024271998</v>
      </c>
      <c r="H58" s="6">
        <f>SUMIFS('all sales summary'!$I$2:$I$2047,'all sales summary'!$A$2:$A$2047,'Share city centre spend offline'!$A58,'all sales summary'!$B$2:$B$2047,'Share city centre spend offline'!H$1)</f>
        <v>0.26498602525246201</v>
      </c>
      <c r="I58" s="6">
        <f>SUMIFS('all sales summary'!$I$2:$I$2047,'all sales summary'!$A$2:$A$2047,'Share city centre spend offline'!$A58,'all sales summary'!$B$2:$B$2047,'Share city centre spend offline'!I$1)</f>
        <v>0.26189570473586754</v>
      </c>
      <c r="J58" s="6">
        <f>SUMIFS('all sales summary'!$I$2:$I$2047,'all sales summary'!$A$2:$A$2047,'Share city centre spend offline'!$A58,'all sales summary'!$B$2:$B$2047,'Share city centre spend offline'!J$1)</f>
        <v>0.26531058332000007</v>
      </c>
      <c r="K58" s="6">
        <f>SUMIFS('all sales summary'!$I$2:$I$2047,'all sales summary'!$A$2:$A$2047,'Share city centre spend offline'!$A58,'all sales summary'!$B$2:$B$2047,'Share city centre spend offline'!K$1)</f>
        <v>0.2690212590939644</v>
      </c>
      <c r="L58" s="6">
        <f>SUMIFS('all sales summary'!$I$2:$I$2047,'all sales summary'!$A$2:$A$2047,'Share city centre spend offline'!$A58,'all sales summary'!$B$2:$B$2047,'Share city centre spend offline'!L$1)</f>
        <v>0.28247286092544804</v>
      </c>
      <c r="M58" s="6">
        <f>SUMIFS('all sales summary'!$I$2:$I$2047,'all sales summary'!$A$2:$A$2047,'Share city centre spend offline'!$A58,'all sales summary'!$B$2:$B$2047,'Share city centre spend offline'!M$1)</f>
        <v>0.30361289130179053</v>
      </c>
      <c r="N58" s="6">
        <f>SUMIFS('all sales summary'!$I$2:$I$2047,'all sales summary'!$A$2:$A$2047,'Share city centre spend offline'!$A58,'all sales summary'!$B$2:$B$2047,'Share city centre spend offline'!N$1)</f>
        <v>0.26588146738284713</v>
      </c>
      <c r="O58" s="6">
        <f>SUMIFS('all sales summary'!$I$2:$I$2047,'all sales summary'!$A$2:$A$2047,'Share city centre spend offline'!$A58,'all sales summary'!$B$2:$B$2047,'Share city centre spend offline'!O$1)</f>
        <v>0.26843259106133627</v>
      </c>
      <c r="P58" s="6">
        <f>SUMIFS('all sales summary'!$I$2:$I$2047,'all sales summary'!$A$2:$A$2047,'Share city centre spend offline'!$A58,'all sales summary'!$B$2:$B$2047,'Share city centre spend offline'!P$1)</f>
        <v>0.23191027186407881</v>
      </c>
      <c r="Q58" s="6">
        <f>SUMIFS('all sales summary'!$I$2:$I$2047,'all sales summary'!$A$2:$A$2047,'Share city centre spend offline'!$A58,'all sales summary'!$B$2:$B$2047,'Share city centre spend offline'!Q$1)</f>
        <v>0.18464631567383827</v>
      </c>
      <c r="R58" s="6">
        <f>SUMIFS('all sales summary'!$I$2:$I$2047,'all sales summary'!$A$2:$A$2047,'Share city centre spend offline'!$A58,'all sales summary'!$B$2:$B$2047,'Share city centre spend offline'!R$1)</f>
        <v>0.17934893843869076</v>
      </c>
      <c r="S58" s="6">
        <f>SUMIFS('all sales summary'!$I$2:$I$2047,'all sales summary'!$A$2:$A$2047,'Share city centre spend offline'!$A58,'all sales summary'!$B$2:$B$2047,'Share city centre spend offline'!S$1)</f>
        <v>0.22126702970545606</v>
      </c>
      <c r="T58" s="6">
        <f>SUMIFS('all sales summary'!$I$2:$I$2047,'all sales summary'!$A$2:$A$2047,'Share city centre spend offline'!$A58,'all sales summary'!$B$2:$B$2047,'Share city centre spend offline'!T$1)</f>
        <v>0.24003054518365929</v>
      </c>
      <c r="U58" s="6">
        <f>SUMIFS('all sales summary'!$I$2:$I$2047,'all sales summary'!$A$2:$A$2047,'Share city centre spend offline'!$A58,'all sales summary'!$B$2:$B$2047,'Share city centre spend offline'!U$1)</f>
        <v>0.248548557740631</v>
      </c>
      <c r="V58" s="6">
        <f>SUMIFS('all sales summary'!$I$2:$I$2047,'all sales summary'!$A$2:$A$2047,'Share city centre spend offline'!$A58,'all sales summary'!$B$2:$B$2047,'Share city centre spend offline'!V$1)</f>
        <v>0.23780353108491004</v>
      </c>
      <c r="W58" s="6">
        <f>SUMIFS('all sales summary'!$I$2:$I$2047,'all sales summary'!$A$2:$A$2047,'Share city centre spend offline'!$A58,'all sales summary'!$B$2:$B$2047,'Share city centre spend offline'!W$1)</f>
        <v>0.25382093320781468</v>
      </c>
      <c r="X58" s="6">
        <f>SUMIFS('all sales summary'!$I$2:$I$2047,'all sales summary'!$A$2:$A$2047,'Share city centre spend offline'!$A58,'all sales summary'!$B$2:$B$2047,'Share city centre spend offline'!X$1)</f>
        <v>0.21283884377851298</v>
      </c>
      <c r="Y58" s="6">
        <f>SUMIFS('all sales summary'!$I$2:$I$2047,'all sales summary'!$A$2:$A$2047,'Share city centre spend offline'!$A58,'all sales summary'!$B$2:$B$2047,'Share city centre spend offline'!Y$1)</f>
        <v>0.29162290087764159</v>
      </c>
      <c r="Z58" s="6">
        <f>SUMIFS('all sales summary'!$I$2:$I$2047,'all sales summary'!$A$2:$A$2047,'Share city centre spend offline'!$A58,'all sales summary'!$B$2:$B$2047,'Share city centre spend offline'!Z$1)</f>
        <v>0.19896288594692746</v>
      </c>
      <c r="AA58" s="6">
        <f>SUMIFS('all sales summary'!$I$2:$I$2047,'all sales summary'!$A$2:$A$2047,'Share city centre spend offline'!$A58,'all sales summary'!$B$2:$B$2047,'Share city centre spend offline'!AA$1)</f>
        <v>0.1911532291421473</v>
      </c>
      <c r="AB58" s="6">
        <f>SUMIFS('all sales summary'!$I$2:$I$2047,'all sales summary'!$A$2:$A$2047,'Share city centre spend offline'!$A58,'all sales summary'!$B$2:$B$2047,'Share city centre spend offline'!AB$1)</f>
        <v>0.1979513500854182</v>
      </c>
      <c r="AC58" s="6">
        <f>SUMIFS('all sales summary'!$I$2:$I$2047,'all sales summary'!$A$2:$A$2047,'Share city centre spend offline'!$A58,'all sales summary'!$B$2:$B$2047,'Share city centre spend offline'!AC$1)</f>
        <v>0.24239398733320108</v>
      </c>
      <c r="AD58" s="6">
        <f>SUMIFS('all sales summary'!$I$2:$I$2047,'all sales summary'!$A$2:$A$2047,'Share city centre spend offline'!$A58,'all sales summary'!$B$2:$B$2047,'Share city centre spend offline'!AD$1)</f>
        <v>0.24908604139591192</v>
      </c>
      <c r="AE58" s="6">
        <f>SUMIFS('all sales summary'!$I$2:$I$2047,'all sales summary'!$A$2:$A$2047,'Share city centre spend offline'!$A58,'all sales summary'!$B$2:$B$2047,'Share city centre spend offline'!AE$1)</f>
        <v>0.2446453018566046</v>
      </c>
      <c r="AF58" s="6">
        <f>SUMIFS('all sales summary'!$I$2:$I$2047,'all sales summary'!$A$2:$A$2047,'Share city centre spend offline'!$A58,'all sales summary'!$B$2:$B$2047,'Share city centre spend offline'!AF$1)</f>
        <v>0.25306906315008276</v>
      </c>
      <c r="AG58" s="6">
        <f>SUMIFS('all sales summary'!$I$2:$I$2047,'all sales summary'!$A$2:$A$2047,'Share city centre spend offline'!$A58,'all sales summary'!$B$2:$B$2047,'Share city centre spend offline'!AG$1)</f>
        <v>0.26050659755309713</v>
      </c>
      <c r="AH58" s="6">
        <f>SUMIFS('all sales summary'!$I$2:$I$2047,'all sales summary'!$A$2:$A$2047,'Share city centre spend offline'!$A58,'all sales summary'!$B$2:$B$2047,'Share city centre spend offline'!AH$1)</f>
        <v>0.24916662875757514</v>
      </c>
      <c r="AI58" s="12">
        <f t="shared" si="0"/>
        <v>-1.8618193189857162</v>
      </c>
      <c r="AJ58" s="19">
        <f t="shared" si="1"/>
        <v>-1.6143954562424927</v>
      </c>
    </row>
    <row r="59" spans="1:36" x14ac:dyDescent="0.3">
      <c r="A59" t="s">
        <v>64</v>
      </c>
      <c r="B59" s="6">
        <f>SUMIFS('all sales summary'!$I$2:$I$2047,'all sales summary'!$A$2:$A$2047,'Share city centre spend offline'!$A59,'all sales summary'!$B$2:$B$2047,'Share city centre spend offline'!B$1)</f>
        <v>0.13069264043470985</v>
      </c>
      <c r="C59" s="6">
        <f>SUMIFS('all sales summary'!$I$2:$I$2047,'all sales summary'!$A$2:$A$2047,'Share city centre spend offline'!$A59,'all sales summary'!$B$2:$B$2047,'Share city centre spend offline'!C$1)</f>
        <v>0.12911651093189472</v>
      </c>
      <c r="D59" s="6">
        <f>SUMIFS('all sales summary'!$I$2:$I$2047,'all sales summary'!$A$2:$A$2047,'Share city centre spend offline'!$A59,'all sales summary'!$B$2:$B$2047,'Share city centre spend offline'!D$1)</f>
        <v>0.13236202301899153</v>
      </c>
      <c r="E59" s="6">
        <f>SUMIFS('all sales summary'!$I$2:$I$2047,'all sales summary'!$A$2:$A$2047,'Share city centre spend offline'!$A59,'all sales summary'!$B$2:$B$2047,'Share city centre spend offline'!E$1)</f>
        <v>0.13090366990988614</v>
      </c>
      <c r="F59" s="6">
        <f>SUMIFS('all sales summary'!$I$2:$I$2047,'all sales summary'!$A$2:$A$2047,'Share city centre spend offline'!$A59,'all sales summary'!$B$2:$B$2047,'Share city centre spend offline'!F$1)</f>
        <v>0.13363898557735504</v>
      </c>
      <c r="G59" s="6">
        <f>SUMIFS('all sales summary'!$I$2:$I$2047,'all sales summary'!$A$2:$A$2047,'Share city centre spend offline'!$A59,'all sales summary'!$B$2:$B$2047,'Share city centre spend offline'!G$1)</f>
        <v>0.13295987713632729</v>
      </c>
      <c r="H59" s="6">
        <f>SUMIFS('all sales summary'!$I$2:$I$2047,'all sales summary'!$A$2:$A$2047,'Share city centre spend offline'!$A59,'all sales summary'!$B$2:$B$2047,'Share city centre spend offline'!H$1)</f>
        <v>0.13129444550288041</v>
      </c>
      <c r="I59" s="6">
        <f>SUMIFS('all sales summary'!$I$2:$I$2047,'all sales summary'!$A$2:$A$2047,'Share city centre spend offline'!$A59,'all sales summary'!$B$2:$B$2047,'Share city centre spend offline'!I$1)</f>
        <v>0.12969513470856792</v>
      </c>
      <c r="J59" s="6">
        <f>SUMIFS('all sales summary'!$I$2:$I$2047,'all sales summary'!$A$2:$A$2047,'Share city centre spend offline'!$A59,'all sales summary'!$B$2:$B$2047,'Share city centre spend offline'!J$1)</f>
        <v>0.12805035289191002</v>
      </c>
      <c r="K59" s="6">
        <f>SUMIFS('all sales summary'!$I$2:$I$2047,'all sales summary'!$A$2:$A$2047,'Share city centre spend offline'!$A59,'all sales summary'!$B$2:$B$2047,'Share city centre spend offline'!K$1)</f>
        <v>0.12525568132419965</v>
      </c>
      <c r="L59" s="6">
        <f>SUMIFS('all sales summary'!$I$2:$I$2047,'all sales summary'!$A$2:$A$2047,'Share city centre spend offline'!$A59,'all sales summary'!$B$2:$B$2047,'Share city centre spend offline'!L$1)</f>
        <v>0.13322144767991878</v>
      </c>
      <c r="M59" s="6">
        <f>SUMIFS('all sales summary'!$I$2:$I$2047,'all sales summary'!$A$2:$A$2047,'Share city centre spend offline'!$A59,'all sales summary'!$B$2:$B$2047,'Share city centre spend offline'!M$1)</f>
        <v>0.15377721159962071</v>
      </c>
      <c r="N59" s="6">
        <f>SUMIFS('all sales summary'!$I$2:$I$2047,'all sales summary'!$A$2:$A$2047,'Share city centre spend offline'!$A59,'all sales summary'!$B$2:$B$2047,'Share city centre spend offline'!N$1)</f>
        <v>0.12274849869926513</v>
      </c>
      <c r="O59" s="6">
        <f>SUMIFS('all sales summary'!$I$2:$I$2047,'all sales summary'!$A$2:$A$2047,'Share city centre spend offline'!$A59,'all sales summary'!$B$2:$B$2047,'Share city centre spend offline'!O$1)</f>
        <v>0.11797009746403599</v>
      </c>
      <c r="P59" s="6">
        <f>SUMIFS('all sales summary'!$I$2:$I$2047,'all sales summary'!$A$2:$A$2047,'Share city centre spend offline'!$A59,'all sales summary'!$B$2:$B$2047,'Share city centre spend offline'!P$1)</f>
        <v>0.11465211894926082</v>
      </c>
      <c r="Q59" s="6">
        <f>SUMIFS('all sales summary'!$I$2:$I$2047,'all sales summary'!$A$2:$A$2047,'Share city centre spend offline'!$A59,'all sales summary'!$B$2:$B$2047,'Share city centre spend offline'!Q$1)</f>
        <v>0.11835257658000348</v>
      </c>
      <c r="R59" s="6">
        <f>SUMIFS('all sales summary'!$I$2:$I$2047,'all sales summary'!$A$2:$A$2047,'Share city centre spend offline'!$A59,'all sales summary'!$B$2:$B$2047,'Share city centre spend offline'!R$1)</f>
        <v>0.11008940056749422</v>
      </c>
      <c r="S59" s="6">
        <f>SUMIFS('all sales summary'!$I$2:$I$2047,'all sales summary'!$A$2:$A$2047,'Share city centre spend offline'!$A59,'all sales summary'!$B$2:$B$2047,'Share city centre spend offline'!S$1)</f>
        <v>0.10670373247963284</v>
      </c>
      <c r="T59" s="6">
        <f>SUMIFS('all sales summary'!$I$2:$I$2047,'all sales summary'!$A$2:$A$2047,'Share city centre spend offline'!$A59,'all sales summary'!$B$2:$B$2047,'Share city centre spend offline'!T$1)</f>
        <v>0.1163791086587609</v>
      </c>
      <c r="U59" s="6">
        <f>SUMIFS('all sales summary'!$I$2:$I$2047,'all sales summary'!$A$2:$A$2047,'Share city centre spend offline'!$A59,'all sales summary'!$B$2:$B$2047,'Share city centre spend offline'!U$1)</f>
        <v>0.12036890974901183</v>
      </c>
      <c r="V59" s="6">
        <f>SUMIFS('all sales summary'!$I$2:$I$2047,'all sales summary'!$A$2:$A$2047,'Share city centre spend offline'!$A59,'all sales summary'!$B$2:$B$2047,'Share city centre spend offline'!V$1)</f>
        <v>0.11755038064071821</v>
      </c>
      <c r="W59" s="6">
        <f>SUMIFS('all sales summary'!$I$2:$I$2047,'all sales summary'!$A$2:$A$2047,'Share city centre spend offline'!$A59,'all sales summary'!$B$2:$B$2047,'Share city centre spend offline'!W$1)</f>
        <v>0.12109107976675623</v>
      </c>
      <c r="X59" s="6">
        <f>SUMIFS('all sales summary'!$I$2:$I$2047,'all sales summary'!$A$2:$A$2047,'Share city centre spend offline'!$A59,'all sales summary'!$B$2:$B$2047,'Share city centre spend offline'!X$1)</f>
        <v>0.11619342167472012</v>
      </c>
      <c r="Y59" s="6">
        <f>SUMIFS('all sales summary'!$I$2:$I$2047,'all sales summary'!$A$2:$A$2047,'Share city centre spend offline'!$A59,'all sales summary'!$B$2:$B$2047,'Share city centre spend offline'!Y$1)</f>
        <v>0.14434928286746213</v>
      </c>
      <c r="Z59" s="6">
        <f>SUMIFS('all sales summary'!$I$2:$I$2047,'all sales summary'!$A$2:$A$2047,'Share city centre spend offline'!$A59,'all sales summary'!$B$2:$B$2047,'Share city centre spend offline'!Z$1)</f>
        <v>0.10978680457735432</v>
      </c>
      <c r="AA59" s="6">
        <f>SUMIFS('all sales summary'!$I$2:$I$2047,'all sales summary'!$A$2:$A$2047,'Share city centre spend offline'!$A59,'all sales summary'!$B$2:$B$2047,'Share city centre spend offline'!AA$1)</f>
        <v>0.10657570454798186</v>
      </c>
      <c r="AB59" s="6">
        <f>SUMIFS('all sales summary'!$I$2:$I$2047,'all sales summary'!$A$2:$A$2047,'Share city centre spend offline'!$A59,'all sales summary'!$B$2:$B$2047,'Share city centre spend offline'!AB$1)</f>
        <v>0.1040162783965289</v>
      </c>
      <c r="AC59" s="6">
        <f>SUMIFS('all sales summary'!$I$2:$I$2047,'all sales summary'!$A$2:$A$2047,'Share city centre spend offline'!$A59,'all sales summary'!$B$2:$B$2047,'Share city centre spend offline'!AC$1)</f>
        <v>0.11241340152931603</v>
      </c>
      <c r="AD59" s="6">
        <f>SUMIFS('all sales summary'!$I$2:$I$2047,'all sales summary'!$A$2:$A$2047,'Share city centre spend offline'!$A59,'all sales summary'!$B$2:$B$2047,'Share city centre spend offline'!AD$1)</f>
        <v>0.11089591841667172</v>
      </c>
      <c r="AE59" s="6">
        <f>SUMIFS('all sales summary'!$I$2:$I$2047,'all sales summary'!$A$2:$A$2047,'Share city centre spend offline'!$A59,'all sales summary'!$B$2:$B$2047,'Share city centre spend offline'!AE$1)</f>
        <v>0.11089827400259473</v>
      </c>
      <c r="AF59" s="6">
        <f>SUMIFS('all sales summary'!$I$2:$I$2047,'all sales summary'!$A$2:$A$2047,'Share city centre spend offline'!$A59,'all sales summary'!$B$2:$B$2047,'Share city centre spend offline'!AF$1)</f>
        <v>0.11370642733127978</v>
      </c>
      <c r="AG59" s="6">
        <f>SUMIFS('all sales summary'!$I$2:$I$2047,'all sales summary'!$A$2:$A$2047,'Share city centre spend offline'!$A59,'all sales summary'!$B$2:$B$2047,'Share city centre spend offline'!AG$1)</f>
        <v>0.11575698011287529</v>
      </c>
      <c r="AH59" s="6">
        <f>SUMIFS('all sales summary'!$I$2:$I$2047,'all sales summary'!$A$2:$A$2047,'Share city centre spend offline'!$A59,'all sales summary'!$B$2:$B$2047,'Share city centre spend offline'!AH$1)</f>
        <v>0.11638275648191278</v>
      </c>
      <c r="AI59" s="12">
        <f t="shared" si="0"/>
        <v>-1.4309883952797073</v>
      </c>
      <c r="AJ59" s="19">
        <f t="shared" si="1"/>
        <v>-1.1667596409997247</v>
      </c>
    </row>
    <row r="60" spans="1:36" x14ac:dyDescent="0.3">
      <c r="A60" t="s">
        <v>65</v>
      </c>
      <c r="B60" s="6">
        <f>SUMIFS('all sales summary'!$I$2:$I$2047,'all sales summary'!$A$2:$A$2047,'Share city centre spend offline'!$A60,'all sales summary'!$B$2:$B$2047,'Share city centre spend offline'!B$1)</f>
        <v>0.20008112498854272</v>
      </c>
      <c r="C60" s="6">
        <f>SUMIFS('all sales summary'!$I$2:$I$2047,'all sales summary'!$A$2:$A$2047,'Share city centre spend offline'!$A60,'all sales summary'!$B$2:$B$2047,'Share city centre spend offline'!C$1)</f>
        <v>0.19575758437933138</v>
      </c>
      <c r="D60" s="6">
        <f>SUMIFS('all sales summary'!$I$2:$I$2047,'all sales summary'!$A$2:$A$2047,'Share city centre spend offline'!$A60,'all sales summary'!$B$2:$B$2047,'Share city centre spend offline'!D$1)</f>
        <v>0.19885501933130179</v>
      </c>
      <c r="E60" s="6">
        <f>SUMIFS('all sales summary'!$I$2:$I$2047,'all sales summary'!$A$2:$A$2047,'Share city centre spend offline'!$A60,'all sales summary'!$B$2:$B$2047,'Share city centre spend offline'!E$1)</f>
        <v>0.19881395455217488</v>
      </c>
      <c r="F60" s="6">
        <f>SUMIFS('all sales summary'!$I$2:$I$2047,'all sales summary'!$A$2:$A$2047,'Share city centre spend offline'!$A60,'all sales summary'!$B$2:$B$2047,'Share city centre spend offline'!F$1)</f>
        <v>0.19549555315096712</v>
      </c>
      <c r="G60" s="6">
        <f>SUMIFS('all sales summary'!$I$2:$I$2047,'all sales summary'!$A$2:$A$2047,'Share city centre spend offline'!$A60,'all sales summary'!$B$2:$B$2047,'Share city centre spend offline'!G$1)</f>
        <v>0.20638952048224801</v>
      </c>
      <c r="H60" s="6">
        <f>SUMIFS('all sales summary'!$I$2:$I$2047,'all sales summary'!$A$2:$A$2047,'Share city centre spend offline'!$A60,'all sales summary'!$B$2:$B$2047,'Share city centre spend offline'!H$1)</f>
        <v>0.20570433523805576</v>
      </c>
      <c r="I60" s="6">
        <f>SUMIFS('all sales summary'!$I$2:$I$2047,'all sales summary'!$A$2:$A$2047,'Share city centre spend offline'!$A60,'all sales summary'!$B$2:$B$2047,'Share city centre spend offline'!I$1)</f>
        <v>0.19962846971956927</v>
      </c>
      <c r="J60" s="6">
        <f>SUMIFS('all sales summary'!$I$2:$I$2047,'all sales summary'!$A$2:$A$2047,'Share city centre spend offline'!$A60,'all sales summary'!$B$2:$B$2047,'Share city centre spend offline'!J$1)</f>
        <v>0.20077262924292083</v>
      </c>
      <c r="K60" s="6">
        <f>SUMIFS('all sales summary'!$I$2:$I$2047,'all sales summary'!$A$2:$A$2047,'Share city centre spend offline'!$A60,'all sales summary'!$B$2:$B$2047,'Share city centre spend offline'!K$1)</f>
        <v>0.19743144466805621</v>
      </c>
      <c r="L60" s="6">
        <f>SUMIFS('all sales summary'!$I$2:$I$2047,'all sales summary'!$A$2:$A$2047,'Share city centre spend offline'!$A60,'all sales summary'!$B$2:$B$2047,'Share city centre spend offline'!L$1)</f>
        <v>0.20347017590903155</v>
      </c>
      <c r="M60" s="6">
        <f>SUMIFS('all sales summary'!$I$2:$I$2047,'all sales summary'!$A$2:$A$2047,'Share city centre spend offline'!$A60,'all sales summary'!$B$2:$B$2047,'Share city centre spend offline'!M$1)</f>
        <v>0.22666979814292221</v>
      </c>
      <c r="N60" s="6">
        <f>SUMIFS('all sales summary'!$I$2:$I$2047,'all sales summary'!$A$2:$A$2047,'Share city centre spend offline'!$A60,'all sales summary'!$B$2:$B$2047,'Share city centre spend offline'!N$1)</f>
        <v>0.19584208115107959</v>
      </c>
      <c r="O60" s="6">
        <f>SUMIFS('all sales summary'!$I$2:$I$2047,'all sales summary'!$A$2:$A$2047,'Share city centre spend offline'!$A60,'all sales summary'!$B$2:$B$2047,'Share city centre spend offline'!O$1)</f>
        <v>0.19912133326509304</v>
      </c>
      <c r="P60" s="6">
        <f>SUMIFS('all sales summary'!$I$2:$I$2047,'all sales summary'!$A$2:$A$2047,'Share city centre spend offline'!$A60,'all sales summary'!$B$2:$B$2047,'Share city centre spend offline'!P$1)</f>
        <v>0.20307464959947244</v>
      </c>
      <c r="Q60" s="6">
        <f>SUMIFS('all sales summary'!$I$2:$I$2047,'all sales summary'!$A$2:$A$2047,'Share city centre spend offline'!$A60,'all sales summary'!$B$2:$B$2047,'Share city centre spend offline'!Q$1)</f>
        <v>0.19431045669033092</v>
      </c>
      <c r="R60" s="6">
        <f>SUMIFS('all sales summary'!$I$2:$I$2047,'all sales summary'!$A$2:$A$2047,'Share city centre spend offline'!$A60,'all sales summary'!$B$2:$B$2047,'Share city centre spend offline'!R$1)</f>
        <v>0.18558407016996481</v>
      </c>
      <c r="S60" s="6">
        <f>SUMIFS('all sales summary'!$I$2:$I$2047,'all sales summary'!$A$2:$A$2047,'Share city centre spend offline'!$A60,'all sales summary'!$B$2:$B$2047,'Share city centre spend offline'!S$1)</f>
        <v>0.17964944622002962</v>
      </c>
      <c r="T60" s="6">
        <f>SUMIFS('all sales summary'!$I$2:$I$2047,'all sales summary'!$A$2:$A$2047,'Share city centre spend offline'!$A60,'all sales summary'!$B$2:$B$2047,'Share city centre spend offline'!T$1)</f>
        <v>0.19185937953798168</v>
      </c>
      <c r="U60" s="6">
        <f>SUMIFS('all sales summary'!$I$2:$I$2047,'all sales summary'!$A$2:$A$2047,'Share city centre spend offline'!$A60,'all sales summary'!$B$2:$B$2047,'Share city centre spend offline'!U$1)</f>
        <v>0.19965903934259502</v>
      </c>
      <c r="V60" s="6">
        <f>SUMIFS('all sales summary'!$I$2:$I$2047,'all sales summary'!$A$2:$A$2047,'Share city centre spend offline'!$A60,'all sales summary'!$B$2:$B$2047,'Share city centre spend offline'!V$1)</f>
        <v>0.19100606455020305</v>
      </c>
      <c r="W60" s="6">
        <f>SUMIFS('all sales summary'!$I$2:$I$2047,'all sales summary'!$A$2:$A$2047,'Share city centre spend offline'!$A60,'all sales summary'!$B$2:$B$2047,'Share city centre spend offline'!W$1)</f>
        <v>0.19782271448505401</v>
      </c>
      <c r="X60" s="6">
        <f>SUMIFS('all sales summary'!$I$2:$I$2047,'all sales summary'!$A$2:$A$2047,'Share city centre spend offline'!$A60,'all sales summary'!$B$2:$B$2047,'Share city centre spend offline'!X$1)</f>
        <v>0.19972608488297522</v>
      </c>
      <c r="Y60" s="6">
        <f>SUMIFS('all sales summary'!$I$2:$I$2047,'all sales summary'!$A$2:$A$2047,'Share city centre spend offline'!$A60,'all sales summary'!$B$2:$B$2047,'Share city centre spend offline'!Y$1)</f>
        <v>0.22660737722497409</v>
      </c>
      <c r="Z60" s="6">
        <f>SUMIFS('all sales summary'!$I$2:$I$2047,'all sales summary'!$A$2:$A$2047,'Share city centre spend offline'!$A60,'all sales summary'!$B$2:$B$2047,'Share city centre spend offline'!Z$1)</f>
        <v>0.19758073707041066</v>
      </c>
      <c r="AA60" s="6">
        <f>SUMIFS('all sales summary'!$I$2:$I$2047,'all sales summary'!$A$2:$A$2047,'Share city centre spend offline'!$A60,'all sales summary'!$B$2:$B$2047,'Share city centre spend offline'!AA$1)</f>
        <v>0.19427021228980898</v>
      </c>
      <c r="AB60" s="6">
        <f>SUMIFS('all sales summary'!$I$2:$I$2047,'all sales summary'!$A$2:$A$2047,'Share city centre spend offline'!$A60,'all sales summary'!$B$2:$B$2047,'Share city centre spend offline'!AB$1)</f>
        <v>0.19552713047167927</v>
      </c>
      <c r="AC60" s="6">
        <f>SUMIFS('all sales summary'!$I$2:$I$2047,'all sales summary'!$A$2:$A$2047,'Share city centre spend offline'!$A60,'all sales summary'!$B$2:$B$2047,'Share city centre spend offline'!AC$1)</f>
        <v>0.19280133278163686</v>
      </c>
      <c r="AD60" s="6">
        <f>SUMIFS('all sales summary'!$I$2:$I$2047,'all sales summary'!$A$2:$A$2047,'Share city centre spend offline'!$A60,'all sales summary'!$B$2:$B$2047,'Share city centre spend offline'!AD$1)</f>
        <v>0.194966612697478</v>
      </c>
      <c r="AE60" s="6">
        <f>SUMIFS('all sales summary'!$I$2:$I$2047,'all sales summary'!$A$2:$A$2047,'Share city centre spend offline'!$A60,'all sales summary'!$B$2:$B$2047,'Share city centre spend offline'!AE$1)</f>
        <v>0.19107200029633856</v>
      </c>
      <c r="AF60" s="6">
        <f>SUMIFS('all sales summary'!$I$2:$I$2047,'all sales summary'!$A$2:$A$2047,'Share city centre spend offline'!$A60,'all sales summary'!$B$2:$B$2047,'Share city centre spend offline'!AF$1)</f>
        <v>0.19728346485353582</v>
      </c>
      <c r="AG60" s="6">
        <f>SUMIFS('all sales summary'!$I$2:$I$2047,'all sales summary'!$A$2:$A$2047,'Share city centre spend offline'!$A60,'all sales summary'!$B$2:$B$2047,'Share city centre spend offline'!AG$1)</f>
        <v>0.19325617675230872</v>
      </c>
      <c r="AH60" s="6">
        <f>SUMIFS('all sales summary'!$I$2:$I$2047,'all sales summary'!$A$2:$A$2047,'Share city centre spend offline'!$A60,'all sales summary'!$B$2:$B$2047,'Share city centre spend offline'!AH$1)</f>
        <v>0.200365213234347</v>
      </c>
      <c r="AI60" s="12">
        <f t="shared" si="0"/>
        <v>2.8408824580428149E-2</v>
      </c>
      <c r="AJ60" s="19">
        <f t="shared" si="1"/>
        <v>-4.0741600857382987E-2</v>
      </c>
    </row>
    <row r="61" spans="1:36" x14ac:dyDescent="0.3">
      <c r="A61" t="s">
        <v>66</v>
      </c>
      <c r="B61" s="6">
        <f>SUMIFS('all sales summary'!$I$2:$I$2047,'all sales summary'!$A$2:$A$2047,'Share city centre spend offline'!$A61,'all sales summary'!$B$2:$B$2047,'Share city centre spend offline'!B$1)</f>
        <v>8.6857878579666481E-2</v>
      </c>
      <c r="C61" s="6">
        <f>SUMIFS('all sales summary'!$I$2:$I$2047,'all sales summary'!$A$2:$A$2047,'Share city centre spend offline'!$A61,'all sales summary'!$B$2:$B$2047,'Share city centre spend offline'!C$1)</f>
        <v>8.6953925047407343E-2</v>
      </c>
      <c r="D61" s="6">
        <f>SUMIFS('all sales summary'!$I$2:$I$2047,'all sales summary'!$A$2:$A$2047,'Share city centre spend offline'!$A61,'all sales summary'!$B$2:$B$2047,'Share city centre spend offline'!D$1)</f>
        <v>8.9077344484768742E-2</v>
      </c>
      <c r="E61" s="6">
        <f>SUMIFS('all sales summary'!$I$2:$I$2047,'all sales summary'!$A$2:$A$2047,'Share city centre spend offline'!$A61,'all sales summary'!$B$2:$B$2047,'Share city centre spend offline'!E$1)</f>
        <v>8.9180899044717793E-2</v>
      </c>
      <c r="F61" s="6">
        <f>SUMIFS('all sales summary'!$I$2:$I$2047,'all sales summary'!$A$2:$A$2047,'Share city centre spend offline'!$A61,'all sales summary'!$B$2:$B$2047,'Share city centre spend offline'!F$1)</f>
        <v>9.2033514093618651E-2</v>
      </c>
      <c r="G61" s="6">
        <f>SUMIFS('all sales summary'!$I$2:$I$2047,'all sales summary'!$A$2:$A$2047,'Share city centre spend offline'!$A61,'all sales summary'!$B$2:$B$2047,'Share city centre spend offline'!G$1)</f>
        <v>9.2170471143342675E-2</v>
      </c>
      <c r="H61" s="6">
        <f>SUMIFS('all sales summary'!$I$2:$I$2047,'all sales summary'!$A$2:$A$2047,'Share city centre spend offline'!$A61,'all sales summary'!$B$2:$B$2047,'Share city centre spend offline'!H$1)</f>
        <v>8.9519754710960825E-2</v>
      </c>
      <c r="I61" s="6">
        <f>SUMIFS('all sales summary'!$I$2:$I$2047,'all sales summary'!$A$2:$A$2047,'Share city centre spend offline'!$A61,'all sales summary'!$B$2:$B$2047,'Share city centre spend offline'!I$1)</f>
        <v>9.3266098975373274E-2</v>
      </c>
      <c r="J61" s="6">
        <f>SUMIFS('all sales summary'!$I$2:$I$2047,'all sales summary'!$A$2:$A$2047,'Share city centre spend offline'!$A61,'all sales summary'!$B$2:$B$2047,'Share city centre spend offline'!J$1)</f>
        <v>8.685732251698329E-2</v>
      </c>
      <c r="K61" s="6">
        <f>SUMIFS('all sales summary'!$I$2:$I$2047,'all sales summary'!$A$2:$A$2047,'Share city centre spend offline'!$A61,'all sales summary'!$B$2:$B$2047,'Share city centre spend offline'!K$1)</f>
        <v>8.7875372144431266E-2</v>
      </c>
      <c r="L61" s="6">
        <f>SUMIFS('all sales summary'!$I$2:$I$2047,'all sales summary'!$A$2:$A$2047,'Share city centre spend offline'!$A61,'all sales summary'!$B$2:$B$2047,'Share city centre spend offline'!L$1)</f>
        <v>8.9733266940856204E-2</v>
      </c>
      <c r="M61" s="6">
        <f>SUMIFS('all sales summary'!$I$2:$I$2047,'all sales summary'!$A$2:$A$2047,'Share city centre spend offline'!$A61,'all sales summary'!$B$2:$B$2047,'Share city centre spend offline'!M$1)</f>
        <v>0.10472559481159582</v>
      </c>
      <c r="N61" s="6">
        <f>SUMIFS('all sales summary'!$I$2:$I$2047,'all sales summary'!$A$2:$A$2047,'Share city centre spend offline'!$A61,'all sales summary'!$B$2:$B$2047,'Share city centre spend offline'!N$1)</f>
        <v>7.6518484195677694E-2</v>
      </c>
      <c r="O61" s="6">
        <f>SUMIFS('all sales summary'!$I$2:$I$2047,'all sales summary'!$A$2:$A$2047,'Share city centre spend offline'!$A61,'all sales summary'!$B$2:$B$2047,'Share city centre spend offline'!O$1)</f>
        <v>7.9541980754735661E-2</v>
      </c>
      <c r="P61" s="6">
        <f>SUMIFS('all sales summary'!$I$2:$I$2047,'all sales summary'!$A$2:$A$2047,'Share city centre spend offline'!$A61,'all sales summary'!$B$2:$B$2047,'Share city centre spend offline'!P$1)</f>
        <v>5.7100477721201942E-2</v>
      </c>
      <c r="Q61" s="6">
        <f>SUMIFS('all sales summary'!$I$2:$I$2047,'all sales summary'!$A$2:$A$2047,'Share city centre spend offline'!$A61,'all sales summary'!$B$2:$B$2047,'Share city centre spend offline'!Q$1)</f>
        <v>2.1615140174882023E-2</v>
      </c>
      <c r="R61" s="6">
        <f>SUMIFS('all sales summary'!$I$2:$I$2047,'all sales summary'!$A$2:$A$2047,'Share city centre spend offline'!$A61,'all sales summary'!$B$2:$B$2047,'Share city centre spend offline'!R$1)</f>
        <v>2.2614798705188021E-2</v>
      </c>
      <c r="S61" s="6">
        <f>SUMIFS('all sales summary'!$I$2:$I$2047,'all sales summary'!$A$2:$A$2047,'Share city centre spend offline'!$A61,'all sales summary'!$B$2:$B$2047,'Share city centre spend offline'!S$1)</f>
        <v>4.147596052841452E-2</v>
      </c>
      <c r="T61" s="6">
        <f>SUMIFS('all sales summary'!$I$2:$I$2047,'all sales summary'!$A$2:$A$2047,'Share city centre spend offline'!$A61,'all sales summary'!$B$2:$B$2047,'Share city centre spend offline'!T$1)</f>
        <v>6.4546761304397848E-2</v>
      </c>
      <c r="U61" s="6">
        <f>SUMIFS('all sales summary'!$I$2:$I$2047,'all sales summary'!$A$2:$A$2047,'Share city centre spend offline'!$A61,'all sales summary'!$B$2:$B$2047,'Share city centre spend offline'!U$1)</f>
        <v>7.4379335309951861E-2</v>
      </c>
      <c r="V61" s="6">
        <f>SUMIFS('all sales summary'!$I$2:$I$2047,'all sales summary'!$A$2:$A$2047,'Share city centre spend offline'!$A61,'all sales summary'!$B$2:$B$2047,'Share city centre spend offline'!V$1)</f>
        <v>6.8103447923465454E-2</v>
      </c>
      <c r="W61" s="6">
        <f>SUMIFS('all sales summary'!$I$2:$I$2047,'all sales summary'!$A$2:$A$2047,'Share city centre spend offline'!$A61,'all sales summary'!$B$2:$B$2047,'Share city centre spend offline'!W$1)</f>
        <v>6.3981882630784179E-2</v>
      </c>
      <c r="X61" s="6">
        <f>SUMIFS('all sales summary'!$I$2:$I$2047,'all sales summary'!$A$2:$A$2047,'Share city centre spend offline'!$A61,'all sales summary'!$B$2:$B$2047,'Share city centre spend offline'!X$1)</f>
        <v>4.5608869610110798E-2</v>
      </c>
      <c r="Y61" s="6">
        <f>SUMIFS('all sales summary'!$I$2:$I$2047,'all sales summary'!$A$2:$A$2047,'Share city centre spend offline'!$A61,'all sales summary'!$B$2:$B$2047,'Share city centre spend offline'!Y$1)</f>
        <v>8.8187526231818858E-2</v>
      </c>
      <c r="Z61" s="6">
        <f>SUMIFS('all sales summary'!$I$2:$I$2047,'all sales summary'!$A$2:$A$2047,'Share city centre spend offline'!$A61,'all sales summary'!$B$2:$B$2047,'Share city centre spend offline'!Z$1)</f>
        <v>3.4990479858196345E-2</v>
      </c>
      <c r="AA61" s="6">
        <f>SUMIFS('all sales summary'!$I$2:$I$2047,'all sales summary'!$A$2:$A$2047,'Share city centre spend offline'!$A61,'all sales summary'!$B$2:$B$2047,'Share city centre spend offline'!AA$1)</f>
        <v>3.6276011659508507E-2</v>
      </c>
      <c r="AB61" s="6">
        <f>SUMIFS('all sales summary'!$I$2:$I$2047,'all sales summary'!$A$2:$A$2047,'Share city centre spend offline'!$A61,'all sales summary'!$B$2:$B$2047,'Share city centre spend offline'!AB$1)</f>
        <v>3.5892107300790156E-2</v>
      </c>
      <c r="AC61" s="6">
        <f>SUMIFS('all sales summary'!$I$2:$I$2047,'all sales summary'!$A$2:$A$2047,'Share city centre spend offline'!$A61,'all sales summary'!$B$2:$B$2047,'Share city centre spend offline'!AC$1)</f>
        <v>6.079232766005848E-2</v>
      </c>
      <c r="AD61" s="6">
        <f>SUMIFS('all sales summary'!$I$2:$I$2047,'all sales summary'!$A$2:$A$2047,'Share city centre spend offline'!$A61,'all sales summary'!$B$2:$B$2047,'Share city centre spend offline'!AD$1)</f>
        <v>6.5694141720161192E-2</v>
      </c>
      <c r="AE61" s="6">
        <f>SUMIFS('all sales summary'!$I$2:$I$2047,'all sales summary'!$A$2:$A$2047,'Share city centre spend offline'!$A61,'all sales summary'!$B$2:$B$2047,'Share city centre spend offline'!AE$1)</f>
        <v>6.7749844787356919E-2</v>
      </c>
      <c r="AF61" s="6">
        <f>SUMIFS('all sales summary'!$I$2:$I$2047,'all sales summary'!$A$2:$A$2047,'Share city centre spend offline'!$A61,'all sales summary'!$B$2:$B$2047,'Share city centre spend offline'!AF$1)</f>
        <v>7.1393890099279989E-2</v>
      </c>
      <c r="AG61" s="6">
        <f>SUMIFS('all sales summary'!$I$2:$I$2047,'all sales summary'!$A$2:$A$2047,'Share city centre spend offline'!$A61,'all sales summary'!$B$2:$B$2047,'Share city centre spend offline'!AG$1)</f>
        <v>7.5160543115346243E-2</v>
      </c>
      <c r="AH61" s="6">
        <f>SUMIFS('all sales summary'!$I$2:$I$2047,'all sales summary'!$A$2:$A$2047,'Share city centre spend offline'!$A61,'all sales summary'!$B$2:$B$2047,'Share city centre spend offline'!AH$1)</f>
        <v>6.9754581643284352E-2</v>
      </c>
      <c r="AI61" s="12">
        <f t="shared" si="0"/>
        <v>-1.7103296936382129</v>
      </c>
      <c r="AJ61" s="19">
        <f t="shared" si="1"/>
        <v>-1.7102740873698938</v>
      </c>
    </row>
    <row r="62" spans="1:36" x14ac:dyDescent="0.3">
      <c r="A62" t="s">
        <v>67</v>
      </c>
      <c r="B62" s="6">
        <f>SUMIFS('all sales summary'!$I$2:$I$2047,'all sales summary'!$A$2:$A$2047,'Share city centre spend offline'!$A62,'all sales summary'!$B$2:$B$2047,'Share city centre spend offline'!B$1)</f>
        <v>0.24944311402015654</v>
      </c>
      <c r="C62" s="6">
        <f>SUMIFS('all sales summary'!$I$2:$I$2047,'all sales summary'!$A$2:$A$2047,'Share city centre spend offline'!$A62,'all sales summary'!$B$2:$B$2047,'Share city centre spend offline'!C$1)</f>
        <v>0.2520663787996934</v>
      </c>
      <c r="D62" s="6">
        <f>SUMIFS('all sales summary'!$I$2:$I$2047,'all sales summary'!$A$2:$A$2047,'Share city centre spend offline'!$A62,'all sales summary'!$B$2:$B$2047,'Share city centre spend offline'!D$1)</f>
        <v>0.24172142815097775</v>
      </c>
      <c r="E62" s="6">
        <f>SUMIFS('all sales summary'!$I$2:$I$2047,'all sales summary'!$A$2:$A$2047,'Share city centre spend offline'!$A62,'all sales summary'!$B$2:$B$2047,'Share city centre spend offline'!E$1)</f>
        <v>0.24550240853438238</v>
      </c>
      <c r="F62" s="6">
        <f>SUMIFS('all sales summary'!$I$2:$I$2047,'all sales summary'!$A$2:$A$2047,'Share city centre spend offline'!$A62,'all sales summary'!$B$2:$B$2047,'Share city centre spend offline'!F$1)</f>
        <v>0.24186464605866737</v>
      </c>
      <c r="G62" s="6">
        <f>SUMIFS('all sales summary'!$I$2:$I$2047,'all sales summary'!$A$2:$A$2047,'Share city centre spend offline'!$A62,'all sales summary'!$B$2:$B$2047,'Share city centre spend offline'!G$1)</f>
        <v>0.24656621050533689</v>
      </c>
      <c r="H62" s="6">
        <f>SUMIFS('all sales summary'!$I$2:$I$2047,'all sales summary'!$A$2:$A$2047,'Share city centre spend offline'!$A62,'all sales summary'!$B$2:$B$2047,'Share city centre spend offline'!H$1)</f>
        <v>0.24528868237764259</v>
      </c>
      <c r="I62" s="6">
        <f>SUMIFS('all sales summary'!$I$2:$I$2047,'all sales summary'!$A$2:$A$2047,'Share city centre spend offline'!$A62,'all sales summary'!$B$2:$B$2047,'Share city centre spend offline'!I$1)</f>
        <v>0.25252059697433693</v>
      </c>
      <c r="J62" s="6">
        <f>SUMIFS('all sales summary'!$I$2:$I$2047,'all sales summary'!$A$2:$A$2047,'Share city centre spend offline'!$A62,'all sales summary'!$B$2:$B$2047,'Share city centre spend offline'!J$1)</f>
        <v>0.24199721033605234</v>
      </c>
      <c r="K62" s="6">
        <f>SUMIFS('all sales summary'!$I$2:$I$2047,'all sales summary'!$A$2:$A$2047,'Share city centre spend offline'!$A62,'all sales summary'!$B$2:$B$2047,'Share city centre spend offline'!K$1)</f>
        <v>0.24020441609172041</v>
      </c>
      <c r="L62" s="6">
        <f>SUMIFS('all sales summary'!$I$2:$I$2047,'all sales summary'!$A$2:$A$2047,'Share city centre spend offline'!$A62,'all sales summary'!$B$2:$B$2047,'Share city centre spend offline'!L$1)</f>
        <v>0.25095350898604096</v>
      </c>
      <c r="M62" s="6">
        <f>SUMIFS('all sales summary'!$I$2:$I$2047,'all sales summary'!$A$2:$A$2047,'Share city centre spend offline'!$A62,'all sales summary'!$B$2:$B$2047,'Share city centre spend offline'!M$1)</f>
        <v>0.27433278968623981</v>
      </c>
      <c r="N62" s="6">
        <f>SUMIFS('all sales summary'!$I$2:$I$2047,'all sales summary'!$A$2:$A$2047,'Share city centre spend offline'!$A62,'all sales summary'!$B$2:$B$2047,'Share city centre spend offline'!N$1)</f>
        <v>0.24337788586436743</v>
      </c>
      <c r="O62" s="6">
        <f>SUMIFS('all sales summary'!$I$2:$I$2047,'all sales summary'!$A$2:$A$2047,'Share city centre spend offline'!$A62,'all sales summary'!$B$2:$B$2047,'Share city centre spend offline'!O$1)</f>
        <v>0.24378743157311644</v>
      </c>
      <c r="P62" s="6">
        <f>SUMIFS('all sales summary'!$I$2:$I$2047,'all sales summary'!$A$2:$A$2047,'Share city centre spend offline'!$A62,'all sales summary'!$B$2:$B$2047,'Share city centre spend offline'!P$1)</f>
        <v>0.21927892749181255</v>
      </c>
      <c r="Q62" s="6">
        <f>SUMIFS('all sales summary'!$I$2:$I$2047,'all sales summary'!$A$2:$A$2047,'Share city centre spend offline'!$A62,'all sales summary'!$B$2:$B$2047,'Share city centre spend offline'!Q$1)</f>
        <v>0.19749625612942065</v>
      </c>
      <c r="R62" s="6">
        <f>SUMIFS('all sales summary'!$I$2:$I$2047,'all sales summary'!$A$2:$A$2047,'Share city centre spend offline'!$A62,'all sales summary'!$B$2:$B$2047,'Share city centre spend offline'!R$1)</f>
        <v>0.18615404787545956</v>
      </c>
      <c r="S62" s="6">
        <f>SUMIFS('all sales summary'!$I$2:$I$2047,'all sales summary'!$A$2:$A$2047,'Share city centre spend offline'!$A62,'all sales summary'!$B$2:$B$2047,'Share city centre spend offline'!S$1)</f>
        <v>0.1984055742927846</v>
      </c>
      <c r="T62" s="6">
        <f>SUMIFS('all sales summary'!$I$2:$I$2047,'all sales summary'!$A$2:$A$2047,'Share city centre spend offline'!$A62,'all sales summary'!$B$2:$B$2047,'Share city centre spend offline'!T$1)</f>
        <v>0.22866894744523134</v>
      </c>
      <c r="U62" s="6">
        <f>SUMIFS('all sales summary'!$I$2:$I$2047,'all sales summary'!$A$2:$A$2047,'Share city centre spend offline'!$A62,'all sales summary'!$B$2:$B$2047,'Share city centre spend offline'!U$1)</f>
        <v>0.24068803455320961</v>
      </c>
      <c r="V62" s="6">
        <f>SUMIFS('all sales summary'!$I$2:$I$2047,'all sales summary'!$A$2:$A$2047,'Share city centre spend offline'!$A62,'all sales summary'!$B$2:$B$2047,'Share city centre spend offline'!V$1)</f>
        <v>0.22547482480860145</v>
      </c>
      <c r="W62" s="6">
        <f>SUMIFS('all sales summary'!$I$2:$I$2047,'all sales summary'!$A$2:$A$2047,'Share city centre spend offline'!$A62,'all sales summary'!$B$2:$B$2047,'Share city centre spend offline'!W$1)</f>
        <v>0.23191511846530352</v>
      </c>
      <c r="X62" s="6">
        <f>SUMIFS('all sales summary'!$I$2:$I$2047,'all sales summary'!$A$2:$A$2047,'Share city centre spend offline'!$A62,'all sales summary'!$B$2:$B$2047,'Share city centre spend offline'!X$1)</f>
        <v>0.20448622966284533</v>
      </c>
      <c r="Y62" s="6">
        <f>SUMIFS('all sales summary'!$I$2:$I$2047,'all sales summary'!$A$2:$A$2047,'Share city centre spend offline'!$A62,'all sales summary'!$B$2:$B$2047,'Share city centre spend offline'!Y$1)</f>
        <v>0.25643780678906908</v>
      </c>
      <c r="Z62" s="6">
        <f>SUMIFS('all sales summary'!$I$2:$I$2047,'all sales summary'!$A$2:$A$2047,'Share city centre spend offline'!$A62,'all sales summary'!$B$2:$B$2047,'Share city centre spend offline'!Z$1)</f>
        <v>0.1884131304833325</v>
      </c>
      <c r="AA62" s="6">
        <f>SUMIFS('all sales summary'!$I$2:$I$2047,'all sales summary'!$A$2:$A$2047,'Share city centre spend offline'!$A62,'all sales summary'!$B$2:$B$2047,'Share city centre spend offline'!AA$1)</f>
        <v>0.19166084385257223</v>
      </c>
      <c r="AB62" s="6">
        <f>SUMIFS('all sales summary'!$I$2:$I$2047,'all sales summary'!$A$2:$A$2047,'Share city centre spend offline'!$A62,'all sales summary'!$B$2:$B$2047,'Share city centre spend offline'!AB$1)</f>
        <v>0.18762139824264584</v>
      </c>
      <c r="AC62" s="6">
        <f>SUMIFS('all sales summary'!$I$2:$I$2047,'all sales summary'!$A$2:$A$2047,'Share city centre spend offline'!$A62,'all sales summary'!$B$2:$B$2047,'Share city centre spend offline'!AC$1)</f>
        <v>0.21518089783455732</v>
      </c>
      <c r="AD62" s="6">
        <f>SUMIFS('all sales summary'!$I$2:$I$2047,'all sales summary'!$A$2:$A$2047,'Share city centre spend offline'!$A62,'all sales summary'!$B$2:$B$2047,'Share city centre spend offline'!AD$1)</f>
        <v>0.22464437297043113</v>
      </c>
      <c r="AE62" s="6">
        <f>SUMIFS('all sales summary'!$I$2:$I$2047,'all sales summary'!$A$2:$A$2047,'Share city centre spend offline'!$A62,'all sales summary'!$B$2:$B$2047,'Share city centre spend offline'!AE$1)</f>
        <v>0.23027934641067002</v>
      </c>
      <c r="AF62" s="6">
        <f>SUMIFS('all sales summary'!$I$2:$I$2047,'all sales summary'!$A$2:$A$2047,'Share city centre spend offline'!$A62,'all sales summary'!$B$2:$B$2047,'Share city centre spend offline'!AF$1)</f>
        <v>0.23204190055028587</v>
      </c>
      <c r="AG62" s="6">
        <f>SUMIFS('all sales summary'!$I$2:$I$2047,'all sales summary'!$A$2:$A$2047,'Share city centre spend offline'!$A62,'all sales summary'!$B$2:$B$2047,'Share city centre spend offline'!AG$1)</f>
        <v>0.24142684244857671</v>
      </c>
      <c r="AH62" s="6">
        <f>SUMIFS('all sales summary'!$I$2:$I$2047,'all sales summary'!$A$2:$A$2047,'Share city centre spend offline'!$A62,'all sales summary'!$B$2:$B$2047,'Share city centre spend offline'!AH$1)</f>
        <v>0.22951692064385595</v>
      </c>
      <c r="AI62" s="12">
        <f t="shared" si="0"/>
        <v>-1.9926193376300583</v>
      </c>
      <c r="AJ62" s="19">
        <f t="shared" si="1"/>
        <v>-1.2480289692196389</v>
      </c>
    </row>
    <row r="63" spans="1:36" x14ac:dyDescent="0.3">
      <c r="A63" t="s">
        <v>68</v>
      </c>
      <c r="B63" s="6">
        <f>SUMIFS('all sales summary'!$I$2:$I$2047,'all sales summary'!$A$2:$A$2047,'Share city centre spend offline'!$A63,'all sales summary'!$B$2:$B$2047,'Share city centre spend offline'!B$1)</f>
        <v>0.25317150553908163</v>
      </c>
      <c r="C63" s="6">
        <f>SUMIFS('all sales summary'!$I$2:$I$2047,'all sales summary'!$A$2:$A$2047,'Share city centre spend offline'!$A63,'all sales summary'!$B$2:$B$2047,'Share city centre spend offline'!C$1)</f>
        <v>0.27125555621432507</v>
      </c>
      <c r="D63" s="6">
        <f>SUMIFS('all sales summary'!$I$2:$I$2047,'all sales summary'!$A$2:$A$2047,'Share city centre spend offline'!$A63,'all sales summary'!$B$2:$B$2047,'Share city centre spend offline'!D$1)</f>
        <v>0.25590792537601287</v>
      </c>
      <c r="E63" s="6">
        <f>SUMIFS('all sales summary'!$I$2:$I$2047,'all sales summary'!$A$2:$A$2047,'Share city centre spend offline'!$A63,'all sales summary'!$B$2:$B$2047,'Share city centre spend offline'!E$1)</f>
        <v>0.26469712724359984</v>
      </c>
      <c r="F63" s="6">
        <f>SUMIFS('all sales summary'!$I$2:$I$2047,'all sales summary'!$A$2:$A$2047,'Share city centre spend offline'!$A63,'all sales summary'!$B$2:$B$2047,'Share city centre spend offline'!F$1)</f>
        <v>0.2619310007074882</v>
      </c>
      <c r="G63" s="6">
        <f>SUMIFS('all sales summary'!$I$2:$I$2047,'all sales summary'!$A$2:$A$2047,'Share city centre spend offline'!$A63,'all sales summary'!$B$2:$B$2047,'Share city centre spend offline'!G$1)</f>
        <v>0.25806374122544479</v>
      </c>
      <c r="H63" s="6">
        <f>SUMIFS('all sales summary'!$I$2:$I$2047,'all sales summary'!$A$2:$A$2047,'Share city centre spend offline'!$A63,'all sales summary'!$B$2:$B$2047,'Share city centre spend offline'!H$1)</f>
        <v>0.260112843430997</v>
      </c>
      <c r="I63" s="6">
        <f>SUMIFS('all sales summary'!$I$2:$I$2047,'all sales summary'!$A$2:$A$2047,'Share city centre spend offline'!$A63,'all sales summary'!$B$2:$B$2047,'Share city centre spend offline'!I$1)</f>
        <v>0.26729863045205327</v>
      </c>
      <c r="J63" s="6">
        <f>SUMIFS('all sales summary'!$I$2:$I$2047,'all sales summary'!$A$2:$A$2047,'Share city centre spend offline'!$A63,'all sales summary'!$B$2:$B$2047,'Share city centre spend offline'!J$1)</f>
        <v>0.25622647606330368</v>
      </c>
      <c r="K63" s="6">
        <f>SUMIFS('all sales summary'!$I$2:$I$2047,'all sales summary'!$A$2:$A$2047,'Share city centre spend offline'!$A63,'all sales summary'!$B$2:$B$2047,'Share city centre spend offline'!K$1)</f>
        <v>0.26872015164094909</v>
      </c>
      <c r="L63" s="6">
        <f>SUMIFS('all sales summary'!$I$2:$I$2047,'all sales summary'!$A$2:$A$2047,'Share city centre spend offline'!$A63,'all sales summary'!$B$2:$B$2047,'Share city centre spend offline'!L$1)</f>
        <v>0.28054630986357432</v>
      </c>
      <c r="M63" s="6">
        <f>SUMIFS('all sales summary'!$I$2:$I$2047,'all sales summary'!$A$2:$A$2047,'Share city centre spend offline'!$A63,'all sales summary'!$B$2:$B$2047,'Share city centre spend offline'!M$1)</f>
        <v>0.28822288024357662</v>
      </c>
      <c r="N63" s="6">
        <f>SUMIFS('all sales summary'!$I$2:$I$2047,'all sales summary'!$A$2:$A$2047,'Share city centre spend offline'!$A63,'all sales summary'!$B$2:$B$2047,'Share city centre spend offline'!N$1)</f>
        <v>0.25906502398694714</v>
      </c>
      <c r="O63" s="6">
        <f>SUMIFS('all sales summary'!$I$2:$I$2047,'all sales summary'!$A$2:$A$2047,'Share city centre spend offline'!$A63,'all sales summary'!$B$2:$B$2047,'Share city centre spend offline'!O$1)</f>
        <v>0.26705641068841268</v>
      </c>
      <c r="P63" s="6">
        <f>SUMIFS('all sales summary'!$I$2:$I$2047,'all sales summary'!$A$2:$A$2047,'Share city centre spend offline'!$A63,'all sales summary'!$B$2:$B$2047,'Share city centre spend offline'!P$1)</f>
        <v>0.2359006206502603</v>
      </c>
      <c r="Q63" s="6">
        <f>SUMIFS('all sales summary'!$I$2:$I$2047,'all sales summary'!$A$2:$A$2047,'Share city centre spend offline'!$A63,'all sales summary'!$B$2:$B$2047,'Share city centre spend offline'!Q$1)</f>
        <v>0.18404911091756515</v>
      </c>
      <c r="R63" s="6">
        <f>SUMIFS('all sales summary'!$I$2:$I$2047,'all sales summary'!$A$2:$A$2047,'Share city centre spend offline'!$A63,'all sales summary'!$B$2:$B$2047,'Share city centre spend offline'!R$1)</f>
        <v>0.17067977511146287</v>
      </c>
      <c r="S63" s="6">
        <f>SUMIFS('all sales summary'!$I$2:$I$2047,'all sales summary'!$A$2:$A$2047,'Share city centre spend offline'!$A63,'all sales summary'!$B$2:$B$2047,'Share city centre spend offline'!S$1)</f>
        <v>0.17403889082485818</v>
      </c>
      <c r="T63" s="6">
        <f>SUMIFS('all sales summary'!$I$2:$I$2047,'all sales summary'!$A$2:$A$2047,'Share city centre spend offline'!$A63,'all sales summary'!$B$2:$B$2047,'Share city centre spend offline'!T$1)</f>
        <v>0.23384687476291965</v>
      </c>
      <c r="U63" s="6">
        <f>SUMIFS('all sales summary'!$I$2:$I$2047,'all sales summary'!$A$2:$A$2047,'Share city centre spend offline'!$A63,'all sales summary'!$B$2:$B$2047,'Share city centre spend offline'!U$1)</f>
        <v>0.2735560683747611</v>
      </c>
      <c r="V63" s="6">
        <f>SUMIFS('all sales summary'!$I$2:$I$2047,'all sales summary'!$A$2:$A$2047,'Share city centre spend offline'!$A63,'all sales summary'!$B$2:$B$2047,'Share city centre spend offline'!V$1)</f>
        <v>0.26762938040023071</v>
      </c>
      <c r="W63" s="6">
        <f>SUMIFS('all sales summary'!$I$2:$I$2047,'all sales summary'!$A$2:$A$2047,'Share city centre spend offline'!$A63,'all sales summary'!$B$2:$B$2047,'Share city centre spend offline'!W$1)</f>
        <v>0.25168901472885036</v>
      </c>
      <c r="X63" s="6">
        <f>SUMIFS('all sales summary'!$I$2:$I$2047,'all sales summary'!$A$2:$A$2047,'Share city centre spend offline'!$A63,'all sales summary'!$B$2:$B$2047,'Share city centre spend offline'!X$1)</f>
        <v>0.20584441809164961</v>
      </c>
      <c r="Y63" s="6">
        <f>SUMIFS('all sales summary'!$I$2:$I$2047,'all sales summary'!$A$2:$A$2047,'Share city centre spend offline'!$A63,'all sales summary'!$B$2:$B$2047,'Share city centre spend offline'!Y$1)</f>
        <v>0.25452080679887495</v>
      </c>
      <c r="Z63" s="6">
        <f>SUMIFS('all sales summary'!$I$2:$I$2047,'all sales summary'!$A$2:$A$2047,'Share city centre spend offline'!$A63,'all sales summary'!$B$2:$B$2047,'Share city centre spend offline'!Z$1)</f>
        <v>0.189266559844916</v>
      </c>
      <c r="AA63" s="6">
        <f>SUMIFS('all sales summary'!$I$2:$I$2047,'all sales summary'!$A$2:$A$2047,'Share city centre spend offline'!$A63,'all sales summary'!$B$2:$B$2047,'Share city centre spend offline'!AA$1)</f>
        <v>0.18954611057783394</v>
      </c>
      <c r="AB63" s="6">
        <f>SUMIFS('all sales summary'!$I$2:$I$2047,'all sales summary'!$A$2:$A$2047,'Share city centre spend offline'!$A63,'all sales summary'!$B$2:$B$2047,'Share city centre spend offline'!AB$1)</f>
        <v>0.18461598180869629</v>
      </c>
      <c r="AC63" s="6">
        <f>SUMIFS('all sales summary'!$I$2:$I$2047,'all sales summary'!$A$2:$A$2047,'Share city centre spend offline'!$A63,'all sales summary'!$B$2:$B$2047,'Share city centre spend offline'!AC$1)</f>
        <v>0.21913459056748072</v>
      </c>
      <c r="AD63" s="6">
        <f>SUMIFS('all sales summary'!$I$2:$I$2047,'all sales summary'!$A$2:$A$2047,'Share city centre spend offline'!$A63,'all sales summary'!$B$2:$B$2047,'Share city centre spend offline'!AD$1)</f>
        <v>0.2505525592067816</v>
      </c>
      <c r="AE63" s="6">
        <f>SUMIFS('all sales summary'!$I$2:$I$2047,'all sales summary'!$A$2:$A$2047,'Share city centre spend offline'!$A63,'all sales summary'!$B$2:$B$2047,'Share city centre spend offline'!AE$1)</f>
        <v>0.27496250056319693</v>
      </c>
      <c r="AF63" s="6">
        <f>SUMIFS('all sales summary'!$I$2:$I$2047,'all sales summary'!$A$2:$A$2047,'Share city centre spend offline'!$A63,'all sales summary'!$B$2:$B$2047,'Share city centre spend offline'!AF$1)</f>
        <v>0.28221436020901158</v>
      </c>
      <c r="AG63" s="6">
        <f>SUMIFS('all sales summary'!$I$2:$I$2047,'all sales summary'!$A$2:$A$2047,'Share city centre spend offline'!$A63,'all sales summary'!$B$2:$B$2047,'Share city centre spend offline'!AG$1)</f>
        <v>0.2956899581678421</v>
      </c>
      <c r="AH63" s="6">
        <f>SUMIFS('all sales summary'!$I$2:$I$2047,'all sales summary'!$A$2:$A$2047,'Share city centre spend offline'!$A63,'all sales summary'!$B$2:$B$2047,'Share city centre spend offline'!AH$1)</f>
        <v>0.28752502629074189</v>
      </c>
      <c r="AI63" s="12">
        <f t="shared" si="0"/>
        <v>3.4353520751660263</v>
      </c>
      <c r="AJ63" s="19">
        <f t="shared" si="1"/>
        <v>3.1298550227438215</v>
      </c>
    </row>
  </sheetData>
  <autoFilter ref="A1:AJ63" xr:uid="{00000000-0009-0000-0000-000020000000}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63"/>
  <sheetViews>
    <sheetView workbookViewId="0">
      <selection activeCell="Z2" sqref="Z2"/>
    </sheetView>
  </sheetViews>
  <sheetFormatPr defaultColWidth="11.5546875" defaultRowHeight="14.4" x14ac:dyDescent="0.3"/>
  <sheetData>
    <row r="1" spans="1:26" x14ac:dyDescent="0.3">
      <c r="B1" s="11">
        <v>43709</v>
      </c>
      <c r="C1" s="11">
        <v>43739</v>
      </c>
      <c r="D1" s="11">
        <v>43770</v>
      </c>
      <c r="E1" s="11">
        <v>43800</v>
      </c>
      <c r="F1" s="11">
        <v>43831</v>
      </c>
      <c r="G1" s="11">
        <v>43862</v>
      </c>
      <c r="H1" s="11">
        <v>43891</v>
      </c>
      <c r="I1" s="11">
        <v>43922</v>
      </c>
      <c r="J1" s="11">
        <v>43952</v>
      </c>
      <c r="K1" s="11">
        <v>43983</v>
      </c>
      <c r="L1" s="11">
        <v>44013</v>
      </c>
      <c r="M1" s="11">
        <v>44044</v>
      </c>
      <c r="N1" s="11">
        <v>44075</v>
      </c>
      <c r="O1" s="11">
        <v>44105</v>
      </c>
      <c r="P1" s="11">
        <v>44136</v>
      </c>
      <c r="Q1" s="11">
        <v>44166</v>
      </c>
      <c r="R1" s="11">
        <v>44197</v>
      </c>
      <c r="S1" s="11">
        <v>44228</v>
      </c>
      <c r="T1" s="11">
        <v>44256</v>
      </c>
      <c r="U1" s="11">
        <v>44287</v>
      </c>
      <c r="V1" s="11">
        <v>44317</v>
      </c>
      <c r="W1" s="11">
        <v>44348</v>
      </c>
      <c r="X1" s="11">
        <v>44378</v>
      </c>
      <c r="Y1" s="11">
        <v>44409</v>
      </c>
      <c r="Z1" s="11">
        <v>44440</v>
      </c>
    </row>
    <row r="2" spans="1:26" x14ac:dyDescent="0.3">
      <c r="A2" t="s">
        <v>7</v>
      </c>
      <c r="B2" s="6">
        <v>0.1911126486070289</v>
      </c>
      <c r="C2" s="6">
        <v>0.19273973934090882</v>
      </c>
      <c r="D2" s="6">
        <v>0.20649210415914523</v>
      </c>
      <c r="E2" s="6">
        <v>0.22834001761819053</v>
      </c>
      <c r="F2" s="6">
        <v>0.17938562323595156</v>
      </c>
      <c r="G2" s="6">
        <v>0.18449982908271123</v>
      </c>
      <c r="H2" s="6">
        <v>0.1509208683551318</v>
      </c>
      <c r="I2" s="6">
        <v>5.518013031917484E-2</v>
      </c>
      <c r="J2" s="6">
        <v>5.0790551216366484E-2</v>
      </c>
      <c r="K2" s="6">
        <v>5.6440733437174623E-2</v>
      </c>
      <c r="L2" s="6">
        <v>0.13586248724963551</v>
      </c>
      <c r="M2" s="6">
        <v>0.13728701239392024</v>
      </c>
      <c r="N2" s="6">
        <v>0.15793750505880558</v>
      </c>
      <c r="O2" s="6">
        <v>0.16211160992595078</v>
      </c>
      <c r="P2" s="6">
        <v>0.17826635355089901</v>
      </c>
      <c r="Q2" s="6">
        <v>0.18803809114708081</v>
      </c>
      <c r="R2" s="6">
        <v>6.9187597200030301E-2</v>
      </c>
      <c r="S2" s="6">
        <v>7.0181241602055508E-2</v>
      </c>
      <c r="T2" s="6">
        <v>6.9752381560229448E-2</v>
      </c>
      <c r="U2" s="6">
        <v>9.7436111260744376E-2</v>
      </c>
      <c r="V2" s="6">
        <v>0.15973902817751406</v>
      </c>
      <c r="W2" s="6">
        <v>0.15681733937307449</v>
      </c>
      <c r="X2" s="6">
        <v>0.15756273366646034</v>
      </c>
      <c r="Y2" s="6">
        <v>0.16501586290884551</v>
      </c>
      <c r="Z2" s="6">
        <v>0.17065743856392054</v>
      </c>
    </row>
    <row r="3" spans="1:26" x14ac:dyDescent="0.3">
      <c r="A3" t="s">
        <v>8</v>
      </c>
      <c r="B3" s="6">
        <v>1.7038742749999763E-2</v>
      </c>
      <c r="C3" s="6">
        <v>1.908367246415902E-2</v>
      </c>
      <c r="D3" s="6">
        <v>1.6478931478795283E-2</v>
      </c>
      <c r="E3" s="6">
        <v>1.5202352113748454E-2</v>
      </c>
      <c r="F3" s="6">
        <v>1.9272267630205956E-2</v>
      </c>
      <c r="G3" s="6">
        <v>2.1995025133263908E-2</v>
      </c>
      <c r="H3" s="6">
        <v>1.6427261401712946E-2</v>
      </c>
      <c r="I3" s="6">
        <v>1.0417832444848179E-2</v>
      </c>
      <c r="J3" s="6">
        <v>9.2354095806352534E-3</v>
      </c>
      <c r="K3" s="6">
        <v>9.8827795579193457E-3</v>
      </c>
      <c r="L3" s="6">
        <v>1.5376373566917859E-2</v>
      </c>
      <c r="M3" s="6">
        <v>1.2640619745596172E-2</v>
      </c>
      <c r="N3" s="6">
        <v>1.3830013329283325E-2</v>
      </c>
      <c r="O3" s="6">
        <v>1.3063254989832225E-2</v>
      </c>
      <c r="P3" s="6">
        <v>1.1678963643881581E-2</v>
      </c>
      <c r="Q3" s="6">
        <v>1.3513733682972156E-2</v>
      </c>
      <c r="R3" s="6">
        <v>1.2798743756770663E-2</v>
      </c>
      <c r="S3" s="6">
        <v>1.2566898606143821E-2</v>
      </c>
      <c r="T3" s="6">
        <v>1.1811169932051131E-2</v>
      </c>
      <c r="U3" s="6">
        <v>1.2914991901739113E-2</v>
      </c>
      <c r="V3" s="6">
        <v>1.5069650313806929E-2</v>
      </c>
      <c r="W3" s="6">
        <v>1.4164077569962494E-2</v>
      </c>
      <c r="X3" s="6">
        <v>1.4259291136198768E-2</v>
      </c>
      <c r="Y3" s="6">
        <v>1.7383212806410669E-2</v>
      </c>
      <c r="Z3" s="6">
        <v>1.7001811565829705E-2</v>
      </c>
    </row>
    <row r="4" spans="1:26" x14ac:dyDescent="0.3">
      <c r="A4" t="s">
        <v>9</v>
      </c>
      <c r="B4" s="6">
        <v>0.11156690640564219</v>
      </c>
      <c r="C4" s="6">
        <v>0.11362783294159304</v>
      </c>
      <c r="D4" s="6">
        <v>0.11816398701710679</v>
      </c>
      <c r="E4" s="6">
        <v>0.1278607560760267</v>
      </c>
      <c r="F4" s="6">
        <v>0.11102402142933827</v>
      </c>
      <c r="G4" s="6">
        <v>0.11316000820721155</v>
      </c>
      <c r="H4" s="6">
        <v>9.3382018718702595E-2</v>
      </c>
      <c r="I4" s="6">
        <v>5.7980347208218583E-2</v>
      </c>
      <c r="J4" s="6">
        <v>5.8664003945417043E-2</v>
      </c>
      <c r="K4" s="6">
        <v>7.5269382093849313E-2</v>
      </c>
      <c r="L4" s="6">
        <v>9.2639306437216337E-2</v>
      </c>
      <c r="M4" s="6">
        <v>0.10078715780701761</v>
      </c>
      <c r="N4" s="6">
        <v>9.8555237135198773E-2</v>
      </c>
      <c r="O4" s="6">
        <v>9.5204662308029084E-2</v>
      </c>
      <c r="P4" s="6">
        <v>8.1369118140097424E-2</v>
      </c>
      <c r="Q4" s="6">
        <v>0.1086428410786817</v>
      </c>
      <c r="R4" s="6">
        <v>7.0227636291952125E-2</v>
      </c>
      <c r="S4" s="6">
        <v>6.9793613809611396E-2</v>
      </c>
      <c r="T4" s="6">
        <v>6.9585302104631208E-2</v>
      </c>
      <c r="U4" s="6">
        <v>9.0628840774143307E-2</v>
      </c>
      <c r="V4" s="6">
        <v>9.6980775423126275E-2</v>
      </c>
      <c r="W4" s="6">
        <v>0.10142539568295014</v>
      </c>
      <c r="X4" s="6">
        <v>0.10093452791477818</v>
      </c>
      <c r="Y4" s="6">
        <v>0.103315840523772</v>
      </c>
      <c r="Z4" s="6">
        <v>0.10798126725310946</v>
      </c>
    </row>
    <row r="5" spans="1:26" x14ac:dyDescent="0.3">
      <c r="A5" t="s">
        <v>10</v>
      </c>
      <c r="B5" s="6">
        <v>0.12255396811826187</v>
      </c>
      <c r="C5" s="6">
        <v>0.12657454660950848</v>
      </c>
      <c r="D5" s="6">
        <v>0.13416403559192203</v>
      </c>
      <c r="E5" s="6">
        <v>0.15197035425491637</v>
      </c>
      <c r="F5" s="6">
        <v>0.11972034959609555</v>
      </c>
      <c r="G5" s="6">
        <v>0.12032573581704657</v>
      </c>
      <c r="H5" s="6">
        <v>0.1046422544004422</v>
      </c>
      <c r="I5" s="6">
        <v>8.7442718499888786E-2</v>
      </c>
      <c r="J5" s="6">
        <v>8.4866764790468022E-2</v>
      </c>
      <c r="K5" s="6">
        <v>9.6078033515202527E-2</v>
      </c>
      <c r="L5" s="6">
        <v>0.10932342149458531</v>
      </c>
      <c r="M5" s="6">
        <v>0.11414523272254995</v>
      </c>
      <c r="N5" s="6">
        <v>0.11798203401309057</v>
      </c>
      <c r="O5" s="6">
        <v>0.11255360520241704</v>
      </c>
      <c r="P5" s="6">
        <v>9.6476472633167942E-2</v>
      </c>
      <c r="Q5" s="6">
        <v>0.11920375390474829</v>
      </c>
      <c r="R5" s="6">
        <v>7.9125860017291105E-2</v>
      </c>
      <c r="S5" s="6">
        <v>9.0838091656956207E-2</v>
      </c>
      <c r="T5" s="6">
        <v>9.0662891049063651E-2</v>
      </c>
      <c r="U5" s="6">
        <v>0.11401667985724262</v>
      </c>
      <c r="V5" s="6">
        <v>0.11273112753778897</v>
      </c>
      <c r="W5" s="6">
        <v>0.10989148930855223</v>
      </c>
      <c r="X5" s="6">
        <v>0.1102797984095122</v>
      </c>
      <c r="Y5" s="6">
        <v>0.10826621581563445</v>
      </c>
      <c r="Z5" s="6">
        <v>0.10652783726312402</v>
      </c>
    </row>
    <row r="6" spans="1:26" x14ac:dyDescent="0.3">
      <c r="A6" t="s">
        <v>11</v>
      </c>
      <c r="B6" s="6">
        <v>5.9613693298236466E-2</v>
      </c>
      <c r="C6" s="6">
        <v>5.9585254436883867E-2</v>
      </c>
      <c r="D6" s="6">
        <v>6.2524138009730085E-2</v>
      </c>
      <c r="E6" s="6">
        <v>7.8190263015377626E-2</v>
      </c>
      <c r="F6" s="6">
        <v>5.2943031546627987E-2</v>
      </c>
      <c r="G6" s="6">
        <v>5.4674743623851212E-2</v>
      </c>
      <c r="H6" s="6">
        <v>4.7550542949948316E-2</v>
      </c>
      <c r="I6" s="6">
        <v>3.5108982951072613E-2</v>
      </c>
      <c r="J6" s="6">
        <v>3.3593699949962162E-2</v>
      </c>
      <c r="K6" s="6">
        <v>4.7295583990823939E-2</v>
      </c>
      <c r="L6" s="6">
        <v>5.4574437902543425E-2</v>
      </c>
      <c r="M6" s="6">
        <v>5.5931789319444654E-2</v>
      </c>
      <c r="N6" s="6">
        <v>5.6617855866684851E-2</v>
      </c>
      <c r="O6" s="6">
        <v>5.8693964643450676E-2</v>
      </c>
      <c r="P6" s="6">
        <v>4.3261123487262389E-2</v>
      </c>
      <c r="Q6" s="6">
        <v>7.5103066667329632E-2</v>
      </c>
      <c r="R6" s="6">
        <v>3.6331633165332999E-2</v>
      </c>
      <c r="S6" s="6">
        <v>3.4273044026687842E-2</v>
      </c>
      <c r="T6" s="6">
        <v>3.3727024090312467E-2</v>
      </c>
      <c r="U6" s="6">
        <v>4.8106900543206821E-2</v>
      </c>
      <c r="V6" s="6">
        <v>5.1519253430655762E-2</v>
      </c>
      <c r="W6" s="6">
        <v>4.8032737867729616E-2</v>
      </c>
      <c r="X6" s="6">
        <v>4.8695097385118569E-2</v>
      </c>
      <c r="Y6" s="6">
        <v>4.8655092121627622E-2</v>
      </c>
      <c r="Z6" s="6">
        <v>4.989654312725527E-2</v>
      </c>
    </row>
    <row r="7" spans="1:26" x14ac:dyDescent="0.3">
      <c r="A7" t="s">
        <v>12</v>
      </c>
      <c r="B7" s="6">
        <v>0.11158378295641894</v>
      </c>
      <c r="C7" s="6">
        <v>0.1165089690355563</v>
      </c>
      <c r="D7" s="6">
        <v>0.1268934670777595</v>
      </c>
      <c r="E7" s="6">
        <v>0.13262500436877225</v>
      </c>
      <c r="F7" s="6">
        <v>0.10357538774495907</v>
      </c>
      <c r="G7" s="6">
        <v>0.10792727024517532</v>
      </c>
      <c r="H7" s="6">
        <v>6.9991920651318554E-2</v>
      </c>
      <c r="I7" s="6">
        <v>1.1583638848417959E-2</v>
      </c>
      <c r="J7" s="6">
        <v>1.2190327743423508E-2</v>
      </c>
      <c r="K7" s="6">
        <v>3.2665292890925839E-2</v>
      </c>
      <c r="L7" s="6">
        <v>6.4192783106864298E-2</v>
      </c>
      <c r="M7" s="6">
        <v>7.4638610186979162E-2</v>
      </c>
      <c r="N7" s="6">
        <v>6.9336952813673441E-2</v>
      </c>
      <c r="O7" s="6">
        <v>7.4383416889764575E-2</v>
      </c>
      <c r="P7" s="6">
        <v>3.4322672737549388E-2</v>
      </c>
      <c r="Q7" s="6">
        <v>7.5289532845282975E-2</v>
      </c>
      <c r="R7" s="6">
        <v>2.0319407412970125E-2</v>
      </c>
      <c r="S7" s="6">
        <v>2.0814952427502118E-2</v>
      </c>
      <c r="T7" s="6">
        <v>2.2376703104437023E-2</v>
      </c>
      <c r="U7" s="6">
        <v>5.80096553595267E-2</v>
      </c>
      <c r="V7" s="6">
        <v>7.686435722434605E-2</v>
      </c>
      <c r="W7" s="6">
        <v>7.9829516147649687E-2</v>
      </c>
      <c r="X7" s="6">
        <v>8.3455547444950193E-2</v>
      </c>
      <c r="Y7" s="6">
        <v>9.1693705918794027E-2</v>
      </c>
      <c r="Z7" s="6">
        <v>9.1149729218871794E-2</v>
      </c>
    </row>
    <row r="8" spans="1:26" x14ac:dyDescent="0.3">
      <c r="A8" t="s">
        <v>13</v>
      </c>
      <c r="B8" s="6">
        <v>0.29223828925565215</v>
      </c>
      <c r="C8" s="6">
        <v>0.2945351832439011</v>
      </c>
      <c r="D8" s="6">
        <v>0.29646976277226506</v>
      </c>
      <c r="E8" s="6">
        <v>0.316217236881016</v>
      </c>
      <c r="F8" s="6">
        <v>0.29052000138951872</v>
      </c>
      <c r="G8" s="6">
        <v>0.29019364489867056</v>
      </c>
      <c r="H8" s="6">
        <v>0.27343410657114658</v>
      </c>
      <c r="I8" s="6">
        <v>0.24560645947475782</v>
      </c>
      <c r="J8" s="6">
        <v>0.26008593184625134</v>
      </c>
      <c r="K8" s="6">
        <v>0.27200243608454078</v>
      </c>
      <c r="L8" s="6">
        <v>0.27577692015369337</v>
      </c>
      <c r="M8" s="6">
        <v>0.27430429459305872</v>
      </c>
      <c r="N8" s="6">
        <v>0.26864596357059478</v>
      </c>
      <c r="O8" s="6">
        <v>0.2734735160792986</v>
      </c>
      <c r="P8" s="6">
        <v>0.25782169298366076</v>
      </c>
      <c r="Q8" s="6">
        <v>0.30850215639160095</v>
      </c>
      <c r="R8" s="6">
        <v>0.25738093771874732</v>
      </c>
      <c r="S8" s="6">
        <v>0.25999173273272913</v>
      </c>
      <c r="T8" s="6">
        <v>0.26027900730464076</v>
      </c>
      <c r="U8" s="6">
        <v>0.28268164067142237</v>
      </c>
      <c r="V8" s="6">
        <v>0.27427644418029579</v>
      </c>
      <c r="W8" s="6">
        <v>0.27698027097443756</v>
      </c>
      <c r="X8" s="6">
        <v>0.27122774685419493</v>
      </c>
      <c r="Y8" s="6">
        <v>0.2832096562138855</v>
      </c>
      <c r="Z8" s="6">
        <v>0.27502597237679249</v>
      </c>
    </row>
    <row r="9" spans="1:26" x14ac:dyDescent="0.3">
      <c r="A9" t="s">
        <v>14</v>
      </c>
      <c r="B9" s="6">
        <v>0.15085024289909837</v>
      </c>
      <c r="C9" s="6">
        <v>0.15741034480612953</v>
      </c>
      <c r="D9" s="6">
        <v>0.14792147007547485</v>
      </c>
      <c r="E9" s="6">
        <v>0.16292120009813982</v>
      </c>
      <c r="F9" s="6">
        <v>0.13220604023206528</v>
      </c>
      <c r="G9" s="6">
        <v>0.12974018227615886</v>
      </c>
      <c r="H9" s="6">
        <v>0.10589325079230709</v>
      </c>
      <c r="I9" s="6">
        <v>6.4044433791262331E-2</v>
      </c>
      <c r="J9" s="6">
        <v>6.0552259213208691E-2</v>
      </c>
      <c r="K9" s="6">
        <v>8.2557854002237183E-2</v>
      </c>
      <c r="L9" s="6">
        <v>0.12272805421246102</v>
      </c>
      <c r="M9" s="6">
        <v>0.13544388870587629</v>
      </c>
      <c r="N9" s="6">
        <v>0.12931700856574646</v>
      </c>
      <c r="O9" s="6">
        <v>0.11876844774733221</v>
      </c>
      <c r="P9" s="6">
        <v>7.5905447617251071E-2</v>
      </c>
      <c r="Q9" s="6">
        <v>0.13538002164136567</v>
      </c>
      <c r="R9" s="6">
        <v>6.2484507989176492E-2</v>
      </c>
      <c r="S9" s="6">
        <v>6.2334380239890359E-2</v>
      </c>
      <c r="T9" s="6">
        <v>6.3473610679023101E-2</v>
      </c>
      <c r="U9" s="6">
        <v>0.10080189849227167</v>
      </c>
      <c r="V9" s="6">
        <v>0.11557803415091651</v>
      </c>
      <c r="W9" s="6">
        <v>0.13126497046206653</v>
      </c>
      <c r="X9" s="6">
        <v>0.1425739143550393</v>
      </c>
      <c r="Y9" s="6">
        <v>0.15006196707789837</v>
      </c>
      <c r="Z9" s="6">
        <v>0.14015454913322031</v>
      </c>
    </row>
    <row r="10" spans="1:26" x14ac:dyDescent="0.3">
      <c r="A10" t="s">
        <v>15</v>
      </c>
      <c r="B10" s="6">
        <v>7.9393561655616299E-2</v>
      </c>
      <c r="C10" s="6">
        <v>7.7524200041327179E-2</v>
      </c>
      <c r="D10" s="6">
        <v>8.2129328318792244E-2</v>
      </c>
      <c r="E10" s="6">
        <v>9.5135175575707553E-2</v>
      </c>
      <c r="F10" s="6">
        <v>6.7283979128207078E-2</v>
      </c>
      <c r="G10" s="6">
        <v>7.2792375078769414E-2</v>
      </c>
      <c r="H10" s="6">
        <v>5.2025126307252E-2</v>
      </c>
      <c r="I10" s="6">
        <v>1.5137624906153668E-2</v>
      </c>
      <c r="J10" s="6">
        <v>1.7681962888186062E-2</v>
      </c>
      <c r="K10" s="6">
        <v>3.3421442714126191E-2</v>
      </c>
      <c r="L10" s="6">
        <v>6.2165739359873247E-2</v>
      </c>
      <c r="M10" s="6">
        <v>8.5738748600725487E-2</v>
      </c>
      <c r="N10" s="6">
        <v>7.49111488034227E-2</v>
      </c>
      <c r="O10" s="6">
        <v>6.7166925091122584E-2</v>
      </c>
      <c r="P10" s="6">
        <v>3.3600981962135998E-2</v>
      </c>
      <c r="Q10" s="6">
        <v>6.7448608768250581E-2</v>
      </c>
      <c r="R10" s="6">
        <v>1.908945051235306E-2</v>
      </c>
      <c r="S10" s="6">
        <v>1.919042505325531E-2</v>
      </c>
      <c r="T10" s="6">
        <v>2.1383234536422019E-2</v>
      </c>
      <c r="U10" s="6">
        <v>5.7056620074707388E-2</v>
      </c>
      <c r="V10" s="6">
        <v>6.8476766670742123E-2</v>
      </c>
      <c r="W10" s="6">
        <v>7.7185919212224563E-2</v>
      </c>
      <c r="X10" s="6">
        <v>8.6699471574841605E-2</v>
      </c>
      <c r="Y10" s="6">
        <v>9.3374106888178016E-2</v>
      </c>
      <c r="Z10" s="6">
        <v>8.1303143031746225E-2</v>
      </c>
    </row>
    <row r="11" spans="1:26" x14ac:dyDescent="0.3">
      <c r="A11" t="s">
        <v>16</v>
      </c>
      <c r="B11" s="6">
        <v>7.0076121185934676E-2</v>
      </c>
      <c r="C11" s="6">
        <v>7.1132126597298909E-2</v>
      </c>
      <c r="D11" s="6">
        <v>7.4510823894951575E-2</v>
      </c>
      <c r="E11" s="6">
        <v>8.8878027037921081E-2</v>
      </c>
      <c r="F11" s="6">
        <v>6.3801353371872843E-2</v>
      </c>
      <c r="G11" s="6">
        <v>6.4273622788633397E-2</v>
      </c>
      <c r="H11" s="6">
        <v>4.8518140678373373E-2</v>
      </c>
      <c r="I11" s="6">
        <v>1.8759903468022535E-2</v>
      </c>
      <c r="J11" s="6">
        <v>1.9295463995347047E-2</v>
      </c>
      <c r="K11" s="6">
        <v>3.5313112811838153E-2</v>
      </c>
      <c r="L11" s="6">
        <v>5.1981034716183316E-2</v>
      </c>
      <c r="M11" s="6">
        <v>5.4026006661023619E-2</v>
      </c>
      <c r="N11" s="6">
        <v>5.3402851318001522E-2</v>
      </c>
      <c r="O11" s="6">
        <v>5.4277072061788223E-2</v>
      </c>
      <c r="P11" s="6">
        <v>3.0819849813548867E-2</v>
      </c>
      <c r="Q11" s="6">
        <v>7.163093397307109E-2</v>
      </c>
      <c r="R11" s="6">
        <v>2.6726108664176945E-2</v>
      </c>
      <c r="S11" s="6">
        <v>2.1350490296387636E-2</v>
      </c>
      <c r="T11" s="6">
        <v>2.1641807150248524E-2</v>
      </c>
      <c r="U11" s="6">
        <v>4.7333424202137819E-2</v>
      </c>
      <c r="V11" s="6">
        <v>5.2432249440438339E-2</v>
      </c>
      <c r="W11" s="6">
        <v>5.104677648333495E-2</v>
      </c>
      <c r="X11" s="6">
        <v>5.391171318440445E-2</v>
      </c>
      <c r="Y11" s="6">
        <v>5.8873515386929379E-2</v>
      </c>
      <c r="Z11" s="6">
        <v>5.5735879696283755E-2</v>
      </c>
    </row>
    <row r="12" spans="1:26" x14ac:dyDescent="0.3">
      <c r="A12" t="s">
        <v>17</v>
      </c>
      <c r="B12" s="6">
        <v>0.24940547063135332</v>
      </c>
      <c r="C12" s="6">
        <v>0.25442534602442624</v>
      </c>
      <c r="D12" s="6">
        <v>0.25792372750140768</v>
      </c>
      <c r="E12" s="6">
        <v>0.27584514918745878</v>
      </c>
      <c r="F12" s="6">
        <v>0.23944883241010831</v>
      </c>
      <c r="G12" s="6">
        <v>0.24550414736639969</v>
      </c>
      <c r="H12" s="6">
        <v>0.19551322053941234</v>
      </c>
      <c r="I12" s="6">
        <v>0.10106446058250132</v>
      </c>
      <c r="J12" s="6">
        <v>0.10306521736405269</v>
      </c>
      <c r="K12" s="6">
        <v>0.14422455670309842</v>
      </c>
      <c r="L12" s="6">
        <v>0.21878149731898022</v>
      </c>
      <c r="M12" s="6">
        <v>0.2504970312629124</v>
      </c>
      <c r="N12" s="6">
        <v>0.23521297050424553</v>
      </c>
      <c r="O12" s="6">
        <v>0.22890039134666362</v>
      </c>
      <c r="P12" s="6">
        <v>0.14228249753486807</v>
      </c>
      <c r="Q12" s="6">
        <v>0.23460634237285105</v>
      </c>
      <c r="R12" s="6">
        <v>0.10832917317346763</v>
      </c>
      <c r="S12" s="6">
        <v>0.11264341734303393</v>
      </c>
      <c r="T12" s="6">
        <v>0.11492260613147229</v>
      </c>
      <c r="U12" s="6">
        <v>0.19842241612297473</v>
      </c>
      <c r="V12" s="6">
        <v>0.22988650193936092</v>
      </c>
      <c r="W12" s="6">
        <v>0.2405858604112644</v>
      </c>
      <c r="X12" s="6">
        <v>0.24956932280147981</v>
      </c>
      <c r="Y12" s="6">
        <v>0.26209876155579648</v>
      </c>
      <c r="Z12" s="6">
        <v>0.24760222878932289</v>
      </c>
    </row>
    <row r="13" spans="1:26" x14ac:dyDescent="0.3">
      <c r="A13" t="s">
        <v>18</v>
      </c>
      <c r="B13" s="6">
        <v>0.13418573467438638</v>
      </c>
      <c r="C13" s="6">
        <v>0.14146538773240219</v>
      </c>
      <c r="D13" s="6">
        <v>0.14374034738501373</v>
      </c>
      <c r="E13" s="6">
        <v>0.14745471663819557</v>
      </c>
      <c r="F13" s="6">
        <v>0.12769540680627425</v>
      </c>
      <c r="G13" s="6">
        <v>0.13287991953358699</v>
      </c>
      <c r="H13" s="6">
        <v>9.4521648377462963E-2</v>
      </c>
      <c r="I13" s="6">
        <v>2.9136218276904911E-2</v>
      </c>
      <c r="J13" s="6">
        <v>3.1656187485004976E-2</v>
      </c>
      <c r="K13" s="6">
        <v>5.9940752713344141E-2</v>
      </c>
      <c r="L13" s="6">
        <v>9.5109937181923537E-2</v>
      </c>
      <c r="M13" s="6">
        <v>0.11227170532722425</v>
      </c>
      <c r="N13" s="6">
        <v>0.10688212349595153</v>
      </c>
      <c r="O13" s="6">
        <v>0.10757242734601043</v>
      </c>
      <c r="P13" s="6">
        <v>5.7701856569865359E-2</v>
      </c>
      <c r="Q13" s="6">
        <v>0.10216925790660204</v>
      </c>
      <c r="R13" s="6">
        <v>4.4294368564424251E-2</v>
      </c>
      <c r="S13" s="6">
        <v>4.1204027102752415E-2</v>
      </c>
      <c r="T13" s="6">
        <v>4.3543011750249577E-2</v>
      </c>
      <c r="U13" s="6">
        <v>9.0808555010839301E-2</v>
      </c>
      <c r="V13" s="6">
        <v>0.10662533273414926</v>
      </c>
      <c r="W13" s="6">
        <v>0.11182493396538866</v>
      </c>
      <c r="X13" s="6">
        <v>0.11662133404923811</v>
      </c>
      <c r="Y13" s="6">
        <v>0.12987255068913964</v>
      </c>
      <c r="Z13" s="6">
        <v>0.12485561232287772</v>
      </c>
    </row>
    <row r="14" spans="1:26" x14ac:dyDescent="0.3">
      <c r="A14" t="s">
        <v>19</v>
      </c>
      <c r="B14" s="6">
        <v>0.22682799739343257</v>
      </c>
      <c r="C14" s="6">
        <v>0.22471374693314961</v>
      </c>
      <c r="D14" s="6">
        <v>0.2252336737295961</v>
      </c>
      <c r="E14" s="6">
        <v>0.2489999633742444</v>
      </c>
      <c r="F14" s="6">
        <v>0.21522910689710451</v>
      </c>
      <c r="G14" s="6">
        <v>0.21553127841571651</v>
      </c>
      <c r="H14" s="6">
        <v>0.21781688035325664</v>
      </c>
      <c r="I14" s="6">
        <v>0.21374733936952953</v>
      </c>
      <c r="J14" s="6">
        <v>0.20712815637229354</v>
      </c>
      <c r="K14" s="6">
        <v>0.22090587508275192</v>
      </c>
      <c r="L14" s="6">
        <v>0.23272299006288855</v>
      </c>
      <c r="M14" s="6">
        <v>0.22373387249881457</v>
      </c>
      <c r="N14" s="6">
        <v>0.22351227898618589</v>
      </c>
      <c r="O14" s="6">
        <v>0.22189139883076006</v>
      </c>
      <c r="P14" s="6">
        <v>0.2340718026928458</v>
      </c>
      <c r="Q14" s="6">
        <v>0.25074720805516515</v>
      </c>
      <c r="R14" s="6">
        <v>0.22362425947438694</v>
      </c>
      <c r="S14" s="6">
        <v>0.218140104099249</v>
      </c>
      <c r="T14" s="6">
        <v>0.22106351689351966</v>
      </c>
      <c r="U14" s="6">
        <v>0.21373646098931406</v>
      </c>
      <c r="V14" s="6">
        <v>0.20982989804919272</v>
      </c>
      <c r="W14" s="6">
        <v>0.2116704887955386</v>
      </c>
      <c r="X14" s="6">
        <v>0.2144570081517333</v>
      </c>
      <c r="Y14" s="6">
        <v>0.21834286796318297</v>
      </c>
      <c r="Z14" s="6">
        <v>0.21234741052546952</v>
      </c>
    </row>
    <row r="15" spans="1:26" x14ac:dyDescent="0.3">
      <c r="A15" t="s">
        <v>20</v>
      </c>
      <c r="B15" s="6">
        <v>0.22297963867270004</v>
      </c>
      <c r="C15" s="6">
        <v>0.24227512473571505</v>
      </c>
      <c r="D15" s="6">
        <v>0.24408806591071433</v>
      </c>
      <c r="E15" s="6">
        <v>0.26948373079564469</v>
      </c>
      <c r="F15" s="6">
        <v>0.22186470646230882</v>
      </c>
      <c r="G15" s="6">
        <v>0.22494268053028452</v>
      </c>
      <c r="H15" s="6">
        <v>0.18033246233282971</v>
      </c>
      <c r="I15" s="6">
        <v>8.9933426824050158E-2</v>
      </c>
      <c r="J15" s="6">
        <v>8.5808479839134796E-2</v>
      </c>
      <c r="K15" s="6">
        <v>0.13232188216630086</v>
      </c>
      <c r="L15" s="6">
        <v>0.18391235055881805</v>
      </c>
      <c r="M15" s="6">
        <v>0.21654316828163261</v>
      </c>
      <c r="N15" s="6">
        <v>0.20918980400083209</v>
      </c>
      <c r="O15" s="6">
        <v>0.21933557287409228</v>
      </c>
      <c r="P15" s="6">
        <v>0.14165599191684972</v>
      </c>
      <c r="Q15" s="6">
        <v>0.23736162581134901</v>
      </c>
      <c r="R15" s="6">
        <v>9.1174442756881982E-2</v>
      </c>
      <c r="S15" s="6">
        <v>9.906292896038156E-2</v>
      </c>
      <c r="T15" s="6">
        <v>9.6909919973035344E-2</v>
      </c>
      <c r="U15" s="6">
        <v>0.17674054955871216</v>
      </c>
      <c r="V15" s="6">
        <v>0.21817389044827945</v>
      </c>
      <c r="W15" s="6">
        <v>0.22001772225603494</v>
      </c>
      <c r="X15" s="6">
        <v>0.22205432125250241</v>
      </c>
      <c r="Y15" s="6">
        <v>0.23219823932137879</v>
      </c>
      <c r="Z15" s="6">
        <v>0.2205673415584733</v>
      </c>
    </row>
    <row r="16" spans="1:26" x14ac:dyDescent="0.3">
      <c r="A16" t="s">
        <v>21</v>
      </c>
      <c r="B16" s="6">
        <v>0.19138068097570915</v>
      </c>
      <c r="C16" s="6">
        <v>0.20284995844904924</v>
      </c>
      <c r="D16" s="6">
        <v>0.22267406747964394</v>
      </c>
      <c r="E16" s="6">
        <v>0.24094222492027506</v>
      </c>
      <c r="F16" s="6">
        <v>0.18319190037126484</v>
      </c>
      <c r="G16" s="6">
        <v>0.18894717037108624</v>
      </c>
      <c r="H16" s="6">
        <v>0.1331111621534459</v>
      </c>
      <c r="I16" s="6">
        <v>2.3920020943202898E-2</v>
      </c>
      <c r="J16" s="6">
        <v>2.3446625934137731E-2</v>
      </c>
      <c r="K16" s="6">
        <v>4.5841175502094829E-2</v>
      </c>
      <c r="L16" s="6">
        <v>0.1145814523714314</v>
      </c>
      <c r="M16" s="6">
        <v>0.15648222241197124</v>
      </c>
      <c r="N16" s="6">
        <v>0.14219645780836807</v>
      </c>
      <c r="O16" s="6">
        <v>0.11278714084328242</v>
      </c>
      <c r="P16" s="6">
        <v>0.16257294357744723</v>
      </c>
      <c r="Q16" s="6">
        <v>0.1492821102650019</v>
      </c>
      <c r="R16" s="6">
        <v>3.8314152978417608E-2</v>
      </c>
      <c r="S16" s="6">
        <v>3.8288430821440879E-2</v>
      </c>
      <c r="T16" s="6">
        <v>4.2389879547562667E-2</v>
      </c>
      <c r="U16" s="6">
        <v>0.12223016846440127</v>
      </c>
      <c r="V16" s="6">
        <v>0.15206265479535191</v>
      </c>
      <c r="W16" s="6">
        <v>0.15786371980080782</v>
      </c>
      <c r="X16" s="6">
        <v>0.16038586607867752</v>
      </c>
      <c r="Y16" s="6">
        <v>0.18058480053391804</v>
      </c>
      <c r="Z16" s="6">
        <v>0.17312144310081207</v>
      </c>
    </row>
    <row r="17" spans="1:26" x14ac:dyDescent="0.3">
      <c r="A17" t="s">
        <v>22</v>
      </c>
      <c r="B17" s="6">
        <v>9.0768326997026277E-2</v>
      </c>
      <c r="C17" s="6">
        <v>9.5792332820877027E-2</v>
      </c>
      <c r="D17" s="6">
        <v>0.10018677028491219</v>
      </c>
      <c r="E17" s="6">
        <v>0.11019606441473613</v>
      </c>
      <c r="F17" s="6">
        <v>8.9099262622895373E-2</v>
      </c>
      <c r="G17" s="6">
        <v>8.3262641750217123E-2</v>
      </c>
      <c r="H17" s="6">
        <v>7.0037896940847263E-2</v>
      </c>
      <c r="I17" s="6">
        <v>4.3342411363313987E-2</v>
      </c>
      <c r="J17" s="6">
        <v>4.3159593772099089E-2</v>
      </c>
      <c r="K17" s="6">
        <v>6.506996851889342E-2</v>
      </c>
      <c r="L17" s="6">
        <v>7.8126582243977505E-2</v>
      </c>
      <c r="M17" s="6">
        <v>7.846876635703591E-2</v>
      </c>
      <c r="N17" s="6">
        <v>7.8053397102694808E-2</v>
      </c>
      <c r="O17" s="6">
        <v>8.1961184520861943E-2</v>
      </c>
      <c r="P17" s="6">
        <v>6.6255816028613995E-2</v>
      </c>
      <c r="Q17" s="6">
        <v>8.4468516819040482E-2</v>
      </c>
      <c r="R17" s="6">
        <v>5.4462273992089125E-2</v>
      </c>
      <c r="S17" s="6">
        <v>5.6167329012765263E-2</v>
      </c>
      <c r="T17" s="6">
        <v>5.7471952700794839E-2</v>
      </c>
      <c r="U17" s="6">
        <v>8.2597331184309106E-2</v>
      </c>
      <c r="V17" s="6">
        <v>8.3968361642500322E-2</v>
      </c>
      <c r="W17" s="6">
        <v>8.4289664348652427E-2</v>
      </c>
      <c r="X17" s="6">
        <v>8.2530981992184574E-2</v>
      </c>
      <c r="Y17" s="6">
        <v>8.6970783851575043E-2</v>
      </c>
      <c r="Z17" s="6">
        <v>8.3965522072566107E-2</v>
      </c>
    </row>
    <row r="18" spans="1:26" x14ac:dyDescent="0.3">
      <c r="A18" t="s">
        <v>23</v>
      </c>
      <c r="B18" s="6">
        <v>0.1298456220930414</v>
      </c>
      <c r="C18" s="6">
        <v>0.13113185717856224</v>
      </c>
      <c r="D18" s="6">
        <v>0.13186072161162868</v>
      </c>
      <c r="E18" s="6">
        <v>0.14351358792065808</v>
      </c>
      <c r="F18" s="6">
        <v>0.1204178305328758</v>
      </c>
      <c r="G18" s="6">
        <v>0.12518018632181355</v>
      </c>
      <c r="H18" s="6">
        <v>8.7195222161763133E-2</v>
      </c>
      <c r="I18" s="6">
        <v>2.4988446184725802E-2</v>
      </c>
      <c r="J18" s="6">
        <v>2.4721035132554872E-2</v>
      </c>
      <c r="K18" s="6">
        <v>5.0005251377141284E-2</v>
      </c>
      <c r="L18" s="6">
        <v>7.8971713030422941E-2</v>
      </c>
      <c r="M18" s="6">
        <v>9.0262590223471953E-2</v>
      </c>
      <c r="N18" s="6">
        <v>8.8073354047227354E-2</v>
      </c>
      <c r="O18" s="6">
        <v>9.1572896578398649E-2</v>
      </c>
      <c r="P18" s="6">
        <v>5.1303099091287926E-2</v>
      </c>
      <c r="Q18" s="6">
        <v>0.10674106007935</v>
      </c>
      <c r="R18" s="6">
        <v>3.4181797300586986E-2</v>
      </c>
      <c r="S18" s="6">
        <v>3.5289647144894298E-2</v>
      </c>
      <c r="T18" s="6">
        <v>3.6262356601071397E-2</v>
      </c>
      <c r="U18" s="6">
        <v>7.7946221076791791E-2</v>
      </c>
      <c r="V18" s="6">
        <v>8.4991194543296081E-2</v>
      </c>
      <c r="W18" s="6">
        <v>8.7487808173674853E-2</v>
      </c>
      <c r="X18" s="6">
        <v>9.001499850145421E-2</v>
      </c>
      <c r="Y18" s="6">
        <v>9.9587992063644312E-2</v>
      </c>
      <c r="Z18" s="6">
        <v>9.8418991617627211E-2</v>
      </c>
    </row>
    <row r="19" spans="1:26" x14ac:dyDescent="0.3">
      <c r="A19" t="s">
        <v>24</v>
      </c>
      <c r="B19" s="6">
        <v>0.20369793088569654</v>
      </c>
      <c r="C19" s="6">
        <v>0.21239495916047568</v>
      </c>
      <c r="D19" s="6">
        <v>0.22278330056646647</v>
      </c>
      <c r="E19" s="6">
        <v>0.25049709103596801</v>
      </c>
      <c r="F19" s="6">
        <v>0.19239033588264481</v>
      </c>
      <c r="G19" s="6">
        <v>0.19511442761851697</v>
      </c>
      <c r="H19" s="6">
        <v>0.17310767090080326</v>
      </c>
      <c r="I19" s="6">
        <v>0.13929827485525795</v>
      </c>
      <c r="J19" s="6">
        <v>0.1383853296722517</v>
      </c>
      <c r="K19" s="6">
        <v>0.15946392542195606</v>
      </c>
      <c r="L19" s="6">
        <v>0.19128090383896923</v>
      </c>
      <c r="M19" s="6">
        <v>0.1971233505237534</v>
      </c>
      <c r="N19" s="6">
        <v>0.19644491805664444</v>
      </c>
      <c r="O19" s="6">
        <v>0.19672722313489857</v>
      </c>
      <c r="P19" s="6">
        <v>0.16542781987584729</v>
      </c>
      <c r="Q19" s="6">
        <v>0.23419454761479405</v>
      </c>
      <c r="R19" s="6">
        <v>0.14063667072886488</v>
      </c>
      <c r="S19" s="6">
        <v>0.14661103650270899</v>
      </c>
      <c r="T19" s="6">
        <v>0.14282161938327306</v>
      </c>
      <c r="U19" s="6">
        <v>0.19199953413709273</v>
      </c>
      <c r="V19" s="6">
        <v>0.18952677560573022</v>
      </c>
      <c r="W19" s="6">
        <v>0.18861412118538032</v>
      </c>
      <c r="X19" s="6">
        <v>0.1880255110776767</v>
      </c>
      <c r="Y19" s="6">
        <v>0.19616684059713577</v>
      </c>
      <c r="Z19" s="6">
        <v>0.1854571668301446</v>
      </c>
    </row>
    <row r="20" spans="1:26" x14ac:dyDescent="0.3">
      <c r="A20" t="s">
        <v>25</v>
      </c>
      <c r="B20" s="6">
        <v>0.16771717176103543</v>
      </c>
      <c r="C20" s="6">
        <v>0.17005543841649973</v>
      </c>
      <c r="D20" s="6">
        <v>0.17201831269958104</v>
      </c>
      <c r="E20" s="6">
        <v>0.20380068305178878</v>
      </c>
      <c r="F20" s="6">
        <v>0.15313537433519933</v>
      </c>
      <c r="G20" s="6">
        <v>0.16105683737774248</v>
      </c>
      <c r="H20" s="6">
        <v>0.11795364696315476</v>
      </c>
      <c r="I20" s="6">
        <v>4.9299119781001918E-2</v>
      </c>
      <c r="J20" s="6">
        <v>4.5511153380767555E-2</v>
      </c>
      <c r="K20" s="6">
        <v>8.0268072656578787E-2</v>
      </c>
      <c r="L20" s="6">
        <v>0.13332290911237793</v>
      </c>
      <c r="M20" s="6">
        <v>0.14635404669023516</v>
      </c>
      <c r="N20" s="6">
        <v>0.14187810646360047</v>
      </c>
      <c r="O20" s="6">
        <v>0.14906204462970413</v>
      </c>
      <c r="P20" s="6">
        <v>7.9681886297664636E-2</v>
      </c>
      <c r="Q20" s="6">
        <v>0.16834352593695107</v>
      </c>
      <c r="R20" s="6">
        <v>5.3979221664768831E-2</v>
      </c>
      <c r="S20" s="6">
        <v>5.7056809253868489E-2</v>
      </c>
      <c r="T20" s="6">
        <v>5.9050176580536087E-2</v>
      </c>
      <c r="U20" s="6">
        <v>0.11962011400181533</v>
      </c>
      <c r="V20" s="6">
        <v>0.14090156757840358</v>
      </c>
      <c r="W20" s="6">
        <v>0.14293736418205549</v>
      </c>
      <c r="X20" s="6">
        <v>0.14923808055667864</v>
      </c>
      <c r="Y20" s="6">
        <v>0.15757117261570935</v>
      </c>
      <c r="Z20" s="6">
        <v>0.15237927641588578</v>
      </c>
    </row>
    <row r="21" spans="1:26" x14ac:dyDescent="0.3">
      <c r="A21" t="s">
        <v>26</v>
      </c>
      <c r="B21" s="6">
        <v>0.1253089492942846</v>
      </c>
      <c r="C21" s="6">
        <v>0.12589369307189704</v>
      </c>
      <c r="D21" s="6">
        <v>0.13198386672962284</v>
      </c>
      <c r="E21" s="6">
        <v>0.15473636527879639</v>
      </c>
      <c r="F21" s="6">
        <v>0.11902657962141681</v>
      </c>
      <c r="G21" s="6">
        <v>0.12155358559775925</v>
      </c>
      <c r="H21" s="6">
        <v>9.7349832629884184E-2</v>
      </c>
      <c r="I21" s="6">
        <v>5.3417746976263787E-2</v>
      </c>
      <c r="J21" s="6">
        <v>5.2370792009251856E-2</v>
      </c>
      <c r="K21" s="6">
        <v>7.4873319440996663E-2</v>
      </c>
      <c r="L21" s="6">
        <v>0.10201922595369001</v>
      </c>
      <c r="M21" s="6">
        <v>0.10624131916495373</v>
      </c>
      <c r="N21" s="6">
        <v>0.10342691161382933</v>
      </c>
      <c r="O21" s="6">
        <v>0.10251567942037687</v>
      </c>
      <c r="P21" s="6">
        <v>7.7510788667609368E-2</v>
      </c>
      <c r="Q21" s="6">
        <v>0.13234500532045612</v>
      </c>
      <c r="R21" s="6">
        <v>6.7691563226045859E-2</v>
      </c>
      <c r="S21" s="6">
        <v>6.6538559164918104E-2</v>
      </c>
      <c r="T21" s="6">
        <v>6.5878237986473617E-2</v>
      </c>
      <c r="U21" s="6">
        <v>9.7416452193459124E-2</v>
      </c>
      <c r="V21" s="6">
        <v>0.10326920319910182</v>
      </c>
      <c r="W21" s="6">
        <v>0.10512282413015292</v>
      </c>
      <c r="X21" s="6">
        <v>0.10768878677841154</v>
      </c>
      <c r="Y21" s="6">
        <v>0.11342406585373013</v>
      </c>
      <c r="Z21" s="6">
        <v>0.10847420631355358</v>
      </c>
    </row>
    <row r="22" spans="1:26" x14ac:dyDescent="0.3">
      <c r="A22" t="s">
        <v>27</v>
      </c>
      <c r="B22" s="6">
        <v>0.22766207955466544</v>
      </c>
      <c r="C22" s="6">
        <v>0.22811239808980649</v>
      </c>
      <c r="D22" s="6">
        <v>0.23145420712699674</v>
      </c>
      <c r="E22" s="6">
        <v>0.24507152170307706</v>
      </c>
      <c r="F22" s="6">
        <v>0.20597759662747259</v>
      </c>
      <c r="G22" s="6">
        <v>0.21453598193995391</v>
      </c>
      <c r="H22" s="6">
        <v>0.15754996926583081</v>
      </c>
      <c r="I22" s="6">
        <v>5.1525739989378649E-2</v>
      </c>
      <c r="J22" s="6">
        <v>5.4436863031853668E-2</v>
      </c>
      <c r="K22" s="6">
        <v>7.0477371639133729E-2</v>
      </c>
      <c r="L22" s="6">
        <v>0.16048052846330579</v>
      </c>
      <c r="M22" s="6">
        <v>0.18277800995237706</v>
      </c>
      <c r="N22" s="6">
        <v>0.18686199340773985</v>
      </c>
      <c r="O22" s="6">
        <v>0.19286932240959243</v>
      </c>
      <c r="P22" s="6">
        <v>0.18428904926530737</v>
      </c>
      <c r="Q22" s="6">
        <v>0.19977781683676329</v>
      </c>
      <c r="R22" s="6">
        <v>7.4822288207021664E-2</v>
      </c>
      <c r="S22" s="6">
        <v>8.7653486995909968E-2</v>
      </c>
      <c r="T22" s="6">
        <v>8.1194343152461379E-2</v>
      </c>
      <c r="U22" s="6">
        <v>0.12600386653139153</v>
      </c>
      <c r="V22" s="6">
        <v>0.19826062804183561</v>
      </c>
      <c r="W22" s="6">
        <v>0.18224881837817417</v>
      </c>
      <c r="X22" s="6">
        <v>0.18863671156479533</v>
      </c>
      <c r="Y22" s="6">
        <v>0.19343210961615309</v>
      </c>
      <c r="Z22" s="6">
        <v>0.1969316167204532</v>
      </c>
    </row>
    <row r="23" spans="1:26" x14ac:dyDescent="0.3">
      <c r="A23" t="s">
        <v>28</v>
      </c>
      <c r="B23" s="6">
        <v>5.1911721914072124E-2</v>
      </c>
      <c r="C23" s="6">
        <v>5.5059375488542263E-2</v>
      </c>
      <c r="D23" s="6">
        <v>5.4951843905096574E-2</v>
      </c>
      <c r="E23" s="6">
        <v>5.3107640393379493E-2</v>
      </c>
      <c r="F23" s="6">
        <v>5.1416080854201851E-2</v>
      </c>
      <c r="G23" s="6">
        <v>5.8487453877583022E-2</v>
      </c>
      <c r="H23" s="6">
        <v>3.5453695659443001E-2</v>
      </c>
      <c r="I23" s="6">
        <v>3.1122420235016233E-3</v>
      </c>
      <c r="J23" s="6">
        <v>3.1051516960903204E-3</v>
      </c>
      <c r="K23" s="6">
        <v>4.0861760011314625E-3</v>
      </c>
      <c r="L23" s="6">
        <v>1.722334898372066E-2</v>
      </c>
      <c r="M23" s="6">
        <v>3.8862887064942689E-2</v>
      </c>
      <c r="N23" s="6">
        <v>4.0965747213314085E-2</v>
      </c>
      <c r="O23" s="6">
        <v>2.4506216252008647E-2</v>
      </c>
      <c r="P23" s="6">
        <v>1.6257760388022902E-2</v>
      </c>
      <c r="Q23" s="6">
        <v>1.5150510878651231E-2</v>
      </c>
      <c r="R23" s="6">
        <v>5.6607872176061237E-3</v>
      </c>
      <c r="S23" s="6">
        <v>6.0003781199194197E-3</v>
      </c>
      <c r="T23" s="6">
        <v>6.9942139893953495E-3</v>
      </c>
      <c r="U23" s="6">
        <v>1.2323681194330251E-2</v>
      </c>
      <c r="V23" s="6">
        <v>3.7557993905062662E-2</v>
      </c>
      <c r="W23" s="6">
        <v>4.4577219003163471E-2</v>
      </c>
      <c r="X23" s="6">
        <v>5.218393517360622E-2</v>
      </c>
      <c r="Y23" s="6">
        <v>6.578513431159308E-2</v>
      </c>
      <c r="Z23" s="6">
        <v>5.6466679387862068E-2</v>
      </c>
    </row>
    <row r="24" spans="1:26" x14ac:dyDescent="0.3">
      <c r="A24" t="s">
        <v>29</v>
      </c>
      <c r="B24" s="6">
        <v>0.2209342896291551</v>
      </c>
      <c r="C24" s="6">
        <v>0.22470874850294931</v>
      </c>
      <c r="D24" s="6">
        <v>0.23468132894958055</v>
      </c>
      <c r="E24" s="6">
        <v>0.25630551196594326</v>
      </c>
      <c r="F24" s="6">
        <v>0.20632352027683329</v>
      </c>
      <c r="G24" s="6">
        <v>0.21112075447474743</v>
      </c>
      <c r="H24" s="6">
        <v>0.16240119445481269</v>
      </c>
      <c r="I24" s="6">
        <v>6.4414256916669646E-2</v>
      </c>
      <c r="J24" s="6">
        <v>6.6906478022656271E-2</v>
      </c>
      <c r="K24" s="6">
        <v>0.10443956554395467</v>
      </c>
      <c r="L24" s="6">
        <v>0.16653585732489529</v>
      </c>
      <c r="M24" s="6">
        <v>0.19358498536198065</v>
      </c>
      <c r="N24" s="6">
        <v>0.18961700114179364</v>
      </c>
      <c r="O24" s="6">
        <v>0.18344445919463778</v>
      </c>
      <c r="P24" s="6">
        <v>0.12360405582223485</v>
      </c>
      <c r="Q24" s="6">
        <v>0.22341616789607871</v>
      </c>
      <c r="R24" s="6">
        <v>9.3752558027268271E-2</v>
      </c>
      <c r="S24" s="6">
        <v>9.2080283510394018E-2</v>
      </c>
      <c r="T24" s="6">
        <v>9.1961142560101419E-2</v>
      </c>
      <c r="U24" s="6">
        <v>0.17052718975288106</v>
      </c>
      <c r="V24" s="6">
        <v>0.1938846073037811</v>
      </c>
      <c r="W24" s="6">
        <v>0.19909739952907776</v>
      </c>
      <c r="X24" s="6">
        <v>0.2022070463671139</v>
      </c>
      <c r="Y24" s="6">
        <v>0.20794644306222645</v>
      </c>
      <c r="Z24" s="6">
        <v>0.21018487575788961</v>
      </c>
    </row>
    <row r="25" spans="1:26" x14ac:dyDescent="0.3">
      <c r="A25" t="s">
        <v>30</v>
      </c>
      <c r="B25" s="6">
        <v>0.1153249129196032</v>
      </c>
      <c r="C25" s="6">
        <v>0.12099569982875968</v>
      </c>
      <c r="D25" s="6">
        <v>0.1314962301548542</v>
      </c>
      <c r="E25" s="6">
        <v>0.15006148122212087</v>
      </c>
      <c r="F25" s="6">
        <v>0.10888026819021743</v>
      </c>
      <c r="G25" s="6">
        <v>0.1115075271328</v>
      </c>
      <c r="H25" s="6">
        <v>7.916793869935787E-2</v>
      </c>
      <c r="I25" s="6">
        <v>1.3356073648980633E-2</v>
      </c>
      <c r="J25" s="6">
        <v>1.2885620464231048E-2</v>
      </c>
      <c r="K25" s="6">
        <v>1.9645301270519094E-2</v>
      </c>
      <c r="L25" s="6">
        <v>7.4646932699832719E-2</v>
      </c>
      <c r="M25" s="6">
        <v>8.9645302956049805E-2</v>
      </c>
      <c r="N25" s="6">
        <v>8.552779093113401E-2</v>
      </c>
      <c r="O25" s="6">
        <v>7.4751901541705815E-2</v>
      </c>
      <c r="P25" s="6">
        <v>6.9977173671932666E-2</v>
      </c>
      <c r="Q25" s="6">
        <v>8.2717700246493275E-2</v>
      </c>
      <c r="R25" s="6">
        <v>1.8379317015716084E-2</v>
      </c>
      <c r="S25" s="6">
        <v>1.9604422732912935E-2</v>
      </c>
      <c r="T25" s="6">
        <v>2.061715023823326E-2</v>
      </c>
      <c r="U25" s="6">
        <v>4.274113230889863E-2</v>
      </c>
      <c r="V25" s="6">
        <v>8.7125844924628854E-2</v>
      </c>
      <c r="W25" s="6">
        <v>9.0337764719393143E-2</v>
      </c>
      <c r="X25" s="6">
        <v>9.7845274864558268E-2</v>
      </c>
      <c r="Y25" s="6">
        <v>0.10018625711521748</v>
      </c>
      <c r="Z25" s="6">
        <v>0.10222076202567798</v>
      </c>
    </row>
    <row r="26" spans="1:26" x14ac:dyDescent="0.3">
      <c r="A26" t="s">
        <v>31</v>
      </c>
      <c r="B26" s="6">
        <v>0.21928631146517941</v>
      </c>
      <c r="C26" s="6">
        <v>0.21901962116369267</v>
      </c>
      <c r="D26" s="6">
        <v>0.22753421993092734</v>
      </c>
      <c r="E26" s="6">
        <v>0.23628329878144438</v>
      </c>
      <c r="F26" s="6">
        <v>0.22486637478434318</v>
      </c>
      <c r="G26" s="6">
        <v>0.22334420205313021</v>
      </c>
      <c r="H26" s="6">
        <v>0.20611170633503792</v>
      </c>
      <c r="I26" s="6">
        <v>0.17460872236888886</v>
      </c>
      <c r="J26" s="6">
        <v>0.16663193342048063</v>
      </c>
      <c r="K26" s="6">
        <v>0.1901852088024836</v>
      </c>
      <c r="L26" s="6">
        <v>0.19584481417632638</v>
      </c>
      <c r="M26" s="6">
        <v>0.20168544552381548</v>
      </c>
      <c r="N26" s="6">
        <v>0.20573772345841893</v>
      </c>
      <c r="O26" s="6">
        <v>0.20634078595308369</v>
      </c>
      <c r="P26" s="6">
        <v>0.19324738513241263</v>
      </c>
      <c r="Q26" s="6">
        <v>0.22428712322158134</v>
      </c>
      <c r="R26" s="6">
        <v>0.18309688256975323</v>
      </c>
      <c r="S26" s="6">
        <v>0.17937875154179972</v>
      </c>
      <c r="T26" s="6">
        <v>0.1814754276666051</v>
      </c>
      <c r="U26" s="6">
        <v>0.20300521141569361</v>
      </c>
      <c r="V26" s="6">
        <v>0.20729862073684374</v>
      </c>
      <c r="W26" s="6">
        <v>0.2078203616704356</v>
      </c>
      <c r="X26" s="6">
        <v>0.19715500201724048</v>
      </c>
      <c r="Y26" s="6">
        <v>0.19763788035070021</v>
      </c>
      <c r="Z26" s="6">
        <v>0.20565477507402302</v>
      </c>
    </row>
    <row r="27" spans="1:26" x14ac:dyDescent="0.3">
      <c r="A27" t="s">
        <v>32</v>
      </c>
      <c r="B27" s="6">
        <v>0.25756404309326025</v>
      </c>
      <c r="C27" s="6">
        <v>0.26529452527595232</v>
      </c>
      <c r="D27" s="6">
        <v>0.267935872851431</v>
      </c>
      <c r="E27" s="6">
        <v>0.28486453223311897</v>
      </c>
      <c r="F27" s="6">
        <v>0.26105771082406865</v>
      </c>
      <c r="G27" s="6">
        <v>0.25988096026501206</v>
      </c>
      <c r="H27" s="6">
        <v>0.24063092030363439</v>
      </c>
      <c r="I27" s="6">
        <v>0.20349011695827612</v>
      </c>
      <c r="J27" s="6">
        <v>0.21104601484740715</v>
      </c>
      <c r="K27" s="6">
        <v>0.23384240608676835</v>
      </c>
      <c r="L27" s="6">
        <v>0.25173103985806233</v>
      </c>
      <c r="M27" s="6">
        <v>0.24557143803178461</v>
      </c>
      <c r="N27" s="6">
        <v>0.24678052117966398</v>
      </c>
      <c r="O27" s="6">
        <v>0.24733930993656114</v>
      </c>
      <c r="P27" s="6">
        <v>0.23174364355750074</v>
      </c>
      <c r="Q27" s="6">
        <v>0.27338790559342491</v>
      </c>
      <c r="R27" s="6">
        <v>0.21972299498017453</v>
      </c>
      <c r="S27" s="6">
        <v>0.23030443590691271</v>
      </c>
      <c r="T27" s="6">
        <v>0.22724222483478243</v>
      </c>
      <c r="U27" s="6">
        <v>0.24449392464136951</v>
      </c>
      <c r="V27" s="6">
        <v>0.24941335967698841</v>
      </c>
      <c r="W27" s="6">
        <v>0.24048742409431809</v>
      </c>
      <c r="X27" s="6">
        <v>0.24040571140625872</v>
      </c>
      <c r="Y27" s="6">
        <v>0.25124764120957699</v>
      </c>
      <c r="Z27" s="6">
        <v>0.24988424706625817</v>
      </c>
    </row>
    <row r="28" spans="1:26" x14ac:dyDescent="0.3">
      <c r="A28" t="s">
        <v>33</v>
      </c>
      <c r="B28" s="6">
        <v>0.18695593567601768</v>
      </c>
      <c r="C28" s="6">
        <v>0.18984781576379944</v>
      </c>
      <c r="D28" s="6">
        <v>0.20107568628037906</v>
      </c>
      <c r="E28" s="6">
        <v>0.22733944548378915</v>
      </c>
      <c r="F28" s="6">
        <v>0.1744243862999216</v>
      </c>
      <c r="G28" s="6">
        <v>0.18293584960450335</v>
      </c>
      <c r="H28" s="6">
        <v>0.14179239554934836</v>
      </c>
      <c r="I28" s="6">
        <v>7.2963713285734325E-2</v>
      </c>
      <c r="J28" s="6">
        <v>7.153822649011915E-2</v>
      </c>
      <c r="K28" s="6">
        <v>0.10556591911938706</v>
      </c>
      <c r="L28" s="6">
        <v>0.14562114298043452</v>
      </c>
      <c r="M28" s="6">
        <v>0.16418830547568844</v>
      </c>
      <c r="N28" s="6">
        <v>0.16391365856378987</v>
      </c>
      <c r="O28" s="6">
        <v>0.16814192745961895</v>
      </c>
      <c r="P28" s="6">
        <v>0.11535347785101908</v>
      </c>
      <c r="Q28" s="6">
        <v>0.20273938356523097</v>
      </c>
      <c r="R28" s="6">
        <v>9.9015010804805986E-2</v>
      </c>
      <c r="S28" s="6">
        <v>8.990677227058301E-2</v>
      </c>
      <c r="T28" s="6">
        <v>9.142102725690239E-2</v>
      </c>
      <c r="U28" s="6">
        <v>0.14663485463872977</v>
      </c>
      <c r="V28" s="6">
        <v>0.15818285823074987</v>
      </c>
      <c r="W28" s="6">
        <v>0.16219594693590472</v>
      </c>
      <c r="X28" s="6">
        <v>0.16480691649228979</v>
      </c>
      <c r="Y28" s="6">
        <v>0.17823779470117268</v>
      </c>
      <c r="Z28" s="6">
        <v>0.1692516327429226</v>
      </c>
    </row>
    <row r="29" spans="1:26" x14ac:dyDescent="0.3">
      <c r="A29" t="s">
        <v>34</v>
      </c>
      <c r="B29" s="6">
        <v>0.1868198396947105</v>
      </c>
      <c r="C29" s="6">
        <v>0.19179363611911829</v>
      </c>
      <c r="D29" s="6">
        <v>0.19332613392788928</v>
      </c>
      <c r="E29" s="6">
        <v>0.22165539519738825</v>
      </c>
      <c r="F29" s="6">
        <v>0.18412020053743208</v>
      </c>
      <c r="G29" s="6">
        <v>0.19724878444667546</v>
      </c>
      <c r="H29" s="6">
        <v>0.1488276590176669</v>
      </c>
      <c r="I29" s="6">
        <v>8.3771699126265697E-2</v>
      </c>
      <c r="J29" s="6">
        <v>8.6675554493703511E-2</v>
      </c>
      <c r="K29" s="6">
        <v>0.1144922789310741</v>
      </c>
      <c r="L29" s="6">
        <v>0.14833224623710692</v>
      </c>
      <c r="M29" s="6">
        <v>0.16760802414846498</v>
      </c>
      <c r="N29" s="6">
        <v>0.16098171912911108</v>
      </c>
      <c r="O29" s="6">
        <v>0.16526480788908571</v>
      </c>
      <c r="P29" s="6">
        <v>0.13094993678604971</v>
      </c>
      <c r="Q29" s="6">
        <v>0.20038707767244107</v>
      </c>
      <c r="R29" s="6">
        <v>0.10933812556866704</v>
      </c>
      <c r="S29" s="6">
        <v>0.10932330782719231</v>
      </c>
      <c r="T29" s="6">
        <v>0.10980392208627687</v>
      </c>
      <c r="U29" s="6">
        <v>0.1499877776312197</v>
      </c>
      <c r="V29" s="6">
        <v>0.15418213723464078</v>
      </c>
      <c r="W29" s="6">
        <v>0.15537606299968407</v>
      </c>
      <c r="X29" s="6">
        <v>0.15881710429866666</v>
      </c>
      <c r="Y29" s="6">
        <v>0.17331774604849967</v>
      </c>
      <c r="Z29" s="6">
        <v>0.16730168131733128</v>
      </c>
    </row>
    <row r="30" spans="1:26" x14ac:dyDescent="0.3">
      <c r="A30" t="s">
        <v>35</v>
      </c>
      <c r="B30" s="6">
        <v>0.20984466343650016</v>
      </c>
      <c r="C30" s="6">
        <v>0.21806956736252639</v>
      </c>
      <c r="D30" s="6">
        <v>0.22484888985377197</v>
      </c>
      <c r="E30" s="6">
        <v>0.23541318548314219</v>
      </c>
      <c r="F30" s="6">
        <v>0.20338943341278723</v>
      </c>
      <c r="G30" s="6">
        <v>0.20912936629263545</v>
      </c>
      <c r="H30" s="6">
        <v>0.15987234615886756</v>
      </c>
      <c r="I30" s="6">
        <v>4.689061924535913E-2</v>
      </c>
      <c r="J30" s="6">
        <v>4.7507691477948998E-2</v>
      </c>
      <c r="K30" s="6">
        <v>9.1546005161268817E-2</v>
      </c>
      <c r="L30" s="6">
        <v>0.14783028747804955</v>
      </c>
      <c r="M30" s="6">
        <v>0.17173830328315418</v>
      </c>
      <c r="N30" s="6">
        <v>0.16843891511833806</v>
      </c>
      <c r="O30" s="6">
        <v>0.16280693400313542</v>
      </c>
      <c r="P30" s="6">
        <v>8.9312693435087617E-2</v>
      </c>
      <c r="Q30" s="6">
        <v>0.16773039661388947</v>
      </c>
      <c r="R30" s="6">
        <v>7.5090970852957045E-2</v>
      </c>
      <c r="S30" s="6">
        <v>6.9775728491534753E-2</v>
      </c>
      <c r="T30" s="6">
        <v>7.2905625986336028E-2</v>
      </c>
      <c r="U30" s="6">
        <v>0.14008138519159793</v>
      </c>
      <c r="V30" s="6">
        <v>0.17134877308509963</v>
      </c>
      <c r="W30" s="6">
        <v>0.17660272133914387</v>
      </c>
      <c r="X30" s="6">
        <v>0.17935076763500898</v>
      </c>
      <c r="Y30" s="6">
        <v>0.19735639000992186</v>
      </c>
      <c r="Z30" s="6">
        <v>0.19870299158604462</v>
      </c>
    </row>
    <row r="31" spans="1:26" x14ac:dyDescent="0.3">
      <c r="A31" t="s">
        <v>36</v>
      </c>
      <c r="B31" s="6">
        <v>0.13776595668917124</v>
      </c>
      <c r="C31" s="6">
        <v>0.14533217942945115</v>
      </c>
      <c r="D31" s="6">
        <v>0.15164233216293591</v>
      </c>
      <c r="E31" s="6">
        <v>0.17306021935755148</v>
      </c>
      <c r="F31" s="6">
        <v>0.143946239719938</v>
      </c>
      <c r="G31" s="6">
        <v>0.14259584795226035</v>
      </c>
      <c r="H31" s="6">
        <v>0.10354280563411296</v>
      </c>
      <c r="I31" s="6">
        <v>4.0832880340338995E-2</v>
      </c>
      <c r="J31" s="6">
        <v>4.0786491273786536E-2</v>
      </c>
      <c r="K31" s="6">
        <v>6.3451921187794899E-2</v>
      </c>
      <c r="L31" s="6">
        <v>5.3991750683339633E-2</v>
      </c>
      <c r="M31" s="6">
        <v>0.10388310388077432</v>
      </c>
      <c r="N31" s="6">
        <v>0.109562138879042</v>
      </c>
      <c r="O31" s="6">
        <v>0.11578984280714373</v>
      </c>
      <c r="P31" s="6">
        <v>6.5708547926754124E-2</v>
      </c>
      <c r="Q31" s="6">
        <v>0.12552308594224154</v>
      </c>
      <c r="R31" s="6">
        <v>5.1817467151673118E-2</v>
      </c>
      <c r="S31" s="6">
        <v>5.8564682315786605E-2</v>
      </c>
      <c r="T31" s="6">
        <v>5.4417710608162438E-2</v>
      </c>
      <c r="U31" s="6">
        <v>9.4756919156514019E-2</v>
      </c>
      <c r="V31" s="6">
        <v>0.11592253954248898</v>
      </c>
      <c r="W31" s="6">
        <v>0.11769914055307056</v>
      </c>
      <c r="X31" s="6">
        <v>0.12187617417849937</v>
      </c>
      <c r="Y31" s="6">
        <v>0.12839558088695371</v>
      </c>
      <c r="Z31" s="6">
        <v>0.12784369299612458</v>
      </c>
    </row>
    <row r="32" spans="1:26" x14ac:dyDescent="0.3">
      <c r="A32" t="s">
        <v>37</v>
      </c>
      <c r="B32" s="6">
        <v>0.26649038642880513</v>
      </c>
      <c r="C32" s="6">
        <v>0.27152291823374858</v>
      </c>
      <c r="D32" s="6">
        <v>0.28194092059631898</v>
      </c>
      <c r="E32" s="6">
        <v>0.3009257921702938</v>
      </c>
      <c r="F32" s="6">
        <v>0.25331650479308931</v>
      </c>
      <c r="G32" s="6">
        <v>0.26334210617100373</v>
      </c>
      <c r="H32" s="6">
        <v>0.20335987642741427</v>
      </c>
      <c r="I32" s="6">
        <v>8.756730980752836E-2</v>
      </c>
      <c r="J32" s="6">
        <v>9.3113823290384437E-2</v>
      </c>
      <c r="K32" s="6">
        <v>0.14797230778674572</v>
      </c>
      <c r="L32" s="6">
        <v>0.21817438778468834</v>
      </c>
      <c r="M32" s="6">
        <v>0.24918450863427766</v>
      </c>
      <c r="N32" s="6">
        <v>0.23680809801405367</v>
      </c>
      <c r="O32" s="6">
        <v>0.21357351411420797</v>
      </c>
      <c r="P32" s="6">
        <v>0.1503508552803961</v>
      </c>
      <c r="Q32" s="6">
        <v>0.27344161430141867</v>
      </c>
      <c r="R32" s="6">
        <v>0.12127620217704502</v>
      </c>
      <c r="S32" s="6">
        <v>0.10984090163412505</v>
      </c>
      <c r="T32" s="6">
        <v>0.11532526414721689</v>
      </c>
      <c r="U32" s="6">
        <v>0.20290941270995419</v>
      </c>
      <c r="V32" s="6">
        <v>0.23657098987368066</v>
      </c>
      <c r="W32" s="6">
        <v>0.24597982946996577</v>
      </c>
      <c r="X32" s="6">
        <v>0.25281581163774741</v>
      </c>
      <c r="Y32" s="6">
        <v>0.26779702462888488</v>
      </c>
      <c r="Z32" s="6">
        <v>0.25890051046156543</v>
      </c>
    </row>
    <row r="33" spans="1:26" x14ac:dyDescent="0.3">
      <c r="A33" t="s">
        <v>38</v>
      </c>
      <c r="B33" s="6">
        <v>0.21416886357139173</v>
      </c>
      <c r="C33" s="6">
        <v>0.22393030093210753</v>
      </c>
      <c r="D33" s="6">
        <v>0.22232945428575437</v>
      </c>
      <c r="E33" s="6">
        <v>0.21543741888538631</v>
      </c>
      <c r="F33" s="6">
        <v>0.21545974891625391</v>
      </c>
      <c r="G33" s="6">
        <v>0.21510046542805966</v>
      </c>
      <c r="H33" s="6">
        <v>0.14589893232092266</v>
      </c>
      <c r="I33" s="6">
        <v>4.4144425146426386E-2</v>
      </c>
      <c r="J33" s="6">
        <v>4.3066844593736969E-2</v>
      </c>
      <c r="K33" s="6">
        <v>6.5159586214445703E-2</v>
      </c>
      <c r="L33" s="6">
        <v>0.10421303041413361</v>
      </c>
      <c r="M33" s="6">
        <v>0.12437622247605799</v>
      </c>
      <c r="N33" s="6">
        <v>0.13600837743544691</v>
      </c>
      <c r="O33" s="6">
        <v>0.13686415526870307</v>
      </c>
      <c r="P33" s="6">
        <v>9.1829049991308032E-2</v>
      </c>
      <c r="Q33" s="6">
        <v>0.11866091526210745</v>
      </c>
      <c r="R33" s="6">
        <v>6.6479279941501157E-2</v>
      </c>
      <c r="S33" s="6">
        <v>7.0486340028621544E-2</v>
      </c>
      <c r="T33" s="6">
        <v>7.8005562758650226E-2</v>
      </c>
      <c r="U33" s="6">
        <v>0.11604958018616791</v>
      </c>
      <c r="V33" s="6">
        <v>0.14372359133803869</v>
      </c>
      <c r="W33" s="6">
        <v>0.16123512626126285</v>
      </c>
      <c r="X33" s="6">
        <v>0.16721815661121772</v>
      </c>
      <c r="Y33" s="6">
        <v>0.18444159583737799</v>
      </c>
      <c r="Z33" s="6">
        <v>0.1893539640238093</v>
      </c>
    </row>
    <row r="34" spans="1:26" x14ac:dyDescent="0.3">
      <c r="A34" t="s">
        <v>39</v>
      </c>
      <c r="B34" s="6">
        <v>0.12612298769213826</v>
      </c>
      <c r="C34" s="6">
        <v>0.14038211638389825</v>
      </c>
      <c r="D34" s="6">
        <v>0.15489903457614837</v>
      </c>
      <c r="E34" s="6">
        <v>0.16758989976285243</v>
      </c>
      <c r="F34" s="6">
        <v>0.15304835248517554</v>
      </c>
      <c r="G34" s="6">
        <v>0.14222728662894149</v>
      </c>
      <c r="H34" s="6">
        <v>0.13566425366129911</v>
      </c>
      <c r="I34" s="6">
        <v>0.10986529385958897</v>
      </c>
      <c r="J34" s="6">
        <v>0.10464581517299003</v>
      </c>
      <c r="K34" s="6">
        <v>0.14034589871240014</v>
      </c>
      <c r="L34" s="6">
        <v>0.15236049774803226</v>
      </c>
      <c r="M34" s="6">
        <v>0.14873182832792703</v>
      </c>
      <c r="N34" s="6">
        <v>0.14557123668334959</v>
      </c>
      <c r="O34" s="6">
        <v>0.15828847809283952</v>
      </c>
      <c r="P34" s="6">
        <v>0.13366105649036553</v>
      </c>
      <c r="Q34" s="6">
        <v>0.1707935706457695</v>
      </c>
      <c r="R34" s="6">
        <v>0.11602375462254776</v>
      </c>
      <c r="S34" s="6">
        <v>0.12137432985006781</v>
      </c>
      <c r="T34" s="6">
        <v>0.11748910054785877</v>
      </c>
      <c r="U34" s="6">
        <v>0.16012103044231635</v>
      </c>
      <c r="V34" s="6">
        <v>0.15625902919979923</v>
      </c>
      <c r="W34" s="6">
        <v>0.15087331877942764</v>
      </c>
      <c r="X34" s="6">
        <v>0.14916610347732123</v>
      </c>
      <c r="Y34" s="6">
        <v>0.13477373804805573</v>
      </c>
      <c r="Z34" s="6">
        <v>0.13251809942569992</v>
      </c>
    </row>
    <row r="35" spans="1:26" x14ac:dyDescent="0.3">
      <c r="A35" t="s">
        <v>40</v>
      </c>
      <c r="B35" s="6">
        <v>0.10181279052965131</v>
      </c>
      <c r="C35" s="6">
        <v>0.10343024850978398</v>
      </c>
      <c r="D35" s="6">
        <v>0.11138780941807351</v>
      </c>
      <c r="E35" s="6">
        <v>0.11938249433924109</v>
      </c>
      <c r="F35" s="6">
        <v>9.613210272206571E-2</v>
      </c>
      <c r="G35" s="6">
        <v>0.10050020508558748</v>
      </c>
      <c r="H35" s="6">
        <v>6.7055760631252376E-2</v>
      </c>
      <c r="I35" s="6">
        <v>1.5974813099172844E-2</v>
      </c>
      <c r="J35" s="6">
        <v>1.6350203794857548E-2</v>
      </c>
      <c r="K35" s="6">
        <v>3.0854052230998179E-2</v>
      </c>
      <c r="L35" s="6">
        <v>6.2760129898199082E-2</v>
      </c>
      <c r="M35" s="6">
        <v>7.2547037323353297E-2</v>
      </c>
      <c r="N35" s="6">
        <v>7.0324851235731747E-2</v>
      </c>
      <c r="O35" s="6">
        <v>6.6624157743208415E-2</v>
      </c>
      <c r="P35" s="6">
        <v>3.3761664469328267E-2</v>
      </c>
      <c r="Q35" s="6">
        <v>6.5421983926649496E-2</v>
      </c>
      <c r="R35" s="6">
        <v>2.2564747445222973E-2</v>
      </c>
      <c r="S35" s="6">
        <v>2.419671118805947E-2</v>
      </c>
      <c r="T35" s="6">
        <v>2.564977341991774E-2</v>
      </c>
      <c r="U35" s="6">
        <v>5.7402020621583297E-2</v>
      </c>
      <c r="V35" s="6">
        <v>7.5639505920387137E-2</v>
      </c>
      <c r="W35" s="6">
        <v>7.7744414133444989E-2</v>
      </c>
      <c r="X35" s="6">
        <v>8.4014927683145682E-2</v>
      </c>
      <c r="Y35" s="6">
        <v>9.6845882147525736E-2</v>
      </c>
      <c r="Z35" s="6">
        <v>9.4123632280298367E-2</v>
      </c>
    </row>
    <row r="36" spans="1:26" x14ac:dyDescent="0.3">
      <c r="A36" t="s">
        <v>41</v>
      </c>
      <c r="B36" s="6">
        <v>0.1278074251055632</v>
      </c>
      <c r="C36" s="6">
        <v>0.13175576343009804</v>
      </c>
      <c r="D36" s="6">
        <v>0.14424411540070087</v>
      </c>
      <c r="E36" s="6">
        <v>0.17116203994628182</v>
      </c>
      <c r="F36" s="6">
        <v>0.12050311839145625</v>
      </c>
      <c r="G36" s="6">
        <v>0.12856652807313229</v>
      </c>
      <c r="H36" s="6">
        <v>0.1133247424733148</v>
      </c>
      <c r="I36" s="6">
        <v>8.2666408926873713E-2</v>
      </c>
      <c r="J36" s="6">
        <v>8.7267523348287718E-2</v>
      </c>
      <c r="K36" s="6">
        <v>0.10302959574296879</v>
      </c>
      <c r="L36" s="6">
        <v>0.12254692944257096</v>
      </c>
      <c r="M36" s="6">
        <v>0.1282603633572843</v>
      </c>
      <c r="N36" s="6">
        <v>0.12212937458740532</v>
      </c>
      <c r="O36" s="6">
        <v>0.13159845543494525</v>
      </c>
      <c r="P36" s="6">
        <v>0.11087787096441362</v>
      </c>
      <c r="Q36" s="6">
        <v>0.16364752217608469</v>
      </c>
      <c r="R36" s="6">
        <v>8.9140700865860636E-2</v>
      </c>
      <c r="S36" s="6">
        <v>8.7721862210468252E-2</v>
      </c>
      <c r="T36" s="6">
        <v>8.7427529371321158E-2</v>
      </c>
      <c r="U36" s="6">
        <v>0.1222970415900277</v>
      </c>
      <c r="V36" s="6">
        <v>0.1297000021558723</v>
      </c>
      <c r="W36" s="6">
        <v>0.12715749949148153</v>
      </c>
      <c r="X36" s="6">
        <v>0.1269762797399929</v>
      </c>
      <c r="Y36" s="6">
        <v>0.13140282172897896</v>
      </c>
      <c r="Z36" s="6">
        <v>0.12768245443168583</v>
      </c>
    </row>
    <row r="37" spans="1:26" x14ac:dyDescent="0.3">
      <c r="A37" t="s">
        <v>42</v>
      </c>
      <c r="B37" s="6">
        <v>2.5707826931488792E-2</v>
      </c>
      <c r="C37" s="6">
        <v>2.6354237516453535E-2</v>
      </c>
      <c r="D37" s="6">
        <v>2.983118751606267E-2</v>
      </c>
      <c r="E37" s="6">
        <v>4.0937555433515113E-2</v>
      </c>
      <c r="F37" s="6">
        <v>2.2790618581514356E-2</v>
      </c>
      <c r="G37" s="6">
        <v>2.3591534464401116E-2</v>
      </c>
      <c r="H37" s="6">
        <v>1.624226458909073E-2</v>
      </c>
      <c r="I37" s="6">
        <v>3.4798632765866903E-3</v>
      </c>
      <c r="J37" s="6">
        <v>3.2658276137017906E-3</v>
      </c>
      <c r="K37" s="6">
        <v>1.10780961302289E-2</v>
      </c>
      <c r="L37" s="6">
        <v>1.9433455483899475E-2</v>
      </c>
      <c r="M37" s="6">
        <v>2.2930870513272739E-2</v>
      </c>
      <c r="N37" s="6">
        <v>1.9482826785188312E-2</v>
      </c>
      <c r="O37" s="6">
        <v>2.0566246872166839E-2</v>
      </c>
      <c r="P37" s="6">
        <v>1.0446497886700263E-2</v>
      </c>
      <c r="Q37" s="6">
        <v>3.1353371400973586E-2</v>
      </c>
      <c r="R37" s="6">
        <v>4.9877646411445042E-3</v>
      </c>
      <c r="S37" s="6">
        <v>4.7925201671234988E-3</v>
      </c>
      <c r="T37" s="6">
        <v>4.6662252657137917E-3</v>
      </c>
      <c r="U37" s="6">
        <v>1.7238499592949992E-2</v>
      </c>
      <c r="V37" s="6">
        <v>2.2464114685705153E-2</v>
      </c>
      <c r="W37" s="6">
        <v>2.2648382079298444E-2</v>
      </c>
      <c r="X37" s="6">
        <v>2.2746374786981476E-2</v>
      </c>
      <c r="Y37" s="6">
        <v>2.5023323979140012E-2</v>
      </c>
      <c r="Z37" s="6">
        <v>2.3108162458145509E-2</v>
      </c>
    </row>
    <row r="38" spans="1:26" x14ac:dyDescent="0.3">
      <c r="A38" t="s">
        <v>43</v>
      </c>
      <c r="B38" s="6">
        <v>0.19518140940582002</v>
      </c>
      <c r="C38" s="6">
        <v>0.2048564850657672</v>
      </c>
      <c r="D38" s="6">
        <v>0.22291747289333905</v>
      </c>
      <c r="E38" s="6">
        <v>0.25956683092689753</v>
      </c>
      <c r="F38" s="6">
        <v>0.19486312001630612</v>
      </c>
      <c r="G38" s="6">
        <v>0.19652619773552585</v>
      </c>
      <c r="H38" s="6">
        <v>0.1536888241640037</v>
      </c>
      <c r="I38" s="6">
        <v>8.9695031876071279E-2</v>
      </c>
      <c r="J38" s="6">
        <v>9.5099569837558476E-2</v>
      </c>
      <c r="K38" s="6">
        <v>0.11784434201667511</v>
      </c>
      <c r="L38" s="6">
        <v>0.1517780994259825</v>
      </c>
      <c r="M38" s="6">
        <v>0.16643261806795226</v>
      </c>
      <c r="N38" s="6">
        <v>0.15889866078411541</v>
      </c>
      <c r="O38" s="6">
        <v>0.17311105468465182</v>
      </c>
      <c r="P38" s="6">
        <v>0.11980730164462806</v>
      </c>
      <c r="Q38" s="6">
        <v>0.19893952063154757</v>
      </c>
      <c r="R38" s="6">
        <v>9.5990819283836015E-2</v>
      </c>
      <c r="S38" s="6">
        <v>9.622498248305951E-2</v>
      </c>
      <c r="T38" s="6">
        <v>9.3343102691717375E-2</v>
      </c>
      <c r="U38" s="6">
        <v>0.15133969342836567</v>
      </c>
      <c r="V38" s="6">
        <v>0.17396461716103614</v>
      </c>
      <c r="W38" s="6">
        <v>0.17457320948728552</v>
      </c>
      <c r="X38" s="6">
        <v>0.17829400756284006</v>
      </c>
      <c r="Y38" s="6">
        <v>0.19061937388676087</v>
      </c>
      <c r="Z38" s="6">
        <v>0.17915095425252592</v>
      </c>
    </row>
    <row r="39" spans="1:26" x14ac:dyDescent="0.3">
      <c r="A39" t="s">
        <v>44</v>
      </c>
      <c r="B39" s="6">
        <v>0.15907286416317093</v>
      </c>
      <c r="C39" s="6">
        <v>0.16726425045982682</v>
      </c>
      <c r="D39" s="6">
        <v>0.17983318679438792</v>
      </c>
      <c r="E39" s="6">
        <v>0.18767782267168681</v>
      </c>
      <c r="F39" s="6">
        <v>0.15698802055990418</v>
      </c>
      <c r="G39" s="6">
        <v>0.1657336014238143</v>
      </c>
      <c r="H39" s="6">
        <v>0.11584616158074681</v>
      </c>
      <c r="I39" s="6">
        <v>2.3195610868855462E-2</v>
      </c>
      <c r="J39" s="6">
        <v>2.4709442461531915E-2</v>
      </c>
      <c r="K39" s="6">
        <v>5.6480548024721161E-2</v>
      </c>
      <c r="L39" s="6">
        <v>0.10107596294886804</v>
      </c>
      <c r="M39" s="6">
        <v>0.12550745099333066</v>
      </c>
      <c r="N39" s="6">
        <v>0.11651695655641293</v>
      </c>
      <c r="O39" s="6">
        <v>0.115053974034301</v>
      </c>
      <c r="P39" s="6">
        <v>6.8374416004703509E-2</v>
      </c>
      <c r="Q39" s="6">
        <v>0.12049292139200785</v>
      </c>
      <c r="R39" s="6">
        <v>3.4136764367533434E-2</v>
      </c>
      <c r="S39" s="6">
        <v>3.7034930908682463E-2</v>
      </c>
      <c r="T39" s="6">
        <v>4.0080869968619315E-2</v>
      </c>
      <c r="U39" s="6">
        <v>9.7521030795548025E-2</v>
      </c>
      <c r="V39" s="6">
        <v>0.12039106728088303</v>
      </c>
      <c r="W39" s="6">
        <v>0.12756964686034594</v>
      </c>
      <c r="X39" s="6">
        <v>0.14025660748247012</v>
      </c>
      <c r="Y39" s="6">
        <v>0.15730980137107192</v>
      </c>
      <c r="Z39" s="6">
        <v>0.15768909555580665</v>
      </c>
    </row>
    <row r="40" spans="1:26" x14ac:dyDescent="0.3">
      <c r="A40" t="s">
        <v>45</v>
      </c>
      <c r="B40" s="6">
        <v>9.1310340211389604E-2</v>
      </c>
      <c r="C40" s="6">
        <v>9.3089946779368354E-2</v>
      </c>
      <c r="D40" s="6">
        <v>9.7113858898054725E-2</v>
      </c>
      <c r="E40" s="6">
        <v>0.10426344288514128</v>
      </c>
      <c r="F40" s="6">
        <v>9.2419251389479637E-2</v>
      </c>
      <c r="G40" s="6">
        <v>9.2840577178995506E-2</v>
      </c>
      <c r="H40" s="6">
        <v>8.1118226322902359E-2</v>
      </c>
      <c r="I40" s="6">
        <v>6.4584036966299704E-2</v>
      </c>
      <c r="J40" s="6">
        <v>6.3219394576623525E-2</v>
      </c>
      <c r="K40" s="6">
        <v>6.3630645330382346E-2</v>
      </c>
      <c r="L40" s="6">
        <v>7.3852290704561896E-2</v>
      </c>
      <c r="M40" s="6">
        <v>8.5691702677141365E-2</v>
      </c>
      <c r="N40" s="6">
        <v>8.1389101976474559E-2</v>
      </c>
      <c r="O40" s="6">
        <v>7.9176752565059516E-2</v>
      </c>
      <c r="P40" s="6">
        <v>8.2878516707714123E-2</v>
      </c>
      <c r="Q40" s="6">
        <v>8.381813295387841E-2</v>
      </c>
      <c r="R40" s="6">
        <v>6.0698090298847415E-2</v>
      </c>
      <c r="S40" s="6">
        <v>6.0942401862969335E-2</v>
      </c>
      <c r="T40" s="6">
        <v>5.9011611197839285E-2</v>
      </c>
      <c r="U40" s="6">
        <v>7.7349571193490105E-2</v>
      </c>
      <c r="V40" s="6">
        <v>7.6762897536116759E-2</v>
      </c>
      <c r="W40" s="6">
        <v>8.1920871297013448E-2</v>
      </c>
      <c r="X40" s="6">
        <v>7.9634835273770258E-2</v>
      </c>
      <c r="Y40" s="6">
        <v>8.1889353772280654E-2</v>
      </c>
      <c r="Z40" s="6">
        <v>8.2064771086237401E-2</v>
      </c>
    </row>
    <row r="41" spans="1:26" x14ac:dyDescent="0.3">
      <c r="A41" t="s">
        <v>46</v>
      </c>
      <c r="B41" s="6">
        <v>0.19267433620550314</v>
      </c>
      <c r="C41" s="6">
        <v>0.20425741141681572</v>
      </c>
      <c r="D41" s="6">
        <v>0.20651750626431375</v>
      </c>
      <c r="E41" s="6">
        <v>0.22266774886632143</v>
      </c>
      <c r="F41" s="6">
        <v>0.2000699280574551</v>
      </c>
      <c r="G41" s="6">
        <v>0.20095578537584119</v>
      </c>
      <c r="H41" s="6">
        <v>0.19544798062791174</v>
      </c>
      <c r="I41" s="6">
        <v>0.20051536159416711</v>
      </c>
      <c r="J41" s="6">
        <v>0.20644366315952839</v>
      </c>
      <c r="K41" s="6">
        <v>0.19962437348577577</v>
      </c>
      <c r="L41" s="6">
        <v>0.1992266191249463</v>
      </c>
      <c r="M41" s="6">
        <v>0.20309980654936755</v>
      </c>
      <c r="N41" s="6">
        <v>0.20144550293233182</v>
      </c>
      <c r="O41" s="6">
        <v>0.20486538083328604</v>
      </c>
      <c r="P41" s="6">
        <v>0.20195428036026208</v>
      </c>
      <c r="Q41" s="6">
        <v>0.2267445972635527</v>
      </c>
      <c r="R41" s="6">
        <v>0.18690454452004307</v>
      </c>
      <c r="S41" s="6">
        <v>0.19050628252789811</v>
      </c>
      <c r="T41" s="6">
        <v>0.18709837213221592</v>
      </c>
      <c r="U41" s="6">
        <v>0.20472043220013114</v>
      </c>
      <c r="V41" s="6">
        <v>0.20204691061104418</v>
      </c>
      <c r="W41" s="6">
        <v>0.19853713518641444</v>
      </c>
      <c r="X41" s="6">
        <v>0.19864627617380276</v>
      </c>
      <c r="Y41" s="6">
        <v>0.20169247275881041</v>
      </c>
      <c r="Z41" s="6">
        <v>0.19256456641447584</v>
      </c>
    </row>
    <row r="42" spans="1:26" x14ac:dyDescent="0.3">
      <c r="A42" t="s">
        <v>47</v>
      </c>
      <c r="B42" s="6">
        <v>0.24434137434273637</v>
      </c>
      <c r="C42" s="6">
        <v>0.25258692190466003</v>
      </c>
      <c r="D42" s="6">
        <v>0.2746469062677413</v>
      </c>
      <c r="E42" s="6">
        <v>0.30385738599668566</v>
      </c>
      <c r="F42" s="6">
        <v>0.2470506587443983</v>
      </c>
      <c r="G42" s="6">
        <v>0.24751943362425483</v>
      </c>
      <c r="H42" s="6">
        <v>0.18853761692485135</v>
      </c>
      <c r="I42" s="6">
        <v>6.9238981918907108E-2</v>
      </c>
      <c r="J42" s="6">
        <v>6.6117428804951431E-2</v>
      </c>
      <c r="K42" s="6">
        <v>0.13509589483262957</v>
      </c>
      <c r="L42" s="6">
        <v>0.20588281823932411</v>
      </c>
      <c r="M42" s="6">
        <v>0.22602414688771563</v>
      </c>
      <c r="N42" s="6">
        <v>0.22320027425768763</v>
      </c>
      <c r="O42" s="6">
        <v>0.23354416694148852</v>
      </c>
      <c r="P42" s="6">
        <v>0.14188237421267322</v>
      </c>
      <c r="Q42" s="6">
        <v>0.26105880648866947</v>
      </c>
      <c r="R42" s="6">
        <v>8.5897746651836443E-2</v>
      </c>
      <c r="S42" s="6">
        <v>8.9811473689894172E-2</v>
      </c>
      <c r="T42" s="6">
        <v>9.7789108518975376E-2</v>
      </c>
      <c r="U42" s="6">
        <v>0.19910249597343901</v>
      </c>
      <c r="V42" s="6">
        <v>0.22274065659951892</v>
      </c>
      <c r="W42" s="6">
        <v>0.23100041993694598</v>
      </c>
      <c r="X42" s="6">
        <v>0.22829837341328327</v>
      </c>
      <c r="Y42" s="6">
        <v>0.24233108149550478</v>
      </c>
      <c r="Z42" s="6">
        <v>0.23435784932506606</v>
      </c>
    </row>
    <row r="43" spans="1:26" x14ac:dyDescent="0.3">
      <c r="A43" t="s">
        <v>48</v>
      </c>
      <c r="B43" s="6">
        <v>0.15374404834296881</v>
      </c>
      <c r="C43" s="6">
        <v>0.16396277277201943</v>
      </c>
      <c r="D43" s="6">
        <v>0.16973721338674913</v>
      </c>
      <c r="E43" s="6">
        <v>0.18796792013927446</v>
      </c>
      <c r="F43" s="6">
        <v>0.14635943705176047</v>
      </c>
      <c r="G43" s="6">
        <v>0.15375981989445126</v>
      </c>
      <c r="H43" s="6">
        <v>0.10907239258239959</v>
      </c>
      <c r="I43" s="6">
        <v>3.4682676632858504E-2</v>
      </c>
      <c r="J43" s="6">
        <v>3.6080428147558657E-2</v>
      </c>
      <c r="K43" s="6">
        <v>5.8617252397996228E-2</v>
      </c>
      <c r="L43" s="6">
        <v>9.9793299812375794E-2</v>
      </c>
      <c r="M43" s="6">
        <v>0.11673774412393982</v>
      </c>
      <c r="N43" s="6">
        <v>0.11617181309240796</v>
      </c>
      <c r="O43" s="6">
        <v>0.1099656552566252</v>
      </c>
      <c r="P43" s="6">
        <v>6.2748252302690558E-2</v>
      </c>
      <c r="Q43" s="6">
        <v>0.12231215640751621</v>
      </c>
      <c r="R43" s="6">
        <v>4.4808087928187475E-2</v>
      </c>
      <c r="S43" s="6">
        <v>4.9147300486218015E-2</v>
      </c>
      <c r="T43" s="6">
        <v>5.0450302140108698E-2</v>
      </c>
      <c r="U43" s="6">
        <v>9.5534122130284407E-2</v>
      </c>
      <c r="V43" s="6">
        <v>0.11735179062077941</v>
      </c>
      <c r="W43" s="6">
        <v>0.12036648554389549</v>
      </c>
      <c r="X43" s="6">
        <v>0.12449228616294931</v>
      </c>
      <c r="Y43" s="6">
        <v>0.13686099052043263</v>
      </c>
      <c r="Z43" s="6">
        <v>0.13987981654947426</v>
      </c>
    </row>
    <row r="44" spans="1:26" x14ac:dyDescent="0.3">
      <c r="A44" t="s">
        <v>49</v>
      </c>
      <c r="B44" s="6">
        <v>0.18850701654602731</v>
      </c>
      <c r="C44" s="6">
        <v>0.20536806781589501</v>
      </c>
      <c r="D44" s="6">
        <v>0.21094674339202146</v>
      </c>
      <c r="E44" s="6">
        <v>0.22125044557060988</v>
      </c>
      <c r="F44" s="6">
        <v>0.1949660192433679</v>
      </c>
      <c r="G44" s="6">
        <v>0.20462698982925021</v>
      </c>
      <c r="H44" s="6">
        <v>0.15601619889990495</v>
      </c>
      <c r="I44" s="6">
        <v>6.3430937290207795E-2</v>
      </c>
      <c r="J44" s="6">
        <v>6.3056232474064514E-2</v>
      </c>
      <c r="K44" s="6">
        <v>9.1979297101196927E-2</v>
      </c>
      <c r="L44" s="6">
        <v>0.14124821443223423</v>
      </c>
      <c r="M44" s="6">
        <v>0.1686691272042653</v>
      </c>
      <c r="N44" s="6">
        <v>0.15879168706233007</v>
      </c>
      <c r="O44" s="6">
        <v>0.16975079992966569</v>
      </c>
      <c r="P44" s="6">
        <v>0.13033231369460807</v>
      </c>
      <c r="Q44" s="6">
        <v>0.17432320029023085</v>
      </c>
      <c r="R44" s="6">
        <v>8.8794330570242108E-2</v>
      </c>
      <c r="S44" s="6">
        <v>9.3178720870936191E-2</v>
      </c>
      <c r="T44" s="6">
        <v>9.4955714700652019E-2</v>
      </c>
      <c r="U44" s="6">
        <v>0.13712405148273019</v>
      </c>
      <c r="V44" s="6">
        <v>0.15671014839335581</v>
      </c>
      <c r="W44" s="6">
        <v>0.1755783784076112</v>
      </c>
      <c r="X44" s="6">
        <v>0.16572236358852557</v>
      </c>
      <c r="Y44" s="6">
        <v>0.18247142657828755</v>
      </c>
      <c r="Z44" s="6">
        <v>0.17795816147849788</v>
      </c>
    </row>
    <row r="45" spans="1:26" x14ac:dyDescent="0.3">
      <c r="A45" t="s">
        <v>50</v>
      </c>
      <c r="B45" s="6">
        <v>0.16919765390399805</v>
      </c>
      <c r="C45" s="6">
        <v>0.17766178378367611</v>
      </c>
      <c r="D45" s="6">
        <v>0.19623168057686219</v>
      </c>
      <c r="E45" s="6">
        <v>0.22352295296760658</v>
      </c>
      <c r="F45" s="6">
        <v>0.16536939605233283</v>
      </c>
      <c r="G45" s="6">
        <v>0.17891745698568079</v>
      </c>
      <c r="H45" s="6">
        <v>0.14656197427536308</v>
      </c>
      <c r="I45" s="6">
        <v>0.11518327677652729</v>
      </c>
      <c r="J45" s="6">
        <v>9.8370511904767879E-2</v>
      </c>
      <c r="K45" s="6">
        <v>0.10541669393772983</v>
      </c>
      <c r="L45" s="6">
        <v>0.13420380669789825</v>
      </c>
      <c r="M45" s="6">
        <v>0.15216334128111314</v>
      </c>
      <c r="N45" s="6">
        <v>0.14106154901376322</v>
      </c>
      <c r="O45" s="6">
        <v>0.15328946732119175</v>
      </c>
      <c r="P45" s="6">
        <v>0.1216128591312112</v>
      </c>
      <c r="Q45" s="6">
        <v>0.17994605442404188</v>
      </c>
      <c r="R45" s="6">
        <v>0.11012210712166803</v>
      </c>
      <c r="S45" s="6">
        <v>0.11700775165305108</v>
      </c>
      <c r="T45" s="6">
        <v>0.11222290796880555</v>
      </c>
      <c r="U45" s="6">
        <v>0.1347469609299973</v>
      </c>
      <c r="V45" s="6">
        <v>0.14094842140005631</v>
      </c>
      <c r="W45" s="6">
        <v>0.1444630364276703</v>
      </c>
      <c r="X45" s="6">
        <v>0.14942773293982464</v>
      </c>
      <c r="Y45" s="6">
        <v>0.15601249453540347</v>
      </c>
      <c r="Z45" s="6">
        <v>0.15070655290035978</v>
      </c>
    </row>
    <row r="46" spans="1:26" x14ac:dyDescent="0.3">
      <c r="A46" t="s">
        <v>51</v>
      </c>
      <c r="B46" s="6">
        <v>0.19638010108860599</v>
      </c>
      <c r="C46" s="6">
        <v>0.2006984376998063</v>
      </c>
      <c r="D46" s="6">
        <v>0.21277137777477043</v>
      </c>
      <c r="E46" s="6">
        <v>0.24236341709776787</v>
      </c>
      <c r="F46" s="6">
        <v>0.1920810507765558</v>
      </c>
      <c r="G46" s="6">
        <v>0.19509753743572045</v>
      </c>
      <c r="H46" s="6">
        <v>0.15269852083348967</v>
      </c>
      <c r="I46" s="6">
        <v>6.9572834149661408E-2</v>
      </c>
      <c r="J46" s="6">
        <v>7.1362383017677292E-2</v>
      </c>
      <c r="K46" s="6">
        <v>0.11435706540054252</v>
      </c>
      <c r="L46" s="6">
        <v>0.16313284106194842</v>
      </c>
      <c r="M46" s="6">
        <v>0.18343009670529281</v>
      </c>
      <c r="N46" s="6">
        <v>0.1815850389565784</v>
      </c>
      <c r="O46" s="6">
        <v>0.18353413906437085</v>
      </c>
      <c r="P46" s="6">
        <v>0.11005159239813787</v>
      </c>
      <c r="Q46" s="6">
        <v>0.21898378712701264</v>
      </c>
      <c r="R46" s="6">
        <v>9.4250908454266466E-2</v>
      </c>
      <c r="S46" s="6">
        <v>8.6552412138631199E-2</v>
      </c>
      <c r="T46" s="6">
        <v>8.715616877454975E-2</v>
      </c>
      <c r="U46" s="6">
        <v>0.15962429363992375</v>
      </c>
      <c r="V46" s="6">
        <v>0.18059676335841673</v>
      </c>
      <c r="W46" s="6">
        <v>0.18195426364316039</v>
      </c>
      <c r="X46" s="6">
        <v>0.1833468462771799</v>
      </c>
      <c r="Y46" s="6">
        <v>0.19488310932159553</v>
      </c>
      <c r="Z46" s="6">
        <v>0.19296104848721435</v>
      </c>
    </row>
    <row r="47" spans="1:26" x14ac:dyDescent="0.3">
      <c r="A47" t="s">
        <v>52</v>
      </c>
      <c r="B47" s="6">
        <v>7.0844638694703352E-2</v>
      </c>
      <c r="C47" s="6">
        <v>7.1958760903590421E-2</v>
      </c>
      <c r="D47" s="6">
        <v>7.3989414259922379E-2</v>
      </c>
      <c r="E47" s="6">
        <v>8.2135349868007468E-2</v>
      </c>
      <c r="F47" s="6">
        <v>6.4665612268923603E-2</v>
      </c>
      <c r="G47" s="6">
        <v>6.6593453665285809E-2</v>
      </c>
      <c r="H47" s="6">
        <v>5.8430362360174196E-2</v>
      </c>
      <c r="I47" s="6">
        <v>4.7566566890085399E-2</v>
      </c>
      <c r="J47" s="6">
        <v>4.3366837541302709E-2</v>
      </c>
      <c r="K47" s="6">
        <v>5.4215245182740172E-2</v>
      </c>
      <c r="L47" s="6">
        <v>6.0029154584538724E-2</v>
      </c>
      <c r="M47" s="6">
        <v>6.0454071704645694E-2</v>
      </c>
      <c r="N47" s="6">
        <v>6.2605845500853269E-2</v>
      </c>
      <c r="O47" s="6">
        <v>6.7834821606862564E-2</v>
      </c>
      <c r="P47" s="6">
        <v>5.3756705168595591E-2</v>
      </c>
      <c r="Q47" s="6">
        <v>7.2027985505712613E-2</v>
      </c>
      <c r="R47" s="6">
        <v>4.8923203378620911E-2</v>
      </c>
      <c r="S47" s="6">
        <v>4.679199229311682E-2</v>
      </c>
      <c r="T47" s="6">
        <v>4.5261852855719077E-2</v>
      </c>
      <c r="U47" s="6">
        <v>6.0400334823349493E-2</v>
      </c>
      <c r="V47" s="6">
        <v>6.1363957901648052E-2</v>
      </c>
      <c r="W47" s="6">
        <v>5.748490563097907E-2</v>
      </c>
      <c r="X47" s="6">
        <v>5.610652148689748E-2</v>
      </c>
      <c r="Y47" s="6">
        <v>5.712223377863853E-2</v>
      </c>
      <c r="Z47" s="6">
        <v>5.9500416388224626E-2</v>
      </c>
    </row>
    <row r="48" spans="1:26" x14ac:dyDescent="0.3">
      <c r="A48" t="s">
        <v>53</v>
      </c>
      <c r="B48" s="6">
        <v>9.2364626324120985E-2</v>
      </c>
      <c r="C48" s="6">
        <v>9.6397475293752283E-2</v>
      </c>
      <c r="D48" s="6">
        <v>0.10756118647576836</v>
      </c>
      <c r="E48" s="6">
        <v>0.12371524704863189</v>
      </c>
      <c r="F48" s="6">
        <v>8.803407373874346E-2</v>
      </c>
      <c r="G48" s="6">
        <v>9.1741476393693691E-2</v>
      </c>
      <c r="H48" s="6">
        <v>7.5346952388708061E-2</v>
      </c>
      <c r="I48" s="6">
        <v>3.8329552923263017E-2</v>
      </c>
      <c r="J48" s="6">
        <v>3.7916822677998084E-2</v>
      </c>
      <c r="K48" s="6">
        <v>5.2811591862162756E-2</v>
      </c>
      <c r="L48" s="6">
        <v>7.3346340382005729E-2</v>
      </c>
      <c r="M48" s="6">
        <v>7.6967491777659006E-2</v>
      </c>
      <c r="N48" s="6">
        <v>7.3070326947069469E-2</v>
      </c>
      <c r="O48" s="6">
        <v>7.8056575357508956E-2</v>
      </c>
      <c r="P48" s="6">
        <v>6.3561927602735255E-2</v>
      </c>
      <c r="Q48" s="6">
        <v>0.10172033282493553</v>
      </c>
      <c r="R48" s="6">
        <v>4.1809506404768881E-2</v>
      </c>
      <c r="S48" s="6">
        <v>4.4347024188602681E-2</v>
      </c>
      <c r="T48" s="6">
        <v>4.4343195574241698E-2</v>
      </c>
      <c r="U48" s="6">
        <v>7.1086239334761714E-2</v>
      </c>
      <c r="V48" s="6">
        <v>7.4491247650737002E-2</v>
      </c>
      <c r="W48" s="6">
        <v>7.3437513463311982E-2</v>
      </c>
      <c r="X48" s="6">
        <v>7.7545554637229272E-2</v>
      </c>
      <c r="Y48" s="6">
        <v>8.52664971215982E-2</v>
      </c>
      <c r="Z48" s="6">
        <v>8.3119257230823487E-2</v>
      </c>
    </row>
    <row r="49" spans="1:26" x14ac:dyDescent="0.3">
      <c r="A49" t="s">
        <v>54</v>
      </c>
      <c r="B49" s="6">
        <v>0.21036672314958632</v>
      </c>
      <c r="C49" s="6">
        <v>0.21148959400960946</v>
      </c>
      <c r="D49" s="6">
        <v>0.21840983376390491</v>
      </c>
      <c r="E49" s="6">
        <v>0.24738895663863214</v>
      </c>
      <c r="F49" s="6">
        <v>0.20050944123122197</v>
      </c>
      <c r="G49" s="6">
        <v>0.20327607736610281</v>
      </c>
      <c r="H49" s="6">
        <v>0.16021661010822721</v>
      </c>
      <c r="I49" s="6">
        <v>9.4855138815807538E-2</v>
      </c>
      <c r="J49" s="6">
        <v>8.8310451807188078E-2</v>
      </c>
      <c r="K49" s="6">
        <v>0.10966987581089152</v>
      </c>
      <c r="L49" s="6">
        <v>0.14383742040026234</v>
      </c>
      <c r="M49" s="6">
        <v>0.17323284475012654</v>
      </c>
      <c r="N49" s="6">
        <v>0.16172731933762402</v>
      </c>
      <c r="O49" s="6">
        <v>0.16878637190512516</v>
      </c>
      <c r="P49" s="6">
        <v>0.11740924542491454</v>
      </c>
      <c r="Q49" s="6">
        <v>0.18230882657777658</v>
      </c>
      <c r="R49" s="6">
        <v>9.7824159249209397E-2</v>
      </c>
      <c r="S49" s="6">
        <v>9.5058711193890019E-2</v>
      </c>
      <c r="T49" s="6">
        <v>9.9600429778025745E-2</v>
      </c>
      <c r="U49" s="6">
        <v>0.15232375001061338</v>
      </c>
      <c r="V49" s="6">
        <v>0.17026097387994452</v>
      </c>
      <c r="W49" s="6">
        <v>0.16890157179185647</v>
      </c>
      <c r="X49" s="6">
        <v>0.17566189719244657</v>
      </c>
      <c r="Y49" s="6">
        <v>0.18801367941001049</v>
      </c>
      <c r="Z49" s="6">
        <v>0.18395732038007481</v>
      </c>
    </row>
    <row r="50" spans="1:26" x14ac:dyDescent="0.3">
      <c r="A50" t="s">
        <v>55</v>
      </c>
      <c r="B50" s="6">
        <v>0.10260378607493358</v>
      </c>
      <c r="C50" s="6">
        <v>0.10811583358783929</v>
      </c>
      <c r="D50" s="6">
        <v>0.10883001789712404</v>
      </c>
      <c r="E50" s="6">
        <v>0.11008317678335752</v>
      </c>
      <c r="F50" s="6">
        <v>0.10463514005827454</v>
      </c>
      <c r="G50" s="6">
        <v>0.10582621357936434</v>
      </c>
      <c r="H50" s="6">
        <v>8.9087888172891275E-2</v>
      </c>
      <c r="I50" s="6">
        <v>5.2872600170746104E-2</v>
      </c>
      <c r="J50" s="6">
        <v>5.0994937553392905E-2</v>
      </c>
      <c r="K50" s="6">
        <v>5.7680057767520318E-2</v>
      </c>
      <c r="L50" s="6">
        <v>7.3856049615227168E-2</v>
      </c>
      <c r="M50" s="6">
        <v>8.0994021672578964E-2</v>
      </c>
      <c r="N50" s="6">
        <v>8.3072814723476746E-2</v>
      </c>
      <c r="O50" s="6">
        <v>8.0998805407104205E-2</v>
      </c>
      <c r="P50" s="6">
        <v>6.3347081189873269E-2</v>
      </c>
      <c r="Q50" s="6">
        <v>7.879437890290103E-2</v>
      </c>
      <c r="R50" s="6">
        <v>5.872952401608228E-2</v>
      </c>
      <c r="S50" s="6">
        <v>5.9108208619880413E-2</v>
      </c>
      <c r="T50" s="6">
        <v>5.972846514113303E-2</v>
      </c>
      <c r="U50" s="6">
        <v>7.1257705167475954E-2</v>
      </c>
      <c r="V50" s="6">
        <v>7.7808371238289362E-2</v>
      </c>
      <c r="W50" s="6">
        <v>8.0730599983675128E-2</v>
      </c>
      <c r="X50" s="6">
        <v>8.3985442856210082E-2</v>
      </c>
      <c r="Y50" s="6">
        <v>8.8753235638825395E-2</v>
      </c>
      <c r="Z50" s="6">
        <v>9.2123177462434522E-2</v>
      </c>
    </row>
    <row r="51" spans="1:26" x14ac:dyDescent="0.3">
      <c r="A51" t="s">
        <v>56</v>
      </c>
      <c r="B51" s="6">
        <v>0.20318650795014997</v>
      </c>
      <c r="C51" s="6">
        <v>0.21021552686592149</v>
      </c>
      <c r="D51" s="6">
        <v>0.20602619824509472</v>
      </c>
      <c r="E51" s="6">
        <v>0.21454215740521793</v>
      </c>
      <c r="F51" s="6">
        <v>0.20421749474591885</v>
      </c>
      <c r="G51" s="6">
        <v>0.19912742447591239</v>
      </c>
      <c r="H51" s="6">
        <v>0.18508288980976101</v>
      </c>
      <c r="I51" s="6">
        <v>0.17712352925275465</v>
      </c>
      <c r="J51" s="6">
        <v>0.16785436138717946</v>
      </c>
      <c r="K51" s="6">
        <v>0.15993284600751009</v>
      </c>
      <c r="L51" s="6">
        <v>0.17748481702486624</v>
      </c>
      <c r="M51" s="6">
        <v>0.18383380250666284</v>
      </c>
      <c r="N51" s="6">
        <v>0.18300248049915846</v>
      </c>
      <c r="O51" s="6">
        <v>0.17461322105650873</v>
      </c>
      <c r="P51" s="6">
        <v>0.17034507812666241</v>
      </c>
      <c r="Q51" s="6">
        <v>0.18697858274112322</v>
      </c>
      <c r="R51" s="6">
        <v>0.17569272832925115</v>
      </c>
      <c r="S51" s="6">
        <v>0.17187339699090556</v>
      </c>
      <c r="T51" s="6">
        <v>0.17046129424405901</v>
      </c>
      <c r="U51" s="6">
        <v>0.16721634535241905</v>
      </c>
      <c r="V51" s="6">
        <v>0.17380619879772027</v>
      </c>
      <c r="W51" s="6">
        <v>0.1745440030608725</v>
      </c>
      <c r="X51" s="6">
        <v>0.17288296331754147</v>
      </c>
      <c r="Y51" s="6">
        <v>0.18299920868554989</v>
      </c>
      <c r="Z51" s="6">
        <v>0.17451086928453874</v>
      </c>
    </row>
    <row r="52" spans="1:26" x14ac:dyDescent="0.3">
      <c r="A52" t="s">
        <v>57</v>
      </c>
      <c r="B52" s="6">
        <v>0.20818215020710101</v>
      </c>
      <c r="C52" s="6">
        <v>0.21944558611564605</v>
      </c>
      <c r="D52" s="6">
        <v>0.22751141554676002</v>
      </c>
      <c r="E52" s="6">
        <v>0.24416024475975134</v>
      </c>
      <c r="F52" s="6">
        <v>0.20179124235035534</v>
      </c>
      <c r="G52" s="6">
        <v>0.20173393860702746</v>
      </c>
      <c r="H52" s="6">
        <v>0.14633122456173348</v>
      </c>
      <c r="I52" s="6">
        <v>4.7109324310052048E-2</v>
      </c>
      <c r="J52" s="6">
        <v>4.8058220467891502E-2</v>
      </c>
      <c r="K52" s="6">
        <v>0.12409559617446624</v>
      </c>
      <c r="L52" s="6">
        <v>0.16069363252952329</v>
      </c>
      <c r="M52" s="6">
        <v>0.18082068338913659</v>
      </c>
      <c r="N52" s="6">
        <v>0.17100291602764092</v>
      </c>
      <c r="O52" s="6">
        <v>0.18704017990732436</v>
      </c>
      <c r="P52" s="6">
        <v>9.1615037592190487E-2</v>
      </c>
      <c r="Q52" s="6">
        <v>0.1926337380085936</v>
      </c>
      <c r="R52" s="6">
        <v>5.4731685209192076E-2</v>
      </c>
      <c r="S52" s="6">
        <v>5.4965003163366472E-2</v>
      </c>
      <c r="T52" s="6">
        <v>5.777052119861522E-2</v>
      </c>
      <c r="U52" s="6">
        <v>0.14577559590056538</v>
      </c>
      <c r="V52" s="6">
        <v>0.17270582026397277</v>
      </c>
      <c r="W52" s="6">
        <v>0.17368485211787779</v>
      </c>
      <c r="X52" s="6">
        <v>0.17757359817270363</v>
      </c>
      <c r="Y52" s="6">
        <v>0.18995624650643925</v>
      </c>
      <c r="Z52" s="6">
        <v>0.17619372437828956</v>
      </c>
    </row>
    <row r="53" spans="1:26" x14ac:dyDescent="0.3">
      <c r="A53" t="s">
        <v>58</v>
      </c>
      <c r="B53" s="6">
        <v>0.11423429738724641</v>
      </c>
      <c r="C53" s="6">
        <v>0.1166941342394323</v>
      </c>
      <c r="D53" s="6">
        <v>0.12100633562591452</v>
      </c>
      <c r="E53" s="6">
        <v>0.14114243828253517</v>
      </c>
      <c r="F53" s="6">
        <v>0.10908761539375733</v>
      </c>
      <c r="G53" s="6">
        <v>0.10996909939220473</v>
      </c>
      <c r="H53" s="6">
        <v>8.9020550235184792E-2</v>
      </c>
      <c r="I53" s="6">
        <v>5.8860745074466043E-2</v>
      </c>
      <c r="J53" s="6">
        <v>5.6176310998829998E-2</v>
      </c>
      <c r="K53" s="6">
        <v>7.1158493833261713E-2</v>
      </c>
      <c r="L53" s="6">
        <v>8.8999177882258404E-2</v>
      </c>
      <c r="M53" s="6">
        <v>0.10081212849709953</v>
      </c>
      <c r="N53" s="6">
        <v>9.6435517710187241E-2</v>
      </c>
      <c r="O53" s="6">
        <v>0.10333245000943483</v>
      </c>
      <c r="P53" s="6">
        <v>7.4268931458226523E-2</v>
      </c>
      <c r="Q53" s="6">
        <v>0.10933021144536006</v>
      </c>
      <c r="R53" s="6">
        <v>6.2294295906618627E-2</v>
      </c>
      <c r="S53" s="6">
        <v>6.2250608616517114E-2</v>
      </c>
      <c r="T53" s="6">
        <v>6.2072140441567628E-2</v>
      </c>
      <c r="U53" s="6">
        <v>9.1363572289668515E-2</v>
      </c>
      <c r="V53" s="6">
        <v>9.1579367504961179E-2</v>
      </c>
      <c r="W53" s="6">
        <v>9.3723182600370797E-2</v>
      </c>
      <c r="X53" s="6">
        <v>9.5804354931208355E-2</v>
      </c>
      <c r="Y53" s="6">
        <v>0.10199841955020875</v>
      </c>
      <c r="Z53" s="6">
        <v>9.6772053941403133E-2</v>
      </c>
    </row>
    <row r="54" spans="1:26" x14ac:dyDescent="0.3">
      <c r="A54" t="s">
        <v>59</v>
      </c>
      <c r="B54" s="6">
        <v>8.1770512670648554E-2</v>
      </c>
      <c r="C54" s="6">
        <v>7.653775805083908E-2</v>
      </c>
      <c r="D54" s="6">
        <v>8.3154593395323675E-2</v>
      </c>
      <c r="E54" s="6">
        <v>0.10230101706623936</v>
      </c>
      <c r="F54" s="6">
        <v>6.9214626674735255E-2</v>
      </c>
      <c r="G54" s="6">
        <v>7.118553585209618E-2</v>
      </c>
      <c r="H54" s="6">
        <v>4.995518179874512E-2</v>
      </c>
      <c r="I54" s="6">
        <v>1.642215349465383E-2</v>
      </c>
      <c r="J54" s="6">
        <v>1.6927910757001646E-2</v>
      </c>
      <c r="K54" s="6">
        <v>4.0407784927525815E-2</v>
      </c>
      <c r="L54" s="6">
        <v>5.5119685723146412E-2</v>
      </c>
      <c r="M54" s="6">
        <v>6.1123381967147485E-2</v>
      </c>
      <c r="N54" s="6">
        <v>6.057719389193629E-2</v>
      </c>
      <c r="O54" s="6">
        <v>6.4019912909049251E-2</v>
      </c>
      <c r="P54" s="6">
        <v>3.579128368060612E-2</v>
      </c>
      <c r="Q54" s="6">
        <v>8.5049724660687887E-2</v>
      </c>
      <c r="R54" s="6">
        <v>2.2252543071439371E-2</v>
      </c>
      <c r="S54" s="6">
        <v>2.2675856409712789E-2</v>
      </c>
      <c r="T54" s="6">
        <v>2.3181268374681045E-2</v>
      </c>
      <c r="U54" s="6">
        <v>5.9501317255702721E-2</v>
      </c>
      <c r="V54" s="6">
        <v>5.8056424041510381E-2</v>
      </c>
      <c r="W54" s="6">
        <v>5.5951402151508955E-2</v>
      </c>
      <c r="X54" s="6">
        <v>6.0790402272762376E-2</v>
      </c>
      <c r="Y54" s="6">
        <v>6.0922143452931482E-2</v>
      </c>
      <c r="Z54" s="6">
        <v>5.7355462416900628E-2</v>
      </c>
    </row>
    <row r="55" spans="1:26" x14ac:dyDescent="0.3">
      <c r="A55" t="s">
        <v>60</v>
      </c>
      <c r="B55" s="6">
        <v>0.12317012224677767</v>
      </c>
      <c r="C55" s="6">
        <v>0.12039755262150988</v>
      </c>
      <c r="D55" s="6">
        <v>0.12681326732599851</v>
      </c>
      <c r="E55" s="6">
        <v>0.1575340559018919</v>
      </c>
      <c r="F55" s="6">
        <v>0.11199922567428344</v>
      </c>
      <c r="G55" s="6">
        <v>0.11210149496860507</v>
      </c>
      <c r="H55" s="6">
        <v>8.0840149306626349E-2</v>
      </c>
      <c r="I55" s="6">
        <v>2.5623399091664879E-2</v>
      </c>
      <c r="J55" s="6">
        <v>2.789017938198619E-2</v>
      </c>
      <c r="K55" s="6">
        <v>6.5561121451413712E-2</v>
      </c>
      <c r="L55" s="6">
        <v>9.2112918056508356E-2</v>
      </c>
      <c r="M55" s="6">
        <v>0.1013471641006734</v>
      </c>
      <c r="N55" s="6">
        <v>8.9034392607876989E-2</v>
      </c>
      <c r="O55" s="6">
        <v>8.8020111500275486E-2</v>
      </c>
      <c r="P55" s="6">
        <v>5.2119022977011244E-2</v>
      </c>
      <c r="Q55" s="6">
        <v>0.12051283382387933</v>
      </c>
      <c r="R55" s="6">
        <v>3.4151978531458412E-2</v>
      </c>
      <c r="S55" s="6">
        <v>3.4653773780731451E-2</v>
      </c>
      <c r="T55" s="6">
        <v>3.8800271921133431E-2</v>
      </c>
      <c r="U55" s="6">
        <v>8.1488435067018611E-2</v>
      </c>
      <c r="V55" s="6">
        <v>8.9865237953775268E-2</v>
      </c>
      <c r="W55" s="6">
        <v>9.1340488318506635E-2</v>
      </c>
      <c r="X55" s="6">
        <v>9.315061193631384E-2</v>
      </c>
      <c r="Y55" s="6">
        <v>0.10091246472704869</v>
      </c>
      <c r="Z55" s="6">
        <v>0.10376080097644587</v>
      </c>
    </row>
    <row r="56" spans="1:26" x14ac:dyDescent="0.3">
      <c r="A56" t="s">
        <v>61</v>
      </c>
      <c r="B56" s="6">
        <v>0.15123699994674666</v>
      </c>
      <c r="C56" s="6">
        <v>0.15785234835561013</v>
      </c>
      <c r="D56" s="6">
        <v>0.16408270263689131</v>
      </c>
      <c r="E56" s="6">
        <v>0.18097688784377988</v>
      </c>
      <c r="F56" s="6">
        <v>0.14973194574908352</v>
      </c>
      <c r="G56" s="6">
        <v>0.15075359457102716</v>
      </c>
      <c r="H56" s="6">
        <v>0.12334886440417085</v>
      </c>
      <c r="I56" s="6">
        <v>8.9123075051802614E-2</v>
      </c>
      <c r="J56" s="6">
        <v>8.4135346107942557E-2</v>
      </c>
      <c r="K56" s="6">
        <v>9.0914576791271948E-2</v>
      </c>
      <c r="L56" s="6">
        <v>0.11431435391976986</v>
      </c>
      <c r="M56" s="6">
        <v>0.13035243757796383</v>
      </c>
      <c r="N56" s="6">
        <v>0.12694030330059666</v>
      </c>
      <c r="O56" s="6">
        <v>0.11748017439700717</v>
      </c>
      <c r="P56" s="6">
        <v>0.13748874065120184</v>
      </c>
      <c r="Q56" s="6">
        <v>0.13810778451228381</v>
      </c>
      <c r="R56" s="6">
        <v>9.0380690631494259E-2</v>
      </c>
      <c r="S56" s="6">
        <v>9.2670952222400724E-2</v>
      </c>
      <c r="T56" s="6">
        <v>9.1481665138655369E-2</v>
      </c>
      <c r="U56" s="6">
        <v>0.11778856911562421</v>
      </c>
      <c r="V56" s="6">
        <v>0.12728863167817378</v>
      </c>
      <c r="W56" s="6">
        <v>0.12975742481029623</v>
      </c>
      <c r="X56" s="6">
        <v>0.12745187749774295</v>
      </c>
      <c r="Y56" s="6">
        <v>0.13595516962374485</v>
      </c>
      <c r="Z56" s="6">
        <v>0.13822066394479271</v>
      </c>
    </row>
    <row r="57" spans="1:26" x14ac:dyDescent="0.3">
      <c r="A57" t="s">
        <v>62</v>
      </c>
      <c r="B57" s="6">
        <v>0.12468771693478323</v>
      </c>
      <c r="C57" s="6">
        <v>0.12216134324496797</v>
      </c>
      <c r="D57" s="6">
        <v>0.12325000524264812</v>
      </c>
      <c r="E57" s="6">
        <v>0.1402882144534203</v>
      </c>
      <c r="F57" s="6">
        <v>0.11253691185538738</v>
      </c>
      <c r="G57" s="6">
        <v>0.11421246609855285</v>
      </c>
      <c r="H57" s="6">
        <v>9.4687987777210297E-2</v>
      </c>
      <c r="I57" s="6">
        <v>5.7160421090182892E-2</v>
      </c>
      <c r="J57" s="6">
        <v>5.7745496343508222E-2</v>
      </c>
      <c r="K57" s="6">
        <v>7.5515354440834973E-2</v>
      </c>
      <c r="L57" s="6">
        <v>0.10338559684754797</v>
      </c>
      <c r="M57" s="6">
        <v>0.10983749652319763</v>
      </c>
      <c r="N57" s="6">
        <v>0.10611497651986088</v>
      </c>
      <c r="O57" s="6">
        <v>0.10998380855083195</v>
      </c>
      <c r="P57" s="6">
        <v>8.5243000852664785E-2</v>
      </c>
      <c r="Q57" s="6">
        <v>0.12972842078922139</v>
      </c>
      <c r="R57" s="6">
        <v>6.9158373244393209E-2</v>
      </c>
      <c r="S57" s="6">
        <v>7.3198080101944674E-2</v>
      </c>
      <c r="T57" s="6">
        <v>7.1048052288745459E-2</v>
      </c>
      <c r="U57" s="6">
        <v>0.1012314594415329</v>
      </c>
      <c r="V57" s="6">
        <v>0.1038431800091122</v>
      </c>
      <c r="W57" s="6">
        <v>0.10974940205568906</v>
      </c>
      <c r="X57" s="6">
        <v>0.11060222468418873</v>
      </c>
      <c r="Y57" s="6">
        <v>0.1162230432386302</v>
      </c>
      <c r="Z57" s="6">
        <v>0.10946867810817748</v>
      </c>
    </row>
    <row r="58" spans="1:26" x14ac:dyDescent="0.3">
      <c r="A58" t="s">
        <v>63</v>
      </c>
      <c r="B58" s="6">
        <v>0.26531058332000007</v>
      </c>
      <c r="C58" s="6">
        <v>0.2690212590939644</v>
      </c>
      <c r="D58" s="6">
        <v>0.28247286092544804</v>
      </c>
      <c r="E58" s="6">
        <v>0.30361289130179053</v>
      </c>
      <c r="F58" s="6">
        <v>0.26588146738284713</v>
      </c>
      <c r="G58" s="6">
        <v>0.26843259106133627</v>
      </c>
      <c r="H58" s="6">
        <v>0.23191027186407881</v>
      </c>
      <c r="I58" s="6">
        <v>0.18464631567383827</v>
      </c>
      <c r="J58" s="6">
        <v>0.17934893843869076</v>
      </c>
      <c r="K58" s="6">
        <v>0.22126702970545606</v>
      </c>
      <c r="L58" s="6">
        <v>0.24003054518365929</v>
      </c>
      <c r="M58" s="6">
        <v>0.248548557740631</v>
      </c>
      <c r="N58" s="6">
        <v>0.23780353108491004</v>
      </c>
      <c r="O58" s="6">
        <v>0.25382093320781468</v>
      </c>
      <c r="P58" s="6">
        <v>0.21283884377851298</v>
      </c>
      <c r="Q58" s="6">
        <v>0.29162290087764159</v>
      </c>
      <c r="R58" s="6">
        <v>0.19896288594692746</v>
      </c>
      <c r="S58" s="6">
        <v>0.1911532291421473</v>
      </c>
      <c r="T58" s="6">
        <v>0.1979513500854182</v>
      </c>
      <c r="U58" s="6">
        <v>0.24239398733320108</v>
      </c>
      <c r="V58" s="6">
        <v>0.24908604139591192</v>
      </c>
      <c r="W58" s="6">
        <v>0.2446453018566046</v>
      </c>
      <c r="X58" s="6">
        <v>0.25306906315008276</v>
      </c>
      <c r="Y58" s="6">
        <v>0.26050659755309713</v>
      </c>
      <c r="Z58" s="6">
        <v>0.24916662875757514</v>
      </c>
    </row>
    <row r="59" spans="1:26" x14ac:dyDescent="0.3">
      <c r="A59" t="s">
        <v>64</v>
      </c>
      <c r="B59" s="6">
        <v>0.12805035289191002</v>
      </c>
      <c r="C59" s="6">
        <v>0.12525568132419965</v>
      </c>
      <c r="D59" s="6">
        <v>0.13322144767991878</v>
      </c>
      <c r="E59" s="6">
        <v>0.15377721159962071</v>
      </c>
      <c r="F59" s="6">
        <v>0.12274849869926513</v>
      </c>
      <c r="G59" s="6">
        <v>0.11797009746403599</v>
      </c>
      <c r="H59" s="6">
        <v>0.11465211894926082</v>
      </c>
      <c r="I59" s="6">
        <v>0.11835257658000348</v>
      </c>
      <c r="J59" s="6">
        <v>0.11008940056749422</v>
      </c>
      <c r="K59" s="6">
        <v>0.10670373247963284</v>
      </c>
      <c r="L59" s="6">
        <v>0.1163791086587609</v>
      </c>
      <c r="M59" s="6">
        <v>0.12036890974901183</v>
      </c>
      <c r="N59" s="6">
        <v>0.11755038064071821</v>
      </c>
      <c r="O59" s="6">
        <v>0.12109107976675623</v>
      </c>
      <c r="P59" s="6">
        <v>0.11619342167472012</v>
      </c>
      <c r="Q59" s="6">
        <v>0.14434928286746213</v>
      </c>
      <c r="R59" s="6">
        <v>0.10978680457735432</v>
      </c>
      <c r="S59" s="6">
        <v>0.10657570454798186</v>
      </c>
      <c r="T59" s="6">
        <v>0.1040162783965289</v>
      </c>
      <c r="U59" s="6">
        <v>0.11241340152931603</v>
      </c>
      <c r="V59" s="6">
        <v>0.11089591841667172</v>
      </c>
      <c r="W59" s="6">
        <v>0.11089827400259473</v>
      </c>
      <c r="X59" s="6">
        <v>0.11370642733127978</v>
      </c>
      <c r="Y59" s="6">
        <v>0.11575698011287529</v>
      </c>
      <c r="Z59" s="6">
        <v>0.11638275648191278</v>
      </c>
    </row>
    <row r="60" spans="1:26" x14ac:dyDescent="0.3">
      <c r="A60" t="s">
        <v>65</v>
      </c>
      <c r="B60" s="6">
        <v>0.20077262924292083</v>
      </c>
      <c r="C60" s="6">
        <v>0.19743144466805621</v>
      </c>
      <c r="D60" s="6">
        <v>0.20347017590903155</v>
      </c>
      <c r="E60" s="6">
        <v>0.22666979814292221</v>
      </c>
      <c r="F60" s="6">
        <v>0.19584208115107959</v>
      </c>
      <c r="G60" s="6">
        <v>0.19912133326509304</v>
      </c>
      <c r="H60" s="6">
        <v>0.20307464959947244</v>
      </c>
      <c r="I60" s="6">
        <v>0.19431045669033092</v>
      </c>
      <c r="J60" s="6">
        <v>0.18558407016996481</v>
      </c>
      <c r="K60" s="6">
        <v>0.17964944622002962</v>
      </c>
      <c r="L60" s="6">
        <v>0.19185937953798168</v>
      </c>
      <c r="M60" s="6">
        <v>0.19965903934259502</v>
      </c>
      <c r="N60" s="6">
        <v>0.19100606455020305</v>
      </c>
      <c r="O60" s="6">
        <v>0.19782271448505401</v>
      </c>
      <c r="P60" s="6">
        <v>0.19972608488297522</v>
      </c>
      <c r="Q60" s="6">
        <v>0.22660737722497409</v>
      </c>
      <c r="R60" s="6">
        <v>0.19758073707041066</v>
      </c>
      <c r="S60" s="6">
        <v>0.19427021228980898</v>
      </c>
      <c r="T60" s="6">
        <v>0.19552713047167927</v>
      </c>
      <c r="U60" s="6">
        <v>0.19280133278163686</v>
      </c>
      <c r="V60" s="6">
        <v>0.194966612697478</v>
      </c>
      <c r="W60" s="6">
        <v>0.19107200029633856</v>
      </c>
      <c r="X60" s="6">
        <v>0.19728346485353582</v>
      </c>
      <c r="Y60" s="6">
        <v>0.19325617675230872</v>
      </c>
      <c r="Z60" s="6">
        <v>0.200365213234347</v>
      </c>
    </row>
    <row r="61" spans="1:26" x14ac:dyDescent="0.3">
      <c r="A61" t="s">
        <v>66</v>
      </c>
      <c r="B61" s="6">
        <v>8.685732251698329E-2</v>
      </c>
      <c r="C61" s="6">
        <v>8.7875372144431266E-2</v>
      </c>
      <c r="D61" s="6">
        <v>8.9733266940856204E-2</v>
      </c>
      <c r="E61" s="6">
        <v>0.10472559481159582</v>
      </c>
      <c r="F61" s="6">
        <v>7.6518484195677694E-2</v>
      </c>
      <c r="G61" s="6">
        <v>7.9541980754735661E-2</v>
      </c>
      <c r="H61" s="6">
        <v>5.7100477721201942E-2</v>
      </c>
      <c r="I61" s="6">
        <v>2.1615140174882023E-2</v>
      </c>
      <c r="J61" s="6">
        <v>2.2614798705188021E-2</v>
      </c>
      <c r="K61" s="6">
        <v>4.147596052841452E-2</v>
      </c>
      <c r="L61" s="6">
        <v>6.4546761304397848E-2</v>
      </c>
      <c r="M61" s="6">
        <v>7.4379335309951861E-2</v>
      </c>
      <c r="N61" s="6">
        <v>6.8103447923465454E-2</v>
      </c>
      <c r="O61" s="6">
        <v>6.3981882630784179E-2</v>
      </c>
      <c r="P61" s="6">
        <v>4.5608869610110798E-2</v>
      </c>
      <c r="Q61" s="6">
        <v>8.8187526231818858E-2</v>
      </c>
      <c r="R61" s="6">
        <v>3.4990479858196345E-2</v>
      </c>
      <c r="S61" s="6">
        <v>3.6276011659508507E-2</v>
      </c>
      <c r="T61" s="6">
        <v>3.5892107300790156E-2</v>
      </c>
      <c r="U61" s="6">
        <v>6.079232766005848E-2</v>
      </c>
      <c r="V61" s="6">
        <v>6.5694141720161192E-2</v>
      </c>
      <c r="W61" s="6">
        <v>6.7749844787356919E-2</v>
      </c>
      <c r="X61" s="6">
        <v>7.1393890099279989E-2</v>
      </c>
      <c r="Y61" s="6">
        <v>7.5160543115346243E-2</v>
      </c>
      <c r="Z61" s="6">
        <v>6.9754581643284352E-2</v>
      </c>
    </row>
    <row r="62" spans="1:26" x14ac:dyDescent="0.3">
      <c r="A62" t="s">
        <v>67</v>
      </c>
      <c r="B62" s="6">
        <v>0.24199721033605234</v>
      </c>
      <c r="C62" s="6">
        <v>0.24020441609172041</v>
      </c>
      <c r="D62" s="6">
        <v>0.25095350898604096</v>
      </c>
      <c r="E62" s="6">
        <v>0.27433278968623981</v>
      </c>
      <c r="F62" s="6">
        <v>0.24337788586436743</v>
      </c>
      <c r="G62" s="6">
        <v>0.24378743157311644</v>
      </c>
      <c r="H62" s="6">
        <v>0.21927892749181255</v>
      </c>
      <c r="I62" s="6">
        <v>0.19749625612942065</v>
      </c>
      <c r="J62" s="6">
        <v>0.18615404787545956</v>
      </c>
      <c r="K62" s="6">
        <v>0.1984055742927846</v>
      </c>
      <c r="L62" s="6">
        <v>0.22866894744523134</v>
      </c>
      <c r="M62" s="6">
        <v>0.24068803455320961</v>
      </c>
      <c r="N62" s="6">
        <v>0.22547482480860145</v>
      </c>
      <c r="O62" s="6">
        <v>0.23191511846530352</v>
      </c>
      <c r="P62" s="6">
        <v>0.20448622966284533</v>
      </c>
      <c r="Q62" s="6">
        <v>0.25643780678906908</v>
      </c>
      <c r="R62" s="6">
        <v>0.1884131304833325</v>
      </c>
      <c r="S62" s="6">
        <v>0.19166084385257223</v>
      </c>
      <c r="T62" s="6">
        <v>0.18762139824264584</v>
      </c>
      <c r="U62" s="6">
        <v>0.21518089783455732</v>
      </c>
      <c r="V62" s="6">
        <v>0.22464437297043113</v>
      </c>
      <c r="W62" s="6">
        <v>0.23027934641067002</v>
      </c>
      <c r="X62" s="6">
        <v>0.23204190055028587</v>
      </c>
      <c r="Y62" s="6">
        <v>0.24142684244857671</v>
      </c>
      <c r="Z62" s="6">
        <v>0.22951692064385595</v>
      </c>
    </row>
    <row r="63" spans="1:26" x14ac:dyDescent="0.3">
      <c r="A63" t="s">
        <v>68</v>
      </c>
      <c r="B63" s="6">
        <v>0.25622647606330368</v>
      </c>
      <c r="C63" s="6">
        <v>0.26872015164094909</v>
      </c>
      <c r="D63" s="6">
        <v>0.28054630986357432</v>
      </c>
      <c r="E63" s="6">
        <v>0.28822288024357662</v>
      </c>
      <c r="F63" s="6">
        <v>0.25906502398694714</v>
      </c>
      <c r="G63" s="6">
        <v>0.26705641068841268</v>
      </c>
      <c r="H63" s="6">
        <v>0.2359006206502603</v>
      </c>
      <c r="I63" s="6">
        <v>0.18404911091756515</v>
      </c>
      <c r="J63" s="6">
        <v>0.17067977511146287</v>
      </c>
      <c r="K63" s="6">
        <v>0.17403889082485818</v>
      </c>
      <c r="L63" s="6">
        <v>0.23384687476291965</v>
      </c>
      <c r="M63" s="6">
        <v>0.2735560683747611</v>
      </c>
      <c r="N63" s="6">
        <v>0.26762938040023071</v>
      </c>
      <c r="O63" s="6">
        <v>0.25168901472885036</v>
      </c>
      <c r="P63" s="6">
        <v>0.20584441809164961</v>
      </c>
      <c r="Q63" s="6">
        <v>0.25452080679887495</v>
      </c>
      <c r="R63" s="6">
        <v>0.189266559844916</v>
      </c>
      <c r="S63" s="6">
        <v>0.18954611057783394</v>
      </c>
      <c r="T63" s="6">
        <v>0.18461598180869629</v>
      </c>
      <c r="U63" s="6">
        <v>0.21913459056748072</v>
      </c>
      <c r="V63" s="6">
        <v>0.2505525592067816</v>
      </c>
      <c r="W63" s="6">
        <v>0.27496250056319693</v>
      </c>
      <c r="X63" s="6">
        <v>0.28221436020901158</v>
      </c>
      <c r="Y63" s="6">
        <v>0.2956899581678421</v>
      </c>
      <c r="Z63" s="6">
        <v>0.28752502629074189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78"/>
  <sheetViews>
    <sheetView workbookViewId="0">
      <selection activeCell="B1" sqref="B1:B1048576"/>
    </sheetView>
  </sheetViews>
  <sheetFormatPr defaultColWidth="11.5546875" defaultRowHeight="14.4" x14ac:dyDescent="0.3"/>
  <cols>
    <col min="13" max="13" width="12" bestFit="1" customWidth="1"/>
  </cols>
  <sheetData>
    <row r="1" spans="1:15" x14ac:dyDescent="0.3">
      <c r="B1" s="11">
        <v>43709</v>
      </c>
      <c r="C1" s="11" t="s">
        <v>92</v>
      </c>
      <c r="D1" s="11">
        <v>44440</v>
      </c>
      <c r="E1" s="11" t="s">
        <v>92</v>
      </c>
      <c r="F1" t="s">
        <v>103</v>
      </c>
      <c r="G1" s="11" t="s">
        <v>92</v>
      </c>
      <c r="H1" s="11" t="s">
        <v>110</v>
      </c>
      <c r="I1" s="20" t="s">
        <v>89</v>
      </c>
      <c r="M1" s="18"/>
    </row>
    <row r="2" spans="1:15" x14ac:dyDescent="0.3">
      <c r="A2" t="s">
        <v>7</v>
      </c>
      <c r="B2" s="6">
        <f>'Share city centre spend offline'!J2</f>
        <v>0.1911126486070289</v>
      </c>
      <c r="C2" s="24">
        <f>RANK(B2,$B$2:$B$63,0)</f>
        <v>25</v>
      </c>
      <c r="D2" s="6">
        <f>'Share city centre spend offline'!AH2</f>
        <v>0.17065743856392054</v>
      </c>
      <c r="E2" s="24">
        <f>RANK(D2,$D$2:$D$63,0)</f>
        <v>26</v>
      </c>
      <c r="F2" s="19">
        <f>(D2-B2)*100</f>
        <v>-2.0455210043108352</v>
      </c>
      <c r="G2">
        <f>RANK(F2,$F$2:$F$63,1)</f>
        <v>8</v>
      </c>
      <c r="H2" s="6">
        <f>VLOOKUP(A2,'City centre offline (analysis)'!$AQ$3:$AR$64,2,FALSE)</f>
        <v>0.81383853437807896</v>
      </c>
      <c r="I2">
        <v>1</v>
      </c>
      <c r="J2" t="str">
        <f t="shared" ref="J2:J11" si="0">INDEX($A$2:$A$63,MATCH(I2,$C$2:$C$63,0))</f>
        <v>Blackburn</v>
      </c>
      <c r="K2" s="6">
        <f>INDEX($B$2:$B$63,MATCH(I2,$C$2:$C$63,0))</f>
        <v>0.29223828925565215</v>
      </c>
      <c r="L2" s="24">
        <f t="shared" ref="L2:L9" si="1">L3-1</f>
        <v>53</v>
      </c>
      <c r="M2" t="str">
        <f t="shared" ref="M2:M11" si="2">INDEX($A$2:$A$63,MATCH(L2,$C$2:$C$63,0))</f>
        <v>Chatham</v>
      </c>
      <c r="N2" s="6">
        <f>INDEX($B$2:$B$63,MATCH(L2,$C$2:$C$63,0))</f>
        <v>9.0768326997026277E-2</v>
      </c>
      <c r="O2" s="6"/>
    </row>
    <row r="3" spans="1:15" x14ac:dyDescent="0.3">
      <c r="A3" t="s">
        <v>8</v>
      </c>
      <c r="B3" s="6">
        <f>'Share city centre spend offline'!J3</f>
        <v>1.7038742749999763E-2</v>
      </c>
      <c r="C3" s="24">
        <f t="shared" ref="C3:C63" si="3">RANK(B3,$B$2:$B$63,0)</f>
        <v>62</v>
      </c>
      <c r="D3" s="6">
        <f>'Share city centre spend offline'!AH3</f>
        <v>1.7001811565829705E-2</v>
      </c>
      <c r="E3" s="24">
        <f t="shared" ref="E3:E63" si="4">RANK(D3,$D$2:$D$63,0)</f>
        <v>62</v>
      </c>
      <c r="F3" s="19">
        <f t="shared" ref="F3:F62" si="5">(D3-B3)*100</f>
        <v>-3.693118417005814E-3</v>
      </c>
      <c r="G3">
        <f t="shared" ref="G3:G63" si="6">RANK(F3,$F$2:$F$63,1)</f>
        <v>58</v>
      </c>
      <c r="H3" s="6">
        <f>VLOOKUP(A3,'City centre offline (analysis)'!$AQ$3:$AR$64,2,FALSE)</f>
        <v>0.92773581933138005</v>
      </c>
      <c r="I3">
        <v>2</v>
      </c>
      <c r="J3" t="str">
        <f t="shared" si="0"/>
        <v>Liverpool</v>
      </c>
      <c r="K3" s="6">
        <f t="shared" ref="K3:K11" si="7">INDEX($B$2:$B$63,MATCH(I3,$C$2:$C$63,0))</f>
        <v>0.26649038642880513</v>
      </c>
      <c r="L3" s="24">
        <f t="shared" si="1"/>
        <v>54</v>
      </c>
      <c r="M3" t="str">
        <f t="shared" si="2"/>
        <v>Wigan</v>
      </c>
      <c r="N3" s="6">
        <f t="shared" ref="N3:N11" si="8">INDEX($B$2:$B$63,MATCH(L3,$C$2:$C$63,0))</f>
        <v>8.685732251698329E-2</v>
      </c>
      <c r="O3" s="6"/>
    </row>
    <row r="4" spans="1:15" x14ac:dyDescent="0.3">
      <c r="A4" t="s">
        <v>9</v>
      </c>
      <c r="B4" s="6">
        <f>'Share city centre spend offline'!J4</f>
        <v>0.11156690640564219</v>
      </c>
      <c r="C4" s="24">
        <f t="shared" si="3"/>
        <v>48</v>
      </c>
      <c r="D4" s="6">
        <f>'Share city centre spend offline'!AH4</f>
        <v>0.10798126725310946</v>
      </c>
      <c r="E4" s="24">
        <f t="shared" si="4"/>
        <v>42</v>
      </c>
      <c r="F4" s="19">
        <f t="shared" si="5"/>
        <v>-0.3585639152532738</v>
      </c>
      <c r="G4">
        <f t="shared" si="6"/>
        <v>49</v>
      </c>
      <c r="H4" s="6">
        <f>VLOOKUP(A4,'City centre offline (analysis)'!$AQ$3:$AR$64,2,FALSE)</f>
        <v>1.1123314709941901</v>
      </c>
      <c r="I4">
        <v>3</v>
      </c>
      <c r="J4" t="str">
        <f t="shared" si="0"/>
        <v>Telford</v>
      </c>
      <c r="K4" s="6">
        <f t="shared" si="7"/>
        <v>0.26531058332000007</v>
      </c>
      <c r="L4" s="24">
        <f t="shared" si="1"/>
        <v>55</v>
      </c>
      <c r="M4" t="str">
        <f t="shared" si="2"/>
        <v>Stoke</v>
      </c>
      <c r="N4" s="6">
        <f t="shared" si="8"/>
        <v>8.1770512670648554E-2</v>
      </c>
      <c r="O4" s="6"/>
    </row>
    <row r="5" spans="1:15" x14ac:dyDescent="0.3">
      <c r="A5" t="s">
        <v>10</v>
      </c>
      <c r="B5" s="6">
        <f>'Share city centre spend offline'!J5</f>
        <v>0.12255396811826187</v>
      </c>
      <c r="C5" s="24">
        <f t="shared" si="3"/>
        <v>44</v>
      </c>
      <c r="D5" s="6">
        <f>'Share city centre spend offline'!AH5</f>
        <v>0.10652783726312402</v>
      </c>
      <c r="E5" s="24">
        <f t="shared" si="4"/>
        <v>43</v>
      </c>
      <c r="F5" s="19">
        <f t="shared" si="5"/>
        <v>-1.6026130855137848</v>
      </c>
      <c r="G5">
        <f t="shared" si="6"/>
        <v>22</v>
      </c>
      <c r="H5" s="6">
        <f>VLOOKUP(A5,'City centre offline (analysis)'!$AQ$3:$AR$64,2,FALSE)</f>
        <v>0.82728398000615799</v>
      </c>
      <c r="I5">
        <v>4</v>
      </c>
      <c r="J5" t="str">
        <f t="shared" si="0"/>
        <v>Huddersfield</v>
      </c>
      <c r="K5" s="6">
        <f t="shared" si="7"/>
        <v>0.25756404309326025</v>
      </c>
      <c r="L5" s="24">
        <f t="shared" si="1"/>
        <v>56</v>
      </c>
      <c r="M5" t="str">
        <f t="shared" si="2"/>
        <v>Bournemouth</v>
      </c>
      <c r="N5" s="6">
        <f t="shared" si="8"/>
        <v>7.9393561655616299E-2</v>
      </c>
      <c r="O5" s="6"/>
    </row>
    <row r="6" spans="1:15" x14ac:dyDescent="0.3">
      <c r="A6" t="s">
        <v>11</v>
      </c>
      <c r="B6" s="6">
        <f>'Share city centre spend offline'!J6</f>
        <v>5.9613693298236466E-2</v>
      </c>
      <c r="C6" s="24">
        <f t="shared" si="3"/>
        <v>59</v>
      </c>
      <c r="D6" s="6">
        <f>'Share city centre spend offline'!AH6</f>
        <v>4.989654312725527E-2</v>
      </c>
      <c r="E6" s="24">
        <f t="shared" si="4"/>
        <v>60</v>
      </c>
      <c r="F6" s="19">
        <f t="shared" si="5"/>
        <v>-0.97171501709811947</v>
      </c>
      <c r="G6">
        <f t="shared" si="6"/>
        <v>41</v>
      </c>
      <c r="H6" s="6">
        <f>VLOOKUP(A6,'City centre offline (analysis)'!$AQ$3:$AR$64,2,FALSE)</f>
        <v>0.89516399125452895</v>
      </c>
      <c r="I6">
        <v>5</v>
      </c>
      <c r="J6" t="str">
        <f t="shared" si="0"/>
        <v>York</v>
      </c>
      <c r="K6" s="6">
        <f t="shared" si="7"/>
        <v>0.25622647606330368</v>
      </c>
      <c r="L6" s="24">
        <f t="shared" si="1"/>
        <v>57</v>
      </c>
      <c r="M6" t="str">
        <f t="shared" si="2"/>
        <v>Portsmouth</v>
      </c>
      <c r="N6" s="6">
        <f t="shared" si="8"/>
        <v>7.0844638694703352E-2</v>
      </c>
      <c r="O6" s="6"/>
    </row>
    <row r="7" spans="1:15" x14ac:dyDescent="0.3">
      <c r="A7" t="s">
        <v>12</v>
      </c>
      <c r="B7" s="6">
        <f>'Share city centre spend offline'!J7</f>
        <v>0.11158378295641894</v>
      </c>
      <c r="C7" s="24">
        <f t="shared" si="3"/>
        <v>47</v>
      </c>
      <c r="D7" s="6">
        <f>'Share city centre spend offline'!AH7</f>
        <v>9.1149729218871794E-2</v>
      </c>
      <c r="E7" s="24">
        <f t="shared" si="4"/>
        <v>50</v>
      </c>
      <c r="F7" s="19">
        <f t="shared" si="5"/>
        <v>-2.0434053737547142</v>
      </c>
      <c r="G7">
        <f t="shared" si="6"/>
        <v>9</v>
      </c>
      <c r="H7" s="6">
        <f>VLOOKUP(A7,'City centre offline (analysis)'!$AQ$3:$AR$64,2,FALSE)</f>
        <v>0.79162553156301196</v>
      </c>
      <c r="I7">
        <v>6</v>
      </c>
      <c r="J7" t="str">
        <f t="shared" si="0"/>
        <v>Brighton</v>
      </c>
      <c r="K7" s="6">
        <f t="shared" si="7"/>
        <v>0.24940547063135332</v>
      </c>
      <c r="L7" s="24">
        <f t="shared" si="1"/>
        <v>58</v>
      </c>
      <c r="M7" t="str">
        <f t="shared" si="2"/>
        <v>Bradford</v>
      </c>
      <c r="N7" s="6">
        <f t="shared" si="8"/>
        <v>7.0076121185934676E-2</v>
      </c>
      <c r="O7" s="6"/>
    </row>
    <row r="8" spans="1:15" x14ac:dyDescent="0.3">
      <c r="A8" t="s">
        <v>13</v>
      </c>
      <c r="B8" s="6">
        <f>'Share city centre spend offline'!J8</f>
        <v>0.29223828925565215</v>
      </c>
      <c r="C8" s="24">
        <f t="shared" si="3"/>
        <v>1</v>
      </c>
      <c r="D8" s="6">
        <f>'Share city centre spend offline'!AH8</f>
        <v>0.27502597237679249</v>
      </c>
      <c r="E8" s="24">
        <f t="shared" si="4"/>
        <v>2</v>
      </c>
      <c r="F8" s="19">
        <f t="shared" si="5"/>
        <v>-1.7212316878859657</v>
      </c>
      <c r="G8">
        <f t="shared" si="6"/>
        <v>17</v>
      </c>
      <c r="H8" s="6">
        <f>VLOOKUP(A8,'City centre offline (analysis)'!$AQ$3:$AR$64,2,FALSE)</f>
        <v>0.97809234669966605</v>
      </c>
      <c r="I8">
        <v>7</v>
      </c>
      <c r="J8" t="str">
        <f t="shared" si="0"/>
        <v>Norwich</v>
      </c>
      <c r="K8" s="6">
        <f t="shared" si="7"/>
        <v>0.24434137434273637</v>
      </c>
      <c r="L8" s="24">
        <f t="shared" si="1"/>
        <v>59</v>
      </c>
      <c r="M8" t="str">
        <f t="shared" si="2"/>
        <v>Birkenhead</v>
      </c>
      <c r="N8" s="6">
        <f t="shared" si="8"/>
        <v>5.9613693298236466E-2</v>
      </c>
      <c r="O8" s="6"/>
    </row>
    <row r="9" spans="1:15" x14ac:dyDescent="0.3">
      <c r="A9" t="s">
        <v>14</v>
      </c>
      <c r="B9" s="6">
        <f>'Share city centre spend offline'!J9</f>
        <v>0.15085024289909837</v>
      </c>
      <c r="C9" s="24">
        <f t="shared" si="3"/>
        <v>34</v>
      </c>
      <c r="D9" s="6">
        <f>'Share city centre spend offline'!AH9</f>
        <v>0.14015454913322031</v>
      </c>
      <c r="E9" s="24">
        <f t="shared" si="4"/>
        <v>32</v>
      </c>
      <c r="F9" s="19">
        <f t="shared" si="5"/>
        <v>-1.0695693765878063</v>
      </c>
      <c r="G9">
        <f t="shared" si="6"/>
        <v>36</v>
      </c>
      <c r="H9" s="6">
        <f>VLOOKUP(A9,'City centre offline (analysis)'!$AQ$3:$AR$64,2,FALSE)</f>
        <v>1.16913153325644</v>
      </c>
      <c r="I9">
        <v>8</v>
      </c>
      <c r="J9" t="str">
        <f t="shared" si="0"/>
        <v>Worthing</v>
      </c>
      <c r="K9" s="6">
        <f t="shared" si="7"/>
        <v>0.24199721033605234</v>
      </c>
      <c r="L9" s="24">
        <f t="shared" si="1"/>
        <v>60</v>
      </c>
      <c r="M9" t="str">
        <f t="shared" si="2"/>
        <v>Edinburgh</v>
      </c>
      <c r="N9" s="6">
        <f t="shared" si="8"/>
        <v>5.1911721914072124E-2</v>
      </c>
      <c r="O9" s="6"/>
    </row>
    <row r="10" spans="1:15" x14ac:dyDescent="0.3">
      <c r="A10" t="s">
        <v>15</v>
      </c>
      <c r="B10" s="6">
        <f>'Share city centre spend offline'!J10</f>
        <v>7.9393561655616299E-2</v>
      </c>
      <c r="C10" s="24">
        <f t="shared" si="3"/>
        <v>56</v>
      </c>
      <c r="D10" s="6">
        <f>'Share city centre spend offline'!AH10</f>
        <v>8.1303143031746225E-2</v>
      </c>
      <c r="E10" s="24">
        <f t="shared" si="4"/>
        <v>54</v>
      </c>
      <c r="F10" s="19">
        <f t="shared" si="5"/>
        <v>0.19095813761299263</v>
      </c>
      <c r="G10">
        <f t="shared" si="6"/>
        <v>59</v>
      </c>
      <c r="H10" s="6">
        <f>VLOOKUP(A10,'City centre offline (analysis)'!$AQ$3:$AR$64,2,FALSE)</f>
        <v>1.0734231329333599</v>
      </c>
      <c r="I10">
        <v>9</v>
      </c>
      <c r="J10" t="str">
        <f t="shared" si="0"/>
        <v>Dundee</v>
      </c>
      <c r="K10" s="6">
        <f t="shared" si="7"/>
        <v>0.22766207955466544</v>
      </c>
      <c r="L10" s="24">
        <f>L11-1</f>
        <v>61</v>
      </c>
      <c r="M10" t="str">
        <f t="shared" si="2"/>
        <v>Middlesbrough</v>
      </c>
      <c r="N10" s="6">
        <f t="shared" si="8"/>
        <v>2.5707826931488792E-2</v>
      </c>
      <c r="O10" s="6"/>
    </row>
    <row r="11" spans="1:15" x14ac:dyDescent="0.3">
      <c r="A11" t="s">
        <v>16</v>
      </c>
      <c r="B11" s="6">
        <f>'Share city centre spend offline'!J11</f>
        <v>7.0076121185934676E-2</v>
      </c>
      <c r="C11" s="24">
        <f t="shared" si="3"/>
        <v>58</v>
      </c>
      <c r="D11" s="6">
        <f>'Share city centre spend offline'!AH11</f>
        <v>5.5735879696283755E-2</v>
      </c>
      <c r="E11" s="24">
        <f t="shared" si="4"/>
        <v>59</v>
      </c>
      <c r="F11" s="19">
        <f t="shared" si="5"/>
        <v>-1.434024148965092</v>
      </c>
      <c r="G11">
        <f t="shared" si="6"/>
        <v>26</v>
      </c>
      <c r="H11" s="6">
        <f>VLOOKUP(A11,'City centre offline (analysis)'!$AQ$3:$AR$64,2,FALSE)</f>
        <v>0.86047315683473802</v>
      </c>
      <c r="I11">
        <v>10</v>
      </c>
      <c r="J11" t="str">
        <f t="shared" si="0"/>
        <v>Burnley</v>
      </c>
      <c r="K11" s="6">
        <f t="shared" si="7"/>
        <v>0.22682799739343257</v>
      </c>
      <c r="L11" s="24">
        <v>62</v>
      </c>
      <c r="M11" t="str">
        <f t="shared" si="2"/>
        <v>Aldershot</v>
      </c>
      <c r="N11" s="6">
        <f t="shared" si="8"/>
        <v>1.7038742749999763E-2</v>
      </c>
      <c r="O11" s="6"/>
    </row>
    <row r="12" spans="1:15" x14ac:dyDescent="0.3">
      <c r="A12" t="s">
        <v>17</v>
      </c>
      <c r="B12" s="6">
        <f>'Share city centre spend offline'!J12</f>
        <v>0.24940547063135332</v>
      </c>
      <c r="C12" s="24">
        <f t="shared" si="3"/>
        <v>6</v>
      </c>
      <c r="D12" s="6">
        <f>'Share city centre spend offline'!AH12</f>
        <v>0.24760222878932289</v>
      </c>
      <c r="E12" s="24">
        <f t="shared" si="4"/>
        <v>6</v>
      </c>
      <c r="F12" s="19">
        <f t="shared" si="5"/>
        <v>-0.18032418420304286</v>
      </c>
      <c r="G12">
        <f t="shared" si="6"/>
        <v>53</v>
      </c>
      <c r="H12" s="6">
        <f>VLOOKUP(A12,'City centre offline (analysis)'!$AQ$3:$AR$64,2,FALSE)</f>
        <v>0.99368667987728798</v>
      </c>
      <c r="M12" s="6"/>
    </row>
    <row r="13" spans="1:15" x14ac:dyDescent="0.3">
      <c r="A13" t="s">
        <v>18</v>
      </c>
      <c r="B13" s="6">
        <f>'Share city centre spend offline'!J13</f>
        <v>0.13418573467438638</v>
      </c>
      <c r="C13" s="24">
        <f t="shared" si="3"/>
        <v>36</v>
      </c>
      <c r="D13" s="6">
        <f>'Share city centre spend offline'!AH13</f>
        <v>0.12485561232287772</v>
      </c>
      <c r="E13" s="24">
        <f t="shared" si="4"/>
        <v>38</v>
      </c>
      <c r="F13" s="19">
        <f t="shared" si="5"/>
        <v>-0.93301223515086651</v>
      </c>
      <c r="G13">
        <f t="shared" si="6"/>
        <v>42</v>
      </c>
      <c r="H13" s="6">
        <f>VLOOKUP(A13,'City centre offline (analysis)'!$AQ$3:$AR$64,2,FALSE)</f>
        <v>0.89740709155509402</v>
      </c>
      <c r="M13" s="6"/>
    </row>
    <row r="14" spans="1:15" x14ac:dyDescent="0.3">
      <c r="A14" t="s">
        <v>19</v>
      </c>
      <c r="B14" s="6">
        <f>'Share city centre spend offline'!J14</f>
        <v>0.22682799739343257</v>
      </c>
      <c r="C14" s="24">
        <f t="shared" si="3"/>
        <v>10</v>
      </c>
      <c r="D14" s="6">
        <f>'Share city centre spend offline'!AH14</f>
        <v>0.21234741052546952</v>
      </c>
      <c r="E14" s="24">
        <f t="shared" si="4"/>
        <v>10</v>
      </c>
      <c r="F14" s="19">
        <f t="shared" si="5"/>
        <v>-1.4480586867963052</v>
      </c>
      <c r="G14">
        <f t="shared" si="6"/>
        <v>25</v>
      </c>
      <c r="H14" s="6">
        <f>VLOOKUP(A14,'City centre offline (analysis)'!$AQ$3:$AR$64,2,FALSE)</f>
        <v>1.01416990880036</v>
      </c>
      <c r="I14" s="20" t="s">
        <v>90</v>
      </c>
      <c r="M14" s="6"/>
    </row>
    <row r="15" spans="1:15" x14ac:dyDescent="0.3">
      <c r="A15" t="s">
        <v>20</v>
      </c>
      <c r="B15" s="6">
        <f>'Share city centre spend offline'!J15</f>
        <v>0.22297963867270004</v>
      </c>
      <c r="C15" s="24">
        <f t="shared" si="3"/>
        <v>11</v>
      </c>
      <c r="D15" s="6">
        <f>'Share city centre spend offline'!AH15</f>
        <v>0.2205673415584733</v>
      </c>
      <c r="E15" s="24">
        <f t="shared" si="4"/>
        <v>9</v>
      </c>
      <c r="F15" s="19">
        <f t="shared" si="5"/>
        <v>-0.24122971142267469</v>
      </c>
      <c r="G15">
        <f t="shared" si="6"/>
        <v>52</v>
      </c>
      <c r="H15" s="6">
        <f>VLOOKUP(A15,'City centre offline (analysis)'!$AQ$3:$AR$64,2,FALSE)</f>
        <v>0.82912534192667797</v>
      </c>
      <c r="I15" s="20"/>
      <c r="M15" s="21"/>
    </row>
    <row r="16" spans="1:15" x14ac:dyDescent="0.3">
      <c r="A16" t="s">
        <v>21</v>
      </c>
      <c r="B16" s="6">
        <f>'Share city centre spend offline'!J16</f>
        <v>0.19138068097570915</v>
      </c>
      <c r="C16" s="24">
        <f t="shared" si="3"/>
        <v>24</v>
      </c>
      <c r="D16" s="6">
        <f>'Share city centre spend offline'!AH16</f>
        <v>0.17312144310081207</v>
      </c>
      <c r="E16" s="24">
        <f t="shared" si="4"/>
        <v>25</v>
      </c>
      <c r="F16" s="19">
        <f t="shared" si="5"/>
        <v>-1.8259237874897083</v>
      </c>
      <c r="G16">
        <f t="shared" si="6"/>
        <v>13</v>
      </c>
      <c r="H16" s="6">
        <f>VLOOKUP(A16,'City centre offline (analysis)'!$AQ$3:$AR$64,2,FALSE)</f>
        <v>0.84913189423629798</v>
      </c>
      <c r="I16">
        <v>1</v>
      </c>
      <c r="J16" t="str">
        <f t="shared" ref="J16:J25" si="9">INDEX($A$2:$A$63,MATCH(I16,$E$2:$E$63,0))</f>
        <v>York</v>
      </c>
      <c r="K16" s="6">
        <f>INDEX($D$2:$D$63,MATCH(I16,$E$2:$E$63,0))</f>
        <v>0.28752502629074189</v>
      </c>
      <c r="L16">
        <v>53</v>
      </c>
      <c r="M16" t="str">
        <f t="shared" ref="M16:M25" si="10">INDEX($A$2:$A$63,MATCH(L16,$E$2:$E$63,0))</f>
        <v>Newport</v>
      </c>
      <c r="N16" s="6">
        <f>INDEX($B$2:$B$63,MATCH(L16,$E$2:$E$63,0))</f>
        <v>9.1310340211389604E-2</v>
      </c>
    </row>
    <row r="17" spans="1:14" x14ac:dyDescent="0.3">
      <c r="A17" t="s">
        <v>22</v>
      </c>
      <c r="B17" s="6">
        <f>'Share city centre spend offline'!J17</f>
        <v>9.0768326997026277E-2</v>
      </c>
      <c r="C17" s="24">
        <f t="shared" si="3"/>
        <v>53</v>
      </c>
      <c r="D17" s="6">
        <f>'Share city centre spend offline'!AH17</f>
        <v>8.3965522072566107E-2</v>
      </c>
      <c r="E17" s="24">
        <f t="shared" si="4"/>
        <v>51</v>
      </c>
      <c r="F17" s="19">
        <f t="shared" si="5"/>
        <v>-0.68028049244601707</v>
      </c>
      <c r="G17">
        <f t="shared" si="6"/>
        <v>48</v>
      </c>
      <c r="H17" s="6">
        <f>VLOOKUP(A17,'City centre offline (analysis)'!$AQ$3:$AR$64,2,FALSE)</f>
        <v>0.87751285837066395</v>
      </c>
      <c r="I17">
        <v>2</v>
      </c>
      <c r="J17" t="str">
        <f t="shared" si="9"/>
        <v>Blackburn</v>
      </c>
      <c r="K17" s="6">
        <f t="shared" ref="K17:K25" si="11">INDEX($D$2:$D$63,MATCH(I17,$E$2:$E$63,0))</f>
        <v>0.27502597237679249</v>
      </c>
      <c r="L17">
        <v>54</v>
      </c>
      <c r="M17" t="str">
        <f t="shared" si="10"/>
        <v>Bournemouth</v>
      </c>
      <c r="N17" s="6">
        <f t="shared" ref="N17:N25" si="12">INDEX($B$2:$B$63,MATCH(L17,$E$2:$E$63,0))</f>
        <v>7.9393561655616299E-2</v>
      </c>
    </row>
    <row r="18" spans="1:14" x14ac:dyDescent="0.3">
      <c r="A18" t="s">
        <v>23</v>
      </c>
      <c r="B18" s="6">
        <f>'Share city centre spend offline'!J18</f>
        <v>0.1298456220930414</v>
      </c>
      <c r="C18" s="24">
        <f t="shared" si="3"/>
        <v>37</v>
      </c>
      <c r="D18" s="6">
        <f>'Share city centre spend offline'!AH18</f>
        <v>9.8418991617627211E-2</v>
      </c>
      <c r="E18" s="24">
        <f t="shared" si="4"/>
        <v>46</v>
      </c>
      <c r="F18" s="19">
        <f>(D18-B18)*100</f>
        <v>-3.142663047541419</v>
      </c>
      <c r="G18">
        <f t="shared" si="6"/>
        <v>2</v>
      </c>
      <c r="H18" s="6">
        <f>VLOOKUP(A18,'City centre offline (analysis)'!$AQ$3:$AR$64,2,FALSE)</f>
        <v>0.76812817956173796</v>
      </c>
      <c r="I18">
        <v>3</v>
      </c>
      <c r="J18" t="str">
        <f t="shared" si="9"/>
        <v>Liverpool</v>
      </c>
      <c r="K18" s="6">
        <f t="shared" si="11"/>
        <v>0.25890051046156543</v>
      </c>
      <c r="L18">
        <v>55</v>
      </c>
      <c r="M18" t="str">
        <f t="shared" si="10"/>
        <v>Wigan</v>
      </c>
      <c r="N18" s="6">
        <f t="shared" si="12"/>
        <v>8.685732251698329E-2</v>
      </c>
    </row>
    <row r="19" spans="1:14" x14ac:dyDescent="0.3">
      <c r="A19" t="s">
        <v>24</v>
      </c>
      <c r="B19" s="6">
        <f>'Share city centre spend offline'!J19</f>
        <v>0.20369793088569654</v>
      </c>
      <c r="C19" s="24">
        <f t="shared" si="3"/>
        <v>18</v>
      </c>
      <c r="D19" s="6">
        <f>'Share city centre spend offline'!AH19</f>
        <v>0.1854571668301446</v>
      </c>
      <c r="E19" s="24">
        <f t="shared" si="4"/>
        <v>19</v>
      </c>
      <c r="F19" s="19">
        <f t="shared" si="5"/>
        <v>-1.8240764055551946</v>
      </c>
      <c r="G19">
        <f t="shared" si="6"/>
        <v>14</v>
      </c>
      <c r="H19" s="6">
        <f>VLOOKUP(A19,'City centre offline (analysis)'!$AQ$3:$AR$64,2,FALSE)</f>
        <v>0.789316177494925</v>
      </c>
      <c r="I19">
        <v>4</v>
      </c>
      <c r="J19" t="str">
        <f t="shared" si="9"/>
        <v>Huddersfield</v>
      </c>
      <c r="K19" s="6">
        <f t="shared" si="11"/>
        <v>0.24988424706625817</v>
      </c>
      <c r="L19">
        <v>56</v>
      </c>
      <c r="M19" t="str">
        <f t="shared" si="10"/>
        <v>Portsmouth</v>
      </c>
      <c r="N19" s="6">
        <f t="shared" si="12"/>
        <v>7.0844638694703352E-2</v>
      </c>
    </row>
    <row r="20" spans="1:14" x14ac:dyDescent="0.3">
      <c r="A20" t="s">
        <v>25</v>
      </c>
      <c r="B20" s="6">
        <f>'Share city centre spend offline'!J20</f>
        <v>0.16771717176103543</v>
      </c>
      <c r="C20" s="24">
        <f t="shared" si="3"/>
        <v>30</v>
      </c>
      <c r="D20" s="6">
        <f>'Share city centre spend offline'!AH20</f>
        <v>0.15237927641588578</v>
      </c>
      <c r="E20" s="24">
        <f t="shared" si="4"/>
        <v>30</v>
      </c>
      <c r="F20" s="19">
        <f t="shared" si="5"/>
        <v>-1.5337895345149648</v>
      </c>
      <c r="G20">
        <f t="shared" si="6"/>
        <v>23</v>
      </c>
      <c r="H20" s="6">
        <f>VLOOKUP(A20,'City centre offline (analysis)'!$AQ$3:$AR$64,2,FALSE)</f>
        <v>0.87727228550832503</v>
      </c>
      <c r="I20">
        <v>5</v>
      </c>
      <c r="J20" t="str">
        <f t="shared" si="9"/>
        <v>Telford</v>
      </c>
      <c r="K20" s="6">
        <f t="shared" si="11"/>
        <v>0.24916662875757514</v>
      </c>
      <c r="L20">
        <v>57</v>
      </c>
      <c r="M20" t="str">
        <f t="shared" si="10"/>
        <v>Stoke</v>
      </c>
      <c r="N20" s="6">
        <f t="shared" si="12"/>
        <v>8.1770512670648554E-2</v>
      </c>
    </row>
    <row r="21" spans="1:14" x14ac:dyDescent="0.3">
      <c r="A21" t="s">
        <v>26</v>
      </c>
      <c r="B21" s="6">
        <f>'Share city centre spend offline'!J21</f>
        <v>0.1253089492942846</v>
      </c>
      <c r="C21" s="24">
        <f t="shared" si="3"/>
        <v>41</v>
      </c>
      <c r="D21" s="6">
        <f>'Share city centre spend offline'!AH21</f>
        <v>0.10847420631355358</v>
      </c>
      <c r="E21" s="24">
        <f t="shared" si="4"/>
        <v>41</v>
      </c>
      <c r="F21" s="19">
        <f t="shared" si="5"/>
        <v>-1.6834742980731023</v>
      </c>
      <c r="G21">
        <f t="shared" si="6"/>
        <v>19</v>
      </c>
      <c r="H21" s="6">
        <f>VLOOKUP(A21,'City centre offline (analysis)'!$AQ$3:$AR$64,2,FALSE)</f>
        <v>0.91275986951973997</v>
      </c>
      <c r="I21">
        <v>6</v>
      </c>
      <c r="J21" t="str">
        <f t="shared" si="9"/>
        <v>Brighton</v>
      </c>
      <c r="K21" s="6">
        <f t="shared" si="11"/>
        <v>0.24760222878932289</v>
      </c>
      <c r="L21">
        <v>58</v>
      </c>
      <c r="M21" t="str">
        <f t="shared" si="10"/>
        <v>Edinburgh</v>
      </c>
      <c r="N21" s="6">
        <f t="shared" si="12"/>
        <v>5.1911721914072124E-2</v>
      </c>
    </row>
    <row r="22" spans="1:14" x14ac:dyDescent="0.3">
      <c r="A22" t="s">
        <v>27</v>
      </c>
      <c r="B22" s="6">
        <f>'Share city centre spend offline'!J22</f>
        <v>0.22766207955466544</v>
      </c>
      <c r="C22" s="24">
        <f t="shared" si="3"/>
        <v>9</v>
      </c>
      <c r="D22" s="6">
        <f>'Share city centre spend offline'!AH22</f>
        <v>0.1969316167204532</v>
      </c>
      <c r="E22" s="24">
        <f t="shared" si="4"/>
        <v>15</v>
      </c>
      <c r="F22" s="19">
        <f t="shared" si="5"/>
        <v>-3.073046283421224</v>
      </c>
      <c r="G22">
        <f t="shared" si="6"/>
        <v>3</v>
      </c>
      <c r="H22" s="6">
        <f>VLOOKUP(A22,'City centre offline (analysis)'!$AQ$3:$AR$64,2,FALSE)</f>
        <v>0.91093126654947199</v>
      </c>
      <c r="I22">
        <v>7</v>
      </c>
      <c r="J22" t="str">
        <f t="shared" si="9"/>
        <v>Norwich</v>
      </c>
      <c r="K22" s="6">
        <f t="shared" si="11"/>
        <v>0.23435784932506606</v>
      </c>
      <c r="L22">
        <v>59</v>
      </c>
      <c r="M22" t="str">
        <f t="shared" si="10"/>
        <v>Bradford</v>
      </c>
      <c r="N22" s="6">
        <f t="shared" si="12"/>
        <v>7.0076121185934676E-2</v>
      </c>
    </row>
    <row r="23" spans="1:14" x14ac:dyDescent="0.3">
      <c r="A23" t="s">
        <v>28</v>
      </c>
      <c r="B23" s="6">
        <f>'Share city centre spend offline'!J23</f>
        <v>5.1911721914072124E-2</v>
      </c>
      <c r="C23" s="24">
        <f t="shared" si="3"/>
        <v>60</v>
      </c>
      <c r="D23" s="6">
        <f>'Share city centre spend offline'!AH23</f>
        <v>5.6466679387862068E-2</v>
      </c>
      <c r="E23" s="24">
        <f t="shared" si="4"/>
        <v>58</v>
      </c>
      <c r="F23" s="19">
        <f t="shared" si="5"/>
        <v>0.45549574737899434</v>
      </c>
      <c r="G23">
        <f t="shared" si="6"/>
        <v>60</v>
      </c>
      <c r="H23" s="6">
        <f>VLOOKUP(A23,'City centre offline (analysis)'!$AQ$3:$AR$64,2,FALSE)</f>
        <v>1.0591688711590601</v>
      </c>
      <c r="I23">
        <v>8</v>
      </c>
      <c r="J23" t="str">
        <f t="shared" si="9"/>
        <v>Worthing</v>
      </c>
      <c r="K23" s="6">
        <f t="shared" si="11"/>
        <v>0.22951692064385595</v>
      </c>
      <c r="L23">
        <v>60</v>
      </c>
      <c r="M23" t="str">
        <f t="shared" si="10"/>
        <v>Birkenhead</v>
      </c>
      <c r="N23" s="6">
        <f t="shared" si="12"/>
        <v>5.9613693298236466E-2</v>
      </c>
    </row>
    <row r="24" spans="1:14" x14ac:dyDescent="0.3">
      <c r="A24" t="s">
        <v>29</v>
      </c>
      <c r="B24" s="6">
        <f>'Share city centre spend offline'!J24</f>
        <v>0.2209342896291551</v>
      </c>
      <c r="C24" s="24">
        <f t="shared" si="3"/>
        <v>12</v>
      </c>
      <c r="D24" s="6">
        <f>'Share city centre spend offline'!AH24</f>
        <v>0.21018487575788961</v>
      </c>
      <c r="E24" s="24">
        <f t="shared" si="4"/>
        <v>11</v>
      </c>
      <c r="F24" s="19">
        <f t="shared" si="5"/>
        <v>-1.074941387126549</v>
      </c>
      <c r="G24">
        <f t="shared" si="6"/>
        <v>35</v>
      </c>
      <c r="H24" s="6">
        <f>VLOOKUP(A24,'City centre offline (analysis)'!$AQ$3:$AR$64,2,FALSE)</f>
        <v>0.91492519779241399</v>
      </c>
      <c r="I24">
        <v>9</v>
      </c>
      <c r="J24" t="str">
        <f t="shared" si="9"/>
        <v>Cambridge</v>
      </c>
      <c r="K24" s="6">
        <f t="shared" si="11"/>
        <v>0.2205673415584733</v>
      </c>
      <c r="L24">
        <v>61</v>
      </c>
      <c r="M24" t="str">
        <f t="shared" si="10"/>
        <v>Middlesbrough</v>
      </c>
      <c r="N24" s="6">
        <f t="shared" si="12"/>
        <v>2.5707826931488792E-2</v>
      </c>
    </row>
    <row r="25" spans="1:14" x14ac:dyDescent="0.3">
      <c r="A25" t="s">
        <v>30</v>
      </c>
      <c r="B25" s="6">
        <f>'Share city centre spend offline'!J25</f>
        <v>0.1153249129196032</v>
      </c>
      <c r="C25" s="24">
        <f t="shared" si="3"/>
        <v>45</v>
      </c>
      <c r="D25" s="6">
        <f>'Share city centre spend offline'!AH25</f>
        <v>0.10222076202567798</v>
      </c>
      <c r="E25" s="24">
        <f t="shared" si="4"/>
        <v>45</v>
      </c>
      <c r="F25" s="19">
        <f t="shared" si="5"/>
        <v>-1.3104150893925222</v>
      </c>
      <c r="G25">
        <f t="shared" si="6"/>
        <v>29</v>
      </c>
      <c r="H25" s="6">
        <f>VLOOKUP(A25,'City centre offline (analysis)'!$AQ$3:$AR$64,2,FALSE)</f>
        <v>0.88895561709262005</v>
      </c>
      <c r="I25">
        <v>10</v>
      </c>
      <c r="J25" t="str">
        <f t="shared" si="9"/>
        <v>Burnley</v>
      </c>
      <c r="K25" s="6">
        <f t="shared" si="11"/>
        <v>0.21234741052546952</v>
      </c>
      <c r="L25">
        <v>62</v>
      </c>
      <c r="M25" t="str">
        <f t="shared" si="10"/>
        <v>Aldershot</v>
      </c>
      <c r="N25" s="6">
        <f t="shared" si="12"/>
        <v>1.7038742749999763E-2</v>
      </c>
    </row>
    <row r="26" spans="1:14" x14ac:dyDescent="0.3">
      <c r="A26" t="s">
        <v>31</v>
      </c>
      <c r="B26" s="6">
        <f>'Share city centre spend offline'!J26</f>
        <v>0.21928631146517941</v>
      </c>
      <c r="C26" s="24">
        <f t="shared" si="3"/>
        <v>13</v>
      </c>
      <c r="D26" s="6">
        <f>'Share city centre spend offline'!AH26</f>
        <v>0.20565477507402302</v>
      </c>
      <c r="E26" s="24">
        <f t="shared" si="4"/>
        <v>12</v>
      </c>
      <c r="F26" s="19">
        <f t="shared" si="5"/>
        <v>-1.3631536391156385</v>
      </c>
      <c r="G26">
        <f t="shared" si="6"/>
        <v>28</v>
      </c>
      <c r="H26" s="6">
        <f>VLOOKUP(A26,'City centre offline (analysis)'!$AQ$3:$AR$64,2,FALSE)</f>
        <v>0.96495288068154195</v>
      </c>
      <c r="M26" s="21"/>
    </row>
    <row r="27" spans="1:14" x14ac:dyDescent="0.3">
      <c r="A27" t="s">
        <v>32</v>
      </c>
      <c r="B27" s="6">
        <f>'Share city centre spend offline'!J27</f>
        <v>0.25756404309326025</v>
      </c>
      <c r="C27" s="24">
        <f t="shared" si="3"/>
        <v>4</v>
      </c>
      <c r="D27" s="6">
        <f>'Share city centre spend offline'!AH27</f>
        <v>0.24988424706625817</v>
      </c>
      <c r="E27" s="24">
        <f t="shared" si="4"/>
        <v>4</v>
      </c>
      <c r="F27" s="19">
        <f t="shared" si="5"/>
        <v>-0.76797960270020837</v>
      </c>
      <c r="G27">
        <f t="shared" si="6"/>
        <v>46</v>
      </c>
      <c r="H27" s="6">
        <f>VLOOKUP(A27,'City centre offline (analysis)'!$AQ$3:$AR$64,2,FALSE)</f>
        <v>1.00983555644877</v>
      </c>
      <c r="M27" s="21"/>
    </row>
    <row r="28" spans="1:14" x14ac:dyDescent="0.3">
      <c r="A28" t="s">
        <v>33</v>
      </c>
      <c r="B28" s="6">
        <f>'Share city centre spend offline'!J28</f>
        <v>0.18695593567601768</v>
      </c>
      <c r="C28" s="24">
        <f t="shared" si="3"/>
        <v>27</v>
      </c>
      <c r="D28" s="6">
        <f>'Share city centre spend offline'!AH28</f>
        <v>0.1692516327429226</v>
      </c>
      <c r="E28" s="24">
        <f t="shared" si="4"/>
        <v>27</v>
      </c>
      <c r="F28" s="19">
        <f t="shared" si="5"/>
        <v>-1.770430293309508</v>
      </c>
      <c r="G28">
        <f t="shared" si="6"/>
        <v>15</v>
      </c>
      <c r="H28" s="6">
        <f>VLOOKUP(A28,'City centre offline (analysis)'!$AQ$3:$AR$64,2,FALSE)</f>
        <v>1.0239819394407199</v>
      </c>
      <c r="I28" s="20" t="s">
        <v>93</v>
      </c>
      <c r="M28" s="21"/>
    </row>
    <row r="29" spans="1:14" x14ac:dyDescent="0.3">
      <c r="A29" t="s">
        <v>34</v>
      </c>
      <c r="B29" s="6">
        <f>'Share city centre spend offline'!J29</f>
        <v>0.1868198396947105</v>
      </c>
      <c r="C29" s="24">
        <f t="shared" si="3"/>
        <v>28</v>
      </c>
      <c r="D29" s="6">
        <f>'Share city centre spend offline'!AH29</f>
        <v>0.16730168131733128</v>
      </c>
      <c r="E29" s="24">
        <f t="shared" si="4"/>
        <v>28</v>
      </c>
      <c r="F29" s="19">
        <f t="shared" si="5"/>
        <v>-1.951815837737922</v>
      </c>
      <c r="G29">
        <f t="shared" si="6"/>
        <v>10</v>
      </c>
      <c r="H29" s="6">
        <f>VLOOKUP(A29,'City centre offline (analysis)'!$AQ$3:$AR$64,2,FALSE)</f>
        <v>0.825194049316893</v>
      </c>
      <c r="I29" t="s">
        <v>127</v>
      </c>
      <c r="J29" s="28" t="s">
        <v>128</v>
      </c>
      <c r="K29" t="s">
        <v>129</v>
      </c>
      <c r="L29" t="s">
        <v>130</v>
      </c>
      <c r="M29" s="21" t="s">
        <v>141</v>
      </c>
      <c r="N29" t="s">
        <v>142</v>
      </c>
    </row>
    <row r="30" spans="1:14" ht="86.4" x14ac:dyDescent="0.3">
      <c r="A30" t="s">
        <v>35</v>
      </c>
      <c r="B30" s="6">
        <f>'Share city centre spend offline'!J30</f>
        <v>0.20984466343650016</v>
      </c>
      <c r="C30" s="24">
        <f t="shared" si="3"/>
        <v>16</v>
      </c>
      <c r="D30" s="6">
        <f>'Share city centre spend offline'!AH30</f>
        <v>0.19870299158604462</v>
      </c>
      <c r="E30" s="24">
        <f t="shared" si="4"/>
        <v>14</v>
      </c>
      <c r="F30" s="19">
        <f t="shared" si="5"/>
        <v>-1.1141671850455532</v>
      </c>
      <c r="G30">
        <f t="shared" si="6"/>
        <v>34</v>
      </c>
      <c r="H30" s="6">
        <f>VLOOKUP(A30,'City centre offline (analysis)'!$AQ$3:$AR$64,2,FALSE)</f>
        <v>0.93848651108307102</v>
      </c>
      <c r="I30" t="s">
        <v>125</v>
      </c>
      <c r="J30" s="28" t="s">
        <v>140</v>
      </c>
      <c r="L30" t="s">
        <v>126</v>
      </c>
      <c r="M30" s="21"/>
    </row>
    <row r="31" spans="1:14" x14ac:dyDescent="0.3">
      <c r="A31" t="s">
        <v>36</v>
      </c>
      <c r="B31" s="6">
        <f>'Share city centre spend offline'!J31</f>
        <v>0.13776595668917124</v>
      </c>
      <c r="C31" s="24">
        <f t="shared" si="3"/>
        <v>35</v>
      </c>
      <c r="D31" s="6">
        <f>'Share city centre spend offline'!AH31</f>
        <v>0.12784369299612458</v>
      </c>
      <c r="E31" s="24">
        <f t="shared" si="4"/>
        <v>36</v>
      </c>
      <c r="F31" s="19">
        <f t="shared" si="5"/>
        <v>-0.99222636930466623</v>
      </c>
      <c r="G31">
        <f t="shared" si="6"/>
        <v>40</v>
      </c>
      <c r="H31" s="6">
        <f>VLOOKUP(A31,'City centre offline (analysis)'!$AQ$3:$AR$64,2,FALSE)</f>
        <v>0.89293180113067305</v>
      </c>
      <c r="I31">
        <v>1</v>
      </c>
      <c r="J31" t="str">
        <f t="shared" ref="J31:J40" si="13">INDEX($A$2:$A$63,MATCH(I31,$G$2:$G$63,0))</f>
        <v>Southampton</v>
      </c>
      <c r="K31" s="12">
        <f>INDEX($F$2:$F$63,MATCH(I31,$G$2:$G$63,0))</f>
        <v>-3.1988425828811451</v>
      </c>
      <c r="L31">
        <v>53</v>
      </c>
      <c r="M31" t="str">
        <f t="shared" ref="M31:M40" si="14">INDEX($A$2:$A$63,MATCH(L31,$G$2:$G$63,0))</f>
        <v>Brighton</v>
      </c>
      <c r="N31" s="12">
        <f>INDEX($F$2:$F$63,MATCH(L31,$G$2:$G$63,0))</f>
        <v>-0.18032418420304286</v>
      </c>
    </row>
    <row r="32" spans="1:14" x14ac:dyDescent="0.3">
      <c r="A32" t="s">
        <v>37</v>
      </c>
      <c r="B32" s="6">
        <f>'Share city centre spend offline'!J32</f>
        <v>0.26649038642880513</v>
      </c>
      <c r="C32" s="24">
        <f t="shared" si="3"/>
        <v>2</v>
      </c>
      <c r="D32" s="6">
        <f>'Share city centre spend offline'!AH32</f>
        <v>0.25890051046156543</v>
      </c>
      <c r="E32" s="24">
        <f t="shared" si="4"/>
        <v>3</v>
      </c>
      <c r="F32" s="19">
        <f t="shared" si="5"/>
        <v>-0.75898759672397009</v>
      </c>
      <c r="G32">
        <f t="shared" si="6"/>
        <v>47</v>
      </c>
      <c r="H32" s="6">
        <f>VLOOKUP(A32,'City centre offline (analysis)'!$AQ$3:$AR$64,2,FALSE)</f>
        <v>1.0789510438913501</v>
      </c>
      <c r="I32">
        <v>2</v>
      </c>
      <c r="J32" t="str">
        <f t="shared" si="13"/>
        <v>Coventry</v>
      </c>
      <c r="K32" s="12">
        <f t="shared" ref="K32:K40" si="15">INDEX($F$2:$F$63,MATCH(I32,$G$2:$G$63,0))</f>
        <v>-3.142663047541419</v>
      </c>
      <c r="L32">
        <v>54</v>
      </c>
      <c r="M32" t="str">
        <f t="shared" si="14"/>
        <v>Newcastle</v>
      </c>
      <c r="N32" s="12">
        <f t="shared" ref="N32:N40" si="16">INDEX($F$2:$F$63,MATCH(L32,$G$2:$G$63,0))</f>
        <v>-0.13837686073642774</v>
      </c>
    </row>
    <row r="33" spans="1:14" x14ac:dyDescent="0.3">
      <c r="A33" t="s">
        <v>38</v>
      </c>
      <c r="B33" s="6">
        <f>'Share city centre spend offline'!J33</f>
        <v>0.21416886357139173</v>
      </c>
      <c r="C33" s="24">
        <f t="shared" si="3"/>
        <v>14</v>
      </c>
      <c r="D33" s="6">
        <f>'Share city centre spend offline'!AH33</f>
        <v>0.1893539640238093</v>
      </c>
      <c r="E33" s="24">
        <f t="shared" si="4"/>
        <v>18</v>
      </c>
      <c r="F33" s="19">
        <f t="shared" si="5"/>
        <v>-2.4814899547582425</v>
      </c>
      <c r="G33">
        <f t="shared" si="6"/>
        <v>6</v>
      </c>
      <c r="H33" s="6">
        <f>VLOOKUP(A33,'City centre offline (analysis)'!$AQ$3:$AR$64,2,FALSE)</f>
        <v>0.818407016104853</v>
      </c>
      <c r="I33">
        <v>3</v>
      </c>
      <c r="J33" t="str">
        <f t="shared" si="13"/>
        <v>Dundee</v>
      </c>
      <c r="K33" s="12">
        <f t="shared" si="15"/>
        <v>-3.073046283421224</v>
      </c>
      <c r="L33">
        <v>55</v>
      </c>
      <c r="M33" t="str">
        <f t="shared" si="14"/>
        <v>Warrington</v>
      </c>
      <c r="N33" s="12">
        <f t="shared" si="16"/>
        <v>-4.0741600857382987E-2</v>
      </c>
    </row>
    <row r="34" spans="1:14" x14ac:dyDescent="0.3">
      <c r="A34" t="s">
        <v>39</v>
      </c>
      <c r="B34" s="6">
        <f>'Share city centre spend offline'!J34</f>
        <v>0.12612298769213826</v>
      </c>
      <c r="C34" s="24">
        <f t="shared" si="3"/>
        <v>40</v>
      </c>
      <c r="D34" s="6">
        <f>'Share city centre spend offline'!AH34</f>
        <v>0.13251809942569992</v>
      </c>
      <c r="E34" s="24">
        <f t="shared" si="4"/>
        <v>35</v>
      </c>
      <c r="F34" s="19">
        <f t="shared" si="5"/>
        <v>0.63951117335616647</v>
      </c>
      <c r="G34">
        <f t="shared" si="6"/>
        <v>61</v>
      </c>
      <c r="H34" s="6">
        <f>VLOOKUP(A34,'City centre offline (analysis)'!$AQ$3:$AR$64,2,FALSE)</f>
        <v>0.86767771661112802</v>
      </c>
      <c r="I34">
        <v>4</v>
      </c>
      <c r="J34" t="str">
        <f t="shared" si="13"/>
        <v>Slough</v>
      </c>
      <c r="K34" s="12">
        <f t="shared" si="15"/>
        <v>-2.8675638665611238</v>
      </c>
      <c r="L34">
        <v>56</v>
      </c>
      <c r="M34" t="str">
        <f t="shared" si="14"/>
        <v>Mansfield</v>
      </c>
      <c r="N34" s="12">
        <f t="shared" si="16"/>
        <v>-1.249706738773726E-2</v>
      </c>
    </row>
    <row r="35" spans="1:14" x14ac:dyDescent="0.3">
      <c r="A35" t="s">
        <v>40</v>
      </c>
      <c r="B35" s="6">
        <f>'Share city centre spend offline'!J35</f>
        <v>0.10181279052965131</v>
      </c>
      <c r="C35" s="24">
        <f t="shared" si="3"/>
        <v>50</v>
      </c>
      <c r="D35" s="6">
        <f>'Share city centre spend offline'!AH35</f>
        <v>9.4123632280298367E-2</v>
      </c>
      <c r="E35" s="24">
        <f t="shared" si="4"/>
        <v>48</v>
      </c>
      <c r="F35" s="19">
        <f t="shared" si="5"/>
        <v>-0.76891582493529431</v>
      </c>
      <c r="G35">
        <f t="shared" si="6"/>
        <v>45</v>
      </c>
      <c r="H35" s="6">
        <f>VLOOKUP(A35,'City centre offline (analysis)'!$AQ$3:$AR$64,2,FALSE)</f>
        <v>0.94261057623877598</v>
      </c>
      <c r="I35">
        <v>5</v>
      </c>
      <c r="J35" t="str">
        <f t="shared" si="13"/>
        <v>Reading</v>
      </c>
      <c r="K35" s="12">
        <f t="shared" si="15"/>
        <v>-2.640940276951151</v>
      </c>
      <c r="L35">
        <v>57</v>
      </c>
      <c r="M35" t="str">
        <f t="shared" si="14"/>
        <v>Northampton</v>
      </c>
      <c r="N35" s="12">
        <f t="shared" si="16"/>
        <v>-1.0976979102730877E-2</v>
      </c>
    </row>
    <row r="36" spans="1:14" x14ac:dyDescent="0.3">
      <c r="A36" t="s">
        <v>41</v>
      </c>
      <c r="B36" s="6">
        <f>'Share city centre spend offline'!J36</f>
        <v>0.1278074251055632</v>
      </c>
      <c r="C36" s="24">
        <f t="shared" si="3"/>
        <v>39</v>
      </c>
      <c r="D36" s="6">
        <f>'Share city centre spend offline'!AH36</f>
        <v>0.12768245443168583</v>
      </c>
      <c r="E36" s="24">
        <f t="shared" si="4"/>
        <v>37</v>
      </c>
      <c r="F36" s="19">
        <f t="shared" si="5"/>
        <v>-1.249706738773726E-2</v>
      </c>
      <c r="G36">
        <f t="shared" si="6"/>
        <v>56</v>
      </c>
      <c r="H36" s="6">
        <f>VLOOKUP(A36,'City centre offline (analysis)'!$AQ$3:$AR$64,2,FALSE)</f>
        <v>0.97291270531324703</v>
      </c>
      <c r="I36">
        <v>6</v>
      </c>
      <c r="J36" t="str">
        <f t="shared" si="13"/>
        <v>London</v>
      </c>
      <c r="K36" s="12">
        <f t="shared" si="15"/>
        <v>-2.4814899547582425</v>
      </c>
      <c r="L36">
        <v>58</v>
      </c>
      <c r="M36" t="str">
        <f t="shared" si="14"/>
        <v>Aldershot</v>
      </c>
      <c r="N36" s="12">
        <f t="shared" si="16"/>
        <v>-3.693118417005814E-3</v>
      </c>
    </row>
    <row r="37" spans="1:14" x14ac:dyDescent="0.3">
      <c r="A37" t="s">
        <v>42</v>
      </c>
      <c r="B37" s="6">
        <f>'Share city centre spend offline'!J37</f>
        <v>2.5707826931488792E-2</v>
      </c>
      <c r="C37" s="24">
        <f t="shared" si="3"/>
        <v>61</v>
      </c>
      <c r="D37" s="6">
        <f>'Share city centre spend offline'!AH37</f>
        <v>2.3108162458145509E-2</v>
      </c>
      <c r="E37" s="24">
        <f t="shared" si="4"/>
        <v>61</v>
      </c>
      <c r="F37" s="19">
        <f t="shared" si="5"/>
        <v>-0.25996644733432828</v>
      </c>
      <c r="G37">
        <f t="shared" si="6"/>
        <v>51</v>
      </c>
      <c r="H37" s="6">
        <f>VLOOKUP(A37,'City centre offline (analysis)'!$AQ$3:$AR$64,2,FALSE)</f>
        <v>0.95201481234227203</v>
      </c>
      <c r="I37">
        <v>7</v>
      </c>
      <c r="J37" t="str">
        <f t="shared" si="13"/>
        <v>Stoke</v>
      </c>
      <c r="K37" s="12">
        <f>INDEX($F$2:$F$63,MATCH(I37,$G$2:$G$63,0))</f>
        <v>-2.4415050253747927</v>
      </c>
      <c r="L37">
        <v>59</v>
      </c>
      <c r="M37" t="str">
        <f t="shared" si="14"/>
        <v>Bournemouth</v>
      </c>
      <c r="N37" s="12">
        <f t="shared" si="16"/>
        <v>0.19095813761299263</v>
      </c>
    </row>
    <row r="38" spans="1:14" x14ac:dyDescent="0.3">
      <c r="A38" t="s">
        <v>43</v>
      </c>
      <c r="B38" s="6">
        <f>'Share city centre spend offline'!J38</f>
        <v>0.19518140940582002</v>
      </c>
      <c r="C38" s="24">
        <f t="shared" si="3"/>
        <v>22</v>
      </c>
      <c r="D38" s="6">
        <f>'Share city centre spend offline'!AH38</f>
        <v>0.17915095425252592</v>
      </c>
      <c r="E38" s="24">
        <f t="shared" si="4"/>
        <v>21</v>
      </c>
      <c r="F38" s="19">
        <f t="shared" si="5"/>
        <v>-1.6030455153294099</v>
      </c>
      <c r="G38">
        <f t="shared" si="6"/>
        <v>21</v>
      </c>
      <c r="H38" s="6">
        <f>VLOOKUP(A38,'City centre offline (analysis)'!$AQ$3:$AR$64,2,FALSE)</f>
        <v>0.79462787142888103</v>
      </c>
      <c r="I38">
        <v>8</v>
      </c>
      <c r="J38" t="str">
        <f t="shared" si="13"/>
        <v>Aberdeen</v>
      </c>
      <c r="K38" s="12">
        <f t="shared" si="15"/>
        <v>-2.0455210043108352</v>
      </c>
      <c r="L38">
        <v>60</v>
      </c>
      <c r="M38" t="str">
        <f t="shared" si="14"/>
        <v>Edinburgh</v>
      </c>
      <c r="N38" s="12">
        <f t="shared" si="16"/>
        <v>0.45549574737899434</v>
      </c>
    </row>
    <row r="39" spans="1:14" x14ac:dyDescent="0.3">
      <c r="A39" t="s">
        <v>44</v>
      </c>
      <c r="B39" s="6">
        <f>'Share city centre spend offline'!J39</f>
        <v>0.15907286416317093</v>
      </c>
      <c r="C39" s="24">
        <f t="shared" si="3"/>
        <v>31</v>
      </c>
      <c r="D39" s="6">
        <f>'Share city centre spend offline'!AH39</f>
        <v>0.15768909555580665</v>
      </c>
      <c r="E39" s="24">
        <f t="shared" si="4"/>
        <v>29</v>
      </c>
      <c r="F39" s="19">
        <f t="shared" si="5"/>
        <v>-0.13837686073642774</v>
      </c>
      <c r="G39">
        <f t="shared" si="6"/>
        <v>54</v>
      </c>
      <c r="H39" s="6">
        <f>VLOOKUP(A39,'City centre offline (analysis)'!$AQ$3:$AR$64,2,FALSE)</f>
        <v>1.05950164804963</v>
      </c>
      <c r="I39">
        <v>9</v>
      </c>
      <c r="J39" t="str">
        <f t="shared" si="13"/>
        <v>Birmingham</v>
      </c>
      <c r="K39" s="12">
        <f t="shared" si="15"/>
        <v>-2.0434053737547142</v>
      </c>
      <c r="L39">
        <v>61</v>
      </c>
      <c r="M39" t="str">
        <f t="shared" si="14"/>
        <v>Luton</v>
      </c>
      <c r="N39" s="12">
        <f t="shared" si="16"/>
        <v>0.63951117335616647</v>
      </c>
    </row>
    <row r="40" spans="1:14" x14ac:dyDescent="0.3">
      <c r="A40" t="s">
        <v>45</v>
      </c>
      <c r="B40" s="6">
        <f>'Share city centre spend offline'!J40</f>
        <v>9.1310340211389604E-2</v>
      </c>
      <c r="C40" s="24">
        <f t="shared" si="3"/>
        <v>52</v>
      </c>
      <c r="D40" s="6">
        <f>'Share city centre spend offline'!AH40</f>
        <v>8.2064771086237401E-2</v>
      </c>
      <c r="E40" s="24">
        <f t="shared" si="4"/>
        <v>53</v>
      </c>
      <c r="F40" s="19">
        <f t="shared" si="5"/>
        <v>-0.92455691251522032</v>
      </c>
      <c r="G40">
        <f t="shared" si="6"/>
        <v>43</v>
      </c>
      <c r="H40" s="6">
        <f>VLOOKUP(A40,'City centre offline (analysis)'!$AQ$3:$AR$64,2,FALSE)</f>
        <v>0.89973086956505199</v>
      </c>
      <c r="I40">
        <v>10</v>
      </c>
      <c r="J40" t="str">
        <f t="shared" si="13"/>
        <v>Ipswich</v>
      </c>
      <c r="K40" s="12">
        <f t="shared" si="15"/>
        <v>-1.951815837737922</v>
      </c>
      <c r="L40">
        <v>62</v>
      </c>
      <c r="M40" t="str">
        <f t="shared" si="14"/>
        <v>York</v>
      </c>
      <c r="N40" s="12">
        <f t="shared" si="16"/>
        <v>3.1298550227438215</v>
      </c>
    </row>
    <row r="41" spans="1:14" x14ac:dyDescent="0.3">
      <c r="A41" t="s">
        <v>46</v>
      </c>
      <c r="B41" s="6">
        <f>'Share city centre spend offline'!J41</f>
        <v>0.19267433620550314</v>
      </c>
      <c r="C41" s="24">
        <f t="shared" si="3"/>
        <v>23</v>
      </c>
      <c r="D41" s="6">
        <f>'Share city centre spend offline'!AH41</f>
        <v>0.19256456641447584</v>
      </c>
      <c r="E41" s="24">
        <f t="shared" si="4"/>
        <v>17</v>
      </c>
      <c r="F41" s="19">
        <f t="shared" si="5"/>
        <v>-1.0976979102730877E-2</v>
      </c>
      <c r="G41">
        <f t="shared" si="6"/>
        <v>57</v>
      </c>
      <c r="H41" s="6">
        <f>VLOOKUP(A41,'City centre offline (analysis)'!$AQ$3:$AR$64,2,FALSE)</f>
        <v>0.90994470426624896</v>
      </c>
      <c r="M41" s="21"/>
    </row>
    <row r="42" spans="1:14" x14ac:dyDescent="0.3">
      <c r="A42" t="s">
        <v>47</v>
      </c>
      <c r="B42" s="6">
        <f>'Share city centre spend offline'!J42</f>
        <v>0.24434137434273637</v>
      </c>
      <c r="C42" s="24">
        <f t="shared" si="3"/>
        <v>7</v>
      </c>
      <c r="D42" s="6">
        <f>'Share city centre spend offline'!AH42</f>
        <v>0.23435784932506606</v>
      </c>
      <c r="E42" s="24">
        <f t="shared" si="4"/>
        <v>7</v>
      </c>
      <c r="F42" s="19">
        <f t="shared" si="5"/>
        <v>-0.99835250176703028</v>
      </c>
      <c r="G42">
        <f t="shared" si="6"/>
        <v>39</v>
      </c>
      <c r="H42" s="6">
        <f>VLOOKUP(A42,'City centre offline (analysis)'!$AQ$3:$AR$64,2,FALSE)</f>
        <v>0.90643087082527596</v>
      </c>
      <c r="M42" s="21"/>
    </row>
    <row r="43" spans="1:14" x14ac:dyDescent="0.3">
      <c r="A43" t="s">
        <v>48</v>
      </c>
      <c r="B43" s="6">
        <f>'Share city centre spend offline'!J43</f>
        <v>0.15374404834296881</v>
      </c>
      <c r="C43" s="24">
        <f t="shared" si="3"/>
        <v>32</v>
      </c>
      <c r="D43" s="6">
        <f>'Share city centre spend offline'!AH43</f>
        <v>0.13987981654947426</v>
      </c>
      <c r="E43" s="24">
        <f t="shared" si="4"/>
        <v>33</v>
      </c>
      <c r="F43" s="19">
        <f t="shared" si="5"/>
        <v>-1.3864231793494552</v>
      </c>
      <c r="G43">
        <f t="shared" si="6"/>
        <v>27</v>
      </c>
      <c r="H43" s="6">
        <f>VLOOKUP(A43,'City centre offline (analysis)'!$AQ$3:$AR$64,2,FALSE)</f>
        <v>0.89385379929944098</v>
      </c>
      <c r="M43" s="21"/>
    </row>
    <row r="44" spans="1:14" x14ac:dyDescent="0.3">
      <c r="A44" t="s">
        <v>49</v>
      </c>
      <c r="B44" s="6">
        <f>'Share city centre spend offline'!J44</f>
        <v>0.18850701654602731</v>
      </c>
      <c r="C44" s="24">
        <f t="shared" si="3"/>
        <v>26</v>
      </c>
      <c r="D44" s="6">
        <f>'Share city centre spend offline'!AH44</f>
        <v>0.17795816147849788</v>
      </c>
      <c r="E44" s="24">
        <f t="shared" si="4"/>
        <v>22</v>
      </c>
      <c r="F44" s="19">
        <f t="shared" si="5"/>
        <v>-1.0548855067529423</v>
      </c>
      <c r="G44">
        <f t="shared" si="6"/>
        <v>37</v>
      </c>
      <c r="H44" s="6">
        <f>VLOOKUP(A44,'City centre offline (analysis)'!$AQ$3:$AR$64,2,FALSE)</f>
        <v>0.809405175224439</v>
      </c>
      <c r="M44" s="21"/>
    </row>
    <row r="45" spans="1:14" x14ac:dyDescent="0.3">
      <c r="A45" t="s">
        <v>50</v>
      </c>
      <c r="B45" s="6">
        <f>'Share city centre spend offline'!J45</f>
        <v>0.16919765390399805</v>
      </c>
      <c r="C45" s="24">
        <f t="shared" si="3"/>
        <v>29</v>
      </c>
      <c r="D45" s="6">
        <f>'Share city centre spend offline'!AH45</f>
        <v>0.15070655290035978</v>
      </c>
      <c r="E45" s="24">
        <f t="shared" si="4"/>
        <v>31</v>
      </c>
      <c r="F45" s="19">
        <f t="shared" si="5"/>
        <v>-1.8491101003638266</v>
      </c>
      <c r="G45">
        <f t="shared" si="6"/>
        <v>12</v>
      </c>
      <c r="H45" s="6">
        <f>VLOOKUP(A45,'City centre offline (analysis)'!$AQ$3:$AR$64,2,FALSE)</f>
        <v>0.78033666609515995</v>
      </c>
      <c r="M45" s="21"/>
    </row>
    <row r="46" spans="1:14" x14ac:dyDescent="0.3">
      <c r="A46" t="s">
        <v>51</v>
      </c>
      <c r="B46" s="6">
        <f>'Share city centre spend offline'!J46</f>
        <v>0.19638010108860599</v>
      </c>
      <c r="C46" s="24">
        <f t="shared" si="3"/>
        <v>21</v>
      </c>
      <c r="D46" s="6">
        <f>'Share city centre spend offline'!AH46</f>
        <v>0.19296104848721435</v>
      </c>
      <c r="E46" s="24">
        <f t="shared" si="4"/>
        <v>16</v>
      </c>
      <c r="F46" s="19">
        <f t="shared" si="5"/>
        <v>-0.34190526013916367</v>
      </c>
      <c r="G46">
        <f t="shared" si="6"/>
        <v>50</v>
      </c>
      <c r="H46" s="6">
        <f>VLOOKUP(A46,'City centre offline (analysis)'!$AQ$3:$AR$64,2,FALSE)</f>
        <v>0.99698048698030906</v>
      </c>
      <c r="M46" s="21"/>
    </row>
    <row r="47" spans="1:14" x14ac:dyDescent="0.3">
      <c r="A47" t="s">
        <v>52</v>
      </c>
      <c r="B47" s="6">
        <f>'Share city centre spend offline'!J47</f>
        <v>7.0844638694703352E-2</v>
      </c>
      <c r="C47" s="24">
        <f t="shared" si="3"/>
        <v>57</v>
      </c>
      <c r="D47" s="6">
        <f>'Share city centre spend offline'!AH47</f>
        <v>5.9500416388224626E-2</v>
      </c>
      <c r="E47" s="24">
        <f t="shared" si="4"/>
        <v>56</v>
      </c>
      <c r="F47" s="19">
        <f t="shared" si="5"/>
        <v>-1.1344222306478726</v>
      </c>
      <c r="G47">
        <f t="shared" si="6"/>
        <v>33</v>
      </c>
      <c r="H47" s="6">
        <f>VLOOKUP(A47,'City centre offline (analysis)'!$AQ$3:$AR$64,2,FALSE)</f>
        <v>0.86896079767787204</v>
      </c>
      <c r="M47" s="21"/>
    </row>
    <row r="48" spans="1:14" x14ac:dyDescent="0.3">
      <c r="A48" t="s">
        <v>53</v>
      </c>
      <c r="B48" s="6">
        <f>'Share city centre spend offline'!J48</f>
        <v>9.2364626324120985E-2</v>
      </c>
      <c r="C48" s="24">
        <f t="shared" si="3"/>
        <v>51</v>
      </c>
      <c r="D48" s="6">
        <f>'Share city centre spend offline'!AH48</f>
        <v>8.3119257230823487E-2</v>
      </c>
      <c r="E48" s="24">
        <f t="shared" si="4"/>
        <v>52</v>
      </c>
      <c r="F48" s="19">
        <f t="shared" si="5"/>
        <v>-0.92453690932974975</v>
      </c>
      <c r="G48">
        <f t="shared" si="6"/>
        <v>44</v>
      </c>
      <c r="H48" s="6">
        <f>VLOOKUP(A48,'City centre offline (analysis)'!$AQ$3:$AR$64,2,FALSE)</f>
        <v>0.913980524921846</v>
      </c>
      <c r="M48" s="21"/>
    </row>
    <row r="49" spans="1:13" x14ac:dyDescent="0.3">
      <c r="A49" t="s">
        <v>54</v>
      </c>
      <c r="B49" s="6">
        <f>'Share city centre spend offline'!J49</f>
        <v>0.21036672314958632</v>
      </c>
      <c r="C49" s="24">
        <f t="shared" si="3"/>
        <v>15</v>
      </c>
      <c r="D49" s="6">
        <f>'Share city centre spend offline'!AH49</f>
        <v>0.18395732038007481</v>
      </c>
      <c r="E49" s="24">
        <f t="shared" si="4"/>
        <v>20</v>
      </c>
      <c r="F49" s="19">
        <f t="shared" si="5"/>
        <v>-2.640940276951151</v>
      </c>
      <c r="G49">
        <f t="shared" si="6"/>
        <v>5</v>
      </c>
      <c r="H49" s="6">
        <f>VLOOKUP(A49,'City centre offline (analysis)'!$AQ$3:$AR$64,2,FALSE)</f>
        <v>0.77466679807822503</v>
      </c>
      <c r="M49" s="21"/>
    </row>
    <row r="50" spans="1:13" x14ac:dyDescent="0.3">
      <c r="A50" t="s">
        <v>55</v>
      </c>
      <c r="B50" s="6">
        <f>'Share city centre spend offline'!J50</f>
        <v>0.10260378607493358</v>
      </c>
      <c r="C50" s="24">
        <f t="shared" si="3"/>
        <v>49</v>
      </c>
      <c r="D50" s="6">
        <f>'Share city centre spend offline'!AH50</f>
        <v>9.2123177462434522E-2</v>
      </c>
      <c r="E50" s="24">
        <f t="shared" si="4"/>
        <v>49</v>
      </c>
      <c r="F50" s="19">
        <f t="shared" si="5"/>
        <v>-1.0480608612499054</v>
      </c>
      <c r="G50">
        <f t="shared" si="6"/>
        <v>38</v>
      </c>
      <c r="H50" s="6">
        <f>VLOOKUP(A50,'City centre offline (analysis)'!$AQ$3:$AR$64,2,FALSE)</f>
        <v>0.91319524839425703</v>
      </c>
      <c r="M50" s="21"/>
    </row>
    <row r="51" spans="1:13" x14ac:dyDescent="0.3">
      <c r="A51" t="s">
        <v>56</v>
      </c>
      <c r="B51" s="6">
        <f>'Share city centre spend offline'!J51</f>
        <v>0.20318650795014997</v>
      </c>
      <c r="C51" s="24">
        <f t="shared" si="3"/>
        <v>19</v>
      </c>
      <c r="D51" s="6">
        <f>'Share city centre spend offline'!AH51</f>
        <v>0.17451086928453874</v>
      </c>
      <c r="E51" s="24">
        <f t="shared" si="4"/>
        <v>24</v>
      </c>
      <c r="F51" s="19">
        <f t="shared" si="5"/>
        <v>-2.8675638665611238</v>
      </c>
      <c r="G51">
        <f t="shared" si="6"/>
        <v>4</v>
      </c>
      <c r="H51" s="6">
        <f>VLOOKUP(A51,'City centre offline (analysis)'!$AQ$3:$AR$64,2,FALSE)</f>
        <v>0.82419848592241796</v>
      </c>
      <c r="M51" s="21"/>
    </row>
    <row r="52" spans="1:13" x14ac:dyDescent="0.3">
      <c r="A52" t="s">
        <v>57</v>
      </c>
      <c r="B52" s="6">
        <f>'Share city centre spend offline'!J52</f>
        <v>0.20818215020710101</v>
      </c>
      <c r="C52" s="24">
        <f t="shared" si="3"/>
        <v>17</v>
      </c>
      <c r="D52" s="6">
        <f>'Share city centre spend offline'!AH52</f>
        <v>0.17619372437828956</v>
      </c>
      <c r="E52" s="24">
        <f t="shared" si="4"/>
        <v>23</v>
      </c>
      <c r="F52" s="19">
        <f t="shared" si="5"/>
        <v>-3.1988425828811451</v>
      </c>
      <c r="G52">
        <f t="shared" si="6"/>
        <v>1</v>
      </c>
      <c r="H52" s="6">
        <f>VLOOKUP(A52,'City centre offline (analysis)'!$AQ$3:$AR$64,2,FALSE)</f>
        <v>0.77106413759808801</v>
      </c>
      <c r="M52" s="21"/>
    </row>
    <row r="53" spans="1:13" x14ac:dyDescent="0.3">
      <c r="A53" t="s">
        <v>58</v>
      </c>
      <c r="B53" s="6">
        <f>'Share city centre spend offline'!J53</f>
        <v>0.11423429738724641</v>
      </c>
      <c r="C53" s="24">
        <f t="shared" si="3"/>
        <v>46</v>
      </c>
      <c r="D53" s="6">
        <f>'Share city centre spend offline'!AH53</f>
        <v>9.6772053941403133E-2</v>
      </c>
      <c r="E53" s="24">
        <f t="shared" si="4"/>
        <v>47</v>
      </c>
      <c r="F53" s="19">
        <f t="shared" si="5"/>
        <v>-1.7462243445843282</v>
      </c>
      <c r="G53">
        <f t="shared" si="6"/>
        <v>16</v>
      </c>
      <c r="H53" s="6">
        <f>VLOOKUP(A53,'City centre offline (analysis)'!$AQ$3:$AR$64,2,FALSE)</f>
        <v>0.876502596310199</v>
      </c>
      <c r="M53" s="21"/>
    </row>
    <row r="54" spans="1:13" ht="12" customHeight="1" x14ac:dyDescent="0.3">
      <c r="A54" t="s">
        <v>59</v>
      </c>
      <c r="B54" s="6">
        <f>'Share city centre spend offline'!J54</f>
        <v>8.1770512670648554E-2</v>
      </c>
      <c r="C54" s="24">
        <f t="shared" si="3"/>
        <v>55</v>
      </c>
      <c r="D54" s="6">
        <f>'Share city centre spend offline'!AH54</f>
        <v>5.7355462416900628E-2</v>
      </c>
      <c r="E54" s="24">
        <f t="shared" si="4"/>
        <v>57</v>
      </c>
      <c r="F54" s="19">
        <f t="shared" si="5"/>
        <v>-2.4415050253747927</v>
      </c>
      <c r="G54">
        <f t="shared" si="6"/>
        <v>7</v>
      </c>
      <c r="H54" s="6">
        <f>VLOOKUP(A54,'City centre offline (analysis)'!$AQ$3:$AR$64,2,FALSE)</f>
        <v>0.74992821306977997</v>
      </c>
      <c r="M54" s="21"/>
    </row>
    <row r="55" spans="1:13" x14ac:dyDescent="0.3">
      <c r="A55" t="s">
        <v>60</v>
      </c>
      <c r="B55" s="6">
        <f>'Share city centre spend offline'!J55</f>
        <v>0.12317012224677767</v>
      </c>
      <c r="C55" s="24">
        <f t="shared" si="3"/>
        <v>43</v>
      </c>
      <c r="D55" s="6">
        <f>'Share city centre spend offline'!AH55</f>
        <v>0.10376080097644587</v>
      </c>
      <c r="E55" s="24">
        <f t="shared" si="4"/>
        <v>44</v>
      </c>
      <c r="F55" s="19">
        <f t="shared" si="5"/>
        <v>-1.9409321270331805</v>
      </c>
      <c r="G55">
        <f t="shared" si="6"/>
        <v>11</v>
      </c>
      <c r="H55" s="6">
        <f>VLOOKUP(A55,'City centre offline (analysis)'!$AQ$3:$AR$64,2,FALSE)</f>
        <v>0.94589110578528102</v>
      </c>
      <c r="M55" s="21"/>
    </row>
    <row r="56" spans="1:13" x14ac:dyDescent="0.3">
      <c r="A56" t="s">
        <v>61</v>
      </c>
      <c r="B56" s="6">
        <f>'Share city centre spend offline'!J56</f>
        <v>0.15123699994674666</v>
      </c>
      <c r="C56" s="24">
        <f t="shared" si="3"/>
        <v>33</v>
      </c>
      <c r="D56" s="6">
        <f>'Share city centre spend offline'!AH56</f>
        <v>0.13822066394479271</v>
      </c>
      <c r="E56" s="24">
        <f t="shared" si="4"/>
        <v>34</v>
      </c>
      <c r="F56" s="19">
        <f t="shared" si="5"/>
        <v>-1.3016336001953954</v>
      </c>
      <c r="G56">
        <f t="shared" si="6"/>
        <v>30</v>
      </c>
      <c r="H56" s="6">
        <f>VLOOKUP(A56,'City centre offline (analysis)'!$AQ$3:$AR$64,2,FALSE)</f>
        <v>0.99913088231762004</v>
      </c>
      <c r="M56" s="21"/>
    </row>
    <row r="57" spans="1:13" x14ac:dyDescent="0.3">
      <c r="A57" t="s">
        <v>62</v>
      </c>
      <c r="B57" s="6">
        <f>'Share city centre spend offline'!J57</f>
        <v>0.12468771693478323</v>
      </c>
      <c r="C57" s="24">
        <f t="shared" si="3"/>
        <v>42</v>
      </c>
      <c r="D57" s="6">
        <f>'Share city centre spend offline'!AH57</f>
        <v>0.10946867810817748</v>
      </c>
      <c r="E57" s="24">
        <f t="shared" si="4"/>
        <v>40</v>
      </c>
      <c r="F57" s="19">
        <f t="shared" si="5"/>
        <v>-1.5219038826605746</v>
      </c>
      <c r="G57">
        <f t="shared" si="6"/>
        <v>24</v>
      </c>
      <c r="H57" s="6">
        <f>VLOOKUP(A57,'City centre offline (analysis)'!$AQ$3:$AR$64,2,FALSE)</f>
        <v>0.84848649563175105</v>
      </c>
      <c r="M57" s="21"/>
    </row>
    <row r="58" spans="1:13" x14ac:dyDescent="0.3">
      <c r="A58" t="s">
        <v>63</v>
      </c>
      <c r="B58" s="6">
        <f>'Share city centre spend offline'!J58</f>
        <v>0.26531058332000007</v>
      </c>
      <c r="C58" s="24">
        <f t="shared" si="3"/>
        <v>3</v>
      </c>
      <c r="D58" s="6">
        <f>'Share city centre spend offline'!AH58</f>
        <v>0.24916662875757514</v>
      </c>
      <c r="E58" s="24">
        <f t="shared" si="4"/>
        <v>5</v>
      </c>
      <c r="F58" s="19">
        <f t="shared" si="5"/>
        <v>-1.6143954562424927</v>
      </c>
      <c r="G58">
        <f t="shared" si="6"/>
        <v>20</v>
      </c>
      <c r="H58" s="6">
        <f>VLOOKUP(A58,'City centre offline (analysis)'!$AQ$3:$AR$64,2,FALSE)</f>
        <v>0.89992733432048899</v>
      </c>
      <c r="M58" s="21"/>
    </row>
    <row r="59" spans="1:13" x14ac:dyDescent="0.3">
      <c r="A59" t="s">
        <v>64</v>
      </c>
      <c r="B59" s="6">
        <f>'Share city centre spend offline'!J59</f>
        <v>0.12805035289191002</v>
      </c>
      <c r="C59" s="24">
        <f t="shared" si="3"/>
        <v>38</v>
      </c>
      <c r="D59" s="6">
        <f>'Share city centre spend offline'!AH59</f>
        <v>0.11638275648191278</v>
      </c>
      <c r="E59" s="24">
        <f t="shared" si="4"/>
        <v>39</v>
      </c>
      <c r="F59" s="19">
        <f t="shared" si="5"/>
        <v>-1.1667596409997247</v>
      </c>
      <c r="G59">
        <f t="shared" si="6"/>
        <v>32</v>
      </c>
      <c r="H59" s="6">
        <f>VLOOKUP(A59,'City centre offline (analysis)'!$AQ$3:$AR$64,2,FALSE)</f>
        <v>0.94475112745273604</v>
      </c>
      <c r="M59" s="21"/>
    </row>
    <row r="60" spans="1:13" x14ac:dyDescent="0.3">
      <c r="A60" t="s">
        <v>65</v>
      </c>
      <c r="B60" s="6">
        <f>'Share city centre spend offline'!J60</f>
        <v>0.20077262924292083</v>
      </c>
      <c r="C60" s="24">
        <f t="shared" si="3"/>
        <v>20</v>
      </c>
      <c r="D60" s="6">
        <f>'Share city centre spend offline'!AH60</f>
        <v>0.200365213234347</v>
      </c>
      <c r="E60" s="24">
        <f t="shared" si="4"/>
        <v>13</v>
      </c>
      <c r="F60" s="19">
        <f t="shared" si="5"/>
        <v>-4.0741600857382987E-2</v>
      </c>
      <c r="G60">
        <f t="shared" si="6"/>
        <v>55</v>
      </c>
      <c r="H60" s="6">
        <f>VLOOKUP(A60,'City centre offline (analysis)'!$AQ$3:$AR$64,2,FALSE)</f>
        <v>1.0012393926826</v>
      </c>
      <c r="M60" s="21"/>
    </row>
    <row r="61" spans="1:13" x14ac:dyDescent="0.3">
      <c r="A61" t="s">
        <v>66</v>
      </c>
      <c r="B61" s="6">
        <f>'Share city centre spend offline'!J61</f>
        <v>8.685732251698329E-2</v>
      </c>
      <c r="C61" s="24">
        <f t="shared" si="3"/>
        <v>54</v>
      </c>
      <c r="D61" s="6">
        <f>'Share city centre spend offline'!AH61</f>
        <v>6.9754581643284352E-2</v>
      </c>
      <c r="E61" s="24">
        <f t="shared" si="4"/>
        <v>55</v>
      </c>
      <c r="F61" s="19">
        <f t="shared" si="5"/>
        <v>-1.7102740873698938</v>
      </c>
      <c r="G61">
        <f t="shared" si="6"/>
        <v>18</v>
      </c>
      <c r="H61" s="6">
        <f>VLOOKUP(A61,'City centre offline (analysis)'!$AQ$3:$AR$64,2,FALSE)</f>
        <v>0.84287607466937597</v>
      </c>
      <c r="M61" s="21"/>
    </row>
    <row r="62" spans="1:13" x14ac:dyDescent="0.3">
      <c r="A62" t="s">
        <v>67</v>
      </c>
      <c r="B62" s="6">
        <f>'Share city centre spend offline'!J62</f>
        <v>0.24199721033605234</v>
      </c>
      <c r="C62" s="24">
        <f t="shared" si="3"/>
        <v>8</v>
      </c>
      <c r="D62" s="6">
        <f>'Share city centre spend offline'!AH62</f>
        <v>0.22951692064385595</v>
      </c>
      <c r="E62" s="24">
        <f t="shared" si="4"/>
        <v>8</v>
      </c>
      <c r="F62" s="19">
        <f t="shared" si="5"/>
        <v>-1.2480289692196389</v>
      </c>
      <c r="G62">
        <f t="shared" si="6"/>
        <v>31</v>
      </c>
      <c r="H62" s="6">
        <f>VLOOKUP(A62,'City centre offline (analysis)'!$AQ$3:$AR$64,2,FALSE)</f>
        <v>0.96139010862736995</v>
      </c>
      <c r="M62" s="21"/>
    </row>
    <row r="63" spans="1:13" x14ac:dyDescent="0.3">
      <c r="A63" t="s">
        <v>68</v>
      </c>
      <c r="B63" s="6">
        <f>'Share city centre spend offline'!J63</f>
        <v>0.25622647606330368</v>
      </c>
      <c r="C63" s="24">
        <f t="shared" si="3"/>
        <v>5</v>
      </c>
      <c r="D63" s="6">
        <f>'Share city centre spend offline'!AH63</f>
        <v>0.28752502629074189</v>
      </c>
      <c r="E63" s="24">
        <f t="shared" si="4"/>
        <v>1</v>
      </c>
      <c r="F63" s="19">
        <f>(D63-B63)*100</f>
        <v>3.1298550227438215</v>
      </c>
      <c r="G63">
        <f t="shared" si="6"/>
        <v>62</v>
      </c>
      <c r="H63" s="6">
        <f>VLOOKUP(A63,'City centre offline (analysis)'!$AQ$3:$AR$64,2,FALSE)</f>
        <v>1.17904709898294</v>
      </c>
      <c r="M63" s="21"/>
    </row>
    <row r="64" spans="1:13" x14ac:dyDescent="0.3">
      <c r="M64" s="21"/>
    </row>
    <row r="65" spans="13:13" x14ac:dyDescent="0.3">
      <c r="M65" s="21"/>
    </row>
    <row r="66" spans="13:13" x14ac:dyDescent="0.3">
      <c r="M66" s="21"/>
    </row>
    <row r="67" spans="13:13" x14ac:dyDescent="0.3">
      <c r="M67" s="21"/>
    </row>
    <row r="68" spans="13:13" x14ac:dyDescent="0.3">
      <c r="M68" s="21"/>
    </row>
    <row r="69" spans="13:13" x14ac:dyDescent="0.3">
      <c r="M69" s="21"/>
    </row>
    <row r="70" spans="13:13" x14ac:dyDescent="0.3">
      <c r="M70" s="21"/>
    </row>
    <row r="71" spans="13:13" x14ac:dyDescent="0.3">
      <c r="M71" s="21"/>
    </row>
    <row r="72" spans="13:13" x14ac:dyDescent="0.3">
      <c r="M72" s="21"/>
    </row>
    <row r="73" spans="13:13" x14ac:dyDescent="0.3">
      <c r="M73" s="21"/>
    </row>
    <row r="74" spans="13:13" x14ac:dyDescent="0.3">
      <c r="M74" s="21"/>
    </row>
    <row r="75" spans="13:13" x14ac:dyDescent="0.3">
      <c r="M75" s="21"/>
    </row>
    <row r="76" spans="13:13" x14ac:dyDescent="0.3">
      <c r="M76" s="21"/>
    </row>
    <row r="77" spans="13:13" x14ac:dyDescent="0.3">
      <c r="M77" s="21"/>
    </row>
    <row r="78" spans="13:13" x14ac:dyDescent="0.3">
      <c r="M78" s="21"/>
    </row>
  </sheetData>
  <sortState ref="L2:M64">
    <sortCondition descending="1" ref="M2:M64"/>
  </sortState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N68"/>
  <sheetViews>
    <sheetView topLeftCell="Q40" workbookViewId="0">
      <selection activeCell="AH2" sqref="AH2:AH63"/>
    </sheetView>
  </sheetViews>
  <sheetFormatPr defaultRowHeight="14.4" x14ac:dyDescent="0.3"/>
  <cols>
    <col min="2" max="34" width="10.5546875" bestFit="1" customWidth="1"/>
    <col min="37" max="37" width="11.109375" bestFit="1" customWidth="1"/>
    <col min="38" max="39" width="10.6640625" bestFit="1" customWidth="1"/>
    <col min="40" max="45" width="10.5546875" bestFit="1" customWidth="1"/>
    <col min="46" max="46" width="10.6640625" bestFit="1" customWidth="1"/>
    <col min="47" max="55" width="10.5546875" bestFit="1" customWidth="1"/>
    <col min="56" max="56" width="10.5546875" customWidth="1"/>
    <col min="58" max="58" width="8.88671875" style="39"/>
    <col min="63" max="63" width="6.5546875" customWidth="1"/>
  </cols>
  <sheetData>
    <row r="1" spans="1:66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K1" s="26">
        <v>43891</v>
      </c>
      <c r="AL1" s="26">
        <v>43922</v>
      </c>
      <c r="AM1" s="26">
        <v>43952</v>
      </c>
      <c r="AN1" s="26">
        <v>43983</v>
      </c>
      <c r="AO1" s="26">
        <v>44013</v>
      </c>
      <c r="AP1" s="26">
        <v>44044</v>
      </c>
      <c r="AQ1" s="26">
        <v>44075</v>
      </c>
      <c r="AR1" s="26">
        <v>44105</v>
      </c>
      <c r="AS1" s="26">
        <v>44136</v>
      </c>
      <c r="AT1" s="26">
        <v>44166</v>
      </c>
      <c r="AU1" s="26">
        <v>44197</v>
      </c>
      <c r="AV1" s="26">
        <v>44228</v>
      </c>
      <c r="AW1" s="26">
        <v>44256</v>
      </c>
      <c r="AX1" s="26">
        <v>44287</v>
      </c>
      <c r="AY1" s="26">
        <v>44317</v>
      </c>
      <c r="AZ1" s="26">
        <v>44348</v>
      </c>
      <c r="BA1" s="26">
        <v>44378</v>
      </c>
      <c r="BB1" s="26">
        <v>44409</v>
      </c>
      <c r="BC1" s="26">
        <v>44440</v>
      </c>
      <c r="BD1" s="26"/>
      <c r="BF1" s="39" t="s">
        <v>137</v>
      </c>
      <c r="BJ1" t="s">
        <v>98</v>
      </c>
      <c r="BK1" t="s">
        <v>263</v>
      </c>
      <c r="BN1" s="27"/>
    </row>
    <row r="2" spans="1:66" x14ac:dyDescent="0.3">
      <c r="A2" t="s">
        <v>7</v>
      </c>
      <c r="B2" s="6">
        <v>0.77486208565196601</v>
      </c>
      <c r="C2" s="6">
        <v>0.82152301042321496</v>
      </c>
      <c r="D2" s="6">
        <v>0.99898324507840197</v>
      </c>
      <c r="E2" s="6">
        <v>0.92010918784043005</v>
      </c>
      <c r="F2" s="6">
        <v>1.02287668289534</v>
      </c>
      <c r="G2" s="6">
        <v>0.98073541489277005</v>
      </c>
      <c r="H2" s="6">
        <v>0.96562236467898799</v>
      </c>
      <c r="I2" s="6">
        <v>0.97810632098277805</v>
      </c>
      <c r="J2" s="6">
        <v>0.93152006583709102</v>
      </c>
      <c r="K2" s="6">
        <v>0.97745378051590504</v>
      </c>
      <c r="L2" s="6">
        <v>1.116822440023</v>
      </c>
      <c r="M2" s="6">
        <v>1.51138540118012</v>
      </c>
      <c r="N2" s="6">
        <v>0.81835789296522499</v>
      </c>
      <c r="O2" s="6">
        <v>0.87893901509100303</v>
      </c>
      <c r="P2" s="6">
        <v>0.59868572625383398</v>
      </c>
      <c r="Q2" s="6">
        <v>9.21535270840277E-2</v>
      </c>
      <c r="R2" s="6">
        <v>0.103996614243117</v>
      </c>
      <c r="S2" s="6">
        <v>0.13369900105030499</v>
      </c>
      <c r="T2" s="6">
        <v>0.52303293157167396</v>
      </c>
      <c r="U2" s="6">
        <v>0.49996645053965999</v>
      </c>
      <c r="V2" s="6">
        <v>0.65838722031172503</v>
      </c>
      <c r="W2" s="6">
        <v>0.71502007851632898</v>
      </c>
      <c r="X2" s="6">
        <v>0.81127761719076696</v>
      </c>
      <c r="Y2" s="6">
        <v>0.94992759708211905</v>
      </c>
      <c r="Z2" s="6">
        <v>0.140719652942389</v>
      </c>
      <c r="AA2" s="6">
        <v>0.14758761104110199</v>
      </c>
      <c r="AB2" s="6">
        <v>0.1892265226756</v>
      </c>
      <c r="AC2" s="6">
        <v>0.32581188866259098</v>
      </c>
      <c r="AD2" s="6">
        <v>0.76241677367485605</v>
      </c>
      <c r="AE2" s="6">
        <v>0.70650581047686001</v>
      </c>
      <c r="AF2" s="6">
        <v>0.74165461219675499</v>
      </c>
      <c r="AG2" s="6">
        <v>0.78770893136629405</v>
      </c>
      <c r="AH2" s="6">
        <v>0.81383853437807896</v>
      </c>
      <c r="AK2" s="24">
        <f>+P2*D2</f>
        <v>0.59807700959517496</v>
      </c>
      <c r="AL2" s="24">
        <f>+Q2*E2</f>
        <v>8.4791306961915808E-2</v>
      </c>
      <c r="AM2" s="24">
        <f t="shared" ref="AM2:AT2" si="0">+R2*F2</f>
        <v>0.10637571180934578</v>
      </c>
      <c r="AN2" s="24">
        <f t="shared" si="0"/>
        <v>0.13112334526581976</v>
      </c>
      <c r="AO2" s="24">
        <f t="shared" si="0"/>
        <v>0.50505229618922309</v>
      </c>
      <c r="AP2" s="24">
        <f t="shared" si="0"/>
        <v>0.48902034555216489</v>
      </c>
      <c r="AQ2" s="24">
        <f t="shared" si="0"/>
        <v>0.61330090681107741</v>
      </c>
      <c r="AR2" s="24">
        <f t="shared" si="0"/>
        <v>0.69889907889056502</v>
      </c>
      <c r="AS2" s="24">
        <f t="shared" si="0"/>
        <v>0.90605304796703767</v>
      </c>
      <c r="AT2" s="24">
        <f t="shared" si="0"/>
        <v>1.4357067024080259</v>
      </c>
      <c r="AU2" s="24">
        <f>+Z2*B2</f>
        <v>0.10903832377116036</v>
      </c>
      <c r="AV2" s="24">
        <f t="shared" ref="AV2:BB3" si="1">+AA2*C2</f>
        <v>0.12124661852365663</v>
      </c>
      <c r="AW2" s="24">
        <f t="shared" si="1"/>
        <v>0.18903412567737271</v>
      </c>
      <c r="AX2" s="24">
        <f t="shared" si="1"/>
        <v>0.2997825122660932</v>
      </c>
      <c r="AY2" s="24">
        <f t="shared" si="1"/>
        <v>0.77985834044030389</v>
      </c>
      <c r="AZ2" s="24">
        <f>+AE2*G2</f>
        <v>0.69289526916217603</v>
      </c>
      <c r="BA2" s="24">
        <f t="shared" si="1"/>
        <v>0.71615828040450835</v>
      </c>
      <c r="BB2" s="24">
        <f t="shared" si="1"/>
        <v>0.77046308486396153</v>
      </c>
      <c r="BC2" s="24">
        <f>+AH2*J2</f>
        <v>0.75810692512462974</v>
      </c>
      <c r="BD2" s="24"/>
      <c r="BE2" t="s">
        <v>7</v>
      </c>
      <c r="BF2" s="42">
        <f>(+SUM(AK2:BC2)-19)*4.3</f>
        <v>-38.678572103757894</v>
      </c>
      <c r="BJ2" t="s">
        <v>38</v>
      </c>
      <c r="BK2" s="19">
        <v>-47.354853107066923</v>
      </c>
    </row>
    <row r="3" spans="1:66" x14ac:dyDescent="0.3">
      <c r="A3" t="s">
        <v>8</v>
      </c>
      <c r="B3" s="6">
        <v>0.931481405298904</v>
      </c>
      <c r="C3" s="6">
        <v>1.1922274682190901</v>
      </c>
      <c r="D3" s="6">
        <v>1.0588934829388399</v>
      </c>
      <c r="E3" s="6">
        <v>1.04512606412443</v>
      </c>
      <c r="F3" s="6">
        <v>0.94648133743631402</v>
      </c>
      <c r="G3" s="6">
        <v>0.85734919414257205</v>
      </c>
      <c r="H3" s="6">
        <v>1.02316475298202</v>
      </c>
      <c r="I3" s="6">
        <v>1.0361591936635799</v>
      </c>
      <c r="J3" s="6">
        <v>0.92406835577612301</v>
      </c>
      <c r="K3" s="6">
        <v>1.07932185027349</v>
      </c>
      <c r="L3" s="6">
        <v>0.96186010845883696</v>
      </c>
      <c r="M3" s="6">
        <v>0.94386678668580404</v>
      </c>
      <c r="N3" s="6">
        <v>0.97739583927610996</v>
      </c>
      <c r="O3" s="6">
        <v>1.13248093445527</v>
      </c>
      <c r="P3" s="6">
        <v>0.82268619878970695</v>
      </c>
      <c r="Q3" s="6">
        <v>0.29067061699892</v>
      </c>
      <c r="R3" s="6">
        <v>0.3432018620017</v>
      </c>
      <c r="S3" s="6">
        <v>0.45337476845242702</v>
      </c>
      <c r="T3" s="6">
        <v>0.82726134086650305</v>
      </c>
      <c r="U3" s="6">
        <v>0.692735261912795</v>
      </c>
      <c r="V3" s="6">
        <v>0.73812123757102199</v>
      </c>
      <c r="W3" s="6">
        <v>0.71458260680277697</v>
      </c>
      <c r="X3" s="6">
        <v>0.496098004367586</v>
      </c>
      <c r="Y3" s="6">
        <v>0.73871404320943901</v>
      </c>
      <c r="Z3" s="6">
        <v>0.41755414099051402</v>
      </c>
      <c r="AA3" s="6">
        <v>0.43014548146429998</v>
      </c>
      <c r="AB3" s="6">
        <v>0.51279117663518303</v>
      </c>
      <c r="AC3" s="6">
        <v>0.65408325706620296</v>
      </c>
      <c r="AD3" s="6">
        <v>0.87123877753455103</v>
      </c>
      <c r="AE3" s="6">
        <v>0.77893702827928402</v>
      </c>
      <c r="AF3" s="6">
        <v>0.84869490866015196</v>
      </c>
      <c r="AG3" s="6">
        <v>0.99785099416151701</v>
      </c>
      <c r="AH3" s="6">
        <v>0.92773581933138005</v>
      </c>
      <c r="AK3" s="24">
        <f>+P3*D3</f>
        <v>0.87113705440214761</v>
      </c>
      <c r="AL3" s="24">
        <f>+Q3*E3</f>
        <v>0.3037874379007009</v>
      </c>
      <c r="AM3" s="24">
        <f t="shared" ref="AM3:AT3" si="2">+R3*F3</f>
        <v>0.32483415735800231</v>
      </c>
      <c r="AN3" s="24">
        <f t="shared" si="2"/>
        <v>0.38870049237726351</v>
      </c>
      <c r="AO3" s="24">
        <f t="shared" si="2"/>
        <v>0.84642464547925023</v>
      </c>
      <c r="AP3" s="24">
        <f t="shared" si="2"/>
        <v>0.71778401040589046</v>
      </c>
      <c r="AQ3" s="24">
        <f t="shared" si="2"/>
        <v>0.68207447836569135</v>
      </c>
      <c r="AR3" s="24">
        <f t="shared" si="2"/>
        <v>0.77126462134762708</v>
      </c>
      <c r="AS3" s="24">
        <f t="shared" si="2"/>
        <v>0.47717688028721883</v>
      </c>
      <c r="AT3" s="24">
        <f t="shared" si="2"/>
        <v>0.69724765024377144</v>
      </c>
      <c r="AU3" s="24">
        <f>+Z3*B3</f>
        <v>0.3889439180382207</v>
      </c>
      <c r="AV3" s="24">
        <f t="shared" si="1"/>
        <v>0.51283125833206389</v>
      </c>
      <c r="AW3" s="24">
        <f t="shared" si="1"/>
        <v>0.54299123504753477</v>
      </c>
      <c r="AX3" s="24">
        <f t="shared" si="1"/>
        <v>0.68359946006728844</v>
      </c>
      <c r="AY3" s="24">
        <f t="shared" si="1"/>
        <v>0.82461124338728109</v>
      </c>
      <c r="AZ3" s="24">
        <f>+AE3*G3</f>
        <v>0.66782103348305399</v>
      </c>
      <c r="BA3" s="24">
        <f t="shared" si="1"/>
        <v>0.86835471657636243</v>
      </c>
      <c r="BB3" s="24">
        <f t="shared" si="1"/>
        <v>1.033932481506799</v>
      </c>
      <c r="BC3" s="24">
        <f>+AH3*J3</f>
        <v>0.85729131316416263</v>
      </c>
      <c r="BD3" s="24"/>
      <c r="BE3" t="s">
        <v>8</v>
      </c>
      <c r="BF3" s="42">
        <f t="shared" ref="BF3:BF62" si="3">(+SUM(AK3:BC3)-19)*4.3</f>
        <v>-28.118525222587564</v>
      </c>
      <c r="BJ3" t="s">
        <v>12</v>
      </c>
      <c r="BK3" s="19">
        <v>-46.269828732907484</v>
      </c>
    </row>
    <row r="4" spans="1:66" x14ac:dyDescent="0.3">
      <c r="A4" t="s">
        <v>9</v>
      </c>
      <c r="B4" s="6">
        <v>0.86834139427664003</v>
      </c>
      <c r="C4" s="6">
        <v>0.85015933614406303</v>
      </c>
      <c r="D4" s="6">
        <v>1.00528677127974</v>
      </c>
      <c r="E4" s="6">
        <v>0.99225379224001098</v>
      </c>
      <c r="F4" s="6">
        <v>1.01855755851715</v>
      </c>
      <c r="G4" s="6">
        <v>0.98378408139125595</v>
      </c>
      <c r="H4" s="6">
        <v>1.01661352966237</v>
      </c>
      <c r="I4" s="6">
        <v>0.997652109209197</v>
      </c>
      <c r="J4" s="6">
        <v>0.92736793182414601</v>
      </c>
      <c r="K4" s="6">
        <v>0.99400368490181701</v>
      </c>
      <c r="L4" s="6">
        <v>1.0681363857126001</v>
      </c>
      <c r="M4" s="6">
        <v>1.27784342484101</v>
      </c>
      <c r="N4" s="6">
        <v>0.90821070945738702</v>
      </c>
      <c r="O4" s="6">
        <v>0.92245698875697502</v>
      </c>
      <c r="P4" s="6">
        <v>0.78259819552574905</v>
      </c>
      <c r="Q4" s="6">
        <v>0.35078918896466699</v>
      </c>
      <c r="R4" s="6">
        <v>0.43496243718068101</v>
      </c>
      <c r="S4" s="6">
        <v>0.65271396767113599</v>
      </c>
      <c r="T4" s="6">
        <v>0.89412970862723395</v>
      </c>
      <c r="U4" s="6">
        <v>0.98421782440576699</v>
      </c>
      <c r="V4" s="6">
        <v>0.92672208409859202</v>
      </c>
      <c r="W4" s="6">
        <v>0.93309235790376499</v>
      </c>
      <c r="X4" s="6">
        <v>0.66945023347577404</v>
      </c>
      <c r="Y4" s="6">
        <v>1.1606224923733599</v>
      </c>
      <c r="Z4" s="6">
        <v>0.49427761398511699</v>
      </c>
      <c r="AA4" s="6">
        <v>0.49525975120929899</v>
      </c>
      <c r="AB4" s="6">
        <v>0.59363495106420705</v>
      </c>
      <c r="AC4" s="6">
        <v>0.88389358081381497</v>
      </c>
      <c r="AD4" s="6">
        <v>1.0147131285112201</v>
      </c>
      <c r="AE4" s="6">
        <v>1.02723234792566</v>
      </c>
      <c r="AF4" s="6">
        <v>1.06577446476975</v>
      </c>
      <c r="AG4" s="6">
        <v>1.07522940505807</v>
      </c>
      <c r="AH4" s="6">
        <v>1.1123314709941901</v>
      </c>
      <c r="AK4" s="24">
        <f t="shared" ref="AK4:AK63" si="4">+P4*D4</f>
        <v>0.78673561318943086</v>
      </c>
      <c r="AL4" s="24">
        <f t="shared" ref="AL4:AL63" si="5">+Q4*E4</f>
        <v>0.34807190302698865</v>
      </c>
      <c r="AM4" s="24">
        <f t="shared" ref="AM4:AM63" si="6">+R4*F4</f>
        <v>0.4430342780614237</v>
      </c>
      <c r="AN4" s="24">
        <f t="shared" ref="AN4:AN63" si="7">+S4*G4</f>
        <v>0.6421296110965905</v>
      </c>
      <c r="AO4" s="24">
        <f t="shared" ref="AO4:AO63" si="8">+T4*H4</f>
        <v>0.90898435906351871</v>
      </c>
      <c r="AP4" s="24">
        <f t="shared" ref="AP4:AP63" si="9">+U4*I4</f>
        <v>0.98190698843970048</v>
      </c>
      <c r="AQ4" s="24">
        <f t="shared" ref="AQ4:AQ63" si="10">+V4*J4</f>
        <v>0.85941234250627363</v>
      </c>
      <c r="AR4" s="24">
        <f t="shared" ref="AR4:AR63" si="11">+W4*K4</f>
        <v>0.92749724211006745</v>
      </c>
      <c r="AS4" s="24">
        <f t="shared" ref="AS4:AS63" si="12">+X4*L4</f>
        <v>0.71506415279926949</v>
      </c>
      <c r="AT4" s="24">
        <f t="shared" ref="AT4:AT63" si="13">+Y4*M4</f>
        <v>1.4830938206018831</v>
      </c>
      <c r="AU4" s="24">
        <f t="shared" ref="AU4:AU63" si="14">+Z4*B4</f>
        <v>0.42920171248756733</v>
      </c>
      <c r="AV4" s="24">
        <f t="shared" ref="AV4:AV63" si="15">+AA4*C4</f>
        <v>0.42104970130697145</v>
      </c>
      <c r="AW4" s="24">
        <f t="shared" ref="AW4:AW63" si="16">+AB4*D4</f>
        <v>0.5967733632741431</v>
      </c>
      <c r="AX4" s="24">
        <f t="shared" ref="AX4:AX63" si="17">+AC4*E4</f>
        <v>0.87704675749911054</v>
      </c>
      <c r="AY4" s="24">
        <f t="shared" ref="AY4:AY63" si="18">+AD4*F4</f>
        <v>1.0335437267716874</v>
      </c>
      <c r="AZ4" s="24">
        <f t="shared" ref="AZ4:AZ63" si="19">+AE4*G4</f>
        <v>1.0105748317794285</v>
      </c>
      <c r="BA4" s="24">
        <f t="shared" ref="BA4:BA63" si="20">+AF4*H4</f>
        <v>1.0834807404535987</v>
      </c>
      <c r="BB4" s="24">
        <f t="shared" ref="BB4:BB63" si="21">+AG4*I4</f>
        <v>1.0727048838399336</v>
      </c>
      <c r="BC4" s="24">
        <f t="shared" ref="BC4:BC63" si="22">+AH4*J4</f>
        <v>1.0315405357587921</v>
      </c>
      <c r="BD4" s="24"/>
      <c r="BE4" t="s">
        <v>9</v>
      </c>
      <c r="BF4" s="42">
        <f t="shared" si="3"/>
        <v>-14.397059774514565</v>
      </c>
      <c r="BJ4" t="s">
        <v>28</v>
      </c>
      <c r="BK4" s="19">
        <v>-43.277959577594451</v>
      </c>
    </row>
    <row r="5" spans="1:66" x14ac:dyDescent="0.3">
      <c r="A5" t="s">
        <v>10</v>
      </c>
      <c r="B5" s="6">
        <v>0.90595783939321395</v>
      </c>
      <c r="C5" s="6">
        <v>0.83385870141386498</v>
      </c>
      <c r="D5" s="6">
        <v>1.0453021670221001</v>
      </c>
      <c r="E5" s="6">
        <v>0.94717512584026997</v>
      </c>
      <c r="F5" s="6">
        <v>1.0082156839768801</v>
      </c>
      <c r="G5" s="6">
        <v>0.97489759517984897</v>
      </c>
      <c r="H5" s="6">
        <v>0.99157336637011995</v>
      </c>
      <c r="I5" s="6">
        <v>0.96137444264908301</v>
      </c>
      <c r="J5" s="6">
        <v>0.88860335534716595</v>
      </c>
      <c r="K5" s="6">
        <v>0.96562519024078197</v>
      </c>
      <c r="L5" s="6">
        <v>1.06548833097482</v>
      </c>
      <c r="M5" s="6">
        <v>1.4119282015918599</v>
      </c>
      <c r="N5" s="6">
        <v>0.81947153902279202</v>
      </c>
      <c r="O5" s="6">
        <v>0.84272196160489798</v>
      </c>
      <c r="P5" s="6">
        <v>0.72029507895073397</v>
      </c>
      <c r="Q5" s="6">
        <v>0.36873429648656297</v>
      </c>
      <c r="R5" s="6">
        <v>0.46087388838797999</v>
      </c>
      <c r="S5" s="6">
        <v>0.61772357726489802</v>
      </c>
      <c r="T5" s="6">
        <v>0.83348661606673702</v>
      </c>
      <c r="U5" s="6">
        <v>0.88322564628729505</v>
      </c>
      <c r="V5" s="6">
        <v>0.86763436493740498</v>
      </c>
      <c r="W5" s="6">
        <v>0.92629995669862597</v>
      </c>
      <c r="X5" s="6">
        <v>0.67928414328083697</v>
      </c>
      <c r="Y5" s="6">
        <v>1.0015977767794899</v>
      </c>
      <c r="Z5" s="6">
        <v>0.43510965095526</v>
      </c>
      <c r="AA5" s="6">
        <v>0.461093969277585</v>
      </c>
      <c r="AB5" s="6">
        <v>0.59437997756069505</v>
      </c>
      <c r="AC5" s="6">
        <v>0.85666798899614505</v>
      </c>
      <c r="AD5" s="6">
        <v>0.920512192684389</v>
      </c>
      <c r="AE5" s="6">
        <v>0.861865204140286</v>
      </c>
      <c r="AF5" s="6">
        <v>0.862156057073034</v>
      </c>
      <c r="AG5" s="6">
        <v>0.86612223915726605</v>
      </c>
      <c r="AH5" s="6">
        <v>0.82728398000615799</v>
      </c>
      <c r="AK5" s="24">
        <f t="shared" si="4"/>
        <v>0.75292600692255685</v>
      </c>
      <c r="AL5" s="24">
        <f t="shared" si="5"/>
        <v>0.3492559536762837</v>
      </c>
      <c r="AM5" s="24">
        <f t="shared" si="6"/>
        <v>0.46466028260817155</v>
      </c>
      <c r="AN5" s="24">
        <f t="shared" si="7"/>
        <v>0.60221722996144267</v>
      </c>
      <c r="AO5" s="24">
        <f t="shared" si="8"/>
        <v>0.82646312971773417</v>
      </c>
      <c r="AP5" s="24">
        <f t="shared" si="9"/>
        <v>0.84911056343282443</v>
      </c>
      <c r="AQ5" s="24">
        <f t="shared" si="10"/>
        <v>0.77098280789788554</v>
      </c>
      <c r="AR5" s="24">
        <f t="shared" si="11"/>
        <v>0.89445857190713884</v>
      </c>
      <c r="AS5" s="24">
        <f t="shared" si="12"/>
        <v>0.72376932808195948</v>
      </c>
      <c r="AT5" s="24">
        <f t="shared" si="13"/>
        <v>1.4141841476866703</v>
      </c>
      <c r="AU5" s="24">
        <f t="shared" si="14"/>
        <v>0.39419099927856283</v>
      </c>
      <c r="AV5" s="24">
        <f t="shared" si="15"/>
        <v>0.38448721845157158</v>
      </c>
      <c r="AW5" s="24">
        <f t="shared" si="16"/>
        <v>0.62130667857874178</v>
      </c>
      <c r="AX5" s="24">
        <f t="shared" si="17"/>
        <v>0.81141461028075468</v>
      </c>
      <c r="AY5" s="24">
        <f t="shared" si="18"/>
        <v>0.92807482995634893</v>
      </c>
      <c r="AZ5" s="24">
        <f t="shared" si="19"/>
        <v>0.84023031488555444</v>
      </c>
      <c r="BA5" s="24">
        <f t="shared" si="20"/>
        <v>0.85489098384829754</v>
      </c>
      <c r="BB5" s="24">
        <f t="shared" si="21"/>
        <v>0.83266778493579241</v>
      </c>
      <c r="BC5" s="24">
        <f t="shared" si="22"/>
        <v>0.73512732045842977</v>
      </c>
      <c r="BD5" s="24"/>
      <c r="BE5" t="s">
        <v>10</v>
      </c>
      <c r="BF5" s="42">
        <f t="shared" si="3"/>
        <v>-21.283199320963089</v>
      </c>
      <c r="BJ5" t="s">
        <v>21</v>
      </c>
      <c r="BK5" s="19">
        <v>-43.138882027433162</v>
      </c>
    </row>
    <row r="6" spans="1:66" x14ac:dyDescent="0.3">
      <c r="A6" t="s">
        <v>11</v>
      </c>
      <c r="B6" s="6">
        <v>0.75915410016791696</v>
      </c>
      <c r="C6" s="6">
        <v>0.82217104866383395</v>
      </c>
      <c r="D6" s="6">
        <v>0.96937763767988905</v>
      </c>
      <c r="E6" s="6">
        <v>0.93296659293606399</v>
      </c>
      <c r="F6" s="6">
        <v>0.97994427128165396</v>
      </c>
      <c r="G6" s="6">
        <v>0.95678972478763802</v>
      </c>
      <c r="H6" s="6">
        <v>1.03826757762592</v>
      </c>
      <c r="I6" s="6">
        <v>1.04199915888831</v>
      </c>
      <c r="J6" s="6">
        <v>0.92340094429529296</v>
      </c>
      <c r="K6" s="6">
        <v>0.97798289866572896</v>
      </c>
      <c r="L6" s="6">
        <v>1.0722154382272799</v>
      </c>
      <c r="M6" s="6">
        <v>1.5257306067804799</v>
      </c>
      <c r="N6" s="6">
        <v>0.79843029612314997</v>
      </c>
      <c r="O6" s="6">
        <v>0.830669992095739</v>
      </c>
      <c r="P6" s="6">
        <v>0.74408783410367696</v>
      </c>
      <c r="Q6" s="6">
        <v>0.385471323364944</v>
      </c>
      <c r="R6" s="6">
        <v>0.44681061627858698</v>
      </c>
      <c r="S6" s="6">
        <v>0.722710543381751</v>
      </c>
      <c r="T6" s="6">
        <v>0.94883249402514902</v>
      </c>
      <c r="U6" s="6">
        <v>0.99295413234775498</v>
      </c>
      <c r="V6" s="6">
        <v>0.95801285908677503</v>
      </c>
      <c r="W6" s="6">
        <v>1.0141514587782099</v>
      </c>
      <c r="X6" s="6">
        <v>0.64667133722958403</v>
      </c>
      <c r="Y6" s="6">
        <v>1.5317425621741501</v>
      </c>
      <c r="Z6" s="6">
        <v>0.441857317470225</v>
      </c>
      <c r="AA6" s="6">
        <v>0.42148572607756701</v>
      </c>
      <c r="AB6" s="6">
        <v>0.51934367590823705</v>
      </c>
      <c r="AC6" s="6">
        <v>0.82656236057652799</v>
      </c>
      <c r="AD6" s="6">
        <v>0.94295004941170901</v>
      </c>
      <c r="AE6" s="6">
        <v>0.87971604456099095</v>
      </c>
      <c r="AF6" s="6">
        <v>0.92779795986079405</v>
      </c>
      <c r="AG6" s="6">
        <v>0.90378933105239301</v>
      </c>
      <c r="AH6" s="6">
        <v>0.89516399125452895</v>
      </c>
      <c r="AK6" s="24">
        <f t="shared" si="4"/>
        <v>0.72130210684976759</v>
      </c>
      <c r="AL6" s="24">
        <f t="shared" si="5"/>
        <v>0.35963186723434759</v>
      </c>
      <c r="AM6" s="24">
        <f t="shared" si="6"/>
        <v>0.43784950377002663</v>
      </c>
      <c r="AN6" s="24">
        <f t="shared" si="7"/>
        <v>0.69148202190334984</v>
      </c>
      <c r="AO6" s="24">
        <f t="shared" si="8"/>
        <v>0.9851420151442517</v>
      </c>
      <c r="AP6" s="24">
        <f t="shared" si="9"/>
        <v>1.0346573707210323</v>
      </c>
      <c r="AQ6" s="24">
        <f t="shared" si="10"/>
        <v>0.8846299787277615</v>
      </c>
      <c r="AR6" s="24">
        <f t="shared" si="11"/>
        <v>0.99182278334199125</v>
      </c>
      <c r="AS6" s="24">
        <f t="shared" si="12"/>
        <v>0.69337099123663959</v>
      </c>
      <c r="AT6" s="24">
        <f t="shared" si="13"/>
        <v>2.3370265088174529</v>
      </c>
      <c r="AU6" s="24">
        <f t="shared" si="14"/>
        <v>0.33543779424671827</v>
      </c>
      <c r="AV6" s="24">
        <f t="shared" si="15"/>
        <v>0.34653336140603075</v>
      </c>
      <c r="AW6" s="24">
        <f t="shared" si="16"/>
        <v>0.50344014569591677</v>
      </c>
      <c r="AX6" s="24">
        <f t="shared" si="17"/>
        <v>0.77115506939627376</v>
      </c>
      <c r="AY6" s="24">
        <f t="shared" si="18"/>
        <v>0.92403849902575674</v>
      </c>
      <c r="AZ6" s="24">
        <f t="shared" si="19"/>
        <v>0.84170327216677998</v>
      </c>
      <c r="BA6" s="24">
        <f t="shared" si="20"/>
        <v>0.96330254031093721</v>
      </c>
      <c r="BB6" s="24">
        <f t="shared" si="21"/>
        <v>0.94174772276882179</v>
      </c>
      <c r="BC6" s="24">
        <f t="shared" si="22"/>
        <v>0.82659527482357542</v>
      </c>
      <c r="BD6" s="24"/>
      <c r="BE6" t="s">
        <v>11</v>
      </c>
      <c r="BF6" s="42">
        <f t="shared" si="3"/>
        <v>-14.659264041374035</v>
      </c>
      <c r="BJ6" t="s">
        <v>30</v>
      </c>
      <c r="BK6" s="19">
        <v>-42.275179720118921</v>
      </c>
    </row>
    <row r="7" spans="1:66" x14ac:dyDescent="0.3">
      <c r="A7" t="s">
        <v>12</v>
      </c>
      <c r="B7" s="6">
        <v>0.79255284089220501</v>
      </c>
      <c r="C7" s="6">
        <v>0.82592285606837701</v>
      </c>
      <c r="D7" s="6">
        <v>0.96089185029110102</v>
      </c>
      <c r="E7" s="6">
        <v>0.98124498021314599</v>
      </c>
      <c r="F7" s="6">
        <v>1.04163559344125</v>
      </c>
      <c r="G7" s="6">
        <v>0.97050732801940598</v>
      </c>
      <c r="H7" s="6">
        <v>0.973479381720319</v>
      </c>
      <c r="I7" s="6">
        <v>0.969788034360756</v>
      </c>
      <c r="J7" s="6">
        <v>0.91137396744302301</v>
      </c>
      <c r="K7" s="6">
        <v>1.02033527909107</v>
      </c>
      <c r="L7" s="6">
        <v>1.16588083043268</v>
      </c>
      <c r="M7" s="6">
        <v>1.38638705802666</v>
      </c>
      <c r="N7" s="6">
        <v>0.80081367458618402</v>
      </c>
      <c r="O7" s="6">
        <v>0.85237483148316695</v>
      </c>
      <c r="P7" s="6">
        <v>0.49502480804742599</v>
      </c>
      <c r="Q7" s="6">
        <v>4.58616739385748E-2</v>
      </c>
      <c r="R7" s="6">
        <v>5.88865399154841E-2</v>
      </c>
      <c r="S7" s="6">
        <v>0.195443267583397</v>
      </c>
      <c r="T7" s="6">
        <v>0.48162036814554199</v>
      </c>
      <c r="U7" s="6">
        <v>0.58780809084275398</v>
      </c>
      <c r="V7" s="6">
        <v>0.52225930203152005</v>
      </c>
      <c r="W7" s="6">
        <v>0.58912512529624095</v>
      </c>
      <c r="X7" s="6">
        <v>0.19901837089177399</v>
      </c>
      <c r="Y7" s="6">
        <v>0.63729943683516399</v>
      </c>
      <c r="Z7" s="6">
        <v>9.3204383043429706E-2</v>
      </c>
      <c r="AA7" s="6">
        <v>9.8860233039720496E-2</v>
      </c>
      <c r="AB7" s="6">
        <v>0.13027050456519201</v>
      </c>
      <c r="AC7" s="6">
        <v>0.42369300073138999</v>
      </c>
      <c r="AD7" s="6">
        <v>0.64768986529475903</v>
      </c>
      <c r="AE7" s="6">
        <v>0.66076839702475398</v>
      </c>
      <c r="AF7" s="6">
        <v>0.73954039609534905</v>
      </c>
      <c r="AG7" s="6">
        <v>0.80694454799311799</v>
      </c>
      <c r="AH7" s="6">
        <v>0.79162553156301196</v>
      </c>
      <c r="AK7" s="24">
        <f t="shared" si="4"/>
        <v>0.47566530374468829</v>
      </c>
      <c r="AL7" s="24">
        <f t="shared" si="5"/>
        <v>4.5001537336398584E-2</v>
      </c>
      <c r="AM7" s="24">
        <f t="shared" si="6"/>
        <v>6.1338315950567136E-2</v>
      </c>
      <c r="AN7" s="24">
        <f t="shared" si="7"/>
        <v>0.18967912340174442</v>
      </c>
      <c r="AO7" s="24">
        <f t="shared" si="8"/>
        <v>0.46884749820623461</v>
      </c>
      <c r="AP7" s="24">
        <f t="shared" si="9"/>
        <v>0.57004925299974307</v>
      </c>
      <c r="AQ7" s="24">
        <f t="shared" si="10"/>
        <v>0.47597353212649046</v>
      </c>
      <c r="AR7" s="24">
        <f t="shared" si="11"/>
        <v>0.60110514913870161</v>
      </c>
      <c r="AS7" s="24">
        <f t="shared" si="12"/>
        <v>0.23203170352666055</v>
      </c>
      <c r="AT7" s="24">
        <f t="shared" si="13"/>
        <v>0.88354369131595023</v>
      </c>
      <c r="AU7" s="24">
        <f t="shared" si="14"/>
        <v>7.3869398564675476E-2</v>
      </c>
      <c r="AV7" s="24">
        <f t="shared" si="15"/>
        <v>8.1650926023751277E-2</v>
      </c>
      <c r="AW7" s="24">
        <f t="shared" si="16"/>
        <v>0.12517586617000268</v>
      </c>
      <c r="AX7" s="24">
        <f t="shared" si="17"/>
        <v>0.41574663011912122</v>
      </c>
      <c r="AY7" s="24">
        <f t="shared" si="18"/>
        <v>0.67465681720218962</v>
      </c>
      <c r="AZ7" s="24">
        <f t="shared" si="19"/>
        <v>0.64128057143616002</v>
      </c>
      <c r="BA7" s="24">
        <f t="shared" si="20"/>
        <v>0.71992732754810018</v>
      </c>
      <c r="BB7" s="24">
        <f>+AG7*I7</f>
        <v>0.78256516703637458</v>
      </c>
      <c r="BC7" s="24">
        <f t="shared" si="22"/>
        <v>0.72146690142977421</v>
      </c>
      <c r="BD7" s="24"/>
      <c r="BE7" t="s">
        <v>12</v>
      </c>
      <c r="BF7" s="42">
        <f t="shared" si="3"/>
        <v>-46.269828732907484</v>
      </c>
      <c r="BJ7" t="s">
        <v>40</v>
      </c>
      <c r="BK7" s="19">
        <v>-41.268047334863439</v>
      </c>
    </row>
    <row r="8" spans="1:66" x14ac:dyDescent="0.3">
      <c r="A8" t="s">
        <v>13</v>
      </c>
      <c r="B8" s="6">
        <v>0.87124867200009404</v>
      </c>
      <c r="C8" s="6">
        <v>0.88719035365291898</v>
      </c>
      <c r="D8" s="6">
        <v>1.0225563931653401</v>
      </c>
      <c r="E8" s="6">
        <v>0.97192621503493504</v>
      </c>
      <c r="F8" s="6">
        <v>1.0055297005083199</v>
      </c>
      <c r="G8" s="6">
        <v>0.99612122010135196</v>
      </c>
      <c r="H8" s="6">
        <v>1.0342191694779801</v>
      </c>
      <c r="I8" s="6">
        <v>1.0267512312828599</v>
      </c>
      <c r="J8" s="6">
        <v>0.93707328574736004</v>
      </c>
      <c r="K8" s="6">
        <v>0.97411143842567205</v>
      </c>
      <c r="L8" s="6">
        <v>1.0193283173119301</v>
      </c>
      <c r="M8" s="6">
        <v>1.2539440032912501</v>
      </c>
      <c r="N8" s="6">
        <v>0.92150012965221895</v>
      </c>
      <c r="O8" s="6">
        <v>0.90505226170911202</v>
      </c>
      <c r="P8" s="6">
        <v>0.81957653596888902</v>
      </c>
      <c r="Q8" s="6">
        <v>0.44349652053362498</v>
      </c>
      <c r="R8" s="6">
        <v>0.57691596257576505</v>
      </c>
      <c r="S8" s="6">
        <v>0.82544820254446305</v>
      </c>
      <c r="T8" s="6">
        <v>0.92202139702170605</v>
      </c>
      <c r="U8" s="6">
        <v>0.92538487252547497</v>
      </c>
      <c r="V8" s="6">
        <v>0.86129541883940197</v>
      </c>
      <c r="W8" s="6">
        <v>0.89383667995864202</v>
      </c>
      <c r="X8" s="6">
        <v>0.65467805099226095</v>
      </c>
      <c r="Y8" s="6">
        <v>1.17628246362864</v>
      </c>
      <c r="Z8" s="6">
        <v>0.55055228351315699</v>
      </c>
      <c r="AA8" s="6">
        <v>0.58373139500606996</v>
      </c>
      <c r="AB8" s="6">
        <v>0.71466168780539596</v>
      </c>
      <c r="AC8" s="6">
        <v>0.96483289467228295</v>
      </c>
      <c r="AD8" s="6">
        <v>1.0199723586706599</v>
      </c>
      <c r="AE8" s="6">
        <v>0.97065655720723798</v>
      </c>
      <c r="AF8" s="6">
        <v>1.04207368487233</v>
      </c>
      <c r="AG8" s="6">
        <v>1.0535829883001999</v>
      </c>
      <c r="AH8" s="6">
        <v>0.97809234669966605</v>
      </c>
      <c r="AK8" s="24">
        <f t="shared" si="4"/>
        <v>0.8380632265432908</v>
      </c>
      <c r="AL8" s="24">
        <f t="shared" si="5"/>
        <v>0.43104589458340947</v>
      </c>
      <c r="AM8" s="24">
        <f t="shared" si="6"/>
        <v>0.58010613506727815</v>
      </c>
      <c r="AN8" s="24">
        <f t="shared" si="7"/>
        <v>0.82224647064905843</v>
      </c>
      <c r="AO8" s="24">
        <f t="shared" si="8"/>
        <v>0.95357220346871574</v>
      </c>
      <c r="AP8" s="24">
        <f t="shared" si="9"/>
        <v>0.95014005727606377</v>
      </c>
      <c r="AQ8" s="24">
        <f t="shared" si="10"/>
        <v>0.8070969281309871</v>
      </c>
      <c r="AR8" s="24">
        <f t="shared" si="11"/>
        <v>0.87069653403213987</v>
      </c>
      <c r="AS8" s="24">
        <f t="shared" si="12"/>
        <v>0.66733187609899536</v>
      </c>
      <c r="AT8" s="24">
        <f t="shared" si="13"/>
        <v>1.4749923414437911</v>
      </c>
      <c r="AU8" s="24">
        <f t="shared" si="14"/>
        <v>0.47966794587745731</v>
      </c>
      <c r="AV8" s="24">
        <f t="shared" si="15"/>
        <v>0.51788086277374701</v>
      </c>
      <c r="AW8" s="24">
        <f t="shared" si="16"/>
        <v>0.73078187781574</v>
      </c>
      <c r="AX8" s="24">
        <f t="shared" si="17"/>
        <v>0.93774638346003214</v>
      </c>
      <c r="AY8" s="24">
        <f t="shared" si="18"/>
        <v>1.0256125003408734</v>
      </c>
      <c r="AZ8" s="24">
        <f t="shared" si="19"/>
        <v>0.96689159406465164</v>
      </c>
      <c r="BA8" s="24">
        <f t="shared" si="20"/>
        <v>1.0777325809035194</v>
      </c>
      <c r="BB8" s="24">
        <f t="shared" si="21"/>
        <v>1.0817676304959052</v>
      </c>
      <c r="BC8" s="24">
        <f t="shared" si="22"/>
        <v>0.91654420908620216</v>
      </c>
      <c r="BD8" s="24"/>
      <c r="BE8" t="s">
        <v>13</v>
      </c>
      <c r="BF8" s="42">
        <f t="shared" si="3"/>
        <v>-12.341355815919005</v>
      </c>
      <c r="BJ8" t="s">
        <v>49</v>
      </c>
      <c r="BK8" s="19">
        <v>-41.215364018497425</v>
      </c>
    </row>
    <row r="9" spans="1:66" x14ac:dyDescent="0.3">
      <c r="A9" t="s">
        <v>14</v>
      </c>
      <c r="B9" s="6">
        <v>0.65989671509996795</v>
      </c>
      <c r="C9" s="6">
        <v>0.71594294956867399</v>
      </c>
      <c r="D9" s="6">
        <v>0.88173151590242904</v>
      </c>
      <c r="E9" s="6">
        <v>0.96498829945331799</v>
      </c>
      <c r="F9" s="6">
        <v>1.0252253621248499</v>
      </c>
      <c r="G9" s="6">
        <v>0.95287162004364301</v>
      </c>
      <c r="H9" s="6">
        <v>1.05997307668667</v>
      </c>
      <c r="I9" s="6">
        <v>1.24353482426521</v>
      </c>
      <c r="J9" s="6">
        <v>1.0177042074232401</v>
      </c>
      <c r="K9" s="6">
        <v>1.1581784112343101</v>
      </c>
      <c r="L9" s="6">
        <v>1.0520452256445401</v>
      </c>
      <c r="M9" s="6">
        <v>1.2679077925531499</v>
      </c>
      <c r="N9" s="6">
        <v>0.78388109567008901</v>
      </c>
      <c r="O9" s="6">
        <v>0.76952840285259005</v>
      </c>
      <c r="P9" s="6">
        <v>0.62646995221972501</v>
      </c>
      <c r="Q9" s="6">
        <v>0.23361003656149501</v>
      </c>
      <c r="R9" s="6">
        <v>0.272625028674428</v>
      </c>
      <c r="S9" s="6">
        <v>0.45599877157698798</v>
      </c>
      <c r="T9" s="6">
        <v>0.91163002503809598</v>
      </c>
      <c r="U9" s="6">
        <v>1.1303299792085</v>
      </c>
      <c r="V9" s="6">
        <v>0.98020469532408205</v>
      </c>
      <c r="W9" s="6">
        <v>0.86780456221179303</v>
      </c>
      <c r="X9" s="6">
        <v>0.40258597342689401</v>
      </c>
      <c r="Y9" s="6">
        <v>1.00709707706424</v>
      </c>
      <c r="Z9" s="6">
        <v>0.26433056669976401</v>
      </c>
      <c r="AA9" s="6">
        <v>0.27000011584731298</v>
      </c>
      <c r="AB9" s="6">
        <v>0.33358117324666298</v>
      </c>
      <c r="AC9" s="6">
        <v>0.68367565973496602</v>
      </c>
      <c r="AD9" s="6">
        <v>0.91391067186639097</v>
      </c>
      <c r="AE9" s="6">
        <v>1.0997394786827199</v>
      </c>
      <c r="AF9" s="6">
        <v>1.3478981838553401</v>
      </c>
      <c r="AG9" s="6">
        <v>1.43271914098992</v>
      </c>
      <c r="AH9" s="6">
        <v>1.16913153325644</v>
      </c>
      <c r="AK9" s="24">
        <f t="shared" si="4"/>
        <v>0.5523783006380204</v>
      </c>
      <c r="AL9" s="24">
        <f t="shared" si="5"/>
        <v>0.22543095191670451</v>
      </c>
      <c r="AM9" s="24">
        <f t="shared" si="6"/>
        <v>0.27950209374703805</v>
      </c>
      <c r="AN9" s="24">
        <f t="shared" si="7"/>
        <v>0.43450828821047566</v>
      </c>
      <c r="AO9" s="24">
        <f t="shared" si="8"/>
        <v>0.96630328243957653</v>
      </c>
      <c r="AP9" s="24">
        <f t="shared" si="9"/>
        <v>1.4056046920567404</v>
      </c>
      <c r="AQ9" s="24">
        <f t="shared" si="10"/>
        <v>0.9975584425673335</v>
      </c>
      <c r="AR9" s="24">
        <f t="shared" si="11"/>
        <v>1.0050725091243404</v>
      </c>
      <c r="AS9" s="24">
        <f t="shared" si="12"/>
        <v>0.4235386512552235</v>
      </c>
      <c r="AT9" s="24">
        <f t="shared" si="13"/>
        <v>1.2769062318672499</v>
      </c>
      <c r="AU9" s="24">
        <f t="shared" si="14"/>
        <v>0.17443087266568724</v>
      </c>
      <c r="AV9" s="24">
        <f t="shared" si="15"/>
        <v>0.19330467932360892</v>
      </c>
      <c r="AW9" s="24">
        <f t="shared" si="16"/>
        <v>0.29412903356329095</v>
      </c>
      <c r="AX9" s="24">
        <f t="shared" si="17"/>
        <v>0.6597390122652701</v>
      </c>
      <c r="AY9" s="24">
        <f t="shared" si="18"/>
        <v>0.93696439951398558</v>
      </c>
      <c r="AZ9" s="24">
        <f t="shared" si="19"/>
        <v>1.0479105386783547</v>
      </c>
      <c r="BA9" s="24">
        <f t="shared" si="20"/>
        <v>1.4287357850015197</v>
      </c>
      <c r="BB9" s="24">
        <f t="shared" si="21"/>
        <v>1.7816361452123028</v>
      </c>
      <c r="BC9" s="24">
        <f t="shared" si="22"/>
        <v>1.1898300804262627</v>
      </c>
      <c r="BD9" s="24"/>
      <c r="BE9" t="s">
        <v>14</v>
      </c>
      <c r="BF9" s="42">
        <f t="shared" si="3"/>
        <v>-16.024018840966161</v>
      </c>
      <c r="BJ9" t="s">
        <v>23</v>
      </c>
      <c r="BK9" s="19">
        <v>-40.837751545342101</v>
      </c>
    </row>
    <row r="10" spans="1:66" x14ac:dyDescent="0.3">
      <c r="A10" t="s">
        <v>15</v>
      </c>
      <c r="B10" s="6">
        <v>0.72778141843781896</v>
      </c>
      <c r="C10" s="6">
        <v>0.81373547273050895</v>
      </c>
      <c r="D10" s="6">
        <v>0.95168255229773502</v>
      </c>
      <c r="E10" s="6">
        <v>0.97131081924936702</v>
      </c>
      <c r="F10" s="6">
        <v>1.0206678761783501</v>
      </c>
      <c r="G10" s="6">
        <v>1.00621532392779</v>
      </c>
      <c r="H10" s="6">
        <v>1.06383052271862</v>
      </c>
      <c r="I10" s="6">
        <v>1.2089174749438201</v>
      </c>
      <c r="J10" s="6">
        <v>0.94822832542423297</v>
      </c>
      <c r="K10" s="6">
        <v>0.96064135945930196</v>
      </c>
      <c r="L10" s="6">
        <v>1.0223024673921499</v>
      </c>
      <c r="M10" s="6">
        <v>1.3046863872403001</v>
      </c>
      <c r="N10" s="6">
        <v>0.72357363572210198</v>
      </c>
      <c r="O10" s="6">
        <v>0.81650826000479504</v>
      </c>
      <c r="P10" s="6">
        <v>0.53422956031673297</v>
      </c>
      <c r="Q10" s="6">
        <v>7.97455179455622E-2</v>
      </c>
      <c r="R10" s="6">
        <v>0.123072515477781</v>
      </c>
      <c r="S10" s="6">
        <v>0.30211205947594999</v>
      </c>
      <c r="T10" s="6">
        <v>0.74131769988513496</v>
      </c>
      <c r="U10" s="6">
        <v>1.14625111949749</v>
      </c>
      <c r="V10" s="6">
        <v>0.94287927558426798</v>
      </c>
      <c r="W10" s="6">
        <v>0.82077078431512795</v>
      </c>
      <c r="X10" s="6">
        <v>0.28108973525090503</v>
      </c>
      <c r="Y10" s="6">
        <v>0.85223676334252196</v>
      </c>
      <c r="Z10" s="6">
        <v>0.122873634884649</v>
      </c>
      <c r="AA10" s="6">
        <v>0.12841872329831699</v>
      </c>
      <c r="AB10" s="6">
        <v>0.178835993705352</v>
      </c>
      <c r="AC10" s="6">
        <v>0.62253604477323998</v>
      </c>
      <c r="AD10" s="6">
        <v>0.85343308057007505</v>
      </c>
      <c r="AE10" s="6">
        <v>1.0038163089520999</v>
      </c>
      <c r="AF10" s="6">
        <v>1.2431824224146</v>
      </c>
      <c r="AG10" s="6">
        <v>1.35366870894964</v>
      </c>
      <c r="AH10" s="6">
        <v>1.0734231329333599</v>
      </c>
      <c r="AK10" s="24">
        <f t="shared" si="4"/>
        <v>0.50841695147512522</v>
      </c>
      <c r="AL10" s="24">
        <f t="shared" si="5"/>
        <v>7.7457684367169113E-2</v>
      </c>
      <c r="AM10" s="24">
        <f t="shared" si="6"/>
        <v>0.12561616298863384</v>
      </c>
      <c r="AN10" s="24">
        <f t="shared" si="7"/>
        <v>0.30398978378808478</v>
      </c>
      <c r="AO10" s="24">
        <f t="shared" si="8"/>
        <v>0.7886363961693682</v>
      </c>
      <c r="AP10" s="24">
        <f t="shared" si="9"/>
        <v>1.3857230090344326</v>
      </c>
      <c r="AQ10" s="24">
        <f t="shared" si="10"/>
        <v>0.89406483656448432</v>
      </c>
      <c r="AR10" s="24">
        <f t="shared" si="11"/>
        <v>0.78846636204896203</v>
      </c>
      <c r="AS10" s="24">
        <f t="shared" si="12"/>
        <v>0.2873587299056064</v>
      </c>
      <c r="AT10" s="24">
        <f t="shared" si="13"/>
        <v>1.1119017038387216</v>
      </c>
      <c r="AU10" s="24">
        <f t="shared" si="14"/>
        <v>8.9425148284960523E-2</v>
      </c>
      <c r="AV10" s="24">
        <f t="shared" si="15"/>
        <v>0.1044988705106044</v>
      </c>
      <c r="AW10" s="24">
        <f t="shared" si="16"/>
        <v>0.17019509493221105</v>
      </c>
      <c r="AX10" s="24">
        <f t="shared" si="17"/>
        <v>0.60467599566095631</v>
      </c>
      <c r="AY10" s="24">
        <f t="shared" si="18"/>
        <v>0.87107172980580527</v>
      </c>
      <c r="AZ10" s="24">
        <f t="shared" si="19"/>
        <v>1.0100553524762357</v>
      </c>
      <c r="BA10" s="24">
        <f t="shared" si="20"/>
        <v>1.3225354062719241</v>
      </c>
      <c r="BB10" s="24">
        <f>+AG10*I10</f>
        <v>1.6364737575338597</v>
      </c>
      <c r="BC10" s="24">
        <f t="shared" si="22"/>
        <v>1.0178502198130337</v>
      </c>
      <c r="BD10" s="24"/>
      <c r="BE10" t="s">
        <v>15</v>
      </c>
      <c r="BF10" s="42">
        <f t="shared" si="3"/>
        <v>-25.376823259478211</v>
      </c>
      <c r="BJ10" t="s">
        <v>48</v>
      </c>
      <c r="BK10" s="19">
        <v>-39.942326031634103</v>
      </c>
    </row>
    <row r="11" spans="1:66" x14ac:dyDescent="0.3">
      <c r="A11" t="s">
        <v>16</v>
      </c>
      <c r="B11" s="6">
        <v>0.785780896504501</v>
      </c>
      <c r="C11" s="6">
        <v>0.81706497110208198</v>
      </c>
      <c r="D11" s="6">
        <v>0.95732415120081205</v>
      </c>
      <c r="E11" s="6">
        <v>0.92884076560949103</v>
      </c>
      <c r="F11" s="6">
        <v>1.0160422320334701</v>
      </c>
      <c r="G11" s="6">
        <v>0.98445818873124102</v>
      </c>
      <c r="H11" s="6">
        <v>1.03190467230734</v>
      </c>
      <c r="I11" s="6">
        <v>1.0717543867526</v>
      </c>
      <c r="J11" s="6">
        <v>0.91688562039518196</v>
      </c>
      <c r="K11" s="6">
        <v>0.98825526908490402</v>
      </c>
      <c r="L11" s="6">
        <v>1.06291377852975</v>
      </c>
      <c r="M11" s="6">
        <v>1.43877506774862</v>
      </c>
      <c r="N11" s="6">
        <v>0.823299949286871</v>
      </c>
      <c r="O11" s="6">
        <v>0.83321547474217905</v>
      </c>
      <c r="P11" s="6">
        <v>0.63486758410708499</v>
      </c>
      <c r="Q11" s="6">
        <v>0.163985770538596</v>
      </c>
      <c r="R11" s="6">
        <v>0.20750715832706401</v>
      </c>
      <c r="S11" s="6">
        <v>0.450177504762587</v>
      </c>
      <c r="T11" s="6">
        <v>0.76939055889655295</v>
      </c>
      <c r="U11" s="6">
        <v>0.80342560383319095</v>
      </c>
      <c r="V11" s="6">
        <v>0.75972494861350603</v>
      </c>
      <c r="W11" s="6">
        <v>0.80877784215071302</v>
      </c>
      <c r="X11" s="6">
        <v>0.36354735358712797</v>
      </c>
      <c r="Y11" s="6">
        <v>1.15108226509982</v>
      </c>
      <c r="Z11" s="6">
        <v>0.27844265430903697</v>
      </c>
      <c r="AA11" s="6">
        <v>0.218081865892055</v>
      </c>
      <c r="AB11" s="6">
        <v>0.27433380565920301</v>
      </c>
      <c r="AC11" s="6">
        <v>0.70180843809058102</v>
      </c>
      <c r="AD11" s="6">
        <v>0.83572572107698195</v>
      </c>
      <c r="AE11" s="6">
        <v>0.81340672761509702</v>
      </c>
      <c r="AF11" s="6">
        <v>0.89239487642349002</v>
      </c>
      <c r="AG11" s="6">
        <v>0.93814590233694894</v>
      </c>
      <c r="AH11" s="6">
        <v>0.86047315683473802</v>
      </c>
      <c r="AK11" s="24">
        <f t="shared" si="4"/>
        <v>0.6077740710802253</v>
      </c>
      <c r="AL11" s="24">
        <f t="shared" si="5"/>
        <v>0.15231666865613183</v>
      </c>
      <c r="AM11" s="24">
        <f t="shared" si="6"/>
        <v>0.2108360363095528</v>
      </c>
      <c r="AN11" s="24">
        <f t="shared" si="7"/>
        <v>0.44318093094612604</v>
      </c>
      <c r="AO11" s="24">
        <f t="shared" si="8"/>
        <v>0.79393771255450862</v>
      </c>
      <c r="AP11" s="24">
        <f t="shared" si="9"/>
        <v>0.86107491533757896</v>
      </c>
      <c r="AQ11" s="24">
        <f t="shared" si="10"/>
        <v>0.69658088083919223</v>
      </c>
      <c r="AR11" s="24">
        <f t="shared" si="11"/>
        <v>0.79927896402456089</v>
      </c>
      <c r="AS11" s="24">
        <f t="shared" si="12"/>
        <v>0.38641949127578523</v>
      </c>
      <c r="AT11" s="24">
        <f t="shared" si="13"/>
        <v>1.6561484639532285</v>
      </c>
      <c r="AU11" s="24">
        <f t="shared" si="14"/>
        <v>0.21879491852804794</v>
      </c>
      <c r="AV11" s="24">
        <f t="shared" si="15"/>
        <v>0.17818705345298003</v>
      </c>
      <c r="AW11" s="24">
        <f t="shared" si="16"/>
        <v>0.26262637764838503</v>
      </c>
      <c r="AX11" s="24">
        <f t="shared" si="17"/>
        <v>0.6518682869472564</v>
      </c>
      <c r="AY11" s="24">
        <f t="shared" si="18"/>
        <v>0.84913262701083803</v>
      </c>
      <c r="AZ11" s="24">
        <f t="shared" si="19"/>
        <v>0.80076491376976433</v>
      </c>
      <c r="BA11" s="24">
        <f t="shared" si="20"/>
        <v>0.92086644252453065</v>
      </c>
      <c r="BB11" s="24">
        <f t="shared" si="21"/>
        <v>1.0054619862436014</v>
      </c>
      <c r="BC11" s="24">
        <f t="shared" si="22"/>
        <v>0.78895546423781948</v>
      </c>
      <c r="BD11" s="24"/>
      <c r="BE11" t="s">
        <v>16</v>
      </c>
      <c r="BF11" s="42">
        <f t="shared" si="3"/>
        <v>-28.87791331703751</v>
      </c>
      <c r="BJ11" t="s">
        <v>35</v>
      </c>
      <c r="BK11" s="19">
        <v>-39.087494556197498</v>
      </c>
    </row>
    <row r="12" spans="1:66" x14ac:dyDescent="0.3">
      <c r="A12" t="s">
        <v>17</v>
      </c>
      <c r="B12" s="6">
        <v>0.78215143827244404</v>
      </c>
      <c r="C12" s="6">
        <v>0.85682935245025804</v>
      </c>
      <c r="D12" s="6">
        <v>0.99793836032807304</v>
      </c>
      <c r="E12" s="6">
        <v>1.0036305506429899</v>
      </c>
      <c r="F12" s="6">
        <v>1.0597939195950601</v>
      </c>
      <c r="G12" s="6">
        <v>0.984179239539277</v>
      </c>
      <c r="H12" s="6">
        <v>1.0162167359418199</v>
      </c>
      <c r="I12" s="6">
        <v>1.0873133528680099</v>
      </c>
      <c r="J12" s="6">
        <v>0.921528487803008</v>
      </c>
      <c r="K12" s="6">
        <v>1.0026889203507099</v>
      </c>
      <c r="L12" s="6">
        <v>1.0223216821485399</v>
      </c>
      <c r="M12" s="6">
        <v>1.26540796005981</v>
      </c>
      <c r="N12" s="6">
        <v>0.80719025427897895</v>
      </c>
      <c r="O12" s="6">
        <v>0.85537066707823095</v>
      </c>
      <c r="P12" s="6">
        <v>0.57261970362124803</v>
      </c>
      <c r="Q12" s="6">
        <v>0.14173933575513301</v>
      </c>
      <c r="R12" s="6">
        <v>0.17907440188690299</v>
      </c>
      <c r="S12" s="6">
        <v>0.32741451239334002</v>
      </c>
      <c r="T12" s="6">
        <v>0.73115180304608596</v>
      </c>
      <c r="U12" s="6">
        <v>0.99663088961092305</v>
      </c>
      <c r="V12" s="6">
        <v>0.86328612732883003</v>
      </c>
      <c r="W12" s="6">
        <v>0.83710797446257101</v>
      </c>
      <c r="X12" s="6">
        <v>0.31198725931211602</v>
      </c>
      <c r="Y12" s="6">
        <v>0.84811940613292802</v>
      </c>
      <c r="Z12" s="6">
        <v>0.17851001640050401</v>
      </c>
      <c r="AA12" s="6">
        <v>0.19007293596760499</v>
      </c>
      <c r="AB12" s="6">
        <v>0.24204288688574099</v>
      </c>
      <c r="AC12" s="6">
        <v>0.60227814391753598</v>
      </c>
      <c r="AD12" s="6">
        <v>0.86976537499747897</v>
      </c>
      <c r="AE12" s="6">
        <v>0.95425624143744103</v>
      </c>
      <c r="AF12" s="6">
        <v>1.07778914695565</v>
      </c>
      <c r="AG12" s="6">
        <v>1.2008687071509501</v>
      </c>
      <c r="AH12" s="6">
        <v>0.99368667987728798</v>
      </c>
      <c r="AK12" s="24">
        <f t="shared" si="4"/>
        <v>0.57143916812333539</v>
      </c>
      <c r="AL12" s="24">
        <f t="shared" si="5"/>
        <v>0.14225392759169578</v>
      </c>
      <c r="AM12" s="24">
        <f t="shared" si="6"/>
        <v>0.18978196227486194</v>
      </c>
      <c r="AN12" s="24">
        <f t="shared" si="7"/>
        <v>0.32223456582140059</v>
      </c>
      <c r="AO12" s="24">
        <f t="shared" si="8"/>
        <v>0.74300869876946984</v>
      </c>
      <c r="AP12" s="24">
        <f t="shared" si="9"/>
        <v>1.0836500741546802</v>
      </c>
      <c r="AQ12" s="24">
        <f t="shared" si="10"/>
        <v>0.79554275945865172</v>
      </c>
      <c r="AR12" s="24">
        <f t="shared" si="11"/>
        <v>0.83935889113084494</v>
      </c>
      <c r="AS12" s="24">
        <f t="shared" si="12"/>
        <v>0.31895133974887518</v>
      </c>
      <c r="AT12" s="24">
        <f t="shared" si="13"/>
        <v>1.0732170476018059</v>
      </c>
      <c r="AU12" s="24">
        <f t="shared" si="14"/>
        <v>0.13962186607369179</v>
      </c>
      <c r="AV12" s="24">
        <f t="shared" si="15"/>
        <v>0.16286007064344235</v>
      </c>
      <c r="AW12" s="24">
        <f t="shared" si="16"/>
        <v>0.24154388166782961</v>
      </c>
      <c r="AX12" s="24">
        <f t="shared" si="17"/>
        <v>0.60446474522019455</v>
      </c>
      <c r="AY12" s="24">
        <f t="shared" si="18"/>
        <v>0.92177205589664546</v>
      </c>
      <c r="AZ12" s="24">
        <f t="shared" si="19"/>
        <v>0.93915918202350945</v>
      </c>
      <c r="BA12" s="24">
        <f t="shared" si="20"/>
        <v>1.0952673689527892</v>
      </c>
      <c r="BB12" s="24">
        <f t="shared" si="21"/>
        <v>1.3057205803265719</v>
      </c>
      <c r="BC12" s="24">
        <f t="shared" si="22"/>
        <v>0.91571058345730894</v>
      </c>
      <c r="BD12" s="24"/>
      <c r="BE12" t="s">
        <v>17</v>
      </c>
      <c r="BF12" s="42">
        <f t="shared" si="3"/>
        <v>-28.356097293568293</v>
      </c>
      <c r="BJ12" t="s">
        <v>44</v>
      </c>
      <c r="BK12" s="19">
        <v>-38.726092971122419</v>
      </c>
    </row>
    <row r="13" spans="1:66" x14ac:dyDescent="0.3">
      <c r="A13" t="s">
        <v>18</v>
      </c>
      <c r="B13" s="6">
        <v>0.81117014216664396</v>
      </c>
      <c r="C13" s="6">
        <v>0.88600059836376799</v>
      </c>
      <c r="D13" s="6">
        <v>1.03832783186835</v>
      </c>
      <c r="E13" s="6">
        <v>0.96091399349766204</v>
      </c>
      <c r="F13" s="6">
        <v>1.04853764384979</v>
      </c>
      <c r="G13" s="6">
        <v>0.96652984150490895</v>
      </c>
      <c r="H13" s="6">
        <v>0.99088761636602296</v>
      </c>
      <c r="I13" s="6">
        <v>0.973319246602391</v>
      </c>
      <c r="J13" s="6">
        <v>0.92955620016914697</v>
      </c>
      <c r="K13" s="6">
        <v>1.04886370035129</v>
      </c>
      <c r="L13" s="6">
        <v>1.0964288106884801</v>
      </c>
      <c r="M13" s="6">
        <v>1.2494643745715499</v>
      </c>
      <c r="N13" s="6">
        <v>0.83591945551967095</v>
      </c>
      <c r="O13" s="6">
        <v>0.89811187473852905</v>
      </c>
      <c r="P13" s="6">
        <v>0.55579483654212702</v>
      </c>
      <c r="Q13" s="6">
        <v>8.9619617880194694E-2</v>
      </c>
      <c r="R13" s="6">
        <v>0.12189705199484401</v>
      </c>
      <c r="S13" s="6">
        <v>0.296414480433839</v>
      </c>
      <c r="T13" s="6">
        <v>0.59607937821077495</v>
      </c>
      <c r="U13" s="6">
        <v>0.74339565775056704</v>
      </c>
      <c r="V13" s="6">
        <v>0.69033195782922097</v>
      </c>
      <c r="W13" s="6">
        <v>0.73896363424202205</v>
      </c>
      <c r="X13" s="6">
        <v>0.27177104091073101</v>
      </c>
      <c r="Y13" s="6">
        <v>0.699713048615629</v>
      </c>
      <c r="Z13" s="6">
        <v>0.16938461047056499</v>
      </c>
      <c r="AA13" s="6">
        <v>0.15523049826420601</v>
      </c>
      <c r="AB13" s="6">
        <v>0.20291021785348401</v>
      </c>
      <c r="AC13" s="6">
        <v>0.55375855735527302</v>
      </c>
      <c r="AD13" s="6">
        <v>0.74639945416600695</v>
      </c>
      <c r="AE13" s="6">
        <v>0.76713716359774697</v>
      </c>
      <c r="AF13" s="6">
        <v>0.83966347713493905</v>
      </c>
      <c r="AG13" s="6">
        <v>0.94336460625222196</v>
      </c>
      <c r="AH13" s="6">
        <v>0.89740709155509402</v>
      </c>
      <c r="AK13" s="24">
        <f t="shared" si="4"/>
        <v>0.5770972475904107</v>
      </c>
      <c r="AL13" s="24">
        <f t="shared" si="5"/>
        <v>8.6116744912992357E-2</v>
      </c>
      <c r="AM13" s="24">
        <f t="shared" si="6"/>
        <v>0.12781364769090908</v>
      </c>
      <c r="AN13" s="24">
        <f t="shared" si="7"/>
        <v>0.28649344079347833</v>
      </c>
      <c r="AO13" s="24">
        <f t="shared" si="8"/>
        <v>0.59064767424021591</v>
      </c>
      <c r="AP13" s="24">
        <f t="shared" si="9"/>
        <v>0.72356130152927078</v>
      </c>
      <c r="AQ13" s="24">
        <f t="shared" si="10"/>
        <v>0.6417023515750585</v>
      </c>
      <c r="AR13" s="24">
        <f t="shared" si="11"/>
        <v>0.77507213183612444</v>
      </c>
      <c r="AS13" s="24">
        <f t="shared" si="12"/>
        <v>0.29797759916532307</v>
      </c>
      <c r="AT13" s="24">
        <f t="shared" si="13"/>
        <v>0.87426652666807936</v>
      </c>
      <c r="AU13" s="24">
        <f t="shared" si="14"/>
        <v>0.13739973855624982</v>
      </c>
      <c r="AV13" s="24">
        <f t="shared" si="15"/>
        <v>0.13753431434639238</v>
      </c>
      <c r="AW13" s="24">
        <f t="shared" si="16"/>
        <v>0.21068732656774261</v>
      </c>
      <c r="AX13" s="24">
        <f t="shared" si="17"/>
        <v>0.53211434678175951</v>
      </c>
      <c r="AY13" s="24">
        <f t="shared" si="18"/>
        <v>0.78262792504199419</v>
      </c>
      <c r="AZ13" s="24">
        <f t="shared" si="19"/>
        <v>0.74146096114465576</v>
      </c>
      <c r="BA13" s="24">
        <f t="shared" si="20"/>
        <v>0.83201214140784641</v>
      </c>
      <c r="BB13" s="24">
        <f t="shared" si="21"/>
        <v>0.91819492782877388</v>
      </c>
      <c r="BC13" s="24">
        <f t="shared" si="22"/>
        <v>0.83419032603079901</v>
      </c>
      <c r="BD13" s="24"/>
      <c r="BE13" t="s">
        <v>18</v>
      </c>
      <c r="BF13" s="42">
        <f t="shared" si="3"/>
        <v>-38.240026103055278</v>
      </c>
      <c r="BJ13" t="s">
        <v>54</v>
      </c>
      <c r="BK13" s="19">
        <v>-38.695093650177036</v>
      </c>
    </row>
    <row r="14" spans="1:66" x14ac:dyDescent="0.3">
      <c r="A14" t="s">
        <v>19</v>
      </c>
      <c r="B14" s="6">
        <v>0.83348989506265503</v>
      </c>
      <c r="C14" s="6">
        <v>0.89163332244056903</v>
      </c>
      <c r="D14" s="6">
        <v>0.99039981484874695</v>
      </c>
      <c r="E14" s="6">
        <v>0.97604999317645103</v>
      </c>
      <c r="F14" s="6">
        <v>0.97078423542968895</v>
      </c>
      <c r="G14" s="6">
        <v>0.98441802980887605</v>
      </c>
      <c r="H14" s="6">
        <v>1.0048940715336301</v>
      </c>
      <c r="I14" s="6">
        <v>1.04179270036676</v>
      </c>
      <c r="J14" s="6">
        <v>0.98961980966422802</v>
      </c>
      <c r="K14" s="6">
        <v>1.0018108622583299</v>
      </c>
      <c r="L14" s="6">
        <v>1.05732279363529</v>
      </c>
      <c r="M14" s="6">
        <v>1.2577844717747799</v>
      </c>
      <c r="N14" s="6">
        <v>0.92249891978749099</v>
      </c>
      <c r="O14" s="6">
        <v>0.91278944178571597</v>
      </c>
      <c r="P14" s="6">
        <v>0.87255538979225999</v>
      </c>
      <c r="Q14" s="6">
        <v>0.50872290165549505</v>
      </c>
      <c r="R14" s="6">
        <v>0.60010080689061296</v>
      </c>
      <c r="S14" s="6">
        <v>0.82677814377643599</v>
      </c>
      <c r="T14" s="6">
        <v>1.0348253682017901</v>
      </c>
      <c r="U14" s="6">
        <v>1.0361372181053501</v>
      </c>
      <c r="V14" s="6">
        <v>1.0005321060952901</v>
      </c>
      <c r="W14" s="6">
        <v>0.99997076510820004</v>
      </c>
      <c r="X14" s="6">
        <v>0.80582782190264901</v>
      </c>
      <c r="Y14" s="6">
        <v>1.22687715777629</v>
      </c>
      <c r="Z14" s="6">
        <v>0.598342564765308</v>
      </c>
      <c r="AA14" s="6">
        <v>0.62680090188167303</v>
      </c>
      <c r="AB14" s="6">
        <v>0.75306118790871002</v>
      </c>
      <c r="AC14" s="6">
        <v>0.969541985094581</v>
      </c>
      <c r="AD14" s="6">
        <v>1.0343853542285999</v>
      </c>
      <c r="AE14" s="6">
        <v>0.99502933603939903</v>
      </c>
      <c r="AF14" s="6">
        <v>1.0805402847502199</v>
      </c>
      <c r="AG14" s="6">
        <v>1.06284236859742</v>
      </c>
      <c r="AH14" s="6">
        <v>1.01416990880036</v>
      </c>
      <c r="AK14" s="24">
        <f t="shared" si="4"/>
        <v>0.86417869649553047</v>
      </c>
      <c r="AL14" s="24">
        <f t="shared" si="5"/>
        <v>0.49653898468955032</v>
      </c>
      <c r="AM14" s="24">
        <f t="shared" si="6"/>
        <v>0.58256840299804313</v>
      </c>
      <c r="AN14" s="24">
        <f t="shared" si="7"/>
        <v>0.8138953113854388</v>
      </c>
      <c r="AO14" s="24">
        <f t="shared" si="8"/>
        <v>1.0398898775785848</v>
      </c>
      <c r="AP14" s="24">
        <f t="shared" si="9"/>
        <v>1.0794401904004751</v>
      </c>
      <c r="AQ14" s="24">
        <f t="shared" si="10"/>
        <v>0.99014639239697022</v>
      </c>
      <c r="AR14" s="24">
        <f t="shared" si="11"/>
        <v>1.0017815744261678</v>
      </c>
      <c r="AS14" s="24">
        <f t="shared" si="12"/>
        <v>0.85202012384314985</v>
      </c>
      <c r="AT14" s="24">
        <f t="shared" si="13"/>
        <v>1.5431470378261942</v>
      </c>
      <c r="AU14" s="24">
        <f t="shared" si="14"/>
        <v>0.49871248151775643</v>
      </c>
      <c r="AV14" s="24">
        <f t="shared" si="15"/>
        <v>0.55887657065350127</v>
      </c>
      <c r="AW14" s="24">
        <f t="shared" si="16"/>
        <v>0.74583166107456389</v>
      </c>
      <c r="AX14" s="24">
        <f t="shared" si="17"/>
        <v>0.9463214479358486</v>
      </c>
      <c r="AY14" s="24">
        <f t="shared" si="18"/>
        <v>1.0041649952444793</v>
      </c>
      <c r="AZ14" s="24">
        <f t="shared" si="19"/>
        <v>0.97952481858593921</v>
      </c>
      <c r="BA14" s="24">
        <f t="shared" si="20"/>
        <v>1.0858285261987566</v>
      </c>
      <c r="BB14" s="24">
        <f t="shared" si="21"/>
        <v>1.1072614212453094</v>
      </c>
      <c r="BC14" s="24">
        <f t="shared" si="22"/>
        <v>1.0036426321141998</v>
      </c>
      <c r="BD14" s="24"/>
      <c r="BE14" t="s">
        <v>19</v>
      </c>
      <c r="BF14" s="42">
        <f t="shared" si="3"/>
        <v>-7.766784069575027</v>
      </c>
      <c r="BJ14" t="s">
        <v>7</v>
      </c>
      <c r="BK14" s="19">
        <v>-38.678572103757894</v>
      </c>
    </row>
    <row r="15" spans="1:66" x14ac:dyDescent="0.3">
      <c r="A15" t="s">
        <v>20</v>
      </c>
      <c r="B15" s="6">
        <v>0.82815268557034205</v>
      </c>
      <c r="C15" s="6">
        <v>0.88066794808206195</v>
      </c>
      <c r="D15" s="6">
        <v>1.0064446016324899</v>
      </c>
      <c r="E15" s="6">
        <v>0.94904944739806996</v>
      </c>
      <c r="F15" s="6">
        <v>1.01715639209827</v>
      </c>
      <c r="G15" s="6">
        <v>1.0116024343091901</v>
      </c>
      <c r="H15" s="6">
        <v>0.92892439814249195</v>
      </c>
      <c r="I15" s="6">
        <v>0.94737781962074596</v>
      </c>
      <c r="J15" s="6">
        <v>0.86783250625416697</v>
      </c>
      <c r="K15" s="6">
        <v>1.0313641769434301</v>
      </c>
      <c r="L15" s="6">
        <v>1.1026700994405501</v>
      </c>
      <c r="M15" s="6">
        <v>1.4287574905081899</v>
      </c>
      <c r="N15" s="6">
        <v>0.82691085514871399</v>
      </c>
      <c r="O15" s="6">
        <v>0.85755424353167997</v>
      </c>
      <c r="P15" s="6">
        <v>0.56041995157476399</v>
      </c>
      <c r="Q15" s="6">
        <v>0.116665304490274</v>
      </c>
      <c r="R15" s="6">
        <v>0.13371822824111201</v>
      </c>
      <c r="S15" s="6">
        <v>0.29380001991467403</v>
      </c>
      <c r="T15" s="6">
        <v>0.57452965366693698</v>
      </c>
      <c r="U15" s="6">
        <v>0.75851999960010597</v>
      </c>
      <c r="V15" s="6">
        <v>0.71492733681876897</v>
      </c>
      <c r="W15" s="6">
        <v>0.82718105180531099</v>
      </c>
      <c r="X15" s="6">
        <v>0.30518971833193198</v>
      </c>
      <c r="Y15" s="6">
        <v>0.94398604672783104</v>
      </c>
      <c r="Z15" s="6">
        <v>0.13988740371905001</v>
      </c>
      <c r="AA15" s="6">
        <v>0.15115837004736299</v>
      </c>
      <c r="AB15" s="6">
        <v>0.19214338677169401</v>
      </c>
      <c r="AC15" s="6">
        <v>0.52896716146673395</v>
      </c>
      <c r="AD15" s="6">
        <v>0.810668155018756</v>
      </c>
      <c r="AE15" s="6">
        <v>0.854678041424066</v>
      </c>
      <c r="AF15" s="6">
        <v>0.88526534975300097</v>
      </c>
      <c r="AG15" s="6">
        <v>0.95090440891258199</v>
      </c>
      <c r="AH15" s="6">
        <v>0.82912534192667797</v>
      </c>
      <c r="AK15" s="24">
        <f t="shared" si="4"/>
        <v>0.56403163490956265</v>
      </c>
      <c r="AL15" s="24">
        <f t="shared" si="5"/>
        <v>0.11072114275702211</v>
      </c>
      <c r="AM15" s="24">
        <f t="shared" si="6"/>
        <v>0.13601235059550248</v>
      </c>
      <c r="AN15" s="24">
        <f t="shared" si="7"/>
        <v>0.29720881534577276</v>
      </c>
      <c r="AO15" s="24">
        <f t="shared" si="8"/>
        <v>0.53369461274757379</v>
      </c>
      <c r="AP15" s="24">
        <f t="shared" si="9"/>
        <v>0.71860502335987753</v>
      </c>
      <c r="AQ15" s="24">
        <f t="shared" si="10"/>
        <v>0.62043718250104929</v>
      </c>
      <c r="AR15" s="24">
        <f t="shared" si="11"/>
        <v>0.85312490467838531</v>
      </c>
      <c r="AS15" s="24">
        <f t="shared" si="12"/>
        <v>0.33652357706130492</v>
      </c>
      <c r="AT15" s="24">
        <f t="shared" si="13"/>
        <v>1.3487271351976027</v>
      </c>
      <c r="AU15" s="24">
        <f t="shared" si="14"/>
        <v>0.11584812906739392</v>
      </c>
      <c r="AV15" s="24">
        <f t="shared" si="15"/>
        <v>0.13312033158504016</v>
      </c>
      <c r="AW15" s="24">
        <f t="shared" si="16"/>
        <v>0.19338167435575501</v>
      </c>
      <c r="AX15" s="24">
        <f t="shared" si="17"/>
        <v>0.50201599228172955</v>
      </c>
      <c r="AY15" s="24">
        <f t="shared" si="18"/>
        <v>0.82457629574783897</v>
      </c>
      <c r="AZ15" s="24">
        <f t="shared" si="19"/>
        <v>0.864594387255196</v>
      </c>
      <c r="BA15" s="24">
        <f t="shared" si="20"/>
        <v>0.82234458221570905</v>
      </c>
      <c r="BB15" s="24">
        <f t="shared" si="21"/>
        <v>0.90086574558335619</v>
      </c>
      <c r="BC15" s="24">
        <f t="shared" si="22"/>
        <v>0.71954192348307211</v>
      </c>
      <c r="BD15" s="24"/>
      <c r="BE15" t="s">
        <v>20</v>
      </c>
      <c r="BF15" s="42">
        <f t="shared" si="3"/>
        <v>-36.139885604866386</v>
      </c>
      <c r="BJ15" t="s">
        <v>57</v>
      </c>
      <c r="BK15" s="19">
        <v>-38.309335510603574</v>
      </c>
    </row>
    <row r="16" spans="1:66" x14ac:dyDescent="0.3">
      <c r="A16" t="s">
        <v>21</v>
      </c>
      <c r="B16" s="6">
        <v>0.75407616503617003</v>
      </c>
      <c r="C16" s="6">
        <v>0.84189607284977097</v>
      </c>
      <c r="D16" s="6">
        <v>0.96301485745306203</v>
      </c>
      <c r="E16" s="6">
        <v>0.91842454365627602</v>
      </c>
      <c r="F16" s="6">
        <v>1.00695420731694</v>
      </c>
      <c r="G16" s="6">
        <v>0.959620030625149</v>
      </c>
      <c r="H16" s="6">
        <v>0.924910894806378</v>
      </c>
      <c r="I16" s="6">
        <v>0.98145847641378303</v>
      </c>
      <c r="J16" s="6">
        <v>0.88159387584460502</v>
      </c>
      <c r="K16" s="6">
        <v>1.0151388600203699</v>
      </c>
      <c r="L16" s="6">
        <v>1.2221950871784</v>
      </c>
      <c r="M16" s="6">
        <v>1.5307169287991</v>
      </c>
      <c r="N16" s="6">
        <v>0.79539186239633397</v>
      </c>
      <c r="O16" s="6">
        <v>0.84580380598592497</v>
      </c>
      <c r="P16" s="6">
        <v>0.50352660141254602</v>
      </c>
      <c r="Q16" s="6">
        <v>4.41395859800243E-2</v>
      </c>
      <c r="R16" s="6">
        <v>5.3698305305348103E-2</v>
      </c>
      <c r="S16" s="6">
        <v>0.12245086116069601</v>
      </c>
      <c r="T16" s="6">
        <v>0.43831888349207598</v>
      </c>
      <c r="U16" s="6">
        <v>0.69100853830943498</v>
      </c>
      <c r="V16" s="6">
        <v>0.582956847749454</v>
      </c>
      <c r="W16" s="6">
        <v>0.39265806474109499</v>
      </c>
      <c r="X16" s="6">
        <v>0.68998551095624705</v>
      </c>
      <c r="Y16" s="6">
        <v>0.630836484697198</v>
      </c>
      <c r="Z16" s="6">
        <v>7.8798785070917796E-2</v>
      </c>
      <c r="AA16" s="6">
        <v>8.0581742321533104E-2</v>
      </c>
      <c r="AB16" s="6">
        <v>0.116896826303167</v>
      </c>
      <c r="AC16" s="6">
        <v>0.47280787868112001</v>
      </c>
      <c r="AD16" s="6">
        <v>0.69538471691473702</v>
      </c>
      <c r="AE16" s="6">
        <v>0.74884933528106301</v>
      </c>
      <c r="AF16" s="6">
        <v>0.77794559045740197</v>
      </c>
      <c r="AG16" s="6">
        <v>0.92168128810809702</v>
      </c>
      <c r="AH16" s="6">
        <v>0.84913189423629798</v>
      </c>
      <c r="AK16" s="24">
        <f t="shared" si="4"/>
        <v>0.48490359828312779</v>
      </c>
      <c r="AL16" s="24">
        <f t="shared" si="5"/>
        <v>4.0538879110880777E-2</v>
      </c>
      <c r="AM16" s="24">
        <f t="shared" si="6"/>
        <v>5.4071734453009827E-2</v>
      </c>
      <c r="AN16" s="24">
        <f t="shared" si="7"/>
        <v>0.11750629913710298</v>
      </c>
      <c r="AO16" s="24">
        <f t="shared" si="8"/>
        <v>0.40540591074118854</v>
      </c>
      <c r="AP16" s="24">
        <f t="shared" si="9"/>
        <v>0.67819618719809327</v>
      </c>
      <c r="AQ16" s="24">
        <f t="shared" si="10"/>
        <v>0.51393118685759442</v>
      </c>
      <c r="AR16" s="24">
        <f t="shared" si="11"/>
        <v>0.39860246021907975</v>
      </c>
      <c r="AS16" s="24">
        <f t="shared" si="12"/>
        <v>0.84329690171500327</v>
      </c>
      <c r="AT16" s="24">
        <f t="shared" si="13"/>
        <v>0.96563208643011533</v>
      </c>
      <c r="AU16" s="24">
        <f t="shared" si="14"/>
        <v>5.9420285655787101E-2</v>
      </c>
      <c r="AV16" s="24">
        <f t="shared" si="15"/>
        <v>6.7841452403890903E-2</v>
      </c>
      <c r="AW16" s="24">
        <f t="shared" si="16"/>
        <v>0.11257338051905973</v>
      </c>
      <c r="AX16" s="24">
        <f t="shared" si="17"/>
        <v>0.43423836021479956</v>
      </c>
      <c r="AY16" s="24">
        <f t="shared" si="18"/>
        <v>0.70022056640119368</v>
      </c>
      <c r="AZ16" s="24">
        <f t="shared" si="19"/>
        <v>0.71861082205603621</v>
      </c>
      <c r="BA16" s="24">
        <f t="shared" si="20"/>
        <v>0.71953035218063177</v>
      </c>
      <c r="BB16" s="24">
        <f t="shared" si="21"/>
        <v>0.90459191276566586</v>
      </c>
      <c r="BC16" s="24">
        <f t="shared" si="22"/>
        <v>0.74858947774304918</v>
      </c>
      <c r="BD16" s="24"/>
      <c r="BE16" t="s">
        <v>21</v>
      </c>
      <c r="BF16" s="42">
        <f t="shared" si="3"/>
        <v>-43.138882027433162</v>
      </c>
      <c r="BJ16" t="s">
        <v>18</v>
      </c>
      <c r="BK16" s="19">
        <v>-38.240026103055278</v>
      </c>
    </row>
    <row r="17" spans="1:63" x14ac:dyDescent="0.3">
      <c r="A17" t="s">
        <v>22</v>
      </c>
      <c r="B17" s="6">
        <v>0.83694840331026599</v>
      </c>
      <c r="C17" s="6">
        <v>0.84492686031750397</v>
      </c>
      <c r="D17" s="6">
        <v>0.978028316153706</v>
      </c>
      <c r="E17" s="6">
        <v>0.93839519238887403</v>
      </c>
      <c r="F17" s="6">
        <v>0.96532034720398996</v>
      </c>
      <c r="G17" s="6">
        <v>0.96194180319447697</v>
      </c>
      <c r="H17" s="6">
        <v>0.98838283681588002</v>
      </c>
      <c r="I17" s="6">
        <v>0.97278095770441697</v>
      </c>
      <c r="J17" s="6">
        <v>0.95332105657072796</v>
      </c>
      <c r="K17" s="6">
        <v>1.0501559145758701</v>
      </c>
      <c r="L17" s="6">
        <v>1.1484308837302699</v>
      </c>
      <c r="M17" s="6">
        <v>1.36136742803402</v>
      </c>
      <c r="N17" s="6">
        <v>0.87054679058849704</v>
      </c>
      <c r="O17" s="6">
        <v>0.82348279025834803</v>
      </c>
      <c r="P17" s="6">
        <v>0.64933097120247596</v>
      </c>
      <c r="Q17" s="6">
        <v>0.24657674218187001</v>
      </c>
      <c r="R17" s="6">
        <v>0.30495167790023903</v>
      </c>
      <c r="S17" s="6">
        <v>0.54846680613216803</v>
      </c>
      <c r="T17" s="6">
        <v>0.77498994252086095</v>
      </c>
      <c r="U17" s="6">
        <v>0.80237581953395798</v>
      </c>
      <c r="V17" s="6">
        <v>0.77783181829616699</v>
      </c>
      <c r="W17" s="6">
        <v>0.83752936485470597</v>
      </c>
      <c r="X17" s="6">
        <v>0.54354228058769605</v>
      </c>
      <c r="Y17" s="6">
        <v>0.81972531434329299</v>
      </c>
      <c r="Z17" s="6">
        <v>0.33948643513102</v>
      </c>
      <c r="AA17" s="6">
        <v>0.35793592441955902</v>
      </c>
      <c r="AB17" s="6">
        <v>0.46059360237279701</v>
      </c>
      <c r="AC17" s="6">
        <v>0.76887148230367697</v>
      </c>
      <c r="AD17" s="6">
        <v>0.86476652092685002</v>
      </c>
      <c r="AE17" s="6">
        <v>0.85271340894158798</v>
      </c>
      <c r="AF17" s="6">
        <v>0.88336889097780502</v>
      </c>
      <c r="AG17" s="6">
        <v>0.90846584820145004</v>
      </c>
      <c r="AH17" s="6">
        <v>0.87751285837066395</v>
      </c>
      <c r="AK17" s="24">
        <f t="shared" si="4"/>
        <v>0.63506407639160811</v>
      </c>
      <c r="AL17" s="24">
        <f t="shared" si="5"/>
        <v>0.2313864294183777</v>
      </c>
      <c r="AM17" s="24">
        <f t="shared" si="6"/>
        <v>0.29437605959109803</v>
      </c>
      <c r="AN17" s="24">
        <f t="shared" si="7"/>
        <v>0.52759314848309335</v>
      </c>
      <c r="AO17" s="24">
        <f t="shared" si="8"/>
        <v>0.76598675789254433</v>
      </c>
      <c r="AP17" s="24">
        <f t="shared" si="9"/>
        <v>0.78053591816511003</v>
      </c>
      <c r="AQ17" s="24">
        <f t="shared" si="10"/>
        <v>0.74152345085243243</v>
      </c>
      <c r="AR17" s="24">
        <f t="shared" si="11"/>
        <v>0.87953641613314137</v>
      </c>
      <c r="AS17" s="24">
        <f t="shared" si="12"/>
        <v>0.62422074164009411</v>
      </c>
      <c r="AT17" s="24">
        <f t="shared" si="13"/>
        <v>1.1159473428819073</v>
      </c>
      <c r="AU17" s="24">
        <f t="shared" si="14"/>
        <v>0.28413262982840137</v>
      </c>
      <c r="AV17" s="24">
        <f t="shared" si="15"/>
        <v>0.30242967681466137</v>
      </c>
      <c r="AW17" s="24">
        <f t="shared" si="16"/>
        <v>0.45047358535983628</v>
      </c>
      <c r="AX17" s="24">
        <f t="shared" si="17"/>
        <v>0.72150530255867773</v>
      </c>
      <c r="AY17" s="24">
        <f t="shared" si="18"/>
        <v>0.83477671823149335</v>
      </c>
      <c r="AZ17" s="24">
        <f t="shared" si="19"/>
        <v>0.82026067420538062</v>
      </c>
      <c r="BA17" s="24">
        <f t="shared" si="20"/>
        <v>0.87310665041954072</v>
      </c>
      <c r="BB17" s="24">
        <f t="shared" si="21"/>
        <v>0.88373827785516201</v>
      </c>
      <c r="BC17" s="24">
        <f t="shared" si="22"/>
        <v>0.83655148529632095</v>
      </c>
      <c r="BD17" s="24"/>
      <c r="BE17" t="s">
        <v>22</v>
      </c>
      <c r="BF17" s="42">
        <f t="shared" si="3"/>
        <v>-27.506475029318814</v>
      </c>
      <c r="BJ17" t="s">
        <v>43</v>
      </c>
      <c r="BK17" s="19">
        <v>-36.252248609783436</v>
      </c>
    </row>
    <row r="18" spans="1:63" x14ac:dyDescent="0.3">
      <c r="A18" t="s">
        <v>23</v>
      </c>
      <c r="B18" s="6">
        <v>0.87008509389614797</v>
      </c>
      <c r="C18" s="6">
        <v>0.91942794701997399</v>
      </c>
      <c r="D18" s="6">
        <v>1.0388847052836301</v>
      </c>
      <c r="E18" s="6">
        <v>0.92994010823138396</v>
      </c>
      <c r="F18" s="6">
        <v>0.98133648727213296</v>
      </c>
      <c r="G18" s="6">
        <v>0.92661097231401002</v>
      </c>
      <c r="H18" s="6">
        <v>0.93502312757970896</v>
      </c>
      <c r="I18" s="6">
        <v>0.99050733827871695</v>
      </c>
      <c r="J18" s="6">
        <v>0.97673185444440203</v>
      </c>
      <c r="K18" s="6">
        <v>1.0390800324384499</v>
      </c>
      <c r="L18" s="6">
        <v>1.08167638803254</v>
      </c>
      <c r="M18" s="6">
        <v>1.3106959452089</v>
      </c>
      <c r="N18" s="6">
        <v>0.85122993201175201</v>
      </c>
      <c r="O18" s="6">
        <v>0.92234635513594398</v>
      </c>
      <c r="P18" s="6">
        <v>0.59293193027285296</v>
      </c>
      <c r="Q18" s="6">
        <v>9.6738335946138607E-2</v>
      </c>
      <c r="R18" s="6">
        <v>0.12016732902892401</v>
      </c>
      <c r="S18" s="6">
        <v>0.298843756337142</v>
      </c>
      <c r="T18" s="6">
        <v>0.55295787694444298</v>
      </c>
      <c r="U18" s="6">
        <v>0.65555792950512004</v>
      </c>
      <c r="V18" s="6">
        <v>0.62584399041050498</v>
      </c>
      <c r="W18" s="6">
        <v>0.67519044185551602</v>
      </c>
      <c r="X18" s="6">
        <v>0.29023015163014498</v>
      </c>
      <c r="Y18" s="6">
        <v>0.85724192479988304</v>
      </c>
      <c r="Z18" s="6">
        <v>0.15271375347007601</v>
      </c>
      <c r="AA18" s="6">
        <v>0.16225937476851099</v>
      </c>
      <c r="AB18" s="6">
        <v>0.208998230800572</v>
      </c>
      <c r="AC18" s="6">
        <v>0.55708505881508696</v>
      </c>
      <c r="AD18" s="6">
        <v>0.67224436264963505</v>
      </c>
      <c r="AE18" s="6">
        <v>0.65891805210835297</v>
      </c>
      <c r="AF18" s="6">
        <v>0.71942869598482595</v>
      </c>
      <c r="AG18" s="6">
        <v>0.78231189293446202</v>
      </c>
      <c r="AH18" s="6">
        <v>0.76812817956173796</v>
      </c>
      <c r="AK18" s="24">
        <f t="shared" si="4"/>
        <v>0.61598791363476679</v>
      </c>
      <c r="AL18" s="24">
        <f t="shared" si="5"/>
        <v>8.9960858599876112E-2</v>
      </c>
      <c r="AM18" s="24">
        <f t="shared" si="6"/>
        <v>0.1179245845541189</v>
      </c>
      <c r="AN18" s="24">
        <f t="shared" si="7"/>
        <v>0.27691190362953022</v>
      </c>
      <c r="AO18" s="24">
        <f t="shared" si="8"/>
        <v>0.51702840352042889</v>
      </c>
      <c r="AP18" s="24">
        <f t="shared" si="9"/>
        <v>0.64933493984162327</v>
      </c>
      <c r="AQ18" s="24">
        <f t="shared" si="10"/>
        <v>0.61128176134653711</v>
      </c>
      <c r="AR18" s="24">
        <f t="shared" si="11"/>
        <v>0.70157690622536095</v>
      </c>
      <c r="AS18" s="24">
        <f t="shared" si="12"/>
        <v>0.31393510211343162</v>
      </c>
      <c r="AT18" s="24">
        <f t="shared" si="13"/>
        <v>1.1235835148982793</v>
      </c>
      <c r="AU18" s="24">
        <f t="shared" si="14"/>
        <v>0.13287396052724429</v>
      </c>
      <c r="AV18" s="24">
        <f t="shared" si="15"/>
        <v>0.14918580382815663</v>
      </c>
      <c r="AW18" s="24">
        <f t="shared" si="16"/>
        <v>0.21712506541005236</v>
      </c>
      <c r="AX18" s="24">
        <f t="shared" si="17"/>
        <v>0.51805573988858888</v>
      </c>
      <c r="AY18" s="24">
        <f t="shared" si="18"/>
        <v>0.65969792143108674</v>
      </c>
      <c r="AZ18" s="24">
        <f t="shared" si="19"/>
        <v>0.61056069693937443</v>
      </c>
      <c r="BA18" s="24">
        <f t="shared" si="20"/>
        <v>0.67268246939032361</v>
      </c>
      <c r="BB18" s="24">
        <f t="shared" si="21"/>
        <v>0.7748856707742986</v>
      </c>
      <c r="BC18" s="24">
        <f t="shared" si="22"/>
        <v>0.75025526127433895</v>
      </c>
      <c r="BD18" s="24"/>
      <c r="BE18" t="s">
        <v>23</v>
      </c>
      <c r="BF18" s="42">
        <f t="shared" si="3"/>
        <v>-40.837751545342101</v>
      </c>
      <c r="BJ18" t="s">
        <v>20</v>
      </c>
      <c r="BK18" s="19">
        <v>-36.139885604866386</v>
      </c>
    </row>
    <row r="19" spans="1:63" x14ac:dyDescent="0.3">
      <c r="A19" t="s">
        <v>24</v>
      </c>
      <c r="B19" s="6">
        <v>0.81013246953888696</v>
      </c>
      <c r="C19" s="6">
        <v>0.82826045272587701</v>
      </c>
      <c r="D19" s="6">
        <v>0.99065242777246298</v>
      </c>
      <c r="E19" s="6">
        <v>0.96252488696099103</v>
      </c>
      <c r="F19" s="6">
        <v>0.99709172327257001</v>
      </c>
      <c r="G19" s="6">
        <v>0.99144963758331806</v>
      </c>
      <c r="H19" s="6">
        <v>1.0134613129581</v>
      </c>
      <c r="I19" s="6">
        <v>1.0257383582667601</v>
      </c>
      <c r="J19" s="6">
        <v>0.91693782080535702</v>
      </c>
      <c r="K19" s="6">
        <v>0.98783680805933205</v>
      </c>
      <c r="L19" s="6">
        <v>1.07202294152752</v>
      </c>
      <c r="M19" s="6">
        <v>1.40389116052882</v>
      </c>
      <c r="N19" s="6">
        <v>0.76473465834715204</v>
      </c>
      <c r="O19" s="6">
        <v>0.79394551707986905</v>
      </c>
      <c r="P19" s="6">
        <v>0.62048156015554401</v>
      </c>
      <c r="Q19" s="6">
        <v>0.25158622823599203</v>
      </c>
      <c r="R19" s="6">
        <v>0.312525250517803</v>
      </c>
      <c r="S19" s="6">
        <v>0.50921777853473404</v>
      </c>
      <c r="T19" s="6">
        <v>0.76286410936662397</v>
      </c>
      <c r="U19" s="6">
        <v>0.82422657203105198</v>
      </c>
      <c r="V19" s="6">
        <v>0.77575879436284201</v>
      </c>
      <c r="W19" s="6">
        <v>0.83388271838647299</v>
      </c>
      <c r="X19" s="6">
        <v>0.50225304606349497</v>
      </c>
      <c r="Y19" s="6">
        <v>1.1016605447710499</v>
      </c>
      <c r="Z19" s="6">
        <v>0.30622553428671301</v>
      </c>
      <c r="AA19" s="6">
        <v>0.336017492936385</v>
      </c>
      <c r="AB19" s="6">
        <v>0.412194111533009</v>
      </c>
      <c r="AC19" s="6">
        <v>0.73082276471415897</v>
      </c>
      <c r="AD19" s="6">
        <v>0.83494724496746597</v>
      </c>
      <c r="AE19" s="6">
        <v>0.781319945503122</v>
      </c>
      <c r="AF19" s="6">
        <v>0.80551618528972901</v>
      </c>
      <c r="AG19" s="6">
        <v>0.84066557685162702</v>
      </c>
      <c r="AH19" s="6">
        <v>0.789316177494925</v>
      </c>
      <c r="AK19" s="24">
        <f t="shared" si="4"/>
        <v>0.61468156395613516</v>
      </c>
      <c r="AL19" s="24">
        <f t="shared" si="5"/>
        <v>0.24215800589379033</v>
      </c>
      <c r="AM19" s="24">
        <f t="shared" si="6"/>
        <v>0.31161634060498783</v>
      </c>
      <c r="AN19" s="24">
        <f t="shared" si="7"/>
        <v>0.50486378197924442</v>
      </c>
      <c r="AO19" s="24">
        <f t="shared" si="8"/>
        <v>0.77313326188731035</v>
      </c>
      <c r="AP19" s="24">
        <f t="shared" si="9"/>
        <v>0.84544081083497069</v>
      </c>
      <c r="AQ19" s="24">
        <f t="shared" si="10"/>
        <v>0.71132257837365542</v>
      </c>
      <c r="AR19" s="24">
        <f t="shared" si="11"/>
        <v>0.82374004282673241</v>
      </c>
      <c r="AS19" s="24">
        <f t="shared" si="12"/>
        <v>0.53842678783214482</v>
      </c>
      <c r="AT19" s="24">
        <f t="shared" si="13"/>
        <v>1.5466115007074412</v>
      </c>
      <c r="AU19" s="24">
        <f t="shared" si="14"/>
        <v>0.2480832483275599</v>
      </c>
      <c r="AV19" s="24">
        <f t="shared" si="15"/>
        <v>0.27831000082330443</v>
      </c>
      <c r="AW19" s="24">
        <f t="shared" si="16"/>
        <v>0.40834109730368873</v>
      </c>
      <c r="AX19" s="24">
        <f t="shared" si="17"/>
        <v>0.70343509899501477</v>
      </c>
      <c r="AY19" s="24">
        <f t="shared" si="18"/>
        <v>0.83251898732629526</v>
      </c>
      <c r="AZ19" s="24">
        <f t="shared" si="19"/>
        <v>0.77463937680568817</v>
      </c>
      <c r="BA19" s="24">
        <f t="shared" si="20"/>
        <v>0.81635949075272896</v>
      </c>
      <c r="BB19" s="24">
        <f t="shared" si="21"/>
        <v>0.86230292865116676</v>
      </c>
      <c r="BC19" s="24">
        <f t="shared" si="22"/>
        <v>0.72375385571861095</v>
      </c>
      <c r="BD19" s="24"/>
      <c r="BE19" t="s">
        <v>24</v>
      </c>
      <c r="BF19" s="42">
        <f t="shared" si="3"/>
        <v>-27.693123333717974</v>
      </c>
      <c r="BJ19" t="s">
        <v>36</v>
      </c>
      <c r="BK19" s="19">
        <v>-36.063587997344662</v>
      </c>
    </row>
    <row r="20" spans="1:63" x14ac:dyDescent="0.3">
      <c r="A20" t="s">
        <v>25</v>
      </c>
      <c r="B20" s="6">
        <v>0.78002933125871898</v>
      </c>
      <c r="C20" s="6">
        <v>0.84363209582574505</v>
      </c>
      <c r="D20" s="6">
        <v>0.99627995193221197</v>
      </c>
      <c r="E20" s="6">
        <v>0.94620694518316595</v>
      </c>
      <c r="F20" s="6">
        <v>0.97993444890875903</v>
      </c>
      <c r="G20" s="6">
        <v>0.94906109937461702</v>
      </c>
      <c r="H20" s="6">
        <v>0.96508560032248203</v>
      </c>
      <c r="I20" s="6">
        <v>0.99430964274178202</v>
      </c>
      <c r="J20" s="6">
        <v>0.95717028568491702</v>
      </c>
      <c r="K20" s="6">
        <v>1.03080884134484</v>
      </c>
      <c r="L20" s="6">
        <v>1.07190727849491</v>
      </c>
      <c r="M20" s="6">
        <v>1.48557447892785</v>
      </c>
      <c r="N20" s="6">
        <v>0.81571240939688705</v>
      </c>
      <c r="O20" s="6">
        <v>0.88695392779107995</v>
      </c>
      <c r="P20" s="6">
        <v>0.57753574032733501</v>
      </c>
      <c r="Q20" s="6">
        <v>0.13307084973654901</v>
      </c>
      <c r="R20" s="6">
        <v>0.15246831168918901</v>
      </c>
      <c r="S20" s="6">
        <v>0.34230529944862498</v>
      </c>
      <c r="T20" s="6">
        <v>0.70729597524731702</v>
      </c>
      <c r="U20" s="6">
        <v>0.81024630673853304</v>
      </c>
      <c r="V20" s="6">
        <v>0.75272863107351895</v>
      </c>
      <c r="W20" s="6">
        <v>0.85775277533621996</v>
      </c>
      <c r="X20" s="6">
        <v>0.32589095357176301</v>
      </c>
      <c r="Y20" s="6">
        <v>1.0779098914977201</v>
      </c>
      <c r="Z20" s="6">
        <v>0.16964531914804401</v>
      </c>
      <c r="AA20" s="6">
        <v>0.18934859348969499</v>
      </c>
      <c r="AB20" s="6">
        <v>0.23980741259145399</v>
      </c>
      <c r="AC20" s="6">
        <v>0.62526115507179303</v>
      </c>
      <c r="AD20" s="6">
        <v>0.826642283306389</v>
      </c>
      <c r="AE20" s="6">
        <v>0.807762656747404</v>
      </c>
      <c r="AF20" s="6">
        <v>0.890934753468964</v>
      </c>
      <c r="AG20" s="6">
        <v>0.94557203713420401</v>
      </c>
      <c r="AH20" s="6">
        <v>0.87727228550832503</v>
      </c>
      <c r="AK20" s="24">
        <f t="shared" si="4"/>
        <v>0.57538727961245173</v>
      </c>
      <c r="AL20" s="24">
        <f t="shared" si="5"/>
        <v>0.12591256222214814</v>
      </c>
      <c r="AM20" s="24">
        <f t="shared" si="6"/>
        <v>0.14940895099119433</v>
      </c>
      <c r="AN20" s="24">
        <f t="shared" si="7"/>
        <v>0.32486864381646952</v>
      </c>
      <c r="AO20" s="24">
        <f t="shared" si="8"/>
        <v>0.68260116087723233</v>
      </c>
      <c r="AP20" s="24">
        <f t="shared" si="9"/>
        <v>0.8056357157860391</v>
      </c>
      <c r="AQ20" s="24">
        <f t="shared" si="10"/>
        <v>0.72048947884785663</v>
      </c>
      <c r="AR20" s="24">
        <f t="shared" si="11"/>
        <v>0.88417914450464974</v>
      </c>
      <c r="AS20" s="24">
        <f t="shared" si="12"/>
        <v>0.34932488512921955</v>
      </c>
      <c r="AT20" s="24">
        <f t="shared" si="13"/>
        <v>1.6013154253929009</v>
      </c>
      <c r="AU20" s="24">
        <f t="shared" si="14"/>
        <v>0.13232832484622073</v>
      </c>
      <c r="AV20" s="24">
        <f t="shared" si="15"/>
        <v>0.1597405507673684</v>
      </c>
      <c r="AW20" s="24">
        <f t="shared" si="16"/>
        <v>0.2389153174896019</v>
      </c>
      <c r="AX20" s="24">
        <f t="shared" si="17"/>
        <v>0.59162644748217907</v>
      </c>
      <c r="AY20" s="24">
        <f t="shared" si="18"/>
        <v>0.81005525033652459</v>
      </c>
      <c r="AZ20" s="24">
        <f t="shared" si="19"/>
        <v>0.76661611504645266</v>
      </c>
      <c r="BA20" s="24">
        <f t="shared" si="20"/>
        <v>0.85982830139975763</v>
      </c>
      <c r="BB20" s="24">
        <f t="shared" si="21"/>
        <v>0.94019139442952948</v>
      </c>
      <c r="BC20" s="24">
        <f t="shared" si="22"/>
        <v>0.83969896414346357</v>
      </c>
      <c r="BD20" s="24"/>
      <c r="BE20" t="s">
        <v>25</v>
      </c>
      <c r="BF20" s="42">
        <f t="shared" si="3"/>
        <v>-32.000067173578579</v>
      </c>
      <c r="BJ20" t="s">
        <v>29</v>
      </c>
      <c r="BK20" s="19">
        <v>-34.950062791281859</v>
      </c>
    </row>
    <row r="21" spans="1:63" x14ac:dyDescent="0.3">
      <c r="A21" t="s">
        <v>26</v>
      </c>
      <c r="B21" s="6">
        <v>0.81089467147093997</v>
      </c>
      <c r="C21" s="6">
        <v>0.87840092117587998</v>
      </c>
      <c r="D21" s="6">
        <v>1.0051173937253901</v>
      </c>
      <c r="E21" s="6">
        <v>0.940170844357199</v>
      </c>
      <c r="F21" s="6">
        <v>1.0209610362703101</v>
      </c>
      <c r="G21" s="6">
        <v>1.00358583181932</v>
      </c>
      <c r="H21" s="6">
        <v>0.99990812526358097</v>
      </c>
      <c r="I21" s="6">
        <v>0.97942794463056204</v>
      </c>
      <c r="J21" s="6">
        <v>0.93859555663973604</v>
      </c>
      <c r="K21" s="6">
        <v>0.96760790125759899</v>
      </c>
      <c r="L21" s="6">
        <v>1.06499733798445</v>
      </c>
      <c r="M21" s="6">
        <v>1.3903324354050299</v>
      </c>
      <c r="N21" s="6">
        <v>0.84918749731646803</v>
      </c>
      <c r="O21" s="6">
        <v>0.87227493969513403</v>
      </c>
      <c r="P21" s="6">
        <v>0.66528899803534303</v>
      </c>
      <c r="Q21" s="6">
        <v>0.22397869268364001</v>
      </c>
      <c r="R21" s="6">
        <v>0.27753409675590102</v>
      </c>
      <c r="S21" s="6">
        <v>0.50777677937097798</v>
      </c>
      <c r="T21" s="6">
        <v>0.804986478868705</v>
      </c>
      <c r="U21" s="6">
        <v>0.87986240384559899</v>
      </c>
      <c r="V21" s="6">
        <v>0.79290195147933595</v>
      </c>
      <c r="W21" s="6">
        <v>0.81259246869412805</v>
      </c>
      <c r="X21" s="6">
        <v>0.46980929047021902</v>
      </c>
      <c r="Y21" s="6">
        <v>1.16222689552716</v>
      </c>
      <c r="Z21" s="6">
        <v>0.35187962383098598</v>
      </c>
      <c r="AA21" s="6">
        <v>0.34234945825288299</v>
      </c>
      <c r="AB21" s="6">
        <v>0.414671261469511</v>
      </c>
      <c r="AC21" s="6">
        <v>0.77110869709776497</v>
      </c>
      <c r="AD21" s="6">
        <v>0.91062955779902299</v>
      </c>
      <c r="AE21" s="6">
        <v>0.88856441434956202</v>
      </c>
      <c r="AF21" s="6">
        <v>0.93975074988964202</v>
      </c>
      <c r="AG21" s="6">
        <v>1.0009765192031801</v>
      </c>
      <c r="AH21" s="6">
        <v>0.91275986951973997</v>
      </c>
      <c r="AK21" s="24">
        <f t="shared" si="4"/>
        <v>0.66869354377946011</v>
      </c>
      <c r="AL21" s="24">
        <f t="shared" si="5"/>
        <v>0.21057823661839942</v>
      </c>
      <c r="AM21" s="24">
        <f t="shared" si="6"/>
        <v>0.28335149902424922</v>
      </c>
      <c r="AN21" s="24">
        <f t="shared" si="7"/>
        <v>0.50959758150355827</v>
      </c>
      <c r="AO21" s="24">
        <f t="shared" si="8"/>
        <v>0.80491252094813803</v>
      </c>
      <c r="AP21" s="24">
        <f t="shared" si="9"/>
        <v>0.86176182575620053</v>
      </c>
      <c r="AQ21" s="24">
        <f t="shared" si="10"/>
        <v>0.74421424850948026</v>
      </c>
      <c r="AR21" s="24">
        <f t="shared" si="11"/>
        <v>0.78627089321085641</v>
      </c>
      <c r="AS21" s="24">
        <f t="shared" si="12"/>
        <v>0.50034564371114643</v>
      </c>
      <c r="AT21" s="24">
        <f t="shared" si="13"/>
        <v>1.6158817501515037</v>
      </c>
      <c r="AU21" s="24">
        <f t="shared" si="14"/>
        <v>0.28533731196374529</v>
      </c>
      <c r="AV21" s="24">
        <f t="shared" si="15"/>
        <v>0.30072007949339591</v>
      </c>
      <c r="AW21" s="24">
        <f t="shared" si="16"/>
        <v>0.41679329758105466</v>
      </c>
      <c r="AX21" s="24">
        <f t="shared" si="17"/>
        <v>0.72497391484158535</v>
      </c>
      <c r="AY21" s="24">
        <f t="shared" si="18"/>
        <v>0.92971729698886474</v>
      </c>
      <c r="AZ21" s="24">
        <f t="shared" si="19"/>
        <v>0.89175065690005217</v>
      </c>
      <c r="BA21" s="24">
        <f t="shared" si="20"/>
        <v>0.93966441053719629</v>
      </c>
      <c r="BB21" s="24">
        <f t="shared" si="21"/>
        <v>0.98038437482662499</v>
      </c>
      <c r="BC21" s="24">
        <f t="shared" si="22"/>
        <v>0.8567123578102932</v>
      </c>
      <c r="BD21" s="24"/>
      <c r="BE21" t="s">
        <v>26</v>
      </c>
      <c r="BF21" s="42">
        <f t="shared" si="3"/>
        <v>-24.459855790130032</v>
      </c>
      <c r="BJ21" t="s">
        <v>59</v>
      </c>
      <c r="BK21" s="19">
        <v>-32.920467171493286</v>
      </c>
    </row>
    <row r="22" spans="1:63" x14ac:dyDescent="0.3">
      <c r="A22" t="s">
        <v>27</v>
      </c>
      <c r="B22" s="6">
        <v>0.81772366744851699</v>
      </c>
      <c r="C22" s="6">
        <v>0.85049494446384699</v>
      </c>
      <c r="D22" s="6">
        <v>1.00557143889148</v>
      </c>
      <c r="E22" s="6">
        <v>0.95311413324138505</v>
      </c>
      <c r="F22" s="6">
        <v>0.99875022343206299</v>
      </c>
      <c r="G22" s="6">
        <v>0.98649110332977397</v>
      </c>
      <c r="H22" s="6">
        <v>0.98491913519478802</v>
      </c>
      <c r="I22" s="6">
        <v>0.98941398898644195</v>
      </c>
      <c r="J22" s="6">
        <v>0.99884305575630705</v>
      </c>
      <c r="K22" s="6">
        <v>1.00557570456283</v>
      </c>
      <c r="L22" s="6">
        <v>1.07018551830916</v>
      </c>
      <c r="M22" s="6">
        <v>1.3389170863834099</v>
      </c>
      <c r="N22" s="6">
        <v>0.78135317625546097</v>
      </c>
      <c r="O22" s="6">
        <v>0.85599074709627598</v>
      </c>
      <c r="P22" s="6">
        <v>0.56628012341068601</v>
      </c>
      <c r="Q22" s="6">
        <v>0.10202005674872699</v>
      </c>
      <c r="R22" s="6">
        <v>0.13248886630774101</v>
      </c>
      <c r="S22" s="6">
        <v>0.19193240611712201</v>
      </c>
      <c r="T22" s="6">
        <v>0.63964397322206301</v>
      </c>
      <c r="U22" s="6">
        <v>0.777185977638712</v>
      </c>
      <c r="V22" s="6">
        <v>0.78860110029493702</v>
      </c>
      <c r="W22" s="6">
        <v>0.84399593732149802</v>
      </c>
      <c r="X22" s="6">
        <v>0.73721330689430198</v>
      </c>
      <c r="Y22" s="6">
        <v>0.94570909651072599</v>
      </c>
      <c r="Z22" s="6">
        <v>0.16421583799020401</v>
      </c>
      <c r="AA22" s="6">
        <v>0.209164502462444</v>
      </c>
      <c r="AB22" s="6">
        <v>0.237170411648086</v>
      </c>
      <c r="AC22" s="6">
        <v>0.448669211564791</v>
      </c>
      <c r="AD22" s="6">
        <v>0.95279745863410303</v>
      </c>
      <c r="AE22" s="6">
        <v>0.80554076117072704</v>
      </c>
      <c r="AF22" s="6">
        <v>0.86661691658915196</v>
      </c>
      <c r="AG22" s="6">
        <v>0.90982068573636099</v>
      </c>
      <c r="AH22" s="6">
        <v>0.91093126654947199</v>
      </c>
      <c r="AK22" s="24">
        <f t="shared" si="4"/>
        <v>0.56943511851372841</v>
      </c>
      <c r="AL22" s="24">
        <f t="shared" si="5"/>
        <v>9.7236757961299852E-2</v>
      </c>
      <c r="AM22" s="24">
        <f t="shared" si="6"/>
        <v>0.13232328482711705</v>
      </c>
      <c r="AN22" s="24">
        <f t="shared" si="7"/>
        <v>0.18933961107521793</v>
      </c>
      <c r="AO22" s="24">
        <f t="shared" si="8"/>
        <v>0.6299975889384325</v>
      </c>
      <c r="AP22" s="24">
        <f t="shared" si="9"/>
        <v>0.76895867831984577</v>
      </c>
      <c r="AQ22" s="24">
        <f t="shared" si="10"/>
        <v>0.78768873279138085</v>
      </c>
      <c r="AR22" s="24">
        <f t="shared" si="11"/>
        <v>0.84870180932023143</v>
      </c>
      <c r="AS22" s="24">
        <f t="shared" si="12"/>
        <v>0.78895500494308834</v>
      </c>
      <c r="AT22" s="24">
        <f t="shared" si="13"/>
        <v>1.2662260680664281</v>
      </c>
      <c r="AU22" s="24">
        <f t="shared" si="14"/>
        <v>0.13428317729448111</v>
      </c>
      <c r="AV22" s="24">
        <f t="shared" si="15"/>
        <v>0.17789335190560449</v>
      </c>
      <c r="AW22" s="24">
        <f t="shared" si="16"/>
        <v>0.23849179210345048</v>
      </c>
      <c r="AX22" s="24">
        <f t="shared" si="17"/>
        <v>0.42763296669267137</v>
      </c>
      <c r="AY22" s="24">
        <f t="shared" si="18"/>
        <v>0.95160667469631222</v>
      </c>
      <c r="AZ22" s="24">
        <f t="shared" si="19"/>
        <v>0.79465879426441643</v>
      </c>
      <c r="BA22" s="24">
        <f t="shared" si="20"/>
        <v>0.85354758403216124</v>
      </c>
      <c r="BB22" s="24">
        <f t="shared" si="21"/>
        <v>0.90018931393679291</v>
      </c>
      <c r="BC22" s="24">
        <f t="shared" si="22"/>
        <v>0.90987736986423762</v>
      </c>
      <c r="BD22" s="24"/>
      <c r="BE22" t="s">
        <v>27</v>
      </c>
      <c r="BF22" s="42">
        <f t="shared" si="3"/>
        <v>-32.391712177948342</v>
      </c>
      <c r="BJ22" t="s">
        <v>47</v>
      </c>
      <c r="BK22" s="19">
        <v>-32.692047638198879</v>
      </c>
    </row>
    <row r="23" spans="1:63" x14ac:dyDescent="0.3">
      <c r="A23" t="s">
        <v>28</v>
      </c>
      <c r="B23" s="6">
        <v>0.77733587378412605</v>
      </c>
      <c r="C23" s="6">
        <v>0.89373772002483098</v>
      </c>
      <c r="D23" s="6">
        <v>1.00559660011369</v>
      </c>
      <c r="E23" s="6">
        <v>0.936118358377239</v>
      </c>
      <c r="F23" s="6">
        <v>0.90762501027409603</v>
      </c>
      <c r="G23" s="6">
        <v>0.85056189592660902</v>
      </c>
      <c r="H23" s="6">
        <v>0.91569524395458102</v>
      </c>
      <c r="I23" s="6">
        <v>1.51144713438001</v>
      </c>
      <c r="J23" s="6">
        <v>0.90691598640984294</v>
      </c>
      <c r="K23" s="6">
        <v>1.0056134798785601</v>
      </c>
      <c r="L23" s="6">
        <v>1.06491462446376</v>
      </c>
      <c r="M23" s="6">
        <v>1.22443807241266</v>
      </c>
      <c r="N23" s="6">
        <v>0.83694227530847398</v>
      </c>
      <c r="O23" s="6">
        <v>0.98646785797000003</v>
      </c>
      <c r="P23" s="6">
        <v>0.51873769174385098</v>
      </c>
      <c r="Q23" s="6">
        <v>2.3088069308958101E-2</v>
      </c>
      <c r="R23" s="6">
        <v>2.7626473633960098E-2</v>
      </c>
      <c r="S23" s="6">
        <v>4.0884104409839202E-2</v>
      </c>
      <c r="T23" s="6">
        <v>0.24750266948570901</v>
      </c>
      <c r="U23" s="6">
        <v>0.66613159741211803</v>
      </c>
      <c r="V23" s="6">
        <v>0.68413342754934003</v>
      </c>
      <c r="W23" s="6">
        <v>0.379254771442255</v>
      </c>
      <c r="X23" s="6">
        <v>0.23861634811070301</v>
      </c>
      <c r="Y23" s="6">
        <v>0.25166024003714998</v>
      </c>
      <c r="Z23" s="6">
        <v>4.9187869436084698E-2</v>
      </c>
      <c r="AA23" s="6">
        <v>5.3298688803987401E-2</v>
      </c>
      <c r="AB23" s="6">
        <v>7.7723980057120903E-2</v>
      </c>
      <c r="AC23" s="6">
        <v>0.16163823177001899</v>
      </c>
      <c r="AD23" s="6">
        <v>0.68242773334328199</v>
      </c>
      <c r="AE23" s="6">
        <v>0.81104871936155198</v>
      </c>
      <c r="AF23" s="6">
        <v>1.0010036415685</v>
      </c>
      <c r="AG23" s="6">
        <v>1.3450306956842499</v>
      </c>
      <c r="AH23" s="6">
        <v>1.0591688711590601</v>
      </c>
      <c r="AK23" s="24">
        <f t="shared" si="4"/>
        <v>0.52164085916843994</v>
      </c>
      <c r="AL23" s="24">
        <f t="shared" si="5"/>
        <v>2.1613165539601773E-2</v>
      </c>
      <c r="AM23" s="24">
        <f t="shared" si="6"/>
        <v>2.5074478415860076E-2</v>
      </c>
      <c r="AN23" s="24">
        <f t="shared" si="7"/>
        <v>3.4774461360094266E-2</v>
      </c>
      <c r="AO23" s="24">
        <f t="shared" si="8"/>
        <v>0.22663701731412636</v>
      </c>
      <c r="AP23" s="24">
        <f t="shared" si="9"/>
        <v>1.0068226940285243</v>
      </c>
      <c r="AQ23" s="24">
        <f t="shared" si="10"/>
        <v>0.62045154228185651</v>
      </c>
      <c r="AR23" s="24">
        <f t="shared" si="11"/>
        <v>0.381383710470594</v>
      </c>
      <c r="AS23" s="24">
        <f t="shared" si="12"/>
        <v>0.25410603873922311</v>
      </c>
      <c r="AT23" s="24">
        <f t="shared" si="13"/>
        <v>0.30814237921399523</v>
      </c>
      <c r="AU23" s="24">
        <f t="shared" si="14"/>
        <v>3.8235495467678404E-2</v>
      </c>
      <c r="AV23" s="24">
        <f t="shared" si="15"/>
        <v>4.7635048611988688E-2</v>
      </c>
      <c r="AW23" s="24">
        <f t="shared" si="16"/>
        <v>7.8158970092745028E-2</v>
      </c>
      <c r="AX23" s="24">
        <f t="shared" si="17"/>
        <v>0.15131251617554986</v>
      </c>
      <c r="AY23" s="24">
        <f t="shared" si="18"/>
        <v>0.61938847848702439</v>
      </c>
      <c r="AZ23" s="24">
        <f t="shared" si="19"/>
        <v>0.68984713642900986</v>
      </c>
      <c r="BA23" s="24">
        <f t="shared" si="20"/>
        <v>0.91661427376549154</v>
      </c>
      <c r="BB23" s="24">
        <f t="shared" si="21"/>
        <v>2.032942790645111</v>
      </c>
      <c r="BC23" s="24">
        <f t="shared" si="22"/>
        <v>0.96057718156181882</v>
      </c>
      <c r="BD23" s="24"/>
      <c r="BE23" t="s">
        <v>28</v>
      </c>
      <c r="BF23" s="42">
        <f t="shared" si="3"/>
        <v>-43.277959577594451</v>
      </c>
      <c r="BJ23" t="s">
        <v>27</v>
      </c>
      <c r="BK23" s="19">
        <v>-32.391712177948342</v>
      </c>
    </row>
    <row r="24" spans="1:63" x14ac:dyDescent="0.3">
      <c r="A24" t="s">
        <v>29</v>
      </c>
      <c r="B24" s="6">
        <v>0.79494483318193498</v>
      </c>
      <c r="C24" s="6">
        <v>0.83027305412819496</v>
      </c>
      <c r="D24" s="6">
        <v>1.00920667150925</v>
      </c>
      <c r="E24" s="6">
        <v>0.91132109561375896</v>
      </c>
      <c r="F24" s="6">
        <v>1.0378586780774499</v>
      </c>
      <c r="G24" s="6">
        <v>0.93155028691590602</v>
      </c>
      <c r="H24" s="6">
        <v>0.95614685340016103</v>
      </c>
      <c r="I24" s="6">
        <v>1.0011777078801101</v>
      </c>
      <c r="J24" s="6">
        <v>0.94553689923839901</v>
      </c>
      <c r="K24" s="6">
        <v>1.00923119300352</v>
      </c>
      <c r="L24" s="6">
        <v>1.1376252859648399</v>
      </c>
      <c r="M24" s="6">
        <v>1.4351274410864701</v>
      </c>
      <c r="N24" s="6">
        <v>0.809987445904637</v>
      </c>
      <c r="O24" s="6">
        <v>0.83173975724900695</v>
      </c>
      <c r="P24" s="6">
        <v>0.52939266723336098</v>
      </c>
      <c r="Q24" s="6">
        <v>8.0459943732609798E-2</v>
      </c>
      <c r="R24" s="6">
        <v>0.107898474622968</v>
      </c>
      <c r="S24" s="6">
        <v>0.26569117598606701</v>
      </c>
      <c r="T24" s="6">
        <v>0.60477770059047598</v>
      </c>
      <c r="U24" s="6">
        <v>0.78333314924544994</v>
      </c>
      <c r="V24" s="6">
        <v>0.75759541216939597</v>
      </c>
      <c r="W24" s="6">
        <v>0.73276911346743101</v>
      </c>
      <c r="X24" s="6">
        <v>0.29272134556955798</v>
      </c>
      <c r="Y24" s="6">
        <v>1.0386040838641899</v>
      </c>
      <c r="Z24" s="6">
        <v>0.16713162009272001</v>
      </c>
      <c r="AA24" s="6">
        <v>0.16452093364283199</v>
      </c>
      <c r="AB24" s="6">
        <v>0.207762735173877</v>
      </c>
      <c r="AC24" s="6">
        <v>0.59603934434774797</v>
      </c>
      <c r="AD24" s="6">
        <v>0.810412123621717</v>
      </c>
      <c r="AE24" s="6">
        <v>0.82723566783118296</v>
      </c>
      <c r="AF24" s="6">
        <v>0.87186265631591597</v>
      </c>
      <c r="AG24" s="6">
        <v>0.92924262602880803</v>
      </c>
      <c r="AH24" s="6">
        <v>0.91492519779241399</v>
      </c>
      <c r="AK24" s="24">
        <f t="shared" si="4"/>
        <v>0.53426661161998423</v>
      </c>
      <c r="AL24" s="24">
        <f t="shared" si="5"/>
        <v>7.3324844075423362E-2</v>
      </c>
      <c r="AM24" s="24">
        <f t="shared" si="6"/>
        <v>0.11198336823876685</v>
      </c>
      <c r="AN24" s="24">
        <f t="shared" si="7"/>
        <v>0.2475046912208452</v>
      </c>
      <c r="AO24" s="24">
        <f t="shared" si="8"/>
        <v>0.5782562954261683</v>
      </c>
      <c r="AP24" s="24">
        <f t="shared" si="9"/>
        <v>0.78425568686806779</v>
      </c>
      <c r="AQ24" s="24">
        <f t="shared" si="10"/>
        <v>0.71633441689988753</v>
      </c>
      <c r="AR24" s="24">
        <f t="shared" si="11"/>
        <v>0.73953344658086717</v>
      </c>
      <c r="AS24" s="24">
        <f t="shared" si="12"/>
        <v>0.33300720446158111</v>
      </c>
      <c r="AT24" s="24">
        <f t="shared" si="13"/>
        <v>1.4905292211779724</v>
      </c>
      <c r="AU24" s="24">
        <f t="shared" si="14"/>
        <v>0.13286041785403385</v>
      </c>
      <c r="AV24" s="24">
        <f t="shared" si="15"/>
        <v>0.13659729804365622</v>
      </c>
      <c r="AW24" s="24">
        <f t="shared" si="16"/>
        <v>0.20967553842848619</v>
      </c>
      <c r="AX24" s="24">
        <f t="shared" si="17"/>
        <v>0.54318322831989618</v>
      </c>
      <c r="AY24" s="24">
        <f t="shared" si="18"/>
        <v>0.84109325531997414</v>
      </c>
      <c r="AZ24" s="24">
        <f t="shared" si="19"/>
        <v>0.77061162371520964</v>
      </c>
      <c r="BA24" s="24">
        <f t="shared" si="20"/>
        <v>0.83362873543356908</v>
      </c>
      <c r="BB24" s="24">
        <f t="shared" si="21"/>
        <v>0.93033700239201633</v>
      </c>
      <c r="BC24" s="24">
        <f t="shared" si="22"/>
        <v>0.86509553455571808</v>
      </c>
      <c r="BD24" s="24"/>
      <c r="BE24" t="s">
        <v>29</v>
      </c>
      <c r="BF24" s="42">
        <f t="shared" si="3"/>
        <v>-34.950062791281859</v>
      </c>
      <c r="BJ24" t="s">
        <v>25</v>
      </c>
      <c r="BK24" s="19">
        <v>-32.000067173578579</v>
      </c>
    </row>
    <row r="25" spans="1:63" x14ac:dyDescent="0.3">
      <c r="A25" t="s">
        <v>30</v>
      </c>
      <c r="B25" s="6">
        <v>0.751660825474052</v>
      </c>
      <c r="C25" s="6">
        <v>0.80395561563918005</v>
      </c>
      <c r="D25" s="6">
        <v>0.95919025721800699</v>
      </c>
      <c r="E25" s="6">
        <v>0.90378625596565398</v>
      </c>
      <c r="F25" s="6">
        <v>0.95132359749641204</v>
      </c>
      <c r="G25" s="6">
        <v>0.98025634308385901</v>
      </c>
      <c r="H25" s="6">
        <v>0.91541943030245299</v>
      </c>
      <c r="I25" s="6">
        <v>0.97396371763543499</v>
      </c>
      <c r="J25" s="6">
        <v>0.91604064053187095</v>
      </c>
      <c r="K25" s="6">
        <v>1.0169487089064</v>
      </c>
      <c r="L25" s="6">
        <v>1.1911608517463901</v>
      </c>
      <c r="M25" s="6">
        <v>1.6362937560002899</v>
      </c>
      <c r="N25" s="6">
        <v>0.78750626347605701</v>
      </c>
      <c r="O25" s="6">
        <v>0.82772151279926298</v>
      </c>
      <c r="P25" s="6">
        <v>0.52598644899326197</v>
      </c>
      <c r="Q25" s="6">
        <v>4.6641675254132799E-2</v>
      </c>
      <c r="R25" s="6">
        <v>5.4686663359309599E-2</v>
      </c>
      <c r="S25" s="6">
        <v>9.6805567480143503E-2</v>
      </c>
      <c r="T25" s="6">
        <v>0.55951870917327595</v>
      </c>
      <c r="U25" s="6">
        <v>0.72861248748377605</v>
      </c>
      <c r="V25" s="6">
        <v>0.65987803905670195</v>
      </c>
      <c r="W25" s="6">
        <v>0.56842494512373298</v>
      </c>
      <c r="X25" s="6">
        <v>0.48732378988606501</v>
      </c>
      <c r="Y25" s="6">
        <v>0.65009005207979997</v>
      </c>
      <c r="Z25" s="6">
        <v>7.4231240299051801E-2</v>
      </c>
      <c r="AA25" s="6">
        <v>8.2582747094789605E-2</v>
      </c>
      <c r="AB25" s="6">
        <v>0.109826291049217</v>
      </c>
      <c r="AC25" s="6">
        <v>0.28024742231710098</v>
      </c>
      <c r="AD25" s="6">
        <v>0.75291595135685696</v>
      </c>
      <c r="AE25" s="6">
        <v>0.76909768906248499</v>
      </c>
      <c r="AF25" s="6">
        <v>0.85851171131554305</v>
      </c>
      <c r="AG25" s="6">
        <v>0.89855893871518899</v>
      </c>
      <c r="AH25" s="6">
        <v>0.88895561709262005</v>
      </c>
      <c r="AK25" s="24">
        <f t="shared" si="4"/>
        <v>0.50452107730303308</v>
      </c>
      <c r="AL25" s="24">
        <f t="shared" si="5"/>
        <v>4.2154105049898576E-2</v>
      </c>
      <c r="AM25" s="24">
        <f t="shared" si="6"/>
        <v>5.2024713322053627E-2</v>
      </c>
      <c r="AN25" s="24">
        <f t="shared" si="7"/>
        <v>9.4894271568243219E-2</v>
      </c>
      <c r="AO25" s="24">
        <f t="shared" si="8"/>
        <v>0.51219429799496419</v>
      </c>
      <c r="AP25" s="24">
        <f t="shared" si="9"/>
        <v>0.70964212702530038</v>
      </c>
      <c r="AQ25" s="24">
        <f t="shared" si="10"/>
        <v>0.60447510157041617</v>
      </c>
      <c r="AR25" s="24">
        <f t="shared" si="11"/>
        <v>0.57805901405377147</v>
      </c>
      <c r="AS25" s="24">
        <f t="shared" si="12"/>
        <v>0.58048102063696405</v>
      </c>
      <c r="AT25" s="24">
        <f t="shared" si="13"/>
        <v>1.0637382930560799</v>
      </c>
      <c r="AU25" s="24">
        <f t="shared" si="14"/>
        <v>5.5796715359147993E-2</v>
      </c>
      <c r="AV25" s="24">
        <f t="shared" si="15"/>
        <v>6.6392863281766287E-2</v>
      </c>
      <c r="AW25" s="24">
        <f t="shared" si="16"/>
        <v>0.10534430836079815</v>
      </c>
      <c r="AX25" s="24">
        <f t="shared" si="17"/>
        <v>0.25328376855999818</v>
      </c>
      <c r="AY25" s="24">
        <f t="shared" si="18"/>
        <v>0.71626671145723875</v>
      </c>
      <c r="AZ25" s="24">
        <f t="shared" si="19"/>
        <v>0.75391288815463842</v>
      </c>
      <c r="BA25" s="24">
        <f t="shared" si="20"/>
        <v>0.78589830168045838</v>
      </c>
      <c r="BB25" s="24">
        <f t="shared" si="21"/>
        <v>0.8751638044655965</v>
      </c>
      <c r="BC25" s="24">
        <f t="shared" si="22"/>
        <v>0.81431947288592832</v>
      </c>
      <c r="BD25" s="24"/>
      <c r="BE25" t="s">
        <v>30</v>
      </c>
      <c r="BF25" s="42">
        <f t="shared" si="3"/>
        <v>-42.275179720118921</v>
      </c>
      <c r="BJ25" t="s">
        <v>50</v>
      </c>
      <c r="BK25" s="19">
        <v>-31.972687625793057</v>
      </c>
    </row>
    <row r="26" spans="1:63" x14ac:dyDescent="0.3">
      <c r="A26" t="s">
        <v>31</v>
      </c>
      <c r="B26" s="6">
        <v>0.81571354076903402</v>
      </c>
      <c r="C26" s="6">
        <v>0.82349455156402096</v>
      </c>
      <c r="D26" s="6">
        <v>1.0598742778164101</v>
      </c>
      <c r="E26" s="6">
        <v>0.97576593668113498</v>
      </c>
      <c r="F26" s="6">
        <v>1.0009876806364699</v>
      </c>
      <c r="G26" s="6">
        <v>0.98809785423757801</v>
      </c>
      <c r="H26" s="6">
        <v>1.0106613138791001</v>
      </c>
      <c r="I26" s="6">
        <v>1.03303393732606</v>
      </c>
      <c r="J26" s="6">
        <v>0.93656951829617097</v>
      </c>
      <c r="K26" s="6">
        <v>0.97560992777895905</v>
      </c>
      <c r="L26" s="6">
        <v>1.1028931606257599</v>
      </c>
      <c r="M26" s="6">
        <v>1.2772983003892999</v>
      </c>
      <c r="N26" s="6">
        <v>0.90369434532816795</v>
      </c>
      <c r="O26" s="6">
        <v>0.92704768144815797</v>
      </c>
      <c r="P26" s="6">
        <v>0.81868307052456102</v>
      </c>
      <c r="Q26" s="6">
        <v>0.39349056863604098</v>
      </c>
      <c r="R26" s="6">
        <v>0.47955445263655899</v>
      </c>
      <c r="S26" s="6">
        <v>0.64844015542057099</v>
      </c>
      <c r="T26" s="6">
        <v>0.83310709718471598</v>
      </c>
      <c r="U26" s="6">
        <v>0.89508491089688602</v>
      </c>
      <c r="V26" s="6">
        <v>0.896980752217997</v>
      </c>
      <c r="W26" s="6">
        <v>0.93902017483426004</v>
      </c>
      <c r="X26" s="6">
        <v>0.66819562182024295</v>
      </c>
      <c r="Y26" s="6">
        <v>1.1124190805584</v>
      </c>
      <c r="Z26" s="6">
        <v>0.49592366415279598</v>
      </c>
      <c r="AA26" s="6">
        <v>0.50522141563858902</v>
      </c>
      <c r="AB26" s="6">
        <v>0.63643330650952701</v>
      </c>
      <c r="AC26" s="6">
        <v>0.85127064069730796</v>
      </c>
      <c r="AD26" s="6">
        <v>0.96434205038640797</v>
      </c>
      <c r="AE26" s="6">
        <v>0.93724331493316404</v>
      </c>
      <c r="AF26" s="6">
        <v>1.0059848042536499</v>
      </c>
      <c r="AG26" s="6">
        <v>1.02764322188559</v>
      </c>
      <c r="AH26" s="6">
        <v>0.96495288068154195</v>
      </c>
      <c r="AK26" s="24">
        <f t="shared" si="4"/>
        <v>0.86770112813274025</v>
      </c>
      <c r="AL26" s="24">
        <f t="shared" si="5"/>
        <v>0.38395469328033899</v>
      </c>
      <c r="AM26" s="24">
        <f t="shared" si="6"/>
        <v>0.48002809928356105</v>
      </c>
      <c r="AN26" s="24">
        <f t="shared" si="7"/>
        <v>0.64072232617254776</v>
      </c>
      <c r="AO26" s="24">
        <f t="shared" si="8"/>
        <v>0.84198911344270821</v>
      </c>
      <c r="AP26" s="24">
        <f t="shared" si="9"/>
        <v>0.92465308974495575</v>
      </c>
      <c r="AQ26" s="24">
        <f t="shared" si="10"/>
        <v>0.84008483102574649</v>
      </c>
      <c r="AR26" s="24">
        <f t="shared" si="11"/>
        <v>0.91611740495303795</v>
      </c>
      <c r="AS26" s="24">
        <f t="shared" si="12"/>
        <v>0.73694838126562279</v>
      </c>
      <c r="AT26" s="24">
        <f t="shared" si="13"/>
        <v>1.4208910009178721</v>
      </c>
      <c r="AU26" s="24">
        <f t="shared" si="14"/>
        <v>0.40453164803723046</v>
      </c>
      <c r="AV26" s="24">
        <f t="shared" si="15"/>
        <v>0.41604708311183969</v>
      </c>
      <c r="AW26" s="24">
        <f t="shared" si="16"/>
        <v>0.67453929111509492</v>
      </c>
      <c r="AX26" s="24">
        <f t="shared" si="17"/>
        <v>0.83064089408915864</v>
      </c>
      <c r="AY26" s="24">
        <f t="shared" si="18"/>
        <v>0.96529451235650832</v>
      </c>
      <c r="AZ26" s="24">
        <f t="shared" si="19"/>
        <v>0.92608810838397393</v>
      </c>
      <c r="BA26" s="24">
        <f t="shared" si="20"/>
        <v>1.0167099240094031</v>
      </c>
      <c r="BB26" s="24">
        <f t="shared" si="21"/>
        <v>1.061590323670909</v>
      </c>
      <c r="BC26" s="24">
        <f t="shared" si="22"/>
        <v>0.90374545463841427</v>
      </c>
      <c r="BD26" s="24"/>
      <c r="BE26" t="s">
        <v>31</v>
      </c>
      <c r="BF26" s="42">
        <f t="shared" si="3"/>
        <v>-16.115207577183845</v>
      </c>
      <c r="BJ26" t="s">
        <v>55</v>
      </c>
      <c r="BK26" s="19">
        <v>-31.268445542426051</v>
      </c>
    </row>
    <row r="27" spans="1:63" x14ac:dyDescent="0.3">
      <c r="A27" t="s">
        <v>32</v>
      </c>
      <c r="B27" s="6">
        <v>0.90437599488778997</v>
      </c>
      <c r="C27" s="6">
        <v>0.90010316426780002</v>
      </c>
      <c r="D27" s="6">
        <v>1.0445796201056401</v>
      </c>
      <c r="E27" s="6">
        <v>0.98047783390489995</v>
      </c>
      <c r="F27" s="6">
        <v>1.04734418054874</v>
      </c>
      <c r="G27" s="6">
        <v>0.95920469837256706</v>
      </c>
      <c r="H27" s="6">
        <v>0.997112368621344</v>
      </c>
      <c r="I27" s="6">
        <v>0.99959906630566397</v>
      </c>
      <c r="J27" s="6">
        <v>0.92753282930143099</v>
      </c>
      <c r="K27" s="6">
        <v>0.99236764987360004</v>
      </c>
      <c r="L27" s="6">
        <v>1.05644249208184</v>
      </c>
      <c r="M27" s="6">
        <v>1.1908601017286899</v>
      </c>
      <c r="N27" s="6">
        <v>0.90034093740954602</v>
      </c>
      <c r="O27" s="6">
        <v>0.92103029341891796</v>
      </c>
      <c r="P27" s="6">
        <v>0.82628029344444298</v>
      </c>
      <c r="Q27" s="6">
        <v>0.41827954137928403</v>
      </c>
      <c r="R27" s="6">
        <v>0.550645117640568</v>
      </c>
      <c r="S27" s="6">
        <v>0.77105267994451698</v>
      </c>
      <c r="T27" s="6">
        <v>0.965081040371079</v>
      </c>
      <c r="U27" s="6">
        <v>0.97002102714375704</v>
      </c>
      <c r="V27" s="6">
        <v>0.96501366468209904</v>
      </c>
      <c r="W27" s="6">
        <v>0.98448470124408005</v>
      </c>
      <c r="X27" s="6">
        <v>0.69273288155616097</v>
      </c>
      <c r="Y27" s="6">
        <v>1.1250528958891499</v>
      </c>
      <c r="Z27" s="6">
        <v>0.56396287096540698</v>
      </c>
      <c r="AA27" s="6">
        <v>0.60172219741404498</v>
      </c>
      <c r="AB27" s="6">
        <v>0.71436911697032601</v>
      </c>
      <c r="AC27" s="6">
        <v>0.93079153398009196</v>
      </c>
      <c r="AD27" s="6">
        <v>1.03807150623375</v>
      </c>
      <c r="AE27" s="6">
        <v>0.98555464198526399</v>
      </c>
      <c r="AF27" s="6">
        <v>1.0415749547955799</v>
      </c>
      <c r="AG27" s="6">
        <v>1.0530062446786601</v>
      </c>
      <c r="AH27" s="6">
        <v>1.00983555644877</v>
      </c>
      <c r="AK27" s="24">
        <f t="shared" si="4"/>
        <v>0.86311555502697301</v>
      </c>
      <c r="AL27" s="24">
        <f t="shared" si="5"/>
        <v>0.41011381869829538</v>
      </c>
      <c r="AM27" s="24">
        <f t="shared" si="6"/>
        <v>0.57671495950842522</v>
      </c>
      <c r="AN27" s="24">
        <f t="shared" si="7"/>
        <v>0.73959735329553988</v>
      </c>
      <c r="AO27" s="24">
        <f t="shared" si="8"/>
        <v>0.96229424207595748</v>
      </c>
      <c r="AP27" s="24">
        <f t="shared" si="9"/>
        <v>0.96963211302976071</v>
      </c>
      <c r="AQ27" s="24">
        <f t="shared" si="10"/>
        <v>0.89508185471712975</v>
      </c>
      <c r="AR27" s="24">
        <f t="shared" si="11"/>
        <v>0.97697076931010096</v>
      </c>
      <c r="AS27" s="24">
        <f t="shared" si="12"/>
        <v>0.73183245173822487</v>
      </c>
      <c r="AT27" s="24">
        <f t="shared" si="13"/>
        <v>1.3397806060487103</v>
      </c>
      <c r="AU27" s="24">
        <f t="shared" si="14"/>
        <v>0.51003448250911421</v>
      </c>
      <c r="AV27" s="24">
        <f t="shared" si="15"/>
        <v>0.54161205390255573</v>
      </c>
      <c r="AW27" s="24">
        <f t="shared" si="16"/>
        <v>0.74621542082006476</v>
      </c>
      <c r="AX27" s="24">
        <f t="shared" si="17"/>
        <v>0.91262046705381961</v>
      </c>
      <c r="AY27" s="24">
        <f t="shared" si="18"/>
        <v>1.0872181510473831</v>
      </c>
      <c r="AZ27" s="24">
        <f t="shared" si="19"/>
        <v>0.94534864309515843</v>
      </c>
      <c r="BA27" s="24">
        <f t="shared" si="20"/>
        <v>1.0385672702728901</v>
      </c>
      <c r="BB27" s="24">
        <f t="shared" si="21"/>
        <v>1.0525840589948221</v>
      </c>
      <c r="BC27" s="24">
        <f t="shared" si="22"/>
        <v>0.93665563080211256</v>
      </c>
      <c r="BD27" s="24"/>
      <c r="BE27" t="s">
        <v>32</v>
      </c>
      <c r="BF27" s="42">
        <f t="shared" si="3"/>
        <v>-11.885243421627729</v>
      </c>
      <c r="BJ27" t="s">
        <v>34</v>
      </c>
      <c r="BK27" s="19">
        <v>-30.824731681969826</v>
      </c>
    </row>
    <row r="28" spans="1:63" x14ac:dyDescent="0.3">
      <c r="A28" t="s">
        <v>33</v>
      </c>
      <c r="B28" s="6">
        <v>0.77847432517853599</v>
      </c>
      <c r="C28" s="6">
        <v>0.82772042849473104</v>
      </c>
      <c r="D28" s="6">
        <v>0.985184291896533</v>
      </c>
      <c r="E28" s="6">
        <v>0.91934498465267001</v>
      </c>
      <c r="F28" s="6">
        <v>1.0029754453305499</v>
      </c>
      <c r="G28" s="6">
        <v>0.94612935451114399</v>
      </c>
      <c r="H28" s="6">
        <v>0.98245364937419</v>
      </c>
      <c r="I28" s="6">
        <v>1.0267180434940499</v>
      </c>
      <c r="J28" s="6">
        <v>0.93711547925210403</v>
      </c>
      <c r="K28" s="6">
        <v>0.99184679573358803</v>
      </c>
      <c r="L28" s="6">
        <v>1.12226579375449</v>
      </c>
      <c r="M28" s="6">
        <v>1.47977140832742</v>
      </c>
      <c r="N28" s="6">
        <v>0.81630466689242998</v>
      </c>
      <c r="O28" s="6">
        <v>0.88100175938400804</v>
      </c>
      <c r="P28" s="6">
        <v>0.61857907129327105</v>
      </c>
      <c r="Q28" s="6">
        <v>0.18443833948587299</v>
      </c>
      <c r="R28" s="6">
        <v>0.22654062458584201</v>
      </c>
      <c r="S28" s="6">
        <v>0.42454953710475402</v>
      </c>
      <c r="T28" s="6">
        <v>0.73140254300119401</v>
      </c>
      <c r="U28" s="6">
        <v>0.88623984675294598</v>
      </c>
      <c r="V28" s="6">
        <v>0.84173156220020195</v>
      </c>
      <c r="W28" s="6">
        <v>0.92413673603458102</v>
      </c>
      <c r="X28" s="6">
        <v>0.442044054776773</v>
      </c>
      <c r="Y28" s="6">
        <v>1.2335225862889401</v>
      </c>
      <c r="Z28" s="6">
        <v>0.32215423972265</v>
      </c>
      <c r="AA28" s="6">
        <v>0.27896749725667103</v>
      </c>
      <c r="AB28" s="6">
        <v>0.34188472005208098</v>
      </c>
      <c r="AC28" s="6">
        <v>0.73680318300230696</v>
      </c>
      <c r="AD28" s="6">
        <v>0.92567124390713795</v>
      </c>
      <c r="AE28" s="6">
        <v>0.90764282765895898</v>
      </c>
      <c r="AF28" s="6">
        <v>0.97963979907041598</v>
      </c>
      <c r="AG28" s="6">
        <v>1.0750180892188901</v>
      </c>
      <c r="AH28" s="6">
        <v>1.0239819394407199</v>
      </c>
      <c r="AK28" s="24">
        <f t="shared" si="4"/>
        <v>0.60941438433407624</v>
      </c>
      <c r="AL28" s="24">
        <f t="shared" si="5"/>
        <v>0.16956246238400385</v>
      </c>
      <c r="AM28" s="24">
        <f t="shared" si="6"/>
        <v>0.22721468382944582</v>
      </c>
      <c r="AN28" s="24">
        <f t="shared" si="7"/>
        <v>0.40167877949892589</v>
      </c>
      <c r="AO28" s="24">
        <f t="shared" si="8"/>
        <v>0.71856909753308595</v>
      </c>
      <c r="AP28" s="24">
        <f t="shared" si="9"/>
        <v>0.90991844152465129</v>
      </c>
      <c r="AQ28" s="24">
        <f t="shared" si="10"/>
        <v>0.78879967631286452</v>
      </c>
      <c r="AR28" s="24">
        <f t="shared" si="11"/>
        <v>0.91660206045559589</v>
      </c>
      <c r="AS28" s="24">
        <f t="shared" si="12"/>
        <v>0.49609092200850841</v>
      </c>
      <c r="AT28" s="24">
        <f t="shared" si="13"/>
        <v>1.8253314547164663</v>
      </c>
      <c r="AU28" s="24">
        <f t="shared" si="14"/>
        <v>0.25078880437149426</v>
      </c>
      <c r="AV28" s="24">
        <f t="shared" si="15"/>
        <v>0.23090709636539444</v>
      </c>
      <c r="AW28" s="24">
        <f t="shared" si="16"/>
        <v>0.33681945583475381</v>
      </c>
      <c r="AX28" s="24">
        <f t="shared" si="17"/>
        <v>0.67737631096929429</v>
      </c>
      <c r="AY28" s="24">
        <f t="shared" si="18"/>
        <v>0.92842552808744583</v>
      </c>
      <c r="AZ28" s="24">
        <f t="shared" si="19"/>
        <v>0.85874752265964038</v>
      </c>
      <c r="BA28" s="24">
        <f t="shared" si="20"/>
        <v>0.96245069566892838</v>
      </c>
      <c r="BB28" s="24">
        <f t="shared" si="21"/>
        <v>1.1037404692835309</v>
      </c>
      <c r="BC28" s="24">
        <f t="shared" si="22"/>
        <v>0.9595893259244892</v>
      </c>
      <c r="BD28" s="24"/>
      <c r="BE28" t="s">
        <v>33</v>
      </c>
      <c r="BF28" s="42">
        <f t="shared" si="3"/>
        <v>-24.200283161420835</v>
      </c>
      <c r="BJ28" t="s">
        <v>60</v>
      </c>
      <c r="BK28" s="19">
        <v>-29.317358655080341</v>
      </c>
    </row>
    <row r="29" spans="1:63" x14ac:dyDescent="0.3">
      <c r="A29" t="s">
        <v>34</v>
      </c>
      <c r="B29" s="6">
        <v>0.79095053886363798</v>
      </c>
      <c r="C29" s="6">
        <v>0.84319856499857104</v>
      </c>
      <c r="D29" s="6">
        <v>0.98225893208621595</v>
      </c>
      <c r="E29" s="6">
        <v>0.94439631564315996</v>
      </c>
      <c r="F29" s="6">
        <v>1.01890353342672</v>
      </c>
      <c r="G29" s="6">
        <v>0.99699008053021998</v>
      </c>
      <c r="H29" s="6">
        <v>1.03177288732143</v>
      </c>
      <c r="I29" s="6">
        <v>1.0460066296605099</v>
      </c>
      <c r="J29" s="6">
        <v>0.91583487814632902</v>
      </c>
      <c r="K29" s="6">
        <v>0.99652824302034404</v>
      </c>
      <c r="L29" s="6">
        <v>1.0600053225305199</v>
      </c>
      <c r="M29" s="6">
        <v>1.37315407377234</v>
      </c>
      <c r="N29" s="6">
        <v>0.867583899581306</v>
      </c>
      <c r="O29" s="6">
        <v>0.93582930113380003</v>
      </c>
      <c r="P29" s="6">
        <v>0.63934591749572001</v>
      </c>
      <c r="Q29" s="6">
        <v>0.17657064602769801</v>
      </c>
      <c r="R29" s="6">
        <v>0.23005624681720699</v>
      </c>
      <c r="S29" s="6">
        <v>0.43760473171658298</v>
      </c>
      <c r="T29" s="6">
        <v>0.67543745345116701</v>
      </c>
      <c r="U29" s="6">
        <v>0.79639740070180298</v>
      </c>
      <c r="V29" s="6">
        <v>0.75730336959295896</v>
      </c>
      <c r="W29" s="6">
        <v>0.79704904322701997</v>
      </c>
      <c r="X29" s="6">
        <v>0.437006895278996</v>
      </c>
      <c r="Y29" s="6">
        <v>1.0121630623968001</v>
      </c>
      <c r="Z29" s="6">
        <v>0.27106927319597002</v>
      </c>
      <c r="AA29" s="6">
        <v>0.28206140081689801</v>
      </c>
      <c r="AB29" s="6">
        <v>0.36498165648287401</v>
      </c>
      <c r="AC29" s="6">
        <v>0.67007664671409595</v>
      </c>
      <c r="AD29" s="6">
        <v>0.75996990577024204</v>
      </c>
      <c r="AE29" s="6">
        <v>0.76614538978731905</v>
      </c>
      <c r="AF29" s="6">
        <v>0.80076745377833403</v>
      </c>
      <c r="AG29" s="6">
        <v>0.89048609706984205</v>
      </c>
      <c r="AH29" s="6">
        <v>0.825194049316893</v>
      </c>
      <c r="AK29" s="24">
        <f t="shared" si="4"/>
        <v>0.62800323815302783</v>
      </c>
      <c r="AL29" s="24">
        <f t="shared" si="5"/>
        <v>0.16675266755929055</v>
      </c>
      <c r="AM29" s="24">
        <f t="shared" si="6"/>
        <v>0.23440512276894182</v>
      </c>
      <c r="AN29" s="24">
        <f t="shared" si="7"/>
        <v>0.4362875767145214</v>
      </c>
      <c r="AO29" s="24">
        <f t="shared" si="8"/>
        <v>0.69689805155234463</v>
      </c>
      <c r="AP29" s="24">
        <f t="shared" si="9"/>
        <v>0.83303696097848356</v>
      </c>
      <c r="AQ29" s="24">
        <f t="shared" si="10"/>
        <v>0.6935648392109719</v>
      </c>
      <c r="AR29" s="24">
        <f t="shared" si="11"/>
        <v>0.79428188264806843</v>
      </c>
      <c r="AS29" s="24">
        <f t="shared" si="12"/>
        <v>0.4632296349782733</v>
      </c>
      <c r="AT29" s="24">
        <f t="shared" si="13"/>
        <v>1.3898558324520531</v>
      </c>
      <c r="AU29" s="24">
        <f t="shared" si="14"/>
        <v>0.21440238770372719</v>
      </c>
      <c r="AV29" s="24">
        <f t="shared" si="15"/>
        <v>0.23783376841029519</v>
      </c>
      <c r="AW29" s="24">
        <f t="shared" si="16"/>
        <v>0.35850649212792596</v>
      </c>
      <c r="AX29" s="24">
        <f t="shared" si="17"/>
        <v>0.63281791635531559</v>
      </c>
      <c r="AY29" s="24">
        <f t="shared" si="18"/>
        <v>0.77433602228727105</v>
      </c>
      <c r="AZ29" s="24">
        <f t="shared" si="19"/>
        <v>0.76383935386191604</v>
      </c>
      <c r="BA29" s="24">
        <f t="shared" si="20"/>
        <v>0.82621014785790148</v>
      </c>
      <c r="BB29" s="24">
        <f t="shared" si="21"/>
        <v>0.93145436115556723</v>
      </c>
      <c r="BC29" s="24">
        <f t="shared" si="22"/>
        <v>0.75574149160321247</v>
      </c>
      <c r="BD29" s="24"/>
      <c r="BE29" t="s">
        <v>34</v>
      </c>
      <c r="BF29" s="42">
        <f t="shared" si="3"/>
        <v>-30.824731681969826</v>
      </c>
      <c r="BJ29" t="s">
        <v>16</v>
      </c>
      <c r="BK29" s="19">
        <v>-28.87791331703751</v>
      </c>
    </row>
    <row r="30" spans="1:63" x14ac:dyDescent="0.3">
      <c r="A30" t="s">
        <v>35</v>
      </c>
      <c r="B30" s="6">
        <v>0.80750758975822101</v>
      </c>
      <c r="C30" s="6">
        <v>0.89452767030703895</v>
      </c>
      <c r="D30" s="6">
        <v>1.0288016197518901</v>
      </c>
      <c r="E30" s="6">
        <v>0.93006326884215595</v>
      </c>
      <c r="F30" s="6">
        <v>1.0219904844293399</v>
      </c>
      <c r="G30" s="6">
        <v>0.95889715294959599</v>
      </c>
      <c r="H30" s="6">
        <v>0.956460547673881</v>
      </c>
      <c r="I30" s="6">
        <v>0.96717950224671001</v>
      </c>
      <c r="J30" s="6">
        <v>0.91291554304405098</v>
      </c>
      <c r="K30" s="6">
        <v>1.0496396769040801</v>
      </c>
      <c r="L30" s="6">
        <v>1.1302379860528999</v>
      </c>
      <c r="M30" s="6">
        <v>1.34177895804014</v>
      </c>
      <c r="N30" s="6">
        <v>0.83811789847685303</v>
      </c>
      <c r="O30" s="6">
        <v>0.89729963697251303</v>
      </c>
      <c r="P30" s="6">
        <v>0.58506257312721899</v>
      </c>
      <c r="Q30" s="6">
        <v>8.4779753981231096E-2</v>
      </c>
      <c r="R30" s="6">
        <v>0.10422819369394599</v>
      </c>
      <c r="S30" s="6">
        <v>0.25423683218135701</v>
      </c>
      <c r="T30" s="6">
        <v>0.56036269324812804</v>
      </c>
      <c r="U30" s="6">
        <v>0.71396200087696005</v>
      </c>
      <c r="V30" s="6">
        <v>0.67112595837017397</v>
      </c>
      <c r="W30" s="6">
        <v>0.66544075287483795</v>
      </c>
      <c r="X30" s="6">
        <v>0.24543009035459101</v>
      </c>
      <c r="Y30" s="6">
        <v>0.73164916307011596</v>
      </c>
      <c r="Z30" s="6">
        <v>0.17064763742929501</v>
      </c>
      <c r="AA30" s="6">
        <v>0.15585968942384101</v>
      </c>
      <c r="AB30" s="6">
        <v>0.20143204860116701</v>
      </c>
      <c r="AC30" s="6">
        <v>0.51606802710757904</v>
      </c>
      <c r="AD30" s="6">
        <v>0.76643648549923704</v>
      </c>
      <c r="AE30" s="6">
        <v>0.77837974015413103</v>
      </c>
      <c r="AF30" s="6">
        <v>0.84577546501504797</v>
      </c>
      <c r="AG30" s="6">
        <v>0.95353883125370897</v>
      </c>
      <c r="AH30" s="6">
        <v>0.93848651108307102</v>
      </c>
      <c r="AK30" s="24">
        <f t="shared" si="4"/>
        <v>0.60191332288949151</v>
      </c>
      <c r="AL30" s="24">
        <f t="shared" si="5"/>
        <v>7.8850535119417572E-2</v>
      </c>
      <c r="AM30" s="24">
        <f t="shared" si="6"/>
        <v>0.10652022216447093</v>
      </c>
      <c r="AN30" s="24">
        <f t="shared" si="7"/>
        <v>0.24378697455362747</v>
      </c>
      <c r="AO30" s="24">
        <f t="shared" si="8"/>
        <v>0.53596480848011552</v>
      </c>
      <c r="AP30" s="24">
        <f t="shared" si="9"/>
        <v>0.69052941263124334</v>
      </c>
      <c r="AQ30" s="24">
        <f t="shared" si="10"/>
        <v>0.61268131873646647</v>
      </c>
      <c r="AR30" s="24">
        <f t="shared" si="11"/>
        <v>0.69847301684635277</v>
      </c>
      <c r="AS30" s="24">
        <f t="shared" si="12"/>
        <v>0.27739441103915419</v>
      </c>
      <c r="AT30" s="24">
        <f t="shared" si="13"/>
        <v>0.98171145167516072</v>
      </c>
      <c r="AU30" s="24">
        <f t="shared" si="14"/>
        <v>0.13779926239846479</v>
      </c>
      <c r="AV30" s="24">
        <f t="shared" si="15"/>
        <v>0.13942080487508715</v>
      </c>
      <c r="AW30" s="24">
        <f t="shared" si="16"/>
        <v>0.20723361787082206</v>
      </c>
      <c r="AX30" s="24">
        <f t="shared" si="17"/>
        <v>0.4799759162365973</v>
      </c>
      <c r="AY30" s="24">
        <f t="shared" si="18"/>
        <v>0.78329079509968602</v>
      </c>
      <c r="AZ30" s="24">
        <f t="shared" si="19"/>
        <v>0.7463861167474426</v>
      </c>
      <c r="BA30" s="24">
        <f t="shared" si="20"/>
        <v>0.80895086447742415</v>
      </c>
      <c r="BB30" s="24">
        <f t="shared" si="21"/>
        <v>0.92224321218487182</v>
      </c>
      <c r="BC30" s="24">
        <f t="shared" si="22"/>
        <v>0.85675892290491851</v>
      </c>
      <c r="BD30" s="24"/>
      <c r="BE30" t="s">
        <v>35</v>
      </c>
      <c r="BF30" s="42">
        <f t="shared" si="3"/>
        <v>-39.087494556197498</v>
      </c>
      <c r="BJ30" t="s">
        <v>66</v>
      </c>
      <c r="BK30" s="19">
        <v>-28.874905897506448</v>
      </c>
    </row>
    <row r="31" spans="1:63" x14ac:dyDescent="0.3">
      <c r="A31" t="s">
        <v>36</v>
      </c>
      <c r="B31" s="6">
        <v>0.82064647910164701</v>
      </c>
      <c r="C31" s="6">
        <v>0.82179116307816402</v>
      </c>
      <c r="D31" s="6">
        <v>0.97144119768093495</v>
      </c>
      <c r="E31" s="6">
        <v>0.88434247829642798</v>
      </c>
      <c r="F31" s="6">
        <v>0.97676846840673803</v>
      </c>
      <c r="G31" s="6">
        <v>0.94341818623806595</v>
      </c>
      <c r="H31" s="6">
        <v>0.94440987077816396</v>
      </c>
      <c r="I31" s="6">
        <v>0.96116026613208505</v>
      </c>
      <c r="J31" s="6">
        <v>0.94111976802502795</v>
      </c>
      <c r="K31" s="6">
        <v>1.0451318098840401</v>
      </c>
      <c r="L31" s="6">
        <v>1.15864816641076</v>
      </c>
      <c r="M31" s="6">
        <v>1.5311221459679401</v>
      </c>
      <c r="N31" s="6">
        <v>0.93325368057305702</v>
      </c>
      <c r="O31" s="6">
        <v>0.93666767068152201</v>
      </c>
      <c r="P31" s="6">
        <v>0.63156428438110301</v>
      </c>
      <c r="Q31" s="6">
        <v>0.13954690150429999</v>
      </c>
      <c r="R31" s="6">
        <v>0.17138407579689</v>
      </c>
      <c r="S31" s="6">
        <v>0.32994996742271099</v>
      </c>
      <c r="T31" s="6">
        <v>0.25212298471251199</v>
      </c>
      <c r="U31" s="6">
        <v>0.64915682067812897</v>
      </c>
      <c r="V31" s="6">
        <v>0.68798083833083501</v>
      </c>
      <c r="W31" s="6">
        <v>0.78073749392890102</v>
      </c>
      <c r="X31" s="6">
        <v>0.33348361933738901</v>
      </c>
      <c r="Y31" s="6">
        <v>0.9302090299372</v>
      </c>
      <c r="Z31" s="6">
        <v>0.204427281947968</v>
      </c>
      <c r="AA31" s="6">
        <v>0.237196251532209</v>
      </c>
      <c r="AB31" s="6">
        <v>0.26811626399347199</v>
      </c>
      <c r="AC31" s="6">
        <v>0.57939896271835201</v>
      </c>
      <c r="AD31" s="6">
        <v>0.81108369567014904</v>
      </c>
      <c r="AE31" s="6">
        <v>0.81376524529677796</v>
      </c>
      <c r="AF31" s="6">
        <v>0.88442493821562196</v>
      </c>
      <c r="AG31" s="6">
        <v>0.92621181306830902</v>
      </c>
      <c r="AH31" s="6">
        <v>0.89293180113067305</v>
      </c>
      <c r="AK31" s="24">
        <f t="shared" si="4"/>
        <v>0.61352756483168136</v>
      </c>
      <c r="AL31" s="24">
        <f t="shared" si="5"/>
        <v>0.12340725271490019</v>
      </c>
      <c r="AM31" s="24">
        <f t="shared" si="6"/>
        <v>0.16740256122543254</v>
      </c>
      <c r="AN31" s="24">
        <f t="shared" si="7"/>
        <v>0.31128079981524293</v>
      </c>
      <c r="AO31" s="24">
        <f t="shared" si="8"/>
        <v>0.23810743541254845</v>
      </c>
      <c r="AP31" s="24">
        <f t="shared" si="9"/>
        <v>0.62394374252444862</v>
      </c>
      <c r="AQ31" s="24">
        <f t="shared" si="10"/>
        <v>0.64747236697557975</v>
      </c>
      <c r="AR31" s="24">
        <f t="shared" si="11"/>
        <v>0.81597359007424208</v>
      </c>
      <c r="AS31" s="24">
        <f t="shared" si="12"/>
        <v>0.38639018407328962</v>
      </c>
      <c r="AT31" s="24">
        <f t="shared" si="13"/>
        <v>1.4242636461162015</v>
      </c>
      <c r="AU31" s="24">
        <f t="shared" si="14"/>
        <v>0.16776252916291962</v>
      </c>
      <c r="AV31" s="24">
        <f t="shared" si="15"/>
        <v>0.19492578342443478</v>
      </c>
      <c r="AW31" s="24">
        <f t="shared" si="16"/>
        <v>0.26045918461155615</v>
      </c>
      <c r="AX31" s="24">
        <f t="shared" si="17"/>
        <v>0.51238711461272712</v>
      </c>
      <c r="AY31" s="24">
        <f t="shared" si="18"/>
        <v>0.79224097916940828</v>
      </c>
      <c r="AZ31" s="24">
        <f t="shared" si="19"/>
        <v>0.76772093174146105</v>
      </c>
      <c r="BA31" s="24">
        <f t="shared" si="20"/>
        <v>0.83525964161320121</v>
      </c>
      <c r="BB31" s="24">
        <f t="shared" si="21"/>
        <v>0.89023799274341686</v>
      </c>
      <c r="BC31" s="24">
        <f t="shared" si="22"/>
        <v>0.84035576954226943</v>
      </c>
      <c r="BD31" s="24"/>
      <c r="BE31" t="s">
        <v>36</v>
      </c>
      <c r="BF31" s="42">
        <f t="shared" si="3"/>
        <v>-36.063587997344662</v>
      </c>
      <c r="BJ31" t="s">
        <v>62</v>
      </c>
      <c r="BK31" s="19">
        <v>-28.373335235225415</v>
      </c>
    </row>
    <row r="32" spans="1:63" x14ac:dyDescent="0.3">
      <c r="A32" t="s">
        <v>37</v>
      </c>
      <c r="B32" s="6">
        <v>0.72778475322580904</v>
      </c>
      <c r="C32" s="6">
        <v>0.80130881514707497</v>
      </c>
      <c r="D32" s="6">
        <v>0.97082184208862599</v>
      </c>
      <c r="E32" s="6">
        <v>0.948368496718758</v>
      </c>
      <c r="F32" s="6">
        <v>0.98711543525394896</v>
      </c>
      <c r="G32" s="6">
        <v>0.954254105650715</v>
      </c>
      <c r="H32" s="6">
        <v>0.95159120241554696</v>
      </c>
      <c r="I32" s="6">
        <v>0.99627608109905497</v>
      </c>
      <c r="J32" s="6">
        <v>0.94446883371025303</v>
      </c>
      <c r="K32" s="6">
        <v>1.04416709806522</v>
      </c>
      <c r="L32" s="6">
        <v>1.1753403298681</v>
      </c>
      <c r="M32" s="6">
        <v>1.4985030067568901</v>
      </c>
      <c r="N32" s="6">
        <v>0.81192074173092699</v>
      </c>
      <c r="O32" s="6">
        <v>0.89229527738900805</v>
      </c>
      <c r="P32" s="6">
        <v>0.57761573240194097</v>
      </c>
      <c r="Q32" s="6">
        <v>0.12879198244783099</v>
      </c>
      <c r="R32" s="6">
        <v>0.16600711681008301</v>
      </c>
      <c r="S32" s="6">
        <v>0.345519484557609</v>
      </c>
      <c r="T32" s="6">
        <v>0.71283816252075904</v>
      </c>
      <c r="U32" s="6">
        <v>0.95043819262364304</v>
      </c>
      <c r="V32" s="6">
        <v>0.82110140628070505</v>
      </c>
      <c r="W32" s="6">
        <v>0.70937361038330404</v>
      </c>
      <c r="X32" s="6">
        <v>0.36224275381314303</v>
      </c>
      <c r="Y32" s="6">
        <v>1.3078319259112099</v>
      </c>
      <c r="Z32" s="6">
        <v>0.222880855227926</v>
      </c>
      <c r="AA32" s="6">
        <v>0.203440939470897</v>
      </c>
      <c r="AB32" s="6">
        <v>0.26413980452006403</v>
      </c>
      <c r="AC32" s="6">
        <v>0.66042202803647199</v>
      </c>
      <c r="AD32" s="6">
        <v>0.92537608624784695</v>
      </c>
      <c r="AE32" s="6">
        <v>0.97464306097402298</v>
      </c>
      <c r="AF32" s="6">
        <v>1.0856718407433601</v>
      </c>
      <c r="AG32" s="6">
        <v>1.1891385964177501</v>
      </c>
      <c r="AH32" s="6">
        <v>1.0789510438913501</v>
      </c>
      <c r="AK32" s="24">
        <f t="shared" si="4"/>
        <v>0.56076196934982314</v>
      </c>
      <c r="AL32" s="24">
        <f t="shared" si="5"/>
        <v>0.12214225878347815</v>
      </c>
      <c r="AM32" s="24">
        <f t="shared" si="6"/>
        <v>0.16386818736523823</v>
      </c>
      <c r="AN32" s="24">
        <f t="shared" si="7"/>
        <v>0.3297133867214172</v>
      </c>
      <c r="AO32" s="24">
        <f t="shared" si="8"/>
        <v>0.67833052420081819</v>
      </c>
      <c r="AP32" s="24">
        <f t="shared" si="9"/>
        <v>0.94689883787395179</v>
      </c>
      <c r="AQ32" s="24">
        <f t="shared" si="10"/>
        <v>0.77550468754778612</v>
      </c>
      <c r="AR32" s="24">
        <f t="shared" si="11"/>
        <v>0.74070458419798257</v>
      </c>
      <c r="AS32" s="24">
        <f t="shared" si="12"/>
        <v>0.42575851775906848</v>
      </c>
      <c r="AT32" s="24">
        <f t="shared" si="13"/>
        <v>1.9597900733106024</v>
      </c>
      <c r="AU32" s="24">
        <f t="shared" si="14"/>
        <v>0.1622092882208134</v>
      </c>
      <c r="AV32" s="24">
        <f t="shared" si="15"/>
        <v>0.16301901815983227</v>
      </c>
      <c r="AW32" s="24">
        <f t="shared" si="16"/>
        <v>0.25643269159309812</v>
      </c>
      <c r="AX32" s="24">
        <f t="shared" si="17"/>
        <v>0.62632344592890243</v>
      </c>
      <c r="AY32" s="24">
        <f t="shared" si="18"/>
        <v>0.91345301815013924</v>
      </c>
      <c r="AZ32" s="24">
        <f t="shared" si="19"/>
        <v>0.93005714247844162</v>
      </c>
      <c r="BA32" s="24">
        <f t="shared" si="20"/>
        <v>1.0331157723616742</v>
      </c>
      <c r="BB32" s="24">
        <f t="shared" si="21"/>
        <v>1.1847103407227069</v>
      </c>
      <c r="BC32" s="24">
        <f t="shared" si="22"/>
        <v>1.0190356340545235</v>
      </c>
      <c r="BD32" s="24"/>
      <c r="BE32" t="s">
        <v>37</v>
      </c>
      <c r="BF32" s="42">
        <f t="shared" si="3"/>
        <v>-25.835133671244723</v>
      </c>
      <c r="BJ32" t="s">
        <v>17</v>
      </c>
      <c r="BK32" s="19">
        <v>-28.356097293568293</v>
      </c>
    </row>
    <row r="33" spans="1:63" x14ac:dyDescent="0.3">
      <c r="A33" t="s">
        <v>38</v>
      </c>
      <c r="B33" s="6">
        <v>0.91190163535318203</v>
      </c>
      <c r="C33" s="6">
        <v>0.93802572366278603</v>
      </c>
      <c r="D33" s="6">
        <v>1.0486999690054899</v>
      </c>
      <c r="E33" s="6">
        <v>0.95864408451262395</v>
      </c>
      <c r="F33" s="6">
        <v>1.02002813139854</v>
      </c>
      <c r="G33" s="6">
        <v>0.98739976481637204</v>
      </c>
      <c r="H33" s="6">
        <v>1.03115912109462</v>
      </c>
      <c r="I33" s="6">
        <v>0.95644895427454601</v>
      </c>
      <c r="J33" s="6">
        <v>0.94081477614037101</v>
      </c>
      <c r="K33" s="6">
        <v>1.03863799854894</v>
      </c>
      <c r="L33" s="6">
        <v>1.05143372170873</v>
      </c>
      <c r="M33" s="6">
        <v>1.1168061194837999</v>
      </c>
      <c r="N33" s="6">
        <v>0.90031382119442804</v>
      </c>
      <c r="O33" s="6">
        <v>0.90842998824408705</v>
      </c>
      <c r="P33" s="6">
        <v>0.534390679676786</v>
      </c>
      <c r="Q33" s="6">
        <v>8.1960671563902895E-2</v>
      </c>
      <c r="R33" s="6">
        <v>9.7340999428279604E-2</v>
      </c>
      <c r="S33" s="6">
        <v>0.18319055090752101</v>
      </c>
      <c r="T33" s="6">
        <v>0.373197749582239</v>
      </c>
      <c r="U33" s="6">
        <v>0.46390518849824403</v>
      </c>
      <c r="V33" s="6">
        <v>0.51332817843812495</v>
      </c>
      <c r="W33" s="6">
        <v>0.52945929952946502</v>
      </c>
      <c r="X33" s="6">
        <v>0.25392097375154798</v>
      </c>
      <c r="Y33" s="6">
        <v>0.43845490584741198</v>
      </c>
      <c r="Z33" s="6">
        <v>0.14366042807537499</v>
      </c>
      <c r="AA33" s="6">
        <v>0.155758145391585</v>
      </c>
      <c r="AB33" s="6">
        <v>0.21287638522497801</v>
      </c>
      <c r="AC33" s="6">
        <v>0.40734830436812097</v>
      </c>
      <c r="AD33" s="6">
        <v>0.59077769481661302</v>
      </c>
      <c r="AE33" s="6">
        <v>0.66993667698236503</v>
      </c>
      <c r="AF33" s="6">
        <v>0.73603132450251096</v>
      </c>
      <c r="AG33" s="6">
        <v>0.80103363436475705</v>
      </c>
      <c r="AH33" s="6">
        <v>0.818407016104853</v>
      </c>
      <c r="AK33" s="24">
        <f t="shared" si="4"/>
        <v>0.56041548921386819</v>
      </c>
      <c r="AL33" s="24">
        <f t="shared" si="5"/>
        <v>7.8571112957417547E-2</v>
      </c>
      <c r="AM33" s="24">
        <f t="shared" si="6"/>
        <v>9.9290557755294398E-2</v>
      </c>
      <c r="AN33" s="24">
        <f t="shared" si="7"/>
        <v>0.18088230688266788</v>
      </c>
      <c r="AO33" s="24">
        <f t="shared" si="8"/>
        <v>0.38482626345371168</v>
      </c>
      <c r="AP33" s="24">
        <f t="shared" si="9"/>
        <v>0.44370163242168165</v>
      </c>
      <c r="AQ33" s="24">
        <f t="shared" si="10"/>
        <v>0.48294673528380894</v>
      </c>
      <c r="AR33" s="24">
        <f t="shared" si="11"/>
        <v>0.54991654717640726</v>
      </c>
      <c r="AS33" s="24">
        <f t="shared" si="12"/>
        <v>0.26698107445149483</v>
      </c>
      <c r="AT33" s="24">
        <f t="shared" si="13"/>
        <v>0.48966912196808304</v>
      </c>
      <c r="AU33" s="24">
        <f t="shared" si="14"/>
        <v>0.13100417929747263</v>
      </c>
      <c r="AV33" s="24">
        <f t="shared" si="15"/>
        <v>0.14610514704731495</v>
      </c>
      <c r="AW33" s="24">
        <f t="shared" si="16"/>
        <v>0.22324345858743516</v>
      </c>
      <c r="AX33" s="24">
        <f t="shared" si="17"/>
        <v>0.39050204231874702</v>
      </c>
      <c r="AY33" s="24">
        <f t="shared" si="18"/>
        <v>0.6026098681157267</v>
      </c>
      <c r="AZ33" s="24">
        <f t="shared" si="19"/>
        <v>0.66149531729424904</v>
      </c>
      <c r="BA33" s="24">
        <f t="shared" si="20"/>
        <v>0.75896541367211834</v>
      </c>
      <c r="BB33" s="24">
        <f t="shared" si="21"/>
        <v>0.76614778192691091</v>
      </c>
      <c r="BC33" s="24">
        <f t="shared" si="22"/>
        <v>0.76996941364839633</v>
      </c>
      <c r="BD33" s="24"/>
      <c r="BE33" t="s">
        <v>38</v>
      </c>
      <c r="BF33" s="42">
        <f t="shared" si="3"/>
        <v>-47.354853107066923</v>
      </c>
      <c r="BJ33" t="s">
        <v>8</v>
      </c>
      <c r="BK33" s="19">
        <v>-28.118525222587564</v>
      </c>
    </row>
    <row r="34" spans="1:63" x14ac:dyDescent="0.3">
      <c r="A34" t="s">
        <v>39</v>
      </c>
      <c r="B34" s="6">
        <v>0.90753949848359505</v>
      </c>
      <c r="C34" s="6">
        <v>0.93424941489501501</v>
      </c>
      <c r="D34" s="6">
        <v>1.0922547770536599</v>
      </c>
      <c r="E34" s="6">
        <v>1.0123847967550901</v>
      </c>
      <c r="F34" s="6">
        <v>0.99532214191505297</v>
      </c>
      <c r="G34" s="6">
        <v>0.95699744008252996</v>
      </c>
      <c r="H34" s="6">
        <v>0.97748585743467098</v>
      </c>
      <c r="I34" s="6">
        <v>0.99572168813047401</v>
      </c>
      <c r="J34" s="6">
        <v>0.89123536599803999</v>
      </c>
      <c r="K34" s="6">
        <v>0.97691875768521297</v>
      </c>
      <c r="L34" s="6">
        <v>1.00749809286735</v>
      </c>
      <c r="M34" s="6">
        <v>1.25239216869931</v>
      </c>
      <c r="N34" s="6">
        <v>0.91992215559068402</v>
      </c>
      <c r="O34" s="6">
        <v>0.86828441698544301</v>
      </c>
      <c r="P34" s="6">
        <v>0.71323217301160502</v>
      </c>
      <c r="Q34" s="6">
        <v>0.295611562602001</v>
      </c>
      <c r="R34" s="6">
        <v>0.36070752068622802</v>
      </c>
      <c r="S34" s="6">
        <v>0.59086782857403597</v>
      </c>
      <c r="T34" s="6">
        <v>0.78751717260312504</v>
      </c>
      <c r="U34" s="6">
        <v>0.83196932201088702</v>
      </c>
      <c r="V34" s="6">
        <v>0.816602773978236</v>
      </c>
      <c r="W34" s="6">
        <v>0.86846220851485301</v>
      </c>
      <c r="X34" s="6">
        <v>0.521917786679165</v>
      </c>
      <c r="Y34" s="6">
        <v>0.85756469969355997</v>
      </c>
      <c r="Z34" s="6">
        <v>0.37399516811174</v>
      </c>
      <c r="AA34" s="6">
        <v>0.394115289370635</v>
      </c>
      <c r="AB34" s="6">
        <v>0.46761290339259398</v>
      </c>
      <c r="AC34" s="6">
        <v>0.77895073928792302</v>
      </c>
      <c r="AD34" s="6">
        <v>0.87012359133219597</v>
      </c>
      <c r="AE34" s="6">
        <v>0.83204114220942005</v>
      </c>
      <c r="AF34" s="6">
        <v>0.93649190309824004</v>
      </c>
      <c r="AG34" s="6">
        <v>0.91990226714629997</v>
      </c>
      <c r="AH34" s="6">
        <v>0.86767771661112802</v>
      </c>
      <c r="AK34" s="24">
        <f t="shared" si="4"/>
        <v>0.77903124812028801</v>
      </c>
      <c r="AL34" s="24">
        <f t="shared" si="5"/>
        <v>0.29927265172328138</v>
      </c>
      <c r="AM34" s="24">
        <f t="shared" si="6"/>
        <v>0.35902018209428477</v>
      </c>
      <c r="AN34" s="24">
        <f t="shared" si="7"/>
        <v>0.56545899937247557</v>
      </c>
      <c r="AO34" s="24">
        <f t="shared" si="8"/>
        <v>0.76978689870649342</v>
      </c>
      <c r="AP34" s="24">
        <f t="shared" si="9"/>
        <v>0.82840989778544638</v>
      </c>
      <c r="AQ34" s="24">
        <f t="shared" si="10"/>
        <v>0.7277852721415079</v>
      </c>
      <c r="AR34" s="24">
        <f t="shared" si="11"/>
        <v>0.84841702183888656</v>
      </c>
      <c r="AS34" s="24">
        <f t="shared" si="12"/>
        <v>0.52583117471280716</v>
      </c>
      <c r="AT34" s="24">
        <f t="shared" si="13"/>
        <v>1.0740073140491901</v>
      </c>
      <c r="AU34" s="24">
        <f t="shared" si="14"/>
        <v>0.33941538730341636</v>
      </c>
      <c r="AV34" s="24">
        <f t="shared" si="15"/>
        <v>0.3682019784956953</v>
      </c>
      <c r="AW34" s="24">
        <f t="shared" si="16"/>
        <v>0.51075242754249239</v>
      </c>
      <c r="AX34" s="24">
        <f t="shared" si="17"/>
        <v>0.78859788587623114</v>
      </c>
      <c r="AY34" s="24">
        <f t="shared" si="18"/>
        <v>0.86605327665557952</v>
      </c>
      <c r="AZ34" s="24">
        <f t="shared" si="19"/>
        <v>0.79626124313775926</v>
      </c>
      <c r="BA34" s="24">
        <f t="shared" si="20"/>
        <v>0.91540759088060997</v>
      </c>
      <c r="BB34" s="24">
        <f t="shared" si="21"/>
        <v>0.9159666383579641</v>
      </c>
      <c r="BC34" s="24">
        <f t="shared" si="22"/>
        <v>0.77330506733226234</v>
      </c>
      <c r="BD34" s="24"/>
      <c r="BE34" t="s">
        <v>39</v>
      </c>
      <c r="BF34" s="42">
        <f t="shared" si="3"/>
        <v>-25.580776728655302</v>
      </c>
      <c r="BJ34" t="s">
        <v>24</v>
      </c>
      <c r="BK34" s="19">
        <v>-27.693123333717974</v>
      </c>
    </row>
    <row r="35" spans="1:63" x14ac:dyDescent="0.3">
      <c r="A35" t="s">
        <v>40</v>
      </c>
      <c r="B35" s="6">
        <v>0.79955058326661999</v>
      </c>
      <c r="C35" s="6">
        <v>0.87437873130261101</v>
      </c>
      <c r="D35" s="6">
        <v>1.01826817845119</v>
      </c>
      <c r="E35" s="6">
        <v>0.94989360684552504</v>
      </c>
      <c r="F35" s="6">
        <v>1.01729854567629</v>
      </c>
      <c r="G35" s="6">
        <v>0.97590047589013895</v>
      </c>
      <c r="H35" s="6">
        <v>0.96640704023604895</v>
      </c>
      <c r="I35" s="6">
        <v>0.97066122830588097</v>
      </c>
      <c r="J35" s="6">
        <v>0.92681034071386603</v>
      </c>
      <c r="K35" s="6">
        <v>0.99163161039487802</v>
      </c>
      <c r="L35" s="6">
        <v>1.1210253289330001</v>
      </c>
      <c r="M35" s="6">
        <v>1.38817432998396</v>
      </c>
      <c r="N35" s="6">
        <v>0.83213004447359995</v>
      </c>
      <c r="O35" s="6">
        <v>0.88351869536795502</v>
      </c>
      <c r="P35" s="6">
        <v>0.53883592486377097</v>
      </c>
      <c r="Q35" s="6">
        <v>7.5602872093671003E-2</v>
      </c>
      <c r="R35" s="6">
        <v>9.4108425933135301E-2</v>
      </c>
      <c r="S35" s="6">
        <v>0.218273368080313</v>
      </c>
      <c r="T35" s="6">
        <v>0.55311214824846899</v>
      </c>
      <c r="U35" s="6">
        <v>0.65443370994956995</v>
      </c>
      <c r="V35" s="6">
        <v>0.61405851995373195</v>
      </c>
      <c r="W35" s="6">
        <v>0.59648860756700295</v>
      </c>
      <c r="X35" s="6">
        <v>0.228985109890183</v>
      </c>
      <c r="Y35" s="6">
        <v>0.64007907198450997</v>
      </c>
      <c r="Z35" s="6">
        <v>0.123661524202225</v>
      </c>
      <c r="AA35" s="6">
        <v>0.13534224419475799</v>
      </c>
      <c r="AB35" s="6">
        <v>0.17579570452329699</v>
      </c>
      <c r="AC35" s="6">
        <v>0.49337311896381603</v>
      </c>
      <c r="AD35" s="6">
        <v>0.73824973526026605</v>
      </c>
      <c r="AE35" s="6">
        <v>0.74157636111579905</v>
      </c>
      <c r="AF35" s="6">
        <v>0.85368968190819605</v>
      </c>
      <c r="AG35" s="6">
        <v>0.98869485994672701</v>
      </c>
      <c r="AH35" s="6">
        <v>0.94261057623877598</v>
      </c>
      <c r="AK35" s="24">
        <f t="shared" si="4"/>
        <v>0.54867947569509434</v>
      </c>
      <c r="AL35" s="24">
        <f t="shared" si="5"/>
        <v>7.1814684860938047E-2</v>
      </c>
      <c r="AM35" s="24">
        <f t="shared" si="6"/>
        <v>9.5736364837663387E-2</v>
      </c>
      <c r="AN35" s="24">
        <f t="shared" si="7"/>
        <v>0.21301308378372091</v>
      </c>
      <c r="AO35" s="24">
        <f t="shared" si="8"/>
        <v>0.53453147410740565</v>
      </c>
      <c r="AP35" s="24">
        <f t="shared" si="9"/>
        <v>0.63523342874442423</v>
      </c>
      <c r="AQ35" s="24">
        <f t="shared" si="10"/>
        <v>0.56911578609657065</v>
      </c>
      <c r="AR35" s="24">
        <f t="shared" si="11"/>
        <v>0.59149695850386552</v>
      </c>
      <c r="AS35" s="24">
        <f t="shared" si="12"/>
        <v>0.25669810813540156</v>
      </c>
      <c r="AT35" s="24">
        <f t="shared" si="13"/>
        <v>0.88854133688885195</v>
      </c>
      <c r="AU35" s="24">
        <f t="shared" si="14"/>
        <v>9.8873643803528241E-2</v>
      </c>
      <c r="AV35" s="24">
        <f t="shared" si="15"/>
        <v>0.11834037977066066</v>
      </c>
      <c r="AW35" s="24">
        <f t="shared" si="16"/>
        <v>0.17900717182448125</v>
      </c>
      <c r="AX35" s="24">
        <f t="shared" si="17"/>
        <v>0.46865197149316551</v>
      </c>
      <c r="AY35" s="24">
        <f t="shared" si="18"/>
        <v>0.75102038202617472</v>
      </c>
      <c r="AZ35" s="24">
        <f t="shared" si="19"/>
        <v>0.72370472372178585</v>
      </c>
      <c r="BA35" s="24">
        <f t="shared" si="20"/>
        <v>0.82501171877295387</v>
      </c>
      <c r="BB35" s="24">
        <f t="shared" si="21"/>
        <v>0.959687767175601</v>
      </c>
      <c r="BC35" s="24">
        <f t="shared" si="22"/>
        <v>0.8736212293243536</v>
      </c>
      <c r="BD35" s="24"/>
      <c r="BE35" t="s">
        <v>40</v>
      </c>
      <c r="BF35" s="42">
        <f t="shared" si="3"/>
        <v>-41.268047334863439</v>
      </c>
      <c r="BJ35" t="s">
        <v>42</v>
      </c>
      <c r="BK35" s="19">
        <v>-27.611830160932271</v>
      </c>
    </row>
    <row r="36" spans="1:63" x14ac:dyDescent="0.3">
      <c r="A36" t="s">
        <v>41</v>
      </c>
      <c r="B36" s="6">
        <v>0.80778871131060703</v>
      </c>
      <c r="C36" s="6">
        <v>0.80759331953493496</v>
      </c>
      <c r="D36" s="6">
        <v>0.96726270412392301</v>
      </c>
      <c r="E36" s="6">
        <v>0.92694026212991099</v>
      </c>
      <c r="F36" s="6">
        <v>0.98206951722743197</v>
      </c>
      <c r="G36" s="6">
        <v>0.96738064000565205</v>
      </c>
      <c r="H36" s="6">
        <v>0.96686388067836604</v>
      </c>
      <c r="I36" s="6">
        <v>1.00706774493038</v>
      </c>
      <c r="J36" s="6">
        <v>0.93477643940380095</v>
      </c>
      <c r="K36" s="6">
        <v>1.0024107443716801</v>
      </c>
      <c r="L36" s="6">
        <v>1.1365925279686799</v>
      </c>
      <c r="M36" s="6">
        <v>1.4932535083146401</v>
      </c>
      <c r="N36" s="6">
        <v>0.85877647473781304</v>
      </c>
      <c r="O36" s="6">
        <v>0.902579035578436</v>
      </c>
      <c r="P36" s="6">
        <v>0.76599921446207997</v>
      </c>
      <c r="Q36" s="6">
        <v>0.35564575708638402</v>
      </c>
      <c r="R36" s="6">
        <v>0.46678307859249601</v>
      </c>
      <c r="S36" s="6">
        <v>0.69188783568621104</v>
      </c>
      <c r="T36" s="6">
        <v>0.93471367022377405</v>
      </c>
      <c r="U36" s="6">
        <v>0.97894849780735704</v>
      </c>
      <c r="V36" s="6">
        <v>0.91042853977337002</v>
      </c>
      <c r="W36" s="6">
        <v>1.03652127216761</v>
      </c>
      <c r="X36" s="6">
        <v>0.68701039178316903</v>
      </c>
      <c r="Y36" s="6">
        <v>1.39800460578724</v>
      </c>
      <c r="Z36" s="6">
        <v>0.437060749782618</v>
      </c>
      <c r="AA36" s="6">
        <v>0.45102167662972098</v>
      </c>
      <c r="AB36" s="6">
        <v>0.53988705054053898</v>
      </c>
      <c r="AC36" s="6">
        <v>0.91796473057446604</v>
      </c>
      <c r="AD36" s="6">
        <v>1.0619445967965599</v>
      </c>
      <c r="AE36" s="6">
        <v>1.0059806095478001</v>
      </c>
      <c r="AF36" s="6">
        <v>1.0473866210339899</v>
      </c>
      <c r="AG36" s="6">
        <v>1.03116864721931</v>
      </c>
      <c r="AH36" s="6">
        <v>0.97291270531324703</v>
      </c>
      <c r="AK36" s="24">
        <f t="shared" si="4"/>
        <v>0.74092247153739232</v>
      </c>
      <c r="AL36" s="24">
        <f t="shared" si="5"/>
        <v>0.32966237129904347</v>
      </c>
      <c r="AM36" s="24">
        <f t="shared" si="6"/>
        <v>0.458413432643267</v>
      </c>
      <c r="AN36" s="24">
        <f t="shared" si="7"/>
        <v>0.66931889729825222</v>
      </c>
      <c r="AO36" s="24">
        <f t="shared" si="8"/>
        <v>0.90374088651567663</v>
      </c>
      <c r="AP36" s="24">
        <f t="shared" si="9"/>
        <v>0.98586745608983806</v>
      </c>
      <c r="AQ36" s="24">
        <f t="shared" si="10"/>
        <v>0.85104714874095255</v>
      </c>
      <c r="AR36" s="24">
        <f t="shared" si="11"/>
        <v>1.0390200599906148</v>
      </c>
      <c r="AS36" s="24">
        <f t="shared" si="12"/>
        <v>0.78085087793758534</v>
      </c>
      <c r="AT36" s="24">
        <f t="shared" si="13"/>
        <v>2.0875752822318216</v>
      </c>
      <c r="AU36" s="24">
        <f t="shared" si="14"/>
        <v>0.35305273983134866</v>
      </c>
      <c r="AV36" s="24">
        <f t="shared" si="15"/>
        <v>0.36424209301160837</v>
      </c>
      <c r="AW36" s="24">
        <f t="shared" si="16"/>
        <v>0.52221260842733086</v>
      </c>
      <c r="AX36" s="24">
        <f t="shared" si="17"/>
        <v>0.8508984679847087</v>
      </c>
      <c r="AY36" s="24">
        <f t="shared" si="18"/>
        <v>1.0429034174982774</v>
      </c>
      <c r="AZ36" s="24">
        <f t="shared" si="19"/>
        <v>0.97316616589762683</v>
      </c>
      <c r="BA36" s="24">
        <f t="shared" si="20"/>
        <v>1.0126802929835246</v>
      </c>
      <c r="BB36" s="24">
        <f t="shared" si="21"/>
        <v>1.0384566841980611</v>
      </c>
      <c r="BC36" s="24">
        <f t="shared" si="22"/>
        <v>0.90945587452343646</v>
      </c>
      <c r="BD36" s="24"/>
      <c r="BE36" t="s">
        <v>41</v>
      </c>
      <c r="BF36" s="42">
        <f t="shared" si="3"/>
        <v>-13.272004916846422</v>
      </c>
      <c r="BJ36" t="s">
        <v>22</v>
      </c>
      <c r="BK36" s="19">
        <v>-27.506475029318814</v>
      </c>
    </row>
    <row r="37" spans="1:63" x14ac:dyDescent="0.3">
      <c r="A37" t="s">
        <v>42</v>
      </c>
      <c r="B37" s="6">
        <v>0.73909106711627104</v>
      </c>
      <c r="C37" s="6">
        <v>0.76139173030974205</v>
      </c>
      <c r="D37" s="6">
        <v>0.96070094340691004</v>
      </c>
      <c r="E37" s="6">
        <v>0.84656274372356499</v>
      </c>
      <c r="F37" s="6">
        <v>0.97190272065245198</v>
      </c>
      <c r="G37" s="6">
        <v>0.97374258281843795</v>
      </c>
      <c r="H37" s="6">
        <v>0.937550087495713</v>
      </c>
      <c r="I37" s="6">
        <v>1.00400114277851</v>
      </c>
      <c r="J37" s="6">
        <v>0.88350279162498302</v>
      </c>
      <c r="K37" s="6">
        <v>0.974852724664797</v>
      </c>
      <c r="L37" s="6">
        <v>1.1344055650015501</v>
      </c>
      <c r="M37" s="6">
        <v>1.81229590040707</v>
      </c>
      <c r="N37" s="6">
        <v>0.74925654313750001</v>
      </c>
      <c r="O37" s="6">
        <v>0.78408828221239701</v>
      </c>
      <c r="P37" s="6">
        <v>0.53811587730888799</v>
      </c>
      <c r="Q37" s="6">
        <v>7.8881207275473098E-2</v>
      </c>
      <c r="R37" s="6">
        <v>8.9910250208728004E-2</v>
      </c>
      <c r="S37" s="6">
        <v>0.36870384883725099</v>
      </c>
      <c r="T37" s="6">
        <v>0.76055972565906604</v>
      </c>
      <c r="U37" s="6">
        <v>0.92204211270417102</v>
      </c>
      <c r="V37" s="6">
        <v>0.728974692597118</v>
      </c>
      <c r="W37" s="6">
        <v>0.80890869384355202</v>
      </c>
      <c r="X37" s="6">
        <v>0.33626029296472598</v>
      </c>
      <c r="Y37" s="6">
        <v>1.39453393713925</v>
      </c>
      <c r="Z37" s="6">
        <v>0.12598415682269101</v>
      </c>
      <c r="AA37" s="6">
        <v>0.12335163818331001</v>
      </c>
      <c r="AB37" s="6">
        <v>0.148776462933357</v>
      </c>
      <c r="AC37" s="6">
        <v>0.67150680525766804</v>
      </c>
      <c r="AD37" s="6">
        <v>0.94715665196050003</v>
      </c>
      <c r="AE37" s="6">
        <v>0.94032752463482405</v>
      </c>
      <c r="AF37" s="6">
        <v>0.97328158124780595</v>
      </c>
      <c r="AG37" s="6">
        <v>1.07578684812604</v>
      </c>
      <c r="AH37" s="6">
        <v>0.95201481234227203</v>
      </c>
      <c r="AK37" s="24">
        <f t="shared" si="4"/>
        <v>0.5169684309928857</v>
      </c>
      <c r="AL37" s="24">
        <f t="shared" si="5"/>
        <v>6.677789125935174E-2</v>
      </c>
      <c r="AM37" s="24">
        <f t="shared" si="6"/>
        <v>8.7384016792405442E-2</v>
      </c>
      <c r="AN37" s="24">
        <f t="shared" si="7"/>
        <v>0.35902263806188373</v>
      </c>
      <c r="AO37" s="24">
        <f t="shared" si="8"/>
        <v>0.71306283733737286</v>
      </c>
      <c r="AP37" s="24">
        <f t="shared" si="9"/>
        <v>0.92573133484489945</v>
      </c>
      <c r="AQ37" s="24">
        <f t="shared" si="10"/>
        <v>0.64405117593351757</v>
      </c>
      <c r="AR37" s="24">
        <f t="shared" si="11"/>
        <v>0.78856684419842882</v>
      </c>
      <c r="AS37" s="24">
        <f t="shared" si="12"/>
        <v>0.38145554762823675</v>
      </c>
      <c r="AT37" s="24">
        <f t="shared" si="13"/>
        <v>2.5273081372559933</v>
      </c>
      <c r="AU37" s="24">
        <f t="shared" si="14"/>
        <v>9.3113764905826332E-2</v>
      </c>
      <c r="AV37" s="24">
        <f t="shared" si="15"/>
        <v>9.3918917232931651E-2</v>
      </c>
      <c r="AW37" s="24">
        <f t="shared" si="16"/>
        <v>0.14292968829681926</v>
      </c>
      <c r="AX37" s="24">
        <f t="shared" si="17"/>
        <v>0.5684726434879771</v>
      </c>
      <c r="AY37" s="24">
        <f t="shared" si="18"/>
        <v>0.92054412692447751</v>
      </c>
      <c r="AZ37" s="24">
        <f t="shared" si="19"/>
        <v>0.91563695253318189</v>
      </c>
      <c r="BA37" s="24">
        <f t="shared" si="20"/>
        <v>0.91250023165684635</v>
      </c>
      <c r="BB37" s="24">
        <f t="shared" si="21"/>
        <v>1.0800912249046355</v>
      </c>
      <c r="BC37" s="24">
        <f t="shared" si="22"/>
        <v>0.84110774437273172</v>
      </c>
      <c r="BD37" s="24"/>
      <c r="BE37" t="s">
        <v>42</v>
      </c>
      <c r="BF37" s="42">
        <f t="shared" si="3"/>
        <v>-27.611830160932271</v>
      </c>
      <c r="BJ37" t="s">
        <v>53</v>
      </c>
      <c r="BK37" s="19">
        <v>-26.779343824028253</v>
      </c>
    </row>
    <row r="38" spans="1:63" x14ac:dyDescent="0.3">
      <c r="A38" t="s">
        <v>43</v>
      </c>
      <c r="B38" s="6">
        <v>0.78181123846215905</v>
      </c>
      <c r="C38" s="6">
        <v>0.769753112247194</v>
      </c>
      <c r="D38" s="6">
        <v>0.94055558667987804</v>
      </c>
      <c r="E38" s="6">
        <v>0.92127060453919396</v>
      </c>
      <c r="F38" s="6">
        <v>0.98488326864439202</v>
      </c>
      <c r="G38" s="6">
        <v>0.96008824415988503</v>
      </c>
      <c r="H38" s="6">
        <v>0.97624406381869</v>
      </c>
      <c r="I38" s="6">
        <v>0.99665345034071695</v>
      </c>
      <c r="J38" s="6">
        <v>0.88558906103058499</v>
      </c>
      <c r="K38" s="6">
        <v>0.97433492503000496</v>
      </c>
      <c r="L38" s="6">
        <v>1.1760359723254401</v>
      </c>
      <c r="M38" s="6">
        <v>1.63278047272186</v>
      </c>
      <c r="N38" s="6">
        <v>0.82191198715007796</v>
      </c>
      <c r="O38" s="6">
        <v>0.84266965840486197</v>
      </c>
      <c r="P38" s="6">
        <v>0.55509486093579596</v>
      </c>
      <c r="Q38" s="6">
        <v>0.14743227200196199</v>
      </c>
      <c r="R38" s="6">
        <v>0.20765343556472399</v>
      </c>
      <c r="S38" s="6">
        <v>0.36240580462240002</v>
      </c>
      <c r="T38" s="6">
        <v>0.59368177591335602</v>
      </c>
      <c r="U38" s="6">
        <v>0.70790923729837596</v>
      </c>
      <c r="V38" s="6">
        <v>0.64118405593413197</v>
      </c>
      <c r="W38" s="6">
        <v>0.76219412682408205</v>
      </c>
      <c r="X38" s="6">
        <v>0.33121606644471502</v>
      </c>
      <c r="Y38" s="6">
        <v>0.86938394945250896</v>
      </c>
      <c r="Z38" s="6">
        <v>0.193013487472111</v>
      </c>
      <c r="AA38" s="6">
        <v>0.20495655068839899</v>
      </c>
      <c r="AB38" s="6">
        <v>0.246072961392312</v>
      </c>
      <c r="AC38" s="6">
        <v>0.56794866734510996</v>
      </c>
      <c r="AD38" s="6">
        <v>0.78622034661936702</v>
      </c>
      <c r="AE38" s="6">
        <v>0.74169968749820803</v>
      </c>
      <c r="AF38" s="6">
        <v>0.82614370959289296</v>
      </c>
      <c r="AG38" s="6">
        <v>0.89724724676276402</v>
      </c>
      <c r="AH38" s="6">
        <v>0.79462787142888103</v>
      </c>
      <c r="AK38" s="24">
        <f t="shared" si="4"/>
        <v>0.52209757259045286</v>
      </c>
      <c r="AL38" s="24">
        <f t="shared" si="5"/>
        <v>0.13582501835583441</v>
      </c>
      <c r="AM38" s="24">
        <f t="shared" si="6"/>
        <v>0.204514394364223</v>
      </c>
      <c r="AN38" s="24">
        <f t="shared" si="7"/>
        <v>0.34794155263327037</v>
      </c>
      <c r="AO38" s="24">
        <f t="shared" si="8"/>
        <v>0.57957830953275158</v>
      </c>
      <c r="AP38" s="24">
        <f t="shared" si="9"/>
        <v>0.70554018388149176</v>
      </c>
      <c r="AQ38" s="24">
        <f t="shared" si="10"/>
        <v>0.56782558604249</v>
      </c>
      <c r="AR38" s="24">
        <f t="shared" si="11"/>
        <v>0.74263235741745204</v>
      </c>
      <c r="AS38" s="24">
        <f t="shared" si="12"/>
        <v>0.38952200875111798</v>
      </c>
      <c r="AT38" s="24">
        <f t="shared" si="13"/>
        <v>1.4195131359638653</v>
      </c>
      <c r="AU38" s="24">
        <f t="shared" si="14"/>
        <v>0.15090011368047151</v>
      </c>
      <c r="AV38" s="24">
        <f t="shared" si="15"/>
        <v>0.15776594276784489</v>
      </c>
      <c r="AW38" s="24">
        <f t="shared" si="16"/>
        <v>0.23144529856840099</v>
      </c>
      <c r="AX38" s="24">
        <f t="shared" si="17"/>
        <v>0.52323441211225907</v>
      </c>
      <c r="AY38" s="24">
        <f t="shared" si="18"/>
        <v>0.77433526485320903</v>
      </c>
      <c r="AZ38" s="24">
        <f t="shared" si="19"/>
        <v>0.71209715066408996</v>
      </c>
      <c r="BA38" s="24">
        <f t="shared" si="20"/>
        <v>0.80651789235121352</v>
      </c>
      <c r="BB38" s="24">
        <f t="shared" si="21"/>
        <v>0.89424456429481747</v>
      </c>
      <c r="BC38" s="24">
        <f t="shared" si="22"/>
        <v>0.70371375052743512</v>
      </c>
      <c r="BD38" s="24"/>
      <c r="BE38" t="s">
        <v>43</v>
      </c>
      <c r="BF38" s="42">
        <f t="shared" si="3"/>
        <v>-36.252248609783436</v>
      </c>
      <c r="BJ38" t="s">
        <v>58</v>
      </c>
      <c r="BK38" s="19">
        <v>-26.433198931032951</v>
      </c>
    </row>
    <row r="39" spans="1:63" x14ac:dyDescent="0.3">
      <c r="A39" t="s">
        <v>44</v>
      </c>
      <c r="B39" s="6">
        <v>0.79989276100477102</v>
      </c>
      <c r="C39" s="6">
        <v>0.87571060030871095</v>
      </c>
      <c r="D39" s="6">
        <v>0.99709413969989702</v>
      </c>
      <c r="E39" s="6">
        <v>0.88213353442130704</v>
      </c>
      <c r="F39" s="6">
        <v>1.0329252824727799</v>
      </c>
      <c r="G39" s="6">
        <v>0.93066134239131104</v>
      </c>
      <c r="H39" s="6">
        <v>0.92339761456861402</v>
      </c>
      <c r="I39" s="6">
        <v>0.942486912012934</v>
      </c>
      <c r="J39" s="6">
        <v>0.93776702666479494</v>
      </c>
      <c r="K39" s="6">
        <v>1.0643126295827301</v>
      </c>
      <c r="L39" s="6">
        <v>1.2041085615623699</v>
      </c>
      <c r="M39" s="6">
        <v>1.40950959530978</v>
      </c>
      <c r="N39" s="6">
        <v>0.85168364449663603</v>
      </c>
      <c r="O39" s="6">
        <v>0.941468148610624</v>
      </c>
      <c r="P39" s="6">
        <v>0.56958142398456602</v>
      </c>
      <c r="Q39" s="6">
        <v>5.96002494686892E-2</v>
      </c>
      <c r="R39" s="6">
        <v>7.7167412349782305E-2</v>
      </c>
      <c r="S39" s="6">
        <v>0.23864149641916099</v>
      </c>
      <c r="T39" s="6">
        <v>0.55819011698790799</v>
      </c>
      <c r="U39" s="6">
        <v>0.74817781751960899</v>
      </c>
      <c r="V39" s="6">
        <v>0.65452431422961899</v>
      </c>
      <c r="W39" s="6">
        <v>0.66295650681112095</v>
      </c>
      <c r="X39" s="6">
        <v>0.275018226639065</v>
      </c>
      <c r="Y39" s="6">
        <v>0.74690480520535296</v>
      </c>
      <c r="Z39" s="6">
        <v>0.102535903257599</v>
      </c>
      <c r="AA39" s="6">
        <v>0.114657595367198</v>
      </c>
      <c r="AB39" s="6">
        <v>0.156016408622726</v>
      </c>
      <c r="AC39" s="6">
        <v>0.50913179382014395</v>
      </c>
      <c r="AD39" s="6">
        <v>0.74317362268999398</v>
      </c>
      <c r="AE39" s="6">
        <v>0.77788727533084301</v>
      </c>
      <c r="AF39" s="6">
        <v>0.92867449296492999</v>
      </c>
      <c r="AG39" s="6">
        <v>1.0800563230721301</v>
      </c>
      <c r="AH39" s="6">
        <v>1.05950164804963</v>
      </c>
      <c r="AK39" s="24">
        <f t="shared" si="4"/>
        <v>0.56792629993693311</v>
      </c>
      <c r="AL39" s="24">
        <f t="shared" si="5"/>
        <v>5.2575378716206433E-2</v>
      </c>
      <c r="AM39" s="24">
        <f t="shared" si="6"/>
        <v>7.9708171199092376E-2</v>
      </c>
      <c r="AN39" s="24">
        <f t="shared" si="7"/>
        <v>0.22209441540772762</v>
      </c>
      <c r="AO39" s="24">
        <f t="shared" si="8"/>
        <v>0.51543142250240981</v>
      </c>
      <c r="AP39" s="24">
        <f t="shared" si="9"/>
        <v>0.70514780087063267</v>
      </c>
      <c r="AQ39" s="24">
        <f t="shared" si="10"/>
        <v>0.61379132003492376</v>
      </c>
      <c r="AR39" s="24">
        <f t="shared" si="11"/>
        <v>0.70559298306312523</v>
      </c>
      <c r="AS39" s="24">
        <f t="shared" si="12"/>
        <v>0.33115180128179839</v>
      </c>
      <c r="AT39" s="24">
        <f t="shared" si="13"/>
        <v>1.0527694897199271</v>
      </c>
      <c r="AU39" s="24">
        <f t="shared" si="14"/>
        <v>8.2017726758838949E-2</v>
      </c>
      <c r="AV39" s="24">
        <f t="shared" si="15"/>
        <v>0.10040687166896223</v>
      </c>
      <c r="AW39" s="24">
        <f t="shared" si="16"/>
        <v>0.15556304673474458</v>
      </c>
      <c r="AX39" s="24">
        <f t="shared" si="17"/>
        <v>0.44912222876882374</v>
      </c>
      <c r="AY39" s="24">
        <f t="shared" si="18"/>
        <v>0.76764282414338125</v>
      </c>
      <c r="AZ39" s="24">
        <f t="shared" si="19"/>
        <v>0.72394961588852169</v>
      </c>
      <c r="BA39" s="24">
        <f t="shared" si="20"/>
        <v>0.85753581151453351</v>
      </c>
      <c r="BB39" s="24">
        <f t="shared" si="21"/>
        <v>1.0179389487322956</v>
      </c>
      <c r="BC39" s="24">
        <f t="shared" si="22"/>
        <v>0.99356571023795159</v>
      </c>
      <c r="BD39" s="24"/>
      <c r="BE39" t="s">
        <v>44</v>
      </c>
      <c r="BF39" s="42">
        <f t="shared" si="3"/>
        <v>-38.726092971122419</v>
      </c>
      <c r="BJ39" t="s">
        <v>37</v>
      </c>
      <c r="BK39" s="19">
        <v>-25.835133671244723</v>
      </c>
    </row>
    <row r="40" spans="1:63" x14ac:dyDescent="0.3">
      <c r="A40" t="s">
        <v>45</v>
      </c>
      <c r="B40" s="6">
        <v>0.858363802729741</v>
      </c>
      <c r="C40" s="6">
        <v>0.86569962163832703</v>
      </c>
      <c r="D40" s="6">
        <v>0.99159172528517703</v>
      </c>
      <c r="E40" s="6">
        <v>0.97909211720591305</v>
      </c>
      <c r="F40" s="6">
        <v>0.99206930064626297</v>
      </c>
      <c r="G40" s="6">
        <v>0.99308385595196302</v>
      </c>
      <c r="H40" s="6">
        <v>1.01205651951134</v>
      </c>
      <c r="I40" s="6">
        <v>1.03926748748091</v>
      </c>
      <c r="J40" s="6">
        <v>0.91497820072710601</v>
      </c>
      <c r="K40" s="6">
        <v>0.98902452786689798</v>
      </c>
      <c r="L40" s="6">
        <v>1.0668010611684899</v>
      </c>
      <c r="M40" s="6">
        <v>1.29797177978788</v>
      </c>
      <c r="N40" s="6">
        <v>0.890681895663191</v>
      </c>
      <c r="O40" s="6">
        <v>0.91993670265330296</v>
      </c>
      <c r="P40" s="6">
        <v>0.76442921378167605</v>
      </c>
      <c r="Q40" s="6">
        <v>0.38547917216611</v>
      </c>
      <c r="R40" s="6">
        <v>0.46071897354056901</v>
      </c>
      <c r="S40" s="6">
        <v>0.51179824793076401</v>
      </c>
      <c r="T40" s="6">
        <v>0.74564782316232903</v>
      </c>
      <c r="U40" s="6">
        <v>0.94959833508277802</v>
      </c>
      <c r="V40" s="6">
        <v>0.82614413127457798</v>
      </c>
      <c r="W40" s="6">
        <v>0.73867363579281897</v>
      </c>
      <c r="X40" s="6">
        <v>0.830764852758197</v>
      </c>
      <c r="Y40" s="6">
        <v>0.88810128200313099</v>
      </c>
      <c r="Z40" s="6">
        <v>0.39129102026524198</v>
      </c>
      <c r="AA40" s="6">
        <v>0.39445212962419302</v>
      </c>
      <c r="AB40" s="6">
        <v>0.49327488118692803</v>
      </c>
      <c r="AC40" s="6">
        <v>0.79874066746070604</v>
      </c>
      <c r="AD40" s="6">
        <v>0.84918414767042205</v>
      </c>
      <c r="AE40" s="6">
        <v>0.88894802270772599</v>
      </c>
      <c r="AF40" s="6">
        <v>0.93289563179262802</v>
      </c>
      <c r="AG40" s="6">
        <v>0.93598397388412002</v>
      </c>
      <c r="AH40" s="6">
        <v>0.89973086956505199</v>
      </c>
      <c r="AK40" s="24">
        <f t="shared" si="4"/>
        <v>0.75800168295216364</v>
      </c>
      <c r="AL40" s="24">
        <f t="shared" si="5"/>
        <v>0.37741961881489933</v>
      </c>
      <c r="AM40" s="24">
        <f t="shared" si="6"/>
        <v>0.45706514987485641</v>
      </c>
      <c r="AN40" s="24">
        <f t="shared" si="7"/>
        <v>0.50825857752454195</v>
      </c>
      <c r="AO40" s="24">
        <f t="shared" si="8"/>
        <v>0.75463774069087386</v>
      </c>
      <c r="AP40" s="24">
        <f t="shared" si="9"/>
        <v>0.98688667581753398</v>
      </c>
      <c r="AQ40" s="24">
        <f t="shared" si="10"/>
        <v>0.75590387077487142</v>
      </c>
      <c r="AR40" s="24">
        <f t="shared" si="11"/>
        <v>0.7305663438877178</v>
      </c>
      <c r="AS40" s="24">
        <f t="shared" si="12"/>
        <v>0.8862608265039289</v>
      </c>
      <c r="AT40" s="24">
        <f t="shared" si="13"/>
        <v>1.1527304016335018</v>
      </c>
      <c r="AU40" s="24">
        <f t="shared" si="14"/>
        <v>0.33587004812887328</v>
      </c>
      <c r="AV40" s="24">
        <f t="shared" si="15"/>
        <v>0.3414770593700962</v>
      </c>
      <c r="AW40" s="24">
        <f t="shared" si="16"/>
        <v>0.48912729047598669</v>
      </c>
      <c r="AX40" s="24">
        <f t="shared" si="17"/>
        <v>0.78204069120256681</v>
      </c>
      <c r="AY40" s="24">
        <f t="shared" si="18"/>
        <v>0.84244952349928848</v>
      </c>
      <c r="AZ40" s="24">
        <f t="shared" si="19"/>
        <v>0.88279993013146174</v>
      </c>
      <c r="BA40" s="24">
        <f t="shared" si="20"/>
        <v>0.94414310617937969</v>
      </c>
      <c r="BB40" s="24">
        <f t="shared" si="21"/>
        <v>0.97273771286094712</v>
      </c>
      <c r="BC40" s="24">
        <f t="shared" si="22"/>
        <v>0.8232341321732658</v>
      </c>
      <c r="BD40" s="24"/>
      <c r="BE40" t="s">
        <v>45</v>
      </c>
      <c r="BF40" s="42">
        <f t="shared" si="3"/>
        <v>-22.439075355263952</v>
      </c>
      <c r="BJ40" t="s">
        <v>39</v>
      </c>
      <c r="BK40" s="19">
        <v>-25.580776728655302</v>
      </c>
    </row>
    <row r="41" spans="1:63" x14ac:dyDescent="0.3">
      <c r="A41" t="s">
        <v>46</v>
      </c>
      <c r="B41" s="6">
        <v>0.86768415994286996</v>
      </c>
      <c r="C41" s="6">
        <v>0.88236018825083296</v>
      </c>
      <c r="D41" s="6">
        <v>1.0357332685810801</v>
      </c>
      <c r="E41" s="6">
        <v>0.98100862730850402</v>
      </c>
      <c r="F41" s="6">
        <v>1.00564262459843</v>
      </c>
      <c r="G41" s="6">
        <v>0.94094765881039799</v>
      </c>
      <c r="H41" s="6">
        <v>0.98125703448933199</v>
      </c>
      <c r="I41" s="6">
        <v>1.0059465558696501</v>
      </c>
      <c r="J41" s="6">
        <v>0.92608999518666701</v>
      </c>
      <c r="K41" s="6">
        <v>1.0156859931217901</v>
      </c>
      <c r="L41" s="6">
        <v>1.09126633553515</v>
      </c>
      <c r="M41" s="6">
        <v>1.2663775583052801</v>
      </c>
      <c r="N41" s="6">
        <v>0.89373056520654803</v>
      </c>
      <c r="O41" s="6">
        <v>0.90192700271548498</v>
      </c>
      <c r="P41" s="6">
        <v>0.85307765433123905</v>
      </c>
      <c r="Q41" s="6">
        <v>0.51639904259921898</v>
      </c>
      <c r="R41" s="6">
        <v>0.65259270201405095</v>
      </c>
      <c r="S41" s="6">
        <v>0.79407779734171702</v>
      </c>
      <c r="T41" s="6">
        <v>0.92225669169496205</v>
      </c>
      <c r="U41" s="6">
        <v>0.94154902332621404</v>
      </c>
      <c r="V41" s="6">
        <v>0.93718676499542797</v>
      </c>
      <c r="W41" s="6">
        <v>0.99079627063533204</v>
      </c>
      <c r="X41" s="6">
        <v>0.75038769025428698</v>
      </c>
      <c r="Y41" s="6">
        <v>1.2055440603129399</v>
      </c>
      <c r="Z41" s="6">
        <v>0.549820556466035</v>
      </c>
      <c r="AA41" s="6">
        <v>0.57393113771100701</v>
      </c>
      <c r="AB41" s="6">
        <v>0.68546351121836901</v>
      </c>
      <c r="AC41" s="6">
        <v>0.90225830924460504</v>
      </c>
      <c r="AD41" s="6">
        <v>1.00070014509276</v>
      </c>
      <c r="AE41" s="6">
        <v>0.92921463936572002</v>
      </c>
      <c r="AF41" s="6">
        <v>0.96867887860700497</v>
      </c>
      <c r="AG41" s="6">
        <v>0.97501749317116904</v>
      </c>
      <c r="AH41" s="6">
        <v>0.90994470426624896</v>
      </c>
      <c r="AK41" s="24">
        <f t="shared" si="4"/>
        <v>0.88356090727397496</v>
      </c>
      <c r="AL41" s="24">
        <f t="shared" si="5"/>
        <v>0.50659191592368547</v>
      </c>
      <c r="AM41" s="24">
        <f t="shared" si="6"/>
        <v>0.65627503764719131</v>
      </c>
      <c r="AN41" s="24">
        <f t="shared" si="7"/>
        <v>0.74718564432200629</v>
      </c>
      <c r="AO41" s="24">
        <f t="shared" si="8"/>
        <v>0.90497086633054058</v>
      </c>
      <c r="AP41" s="24">
        <f t="shared" si="9"/>
        <v>0.94714799719743781</v>
      </c>
      <c r="AQ41" s="24">
        <f t="shared" si="10"/>
        <v>0.86791928668362395</v>
      </c>
      <c r="AR41" s="24">
        <f t="shared" si="11"/>
        <v>1.0063378941216132</v>
      </c>
      <c r="AS41" s="24">
        <f t="shared" si="12"/>
        <v>0.81887282497448088</v>
      </c>
      <c r="AT41" s="24">
        <f t="shared" si="13"/>
        <v>1.5266739435285341</v>
      </c>
      <c r="AU41" s="24">
        <f t="shared" si="14"/>
        <v>0.47707058765655286</v>
      </c>
      <c r="AV41" s="24">
        <f t="shared" si="15"/>
        <v>0.50641398671369886</v>
      </c>
      <c r="AW41" s="24">
        <f t="shared" si="16"/>
        <v>0.70995736296726519</v>
      </c>
      <c r="AX41" s="24">
        <f t="shared" si="17"/>
        <v>0.88512318542974167</v>
      </c>
      <c r="AY41" s="24">
        <f t="shared" si="18"/>
        <v>1.0063467203471128</v>
      </c>
      <c r="AZ41" s="24">
        <f t="shared" si="19"/>
        <v>0.87434233944352258</v>
      </c>
      <c r="BA41" s="24">
        <f t="shared" si="20"/>
        <v>0.9505229637943613</v>
      </c>
      <c r="BB41" s="24">
        <f t="shared" si="21"/>
        <v>0.98081548916819761</v>
      </c>
      <c r="BC41" s="24">
        <f t="shared" si="22"/>
        <v>0.84269068679406367</v>
      </c>
      <c r="BD41" s="24"/>
      <c r="BE41" t="s">
        <v>46</v>
      </c>
      <c r="BF41" s="42">
        <f t="shared" si="3"/>
        <v>-12.475075546634303</v>
      </c>
      <c r="BJ41" t="s">
        <v>15</v>
      </c>
      <c r="BK41" s="19">
        <v>-25.376823259478211</v>
      </c>
    </row>
    <row r="42" spans="1:63" x14ac:dyDescent="0.3">
      <c r="A42" t="s">
        <v>47</v>
      </c>
      <c r="B42" s="6">
        <v>0.79299322708622499</v>
      </c>
      <c r="C42" s="6">
        <v>0.78755448692153596</v>
      </c>
      <c r="D42" s="6">
        <v>0.96785226617873199</v>
      </c>
      <c r="E42" s="6">
        <v>0.91822230778721303</v>
      </c>
      <c r="F42" s="6">
        <v>0.97558950328742799</v>
      </c>
      <c r="G42" s="6">
        <v>0.937421244120625</v>
      </c>
      <c r="H42" s="6">
        <v>0.977044604605388</v>
      </c>
      <c r="I42" s="6">
        <v>1.01176854329268</v>
      </c>
      <c r="J42" s="6">
        <v>0.91829940012284506</v>
      </c>
      <c r="K42" s="6">
        <v>1.01560961370126</v>
      </c>
      <c r="L42" s="6">
        <v>1.15860974486209</v>
      </c>
      <c r="M42" s="6">
        <v>1.53903505803399</v>
      </c>
      <c r="N42" s="6">
        <v>0.87753066442357597</v>
      </c>
      <c r="O42" s="6">
        <v>0.86889992119875503</v>
      </c>
      <c r="P42" s="6">
        <v>0.55129122552952603</v>
      </c>
      <c r="Q42" s="6">
        <v>8.0285034769223607E-2</v>
      </c>
      <c r="R42" s="6">
        <v>0.102651661006964</v>
      </c>
      <c r="S42" s="6">
        <v>0.30626358114123398</v>
      </c>
      <c r="T42" s="6">
        <v>0.67716317259163405</v>
      </c>
      <c r="U42" s="6">
        <v>0.83137044395278803</v>
      </c>
      <c r="V42" s="6">
        <v>0.77951998467365102</v>
      </c>
      <c r="W42" s="6">
        <v>0.86816492487176899</v>
      </c>
      <c r="X42" s="6">
        <v>0.30187360301516802</v>
      </c>
      <c r="Y42" s="6">
        <v>1.01078984202871</v>
      </c>
      <c r="Z42" s="6">
        <v>0.123824800107956</v>
      </c>
      <c r="AA42" s="6">
        <v>0.134212367044515</v>
      </c>
      <c r="AB42" s="6">
        <v>0.18865805985998199</v>
      </c>
      <c r="AC42" s="6">
        <v>0.61579629779116196</v>
      </c>
      <c r="AD42" s="6">
        <v>0.84535850281003899</v>
      </c>
      <c r="AE42" s="6">
        <v>0.88148418317773902</v>
      </c>
      <c r="AF42" s="6">
        <v>0.93566965160710103</v>
      </c>
      <c r="AG42" s="6">
        <v>1.03523243754185</v>
      </c>
      <c r="AH42" s="6">
        <v>0.90643087082527596</v>
      </c>
      <c r="AK42" s="24">
        <f t="shared" si="4"/>
        <v>0.53356846195320218</v>
      </c>
      <c r="AL42" s="24">
        <f t="shared" si="5"/>
        <v>7.3719509906573139E-2</v>
      </c>
      <c r="AM42" s="24">
        <f t="shared" si="6"/>
        <v>0.10014588297341345</v>
      </c>
      <c r="AN42" s="24">
        <f t="shared" si="7"/>
        <v>0.28709798726225355</v>
      </c>
      <c r="AO42" s="24">
        <f t="shared" si="8"/>
        <v>0.66161862421812323</v>
      </c>
      <c r="AP42" s="24">
        <f t="shared" si="9"/>
        <v>0.84115446301470098</v>
      </c>
      <c r="AQ42" s="24">
        <f t="shared" si="10"/>
        <v>0.71583273430958305</v>
      </c>
      <c r="AR42" s="24">
        <f t="shared" si="11"/>
        <v>0.88171664397800076</v>
      </c>
      <c r="AS42" s="24">
        <f t="shared" si="12"/>
        <v>0.34975369817000368</v>
      </c>
      <c r="AT42" s="24">
        <f t="shared" si="13"/>
        <v>1.5556410031868233</v>
      </c>
      <c r="AU42" s="24">
        <f t="shared" si="14"/>
        <v>9.8192227830914774E-2</v>
      </c>
      <c r="AV42" s="24">
        <f t="shared" si="15"/>
        <v>0.10569955186626788</v>
      </c>
      <c r="AW42" s="24">
        <f t="shared" si="16"/>
        <v>0.18259313076836645</v>
      </c>
      <c r="AX42" s="24">
        <f t="shared" si="17"/>
        <v>0.5654378976846226</v>
      </c>
      <c r="AY42" s="24">
        <f t="shared" si="18"/>
        <v>0.82472288185624976</v>
      </c>
      <c r="AZ42" s="24">
        <f t="shared" si="19"/>
        <v>0.82632199966712905</v>
      </c>
      <c r="BA42" s="24">
        <f t="shared" si="20"/>
        <v>0.91419098479572114</v>
      </c>
      <c r="BB42" s="24">
        <f t="shared" si="21"/>
        <v>1.0474156153010479</v>
      </c>
      <c r="BC42" s="24">
        <f t="shared" si="22"/>
        <v>0.83237492493167897</v>
      </c>
      <c r="BD42" s="24"/>
      <c r="BE42" t="s">
        <v>47</v>
      </c>
      <c r="BF42" s="42">
        <f t="shared" si="3"/>
        <v>-32.692047638198879</v>
      </c>
      <c r="BJ42" t="s">
        <v>51</v>
      </c>
      <c r="BK42" s="19">
        <v>-25.141859256315783</v>
      </c>
    </row>
    <row r="43" spans="1:63" x14ac:dyDescent="0.3">
      <c r="A43" t="s">
        <v>48</v>
      </c>
      <c r="B43" s="6">
        <v>0.80678078490501604</v>
      </c>
      <c r="C43" s="6">
        <v>0.87869989816364902</v>
      </c>
      <c r="D43" s="6">
        <v>1.0284824669255499</v>
      </c>
      <c r="E43" s="6">
        <v>0.92492321325458704</v>
      </c>
      <c r="F43" s="6">
        <v>1.0022917966762399</v>
      </c>
      <c r="G43" s="6">
        <v>0.95932925001990799</v>
      </c>
      <c r="H43" s="6">
        <v>0.93014239374795604</v>
      </c>
      <c r="I43" s="6">
        <v>0.92669402804371104</v>
      </c>
      <c r="J43" s="6">
        <v>0.92534966770860405</v>
      </c>
      <c r="K43" s="6">
        <v>1.0598978773660399</v>
      </c>
      <c r="L43" s="6">
        <v>1.1421307540427299</v>
      </c>
      <c r="M43" s="6">
        <v>1.4152778691460099</v>
      </c>
      <c r="N43" s="6">
        <v>0.83240754392034499</v>
      </c>
      <c r="O43" s="6">
        <v>0.90460895644926298</v>
      </c>
      <c r="P43" s="6">
        <v>0.57211089679433602</v>
      </c>
      <c r="Q43" s="6">
        <v>0.10259640292967601</v>
      </c>
      <c r="R43" s="6">
        <v>0.132246441459414</v>
      </c>
      <c r="S43" s="6">
        <v>0.26815200449522297</v>
      </c>
      <c r="T43" s="6">
        <v>0.55086138585462696</v>
      </c>
      <c r="U43" s="6">
        <v>0.68071601401442905</v>
      </c>
      <c r="V43" s="6">
        <v>0.66731008549847703</v>
      </c>
      <c r="W43" s="6">
        <v>0.633471305766516</v>
      </c>
      <c r="X43" s="6">
        <v>0.26887769363520297</v>
      </c>
      <c r="Y43" s="6">
        <v>0.76538088193745102</v>
      </c>
      <c r="Z43" s="6">
        <v>0.15225167910040299</v>
      </c>
      <c r="AA43" s="6">
        <v>0.17504723629564201</v>
      </c>
      <c r="AB43" s="6">
        <v>0.22137333320917299</v>
      </c>
      <c r="AC43" s="6">
        <v>0.52748592110188797</v>
      </c>
      <c r="AD43" s="6">
        <v>0.73852860197826498</v>
      </c>
      <c r="AE43" s="6">
        <v>0.73517644445147101</v>
      </c>
      <c r="AF43" s="6">
        <v>0.79498248463395005</v>
      </c>
      <c r="AG43" s="6">
        <v>0.87546098743939005</v>
      </c>
      <c r="AH43" s="6">
        <v>0.89385379929944098</v>
      </c>
      <c r="AK43" s="24">
        <f t="shared" si="4"/>
        <v>0.58840602649002738</v>
      </c>
      <c r="AL43" s="24">
        <f t="shared" si="5"/>
        <v>9.4893794666078266E-2</v>
      </c>
      <c r="AM43" s="24">
        <f t="shared" si="6"/>
        <v>0.13254952341439524</v>
      </c>
      <c r="AN43" s="24">
        <f t="shared" si="7"/>
        <v>0.25724606136373723</v>
      </c>
      <c r="AO43" s="24">
        <f t="shared" si="8"/>
        <v>0.51237952806213916</v>
      </c>
      <c r="AP43" s="24">
        <f t="shared" si="9"/>
        <v>0.63081546498089047</v>
      </c>
      <c r="AQ43" s="24">
        <f t="shared" si="10"/>
        <v>0.61749516587461584</v>
      </c>
      <c r="AR43" s="24">
        <f t="shared" si="11"/>
        <v>0.67141489235422391</v>
      </c>
      <c r="AS43" s="24">
        <f t="shared" si="12"/>
        <v>0.30709348297684447</v>
      </c>
      <c r="AT43" s="24">
        <f t="shared" si="13"/>
        <v>1.0832266236735295</v>
      </c>
      <c r="AU43" s="24">
        <f t="shared" si="14"/>
        <v>0.12283372916772975</v>
      </c>
      <c r="AV43" s="24">
        <f t="shared" si="15"/>
        <v>0.15381398870680885</v>
      </c>
      <c r="AW43" s="24">
        <f t="shared" si="16"/>
        <v>0.22767859185050199</v>
      </c>
      <c r="AX43" s="24">
        <f t="shared" si="17"/>
        <v>0.48788397309211379</v>
      </c>
      <c r="AY43" s="24">
        <f t="shared" si="18"/>
        <v>0.7402211593735869</v>
      </c>
      <c r="AZ43" s="24">
        <f t="shared" si="19"/>
        <v>0.70527626708793223</v>
      </c>
      <c r="BA43" s="24">
        <f t="shared" si="20"/>
        <v>0.73944691124511996</v>
      </c>
      <c r="BB43" s="24">
        <f t="shared" si="21"/>
        <v>0.81128446884533312</v>
      </c>
      <c r="BC43" s="24">
        <f t="shared" si="22"/>
        <v>0.82712731616181101</v>
      </c>
      <c r="BD43" s="24"/>
      <c r="BE43" t="s">
        <v>48</v>
      </c>
      <c r="BF43" s="42">
        <f t="shared" si="3"/>
        <v>-39.942326031634103</v>
      </c>
      <c r="BJ43" t="s">
        <v>61</v>
      </c>
      <c r="BK43" s="19">
        <v>-24.838850895872074</v>
      </c>
    </row>
    <row r="44" spans="1:63" x14ac:dyDescent="0.3">
      <c r="A44" t="s">
        <v>49</v>
      </c>
      <c r="B44" s="6">
        <v>0.85374013274499605</v>
      </c>
      <c r="C44" s="6">
        <v>0.94278718092520897</v>
      </c>
      <c r="D44" s="6">
        <v>0.99066895667065502</v>
      </c>
      <c r="E44" s="6">
        <v>0.92198914156213296</v>
      </c>
      <c r="F44" s="6">
        <v>1.04152118059828</v>
      </c>
      <c r="G44" s="6">
        <v>0.99758191616845604</v>
      </c>
      <c r="H44" s="6">
        <v>0.90785931359673899</v>
      </c>
      <c r="I44" s="6">
        <v>0.89197079916368005</v>
      </c>
      <c r="J44" s="6">
        <v>0.88657908406911001</v>
      </c>
      <c r="K44" s="6">
        <v>1.09310300064773</v>
      </c>
      <c r="L44" s="6">
        <v>1.121475642127</v>
      </c>
      <c r="M44" s="6">
        <v>1.3507236517260199</v>
      </c>
      <c r="N44" s="6">
        <v>0.85676696927097296</v>
      </c>
      <c r="O44" s="6">
        <v>0.94614957498811403</v>
      </c>
      <c r="P44" s="6">
        <v>0.59145884519671699</v>
      </c>
      <c r="Q44" s="6">
        <v>9.2512631806537807E-2</v>
      </c>
      <c r="R44" s="6">
        <v>0.112805612785742</v>
      </c>
      <c r="S44" s="6">
        <v>0.22879929860583101</v>
      </c>
      <c r="T44" s="6">
        <v>0.49053985760722801</v>
      </c>
      <c r="U44" s="6">
        <v>0.66725505030561305</v>
      </c>
      <c r="V44" s="6">
        <v>0.63323546163425504</v>
      </c>
      <c r="W44" s="6">
        <v>0.71474901643492805</v>
      </c>
      <c r="X44" s="6">
        <v>0.32827030691450898</v>
      </c>
      <c r="Y44" s="6">
        <v>0.76424337841090795</v>
      </c>
      <c r="Z44" s="6">
        <v>0.16080137743098799</v>
      </c>
      <c r="AA44" s="6">
        <v>0.180917846389992</v>
      </c>
      <c r="AB44" s="6">
        <v>0.233383037412115</v>
      </c>
      <c r="AC44" s="6">
        <v>0.47946092202745699</v>
      </c>
      <c r="AD44" s="6">
        <v>0.69138301200685004</v>
      </c>
      <c r="AE44" s="6">
        <v>0.77010059937105202</v>
      </c>
      <c r="AF44" s="6">
        <v>0.73591950390076499</v>
      </c>
      <c r="AG44" s="6">
        <v>0.85121256383245503</v>
      </c>
      <c r="AH44" s="6">
        <v>0.809405175224439</v>
      </c>
      <c r="AK44" s="24">
        <f t="shared" si="4"/>
        <v>0.58593991708466209</v>
      </c>
      <c r="AL44" s="24">
        <f t="shared" si="5"/>
        <v>8.5295641982963466E-2</v>
      </c>
      <c r="AM44" s="24">
        <f t="shared" si="6"/>
        <v>0.11748943500671843</v>
      </c>
      <c r="AN44" s="24">
        <f t="shared" si="7"/>
        <v>0.22824604272120366</v>
      </c>
      <c r="AO44" s="24">
        <f t="shared" si="8"/>
        <v>0.44534117841914012</v>
      </c>
      <c r="AP44" s="24">
        <f t="shared" si="9"/>
        <v>0.59517202046709916</v>
      </c>
      <c r="AQ44" s="24">
        <f t="shared" si="10"/>
        <v>0.56141331557577789</v>
      </c>
      <c r="AR44" s="24">
        <f t="shared" si="11"/>
        <v>0.78129429457503352</v>
      </c>
      <c r="AS44" s="24">
        <f t="shared" si="12"/>
        <v>0.36814715323817632</v>
      </c>
      <c r="AT44" s="24">
        <f t="shared" si="13"/>
        <v>1.0322816068946121</v>
      </c>
      <c r="AU44" s="24">
        <f t="shared" si="14"/>
        <v>0.1372825893135099</v>
      </c>
      <c r="AV44" s="24">
        <f t="shared" si="15"/>
        <v>0.17056702637708054</v>
      </c>
      <c r="AW44" s="24">
        <f t="shared" si="16"/>
        <v>0.23120533017768841</v>
      </c>
      <c r="AX44" s="24">
        <f t="shared" si="17"/>
        <v>0.44205776391268387</v>
      </c>
      <c r="AY44" s="24">
        <f t="shared" si="18"/>
        <v>0.72009005091096923</v>
      </c>
      <c r="AZ44" s="24">
        <f t="shared" si="19"/>
        <v>0.76823843156305061</v>
      </c>
      <c r="BA44" s="24">
        <f t="shared" si="20"/>
        <v>0.66811137567380119</v>
      </c>
      <c r="BB44" s="24">
        <f t="shared" si="21"/>
        <v>0.75925675081979993</v>
      </c>
      <c r="BC44" s="24">
        <f t="shared" si="22"/>
        <v>0.71760169889128067</v>
      </c>
      <c r="BD44" s="24"/>
      <c r="BE44" t="s">
        <v>49</v>
      </c>
      <c r="BF44" s="42">
        <f t="shared" si="3"/>
        <v>-41.215364018497425</v>
      </c>
      <c r="BJ44" t="s">
        <v>26</v>
      </c>
      <c r="BK44" s="19">
        <v>-24.459855790130032</v>
      </c>
    </row>
    <row r="45" spans="1:63" x14ac:dyDescent="0.3">
      <c r="A45" t="s">
        <v>50</v>
      </c>
      <c r="B45" s="6">
        <v>0.81577761799775905</v>
      </c>
      <c r="C45" s="6">
        <v>0.84302362954770504</v>
      </c>
      <c r="D45" s="6">
        <v>1.02758527842322</v>
      </c>
      <c r="E45" s="6">
        <v>0.92790034391644804</v>
      </c>
      <c r="F45" s="6">
        <v>0.97922988721135695</v>
      </c>
      <c r="G45" s="6">
        <v>0.97098782372909198</v>
      </c>
      <c r="H45" s="6">
        <v>0.98837897769852701</v>
      </c>
      <c r="I45" s="6">
        <v>0.99303213738459795</v>
      </c>
      <c r="J45" s="6">
        <v>0.88580762790561496</v>
      </c>
      <c r="K45" s="6">
        <v>0.96401736484579603</v>
      </c>
      <c r="L45" s="6">
        <v>1.1145767353892599</v>
      </c>
      <c r="M45" s="6">
        <v>1.48968257595062</v>
      </c>
      <c r="N45" s="6">
        <v>0.80155637702345495</v>
      </c>
      <c r="O45" s="6">
        <v>0.87886753928521999</v>
      </c>
      <c r="P45" s="6">
        <v>0.64969217803637003</v>
      </c>
      <c r="Q45" s="6">
        <v>0.24889527211001</v>
      </c>
      <c r="R45" s="6">
        <v>0.28371128960957198</v>
      </c>
      <c r="S45" s="6">
        <v>0.42365544446542203</v>
      </c>
      <c r="T45" s="6">
        <v>0.63646384473471496</v>
      </c>
      <c r="U45" s="6">
        <v>0.77716340946548701</v>
      </c>
      <c r="V45" s="6">
        <v>0.71339256199085399</v>
      </c>
      <c r="W45" s="6">
        <v>0.78734498914601003</v>
      </c>
      <c r="X45" s="6">
        <v>0.42972674754575102</v>
      </c>
      <c r="Y45" s="6">
        <v>0.88355269551558202</v>
      </c>
      <c r="Z45" s="6">
        <v>0.30576997091908198</v>
      </c>
      <c r="AA45" s="6">
        <v>0.34082539004978701</v>
      </c>
      <c r="AB45" s="6">
        <v>0.40336021596230498</v>
      </c>
      <c r="AC45" s="6">
        <v>0.61973977838199401</v>
      </c>
      <c r="AD45" s="6">
        <v>0.78794169564083305</v>
      </c>
      <c r="AE45" s="6">
        <v>0.75617212385312704</v>
      </c>
      <c r="AF45" s="6">
        <v>0.82837628983846601</v>
      </c>
      <c r="AG45" s="6">
        <v>0.85366164353205998</v>
      </c>
      <c r="AH45" s="6">
        <v>0.78033666609515995</v>
      </c>
      <c r="AK45" s="24">
        <f t="shared" si="4"/>
        <v>0.66761411765689149</v>
      </c>
      <c r="AL45" s="24">
        <f t="shared" si="5"/>
        <v>0.23095000859005621</v>
      </c>
      <c r="AM45" s="24">
        <f t="shared" si="6"/>
        <v>0.2778185741249698</v>
      </c>
      <c r="AN45" s="24">
        <f t="shared" si="7"/>
        <v>0.41136427803246134</v>
      </c>
      <c r="AO45" s="24">
        <f t="shared" si="8"/>
        <v>0.62906748420097158</v>
      </c>
      <c r="AP45" s="24">
        <f t="shared" si="9"/>
        <v>0.77174824159861399</v>
      </c>
      <c r="AQ45" s="24">
        <f t="shared" si="10"/>
        <v>0.63192857310262773</v>
      </c>
      <c r="AR45" s="24">
        <f t="shared" si="11"/>
        <v>0.75901424166107845</v>
      </c>
      <c r="AS45" s="24">
        <f t="shared" si="12"/>
        <v>0.47896343538898783</v>
      </c>
      <c r="AT45" s="24">
        <f t="shared" si="13"/>
        <v>1.3162130554437661</v>
      </c>
      <c r="AU45" s="24">
        <f t="shared" si="14"/>
        <v>0.24944029853161276</v>
      </c>
      <c r="AV45" s="24">
        <f t="shared" si="15"/>
        <v>0.28732385736178373</v>
      </c>
      <c r="AW45" s="24">
        <f t="shared" si="16"/>
        <v>0.41448701982447533</v>
      </c>
      <c r="AX45" s="24">
        <f t="shared" si="17"/>
        <v>0.57505675349935559</v>
      </c>
      <c r="AY45" s="24">
        <f t="shared" si="18"/>
        <v>0.77157605775149829</v>
      </c>
      <c r="AZ45" s="24">
        <f t="shared" si="19"/>
        <v>0.73423392490475325</v>
      </c>
      <c r="BA45" s="24">
        <f t="shared" si="20"/>
        <v>0.8187497105002417</v>
      </c>
      <c r="BB45" s="24">
        <f t="shared" si="21"/>
        <v>0.84771344647989022</v>
      </c>
      <c r="BC45" s="24">
        <f t="shared" si="22"/>
        <v>0.69122817116152957</v>
      </c>
      <c r="BD45" s="24"/>
      <c r="BE45" t="s">
        <v>50</v>
      </c>
      <c r="BF45" s="42">
        <f t="shared" si="3"/>
        <v>-31.972687625793057</v>
      </c>
      <c r="BJ45" t="s">
        <v>33</v>
      </c>
      <c r="BK45" s="19">
        <v>-24.200283161420835</v>
      </c>
    </row>
    <row r="46" spans="1:63" x14ac:dyDescent="0.3">
      <c r="A46" t="s">
        <v>51</v>
      </c>
      <c r="B46" s="6">
        <v>0.81081227925218302</v>
      </c>
      <c r="C46" s="6">
        <v>0.82225658303242299</v>
      </c>
      <c r="D46" s="6">
        <v>1.0082306331150299</v>
      </c>
      <c r="E46" s="6">
        <v>0.902429731203932</v>
      </c>
      <c r="F46" s="6">
        <v>1.0014903719959301</v>
      </c>
      <c r="G46" s="6">
        <v>0.96537836075369698</v>
      </c>
      <c r="H46" s="6">
        <v>0.955967271965659</v>
      </c>
      <c r="I46" s="6">
        <v>1.0089560734536001</v>
      </c>
      <c r="J46" s="6">
        <v>0.92673887106164399</v>
      </c>
      <c r="K46" s="6">
        <v>0.98934218959971498</v>
      </c>
      <c r="L46" s="6">
        <v>1.1339210032789699</v>
      </c>
      <c r="M46" s="6">
        <v>1.47447663128722</v>
      </c>
      <c r="N46" s="6">
        <v>0.83242976660105295</v>
      </c>
      <c r="O46" s="6">
        <v>0.862023418124654</v>
      </c>
      <c r="P46" s="6">
        <v>0.60686666471145501</v>
      </c>
      <c r="Q46" s="6">
        <v>0.16235016005730499</v>
      </c>
      <c r="R46" s="6">
        <v>0.21245752161595799</v>
      </c>
      <c r="S46" s="6">
        <v>0.42175534375198798</v>
      </c>
      <c r="T46" s="6">
        <v>0.76354884713225402</v>
      </c>
      <c r="U46" s="6">
        <v>0.91217084372775203</v>
      </c>
      <c r="V46" s="6">
        <v>0.88156061267554497</v>
      </c>
      <c r="W46" s="6">
        <v>0.92796093871914198</v>
      </c>
      <c r="X46" s="6">
        <v>0.40186104077046297</v>
      </c>
      <c r="Y46" s="6">
        <v>1.23793245488348</v>
      </c>
      <c r="Z46" s="6">
        <v>0.262153104371324</v>
      </c>
      <c r="AA46" s="6">
        <v>0.248974609190525</v>
      </c>
      <c r="AB46" s="6">
        <v>0.31164508133180402</v>
      </c>
      <c r="AC46" s="6">
        <v>0.73291310729273595</v>
      </c>
      <c r="AD46" s="6">
        <v>0.92093640868592896</v>
      </c>
      <c r="AE46" s="6">
        <v>0.90780017603787</v>
      </c>
      <c r="AF46" s="6">
        <v>0.97803351114608605</v>
      </c>
      <c r="AG46" s="6">
        <v>1.0485904958332</v>
      </c>
      <c r="AH46" s="6">
        <v>0.99698048698030906</v>
      </c>
      <c r="AK46" s="24">
        <f t="shared" si="4"/>
        <v>0.61186156157843685</v>
      </c>
      <c r="AL46" s="24">
        <f t="shared" si="5"/>
        <v>0.14650961130142909</v>
      </c>
      <c r="AM46" s="24">
        <f t="shared" si="6"/>
        <v>0.21277416235649912</v>
      </c>
      <c r="AN46" s="24">
        <f t="shared" si="7"/>
        <v>0.40715348239040611</v>
      </c>
      <c r="AO46" s="24">
        <f t="shared" si="8"/>
        <v>0.72992770840554488</v>
      </c>
      <c r="AP46" s="24">
        <f t="shared" si="9"/>
        <v>0.92034031280641015</v>
      </c>
      <c r="AQ46" s="24">
        <f t="shared" si="10"/>
        <v>0.81697648696334579</v>
      </c>
      <c r="AR46" s="24">
        <f t="shared" si="11"/>
        <v>0.91807090697540283</v>
      </c>
      <c r="AS46" s="24">
        <f t="shared" si="12"/>
        <v>0.45567867452917443</v>
      </c>
      <c r="AT46" s="24">
        <f t="shared" si="13"/>
        <v>1.8253024758377121</v>
      </c>
      <c r="AU46" s="24">
        <f t="shared" si="14"/>
        <v>0.21255695606834862</v>
      </c>
      <c r="AV46" s="24">
        <f t="shared" si="15"/>
        <v>0.20472101141483398</v>
      </c>
      <c r="AW46" s="24">
        <f t="shared" si="16"/>
        <v>0.31421011765834977</v>
      </c>
      <c r="AX46" s="24">
        <f t="shared" si="17"/>
        <v>0.66140257841002226</v>
      </c>
      <c r="AY46" s="24">
        <f t="shared" si="18"/>
        <v>0.92230894651946682</v>
      </c>
      <c r="AZ46" s="24">
        <f t="shared" si="19"/>
        <v>0.87637064583535651</v>
      </c>
      <c r="BA46" s="24">
        <f t="shared" si="20"/>
        <v>0.9349680275413188</v>
      </c>
      <c r="BB46" s="24">
        <f t="shared" si="21"/>
        <v>1.057981749336629</v>
      </c>
      <c r="BC46" s="24">
        <f t="shared" si="22"/>
        <v>0.92394057097461968</v>
      </c>
      <c r="BD46" s="24"/>
      <c r="BE46" t="s">
        <v>51</v>
      </c>
      <c r="BF46" s="42">
        <f t="shared" si="3"/>
        <v>-25.141859256315783</v>
      </c>
      <c r="BJ46" t="s">
        <v>45</v>
      </c>
      <c r="BK46" s="19">
        <v>-22.439075355263952</v>
      </c>
    </row>
    <row r="47" spans="1:63" x14ac:dyDescent="0.3">
      <c r="A47" t="s">
        <v>52</v>
      </c>
      <c r="B47" s="6">
        <v>0.83877922734022403</v>
      </c>
      <c r="C47" s="6">
        <v>0.85351612740794802</v>
      </c>
      <c r="D47" s="6">
        <v>1.0083198061560401</v>
      </c>
      <c r="E47" s="6">
        <v>0.92979096001175998</v>
      </c>
      <c r="F47" s="6">
        <v>1.02966392839809</v>
      </c>
      <c r="G47" s="6">
        <v>0.97388574311603104</v>
      </c>
      <c r="H47" s="6">
        <v>0.93089196259913898</v>
      </c>
      <c r="I47" s="6">
        <v>0.93852084574844896</v>
      </c>
      <c r="J47" s="6">
        <v>0.98533774828805698</v>
      </c>
      <c r="K47" s="6">
        <v>1.0384992692280299</v>
      </c>
      <c r="L47" s="6">
        <v>1.12103892394009</v>
      </c>
      <c r="M47" s="6">
        <v>1.3517554577661399</v>
      </c>
      <c r="N47" s="6">
        <v>0.84006241222481604</v>
      </c>
      <c r="O47" s="6">
        <v>0.88321774831822297</v>
      </c>
      <c r="P47" s="6">
        <v>0.74570764685939295</v>
      </c>
      <c r="Q47" s="6">
        <v>0.36924333413015198</v>
      </c>
      <c r="R47" s="6">
        <v>0.420042693333399</v>
      </c>
      <c r="S47" s="6">
        <v>0.63064501795126904</v>
      </c>
      <c r="T47" s="6">
        <v>0.85311895592244003</v>
      </c>
      <c r="U47" s="6">
        <v>0.90140260717071696</v>
      </c>
      <c r="V47" s="6">
        <v>0.88208455965246602</v>
      </c>
      <c r="W47" s="6">
        <v>0.99710832218776002</v>
      </c>
      <c r="X47" s="6">
        <v>0.59620876457911098</v>
      </c>
      <c r="Y47" s="6">
        <v>1.03173042152647</v>
      </c>
      <c r="Z47" s="6">
        <v>0.43095498055353398</v>
      </c>
      <c r="AA47" s="6">
        <v>0.42457972373462999</v>
      </c>
      <c r="AB47" s="6">
        <v>0.51202866475876796</v>
      </c>
      <c r="AC47" s="6">
        <v>0.80468951861472504</v>
      </c>
      <c r="AD47" s="6">
        <v>0.91235900269630499</v>
      </c>
      <c r="AE47" s="6">
        <v>0.83539308313874505</v>
      </c>
      <c r="AF47" s="6">
        <v>0.87136302369363405</v>
      </c>
      <c r="AG47" s="6">
        <v>0.88307984920328197</v>
      </c>
      <c r="AH47" s="6">
        <v>0.86896079767787204</v>
      </c>
      <c r="AK47" s="24">
        <f t="shared" si="4"/>
        <v>0.75191178993033991</v>
      </c>
      <c r="AL47" s="24">
        <f t="shared" si="5"/>
        <v>0.34331911411881705</v>
      </c>
      <c r="AM47" s="24">
        <f t="shared" si="6"/>
        <v>0.43250280971258181</v>
      </c>
      <c r="AN47" s="24">
        <f t="shared" si="7"/>
        <v>0.61417619194989437</v>
      </c>
      <c r="AO47" s="24">
        <f t="shared" si="8"/>
        <v>0.79416157920916852</v>
      </c>
      <c r="AP47" s="24">
        <f t="shared" si="9"/>
        <v>0.8459851372417182</v>
      </c>
      <c r="AQ47" s="24">
        <f t="shared" si="10"/>
        <v>0.86915121380762317</v>
      </c>
      <c r="AR47" s="24">
        <f t="shared" si="11"/>
        <v>1.0354962639331757</v>
      </c>
      <c r="AS47" s="24">
        <f t="shared" si="12"/>
        <v>0.66837323188741704</v>
      </c>
      <c r="AT47" s="24">
        <f t="shared" si="13"/>
        <v>1.3946472282417659</v>
      </c>
      <c r="AU47" s="24">
        <f t="shared" si="14"/>
        <v>0.36147608560711453</v>
      </c>
      <c r="AV47" s="24">
        <f t="shared" si="15"/>
        <v>0.36238564157791781</v>
      </c>
      <c r="AW47" s="24">
        <f t="shared" si="16"/>
        <v>0.51628864399589691</v>
      </c>
      <c r="AX47" s="24">
        <f t="shared" si="17"/>
        <v>0.74819304002418618</v>
      </c>
      <c r="AY47" s="24">
        <f t="shared" si="18"/>
        <v>0.93942315482564098</v>
      </c>
      <c r="AZ47" s="24">
        <f t="shared" si="19"/>
        <v>0.81357741356656899</v>
      </c>
      <c r="BA47" s="24">
        <f t="shared" si="20"/>
        <v>0.81114483526248704</v>
      </c>
      <c r="BB47" s="24">
        <f t="shared" si="21"/>
        <v>0.82878884693767696</v>
      </c>
      <c r="BC47" s="24">
        <f t="shared" si="22"/>
        <v>0.85621987573450831</v>
      </c>
      <c r="BD47" s="24"/>
      <c r="BE47" t="s">
        <v>52</v>
      </c>
      <c r="BF47" s="42">
        <f t="shared" si="3"/>
        <v>-21.554944980472644</v>
      </c>
      <c r="BJ47" t="s">
        <v>68</v>
      </c>
      <c r="BK47" s="19">
        <v>-21.579363244628436</v>
      </c>
    </row>
    <row r="48" spans="1:63" x14ac:dyDescent="0.3">
      <c r="A48" t="s">
        <v>53</v>
      </c>
      <c r="B48" s="6">
        <v>0.80713818336069498</v>
      </c>
      <c r="C48" s="6">
        <v>0.83658316661476395</v>
      </c>
      <c r="D48" s="6">
        <v>0.97932395454810395</v>
      </c>
      <c r="E48" s="6">
        <v>0.93425576166081503</v>
      </c>
      <c r="F48" s="6">
        <v>1.0015395567551399</v>
      </c>
      <c r="G48" s="6">
        <v>0.937792860077034</v>
      </c>
      <c r="H48" s="6">
        <v>0.95916177484492504</v>
      </c>
      <c r="I48" s="6">
        <v>0.98996420024548104</v>
      </c>
      <c r="J48" s="6">
        <v>0.90795895735002996</v>
      </c>
      <c r="K48" s="6">
        <v>0.98718549480148698</v>
      </c>
      <c r="L48" s="6">
        <v>1.1645012175906999</v>
      </c>
      <c r="M48" s="6">
        <v>1.49459487215083</v>
      </c>
      <c r="N48" s="6">
        <v>0.83319756758191499</v>
      </c>
      <c r="O48" s="6">
        <v>0.87535977114531904</v>
      </c>
      <c r="P48" s="6">
        <v>0.70490294351848104</v>
      </c>
      <c r="Q48" s="6">
        <v>0.21556151983636801</v>
      </c>
      <c r="R48" s="6">
        <v>0.26658622667530701</v>
      </c>
      <c r="S48" s="6">
        <v>0.47230233965984703</v>
      </c>
      <c r="T48" s="6">
        <v>0.78004332698122802</v>
      </c>
      <c r="U48" s="6">
        <v>0.81643034361612399</v>
      </c>
      <c r="V48" s="6">
        <v>0.75712805958559504</v>
      </c>
      <c r="W48" s="6">
        <v>0.81884306231665405</v>
      </c>
      <c r="X48" s="6">
        <v>0.52159732321283803</v>
      </c>
      <c r="Y48" s="6">
        <v>1.15619693166085</v>
      </c>
      <c r="Z48" s="6">
        <v>0.27584724822047002</v>
      </c>
      <c r="AA48" s="6">
        <v>0.29971331211351598</v>
      </c>
      <c r="AB48" s="6">
        <v>0.37286303153319</v>
      </c>
      <c r="AC48" s="6">
        <v>0.74053812253362605</v>
      </c>
      <c r="AD48" s="6">
        <v>0.850296218850213</v>
      </c>
      <c r="AE48" s="6">
        <v>0.81150146369623599</v>
      </c>
      <c r="AF48" s="6">
        <v>0.89478958121077301</v>
      </c>
      <c r="AG48" s="6">
        <v>0.96147799624178998</v>
      </c>
      <c r="AH48" s="6">
        <v>0.913980524921846</v>
      </c>
      <c r="AK48" s="24">
        <f t="shared" si="4"/>
        <v>0.69032833821911765</v>
      </c>
      <c r="AL48" s="24">
        <f t="shared" si="5"/>
        <v>0.20138959189948888</v>
      </c>
      <c r="AM48" s="24">
        <f t="shared" si="6"/>
        <v>0.26699665130141226</v>
      </c>
      <c r="AN48" s="24">
        <f t="shared" si="7"/>
        <v>0.44292176193068272</v>
      </c>
      <c r="AO48" s="24">
        <f t="shared" si="8"/>
        <v>0.74818774196325488</v>
      </c>
      <c r="AP48" s="24">
        <f t="shared" si="9"/>
        <v>0.8082368121740795</v>
      </c>
      <c r="AQ48" s="24">
        <f t="shared" si="10"/>
        <v>0.68744120356178817</v>
      </c>
      <c r="AR48" s="24">
        <f t="shared" si="11"/>
        <v>0.808349993637831</v>
      </c>
      <c r="AS48" s="24">
        <f t="shared" si="12"/>
        <v>0.60740071797339967</v>
      </c>
      <c r="AT48" s="24">
        <f t="shared" si="13"/>
        <v>1.7280460052568301</v>
      </c>
      <c r="AU48" s="24">
        <f t="shared" si="14"/>
        <v>0.22264684681371688</v>
      </c>
      <c r="AV48" s="24">
        <f t="shared" si="15"/>
        <v>0.25073511172452428</v>
      </c>
      <c r="AW48" s="24">
        <f t="shared" si="16"/>
        <v>0.36515369854587804</v>
      </c>
      <c r="AX48" s="24">
        <f t="shared" si="17"/>
        <v>0.69185200770652278</v>
      </c>
      <c r="AY48" s="24">
        <f t="shared" si="18"/>
        <v>0.85160529813781383</v>
      </c>
      <c r="AZ48" s="24">
        <f t="shared" si="19"/>
        <v>0.76102027859639254</v>
      </c>
      <c r="BA48" s="24">
        <f t="shared" si="20"/>
        <v>0.85824796282687221</v>
      </c>
      <c r="BB48" s="24">
        <f t="shared" si="21"/>
        <v>0.95182879560313127</v>
      </c>
      <c r="BC48" s="24">
        <f t="shared" si="22"/>
        <v>0.82985680444627241</v>
      </c>
      <c r="BD48" s="24"/>
      <c r="BE48" t="s">
        <v>53</v>
      </c>
      <c r="BF48" s="42">
        <f t="shared" si="3"/>
        <v>-26.779343824028253</v>
      </c>
      <c r="BJ48" t="s">
        <v>52</v>
      </c>
      <c r="BK48" s="19">
        <v>-21.554944980472644</v>
      </c>
    </row>
    <row r="49" spans="1:63" x14ac:dyDescent="0.3">
      <c r="A49" t="s">
        <v>54</v>
      </c>
      <c r="B49" s="6">
        <v>0.84519826487920202</v>
      </c>
      <c r="C49" s="6">
        <v>0.84406222306585199</v>
      </c>
      <c r="D49" s="6">
        <v>1.02413801946646</v>
      </c>
      <c r="E49" s="6">
        <v>0.94139765165711997</v>
      </c>
      <c r="F49" s="6">
        <v>0.98540694670695705</v>
      </c>
      <c r="G49" s="6">
        <v>0.97894867847283595</v>
      </c>
      <c r="H49" s="6">
        <v>0.99119353163492896</v>
      </c>
      <c r="I49" s="6">
        <v>1.0015154468495899</v>
      </c>
      <c r="J49" s="6">
        <v>0.92819327062283696</v>
      </c>
      <c r="K49" s="6">
        <v>0.98149853392251296</v>
      </c>
      <c r="L49" s="6">
        <v>1.07218659135271</v>
      </c>
      <c r="M49" s="6">
        <v>1.4062608413689901</v>
      </c>
      <c r="N49" s="6">
        <v>0.83350459711408498</v>
      </c>
      <c r="O49" s="6">
        <v>0.85221635534342399</v>
      </c>
      <c r="P49" s="6">
        <v>0.58675942257128599</v>
      </c>
      <c r="Q49" s="6">
        <v>0.17359215394741401</v>
      </c>
      <c r="R49" s="6">
        <v>0.20217910395675001</v>
      </c>
      <c r="S49" s="6">
        <v>0.317771966152331</v>
      </c>
      <c r="T49" s="6">
        <v>0.52967970969522904</v>
      </c>
      <c r="U49" s="6">
        <v>0.68534900094025497</v>
      </c>
      <c r="V49" s="6">
        <v>0.63202216790277799</v>
      </c>
      <c r="W49" s="6">
        <v>0.69163402537723195</v>
      </c>
      <c r="X49" s="6">
        <v>0.33056699627126501</v>
      </c>
      <c r="Y49" s="6">
        <v>0.72622263591828895</v>
      </c>
      <c r="Z49" s="6">
        <v>0.21379694829350801</v>
      </c>
      <c r="AA49" s="6">
        <v>0.21914432548322799</v>
      </c>
      <c r="AB49" s="6">
        <v>0.28005439515715702</v>
      </c>
      <c r="AC49" s="6">
        <v>0.559287407082107</v>
      </c>
      <c r="AD49" s="6">
        <v>0.71413180789947195</v>
      </c>
      <c r="AE49" s="6">
        <v>0.68411840474886398</v>
      </c>
      <c r="AF49" s="6">
        <v>0.77824735706583403</v>
      </c>
      <c r="AG49" s="6">
        <v>0.82980332648239896</v>
      </c>
      <c r="AH49" s="6">
        <v>0.77466679807822503</v>
      </c>
      <c r="AK49" s="24">
        <f t="shared" si="4"/>
        <v>0.60092263293544057</v>
      </c>
      <c r="AL49" s="24">
        <f t="shared" si="5"/>
        <v>0.16341924607219679</v>
      </c>
      <c r="AM49" s="24">
        <f t="shared" si="6"/>
        <v>0.19922869351796949</v>
      </c>
      <c r="AN49" s="24">
        <f t="shared" si="7"/>
        <v>0.31108244632053916</v>
      </c>
      <c r="AO49" s="24">
        <f t="shared" si="8"/>
        <v>0.52501510208817803</v>
      </c>
      <c r="AP49" s="24">
        <f t="shared" si="9"/>
        <v>0.68638761092459943</v>
      </c>
      <c r="AQ49" s="24">
        <f t="shared" si="10"/>
        <v>0.58663872313181531</v>
      </c>
      <c r="AR49" s="24">
        <f t="shared" si="11"/>
        <v>0.67883778191867927</v>
      </c>
      <c r="AS49" s="24">
        <f t="shared" si="12"/>
        <v>0.35442950094579162</v>
      </c>
      <c r="AT49" s="24">
        <f t="shared" si="13"/>
        <v>1.0212584550076589</v>
      </c>
      <c r="AU49" s="24">
        <f t="shared" si="14"/>
        <v>0.18070080973414143</v>
      </c>
      <c r="AV49" s="24">
        <f t="shared" si="15"/>
        <v>0.18497144653964007</v>
      </c>
      <c r="AW49" s="24">
        <f t="shared" si="16"/>
        <v>0.28681435359912816</v>
      </c>
      <c r="AX49" s="24">
        <f t="shared" si="17"/>
        <v>0.52651185162849523</v>
      </c>
      <c r="AY49" s="24">
        <f t="shared" si="18"/>
        <v>0.7037104443685378</v>
      </c>
      <c r="AZ49" s="24">
        <f t="shared" si="19"/>
        <v>0.66971680824784507</v>
      </c>
      <c r="BA49" s="24">
        <f t="shared" si="20"/>
        <v>0.77139374633563362</v>
      </c>
      <c r="BB49" s="24">
        <f t="shared" si="21"/>
        <v>0.83106084931929591</v>
      </c>
      <c r="BC49" s="24">
        <f t="shared" si="22"/>
        <v>0.71904050895114857</v>
      </c>
      <c r="BD49" s="24"/>
      <c r="BE49" t="s">
        <v>54</v>
      </c>
      <c r="BF49" s="42">
        <f t="shared" si="3"/>
        <v>-38.695093650177036</v>
      </c>
      <c r="BJ49" t="s">
        <v>56</v>
      </c>
      <c r="BK49" s="19">
        <v>-21.451254920432849</v>
      </c>
    </row>
    <row r="50" spans="1:63" x14ac:dyDescent="0.3">
      <c r="A50" t="s">
        <v>55</v>
      </c>
      <c r="B50" s="6">
        <v>0.85457753341611198</v>
      </c>
      <c r="C50" s="6">
        <v>0.89115665575026104</v>
      </c>
      <c r="D50" s="6">
        <v>1.04045831747269</v>
      </c>
      <c r="E50" s="6">
        <v>0.98551362589626801</v>
      </c>
      <c r="F50" s="6">
        <v>1.0017988127994</v>
      </c>
      <c r="G50" s="6">
        <v>0.92898667092521603</v>
      </c>
      <c r="H50" s="6">
        <v>0.96993292053649105</v>
      </c>
      <c r="I50" s="6">
        <v>0.95038807366231004</v>
      </c>
      <c r="J50" s="6">
        <v>0.92894911365069199</v>
      </c>
      <c r="K50" s="6">
        <v>1.0639363625037599</v>
      </c>
      <c r="L50" s="6">
        <v>1.1009640604928601</v>
      </c>
      <c r="M50" s="6">
        <v>1.2833378528939401</v>
      </c>
      <c r="N50" s="6">
        <v>0.90965707449976996</v>
      </c>
      <c r="O50" s="6">
        <v>0.94560514125754203</v>
      </c>
      <c r="P50" s="6">
        <v>0.72312803540025605</v>
      </c>
      <c r="Q50" s="6">
        <v>0.25021070045555799</v>
      </c>
      <c r="R50" s="6">
        <v>0.29611686629546202</v>
      </c>
      <c r="S50" s="6">
        <v>0.42479291750475101</v>
      </c>
      <c r="T50" s="6">
        <v>0.66558987871252995</v>
      </c>
      <c r="U50" s="6">
        <v>0.75749617104899203</v>
      </c>
      <c r="V50" s="6">
        <v>0.75240399289190296</v>
      </c>
      <c r="W50" s="6">
        <v>0.75190742211821604</v>
      </c>
      <c r="X50" s="6">
        <v>0.44064269641070197</v>
      </c>
      <c r="Y50" s="6">
        <v>0.80505551161264199</v>
      </c>
      <c r="Z50" s="6">
        <v>0.33477050469606301</v>
      </c>
      <c r="AA50" s="6">
        <v>0.33521175161308903</v>
      </c>
      <c r="AB50" s="6">
        <v>0.41403928474138901</v>
      </c>
      <c r="AC50" s="6">
        <v>0.62637390966089102</v>
      </c>
      <c r="AD50" s="6">
        <v>0.76879378800102105</v>
      </c>
      <c r="AE50" s="6">
        <v>0.78025450629822901</v>
      </c>
      <c r="AF50" s="6">
        <v>0.84634530196856494</v>
      </c>
      <c r="AG50" s="6">
        <v>0.90297307586532605</v>
      </c>
      <c r="AH50" s="6">
        <v>0.91319524839425703</v>
      </c>
      <c r="AK50" s="24">
        <f t="shared" si="4"/>
        <v>0.75238457902988221</v>
      </c>
      <c r="AL50" s="24">
        <f t="shared" si="5"/>
        <v>0.24658605464400196</v>
      </c>
      <c r="AM50" s="24">
        <f t="shared" si="6"/>
        <v>0.29664952510467252</v>
      </c>
      <c r="AN50" s="24">
        <f t="shared" si="7"/>
        <v>0.39462695826534855</v>
      </c>
      <c r="AO50" s="24">
        <f t="shared" si="8"/>
        <v>0.64557753493917303</v>
      </c>
      <c r="AP50" s="24">
        <f t="shared" si="9"/>
        <v>0.71991532680982728</v>
      </c>
      <c r="AQ50" s="24">
        <f t="shared" si="10"/>
        <v>0.69894502230417477</v>
      </c>
      <c r="AR50" s="24">
        <f t="shared" si="11"/>
        <v>0.79998164762803392</v>
      </c>
      <c r="AS50" s="24">
        <f t="shared" si="12"/>
        <v>0.48513177226684906</v>
      </c>
      <c r="AT50" s="24">
        <f t="shared" si="13"/>
        <v>1.0331582117334004</v>
      </c>
      <c r="AU50" s="24">
        <f t="shared" si="14"/>
        <v>0.28608735216362846</v>
      </c>
      <c r="AV50" s="24">
        <f t="shared" si="15"/>
        <v>0.29872618353570757</v>
      </c>
      <c r="AW50" s="24">
        <f t="shared" si="16"/>
        <v>0.43079061756962161</v>
      </c>
      <c r="AX50" s="24">
        <f t="shared" si="17"/>
        <v>0.61730002287672614</v>
      </c>
      <c r="AY50" s="24">
        <f t="shared" si="18"/>
        <v>0.77017670410697647</v>
      </c>
      <c r="AZ50" s="24">
        <f t="shared" si="19"/>
        <v>0.72484603628038979</v>
      </c>
      <c r="BA50" s="24">
        <f t="shared" si="20"/>
        <v>0.82089817052070857</v>
      </c>
      <c r="BB50" s="24">
        <f t="shared" si="21"/>
        <v>0.85817484214057815</v>
      </c>
      <c r="BC50" s="24">
        <f t="shared" si="22"/>
        <v>0.84831191658586858</v>
      </c>
      <c r="BD50" s="24"/>
      <c r="BE50" t="s">
        <v>55</v>
      </c>
      <c r="BF50" s="42">
        <f t="shared" si="3"/>
        <v>-31.268445542426051</v>
      </c>
      <c r="BJ50" t="s">
        <v>10</v>
      </c>
      <c r="BK50" s="19">
        <v>-21.283199320963089</v>
      </c>
    </row>
    <row r="51" spans="1:63" x14ac:dyDescent="0.3">
      <c r="A51" t="s">
        <v>56</v>
      </c>
      <c r="B51" s="6">
        <v>0.84393395974101204</v>
      </c>
      <c r="C51" s="6">
        <v>0.86371681874796802</v>
      </c>
      <c r="D51" s="6">
        <v>1.04292799948953</v>
      </c>
      <c r="E51" s="6">
        <v>0.97237850694188899</v>
      </c>
      <c r="F51" s="6">
        <v>0.99181166508727503</v>
      </c>
      <c r="G51" s="6">
        <v>0.98917173671910297</v>
      </c>
      <c r="H51" s="6">
        <v>1.0071370315550701</v>
      </c>
      <c r="I51" s="6">
        <v>1.0282423395950899</v>
      </c>
      <c r="J51" s="6">
        <v>0.98541563117007203</v>
      </c>
      <c r="K51" s="6">
        <v>1.0565475514201901</v>
      </c>
      <c r="L51" s="6">
        <v>1.0547245604174</v>
      </c>
      <c r="M51" s="6">
        <v>1.1639921991154101</v>
      </c>
      <c r="N51" s="6">
        <v>0.92388546123582205</v>
      </c>
      <c r="O51" s="6">
        <v>0.90176884904966004</v>
      </c>
      <c r="P51" s="6">
        <v>0.81783437300862105</v>
      </c>
      <c r="Q51" s="6">
        <v>0.45503313947734497</v>
      </c>
      <c r="R51" s="6">
        <v>0.54450188683137701</v>
      </c>
      <c r="S51" s="6">
        <v>0.65767582566870397</v>
      </c>
      <c r="T51" s="6">
        <v>0.82624693533796401</v>
      </c>
      <c r="U51" s="6">
        <v>0.86750694158561203</v>
      </c>
      <c r="V51" s="6">
        <v>0.845933639505692</v>
      </c>
      <c r="W51" s="6">
        <v>0.81637204101873795</v>
      </c>
      <c r="X51" s="6">
        <v>0.62307164250283797</v>
      </c>
      <c r="Y51" s="6">
        <v>0.82173320227480096</v>
      </c>
      <c r="Z51" s="6">
        <v>0.53686238354870397</v>
      </c>
      <c r="AA51" s="6">
        <v>0.52260684742028496</v>
      </c>
      <c r="AB51" s="6">
        <v>0.63421678116993296</v>
      </c>
      <c r="AC51" s="6">
        <v>0.73136781300412401</v>
      </c>
      <c r="AD51" s="6">
        <v>0.85913698413070005</v>
      </c>
      <c r="AE51" s="6">
        <v>0.783199444326382</v>
      </c>
      <c r="AF51" s="6">
        <v>0.87592160020016196</v>
      </c>
      <c r="AG51" s="6">
        <v>0.86861501443643396</v>
      </c>
      <c r="AH51" s="6">
        <v>0.82419848592241796</v>
      </c>
      <c r="AK51" s="24">
        <f t="shared" si="4"/>
        <v>0.85294236655565525</v>
      </c>
      <c r="AL51" s="24">
        <f t="shared" si="5"/>
        <v>0.44246444477406105</v>
      </c>
      <c r="AM51" s="24">
        <f t="shared" si="6"/>
        <v>0.54004332302139102</v>
      </c>
      <c r="AN51" s="24">
        <f t="shared" si="7"/>
        <v>0.65055433867488188</v>
      </c>
      <c r="AO51" s="24">
        <f t="shared" si="8"/>
        <v>0.832143885787751</v>
      </c>
      <c r="AP51" s="24">
        <f t="shared" si="9"/>
        <v>0.89200736723097074</v>
      </c>
      <c r="AQ51" s="24">
        <f t="shared" si="10"/>
        <v>0.83359623130149763</v>
      </c>
      <c r="AR51" s="24">
        <f t="shared" si="11"/>
        <v>0.86253588098625056</v>
      </c>
      <c r="AS51" s="24">
        <f t="shared" si="12"/>
        <v>0.65716896424735316</v>
      </c>
      <c r="AT51" s="24">
        <f t="shared" si="13"/>
        <v>0.95649103720199369</v>
      </c>
      <c r="AU51" s="24">
        <f t="shared" si="14"/>
        <v>0.45307639718425569</v>
      </c>
      <c r="AV51" s="24">
        <f t="shared" si="15"/>
        <v>0.45138432370975323</v>
      </c>
      <c r="AW51" s="24">
        <f t="shared" si="16"/>
        <v>0.66144243882824716</v>
      </c>
      <c r="AX51" s="24">
        <f t="shared" si="17"/>
        <v>0.71116634203430473</v>
      </c>
      <c r="AY51" s="24">
        <f t="shared" si="18"/>
        <v>0.85210208276872945</v>
      </c>
      <c r="AZ51" s="24">
        <f t="shared" si="19"/>
        <v>0.77471875454176364</v>
      </c>
      <c r="BA51" s="24">
        <f t="shared" si="20"/>
        <v>0.88217308030055797</v>
      </c>
      <c r="BB51" s="24">
        <f t="shared" si="21"/>
        <v>0.89314673465154171</v>
      </c>
      <c r="BC51" s="24">
        <f t="shared" si="22"/>
        <v>0.81217807121465724</v>
      </c>
      <c r="BD51" s="24"/>
      <c r="BE51" t="s">
        <v>56</v>
      </c>
      <c r="BF51" s="42">
        <f t="shared" si="3"/>
        <v>-21.451254920432849</v>
      </c>
      <c r="BJ51" t="s">
        <v>63</v>
      </c>
      <c r="BK51" s="19">
        <v>-19.197555621128391</v>
      </c>
    </row>
    <row r="52" spans="1:63" x14ac:dyDescent="0.3">
      <c r="A52" t="s">
        <v>57</v>
      </c>
      <c r="B52" s="6">
        <v>0.83028618220710104</v>
      </c>
      <c r="C52" s="6">
        <v>0.82396407043317899</v>
      </c>
      <c r="D52" s="6">
        <v>0.97026901624851503</v>
      </c>
      <c r="E52" s="6">
        <v>0.94348810844028896</v>
      </c>
      <c r="F52" s="6">
        <v>1.0123752305166001</v>
      </c>
      <c r="G52" s="6">
        <v>0.94266759709870496</v>
      </c>
      <c r="H52" s="6">
        <v>0.948417179115293</v>
      </c>
      <c r="I52" s="6">
        <v>1.03953668792322</v>
      </c>
      <c r="J52" s="6">
        <v>0.94539961201710998</v>
      </c>
      <c r="K52" s="6">
        <v>1.0226970129739701</v>
      </c>
      <c r="L52" s="6">
        <v>1.15037295205513</v>
      </c>
      <c r="M52" s="6">
        <v>1.37052635097089</v>
      </c>
      <c r="N52" s="6">
        <v>0.828047518983971</v>
      </c>
      <c r="O52" s="6">
        <v>0.82839939656304296</v>
      </c>
      <c r="P52" s="6">
        <v>0.52462117617525605</v>
      </c>
      <c r="Q52" s="6">
        <v>8.0934725590739401E-2</v>
      </c>
      <c r="R52" s="6">
        <v>0.103482409709</v>
      </c>
      <c r="S52" s="6">
        <v>0.38135131163820501</v>
      </c>
      <c r="T52" s="6">
        <v>0.63369291827049501</v>
      </c>
      <c r="U52" s="6">
        <v>0.76114884788179404</v>
      </c>
      <c r="V52" s="6">
        <v>0.68561454657417398</v>
      </c>
      <c r="W52" s="6">
        <v>0.80821395780587002</v>
      </c>
      <c r="X52" s="6">
        <v>0.25146094561167098</v>
      </c>
      <c r="Y52" s="6">
        <v>0.85972945762007702</v>
      </c>
      <c r="Z52" s="6">
        <v>0.111956224905327</v>
      </c>
      <c r="AA52" s="6">
        <v>0.11671165142534</v>
      </c>
      <c r="AB52" s="6">
        <v>0.153203780755474</v>
      </c>
      <c r="AC52" s="6">
        <v>0.546591973063564</v>
      </c>
      <c r="AD52" s="6">
        <v>0.76602241985890096</v>
      </c>
      <c r="AE52" s="6">
        <v>0.71998485465941697</v>
      </c>
      <c r="AF52" s="6">
        <v>0.80468841777267996</v>
      </c>
      <c r="AG52" s="6">
        <v>0.87235955211939697</v>
      </c>
      <c r="AH52" s="6">
        <v>0.77106413759808801</v>
      </c>
      <c r="AK52" s="24">
        <f t="shared" si="4"/>
        <v>0.50902367251070457</v>
      </c>
      <c r="AL52" s="24">
        <f t="shared" si="5"/>
        <v>7.6360951154740564E-2</v>
      </c>
      <c r="AM52" s="24">
        <f t="shared" si="6"/>
        <v>0.10476302838356212</v>
      </c>
      <c r="AN52" s="24">
        <f t="shared" si="7"/>
        <v>0.35948752459242611</v>
      </c>
      <c r="AO52" s="24">
        <f t="shared" si="8"/>
        <v>0.60100524997144078</v>
      </c>
      <c r="AP52" s="24">
        <f t="shared" si="9"/>
        <v>0.79124215234361495</v>
      </c>
      <c r="AQ52" s="24">
        <f t="shared" si="10"/>
        <v>0.64817972632451082</v>
      </c>
      <c r="AR52" s="24">
        <f t="shared" si="11"/>
        <v>0.82655800049193362</v>
      </c>
      <c r="AS52" s="24">
        <f t="shared" si="12"/>
        <v>0.28927387032987245</v>
      </c>
      <c r="AT52" s="24">
        <f t="shared" si="13"/>
        <v>1.1782818763742267</v>
      </c>
      <c r="AU52" s="24">
        <f t="shared" si="14"/>
        <v>9.2955706550963524E-2</v>
      </c>
      <c r="AV52" s="24">
        <f t="shared" si="15"/>
        <v>9.6166207375401477E-2</v>
      </c>
      <c r="AW52" s="24">
        <f t="shared" si="16"/>
        <v>0.14864888163916692</v>
      </c>
      <c r="AX52" s="24">
        <f t="shared" si="17"/>
        <v>0.51570302675438739</v>
      </c>
      <c r="AY52" s="24">
        <f t="shared" si="18"/>
        <v>0.77550212388553863</v>
      </c>
      <c r="AZ52" s="24">
        <f t="shared" si="19"/>
        <v>0.67870639288925294</v>
      </c>
      <c r="BA52" s="24">
        <f t="shared" si="20"/>
        <v>0.7631803192507135</v>
      </c>
      <c r="BB52" s="24">
        <f t="shared" si="21"/>
        <v>0.90684975948838153</v>
      </c>
      <c r="BC52" s="24">
        <f t="shared" si="22"/>
        <v>0.72896373652553992</v>
      </c>
      <c r="BD52" s="24"/>
      <c r="BE52" t="s">
        <v>57</v>
      </c>
      <c r="BF52" s="42">
        <f t="shared" si="3"/>
        <v>-38.309335510603574</v>
      </c>
      <c r="BJ52" t="s">
        <v>67</v>
      </c>
      <c r="BK52" s="19">
        <v>-16.677653183154334</v>
      </c>
    </row>
    <row r="53" spans="1:63" x14ac:dyDescent="0.3">
      <c r="A53" t="s">
        <v>58</v>
      </c>
      <c r="B53" s="6">
        <v>0.86770229822217404</v>
      </c>
      <c r="C53" s="6">
        <v>0.88191937367732898</v>
      </c>
      <c r="D53" s="6">
        <v>1.0169408993134099</v>
      </c>
      <c r="E53" s="6">
        <v>0.95647140650154205</v>
      </c>
      <c r="F53" s="6">
        <v>0.96576854784174304</v>
      </c>
      <c r="G53" s="6">
        <v>0.95842777316814398</v>
      </c>
      <c r="H53" s="6">
        <v>0.99808694315400304</v>
      </c>
      <c r="I53" s="6">
        <v>1.00079508844149</v>
      </c>
      <c r="J53" s="6">
        <v>0.93230657576697396</v>
      </c>
      <c r="K53" s="6">
        <v>0.98906107485439798</v>
      </c>
      <c r="L53" s="6">
        <v>1.05005201942082</v>
      </c>
      <c r="M53" s="6">
        <v>1.3824679996379801</v>
      </c>
      <c r="N53" s="6">
        <v>0.84844014597975603</v>
      </c>
      <c r="O53" s="6">
        <v>0.85294096595911695</v>
      </c>
      <c r="P53" s="6">
        <v>0.68106086904485696</v>
      </c>
      <c r="Q53" s="6">
        <v>0.27468977908624898</v>
      </c>
      <c r="R53" s="6">
        <v>0.32873406054244703</v>
      </c>
      <c r="S53" s="6">
        <v>0.50817474892224701</v>
      </c>
      <c r="T53" s="6">
        <v>0.76382285088645396</v>
      </c>
      <c r="U53" s="6">
        <v>0.88063398277029104</v>
      </c>
      <c r="V53" s="6">
        <v>0.81953718640918105</v>
      </c>
      <c r="W53" s="6">
        <v>0.88316688751872896</v>
      </c>
      <c r="X53" s="6">
        <v>0.50449980196561195</v>
      </c>
      <c r="Y53" s="6">
        <v>0.92778159698846496</v>
      </c>
      <c r="Z53" s="6">
        <v>0.32760590350090601</v>
      </c>
      <c r="AA53" s="6">
        <v>0.33044845441996201</v>
      </c>
      <c r="AB53" s="6">
        <v>0.42624204764844797</v>
      </c>
      <c r="AC53" s="6">
        <v>0.75248998648644105</v>
      </c>
      <c r="AD53" s="6">
        <v>0.83464578692212799</v>
      </c>
      <c r="AE53" s="6">
        <v>0.84463328762182399</v>
      </c>
      <c r="AF53" s="6">
        <v>0.88891108592424495</v>
      </c>
      <c r="AG53" s="6">
        <v>0.94962118850716803</v>
      </c>
      <c r="AH53" s="6">
        <v>0.876502596310199</v>
      </c>
      <c r="AK53" s="24">
        <f t="shared" si="4"/>
        <v>0.69259865265364939</v>
      </c>
      <c r="AL53" s="24">
        <f t="shared" si="5"/>
        <v>0.26273291935422244</v>
      </c>
      <c r="AM53" s="24">
        <f t="shared" si="6"/>
        <v>0.31748101627619868</v>
      </c>
      <c r="AN53" s="24">
        <f t="shared" si="7"/>
        <v>0.48704879298982989</v>
      </c>
      <c r="AO53" s="24">
        <f t="shared" si="8"/>
        <v>0.76236161435243677</v>
      </c>
      <c r="AP53" s="24">
        <f t="shared" si="9"/>
        <v>0.88133416467117498</v>
      </c>
      <c r="AQ53" s="24">
        <f t="shared" si="10"/>
        <v>0.7640599079748438</v>
      </c>
      <c r="AR53" s="24">
        <f t="shared" si="11"/>
        <v>0.8735059910450873</v>
      </c>
      <c r="AS53" s="24">
        <f t="shared" si="12"/>
        <v>0.5297510358513946</v>
      </c>
      <c r="AT53" s="24">
        <f t="shared" si="13"/>
        <v>1.2826283684895738</v>
      </c>
      <c r="AU53" s="24">
        <f t="shared" si="14"/>
        <v>0.28426439537888792</v>
      </c>
      <c r="AV53" s="24">
        <f t="shared" si="15"/>
        <v>0.29142889395469429</v>
      </c>
      <c r="AW53" s="24">
        <f t="shared" si="16"/>
        <v>0.43346297126080202</v>
      </c>
      <c r="AX53" s="24">
        <f t="shared" si="17"/>
        <v>0.71973515575301261</v>
      </c>
      <c r="AY53" s="24">
        <f t="shared" si="18"/>
        <v>0.80607464959801245</v>
      </c>
      <c r="AZ53" s="24">
        <f t="shared" si="19"/>
        <v>0.80952000099907329</v>
      </c>
      <c r="BA53" s="24">
        <f t="shared" si="20"/>
        <v>0.88721054848583503</v>
      </c>
      <c r="BB53" s="24">
        <f t="shared" si="21"/>
        <v>0.95037622133794408</v>
      </c>
      <c r="BC53" s="24">
        <f t="shared" si="22"/>
        <v>0.81716913421682391</v>
      </c>
      <c r="BD53" s="24"/>
      <c r="BE53" t="s">
        <v>58</v>
      </c>
      <c r="BF53" s="42">
        <f t="shared" si="3"/>
        <v>-26.433198931032951</v>
      </c>
      <c r="BJ53" t="s">
        <v>31</v>
      </c>
      <c r="BK53" s="19">
        <v>-16.115207577183845</v>
      </c>
    </row>
    <row r="54" spans="1:63" x14ac:dyDescent="0.3">
      <c r="A54" t="s">
        <v>59</v>
      </c>
      <c r="B54" s="6">
        <v>0.77839562553098995</v>
      </c>
      <c r="C54" s="6">
        <v>0.79192628162018297</v>
      </c>
      <c r="D54" s="6">
        <v>0.91421564191244298</v>
      </c>
      <c r="E54" s="6">
        <v>0.87605083071324397</v>
      </c>
      <c r="F54" s="6">
        <v>1.0242620104775699</v>
      </c>
      <c r="G54" s="6">
        <v>0.97433685693199101</v>
      </c>
      <c r="H54" s="6">
        <v>1.06665631919842</v>
      </c>
      <c r="I54" s="6">
        <v>1.0102429306227201</v>
      </c>
      <c r="J54" s="6">
        <v>0.98942343746665196</v>
      </c>
      <c r="K54" s="6">
        <v>0.95665305195676298</v>
      </c>
      <c r="L54" s="6">
        <v>1.0844259277777299</v>
      </c>
      <c r="M54" s="6">
        <v>1.5334110857912999</v>
      </c>
      <c r="N54" s="6">
        <v>0.77275833766263902</v>
      </c>
      <c r="O54" s="6">
        <v>0.80623731531506704</v>
      </c>
      <c r="P54" s="6">
        <v>0.54299186738328498</v>
      </c>
      <c r="Q54" s="6">
        <v>0.108131929930632</v>
      </c>
      <c r="R54" s="6">
        <v>0.14181598744522</v>
      </c>
      <c r="S54" s="6">
        <v>0.41361909259371199</v>
      </c>
      <c r="T54" s="6">
        <v>0.68034219904785598</v>
      </c>
      <c r="U54" s="6">
        <v>0.76866017218805005</v>
      </c>
      <c r="V54" s="6">
        <v>0.73048653509971895</v>
      </c>
      <c r="W54" s="6">
        <v>0.82010359461700699</v>
      </c>
      <c r="X54" s="6">
        <v>0.34080385005001401</v>
      </c>
      <c r="Y54" s="6">
        <v>1.1392851383073099</v>
      </c>
      <c r="Z54" s="6">
        <v>0.17087952768723799</v>
      </c>
      <c r="AA54" s="6">
        <v>0.18051329552028</v>
      </c>
      <c r="AB54" s="6">
        <v>0.23300871229297601</v>
      </c>
      <c r="AC54" s="6">
        <v>0.72619374938051795</v>
      </c>
      <c r="AD54" s="6">
        <v>0.77276987234859496</v>
      </c>
      <c r="AE54" s="6">
        <v>0.729672811594823</v>
      </c>
      <c r="AF54" s="6">
        <v>0.83427362534375704</v>
      </c>
      <c r="AG54" s="6">
        <v>0.81074860282037897</v>
      </c>
      <c r="AH54" s="6">
        <v>0.74992821306977997</v>
      </c>
      <c r="AK54" s="24">
        <f t="shared" si="4"/>
        <v>0.49641165859304598</v>
      </c>
      <c r="AL54" s="24">
        <f t="shared" si="5"/>
        <v>9.4729067042356452E-2</v>
      </c>
      <c r="AM54" s="24">
        <f t="shared" si="6"/>
        <v>0.14525672841850285</v>
      </c>
      <c r="AN54" s="24">
        <f t="shared" si="7"/>
        <v>0.4030043266448195</v>
      </c>
      <c r="AO54" s="24">
        <f t="shared" si="8"/>
        <v>0.72569130583174479</v>
      </c>
      <c r="AP54" s="24">
        <f t="shared" si="9"/>
        <v>0.77653350500422036</v>
      </c>
      <c r="AQ54" s="24">
        <f t="shared" si="10"/>
        <v>0.72276049858146807</v>
      </c>
      <c r="AR54" s="24">
        <f t="shared" si="11"/>
        <v>0.78455460671107169</v>
      </c>
      <c r="AS54" s="24">
        <f t="shared" si="12"/>
        <v>0.36957653128070878</v>
      </c>
      <c r="AT54" s="24">
        <f t="shared" si="13"/>
        <v>1.7469924609577034</v>
      </c>
      <c r="AU54" s="24">
        <f t="shared" si="14"/>
        <v>0.13301187684454774</v>
      </c>
      <c r="AV54" s="24">
        <f t="shared" si="15"/>
        <v>0.14295322290438059</v>
      </c>
      <c r="AW54" s="24">
        <f t="shared" si="16"/>
        <v>0.2130202094801148</v>
      </c>
      <c r="AX54" s="24">
        <f t="shared" si="17"/>
        <v>0.63618263740356806</v>
      </c>
      <c r="AY54" s="24">
        <f t="shared" si="18"/>
        <v>0.79151882308826693</v>
      </c>
      <c r="AZ54" s="24">
        <f t="shared" si="19"/>
        <v>0.71094711383802867</v>
      </c>
      <c r="BA54" s="24">
        <f t="shared" si="20"/>
        <v>0.8898832344134936</v>
      </c>
      <c r="BB54" s="24">
        <f t="shared" si="21"/>
        <v>0.81905304451153538</v>
      </c>
      <c r="BC54" s="24">
        <f t="shared" si="22"/>
        <v>0.74199655042872548</v>
      </c>
      <c r="BD54" s="24"/>
      <c r="BE54" t="s">
        <v>59</v>
      </c>
      <c r="BF54" s="42">
        <f t="shared" si="3"/>
        <v>-32.920467171493286</v>
      </c>
      <c r="BJ54" t="s">
        <v>14</v>
      </c>
      <c r="BK54" s="19">
        <v>-16.024018840966161</v>
      </c>
    </row>
    <row r="55" spans="1:63" x14ac:dyDescent="0.3">
      <c r="A55" t="s">
        <v>60</v>
      </c>
      <c r="B55" s="6">
        <v>0.80293239372154801</v>
      </c>
      <c r="C55" s="6">
        <v>0.81268410441098904</v>
      </c>
      <c r="D55" s="6">
        <v>0.96964667405620797</v>
      </c>
      <c r="E55" s="6">
        <v>0.92819240059969799</v>
      </c>
      <c r="F55" s="6">
        <v>0.96483976699525198</v>
      </c>
      <c r="G55" s="6">
        <v>0.97027281894295803</v>
      </c>
      <c r="H55" s="6">
        <v>0.96668369017363398</v>
      </c>
      <c r="I55" s="6">
        <v>0.98837521604993595</v>
      </c>
      <c r="J55" s="6">
        <v>0.93866279399567798</v>
      </c>
      <c r="K55" s="6">
        <v>0.97585735921302197</v>
      </c>
      <c r="L55" s="6">
        <v>1.07864462236713</v>
      </c>
      <c r="M55" s="6">
        <v>1.60320815947395</v>
      </c>
      <c r="N55" s="6">
        <v>0.80520817250560595</v>
      </c>
      <c r="O55" s="6">
        <v>0.83389202146130603</v>
      </c>
      <c r="P55" s="6">
        <v>0.60199684722319302</v>
      </c>
      <c r="Q55" s="6">
        <v>0.13241615914520999</v>
      </c>
      <c r="R55" s="6">
        <v>0.176525370936508</v>
      </c>
      <c r="S55" s="6">
        <v>0.47936380169547599</v>
      </c>
      <c r="T55" s="6">
        <v>0.78999232433028699</v>
      </c>
      <c r="U55" s="6">
        <v>0.89880760543071003</v>
      </c>
      <c r="V55" s="6">
        <v>0.73473974057907998</v>
      </c>
      <c r="W55" s="6">
        <v>0.76537313819797004</v>
      </c>
      <c r="X55" s="6">
        <v>0.37144274790979598</v>
      </c>
      <c r="Y55" s="6">
        <v>1.18971405306484</v>
      </c>
      <c r="Z55" s="6">
        <v>0.193697918382296</v>
      </c>
      <c r="AA55" s="6">
        <v>0.19959827091719301</v>
      </c>
      <c r="AB55" s="6">
        <v>0.27814882141344599</v>
      </c>
      <c r="AC55" s="6">
        <v>0.68474909829068598</v>
      </c>
      <c r="AD55" s="6">
        <v>0.82103645245789303</v>
      </c>
      <c r="AE55" s="6">
        <v>0.80782437994013101</v>
      </c>
      <c r="AF55" s="6">
        <v>0.85271183171530596</v>
      </c>
      <c r="AG55" s="6">
        <v>0.94311944265490799</v>
      </c>
      <c r="AH55" s="6">
        <v>0.94589110578528102</v>
      </c>
      <c r="AK55" s="24">
        <f t="shared" si="4"/>
        <v>0.58372424070229223</v>
      </c>
      <c r="AL55" s="24">
        <f t="shared" si="5"/>
        <v>0.12290767263518411</v>
      </c>
      <c r="AM55" s="24">
        <f t="shared" si="6"/>
        <v>0.1703186977631308</v>
      </c>
      <c r="AN55" s="24">
        <f t="shared" si="7"/>
        <v>0.46511366717028263</v>
      </c>
      <c r="AO55" s="24">
        <f t="shared" si="8"/>
        <v>0.76367269529244808</v>
      </c>
      <c r="AP55" s="24">
        <f t="shared" si="9"/>
        <v>0.88835916120490366</v>
      </c>
      <c r="AQ55" s="24">
        <f t="shared" si="10"/>
        <v>0.6896728577516188</v>
      </c>
      <c r="AR55" s="24">
        <f t="shared" si="11"/>
        <v>0.74689500945445431</v>
      </c>
      <c r="AS55" s="24">
        <f t="shared" si="12"/>
        <v>0.40065472255017093</v>
      </c>
      <c r="AT55" s="24">
        <f t="shared" si="13"/>
        <v>1.9073592773143755</v>
      </c>
      <c r="AU55" s="24">
        <f t="shared" si="14"/>
        <v>0.15552633326557797</v>
      </c>
      <c r="AV55" s="24">
        <f t="shared" si="15"/>
        <v>0.16221034204232096</v>
      </c>
      <c r="AW55" s="24">
        <f t="shared" si="16"/>
        <v>0.26970607957620207</v>
      </c>
      <c r="AX55" s="24">
        <f t="shared" si="17"/>
        <v>0.63557890935091033</v>
      </c>
      <c r="AY55" s="24">
        <f t="shared" si="18"/>
        <v>0.79216861948408179</v>
      </c>
      <c r="AZ55" s="24">
        <f t="shared" si="19"/>
        <v>0.78381003833535812</v>
      </c>
      <c r="BA55" s="24">
        <f t="shared" si="20"/>
        <v>0.82430262013727074</v>
      </c>
      <c r="BB55" s="24">
        <f t="shared" si="21"/>
        <v>0.93215588289493989</v>
      </c>
      <c r="BC55" s="24">
        <f t="shared" si="22"/>
        <v>0.88787278817207327</v>
      </c>
      <c r="BD55" s="24"/>
      <c r="BE55" t="s">
        <v>60</v>
      </c>
      <c r="BF55" s="42">
        <f t="shared" si="3"/>
        <v>-29.317358655080341</v>
      </c>
      <c r="BJ55" t="s">
        <v>11</v>
      </c>
      <c r="BK55" s="19">
        <v>-14.659264041374035</v>
      </c>
    </row>
    <row r="56" spans="1:63" x14ac:dyDescent="0.3">
      <c r="A56" t="s">
        <v>61</v>
      </c>
      <c r="B56" s="6">
        <v>0.82558695788188496</v>
      </c>
      <c r="C56" s="6">
        <v>0.90464313992450196</v>
      </c>
      <c r="D56" s="6">
        <v>0.99996101527914305</v>
      </c>
      <c r="E56" s="6">
        <v>0.92897356921793195</v>
      </c>
      <c r="F56" s="6">
        <v>0.97439964196929096</v>
      </c>
      <c r="G56" s="6">
        <v>0.96645894527827403</v>
      </c>
      <c r="H56" s="6">
        <v>0.95975107489234102</v>
      </c>
      <c r="I56" s="6">
        <v>0.98665738711292705</v>
      </c>
      <c r="J56" s="6">
        <v>0.90571441929024898</v>
      </c>
      <c r="K56" s="6">
        <v>1.0367973122315099</v>
      </c>
      <c r="L56" s="6">
        <v>1.1364381157652099</v>
      </c>
      <c r="M56" s="6">
        <v>1.37461842115674</v>
      </c>
      <c r="N56" s="6">
        <v>0.85731115772837196</v>
      </c>
      <c r="O56" s="6">
        <v>0.89335735431210705</v>
      </c>
      <c r="P56" s="6">
        <v>0.689126021792275</v>
      </c>
      <c r="Q56" s="6">
        <v>0.29858853237269001</v>
      </c>
      <c r="R56" s="6">
        <v>0.33859063025132202</v>
      </c>
      <c r="S56" s="6">
        <v>0.41810258326702898</v>
      </c>
      <c r="T56" s="6">
        <v>0.71012408216657696</v>
      </c>
      <c r="U56" s="6">
        <v>0.90984405873945695</v>
      </c>
      <c r="V56" s="6">
        <v>0.83766841310874496</v>
      </c>
      <c r="W56" s="6">
        <v>0.66930110752943195</v>
      </c>
      <c r="X56" s="6">
        <v>0.82973450332968401</v>
      </c>
      <c r="Y56" s="6">
        <v>0.87253573424362196</v>
      </c>
      <c r="Z56" s="6">
        <v>0.334356261813332</v>
      </c>
      <c r="AA56" s="6">
        <v>0.34826636532712901</v>
      </c>
      <c r="AB56" s="6">
        <v>0.44801814142051</v>
      </c>
      <c r="AC56" s="6">
        <v>0.74802452713331002</v>
      </c>
      <c r="AD56" s="6">
        <v>0.899546057466593</v>
      </c>
      <c r="AE56" s="6">
        <v>0.91887249511949998</v>
      </c>
      <c r="AF56" s="6">
        <v>0.96826471017443305</v>
      </c>
      <c r="AG56" s="6">
        <v>1.02978838238727</v>
      </c>
      <c r="AH56" s="6">
        <v>0.99913088231762004</v>
      </c>
      <c r="AK56" s="24">
        <f t="shared" si="4"/>
        <v>0.68909915640668018</v>
      </c>
      <c r="AL56" s="24">
        <f t="shared" si="5"/>
        <v>0.27738085464580187</v>
      </c>
      <c r="AM56" s="24">
        <f t="shared" si="6"/>
        <v>0.32992258889104475</v>
      </c>
      <c r="AN56" s="24">
        <f t="shared" si="7"/>
        <v>0.40407898164237455</v>
      </c>
      <c r="AO56" s="24">
        <f t="shared" si="8"/>
        <v>0.68154235116630935</v>
      </c>
      <c r="AP56" s="24">
        <f t="shared" si="9"/>
        <v>0.89770436167609313</v>
      </c>
      <c r="AQ56" s="24">
        <f t="shared" si="10"/>
        <v>0.75868836033657128</v>
      </c>
      <c r="AR56" s="24">
        <f t="shared" si="11"/>
        <v>0.69392958936008786</v>
      </c>
      <c r="AS56" s="24">
        <f t="shared" si="12"/>
        <v>0.94294191554936835</v>
      </c>
      <c r="AT56" s="24">
        <f t="shared" si="13"/>
        <v>1.1994036934088046</v>
      </c>
      <c r="AU56" s="24">
        <f t="shared" si="14"/>
        <v>0.27604016903922785</v>
      </c>
      <c r="AV56" s="24">
        <f t="shared" si="15"/>
        <v>0.31505677825962769</v>
      </c>
      <c r="AW56" s="24">
        <f t="shared" si="16"/>
        <v>0.44800067555832784</v>
      </c>
      <c r="AX56" s="24">
        <f t="shared" si="17"/>
        <v>0.69489501483358684</v>
      </c>
      <c r="AY56" s="24">
        <f t="shared" si="18"/>
        <v>0.87651735633033545</v>
      </c>
      <c r="AZ56" s="24">
        <f t="shared" si="19"/>
        <v>0.88805254247840792</v>
      </c>
      <c r="BA56" s="24">
        <f t="shared" si="20"/>
        <v>0.92929309637023316</v>
      </c>
      <c r="BB56" s="24">
        <f t="shared" si="21"/>
        <v>1.0160483146454715</v>
      </c>
      <c r="BC56" s="24">
        <f t="shared" si="22"/>
        <v>0.90492724687325732</v>
      </c>
      <c r="BD56" s="24"/>
      <c r="BE56" t="s">
        <v>61</v>
      </c>
      <c r="BF56" s="42">
        <f t="shared" si="3"/>
        <v>-24.838850895872074</v>
      </c>
      <c r="BJ56" t="s">
        <v>9</v>
      </c>
      <c r="BK56" s="19">
        <v>-14.397059774514565</v>
      </c>
    </row>
    <row r="57" spans="1:63" x14ac:dyDescent="0.3">
      <c r="A57" t="s">
        <v>62</v>
      </c>
      <c r="B57" s="6">
        <v>0.82551914347232402</v>
      </c>
      <c r="C57" s="6">
        <v>0.85361236950702102</v>
      </c>
      <c r="D57" s="6">
        <v>1.01618465266284</v>
      </c>
      <c r="E57" s="6">
        <v>0.95967899353946096</v>
      </c>
      <c r="F57" s="6">
        <v>1.0206059020790901</v>
      </c>
      <c r="G57" s="6">
        <v>1.0034386837094</v>
      </c>
      <c r="H57" s="6">
        <v>1.0440389674263599</v>
      </c>
      <c r="I57" s="6">
        <v>1.0152954943447901</v>
      </c>
      <c r="J57" s="6">
        <v>0.93441517493412496</v>
      </c>
      <c r="K57" s="6">
        <v>0.98394237597523804</v>
      </c>
      <c r="L57" s="6">
        <v>1.04273282739753</v>
      </c>
      <c r="M57" s="6">
        <v>1.30053541495182</v>
      </c>
      <c r="N57" s="6">
        <v>0.80333531771451006</v>
      </c>
      <c r="O57" s="6">
        <v>0.82567613575434595</v>
      </c>
      <c r="P57" s="6">
        <v>0.62481553812419</v>
      </c>
      <c r="Q57" s="6">
        <v>0.19445569009556901</v>
      </c>
      <c r="R57" s="6">
        <v>0.25349367460237499</v>
      </c>
      <c r="S57" s="6">
        <v>0.45887489010600302</v>
      </c>
      <c r="T57" s="6">
        <v>0.73454745027300705</v>
      </c>
      <c r="U57" s="6">
        <v>0.80554903004337697</v>
      </c>
      <c r="V57" s="6">
        <v>0.77121162330691495</v>
      </c>
      <c r="W57" s="6">
        <v>0.82292598313852205</v>
      </c>
      <c r="X57" s="6">
        <v>0.46959779113807798</v>
      </c>
      <c r="Y57" s="6">
        <v>1.0593341584001601</v>
      </c>
      <c r="Z57" s="6">
        <v>0.28153979824751901</v>
      </c>
      <c r="AA57" s="6">
        <v>0.30742492848250702</v>
      </c>
      <c r="AB57" s="6">
        <v>0.36514077026326702</v>
      </c>
      <c r="AC57" s="6">
        <v>0.71127498237254005</v>
      </c>
      <c r="AD57" s="6">
        <v>0.82515314573145404</v>
      </c>
      <c r="AE57" s="6">
        <v>0.82435326964287003</v>
      </c>
      <c r="AF57" s="6">
        <v>0.90665818785753804</v>
      </c>
      <c r="AG57" s="6">
        <v>0.90723019165425101</v>
      </c>
      <c r="AH57" s="6">
        <v>0.84848649563175105</v>
      </c>
      <c r="AK57" s="24">
        <f t="shared" si="4"/>
        <v>0.63492796058707546</v>
      </c>
      <c r="AL57" s="24">
        <f t="shared" si="5"/>
        <v>0.186615040958937</v>
      </c>
      <c r="AM57" s="24">
        <f t="shared" si="6"/>
        <v>0.25871714043890026</v>
      </c>
      <c r="AN57" s="24">
        <f t="shared" si="7"/>
        <v>0.46045281571526325</v>
      </c>
      <c r="AO57" s="24">
        <f t="shared" si="8"/>
        <v>0.76689616150869577</v>
      </c>
      <c r="AP57" s="24">
        <f t="shared" si="9"/>
        <v>0.81787030067685651</v>
      </c>
      <c r="AQ57" s="24">
        <f t="shared" si="10"/>
        <v>0.72063184390356139</v>
      </c>
      <c r="AR57" s="24">
        <f t="shared" si="11"/>
        <v>0.80971174710107607</v>
      </c>
      <c r="AS57" s="24">
        <f t="shared" si="12"/>
        <v>0.48966503249304283</v>
      </c>
      <c r="AT57" s="24">
        <f t="shared" si="13"/>
        <v>1.3777015892675892</v>
      </c>
      <c r="AU57" s="24">
        <f t="shared" si="14"/>
        <v>0.2324164931026628</v>
      </c>
      <c r="AV57" s="24">
        <f t="shared" si="15"/>
        <v>0.26242172164747929</v>
      </c>
      <c r="AW57" s="24">
        <f t="shared" si="16"/>
        <v>0.37105044680301985</v>
      </c>
      <c r="AX57" s="24">
        <f t="shared" si="17"/>
        <v>0.68259565921307708</v>
      </c>
      <c r="AY57" s="24">
        <f t="shared" si="18"/>
        <v>0.84215617065264947</v>
      </c>
      <c r="AZ57" s="24">
        <f t="shared" si="19"/>
        <v>0.82718795980198168</v>
      </c>
      <c r="BA57" s="24">
        <f t="shared" si="20"/>
        <v>0.94658647825943865</v>
      </c>
      <c r="BB57" s="24">
        <f t="shared" si="21"/>
        <v>0.92110672592012144</v>
      </c>
      <c r="BC57" s="24">
        <f t="shared" si="22"/>
        <v>0.79283865724498526</v>
      </c>
      <c r="BD57" s="24"/>
      <c r="BE57" t="s">
        <v>62</v>
      </c>
      <c r="BF57" s="42">
        <f t="shared" si="3"/>
        <v>-28.373335235225415</v>
      </c>
      <c r="BJ57" t="s">
        <v>64</v>
      </c>
      <c r="BK57" s="19">
        <v>-13.462880184754727</v>
      </c>
    </row>
    <row r="58" spans="1:63" x14ac:dyDescent="0.3">
      <c r="A58" t="s">
        <v>63</v>
      </c>
      <c r="B58" s="6">
        <v>0.81693377759200003</v>
      </c>
      <c r="C58" s="6">
        <v>0.826196906930873</v>
      </c>
      <c r="D58" s="6">
        <v>0.97659419424356797</v>
      </c>
      <c r="E58" s="6">
        <v>0.94824010190302499</v>
      </c>
      <c r="F58" s="6">
        <v>1.00088423829982</v>
      </c>
      <c r="G58" s="6">
        <v>0.93914873293081602</v>
      </c>
      <c r="H58" s="6">
        <v>0.999876821526826</v>
      </c>
      <c r="I58" s="6">
        <v>0.98870259707799801</v>
      </c>
      <c r="J58" s="6">
        <v>0.93440285131693102</v>
      </c>
      <c r="K58" s="6">
        <v>0.98536217617522603</v>
      </c>
      <c r="L58" s="6">
        <v>1.1260145856311801</v>
      </c>
      <c r="M58" s="6">
        <v>1.45764301637174</v>
      </c>
      <c r="N58" s="6">
        <v>0.87729684316998402</v>
      </c>
      <c r="O58" s="6">
        <v>0.90991680326560798</v>
      </c>
      <c r="P58" s="6">
        <v>0.70227986834025002</v>
      </c>
      <c r="Q58" s="6">
        <v>0.33003766101870102</v>
      </c>
      <c r="R58" s="6">
        <v>0.40372364868932897</v>
      </c>
      <c r="S58" s="6">
        <v>0.63160908835598994</v>
      </c>
      <c r="T58" s="6">
        <v>0.81490709262230898</v>
      </c>
      <c r="U58" s="6">
        <v>0.89643996657944303</v>
      </c>
      <c r="V58" s="6">
        <v>0.80933669469078096</v>
      </c>
      <c r="W58" s="6">
        <v>0.93224336301215405</v>
      </c>
      <c r="X58" s="6">
        <v>0.55755111407194202</v>
      </c>
      <c r="Y58" s="6">
        <v>1.3197209894070601</v>
      </c>
      <c r="Z58" s="6">
        <v>0.41783056596298102</v>
      </c>
      <c r="AA58" s="6">
        <v>0.40259240554591802</v>
      </c>
      <c r="AB58" s="6">
        <v>0.51900980581243605</v>
      </c>
      <c r="AC58" s="6">
        <v>0.82124675985211504</v>
      </c>
      <c r="AD58" s="6">
        <v>0.95410084931559802</v>
      </c>
      <c r="AE58" s="6">
        <v>0.88234546230976496</v>
      </c>
      <c r="AF58" s="6">
        <v>0.99463346298755495</v>
      </c>
      <c r="AG58" s="6">
        <v>1.04518598325546</v>
      </c>
      <c r="AH58" s="6">
        <v>0.89992733432048899</v>
      </c>
      <c r="AK58" s="24">
        <f t="shared" si="4"/>
        <v>0.6858424421552255</v>
      </c>
      <c r="AL58" s="24">
        <f t="shared" si="5"/>
        <v>0.3129549453162091</v>
      </c>
      <c r="AM58" s="24">
        <f t="shared" si="6"/>
        <v>0.40408063660204313</v>
      </c>
      <c r="AN58" s="24">
        <f t="shared" si="7"/>
        <v>0.59317487503711575</v>
      </c>
      <c r="AO58" s="24">
        <f t="shared" si="8"/>
        <v>0.8148067136108611</v>
      </c>
      <c r="AP58" s="24">
        <f t="shared" si="9"/>
        <v>0.88631252308160902</v>
      </c>
      <c r="AQ58" s="24">
        <f t="shared" si="10"/>
        <v>0.75624651519448616</v>
      </c>
      <c r="AR58" s="24">
        <f t="shared" si="11"/>
        <v>0.91859734890256728</v>
      </c>
      <c r="AS58" s="24">
        <f t="shared" si="12"/>
        <v>0.62781068667992057</v>
      </c>
      <c r="AT58" s="24">
        <f t="shared" si="13"/>
        <v>1.9236820837684041</v>
      </c>
      <c r="AU58" s="24">
        <f t="shared" si="14"/>
        <v>0.34133990264554143</v>
      </c>
      <c r="AV58" s="24">
        <f t="shared" si="15"/>
        <v>0.33262060021589712</v>
      </c>
      <c r="AW58" s="24">
        <f t="shared" si="16"/>
        <v>0.50686196311190668</v>
      </c>
      <c r="AX58" s="24">
        <f t="shared" si="17"/>
        <v>0.77873911124969863</v>
      </c>
      <c r="AY58" s="24">
        <f t="shared" si="18"/>
        <v>0.9549445018284537</v>
      </c>
      <c r="AZ58" s="24">
        <f t="shared" si="19"/>
        <v>0.82865362293547085</v>
      </c>
      <c r="BA58" s="24">
        <f t="shared" si="20"/>
        <v>0.99451094555621633</v>
      </c>
      <c r="BB58" s="24">
        <f t="shared" si="21"/>
        <v>1.0333780960741943</v>
      </c>
      <c r="BC58" s="24">
        <f t="shared" si="22"/>
        <v>0.84089466716710992</v>
      </c>
      <c r="BD58" s="24"/>
      <c r="BE58" t="s">
        <v>63</v>
      </c>
      <c r="BF58" s="42">
        <f t="shared" si="3"/>
        <v>-19.197555621128391</v>
      </c>
      <c r="BJ58" t="s">
        <v>41</v>
      </c>
      <c r="BK58" s="19">
        <v>-13.272004916846422</v>
      </c>
    </row>
    <row r="59" spans="1:63" x14ac:dyDescent="0.3">
      <c r="A59" t="s">
        <v>64</v>
      </c>
      <c r="B59" s="6">
        <v>0.84653747203669905</v>
      </c>
      <c r="C59" s="6">
        <v>0.86096619921330098</v>
      </c>
      <c r="D59" s="6">
        <v>1.0330147811175501</v>
      </c>
      <c r="E59" s="6">
        <v>0.98588377264402405</v>
      </c>
      <c r="F59" s="6">
        <v>1.03117484224697</v>
      </c>
      <c r="G59" s="6">
        <v>0.99286047200245597</v>
      </c>
      <c r="H59" s="6">
        <v>0.99614199121829905</v>
      </c>
      <c r="I59" s="6">
        <v>1.0300334586382101</v>
      </c>
      <c r="J59" s="6">
        <v>0.91530025665660197</v>
      </c>
      <c r="K59" s="6">
        <v>0.96825389883969804</v>
      </c>
      <c r="L59" s="6">
        <v>1.0355239233868201</v>
      </c>
      <c r="M59" s="6">
        <v>1.3043089319993699</v>
      </c>
      <c r="N59" s="6">
        <v>0.84872840576527397</v>
      </c>
      <c r="O59" s="6">
        <v>0.85652517646279902</v>
      </c>
      <c r="P59" s="6">
        <v>0.79393741327244605</v>
      </c>
      <c r="Q59" s="6">
        <v>0.52395971412160902</v>
      </c>
      <c r="R59" s="6">
        <v>0.60830570497349601</v>
      </c>
      <c r="S59" s="6">
        <v>0.73338006123793997</v>
      </c>
      <c r="T59" s="6">
        <v>0.89983988940277304</v>
      </c>
      <c r="U59" s="6">
        <v>0.95897708190998798</v>
      </c>
      <c r="V59" s="6">
        <v>0.90835227951135</v>
      </c>
      <c r="W59" s="6">
        <v>0.96017839038424502</v>
      </c>
      <c r="X59" s="6">
        <v>0.69774245370741195</v>
      </c>
      <c r="Y59" s="6">
        <v>1.2146414642651699</v>
      </c>
      <c r="Z59" s="6">
        <v>0.564840105012825</v>
      </c>
      <c r="AA59" s="6">
        <v>0.54793257960571995</v>
      </c>
      <c r="AB59" s="6">
        <v>0.66356595203022695</v>
      </c>
      <c r="AC59" s="6">
        <v>0.87245753312368202</v>
      </c>
      <c r="AD59" s="6">
        <v>0.94497848832003895</v>
      </c>
      <c r="AE59" s="6">
        <v>0.93207329138171202</v>
      </c>
      <c r="AF59" s="6">
        <v>0.95470497706467505</v>
      </c>
      <c r="AG59" s="6">
        <v>0.98422256531347796</v>
      </c>
      <c r="AH59" s="6">
        <v>0.94475112745273604</v>
      </c>
      <c r="AK59" s="24">
        <f t="shared" si="4"/>
        <v>0.82014908319266977</v>
      </c>
      <c r="AL59" s="24">
        <f t="shared" si="5"/>
        <v>0.51656337967169619</v>
      </c>
      <c r="AM59" s="24">
        <f t="shared" si="6"/>
        <v>0.62726953936397656</v>
      </c>
      <c r="AN59" s="24">
        <f t="shared" si="7"/>
        <v>0.72814407375789114</v>
      </c>
      <c r="AO59" s="24">
        <f t="shared" si="8"/>
        <v>0.8963682992073323</v>
      </c>
      <c r="AP59" s="24">
        <f t="shared" si="9"/>
        <v>0.98777848043452299</v>
      </c>
      <c r="AQ59" s="24">
        <f t="shared" si="10"/>
        <v>0.83141507457134811</v>
      </c>
      <c r="AR59" s="24">
        <f t="shared" si="11"/>
        <v>0.92969647007117084</v>
      </c>
      <c r="AS59" s="24">
        <f t="shared" si="12"/>
        <v>0.72252900317664592</v>
      </c>
      <c r="AT59" s="24">
        <f t="shared" si="13"/>
        <v>1.5842677110178547</v>
      </c>
      <c r="AU59" s="24">
        <f t="shared" si="14"/>
        <v>0.47815831460250052</v>
      </c>
      <c r="AV59" s="24">
        <f t="shared" si="15"/>
        <v>0.47175143048827617</v>
      </c>
      <c r="AW59" s="24">
        <f t="shared" si="16"/>
        <v>0.68547343669356364</v>
      </c>
      <c r="AX59" s="24">
        <f t="shared" si="17"/>
        <v>0.86014172422767421</v>
      </c>
      <c r="AY59" s="24">
        <f t="shared" si="18"/>
        <v>0.97443804362019637</v>
      </c>
      <c r="AZ59" s="24">
        <f t="shared" si="19"/>
        <v>0.92541872802212932</v>
      </c>
      <c r="BA59" s="24">
        <f t="shared" si="20"/>
        <v>0.95102171687922599</v>
      </c>
      <c r="BB59" s="24">
        <f t="shared" si="21"/>
        <v>1.0137821730196133</v>
      </c>
      <c r="BC59" s="24">
        <f t="shared" si="22"/>
        <v>0.86473094943410334</v>
      </c>
      <c r="BD59" s="24"/>
      <c r="BE59" t="s">
        <v>64</v>
      </c>
      <c r="BF59" s="42">
        <f t="shared" si="3"/>
        <v>-13.462880184754727</v>
      </c>
      <c r="BJ59" t="s">
        <v>46</v>
      </c>
      <c r="BK59" s="19">
        <v>-12.475075546634303</v>
      </c>
    </row>
    <row r="60" spans="1:63" x14ac:dyDescent="0.3">
      <c r="A60" t="s">
        <v>65</v>
      </c>
      <c r="B60" s="6">
        <v>0.85381742794890503</v>
      </c>
      <c r="C60" s="6">
        <v>0.84822659834605496</v>
      </c>
      <c r="D60" s="6">
        <v>1.0299351517001201</v>
      </c>
      <c r="E60" s="6">
        <v>0.96384990187628306</v>
      </c>
      <c r="F60" s="6">
        <v>0.97277800284734695</v>
      </c>
      <c r="G60" s="6">
        <v>0.96566280350676803</v>
      </c>
      <c r="H60" s="6">
        <v>1.03900224099489</v>
      </c>
      <c r="I60" s="6">
        <v>0.99960746239673803</v>
      </c>
      <c r="J60" s="6">
        <v>0.95945116181952095</v>
      </c>
      <c r="K60" s="6">
        <v>0.99548672326907095</v>
      </c>
      <c r="L60" s="6">
        <v>1.0696906103402699</v>
      </c>
      <c r="M60" s="6">
        <v>1.3024919149540299</v>
      </c>
      <c r="N60" s="6">
        <v>0.87642415075487501</v>
      </c>
      <c r="O60" s="6">
        <v>0.91533939535455999</v>
      </c>
      <c r="P60" s="6">
        <v>0.85430598744701403</v>
      </c>
      <c r="Q60" s="6">
        <v>0.433682692609626</v>
      </c>
      <c r="R60" s="6">
        <v>0.52691147334431698</v>
      </c>
      <c r="S60" s="6">
        <v>0.77419900111199402</v>
      </c>
      <c r="T60" s="6">
        <v>0.99297368859733104</v>
      </c>
      <c r="U60" s="6">
        <v>1.0545455135720101</v>
      </c>
      <c r="V60" s="6">
        <v>0.92640443451813803</v>
      </c>
      <c r="W60" s="6">
        <v>1.0007280059792001</v>
      </c>
      <c r="X60" s="6">
        <v>0.71538688594562805</v>
      </c>
      <c r="Y60" s="6">
        <v>1.3019944974998601</v>
      </c>
      <c r="Z60" s="6">
        <v>0.52144575508631497</v>
      </c>
      <c r="AA60" s="6">
        <v>0.55319685333931701</v>
      </c>
      <c r="AB60" s="6">
        <v>0.69735303439240304</v>
      </c>
      <c r="AC60" s="6">
        <v>0.913127256805909</v>
      </c>
      <c r="AD60" s="6">
        <v>1.0484025428977399</v>
      </c>
      <c r="AE60" s="6">
        <v>0.96237112098861699</v>
      </c>
      <c r="AF60" s="6">
        <v>1.0187719659948899</v>
      </c>
      <c r="AG60" s="6">
        <v>1.02601838837862</v>
      </c>
      <c r="AH60" s="6">
        <v>1.0012393926826</v>
      </c>
      <c r="AK60" s="24">
        <f t="shared" si="4"/>
        <v>0.87987976677956126</v>
      </c>
      <c r="AL60" s="24">
        <f t="shared" si="5"/>
        <v>0.41800502071723022</v>
      </c>
      <c r="AM60" s="24">
        <f t="shared" si="6"/>
        <v>0.51256789071723774</v>
      </c>
      <c r="AN60" s="24">
        <f t="shared" si="7"/>
        <v>0.74761517788594756</v>
      </c>
      <c r="AO60" s="24">
        <f t="shared" si="8"/>
        <v>1.0317018877015891</v>
      </c>
      <c r="AP60" s="24">
        <f t="shared" si="9"/>
        <v>1.0541315648035818</v>
      </c>
      <c r="AQ60" s="24">
        <f t="shared" si="10"/>
        <v>0.88883981101318388</v>
      </c>
      <c r="AR60" s="24">
        <f t="shared" si="11"/>
        <v>0.99621144355582514</v>
      </c>
      <c r="AS60" s="24">
        <f t="shared" si="12"/>
        <v>0.76524263465660392</v>
      </c>
      <c r="AT60" s="24">
        <f t="shared" si="13"/>
        <v>1.6958373063082026</v>
      </c>
      <c r="AU60" s="24">
        <f t="shared" si="14"/>
        <v>0.4452194734226721</v>
      </c>
      <c r="AV60" s="24">
        <f t="shared" si="15"/>
        <v>0.46923628512375032</v>
      </c>
      <c r="AW60" s="24">
        <f t="shared" si="16"/>
        <v>0.71822840326547865</v>
      </c>
      <c r="AX60" s="24">
        <f t="shared" si="17"/>
        <v>0.88011761687293488</v>
      </c>
      <c r="AY60" s="24">
        <f t="shared" si="18"/>
        <v>1.0198629318601435</v>
      </c>
      <c r="AZ60" s="24">
        <f t="shared" si="19"/>
        <v>0.92932599470781896</v>
      </c>
      <c r="BA60" s="24">
        <f t="shared" si="20"/>
        <v>1.0585063557314605</v>
      </c>
      <c r="BB60" s="24">
        <f t="shared" si="21"/>
        <v>1.0256156375795431</v>
      </c>
      <c r="BC60" s="24">
        <f t="shared" si="22"/>
        <v>0.96064029856879207</v>
      </c>
      <c r="BD60" s="24"/>
      <c r="BE60" t="s">
        <v>65</v>
      </c>
      <c r="BF60" s="42">
        <f t="shared" si="3"/>
        <v>-10.763822344532306</v>
      </c>
      <c r="BJ60" t="s">
        <v>13</v>
      </c>
      <c r="BK60" s="19">
        <v>-12.341355815919005</v>
      </c>
    </row>
    <row r="61" spans="1:63" x14ac:dyDescent="0.3">
      <c r="A61" t="s">
        <v>66</v>
      </c>
      <c r="B61" s="6">
        <v>0.80201057320689595</v>
      </c>
      <c r="C61" s="6">
        <v>0.82203945891994901</v>
      </c>
      <c r="D61" s="6">
        <v>1.0036161502016101</v>
      </c>
      <c r="E61" s="6">
        <v>0.95913067157782605</v>
      </c>
      <c r="F61" s="6">
        <v>1.02406914291083</v>
      </c>
      <c r="G61" s="6">
        <v>1.0209656726699901</v>
      </c>
      <c r="H61" s="6">
        <v>1.0087343241409701</v>
      </c>
      <c r="I61" s="6">
        <v>1.06271083034745</v>
      </c>
      <c r="J61" s="6">
        <v>0.91273151764056704</v>
      </c>
      <c r="K61" s="6">
        <v>0.96704568986235195</v>
      </c>
      <c r="L61" s="6">
        <v>1.03339353229822</v>
      </c>
      <c r="M61" s="6">
        <v>1.38355243622334</v>
      </c>
      <c r="N61" s="6">
        <v>0.75710036767811895</v>
      </c>
      <c r="O61" s="6">
        <v>0.79899370032032002</v>
      </c>
      <c r="P61" s="6">
        <v>0.57855790673028495</v>
      </c>
      <c r="Q61" s="6">
        <v>0.15882731612009099</v>
      </c>
      <c r="R61" s="6">
        <v>0.200077350939351</v>
      </c>
      <c r="S61" s="6">
        <v>0.41759778031758299</v>
      </c>
      <c r="T61" s="6">
        <v>0.72935430395363898</v>
      </c>
      <c r="U61" s="6">
        <v>0.85556641821674795</v>
      </c>
      <c r="V61" s="6">
        <v>0.74806670436261502</v>
      </c>
      <c r="W61" s="6">
        <v>0.73254601346942105</v>
      </c>
      <c r="X61" s="6">
        <v>0.44595141054341503</v>
      </c>
      <c r="Y61" s="6">
        <v>1.16371245320594</v>
      </c>
      <c r="Z61" s="6">
        <v>0.28669239214779701</v>
      </c>
      <c r="AA61" s="6">
        <v>0.30779770765896203</v>
      </c>
      <c r="AB61" s="6">
        <v>0.36731954966700697</v>
      </c>
      <c r="AC61" s="6">
        <v>0.70404067312308904</v>
      </c>
      <c r="AD61" s="6">
        <v>0.80824032186571204</v>
      </c>
      <c r="AE61" s="6">
        <v>0.80365520808801505</v>
      </c>
      <c r="AF61" s="6">
        <v>0.885619084512133</v>
      </c>
      <c r="AG61" s="6">
        <v>0.91831152365851398</v>
      </c>
      <c r="AH61" s="6">
        <v>0.84287607466937597</v>
      </c>
      <c r="AK61" s="24">
        <f t="shared" si="4"/>
        <v>0.58065005902135081</v>
      </c>
      <c r="AL61" s="24">
        <f t="shared" si="5"/>
        <v>0.15233615037516654</v>
      </c>
      <c r="AM61" s="24">
        <f t="shared" si="6"/>
        <v>0.20489304129233052</v>
      </c>
      <c r="AN61" s="24">
        <f t="shared" si="7"/>
        <v>0.42635299868743587</v>
      </c>
      <c r="AO61" s="24">
        <f t="shared" si="8"/>
        <v>0.73572472085798168</v>
      </c>
      <c r="AP61" s="24">
        <f t="shared" si="9"/>
        <v>0.90921969872051389</v>
      </c>
      <c r="AQ61" s="24">
        <f t="shared" si="10"/>
        <v>0.68278405836926703</v>
      </c>
      <c r="AR61" s="24">
        <f t="shared" si="11"/>
        <v>0.70840546495145207</v>
      </c>
      <c r="AS61" s="24">
        <f t="shared" si="12"/>
        <v>0.46084330337483331</v>
      </c>
      <c r="AT61" s="24">
        <f t="shared" si="13"/>
        <v>1.6100571996965178</v>
      </c>
      <c r="AU61" s="24">
        <f t="shared" si="14"/>
        <v>0.22993032976051089</v>
      </c>
      <c r="AV61" s="24">
        <f t="shared" si="15"/>
        <v>0.25302186106077379</v>
      </c>
      <c r="AW61" s="24">
        <f t="shared" si="16"/>
        <v>0.36864783233059067</v>
      </c>
      <c r="AX61" s="24">
        <f t="shared" si="17"/>
        <v>0.67526700363065306</v>
      </c>
      <c r="AY61" s="24">
        <f t="shared" si="18"/>
        <v>0.82769397367899311</v>
      </c>
      <c r="AZ61" s="24">
        <f t="shared" si="19"/>
        <v>0.82050438012032112</v>
      </c>
      <c r="BA61" s="24">
        <f t="shared" si="20"/>
        <v>0.89335436866169116</v>
      </c>
      <c r="BB61" s="24">
        <f t="shared" si="21"/>
        <v>0.97589960182477131</v>
      </c>
      <c r="BC61" s="24">
        <f t="shared" si="22"/>
        <v>0.76931955881590341</v>
      </c>
      <c r="BD61" s="24"/>
      <c r="BE61" t="s">
        <v>66</v>
      </c>
      <c r="BF61" s="42">
        <f t="shared" si="3"/>
        <v>-28.874905897506448</v>
      </c>
      <c r="BJ61" t="s">
        <v>32</v>
      </c>
      <c r="BK61" s="19">
        <v>-11.885243421627729</v>
      </c>
    </row>
    <row r="62" spans="1:63" x14ac:dyDescent="0.3">
      <c r="A62" t="s">
        <v>67</v>
      </c>
      <c r="B62" s="6">
        <v>0.84216988231714696</v>
      </c>
      <c r="C62" s="6">
        <v>0.85607493742922103</v>
      </c>
      <c r="D62" s="6">
        <v>1.0112826437997899</v>
      </c>
      <c r="E62" s="6">
        <v>0.97740789787903204</v>
      </c>
      <c r="F62" s="6">
        <v>0.99496352320872905</v>
      </c>
      <c r="G62" s="6">
        <v>0.99899902812803798</v>
      </c>
      <c r="H62" s="6">
        <v>1.03028298312778</v>
      </c>
      <c r="I62" s="6">
        <v>1.07688102219528</v>
      </c>
      <c r="J62" s="6">
        <v>0.92374292144700498</v>
      </c>
      <c r="K62" s="6">
        <v>0.94668322334364097</v>
      </c>
      <c r="L62" s="6">
        <v>1.0269006367701099</v>
      </c>
      <c r="M62" s="6">
        <v>1.3146113003542299</v>
      </c>
      <c r="N62" s="6">
        <v>0.89117169183286304</v>
      </c>
      <c r="O62" s="6">
        <v>0.90357024246622797</v>
      </c>
      <c r="P62" s="6">
        <v>0.78817856507963402</v>
      </c>
      <c r="Q62" s="6">
        <v>0.40074940635953199</v>
      </c>
      <c r="R62" s="6">
        <v>0.46842421483093499</v>
      </c>
      <c r="S62" s="6">
        <v>0.60075173031008799</v>
      </c>
      <c r="T62" s="6">
        <v>0.90635005299367899</v>
      </c>
      <c r="U62" s="6">
        <v>0.99447035622441604</v>
      </c>
      <c r="V62" s="6">
        <v>0.904527898507829</v>
      </c>
      <c r="W62" s="6">
        <v>0.92594681912426102</v>
      </c>
      <c r="X62" s="6">
        <v>0.61838933534024298</v>
      </c>
      <c r="Y62" s="6">
        <v>1.0889457936224101</v>
      </c>
      <c r="Z62" s="6">
        <v>0.43124082665158098</v>
      </c>
      <c r="AA62" s="6">
        <v>0.456561802406936</v>
      </c>
      <c r="AB62" s="6">
        <v>0.56649922424334298</v>
      </c>
      <c r="AC62" s="6">
        <v>0.81256202327399196</v>
      </c>
      <c r="AD62" s="6">
        <v>0.93865788406786399</v>
      </c>
      <c r="AE62" s="6">
        <v>0.964262564283906</v>
      </c>
      <c r="AF62" s="6">
        <v>1.02211526900551</v>
      </c>
      <c r="AG62" s="6">
        <v>1.04336358335542</v>
      </c>
      <c r="AH62" s="6">
        <v>0.96139010862736995</v>
      </c>
      <c r="AK62" s="24">
        <f t="shared" si="4"/>
        <v>0.79707130308005714</v>
      </c>
      <c r="AL62" s="24">
        <f t="shared" si="5"/>
        <v>0.39169563484614017</v>
      </c>
      <c r="AM62" s="24">
        <f t="shared" si="6"/>
        <v>0.46606500714446969</v>
      </c>
      <c r="AN62" s="24">
        <f t="shared" si="7"/>
        <v>0.60015039472601506</v>
      </c>
      <c r="AO62" s="24">
        <f t="shared" si="8"/>
        <v>0.93379703635634903</v>
      </c>
      <c r="AP62" s="24">
        <f t="shared" si="9"/>
        <v>1.0709262537538533</v>
      </c>
      <c r="AQ62" s="24">
        <f t="shared" si="10"/>
        <v>0.83555124349794196</v>
      </c>
      <c r="AR62" s="24">
        <f t="shared" si="11"/>
        <v>0.87657831937334674</v>
      </c>
      <c r="AS62" s="24">
        <f t="shared" si="12"/>
        <v>0.63502440223274059</v>
      </c>
      <c r="AT62" s="24">
        <f t="shared" si="13"/>
        <v>1.4315404457692253</v>
      </c>
      <c r="AU62" s="24">
        <f t="shared" si="14"/>
        <v>0.36317803623151113</v>
      </c>
      <c r="AV62" s="24">
        <f t="shared" si="15"/>
        <v>0.39085111642809012</v>
      </c>
      <c r="AW62" s="24">
        <f t="shared" si="16"/>
        <v>0.57289083320333789</v>
      </c>
      <c r="AX62" s="24">
        <f t="shared" si="17"/>
        <v>0.79420453906456556</v>
      </c>
      <c r="AY62" s="24">
        <f t="shared" si="18"/>
        <v>0.93393035541981273</v>
      </c>
      <c r="AZ62" s="24">
        <f t="shared" si="19"/>
        <v>0.96329736457987181</v>
      </c>
      <c r="BA62" s="24">
        <f t="shared" si="20"/>
        <v>1.0530679684514501</v>
      </c>
      <c r="BB62" s="24">
        <f t="shared" si="21"/>
        <v>1.1235784421651149</v>
      </c>
      <c r="BC62" s="24">
        <f t="shared" si="22"/>
        <v>0.88807730759370018</v>
      </c>
      <c r="BD62" s="24"/>
      <c r="BE62" t="s">
        <v>67</v>
      </c>
      <c r="BF62" s="42">
        <f t="shared" si="3"/>
        <v>-16.677653183154334</v>
      </c>
      <c r="BJ62" t="s">
        <v>65</v>
      </c>
      <c r="BK62" s="19">
        <v>-10.763822344532306</v>
      </c>
    </row>
    <row r="63" spans="1:63" x14ac:dyDescent="0.3">
      <c r="A63" t="s">
        <v>68</v>
      </c>
      <c r="B63" s="6">
        <v>0.78071837352645301</v>
      </c>
      <c r="C63" s="6">
        <v>0.89031100445082101</v>
      </c>
      <c r="D63" s="6">
        <v>0.96130177350531498</v>
      </c>
      <c r="E63" s="6">
        <v>0.96881784025305895</v>
      </c>
      <c r="F63" s="6">
        <v>0.99549826259891605</v>
      </c>
      <c r="G63" s="6">
        <v>0.91511901898680703</v>
      </c>
      <c r="H63" s="6">
        <v>0.95595843812966397</v>
      </c>
      <c r="I63" s="6">
        <v>1.04547558260077</v>
      </c>
      <c r="J63" s="6">
        <v>0.89305744949549304</v>
      </c>
      <c r="K63" s="6">
        <v>1.04641591202146</v>
      </c>
      <c r="L63" s="6">
        <v>1.16760230379288</v>
      </c>
      <c r="M63" s="6">
        <v>1.37972404063836</v>
      </c>
      <c r="N63" s="6">
        <v>0.82384917234892296</v>
      </c>
      <c r="O63" s="6">
        <v>0.90766906855551299</v>
      </c>
      <c r="P63" s="6">
        <v>0.64555627482136202</v>
      </c>
      <c r="Q63" s="6">
        <v>0.22472033729667301</v>
      </c>
      <c r="R63" s="6">
        <v>0.264241983645911</v>
      </c>
      <c r="S63" s="6">
        <v>0.36702075001587198</v>
      </c>
      <c r="T63" s="6">
        <v>0.74793063893962897</v>
      </c>
      <c r="U63" s="6">
        <v>1.0620678730053399</v>
      </c>
      <c r="V63" s="6">
        <v>0.95991955621442104</v>
      </c>
      <c r="W63" s="6">
        <v>0.91540437669500296</v>
      </c>
      <c r="X63" s="6">
        <v>0.43678210478060697</v>
      </c>
      <c r="Y63" s="6">
        <v>0.98330665370616699</v>
      </c>
      <c r="Z63" s="6">
        <v>0.29816155252681698</v>
      </c>
      <c r="AA63" s="6">
        <v>0.29795917129370803</v>
      </c>
      <c r="AB63" s="6">
        <v>0.36666017739612899</v>
      </c>
      <c r="AC63" s="6">
        <v>0.61593188485598205</v>
      </c>
      <c r="AD63" s="6">
        <v>0.93413707451540096</v>
      </c>
      <c r="AE63" s="6">
        <v>1.10299719957451</v>
      </c>
      <c r="AF63" s="6">
        <v>1.2341286248891501</v>
      </c>
      <c r="AG63" s="6">
        <v>1.35617817329783</v>
      </c>
      <c r="AH63" s="6">
        <v>1.17904709898294</v>
      </c>
      <c r="AK63" s="24">
        <f t="shared" si="4"/>
        <v>0.6205743918832598</v>
      </c>
      <c r="AL63" s="24">
        <f t="shared" si="5"/>
        <v>0.21771307184070168</v>
      </c>
      <c r="AM63" s="24">
        <f t="shared" si="6"/>
        <v>0.26305243562519559</v>
      </c>
      <c r="AN63" s="24">
        <f t="shared" si="7"/>
        <v>0.33586766870232693</v>
      </c>
      <c r="AO63" s="24">
        <f t="shared" si="8"/>
        <v>0.71499060543004933</v>
      </c>
      <c r="AP63" s="24">
        <f t="shared" si="9"/>
        <v>1.1103660282918184</v>
      </c>
      <c r="AQ63" s="24">
        <f t="shared" si="10"/>
        <v>0.85726331059369643</v>
      </c>
      <c r="AR63" s="24">
        <f t="shared" si="11"/>
        <v>0.95789370570773769</v>
      </c>
      <c r="AS63" s="24">
        <f t="shared" si="12"/>
        <v>0.50998779179733977</v>
      </c>
      <c r="AT63" s="24">
        <f t="shared" si="13"/>
        <v>1.3566918294380572</v>
      </c>
      <c r="AU63" s="24">
        <f t="shared" si="14"/>
        <v>0.23278020233685864</v>
      </c>
      <c r="AV63" s="24">
        <f t="shared" si="15"/>
        <v>0.26527632907983545</v>
      </c>
      <c r="AW63" s="24">
        <f t="shared" si="16"/>
        <v>0.35247107880467221</v>
      </c>
      <c r="AX63" s="24">
        <f t="shared" si="17"/>
        <v>0.59672579842916829</v>
      </c>
      <c r="AY63" s="24">
        <f t="shared" si="18"/>
        <v>0.92993183470931584</v>
      </c>
      <c r="AZ63" s="24">
        <f t="shared" si="19"/>
        <v>1.009373715219821</v>
      </c>
      <c r="BA63" s="24">
        <f t="shared" si="20"/>
        <v>1.1797756727001418</v>
      </c>
      <c r="BB63" s="24">
        <f t="shared" si="21"/>
        <v>1.4178511658389967</v>
      </c>
      <c r="BC63" s="24">
        <f t="shared" si="22"/>
        <v>1.0529567950527645</v>
      </c>
      <c r="BD63" s="24"/>
      <c r="BE63" t="s">
        <v>68</v>
      </c>
      <c r="BF63" s="42">
        <f>(+SUM(AK63:BC63)-19)*4.3</f>
        <v>-21.579363244628436</v>
      </c>
      <c r="BJ63" t="s">
        <v>19</v>
      </c>
      <c r="BK63" s="19">
        <v>-7.766784069575027</v>
      </c>
    </row>
    <row r="68" spans="4:4" x14ac:dyDescent="0.3">
      <c r="D68" s="11"/>
    </row>
  </sheetData>
  <sortState ref="BJ2:BK68">
    <sortCondition ref="BK1"/>
  </sortState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M63"/>
  <sheetViews>
    <sheetView topLeftCell="AY1" workbookViewId="0">
      <selection activeCell="BF27" sqref="BF27"/>
    </sheetView>
  </sheetViews>
  <sheetFormatPr defaultRowHeight="14.4" x14ac:dyDescent="0.3"/>
  <cols>
    <col min="2" max="34" width="10.5546875" bestFit="1" customWidth="1"/>
    <col min="41" max="59" width="10.5546875" bestFit="1" customWidth="1"/>
  </cols>
  <sheetData>
    <row r="1" spans="1:65" x14ac:dyDescent="0.3">
      <c r="B1" s="11">
        <v>43466</v>
      </c>
      <c r="C1" s="11">
        <v>43497</v>
      </c>
      <c r="D1" s="11">
        <v>43525</v>
      </c>
      <c r="E1" s="11">
        <v>43556</v>
      </c>
      <c r="F1" s="11">
        <v>43586</v>
      </c>
      <c r="G1" s="11">
        <v>43617</v>
      </c>
      <c r="H1" s="11">
        <v>43647</v>
      </c>
      <c r="I1" s="11">
        <v>43678</v>
      </c>
      <c r="J1" s="11">
        <v>43709</v>
      </c>
      <c r="K1" s="11">
        <v>43739</v>
      </c>
      <c r="L1" s="11">
        <v>43770</v>
      </c>
      <c r="M1" s="11">
        <v>43800</v>
      </c>
      <c r="N1" s="11">
        <v>43831</v>
      </c>
      <c r="O1" s="11">
        <v>43862</v>
      </c>
      <c r="P1" s="26">
        <v>43891</v>
      </c>
      <c r="Q1" s="26">
        <v>43922</v>
      </c>
      <c r="R1" s="26">
        <v>43952</v>
      </c>
      <c r="S1" s="26">
        <v>43983</v>
      </c>
      <c r="T1" s="26">
        <v>44013</v>
      </c>
      <c r="U1" s="26">
        <v>44044</v>
      </c>
      <c r="V1" s="26">
        <v>44075</v>
      </c>
      <c r="W1" s="26">
        <v>44105</v>
      </c>
      <c r="X1" s="26">
        <v>44136</v>
      </c>
      <c r="Y1" s="26">
        <v>44166</v>
      </c>
      <c r="Z1" s="26">
        <v>44197</v>
      </c>
      <c r="AA1" s="26">
        <v>44228</v>
      </c>
      <c r="AB1" s="26">
        <v>44256</v>
      </c>
      <c r="AC1" s="26">
        <v>44287</v>
      </c>
      <c r="AD1" s="26">
        <v>44317</v>
      </c>
      <c r="AE1" s="26">
        <v>44348</v>
      </c>
      <c r="AF1" s="26">
        <v>44378</v>
      </c>
      <c r="AG1" s="26">
        <v>44409</v>
      </c>
      <c r="AH1" s="26">
        <v>44440</v>
      </c>
      <c r="AJ1" t="s">
        <v>132</v>
      </c>
      <c r="AK1" t="s">
        <v>133</v>
      </c>
      <c r="AL1" t="s">
        <v>131</v>
      </c>
      <c r="AO1" s="26">
        <v>43891</v>
      </c>
      <c r="AP1" s="26">
        <v>43922</v>
      </c>
      <c r="AQ1" s="26">
        <v>43952</v>
      </c>
      <c r="AR1" s="26">
        <v>43983</v>
      </c>
      <c r="AS1" s="26">
        <v>44013</v>
      </c>
      <c r="AT1" s="26">
        <v>44044</v>
      </c>
      <c r="AU1" s="26">
        <v>44075</v>
      </c>
      <c r="AV1" s="26">
        <v>44105</v>
      </c>
      <c r="AW1" s="26">
        <v>44136</v>
      </c>
      <c r="AX1" s="26">
        <v>44166</v>
      </c>
      <c r="AY1" s="26">
        <v>44197</v>
      </c>
      <c r="AZ1" s="26">
        <v>44228</v>
      </c>
      <c r="BA1" s="26">
        <v>44256</v>
      </c>
      <c r="BB1" s="26">
        <v>44287</v>
      </c>
      <c r="BC1" s="26">
        <v>44317</v>
      </c>
      <c r="BD1" s="26">
        <v>44348</v>
      </c>
      <c r="BE1" s="26">
        <v>44378</v>
      </c>
      <c r="BF1" s="26">
        <v>44409</v>
      </c>
      <c r="BG1" s="26">
        <v>44440</v>
      </c>
      <c r="BJ1" t="s">
        <v>138</v>
      </c>
      <c r="BM1" t="s">
        <v>138</v>
      </c>
    </row>
    <row r="2" spans="1:65" x14ac:dyDescent="0.3">
      <c r="A2" t="s">
        <v>7</v>
      </c>
      <c r="B2" s="6">
        <v>0.83237771642273495</v>
      </c>
      <c r="C2" s="6">
        <v>0.87138697927672604</v>
      </c>
      <c r="D2" s="6">
        <v>1.05025626840283</v>
      </c>
      <c r="E2" s="6">
        <v>0.97200713160267804</v>
      </c>
      <c r="F2" s="6">
        <v>1.0178016065944</v>
      </c>
      <c r="G2" s="6">
        <v>0.97223856027517697</v>
      </c>
      <c r="H2" s="6">
        <v>0.96699498644286097</v>
      </c>
      <c r="I2" s="6">
        <v>1.0067289897207501</v>
      </c>
      <c r="J2" s="6">
        <v>0.97463882192889095</v>
      </c>
      <c r="K2" s="6">
        <v>1.0120254077437001</v>
      </c>
      <c r="L2" s="6">
        <v>1.06092531694014</v>
      </c>
      <c r="M2" s="6">
        <v>1.2626182146491201</v>
      </c>
      <c r="N2" s="6">
        <v>0.92543866787562701</v>
      </c>
      <c r="O2" s="6">
        <v>0.96037248691771304</v>
      </c>
      <c r="P2" s="6">
        <v>0.83262731552617397</v>
      </c>
      <c r="Q2" s="6">
        <v>0.390059749034254</v>
      </c>
      <c r="R2" s="6">
        <v>0.48045332778598498</v>
      </c>
      <c r="S2" s="6">
        <v>0.55253217973378799</v>
      </c>
      <c r="T2" s="6">
        <v>0.82236612101862905</v>
      </c>
      <c r="U2" s="6">
        <v>0.77665943670878201</v>
      </c>
      <c r="V2" s="6">
        <v>0.86774740283094298</v>
      </c>
      <c r="W2" s="6">
        <v>0.91357281995165596</v>
      </c>
      <c r="X2" s="6">
        <v>0.92445135148733504</v>
      </c>
      <c r="Y2" s="6">
        <v>1.0139889113540099</v>
      </c>
      <c r="Z2" s="6">
        <v>0.467995360057822</v>
      </c>
      <c r="AA2" s="6">
        <v>0.483370384358493</v>
      </c>
      <c r="AB2" s="6">
        <v>0.62384171808063305</v>
      </c>
      <c r="AC2" s="6">
        <v>0.74606697656144205</v>
      </c>
      <c r="AD2" s="6">
        <v>0.99139899744950799</v>
      </c>
      <c r="AE2" s="6">
        <v>0.93906618579377998</v>
      </c>
      <c r="AF2" s="6">
        <v>0.98025404652336701</v>
      </c>
      <c r="AG2" s="6">
        <v>0.98530611613906505</v>
      </c>
      <c r="AH2" s="6">
        <v>0.97768704148164798</v>
      </c>
      <c r="AJ2" s="17">
        <f>SUM(P2:AH2)-19</f>
        <v>-4.2305545581226838</v>
      </c>
      <c r="AK2" s="17">
        <f>AJ2*4</f>
        <v>-16.922218232490735</v>
      </c>
      <c r="AO2">
        <f>+P2*D2</f>
        <v>0.87447205737478517</v>
      </c>
      <c r="AP2">
        <f t="shared" ref="AP2:AX16" si="0">+Q2*E2</f>
        <v>0.37914085781244572</v>
      </c>
      <c r="AQ2">
        <f t="shared" si="0"/>
        <v>0.4890061689142014</v>
      </c>
      <c r="AR2">
        <f t="shared" si="0"/>
        <v>0.53719309093008338</v>
      </c>
      <c r="AS2">
        <f t="shared" si="0"/>
        <v>0.79522391604547737</v>
      </c>
      <c r="AT2">
        <f t="shared" si="0"/>
        <v>0.78188557007491899</v>
      </c>
      <c r="AU2">
        <f t="shared" si="0"/>
        <v>0.84574030642700504</v>
      </c>
      <c r="AV2">
        <f t="shared" si="0"/>
        <v>0.92455890561513654</v>
      </c>
      <c r="AW2">
        <f t="shared" si="0"/>
        <v>0.98077384307244175</v>
      </c>
      <c r="AX2">
        <f t="shared" si="0"/>
        <v>1.2802808689278049</v>
      </c>
      <c r="AY2">
        <f>+Z2*B2</f>
        <v>0.38954890910136547</v>
      </c>
      <c r="AZ2">
        <f t="shared" ref="AZ2:BG2" si="1">+AA2*C2</f>
        <v>0.42120265909797722</v>
      </c>
      <c r="BA2">
        <f t="shared" si="1"/>
        <v>0.65519367490537594</v>
      </c>
      <c r="BB2">
        <f t="shared" si="1"/>
        <v>0.72518242187096971</v>
      </c>
      <c r="BC2">
        <f t="shared" si="1"/>
        <v>1.0090474923801867</v>
      </c>
      <c r="BD2">
        <f t="shared" si="1"/>
        <v>0.91299635647924648</v>
      </c>
      <c r="BE2">
        <f t="shared" si="1"/>
        <v>0.94790074842842287</v>
      </c>
      <c r="BF2">
        <f t="shared" si="1"/>
        <v>0.99193623086635696</v>
      </c>
      <c r="BG2">
        <f t="shared" si="1"/>
        <v>0.9528917463248161</v>
      </c>
      <c r="BI2" t="s">
        <v>7</v>
      </c>
      <c r="BJ2">
        <f t="shared" ref="BJ2:BJ33" si="2">((+SUM(AO2:BG2)-19)*4.3)</f>
        <v>-17.65504395400923</v>
      </c>
      <c r="BL2" t="s">
        <v>49</v>
      </c>
      <c r="BM2">
        <v>-22.854035535918868</v>
      </c>
    </row>
    <row r="3" spans="1:65" x14ac:dyDescent="0.3">
      <c r="A3" t="s">
        <v>8</v>
      </c>
      <c r="B3" s="6">
        <v>0.87251741054966503</v>
      </c>
      <c r="C3" s="6">
        <v>0.87443008155803303</v>
      </c>
      <c r="D3" s="6">
        <v>1.07087326735823</v>
      </c>
      <c r="E3" s="6">
        <v>0.99921877974934803</v>
      </c>
      <c r="F3" s="6">
        <v>1.03027130528489</v>
      </c>
      <c r="G3" s="6">
        <v>0.99015597327238003</v>
      </c>
      <c r="H3" s="6">
        <v>1.0306334559808401</v>
      </c>
      <c r="I3" s="6">
        <v>1.0106829878594199</v>
      </c>
      <c r="J3" s="6">
        <v>0.96640062095030699</v>
      </c>
      <c r="K3" s="6">
        <v>1.00571569082534</v>
      </c>
      <c r="L3" s="6">
        <v>1.0406885598579101</v>
      </c>
      <c r="M3" s="6">
        <v>1.10841186675363</v>
      </c>
      <c r="N3" s="6">
        <v>0.90165495022258602</v>
      </c>
      <c r="O3" s="6">
        <v>0.91285489339601</v>
      </c>
      <c r="P3" s="6">
        <v>0.892955412553331</v>
      </c>
      <c r="Q3" s="6">
        <v>0.50052972287146702</v>
      </c>
      <c r="R3" s="6">
        <v>0.66744917198737697</v>
      </c>
      <c r="S3" s="6">
        <v>0.82341561731868496</v>
      </c>
      <c r="T3" s="6">
        <v>0.960314105278122</v>
      </c>
      <c r="U3" s="6">
        <v>0.98090835000700505</v>
      </c>
      <c r="V3" s="6">
        <v>0.95413786416151103</v>
      </c>
      <c r="W3" s="6">
        <v>0.97868876509737202</v>
      </c>
      <c r="X3" s="6">
        <v>0.76105397774439398</v>
      </c>
      <c r="Y3" s="6">
        <v>0.97756645393840602</v>
      </c>
      <c r="Z3" s="6">
        <v>0.583855529352172</v>
      </c>
      <c r="AA3" s="6">
        <v>0.61270183806697398</v>
      </c>
      <c r="AB3" s="6">
        <v>0.77775321276193699</v>
      </c>
      <c r="AC3" s="6">
        <v>0.90624932760641397</v>
      </c>
      <c r="AD3" s="6">
        <v>1.0322711492630801</v>
      </c>
      <c r="AE3" s="6">
        <v>0.98281763211713402</v>
      </c>
      <c r="AF3" s="6">
        <v>1.0635810729391699</v>
      </c>
      <c r="AG3" s="6">
        <v>1.02252532771412</v>
      </c>
      <c r="AH3" s="6">
        <v>0.97238016426097496</v>
      </c>
      <c r="AJ3" s="17">
        <f t="shared" ref="AJ3:AJ63" si="3">SUM(P3:AH3)-19</f>
        <v>-2.5488453049603521</v>
      </c>
      <c r="AK3" s="17">
        <f t="shared" ref="AK3:AK63" si="4">AJ3*4</f>
        <v>-10.195381219841408</v>
      </c>
      <c r="AO3">
        <f t="shared" ref="AO3:AO63" si="5">+P3*D3</f>
        <v>0.95624208024620172</v>
      </c>
      <c r="AP3">
        <f t="shared" si="0"/>
        <v>0.50013869891590657</v>
      </c>
      <c r="AQ3">
        <f t="shared" si="0"/>
        <v>0.68765372963475391</v>
      </c>
      <c r="AR3">
        <f t="shared" si="0"/>
        <v>0.81530989197386017</v>
      </c>
      <c r="AS3">
        <f t="shared" si="0"/>
        <v>0.98973184514993917</v>
      </c>
      <c r="AT3">
        <f t="shared" si="0"/>
        <v>0.99138738200133347</v>
      </c>
      <c r="AU3">
        <f t="shared" si="0"/>
        <v>0.92207942439788393</v>
      </c>
      <c r="AV3">
        <f t="shared" si="0"/>
        <v>0.9842826474929024</v>
      </c>
      <c r="AW3">
        <f t="shared" si="0"/>
        <v>0.79202016807294728</v>
      </c>
      <c r="AX3">
        <f t="shared" si="0"/>
        <v>1.083546258085595</v>
      </c>
      <c r="AY3">
        <f t="shared" ref="AY3:AY63" si="6">+Z3*B3</f>
        <v>0.50942411460546111</v>
      </c>
      <c r="AZ3">
        <f t="shared" ref="AZ3:AZ63" si="7">+AA3*C3</f>
        <v>0.53576491823166084</v>
      </c>
      <c r="BA3">
        <f t="shared" ref="BA3:BA63" si="8">+AB3*D3</f>
        <v>0.8328751241487361</v>
      </c>
      <c r="BB3">
        <f t="shared" ref="BB3:BB63" si="9">+AC3*E3</f>
        <v>0.90554134727954816</v>
      </c>
      <c r="BC3">
        <f t="shared" ref="BC3:BC63" si="10">+AD3*F3</f>
        <v>1.063519344359207</v>
      </c>
      <c r="BD3">
        <f t="shared" ref="BD3:BD63" si="11">+AE3*G3</f>
        <v>0.97314274907819676</v>
      </c>
      <c r="BE3">
        <f t="shared" ref="BE3:BE63" si="12">+AF3*H3</f>
        <v>1.0961622369191066</v>
      </c>
      <c r="BF3">
        <f t="shared" ref="BF3:BF63" si="13">+AG3*I3</f>
        <v>1.0334489533760394</v>
      </c>
      <c r="BG3">
        <f t="shared" ref="BG3:BG63" si="14">+AH3*J3</f>
        <v>0.93970879454156775</v>
      </c>
      <c r="BI3" t="s">
        <v>8</v>
      </c>
      <c r="BJ3">
        <f t="shared" si="2"/>
        <v>-10.268487253403354</v>
      </c>
      <c r="BL3" t="s">
        <v>39</v>
      </c>
      <c r="BM3">
        <v>-21.011327997578949</v>
      </c>
    </row>
    <row r="4" spans="1:65" x14ac:dyDescent="0.3">
      <c r="A4" t="s">
        <v>9</v>
      </c>
      <c r="B4" s="6">
        <v>0.85756370434517604</v>
      </c>
      <c r="C4" s="6">
        <v>0.88733649949931603</v>
      </c>
      <c r="D4" s="6">
        <v>1.0435042068982701</v>
      </c>
      <c r="E4" s="6">
        <v>1.0040247630325101</v>
      </c>
      <c r="F4" s="6">
        <v>1.02961168983391</v>
      </c>
      <c r="G4" s="6">
        <v>1.0071280996138801</v>
      </c>
      <c r="H4" s="6">
        <v>1.0096038566271299</v>
      </c>
      <c r="I4" s="6">
        <v>1.0411790342962299</v>
      </c>
      <c r="J4" s="6">
        <v>0.95600177634495898</v>
      </c>
      <c r="K4" s="6">
        <v>1.00377568040889</v>
      </c>
      <c r="L4" s="6">
        <v>1.0319215752839901</v>
      </c>
      <c r="M4" s="6">
        <v>1.12834911381574</v>
      </c>
      <c r="N4" s="6">
        <v>0.94140603767334197</v>
      </c>
      <c r="O4" s="6">
        <v>0.93587040372666996</v>
      </c>
      <c r="P4" s="6">
        <v>0.98359701259071997</v>
      </c>
      <c r="Q4" s="6">
        <v>0.73780677789536997</v>
      </c>
      <c r="R4" s="6">
        <v>0.90352881419100395</v>
      </c>
      <c r="S4" s="6">
        <v>1.03809495805818</v>
      </c>
      <c r="T4" s="6">
        <v>1.13371131405991</v>
      </c>
      <c r="U4" s="6">
        <v>1.13675223575073</v>
      </c>
      <c r="V4" s="6">
        <v>1.09730210908216</v>
      </c>
      <c r="W4" s="6">
        <v>1.1479793034424399</v>
      </c>
      <c r="X4" s="6">
        <v>0.978401292964174</v>
      </c>
      <c r="Y4" s="6">
        <v>1.2327043092171599</v>
      </c>
      <c r="Z4" s="6">
        <v>0.84714316697097403</v>
      </c>
      <c r="AA4" s="6">
        <v>0.85450371385923196</v>
      </c>
      <c r="AB4" s="6">
        <v>1.0275330432031999</v>
      </c>
      <c r="AC4" s="6">
        <v>1.14813252479561</v>
      </c>
      <c r="AD4" s="6">
        <v>1.2231280107745099</v>
      </c>
      <c r="AE4" s="6">
        <v>1.1781305163984199</v>
      </c>
      <c r="AF4" s="6">
        <v>1.2289498544322699</v>
      </c>
      <c r="AG4" s="6">
        <v>1.20806695794506</v>
      </c>
      <c r="AH4" s="6">
        <v>1.18953457118374</v>
      </c>
      <c r="AJ4" s="17">
        <f t="shared" si="3"/>
        <v>1.2950004868148604</v>
      </c>
      <c r="AK4" s="17">
        <f t="shared" si="4"/>
        <v>5.1800019472594414</v>
      </c>
      <c r="AO4">
        <f t="shared" si="5"/>
        <v>1.026387620530987</v>
      </c>
      <c r="AP4">
        <f t="shared" si="0"/>
        <v>0.74077627534017865</v>
      </c>
      <c r="AQ4">
        <f t="shared" si="0"/>
        <v>0.93028382919282848</v>
      </c>
      <c r="AR4">
        <f t="shared" si="0"/>
        <v>1.0454946023278853</v>
      </c>
      <c r="AS4">
        <f t="shared" si="0"/>
        <v>1.1445993149766964</v>
      </c>
      <c r="AT4">
        <f t="shared" si="0"/>
        <v>1.1835625950530253</v>
      </c>
      <c r="AU4">
        <f t="shared" si="0"/>
        <v>1.0490227654696149</v>
      </c>
      <c r="AV4">
        <f t="shared" si="0"/>
        <v>1.1523137064082587</v>
      </c>
      <c r="AW4">
        <f t="shared" si="0"/>
        <v>1.009633403495483</v>
      </c>
      <c r="AX4">
        <f t="shared" si="0"/>
        <v>1.3909208149020262</v>
      </c>
      <c r="AY4">
        <f t="shared" si="6"/>
        <v>0.72647923237833245</v>
      </c>
      <c r="AZ4">
        <f t="shared" si="7"/>
        <v>0.75823233426501613</v>
      </c>
      <c r="BA4">
        <f t="shared" si="8"/>
        <v>1.0722350533095211</v>
      </c>
      <c r="BB4">
        <f t="shared" si="9"/>
        <v>1.1527534861378299</v>
      </c>
      <c r="BC4">
        <f t="shared" si="10"/>
        <v>1.2593468980567322</v>
      </c>
      <c r="BD4">
        <f t="shared" si="11"/>
        <v>1.1865283480774598</v>
      </c>
      <c r="BE4">
        <f t="shared" si="12"/>
        <v>1.2407525126361696</v>
      </c>
      <c r="BF4">
        <f t="shared" si="13"/>
        <v>1.2578139886384219</v>
      </c>
      <c r="BG4">
        <f t="shared" si="14"/>
        <v>1.1371971630753945</v>
      </c>
      <c r="BI4" t="s">
        <v>9</v>
      </c>
      <c r="BJ4">
        <f t="shared" si="2"/>
        <v>6.2966359603690005</v>
      </c>
      <c r="BL4" t="s">
        <v>20</v>
      </c>
      <c r="BM4">
        <v>-20.727741830026098</v>
      </c>
    </row>
    <row r="5" spans="1:65" x14ac:dyDescent="0.3">
      <c r="A5" t="s">
        <v>10</v>
      </c>
      <c r="B5" s="6">
        <v>0.88375331062222995</v>
      </c>
      <c r="C5" s="6">
        <v>0.86596904671466901</v>
      </c>
      <c r="D5" s="6">
        <v>1.05705311227303</v>
      </c>
      <c r="E5" s="6">
        <v>0.99817242169552001</v>
      </c>
      <c r="F5" s="6">
        <v>1.0295913029975201</v>
      </c>
      <c r="G5" s="6">
        <v>0.98815026946186901</v>
      </c>
      <c r="H5" s="6">
        <v>1.0164967779504701</v>
      </c>
      <c r="I5" s="6">
        <v>1.0001266641128299</v>
      </c>
      <c r="J5" s="6">
        <v>0.95285428250964199</v>
      </c>
      <c r="K5" s="6">
        <v>0.99796096663760703</v>
      </c>
      <c r="L5" s="6">
        <v>1.0298493769700301</v>
      </c>
      <c r="M5" s="6">
        <v>1.1800224680545901</v>
      </c>
      <c r="N5" s="6">
        <v>0.902426968456435</v>
      </c>
      <c r="O5" s="6">
        <v>0.92272688995770302</v>
      </c>
      <c r="P5" s="6">
        <v>0.923050495923599</v>
      </c>
      <c r="Q5" s="6">
        <v>0.57633570068893003</v>
      </c>
      <c r="R5" s="6">
        <v>0.74431074605803205</v>
      </c>
      <c r="S5" s="6">
        <v>0.87041530223131303</v>
      </c>
      <c r="T5" s="6">
        <v>1.0170234153347799</v>
      </c>
      <c r="U5" s="6">
        <v>1.0266015716138199</v>
      </c>
      <c r="V5" s="6">
        <v>0.97145749237611301</v>
      </c>
      <c r="W5" s="6">
        <v>1.0938552801520001</v>
      </c>
      <c r="X5" s="6">
        <v>0.95278526277507003</v>
      </c>
      <c r="Y5" s="6">
        <v>1.1084200663763699</v>
      </c>
      <c r="Z5" s="6">
        <v>0.75841349990312901</v>
      </c>
      <c r="AA5" s="6">
        <v>0.69117524711280298</v>
      </c>
      <c r="AB5" s="6">
        <v>0.89286341224370203</v>
      </c>
      <c r="AC5" s="6">
        <v>0.99700009394058597</v>
      </c>
      <c r="AD5" s="6">
        <v>1.0850917085824401</v>
      </c>
      <c r="AE5" s="6">
        <v>1.04554744838172</v>
      </c>
      <c r="AF5" s="6">
        <v>1.04176287483314</v>
      </c>
      <c r="AG5" s="6">
        <v>1.06843217514404</v>
      </c>
      <c r="AH5" s="6">
        <v>1.0391973612060601</v>
      </c>
      <c r="AJ5" s="17">
        <f t="shared" si="3"/>
        <v>-1.0962608451223517</v>
      </c>
      <c r="AK5" s="17">
        <f t="shared" si="4"/>
        <v>-4.3850433804894067</v>
      </c>
      <c r="AO5">
        <f t="shared" si="5"/>
        <v>0.97571339950120417</v>
      </c>
      <c r="AP5">
        <f t="shared" si="0"/>
        <v>0.5752824020662537</v>
      </c>
      <c r="AQ5">
        <f t="shared" si="0"/>
        <v>0.7663358708689455</v>
      </c>
      <c r="AR5">
        <f t="shared" si="0"/>
        <v>0.86010111544360612</v>
      </c>
      <c r="AS5">
        <f t="shared" si="0"/>
        <v>1.0338010247879865</v>
      </c>
      <c r="AT5">
        <f t="shared" si="0"/>
        <v>1.0267316051911182</v>
      </c>
      <c r="AU5">
        <f t="shared" si="0"/>
        <v>0.92565743188665717</v>
      </c>
      <c r="AV5">
        <f t="shared" si="0"/>
        <v>1.0916248727421405</v>
      </c>
      <c r="AW5">
        <f t="shared" si="0"/>
        <v>0.98122530925513229</v>
      </c>
      <c r="AX5">
        <f t="shared" si="0"/>
        <v>1.3079605823666767</v>
      </c>
      <c r="AY5">
        <f t="shared" si="6"/>
        <v>0.67025044135998257</v>
      </c>
      <c r="AZ5">
        <f t="shared" si="7"/>
        <v>0.59853636985504977</v>
      </c>
      <c r="BA5">
        <f t="shared" si="8"/>
        <v>0.94380404874692259</v>
      </c>
      <c r="BB5">
        <f t="shared" si="9"/>
        <v>0.99517799819933561</v>
      </c>
      <c r="BC5">
        <f t="shared" si="10"/>
        <v>1.1172009861111998</v>
      </c>
      <c r="BD5">
        <f t="shared" si="11"/>
        <v>1.0331579928535661</v>
      </c>
      <c r="BE5">
        <f t="shared" si="12"/>
        <v>1.0589486056563058</v>
      </c>
      <c r="BF5">
        <f t="shared" si="13"/>
        <v>1.0685675071576235</v>
      </c>
      <c r="BG5">
        <f t="shared" si="14"/>
        <v>0.99020365599791371</v>
      </c>
      <c r="BI5" t="s">
        <v>10</v>
      </c>
      <c r="BJ5">
        <f t="shared" si="2"/>
        <v>-4.2127907537952263</v>
      </c>
      <c r="BL5" t="s">
        <v>7</v>
      </c>
      <c r="BM5">
        <v>-17.65504395400923</v>
      </c>
    </row>
    <row r="6" spans="1:65" x14ac:dyDescent="0.3">
      <c r="A6" t="s">
        <v>11</v>
      </c>
      <c r="B6" s="6">
        <v>0.846122170833426</v>
      </c>
      <c r="C6" s="6">
        <v>0.88278040538191704</v>
      </c>
      <c r="D6" s="6">
        <v>1.0363495523461901</v>
      </c>
      <c r="E6" s="6">
        <v>1.00083140742282</v>
      </c>
      <c r="F6" s="6">
        <v>1.0195224782988099</v>
      </c>
      <c r="G6" s="6">
        <v>0.97687810807158504</v>
      </c>
      <c r="H6" s="6">
        <v>1.02109350806677</v>
      </c>
      <c r="I6" s="6">
        <v>1.03041792439413</v>
      </c>
      <c r="J6" s="6">
        <v>0.95175751231486805</v>
      </c>
      <c r="K6" s="6">
        <v>1.0085272194777</v>
      </c>
      <c r="L6" s="6">
        <v>1.05043738250102</v>
      </c>
      <c r="M6" s="6">
        <v>1.1752823308907601</v>
      </c>
      <c r="N6" s="6">
        <v>0.93321140434855099</v>
      </c>
      <c r="O6" s="6">
        <v>0.93842325004497695</v>
      </c>
      <c r="P6" s="6">
        <v>0.97383727454888303</v>
      </c>
      <c r="Q6" s="6">
        <v>0.69219398422506695</v>
      </c>
      <c r="R6" s="6">
        <v>0.83984884334024801</v>
      </c>
      <c r="S6" s="6">
        <v>0.95121284842065901</v>
      </c>
      <c r="T6" s="6">
        <v>1.07399769617751</v>
      </c>
      <c r="U6" s="6">
        <v>1.0950894116994701</v>
      </c>
      <c r="V6" s="6">
        <v>1.0429927828836001</v>
      </c>
      <c r="W6" s="6">
        <v>1.06271288979692</v>
      </c>
      <c r="X6" s="6">
        <v>0.93444763901511396</v>
      </c>
      <c r="Y6" s="6">
        <v>1.2325290955764501</v>
      </c>
      <c r="Z6" s="6">
        <v>0.76577373336672105</v>
      </c>
      <c r="AA6" s="6">
        <v>0.77599742104811797</v>
      </c>
      <c r="AB6" s="6">
        <v>0.97219277617953903</v>
      </c>
      <c r="AC6" s="6">
        <v>1.0686418005024101</v>
      </c>
      <c r="AD6" s="6">
        <v>1.13428810420239</v>
      </c>
      <c r="AE6" s="6">
        <v>1.13920770983129</v>
      </c>
      <c r="AF6" s="6">
        <v>1.18430521265111</v>
      </c>
      <c r="AG6" s="6">
        <v>1.1546560633459899</v>
      </c>
      <c r="AH6" s="6">
        <v>1.11372706892955</v>
      </c>
      <c r="AJ6" s="17">
        <f t="shared" si="3"/>
        <v>0.20765235574103613</v>
      </c>
      <c r="AK6" s="17">
        <f t="shared" si="4"/>
        <v>0.83060942296414453</v>
      </c>
      <c r="AO6">
        <f t="shared" si="5"/>
        <v>1.0092358235367687</v>
      </c>
      <c r="AP6">
        <f t="shared" si="0"/>
        <v>0.69276947944158296</v>
      </c>
      <c r="AQ6">
        <f t="shared" si="0"/>
        <v>0.85624477415863864</v>
      </c>
      <c r="AR6">
        <f t="shared" si="0"/>
        <v>0.92921900773855681</v>
      </c>
      <c r="AS6">
        <f t="shared" si="0"/>
        <v>1.0966520752455227</v>
      </c>
      <c r="AT6">
        <f t="shared" si="0"/>
        <v>1.1283997586293568</v>
      </c>
      <c r="AU6">
        <f t="shared" si="0"/>
        <v>0.99267621639965653</v>
      </c>
      <c r="AV6">
        <f t="shared" si="0"/>
        <v>1.0717748758499992</v>
      </c>
      <c r="AW6">
        <f t="shared" si="0"/>
        <v>0.98157873201129431</v>
      </c>
      <c r="AX6">
        <f t="shared" si="0"/>
        <v>1.4485696683397706</v>
      </c>
      <c r="AY6">
        <f t="shared" si="6"/>
        <v>0.6479381336434672</v>
      </c>
      <c r="AZ6">
        <f t="shared" si="7"/>
        <v>0.68503531792817973</v>
      </c>
      <c r="BA6">
        <f t="shared" si="8"/>
        <v>1.0075315483878651</v>
      </c>
      <c r="BB6">
        <f t="shared" si="9"/>
        <v>1.0695302772276836</v>
      </c>
      <c r="BC6">
        <f t="shared" si="10"/>
        <v>1.1564322191012795</v>
      </c>
      <c r="BD6">
        <f t="shared" si="11"/>
        <v>1.1128670722805538</v>
      </c>
      <c r="BE6">
        <f t="shared" si="12"/>
        <v>1.2092863642076839</v>
      </c>
      <c r="BF6">
        <f t="shared" si="13"/>
        <v>1.189778304182072</v>
      </c>
      <c r="BG6">
        <f t="shared" si="14"/>
        <v>1.0599981045221181</v>
      </c>
      <c r="BI6" t="s">
        <v>11</v>
      </c>
      <c r="BJ6">
        <f t="shared" si="2"/>
        <v>1.4857263371778078</v>
      </c>
      <c r="BL6" t="s">
        <v>43</v>
      </c>
      <c r="BM6">
        <v>-16.908297130572073</v>
      </c>
    </row>
    <row r="7" spans="1:65" x14ac:dyDescent="0.3">
      <c r="A7" t="s">
        <v>12</v>
      </c>
      <c r="B7" s="6">
        <v>0.84343609381968798</v>
      </c>
      <c r="C7" s="6">
        <v>0.8630019593264</v>
      </c>
      <c r="D7" s="6">
        <v>1.0395321552772601</v>
      </c>
      <c r="E7" s="6">
        <v>0.99097902498345203</v>
      </c>
      <c r="F7" s="6">
        <v>1.02331756110006</v>
      </c>
      <c r="G7" s="6">
        <v>0.98463379190253997</v>
      </c>
      <c r="H7" s="6">
        <v>1.0151514896284199</v>
      </c>
      <c r="I7" s="6">
        <v>1.0085115686024599</v>
      </c>
      <c r="J7" s="6">
        <v>0.95704280903946803</v>
      </c>
      <c r="K7" s="6">
        <v>1.0204812685634801</v>
      </c>
      <c r="L7" s="6">
        <v>1.0580385323967301</v>
      </c>
      <c r="M7" s="6">
        <v>1.1958737453600401</v>
      </c>
      <c r="N7" s="6">
        <v>0.91413015048466395</v>
      </c>
      <c r="O7" s="6">
        <v>0.92922104440865305</v>
      </c>
      <c r="P7" s="6">
        <v>0.86753124041794905</v>
      </c>
      <c r="Q7" s="6">
        <v>0.51613601913128404</v>
      </c>
      <c r="R7" s="6">
        <v>0.62935150854111099</v>
      </c>
      <c r="S7" s="6">
        <v>0.76336154311862303</v>
      </c>
      <c r="T7" s="6">
        <v>0.92602855545698504</v>
      </c>
      <c r="U7" s="6">
        <v>0.96117560365139598</v>
      </c>
      <c r="V7" s="6">
        <v>0.92455606376043498</v>
      </c>
      <c r="W7" s="6">
        <v>0.96690074802658099</v>
      </c>
      <c r="X7" s="6">
        <v>0.73852202371287601</v>
      </c>
      <c r="Y7" s="6">
        <v>1.0323668593277999</v>
      </c>
      <c r="Z7" s="6">
        <v>0.59269211735952998</v>
      </c>
      <c r="AA7" s="6">
        <v>0.613381013754981</v>
      </c>
      <c r="AB7" s="6">
        <v>0.75065587264640499</v>
      </c>
      <c r="AC7" s="6">
        <v>0.90743767083567695</v>
      </c>
      <c r="AD7" s="6">
        <v>1.0259518290104099</v>
      </c>
      <c r="AE7" s="6">
        <v>1.0045542921097199</v>
      </c>
      <c r="AF7" s="6">
        <v>1.0712222213087399</v>
      </c>
      <c r="AG7" s="6">
        <v>1.05427968546314</v>
      </c>
      <c r="AH7" s="6">
        <v>1.04106081329342</v>
      </c>
      <c r="AJ7" s="17">
        <f t="shared" si="3"/>
        <v>-2.6128343190729382</v>
      </c>
      <c r="AK7" s="17">
        <f t="shared" si="4"/>
        <v>-10.451337276291753</v>
      </c>
      <c r="AO7">
        <f t="shared" si="5"/>
        <v>0.90182662012202541</v>
      </c>
      <c r="AP7">
        <f t="shared" si="0"/>
        <v>0.51147996899756021</v>
      </c>
      <c r="AQ7">
        <f t="shared" si="0"/>
        <v>0.64402645079493326</v>
      </c>
      <c r="AR7">
        <f t="shared" si="0"/>
        <v>0.7516315707934641</v>
      </c>
      <c r="AS7">
        <f t="shared" si="0"/>
        <v>0.9400592675106122</v>
      </c>
      <c r="AT7">
        <f t="shared" si="0"/>
        <v>0.96935671574088567</v>
      </c>
      <c r="AU7">
        <f t="shared" si="0"/>
        <v>0.88483973237576019</v>
      </c>
      <c r="AV7">
        <f t="shared" si="0"/>
        <v>0.98670410192114322</v>
      </c>
      <c r="AW7">
        <f t="shared" si="0"/>
        <v>0.78138475811183439</v>
      </c>
      <c r="AX7">
        <f t="shared" si="0"/>
        <v>1.2345804226499177</v>
      </c>
      <c r="AY7">
        <f t="shared" si="6"/>
        <v>0.49989792430344204</v>
      </c>
      <c r="AZ7">
        <f t="shared" si="7"/>
        <v>0.52934901668416212</v>
      </c>
      <c r="BA7">
        <f t="shared" si="8"/>
        <v>0.78033091716364977</v>
      </c>
      <c r="BB7">
        <f t="shared" si="9"/>
        <v>0.89925169827799378</v>
      </c>
      <c r="BC7">
        <f t="shared" si="10"/>
        <v>1.0498745234690785</v>
      </c>
      <c r="BD7">
        <f t="shared" si="11"/>
        <v>0.98911810181196536</v>
      </c>
      <c r="BE7">
        <f t="shared" si="12"/>
        <v>1.0874528336846323</v>
      </c>
      <c r="BF7">
        <f t="shared" si="13"/>
        <v>1.0632532593321393</v>
      </c>
      <c r="BG7">
        <f t="shared" si="14"/>
        <v>0.99633976513524791</v>
      </c>
      <c r="BI7" t="s">
        <v>12</v>
      </c>
      <c r="BJ7">
        <f t="shared" si="2"/>
        <v>-10.746742109814088</v>
      </c>
      <c r="BL7" t="s">
        <v>24</v>
      </c>
      <c r="BM7">
        <v>-16.751514282582363</v>
      </c>
    </row>
    <row r="8" spans="1:65" x14ac:dyDescent="0.3">
      <c r="A8" t="s">
        <v>13</v>
      </c>
      <c r="B8" s="6">
        <v>0.889601194180348</v>
      </c>
      <c r="C8" s="6">
        <v>0.91416213182241002</v>
      </c>
      <c r="D8" s="6">
        <v>1.05929697157786</v>
      </c>
      <c r="E8" s="6">
        <v>0.98513183061249898</v>
      </c>
      <c r="F8" s="6">
        <v>1.01947194928944</v>
      </c>
      <c r="G8" s="6">
        <v>0.98331620991594804</v>
      </c>
      <c r="H8" s="6">
        <v>1.0268104603288699</v>
      </c>
      <c r="I8" s="6">
        <v>1.00605696229629</v>
      </c>
      <c r="J8" s="6">
        <v>0.95976871662681396</v>
      </c>
      <c r="K8" s="6">
        <v>0.98671085968183703</v>
      </c>
      <c r="L8" s="6">
        <v>1.02296208443616</v>
      </c>
      <c r="M8" s="6">
        <v>1.1467106292315199</v>
      </c>
      <c r="N8" s="6">
        <v>0.95170555771131804</v>
      </c>
      <c r="O8" s="6">
        <v>0.93620020076903099</v>
      </c>
      <c r="P8" s="6">
        <v>0.92099002078038605</v>
      </c>
      <c r="Q8" s="6">
        <v>0.57609151574588002</v>
      </c>
      <c r="R8" s="6">
        <v>0.69409683567635705</v>
      </c>
      <c r="S8" s="6">
        <v>0.93430795042898396</v>
      </c>
      <c r="T8" s="6">
        <v>1.0239966348479299</v>
      </c>
      <c r="U8" s="6">
        <v>1.0353505712980999</v>
      </c>
      <c r="V8" s="6">
        <v>0.99161380928176002</v>
      </c>
      <c r="W8" s="6">
        <v>1.00423981138112</v>
      </c>
      <c r="X8" s="6">
        <v>0.79700246966500699</v>
      </c>
      <c r="Y8" s="6">
        <v>1.1150320081859599</v>
      </c>
      <c r="Z8" s="6">
        <v>0.67178664872263105</v>
      </c>
      <c r="AA8" s="6">
        <v>0.70264048715140603</v>
      </c>
      <c r="AB8" s="6">
        <v>0.85895890945386699</v>
      </c>
      <c r="AC8" s="6">
        <v>1.0354032666526101</v>
      </c>
      <c r="AD8" s="6">
        <v>1.14133779163057</v>
      </c>
      <c r="AE8" s="6">
        <v>1.0715439556150199</v>
      </c>
      <c r="AF8" s="6">
        <v>1.1841295738579101</v>
      </c>
      <c r="AG8" s="6">
        <v>1.1277060875887599</v>
      </c>
      <c r="AH8" s="6">
        <v>1.09036445618179</v>
      </c>
      <c r="AJ8" s="17">
        <f t="shared" si="3"/>
        <v>-1.0234071958539559</v>
      </c>
      <c r="AK8" s="17">
        <f t="shared" si="4"/>
        <v>-4.0936287834158236</v>
      </c>
      <c r="AO8">
        <f t="shared" si="5"/>
        <v>0.97560193986609323</v>
      </c>
      <c r="AP8">
        <f t="shared" si="0"/>
        <v>0.56752608950706807</v>
      </c>
      <c r="AQ8">
        <f t="shared" si="0"/>
        <v>0.70761225406260786</v>
      </c>
      <c r="AR8">
        <f t="shared" si="0"/>
        <v>0.91872015271016594</v>
      </c>
      <c r="AS8">
        <f t="shared" si="0"/>
        <v>1.0514504560034166</v>
      </c>
      <c r="AT8">
        <f t="shared" si="0"/>
        <v>1.0416216506718949</v>
      </c>
      <c r="AU8">
        <f t="shared" si="0"/>
        <v>0.95171991312378101</v>
      </c>
      <c r="AV8">
        <f t="shared" si="0"/>
        <v>0.99089432761459073</v>
      </c>
      <c r="AW8">
        <f t="shared" si="0"/>
        <v>0.81530330766928294</v>
      </c>
      <c r="AX8">
        <f t="shared" si="0"/>
        <v>1.2786190557202073</v>
      </c>
      <c r="AY8">
        <f t="shared" si="6"/>
        <v>0.5976222049380665</v>
      </c>
      <c r="AZ8">
        <f t="shared" si="7"/>
        <v>0.64232732563906603</v>
      </c>
      <c r="BA8">
        <f t="shared" si="8"/>
        <v>0.90989257149430258</v>
      </c>
      <c r="BB8">
        <f t="shared" si="9"/>
        <v>1.0200087154996471</v>
      </c>
      <c r="BC8">
        <f t="shared" si="10"/>
        <v>1.1635618632313218</v>
      </c>
      <c r="BD8">
        <f t="shared" si="11"/>
        <v>1.0536665411937043</v>
      </c>
      <c r="BE8">
        <f t="shared" si="12"/>
        <v>1.2158766328220691</v>
      </c>
      <c r="BF8">
        <f t="shared" si="13"/>
        <v>1.1345365608425817</v>
      </c>
      <c r="BG8">
        <f t="shared" si="14"/>
        <v>1.0464976947650906</v>
      </c>
      <c r="BI8" t="s">
        <v>13</v>
      </c>
      <c r="BJ8">
        <f t="shared" si="2"/>
        <v>-3.9428451932876909</v>
      </c>
      <c r="BL8" t="s">
        <v>54</v>
      </c>
      <c r="BM8">
        <v>-16.651659172770355</v>
      </c>
    </row>
    <row r="9" spans="1:65" x14ac:dyDescent="0.3">
      <c r="A9" t="s">
        <v>14</v>
      </c>
      <c r="B9" s="6">
        <v>0.81150540919018999</v>
      </c>
      <c r="C9" s="6">
        <v>0.83043809454914297</v>
      </c>
      <c r="D9" s="6">
        <v>1.0049216185383101</v>
      </c>
      <c r="E9" s="6">
        <v>1.02491522638458</v>
      </c>
      <c r="F9" s="6">
        <v>1.04228305652012</v>
      </c>
      <c r="G9" s="6">
        <v>0.96409083523986205</v>
      </c>
      <c r="H9" s="6">
        <v>1.0496755027972999</v>
      </c>
      <c r="I9" s="6">
        <v>1.1355866369455101</v>
      </c>
      <c r="J9" s="6">
        <v>0.96713062075748901</v>
      </c>
      <c r="K9" s="6">
        <v>1.046606929622</v>
      </c>
      <c r="L9" s="6">
        <v>1.02307649260255</v>
      </c>
      <c r="M9" s="6">
        <v>1.0997695768529601</v>
      </c>
      <c r="N9" s="6">
        <v>0.86864196001139504</v>
      </c>
      <c r="O9" s="6">
        <v>0.87141367242123902</v>
      </c>
      <c r="P9" s="6">
        <v>0.89299006234737499</v>
      </c>
      <c r="Q9" s="6">
        <v>0.57635574483321395</v>
      </c>
      <c r="R9" s="6">
        <v>0.71405766802558501</v>
      </c>
      <c r="S9" s="6">
        <v>0.85547880166842005</v>
      </c>
      <c r="T9" s="6">
        <v>1.1001054115314299</v>
      </c>
      <c r="U9" s="6">
        <v>1.21804772554881</v>
      </c>
      <c r="V9" s="6">
        <v>1.1141572163398199</v>
      </c>
      <c r="W9" s="6">
        <v>1.0870165968566401</v>
      </c>
      <c r="X9" s="6">
        <v>0.82742262467465</v>
      </c>
      <c r="Y9" s="6">
        <v>1.0858436868210699</v>
      </c>
      <c r="Z9" s="6">
        <v>0.66954346196440995</v>
      </c>
      <c r="AA9" s="6">
        <v>0.68566121701105998</v>
      </c>
      <c r="AB9" s="6">
        <v>0.830909329848038</v>
      </c>
      <c r="AC9" s="6">
        <v>1.0295846902356101</v>
      </c>
      <c r="AD9" s="6">
        <v>1.18062847537783</v>
      </c>
      <c r="AE9" s="6">
        <v>1.2287218810781</v>
      </c>
      <c r="AF9" s="6">
        <v>1.3684817021598701</v>
      </c>
      <c r="AG9" s="6">
        <v>1.3699445198972</v>
      </c>
      <c r="AH9" s="6">
        <v>1.21088210638352</v>
      </c>
      <c r="AJ9" s="17">
        <f t="shared" si="3"/>
        <v>4.5832922602649262E-2</v>
      </c>
      <c r="AK9" s="17">
        <f t="shared" si="4"/>
        <v>0.18333169041059705</v>
      </c>
      <c r="AO9">
        <f t="shared" si="5"/>
        <v>0.89738501879275046</v>
      </c>
      <c r="AP9">
        <f t="shared" si="0"/>
        <v>0.59071577869378666</v>
      </c>
      <c r="AQ9">
        <f t="shared" si="0"/>
        <v>0.74425020876133585</v>
      </c>
      <c r="AR9">
        <f t="shared" si="0"/>
        <v>0.8247592724305034</v>
      </c>
      <c r="AS9">
        <f t="shared" si="0"/>
        <v>1.1547537009792843</v>
      </c>
      <c r="AT9">
        <f t="shared" si="0"/>
        <v>1.3831987202951008</v>
      </c>
      <c r="AU9">
        <f t="shared" si="0"/>
        <v>1.0775355602601659</v>
      </c>
      <c r="AV9">
        <f t="shared" si="0"/>
        <v>1.1376791028842834</v>
      </c>
      <c r="AW9">
        <f t="shared" si="0"/>
        <v>0.84651663675213706</v>
      </c>
      <c r="AX9">
        <f t="shared" si="0"/>
        <v>1.1941778519836661</v>
      </c>
      <c r="AY9">
        <f t="shared" si="6"/>
        <v>0.54333814107204492</v>
      </c>
      <c r="AZ9">
        <f t="shared" si="7"/>
        <v>0.56939919456091104</v>
      </c>
      <c r="BA9">
        <f t="shared" si="8"/>
        <v>0.83499874860947287</v>
      </c>
      <c r="BB9">
        <f t="shared" si="9"/>
        <v>1.055237025874928</v>
      </c>
      <c r="BC9">
        <f t="shared" si="10"/>
        <v>1.2305490559314938</v>
      </c>
      <c r="BD9">
        <f t="shared" si="11"/>
        <v>1.1845995046060798</v>
      </c>
      <c r="BE9">
        <f t="shared" si="12"/>
        <v>1.4364617187835664</v>
      </c>
      <c r="BF9">
        <f t="shared" si="13"/>
        <v>1.5556906901519929</v>
      </c>
      <c r="BG9">
        <f t="shared" si="14"/>
        <v>1.1710811632108296</v>
      </c>
      <c r="BI9" t="s">
        <v>14</v>
      </c>
      <c r="BJ9">
        <f t="shared" si="2"/>
        <v>1.8590065069276402</v>
      </c>
      <c r="BL9" t="s">
        <v>29</v>
      </c>
      <c r="BM9">
        <v>-16.261546986898509</v>
      </c>
    </row>
    <row r="10" spans="1:65" x14ac:dyDescent="0.3">
      <c r="A10" t="s">
        <v>15</v>
      </c>
      <c r="B10" s="6">
        <v>0.83805925490538602</v>
      </c>
      <c r="C10" s="6">
        <v>0.841474378945544</v>
      </c>
      <c r="D10" s="6">
        <v>1.04134323172827</v>
      </c>
      <c r="E10" s="6">
        <v>0.99647887826700998</v>
      </c>
      <c r="F10" s="6">
        <v>1.0400337378943001</v>
      </c>
      <c r="G10" s="6">
        <v>1.0159103977275801</v>
      </c>
      <c r="H10" s="6">
        <v>1.04942382917446</v>
      </c>
      <c r="I10" s="6">
        <v>1.09777652650594</v>
      </c>
      <c r="J10" s="6">
        <v>0.969611861093579</v>
      </c>
      <c r="K10" s="6">
        <v>1.0080341411808</v>
      </c>
      <c r="L10" s="6">
        <v>1.0075321277698901</v>
      </c>
      <c r="M10" s="6">
        <v>1.09432163480724</v>
      </c>
      <c r="N10" s="6">
        <v>0.88453857209826403</v>
      </c>
      <c r="O10" s="6">
        <v>0.91716602698928495</v>
      </c>
      <c r="P10" s="6">
        <v>0.85843589786319296</v>
      </c>
      <c r="Q10" s="6">
        <v>0.457530828456297</v>
      </c>
      <c r="R10" s="6">
        <v>0.60294679846187205</v>
      </c>
      <c r="S10" s="6">
        <v>0.77050648272031297</v>
      </c>
      <c r="T10" s="6">
        <v>0.98622414977783701</v>
      </c>
      <c r="U10" s="6">
        <v>1.0778770336190699</v>
      </c>
      <c r="V10" s="6">
        <v>1.0268082568174099</v>
      </c>
      <c r="W10" s="6">
        <v>1.00523275420078</v>
      </c>
      <c r="X10" s="6">
        <v>0.71292816017461902</v>
      </c>
      <c r="Y10" s="6">
        <v>1.03909753670742</v>
      </c>
      <c r="Z10" s="6">
        <v>0.55678939674269601</v>
      </c>
      <c r="AA10" s="6">
        <v>0.57879493658121905</v>
      </c>
      <c r="AB10" s="6">
        <v>0.721756089841608</v>
      </c>
      <c r="AC10" s="6">
        <v>0.90727793517376198</v>
      </c>
      <c r="AD10" s="6">
        <v>1.02380251203733</v>
      </c>
      <c r="AE10" s="6">
        <v>1.0583435120970599</v>
      </c>
      <c r="AF10" s="6">
        <v>1.1548574804359699</v>
      </c>
      <c r="AG10" s="6">
        <v>1.15907174710425</v>
      </c>
      <c r="AH10" s="6">
        <v>1.06962641226399</v>
      </c>
      <c r="AJ10" s="17">
        <f t="shared" si="3"/>
        <v>-2.2320920789233014</v>
      </c>
      <c r="AK10" s="17">
        <f t="shared" si="4"/>
        <v>-8.9283683156932057</v>
      </c>
      <c r="AO10">
        <f t="shared" si="5"/>
        <v>0.89392641211241652</v>
      </c>
      <c r="AP10">
        <f t="shared" si="0"/>
        <v>0.4559198067127066</v>
      </c>
      <c r="AQ10">
        <f t="shared" si="0"/>
        <v>0.62708501255570204</v>
      </c>
      <c r="AR10">
        <f t="shared" si="0"/>
        <v>0.78276554731207193</v>
      </c>
      <c r="AS10">
        <f t="shared" si="0"/>
        <v>1.0349671236841838</v>
      </c>
      <c r="AT10">
        <f t="shared" si="0"/>
        <v>1.183268105966869</v>
      </c>
      <c r="AU10">
        <f t="shared" si="0"/>
        <v>0.99560546487898249</v>
      </c>
      <c r="AV10">
        <f t="shared" si="0"/>
        <v>1.0133089360675935</v>
      </c>
      <c r="AW10">
        <f t="shared" si="0"/>
        <v>0.71829802616780691</v>
      </c>
      <c r="AX10">
        <f t="shared" si="0"/>
        <v>1.13710691509384</v>
      </c>
      <c r="AY10">
        <f t="shared" si="6"/>
        <v>0.46662250697340318</v>
      </c>
      <c r="AZ10">
        <f t="shared" si="7"/>
        <v>0.48704110979650683</v>
      </c>
      <c r="BA10">
        <f t="shared" si="8"/>
        <v>0.75159581911521967</v>
      </c>
      <c r="BB10">
        <f t="shared" si="9"/>
        <v>0.90408329911835938</v>
      </c>
      <c r="BC10">
        <f t="shared" si="10"/>
        <v>1.0647891534597584</v>
      </c>
      <c r="BD10">
        <f t="shared" si="11"/>
        <v>1.075182178306928</v>
      </c>
      <c r="BE10">
        <f t="shared" si="12"/>
        <v>1.2119349592698845</v>
      </c>
      <c r="BF10">
        <f t="shared" si="13"/>
        <v>1.2724017565072749</v>
      </c>
      <c r="BG10">
        <f t="shared" si="14"/>
        <v>1.0371224562701351</v>
      </c>
      <c r="BI10" t="s">
        <v>15</v>
      </c>
      <c r="BJ10">
        <f t="shared" si="2"/>
        <v>-8.1139942657105308</v>
      </c>
      <c r="BL10" t="s">
        <v>28</v>
      </c>
      <c r="BM10">
        <v>-15.463700290192355</v>
      </c>
    </row>
    <row r="11" spans="1:65" x14ac:dyDescent="0.3">
      <c r="A11" t="s">
        <v>16</v>
      </c>
      <c r="B11" s="6">
        <v>0.85178598806668704</v>
      </c>
      <c r="C11" s="6">
        <v>0.85791065265139899</v>
      </c>
      <c r="D11" s="6">
        <v>1.0236053875754301</v>
      </c>
      <c r="E11" s="6">
        <v>1.0083017501062299</v>
      </c>
      <c r="F11" s="6">
        <v>1.0226687325953201</v>
      </c>
      <c r="G11" s="6">
        <v>0.98956629746566005</v>
      </c>
      <c r="H11" s="6">
        <v>1.0298014031384399</v>
      </c>
      <c r="I11" s="6">
        <v>1.04106613252352</v>
      </c>
      <c r="J11" s="6">
        <v>0.95809224327935605</v>
      </c>
      <c r="K11" s="6">
        <v>1.0161834223830699</v>
      </c>
      <c r="L11" s="6">
        <v>1.0395965577283901</v>
      </c>
      <c r="M11" s="6">
        <v>1.1614214324865</v>
      </c>
      <c r="N11" s="6">
        <v>0.95128582209201795</v>
      </c>
      <c r="O11" s="6">
        <v>0.95518663506752799</v>
      </c>
      <c r="P11" s="6">
        <v>0.98037975336285299</v>
      </c>
      <c r="Q11" s="6">
        <v>0.67540717465348399</v>
      </c>
      <c r="R11" s="6">
        <v>0.83048321307937301</v>
      </c>
      <c r="S11" s="6">
        <v>0.96838706705289201</v>
      </c>
      <c r="T11" s="6">
        <v>1.1049274827630999</v>
      </c>
      <c r="U11" s="6">
        <v>1.10773738941526</v>
      </c>
      <c r="V11" s="6">
        <v>1.0604054527975</v>
      </c>
      <c r="W11" s="6">
        <v>1.1096641829446801</v>
      </c>
      <c r="X11" s="6">
        <v>0.90022236427432201</v>
      </c>
      <c r="Y11" s="6">
        <v>1.1747385685120599</v>
      </c>
      <c r="Z11" s="6">
        <v>0.79845404654716701</v>
      </c>
      <c r="AA11" s="6">
        <v>0.78714311683983196</v>
      </c>
      <c r="AB11" s="6">
        <v>0.97655905055259595</v>
      </c>
      <c r="AC11" s="6">
        <v>1.11226022818026</v>
      </c>
      <c r="AD11" s="6">
        <v>1.18929712135206</v>
      </c>
      <c r="AE11" s="6">
        <v>1.1906909721675401</v>
      </c>
      <c r="AF11" s="6">
        <v>1.2331628097496301</v>
      </c>
      <c r="AG11" s="6">
        <v>1.1809002925832599</v>
      </c>
      <c r="AH11" s="6">
        <v>1.1479177520777899</v>
      </c>
      <c r="AJ11" s="17">
        <f t="shared" si="3"/>
        <v>0.52873803890565796</v>
      </c>
      <c r="AK11" s="17">
        <f t="shared" si="4"/>
        <v>2.1149521556226318</v>
      </c>
      <c r="AO11">
        <f t="shared" si="5"/>
        <v>1.0035219974120877</v>
      </c>
      <c r="AP11">
        <f t="shared" si="0"/>
        <v>0.68101423623741197</v>
      </c>
      <c r="AQ11">
        <f t="shared" si="0"/>
        <v>0.84930921496157152</v>
      </c>
      <c r="AR11">
        <f t="shared" si="0"/>
        <v>0.9582832044571602</v>
      </c>
      <c r="AS11">
        <f t="shared" si="0"/>
        <v>1.1378558721156646</v>
      </c>
      <c r="AT11">
        <f t="shared" si="0"/>
        <v>1.1532278798502451</v>
      </c>
      <c r="AU11">
        <f t="shared" si="0"/>
        <v>1.0159662390564181</v>
      </c>
      <c r="AV11">
        <f t="shared" si="0"/>
        <v>1.1276223471206379</v>
      </c>
      <c r="AW11">
        <f t="shared" si="0"/>
        <v>0.93586807108969805</v>
      </c>
      <c r="AX11">
        <f t="shared" si="0"/>
        <v>1.3643665510384171</v>
      </c>
      <c r="AY11">
        <f t="shared" si="6"/>
        <v>0.68011196896402315</v>
      </c>
      <c r="AZ11">
        <f t="shared" si="7"/>
        <v>0.67529846509811664</v>
      </c>
      <c r="BA11">
        <f t="shared" si="8"/>
        <v>0.99961110543118403</v>
      </c>
      <c r="BB11">
        <f t="shared" si="9"/>
        <v>1.1214939346477109</v>
      </c>
      <c r="BC11">
        <f t="shared" si="10"/>
        <v>1.2162569797723739</v>
      </c>
      <c r="BD11">
        <f t="shared" si="11"/>
        <v>1.1782676567536199</v>
      </c>
      <c r="BE11">
        <f t="shared" si="12"/>
        <v>1.2699127917783102</v>
      </c>
      <c r="BF11">
        <f t="shared" si="13"/>
        <v>1.2293953004955476</v>
      </c>
      <c r="BG11">
        <f t="shared" si="14"/>
        <v>1.0998110941884054</v>
      </c>
      <c r="BI11" t="s">
        <v>16</v>
      </c>
      <c r="BJ11">
        <f t="shared" si="2"/>
        <v>2.997938115014994</v>
      </c>
      <c r="BL11" t="s">
        <v>47</v>
      </c>
      <c r="BM11">
        <v>-15.158917527136229</v>
      </c>
    </row>
    <row r="12" spans="1:65" x14ac:dyDescent="0.3">
      <c r="A12" t="s">
        <v>17</v>
      </c>
      <c r="B12" s="6">
        <v>0.83250868165327896</v>
      </c>
      <c r="C12" s="6">
        <v>0.88599532658817104</v>
      </c>
      <c r="D12" s="6">
        <v>1.0238180566572199</v>
      </c>
      <c r="E12" s="6">
        <v>1.00613363939944</v>
      </c>
      <c r="F12" s="6">
        <v>1.0378787640386999</v>
      </c>
      <c r="G12" s="6">
        <v>0.99180483209122805</v>
      </c>
      <c r="H12" s="6">
        <v>1.0334660422492301</v>
      </c>
      <c r="I12" s="6">
        <v>1.06581444275898</v>
      </c>
      <c r="J12" s="6">
        <v>0.95477721630478596</v>
      </c>
      <c r="K12" s="6">
        <v>1.0115581185455</v>
      </c>
      <c r="L12" s="6">
        <v>1.01260177138799</v>
      </c>
      <c r="M12" s="6">
        <v>1.1436431083254801</v>
      </c>
      <c r="N12" s="6">
        <v>0.88264382170942901</v>
      </c>
      <c r="O12" s="6">
        <v>0.90499512321416398</v>
      </c>
      <c r="P12" s="6">
        <v>0.81115328614855498</v>
      </c>
      <c r="Q12" s="6">
        <v>0.434024598056445</v>
      </c>
      <c r="R12" s="6">
        <v>0.53650789095880502</v>
      </c>
      <c r="S12" s="6">
        <v>0.66882484071926696</v>
      </c>
      <c r="T12" s="6">
        <v>0.89880058814123298</v>
      </c>
      <c r="U12" s="6">
        <v>1.02659461040704</v>
      </c>
      <c r="V12" s="6">
        <v>0.96633535981188601</v>
      </c>
      <c r="W12" s="6">
        <v>0.97082128334298501</v>
      </c>
      <c r="X12" s="6">
        <v>0.64747575926327905</v>
      </c>
      <c r="Y12" s="6">
        <v>0.95256796752608697</v>
      </c>
      <c r="Z12" s="6">
        <v>0.50584281020712496</v>
      </c>
      <c r="AA12" s="6">
        <v>0.51547368944257599</v>
      </c>
      <c r="AB12" s="6">
        <v>0.64174422427934097</v>
      </c>
      <c r="AC12" s="6">
        <v>0.83761760269496099</v>
      </c>
      <c r="AD12" s="6">
        <v>1.0030838550022201</v>
      </c>
      <c r="AE12" s="6">
        <v>1.0369730049986301</v>
      </c>
      <c r="AF12" s="6">
        <v>1.1156990084020999</v>
      </c>
      <c r="AG12" s="6">
        <v>1.16391873921595</v>
      </c>
      <c r="AH12" s="6">
        <v>1.03952821412029</v>
      </c>
      <c r="AJ12" s="17">
        <f t="shared" si="3"/>
        <v>-3.2270126672612243</v>
      </c>
      <c r="AK12" s="17">
        <f t="shared" si="4"/>
        <v>-12.908050669044897</v>
      </c>
      <c r="AO12">
        <f t="shared" si="5"/>
        <v>0.83047338107573143</v>
      </c>
      <c r="AP12">
        <f t="shared" si="0"/>
        <v>0.43668674843141014</v>
      </c>
      <c r="AQ12">
        <f t="shared" si="0"/>
        <v>0.55683014676533416</v>
      </c>
      <c r="AR12">
        <f t="shared" si="0"/>
        <v>0.66334370884801486</v>
      </c>
      <c r="AS12">
        <f t="shared" si="0"/>
        <v>0.92887988659760035</v>
      </c>
      <c r="AT12">
        <f t="shared" si="0"/>
        <v>1.0941593626303514</v>
      </c>
      <c r="AU12">
        <f t="shared" si="0"/>
        <v>0.92263498485807627</v>
      </c>
      <c r="AV12">
        <f t="shared" si="0"/>
        <v>0.98204215082235768</v>
      </c>
      <c r="AW12">
        <f t="shared" si="0"/>
        <v>0.65563510076078013</v>
      </c>
      <c r="AX12">
        <f t="shared" si="0"/>
        <v>1.089397791272819</v>
      </c>
      <c r="AY12">
        <f t="shared" si="6"/>
        <v>0.4211185310493234</v>
      </c>
      <c r="AZ12">
        <f t="shared" si="7"/>
        <v>0.45670727982528458</v>
      </c>
      <c r="BA12">
        <f t="shared" si="8"/>
        <v>0.65702932457266994</v>
      </c>
      <c r="BB12">
        <f t="shared" si="9"/>
        <v>0.84275524702451532</v>
      </c>
      <c r="BC12">
        <f t="shared" si="10"/>
        <v>1.0410794316568788</v>
      </c>
      <c r="BD12">
        <f t="shared" si="11"/>
        <v>1.0284748371058026</v>
      </c>
      <c r="BE12">
        <f t="shared" si="12"/>
        <v>1.1530370385547086</v>
      </c>
      <c r="BF12">
        <f t="shared" si="13"/>
        <v>1.2405214024541822</v>
      </c>
      <c r="BG12">
        <f>+AH12*J12</f>
        <v>0.99251785454805597</v>
      </c>
      <c r="BI12" t="s">
        <v>17</v>
      </c>
      <c r="BJ12">
        <f t="shared" si="2"/>
        <v>-12.928705901928227</v>
      </c>
      <c r="BL12" t="s">
        <v>21</v>
      </c>
      <c r="BM12">
        <v>-14.778298297523531</v>
      </c>
    </row>
    <row r="13" spans="1:65" x14ac:dyDescent="0.3">
      <c r="A13" t="s">
        <v>18</v>
      </c>
      <c r="B13" s="6">
        <v>0.86471428352610702</v>
      </c>
      <c r="C13" s="6">
        <v>0.87357131274324196</v>
      </c>
      <c r="D13" s="6">
        <v>1.0579244128361001</v>
      </c>
      <c r="E13" s="6">
        <v>0.98031802068234497</v>
      </c>
      <c r="F13" s="6">
        <v>1.02231546432562</v>
      </c>
      <c r="G13" s="6">
        <v>0.97673040012008105</v>
      </c>
      <c r="H13" s="6">
        <v>0.99470824357117205</v>
      </c>
      <c r="I13" s="6">
        <v>1.00567619747877</v>
      </c>
      <c r="J13" s="6">
        <v>0.969996194115893</v>
      </c>
      <c r="K13" s="6">
        <v>1.0294438402893</v>
      </c>
      <c r="L13" s="6">
        <v>1.05629012253042</v>
      </c>
      <c r="M13" s="6">
        <v>1.1683115077809501</v>
      </c>
      <c r="N13" s="6">
        <v>0.92349235836681498</v>
      </c>
      <c r="O13" s="6">
        <v>0.94782097504337204</v>
      </c>
      <c r="P13" s="6">
        <v>0.86106766760001396</v>
      </c>
      <c r="Q13" s="6">
        <v>0.48295225176490397</v>
      </c>
      <c r="R13" s="6">
        <v>0.60303173056166304</v>
      </c>
      <c r="S13" s="6">
        <v>0.75181059030304398</v>
      </c>
      <c r="T13" s="6">
        <v>0.91717035951329295</v>
      </c>
      <c r="U13" s="6">
        <v>0.95061738544192997</v>
      </c>
      <c r="V13" s="6">
        <v>0.93290555044884904</v>
      </c>
      <c r="W13" s="6">
        <v>0.99145057148040105</v>
      </c>
      <c r="X13" s="6">
        <v>0.71775746139519603</v>
      </c>
      <c r="Y13" s="6">
        <v>0.99442078979813597</v>
      </c>
      <c r="Z13" s="6">
        <v>0.59105183410704298</v>
      </c>
      <c r="AA13" s="6">
        <v>0.58417044131016704</v>
      </c>
      <c r="AB13" s="6">
        <v>0.72082009706321404</v>
      </c>
      <c r="AC13" s="6">
        <v>0.89665425894253203</v>
      </c>
      <c r="AD13" s="6">
        <v>1.0113943812844399</v>
      </c>
      <c r="AE13" s="6">
        <v>0.98539178777883596</v>
      </c>
      <c r="AF13" s="6">
        <v>1.0286086073732299</v>
      </c>
      <c r="AG13" s="6">
        <v>1.0221651425845899</v>
      </c>
      <c r="AH13" s="6">
        <v>1.01727209111691</v>
      </c>
      <c r="AJ13" s="17">
        <f t="shared" si="3"/>
        <v>-2.9392870001316069</v>
      </c>
      <c r="AK13" s="17">
        <f t="shared" si="4"/>
        <v>-11.757148000526428</v>
      </c>
      <c r="AO13">
        <f t="shared" si="5"/>
        <v>0.91094450665789495</v>
      </c>
      <c r="AP13">
        <f t="shared" si="0"/>
        <v>0.47344679553425223</v>
      </c>
      <c r="AQ13">
        <f t="shared" si="0"/>
        <v>0.61648866363222876</v>
      </c>
      <c r="AR13">
        <f t="shared" si="0"/>
        <v>0.73431625868120642</v>
      </c>
      <c r="AS13">
        <f t="shared" si="0"/>
        <v>0.91231691736700804</v>
      </c>
      <c r="AT13">
        <f t="shared" si="0"/>
        <v>0.95601327744845044</v>
      </c>
      <c r="AU13">
        <f t="shared" si="0"/>
        <v>0.9049148334049758</v>
      </c>
      <c r="AV13">
        <f t="shared" si="0"/>
        <v>1.0206426837618052</v>
      </c>
      <c r="AW13">
        <f t="shared" si="0"/>
        <v>0.75816011684425477</v>
      </c>
      <c r="AX13">
        <f t="shared" si="0"/>
        <v>1.1617932522977834</v>
      </c>
      <c r="AY13">
        <f t="shared" si="6"/>
        <v>0.51109096325666314</v>
      </c>
      <c r="AZ13">
        <f t="shared" si="7"/>
        <v>0.51031453928112158</v>
      </c>
      <c r="BA13">
        <f t="shared" si="8"/>
        <v>0.76257317794606139</v>
      </c>
      <c r="BB13">
        <f t="shared" si="9"/>
        <v>0.87900632836293779</v>
      </c>
      <c r="BC13">
        <f t="shared" si="10"/>
        <v>1.0339641165191253</v>
      </c>
      <c r="BD13">
        <f t="shared" si="11"/>
        <v>0.96246211515226443</v>
      </c>
      <c r="BE13">
        <f t="shared" si="12"/>
        <v>1.0231654611624148</v>
      </c>
      <c r="BF13">
        <f t="shared" si="13"/>
        <v>1.0279671537898152</v>
      </c>
      <c r="BG13">
        <f t="shared" si="14"/>
        <v>0.98675005676371863</v>
      </c>
      <c r="BI13" t="s">
        <v>18</v>
      </c>
      <c r="BJ13">
        <f t="shared" si="2"/>
        <v>-12.270775763184865</v>
      </c>
      <c r="BL13" t="s">
        <v>68</v>
      </c>
      <c r="BM13">
        <v>-14.69726961249955</v>
      </c>
    </row>
    <row r="14" spans="1:65" x14ac:dyDescent="0.3">
      <c r="A14" t="s">
        <v>19</v>
      </c>
      <c r="B14" s="6">
        <v>0.87488213026834405</v>
      </c>
      <c r="C14" s="6">
        <v>0.90746518329365999</v>
      </c>
      <c r="D14" s="6">
        <v>1.04698430860911</v>
      </c>
      <c r="E14" s="6">
        <v>1.01073364368424</v>
      </c>
      <c r="F14" s="6">
        <v>1.0053851689635001</v>
      </c>
      <c r="G14" s="6">
        <v>1.0175840644760801</v>
      </c>
      <c r="H14" s="6">
        <v>0.98305287821329901</v>
      </c>
      <c r="I14" s="6">
        <v>1.0546643888196801</v>
      </c>
      <c r="J14" s="6">
        <v>0.96967743460945699</v>
      </c>
      <c r="K14" s="6">
        <v>0.993568070636206</v>
      </c>
      <c r="L14" s="6">
        <v>1.04550101584283</v>
      </c>
      <c r="M14" s="6">
        <v>1.0905017125835901</v>
      </c>
      <c r="N14" s="6">
        <v>0.96691255134798604</v>
      </c>
      <c r="O14" s="6">
        <v>0.95502641375631703</v>
      </c>
      <c r="P14" s="6">
        <v>0.900719073234164</v>
      </c>
      <c r="Q14" s="6">
        <v>0.53792551942118605</v>
      </c>
      <c r="R14" s="6">
        <v>0.66033986236393605</v>
      </c>
      <c r="S14" s="6">
        <v>0.83820664356383701</v>
      </c>
      <c r="T14" s="6">
        <v>0.98075247390811404</v>
      </c>
      <c r="U14" s="6">
        <v>1.0334170403007401</v>
      </c>
      <c r="V14" s="6">
        <v>0.99917988663913804</v>
      </c>
      <c r="W14" s="6">
        <v>1.00801385040505</v>
      </c>
      <c r="X14" s="6">
        <v>0.75798509238662304</v>
      </c>
      <c r="Y14" s="6">
        <v>1.05383542362478</v>
      </c>
      <c r="Z14" s="6">
        <v>0.59714855811628098</v>
      </c>
      <c r="AA14" s="6">
        <v>0.64580660463036199</v>
      </c>
      <c r="AB14" s="6">
        <v>0.76277189681382296</v>
      </c>
      <c r="AC14" s="6">
        <v>1.0252637241195099</v>
      </c>
      <c r="AD14" s="6">
        <v>1.1197344356076</v>
      </c>
      <c r="AE14" s="6">
        <v>1.0652776252365099</v>
      </c>
      <c r="AF14" s="6">
        <v>1.1377585993487001</v>
      </c>
      <c r="AG14" s="6">
        <v>1.09376895176915</v>
      </c>
      <c r="AH14" s="6">
        <v>1.08137893297737</v>
      </c>
      <c r="AJ14" s="17">
        <f t="shared" si="3"/>
        <v>-1.7007158055331253</v>
      </c>
      <c r="AK14" s="17">
        <f t="shared" si="4"/>
        <v>-6.8028632221325012</v>
      </c>
      <c r="AO14">
        <f t="shared" si="5"/>
        <v>0.94303873614110945</v>
      </c>
      <c r="AP14">
        <f t="shared" si="0"/>
        <v>0.54369942027531282</v>
      </c>
      <c r="AQ14">
        <f t="shared" si="0"/>
        <v>0.66389590409610022</v>
      </c>
      <c r="AR14">
        <f t="shared" si="0"/>
        <v>0.85294572322854223</v>
      </c>
      <c r="AS14">
        <f t="shared" si="0"/>
        <v>0.96413154229018494</v>
      </c>
      <c r="AT14">
        <f t="shared" si="0"/>
        <v>1.0899081512046227</v>
      </c>
      <c r="AU14">
        <f t="shared" si="0"/>
        <v>0.96888218918960745</v>
      </c>
      <c r="AV14">
        <f t="shared" si="0"/>
        <v>1.0015303765215187</v>
      </c>
      <c r="AW14">
        <f t="shared" si="0"/>
        <v>0.79247418408393566</v>
      </c>
      <c r="AX14">
        <f t="shared" si="0"/>
        <v>1.1492093342440757</v>
      </c>
      <c r="AY14">
        <f t="shared" si="6"/>
        <v>0.52243460261144192</v>
      </c>
      <c r="AZ14">
        <f t="shared" si="7"/>
        <v>0.58604700884314764</v>
      </c>
      <c r="BA14">
        <f t="shared" si="8"/>
        <v>0.79861020701207974</v>
      </c>
      <c r="BB14">
        <f t="shared" si="9"/>
        <v>1.0362685396165858</v>
      </c>
      <c r="BC14">
        <f t="shared" si="10"/>
        <v>1.1257643947375964</v>
      </c>
      <c r="BD14">
        <f t="shared" si="11"/>
        <v>1.0840095356835941</v>
      </c>
      <c r="BE14">
        <f t="shared" si="12"/>
        <v>1.1184768658016713</v>
      </c>
      <c r="BF14">
        <f t="shared" si="13"/>
        <v>1.1535591630275528</v>
      </c>
      <c r="BG14">
        <f t="shared" si="14"/>
        <v>1.048588749570208</v>
      </c>
      <c r="BI14" t="s">
        <v>19</v>
      </c>
      <c r="BJ14">
        <f t="shared" si="2"/>
        <v>-6.6930590988307861</v>
      </c>
      <c r="BL14" t="s">
        <v>38</v>
      </c>
      <c r="BM14">
        <v>-14.35031047748164</v>
      </c>
    </row>
    <row r="15" spans="1:65" x14ac:dyDescent="0.3">
      <c r="A15" t="s">
        <v>20</v>
      </c>
      <c r="B15" s="6">
        <v>0.87196252502911897</v>
      </c>
      <c r="C15" s="6">
        <v>0.88521752731144698</v>
      </c>
      <c r="D15" s="6">
        <v>1.0269976077374401</v>
      </c>
      <c r="E15" s="6">
        <v>0.96428979106771195</v>
      </c>
      <c r="F15" s="6">
        <v>1.03088556434655</v>
      </c>
      <c r="G15" s="6">
        <v>1.0007045213563099</v>
      </c>
      <c r="H15" s="6">
        <v>0.99139321038369899</v>
      </c>
      <c r="I15" s="6">
        <v>0.98133860582841603</v>
      </c>
      <c r="J15" s="6">
        <v>0.94877278807521803</v>
      </c>
      <c r="K15" s="6">
        <v>1.01198453674782</v>
      </c>
      <c r="L15" s="6">
        <v>1.07134505318772</v>
      </c>
      <c r="M15" s="6">
        <v>1.21510826892855</v>
      </c>
      <c r="N15" s="6">
        <v>0.909881217725512</v>
      </c>
      <c r="O15" s="6">
        <v>0.92700626867365099</v>
      </c>
      <c r="P15" s="6">
        <v>0.79916512944493701</v>
      </c>
      <c r="Q15" s="6">
        <v>0.37038454318900499</v>
      </c>
      <c r="R15" s="6">
        <v>0.446947702003404</v>
      </c>
      <c r="S15" s="6">
        <v>0.60441872574083599</v>
      </c>
      <c r="T15" s="6">
        <v>0.79982960329104302</v>
      </c>
      <c r="U15" s="6">
        <v>0.86098728148443904</v>
      </c>
      <c r="V15" s="6">
        <v>0.84791587309981598</v>
      </c>
      <c r="W15" s="6">
        <v>0.92366610943359695</v>
      </c>
      <c r="X15" s="6">
        <v>0.58017023416024105</v>
      </c>
      <c r="Y15" s="6">
        <v>0.95155267795022203</v>
      </c>
      <c r="Z15" s="6">
        <v>0.43746683924734903</v>
      </c>
      <c r="AA15" s="6">
        <v>0.431295183113657</v>
      </c>
      <c r="AB15" s="6">
        <v>0.56175557742633997</v>
      </c>
      <c r="AC15" s="6">
        <v>0.77301576335364697</v>
      </c>
      <c r="AD15" s="6">
        <v>0.91140125410652095</v>
      </c>
      <c r="AE15" s="6">
        <v>0.95058012911225398</v>
      </c>
      <c r="AF15" s="6">
        <v>0.97302192029604395</v>
      </c>
      <c r="AG15" s="6">
        <v>0.98647516724852702</v>
      </c>
      <c r="AH15" s="6">
        <v>0.91921413556417797</v>
      </c>
      <c r="AJ15" s="17">
        <f t="shared" si="3"/>
        <v>-4.8707361507339453</v>
      </c>
      <c r="AK15" s="17">
        <f t="shared" si="4"/>
        <v>-19.482944602935781</v>
      </c>
      <c r="AO15">
        <f t="shared" si="5"/>
        <v>0.82074067612713197</v>
      </c>
      <c r="AP15">
        <f t="shared" si="0"/>
        <v>0.35715803376643557</v>
      </c>
      <c r="AQ15">
        <f t="shared" si="0"/>
        <v>0.46075193401317277</v>
      </c>
      <c r="AR15">
        <f t="shared" si="0"/>
        <v>0.60484455164127404</v>
      </c>
      <c r="AS15">
        <f t="shared" si="0"/>
        <v>0.79294563816662755</v>
      </c>
      <c r="AT15">
        <f t="shared" si="0"/>
        <v>0.84492005844793738</v>
      </c>
      <c r="AU15">
        <f t="shared" si="0"/>
        <v>0.80447950697414516</v>
      </c>
      <c r="AV15">
        <f t="shared" si="0"/>
        <v>0.93473581986481979</v>
      </c>
      <c r="AW15">
        <f t="shared" si="0"/>
        <v>0.62156251037433541</v>
      </c>
      <c r="AX15">
        <f t="shared" si="0"/>
        <v>1.1562395272984203</v>
      </c>
      <c r="AY15">
        <f t="shared" si="6"/>
        <v>0.38145468976662616</v>
      </c>
      <c r="AZ15">
        <f t="shared" si="7"/>
        <v>0.38179005553720918</v>
      </c>
      <c r="BA15">
        <f t="shared" si="8"/>
        <v>0.57692163415001541</v>
      </c>
      <c r="BB15">
        <f t="shared" si="9"/>
        <v>0.74541120893633606</v>
      </c>
      <c r="BC15">
        <f t="shared" si="10"/>
        <v>0.93955039618575431</v>
      </c>
      <c r="BD15">
        <f t="shared" si="11"/>
        <v>0.95124983311409739</v>
      </c>
      <c r="BE15">
        <f t="shared" si="12"/>
        <v>0.96464732533600672</v>
      </c>
      <c r="BF15">
        <f t="shared" si="13"/>
        <v>0.96806616531202305</v>
      </c>
      <c r="BG15">
        <f t="shared" si="14"/>
        <v>0.87212535823737658</v>
      </c>
      <c r="BI15" t="s">
        <v>20</v>
      </c>
      <c r="BJ15">
        <f t="shared" si="2"/>
        <v>-20.727741830026098</v>
      </c>
      <c r="BL15" t="s">
        <v>57</v>
      </c>
      <c r="BM15">
        <v>-13.751557009652476</v>
      </c>
    </row>
    <row r="16" spans="1:65" x14ac:dyDescent="0.3">
      <c r="A16" t="s">
        <v>21</v>
      </c>
      <c r="B16" s="6">
        <v>0.84689721573340204</v>
      </c>
      <c r="C16" s="6">
        <v>0.85861440665835198</v>
      </c>
      <c r="D16" s="6">
        <v>1.0189450296467699</v>
      </c>
      <c r="E16" s="6">
        <v>0.98020837319031995</v>
      </c>
      <c r="F16" s="6">
        <v>1.03289971232984</v>
      </c>
      <c r="G16" s="6">
        <v>0.98135544067373204</v>
      </c>
      <c r="H16" s="6">
        <v>0.99853433408869696</v>
      </c>
      <c r="I16" s="6">
        <v>1.01675248238448</v>
      </c>
      <c r="J16" s="6">
        <v>0.94564398413403805</v>
      </c>
      <c r="K16" s="6">
        <v>1.0127533422586099</v>
      </c>
      <c r="L16" s="6">
        <v>1.0831463235736001</v>
      </c>
      <c r="M16" s="6">
        <v>1.2242493553281599</v>
      </c>
      <c r="N16" s="6">
        <v>0.90034300172424797</v>
      </c>
      <c r="O16" s="6">
        <v>0.92170399204558995</v>
      </c>
      <c r="P16" s="6">
        <v>0.83250037382123498</v>
      </c>
      <c r="Q16" s="6">
        <v>0.457262078906156</v>
      </c>
      <c r="R16" s="6">
        <v>0.56779202969154297</v>
      </c>
      <c r="S16" s="6">
        <v>0.64705299427238105</v>
      </c>
      <c r="T16" s="6">
        <v>0.85987942156293995</v>
      </c>
      <c r="U16" s="6">
        <v>0.94563977333665905</v>
      </c>
      <c r="V16" s="6">
        <v>0.89278841761306604</v>
      </c>
      <c r="W16" s="6">
        <v>0.78414403690716905</v>
      </c>
      <c r="X16" s="6">
        <v>0.90230169300990903</v>
      </c>
      <c r="Y16" s="6">
        <v>0.91265720143843998</v>
      </c>
      <c r="Z16" s="6">
        <v>0.50211893529850204</v>
      </c>
      <c r="AA16" s="6">
        <v>0.51383893391454105</v>
      </c>
      <c r="AB16" s="6">
        <v>0.67041287657486803</v>
      </c>
      <c r="AC16" s="6">
        <v>0.86198563195460198</v>
      </c>
      <c r="AD16" s="6">
        <v>0.98441771017075297</v>
      </c>
      <c r="AE16" s="6">
        <v>1.01416256625423</v>
      </c>
      <c r="AF16" s="6">
        <v>1.03389385157726</v>
      </c>
      <c r="AG16" s="6">
        <v>1.0617363206352901</v>
      </c>
      <c r="AH16" s="6">
        <v>1.02962505408672</v>
      </c>
      <c r="AJ16" s="17">
        <f t="shared" si="3"/>
        <v>-3.525790098973733</v>
      </c>
      <c r="AK16" s="17">
        <f t="shared" si="4"/>
        <v>-14.103160395894932</v>
      </c>
      <c r="AO16">
        <f t="shared" si="5"/>
        <v>0.84827211808422531</v>
      </c>
      <c r="AP16">
        <f t="shared" si="0"/>
        <v>0.44821211848622688</v>
      </c>
      <c r="AQ16">
        <f t="shared" si="0"/>
        <v>0.58647222413157074</v>
      </c>
      <c r="AR16">
        <f t="shared" si="0"/>
        <v>0.63498897633343032</v>
      </c>
      <c r="AS16">
        <f t="shared" si="0"/>
        <v>0.85861912560692422</v>
      </c>
      <c r="AT16">
        <f t="shared" si="0"/>
        <v>0.96148158698154507</v>
      </c>
      <c r="AU16">
        <f t="shared" si="0"/>
        <v>0.8442599962203432</v>
      </c>
      <c r="AV16">
        <f t="shared" si="0"/>
        <v>0.79414449418989419</v>
      </c>
      <c r="AW16">
        <f t="shared" si="0"/>
        <v>0.97732476153791814</v>
      </c>
      <c r="AX16">
        <f t="shared" si="0"/>
        <v>1.1173199904966127</v>
      </c>
      <c r="AY16">
        <f t="shared" si="6"/>
        <v>0.4252431282713216</v>
      </c>
      <c r="AZ16">
        <f t="shared" si="7"/>
        <v>0.44118951136099382</v>
      </c>
      <c r="BA16">
        <f t="shared" si="8"/>
        <v>0.68311386839715516</v>
      </c>
      <c r="BB16">
        <f t="shared" si="9"/>
        <v>0.84492553401165027</v>
      </c>
      <c r="BC16">
        <f t="shared" si="10"/>
        <v>1.0168047696477707</v>
      </c>
      <c r="BD16">
        <f t="shared" si="11"/>
        <v>0.99525395212122281</v>
      </c>
      <c r="BE16">
        <f t="shared" si="12"/>
        <v>1.0323785086030974</v>
      </c>
      <c r="BF16">
        <f t="shared" si="13"/>
        <v>1.0795230396436954</v>
      </c>
      <c r="BG16">
        <f t="shared" si="14"/>
        <v>0.97365873831079031</v>
      </c>
      <c r="BI16" t="s">
        <v>21</v>
      </c>
      <c r="BJ16">
        <f t="shared" si="2"/>
        <v>-14.778298297523531</v>
      </c>
      <c r="BL16" t="s">
        <v>17</v>
      </c>
      <c r="BM16">
        <v>-12.928705901928227</v>
      </c>
    </row>
    <row r="17" spans="1:65" x14ac:dyDescent="0.3">
      <c r="A17" t="s">
        <v>22</v>
      </c>
      <c r="B17" s="6">
        <v>0.86178337358750901</v>
      </c>
      <c r="C17" s="6">
        <v>0.86522798592658301</v>
      </c>
      <c r="D17" s="6">
        <v>1.01837987609389</v>
      </c>
      <c r="E17" s="6">
        <v>0.98960531649796901</v>
      </c>
      <c r="F17" s="6">
        <v>1.0163819734520001</v>
      </c>
      <c r="G17" s="6">
        <v>0.99100543873563696</v>
      </c>
      <c r="H17" s="6">
        <v>1.0433063890331</v>
      </c>
      <c r="I17" s="6">
        <v>1.0338388623354999</v>
      </c>
      <c r="J17" s="6">
        <v>0.97919975355213595</v>
      </c>
      <c r="K17" s="6">
        <v>1.0164431723885401</v>
      </c>
      <c r="L17" s="6">
        <v>1.0576421381610099</v>
      </c>
      <c r="M17" s="6">
        <v>1.12718572023613</v>
      </c>
      <c r="N17" s="6">
        <v>0.91260101452928699</v>
      </c>
      <c r="O17" s="6">
        <v>0.92969641410458304</v>
      </c>
      <c r="P17" s="6">
        <v>0.88407713146670097</v>
      </c>
      <c r="Q17" s="6">
        <v>0.55806841850960898</v>
      </c>
      <c r="R17" s="6">
        <v>0.69324232542501596</v>
      </c>
      <c r="S17" s="6">
        <v>0.80805467464457803</v>
      </c>
      <c r="T17" s="6">
        <v>0.93769244633923698</v>
      </c>
      <c r="U17" s="6">
        <v>0.96623541511331101</v>
      </c>
      <c r="V17" s="6">
        <v>0.94208816542854401</v>
      </c>
      <c r="W17" s="6">
        <v>0.96193282588528795</v>
      </c>
      <c r="X17" s="6">
        <v>0.785469126538064</v>
      </c>
      <c r="Y17" s="6">
        <v>0.91104251956083304</v>
      </c>
      <c r="Z17" s="6">
        <v>0.60436235007140404</v>
      </c>
      <c r="AA17" s="6">
        <v>0.61674893477348602</v>
      </c>
      <c r="AB17" s="6">
        <v>0.77454760505623399</v>
      </c>
      <c r="AC17" s="6">
        <v>0.875668287645886</v>
      </c>
      <c r="AD17" s="6">
        <v>0.96735425609263503</v>
      </c>
      <c r="AE17" s="6">
        <v>0.94990192705333698</v>
      </c>
      <c r="AF17" s="6">
        <v>1.0069510997312401</v>
      </c>
      <c r="AG17" s="6">
        <v>0.97793903323102604</v>
      </c>
      <c r="AH17" s="6">
        <v>0.98164893808623199</v>
      </c>
      <c r="AJ17" s="17">
        <f t="shared" si="3"/>
        <v>-2.7969745193473337</v>
      </c>
      <c r="AK17" s="17">
        <f t="shared" si="4"/>
        <v>-11.187898077389335</v>
      </c>
      <c r="AO17">
        <f t="shared" si="5"/>
        <v>0.90032635960050067</v>
      </c>
      <c r="AP17">
        <f t="shared" ref="AP17:AP63" si="15">+Q17*E17</f>
        <v>0.5522674739267226</v>
      </c>
      <c r="AQ17">
        <f t="shared" ref="AQ17:AQ63" si="16">+R17*F17</f>
        <v>0.70459900279593135</v>
      </c>
      <c r="AR17">
        <f t="shared" ref="AR17:AR63" si="17">+S17*G17</f>
        <v>0.80078657736853243</v>
      </c>
      <c r="AS17">
        <f t="shared" ref="AS17:AS63" si="18">+T17*H17</f>
        <v>0.9783005202138032</v>
      </c>
      <c r="AT17">
        <f t="shared" ref="AT17:AT63" si="19">+U17*I17</f>
        <v>0.99893172230901495</v>
      </c>
      <c r="AU17">
        <f t="shared" ref="AU17:AU63" si="20">+V17*J17</f>
        <v>0.92249249941201417</v>
      </c>
      <c r="AV17">
        <f t="shared" ref="AV17:AV63" si="21">+W17*K17</f>
        <v>0.97775005316751529</v>
      </c>
      <c r="AW17">
        <f t="shared" ref="AW17:AW63" si="22">+X17*L17</f>
        <v>0.83074524645117886</v>
      </c>
      <c r="AX17">
        <f t="shared" ref="AX17:AX63" si="23">+Y17*M17</f>
        <v>1.0269141185769162</v>
      </c>
      <c r="AY17">
        <f t="shared" si="6"/>
        <v>0.52082942491380968</v>
      </c>
      <c r="AZ17">
        <f t="shared" si="7"/>
        <v>0.53362843865642884</v>
      </c>
      <c r="BA17">
        <f t="shared" si="8"/>
        <v>0.78878369406598681</v>
      </c>
      <c r="BB17">
        <f t="shared" si="9"/>
        <v>0.8665659929430416</v>
      </c>
      <c r="BC17">
        <f t="shared" si="10"/>
        <v>0.98320142783462383</v>
      </c>
      <c r="BD17">
        <f t="shared" si="11"/>
        <v>0.94135797597531923</v>
      </c>
      <c r="BE17">
        <f t="shared" si="12"/>
        <v>1.0505585157935091</v>
      </c>
      <c r="BF17">
        <f t="shared" si="13"/>
        <v>1.0110313775490427</v>
      </c>
      <c r="BG17">
        <f t="shared" si="14"/>
        <v>0.96123039824875434</v>
      </c>
      <c r="BI17" t="s">
        <v>22</v>
      </c>
      <c r="BJ17">
        <f t="shared" si="2"/>
        <v>-11.393706474848614</v>
      </c>
      <c r="BL17" t="s">
        <v>35</v>
      </c>
      <c r="BM17">
        <v>-12.852207348581938</v>
      </c>
    </row>
    <row r="18" spans="1:65" x14ac:dyDescent="0.3">
      <c r="A18" t="s">
        <v>23</v>
      </c>
      <c r="B18" s="6">
        <v>0.85096144150977504</v>
      </c>
      <c r="C18" s="6">
        <v>0.89628340934012496</v>
      </c>
      <c r="D18" s="6">
        <v>1.0444910779213199</v>
      </c>
      <c r="E18" s="6">
        <v>0.98124860201533604</v>
      </c>
      <c r="F18" s="6">
        <v>1.0273223950805701</v>
      </c>
      <c r="G18" s="6">
        <v>0.97637270267336895</v>
      </c>
      <c r="H18" s="6">
        <v>0.99055658880814201</v>
      </c>
      <c r="I18" s="6">
        <v>0.99063916171517297</v>
      </c>
      <c r="J18" s="6">
        <v>0.97860167468979198</v>
      </c>
      <c r="K18" s="6">
        <v>1.0293338763833799</v>
      </c>
      <c r="L18" s="6">
        <v>1.06471387161415</v>
      </c>
      <c r="M18" s="6">
        <v>1.16947519824886</v>
      </c>
      <c r="N18" s="6">
        <v>0.92959570725916496</v>
      </c>
      <c r="O18" s="6">
        <v>0.96369289661927904</v>
      </c>
      <c r="P18" s="6">
        <v>0.92800786995945295</v>
      </c>
      <c r="Q18" s="6">
        <v>0.56432686756771699</v>
      </c>
      <c r="R18" s="6">
        <v>0.70877798302870798</v>
      </c>
      <c r="S18" s="6">
        <v>0.84881174692351902</v>
      </c>
      <c r="T18" s="6">
        <v>0.96417321775212494</v>
      </c>
      <c r="U18" s="6">
        <v>0.98782711163160797</v>
      </c>
      <c r="V18" s="6">
        <v>0.96881992313380905</v>
      </c>
      <c r="W18" s="6">
        <v>1.0014079201203001</v>
      </c>
      <c r="X18" s="6">
        <v>0.80239463249256804</v>
      </c>
      <c r="Y18" s="6">
        <v>1.07253350331511</v>
      </c>
      <c r="Z18" s="6">
        <v>0.64511961686638397</v>
      </c>
      <c r="AA18" s="6">
        <v>0.66316412801855995</v>
      </c>
      <c r="AB18" s="6">
        <v>0.83043761584255904</v>
      </c>
      <c r="AC18" s="6">
        <v>0.98524514316592304</v>
      </c>
      <c r="AD18" s="6">
        <v>1.0820320229292699</v>
      </c>
      <c r="AE18" s="6">
        <v>1.02750548771734</v>
      </c>
      <c r="AF18" s="6">
        <v>1.0873483933419601</v>
      </c>
      <c r="AG18" s="6">
        <v>1.05748895359594</v>
      </c>
      <c r="AH18" s="6">
        <v>1.0520130968588499</v>
      </c>
      <c r="AJ18" s="17">
        <f t="shared" si="3"/>
        <v>-1.7225647657382943</v>
      </c>
      <c r="AK18" s="17">
        <f t="shared" si="4"/>
        <v>-6.8902590629531772</v>
      </c>
      <c r="AO18">
        <f t="shared" si="5"/>
        <v>0.96929594041341705</v>
      </c>
      <c r="AP18">
        <f t="shared" si="15"/>
        <v>0.55374494988051592</v>
      </c>
      <c r="AQ18">
        <f t="shared" si="16"/>
        <v>0.72814349510542797</v>
      </c>
      <c r="AR18">
        <f t="shared" si="17"/>
        <v>0.82875661940461998</v>
      </c>
      <c r="AS18">
        <f t="shared" si="18"/>
        <v>0.95506813359671483</v>
      </c>
      <c r="AT18">
        <f t="shared" si="19"/>
        <v>0.9785802217862567</v>
      </c>
      <c r="AU18">
        <f t="shared" si="20"/>
        <v>0.94808879925158107</v>
      </c>
      <c r="AV18">
        <f t="shared" si="21"/>
        <v>1.0307830962584466</v>
      </c>
      <c r="AW18">
        <f t="shared" si="22"/>
        <v>0.85432069572357516</v>
      </c>
      <c r="AX18">
        <f t="shared" si="23"/>
        <v>1.2543013314179827</v>
      </c>
      <c r="AY18">
        <f t="shared" si="6"/>
        <v>0.54897191911485188</v>
      </c>
      <c r="AZ18">
        <f t="shared" si="7"/>
        <v>0.59438300561254598</v>
      </c>
      <c r="BA18">
        <f t="shared" si="8"/>
        <v>0.86738468051780548</v>
      </c>
      <c r="BB18">
        <f t="shared" si="9"/>
        <v>0.96677041937396158</v>
      </c>
      <c r="BC18">
        <f t="shared" si="10"/>
        <v>1.111595729349572</v>
      </c>
      <c r="BD18">
        <f t="shared" si="11"/>
        <v>1.0032283100542974</v>
      </c>
      <c r="BE18">
        <f t="shared" si="12"/>
        <v>1.0770801153548257</v>
      </c>
      <c r="BF18">
        <f t="shared" si="13"/>
        <v>1.0475899705133374</v>
      </c>
      <c r="BG18">
        <f t="shared" si="14"/>
        <v>1.0295017783816649</v>
      </c>
      <c r="BI18" t="s">
        <v>23</v>
      </c>
      <c r="BJ18">
        <f t="shared" si="2"/>
        <v>-7.1053663922209891</v>
      </c>
      <c r="BL18" t="s">
        <v>62</v>
      </c>
      <c r="BM18">
        <v>-12.78443642410442</v>
      </c>
    </row>
    <row r="19" spans="1:65" x14ac:dyDescent="0.3">
      <c r="A19" t="s">
        <v>24</v>
      </c>
      <c r="B19" s="6">
        <v>0.87836136373568896</v>
      </c>
      <c r="C19" s="6">
        <v>0.88582543898862298</v>
      </c>
      <c r="D19" s="6">
        <v>1.0360975856024299</v>
      </c>
      <c r="E19" s="6">
        <v>1.00595493323712</v>
      </c>
      <c r="F19" s="6">
        <v>1.0112216763939199</v>
      </c>
      <c r="G19" s="6">
        <v>1.0062459807493001</v>
      </c>
      <c r="H19" s="6">
        <v>1.0289902822454899</v>
      </c>
      <c r="I19" s="6">
        <v>1.0318696042123701</v>
      </c>
      <c r="J19" s="6">
        <v>0.97127804340339796</v>
      </c>
      <c r="K19" s="6">
        <v>0.99257182790290399</v>
      </c>
      <c r="L19" s="6">
        <v>1.01338862989297</v>
      </c>
      <c r="M19" s="6">
        <v>1.13819463363579</v>
      </c>
      <c r="N19" s="6">
        <v>0.86984422758102597</v>
      </c>
      <c r="O19" s="6">
        <v>0.88745822242978201</v>
      </c>
      <c r="P19" s="6">
        <v>0.80310806565249504</v>
      </c>
      <c r="Q19" s="6">
        <v>0.42121735627374901</v>
      </c>
      <c r="R19" s="6">
        <v>0.52725487314901298</v>
      </c>
      <c r="S19" s="6">
        <v>0.72729386306146904</v>
      </c>
      <c r="T19" s="6">
        <v>0.87394826429499095</v>
      </c>
      <c r="U19" s="6">
        <v>0.90964057639823004</v>
      </c>
      <c r="V19" s="6">
        <v>0.85983282282734297</v>
      </c>
      <c r="W19" s="6">
        <v>0.922605456439341</v>
      </c>
      <c r="X19" s="6">
        <v>0.68657880895011403</v>
      </c>
      <c r="Y19" s="6">
        <v>0.97611711628509101</v>
      </c>
      <c r="Z19" s="6">
        <v>0.50702818279323103</v>
      </c>
      <c r="AA19" s="6">
        <v>0.52997416991489898</v>
      </c>
      <c r="AB19" s="6">
        <v>0.67033438530301004</v>
      </c>
      <c r="AC19" s="6">
        <v>0.83336635193183795</v>
      </c>
      <c r="AD19" s="6">
        <v>0.96747464433294394</v>
      </c>
      <c r="AE19" s="6">
        <v>0.91074041648594795</v>
      </c>
      <c r="AF19" s="6">
        <v>0.94256722872995302</v>
      </c>
      <c r="AG19" s="6">
        <v>0.93341772322063399</v>
      </c>
      <c r="AH19" s="6">
        <v>0.93936368813499205</v>
      </c>
      <c r="AJ19" s="17">
        <f t="shared" si="3"/>
        <v>-4.0581360058207139</v>
      </c>
      <c r="AK19" s="17">
        <f t="shared" si="4"/>
        <v>-16.232544023282856</v>
      </c>
      <c r="AO19">
        <f t="shared" si="5"/>
        <v>0.83209832780038784</v>
      </c>
      <c r="AP19">
        <f t="shared" si="15"/>
        <v>0.4237256775086754</v>
      </c>
      <c r="AQ19">
        <f t="shared" si="16"/>
        <v>0.53317155671260852</v>
      </c>
      <c r="AR19">
        <f t="shared" si="17"/>
        <v>0.73183652652923503</v>
      </c>
      <c r="AS19">
        <f t="shared" si="18"/>
        <v>0.89928427114485876</v>
      </c>
      <c r="AT19">
        <f t="shared" si="19"/>
        <v>0.93863046154355378</v>
      </c>
      <c r="AU19">
        <f t="shared" si="20"/>
        <v>0.83513674180976216</v>
      </c>
      <c r="AV19">
        <f t="shared" si="21"/>
        <v>0.91575218433118977</v>
      </c>
      <c r="AW19">
        <f t="shared" si="22"/>
        <v>0.6957711585155032</v>
      </c>
      <c r="AX19">
        <f t="shared" si="23"/>
        <v>1.111011263555733</v>
      </c>
      <c r="AY19">
        <f t="shared" si="6"/>
        <v>0.44535396609069061</v>
      </c>
      <c r="AZ19">
        <f t="shared" si="7"/>
        <v>0.46946460171749643</v>
      </c>
      <c r="BA19">
        <f t="shared" si="8"/>
        <v>0.69453183815873765</v>
      </c>
      <c r="BB19">
        <f t="shared" si="9"/>
        <v>0.83832899291965435</v>
      </c>
      <c r="BC19">
        <f t="shared" si="10"/>
        <v>0.97833133171097098</v>
      </c>
      <c r="BD19">
        <f t="shared" si="11"/>
        <v>0.91642888359492869</v>
      </c>
      <c r="BE19">
        <f t="shared" si="12"/>
        <v>0.96989251872618365</v>
      </c>
      <c r="BF19">
        <f t="shared" si="13"/>
        <v>0.9631653766244872</v>
      </c>
      <c r="BG19">
        <f t="shared" si="14"/>
        <v>0.91238332505595476</v>
      </c>
      <c r="BI19" t="s">
        <v>24</v>
      </c>
      <c r="BJ19">
        <f t="shared" si="2"/>
        <v>-16.751514282582363</v>
      </c>
      <c r="BL19" t="s">
        <v>18</v>
      </c>
      <c r="BM19">
        <v>-12.270775763184865</v>
      </c>
    </row>
    <row r="20" spans="1:65" x14ac:dyDescent="0.3">
      <c r="A20" t="s">
        <v>25</v>
      </c>
      <c r="B20" s="6">
        <v>0.85206710641944605</v>
      </c>
      <c r="C20" s="6">
        <v>0.86498478930566702</v>
      </c>
      <c r="D20" s="6">
        <v>1.0635809452774001</v>
      </c>
      <c r="E20" s="6">
        <v>0.99454492132521599</v>
      </c>
      <c r="F20" s="6">
        <v>1.03781834701223</v>
      </c>
      <c r="G20" s="6">
        <v>0.97966640289995799</v>
      </c>
      <c r="H20" s="6">
        <v>0.99665736514098902</v>
      </c>
      <c r="I20" s="6">
        <v>0.99763972841395798</v>
      </c>
      <c r="J20" s="6">
        <v>0.96469014157289001</v>
      </c>
      <c r="K20" s="6">
        <v>1.0217435888967501</v>
      </c>
      <c r="L20" s="6">
        <v>1.0478726284873401</v>
      </c>
      <c r="M20" s="6">
        <v>1.1787340352481399</v>
      </c>
      <c r="N20" s="6">
        <v>0.916179912384535</v>
      </c>
      <c r="O20" s="6">
        <v>0.93833877227315698</v>
      </c>
      <c r="P20" s="6">
        <v>0.87713033108111005</v>
      </c>
      <c r="Q20" s="6">
        <v>0.52118617765672604</v>
      </c>
      <c r="R20" s="6">
        <v>0.64943820810903596</v>
      </c>
      <c r="S20" s="6">
        <v>0.79659445451436195</v>
      </c>
      <c r="T20" s="6">
        <v>0.93381092505050001</v>
      </c>
      <c r="U20" s="6">
        <v>0.95983225265814898</v>
      </c>
      <c r="V20" s="6">
        <v>0.92464976247151598</v>
      </c>
      <c r="W20" s="6">
        <v>0.99448487345502801</v>
      </c>
      <c r="X20" s="6">
        <v>0.764461990190482</v>
      </c>
      <c r="Y20" s="6">
        <v>1.0815217034582201</v>
      </c>
      <c r="Z20" s="6">
        <v>0.603839010279134</v>
      </c>
      <c r="AA20" s="6">
        <v>0.63554361397905701</v>
      </c>
      <c r="AB20" s="6">
        <v>0.77609180224310303</v>
      </c>
      <c r="AC20" s="6">
        <v>0.93461463355477503</v>
      </c>
      <c r="AD20" s="6">
        <v>1.02364635912168</v>
      </c>
      <c r="AE20" s="6">
        <v>0.98368441994773104</v>
      </c>
      <c r="AF20" s="6">
        <v>1.0315244258437499</v>
      </c>
      <c r="AG20" s="6">
        <v>1.0267301177911199</v>
      </c>
      <c r="AH20" s="6">
        <v>0.99109502737542399</v>
      </c>
      <c r="AJ20" s="17">
        <f t="shared" si="3"/>
        <v>-2.4901199112191001</v>
      </c>
      <c r="AK20" s="17">
        <f t="shared" si="4"/>
        <v>-9.9604796448764006</v>
      </c>
      <c r="AO20">
        <f t="shared" si="5"/>
        <v>0.93289910666272591</v>
      </c>
      <c r="AP20">
        <f t="shared" si="15"/>
        <v>0.51834306605339864</v>
      </c>
      <c r="AQ20">
        <f t="shared" si="16"/>
        <v>0.67399888762630433</v>
      </c>
      <c r="AR20">
        <f t="shared" si="17"/>
        <v>0.78039682382413922</v>
      </c>
      <c r="AS20">
        <f t="shared" si="18"/>
        <v>0.93068953610070093</v>
      </c>
      <c r="AT20">
        <f t="shared" si="19"/>
        <v>0.95756678786483329</v>
      </c>
      <c r="AU20">
        <f t="shared" si="20"/>
        <v>0.89200051026398586</v>
      </c>
      <c r="AV20">
        <f t="shared" si="21"/>
        <v>1.0161085437074706</v>
      </c>
      <c r="AW20">
        <f t="shared" si="22"/>
        <v>0.80105879503956356</v>
      </c>
      <c r="AX20">
        <f t="shared" si="23"/>
        <v>1.27482644172575</v>
      </c>
      <c r="AY20">
        <f t="shared" si="6"/>
        <v>0.51451135823172389</v>
      </c>
      <c r="AZ20">
        <f t="shared" si="7"/>
        <v>0.54973555903223681</v>
      </c>
      <c r="BA20">
        <f t="shared" si="8"/>
        <v>0.82543645265176058</v>
      </c>
      <c r="BB20">
        <f t="shared" si="9"/>
        <v>0.92951623719812926</v>
      </c>
      <c r="BC20">
        <f t="shared" si="10"/>
        <v>1.0623589723487494</v>
      </c>
      <c r="BD20">
        <f t="shared" si="11"/>
        <v>0.96368257727892537</v>
      </c>
      <c r="BE20">
        <f t="shared" si="12"/>
        <v>1.0280764163400034</v>
      </c>
      <c r="BF20">
        <f t="shared" si="13"/>
        <v>1.024306755867564</v>
      </c>
      <c r="BG20">
        <f t="shared" si="14"/>
        <v>0.95609960227098512</v>
      </c>
      <c r="BI20" t="s">
        <v>25</v>
      </c>
      <c r="BJ20">
        <f t="shared" si="2"/>
        <v>-10.184066550617516</v>
      </c>
      <c r="BL20" t="s">
        <v>34</v>
      </c>
      <c r="BM20">
        <v>-12.08538296164634</v>
      </c>
    </row>
    <row r="21" spans="1:65" x14ac:dyDescent="0.3">
      <c r="A21" t="s">
        <v>26</v>
      </c>
      <c r="B21" s="6">
        <v>0.84099491206408705</v>
      </c>
      <c r="C21" s="6">
        <v>0.88691356330737603</v>
      </c>
      <c r="D21" s="6">
        <v>1.0462816127123</v>
      </c>
      <c r="E21" s="6">
        <v>0.99974573757476604</v>
      </c>
      <c r="F21" s="6">
        <v>1.03559821411659</v>
      </c>
      <c r="G21" s="6">
        <v>0.98395418695538395</v>
      </c>
      <c r="H21" s="6">
        <v>1.0195744260576101</v>
      </c>
      <c r="I21" s="6">
        <v>1.0367989310419401</v>
      </c>
      <c r="J21" s="6">
        <v>0.975647858743249</v>
      </c>
      <c r="K21" s="6">
        <v>1.0004645239672301</v>
      </c>
      <c r="L21" s="6">
        <v>1.0430316306429399</v>
      </c>
      <c r="M21" s="6">
        <v>1.13099440281652</v>
      </c>
      <c r="N21" s="6">
        <v>0.93597543441658104</v>
      </c>
      <c r="O21" s="6">
        <v>0.93873476745165896</v>
      </c>
      <c r="P21" s="6">
        <v>0.91862150176734902</v>
      </c>
      <c r="Q21" s="6">
        <v>0.59104630118238999</v>
      </c>
      <c r="R21" s="6">
        <v>0.74783820788444</v>
      </c>
      <c r="S21" s="6">
        <v>0.93430562263780703</v>
      </c>
      <c r="T21" s="6">
        <v>1.05515341100477</v>
      </c>
      <c r="U21" s="6">
        <v>1.102258829882</v>
      </c>
      <c r="V21" s="6">
        <v>1.0235607791749299</v>
      </c>
      <c r="W21" s="6">
        <v>1.0593790391540501</v>
      </c>
      <c r="X21" s="6">
        <v>0.83265050112073602</v>
      </c>
      <c r="Y21" s="6">
        <v>1.1346775022242701</v>
      </c>
      <c r="Z21" s="6">
        <v>0.72170746423457799</v>
      </c>
      <c r="AA21" s="6">
        <v>0.71521175326976905</v>
      </c>
      <c r="AB21" s="6">
        <v>0.87560344208824004</v>
      </c>
      <c r="AC21" s="6">
        <v>1.0639291612375601</v>
      </c>
      <c r="AD21" s="6">
        <v>1.17753821156497</v>
      </c>
      <c r="AE21" s="6">
        <v>1.12641217327208</v>
      </c>
      <c r="AF21" s="6">
        <v>1.15957956819643</v>
      </c>
      <c r="AG21" s="6">
        <v>1.1651360084814399</v>
      </c>
      <c r="AH21" s="6">
        <v>1.1171358175525501</v>
      </c>
      <c r="AJ21" s="17">
        <f t="shared" si="3"/>
        <v>-0.47825470406964143</v>
      </c>
      <c r="AK21" s="17">
        <f t="shared" si="4"/>
        <v>-1.9130188162785657</v>
      </c>
      <c r="AO21">
        <f t="shared" si="5"/>
        <v>0.96113678634133692</v>
      </c>
      <c r="AP21">
        <f t="shared" si="15"/>
        <v>0.59089602031642574</v>
      </c>
      <c r="AQ21">
        <f t="shared" si="16"/>
        <v>0.77445991253327728</v>
      </c>
      <c r="AR21">
        <f t="shared" si="17"/>
        <v>0.91931392929042721</v>
      </c>
      <c r="AS21">
        <f t="shared" si="18"/>
        <v>1.075807433427918</v>
      </c>
      <c r="AT21">
        <f t="shared" si="19"/>
        <v>1.1428207765531972</v>
      </c>
      <c r="AU21">
        <f t="shared" si="20"/>
        <v>0.99863488249559196</v>
      </c>
      <c r="AV21">
        <f t="shared" si="21"/>
        <v>1.0598711461081183</v>
      </c>
      <c r="AW21">
        <f t="shared" si="22"/>
        <v>0.8684808099396224</v>
      </c>
      <c r="AX21">
        <f t="shared" si="23"/>
        <v>1.2833139040174788</v>
      </c>
      <c r="AY21">
        <f t="shared" si="6"/>
        <v>0.60695230541995415</v>
      </c>
      <c r="AZ21">
        <f t="shared" si="7"/>
        <v>0.63433100461180669</v>
      </c>
      <c r="BA21">
        <f t="shared" si="8"/>
        <v>0.91612778148452478</v>
      </c>
      <c r="BB21">
        <f t="shared" si="9"/>
        <v>1.0636586440287468</v>
      </c>
      <c r="BC21">
        <f t="shared" si="10"/>
        <v>1.2194564689507263</v>
      </c>
      <c r="BD21">
        <f t="shared" si="11"/>
        <v>1.1083379741285766</v>
      </c>
      <c r="BE21">
        <f t="shared" si="12"/>
        <v>1.1822776727120066</v>
      </c>
      <c r="BF21">
        <f t="shared" si="13"/>
        <v>1.2080117681120297</v>
      </c>
      <c r="BG21">
        <f t="shared" si="14"/>
        <v>1.0899311683205344</v>
      </c>
      <c r="BI21" t="s">
        <v>26</v>
      </c>
      <c r="BJ21">
        <f t="shared" si="2"/>
        <v>-1.2735723281931022</v>
      </c>
      <c r="BL21" t="s">
        <v>50</v>
      </c>
      <c r="BM21">
        <v>-11.568341057636623</v>
      </c>
    </row>
    <row r="22" spans="1:65" x14ac:dyDescent="0.3">
      <c r="A22" t="s">
        <v>27</v>
      </c>
      <c r="B22" s="6">
        <v>0.83945036836973497</v>
      </c>
      <c r="C22" s="6">
        <v>0.86699037947168001</v>
      </c>
      <c r="D22" s="6">
        <v>1.032049779771</v>
      </c>
      <c r="E22" s="6">
        <v>0.98671312448176096</v>
      </c>
      <c r="F22" s="6">
        <v>0.99895523341419001</v>
      </c>
      <c r="G22" s="6">
        <v>0.98611696009610195</v>
      </c>
      <c r="H22" s="6">
        <v>0.98802663238773603</v>
      </c>
      <c r="I22" s="6">
        <v>1.0192844176664799</v>
      </c>
      <c r="J22" s="6">
        <v>1.00289814919278</v>
      </c>
      <c r="K22" s="6">
        <v>1.0070774287675099</v>
      </c>
      <c r="L22" s="6">
        <v>1.0517357956822799</v>
      </c>
      <c r="M22" s="6">
        <v>1.22070173069875</v>
      </c>
      <c r="N22" s="6">
        <v>0.89146247545711299</v>
      </c>
      <c r="O22" s="6">
        <v>0.92755172606665903</v>
      </c>
      <c r="P22" s="6">
        <v>0.89618993278569903</v>
      </c>
      <c r="Q22" s="6">
        <v>0.55581439174417702</v>
      </c>
      <c r="R22" s="6">
        <v>0.68111389680120504</v>
      </c>
      <c r="S22" s="6">
        <v>0.74920642056251896</v>
      </c>
      <c r="T22" s="6">
        <v>0.99035216483002597</v>
      </c>
      <c r="U22" s="6">
        <v>1.02845186788368</v>
      </c>
      <c r="V22" s="6">
        <v>1.01564884092218</v>
      </c>
      <c r="W22" s="6">
        <v>1.0453554097450199</v>
      </c>
      <c r="X22" s="6">
        <v>0.96576807310771295</v>
      </c>
      <c r="Y22" s="6">
        <v>1.12115021682116</v>
      </c>
      <c r="Z22" s="6">
        <v>0.60096908590898901</v>
      </c>
      <c r="AA22" s="6">
        <v>0.64434952984973604</v>
      </c>
      <c r="AB22" s="6">
        <v>0.79433063119340896</v>
      </c>
      <c r="AC22" s="6">
        <v>0.921074636101189</v>
      </c>
      <c r="AD22" s="6">
        <v>1.14035544175851</v>
      </c>
      <c r="AE22" s="6">
        <v>1.06976133150568</v>
      </c>
      <c r="AF22" s="6">
        <v>1.10321260189625</v>
      </c>
      <c r="AG22" s="6">
        <v>1.12282243688132</v>
      </c>
      <c r="AH22" s="6">
        <v>1.0994249945305301</v>
      </c>
      <c r="AJ22" s="17">
        <f t="shared" si="3"/>
        <v>-1.4546480951710095</v>
      </c>
      <c r="AK22" s="17">
        <f t="shared" si="4"/>
        <v>-5.8185923806840378</v>
      </c>
      <c r="AO22">
        <f t="shared" si="5"/>
        <v>0.92491262276446795</v>
      </c>
      <c r="AP22">
        <f t="shared" si="15"/>
        <v>0.54842935510982638</v>
      </c>
      <c r="AQ22">
        <f t="shared" si="16"/>
        <v>0.68040229176069633</v>
      </c>
      <c r="AR22">
        <f t="shared" si="17"/>
        <v>0.73880515792959289</v>
      </c>
      <c r="AS22">
        <f t="shared" si="18"/>
        <v>0.97849431429491462</v>
      </c>
      <c r="AT22">
        <f t="shared" si="19"/>
        <v>1.0482849632538203</v>
      </c>
      <c r="AU22">
        <f t="shared" si="20"/>
        <v>1.0185923427906465</v>
      </c>
      <c r="AV22">
        <f t="shared" si="21"/>
        <v>1.0527538381942214</v>
      </c>
      <c r="AW22">
        <f t="shared" si="22"/>
        <v>1.0157328528144827</v>
      </c>
      <c r="AX22">
        <f t="shared" si="23"/>
        <v>1.3685900100468689</v>
      </c>
      <c r="AY22">
        <f t="shared" si="6"/>
        <v>0.50448372054512369</v>
      </c>
      <c r="AZ22">
        <f t="shared" si="7"/>
        <v>0.5586448433968213</v>
      </c>
      <c r="BA22">
        <f t="shared" si="8"/>
        <v>0.81978875298851717</v>
      </c>
      <c r="BB22">
        <f t="shared" si="9"/>
        <v>0.90883643206830522</v>
      </c>
      <c r="BC22">
        <f t="shared" si="10"/>
        <v>1.1391640364970141</v>
      </c>
      <c r="BD22">
        <f t="shared" si="11"/>
        <v>1.0549097922527395</v>
      </c>
      <c r="BE22">
        <f t="shared" si="12"/>
        <v>1.090003431859264</v>
      </c>
      <c r="BF22">
        <f t="shared" si="13"/>
        <v>1.1444754137194342</v>
      </c>
      <c r="BG22">
        <f t="shared" si="14"/>
        <v>1.102611292190951</v>
      </c>
      <c r="BI22" t="s">
        <v>27</v>
      </c>
      <c r="BJ22">
        <f t="shared" si="2"/>
        <v>-5.598963502745848</v>
      </c>
      <c r="BL22" t="s">
        <v>22</v>
      </c>
      <c r="BM22">
        <v>-11.393706474848614</v>
      </c>
    </row>
    <row r="23" spans="1:65" x14ac:dyDescent="0.3">
      <c r="A23" t="s">
        <v>28</v>
      </c>
      <c r="B23" s="6">
        <v>0.84055519579363203</v>
      </c>
      <c r="C23" s="6">
        <v>0.86892500837528297</v>
      </c>
      <c r="D23" s="6">
        <v>1.0158429287638899</v>
      </c>
      <c r="E23" s="6">
        <v>0.97004681181262298</v>
      </c>
      <c r="F23" s="6">
        <v>0.99965248740757395</v>
      </c>
      <c r="G23" s="6">
        <v>0.97267789108355096</v>
      </c>
      <c r="H23" s="6">
        <v>0.96519323221811404</v>
      </c>
      <c r="I23" s="6">
        <v>1.09071475368574</v>
      </c>
      <c r="J23" s="6">
        <v>0.95760663126522605</v>
      </c>
      <c r="K23" s="6">
        <v>0.99779441937399205</v>
      </c>
      <c r="L23" s="6">
        <v>1.05882260761084</v>
      </c>
      <c r="M23" s="6">
        <v>1.2621680326095399</v>
      </c>
      <c r="N23" s="6">
        <v>0.89270720203863196</v>
      </c>
      <c r="O23" s="6">
        <v>0.91808539811327095</v>
      </c>
      <c r="P23" s="6">
        <v>0.81591725800993697</v>
      </c>
      <c r="Q23" s="6">
        <v>0.42756019134498702</v>
      </c>
      <c r="R23" s="6">
        <v>0.51277722559421601</v>
      </c>
      <c r="S23" s="6">
        <v>0.57609741393108505</v>
      </c>
      <c r="T23" s="6">
        <v>0.81649562293880595</v>
      </c>
      <c r="U23" s="6">
        <v>0.95246070268247596</v>
      </c>
      <c r="V23" s="6">
        <v>0.92595694628925895</v>
      </c>
      <c r="W23" s="6">
        <v>0.87280262368858996</v>
      </c>
      <c r="X23" s="6">
        <v>0.83475213925346503</v>
      </c>
      <c r="Y23" s="6">
        <v>0.94578830150136595</v>
      </c>
      <c r="Z23" s="6">
        <v>0.49951955287511102</v>
      </c>
      <c r="AA23" s="6">
        <v>0.51045900616161</v>
      </c>
      <c r="AB23" s="6">
        <v>0.63797643910169299</v>
      </c>
      <c r="AC23" s="6">
        <v>0.74895378855466099</v>
      </c>
      <c r="AD23" s="6">
        <v>1.01103361539132</v>
      </c>
      <c r="AE23" s="6">
        <v>1.0050005725828599</v>
      </c>
      <c r="AF23" s="6">
        <v>1.05113777049144</v>
      </c>
      <c r="AG23" s="6">
        <v>1.1043022289525599</v>
      </c>
      <c r="AH23" s="6">
        <v>1.0232151130060401</v>
      </c>
      <c r="AJ23" s="17">
        <f t="shared" si="3"/>
        <v>-3.7277934876485155</v>
      </c>
      <c r="AK23" s="17">
        <f t="shared" si="4"/>
        <v>-14.911173950594062</v>
      </c>
      <c r="AO23">
        <f t="shared" si="5"/>
        <v>0.8288437770058168</v>
      </c>
      <c r="AP23">
        <f t="shared" si="15"/>
        <v>0.41475340047219972</v>
      </c>
      <c r="AQ23">
        <f t="shared" si="16"/>
        <v>0.51259902905121268</v>
      </c>
      <c r="AR23">
        <f t="shared" si="17"/>
        <v>0.5603572176411753</v>
      </c>
      <c r="AS23">
        <f t="shared" si="18"/>
        <v>0.78807604939624865</v>
      </c>
      <c r="AT23">
        <f t="shared" si="19"/>
        <v>1.0388629407216636</v>
      </c>
      <c r="AU23">
        <f t="shared" si="20"/>
        <v>0.88670251203269312</v>
      </c>
      <c r="AV23">
        <f t="shared" si="21"/>
        <v>0.87087758713145347</v>
      </c>
      <c r="AW23">
        <f t="shared" si="22"/>
        <v>0.88385443679308084</v>
      </c>
      <c r="AX23">
        <f t="shared" si="23"/>
        <v>1.1937437597710974</v>
      </c>
      <c r="AY23">
        <f t="shared" si="6"/>
        <v>0.41987375556968648</v>
      </c>
      <c r="AZ23">
        <f t="shared" si="7"/>
        <v>0.44355059620421561</v>
      </c>
      <c r="BA23">
        <f t="shared" si="8"/>
        <v>0.64808385437942129</v>
      </c>
      <c r="BB23">
        <f t="shared" si="9"/>
        <v>0.72652023478243422</v>
      </c>
      <c r="BC23">
        <f t="shared" si="10"/>
        <v>1.0106822684786054</v>
      </c>
      <c r="BD23">
        <f t="shared" si="11"/>
        <v>0.97754183747765733</v>
      </c>
      <c r="BE23">
        <f t="shared" si="12"/>
        <v>1.0145510622071752</v>
      </c>
      <c r="BF23">
        <f t="shared" si="13"/>
        <v>1.204478733646605</v>
      </c>
      <c r="BG23">
        <f t="shared" si="14"/>
        <v>0.97983757742538158</v>
      </c>
      <c r="BI23" t="s">
        <v>28</v>
      </c>
      <c r="BJ23">
        <f t="shared" si="2"/>
        <v>-15.463700290192355</v>
      </c>
      <c r="BL23" t="s">
        <v>46</v>
      </c>
      <c r="BM23">
        <v>-11.068254499254833</v>
      </c>
    </row>
    <row r="24" spans="1:65" x14ac:dyDescent="0.3">
      <c r="A24" t="s">
        <v>29</v>
      </c>
      <c r="B24" s="6">
        <v>0.85380649720242596</v>
      </c>
      <c r="C24" s="6">
        <v>0.86426723257094795</v>
      </c>
      <c r="D24" s="6">
        <v>1.0221176145170101</v>
      </c>
      <c r="E24" s="6">
        <v>0.96535800770824298</v>
      </c>
      <c r="F24" s="6">
        <v>1.03809404296845</v>
      </c>
      <c r="G24" s="6">
        <v>0.95388512888099897</v>
      </c>
      <c r="H24" s="6">
        <v>0.98511434428134803</v>
      </c>
      <c r="I24" s="6">
        <v>0.99499975628218695</v>
      </c>
      <c r="J24" s="6">
        <v>0.98102350333073496</v>
      </c>
      <c r="K24" s="6">
        <v>1.02453201297021</v>
      </c>
      <c r="L24" s="6">
        <v>1.09157347033522</v>
      </c>
      <c r="M24" s="6">
        <v>1.22522838895223</v>
      </c>
      <c r="N24" s="6">
        <v>0.91677555487348905</v>
      </c>
      <c r="O24" s="6">
        <v>0.91444381774656502</v>
      </c>
      <c r="P24" s="6">
        <v>0.80336834873984397</v>
      </c>
      <c r="Q24" s="6">
        <v>0.34385178581486903</v>
      </c>
      <c r="R24" s="6">
        <v>0.44275377823402301</v>
      </c>
      <c r="S24" s="6">
        <v>0.67034278367353295</v>
      </c>
      <c r="T24" s="6">
        <v>0.89056351395804101</v>
      </c>
      <c r="U24" s="6">
        <v>0.96011533529044102</v>
      </c>
      <c r="V24" s="6">
        <v>0.95266530543842698</v>
      </c>
      <c r="W24" s="6">
        <v>0.95970609357907599</v>
      </c>
      <c r="X24" s="6">
        <v>0.61067760828228701</v>
      </c>
      <c r="Y24" s="6">
        <v>1.0622181987132999</v>
      </c>
      <c r="Z24" s="6">
        <v>0.47534864049016101</v>
      </c>
      <c r="AA24" s="6">
        <v>0.47730054543791101</v>
      </c>
      <c r="AB24" s="6">
        <v>0.60361176332459399</v>
      </c>
      <c r="AC24" s="6">
        <v>0.85304789082674004</v>
      </c>
      <c r="AD24" s="6">
        <v>0.99140197029536803</v>
      </c>
      <c r="AE24" s="6">
        <v>0.97911416447760502</v>
      </c>
      <c r="AF24" s="6">
        <v>1.0121198736858901</v>
      </c>
      <c r="AG24" s="6">
        <v>1.04141095431596</v>
      </c>
      <c r="AH24" s="6">
        <v>1.0115783774312901</v>
      </c>
      <c r="AJ24" s="17">
        <f t="shared" si="3"/>
        <v>-3.8588030679906407</v>
      </c>
      <c r="AK24" s="17">
        <f t="shared" si="4"/>
        <v>-15.435212271962563</v>
      </c>
      <c r="AO24">
        <f t="shared" si="5"/>
        <v>0.82113694019243877</v>
      </c>
      <c r="AP24">
        <f t="shared" si="15"/>
        <v>0.33194007490116345</v>
      </c>
      <c r="AQ24">
        <f t="shared" si="16"/>
        <v>0.45962005968651348</v>
      </c>
      <c r="AR24">
        <f t="shared" si="17"/>
        <v>0.63943001259887555</v>
      </c>
      <c r="AS24">
        <f t="shared" si="18"/>
        <v>0.87730689209366874</v>
      </c>
      <c r="AT24">
        <f t="shared" si="19"/>
        <v>0.95531452461677901</v>
      </c>
      <c r="AU24">
        <f t="shared" si="20"/>
        <v>0.93458705544285026</v>
      </c>
      <c r="AV24">
        <f t="shared" si="21"/>
        <v>0.98324961591434745</v>
      </c>
      <c r="AW24">
        <f t="shared" si="22"/>
        <v>0.66659947612870818</v>
      </c>
      <c r="AX24">
        <f t="shared" si="23"/>
        <v>1.3014598923252361</v>
      </c>
      <c r="AY24">
        <f t="shared" si="6"/>
        <v>0.40585575768683962</v>
      </c>
      <c r="AZ24">
        <f t="shared" si="7"/>
        <v>0.41251522151022735</v>
      </c>
      <c r="BA24">
        <f t="shared" si="8"/>
        <v>0.6169622156237401</v>
      </c>
      <c r="BB24">
        <f t="shared" si="9"/>
        <v>0.82349661236822058</v>
      </c>
      <c r="BC24">
        <f t="shared" si="10"/>
        <v>1.0291684795508058</v>
      </c>
      <c r="BD24">
        <f t="shared" si="11"/>
        <v>0.93396244097193193</v>
      </c>
      <c r="BE24">
        <f t="shared" si="12"/>
        <v>0.99705380570019642</v>
      </c>
      <c r="BF24">
        <f t="shared" si="13"/>
        <v>1.0362036457339798</v>
      </c>
      <c r="BG24">
        <f t="shared" si="14"/>
        <v>0.99238216372126464</v>
      </c>
      <c r="BI24" t="s">
        <v>29</v>
      </c>
      <c r="BJ24">
        <f t="shared" si="2"/>
        <v>-16.261546986898509</v>
      </c>
      <c r="BL24" t="s">
        <v>36</v>
      </c>
      <c r="BM24">
        <v>-10.985555744064154</v>
      </c>
    </row>
    <row r="25" spans="1:65" x14ac:dyDescent="0.3">
      <c r="A25" t="s">
        <v>30</v>
      </c>
      <c r="B25" s="6">
        <v>0.80780411078383596</v>
      </c>
      <c r="C25" s="6">
        <v>0.844814500232421</v>
      </c>
      <c r="D25" s="6">
        <v>1.0121146858755901</v>
      </c>
      <c r="E25" s="6">
        <v>0.96806875548824201</v>
      </c>
      <c r="F25" s="6">
        <v>1.0088414790853799</v>
      </c>
      <c r="G25" s="6">
        <v>1.00528886976636</v>
      </c>
      <c r="H25" s="6">
        <v>0.98948109598102196</v>
      </c>
      <c r="I25" s="6">
        <v>1.0208818366546899</v>
      </c>
      <c r="J25" s="6">
        <v>0.96723878789100104</v>
      </c>
      <c r="K25" s="6">
        <v>1.01690038884574</v>
      </c>
      <c r="L25" s="6">
        <v>1.08289691749205</v>
      </c>
      <c r="M25" s="6">
        <v>1.27566857190367</v>
      </c>
      <c r="N25" s="6">
        <v>0.88715436805168402</v>
      </c>
      <c r="O25" s="6">
        <v>0.90780404023842898</v>
      </c>
      <c r="P25" s="6">
        <v>0.84210054904783405</v>
      </c>
      <c r="Q25" s="6">
        <v>0.474257363502184</v>
      </c>
      <c r="R25" s="6">
        <v>0.576636155539481</v>
      </c>
      <c r="S25" s="6">
        <v>0.66494109889627895</v>
      </c>
      <c r="T25" s="6">
        <v>0.95470328129467996</v>
      </c>
      <c r="U25" s="6">
        <v>1.01844600407951</v>
      </c>
      <c r="V25" s="6">
        <v>0.97114757985243305</v>
      </c>
      <c r="W25" s="6">
        <v>0.96842810620487496</v>
      </c>
      <c r="X25" s="6">
        <v>0.891483118411319</v>
      </c>
      <c r="Y25" s="6">
        <v>0.99228489960922195</v>
      </c>
      <c r="Z25" s="6">
        <v>0.54570677931685097</v>
      </c>
      <c r="AA25" s="6">
        <v>0.56845345502471401</v>
      </c>
      <c r="AB25" s="6">
        <v>0.71810586960628697</v>
      </c>
      <c r="AC25" s="6">
        <v>0.86393944223305597</v>
      </c>
      <c r="AD25" s="6">
        <v>1.0858471789331201</v>
      </c>
      <c r="AE25" s="6">
        <v>1.0659838661511301</v>
      </c>
      <c r="AF25" s="6">
        <v>1.0895463113133901</v>
      </c>
      <c r="AG25" s="6">
        <v>1.1108344475232299</v>
      </c>
      <c r="AH25" s="6">
        <v>1.0746544026761899</v>
      </c>
      <c r="AJ25" s="17">
        <f t="shared" si="3"/>
        <v>-2.522500090784213</v>
      </c>
      <c r="AK25" s="17">
        <f t="shared" si="4"/>
        <v>-10.090000363136852</v>
      </c>
      <c r="AO25">
        <f t="shared" si="5"/>
        <v>0.85230233267521049</v>
      </c>
      <c r="AP25">
        <f t="shared" si="15"/>
        <v>0.45911373566669406</v>
      </c>
      <c r="AQ25">
        <f t="shared" si="16"/>
        <v>0.58173447204855722</v>
      </c>
      <c r="AR25">
        <f t="shared" si="17"/>
        <v>0.66845788577064169</v>
      </c>
      <c r="AS25">
        <f t="shared" si="18"/>
        <v>0.94466084911213788</v>
      </c>
      <c r="AT25">
        <f t="shared" si="19"/>
        <v>1.0397130271783199</v>
      </c>
      <c r="AU25">
        <f t="shared" si="20"/>
        <v>0.93933160799974647</v>
      </c>
      <c r="AV25">
        <f t="shared" si="21"/>
        <v>0.98479491776888095</v>
      </c>
      <c r="AW25">
        <f t="shared" si="22"/>
        <v>0.96538432092381754</v>
      </c>
      <c r="AX25">
        <f t="shared" si="23"/>
        <v>1.2658266608060726</v>
      </c>
      <c r="AY25">
        <f t="shared" si="6"/>
        <v>0.44082417961475978</v>
      </c>
      <c r="AZ25">
        <f t="shared" si="7"/>
        <v>0.48023772151209676</v>
      </c>
      <c r="BA25">
        <f t="shared" si="8"/>
        <v>0.72680549664198457</v>
      </c>
      <c r="BB25">
        <f t="shared" si="9"/>
        <v>0.83635278065976049</v>
      </c>
      <c r="BC25">
        <f t="shared" si="10"/>
        <v>1.0954476740555761</v>
      </c>
      <c r="BD25">
        <f t="shared" si="11"/>
        <v>1.0716217159922443</v>
      </c>
      <c r="BE25">
        <f t="shared" si="12"/>
        <v>1.078085478240453</v>
      </c>
      <c r="BF25">
        <f t="shared" si="13"/>
        <v>1.1340307110068126</v>
      </c>
      <c r="BG25">
        <f t="shared" si="14"/>
        <v>1.0394474218462457</v>
      </c>
      <c r="BI25" t="s">
        <v>30</v>
      </c>
      <c r="BJ25">
        <f t="shared" si="2"/>
        <v>-10.302056145063959</v>
      </c>
      <c r="BL25" t="s">
        <v>12</v>
      </c>
      <c r="BM25">
        <v>-10.746742109814088</v>
      </c>
    </row>
    <row r="26" spans="1:65" x14ac:dyDescent="0.3">
      <c r="A26" t="s">
        <v>31</v>
      </c>
      <c r="B26" s="6">
        <v>0.83691589308149394</v>
      </c>
      <c r="C26" s="6">
        <v>0.83104769248597699</v>
      </c>
      <c r="D26" s="6">
        <v>1.0159426115472801</v>
      </c>
      <c r="E26" s="6">
        <v>0.96893736869666502</v>
      </c>
      <c r="F26" s="6">
        <v>1.0455113817872299</v>
      </c>
      <c r="G26" s="6">
        <v>1.0138552997833099</v>
      </c>
      <c r="H26" s="6">
        <v>1.03765133808982</v>
      </c>
      <c r="I26" s="6">
        <v>1.0947956722710499</v>
      </c>
      <c r="J26" s="6">
        <v>0.94346002091218295</v>
      </c>
      <c r="K26" s="6">
        <v>0.98432048070296396</v>
      </c>
      <c r="L26" s="6">
        <v>1.05942247636355</v>
      </c>
      <c r="M26" s="6">
        <v>1.1681397642784801</v>
      </c>
      <c r="N26" s="6">
        <v>0.88140768815108295</v>
      </c>
      <c r="O26" s="6">
        <v>0.91213514374549898</v>
      </c>
      <c r="P26" s="6">
        <v>0.89222781911818005</v>
      </c>
      <c r="Q26" s="6">
        <v>0.52629770843369605</v>
      </c>
      <c r="R26" s="6">
        <v>0.67860922675819402</v>
      </c>
      <c r="S26" s="6">
        <v>0.78123569719470198</v>
      </c>
      <c r="T26" s="6">
        <v>0.96790300003560903</v>
      </c>
      <c r="U26" s="6">
        <v>1.00245972967772</v>
      </c>
      <c r="V26" s="6">
        <v>0.979797532051214</v>
      </c>
      <c r="W26" s="6">
        <v>1.02194404277276</v>
      </c>
      <c r="X26" s="6">
        <v>0.78928453301235102</v>
      </c>
      <c r="Y26" s="6">
        <v>1.0885999264427799</v>
      </c>
      <c r="Z26" s="6">
        <v>0.62604802034129603</v>
      </c>
      <c r="AA26" s="6">
        <v>0.65396833957915601</v>
      </c>
      <c r="AB26" s="6">
        <v>0.81221312574711602</v>
      </c>
      <c r="AC26" s="6">
        <v>0.94562546960260596</v>
      </c>
      <c r="AD26" s="6">
        <v>1.04339203489931</v>
      </c>
      <c r="AE26" s="6">
        <v>1.0108603021549101</v>
      </c>
      <c r="AF26" s="6">
        <v>1.1590936791515101</v>
      </c>
      <c r="AG26" s="6">
        <v>1.1804451241076299</v>
      </c>
      <c r="AH26" s="6">
        <v>1.0545806766975701</v>
      </c>
      <c r="AJ26" s="17">
        <f t="shared" si="3"/>
        <v>-1.7854140122216897</v>
      </c>
      <c r="AK26" s="17">
        <f t="shared" si="4"/>
        <v>-7.1416560488867589</v>
      </c>
      <c r="AO26">
        <f t="shared" si="5"/>
        <v>0.90645226065005802</v>
      </c>
      <c r="AP26">
        <f t="shared" si="15"/>
        <v>0.50994951676083011</v>
      </c>
      <c r="AQ26">
        <f t="shared" si="16"/>
        <v>0.70949367036152311</v>
      </c>
      <c r="AR26">
        <f t="shared" si="17"/>
        <v>0.79205995198075774</v>
      </c>
      <c r="AS26">
        <f t="shared" si="18"/>
        <v>1.0043458431281007</v>
      </c>
      <c r="AT26">
        <f t="shared" si="19"/>
        <v>1.0974885736771745</v>
      </c>
      <c r="AU26">
        <f t="shared" si="20"/>
        <v>0.92439980007874356</v>
      </c>
      <c r="AV26">
        <f t="shared" si="21"/>
        <v>1.0059204514336135</v>
      </c>
      <c r="AW26">
        <f t="shared" si="22"/>
        <v>0.83618577451939302</v>
      </c>
      <c r="AX26">
        <f t="shared" si="23"/>
        <v>1.2716368614684397</v>
      </c>
      <c r="AY26">
        <f t="shared" si="6"/>
        <v>0.52394953805583711</v>
      </c>
      <c r="AZ26">
        <f t="shared" si="7"/>
        <v>0.54347887956614338</v>
      </c>
      <c r="BA26">
        <f t="shared" si="8"/>
        <v>0.8251619241045044</v>
      </c>
      <c r="BB26">
        <f t="shared" si="9"/>
        <v>0.91625185428929723</v>
      </c>
      <c r="BC26">
        <f t="shared" si="10"/>
        <v>1.0908782481533672</v>
      </c>
      <c r="BD26">
        <f t="shared" si="11"/>
        <v>1.0248660746803135</v>
      </c>
      <c r="BE26">
        <f t="shared" si="12"/>
        <v>1.202735107143017</v>
      </c>
      <c r="BF26">
        <f t="shared" si="13"/>
        <v>1.2923462132264956</v>
      </c>
      <c r="BG26">
        <f t="shared" si="14"/>
        <v>0.99495470729067348</v>
      </c>
      <c r="BI26" t="s">
        <v>31</v>
      </c>
      <c r="BJ26">
        <f t="shared" si="2"/>
        <v>-6.5680124225563778</v>
      </c>
      <c r="BL26" t="s">
        <v>30</v>
      </c>
      <c r="BM26">
        <v>-10.302056145063959</v>
      </c>
    </row>
    <row r="27" spans="1:65" x14ac:dyDescent="0.3">
      <c r="A27" t="s">
        <v>32</v>
      </c>
      <c r="B27" s="6">
        <v>0.89388818566903505</v>
      </c>
      <c r="C27" s="6">
        <v>0.90774435999034497</v>
      </c>
      <c r="D27" s="6">
        <v>1.06451212463444</v>
      </c>
      <c r="E27" s="6">
        <v>0.96975296632356101</v>
      </c>
      <c r="F27" s="6">
        <v>1.03321290852738</v>
      </c>
      <c r="G27" s="6">
        <v>0.96978972381069195</v>
      </c>
      <c r="H27" s="6">
        <v>1.01481460498297</v>
      </c>
      <c r="I27" s="6">
        <v>1.0130247232570899</v>
      </c>
      <c r="J27" s="6">
        <v>0.97813052683414803</v>
      </c>
      <c r="K27" s="6">
        <v>1.0054288582662401</v>
      </c>
      <c r="L27" s="6">
        <v>1.05598532622316</v>
      </c>
      <c r="M27" s="6">
        <v>1.0937156914809301</v>
      </c>
      <c r="N27" s="6">
        <v>0.93234093694360898</v>
      </c>
      <c r="O27" s="6">
        <v>0.95961005163904001</v>
      </c>
      <c r="P27" s="6">
        <v>0.95394345413422998</v>
      </c>
      <c r="Q27" s="6">
        <v>0.59897435769079899</v>
      </c>
      <c r="R27" s="6">
        <v>0.75307819164745804</v>
      </c>
      <c r="S27" s="6">
        <v>0.92421422865993896</v>
      </c>
      <c r="T27" s="6">
        <v>1.04949048103644</v>
      </c>
      <c r="U27" s="6">
        <v>1.09022259110958</v>
      </c>
      <c r="V27" s="6">
        <v>1.0775511344530699</v>
      </c>
      <c r="W27" s="6">
        <v>1.09599562621149</v>
      </c>
      <c r="X27" s="6">
        <v>0.84015205460404896</v>
      </c>
      <c r="Y27" s="6">
        <v>1.0939312432903601</v>
      </c>
      <c r="Z27" s="6">
        <v>0.73268545601824897</v>
      </c>
      <c r="AA27" s="6">
        <v>0.73570968516782598</v>
      </c>
      <c r="AB27" s="6">
        <v>0.88873192649001898</v>
      </c>
      <c r="AC27" s="6">
        <v>1.0522430682186099</v>
      </c>
      <c r="AD27" s="6">
        <v>1.1428839870896399</v>
      </c>
      <c r="AE27" s="6">
        <v>1.1387203090412801</v>
      </c>
      <c r="AF27" s="6">
        <v>1.20398533706499</v>
      </c>
      <c r="AG27" s="6">
        <v>1.14805030145395</v>
      </c>
      <c r="AH27" s="6">
        <v>1.10900582027493</v>
      </c>
      <c r="AJ27" s="17">
        <f t="shared" si="3"/>
        <v>-0.37043074634309292</v>
      </c>
      <c r="AK27" s="17">
        <f t="shared" si="4"/>
        <v>-1.4817229853723717</v>
      </c>
      <c r="AO27">
        <f t="shared" si="5"/>
        <v>1.0154843731415457</v>
      </c>
      <c r="AP27">
        <f t="shared" si="15"/>
        <v>0.58085716012240196</v>
      </c>
      <c r="AQ27">
        <f t="shared" si="16"/>
        <v>0.7780901087406098</v>
      </c>
      <c r="AR27">
        <f t="shared" si="17"/>
        <v>0.89629346155403389</v>
      </c>
      <c r="AS27">
        <f t="shared" si="18"/>
        <v>1.0650382679463821</v>
      </c>
      <c r="AT27">
        <f t="shared" si="19"/>
        <v>1.1044224386474097</v>
      </c>
      <c r="AU27">
        <f t="shared" si="20"/>
        <v>1.0539856588333152</v>
      </c>
      <c r="AV27">
        <f t="shared" si="21"/>
        <v>1.1019456311266111</v>
      </c>
      <c r="AW27">
        <f t="shared" si="22"/>
        <v>0.88718824145811481</v>
      </c>
      <c r="AX27">
        <f t="shared" si="23"/>
        <v>1.1964497661879097</v>
      </c>
      <c r="AY27">
        <f t="shared" si="6"/>
        <v>0.6549388729462422</v>
      </c>
      <c r="AZ27">
        <f t="shared" si="7"/>
        <v>0.66783631730136639</v>
      </c>
      <c r="BA27">
        <f t="shared" si="8"/>
        <v>0.94606591129834905</v>
      </c>
      <c r="BB27">
        <f t="shared" si="9"/>
        <v>1.0204158366984022</v>
      </c>
      <c r="BC27">
        <f t="shared" si="10"/>
        <v>1.1808424884102555</v>
      </c>
      <c r="BD27">
        <f t="shared" si="11"/>
        <v>1.1043192540027689</v>
      </c>
      <c r="BE27">
        <f t="shared" si="12"/>
        <v>1.2218219042388958</v>
      </c>
      <c r="BF27">
        <f t="shared" si="13"/>
        <v>1.1630033389156065</v>
      </c>
      <c r="BG27">
        <f t="shared" si="14"/>
        <v>1.0847524472476537</v>
      </c>
      <c r="BI27" t="s">
        <v>32</v>
      </c>
      <c r="BJ27">
        <f t="shared" si="2"/>
        <v>-1.1878686410831405</v>
      </c>
      <c r="BL27" t="s">
        <v>8</v>
      </c>
      <c r="BM27">
        <v>-10.268487253403354</v>
      </c>
    </row>
    <row r="28" spans="1:65" x14ac:dyDescent="0.3">
      <c r="A28" t="s">
        <v>33</v>
      </c>
      <c r="B28" s="6">
        <v>0.839521106055233</v>
      </c>
      <c r="C28" s="6">
        <v>0.88715065741055099</v>
      </c>
      <c r="D28" s="6">
        <v>1.0453772262738801</v>
      </c>
      <c r="E28" s="6">
        <v>0.98922364592343803</v>
      </c>
      <c r="F28" s="6">
        <v>1.02579338372776</v>
      </c>
      <c r="G28" s="6">
        <v>0.95836401458362497</v>
      </c>
      <c r="H28" s="6">
        <v>0.98480296696955205</v>
      </c>
      <c r="I28" s="6">
        <v>1.01189510435934</v>
      </c>
      <c r="J28" s="6">
        <v>0.97505776945122802</v>
      </c>
      <c r="K28" s="6">
        <v>1.01267014649821</v>
      </c>
      <c r="L28" s="6">
        <v>1.0668520959961501</v>
      </c>
      <c r="M28" s="6">
        <v>1.2032918827510299</v>
      </c>
      <c r="N28" s="6">
        <v>0.92440937657010602</v>
      </c>
      <c r="O28" s="6">
        <v>0.94144839619468201</v>
      </c>
      <c r="P28" s="6">
        <v>0.89577110849008201</v>
      </c>
      <c r="Q28" s="6">
        <v>0.56066496625498297</v>
      </c>
      <c r="R28" s="6">
        <v>0.70345182736349499</v>
      </c>
      <c r="S28" s="6">
        <v>0.86062783357684203</v>
      </c>
      <c r="T28" s="6">
        <v>1.0267032414756101</v>
      </c>
      <c r="U28" s="6">
        <v>1.0793937662875901</v>
      </c>
      <c r="V28" s="6">
        <v>1.02724020094935</v>
      </c>
      <c r="W28" s="6">
        <v>1.0938854824873101</v>
      </c>
      <c r="X28" s="6">
        <v>0.81108626258128902</v>
      </c>
      <c r="Y28" s="6">
        <v>1.16057097658561</v>
      </c>
      <c r="Z28" s="6">
        <v>0.70136288138555203</v>
      </c>
      <c r="AA28" s="6">
        <v>0.67563088259055404</v>
      </c>
      <c r="AB28" s="6">
        <v>0.81294036120088997</v>
      </c>
      <c r="AC28" s="6">
        <v>1.0259154995655599</v>
      </c>
      <c r="AD28" s="6">
        <v>1.1786301029462101</v>
      </c>
      <c r="AE28" s="6">
        <v>1.1217080839726901</v>
      </c>
      <c r="AF28" s="6">
        <v>1.1877916994122399</v>
      </c>
      <c r="AG28" s="6">
        <v>1.18583576725437</v>
      </c>
      <c r="AH28" s="6">
        <v>1.20251730932076</v>
      </c>
      <c r="AJ28" s="17">
        <f t="shared" si="3"/>
        <v>-0.68827174629900867</v>
      </c>
      <c r="AK28" s="17">
        <f t="shared" si="4"/>
        <v>-2.7530869851960347</v>
      </c>
      <c r="AO28">
        <f t="shared" si="5"/>
        <v>0.93641871676964084</v>
      </c>
      <c r="AP28">
        <f t="shared" si="15"/>
        <v>0.55462304206029556</v>
      </c>
      <c r="AQ28">
        <f t="shared" si="16"/>
        <v>0.72159623028067554</v>
      </c>
      <c r="AR28">
        <f t="shared" si="17"/>
        <v>0.82479474564911015</v>
      </c>
      <c r="AS28">
        <f t="shared" si="18"/>
        <v>1.0111003984024374</v>
      </c>
      <c r="AT28">
        <f t="shared" si="19"/>
        <v>1.092233267782402</v>
      </c>
      <c r="AU28">
        <f t="shared" si="20"/>
        <v>1.0016185390283043</v>
      </c>
      <c r="AV28">
        <f t="shared" si="21"/>
        <v>1.1077451718026894</v>
      </c>
      <c r="AW28">
        <f t="shared" si="22"/>
        <v>0.86530907926853196</v>
      </c>
      <c r="AX28">
        <f t="shared" si="23"/>
        <v>1.3965056354819001</v>
      </c>
      <c r="AY28">
        <f t="shared" si="6"/>
        <v>0.58880894192688382</v>
      </c>
      <c r="AZ28">
        <f t="shared" si="7"/>
        <v>0.5993863816570808</v>
      </c>
      <c r="BA28">
        <f t="shared" si="8"/>
        <v>0.84982933991827259</v>
      </c>
      <c r="BB28">
        <f t="shared" si="9"/>
        <v>1.0148598708896086</v>
      </c>
      <c r="BC28">
        <f t="shared" si="10"/>
        <v>1.2090309614645909</v>
      </c>
      <c r="BD28">
        <f t="shared" si="11"/>
        <v>1.0750046625469731</v>
      </c>
      <c r="BE28">
        <f t="shared" si="12"/>
        <v>1.1697407897229801</v>
      </c>
      <c r="BF28">
        <f t="shared" si="13"/>
        <v>1.1999414074588988</v>
      </c>
      <c r="BG28">
        <f t="shared" si="14"/>
        <v>1.1725238453527926</v>
      </c>
      <c r="BI28" t="s">
        <v>33</v>
      </c>
      <c r="BJ28">
        <f t="shared" si="2"/>
        <v>-2.6183945819045205</v>
      </c>
      <c r="BL28" t="s">
        <v>25</v>
      </c>
      <c r="BM28">
        <v>-10.184066550617516</v>
      </c>
    </row>
    <row r="29" spans="1:65" x14ac:dyDescent="0.3">
      <c r="A29" t="s">
        <v>34</v>
      </c>
      <c r="B29" s="6">
        <v>0.85950697109257301</v>
      </c>
      <c r="C29" s="6">
        <v>0.88012728647463101</v>
      </c>
      <c r="D29" s="6">
        <v>1.0446031692662401</v>
      </c>
      <c r="E29" s="6">
        <v>0.99521599647941905</v>
      </c>
      <c r="F29" s="6">
        <v>0.99025082867912395</v>
      </c>
      <c r="G29" s="6">
        <v>0.96198170301529895</v>
      </c>
      <c r="H29" s="6">
        <v>0.98742051495098404</v>
      </c>
      <c r="I29" s="6">
        <v>1.04945049328657</v>
      </c>
      <c r="J29" s="6">
        <v>0.96774014400437303</v>
      </c>
      <c r="K29" s="6">
        <v>1.0194254779226299</v>
      </c>
      <c r="L29" s="6">
        <v>1.0737254962862901</v>
      </c>
      <c r="M29" s="6">
        <v>1.17055191854187</v>
      </c>
      <c r="N29" s="6">
        <v>0.93328443712490805</v>
      </c>
      <c r="O29" s="6">
        <v>0.92457271754438297</v>
      </c>
      <c r="P29" s="6">
        <v>0.88766183381057095</v>
      </c>
      <c r="Q29" s="6">
        <v>0.46881627821356298</v>
      </c>
      <c r="R29" s="6">
        <v>0.58849161910429604</v>
      </c>
      <c r="S29" s="6">
        <v>0.82162937986705797</v>
      </c>
      <c r="T29" s="6">
        <v>0.94145066883012796</v>
      </c>
      <c r="U29" s="6">
        <v>0.96015359258561805</v>
      </c>
      <c r="V29" s="6">
        <v>0.95816995903121405</v>
      </c>
      <c r="W29" s="6">
        <v>0.97730739283368795</v>
      </c>
      <c r="X29" s="6">
        <v>0.70405338462821898</v>
      </c>
      <c r="Y29" s="6">
        <v>0.98047917798870399</v>
      </c>
      <c r="Z29" s="6">
        <v>0.53604262850882001</v>
      </c>
      <c r="AA29" s="6">
        <v>0.55786457092016195</v>
      </c>
      <c r="AB29" s="6">
        <v>0.71831785255462199</v>
      </c>
      <c r="AC29" s="6">
        <v>0.921874031355021</v>
      </c>
      <c r="AD29" s="6">
        <v>1.01208499217606</v>
      </c>
      <c r="AE29" s="6">
        <v>1.0110398272769301</v>
      </c>
      <c r="AF29" s="6">
        <v>1.0296209536191401</v>
      </c>
      <c r="AG29" s="6">
        <v>1.0310993770251899</v>
      </c>
      <c r="AH29" s="6">
        <v>0.99705994246485297</v>
      </c>
      <c r="AJ29" s="17">
        <f t="shared" si="3"/>
        <v>-2.8967825372061426</v>
      </c>
      <c r="AK29" s="17">
        <f t="shared" si="4"/>
        <v>-11.587130148824571</v>
      </c>
      <c r="AO29">
        <f t="shared" si="5"/>
        <v>0.92725436483520496</v>
      </c>
      <c r="AP29">
        <f t="shared" si="15"/>
        <v>0.46657345948808365</v>
      </c>
      <c r="AQ29">
        <f t="shared" si="16"/>
        <v>0.58275431348874851</v>
      </c>
      <c r="AR29">
        <f t="shared" si="17"/>
        <v>0.7903924300919164</v>
      </c>
      <c r="AS29">
        <f t="shared" si="18"/>
        <v>0.9296077042171933</v>
      </c>
      <c r="AT29">
        <f t="shared" si="19"/>
        <v>1.0076336613698493</v>
      </c>
      <c r="AU29">
        <f t="shared" si="20"/>
        <v>0.92725953413353124</v>
      </c>
      <c r="AV29">
        <f t="shared" si="21"/>
        <v>0.99629205601680182</v>
      </c>
      <c r="AW29">
        <f t="shared" si="22"/>
        <v>0.75596006982197672</v>
      </c>
      <c r="AX29">
        <f t="shared" si="23"/>
        <v>1.1477017828850331</v>
      </c>
      <c r="AY29">
        <f t="shared" si="6"/>
        <v>0.46073237600611722</v>
      </c>
      <c r="AZ29">
        <f t="shared" si="7"/>
        <v>0.4909918310242965</v>
      </c>
      <c r="BA29">
        <f t="shared" si="8"/>
        <v>0.75035710531907784</v>
      </c>
      <c r="BB29">
        <f t="shared" si="9"/>
        <v>0.91746378274348639</v>
      </c>
      <c r="BC29">
        <f t="shared" si="10"/>
        <v>1.0022180021960481</v>
      </c>
      <c r="BD29">
        <f t="shared" si="11"/>
        <v>0.97260181486015496</v>
      </c>
      <c r="BE29">
        <f t="shared" si="12"/>
        <v>1.0166688522269345</v>
      </c>
      <c r="BF29">
        <f t="shared" si="13"/>
        <v>1.0820877498465606</v>
      </c>
      <c r="BG29">
        <f t="shared" si="14"/>
        <v>0.96489493230192869</v>
      </c>
      <c r="BI29" t="s">
        <v>34</v>
      </c>
      <c r="BJ29">
        <f t="shared" si="2"/>
        <v>-12.08538296164634</v>
      </c>
      <c r="BL29" t="s">
        <v>56</v>
      </c>
      <c r="BM29">
        <v>-9.5216146908721573</v>
      </c>
    </row>
    <row r="30" spans="1:65" x14ac:dyDescent="0.3">
      <c r="A30" t="s">
        <v>35</v>
      </c>
      <c r="B30" s="6">
        <v>0.84076571716642701</v>
      </c>
      <c r="C30" s="6">
        <v>0.87330894031308204</v>
      </c>
      <c r="D30" s="6">
        <v>1.0415866428460201</v>
      </c>
      <c r="E30" s="6">
        <v>0.96332397405748604</v>
      </c>
      <c r="F30" s="6">
        <v>1.0239918228207801</v>
      </c>
      <c r="G30" s="6">
        <v>0.97750947631185903</v>
      </c>
      <c r="H30" s="6">
        <v>1.00494608980337</v>
      </c>
      <c r="I30" s="6">
        <v>1.0059054187257499</v>
      </c>
      <c r="J30" s="6">
        <v>0.94940889098342696</v>
      </c>
      <c r="K30" s="6">
        <v>1.0394926856061</v>
      </c>
      <c r="L30" s="6">
        <v>1.07615213031907</v>
      </c>
      <c r="M30" s="6">
        <v>1.20360821104663</v>
      </c>
      <c r="N30" s="6">
        <v>0.90663177602738798</v>
      </c>
      <c r="O30" s="6">
        <v>0.93720816832024201</v>
      </c>
      <c r="P30" s="6">
        <v>0.84914604951617101</v>
      </c>
      <c r="Q30" s="6">
        <v>0.47594533292750701</v>
      </c>
      <c r="R30" s="6">
        <v>0.57715293167214099</v>
      </c>
      <c r="S30" s="6">
        <v>0.69680322931331395</v>
      </c>
      <c r="T30" s="6">
        <v>0.89215442072477502</v>
      </c>
      <c r="U30" s="6">
        <v>0.95100686610067597</v>
      </c>
      <c r="V30" s="6">
        <v>0.91509019804923897</v>
      </c>
      <c r="W30" s="6">
        <v>0.94508368072683602</v>
      </c>
      <c r="X30" s="6">
        <v>0.69118140944639805</v>
      </c>
      <c r="Y30" s="6">
        <v>1.0026821516461399</v>
      </c>
      <c r="Z30" s="6">
        <v>0.58052339232323502</v>
      </c>
      <c r="AA30" s="6">
        <v>0.57388548269267803</v>
      </c>
      <c r="AB30" s="6">
        <v>0.70745629712646196</v>
      </c>
      <c r="AC30" s="6">
        <v>0.874967699192021</v>
      </c>
      <c r="AD30" s="6">
        <v>1.0237056354730001</v>
      </c>
      <c r="AE30" s="6">
        <v>1.00233225000195</v>
      </c>
      <c r="AF30" s="6">
        <v>1.0688519528532501</v>
      </c>
      <c r="AG30" s="6">
        <v>1.0710705750101801</v>
      </c>
      <c r="AH30" s="6">
        <v>1.04526232026385</v>
      </c>
      <c r="AJ30" s="17">
        <f t="shared" si="3"/>
        <v>-3.0556981249401751</v>
      </c>
      <c r="AK30" s="17">
        <f t="shared" si="4"/>
        <v>-12.2227924997607</v>
      </c>
      <c r="AO30">
        <f t="shared" si="5"/>
        <v>0.88445918300150894</v>
      </c>
      <c r="AP30">
        <f t="shared" si="15"/>
        <v>0.45848954954983934</v>
      </c>
      <c r="AQ30">
        <f t="shared" si="16"/>
        <v>0.59099988254931279</v>
      </c>
      <c r="AR30">
        <f t="shared" si="17"/>
        <v>0.68113175977846974</v>
      </c>
      <c r="AS30">
        <f t="shared" si="18"/>
        <v>0.89656709660815326</v>
      </c>
      <c r="AT30">
        <f t="shared" si="19"/>
        <v>0.9566229598560636</v>
      </c>
      <c r="AU30">
        <f t="shared" si="20"/>
        <v>0.86879477007973249</v>
      </c>
      <c r="AV30">
        <f t="shared" si="21"/>
        <v>0.98240757340123674</v>
      </c>
      <c r="AW30">
        <f t="shared" si="22"/>
        <v>0.74381634621267867</v>
      </c>
      <c r="AX30">
        <f t="shared" si="23"/>
        <v>1.2068364707911963</v>
      </c>
      <c r="AY30">
        <f t="shared" si="6"/>
        <v>0.48808416627853174</v>
      </c>
      <c r="AZ30">
        <f t="shared" si="7"/>
        <v>0.5011793227514042</v>
      </c>
      <c r="BA30">
        <f t="shared" si="8"/>
        <v>0.73687702948422806</v>
      </c>
      <c r="BB30">
        <f t="shared" si="9"/>
        <v>0.84287736115759271</v>
      </c>
      <c r="BC30">
        <f t="shared" si="10"/>
        <v>1.0482661996999023</v>
      </c>
      <c r="BD30">
        <f t="shared" si="11"/>
        <v>0.97978927278989358</v>
      </c>
      <c r="BE30">
        <f t="shared" si="12"/>
        <v>1.0741385905985696</v>
      </c>
      <c r="BF30">
        <f t="shared" si="13"/>
        <v>1.0773956952404449</v>
      </c>
      <c r="BG30">
        <f t="shared" si="14"/>
        <v>0.99238134026846547</v>
      </c>
      <c r="BI30" t="s">
        <v>35</v>
      </c>
      <c r="BJ30">
        <f t="shared" si="2"/>
        <v>-12.852207348581938</v>
      </c>
      <c r="BL30" t="s">
        <v>48</v>
      </c>
      <c r="BM30">
        <v>-9.4134237482469985</v>
      </c>
    </row>
    <row r="31" spans="1:65" x14ac:dyDescent="0.3">
      <c r="A31" t="s">
        <v>36</v>
      </c>
      <c r="B31" s="6">
        <v>0.85796856114365805</v>
      </c>
      <c r="C31" s="6">
        <v>0.86139387614260399</v>
      </c>
      <c r="D31" s="6">
        <v>1.04844627992762</v>
      </c>
      <c r="E31" s="6">
        <v>0.9746981985473</v>
      </c>
      <c r="F31" s="6">
        <v>1.02890597633294</v>
      </c>
      <c r="G31" s="6">
        <v>0.98690968525075295</v>
      </c>
      <c r="H31" s="6">
        <v>0.98241654890791097</v>
      </c>
      <c r="I31" s="6">
        <v>1.00262952734625</v>
      </c>
      <c r="J31" s="6">
        <v>0.97049290039255898</v>
      </c>
      <c r="K31" s="6">
        <v>1.0126767652773701</v>
      </c>
      <c r="L31" s="6">
        <v>1.06800755927172</v>
      </c>
      <c r="M31" s="6">
        <v>1.20545412145931</v>
      </c>
      <c r="N31" s="6">
        <v>0.91445984454840001</v>
      </c>
      <c r="O31" s="6">
        <v>0.92795826933186298</v>
      </c>
      <c r="P31" s="6">
        <v>0.90093073684789404</v>
      </c>
      <c r="Q31" s="6">
        <v>0.54009316086036097</v>
      </c>
      <c r="R31" s="6">
        <v>0.66410021456762702</v>
      </c>
      <c r="S31" s="6">
        <v>0.80241235003473699</v>
      </c>
      <c r="T31" s="6">
        <v>0.72785382220745398</v>
      </c>
      <c r="U31" s="6">
        <v>0.92264277793938898</v>
      </c>
      <c r="V31" s="6">
        <v>0.92126308971048498</v>
      </c>
      <c r="W31" s="6">
        <v>0.98232293689386596</v>
      </c>
      <c r="X31" s="6">
        <v>0.78126654066760604</v>
      </c>
      <c r="Y31" s="6">
        <v>1.06774981648298</v>
      </c>
      <c r="Z31" s="6">
        <v>0.61633784780840795</v>
      </c>
      <c r="AA31" s="6">
        <v>0.62824165678694399</v>
      </c>
      <c r="AB31" s="6">
        <v>0.767620271439862</v>
      </c>
      <c r="AC31" s="6">
        <v>0.91200287775258304</v>
      </c>
      <c r="AD31" s="6">
        <v>1.0191833409990401</v>
      </c>
      <c r="AE31" s="6">
        <v>1.0050941884422899</v>
      </c>
      <c r="AF31" s="6">
        <v>1.0499343424305601</v>
      </c>
      <c r="AG31" s="6">
        <v>1.0359621210526999</v>
      </c>
      <c r="AH31" s="6">
        <v>1.00368520382329</v>
      </c>
      <c r="AJ31" s="17">
        <f t="shared" si="3"/>
        <v>-2.6513027032519254</v>
      </c>
      <c r="AK31" s="17">
        <f t="shared" si="4"/>
        <v>-10.605210813007702</v>
      </c>
      <c r="AO31">
        <f t="shared" si="5"/>
        <v>0.94457747952062399</v>
      </c>
      <c r="AP31">
        <f t="shared" si="15"/>
        <v>0.52642783093831091</v>
      </c>
      <c r="AQ31">
        <f t="shared" si="16"/>
        <v>0.6832966796526192</v>
      </c>
      <c r="AR31">
        <f t="shared" si="17"/>
        <v>0.79190851981409927</v>
      </c>
      <c r="AS31">
        <f t="shared" si="18"/>
        <v>0.71505564012247913</v>
      </c>
      <c r="AT31">
        <f t="shared" si="19"/>
        <v>0.92506889235480061</v>
      </c>
      <c r="AU31">
        <f t="shared" si="20"/>
        <v>0.89407928795773883</v>
      </c>
      <c r="AV31">
        <f t="shared" si="21"/>
        <v>0.99477561419144633</v>
      </c>
      <c r="AW31">
        <f t="shared" si="22"/>
        <v>0.83439857123906991</v>
      </c>
      <c r="AX31">
        <f t="shared" si="23"/>
        <v>1.28712341696683</v>
      </c>
      <c r="AY31">
        <f t="shared" si="6"/>
        <v>0.52879849646255861</v>
      </c>
      <c r="AZ31">
        <f t="shared" si="7"/>
        <v>0.54116351589395717</v>
      </c>
      <c r="BA31">
        <f t="shared" si="8"/>
        <v>0.80480861798815317</v>
      </c>
      <c r="BB31">
        <f t="shared" si="9"/>
        <v>0.88892756201539613</v>
      </c>
      <c r="BC31">
        <f t="shared" si="10"/>
        <v>1.0486438305328851</v>
      </c>
      <c r="BD31">
        <f t="shared" si="11"/>
        <v>0.99193718916294138</v>
      </c>
      <c r="BE31">
        <f t="shared" si="12"/>
        <v>1.0314728732705276</v>
      </c>
      <c r="BF31">
        <f t="shared" si="13"/>
        <v>1.0386862117796871</v>
      </c>
      <c r="BG31">
        <f t="shared" si="14"/>
        <v>0.97406936453956139</v>
      </c>
      <c r="BI31" t="s">
        <v>36</v>
      </c>
      <c r="BJ31">
        <f t="shared" si="2"/>
        <v>-10.985555744064154</v>
      </c>
      <c r="BL31" t="s">
        <v>44</v>
      </c>
      <c r="BM31">
        <v>-8.9652527797443327</v>
      </c>
    </row>
    <row r="32" spans="1:65" x14ac:dyDescent="0.3">
      <c r="A32" t="s">
        <v>37</v>
      </c>
      <c r="B32" s="6">
        <v>0.80721045089771903</v>
      </c>
      <c r="C32" s="6">
        <v>0.84973499743303404</v>
      </c>
      <c r="D32" s="6">
        <v>1.02250341369835</v>
      </c>
      <c r="E32" s="6">
        <v>0.98335908640779202</v>
      </c>
      <c r="F32" s="6">
        <v>1.0100288809577</v>
      </c>
      <c r="G32" s="6">
        <v>0.97302006433888</v>
      </c>
      <c r="H32" s="6">
        <v>0.98733238689914604</v>
      </c>
      <c r="I32" s="6">
        <v>0.99750735796350198</v>
      </c>
      <c r="J32" s="6">
        <v>0.956463286612389</v>
      </c>
      <c r="K32" s="6">
        <v>1.03070839777751</v>
      </c>
      <c r="L32" s="6">
        <v>1.1013417744744201</v>
      </c>
      <c r="M32" s="6">
        <v>1.2807899025395499</v>
      </c>
      <c r="N32" s="6">
        <v>0.88052787785361297</v>
      </c>
      <c r="O32" s="6">
        <v>0.91835489735533005</v>
      </c>
      <c r="P32" s="6">
        <v>0.83251550383790796</v>
      </c>
      <c r="Q32" s="6">
        <v>0.49374654147252001</v>
      </c>
      <c r="R32" s="6">
        <v>0.59486955045310996</v>
      </c>
      <c r="S32" s="6">
        <v>0.73198505786086998</v>
      </c>
      <c r="T32" s="6">
        <v>0.93983903569309002</v>
      </c>
      <c r="U32" s="6">
        <v>1.05364054563244</v>
      </c>
      <c r="V32" s="6">
        <v>0.97362206885248603</v>
      </c>
      <c r="W32" s="6">
        <v>0.96104157479992602</v>
      </c>
      <c r="X32" s="6">
        <v>0.75316449364805205</v>
      </c>
      <c r="Y32" s="6">
        <v>1.27853980855572</v>
      </c>
      <c r="Z32" s="6">
        <v>0.59416350792783401</v>
      </c>
      <c r="AA32" s="6">
        <v>0.60659427653394704</v>
      </c>
      <c r="AB32" s="6">
        <v>0.74550305710071796</v>
      </c>
      <c r="AC32" s="6">
        <v>0.95451651480017397</v>
      </c>
      <c r="AD32" s="6">
        <v>1.09870690442243</v>
      </c>
      <c r="AE32" s="6">
        <v>1.09922215306383</v>
      </c>
      <c r="AF32" s="6">
        <v>1.1805337946219201</v>
      </c>
      <c r="AG32" s="6">
        <v>1.19622982674361</v>
      </c>
      <c r="AH32" s="6">
        <v>1.1363228935629199</v>
      </c>
      <c r="AJ32" s="17">
        <f t="shared" si="3"/>
        <v>-1.7752428904164965</v>
      </c>
      <c r="AK32" s="17">
        <f t="shared" si="4"/>
        <v>-7.1009715616659861</v>
      </c>
      <c r="AO32">
        <f t="shared" si="5"/>
        <v>0.85124994463106263</v>
      </c>
      <c r="AP32">
        <f t="shared" si="15"/>
        <v>0.48553014793942428</v>
      </c>
      <c r="AQ32">
        <f t="shared" si="16"/>
        <v>0.60083542635996479</v>
      </c>
      <c r="AR32">
        <f t="shared" si="17"/>
        <v>0.71223614809488256</v>
      </c>
      <c r="AS32">
        <f t="shared" si="18"/>
        <v>0.92793351841185023</v>
      </c>
      <c r="AT32">
        <f t="shared" si="19"/>
        <v>1.0510141969170379</v>
      </c>
      <c r="AU32">
        <f t="shared" si="20"/>
        <v>0.9312337638930025</v>
      </c>
      <c r="AV32">
        <f t="shared" si="21"/>
        <v>0.99055362175960682</v>
      </c>
      <c r="AW32">
        <f t="shared" si="22"/>
        <v>0.82949151990547376</v>
      </c>
      <c r="AX32">
        <f t="shared" si="23"/>
        <v>1.6375408767930155</v>
      </c>
      <c r="AY32">
        <f t="shared" si="6"/>
        <v>0.47961499314139733</v>
      </c>
      <c r="AZ32">
        <f t="shared" si="7"/>
        <v>0.51544438601346665</v>
      </c>
      <c r="BA32">
        <f t="shared" si="8"/>
        <v>0.76227942080804001</v>
      </c>
      <c r="BB32">
        <f t="shared" si="9"/>
        <v>0.93863248795504872</v>
      </c>
      <c r="BC32">
        <f t="shared" si="10"/>
        <v>1.1097257051742857</v>
      </c>
      <c r="BD32">
        <f t="shared" si="11"/>
        <v>1.06956521009689</v>
      </c>
      <c r="BE32">
        <f t="shared" si="12"/>
        <v>1.1655792492591666</v>
      </c>
      <c r="BF32">
        <f t="shared" si="13"/>
        <v>1.1932480539921562</v>
      </c>
      <c r="BG32">
        <f t="shared" si="14"/>
        <v>1.0868511294300902</v>
      </c>
      <c r="BI32" t="s">
        <v>37</v>
      </c>
      <c r="BJ32">
        <f t="shared" si="2"/>
        <v>-7.1441928575237945</v>
      </c>
      <c r="BL32" t="s">
        <v>40</v>
      </c>
      <c r="BM32">
        <v>-8.4301480229549934</v>
      </c>
    </row>
    <row r="33" spans="1:65" x14ac:dyDescent="0.3">
      <c r="A33" t="s">
        <v>38</v>
      </c>
      <c r="B33" s="6">
        <v>0.88304342750532505</v>
      </c>
      <c r="C33" s="6">
        <v>0.89302962889243998</v>
      </c>
      <c r="D33" s="6">
        <v>1.0510759436071999</v>
      </c>
      <c r="E33" s="6">
        <v>0.99270490372968501</v>
      </c>
      <c r="F33" s="6">
        <v>1.03629580741665</v>
      </c>
      <c r="G33" s="6">
        <v>1.0167321714565301</v>
      </c>
      <c r="H33" s="6">
        <v>1.0285068828542001</v>
      </c>
      <c r="I33" s="6">
        <v>0.98642935435239698</v>
      </c>
      <c r="J33" s="6">
        <v>0.95938177829334803</v>
      </c>
      <c r="K33" s="6">
        <v>1.0003834681256201</v>
      </c>
      <c r="L33" s="6">
        <v>1.02210375915942</v>
      </c>
      <c r="M33" s="6">
        <v>1.13031287460717</v>
      </c>
      <c r="N33" s="6">
        <v>0.91108193088775002</v>
      </c>
      <c r="O33" s="6">
        <v>0.92125237253521697</v>
      </c>
      <c r="P33" s="6">
        <v>0.86942167187122898</v>
      </c>
      <c r="Q33" s="6">
        <v>0.49321509004022401</v>
      </c>
      <c r="R33" s="6">
        <v>0.60110284768301003</v>
      </c>
      <c r="S33" s="6">
        <v>0.73042674289405995</v>
      </c>
      <c r="T33" s="6">
        <v>0.89153042257515502</v>
      </c>
      <c r="U33" s="6">
        <v>0.90766136380996798</v>
      </c>
      <c r="V33" s="6">
        <v>0.90626125336570196</v>
      </c>
      <c r="W33" s="6">
        <v>0.92797536600975306</v>
      </c>
      <c r="X33" s="6">
        <v>0.69791177371075497</v>
      </c>
      <c r="Y33" s="6">
        <v>0.90505444497853305</v>
      </c>
      <c r="Z33" s="6">
        <v>0.56064666972561406</v>
      </c>
      <c r="AA33" s="6">
        <v>0.57084213113736104</v>
      </c>
      <c r="AB33" s="6">
        <v>0.69926960137486105</v>
      </c>
      <c r="AC33" s="6">
        <v>0.86231249894073403</v>
      </c>
      <c r="AD33" s="6">
        <v>0.97819275889290402</v>
      </c>
      <c r="AE33" s="6">
        <v>0.96856498094047405</v>
      </c>
      <c r="AF33" s="6">
        <v>1.01872871942487</v>
      </c>
      <c r="AG33" s="6">
        <v>0.98437683192403502</v>
      </c>
      <c r="AH33" s="6">
        <v>0.97373468817448805</v>
      </c>
      <c r="AJ33" s="17">
        <f t="shared" si="3"/>
        <v>-3.4527701425262709</v>
      </c>
      <c r="AK33" s="17">
        <f t="shared" si="4"/>
        <v>-13.811080570105084</v>
      </c>
      <c r="AO33">
        <f t="shared" si="5"/>
        <v>0.91382820415460131</v>
      </c>
      <c r="AP33">
        <f t="shared" si="15"/>
        <v>0.48961703847640853</v>
      </c>
      <c r="AQ33">
        <f t="shared" si="16"/>
        <v>0.62292036088011249</v>
      </c>
      <c r="AR33">
        <f t="shared" si="17"/>
        <v>0.74264836839259818</v>
      </c>
      <c r="AS33">
        <f t="shared" si="18"/>
        <v>0.9169451758924605</v>
      </c>
      <c r="AT33">
        <f t="shared" si="19"/>
        <v>0.89534381307368283</v>
      </c>
      <c r="AU33">
        <f t="shared" si="20"/>
        <v>0.86945053285234564</v>
      </c>
      <c r="AV33">
        <f t="shared" si="21"/>
        <v>0.92833121498397841</v>
      </c>
      <c r="AW33">
        <f t="shared" si="22"/>
        <v>0.71333824747138108</v>
      </c>
      <c r="AX33">
        <f t="shared" si="23"/>
        <v>1.0229946913796826</v>
      </c>
      <c r="AY33">
        <f t="shared" si="6"/>
        <v>0.49507535685395221</v>
      </c>
      <c r="AZ33">
        <f t="shared" si="7"/>
        <v>0.50977893652576711</v>
      </c>
      <c r="BA33">
        <f t="shared" si="8"/>
        <v>0.73498545610091259</v>
      </c>
      <c r="BB33">
        <f t="shared" si="9"/>
        <v>0.85602184624586553</v>
      </c>
      <c r="BC33">
        <f t="shared" si="10"/>
        <v>1.0136970548860424</v>
      </c>
      <c r="BD33">
        <f t="shared" si="11"/>
        <v>0.98477117626836086</v>
      </c>
      <c r="BE33">
        <f t="shared" si="12"/>
        <v>1.047769499689724</v>
      </c>
      <c r="BF33">
        <f t="shared" si="13"/>
        <v>0.97101820275428385</v>
      </c>
      <c r="BG33">
        <f t="shared" si="14"/>
        <v>0.93418331672675903</v>
      </c>
      <c r="BI33" t="s">
        <v>38</v>
      </c>
      <c r="BJ33">
        <f t="shared" si="2"/>
        <v>-14.35031047748164</v>
      </c>
      <c r="BL33" t="s">
        <v>55</v>
      </c>
      <c r="BM33">
        <v>-8.4276265345119032</v>
      </c>
    </row>
    <row r="34" spans="1:65" x14ac:dyDescent="0.3">
      <c r="A34" t="s">
        <v>39</v>
      </c>
      <c r="B34" s="6">
        <v>0.80631953614075902</v>
      </c>
      <c r="C34" s="6">
        <v>0.84039462677473398</v>
      </c>
      <c r="D34" s="6">
        <v>0.97155103528252595</v>
      </c>
      <c r="E34" s="6">
        <v>0.97665959238200395</v>
      </c>
      <c r="F34" s="6">
        <v>1.0290679236259599</v>
      </c>
      <c r="G34" s="6">
        <v>1.0359853572722</v>
      </c>
      <c r="H34" s="6">
        <v>1.08284290766578</v>
      </c>
      <c r="I34" s="6">
        <v>1.1333806324434501</v>
      </c>
      <c r="J34" s="6">
        <v>1.0666231439224201</v>
      </c>
      <c r="K34" s="6">
        <v>1.0332719289149701</v>
      </c>
      <c r="L34" s="6">
        <v>0.94943807808167502</v>
      </c>
      <c r="M34" s="6">
        <v>1.07446523749352</v>
      </c>
      <c r="N34" s="6">
        <v>0.87931313942325295</v>
      </c>
      <c r="O34" s="6">
        <v>0.90451096248639096</v>
      </c>
      <c r="P34" s="6">
        <v>0.78489307232463301</v>
      </c>
      <c r="Q34" s="6">
        <v>0.41369393678216598</v>
      </c>
      <c r="R34" s="6">
        <v>0.53307795832137705</v>
      </c>
      <c r="S34" s="6">
        <v>0.62513941756003699</v>
      </c>
      <c r="T34" s="6">
        <v>0.75676556765465097</v>
      </c>
      <c r="U34" s="6">
        <v>0.82249320256151504</v>
      </c>
      <c r="V34" s="6">
        <v>0.82789196043466495</v>
      </c>
      <c r="W34" s="6">
        <v>0.79767764171733402</v>
      </c>
      <c r="X34" s="6">
        <v>0.58431572101328499</v>
      </c>
      <c r="Y34" s="6">
        <v>0.71915178759688603</v>
      </c>
      <c r="Z34" s="6">
        <v>0.492177999109013</v>
      </c>
      <c r="AA34" s="6">
        <v>0.49279109552936801</v>
      </c>
      <c r="AB34" s="6">
        <v>0.60669653057753903</v>
      </c>
      <c r="AC34" s="6">
        <v>0.70573369018390997</v>
      </c>
      <c r="AD34" s="6">
        <v>0.81153543208263001</v>
      </c>
      <c r="AE34" s="6">
        <v>0.80884884795027601</v>
      </c>
      <c r="AF34" s="6">
        <v>0.92265893341787197</v>
      </c>
      <c r="AG34" s="6">
        <v>1.0200668498962899</v>
      </c>
      <c r="AH34" s="6">
        <v>0.981084001684007</v>
      </c>
      <c r="AJ34" s="17">
        <f t="shared" si="3"/>
        <v>-5.2933063536025458</v>
      </c>
      <c r="AK34" s="17">
        <f t="shared" si="4"/>
        <v>-21.173225414410183</v>
      </c>
      <c r="AO34">
        <f t="shared" si="5"/>
        <v>0.7625636770030797</v>
      </c>
      <c r="AP34">
        <f t="shared" si="15"/>
        <v>0.40403815166857676</v>
      </c>
      <c r="AQ34">
        <f t="shared" si="16"/>
        <v>0.54857342770054551</v>
      </c>
      <c r="AR34">
        <f t="shared" si="17"/>
        <v>0.64763528284586991</v>
      </c>
      <c r="AS34">
        <f t="shared" si="18"/>
        <v>0.8194582277005068</v>
      </c>
      <c r="AT34">
        <f t="shared" si="19"/>
        <v>0.93219786609960864</v>
      </c>
      <c r="AU34">
        <f t="shared" si="20"/>
        <v>0.88304872566691817</v>
      </c>
      <c r="AV34">
        <f t="shared" si="21"/>
        <v>0.8242179155096141</v>
      </c>
      <c r="AW34">
        <f t="shared" si="22"/>
        <v>0.55477159515176155</v>
      </c>
      <c r="AX34">
        <f t="shared" si="23"/>
        <v>0.77270359625417762</v>
      </c>
      <c r="AY34">
        <f t="shared" si="6"/>
        <v>0.39685273594026627</v>
      </c>
      <c r="AZ34">
        <f t="shared" si="7"/>
        <v>0.41413898880531552</v>
      </c>
      <c r="BA34">
        <f t="shared" si="8"/>
        <v>0.58943664238492466</v>
      </c>
      <c r="BB34">
        <f t="shared" si="9"/>
        <v>0.68926157818526501</v>
      </c>
      <c r="BC34">
        <f t="shared" si="10"/>
        <v>0.83512508204216829</v>
      </c>
      <c r="BD34">
        <f t="shared" si="11"/>
        <v>0.837955562722974</v>
      </c>
      <c r="BE34">
        <f t="shared" si="12"/>
        <v>0.99909468224601572</v>
      </c>
      <c r="BF34">
        <f t="shared" si="13"/>
        <v>1.1561240114700551</v>
      </c>
      <c r="BG34">
        <f t="shared" si="14"/>
        <v>1.0464469023281844</v>
      </c>
      <c r="BI34" t="s">
        <v>39</v>
      </c>
      <c r="BJ34">
        <f t="shared" ref="BJ34:BJ63" si="24">((+SUM(AO34:BG34)-19)*4.3)</f>
        <v>-21.011327997578949</v>
      </c>
      <c r="BL34" t="s">
        <v>65</v>
      </c>
      <c r="BM34">
        <v>-8.3131435036535528</v>
      </c>
    </row>
    <row r="35" spans="1:65" x14ac:dyDescent="0.3">
      <c r="A35" t="s">
        <v>40</v>
      </c>
      <c r="B35" s="6">
        <v>0.85178196744345802</v>
      </c>
      <c r="C35" s="6">
        <v>0.87871334465670603</v>
      </c>
      <c r="D35" s="6">
        <v>1.0376489296628499</v>
      </c>
      <c r="E35" s="6">
        <v>0.98510469360764796</v>
      </c>
      <c r="F35" s="6">
        <v>1.02657417889058</v>
      </c>
      <c r="G35" s="6">
        <v>0.98728541440583495</v>
      </c>
      <c r="H35" s="6">
        <v>1.0086469059587999</v>
      </c>
      <c r="I35" s="6">
        <v>1.01017270401157</v>
      </c>
      <c r="J35" s="6">
        <v>0.95829223847796496</v>
      </c>
      <c r="K35" s="6">
        <v>1.0074638030494001</v>
      </c>
      <c r="L35" s="6">
        <v>1.0481721198854801</v>
      </c>
      <c r="M35" s="6">
        <v>1.2001436999497199</v>
      </c>
      <c r="N35" s="6">
        <v>0.91700203051423101</v>
      </c>
      <c r="O35" s="6">
        <v>0.92681368752525795</v>
      </c>
      <c r="P35" s="6">
        <v>0.87865566181061805</v>
      </c>
      <c r="Q35" s="6">
        <v>0.54582232863537805</v>
      </c>
      <c r="R35" s="6">
        <v>0.66357256205765303</v>
      </c>
      <c r="S35" s="6">
        <v>0.80356367888992097</v>
      </c>
      <c r="T35" s="6">
        <v>0.96810551283305302</v>
      </c>
      <c r="U35" s="6">
        <v>0.98057416754424398</v>
      </c>
      <c r="V35" s="6">
        <v>0.95142538786991604</v>
      </c>
      <c r="W35" s="6">
        <v>0.97942131790348397</v>
      </c>
      <c r="X35" s="6">
        <v>0.76808667682485599</v>
      </c>
      <c r="Y35" s="6">
        <v>1.0716872240414499</v>
      </c>
      <c r="Z35" s="6">
        <v>0.62781934159568797</v>
      </c>
      <c r="AA35" s="6">
        <v>0.63970815171065898</v>
      </c>
      <c r="AB35" s="6">
        <v>0.78267667467421598</v>
      </c>
      <c r="AC35" s="6">
        <v>0.94954900350070204</v>
      </c>
      <c r="AD35" s="6">
        <v>1.0573982011348799</v>
      </c>
      <c r="AE35" s="6">
        <v>1.0310519581371</v>
      </c>
      <c r="AF35" s="6">
        <v>1.0908738853419799</v>
      </c>
      <c r="AG35" s="6">
        <v>1.08065124461986</v>
      </c>
      <c r="AH35" s="6">
        <v>1.06327385363468</v>
      </c>
      <c r="AJ35" s="17">
        <f t="shared" si="3"/>
        <v>-2.0660831672396647</v>
      </c>
      <c r="AK35" s="17">
        <f t="shared" si="4"/>
        <v>-8.2643326689586587</v>
      </c>
      <c r="AO35">
        <f t="shared" si="5"/>
        <v>0.91173610701999086</v>
      </c>
      <c r="AP35">
        <f t="shared" si="15"/>
        <v>0.53769213781456704</v>
      </c>
      <c r="AQ35">
        <f t="shared" si="16"/>
        <v>0.68120645802865365</v>
      </c>
      <c r="AR35">
        <f t="shared" si="17"/>
        <v>0.79334669971431293</v>
      </c>
      <c r="AS35">
        <f t="shared" si="18"/>
        <v>0.97647663016071617</v>
      </c>
      <c r="AT35">
        <f t="shared" si="19"/>
        <v>0.9905492583120632</v>
      </c>
      <c r="AU35">
        <f t="shared" si="20"/>
        <v>0.91174356468662787</v>
      </c>
      <c r="AV35">
        <f t="shared" si="21"/>
        <v>0.9867315257226994</v>
      </c>
      <c r="AW35">
        <f t="shared" si="22"/>
        <v>0.80508704030330291</v>
      </c>
      <c r="AX35">
        <f t="shared" si="23"/>
        <v>1.28617867024995</v>
      </c>
      <c r="AY35">
        <f t="shared" si="6"/>
        <v>0.53476519398343159</v>
      </c>
      <c r="AZ35">
        <f t="shared" si="7"/>
        <v>0.56212008959383264</v>
      </c>
      <c r="BA35">
        <f t="shared" si="8"/>
        <v>0.81214361374777877</v>
      </c>
      <c r="BB35">
        <f t="shared" si="9"/>
        <v>0.93540518015900653</v>
      </c>
      <c r="BC35">
        <f t="shared" si="10"/>
        <v>1.0854976900904156</v>
      </c>
      <c r="BD35">
        <f t="shared" si="11"/>
        <v>1.0179425597633345</v>
      </c>
      <c r="BE35">
        <f t="shared" si="12"/>
        <v>1.1003065692414427</v>
      </c>
      <c r="BF35">
        <f t="shared" si="13"/>
        <v>1.0916443898711126</v>
      </c>
      <c r="BG35">
        <f t="shared" si="14"/>
        <v>1.0189270813146696</v>
      </c>
      <c r="BI35" t="s">
        <v>40</v>
      </c>
      <c r="BJ35">
        <f t="shared" si="24"/>
        <v>-8.4301480229549934</v>
      </c>
      <c r="BL35" t="s">
        <v>15</v>
      </c>
      <c r="BM35">
        <v>-8.1139942657105308</v>
      </c>
    </row>
    <row r="36" spans="1:65" x14ac:dyDescent="0.3">
      <c r="A36" t="s">
        <v>41</v>
      </c>
      <c r="B36" s="6">
        <v>0.86957958652514</v>
      </c>
      <c r="C36" s="6">
        <v>0.91949381385212103</v>
      </c>
      <c r="D36" s="6">
        <v>1.0996683145959201</v>
      </c>
      <c r="E36" s="6">
        <v>1.0057462561077899</v>
      </c>
      <c r="F36" s="6">
        <v>1.0820012475286001</v>
      </c>
      <c r="G36" s="6">
        <v>1.0096356203066299</v>
      </c>
      <c r="H36" s="6">
        <v>1.00100672908693</v>
      </c>
      <c r="I36" s="6">
        <v>1.0039080910256699</v>
      </c>
      <c r="J36" s="6">
        <v>0.94862424211643903</v>
      </c>
      <c r="K36" s="6">
        <v>0.982309087455566</v>
      </c>
      <c r="L36" s="6">
        <v>1.0027363242946501</v>
      </c>
      <c r="M36" s="6">
        <v>1.07529068710455</v>
      </c>
      <c r="N36" s="6">
        <v>0.93206525407160701</v>
      </c>
      <c r="O36" s="6">
        <v>0.90974928830392698</v>
      </c>
      <c r="P36" s="6">
        <v>0.891247520419712</v>
      </c>
      <c r="Q36" s="6">
        <v>0.58687555196517804</v>
      </c>
      <c r="R36" s="6">
        <v>0.72599916016474297</v>
      </c>
      <c r="S36" s="6">
        <v>0.89574001240791101</v>
      </c>
      <c r="T36" s="6">
        <v>0.99524549363876502</v>
      </c>
      <c r="U36" s="6">
        <v>0.989428311029523</v>
      </c>
      <c r="V36" s="6">
        <v>0.97316483825099598</v>
      </c>
      <c r="W36" s="6">
        <v>1.0171340098036501</v>
      </c>
      <c r="X36" s="6">
        <v>0.81923784949794598</v>
      </c>
      <c r="Y36" s="6">
        <v>1.0624748964394199</v>
      </c>
      <c r="Z36" s="6">
        <v>0.66412101034726301</v>
      </c>
      <c r="AA36" s="6">
        <v>0.69750447986127895</v>
      </c>
      <c r="AB36" s="6">
        <v>0.83801584420538</v>
      </c>
      <c r="AC36" s="6">
        <v>0.97968795270700104</v>
      </c>
      <c r="AD36" s="6">
        <v>1.0596465295316899</v>
      </c>
      <c r="AE36" s="6">
        <v>1.02686576924619</v>
      </c>
      <c r="AF36" s="6">
        <v>1.07087955853608</v>
      </c>
      <c r="AG36" s="6">
        <v>1.01361629581547</v>
      </c>
      <c r="AH36" s="6">
        <v>0.988433421605309</v>
      </c>
      <c r="AJ36" s="17">
        <f t="shared" si="3"/>
        <v>-1.704681494526497</v>
      </c>
      <c r="AK36" s="17">
        <f t="shared" si="4"/>
        <v>-6.8187259781059879</v>
      </c>
      <c r="AO36">
        <f t="shared" si="5"/>
        <v>0.98007665866773752</v>
      </c>
      <c r="AP36">
        <f t="shared" si="15"/>
        <v>0.59024788919017046</v>
      </c>
      <c r="AQ36">
        <f t="shared" si="16"/>
        <v>0.78553199700296783</v>
      </c>
      <c r="AR36">
        <f t="shared" si="17"/>
        <v>0.90437102306092965</v>
      </c>
      <c r="AS36">
        <f t="shared" si="18"/>
        <v>0.99624743622584722</v>
      </c>
      <c r="AT36">
        <f t="shared" si="19"/>
        <v>0.99329508693240121</v>
      </c>
      <c r="AU36">
        <f t="shared" si="20"/>
        <v>0.92316775714021804</v>
      </c>
      <c r="AV36">
        <f t="shared" si="21"/>
        <v>0.99913998099024426</v>
      </c>
      <c r="AW36">
        <f t="shared" si="22"/>
        <v>0.82147954992862415</v>
      </c>
      <c r="AX36">
        <f t="shared" si="23"/>
        <v>1.1424693614236794</v>
      </c>
      <c r="AY36">
        <f t="shared" si="6"/>
        <v>0.57750607358043116</v>
      </c>
      <c r="AZ36">
        <f t="shared" si="7"/>
        <v>0.64135105436658735</v>
      </c>
      <c r="BA36">
        <f t="shared" si="8"/>
        <v>0.92153947100200739</v>
      </c>
      <c r="BB36">
        <f t="shared" si="9"/>
        <v>0.98531749058897178</v>
      </c>
      <c r="BC36">
        <f t="shared" si="10"/>
        <v>1.14653886689264</v>
      </c>
      <c r="BD36">
        <f t="shared" si="11"/>
        <v>1.0367602579045216</v>
      </c>
      <c r="BE36">
        <f t="shared" si="12"/>
        <v>1.071957644136257</v>
      </c>
      <c r="BF36">
        <f t="shared" si="13"/>
        <v>1.0175776005646191</v>
      </c>
      <c r="BG36">
        <f t="shared" si="14"/>
        <v>0.9376519054528949</v>
      </c>
      <c r="BI36" t="s">
        <v>41</v>
      </c>
      <c r="BJ36">
        <f t="shared" si="24"/>
        <v>-6.5694234482774725</v>
      </c>
      <c r="BL36" t="s">
        <v>52</v>
      </c>
      <c r="BM36">
        <v>-7.7630099713988772</v>
      </c>
    </row>
    <row r="37" spans="1:65" x14ac:dyDescent="0.3">
      <c r="A37" t="s">
        <v>42</v>
      </c>
      <c r="B37" s="6">
        <v>0.847052796398858</v>
      </c>
      <c r="C37" s="6">
        <v>0.84894230156281603</v>
      </c>
      <c r="D37" s="6">
        <v>1.03326598584775</v>
      </c>
      <c r="E37" s="6">
        <v>0.98248874144478004</v>
      </c>
      <c r="F37" s="6">
        <v>1.02543254526937</v>
      </c>
      <c r="G37" s="6">
        <v>0.99956759391834205</v>
      </c>
      <c r="H37" s="6">
        <v>1.02154378550866</v>
      </c>
      <c r="I37" s="6">
        <v>1.0315844067564099</v>
      </c>
      <c r="J37" s="6">
        <v>0.94706249760380401</v>
      </c>
      <c r="K37" s="6">
        <v>1.0186767626515101</v>
      </c>
      <c r="L37" s="6">
        <v>1.04349886973116</v>
      </c>
      <c r="M37" s="6">
        <v>1.20088371330652</v>
      </c>
      <c r="N37" s="6">
        <v>0.90867572505907401</v>
      </c>
      <c r="O37" s="6">
        <v>0.91788268490071501</v>
      </c>
      <c r="P37" s="6">
        <v>0.92185847533234999</v>
      </c>
      <c r="Q37" s="6">
        <v>0.63891680921555805</v>
      </c>
      <c r="R37" s="6">
        <v>0.77614375008779701</v>
      </c>
      <c r="S37" s="6">
        <v>0.93093938710003299</v>
      </c>
      <c r="T37" s="6">
        <v>1.0854435275444301</v>
      </c>
      <c r="U37" s="6">
        <v>1.1112259491169101</v>
      </c>
      <c r="V37" s="6">
        <v>1.0376778673445799</v>
      </c>
      <c r="W37" s="6">
        <v>1.08959823777164</v>
      </c>
      <c r="X37" s="6">
        <v>0.90092992726824195</v>
      </c>
      <c r="Y37" s="6">
        <v>1.2185885106776899</v>
      </c>
      <c r="Z37" s="6">
        <v>0.71086195230737403</v>
      </c>
      <c r="AA37" s="6">
        <v>0.72450514037746305</v>
      </c>
      <c r="AB37" s="6">
        <v>0.89760267262645599</v>
      </c>
      <c r="AC37" s="6">
        <v>1.0827942909287001</v>
      </c>
      <c r="AD37" s="6">
        <v>1.16576787297808</v>
      </c>
      <c r="AE37" s="6">
        <v>1.1477298296068099</v>
      </c>
      <c r="AF37" s="6">
        <v>1.18271599829662</v>
      </c>
      <c r="AG37" s="6">
        <v>1.1855566894830201</v>
      </c>
      <c r="AH37" s="6">
        <v>1.1383390690202899</v>
      </c>
      <c r="AJ37" s="17">
        <f t="shared" si="3"/>
        <v>-5.280404291595886E-2</v>
      </c>
      <c r="AK37" s="17">
        <f t="shared" si="4"/>
        <v>-0.21121617166383544</v>
      </c>
      <c r="AO37">
        <f t="shared" si="5"/>
        <v>0.95252500632638437</v>
      </c>
      <c r="AP37">
        <f t="shared" si="15"/>
        <v>0.62772857177410823</v>
      </c>
      <c r="AQ37">
        <f t="shared" si="16"/>
        <v>0.79588306114744356</v>
      </c>
      <c r="AR37">
        <f t="shared" si="17"/>
        <v>0.93053684324739605</v>
      </c>
      <c r="AS37">
        <f t="shared" si="18"/>
        <v>1.1088280900836105</v>
      </c>
      <c r="AT37">
        <f t="shared" si="19"/>
        <v>1.1463233614920962</v>
      </c>
      <c r="AU37">
        <f t="shared" si="20"/>
        <v>0.98274579275554663</v>
      </c>
      <c r="AV37">
        <f t="shared" si="21"/>
        <v>1.1099484054440045</v>
      </c>
      <c r="AW37">
        <f t="shared" si="22"/>
        <v>0.9401193608113867</v>
      </c>
      <c r="AX37">
        <f t="shared" si="23"/>
        <v>1.4633830956952862</v>
      </c>
      <c r="AY37">
        <f t="shared" si="6"/>
        <v>0.6021376045555128</v>
      </c>
      <c r="AZ37">
        <f t="shared" si="7"/>
        <v>0.61506306136613464</v>
      </c>
      <c r="BA37">
        <f t="shared" si="8"/>
        <v>0.92746231043095018</v>
      </c>
      <c r="BB37">
        <f t="shared" si="9"/>
        <v>1.0638332001381314</v>
      </c>
      <c r="BC37">
        <f t="shared" si="10"/>
        <v>1.1954163171811722</v>
      </c>
      <c r="BD37">
        <f t="shared" si="11"/>
        <v>1.1472335442483876</v>
      </c>
      <c r="BE37">
        <f t="shared" si="12"/>
        <v>1.2081961780815831</v>
      </c>
      <c r="BF37">
        <f t="shared" si="13"/>
        <v>1.2230017941964346</v>
      </c>
      <c r="BG37">
        <f t="shared" si="14"/>
        <v>1.0780782418263448</v>
      </c>
      <c r="BI37" t="s">
        <v>42</v>
      </c>
      <c r="BJ37">
        <f t="shared" si="24"/>
        <v>0.5093085154482242</v>
      </c>
      <c r="BL37" t="s">
        <v>63</v>
      </c>
      <c r="BM37">
        <v>-7.7201125722001791</v>
      </c>
    </row>
    <row r="38" spans="1:65" x14ac:dyDescent="0.3">
      <c r="A38" t="s">
        <v>43</v>
      </c>
      <c r="B38" s="6">
        <v>0.83367439916584696</v>
      </c>
      <c r="C38" s="6">
        <v>0.84441807327390805</v>
      </c>
      <c r="D38" s="6">
        <v>1.0399844387921899</v>
      </c>
      <c r="E38" s="6">
        <v>0.99039500900256905</v>
      </c>
      <c r="F38" s="6">
        <v>1.02185545388694</v>
      </c>
      <c r="G38" s="6">
        <v>0.97886592163039399</v>
      </c>
      <c r="H38" s="6">
        <v>1.0265813639214201</v>
      </c>
      <c r="I38" s="6">
        <v>1.01347599968699</v>
      </c>
      <c r="J38" s="6">
        <v>0.95871587202200204</v>
      </c>
      <c r="K38" s="6">
        <v>0.99289242784024101</v>
      </c>
      <c r="L38" s="6">
        <v>1.07632087382034</v>
      </c>
      <c r="M38" s="6">
        <v>1.2228201669571599</v>
      </c>
      <c r="N38" s="6">
        <v>0.89158654714817498</v>
      </c>
      <c r="O38" s="6">
        <v>0.90449620692868304</v>
      </c>
      <c r="P38" s="6">
        <v>0.80251492618325604</v>
      </c>
      <c r="Q38" s="6">
        <v>0.39283412444482602</v>
      </c>
      <c r="R38" s="6">
        <v>0.51875164510944205</v>
      </c>
      <c r="S38" s="6">
        <v>0.71224557090163199</v>
      </c>
      <c r="T38" s="6">
        <v>0.87106830772232802</v>
      </c>
      <c r="U38" s="6">
        <v>0.93084628654100399</v>
      </c>
      <c r="V38" s="6">
        <v>0.89106405733016503</v>
      </c>
      <c r="W38" s="6">
        <v>0.95584199098057498</v>
      </c>
      <c r="X38" s="6">
        <v>0.63885749440709705</v>
      </c>
      <c r="Y38" s="6">
        <v>0.91908140843929997</v>
      </c>
      <c r="Z38" s="6">
        <v>0.47723130513045903</v>
      </c>
      <c r="AA38" s="6">
        <v>0.50539672005902603</v>
      </c>
      <c r="AB38" s="6">
        <v>0.62751304288634002</v>
      </c>
      <c r="AC38" s="6">
        <v>0.83615780678041995</v>
      </c>
      <c r="AD38" s="6">
        <v>0.98012197764306297</v>
      </c>
      <c r="AE38" s="6">
        <v>0.92071916707169399</v>
      </c>
      <c r="AF38" s="6">
        <v>0.99961653604216405</v>
      </c>
      <c r="AG38" s="6">
        <v>1.0002211285810301</v>
      </c>
      <c r="AH38" s="6">
        <v>0.95588597527306995</v>
      </c>
      <c r="AJ38" s="17">
        <f t="shared" si="3"/>
        <v>-4.0640305284731095</v>
      </c>
      <c r="AK38" s="17">
        <f t="shared" si="4"/>
        <v>-16.256122113892438</v>
      </c>
      <c r="AO38">
        <f t="shared" si="5"/>
        <v>0.83460303512904921</v>
      </c>
      <c r="AP38">
        <f t="shared" si="15"/>
        <v>0.3890609562160498</v>
      </c>
      <c r="AQ38">
        <f t="shared" si="16"/>
        <v>0.53008919776790575</v>
      </c>
      <c r="AR38">
        <f t="shared" si="17"/>
        <v>0.69719291718779208</v>
      </c>
      <c r="AS38">
        <f t="shared" si="18"/>
        <v>0.89422249141031074</v>
      </c>
      <c r="AT38">
        <f t="shared" si="19"/>
        <v>0.94339037080706634</v>
      </c>
      <c r="AU38">
        <f t="shared" si="20"/>
        <v>0.85427725475075234</v>
      </c>
      <c r="AV38">
        <f t="shared" si="21"/>
        <v>0.94904827505635281</v>
      </c>
      <c r="AW38">
        <f t="shared" si="22"/>
        <v>0.6876156566269197</v>
      </c>
      <c r="AX38">
        <f t="shared" si="23"/>
        <v>1.1238712813149665</v>
      </c>
      <c r="AY38">
        <f t="shared" si="6"/>
        <v>0.39785552156776843</v>
      </c>
      <c r="AZ38">
        <f t="shared" si="7"/>
        <v>0.42676612459119545</v>
      </c>
      <c r="BA38">
        <f t="shared" si="8"/>
        <v>0.65260379974092975</v>
      </c>
      <c r="BB38">
        <f t="shared" si="9"/>
        <v>0.82812651857386244</v>
      </c>
      <c r="BC38">
        <f t="shared" si="10"/>
        <v>1.0015429883290174</v>
      </c>
      <c r="BD38">
        <f t="shared" si="11"/>
        <v>0.90126061603840246</v>
      </c>
      <c r="BE38">
        <f t="shared" si="12"/>
        <v>1.0261877069685701</v>
      </c>
      <c r="BF38">
        <f t="shared" si="13"/>
        <v>1.0137001081967087</v>
      </c>
      <c r="BG38">
        <f t="shared" si="14"/>
        <v>0.91642305633752319</v>
      </c>
      <c r="BI38" t="s">
        <v>43</v>
      </c>
      <c r="BJ38">
        <f t="shared" si="24"/>
        <v>-16.908297130572073</v>
      </c>
      <c r="BL38" t="s">
        <v>45</v>
      </c>
      <c r="BM38">
        <v>-7.4707022141747652</v>
      </c>
    </row>
    <row r="39" spans="1:65" x14ac:dyDescent="0.3">
      <c r="A39" t="s">
        <v>44</v>
      </c>
      <c r="B39" s="6">
        <v>0.82230836138327401</v>
      </c>
      <c r="C39" s="6">
        <v>0.85381102806165798</v>
      </c>
      <c r="D39" s="6">
        <v>1.0398542752536299</v>
      </c>
      <c r="E39" s="6">
        <v>0.96792975861303798</v>
      </c>
      <c r="F39" s="6">
        <v>1.0225331405164599</v>
      </c>
      <c r="G39" s="6">
        <v>0.98260533485228596</v>
      </c>
      <c r="H39" s="6">
        <v>1.0063289860353</v>
      </c>
      <c r="I39" s="6">
        <v>1.0206510981988901</v>
      </c>
      <c r="J39" s="6">
        <v>0.97203590057872302</v>
      </c>
      <c r="K39" s="6">
        <v>1.0389589227307801</v>
      </c>
      <c r="L39" s="6">
        <v>1.0767703220521401</v>
      </c>
      <c r="M39" s="6">
        <v>1.1962128717238101</v>
      </c>
      <c r="N39" s="6">
        <v>0.89674842102096097</v>
      </c>
      <c r="O39" s="6">
        <v>0.92923358246135002</v>
      </c>
      <c r="P39" s="6">
        <v>0.85236790012636099</v>
      </c>
      <c r="Q39" s="6">
        <v>0.49212445448271502</v>
      </c>
      <c r="R39" s="6">
        <v>0.59721415333090599</v>
      </c>
      <c r="S39" s="6">
        <v>0.78166920145858199</v>
      </c>
      <c r="T39" s="6">
        <v>0.97337980069969299</v>
      </c>
      <c r="U39" s="6">
        <v>1.02215442430498</v>
      </c>
      <c r="V39" s="6">
        <v>0.97310555437920299</v>
      </c>
      <c r="W39" s="6">
        <v>0.99982796003220098</v>
      </c>
      <c r="X39" s="6">
        <v>0.73474110090162204</v>
      </c>
      <c r="Y39" s="6">
        <v>1.0689764542347799</v>
      </c>
      <c r="Z39" s="6">
        <v>0.568845495614414</v>
      </c>
      <c r="AA39" s="6">
        <v>0.58455705328267504</v>
      </c>
      <c r="AB39" s="6">
        <v>0.73264377619785703</v>
      </c>
      <c r="AC39" s="6">
        <v>0.92383435011988502</v>
      </c>
      <c r="AD39" s="6">
        <v>1.06465950159029</v>
      </c>
      <c r="AE39" s="6">
        <v>1.04309811789262</v>
      </c>
      <c r="AF39" s="6">
        <v>1.11617968770544</v>
      </c>
      <c r="AG39" s="6">
        <v>1.1344455204262001</v>
      </c>
      <c r="AH39" s="6">
        <v>1.1096792832775599</v>
      </c>
      <c r="AJ39" s="17">
        <f t="shared" si="3"/>
        <v>-2.2264962099420167</v>
      </c>
      <c r="AK39" s="17">
        <f t="shared" si="4"/>
        <v>-8.9059848397680668</v>
      </c>
      <c r="AO39">
        <f t="shared" si="5"/>
        <v>0.88633840503535555</v>
      </c>
      <c r="AP39">
        <f t="shared" si="15"/>
        <v>0.47634190443502733</v>
      </c>
      <c r="AQ39">
        <f t="shared" si="16"/>
        <v>0.61067126376632996</v>
      </c>
      <c r="AR39">
        <f t="shared" si="17"/>
        <v>0.76807232744292897</v>
      </c>
      <c r="AS39">
        <f t="shared" si="18"/>
        <v>0.97954030786536439</v>
      </c>
      <c r="AT39">
        <f t="shared" si="19"/>
        <v>1.0432630356957322</v>
      </c>
      <c r="AU39">
        <f t="shared" si="20"/>
        <v>0.9458935339091461</v>
      </c>
      <c r="AV39">
        <f t="shared" si="21"/>
        <v>1.0387801802711689</v>
      </c>
      <c r="AW39">
        <f t="shared" si="22"/>
        <v>0.79114741184278348</v>
      </c>
      <c r="AX39">
        <f t="shared" si="23"/>
        <v>1.2787233941253222</v>
      </c>
      <c r="AY39">
        <f t="shared" si="6"/>
        <v>0.46776640737894515</v>
      </c>
      <c r="AZ39">
        <f t="shared" si="7"/>
        <v>0.49910125862397414</v>
      </c>
      <c r="BA39">
        <f t="shared" si="8"/>
        <v>0.76184276291730524</v>
      </c>
      <c r="BB39">
        <f t="shared" si="9"/>
        <v>0.89420675950997308</v>
      </c>
      <c r="BC39">
        <f t="shared" si="10"/>
        <v>1.0886496237418082</v>
      </c>
      <c r="BD39">
        <f t="shared" si="11"/>
        <v>1.024953775415667</v>
      </c>
      <c r="BE39">
        <f t="shared" si="12"/>
        <v>1.1232439733618131</v>
      </c>
      <c r="BF39">
        <f t="shared" si="13"/>
        <v>1.1578730662698125</v>
      </c>
      <c r="BG39">
        <f t="shared" si="14"/>
        <v>1.0786481014742548</v>
      </c>
      <c r="BI39" t="s">
        <v>44</v>
      </c>
      <c r="BJ39">
        <f t="shared" si="24"/>
        <v>-8.9652527797443327</v>
      </c>
      <c r="BL39" t="s">
        <v>37</v>
      </c>
      <c r="BM39">
        <v>-7.1441928575237945</v>
      </c>
    </row>
    <row r="40" spans="1:65" x14ac:dyDescent="0.3">
      <c r="A40" t="s">
        <v>45</v>
      </c>
      <c r="B40" s="6">
        <v>0.88177521374688905</v>
      </c>
      <c r="C40" s="6">
        <v>0.87117533227607602</v>
      </c>
      <c r="D40" s="6">
        <v>1.0407964784995001</v>
      </c>
      <c r="E40" s="6">
        <v>1.02204407880451</v>
      </c>
      <c r="F40" s="6">
        <v>1.0319692138299501</v>
      </c>
      <c r="G40" s="6">
        <v>0.98335038868293201</v>
      </c>
      <c r="H40" s="6">
        <v>1.02941203290145</v>
      </c>
      <c r="I40" s="6">
        <v>1.0350203336661301</v>
      </c>
      <c r="J40" s="6">
        <v>0.938789074118206</v>
      </c>
      <c r="K40" s="6">
        <v>0.99341371266829703</v>
      </c>
      <c r="L40" s="6">
        <v>1.0225789972200801</v>
      </c>
      <c r="M40" s="6">
        <v>1.14967514358598</v>
      </c>
      <c r="N40" s="6">
        <v>0.90179351468912805</v>
      </c>
      <c r="O40" s="6">
        <v>0.92675595350127105</v>
      </c>
      <c r="P40" s="6">
        <v>0.89277109578881797</v>
      </c>
      <c r="Q40" s="6">
        <v>0.57562833097856503</v>
      </c>
      <c r="R40" s="6">
        <v>0.70385842012200095</v>
      </c>
      <c r="S40" s="6">
        <v>0.77649973686566798</v>
      </c>
      <c r="T40" s="6">
        <v>0.96407693962518903</v>
      </c>
      <c r="U40" s="6">
        <v>1.0446131470436</v>
      </c>
      <c r="V40" s="6">
        <v>0.96135283861798104</v>
      </c>
      <c r="W40" s="6">
        <v>0.88571264060323796</v>
      </c>
      <c r="X40" s="6">
        <v>0.94781737471171901</v>
      </c>
      <c r="Y40" s="6">
        <v>1.0008473887737901</v>
      </c>
      <c r="Z40" s="6">
        <v>0.62429766911178797</v>
      </c>
      <c r="AA40" s="6">
        <v>0.62665516512957298</v>
      </c>
      <c r="AB40" s="6">
        <v>0.81095629054368801</v>
      </c>
      <c r="AC40" s="6">
        <v>0.98230584561739898</v>
      </c>
      <c r="AD40" s="6">
        <v>1.0529928499241701</v>
      </c>
      <c r="AE40" s="6">
        <v>1.02712564822024</v>
      </c>
      <c r="AF40" s="6">
        <v>1.1116083493767701</v>
      </c>
      <c r="AG40" s="6">
        <v>1.0819262212732199</v>
      </c>
      <c r="AH40" s="6">
        <v>1.03759901484759</v>
      </c>
      <c r="AJ40" s="17">
        <f t="shared" si="3"/>
        <v>-1.8913550328249933</v>
      </c>
      <c r="AK40" s="17">
        <f t="shared" si="4"/>
        <v>-7.5654201312999731</v>
      </c>
      <c r="AO40">
        <f t="shared" si="5"/>
        <v>0.92919301260314158</v>
      </c>
      <c r="AP40">
        <f t="shared" si="15"/>
        <v>0.58831752726876507</v>
      </c>
      <c r="AQ40">
        <f t="shared" si="16"/>
        <v>0.7263602204608921</v>
      </c>
      <c r="AR40">
        <f t="shared" si="17"/>
        <v>0.76357131805904899</v>
      </c>
      <c r="AS40">
        <f t="shared" si="18"/>
        <v>0.99243240229297436</v>
      </c>
      <c r="AT40">
        <f t="shared" si="19"/>
        <v>1.0811958480050932</v>
      </c>
      <c r="AU40">
        <f t="shared" si="20"/>
        <v>0.90250754126708355</v>
      </c>
      <c r="AV40">
        <f t="shared" si="21"/>
        <v>0.87987908265890369</v>
      </c>
      <c r="AW40">
        <f t="shared" si="22"/>
        <v>0.9692181405804785</v>
      </c>
      <c r="AX40">
        <f t="shared" si="23"/>
        <v>1.1506493653961603</v>
      </c>
      <c r="AY40">
        <f t="shared" si="6"/>
        <v>0.5504902106227314</v>
      </c>
      <c r="AZ40">
        <f t="shared" si="7"/>
        <v>0.54592652170427503</v>
      </c>
      <c r="BA40">
        <f t="shared" si="8"/>
        <v>0.84404045141488793</v>
      </c>
      <c r="BB40">
        <f t="shared" si="9"/>
        <v>1.0039598730883197</v>
      </c>
      <c r="BC40">
        <f t="shared" si="10"/>
        <v>1.0866562035048044</v>
      </c>
      <c r="BD40">
        <f t="shared" si="11"/>
        <v>1.0100244054035814</v>
      </c>
      <c r="BE40">
        <f t="shared" si="12"/>
        <v>1.1443030107221661</v>
      </c>
      <c r="BF40">
        <f t="shared" si="13"/>
        <v>1.1198156385443434</v>
      </c>
      <c r="BG40">
        <f t="shared" si="14"/>
        <v>0.97408661845473166</v>
      </c>
      <c r="BI40" t="s">
        <v>45</v>
      </c>
      <c r="BJ40">
        <f t="shared" si="24"/>
        <v>-7.4707022141747652</v>
      </c>
      <c r="BL40" t="s">
        <v>23</v>
      </c>
      <c r="BM40">
        <v>-7.1053663922209891</v>
      </c>
    </row>
    <row r="41" spans="1:65" x14ac:dyDescent="0.3">
      <c r="A41" t="s">
        <v>46</v>
      </c>
      <c r="B41" s="6">
        <v>0.86012198624956304</v>
      </c>
      <c r="C41" s="6">
        <v>0.88684876543737501</v>
      </c>
      <c r="D41" s="6">
        <v>1.0461261328057601</v>
      </c>
      <c r="E41" s="6">
        <v>0.97521437039575298</v>
      </c>
      <c r="F41" s="6">
        <v>1.0082676499457901</v>
      </c>
      <c r="G41" s="6">
        <v>0.97788369609279302</v>
      </c>
      <c r="H41" s="6">
        <v>1.0413957745840801</v>
      </c>
      <c r="I41" s="6">
        <v>1.0094595901074901</v>
      </c>
      <c r="J41" s="6">
        <v>0.98942376440664204</v>
      </c>
      <c r="K41" s="6">
        <v>1.00892410881975</v>
      </c>
      <c r="L41" s="6">
        <v>1.06909301754749</v>
      </c>
      <c r="M41" s="6">
        <v>1.12724114360751</v>
      </c>
      <c r="N41" s="6">
        <v>0.91113153133902502</v>
      </c>
      <c r="O41" s="6">
        <v>0.91442048155111</v>
      </c>
      <c r="P41" s="6">
        <v>0.89539726934862496</v>
      </c>
      <c r="Q41" s="6">
        <v>0.52499136473798202</v>
      </c>
      <c r="R41" s="6">
        <v>0.63962094693231897</v>
      </c>
      <c r="S41" s="6">
        <v>0.81179729478881202</v>
      </c>
      <c r="T41" s="6">
        <v>0.94518829745720601</v>
      </c>
      <c r="U41" s="6">
        <v>0.94197986037164205</v>
      </c>
      <c r="V41" s="6">
        <v>0.94727786189551999</v>
      </c>
      <c r="W41" s="6">
        <v>0.98052959931600303</v>
      </c>
      <c r="X41" s="6">
        <v>0.75607463623161697</v>
      </c>
      <c r="Y41" s="6">
        <v>1.0482704919625601</v>
      </c>
      <c r="Z41" s="6">
        <v>0.60988352736345797</v>
      </c>
      <c r="AA41" s="6">
        <v>0.62182506699350104</v>
      </c>
      <c r="AB41" s="6">
        <v>0.75937550399910403</v>
      </c>
      <c r="AC41" s="6">
        <v>0.89370416777621198</v>
      </c>
      <c r="AD41" s="6">
        <v>1.0077048920128799</v>
      </c>
      <c r="AE41" s="6">
        <v>0.95644930246332904</v>
      </c>
      <c r="AF41" s="6">
        <v>0.99638669457553897</v>
      </c>
      <c r="AG41" s="6">
        <v>0.98400476004914805</v>
      </c>
      <c r="AH41" s="6">
        <v>0.97286076247773001</v>
      </c>
      <c r="AJ41" s="17">
        <f t="shared" si="3"/>
        <v>-2.7066776992468142</v>
      </c>
      <c r="AK41" s="17">
        <f t="shared" si="4"/>
        <v>-10.826710796987257</v>
      </c>
      <c r="AO41">
        <f t="shared" si="5"/>
        <v>0.93669848270851452</v>
      </c>
      <c r="AP41">
        <f t="shared" si="15"/>
        <v>0.51197912322615824</v>
      </c>
      <c r="AQ41">
        <f t="shared" si="16"/>
        <v>0.64490910901955012</v>
      </c>
      <c r="AR41">
        <f t="shared" si="17"/>
        <v>0.79384333910621419</v>
      </c>
      <c r="AS41">
        <f t="shared" si="18"/>
        <v>0.98431509915825488</v>
      </c>
      <c r="AT41">
        <f t="shared" si="19"/>
        <v>0.95089060374026857</v>
      </c>
      <c r="AU41">
        <f t="shared" si="20"/>
        <v>0.93725922805574058</v>
      </c>
      <c r="AV41">
        <f t="shared" si="21"/>
        <v>0.98927995216128495</v>
      </c>
      <c r="AW41">
        <f t="shared" si="22"/>
        <v>0.80831411433998013</v>
      </c>
      <c r="AX41">
        <f t="shared" si="23"/>
        <v>1.1816536281698833</v>
      </c>
      <c r="AY41">
        <f t="shared" si="6"/>
        <v>0.52457423093674715</v>
      </c>
      <c r="AZ41">
        <f t="shared" si="7"/>
        <v>0.55146479298119944</v>
      </c>
      <c r="BA41">
        <f t="shared" si="8"/>
        <v>0.79440255934600768</v>
      </c>
      <c r="BB41">
        <f t="shared" si="9"/>
        <v>0.87155314729793898</v>
      </c>
      <c r="BC41">
        <f t="shared" si="10"/>
        <v>1.0160362433087027</v>
      </c>
      <c r="BD41">
        <f t="shared" si="11"/>
        <v>0.93529617901821394</v>
      </c>
      <c r="BE41">
        <f t="shared" si="12"/>
        <v>1.0376328935827646</v>
      </c>
      <c r="BF41">
        <f t="shared" si="13"/>
        <v>0.99331304174303214</v>
      </c>
      <c r="BG41">
        <f t="shared" si="14"/>
        <v>0.96257155785423165</v>
      </c>
      <c r="BI41" t="s">
        <v>46</v>
      </c>
      <c r="BJ41">
        <f t="shared" si="24"/>
        <v>-11.068254499254833</v>
      </c>
      <c r="BL41" t="s">
        <v>19</v>
      </c>
      <c r="BM41">
        <v>-6.6930590988307861</v>
      </c>
    </row>
    <row r="42" spans="1:65" x14ac:dyDescent="0.3">
      <c r="A42" t="s">
        <v>47</v>
      </c>
      <c r="B42" s="6">
        <v>0.83477130055528903</v>
      </c>
      <c r="C42" s="6">
        <v>0.84730869361573802</v>
      </c>
      <c r="D42" s="6">
        <v>1.0138892756783799</v>
      </c>
      <c r="E42" s="6">
        <v>0.98033706812443699</v>
      </c>
      <c r="F42" s="6">
        <v>1.0277888644366699</v>
      </c>
      <c r="G42" s="6">
        <v>0.97795685967095103</v>
      </c>
      <c r="H42" s="6">
        <v>1.01586396250158</v>
      </c>
      <c r="I42" s="6">
        <v>1.05443462983666</v>
      </c>
      <c r="J42" s="6">
        <v>0.97040459719413996</v>
      </c>
      <c r="K42" s="6">
        <v>1.0268725590272401</v>
      </c>
      <c r="L42" s="6">
        <v>1.04556694847878</v>
      </c>
      <c r="M42" s="6">
        <v>1.20480524088013</v>
      </c>
      <c r="N42" s="6">
        <v>0.91386481286737498</v>
      </c>
      <c r="O42" s="6">
        <v>0.90260068013150496</v>
      </c>
      <c r="P42" s="6">
        <v>0.81075824102307603</v>
      </c>
      <c r="Q42" s="6">
        <v>0.36877547004329903</v>
      </c>
      <c r="R42" s="6">
        <v>0.49542989393551901</v>
      </c>
      <c r="S42" s="6">
        <v>0.66997882292436695</v>
      </c>
      <c r="T42" s="6">
        <v>0.89247843724309495</v>
      </c>
      <c r="U42" s="6">
        <v>0.97276305193245105</v>
      </c>
      <c r="V42" s="6">
        <v>0.92700378270447903</v>
      </c>
      <c r="W42" s="6">
        <v>0.97355447564944897</v>
      </c>
      <c r="X42" s="6">
        <v>0.623854664371435</v>
      </c>
      <c r="Y42" s="6">
        <v>0.97762502783370098</v>
      </c>
      <c r="Z42" s="6">
        <v>0.45025708651817398</v>
      </c>
      <c r="AA42" s="6">
        <v>0.46476346694618698</v>
      </c>
      <c r="AB42" s="6">
        <v>0.59474781533113996</v>
      </c>
      <c r="AC42" s="6">
        <v>0.84640305503303104</v>
      </c>
      <c r="AD42" s="6">
        <v>1.00796927473051</v>
      </c>
      <c r="AE42" s="6">
        <v>1.0026925084280001</v>
      </c>
      <c r="AF42" s="6">
        <v>1.08070971292984</v>
      </c>
      <c r="AG42" s="6">
        <v>1.1059821957435301</v>
      </c>
      <c r="AH42" s="6">
        <v>1.01186117328926</v>
      </c>
      <c r="AJ42" s="17">
        <f t="shared" si="3"/>
        <v>-3.7223918433894578</v>
      </c>
      <c r="AK42" s="17">
        <f t="shared" si="4"/>
        <v>-14.889567373557831</v>
      </c>
      <c r="AO42">
        <f t="shared" si="5"/>
        <v>0.82201908574116389</v>
      </c>
      <c r="AP42">
        <f t="shared" si="15"/>
        <v>0.36152426309845892</v>
      </c>
      <c r="AQ42">
        <f t="shared" si="16"/>
        <v>0.50919732809596696</v>
      </c>
      <c r="AR42">
        <f t="shared" si="17"/>
        <v>0.65521038571315404</v>
      </c>
      <c r="AS42">
        <f t="shared" si="18"/>
        <v>0.90663668170498812</v>
      </c>
      <c r="AT42">
        <f t="shared" si="19"/>
        <v>1.0257150485831736</v>
      </c>
      <c r="AU42">
        <f t="shared" si="20"/>
        <v>0.89956873235278401</v>
      </c>
      <c r="AV42">
        <f t="shared" si="21"/>
        <v>0.99971637576257255</v>
      </c>
      <c r="AW42">
        <f t="shared" si="22"/>
        <v>0.65228181772109473</v>
      </c>
      <c r="AX42">
        <f t="shared" si="23"/>
        <v>1.177847757149626</v>
      </c>
      <c r="AY42">
        <f t="shared" si="6"/>
        <v>0.37586169369701139</v>
      </c>
      <c r="AZ42">
        <f t="shared" si="7"/>
        <v>0.3937981260184949</v>
      </c>
      <c r="BA42">
        <f t="shared" si="8"/>
        <v>0.60300843169738838</v>
      </c>
      <c r="BB42">
        <f t="shared" si="9"/>
        <v>0.82976028942264812</v>
      </c>
      <c r="BC42">
        <f t="shared" si="10"/>
        <v>1.0359795962623246</v>
      </c>
      <c r="BD42">
        <f t="shared" si="11"/>
        <v>0.98059001675783553</v>
      </c>
      <c r="BE42">
        <f t="shared" si="12"/>
        <v>1.0978540512908521</v>
      </c>
      <c r="BF42">
        <f t="shared" si="13"/>
        <v>1.1661859271747657</v>
      </c>
      <c r="BG42">
        <f t="shared" si="14"/>
        <v>0.98191473428215414</v>
      </c>
      <c r="BI42" t="s">
        <v>47</v>
      </c>
      <c r="BJ42">
        <f t="shared" si="24"/>
        <v>-15.158917527136229</v>
      </c>
      <c r="BL42" t="s">
        <v>41</v>
      </c>
      <c r="BM42">
        <v>-6.5694234482774725</v>
      </c>
    </row>
    <row r="43" spans="1:65" x14ac:dyDescent="0.3">
      <c r="A43" t="s">
        <v>48</v>
      </c>
      <c r="B43" s="6">
        <v>0.86117096509098301</v>
      </c>
      <c r="C43" s="6">
        <v>0.89017918059714696</v>
      </c>
      <c r="D43" s="6">
        <v>1.05964461182976</v>
      </c>
      <c r="E43" s="6">
        <v>0.99040494997533701</v>
      </c>
      <c r="F43" s="6">
        <v>1.03106613700477</v>
      </c>
      <c r="G43" s="6">
        <v>0.98276001122633605</v>
      </c>
      <c r="H43" s="6">
        <v>0.99449713479123103</v>
      </c>
      <c r="I43" s="6">
        <v>0.99517794848568497</v>
      </c>
      <c r="J43" s="6">
        <v>0.96255814632750203</v>
      </c>
      <c r="K43" s="6">
        <v>1.0213205293103</v>
      </c>
      <c r="L43" s="6">
        <v>1.0557765406037201</v>
      </c>
      <c r="M43" s="6">
        <v>1.1554438447572299</v>
      </c>
      <c r="N43" s="6">
        <v>0.91750406634562998</v>
      </c>
      <c r="O43" s="6">
        <v>0.94086939295515803</v>
      </c>
      <c r="P43" s="6">
        <v>0.88313169933134195</v>
      </c>
      <c r="Q43" s="6">
        <v>0.53964394048658304</v>
      </c>
      <c r="R43" s="6">
        <v>0.66768372114343399</v>
      </c>
      <c r="S43" s="6">
        <v>0.81384088185254599</v>
      </c>
      <c r="T43" s="6">
        <v>0.939076267328112</v>
      </c>
      <c r="U43" s="6">
        <v>0.97333428275679201</v>
      </c>
      <c r="V43" s="6">
        <v>0.95942812685338497</v>
      </c>
      <c r="W43" s="6">
        <v>0.96893428584485497</v>
      </c>
      <c r="X43" s="6">
        <v>0.75897431013171501</v>
      </c>
      <c r="Y43" s="6">
        <v>1.0379244612026599</v>
      </c>
      <c r="Z43" s="6">
        <v>0.61335794134035404</v>
      </c>
      <c r="AA43" s="6">
        <v>0.64000963326115301</v>
      </c>
      <c r="AB43" s="6">
        <v>0.787402718313296</v>
      </c>
      <c r="AC43" s="6">
        <v>0.94376141949783998</v>
      </c>
      <c r="AD43" s="6">
        <v>1.0497428381262099</v>
      </c>
      <c r="AE43" s="6">
        <v>1.01532586131555</v>
      </c>
      <c r="AF43" s="6">
        <v>1.0565566110415201</v>
      </c>
      <c r="AG43" s="6">
        <v>1.04341131226329</v>
      </c>
      <c r="AH43" s="6">
        <v>1.03869550529945</v>
      </c>
      <c r="AJ43" s="17">
        <f t="shared" si="3"/>
        <v>-2.2697641826099151</v>
      </c>
      <c r="AK43" s="17">
        <f t="shared" si="4"/>
        <v>-9.0790567304396603</v>
      </c>
      <c r="AO43">
        <f t="shared" si="5"/>
        <v>0.93580574673251615</v>
      </c>
      <c r="AP43">
        <f t="shared" si="15"/>
        <v>0.53446602988210801</v>
      </c>
      <c r="AQ43">
        <f t="shared" si="16"/>
        <v>0.6884260751003306</v>
      </c>
      <c r="AR43">
        <f t="shared" si="17"/>
        <v>0.79981027418585937</v>
      </c>
      <c r="AS43">
        <f t="shared" si="18"/>
        <v>0.93390865720825156</v>
      </c>
      <c r="AT43">
        <f t="shared" si="19"/>
        <v>0.96864081470468988</v>
      </c>
      <c r="AU43">
        <f t="shared" si="20"/>
        <v>0.92350535931846167</v>
      </c>
      <c r="AV43">
        <f t="shared" si="21"/>
        <v>0.98959247768596481</v>
      </c>
      <c r="AW43">
        <f t="shared" si="22"/>
        <v>0.801307271557957</v>
      </c>
      <c r="AX43">
        <f t="shared" si="23"/>
        <v>1.1992634300195777</v>
      </c>
      <c r="AY43">
        <f t="shared" si="6"/>
        <v>0.52820605029029122</v>
      </c>
      <c r="AZ43">
        <f t="shared" si="7"/>
        <v>0.56972325091069376</v>
      </c>
      <c r="BA43">
        <f t="shared" si="8"/>
        <v>0.83436704780079041</v>
      </c>
      <c r="BB43">
        <f t="shared" si="9"/>
        <v>0.93470598146641126</v>
      </c>
      <c r="BC43">
        <f t="shared" si="10"/>
        <v>1.0823542929552148</v>
      </c>
      <c r="BD43">
        <f t="shared" si="11"/>
        <v>0.9978216548648593</v>
      </c>
      <c r="BE43">
        <f t="shared" si="12"/>
        <v>1.0507425224255249</v>
      </c>
      <c r="BF43">
        <f t="shared" si="13"/>
        <v>1.0383799291649374</v>
      </c>
      <c r="BG43">
        <f t="shared" si="14"/>
        <v>0.99980482017974659</v>
      </c>
      <c r="BI43" t="s">
        <v>48</v>
      </c>
      <c r="BJ43">
        <f t="shared" si="24"/>
        <v>-9.4134237482469985</v>
      </c>
      <c r="BL43" t="s">
        <v>31</v>
      </c>
      <c r="BM43">
        <v>-6.5680124225563778</v>
      </c>
    </row>
    <row r="44" spans="1:65" x14ac:dyDescent="0.3">
      <c r="A44" t="s">
        <v>49</v>
      </c>
      <c r="B44" s="6">
        <v>0.86877690132671004</v>
      </c>
      <c r="C44" s="6">
        <v>0.91110485123186402</v>
      </c>
      <c r="D44" s="6">
        <v>1.02720664937395</v>
      </c>
      <c r="E44" s="6">
        <v>0.966882853736304</v>
      </c>
      <c r="F44" s="6">
        <v>1.03629117185959</v>
      </c>
      <c r="G44" s="6">
        <v>0.98969341256838295</v>
      </c>
      <c r="H44" s="6">
        <v>0.99744976211959202</v>
      </c>
      <c r="I44" s="6">
        <v>0.95600063229655396</v>
      </c>
      <c r="J44" s="6">
        <v>0.95364586781017102</v>
      </c>
      <c r="K44" s="6">
        <v>1.0568335294978199</v>
      </c>
      <c r="L44" s="6">
        <v>1.0481796837724799</v>
      </c>
      <c r="M44" s="6">
        <v>1.1879346844065899</v>
      </c>
      <c r="N44" s="6">
        <v>0.88395550293796299</v>
      </c>
      <c r="O44" s="6">
        <v>0.91892514114851898</v>
      </c>
      <c r="P44" s="6">
        <v>0.79946848816972205</v>
      </c>
      <c r="Q44" s="6">
        <v>0.34131243870636702</v>
      </c>
      <c r="R44" s="6">
        <v>0.41882116254428903</v>
      </c>
      <c r="S44" s="6">
        <v>0.56438147969339303</v>
      </c>
      <c r="T44" s="6">
        <v>0.74519749822087</v>
      </c>
      <c r="U44" s="6">
        <v>0.82175542877344898</v>
      </c>
      <c r="V44" s="6">
        <v>0.83821112675033405</v>
      </c>
      <c r="W44" s="6">
        <v>0.873499385169069</v>
      </c>
      <c r="X44" s="6">
        <v>0.54732493056694298</v>
      </c>
      <c r="Y44" s="6">
        <v>0.90448001846669901</v>
      </c>
      <c r="Z44" s="6">
        <v>0.41231899377026898</v>
      </c>
      <c r="AA44" s="6">
        <v>0.43994538722934701</v>
      </c>
      <c r="AB44" s="6">
        <v>0.55581519087657205</v>
      </c>
      <c r="AC44" s="6">
        <v>0.75387674101639002</v>
      </c>
      <c r="AD44" s="6">
        <v>0.92963155600292102</v>
      </c>
      <c r="AE44" s="6">
        <v>0.90352089763564203</v>
      </c>
      <c r="AF44" s="6">
        <v>0.92570412151247305</v>
      </c>
      <c r="AG44" s="6">
        <v>0.95292451386097599</v>
      </c>
      <c r="AH44" s="6">
        <v>0.93423124794270596</v>
      </c>
      <c r="AJ44" s="17">
        <f t="shared" si="3"/>
        <v>-5.3375793930915698</v>
      </c>
      <c r="AK44" s="17">
        <f t="shared" si="4"/>
        <v>-21.350317572366279</v>
      </c>
      <c r="AO44">
        <f t="shared" si="5"/>
        <v>0.82121934701287758</v>
      </c>
      <c r="AP44">
        <f t="shared" si="15"/>
        <v>0.33000914475210946</v>
      </c>
      <c r="AQ44">
        <f t="shared" si="16"/>
        <v>0.43402067333261707</v>
      </c>
      <c r="AR44">
        <f t="shared" si="17"/>
        <v>0.55856463262814771</v>
      </c>
      <c r="AS44">
        <f t="shared" si="18"/>
        <v>0.74329706733252188</v>
      </c>
      <c r="AT44">
        <f t="shared" si="19"/>
        <v>0.785598709500543</v>
      </c>
      <c r="AU44">
        <f t="shared" si="20"/>
        <v>0.79935657737796362</v>
      </c>
      <c r="AV44">
        <f t="shared" si="21"/>
        <v>0.92314343824240286</v>
      </c>
      <c r="AW44">
        <f t="shared" si="22"/>
        <v>0.57369487264245278</v>
      </c>
      <c r="AX44">
        <f t="shared" si="23"/>
        <v>1.0744631852893047</v>
      </c>
      <c r="AY44">
        <f t="shared" si="6"/>
        <v>0.35821321776588133</v>
      </c>
      <c r="AZ44">
        <f t="shared" si="7"/>
        <v>0.40083637658173904</v>
      </c>
      <c r="BA44">
        <f t="shared" si="8"/>
        <v>0.57093705989146604</v>
      </c>
      <c r="BB44">
        <f t="shared" si="9"/>
        <v>0.72891049471935176</v>
      </c>
      <c r="BC44">
        <f t="shared" si="10"/>
        <v>0.96336897456792103</v>
      </c>
      <c r="BD44">
        <f t="shared" si="11"/>
        <v>0.89420868050786717</v>
      </c>
      <c r="BE44">
        <f t="shared" si="12"/>
        <v>0.92334335579574212</v>
      </c>
      <c r="BF44">
        <f t="shared" si="13"/>
        <v>0.91099643778197936</v>
      </c>
      <c r="BG44">
        <f t="shared" si="14"/>
        <v>0.8909257691797009</v>
      </c>
      <c r="BI44" t="s">
        <v>49</v>
      </c>
      <c r="BJ44">
        <f t="shared" si="24"/>
        <v>-22.854035535918868</v>
      </c>
      <c r="BL44" t="s">
        <v>67</v>
      </c>
      <c r="BM44">
        <v>-5.8814511054067484</v>
      </c>
    </row>
    <row r="45" spans="1:65" x14ac:dyDescent="0.3">
      <c r="A45" t="s">
        <v>50</v>
      </c>
      <c r="B45" s="6">
        <v>0.84923414633419803</v>
      </c>
      <c r="C45" s="6">
        <v>0.88220204947049496</v>
      </c>
      <c r="D45" s="6">
        <v>1.0463914473738301</v>
      </c>
      <c r="E45" s="6">
        <v>0.95636904969018999</v>
      </c>
      <c r="F45" s="6">
        <v>0.99969248470227901</v>
      </c>
      <c r="G45" s="6">
        <v>0.996607637723263</v>
      </c>
      <c r="H45" s="6">
        <v>1.0409291538129299</v>
      </c>
      <c r="I45" s="6">
        <v>1.02986542652062</v>
      </c>
      <c r="J45" s="6">
        <v>0.98439878217523702</v>
      </c>
      <c r="K45" s="6">
        <v>1.0098795706189001</v>
      </c>
      <c r="L45" s="6">
        <v>1.0332371420130499</v>
      </c>
      <c r="M45" s="6">
        <v>1.1711931095650201</v>
      </c>
      <c r="N45" s="6">
        <v>0.91559099585483505</v>
      </c>
      <c r="O45" s="6">
        <v>0.91282137406215202</v>
      </c>
      <c r="P45" s="6">
        <v>0.85622241973364699</v>
      </c>
      <c r="Q45" s="6">
        <v>0.43272183940180298</v>
      </c>
      <c r="R45" s="6">
        <v>0.58852927136685196</v>
      </c>
      <c r="S45" s="6">
        <v>0.81367779454509803</v>
      </c>
      <c r="T45" s="6">
        <v>0.92929339346898099</v>
      </c>
      <c r="U45" s="6">
        <v>0.98003768076169495</v>
      </c>
      <c r="V45" s="6">
        <v>0.983128412847174</v>
      </c>
      <c r="W45" s="6">
        <v>0.98427394646462296</v>
      </c>
      <c r="X45" s="6">
        <v>0.70246894783307501</v>
      </c>
      <c r="Y45" s="6">
        <v>0.91129885501169094</v>
      </c>
      <c r="Z45" s="6">
        <v>0.55921525671449601</v>
      </c>
      <c r="AA45" s="6">
        <v>0.58210653059047202</v>
      </c>
      <c r="AB45" s="6">
        <v>0.72217716431679102</v>
      </c>
      <c r="AC45" s="6">
        <v>0.90066192062613604</v>
      </c>
      <c r="AD45" s="6">
        <v>1.0868794594887601</v>
      </c>
      <c r="AE45" s="6">
        <v>1.01351685792026</v>
      </c>
      <c r="AF45" s="6">
        <v>1.0671757432073701</v>
      </c>
      <c r="AG45" s="6">
        <v>1.0451790094398199</v>
      </c>
      <c r="AH45" s="6">
        <v>0.995258568346578</v>
      </c>
      <c r="AJ45" s="17">
        <f t="shared" si="3"/>
        <v>-2.8461769279146765</v>
      </c>
      <c r="AK45" s="17">
        <f t="shared" si="4"/>
        <v>-11.384707711658706</v>
      </c>
      <c r="AO45">
        <f t="shared" si="5"/>
        <v>0.89594381705901394</v>
      </c>
      <c r="AP45">
        <f t="shared" si="15"/>
        <v>0.4138417743288933</v>
      </c>
      <c r="AQ45">
        <f t="shared" si="16"/>
        <v>0.5883482896127501</v>
      </c>
      <c r="AR45">
        <f t="shared" si="17"/>
        <v>0.81091750468946466</v>
      </c>
      <c r="AS45">
        <f t="shared" si="18"/>
        <v>0.96732858570761249</v>
      </c>
      <c r="AT45">
        <f t="shared" si="19"/>
        <v>1.0093069241039221</v>
      </c>
      <c r="AU45">
        <f t="shared" si="20"/>
        <v>0.96779041232863172</v>
      </c>
      <c r="AV45">
        <f t="shared" si="21"/>
        <v>0.99399815042706374</v>
      </c>
      <c r="AW45">
        <f t="shared" si="22"/>
        <v>0.7258170080119607</v>
      </c>
      <c r="AX45">
        <f t="shared" si="23"/>
        <v>1.0673069397441848</v>
      </c>
      <c r="AY45">
        <f t="shared" si="6"/>
        <v>0.47490469115299444</v>
      </c>
      <c r="AZ45">
        <f t="shared" si="7"/>
        <v>0.51353557429707375</v>
      </c>
      <c r="BA45">
        <f t="shared" si="8"/>
        <v>0.75568000822977521</v>
      </c>
      <c r="BB45">
        <f t="shared" si="9"/>
        <v>0.86136518512135907</v>
      </c>
      <c r="BC45">
        <f t="shared" si="10"/>
        <v>1.0865452274281886</v>
      </c>
      <c r="BD45">
        <f t="shared" si="11"/>
        <v>1.0100786415646144</v>
      </c>
      <c r="BE45">
        <f t="shared" si="12"/>
        <v>1.1108543433465323</v>
      </c>
      <c r="BF45">
        <f t="shared" si="13"/>
        <v>1.0763937263471393</v>
      </c>
      <c r="BG45">
        <f t="shared" si="14"/>
        <v>0.97973132262984131</v>
      </c>
      <c r="BI45" t="s">
        <v>50</v>
      </c>
      <c r="BJ45">
        <f t="shared" si="24"/>
        <v>-11.568341057636623</v>
      </c>
      <c r="BL45" t="s">
        <v>27</v>
      </c>
      <c r="BM45">
        <v>-5.598963502745848</v>
      </c>
    </row>
    <row r="46" spans="1:65" x14ac:dyDescent="0.3">
      <c r="A46" t="s">
        <v>51</v>
      </c>
      <c r="B46" s="6">
        <v>0.83653632753993401</v>
      </c>
      <c r="C46" s="6">
        <v>0.84852764182630902</v>
      </c>
      <c r="D46" s="6">
        <v>1.0096952974058599</v>
      </c>
      <c r="E46" s="6">
        <v>0.97579069102217098</v>
      </c>
      <c r="F46" s="6">
        <v>1.0261522902622</v>
      </c>
      <c r="G46" s="6">
        <v>0.96682970679187696</v>
      </c>
      <c r="H46" s="6">
        <v>1.02447155190642</v>
      </c>
      <c r="I46" s="6">
        <v>1.0422757667479401</v>
      </c>
      <c r="J46" s="6">
        <v>0.97914971450716903</v>
      </c>
      <c r="K46" s="6">
        <v>1.01730626484386</v>
      </c>
      <c r="L46" s="6">
        <v>1.0832008425947699</v>
      </c>
      <c r="M46" s="6">
        <v>1.19006390455149</v>
      </c>
      <c r="N46" s="6">
        <v>0.90400200256584795</v>
      </c>
      <c r="O46" s="6">
        <v>0.91822487144267495</v>
      </c>
      <c r="P46" s="6">
        <v>0.86943062967284301</v>
      </c>
      <c r="Q46" s="6">
        <v>0.56057526034653504</v>
      </c>
      <c r="R46" s="6">
        <v>0.71381810376704302</v>
      </c>
      <c r="S46" s="6">
        <v>0.84332460887309502</v>
      </c>
      <c r="T46" s="6">
        <v>1.0113243654228501</v>
      </c>
      <c r="U46" s="6">
        <v>1.0484252692010201</v>
      </c>
      <c r="V46" s="6">
        <v>1.0258507819993801</v>
      </c>
      <c r="W46" s="6">
        <v>1.0658335488477899</v>
      </c>
      <c r="X46" s="6">
        <v>0.83904049795222302</v>
      </c>
      <c r="Y46" s="6">
        <v>1.1399441010225999</v>
      </c>
      <c r="Z46" s="6">
        <v>0.65045294827366495</v>
      </c>
      <c r="AA46" s="6">
        <v>0.67841905292093296</v>
      </c>
      <c r="AB46" s="6">
        <v>0.84274687370423795</v>
      </c>
      <c r="AC46" s="6">
        <v>0.99624351838793301</v>
      </c>
      <c r="AD46" s="6">
        <v>1.0788371044732299</v>
      </c>
      <c r="AE46" s="6">
        <v>1.0537658762364801</v>
      </c>
      <c r="AF46" s="6">
        <v>1.12475117223846</v>
      </c>
      <c r="AG46" s="6">
        <v>1.118482450635</v>
      </c>
      <c r="AH46" s="6">
        <v>1.0765892124111001</v>
      </c>
      <c r="AJ46" s="17">
        <f t="shared" si="3"/>
        <v>-1.2621446236135796</v>
      </c>
      <c r="AK46" s="17">
        <f t="shared" si="4"/>
        <v>-5.0485784944543184</v>
      </c>
      <c r="AO46">
        <f t="shared" si="5"/>
        <v>0.87786001820128534</v>
      </c>
      <c r="AP46">
        <f t="shared" si="15"/>
        <v>0.54700412066347881</v>
      </c>
      <c r="AQ46">
        <f t="shared" si="16"/>
        <v>0.73248608201117194</v>
      </c>
      <c r="AR46">
        <f t="shared" si="17"/>
        <v>0.81535128432714876</v>
      </c>
      <c r="AS46">
        <f t="shared" si="18"/>
        <v>1.0360730421255226</v>
      </c>
      <c r="AT46">
        <f t="shared" si="19"/>
        <v>1.0927482513344087</v>
      </c>
      <c r="AU46">
        <f t="shared" si="20"/>
        <v>1.004461500321649</v>
      </c>
      <c r="AV46">
        <f t="shared" si="21"/>
        <v>1.084279146523621</v>
      </c>
      <c r="AW46">
        <f t="shared" si="22"/>
        <v>0.9088493743529833</v>
      </c>
      <c r="AX46">
        <f t="shared" si="23"/>
        <v>1.3566063278333935</v>
      </c>
      <c r="AY46">
        <f t="shared" si="6"/>
        <v>0.54412752058637437</v>
      </c>
      <c r="AZ46">
        <f t="shared" si="7"/>
        <v>0.57565731914503715</v>
      </c>
      <c r="BA46">
        <f t="shared" si="8"/>
        <v>0.85091755528265922</v>
      </c>
      <c r="BB46">
        <f t="shared" si="9"/>
        <v>0.97212515123412002</v>
      </c>
      <c r="BC46">
        <f t="shared" si="10"/>
        <v>1.1070511655750452</v>
      </c>
      <c r="BD46">
        <f t="shared" si="11"/>
        <v>1.0188121531490013</v>
      </c>
      <c r="BE46">
        <f t="shared" si="12"/>
        <v>1.1522755789317003</v>
      </c>
      <c r="BF46">
        <f t="shared" si="13"/>
        <v>1.1657671538297096</v>
      </c>
      <c r="BG46">
        <f t="shared" si="14"/>
        <v>1.0541420199738265</v>
      </c>
      <c r="BI46" t="s">
        <v>51</v>
      </c>
      <c r="BJ46">
        <f t="shared" si="24"/>
        <v>-4.7446425087708048</v>
      </c>
      <c r="BL46" t="s">
        <v>59</v>
      </c>
      <c r="BM46">
        <v>-5.5406244915789804</v>
      </c>
    </row>
    <row r="47" spans="1:65" x14ac:dyDescent="0.3">
      <c r="A47" t="s">
        <v>52</v>
      </c>
      <c r="B47" s="6">
        <v>0.85214150896526197</v>
      </c>
      <c r="C47" s="6">
        <v>0.86999923793852196</v>
      </c>
      <c r="D47" s="6">
        <v>1.0444144531530299</v>
      </c>
      <c r="E47" s="6">
        <v>1.00009671187244</v>
      </c>
      <c r="F47" s="6">
        <v>1.0351064990291501</v>
      </c>
      <c r="G47" s="6">
        <v>1.0056804657781799</v>
      </c>
      <c r="H47" s="6">
        <v>1.0298866704860601</v>
      </c>
      <c r="I47" s="6">
        <v>1.0398305047940299</v>
      </c>
      <c r="J47" s="6">
        <v>0.96081756797282203</v>
      </c>
      <c r="K47" s="6">
        <v>0.99578197590983597</v>
      </c>
      <c r="L47" s="6">
        <v>1.0431374110893701</v>
      </c>
      <c r="M47" s="6">
        <v>1.12310699301129</v>
      </c>
      <c r="N47" s="6">
        <v>0.903398838034013</v>
      </c>
      <c r="O47" s="6">
        <v>0.92041048678522397</v>
      </c>
      <c r="P47" s="6">
        <v>0.89342259032273497</v>
      </c>
      <c r="Q47" s="6">
        <v>0.54969268205798105</v>
      </c>
      <c r="R47" s="6">
        <v>0.68889904132658997</v>
      </c>
      <c r="S47" s="6">
        <v>0.81795670970375201</v>
      </c>
      <c r="T47" s="6">
        <v>0.99319886667348001</v>
      </c>
      <c r="U47" s="6">
        <v>1.04156345803879</v>
      </c>
      <c r="V47" s="6">
        <v>0.98195603334888104</v>
      </c>
      <c r="W47" s="6">
        <v>1.01872507561213</v>
      </c>
      <c r="X47" s="6">
        <v>0.78026656204914402</v>
      </c>
      <c r="Y47" s="6">
        <v>0.98826704574353696</v>
      </c>
      <c r="Z47" s="6">
        <v>0.62288385127817703</v>
      </c>
      <c r="AA47" s="6">
        <v>0.64305758079828301</v>
      </c>
      <c r="AB47" s="6">
        <v>0.803009509904269</v>
      </c>
      <c r="AC47" s="6">
        <v>0.93069272405776404</v>
      </c>
      <c r="AD47" s="6">
        <v>1.03758597274766</v>
      </c>
      <c r="AE47" s="6">
        <v>1.0183564851689599</v>
      </c>
      <c r="AF47" s="6">
        <v>1.08989142371132</v>
      </c>
      <c r="AG47" s="6">
        <v>1.0837388800583101</v>
      </c>
      <c r="AH47" s="6">
        <v>1.0212057552565601</v>
      </c>
      <c r="AJ47" s="17">
        <f t="shared" si="3"/>
        <v>-1.9956297521416779</v>
      </c>
      <c r="AK47" s="17">
        <f t="shared" si="4"/>
        <v>-7.9825190085667117</v>
      </c>
      <c r="AO47">
        <f t="shared" si="5"/>
        <v>0.93310346610648276</v>
      </c>
      <c r="AP47">
        <f t="shared" si="15"/>
        <v>0.54974584386652947</v>
      </c>
      <c r="AQ47">
        <f t="shared" si="16"/>
        <v>0.71308387485210434</v>
      </c>
      <c r="AR47">
        <f t="shared" si="17"/>
        <v>0.82260308480125688</v>
      </c>
      <c r="AS47">
        <f t="shared" si="18"/>
        <v>1.0228822739288785</v>
      </c>
      <c r="AT47">
        <f t="shared" si="19"/>
        <v>1.0830494563474904</v>
      </c>
      <c r="AU47">
        <f t="shared" si="20"/>
        <v>0.94348060781851117</v>
      </c>
      <c r="AV47">
        <f t="shared" si="21"/>
        <v>1.0144280687019438</v>
      </c>
      <c r="AW47">
        <f t="shared" si="22"/>
        <v>0.81392524149554746</v>
      </c>
      <c r="AX47">
        <f t="shared" si="23"/>
        <v>1.1099296300371748</v>
      </c>
      <c r="AY47">
        <f t="shared" si="6"/>
        <v>0.53078518493827964</v>
      </c>
      <c r="AZ47">
        <f t="shared" si="7"/>
        <v>0.55945960524509575</v>
      </c>
      <c r="BA47">
        <f t="shared" si="8"/>
        <v>0.8386747381633497</v>
      </c>
      <c r="BB47">
        <f t="shared" si="9"/>
        <v>0.93078273309377391</v>
      </c>
      <c r="BC47">
        <f t="shared" si="10"/>
        <v>1.0740119836925854</v>
      </c>
      <c r="BD47">
        <f t="shared" si="11"/>
        <v>1.0241412243329497</v>
      </c>
      <c r="BE47">
        <f t="shared" si="12"/>
        <v>1.1224646495573631</v>
      </c>
      <c r="BF47">
        <f t="shared" si="13"/>
        <v>1.1269047467159492</v>
      </c>
      <c r="BG47">
        <f t="shared" si="14"/>
        <v>0.98119243016545699</v>
      </c>
      <c r="BI47" t="s">
        <v>52</v>
      </c>
      <c r="BJ47">
        <f t="shared" si="24"/>
        <v>-7.7630099713988772</v>
      </c>
      <c r="BL47" t="s">
        <v>58</v>
      </c>
      <c r="BM47">
        <v>-4.9330772127498257</v>
      </c>
    </row>
    <row r="48" spans="1:65" x14ac:dyDescent="0.3">
      <c r="A48" t="s">
        <v>53</v>
      </c>
      <c r="B48" s="6">
        <v>0.86692425674821205</v>
      </c>
      <c r="C48" s="6">
        <v>0.89687799747650698</v>
      </c>
      <c r="D48" s="6">
        <v>1.0594730999398601</v>
      </c>
      <c r="E48" s="6">
        <v>0.99969703294912704</v>
      </c>
      <c r="F48" s="6">
        <v>1.0378529520772</v>
      </c>
      <c r="G48" s="6">
        <v>0.98799714972711405</v>
      </c>
      <c r="H48" s="6">
        <v>1.0074072214920899</v>
      </c>
      <c r="I48" s="6">
        <v>1.0053898778519399</v>
      </c>
      <c r="J48" s="6">
        <v>0.96094692358659595</v>
      </c>
      <c r="K48" s="6">
        <v>0.99663925491821104</v>
      </c>
      <c r="L48" s="6">
        <v>1.04061542783442</v>
      </c>
      <c r="M48" s="6">
        <v>1.1401788053987201</v>
      </c>
      <c r="N48" s="6">
        <v>0.92961528042379304</v>
      </c>
      <c r="O48" s="6">
        <v>0.93337849065999801</v>
      </c>
      <c r="P48" s="6">
        <v>0.93168667891444001</v>
      </c>
      <c r="Q48" s="6">
        <v>0.58249365721840296</v>
      </c>
      <c r="R48" s="6">
        <v>0.72852731260784898</v>
      </c>
      <c r="S48" s="6">
        <v>0.91233568142005295</v>
      </c>
      <c r="T48" s="6">
        <v>1.0614148732526301</v>
      </c>
      <c r="U48" s="6">
        <v>1.0545234637711201</v>
      </c>
      <c r="V48" s="6">
        <v>1.0344333735145399</v>
      </c>
      <c r="W48" s="6">
        <v>1.04165259281272</v>
      </c>
      <c r="X48" s="6">
        <v>0.82764635043590595</v>
      </c>
      <c r="Y48" s="6">
        <v>1.09967172054885</v>
      </c>
      <c r="Z48" s="6">
        <v>0.68088367363233704</v>
      </c>
      <c r="AA48" s="6">
        <v>0.69561544168032496</v>
      </c>
      <c r="AB48" s="6">
        <v>0.86546945082455295</v>
      </c>
      <c r="AC48" s="6">
        <v>1.04223277215021</v>
      </c>
      <c r="AD48" s="6">
        <v>1.1378184639887201</v>
      </c>
      <c r="AE48" s="6">
        <v>1.1027409552376599</v>
      </c>
      <c r="AF48" s="6">
        <v>1.1464005545510301</v>
      </c>
      <c r="AG48" s="6">
        <v>1.11092044889269</v>
      </c>
      <c r="AH48" s="6">
        <v>1.0858643798071499</v>
      </c>
      <c r="AJ48" s="17">
        <f t="shared" si="3"/>
        <v>-0.85766815473881408</v>
      </c>
      <c r="AK48" s="17">
        <f t="shared" si="4"/>
        <v>-3.4306726189552563</v>
      </c>
      <c r="AO48">
        <f t="shared" si="5"/>
        <v>0.98709697388215478</v>
      </c>
      <c r="AP48">
        <f t="shared" si="15"/>
        <v>0.58231718083292328</v>
      </c>
      <c r="AQ48">
        <f t="shared" si="16"/>
        <v>0.75610422205892514</v>
      </c>
      <c r="AR48">
        <f t="shared" si="17"/>
        <v>0.9013850528373567</v>
      </c>
      <c r="AS48">
        <f t="shared" si="18"/>
        <v>1.0692770083138108</v>
      </c>
      <c r="AT48">
        <f t="shared" si="19"/>
        <v>1.0602072164328509</v>
      </c>
      <c r="AU48">
        <f t="shared" si="20"/>
        <v>0.99403556793410119</v>
      </c>
      <c r="AV48">
        <f t="shared" si="21"/>
        <v>1.038151863984492</v>
      </c>
      <c r="AW48">
        <f t="shared" si="22"/>
        <v>0.8612615610544565</v>
      </c>
      <c r="AX48">
        <f t="shared" si="23"/>
        <v>1.2538223886661428</v>
      </c>
      <c r="AY48">
        <f t="shared" si="6"/>
        <v>0.59027457269570593</v>
      </c>
      <c r="AZ48">
        <f t="shared" si="7"/>
        <v>0.62388218434798581</v>
      </c>
      <c r="BA48">
        <f t="shared" si="8"/>
        <v>0.91694160196833741</v>
      </c>
      <c r="BB48">
        <f t="shared" si="9"/>
        <v>1.0419170099609085</v>
      </c>
      <c r="BC48">
        <f t="shared" si="10"/>
        <v>1.1808882517786383</v>
      </c>
      <c r="BD48">
        <f t="shared" si="11"/>
        <v>1.089504920662163</v>
      </c>
      <c r="BE48">
        <f t="shared" si="12"/>
        <v>1.1548921973772444</v>
      </c>
      <c r="BF48">
        <f t="shared" si="13"/>
        <v>1.1169081744154439</v>
      </c>
      <c r="BG48">
        <f t="shared" si="14"/>
        <v>1.0434580352079477</v>
      </c>
      <c r="BI48" t="s">
        <v>53</v>
      </c>
      <c r="BJ48">
        <f t="shared" si="24"/>
        <v>-3.1719982670301814</v>
      </c>
      <c r="BL48" t="s">
        <v>51</v>
      </c>
      <c r="BM48">
        <v>-4.7446425087708048</v>
      </c>
    </row>
    <row r="49" spans="1:65" x14ac:dyDescent="0.3">
      <c r="A49" t="s">
        <v>54</v>
      </c>
      <c r="B49" s="6">
        <v>0.86829924400776304</v>
      </c>
      <c r="C49" s="6">
        <v>0.88298327739151605</v>
      </c>
      <c r="D49" s="6">
        <v>1.0783686599912401</v>
      </c>
      <c r="E49" s="6">
        <v>0.99544112713649302</v>
      </c>
      <c r="F49" s="6">
        <v>1.0141693426750999</v>
      </c>
      <c r="G49" s="6">
        <v>0.99866573953481796</v>
      </c>
      <c r="H49" s="6">
        <v>1.02302457778615</v>
      </c>
      <c r="I49" s="6">
        <v>1.0069068308901901</v>
      </c>
      <c r="J49" s="6">
        <v>0.94351925460141295</v>
      </c>
      <c r="K49" s="6">
        <v>0.99099629905808695</v>
      </c>
      <c r="L49" s="6">
        <v>1.0390614243060099</v>
      </c>
      <c r="M49" s="6">
        <v>1.1585642226212201</v>
      </c>
      <c r="N49" s="6">
        <v>0.90001648466319395</v>
      </c>
      <c r="O49" s="6">
        <v>0.90455588313753998</v>
      </c>
      <c r="P49" s="6">
        <v>0.83288255574535897</v>
      </c>
      <c r="Q49" s="6">
        <v>0.44859173723749701</v>
      </c>
      <c r="R49" s="6">
        <v>0.56524286438511595</v>
      </c>
      <c r="S49" s="6">
        <v>0.69862359481470904</v>
      </c>
      <c r="T49" s="6">
        <v>0.85381080204036597</v>
      </c>
      <c r="U49" s="6">
        <v>0.88578579984155703</v>
      </c>
      <c r="V49" s="6">
        <v>0.88715230983344995</v>
      </c>
      <c r="W49" s="6">
        <v>0.92239210975449104</v>
      </c>
      <c r="X49" s="6">
        <v>0.67294647129062402</v>
      </c>
      <c r="Y49" s="6">
        <v>0.88209497341342502</v>
      </c>
      <c r="Z49" s="6">
        <v>0.53396221087634699</v>
      </c>
      <c r="AA49" s="6">
        <v>0.56496645625766595</v>
      </c>
      <c r="AB49" s="6">
        <v>0.68561515889062197</v>
      </c>
      <c r="AC49" s="6">
        <v>0.84287153059819198</v>
      </c>
      <c r="AD49" s="6">
        <v>0.94247260013172496</v>
      </c>
      <c r="AE49" s="6">
        <v>0.911620317760927</v>
      </c>
      <c r="AF49" s="6">
        <v>0.98902987835901202</v>
      </c>
      <c r="AG49" s="6">
        <v>0.97050636372455501</v>
      </c>
      <c r="AH49" s="6">
        <v>0.93062495247708199</v>
      </c>
      <c r="AJ49" s="17">
        <f t="shared" si="3"/>
        <v>-3.9788073125672785</v>
      </c>
      <c r="AK49" s="17">
        <f t="shared" si="4"/>
        <v>-15.915229250269114</v>
      </c>
      <c r="AO49">
        <f t="shared" si="5"/>
        <v>0.8981544455692021</v>
      </c>
      <c r="AP49">
        <f t="shared" si="15"/>
        <v>0.44654666453981151</v>
      </c>
      <c r="AQ49">
        <f t="shared" si="16"/>
        <v>0.5732519842252437</v>
      </c>
      <c r="AR49">
        <f t="shared" si="17"/>
        <v>0.69769144897210444</v>
      </c>
      <c r="AS49">
        <f t="shared" si="18"/>
        <v>0.87346943526659948</v>
      </c>
      <c r="AT49">
        <f t="shared" si="19"/>
        <v>0.8919037725659944</v>
      </c>
      <c r="AU49">
        <f t="shared" si="20"/>
        <v>0.83704528609197848</v>
      </c>
      <c r="AV49">
        <f t="shared" si="21"/>
        <v>0.91408716704708137</v>
      </c>
      <c r="AW49">
        <f t="shared" si="22"/>
        <v>0.69923271894093919</v>
      </c>
      <c r="AX49">
        <f t="shared" si="23"/>
        <v>1.0219636771508105</v>
      </c>
      <c r="AY49">
        <f t="shared" si="6"/>
        <v>0.46363898403264586</v>
      </c>
      <c r="AZ49">
        <f t="shared" si="7"/>
        <v>0.49885593316266447</v>
      </c>
      <c r="BA49">
        <f t="shared" si="8"/>
        <v>0.73934590016256119</v>
      </c>
      <c r="BB49">
        <f t="shared" si="9"/>
        <v>0.8390289864499253</v>
      </c>
      <c r="BC49">
        <f t="shared" si="10"/>
        <v>0.95582681736488384</v>
      </c>
      <c r="BD49">
        <f t="shared" si="11"/>
        <v>0.91040397881168189</v>
      </c>
      <c r="BE49">
        <f t="shared" si="12"/>
        <v>1.0118018737261156</v>
      </c>
      <c r="BF49">
        <f t="shared" si="13"/>
        <v>0.97720948705665378</v>
      </c>
      <c r="BG49">
        <f t="shared" si="14"/>
        <v>0.87806256147465178</v>
      </c>
      <c r="BI49" t="s">
        <v>54</v>
      </c>
      <c r="BJ49">
        <f t="shared" si="24"/>
        <v>-16.651659172770355</v>
      </c>
      <c r="BL49" t="s">
        <v>10</v>
      </c>
      <c r="BM49">
        <v>-4.2127907537952263</v>
      </c>
    </row>
    <row r="50" spans="1:65" x14ac:dyDescent="0.3">
      <c r="A50" t="s">
        <v>55</v>
      </c>
      <c r="B50" s="6">
        <v>0.85251981914123398</v>
      </c>
      <c r="C50" s="6">
        <v>0.87329666932134398</v>
      </c>
      <c r="D50" s="6">
        <v>1.0399064113532901</v>
      </c>
      <c r="E50" s="6">
        <v>0.98886501572714003</v>
      </c>
      <c r="F50" s="6">
        <v>1.0227797004832699</v>
      </c>
      <c r="G50" s="6">
        <v>0.97433246907212601</v>
      </c>
      <c r="H50" s="6">
        <v>1.0004666820648001</v>
      </c>
      <c r="I50" s="6">
        <v>0.99901225577474295</v>
      </c>
      <c r="J50" s="6">
        <v>0.95120899665799197</v>
      </c>
      <c r="K50" s="6">
        <v>1.0275382162664799</v>
      </c>
      <c r="L50" s="6">
        <v>1.05547553020652</v>
      </c>
      <c r="M50" s="6">
        <v>1.2145982339310499</v>
      </c>
      <c r="N50" s="6">
        <v>0.91130418643241595</v>
      </c>
      <c r="O50" s="6">
        <v>0.93540929128916805</v>
      </c>
      <c r="P50" s="6">
        <v>0.86563775488674699</v>
      </c>
      <c r="Q50" s="6">
        <v>0.52474316307659197</v>
      </c>
      <c r="R50" s="6">
        <v>0.64516052664458901</v>
      </c>
      <c r="S50" s="6">
        <v>0.81248086366791605</v>
      </c>
      <c r="T50" s="6">
        <v>0.97715240905422596</v>
      </c>
      <c r="U50" s="6">
        <v>1.0062571811122101</v>
      </c>
      <c r="V50" s="6">
        <v>0.97227740458469902</v>
      </c>
      <c r="W50" s="6">
        <v>0.99876890307741595</v>
      </c>
      <c r="X50" s="6">
        <v>0.76278445909007198</v>
      </c>
      <c r="Y50" s="6">
        <v>1.10192071783825</v>
      </c>
      <c r="Z50" s="6">
        <v>0.62815716939515698</v>
      </c>
      <c r="AA50" s="6">
        <v>0.62470401287975597</v>
      </c>
      <c r="AB50" s="6">
        <v>0.76309158057091697</v>
      </c>
      <c r="AC50" s="6">
        <v>0.95578504237717399</v>
      </c>
      <c r="AD50" s="6">
        <v>1.0667628792219801</v>
      </c>
      <c r="AE50" s="6">
        <v>1.0401694335945499</v>
      </c>
      <c r="AF50" s="6">
        <v>1.0807098872900101</v>
      </c>
      <c r="AG50" s="6">
        <v>1.0853999157681999</v>
      </c>
      <c r="AH50" s="6">
        <v>1.0536220265598899</v>
      </c>
      <c r="AJ50" s="17">
        <f t="shared" si="3"/>
        <v>-2.0344146693096512</v>
      </c>
      <c r="AK50" s="17">
        <f t="shared" si="4"/>
        <v>-8.1376586772386048</v>
      </c>
      <c r="AO50">
        <f t="shared" si="5"/>
        <v>0.90018225121619599</v>
      </c>
      <c r="AP50">
        <f t="shared" si="15"/>
        <v>0.51890015620844332</v>
      </c>
      <c r="AQ50">
        <f t="shared" si="16"/>
        <v>0.65985709020518146</v>
      </c>
      <c r="AR50">
        <f t="shared" si="17"/>
        <v>0.79162648597141405</v>
      </c>
      <c r="AS50">
        <f t="shared" si="18"/>
        <v>0.9776084285581077</v>
      </c>
      <c r="AT50">
        <f t="shared" si="19"/>
        <v>1.0052632563924431</v>
      </c>
      <c r="AU50">
        <f t="shared" si="20"/>
        <v>0.92483901448824812</v>
      </c>
      <c r="AV50">
        <f t="shared" si="21"/>
        <v>1.0262732171305968</v>
      </c>
      <c r="AW50">
        <f t="shared" si="22"/>
        <v>0.80510033139138726</v>
      </c>
      <c r="AX50">
        <f t="shared" si="23"/>
        <v>1.3383909578183733</v>
      </c>
      <c r="AY50">
        <f t="shared" si="6"/>
        <v>0.53551643644502867</v>
      </c>
      <c r="AZ50">
        <f t="shared" si="7"/>
        <v>0.5455519337595689</v>
      </c>
      <c r="BA50">
        <f t="shared" si="8"/>
        <v>0.79354382708541227</v>
      </c>
      <c r="BB50">
        <f t="shared" si="9"/>
        <v>0.94514239096206931</v>
      </c>
      <c r="BC50">
        <f t="shared" si="10"/>
        <v>1.0910634180973275</v>
      </c>
      <c r="BD50">
        <f t="shared" si="11"/>
        <v>1.0134708524875327</v>
      </c>
      <c r="BE50">
        <f t="shared" si="12"/>
        <v>1.0812142352116605</v>
      </c>
      <c r="BF50">
        <f t="shared" si="13"/>
        <v>1.0843278182693055</v>
      </c>
      <c r="BG50">
        <f t="shared" si="14"/>
        <v>1.002214750740793</v>
      </c>
      <c r="BI50" t="s">
        <v>55</v>
      </c>
      <c r="BJ50">
        <f t="shared" si="24"/>
        <v>-8.4276265345119032</v>
      </c>
      <c r="BL50" t="s">
        <v>13</v>
      </c>
      <c r="BM50">
        <v>-3.9428451932876909</v>
      </c>
    </row>
    <row r="51" spans="1:65" x14ac:dyDescent="0.3">
      <c r="A51" t="s">
        <v>56</v>
      </c>
      <c r="B51" s="6">
        <v>0.86058904372013501</v>
      </c>
      <c r="C51" s="6">
        <v>0.86563733546583799</v>
      </c>
      <c r="D51" s="6">
        <v>1.0634667230133199</v>
      </c>
      <c r="E51" s="6">
        <v>1.0163144614208199</v>
      </c>
      <c r="F51" s="6">
        <v>1.0329011629194</v>
      </c>
      <c r="G51" s="6">
        <v>1.00735930872399</v>
      </c>
      <c r="H51" s="6">
        <v>1.04085507423785</v>
      </c>
      <c r="I51" s="6">
        <v>1.0087994831031299</v>
      </c>
      <c r="J51" s="6">
        <v>0.98142178558678295</v>
      </c>
      <c r="K51" s="6">
        <v>1.00810851531535</v>
      </c>
      <c r="L51" s="6">
        <v>1.03227929721765</v>
      </c>
      <c r="M51" s="6">
        <v>1.0822678092757301</v>
      </c>
      <c r="N51" s="6">
        <v>0.91431113825232702</v>
      </c>
      <c r="O51" s="6">
        <v>0.92108987625992</v>
      </c>
      <c r="P51" s="6">
        <v>0.91450684152964601</v>
      </c>
      <c r="Q51" s="6">
        <v>0.53687829749108196</v>
      </c>
      <c r="R51" s="6">
        <v>0.68555220928356098</v>
      </c>
      <c r="S51" s="6">
        <v>0.87732933710599004</v>
      </c>
      <c r="T51" s="6">
        <v>0.97244939924598905</v>
      </c>
      <c r="U51" s="6">
        <v>0.97813911557741096</v>
      </c>
      <c r="V51" s="6">
        <v>0.95912341065808504</v>
      </c>
      <c r="W51" s="6">
        <v>0.98003805881350503</v>
      </c>
      <c r="X51" s="6">
        <v>0.77069106594292702</v>
      </c>
      <c r="Y51" s="6">
        <v>0.90743472026252203</v>
      </c>
      <c r="Z51" s="6">
        <v>0.63969470169325005</v>
      </c>
      <c r="AA51" s="6">
        <v>0.63949566645647204</v>
      </c>
      <c r="AB51" s="6">
        <v>0.78383208517168701</v>
      </c>
      <c r="AC51" s="6">
        <v>0.92504688079604203</v>
      </c>
      <c r="AD51" s="6">
        <v>1.03717853477697</v>
      </c>
      <c r="AE51" s="6">
        <v>0.94066676508275404</v>
      </c>
      <c r="AF51" s="6">
        <v>1.0642764173565</v>
      </c>
      <c r="AG51" s="6">
        <v>0.98486120861569404</v>
      </c>
      <c r="AH51" s="6">
        <v>0.99013662257349999</v>
      </c>
      <c r="AJ51" s="17">
        <f t="shared" si="3"/>
        <v>-2.4126686615664141</v>
      </c>
      <c r="AK51" s="17">
        <f t="shared" si="4"/>
        <v>-9.6506746462656565</v>
      </c>
      <c r="AO51">
        <f t="shared" si="5"/>
        <v>0.97254759393479406</v>
      </c>
      <c r="AP51">
        <f t="shared" si="15"/>
        <v>0.54563717776317566</v>
      </c>
      <c r="AQ51">
        <f t="shared" si="16"/>
        <v>0.708107674210954</v>
      </c>
      <c r="AR51">
        <f t="shared" si="17"/>
        <v>0.8837858745503665</v>
      </c>
      <c r="AS51">
        <f t="shared" si="18"/>
        <v>1.0121788916447365</v>
      </c>
      <c r="AT51">
        <f t="shared" si="19"/>
        <v>0.98674623419744489</v>
      </c>
      <c r="AU51">
        <f t="shared" si="20"/>
        <v>0.9413046102861431</v>
      </c>
      <c r="AV51">
        <f t="shared" si="21"/>
        <v>0.98798471242302022</v>
      </c>
      <c r="AW51">
        <f t="shared" si="22"/>
        <v>0.79556843192348625</v>
      </c>
      <c r="AX51">
        <f t="shared" si="23"/>
        <v>0.98208738675925467</v>
      </c>
      <c r="AY51">
        <f t="shared" si="6"/>
        <v>0.55051425160303114</v>
      </c>
      <c r="AZ51">
        <f t="shared" si="7"/>
        <v>0.55357132475333071</v>
      </c>
      <c r="BA51">
        <f t="shared" si="8"/>
        <v>0.8335793390102314</v>
      </c>
      <c r="BB51">
        <f t="shared" si="9"/>
        <v>0.94013852244523888</v>
      </c>
      <c r="BC51">
        <f t="shared" si="10"/>
        <v>1.0713029147261717</v>
      </c>
      <c r="BD51">
        <f t="shared" si="11"/>
        <v>0.94758942221339504</v>
      </c>
      <c r="BE51">
        <f t="shared" si="12"/>
        <v>1.1077575093971928</v>
      </c>
      <c r="BF51">
        <f t="shared" si="13"/>
        <v>0.993527478179836</v>
      </c>
      <c r="BG51">
        <f t="shared" si="14"/>
        <v>0.97174165210095098</v>
      </c>
      <c r="BI51" t="s">
        <v>56</v>
      </c>
      <c r="BJ51">
        <f t="shared" si="24"/>
        <v>-9.5216146908721573</v>
      </c>
      <c r="BL51" t="s">
        <v>61</v>
      </c>
      <c r="BM51">
        <v>-3.2477422707709831</v>
      </c>
    </row>
    <row r="52" spans="1:65" x14ac:dyDescent="0.3">
      <c r="A52" t="s">
        <v>57</v>
      </c>
      <c r="B52" s="6">
        <v>0.85998300209332801</v>
      </c>
      <c r="C52" s="6">
        <v>0.86408982903015696</v>
      </c>
      <c r="D52" s="6">
        <v>1.0260788715509701</v>
      </c>
      <c r="E52" s="6">
        <v>0.98304276422798098</v>
      </c>
      <c r="F52" s="6">
        <v>1.0301307560534401</v>
      </c>
      <c r="G52" s="6">
        <v>0.98092005141443395</v>
      </c>
      <c r="H52" s="6">
        <v>1.00345480940467</v>
      </c>
      <c r="I52" s="6">
        <v>1.0151209584688401</v>
      </c>
      <c r="J52" s="6">
        <v>0.99050632538314498</v>
      </c>
      <c r="K52" s="6">
        <v>1.0020360748807</v>
      </c>
      <c r="L52" s="6">
        <v>1.0759388152070699</v>
      </c>
      <c r="M52" s="6">
        <v>1.16869774228527</v>
      </c>
      <c r="N52" s="6">
        <v>0.90225535882974806</v>
      </c>
      <c r="O52" s="6">
        <v>0.90295999013963602</v>
      </c>
      <c r="P52" s="6">
        <v>0.84305952992477495</v>
      </c>
      <c r="Q52" s="6">
        <v>0.45095285032826299</v>
      </c>
      <c r="R52" s="6">
        <v>0.56463691909559799</v>
      </c>
      <c r="S52" s="6">
        <v>0.74145640333611595</v>
      </c>
      <c r="T52" s="6">
        <v>0.91171844082686704</v>
      </c>
      <c r="U52" s="6">
        <v>0.94986197441453002</v>
      </c>
      <c r="V52" s="6">
        <v>0.915565766197182</v>
      </c>
      <c r="W52" s="6">
        <v>0.96765501548391797</v>
      </c>
      <c r="X52" s="6">
        <v>0.686805480565016</v>
      </c>
      <c r="Y52" s="6">
        <v>0.99256758587536498</v>
      </c>
      <c r="Z52" s="6">
        <v>0.53262869712176197</v>
      </c>
      <c r="AA52" s="6">
        <v>0.55275907867358098</v>
      </c>
      <c r="AB52" s="6">
        <v>0.68830340883209995</v>
      </c>
      <c r="AC52" s="6">
        <v>0.88228812580051896</v>
      </c>
      <c r="AD52" s="6">
        <v>1.01077504607557</v>
      </c>
      <c r="AE52" s="6">
        <v>0.94355488528839404</v>
      </c>
      <c r="AF52" s="6">
        <v>1.02661223283862</v>
      </c>
      <c r="AG52" s="6">
        <v>1.0247323681223801</v>
      </c>
      <c r="AH52" s="6">
        <v>0.99308220610188103</v>
      </c>
      <c r="AJ52" s="17">
        <f t="shared" si="3"/>
        <v>-3.3209839850975609</v>
      </c>
      <c r="AK52" s="17">
        <f t="shared" si="4"/>
        <v>-13.283935940390244</v>
      </c>
      <c r="AO52">
        <f t="shared" si="5"/>
        <v>0.8650455711155044</v>
      </c>
      <c r="AP52">
        <f t="shared" si="15"/>
        <v>0.44330593652318262</v>
      </c>
      <c r="AQ52">
        <f t="shared" si="16"/>
        <v>0.58164985636363342</v>
      </c>
      <c r="AR52">
        <f t="shared" si="17"/>
        <v>0.72730945328202412</v>
      </c>
      <c r="AS52">
        <f t="shared" si="18"/>
        <v>0.91486825427064677</v>
      </c>
      <c r="AT52">
        <f t="shared" si="19"/>
        <v>0.96422479788078264</v>
      </c>
      <c r="AU52">
        <f t="shared" si="20"/>
        <v>0.9068736827225744</v>
      </c>
      <c r="AV52">
        <f t="shared" si="21"/>
        <v>0.96962523355412811</v>
      </c>
      <c r="AW52">
        <f t="shared" si="22"/>
        <v>0.73896067503684559</v>
      </c>
      <c r="AX52">
        <f t="shared" si="23"/>
        <v>1.1600114966780799</v>
      </c>
      <c r="AY52">
        <f t="shared" si="6"/>
        <v>0.4580516259518308</v>
      </c>
      <c r="AZ52">
        <f t="shared" si="7"/>
        <v>0.47763349778592168</v>
      </c>
      <c r="BA52">
        <f t="shared" si="8"/>
        <v>0.70625358501912716</v>
      </c>
      <c r="BB52">
        <f t="shared" si="9"/>
        <v>0.86732695803246673</v>
      </c>
      <c r="BC52">
        <f t="shared" si="10"/>
        <v>1.0412304624137776</v>
      </c>
      <c r="BD52">
        <f t="shared" si="11"/>
        <v>0.92555190658943176</v>
      </c>
      <c r="BE52">
        <f t="shared" si="12"/>
        <v>1.0301589824355801</v>
      </c>
      <c r="BF52">
        <f t="shared" si="13"/>
        <v>1.0402273037024348</v>
      </c>
      <c r="BG52">
        <f t="shared" si="14"/>
        <v>0.98365420676936122</v>
      </c>
      <c r="BI52" t="s">
        <v>57</v>
      </c>
      <c r="BJ52">
        <f t="shared" si="24"/>
        <v>-13.751557009652476</v>
      </c>
      <c r="BL52" t="s">
        <v>53</v>
      </c>
      <c r="BM52">
        <v>-3.1719982670301814</v>
      </c>
    </row>
    <row r="53" spans="1:65" x14ac:dyDescent="0.3">
      <c r="A53" t="s">
        <v>58</v>
      </c>
      <c r="B53" s="6">
        <v>0.86783382960831601</v>
      </c>
      <c r="C53" s="6">
        <v>0.883183920008621</v>
      </c>
      <c r="D53" s="6">
        <v>1.0746063660048899</v>
      </c>
      <c r="E53" s="6">
        <v>1.00640840354338</v>
      </c>
      <c r="F53" s="6">
        <v>1.0313115960953401</v>
      </c>
      <c r="G53" s="6">
        <v>1.02293043773569</v>
      </c>
      <c r="H53" s="6">
        <v>1.01424018394294</v>
      </c>
      <c r="I53" s="6">
        <v>1.0357506836810799</v>
      </c>
      <c r="J53" s="6">
        <v>0.95517210848692202</v>
      </c>
      <c r="K53" s="6">
        <v>0.98920371359148596</v>
      </c>
      <c r="L53" s="6">
        <v>1.0078339624203601</v>
      </c>
      <c r="M53" s="6">
        <v>1.1115247948809901</v>
      </c>
      <c r="N53" s="6">
        <v>0.91554837771271902</v>
      </c>
      <c r="O53" s="6">
        <v>0.91212409840591102</v>
      </c>
      <c r="P53" s="6">
        <v>0.92088367414935501</v>
      </c>
      <c r="Q53" s="6">
        <v>0.58032485661059596</v>
      </c>
      <c r="R53" s="6">
        <v>0.72976478228962804</v>
      </c>
      <c r="S53" s="6">
        <v>0.87645270934518105</v>
      </c>
      <c r="T53" s="6">
        <v>1.03306098574575</v>
      </c>
      <c r="U53" s="6">
        <v>1.0378477213889601</v>
      </c>
      <c r="V53" s="6">
        <v>1.0145917787806</v>
      </c>
      <c r="W53" s="6">
        <v>1.01260028176101</v>
      </c>
      <c r="X53" s="6">
        <v>0.83088171864166604</v>
      </c>
      <c r="Y53" s="6">
        <v>0.99867189227995301</v>
      </c>
      <c r="Z53" s="6">
        <v>0.65158418572175403</v>
      </c>
      <c r="AA53" s="6">
        <v>0.657729701063964</v>
      </c>
      <c r="AB53" s="6">
        <v>0.85099996792646404</v>
      </c>
      <c r="AC53" s="6">
        <v>0.98882249248070497</v>
      </c>
      <c r="AD53" s="6">
        <v>1.0939364543708101</v>
      </c>
      <c r="AE53" s="6">
        <v>1.0791518910795099</v>
      </c>
      <c r="AF53" s="6">
        <v>1.1085008286139599</v>
      </c>
      <c r="AG53" s="6">
        <v>1.1046751752983599</v>
      </c>
      <c r="AH53" s="6">
        <v>1.08093891940177</v>
      </c>
      <c r="AJ53" s="17">
        <f t="shared" si="3"/>
        <v>-1.3485799830500014</v>
      </c>
      <c r="AK53" s="17">
        <f t="shared" si="4"/>
        <v>-5.3943199322000055</v>
      </c>
      <c r="AO53">
        <f t="shared" si="5"/>
        <v>0.98958745859086961</v>
      </c>
      <c r="AP53">
        <f t="shared" si="15"/>
        <v>0.58404381247801085</v>
      </c>
      <c r="AQ53">
        <f t="shared" si="16"/>
        <v>0.75261488239728469</v>
      </c>
      <c r="AR53">
        <f t="shared" si="17"/>
        <v>0.8965501536250976</v>
      </c>
      <c r="AS53">
        <f t="shared" si="18"/>
        <v>1.0477719642070444</v>
      </c>
      <c r="AT53">
        <f t="shared" si="19"/>
        <v>1.0749514869854664</v>
      </c>
      <c r="AU53">
        <f t="shared" si="20"/>
        <v>0.96910976859136244</v>
      </c>
      <c r="AV53">
        <f t="shared" si="21"/>
        <v>1.0016679591017761</v>
      </c>
      <c r="AW53">
        <f t="shared" si="22"/>
        <v>0.83739081480126898</v>
      </c>
      <c r="AX53">
        <f t="shared" si="23"/>
        <v>1.110048570219885</v>
      </c>
      <c r="AY53">
        <f t="shared" si="6"/>
        <v>0.56546679920712606</v>
      </c>
      <c r="AZ53">
        <f t="shared" si="7"/>
        <v>0.58089629569177015</v>
      </c>
      <c r="BA53">
        <f t="shared" si="8"/>
        <v>0.91448998300373541</v>
      </c>
      <c r="BB53">
        <f t="shared" si="9"/>
        <v>0.99515926604529215</v>
      </c>
      <c r="BC53">
        <f t="shared" si="10"/>
        <v>1.1281893507840373</v>
      </c>
      <c r="BD53">
        <f t="shared" si="11"/>
        <v>1.1038973163252608</v>
      </c>
      <c r="BE53">
        <f t="shared" si="12"/>
        <v>1.1242860843143241</v>
      </c>
      <c r="BF53">
        <f t="shared" si="13"/>
        <v>1.1441680680607931</v>
      </c>
      <c r="BG53">
        <f t="shared" si="14"/>
        <v>1.0324827067905638</v>
      </c>
      <c r="BI53" t="s">
        <v>58</v>
      </c>
      <c r="BJ53">
        <f t="shared" si="24"/>
        <v>-4.9330772127498257</v>
      </c>
      <c r="BL53" t="s">
        <v>33</v>
      </c>
      <c r="BM53">
        <v>-2.6183945819045205</v>
      </c>
    </row>
    <row r="54" spans="1:65" x14ac:dyDescent="0.3">
      <c r="A54" t="s">
        <v>59</v>
      </c>
      <c r="B54" s="6">
        <v>0.86718911368109097</v>
      </c>
      <c r="C54" s="6">
        <v>0.87650490556336602</v>
      </c>
      <c r="D54" s="6">
        <v>1.06229148126628</v>
      </c>
      <c r="E54" s="6">
        <v>0.98208172574126695</v>
      </c>
      <c r="F54" s="6">
        <v>1.0310789909370801</v>
      </c>
      <c r="G54" s="6">
        <v>0.98425283936815899</v>
      </c>
      <c r="H54" s="6">
        <v>1.00167836107159</v>
      </c>
      <c r="I54" s="6">
        <v>1.0134736370186801</v>
      </c>
      <c r="J54" s="6">
        <v>0.966563163101268</v>
      </c>
      <c r="K54" s="6">
        <v>1.0041333672080399</v>
      </c>
      <c r="L54" s="6">
        <v>1.0401675311782399</v>
      </c>
      <c r="M54" s="6">
        <v>1.17058488386494</v>
      </c>
      <c r="N54" s="6">
        <v>0.90404260927314495</v>
      </c>
      <c r="O54" s="6">
        <v>0.91515285200654894</v>
      </c>
      <c r="P54" s="6">
        <v>0.89835999908763198</v>
      </c>
      <c r="Q54" s="6">
        <v>0.563412031405784</v>
      </c>
      <c r="R54" s="6">
        <v>0.71647448636715705</v>
      </c>
      <c r="S54" s="6">
        <v>0.85450730708229194</v>
      </c>
      <c r="T54" s="6">
        <v>1.0145910079918501</v>
      </c>
      <c r="U54" s="6">
        <v>1.02713861746764</v>
      </c>
      <c r="V54" s="6">
        <v>0.98550241729257504</v>
      </c>
      <c r="W54" s="6">
        <v>1.04307077398589</v>
      </c>
      <c r="X54" s="6">
        <v>0.79871492854172599</v>
      </c>
      <c r="Y54" s="6">
        <v>1.0662291302465301</v>
      </c>
      <c r="Z54" s="6">
        <v>0.65317658974327797</v>
      </c>
      <c r="AA54" s="6">
        <v>0.67682696931285802</v>
      </c>
      <c r="AB54" s="6">
        <v>0.854166383266317</v>
      </c>
      <c r="AC54" s="6">
        <v>0.99856801011798202</v>
      </c>
      <c r="AD54" s="6">
        <v>1.09073266578145</v>
      </c>
      <c r="AE54" s="6">
        <v>1.0710384756862099</v>
      </c>
      <c r="AF54" s="6">
        <v>1.12131995261441</v>
      </c>
      <c r="AG54" s="6">
        <v>1.0871917928499399</v>
      </c>
      <c r="AH54" s="6">
        <v>1.0722261467305301</v>
      </c>
      <c r="AJ54" s="17">
        <f t="shared" si="3"/>
        <v>-1.4067523144279477</v>
      </c>
      <c r="AK54" s="17">
        <f t="shared" si="4"/>
        <v>-5.6270092577117907</v>
      </c>
      <c r="AO54">
        <f t="shared" si="5"/>
        <v>0.95432017414117454</v>
      </c>
      <c r="AP54">
        <f t="shared" si="15"/>
        <v>0.55331666010638525</v>
      </c>
      <c r="AQ54">
        <f t="shared" si="16"/>
        <v>0.73874179043561106</v>
      </c>
      <c r="AR54">
        <f t="shared" si="17"/>
        <v>0.8410512432565852</v>
      </c>
      <c r="AS54">
        <f t="shared" si="18"/>
        <v>1.016293858043249</v>
      </c>
      <c r="AT54">
        <f t="shared" si="19"/>
        <v>1.0409779103672678</v>
      </c>
      <c r="AU54">
        <f t="shared" si="20"/>
        <v>0.95255033370225706</v>
      </c>
      <c r="AV54">
        <f t="shared" si="21"/>
        <v>1.0473821685187481</v>
      </c>
      <c r="AW54">
        <f t="shared" si="22"/>
        <v>0.83079733533645139</v>
      </c>
      <c r="AX54">
        <f t="shared" si="23"/>
        <v>1.2481117026030504</v>
      </c>
      <c r="AY54">
        <f t="shared" si="6"/>
        <v>0.56642762793671075</v>
      </c>
      <c r="AZ54">
        <f t="shared" si="7"/>
        <v>0.59324215882030584</v>
      </c>
      <c r="BA54">
        <f t="shared" si="8"/>
        <v>0.90737367252783696</v>
      </c>
      <c r="BB54">
        <f t="shared" si="9"/>
        <v>0.98067539464669073</v>
      </c>
      <c r="BC54">
        <f t="shared" si="10"/>
        <v>1.1246315364160488</v>
      </c>
      <c r="BD54">
        <f t="shared" si="11"/>
        <v>1.054172660766697</v>
      </c>
      <c r="BE54">
        <f t="shared" si="12"/>
        <v>1.1232019323716751</v>
      </c>
      <c r="BF54">
        <f t="shared" si="13"/>
        <v>1.1018402204364881</v>
      </c>
      <c r="BG54">
        <f t="shared" si="14"/>
        <v>1.0363742959437454</v>
      </c>
      <c r="BI54" t="s">
        <v>59</v>
      </c>
      <c r="BJ54">
        <f t="shared" si="24"/>
        <v>-5.5406244915789804</v>
      </c>
      <c r="BL54" t="s">
        <v>64</v>
      </c>
      <c r="BM54">
        <v>-1.8438182747303677</v>
      </c>
    </row>
    <row r="55" spans="1:65" x14ac:dyDescent="0.3">
      <c r="A55" t="s">
        <v>60</v>
      </c>
      <c r="B55" s="6">
        <v>0.84767336552997696</v>
      </c>
      <c r="C55" s="6">
        <v>0.86920988408926003</v>
      </c>
      <c r="D55" s="6">
        <v>1.02968507262889</v>
      </c>
      <c r="E55" s="6">
        <v>0.99010375292924602</v>
      </c>
      <c r="F55" s="6">
        <v>0.99739490518298402</v>
      </c>
      <c r="G55" s="6">
        <v>0.97311078819015095</v>
      </c>
      <c r="H55" s="6">
        <v>1.00299595813062</v>
      </c>
      <c r="I55" s="6">
        <v>1.0356251112049699</v>
      </c>
      <c r="J55" s="6">
        <v>0.953542096949338</v>
      </c>
      <c r="K55" s="6">
        <v>1.0173617642678601</v>
      </c>
      <c r="L55" s="6">
        <v>1.0598419814928299</v>
      </c>
      <c r="M55" s="6">
        <v>1.22345531940387</v>
      </c>
      <c r="N55" s="6">
        <v>0.91101766490261504</v>
      </c>
      <c r="O55" s="6">
        <v>0.94250147532682904</v>
      </c>
      <c r="P55" s="6">
        <v>0.97673883464279698</v>
      </c>
      <c r="Q55" s="6">
        <v>0.71854073096983795</v>
      </c>
      <c r="R55" s="6">
        <v>0.87799381275365396</v>
      </c>
      <c r="S55" s="6">
        <v>0.97496732582185897</v>
      </c>
      <c r="T55" s="6">
        <v>1.1111033766107199</v>
      </c>
      <c r="U55" s="6">
        <v>1.1372799604402599</v>
      </c>
      <c r="V55" s="6">
        <v>1.07274873447886</v>
      </c>
      <c r="W55" s="6">
        <v>1.1316102234595999</v>
      </c>
      <c r="X55" s="6">
        <v>0.96398377638008603</v>
      </c>
      <c r="Y55" s="6">
        <v>1.2389651733971301</v>
      </c>
      <c r="Z55" s="6">
        <v>0.78169652057250205</v>
      </c>
      <c r="AA55" s="6">
        <v>0.79343187117839298</v>
      </c>
      <c r="AB55" s="6">
        <v>0.98327816175474603</v>
      </c>
      <c r="AC55" s="6">
        <v>1.1013882019032299</v>
      </c>
      <c r="AD55" s="6">
        <v>1.1865791496709801</v>
      </c>
      <c r="AE55" s="6">
        <v>1.14676677982016</v>
      </c>
      <c r="AF55" s="6">
        <v>1.1846008521036799</v>
      </c>
      <c r="AG55" s="6">
        <v>1.19906896029807</v>
      </c>
      <c r="AH55" s="6">
        <v>1.1658751903972999</v>
      </c>
      <c r="AJ55" s="17">
        <f t="shared" si="3"/>
        <v>0.74661763665386971</v>
      </c>
      <c r="AK55" s="17">
        <f t="shared" si="4"/>
        <v>2.9864705466154788</v>
      </c>
      <c r="AO55">
        <f t="shared" si="5"/>
        <v>1.0057333978886258</v>
      </c>
      <c r="AP55">
        <f t="shared" si="15"/>
        <v>0.71142987436576022</v>
      </c>
      <c r="AQ55">
        <f t="shared" si="16"/>
        <v>0.8757065556226773</v>
      </c>
      <c r="AR55">
        <f t="shared" si="17"/>
        <v>0.9487512228901529</v>
      </c>
      <c r="AS55">
        <f t="shared" si="18"/>
        <v>1.1144321958058361</v>
      </c>
      <c r="AT55">
        <f t="shared" si="19"/>
        <v>1.1777956855021279</v>
      </c>
      <c r="AU55">
        <f t="shared" si="20"/>
        <v>1.0229110777747208</v>
      </c>
      <c r="AV55">
        <f t="shared" si="21"/>
        <v>1.1512569734024061</v>
      </c>
      <c r="AW55">
        <f t="shared" si="22"/>
        <v>1.0216704756856114</v>
      </c>
      <c r="AX55">
        <f t="shared" si="23"/>
        <v>1.5158185319488569</v>
      </c>
      <c r="AY55">
        <f t="shared" si="6"/>
        <v>0.66262332041676564</v>
      </c>
      <c r="AZ55">
        <f t="shared" si="7"/>
        <v>0.68965882477969565</v>
      </c>
      <c r="BA55">
        <f t="shared" si="8"/>
        <v>1.012466845400837</v>
      </c>
      <c r="BB55">
        <f t="shared" si="9"/>
        <v>1.0904885921363821</v>
      </c>
      <c r="BC55">
        <f t="shared" si="10"/>
        <v>1.183487998478193</v>
      </c>
      <c r="BD55">
        <f t="shared" si="11"/>
        <v>1.115931124981077</v>
      </c>
      <c r="BE55">
        <f t="shared" si="12"/>
        <v>1.1881498666580794</v>
      </c>
      <c r="BF55">
        <f t="shared" si="13"/>
        <v>1.2417859253511163</v>
      </c>
      <c r="BG55">
        <f t="shared" si="14"/>
        <v>1.1117110738326501</v>
      </c>
      <c r="BI55" t="s">
        <v>60</v>
      </c>
      <c r="BJ55">
        <f t="shared" si="24"/>
        <v>3.619781120562775</v>
      </c>
      <c r="BL55" t="s">
        <v>26</v>
      </c>
      <c r="BM55">
        <v>-1.2735723281931022</v>
      </c>
    </row>
    <row r="56" spans="1:65" x14ac:dyDescent="0.3">
      <c r="A56" t="s">
        <v>61</v>
      </c>
      <c r="B56" s="6">
        <v>0.84312827366890197</v>
      </c>
      <c r="C56" s="6">
        <v>0.875776555699324</v>
      </c>
      <c r="D56" s="6">
        <v>1.0171205789754301</v>
      </c>
      <c r="E56" s="6">
        <v>0.99797928042263795</v>
      </c>
      <c r="F56" s="6">
        <v>1.02778162319877</v>
      </c>
      <c r="G56" s="6">
        <v>0.97002822295812996</v>
      </c>
      <c r="H56" s="6">
        <v>1.01311338239888</v>
      </c>
      <c r="I56" s="6">
        <v>1.0438866165596199</v>
      </c>
      <c r="J56" s="6">
        <v>0.94610313120422895</v>
      </c>
      <c r="K56" s="6">
        <v>1.0295557533372699</v>
      </c>
      <c r="L56" s="6">
        <v>1.0776186901175</v>
      </c>
      <c r="M56" s="6">
        <v>1.1579078914593099</v>
      </c>
      <c r="N56" s="6">
        <v>0.90614705350924796</v>
      </c>
      <c r="O56" s="6">
        <v>0.93672059856726098</v>
      </c>
      <c r="P56" s="6">
        <v>0.91161005350744795</v>
      </c>
      <c r="Q56" s="6">
        <v>0.56801718368551601</v>
      </c>
      <c r="R56" s="6">
        <v>0.68603545521283105</v>
      </c>
      <c r="S56" s="6">
        <v>0.77816704737640696</v>
      </c>
      <c r="T56" s="6">
        <v>1.0240753052500999</v>
      </c>
      <c r="U56" s="6">
        <v>1.12982167744781</v>
      </c>
      <c r="V56" s="6">
        <v>1.0723470475179999</v>
      </c>
      <c r="W56" s="6">
        <v>0.93583706952846402</v>
      </c>
      <c r="X56" s="6">
        <v>0.96884789852171804</v>
      </c>
      <c r="Y56" s="6">
        <v>1.01353052834468</v>
      </c>
      <c r="Z56" s="6">
        <v>0.62634308766338398</v>
      </c>
      <c r="AA56" s="6">
        <v>0.63467520976720504</v>
      </c>
      <c r="AB56" s="6">
        <v>0.82815961385285697</v>
      </c>
      <c r="AC56" s="6">
        <v>1.04280759451961</v>
      </c>
      <c r="AD56" s="6">
        <v>1.14795068705418</v>
      </c>
      <c r="AE56" s="6">
        <v>1.1470495347502401</v>
      </c>
      <c r="AF56" s="6">
        <v>1.2338321061075901</v>
      </c>
      <c r="AG56" s="6">
        <v>1.21816845919104</v>
      </c>
      <c r="AH56" s="6">
        <v>1.1594827632117599</v>
      </c>
      <c r="AJ56" s="17">
        <f t="shared" si="3"/>
        <v>-0.87324167748915826</v>
      </c>
      <c r="AK56" s="17">
        <f t="shared" si="4"/>
        <v>-3.4929667099566331</v>
      </c>
      <c r="AO56">
        <f t="shared" si="5"/>
        <v>0.92721734542331824</v>
      </c>
      <c r="AP56">
        <f t="shared" si="15"/>
        <v>0.5668693802421646</v>
      </c>
      <c r="AQ56">
        <f t="shared" si="16"/>
        <v>0.70509463373055059</v>
      </c>
      <c r="AR56">
        <f t="shared" si="17"/>
        <v>0.75484399813111103</v>
      </c>
      <c r="AS56">
        <f t="shared" si="18"/>
        <v>1.0375043963330943</v>
      </c>
      <c r="AT56">
        <f t="shared" si="19"/>
        <v>1.1794057281867085</v>
      </c>
      <c r="AU56">
        <f t="shared" si="20"/>
        <v>1.0145508993943899</v>
      </c>
      <c r="AV56">
        <f t="shared" si="21"/>
        <v>0.96349643911932081</v>
      </c>
      <c r="AW56">
        <f t="shared" si="22"/>
        <v>1.0440486033280663</v>
      </c>
      <c r="AX56">
        <f t="shared" si="23"/>
        <v>1.1735749970052289</v>
      </c>
      <c r="AY56">
        <f t="shared" si="6"/>
        <v>0.52808756622607866</v>
      </c>
      <c r="AZ56">
        <f t="shared" si="7"/>
        <v>0.55583366919766874</v>
      </c>
      <c r="BA56">
        <f t="shared" si="8"/>
        <v>0.84233818592608645</v>
      </c>
      <c r="BB56">
        <f t="shared" si="9"/>
        <v>1.0407003727979425</v>
      </c>
      <c r="BC56">
        <f t="shared" si="10"/>
        <v>1.1798426204926884</v>
      </c>
      <c r="BD56">
        <f t="shared" si="11"/>
        <v>1.1126704218387251</v>
      </c>
      <c r="BE56">
        <f t="shared" si="12"/>
        <v>1.2500118183309945</v>
      </c>
      <c r="BF56">
        <f t="shared" si="13"/>
        <v>1.2716297512645802</v>
      </c>
      <c r="BG56">
        <f t="shared" si="14"/>
        <v>1.0969902728519776</v>
      </c>
      <c r="BI56" t="s">
        <v>61</v>
      </c>
      <c r="BJ56">
        <f t="shared" si="24"/>
        <v>-3.2477422707709831</v>
      </c>
      <c r="BL56" t="s">
        <v>32</v>
      </c>
      <c r="BM56">
        <v>-1.1878686410831405</v>
      </c>
    </row>
    <row r="57" spans="1:65" x14ac:dyDescent="0.3">
      <c r="A57" t="s">
        <v>62</v>
      </c>
      <c r="B57" s="6">
        <v>0.83748812754658197</v>
      </c>
      <c r="C57" s="6">
        <v>0.85005624808084401</v>
      </c>
      <c r="D57" s="6">
        <v>1.05410771372599</v>
      </c>
      <c r="E57" s="6">
        <v>0.99094899938621905</v>
      </c>
      <c r="F57" s="6">
        <v>1.0259474825974999</v>
      </c>
      <c r="G57" s="6">
        <v>1.00283041286872</v>
      </c>
      <c r="H57" s="6">
        <v>1.03488818503804</v>
      </c>
      <c r="I57" s="6">
        <v>1.0588694272604</v>
      </c>
      <c r="J57" s="6">
        <v>0.93697402589377798</v>
      </c>
      <c r="K57" s="6">
        <v>1.00994770435005</v>
      </c>
      <c r="L57" s="6">
        <v>1.05952251742528</v>
      </c>
      <c r="M57" s="6">
        <v>1.1384191558265999</v>
      </c>
      <c r="N57" s="6">
        <v>0.90489978508738</v>
      </c>
      <c r="O57" s="6">
        <v>0.91469036967333905</v>
      </c>
      <c r="P57" s="6">
        <v>0.85330351737534205</v>
      </c>
      <c r="Q57" s="6">
        <v>0.45815387144751801</v>
      </c>
      <c r="R57" s="6">
        <v>0.59083409549982002</v>
      </c>
      <c r="S57" s="6">
        <v>0.80242980229476102</v>
      </c>
      <c r="T57" s="6">
        <v>0.90994228367569896</v>
      </c>
      <c r="U57" s="6">
        <v>0.93252174783501895</v>
      </c>
      <c r="V57" s="6">
        <v>0.92795488909092505</v>
      </c>
      <c r="W57" s="6">
        <v>0.95121402979681002</v>
      </c>
      <c r="X57" s="6">
        <v>0.71981580086479402</v>
      </c>
      <c r="Y57" s="6">
        <v>1.01508162218762</v>
      </c>
      <c r="Z57" s="6">
        <v>0.541276461756793</v>
      </c>
      <c r="AA57" s="6">
        <v>0.55599979882063899</v>
      </c>
      <c r="AB57" s="6">
        <v>0.68194558100027503</v>
      </c>
      <c r="AC57" s="6">
        <v>0.90202425806020903</v>
      </c>
      <c r="AD57" s="6">
        <v>1.0171591587333899</v>
      </c>
      <c r="AE57" s="6">
        <v>0.95515047341439296</v>
      </c>
      <c r="AF57" s="6">
        <v>1.0414156104973</v>
      </c>
      <c r="AG57" s="6">
        <v>0.98540836484918104</v>
      </c>
      <c r="AH57" s="6">
        <v>0.98594475064404397</v>
      </c>
      <c r="AJ57" s="17">
        <f t="shared" si="3"/>
        <v>-3.1724238821554671</v>
      </c>
      <c r="AK57" s="17">
        <f t="shared" si="4"/>
        <v>-12.689695528621868</v>
      </c>
      <c r="AO57">
        <f t="shared" si="5"/>
        <v>0.8994738198148674</v>
      </c>
      <c r="AP57">
        <f t="shared" si="15"/>
        <v>0.45400712047584041</v>
      </c>
      <c r="AQ57">
        <f t="shared" si="16"/>
        <v>0.60616475291081118</v>
      </c>
      <c r="AR57">
        <f t="shared" si="17"/>
        <v>0.80470100993342053</v>
      </c>
      <c r="AS57">
        <f t="shared" si="18"/>
        <v>0.94168851844251344</v>
      </c>
      <c r="AT57">
        <f t="shared" si="19"/>
        <v>0.98741876903793369</v>
      </c>
      <c r="AU57">
        <f t="shared" si="20"/>
        <v>0.86946962827933827</v>
      </c>
      <c r="AV57">
        <f t="shared" si="21"/>
        <v>0.96067642573884837</v>
      </c>
      <c r="AW57">
        <f t="shared" si="22"/>
        <v>0.76266104941476065</v>
      </c>
      <c r="AX57">
        <f t="shared" si="23"/>
        <v>1.1555883634259261</v>
      </c>
      <c r="AY57">
        <f t="shared" si="6"/>
        <v>0.45331261044173565</v>
      </c>
      <c r="AZ57">
        <f t="shared" si="7"/>
        <v>0.47263110291917648</v>
      </c>
      <c r="BA57">
        <f t="shared" si="8"/>
        <v>0.71884409727374188</v>
      </c>
      <c r="BB57">
        <f t="shared" si="9"/>
        <v>0.89386003594686081</v>
      </c>
      <c r="BC57">
        <f t="shared" si="10"/>
        <v>1.0435518783035123</v>
      </c>
      <c r="BD57">
        <f t="shared" si="11"/>
        <v>0.95785394360590903</v>
      </c>
      <c r="BE57">
        <f t="shared" si="12"/>
        <v>1.0777487110178332</v>
      </c>
      <c r="BF57">
        <f t="shared" si="13"/>
        <v>1.0434187909054595</v>
      </c>
      <c r="BG57">
        <f t="shared" si="14"/>
        <v>0.92380462231978688</v>
      </c>
      <c r="BI57" t="s">
        <v>62</v>
      </c>
      <c r="BJ57">
        <f t="shared" si="24"/>
        <v>-12.78443642410442</v>
      </c>
      <c r="BL57" t="s">
        <v>42</v>
      </c>
      <c r="BM57">
        <v>0.5093085154482242</v>
      </c>
    </row>
    <row r="58" spans="1:65" x14ac:dyDescent="0.3">
      <c r="A58" t="s">
        <v>63</v>
      </c>
      <c r="B58" s="6">
        <v>0.82692752098188504</v>
      </c>
      <c r="C58" s="6">
        <v>0.86726404346359998</v>
      </c>
      <c r="D58" s="6">
        <v>1.02047789885813</v>
      </c>
      <c r="E58" s="6">
        <v>0.97832934793972703</v>
      </c>
      <c r="F58" s="6">
        <v>1.0265219523386699</v>
      </c>
      <c r="G58" s="6">
        <v>0.97667223051602603</v>
      </c>
      <c r="H58" s="6">
        <v>1.02670800878869</v>
      </c>
      <c r="I58" s="6">
        <v>1.03153235613697</v>
      </c>
      <c r="J58" s="6">
        <v>0.95788018103599004</v>
      </c>
      <c r="K58" s="6">
        <v>0.99115563948705399</v>
      </c>
      <c r="L58" s="6">
        <v>1.0588475665872701</v>
      </c>
      <c r="M58" s="6">
        <v>1.2376832538659801</v>
      </c>
      <c r="N58" s="6">
        <v>0.89671102779790102</v>
      </c>
      <c r="O58" s="6">
        <v>0.91801254175160796</v>
      </c>
      <c r="P58" s="6">
        <v>0.86105325833350399</v>
      </c>
      <c r="Q58" s="6">
        <v>0.53950654220588101</v>
      </c>
      <c r="R58" s="6">
        <v>0.683867142736029</v>
      </c>
      <c r="S58" s="6">
        <v>0.82290187199456799</v>
      </c>
      <c r="T58" s="6">
        <v>0.95513673078809602</v>
      </c>
      <c r="U58" s="6">
        <v>1.00331824294561</v>
      </c>
      <c r="V58" s="6">
        <v>0.96029725636284102</v>
      </c>
      <c r="W58" s="6">
        <v>1.0145483481697</v>
      </c>
      <c r="X58" s="6">
        <v>0.76335275116586598</v>
      </c>
      <c r="Y58" s="6">
        <v>1.18673249426102</v>
      </c>
      <c r="Z58" s="6">
        <v>0.62274263103435401</v>
      </c>
      <c r="AA58" s="6">
        <v>0.63063492481569505</v>
      </c>
      <c r="AB58" s="6">
        <v>0.77847672129497403</v>
      </c>
      <c r="AC58" s="6">
        <v>0.95021758273529799</v>
      </c>
      <c r="AD58" s="6">
        <v>1.0647873733256801</v>
      </c>
      <c r="AE58" s="6">
        <v>1.00851075630863</v>
      </c>
      <c r="AF58" s="6">
        <v>1.08675658385135</v>
      </c>
      <c r="AG58" s="6">
        <v>1.0983404473419101</v>
      </c>
      <c r="AH58" s="6">
        <v>1.00389653940874</v>
      </c>
      <c r="AJ58" s="17">
        <f t="shared" si="3"/>
        <v>-1.9649218009202549</v>
      </c>
      <c r="AK58" s="17">
        <f t="shared" si="4"/>
        <v>-7.8596872036810197</v>
      </c>
      <c r="AO58">
        <f t="shared" si="5"/>
        <v>0.87868581986912075</v>
      </c>
      <c r="AP58">
        <f t="shared" si="15"/>
        <v>0.52781508364549634</v>
      </c>
      <c r="AQ58">
        <f t="shared" si="16"/>
        <v>0.7020046345016564</v>
      </c>
      <c r="AR58">
        <f t="shared" si="17"/>
        <v>0.80370540681674807</v>
      </c>
      <c r="AS58">
        <f t="shared" si="18"/>
        <v>0.98064653098838506</v>
      </c>
      <c r="AT58">
        <f t="shared" si="19"/>
        <v>1.03495523110089</v>
      </c>
      <c r="AU58">
        <f t="shared" si="20"/>
        <v>0.91984970977320268</v>
      </c>
      <c r="AV58">
        <f t="shared" si="21"/>
        <v>1.0055753168206734</v>
      </c>
      <c r="AW58">
        <f t="shared" si="22"/>
        <v>0.80827420301967512</v>
      </c>
      <c r="AX58">
        <f t="shared" si="23"/>
        <v>1.4687989349654698</v>
      </c>
      <c r="AY58">
        <f t="shared" si="6"/>
        <v>0.51496302009097505</v>
      </c>
      <c r="AZ58">
        <f t="shared" si="7"/>
        <v>0.54692699484502305</v>
      </c>
      <c r="BA58">
        <f t="shared" si="8"/>
        <v>0.79441828885706112</v>
      </c>
      <c r="BB58">
        <f t="shared" si="9"/>
        <v>0.92962574811828769</v>
      </c>
      <c r="BC58">
        <f t="shared" si="10"/>
        <v>1.0930276132918413</v>
      </c>
      <c r="BD58">
        <f t="shared" si="11"/>
        <v>0.98498444986335398</v>
      </c>
      <c r="BE58">
        <f t="shared" si="12"/>
        <v>1.1157816882440186</v>
      </c>
      <c r="BF58">
        <f t="shared" si="13"/>
        <v>1.1329737094871342</v>
      </c>
      <c r="BG58">
        <f t="shared" si="14"/>
        <v>0.96161259891024775</v>
      </c>
      <c r="BI58" t="s">
        <v>63</v>
      </c>
      <c r="BJ58">
        <f t="shared" si="24"/>
        <v>-7.7201125722001791</v>
      </c>
      <c r="BL58" t="s">
        <v>11</v>
      </c>
      <c r="BM58">
        <v>1.4857263371778078</v>
      </c>
    </row>
    <row r="59" spans="1:65" x14ac:dyDescent="0.3">
      <c r="A59" t="s">
        <v>64</v>
      </c>
      <c r="B59" s="6">
        <v>0.86265955951037199</v>
      </c>
      <c r="C59" s="6">
        <v>0.88968323144342698</v>
      </c>
      <c r="D59" s="6">
        <v>1.0374154720058399</v>
      </c>
      <c r="E59" s="6">
        <v>1.00279657121999</v>
      </c>
      <c r="F59" s="6">
        <v>1.0241629668536201</v>
      </c>
      <c r="G59" s="6">
        <v>0.99192272281245297</v>
      </c>
      <c r="H59" s="6">
        <v>1.0097608326127301</v>
      </c>
      <c r="I59" s="6">
        <v>1.0589369123794501</v>
      </c>
      <c r="J59" s="6">
        <v>0.95487217671358204</v>
      </c>
      <c r="K59" s="6">
        <v>1.03596236762972</v>
      </c>
      <c r="L59" s="6">
        <v>1.0322031326691199</v>
      </c>
      <c r="M59" s="6">
        <v>1.0996240541497</v>
      </c>
      <c r="N59" s="6">
        <v>0.92928236778082196</v>
      </c>
      <c r="O59" s="6">
        <v>0.98112091044449301</v>
      </c>
      <c r="P59" s="6">
        <v>0.93926721337199204</v>
      </c>
      <c r="Q59" s="6">
        <v>0.59797929973789998</v>
      </c>
      <c r="R59" s="6">
        <v>0.75334479199038296</v>
      </c>
      <c r="S59" s="6">
        <v>0.94062395496579798</v>
      </c>
      <c r="T59" s="6">
        <v>1.04671203622972</v>
      </c>
      <c r="U59" s="6">
        <v>1.0736568533077799</v>
      </c>
      <c r="V59" s="6">
        <v>1.0446990961946601</v>
      </c>
      <c r="W59" s="6">
        <v>1.0677133582543501</v>
      </c>
      <c r="X59" s="6">
        <v>0.81309607592703803</v>
      </c>
      <c r="Y59" s="6">
        <v>1.10306478183294</v>
      </c>
      <c r="Z59" s="6">
        <v>0.70168216170757403</v>
      </c>
      <c r="AA59" s="6">
        <v>0.70371644196505001</v>
      </c>
      <c r="AB59" s="6">
        <v>0.87569713848486497</v>
      </c>
      <c r="AC59" s="6">
        <v>1.0553778424884299</v>
      </c>
      <c r="AD59" s="6">
        <v>1.1607267477913401</v>
      </c>
      <c r="AE59" s="6">
        <v>1.1448478109162801</v>
      </c>
      <c r="AF59" s="6">
        <v>1.1400733675648</v>
      </c>
      <c r="AG59" s="6">
        <v>1.1518310934716001</v>
      </c>
      <c r="AH59" s="6">
        <v>1.09891471903209</v>
      </c>
      <c r="AJ59" s="17">
        <f t="shared" si="3"/>
        <v>-0.5869752147654097</v>
      </c>
      <c r="AK59" s="17">
        <f t="shared" si="4"/>
        <v>-2.3479008590616388</v>
      </c>
      <c r="AO59">
        <f t="shared" si="5"/>
        <v>0.97441033949991507</v>
      </c>
      <c r="AP59">
        <f t="shared" si="15"/>
        <v>0.59965159143769675</v>
      </c>
      <c r="AQ59">
        <f t="shared" si="16"/>
        <v>0.77154783722859388</v>
      </c>
      <c r="AR59">
        <f t="shared" si="17"/>
        <v>0.93302627455229248</v>
      </c>
      <c r="AS59">
        <f t="shared" si="18"/>
        <v>1.056928817209088</v>
      </c>
      <c r="AT59">
        <f t="shared" si="19"/>
        <v>1.1369348731967766</v>
      </c>
      <c r="AU59">
        <f t="shared" si="20"/>
        <v>0.99755409999410694</v>
      </c>
      <c r="AV59">
        <f t="shared" si="21"/>
        <v>1.106110858567056</v>
      </c>
      <c r="AW59">
        <f t="shared" si="22"/>
        <v>0.83928031673285719</v>
      </c>
      <c r="AX59">
        <f t="shared" si="23"/>
        <v>1.2129565673888918</v>
      </c>
      <c r="AY59">
        <f t="shared" si="6"/>
        <v>0.6053128245349414</v>
      </c>
      <c r="AZ59">
        <f t="shared" si="7"/>
        <v>0.62608471810733657</v>
      </c>
      <c r="BA59">
        <f t="shared" si="8"/>
        <v>0.90846176025543957</v>
      </c>
      <c r="BB59">
        <f t="shared" si="9"/>
        <v>1.0583292817889483</v>
      </c>
      <c r="BC59">
        <f t="shared" si="10"/>
        <v>1.1887733497243325</v>
      </c>
      <c r="BD59">
        <f t="shared" si="11"/>
        <v>1.1356005578099528</v>
      </c>
      <c r="BE59">
        <f t="shared" si="12"/>
        <v>1.1512014328718316</v>
      </c>
      <c r="BF59">
        <f t="shared" si="13"/>
        <v>1.2197164617034619</v>
      </c>
      <c r="BG59">
        <f t="shared" si="14"/>
        <v>1.0493230897847663</v>
      </c>
      <c r="BI59" t="s">
        <v>64</v>
      </c>
      <c r="BJ59">
        <f t="shared" si="24"/>
        <v>-1.8438182747303677</v>
      </c>
      <c r="BL59" t="s">
        <v>66</v>
      </c>
      <c r="BM59">
        <v>1.6501730678352244</v>
      </c>
    </row>
    <row r="60" spans="1:65" x14ac:dyDescent="0.3">
      <c r="A60" t="s">
        <v>65</v>
      </c>
      <c r="B60" s="6">
        <v>0.86848840903043301</v>
      </c>
      <c r="C60" s="6">
        <v>0.88662393445999099</v>
      </c>
      <c r="D60" s="6">
        <v>1.0557075484201299</v>
      </c>
      <c r="E60" s="6">
        <v>0.98822334133724599</v>
      </c>
      <c r="F60" s="6">
        <v>1.01850811756933</v>
      </c>
      <c r="G60" s="6">
        <v>0.94472289935417597</v>
      </c>
      <c r="H60" s="6">
        <v>1.0207383203834299</v>
      </c>
      <c r="I60" s="6">
        <v>1.01966574920007</v>
      </c>
      <c r="J60" s="6">
        <v>0.97173512799168205</v>
      </c>
      <c r="K60" s="6">
        <v>1.0295808977248999</v>
      </c>
      <c r="L60" s="6">
        <v>1.0654146199121399</v>
      </c>
      <c r="M60" s="6">
        <v>1.13059103461649</v>
      </c>
      <c r="N60" s="6">
        <v>0.91560646653977895</v>
      </c>
      <c r="O60" s="6">
        <v>0.93667790440755905</v>
      </c>
      <c r="P60" s="6">
        <v>0.85297159147983403</v>
      </c>
      <c r="Q60" s="6">
        <v>0.45751236151889402</v>
      </c>
      <c r="R60" s="6">
        <v>0.58830482085135904</v>
      </c>
      <c r="S60" s="6">
        <v>0.89946731572851002</v>
      </c>
      <c r="T60" s="6">
        <v>1.06414505044762</v>
      </c>
      <c r="U60" s="6">
        <v>1.07550041630295</v>
      </c>
      <c r="V60" s="6">
        <v>0.99829276146366996</v>
      </c>
      <c r="W60" s="6">
        <v>1.0324509894170399</v>
      </c>
      <c r="X60" s="6">
        <v>0.72929634079439598</v>
      </c>
      <c r="Y60" s="6">
        <v>1.13056182570671</v>
      </c>
      <c r="Z60" s="6">
        <v>0.53879687526987596</v>
      </c>
      <c r="AA60" s="6">
        <v>0.58374354810983697</v>
      </c>
      <c r="AB60" s="6">
        <v>0.72998890270240002</v>
      </c>
      <c r="AC60" s="6">
        <v>0.97265964682249395</v>
      </c>
      <c r="AD60" s="6">
        <v>1.101389416562</v>
      </c>
      <c r="AE60" s="6">
        <v>1.0366080746027</v>
      </c>
      <c r="AF60" s="6">
        <v>1.05464839368968</v>
      </c>
      <c r="AG60" s="6">
        <v>1.0897242039755699</v>
      </c>
      <c r="AH60" s="6">
        <v>1.0166383111866999</v>
      </c>
      <c r="AJ60" s="17">
        <f t="shared" si="3"/>
        <v>-2.04729915336776</v>
      </c>
      <c r="AK60" s="17">
        <f t="shared" si="4"/>
        <v>-8.1891966134710401</v>
      </c>
      <c r="AO60">
        <f t="shared" si="5"/>
        <v>0.9004885477131922</v>
      </c>
      <c r="AP60">
        <f t="shared" si="15"/>
        <v>0.45212439460329551</v>
      </c>
      <c r="AQ60">
        <f t="shared" si="16"/>
        <v>0.59919323564227966</v>
      </c>
      <c r="AR60">
        <f t="shared" si="17"/>
        <v>0.84974737038935599</v>
      </c>
      <c r="AS60">
        <f t="shared" si="18"/>
        <v>1.086213631438244</v>
      </c>
      <c r="AT60">
        <f t="shared" si="19"/>
        <v>1.0966509377545348</v>
      </c>
      <c r="AU60">
        <f t="shared" si="20"/>
        <v>0.97007614433406908</v>
      </c>
      <c r="AV60">
        <f t="shared" si="21"/>
        <v>1.0629918165409571</v>
      </c>
      <c r="AW60">
        <f t="shared" si="22"/>
        <v>0.77700298373077581</v>
      </c>
      <c r="AX60">
        <f t="shared" si="23"/>
        <v>1.2782030642236573</v>
      </c>
      <c r="AY60">
        <f t="shared" si="6"/>
        <v>0.46793884099370325</v>
      </c>
      <c r="AZ60">
        <f t="shared" si="7"/>
        <v>0.51756100134077865</v>
      </c>
      <c r="BA60">
        <f t="shared" si="8"/>
        <v>0.77065479484585153</v>
      </c>
      <c r="BB60">
        <f t="shared" si="9"/>
        <v>0.9612049661668306</v>
      </c>
      <c r="BC60">
        <f t="shared" si="10"/>
        <v>1.1217740613733453</v>
      </c>
      <c r="BD60">
        <f t="shared" si="11"/>
        <v>0.97930738573261267</v>
      </c>
      <c r="BE60">
        <f t="shared" si="12"/>
        <v>1.0765200299698863</v>
      </c>
      <c r="BF60">
        <f t="shared" si="13"/>
        <v>1.1111544468681993</v>
      </c>
      <c r="BG60">
        <f t="shared" si="14"/>
        <v>0.98790315944225526</v>
      </c>
      <c r="BI60" t="s">
        <v>65</v>
      </c>
      <c r="BJ60">
        <f t="shared" si="24"/>
        <v>-8.3131435036535528</v>
      </c>
      <c r="BL60" t="s">
        <v>14</v>
      </c>
      <c r="BM60">
        <v>1.8590065069276402</v>
      </c>
    </row>
    <row r="61" spans="1:65" x14ac:dyDescent="0.3">
      <c r="A61" t="s">
        <v>66</v>
      </c>
      <c r="B61" s="6">
        <v>0.84445058137117801</v>
      </c>
      <c r="C61" s="6">
        <v>0.86449235055934504</v>
      </c>
      <c r="D61" s="6">
        <v>1.0278905421399001</v>
      </c>
      <c r="E61" s="6">
        <v>0.981076898777266</v>
      </c>
      <c r="F61" s="6">
        <v>1.0118545307048401</v>
      </c>
      <c r="G61" s="6">
        <v>1.00713716981697</v>
      </c>
      <c r="H61" s="6">
        <v>1.02752744212616</v>
      </c>
      <c r="I61" s="6">
        <v>1.03475166734075</v>
      </c>
      <c r="J61" s="6">
        <v>0.96103728581477399</v>
      </c>
      <c r="K61" s="6">
        <v>1.0053076450523999</v>
      </c>
      <c r="L61" s="6">
        <v>1.0498951210433201</v>
      </c>
      <c r="M61" s="6">
        <v>1.1845787652530999</v>
      </c>
      <c r="N61" s="6">
        <v>0.91512473223818502</v>
      </c>
      <c r="O61" s="6">
        <v>0.92601053180753501</v>
      </c>
      <c r="P61" s="6">
        <v>0.956835971537222</v>
      </c>
      <c r="Q61" s="6">
        <v>0.72001550911881396</v>
      </c>
      <c r="R61" s="6">
        <v>0.866036005105284</v>
      </c>
      <c r="S61" s="6">
        <v>0.96656201813931997</v>
      </c>
      <c r="T61" s="6">
        <v>1.0586469820886399</v>
      </c>
      <c r="U61" s="6">
        <v>1.06634924393379</v>
      </c>
      <c r="V61" s="6">
        <v>1.0251889513377299</v>
      </c>
      <c r="W61" s="6">
        <v>1.07331484512043</v>
      </c>
      <c r="X61" s="6">
        <v>0.93460825935333502</v>
      </c>
      <c r="Y61" s="6">
        <v>1.20506101694781</v>
      </c>
      <c r="Z61" s="6">
        <v>0.79188634565899896</v>
      </c>
      <c r="AA61" s="6">
        <v>0.81896153506444902</v>
      </c>
      <c r="AB61" s="6">
        <v>0.98817920579038498</v>
      </c>
      <c r="AC61" s="6">
        <v>1.0893704628274901</v>
      </c>
      <c r="AD61" s="6">
        <v>1.15124545495804</v>
      </c>
      <c r="AE61" s="6">
        <v>1.1075386989926801</v>
      </c>
      <c r="AF61" s="6">
        <v>1.1536722436073701</v>
      </c>
      <c r="AG61" s="6">
        <v>1.13170037892634</v>
      </c>
      <c r="AH61" s="6">
        <v>1.12577996269007</v>
      </c>
      <c r="AJ61" s="17">
        <f t="shared" si="3"/>
        <v>0.23095309119819873</v>
      </c>
      <c r="AK61" s="17">
        <f t="shared" si="4"/>
        <v>0.92381236479279494</v>
      </c>
      <c r="AO61">
        <f t="shared" si="5"/>
        <v>0.98352264552235313</v>
      </c>
      <c r="AP61">
        <f t="shared" si="15"/>
        <v>0.7063905827578203</v>
      </c>
      <c r="AQ61">
        <f t="shared" si="16"/>
        <v>0.87630245551930164</v>
      </c>
      <c r="AR61">
        <f t="shared" si="17"/>
        <v>0.97346053540141353</v>
      </c>
      <c r="AS61">
        <f t="shared" si="18"/>
        <v>1.0877888256201189</v>
      </c>
      <c r="AT61">
        <f t="shared" si="19"/>
        <v>1.1034066581280373</v>
      </c>
      <c r="AU61">
        <f t="shared" si="20"/>
        <v>0.98524480724090635</v>
      </c>
      <c r="AV61">
        <f t="shared" si="21"/>
        <v>1.0790116193478008</v>
      </c>
      <c r="AW61">
        <f t="shared" si="22"/>
        <v>0.98124065158185636</v>
      </c>
      <c r="AX61">
        <f t="shared" si="23"/>
        <v>1.4274896915106816</v>
      </c>
      <c r="AY61">
        <f t="shared" si="6"/>
        <v>0.66870888497163927</v>
      </c>
      <c r="AZ61">
        <f t="shared" si="7"/>
        <v>0.707985982465555</v>
      </c>
      <c r="BA61">
        <f t="shared" si="8"/>
        <v>1.0157400595712547</v>
      </c>
      <c r="BB61">
        <f t="shared" si="9"/>
        <v>1.0687561952903488</v>
      </c>
      <c r="BC61">
        <f t="shared" si="10"/>
        <v>1.1648929295526478</v>
      </c>
      <c r="BD61">
        <f t="shared" si="11"/>
        <v>1.1154433907662569</v>
      </c>
      <c r="BE61">
        <f t="shared" si="12"/>
        <v>1.1854298895258291</v>
      </c>
      <c r="BF61">
        <f t="shared" si="13"/>
        <v>1.1710288540241889</v>
      </c>
      <c r="BG61">
        <f t="shared" si="14"/>
        <v>1.0819165197683223</v>
      </c>
      <c r="BI61" t="s">
        <v>66</v>
      </c>
      <c r="BJ61">
        <f t="shared" si="24"/>
        <v>1.6501730678352244</v>
      </c>
      <c r="BL61" t="s">
        <v>16</v>
      </c>
      <c r="BM61">
        <v>2.997938115014994</v>
      </c>
    </row>
    <row r="62" spans="1:65" x14ac:dyDescent="0.3">
      <c r="A62" t="s">
        <v>67</v>
      </c>
      <c r="B62" s="6">
        <v>0.839780783653158</v>
      </c>
      <c r="C62" s="6">
        <v>0.841809938746646</v>
      </c>
      <c r="D62" s="6">
        <v>1.05133305183661</v>
      </c>
      <c r="E62" s="6">
        <v>0.99547894048487695</v>
      </c>
      <c r="F62" s="6">
        <v>1.0335598966897399</v>
      </c>
      <c r="G62" s="6">
        <v>1.01165103644522</v>
      </c>
      <c r="H62" s="6">
        <v>1.05054343104651</v>
      </c>
      <c r="I62" s="6">
        <v>1.0563899929599601</v>
      </c>
      <c r="J62" s="6">
        <v>0.95888317894526698</v>
      </c>
      <c r="K62" s="6">
        <v>0.99237220246506996</v>
      </c>
      <c r="L62" s="6">
        <v>1.01577625563975</v>
      </c>
      <c r="M62" s="6">
        <v>1.1524212910872</v>
      </c>
      <c r="N62" s="6">
        <v>0.91814956165532502</v>
      </c>
      <c r="O62" s="6">
        <v>0.92885651454299001</v>
      </c>
      <c r="P62" s="6">
        <v>0.92998887941892705</v>
      </c>
      <c r="Q62" s="6">
        <v>0.53965377567385897</v>
      </c>
      <c r="R62" s="6">
        <v>0.67867709667972298</v>
      </c>
      <c r="S62" s="6">
        <v>0.80435910359797602</v>
      </c>
      <c r="T62" s="6">
        <v>1.0131732613475699</v>
      </c>
      <c r="U62" s="6">
        <v>1.03970879429616</v>
      </c>
      <c r="V62" s="6">
        <v>1.0297067964339901</v>
      </c>
      <c r="W62" s="6">
        <v>1.01629627135015</v>
      </c>
      <c r="X62" s="6">
        <v>0.79725960069326096</v>
      </c>
      <c r="Y62" s="6">
        <v>1.04639496159821</v>
      </c>
      <c r="Z62" s="6">
        <v>0.61559891944517098</v>
      </c>
      <c r="AA62" s="6">
        <v>0.63813700113745697</v>
      </c>
      <c r="AB62" s="6">
        <v>0.81288584116237905</v>
      </c>
      <c r="AC62" s="6">
        <v>0.98214701931818205</v>
      </c>
      <c r="AD62" s="6">
        <v>1.07366022159358</v>
      </c>
      <c r="AE62" s="6">
        <v>1.0681385528442899</v>
      </c>
      <c r="AF62" s="6">
        <v>1.1210503527375999</v>
      </c>
      <c r="AG62" s="6">
        <v>1.08642993457376</v>
      </c>
      <c r="AH62" s="6">
        <v>1.06955267676206</v>
      </c>
      <c r="AJ62" s="17">
        <f t="shared" si="3"/>
        <v>-1.6371809393356962</v>
      </c>
      <c r="AK62" s="17">
        <f t="shared" si="4"/>
        <v>-6.5487237573427848</v>
      </c>
      <c r="AO62">
        <f t="shared" si="5"/>
        <v>0.97772804677360969</v>
      </c>
      <c r="AP62">
        <f t="shared" si="15"/>
        <v>0.53721396883647654</v>
      </c>
      <c r="AQ62">
        <f t="shared" si="16"/>
        <v>0.70145342992998716</v>
      </c>
      <c r="AR62">
        <f t="shared" si="17"/>
        <v>0.81373072082904052</v>
      </c>
      <c r="AS62">
        <f t="shared" si="18"/>
        <v>1.0643825142206584</v>
      </c>
      <c r="AT62">
        <f t="shared" si="19"/>
        <v>1.098337965886929</v>
      </c>
      <c r="AU62">
        <f t="shared" si="20"/>
        <v>0.98736852634617134</v>
      </c>
      <c r="AV62">
        <f t="shared" si="21"/>
        <v>1.0085441691567867</v>
      </c>
      <c r="AW62">
        <f t="shared" si="22"/>
        <v>0.80983737196504291</v>
      </c>
      <c r="AX62">
        <f t="shared" si="23"/>
        <v>1.2058878326321503</v>
      </c>
      <c r="AY62">
        <f t="shared" si="6"/>
        <v>0.51696814298770299</v>
      </c>
      <c r="AZ62">
        <f t="shared" si="7"/>
        <v>0.53719006983949102</v>
      </c>
      <c r="BA62">
        <f t="shared" si="8"/>
        <v>0.8546137521840137</v>
      </c>
      <c r="BB62">
        <f t="shared" si="9"/>
        <v>0.9777066741912438</v>
      </c>
      <c r="BC62">
        <f t="shared" si="10"/>
        <v>1.1096921477101438</v>
      </c>
      <c r="BD62">
        <f t="shared" si="11"/>
        <v>1.0805834740520233</v>
      </c>
      <c r="BE62">
        <f t="shared" si="12"/>
        <v>1.1777120839408586</v>
      </c>
      <c r="BF62">
        <f t="shared" si="13"/>
        <v>1.1476937109358643</v>
      </c>
      <c r="BG62">
        <f t="shared" si="14"/>
        <v>1.0255760707430237</v>
      </c>
      <c r="BI62" t="s">
        <v>67</v>
      </c>
      <c r="BJ62">
        <f t="shared" si="24"/>
        <v>-5.8814511054067484</v>
      </c>
      <c r="BL62" t="s">
        <v>60</v>
      </c>
      <c r="BM62">
        <v>3.619781120562775</v>
      </c>
    </row>
    <row r="63" spans="1:65" x14ac:dyDescent="0.3">
      <c r="A63" t="s">
        <v>68</v>
      </c>
      <c r="B63" s="6">
        <v>0.83635190400366599</v>
      </c>
      <c r="C63" s="6">
        <v>0.86861424927344699</v>
      </c>
      <c r="D63" s="6">
        <v>1.01505898703049</v>
      </c>
      <c r="E63" s="6">
        <v>0.97734468742082503</v>
      </c>
      <c r="F63" s="6">
        <v>1.01868324442585</v>
      </c>
      <c r="G63" s="6">
        <v>0.95544519884971901</v>
      </c>
      <c r="H63" s="6">
        <v>0.98748679619779201</v>
      </c>
      <c r="I63" s="6">
        <v>1.04071726228705</v>
      </c>
      <c r="J63" s="6">
        <v>0.94142277995468804</v>
      </c>
      <c r="K63" s="6">
        <v>1.03413276723584</v>
      </c>
      <c r="L63" s="6">
        <v>1.08738120313869</v>
      </c>
      <c r="M63" s="6">
        <v>1.23736092018194</v>
      </c>
      <c r="N63" s="6">
        <v>0.85567258312267303</v>
      </c>
      <c r="O63" s="6">
        <v>0.90465642744850505</v>
      </c>
      <c r="P63" s="6">
        <v>0.75935256547839403</v>
      </c>
      <c r="Q63" s="6">
        <v>0.36179392356747497</v>
      </c>
      <c r="R63" s="6">
        <v>0.466262631087901</v>
      </c>
      <c r="S63" s="6">
        <v>0.63254656938615095</v>
      </c>
      <c r="T63" s="6">
        <v>0.88988508138700195</v>
      </c>
      <c r="U63" s="6">
        <v>1.02422792648199</v>
      </c>
      <c r="V63" s="6">
        <v>0.95393889940461596</v>
      </c>
      <c r="W63" s="6">
        <v>0.98836973632904301</v>
      </c>
      <c r="X63" s="6">
        <v>0.61195562228066802</v>
      </c>
      <c r="Y63" s="6">
        <v>1.0458991438638101</v>
      </c>
      <c r="Z63" s="6">
        <v>0.46381461968681398</v>
      </c>
      <c r="AA63" s="6">
        <v>0.462656625138128</v>
      </c>
      <c r="AB63" s="6">
        <v>0.58809195605768405</v>
      </c>
      <c r="AC63" s="6">
        <v>0.79705176776682796</v>
      </c>
      <c r="AD63" s="6">
        <v>1.01470906698233</v>
      </c>
      <c r="AE63" s="6">
        <v>1.0562093423064201</v>
      </c>
      <c r="AF63" s="6">
        <v>1.1398945487777401</v>
      </c>
      <c r="AG63" s="6">
        <v>1.1730935566344001</v>
      </c>
      <c r="AH63" s="6">
        <v>1.0609959118381</v>
      </c>
      <c r="AJ63" s="17">
        <f t="shared" si="3"/>
        <v>-3.5092505055445038</v>
      </c>
      <c r="AK63" s="17">
        <f t="shared" si="4"/>
        <v>-14.037002022178015</v>
      </c>
      <c r="AO63">
        <f t="shared" si="5"/>
        <v>0.77078764591350246</v>
      </c>
      <c r="AP63">
        <f t="shared" si="15"/>
        <v>0.35359736913980772</v>
      </c>
      <c r="AQ63">
        <f t="shared" si="16"/>
        <v>0.47497392979115621</v>
      </c>
      <c r="AR63">
        <f t="shared" si="17"/>
        <v>0.6043635827688586</v>
      </c>
      <c r="AS63">
        <f t="shared" si="18"/>
        <v>0.87874976800306193</v>
      </c>
      <c r="AT63">
        <f t="shared" si="19"/>
        <v>1.0659316836062784</v>
      </c>
      <c r="AU63">
        <f t="shared" si="20"/>
        <v>0.89805981058440909</v>
      </c>
      <c r="AV63">
        <f t="shared" si="21"/>
        <v>1.0221055304821107</v>
      </c>
      <c r="AW63">
        <f t="shared" si="22"/>
        <v>0.66542904082303855</v>
      </c>
      <c r="AX63">
        <f t="shared" si="23"/>
        <v>1.2941547270688274</v>
      </c>
      <c r="AY63">
        <f t="shared" si="6"/>
        <v>0.38791224027980309</v>
      </c>
      <c r="AZ63">
        <f t="shared" si="7"/>
        <v>0.40187013711574165</v>
      </c>
      <c r="BA63">
        <f t="shared" si="8"/>
        <v>0.59694802519669221</v>
      </c>
      <c r="BB63">
        <f t="shared" si="9"/>
        <v>0.77899431082628645</v>
      </c>
      <c r="BC63">
        <f t="shared" si="10"/>
        <v>1.0336671245018871</v>
      </c>
      <c r="BD63">
        <f t="shared" si="11"/>
        <v>1.0091501450868885</v>
      </c>
      <c r="BE63">
        <f t="shared" si="12"/>
        <v>1.1256308159758583</v>
      </c>
      <c r="BF63">
        <f t="shared" si="13"/>
        <v>1.2208587146671313</v>
      </c>
      <c r="BG63">
        <f t="shared" si="14"/>
        <v>0.99884572084318324</v>
      </c>
      <c r="BI63" t="s">
        <v>68</v>
      </c>
      <c r="BJ63">
        <f t="shared" si="24"/>
        <v>-14.69726961249955</v>
      </c>
      <c r="BL63" t="s">
        <v>9</v>
      </c>
      <c r="BM63">
        <v>6.2966359603690005</v>
      </c>
    </row>
  </sheetData>
  <sortState ref="BL2:BM63">
    <sortCondition ref="BM1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5"/>
  <sheetViews>
    <sheetView workbookViewId="0">
      <selection activeCell="D1" sqref="D1"/>
    </sheetView>
  </sheetViews>
  <sheetFormatPr defaultRowHeight="14.4" x14ac:dyDescent="0.3"/>
  <sheetData>
    <row r="1" spans="1:8" x14ac:dyDescent="0.3">
      <c r="A1" t="s">
        <v>98</v>
      </c>
      <c r="B1" t="s">
        <v>139</v>
      </c>
      <c r="C1" t="s">
        <v>214</v>
      </c>
      <c r="D1" t="s">
        <v>274</v>
      </c>
    </row>
    <row r="2" spans="1:8" x14ac:dyDescent="0.3">
      <c r="A2" t="s">
        <v>38</v>
      </c>
      <c r="B2">
        <f>VLOOKUP(A2,'Lost weeks of sales CC'!$BJ$2:$BK$63,2,FALSE)</f>
        <v>-47.354853107066923</v>
      </c>
      <c r="C2">
        <f>VLOOKUP(A2,'Lost week of sales ROC'!$BL$2:$BM$63,2,FALSE)</f>
        <v>-14.35031047748164</v>
      </c>
      <c r="H2" s="6"/>
    </row>
    <row r="3" spans="1:8" x14ac:dyDescent="0.3">
      <c r="A3" t="s">
        <v>12</v>
      </c>
      <c r="B3">
        <f>VLOOKUP(A3,'Lost weeks of sales CC'!$BJ$2:$BK$63,2,FALSE)</f>
        <v>-46.269828732907484</v>
      </c>
      <c r="C3">
        <f>VLOOKUP(A3,'Lost week of sales ROC'!$BL$2:$BM$63,2,FALSE)</f>
        <v>-10.746742109814088</v>
      </c>
      <c r="H3" s="6"/>
    </row>
    <row r="4" spans="1:8" x14ac:dyDescent="0.3">
      <c r="A4" t="s">
        <v>28</v>
      </c>
      <c r="B4">
        <f>VLOOKUP(A4,'Lost weeks of sales CC'!$BJ$2:$BK$63,2,FALSE)</f>
        <v>-43.277959577594451</v>
      </c>
      <c r="C4">
        <f>VLOOKUP(A4,'Lost week of sales ROC'!$BL$2:$BM$63,2,FALSE)</f>
        <v>-15.463700290192355</v>
      </c>
      <c r="H4" s="6"/>
    </row>
    <row r="5" spans="1:8" x14ac:dyDescent="0.3">
      <c r="A5" t="s">
        <v>21</v>
      </c>
      <c r="B5">
        <f>VLOOKUP(A5,'Lost weeks of sales CC'!$BJ$2:$BK$63,2,FALSE)</f>
        <v>-43.138882027433162</v>
      </c>
      <c r="C5">
        <f>VLOOKUP(A5,'Lost week of sales ROC'!$BL$2:$BM$63,2,FALSE)</f>
        <v>-14.778298297523531</v>
      </c>
      <c r="H5" s="6"/>
    </row>
    <row r="6" spans="1:8" x14ac:dyDescent="0.3">
      <c r="A6" t="s">
        <v>30</v>
      </c>
      <c r="B6">
        <f>VLOOKUP(A6,'Lost weeks of sales CC'!$BJ$2:$BK$63,2,FALSE)</f>
        <v>-42.275179720118921</v>
      </c>
      <c r="C6">
        <f>VLOOKUP(A6,'Lost week of sales ROC'!$BL$2:$BM$63,2,FALSE)</f>
        <v>-10.302056145063959</v>
      </c>
      <c r="H6" s="6"/>
    </row>
    <row r="7" spans="1:8" x14ac:dyDescent="0.3">
      <c r="A7" t="s">
        <v>40</v>
      </c>
      <c r="B7">
        <f>VLOOKUP(A7,'Lost weeks of sales CC'!$BJ$2:$BK$63,2,FALSE)</f>
        <v>-41.268047334863439</v>
      </c>
      <c r="C7">
        <f>VLOOKUP(A7,'Lost week of sales ROC'!$BL$2:$BM$63,2,FALSE)</f>
        <v>-8.4301480229549934</v>
      </c>
      <c r="H7" s="6"/>
    </row>
    <row r="8" spans="1:8" x14ac:dyDescent="0.3">
      <c r="A8" t="s">
        <v>49</v>
      </c>
      <c r="B8">
        <f>VLOOKUP(A8,'Lost weeks of sales CC'!$BJ$2:$BK$63,2,FALSE)</f>
        <v>-41.215364018497425</v>
      </c>
      <c r="C8">
        <f>VLOOKUP(A8,'Lost week of sales ROC'!$BL$2:$BM$63,2,FALSE)</f>
        <v>-22.854035535918868</v>
      </c>
      <c r="H8" s="6"/>
    </row>
    <row r="9" spans="1:8" x14ac:dyDescent="0.3">
      <c r="A9" t="s">
        <v>23</v>
      </c>
      <c r="B9">
        <f>VLOOKUP(A9,'Lost weeks of sales CC'!$BJ$2:$BK$63,2,FALSE)</f>
        <v>-40.837751545342101</v>
      </c>
      <c r="C9">
        <f>VLOOKUP(A9,'Lost week of sales ROC'!$BL$2:$BM$63,2,FALSE)</f>
        <v>-7.1053663922209891</v>
      </c>
      <c r="H9" s="6"/>
    </row>
    <row r="10" spans="1:8" x14ac:dyDescent="0.3">
      <c r="A10" t="s">
        <v>48</v>
      </c>
      <c r="B10">
        <f>VLOOKUP(A10,'Lost weeks of sales CC'!$BJ$2:$BK$63,2,FALSE)</f>
        <v>-39.942326031634103</v>
      </c>
      <c r="C10">
        <f>VLOOKUP(A10,'Lost week of sales ROC'!$BL$2:$BM$63,2,FALSE)</f>
        <v>-9.4134237482469985</v>
      </c>
      <c r="H10" s="6"/>
    </row>
    <row r="11" spans="1:8" x14ac:dyDescent="0.3">
      <c r="A11" t="s">
        <v>35</v>
      </c>
      <c r="B11">
        <f>VLOOKUP(A11,'Lost weeks of sales CC'!$BJ$2:$BK$63,2,FALSE)</f>
        <v>-39.087494556197498</v>
      </c>
      <c r="C11">
        <f>VLOOKUP(A11,'Lost week of sales ROC'!$BL$2:$BM$63,2,FALSE)</f>
        <v>-12.852207348581938</v>
      </c>
      <c r="H11" s="6"/>
    </row>
    <row r="12" spans="1:8" x14ac:dyDescent="0.3">
      <c r="A12" t="s">
        <v>44</v>
      </c>
      <c r="B12">
        <f>VLOOKUP(A12,'Lost weeks of sales CC'!$BJ$2:$BK$63,2,FALSE)</f>
        <v>-38.726092971122419</v>
      </c>
      <c r="C12">
        <f>VLOOKUP(A12,'Lost week of sales ROC'!$BL$2:$BM$63,2,FALSE)</f>
        <v>-8.9652527797443327</v>
      </c>
      <c r="H12" s="6"/>
    </row>
    <row r="13" spans="1:8" x14ac:dyDescent="0.3">
      <c r="A13" t="s">
        <v>54</v>
      </c>
      <c r="B13">
        <f>VLOOKUP(A13,'Lost weeks of sales CC'!$BJ$2:$BK$63,2,FALSE)</f>
        <v>-38.695093650177036</v>
      </c>
      <c r="C13">
        <f>VLOOKUP(A13,'Lost week of sales ROC'!$BL$2:$BM$63,2,FALSE)</f>
        <v>-16.651659172770355</v>
      </c>
      <c r="H13" s="6"/>
    </row>
    <row r="14" spans="1:8" x14ac:dyDescent="0.3">
      <c r="A14" t="s">
        <v>7</v>
      </c>
      <c r="B14">
        <f>VLOOKUP(A14,'Lost weeks of sales CC'!$BJ$2:$BK$63,2,FALSE)</f>
        <v>-38.678572103757894</v>
      </c>
      <c r="C14">
        <f>VLOOKUP(A14,'Lost week of sales ROC'!$BL$2:$BM$63,2,FALSE)</f>
        <v>-17.65504395400923</v>
      </c>
      <c r="H14" s="6"/>
    </row>
    <row r="15" spans="1:8" x14ac:dyDescent="0.3">
      <c r="A15" t="s">
        <v>57</v>
      </c>
      <c r="B15">
        <f>VLOOKUP(A15,'Lost weeks of sales CC'!$BJ$2:$BK$63,2,FALSE)</f>
        <v>-38.309335510603574</v>
      </c>
      <c r="C15">
        <f>VLOOKUP(A15,'Lost week of sales ROC'!$BL$2:$BM$63,2,FALSE)</f>
        <v>-13.751557009652476</v>
      </c>
      <c r="H15" s="6"/>
    </row>
    <row r="16" spans="1:8" x14ac:dyDescent="0.3">
      <c r="A16" t="s">
        <v>18</v>
      </c>
      <c r="B16">
        <f>VLOOKUP(A16,'Lost weeks of sales CC'!$BJ$2:$BK$63,2,FALSE)</f>
        <v>-38.240026103055278</v>
      </c>
      <c r="C16">
        <f>VLOOKUP(A16,'Lost week of sales ROC'!$BL$2:$BM$63,2,FALSE)</f>
        <v>-12.270775763184865</v>
      </c>
      <c r="H16" s="6"/>
    </row>
    <row r="17" spans="1:8" x14ac:dyDescent="0.3">
      <c r="A17" t="s">
        <v>43</v>
      </c>
      <c r="B17">
        <f>VLOOKUP(A17,'Lost weeks of sales CC'!$BJ$2:$BK$63,2,FALSE)</f>
        <v>-36.252248609783436</v>
      </c>
      <c r="C17">
        <f>VLOOKUP(A17,'Lost week of sales ROC'!$BL$2:$BM$63,2,FALSE)</f>
        <v>-16.908297130572073</v>
      </c>
      <c r="H17" s="6"/>
    </row>
    <row r="18" spans="1:8" x14ac:dyDescent="0.3">
      <c r="A18" t="s">
        <v>20</v>
      </c>
      <c r="B18">
        <f>VLOOKUP(A18,'Lost weeks of sales CC'!$BJ$2:$BK$63,2,FALSE)</f>
        <v>-36.139885604866386</v>
      </c>
      <c r="C18">
        <f>VLOOKUP(A18,'Lost week of sales ROC'!$BL$2:$BM$63,2,FALSE)</f>
        <v>-20.727741830026098</v>
      </c>
      <c r="H18" s="6"/>
    </row>
    <row r="19" spans="1:8" x14ac:dyDescent="0.3">
      <c r="A19" t="s">
        <v>36</v>
      </c>
      <c r="B19">
        <f>VLOOKUP(A19,'Lost weeks of sales CC'!$BJ$2:$BK$63,2,FALSE)</f>
        <v>-36.063587997344662</v>
      </c>
      <c r="C19">
        <f>VLOOKUP(A19,'Lost week of sales ROC'!$BL$2:$BM$63,2,FALSE)</f>
        <v>-10.985555744064154</v>
      </c>
      <c r="H19" s="6"/>
    </row>
    <row r="20" spans="1:8" x14ac:dyDescent="0.3">
      <c r="A20" t="s">
        <v>29</v>
      </c>
      <c r="B20">
        <f>VLOOKUP(A20,'Lost weeks of sales CC'!$BJ$2:$BK$63,2,FALSE)</f>
        <v>-34.950062791281859</v>
      </c>
      <c r="C20">
        <f>VLOOKUP(A20,'Lost week of sales ROC'!$BL$2:$BM$63,2,FALSE)</f>
        <v>-16.261546986898509</v>
      </c>
      <c r="H20" s="6"/>
    </row>
    <row r="21" spans="1:8" x14ac:dyDescent="0.3">
      <c r="A21" t="s">
        <v>59</v>
      </c>
      <c r="B21">
        <f>VLOOKUP(A21,'Lost weeks of sales CC'!$BJ$2:$BK$63,2,FALSE)</f>
        <v>-32.920467171493286</v>
      </c>
      <c r="C21">
        <f>VLOOKUP(A21,'Lost week of sales ROC'!$BL$2:$BM$63,2,FALSE)</f>
        <v>-5.5406244915789804</v>
      </c>
      <c r="H21" s="6"/>
    </row>
    <row r="22" spans="1:8" x14ac:dyDescent="0.3">
      <c r="A22" t="s">
        <v>47</v>
      </c>
      <c r="B22">
        <f>VLOOKUP(A22,'Lost weeks of sales CC'!$BJ$2:$BK$63,2,FALSE)</f>
        <v>-32.692047638198879</v>
      </c>
      <c r="C22">
        <f>VLOOKUP(A22,'Lost week of sales ROC'!$BL$2:$BM$63,2,FALSE)</f>
        <v>-15.158917527136229</v>
      </c>
      <c r="H22" s="6"/>
    </row>
    <row r="23" spans="1:8" x14ac:dyDescent="0.3">
      <c r="A23" t="s">
        <v>27</v>
      </c>
      <c r="B23">
        <f>VLOOKUP(A23,'Lost weeks of sales CC'!$BJ$2:$BK$63,2,FALSE)</f>
        <v>-32.391712177948342</v>
      </c>
      <c r="C23">
        <f>VLOOKUP(A23,'Lost week of sales ROC'!$BL$2:$BM$63,2,FALSE)</f>
        <v>-5.598963502745848</v>
      </c>
      <c r="H23" s="6"/>
    </row>
    <row r="24" spans="1:8" x14ac:dyDescent="0.3">
      <c r="A24" t="s">
        <v>25</v>
      </c>
      <c r="B24">
        <f>VLOOKUP(A24,'Lost weeks of sales CC'!$BJ$2:$BK$63,2,FALSE)</f>
        <v>-32.000067173578579</v>
      </c>
      <c r="C24">
        <f>VLOOKUP(A24,'Lost week of sales ROC'!$BL$2:$BM$63,2,FALSE)</f>
        <v>-10.184066550617516</v>
      </c>
      <c r="H24" s="6"/>
    </row>
    <row r="25" spans="1:8" x14ac:dyDescent="0.3">
      <c r="A25" t="s">
        <v>50</v>
      </c>
      <c r="B25">
        <f>VLOOKUP(A25,'Lost weeks of sales CC'!$BJ$2:$BK$63,2,FALSE)</f>
        <v>-31.972687625793057</v>
      </c>
      <c r="C25">
        <f>VLOOKUP(A25,'Lost week of sales ROC'!$BL$2:$BM$63,2,FALSE)</f>
        <v>-11.568341057636623</v>
      </c>
      <c r="H25" s="6"/>
    </row>
    <row r="26" spans="1:8" x14ac:dyDescent="0.3">
      <c r="A26" t="s">
        <v>55</v>
      </c>
      <c r="B26">
        <f>VLOOKUP(A26,'Lost weeks of sales CC'!$BJ$2:$BK$63,2,FALSE)</f>
        <v>-31.268445542426051</v>
      </c>
      <c r="C26">
        <f>VLOOKUP(A26,'Lost week of sales ROC'!$BL$2:$BM$63,2,FALSE)</f>
        <v>-8.4276265345119032</v>
      </c>
      <c r="H26" s="6"/>
    </row>
    <row r="27" spans="1:8" x14ac:dyDescent="0.3">
      <c r="A27" t="s">
        <v>34</v>
      </c>
      <c r="B27">
        <f>VLOOKUP(A27,'Lost weeks of sales CC'!$BJ$2:$BK$63,2,FALSE)</f>
        <v>-30.824731681969826</v>
      </c>
      <c r="C27">
        <f>VLOOKUP(A27,'Lost week of sales ROC'!$BL$2:$BM$63,2,FALSE)</f>
        <v>-12.08538296164634</v>
      </c>
      <c r="H27" s="6"/>
    </row>
    <row r="28" spans="1:8" x14ac:dyDescent="0.3">
      <c r="A28" t="s">
        <v>60</v>
      </c>
      <c r="B28">
        <f>VLOOKUP(A28,'Lost weeks of sales CC'!$BJ$2:$BK$63,2,FALSE)</f>
        <v>-29.317358655080341</v>
      </c>
      <c r="C28">
        <f>VLOOKUP(A28,'Lost week of sales ROC'!$BL$2:$BM$63,2,FALSE)</f>
        <v>3.619781120562775</v>
      </c>
      <c r="H28" s="6"/>
    </row>
    <row r="29" spans="1:8" x14ac:dyDescent="0.3">
      <c r="A29" t="s">
        <v>16</v>
      </c>
      <c r="B29">
        <f>VLOOKUP(A29,'Lost weeks of sales CC'!$BJ$2:$BK$63,2,FALSE)</f>
        <v>-28.87791331703751</v>
      </c>
      <c r="C29">
        <f>VLOOKUP(A29,'Lost week of sales ROC'!$BL$2:$BM$63,2,FALSE)</f>
        <v>2.997938115014994</v>
      </c>
      <c r="H29" s="6"/>
    </row>
    <row r="30" spans="1:8" x14ac:dyDescent="0.3">
      <c r="A30" t="s">
        <v>66</v>
      </c>
      <c r="B30">
        <f>VLOOKUP(A30,'Lost weeks of sales CC'!$BJ$2:$BK$63,2,FALSE)</f>
        <v>-28.874905897506448</v>
      </c>
      <c r="C30">
        <f>VLOOKUP(A30,'Lost week of sales ROC'!$BL$2:$BM$63,2,FALSE)</f>
        <v>1.6501730678352244</v>
      </c>
      <c r="H30" s="6"/>
    </row>
    <row r="31" spans="1:8" x14ac:dyDescent="0.3">
      <c r="A31" t="s">
        <v>62</v>
      </c>
      <c r="B31">
        <f>VLOOKUP(A31,'Lost weeks of sales CC'!$BJ$2:$BK$63,2,FALSE)</f>
        <v>-28.373335235225415</v>
      </c>
      <c r="C31">
        <f>VLOOKUP(A31,'Lost week of sales ROC'!$BL$2:$BM$63,2,FALSE)</f>
        <v>-12.78443642410442</v>
      </c>
      <c r="H31" s="6"/>
    </row>
    <row r="32" spans="1:8" x14ac:dyDescent="0.3">
      <c r="A32" t="s">
        <v>17</v>
      </c>
      <c r="B32">
        <f>VLOOKUP(A32,'Lost weeks of sales CC'!$BJ$2:$BK$63,2,FALSE)</f>
        <v>-28.356097293568293</v>
      </c>
      <c r="C32">
        <f>VLOOKUP(A32,'Lost week of sales ROC'!$BL$2:$BM$63,2,FALSE)</f>
        <v>-12.928705901928227</v>
      </c>
      <c r="H32" s="6"/>
    </row>
    <row r="33" spans="1:8" x14ac:dyDescent="0.3">
      <c r="A33" t="s">
        <v>8</v>
      </c>
      <c r="B33">
        <f>VLOOKUP(A33,'Lost weeks of sales CC'!$BJ$2:$BK$63,2,FALSE)</f>
        <v>-28.118525222587564</v>
      </c>
      <c r="C33">
        <f>VLOOKUP(A33,'Lost week of sales ROC'!$BL$2:$BM$63,2,FALSE)</f>
        <v>-10.268487253403354</v>
      </c>
      <c r="H33" s="6"/>
    </row>
    <row r="34" spans="1:8" x14ac:dyDescent="0.3">
      <c r="A34" t="s">
        <v>24</v>
      </c>
      <c r="B34">
        <f>VLOOKUP(A34,'Lost weeks of sales CC'!$BJ$2:$BK$63,2,FALSE)</f>
        <v>-27.693123333717974</v>
      </c>
      <c r="C34">
        <f>VLOOKUP(A34,'Lost week of sales ROC'!$BL$2:$BM$63,2,FALSE)</f>
        <v>-16.751514282582363</v>
      </c>
      <c r="H34" s="6"/>
    </row>
    <row r="35" spans="1:8" x14ac:dyDescent="0.3">
      <c r="A35" t="s">
        <v>42</v>
      </c>
      <c r="B35">
        <f>VLOOKUP(A35,'Lost weeks of sales CC'!$BJ$2:$BK$63,2,FALSE)</f>
        <v>-27.611830160932271</v>
      </c>
      <c r="C35">
        <f>VLOOKUP(A35,'Lost week of sales ROC'!$BL$2:$BM$63,2,FALSE)</f>
        <v>0.5093085154482242</v>
      </c>
      <c r="H35" s="6"/>
    </row>
    <row r="36" spans="1:8" x14ac:dyDescent="0.3">
      <c r="A36" t="s">
        <v>22</v>
      </c>
      <c r="B36">
        <f>VLOOKUP(A36,'Lost weeks of sales CC'!$BJ$2:$BK$63,2,FALSE)</f>
        <v>-27.506475029318814</v>
      </c>
      <c r="C36">
        <f>VLOOKUP(A36,'Lost week of sales ROC'!$BL$2:$BM$63,2,FALSE)</f>
        <v>-11.393706474848614</v>
      </c>
      <c r="H36" s="6"/>
    </row>
    <row r="37" spans="1:8" x14ac:dyDescent="0.3">
      <c r="A37" t="s">
        <v>53</v>
      </c>
      <c r="B37">
        <f>VLOOKUP(A37,'Lost weeks of sales CC'!$BJ$2:$BK$63,2,FALSE)</f>
        <v>-26.779343824028253</v>
      </c>
      <c r="C37">
        <f>VLOOKUP(A37,'Lost week of sales ROC'!$BL$2:$BM$63,2,FALSE)</f>
        <v>-3.1719982670301814</v>
      </c>
      <c r="H37" s="6"/>
    </row>
    <row r="38" spans="1:8" x14ac:dyDescent="0.3">
      <c r="A38" t="s">
        <v>58</v>
      </c>
      <c r="B38">
        <f>VLOOKUP(A38,'Lost weeks of sales CC'!$BJ$2:$BK$63,2,FALSE)</f>
        <v>-26.433198931032951</v>
      </c>
      <c r="C38">
        <f>VLOOKUP(A38,'Lost week of sales ROC'!$BL$2:$BM$63,2,FALSE)</f>
        <v>-4.9330772127498257</v>
      </c>
      <c r="H38" s="6"/>
    </row>
    <row r="39" spans="1:8" x14ac:dyDescent="0.3">
      <c r="A39" t="s">
        <v>37</v>
      </c>
      <c r="B39">
        <f>VLOOKUP(A39,'Lost weeks of sales CC'!$BJ$2:$BK$63,2,FALSE)</f>
        <v>-25.835133671244723</v>
      </c>
      <c r="C39">
        <f>VLOOKUP(A39,'Lost week of sales ROC'!$BL$2:$BM$63,2,FALSE)</f>
        <v>-7.1441928575237945</v>
      </c>
      <c r="H39" s="6"/>
    </row>
    <row r="40" spans="1:8" x14ac:dyDescent="0.3">
      <c r="A40" t="s">
        <v>39</v>
      </c>
      <c r="B40">
        <f>VLOOKUP(A40,'Lost weeks of sales CC'!$BJ$2:$BK$63,2,FALSE)</f>
        <v>-25.580776728655302</v>
      </c>
      <c r="C40">
        <f>VLOOKUP(A40,'Lost week of sales ROC'!$BL$2:$BM$63,2,FALSE)</f>
        <v>-21.011327997578949</v>
      </c>
      <c r="H40" s="6"/>
    </row>
    <row r="41" spans="1:8" x14ac:dyDescent="0.3">
      <c r="A41" t="s">
        <v>15</v>
      </c>
      <c r="B41">
        <f>VLOOKUP(A41,'Lost weeks of sales CC'!$BJ$2:$BK$63,2,FALSE)</f>
        <v>-25.376823259478211</v>
      </c>
      <c r="C41">
        <f>VLOOKUP(A41,'Lost week of sales ROC'!$BL$2:$BM$63,2,FALSE)</f>
        <v>-8.1139942657105308</v>
      </c>
      <c r="H41" s="6"/>
    </row>
    <row r="42" spans="1:8" x14ac:dyDescent="0.3">
      <c r="A42" t="s">
        <v>51</v>
      </c>
      <c r="B42">
        <f>VLOOKUP(A42,'Lost weeks of sales CC'!$BJ$2:$BK$63,2,FALSE)</f>
        <v>-25.141859256315783</v>
      </c>
      <c r="C42">
        <f>VLOOKUP(A42,'Lost week of sales ROC'!$BL$2:$BM$63,2,FALSE)</f>
        <v>-4.7446425087708048</v>
      </c>
      <c r="H42" s="6"/>
    </row>
    <row r="43" spans="1:8" x14ac:dyDescent="0.3">
      <c r="A43" t="s">
        <v>61</v>
      </c>
      <c r="B43">
        <f>VLOOKUP(A43,'Lost weeks of sales CC'!$BJ$2:$BK$63,2,FALSE)</f>
        <v>-24.838850895872074</v>
      </c>
      <c r="C43">
        <f>VLOOKUP(A43,'Lost week of sales ROC'!$BL$2:$BM$63,2,FALSE)</f>
        <v>-3.2477422707709831</v>
      </c>
      <c r="H43" s="6"/>
    </row>
    <row r="44" spans="1:8" x14ac:dyDescent="0.3">
      <c r="A44" t="s">
        <v>26</v>
      </c>
      <c r="B44">
        <f>VLOOKUP(A44,'Lost weeks of sales CC'!$BJ$2:$BK$63,2,FALSE)</f>
        <v>-24.459855790130032</v>
      </c>
      <c r="C44">
        <f>VLOOKUP(A44,'Lost week of sales ROC'!$BL$2:$BM$63,2,FALSE)</f>
        <v>-1.2735723281931022</v>
      </c>
      <c r="H44" s="6"/>
    </row>
    <row r="45" spans="1:8" x14ac:dyDescent="0.3">
      <c r="A45" t="s">
        <v>33</v>
      </c>
      <c r="B45">
        <f>VLOOKUP(A45,'Lost weeks of sales CC'!$BJ$2:$BK$63,2,FALSE)</f>
        <v>-24.200283161420835</v>
      </c>
      <c r="C45">
        <f>VLOOKUP(A45,'Lost week of sales ROC'!$BL$2:$BM$63,2,FALSE)</f>
        <v>-2.6183945819045205</v>
      </c>
      <c r="H45" s="6"/>
    </row>
    <row r="46" spans="1:8" x14ac:dyDescent="0.3">
      <c r="A46" t="s">
        <v>45</v>
      </c>
      <c r="B46">
        <f>VLOOKUP(A46,'Lost weeks of sales CC'!$BJ$2:$BK$63,2,FALSE)</f>
        <v>-22.439075355263952</v>
      </c>
      <c r="C46">
        <f>VLOOKUP(A46,'Lost week of sales ROC'!$BL$2:$BM$63,2,FALSE)</f>
        <v>-7.4707022141747652</v>
      </c>
      <c r="H46" s="6"/>
    </row>
    <row r="47" spans="1:8" x14ac:dyDescent="0.3">
      <c r="A47" t="s">
        <v>68</v>
      </c>
      <c r="B47">
        <f>VLOOKUP(A47,'Lost weeks of sales CC'!$BJ$2:$BK$63,2,FALSE)</f>
        <v>-21.579363244628436</v>
      </c>
      <c r="C47">
        <f>VLOOKUP(A47,'Lost week of sales ROC'!$BL$2:$BM$63,2,FALSE)</f>
        <v>-14.69726961249955</v>
      </c>
      <c r="H47" s="6"/>
    </row>
    <row r="48" spans="1:8" x14ac:dyDescent="0.3">
      <c r="A48" t="s">
        <v>52</v>
      </c>
      <c r="B48">
        <f>VLOOKUP(A48,'Lost weeks of sales CC'!$BJ$2:$BK$63,2,FALSE)</f>
        <v>-21.554944980472644</v>
      </c>
      <c r="C48">
        <f>VLOOKUP(A48,'Lost week of sales ROC'!$BL$2:$BM$63,2,FALSE)</f>
        <v>-7.7630099713988772</v>
      </c>
      <c r="H48" s="6"/>
    </row>
    <row r="49" spans="1:8" x14ac:dyDescent="0.3">
      <c r="A49" t="s">
        <v>56</v>
      </c>
      <c r="B49">
        <f>VLOOKUP(A49,'Lost weeks of sales CC'!$BJ$2:$BK$63,2,FALSE)</f>
        <v>-21.451254920432849</v>
      </c>
      <c r="C49">
        <f>VLOOKUP(A49,'Lost week of sales ROC'!$BL$2:$BM$63,2,FALSE)</f>
        <v>-9.5216146908721573</v>
      </c>
      <c r="H49" s="6"/>
    </row>
    <row r="50" spans="1:8" x14ac:dyDescent="0.3">
      <c r="A50" t="s">
        <v>10</v>
      </c>
      <c r="B50">
        <f>VLOOKUP(A50,'Lost weeks of sales CC'!$BJ$2:$BK$63,2,FALSE)</f>
        <v>-21.283199320963089</v>
      </c>
      <c r="C50">
        <f>VLOOKUP(A50,'Lost week of sales ROC'!$BL$2:$BM$63,2,FALSE)</f>
        <v>-4.2127907537952263</v>
      </c>
      <c r="H50" s="6"/>
    </row>
    <row r="51" spans="1:8" x14ac:dyDescent="0.3">
      <c r="A51" t="s">
        <v>63</v>
      </c>
      <c r="B51">
        <f>VLOOKUP(A51,'Lost weeks of sales CC'!$BJ$2:$BK$63,2,FALSE)</f>
        <v>-19.197555621128391</v>
      </c>
      <c r="C51">
        <f>VLOOKUP(A51,'Lost week of sales ROC'!$BL$2:$BM$63,2,FALSE)</f>
        <v>-7.7201125722001791</v>
      </c>
      <c r="H51" s="6"/>
    </row>
    <row r="52" spans="1:8" x14ac:dyDescent="0.3">
      <c r="A52" t="s">
        <v>67</v>
      </c>
      <c r="B52">
        <f>VLOOKUP(A52,'Lost weeks of sales CC'!$BJ$2:$BK$63,2,FALSE)</f>
        <v>-16.677653183154334</v>
      </c>
      <c r="C52">
        <f>VLOOKUP(A52,'Lost week of sales ROC'!$BL$2:$BM$63,2,FALSE)</f>
        <v>-5.8814511054067484</v>
      </c>
      <c r="H52" s="6"/>
    </row>
    <row r="53" spans="1:8" x14ac:dyDescent="0.3">
      <c r="A53" t="s">
        <v>31</v>
      </c>
      <c r="B53">
        <f>VLOOKUP(A53,'Lost weeks of sales CC'!$BJ$2:$BK$63,2,FALSE)</f>
        <v>-16.115207577183845</v>
      </c>
      <c r="C53">
        <f>VLOOKUP(A53,'Lost week of sales ROC'!$BL$2:$BM$63,2,FALSE)</f>
        <v>-6.5680124225563778</v>
      </c>
      <c r="H53" s="6"/>
    </row>
    <row r="54" spans="1:8" x14ac:dyDescent="0.3">
      <c r="A54" t="s">
        <v>14</v>
      </c>
      <c r="B54">
        <f>VLOOKUP(A54,'Lost weeks of sales CC'!$BJ$2:$BK$63,2,FALSE)</f>
        <v>-16.024018840966161</v>
      </c>
      <c r="C54">
        <f>VLOOKUP(A54,'Lost week of sales ROC'!$BL$2:$BM$63,2,FALSE)</f>
        <v>1.8590065069276402</v>
      </c>
      <c r="H54" s="6"/>
    </row>
    <row r="55" spans="1:8" x14ac:dyDescent="0.3">
      <c r="A55" t="s">
        <v>11</v>
      </c>
      <c r="B55">
        <f>VLOOKUP(A55,'Lost weeks of sales CC'!$BJ$2:$BK$63,2,FALSE)</f>
        <v>-14.659264041374035</v>
      </c>
      <c r="C55">
        <f>VLOOKUP(A55,'Lost week of sales ROC'!$BL$2:$BM$63,2,FALSE)</f>
        <v>1.4857263371778078</v>
      </c>
      <c r="H55" s="6"/>
    </row>
    <row r="56" spans="1:8" x14ac:dyDescent="0.3">
      <c r="A56" t="s">
        <v>9</v>
      </c>
      <c r="B56">
        <f>VLOOKUP(A56,'Lost weeks of sales CC'!$BJ$2:$BK$63,2,FALSE)</f>
        <v>-14.397059774514565</v>
      </c>
      <c r="C56">
        <f>VLOOKUP(A56,'Lost week of sales ROC'!$BL$2:$BM$63,2,FALSE)</f>
        <v>6.2966359603690005</v>
      </c>
      <c r="H56" s="6"/>
    </row>
    <row r="57" spans="1:8" x14ac:dyDescent="0.3">
      <c r="A57" t="s">
        <v>64</v>
      </c>
      <c r="B57">
        <f>VLOOKUP(A57,'Lost weeks of sales CC'!$BJ$2:$BK$63,2,FALSE)</f>
        <v>-13.462880184754727</v>
      </c>
      <c r="C57">
        <f>VLOOKUP(A57,'Lost week of sales ROC'!$BL$2:$BM$63,2,FALSE)</f>
        <v>-1.8438182747303677</v>
      </c>
      <c r="H57" s="6"/>
    </row>
    <row r="58" spans="1:8" x14ac:dyDescent="0.3">
      <c r="A58" t="s">
        <v>41</v>
      </c>
      <c r="B58">
        <f>VLOOKUP(A58,'Lost weeks of sales CC'!$BJ$2:$BK$63,2,FALSE)</f>
        <v>-13.272004916846422</v>
      </c>
      <c r="C58">
        <f>VLOOKUP(A58,'Lost week of sales ROC'!$BL$2:$BM$63,2,FALSE)</f>
        <v>-6.5694234482774725</v>
      </c>
      <c r="H58" s="6"/>
    </row>
    <row r="59" spans="1:8" x14ac:dyDescent="0.3">
      <c r="A59" t="s">
        <v>46</v>
      </c>
      <c r="B59">
        <f>VLOOKUP(A59,'Lost weeks of sales CC'!$BJ$2:$BK$63,2,FALSE)</f>
        <v>-12.475075546634303</v>
      </c>
      <c r="C59">
        <f>VLOOKUP(A59,'Lost week of sales ROC'!$BL$2:$BM$63,2,FALSE)</f>
        <v>-11.068254499254833</v>
      </c>
      <c r="H59" s="6"/>
    </row>
    <row r="60" spans="1:8" x14ac:dyDescent="0.3">
      <c r="A60" t="s">
        <v>13</v>
      </c>
      <c r="B60">
        <f>VLOOKUP(A60,'Lost weeks of sales CC'!$BJ$2:$BK$63,2,FALSE)</f>
        <v>-12.341355815919005</v>
      </c>
      <c r="C60">
        <f>VLOOKUP(A60,'Lost week of sales ROC'!$BL$2:$BM$63,2,FALSE)</f>
        <v>-3.9428451932876909</v>
      </c>
      <c r="H60" s="6"/>
    </row>
    <row r="61" spans="1:8" x14ac:dyDescent="0.3">
      <c r="A61" t="s">
        <v>32</v>
      </c>
      <c r="B61">
        <f>VLOOKUP(A61,'Lost weeks of sales CC'!$BJ$2:$BK$63,2,FALSE)</f>
        <v>-11.885243421627729</v>
      </c>
      <c r="C61">
        <f>VLOOKUP(A61,'Lost week of sales ROC'!$BL$2:$BM$63,2,FALSE)</f>
        <v>-1.1878686410831405</v>
      </c>
      <c r="H61" s="6"/>
    </row>
    <row r="62" spans="1:8" x14ac:dyDescent="0.3">
      <c r="A62" t="s">
        <v>65</v>
      </c>
      <c r="B62">
        <f>VLOOKUP(A62,'Lost weeks of sales CC'!$BJ$2:$BK$63,2,FALSE)</f>
        <v>-10.763822344532306</v>
      </c>
      <c r="C62">
        <f>VLOOKUP(A62,'Lost week of sales ROC'!$BL$2:$BM$63,2,FALSE)</f>
        <v>-8.3131435036535528</v>
      </c>
      <c r="H62" s="6"/>
    </row>
    <row r="63" spans="1:8" x14ac:dyDescent="0.3">
      <c r="A63" t="s">
        <v>19</v>
      </c>
      <c r="B63">
        <f>VLOOKUP(A63,'Lost weeks of sales CC'!$BJ$2:$BK$63,2,FALSE)</f>
        <v>-7.766784069575027</v>
      </c>
      <c r="C63">
        <f>VLOOKUP(A63,'Lost week of sales ROC'!$BL$2:$BM$63,2,FALSE)</f>
        <v>-6.6930590988307861</v>
      </c>
      <c r="H63" s="6"/>
    </row>
    <row r="65" spans="1:3" x14ac:dyDescent="0.3">
      <c r="A65" t="s">
        <v>200</v>
      </c>
      <c r="B65" s="19">
        <f>AVERAGE(B2:B63)</f>
        <v>-28.314745223035182</v>
      </c>
      <c r="C65" s="19">
        <f>AVERAGE(C2:C63)</f>
        <v>-8.620294199525496</v>
      </c>
    </row>
  </sheetData>
  <sortState ref="A2:C63">
    <sortCondition ref="B1"/>
  </sortState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5"/>
  </sheetPr>
  <dimension ref="A1:BD63"/>
  <sheetViews>
    <sheetView workbookViewId="0">
      <selection activeCell="P4" sqref="P4"/>
    </sheetView>
  </sheetViews>
  <sheetFormatPr defaultRowHeight="14.4" x14ac:dyDescent="0.3"/>
  <cols>
    <col min="3" max="3" width="17.6640625" bestFit="1" customWidth="1"/>
    <col min="9" max="9" width="8.88671875" style="6"/>
    <col min="36" max="36" width="13.33203125" customWidth="1"/>
  </cols>
  <sheetData>
    <row r="1" spans="1:56" ht="86.4" x14ac:dyDescent="0.3">
      <c r="A1" t="s">
        <v>85</v>
      </c>
      <c r="B1" t="s">
        <v>134</v>
      </c>
      <c r="C1" t="s">
        <v>205</v>
      </c>
      <c r="D1" t="s">
        <v>164</v>
      </c>
      <c r="E1" t="s">
        <v>148</v>
      </c>
      <c r="F1" t="s">
        <v>149</v>
      </c>
      <c r="G1" t="s">
        <v>150</v>
      </c>
      <c r="H1" t="s">
        <v>151</v>
      </c>
      <c r="I1" s="6" t="s">
        <v>155</v>
      </c>
      <c r="J1" t="s">
        <v>160</v>
      </c>
      <c r="K1" t="s">
        <v>159</v>
      </c>
      <c r="L1" t="s">
        <v>158</v>
      </c>
      <c r="M1" s="28" t="s">
        <v>172</v>
      </c>
      <c r="N1" s="28" t="s">
        <v>168</v>
      </c>
      <c r="O1" s="28" t="s">
        <v>169</v>
      </c>
      <c r="P1" s="28" t="s">
        <v>170</v>
      </c>
      <c r="Q1" s="28" t="s">
        <v>171</v>
      </c>
      <c r="R1" s="28" t="s">
        <v>173</v>
      </c>
      <c r="S1" s="28" t="s">
        <v>174</v>
      </c>
      <c r="T1" s="28" t="s">
        <v>175</v>
      </c>
      <c r="U1" s="28" t="s">
        <v>176</v>
      </c>
      <c r="V1" s="28" t="s">
        <v>177</v>
      </c>
      <c r="W1" s="28" t="s">
        <v>178</v>
      </c>
      <c r="X1" s="28" t="s">
        <v>185</v>
      </c>
      <c r="Y1" s="28" t="s">
        <v>186</v>
      </c>
      <c r="Z1" s="28" t="s">
        <v>187</v>
      </c>
      <c r="AA1" s="28" t="s">
        <v>188</v>
      </c>
      <c r="AB1" s="28" t="s">
        <v>189</v>
      </c>
      <c r="AC1" s="28" t="s">
        <v>190</v>
      </c>
      <c r="AF1" s="28" t="s">
        <v>148</v>
      </c>
      <c r="AG1" s="28" t="s">
        <v>149</v>
      </c>
      <c r="AH1" s="28" t="s">
        <v>150</v>
      </c>
      <c r="AI1" s="28" t="s">
        <v>151</v>
      </c>
      <c r="AJ1" s="28" t="s">
        <v>155</v>
      </c>
      <c r="AK1" s="28" t="s">
        <v>161</v>
      </c>
      <c r="AL1" s="28" t="s">
        <v>162</v>
      </c>
      <c r="AM1" s="28" t="s">
        <v>163</v>
      </c>
      <c r="AN1" s="28" t="s">
        <v>172</v>
      </c>
      <c r="AO1" s="28" t="s">
        <v>168</v>
      </c>
      <c r="AP1" s="28" t="s">
        <v>169</v>
      </c>
      <c r="AQ1" s="28" t="s">
        <v>170</v>
      </c>
      <c r="AR1" s="28" t="s">
        <v>171</v>
      </c>
      <c r="AS1" s="28" t="s">
        <v>179</v>
      </c>
      <c r="AT1" s="28" t="s">
        <v>180</v>
      </c>
      <c r="AU1" s="28" t="s">
        <v>181</v>
      </c>
      <c r="AV1" s="28" t="s">
        <v>182</v>
      </c>
      <c r="AW1" s="28" t="s">
        <v>183</v>
      </c>
      <c r="AX1" s="28" t="s">
        <v>184</v>
      </c>
      <c r="AY1" s="28" t="s">
        <v>185</v>
      </c>
      <c r="AZ1" s="28" t="s">
        <v>186</v>
      </c>
      <c r="BA1" s="28" t="s">
        <v>187</v>
      </c>
      <c r="BB1" s="28" t="s">
        <v>188</v>
      </c>
      <c r="BC1" s="28" t="s">
        <v>189</v>
      </c>
      <c r="BD1" s="28" t="s">
        <v>190</v>
      </c>
    </row>
    <row r="2" spans="1:56" x14ac:dyDescent="0.3">
      <c r="A2" t="s">
        <v>7</v>
      </c>
      <c r="B2" s="36" t="e">
        <v>#N/A</v>
      </c>
      <c r="C2" s="36" t="e">
        <f>B2</f>
        <v>#N/A</v>
      </c>
      <c r="D2" t="str">
        <f>VLOOKUP(A2,[4]Sheet1!$A$2:$B$64,2,FALSE)</f>
        <v>Small</v>
      </c>
      <c r="E2">
        <f>VLOOKUP(A2,'Lost week of sales TOTAL'!$A$2:$B$63,2,FALSE)</f>
        <v>-38.678572103757894</v>
      </c>
      <c r="F2">
        <f>VLOOKUP(A2,'Lost week of sales TOTAL'!$A$2:$C$63,3,FALSE)</f>
        <v>-17.65504395400923</v>
      </c>
      <c r="G2" s="6">
        <f>VLOOKUP(A2,'City centre vs local centre off'!$A$2:$C$63,2,FALSE)</f>
        <v>0.81383853437807896</v>
      </c>
      <c r="H2" s="6">
        <f>VLOOKUP(A2,'City centre vs local centre off'!$A$2:$C$63,3,FALSE)</f>
        <v>0.97768704148164798</v>
      </c>
      <c r="I2" s="6">
        <f>VLOOKUP(A2,'Share elsewhere CC offline'!$F$5:$I$66,4,FALSE)</f>
        <v>0.52278205436355651</v>
      </c>
      <c r="J2" s="6">
        <f>VLOOKUP(A2,'[5]Online share'!$A$2:$B$63,2,FALSE)</f>
        <v>0.24318234110941236</v>
      </c>
      <c r="K2" s="6">
        <f>VLOOKUP(A2,'[5]Online share'!$A$2:$D$63,4,FALSE)</f>
        <v>0.28235257872237512</v>
      </c>
      <c r="L2" s="19">
        <f>(K2-J2)*100</f>
        <v>3.9170237612962762</v>
      </c>
      <c r="M2" s="6">
        <f>VLOOKUP(A2,'CC share tops bottoms'!$A$2:$B$63,2,FALSE)</f>
        <v>0.1911126486070289</v>
      </c>
      <c r="N2" s="6">
        <f>VLOOKUP(A2,'Pre-Covid make up of sales  (2)'!$A$1:$G$64,4,FALSE)</f>
        <v>0.25245724652857798</v>
      </c>
      <c r="O2" s="6">
        <f>VLOOKUP(A2,'Pre-Covid make up of sales  (2)'!$A$1:$G$64,5,FALSE)</f>
        <v>0.275006595759335</v>
      </c>
      <c r="P2" s="6">
        <f>VLOOKUP(A2,'Pre-Covid make up of sales  (2)'!$A$1:$G$64,7,FALSE)</f>
        <v>8.19044547527574E-2</v>
      </c>
      <c r="Q2" s="6">
        <f>VLOOKUP(A2,'Pre-Covid make up of sales  (2)'!$A$1:$G$64,6,FALSE)</f>
        <v>0.118784063306534</v>
      </c>
      <c r="R2" s="6">
        <f>VLOOKUP(A2,'[6]Fashion offline city centre'!$A$4:$W$66,23,FALSE)</f>
        <v>0.79689245101605932</v>
      </c>
      <c r="S2" s="6">
        <f>VLOOKUP(A2,'[6]Food offline city centre'!$A$4:$W$66,23,FALSE)</f>
        <v>1.1253559961399862</v>
      </c>
      <c r="T2" s="6">
        <f>VLOOKUP(A2,'[6]Groceries offline city centre'!$A$4:$W$66,23,FALSE)</f>
        <v>1.0130500527686559</v>
      </c>
      <c r="U2" s="6">
        <f>VLOOKUP(A2,'[6]Retail offline city cent'!$A$4:$W$66,23,FALSE)</f>
        <v>0.17489196112600228</v>
      </c>
      <c r="V2" s="24">
        <f>VLOOKUP(A2,'[6]Fashion offline city centre'!$A$4:$Y$66,25,FALSE)</f>
        <v>-35.64019149004023</v>
      </c>
      <c r="W2">
        <f>VLOOKUP(A2,'[6]Food offline city centre'!$A$4:$Y$66,25,FALSE)</f>
        <v>-41.647414393018195</v>
      </c>
      <c r="X2">
        <f>VLOOKUP(A2,'[6]Fashion offline outside centre'!$A$4:$W$66,23,FALSE)</f>
        <v>0.88752265238766825</v>
      </c>
      <c r="Y2">
        <f>VLOOKUP(A2,'[6]Food offline outside centre'!$A$4:$W$66,23,FALSE)</f>
        <v>1.0540381693404468</v>
      </c>
      <c r="Z2">
        <f>VLOOKUP(A2,'[6]Grocerie offline outside centre'!$A$4:$W$66,23,FALSE)</f>
        <v>1.1201511990319275</v>
      </c>
      <c r="AA2">
        <f>VLOOKUP(A2,'[6]Retail offline outside centre'!$A$4:$W$66,23,FALSE)</f>
        <v>0.60662148708100139</v>
      </c>
      <c r="AB2">
        <f>VLOOKUP(A2,'[6]Fashion offline outside centre'!$A$4:$Y$66,25,FALSE)</f>
        <v>-31.293467012388973</v>
      </c>
      <c r="AC2">
        <f>VLOOKUP(A2,'[6]Food offline outside centre'!$A$4:$Y$66,25,FALSE)</f>
        <v>-29.008470898591554</v>
      </c>
      <c r="AE2" t="s">
        <v>135</v>
      </c>
      <c r="AF2" s="19">
        <f>AVERAGEIF($B$2:$B$63,$AE2,E$2:E$63)</f>
        <v>-33.446984920074534</v>
      </c>
      <c r="AG2" s="19">
        <f t="shared" ref="AG2:BB2" si="0">AVERAGEIF($B$2:$B$63,$AE2,F$2:F$63)</f>
        <v>-12.656522693355821</v>
      </c>
      <c r="AH2" s="6">
        <f t="shared" si="0"/>
        <v>0.87944365397744195</v>
      </c>
      <c r="AI2" s="6">
        <f t="shared" si="0"/>
        <v>1.007751727775289</v>
      </c>
      <c r="AJ2" s="6">
        <f t="shared" si="0"/>
        <v>0.52446546812542183</v>
      </c>
      <c r="AK2" s="6">
        <f t="shared" si="0"/>
        <v>0.24090320499763973</v>
      </c>
      <c r="AL2" s="6">
        <f t="shared" si="0"/>
        <v>0.29964455357703551</v>
      </c>
      <c r="AM2" s="33">
        <f t="shared" si="0"/>
        <v>5.8741348579395751</v>
      </c>
      <c r="AN2" s="6">
        <f t="shared" si="0"/>
        <v>0.18049693936144112</v>
      </c>
      <c r="AO2" s="6">
        <f t="shared" si="0"/>
        <v>0.19518920244578505</v>
      </c>
      <c r="AP2" s="6">
        <f t="shared" si="0"/>
        <v>0.26283931632489543</v>
      </c>
      <c r="AQ2" s="6">
        <f t="shared" si="0"/>
        <v>0.15576942348634368</v>
      </c>
      <c r="AR2" s="6">
        <f t="shared" si="0"/>
        <v>0.10427705067542024</v>
      </c>
      <c r="AS2" s="6">
        <f t="shared" si="0"/>
        <v>0.84166786735518351</v>
      </c>
      <c r="AT2" s="6">
        <f t="shared" si="0"/>
        <v>1.0435104638116848</v>
      </c>
      <c r="AU2" s="6">
        <f t="shared" si="0"/>
        <v>0.95612587244375091</v>
      </c>
      <c r="AV2" s="6">
        <f t="shared" si="0"/>
        <v>0.64685398535060357</v>
      </c>
      <c r="AW2" s="12">
        <f t="shared" si="0"/>
        <v>-32.76929842348607</v>
      </c>
      <c r="AX2" s="12">
        <f t="shared" si="0"/>
        <v>-39.061742064992629</v>
      </c>
      <c r="AY2" s="32">
        <f t="shared" si="0"/>
        <v>0.90705481492229234</v>
      </c>
      <c r="AZ2" s="32">
        <f t="shared" si="0"/>
        <v>1.0666285996375231</v>
      </c>
      <c r="BA2" s="32">
        <f t="shared" si="0"/>
        <v>1.0643100810717212</v>
      </c>
      <c r="BB2" s="32">
        <f t="shared" si="0"/>
        <v>0.876524491171223</v>
      </c>
      <c r="BC2" s="12">
        <f t="shared" ref="BC2:BC7" si="1">AVERAGEIF($B$2:$B$63,$AE2,AB$2:AB$63)</f>
        <v>-28.775275788701727</v>
      </c>
      <c r="BD2" s="12">
        <f t="shared" ref="BD2:BD7" si="2">AVERAGEIF($B$2:$B$63,$AE2,AC$2:AC$63)</f>
        <v>-23.066017644574583</v>
      </c>
    </row>
    <row r="3" spans="1:56" x14ac:dyDescent="0.3">
      <c r="A3" t="s">
        <v>8</v>
      </c>
      <c r="B3" s="36" t="s">
        <v>146</v>
      </c>
      <c r="C3" s="36" t="s">
        <v>135</v>
      </c>
      <c r="D3" t="str">
        <f>VLOOKUP(A3,[4]Sheet1!$A$2:$B$64,2,FALSE)</f>
        <v>Small</v>
      </c>
      <c r="E3">
        <f>VLOOKUP(A3,'Lost week of sales TOTAL'!$A$2:$B$63,2,FALSE)</f>
        <v>-28.118525222587564</v>
      </c>
      <c r="F3">
        <f>VLOOKUP(A3,'Lost week of sales TOTAL'!$A$2:$C$63,3,FALSE)</f>
        <v>-10.268487253403354</v>
      </c>
      <c r="G3" s="6">
        <f>VLOOKUP(A3,'City centre vs local centre off'!$A$2:$C$63,2,FALSE)</f>
        <v>0.92773581933138005</v>
      </c>
      <c r="H3" s="6">
        <f>VLOOKUP(A3,'City centre vs local centre off'!$A$2:$C$63,3,FALSE)</f>
        <v>0.97238016426097496</v>
      </c>
      <c r="I3" s="6">
        <f>VLOOKUP(A3,'Share elsewhere CC offline'!$F$5:$I$66,4,FALSE)</f>
        <v>0.4818771679880966</v>
      </c>
      <c r="J3" s="6">
        <f>VLOOKUP(A3,'[5]Online share'!$A$2:$B$63,2,FALSE)</f>
        <v>0.23988708390499214</v>
      </c>
      <c r="K3" s="6">
        <f>VLOOKUP(A3,'[5]Online share'!$A$2:$D$63,4,FALSE)</f>
        <v>0.30367836827503608</v>
      </c>
      <c r="L3" s="19">
        <f t="shared" ref="L3:L63" si="3">(K3-J3)*100</f>
        <v>6.3791284370043941</v>
      </c>
      <c r="M3" s="6">
        <f>VLOOKUP(A3,'CC share tops bottoms'!$A$2:$B$63,2,FALSE)</f>
        <v>1.7038742749999763E-2</v>
      </c>
      <c r="N3" s="6">
        <f>VLOOKUP(A3,'Pre-Covid make up of sales  (2)'!$A$1:$G$64,4,FALSE)</f>
        <v>7.9263595426992493E-3</v>
      </c>
      <c r="O3" s="6">
        <f>VLOOKUP(A3,'Pre-Covid make up of sales  (2)'!$A$1:$G$64,5,FALSE)</f>
        <v>8.1980001877999004E-2</v>
      </c>
      <c r="P3" s="6">
        <f>VLOOKUP(A3,'Pre-Covid make up of sales  (2)'!$A$1:$G$64,7,FALSE)</f>
        <v>0.113561699190941</v>
      </c>
      <c r="Q3" s="6">
        <f>VLOOKUP(A3,'Pre-Covid make up of sales  (2)'!$A$1:$G$64,6,FALSE)</f>
        <v>5.8509938684721402E-2</v>
      </c>
      <c r="R3" s="6">
        <f>VLOOKUP(A3,'[6]Fashion offline city centre'!$A$4:$W$66,23,FALSE)</f>
        <v>0.56669241156923111</v>
      </c>
      <c r="S3" s="6">
        <f>VLOOKUP(A3,'[6]Food offline city centre'!$A$4:$W$66,23,FALSE)</f>
        <v>1.3550003781556916</v>
      </c>
      <c r="T3" s="6">
        <f>VLOOKUP(A3,'[6]Groceries offline city centre'!$A$4:$W$66,23,FALSE)</f>
        <v>1.4455012866590191</v>
      </c>
      <c r="U3" s="6">
        <f>VLOOKUP(A3,'[6]Retail offline city cent'!$A$4:$W$66,23,FALSE)</f>
        <v>0</v>
      </c>
      <c r="V3" s="24">
        <f>VLOOKUP(A3,'[6]Fashion offline city centre'!$A$4:$Y$66,25,FALSE)</f>
        <v>-28.747290531342991</v>
      </c>
      <c r="W3">
        <f>VLOOKUP(A3,'[6]Food offline city centre'!$A$4:$Y$66,25,FALSE)</f>
        <v>-15.057281334101845</v>
      </c>
      <c r="X3">
        <f>VLOOKUP(A3,'[6]Fashion offline outside centre'!$A$4:$W$66,23,FALSE)</f>
        <v>0.84600616551950902</v>
      </c>
      <c r="Y3">
        <f>VLOOKUP(A3,'[6]Food offline outside centre'!$A$4:$W$66,23,FALSE)</f>
        <v>1.0024386045096456</v>
      </c>
      <c r="Z3">
        <f>VLOOKUP(A3,'[6]Grocerie offline outside centre'!$A$4:$W$66,23,FALSE)</f>
        <v>1.0414518133592496</v>
      </c>
      <c r="AA3">
        <f>VLOOKUP(A3,'[6]Retail offline outside centre'!$A$4:$W$66,23,FALSE)</f>
        <v>0.88228534384485779</v>
      </c>
      <c r="AB3">
        <f>VLOOKUP(A3,'[6]Fashion offline outside centre'!$A$4:$Y$66,25,FALSE)</f>
        <v>-30.072224793667544</v>
      </c>
      <c r="AC3">
        <f>VLOOKUP(A3,'[6]Food offline outside centre'!$A$4:$Y$66,25,FALSE)</f>
        <v>-23.802750768949934</v>
      </c>
      <c r="AE3" t="s">
        <v>156</v>
      </c>
      <c r="AF3" s="19">
        <f t="shared" ref="AF3:AM5" si="4">AVERAGEIF($B$2:$B$63,$AE3,E$2:E$63)</f>
        <v>-31.47799900298012</v>
      </c>
      <c r="AG3" s="19">
        <f t="shared" si="4"/>
        <v>-10.814630189490332</v>
      </c>
      <c r="AH3" s="6">
        <f t="shared" si="4"/>
        <v>0.94370026018557607</v>
      </c>
      <c r="AI3" s="6">
        <f t="shared" si="4"/>
        <v>1.0400094057607603</v>
      </c>
      <c r="AJ3" s="6">
        <f t="shared" si="4"/>
        <v>0.56336450608576116</v>
      </c>
      <c r="AK3" s="6">
        <f t="shared" si="4"/>
        <v>0.24628092112890351</v>
      </c>
      <c r="AL3" s="6">
        <f t="shared" si="4"/>
        <v>0.30369308211487811</v>
      </c>
      <c r="AM3" s="33">
        <f t="shared" si="4"/>
        <v>5.7412160985974561</v>
      </c>
      <c r="AN3" s="6">
        <f t="shared" ref="AN3:AU7" si="5">AVERAGEIF($B$2:$B$63,$AE3,M$2:M$63)</f>
        <v>0.1884446845249913</v>
      </c>
      <c r="AO3" s="6">
        <f t="shared" si="5"/>
        <v>0.1913556399976043</v>
      </c>
      <c r="AP3" s="6">
        <f t="shared" si="5"/>
        <v>0.24531044782004205</v>
      </c>
      <c r="AQ3" s="6">
        <f t="shared" si="5"/>
        <v>0.13313483481830934</v>
      </c>
      <c r="AR3" s="6">
        <f t="shared" si="5"/>
        <v>0.11421538087696437</v>
      </c>
      <c r="AS3" s="6">
        <f t="shared" si="5"/>
        <v>0.86929043596477296</v>
      </c>
      <c r="AT3" s="6">
        <f t="shared" si="5"/>
        <v>1.2247019334158298</v>
      </c>
      <c r="AU3" s="6">
        <f t="shared" si="5"/>
        <v>1.0868172830518268</v>
      </c>
      <c r="AV3" s="6">
        <f t="shared" ref="AV3:AW7" si="6">AVERAGEIF($B$2:$B$63,$AE3,U$2:U$63)</f>
        <v>0.69343904851489457</v>
      </c>
      <c r="AW3" s="12">
        <f t="shared" si="6"/>
        <v>-30.906672433686222</v>
      </c>
      <c r="AX3" s="12">
        <f t="shared" ref="AX3:BB7" si="7">AVERAGEIF($B$2:$B$63,$AE3,W$2:W$63)</f>
        <v>-32.329945137101781</v>
      </c>
      <c r="AY3" s="32">
        <f t="shared" si="7"/>
        <v>0.95353409607800765</v>
      </c>
      <c r="AZ3" s="32">
        <f t="shared" si="7"/>
        <v>1.1172321581545117</v>
      </c>
      <c r="BA3" s="32">
        <f t="shared" si="7"/>
        <v>1.1133819121016248</v>
      </c>
      <c r="BB3" s="32">
        <f t="shared" si="7"/>
        <v>0.91198129241354831</v>
      </c>
      <c r="BC3" s="12">
        <f t="shared" si="1"/>
        <v>-26.675146324043769</v>
      </c>
      <c r="BD3" s="12">
        <f t="shared" si="2"/>
        <v>-23.295232774470811</v>
      </c>
    </row>
    <row r="4" spans="1:56" x14ac:dyDescent="0.3">
      <c r="A4" t="s">
        <v>9</v>
      </c>
      <c r="B4" s="36" t="s">
        <v>136</v>
      </c>
      <c r="C4" s="36" t="s">
        <v>136</v>
      </c>
      <c r="D4" t="str">
        <f>VLOOKUP(A4,[4]Sheet1!$A$2:$B$64,2,FALSE)</f>
        <v>Small</v>
      </c>
      <c r="E4">
        <f>VLOOKUP(A4,'Lost week of sales TOTAL'!$A$2:$B$63,2,FALSE)</f>
        <v>-14.397059774514565</v>
      </c>
      <c r="F4">
        <f>VLOOKUP(A4,'Lost week of sales TOTAL'!$A$2:$C$63,3,FALSE)</f>
        <v>6.2966359603690005</v>
      </c>
      <c r="G4" s="6">
        <f>VLOOKUP(A4,'City centre vs local centre off'!$A$2:$C$63,2,FALSE)</f>
        <v>1.1123314709941901</v>
      </c>
      <c r="H4" s="6">
        <f>VLOOKUP(A4,'City centre vs local centre off'!$A$2:$C$63,3,FALSE)</f>
        <v>1.18953457118374</v>
      </c>
      <c r="I4" s="6">
        <f>VLOOKUP(A4,'Share elsewhere CC offline'!$F$5:$I$66,4,FALSE)</f>
        <v>0.21171793116441662</v>
      </c>
      <c r="J4" s="6">
        <f>VLOOKUP(A4,'[5]Online share'!$A$2:$B$63,2,FALSE)</f>
        <v>0.24268047545736446</v>
      </c>
      <c r="K4" s="6">
        <f>VLOOKUP(A4,'[5]Online share'!$A$2:$D$63,4,FALSE)</f>
        <v>0.28823825166692518</v>
      </c>
      <c r="L4" s="19">
        <f t="shared" si="3"/>
        <v>4.5557776209560723</v>
      </c>
      <c r="M4" s="6">
        <f>VLOOKUP(A4,'CC share tops bottoms'!$A$2:$B$63,2,FALSE)</f>
        <v>0.11156690640564219</v>
      </c>
      <c r="N4" s="6">
        <f>VLOOKUP(A4,'Pre-Covid make up of sales  (2)'!$A$1:$G$64,4,FALSE)</f>
        <v>0.20985961632217601</v>
      </c>
      <c r="O4" s="6">
        <f>VLOOKUP(A4,'Pre-Covid make up of sales  (2)'!$A$1:$G$64,5,FALSE)</f>
        <v>0.14106171525681999</v>
      </c>
      <c r="P4" s="6">
        <f>VLOOKUP(A4,'Pre-Covid make up of sales  (2)'!$A$1:$G$64,7,FALSE)</f>
        <v>8.8418292311165797E-2</v>
      </c>
      <c r="Q4" s="6">
        <f>VLOOKUP(A4,'Pre-Covid make up of sales  (2)'!$A$1:$G$64,6,FALSE)</f>
        <v>9.5545619100369794E-2</v>
      </c>
      <c r="R4" s="6">
        <f>VLOOKUP(A4,'[6]Fashion offline city centre'!$A$4:$W$66,23,FALSE)</f>
        <v>1.1419311977441617</v>
      </c>
      <c r="S4" s="6">
        <f>VLOOKUP(A4,'[6]Food offline city centre'!$A$4:$W$66,23,FALSE)</f>
        <v>1.3858617591612512</v>
      </c>
      <c r="T4" s="6">
        <f>VLOOKUP(A4,'[6]Groceries offline city centre'!$A$4:$W$66,23,FALSE)</f>
        <v>1.4314967321374208</v>
      </c>
      <c r="U4" s="6">
        <f>VLOOKUP(A4,'[6]Retail offline city cent'!$A$4:$W$66,23,FALSE)</f>
        <v>1.1139011772007592</v>
      </c>
      <c r="V4" s="24">
        <f>VLOOKUP(A4,'[6]Fashion offline city centre'!$A$4:$Y$66,25,FALSE)</f>
        <v>-17.202449748916102</v>
      </c>
      <c r="W4">
        <f>VLOOKUP(A4,'[6]Food offline city centre'!$A$4:$Y$66,25,FALSE)</f>
        <v>-14.777140350690978</v>
      </c>
      <c r="X4">
        <f>VLOOKUP(A4,'[6]Fashion offline outside centre'!$A$4:$W$66,23,FALSE)</f>
        <v>1.1434551248676321</v>
      </c>
      <c r="Y4">
        <f>VLOOKUP(A4,'[6]Food offline outside centre'!$A$4:$W$66,23,FALSE)</f>
        <v>1.0749281373267889</v>
      </c>
      <c r="Z4">
        <f>VLOOKUP(A4,'[6]Grocerie offline outside centre'!$A$4:$W$66,23,FALSE)</f>
        <v>1.2568676694189405</v>
      </c>
      <c r="AA4">
        <f>VLOOKUP(A4,'[6]Retail offline outside centre'!$A$4:$W$66,23,FALSE)</f>
        <v>1.0407041320251886</v>
      </c>
      <c r="AB4">
        <f>VLOOKUP(A4,'[6]Fashion offline outside centre'!$A$4:$Y$66,25,FALSE)</f>
        <v>-16.02009543564489</v>
      </c>
      <c r="AC4">
        <f>VLOOKUP(A4,'[6]Food offline outside centre'!$A$4:$Y$66,25,FALSE)</f>
        <v>-9.5494452480201062</v>
      </c>
      <c r="AE4" t="s">
        <v>136</v>
      </c>
      <c r="AF4" s="19">
        <f t="shared" si="4"/>
        <v>-22.499610577246923</v>
      </c>
      <c r="AG4" s="19">
        <f t="shared" si="4"/>
        <v>-5.095142425079044</v>
      </c>
      <c r="AH4" s="6">
        <f t="shared" si="4"/>
        <v>0.92641053118878591</v>
      </c>
      <c r="AI4" s="6">
        <f t="shared" si="4"/>
        <v>1.0744242825329164</v>
      </c>
      <c r="AJ4" s="6">
        <f t="shared" si="4"/>
        <v>0.37724033647051414</v>
      </c>
      <c r="AK4" s="6">
        <f t="shared" si="4"/>
        <v>0.23839663823232143</v>
      </c>
      <c r="AL4" s="6">
        <f t="shared" si="4"/>
        <v>0.28770311098345702</v>
      </c>
      <c r="AM4" s="33">
        <f t="shared" si="4"/>
        <v>4.9306472751135564</v>
      </c>
      <c r="AN4" s="6">
        <f t="shared" si="5"/>
        <v>0.13328255455991972</v>
      </c>
      <c r="AO4" s="6">
        <f t="shared" si="5"/>
        <v>0.22049923891454298</v>
      </c>
      <c r="AP4" s="6">
        <f t="shared" si="5"/>
        <v>0.15876568299001678</v>
      </c>
      <c r="AQ4" s="6">
        <f t="shared" si="5"/>
        <v>0.19230830885873543</v>
      </c>
      <c r="AR4" s="6">
        <f t="shared" si="5"/>
        <v>0.10063572283406551</v>
      </c>
      <c r="AS4" s="6">
        <f t="shared" si="5"/>
        <v>0.88246898204760094</v>
      </c>
      <c r="AT4" s="6">
        <f t="shared" si="5"/>
        <v>1.2003165973160024</v>
      </c>
      <c r="AU4" s="6">
        <f t="shared" si="5"/>
        <v>1.1557909624056675</v>
      </c>
      <c r="AV4" s="6">
        <f t="shared" si="6"/>
        <v>0.70516681250572733</v>
      </c>
      <c r="AW4" s="12">
        <f t="shared" si="6"/>
        <v>-28.875089655325656</v>
      </c>
      <c r="AX4" s="12">
        <f t="shared" si="7"/>
        <v>-30.101203033056308</v>
      </c>
      <c r="AY4" s="32">
        <f t="shared" si="7"/>
        <v>0.95366639424534516</v>
      </c>
      <c r="AZ4" s="32">
        <f t="shared" si="7"/>
        <v>1.081380872664746</v>
      </c>
      <c r="BA4" s="32">
        <f t="shared" si="7"/>
        <v>1.1521087414349644</v>
      </c>
      <c r="BB4" s="32">
        <f t="shared" si="7"/>
        <v>1.0181653446304506</v>
      </c>
      <c r="BC4" s="12">
        <f t="shared" si="1"/>
        <v>-25.585074205917575</v>
      </c>
      <c r="BD4" s="12">
        <f t="shared" si="2"/>
        <v>-18.829978372664396</v>
      </c>
    </row>
    <row r="5" spans="1:56" x14ac:dyDescent="0.3">
      <c r="A5" t="s">
        <v>10</v>
      </c>
      <c r="B5" s="36" t="s">
        <v>136</v>
      </c>
      <c r="C5" s="36" t="s">
        <v>136</v>
      </c>
      <c r="D5" t="str">
        <f>VLOOKUP(A5,[4]Sheet1!$A$2:$B$64,2,FALSE)</f>
        <v>Small</v>
      </c>
      <c r="E5">
        <f>VLOOKUP(A5,'Lost week of sales TOTAL'!$A$2:$B$63,2,FALSE)</f>
        <v>-21.283199320963089</v>
      </c>
      <c r="F5">
        <f>VLOOKUP(A5,'Lost week of sales TOTAL'!$A$2:$C$63,3,FALSE)</f>
        <v>-4.2127907537952263</v>
      </c>
      <c r="G5" s="6">
        <f>VLOOKUP(A5,'City centre vs local centre off'!$A$2:$C$63,2,FALSE)</f>
        <v>0.82728398000615799</v>
      </c>
      <c r="H5" s="6">
        <f>VLOOKUP(A5,'City centre vs local centre off'!$A$2:$C$63,3,FALSE)</f>
        <v>1.0391973612060601</v>
      </c>
      <c r="I5" s="6">
        <f>VLOOKUP(A5,'Share elsewhere CC offline'!$F$5:$I$66,4,FALSE)</f>
        <v>0.37747295986018731</v>
      </c>
      <c r="J5" s="6">
        <f>VLOOKUP(A5,'[5]Online share'!$A$2:$B$63,2,FALSE)</f>
        <v>0.26148952781798074</v>
      </c>
      <c r="K5" s="6">
        <f>VLOOKUP(A5,'[5]Online share'!$A$2:$D$63,4,FALSE)</f>
        <v>0.30219594487501916</v>
      </c>
      <c r="L5" s="19">
        <f t="shared" si="3"/>
        <v>4.0706417057038422</v>
      </c>
      <c r="M5" s="6">
        <f>VLOOKUP(A5,'CC share tops bottoms'!$A$2:$B$63,2,FALSE)</f>
        <v>0.12255396811826187</v>
      </c>
      <c r="N5" s="6">
        <f>VLOOKUP(A5,'Pre-Covid make up of sales  (2)'!$A$1:$G$64,4,FALSE)</f>
        <v>0.162573041072473</v>
      </c>
      <c r="O5" s="6">
        <f>VLOOKUP(A5,'Pre-Covid make up of sales  (2)'!$A$1:$G$64,5,FALSE)</f>
        <v>7.9441483813922895E-2</v>
      </c>
      <c r="P5" s="6">
        <f>VLOOKUP(A5,'Pre-Covid make up of sales  (2)'!$A$1:$G$64,7,FALSE)</f>
        <v>0.296294038592604</v>
      </c>
      <c r="Q5" s="6">
        <f>VLOOKUP(A5,'Pre-Covid make up of sales  (2)'!$A$1:$G$64,6,FALSE)</f>
        <v>0.12035892422498599</v>
      </c>
      <c r="R5" s="6">
        <f>VLOOKUP(A5,'[6]Fashion offline city centre'!$A$4:$W$66,23,FALSE)</f>
        <v>0.7615126201191118</v>
      </c>
      <c r="S5" s="6">
        <f>VLOOKUP(A5,'[6]Food offline city centre'!$A$4:$W$66,23,FALSE)</f>
        <v>0.92343828404075201</v>
      </c>
      <c r="T5" s="6">
        <f>VLOOKUP(A5,'[6]Groceries offline city centre'!$A$4:$W$66,23,FALSE)</f>
        <v>1.0324299551877825</v>
      </c>
      <c r="U5" s="6">
        <f>VLOOKUP(A5,'[6]Retail offline city cent'!$A$4:$W$66,23,FALSE)</f>
        <v>0.42380021914923893</v>
      </c>
      <c r="V5" s="24">
        <f>VLOOKUP(A5,'[6]Fashion offline city centre'!$A$4:$Y$66,25,FALSE)</f>
        <v>-31.6686722567039</v>
      </c>
      <c r="W5">
        <f>VLOOKUP(A5,'[6]Food offline city centre'!$A$4:$Y$66,25,FALSE)</f>
        <v>-32.096011520390043</v>
      </c>
      <c r="X5">
        <f>VLOOKUP(A5,'[6]Fashion offline outside centre'!$A$4:$W$66,23,FALSE)</f>
        <v>0.92071059042716452</v>
      </c>
      <c r="Y5">
        <f>VLOOKUP(A5,'[6]Food offline outside centre'!$A$4:$W$66,23,FALSE)</f>
        <v>0.99774477017444285</v>
      </c>
      <c r="Z5">
        <f>VLOOKUP(A5,'[6]Grocerie offline outside centre'!$A$4:$W$66,23,FALSE)</f>
        <v>1.0752830734076595</v>
      </c>
      <c r="AA5">
        <f>VLOOKUP(A5,'[6]Retail offline outside centre'!$A$4:$W$66,23,FALSE)</f>
        <v>0.92296977431064531</v>
      </c>
      <c r="AB5">
        <f>VLOOKUP(A5,'[6]Fashion offline outside centre'!$A$4:$Y$66,25,FALSE)</f>
        <v>-26.111097604895917</v>
      </c>
      <c r="AC5">
        <f>VLOOKUP(A5,'[6]Food offline outside centre'!$A$4:$Y$66,25,FALSE)</f>
        <v>-24.241413633154224</v>
      </c>
      <c r="AE5" t="s">
        <v>157</v>
      </c>
      <c r="AF5" s="19">
        <f t="shared" si="4"/>
        <v>-22.182669896326498</v>
      </c>
      <c r="AG5" s="19">
        <f t="shared" si="4"/>
        <v>-3.5786433561588051</v>
      </c>
      <c r="AH5" s="6">
        <f t="shared" si="4"/>
        <v>0.91576178655336848</v>
      </c>
      <c r="AI5" s="6">
        <f t="shared" si="4"/>
        <v>1.0839821325460355</v>
      </c>
      <c r="AJ5" s="6">
        <f t="shared" si="4"/>
        <v>0.34226321485173933</v>
      </c>
      <c r="AK5" s="6">
        <f t="shared" si="4"/>
        <v>0.23591292399432603</v>
      </c>
      <c r="AL5" s="6">
        <f t="shared" si="4"/>
        <v>0.29018799622966618</v>
      </c>
      <c r="AM5" s="33">
        <f t="shared" si="4"/>
        <v>5.4275072235340192</v>
      </c>
      <c r="AN5" s="6">
        <f t="shared" si="5"/>
        <v>0.15054179314262497</v>
      </c>
      <c r="AO5" s="6">
        <f t="shared" si="5"/>
        <v>0.2531486010661485</v>
      </c>
      <c r="AP5" s="6">
        <f t="shared" si="5"/>
        <v>0.16099818898695387</v>
      </c>
      <c r="AQ5" s="6">
        <f t="shared" si="5"/>
        <v>0.19864238809286469</v>
      </c>
      <c r="AR5" s="6">
        <f t="shared" si="5"/>
        <v>0.10036526614681429</v>
      </c>
      <c r="AS5" s="6">
        <f t="shared" si="5"/>
        <v>0.8777725046364121</v>
      </c>
      <c r="AT5" s="6">
        <f t="shared" si="5"/>
        <v>1.094415941019828</v>
      </c>
      <c r="AU5" s="6">
        <f t="shared" si="5"/>
        <v>1.0607770670678407</v>
      </c>
      <c r="AV5" s="6">
        <f t="shared" si="6"/>
        <v>0.68708710362384107</v>
      </c>
      <c r="AW5" s="12">
        <f t="shared" si="6"/>
        <v>-28.743138929212403</v>
      </c>
      <c r="AX5" s="12">
        <f t="shared" si="7"/>
        <v>-33.673769851030876</v>
      </c>
      <c r="AY5" s="32">
        <f t="shared" si="7"/>
        <v>0.96541001699729712</v>
      </c>
      <c r="AZ5" s="32">
        <f t="shared" si="7"/>
        <v>1.0949801234593091</v>
      </c>
      <c r="BA5" s="32">
        <f t="shared" si="7"/>
        <v>1.1423609534618129</v>
      </c>
      <c r="BB5" s="32">
        <f t="shared" si="7"/>
        <v>1.0374989456447179</v>
      </c>
      <c r="BC5" s="12">
        <f t="shared" si="1"/>
        <v>-25.569641584300257</v>
      </c>
      <c r="BD5" s="12">
        <f t="shared" si="2"/>
        <v>-19.169158483673339</v>
      </c>
    </row>
    <row r="6" spans="1:56" x14ac:dyDescent="0.3">
      <c r="A6" t="s">
        <v>11</v>
      </c>
      <c r="B6" s="36" t="s">
        <v>136</v>
      </c>
      <c r="C6" s="36" t="s">
        <v>136</v>
      </c>
      <c r="D6" t="str">
        <f>VLOOKUP(A6,[4]Sheet1!$A$2:$B$64,2,FALSE)</f>
        <v>Medium</v>
      </c>
      <c r="E6">
        <f>VLOOKUP(A6,'Lost week of sales TOTAL'!$A$2:$B$63,2,FALSE)</f>
        <v>-14.659264041374035</v>
      </c>
      <c r="F6">
        <f>VLOOKUP(A6,'Lost week of sales TOTAL'!$A$2:$C$63,3,FALSE)</f>
        <v>1.4857263371778078</v>
      </c>
      <c r="G6" s="6">
        <f>VLOOKUP(A6,'City centre vs local centre off'!$A$2:$C$63,2,FALSE)</f>
        <v>0.89516399125452895</v>
      </c>
      <c r="H6" s="6">
        <f>VLOOKUP(A6,'City centre vs local centre off'!$A$2:$C$63,3,FALSE)</f>
        <v>1.11372706892955</v>
      </c>
      <c r="I6" s="6">
        <f>VLOOKUP(A6,'Share elsewhere CC offline'!$F$5:$I$66,4,FALSE)</f>
        <v>0.13356323072868123</v>
      </c>
      <c r="J6" s="6">
        <f>VLOOKUP(A6,'[5]Online share'!$A$2:$B$63,2,FALSE)</f>
        <v>0.24660649296834866</v>
      </c>
      <c r="K6" s="6">
        <f>VLOOKUP(A6,'[5]Online share'!$A$2:$D$63,4,FALSE)</f>
        <v>0.28960341645827409</v>
      </c>
      <c r="L6" s="19">
        <f t="shared" si="3"/>
        <v>4.2996923489925427</v>
      </c>
      <c r="M6" s="6">
        <f>VLOOKUP(A6,'CC share tops bottoms'!$A$2:$B$63,2,FALSE)</f>
        <v>5.9613693298236466E-2</v>
      </c>
      <c r="N6" s="6">
        <f>VLOOKUP(A6,'Pre-Covid make up of sales  (2)'!$A$1:$G$64,4,FALSE)</f>
        <v>0.25273351540522498</v>
      </c>
      <c r="O6" s="6">
        <f>VLOOKUP(A6,'Pre-Covid make up of sales  (2)'!$A$1:$G$64,5,FALSE)</f>
        <v>4.2831287949236699E-2</v>
      </c>
      <c r="P6" s="6">
        <f>VLOOKUP(A6,'Pre-Covid make up of sales  (2)'!$A$1:$G$64,7,FALSE)</f>
        <v>0.31284139674289901</v>
      </c>
      <c r="Q6" s="6">
        <f>VLOOKUP(A6,'Pre-Covid make up of sales  (2)'!$A$1:$G$64,6,FALSE)</f>
        <v>0.113926852961375</v>
      </c>
      <c r="R6" s="6">
        <f>VLOOKUP(A6,'[6]Fashion offline city centre'!$A$4:$W$66,23,FALSE)</f>
        <v>0.8292519933228617</v>
      </c>
      <c r="S6" s="6">
        <f>VLOOKUP(A6,'[6]Food offline city centre'!$A$4:$W$66,23,FALSE)</f>
        <v>1.2260268261793192</v>
      </c>
      <c r="T6" s="6">
        <f>VLOOKUP(A6,'[6]Groceries offline city centre'!$A$4:$W$66,23,FALSE)</f>
        <v>0.99029056602878551</v>
      </c>
      <c r="U6" s="6">
        <f>VLOOKUP(A6,'[6]Retail offline city cent'!$A$4:$W$66,23,FALSE)</f>
        <v>0.66041058503302152</v>
      </c>
      <c r="V6" s="24">
        <f>VLOOKUP(A6,'[6]Fashion offline city centre'!$A$4:$Y$66,25,FALSE)</f>
        <v>-26.756685904735868</v>
      </c>
      <c r="W6">
        <f>VLOOKUP(A6,'[6]Food offline city centre'!$A$4:$Y$66,25,FALSE)</f>
        <v>-12.628694567486214</v>
      </c>
      <c r="X6">
        <f>VLOOKUP(A6,'[6]Fashion offline outside centre'!$A$4:$W$66,23,FALSE)</f>
        <v>0.99540394785817343</v>
      </c>
      <c r="Y6">
        <f>VLOOKUP(A6,'[6]Food offline outside centre'!$A$4:$W$66,23,FALSE)</f>
        <v>1.0296178506622382</v>
      </c>
      <c r="Z6">
        <f>VLOOKUP(A6,'[6]Grocerie offline outside centre'!$A$4:$W$66,23,FALSE)</f>
        <v>1.1481008624103612</v>
      </c>
      <c r="AA6">
        <f>VLOOKUP(A6,'[6]Retail offline outside centre'!$A$4:$W$66,23,FALSE)</f>
        <v>1.1400896100355584</v>
      </c>
      <c r="AB6">
        <f>VLOOKUP(A6,'[6]Fashion offline outside centre'!$A$4:$Y$66,25,FALSE)</f>
        <v>-18.213069221310811</v>
      </c>
      <c r="AC6">
        <f>VLOOKUP(A6,'[6]Food offline outside centre'!$A$4:$Y$66,25,FALSE)</f>
        <v>-18.986276407189877</v>
      </c>
      <c r="AD6" t="s">
        <v>206</v>
      </c>
      <c r="AE6" t="s">
        <v>135</v>
      </c>
      <c r="AF6" s="35">
        <f>AVERAGEIF($C$2:$C$63,$AE6,E$2:E$63)</f>
        <v>-32.700128192900792</v>
      </c>
      <c r="AG6" s="19">
        <f t="shared" ref="AG6:AI7" si="8">AVERAGEIF($B$2:$B$63,$AE6,F$2:F$63)</f>
        <v>-12.656522693355821</v>
      </c>
      <c r="AH6" s="6">
        <f t="shared" si="8"/>
        <v>0.87944365397744195</v>
      </c>
      <c r="AI6" s="6">
        <f t="shared" si="8"/>
        <v>1.007751727775289</v>
      </c>
      <c r="AJ6" s="34">
        <f>AVERAGEIF($C$2:$C$63,$AE6,I$2:I$63)</f>
        <v>0.53922027562761954</v>
      </c>
      <c r="AK6" s="6">
        <f t="shared" ref="AK6:AM7" si="9">AVERAGEIF($B$2:$B$63,$AE6,J$2:J$63)</f>
        <v>0.24090320499763973</v>
      </c>
      <c r="AL6" s="6">
        <f t="shared" si="9"/>
        <v>0.29964455357703551</v>
      </c>
      <c r="AM6" s="33">
        <f t="shared" si="9"/>
        <v>5.8741348579395751</v>
      </c>
      <c r="AN6" s="6">
        <f t="shared" si="5"/>
        <v>0.18049693936144112</v>
      </c>
      <c r="AO6" s="6">
        <f t="shared" si="5"/>
        <v>0.19518920244578505</v>
      </c>
      <c r="AP6" s="6">
        <f t="shared" si="5"/>
        <v>0.26283931632489543</v>
      </c>
      <c r="AQ6" s="6">
        <f t="shared" si="5"/>
        <v>0.15576942348634368</v>
      </c>
      <c r="AR6" s="6">
        <f t="shared" si="5"/>
        <v>0.10427705067542024</v>
      </c>
      <c r="AS6" s="6">
        <f t="shared" si="5"/>
        <v>0.84166786735518351</v>
      </c>
      <c r="AT6" s="6">
        <f t="shared" si="5"/>
        <v>1.0435104638116848</v>
      </c>
      <c r="AU6" s="6">
        <f t="shared" si="5"/>
        <v>0.95612587244375091</v>
      </c>
      <c r="AV6" s="6">
        <f t="shared" si="6"/>
        <v>0.64685398535060357</v>
      </c>
      <c r="AW6" s="6">
        <f t="shared" si="6"/>
        <v>-32.76929842348607</v>
      </c>
      <c r="AX6" s="6">
        <f t="shared" si="7"/>
        <v>-39.061742064992629</v>
      </c>
      <c r="AY6" s="32">
        <f t="shared" si="7"/>
        <v>0.90705481492229234</v>
      </c>
      <c r="AZ6" s="32">
        <f t="shared" si="7"/>
        <v>1.0666285996375231</v>
      </c>
      <c r="BA6" s="32">
        <f t="shared" si="7"/>
        <v>1.0643100810717212</v>
      </c>
      <c r="BB6" s="32">
        <f t="shared" si="7"/>
        <v>0.876524491171223</v>
      </c>
      <c r="BC6" s="12">
        <f t="shared" si="1"/>
        <v>-28.775275788701727</v>
      </c>
      <c r="BD6" s="12">
        <f t="shared" si="2"/>
        <v>-23.066017644574583</v>
      </c>
    </row>
    <row r="7" spans="1:56" x14ac:dyDescent="0.3">
      <c r="A7" t="s">
        <v>12</v>
      </c>
      <c r="B7" s="36" t="s">
        <v>135</v>
      </c>
      <c r="C7" s="36" t="s">
        <v>135</v>
      </c>
      <c r="D7" t="str">
        <f>VLOOKUP(A7,[4]Sheet1!$A$2:$B$64,2,FALSE)</f>
        <v>Large</v>
      </c>
      <c r="E7">
        <f>VLOOKUP(A7,'Lost week of sales TOTAL'!$A$2:$B$63,2,FALSE)</f>
        <v>-46.269828732907484</v>
      </c>
      <c r="F7">
        <f>VLOOKUP(A7,'Lost week of sales TOTAL'!$A$2:$C$63,3,FALSE)</f>
        <v>-10.746742109814088</v>
      </c>
      <c r="G7" s="6">
        <f>VLOOKUP(A7,'City centre vs local centre off'!$A$2:$C$63,2,FALSE)</f>
        <v>0.79162553156301196</v>
      </c>
      <c r="H7" s="6">
        <f>VLOOKUP(A7,'City centre vs local centre off'!$A$2:$C$63,3,FALSE)</f>
        <v>1.04106081329342</v>
      </c>
      <c r="I7" s="6">
        <f>VLOOKUP(A7,'Share elsewhere CC offline'!$F$5:$I$66,4,FALSE)</f>
        <v>0.59953915520009848</v>
      </c>
      <c r="J7" s="6">
        <f>VLOOKUP(A7,'[5]Online share'!$A$2:$B$63,2,FALSE)</f>
        <v>0.24715448822574296</v>
      </c>
      <c r="K7" s="6">
        <f>VLOOKUP(A7,'[5]Online share'!$A$2:$D$63,4,FALSE)</f>
        <v>0.30003757148354393</v>
      </c>
      <c r="L7" s="19">
        <f t="shared" si="3"/>
        <v>5.2883083257800969</v>
      </c>
      <c r="M7" s="6">
        <f>VLOOKUP(A7,'CC share tops bottoms'!$A$2:$B$63,2,FALSE)</f>
        <v>0.11158378295641894</v>
      </c>
      <c r="N7" s="6">
        <f>VLOOKUP(A7,'Pre-Covid make up of sales  (2)'!$A$1:$G$64,4,FALSE)</f>
        <v>0.20588062441622901</v>
      </c>
      <c r="O7" s="6">
        <f>VLOOKUP(A7,'Pre-Covid make up of sales  (2)'!$A$1:$G$64,5,FALSE)</f>
        <v>0.305191316862435</v>
      </c>
      <c r="P7" s="6">
        <f>VLOOKUP(A7,'Pre-Covid make up of sales  (2)'!$A$1:$G$64,7,FALSE)</f>
        <v>7.3918274276050203E-2</v>
      </c>
      <c r="Q7" s="6">
        <f>VLOOKUP(A7,'Pre-Covid make up of sales  (2)'!$A$1:$G$64,6,FALSE)</f>
        <v>0.15137566465633701</v>
      </c>
      <c r="R7" s="6">
        <f>VLOOKUP(A7,'[6]Fashion offline city centre'!$A$4:$W$66,23,FALSE)</f>
        <v>0.75134880076975152</v>
      </c>
      <c r="S7" s="6">
        <f>VLOOKUP(A7,'[6]Food offline city centre'!$A$4:$W$66,23,FALSE)</f>
        <v>1.010856859143286</v>
      </c>
      <c r="T7" s="6">
        <f>VLOOKUP(A7,'[6]Groceries offline city centre'!$A$4:$W$66,23,FALSE)</f>
        <v>0.89804870150416705</v>
      </c>
      <c r="U7" s="6">
        <f>VLOOKUP(A7,'[6]Retail offline city cent'!$A$4:$W$66,23,FALSE)</f>
        <v>0.57780559214815952</v>
      </c>
      <c r="V7" s="24">
        <f>VLOOKUP(A7,'[6]Fashion offline city centre'!$A$4:$Y$66,25,FALSE)</f>
        <v>-42.299103076460959</v>
      </c>
      <c r="W7">
        <f>VLOOKUP(A7,'[6]Food offline city centre'!$A$4:$Y$66,25,FALSE)</f>
        <v>-45.842353488324747</v>
      </c>
      <c r="X7">
        <f>VLOOKUP(A7,'[6]Fashion offline outside centre'!$A$4:$W$66,23,FALSE)</f>
        <v>0.91459662984827605</v>
      </c>
      <c r="Y7">
        <f>VLOOKUP(A7,'[6]Food offline outside centre'!$A$4:$W$66,23,FALSE)</f>
        <v>1.0224021505984053</v>
      </c>
      <c r="Z7">
        <f>VLOOKUP(A7,'[6]Grocerie offline outside centre'!$A$4:$W$66,23,FALSE)</f>
        <v>1.1405344277116785</v>
      </c>
      <c r="AA7">
        <f>VLOOKUP(A7,'[6]Retail offline outside centre'!$A$4:$W$66,23,FALSE)</f>
        <v>1.023289785482087</v>
      </c>
      <c r="AB7">
        <f>VLOOKUP(A7,'[6]Fashion offline outside centre'!$A$4:$Y$66,25,FALSE)</f>
        <v>-30.63609734980497</v>
      </c>
      <c r="AC7">
        <f>VLOOKUP(A7,'[6]Food offline outside centre'!$A$4:$Y$66,25,FALSE)</f>
        <v>-26.621502789700003</v>
      </c>
      <c r="AE7" t="s">
        <v>136</v>
      </c>
      <c r="AF7" s="35">
        <f>AVERAGEIF($C$2:$C$63,$AE7,E$2:E$63)</f>
        <v>-22.434036643263386</v>
      </c>
      <c r="AG7" s="19">
        <f t="shared" si="8"/>
        <v>-5.095142425079044</v>
      </c>
      <c r="AH7" s="6">
        <f t="shared" si="8"/>
        <v>0.92641053118878591</v>
      </c>
      <c r="AI7" s="6">
        <f t="shared" si="8"/>
        <v>1.0744242825329164</v>
      </c>
      <c r="AJ7" s="34">
        <f>AVERAGEIF($C$2:$C$63,$AE7,I$2:I$63)</f>
        <v>0.37000369061835381</v>
      </c>
      <c r="AK7" s="6">
        <f t="shared" si="9"/>
        <v>0.23839663823232143</v>
      </c>
      <c r="AL7" s="6">
        <f t="shared" si="9"/>
        <v>0.28770311098345702</v>
      </c>
      <c r="AM7" s="33">
        <f t="shared" si="9"/>
        <v>4.9306472751135564</v>
      </c>
      <c r="AN7" s="6">
        <f t="shared" si="5"/>
        <v>0.13328255455991972</v>
      </c>
      <c r="AO7" s="6">
        <f t="shared" si="5"/>
        <v>0.22049923891454298</v>
      </c>
      <c r="AP7" s="6">
        <f t="shared" si="5"/>
        <v>0.15876568299001678</v>
      </c>
      <c r="AQ7" s="6">
        <f t="shared" si="5"/>
        <v>0.19230830885873543</v>
      </c>
      <c r="AR7" s="6">
        <f t="shared" si="5"/>
        <v>0.10063572283406551</v>
      </c>
      <c r="AS7" s="6">
        <f t="shared" si="5"/>
        <v>0.88246898204760094</v>
      </c>
      <c r="AT7" s="6">
        <f t="shared" si="5"/>
        <v>1.2003165973160024</v>
      </c>
      <c r="AU7" s="6">
        <f t="shared" si="5"/>
        <v>1.1557909624056675</v>
      </c>
      <c r="AV7" s="6">
        <f t="shared" si="6"/>
        <v>0.70516681250572733</v>
      </c>
      <c r="AW7" s="12">
        <f t="shared" si="6"/>
        <v>-28.875089655325656</v>
      </c>
      <c r="AX7" s="12">
        <f t="shared" si="7"/>
        <v>-30.101203033056308</v>
      </c>
      <c r="AY7" s="32">
        <f t="shared" si="7"/>
        <v>0.95366639424534516</v>
      </c>
      <c r="AZ7" s="32">
        <f t="shared" si="7"/>
        <v>1.081380872664746</v>
      </c>
      <c r="BA7" s="32">
        <f t="shared" si="7"/>
        <v>1.1521087414349644</v>
      </c>
      <c r="BB7" s="32">
        <f t="shared" si="7"/>
        <v>1.0181653446304506</v>
      </c>
      <c r="BC7" s="12">
        <f t="shared" si="1"/>
        <v>-25.585074205917575</v>
      </c>
      <c r="BD7" s="12">
        <f t="shared" si="2"/>
        <v>-18.829978372664396</v>
      </c>
    </row>
    <row r="8" spans="1:56" ht="86.4" x14ac:dyDescent="0.3">
      <c r="A8" t="s">
        <v>13</v>
      </c>
      <c r="B8" s="36" t="s">
        <v>147</v>
      </c>
      <c r="C8" s="36" t="s">
        <v>136</v>
      </c>
      <c r="D8" t="str">
        <f>VLOOKUP(A8,[4]Sheet1!$A$2:$B$64,2,FALSE)</f>
        <v>Small</v>
      </c>
      <c r="E8">
        <f>VLOOKUP(A8,'Lost week of sales TOTAL'!$A$2:$B$63,2,FALSE)</f>
        <v>-12.341355815919005</v>
      </c>
      <c r="F8">
        <f>VLOOKUP(A8,'Lost week of sales TOTAL'!$A$2:$C$63,3,FALSE)</f>
        <v>-3.9428451932876909</v>
      </c>
      <c r="G8" s="6">
        <f>VLOOKUP(A8,'City centre vs local centre off'!$A$2:$C$63,2,FALSE)</f>
        <v>0.97809234669966605</v>
      </c>
      <c r="H8" s="6">
        <f>VLOOKUP(A8,'City centre vs local centre off'!$A$2:$C$63,3,FALSE)</f>
        <v>1.09036445618179</v>
      </c>
      <c r="I8" s="6">
        <f>VLOOKUP(A8,'Share elsewhere CC offline'!$F$5:$I$66,4,FALSE)</f>
        <v>0.43389353170488426</v>
      </c>
      <c r="J8" s="6">
        <f>VLOOKUP(A8,'[5]Online share'!$A$2:$B$63,2,FALSE)</f>
        <v>0.22840040327159936</v>
      </c>
      <c r="K8" s="6">
        <f>VLOOKUP(A8,'[5]Online share'!$A$2:$D$63,4,FALSE)</f>
        <v>0.28203240780878114</v>
      </c>
      <c r="L8" s="19">
        <f t="shared" si="3"/>
        <v>5.3632004537181786</v>
      </c>
      <c r="M8" s="6">
        <f>VLOOKUP(A8,'CC share tops bottoms'!$A$2:$B$63,2,FALSE)</f>
        <v>0.29223828925565215</v>
      </c>
      <c r="N8" s="6">
        <f>VLOOKUP(A8,'Pre-Covid make up of sales  (2)'!$A$1:$G$64,4,FALSE)</f>
        <v>0.19959601880686201</v>
      </c>
      <c r="O8" s="6">
        <f>VLOOKUP(A8,'Pre-Covid make up of sales  (2)'!$A$1:$G$64,5,FALSE)</f>
        <v>6.3262693293321001E-2</v>
      </c>
      <c r="P8" s="6">
        <f>VLOOKUP(A8,'Pre-Covid make up of sales  (2)'!$A$1:$G$64,7,FALSE)</f>
        <v>0.30415433411908299</v>
      </c>
      <c r="Q8" s="6">
        <f>VLOOKUP(A8,'Pre-Covid make up of sales  (2)'!$A$1:$G$64,6,FALSE)</f>
        <v>7.34294962882973E-2</v>
      </c>
      <c r="R8" s="6">
        <f>VLOOKUP(A8,'[6]Fashion offline city centre'!$A$4:$W$66,23,FALSE)</f>
        <v>0.95643350781860681</v>
      </c>
      <c r="S8" s="6">
        <f>VLOOKUP(A8,'[6]Food offline city centre'!$A$4:$W$66,23,FALSE)</f>
        <v>0.97882256560977665</v>
      </c>
      <c r="T8" s="6">
        <f>VLOOKUP(A8,'[6]Groceries offline city centre'!$A$4:$W$66,23,FALSE)</f>
        <v>0.99848488402462743</v>
      </c>
      <c r="U8" s="6">
        <f>VLOOKUP(A8,'[6]Retail offline city cent'!$A$4:$W$66,23,FALSE)</f>
        <v>0.67286636197827354</v>
      </c>
      <c r="V8" s="24">
        <f>VLOOKUP(A8,'[6]Fashion offline city centre'!$A$4:$Y$66,25,FALSE)</f>
        <v>-25.211372962720382</v>
      </c>
      <c r="W8">
        <f>VLOOKUP(A8,'[6]Food offline city centre'!$A$4:$Y$66,25,FALSE)</f>
        <v>-33.109862930607711</v>
      </c>
      <c r="X8">
        <f>VLOOKUP(A8,'[6]Fashion offline outside centre'!$A$4:$W$66,23,FALSE)</f>
        <v>0.98507864475436491</v>
      </c>
      <c r="Y8">
        <f>VLOOKUP(A8,'[6]Food offline outside centre'!$A$4:$W$66,23,FALSE)</f>
        <v>1.0250578443043079</v>
      </c>
      <c r="Z8">
        <f>VLOOKUP(A8,'[6]Grocerie offline outside centre'!$A$4:$W$66,23,FALSE)</f>
        <v>1.1474478482345327</v>
      </c>
      <c r="AA8">
        <f>VLOOKUP(A8,'[6]Retail offline outside centre'!$A$4:$W$66,23,FALSE)</f>
        <v>1.0139812510179611</v>
      </c>
      <c r="AB8">
        <f>VLOOKUP(A8,'[6]Fashion offline outside centre'!$A$4:$Y$66,25,FALSE)</f>
        <v>-24.842809141963635</v>
      </c>
      <c r="AC8">
        <f>VLOOKUP(A8,'[6]Food offline outside centre'!$A$4:$Y$66,25,FALSE)</f>
        <v>-16.351898657330715</v>
      </c>
      <c r="AF8" s="28" t="s">
        <v>148</v>
      </c>
      <c r="AG8" s="28" t="s">
        <v>149</v>
      </c>
      <c r="AH8" s="28" t="s">
        <v>150</v>
      </c>
      <c r="AI8" s="28" t="s">
        <v>151</v>
      </c>
      <c r="AJ8" s="28" t="s">
        <v>155</v>
      </c>
      <c r="AK8" s="28" t="s">
        <v>161</v>
      </c>
      <c r="AL8" s="28" t="s">
        <v>162</v>
      </c>
      <c r="AM8" s="28" t="s">
        <v>163</v>
      </c>
      <c r="AN8" s="28" t="s">
        <v>172</v>
      </c>
      <c r="AO8" s="28" t="s">
        <v>168</v>
      </c>
      <c r="AP8" s="28" t="s">
        <v>169</v>
      </c>
      <c r="AQ8" s="28" t="s">
        <v>170</v>
      </c>
      <c r="AR8" s="28" t="s">
        <v>171</v>
      </c>
      <c r="AS8" s="28" t="s">
        <v>173</v>
      </c>
      <c r="AT8" s="28" t="s">
        <v>174</v>
      </c>
      <c r="AU8" s="28" t="s">
        <v>175</v>
      </c>
      <c r="AV8" s="28" t="s">
        <v>176</v>
      </c>
      <c r="AW8" s="28" t="s">
        <v>177</v>
      </c>
      <c r="AX8" s="28" t="s">
        <v>178</v>
      </c>
      <c r="AY8" s="28" t="s">
        <v>185</v>
      </c>
      <c r="AZ8" s="28" t="s">
        <v>186</v>
      </c>
      <c r="BA8" s="28" t="s">
        <v>187</v>
      </c>
      <c r="BB8" s="28" t="s">
        <v>188</v>
      </c>
      <c r="BC8" s="28" t="s">
        <v>189</v>
      </c>
      <c r="BD8" s="28" t="s">
        <v>190</v>
      </c>
    </row>
    <row r="9" spans="1:56" x14ac:dyDescent="0.3">
      <c r="A9" t="s">
        <v>14</v>
      </c>
      <c r="B9" s="36" t="s">
        <v>136</v>
      </c>
      <c r="C9" s="36" t="s">
        <v>136</v>
      </c>
      <c r="D9" t="str">
        <f>VLOOKUP(A9,[4]Sheet1!$A$2:$B$64,2,FALSE)</f>
        <v>Small</v>
      </c>
      <c r="E9">
        <f>VLOOKUP(A9,'Lost week of sales TOTAL'!$A$2:$B$63,2,FALSE)</f>
        <v>-16.024018840966161</v>
      </c>
      <c r="F9">
        <f>VLOOKUP(A9,'Lost week of sales TOTAL'!$A$2:$C$63,3,FALSE)</f>
        <v>1.8590065069276402</v>
      </c>
      <c r="G9" s="6">
        <f>VLOOKUP(A9,'City centre vs local centre off'!$A$2:$C$63,2,FALSE)</f>
        <v>1.16913153325644</v>
      </c>
      <c r="H9" s="6">
        <f>VLOOKUP(A9,'City centre vs local centre off'!$A$2:$C$63,3,FALSE)</f>
        <v>1.21088210638352</v>
      </c>
      <c r="I9" s="6">
        <f>VLOOKUP(A9,'Share elsewhere CC offline'!$F$5:$I$66,4,FALSE)</f>
        <v>0.53227714942616977</v>
      </c>
      <c r="J9" s="6">
        <f>VLOOKUP(A9,'[5]Online share'!$A$2:$B$63,2,FALSE)</f>
        <v>0.23596271496080717</v>
      </c>
      <c r="K9" s="6">
        <f>VLOOKUP(A9,'[5]Online share'!$A$2:$D$63,4,FALSE)</f>
        <v>0.28137259473915327</v>
      </c>
      <c r="L9" s="19">
        <f t="shared" si="3"/>
        <v>4.5409879778346092</v>
      </c>
      <c r="M9" s="6">
        <f>VLOOKUP(A9,'CC share tops bottoms'!$A$2:$B$63,2,FALSE)</f>
        <v>0.15085024289909837</v>
      </c>
      <c r="N9" s="6">
        <f>VLOOKUP(A9,'Pre-Covid make up of sales  (2)'!$A$1:$G$64,4,FALSE)</f>
        <v>0.26307566501413399</v>
      </c>
      <c r="O9" s="6">
        <f>VLOOKUP(A9,'Pre-Covid make up of sales  (2)'!$A$1:$G$64,5,FALSE)</f>
        <v>0.18491738836220001</v>
      </c>
      <c r="P9" s="6">
        <f>VLOOKUP(A9,'Pre-Covid make up of sales  (2)'!$A$1:$G$64,7,FALSE)</f>
        <v>0.183484763547378</v>
      </c>
      <c r="Q9" s="6">
        <f>VLOOKUP(A9,'Pre-Covid make up of sales  (2)'!$A$1:$G$64,6,FALSE)</f>
        <v>9.86222780873834E-2</v>
      </c>
      <c r="R9" s="6">
        <f>VLOOKUP(A9,'[6]Fashion offline city centre'!$A$4:$W$66,23,FALSE)</f>
        <v>1.0169175068566123</v>
      </c>
      <c r="S9" s="6">
        <f>VLOOKUP(A9,'[6]Food offline city centre'!$A$4:$W$66,23,FALSE)</f>
        <v>1.7896017143857863</v>
      </c>
      <c r="T9" s="6">
        <f>VLOOKUP(A9,'[6]Groceries offline city centre'!$A$4:$W$66,23,FALSE)</f>
        <v>1.2439789088069233</v>
      </c>
      <c r="U9" s="6">
        <f>VLOOKUP(A9,'[6]Retail offline city cent'!$A$4:$W$66,23,FALSE)</f>
        <v>0.73263472499849214</v>
      </c>
      <c r="V9" s="24">
        <f>VLOOKUP(A9,'[6]Fashion offline city centre'!$A$4:$Y$66,25,FALSE)</f>
        <v>-22.705527583822878</v>
      </c>
      <c r="W9">
        <f>VLOOKUP(A9,'[6]Food offline city centre'!$A$4:$Y$66,25,FALSE)</f>
        <v>-21.082935674494607</v>
      </c>
      <c r="X9">
        <f>VLOOKUP(A9,'[6]Fashion offline outside centre'!$A$4:$W$66,23,FALSE)</f>
        <v>1.0220851713841619</v>
      </c>
      <c r="Y9">
        <f>VLOOKUP(A9,'[6]Food offline outside centre'!$A$4:$W$66,23,FALSE)</f>
        <v>1.2371280656881305</v>
      </c>
      <c r="Z9">
        <f>VLOOKUP(A9,'[6]Grocerie offline outside centre'!$A$4:$W$66,23,FALSE)</f>
        <v>1.1946868830772019</v>
      </c>
      <c r="AA9">
        <f>VLOOKUP(A9,'[6]Retail offline outside centre'!$A$4:$W$66,23,FALSE)</f>
        <v>1.005682604836269</v>
      </c>
      <c r="AB9">
        <f>VLOOKUP(A9,'[6]Fashion offline outside centre'!$A$4:$Y$66,25,FALSE)</f>
        <v>-21.871081366758219</v>
      </c>
      <c r="AC9">
        <f>VLOOKUP(A9,'[6]Food offline outside centre'!$A$4:$Y$66,25,FALSE)</f>
        <v>-13.342737576335374</v>
      </c>
      <c r="AE9" t="s">
        <v>165</v>
      </c>
      <c r="AF9" s="19">
        <f t="shared" ref="AF9:AX9" si="10">AVERAGEIF($D$2:$D$63,$AE9,E$2:E$63)</f>
        <v>-23.268888282241747</v>
      </c>
      <c r="AG9" s="19">
        <f t="shared" si="10"/>
        <v>-10.082794337362532</v>
      </c>
      <c r="AH9" s="6">
        <f t="shared" si="10"/>
        <v>0.92125301041884156</v>
      </c>
      <c r="AI9" s="6">
        <f t="shared" si="10"/>
        <v>1.0247711311126231</v>
      </c>
      <c r="AJ9" s="6">
        <f t="shared" si="10"/>
        <v>0.49323579085975189</v>
      </c>
      <c r="AK9" s="6">
        <f t="shared" si="10"/>
        <v>0.23943116099461187</v>
      </c>
      <c r="AL9" s="6">
        <f t="shared" si="10"/>
        <v>0.29141855049517945</v>
      </c>
      <c r="AM9" s="19">
        <f t="shared" si="10"/>
        <v>5.1987389500567573</v>
      </c>
      <c r="AN9" s="6">
        <f t="shared" si="10"/>
        <v>0.18325479075372209</v>
      </c>
      <c r="AO9" s="6">
        <f t="shared" si="10"/>
        <v>0.18670009057818221</v>
      </c>
      <c r="AP9" s="6">
        <f t="shared" si="10"/>
        <v>0.17055748218538874</v>
      </c>
      <c r="AQ9" s="6">
        <f t="shared" si="10"/>
        <v>0.21320122926672169</v>
      </c>
      <c r="AR9" s="6">
        <f t="shared" si="10"/>
        <v>9.5356446076082818E-2</v>
      </c>
      <c r="AS9" s="6">
        <f t="shared" si="10"/>
        <v>0.87919686742262981</v>
      </c>
      <c r="AT9" s="6">
        <f t="shared" si="10"/>
        <v>1.1232869410916826</v>
      </c>
      <c r="AU9" s="6">
        <f t="shared" si="10"/>
        <v>1.0520231151453465</v>
      </c>
      <c r="AV9" s="6">
        <f t="shared" si="10"/>
        <v>0.65792611348168495</v>
      </c>
      <c r="AW9" s="12">
        <f t="shared" si="10"/>
        <v>-28.838328479626671</v>
      </c>
      <c r="AX9" s="12">
        <f t="shared" si="10"/>
        <v>-30.950981187752028</v>
      </c>
      <c r="AY9" s="32">
        <f t="shared" ref="AY9:BD12" si="11">AVERAGEIF($D$2:$D$63,$AE9,X$2:X$63)</f>
        <v>0.92757361226831248</v>
      </c>
      <c r="AZ9" s="32">
        <f t="shared" si="11"/>
        <v>1.0959393790124208</v>
      </c>
      <c r="BA9" s="32">
        <f t="shared" si="11"/>
        <v>1.1022224096077771</v>
      </c>
      <c r="BB9" s="32">
        <f t="shared" si="11"/>
        <v>0.90792525220778875</v>
      </c>
      <c r="BC9" s="12">
        <f t="shared" si="11"/>
        <v>-27.643927001307155</v>
      </c>
      <c r="BD9" s="12">
        <f t="shared" si="11"/>
        <v>-20.001837334054244</v>
      </c>
    </row>
    <row r="10" spans="1:56" x14ac:dyDescent="0.3">
      <c r="A10" t="s">
        <v>15</v>
      </c>
      <c r="B10" s="36" t="s">
        <v>135</v>
      </c>
      <c r="C10" s="36" t="s">
        <v>135</v>
      </c>
      <c r="D10" t="str">
        <f>VLOOKUP(A10,[4]Sheet1!$A$2:$B$64,2,FALSE)</f>
        <v>Medium</v>
      </c>
      <c r="E10">
        <f>VLOOKUP(A10,'Lost week of sales TOTAL'!$A$2:$B$63,2,FALSE)</f>
        <v>-25.376823259478211</v>
      </c>
      <c r="F10">
        <f>VLOOKUP(A10,'Lost week of sales TOTAL'!$A$2:$C$63,3,FALSE)</f>
        <v>-8.1139942657105308</v>
      </c>
      <c r="G10" s="6">
        <f>VLOOKUP(A10,'City centre vs local centre off'!$A$2:$C$63,2,FALSE)</f>
        <v>1.0734231329333599</v>
      </c>
      <c r="H10" s="6">
        <f>VLOOKUP(A10,'City centre vs local centre off'!$A$2:$C$63,3,FALSE)</f>
        <v>1.06962641226399</v>
      </c>
      <c r="I10" s="6">
        <f>VLOOKUP(A10,'Share elsewhere CC offline'!$F$5:$I$66,4,FALSE)</f>
        <v>0.49389813347610051</v>
      </c>
      <c r="J10" s="6">
        <f>VLOOKUP(A10,'[5]Online share'!$A$2:$B$63,2,FALSE)</f>
        <v>0.2341851947666404</v>
      </c>
      <c r="K10" s="6">
        <f>VLOOKUP(A10,'[5]Online share'!$A$2:$D$63,4,FALSE)</f>
        <v>0.27609103951033048</v>
      </c>
      <c r="L10" s="19">
        <f t="shared" si="3"/>
        <v>4.1905844743690075</v>
      </c>
      <c r="M10" s="6">
        <f>VLOOKUP(A10,'CC share tops bottoms'!$A$2:$B$63,2,FALSE)</f>
        <v>7.9393561655616299E-2</v>
      </c>
      <c r="N10" s="6">
        <f>VLOOKUP(A10,'Pre-Covid make up of sales  (2)'!$A$1:$G$64,4,FALSE)</f>
        <v>0.185931048121287</v>
      </c>
      <c r="O10" s="6">
        <f>VLOOKUP(A10,'Pre-Covid make up of sales  (2)'!$A$1:$G$64,5,FALSE)</f>
        <v>0.35229600555276802</v>
      </c>
      <c r="P10" s="6">
        <f>VLOOKUP(A10,'Pre-Covid make up of sales  (2)'!$A$1:$G$64,7,FALSE)</f>
        <v>8.4259946817095796E-2</v>
      </c>
      <c r="Q10" s="6">
        <f>VLOOKUP(A10,'Pre-Covid make up of sales  (2)'!$A$1:$G$64,6,FALSE)</f>
        <v>0.120535779635714</v>
      </c>
      <c r="R10" s="6">
        <f>VLOOKUP(A10,'[6]Fashion offline city centre'!$A$4:$W$66,23,FALSE)</f>
        <v>0.91777482140860922</v>
      </c>
      <c r="S10" s="6">
        <f>VLOOKUP(A10,'[6]Food offline city centre'!$A$4:$W$66,23,FALSE)</f>
        <v>1.3714569948209685</v>
      </c>
      <c r="T10" s="6">
        <f>VLOOKUP(A10,'[6]Groceries offline city centre'!$A$4:$W$66,23,FALSE)</f>
        <v>1.199597869223046</v>
      </c>
      <c r="U10" s="6">
        <f>VLOOKUP(A10,'[6]Retail offline city cent'!$A$4:$W$66,23,FALSE)</f>
        <v>0.47801363133887753</v>
      </c>
      <c r="V10" s="24">
        <f>VLOOKUP(A10,'[6]Fashion offline city centre'!$A$4:$Y$66,25,FALSE)</f>
        <v>-22.396468330480687</v>
      </c>
      <c r="W10">
        <f>VLOOKUP(A10,'[6]Food offline city centre'!$A$4:$Y$66,25,FALSE)</f>
        <v>-29.311475565870296</v>
      </c>
      <c r="X10">
        <f>VLOOKUP(A10,'[6]Fashion offline outside centre'!$A$4:$W$66,23,FALSE)</f>
        <v>0.97425564403215426</v>
      </c>
      <c r="Y10">
        <f>VLOOKUP(A10,'[6]Food offline outside centre'!$A$4:$W$66,23,FALSE)</f>
        <v>1.1331018068010159</v>
      </c>
      <c r="Z10">
        <f>VLOOKUP(A10,'[6]Grocerie offline outside centre'!$A$4:$W$66,23,FALSE)</f>
        <v>1.0828206928733533</v>
      </c>
      <c r="AA10">
        <f>VLOOKUP(A10,'[6]Retail offline outside centre'!$A$4:$W$66,23,FALSE)</f>
        <v>1.0039741870130456</v>
      </c>
      <c r="AB10">
        <f>VLOOKUP(A10,'[6]Fashion offline outside centre'!$A$4:$Y$66,25,FALSE)</f>
        <v>-22.989708151087164</v>
      </c>
      <c r="AC10">
        <f>VLOOKUP(A10,'[6]Food offline outside centre'!$A$4:$Y$66,25,FALSE)</f>
        <v>-19.955861534478309</v>
      </c>
      <c r="AE10" t="s">
        <v>166</v>
      </c>
      <c r="AF10" s="19">
        <f t="shared" ref="AF10:AM12" si="12">AVERAGEIF($D$2:$D$63,$AE10,E$2:E$63)</f>
        <v>-29.019428481537037</v>
      </c>
      <c r="AG10" s="19">
        <f t="shared" si="12"/>
        <v>-6.6476165240521778</v>
      </c>
      <c r="AH10" s="6">
        <f t="shared" si="12"/>
        <v>0.90486209317532107</v>
      </c>
      <c r="AI10" s="6">
        <f t="shared" si="12"/>
        <v>1.0665707871435677</v>
      </c>
      <c r="AJ10" s="6">
        <f t="shared" si="12"/>
        <v>0.41873621473321587</v>
      </c>
      <c r="AK10" s="6">
        <f t="shared" si="12"/>
        <v>0.23933227272036725</v>
      </c>
      <c r="AL10" s="6">
        <f t="shared" si="12"/>
        <v>0.29590041875614209</v>
      </c>
      <c r="AM10" s="19">
        <f t="shared" si="12"/>
        <v>5.6568146035774776</v>
      </c>
      <c r="AN10" s="6">
        <f t="shared" ref="AN10:AX12" si="13">AVERAGEIF($D$2:$D$63,$AE10,M$2:M$63)</f>
        <v>0.13801465603960128</v>
      </c>
      <c r="AO10" s="6">
        <f t="shared" si="13"/>
        <v>0.24064405796733937</v>
      </c>
      <c r="AP10" s="6">
        <f t="shared" si="13"/>
        <v>0.2124431361173014</v>
      </c>
      <c r="AQ10" s="6">
        <f t="shared" si="13"/>
        <v>0.13944609852343981</v>
      </c>
      <c r="AR10" s="6">
        <f t="shared" si="13"/>
        <v>0.10938751216209168</v>
      </c>
      <c r="AS10" s="6">
        <f t="shared" si="13"/>
        <v>0.87454944739165852</v>
      </c>
      <c r="AT10" s="6">
        <f t="shared" si="13"/>
        <v>1.1728939562835494</v>
      </c>
      <c r="AU10" s="6">
        <f t="shared" si="13"/>
        <v>1.1164991543337432</v>
      </c>
      <c r="AV10" s="6">
        <f t="shared" si="13"/>
        <v>0.67454313472929006</v>
      </c>
      <c r="AW10" s="12">
        <f t="shared" si="13"/>
        <v>-30.474632090859608</v>
      </c>
      <c r="AX10" s="12">
        <f t="shared" si="13"/>
        <v>-34.242825668832225</v>
      </c>
      <c r="AY10" s="32">
        <f t="shared" si="11"/>
        <v>0.95018859425720015</v>
      </c>
      <c r="AZ10" s="32">
        <f t="shared" si="11"/>
        <v>1.080424788154043</v>
      </c>
      <c r="BA10" s="32">
        <f t="shared" si="11"/>
        <v>1.1314501196803428</v>
      </c>
      <c r="BB10" s="32">
        <f t="shared" si="11"/>
        <v>0.98743697434762556</v>
      </c>
      <c r="BC10" s="12">
        <f t="shared" si="11"/>
        <v>-25.611217547726227</v>
      </c>
      <c r="BD10" s="12">
        <f t="shared" si="11"/>
        <v>-21.339769151614433</v>
      </c>
    </row>
    <row r="11" spans="1:56" x14ac:dyDescent="0.3">
      <c r="A11" t="s">
        <v>16</v>
      </c>
      <c r="B11" s="36" t="s">
        <v>147</v>
      </c>
      <c r="C11" s="36" t="s">
        <v>136</v>
      </c>
      <c r="D11" t="str">
        <f>VLOOKUP(A11,[4]Sheet1!$A$2:$B$64,2,FALSE)</f>
        <v>Medium</v>
      </c>
      <c r="E11">
        <f>VLOOKUP(A11,'Lost week of sales TOTAL'!$A$2:$B$63,2,FALSE)</f>
        <v>-28.87791331703751</v>
      </c>
      <c r="F11">
        <f>VLOOKUP(A11,'Lost week of sales TOTAL'!$A$2:$C$63,3,FALSE)</f>
        <v>2.997938115014994</v>
      </c>
      <c r="G11" s="6">
        <f>VLOOKUP(A11,'City centre vs local centre off'!$A$2:$C$63,2,FALSE)</f>
        <v>0.86047315683473802</v>
      </c>
      <c r="H11" s="6">
        <f>VLOOKUP(A11,'City centre vs local centre off'!$A$2:$C$63,3,FALSE)</f>
        <v>1.1479177520777899</v>
      </c>
      <c r="I11" s="6">
        <f>VLOOKUP(A11,'Share elsewhere CC offline'!$F$5:$I$66,4,FALSE)</f>
        <v>0.26850804459334959</v>
      </c>
      <c r="J11" s="6">
        <f>VLOOKUP(A11,'[5]Online share'!$A$2:$B$63,2,FALSE)</f>
        <v>0.23670040401914377</v>
      </c>
      <c r="K11" s="6">
        <f>VLOOKUP(A11,'[5]Online share'!$A$2:$D$63,4,FALSE)</f>
        <v>0.2846972656056837</v>
      </c>
      <c r="L11" s="19">
        <f t="shared" si="3"/>
        <v>4.7996861586539925</v>
      </c>
      <c r="M11" s="6">
        <f>VLOOKUP(A11,'CC share tops bottoms'!$A$2:$B$63,2,FALSE)</f>
        <v>7.0076121185934676E-2</v>
      </c>
      <c r="N11" s="6">
        <f>VLOOKUP(A11,'Pre-Covid make up of sales  (2)'!$A$1:$G$64,4,FALSE)</f>
        <v>0.36122502309468801</v>
      </c>
      <c r="O11" s="6">
        <f>VLOOKUP(A11,'Pre-Covid make up of sales  (2)'!$A$1:$G$64,5,FALSE)</f>
        <v>0.172664619018398</v>
      </c>
      <c r="P11" s="6">
        <f>VLOOKUP(A11,'Pre-Covid make up of sales  (2)'!$A$1:$G$64,7,FALSE)</f>
        <v>0.105818736064157</v>
      </c>
      <c r="Q11" s="6">
        <f>VLOOKUP(A11,'Pre-Covid make up of sales  (2)'!$A$1:$G$64,6,FALSE)</f>
        <v>0.13347737604747301</v>
      </c>
      <c r="R11" s="6">
        <f>VLOOKUP(A11,'[6]Fashion offline city centre'!$A$4:$W$66,23,FALSE)</f>
        <v>0.86233065036012302</v>
      </c>
      <c r="S11" s="6">
        <f>VLOOKUP(A11,'[6]Food offline city centre'!$A$4:$W$66,23,FALSE)</f>
        <v>1.0825888069123701</v>
      </c>
      <c r="T11" s="6">
        <f>VLOOKUP(A11,'[6]Groceries offline city centre'!$A$4:$W$66,23,FALSE)</f>
        <v>1.3211848118570795</v>
      </c>
      <c r="U11" s="6">
        <f>VLOOKUP(A11,'[6]Retail offline city cent'!$A$4:$W$66,23,FALSE)</f>
        <v>0.51268348527037477</v>
      </c>
      <c r="V11" s="24">
        <f>VLOOKUP(A11,'[6]Fashion offline city centre'!$A$4:$Y$66,25,FALSE)</f>
        <v>-29.364336215610471</v>
      </c>
      <c r="W11">
        <f>VLOOKUP(A11,'[6]Food offline city centre'!$A$4:$Y$66,25,FALSE)</f>
        <v>-33.158038611779702</v>
      </c>
      <c r="X11">
        <f>VLOOKUP(A11,'[6]Fashion offline outside centre'!$A$4:$W$66,23,FALSE)</f>
        <v>1.0829335088818066</v>
      </c>
      <c r="Y11">
        <f>VLOOKUP(A11,'[6]Food offline outside centre'!$A$4:$W$66,23,FALSE)</f>
        <v>1.1044765559729661</v>
      </c>
      <c r="Z11">
        <f>VLOOKUP(A11,'[6]Grocerie offline outside centre'!$A$4:$W$66,23,FALSE)</f>
        <v>1.1777124844792941</v>
      </c>
      <c r="AA11">
        <f>VLOOKUP(A11,'[6]Retail offline outside centre'!$A$4:$W$66,23,FALSE)</f>
        <v>1.0779468165560555</v>
      </c>
      <c r="AB11">
        <f>VLOOKUP(A11,'[6]Fashion offline outside centre'!$A$4:$Y$66,25,FALSE)</f>
        <v>-21.299102637292343</v>
      </c>
      <c r="AC11">
        <f>VLOOKUP(A11,'[6]Food offline outside centre'!$A$4:$Y$66,25,FALSE)</f>
        <v>-17.458880090285021</v>
      </c>
      <c r="AE11" t="s">
        <v>167</v>
      </c>
      <c r="AF11" s="19">
        <f t="shared" si="12"/>
        <v>-38.101397184841097</v>
      </c>
      <c r="AG11" s="19">
        <f t="shared" si="12"/>
        <v>-9.839158367736319</v>
      </c>
      <c r="AH11" s="6">
        <f t="shared" si="12"/>
        <v>0.93384300746302784</v>
      </c>
      <c r="AI11" s="6">
        <f t="shared" si="12"/>
        <v>1.0644270210760967</v>
      </c>
      <c r="AJ11" s="6">
        <f t="shared" si="12"/>
        <v>0.52440971138074621</v>
      </c>
      <c r="AK11" s="6">
        <f t="shared" si="12"/>
        <v>0.24372812756155943</v>
      </c>
      <c r="AL11" s="6">
        <f t="shared" si="12"/>
        <v>0.29389946352688051</v>
      </c>
      <c r="AM11" s="19">
        <f t="shared" si="12"/>
        <v>5.0171335965321111</v>
      </c>
      <c r="AN11" s="6">
        <f t="shared" si="13"/>
        <v>0.15051810772515983</v>
      </c>
      <c r="AO11" s="6">
        <f t="shared" si="13"/>
        <v>0.19495902344196553</v>
      </c>
      <c r="AP11" s="6">
        <f t="shared" si="13"/>
        <v>0.3271775273658466</v>
      </c>
      <c r="AQ11" s="6">
        <f t="shared" si="13"/>
        <v>0.1185929704854901</v>
      </c>
      <c r="AR11" s="6">
        <f t="shared" si="13"/>
        <v>0.11812629629846604</v>
      </c>
      <c r="AS11" s="6">
        <f t="shared" si="13"/>
        <v>0.85138953048110333</v>
      </c>
      <c r="AT11" s="6">
        <f t="shared" si="13"/>
        <v>1.1975531245116686</v>
      </c>
      <c r="AU11" s="6">
        <f t="shared" si="13"/>
        <v>0.95537087155336897</v>
      </c>
      <c r="AV11" s="6">
        <f t="shared" si="13"/>
        <v>0.71413768725375715</v>
      </c>
      <c r="AW11" s="12">
        <f t="shared" si="13"/>
        <v>-35.375946921093885</v>
      </c>
      <c r="AX11" s="12">
        <f t="shared" si="13"/>
        <v>-40.043502996517731</v>
      </c>
      <c r="AY11" s="32">
        <f t="shared" si="11"/>
        <v>0.95264417407414748</v>
      </c>
      <c r="AZ11" s="32">
        <f t="shared" si="11"/>
        <v>1.0923696480093081</v>
      </c>
      <c r="BA11" s="32">
        <f t="shared" si="11"/>
        <v>1.1414384149329242</v>
      </c>
      <c r="BB11" s="32">
        <f t="shared" si="11"/>
        <v>0.94619726972954288</v>
      </c>
      <c r="BC11" s="12">
        <f t="shared" si="11"/>
        <v>-28.444448591042274</v>
      </c>
      <c r="BD11" s="12">
        <f t="shared" si="11"/>
        <v>-24.560703650857143</v>
      </c>
    </row>
    <row r="12" spans="1:56" x14ac:dyDescent="0.3">
      <c r="A12" t="s">
        <v>17</v>
      </c>
      <c r="B12" s="36" t="s">
        <v>135</v>
      </c>
      <c r="C12" s="36" t="s">
        <v>135</v>
      </c>
      <c r="D12" t="str">
        <f>VLOOKUP(A12,[4]Sheet1!$A$2:$B$64,2,FALSE)</f>
        <v>Medium</v>
      </c>
      <c r="E12">
        <f>VLOOKUP(A12,'Lost week of sales TOTAL'!$A$2:$B$63,2,FALSE)</f>
        <v>-28.356097293568293</v>
      </c>
      <c r="F12">
        <f>VLOOKUP(A12,'Lost week of sales TOTAL'!$A$2:$C$63,3,FALSE)</f>
        <v>-12.928705901928227</v>
      </c>
      <c r="G12" s="6">
        <f>VLOOKUP(A12,'City centre vs local centre off'!$A$2:$C$63,2,FALSE)</f>
        <v>0.99368667987728798</v>
      </c>
      <c r="H12" s="6">
        <f>VLOOKUP(A12,'City centre vs local centre off'!$A$2:$C$63,3,FALSE)</f>
        <v>1.03952821412029</v>
      </c>
      <c r="I12" s="6">
        <f>VLOOKUP(A12,'Share elsewhere CC offline'!$F$5:$I$66,4,FALSE)</f>
        <v>0.53220513675846359</v>
      </c>
      <c r="J12" s="6">
        <f>VLOOKUP(A12,'[5]Online share'!$A$2:$B$63,2,FALSE)</f>
        <v>0.28251303906693487</v>
      </c>
      <c r="K12" s="6">
        <f>VLOOKUP(A12,'[5]Online share'!$A$2:$D$63,4,FALSE)</f>
        <v>0.33227859072302418</v>
      </c>
      <c r="L12" s="19">
        <f t="shared" si="3"/>
        <v>4.9765551656089313</v>
      </c>
      <c r="M12" s="6">
        <f>VLOOKUP(A12,'CC share tops bottoms'!$A$2:$B$63,2,FALSE)</f>
        <v>0.24940547063135332</v>
      </c>
      <c r="N12" s="6">
        <f>VLOOKUP(A12,'Pre-Covid make up of sales  (2)'!$A$1:$G$64,4,FALSE)</f>
        <v>0.19976642183486901</v>
      </c>
      <c r="O12" s="6">
        <f>VLOOKUP(A12,'Pre-Covid make up of sales  (2)'!$A$1:$G$64,5,FALSE)</f>
        <v>0.31772267513039698</v>
      </c>
      <c r="P12" s="6">
        <f>VLOOKUP(A12,'Pre-Covid make up of sales  (2)'!$A$1:$G$64,7,FALSE)</f>
        <v>0.15371931103223399</v>
      </c>
      <c r="Q12" s="6">
        <f>VLOOKUP(A12,'Pre-Covid make up of sales  (2)'!$A$1:$G$64,6,FALSE)</f>
        <v>6.8418356200377103E-2</v>
      </c>
      <c r="R12" s="6">
        <f>VLOOKUP(A12,'[6]Fashion offline city centre'!$A$4:$W$66,23,FALSE)</f>
        <v>0.90314142845096401</v>
      </c>
      <c r="S12" s="6">
        <f>VLOOKUP(A12,'[6]Food offline city centre'!$A$4:$W$66,23,FALSE)</f>
        <v>1.2874864753842943</v>
      </c>
      <c r="T12" s="6">
        <f>VLOOKUP(A12,'[6]Groceries offline city centre'!$A$4:$W$66,23,FALSE)</f>
        <v>0.98709710928082484</v>
      </c>
      <c r="U12" s="6">
        <f>VLOOKUP(A12,'[6]Retail offline city cent'!$A$4:$W$66,23,FALSE)</f>
        <v>0.66074236718567991</v>
      </c>
      <c r="V12" s="24">
        <f>VLOOKUP(A12,'[6]Fashion offline city centre'!$A$4:$Y$66,25,FALSE)</f>
        <v>-28.758501617924502</v>
      </c>
      <c r="W12">
        <f>VLOOKUP(A12,'[6]Food offline city centre'!$A$4:$Y$66,25,FALSE)</f>
        <v>-31.825767079901603</v>
      </c>
      <c r="X12">
        <f>VLOOKUP(A12,'[6]Fashion offline outside centre'!$A$4:$W$66,23,FALSE)</f>
        <v>0.93453090877083844</v>
      </c>
      <c r="Y12">
        <f>VLOOKUP(A12,'[6]Food offline outside centre'!$A$4:$W$66,23,FALSE)</f>
        <v>1.1444757264362364</v>
      </c>
      <c r="Z12">
        <f>VLOOKUP(A12,'[6]Grocerie offline outside centre'!$A$4:$W$66,23,FALSE)</f>
        <v>1.0700149792216882</v>
      </c>
      <c r="AA12">
        <f>VLOOKUP(A12,'[6]Retail offline outside centre'!$A$4:$W$66,23,FALSE)</f>
        <v>0.77239570499963106</v>
      </c>
      <c r="AB12">
        <f>VLOOKUP(A12,'[6]Fashion offline outside centre'!$A$4:$Y$66,25,FALSE)</f>
        <v>-24.984881687464075</v>
      </c>
      <c r="AC12">
        <f>VLOOKUP(A12,'[6]Food offline outside centre'!$A$4:$Y$66,25,FALSE)</f>
        <v>-22.180614259608788</v>
      </c>
      <c r="AE12" t="s">
        <v>38</v>
      </c>
      <c r="AF12" s="19">
        <f t="shared" si="12"/>
        <v>-47.354853107066923</v>
      </c>
      <c r="AG12" s="19">
        <f t="shared" si="12"/>
        <v>-14.35031047748164</v>
      </c>
      <c r="AH12" s="6">
        <f t="shared" si="12"/>
        <v>0.818407016104853</v>
      </c>
      <c r="AI12" s="6">
        <f t="shared" si="12"/>
        <v>0.97373468817448805</v>
      </c>
      <c r="AJ12" s="6">
        <f t="shared" si="12"/>
        <v>0.38222825582283976</v>
      </c>
      <c r="AK12" s="6">
        <f t="shared" si="12"/>
        <v>0.27832707314367167</v>
      </c>
      <c r="AL12" s="6">
        <f t="shared" si="12"/>
        <v>0.33181995561955335</v>
      </c>
      <c r="AM12" s="19">
        <f t="shared" si="12"/>
        <v>5.3492882475881682</v>
      </c>
      <c r="AN12" s="6">
        <f t="shared" si="13"/>
        <v>0.21416886357139173</v>
      </c>
      <c r="AO12" s="6">
        <f t="shared" si="13"/>
        <v>9.7661839252695698E-2</v>
      </c>
      <c r="AP12" s="6">
        <f t="shared" si="13"/>
        <v>0.35019605603839699</v>
      </c>
      <c r="AQ12" s="6">
        <f t="shared" si="13"/>
        <v>9.5625874865696806E-2</v>
      </c>
      <c r="AR12" s="6">
        <f t="shared" si="13"/>
        <v>6.7962470159707897E-2</v>
      </c>
      <c r="AS12" s="6">
        <f t="shared" si="13"/>
        <v>0.71561847161551007</v>
      </c>
      <c r="AT12" s="6">
        <f t="shared" si="13"/>
        <v>0.93517935864454327</v>
      </c>
      <c r="AU12" s="6">
        <f t="shared" si="13"/>
        <v>0.78883329836961535</v>
      </c>
      <c r="AV12" s="6">
        <f t="shared" si="13"/>
        <v>0.72352478772022977</v>
      </c>
      <c r="AW12" s="12">
        <f t="shared" si="13"/>
        <v>-45.66782344443989</v>
      </c>
      <c r="AX12" s="12">
        <f t="shared" si="13"/>
        <v>-48.701870409183279</v>
      </c>
      <c r="AY12" s="32">
        <f t="shared" si="11"/>
        <v>0.88242119640438188</v>
      </c>
      <c r="AZ12" s="32">
        <f t="shared" si="11"/>
        <v>1.0228431686261055</v>
      </c>
      <c r="BA12" s="32">
        <f t="shared" si="11"/>
        <v>1.0435089932691026</v>
      </c>
      <c r="BB12" s="32">
        <f t="shared" si="11"/>
        <v>0.81076205480597641</v>
      </c>
      <c r="BC12" s="12">
        <f t="shared" si="11"/>
        <v>-29.584730845765478</v>
      </c>
      <c r="BD12" s="12">
        <f t="shared" si="11"/>
        <v>-24.049632798834665</v>
      </c>
    </row>
    <row r="13" spans="1:56" x14ac:dyDescent="0.3">
      <c r="A13" t="s">
        <v>18</v>
      </c>
      <c r="B13" s="36" t="s">
        <v>135</v>
      </c>
      <c r="C13" s="36" t="s">
        <v>135</v>
      </c>
      <c r="D13" t="str">
        <f>VLOOKUP(A13,[4]Sheet1!$A$2:$B$64,2,FALSE)</f>
        <v>Large</v>
      </c>
      <c r="E13">
        <f>VLOOKUP(A13,'Lost week of sales TOTAL'!$A$2:$B$63,2,FALSE)</f>
        <v>-38.240026103055278</v>
      </c>
      <c r="F13">
        <f>VLOOKUP(A13,'Lost week of sales TOTAL'!$A$2:$C$63,3,FALSE)</f>
        <v>-12.270775763184865</v>
      </c>
      <c r="G13" s="6">
        <f>VLOOKUP(A13,'City centre vs local centre off'!$A$2:$C$63,2,FALSE)</f>
        <v>0.89740709155509402</v>
      </c>
      <c r="H13" s="6">
        <f>VLOOKUP(A13,'City centre vs local centre off'!$A$2:$C$63,3,FALSE)</f>
        <v>1.01727209111691</v>
      </c>
      <c r="I13" s="6">
        <f>VLOOKUP(A13,'Share elsewhere CC offline'!$F$5:$I$66,4,FALSE)</f>
        <v>0.47390679150644627</v>
      </c>
      <c r="J13" s="6">
        <f>VLOOKUP(A13,'[5]Online share'!$A$2:$B$63,2,FALSE)</f>
        <v>0.23526415506795101</v>
      </c>
      <c r="K13" s="6">
        <f>VLOOKUP(A13,'[5]Online share'!$A$2:$D$63,4,FALSE)</f>
        <v>0.29537459029316049</v>
      </c>
      <c r="L13" s="19">
        <f t="shared" si="3"/>
        <v>6.0110435225209482</v>
      </c>
      <c r="M13" s="6">
        <f>VLOOKUP(A13,'CC share tops bottoms'!$A$2:$B$63,2,FALSE)</f>
        <v>0.13418573467438638</v>
      </c>
      <c r="N13" s="6">
        <f>VLOOKUP(A13,'Pre-Covid make up of sales  (2)'!$A$1:$G$64,4,FALSE)</f>
        <v>0.190584868965021</v>
      </c>
      <c r="O13" s="6">
        <f>VLOOKUP(A13,'Pre-Covid make up of sales  (2)'!$A$1:$G$64,5,FALSE)</f>
        <v>0.36475628215863398</v>
      </c>
      <c r="P13" s="6">
        <f>VLOOKUP(A13,'Pre-Covid make up of sales  (2)'!$A$1:$G$64,7,FALSE)</f>
        <v>9.7069229791276898E-2</v>
      </c>
      <c r="Q13" s="6">
        <f>VLOOKUP(A13,'Pre-Covid make up of sales  (2)'!$A$1:$G$64,6,FALSE)</f>
        <v>8.9650983734701206E-2</v>
      </c>
      <c r="R13" s="6">
        <f>VLOOKUP(A13,'[6]Fashion offline city centre'!$A$4:$W$66,23,FALSE)</f>
        <v>0.84972737663121567</v>
      </c>
      <c r="S13" s="6">
        <f>VLOOKUP(A13,'[6]Food offline city centre'!$A$4:$W$66,23,FALSE)</f>
        <v>1.055043745706042</v>
      </c>
      <c r="T13" s="6">
        <f>VLOOKUP(A13,'[6]Groceries offline city centre'!$A$4:$W$66,23,FALSE)</f>
        <v>0.95065801925598359</v>
      </c>
      <c r="U13" s="6">
        <f>VLOOKUP(A13,'[6]Retail offline city cent'!$A$4:$W$66,23,FALSE)</f>
        <v>0.68262526134700541</v>
      </c>
      <c r="V13" s="24">
        <f>VLOOKUP(A13,'[6]Fashion offline city centre'!$A$4:$Y$66,25,FALSE)</f>
        <v>-33.46935099050161</v>
      </c>
      <c r="W13">
        <f>VLOOKUP(A13,'[6]Food offline city centre'!$A$4:$Y$66,25,FALSE)</f>
        <v>-41.290454174082434</v>
      </c>
      <c r="X13">
        <f>VLOOKUP(A13,'[6]Fashion offline outside centre'!$A$4:$W$66,23,FALSE)</f>
        <v>0.92410469536314743</v>
      </c>
      <c r="Y13">
        <f>VLOOKUP(A13,'[6]Food offline outside centre'!$A$4:$W$66,23,FALSE)</f>
        <v>1.0616475906351794</v>
      </c>
      <c r="Z13">
        <f>VLOOKUP(A13,'[6]Grocerie offline outside centre'!$A$4:$W$66,23,FALSE)</f>
        <v>1.0839770428387299</v>
      </c>
      <c r="AA13">
        <f>VLOOKUP(A13,'[6]Retail offline outside centre'!$A$4:$W$66,23,FALSE)</f>
        <v>0.89821332347491423</v>
      </c>
      <c r="AB13">
        <f>VLOOKUP(A13,'[6]Fashion offline outside centre'!$A$4:$Y$66,25,FALSE)</f>
        <v>-29.13618811342679</v>
      </c>
      <c r="AC13">
        <f>VLOOKUP(A13,'[6]Food offline outside centre'!$A$4:$Y$66,25,FALSE)</f>
        <v>-25.46895929811626</v>
      </c>
      <c r="AF13" s="19"/>
      <c r="AG13" s="19"/>
    </row>
    <row r="14" spans="1:56" x14ac:dyDescent="0.3">
      <c r="A14" t="s">
        <v>19</v>
      </c>
      <c r="B14" s="36" t="s">
        <v>136</v>
      </c>
      <c r="C14" s="36" t="s">
        <v>136</v>
      </c>
      <c r="D14" t="str">
        <f>VLOOKUP(A14,[4]Sheet1!$A$2:$B$64,2,FALSE)</f>
        <v>Small</v>
      </c>
      <c r="E14">
        <f>VLOOKUP(A14,'Lost week of sales TOTAL'!$A$2:$B$63,2,FALSE)</f>
        <v>-7.766784069575027</v>
      </c>
      <c r="F14">
        <f>VLOOKUP(A14,'Lost week of sales TOTAL'!$A$2:$C$63,3,FALSE)</f>
        <v>-6.6930590988307861</v>
      </c>
      <c r="G14" s="6">
        <f>VLOOKUP(A14,'City centre vs local centre off'!$A$2:$C$63,2,FALSE)</f>
        <v>1.01416990880036</v>
      </c>
      <c r="H14" s="6">
        <f>VLOOKUP(A14,'City centre vs local centre off'!$A$2:$C$63,3,FALSE)</f>
        <v>1.08137893297737</v>
      </c>
      <c r="I14" s="6">
        <f>VLOOKUP(A14,'Share elsewhere CC offline'!$F$5:$I$66,4,FALSE)</f>
        <v>0.29069766467345781</v>
      </c>
      <c r="J14" s="6">
        <f>VLOOKUP(A14,'[5]Online share'!$A$2:$B$63,2,FALSE)</f>
        <v>0.23033074622079563</v>
      </c>
      <c r="K14" s="6">
        <f>VLOOKUP(A14,'[5]Online share'!$A$2:$D$63,4,FALSE)</f>
        <v>0.25884377066081143</v>
      </c>
      <c r="L14" s="19">
        <f t="shared" si="3"/>
        <v>2.8513024440015799</v>
      </c>
      <c r="M14" s="6">
        <f>VLOOKUP(A14,'CC share tops bottoms'!$A$2:$B$63,2,FALSE)</f>
        <v>0.22682799739343257</v>
      </c>
      <c r="N14" s="6">
        <f>VLOOKUP(A14,'Pre-Covid make up of sales  (2)'!$A$1:$G$64,4,FALSE)</f>
        <v>0.155125998299395</v>
      </c>
      <c r="O14" s="6">
        <f>VLOOKUP(A14,'Pre-Covid make up of sales  (2)'!$A$1:$G$64,5,FALSE)</f>
        <v>8.7308087939967596E-2</v>
      </c>
      <c r="P14" s="6">
        <f>VLOOKUP(A14,'Pre-Covid make up of sales  (2)'!$A$1:$G$64,7,FALSE)</f>
        <v>0.27526565415123799</v>
      </c>
      <c r="Q14" s="6">
        <f>VLOOKUP(A14,'Pre-Covid make up of sales  (2)'!$A$1:$G$64,6,FALSE)</f>
        <v>0.113188529971253</v>
      </c>
      <c r="R14" s="6">
        <f>VLOOKUP(A14,'[6]Fashion offline city centre'!$A$4:$W$66,23,FALSE)</f>
        <v>1.1197578687702991</v>
      </c>
      <c r="S14" s="6">
        <f>VLOOKUP(A14,'[6]Food offline city centre'!$A$4:$W$66,23,FALSE)</f>
        <v>1.3577823339387192</v>
      </c>
      <c r="T14" s="6">
        <f>VLOOKUP(A14,'[6]Groceries offline city centre'!$A$4:$W$66,23,FALSE)</f>
        <v>1.1472906730302905</v>
      </c>
      <c r="U14" s="6">
        <f>VLOOKUP(A14,'[6]Retail offline city cent'!$A$4:$W$66,23,FALSE)</f>
        <v>1.2516339710462376</v>
      </c>
      <c r="V14" s="24">
        <f>VLOOKUP(A14,'[6]Fashion offline city centre'!$A$4:$Y$66,25,FALSE)</f>
        <v>-18.011343995917187</v>
      </c>
      <c r="W14">
        <f>VLOOKUP(A14,'[6]Food offline city centre'!$A$4:$Y$66,25,FALSE)</f>
        <v>-9.8974878941736222</v>
      </c>
      <c r="X14">
        <f>VLOOKUP(A14,'[6]Fashion offline outside centre'!$A$4:$W$66,23,FALSE)</f>
        <v>1.0401834995932981</v>
      </c>
      <c r="Y14">
        <f>VLOOKUP(A14,'[6]Food offline outside centre'!$A$4:$W$66,23,FALSE)</f>
        <v>1.2152599258869352</v>
      </c>
      <c r="Z14">
        <f>VLOOKUP(A14,'[6]Grocerie offline outside centre'!$A$4:$W$66,23,FALSE)</f>
        <v>1.1939989574461529</v>
      </c>
      <c r="AA14">
        <f>VLOOKUP(A14,'[6]Retail offline outside centre'!$A$4:$W$66,23,FALSE)</f>
        <v>1.2088080519167694</v>
      </c>
      <c r="AB14">
        <f>VLOOKUP(A14,'[6]Fashion offline outside centre'!$A$4:$Y$66,25,FALSE)</f>
        <v>-24.682286071401691</v>
      </c>
      <c r="AC14">
        <f>VLOOKUP(A14,'[6]Food offline outside centre'!$A$4:$Y$66,25,FALSE)</f>
        <v>-8.638141442181535</v>
      </c>
    </row>
    <row r="15" spans="1:56" x14ac:dyDescent="0.3">
      <c r="A15" t="s">
        <v>20</v>
      </c>
      <c r="B15" s="36" t="s">
        <v>146</v>
      </c>
      <c r="C15" s="36" t="s">
        <v>135</v>
      </c>
      <c r="D15" t="str">
        <f>VLOOKUP(A15,[4]Sheet1!$A$2:$B$64,2,FALSE)</f>
        <v>Small</v>
      </c>
      <c r="E15">
        <f>VLOOKUP(A15,'Lost week of sales TOTAL'!$A$2:$B$63,2,FALSE)</f>
        <v>-36.139885604866386</v>
      </c>
      <c r="F15">
        <f>VLOOKUP(A15,'Lost week of sales TOTAL'!$A$2:$C$63,3,FALSE)</f>
        <v>-20.727741830026098</v>
      </c>
      <c r="G15" s="6">
        <f>VLOOKUP(A15,'City centre vs local centre off'!$A$2:$C$63,2,FALSE)</f>
        <v>0.82912534192667797</v>
      </c>
      <c r="H15" s="6">
        <f>VLOOKUP(A15,'City centre vs local centre off'!$A$2:$C$63,3,FALSE)</f>
        <v>0.91921413556417797</v>
      </c>
      <c r="I15" s="6">
        <f>VLOOKUP(A15,'Share elsewhere CC offline'!$F$5:$I$66,4,FALSE)</f>
        <v>0.73385554978572942</v>
      </c>
      <c r="J15" s="6">
        <f>VLOOKUP(A15,'[5]Online share'!$A$2:$B$63,2,FALSE)</f>
        <v>0.28266083247568635</v>
      </c>
      <c r="K15" s="6">
        <f>VLOOKUP(A15,'[5]Online share'!$A$2:$D$63,4,FALSE)</f>
        <v>0.33232884625395787</v>
      </c>
      <c r="L15" s="19">
        <f t="shared" si="3"/>
        <v>4.9668013778271511</v>
      </c>
      <c r="M15" s="6">
        <f>VLOOKUP(A15,'CC share tops bottoms'!$A$2:$B$63,2,FALSE)</f>
        <v>0.22297963867270004</v>
      </c>
      <c r="N15" s="6">
        <f>VLOOKUP(A15,'Pre-Covid make up of sales  (2)'!$A$1:$G$64,4,FALSE)</f>
        <v>0.224336603546267</v>
      </c>
      <c r="O15" s="6">
        <f>VLOOKUP(A15,'Pre-Covid make up of sales  (2)'!$A$1:$G$64,5,FALSE)</f>
        <v>0.27888216683405598</v>
      </c>
      <c r="P15" s="6">
        <f>VLOOKUP(A15,'Pre-Covid make up of sales  (2)'!$A$1:$G$64,7,FALSE)</f>
        <v>0.131190053340073</v>
      </c>
      <c r="Q15" s="6">
        <f>VLOOKUP(A15,'Pre-Covid make up of sales  (2)'!$A$1:$G$64,6,FALSE)</f>
        <v>0.178950530302591</v>
      </c>
      <c r="R15" s="6">
        <f>VLOOKUP(A15,'[6]Fashion offline city centre'!$A$4:$W$66,23,FALSE)</f>
        <v>0.75083308288649597</v>
      </c>
      <c r="S15" s="6">
        <f>VLOOKUP(A15,'[6]Food offline city centre'!$A$4:$W$66,23,FALSE)</f>
        <v>0.9224932257885643</v>
      </c>
      <c r="T15" s="6">
        <f>VLOOKUP(A15,'[6]Groceries offline city centre'!$A$4:$W$66,23,FALSE)</f>
        <v>0.94730184546747898</v>
      </c>
      <c r="U15" s="6">
        <f>VLOOKUP(A15,'[6]Retail offline city cent'!$A$4:$W$66,23,FALSE)</f>
        <v>0.78855681593122384</v>
      </c>
      <c r="V15" s="24">
        <f>VLOOKUP(A15,'[6]Fashion offline city centre'!$A$4:$Y$66,25,FALSE)</f>
        <v>-35.738349532426916</v>
      </c>
      <c r="W15">
        <f>VLOOKUP(A15,'[6]Food offline city centre'!$A$4:$Y$66,25,FALSE)</f>
        <v>-40.325162903326301</v>
      </c>
      <c r="X15">
        <f>VLOOKUP(A15,'[6]Fashion offline outside centre'!$A$4:$W$66,23,FALSE)</f>
        <v>0.83862577558830731</v>
      </c>
      <c r="Y15">
        <f>VLOOKUP(A15,'[6]Food offline outside centre'!$A$4:$W$66,23,FALSE)</f>
        <v>1.0575922649864602</v>
      </c>
      <c r="Z15">
        <f>VLOOKUP(A15,'[6]Grocerie offline outside centre'!$A$4:$W$66,23,FALSE)</f>
        <v>0.99209187876722105</v>
      </c>
      <c r="AA15">
        <f>VLOOKUP(A15,'[6]Retail offline outside centre'!$A$4:$W$66,23,FALSE)</f>
        <v>0.83077552723071857</v>
      </c>
      <c r="AB15">
        <f>VLOOKUP(A15,'[6]Fashion offline outside centre'!$A$4:$Y$66,25,FALSE)</f>
        <v>-32.045434277611612</v>
      </c>
      <c r="AC15">
        <f>VLOOKUP(A15,'[6]Food offline outside centre'!$A$4:$Y$66,25,FALSE)</f>
        <v>-28.99217360668132</v>
      </c>
      <c r="AO15" t="s">
        <v>212</v>
      </c>
      <c r="AP15" s="6">
        <v>0.53922027562761954</v>
      </c>
    </row>
    <row r="16" spans="1:56" x14ac:dyDescent="0.3">
      <c r="A16" t="s">
        <v>21</v>
      </c>
      <c r="B16" s="36" t="s">
        <v>135</v>
      </c>
      <c r="C16" s="36" t="s">
        <v>135</v>
      </c>
      <c r="D16" t="str">
        <f>VLOOKUP(A16,[4]Sheet1!$A$2:$B$64,2,FALSE)</f>
        <v>Medium</v>
      </c>
      <c r="E16">
        <f>VLOOKUP(A16,'Lost week of sales TOTAL'!$A$2:$B$63,2,FALSE)</f>
        <v>-43.138882027433162</v>
      </c>
      <c r="F16">
        <f>VLOOKUP(A16,'Lost week of sales TOTAL'!$A$2:$C$63,3,FALSE)</f>
        <v>-14.778298297523531</v>
      </c>
      <c r="G16" s="6">
        <f>VLOOKUP(A16,'City centre vs local centre off'!$A$2:$C$63,2,FALSE)</f>
        <v>0.84913189423629798</v>
      </c>
      <c r="H16" s="6">
        <f>VLOOKUP(A16,'City centre vs local centre off'!$A$2:$C$63,3,FALSE)</f>
        <v>1.02962505408672</v>
      </c>
      <c r="I16" s="6">
        <f>VLOOKUP(A16,'Share elsewhere CC offline'!$F$5:$I$66,4,FALSE)</f>
        <v>0.61030960957524905</v>
      </c>
      <c r="J16" s="6">
        <f>VLOOKUP(A16,'[5]Online share'!$A$2:$B$63,2,FALSE)</f>
        <v>0.22677991051000213</v>
      </c>
      <c r="K16" s="6">
        <f>VLOOKUP(A16,'[5]Online share'!$A$2:$D$63,4,FALSE)</f>
        <v>0.30417986466428582</v>
      </c>
      <c r="L16" s="19">
        <f t="shared" si="3"/>
        <v>7.7399954154283694</v>
      </c>
      <c r="M16" s="6">
        <f>VLOOKUP(A16,'CC share tops bottoms'!$A$2:$B$63,2,FALSE)</f>
        <v>0.19138068097570915</v>
      </c>
      <c r="N16" s="6">
        <f>VLOOKUP(A16,'Pre-Covid make up of sales  (2)'!$A$1:$G$64,4,FALSE)</f>
        <v>0.25244687501910201</v>
      </c>
      <c r="O16" s="6">
        <f>VLOOKUP(A16,'Pre-Covid make up of sales  (2)'!$A$1:$G$64,5,FALSE)</f>
        <v>0.33189346018725002</v>
      </c>
      <c r="P16" s="6">
        <f>VLOOKUP(A16,'Pre-Covid make up of sales  (2)'!$A$1:$G$64,7,FALSE)</f>
        <v>7.5299928500126095E-2</v>
      </c>
      <c r="Q16" s="6">
        <f>VLOOKUP(A16,'Pre-Covid make up of sales  (2)'!$A$1:$G$64,6,FALSE)</f>
        <v>0.115511166379738</v>
      </c>
      <c r="R16" s="6">
        <f>VLOOKUP(A16,'[6]Fashion offline city centre'!$A$4:$W$66,23,FALSE)</f>
        <v>0.81819351859769041</v>
      </c>
      <c r="S16" s="6">
        <f>VLOOKUP(A16,'[6]Food offline city centre'!$A$4:$W$66,23,FALSE)</f>
        <v>1.0838008176339429</v>
      </c>
      <c r="T16" s="6">
        <f>VLOOKUP(A16,'[6]Groceries offline city centre'!$A$4:$W$66,23,FALSE)</f>
        <v>0.88647912166801968</v>
      </c>
      <c r="U16" s="6">
        <f>VLOOKUP(A16,'[6]Retail offline city cent'!$A$4:$W$66,23,FALSE)</f>
        <v>0.61630765713106994</v>
      </c>
      <c r="V16" s="24">
        <f>VLOOKUP(A16,'[6]Fashion offline city centre'!$A$4:$Y$66,25,FALSE)</f>
        <v>-36.998054890092831</v>
      </c>
      <c r="W16">
        <f>VLOOKUP(A16,'[6]Food offline city centre'!$A$4:$Y$66,25,FALSE)</f>
        <v>-44.793360217561002</v>
      </c>
      <c r="X16">
        <f>VLOOKUP(A16,'[6]Fashion offline outside centre'!$A$4:$W$66,23,FALSE)</f>
        <v>0.92493138920922002</v>
      </c>
      <c r="Y16">
        <f>VLOOKUP(A16,'[6]Food offline outside centre'!$A$4:$W$66,23,FALSE)</f>
        <v>1.0550567744317256</v>
      </c>
      <c r="Z16">
        <f>VLOOKUP(A16,'[6]Grocerie offline outside centre'!$A$4:$W$66,23,FALSE)</f>
        <v>1.0914943929678842</v>
      </c>
      <c r="AA16">
        <f>VLOOKUP(A16,'[6]Retail offline outside centre'!$A$4:$W$66,23,FALSE)</f>
        <v>0.94535666327703516</v>
      </c>
      <c r="AB16">
        <f>VLOOKUP(A16,'[6]Fashion offline outside centre'!$A$4:$Y$66,25,FALSE)</f>
        <v>-31.114381043175548</v>
      </c>
      <c r="AC16">
        <f>VLOOKUP(A16,'[6]Food offline outside centre'!$A$4:$Y$66,25,FALSE)</f>
        <v>-27.229141052132199</v>
      </c>
      <c r="AO16" t="s">
        <v>213</v>
      </c>
      <c r="AP16" s="6">
        <v>0.37000369061835381</v>
      </c>
    </row>
    <row r="17" spans="1:29" x14ac:dyDescent="0.3">
      <c r="A17" t="s">
        <v>22</v>
      </c>
      <c r="B17" s="36" t="s">
        <v>136</v>
      </c>
      <c r="C17" s="36" t="s">
        <v>136</v>
      </c>
      <c r="D17" t="str">
        <f>VLOOKUP(A17,[4]Sheet1!$A$2:$B$64,2,FALSE)</f>
        <v>Medium</v>
      </c>
      <c r="E17">
        <f>VLOOKUP(A17,'Lost week of sales TOTAL'!$A$2:$B$63,2,FALSE)</f>
        <v>-27.506475029318814</v>
      </c>
      <c r="F17">
        <f>VLOOKUP(A17,'Lost week of sales TOTAL'!$A$2:$C$63,3,FALSE)</f>
        <v>-11.393706474848614</v>
      </c>
      <c r="G17" s="6">
        <f>VLOOKUP(A17,'City centre vs local centre off'!$A$2:$C$63,2,FALSE)</f>
        <v>0.87751285837066395</v>
      </c>
      <c r="H17" s="6">
        <f>VLOOKUP(A17,'City centre vs local centre off'!$A$2:$C$63,3,FALSE)</f>
        <v>0.98164893808623199</v>
      </c>
      <c r="I17" s="6">
        <f>VLOOKUP(A17,'Share elsewhere CC offline'!$F$5:$I$66,4,FALSE)</f>
        <v>0.27804584417311284</v>
      </c>
      <c r="J17" s="6">
        <f>VLOOKUP(A17,'[5]Online share'!$A$2:$B$63,2,FALSE)</f>
        <v>0.24125914234738771</v>
      </c>
      <c r="K17" s="6">
        <f>VLOOKUP(A17,'[5]Online share'!$A$2:$D$63,4,FALSE)</f>
        <v>0.3036457120004703</v>
      </c>
      <c r="L17" s="19">
        <f t="shared" si="3"/>
        <v>6.2386569653082589</v>
      </c>
      <c r="M17" s="6">
        <f>VLOOKUP(A17,'CC share tops bottoms'!$A$2:$B$63,2,FALSE)</f>
        <v>9.0768326997026277E-2</v>
      </c>
      <c r="N17" s="6">
        <f>VLOOKUP(A17,'Pre-Covid make up of sales  (2)'!$A$1:$G$64,4,FALSE)</f>
        <v>0.19897557937900001</v>
      </c>
      <c r="O17" s="6">
        <f>VLOOKUP(A17,'Pre-Covid make up of sales  (2)'!$A$1:$G$64,5,FALSE)</f>
        <v>0.10732935949436399</v>
      </c>
      <c r="P17" s="6">
        <f>VLOOKUP(A17,'Pre-Covid make up of sales  (2)'!$A$1:$G$64,7,FALSE)</f>
        <v>0.1292416806301</v>
      </c>
      <c r="Q17" s="6">
        <f>VLOOKUP(A17,'Pre-Covid make up of sales  (2)'!$A$1:$G$64,6,FALSE)</f>
        <v>7.91253801218708E-2</v>
      </c>
      <c r="R17" s="6">
        <f>VLOOKUP(A17,'[6]Fashion offline city centre'!$A$4:$W$66,23,FALSE)</f>
        <v>0.95331483495895863</v>
      </c>
      <c r="S17" s="6">
        <f>VLOOKUP(A17,'[6]Food offline city centre'!$A$4:$W$66,23,FALSE)</f>
        <v>1.0683879404627112</v>
      </c>
      <c r="T17" s="6">
        <f>VLOOKUP(A17,'[6]Groceries offline city centre'!$A$4:$W$66,23,FALSE)</f>
        <v>1.1520477284712674</v>
      </c>
      <c r="U17" s="6">
        <f>VLOOKUP(A17,'[6]Retail offline city cent'!$A$4:$W$66,23,FALSE)</f>
        <v>0.68862442649208822</v>
      </c>
      <c r="V17" s="24">
        <f>VLOOKUP(A17,'[6]Fashion offline city centre'!$A$4:$Y$66,25,FALSE)</f>
        <v>-26.957148359663407</v>
      </c>
      <c r="W17">
        <f>VLOOKUP(A17,'[6]Food offline city centre'!$A$4:$Y$66,25,FALSE)</f>
        <v>-38.361068237473241</v>
      </c>
      <c r="X17">
        <f>VLOOKUP(A17,'[6]Fashion offline outside centre'!$A$4:$W$66,23,FALSE)</f>
        <v>0.95565838157559113</v>
      </c>
      <c r="Y17">
        <f>VLOOKUP(A17,'[6]Food offline outside centre'!$A$4:$W$66,23,FALSE)</f>
        <v>0.64288619565508498</v>
      </c>
      <c r="Z17">
        <f>VLOOKUP(A17,'[6]Grocerie offline outside centre'!$A$4:$W$66,23,FALSE)</f>
        <v>1.1252577377667248</v>
      </c>
      <c r="AA17">
        <f>VLOOKUP(A17,'[6]Retail offline outside centre'!$A$4:$W$66,23,FALSE)</f>
        <v>0.89096702851935827</v>
      </c>
      <c r="AB17">
        <f>VLOOKUP(A17,'[6]Fashion offline outside centre'!$A$4:$Y$66,25,FALSE)</f>
        <v>-22.385280444521356</v>
      </c>
      <c r="AC17">
        <f>VLOOKUP(A17,'[6]Food offline outside centre'!$A$4:$Y$66,25,FALSE)</f>
        <v>-31.07743284029636</v>
      </c>
    </row>
    <row r="18" spans="1:29" x14ac:dyDescent="0.3">
      <c r="A18" t="s">
        <v>23</v>
      </c>
      <c r="B18" s="36" t="s">
        <v>146</v>
      </c>
      <c r="C18" s="36" t="s">
        <v>135</v>
      </c>
      <c r="D18" t="str">
        <f>VLOOKUP(A18,[4]Sheet1!$A$2:$B$64,2,FALSE)</f>
        <v>Medium</v>
      </c>
      <c r="E18">
        <f>VLOOKUP(A18,'Lost week of sales TOTAL'!$A$2:$B$63,2,FALSE)</f>
        <v>-40.837751545342101</v>
      </c>
      <c r="F18">
        <f>VLOOKUP(A18,'Lost week of sales TOTAL'!$A$2:$C$63,3,FALSE)</f>
        <v>-7.1053663922209891</v>
      </c>
      <c r="G18" s="6">
        <f>VLOOKUP(A18,'City centre vs local centre off'!$A$2:$C$63,2,FALSE)</f>
        <v>0.76812817956173796</v>
      </c>
      <c r="H18" s="6">
        <f>VLOOKUP(A18,'City centre vs local centre off'!$A$2:$C$63,3,FALSE)</f>
        <v>1.0520130968588499</v>
      </c>
      <c r="I18" s="6">
        <f>VLOOKUP(A18,'Share elsewhere CC offline'!$F$5:$I$66,4,FALSE)</f>
        <v>0.49453317045716522</v>
      </c>
      <c r="J18" s="6">
        <f>VLOOKUP(A18,'[5]Online share'!$A$2:$B$63,2,FALSE)</f>
        <v>0.25250714665472096</v>
      </c>
      <c r="K18" s="6">
        <f>VLOOKUP(A18,'[5]Online share'!$A$2:$D$63,4,FALSE)</f>
        <v>0.31058975430014457</v>
      </c>
      <c r="L18" s="19">
        <f t="shared" si="3"/>
        <v>5.8082607645423607</v>
      </c>
      <c r="M18" s="6">
        <f>VLOOKUP(A18,'CC share tops bottoms'!$A$2:$B$63,2,FALSE)</f>
        <v>0.1298456220930414</v>
      </c>
      <c r="N18" s="6">
        <f>VLOOKUP(A18,'Pre-Covid make up of sales  (2)'!$A$1:$G$64,4,FALSE)</f>
        <v>0.23910866170374401</v>
      </c>
      <c r="O18" s="6">
        <f>VLOOKUP(A18,'Pre-Covid make up of sales  (2)'!$A$1:$G$64,5,FALSE)</f>
        <v>0.19508303680949199</v>
      </c>
      <c r="P18" s="6">
        <f>VLOOKUP(A18,'Pre-Covid make up of sales  (2)'!$A$1:$G$64,7,FALSE)</f>
        <v>7.6167488586935297E-2</v>
      </c>
      <c r="Q18" s="6">
        <f>VLOOKUP(A18,'Pre-Covid make up of sales  (2)'!$A$1:$G$64,6,FALSE)</f>
        <v>9.4253175043544704E-2</v>
      </c>
      <c r="R18" s="6">
        <f>VLOOKUP(A18,'[6]Fashion offline city centre'!$A$4:$W$66,23,FALSE)</f>
        <v>0.90544423269869301</v>
      </c>
      <c r="S18" s="6">
        <f>VLOOKUP(A18,'[6]Food offline city centre'!$A$4:$W$66,23,FALSE)</f>
        <v>1.1577941450650797</v>
      </c>
      <c r="T18" s="6">
        <f>VLOOKUP(A18,'[6]Groceries offline city centre'!$A$4:$W$66,23,FALSE)</f>
        <v>1.2088070809372873</v>
      </c>
      <c r="U18" s="6">
        <f>VLOOKUP(A18,'[6]Retail offline city cent'!$A$4:$W$66,23,FALSE)</f>
        <v>0.55523727892280417</v>
      </c>
      <c r="V18" s="24">
        <f>VLOOKUP(A18,'[6]Fashion offline city centre'!$A$4:$Y$66,25,FALSE)</f>
        <v>-31.167319544607885</v>
      </c>
      <c r="W18">
        <f>VLOOKUP(A18,'[6]Food offline city centre'!$A$4:$Y$66,25,FALSE)</f>
        <v>-38.511358706898875</v>
      </c>
      <c r="X18">
        <f>VLOOKUP(A18,'[6]Fashion offline outside centre'!$A$4:$W$66,23,FALSE)</f>
        <v>0.95493800401224738</v>
      </c>
      <c r="Y18">
        <f>VLOOKUP(A18,'[6]Food offline outside centre'!$A$4:$W$66,23,FALSE)</f>
        <v>1.1508012284415226</v>
      </c>
      <c r="Z18">
        <f>VLOOKUP(A18,'[6]Grocerie offline outside centre'!$A$4:$W$66,23,FALSE)</f>
        <v>1.1650410589673876</v>
      </c>
      <c r="AA18">
        <f>VLOOKUP(A18,'[6]Retail offline outside centre'!$A$4:$W$66,23,FALSE)</f>
        <v>1.081173311098153</v>
      </c>
      <c r="AB18">
        <f>VLOOKUP(A18,'[6]Fashion offline outside centre'!$A$4:$Y$66,25,FALSE)</f>
        <v>-23.339044624019415</v>
      </c>
      <c r="AC18">
        <f>VLOOKUP(A18,'[6]Food offline outside centre'!$A$4:$Y$66,25,FALSE)</f>
        <v>-21.890719748831962</v>
      </c>
    </row>
    <row r="19" spans="1:29" x14ac:dyDescent="0.3">
      <c r="A19" t="s">
        <v>24</v>
      </c>
      <c r="B19" s="36" t="s">
        <v>135</v>
      </c>
      <c r="C19" s="36" t="s">
        <v>135</v>
      </c>
      <c r="D19" t="str">
        <f>VLOOKUP(A19,[4]Sheet1!$A$2:$B$64,2,FALSE)</f>
        <v>Small</v>
      </c>
      <c r="E19">
        <f>VLOOKUP(A19,'Lost week of sales TOTAL'!$A$2:$B$63,2,FALSE)</f>
        <v>-27.693123333717974</v>
      </c>
      <c r="F19">
        <f>VLOOKUP(A19,'Lost week of sales TOTAL'!$A$2:$C$63,3,FALSE)</f>
        <v>-16.751514282582363</v>
      </c>
      <c r="G19" s="6">
        <f>VLOOKUP(A19,'City centre vs local centre off'!$A$2:$C$63,2,FALSE)</f>
        <v>0.789316177494925</v>
      </c>
      <c r="H19" s="6">
        <f>VLOOKUP(A19,'City centre vs local centre off'!$A$2:$C$63,3,FALSE)</f>
        <v>0.93936368813499205</v>
      </c>
      <c r="I19" s="6">
        <f>VLOOKUP(A19,'Share elsewhere CC offline'!$F$5:$I$66,4,FALSE)</f>
        <v>0.52325337544140782</v>
      </c>
      <c r="J19" s="6">
        <f>VLOOKUP(A19,'[5]Online share'!$A$2:$B$63,2,FALSE)</f>
        <v>0.25330213493591569</v>
      </c>
      <c r="K19" s="6">
        <f>VLOOKUP(A19,'[5]Online share'!$A$2:$D$63,4,FALSE)</f>
        <v>0.30526730013759218</v>
      </c>
      <c r="L19" s="19">
        <f t="shared" si="3"/>
        <v>5.1965165201676484</v>
      </c>
      <c r="M19" s="6">
        <f>VLOOKUP(A19,'CC share tops bottoms'!$A$2:$B$63,2,FALSE)</f>
        <v>0.20369793088569654</v>
      </c>
      <c r="N19" s="6">
        <f>VLOOKUP(A19,'Pre-Covid make up of sales  (2)'!$A$1:$G$64,4,FALSE)</f>
        <v>0.27752683084461599</v>
      </c>
      <c r="O19" s="6">
        <f>VLOOKUP(A19,'Pre-Covid make up of sales  (2)'!$A$1:$G$64,5,FALSE)</f>
        <v>0.12655870216229301</v>
      </c>
      <c r="P19" s="6">
        <f>VLOOKUP(A19,'Pre-Covid make up of sales  (2)'!$A$1:$G$64,7,FALSE)</f>
        <v>0.24764931662293299</v>
      </c>
      <c r="Q19" s="6">
        <f>VLOOKUP(A19,'Pre-Covid make up of sales  (2)'!$A$1:$G$64,6,FALSE)</f>
        <v>0.119867350287244</v>
      </c>
      <c r="R19" s="6">
        <f>VLOOKUP(A19,'[6]Fashion offline city centre'!$A$4:$W$66,23,FALSE)</f>
        <v>0.80772576441792365</v>
      </c>
      <c r="S19" s="6">
        <f>VLOOKUP(A19,'[6]Food offline city centre'!$A$4:$W$66,23,FALSE)</f>
        <v>0.93101855410509493</v>
      </c>
      <c r="T19" s="6">
        <f>VLOOKUP(A19,'[6]Groceries offline city centre'!$A$4:$W$66,23,FALSE)</f>
        <v>0.80270286612359476</v>
      </c>
      <c r="U19" s="6">
        <f>VLOOKUP(A19,'[6]Retail offline city cent'!$A$4:$W$66,23,FALSE)</f>
        <v>0.55214569565030092</v>
      </c>
      <c r="V19" s="24">
        <f>VLOOKUP(A19,'[6]Fashion offline city centre'!$A$4:$Y$66,25,FALSE)</f>
        <v>-31.941415747284559</v>
      </c>
      <c r="W19">
        <f>VLOOKUP(A19,'[6]Food offline city centre'!$A$4:$Y$66,25,FALSE)</f>
        <v>-35.592113949919742</v>
      </c>
      <c r="X19">
        <f>VLOOKUP(A19,'[6]Fashion offline outside centre'!$A$4:$W$66,23,FALSE)</f>
        <v>0.9079979152191392</v>
      </c>
      <c r="Y19">
        <f>VLOOKUP(A19,'[6]Food offline outside centre'!$A$4:$W$66,23,FALSE)</f>
        <v>1.0364239068333918</v>
      </c>
      <c r="Z19">
        <f>VLOOKUP(A19,'[6]Grocerie offline outside centre'!$A$4:$W$66,23,FALSE)</f>
        <v>1.0093090110073779</v>
      </c>
      <c r="AA19">
        <f>VLOOKUP(A19,'[6]Retail offline outside centre'!$A$4:$W$66,23,FALSE)</f>
        <v>0.66771180354993431</v>
      </c>
      <c r="AB19">
        <f>VLOOKUP(A19,'[6]Fashion offline outside centre'!$A$4:$Y$66,25,FALSE)</f>
        <v>-28.012853007591609</v>
      </c>
      <c r="AC19">
        <f>VLOOKUP(A19,'[6]Food offline outside centre'!$A$4:$Y$66,25,FALSE)</f>
        <v>-21.6192936781123</v>
      </c>
    </row>
    <row r="20" spans="1:29" x14ac:dyDescent="0.3">
      <c r="A20" t="s">
        <v>25</v>
      </c>
      <c r="B20" s="36" t="s">
        <v>136</v>
      </c>
      <c r="C20" s="36" t="s">
        <v>136</v>
      </c>
      <c r="D20" t="str">
        <f>VLOOKUP(A20,[4]Sheet1!$A$2:$B$64,2,FALSE)</f>
        <v>Medium</v>
      </c>
      <c r="E20">
        <f>VLOOKUP(A20,'Lost week of sales TOTAL'!$A$2:$B$63,2,FALSE)</f>
        <v>-32.000067173578579</v>
      </c>
      <c r="F20">
        <f>VLOOKUP(A20,'Lost week of sales TOTAL'!$A$2:$C$63,3,FALSE)</f>
        <v>-10.184066550617516</v>
      </c>
      <c r="G20" s="6">
        <f>VLOOKUP(A20,'City centre vs local centre off'!$A$2:$C$63,2,FALSE)</f>
        <v>0.87727228550832503</v>
      </c>
      <c r="H20" s="6">
        <f>VLOOKUP(A20,'City centre vs local centre off'!$A$2:$C$63,3,FALSE)</f>
        <v>0.99109502737542399</v>
      </c>
      <c r="I20" s="6">
        <f>VLOOKUP(A20,'Share elsewhere CC offline'!$F$5:$I$66,4,FALSE)</f>
        <v>0.45944992142816393</v>
      </c>
      <c r="J20" s="6">
        <f>VLOOKUP(A20,'[5]Online share'!$A$2:$B$63,2,FALSE)</f>
        <v>0.23674105223875955</v>
      </c>
      <c r="K20" s="6">
        <f>VLOOKUP(A20,'[5]Online share'!$A$2:$D$63,4,FALSE)</f>
        <v>0.29041681271103231</v>
      </c>
      <c r="L20" s="19">
        <f t="shared" si="3"/>
        <v>5.3675760472272769</v>
      </c>
      <c r="M20" s="6">
        <f>VLOOKUP(A20,'CC share tops bottoms'!$A$2:$B$63,2,FALSE)</f>
        <v>0.16771717176103543</v>
      </c>
      <c r="N20" s="6">
        <f>VLOOKUP(A20,'Pre-Covid make up of sales  (2)'!$A$1:$G$64,4,FALSE)</f>
        <v>0.32604371358599799</v>
      </c>
      <c r="O20" s="6">
        <f>VLOOKUP(A20,'Pre-Covid make up of sales  (2)'!$A$1:$G$64,5,FALSE)</f>
        <v>0.221261840939179</v>
      </c>
      <c r="P20" s="6">
        <f>VLOOKUP(A20,'Pre-Covid make up of sales  (2)'!$A$1:$G$64,7,FALSE)</f>
        <v>0.11682618157916</v>
      </c>
      <c r="Q20" s="6">
        <f>VLOOKUP(A20,'Pre-Covid make up of sales  (2)'!$A$1:$G$64,6,FALSE)</f>
        <v>6.1907484896453702E-2</v>
      </c>
      <c r="R20" s="6">
        <f>VLOOKUP(A20,'[6]Fashion offline city centre'!$A$4:$W$66,23,FALSE)</f>
        <v>0.86246147983183352</v>
      </c>
      <c r="S20" s="6">
        <f>VLOOKUP(A20,'[6]Food offline city centre'!$A$4:$W$66,23,FALSE)</f>
        <v>1.073052373310166</v>
      </c>
      <c r="T20" s="6">
        <f>VLOOKUP(A20,'[6]Groceries offline city centre'!$A$4:$W$66,23,FALSE)</f>
        <v>1.1133122517106202</v>
      </c>
      <c r="U20" s="6">
        <f>VLOOKUP(A20,'[6]Retail offline city cent'!$A$4:$W$66,23,FALSE)</f>
        <v>0.76105907581397658</v>
      </c>
      <c r="V20" s="24">
        <f>VLOOKUP(A20,'[6]Fashion offline city centre'!$A$4:$Y$66,25,FALSE)</f>
        <v>-31.240809252521871</v>
      </c>
      <c r="W20">
        <f>VLOOKUP(A20,'[6]Food offline city centre'!$A$4:$Y$66,25,FALSE)</f>
        <v>-40.112947270892455</v>
      </c>
      <c r="X20">
        <f>VLOOKUP(A20,'[6]Fashion offline outside centre'!$A$4:$W$66,23,FALSE)</f>
        <v>0.89461202565800824</v>
      </c>
      <c r="Y20">
        <f>VLOOKUP(A20,'[6]Food offline outside centre'!$A$4:$W$66,23,FALSE)</f>
        <v>1.1040456538294698</v>
      </c>
      <c r="Z20">
        <f>VLOOKUP(A20,'[6]Grocerie offline outside centre'!$A$4:$W$66,23,FALSE)</f>
        <v>1.1174382746624876</v>
      </c>
      <c r="AA20">
        <f>VLOOKUP(A20,'[6]Retail offline outside centre'!$A$4:$W$66,23,FALSE)</f>
        <v>0.83718012797476749</v>
      </c>
      <c r="AB20">
        <f>VLOOKUP(A20,'[6]Fashion offline outside centre'!$A$4:$Y$66,25,FALSE)</f>
        <v>-30.894850485495333</v>
      </c>
      <c r="AC20">
        <f>VLOOKUP(A20,'[6]Food offline outside centre'!$A$4:$Y$66,25,FALSE)</f>
        <v>-21.641869389446207</v>
      </c>
    </row>
    <row r="21" spans="1:29" x14ac:dyDescent="0.3">
      <c r="A21" t="s">
        <v>26</v>
      </c>
      <c r="B21" s="36" t="s">
        <v>136</v>
      </c>
      <c r="C21" s="36" t="s">
        <v>136</v>
      </c>
      <c r="D21" t="str">
        <f>VLOOKUP(A21,[4]Sheet1!$A$2:$B$64,2,FALSE)</f>
        <v>Medium</v>
      </c>
      <c r="E21">
        <f>VLOOKUP(A21,'Lost week of sales TOTAL'!$A$2:$B$63,2,FALSE)</f>
        <v>-24.459855790130032</v>
      </c>
      <c r="F21">
        <f>VLOOKUP(A21,'Lost week of sales TOTAL'!$A$2:$C$63,3,FALSE)</f>
        <v>-1.2735723281931022</v>
      </c>
      <c r="G21" s="6">
        <f>VLOOKUP(A21,'City centre vs local centre off'!$A$2:$C$63,2,FALSE)</f>
        <v>0.91275986951973997</v>
      </c>
      <c r="H21" s="6">
        <f>VLOOKUP(A21,'City centre vs local centre off'!$A$2:$C$63,3,FALSE)</f>
        <v>1.1171358175525501</v>
      </c>
      <c r="I21" s="6">
        <f>VLOOKUP(A21,'Share elsewhere CC offline'!$F$5:$I$66,4,FALSE)</f>
        <v>0.29238133931595672</v>
      </c>
      <c r="J21" s="6">
        <f>VLOOKUP(A21,'[5]Online share'!$A$2:$B$63,2,FALSE)</f>
        <v>0.2407731686858201</v>
      </c>
      <c r="K21" s="6">
        <f>VLOOKUP(A21,'[5]Online share'!$A$2:$D$63,4,FALSE)</f>
        <v>0.28839569551153621</v>
      </c>
      <c r="L21" s="19">
        <f t="shared" si="3"/>
        <v>4.7622526825716101</v>
      </c>
      <c r="M21" s="6">
        <f>VLOOKUP(A21,'CC share tops bottoms'!$A$2:$B$63,2,FALSE)</f>
        <v>0.1253089492942846</v>
      </c>
      <c r="N21" s="6">
        <f>VLOOKUP(A21,'Pre-Covid make up of sales  (2)'!$A$1:$G$64,4,FALSE)</f>
        <v>0.25244896798430999</v>
      </c>
      <c r="O21" s="6">
        <f>VLOOKUP(A21,'Pre-Covid make up of sales  (2)'!$A$1:$G$64,5,FALSE)</f>
        <v>0.18310964062802099</v>
      </c>
      <c r="P21" s="6">
        <f>VLOOKUP(A21,'Pre-Covid make up of sales  (2)'!$A$1:$G$64,7,FALSE)</f>
        <v>0.115284637089742</v>
      </c>
      <c r="Q21" s="6">
        <f>VLOOKUP(A21,'Pre-Covid make up of sales  (2)'!$A$1:$G$64,6,FALSE)</f>
        <v>0.114010180920117</v>
      </c>
      <c r="R21" s="6">
        <f>VLOOKUP(A21,'[6]Fashion offline city centre'!$A$4:$W$66,23,FALSE)</f>
        <v>0.9040256774323977</v>
      </c>
      <c r="S21" s="6">
        <f>VLOOKUP(A21,'[6]Food offline city centre'!$A$4:$W$66,23,FALSE)</f>
        <v>1.3148634963959969</v>
      </c>
      <c r="T21" s="6">
        <f>VLOOKUP(A21,'[6]Groceries offline city centre'!$A$4:$W$66,23,FALSE)</f>
        <v>1.2420507922112987</v>
      </c>
      <c r="U21" s="6">
        <f>VLOOKUP(A21,'[6]Retail offline city cent'!$A$4:$W$66,23,FALSE)</f>
        <v>0.57542501865791507</v>
      </c>
      <c r="V21" s="24">
        <f>VLOOKUP(A21,'[6]Fashion offline city centre'!$A$4:$Y$66,25,FALSE)</f>
        <v>-26.138126728181334</v>
      </c>
      <c r="W21">
        <f>VLOOKUP(A21,'[6]Food offline city centre'!$A$4:$Y$66,25,FALSE)</f>
        <v>-24.952880696204048</v>
      </c>
      <c r="X21">
        <f>VLOOKUP(A21,'[6]Fashion offline outside centre'!$A$4:$W$66,23,FALSE)</f>
        <v>1.0185572942801062</v>
      </c>
      <c r="Y21">
        <f>VLOOKUP(A21,'[6]Food offline outside centre'!$A$4:$W$66,23,FALSE)</f>
        <v>1.1458810716142458</v>
      </c>
      <c r="Z21">
        <f>VLOOKUP(A21,'[6]Grocerie offline outside centre'!$A$4:$W$66,23,FALSE)</f>
        <v>1.2063265850675888</v>
      </c>
      <c r="AA21">
        <f>VLOOKUP(A21,'[6]Retail offline outside centre'!$A$4:$W$66,23,FALSE)</f>
        <v>1.1237062029148071</v>
      </c>
      <c r="AB21">
        <f>VLOOKUP(A21,'[6]Fashion offline outside centre'!$A$4:$Y$66,25,FALSE)</f>
        <v>-20.646087116318348</v>
      </c>
      <c r="AC21">
        <f>VLOOKUP(A21,'[6]Food offline outside centre'!$A$4:$Y$66,25,FALSE)</f>
        <v>-17.79868120884236</v>
      </c>
    </row>
    <row r="22" spans="1:29" x14ac:dyDescent="0.3">
      <c r="A22" t="s">
        <v>27</v>
      </c>
      <c r="B22" s="36" t="e">
        <v>#N/A</v>
      </c>
      <c r="C22" s="36" t="e">
        <f>B22</f>
        <v>#N/A</v>
      </c>
      <c r="D22" t="str">
        <f>VLOOKUP(A22,[4]Sheet1!$A$2:$B$64,2,FALSE)</f>
        <v>Small</v>
      </c>
      <c r="E22">
        <f>VLOOKUP(A22,'Lost week of sales TOTAL'!$A$2:$B$63,2,FALSE)</f>
        <v>-32.391712177948342</v>
      </c>
      <c r="F22">
        <f>VLOOKUP(A22,'Lost week of sales TOTAL'!$A$2:$C$63,3,FALSE)</f>
        <v>-5.598963502745848</v>
      </c>
      <c r="G22" s="6">
        <f>VLOOKUP(A22,'City centre vs local centre off'!$A$2:$C$63,2,FALSE)</f>
        <v>0.91093126654947199</v>
      </c>
      <c r="H22" s="6">
        <f>VLOOKUP(A22,'City centre vs local centre off'!$A$2:$C$63,3,FALSE)</f>
        <v>1.0994249945305301</v>
      </c>
      <c r="I22" s="6">
        <f>VLOOKUP(A22,'Share elsewhere CC offline'!$F$5:$I$66,4,FALSE)</f>
        <v>0.57894595376743629</v>
      </c>
      <c r="J22" s="6">
        <f>VLOOKUP(A22,'[5]Online share'!$A$2:$B$63,2,FALSE)</f>
        <v>0.25460598676525714</v>
      </c>
      <c r="K22" s="6">
        <f>VLOOKUP(A22,'[5]Online share'!$A$2:$D$63,4,FALSE)</f>
        <v>0.29483722990163008</v>
      </c>
      <c r="L22" s="19">
        <f t="shared" si="3"/>
        <v>4.0231243136372941</v>
      </c>
      <c r="M22" s="6">
        <f>VLOOKUP(A22,'CC share tops bottoms'!$A$2:$B$63,2,FALSE)</f>
        <v>0.22766207955466544</v>
      </c>
      <c r="N22" s="6">
        <f>VLOOKUP(A22,'Pre-Covid make up of sales  (2)'!$A$1:$G$64,4,FALSE)</f>
        <v>0.26359217518809203</v>
      </c>
      <c r="O22" s="6">
        <f>VLOOKUP(A22,'Pre-Covid make up of sales  (2)'!$A$1:$G$64,5,FALSE)</f>
        <v>0.189507283692916</v>
      </c>
      <c r="P22" s="6">
        <f>VLOOKUP(A22,'Pre-Covid make up of sales  (2)'!$A$1:$G$64,7,FALSE)</f>
        <v>0.10885474566778899</v>
      </c>
      <c r="Q22" s="6">
        <f>VLOOKUP(A22,'Pre-Covid make up of sales  (2)'!$A$1:$G$64,6,FALSE)</f>
        <v>9.7436777099744201E-2</v>
      </c>
      <c r="R22" s="6">
        <f>VLOOKUP(A22,'[6]Fashion offline city centre'!$A$4:$W$66,23,FALSE)</f>
        <v>0.9221884902857338</v>
      </c>
      <c r="S22" s="6">
        <f>VLOOKUP(A22,'[6]Food offline city centre'!$A$4:$W$66,23,FALSE)</f>
        <v>1.2515870486132443</v>
      </c>
      <c r="T22" s="6">
        <f>VLOOKUP(A22,'[6]Groceries offline city centre'!$A$4:$W$66,23,FALSE)</f>
        <v>0.98101534148482439</v>
      </c>
      <c r="U22" s="6">
        <f>VLOOKUP(A22,'[6]Retail offline city cent'!$A$4:$W$66,23,FALSE)</f>
        <v>0.50896683980148372</v>
      </c>
      <c r="V22" s="24">
        <f>VLOOKUP(A22,'[6]Fashion offline city centre'!$A$4:$Y$66,25,FALSE)</f>
        <v>-29.15800235169813</v>
      </c>
      <c r="W22">
        <f>VLOOKUP(A22,'[6]Food offline city centre'!$A$4:$Y$66,25,FALSE)</f>
        <v>-34.51324059528163</v>
      </c>
      <c r="X22">
        <f>VLOOKUP(A22,'[6]Fashion offline outside centre'!$A$4:$W$66,23,FALSE)</f>
        <v>0.98096192085763423</v>
      </c>
      <c r="Y22">
        <f>VLOOKUP(A22,'[6]Food offline outside centre'!$A$4:$W$66,23,FALSE)</f>
        <v>1.1984754059377138</v>
      </c>
      <c r="Z22">
        <f>VLOOKUP(A22,'[6]Grocerie offline outside centre'!$A$4:$W$66,23,FALSE)</f>
        <v>1.2326184872159596</v>
      </c>
      <c r="AA22">
        <f>VLOOKUP(A22,'[6]Retail offline outside centre'!$A$4:$W$66,23,FALSE)</f>
        <v>0.85019393826394762</v>
      </c>
      <c r="AB22">
        <f>VLOOKUP(A22,'[6]Fashion offline outside centre'!$A$4:$Y$66,25,FALSE)</f>
        <v>-26.843368244576759</v>
      </c>
      <c r="AC22">
        <f>VLOOKUP(A22,'[6]Food offline outside centre'!$A$4:$Y$66,25,FALSE)</f>
        <v>-19.869716399785389</v>
      </c>
    </row>
    <row r="23" spans="1:29" x14ac:dyDescent="0.3">
      <c r="A23" t="s">
        <v>28</v>
      </c>
      <c r="B23" s="36" t="e">
        <v>#N/A</v>
      </c>
      <c r="C23" s="36" t="e">
        <f>B23</f>
        <v>#N/A</v>
      </c>
      <c r="D23" t="str">
        <f>VLOOKUP(A23,[4]Sheet1!$A$2:$B$64,2,FALSE)</f>
        <v>Medium</v>
      </c>
      <c r="E23">
        <f>VLOOKUP(A23,'Lost week of sales TOTAL'!$A$2:$B$63,2,FALSE)</f>
        <v>-43.277959577594451</v>
      </c>
      <c r="F23">
        <f>VLOOKUP(A23,'Lost week of sales TOTAL'!$A$2:$C$63,3,FALSE)</f>
        <v>-15.463700290192355</v>
      </c>
      <c r="G23" s="6">
        <f>VLOOKUP(A23,'City centre vs local centre off'!$A$2:$C$63,2,FALSE)</f>
        <v>1.0591688711590601</v>
      </c>
      <c r="H23" s="6">
        <f>VLOOKUP(A23,'City centre vs local centre off'!$A$2:$C$63,3,FALSE)</f>
        <v>1.0232151130060401</v>
      </c>
      <c r="I23" s="6">
        <f>VLOOKUP(A23,'Share elsewhere CC offline'!$F$5:$I$66,4,FALSE)</f>
        <v>0.67979396933387226</v>
      </c>
      <c r="J23" s="6">
        <f>VLOOKUP(A23,'[5]Online share'!$A$2:$B$63,2,FALSE)</f>
        <v>0.24195656517764497</v>
      </c>
      <c r="K23" s="6">
        <f>VLOOKUP(A23,'[5]Online share'!$A$2:$D$63,4,FALSE)</f>
        <v>0.29987681789526033</v>
      </c>
      <c r="L23" s="19">
        <f t="shared" si="3"/>
        <v>5.7920252717615366</v>
      </c>
      <c r="M23" s="6">
        <f>VLOOKUP(A23,'CC share tops bottoms'!$A$2:$B$63,2,FALSE)</f>
        <v>5.1911721914072124E-2</v>
      </c>
      <c r="N23" s="6">
        <f>VLOOKUP(A23,'Pre-Covid make up of sales  (2)'!$A$1:$G$64,4,FALSE)</f>
        <v>3.2565766377590101E-2</v>
      </c>
      <c r="O23" s="6">
        <f>VLOOKUP(A23,'Pre-Covid make up of sales  (2)'!$A$1:$G$64,5,FALSE)</f>
        <v>0.502677200877654</v>
      </c>
      <c r="P23" s="6">
        <f>VLOOKUP(A23,'Pre-Covid make up of sales  (2)'!$A$1:$G$64,7,FALSE)</f>
        <v>8.7234241461812703E-2</v>
      </c>
      <c r="Q23" s="6">
        <f>VLOOKUP(A23,'Pre-Covid make up of sales  (2)'!$A$1:$G$64,6,FALSE)</f>
        <v>5.3205970493455899E-2</v>
      </c>
      <c r="R23" s="6">
        <f>VLOOKUP(A23,'[6]Fashion offline city centre'!$A$4:$W$66,23,FALSE)</f>
        <v>1.0990261214900758</v>
      </c>
      <c r="S23" s="6">
        <f>VLOOKUP(A23,'[6]Food offline city centre'!$A$4:$W$66,23,FALSE)</f>
        <v>1.4047525163068937</v>
      </c>
      <c r="T23" s="6">
        <f>VLOOKUP(A23,'[6]Groceries offline city centre'!$A$4:$W$66,23,FALSE)</f>
        <v>0.92687003615154873</v>
      </c>
      <c r="U23" s="6">
        <f>VLOOKUP(A23,'[6]Retail offline city cent'!$A$4:$W$66,23,FALSE)</f>
        <v>0.822928264463474</v>
      </c>
      <c r="V23" s="24">
        <f>VLOOKUP(A23,'[6]Fashion offline city centre'!$A$4:$Y$66,25,FALSE)</f>
        <v>-38.815725906036548</v>
      </c>
      <c r="W23">
        <f>VLOOKUP(A23,'[6]Food offline city centre'!$A$4:$Y$66,25,FALSE)</f>
        <v>-38.897483103494132</v>
      </c>
      <c r="X23">
        <f>VLOOKUP(A23,'[6]Fashion offline outside centre'!$A$4:$W$66,23,FALSE)</f>
        <v>0.91559230387773127</v>
      </c>
      <c r="Y23">
        <f>VLOOKUP(A23,'[6]Food offline outside centre'!$A$4:$W$66,23,FALSE)</f>
        <v>1.1461543348746155</v>
      </c>
      <c r="Z23">
        <f>VLOOKUP(A23,'[6]Grocerie offline outside centre'!$A$4:$W$66,23,FALSE)</f>
        <v>1.0805656431273691</v>
      </c>
      <c r="AA23">
        <f>VLOOKUP(A23,'[6]Retail offline outside centre'!$A$4:$W$66,23,FALSE)</f>
        <v>0.8661002799743005</v>
      </c>
      <c r="AB23">
        <f>VLOOKUP(A23,'[6]Fashion offline outside centre'!$A$4:$Y$66,25,FALSE)</f>
        <v>-26.289558973131427</v>
      </c>
      <c r="AC23">
        <f>VLOOKUP(A23,'[6]Food offline outside centre'!$A$4:$Y$66,25,FALSE)</f>
        <v>-27.785974651018428</v>
      </c>
    </row>
    <row r="24" spans="1:29" x14ac:dyDescent="0.3">
      <c r="A24" t="s">
        <v>29</v>
      </c>
      <c r="B24" s="36" t="s">
        <v>146</v>
      </c>
      <c r="C24" s="36" t="s">
        <v>135</v>
      </c>
      <c r="D24" t="str">
        <f>VLOOKUP(A24,[4]Sheet1!$A$2:$B$64,2,FALSE)</f>
        <v>Small</v>
      </c>
      <c r="E24">
        <f>VLOOKUP(A24,'Lost week of sales TOTAL'!$A$2:$B$63,2,FALSE)</f>
        <v>-34.950062791281859</v>
      </c>
      <c r="F24">
        <f>VLOOKUP(A24,'Lost week of sales TOTAL'!$A$2:$C$63,3,FALSE)</f>
        <v>-16.261546986898509</v>
      </c>
      <c r="G24" s="6">
        <f>VLOOKUP(A24,'City centre vs local centre off'!$A$2:$C$63,2,FALSE)</f>
        <v>0.91492519779241399</v>
      </c>
      <c r="H24" s="6">
        <f>VLOOKUP(A24,'City centre vs local centre off'!$A$2:$C$63,3,FALSE)</f>
        <v>1.0115783774312901</v>
      </c>
      <c r="I24" s="6">
        <f>VLOOKUP(A24,'Share elsewhere CC offline'!$F$5:$I$66,4,FALSE)</f>
        <v>0.69871321846184253</v>
      </c>
      <c r="J24" s="6">
        <f>VLOOKUP(A24,'[5]Online share'!$A$2:$B$63,2,FALSE)</f>
        <v>0.22372511492150243</v>
      </c>
      <c r="K24" s="6">
        <f>VLOOKUP(A24,'[5]Online share'!$A$2:$D$63,4,FALSE)</f>
        <v>0.3048244075143362</v>
      </c>
      <c r="L24" s="19">
        <f t="shared" si="3"/>
        <v>8.1099292592833763</v>
      </c>
      <c r="M24" s="6">
        <f>VLOOKUP(A24,'CC share tops bottoms'!$A$2:$B$63,2,FALSE)</f>
        <v>0.2209342896291551</v>
      </c>
      <c r="N24" s="6">
        <f>VLOOKUP(A24,'Pre-Covid make up of sales  (2)'!$A$1:$G$64,4,FALSE)</f>
        <v>0.20914797876696301</v>
      </c>
      <c r="O24" s="6">
        <f>VLOOKUP(A24,'Pre-Covid make up of sales  (2)'!$A$1:$G$64,5,FALSE)</f>
        <v>0.26111311677079302</v>
      </c>
      <c r="P24" s="6">
        <f>VLOOKUP(A24,'Pre-Covid make up of sales  (2)'!$A$1:$G$64,7,FALSE)</f>
        <v>9.7423429419946195E-2</v>
      </c>
      <c r="Q24" s="6">
        <f>VLOOKUP(A24,'Pre-Covid make up of sales  (2)'!$A$1:$G$64,6,FALSE)</f>
        <v>0.142737122011033</v>
      </c>
      <c r="R24" s="6">
        <f>VLOOKUP(A24,'[6]Fashion offline city centre'!$A$4:$W$66,23,FALSE)</f>
        <v>0.97165054116787819</v>
      </c>
      <c r="S24" s="6">
        <f>VLOOKUP(A24,'[6]Food offline city centre'!$A$4:$W$66,23,FALSE)</f>
        <v>1.1319681096380387</v>
      </c>
      <c r="T24" s="6">
        <f>VLOOKUP(A24,'[6]Groceries offline city centre'!$A$4:$W$66,23,FALSE)</f>
        <v>1.024901232699561</v>
      </c>
      <c r="U24" s="6">
        <f>VLOOKUP(A24,'[6]Retail offline city cent'!$A$4:$W$66,23,FALSE)</f>
        <v>0.70654735590599416</v>
      </c>
      <c r="V24" s="24">
        <f>VLOOKUP(A24,'[6]Fashion offline city centre'!$A$4:$Y$66,25,FALSE)</f>
        <v>-31.4376885743171</v>
      </c>
      <c r="W24">
        <f>VLOOKUP(A24,'[6]Food offline city centre'!$A$4:$Y$66,25,FALSE)</f>
        <v>-39.200216277131091</v>
      </c>
      <c r="X24">
        <f>VLOOKUP(A24,'[6]Fashion offline outside centre'!$A$4:$W$66,23,FALSE)</f>
        <v>1.0176653329778151</v>
      </c>
      <c r="Y24">
        <f>VLOOKUP(A24,'[6]Food offline outside centre'!$A$4:$W$66,23,FALSE)</f>
        <v>1.0783263580144624</v>
      </c>
      <c r="Z24">
        <f>VLOOKUP(A24,'[6]Grocerie offline outside centre'!$A$4:$W$66,23,FALSE)</f>
        <v>1.1069262278613972</v>
      </c>
      <c r="AA24">
        <f>VLOOKUP(A24,'[6]Retail offline outside centre'!$A$4:$W$66,23,FALSE)</f>
        <v>0.87740560578808335</v>
      </c>
      <c r="AB24">
        <f>VLOOKUP(A24,'[6]Fashion offline outside centre'!$A$4:$Y$66,25,FALSE)</f>
        <v>-28.515017319978895</v>
      </c>
      <c r="AC24">
        <f>VLOOKUP(A24,'[6]Food offline outside centre'!$A$4:$Y$66,25,FALSE)</f>
        <v>-29.791129245309271</v>
      </c>
    </row>
    <row r="25" spans="1:29" x14ac:dyDescent="0.3">
      <c r="A25" t="s">
        <v>30</v>
      </c>
      <c r="B25" s="36" t="e">
        <v>#N/A</v>
      </c>
      <c r="C25" s="36" t="e">
        <f>B25</f>
        <v>#N/A</v>
      </c>
      <c r="D25" t="str">
        <f>VLOOKUP(A25,[4]Sheet1!$A$2:$B$64,2,FALSE)</f>
        <v>Large</v>
      </c>
      <c r="E25">
        <f>VLOOKUP(A25,'Lost week of sales TOTAL'!$A$2:$B$63,2,FALSE)</f>
        <v>-42.275179720118921</v>
      </c>
      <c r="F25">
        <f>VLOOKUP(A25,'Lost week of sales TOTAL'!$A$2:$C$63,3,FALSE)</f>
        <v>-10.302056145063959</v>
      </c>
      <c r="G25" s="6">
        <f>VLOOKUP(A25,'City centre vs local centre off'!$A$2:$C$63,2,FALSE)</f>
        <v>0.88895561709262005</v>
      </c>
      <c r="H25" s="6">
        <f>VLOOKUP(A25,'City centre vs local centre off'!$A$2:$C$63,3,FALSE)</f>
        <v>1.0746544026761899</v>
      </c>
      <c r="I25" s="6">
        <f>VLOOKUP(A25,'Share elsewhere CC offline'!$F$5:$I$66,4,FALSE)</f>
        <v>0.58967122894208879</v>
      </c>
      <c r="J25" s="6">
        <f>VLOOKUP(A25,'[5]Online share'!$A$2:$B$63,2,FALSE)</f>
        <v>0.23593767077580063</v>
      </c>
      <c r="K25" s="6">
        <f>VLOOKUP(A25,'[5]Online share'!$A$2:$D$63,4,FALSE)</f>
        <v>0.28209817198972753</v>
      </c>
      <c r="L25" s="19">
        <f t="shared" si="3"/>
        <v>4.6160501213926892</v>
      </c>
      <c r="M25" s="6">
        <f>VLOOKUP(A25,'CC share tops bottoms'!$A$2:$B$63,2,FALSE)</f>
        <v>0.1153249129196032</v>
      </c>
      <c r="N25" s="6">
        <f>VLOOKUP(A25,'Pre-Covid make up of sales  (2)'!$A$1:$G$64,4,FALSE)</f>
        <v>0.25987790627968499</v>
      </c>
      <c r="O25" s="6">
        <f>VLOOKUP(A25,'Pre-Covid make up of sales  (2)'!$A$1:$G$64,5,FALSE)</f>
        <v>0.28038198924227797</v>
      </c>
      <c r="P25" s="6">
        <f>VLOOKUP(A25,'Pre-Covid make up of sales  (2)'!$A$1:$G$64,7,FALSE)</f>
        <v>9.6766321089971297E-2</v>
      </c>
      <c r="Q25" s="6">
        <f>VLOOKUP(A25,'Pre-Covid make up of sales  (2)'!$A$1:$G$64,6,FALSE)</f>
        <v>0.14887698235614899</v>
      </c>
      <c r="R25" s="6">
        <f>VLOOKUP(A25,'[6]Fashion offline city centre'!$A$4:$W$66,23,FALSE)</f>
        <v>0.87713592537499863</v>
      </c>
      <c r="S25" s="6">
        <f>VLOOKUP(A25,'[6]Food offline city centre'!$A$4:$W$66,23,FALSE)</f>
        <v>1.253085264565857</v>
      </c>
      <c r="T25" s="6">
        <f>VLOOKUP(A25,'[6]Groceries offline city centre'!$A$4:$W$66,23,FALSE)</f>
        <v>0.79918040229461873</v>
      </c>
      <c r="U25" s="6">
        <f>VLOOKUP(A25,'[6]Retail offline city cent'!$A$4:$W$66,23,FALSE)</f>
        <v>0.69223380299655835</v>
      </c>
      <c r="V25" s="24">
        <f>VLOOKUP(A25,'[6]Fashion offline city centre'!$A$4:$Y$66,25,FALSE)</f>
        <v>-37.804040389323902</v>
      </c>
      <c r="W25">
        <f>VLOOKUP(A25,'[6]Food offline city centre'!$A$4:$Y$66,25,FALSE)</f>
        <v>-39.255039493852358</v>
      </c>
      <c r="X25">
        <f>VLOOKUP(A25,'[6]Fashion offline outside centre'!$A$4:$W$66,23,FALSE)</f>
        <v>0.97392534251481855</v>
      </c>
      <c r="Y25">
        <f>VLOOKUP(A25,'[6]Food offline outside centre'!$A$4:$W$66,23,FALSE)</f>
        <v>1.0949465008067094</v>
      </c>
      <c r="Z25">
        <f>VLOOKUP(A25,'[6]Grocerie offline outside centre'!$A$4:$W$66,23,FALSE)</f>
        <v>1.2303836036699221</v>
      </c>
      <c r="AA25">
        <f>VLOOKUP(A25,'[6]Retail offline outside centre'!$A$4:$W$66,23,FALSE)</f>
        <v>0.9105197316334932</v>
      </c>
      <c r="AB25">
        <f>VLOOKUP(A25,'[6]Fashion offline outside centre'!$A$4:$Y$66,25,FALSE)</f>
        <v>-30.503292753317304</v>
      </c>
      <c r="AC25">
        <f>VLOOKUP(A25,'[6]Food offline outside centre'!$A$4:$Y$66,25,FALSE)</f>
        <v>-25.111172557256914</v>
      </c>
    </row>
    <row r="26" spans="1:29" x14ac:dyDescent="0.3">
      <c r="A26" t="s">
        <v>31</v>
      </c>
      <c r="B26" s="36" t="s">
        <v>135</v>
      </c>
      <c r="C26" s="36" t="s">
        <v>135</v>
      </c>
      <c r="D26" t="str">
        <f>VLOOKUP(A26,[4]Sheet1!$A$2:$B$64,2,FALSE)</f>
        <v>Small</v>
      </c>
      <c r="E26">
        <f>VLOOKUP(A26,'Lost week of sales TOTAL'!$A$2:$B$63,2,FALSE)</f>
        <v>-16.115207577183845</v>
      </c>
      <c r="F26">
        <f>VLOOKUP(A26,'Lost week of sales TOTAL'!$A$2:$C$63,3,FALSE)</f>
        <v>-6.5680124225563778</v>
      </c>
      <c r="G26" s="6">
        <f>VLOOKUP(A26,'City centre vs local centre off'!$A$2:$C$63,2,FALSE)</f>
        <v>0.96495288068154195</v>
      </c>
      <c r="H26" s="6">
        <f>VLOOKUP(A26,'City centre vs local centre off'!$A$2:$C$63,3,FALSE)</f>
        <v>1.0545806766975701</v>
      </c>
      <c r="I26" s="6">
        <f>VLOOKUP(A26,'Share elsewhere CC offline'!$F$5:$I$66,4,FALSE)</f>
        <v>0.55134198731242134</v>
      </c>
      <c r="J26" s="6">
        <f>VLOOKUP(A26,'[5]Online share'!$A$2:$B$63,2,FALSE)</f>
        <v>0.23539086179281321</v>
      </c>
      <c r="K26" s="6">
        <f>VLOOKUP(A26,'[5]Online share'!$A$2:$D$63,4,FALSE)</f>
        <v>0.27874237589958528</v>
      </c>
      <c r="L26" s="19">
        <f t="shared" si="3"/>
        <v>4.3351514106772076</v>
      </c>
      <c r="M26" s="6">
        <f>VLOOKUP(A26,'CC share tops bottoms'!$A$2:$B$63,2,FALSE)</f>
        <v>0.21928631146517941</v>
      </c>
      <c r="N26" s="6">
        <f>VLOOKUP(A26,'Pre-Covid make up of sales  (2)'!$A$1:$G$64,4,FALSE)</f>
        <v>0.124973118776405</v>
      </c>
      <c r="O26" s="6">
        <f>VLOOKUP(A26,'Pre-Covid make up of sales  (2)'!$A$1:$G$64,5,FALSE)</f>
        <v>0.13305021717002299</v>
      </c>
      <c r="P26" s="6">
        <f>VLOOKUP(A26,'Pre-Covid make up of sales  (2)'!$A$1:$G$64,7,FALSE)</f>
        <v>0.377570802413846</v>
      </c>
      <c r="Q26" s="6">
        <f>VLOOKUP(A26,'Pre-Covid make up of sales  (2)'!$A$1:$G$64,6,FALSE)</f>
        <v>4.63383837428556E-2</v>
      </c>
      <c r="R26" s="6">
        <f>VLOOKUP(A26,'[6]Fashion offline city centre'!$A$4:$W$66,23,FALSE)</f>
        <v>0.95784652552014449</v>
      </c>
      <c r="S26" s="6">
        <f>VLOOKUP(A26,'[6]Food offline city centre'!$A$4:$W$66,23,FALSE)</f>
        <v>1.1580571672872635</v>
      </c>
      <c r="T26" s="6">
        <f>VLOOKUP(A26,'[6]Groceries offline city centre'!$A$4:$W$66,23,FALSE)</f>
        <v>0.96000916316401896</v>
      </c>
      <c r="U26" s="6">
        <f>VLOOKUP(A26,'[6]Retail offline city cent'!$A$4:$W$66,23,FALSE)</f>
        <v>0.85321520730045097</v>
      </c>
      <c r="V26" s="24">
        <f>VLOOKUP(A26,'[6]Fashion offline city centre'!$A$4:$Y$66,25,FALSE)</f>
        <v>-26.147445968312994</v>
      </c>
      <c r="W26">
        <f>VLOOKUP(A26,'[6]Food offline city centre'!$A$4:$Y$66,25,FALSE)</f>
        <v>-25.261960495842644</v>
      </c>
      <c r="X26">
        <f>VLOOKUP(A26,'[6]Fashion offline outside centre'!$A$4:$W$66,23,FALSE)</f>
        <v>0.94319177014972999</v>
      </c>
      <c r="Y26">
        <f>VLOOKUP(A26,'[6]Food offline outside centre'!$A$4:$W$66,23,FALSE)</f>
        <v>1.2119856739057473</v>
      </c>
      <c r="Z26">
        <f>VLOOKUP(A26,'[6]Grocerie offline outside centre'!$A$4:$W$66,23,FALSE)</f>
        <v>1.0374679677105805</v>
      </c>
      <c r="AA26">
        <f>VLOOKUP(A26,'[6]Retail offline outside centre'!$A$4:$W$66,23,FALSE)</f>
        <v>0.96397867179383867</v>
      </c>
      <c r="AB26">
        <f>VLOOKUP(A26,'[6]Fashion offline outside centre'!$A$4:$Y$66,25,FALSE)</f>
        <v>-27.660778880290344</v>
      </c>
      <c r="AC26">
        <f>VLOOKUP(A26,'[6]Food offline outside centre'!$A$4:$Y$66,25,FALSE)</f>
        <v>-18.880372908547322</v>
      </c>
    </row>
    <row r="27" spans="1:29" x14ac:dyDescent="0.3">
      <c r="A27" t="s">
        <v>32</v>
      </c>
      <c r="B27" s="36" t="s">
        <v>147</v>
      </c>
      <c r="C27" s="36" t="s">
        <v>136</v>
      </c>
      <c r="D27" t="str">
        <f>VLOOKUP(A27,[4]Sheet1!$A$2:$B$64,2,FALSE)</f>
        <v>Medium</v>
      </c>
      <c r="E27">
        <f>VLOOKUP(A27,'Lost week of sales TOTAL'!$A$2:$B$63,2,FALSE)</f>
        <v>-11.885243421627729</v>
      </c>
      <c r="F27">
        <f>VLOOKUP(A27,'Lost week of sales TOTAL'!$A$2:$C$63,3,FALSE)</f>
        <v>-1.1878686410831405</v>
      </c>
      <c r="G27" s="6">
        <f>VLOOKUP(A27,'City centre vs local centre off'!$A$2:$C$63,2,FALSE)</f>
        <v>1.00983555644877</v>
      </c>
      <c r="H27" s="6">
        <f>VLOOKUP(A27,'City centre vs local centre off'!$A$2:$C$63,3,FALSE)</f>
        <v>1.10900582027493</v>
      </c>
      <c r="I27" s="6">
        <f>VLOOKUP(A27,'Share elsewhere CC offline'!$F$5:$I$66,4,FALSE)</f>
        <v>0.28659660370890866</v>
      </c>
      <c r="J27" s="6">
        <f>VLOOKUP(A27,'[5]Online share'!$A$2:$B$63,2,FALSE)</f>
        <v>0.24553855040027045</v>
      </c>
      <c r="K27" s="6">
        <f>VLOOKUP(A27,'[5]Online share'!$A$2:$D$63,4,FALSE)</f>
        <v>0.28232543865248128</v>
      </c>
      <c r="L27" s="19">
        <f t="shared" si="3"/>
        <v>3.6786888252210828</v>
      </c>
      <c r="M27" s="6">
        <f>VLOOKUP(A27,'CC share tops bottoms'!$A$2:$B$63,2,FALSE)</f>
        <v>0.25756404309326025</v>
      </c>
      <c r="N27" s="6">
        <f>VLOOKUP(A27,'Pre-Covid make up of sales  (2)'!$A$1:$G$64,4,FALSE)</f>
        <v>0.117903246030423</v>
      </c>
      <c r="O27" s="6">
        <f>VLOOKUP(A27,'Pre-Covid make up of sales  (2)'!$A$1:$G$64,5,FALSE)</f>
        <v>0.11232863499618299</v>
      </c>
      <c r="P27" s="6">
        <f>VLOOKUP(A27,'Pre-Covid make up of sales  (2)'!$A$1:$G$64,7,FALSE)</f>
        <v>0.26900629544875698</v>
      </c>
      <c r="Q27" s="6">
        <f>VLOOKUP(A27,'Pre-Covid make up of sales  (2)'!$A$1:$G$64,6,FALSE)</f>
        <v>0.103776361574627</v>
      </c>
      <c r="R27" s="6">
        <f>VLOOKUP(A27,'[6]Fashion offline city centre'!$A$4:$W$66,23,FALSE)</f>
        <v>0.90007506438799323</v>
      </c>
      <c r="S27" s="6">
        <f>VLOOKUP(A27,'[6]Food offline city centre'!$A$4:$W$66,23,FALSE)</f>
        <v>1.1623464870839795</v>
      </c>
      <c r="T27" s="6">
        <f>VLOOKUP(A27,'[6]Groceries offline city centre'!$A$4:$W$66,23,FALSE)</f>
        <v>1.0689468299584699</v>
      </c>
      <c r="U27" s="6">
        <f>VLOOKUP(A27,'[6]Retail offline city cent'!$A$4:$W$66,23,FALSE)</f>
        <v>1.1453813409155265</v>
      </c>
      <c r="V27" s="24">
        <f>VLOOKUP(A27,'[6]Fashion offline city centre'!$A$4:$Y$66,25,FALSE)</f>
        <v>-29.743789020904174</v>
      </c>
      <c r="W27">
        <f>VLOOKUP(A27,'[6]Food offline city centre'!$A$4:$Y$66,25,FALSE)</f>
        <v>-31.044184671345953</v>
      </c>
      <c r="X27">
        <f>VLOOKUP(A27,'[6]Fashion offline outside centre'!$A$4:$W$66,23,FALSE)</f>
        <v>0.99546180392545947</v>
      </c>
      <c r="Y27">
        <f>VLOOKUP(A27,'[6]Food offline outside centre'!$A$4:$W$66,23,FALSE)</f>
        <v>1.2775097527312356</v>
      </c>
      <c r="Z27">
        <f>VLOOKUP(A27,'[6]Grocerie offline outside centre'!$A$4:$W$66,23,FALSE)</f>
        <v>1.1809478712148491</v>
      </c>
      <c r="AA27">
        <f>VLOOKUP(A27,'[6]Retail offline outside centre'!$A$4:$W$66,23,FALSE)</f>
        <v>1.1742362380455651</v>
      </c>
      <c r="AB27">
        <f>VLOOKUP(A27,'[6]Fashion offline outside centre'!$A$4:$Y$66,25,FALSE)</f>
        <v>-25.694190406546603</v>
      </c>
      <c r="AC27">
        <f>VLOOKUP(A27,'[6]Food offline outside centre'!$A$4:$Y$66,25,FALSE)</f>
        <v>-15.979165819606941</v>
      </c>
    </row>
    <row r="28" spans="1:29" x14ac:dyDescent="0.3">
      <c r="A28" t="s">
        <v>33</v>
      </c>
      <c r="B28" s="36" t="s">
        <v>136</v>
      </c>
      <c r="C28" s="36" t="s">
        <v>136</v>
      </c>
      <c r="D28" t="str">
        <f>VLOOKUP(A28,[4]Sheet1!$A$2:$B$64,2,FALSE)</f>
        <v>Medium</v>
      </c>
      <c r="E28">
        <f>VLOOKUP(A28,'Lost week of sales TOTAL'!$A$2:$B$63,2,FALSE)</f>
        <v>-24.200283161420835</v>
      </c>
      <c r="F28">
        <f>VLOOKUP(A28,'Lost week of sales TOTAL'!$A$2:$C$63,3,FALSE)</f>
        <v>-2.6183945819045205</v>
      </c>
      <c r="G28" s="6">
        <f>VLOOKUP(A28,'City centre vs local centre off'!$A$2:$C$63,2,FALSE)</f>
        <v>1.0239819394407199</v>
      </c>
      <c r="H28" s="6">
        <f>VLOOKUP(A28,'City centre vs local centre off'!$A$2:$C$63,3,FALSE)</f>
        <v>1.20251730932076</v>
      </c>
      <c r="I28" s="6">
        <f>VLOOKUP(A28,'Share elsewhere CC offline'!$F$5:$I$66,4,FALSE)</f>
        <v>0.52089324853061325</v>
      </c>
      <c r="J28" s="6">
        <f>VLOOKUP(A28,'[5]Online share'!$A$2:$B$63,2,FALSE)</f>
        <v>0.25589179356443692</v>
      </c>
      <c r="K28" s="6">
        <f>VLOOKUP(A28,'[5]Online share'!$A$2:$D$63,4,FALSE)</f>
        <v>0.28481803247450749</v>
      </c>
      <c r="L28" s="19">
        <f t="shared" si="3"/>
        <v>2.892623891007057</v>
      </c>
      <c r="M28" s="6">
        <f>VLOOKUP(A28,'CC share tops bottoms'!$A$2:$B$63,2,FALSE)</f>
        <v>0.18695593567601768</v>
      </c>
      <c r="N28" s="6">
        <f>VLOOKUP(A28,'Pre-Covid make up of sales  (2)'!$A$1:$G$64,4,FALSE)</f>
        <v>0.27226185455361102</v>
      </c>
      <c r="O28" s="6">
        <f>VLOOKUP(A28,'Pre-Covid make up of sales  (2)'!$A$1:$G$64,5,FALSE)</f>
        <v>0.200738292466285</v>
      </c>
      <c r="P28" s="6">
        <f>VLOOKUP(A28,'Pre-Covid make up of sales  (2)'!$A$1:$G$64,7,FALSE)</f>
        <v>0.17720333638998301</v>
      </c>
      <c r="Q28" s="6">
        <f>VLOOKUP(A28,'Pre-Covid make up of sales  (2)'!$A$1:$G$64,6,FALSE)</f>
        <v>6.5914338659930405E-2</v>
      </c>
      <c r="R28" s="6">
        <f>VLOOKUP(A28,'[6]Fashion offline city centre'!$A$4:$W$66,23,FALSE)</f>
        <v>1.0394799063707729</v>
      </c>
      <c r="S28" s="6">
        <f>VLOOKUP(A28,'[6]Food offline city centre'!$A$4:$W$66,23,FALSE)</f>
        <v>1.3409568101670359</v>
      </c>
      <c r="T28" s="6">
        <f>VLOOKUP(A28,'[6]Groceries offline city centre'!$A$4:$W$66,23,FALSE)</f>
        <v>1.1422672708059802</v>
      </c>
      <c r="U28" s="6">
        <f>VLOOKUP(A28,'[6]Retail offline city cent'!$A$4:$W$66,23,FALSE)</f>
        <v>0.83051388340677246</v>
      </c>
      <c r="V28" s="24">
        <f>VLOOKUP(A28,'[6]Fashion offline city centre'!$A$4:$Y$66,25,FALSE)</f>
        <v>-26.515891659339601</v>
      </c>
      <c r="W28">
        <f>VLOOKUP(A28,'[6]Food offline city centre'!$A$4:$Y$66,25,FALSE)</f>
        <v>-30.510742640140542</v>
      </c>
      <c r="X28">
        <f>VLOOKUP(A28,'[6]Fashion offline outside centre'!$A$4:$W$66,23,FALSE)</f>
        <v>1.0680518290980952</v>
      </c>
      <c r="Y28">
        <f>VLOOKUP(A28,'[6]Food offline outside centre'!$A$4:$W$66,23,FALSE)</f>
        <v>1.0449432568249075</v>
      </c>
      <c r="Z28">
        <f>VLOOKUP(A28,'[6]Grocerie offline outside centre'!$A$4:$W$66,23,FALSE)</f>
        <v>1.2584371664443263</v>
      </c>
      <c r="AA28">
        <f>VLOOKUP(A28,'[6]Retail offline outside centre'!$A$4:$W$66,23,FALSE)</f>
        <v>1.062359774634962</v>
      </c>
      <c r="AB28">
        <f>VLOOKUP(A28,'[6]Fashion offline outside centre'!$A$4:$Y$66,25,FALSE)</f>
        <v>-24.714980899899508</v>
      </c>
      <c r="AC28">
        <f>VLOOKUP(A28,'[6]Food offline outside centre'!$A$4:$Y$66,25,FALSE)</f>
        <v>-21.123934783240934</v>
      </c>
    </row>
    <row r="29" spans="1:29" x14ac:dyDescent="0.3">
      <c r="A29" t="s">
        <v>34</v>
      </c>
      <c r="B29" s="36" t="s">
        <v>147</v>
      </c>
      <c r="C29" s="36" t="s">
        <v>136</v>
      </c>
      <c r="D29" t="str">
        <f>VLOOKUP(A29,[4]Sheet1!$A$2:$B$64,2,FALSE)</f>
        <v>Small</v>
      </c>
      <c r="E29">
        <f>VLOOKUP(A29,'Lost week of sales TOTAL'!$A$2:$B$63,2,FALSE)</f>
        <v>-30.824731681969826</v>
      </c>
      <c r="F29">
        <f>VLOOKUP(A29,'Lost week of sales TOTAL'!$A$2:$C$63,3,FALSE)</f>
        <v>-12.08538296164634</v>
      </c>
      <c r="G29" s="6">
        <f>VLOOKUP(A29,'City centre vs local centre off'!$A$2:$C$63,2,FALSE)</f>
        <v>0.825194049316893</v>
      </c>
      <c r="H29" s="6">
        <f>VLOOKUP(A29,'City centre vs local centre off'!$A$2:$C$63,3,FALSE)</f>
        <v>0.99705994246485297</v>
      </c>
      <c r="I29" s="6">
        <f>VLOOKUP(A29,'Share elsewhere CC offline'!$F$5:$I$66,4,FALSE)</f>
        <v>0.58085679099041765</v>
      </c>
      <c r="J29" s="6">
        <f>VLOOKUP(A29,'[5]Online share'!$A$2:$B$63,2,FALSE)</f>
        <v>0.24060772227398</v>
      </c>
      <c r="K29" s="6">
        <f>VLOOKUP(A29,'[5]Online share'!$A$2:$D$63,4,FALSE)</f>
        <v>0.30531966778010955</v>
      </c>
      <c r="L29" s="19">
        <f t="shared" si="3"/>
        <v>6.4711945506129549</v>
      </c>
      <c r="M29" s="6">
        <f>VLOOKUP(A29,'CC share tops bottoms'!$A$2:$B$63,2,FALSE)</f>
        <v>0.1868198396947105</v>
      </c>
      <c r="N29" s="6">
        <f>VLOOKUP(A29,'Pre-Covid make up of sales  (2)'!$A$1:$G$64,4,FALSE)</f>
        <v>0.251344560102015</v>
      </c>
      <c r="O29" s="6">
        <f>VLOOKUP(A29,'Pre-Covid make up of sales  (2)'!$A$1:$G$64,5,FALSE)</f>
        <v>0.22962632306016301</v>
      </c>
      <c r="P29" s="6">
        <f>VLOOKUP(A29,'Pre-Covid make up of sales  (2)'!$A$1:$G$64,7,FALSE)</f>
        <v>0.11073553748064</v>
      </c>
      <c r="Q29" s="6">
        <f>VLOOKUP(A29,'Pre-Covid make up of sales  (2)'!$A$1:$G$64,6,FALSE)</f>
        <v>9.4660100905186506E-2</v>
      </c>
      <c r="R29" s="6">
        <f>VLOOKUP(A29,'[6]Fashion offline city centre'!$A$4:$W$66,23,FALSE)</f>
        <v>0.86440348818369883</v>
      </c>
      <c r="S29" s="6">
        <f>VLOOKUP(A29,'[6]Food offline city centre'!$A$4:$W$66,23,FALSE)</f>
        <v>0.89934821609952031</v>
      </c>
      <c r="T29" s="6">
        <f>VLOOKUP(A29,'[6]Groceries offline city centre'!$A$4:$W$66,23,FALSE)</f>
        <v>0.77994617010934486</v>
      </c>
      <c r="U29" s="6">
        <f>VLOOKUP(A29,'[6]Retail offline city cent'!$A$4:$W$66,23,FALSE)</f>
        <v>0.46319307820802225</v>
      </c>
      <c r="V29" s="24">
        <f>VLOOKUP(A29,'[6]Fashion offline city centre'!$A$4:$Y$66,25,FALSE)</f>
        <v>-30.001219720076058</v>
      </c>
      <c r="W29">
        <f>VLOOKUP(A29,'[6]Food offline city centre'!$A$4:$Y$66,25,FALSE)</f>
        <v>-40.716680545535972</v>
      </c>
      <c r="X29">
        <f>VLOOKUP(A29,'[6]Fashion offline outside centre'!$A$4:$W$66,23,FALSE)</f>
        <v>0.86911735396887502</v>
      </c>
      <c r="Y29">
        <f>VLOOKUP(A29,'[6]Food offline outside centre'!$A$4:$W$66,23,FALSE)</f>
        <v>0.99255236711397343</v>
      </c>
      <c r="Z29">
        <f>VLOOKUP(A29,'[6]Grocerie offline outside centre'!$A$4:$W$66,23,FALSE)</f>
        <v>1.0765462859805759</v>
      </c>
      <c r="AA29">
        <f>VLOOKUP(A29,'[6]Retail offline outside centre'!$A$4:$W$66,23,FALSE)</f>
        <v>0.97519489342581389</v>
      </c>
      <c r="AB29">
        <f>VLOOKUP(A29,'[6]Fashion offline outside centre'!$A$4:$Y$66,25,FALSE)</f>
        <v>-29.731296627810487</v>
      </c>
      <c r="AC29">
        <f>VLOOKUP(A29,'[6]Food offline outside centre'!$A$4:$Y$66,25,FALSE)</f>
        <v>-25.282113051150489</v>
      </c>
    </row>
    <row r="30" spans="1:29" x14ac:dyDescent="0.3">
      <c r="A30" t="s">
        <v>35</v>
      </c>
      <c r="B30" s="36" t="s">
        <v>135</v>
      </c>
      <c r="C30" s="36" t="s">
        <v>135</v>
      </c>
      <c r="D30" t="str">
        <f>VLOOKUP(A30,[4]Sheet1!$A$2:$B$64,2,FALSE)</f>
        <v>Large</v>
      </c>
      <c r="E30">
        <f>VLOOKUP(A30,'Lost week of sales TOTAL'!$A$2:$B$63,2,FALSE)</f>
        <v>-39.087494556197498</v>
      </c>
      <c r="F30">
        <f>VLOOKUP(A30,'Lost week of sales TOTAL'!$A$2:$C$63,3,FALSE)</f>
        <v>-12.852207348581938</v>
      </c>
      <c r="G30" s="6">
        <f>VLOOKUP(A30,'City centre vs local centre off'!$A$2:$C$63,2,FALSE)</f>
        <v>0.93848651108307102</v>
      </c>
      <c r="H30" s="6">
        <f>VLOOKUP(A30,'City centre vs local centre off'!$A$2:$C$63,3,FALSE)</f>
        <v>1.04526232026385</v>
      </c>
      <c r="I30" s="6">
        <f>VLOOKUP(A30,'Share elsewhere CC offline'!$F$5:$I$66,4,FALSE)</f>
        <v>0.59817445105113198</v>
      </c>
      <c r="J30" s="6">
        <f>VLOOKUP(A30,'[5]Online share'!$A$2:$B$63,2,FALSE)</f>
        <v>0.25022590657547666</v>
      </c>
      <c r="K30" s="6">
        <f>VLOOKUP(A30,'[5]Online share'!$A$2:$D$63,4,FALSE)</f>
        <v>0.30236225970357899</v>
      </c>
      <c r="L30" s="19">
        <f t="shared" si="3"/>
        <v>5.2136353128102328</v>
      </c>
      <c r="M30" s="6">
        <f>VLOOKUP(A30,'CC share tops bottoms'!$A$2:$B$63,2,FALSE)</f>
        <v>0.20984466343650016</v>
      </c>
      <c r="N30" s="6">
        <f>VLOOKUP(A30,'Pre-Covid make up of sales  (2)'!$A$1:$G$64,4,FALSE)</f>
        <v>0.18892924271001901</v>
      </c>
      <c r="O30" s="6">
        <f>VLOOKUP(A30,'Pre-Covid make up of sales  (2)'!$A$1:$G$64,5,FALSE)</f>
        <v>0.34364016318139901</v>
      </c>
      <c r="P30" s="6">
        <f>VLOOKUP(A30,'Pre-Covid make up of sales  (2)'!$A$1:$G$64,7,FALSE)</f>
        <v>0.11906558504728799</v>
      </c>
      <c r="Q30" s="6">
        <f>VLOOKUP(A30,'Pre-Covid make up of sales  (2)'!$A$1:$G$64,6,FALSE)</f>
        <v>0.110662950318097</v>
      </c>
      <c r="R30" s="6">
        <f>VLOOKUP(A30,'[6]Fashion offline city centre'!$A$4:$W$66,23,FALSE)</f>
        <v>0.89680348922294273</v>
      </c>
      <c r="S30" s="6">
        <f>VLOOKUP(A30,'[6]Food offline city centre'!$A$4:$W$66,23,FALSE)</f>
        <v>1.1676584982898217</v>
      </c>
      <c r="T30" s="6">
        <f>VLOOKUP(A30,'[6]Groceries offline city centre'!$A$4:$W$66,23,FALSE)</f>
        <v>0.87418778810450448</v>
      </c>
      <c r="U30" s="6">
        <f>VLOOKUP(A30,'[6]Retail offline city cent'!$A$4:$W$66,23,FALSE)</f>
        <v>0.8587471379155176</v>
      </c>
      <c r="V30" s="24">
        <f>VLOOKUP(A30,'[6]Fashion offline city centre'!$A$4:$Y$66,25,FALSE)</f>
        <v>-33.584102410924324</v>
      </c>
      <c r="W30">
        <f>VLOOKUP(A30,'[6]Food offline city centre'!$A$4:$Y$66,25,FALSE)</f>
        <v>-43.096952819116133</v>
      </c>
      <c r="X30">
        <f>VLOOKUP(A30,'[6]Fashion offline outside centre'!$A$4:$W$66,23,FALSE)</f>
        <v>0.96813018628302272</v>
      </c>
      <c r="Y30">
        <f>VLOOKUP(A30,'[6]Food offline outside centre'!$A$4:$W$66,23,FALSE)</f>
        <v>1.1183405372590689</v>
      </c>
      <c r="Z30">
        <f>VLOOKUP(A30,'[6]Grocerie offline outside centre'!$A$4:$W$66,23,FALSE)</f>
        <v>1.065884704138945</v>
      </c>
      <c r="AA30">
        <f>VLOOKUP(A30,'[6]Retail offline outside centre'!$A$4:$W$66,23,FALSE)</f>
        <v>0.93538047495915444</v>
      </c>
      <c r="AB30">
        <f>VLOOKUP(A30,'[6]Fashion offline outside centre'!$A$4:$Y$66,25,FALSE)</f>
        <v>-27.321463899637749</v>
      </c>
      <c r="AC30">
        <f>VLOOKUP(A30,'[6]Food offline outside centre'!$A$4:$Y$66,25,FALSE)</f>
        <v>-26.537281069153082</v>
      </c>
    </row>
    <row r="31" spans="1:29" x14ac:dyDescent="0.3">
      <c r="A31" t="s">
        <v>36</v>
      </c>
      <c r="B31" s="36" t="s">
        <v>136</v>
      </c>
      <c r="C31" s="36" t="s">
        <v>136</v>
      </c>
      <c r="D31" t="str">
        <f>VLOOKUP(A31,[4]Sheet1!$A$2:$B$64,2,FALSE)</f>
        <v>Medium</v>
      </c>
      <c r="E31">
        <f>VLOOKUP(A31,'Lost week of sales TOTAL'!$A$2:$B$63,2,FALSE)</f>
        <v>-36.063587997344662</v>
      </c>
      <c r="F31">
        <f>VLOOKUP(A31,'Lost week of sales TOTAL'!$A$2:$C$63,3,FALSE)</f>
        <v>-10.985555744064154</v>
      </c>
      <c r="G31" s="6">
        <f>VLOOKUP(A31,'City centre vs local centre off'!$A$2:$C$63,2,FALSE)</f>
        <v>0.89293180113067305</v>
      </c>
      <c r="H31" s="6">
        <f>VLOOKUP(A31,'City centre vs local centre off'!$A$2:$C$63,3,FALSE)</f>
        <v>1.00368520382329</v>
      </c>
      <c r="I31" s="6">
        <f>VLOOKUP(A31,'Share elsewhere CC offline'!$F$5:$I$66,4,FALSE)</f>
        <v>0.47481535137522202</v>
      </c>
      <c r="J31" s="6">
        <f>VLOOKUP(A31,'[5]Online share'!$A$2:$B$63,2,FALSE)</f>
        <v>0.23297156637970803</v>
      </c>
      <c r="K31" s="6">
        <f>VLOOKUP(A31,'[5]Online share'!$A$2:$D$63,4,FALSE)</f>
        <v>0.28430996815331017</v>
      </c>
      <c r="L31" s="19">
        <f t="shared" si="3"/>
        <v>5.1338401773602129</v>
      </c>
      <c r="M31" s="6">
        <f>VLOOKUP(A31,'CC share tops bottoms'!$A$2:$B$63,2,FALSE)</f>
        <v>0.13776595668917124</v>
      </c>
      <c r="N31" s="6">
        <f>VLOOKUP(A31,'Pre-Covid make up of sales  (2)'!$A$1:$G$64,4,FALSE)</f>
        <v>0.24818776219109101</v>
      </c>
      <c r="O31" s="6">
        <f>VLOOKUP(A31,'Pre-Covid make up of sales  (2)'!$A$1:$G$64,5,FALSE)</f>
        <v>0.254080839751885</v>
      </c>
      <c r="P31" s="6">
        <f>VLOOKUP(A31,'Pre-Covid make up of sales  (2)'!$A$1:$G$64,7,FALSE)</f>
        <v>9.3738709427964306E-2</v>
      </c>
      <c r="Q31" s="6">
        <f>VLOOKUP(A31,'Pre-Covid make up of sales  (2)'!$A$1:$G$64,6,FALSE)</f>
        <v>0.14227118727928301</v>
      </c>
      <c r="R31" s="6">
        <f>VLOOKUP(A31,'[6]Fashion offline city centre'!$A$4:$W$66,23,FALSE)</f>
        <v>0.74944012231308343</v>
      </c>
      <c r="S31" s="6">
        <f>VLOOKUP(A31,'[6]Food offline city centre'!$A$4:$W$66,23,FALSE)</f>
        <v>1.0493568992762727</v>
      </c>
      <c r="T31" s="6">
        <f>VLOOKUP(A31,'[6]Groceries offline city centre'!$A$4:$W$66,23,FALSE)</f>
        <v>1.0124363241154766</v>
      </c>
      <c r="U31" s="6">
        <f>VLOOKUP(A31,'[6]Retail offline city cent'!$A$4:$W$66,23,FALSE)</f>
        <v>0.62600289728664826</v>
      </c>
      <c r="V31" s="24">
        <f>VLOOKUP(A31,'[6]Fashion offline city centre'!$A$4:$Y$66,25,FALSE)</f>
        <v>-37.583414536518369</v>
      </c>
      <c r="W31">
        <f>VLOOKUP(A31,'[6]Food offline city centre'!$A$4:$Y$66,25,FALSE)</f>
        <v>-44.688727727845801</v>
      </c>
      <c r="X31">
        <f>VLOOKUP(A31,'[6]Fashion offline outside centre'!$A$4:$W$66,23,FALSE)</f>
        <v>0.77483318612865237</v>
      </c>
      <c r="Y31">
        <f>VLOOKUP(A31,'[6]Food offline outside centre'!$A$4:$W$66,23,FALSE)</f>
        <v>1.1274977992473696</v>
      </c>
      <c r="Z31">
        <f>VLOOKUP(A31,'[6]Grocerie offline outside centre'!$A$4:$W$66,23,FALSE)</f>
        <v>1.0816422404150183</v>
      </c>
      <c r="AA31">
        <f>VLOOKUP(A31,'[6]Retail offline outside centre'!$A$4:$W$66,23,FALSE)</f>
        <v>0.84818190599728194</v>
      </c>
      <c r="AB31">
        <f>VLOOKUP(A31,'[6]Fashion offline outside centre'!$A$4:$Y$66,25,FALSE)</f>
        <v>-32.65113159464785</v>
      </c>
      <c r="AC31">
        <f>VLOOKUP(A31,'[6]Food offline outside centre'!$A$4:$Y$66,25,FALSE)</f>
        <v>-27.995599583595904</v>
      </c>
    </row>
    <row r="32" spans="1:29" x14ac:dyDescent="0.3">
      <c r="A32" t="s">
        <v>37</v>
      </c>
      <c r="B32" s="36" t="s">
        <v>146</v>
      </c>
      <c r="C32" s="36" t="s">
        <v>135</v>
      </c>
      <c r="D32" t="str">
        <f>VLOOKUP(A32,[4]Sheet1!$A$2:$B$64,2,FALSE)</f>
        <v>Large</v>
      </c>
      <c r="E32">
        <f>VLOOKUP(A32,'Lost week of sales TOTAL'!$A$2:$B$63,2,FALSE)</f>
        <v>-25.835133671244723</v>
      </c>
      <c r="F32">
        <f>VLOOKUP(A32,'Lost week of sales TOTAL'!$A$2:$C$63,3,FALSE)</f>
        <v>-7.1441928575237945</v>
      </c>
      <c r="G32" s="6">
        <f>VLOOKUP(A32,'City centre vs local centre off'!$A$2:$C$63,2,FALSE)</f>
        <v>1.0789510438913501</v>
      </c>
      <c r="H32" s="6">
        <f>VLOOKUP(A32,'City centre vs local centre off'!$A$2:$C$63,3,FALSE)</f>
        <v>1.1363228935629199</v>
      </c>
      <c r="I32" s="6">
        <f>VLOOKUP(A32,'Share elsewhere CC offline'!$F$5:$I$66,4,FALSE)</f>
        <v>0.65114368456412985</v>
      </c>
      <c r="J32" s="6">
        <f>VLOOKUP(A32,'[5]Online share'!$A$2:$B$63,2,FALSE)</f>
        <v>0.25923016574433155</v>
      </c>
      <c r="K32" s="6">
        <f>VLOOKUP(A32,'[5]Online share'!$A$2:$D$63,4,FALSE)</f>
        <v>0.2995711611895126</v>
      </c>
      <c r="L32" s="19">
        <f t="shared" si="3"/>
        <v>4.0340995445181047</v>
      </c>
      <c r="M32" s="6">
        <f>VLOOKUP(A32,'CC share tops bottoms'!$A$2:$B$63,2,FALSE)</f>
        <v>0.26649038642880513</v>
      </c>
      <c r="N32" s="6">
        <f>VLOOKUP(A32,'Pre-Covid make up of sales  (2)'!$A$1:$G$64,4,FALSE)</f>
        <v>0.21473248287906699</v>
      </c>
      <c r="O32" s="6">
        <f>VLOOKUP(A32,'Pre-Covid make up of sales  (2)'!$A$1:$G$64,5,FALSE)</f>
        <v>0.32982700268875298</v>
      </c>
      <c r="P32" s="6">
        <f>VLOOKUP(A32,'Pre-Covid make up of sales  (2)'!$A$1:$G$64,7,FALSE)</f>
        <v>0.15051000699237799</v>
      </c>
      <c r="Q32" s="6">
        <f>VLOOKUP(A32,'Pre-Covid make up of sales  (2)'!$A$1:$G$64,6,FALSE)</f>
        <v>0.11422571911627399</v>
      </c>
      <c r="R32" s="6">
        <f>VLOOKUP(A32,'[6]Fashion offline city centre'!$A$4:$W$66,23,FALSE)</f>
        <v>0.95275421764070312</v>
      </c>
      <c r="S32" s="6">
        <f>VLOOKUP(A32,'[6]Food offline city centre'!$A$4:$W$66,23,FALSE)</f>
        <v>1.3728410480051123</v>
      </c>
      <c r="T32" s="6">
        <f>VLOOKUP(A32,'[6]Groceries offline city centre'!$A$4:$W$66,23,FALSE)</f>
        <v>1.1140270658796838</v>
      </c>
      <c r="U32" s="6">
        <f>VLOOKUP(A32,'[6]Retail offline city cent'!$A$4:$W$66,23,FALSE)</f>
        <v>0.76847153354797959</v>
      </c>
      <c r="V32" s="24">
        <f>VLOOKUP(A32,'[6]Fashion offline city centre'!$A$4:$Y$66,25,FALSE)</f>
        <v>-28.409005567628519</v>
      </c>
      <c r="W32">
        <f>VLOOKUP(A32,'[6]Food offline city centre'!$A$4:$Y$66,25,FALSE)</f>
        <v>-27.503209383116321</v>
      </c>
      <c r="X32">
        <f>VLOOKUP(A32,'[6]Fashion offline outside centre'!$A$4:$W$66,23,FALSE)</f>
        <v>0.98051370087119405</v>
      </c>
      <c r="Y32">
        <f>VLOOKUP(A32,'[6]Food offline outside centre'!$A$4:$W$66,23,FALSE)</f>
        <v>1.1072692396819335</v>
      </c>
      <c r="Z32">
        <f>VLOOKUP(A32,'[6]Grocerie offline outside centre'!$A$4:$W$66,23,FALSE)</f>
        <v>1.2183961808154906</v>
      </c>
      <c r="AA32">
        <f>VLOOKUP(A32,'[6]Retail offline outside centre'!$A$4:$W$66,23,FALSE)</f>
        <v>1.018566561578846</v>
      </c>
      <c r="AB32">
        <f>VLOOKUP(A32,'[6]Fashion offline outside centre'!$A$4:$Y$66,25,FALSE)</f>
        <v>-25.419378278395186</v>
      </c>
      <c r="AC32">
        <f>VLOOKUP(A32,'[6]Food offline outside centre'!$A$4:$Y$66,25,FALSE)</f>
        <v>-20.425979484397978</v>
      </c>
    </row>
    <row r="33" spans="1:29" x14ac:dyDescent="0.3">
      <c r="A33" t="s">
        <v>38</v>
      </c>
      <c r="B33" s="36" t="s">
        <v>135</v>
      </c>
      <c r="C33" s="36" t="s">
        <v>135</v>
      </c>
      <c r="D33" t="str">
        <f>VLOOKUP(A33,[4]Sheet1!$A$2:$B$64,2,FALSE)</f>
        <v>London</v>
      </c>
      <c r="E33">
        <f>VLOOKUP(A33,'Lost week of sales TOTAL'!$A$2:$B$63,2,FALSE)</f>
        <v>-47.354853107066923</v>
      </c>
      <c r="F33">
        <f>VLOOKUP(A33,'Lost week of sales TOTAL'!$A$2:$C$63,3,FALSE)</f>
        <v>-14.35031047748164</v>
      </c>
      <c r="G33" s="6">
        <f>VLOOKUP(A33,'City centre vs local centre off'!$A$2:$C$63,2,FALSE)</f>
        <v>0.818407016104853</v>
      </c>
      <c r="H33" s="6">
        <f>VLOOKUP(A33,'City centre vs local centre off'!$A$2:$C$63,3,FALSE)</f>
        <v>0.97373468817448805</v>
      </c>
      <c r="I33" s="6">
        <f>VLOOKUP(A33,'Share elsewhere CC offline'!$F$5:$I$66,4,FALSE)</f>
        <v>0.38222825582283976</v>
      </c>
      <c r="J33" s="6">
        <f>VLOOKUP(A33,'[5]Online share'!$A$2:$B$63,2,FALSE)</f>
        <v>0.27832707314367167</v>
      </c>
      <c r="K33" s="6">
        <f>VLOOKUP(A33,'[5]Online share'!$A$2:$D$63,4,FALSE)</f>
        <v>0.33181995561955335</v>
      </c>
      <c r="L33" s="19">
        <f t="shared" si="3"/>
        <v>5.3492882475881682</v>
      </c>
      <c r="M33" s="6">
        <f>VLOOKUP(A33,'CC share tops bottoms'!$A$2:$B$63,2,FALSE)</f>
        <v>0.21416886357139173</v>
      </c>
      <c r="N33" s="6">
        <f>VLOOKUP(A33,'Pre-Covid make up of sales  (2)'!$A$1:$G$64,4,FALSE)</f>
        <v>9.7661839252695698E-2</v>
      </c>
      <c r="O33" s="6">
        <f>VLOOKUP(A33,'Pre-Covid make up of sales  (2)'!$A$1:$G$64,5,FALSE)</f>
        <v>0.35019605603839699</v>
      </c>
      <c r="P33" s="6">
        <f>VLOOKUP(A33,'Pre-Covid make up of sales  (2)'!$A$1:$G$64,7,FALSE)</f>
        <v>9.5625874865696806E-2</v>
      </c>
      <c r="Q33" s="6">
        <f>VLOOKUP(A33,'Pre-Covid make up of sales  (2)'!$A$1:$G$64,6,FALSE)</f>
        <v>6.7962470159707897E-2</v>
      </c>
      <c r="R33" s="6">
        <f>VLOOKUP(A33,'[6]Fashion offline city centre'!$A$4:$W$66,23,FALSE)</f>
        <v>0.71561847161551007</v>
      </c>
      <c r="S33" s="6">
        <f>VLOOKUP(A33,'[6]Food offline city centre'!$A$4:$W$66,23,FALSE)</f>
        <v>0.93517935864454327</v>
      </c>
      <c r="T33" s="6">
        <f>VLOOKUP(A33,'[6]Groceries offline city centre'!$A$4:$W$66,23,FALSE)</f>
        <v>0.78883329836961535</v>
      </c>
      <c r="U33" s="6">
        <f>VLOOKUP(A33,'[6]Retail offline city cent'!$A$4:$W$66,23,FALSE)</f>
        <v>0.72352478772022977</v>
      </c>
      <c r="V33" s="24">
        <f>VLOOKUP(A33,'[6]Fashion offline city centre'!$A$4:$Y$66,25,FALSE)</f>
        <v>-45.66782344443989</v>
      </c>
      <c r="W33">
        <f>VLOOKUP(A33,'[6]Food offline city centre'!$A$4:$Y$66,25,FALSE)</f>
        <v>-48.701870409183279</v>
      </c>
      <c r="X33">
        <f>VLOOKUP(A33,'[6]Fashion offline outside centre'!$A$4:$W$66,23,FALSE)</f>
        <v>0.88242119640438188</v>
      </c>
      <c r="Y33">
        <f>VLOOKUP(A33,'[6]Food offline outside centre'!$A$4:$W$66,23,FALSE)</f>
        <v>1.0228431686261055</v>
      </c>
      <c r="Z33">
        <f>VLOOKUP(A33,'[6]Grocerie offline outside centre'!$A$4:$W$66,23,FALSE)</f>
        <v>1.0435089932691026</v>
      </c>
      <c r="AA33">
        <f>VLOOKUP(A33,'[6]Retail offline outside centre'!$A$4:$W$66,23,FALSE)</f>
        <v>0.81076205480597641</v>
      </c>
      <c r="AB33">
        <f>VLOOKUP(A33,'[6]Fashion offline outside centre'!$A$4:$Y$66,25,FALSE)</f>
        <v>-29.584730845765478</v>
      </c>
      <c r="AC33">
        <f>VLOOKUP(A33,'[6]Food offline outside centre'!$A$4:$Y$66,25,FALSE)</f>
        <v>-24.049632798834665</v>
      </c>
    </row>
    <row r="34" spans="1:29" x14ac:dyDescent="0.3">
      <c r="A34" t="s">
        <v>39</v>
      </c>
      <c r="B34" s="36" t="s">
        <v>136</v>
      </c>
      <c r="C34" s="36" t="s">
        <v>136</v>
      </c>
      <c r="D34" t="str">
        <f>VLOOKUP(A34,[4]Sheet1!$A$2:$B$64,2,FALSE)</f>
        <v>Small</v>
      </c>
      <c r="E34">
        <f>VLOOKUP(A34,'Lost week of sales TOTAL'!$A$2:$B$63,2,FALSE)</f>
        <v>-25.580776728655302</v>
      </c>
      <c r="F34">
        <f>VLOOKUP(A34,'Lost week of sales TOTAL'!$A$2:$C$63,3,FALSE)</f>
        <v>-21.011327997578949</v>
      </c>
      <c r="G34" s="6">
        <f>VLOOKUP(A34,'City centre vs local centre off'!$A$2:$C$63,2,FALSE)</f>
        <v>0.86767771661112802</v>
      </c>
      <c r="H34" s="6">
        <f>VLOOKUP(A34,'City centre vs local centre off'!$A$2:$C$63,3,FALSE)</f>
        <v>0.981084001684007</v>
      </c>
      <c r="I34" s="6">
        <f>VLOOKUP(A34,'Share elsewhere CC offline'!$F$5:$I$66,4,FALSE)</f>
        <v>0.39493306070977297</v>
      </c>
      <c r="J34" s="6">
        <f>VLOOKUP(A34,'[5]Online share'!$A$2:$B$63,2,FALSE)</f>
        <v>0.25201783913195419</v>
      </c>
      <c r="K34" s="6">
        <f>VLOOKUP(A34,'[5]Online share'!$A$2:$D$63,4,FALSE)</f>
        <v>0.26756104970115813</v>
      </c>
      <c r="L34" s="19">
        <f t="shared" si="3"/>
        <v>1.5543210569203936</v>
      </c>
      <c r="M34" s="6">
        <f>VLOOKUP(A34,'CC share tops bottoms'!$A$2:$B$63,2,FALSE)</f>
        <v>0.12612298769213826</v>
      </c>
      <c r="N34" s="6">
        <f>VLOOKUP(A34,'Pre-Covid make up of sales  (2)'!$A$1:$G$64,4,FALSE)</f>
        <v>0.16886076281708701</v>
      </c>
      <c r="O34" s="6">
        <f>VLOOKUP(A34,'Pre-Covid make up of sales  (2)'!$A$1:$G$64,5,FALSE)</f>
        <v>0.16308344695270599</v>
      </c>
      <c r="P34" s="6">
        <f>VLOOKUP(A34,'Pre-Covid make up of sales  (2)'!$A$1:$G$64,7,FALSE)</f>
        <v>0.22505215134269599</v>
      </c>
      <c r="Q34" s="6">
        <f>VLOOKUP(A34,'Pre-Covid make up of sales  (2)'!$A$1:$G$64,6,FALSE)</f>
        <v>8.9999052993329401E-2</v>
      </c>
      <c r="R34" s="6">
        <f>VLOOKUP(A34,'[6]Fashion offline city centre'!$A$4:$W$66,23,FALSE)</f>
        <v>0.76449157235256193</v>
      </c>
      <c r="S34" s="6">
        <f>VLOOKUP(A34,'[6]Food offline city centre'!$A$4:$W$66,23,FALSE)</f>
        <v>0.93956804740520361</v>
      </c>
      <c r="T34" s="6">
        <f>VLOOKUP(A34,'[6]Groceries offline city centre'!$A$4:$W$66,23,FALSE)</f>
        <v>1.3133572459732725</v>
      </c>
      <c r="U34" s="6">
        <f>VLOOKUP(A34,'[6]Retail offline city cent'!$A$4:$W$66,23,FALSE)</f>
        <v>0.33786157402226563</v>
      </c>
      <c r="V34" s="24">
        <f>VLOOKUP(A34,'[6]Fashion offline city centre'!$A$4:$Y$66,25,FALSE)</f>
        <v>-38.057570678744796</v>
      </c>
      <c r="W34">
        <f>VLOOKUP(A34,'[6]Food offline city centre'!$A$4:$Y$66,25,FALSE)</f>
        <v>-34.311197110264338</v>
      </c>
      <c r="X34">
        <f>VLOOKUP(A34,'[6]Fashion offline outside centre'!$A$4:$W$66,23,FALSE)</f>
        <v>0.89284958908551626</v>
      </c>
      <c r="Y34">
        <f>VLOOKUP(A34,'[6]Food offline outside centre'!$A$4:$W$66,23,FALSE)</f>
        <v>1.1165329771675845</v>
      </c>
      <c r="Z34">
        <f>VLOOKUP(A34,'[6]Grocerie offline outside centre'!$A$4:$W$66,23,FALSE)</f>
        <v>1.229984662483258</v>
      </c>
      <c r="AA34">
        <f>VLOOKUP(A34,'[6]Retail offline outside centre'!$A$4:$W$66,23,FALSE)</f>
        <v>1.060430940491137</v>
      </c>
      <c r="AB34">
        <f>VLOOKUP(A34,'[6]Fashion offline outside centre'!$A$4:$Y$66,25,FALSE)</f>
        <v>-35.959532328656017</v>
      </c>
      <c r="AC34">
        <f>VLOOKUP(A34,'[6]Food offline outside centre'!$A$4:$Y$66,25,FALSE)</f>
        <v>-20.154164899576784</v>
      </c>
    </row>
    <row r="35" spans="1:29" x14ac:dyDescent="0.3">
      <c r="A35" t="s">
        <v>40</v>
      </c>
      <c r="B35" s="36" t="s">
        <v>135</v>
      </c>
      <c r="C35" s="36" t="s">
        <v>135</v>
      </c>
      <c r="D35" t="str">
        <f>VLOOKUP(A35,[4]Sheet1!$A$2:$B$64,2,FALSE)</f>
        <v>Large</v>
      </c>
      <c r="E35">
        <f>VLOOKUP(A35,'Lost week of sales TOTAL'!$A$2:$B$63,2,FALSE)</f>
        <v>-41.268047334863439</v>
      </c>
      <c r="F35">
        <f>VLOOKUP(A35,'Lost week of sales TOTAL'!$A$2:$C$63,3,FALSE)</f>
        <v>-8.4301480229549934</v>
      </c>
      <c r="G35" s="6">
        <f>VLOOKUP(A35,'City centre vs local centre off'!$A$2:$C$63,2,FALSE)</f>
        <v>0.94261057623877598</v>
      </c>
      <c r="H35" s="6">
        <f>VLOOKUP(A35,'City centre vs local centre off'!$A$2:$C$63,3,FALSE)</f>
        <v>1.06327385363468</v>
      </c>
      <c r="I35" s="6">
        <f>VLOOKUP(A35,'Share elsewhere CC offline'!$F$5:$I$66,4,FALSE)</f>
        <v>0.46509440412201791</v>
      </c>
      <c r="J35" s="6">
        <f>VLOOKUP(A35,'[5]Online share'!$A$2:$B$63,2,FALSE)</f>
        <v>0.24235522644777469</v>
      </c>
      <c r="K35" s="6">
        <f>VLOOKUP(A35,'[5]Online share'!$A$2:$D$63,4,FALSE)</f>
        <v>0.29058374587589714</v>
      </c>
      <c r="L35" s="19">
        <f t="shared" si="3"/>
        <v>4.8228519428122452</v>
      </c>
      <c r="M35" s="6">
        <f>VLOOKUP(A35,'CC share tops bottoms'!$A$2:$B$63,2,FALSE)</f>
        <v>0.10181279052965131</v>
      </c>
      <c r="N35" s="6">
        <f>VLOOKUP(A35,'Pre-Covid make up of sales  (2)'!$A$1:$G$64,4,FALSE)</f>
        <v>0.177863002750902</v>
      </c>
      <c r="O35" s="6">
        <f>VLOOKUP(A35,'Pre-Covid make up of sales  (2)'!$A$1:$G$64,5,FALSE)</f>
        <v>0.38154585497949201</v>
      </c>
      <c r="P35" s="6">
        <f>VLOOKUP(A35,'Pre-Covid make up of sales  (2)'!$A$1:$G$64,7,FALSE)</f>
        <v>0.110595985132525</v>
      </c>
      <c r="Q35" s="6">
        <f>VLOOKUP(A35,'Pre-Covid make up of sales  (2)'!$A$1:$G$64,6,FALSE)</f>
        <v>9.6991174937894206E-2</v>
      </c>
      <c r="R35" s="6">
        <f>VLOOKUP(A35,'[6]Fashion offline city centre'!$A$4:$W$66,23,FALSE)</f>
        <v>0.83180909195098818</v>
      </c>
      <c r="S35" s="6">
        <f>VLOOKUP(A35,'[6]Food offline city centre'!$A$4:$W$66,23,FALSE)</f>
        <v>1.1089615683766672</v>
      </c>
      <c r="T35" s="6">
        <f>VLOOKUP(A35,'[6]Groceries offline city centre'!$A$4:$W$66,23,FALSE)</f>
        <v>0.97952733555481653</v>
      </c>
      <c r="U35" s="6">
        <f>VLOOKUP(A35,'[6]Retail offline city cent'!$A$4:$W$66,23,FALSE)</f>
        <v>0.77113519474366532</v>
      </c>
      <c r="V35" s="24">
        <f>VLOOKUP(A35,'[6]Fashion offline city centre'!$A$4:$Y$66,25,FALSE)</f>
        <v>-37.347214751525499</v>
      </c>
      <c r="W35">
        <f>VLOOKUP(A35,'[6]Food offline city centre'!$A$4:$Y$66,25,FALSE)</f>
        <v>-44.733117085438906</v>
      </c>
      <c r="X35">
        <f>VLOOKUP(A35,'[6]Fashion offline outside centre'!$A$4:$W$66,23,FALSE)</f>
        <v>0.95271794116720143</v>
      </c>
      <c r="Y35">
        <f>VLOOKUP(A35,'[6]Food offline outside centre'!$A$4:$W$66,23,FALSE)</f>
        <v>1.0572989795933161</v>
      </c>
      <c r="Z35">
        <f>VLOOKUP(A35,'[6]Grocerie offline outside centre'!$A$4:$W$66,23,FALSE)</f>
        <v>1.1140482371884286</v>
      </c>
      <c r="AA35">
        <f>VLOOKUP(A35,'[6]Retail offline outside centre'!$A$4:$W$66,23,FALSE)</f>
        <v>0.95882896665707218</v>
      </c>
      <c r="AB35">
        <f>VLOOKUP(A35,'[6]Fashion offline outside centre'!$A$4:$Y$66,25,FALSE)</f>
        <v>-27.881745456962356</v>
      </c>
      <c r="AC35">
        <f>VLOOKUP(A35,'[6]Food offline outside centre'!$A$4:$Y$66,25,FALSE)</f>
        <v>-24.928295888726055</v>
      </c>
    </row>
    <row r="36" spans="1:29" x14ac:dyDescent="0.3">
      <c r="A36" t="s">
        <v>41</v>
      </c>
      <c r="B36" s="36" t="s">
        <v>136</v>
      </c>
      <c r="C36" s="36" t="s">
        <v>136</v>
      </c>
      <c r="D36" t="str">
        <f>VLOOKUP(A36,[4]Sheet1!$A$2:$B$64,2,FALSE)</f>
        <v>Small</v>
      </c>
      <c r="E36">
        <f>VLOOKUP(A36,'Lost week of sales TOTAL'!$A$2:$B$63,2,FALSE)</f>
        <v>-13.272004916846422</v>
      </c>
      <c r="F36">
        <f>VLOOKUP(A36,'Lost week of sales TOTAL'!$A$2:$C$63,3,FALSE)</f>
        <v>-6.5694234482774725</v>
      </c>
      <c r="G36" s="6">
        <f>VLOOKUP(A36,'City centre vs local centre off'!$A$2:$C$63,2,FALSE)</f>
        <v>0.97291270531324703</v>
      </c>
      <c r="H36" s="6">
        <f>VLOOKUP(A36,'City centre vs local centre off'!$A$2:$C$63,3,FALSE)</f>
        <v>0.988433421605309</v>
      </c>
      <c r="I36" s="6">
        <f>VLOOKUP(A36,'Share elsewhere CC offline'!$F$5:$I$66,4,FALSE)</f>
        <v>0.36846834968910458</v>
      </c>
      <c r="J36" s="6">
        <f>VLOOKUP(A36,'[5]Online share'!$A$2:$B$63,2,FALSE)</f>
        <v>0.2381687093564327</v>
      </c>
      <c r="K36" s="6">
        <f>VLOOKUP(A36,'[5]Online share'!$A$2:$D$63,4,FALSE)</f>
        <v>0.27339010918415751</v>
      </c>
      <c r="L36" s="19">
        <f t="shared" si="3"/>
        <v>3.5221399827724822</v>
      </c>
      <c r="M36" s="6">
        <f>VLOOKUP(A36,'CC share tops bottoms'!$A$2:$B$63,2,FALSE)</f>
        <v>0.1278074251055632</v>
      </c>
      <c r="N36" s="6">
        <f>VLOOKUP(A36,'Pre-Covid make up of sales  (2)'!$A$1:$G$64,4,FALSE)</f>
        <v>0.20152563391383299</v>
      </c>
      <c r="O36" s="6">
        <f>VLOOKUP(A36,'Pre-Covid make up of sales  (2)'!$A$1:$G$64,5,FALSE)</f>
        <v>9.4356378417506895E-2</v>
      </c>
      <c r="P36" s="6">
        <f>VLOOKUP(A36,'Pre-Covid make up of sales  (2)'!$A$1:$G$64,7,FALSE)</f>
        <v>0.21367689245242799</v>
      </c>
      <c r="Q36" s="6">
        <f>VLOOKUP(A36,'Pre-Covid make up of sales  (2)'!$A$1:$G$64,6,FALSE)</f>
        <v>0.102368937723047</v>
      </c>
      <c r="R36" s="6">
        <f>VLOOKUP(A36,'[6]Fashion offline city centre'!$A$4:$W$66,23,FALSE)</f>
        <v>0.87034709909768537</v>
      </c>
      <c r="S36" s="6">
        <f>VLOOKUP(A36,'[6]Food offline city centre'!$A$4:$W$66,23,FALSE)</f>
        <v>1.3290563816319212</v>
      </c>
      <c r="T36" s="6">
        <f>VLOOKUP(A36,'[6]Groceries offline city centre'!$A$4:$W$66,23,FALSE)</f>
        <v>1.1675928535096152</v>
      </c>
      <c r="U36" s="6">
        <f>VLOOKUP(A36,'[6]Retail offline city cent'!$A$4:$W$66,23,FALSE)</f>
        <v>0.79360099402195239</v>
      </c>
      <c r="V36" s="24">
        <f>VLOOKUP(A36,'[6]Fashion offline city centre'!$A$4:$Y$66,25,FALSE)</f>
        <v>-25.361999751180484</v>
      </c>
      <c r="W36">
        <f>VLOOKUP(A36,'[6]Food offline city centre'!$A$4:$Y$66,25,FALSE)</f>
        <v>-20.646503514225827</v>
      </c>
      <c r="X36">
        <f>VLOOKUP(A36,'[6]Fashion offline outside centre'!$A$4:$W$66,23,FALSE)</f>
        <v>0.89568800396562376</v>
      </c>
      <c r="Y36">
        <f>VLOOKUP(A36,'[6]Food offline outside centre'!$A$4:$W$66,23,FALSE)</f>
        <v>1.2092017365056162</v>
      </c>
      <c r="Z36">
        <f>VLOOKUP(A36,'[6]Grocerie offline outside centre'!$A$4:$W$66,23,FALSE)</f>
        <v>1.1673399766261379</v>
      </c>
      <c r="AA36">
        <f>VLOOKUP(A36,'[6]Retail offline outside centre'!$A$4:$W$66,23,FALSE)</f>
        <v>0.95715146479424662</v>
      </c>
      <c r="AB36">
        <f>VLOOKUP(A36,'[6]Fashion offline outside centre'!$A$4:$Y$66,25,FALSE)</f>
        <v>-24.892966352562674</v>
      </c>
      <c r="AC36">
        <f>VLOOKUP(A36,'[6]Food offline outside centre'!$A$4:$Y$66,25,FALSE)</f>
        <v>-10.184435382980269</v>
      </c>
    </row>
    <row r="37" spans="1:29" x14ac:dyDescent="0.3">
      <c r="A37" t="s">
        <v>42</v>
      </c>
      <c r="B37" s="36" t="s">
        <v>147</v>
      </c>
      <c r="C37" s="36" t="s">
        <v>136</v>
      </c>
      <c r="D37" t="str">
        <f>VLOOKUP(A37,[4]Sheet1!$A$2:$B$64,2,FALSE)</f>
        <v>Medium</v>
      </c>
      <c r="E37">
        <f>VLOOKUP(A37,'Lost week of sales TOTAL'!$A$2:$B$63,2,FALSE)</f>
        <v>-27.611830160932271</v>
      </c>
      <c r="F37">
        <f>VLOOKUP(A37,'Lost week of sales TOTAL'!$A$2:$C$63,3,FALSE)</f>
        <v>0.5093085154482242</v>
      </c>
      <c r="G37" s="6">
        <f>VLOOKUP(A37,'City centre vs local centre off'!$A$2:$C$63,2,FALSE)</f>
        <v>0.95201481234227203</v>
      </c>
      <c r="H37" s="6">
        <f>VLOOKUP(A37,'City centre vs local centre off'!$A$2:$C$63,3,FALSE)</f>
        <v>1.1383390690202899</v>
      </c>
      <c r="I37" s="6">
        <f>VLOOKUP(A37,'Share elsewhere CC offline'!$F$5:$I$66,4,FALSE)</f>
        <v>0.25028875038950049</v>
      </c>
      <c r="J37" s="6">
        <f>VLOOKUP(A37,'[5]Online share'!$A$2:$B$63,2,FALSE)</f>
        <v>0.23268471102610602</v>
      </c>
      <c r="K37" s="6">
        <f>VLOOKUP(A37,'[5]Online share'!$A$2:$D$63,4,FALSE)</f>
        <v>0.28953170071180712</v>
      </c>
      <c r="L37" s="19">
        <f t="shared" si="3"/>
        <v>5.6846989685701095</v>
      </c>
      <c r="M37" s="6">
        <f>VLOOKUP(A37,'CC share tops bottoms'!$A$2:$B$63,2,FALSE)</f>
        <v>2.5707826931488792E-2</v>
      </c>
      <c r="N37" s="6">
        <f>VLOOKUP(A37,'Pre-Covid make up of sales  (2)'!$A$1:$G$64,4,FALSE)</f>
        <v>0.36946605768992602</v>
      </c>
      <c r="O37" s="6">
        <f>VLOOKUP(A37,'Pre-Covid make up of sales  (2)'!$A$1:$G$64,5,FALSE)</f>
        <v>0.23412500416415</v>
      </c>
      <c r="P37" s="6">
        <f>VLOOKUP(A37,'Pre-Covid make up of sales  (2)'!$A$1:$G$64,7,FALSE)</f>
        <v>4.70270315288112E-2</v>
      </c>
      <c r="Q37" s="6">
        <f>VLOOKUP(A37,'Pre-Covid make up of sales  (2)'!$A$1:$G$64,6,FALSE)</f>
        <v>0.123730708238697</v>
      </c>
      <c r="R37" s="6">
        <f>VLOOKUP(A37,'[6]Fashion offline city centre'!$A$4:$W$66,23,FALSE)</f>
        <v>0.74234712707722206</v>
      </c>
      <c r="S37" s="6">
        <f>VLOOKUP(A37,'[6]Food offline city centre'!$A$4:$W$66,23,FALSE)</f>
        <v>1.5412482742908282</v>
      </c>
      <c r="T37" s="6">
        <f>VLOOKUP(A37,'[6]Groceries offline city centre'!$A$4:$W$66,23,FALSE)</f>
        <v>1.1985060106861047</v>
      </c>
      <c r="U37" s="6">
        <f>VLOOKUP(A37,'[6]Retail offline city cent'!$A$4:$W$66,23,FALSE)</f>
        <v>0.97752338309975506</v>
      </c>
      <c r="V37" s="24">
        <f>VLOOKUP(A37,'[6]Fashion offline city centre'!$A$4:$Y$66,25,FALSE)</f>
        <v>-31.158792448841162</v>
      </c>
      <c r="W37">
        <f>VLOOKUP(A37,'[6]Food offline city centre'!$A$4:$Y$66,25,FALSE)</f>
        <v>-26.033815841164902</v>
      </c>
      <c r="X37">
        <f>VLOOKUP(A37,'[6]Fashion offline outside centre'!$A$4:$W$66,23,FALSE)</f>
        <v>0.98874995482947192</v>
      </c>
      <c r="Y37">
        <f>VLOOKUP(A37,'[6]Food offline outside centre'!$A$4:$W$66,23,FALSE)</f>
        <v>1.1082479639296654</v>
      </c>
      <c r="Z37">
        <f>VLOOKUP(A37,'[6]Grocerie offline outside centre'!$A$4:$W$66,23,FALSE)</f>
        <v>1.200151962788073</v>
      </c>
      <c r="AA37">
        <f>VLOOKUP(A37,'[6]Retail offline outside centre'!$A$4:$W$66,23,FALSE)</f>
        <v>1.0583353985529109</v>
      </c>
      <c r="AB37">
        <f>VLOOKUP(A37,'[6]Fashion offline outside centre'!$A$4:$Y$66,25,FALSE)</f>
        <v>-22.724898115940867</v>
      </c>
      <c r="AC37">
        <f>VLOOKUP(A37,'[6]Food offline outside centre'!$A$4:$Y$66,25,FALSE)</f>
        <v>-17.728433292719238</v>
      </c>
    </row>
    <row r="38" spans="1:29" x14ac:dyDescent="0.3">
      <c r="A38" t="s">
        <v>43</v>
      </c>
      <c r="B38" s="36" t="s">
        <v>135</v>
      </c>
      <c r="C38" s="36" t="s">
        <v>135</v>
      </c>
      <c r="D38" t="s">
        <v>166</v>
      </c>
      <c r="E38">
        <f>VLOOKUP(A38,'Lost week of sales TOTAL'!$A$2:$B$63,2,FALSE)</f>
        <v>-36.252248609783436</v>
      </c>
      <c r="F38">
        <f>VLOOKUP(A38,'Lost week of sales TOTAL'!$A$2:$C$63,3,FALSE)</f>
        <v>-16.908297130572073</v>
      </c>
      <c r="G38" s="6">
        <f>VLOOKUP(A38,'City centre vs local centre off'!$A$2:$C$63,2,FALSE)</f>
        <v>0.79462787142888103</v>
      </c>
      <c r="H38" s="6">
        <f>VLOOKUP(A38,'City centre vs local centre off'!$A$2:$C$63,3,FALSE)</f>
        <v>0.95588597527306995</v>
      </c>
      <c r="I38" s="6">
        <f>VLOOKUP(A38,'Share elsewhere CC offline'!$F$5:$I$66,4,FALSE)</f>
        <v>0.62039144840156357</v>
      </c>
      <c r="J38" s="6">
        <f>VLOOKUP(A38,'[5]Online share'!$A$2:$B$63,2,FALSE)</f>
        <v>0.23136841741667696</v>
      </c>
      <c r="K38" s="6">
        <f>VLOOKUP(A38,'[5]Online share'!$A$2:$D$63,4,FALSE)</f>
        <v>0.31895875889238001</v>
      </c>
      <c r="L38" s="19">
        <f t="shared" si="3"/>
        <v>8.7590341475703042</v>
      </c>
      <c r="M38" s="6">
        <f>VLOOKUP(A38,'CC share tops bottoms'!$A$2:$B$63,2,FALSE)</f>
        <v>0.19518140940582002</v>
      </c>
      <c r="N38" s="6">
        <f>VLOOKUP(A38,'Pre-Covid make up of sales  (2)'!$A$1:$G$64,4,FALSE)</f>
        <v>0.26697671155309199</v>
      </c>
      <c r="O38" s="6">
        <f>VLOOKUP(A38,'Pre-Covid make up of sales  (2)'!$A$1:$G$64,5,FALSE)</f>
        <v>0.19341960792219301</v>
      </c>
      <c r="P38" s="6">
        <f>VLOOKUP(A38,'Pre-Covid make up of sales  (2)'!$A$1:$G$64,7,FALSE)</f>
        <v>0.122841642371483</v>
      </c>
      <c r="Q38" s="6">
        <f>VLOOKUP(A38,'Pre-Covid make up of sales  (2)'!$A$1:$G$64,6,FALSE)</f>
        <v>0.17790216508364801</v>
      </c>
      <c r="R38" s="6">
        <f>VLOOKUP(A38,'[6]Fashion offline city centre'!$A$4:$W$66,23,FALSE)</f>
        <v>0.83474194944722324</v>
      </c>
      <c r="S38" s="6">
        <f>VLOOKUP(A38,'[6]Food offline city centre'!$A$4:$W$66,23,FALSE)</f>
        <v>0.83871571245629506</v>
      </c>
      <c r="T38" s="6">
        <f>VLOOKUP(A38,'[6]Groceries offline city centre'!$A$4:$W$66,23,FALSE)</f>
        <v>1.0658920023662195</v>
      </c>
      <c r="U38" s="6">
        <f>VLOOKUP(A38,'[6]Retail offline city cent'!$A$4:$W$66,23,FALSE)</f>
        <v>0.67071873524745096</v>
      </c>
      <c r="V38" s="24">
        <f>VLOOKUP(A38,'[6]Fashion offline city centre'!$A$4:$Y$66,25,FALSE)</f>
        <v>-33.705456107211546</v>
      </c>
      <c r="W38">
        <f>VLOOKUP(A38,'[6]Food offline city centre'!$A$4:$Y$66,25,FALSE)</f>
        <v>-42.972304051198172</v>
      </c>
      <c r="X38">
        <f>VLOOKUP(A38,'[6]Fashion offline outside centre'!$A$4:$W$66,23,FALSE)</f>
        <v>0.87127898494104794</v>
      </c>
      <c r="Y38">
        <f>VLOOKUP(A38,'[6]Food offline outside centre'!$A$4:$W$66,23,FALSE)</f>
        <v>1.0499406037452703</v>
      </c>
      <c r="Z38">
        <f>VLOOKUP(A38,'[6]Grocerie offline outside centre'!$A$4:$W$66,23,FALSE)</f>
        <v>1.0629090001602171</v>
      </c>
      <c r="AA38">
        <f>VLOOKUP(A38,'[6]Retail offline outside centre'!$A$4:$W$66,23,FALSE)</f>
        <v>0.83461049832845202</v>
      </c>
      <c r="AB38">
        <f>VLOOKUP(A38,'[6]Fashion offline outside centre'!$A$4:$Y$66,25,FALSE)</f>
        <v>-31.411756786497612</v>
      </c>
      <c r="AC38">
        <f>VLOOKUP(A38,'[6]Food offline outside centre'!$A$4:$Y$66,25,FALSE)</f>
        <v>-23.935553974151588</v>
      </c>
    </row>
    <row r="39" spans="1:29" x14ac:dyDescent="0.3">
      <c r="A39" t="s">
        <v>44</v>
      </c>
      <c r="B39" s="36" t="s">
        <v>146</v>
      </c>
      <c r="C39" s="36" t="s">
        <v>135</v>
      </c>
      <c r="D39" t="str">
        <f>VLOOKUP(A39,[4]Sheet1!$A$2:$B$64,2,FALSE)</f>
        <v>Large</v>
      </c>
      <c r="E39">
        <f>VLOOKUP(A39,'Lost week of sales TOTAL'!$A$2:$B$63,2,FALSE)</f>
        <v>-38.726092971122419</v>
      </c>
      <c r="F39">
        <f>VLOOKUP(A39,'Lost week of sales TOTAL'!$A$2:$C$63,3,FALSE)</f>
        <v>-8.9652527797443327</v>
      </c>
      <c r="G39" s="6">
        <f>VLOOKUP(A39,'City centre vs local centre off'!$A$2:$C$63,2,FALSE)</f>
        <v>1.05950164804963</v>
      </c>
      <c r="H39" s="6">
        <f>VLOOKUP(A39,'City centre vs local centre off'!$A$2:$C$63,3,FALSE)</f>
        <v>1.1096792832775599</v>
      </c>
      <c r="I39" s="6">
        <f>VLOOKUP(A39,'Share elsewhere CC offline'!$F$5:$I$66,4,FALSE)</f>
        <v>0.50301735830024608</v>
      </c>
      <c r="J39" s="6">
        <f>VLOOKUP(A39,'[5]Online share'!$A$2:$B$63,2,FALSE)</f>
        <v>0.24214882555190401</v>
      </c>
      <c r="K39" s="6">
        <f>VLOOKUP(A39,'[5]Online share'!$A$2:$D$63,4,FALSE)</f>
        <v>0.29668903362213528</v>
      </c>
      <c r="L39" s="19">
        <f t="shared" si="3"/>
        <v>5.4540208070231273</v>
      </c>
      <c r="M39" s="6">
        <f>VLOOKUP(A39,'CC share tops bottoms'!$A$2:$B$63,2,FALSE)</f>
        <v>0.15907286416317093</v>
      </c>
      <c r="N39" s="6">
        <f>VLOOKUP(A39,'Pre-Covid make up of sales  (2)'!$A$1:$G$64,4,FALSE)</f>
        <v>0.171386314561737</v>
      </c>
      <c r="O39" s="6">
        <f>VLOOKUP(A39,'Pre-Covid make up of sales  (2)'!$A$1:$G$64,5,FALSE)</f>
        <v>0.34869759060614802</v>
      </c>
      <c r="P39" s="6">
        <f>VLOOKUP(A39,'Pre-Covid make up of sales  (2)'!$A$1:$G$64,7,FALSE)</f>
        <v>9.04555396775375E-2</v>
      </c>
      <c r="Q39" s="6">
        <f>VLOOKUP(A39,'Pre-Covid make up of sales  (2)'!$A$1:$G$64,6,FALSE)</f>
        <v>0.14733055135717901</v>
      </c>
      <c r="R39" s="6">
        <f>VLOOKUP(A39,'[6]Fashion offline city centre'!$A$4:$W$66,23,FALSE)</f>
        <v>0.89400425369380354</v>
      </c>
      <c r="S39" s="6">
        <f>VLOOKUP(A39,'[6]Food offline city centre'!$A$4:$W$66,23,FALSE)</f>
        <v>1.4954102826469557</v>
      </c>
      <c r="T39" s="6">
        <f>VLOOKUP(A39,'[6]Groceries offline city centre'!$A$4:$W$66,23,FALSE)</f>
        <v>0.98583393327163349</v>
      </c>
      <c r="U39" s="6">
        <f>VLOOKUP(A39,'[6]Retail offline city cent'!$A$4:$W$66,23,FALSE)</f>
        <v>0.89688750170279419</v>
      </c>
      <c r="V39" s="24">
        <f>VLOOKUP(A39,'[6]Fashion offline city centre'!$A$4:$Y$66,25,FALSE)</f>
        <v>-34.388159139947433</v>
      </c>
      <c r="W39">
        <f>VLOOKUP(A39,'[6]Food offline city centre'!$A$4:$Y$66,25,FALSE)</f>
        <v>-37.045979125811691</v>
      </c>
      <c r="X39">
        <f>VLOOKUP(A39,'[6]Fashion offline outside centre'!$A$4:$W$66,23,FALSE)</f>
        <v>1.005319583121751</v>
      </c>
      <c r="Y39">
        <f>VLOOKUP(A39,'[6]Food offline outside centre'!$A$4:$W$66,23,FALSE)</f>
        <v>1.193452139128248</v>
      </c>
      <c r="Z39">
        <f>VLOOKUP(A39,'[6]Grocerie offline outside centre'!$A$4:$W$66,23,FALSE)</f>
        <v>1.1731703931395725</v>
      </c>
      <c r="AA39">
        <f>VLOOKUP(A39,'[6]Retail offline outside centre'!$A$4:$W$66,23,FALSE)</f>
        <v>0.98532750646017475</v>
      </c>
      <c r="AB39">
        <f>VLOOKUP(A39,'[6]Fashion offline outside centre'!$A$4:$Y$66,25,FALSE)</f>
        <v>-25.892755465176819</v>
      </c>
      <c r="AC39">
        <f>VLOOKUP(A39,'[6]Food offline outside centre'!$A$4:$Y$66,25,FALSE)</f>
        <v>-22.644892438011091</v>
      </c>
    </row>
    <row r="40" spans="1:29" x14ac:dyDescent="0.3">
      <c r="A40" t="s">
        <v>45</v>
      </c>
      <c r="B40" s="36" t="s">
        <v>136</v>
      </c>
      <c r="C40" s="36" t="s">
        <v>136</v>
      </c>
      <c r="D40" t="str">
        <f>VLOOKUP(A40,[4]Sheet1!$A$2:$B$64,2,FALSE)</f>
        <v>Small</v>
      </c>
      <c r="E40">
        <f>VLOOKUP(A40,'Lost week of sales TOTAL'!$A$2:$B$63,2,FALSE)</f>
        <v>-22.439075355263952</v>
      </c>
      <c r="F40">
        <f>VLOOKUP(A40,'Lost week of sales TOTAL'!$A$2:$C$63,3,FALSE)</f>
        <v>-7.4707022141747652</v>
      </c>
      <c r="G40" s="6">
        <f>VLOOKUP(A40,'City centre vs local centre off'!$A$2:$C$63,2,FALSE)</f>
        <v>0.89973086956505199</v>
      </c>
      <c r="H40" s="6">
        <f>VLOOKUP(A40,'City centre vs local centre off'!$A$2:$C$63,3,FALSE)</f>
        <v>1.03759901484759</v>
      </c>
      <c r="I40" s="6">
        <f>VLOOKUP(A40,'Share elsewhere CC offline'!$F$5:$I$66,4,FALSE)</f>
        <v>0.28482794678321915</v>
      </c>
      <c r="J40" s="6">
        <f>VLOOKUP(A40,'[5]Online share'!$A$2:$B$63,2,FALSE)</f>
        <v>0.2268512124914393</v>
      </c>
      <c r="K40" s="6">
        <f>VLOOKUP(A40,'[5]Online share'!$A$2:$D$63,4,FALSE)</f>
        <v>0.2962273719605632</v>
      </c>
      <c r="L40" s="19">
        <f t="shared" si="3"/>
        <v>6.9376159469123895</v>
      </c>
      <c r="M40" s="6">
        <f>VLOOKUP(A40,'CC share tops bottoms'!$A$2:$B$63,2,FALSE)</f>
        <v>9.1310340211389604E-2</v>
      </c>
      <c r="N40" s="6">
        <f>VLOOKUP(A40,'Pre-Covid make up of sales  (2)'!$A$1:$G$64,4,FALSE)</f>
        <v>0.15933292793460199</v>
      </c>
      <c r="O40" s="6">
        <f>VLOOKUP(A40,'Pre-Covid make up of sales  (2)'!$A$1:$G$64,5,FALSE)</f>
        <v>0.209330157677595</v>
      </c>
      <c r="P40" s="6">
        <f>VLOOKUP(A40,'Pre-Covid make up of sales  (2)'!$A$1:$G$64,7,FALSE)</f>
        <v>0.25357824539974799</v>
      </c>
      <c r="Q40" s="6">
        <f>VLOOKUP(A40,'Pre-Covid make up of sales  (2)'!$A$1:$G$64,6,FALSE)</f>
        <v>6.9430645718284001E-2</v>
      </c>
      <c r="R40" s="6">
        <f>VLOOKUP(A40,'[6]Fashion offline city centre'!$A$4:$W$66,23,FALSE)</f>
        <v>0.82193790140355849</v>
      </c>
      <c r="S40" s="6">
        <f>VLOOKUP(A40,'[6]Food offline city centre'!$A$4:$W$66,23,FALSE)</f>
        <v>0.96783266389027678</v>
      </c>
      <c r="T40" s="6">
        <f>VLOOKUP(A40,'[6]Groceries offline city centre'!$A$4:$W$66,23,FALSE)</f>
        <v>1.0360762882526469</v>
      </c>
      <c r="U40" s="6">
        <f>VLOOKUP(A40,'[6]Retail offline city cent'!$A$4:$W$66,23,FALSE)</f>
        <v>0.63799657320630654</v>
      </c>
      <c r="V40" s="24">
        <f>VLOOKUP(A40,'[6]Fashion offline city centre'!$A$4:$Y$66,25,FALSE)</f>
        <v>-27.050531442402452</v>
      </c>
      <c r="W40">
        <f>VLOOKUP(A40,'[6]Food offline city centre'!$A$4:$Y$66,25,FALSE)</f>
        <v>-40.683474867569593</v>
      </c>
      <c r="X40">
        <f>VLOOKUP(A40,'[6]Fashion offline outside centre'!$A$4:$W$66,23,FALSE)</f>
        <v>0.92642298007638491</v>
      </c>
      <c r="Y40">
        <f>VLOOKUP(A40,'[6]Food offline outside centre'!$A$4:$W$66,23,FALSE)</f>
        <v>1.0856998990530238</v>
      </c>
      <c r="Z40">
        <f>VLOOKUP(A40,'[6]Grocerie offline outside centre'!$A$4:$W$66,23,FALSE)</f>
        <v>1.1258664905292448</v>
      </c>
      <c r="AA40">
        <f>VLOOKUP(A40,'[6]Retail offline outside centre'!$A$4:$W$66,23,FALSE)</f>
        <v>1.1516256905058071</v>
      </c>
      <c r="AB40">
        <f>VLOOKUP(A40,'[6]Fashion offline outside centre'!$A$4:$Y$66,25,FALSE)</f>
        <v>-25.645985195212006</v>
      </c>
      <c r="AC40">
        <f>VLOOKUP(A40,'[6]Food offline outside centre'!$A$4:$Y$66,25,FALSE)</f>
        <v>-22.520574307169177</v>
      </c>
    </row>
    <row r="41" spans="1:29" x14ac:dyDescent="0.3">
      <c r="A41" t="s">
        <v>46</v>
      </c>
      <c r="B41" s="36" t="s">
        <v>136</v>
      </c>
      <c r="C41" s="36" t="s">
        <v>136</v>
      </c>
      <c r="D41" t="str">
        <f>VLOOKUP(A41,[4]Sheet1!$A$2:$B$64,2,FALSE)</f>
        <v>Small</v>
      </c>
      <c r="E41">
        <f>VLOOKUP(A41,'Lost week of sales TOTAL'!$A$2:$B$63,2,FALSE)</f>
        <v>-12.475075546634303</v>
      </c>
      <c r="F41">
        <f>VLOOKUP(A41,'Lost week of sales TOTAL'!$A$2:$C$63,3,FALSE)</f>
        <v>-11.068254499254833</v>
      </c>
      <c r="G41" s="6">
        <f>VLOOKUP(A41,'City centre vs local centre off'!$A$2:$C$63,2,FALSE)</f>
        <v>0.90994470426624896</v>
      </c>
      <c r="H41" s="6">
        <f>VLOOKUP(A41,'City centre vs local centre off'!$A$2:$C$63,3,FALSE)</f>
        <v>0.97286076247773001</v>
      </c>
      <c r="I41" s="6">
        <f>VLOOKUP(A41,'Share elsewhere CC offline'!$F$5:$I$66,4,FALSE)</f>
        <v>0.55095511131274499</v>
      </c>
      <c r="J41" s="6">
        <f>VLOOKUP(A41,'[5]Online share'!$A$2:$B$63,2,FALSE)</f>
        <v>0.22434694012979858</v>
      </c>
      <c r="K41" s="6">
        <f>VLOOKUP(A41,'[5]Online share'!$A$2:$D$63,4,FALSE)</f>
        <v>0.29271566269062094</v>
      </c>
      <c r="L41" s="19">
        <f t="shared" si="3"/>
        <v>6.836872256082235</v>
      </c>
      <c r="M41" s="6">
        <f>VLOOKUP(A41,'CC share tops bottoms'!$A$2:$B$63,2,FALSE)</f>
        <v>0.19267433620550314</v>
      </c>
      <c r="N41" s="6">
        <f>VLOOKUP(A41,'Pre-Covid make up of sales  (2)'!$A$1:$G$64,4,FALSE)</f>
        <v>0.101615844059825</v>
      </c>
      <c r="O41" s="6">
        <f>VLOOKUP(A41,'Pre-Covid make up of sales  (2)'!$A$1:$G$64,5,FALSE)</f>
        <v>0.123022183184096</v>
      </c>
      <c r="P41" s="6">
        <f>VLOOKUP(A41,'Pre-Covid make up of sales  (2)'!$A$1:$G$64,7,FALSE)</f>
        <v>0.38616893046693901</v>
      </c>
      <c r="Q41" s="6">
        <f>VLOOKUP(A41,'Pre-Covid make up of sales  (2)'!$A$1:$G$64,6,FALSE)</f>
        <v>7.9301594499220598E-2</v>
      </c>
      <c r="R41" s="6">
        <f>VLOOKUP(A41,'[6]Fashion offline city centre'!$A$4:$W$66,23,FALSE)</f>
        <v>0.87606071218141812</v>
      </c>
      <c r="S41" s="6">
        <f>VLOOKUP(A41,'[6]Food offline city centre'!$A$4:$W$66,23,FALSE)</f>
        <v>0.97390826011292453</v>
      </c>
      <c r="T41" s="6">
        <f>VLOOKUP(A41,'[6]Groceries offline city centre'!$A$4:$W$66,23,FALSE)</f>
        <v>0.94753286499846145</v>
      </c>
      <c r="U41" s="6">
        <f>VLOOKUP(A41,'[6]Retail offline city cent'!$A$4:$W$66,23,FALSE)</f>
        <v>0.76703783383807256</v>
      </c>
      <c r="V41" s="24">
        <f>VLOOKUP(A41,'[6]Fashion offline city centre'!$A$4:$Y$66,25,FALSE)</f>
        <v>-30.981595384469003</v>
      </c>
      <c r="W41">
        <f>VLOOKUP(A41,'[6]Food offline city centre'!$A$4:$Y$66,25,FALSE)</f>
        <v>-36.08077368362288</v>
      </c>
      <c r="X41">
        <f>VLOOKUP(A41,'[6]Fashion offline outside centre'!$A$4:$W$66,23,FALSE)</f>
        <v>0.87996903805595095</v>
      </c>
      <c r="Y41">
        <f>VLOOKUP(A41,'[6]Food offline outside centre'!$A$4:$W$66,23,FALSE)</f>
        <v>1.0366448645263004</v>
      </c>
      <c r="Z41">
        <f>VLOOKUP(A41,'[6]Grocerie offline outside centre'!$A$4:$W$66,23,FALSE)</f>
        <v>1.0712856086067686</v>
      </c>
      <c r="AA41">
        <f>VLOOKUP(A41,'[6]Retail offline outside centre'!$A$4:$W$66,23,FALSE)</f>
        <v>0.76728197943881671</v>
      </c>
      <c r="AB41">
        <f>VLOOKUP(A41,'[6]Fashion offline outside centre'!$A$4:$Y$66,25,FALSE)</f>
        <v>-32.555059192804933</v>
      </c>
      <c r="AC41">
        <f>VLOOKUP(A41,'[6]Food offline outside centre'!$A$4:$Y$66,25,FALSE)</f>
        <v>-26.52179092429499</v>
      </c>
    </row>
    <row r="42" spans="1:29" x14ac:dyDescent="0.3">
      <c r="A42" t="s">
        <v>47</v>
      </c>
      <c r="B42" s="36" t="s">
        <v>135</v>
      </c>
      <c r="C42" s="36" t="s">
        <v>135</v>
      </c>
      <c r="D42" t="str">
        <f>VLOOKUP(A42,[4]Sheet1!$A$2:$B$64,2,FALSE)</f>
        <v>Medium</v>
      </c>
      <c r="E42">
        <f>VLOOKUP(A42,'Lost week of sales TOTAL'!$A$2:$B$63,2,FALSE)</f>
        <v>-32.692047638198879</v>
      </c>
      <c r="F42">
        <f>VLOOKUP(A42,'Lost week of sales TOTAL'!$A$2:$C$63,3,FALSE)</f>
        <v>-15.158917527136229</v>
      </c>
      <c r="G42" s="6">
        <f>VLOOKUP(A42,'City centre vs local centre off'!$A$2:$C$63,2,FALSE)</f>
        <v>0.90643087082527596</v>
      </c>
      <c r="H42" s="6">
        <f>VLOOKUP(A42,'City centre vs local centre off'!$A$2:$C$63,3,FALSE)</f>
        <v>1.01186117328926</v>
      </c>
      <c r="I42" s="6">
        <f>VLOOKUP(A42,'Share elsewhere CC offline'!$F$5:$I$66,4,FALSE)</f>
        <v>0.63427516363735348</v>
      </c>
      <c r="J42" s="6">
        <f>VLOOKUP(A42,'[5]Online share'!$A$2:$B$63,2,FALSE)</f>
        <v>0.22554090014981887</v>
      </c>
      <c r="K42" s="6">
        <f>VLOOKUP(A42,'[5]Online share'!$A$2:$D$63,4,FALSE)</f>
        <v>0.30157050640003907</v>
      </c>
      <c r="L42" s="19">
        <f t="shared" si="3"/>
        <v>7.6029606250220203</v>
      </c>
      <c r="M42" s="6">
        <f>VLOOKUP(A42,'CC share tops bottoms'!$A$2:$B$63,2,FALSE)</f>
        <v>0.24434137434273637</v>
      </c>
      <c r="N42" s="6">
        <f>VLOOKUP(A42,'Pre-Covid make up of sales  (2)'!$A$1:$G$64,4,FALSE)</f>
        <v>0.26257881929202898</v>
      </c>
      <c r="O42" s="6">
        <f>VLOOKUP(A42,'Pre-Covid make up of sales  (2)'!$A$1:$G$64,5,FALSE)</f>
        <v>0.24419184245360201</v>
      </c>
      <c r="P42" s="6">
        <f>VLOOKUP(A42,'Pre-Covid make up of sales  (2)'!$A$1:$G$64,7,FALSE)</f>
        <v>4.8011289203477699E-2</v>
      </c>
      <c r="Q42" s="6">
        <f>VLOOKUP(A42,'Pre-Covid make up of sales  (2)'!$A$1:$G$64,6,FALSE)</f>
        <v>0.17102623177089701</v>
      </c>
      <c r="R42" s="6">
        <f>VLOOKUP(A42,'[6]Fashion offline city centre'!$A$4:$W$66,23,FALSE)</f>
        <v>0.91445768061400856</v>
      </c>
      <c r="S42" s="6">
        <f>VLOOKUP(A42,'[6]Food offline city centre'!$A$4:$W$66,23,FALSE)</f>
        <v>1.1171401006515791</v>
      </c>
      <c r="T42" s="6">
        <f>VLOOKUP(A42,'[6]Groceries offline city centre'!$A$4:$W$66,23,FALSE)</f>
        <v>1.1275754765272357</v>
      </c>
      <c r="U42" s="6">
        <f>VLOOKUP(A42,'[6]Retail offline city cent'!$A$4:$W$66,23,FALSE)</f>
        <v>0.8099275608534644</v>
      </c>
      <c r="V42" s="24">
        <f>VLOOKUP(A42,'[6]Fashion offline city centre'!$A$4:$Y$66,25,FALSE)</f>
        <v>-27.994727168281308</v>
      </c>
      <c r="W42">
        <f>VLOOKUP(A42,'[6]Food offline city centre'!$A$4:$Y$66,25,FALSE)</f>
        <v>-36.06903161470359</v>
      </c>
      <c r="X42">
        <f>VLOOKUP(A42,'[6]Fashion offline outside centre'!$A$4:$W$66,23,FALSE)</f>
        <v>0.97583619567643076</v>
      </c>
      <c r="Y42">
        <f>VLOOKUP(A42,'[6]Food offline outside centre'!$A$4:$W$66,23,FALSE)</f>
        <v>1.1557979364732782</v>
      </c>
      <c r="Z42">
        <f>VLOOKUP(A42,'[6]Grocerie offline outside centre'!$A$4:$W$66,23,FALSE)</f>
        <v>1.1414026929248731</v>
      </c>
      <c r="AA42">
        <f>VLOOKUP(A42,'[6]Retail offline outside centre'!$A$4:$W$66,23,FALSE)</f>
        <v>0.93684339244270731</v>
      </c>
      <c r="AB42">
        <f>VLOOKUP(A42,'[6]Fashion offline outside centre'!$A$4:$Y$66,25,FALSE)</f>
        <v>-25.347554240820791</v>
      </c>
      <c r="AC42">
        <f>VLOOKUP(A42,'[6]Food offline outside centre'!$A$4:$Y$66,25,FALSE)</f>
        <v>-21.206265527232262</v>
      </c>
    </row>
    <row r="43" spans="1:29" x14ac:dyDescent="0.3">
      <c r="A43" t="s">
        <v>48</v>
      </c>
      <c r="B43" s="36" t="s">
        <v>146</v>
      </c>
      <c r="C43" s="36" t="s">
        <v>135</v>
      </c>
      <c r="D43" t="str">
        <f>VLOOKUP(A43,[4]Sheet1!$A$2:$B$64,2,FALSE)</f>
        <v>Large</v>
      </c>
      <c r="E43">
        <f>VLOOKUP(A43,'Lost week of sales TOTAL'!$A$2:$B$63,2,FALSE)</f>
        <v>-39.942326031634103</v>
      </c>
      <c r="F43">
        <f>VLOOKUP(A43,'Lost week of sales TOTAL'!$A$2:$C$63,3,FALSE)</f>
        <v>-9.4134237482469985</v>
      </c>
      <c r="G43" s="6">
        <f>VLOOKUP(A43,'City centre vs local centre off'!$A$2:$C$63,2,FALSE)</f>
        <v>0.89385379929944098</v>
      </c>
      <c r="H43" s="6">
        <f>VLOOKUP(A43,'City centre vs local centre off'!$A$2:$C$63,3,FALSE)</f>
        <v>1.03869550529945</v>
      </c>
      <c r="I43" s="6">
        <f>VLOOKUP(A43,'Share elsewhere CC offline'!$F$5:$I$66,4,FALSE)</f>
        <v>0.50491901303927211</v>
      </c>
      <c r="J43" s="6">
        <f>VLOOKUP(A43,'[5]Online share'!$A$2:$B$63,2,FALSE)</f>
        <v>0.24399706569632246</v>
      </c>
      <c r="K43" s="6">
        <f>VLOOKUP(A43,'[5]Online share'!$A$2:$D$63,4,FALSE)</f>
        <v>0.29102922058111258</v>
      </c>
      <c r="L43" s="19">
        <f t="shared" si="3"/>
        <v>4.7032154884790121</v>
      </c>
      <c r="M43" s="6">
        <f>VLOOKUP(A43,'CC share tops bottoms'!$A$2:$B$63,2,FALSE)</f>
        <v>0.15374404834296881</v>
      </c>
      <c r="N43" s="6">
        <f>VLOOKUP(A43,'Pre-Covid make up of sales  (2)'!$A$1:$G$64,4,FALSE)</f>
        <v>0.197936325831958</v>
      </c>
      <c r="O43" s="6">
        <f>VLOOKUP(A43,'Pre-Covid make up of sales  (2)'!$A$1:$G$64,5,FALSE)</f>
        <v>0.32392187435397701</v>
      </c>
      <c r="P43" s="6">
        <f>VLOOKUP(A43,'Pre-Covid make up of sales  (2)'!$A$1:$G$64,7,FALSE)</f>
        <v>0.108025580321724</v>
      </c>
      <c r="Q43" s="6">
        <f>VLOOKUP(A43,'Pre-Covid make up of sales  (2)'!$A$1:$G$64,6,FALSE)</f>
        <v>0.10180341448449</v>
      </c>
      <c r="R43" s="6">
        <f>VLOOKUP(A43,'[6]Fashion offline city centre'!$A$4:$W$66,23,FALSE)</f>
        <v>0.84732968741894632</v>
      </c>
      <c r="S43" s="6">
        <f>VLOOKUP(A43,'[6]Food offline city centre'!$A$4:$W$66,23,FALSE)</f>
        <v>1.1121759668574265</v>
      </c>
      <c r="T43" s="6">
        <f>VLOOKUP(A43,'[6]Groceries offline city centre'!$A$4:$W$66,23,FALSE)</f>
        <v>0.9881294495595907</v>
      </c>
      <c r="U43" s="6">
        <f>VLOOKUP(A43,'[6]Retail offline city cent'!$A$4:$W$66,23,FALSE)</f>
        <v>0.79613297772265934</v>
      </c>
      <c r="V43" s="24">
        <f>VLOOKUP(A43,'[6]Fashion offline city centre'!$A$4:$Y$66,25,FALSE)</f>
        <v>-37.115326958916448</v>
      </c>
      <c r="W43">
        <f>VLOOKUP(A43,'[6]Food offline city centre'!$A$4:$Y$66,25,FALSE)</f>
        <v>-42.041951616650621</v>
      </c>
      <c r="X43">
        <f>VLOOKUP(A43,'[6]Fashion offline outside centre'!$A$4:$W$66,23,FALSE)</f>
        <v>0.89161979973497285</v>
      </c>
      <c r="Y43">
        <f>VLOOKUP(A43,'[6]Food offline outside centre'!$A$4:$W$66,23,FALSE)</f>
        <v>1.1031849727819005</v>
      </c>
      <c r="Z43">
        <f>VLOOKUP(A43,'[6]Grocerie offline outside centre'!$A$4:$W$66,23,FALSE)</f>
        <v>1.1309600723070119</v>
      </c>
      <c r="AA43">
        <f>VLOOKUP(A43,'[6]Retail offline outside centre'!$A$4:$W$66,23,FALSE)</f>
        <v>0.96625212195823929</v>
      </c>
      <c r="AB43">
        <f>VLOOKUP(A43,'[6]Fashion offline outside centre'!$A$4:$Y$66,25,FALSE)</f>
        <v>-31.806341739627257</v>
      </c>
      <c r="AC43">
        <f>VLOOKUP(A43,'[6]Food offline outside centre'!$A$4:$Y$66,25,FALSE)</f>
        <v>-26.221831892581093</v>
      </c>
    </row>
    <row r="44" spans="1:29" x14ac:dyDescent="0.3">
      <c r="A44" t="s">
        <v>49</v>
      </c>
      <c r="B44" s="36" t="s">
        <v>135</v>
      </c>
      <c r="C44" s="36" t="s">
        <v>135</v>
      </c>
      <c r="D44" t="str">
        <f>VLOOKUP(A44,[4]Sheet1!$A$2:$B$64,2,FALSE)</f>
        <v>Small</v>
      </c>
      <c r="E44">
        <f>VLOOKUP(A44,'Lost week of sales TOTAL'!$A$2:$B$63,2,FALSE)</f>
        <v>-41.215364018497425</v>
      </c>
      <c r="F44">
        <f>VLOOKUP(A44,'Lost week of sales TOTAL'!$A$2:$C$63,3,FALSE)</f>
        <v>-22.854035535918868</v>
      </c>
      <c r="G44" s="6">
        <f>VLOOKUP(A44,'City centre vs local centre off'!$A$2:$C$63,2,FALSE)</f>
        <v>0.809405175224439</v>
      </c>
      <c r="H44" s="6">
        <f>VLOOKUP(A44,'City centre vs local centre off'!$A$2:$C$63,3,FALSE)</f>
        <v>0.93423124794270596</v>
      </c>
      <c r="I44" s="6">
        <f>VLOOKUP(A44,'Share elsewhere CC offline'!$F$5:$I$66,4,FALSE)</f>
        <v>0.6952685774210825</v>
      </c>
      <c r="J44" s="6">
        <f>VLOOKUP(A44,'[5]Online share'!$A$2:$B$63,2,FALSE)</f>
        <v>0.25943043355534728</v>
      </c>
      <c r="K44" s="6">
        <f>VLOOKUP(A44,'[5]Online share'!$A$2:$D$63,4,FALSE)</f>
        <v>0.32350760099447523</v>
      </c>
      <c r="L44" s="19">
        <f t="shared" si="3"/>
        <v>6.4077167439127951</v>
      </c>
      <c r="M44" s="6">
        <f>VLOOKUP(A44,'CC share tops bottoms'!$A$2:$B$63,2,FALSE)</f>
        <v>0.18850701654602731</v>
      </c>
      <c r="N44" s="6">
        <f>VLOOKUP(A44,'Pre-Covid make up of sales  (2)'!$A$1:$G$64,4,FALSE)</f>
        <v>0.167763580710832</v>
      </c>
      <c r="O44" s="6">
        <f>VLOOKUP(A44,'Pre-Covid make up of sales  (2)'!$A$1:$G$64,5,FALSE)</f>
        <v>0.36474118277721601</v>
      </c>
      <c r="P44" s="6">
        <f>VLOOKUP(A44,'Pre-Covid make up of sales  (2)'!$A$1:$G$64,7,FALSE)</f>
        <v>0.14303345889379701</v>
      </c>
      <c r="Q44" s="6">
        <f>VLOOKUP(A44,'Pre-Covid make up of sales  (2)'!$A$1:$G$64,6,FALSE)</f>
        <v>0.10236746723784</v>
      </c>
      <c r="R44" s="6">
        <f>VLOOKUP(A44,'[6]Fashion offline city centre'!$A$4:$W$66,23,FALSE)</f>
        <v>0.71092404475384774</v>
      </c>
      <c r="S44" s="6">
        <f>VLOOKUP(A44,'[6]Food offline city centre'!$A$4:$W$66,23,FALSE)</f>
        <v>0.96180011103532115</v>
      </c>
      <c r="T44" s="6">
        <f>VLOOKUP(A44,'[6]Groceries offline city centre'!$A$4:$W$66,23,FALSE)</f>
        <v>0.92963572206602552</v>
      </c>
      <c r="U44" s="6">
        <f>VLOOKUP(A44,'[6]Retail offline city cent'!$A$4:$W$66,23,FALSE)</f>
        <v>0.46651690319197148</v>
      </c>
      <c r="V44" s="24">
        <f>VLOOKUP(A44,'[6]Fashion offline city centre'!$A$4:$Y$66,25,FALSE)</f>
        <v>-37.453618860109749</v>
      </c>
      <c r="W44">
        <f>VLOOKUP(A44,'[6]Food offline city centre'!$A$4:$Y$66,25,FALSE)</f>
        <v>-42.082294491945838</v>
      </c>
      <c r="X44">
        <f>VLOOKUP(A44,'[6]Fashion offline outside centre'!$A$4:$W$66,23,FALSE)</f>
        <v>0.79931478040207704</v>
      </c>
      <c r="Y44">
        <f>VLOOKUP(A44,'[6]Food offline outside centre'!$A$4:$W$66,23,FALSE)</f>
        <v>1.0708592806026089</v>
      </c>
      <c r="Z44">
        <f>VLOOKUP(A44,'[6]Grocerie offline outside centre'!$A$4:$W$66,23,FALSE)</f>
        <v>0.93231107146151104</v>
      </c>
      <c r="AA44">
        <f>VLOOKUP(A44,'[6]Retail offline outside centre'!$A$4:$W$66,23,FALSE)</f>
        <v>0.87031279691549412</v>
      </c>
      <c r="AB44">
        <f>VLOOKUP(A44,'[6]Fashion offline outside centre'!$A$4:$Y$66,25,FALSE)</f>
        <v>-33.81346905143343</v>
      </c>
      <c r="AC44">
        <f>VLOOKUP(A44,'[6]Food offline outside centre'!$A$4:$Y$66,25,FALSE)</f>
        <v>-25.104932769794139</v>
      </c>
    </row>
    <row r="45" spans="1:29" x14ac:dyDescent="0.3">
      <c r="A45" t="s">
        <v>50</v>
      </c>
      <c r="B45" s="36" t="s">
        <v>136</v>
      </c>
      <c r="C45" s="36" t="s">
        <v>136</v>
      </c>
      <c r="D45" t="str">
        <f>VLOOKUP(A45,[4]Sheet1!$A$2:$B$64,2,FALSE)</f>
        <v>Small</v>
      </c>
      <c r="E45">
        <f>VLOOKUP(A45,'Lost week of sales TOTAL'!$A$2:$B$63,2,FALSE)</f>
        <v>-31.972687625793057</v>
      </c>
      <c r="F45">
        <f>VLOOKUP(A45,'Lost week of sales TOTAL'!$A$2:$C$63,3,FALSE)</f>
        <v>-11.568341057636623</v>
      </c>
      <c r="G45" s="6">
        <f>VLOOKUP(A45,'City centre vs local centre off'!$A$2:$C$63,2,FALSE)</f>
        <v>0.78033666609515995</v>
      </c>
      <c r="H45" s="6">
        <f>VLOOKUP(A45,'City centre vs local centre off'!$A$2:$C$63,3,FALSE)</f>
        <v>0.995258568346578</v>
      </c>
      <c r="I45" s="6">
        <f>VLOOKUP(A45,'Share elsewhere CC offline'!$F$5:$I$66,4,FALSE)</f>
        <v>0.60371398635119944</v>
      </c>
      <c r="J45" s="6">
        <f>VLOOKUP(A45,'[5]Online share'!$A$2:$B$63,2,FALSE)</f>
        <v>0.22691404799424733</v>
      </c>
      <c r="K45" s="6">
        <f>VLOOKUP(A45,'[5]Online share'!$A$2:$D$63,4,FALSE)</f>
        <v>0.29328416727533818</v>
      </c>
      <c r="L45" s="19">
        <f t="shared" si="3"/>
        <v>6.6370119281090849</v>
      </c>
      <c r="M45" s="6">
        <f>VLOOKUP(A45,'CC share tops bottoms'!$A$2:$B$63,2,FALSE)</f>
        <v>0.16919765390399805</v>
      </c>
      <c r="N45" s="6">
        <f>VLOOKUP(A45,'Pre-Covid make up of sales  (2)'!$A$1:$G$64,4,FALSE)</f>
        <v>0.22136132784999901</v>
      </c>
      <c r="O45" s="6">
        <f>VLOOKUP(A45,'Pre-Covid make up of sales  (2)'!$A$1:$G$64,5,FALSE)</f>
        <v>0.15791615064799899</v>
      </c>
      <c r="P45" s="6">
        <f>VLOOKUP(A45,'Pre-Covid make up of sales  (2)'!$A$1:$G$64,7,FALSE)</f>
        <v>0.20945190697791199</v>
      </c>
      <c r="Q45" s="6">
        <f>VLOOKUP(A45,'Pre-Covid make up of sales  (2)'!$A$1:$G$64,6,FALSE)</f>
        <v>0.129408550504619</v>
      </c>
      <c r="R45" s="6">
        <f>VLOOKUP(A45,'[6]Fashion offline city centre'!$A$4:$W$66,23,FALSE)</f>
        <v>0.72409092115716889</v>
      </c>
      <c r="S45" s="6">
        <f>VLOOKUP(A45,'[6]Food offline city centre'!$A$4:$W$66,23,FALSE)</f>
        <v>0.95781804641440349</v>
      </c>
      <c r="T45" s="6">
        <f>VLOOKUP(A45,'[6]Groceries offline city centre'!$A$4:$W$66,23,FALSE)</f>
        <v>0.96237628086393345</v>
      </c>
      <c r="U45" s="6">
        <f>VLOOKUP(A45,'[6]Retail offline city cent'!$A$4:$W$66,23,FALSE)</f>
        <v>0.67175731351907575</v>
      </c>
      <c r="V45" s="24">
        <f>VLOOKUP(A45,'[6]Fashion offline city centre'!$A$4:$Y$66,25,FALSE)</f>
        <v>-39.633371109696732</v>
      </c>
      <c r="W45">
        <f>VLOOKUP(A45,'[6]Food offline city centre'!$A$4:$Y$66,25,FALSE)</f>
        <v>-39.142328575681745</v>
      </c>
      <c r="X45">
        <f>VLOOKUP(A45,'[6]Fashion offline outside centre'!$A$4:$W$66,23,FALSE)</f>
        <v>0.86217084214343598</v>
      </c>
      <c r="Y45">
        <f>VLOOKUP(A45,'[6]Food offline outside centre'!$A$4:$W$66,23,FALSE)</f>
        <v>1.0686585036205389</v>
      </c>
      <c r="Z45">
        <f>VLOOKUP(A45,'[6]Grocerie offline outside centre'!$A$4:$W$66,23,FALSE)</f>
        <v>1.1001736908437101</v>
      </c>
      <c r="AA45">
        <f>VLOOKUP(A45,'[6]Retail offline outside centre'!$A$4:$W$66,23,FALSE)</f>
        <v>0.9170811530062295</v>
      </c>
      <c r="AB45">
        <f>VLOOKUP(A45,'[6]Fashion offline outside centre'!$A$4:$Y$66,25,FALSE)</f>
        <v>-32.978987965890738</v>
      </c>
      <c r="AC45">
        <f>VLOOKUP(A45,'[6]Food offline outside centre'!$A$4:$Y$66,25,FALSE)</f>
        <v>-19.795966744670608</v>
      </c>
    </row>
    <row r="46" spans="1:29" x14ac:dyDescent="0.3">
      <c r="A46" t="s">
        <v>51</v>
      </c>
      <c r="B46" s="36" t="s">
        <v>146</v>
      </c>
      <c r="C46" s="36" t="s">
        <v>135</v>
      </c>
      <c r="D46" t="str">
        <f>VLOOKUP(A46,[4]Sheet1!$A$2:$B$64,2,FALSE)</f>
        <v>Medium</v>
      </c>
      <c r="E46">
        <f>VLOOKUP(A46,'Lost week of sales TOTAL'!$A$2:$B$63,2,FALSE)</f>
        <v>-25.141859256315783</v>
      </c>
      <c r="F46">
        <f>VLOOKUP(A46,'Lost week of sales TOTAL'!$A$2:$C$63,3,FALSE)</f>
        <v>-4.7446425087708048</v>
      </c>
      <c r="G46" s="6">
        <f>VLOOKUP(A46,'City centre vs local centre off'!$A$2:$C$63,2,FALSE)</f>
        <v>0.99698048698030906</v>
      </c>
      <c r="H46" s="6">
        <f>VLOOKUP(A46,'City centre vs local centre off'!$A$2:$C$63,3,FALSE)</f>
        <v>1.0765892124111001</v>
      </c>
      <c r="I46" s="6">
        <f>VLOOKUP(A46,'Share elsewhere CC offline'!$F$5:$I$66,4,FALSE)</f>
        <v>0.41596039208172514</v>
      </c>
      <c r="J46" s="6">
        <f>VLOOKUP(A46,'[5]Online share'!$A$2:$B$63,2,FALSE)</f>
        <v>0.2260808047396235</v>
      </c>
      <c r="K46" s="6">
        <f>VLOOKUP(A46,'[5]Online share'!$A$2:$D$63,4,FALSE)</f>
        <v>0.29307126955004453</v>
      </c>
      <c r="L46" s="19">
        <f t="shared" si="3"/>
        <v>6.6990464810421031</v>
      </c>
      <c r="M46" s="6">
        <f>VLOOKUP(A46,'CC share tops bottoms'!$A$2:$B$63,2,FALSE)</f>
        <v>0.19638010108860599</v>
      </c>
      <c r="N46" s="6">
        <f>VLOOKUP(A46,'Pre-Covid make up of sales  (2)'!$A$1:$G$64,4,FALSE)</f>
        <v>0.29262184601216001</v>
      </c>
      <c r="O46" s="6">
        <f>VLOOKUP(A46,'Pre-Covid make up of sales  (2)'!$A$1:$G$64,5,FALSE)</f>
        <v>0.19510918142300099</v>
      </c>
      <c r="P46" s="6">
        <f>VLOOKUP(A46,'Pre-Covid make up of sales  (2)'!$A$1:$G$64,7,FALSE)</f>
        <v>0.12512082853984899</v>
      </c>
      <c r="Q46" s="6">
        <f>VLOOKUP(A46,'Pre-Covid make up of sales  (2)'!$A$1:$G$64,6,FALSE)</f>
        <v>0.11201709139070901</v>
      </c>
      <c r="R46" s="6">
        <f>VLOOKUP(A46,'[6]Fashion offline city centre'!$A$4:$W$66,23,FALSE)</f>
        <v>0.9011604313755549</v>
      </c>
      <c r="S46" s="6">
        <f>VLOOKUP(A46,'[6]Food offline city centre'!$A$4:$W$66,23,FALSE)</f>
        <v>1.2842174286128138</v>
      </c>
      <c r="T46" s="6">
        <f>VLOOKUP(A46,'[6]Groceries offline city centre'!$A$4:$W$66,23,FALSE)</f>
        <v>1.1164101705719325</v>
      </c>
      <c r="U46" s="6">
        <f>VLOOKUP(A46,'[6]Retail offline city cent'!$A$4:$W$66,23,FALSE)</f>
        <v>0.88093108382813956</v>
      </c>
      <c r="V46" s="24">
        <f>VLOOKUP(A46,'[6]Fashion offline city centre'!$A$4:$Y$66,25,FALSE)</f>
        <v>-28.889286918230674</v>
      </c>
      <c r="W46">
        <f>VLOOKUP(A46,'[6]Food offline city centre'!$A$4:$Y$66,25,FALSE)</f>
        <v>-25.518053306785276</v>
      </c>
      <c r="X46">
        <f>VLOOKUP(A46,'[6]Fashion offline outside centre'!$A$4:$W$66,23,FALSE)</f>
        <v>0.94807248950381717</v>
      </c>
      <c r="Y46">
        <f>VLOOKUP(A46,'[6]Food offline outside centre'!$A$4:$W$66,23,FALSE)</f>
        <v>1.0958192483649598</v>
      </c>
      <c r="Z46">
        <f>VLOOKUP(A46,'[6]Grocerie offline outside centre'!$A$4:$W$66,23,FALSE)</f>
        <v>1.1298085231463657</v>
      </c>
      <c r="AA46">
        <f>VLOOKUP(A46,'[6]Retail offline outside centre'!$A$4:$W$66,23,FALSE)</f>
        <v>0.92481751970293791</v>
      </c>
      <c r="AB46">
        <f>VLOOKUP(A46,'[6]Fashion offline outside centre'!$A$4:$Y$66,25,FALSE)</f>
        <v>-26.760290892331227</v>
      </c>
      <c r="AC46">
        <f>VLOOKUP(A46,'[6]Food offline outside centre'!$A$4:$Y$66,25,FALSE)</f>
        <v>-22.055991889429336</v>
      </c>
    </row>
    <row r="47" spans="1:29" x14ac:dyDescent="0.3">
      <c r="A47" t="s">
        <v>52</v>
      </c>
      <c r="B47" s="36" t="s">
        <v>147</v>
      </c>
      <c r="C47" s="36" t="s">
        <v>136</v>
      </c>
      <c r="D47" t="str">
        <f>VLOOKUP(A47,[4]Sheet1!$A$2:$B$64,2,FALSE)</f>
        <v>Medium</v>
      </c>
      <c r="E47">
        <f>VLOOKUP(A47,'Lost week of sales TOTAL'!$A$2:$B$63,2,FALSE)</f>
        <v>-21.554944980472644</v>
      </c>
      <c r="F47">
        <f>VLOOKUP(A47,'Lost week of sales TOTAL'!$A$2:$C$63,3,FALSE)</f>
        <v>-7.7630099713988772</v>
      </c>
      <c r="G47" s="6">
        <f>VLOOKUP(A47,'City centre vs local centre off'!$A$2:$C$63,2,FALSE)</f>
        <v>0.86896079767787204</v>
      </c>
      <c r="H47" s="6">
        <f>VLOOKUP(A47,'City centre vs local centre off'!$A$2:$C$63,3,FALSE)</f>
        <v>1.0212057552565601</v>
      </c>
      <c r="I47" s="6">
        <f>VLOOKUP(A47,'Share elsewhere CC offline'!$F$5:$I$66,4,FALSE)</f>
        <v>0.23343556772337559</v>
      </c>
      <c r="J47" s="6">
        <f>VLOOKUP(A47,'[5]Online share'!$A$2:$B$63,2,FALSE)</f>
        <v>0.23154575297485649</v>
      </c>
      <c r="K47" s="6">
        <f>VLOOKUP(A47,'[5]Online share'!$A$2:$D$63,4,FALSE)</f>
        <v>0.29722149681913451</v>
      </c>
      <c r="L47" s="19">
        <f t="shared" si="3"/>
        <v>6.5675743844278021</v>
      </c>
      <c r="M47" s="6">
        <f>VLOOKUP(A47,'CC share tops bottoms'!$A$2:$B$63,2,FALSE)</f>
        <v>7.0844638694703352E-2</v>
      </c>
      <c r="N47" s="6">
        <f>VLOOKUP(A47,'Pre-Covid make up of sales  (2)'!$A$1:$G$64,4,FALSE)</f>
        <v>0.219356700672977</v>
      </c>
      <c r="O47" s="6">
        <f>VLOOKUP(A47,'Pre-Covid make up of sales  (2)'!$A$1:$G$64,5,FALSE)</f>
        <v>0.15398185938950801</v>
      </c>
      <c r="P47" s="6">
        <f>VLOOKUP(A47,'Pre-Covid make up of sales  (2)'!$A$1:$G$64,7,FALSE)</f>
        <v>0.35511239391574001</v>
      </c>
      <c r="Q47" s="6">
        <f>VLOOKUP(A47,'Pre-Covid make up of sales  (2)'!$A$1:$G$64,6,FALSE)</f>
        <v>7.3117553826604897E-2</v>
      </c>
      <c r="R47" s="6">
        <f>VLOOKUP(A47,'[6]Fashion offline city centre'!$A$4:$W$66,23,FALSE)</f>
        <v>0.94104518999082831</v>
      </c>
      <c r="S47" s="6">
        <f>VLOOKUP(A47,'[6]Food offline city centre'!$A$4:$W$66,23,FALSE)</f>
        <v>0.9021412961224925</v>
      </c>
      <c r="T47" s="6">
        <f>VLOOKUP(A47,'[6]Groceries offline city centre'!$A$4:$W$66,23,FALSE)</f>
        <v>0.99759369577141865</v>
      </c>
      <c r="U47" s="6">
        <f>VLOOKUP(A47,'[6]Retail offline city cent'!$A$4:$W$66,23,FALSE)</f>
        <v>0.35087497227109432</v>
      </c>
      <c r="V47" s="24">
        <f>VLOOKUP(A47,'[6]Fashion offline city centre'!$A$4:$Y$66,25,FALSE)</f>
        <v>-26.979323207122164</v>
      </c>
      <c r="W47">
        <f>VLOOKUP(A47,'[6]Food offline city centre'!$A$4:$Y$66,25,FALSE)</f>
        <v>-37.980036505750974</v>
      </c>
      <c r="X47">
        <f>VLOOKUP(A47,'[6]Fashion offline outside centre'!$A$4:$W$66,23,FALSE)</f>
        <v>0.8711188356238051</v>
      </c>
      <c r="Y47">
        <f>VLOOKUP(A47,'[6]Food offline outside centre'!$A$4:$W$66,23,FALSE)</f>
        <v>1.0620362567037054</v>
      </c>
      <c r="Z47">
        <f>VLOOKUP(A47,'[6]Grocerie offline outside centre'!$A$4:$W$66,23,FALSE)</f>
        <v>1.0713592680735524</v>
      </c>
      <c r="AA47">
        <f>VLOOKUP(A47,'[6]Retail offline outside centre'!$A$4:$W$66,23,FALSE)</f>
        <v>0.92529907626999963</v>
      </c>
      <c r="AB47">
        <f>VLOOKUP(A47,'[6]Fashion offline outside centre'!$A$4:$Y$66,25,FALSE)</f>
        <v>-29.125552576247607</v>
      </c>
      <c r="AC47">
        <f>VLOOKUP(A47,'[6]Food offline outside centre'!$A$4:$Y$66,25,FALSE)</f>
        <v>-22.214459990947645</v>
      </c>
    </row>
    <row r="48" spans="1:29" x14ac:dyDescent="0.3">
      <c r="A48" t="s">
        <v>53</v>
      </c>
      <c r="B48" s="36" t="s">
        <v>136</v>
      </c>
      <c r="C48" s="36" t="s">
        <v>136</v>
      </c>
      <c r="D48" t="str">
        <f>VLOOKUP(A48,[4]Sheet1!$A$2:$B$64,2,FALSE)</f>
        <v>Medium</v>
      </c>
      <c r="E48">
        <f>VLOOKUP(A48,'Lost week of sales TOTAL'!$A$2:$B$63,2,FALSE)</f>
        <v>-26.779343824028253</v>
      </c>
      <c r="F48">
        <f>VLOOKUP(A48,'Lost week of sales TOTAL'!$A$2:$C$63,3,FALSE)</f>
        <v>-3.1719982670301814</v>
      </c>
      <c r="G48" s="6">
        <f>VLOOKUP(A48,'City centre vs local centre off'!$A$2:$C$63,2,FALSE)</f>
        <v>0.913980524921846</v>
      </c>
      <c r="H48" s="6">
        <f>VLOOKUP(A48,'City centre vs local centre off'!$A$2:$C$63,3,FALSE)</f>
        <v>1.0858643798071499</v>
      </c>
      <c r="I48" s="6">
        <f>VLOOKUP(A48,'Share elsewhere CC offline'!$F$5:$I$66,4,FALSE)</f>
        <v>0.37620653998759773</v>
      </c>
      <c r="J48" s="6">
        <f>VLOOKUP(A48,'[5]Online share'!$A$2:$B$63,2,FALSE)</f>
        <v>0.22826973409220003</v>
      </c>
      <c r="K48" s="6">
        <f>VLOOKUP(A48,'[5]Online share'!$A$2:$D$63,4,FALSE)</f>
        <v>0.27350781286161957</v>
      </c>
      <c r="L48" s="19">
        <f t="shared" si="3"/>
        <v>4.5238078769419543</v>
      </c>
      <c r="M48" s="6">
        <f>VLOOKUP(A48,'CC share tops bottoms'!$A$2:$B$63,2,FALSE)</f>
        <v>9.2364626324120985E-2</v>
      </c>
      <c r="N48" s="6">
        <f>VLOOKUP(A48,'Pre-Covid make up of sales  (2)'!$A$1:$G$64,4,FALSE)</f>
        <v>0.29213927188539002</v>
      </c>
      <c r="O48" s="6">
        <f>VLOOKUP(A48,'Pre-Covid make up of sales  (2)'!$A$1:$G$64,5,FALSE)</f>
        <v>0.215218385916215</v>
      </c>
      <c r="P48" s="6">
        <f>VLOOKUP(A48,'Pre-Covid make up of sales  (2)'!$A$1:$G$64,7,FALSE)</f>
        <v>0.110548605446707</v>
      </c>
      <c r="Q48" s="6">
        <f>VLOOKUP(A48,'Pre-Covid make up of sales  (2)'!$A$1:$G$64,6,FALSE)</f>
        <v>0.135764419614049</v>
      </c>
      <c r="R48" s="6">
        <f>VLOOKUP(A48,'[6]Fashion offline city centre'!$A$4:$W$66,23,FALSE)</f>
        <v>0.87915370433827522</v>
      </c>
      <c r="S48" s="6">
        <f>VLOOKUP(A48,'[6]Food offline city centre'!$A$4:$W$66,23,FALSE)</f>
        <v>1.1976802022724986</v>
      </c>
      <c r="T48" s="6">
        <f>VLOOKUP(A48,'[6]Groceries offline city centre'!$A$4:$W$66,23,FALSE)</f>
        <v>1.2119122013180583</v>
      </c>
      <c r="U48" s="6">
        <f>VLOOKUP(A48,'[6]Retail offline city cent'!$A$4:$W$66,23,FALSE)</f>
        <v>0.50252015754156698</v>
      </c>
      <c r="V48" s="24">
        <f>VLOOKUP(A48,'[6]Fashion offline city centre'!$A$4:$Y$66,25,FALSE)</f>
        <v>-30.991670191377764</v>
      </c>
      <c r="W48">
        <f>VLOOKUP(A48,'[6]Food offline city centre'!$A$4:$Y$66,25,FALSE)</f>
        <v>-33.093120137696012</v>
      </c>
      <c r="X48">
        <f>VLOOKUP(A48,'[6]Fashion offline outside centre'!$A$4:$W$66,23,FALSE)</f>
        <v>0.96376284468122264</v>
      </c>
      <c r="Y48">
        <f>VLOOKUP(A48,'[6]Food offline outside centre'!$A$4:$W$66,23,FALSE)</f>
        <v>1.1221373574216496</v>
      </c>
      <c r="Z48">
        <f>VLOOKUP(A48,'[6]Grocerie offline outside centre'!$A$4:$W$66,23,FALSE)</f>
        <v>1.1307150425778363</v>
      </c>
      <c r="AA48">
        <f>VLOOKUP(A48,'[6]Retail offline outside centre'!$A$4:$W$66,23,FALSE)</f>
        <v>1.0193900746127547</v>
      </c>
      <c r="AB48">
        <f>VLOOKUP(A48,'[6]Fashion offline outside centre'!$A$4:$Y$66,25,FALSE)</f>
        <v>-24.466871107326774</v>
      </c>
      <c r="AC48">
        <f>VLOOKUP(A48,'[6]Food offline outside centre'!$A$4:$Y$66,25,FALSE)</f>
        <v>-16.500065970793187</v>
      </c>
    </row>
    <row r="49" spans="1:29" x14ac:dyDescent="0.3">
      <c r="A49" t="s">
        <v>54</v>
      </c>
      <c r="B49" s="36" t="s">
        <v>135</v>
      </c>
      <c r="C49" s="36" t="s">
        <v>135</v>
      </c>
      <c r="D49" t="str">
        <f>VLOOKUP(A49,[4]Sheet1!$A$2:$B$64,2,FALSE)</f>
        <v>Medium</v>
      </c>
      <c r="E49">
        <f>VLOOKUP(A49,'Lost week of sales TOTAL'!$A$2:$B$63,2,FALSE)</f>
        <v>-38.695093650177036</v>
      </c>
      <c r="F49">
        <f>VLOOKUP(A49,'Lost week of sales TOTAL'!$A$2:$C$63,3,FALSE)</f>
        <v>-16.651659172770355</v>
      </c>
      <c r="G49" s="6">
        <f>VLOOKUP(A49,'City centre vs local centre off'!$A$2:$C$63,2,FALSE)</f>
        <v>0.77466679807822503</v>
      </c>
      <c r="H49" s="6">
        <f>VLOOKUP(A49,'City centre vs local centre off'!$A$2:$C$63,3,FALSE)</f>
        <v>0.93062495247708199</v>
      </c>
      <c r="I49" s="6">
        <f>VLOOKUP(A49,'Share elsewhere CC offline'!$F$5:$I$66,4,FALSE)</f>
        <v>0.49954447988590078</v>
      </c>
      <c r="J49" s="6">
        <f>VLOOKUP(A49,'[5]Online share'!$A$2:$B$63,2,FALSE)</f>
        <v>0.25162139458878929</v>
      </c>
      <c r="K49" s="6">
        <f>VLOOKUP(A49,'[5]Online share'!$A$2:$D$63,4,FALSE)</f>
        <v>0.31719247437669884</v>
      </c>
      <c r="L49" s="19">
        <f t="shared" si="3"/>
        <v>6.5571079787909543</v>
      </c>
      <c r="M49" s="6">
        <f>VLOOKUP(A49,'CC share tops bottoms'!$A$2:$B$63,2,FALSE)</f>
        <v>0.21036672314958632</v>
      </c>
      <c r="N49" s="6">
        <f>VLOOKUP(A49,'Pre-Covid make up of sales  (2)'!$A$1:$G$64,4,FALSE)</f>
        <v>0.192734644332164</v>
      </c>
      <c r="O49" s="6">
        <f>VLOOKUP(A49,'Pre-Covid make up of sales  (2)'!$A$1:$G$64,5,FALSE)</f>
        <v>0.236889913468665</v>
      </c>
      <c r="P49" s="6">
        <f>VLOOKUP(A49,'Pre-Covid make up of sales  (2)'!$A$1:$G$64,7,FALSE)</f>
        <v>0.156416792152934</v>
      </c>
      <c r="Q49" s="6">
        <f>VLOOKUP(A49,'Pre-Covid make up of sales  (2)'!$A$1:$G$64,6,FALSE)</f>
        <v>0.13723637820624399</v>
      </c>
      <c r="R49" s="6">
        <f>VLOOKUP(A49,'[6]Fashion offline city centre'!$A$4:$W$66,23,FALSE)</f>
        <v>0.76045651082592192</v>
      </c>
      <c r="S49" s="6">
        <f>VLOOKUP(A49,'[6]Food offline city centre'!$A$4:$W$66,23,FALSE)</f>
        <v>0.89268382155788373</v>
      </c>
      <c r="T49" s="6">
        <f>VLOOKUP(A49,'[6]Groceries offline city centre'!$A$4:$W$66,23,FALSE)</f>
        <v>0.88221543887258758</v>
      </c>
      <c r="U49" s="6">
        <f>VLOOKUP(A49,'[6]Retail offline city cent'!$A$4:$W$66,23,FALSE)</f>
        <v>0.60499195681659967</v>
      </c>
      <c r="V49" s="24">
        <f>VLOOKUP(A49,'[6]Fashion offline city centre'!$A$4:$Y$66,25,FALSE)</f>
        <v>-37.436024283420707</v>
      </c>
      <c r="W49">
        <f>VLOOKUP(A49,'[6]Food offline city centre'!$A$4:$Y$66,25,FALSE)</f>
        <v>-46.175401635259817</v>
      </c>
      <c r="X49">
        <f>VLOOKUP(A49,'[6]Fashion offline outside centre'!$A$4:$W$66,23,FALSE)</f>
        <v>0.8091198202870985</v>
      </c>
      <c r="Y49">
        <f>VLOOKUP(A49,'[6]Food offline outside centre'!$A$4:$W$66,23,FALSE)</f>
        <v>0.98903704679585402</v>
      </c>
      <c r="Z49">
        <f>VLOOKUP(A49,'[6]Grocerie offline outside centre'!$A$4:$W$66,23,FALSE)</f>
        <v>0.98508366682107451</v>
      </c>
      <c r="AA49">
        <f>VLOOKUP(A49,'[6]Retail offline outside centre'!$A$4:$W$66,23,FALSE)</f>
        <v>0.76628602009547475</v>
      </c>
      <c r="AB49">
        <f>VLOOKUP(A49,'[6]Fashion offline outside centre'!$A$4:$Y$66,25,FALSE)</f>
        <v>-33.130359008772331</v>
      </c>
      <c r="AC49">
        <f>VLOOKUP(A49,'[6]Food offline outside centre'!$A$4:$Y$66,25,FALSE)</f>
        <v>-26.500328355278349</v>
      </c>
    </row>
    <row r="50" spans="1:29" x14ac:dyDescent="0.3">
      <c r="A50" t="s">
        <v>55</v>
      </c>
      <c r="B50" s="36" t="s">
        <v>135</v>
      </c>
      <c r="C50" s="36" t="s">
        <v>135</v>
      </c>
      <c r="D50" t="str">
        <f>VLOOKUP(A50,[4]Sheet1!$A$2:$B$64,2,FALSE)</f>
        <v>Large</v>
      </c>
      <c r="E50">
        <f>VLOOKUP(A50,'Lost week of sales TOTAL'!$A$2:$B$63,2,FALSE)</f>
        <v>-31.268445542426051</v>
      </c>
      <c r="F50">
        <f>VLOOKUP(A50,'Lost week of sales TOTAL'!$A$2:$C$63,3,FALSE)</f>
        <v>-8.4276265345119032</v>
      </c>
      <c r="G50" s="6">
        <f>VLOOKUP(A50,'City centre vs local centre off'!$A$2:$C$63,2,FALSE)</f>
        <v>0.91319524839425703</v>
      </c>
      <c r="H50" s="6">
        <f>VLOOKUP(A50,'City centre vs local centre off'!$A$2:$C$63,3,FALSE)</f>
        <v>1.0536220265598899</v>
      </c>
      <c r="I50" s="6">
        <f>VLOOKUP(A50,'Share elsewhere CC offline'!$F$5:$I$66,4,FALSE)</f>
        <v>0.33422131570128283</v>
      </c>
      <c r="J50" s="6">
        <f>VLOOKUP(A50,'[5]Online share'!$A$2:$B$63,2,FALSE)</f>
        <v>0.23723964396873079</v>
      </c>
      <c r="K50" s="6">
        <f>VLOOKUP(A50,'[5]Online share'!$A$2:$D$63,4,FALSE)</f>
        <v>0.28734941700325622</v>
      </c>
      <c r="L50" s="19">
        <f t="shared" si="3"/>
        <v>5.0109773034525436</v>
      </c>
      <c r="M50" s="6">
        <f>VLOOKUP(A50,'CC share tops bottoms'!$A$2:$B$63,2,FALSE)</f>
        <v>0.10260378607493358</v>
      </c>
      <c r="N50" s="6">
        <f>VLOOKUP(A50,'Pre-Covid make up of sales  (2)'!$A$1:$G$64,4,FALSE)</f>
        <v>0.14744044258307201</v>
      </c>
      <c r="O50" s="6">
        <f>VLOOKUP(A50,'Pre-Covid make up of sales  (2)'!$A$1:$G$64,5,FALSE)</f>
        <v>0.26663567221950302</v>
      </c>
      <c r="P50" s="6">
        <f>VLOOKUP(A50,'Pre-Covid make up of sales  (2)'!$A$1:$G$64,7,FALSE)</f>
        <v>0.22093021204065999</v>
      </c>
      <c r="Q50" s="6">
        <f>VLOOKUP(A50,'Pre-Covid make up of sales  (2)'!$A$1:$G$64,6,FALSE)</f>
        <v>0.102219225725073</v>
      </c>
      <c r="R50" s="6">
        <f>VLOOKUP(A50,'[6]Fashion offline city centre'!$A$4:$W$66,23,FALSE)</f>
        <v>0.76159293162658159</v>
      </c>
      <c r="S50" s="6">
        <f>VLOOKUP(A50,'[6]Food offline city centre'!$A$4:$W$66,23,FALSE)</f>
        <v>1.2019448870138483</v>
      </c>
      <c r="T50" s="6">
        <f>VLOOKUP(A50,'[6]Groceries offline city centre'!$A$4:$W$66,23,FALSE)</f>
        <v>1.0087451485553212</v>
      </c>
      <c r="U50" s="6">
        <f>VLOOKUP(A50,'[6]Retail offline city cent'!$A$4:$W$66,23,FALSE)</f>
        <v>0.38320018315947502</v>
      </c>
      <c r="V50" s="24">
        <f>VLOOKUP(A50,'[6]Fashion offline city centre'!$A$4:$Y$66,25,FALSE)</f>
        <v>-33.967219004616247</v>
      </c>
      <c r="W50">
        <f>VLOOKUP(A50,'[6]Food offline city centre'!$A$4:$Y$66,25,FALSE)</f>
        <v>-39.582469782266386</v>
      </c>
      <c r="X50">
        <f>VLOOKUP(A50,'[6]Fashion offline outside centre'!$A$4:$W$66,23,FALSE)</f>
        <v>0.96286968776294324</v>
      </c>
      <c r="Y50">
        <f>VLOOKUP(A50,'[6]Food offline outside centre'!$A$4:$W$66,23,FALSE)</f>
        <v>1.0727847215990114</v>
      </c>
      <c r="Z50">
        <f>VLOOKUP(A50,'[6]Grocerie offline outside centre'!$A$4:$W$66,23,FALSE)</f>
        <v>1.1155910725865392</v>
      </c>
      <c r="AA50">
        <f>VLOOKUP(A50,'[6]Retail offline outside centre'!$A$4:$W$66,23,FALSE)</f>
        <v>0.81939695536190571</v>
      </c>
      <c r="AB50">
        <f>VLOOKUP(A50,'[6]Fashion offline outside centre'!$A$4:$Y$66,25,FALSE)</f>
        <v>-27.402774263032001</v>
      </c>
      <c r="AC50">
        <f>VLOOKUP(A50,'[6]Food offline outside centre'!$A$4:$Y$66,25,FALSE)</f>
        <v>-23.086417439771786</v>
      </c>
    </row>
    <row r="51" spans="1:29" x14ac:dyDescent="0.3">
      <c r="A51" t="s">
        <v>56</v>
      </c>
      <c r="B51" s="36" t="s">
        <v>135</v>
      </c>
      <c r="C51" s="36" t="s">
        <v>135</v>
      </c>
      <c r="D51" t="str">
        <f>VLOOKUP(A51,[4]Sheet1!$A$2:$B$64,2,FALSE)</f>
        <v>Small</v>
      </c>
      <c r="E51">
        <f>VLOOKUP(A51,'Lost week of sales TOTAL'!$A$2:$B$63,2,FALSE)</f>
        <v>-21.451254920432849</v>
      </c>
      <c r="F51">
        <f>VLOOKUP(A51,'Lost week of sales TOTAL'!$A$2:$C$63,3,FALSE)</f>
        <v>-9.5216146908721573</v>
      </c>
      <c r="G51" s="6">
        <f>VLOOKUP(A51,'City centre vs local centre off'!$A$2:$C$63,2,FALSE)</f>
        <v>0.82419848592241796</v>
      </c>
      <c r="H51" s="6">
        <f>VLOOKUP(A51,'City centre vs local centre off'!$A$2:$C$63,3,FALSE)</f>
        <v>0.99013662257349999</v>
      </c>
      <c r="I51" s="6">
        <f>VLOOKUP(A51,'Share elsewhere CC offline'!$F$5:$I$66,4,FALSE)</f>
        <v>0.53271706847088252</v>
      </c>
      <c r="J51" s="6">
        <f>VLOOKUP(A51,'[5]Online share'!$A$2:$B$63,2,FALSE)</f>
        <v>0.21553565540682509</v>
      </c>
      <c r="K51" s="6">
        <f>VLOOKUP(A51,'[5]Online share'!$A$2:$D$63,4,FALSE)</f>
        <v>0.27357465183533863</v>
      </c>
      <c r="L51" s="19">
        <f t="shared" si="3"/>
        <v>5.8038996428513538</v>
      </c>
      <c r="M51" s="6">
        <f>VLOOKUP(A51,'CC share tops bottoms'!$A$2:$B$63,2,FALSE)</f>
        <v>0.20318650795014997</v>
      </c>
      <c r="N51" s="6">
        <f>VLOOKUP(A51,'Pre-Covid make up of sales  (2)'!$A$1:$G$64,4,FALSE)</f>
        <v>0.121552812308514</v>
      </c>
      <c r="O51" s="6">
        <f>VLOOKUP(A51,'Pre-Covid make up of sales  (2)'!$A$1:$G$64,5,FALSE)</f>
        <v>9.1717639280895796E-2</v>
      </c>
      <c r="P51" s="6">
        <f>VLOOKUP(A51,'Pre-Covid make up of sales  (2)'!$A$1:$G$64,7,FALSE)</f>
        <v>0.32902661142296002</v>
      </c>
      <c r="Q51" s="6">
        <f>VLOOKUP(A51,'Pre-Covid make up of sales  (2)'!$A$1:$G$64,6,FALSE)</f>
        <v>3.3601707723219597E-2</v>
      </c>
      <c r="R51" s="6">
        <f>VLOOKUP(A51,'[6]Fashion offline city centre'!$A$4:$W$66,23,FALSE)</f>
        <v>0.86988524322481053</v>
      </c>
      <c r="S51" s="6">
        <f>VLOOKUP(A51,'[6]Food offline city centre'!$A$4:$W$66,23,FALSE)</f>
        <v>0.82215643524710524</v>
      </c>
      <c r="T51" s="6">
        <f>VLOOKUP(A51,'[6]Groceries offline city centre'!$A$4:$W$66,23,FALSE)</f>
        <v>0.99028295540265299</v>
      </c>
      <c r="U51" s="6">
        <f>VLOOKUP(A51,'[6]Retail offline city cent'!$A$4:$W$66,23,FALSE)</f>
        <v>0.45093364404206843</v>
      </c>
      <c r="V51" s="24">
        <f>VLOOKUP(A51,'[6]Fashion offline city centre'!$A$4:$Y$66,25,FALSE)</f>
        <v>-31.298324089742536</v>
      </c>
      <c r="W51">
        <f>VLOOKUP(A51,'[6]Food offline city centre'!$A$4:$Y$66,25,FALSE)</f>
        <v>-36.854002335606836</v>
      </c>
      <c r="X51">
        <f>VLOOKUP(A51,'[6]Fashion offline outside centre'!$A$4:$W$66,23,FALSE)</f>
        <v>0.78976711103776243</v>
      </c>
      <c r="Y51">
        <f>VLOOKUP(A51,'[6]Food offline outside centre'!$A$4:$W$66,23,FALSE)</f>
        <v>1.0567245386793436</v>
      </c>
      <c r="Z51">
        <f>VLOOKUP(A51,'[6]Grocerie offline outside centre'!$A$4:$W$66,23,FALSE)</f>
        <v>1.0493517635190128</v>
      </c>
      <c r="AA51">
        <f>VLOOKUP(A51,'[6]Retail offline outside centre'!$A$4:$W$66,23,FALSE)</f>
        <v>0.82921441547453001</v>
      </c>
      <c r="AB51">
        <f>VLOOKUP(A51,'[6]Fashion offline outside centre'!$A$4:$Y$66,25,FALSE)</f>
        <v>-33.769317837757853</v>
      </c>
      <c r="AC51">
        <f>VLOOKUP(A51,'[6]Food offline outside centre'!$A$4:$Y$66,25,FALSE)</f>
        <v>-11.261581926483458</v>
      </c>
    </row>
    <row r="52" spans="1:29" x14ac:dyDescent="0.3">
      <c r="A52" t="s">
        <v>57</v>
      </c>
      <c r="B52" s="36" t="s">
        <v>146</v>
      </c>
      <c r="C52" s="36" t="s">
        <v>135</v>
      </c>
      <c r="D52" t="str">
        <f>VLOOKUP(A52,[4]Sheet1!$A$2:$B$64,2,FALSE)</f>
        <v>Medium</v>
      </c>
      <c r="E52">
        <f>VLOOKUP(A52,'Lost week of sales TOTAL'!$A$2:$B$63,2,FALSE)</f>
        <v>-38.309335510603574</v>
      </c>
      <c r="F52">
        <f>VLOOKUP(A52,'Lost week of sales TOTAL'!$A$2:$C$63,3,FALSE)</f>
        <v>-13.751557009652476</v>
      </c>
      <c r="G52" s="6">
        <f>VLOOKUP(A52,'City centre vs local centre off'!$A$2:$C$63,2,FALSE)</f>
        <v>0.77106413759808801</v>
      </c>
      <c r="H52" s="6">
        <f>VLOOKUP(A52,'City centre vs local centre off'!$A$2:$C$63,3,FALSE)</f>
        <v>0.99308220610188103</v>
      </c>
      <c r="I52" s="6">
        <f>VLOOKUP(A52,'Share elsewhere CC offline'!$F$5:$I$66,4,FALSE)</f>
        <v>0.63893669711787415</v>
      </c>
      <c r="J52" s="6">
        <f>VLOOKUP(A52,'[5]Online share'!$A$2:$B$63,2,FALSE)</f>
        <v>0.22971165723360848</v>
      </c>
      <c r="K52" s="6">
        <f>VLOOKUP(A52,'[5]Online share'!$A$2:$D$63,4,FALSE)</f>
        <v>0.29976110309500625</v>
      </c>
      <c r="L52" s="19">
        <f t="shared" si="3"/>
        <v>7.0049445861397777</v>
      </c>
      <c r="M52" s="6">
        <f>VLOOKUP(A52,'CC share tops bottoms'!$A$2:$B$63,2,FALSE)</f>
        <v>0.20818215020710101</v>
      </c>
      <c r="N52" s="6">
        <f>VLOOKUP(A52,'Pre-Covid make up of sales  (2)'!$A$1:$G$64,4,FALSE)</f>
        <v>0.21758132568288799</v>
      </c>
      <c r="O52" s="6">
        <f>VLOOKUP(A52,'Pre-Covid make up of sales  (2)'!$A$1:$G$64,5,FALSE)</f>
        <v>0.18489159758330301</v>
      </c>
      <c r="P52" s="6">
        <f>VLOOKUP(A52,'Pre-Covid make up of sales  (2)'!$A$1:$G$64,7,FALSE)</f>
        <v>9.2311539687052704E-2</v>
      </c>
      <c r="Q52" s="6">
        <f>VLOOKUP(A52,'Pre-Covid make up of sales  (2)'!$A$1:$G$64,6,FALSE)</f>
        <v>0.13009302779416801</v>
      </c>
      <c r="R52" s="6">
        <f>VLOOKUP(A52,'[6]Fashion offline city centre'!$A$4:$W$66,23,FALSE)</f>
        <v>0.8047291769768824</v>
      </c>
      <c r="S52" s="6">
        <f>VLOOKUP(A52,'[6]Food offline city centre'!$A$4:$W$66,23,FALSE)</f>
        <v>0.97258774279457816</v>
      </c>
      <c r="T52" s="6">
        <f>VLOOKUP(A52,'[6]Groceries offline city centre'!$A$4:$W$66,23,FALSE)</f>
        <v>0.95541316753408756</v>
      </c>
      <c r="U52" s="6">
        <f>VLOOKUP(A52,'[6]Retail offline city cent'!$A$4:$W$66,23,FALSE)</f>
        <v>0.63635215971678016</v>
      </c>
      <c r="V52" s="24">
        <f>VLOOKUP(A52,'[6]Fashion offline city centre'!$A$4:$Y$66,25,FALSE)</f>
        <v>-33.934588428532493</v>
      </c>
      <c r="W52">
        <f>VLOOKUP(A52,'[6]Food offline city centre'!$A$4:$Y$66,25,FALSE)</f>
        <v>-39.369680169008554</v>
      </c>
      <c r="X52">
        <f>VLOOKUP(A52,'[6]Fashion offline outside centre'!$A$4:$W$66,23,FALSE)</f>
        <v>0.95646161618364112</v>
      </c>
      <c r="Y52">
        <f>VLOOKUP(A52,'[6]Food offline outside centre'!$A$4:$W$66,23,FALSE)</f>
        <v>1.0690104521980686</v>
      </c>
      <c r="Z52">
        <f>VLOOKUP(A52,'[6]Grocerie offline outside centre'!$A$4:$W$66,23,FALSE)</f>
        <v>1.1069125113018914</v>
      </c>
      <c r="AA52">
        <f>VLOOKUP(A52,'[6]Retail offline outside centre'!$A$4:$W$66,23,FALSE)</f>
        <v>0.88253214527627188</v>
      </c>
      <c r="AB52">
        <f>VLOOKUP(A52,'[6]Fashion offline outside centre'!$A$4:$Y$66,25,FALSE)</f>
        <v>-24.777169584825934</v>
      </c>
      <c r="AC52">
        <f>VLOOKUP(A52,'[6]Food offline outside centre'!$A$4:$Y$66,25,FALSE)</f>
        <v>-25.021086323750474</v>
      </c>
    </row>
    <row r="53" spans="1:29" x14ac:dyDescent="0.3">
      <c r="A53" t="s">
        <v>58</v>
      </c>
      <c r="B53" s="36" t="s">
        <v>136</v>
      </c>
      <c r="C53" s="36" t="s">
        <v>136</v>
      </c>
      <c r="D53" t="str">
        <f>VLOOKUP(A53,[4]Sheet1!$A$2:$B$64,2,FALSE)</f>
        <v>Medium</v>
      </c>
      <c r="E53">
        <f>VLOOKUP(A53,'Lost week of sales TOTAL'!$A$2:$B$63,2,FALSE)</f>
        <v>-26.433198931032951</v>
      </c>
      <c r="F53">
        <f>VLOOKUP(A53,'Lost week of sales TOTAL'!$A$2:$C$63,3,FALSE)</f>
        <v>-4.9330772127498257</v>
      </c>
      <c r="G53" s="6">
        <f>VLOOKUP(A53,'City centre vs local centre off'!$A$2:$C$63,2,FALSE)</f>
        <v>0.876502596310199</v>
      </c>
      <c r="H53" s="6">
        <f>VLOOKUP(A53,'City centre vs local centre off'!$A$2:$C$63,3,FALSE)</f>
        <v>1.08093891940177</v>
      </c>
      <c r="I53" s="6">
        <f>VLOOKUP(A53,'Share elsewhere CC offline'!$F$5:$I$66,4,FALSE)</f>
        <v>0.20314074513571703</v>
      </c>
      <c r="J53" s="6">
        <f>VLOOKUP(A53,'[5]Online share'!$A$2:$B$63,2,FALSE)</f>
        <v>0.25458009528132064</v>
      </c>
      <c r="K53" s="6">
        <f>VLOOKUP(A53,'[5]Online share'!$A$2:$D$63,4,FALSE)</f>
        <v>0.32253547224475015</v>
      </c>
      <c r="L53" s="19">
        <f t="shared" si="3"/>
        <v>6.7955376963429517</v>
      </c>
      <c r="M53" s="6">
        <f>VLOOKUP(A53,'CC share tops bottoms'!$A$2:$B$63,2,FALSE)</f>
        <v>0.11423429738724641</v>
      </c>
      <c r="N53" s="6">
        <f>VLOOKUP(A53,'Pre-Covid make up of sales  (2)'!$A$1:$G$64,4,FALSE)</f>
        <v>0.22568853747199599</v>
      </c>
      <c r="O53" s="6">
        <f>VLOOKUP(A53,'Pre-Covid make up of sales  (2)'!$A$1:$G$64,5,FALSE)</f>
        <v>0.217364595504659</v>
      </c>
      <c r="P53" s="6">
        <f>VLOOKUP(A53,'Pre-Covid make up of sales  (2)'!$A$1:$G$64,7,FALSE)</f>
        <v>0.15804343809527699</v>
      </c>
      <c r="Q53" s="6">
        <f>VLOOKUP(A53,'Pre-Covid make up of sales  (2)'!$A$1:$G$64,6,FALSE)</f>
        <v>8.7795346448241704E-2</v>
      </c>
      <c r="R53" s="6">
        <f>VLOOKUP(A53,'[6]Fashion offline city centre'!$A$4:$W$66,23,FALSE)</f>
        <v>0.98821689345423003</v>
      </c>
      <c r="S53" s="6">
        <f>VLOOKUP(A53,'[6]Food offline city centre'!$A$4:$W$66,23,FALSE)</f>
        <v>0.84859940838151826</v>
      </c>
      <c r="T53" s="6">
        <f>VLOOKUP(A53,'[6]Groceries offline city centre'!$A$4:$W$66,23,FALSE)</f>
        <v>0.96399061961155186</v>
      </c>
      <c r="U53" s="6">
        <f>VLOOKUP(A53,'[6]Retail offline city cent'!$A$4:$W$66,23,FALSE)</f>
        <v>0.56514099059907807</v>
      </c>
      <c r="V53" s="24">
        <f>VLOOKUP(A53,'[6]Fashion offline city centre'!$A$4:$Y$66,25,FALSE)</f>
        <v>-24.974837466383065</v>
      </c>
      <c r="W53">
        <f>VLOOKUP(A53,'[6]Food offline city centre'!$A$4:$Y$66,25,FALSE)</f>
        <v>-40.971657505615241</v>
      </c>
      <c r="X53">
        <f>VLOOKUP(A53,'[6]Fashion offline outside centre'!$A$4:$W$66,23,FALSE)</f>
        <v>1.0051311558305969</v>
      </c>
      <c r="Y53">
        <f>VLOOKUP(A53,'[6]Food offline outside centre'!$A$4:$W$66,23,FALSE)</f>
        <v>1.0595053301098503</v>
      </c>
      <c r="Z53">
        <f>VLOOKUP(A53,'[6]Grocerie offline outside centre'!$A$4:$W$66,23,FALSE)</f>
        <v>1.0872097801950789</v>
      </c>
      <c r="AA53">
        <f>VLOOKUP(A53,'[6]Retail offline outside centre'!$A$4:$W$66,23,FALSE)</f>
        <v>0.86158465259370642</v>
      </c>
      <c r="AB53">
        <f>VLOOKUP(A53,'[6]Fashion offline outside centre'!$A$4:$Y$66,25,FALSE)</f>
        <v>-23.91093899801173</v>
      </c>
      <c r="AC53">
        <f>VLOOKUP(A53,'[6]Food offline outside centre'!$A$4:$Y$66,25,FALSE)</f>
        <v>-16.659738783568152</v>
      </c>
    </row>
    <row r="54" spans="1:29" x14ac:dyDescent="0.3">
      <c r="A54" t="s">
        <v>59</v>
      </c>
      <c r="B54" s="36" t="s">
        <v>136</v>
      </c>
      <c r="C54" s="36" t="s">
        <v>136</v>
      </c>
      <c r="D54" t="str">
        <f>VLOOKUP(A54,[4]Sheet1!$A$2:$B$64,2,FALSE)</f>
        <v>Medium</v>
      </c>
      <c r="E54">
        <f>VLOOKUP(A54,'Lost week of sales TOTAL'!$A$2:$B$63,2,FALSE)</f>
        <v>-32.920467171493286</v>
      </c>
      <c r="F54">
        <f>VLOOKUP(A54,'Lost week of sales TOTAL'!$A$2:$C$63,3,FALSE)</f>
        <v>-5.5406244915789804</v>
      </c>
      <c r="G54" s="6">
        <f>VLOOKUP(A54,'City centre vs local centre off'!$A$2:$C$63,2,FALSE)</f>
        <v>0.74992821306977997</v>
      </c>
      <c r="H54" s="6">
        <f>VLOOKUP(A54,'City centre vs local centre off'!$A$2:$C$63,3,FALSE)</f>
        <v>1.0722261467305301</v>
      </c>
      <c r="I54" s="6">
        <f>VLOOKUP(A54,'Share elsewhere CC offline'!$F$5:$I$66,4,FALSE)</f>
        <v>0.42517762228640915</v>
      </c>
      <c r="J54" s="6">
        <f>VLOOKUP(A54,'[5]Online share'!$A$2:$B$63,2,FALSE)</f>
        <v>0.21958177023275832</v>
      </c>
      <c r="K54" s="6">
        <f>VLOOKUP(A54,'[5]Online share'!$A$2:$D$63,4,FALSE)</f>
        <v>0.27503406821859105</v>
      </c>
      <c r="L54" s="19">
        <f t="shared" si="3"/>
        <v>5.5452297985832733</v>
      </c>
      <c r="M54" s="6">
        <f>VLOOKUP(A54,'CC share tops bottoms'!$A$2:$B$63,2,FALSE)</f>
        <v>8.1770512670648554E-2</v>
      </c>
      <c r="N54" s="6">
        <f>VLOOKUP(A54,'Pre-Covid make up of sales  (2)'!$A$1:$G$64,4,FALSE)</f>
        <v>0.38136983087141002</v>
      </c>
      <c r="O54" s="6">
        <f>VLOOKUP(A54,'Pre-Covid make up of sales  (2)'!$A$1:$G$64,5,FALSE)</f>
        <v>0.16379184655988599</v>
      </c>
      <c r="P54" s="6">
        <f>VLOOKUP(A54,'Pre-Covid make up of sales  (2)'!$A$1:$G$64,7,FALSE)</f>
        <v>3.3139777166244902E-2</v>
      </c>
      <c r="Q54" s="6">
        <f>VLOOKUP(A54,'Pre-Covid make up of sales  (2)'!$A$1:$G$64,6,FALSE)</f>
        <v>9.0279363015995803E-2</v>
      </c>
      <c r="R54" s="6">
        <f>VLOOKUP(A54,'[6]Fashion offline city centre'!$A$4:$W$66,23,FALSE)</f>
        <v>0.70178285736256285</v>
      </c>
      <c r="S54" s="6">
        <f>VLOOKUP(A54,'[6]Food offline city centre'!$A$4:$W$66,23,FALSE)</f>
        <v>1.11410299975363</v>
      </c>
      <c r="T54" s="6">
        <f>VLOOKUP(A54,'[6]Groceries offline city centre'!$A$4:$W$66,23,FALSE)</f>
        <v>1.5693839776190657</v>
      </c>
      <c r="U54" s="6">
        <f>VLOOKUP(A54,'[6]Retail offline city cent'!$A$4:$W$66,23,FALSE)</f>
        <v>0.59782583427811231</v>
      </c>
      <c r="V54" s="24">
        <f>VLOOKUP(A54,'[6]Fashion offline city centre'!$A$4:$Y$66,25,FALSE)</f>
        <v>-33.363102278417465</v>
      </c>
      <c r="W54">
        <f>VLOOKUP(A54,'[6]Food offline city centre'!$A$4:$Y$66,25,FALSE)</f>
        <v>-42.457771352930891</v>
      </c>
      <c r="X54">
        <f>VLOOKUP(A54,'[6]Fashion offline outside centre'!$A$4:$W$66,23,FALSE)</f>
        <v>0.91502966675076614</v>
      </c>
      <c r="Y54">
        <f>VLOOKUP(A54,'[6]Food offline outside centre'!$A$4:$W$66,23,FALSE)</f>
        <v>1.0471411135223592</v>
      </c>
      <c r="Z54">
        <f>VLOOKUP(A54,'[6]Grocerie offline outside centre'!$A$4:$W$66,23,FALSE)</f>
        <v>1.1276059497227842</v>
      </c>
      <c r="AA54">
        <f>VLOOKUP(A54,'[6]Retail offline outside centre'!$A$4:$W$66,23,FALSE)</f>
        <v>1.0595142609821191</v>
      </c>
      <c r="AB54">
        <f>VLOOKUP(A54,'[6]Fashion offline outside centre'!$A$4:$Y$66,25,FALSE)</f>
        <v>-25.180357454826563</v>
      </c>
      <c r="AC54">
        <f>VLOOKUP(A54,'[6]Food offline outside centre'!$A$4:$Y$66,25,FALSE)</f>
        <v>-18.87474218620472</v>
      </c>
    </row>
    <row r="55" spans="1:29" x14ac:dyDescent="0.3">
      <c r="A55" t="s">
        <v>60</v>
      </c>
      <c r="B55" s="36" t="s">
        <v>136</v>
      </c>
      <c r="C55" s="36" t="s">
        <v>136</v>
      </c>
      <c r="D55" t="str">
        <f>VLOOKUP(A55,[4]Sheet1!$A$2:$B$64,2,FALSE)</f>
        <v>Medium</v>
      </c>
      <c r="E55">
        <f>VLOOKUP(A55,'Lost week of sales TOTAL'!$A$2:$B$63,2,FALSE)</f>
        <v>-29.317358655080341</v>
      </c>
      <c r="F55">
        <f>VLOOKUP(A55,'Lost week of sales TOTAL'!$A$2:$C$63,3,FALSE)</f>
        <v>3.619781120562775</v>
      </c>
      <c r="G55" s="6">
        <f>VLOOKUP(A55,'City centre vs local centre off'!$A$2:$C$63,2,FALSE)</f>
        <v>0.94589110578528102</v>
      </c>
      <c r="H55" s="6">
        <f>VLOOKUP(A55,'City centre vs local centre off'!$A$2:$C$63,3,FALSE)</f>
        <v>1.1658751903972999</v>
      </c>
      <c r="I55" s="6">
        <f>VLOOKUP(A55,'Share elsewhere CC offline'!$F$5:$I$66,4,FALSE)</f>
        <v>0.32256889539797723</v>
      </c>
      <c r="J55" s="6">
        <f>VLOOKUP(A55,'[5]Online share'!$A$2:$B$63,2,FALSE)</f>
        <v>0.24011475887202693</v>
      </c>
      <c r="K55" s="6">
        <f>VLOOKUP(A55,'[5]Online share'!$A$2:$D$63,4,FALSE)</f>
        <v>0.30001450945842439</v>
      </c>
      <c r="L55" s="19">
        <f t="shared" si="3"/>
        <v>5.9899750586397458</v>
      </c>
      <c r="M55" s="6">
        <f>VLOOKUP(A55,'CC share tops bottoms'!$A$2:$B$63,2,FALSE)</f>
        <v>0.12317012224677767</v>
      </c>
      <c r="N55" s="6">
        <f>VLOOKUP(A55,'Pre-Covid make up of sales  (2)'!$A$1:$G$64,4,FALSE)</f>
        <v>0.29076621542122599</v>
      </c>
      <c r="O55" s="6">
        <f>VLOOKUP(A55,'Pre-Covid make up of sales  (2)'!$A$1:$G$64,5,FALSE)</f>
        <v>0.21151095667490299</v>
      </c>
      <c r="P55" s="6">
        <f>VLOOKUP(A55,'Pre-Covid make up of sales  (2)'!$A$1:$G$64,7,FALSE)</f>
        <v>6.4940919508298597E-2</v>
      </c>
      <c r="Q55" s="6">
        <f>VLOOKUP(A55,'Pre-Covid make up of sales  (2)'!$A$1:$G$64,6,FALSE)</f>
        <v>0.10378640661058899</v>
      </c>
      <c r="R55" s="6">
        <f>VLOOKUP(A55,'[6]Fashion offline city centre'!$A$4:$W$66,23,FALSE)</f>
        <v>1.0068578881088737</v>
      </c>
      <c r="S55" s="6">
        <f>VLOOKUP(A55,'[6]Food offline city centre'!$A$4:$W$66,23,FALSE)</f>
        <v>1.299480941726723</v>
      </c>
      <c r="T55" s="6">
        <f>VLOOKUP(A55,'[6]Groceries offline city centre'!$A$4:$W$66,23,FALSE)</f>
        <v>1.2559549063514261</v>
      </c>
      <c r="U55" s="6">
        <f>VLOOKUP(A55,'[6]Retail offline city cent'!$A$4:$W$66,23,FALSE)</f>
        <v>0.50589034194092963</v>
      </c>
      <c r="V55" s="24">
        <f>VLOOKUP(A55,'[6]Fashion offline city centre'!$A$4:$Y$66,25,FALSE)</f>
        <v>-22.166691448770997</v>
      </c>
      <c r="W55">
        <f>VLOOKUP(A55,'[6]Food offline city centre'!$A$4:$Y$66,25,FALSE)</f>
        <v>-31.435360174311171</v>
      </c>
      <c r="X55">
        <f>VLOOKUP(A55,'[6]Fashion offline outside centre'!$A$4:$W$66,23,FALSE)</f>
        <v>0.99080924464971398</v>
      </c>
      <c r="Y55">
        <f>VLOOKUP(A55,'[6]Food offline outside centre'!$A$4:$W$66,23,FALSE)</f>
        <v>1.1556819624062071</v>
      </c>
      <c r="Z55">
        <f>VLOOKUP(A55,'[6]Grocerie offline outside centre'!$A$4:$W$66,23,FALSE)</f>
        <v>1.2141263079992368</v>
      </c>
      <c r="AA55">
        <f>VLOOKUP(A55,'[6]Retail offline outside centre'!$A$4:$W$66,23,FALSE)</f>
        <v>1.0297263301560469</v>
      </c>
      <c r="AB55">
        <f>VLOOKUP(A55,'[6]Fashion offline outside centre'!$A$4:$Y$66,25,FALSE)</f>
        <v>-22.385386715258129</v>
      </c>
      <c r="AC55">
        <f>VLOOKUP(A55,'[6]Food offline outside centre'!$A$4:$Y$66,25,FALSE)</f>
        <v>-18.885174644002632</v>
      </c>
    </row>
    <row r="56" spans="1:29" x14ac:dyDescent="0.3">
      <c r="A56" t="s">
        <v>61</v>
      </c>
      <c r="B56" s="36" t="s">
        <v>136</v>
      </c>
      <c r="C56" s="36" t="s">
        <v>136</v>
      </c>
      <c r="D56" t="str">
        <f>VLOOKUP(A56,[4]Sheet1!$A$2:$B$64,2,FALSE)</f>
        <v>Medium</v>
      </c>
      <c r="E56">
        <f>VLOOKUP(A56,'Lost week of sales TOTAL'!$A$2:$B$63,2,FALSE)</f>
        <v>-24.838850895872074</v>
      </c>
      <c r="F56">
        <f>VLOOKUP(A56,'Lost week of sales TOTAL'!$A$2:$C$63,3,FALSE)</f>
        <v>-3.2477422707709831</v>
      </c>
      <c r="G56" s="6">
        <f>VLOOKUP(A56,'City centre vs local centre off'!$A$2:$C$63,2,FALSE)</f>
        <v>0.99913088231762004</v>
      </c>
      <c r="H56" s="6">
        <f>VLOOKUP(A56,'City centre vs local centre off'!$A$2:$C$63,3,FALSE)</f>
        <v>1.1594827632117599</v>
      </c>
      <c r="I56" s="6">
        <f>VLOOKUP(A56,'Share elsewhere CC offline'!$F$5:$I$66,4,FALSE)</f>
        <v>0.33646095686614913</v>
      </c>
      <c r="J56" s="6">
        <f>VLOOKUP(A56,'[5]Online share'!$A$2:$B$63,2,FALSE)</f>
        <v>0.23914995883240014</v>
      </c>
      <c r="K56" s="6">
        <f>VLOOKUP(A56,'[5]Online share'!$A$2:$D$63,4,FALSE)</f>
        <v>0.29403677029957981</v>
      </c>
      <c r="L56" s="19">
        <f t="shared" si="3"/>
        <v>5.4886811467179664</v>
      </c>
      <c r="M56" s="6">
        <f>VLOOKUP(A56,'CC share tops bottoms'!$A$2:$B$63,2,FALSE)</f>
        <v>0.15123699994674666</v>
      </c>
      <c r="N56" s="6">
        <f>VLOOKUP(A56,'Pre-Covid make up of sales  (2)'!$A$1:$G$64,4,FALSE)</f>
        <v>0.18456963242591901</v>
      </c>
      <c r="O56" s="6">
        <f>VLOOKUP(A56,'Pre-Covid make up of sales  (2)'!$A$1:$G$64,5,FALSE)</f>
        <v>0.21932871926887401</v>
      </c>
      <c r="P56" s="6">
        <f>VLOOKUP(A56,'Pre-Covid make up of sales  (2)'!$A$1:$G$64,7,FALSE)</f>
        <v>0.227973985038781</v>
      </c>
      <c r="Q56" s="6">
        <f>VLOOKUP(A56,'Pre-Covid make up of sales  (2)'!$A$1:$G$64,6,FALSE)</f>
        <v>9.2265334766755094E-2</v>
      </c>
      <c r="R56" s="6">
        <f>VLOOKUP(A56,'[6]Fashion offline city centre'!$A$4:$W$66,23,FALSE)</f>
        <v>0.93752411837622029</v>
      </c>
      <c r="S56" s="6">
        <f>VLOOKUP(A56,'[6]Food offline city centre'!$A$4:$W$66,23,FALSE)</f>
        <v>1.3053485704860244</v>
      </c>
      <c r="T56" s="6">
        <f>VLOOKUP(A56,'[6]Groceries offline city centre'!$A$4:$W$66,23,FALSE)</f>
        <v>1.1373959074498323</v>
      </c>
      <c r="U56" s="6">
        <f>VLOOKUP(A56,'[6]Retail offline city cent'!$A$4:$W$66,23,FALSE)</f>
        <v>0.68829533997399051</v>
      </c>
      <c r="V56" s="24">
        <f>VLOOKUP(A56,'[6]Fashion offline city centre'!$A$4:$Y$66,25,FALSE)</f>
        <v>-29.635626852717998</v>
      </c>
      <c r="W56">
        <f>VLOOKUP(A56,'[6]Food offline city centre'!$A$4:$Y$66,25,FALSE)</f>
        <v>-36.140970768700043</v>
      </c>
      <c r="X56">
        <f>VLOOKUP(A56,'[6]Fashion offline outside centre'!$A$4:$W$66,23,FALSE)</f>
        <v>0.98791283391667717</v>
      </c>
      <c r="Y56">
        <f>VLOOKUP(A56,'[6]Food offline outside centre'!$A$4:$W$66,23,FALSE)</f>
        <v>1.0746680289174964</v>
      </c>
      <c r="Z56">
        <f>VLOOKUP(A56,'[6]Grocerie offline outside centre'!$A$4:$W$66,23,FALSE)</f>
        <v>1.2000014056691712</v>
      </c>
      <c r="AA56">
        <f>VLOOKUP(A56,'[6]Retail offline outside centre'!$A$4:$W$66,23,FALSE)</f>
        <v>1.0826427018964255</v>
      </c>
      <c r="AB56">
        <f>VLOOKUP(A56,'[6]Fashion offline outside centre'!$A$4:$Y$66,25,FALSE)</f>
        <v>-23.304611217255641</v>
      </c>
      <c r="AC56">
        <f>VLOOKUP(A56,'[6]Food offline outside centre'!$A$4:$Y$66,25,FALSE)</f>
        <v>-19.897973529256923</v>
      </c>
    </row>
    <row r="57" spans="1:29" x14ac:dyDescent="0.3">
      <c r="A57" t="s">
        <v>62</v>
      </c>
      <c r="B57" s="36" t="s">
        <v>135</v>
      </c>
      <c r="C57" s="36" t="s">
        <v>135</v>
      </c>
      <c r="D57" t="str">
        <f>VLOOKUP(A57,[4]Sheet1!$A$2:$B$64,2,FALSE)</f>
        <v>Small</v>
      </c>
      <c r="E57">
        <f>VLOOKUP(A57,'Lost week of sales TOTAL'!$A$2:$B$63,2,FALSE)</f>
        <v>-28.373335235225415</v>
      </c>
      <c r="F57">
        <f>VLOOKUP(A57,'Lost week of sales TOTAL'!$A$2:$C$63,3,FALSE)</f>
        <v>-12.78443642410442</v>
      </c>
      <c r="G57" s="6">
        <f>VLOOKUP(A57,'City centre vs local centre off'!$A$2:$C$63,2,FALSE)</f>
        <v>0.84848649563175105</v>
      </c>
      <c r="H57" s="6">
        <f>VLOOKUP(A57,'City centre vs local centre off'!$A$2:$C$63,3,FALSE)</f>
        <v>0.98594475064404397</v>
      </c>
      <c r="I57" s="6">
        <f>VLOOKUP(A57,'Share elsewhere CC offline'!$F$5:$I$66,4,FALSE)</f>
        <v>0.42206828436900623</v>
      </c>
      <c r="J57" s="6">
        <f>VLOOKUP(A57,'[5]Online share'!$A$2:$B$63,2,FALSE)</f>
        <v>0.21878915308813027</v>
      </c>
      <c r="K57" s="6">
        <f>VLOOKUP(A57,'[5]Online share'!$A$2:$D$63,4,FALSE)</f>
        <v>0.28268201526497533</v>
      </c>
      <c r="L57" s="19">
        <f t="shared" si="3"/>
        <v>6.3892862176845062</v>
      </c>
      <c r="M57" s="6">
        <f>VLOOKUP(A57,'CC share tops bottoms'!$A$2:$B$63,2,FALSE)</f>
        <v>0.12468771693478323</v>
      </c>
      <c r="N57" s="6">
        <f>VLOOKUP(A57,'Pre-Covid make up of sales  (2)'!$A$1:$G$64,4,FALSE)</f>
        <v>0.25695380522891298</v>
      </c>
      <c r="O57" s="6">
        <f>VLOOKUP(A57,'Pre-Covid make up of sales  (2)'!$A$1:$G$64,5,FALSE)</f>
        <v>0.19716114380472</v>
      </c>
      <c r="P57" s="6">
        <f>VLOOKUP(A57,'Pre-Covid make up of sales  (2)'!$A$1:$G$64,7,FALSE)</f>
        <v>0.105259610706329</v>
      </c>
      <c r="Q57" s="6">
        <f>VLOOKUP(A57,'Pre-Covid make up of sales  (2)'!$A$1:$G$64,6,FALSE)</f>
        <v>6.6290804303674095E-2</v>
      </c>
      <c r="R57" s="6">
        <f>VLOOKUP(A57,'[6]Fashion offline city centre'!$A$4:$W$66,23,FALSE)</f>
        <v>0.87060852144253387</v>
      </c>
      <c r="S57" s="6">
        <f>VLOOKUP(A57,'[6]Food offline city centre'!$A$4:$W$66,23,FALSE)</f>
        <v>0.9213487304414788</v>
      </c>
      <c r="T57" s="6">
        <f>VLOOKUP(A57,'[6]Groceries offline city centre'!$A$4:$W$66,23,FALSE)</f>
        <v>0.89218974165916365</v>
      </c>
      <c r="U57" s="6">
        <f>VLOOKUP(A57,'[6]Retail offline city cent'!$A$4:$W$66,23,FALSE)</f>
        <v>0.63800463709857547</v>
      </c>
      <c r="V57" s="24">
        <f>VLOOKUP(A57,'[6]Fashion offline city centre'!$A$4:$Y$66,25,FALSE)</f>
        <v>-26.831281425996181</v>
      </c>
      <c r="W57">
        <f>VLOOKUP(A57,'[6]Food offline city centre'!$A$4:$Y$66,25,FALSE)</f>
        <v>-35.189326365518539</v>
      </c>
      <c r="X57">
        <f>VLOOKUP(A57,'[6]Fashion offline outside centre'!$A$4:$W$66,23,FALSE)</f>
        <v>0.80457345983525075</v>
      </c>
      <c r="Y57">
        <f>VLOOKUP(A57,'[6]Food offline outside centre'!$A$4:$W$66,23,FALSE)</f>
        <v>0.91362693793875349</v>
      </c>
      <c r="Z57">
        <f>VLOOKUP(A57,'[6]Grocerie offline outside centre'!$A$4:$W$66,23,FALSE)</f>
        <v>1.0351747370979123</v>
      </c>
      <c r="AA57">
        <f>VLOOKUP(A57,'[6]Retail offline outside centre'!$A$4:$W$66,23,FALSE)</f>
        <v>0.78192723227334726</v>
      </c>
      <c r="AB57">
        <f>VLOOKUP(A57,'[6]Fashion offline outside centre'!$A$4:$Y$66,25,FALSE)</f>
        <v>-30.498050801498145</v>
      </c>
      <c r="AC57">
        <f>VLOOKUP(A57,'[6]Food offline outside centre'!$A$4:$Y$66,25,FALSE)</f>
        <v>-24.470575257397556</v>
      </c>
    </row>
    <row r="58" spans="1:29" x14ac:dyDescent="0.3">
      <c r="A58" t="s">
        <v>63</v>
      </c>
      <c r="B58" s="36" t="s">
        <v>135</v>
      </c>
      <c r="C58" s="36" t="s">
        <v>135</v>
      </c>
      <c r="D58" t="str">
        <f>VLOOKUP(A58,[4]Sheet1!$A$2:$B$64,2,FALSE)</f>
        <v>Small</v>
      </c>
      <c r="E58">
        <f>VLOOKUP(A58,'Lost week of sales TOTAL'!$A$2:$B$63,2,FALSE)</f>
        <v>-19.197555621128391</v>
      </c>
      <c r="F58">
        <f>VLOOKUP(A58,'Lost week of sales TOTAL'!$A$2:$C$63,3,FALSE)</f>
        <v>-7.7201125722001791</v>
      </c>
      <c r="G58" s="6">
        <f>VLOOKUP(A58,'City centre vs local centre off'!$A$2:$C$63,2,FALSE)</f>
        <v>0.89992733432048899</v>
      </c>
      <c r="H58" s="6">
        <f>VLOOKUP(A58,'City centre vs local centre off'!$A$2:$C$63,3,FALSE)</f>
        <v>1.00389653940874</v>
      </c>
      <c r="I58" s="6">
        <f>VLOOKUP(A58,'Share elsewhere CC offline'!$F$5:$I$66,4,FALSE)</f>
        <v>0.47194078810434553</v>
      </c>
      <c r="J58" s="6">
        <f>VLOOKUP(A58,'[5]Online share'!$A$2:$B$63,2,FALSE)</f>
        <v>0.21123410125027348</v>
      </c>
      <c r="K58" s="6">
        <f>VLOOKUP(A58,'[5]Online share'!$A$2:$D$63,4,FALSE)</f>
        <v>0.27202924570892384</v>
      </c>
      <c r="L58" s="19">
        <f t="shared" si="3"/>
        <v>6.0795144458650361</v>
      </c>
      <c r="M58" s="6">
        <f>VLOOKUP(A58,'CC share tops bottoms'!$A$2:$B$63,2,FALSE)</f>
        <v>0.26531058332000007</v>
      </c>
      <c r="N58" s="6">
        <f>VLOOKUP(A58,'Pre-Covid make up of sales  (2)'!$A$1:$G$64,4,FALSE)</f>
        <v>0.19584095532436899</v>
      </c>
      <c r="O58" s="6">
        <f>VLOOKUP(A58,'Pre-Covid make up of sales  (2)'!$A$1:$G$64,5,FALSE)</f>
        <v>0.12949995849823501</v>
      </c>
      <c r="P58" s="6">
        <f>VLOOKUP(A58,'Pre-Covid make up of sales  (2)'!$A$1:$G$64,7,FALSE)</f>
        <v>0.243555751463474</v>
      </c>
      <c r="Q58" s="6">
        <f>VLOOKUP(A58,'Pre-Covid make up of sales  (2)'!$A$1:$G$64,6,FALSE)</f>
        <v>9.9028652054302599E-2</v>
      </c>
      <c r="R58" s="6">
        <f>VLOOKUP(A58,'[6]Fashion offline city centre'!$A$4:$W$66,23,FALSE)</f>
        <v>0.9773654418726363</v>
      </c>
      <c r="S58" s="6">
        <f>VLOOKUP(A58,'[6]Food offline city centre'!$A$4:$W$66,23,FALSE)</f>
        <v>0.91787851081489003</v>
      </c>
      <c r="T58" s="6">
        <f>VLOOKUP(A58,'[6]Groceries offline city centre'!$A$4:$W$66,23,FALSE)</f>
        <v>0.98658794628971935</v>
      </c>
      <c r="U58" s="6">
        <f>VLOOKUP(A58,'[6]Retail offline city cent'!$A$4:$W$66,23,FALSE)</f>
        <v>0.84481558342030161</v>
      </c>
      <c r="V58" s="24">
        <f>VLOOKUP(A58,'[6]Fashion offline city centre'!$A$4:$Y$66,25,FALSE)</f>
        <v>-22.551239455423094</v>
      </c>
      <c r="W58">
        <f>VLOOKUP(A58,'[6]Food offline city centre'!$A$4:$Y$66,25,FALSE)</f>
        <v>-33.737101608127318</v>
      </c>
      <c r="X58">
        <f>VLOOKUP(A58,'[6]Fashion offline outside centre'!$A$4:$W$66,23,FALSE)</f>
        <v>0.98734835221154038</v>
      </c>
      <c r="Y58">
        <f>VLOOKUP(A58,'[6]Food offline outside centre'!$A$4:$W$66,23,FALSE)</f>
        <v>1.0269674125211052</v>
      </c>
      <c r="Z58">
        <f>VLOOKUP(A58,'[6]Grocerie offline outside centre'!$A$4:$W$66,23,FALSE)</f>
        <v>1.0966970057920775</v>
      </c>
      <c r="AA58">
        <f>VLOOKUP(A58,'[6]Retail offline outside centre'!$A$4:$W$66,23,FALSE)</f>
        <v>0.95895789417741495</v>
      </c>
      <c r="AB58">
        <f>VLOOKUP(A58,'[6]Fashion offline outside centre'!$A$4:$Y$66,25,FALSE)</f>
        <v>-23.258853771612863</v>
      </c>
      <c r="AC58">
        <f>VLOOKUP(A58,'[6]Food offline outside centre'!$A$4:$Y$66,25,FALSE)</f>
        <v>-22.151707074824358</v>
      </c>
    </row>
    <row r="59" spans="1:29" x14ac:dyDescent="0.3">
      <c r="A59" t="s">
        <v>64</v>
      </c>
      <c r="B59" s="36" t="s">
        <v>136</v>
      </c>
      <c r="C59" s="36" t="s">
        <v>136</v>
      </c>
      <c r="D59" t="str">
        <f>VLOOKUP(A59,[4]Sheet1!$A$2:$B$64,2,FALSE)</f>
        <v>Medium</v>
      </c>
      <c r="E59">
        <f>VLOOKUP(A59,'Lost week of sales TOTAL'!$A$2:$B$63,2,FALSE)</f>
        <v>-13.462880184754727</v>
      </c>
      <c r="F59">
        <f>VLOOKUP(A59,'Lost week of sales TOTAL'!$A$2:$C$63,3,FALSE)</f>
        <v>-1.8438182747303677</v>
      </c>
      <c r="G59" s="6">
        <f>VLOOKUP(A59,'City centre vs local centre off'!$A$2:$C$63,2,FALSE)</f>
        <v>0.94475112745273604</v>
      </c>
      <c r="H59" s="6">
        <f>VLOOKUP(A59,'City centre vs local centre off'!$A$2:$C$63,3,FALSE)</f>
        <v>1.09891471903209</v>
      </c>
      <c r="I59" s="6">
        <f>VLOOKUP(A59,'Share elsewhere CC offline'!$F$5:$I$66,4,FALSE)</f>
        <v>0.34719186711711175</v>
      </c>
      <c r="J59" s="6">
        <f>VLOOKUP(A59,'[5]Online share'!$A$2:$B$63,2,FALSE)</f>
        <v>0.24917653443895832</v>
      </c>
      <c r="K59" s="6">
        <f>VLOOKUP(A59,'[5]Online share'!$A$2:$D$63,4,FALSE)</f>
        <v>0.29236685412495617</v>
      </c>
      <c r="L59" s="19">
        <f t="shared" si="3"/>
        <v>4.3190319685997842</v>
      </c>
      <c r="M59" s="6">
        <f>VLOOKUP(A59,'CC share tops bottoms'!$A$2:$B$63,2,FALSE)</f>
        <v>0.12805035289191002</v>
      </c>
      <c r="N59" s="6">
        <f>VLOOKUP(A59,'Pre-Covid make up of sales  (2)'!$A$1:$G$64,4,FALSE)</f>
        <v>0.159865300524101</v>
      </c>
      <c r="O59" s="6">
        <f>VLOOKUP(A59,'Pre-Covid make up of sales  (2)'!$A$1:$G$64,5,FALSE)</f>
        <v>0.10080168694753799</v>
      </c>
      <c r="P59" s="6">
        <f>VLOOKUP(A59,'Pre-Covid make up of sales  (2)'!$A$1:$G$64,7,FALSE)</f>
        <v>0.329959495185494</v>
      </c>
      <c r="Q59" s="6">
        <f>VLOOKUP(A59,'Pre-Covid make up of sales  (2)'!$A$1:$G$64,6,FALSE)</f>
        <v>0.112834546574374</v>
      </c>
      <c r="R59" s="6">
        <f>VLOOKUP(A59,'[6]Fashion offline city centre'!$A$4:$W$66,23,FALSE)</f>
        <v>0.82655532336681869</v>
      </c>
      <c r="S59" s="6">
        <f>VLOOKUP(A59,'[6]Food offline city centre'!$A$4:$W$66,23,FALSE)</f>
        <v>1.4192856102704505</v>
      </c>
      <c r="T59" s="6">
        <f>VLOOKUP(A59,'[6]Groceries offline city centre'!$A$4:$W$66,23,FALSE)</f>
        <v>1.0034696438511466</v>
      </c>
      <c r="U59" s="6">
        <f>VLOOKUP(A59,'[6]Retail offline city cent'!$A$4:$W$66,23,FALSE)</f>
        <v>0.80198913232588209</v>
      </c>
      <c r="V59" s="24">
        <f>VLOOKUP(A59,'[6]Fashion offline city centre'!$A$4:$Y$66,25,FALSE)</f>
        <v>-27.956546532728318</v>
      </c>
      <c r="W59">
        <f>VLOOKUP(A59,'[6]Food offline city centre'!$A$4:$Y$66,25,FALSE)</f>
        <v>-28.903659656251051</v>
      </c>
      <c r="X59">
        <f>VLOOKUP(A59,'[6]Fashion offline outside centre'!$A$4:$W$66,23,FALSE)</f>
        <v>0.9296557292891422</v>
      </c>
      <c r="Y59">
        <f>VLOOKUP(A59,'[6]Food offline outside centre'!$A$4:$W$66,23,FALSE)</f>
        <v>1.0793837895356462</v>
      </c>
      <c r="Z59">
        <f>VLOOKUP(A59,'[6]Grocerie offline outside centre'!$A$4:$W$66,23,FALSE)</f>
        <v>1.1355435390347648</v>
      </c>
      <c r="AA59">
        <f>VLOOKUP(A59,'[6]Retail offline outside centre'!$A$4:$W$66,23,FALSE)</f>
        <v>1.0029004426607817</v>
      </c>
      <c r="AB59">
        <f>VLOOKUP(A59,'[6]Fashion offline outside centre'!$A$4:$Y$66,25,FALSE)</f>
        <v>-27.697032341073943</v>
      </c>
      <c r="AC59">
        <f>VLOOKUP(A59,'[6]Food offline outside centre'!$A$4:$Y$66,25,FALSE)</f>
        <v>-15.709768382208694</v>
      </c>
    </row>
    <row r="60" spans="1:29" x14ac:dyDescent="0.3">
      <c r="A60" t="s">
        <v>65</v>
      </c>
      <c r="B60" s="36" t="s">
        <v>136</v>
      </c>
      <c r="C60" s="36" t="s">
        <v>136</v>
      </c>
      <c r="D60" t="str">
        <f>VLOOKUP(A60,[4]Sheet1!$A$2:$B$64,2,FALSE)</f>
        <v>Small</v>
      </c>
      <c r="E60">
        <f>VLOOKUP(A60,'Lost week of sales TOTAL'!$A$2:$B$63,2,FALSE)</f>
        <v>-10.763822344532306</v>
      </c>
      <c r="F60">
        <f>VLOOKUP(A60,'Lost week of sales TOTAL'!$A$2:$C$63,3,FALSE)</f>
        <v>-8.3131435036535528</v>
      </c>
      <c r="G60" s="6">
        <f>VLOOKUP(A60,'City centre vs local centre off'!$A$2:$C$63,2,FALSE)</f>
        <v>1.0012393926826</v>
      </c>
      <c r="H60" s="6">
        <f>VLOOKUP(A60,'City centre vs local centre off'!$A$2:$C$63,3,FALSE)</f>
        <v>1.0166383111866999</v>
      </c>
      <c r="I60" s="6">
        <f>VLOOKUP(A60,'Share elsewhere CC offline'!$F$5:$I$66,4,FALSE)</f>
        <v>0.41426294819512516</v>
      </c>
      <c r="J60" s="6">
        <f>VLOOKUP(A60,'[5]Online share'!$A$2:$B$63,2,FALSE)</f>
        <v>0.23112355105749535</v>
      </c>
      <c r="K60" s="6">
        <f>VLOOKUP(A60,'[5]Online share'!$A$2:$D$63,4,FALSE)</f>
        <v>0.28137740464625022</v>
      </c>
      <c r="L60" s="19">
        <f t="shared" si="3"/>
        <v>5.0253853588754867</v>
      </c>
      <c r="M60" s="6">
        <f>VLOOKUP(A60,'CC share tops bottoms'!$A$2:$B$63,2,FALSE)</f>
        <v>0.20077262924292083</v>
      </c>
      <c r="N60" s="6">
        <f>VLOOKUP(A60,'Pre-Covid make up of sales  (2)'!$A$1:$G$64,4,FALSE)</f>
        <v>0.141025260049741</v>
      </c>
      <c r="O60" s="6">
        <f>VLOOKUP(A60,'Pre-Covid make up of sales  (2)'!$A$1:$G$64,5,FALSE)</f>
        <v>0.102483680326999</v>
      </c>
      <c r="P60" s="6">
        <f>VLOOKUP(A60,'Pre-Covid make up of sales  (2)'!$A$1:$G$64,7,FALSE)</f>
        <v>0.32500303368639799</v>
      </c>
      <c r="Q60" s="6">
        <f>VLOOKUP(A60,'Pre-Covid make up of sales  (2)'!$A$1:$G$64,6,FALSE)</f>
        <v>7.72360056704363E-2</v>
      </c>
      <c r="R60" s="6">
        <f>VLOOKUP(A60,'[6]Fashion offline city centre'!$A$4:$W$66,23,FALSE)</f>
        <v>0.89182801153925462</v>
      </c>
      <c r="S60" s="6">
        <f>VLOOKUP(A60,'[6]Food offline city centre'!$A$4:$W$66,23,FALSE)</f>
        <v>1.4132380473249853</v>
      </c>
      <c r="T60" s="6">
        <f>VLOOKUP(A60,'[6]Groceries offline city centre'!$A$4:$W$66,23,FALSE)</f>
        <v>1.0981719869648092</v>
      </c>
      <c r="U60" s="6">
        <f>VLOOKUP(A60,'[6]Retail offline city cent'!$A$4:$W$66,23,FALSE)</f>
        <v>0.99856154599958769</v>
      </c>
      <c r="V60" s="24">
        <f>VLOOKUP(A60,'[6]Fashion offline city centre'!$A$4:$Y$66,25,FALSE)</f>
        <v>-27.981327754724404</v>
      </c>
      <c r="W60">
        <f>VLOOKUP(A60,'[6]Food offline city centre'!$A$4:$Y$66,25,FALSE)</f>
        <v>-20.71351459143434</v>
      </c>
      <c r="X60">
        <f>VLOOKUP(A60,'[6]Fashion offline outside centre'!$A$4:$W$66,23,FALSE)</f>
        <v>0.89898164285414328</v>
      </c>
      <c r="Y60">
        <f>VLOOKUP(A60,'[6]Food offline outside centre'!$A$4:$W$66,23,FALSE)</f>
        <v>1.199957599080762</v>
      </c>
      <c r="Z60">
        <f>VLOOKUP(A60,'[6]Grocerie offline outside centre'!$A$4:$W$66,23,FALSE)</f>
        <v>1.0800855572637322</v>
      </c>
      <c r="AA60">
        <f>VLOOKUP(A60,'[6]Retail offline outside centre'!$A$4:$W$66,23,FALSE)</f>
        <v>0.97517607942190954</v>
      </c>
      <c r="AB60">
        <f>VLOOKUP(A60,'[6]Fashion offline outside centre'!$A$4:$Y$66,25,FALSE)</f>
        <v>-25.225190161822155</v>
      </c>
      <c r="AC60">
        <f>VLOOKUP(A60,'[6]Food offline outside centre'!$A$4:$Y$66,25,FALSE)</f>
        <v>-13.10954182877876</v>
      </c>
    </row>
    <row r="61" spans="1:29" x14ac:dyDescent="0.3">
      <c r="A61" t="s">
        <v>66</v>
      </c>
      <c r="B61" s="36" t="s">
        <v>136</v>
      </c>
      <c r="C61" s="36" t="s">
        <v>136</v>
      </c>
      <c r="D61" t="str">
        <f>VLOOKUP(A61,[4]Sheet1!$A$2:$B$64,2,FALSE)</f>
        <v>Medium</v>
      </c>
      <c r="E61">
        <f>VLOOKUP(A61,'Lost week of sales TOTAL'!$A$2:$B$63,2,FALSE)</f>
        <v>-28.874905897506448</v>
      </c>
      <c r="F61">
        <f>VLOOKUP(A61,'Lost week of sales TOTAL'!$A$2:$C$63,3,FALSE)</f>
        <v>1.6501730678352244</v>
      </c>
      <c r="G61" s="6">
        <f>VLOOKUP(A61,'City centre vs local centre off'!$A$2:$C$63,2,FALSE)</f>
        <v>0.84287607466937597</v>
      </c>
      <c r="H61" s="6">
        <f>VLOOKUP(A61,'City centre vs local centre off'!$A$2:$C$63,3,FALSE)</f>
        <v>1.12577996269007</v>
      </c>
      <c r="I61" s="6">
        <f>VLOOKUP(A61,'Share elsewhere CC offline'!$F$5:$I$66,4,FALSE)</f>
        <v>0.47730506831371433</v>
      </c>
      <c r="J61" s="6">
        <f>VLOOKUP(A61,'[5]Online share'!$A$2:$B$63,2,FALSE)</f>
        <v>0.22812084679095218</v>
      </c>
      <c r="K61" s="6">
        <f>VLOOKUP(A61,'[5]Online share'!$A$2:$D$63,4,FALSE)</f>
        <v>0.28328010070246185</v>
      </c>
      <c r="L61" s="19">
        <f t="shared" si="3"/>
        <v>5.5159253911509669</v>
      </c>
      <c r="M61" s="6">
        <f>VLOOKUP(A61,'CC share tops bottoms'!$A$2:$B$63,2,FALSE)</f>
        <v>8.685732251698329E-2</v>
      </c>
      <c r="N61" s="6">
        <f>VLOOKUP(A61,'Pre-Covid make up of sales  (2)'!$A$1:$G$64,4,FALSE)</f>
        <v>0.20207623600194699</v>
      </c>
      <c r="O61" s="6">
        <f>VLOOKUP(A61,'Pre-Covid make up of sales  (2)'!$A$1:$G$64,5,FALSE)</f>
        <v>0.171322584089528</v>
      </c>
      <c r="P61" s="6">
        <f>VLOOKUP(A61,'Pre-Covid make up of sales  (2)'!$A$1:$G$64,7,FALSE)</f>
        <v>9.6955032521757495E-2</v>
      </c>
      <c r="Q61" s="6">
        <f>VLOOKUP(A61,'Pre-Covid make up of sales  (2)'!$A$1:$G$64,6,FALSE)</f>
        <v>0.13928064482154401</v>
      </c>
      <c r="R61" s="6">
        <f>VLOOKUP(A61,'[6]Fashion offline city centre'!$A$4:$W$66,23,FALSE)</f>
        <v>0.62984637663609921</v>
      </c>
      <c r="S61" s="6">
        <f>VLOOKUP(A61,'[6]Food offline city centre'!$A$4:$W$66,23,FALSE)</f>
        <v>1.3120341212794893</v>
      </c>
      <c r="T61" s="6">
        <f>VLOOKUP(A61,'[6]Groceries offline city centre'!$A$4:$W$66,23,FALSE)</f>
        <v>1.4083761560606929</v>
      </c>
      <c r="U61" s="6">
        <f>VLOOKUP(A61,'[6]Retail offline city cent'!$A$4:$W$66,23,FALSE)</f>
        <v>0.68635307727975803</v>
      </c>
      <c r="V61" s="24">
        <f>VLOOKUP(A61,'[6]Fashion offline city centre'!$A$4:$Y$66,25,FALSE)</f>
        <v>-41.192121154555998</v>
      </c>
      <c r="W61">
        <f>VLOOKUP(A61,'[6]Food offline city centre'!$A$4:$Y$66,25,FALSE)</f>
        <v>-18.638701242200398</v>
      </c>
      <c r="X61">
        <f>VLOOKUP(A61,'[6]Fashion offline outside centre'!$A$4:$W$66,23,FALSE)</f>
        <v>0.95239244547288671</v>
      </c>
      <c r="Y61">
        <f>VLOOKUP(A61,'[6]Food offline outside centre'!$A$4:$W$66,23,FALSE)</f>
        <v>0.99661418251251399</v>
      </c>
      <c r="Z61">
        <f>VLOOKUP(A61,'[6]Grocerie offline outside centre'!$A$4:$W$66,23,FALSE)</f>
        <v>1.1705235913360001</v>
      </c>
      <c r="AA61">
        <f>VLOOKUP(A61,'[6]Retail offline outside centre'!$A$4:$W$66,23,FALSE)</f>
        <v>1.4526479427747749</v>
      </c>
      <c r="AB61">
        <f>VLOOKUP(A61,'[6]Fashion offline outside centre'!$A$4:$Y$66,25,FALSE)</f>
        <v>-26.063827464509124</v>
      </c>
      <c r="AC61">
        <f>VLOOKUP(A61,'[6]Food offline outside centre'!$A$4:$Y$66,25,FALSE)</f>
        <v>-19.880032875473319</v>
      </c>
    </row>
    <row r="62" spans="1:29" x14ac:dyDescent="0.3">
      <c r="A62" t="s">
        <v>67</v>
      </c>
      <c r="B62" s="36" t="s">
        <v>146</v>
      </c>
      <c r="C62" s="36" t="s">
        <v>135</v>
      </c>
      <c r="D62" t="str">
        <f>VLOOKUP(A62,[4]Sheet1!$A$2:$B$64,2,FALSE)</f>
        <v>Small</v>
      </c>
      <c r="E62">
        <f>VLOOKUP(A62,'Lost week of sales TOTAL'!$A$2:$B$63,2,FALSE)</f>
        <v>-16.677653183154334</v>
      </c>
      <c r="F62">
        <f>VLOOKUP(A62,'Lost week of sales TOTAL'!$A$2:$C$63,3,FALSE)</f>
        <v>-5.8814511054067484</v>
      </c>
      <c r="G62" s="6">
        <f>VLOOKUP(A62,'City centre vs local centre off'!$A$2:$C$63,2,FALSE)</f>
        <v>0.96139010862736995</v>
      </c>
      <c r="H62" s="6">
        <f>VLOOKUP(A62,'City centre vs local centre off'!$A$2:$C$63,3,FALSE)</f>
        <v>1.06955267676206</v>
      </c>
      <c r="I62" s="6">
        <f>VLOOKUP(A62,'Share elsewhere CC offline'!$F$5:$I$66,4,FALSE)</f>
        <v>0.4415378737426669</v>
      </c>
      <c r="J62" s="6">
        <f>VLOOKUP(A62,'[5]Online share'!$A$2:$B$63,2,FALSE)</f>
        <v>0.25985971283868525</v>
      </c>
      <c r="K62" s="6">
        <f>VLOOKUP(A62,'[5]Online share'!$A$2:$D$63,4,FALSE)</f>
        <v>0.30648295653252627</v>
      </c>
      <c r="L62" s="19">
        <f t="shared" si="3"/>
        <v>4.6623243693841019</v>
      </c>
      <c r="M62" s="6">
        <f>VLOOKUP(A62,'CC share tops bottoms'!$A$2:$B$63,2,FALSE)</f>
        <v>0.24199721033605234</v>
      </c>
      <c r="N62" s="6">
        <f>VLOOKUP(A62,'Pre-Covid make up of sales  (2)'!$A$1:$G$64,4,FALSE)</f>
        <v>0.17849775000606499</v>
      </c>
      <c r="O62" s="6">
        <f>VLOOKUP(A62,'Pre-Covid make up of sales  (2)'!$A$1:$G$64,5,FALSE)</f>
        <v>0.17271358432996101</v>
      </c>
      <c r="P62" s="6">
        <f>VLOOKUP(A62,'Pre-Covid make up of sales  (2)'!$A$1:$G$64,7,FALSE)</f>
        <v>0.307329977996465</v>
      </c>
      <c r="Q62" s="6">
        <f>VLOOKUP(A62,'Pre-Covid make up of sales  (2)'!$A$1:$G$64,6,FALSE)</f>
        <v>8.3327268659653203E-2</v>
      </c>
      <c r="R62" s="6">
        <f>VLOOKUP(A62,'[6]Fashion offline city centre'!$A$4:$W$66,23,FALSE)</f>
        <v>0.97276100134467336</v>
      </c>
      <c r="S62" s="6">
        <f>VLOOKUP(A62,'[6]Food offline city centre'!$A$4:$W$66,23,FALSE)</f>
        <v>1.1284213999524926</v>
      </c>
      <c r="T62" s="6">
        <f>VLOOKUP(A62,'[6]Groceries offline city centre'!$A$4:$W$66,23,FALSE)</f>
        <v>1.031661227308833</v>
      </c>
      <c r="U62" s="6">
        <f>VLOOKUP(A62,'[6]Retail offline city cent'!$A$4:$W$66,23,FALSE)</f>
        <v>0.47354038178495267</v>
      </c>
      <c r="V62" s="24">
        <f>VLOOKUP(A62,'[6]Fashion offline city centre'!$A$4:$Y$66,25,FALSE)</f>
        <v>-21.547166782875067</v>
      </c>
      <c r="W62">
        <f>VLOOKUP(A62,'[6]Food offline city centre'!$A$4:$Y$66,25,FALSE)</f>
        <v>-27.906446236873236</v>
      </c>
      <c r="X62">
        <f>VLOOKUP(A62,'[6]Fashion offline outside centre'!$A$4:$W$66,23,FALSE)</f>
        <v>1.1100478955760584</v>
      </c>
      <c r="Y62">
        <f>VLOOKUP(A62,'[6]Food offline outside centre'!$A$4:$W$66,23,FALSE)</f>
        <v>1.0887509365691703</v>
      </c>
      <c r="Z62">
        <f>VLOOKUP(A62,'[6]Grocerie offline outside centre'!$A$4:$W$66,23,FALSE)</f>
        <v>1.1035499016681771</v>
      </c>
      <c r="AA62">
        <f>VLOOKUP(A62,'[6]Retail offline outside centre'!$A$4:$W$66,23,FALSE)</f>
        <v>0.69486328898323091</v>
      </c>
      <c r="AB62">
        <f>VLOOKUP(A62,'[6]Fashion offline outside centre'!$A$4:$Y$66,25,FALSE)</f>
        <v>-14.86737383775386</v>
      </c>
      <c r="AC62">
        <f>VLOOKUP(A62,'[6]Food offline outside centre'!$A$4:$Y$66,25,FALSE)</f>
        <v>-18.70018704607709</v>
      </c>
    </row>
    <row r="63" spans="1:29" x14ac:dyDescent="0.3">
      <c r="A63" t="s">
        <v>68</v>
      </c>
      <c r="B63" s="36" t="s">
        <v>146</v>
      </c>
      <c r="C63" s="36" t="s">
        <v>135</v>
      </c>
      <c r="D63" t="str">
        <f>VLOOKUP(A63,[4]Sheet1!$A$2:$B$64,2,FALSE)</f>
        <v>Small</v>
      </c>
      <c r="E63">
        <f>VLOOKUP(A63,'Lost week of sales TOTAL'!$A$2:$B$63,2,FALSE)</f>
        <v>-21.579363244628436</v>
      </c>
      <c r="F63">
        <f>VLOOKUP(A63,'Lost week of sales TOTAL'!$A$2:$C$63,3,FALSE)</f>
        <v>-14.69726961249955</v>
      </c>
      <c r="G63" s="6">
        <f>VLOOKUP(A63,'City centre vs local centre off'!$A$2:$C$63,2,FALSE)</f>
        <v>1.17904709898294</v>
      </c>
      <c r="H63" s="6">
        <f>VLOOKUP(A63,'City centre vs local centre off'!$A$2:$C$63,3,FALSE)</f>
        <v>1.0609959118381</v>
      </c>
      <c r="I63" s="6">
        <f>VLOOKUP(A63,'Share elsewhere CC offline'!$F$5:$I$66,4,FALSE)</f>
        <v>0.63251544140462479</v>
      </c>
      <c r="J63" s="6">
        <f>VLOOKUP(A63,'[5]Online share'!$A$2:$B$63,2,FALSE)</f>
        <v>0.24928172265656182</v>
      </c>
      <c r="K63" s="6">
        <f>VLOOKUP(A63,'[5]Online share'!$A$2:$D$63,4,FALSE)</f>
        <v>0.30259778234984697</v>
      </c>
      <c r="L63" s="19">
        <f t="shared" si="3"/>
        <v>5.3316059693285149</v>
      </c>
      <c r="M63" s="6">
        <f>VLOOKUP(A63,'CC share tops bottoms'!$A$2:$B$63,2,FALSE)</f>
        <v>0.25622647606330368</v>
      </c>
      <c r="N63" s="6">
        <f>VLOOKUP(A63,'Pre-Covid make up of sales  (2)'!$A$1:$G$64,4,FALSE)</f>
        <v>0.15163639144009899</v>
      </c>
      <c r="O63" s="6">
        <f>VLOOKUP(A63,'Pre-Covid make up of sales  (2)'!$A$1:$G$64,5,FALSE)</f>
        <v>0.32619577274297901</v>
      </c>
      <c r="P63" s="6">
        <f>VLOOKUP(A63,'Pre-Covid make up of sales  (2)'!$A$1:$G$64,7,FALSE)</f>
        <v>0.17238703924850099</v>
      </c>
      <c r="Q63" s="6">
        <f>VLOOKUP(A63,'Pre-Covid make up of sales  (2)'!$A$1:$G$64,6,FALSE)</f>
        <v>9.3121350802244901E-2</v>
      </c>
      <c r="R63" s="6">
        <f>VLOOKUP(A63,'[6]Fashion offline city centre'!$A$4:$W$66,23,FALSE)</f>
        <v>0.9948357588396407</v>
      </c>
      <c r="S63" s="6">
        <f>VLOOKUP(A63,'[6]Food offline city centre'!$A$4:$W$66,23,FALSE)</f>
        <v>1.538811540057373</v>
      </c>
      <c r="T63" s="6">
        <f>VLOOKUP(A63,'[6]Groceries offline city centre'!$A$4:$W$66,23,FALSE)</f>
        <v>1.1370036536809867</v>
      </c>
      <c r="U63" s="6">
        <f>VLOOKUP(A63,'[6]Retail offline city cent'!$A$4:$W$66,23,FALSE)</f>
        <v>1.1251724446005134</v>
      </c>
      <c r="V63" s="24">
        <f>VLOOKUP(A63,'[6]Fashion offline city centre'!$A$4:$Y$66,25,FALSE)</f>
        <v>-28.599214791722858</v>
      </c>
      <c r="W63">
        <f>VLOOKUP(A63,'[6]Food offline city centre'!$A$4:$Y$66,25,FALSE)</f>
        <v>-23.150057448415751</v>
      </c>
      <c r="X63">
        <f>VLOOKUP(A63,'[6]Fashion offline outside centre'!$A$4:$W$66,23,FALSE)</f>
        <v>0.93960469376877054</v>
      </c>
      <c r="Y63">
        <f>VLOOKUP(A63,'[6]Food offline outside centre'!$A$4:$W$66,23,FALSE)</f>
        <v>1.3429082950232594</v>
      </c>
      <c r="Z63">
        <f>VLOOKUP(A63,'[6]Grocerie offline outside centre'!$A$4:$W$66,23,FALSE)</f>
        <v>1.0788924717841086</v>
      </c>
      <c r="AA63">
        <f>VLOOKUP(A63,'[6]Retail offline outside centre'!$A$4:$W$66,23,FALSE)</f>
        <v>0.88779528462751922</v>
      </c>
      <c r="AB63">
        <f>VLOOKUP(A63,'[6]Fashion offline outside centre'!$A$4:$Y$66,25,FALSE)</f>
        <v>-29.931578751093696</v>
      </c>
      <c r="AC63">
        <f>VLOOKUP(A63,'[6]Food offline outside centre'!$A$4:$Y$66,25,FALSE)</f>
        <v>-16.700818075159397</v>
      </c>
    </row>
  </sheetData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64"/>
  <sheetViews>
    <sheetView workbookViewId="0">
      <selection activeCell="C3" sqref="C3"/>
    </sheetView>
  </sheetViews>
  <sheetFormatPr defaultRowHeight="14.4" x14ac:dyDescent="0.3"/>
  <sheetData>
    <row r="1" spans="1:6" x14ac:dyDescent="0.3">
      <c r="B1" t="s">
        <v>192</v>
      </c>
      <c r="C1" t="s">
        <v>193</v>
      </c>
      <c r="D1" t="s">
        <v>194</v>
      </c>
      <c r="E1" t="s">
        <v>198</v>
      </c>
    </row>
    <row r="2" spans="1:6" x14ac:dyDescent="0.3">
      <c r="A2" t="s">
        <v>191</v>
      </c>
      <c r="B2">
        <v>28.839436425636666</v>
      </c>
      <c r="E2" t="s">
        <v>163</v>
      </c>
      <c r="F2" t="s">
        <v>199</v>
      </c>
    </row>
    <row r="3" spans="1:6" x14ac:dyDescent="0.3">
      <c r="A3" t="s">
        <v>7</v>
      </c>
      <c r="B3">
        <v>30.748587635036913</v>
      </c>
      <c r="C3">
        <f>VLOOKUP(A3,'City centre offline (analysis)'!$AM$2:$AN$63,2,FALSE)</f>
        <v>0.81383853437807896</v>
      </c>
      <c r="D3">
        <f>VLOOKUP(A3,'Lost week of sales TOTAL'!$A$2:$B$63,2,FALSE)</f>
        <v>-38.678572103757894</v>
      </c>
      <c r="E3" s="6" t="e">
        <f>VLOOKUP(A3,'Link with online (residents)'!$A$2:$D$63,4,FALSE)</f>
        <v>#REF!</v>
      </c>
      <c r="F3" s="6" t="e">
        <f>VLOOKUP(A3,'Link with online (residents)'!$A$2:$C$63,3,FALSE)</f>
        <v>#REF!</v>
      </c>
    </row>
    <row r="4" spans="1:6" x14ac:dyDescent="0.3">
      <c r="A4" t="s">
        <v>8</v>
      </c>
      <c r="B4">
        <v>31.850384186202124</v>
      </c>
      <c r="C4">
        <f>VLOOKUP(A4,'City centre offline (analysis)'!$AM$2:$AN$63,2,FALSE)</f>
        <v>0.92773581933138005</v>
      </c>
      <c r="D4">
        <f>VLOOKUP(A4,'Lost week of sales TOTAL'!$A$2:$B$63,2,FALSE)</f>
        <v>-28.118525222587564</v>
      </c>
      <c r="E4" s="6" t="e">
        <f>VLOOKUP(A4,'Link with online (residents)'!$A$2:$D$63,4,FALSE)</f>
        <v>#REF!</v>
      </c>
      <c r="F4" s="6" t="e">
        <f>VLOOKUP(A4,'Link with online (residents)'!$A$2:$C$63,3,FALSE)</f>
        <v>#REF!</v>
      </c>
    </row>
    <row r="5" spans="1:6" x14ac:dyDescent="0.3">
      <c r="A5" t="s">
        <v>9</v>
      </c>
      <c r="B5">
        <v>17.327299083988947</v>
      </c>
      <c r="C5">
        <f>VLOOKUP(A5,'City centre offline (analysis)'!$AM$2:$AN$63,2,FALSE)</f>
        <v>1.1123314709941901</v>
      </c>
      <c r="D5">
        <f>VLOOKUP(A5,'Lost week of sales TOTAL'!$A$2:$B$63,2,FALSE)</f>
        <v>-14.397059774514565</v>
      </c>
      <c r="E5" s="6" t="e">
        <f>VLOOKUP(A5,'Link with online (residents)'!$A$2:$D$63,4,FALSE)</f>
        <v>#REF!</v>
      </c>
      <c r="F5" s="6" t="e">
        <f>VLOOKUP(A5,'Link with online (residents)'!$A$2:$C$63,3,FALSE)</f>
        <v>#REF!</v>
      </c>
    </row>
    <row r="6" spans="1:6" x14ac:dyDescent="0.3">
      <c r="A6" t="s">
        <v>10</v>
      </c>
      <c r="B6">
        <v>26.699330344718991</v>
      </c>
      <c r="C6">
        <f>VLOOKUP(A6,'City centre offline (analysis)'!$AM$2:$AN$63,2,FALSE)</f>
        <v>0.82728398000615799</v>
      </c>
      <c r="D6">
        <f>VLOOKUP(A6,'Lost week of sales TOTAL'!$A$2:$B$63,2,FALSE)</f>
        <v>-21.283199320963089</v>
      </c>
      <c r="E6" s="6" t="e">
        <f>VLOOKUP(A6,'Link with online (residents)'!$A$2:$D$63,4,FALSE)</f>
        <v>#REF!</v>
      </c>
      <c r="F6" s="6" t="e">
        <f>VLOOKUP(A6,'Link with online (residents)'!$A$2:$C$63,3,FALSE)</f>
        <v>#REF!</v>
      </c>
    </row>
    <row r="7" spans="1:6" x14ac:dyDescent="0.3">
      <c r="A7" t="s">
        <v>11</v>
      </c>
      <c r="B7">
        <v>18.919062717180115</v>
      </c>
      <c r="C7">
        <f>VLOOKUP(A7,'City centre offline (analysis)'!$AM$2:$AN$63,2,FALSE)</f>
        <v>0.89516399125452895</v>
      </c>
      <c r="D7">
        <f>VLOOKUP(A7,'Lost week of sales TOTAL'!$A$2:$B$63,2,FALSE)</f>
        <v>-14.659264041374035</v>
      </c>
      <c r="E7" s="6" t="e">
        <f>VLOOKUP(A7,'Link with online (residents)'!$A$2:$D$63,4,FALSE)</f>
        <v>#REF!</v>
      </c>
      <c r="F7" s="6" t="e">
        <f>VLOOKUP(A7,'Link with online (residents)'!$A$2:$C$63,3,FALSE)</f>
        <v>#REF!</v>
      </c>
    </row>
    <row r="8" spans="1:6" x14ac:dyDescent="0.3">
      <c r="A8" t="s">
        <v>12</v>
      </c>
      <c r="B8">
        <v>26.935802407942205</v>
      </c>
      <c r="C8">
        <f>VLOOKUP(A8,'City centre offline (analysis)'!$AM$2:$AN$63,2,FALSE)</f>
        <v>0.79162553156301196</v>
      </c>
      <c r="D8">
        <f>VLOOKUP(A8,'Lost week of sales TOTAL'!$A$2:$B$63,2,FALSE)</f>
        <v>-46.269828732907484</v>
      </c>
      <c r="E8" s="6" t="e">
        <f>VLOOKUP(A8,'Link with online (residents)'!$A$2:$D$63,4,FALSE)</f>
        <v>#REF!</v>
      </c>
      <c r="F8" s="6" t="e">
        <f>VLOOKUP(A8,'Link with online (residents)'!$A$2:$C$63,3,FALSE)</f>
        <v>#REF!</v>
      </c>
    </row>
    <row r="9" spans="1:6" x14ac:dyDescent="0.3">
      <c r="A9" t="s">
        <v>13</v>
      </c>
      <c r="B9">
        <v>20.312806286095288</v>
      </c>
      <c r="C9">
        <f>VLOOKUP(A9,'City centre offline (analysis)'!$AM$2:$AN$63,2,FALSE)</f>
        <v>0.97809234669966605</v>
      </c>
      <c r="D9">
        <f>VLOOKUP(A9,'Lost week of sales TOTAL'!$A$2:$B$63,2,FALSE)</f>
        <v>-12.341355815919005</v>
      </c>
      <c r="E9" s="6" t="e">
        <f>VLOOKUP(A9,'Link with online (residents)'!$A$2:$D$63,4,FALSE)</f>
        <v>#REF!</v>
      </c>
      <c r="F9" s="6" t="e">
        <f>VLOOKUP(A9,'Link with online (residents)'!$A$2:$C$63,3,FALSE)</f>
        <v>#REF!</v>
      </c>
    </row>
    <row r="10" spans="1:6" x14ac:dyDescent="0.3">
      <c r="A10" t="s">
        <v>14</v>
      </c>
      <c r="B10">
        <v>18.737048715669118</v>
      </c>
      <c r="C10">
        <f>VLOOKUP(A10,'City centre offline (analysis)'!$AM$2:$AN$63,2,FALSE)</f>
        <v>1.16913153325644</v>
      </c>
      <c r="D10">
        <f>VLOOKUP(A10,'Lost week of sales TOTAL'!$A$2:$B$63,2,FALSE)</f>
        <v>-16.024018840966161</v>
      </c>
      <c r="E10" s="6" t="e">
        <f>VLOOKUP(A10,'Link with online (residents)'!$A$2:$D$63,4,FALSE)</f>
        <v>#REF!</v>
      </c>
      <c r="F10" s="6" t="e">
        <f>VLOOKUP(A10,'Link with online (residents)'!$A$2:$C$63,3,FALSE)</f>
        <v>#REF!</v>
      </c>
    </row>
    <row r="11" spans="1:6" x14ac:dyDescent="0.3">
      <c r="A11" t="s">
        <v>15</v>
      </c>
      <c r="B11">
        <v>28.597676156730156</v>
      </c>
      <c r="C11">
        <f>VLOOKUP(A11,'City centre offline (analysis)'!$AM$2:$AN$63,2,FALSE)</f>
        <v>1.0734231329333599</v>
      </c>
      <c r="D11">
        <f>VLOOKUP(A11,'Lost week of sales TOTAL'!$A$2:$B$63,2,FALSE)</f>
        <v>-25.376823259478211</v>
      </c>
      <c r="E11" s="6" t="e">
        <f>VLOOKUP(A11,'Link with online (residents)'!$A$2:$D$63,4,FALSE)</f>
        <v>#REF!</v>
      </c>
      <c r="F11" s="6" t="e">
        <f>VLOOKUP(A11,'Link with online (residents)'!$A$2:$C$63,3,FALSE)</f>
        <v>#REF!</v>
      </c>
    </row>
    <row r="12" spans="1:6" x14ac:dyDescent="0.3">
      <c r="A12" t="s">
        <v>16</v>
      </c>
      <c r="B12">
        <v>23.960979566640269</v>
      </c>
      <c r="C12">
        <f>VLOOKUP(A12,'City centre offline (analysis)'!$AM$2:$AN$63,2,FALSE)</f>
        <v>0.86047315683473802</v>
      </c>
      <c r="D12">
        <f>VLOOKUP(A12,'Lost week of sales TOTAL'!$A$2:$B$63,2,FALSE)</f>
        <v>-28.87791331703751</v>
      </c>
      <c r="E12" s="6" t="e">
        <f>VLOOKUP(A12,'Link with online (residents)'!$A$2:$D$63,4,FALSE)</f>
        <v>#REF!</v>
      </c>
      <c r="F12" s="6" t="e">
        <f>VLOOKUP(A12,'Link with online (residents)'!$A$2:$C$63,3,FALSE)</f>
        <v>#REF!</v>
      </c>
    </row>
    <row r="13" spans="1:6" x14ac:dyDescent="0.3">
      <c r="A13" t="s">
        <v>17</v>
      </c>
      <c r="B13">
        <v>36.064322240401722</v>
      </c>
      <c r="C13">
        <f>VLOOKUP(A13,'City centre offline (analysis)'!$AM$2:$AN$63,2,FALSE)</f>
        <v>0.99368667987728798</v>
      </c>
      <c r="D13">
        <f>VLOOKUP(A13,'Lost week of sales TOTAL'!$A$2:$B$63,2,FALSE)</f>
        <v>-28.356097293568293</v>
      </c>
      <c r="E13" s="6" t="e">
        <f>VLOOKUP(A13,'Link with online (residents)'!$A$2:$D$63,4,FALSE)</f>
        <v>#REF!</v>
      </c>
      <c r="F13" s="6" t="e">
        <f>VLOOKUP(A13,'Link with online (residents)'!$A$2:$C$63,3,FALSE)</f>
        <v>#REF!</v>
      </c>
    </row>
    <row r="14" spans="1:6" x14ac:dyDescent="0.3">
      <c r="A14" t="s">
        <v>18</v>
      </c>
      <c r="B14">
        <v>32.732969957008294</v>
      </c>
      <c r="C14">
        <f>VLOOKUP(A14,'City centre offline (analysis)'!$AM$2:$AN$63,2,FALSE)</f>
        <v>0.89740709155509402</v>
      </c>
      <c r="D14">
        <f>VLOOKUP(A14,'Lost week of sales TOTAL'!$A$2:$B$63,2,FALSE)</f>
        <v>-38.240026103055278</v>
      </c>
      <c r="E14" s="6" t="e">
        <f>VLOOKUP(A14,'Link with online (residents)'!$A$2:$D$63,4,FALSE)</f>
        <v>#REF!</v>
      </c>
      <c r="F14" s="6" t="e">
        <f>VLOOKUP(A14,'Link with online (residents)'!$A$2:$C$63,3,FALSE)</f>
        <v>#REF!</v>
      </c>
    </row>
    <row r="15" spans="1:6" x14ac:dyDescent="0.3">
      <c r="A15" t="s">
        <v>19</v>
      </c>
      <c r="B15">
        <v>19.38753272392573</v>
      </c>
      <c r="C15">
        <f>VLOOKUP(A15,'City centre offline (analysis)'!$AM$2:$AN$63,2,FALSE)</f>
        <v>1.01416990880036</v>
      </c>
      <c r="D15">
        <f>VLOOKUP(A15,'Lost week of sales TOTAL'!$A$2:$B$63,2,FALSE)</f>
        <v>-7.766784069575027</v>
      </c>
      <c r="E15" s="6" t="e">
        <f>VLOOKUP(A15,'Link with online (residents)'!$A$2:$D$63,4,FALSE)</f>
        <v>#REF!</v>
      </c>
      <c r="F15" s="6" t="e">
        <f>VLOOKUP(A15,'Link with online (residents)'!$A$2:$C$63,3,FALSE)</f>
        <v>#REF!</v>
      </c>
    </row>
    <row r="16" spans="1:6" x14ac:dyDescent="0.3">
      <c r="A16" t="s">
        <v>20</v>
      </c>
      <c r="B16">
        <v>43.224667735599226</v>
      </c>
      <c r="C16">
        <f>VLOOKUP(A16,'City centre offline (analysis)'!$AM$2:$AN$63,2,FALSE)</f>
        <v>0.82912534192667797</v>
      </c>
      <c r="D16">
        <f>VLOOKUP(A16,'Lost week of sales TOTAL'!$A$2:$B$63,2,FALSE)</f>
        <v>-36.139885604866386</v>
      </c>
      <c r="E16" s="6" t="e">
        <f>VLOOKUP(A16,'Link with online (residents)'!$A$2:$D$63,4,FALSE)</f>
        <v>#REF!</v>
      </c>
      <c r="F16" s="6" t="e">
        <f>VLOOKUP(A16,'Link with online (residents)'!$A$2:$C$63,3,FALSE)</f>
        <v>#REF!</v>
      </c>
    </row>
    <row r="17" spans="1:6" x14ac:dyDescent="0.3">
      <c r="A17" t="s">
        <v>21</v>
      </c>
      <c r="B17">
        <v>37.537962203442284</v>
      </c>
      <c r="C17">
        <f>VLOOKUP(A17,'City centre offline (analysis)'!$AM$2:$AN$63,2,FALSE)</f>
        <v>0.84913189423629798</v>
      </c>
      <c r="D17">
        <f>VLOOKUP(A17,'Lost week of sales TOTAL'!$A$2:$B$63,2,FALSE)</f>
        <v>-43.138882027433162</v>
      </c>
      <c r="E17" s="6" t="e">
        <f>VLOOKUP(A17,'Link with online (residents)'!$A$2:$D$63,4,FALSE)</f>
        <v>#REF!</v>
      </c>
      <c r="F17" s="6" t="e">
        <f>VLOOKUP(A17,'Link with online (residents)'!$A$2:$C$63,3,FALSE)</f>
        <v>#REF!</v>
      </c>
    </row>
    <row r="18" spans="1:6" x14ac:dyDescent="0.3">
      <c r="A18" t="s">
        <v>22</v>
      </c>
      <c r="B18">
        <v>21.85650835829513</v>
      </c>
      <c r="C18">
        <f>VLOOKUP(A18,'City centre offline (analysis)'!$AM$2:$AN$63,2,FALSE)</f>
        <v>0.87751285837066395</v>
      </c>
      <c r="D18">
        <f>VLOOKUP(A18,'Lost week of sales TOTAL'!$A$2:$B$63,2,FALSE)</f>
        <v>-27.506475029318814</v>
      </c>
      <c r="E18" s="6" t="e">
        <f>VLOOKUP(A18,'Link with online (residents)'!$A$2:$D$63,4,FALSE)</f>
        <v>#REF!</v>
      </c>
      <c r="F18" s="6" t="e">
        <f>VLOOKUP(A18,'Link with online (residents)'!$A$2:$C$63,3,FALSE)</f>
        <v>#REF!</v>
      </c>
    </row>
    <row r="19" spans="1:6" x14ac:dyDescent="0.3">
      <c r="A19" t="s">
        <v>23</v>
      </c>
      <c r="B19">
        <v>34.399459451072048</v>
      </c>
      <c r="C19">
        <f>VLOOKUP(A19,'City centre offline (analysis)'!$AM$2:$AN$63,2,FALSE)</f>
        <v>0.76812817956173796</v>
      </c>
      <c r="D19">
        <f>VLOOKUP(A19,'Lost week of sales TOTAL'!$A$2:$B$63,2,FALSE)</f>
        <v>-40.837751545342101</v>
      </c>
      <c r="E19" s="6" t="e">
        <f>VLOOKUP(A19,'Link with online (residents)'!$A$2:$D$63,4,FALSE)</f>
        <v>#REF!</v>
      </c>
      <c r="F19" s="6" t="e">
        <f>VLOOKUP(A19,'Link with online (residents)'!$A$2:$C$63,3,FALSE)</f>
        <v>#REF!</v>
      </c>
    </row>
    <row r="20" spans="1:6" x14ac:dyDescent="0.3">
      <c r="A20" t="s">
        <v>24</v>
      </c>
      <c r="B20">
        <v>19.780031696124581</v>
      </c>
      <c r="C20">
        <f>VLOOKUP(A20,'City centre offline (analysis)'!$AM$2:$AN$63,2,FALSE)</f>
        <v>0.789316177494925</v>
      </c>
      <c r="D20">
        <f>VLOOKUP(A20,'Lost week of sales TOTAL'!$A$2:$B$63,2,FALSE)</f>
        <v>-27.693123333717974</v>
      </c>
      <c r="E20" s="6" t="e">
        <f>VLOOKUP(A20,'Link with online (residents)'!$A$2:$D$63,4,FALSE)</f>
        <v>#REF!</v>
      </c>
      <c r="F20" s="6" t="e">
        <f>VLOOKUP(A20,'Link with online (residents)'!$A$2:$C$63,3,FALSE)</f>
        <v>#REF!</v>
      </c>
    </row>
    <row r="21" spans="1:6" x14ac:dyDescent="0.3">
      <c r="A21" t="s">
        <v>25</v>
      </c>
      <c r="B21">
        <v>24.734902642300298</v>
      </c>
      <c r="C21">
        <f>VLOOKUP(A21,'City centre offline (analysis)'!$AM$2:$AN$63,2,FALSE)</f>
        <v>0.87727228550832503</v>
      </c>
      <c r="D21">
        <f>VLOOKUP(A21,'Lost week of sales TOTAL'!$A$2:$B$63,2,FALSE)</f>
        <v>-32.000067173578579</v>
      </c>
      <c r="E21" s="6" t="e">
        <f>VLOOKUP(A21,'Link with online (residents)'!$A$2:$D$63,4,FALSE)</f>
        <v>#REF!</v>
      </c>
      <c r="F21" s="6" t="e">
        <f>VLOOKUP(A21,'Link with online (residents)'!$A$2:$C$63,3,FALSE)</f>
        <v>#REF!</v>
      </c>
    </row>
    <row r="22" spans="1:6" x14ac:dyDescent="0.3">
      <c r="A22" t="s">
        <v>26</v>
      </c>
      <c r="B22">
        <v>18.918999901447034</v>
      </c>
      <c r="C22">
        <f>VLOOKUP(A22,'City centre offline (analysis)'!$AM$2:$AN$63,2,FALSE)</f>
        <v>0.91275986951973997</v>
      </c>
      <c r="D22">
        <f>VLOOKUP(A22,'Lost week of sales TOTAL'!$A$2:$B$63,2,FALSE)</f>
        <v>-24.459855790130032</v>
      </c>
      <c r="E22" s="6" t="e">
        <f>VLOOKUP(A22,'Link with online (residents)'!$A$2:$D$63,4,FALSE)</f>
        <v>#REF!</v>
      </c>
      <c r="F22" s="6" t="e">
        <f>VLOOKUP(A22,'Link with online (residents)'!$A$2:$C$63,3,FALSE)</f>
        <v>#REF!</v>
      </c>
    </row>
    <row r="23" spans="1:6" x14ac:dyDescent="0.3">
      <c r="A23" t="s">
        <v>27</v>
      </c>
      <c r="B23">
        <v>24.174339278739744</v>
      </c>
      <c r="C23">
        <f>VLOOKUP(A23,'City centre offline (analysis)'!$AM$2:$AN$63,2,FALSE)</f>
        <v>0.91093126654947199</v>
      </c>
      <c r="D23">
        <f>VLOOKUP(A23,'Lost week of sales TOTAL'!$A$2:$B$63,2,FALSE)</f>
        <v>-32.391712177948342</v>
      </c>
      <c r="E23" s="6" t="e">
        <f>VLOOKUP(A23,'Link with online (residents)'!$A$2:$D$63,4,FALSE)</f>
        <v>#REF!</v>
      </c>
      <c r="F23" s="6" t="e">
        <f>VLOOKUP(A23,'Link with online (residents)'!$A$2:$C$63,3,FALSE)</f>
        <v>#REF!</v>
      </c>
    </row>
    <row r="24" spans="1:6" x14ac:dyDescent="0.3">
      <c r="A24" t="s">
        <v>28</v>
      </c>
      <c r="B24">
        <v>43.243992055610732</v>
      </c>
      <c r="C24">
        <f>VLOOKUP(A24,'City centre offline (analysis)'!$AM$2:$AN$63,2,FALSE)</f>
        <v>1.0591688711590601</v>
      </c>
      <c r="D24">
        <f>VLOOKUP(A24,'Lost week of sales TOTAL'!$A$2:$B$63,2,FALSE)</f>
        <v>-43.277959577594451</v>
      </c>
      <c r="E24" s="6" t="e">
        <f>VLOOKUP(A24,'Link with online (residents)'!$A$2:$D$63,4,FALSE)</f>
        <v>#REF!</v>
      </c>
      <c r="F24" s="6" t="e">
        <f>VLOOKUP(A24,'Link with online (residents)'!$A$2:$C$63,3,FALSE)</f>
        <v>#REF!</v>
      </c>
    </row>
    <row r="25" spans="1:6" x14ac:dyDescent="0.3">
      <c r="A25" t="s">
        <v>29</v>
      </c>
      <c r="B25">
        <v>33.183353377188965</v>
      </c>
      <c r="C25">
        <f>VLOOKUP(A25,'City centre offline (analysis)'!$AM$2:$AN$63,2,FALSE)</f>
        <v>0.91492519779241399</v>
      </c>
      <c r="D25">
        <f>VLOOKUP(A25,'Lost week of sales TOTAL'!$A$2:$B$63,2,FALSE)</f>
        <v>-34.950062791281859</v>
      </c>
      <c r="E25" s="6" t="e">
        <f>VLOOKUP(A25,'Link with online (residents)'!$A$2:$D$63,4,FALSE)</f>
        <v>#REF!</v>
      </c>
      <c r="F25" s="6" t="e">
        <f>VLOOKUP(A25,'Link with online (residents)'!$A$2:$C$63,3,FALSE)</f>
        <v>#REF!</v>
      </c>
    </row>
    <row r="26" spans="1:6" x14ac:dyDescent="0.3">
      <c r="A26" t="s">
        <v>30</v>
      </c>
      <c r="B26">
        <v>30.692919884083015</v>
      </c>
      <c r="C26">
        <f>VLOOKUP(A26,'City centre offline (analysis)'!$AM$2:$AN$63,2,FALSE)</f>
        <v>0.88895561709262005</v>
      </c>
      <c r="D26">
        <f>VLOOKUP(A26,'Lost week of sales TOTAL'!$A$2:$B$63,2,FALSE)</f>
        <v>-42.275179720118921</v>
      </c>
      <c r="E26" s="6" t="e">
        <f>VLOOKUP(A26,'Link with online (residents)'!$A$2:$D$63,4,FALSE)</f>
        <v>#REF!</v>
      </c>
      <c r="F26" s="6" t="e">
        <f>VLOOKUP(A26,'Link with online (residents)'!$A$2:$C$63,3,FALSE)</f>
        <v>#REF!</v>
      </c>
    </row>
    <row r="27" spans="1:6" x14ac:dyDescent="0.3">
      <c r="A27" t="s">
        <v>31</v>
      </c>
      <c r="B27">
        <v>26.222631736500379</v>
      </c>
      <c r="C27">
        <f>VLOOKUP(A27,'City centre offline (analysis)'!$AM$2:$AN$63,2,FALSE)</f>
        <v>0.96495288068154195</v>
      </c>
      <c r="D27">
        <f>VLOOKUP(A27,'Lost week of sales TOTAL'!$A$2:$B$63,2,FALSE)</f>
        <v>-16.115207577183845</v>
      </c>
      <c r="E27" s="6" t="e">
        <f>VLOOKUP(A27,'Link with online (residents)'!$A$2:$D$63,4,FALSE)</f>
        <v>#REF!</v>
      </c>
      <c r="F27" s="6" t="e">
        <f>VLOOKUP(A27,'Link with online (residents)'!$A$2:$C$63,3,FALSE)</f>
        <v>#REF!</v>
      </c>
    </row>
    <row r="28" spans="1:6" x14ac:dyDescent="0.3">
      <c r="A28" t="s">
        <v>32</v>
      </c>
      <c r="B28">
        <v>20.16445034874166</v>
      </c>
      <c r="C28">
        <f>VLOOKUP(A28,'City centre offline (analysis)'!$AM$2:$AN$63,2,FALSE)</f>
        <v>1.00983555644877</v>
      </c>
      <c r="D28">
        <f>VLOOKUP(A28,'Lost week of sales TOTAL'!$A$2:$B$63,2,FALSE)</f>
        <v>-11.885243421627729</v>
      </c>
      <c r="E28" s="6" t="e">
        <f>VLOOKUP(A28,'Link with online (residents)'!$A$2:$D$63,4,FALSE)</f>
        <v>#REF!</v>
      </c>
      <c r="F28" s="6" t="e">
        <f>VLOOKUP(A28,'Link with online (residents)'!$A$2:$C$63,3,FALSE)</f>
        <v>#REF!</v>
      </c>
    </row>
    <row r="29" spans="1:6" x14ac:dyDescent="0.3">
      <c r="A29" t="s">
        <v>33</v>
      </c>
      <c r="B29">
        <v>22.18052795306884</v>
      </c>
      <c r="C29">
        <f>VLOOKUP(A29,'City centre offline (analysis)'!$AM$2:$AN$63,2,FALSE)</f>
        <v>1.0239819394407199</v>
      </c>
      <c r="D29">
        <f>VLOOKUP(A29,'Lost week of sales TOTAL'!$A$2:$B$63,2,FALSE)</f>
        <v>-24.200283161420835</v>
      </c>
      <c r="E29" s="6" t="e">
        <f>VLOOKUP(A29,'Link with online (residents)'!$A$2:$D$63,4,FALSE)</f>
        <v>#REF!</v>
      </c>
      <c r="F29" s="6" t="e">
        <f>VLOOKUP(A29,'Link with online (residents)'!$A$2:$C$63,3,FALSE)</f>
        <v>#REF!</v>
      </c>
    </row>
    <row r="30" spans="1:6" x14ac:dyDescent="0.3">
      <c r="A30" t="s">
        <v>34</v>
      </c>
      <c r="B30">
        <v>31.268028599601195</v>
      </c>
      <c r="C30">
        <f>VLOOKUP(A30,'City centre offline (analysis)'!$AM$2:$AN$63,2,FALSE)</f>
        <v>0.825194049316893</v>
      </c>
      <c r="D30">
        <f>VLOOKUP(A30,'Lost week of sales TOTAL'!$A$2:$B$63,2,FALSE)</f>
        <v>-30.824731681969826</v>
      </c>
      <c r="E30" s="6" t="e">
        <f>VLOOKUP(A30,'Link with online (residents)'!$A$2:$D$63,4,FALSE)</f>
        <v>#REF!</v>
      </c>
      <c r="F30" s="6" t="e">
        <f>VLOOKUP(A30,'Link with online (residents)'!$A$2:$C$63,3,FALSE)</f>
        <v>#REF!</v>
      </c>
    </row>
    <row r="31" spans="1:6" x14ac:dyDescent="0.3">
      <c r="A31" t="s">
        <v>35</v>
      </c>
      <c r="B31">
        <v>36.5247803736588</v>
      </c>
      <c r="C31">
        <f>VLOOKUP(A31,'City centre offline (analysis)'!$AM$2:$AN$63,2,FALSE)</f>
        <v>0.93848651108307102</v>
      </c>
      <c r="D31">
        <f>VLOOKUP(A31,'Lost week of sales TOTAL'!$A$2:$B$63,2,FALSE)</f>
        <v>-39.087494556197498</v>
      </c>
      <c r="E31" s="6" t="e">
        <f>VLOOKUP(A31,'Link with online (residents)'!$A$2:$D$63,4,FALSE)</f>
        <v>#REF!</v>
      </c>
      <c r="F31" s="6" t="e">
        <f>VLOOKUP(A31,'Link with online (residents)'!$A$2:$C$63,3,FALSE)</f>
        <v>#REF!</v>
      </c>
    </row>
    <row r="32" spans="1:6" x14ac:dyDescent="0.3">
      <c r="A32" t="s">
        <v>36</v>
      </c>
      <c r="B32">
        <v>32.918782138733718</v>
      </c>
      <c r="C32">
        <f>VLOOKUP(A32,'City centre offline (analysis)'!$AM$2:$AN$63,2,FALSE)</f>
        <v>0.89293180113067305</v>
      </c>
      <c r="D32">
        <f>VLOOKUP(A32,'Lost week of sales TOTAL'!$A$2:$B$63,2,FALSE)</f>
        <v>-36.063587997344662</v>
      </c>
      <c r="E32" s="6" t="e">
        <f>VLOOKUP(A32,'Link with online (residents)'!$A$2:$D$63,4,FALSE)</f>
        <v>#REF!</v>
      </c>
      <c r="F32" s="6" t="e">
        <f>VLOOKUP(A32,'Link with online (residents)'!$A$2:$C$63,3,FALSE)</f>
        <v>#REF!</v>
      </c>
    </row>
    <row r="33" spans="1:6" x14ac:dyDescent="0.3">
      <c r="A33" t="s">
        <v>37</v>
      </c>
      <c r="B33">
        <v>27.746751743777111</v>
      </c>
      <c r="C33">
        <f>VLOOKUP(A33,'City centre offline (analysis)'!$AM$2:$AN$63,2,FALSE)</f>
        <v>1.0789510438913501</v>
      </c>
      <c r="D33">
        <f>VLOOKUP(A33,'Lost week of sales TOTAL'!$A$2:$B$63,2,FALSE)</f>
        <v>-25.835133671244723</v>
      </c>
      <c r="E33" s="6" t="e">
        <f>VLOOKUP(A33,'Link with online (residents)'!$A$2:$D$63,4,FALSE)</f>
        <v>#REF!</v>
      </c>
      <c r="F33" s="6" t="e">
        <f>VLOOKUP(A33,'Link with online (residents)'!$A$2:$C$63,3,FALSE)</f>
        <v>#REF!</v>
      </c>
    </row>
    <row r="34" spans="1:6" x14ac:dyDescent="0.3">
      <c r="A34" t="s">
        <v>38</v>
      </c>
      <c r="B34">
        <v>41.827571964826724</v>
      </c>
      <c r="C34">
        <f>VLOOKUP(A34,'City centre offline (analysis)'!$AM$2:$AN$63,2,FALSE)</f>
        <v>0.818407016104853</v>
      </c>
      <c r="D34">
        <f>VLOOKUP(A34,'Lost week of sales TOTAL'!$A$2:$B$63,2,FALSE)</f>
        <v>-47.354853107066923</v>
      </c>
      <c r="E34" s="6" t="e">
        <f>VLOOKUP(A34,'Link with online (residents)'!$A$2:$D$63,4,FALSE)</f>
        <v>#REF!</v>
      </c>
      <c r="F34" s="6" t="e">
        <f>VLOOKUP(A34,'Link with online (residents)'!$A$2:$C$63,3,FALSE)</f>
        <v>#REF!</v>
      </c>
    </row>
    <row r="35" spans="1:6" x14ac:dyDescent="0.3">
      <c r="A35" t="s">
        <v>39</v>
      </c>
      <c r="B35">
        <v>26.518033114278701</v>
      </c>
      <c r="C35">
        <f>VLOOKUP(A35,'City centre offline (analysis)'!$AM$2:$AN$63,2,FALSE)</f>
        <v>0.86767771661112802</v>
      </c>
      <c r="D35">
        <f>VLOOKUP(A35,'Lost week of sales TOTAL'!$A$2:$B$63,2,FALSE)</f>
        <v>-25.580776728655302</v>
      </c>
      <c r="E35" s="6" t="e">
        <f>VLOOKUP(A35,'Link with online (residents)'!$A$2:$D$63,4,FALSE)</f>
        <v>#REF!</v>
      </c>
      <c r="F35" s="6" t="e">
        <f>VLOOKUP(A35,'Link with online (residents)'!$A$2:$C$63,3,FALSE)</f>
        <v>#REF!</v>
      </c>
    </row>
    <row r="36" spans="1:6" x14ac:dyDescent="0.3">
      <c r="A36" t="s">
        <v>40</v>
      </c>
      <c r="B36">
        <v>30.107627643322459</v>
      </c>
      <c r="C36">
        <f>VLOOKUP(A36,'City centre offline (analysis)'!$AM$2:$AN$63,2,FALSE)</f>
        <v>0.94261057623877598</v>
      </c>
      <c r="D36">
        <f>VLOOKUP(A36,'Lost week of sales TOTAL'!$A$2:$B$63,2,FALSE)</f>
        <v>-41.268047334863439</v>
      </c>
      <c r="E36" s="6" t="e">
        <f>VLOOKUP(A36,'Link with online (residents)'!$A$2:$D$63,4,FALSE)</f>
        <v>#REF!</v>
      </c>
      <c r="F36" s="6" t="e">
        <f>VLOOKUP(A36,'Link with online (residents)'!$A$2:$C$63,3,FALSE)</f>
        <v>#REF!</v>
      </c>
    </row>
    <row r="37" spans="1:6" x14ac:dyDescent="0.3">
      <c r="A37" t="s">
        <v>41</v>
      </c>
      <c r="B37">
        <v>18.071891625857305</v>
      </c>
      <c r="C37">
        <f>VLOOKUP(A37,'City centre offline (analysis)'!$AM$2:$AN$63,2,FALSE)</f>
        <v>0.97291270531324703</v>
      </c>
      <c r="D37">
        <f>VLOOKUP(A37,'Lost week of sales TOTAL'!$A$2:$B$63,2,FALSE)</f>
        <v>-13.272004916846422</v>
      </c>
      <c r="E37" s="6" t="e">
        <f>VLOOKUP(A37,'Link with online (residents)'!$A$2:$D$63,4,FALSE)</f>
        <v>#REF!</v>
      </c>
      <c r="F37" s="6" t="e">
        <f>VLOOKUP(A37,'Link with online (residents)'!$A$2:$C$63,3,FALSE)</f>
        <v>#REF!</v>
      </c>
    </row>
    <row r="38" spans="1:6" x14ac:dyDescent="0.3">
      <c r="A38" t="s">
        <v>42</v>
      </c>
      <c r="B38">
        <v>19.808721338622014</v>
      </c>
      <c r="C38">
        <f>VLOOKUP(A38,'City centre offline (analysis)'!$AM$2:$AN$63,2,FALSE)</f>
        <v>0.95201481234227203</v>
      </c>
      <c r="D38">
        <f>VLOOKUP(A38,'Lost week of sales TOTAL'!$A$2:$B$63,2,FALSE)</f>
        <v>-27.611830160932271</v>
      </c>
      <c r="E38" s="6" t="e">
        <f>VLOOKUP(A38,'Link with online (residents)'!$A$2:$D$63,4,FALSE)</f>
        <v>#REF!</v>
      </c>
      <c r="F38" s="6" t="e">
        <f>VLOOKUP(A38,'Link with online (residents)'!$A$2:$C$63,3,FALSE)</f>
        <v>#REF!</v>
      </c>
    </row>
    <row r="39" spans="1:6" x14ac:dyDescent="0.3">
      <c r="A39" t="s">
        <v>43</v>
      </c>
      <c r="B39">
        <v>37.420589164162784</v>
      </c>
      <c r="C39">
        <f>VLOOKUP(A39,'City centre offline (analysis)'!$AM$2:$AN$63,2,FALSE)</f>
        <v>0.79462787142888103</v>
      </c>
      <c r="D39">
        <f>VLOOKUP(A39,'Lost week of sales TOTAL'!$A$2:$B$63,2,FALSE)</f>
        <v>-36.252248609783436</v>
      </c>
      <c r="E39" s="6" t="e">
        <f>VLOOKUP(A39,'Link with online (residents)'!$A$2:$D$63,4,FALSE)</f>
        <v>#REF!</v>
      </c>
      <c r="F39" s="6" t="e">
        <f>VLOOKUP(A39,'Link with online (residents)'!$A$2:$C$63,3,FALSE)</f>
        <v>#REF!</v>
      </c>
    </row>
    <row r="40" spans="1:6" x14ac:dyDescent="0.3">
      <c r="A40" t="s">
        <v>44</v>
      </c>
      <c r="B40">
        <v>29.208088188729835</v>
      </c>
      <c r="C40">
        <f>VLOOKUP(A40,'City centre offline (analysis)'!$AM$2:$AN$63,2,FALSE)</f>
        <v>1.05950164804963</v>
      </c>
      <c r="D40">
        <f>VLOOKUP(A40,'Lost week of sales TOTAL'!$A$2:$B$63,2,FALSE)</f>
        <v>-38.726092971122419</v>
      </c>
      <c r="E40" s="6" t="e">
        <f>VLOOKUP(A40,'Link with online (residents)'!$A$2:$D$63,4,FALSE)</f>
        <v>#REF!</v>
      </c>
      <c r="F40" s="6" t="e">
        <f>VLOOKUP(A40,'Link with online (residents)'!$A$2:$C$63,3,FALSE)</f>
        <v>#REF!</v>
      </c>
    </row>
    <row r="41" spans="1:6" x14ac:dyDescent="0.3">
      <c r="A41" t="s">
        <v>45</v>
      </c>
      <c r="B41">
        <v>24.278855562512884</v>
      </c>
      <c r="C41">
        <f>VLOOKUP(A41,'City centre offline (analysis)'!$AM$2:$AN$63,2,FALSE)</f>
        <v>0.89973086956505199</v>
      </c>
      <c r="D41">
        <f>VLOOKUP(A41,'Lost week of sales TOTAL'!$A$2:$B$63,2,FALSE)</f>
        <v>-22.439075355263952</v>
      </c>
      <c r="E41" s="6" t="e">
        <f>VLOOKUP(A41,'Link with online (residents)'!$A$2:$D$63,4,FALSE)</f>
        <v>#REF!</v>
      </c>
      <c r="F41" s="6" t="e">
        <f>VLOOKUP(A41,'Link with online (residents)'!$A$2:$C$63,3,FALSE)</f>
        <v>#REF!</v>
      </c>
    </row>
    <row r="42" spans="1:6" x14ac:dyDescent="0.3">
      <c r="A42" t="s">
        <v>46</v>
      </c>
      <c r="B42">
        <v>29.896175351723642</v>
      </c>
      <c r="C42">
        <f>VLOOKUP(A42,'City centre offline (analysis)'!$AM$2:$AN$63,2,FALSE)</f>
        <v>0.90994470426624896</v>
      </c>
      <c r="D42">
        <f>VLOOKUP(A42,'Lost week of sales TOTAL'!$A$2:$B$63,2,FALSE)</f>
        <v>-12.475075546634303</v>
      </c>
      <c r="E42" s="6" t="e">
        <f>VLOOKUP(A42,'Link with online (residents)'!$A$2:$D$63,4,FALSE)</f>
        <v>#REF!</v>
      </c>
      <c r="F42" s="6" t="e">
        <f>VLOOKUP(A42,'Link with online (residents)'!$A$2:$C$63,3,FALSE)</f>
        <v>#REF!</v>
      </c>
    </row>
    <row r="43" spans="1:6" x14ac:dyDescent="0.3">
      <c r="A43" t="s">
        <v>47</v>
      </c>
      <c r="B43">
        <v>33.634972069637527</v>
      </c>
      <c r="C43">
        <f>VLOOKUP(A43,'City centre offline (analysis)'!$AM$2:$AN$63,2,FALSE)</f>
        <v>0.90643087082527596</v>
      </c>
      <c r="D43">
        <f>VLOOKUP(A43,'Lost week of sales TOTAL'!$A$2:$B$63,2,FALSE)</f>
        <v>-32.692047638198879</v>
      </c>
      <c r="E43" s="6" t="e">
        <f>VLOOKUP(A43,'Link with online (residents)'!$A$2:$D$63,4,FALSE)</f>
        <v>#REF!</v>
      </c>
      <c r="F43" s="6" t="e">
        <f>VLOOKUP(A43,'Link with online (residents)'!$A$2:$C$63,3,FALSE)</f>
        <v>#REF!</v>
      </c>
    </row>
    <row r="44" spans="1:6" x14ac:dyDescent="0.3">
      <c r="A44" t="s">
        <v>48</v>
      </c>
      <c r="B44">
        <v>28.713650052806429</v>
      </c>
      <c r="C44">
        <f>VLOOKUP(A44,'City centre offline (analysis)'!$AM$2:$AN$63,2,FALSE)</f>
        <v>0.89385379929944098</v>
      </c>
      <c r="D44">
        <f>VLOOKUP(A44,'Lost week of sales TOTAL'!$A$2:$B$63,2,FALSE)</f>
        <v>-39.942326031634103</v>
      </c>
      <c r="E44" s="6" t="e">
        <f>VLOOKUP(A44,'Link with online (residents)'!$A$2:$D$63,4,FALSE)</f>
        <v>#REF!</v>
      </c>
      <c r="F44" s="6" t="e">
        <f>VLOOKUP(A44,'Link with online (residents)'!$A$2:$C$63,3,FALSE)</f>
        <v>#REF!</v>
      </c>
    </row>
    <row r="45" spans="1:6" x14ac:dyDescent="0.3">
      <c r="A45" t="s">
        <v>49</v>
      </c>
      <c r="B45">
        <v>42.725295959738844</v>
      </c>
      <c r="C45">
        <f>VLOOKUP(A45,'City centre offline (analysis)'!$AM$2:$AN$63,2,FALSE)</f>
        <v>0.809405175224439</v>
      </c>
      <c r="D45">
        <f>VLOOKUP(A45,'Lost week of sales TOTAL'!$A$2:$B$63,2,FALSE)</f>
        <v>-41.215364018497425</v>
      </c>
      <c r="E45" s="6" t="e">
        <f>VLOOKUP(A45,'Link with online (residents)'!$A$2:$D$63,4,FALSE)</f>
        <v>#REF!</v>
      </c>
      <c r="F45" s="6" t="e">
        <f>VLOOKUP(A45,'Link with online (residents)'!$A$2:$C$63,3,FALSE)</f>
        <v>#REF!</v>
      </c>
    </row>
    <row r="46" spans="1:6" x14ac:dyDescent="0.3">
      <c r="A46" t="s">
        <v>50</v>
      </c>
      <c r="B46">
        <v>33.22421900453854</v>
      </c>
      <c r="C46">
        <f>VLOOKUP(A46,'City centre offline (analysis)'!$AM$2:$AN$63,2,FALSE)</f>
        <v>0.78033666609515995</v>
      </c>
      <c r="D46">
        <f>VLOOKUP(A46,'Lost week of sales TOTAL'!$A$2:$B$63,2,FALSE)</f>
        <v>-31.972687625793057</v>
      </c>
      <c r="E46" s="6" t="e">
        <f>VLOOKUP(A46,'Link with online (residents)'!$A$2:$D$63,4,FALSE)</f>
        <v>#REF!</v>
      </c>
      <c r="F46" s="6" t="e">
        <f>VLOOKUP(A46,'Link with online (residents)'!$A$2:$C$63,3,FALSE)</f>
        <v>#REF!</v>
      </c>
    </row>
    <row r="47" spans="1:6" x14ac:dyDescent="0.3">
      <c r="A47" t="s">
        <v>51</v>
      </c>
      <c r="B47">
        <v>20.828880485582381</v>
      </c>
      <c r="C47">
        <f>VLOOKUP(A47,'City centre offline (analysis)'!$AM$2:$AN$63,2,FALSE)</f>
        <v>0.99698048698030906</v>
      </c>
      <c r="D47">
        <f>VLOOKUP(A47,'Lost week of sales TOTAL'!$A$2:$B$63,2,FALSE)</f>
        <v>-25.141859256315783</v>
      </c>
      <c r="E47" s="6" t="e">
        <f>VLOOKUP(A47,'Link with online (residents)'!$A$2:$D$63,4,FALSE)</f>
        <v>#REF!</v>
      </c>
      <c r="F47" s="6" t="e">
        <f>VLOOKUP(A47,'Link with online (residents)'!$A$2:$C$63,3,FALSE)</f>
        <v>#REF!</v>
      </c>
    </row>
    <row r="48" spans="1:6" x14ac:dyDescent="0.3">
      <c r="A48" t="s">
        <v>52</v>
      </c>
      <c r="B48">
        <v>26.952491244372901</v>
      </c>
      <c r="C48">
        <f>VLOOKUP(A48,'City centre offline (analysis)'!$AM$2:$AN$63,2,FALSE)</f>
        <v>0.86896079767787204</v>
      </c>
      <c r="D48">
        <f>VLOOKUP(A48,'Lost week of sales TOTAL'!$A$2:$B$63,2,FALSE)</f>
        <v>-21.554944980472644</v>
      </c>
      <c r="E48" s="6" t="e">
        <f>VLOOKUP(A48,'Link with online (residents)'!$A$2:$D$63,4,FALSE)</f>
        <v>#REF!</v>
      </c>
      <c r="F48" s="6" t="e">
        <f>VLOOKUP(A48,'Link with online (residents)'!$A$2:$C$63,3,FALSE)</f>
        <v>#REF!</v>
      </c>
    </row>
    <row r="49" spans="1:6" x14ac:dyDescent="0.3">
      <c r="A49" t="s">
        <v>53</v>
      </c>
      <c r="B49">
        <v>22.943745990829402</v>
      </c>
      <c r="C49">
        <f>VLOOKUP(A49,'City centre offline (analysis)'!$AM$2:$AN$63,2,FALSE)</f>
        <v>0.913980524921846</v>
      </c>
      <c r="D49">
        <f>VLOOKUP(A49,'Lost week of sales TOTAL'!$A$2:$B$63,2,FALSE)</f>
        <v>-26.779343824028253</v>
      </c>
      <c r="E49" s="6" t="e">
        <f>VLOOKUP(A49,'Link with online (residents)'!$A$2:$D$63,4,FALSE)</f>
        <v>#REF!</v>
      </c>
      <c r="F49" s="6" t="e">
        <f>VLOOKUP(A49,'Link with online (residents)'!$A$2:$C$63,3,FALSE)</f>
        <v>#REF!</v>
      </c>
    </row>
    <row r="50" spans="1:6" x14ac:dyDescent="0.3">
      <c r="A50" t="s">
        <v>54</v>
      </c>
      <c r="B50">
        <v>39.92210795081288</v>
      </c>
      <c r="C50">
        <f>VLOOKUP(A50,'City centre offline (analysis)'!$AM$2:$AN$63,2,FALSE)</f>
        <v>0.77466679807822503</v>
      </c>
      <c r="D50">
        <f>VLOOKUP(A50,'Lost week of sales TOTAL'!$A$2:$B$63,2,FALSE)</f>
        <v>-38.695093650177036</v>
      </c>
      <c r="E50" s="6" t="e">
        <f>VLOOKUP(A50,'Link with online (residents)'!$A$2:$D$63,4,FALSE)</f>
        <v>#REF!</v>
      </c>
      <c r="F50" s="6" t="e">
        <f>VLOOKUP(A50,'Link with online (residents)'!$A$2:$C$63,3,FALSE)</f>
        <v>#REF!</v>
      </c>
    </row>
    <row r="51" spans="1:6" x14ac:dyDescent="0.3">
      <c r="A51" t="s">
        <v>55</v>
      </c>
      <c r="B51">
        <v>28.663256170035751</v>
      </c>
      <c r="C51">
        <f>VLOOKUP(A51,'City centre offline (analysis)'!$AM$2:$AN$63,2,FALSE)</f>
        <v>0.91319524839425703</v>
      </c>
      <c r="D51">
        <f>VLOOKUP(A51,'Lost week of sales TOTAL'!$A$2:$B$63,2,FALSE)</f>
        <v>-31.268445542426051</v>
      </c>
      <c r="E51" s="6" t="e">
        <f>VLOOKUP(A51,'Link with online (residents)'!$A$2:$D$63,4,FALSE)</f>
        <v>#REF!</v>
      </c>
      <c r="F51" s="6" t="e">
        <f>VLOOKUP(A51,'Link with online (residents)'!$A$2:$C$63,3,FALSE)</f>
        <v>#REF!</v>
      </c>
    </row>
    <row r="52" spans="1:6" x14ac:dyDescent="0.3">
      <c r="A52" t="s">
        <v>56</v>
      </c>
      <c r="B52">
        <v>28.374390594514526</v>
      </c>
      <c r="C52">
        <f>VLOOKUP(A52,'City centre offline (analysis)'!$AM$2:$AN$63,2,FALSE)</f>
        <v>0.82419848592241796</v>
      </c>
      <c r="D52">
        <f>VLOOKUP(A52,'Lost week of sales TOTAL'!$A$2:$B$63,2,FALSE)</f>
        <v>-21.451254920432849</v>
      </c>
      <c r="E52" s="6" t="e">
        <f>VLOOKUP(A52,'Link with online (residents)'!$A$2:$D$63,4,FALSE)</f>
        <v>#REF!</v>
      </c>
      <c r="F52" s="6" t="e">
        <f>VLOOKUP(A52,'Link with online (residents)'!$A$2:$C$63,3,FALSE)</f>
        <v>#REF!</v>
      </c>
    </row>
    <row r="53" spans="1:6" x14ac:dyDescent="0.3">
      <c r="A53" t="s">
        <v>57</v>
      </c>
      <c r="B53">
        <v>28.165265744484593</v>
      </c>
      <c r="C53">
        <f>VLOOKUP(A53,'City centre offline (analysis)'!$AM$2:$AN$63,2,FALSE)</f>
        <v>0.77106413759808801</v>
      </c>
      <c r="D53">
        <f>VLOOKUP(A53,'Lost week of sales TOTAL'!$A$2:$B$63,2,FALSE)</f>
        <v>-38.309335510603574</v>
      </c>
      <c r="E53" s="6" t="e">
        <f>VLOOKUP(A53,'Link with online (residents)'!$A$2:$D$63,4,FALSE)</f>
        <v>#REF!</v>
      </c>
      <c r="F53" s="6" t="e">
        <f>VLOOKUP(A53,'Link with online (residents)'!$A$2:$C$63,3,FALSE)</f>
        <v>#REF!</v>
      </c>
    </row>
    <row r="54" spans="1:6" x14ac:dyDescent="0.3">
      <c r="A54" t="s">
        <v>58</v>
      </c>
      <c r="B54">
        <v>23.325566971145246</v>
      </c>
      <c r="C54">
        <f>VLOOKUP(A54,'City centre offline (analysis)'!$AM$2:$AN$63,2,FALSE)</f>
        <v>0.876502596310199</v>
      </c>
      <c r="D54">
        <f>VLOOKUP(A54,'Lost week of sales TOTAL'!$A$2:$B$63,2,FALSE)</f>
        <v>-26.433198931032951</v>
      </c>
      <c r="E54" s="6" t="e">
        <f>VLOOKUP(A54,'Link with online (residents)'!$A$2:$D$63,4,FALSE)</f>
        <v>#REF!</v>
      </c>
      <c r="F54" s="6" t="e">
        <f>VLOOKUP(A54,'Link with online (residents)'!$A$2:$C$63,3,FALSE)</f>
        <v>#REF!</v>
      </c>
    </row>
    <row r="55" spans="1:6" x14ac:dyDescent="0.3">
      <c r="A55" t="s">
        <v>59</v>
      </c>
      <c r="B55">
        <v>20.434528832066803</v>
      </c>
      <c r="C55">
        <f>VLOOKUP(A55,'City centre offline (analysis)'!$AM$2:$AN$63,2,FALSE)</f>
        <v>0.74992821306977997</v>
      </c>
      <c r="D55">
        <f>VLOOKUP(A55,'Lost week of sales TOTAL'!$A$2:$B$63,2,FALSE)</f>
        <v>-32.920467171493286</v>
      </c>
      <c r="E55" s="6" t="e">
        <f>VLOOKUP(A55,'Link with online (residents)'!$A$2:$D$63,4,FALSE)</f>
        <v>#REF!</v>
      </c>
      <c r="F55" s="6" t="e">
        <f>VLOOKUP(A55,'Link with online (residents)'!$A$2:$C$63,3,FALSE)</f>
        <v>#REF!</v>
      </c>
    </row>
    <row r="56" spans="1:6" x14ac:dyDescent="0.3">
      <c r="A56" t="s">
        <v>60</v>
      </c>
      <c r="B56">
        <v>22.504215852315202</v>
      </c>
      <c r="C56">
        <f>VLOOKUP(A56,'City centre offline (analysis)'!$AM$2:$AN$63,2,FALSE)</f>
        <v>0.94589110578528102</v>
      </c>
      <c r="D56">
        <f>VLOOKUP(A56,'Lost week of sales TOTAL'!$A$2:$B$63,2,FALSE)</f>
        <v>-29.317358655080341</v>
      </c>
      <c r="E56" s="6" t="e">
        <f>VLOOKUP(A56,'Link with online (residents)'!$A$2:$D$63,4,FALSE)</f>
        <v>#REF!</v>
      </c>
      <c r="F56" s="6" t="e">
        <f>VLOOKUP(A56,'Link with online (residents)'!$A$2:$C$63,3,FALSE)</f>
        <v>#REF!</v>
      </c>
    </row>
    <row r="57" spans="1:6" x14ac:dyDescent="0.3">
      <c r="A57" t="s">
        <v>61</v>
      </c>
      <c r="B57">
        <v>26.422579047079463</v>
      </c>
      <c r="C57">
        <f>VLOOKUP(A57,'City centre offline (analysis)'!$AM$2:$AN$63,2,FALSE)</f>
        <v>0.99913088231762004</v>
      </c>
      <c r="D57">
        <f>VLOOKUP(A57,'Lost week of sales TOTAL'!$A$2:$B$63,2,FALSE)</f>
        <v>-24.838850895872074</v>
      </c>
      <c r="E57" s="6" t="e">
        <f>VLOOKUP(A57,'Link with online (residents)'!$A$2:$D$63,4,FALSE)</f>
        <v>#REF!</v>
      </c>
      <c r="F57" s="6" t="e">
        <f>VLOOKUP(A57,'Link with online (residents)'!$A$2:$C$63,3,FALSE)</f>
        <v>#REF!</v>
      </c>
    </row>
    <row r="58" spans="1:6" x14ac:dyDescent="0.3">
      <c r="A58" t="s">
        <v>62</v>
      </c>
      <c r="B58">
        <v>31.296509236342647</v>
      </c>
      <c r="C58">
        <f>VLOOKUP(A58,'City centre offline (analysis)'!$AM$2:$AN$63,2,FALSE)</f>
        <v>0.84848649563175105</v>
      </c>
      <c r="D58">
        <f>VLOOKUP(A58,'Lost week of sales TOTAL'!$A$2:$B$63,2,FALSE)</f>
        <v>-28.373335235225415</v>
      </c>
      <c r="E58" s="6" t="e">
        <f>VLOOKUP(A58,'Link with online (residents)'!$A$2:$D$63,4,FALSE)</f>
        <v>#REF!</v>
      </c>
      <c r="F58" s="6" t="e">
        <f>VLOOKUP(A58,'Link with online (residents)'!$A$2:$C$63,3,FALSE)</f>
        <v>#REF!</v>
      </c>
    </row>
    <row r="59" spans="1:6" x14ac:dyDescent="0.3">
      <c r="A59" t="s">
        <v>63</v>
      </c>
      <c r="B59">
        <v>30.016755806973205</v>
      </c>
      <c r="C59">
        <f>VLOOKUP(A59,'City centre offline (analysis)'!$AM$2:$AN$63,2,FALSE)</f>
        <v>0.89992733432048899</v>
      </c>
      <c r="D59">
        <f>VLOOKUP(A59,'Lost week of sales TOTAL'!$A$2:$B$63,2,FALSE)</f>
        <v>-19.197555621128391</v>
      </c>
      <c r="E59" s="6" t="e">
        <f>VLOOKUP(A59,'Link with online (residents)'!$A$2:$D$63,4,FALSE)</f>
        <v>#REF!</v>
      </c>
      <c r="F59" s="6" t="e">
        <f>VLOOKUP(A59,'Link with online (residents)'!$A$2:$C$63,3,FALSE)</f>
        <v>#REF!</v>
      </c>
    </row>
    <row r="60" spans="1:6" x14ac:dyDescent="0.3">
      <c r="A60" t="s">
        <v>64</v>
      </c>
      <c r="B60">
        <v>17.957440055361907</v>
      </c>
      <c r="C60">
        <f>VLOOKUP(A60,'City centre offline (analysis)'!$AM$2:$AN$63,2,FALSE)</f>
        <v>0.94475112745273604</v>
      </c>
      <c r="D60">
        <f>VLOOKUP(A60,'Lost week of sales TOTAL'!$A$2:$B$63,2,FALSE)</f>
        <v>-13.462880184754727</v>
      </c>
      <c r="E60" s="6" t="e">
        <f>VLOOKUP(A60,'Link with online (residents)'!$A$2:$D$63,4,FALSE)</f>
        <v>#REF!</v>
      </c>
      <c r="F60" s="6" t="e">
        <f>VLOOKUP(A60,'Link with online (residents)'!$A$2:$C$63,3,FALSE)</f>
        <v>#REF!</v>
      </c>
    </row>
    <row r="61" spans="1:6" x14ac:dyDescent="0.3">
      <c r="A61" t="s">
        <v>65</v>
      </c>
      <c r="B61">
        <v>34.353681676481841</v>
      </c>
      <c r="C61">
        <f>VLOOKUP(A61,'City centre offline (analysis)'!$AM$2:$AN$63,2,FALSE)</f>
        <v>1.0012393926826</v>
      </c>
      <c r="D61">
        <f>VLOOKUP(A61,'Lost week of sales TOTAL'!$A$2:$B$63,2,FALSE)</f>
        <v>-10.763822344532306</v>
      </c>
      <c r="E61" s="6" t="e">
        <f>VLOOKUP(A61,'Link with online (residents)'!$A$2:$D$63,4,FALSE)</f>
        <v>#REF!</v>
      </c>
      <c r="F61" s="6" t="e">
        <f>VLOOKUP(A61,'Link with online (residents)'!$A$2:$C$63,3,FALSE)</f>
        <v>#REF!</v>
      </c>
    </row>
    <row r="62" spans="1:6" x14ac:dyDescent="0.3">
      <c r="A62" t="s">
        <v>66</v>
      </c>
      <c r="B62">
        <v>19.353922770778397</v>
      </c>
      <c r="C62">
        <f>VLOOKUP(A62,'City centre offline (analysis)'!$AM$2:$AN$63,2,FALSE)</f>
        <v>0.84287607466937597</v>
      </c>
      <c r="D62">
        <f>VLOOKUP(A62,'Lost week of sales TOTAL'!$A$2:$B$63,2,FALSE)</f>
        <v>-28.874905897506448</v>
      </c>
      <c r="E62" s="6" t="e">
        <f>VLOOKUP(A62,'Link with online (residents)'!$A$2:$D$63,4,FALSE)</f>
        <v>#REF!</v>
      </c>
      <c r="F62" s="6" t="e">
        <f>VLOOKUP(A62,'Link with online (residents)'!$A$2:$C$63,3,FALSE)</f>
        <v>#REF!</v>
      </c>
    </row>
    <row r="63" spans="1:6" x14ac:dyDescent="0.3">
      <c r="A63" t="s">
        <v>67</v>
      </c>
      <c r="B63">
        <v>24.924259905745984</v>
      </c>
      <c r="C63">
        <f>VLOOKUP(A63,'City centre offline (analysis)'!$AM$2:$AN$63,2,FALSE)</f>
        <v>0.96139010862736995</v>
      </c>
      <c r="D63">
        <f>VLOOKUP(A63,'Lost week of sales TOTAL'!$A$2:$B$63,2,FALSE)</f>
        <v>-16.677653183154334</v>
      </c>
      <c r="E63" s="6" t="e">
        <f>VLOOKUP(A63,'Link with online (residents)'!$A$2:$D$63,4,FALSE)</f>
        <v>#REF!</v>
      </c>
      <c r="F63" s="6" t="e">
        <f>VLOOKUP(A63,'Link with online (residents)'!$A$2:$C$63,3,FALSE)</f>
        <v>#REF!</v>
      </c>
    </row>
    <row r="64" spans="1:6" x14ac:dyDescent="0.3">
      <c r="A64" t="s">
        <v>68</v>
      </c>
      <c r="B64">
        <v>30.597472281428967</v>
      </c>
      <c r="C64">
        <f>VLOOKUP(A64,'City centre offline (analysis)'!$AM$2:$AN$63,2,FALSE)</f>
        <v>1.17904709898294</v>
      </c>
      <c r="D64">
        <f>VLOOKUP(A64,'Lost week of sales TOTAL'!$A$2:$B$63,2,FALSE)</f>
        <v>-21.579363244628436</v>
      </c>
      <c r="E64" s="6" t="e">
        <f>VLOOKUP(A64,'Link with online (residents)'!$A$2:$D$63,4,FALSE)</f>
        <v>#REF!</v>
      </c>
      <c r="F64" s="6" t="e">
        <f>VLOOKUP(A64,'Link with online (residents)'!$A$2:$C$63,3,FALSE)</f>
        <v>#REF!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64"/>
  <sheetViews>
    <sheetView workbookViewId="0">
      <selection activeCell="A2" sqref="A2:B11"/>
    </sheetView>
  </sheetViews>
  <sheetFormatPr defaultRowHeight="14.4" x14ac:dyDescent="0.3"/>
  <sheetData>
    <row r="1" spans="1:2" x14ac:dyDescent="0.3">
      <c r="B1" t="s">
        <v>192</v>
      </c>
    </row>
    <row r="2" spans="1:2" x14ac:dyDescent="0.3">
      <c r="A2" t="s">
        <v>28</v>
      </c>
      <c r="B2">
        <v>43.243992055610732</v>
      </c>
    </row>
    <row r="3" spans="1:2" x14ac:dyDescent="0.3">
      <c r="A3" t="s">
        <v>20</v>
      </c>
      <c r="B3">
        <v>43.224667735599226</v>
      </c>
    </row>
    <row r="4" spans="1:2" x14ac:dyDescent="0.3">
      <c r="A4" t="s">
        <v>49</v>
      </c>
      <c r="B4">
        <v>42.725295959738844</v>
      </c>
    </row>
    <row r="5" spans="1:2" x14ac:dyDescent="0.3">
      <c r="A5" t="s">
        <v>38</v>
      </c>
      <c r="B5">
        <v>41.827571964826724</v>
      </c>
    </row>
    <row r="6" spans="1:2" x14ac:dyDescent="0.3">
      <c r="A6" t="s">
        <v>54</v>
      </c>
      <c r="B6">
        <v>39.92210795081288</v>
      </c>
    </row>
    <row r="7" spans="1:2" x14ac:dyDescent="0.3">
      <c r="A7" t="s">
        <v>21</v>
      </c>
      <c r="B7">
        <v>37.537962203442284</v>
      </c>
    </row>
    <row r="8" spans="1:2" x14ac:dyDescent="0.3">
      <c r="A8" t="s">
        <v>43</v>
      </c>
      <c r="B8">
        <v>37.420589164162784</v>
      </c>
    </row>
    <row r="9" spans="1:2" x14ac:dyDescent="0.3">
      <c r="A9" t="s">
        <v>35</v>
      </c>
      <c r="B9">
        <v>36.5247803736588</v>
      </c>
    </row>
    <row r="10" spans="1:2" x14ac:dyDescent="0.3">
      <c r="A10" t="s">
        <v>17</v>
      </c>
      <c r="B10">
        <v>36.064322240401722</v>
      </c>
    </row>
    <row r="11" spans="1:2" x14ac:dyDescent="0.3">
      <c r="A11" t="s">
        <v>23</v>
      </c>
      <c r="B11">
        <v>34.399459451072048</v>
      </c>
    </row>
    <row r="12" spans="1:2" x14ac:dyDescent="0.3">
      <c r="A12" t="s">
        <v>65</v>
      </c>
      <c r="B12">
        <v>34.353681676481841</v>
      </c>
    </row>
    <row r="13" spans="1:2" x14ac:dyDescent="0.3">
      <c r="A13" t="s">
        <v>47</v>
      </c>
      <c r="B13">
        <v>33.634972069637527</v>
      </c>
    </row>
    <row r="14" spans="1:2" x14ac:dyDescent="0.3">
      <c r="A14" t="s">
        <v>50</v>
      </c>
      <c r="B14">
        <v>33.22421900453854</v>
      </c>
    </row>
    <row r="15" spans="1:2" x14ac:dyDescent="0.3">
      <c r="A15" t="s">
        <v>29</v>
      </c>
      <c r="B15">
        <v>33.183353377188965</v>
      </c>
    </row>
    <row r="16" spans="1:2" x14ac:dyDescent="0.3">
      <c r="A16" t="s">
        <v>36</v>
      </c>
      <c r="B16">
        <v>32.918782138733718</v>
      </c>
    </row>
    <row r="17" spans="1:2" x14ac:dyDescent="0.3">
      <c r="A17" t="s">
        <v>18</v>
      </c>
      <c r="B17">
        <v>32.732969957008294</v>
      </c>
    </row>
    <row r="18" spans="1:2" x14ac:dyDescent="0.3">
      <c r="A18" t="s">
        <v>8</v>
      </c>
      <c r="B18">
        <v>31.850384186202124</v>
      </c>
    </row>
    <row r="19" spans="1:2" x14ac:dyDescent="0.3">
      <c r="A19" t="s">
        <v>62</v>
      </c>
      <c r="B19">
        <v>31.296509236342647</v>
      </c>
    </row>
    <row r="20" spans="1:2" x14ac:dyDescent="0.3">
      <c r="A20" t="s">
        <v>34</v>
      </c>
      <c r="B20">
        <v>31.268028599601195</v>
      </c>
    </row>
    <row r="21" spans="1:2" x14ac:dyDescent="0.3">
      <c r="A21" t="s">
        <v>7</v>
      </c>
      <c r="B21">
        <v>30.748587635036913</v>
      </c>
    </row>
    <row r="22" spans="1:2" x14ac:dyDescent="0.3">
      <c r="A22" t="s">
        <v>30</v>
      </c>
      <c r="B22">
        <v>30.692919884083015</v>
      </c>
    </row>
    <row r="23" spans="1:2" x14ac:dyDescent="0.3">
      <c r="A23" t="s">
        <v>68</v>
      </c>
      <c r="B23">
        <v>30.597472281428967</v>
      </c>
    </row>
    <row r="24" spans="1:2" x14ac:dyDescent="0.3">
      <c r="A24" t="s">
        <v>40</v>
      </c>
      <c r="B24">
        <v>30.107627643322459</v>
      </c>
    </row>
    <row r="25" spans="1:2" x14ac:dyDescent="0.3">
      <c r="A25" t="s">
        <v>63</v>
      </c>
      <c r="B25">
        <v>30.016755806973205</v>
      </c>
    </row>
    <row r="26" spans="1:2" x14ac:dyDescent="0.3">
      <c r="A26" t="s">
        <v>46</v>
      </c>
      <c r="B26">
        <v>29.896175351723642</v>
      </c>
    </row>
    <row r="27" spans="1:2" x14ac:dyDescent="0.3">
      <c r="A27" t="s">
        <v>44</v>
      </c>
      <c r="B27">
        <v>29.208088188729835</v>
      </c>
    </row>
    <row r="28" spans="1:2" x14ac:dyDescent="0.3">
      <c r="A28" t="s">
        <v>191</v>
      </c>
      <c r="B28">
        <v>28.839436425636666</v>
      </c>
    </row>
    <row r="29" spans="1:2" x14ac:dyDescent="0.3">
      <c r="A29" t="s">
        <v>48</v>
      </c>
      <c r="B29">
        <v>28.713650052806429</v>
      </c>
    </row>
    <row r="30" spans="1:2" x14ac:dyDescent="0.3">
      <c r="A30" t="s">
        <v>55</v>
      </c>
      <c r="B30">
        <v>28.663256170035751</v>
      </c>
    </row>
    <row r="31" spans="1:2" x14ac:dyDescent="0.3">
      <c r="A31" t="s">
        <v>15</v>
      </c>
      <c r="B31">
        <v>28.597676156730156</v>
      </c>
    </row>
    <row r="32" spans="1:2" x14ac:dyDescent="0.3">
      <c r="A32" t="s">
        <v>56</v>
      </c>
      <c r="B32">
        <v>28.374390594514526</v>
      </c>
    </row>
    <row r="33" spans="1:2" x14ac:dyDescent="0.3">
      <c r="A33" t="s">
        <v>57</v>
      </c>
      <c r="B33">
        <v>28.165265744484593</v>
      </c>
    </row>
    <row r="34" spans="1:2" x14ac:dyDescent="0.3">
      <c r="A34" t="s">
        <v>37</v>
      </c>
      <c r="B34">
        <v>27.746751743777111</v>
      </c>
    </row>
    <row r="35" spans="1:2" x14ac:dyDescent="0.3">
      <c r="A35" t="s">
        <v>52</v>
      </c>
      <c r="B35">
        <v>26.952491244372901</v>
      </c>
    </row>
    <row r="36" spans="1:2" x14ac:dyDescent="0.3">
      <c r="A36" t="s">
        <v>12</v>
      </c>
      <c r="B36">
        <v>26.935802407942205</v>
      </c>
    </row>
    <row r="37" spans="1:2" x14ac:dyDescent="0.3">
      <c r="A37" t="s">
        <v>10</v>
      </c>
      <c r="B37">
        <v>26.699330344718991</v>
      </c>
    </row>
    <row r="38" spans="1:2" x14ac:dyDescent="0.3">
      <c r="A38" t="s">
        <v>39</v>
      </c>
      <c r="B38">
        <v>26.518033114278701</v>
      </c>
    </row>
    <row r="39" spans="1:2" x14ac:dyDescent="0.3">
      <c r="A39" t="s">
        <v>61</v>
      </c>
      <c r="B39">
        <v>26.422579047079463</v>
      </c>
    </row>
    <row r="40" spans="1:2" x14ac:dyDescent="0.3">
      <c r="A40" t="s">
        <v>31</v>
      </c>
      <c r="B40">
        <v>26.222631736500379</v>
      </c>
    </row>
    <row r="41" spans="1:2" x14ac:dyDescent="0.3">
      <c r="A41" t="s">
        <v>67</v>
      </c>
      <c r="B41">
        <v>24.924259905745984</v>
      </c>
    </row>
    <row r="42" spans="1:2" x14ac:dyDescent="0.3">
      <c r="A42" t="s">
        <v>25</v>
      </c>
      <c r="B42">
        <v>24.734902642300298</v>
      </c>
    </row>
    <row r="43" spans="1:2" x14ac:dyDescent="0.3">
      <c r="A43" t="s">
        <v>45</v>
      </c>
      <c r="B43">
        <v>24.278855562512884</v>
      </c>
    </row>
    <row r="44" spans="1:2" x14ac:dyDescent="0.3">
      <c r="A44" t="s">
        <v>27</v>
      </c>
      <c r="B44">
        <v>24.174339278739744</v>
      </c>
    </row>
    <row r="45" spans="1:2" x14ac:dyDescent="0.3">
      <c r="A45" t="s">
        <v>16</v>
      </c>
      <c r="B45">
        <v>23.960979566640269</v>
      </c>
    </row>
    <row r="46" spans="1:2" x14ac:dyDescent="0.3">
      <c r="A46" t="s">
        <v>58</v>
      </c>
      <c r="B46">
        <v>23.325566971145246</v>
      </c>
    </row>
    <row r="47" spans="1:2" x14ac:dyDescent="0.3">
      <c r="A47" t="s">
        <v>53</v>
      </c>
      <c r="B47">
        <v>22.943745990829402</v>
      </c>
    </row>
    <row r="48" spans="1:2" x14ac:dyDescent="0.3">
      <c r="A48" t="s">
        <v>60</v>
      </c>
      <c r="B48">
        <v>22.504215852315202</v>
      </c>
    </row>
    <row r="49" spans="1:2" x14ac:dyDescent="0.3">
      <c r="A49" t="s">
        <v>33</v>
      </c>
      <c r="B49">
        <v>22.18052795306884</v>
      </c>
    </row>
    <row r="50" spans="1:2" x14ac:dyDescent="0.3">
      <c r="A50" t="s">
        <v>22</v>
      </c>
      <c r="B50">
        <v>21.85650835829513</v>
      </c>
    </row>
    <row r="51" spans="1:2" x14ac:dyDescent="0.3">
      <c r="A51" t="s">
        <v>51</v>
      </c>
      <c r="B51">
        <v>20.828880485582381</v>
      </c>
    </row>
    <row r="52" spans="1:2" x14ac:dyDescent="0.3">
      <c r="A52" t="s">
        <v>59</v>
      </c>
      <c r="B52">
        <v>20.434528832066803</v>
      </c>
    </row>
    <row r="53" spans="1:2" x14ac:dyDescent="0.3">
      <c r="A53" t="s">
        <v>13</v>
      </c>
      <c r="B53">
        <v>20.312806286095288</v>
      </c>
    </row>
    <row r="54" spans="1:2" x14ac:dyDescent="0.3">
      <c r="A54" t="s">
        <v>32</v>
      </c>
      <c r="B54">
        <v>20.16445034874166</v>
      </c>
    </row>
    <row r="55" spans="1:2" x14ac:dyDescent="0.3">
      <c r="A55" t="s">
        <v>42</v>
      </c>
      <c r="B55">
        <v>19.808721338622014</v>
      </c>
    </row>
    <row r="56" spans="1:2" x14ac:dyDescent="0.3">
      <c r="A56" t="s">
        <v>24</v>
      </c>
      <c r="B56">
        <v>19.780031696124581</v>
      </c>
    </row>
    <row r="57" spans="1:2" x14ac:dyDescent="0.3">
      <c r="A57" t="s">
        <v>19</v>
      </c>
      <c r="B57">
        <v>19.38753272392573</v>
      </c>
    </row>
    <row r="58" spans="1:2" x14ac:dyDescent="0.3">
      <c r="A58" t="s">
        <v>66</v>
      </c>
      <c r="B58">
        <v>19.353922770778397</v>
      </c>
    </row>
    <row r="59" spans="1:2" x14ac:dyDescent="0.3">
      <c r="A59" t="s">
        <v>11</v>
      </c>
      <c r="B59">
        <v>18.919062717180115</v>
      </c>
    </row>
    <row r="60" spans="1:2" x14ac:dyDescent="0.3">
      <c r="A60" t="s">
        <v>26</v>
      </c>
      <c r="B60">
        <v>18.918999901447034</v>
      </c>
    </row>
    <row r="61" spans="1:2" x14ac:dyDescent="0.3">
      <c r="A61" t="s">
        <v>14</v>
      </c>
      <c r="B61">
        <v>18.737048715669118</v>
      </c>
    </row>
    <row r="62" spans="1:2" x14ac:dyDescent="0.3">
      <c r="A62" t="s">
        <v>41</v>
      </c>
      <c r="B62">
        <v>18.071891625857305</v>
      </c>
    </row>
    <row r="63" spans="1:2" x14ac:dyDescent="0.3">
      <c r="A63" t="s">
        <v>64</v>
      </c>
      <c r="B63">
        <v>17.957440055361907</v>
      </c>
    </row>
    <row r="64" spans="1:2" x14ac:dyDescent="0.3">
      <c r="A64" t="s">
        <v>9</v>
      </c>
      <c r="B64">
        <v>17.327299083988947</v>
      </c>
    </row>
  </sheetData>
  <sortState ref="A2:B64">
    <sortCondition descending="1" ref="B1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64"/>
  <sheetViews>
    <sheetView workbookViewId="0">
      <selection activeCell="B3" sqref="B3"/>
    </sheetView>
  </sheetViews>
  <sheetFormatPr defaultRowHeight="14.4" x14ac:dyDescent="0.3"/>
  <sheetData>
    <row r="1" spans="1:3" x14ac:dyDescent="0.3">
      <c r="B1" t="s">
        <v>203</v>
      </c>
      <c r="C1" t="s">
        <v>204</v>
      </c>
    </row>
    <row r="2" spans="1:3" x14ac:dyDescent="0.3">
      <c r="A2" t="s">
        <v>7</v>
      </c>
      <c r="B2" t="e">
        <f>VLOOKUP(A2,'[3]Figure 6 - vacancy rates'!$A$2:$C$59,3,FALSE)</f>
        <v>#N/A</v>
      </c>
      <c r="C2">
        <f>VLOOKUP(A2,'WFH analysis'!$A$3:$D$64,4,FALSE)</f>
        <v>-38.678572103757894</v>
      </c>
    </row>
    <row r="3" spans="1:3" x14ac:dyDescent="0.3">
      <c r="A3" t="s">
        <v>8</v>
      </c>
      <c r="B3">
        <f>VLOOKUP(A3,'[3]Figure 6 - vacancy rates'!$A$2:$C$59,3,FALSE)</f>
        <v>10.72367486953735</v>
      </c>
      <c r="C3">
        <f>VLOOKUP(A3,'WFH analysis'!$A$3:$D$64,4,FALSE)</f>
        <v>-28.118525222587564</v>
      </c>
    </row>
    <row r="4" spans="1:3" x14ac:dyDescent="0.3">
      <c r="A4" t="s">
        <v>9</v>
      </c>
      <c r="B4">
        <f>VLOOKUP(A4,'[3]Figure 6 - vacancy rates'!$A$2:$C$59,3,FALSE)</f>
        <v>12.22234020233155</v>
      </c>
      <c r="C4">
        <f>VLOOKUP(A4,'WFH analysis'!$A$3:$D$64,4,FALSE)</f>
        <v>-14.397059774514565</v>
      </c>
    </row>
    <row r="5" spans="1:3" x14ac:dyDescent="0.3">
      <c r="A5" t="s">
        <v>10</v>
      </c>
      <c r="B5">
        <f>VLOOKUP(A5,'[3]Figure 6 - vacancy rates'!$A$2:$C$59,3,FALSE)</f>
        <v>18.811128616333001</v>
      </c>
      <c r="C5">
        <f>VLOOKUP(A5,'WFH analysis'!$A$3:$D$64,4,FALSE)</f>
        <v>-21.283199320963089</v>
      </c>
    </row>
    <row r="6" spans="1:3" x14ac:dyDescent="0.3">
      <c r="A6" t="s">
        <v>11</v>
      </c>
      <c r="B6">
        <f>VLOOKUP(A6,'[3]Figure 6 - vacancy rates'!$A$2:$C$59,3,FALSE)</f>
        <v>18.7797031402588</v>
      </c>
      <c r="C6">
        <f>VLOOKUP(A6,'WFH analysis'!$A$3:$D$64,4,FALSE)</f>
        <v>-14.659264041374035</v>
      </c>
    </row>
    <row r="7" spans="1:3" x14ac:dyDescent="0.3">
      <c r="A7" t="s">
        <v>12</v>
      </c>
      <c r="B7">
        <f>VLOOKUP(A7,'[3]Figure 6 - vacancy rates'!$A$2:$C$59,3,FALSE)</f>
        <v>10.473704433441149</v>
      </c>
      <c r="C7">
        <f>VLOOKUP(A7,'WFH analysis'!$A$3:$D$64,4,FALSE)</f>
        <v>-46.269828732907484</v>
      </c>
    </row>
    <row r="8" spans="1:3" x14ac:dyDescent="0.3">
      <c r="A8" t="s">
        <v>13</v>
      </c>
      <c r="B8">
        <f>VLOOKUP(A8,'[3]Figure 6 - vacancy rates'!$A$2:$C$59,3,FALSE)</f>
        <v>15.39090900421145</v>
      </c>
      <c r="C8">
        <f>VLOOKUP(A8,'WFH analysis'!$A$3:$D$64,4,FALSE)</f>
        <v>-12.341355815919005</v>
      </c>
    </row>
    <row r="9" spans="1:3" x14ac:dyDescent="0.3">
      <c r="A9" t="s">
        <v>14</v>
      </c>
      <c r="B9">
        <f>VLOOKUP(A9,'[3]Figure 6 - vacancy rates'!$A$2:$C$59,3,FALSE)</f>
        <v>19.126007270812998</v>
      </c>
      <c r="C9">
        <f>VLOOKUP(A9,'WFH analysis'!$A$3:$D$64,4,FALSE)</f>
        <v>-16.024018840966161</v>
      </c>
    </row>
    <row r="10" spans="1:3" x14ac:dyDescent="0.3">
      <c r="A10" t="s">
        <v>15</v>
      </c>
      <c r="B10">
        <f>VLOOKUP(A10,'[3]Figure 6 - vacancy rates'!$A$2:$C$59,3,FALSE)</f>
        <v>12.232380199432349</v>
      </c>
      <c r="C10">
        <f>VLOOKUP(A10,'WFH analysis'!$A$3:$D$64,4,FALSE)</f>
        <v>-25.376823259478211</v>
      </c>
    </row>
    <row r="11" spans="1:3" x14ac:dyDescent="0.3">
      <c r="A11" t="s">
        <v>16</v>
      </c>
      <c r="B11">
        <f>VLOOKUP(A11,'[3]Figure 6 - vacancy rates'!$A$2:$C$59,3,FALSE)</f>
        <v>21.21946182250975</v>
      </c>
      <c r="C11">
        <f>VLOOKUP(A11,'WFH analysis'!$A$3:$D$64,4,FALSE)</f>
        <v>-28.87791331703751</v>
      </c>
    </row>
    <row r="12" spans="1:3" x14ac:dyDescent="0.3">
      <c r="A12" t="s">
        <v>17</v>
      </c>
      <c r="B12">
        <f>VLOOKUP(A12,'[3]Figure 6 - vacancy rates'!$A$2:$C$59,3,FALSE)</f>
        <v>7.9035063743591305</v>
      </c>
      <c r="C12">
        <f>VLOOKUP(A12,'WFH analysis'!$A$3:$D$64,4,FALSE)</f>
        <v>-28.356097293568293</v>
      </c>
    </row>
    <row r="13" spans="1:3" x14ac:dyDescent="0.3">
      <c r="A13" t="s">
        <v>18</v>
      </c>
      <c r="B13">
        <f>VLOOKUP(A13,'[3]Figure 6 - vacancy rates'!$A$2:$C$59,3,FALSE)</f>
        <v>11.911270999908449</v>
      </c>
      <c r="C13">
        <f>VLOOKUP(A13,'WFH analysis'!$A$3:$D$64,4,FALSE)</f>
        <v>-38.240026103055278</v>
      </c>
    </row>
    <row r="14" spans="1:3" x14ac:dyDescent="0.3">
      <c r="A14" t="s">
        <v>19</v>
      </c>
      <c r="B14">
        <f>VLOOKUP(A14,'[3]Figure 6 - vacancy rates'!$A$2:$C$59,3,FALSE)</f>
        <v>17.271929740905748</v>
      </c>
      <c r="C14">
        <f>VLOOKUP(A14,'WFH analysis'!$A$3:$D$64,4,FALSE)</f>
        <v>-7.766784069575027</v>
      </c>
    </row>
    <row r="15" spans="1:3" x14ac:dyDescent="0.3">
      <c r="A15" t="s">
        <v>20</v>
      </c>
      <c r="B15">
        <f>VLOOKUP(A15,'[3]Figure 6 - vacancy rates'!$A$2:$C$59,3,FALSE)</f>
        <v>6.9223367214202902</v>
      </c>
      <c r="C15">
        <f>VLOOKUP(A15,'WFH analysis'!$A$3:$D$64,4,FALSE)</f>
        <v>-36.139885604866386</v>
      </c>
    </row>
    <row r="16" spans="1:3" x14ac:dyDescent="0.3">
      <c r="A16" t="s">
        <v>21</v>
      </c>
      <c r="B16">
        <f>VLOOKUP(A16,'[3]Figure 6 - vacancy rates'!$A$2:$C$59,3,FALSE)</f>
        <v>14.63034076690675</v>
      </c>
      <c r="C16">
        <f>VLOOKUP(A16,'WFH analysis'!$A$3:$D$64,4,FALSE)</f>
        <v>-43.138882027433162</v>
      </c>
    </row>
    <row r="17" spans="1:3" x14ac:dyDescent="0.3">
      <c r="A17" t="s">
        <v>22</v>
      </c>
      <c r="B17">
        <f>VLOOKUP(A17,'[3]Figure 6 - vacancy rates'!$A$2:$C$59,3,FALSE)</f>
        <v>12.89038457870485</v>
      </c>
      <c r="C17">
        <f>VLOOKUP(A17,'WFH analysis'!$A$3:$D$64,4,FALSE)</f>
        <v>-27.506475029318814</v>
      </c>
    </row>
    <row r="18" spans="1:3" x14ac:dyDescent="0.3">
      <c r="A18" t="s">
        <v>23</v>
      </c>
      <c r="B18">
        <f>VLOOKUP(A18,'[3]Figure 6 - vacancy rates'!$A$2:$C$59,3,FALSE)</f>
        <v>13.2501676559448</v>
      </c>
      <c r="C18">
        <f>VLOOKUP(A18,'WFH analysis'!$A$3:$D$64,4,FALSE)</f>
        <v>-40.837751545342101</v>
      </c>
    </row>
    <row r="19" spans="1:3" x14ac:dyDescent="0.3">
      <c r="A19" t="s">
        <v>24</v>
      </c>
      <c r="B19">
        <f>VLOOKUP(A19,'[3]Figure 6 - vacancy rates'!$A$2:$C$59,3,FALSE)</f>
        <v>12.13449211120605</v>
      </c>
      <c r="C19">
        <f>VLOOKUP(A19,'WFH analysis'!$A$3:$D$64,4,FALSE)</f>
        <v>-27.693123333717974</v>
      </c>
    </row>
    <row r="20" spans="1:3" x14ac:dyDescent="0.3">
      <c r="A20" t="s">
        <v>25</v>
      </c>
      <c r="B20">
        <f>VLOOKUP(A20,'[3]Figure 6 - vacancy rates'!$A$2:$C$59,3,FALSE)</f>
        <v>14.8968083381653</v>
      </c>
      <c r="C20">
        <f>VLOOKUP(A20,'WFH analysis'!$A$3:$D$64,4,FALSE)</f>
        <v>-32.000067173578579</v>
      </c>
    </row>
    <row r="21" spans="1:3" x14ac:dyDescent="0.3">
      <c r="A21" t="s">
        <v>26</v>
      </c>
      <c r="B21">
        <f>VLOOKUP(A21,'[3]Figure 6 - vacancy rates'!$A$2:$C$59,3,FALSE)</f>
        <v>17.760526466369651</v>
      </c>
      <c r="C21">
        <f>VLOOKUP(A21,'WFH analysis'!$A$3:$D$64,4,FALSE)</f>
        <v>-24.459855790130032</v>
      </c>
    </row>
    <row r="22" spans="1:3" x14ac:dyDescent="0.3">
      <c r="A22" t="s">
        <v>27</v>
      </c>
      <c r="B22" t="e">
        <f>VLOOKUP(A22,'[3]Figure 6 - vacancy rates'!$A$2:$C$59,3,FALSE)</f>
        <v>#N/A</v>
      </c>
      <c r="C22">
        <f>VLOOKUP(A22,'WFH analysis'!$A$3:$D$64,4,FALSE)</f>
        <v>-32.391712177948342</v>
      </c>
    </row>
    <row r="23" spans="1:3" x14ac:dyDescent="0.3">
      <c r="A23" t="s">
        <v>28</v>
      </c>
      <c r="B23" t="e">
        <f>VLOOKUP(A23,'[3]Figure 6 - vacancy rates'!$A$2:$C$59,3,FALSE)</f>
        <v>#N/A</v>
      </c>
      <c r="C23">
        <f>VLOOKUP(A23,'WFH analysis'!$A$3:$D$64,4,FALSE)</f>
        <v>-43.277959577594451</v>
      </c>
    </row>
    <row r="24" spans="1:3" x14ac:dyDescent="0.3">
      <c r="A24" t="s">
        <v>29</v>
      </c>
      <c r="B24">
        <f>VLOOKUP(A24,'[3]Figure 6 - vacancy rates'!$A$2:$C$59,3,FALSE)</f>
        <v>7.5811688899993896</v>
      </c>
      <c r="C24">
        <f>VLOOKUP(A24,'WFH analysis'!$A$3:$D$64,4,FALSE)</f>
        <v>-34.950062791281859</v>
      </c>
    </row>
    <row r="25" spans="1:3" x14ac:dyDescent="0.3">
      <c r="A25" t="s">
        <v>30</v>
      </c>
      <c r="B25" t="e">
        <f>VLOOKUP(A25,'[3]Figure 6 - vacancy rates'!$A$2:$C$59,3,FALSE)</f>
        <v>#N/A</v>
      </c>
      <c r="C25">
        <f>VLOOKUP(A25,'WFH analysis'!$A$3:$D$64,4,FALSE)</f>
        <v>-42.275179720118921</v>
      </c>
    </row>
    <row r="26" spans="1:3" x14ac:dyDescent="0.3">
      <c r="A26" t="s">
        <v>31</v>
      </c>
      <c r="B26">
        <f>VLOOKUP(A26,'[3]Figure 6 - vacancy rates'!$A$2:$C$59,3,FALSE)</f>
        <v>13.3414496421814</v>
      </c>
      <c r="C26">
        <f>VLOOKUP(A26,'WFH analysis'!$A$3:$D$64,4,FALSE)</f>
        <v>-16.115207577183845</v>
      </c>
    </row>
    <row r="27" spans="1:3" x14ac:dyDescent="0.3">
      <c r="A27" t="s">
        <v>32</v>
      </c>
      <c r="B27">
        <f>VLOOKUP(A27,'[3]Figure 6 - vacancy rates'!$A$2:$C$59,3,FALSE)</f>
        <v>17.6988639831543</v>
      </c>
      <c r="C27">
        <f>VLOOKUP(A27,'WFH analysis'!$A$3:$D$64,4,FALSE)</f>
        <v>-11.885243421627729</v>
      </c>
    </row>
    <row r="28" spans="1:3" x14ac:dyDescent="0.3">
      <c r="A28" t="s">
        <v>33</v>
      </c>
      <c r="B28">
        <f>VLOOKUP(A28,'[3]Figure 6 - vacancy rates'!$A$2:$C$59,3,FALSE)</f>
        <v>18.735451889038099</v>
      </c>
      <c r="C28">
        <f>VLOOKUP(A28,'WFH analysis'!$A$3:$D$64,4,FALSE)</f>
        <v>-24.200283161420835</v>
      </c>
    </row>
    <row r="29" spans="1:3" x14ac:dyDescent="0.3">
      <c r="A29" t="s">
        <v>34</v>
      </c>
      <c r="B29">
        <f>VLOOKUP(A29,'[3]Figure 6 - vacancy rates'!$A$2:$C$59,3,FALSE)</f>
        <v>16.398082160949699</v>
      </c>
      <c r="C29">
        <f>VLOOKUP(A29,'WFH analysis'!$A$3:$D$64,4,FALSE)</f>
        <v>-30.824731681969826</v>
      </c>
    </row>
    <row r="30" spans="1:3" x14ac:dyDescent="0.3">
      <c r="A30" t="s">
        <v>35</v>
      </c>
      <c r="B30">
        <f>VLOOKUP(A30,'[3]Figure 6 - vacancy rates'!$A$2:$C$59,3,FALSE)</f>
        <v>14.04221115112305</v>
      </c>
      <c r="C30">
        <f>VLOOKUP(A30,'WFH analysis'!$A$3:$D$64,4,FALSE)</f>
        <v>-39.087494556197498</v>
      </c>
    </row>
    <row r="31" spans="1:3" x14ac:dyDescent="0.3">
      <c r="A31" t="s">
        <v>36</v>
      </c>
      <c r="B31">
        <f>VLOOKUP(A31,'[3]Figure 6 - vacancy rates'!$A$2:$C$59,3,FALSE)</f>
        <v>14.79923391342165</v>
      </c>
      <c r="C31">
        <f>VLOOKUP(A31,'WFH analysis'!$A$3:$D$64,4,FALSE)</f>
        <v>-36.063587997344662</v>
      </c>
    </row>
    <row r="32" spans="1:3" x14ac:dyDescent="0.3">
      <c r="A32" t="s">
        <v>37</v>
      </c>
      <c r="B32">
        <f>VLOOKUP(A32,'[3]Figure 6 - vacancy rates'!$A$2:$C$59,3,FALSE)</f>
        <v>9.735787010192869</v>
      </c>
      <c r="C32">
        <f>VLOOKUP(A32,'WFH analysis'!$A$3:$D$64,4,FALSE)</f>
        <v>-25.835133671244723</v>
      </c>
    </row>
    <row r="33" spans="1:3" x14ac:dyDescent="0.3">
      <c r="A33" t="s">
        <v>38</v>
      </c>
      <c r="B33">
        <f>VLOOKUP(A33,'[3]Figure 6 - vacancy rates'!$A$2:$C$59,3,FALSE)</f>
        <v>7.4187530517578146</v>
      </c>
      <c r="C33">
        <f>VLOOKUP(A33,'WFH analysis'!$A$3:$D$64,4,FALSE)</f>
        <v>-47.354853107066923</v>
      </c>
    </row>
    <row r="34" spans="1:3" x14ac:dyDescent="0.3">
      <c r="A34" t="s">
        <v>39</v>
      </c>
      <c r="B34">
        <f>VLOOKUP(A34,'[3]Figure 6 - vacancy rates'!$A$2:$C$59,3,FALSE)</f>
        <v>12.96666650772095</v>
      </c>
      <c r="C34">
        <f>VLOOKUP(A34,'WFH analysis'!$A$3:$D$64,4,FALSE)</f>
        <v>-25.580776728655302</v>
      </c>
    </row>
    <row r="35" spans="1:3" x14ac:dyDescent="0.3">
      <c r="A35" t="s">
        <v>40</v>
      </c>
      <c r="B35">
        <f>VLOOKUP(A35,'[3]Figure 6 - vacancy rates'!$A$2:$C$59,3,FALSE)</f>
        <v>13.514661979675299</v>
      </c>
      <c r="C35">
        <f>VLOOKUP(A35,'WFH analysis'!$A$3:$D$64,4,FALSE)</f>
        <v>-41.268047334863439</v>
      </c>
    </row>
    <row r="36" spans="1:3" x14ac:dyDescent="0.3">
      <c r="A36" t="s">
        <v>41</v>
      </c>
      <c r="B36">
        <f>VLOOKUP(A36,'[3]Figure 6 - vacancy rates'!$A$2:$C$59,3,FALSE)</f>
        <v>14.1533896446228</v>
      </c>
      <c r="C36">
        <f>VLOOKUP(A36,'WFH analysis'!$A$3:$D$64,4,FALSE)</f>
        <v>-13.272004916846422</v>
      </c>
    </row>
    <row r="37" spans="1:3" x14ac:dyDescent="0.3">
      <c r="A37" t="s">
        <v>42</v>
      </c>
      <c r="B37">
        <f>VLOOKUP(A37,'[3]Figure 6 - vacancy rates'!$A$2:$C$59,3,FALSE)</f>
        <v>15.22477226257325</v>
      </c>
      <c r="C37">
        <f>VLOOKUP(A37,'WFH analysis'!$A$3:$D$64,4,FALSE)</f>
        <v>-27.611830160932271</v>
      </c>
    </row>
    <row r="38" spans="1:3" x14ac:dyDescent="0.3">
      <c r="A38" t="s">
        <v>43</v>
      </c>
      <c r="B38">
        <f>VLOOKUP(A38,'[3]Figure 6 - vacancy rates'!$A$2:$C$59,3,FALSE)</f>
        <v>13.0217390060425</v>
      </c>
      <c r="C38">
        <f>VLOOKUP(A38,'WFH analysis'!$A$3:$D$64,4,FALSE)</f>
        <v>-36.252248609783436</v>
      </c>
    </row>
    <row r="39" spans="1:3" x14ac:dyDescent="0.3">
      <c r="A39" t="s">
        <v>44</v>
      </c>
      <c r="B39">
        <f>VLOOKUP(A39,'[3]Figure 6 - vacancy rates'!$A$2:$C$59,3,FALSE)</f>
        <v>13.3972701072693</v>
      </c>
      <c r="C39">
        <f>VLOOKUP(A39,'WFH analysis'!$A$3:$D$64,4,FALSE)</f>
        <v>-38.726092971122419</v>
      </c>
    </row>
    <row r="40" spans="1:3" x14ac:dyDescent="0.3">
      <c r="A40" t="s">
        <v>45</v>
      </c>
      <c r="B40">
        <f>VLOOKUP(A40,'[3]Figure 6 - vacancy rates'!$A$2:$C$59,3,FALSE)</f>
        <v>24.325249862670901</v>
      </c>
      <c r="C40">
        <f>VLOOKUP(A40,'WFH analysis'!$A$3:$D$64,4,FALSE)</f>
        <v>-22.439075355263952</v>
      </c>
    </row>
    <row r="41" spans="1:3" x14ac:dyDescent="0.3">
      <c r="A41" t="s">
        <v>46</v>
      </c>
      <c r="B41">
        <f>VLOOKUP(A41,'[3]Figure 6 - vacancy rates'!$A$2:$C$59,3,FALSE)</f>
        <v>15.31388483047485</v>
      </c>
      <c r="C41">
        <f>VLOOKUP(A41,'WFH analysis'!$A$3:$D$64,4,FALSE)</f>
        <v>-12.475075546634303</v>
      </c>
    </row>
    <row r="42" spans="1:3" x14ac:dyDescent="0.3">
      <c r="A42" t="s">
        <v>47</v>
      </c>
      <c r="B42">
        <f>VLOOKUP(A42,'[3]Figure 6 - vacancy rates'!$A$2:$C$59,3,FALSE)</f>
        <v>10.890780067443849</v>
      </c>
      <c r="C42">
        <f>VLOOKUP(A42,'WFH analysis'!$A$3:$D$64,4,FALSE)</f>
        <v>-32.692047638198879</v>
      </c>
    </row>
    <row r="43" spans="1:3" x14ac:dyDescent="0.3">
      <c r="A43" t="s">
        <v>48</v>
      </c>
      <c r="B43">
        <f>VLOOKUP(A43,'[3]Figure 6 - vacancy rates'!$A$2:$C$59,3,FALSE)</f>
        <v>14.0520927429199</v>
      </c>
      <c r="C43">
        <f>VLOOKUP(A43,'WFH analysis'!$A$3:$D$64,4,FALSE)</f>
        <v>-39.942326031634103</v>
      </c>
    </row>
    <row r="44" spans="1:3" x14ac:dyDescent="0.3">
      <c r="A44" t="s">
        <v>49</v>
      </c>
      <c r="B44">
        <f>VLOOKUP(A44,'[3]Figure 6 - vacancy rates'!$A$2:$C$59,3,FALSE)</f>
        <v>8.1166665077209448</v>
      </c>
      <c r="C44">
        <f>VLOOKUP(A44,'WFH analysis'!$A$3:$D$64,4,FALSE)</f>
        <v>-41.215364018497425</v>
      </c>
    </row>
    <row r="45" spans="1:3" x14ac:dyDescent="0.3">
      <c r="A45" t="s">
        <v>50</v>
      </c>
      <c r="B45">
        <f>VLOOKUP(A45,'[3]Figure 6 - vacancy rates'!$A$2:$C$59,3,FALSE)</f>
        <v>9.7632122993469252</v>
      </c>
      <c r="C45">
        <f>VLOOKUP(A45,'WFH analysis'!$A$3:$D$64,4,FALSE)</f>
        <v>-31.972687625793057</v>
      </c>
    </row>
    <row r="46" spans="1:3" x14ac:dyDescent="0.3">
      <c r="A46" t="s">
        <v>51</v>
      </c>
      <c r="B46">
        <f>VLOOKUP(A46,'[3]Figure 6 - vacancy rates'!$A$2:$C$59,3,FALSE)</f>
        <v>11.184596538543701</v>
      </c>
      <c r="C46">
        <f>VLOOKUP(A46,'WFH analysis'!$A$3:$D$64,4,FALSE)</f>
        <v>-25.141859256315783</v>
      </c>
    </row>
    <row r="47" spans="1:3" x14ac:dyDescent="0.3">
      <c r="A47" t="s">
        <v>52</v>
      </c>
      <c r="B47">
        <f>VLOOKUP(A47,'[3]Figure 6 - vacancy rates'!$A$2:$C$59,3,FALSE)</f>
        <v>13.68069314956665</v>
      </c>
      <c r="C47">
        <f>VLOOKUP(A47,'WFH analysis'!$A$3:$D$64,4,FALSE)</f>
        <v>-21.554944980472644</v>
      </c>
    </row>
    <row r="48" spans="1:3" x14ac:dyDescent="0.3">
      <c r="A48" t="s">
        <v>53</v>
      </c>
      <c r="B48">
        <f>VLOOKUP(A48,'[3]Figure 6 - vacancy rates'!$A$2:$C$59,3,FALSE)</f>
        <v>16.7934169769287</v>
      </c>
      <c r="C48">
        <f>VLOOKUP(A48,'WFH analysis'!$A$3:$D$64,4,FALSE)</f>
        <v>-26.779343824028253</v>
      </c>
    </row>
    <row r="49" spans="1:3" x14ac:dyDescent="0.3">
      <c r="A49" t="s">
        <v>54</v>
      </c>
      <c r="B49">
        <f>VLOOKUP(A49,'[3]Figure 6 - vacancy rates'!$A$2:$C$59,3,FALSE)</f>
        <v>11.632352828979499</v>
      </c>
      <c r="C49">
        <f>VLOOKUP(A49,'WFH analysis'!$A$3:$D$64,4,FALSE)</f>
        <v>-38.695093650177036</v>
      </c>
    </row>
    <row r="50" spans="1:3" x14ac:dyDescent="0.3">
      <c r="A50" t="s">
        <v>55</v>
      </c>
      <c r="B50">
        <f>VLOOKUP(A50,'[3]Figure 6 - vacancy rates'!$A$2:$C$59,3,FALSE)</f>
        <v>15.728720474243151</v>
      </c>
      <c r="C50">
        <f>VLOOKUP(A50,'WFH analysis'!$A$3:$D$64,4,FALSE)</f>
        <v>-31.268445542426051</v>
      </c>
    </row>
    <row r="51" spans="1:3" x14ac:dyDescent="0.3">
      <c r="A51" t="s">
        <v>56</v>
      </c>
      <c r="B51">
        <f>VLOOKUP(A51,'[3]Figure 6 - vacancy rates'!$A$2:$C$59,3,FALSE)</f>
        <v>12.3224489212036</v>
      </c>
      <c r="C51">
        <f>VLOOKUP(A51,'WFH analysis'!$A$3:$D$64,4,FALSE)</f>
        <v>-21.451254920432849</v>
      </c>
    </row>
    <row r="52" spans="1:3" x14ac:dyDescent="0.3">
      <c r="A52" t="s">
        <v>57</v>
      </c>
      <c r="B52">
        <f>VLOOKUP(A52,'[3]Figure 6 - vacancy rates'!$A$2:$C$59,3,FALSE)</f>
        <v>13.62954273223875</v>
      </c>
      <c r="C52">
        <f>VLOOKUP(A52,'WFH analysis'!$A$3:$D$64,4,FALSE)</f>
        <v>-38.309335510603574</v>
      </c>
    </row>
    <row r="53" spans="1:3" x14ac:dyDescent="0.3">
      <c r="A53" t="s">
        <v>58</v>
      </c>
      <c r="B53">
        <f>VLOOKUP(A53,'[3]Figure 6 - vacancy rates'!$A$2:$C$59,3,FALSE)</f>
        <v>18.451845359802249</v>
      </c>
      <c r="C53">
        <f>VLOOKUP(A53,'WFH analysis'!$A$3:$D$64,4,FALSE)</f>
        <v>-26.433198931032951</v>
      </c>
    </row>
    <row r="54" spans="1:3" x14ac:dyDescent="0.3">
      <c r="A54" t="s">
        <v>59</v>
      </c>
      <c r="B54">
        <f>VLOOKUP(A54,'[3]Figure 6 - vacancy rates'!$A$2:$C$59,3,FALSE)</f>
        <v>19.067968749999999</v>
      </c>
      <c r="C54">
        <f>VLOOKUP(A54,'WFH analysis'!$A$3:$D$64,4,FALSE)</f>
        <v>-32.920467171493286</v>
      </c>
    </row>
    <row r="55" spans="1:3" x14ac:dyDescent="0.3">
      <c r="A55" t="s">
        <v>60</v>
      </c>
      <c r="B55">
        <f>VLOOKUP(A55,'[3]Figure 6 - vacancy rates'!$A$2:$C$59,3,FALSE)</f>
        <v>18.697779464721698</v>
      </c>
      <c r="C55">
        <f>VLOOKUP(A55,'WFH analysis'!$A$3:$D$64,4,FALSE)</f>
        <v>-29.317358655080341</v>
      </c>
    </row>
    <row r="56" spans="1:3" x14ac:dyDescent="0.3">
      <c r="A56" t="s">
        <v>61</v>
      </c>
      <c r="B56">
        <f>VLOOKUP(A56,'[3]Figure 6 - vacancy rates'!$A$2:$C$59,3,FALSE)</f>
        <v>16.276798248291001</v>
      </c>
      <c r="C56">
        <f>VLOOKUP(A56,'WFH analysis'!$A$3:$D$64,4,FALSE)</f>
        <v>-24.838850895872074</v>
      </c>
    </row>
    <row r="57" spans="1:3" x14ac:dyDescent="0.3">
      <c r="A57" t="s">
        <v>62</v>
      </c>
      <c r="B57">
        <f>VLOOKUP(A57,'[3]Figure 6 - vacancy rates'!$A$2:$C$59,3,FALSE)</f>
        <v>11.573293209075949</v>
      </c>
      <c r="C57">
        <f>VLOOKUP(A57,'WFH analysis'!$A$3:$D$64,4,FALSE)</f>
        <v>-28.373335235225415</v>
      </c>
    </row>
    <row r="58" spans="1:3" x14ac:dyDescent="0.3">
      <c r="A58" t="s">
        <v>63</v>
      </c>
      <c r="B58">
        <f>VLOOKUP(A58,'[3]Figure 6 - vacancy rates'!$A$2:$C$59,3,FALSE)</f>
        <v>12.09795331954955</v>
      </c>
      <c r="C58">
        <f>VLOOKUP(A58,'WFH analysis'!$A$3:$D$64,4,FALSE)</f>
        <v>-19.197555621128391</v>
      </c>
    </row>
    <row r="59" spans="1:3" x14ac:dyDescent="0.3">
      <c r="A59" t="s">
        <v>64</v>
      </c>
      <c r="B59">
        <f>VLOOKUP(A59,'[3]Figure 6 - vacancy rates'!$A$2:$C$59,3,FALSE)</f>
        <v>13.902145862579349</v>
      </c>
      <c r="C59">
        <f>VLOOKUP(A59,'WFH analysis'!$A$3:$D$64,4,FALSE)</f>
        <v>-13.462880184754727</v>
      </c>
    </row>
    <row r="60" spans="1:3" x14ac:dyDescent="0.3">
      <c r="A60" t="s">
        <v>65</v>
      </c>
      <c r="B60">
        <f>VLOOKUP(A60,'[3]Figure 6 - vacancy rates'!$A$2:$C$59,3,FALSE)</f>
        <v>15.067391490936298</v>
      </c>
      <c r="C60">
        <f>VLOOKUP(A60,'WFH analysis'!$A$3:$D$64,4,FALSE)</f>
        <v>-10.763822344532306</v>
      </c>
    </row>
    <row r="61" spans="1:3" x14ac:dyDescent="0.3">
      <c r="A61" t="s">
        <v>66</v>
      </c>
      <c r="B61">
        <f>VLOOKUP(A61,'[3]Figure 6 - vacancy rates'!$A$2:$C$59,3,FALSE)</f>
        <v>20.814853668212898</v>
      </c>
      <c r="C61">
        <f>VLOOKUP(A61,'WFH analysis'!$A$3:$D$64,4,FALSE)</f>
        <v>-28.874905897506448</v>
      </c>
    </row>
    <row r="62" spans="1:3" x14ac:dyDescent="0.3">
      <c r="A62" t="s">
        <v>67</v>
      </c>
      <c r="B62">
        <f>VLOOKUP(A62,'[3]Figure 6 - vacancy rates'!$A$2:$C$59,3,FALSE)</f>
        <v>8.8198894500732408</v>
      </c>
      <c r="C62">
        <f>VLOOKUP(A62,'WFH analysis'!$A$3:$D$64,4,FALSE)</f>
        <v>-16.677653183154334</v>
      </c>
    </row>
    <row r="63" spans="1:3" x14ac:dyDescent="0.3">
      <c r="A63" t="s">
        <v>68</v>
      </c>
      <c r="B63">
        <f>VLOOKUP(A63,'[3]Figure 6 - vacancy rates'!$A$2:$C$59,3,FALSE)</f>
        <v>7.0304501056671151</v>
      </c>
      <c r="C63">
        <f>VLOOKUP(A63,'WFH analysis'!$A$3:$D$64,4,FALSE)</f>
        <v>-21.579363244628436</v>
      </c>
    </row>
    <row r="64" spans="1:3" x14ac:dyDescent="0.3">
      <c r="A64" t="s">
        <v>124</v>
      </c>
      <c r="B64">
        <v>15.5</v>
      </c>
      <c r="C64">
        <f>AVERAGE(C2:C63)</f>
        <v>-28.314745223035175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63"/>
  <sheetViews>
    <sheetView workbookViewId="0">
      <selection activeCell="F2" sqref="F2"/>
    </sheetView>
  </sheetViews>
  <sheetFormatPr defaultRowHeight="14.4" x14ac:dyDescent="0.3"/>
  <cols>
    <col min="4" max="5" width="10.5546875" bestFit="1" customWidth="1"/>
    <col min="6" max="9" width="10.5546875" customWidth="1"/>
    <col min="12" max="12" width="21.109375" customWidth="1"/>
    <col min="15" max="15" width="19.44140625" customWidth="1"/>
  </cols>
  <sheetData>
    <row r="1" spans="1:15" ht="43.2" x14ac:dyDescent="0.3">
      <c r="B1" t="s">
        <v>164</v>
      </c>
      <c r="C1" t="s">
        <v>195</v>
      </c>
      <c r="D1" s="11">
        <v>43800</v>
      </c>
      <c r="E1" s="11">
        <v>44166</v>
      </c>
      <c r="F1" s="11" t="s">
        <v>262</v>
      </c>
      <c r="G1" s="11" t="s">
        <v>264</v>
      </c>
      <c r="H1" s="11" t="s">
        <v>262</v>
      </c>
      <c r="I1" s="11"/>
      <c r="J1" t="s">
        <v>92</v>
      </c>
      <c r="K1" t="s">
        <v>98</v>
      </c>
      <c r="L1" s="28" t="s">
        <v>257</v>
      </c>
      <c r="M1" t="s">
        <v>259</v>
      </c>
      <c r="N1" t="s">
        <v>260</v>
      </c>
      <c r="O1" s="28" t="s">
        <v>258</v>
      </c>
    </row>
    <row r="2" spans="1:15" x14ac:dyDescent="0.3">
      <c r="A2" t="s">
        <v>42</v>
      </c>
      <c r="B2" t="s">
        <v>166</v>
      </c>
      <c r="C2" t="s">
        <v>147</v>
      </c>
      <c r="D2" s="6">
        <v>1.81229590040707</v>
      </c>
      <c r="E2" s="6">
        <v>1.39453393713925</v>
      </c>
      <c r="F2" s="6">
        <f>VLOOKUP(A2,'[7]comm floor pua cc SIMPLE'!$B$3:$L$60,11,FALSE)</f>
        <v>0.48784174126480429</v>
      </c>
      <c r="G2" s="6">
        <f>VLOOKUP(A2,OVERVIEW!$A$2:$N$63,14,FALSE)</f>
        <v>0.36946605768992602</v>
      </c>
      <c r="H2" s="6">
        <f>VLOOKUP(A2,OVERVIEW!$A$1:$Q$63,17,FALSE)</f>
        <v>0.123730708238697</v>
      </c>
      <c r="I2" s="6"/>
      <c r="J2">
        <v>1</v>
      </c>
      <c r="K2" t="s">
        <v>42</v>
      </c>
      <c r="L2" s="6">
        <v>1.81229590040707</v>
      </c>
      <c r="M2">
        <v>53</v>
      </c>
      <c r="N2" t="s">
        <v>17</v>
      </c>
      <c r="O2" s="6">
        <v>1.26540796005981</v>
      </c>
    </row>
    <row r="3" spans="1:15" x14ac:dyDescent="0.3">
      <c r="A3" t="s">
        <v>30</v>
      </c>
      <c r="B3" t="s">
        <v>167</v>
      </c>
      <c r="C3" t="e">
        <v>#N/A</v>
      </c>
      <c r="D3" s="6">
        <v>1.6362937560002899</v>
      </c>
      <c r="E3" s="6">
        <v>0.65009005207979997</v>
      </c>
      <c r="F3" s="6" t="e">
        <f>VLOOKUP(A3,'[7]comm floor pua cc SIMPLE'!$B$3:$L$60,11,FALSE)</f>
        <v>#N/A</v>
      </c>
      <c r="G3" s="6">
        <f>VLOOKUP(A3,OVERVIEW!$A$2:$N$63,14,FALSE)</f>
        <v>0.25987790627968499</v>
      </c>
      <c r="H3" s="6">
        <f>VLOOKUP(A3,OVERVIEW!$A$1:$Q$63,17,FALSE)</f>
        <v>0.14887698235614899</v>
      </c>
      <c r="I3" s="6"/>
      <c r="J3">
        <v>2</v>
      </c>
      <c r="K3" t="s">
        <v>30</v>
      </c>
      <c r="L3" s="6">
        <v>1.6362937560002899</v>
      </c>
      <c r="M3">
        <v>54</v>
      </c>
      <c r="N3" t="s">
        <v>19</v>
      </c>
      <c r="O3" s="6">
        <v>1.2577844717747799</v>
      </c>
    </row>
    <row r="4" spans="1:15" x14ac:dyDescent="0.3">
      <c r="A4" t="s">
        <v>43</v>
      </c>
      <c r="B4" t="s">
        <v>166</v>
      </c>
      <c r="C4" t="s">
        <v>135</v>
      </c>
      <c r="D4" s="6">
        <v>1.63278047272186</v>
      </c>
      <c r="E4" s="6">
        <v>0.86938394945250896</v>
      </c>
      <c r="F4" s="6">
        <f>VLOOKUP(A4,'[7]comm floor pua cc SIMPLE'!$B$3:$L$60,11,FALSE)</f>
        <v>0.36197675296385684</v>
      </c>
      <c r="G4" s="6">
        <f>VLOOKUP(A4,OVERVIEW!$A$2:$N$63,14,FALSE)</f>
        <v>0.26697671155309199</v>
      </c>
      <c r="H4" s="6">
        <f>VLOOKUP(A4,OVERVIEW!$A$1:$Q$63,17,FALSE)</f>
        <v>0.17790216508364801</v>
      </c>
      <c r="I4" s="6"/>
      <c r="J4">
        <v>3</v>
      </c>
      <c r="K4" t="s">
        <v>43</v>
      </c>
      <c r="L4" s="6">
        <v>1.63278047272186</v>
      </c>
      <c r="M4">
        <v>55</v>
      </c>
      <c r="N4" t="s">
        <v>13</v>
      </c>
      <c r="O4" s="6">
        <v>1.2539440032912501</v>
      </c>
    </row>
    <row r="5" spans="1:15" x14ac:dyDescent="0.3">
      <c r="A5" t="s">
        <v>60</v>
      </c>
      <c r="B5" t="s">
        <v>166</v>
      </c>
      <c r="C5" t="s">
        <v>136</v>
      </c>
      <c r="D5" s="6">
        <v>1.60320815947395</v>
      </c>
      <c r="E5" s="6">
        <v>1.18971405306484</v>
      </c>
      <c r="F5" s="6">
        <f>VLOOKUP(A5,'[7]comm floor pua cc SIMPLE'!$B$3:$L$60,11,FALSE)</f>
        <v>0.46084384450982091</v>
      </c>
      <c r="G5" s="6">
        <f>VLOOKUP(A5,OVERVIEW!$A$2:$N$63,14,FALSE)</f>
        <v>0.29076621542122599</v>
      </c>
      <c r="H5" s="6">
        <f>VLOOKUP(A5,OVERVIEW!$A$1:$Q$63,17,FALSE)</f>
        <v>0.10378640661058899</v>
      </c>
      <c r="I5" s="6"/>
      <c r="J5">
        <v>4</v>
      </c>
      <c r="K5" t="s">
        <v>60</v>
      </c>
      <c r="L5" s="6">
        <v>1.60320815947395</v>
      </c>
      <c r="M5">
        <v>56</v>
      </c>
      <c r="N5" t="s">
        <v>39</v>
      </c>
      <c r="O5" s="6">
        <v>1.25239216869931</v>
      </c>
    </row>
    <row r="6" spans="1:15" x14ac:dyDescent="0.3">
      <c r="A6" t="s">
        <v>47</v>
      </c>
      <c r="B6" t="s">
        <v>166</v>
      </c>
      <c r="C6" t="s">
        <v>135</v>
      </c>
      <c r="D6" s="6">
        <v>1.53903505803399</v>
      </c>
      <c r="E6" s="6">
        <v>1.01078984202871</v>
      </c>
      <c r="F6" s="6">
        <f>VLOOKUP(A6,'[7]comm floor pua cc SIMPLE'!$B$3:$L$60,11,FALSE)</f>
        <v>0.3631681889080276</v>
      </c>
      <c r="G6" s="6">
        <f>VLOOKUP(A6,OVERVIEW!$A$2:$N$63,14,FALSE)</f>
        <v>0.26257881929202898</v>
      </c>
      <c r="H6" s="6">
        <f>VLOOKUP(A6,OVERVIEW!$A$1:$Q$63,17,FALSE)</f>
        <v>0.17102623177089701</v>
      </c>
      <c r="I6" s="6"/>
      <c r="J6">
        <v>5</v>
      </c>
      <c r="K6" t="s">
        <v>47</v>
      </c>
      <c r="L6" s="6">
        <v>1.53903505803399</v>
      </c>
      <c r="M6">
        <v>57</v>
      </c>
      <c r="N6" t="s">
        <v>18</v>
      </c>
      <c r="O6" s="6">
        <v>1.2494643745715499</v>
      </c>
    </row>
    <row r="7" spans="1:15" x14ac:dyDescent="0.3">
      <c r="A7" t="s">
        <v>59</v>
      </c>
      <c r="B7" t="s">
        <v>166</v>
      </c>
      <c r="C7" t="s">
        <v>136</v>
      </c>
      <c r="D7" s="6">
        <v>1.5334110857912999</v>
      </c>
      <c r="E7" s="6">
        <v>1.1392851383073099</v>
      </c>
      <c r="F7" s="6">
        <f>VLOOKUP(A7,'[7]comm floor pua cc SIMPLE'!$B$3:$L$60,11,FALSE)</f>
        <v>0.4761576018027992</v>
      </c>
      <c r="G7" s="6">
        <f>VLOOKUP(A7,OVERVIEW!$A$2:$N$63,14,FALSE)</f>
        <v>0.38136983087141002</v>
      </c>
      <c r="H7" s="6">
        <f>VLOOKUP(A7,OVERVIEW!$A$1:$Q$63,17,FALSE)</f>
        <v>9.0279363015995803E-2</v>
      </c>
      <c r="I7" s="6"/>
      <c r="J7">
        <v>6</v>
      </c>
      <c r="K7" t="s">
        <v>59</v>
      </c>
      <c r="L7" s="6">
        <v>1.5334110857912999</v>
      </c>
      <c r="M7">
        <v>58</v>
      </c>
      <c r="N7" t="s">
        <v>28</v>
      </c>
      <c r="O7" s="6">
        <v>1.22443807241266</v>
      </c>
    </row>
    <row r="8" spans="1:15" x14ac:dyDescent="0.3">
      <c r="A8" t="s">
        <v>36</v>
      </c>
      <c r="B8" t="s">
        <v>166</v>
      </c>
      <c r="C8" t="s">
        <v>136</v>
      </c>
      <c r="D8" s="6">
        <v>1.5311221459679401</v>
      </c>
      <c r="E8" s="6">
        <v>0.9302090299372</v>
      </c>
      <c r="F8" s="6">
        <f>VLOOKUP(A8,'[7]comm floor pua cc SIMPLE'!$B$3:$L$60,11,FALSE)</f>
        <v>0.40151619361127106</v>
      </c>
      <c r="G8" s="6">
        <f>VLOOKUP(A8,OVERVIEW!$A$2:$N$63,14,FALSE)</f>
        <v>0.24818776219109101</v>
      </c>
      <c r="H8" s="6">
        <f>VLOOKUP(A8,OVERVIEW!$A$1:$Q$63,17,FALSE)</f>
        <v>0.14227118727928301</v>
      </c>
      <c r="I8" s="6"/>
      <c r="J8">
        <v>7</v>
      </c>
      <c r="K8" t="s">
        <v>36</v>
      </c>
      <c r="L8" s="6">
        <v>1.5311221459679401</v>
      </c>
      <c r="M8">
        <v>59</v>
      </c>
      <c r="N8" t="s">
        <v>32</v>
      </c>
      <c r="O8" s="6">
        <v>1.1908601017286899</v>
      </c>
    </row>
    <row r="9" spans="1:15" x14ac:dyDescent="0.3">
      <c r="A9" t="s">
        <v>21</v>
      </c>
      <c r="B9" t="s">
        <v>166</v>
      </c>
      <c r="C9" t="s">
        <v>135</v>
      </c>
      <c r="D9" s="6">
        <v>1.5307169287991</v>
      </c>
      <c r="E9" s="6">
        <v>0.630836484697198</v>
      </c>
      <c r="F9" s="6">
        <f>VLOOKUP(A9,'[7]comm floor pua cc SIMPLE'!$B$3:$L$60,11,FALSE)</f>
        <v>0.38117115234127447</v>
      </c>
      <c r="G9" s="6">
        <f>VLOOKUP(A9,OVERVIEW!$A$2:$N$63,14,FALSE)</f>
        <v>0.25244687501910201</v>
      </c>
      <c r="H9" s="6">
        <f>VLOOKUP(A9,OVERVIEW!$A$1:$Q$63,17,FALSE)</f>
        <v>0.115511166379738</v>
      </c>
      <c r="I9" s="6"/>
      <c r="J9">
        <v>8</v>
      </c>
      <c r="K9" t="s">
        <v>21</v>
      </c>
      <c r="L9" s="6">
        <v>1.5307169287991</v>
      </c>
      <c r="M9">
        <v>60</v>
      </c>
      <c r="N9" t="s">
        <v>56</v>
      </c>
      <c r="O9" s="6">
        <v>1.1639921991154101</v>
      </c>
    </row>
    <row r="10" spans="1:15" x14ac:dyDescent="0.3">
      <c r="A10" t="s">
        <v>11</v>
      </c>
      <c r="B10" t="s">
        <v>166</v>
      </c>
      <c r="C10" t="s">
        <v>136</v>
      </c>
      <c r="D10" s="6">
        <v>1.5257306067804799</v>
      </c>
      <c r="E10" s="6">
        <v>1.5317425621741501</v>
      </c>
      <c r="F10" s="6">
        <f>VLOOKUP(A10,'[7]comm floor pua cc SIMPLE'!$B$3:$L$60,11,FALSE)</f>
        <v>0.78261612467689601</v>
      </c>
      <c r="G10" s="6">
        <f>VLOOKUP(A10,OVERVIEW!$A$2:$N$63,14,FALSE)</f>
        <v>0.25273351540522498</v>
      </c>
      <c r="H10" s="6">
        <f>VLOOKUP(A10,OVERVIEW!$A$1:$Q$63,17,FALSE)</f>
        <v>0.113926852961375</v>
      </c>
      <c r="I10" s="6"/>
      <c r="J10">
        <v>9</v>
      </c>
      <c r="K10" t="s">
        <v>11</v>
      </c>
      <c r="L10" s="6">
        <v>1.5257306067804799</v>
      </c>
      <c r="M10">
        <v>61</v>
      </c>
      <c r="N10" t="s">
        <v>38</v>
      </c>
      <c r="O10" s="6">
        <v>1.1168061194837999</v>
      </c>
    </row>
    <row r="11" spans="1:15" x14ac:dyDescent="0.3">
      <c r="A11" t="s">
        <v>7</v>
      </c>
      <c r="B11" t="s">
        <v>165</v>
      </c>
      <c r="C11" t="e">
        <v>#N/A</v>
      </c>
      <c r="D11" s="6">
        <v>1.51138540118012</v>
      </c>
      <c r="E11" s="6">
        <v>0.94992759708211905</v>
      </c>
      <c r="F11" s="6" t="e">
        <f>VLOOKUP(A11,'[7]comm floor pua cc SIMPLE'!$B$3:$L$60,11,FALSE)</f>
        <v>#N/A</v>
      </c>
      <c r="G11" s="6">
        <f>VLOOKUP(A11,OVERVIEW!$A$2:$N$63,14,FALSE)</f>
        <v>0.25245724652857798</v>
      </c>
      <c r="H11" s="6">
        <f>VLOOKUP(A11,OVERVIEW!$A$1:$Q$63,17,FALSE)</f>
        <v>0.118784063306534</v>
      </c>
      <c r="I11" s="6"/>
      <c r="J11">
        <v>10</v>
      </c>
      <c r="K11" t="s">
        <v>7</v>
      </c>
      <c r="L11" s="6">
        <v>1.51138540118012</v>
      </c>
      <c r="M11">
        <v>62</v>
      </c>
      <c r="N11" t="s">
        <v>8</v>
      </c>
      <c r="O11" s="6">
        <v>0.94386678668580404</v>
      </c>
    </row>
    <row r="12" spans="1:15" x14ac:dyDescent="0.3">
      <c r="A12" t="s">
        <v>37</v>
      </c>
      <c r="B12" t="s">
        <v>167</v>
      </c>
      <c r="C12" t="s">
        <v>146</v>
      </c>
      <c r="D12" s="6">
        <v>1.4985030067568901</v>
      </c>
      <c r="E12" s="6">
        <v>1.3078319259112099</v>
      </c>
      <c r="F12" s="6">
        <f>VLOOKUP(A12,'[7]comm floor pua cc SIMPLE'!$B$3:$L$60,11,FALSE)</f>
        <v>0.28518522879723146</v>
      </c>
      <c r="G12" s="6">
        <f>VLOOKUP(A12,OVERVIEW!$A$2:$N$63,14,FALSE)</f>
        <v>0.21473248287906699</v>
      </c>
      <c r="H12" s="6">
        <f>VLOOKUP(A12,OVERVIEW!$A$1:$Q$63,17,FALSE)</f>
        <v>0.11422571911627399</v>
      </c>
      <c r="I12" s="6"/>
    </row>
    <row r="13" spans="1:15" x14ac:dyDescent="0.3">
      <c r="A13" t="s">
        <v>53</v>
      </c>
      <c r="B13" t="s">
        <v>166</v>
      </c>
      <c r="C13" t="s">
        <v>136</v>
      </c>
      <c r="D13" s="6">
        <v>1.49459487215083</v>
      </c>
      <c r="E13" s="6">
        <v>1.15619693166085</v>
      </c>
      <c r="F13" s="6">
        <f>VLOOKUP(A13,'[7]comm floor pua cc SIMPLE'!$B$3:$L$60,11,FALSE)</f>
        <v>0.37561871753241832</v>
      </c>
      <c r="G13" s="6">
        <f>VLOOKUP(A13,OVERVIEW!$A$2:$N$63,14,FALSE)</f>
        <v>0.29213927188539002</v>
      </c>
      <c r="H13" s="6">
        <f>VLOOKUP(A13,OVERVIEW!$A$1:$Q$63,17,FALSE)</f>
        <v>0.135764419614049</v>
      </c>
      <c r="I13" s="6"/>
    </row>
    <row r="14" spans="1:15" x14ac:dyDescent="0.3">
      <c r="A14" t="s">
        <v>41</v>
      </c>
      <c r="B14" t="s">
        <v>165</v>
      </c>
      <c r="C14" t="s">
        <v>136</v>
      </c>
      <c r="D14" s="6">
        <v>1.4932535083146401</v>
      </c>
      <c r="E14" s="6">
        <v>1.39800460578724</v>
      </c>
      <c r="F14" s="6">
        <f>VLOOKUP(A14,'[7]comm floor pua cc SIMPLE'!$B$3:$L$60,11,FALSE)</f>
        <v>0.39909997572689992</v>
      </c>
      <c r="G14" s="6">
        <f>VLOOKUP(A14,OVERVIEW!$A$2:$N$63,14,FALSE)</f>
        <v>0.20152563391383299</v>
      </c>
      <c r="H14" s="6">
        <f>VLOOKUP(A14,OVERVIEW!$A$1:$Q$63,17,FALSE)</f>
        <v>0.102368937723047</v>
      </c>
      <c r="I14" s="6"/>
    </row>
    <row r="15" spans="1:15" x14ac:dyDescent="0.3">
      <c r="A15" t="s">
        <v>50</v>
      </c>
      <c r="B15" t="s">
        <v>165</v>
      </c>
      <c r="C15" t="s">
        <v>136</v>
      </c>
      <c r="D15" s="6">
        <v>1.48968257595062</v>
      </c>
      <c r="E15" s="6">
        <v>0.88355269551558202</v>
      </c>
      <c r="F15" s="6">
        <f>VLOOKUP(A15,'[7]comm floor pua cc SIMPLE'!$B$3:$L$60,11,FALSE)</f>
        <v>0.53273964987760891</v>
      </c>
      <c r="G15" s="6">
        <f>VLOOKUP(A15,OVERVIEW!$A$2:$N$63,14,FALSE)</f>
        <v>0.22136132784999901</v>
      </c>
      <c r="H15" s="6">
        <f>VLOOKUP(A15,OVERVIEW!$A$1:$Q$63,17,FALSE)</f>
        <v>0.129408550504619</v>
      </c>
      <c r="I15" s="6"/>
    </row>
    <row r="16" spans="1:15" x14ac:dyDescent="0.3">
      <c r="A16" t="s">
        <v>25</v>
      </c>
      <c r="B16" t="s">
        <v>166</v>
      </c>
      <c r="C16" t="s">
        <v>136</v>
      </c>
      <c r="D16" s="6">
        <v>1.48557447892785</v>
      </c>
      <c r="E16" s="6">
        <v>1.0779098914977201</v>
      </c>
      <c r="F16" s="6">
        <f>VLOOKUP(A16,'[7]comm floor pua cc SIMPLE'!$B$3:$L$60,11,FALSE)</f>
        <v>0.48384378457728089</v>
      </c>
      <c r="G16" s="6">
        <f>VLOOKUP(A16,OVERVIEW!$A$2:$N$63,14,FALSE)</f>
        <v>0.32604371358599799</v>
      </c>
      <c r="H16" s="6">
        <f>VLOOKUP(A16,OVERVIEW!$A$1:$Q$63,17,FALSE)</f>
        <v>6.1907484896453702E-2</v>
      </c>
      <c r="I16" s="6"/>
    </row>
    <row r="17" spans="1:9" x14ac:dyDescent="0.3">
      <c r="A17" t="s">
        <v>33</v>
      </c>
      <c r="B17" t="s">
        <v>166</v>
      </c>
      <c r="C17" t="s">
        <v>136</v>
      </c>
      <c r="D17" s="6">
        <v>1.47977140832742</v>
      </c>
      <c r="E17" s="6">
        <v>1.2335225862889401</v>
      </c>
      <c r="F17" s="6">
        <f>VLOOKUP(A17,'[7]comm floor pua cc SIMPLE'!$B$3:$L$60,11,FALSE)</f>
        <v>0.35321352594861871</v>
      </c>
      <c r="G17" s="6">
        <f>VLOOKUP(A17,OVERVIEW!$A$2:$N$63,14,FALSE)</f>
        <v>0.27226185455361102</v>
      </c>
      <c r="H17" s="6">
        <f>VLOOKUP(A17,OVERVIEW!$A$1:$Q$63,17,FALSE)</f>
        <v>6.5914338659930405E-2</v>
      </c>
      <c r="I17" s="6"/>
    </row>
    <row r="18" spans="1:9" x14ac:dyDescent="0.3">
      <c r="A18" t="s">
        <v>51</v>
      </c>
      <c r="B18" t="s">
        <v>166</v>
      </c>
      <c r="C18" t="s">
        <v>146</v>
      </c>
      <c r="D18" s="6">
        <v>1.47447663128722</v>
      </c>
      <c r="E18" s="6">
        <v>1.23793245488348</v>
      </c>
      <c r="F18" s="6">
        <f>VLOOKUP(A18,'[7]comm floor pua cc SIMPLE'!$B$3:$L$60,11,FALSE)</f>
        <v>0.59118428887926255</v>
      </c>
      <c r="G18" s="6">
        <f>VLOOKUP(A18,OVERVIEW!$A$2:$N$63,14,FALSE)</f>
        <v>0.29262184601216001</v>
      </c>
      <c r="H18" s="6">
        <f>VLOOKUP(A18,OVERVIEW!$A$1:$Q$63,17,FALSE)</f>
        <v>0.11201709139070901</v>
      </c>
      <c r="I18" s="6"/>
    </row>
    <row r="19" spans="1:9" x14ac:dyDescent="0.3">
      <c r="A19" t="s">
        <v>63</v>
      </c>
      <c r="B19" t="s">
        <v>165</v>
      </c>
      <c r="C19" t="s">
        <v>135</v>
      </c>
      <c r="D19" s="6">
        <v>1.45764301637174</v>
      </c>
      <c r="E19" s="6">
        <v>1.3197209894070601</v>
      </c>
      <c r="F19" s="6">
        <f>VLOOKUP(A19,'[7]comm floor pua cc SIMPLE'!$B$3:$L$60,11,FALSE)</f>
        <v>0.37558568425012762</v>
      </c>
      <c r="G19" s="6">
        <f>VLOOKUP(A19,OVERVIEW!$A$2:$N$63,14,FALSE)</f>
        <v>0.19584095532436899</v>
      </c>
      <c r="H19" s="6">
        <f>VLOOKUP(A19,OVERVIEW!$A$1:$Q$63,17,FALSE)</f>
        <v>9.9028652054302599E-2</v>
      </c>
      <c r="I19" s="6"/>
    </row>
    <row r="20" spans="1:9" x14ac:dyDescent="0.3">
      <c r="A20" t="s">
        <v>16</v>
      </c>
      <c r="B20" t="s">
        <v>166</v>
      </c>
      <c r="C20" t="s">
        <v>147</v>
      </c>
      <c r="D20" s="6">
        <v>1.43877506774862</v>
      </c>
      <c r="E20" s="6">
        <v>1.15108226509982</v>
      </c>
      <c r="F20" s="6">
        <f>VLOOKUP(A20,'[7]comm floor pua cc SIMPLE'!$B$3:$L$60,11,FALSE)</f>
        <v>0.39545217380215963</v>
      </c>
      <c r="G20" s="6">
        <f>VLOOKUP(A20,OVERVIEW!$A$2:$N$63,14,FALSE)</f>
        <v>0.36122502309468801</v>
      </c>
      <c r="H20" s="6">
        <f>VLOOKUP(A20,OVERVIEW!$A$1:$Q$63,17,FALSE)</f>
        <v>0.13347737604747301</v>
      </c>
      <c r="I20" s="6"/>
    </row>
    <row r="21" spans="1:9" x14ac:dyDescent="0.3">
      <c r="A21" t="s">
        <v>29</v>
      </c>
      <c r="B21" t="s">
        <v>165</v>
      </c>
      <c r="C21" t="s">
        <v>146</v>
      </c>
      <c r="D21" s="6">
        <v>1.4351274410864701</v>
      </c>
      <c r="E21" s="6">
        <v>1.0386040838641899</v>
      </c>
      <c r="F21" s="6">
        <f>VLOOKUP(A21,'[7]comm floor pua cc SIMPLE'!$B$3:$L$60,11,FALSE)</f>
        <v>0.45657295350655924</v>
      </c>
      <c r="G21" s="6">
        <f>VLOOKUP(A21,OVERVIEW!$A$2:$N$63,14,FALSE)</f>
        <v>0.20914797876696301</v>
      </c>
      <c r="H21" s="6">
        <f>VLOOKUP(A21,OVERVIEW!$A$1:$Q$63,17,FALSE)</f>
        <v>0.142737122011033</v>
      </c>
      <c r="I21" s="6"/>
    </row>
    <row r="22" spans="1:9" x14ac:dyDescent="0.3">
      <c r="A22" t="s">
        <v>20</v>
      </c>
      <c r="B22" t="s">
        <v>165</v>
      </c>
      <c r="C22" t="s">
        <v>146</v>
      </c>
      <c r="D22" s="6">
        <v>1.4287574905081899</v>
      </c>
      <c r="E22" s="6">
        <v>0.94398604672783104</v>
      </c>
      <c r="F22" s="6">
        <f>VLOOKUP(A22,'[7]comm floor pua cc SIMPLE'!$B$3:$L$60,11,FALSE)</f>
        <v>0.60431131209930977</v>
      </c>
      <c r="G22" s="6">
        <f>VLOOKUP(A22,OVERVIEW!$A$2:$N$63,14,FALSE)</f>
        <v>0.224336603546267</v>
      </c>
      <c r="H22" s="6">
        <f>VLOOKUP(A22,OVERVIEW!$A$1:$Q$63,17,FALSE)</f>
        <v>0.178950530302591</v>
      </c>
      <c r="I22" s="6"/>
    </row>
    <row r="23" spans="1:9" x14ac:dyDescent="0.3">
      <c r="A23" t="s">
        <v>48</v>
      </c>
      <c r="B23" t="s">
        <v>167</v>
      </c>
      <c r="C23" t="s">
        <v>146</v>
      </c>
      <c r="D23" s="6">
        <v>1.4152778691460099</v>
      </c>
      <c r="E23" s="6">
        <v>0.76538088193745102</v>
      </c>
      <c r="F23" s="6">
        <f>VLOOKUP(A23,'[7]comm floor pua cc SIMPLE'!$B$3:$L$60,11,FALSE)</f>
        <v>0.32389892799308012</v>
      </c>
      <c r="G23" s="6">
        <f>VLOOKUP(A23,OVERVIEW!$A$2:$N$63,14,FALSE)</f>
        <v>0.197936325831958</v>
      </c>
      <c r="H23" s="6">
        <f>VLOOKUP(A23,OVERVIEW!$A$1:$Q$63,17,FALSE)</f>
        <v>0.10180341448449</v>
      </c>
      <c r="I23" s="6"/>
    </row>
    <row r="24" spans="1:9" x14ac:dyDescent="0.3">
      <c r="A24" t="s">
        <v>10</v>
      </c>
      <c r="B24" t="s">
        <v>165</v>
      </c>
      <c r="C24" t="s">
        <v>136</v>
      </c>
      <c r="D24" s="6">
        <v>1.4119282015918599</v>
      </c>
      <c r="E24" s="6">
        <v>1.0015977767794899</v>
      </c>
      <c r="F24" s="6">
        <f>VLOOKUP(A24,'[7]comm floor pua cc SIMPLE'!$B$3:$L$60,11,FALSE)</f>
        <v>0.62353877476536679</v>
      </c>
      <c r="G24" s="6">
        <f>VLOOKUP(A24,OVERVIEW!$A$2:$N$63,14,FALSE)</f>
        <v>0.162573041072473</v>
      </c>
      <c r="H24" s="6">
        <f>VLOOKUP(A24,OVERVIEW!$A$1:$Q$63,17,FALSE)</f>
        <v>0.12035892422498599</v>
      </c>
      <c r="I24" s="6"/>
    </row>
    <row r="25" spans="1:9" x14ac:dyDescent="0.3">
      <c r="A25" t="s">
        <v>44</v>
      </c>
      <c r="B25" t="s">
        <v>167</v>
      </c>
      <c r="C25" t="s">
        <v>146</v>
      </c>
      <c r="D25" s="6">
        <v>1.40950959530978</v>
      </c>
      <c r="E25" s="6">
        <v>0.74690480520535296</v>
      </c>
      <c r="F25" s="6">
        <f>VLOOKUP(A25,'[7]comm floor pua cc SIMPLE'!$B$3:$L$60,11,FALSE)</f>
        <v>0.34935734781332478</v>
      </c>
      <c r="G25" s="6">
        <f>VLOOKUP(A25,OVERVIEW!$A$2:$N$63,14,FALSE)</f>
        <v>0.171386314561737</v>
      </c>
      <c r="H25" s="6">
        <f>VLOOKUP(A25,OVERVIEW!$A$1:$Q$63,17,FALSE)</f>
        <v>0.14733055135717901</v>
      </c>
      <c r="I25" s="6"/>
    </row>
    <row r="26" spans="1:9" x14ac:dyDescent="0.3">
      <c r="A26" t="s">
        <v>54</v>
      </c>
      <c r="B26" t="s">
        <v>166</v>
      </c>
      <c r="C26" t="s">
        <v>135</v>
      </c>
      <c r="D26" s="6">
        <v>1.4062608413689901</v>
      </c>
      <c r="E26" s="6">
        <v>0.72622263591828895</v>
      </c>
      <c r="F26" s="6">
        <f>VLOOKUP(A26,'[7]comm floor pua cc SIMPLE'!$B$3:$L$60,11,FALSE)</f>
        <v>0.41417576351415297</v>
      </c>
      <c r="G26" s="6">
        <f>VLOOKUP(A26,OVERVIEW!$A$2:$N$63,14,FALSE)</f>
        <v>0.192734644332164</v>
      </c>
      <c r="H26" s="6">
        <f>VLOOKUP(A26,OVERVIEW!$A$1:$Q$63,17,FALSE)</f>
        <v>0.13723637820624399</v>
      </c>
      <c r="I26" s="6"/>
    </row>
    <row r="27" spans="1:9" x14ac:dyDescent="0.3">
      <c r="A27" t="s">
        <v>24</v>
      </c>
      <c r="B27" t="s">
        <v>165</v>
      </c>
      <c r="C27" t="s">
        <v>135</v>
      </c>
      <c r="D27" s="6">
        <v>1.40389116052882</v>
      </c>
      <c r="E27" s="6">
        <v>1.1016605447710499</v>
      </c>
      <c r="F27" s="6">
        <f>VLOOKUP(A27,'[7]comm floor pua cc SIMPLE'!$B$3:$L$60,11,FALSE)</f>
        <v>0.49135830375288281</v>
      </c>
      <c r="G27" s="6">
        <f>VLOOKUP(A27,OVERVIEW!$A$2:$N$63,14,FALSE)</f>
        <v>0.27752683084461599</v>
      </c>
      <c r="H27" s="6">
        <f>VLOOKUP(A27,OVERVIEW!$A$1:$Q$63,17,FALSE)</f>
        <v>0.119867350287244</v>
      </c>
      <c r="I27" s="6"/>
    </row>
    <row r="28" spans="1:9" x14ac:dyDescent="0.3">
      <c r="A28" t="s">
        <v>26</v>
      </c>
      <c r="B28" t="s">
        <v>166</v>
      </c>
      <c r="C28" t="s">
        <v>136</v>
      </c>
      <c r="D28" s="6">
        <v>1.3903324354050299</v>
      </c>
      <c r="E28" s="6">
        <v>1.16222689552716</v>
      </c>
      <c r="F28" s="6">
        <f>VLOOKUP(A28,'[7]comm floor pua cc SIMPLE'!$B$3:$L$60,11,FALSE)</f>
        <v>0.42772608785346344</v>
      </c>
      <c r="G28" s="6">
        <f>VLOOKUP(A28,OVERVIEW!$A$2:$N$63,14,FALSE)</f>
        <v>0.25244896798430999</v>
      </c>
      <c r="H28" s="6">
        <f>VLOOKUP(A28,OVERVIEW!$A$1:$Q$63,17,FALSE)</f>
        <v>0.114010180920117</v>
      </c>
      <c r="I28" s="6"/>
    </row>
    <row r="29" spans="1:9" x14ac:dyDescent="0.3">
      <c r="A29" t="s">
        <v>40</v>
      </c>
      <c r="B29" t="s">
        <v>167</v>
      </c>
      <c r="C29" t="s">
        <v>135</v>
      </c>
      <c r="D29" s="6">
        <v>1.38817432998396</v>
      </c>
      <c r="E29" s="6">
        <v>0.64007907198450997</v>
      </c>
      <c r="F29" s="6">
        <f>VLOOKUP(A29,'[7]comm floor pua cc SIMPLE'!$B$3:$L$60,11,FALSE)</f>
        <v>0.213535659218549</v>
      </c>
      <c r="G29" s="6">
        <f>VLOOKUP(A29,OVERVIEW!$A$2:$N$63,14,FALSE)</f>
        <v>0.177863002750902</v>
      </c>
      <c r="H29" s="6">
        <f>VLOOKUP(A29,OVERVIEW!$A$1:$Q$63,17,FALSE)</f>
        <v>9.6991174937894206E-2</v>
      </c>
      <c r="I29" s="6"/>
    </row>
    <row r="30" spans="1:9" x14ac:dyDescent="0.3">
      <c r="A30" t="s">
        <v>12</v>
      </c>
      <c r="B30" t="s">
        <v>167</v>
      </c>
      <c r="C30" t="s">
        <v>135</v>
      </c>
      <c r="D30" s="6">
        <v>1.38638705802666</v>
      </c>
      <c r="E30" s="6">
        <v>0.63729943683516399</v>
      </c>
      <c r="F30" s="6">
        <f>VLOOKUP(A30,'[7]comm floor pua cc SIMPLE'!$B$3:$L$60,11,FALSE)</f>
        <v>0.19114106804135073</v>
      </c>
      <c r="G30" s="6">
        <f>VLOOKUP(A30,OVERVIEW!$A$2:$N$63,14,FALSE)</f>
        <v>0.20588062441622901</v>
      </c>
      <c r="H30" s="6">
        <f>VLOOKUP(A30,OVERVIEW!$A$1:$Q$63,17,FALSE)</f>
        <v>0.15137566465633701</v>
      </c>
      <c r="I30" s="6"/>
    </row>
    <row r="31" spans="1:9" x14ac:dyDescent="0.3">
      <c r="A31" t="s">
        <v>66</v>
      </c>
      <c r="B31" t="s">
        <v>166</v>
      </c>
      <c r="C31" t="s">
        <v>136</v>
      </c>
      <c r="D31" s="6">
        <v>1.38355243622334</v>
      </c>
      <c r="E31" s="6">
        <v>1.16371245320594</v>
      </c>
      <c r="F31" s="6">
        <f>VLOOKUP(A31,'[7]comm floor pua cc SIMPLE'!$B$3:$L$60,11,FALSE)</f>
        <v>0.3617332967539913</v>
      </c>
      <c r="G31" s="6">
        <f>VLOOKUP(A31,OVERVIEW!$A$2:$N$63,14,FALSE)</f>
        <v>0.20207623600194699</v>
      </c>
      <c r="H31" s="6">
        <f>VLOOKUP(A31,OVERVIEW!$A$1:$Q$63,17,FALSE)</f>
        <v>0.13928064482154401</v>
      </c>
      <c r="I31" s="6"/>
    </row>
    <row r="32" spans="1:9" x14ac:dyDescent="0.3">
      <c r="A32" t="s">
        <v>58</v>
      </c>
      <c r="B32" t="s">
        <v>166</v>
      </c>
      <c r="C32" t="s">
        <v>136</v>
      </c>
      <c r="D32" s="6">
        <v>1.3824679996379801</v>
      </c>
      <c r="E32" s="6">
        <v>0.92778159698846496</v>
      </c>
      <c r="F32" s="6">
        <f>VLOOKUP(A32,'[7]comm floor pua cc SIMPLE'!$B$3:$L$60,11,FALSE)</f>
        <v>0.45693217888620657</v>
      </c>
      <c r="G32" s="6">
        <f>VLOOKUP(A32,OVERVIEW!$A$2:$N$63,14,FALSE)</f>
        <v>0.22568853747199599</v>
      </c>
      <c r="H32" s="6">
        <f>VLOOKUP(A32,OVERVIEW!$A$1:$Q$63,17,FALSE)</f>
        <v>8.7795346448241704E-2</v>
      </c>
      <c r="I32" s="6"/>
    </row>
    <row r="33" spans="1:9" x14ac:dyDescent="0.3">
      <c r="A33" t="s">
        <v>68</v>
      </c>
      <c r="B33" t="s">
        <v>165</v>
      </c>
      <c r="C33" t="s">
        <v>146</v>
      </c>
      <c r="D33" s="6">
        <v>1.37972404063836</v>
      </c>
      <c r="E33" s="6">
        <v>0.98330665370616699</v>
      </c>
      <c r="F33" s="6">
        <f>VLOOKUP(A33,'[7]comm floor pua cc SIMPLE'!$B$3:$L$60,11,FALSE)</f>
        <v>0.4147479258350843</v>
      </c>
      <c r="G33" s="6">
        <f>VLOOKUP(A33,OVERVIEW!$A$2:$N$63,14,FALSE)</f>
        <v>0.15163639144009899</v>
      </c>
      <c r="H33" s="6">
        <f>VLOOKUP(A33,OVERVIEW!$A$1:$Q$63,17,FALSE)</f>
        <v>9.3121350802244901E-2</v>
      </c>
      <c r="I33" s="6"/>
    </row>
    <row r="34" spans="1:9" x14ac:dyDescent="0.3">
      <c r="A34" t="s">
        <v>61</v>
      </c>
      <c r="B34" t="s">
        <v>166</v>
      </c>
      <c r="C34" t="s">
        <v>136</v>
      </c>
      <c r="D34" s="6">
        <v>1.37461842115674</v>
      </c>
      <c r="E34" s="6">
        <v>0.87253573424362196</v>
      </c>
      <c r="F34" s="6">
        <f>VLOOKUP(A34,'[7]comm floor pua cc SIMPLE'!$B$3:$L$60,11,FALSE)</f>
        <v>0.47945841549410206</v>
      </c>
      <c r="G34" s="6">
        <f>VLOOKUP(A34,OVERVIEW!$A$2:$N$63,14,FALSE)</f>
        <v>0.18456963242591901</v>
      </c>
      <c r="H34" s="6">
        <f>VLOOKUP(A34,OVERVIEW!$A$1:$Q$63,17,FALSE)</f>
        <v>9.2265334766755094E-2</v>
      </c>
      <c r="I34" s="6"/>
    </row>
    <row r="35" spans="1:9" x14ac:dyDescent="0.3">
      <c r="A35" t="s">
        <v>34</v>
      </c>
      <c r="B35" t="s">
        <v>165</v>
      </c>
      <c r="C35" t="s">
        <v>147</v>
      </c>
      <c r="D35" s="6">
        <v>1.37315407377234</v>
      </c>
      <c r="E35" s="6">
        <v>1.0121630623968001</v>
      </c>
      <c r="F35" s="6">
        <f>VLOOKUP(A35,'[7]comm floor pua cc SIMPLE'!$B$3:$L$60,11,FALSE)</f>
        <v>0.40111207737236404</v>
      </c>
      <c r="G35" s="6">
        <f>VLOOKUP(A35,OVERVIEW!$A$2:$N$63,14,FALSE)</f>
        <v>0.251344560102015</v>
      </c>
      <c r="H35" s="6">
        <f>VLOOKUP(A35,OVERVIEW!$A$1:$Q$63,17,FALSE)</f>
        <v>9.4660100905186506E-2</v>
      </c>
      <c r="I35" s="6"/>
    </row>
    <row r="36" spans="1:9" x14ac:dyDescent="0.3">
      <c r="A36" t="s">
        <v>57</v>
      </c>
      <c r="B36" t="s">
        <v>166</v>
      </c>
      <c r="C36" t="s">
        <v>146</v>
      </c>
      <c r="D36" s="6">
        <v>1.37052635097089</v>
      </c>
      <c r="E36" s="6">
        <v>0.85972945762007702</v>
      </c>
      <c r="F36" s="6">
        <f>VLOOKUP(A36,'[7]comm floor pua cc SIMPLE'!$B$3:$L$60,11,FALSE)</f>
        <v>0.40855790105062784</v>
      </c>
      <c r="G36" s="6">
        <f>VLOOKUP(A36,OVERVIEW!$A$2:$N$63,14,FALSE)</f>
        <v>0.21758132568288799</v>
      </c>
      <c r="H36" s="6">
        <f>VLOOKUP(A36,OVERVIEW!$A$1:$Q$63,17,FALSE)</f>
        <v>0.13009302779416801</v>
      </c>
      <c r="I36" s="6"/>
    </row>
    <row r="37" spans="1:9" x14ac:dyDescent="0.3">
      <c r="A37" t="s">
        <v>22</v>
      </c>
      <c r="B37" t="s">
        <v>166</v>
      </c>
      <c r="C37" t="s">
        <v>136</v>
      </c>
      <c r="D37" s="6">
        <v>1.36136742803402</v>
      </c>
      <c r="E37" s="6">
        <v>0.81972531434329299</v>
      </c>
      <c r="F37" s="6">
        <f>VLOOKUP(A37,'[7]comm floor pua cc SIMPLE'!$B$3:$L$60,11,FALSE)</f>
        <v>0.46570890580078167</v>
      </c>
      <c r="G37" s="6">
        <f>VLOOKUP(A37,OVERVIEW!$A$2:$N$63,14,FALSE)</f>
        <v>0.19897557937900001</v>
      </c>
      <c r="H37" s="6">
        <f>VLOOKUP(A37,OVERVIEW!$A$1:$Q$63,17,FALSE)</f>
        <v>7.91253801218708E-2</v>
      </c>
      <c r="I37" s="6"/>
    </row>
    <row r="38" spans="1:9" x14ac:dyDescent="0.3">
      <c r="A38" t="s">
        <v>52</v>
      </c>
      <c r="B38" t="s">
        <v>166</v>
      </c>
      <c r="C38" t="s">
        <v>147</v>
      </c>
      <c r="D38" s="6">
        <v>1.3517554577661399</v>
      </c>
      <c r="E38" s="6">
        <v>1.03173042152647</v>
      </c>
      <c r="F38" s="6">
        <f>VLOOKUP(A38,'[7]comm floor pua cc SIMPLE'!$B$3:$L$60,11,FALSE)</f>
        <v>0.48527884190701981</v>
      </c>
      <c r="G38" s="6">
        <f>VLOOKUP(A38,OVERVIEW!$A$2:$N$63,14,FALSE)</f>
        <v>0.219356700672977</v>
      </c>
      <c r="H38" s="6">
        <f>VLOOKUP(A38,OVERVIEW!$A$1:$Q$63,17,FALSE)</f>
        <v>7.3117553826604897E-2</v>
      </c>
      <c r="I38" s="6"/>
    </row>
    <row r="39" spans="1:9" x14ac:dyDescent="0.3">
      <c r="A39" t="s">
        <v>49</v>
      </c>
      <c r="B39" t="s">
        <v>165</v>
      </c>
      <c r="C39" t="s">
        <v>135</v>
      </c>
      <c r="D39" s="6">
        <v>1.3507236517260199</v>
      </c>
      <c r="E39" s="6">
        <v>0.76424337841090795</v>
      </c>
      <c r="F39" s="6">
        <f>VLOOKUP(A39,'[7]comm floor pua cc SIMPLE'!$B$3:$L$60,11,FALSE)</f>
        <v>0.48491967983513234</v>
      </c>
      <c r="G39" s="6">
        <f>VLOOKUP(A39,OVERVIEW!$A$2:$N$63,14,FALSE)</f>
        <v>0.167763580710832</v>
      </c>
      <c r="H39" s="6">
        <f>VLOOKUP(A39,OVERVIEW!$A$1:$Q$63,17,FALSE)</f>
        <v>0.10236746723784</v>
      </c>
      <c r="I39" s="6"/>
    </row>
    <row r="40" spans="1:9" x14ac:dyDescent="0.3">
      <c r="A40" t="s">
        <v>35</v>
      </c>
      <c r="B40" t="s">
        <v>167</v>
      </c>
      <c r="C40" t="s">
        <v>135</v>
      </c>
      <c r="D40" s="6">
        <v>1.34177895804014</v>
      </c>
      <c r="E40" s="6">
        <v>0.73164916307011596</v>
      </c>
      <c r="F40" s="6">
        <f>VLOOKUP(A40,'[7]comm floor pua cc SIMPLE'!$B$3:$L$60,11,FALSE)</f>
        <v>0.2127173507741392</v>
      </c>
      <c r="G40" s="6">
        <f>VLOOKUP(A40,OVERVIEW!$A$2:$N$63,14,FALSE)</f>
        <v>0.18892924271001901</v>
      </c>
      <c r="H40" s="6">
        <f>VLOOKUP(A40,OVERVIEW!$A$1:$Q$63,17,FALSE)</f>
        <v>0.110662950318097</v>
      </c>
      <c r="I40" s="6"/>
    </row>
    <row r="41" spans="1:9" x14ac:dyDescent="0.3">
      <c r="A41" t="s">
        <v>27</v>
      </c>
      <c r="B41" t="s">
        <v>165</v>
      </c>
      <c r="C41" t="e">
        <v>#N/A</v>
      </c>
      <c r="D41" s="6">
        <v>1.3389170863834099</v>
      </c>
      <c r="E41" s="6">
        <v>0.94570909651072599</v>
      </c>
      <c r="F41" s="6" t="e">
        <f>VLOOKUP(A41,'[7]comm floor pua cc SIMPLE'!$B$3:$L$60,11,FALSE)</f>
        <v>#N/A</v>
      </c>
      <c r="G41" s="6">
        <f>VLOOKUP(A41,OVERVIEW!$A$2:$N$63,14,FALSE)</f>
        <v>0.26359217518809203</v>
      </c>
      <c r="H41" s="6">
        <f>VLOOKUP(A41,OVERVIEW!$A$1:$Q$63,17,FALSE)</f>
        <v>9.7436777099744201E-2</v>
      </c>
      <c r="I41" s="6"/>
    </row>
    <row r="42" spans="1:9" x14ac:dyDescent="0.3">
      <c r="A42" t="s">
        <v>67</v>
      </c>
      <c r="B42" t="s">
        <v>165</v>
      </c>
      <c r="C42" t="s">
        <v>146</v>
      </c>
      <c r="D42" s="6">
        <v>1.3146113003542299</v>
      </c>
      <c r="E42" s="6">
        <v>1.0889457936224101</v>
      </c>
      <c r="F42" s="6">
        <f>VLOOKUP(A42,'[7]comm floor pua cc SIMPLE'!$B$3:$L$60,11,FALSE)</f>
        <v>0.59319620621323677</v>
      </c>
      <c r="G42" s="6">
        <f>VLOOKUP(A42,OVERVIEW!$A$2:$N$63,14,FALSE)</f>
        <v>0.17849775000606499</v>
      </c>
      <c r="H42" s="6">
        <f>VLOOKUP(A42,OVERVIEW!$A$1:$Q$63,17,FALSE)</f>
        <v>8.3327268659653203E-2</v>
      </c>
      <c r="I42" s="6"/>
    </row>
    <row r="43" spans="1:9" x14ac:dyDescent="0.3">
      <c r="A43" t="s">
        <v>23</v>
      </c>
      <c r="B43" t="s">
        <v>166</v>
      </c>
      <c r="C43" t="s">
        <v>146</v>
      </c>
      <c r="D43" s="6">
        <v>1.3106959452089</v>
      </c>
      <c r="E43" s="6">
        <v>0.85724192479988304</v>
      </c>
      <c r="F43" s="6">
        <f>VLOOKUP(A43,'[7]comm floor pua cc SIMPLE'!$B$3:$L$60,11,FALSE)</f>
        <v>0.4259686516913847</v>
      </c>
      <c r="G43" s="6">
        <f>VLOOKUP(A43,OVERVIEW!$A$2:$N$63,14,FALSE)</f>
        <v>0.23910866170374401</v>
      </c>
      <c r="H43" s="6">
        <f>VLOOKUP(A43,OVERVIEW!$A$1:$Q$63,17,FALSE)</f>
        <v>9.4253175043544704E-2</v>
      </c>
      <c r="I43" s="6"/>
    </row>
    <row r="44" spans="1:9" x14ac:dyDescent="0.3">
      <c r="A44" t="s">
        <v>15</v>
      </c>
      <c r="B44" t="s">
        <v>166</v>
      </c>
      <c r="C44" t="s">
        <v>135</v>
      </c>
      <c r="D44" s="6">
        <v>1.3046863872403001</v>
      </c>
      <c r="E44" s="6">
        <v>0.85223676334252196</v>
      </c>
      <c r="F44" s="6">
        <f>VLOOKUP(A44,'[7]comm floor pua cc SIMPLE'!$B$3:$L$60,11,FALSE)</f>
        <v>0.55948635050211515</v>
      </c>
      <c r="G44" s="6">
        <f>VLOOKUP(A44,OVERVIEW!$A$2:$N$63,14,FALSE)</f>
        <v>0.185931048121287</v>
      </c>
      <c r="H44" s="6">
        <f>VLOOKUP(A44,OVERVIEW!$A$1:$Q$63,17,FALSE)</f>
        <v>0.120535779635714</v>
      </c>
      <c r="I44" s="6"/>
    </row>
    <row r="45" spans="1:9" x14ac:dyDescent="0.3">
      <c r="A45" t="s">
        <v>64</v>
      </c>
      <c r="B45" t="s">
        <v>166</v>
      </c>
      <c r="C45" t="s">
        <v>136</v>
      </c>
      <c r="D45" s="6">
        <v>1.3043089319993699</v>
      </c>
      <c r="E45" s="6">
        <v>1.2146414642651699</v>
      </c>
      <c r="F45" s="6">
        <f>VLOOKUP(A45,'[7]comm floor pua cc SIMPLE'!$B$3:$L$60,11,FALSE)</f>
        <v>0.35573624770872353</v>
      </c>
      <c r="G45" s="6">
        <f>VLOOKUP(A45,OVERVIEW!$A$2:$N$63,14,FALSE)</f>
        <v>0.159865300524101</v>
      </c>
      <c r="H45" s="6">
        <f>VLOOKUP(A45,OVERVIEW!$A$1:$Q$63,17,FALSE)</f>
        <v>0.112834546574374</v>
      </c>
      <c r="I45" s="6"/>
    </row>
    <row r="46" spans="1:9" x14ac:dyDescent="0.3">
      <c r="A46" t="s">
        <v>65</v>
      </c>
      <c r="B46" t="s">
        <v>165</v>
      </c>
      <c r="C46" t="s">
        <v>136</v>
      </c>
      <c r="D46" s="6">
        <v>1.3024919149540299</v>
      </c>
      <c r="E46" s="6">
        <v>1.3019944974998601</v>
      </c>
      <c r="F46" s="6">
        <f>VLOOKUP(A46,'[7]comm floor pua cc SIMPLE'!$B$3:$L$60,11,FALSE)</f>
        <v>0.35233812752066795</v>
      </c>
      <c r="G46" s="6">
        <f>VLOOKUP(A46,OVERVIEW!$A$2:$N$63,14,FALSE)</f>
        <v>0.141025260049741</v>
      </c>
      <c r="H46" s="6">
        <f>VLOOKUP(A46,OVERVIEW!$A$1:$Q$63,17,FALSE)</f>
        <v>7.72360056704363E-2</v>
      </c>
      <c r="I46" s="6"/>
    </row>
    <row r="47" spans="1:9" x14ac:dyDescent="0.3">
      <c r="A47" t="s">
        <v>62</v>
      </c>
      <c r="B47" t="s">
        <v>165</v>
      </c>
      <c r="C47" t="s">
        <v>135</v>
      </c>
      <c r="D47" s="6">
        <v>1.30053541495182</v>
      </c>
      <c r="E47" s="6">
        <v>1.0593341584001601</v>
      </c>
      <c r="F47" s="6">
        <f>VLOOKUP(A47,'[7]comm floor pua cc SIMPLE'!$B$3:$L$60,11,FALSE)</f>
        <v>0.471975790263094</v>
      </c>
      <c r="G47" s="6">
        <f>VLOOKUP(A47,OVERVIEW!$A$2:$N$63,14,FALSE)</f>
        <v>0.25695380522891298</v>
      </c>
      <c r="H47" s="6">
        <f>VLOOKUP(A47,OVERVIEW!$A$1:$Q$63,17,FALSE)</f>
        <v>6.6290804303674095E-2</v>
      </c>
      <c r="I47" s="6"/>
    </row>
    <row r="48" spans="1:9" x14ac:dyDescent="0.3">
      <c r="A48" t="s">
        <v>45</v>
      </c>
      <c r="B48" t="s">
        <v>165</v>
      </c>
      <c r="C48" t="s">
        <v>136</v>
      </c>
      <c r="D48" s="6">
        <v>1.29797177978788</v>
      </c>
      <c r="E48" s="6">
        <v>0.88810128200313099</v>
      </c>
      <c r="F48" s="6">
        <f>VLOOKUP(A48,'[7]comm floor pua cc SIMPLE'!$B$3:$L$60,11,FALSE)</f>
        <v>0.53539205072293594</v>
      </c>
      <c r="G48" s="6">
        <f>VLOOKUP(A48,OVERVIEW!$A$2:$N$63,14,FALSE)</f>
        <v>0.15933292793460199</v>
      </c>
      <c r="H48" s="6">
        <f>VLOOKUP(A48,OVERVIEW!$A$1:$Q$63,17,FALSE)</f>
        <v>6.9430645718284001E-2</v>
      </c>
      <c r="I48" s="6"/>
    </row>
    <row r="49" spans="1:9" x14ac:dyDescent="0.3">
      <c r="A49" t="s">
        <v>55</v>
      </c>
      <c r="B49" t="s">
        <v>167</v>
      </c>
      <c r="C49" t="s">
        <v>135</v>
      </c>
      <c r="D49" s="6">
        <v>1.2833378528939401</v>
      </c>
      <c r="E49" s="6">
        <v>0.80505551161264199</v>
      </c>
      <c r="F49" s="6">
        <f>VLOOKUP(A49,'[7]comm floor pua cc SIMPLE'!$B$3:$L$60,11,FALSE)</f>
        <v>0.24415733572134482</v>
      </c>
      <c r="G49" s="6">
        <f>VLOOKUP(A49,OVERVIEW!$A$2:$N$63,14,FALSE)</f>
        <v>0.14744044258307201</v>
      </c>
      <c r="H49" s="6">
        <f>VLOOKUP(A49,OVERVIEW!$A$1:$Q$63,17,FALSE)</f>
        <v>0.102219225725073</v>
      </c>
      <c r="I49" s="6"/>
    </row>
    <row r="50" spans="1:9" x14ac:dyDescent="0.3">
      <c r="A50" t="s">
        <v>9</v>
      </c>
      <c r="B50" t="s">
        <v>165</v>
      </c>
      <c r="C50" t="s">
        <v>136</v>
      </c>
      <c r="D50" s="6">
        <v>1.27784342484101</v>
      </c>
      <c r="E50" s="6">
        <v>1.1606224923733599</v>
      </c>
      <c r="F50" s="6">
        <f>VLOOKUP(A50,'[7]comm floor pua cc SIMPLE'!$B$3:$L$60,11,FALSE)</f>
        <v>0.4236910685268509</v>
      </c>
      <c r="G50" s="6">
        <f>VLOOKUP(A50,OVERVIEW!$A$2:$N$63,14,FALSE)</f>
        <v>0.20985961632217601</v>
      </c>
      <c r="H50" s="6">
        <f>VLOOKUP(A50,OVERVIEW!$A$1:$Q$63,17,FALSE)</f>
        <v>9.5545619100369794E-2</v>
      </c>
      <c r="I50" s="6"/>
    </row>
    <row r="51" spans="1:9" x14ac:dyDescent="0.3">
      <c r="A51" t="s">
        <v>31</v>
      </c>
      <c r="B51" t="s">
        <v>165</v>
      </c>
      <c r="C51" t="s">
        <v>135</v>
      </c>
      <c r="D51" s="6">
        <v>1.2772983003892999</v>
      </c>
      <c r="E51" s="6">
        <v>1.1124190805584</v>
      </c>
      <c r="F51" s="6">
        <f>VLOOKUP(A51,'[7]comm floor pua cc SIMPLE'!$B$3:$L$60,11,FALSE)</f>
        <v>0.49320902398910282</v>
      </c>
      <c r="G51" s="6">
        <f>VLOOKUP(A51,OVERVIEW!$A$2:$N$63,14,FALSE)</f>
        <v>0.124973118776405</v>
      </c>
      <c r="H51" s="6">
        <f>VLOOKUP(A51,OVERVIEW!$A$1:$Q$63,17,FALSE)</f>
        <v>4.63383837428556E-2</v>
      </c>
      <c r="I51" s="6"/>
    </row>
    <row r="52" spans="1:9" x14ac:dyDescent="0.3">
      <c r="A52" t="s">
        <v>14</v>
      </c>
      <c r="B52" t="s">
        <v>165</v>
      </c>
      <c r="C52" t="s">
        <v>136</v>
      </c>
      <c r="D52" s="6">
        <v>1.2679077925531499</v>
      </c>
      <c r="E52" s="6">
        <v>1.00709707706424</v>
      </c>
      <c r="F52" s="6">
        <f>VLOOKUP(A52,'[7]comm floor pua cc SIMPLE'!$B$3:$L$60,11,FALSE)</f>
        <v>0.4968811589060747</v>
      </c>
      <c r="G52" s="6">
        <f>VLOOKUP(A52,OVERVIEW!$A$2:$N$63,14,FALSE)</f>
        <v>0.26307566501413399</v>
      </c>
      <c r="H52" s="6">
        <f>VLOOKUP(A52,OVERVIEW!$A$1:$Q$63,17,FALSE)</f>
        <v>9.86222780873834E-2</v>
      </c>
      <c r="I52" s="6"/>
    </row>
    <row r="53" spans="1:9" x14ac:dyDescent="0.3">
      <c r="A53" t="s">
        <v>46</v>
      </c>
      <c r="B53" t="s">
        <v>165</v>
      </c>
      <c r="C53" t="s">
        <v>136</v>
      </c>
      <c r="D53" s="6">
        <v>1.2663775583052801</v>
      </c>
      <c r="E53" s="6">
        <v>1.2055440603129399</v>
      </c>
      <c r="F53" s="6">
        <f>VLOOKUP(A53,'[7]comm floor pua cc SIMPLE'!$B$3:$L$60,11,FALSE)</f>
        <v>0.34989423693603455</v>
      </c>
      <c r="G53" s="6">
        <f>VLOOKUP(A53,OVERVIEW!$A$2:$N$63,14,FALSE)</f>
        <v>0.101615844059825</v>
      </c>
      <c r="H53" s="6">
        <f>VLOOKUP(A53,OVERVIEW!$A$1:$Q$63,17,FALSE)</f>
        <v>7.9301594499220598E-2</v>
      </c>
      <c r="I53" s="6"/>
    </row>
    <row r="54" spans="1:9" x14ac:dyDescent="0.3">
      <c r="A54" t="s">
        <v>17</v>
      </c>
      <c r="B54" t="s">
        <v>166</v>
      </c>
      <c r="C54" t="s">
        <v>135</v>
      </c>
      <c r="D54" s="6">
        <v>1.26540796005981</v>
      </c>
      <c r="E54" s="6">
        <v>0.84811940613292802</v>
      </c>
      <c r="F54" s="6">
        <f>VLOOKUP(A54,'[7]comm floor pua cc SIMPLE'!$B$3:$L$60,11,FALSE)</f>
        <v>0.37798924750754231</v>
      </c>
      <c r="G54" s="6">
        <f>VLOOKUP(A54,OVERVIEW!$A$2:$N$63,14,FALSE)</f>
        <v>0.19976642183486901</v>
      </c>
      <c r="H54" s="6">
        <f>VLOOKUP(A54,OVERVIEW!$A$1:$Q$63,17,FALSE)</f>
        <v>6.8418356200377103E-2</v>
      </c>
      <c r="I54" s="6"/>
    </row>
    <row r="55" spans="1:9" x14ac:dyDescent="0.3">
      <c r="A55" t="s">
        <v>19</v>
      </c>
      <c r="B55" t="s">
        <v>165</v>
      </c>
      <c r="C55" t="s">
        <v>136</v>
      </c>
      <c r="D55" s="6">
        <v>1.2577844717747799</v>
      </c>
      <c r="E55" s="6">
        <v>1.22687715777629</v>
      </c>
      <c r="F55" s="6">
        <f>VLOOKUP(A55,'[7]comm floor pua cc SIMPLE'!$B$3:$L$60,11,FALSE)</f>
        <v>0.42106837845684703</v>
      </c>
      <c r="G55" s="6">
        <f>VLOOKUP(A55,OVERVIEW!$A$2:$N$63,14,FALSE)</f>
        <v>0.155125998299395</v>
      </c>
      <c r="H55" s="6">
        <f>VLOOKUP(A55,OVERVIEW!$A$1:$Q$63,17,FALSE)</f>
        <v>0.113188529971253</v>
      </c>
      <c r="I55" s="6"/>
    </row>
    <row r="56" spans="1:9" x14ac:dyDescent="0.3">
      <c r="A56" t="s">
        <v>13</v>
      </c>
      <c r="B56" t="s">
        <v>165</v>
      </c>
      <c r="C56" t="s">
        <v>147</v>
      </c>
      <c r="D56" s="6">
        <v>1.2539440032912501</v>
      </c>
      <c r="E56" s="6">
        <v>1.17628246362864</v>
      </c>
      <c r="F56" s="6">
        <f>VLOOKUP(A56,'[7]comm floor pua cc SIMPLE'!$B$3:$L$60,11,FALSE)</f>
        <v>0.34751828386429651</v>
      </c>
      <c r="G56" s="6">
        <f>VLOOKUP(A56,OVERVIEW!$A$2:$N$63,14,FALSE)</f>
        <v>0.19959601880686201</v>
      </c>
      <c r="H56" s="6">
        <f>VLOOKUP(A56,OVERVIEW!$A$1:$Q$63,17,FALSE)</f>
        <v>7.34294962882973E-2</v>
      </c>
      <c r="I56" s="6"/>
    </row>
    <row r="57" spans="1:9" x14ac:dyDescent="0.3">
      <c r="A57" t="s">
        <v>39</v>
      </c>
      <c r="B57" t="s">
        <v>165</v>
      </c>
      <c r="C57" t="s">
        <v>136</v>
      </c>
      <c r="D57" s="6">
        <v>1.25239216869931</v>
      </c>
      <c r="E57" s="6">
        <v>0.85756469969355997</v>
      </c>
      <c r="F57" s="6">
        <f>VLOOKUP(A57,'[7]comm floor pua cc SIMPLE'!$B$3:$L$60,11,FALSE)</f>
        <v>0.321970161590861</v>
      </c>
      <c r="G57" s="6">
        <f>VLOOKUP(A57,OVERVIEW!$A$2:$N$63,14,FALSE)</f>
        <v>0.16886076281708701</v>
      </c>
      <c r="H57" s="6">
        <f>VLOOKUP(A57,OVERVIEW!$A$1:$Q$63,17,FALSE)</f>
        <v>8.9999052993329401E-2</v>
      </c>
      <c r="I57" s="6"/>
    </row>
    <row r="58" spans="1:9" x14ac:dyDescent="0.3">
      <c r="A58" t="s">
        <v>18</v>
      </c>
      <c r="B58" t="s">
        <v>167</v>
      </c>
      <c r="C58" t="s">
        <v>135</v>
      </c>
      <c r="D58" s="6">
        <v>1.2494643745715499</v>
      </c>
      <c r="E58" s="6">
        <v>0.699713048615629</v>
      </c>
      <c r="F58" s="6">
        <f>VLOOKUP(A58,'[7]comm floor pua cc SIMPLE'!$B$3:$L$60,11,FALSE)</f>
        <v>0.19663688608283603</v>
      </c>
      <c r="G58" s="6">
        <f>VLOOKUP(A58,OVERVIEW!$A$2:$N$63,14,FALSE)</f>
        <v>0.190584868965021</v>
      </c>
      <c r="H58" s="6">
        <f>VLOOKUP(A58,OVERVIEW!$A$1:$Q$63,17,FALSE)</f>
        <v>8.9650983734701206E-2</v>
      </c>
      <c r="I58" s="6"/>
    </row>
    <row r="59" spans="1:9" x14ac:dyDescent="0.3">
      <c r="A59" t="s">
        <v>28</v>
      </c>
      <c r="B59" t="s">
        <v>166</v>
      </c>
      <c r="C59" t="e">
        <v>#N/A</v>
      </c>
      <c r="D59" s="6">
        <v>1.22443807241266</v>
      </c>
      <c r="E59" s="6">
        <v>0.25166024003714998</v>
      </c>
      <c r="F59" s="6" t="e">
        <f>VLOOKUP(A59,'[7]comm floor pua cc SIMPLE'!$B$3:$L$60,11,FALSE)</f>
        <v>#N/A</v>
      </c>
      <c r="G59" s="6">
        <f>VLOOKUP(A59,OVERVIEW!$A$2:$N$63,14,FALSE)</f>
        <v>3.2565766377590101E-2</v>
      </c>
      <c r="H59" s="6">
        <f>VLOOKUP(A59,OVERVIEW!$A$1:$Q$63,17,FALSE)</f>
        <v>5.3205970493455899E-2</v>
      </c>
      <c r="I59" s="6"/>
    </row>
    <row r="60" spans="1:9" x14ac:dyDescent="0.3">
      <c r="A60" t="s">
        <v>32</v>
      </c>
      <c r="B60" t="s">
        <v>166</v>
      </c>
      <c r="C60" t="s">
        <v>147</v>
      </c>
      <c r="D60" s="6">
        <v>1.1908601017286899</v>
      </c>
      <c r="E60" s="6">
        <v>1.1250528958891499</v>
      </c>
      <c r="F60" s="6">
        <f>VLOOKUP(A60,'[7]comm floor pua cc SIMPLE'!$B$3:$L$60,11,FALSE)</f>
        <v>0.29224773671278276</v>
      </c>
      <c r="G60" s="6">
        <f>VLOOKUP(A60,OVERVIEW!$A$2:$N$63,14,FALSE)</f>
        <v>0.117903246030423</v>
      </c>
      <c r="H60" s="6">
        <f>VLOOKUP(A60,OVERVIEW!$A$1:$Q$63,17,FALSE)</f>
        <v>0.103776361574627</v>
      </c>
      <c r="I60" s="6"/>
    </row>
    <row r="61" spans="1:9" x14ac:dyDescent="0.3">
      <c r="A61" t="s">
        <v>56</v>
      </c>
      <c r="B61" t="s">
        <v>165</v>
      </c>
      <c r="C61" t="s">
        <v>135</v>
      </c>
      <c r="D61" s="6">
        <v>1.1639921991154101</v>
      </c>
      <c r="E61" s="6">
        <v>0.82173320227480096</v>
      </c>
      <c r="F61" s="6">
        <f>VLOOKUP(A61,'[7]comm floor pua cc SIMPLE'!$B$3:$L$60,11,FALSE)</f>
        <v>0.339037138867258</v>
      </c>
      <c r="G61" s="6">
        <f>VLOOKUP(A61,OVERVIEW!$A$2:$N$63,14,FALSE)</f>
        <v>0.121552812308514</v>
      </c>
      <c r="H61" s="6">
        <f>VLOOKUP(A61,OVERVIEW!$A$1:$Q$63,17,FALSE)</f>
        <v>3.3601707723219597E-2</v>
      </c>
      <c r="I61" s="6"/>
    </row>
    <row r="62" spans="1:9" x14ac:dyDescent="0.3">
      <c r="A62" t="s">
        <v>38</v>
      </c>
      <c r="B62" t="s">
        <v>38</v>
      </c>
      <c r="C62" t="s">
        <v>135</v>
      </c>
      <c r="D62" s="6">
        <v>1.1168061194837999</v>
      </c>
      <c r="E62" s="6">
        <v>0.43845490584741198</v>
      </c>
      <c r="F62" s="6">
        <f>VLOOKUP(A62,'[7]comm floor pua cc SIMPLE'!$B$3:$L$60,11,FALSE)</f>
        <v>0.11014983951381038</v>
      </c>
      <c r="G62" s="6">
        <f>VLOOKUP(A62,OVERVIEW!$A$2:$N$63,14,FALSE)</f>
        <v>9.7661839252695698E-2</v>
      </c>
      <c r="H62" s="6">
        <f>VLOOKUP(A62,OVERVIEW!$A$1:$Q$63,17,FALSE)</f>
        <v>6.7962470159707897E-2</v>
      </c>
      <c r="I62" s="6"/>
    </row>
    <row r="63" spans="1:9" x14ac:dyDescent="0.3">
      <c r="A63" t="s">
        <v>8</v>
      </c>
      <c r="B63" t="s">
        <v>165</v>
      </c>
      <c r="C63" t="s">
        <v>146</v>
      </c>
      <c r="D63" s="6">
        <v>0.94386678668580404</v>
      </c>
      <c r="E63" s="6">
        <v>0.73871404320943901</v>
      </c>
      <c r="F63" s="6">
        <f>VLOOKUP(A63,'[7]comm floor pua cc SIMPLE'!$B$3:$L$60,11,FALSE)</f>
        <v>0.31419380269163188</v>
      </c>
      <c r="G63" s="6">
        <f>VLOOKUP(A63,OVERVIEW!$A$2:$N$63,14,FALSE)</f>
        <v>7.9263595426992493E-3</v>
      </c>
      <c r="H63" s="6">
        <f>VLOOKUP(A63,OVERVIEW!$A$1:$Q$63,17,FALSE)</f>
        <v>5.8509938684721402E-2</v>
      </c>
      <c r="I63" s="6"/>
    </row>
  </sheetData>
  <autoFilter ref="A1:E63" xr:uid="{00000000-0009-0000-0000-00002A000000}"/>
  <sortState ref="A2:E68">
    <sortCondition descending="1" ref="D1"/>
  </sortState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M71"/>
  <sheetViews>
    <sheetView topLeftCell="X1" workbookViewId="0">
      <selection activeCell="AH17" sqref="AH17"/>
    </sheetView>
  </sheetViews>
  <sheetFormatPr defaultRowHeight="14.4" x14ac:dyDescent="0.3"/>
  <cols>
    <col min="4" max="36" width="10.5546875" bestFit="1" customWidth="1"/>
  </cols>
  <sheetData>
    <row r="1" spans="1:39" x14ac:dyDescent="0.3">
      <c r="B1" t="s">
        <v>164</v>
      </c>
      <c r="C1" t="s">
        <v>195</v>
      </c>
      <c r="D1" s="11">
        <v>43466</v>
      </c>
      <c r="E1" s="11">
        <v>43497</v>
      </c>
      <c r="F1" s="11">
        <v>43525</v>
      </c>
      <c r="G1" s="11">
        <v>43556</v>
      </c>
      <c r="H1" s="11">
        <v>43586</v>
      </c>
      <c r="I1" s="11">
        <v>43617</v>
      </c>
      <c r="J1" s="11">
        <v>43647</v>
      </c>
      <c r="K1" s="11">
        <v>43678</v>
      </c>
      <c r="L1" s="11">
        <v>43709</v>
      </c>
      <c r="M1" s="11">
        <v>43739</v>
      </c>
      <c r="N1" s="11">
        <v>43770</v>
      </c>
      <c r="O1" s="11">
        <v>43800</v>
      </c>
      <c r="P1" s="11">
        <v>43831</v>
      </c>
      <c r="Q1" s="11">
        <v>43862</v>
      </c>
      <c r="R1" s="11">
        <v>43891</v>
      </c>
      <c r="S1" s="11">
        <v>43922</v>
      </c>
      <c r="T1" s="11">
        <v>43952</v>
      </c>
      <c r="U1" s="11">
        <v>43983</v>
      </c>
      <c r="V1" s="11">
        <v>44013</v>
      </c>
      <c r="W1" s="11">
        <v>44044</v>
      </c>
      <c r="X1" s="11">
        <v>44075</v>
      </c>
      <c r="Y1" s="11">
        <v>44105</v>
      </c>
      <c r="Z1" s="11">
        <v>44136</v>
      </c>
      <c r="AA1" s="11">
        <v>44166</v>
      </c>
      <c r="AB1" s="11">
        <v>44197</v>
      </c>
      <c r="AC1" s="11">
        <v>44228</v>
      </c>
      <c r="AD1" s="11">
        <v>44256</v>
      </c>
      <c r="AE1" s="11">
        <v>44287</v>
      </c>
      <c r="AF1" s="11">
        <v>44317</v>
      </c>
      <c r="AG1" s="11">
        <v>44348</v>
      </c>
      <c r="AH1" s="11">
        <v>44378</v>
      </c>
      <c r="AI1" s="11">
        <v>44409</v>
      </c>
      <c r="AJ1" s="11">
        <v>44440</v>
      </c>
      <c r="AL1" t="s">
        <v>244</v>
      </c>
      <c r="AM1" t="s">
        <v>261</v>
      </c>
    </row>
    <row r="2" spans="1:39" x14ac:dyDescent="0.3">
      <c r="A2" t="s">
        <v>7</v>
      </c>
      <c r="B2" t="s">
        <v>165</v>
      </c>
      <c r="C2" t="e">
        <v>#N/A</v>
      </c>
      <c r="D2" s="6">
        <v>0.77486208565196601</v>
      </c>
      <c r="E2" s="6">
        <v>0.82152301042321496</v>
      </c>
      <c r="F2" s="6">
        <v>0.99898324507840197</v>
      </c>
      <c r="G2" s="6">
        <v>0.92010918784043005</v>
      </c>
      <c r="H2" s="6">
        <v>1.02287668289534</v>
      </c>
      <c r="I2" s="6">
        <v>0.98073541489277005</v>
      </c>
      <c r="J2" s="6">
        <v>0.96562236467898799</v>
      </c>
      <c r="K2" s="6">
        <v>0.97810632098277805</v>
      </c>
      <c r="L2" s="6">
        <v>0.93152006583709102</v>
      </c>
      <c r="M2" s="6">
        <v>0.97745378051590504</v>
      </c>
      <c r="N2" s="6">
        <v>1.116822440023</v>
      </c>
      <c r="O2" s="6">
        <v>1.51138540118012</v>
      </c>
      <c r="P2" s="6">
        <v>0.81835789296522499</v>
      </c>
      <c r="Q2" s="6">
        <v>0.87893901509100303</v>
      </c>
      <c r="R2" s="6">
        <v>0.59868572625383398</v>
      </c>
      <c r="S2" s="6">
        <v>9.21535270840277E-2</v>
      </c>
      <c r="T2" s="6">
        <v>0.103996614243117</v>
      </c>
      <c r="U2" s="6">
        <v>0.13369900105030499</v>
      </c>
      <c r="V2" s="6">
        <v>0.52303293157167396</v>
      </c>
      <c r="W2" s="6">
        <v>0.49996645053965999</v>
      </c>
      <c r="X2" s="6">
        <v>0.65838722031172503</v>
      </c>
      <c r="Y2" s="6">
        <v>0.71502007851632898</v>
      </c>
      <c r="Z2" s="6">
        <v>0.81127761719076696</v>
      </c>
      <c r="AA2" s="6">
        <v>0.94992759708211905</v>
      </c>
      <c r="AB2" s="6">
        <v>0.140719652942389</v>
      </c>
      <c r="AC2" s="6">
        <v>0.14758761104110199</v>
      </c>
      <c r="AD2" s="6">
        <v>0.1892265226756</v>
      </c>
      <c r="AE2" s="6">
        <v>0.32581188866259098</v>
      </c>
      <c r="AF2" s="6">
        <v>0.76241677367485605</v>
      </c>
      <c r="AG2" s="6">
        <v>0.70650581047686001</v>
      </c>
      <c r="AH2" s="6">
        <v>0.74165461219675499</v>
      </c>
      <c r="AI2" s="6">
        <v>0.78770893136629405</v>
      </c>
      <c r="AJ2" s="6">
        <v>0.81383853437807896</v>
      </c>
      <c r="AL2" t="str">
        <f>IF(O2=MAX(D2:O2),"Yes","No")</f>
        <v>Yes</v>
      </c>
      <c r="AM2" t="str">
        <f>IF(AA2=MAX(R2:AJ2),"Yes","No")</f>
        <v>Yes</v>
      </c>
    </row>
    <row r="3" spans="1:39" x14ac:dyDescent="0.3">
      <c r="A3" t="s">
        <v>8</v>
      </c>
      <c r="B3" t="s">
        <v>165</v>
      </c>
      <c r="C3" t="s">
        <v>146</v>
      </c>
      <c r="D3" s="6">
        <v>0.931481405298904</v>
      </c>
      <c r="E3" s="6">
        <v>1.1922274682190901</v>
      </c>
      <c r="F3" s="6">
        <v>1.0588934829388399</v>
      </c>
      <c r="G3" s="6">
        <v>1.04512606412443</v>
      </c>
      <c r="H3" s="6">
        <v>0.94648133743631402</v>
      </c>
      <c r="I3" s="6">
        <v>0.85734919414257205</v>
      </c>
      <c r="J3" s="6">
        <v>1.02316475298202</v>
      </c>
      <c r="K3" s="6">
        <v>1.0361591936635799</v>
      </c>
      <c r="L3" s="6">
        <v>0.92406835577612301</v>
      </c>
      <c r="M3" s="6">
        <v>1.07932185027349</v>
      </c>
      <c r="N3" s="6">
        <v>0.96186010845883696</v>
      </c>
      <c r="O3" s="6">
        <v>0.94386678668580404</v>
      </c>
      <c r="P3" s="6">
        <v>0.97739583927610996</v>
      </c>
      <c r="Q3" s="6">
        <v>1.13248093445527</v>
      </c>
      <c r="R3" s="6">
        <v>0.82268619878970695</v>
      </c>
      <c r="S3" s="6">
        <v>0.29067061699892</v>
      </c>
      <c r="T3" s="6">
        <v>0.3432018620017</v>
      </c>
      <c r="U3" s="6">
        <v>0.45337476845242702</v>
      </c>
      <c r="V3" s="6">
        <v>0.82726134086650305</v>
      </c>
      <c r="W3" s="6">
        <v>0.692735261912795</v>
      </c>
      <c r="X3" s="6">
        <v>0.73812123757102199</v>
      </c>
      <c r="Y3" s="6">
        <v>0.71458260680277697</v>
      </c>
      <c r="Z3" s="6">
        <v>0.496098004367586</v>
      </c>
      <c r="AA3" s="6">
        <v>0.73871404320943901</v>
      </c>
      <c r="AB3" s="6">
        <v>0.41755414099051402</v>
      </c>
      <c r="AC3" s="6">
        <v>0.43014548146429998</v>
      </c>
      <c r="AD3" s="6">
        <v>0.51279117663518303</v>
      </c>
      <c r="AE3" s="6">
        <v>0.65408325706620296</v>
      </c>
      <c r="AF3" s="6">
        <v>0.87123877753455103</v>
      </c>
      <c r="AG3" s="6">
        <v>0.77893702827928402</v>
      </c>
      <c r="AH3" s="6">
        <v>0.84869490866015196</v>
      </c>
      <c r="AI3" s="6">
        <v>0.99785099416151701</v>
      </c>
      <c r="AJ3" s="6">
        <v>0.92773581933138005</v>
      </c>
      <c r="AL3" t="str">
        <f>IF(O3=MAX(D3:O3),"Yes","No")</f>
        <v>No</v>
      </c>
      <c r="AM3" t="str">
        <f t="shared" ref="AM3:AM63" si="0">IF(AA3=MAX(R3:AJ3),"Yes","No")</f>
        <v>No</v>
      </c>
    </row>
    <row r="4" spans="1:39" x14ac:dyDescent="0.3">
      <c r="A4" t="s">
        <v>9</v>
      </c>
      <c r="B4" t="s">
        <v>165</v>
      </c>
      <c r="C4" t="s">
        <v>136</v>
      </c>
      <c r="D4" s="6">
        <v>0.86834139427664003</v>
      </c>
      <c r="E4" s="6">
        <v>0.85015933614406303</v>
      </c>
      <c r="F4" s="6">
        <v>1.00528677127974</v>
      </c>
      <c r="G4" s="6">
        <v>0.99225379224001098</v>
      </c>
      <c r="H4" s="6">
        <v>1.01855755851715</v>
      </c>
      <c r="I4" s="6">
        <v>0.98378408139125595</v>
      </c>
      <c r="J4" s="6">
        <v>1.01661352966237</v>
      </c>
      <c r="K4" s="6">
        <v>0.997652109209197</v>
      </c>
      <c r="L4" s="6">
        <v>0.92736793182414601</v>
      </c>
      <c r="M4" s="6">
        <v>0.99400368490181701</v>
      </c>
      <c r="N4" s="6">
        <v>1.0681363857126001</v>
      </c>
      <c r="O4" s="6">
        <v>1.27784342484101</v>
      </c>
      <c r="P4" s="6">
        <v>0.90821070945738702</v>
      </c>
      <c r="Q4" s="6">
        <v>0.92245698875697502</v>
      </c>
      <c r="R4" s="6">
        <v>0.78259819552574905</v>
      </c>
      <c r="S4" s="6">
        <v>0.35078918896466699</v>
      </c>
      <c r="T4" s="6">
        <v>0.43496243718068101</v>
      </c>
      <c r="U4" s="6">
        <v>0.65271396767113599</v>
      </c>
      <c r="V4" s="6">
        <v>0.89412970862723395</v>
      </c>
      <c r="W4" s="6">
        <v>0.98421782440576699</v>
      </c>
      <c r="X4" s="6">
        <v>0.92672208409859202</v>
      </c>
      <c r="Y4" s="6">
        <v>0.93309235790376499</v>
      </c>
      <c r="Z4" s="6">
        <v>0.66945023347577404</v>
      </c>
      <c r="AA4" s="6">
        <v>1.1606224923733599</v>
      </c>
      <c r="AB4" s="6">
        <v>0.49427761398511699</v>
      </c>
      <c r="AC4" s="6">
        <v>0.49525975120929899</v>
      </c>
      <c r="AD4" s="6">
        <v>0.59363495106420705</v>
      </c>
      <c r="AE4" s="6">
        <v>0.88389358081381497</v>
      </c>
      <c r="AF4" s="6">
        <v>1.0147131285112201</v>
      </c>
      <c r="AG4" s="6">
        <v>1.02723234792566</v>
      </c>
      <c r="AH4" s="6">
        <v>1.06577446476975</v>
      </c>
      <c r="AI4" s="6">
        <v>1.07522940505807</v>
      </c>
      <c r="AJ4" s="6">
        <v>1.1123314709941901</v>
      </c>
      <c r="AL4" t="str">
        <f t="shared" ref="AL4:AL63" si="1">IF(O4=MAX(D4:O4),"Yes","No")</f>
        <v>Yes</v>
      </c>
      <c r="AM4" t="str">
        <f t="shared" si="0"/>
        <v>Yes</v>
      </c>
    </row>
    <row r="5" spans="1:39" x14ac:dyDescent="0.3">
      <c r="A5" t="s">
        <v>10</v>
      </c>
      <c r="B5" t="s">
        <v>165</v>
      </c>
      <c r="C5" t="s">
        <v>136</v>
      </c>
      <c r="D5" s="6">
        <v>0.90595783939321395</v>
      </c>
      <c r="E5" s="6">
        <v>0.83385870141386498</v>
      </c>
      <c r="F5" s="6">
        <v>1.0453021670221001</v>
      </c>
      <c r="G5" s="6">
        <v>0.94717512584026997</v>
      </c>
      <c r="H5" s="6">
        <v>1.0082156839768801</v>
      </c>
      <c r="I5" s="6">
        <v>0.97489759517984897</v>
      </c>
      <c r="J5" s="6">
        <v>0.99157336637011995</v>
      </c>
      <c r="K5" s="6">
        <v>0.96137444264908301</v>
      </c>
      <c r="L5" s="6">
        <v>0.88860335534716595</v>
      </c>
      <c r="M5" s="6">
        <v>0.96562519024078197</v>
      </c>
      <c r="N5" s="6">
        <v>1.06548833097482</v>
      </c>
      <c r="O5" s="6">
        <v>1.4119282015918599</v>
      </c>
      <c r="P5" s="6">
        <v>0.81947153902279202</v>
      </c>
      <c r="Q5" s="6">
        <v>0.84272196160489798</v>
      </c>
      <c r="R5" s="6">
        <v>0.72029507895073397</v>
      </c>
      <c r="S5" s="6">
        <v>0.36873429648656297</v>
      </c>
      <c r="T5" s="6">
        <v>0.46087388838797999</v>
      </c>
      <c r="U5" s="6">
        <v>0.61772357726489802</v>
      </c>
      <c r="V5" s="6">
        <v>0.83348661606673702</v>
      </c>
      <c r="W5" s="6">
        <v>0.88322564628729505</v>
      </c>
      <c r="X5" s="6">
        <v>0.86763436493740498</v>
      </c>
      <c r="Y5" s="6">
        <v>0.92629995669862597</v>
      </c>
      <c r="Z5" s="6">
        <v>0.67928414328083697</v>
      </c>
      <c r="AA5" s="6">
        <v>1.0015977767794899</v>
      </c>
      <c r="AB5" s="6">
        <v>0.43510965095526</v>
      </c>
      <c r="AC5" s="6">
        <v>0.461093969277585</v>
      </c>
      <c r="AD5" s="6">
        <v>0.59437997756069505</v>
      </c>
      <c r="AE5" s="6">
        <v>0.85666798899614505</v>
      </c>
      <c r="AF5" s="6">
        <v>0.920512192684389</v>
      </c>
      <c r="AG5" s="6">
        <v>0.861865204140286</v>
      </c>
      <c r="AH5" s="6">
        <v>0.862156057073034</v>
      </c>
      <c r="AI5" s="6">
        <v>0.86612223915726605</v>
      </c>
      <c r="AJ5" s="6">
        <v>0.82728398000615799</v>
      </c>
      <c r="AL5" t="str">
        <f t="shared" si="1"/>
        <v>Yes</v>
      </c>
      <c r="AM5" t="str">
        <f t="shared" si="0"/>
        <v>Yes</v>
      </c>
    </row>
    <row r="6" spans="1:39" x14ac:dyDescent="0.3">
      <c r="A6" t="s">
        <v>11</v>
      </c>
      <c r="B6" t="s">
        <v>166</v>
      </c>
      <c r="C6" t="s">
        <v>136</v>
      </c>
      <c r="D6" s="6">
        <v>0.75915410016791696</v>
      </c>
      <c r="E6" s="6">
        <v>0.82217104866383395</v>
      </c>
      <c r="F6" s="6">
        <v>0.96937763767988905</v>
      </c>
      <c r="G6" s="6">
        <v>0.93296659293606399</v>
      </c>
      <c r="H6" s="6">
        <v>0.97994427128165396</v>
      </c>
      <c r="I6" s="6">
        <v>0.95678972478763802</v>
      </c>
      <c r="J6" s="6">
        <v>1.03826757762592</v>
      </c>
      <c r="K6" s="6">
        <v>1.04199915888831</v>
      </c>
      <c r="L6" s="6">
        <v>0.92340094429529296</v>
      </c>
      <c r="M6" s="6">
        <v>0.97798289866572896</v>
      </c>
      <c r="N6" s="6">
        <v>1.0722154382272799</v>
      </c>
      <c r="O6" s="6">
        <v>1.5257306067804799</v>
      </c>
      <c r="P6" s="6">
        <v>0.79843029612314997</v>
      </c>
      <c r="Q6" s="6">
        <v>0.830669992095739</v>
      </c>
      <c r="R6" s="6">
        <v>0.74408783410367696</v>
      </c>
      <c r="S6" s="6">
        <v>0.385471323364944</v>
      </c>
      <c r="T6" s="6">
        <v>0.44681061627858698</v>
      </c>
      <c r="U6" s="6">
        <v>0.722710543381751</v>
      </c>
      <c r="V6" s="6">
        <v>0.94883249402514902</v>
      </c>
      <c r="W6" s="6">
        <v>0.99295413234775498</v>
      </c>
      <c r="X6" s="6">
        <v>0.95801285908677503</v>
      </c>
      <c r="Y6" s="6">
        <v>1.0141514587782099</v>
      </c>
      <c r="Z6" s="6">
        <v>0.64667133722958403</v>
      </c>
      <c r="AA6" s="6">
        <v>1.5317425621741501</v>
      </c>
      <c r="AB6" s="6">
        <v>0.441857317470225</v>
      </c>
      <c r="AC6" s="6">
        <v>0.42148572607756701</v>
      </c>
      <c r="AD6" s="6">
        <v>0.51934367590823705</v>
      </c>
      <c r="AE6" s="6">
        <v>0.82656236057652799</v>
      </c>
      <c r="AF6" s="6">
        <v>0.94295004941170901</v>
      </c>
      <c r="AG6" s="6">
        <v>0.87971604456099095</v>
      </c>
      <c r="AH6" s="6">
        <v>0.92779795986079405</v>
      </c>
      <c r="AI6" s="6">
        <v>0.90378933105239301</v>
      </c>
      <c r="AJ6" s="6">
        <v>0.89516399125452895</v>
      </c>
      <c r="AL6" t="str">
        <f t="shared" si="1"/>
        <v>Yes</v>
      </c>
      <c r="AM6" t="str">
        <f t="shared" si="0"/>
        <v>Yes</v>
      </c>
    </row>
    <row r="7" spans="1:39" x14ac:dyDescent="0.3">
      <c r="A7" t="s">
        <v>12</v>
      </c>
      <c r="B7" t="s">
        <v>167</v>
      </c>
      <c r="C7" t="s">
        <v>135</v>
      </c>
      <c r="D7" s="6">
        <v>0.79255284089220501</v>
      </c>
      <c r="E7" s="6">
        <v>0.82592285606837701</v>
      </c>
      <c r="F7" s="6">
        <v>0.96089185029110102</v>
      </c>
      <c r="G7" s="6">
        <v>0.98124498021314599</v>
      </c>
      <c r="H7" s="6">
        <v>1.04163559344125</v>
      </c>
      <c r="I7" s="6">
        <v>0.97050732801940598</v>
      </c>
      <c r="J7" s="6">
        <v>0.973479381720319</v>
      </c>
      <c r="K7" s="6">
        <v>0.969788034360756</v>
      </c>
      <c r="L7" s="6">
        <v>0.91137396744302301</v>
      </c>
      <c r="M7" s="6">
        <v>1.02033527909107</v>
      </c>
      <c r="N7" s="6">
        <v>1.16588083043268</v>
      </c>
      <c r="O7" s="6">
        <v>1.38638705802666</v>
      </c>
      <c r="P7" s="6">
        <v>0.80081367458618402</v>
      </c>
      <c r="Q7" s="6">
        <v>0.85237483148316695</v>
      </c>
      <c r="R7" s="6">
        <v>0.49502480804742599</v>
      </c>
      <c r="S7" s="6">
        <v>4.58616739385748E-2</v>
      </c>
      <c r="T7" s="6">
        <v>5.88865399154841E-2</v>
      </c>
      <c r="U7" s="6">
        <v>0.195443267583397</v>
      </c>
      <c r="V7" s="6">
        <v>0.48162036814554199</v>
      </c>
      <c r="W7" s="6">
        <v>0.58780809084275398</v>
      </c>
      <c r="X7" s="6">
        <v>0.52225930203152005</v>
      </c>
      <c r="Y7" s="6">
        <v>0.58912512529624095</v>
      </c>
      <c r="Z7" s="6">
        <v>0.19901837089177399</v>
      </c>
      <c r="AA7" s="6">
        <v>0.63729943683516399</v>
      </c>
      <c r="AB7" s="6">
        <v>9.3204383043429706E-2</v>
      </c>
      <c r="AC7" s="6">
        <v>9.8860233039720496E-2</v>
      </c>
      <c r="AD7" s="6">
        <v>0.13027050456519201</v>
      </c>
      <c r="AE7" s="6">
        <v>0.42369300073138999</v>
      </c>
      <c r="AF7" s="6">
        <v>0.64768986529475903</v>
      </c>
      <c r="AG7" s="6">
        <v>0.66076839702475398</v>
      </c>
      <c r="AH7" s="6">
        <v>0.73954039609534905</v>
      </c>
      <c r="AI7" s="6">
        <v>0.80694454799311799</v>
      </c>
      <c r="AJ7" s="6">
        <v>0.79162553156301196</v>
      </c>
      <c r="AL7" t="str">
        <f t="shared" si="1"/>
        <v>Yes</v>
      </c>
      <c r="AM7" t="str">
        <f>IF(AA7=MAX(R7:AJ7),"Yes","No")</f>
        <v>No</v>
      </c>
    </row>
    <row r="8" spans="1:39" x14ac:dyDescent="0.3">
      <c r="A8" t="s">
        <v>13</v>
      </c>
      <c r="B8" t="s">
        <v>165</v>
      </c>
      <c r="C8" t="s">
        <v>147</v>
      </c>
      <c r="D8" s="6">
        <v>0.87124867200009404</v>
      </c>
      <c r="E8" s="6">
        <v>0.88719035365291898</v>
      </c>
      <c r="F8" s="6">
        <v>1.0225563931653401</v>
      </c>
      <c r="G8" s="6">
        <v>0.97192621503493504</v>
      </c>
      <c r="H8" s="6">
        <v>1.0055297005083199</v>
      </c>
      <c r="I8" s="6">
        <v>0.99612122010135196</v>
      </c>
      <c r="J8" s="6">
        <v>1.0342191694779801</v>
      </c>
      <c r="K8" s="6">
        <v>1.0267512312828599</v>
      </c>
      <c r="L8" s="6">
        <v>0.93707328574736004</v>
      </c>
      <c r="M8" s="6">
        <v>0.97411143842567205</v>
      </c>
      <c r="N8" s="6">
        <v>1.0193283173119301</v>
      </c>
      <c r="O8" s="6">
        <v>1.2539440032912501</v>
      </c>
      <c r="P8" s="6">
        <v>0.92150012965221895</v>
      </c>
      <c r="Q8" s="6">
        <v>0.90505226170911202</v>
      </c>
      <c r="R8" s="6">
        <v>0.81957653596888902</v>
      </c>
      <c r="S8" s="6">
        <v>0.44349652053362498</v>
      </c>
      <c r="T8" s="6">
        <v>0.57691596257576505</v>
      </c>
      <c r="U8" s="6">
        <v>0.82544820254446305</v>
      </c>
      <c r="V8" s="6">
        <v>0.92202139702170605</v>
      </c>
      <c r="W8" s="6">
        <v>0.92538487252547497</v>
      </c>
      <c r="X8" s="6">
        <v>0.86129541883940197</v>
      </c>
      <c r="Y8" s="6">
        <v>0.89383667995864202</v>
      </c>
      <c r="Z8" s="6">
        <v>0.65467805099226095</v>
      </c>
      <c r="AA8" s="6">
        <v>1.17628246362864</v>
      </c>
      <c r="AB8" s="6">
        <v>0.55055228351315699</v>
      </c>
      <c r="AC8" s="6">
        <v>0.58373139500606996</v>
      </c>
      <c r="AD8" s="6">
        <v>0.71466168780539596</v>
      </c>
      <c r="AE8" s="6">
        <v>0.96483289467228295</v>
      </c>
      <c r="AF8" s="6">
        <v>1.0199723586706599</v>
      </c>
      <c r="AG8" s="6">
        <v>0.97065655720723798</v>
      </c>
      <c r="AH8" s="6">
        <v>1.04207368487233</v>
      </c>
      <c r="AI8" s="6">
        <v>1.0535829883001999</v>
      </c>
      <c r="AJ8" s="6">
        <v>0.97809234669966605</v>
      </c>
      <c r="AL8" t="str">
        <f t="shared" si="1"/>
        <v>Yes</v>
      </c>
      <c r="AM8" t="str">
        <f t="shared" si="0"/>
        <v>Yes</v>
      </c>
    </row>
    <row r="9" spans="1:39" x14ac:dyDescent="0.3">
      <c r="A9" t="s">
        <v>14</v>
      </c>
      <c r="B9" t="s">
        <v>165</v>
      </c>
      <c r="C9" t="s">
        <v>136</v>
      </c>
      <c r="D9" s="6">
        <v>0.65989671509996795</v>
      </c>
      <c r="E9" s="6">
        <v>0.71594294956867399</v>
      </c>
      <c r="F9" s="6">
        <v>0.88173151590242904</v>
      </c>
      <c r="G9" s="6">
        <v>0.96498829945331799</v>
      </c>
      <c r="H9" s="6">
        <v>1.0252253621248499</v>
      </c>
      <c r="I9" s="6">
        <v>0.95287162004364301</v>
      </c>
      <c r="J9" s="6">
        <v>1.05997307668667</v>
      </c>
      <c r="K9" s="6">
        <v>1.24353482426521</v>
      </c>
      <c r="L9" s="6">
        <v>1.0177042074232401</v>
      </c>
      <c r="M9" s="6">
        <v>1.1581784112343101</v>
      </c>
      <c r="N9" s="6">
        <v>1.0520452256445401</v>
      </c>
      <c r="O9" s="6">
        <v>1.2679077925531499</v>
      </c>
      <c r="P9" s="6">
        <v>0.78388109567008901</v>
      </c>
      <c r="Q9" s="6">
        <v>0.76952840285259005</v>
      </c>
      <c r="R9" s="6">
        <v>0.62646995221972501</v>
      </c>
      <c r="S9" s="6">
        <v>0.23361003656149501</v>
      </c>
      <c r="T9" s="6">
        <v>0.272625028674428</v>
      </c>
      <c r="U9" s="6">
        <v>0.45599877157698798</v>
      </c>
      <c r="V9" s="6">
        <v>0.91163002503809598</v>
      </c>
      <c r="W9" s="6">
        <v>1.1303299792085</v>
      </c>
      <c r="X9" s="6">
        <v>0.98020469532408205</v>
      </c>
      <c r="Y9" s="6">
        <v>0.86780456221179303</v>
      </c>
      <c r="Z9" s="6">
        <v>0.40258597342689401</v>
      </c>
      <c r="AA9" s="6">
        <v>1.00709707706424</v>
      </c>
      <c r="AB9" s="6">
        <v>0.26433056669976401</v>
      </c>
      <c r="AC9" s="6">
        <v>0.27000011584731298</v>
      </c>
      <c r="AD9" s="6">
        <v>0.33358117324666298</v>
      </c>
      <c r="AE9" s="6">
        <v>0.68367565973496602</v>
      </c>
      <c r="AF9" s="6">
        <v>0.91391067186639097</v>
      </c>
      <c r="AG9" s="6">
        <v>1.0997394786827199</v>
      </c>
      <c r="AH9" s="6">
        <v>1.3478981838553401</v>
      </c>
      <c r="AI9" s="6">
        <v>1.43271914098992</v>
      </c>
      <c r="AJ9" s="6">
        <v>1.16913153325644</v>
      </c>
      <c r="AL9" t="str">
        <f t="shared" si="1"/>
        <v>Yes</v>
      </c>
      <c r="AM9" t="str">
        <f t="shared" si="0"/>
        <v>No</v>
      </c>
    </row>
    <row r="10" spans="1:39" x14ac:dyDescent="0.3">
      <c r="A10" t="s">
        <v>15</v>
      </c>
      <c r="B10" t="s">
        <v>166</v>
      </c>
      <c r="C10" t="s">
        <v>135</v>
      </c>
      <c r="D10" s="6">
        <v>0.72778141843781896</v>
      </c>
      <c r="E10" s="6">
        <v>0.81373547273050895</v>
      </c>
      <c r="F10" s="6">
        <v>0.95168255229773502</v>
      </c>
      <c r="G10" s="6">
        <v>0.97131081924936702</v>
      </c>
      <c r="H10" s="6">
        <v>1.0206678761783501</v>
      </c>
      <c r="I10" s="6">
        <v>1.00621532392779</v>
      </c>
      <c r="J10" s="6">
        <v>1.06383052271862</v>
      </c>
      <c r="K10" s="6">
        <v>1.2089174749438201</v>
      </c>
      <c r="L10" s="6">
        <v>0.94822832542423297</v>
      </c>
      <c r="M10" s="6">
        <v>0.96064135945930196</v>
      </c>
      <c r="N10" s="6">
        <v>1.0223024673921499</v>
      </c>
      <c r="O10" s="6">
        <v>1.3046863872403001</v>
      </c>
      <c r="P10" s="6">
        <v>0.72357363572210198</v>
      </c>
      <c r="Q10" s="6">
        <v>0.81650826000479504</v>
      </c>
      <c r="R10" s="6">
        <v>0.53422956031673297</v>
      </c>
      <c r="S10" s="6">
        <v>7.97455179455622E-2</v>
      </c>
      <c r="T10" s="6">
        <v>0.123072515477781</v>
      </c>
      <c r="U10" s="6">
        <v>0.30211205947594999</v>
      </c>
      <c r="V10" s="6">
        <v>0.74131769988513496</v>
      </c>
      <c r="W10" s="6">
        <v>1.14625111949749</v>
      </c>
      <c r="X10" s="6">
        <v>0.94287927558426798</v>
      </c>
      <c r="Y10" s="6">
        <v>0.82077078431512795</v>
      </c>
      <c r="Z10" s="6">
        <v>0.28108973525090503</v>
      </c>
      <c r="AA10" s="6">
        <v>0.85223676334252196</v>
      </c>
      <c r="AB10" s="6">
        <v>0.122873634884649</v>
      </c>
      <c r="AC10" s="6">
        <v>0.12841872329831699</v>
      </c>
      <c r="AD10" s="6">
        <v>0.178835993705352</v>
      </c>
      <c r="AE10" s="6">
        <v>0.62253604477323998</v>
      </c>
      <c r="AF10" s="6">
        <v>0.85343308057007505</v>
      </c>
      <c r="AG10" s="6">
        <v>1.0038163089520999</v>
      </c>
      <c r="AH10" s="6">
        <v>1.2431824224146</v>
      </c>
      <c r="AI10" s="6">
        <v>1.35366870894964</v>
      </c>
      <c r="AJ10" s="6">
        <v>1.0734231329333599</v>
      </c>
      <c r="AL10" t="str">
        <f t="shared" si="1"/>
        <v>Yes</v>
      </c>
      <c r="AM10" t="str">
        <f t="shared" si="0"/>
        <v>No</v>
      </c>
    </row>
    <row r="11" spans="1:39" x14ac:dyDescent="0.3">
      <c r="A11" t="s">
        <v>16</v>
      </c>
      <c r="B11" t="s">
        <v>166</v>
      </c>
      <c r="C11" t="s">
        <v>147</v>
      </c>
      <c r="D11" s="6">
        <v>0.785780896504501</v>
      </c>
      <c r="E11" s="6">
        <v>0.81706497110208198</v>
      </c>
      <c r="F11" s="6">
        <v>0.95732415120081205</v>
      </c>
      <c r="G11" s="6">
        <v>0.92884076560949103</v>
      </c>
      <c r="H11" s="6">
        <v>1.0160422320334701</v>
      </c>
      <c r="I11" s="6">
        <v>0.98445818873124102</v>
      </c>
      <c r="J11" s="6">
        <v>1.03190467230734</v>
      </c>
      <c r="K11" s="6">
        <v>1.0717543867526</v>
      </c>
      <c r="L11" s="6">
        <v>0.91688562039518196</v>
      </c>
      <c r="M11" s="6">
        <v>0.98825526908490402</v>
      </c>
      <c r="N11" s="6">
        <v>1.06291377852975</v>
      </c>
      <c r="O11" s="6">
        <v>1.43877506774862</v>
      </c>
      <c r="P11" s="6">
        <v>0.823299949286871</v>
      </c>
      <c r="Q11" s="6">
        <v>0.83321547474217905</v>
      </c>
      <c r="R11" s="6">
        <v>0.63486758410708499</v>
      </c>
      <c r="S11" s="6">
        <v>0.163985770538596</v>
      </c>
      <c r="T11" s="6">
        <v>0.20750715832706401</v>
      </c>
      <c r="U11" s="6">
        <v>0.450177504762587</v>
      </c>
      <c r="V11" s="6">
        <v>0.76939055889655295</v>
      </c>
      <c r="W11" s="6">
        <v>0.80342560383319095</v>
      </c>
      <c r="X11" s="6">
        <v>0.75972494861350603</v>
      </c>
      <c r="Y11" s="6">
        <v>0.80877784215071302</v>
      </c>
      <c r="Z11" s="6">
        <v>0.36354735358712797</v>
      </c>
      <c r="AA11" s="6">
        <v>1.15108226509982</v>
      </c>
      <c r="AB11" s="6">
        <v>0.27844265430903697</v>
      </c>
      <c r="AC11" s="6">
        <v>0.218081865892055</v>
      </c>
      <c r="AD11" s="6">
        <v>0.27433380565920301</v>
      </c>
      <c r="AE11" s="6">
        <v>0.70180843809058102</v>
      </c>
      <c r="AF11" s="6">
        <v>0.83572572107698195</v>
      </c>
      <c r="AG11" s="6">
        <v>0.81340672761509702</v>
      </c>
      <c r="AH11" s="6">
        <v>0.89239487642349002</v>
      </c>
      <c r="AI11" s="6">
        <v>0.93814590233694894</v>
      </c>
      <c r="AJ11" s="6">
        <v>0.86047315683473802</v>
      </c>
      <c r="AL11" t="str">
        <f t="shared" si="1"/>
        <v>Yes</v>
      </c>
      <c r="AM11" t="str">
        <f t="shared" si="0"/>
        <v>Yes</v>
      </c>
    </row>
    <row r="12" spans="1:39" x14ac:dyDescent="0.3">
      <c r="A12" t="s">
        <v>17</v>
      </c>
      <c r="B12" t="s">
        <v>166</v>
      </c>
      <c r="C12" t="s">
        <v>135</v>
      </c>
      <c r="D12" s="6">
        <v>0.78215143827244404</v>
      </c>
      <c r="E12" s="6">
        <v>0.85682935245025804</v>
      </c>
      <c r="F12" s="6">
        <v>0.99793836032807304</v>
      </c>
      <c r="G12" s="6">
        <v>1.0036305506429899</v>
      </c>
      <c r="H12" s="6">
        <v>1.0597939195950601</v>
      </c>
      <c r="I12" s="6">
        <v>0.984179239539277</v>
      </c>
      <c r="J12" s="6">
        <v>1.0162167359418199</v>
      </c>
      <c r="K12" s="6">
        <v>1.0873133528680099</v>
      </c>
      <c r="L12" s="6">
        <v>0.921528487803008</v>
      </c>
      <c r="M12" s="6">
        <v>1.0026889203507099</v>
      </c>
      <c r="N12" s="6">
        <v>1.0223216821485399</v>
      </c>
      <c r="O12" s="6">
        <v>1.26540796005981</v>
      </c>
      <c r="P12" s="6">
        <v>0.80719025427897895</v>
      </c>
      <c r="Q12" s="6">
        <v>0.85537066707823095</v>
      </c>
      <c r="R12" s="6">
        <v>0.57261970362124803</v>
      </c>
      <c r="S12" s="6">
        <v>0.14173933575513301</v>
      </c>
      <c r="T12" s="6">
        <v>0.17907440188690299</v>
      </c>
      <c r="U12" s="6">
        <v>0.32741451239334002</v>
      </c>
      <c r="V12" s="6">
        <v>0.73115180304608596</v>
      </c>
      <c r="W12" s="6">
        <v>0.99663088961092305</v>
      </c>
      <c r="X12" s="6">
        <v>0.86328612732883003</v>
      </c>
      <c r="Y12" s="6">
        <v>0.83710797446257101</v>
      </c>
      <c r="Z12" s="6">
        <v>0.31198725931211602</v>
      </c>
      <c r="AA12" s="6">
        <v>0.84811940613292802</v>
      </c>
      <c r="AB12" s="6">
        <v>0.17851001640050401</v>
      </c>
      <c r="AC12" s="6">
        <v>0.19007293596760499</v>
      </c>
      <c r="AD12" s="6">
        <v>0.24204288688574099</v>
      </c>
      <c r="AE12" s="6">
        <v>0.60227814391753598</v>
      </c>
      <c r="AF12" s="6">
        <v>0.86976537499747897</v>
      </c>
      <c r="AG12" s="6">
        <v>0.95425624143744103</v>
      </c>
      <c r="AH12" s="6">
        <v>1.07778914695565</v>
      </c>
      <c r="AI12" s="6">
        <v>1.2008687071509501</v>
      </c>
      <c r="AJ12" s="6">
        <v>0.99368667987728798</v>
      </c>
      <c r="AL12" t="str">
        <f t="shared" si="1"/>
        <v>Yes</v>
      </c>
      <c r="AM12" t="str">
        <f t="shared" si="0"/>
        <v>No</v>
      </c>
    </row>
    <row r="13" spans="1:39" x14ac:dyDescent="0.3">
      <c r="A13" t="s">
        <v>18</v>
      </c>
      <c r="B13" t="s">
        <v>167</v>
      </c>
      <c r="C13" t="s">
        <v>135</v>
      </c>
      <c r="D13" s="6">
        <v>0.81117014216664396</v>
      </c>
      <c r="E13" s="6">
        <v>0.88600059836376799</v>
      </c>
      <c r="F13" s="6">
        <v>1.03832783186835</v>
      </c>
      <c r="G13" s="6">
        <v>0.96091399349766204</v>
      </c>
      <c r="H13" s="6">
        <v>1.04853764384979</v>
      </c>
      <c r="I13" s="6">
        <v>0.96652984150490895</v>
      </c>
      <c r="J13" s="6">
        <v>0.99088761636602296</v>
      </c>
      <c r="K13" s="6">
        <v>0.973319246602391</v>
      </c>
      <c r="L13" s="6">
        <v>0.92955620016914697</v>
      </c>
      <c r="M13" s="6">
        <v>1.04886370035129</v>
      </c>
      <c r="N13" s="6">
        <v>1.0964288106884801</v>
      </c>
      <c r="O13" s="6">
        <v>1.2494643745715499</v>
      </c>
      <c r="P13" s="6">
        <v>0.83591945551967095</v>
      </c>
      <c r="Q13" s="6">
        <v>0.89811187473852905</v>
      </c>
      <c r="R13" s="6">
        <v>0.55579483654212702</v>
      </c>
      <c r="S13" s="6">
        <v>8.9619617880194694E-2</v>
      </c>
      <c r="T13" s="6">
        <v>0.12189705199484401</v>
      </c>
      <c r="U13" s="6">
        <v>0.296414480433839</v>
      </c>
      <c r="V13" s="6">
        <v>0.59607937821077495</v>
      </c>
      <c r="W13" s="6">
        <v>0.74339565775056704</v>
      </c>
      <c r="X13" s="6">
        <v>0.69033195782922097</v>
      </c>
      <c r="Y13" s="6">
        <v>0.73896363424202205</v>
      </c>
      <c r="Z13" s="6">
        <v>0.27177104091073101</v>
      </c>
      <c r="AA13" s="6">
        <v>0.699713048615629</v>
      </c>
      <c r="AB13" s="6">
        <v>0.16938461047056499</v>
      </c>
      <c r="AC13" s="6">
        <v>0.15523049826420601</v>
      </c>
      <c r="AD13" s="6">
        <v>0.20291021785348401</v>
      </c>
      <c r="AE13" s="6">
        <v>0.55375855735527302</v>
      </c>
      <c r="AF13" s="6">
        <v>0.74639945416600695</v>
      </c>
      <c r="AG13" s="6">
        <v>0.76713716359774697</v>
      </c>
      <c r="AH13" s="6">
        <v>0.83966347713493905</v>
      </c>
      <c r="AI13" s="6">
        <v>0.94336460625222196</v>
      </c>
      <c r="AJ13" s="6">
        <v>0.89740709155509402</v>
      </c>
      <c r="AL13" t="str">
        <f t="shared" si="1"/>
        <v>Yes</v>
      </c>
      <c r="AM13" t="str">
        <f t="shared" si="0"/>
        <v>No</v>
      </c>
    </row>
    <row r="14" spans="1:39" x14ac:dyDescent="0.3">
      <c r="A14" t="s">
        <v>19</v>
      </c>
      <c r="B14" t="s">
        <v>165</v>
      </c>
      <c r="C14" t="s">
        <v>136</v>
      </c>
      <c r="D14" s="6">
        <v>0.83348989506265503</v>
      </c>
      <c r="E14" s="6">
        <v>0.89163332244056903</v>
      </c>
      <c r="F14" s="6">
        <v>0.99039981484874695</v>
      </c>
      <c r="G14" s="6">
        <v>0.97604999317645103</v>
      </c>
      <c r="H14" s="6">
        <v>0.97078423542968895</v>
      </c>
      <c r="I14" s="6">
        <v>0.98441802980887605</v>
      </c>
      <c r="J14" s="6">
        <v>1.0048940715336301</v>
      </c>
      <c r="K14" s="6">
        <v>1.04179270036676</v>
      </c>
      <c r="L14" s="6">
        <v>0.98961980966422802</v>
      </c>
      <c r="M14" s="6">
        <v>1.0018108622583299</v>
      </c>
      <c r="N14" s="6">
        <v>1.05732279363529</v>
      </c>
      <c r="O14" s="6">
        <v>1.2577844717747799</v>
      </c>
      <c r="P14" s="6">
        <v>0.92249891978749099</v>
      </c>
      <c r="Q14" s="6">
        <v>0.91278944178571597</v>
      </c>
      <c r="R14" s="6">
        <v>0.87255538979225999</v>
      </c>
      <c r="S14" s="6">
        <v>0.50872290165549505</v>
      </c>
      <c r="T14" s="6">
        <v>0.60010080689061296</v>
      </c>
      <c r="U14" s="6">
        <v>0.82677814377643599</v>
      </c>
      <c r="V14" s="6">
        <v>1.0348253682017901</v>
      </c>
      <c r="W14" s="6">
        <v>1.0361372181053501</v>
      </c>
      <c r="X14" s="6">
        <v>1.0005321060952901</v>
      </c>
      <c r="Y14" s="6">
        <v>0.99997076510820004</v>
      </c>
      <c r="Z14" s="6">
        <v>0.80582782190264901</v>
      </c>
      <c r="AA14" s="6">
        <v>1.22687715777629</v>
      </c>
      <c r="AB14" s="6">
        <v>0.598342564765308</v>
      </c>
      <c r="AC14" s="6">
        <v>0.62680090188167303</v>
      </c>
      <c r="AD14" s="6">
        <v>0.75306118790871002</v>
      </c>
      <c r="AE14" s="6">
        <v>0.969541985094581</v>
      </c>
      <c r="AF14" s="6">
        <v>1.0343853542285999</v>
      </c>
      <c r="AG14" s="6">
        <v>0.99502933603939903</v>
      </c>
      <c r="AH14" s="6">
        <v>1.0805402847502199</v>
      </c>
      <c r="AI14" s="6">
        <v>1.06284236859742</v>
      </c>
      <c r="AJ14" s="6">
        <v>1.01416990880036</v>
      </c>
      <c r="AL14" t="str">
        <f t="shared" si="1"/>
        <v>Yes</v>
      </c>
      <c r="AM14" t="str">
        <f t="shared" si="0"/>
        <v>Yes</v>
      </c>
    </row>
    <row r="15" spans="1:39" x14ac:dyDescent="0.3">
      <c r="A15" t="s">
        <v>20</v>
      </c>
      <c r="B15" t="s">
        <v>165</v>
      </c>
      <c r="C15" t="s">
        <v>146</v>
      </c>
      <c r="D15" s="6">
        <v>0.82815268557034205</v>
      </c>
      <c r="E15" s="6">
        <v>0.88066794808206195</v>
      </c>
      <c r="F15" s="6">
        <v>1.0064446016324899</v>
      </c>
      <c r="G15" s="6">
        <v>0.94904944739806996</v>
      </c>
      <c r="H15" s="6">
        <v>1.01715639209827</v>
      </c>
      <c r="I15" s="6">
        <v>1.0116024343091901</v>
      </c>
      <c r="J15" s="6">
        <v>0.92892439814249195</v>
      </c>
      <c r="K15" s="6">
        <v>0.94737781962074596</v>
      </c>
      <c r="L15" s="6">
        <v>0.86783250625416697</v>
      </c>
      <c r="M15" s="6">
        <v>1.0313641769434301</v>
      </c>
      <c r="N15" s="6">
        <v>1.1026700994405501</v>
      </c>
      <c r="O15" s="6">
        <v>1.4287574905081899</v>
      </c>
      <c r="P15" s="6">
        <v>0.82691085514871399</v>
      </c>
      <c r="Q15" s="6">
        <v>0.85755424353167997</v>
      </c>
      <c r="R15" s="6">
        <v>0.56041995157476399</v>
      </c>
      <c r="S15" s="6">
        <v>0.116665304490274</v>
      </c>
      <c r="T15" s="6">
        <v>0.13371822824111201</v>
      </c>
      <c r="U15" s="6">
        <v>0.29380001991467403</v>
      </c>
      <c r="V15" s="6">
        <v>0.57452965366693698</v>
      </c>
      <c r="W15" s="6">
        <v>0.75851999960010597</v>
      </c>
      <c r="X15" s="6">
        <v>0.71492733681876897</v>
      </c>
      <c r="Y15" s="6">
        <v>0.82718105180531099</v>
      </c>
      <c r="Z15" s="6">
        <v>0.30518971833193198</v>
      </c>
      <c r="AA15" s="6">
        <v>0.94398604672783104</v>
      </c>
      <c r="AB15" s="6">
        <v>0.13988740371905001</v>
      </c>
      <c r="AC15" s="6">
        <v>0.15115837004736299</v>
      </c>
      <c r="AD15" s="6">
        <v>0.19214338677169401</v>
      </c>
      <c r="AE15" s="6">
        <v>0.52896716146673395</v>
      </c>
      <c r="AF15" s="6">
        <v>0.810668155018756</v>
      </c>
      <c r="AG15" s="6">
        <v>0.854678041424066</v>
      </c>
      <c r="AH15" s="6">
        <v>0.88526534975300097</v>
      </c>
      <c r="AI15" s="6">
        <v>0.95090440891258199</v>
      </c>
      <c r="AJ15" s="6">
        <v>0.82912534192667797</v>
      </c>
      <c r="AL15" t="str">
        <f t="shared" si="1"/>
        <v>Yes</v>
      </c>
      <c r="AM15" t="str">
        <f t="shared" si="0"/>
        <v>No</v>
      </c>
    </row>
    <row r="16" spans="1:39" x14ac:dyDescent="0.3">
      <c r="A16" t="s">
        <v>21</v>
      </c>
      <c r="B16" t="s">
        <v>166</v>
      </c>
      <c r="C16" t="s">
        <v>135</v>
      </c>
      <c r="D16" s="6">
        <v>0.75407616503617003</v>
      </c>
      <c r="E16" s="6">
        <v>0.84189607284977097</v>
      </c>
      <c r="F16" s="6">
        <v>0.96301485745306203</v>
      </c>
      <c r="G16" s="6">
        <v>0.91842454365627602</v>
      </c>
      <c r="H16" s="6">
        <v>1.00695420731694</v>
      </c>
      <c r="I16" s="6">
        <v>0.959620030625149</v>
      </c>
      <c r="J16" s="6">
        <v>0.924910894806378</v>
      </c>
      <c r="K16" s="6">
        <v>0.98145847641378303</v>
      </c>
      <c r="L16" s="6">
        <v>0.88159387584460502</v>
      </c>
      <c r="M16" s="6">
        <v>1.0151388600203699</v>
      </c>
      <c r="N16" s="6">
        <v>1.2221950871784</v>
      </c>
      <c r="O16" s="6">
        <v>1.5307169287991</v>
      </c>
      <c r="P16" s="6">
        <v>0.79539186239633397</v>
      </c>
      <c r="Q16" s="6">
        <v>0.84580380598592497</v>
      </c>
      <c r="R16" s="6">
        <v>0.50352660141254602</v>
      </c>
      <c r="S16" s="6">
        <v>4.41395859800243E-2</v>
      </c>
      <c r="T16" s="6">
        <v>5.3698305305348103E-2</v>
      </c>
      <c r="U16" s="6">
        <v>0.12245086116069601</v>
      </c>
      <c r="V16" s="6">
        <v>0.43831888349207598</v>
      </c>
      <c r="W16" s="6">
        <v>0.69100853830943498</v>
      </c>
      <c r="X16" s="6">
        <v>0.582956847749454</v>
      </c>
      <c r="Y16" s="6">
        <v>0.39265806474109499</v>
      </c>
      <c r="Z16" s="6">
        <v>0.68998551095624705</v>
      </c>
      <c r="AA16" s="6">
        <v>0.630836484697198</v>
      </c>
      <c r="AB16" s="6">
        <v>7.8798785070917796E-2</v>
      </c>
      <c r="AC16" s="6">
        <v>8.0581742321533104E-2</v>
      </c>
      <c r="AD16" s="6">
        <v>0.116896826303167</v>
      </c>
      <c r="AE16" s="6">
        <v>0.47280787868112001</v>
      </c>
      <c r="AF16" s="6">
        <v>0.69538471691473702</v>
      </c>
      <c r="AG16" s="6">
        <v>0.74884933528106301</v>
      </c>
      <c r="AH16" s="6">
        <v>0.77794559045740197</v>
      </c>
      <c r="AI16" s="6">
        <v>0.92168128810809702</v>
      </c>
      <c r="AJ16" s="6">
        <v>0.84913189423629798</v>
      </c>
      <c r="AL16" t="str">
        <f t="shared" si="1"/>
        <v>Yes</v>
      </c>
      <c r="AM16" t="str">
        <f t="shared" si="0"/>
        <v>No</v>
      </c>
    </row>
    <row r="17" spans="1:39" x14ac:dyDescent="0.3">
      <c r="A17" t="s">
        <v>22</v>
      </c>
      <c r="B17" t="s">
        <v>166</v>
      </c>
      <c r="C17" t="s">
        <v>136</v>
      </c>
      <c r="D17" s="6">
        <v>0.83694840331026599</v>
      </c>
      <c r="E17" s="6">
        <v>0.84492686031750397</v>
      </c>
      <c r="F17" s="6">
        <v>0.978028316153706</v>
      </c>
      <c r="G17" s="6">
        <v>0.93839519238887403</v>
      </c>
      <c r="H17" s="6">
        <v>0.96532034720398996</v>
      </c>
      <c r="I17" s="6">
        <v>0.96194180319447697</v>
      </c>
      <c r="J17" s="6">
        <v>0.98838283681588002</v>
      </c>
      <c r="K17" s="6">
        <v>0.97278095770441697</v>
      </c>
      <c r="L17" s="6">
        <v>0.95332105657072796</v>
      </c>
      <c r="M17" s="6">
        <v>1.0501559145758701</v>
      </c>
      <c r="N17" s="6">
        <v>1.1484308837302699</v>
      </c>
      <c r="O17" s="6">
        <v>1.36136742803402</v>
      </c>
      <c r="P17" s="6">
        <v>0.87054679058849704</v>
      </c>
      <c r="Q17" s="6">
        <v>0.82348279025834803</v>
      </c>
      <c r="R17" s="6">
        <v>0.64933097120247596</v>
      </c>
      <c r="S17" s="6">
        <v>0.24657674218187001</v>
      </c>
      <c r="T17" s="6">
        <v>0.30495167790023903</v>
      </c>
      <c r="U17" s="6">
        <v>0.54846680613216803</v>
      </c>
      <c r="V17" s="6">
        <v>0.77498994252086095</v>
      </c>
      <c r="W17" s="6">
        <v>0.80237581953395798</v>
      </c>
      <c r="X17" s="6">
        <v>0.77783181829616699</v>
      </c>
      <c r="Y17" s="6">
        <v>0.83752936485470597</v>
      </c>
      <c r="Z17" s="6">
        <v>0.54354228058769605</v>
      </c>
      <c r="AA17" s="6">
        <v>0.81972531434329299</v>
      </c>
      <c r="AB17" s="6">
        <v>0.33948643513102</v>
      </c>
      <c r="AC17" s="6">
        <v>0.35793592441955902</v>
      </c>
      <c r="AD17" s="6">
        <v>0.46059360237279701</v>
      </c>
      <c r="AE17" s="6">
        <v>0.76887148230367697</v>
      </c>
      <c r="AF17" s="6">
        <v>0.86476652092685002</v>
      </c>
      <c r="AG17" s="6">
        <v>0.85271340894158798</v>
      </c>
      <c r="AH17" s="6">
        <v>0.88336889097780502</v>
      </c>
      <c r="AI17" s="6">
        <v>0.90846584820145004</v>
      </c>
      <c r="AJ17" s="6">
        <v>0.87751285837066395</v>
      </c>
      <c r="AL17" t="str">
        <f t="shared" si="1"/>
        <v>Yes</v>
      </c>
      <c r="AM17" t="str">
        <f t="shared" si="0"/>
        <v>No</v>
      </c>
    </row>
    <row r="18" spans="1:39" x14ac:dyDescent="0.3">
      <c r="A18" t="s">
        <v>23</v>
      </c>
      <c r="B18" t="s">
        <v>166</v>
      </c>
      <c r="C18" t="s">
        <v>146</v>
      </c>
      <c r="D18" s="6">
        <v>0.87008509389614797</v>
      </c>
      <c r="E18" s="6">
        <v>0.91942794701997399</v>
      </c>
      <c r="F18" s="6">
        <v>1.0388847052836301</v>
      </c>
      <c r="G18" s="6">
        <v>0.92994010823138396</v>
      </c>
      <c r="H18" s="6">
        <v>0.98133648727213296</v>
      </c>
      <c r="I18" s="6">
        <v>0.92661097231401002</v>
      </c>
      <c r="J18" s="6">
        <v>0.93502312757970896</v>
      </c>
      <c r="K18" s="6">
        <v>0.99050733827871695</v>
      </c>
      <c r="L18" s="6">
        <v>0.97673185444440203</v>
      </c>
      <c r="M18" s="6">
        <v>1.0390800324384499</v>
      </c>
      <c r="N18" s="6">
        <v>1.08167638803254</v>
      </c>
      <c r="O18" s="6">
        <v>1.3106959452089</v>
      </c>
      <c r="P18" s="6">
        <v>0.85122993201175201</v>
      </c>
      <c r="Q18" s="6">
        <v>0.92234635513594398</v>
      </c>
      <c r="R18" s="6">
        <v>0.59293193027285296</v>
      </c>
      <c r="S18" s="6">
        <v>9.6738335946138607E-2</v>
      </c>
      <c r="T18" s="6">
        <v>0.12016732902892401</v>
      </c>
      <c r="U18" s="6">
        <v>0.298843756337142</v>
      </c>
      <c r="V18" s="6">
        <v>0.55295787694444298</v>
      </c>
      <c r="W18" s="6">
        <v>0.65555792950512004</v>
      </c>
      <c r="X18" s="6">
        <v>0.62584399041050498</v>
      </c>
      <c r="Y18" s="6">
        <v>0.67519044185551602</v>
      </c>
      <c r="Z18" s="6">
        <v>0.29023015163014498</v>
      </c>
      <c r="AA18" s="6">
        <v>0.85724192479988304</v>
      </c>
      <c r="AB18" s="6">
        <v>0.15271375347007601</v>
      </c>
      <c r="AC18" s="6">
        <v>0.16225937476851099</v>
      </c>
      <c r="AD18" s="6">
        <v>0.208998230800572</v>
      </c>
      <c r="AE18" s="6">
        <v>0.55708505881508696</v>
      </c>
      <c r="AF18" s="6">
        <v>0.67224436264963505</v>
      </c>
      <c r="AG18" s="6">
        <v>0.65891805210835297</v>
      </c>
      <c r="AH18" s="6">
        <v>0.71942869598482595</v>
      </c>
      <c r="AI18" s="6">
        <v>0.78231189293446202</v>
      </c>
      <c r="AJ18" s="6">
        <v>0.76812817956173796</v>
      </c>
      <c r="AL18" t="str">
        <f>IF(O18=MAX(D18:O18),"Yes","No")</f>
        <v>Yes</v>
      </c>
      <c r="AM18" t="str">
        <f t="shared" si="0"/>
        <v>Yes</v>
      </c>
    </row>
    <row r="19" spans="1:39" x14ac:dyDescent="0.3">
      <c r="A19" t="s">
        <v>24</v>
      </c>
      <c r="B19" t="s">
        <v>165</v>
      </c>
      <c r="C19" t="s">
        <v>135</v>
      </c>
      <c r="D19" s="6">
        <v>0.81013246953888696</v>
      </c>
      <c r="E19" s="6">
        <v>0.82826045272587701</v>
      </c>
      <c r="F19" s="6">
        <v>0.99065242777246298</v>
      </c>
      <c r="G19" s="6">
        <v>0.96252488696099103</v>
      </c>
      <c r="H19" s="6">
        <v>0.99709172327257001</v>
      </c>
      <c r="I19" s="6">
        <v>0.99144963758331806</v>
      </c>
      <c r="J19" s="6">
        <v>1.0134613129581</v>
      </c>
      <c r="K19" s="6">
        <v>1.0257383582667601</v>
      </c>
      <c r="L19" s="6">
        <v>0.91693782080535702</v>
      </c>
      <c r="M19" s="6">
        <v>0.98783680805933205</v>
      </c>
      <c r="N19" s="6">
        <v>1.07202294152752</v>
      </c>
      <c r="O19" s="6">
        <v>1.40389116052882</v>
      </c>
      <c r="P19" s="6">
        <v>0.76473465834715204</v>
      </c>
      <c r="Q19" s="6">
        <v>0.79394551707986905</v>
      </c>
      <c r="R19" s="6">
        <v>0.62048156015554401</v>
      </c>
      <c r="S19" s="6">
        <v>0.25158622823599203</v>
      </c>
      <c r="T19" s="6">
        <v>0.312525250517803</v>
      </c>
      <c r="U19" s="6">
        <v>0.50921777853473404</v>
      </c>
      <c r="V19" s="6">
        <v>0.76286410936662397</v>
      </c>
      <c r="W19" s="6">
        <v>0.82422657203105198</v>
      </c>
      <c r="X19" s="6">
        <v>0.77575879436284201</v>
      </c>
      <c r="Y19" s="6">
        <v>0.83388271838647299</v>
      </c>
      <c r="Z19" s="6">
        <v>0.50225304606349497</v>
      </c>
      <c r="AA19" s="6">
        <v>1.1016605447710499</v>
      </c>
      <c r="AB19" s="6">
        <v>0.30622553428671301</v>
      </c>
      <c r="AC19" s="6">
        <v>0.336017492936385</v>
      </c>
      <c r="AD19" s="6">
        <v>0.412194111533009</v>
      </c>
      <c r="AE19" s="6">
        <v>0.73082276471415897</v>
      </c>
      <c r="AF19" s="6">
        <v>0.83494724496746597</v>
      </c>
      <c r="AG19" s="6">
        <v>0.781319945503122</v>
      </c>
      <c r="AH19" s="6">
        <v>0.80551618528972901</v>
      </c>
      <c r="AI19" s="6">
        <v>0.84066557685162702</v>
      </c>
      <c r="AJ19" s="6">
        <v>0.789316177494925</v>
      </c>
      <c r="AL19" t="str">
        <f t="shared" si="1"/>
        <v>Yes</v>
      </c>
      <c r="AM19" t="str">
        <f t="shared" si="0"/>
        <v>Yes</v>
      </c>
    </row>
    <row r="20" spans="1:39" x14ac:dyDescent="0.3">
      <c r="A20" t="s">
        <v>25</v>
      </c>
      <c r="B20" t="s">
        <v>166</v>
      </c>
      <c r="C20" t="s">
        <v>136</v>
      </c>
      <c r="D20" s="6">
        <v>0.78002933125871898</v>
      </c>
      <c r="E20" s="6">
        <v>0.84363209582574505</v>
      </c>
      <c r="F20" s="6">
        <v>0.99627995193221197</v>
      </c>
      <c r="G20" s="6">
        <v>0.94620694518316595</v>
      </c>
      <c r="H20" s="6">
        <v>0.97993444890875903</v>
      </c>
      <c r="I20" s="6">
        <v>0.94906109937461702</v>
      </c>
      <c r="J20" s="6">
        <v>0.96508560032248203</v>
      </c>
      <c r="K20" s="6">
        <v>0.99430964274178202</v>
      </c>
      <c r="L20" s="6">
        <v>0.95717028568491702</v>
      </c>
      <c r="M20" s="6">
        <v>1.03080884134484</v>
      </c>
      <c r="N20" s="6">
        <v>1.07190727849491</v>
      </c>
      <c r="O20" s="6">
        <v>1.48557447892785</v>
      </c>
      <c r="P20" s="6">
        <v>0.81571240939688705</v>
      </c>
      <c r="Q20" s="6">
        <v>0.88695392779107995</v>
      </c>
      <c r="R20" s="6">
        <v>0.57753574032733501</v>
      </c>
      <c r="S20" s="6">
        <v>0.13307084973654901</v>
      </c>
      <c r="T20" s="6">
        <v>0.15246831168918901</v>
      </c>
      <c r="U20" s="6">
        <v>0.34230529944862498</v>
      </c>
      <c r="V20" s="6">
        <v>0.70729597524731702</v>
      </c>
      <c r="W20" s="6">
        <v>0.81024630673853304</v>
      </c>
      <c r="X20" s="6">
        <v>0.75272863107351895</v>
      </c>
      <c r="Y20" s="6">
        <v>0.85775277533621996</v>
      </c>
      <c r="Z20" s="6">
        <v>0.32589095357176301</v>
      </c>
      <c r="AA20" s="6">
        <v>1.0779098914977201</v>
      </c>
      <c r="AB20" s="6">
        <v>0.16964531914804401</v>
      </c>
      <c r="AC20" s="6">
        <v>0.18934859348969499</v>
      </c>
      <c r="AD20" s="6">
        <v>0.23980741259145399</v>
      </c>
      <c r="AE20" s="6">
        <v>0.62526115507179303</v>
      </c>
      <c r="AF20" s="6">
        <v>0.826642283306389</v>
      </c>
      <c r="AG20" s="6">
        <v>0.807762656747404</v>
      </c>
      <c r="AH20" s="6">
        <v>0.890934753468964</v>
      </c>
      <c r="AI20" s="6">
        <v>0.94557203713420401</v>
      </c>
      <c r="AJ20" s="6">
        <v>0.87727228550832503</v>
      </c>
      <c r="AL20" t="str">
        <f t="shared" si="1"/>
        <v>Yes</v>
      </c>
      <c r="AM20" t="str">
        <f t="shared" si="0"/>
        <v>Yes</v>
      </c>
    </row>
    <row r="21" spans="1:39" x14ac:dyDescent="0.3">
      <c r="A21" t="s">
        <v>26</v>
      </c>
      <c r="B21" t="s">
        <v>166</v>
      </c>
      <c r="C21" t="s">
        <v>136</v>
      </c>
      <c r="D21" s="6">
        <v>0.81089467147093997</v>
      </c>
      <c r="E21" s="6">
        <v>0.87840092117587998</v>
      </c>
      <c r="F21" s="6">
        <v>1.0051173937253901</v>
      </c>
      <c r="G21" s="6">
        <v>0.940170844357199</v>
      </c>
      <c r="H21" s="6">
        <v>1.0209610362703101</v>
      </c>
      <c r="I21" s="6">
        <v>1.00358583181932</v>
      </c>
      <c r="J21" s="6">
        <v>0.99990812526358097</v>
      </c>
      <c r="K21" s="6">
        <v>0.97942794463056204</v>
      </c>
      <c r="L21" s="6">
        <v>0.93859555663973604</v>
      </c>
      <c r="M21" s="6">
        <v>0.96760790125759899</v>
      </c>
      <c r="N21" s="6">
        <v>1.06499733798445</v>
      </c>
      <c r="O21" s="6">
        <v>1.3903324354050299</v>
      </c>
      <c r="P21" s="6">
        <v>0.84918749731646803</v>
      </c>
      <c r="Q21" s="6">
        <v>0.87227493969513403</v>
      </c>
      <c r="R21" s="6">
        <v>0.66528899803534303</v>
      </c>
      <c r="S21" s="6">
        <v>0.22397869268364001</v>
      </c>
      <c r="T21" s="6">
        <v>0.27753409675590102</v>
      </c>
      <c r="U21" s="6">
        <v>0.50777677937097798</v>
      </c>
      <c r="V21" s="6">
        <v>0.804986478868705</v>
      </c>
      <c r="W21" s="6">
        <v>0.87986240384559899</v>
      </c>
      <c r="X21" s="6">
        <v>0.79290195147933595</v>
      </c>
      <c r="Y21" s="6">
        <v>0.81259246869412805</v>
      </c>
      <c r="Z21" s="6">
        <v>0.46980929047021902</v>
      </c>
      <c r="AA21" s="6">
        <v>1.16222689552716</v>
      </c>
      <c r="AB21" s="6">
        <v>0.35187962383098598</v>
      </c>
      <c r="AC21" s="6">
        <v>0.34234945825288299</v>
      </c>
      <c r="AD21" s="6">
        <v>0.414671261469511</v>
      </c>
      <c r="AE21" s="6">
        <v>0.77110869709776497</v>
      </c>
      <c r="AF21" s="6">
        <v>0.91062955779902299</v>
      </c>
      <c r="AG21" s="6">
        <v>0.88856441434956202</v>
      </c>
      <c r="AH21" s="6">
        <v>0.93975074988964202</v>
      </c>
      <c r="AI21" s="6">
        <v>1.0009765192031801</v>
      </c>
      <c r="AJ21" s="6">
        <v>0.91275986951973997</v>
      </c>
      <c r="AL21" t="str">
        <f t="shared" si="1"/>
        <v>Yes</v>
      </c>
      <c r="AM21" t="str">
        <f t="shared" si="0"/>
        <v>Yes</v>
      </c>
    </row>
    <row r="22" spans="1:39" x14ac:dyDescent="0.3">
      <c r="A22" t="s">
        <v>27</v>
      </c>
      <c r="B22" t="s">
        <v>165</v>
      </c>
      <c r="C22" t="e">
        <v>#N/A</v>
      </c>
      <c r="D22" s="6">
        <v>0.81772366744851699</v>
      </c>
      <c r="E22" s="6">
        <v>0.85049494446384699</v>
      </c>
      <c r="F22" s="6">
        <v>1.00557143889148</v>
      </c>
      <c r="G22" s="6">
        <v>0.95311413324138505</v>
      </c>
      <c r="H22" s="6">
        <v>0.99875022343206299</v>
      </c>
      <c r="I22" s="6">
        <v>0.98649110332977397</v>
      </c>
      <c r="J22" s="6">
        <v>0.98491913519478802</v>
      </c>
      <c r="K22" s="6">
        <v>0.98941398898644195</v>
      </c>
      <c r="L22" s="6">
        <v>0.99884305575630705</v>
      </c>
      <c r="M22" s="6">
        <v>1.00557570456283</v>
      </c>
      <c r="N22" s="6">
        <v>1.07018551830916</v>
      </c>
      <c r="O22" s="6">
        <v>1.3389170863834099</v>
      </c>
      <c r="P22" s="6">
        <v>0.78135317625546097</v>
      </c>
      <c r="Q22" s="6">
        <v>0.85599074709627598</v>
      </c>
      <c r="R22" s="6">
        <v>0.56628012341068601</v>
      </c>
      <c r="S22" s="6">
        <v>0.10202005674872699</v>
      </c>
      <c r="T22" s="6">
        <v>0.13248886630774101</v>
      </c>
      <c r="U22" s="6">
        <v>0.19193240611712201</v>
      </c>
      <c r="V22" s="6">
        <v>0.63964397322206301</v>
      </c>
      <c r="W22" s="6">
        <v>0.777185977638712</v>
      </c>
      <c r="X22" s="6">
        <v>0.78860110029493702</v>
      </c>
      <c r="Y22" s="6">
        <v>0.84399593732149802</v>
      </c>
      <c r="Z22" s="6">
        <v>0.73721330689430198</v>
      </c>
      <c r="AA22" s="6">
        <v>0.94570909651072599</v>
      </c>
      <c r="AB22" s="6">
        <v>0.16421583799020401</v>
      </c>
      <c r="AC22" s="6">
        <v>0.209164502462444</v>
      </c>
      <c r="AD22" s="6">
        <v>0.237170411648086</v>
      </c>
      <c r="AE22" s="6">
        <v>0.448669211564791</v>
      </c>
      <c r="AF22" s="6">
        <v>0.95279745863410303</v>
      </c>
      <c r="AG22" s="6">
        <v>0.80554076117072704</v>
      </c>
      <c r="AH22" s="6">
        <v>0.86661691658915196</v>
      </c>
      <c r="AI22" s="6">
        <v>0.90982068573636099</v>
      </c>
      <c r="AJ22" s="6">
        <v>0.91093126654947199</v>
      </c>
      <c r="AL22" t="str">
        <f t="shared" si="1"/>
        <v>Yes</v>
      </c>
      <c r="AM22" t="str">
        <f t="shared" si="0"/>
        <v>No</v>
      </c>
    </row>
    <row r="23" spans="1:39" x14ac:dyDescent="0.3">
      <c r="A23" t="s">
        <v>28</v>
      </c>
      <c r="B23" t="s">
        <v>166</v>
      </c>
      <c r="C23" t="e">
        <v>#N/A</v>
      </c>
      <c r="D23" s="6">
        <v>0.77733587378412605</v>
      </c>
      <c r="E23" s="6">
        <v>0.89373772002483098</v>
      </c>
      <c r="F23" s="6">
        <v>1.00559660011369</v>
      </c>
      <c r="G23" s="6">
        <v>0.936118358377239</v>
      </c>
      <c r="H23" s="6">
        <v>0.90762501027409603</v>
      </c>
      <c r="I23" s="6">
        <v>0.85056189592660902</v>
      </c>
      <c r="J23" s="6">
        <v>0.91569524395458102</v>
      </c>
      <c r="K23" s="6">
        <v>1.51144713438001</v>
      </c>
      <c r="L23" s="6">
        <v>0.90691598640984294</v>
      </c>
      <c r="M23" s="6">
        <v>1.0056134798785601</v>
      </c>
      <c r="N23" s="6">
        <v>1.06491462446376</v>
      </c>
      <c r="O23" s="6">
        <v>1.22443807241266</v>
      </c>
      <c r="P23" s="6">
        <v>0.83694227530847398</v>
      </c>
      <c r="Q23" s="6">
        <v>0.98646785797000003</v>
      </c>
      <c r="R23" s="6">
        <v>0.51873769174385098</v>
      </c>
      <c r="S23" s="6">
        <v>2.3088069308958101E-2</v>
      </c>
      <c r="T23" s="6">
        <v>2.7626473633960098E-2</v>
      </c>
      <c r="U23" s="6">
        <v>4.0884104409839202E-2</v>
      </c>
      <c r="V23" s="6">
        <v>0.24750266948570901</v>
      </c>
      <c r="W23" s="6">
        <v>0.66613159741211803</v>
      </c>
      <c r="X23" s="6">
        <v>0.68413342754934003</v>
      </c>
      <c r="Y23" s="6">
        <v>0.379254771442255</v>
      </c>
      <c r="Z23" s="6">
        <v>0.23861634811070301</v>
      </c>
      <c r="AA23" s="6">
        <v>0.25166024003714998</v>
      </c>
      <c r="AB23" s="6">
        <v>4.9187869436084698E-2</v>
      </c>
      <c r="AC23" s="6">
        <v>5.3298688803987401E-2</v>
      </c>
      <c r="AD23" s="6">
        <v>7.7723980057120903E-2</v>
      </c>
      <c r="AE23" s="6">
        <v>0.16163823177001899</v>
      </c>
      <c r="AF23" s="6">
        <v>0.68242773334328199</v>
      </c>
      <c r="AG23" s="6">
        <v>0.81104871936155198</v>
      </c>
      <c r="AH23" s="6">
        <v>1.0010036415685</v>
      </c>
      <c r="AI23" s="6">
        <v>1.3450306956842499</v>
      </c>
      <c r="AJ23" s="6">
        <v>1.0591688711590601</v>
      </c>
      <c r="AL23" t="str">
        <f>IF(O23=MAX(D23:O23),"Yes","No")</f>
        <v>No</v>
      </c>
      <c r="AM23" t="str">
        <f t="shared" si="0"/>
        <v>No</v>
      </c>
    </row>
    <row r="24" spans="1:39" x14ac:dyDescent="0.3">
      <c r="A24" t="s">
        <v>29</v>
      </c>
      <c r="B24" t="s">
        <v>165</v>
      </c>
      <c r="C24" t="s">
        <v>146</v>
      </c>
      <c r="D24" s="6">
        <v>0.79494483318193498</v>
      </c>
      <c r="E24" s="6">
        <v>0.83027305412819496</v>
      </c>
      <c r="F24" s="6">
        <v>1.00920667150925</v>
      </c>
      <c r="G24" s="6">
        <v>0.91132109561375896</v>
      </c>
      <c r="H24" s="6">
        <v>1.0378586780774499</v>
      </c>
      <c r="I24" s="6">
        <v>0.93155028691590602</v>
      </c>
      <c r="J24" s="6">
        <v>0.95614685340016103</v>
      </c>
      <c r="K24" s="6">
        <v>1.0011777078801101</v>
      </c>
      <c r="L24" s="6">
        <v>0.94553689923839901</v>
      </c>
      <c r="M24" s="6">
        <v>1.00923119300352</v>
      </c>
      <c r="N24" s="6">
        <v>1.1376252859648399</v>
      </c>
      <c r="O24" s="6">
        <v>1.4351274410864701</v>
      </c>
      <c r="P24" s="6">
        <v>0.809987445904637</v>
      </c>
      <c r="Q24" s="6">
        <v>0.83173975724900695</v>
      </c>
      <c r="R24" s="6">
        <v>0.52939266723336098</v>
      </c>
      <c r="S24" s="6">
        <v>8.0459943732609798E-2</v>
      </c>
      <c r="T24" s="6">
        <v>0.107898474622968</v>
      </c>
      <c r="U24" s="6">
        <v>0.26569117598606701</v>
      </c>
      <c r="V24" s="6">
        <v>0.60477770059047598</v>
      </c>
      <c r="W24" s="6">
        <v>0.78333314924544994</v>
      </c>
      <c r="X24" s="6">
        <v>0.75759541216939597</v>
      </c>
      <c r="Y24" s="6">
        <v>0.73276911346743101</v>
      </c>
      <c r="Z24" s="6">
        <v>0.29272134556955798</v>
      </c>
      <c r="AA24" s="6">
        <v>1.0386040838641899</v>
      </c>
      <c r="AB24" s="6">
        <v>0.16713162009272001</v>
      </c>
      <c r="AC24" s="6">
        <v>0.16452093364283199</v>
      </c>
      <c r="AD24" s="6">
        <v>0.207762735173877</v>
      </c>
      <c r="AE24" s="6">
        <v>0.59603934434774797</v>
      </c>
      <c r="AF24" s="6">
        <v>0.810412123621717</v>
      </c>
      <c r="AG24" s="6">
        <v>0.82723566783118296</v>
      </c>
      <c r="AH24" s="6">
        <v>0.87186265631591597</v>
      </c>
      <c r="AI24" s="6">
        <v>0.92924262602880803</v>
      </c>
      <c r="AJ24" s="6">
        <v>0.91492519779241399</v>
      </c>
      <c r="AL24" t="str">
        <f t="shared" si="1"/>
        <v>Yes</v>
      </c>
      <c r="AM24" t="str">
        <f t="shared" si="0"/>
        <v>Yes</v>
      </c>
    </row>
    <row r="25" spans="1:39" x14ac:dyDescent="0.3">
      <c r="A25" t="s">
        <v>30</v>
      </c>
      <c r="B25" t="s">
        <v>167</v>
      </c>
      <c r="C25" t="e">
        <v>#N/A</v>
      </c>
      <c r="D25" s="6">
        <v>0.751660825474052</v>
      </c>
      <c r="E25" s="6">
        <v>0.80395561563918005</v>
      </c>
      <c r="F25" s="6">
        <v>0.95919025721800699</v>
      </c>
      <c r="G25" s="6">
        <v>0.90378625596565398</v>
      </c>
      <c r="H25" s="6">
        <v>0.95132359749641204</v>
      </c>
      <c r="I25" s="6">
        <v>0.98025634308385901</v>
      </c>
      <c r="J25" s="6">
        <v>0.91541943030245299</v>
      </c>
      <c r="K25" s="6">
        <v>0.97396371763543499</v>
      </c>
      <c r="L25" s="6">
        <v>0.91604064053187095</v>
      </c>
      <c r="M25" s="6">
        <v>1.0169487089064</v>
      </c>
      <c r="N25" s="6">
        <v>1.1911608517463901</v>
      </c>
      <c r="O25" s="6">
        <v>1.6362937560002899</v>
      </c>
      <c r="P25" s="6">
        <v>0.78750626347605701</v>
      </c>
      <c r="Q25" s="6">
        <v>0.82772151279926298</v>
      </c>
      <c r="R25" s="6">
        <v>0.52598644899326197</v>
      </c>
      <c r="S25" s="6">
        <v>4.6641675254132799E-2</v>
      </c>
      <c r="T25" s="6">
        <v>5.4686663359309599E-2</v>
      </c>
      <c r="U25" s="6">
        <v>9.6805567480143503E-2</v>
      </c>
      <c r="V25" s="6">
        <v>0.55951870917327595</v>
      </c>
      <c r="W25" s="6">
        <v>0.72861248748377605</v>
      </c>
      <c r="X25" s="6">
        <v>0.65987803905670195</v>
      </c>
      <c r="Y25" s="6">
        <v>0.56842494512373298</v>
      </c>
      <c r="Z25" s="6">
        <v>0.48732378988606501</v>
      </c>
      <c r="AA25" s="6">
        <v>0.65009005207979997</v>
      </c>
      <c r="AB25" s="6">
        <v>7.4231240299051801E-2</v>
      </c>
      <c r="AC25" s="6">
        <v>8.2582747094789605E-2</v>
      </c>
      <c r="AD25" s="6">
        <v>0.109826291049217</v>
      </c>
      <c r="AE25" s="6">
        <v>0.28024742231710098</v>
      </c>
      <c r="AF25" s="6">
        <v>0.75291595135685696</v>
      </c>
      <c r="AG25" s="6">
        <v>0.76909768906248499</v>
      </c>
      <c r="AH25" s="6">
        <v>0.85851171131554305</v>
      </c>
      <c r="AI25" s="6">
        <v>0.89855893871518899</v>
      </c>
      <c r="AJ25" s="6">
        <v>0.88895561709262005</v>
      </c>
      <c r="AL25" t="str">
        <f t="shared" si="1"/>
        <v>Yes</v>
      </c>
      <c r="AM25" t="str">
        <f t="shared" si="0"/>
        <v>No</v>
      </c>
    </row>
    <row r="26" spans="1:39" x14ac:dyDescent="0.3">
      <c r="A26" t="s">
        <v>31</v>
      </c>
      <c r="B26" t="s">
        <v>165</v>
      </c>
      <c r="C26" t="s">
        <v>135</v>
      </c>
      <c r="D26" s="6">
        <v>0.81571354076903402</v>
      </c>
      <c r="E26" s="6">
        <v>0.82349455156402096</v>
      </c>
      <c r="F26" s="6">
        <v>1.0598742778164101</v>
      </c>
      <c r="G26" s="6">
        <v>0.97576593668113498</v>
      </c>
      <c r="H26" s="6">
        <v>1.0009876806364699</v>
      </c>
      <c r="I26" s="6">
        <v>0.98809785423757801</v>
      </c>
      <c r="J26" s="6">
        <v>1.0106613138791001</v>
      </c>
      <c r="K26" s="6">
        <v>1.03303393732606</v>
      </c>
      <c r="L26" s="6">
        <v>0.93656951829617097</v>
      </c>
      <c r="M26" s="6">
        <v>0.97560992777895905</v>
      </c>
      <c r="N26" s="6">
        <v>1.1028931606257599</v>
      </c>
      <c r="O26" s="6">
        <v>1.2772983003892999</v>
      </c>
      <c r="P26" s="6">
        <v>0.90369434532816795</v>
      </c>
      <c r="Q26" s="6">
        <v>0.92704768144815797</v>
      </c>
      <c r="R26" s="6">
        <v>0.81868307052456102</v>
      </c>
      <c r="S26" s="6">
        <v>0.39349056863604098</v>
      </c>
      <c r="T26" s="6">
        <v>0.47955445263655899</v>
      </c>
      <c r="U26" s="6">
        <v>0.64844015542057099</v>
      </c>
      <c r="V26" s="6">
        <v>0.83310709718471598</v>
      </c>
      <c r="W26" s="6">
        <v>0.89508491089688602</v>
      </c>
      <c r="X26" s="6">
        <v>0.896980752217997</v>
      </c>
      <c r="Y26" s="6">
        <v>0.93902017483426004</v>
      </c>
      <c r="Z26" s="6">
        <v>0.66819562182024295</v>
      </c>
      <c r="AA26" s="6">
        <v>1.1124190805584</v>
      </c>
      <c r="AB26" s="6">
        <v>0.49592366415279598</v>
      </c>
      <c r="AC26" s="6">
        <v>0.50522141563858902</v>
      </c>
      <c r="AD26" s="6">
        <v>0.63643330650952701</v>
      </c>
      <c r="AE26" s="6">
        <v>0.85127064069730796</v>
      </c>
      <c r="AF26" s="6">
        <v>0.96434205038640797</v>
      </c>
      <c r="AG26" s="6">
        <v>0.93724331493316404</v>
      </c>
      <c r="AH26" s="6">
        <v>1.0059848042536499</v>
      </c>
      <c r="AI26" s="6">
        <v>1.02764322188559</v>
      </c>
      <c r="AJ26" s="6">
        <v>0.96495288068154195</v>
      </c>
      <c r="AL26" t="str">
        <f t="shared" si="1"/>
        <v>Yes</v>
      </c>
      <c r="AM26" t="str">
        <f t="shared" si="0"/>
        <v>Yes</v>
      </c>
    </row>
    <row r="27" spans="1:39" x14ac:dyDescent="0.3">
      <c r="A27" t="s">
        <v>32</v>
      </c>
      <c r="B27" t="s">
        <v>166</v>
      </c>
      <c r="C27" t="s">
        <v>147</v>
      </c>
      <c r="D27" s="6">
        <v>0.90437599488778997</v>
      </c>
      <c r="E27" s="6">
        <v>0.90010316426780002</v>
      </c>
      <c r="F27" s="6">
        <v>1.0445796201056401</v>
      </c>
      <c r="G27" s="6">
        <v>0.98047783390489995</v>
      </c>
      <c r="H27" s="6">
        <v>1.04734418054874</v>
      </c>
      <c r="I27" s="6">
        <v>0.95920469837256706</v>
      </c>
      <c r="J27" s="6">
        <v>0.997112368621344</v>
      </c>
      <c r="K27" s="6">
        <v>0.99959906630566397</v>
      </c>
      <c r="L27" s="6">
        <v>0.92753282930143099</v>
      </c>
      <c r="M27" s="6">
        <v>0.99236764987360004</v>
      </c>
      <c r="N27" s="6">
        <v>1.05644249208184</v>
      </c>
      <c r="O27" s="6">
        <v>1.1908601017286899</v>
      </c>
      <c r="P27" s="6">
        <v>0.90034093740954602</v>
      </c>
      <c r="Q27" s="6">
        <v>0.92103029341891796</v>
      </c>
      <c r="R27" s="6">
        <v>0.82628029344444298</v>
      </c>
      <c r="S27" s="6">
        <v>0.41827954137928403</v>
      </c>
      <c r="T27" s="6">
        <v>0.550645117640568</v>
      </c>
      <c r="U27" s="6">
        <v>0.77105267994451698</v>
      </c>
      <c r="V27" s="6">
        <v>0.965081040371079</v>
      </c>
      <c r="W27" s="6">
        <v>0.97002102714375704</v>
      </c>
      <c r="X27" s="6">
        <v>0.96501366468209904</v>
      </c>
      <c r="Y27" s="6">
        <v>0.98448470124408005</v>
      </c>
      <c r="Z27" s="6">
        <v>0.69273288155616097</v>
      </c>
      <c r="AA27" s="6">
        <v>1.1250528958891499</v>
      </c>
      <c r="AB27" s="6">
        <v>0.56396287096540698</v>
      </c>
      <c r="AC27" s="6">
        <v>0.60172219741404498</v>
      </c>
      <c r="AD27" s="6">
        <v>0.71436911697032601</v>
      </c>
      <c r="AE27" s="6">
        <v>0.93079153398009196</v>
      </c>
      <c r="AF27" s="6">
        <v>1.03807150623375</v>
      </c>
      <c r="AG27" s="6">
        <v>0.98555464198526399</v>
      </c>
      <c r="AH27" s="6">
        <v>1.0415749547955799</v>
      </c>
      <c r="AI27" s="6">
        <v>1.0530062446786601</v>
      </c>
      <c r="AJ27" s="6">
        <v>1.00983555644877</v>
      </c>
      <c r="AL27" t="str">
        <f t="shared" si="1"/>
        <v>Yes</v>
      </c>
      <c r="AM27" t="str">
        <f t="shared" si="0"/>
        <v>Yes</v>
      </c>
    </row>
    <row r="28" spans="1:39" x14ac:dyDescent="0.3">
      <c r="A28" t="s">
        <v>33</v>
      </c>
      <c r="B28" t="s">
        <v>166</v>
      </c>
      <c r="C28" t="s">
        <v>136</v>
      </c>
      <c r="D28" s="6">
        <v>0.77847432517853599</v>
      </c>
      <c r="E28" s="6">
        <v>0.82772042849473104</v>
      </c>
      <c r="F28" s="6">
        <v>0.985184291896533</v>
      </c>
      <c r="G28" s="6">
        <v>0.91934498465267001</v>
      </c>
      <c r="H28" s="6">
        <v>1.0029754453305499</v>
      </c>
      <c r="I28" s="6">
        <v>0.94612935451114399</v>
      </c>
      <c r="J28" s="6">
        <v>0.98245364937419</v>
      </c>
      <c r="K28" s="6">
        <v>1.0267180434940499</v>
      </c>
      <c r="L28" s="6">
        <v>0.93711547925210403</v>
      </c>
      <c r="M28" s="6">
        <v>0.99184679573358803</v>
      </c>
      <c r="N28" s="6">
        <v>1.12226579375449</v>
      </c>
      <c r="O28" s="6">
        <v>1.47977140832742</v>
      </c>
      <c r="P28" s="6">
        <v>0.81630466689242998</v>
      </c>
      <c r="Q28" s="6">
        <v>0.88100175938400804</v>
      </c>
      <c r="R28" s="6">
        <v>0.61857907129327105</v>
      </c>
      <c r="S28" s="6">
        <v>0.18443833948587299</v>
      </c>
      <c r="T28" s="6">
        <v>0.22654062458584201</v>
      </c>
      <c r="U28" s="6">
        <v>0.42454953710475402</v>
      </c>
      <c r="V28" s="6">
        <v>0.73140254300119401</v>
      </c>
      <c r="W28" s="6">
        <v>0.88623984675294598</v>
      </c>
      <c r="X28" s="6">
        <v>0.84173156220020195</v>
      </c>
      <c r="Y28" s="6">
        <v>0.92413673603458102</v>
      </c>
      <c r="Z28" s="6">
        <v>0.442044054776773</v>
      </c>
      <c r="AA28" s="6">
        <v>1.2335225862889401</v>
      </c>
      <c r="AB28" s="6">
        <v>0.32215423972265</v>
      </c>
      <c r="AC28" s="6">
        <v>0.27896749725667103</v>
      </c>
      <c r="AD28" s="6">
        <v>0.34188472005208098</v>
      </c>
      <c r="AE28" s="6">
        <v>0.73680318300230696</v>
      </c>
      <c r="AF28" s="6">
        <v>0.92567124390713795</v>
      </c>
      <c r="AG28" s="6">
        <v>0.90764282765895898</v>
      </c>
      <c r="AH28" s="6">
        <v>0.97963979907041598</v>
      </c>
      <c r="AI28" s="6">
        <v>1.0750180892188901</v>
      </c>
      <c r="AJ28" s="6">
        <v>1.0239819394407199</v>
      </c>
      <c r="AL28" t="str">
        <f t="shared" si="1"/>
        <v>Yes</v>
      </c>
      <c r="AM28" t="str">
        <f t="shared" si="0"/>
        <v>Yes</v>
      </c>
    </row>
    <row r="29" spans="1:39" x14ac:dyDescent="0.3">
      <c r="A29" t="s">
        <v>34</v>
      </c>
      <c r="B29" t="s">
        <v>165</v>
      </c>
      <c r="C29" t="s">
        <v>147</v>
      </c>
      <c r="D29" s="6">
        <v>0.79095053886363798</v>
      </c>
      <c r="E29" s="6">
        <v>0.84319856499857104</v>
      </c>
      <c r="F29" s="6">
        <v>0.98225893208621595</v>
      </c>
      <c r="G29" s="6">
        <v>0.94439631564315996</v>
      </c>
      <c r="H29" s="6">
        <v>1.01890353342672</v>
      </c>
      <c r="I29" s="6">
        <v>0.99699008053021998</v>
      </c>
      <c r="J29" s="6">
        <v>1.03177288732143</v>
      </c>
      <c r="K29" s="6">
        <v>1.0460066296605099</v>
      </c>
      <c r="L29" s="6">
        <v>0.91583487814632902</v>
      </c>
      <c r="M29" s="6">
        <v>0.99652824302034404</v>
      </c>
      <c r="N29" s="6">
        <v>1.0600053225305199</v>
      </c>
      <c r="O29" s="6">
        <v>1.37315407377234</v>
      </c>
      <c r="P29" s="6">
        <v>0.867583899581306</v>
      </c>
      <c r="Q29" s="6">
        <v>0.93582930113380003</v>
      </c>
      <c r="R29" s="6">
        <v>0.63934591749572001</v>
      </c>
      <c r="S29" s="6">
        <v>0.17657064602769801</v>
      </c>
      <c r="T29" s="6">
        <v>0.23005624681720699</v>
      </c>
      <c r="U29" s="6">
        <v>0.43760473171658298</v>
      </c>
      <c r="V29" s="6">
        <v>0.67543745345116701</v>
      </c>
      <c r="W29" s="6">
        <v>0.79639740070180298</v>
      </c>
      <c r="X29" s="6">
        <v>0.75730336959295896</v>
      </c>
      <c r="Y29" s="6">
        <v>0.79704904322701997</v>
      </c>
      <c r="Z29" s="6">
        <v>0.437006895278996</v>
      </c>
      <c r="AA29" s="6">
        <v>1.0121630623968001</v>
      </c>
      <c r="AB29" s="6">
        <v>0.27106927319597002</v>
      </c>
      <c r="AC29" s="6">
        <v>0.28206140081689801</v>
      </c>
      <c r="AD29" s="6">
        <v>0.36498165648287401</v>
      </c>
      <c r="AE29" s="6">
        <v>0.67007664671409595</v>
      </c>
      <c r="AF29" s="6">
        <v>0.75996990577024204</v>
      </c>
      <c r="AG29" s="6">
        <v>0.76614538978731905</v>
      </c>
      <c r="AH29" s="6">
        <v>0.80076745377833403</v>
      </c>
      <c r="AI29" s="6">
        <v>0.89048609706984205</v>
      </c>
      <c r="AJ29" s="6">
        <v>0.825194049316893</v>
      </c>
      <c r="AL29" t="str">
        <f t="shared" si="1"/>
        <v>Yes</v>
      </c>
      <c r="AM29" t="str">
        <f t="shared" si="0"/>
        <v>Yes</v>
      </c>
    </row>
    <row r="30" spans="1:39" x14ac:dyDescent="0.3">
      <c r="A30" t="s">
        <v>35</v>
      </c>
      <c r="B30" t="s">
        <v>167</v>
      </c>
      <c r="C30" t="s">
        <v>135</v>
      </c>
      <c r="D30" s="6">
        <v>0.80750758975822101</v>
      </c>
      <c r="E30" s="6">
        <v>0.89452767030703895</v>
      </c>
      <c r="F30" s="6">
        <v>1.0288016197518901</v>
      </c>
      <c r="G30" s="6">
        <v>0.93006326884215595</v>
      </c>
      <c r="H30" s="6">
        <v>1.0219904844293399</v>
      </c>
      <c r="I30" s="6">
        <v>0.95889715294959599</v>
      </c>
      <c r="J30" s="6">
        <v>0.956460547673881</v>
      </c>
      <c r="K30" s="6">
        <v>0.96717950224671001</v>
      </c>
      <c r="L30" s="6">
        <v>0.91291554304405098</v>
      </c>
      <c r="M30" s="6">
        <v>1.0496396769040801</v>
      </c>
      <c r="N30" s="6">
        <v>1.1302379860528999</v>
      </c>
      <c r="O30" s="6">
        <v>1.34177895804014</v>
      </c>
      <c r="P30" s="6">
        <v>0.83811789847685303</v>
      </c>
      <c r="Q30" s="6">
        <v>0.89729963697251303</v>
      </c>
      <c r="R30" s="6">
        <v>0.58506257312721899</v>
      </c>
      <c r="S30" s="6">
        <v>8.4779753981231096E-2</v>
      </c>
      <c r="T30" s="6">
        <v>0.10422819369394599</v>
      </c>
      <c r="U30" s="6">
        <v>0.25423683218135701</v>
      </c>
      <c r="V30" s="6">
        <v>0.56036269324812804</v>
      </c>
      <c r="W30" s="6">
        <v>0.71396200087696005</v>
      </c>
      <c r="X30" s="6">
        <v>0.67112595837017397</v>
      </c>
      <c r="Y30" s="6">
        <v>0.66544075287483795</v>
      </c>
      <c r="Z30" s="6">
        <v>0.24543009035459101</v>
      </c>
      <c r="AA30" s="6">
        <v>0.73164916307011596</v>
      </c>
      <c r="AB30" s="6">
        <v>0.17064763742929501</v>
      </c>
      <c r="AC30" s="6">
        <v>0.15585968942384101</v>
      </c>
      <c r="AD30" s="6">
        <v>0.20143204860116701</v>
      </c>
      <c r="AE30" s="6">
        <v>0.51606802710757904</v>
      </c>
      <c r="AF30" s="6">
        <v>0.76643648549923704</v>
      </c>
      <c r="AG30" s="6">
        <v>0.77837974015413103</v>
      </c>
      <c r="AH30" s="6">
        <v>0.84577546501504797</v>
      </c>
      <c r="AI30" s="6">
        <v>0.95353883125370897</v>
      </c>
      <c r="AJ30" s="6">
        <v>0.93848651108307102</v>
      </c>
      <c r="AL30" t="str">
        <f t="shared" si="1"/>
        <v>Yes</v>
      </c>
      <c r="AM30" t="str">
        <f t="shared" si="0"/>
        <v>No</v>
      </c>
    </row>
    <row r="31" spans="1:39" x14ac:dyDescent="0.3">
      <c r="A31" t="s">
        <v>36</v>
      </c>
      <c r="B31" t="s">
        <v>166</v>
      </c>
      <c r="C31" t="s">
        <v>136</v>
      </c>
      <c r="D31" s="6">
        <v>0.82064647910164701</v>
      </c>
      <c r="E31" s="6">
        <v>0.82179116307816402</v>
      </c>
      <c r="F31" s="6">
        <v>0.97144119768093495</v>
      </c>
      <c r="G31" s="6">
        <v>0.88434247829642798</v>
      </c>
      <c r="H31" s="6">
        <v>0.97676846840673803</v>
      </c>
      <c r="I31" s="6">
        <v>0.94341818623806595</v>
      </c>
      <c r="J31" s="6">
        <v>0.94440987077816396</v>
      </c>
      <c r="K31" s="6">
        <v>0.96116026613208505</v>
      </c>
      <c r="L31" s="6">
        <v>0.94111976802502795</v>
      </c>
      <c r="M31" s="6">
        <v>1.0451318098840401</v>
      </c>
      <c r="N31" s="6">
        <v>1.15864816641076</v>
      </c>
      <c r="O31" s="6">
        <v>1.5311221459679401</v>
      </c>
      <c r="P31" s="6">
        <v>0.93325368057305702</v>
      </c>
      <c r="Q31" s="6">
        <v>0.93666767068152201</v>
      </c>
      <c r="R31" s="6">
        <v>0.63156428438110301</v>
      </c>
      <c r="S31" s="6">
        <v>0.13954690150429999</v>
      </c>
      <c r="T31" s="6">
        <v>0.17138407579689</v>
      </c>
      <c r="U31" s="6">
        <v>0.32994996742271099</v>
      </c>
      <c r="V31" s="6">
        <v>0.25212298471251199</v>
      </c>
      <c r="W31" s="6">
        <v>0.64915682067812897</v>
      </c>
      <c r="X31" s="6">
        <v>0.68798083833083501</v>
      </c>
      <c r="Y31" s="6">
        <v>0.78073749392890102</v>
      </c>
      <c r="Z31" s="6">
        <v>0.33348361933738901</v>
      </c>
      <c r="AA31" s="6">
        <v>0.9302090299372</v>
      </c>
      <c r="AB31" s="6">
        <v>0.204427281947968</v>
      </c>
      <c r="AC31" s="6">
        <v>0.237196251532209</v>
      </c>
      <c r="AD31" s="6">
        <v>0.26811626399347199</v>
      </c>
      <c r="AE31" s="6">
        <v>0.57939896271835201</v>
      </c>
      <c r="AF31" s="6">
        <v>0.81108369567014904</v>
      </c>
      <c r="AG31" s="6">
        <v>0.81376524529677796</v>
      </c>
      <c r="AH31" s="6">
        <v>0.88442493821562196</v>
      </c>
      <c r="AI31" s="6">
        <v>0.92621181306830902</v>
      </c>
      <c r="AJ31" s="6">
        <v>0.89293180113067305</v>
      </c>
      <c r="AL31" t="str">
        <f t="shared" si="1"/>
        <v>Yes</v>
      </c>
      <c r="AM31" t="str">
        <f t="shared" si="0"/>
        <v>Yes</v>
      </c>
    </row>
    <row r="32" spans="1:39" x14ac:dyDescent="0.3">
      <c r="A32" t="s">
        <v>37</v>
      </c>
      <c r="B32" t="s">
        <v>167</v>
      </c>
      <c r="C32" t="s">
        <v>146</v>
      </c>
      <c r="D32" s="6">
        <v>0.72778475322580904</v>
      </c>
      <c r="E32" s="6">
        <v>0.80130881514707497</v>
      </c>
      <c r="F32" s="6">
        <v>0.97082184208862599</v>
      </c>
      <c r="G32" s="6">
        <v>0.948368496718758</v>
      </c>
      <c r="H32" s="6">
        <v>0.98711543525394896</v>
      </c>
      <c r="I32" s="6">
        <v>0.954254105650715</v>
      </c>
      <c r="J32" s="6">
        <v>0.95159120241554696</v>
      </c>
      <c r="K32" s="6">
        <v>0.99627608109905497</v>
      </c>
      <c r="L32" s="6">
        <v>0.94446883371025303</v>
      </c>
      <c r="M32" s="6">
        <v>1.04416709806522</v>
      </c>
      <c r="N32" s="6">
        <v>1.1753403298681</v>
      </c>
      <c r="O32" s="6">
        <v>1.4985030067568901</v>
      </c>
      <c r="P32" s="6">
        <v>0.81192074173092699</v>
      </c>
      <c r="Q32" s="6">
        <v>0.89229527738900805</v>
      </c>
      <c r="R32" s="6">
        <v>0.57761573240194097</v>
      </c>
      <c r="S32" s="6">
        <v>0.12879198244783099</v>
      </c>
      <c r="T32" s="6">
        <v>0.16600711681008301</v>
      </c>
      <c r="U32" s="6">
        <v>0.345519484557609</v>
      </c>
      <c r="V32" s="6">
        <v>0.71283816252075904</v>
      </c>
      <c r="W32" s="6">
        <v>0.95043819262364304</v>
      </c>
      <c r="X32" s="6">
        <v>0.82110140628070505</v>
      </c>
      <c r="Y32" s="6">
        <v>0.70937361038330404</v>
      </c>
      <c r="Z32" s="6">
        <v>0.36224275381314303</v>
      </c>
      <c r="AA32" s="6">
        <v>1.3078319259112099</v>
      </c>
      <c r="AB32" s="6">
        <v>0.222880855227926</v>
      </c>
      <c r="AC32" s="6">
        <v>0.203440939470897</v>
      </c>
      <c r="AD32" s="6">
        <v>0.26413980452006403</v>
      </c>
      <c r="AE32" s="6">
        <v>0.66042202803647199</v>
      </c>
      <c r="AF32" s="6">
        <v>0.92537608624784695</v>
      </c>
      <c r="AG32" s="6">
        <v>0.97464306097402298</v>
      </c>
      <c r="AH32" s="6">
        <v>1.0856718407433601</v>
      </c>
      <c r="AI32" s="6">
        <v>1.1891385964177501</v>
      </c>
      <c r="AJ32" s="6">
        <v>1.0789510438913501</v>
      </c>
      <c r="AL32" t="str">
        <f t="shared" si="1"/>
        <v>Yes</v>
      </c>
      <c r="AM32" t="str">
        <f t="shared" si="0"/>
        <v>Yes</v>
      </c>
    </row>
    <row r="33" spans="1:39" x14ac:dyDescent="0.3">
      <c r="A33" t="s">
        <v>38</v>
      </c>
      <c r="B33" t="s">
        <v>38</v>
      </c>
      <c r="C33" t="s">
        <v>135</v>
      </c>
      <c r="D33" s="6">
        <v>0.91190163535318203</v>
      </c>
      <c r="E33" s="6">
        <v>0.93802572366278603</v>
      </c>
      <c r="F33" s="6">
        <v>1.0486999690054899</v>
      </c>
      <c r="G33" s="6">
        <v>0.95864408451262395</v>
      </c>
      <c r="H33" s="6">
        <v>1.02002813139854</v>
      </c>
      <c r="I33" s="6">
        <v>0.98739976481637204</v>
      </c>
      <c r="J33" s="6">
        <v>1.03115912109462</v>
      </c>
      <c r="K33" s="6">
        <v>0.95644895427454601</v>
      </c>
      <c r="L33" s="6">
        <v>0.94081477614037101</v>
      </c>
      <c r="M33" s="6">
        <v>1.03863799854894</v>
      </c>
      <c r="N33" s="6">
        <v>1.05143372170873</v>
      </c>
      <c r="O33" s="6">
        <v>1.1168061194837999</v>
      </c>
      <c r="P33" s="6">
        <v>0.90031382119442804</v>
      </c>
      <c r="Q33" s="6">
        <v>0.90842998824408705</v>
      </c>
      <c r="R33" s="6">
        <v>0.534390679676786</v>
      </c>
      <c r="S33" s="6">
        <v>8.1960671563902895E-2</v>
      </c>
      <c r="T33" s="6">
        <v>9.7340999428279604E-2</v>
      </c>
      <c r="U33" s="6">
        <v>0.18319055090752101</v>
      </c>
      <c r="V33" s="6">
        <v>0.373197749582239</v>
      </c>
      <c r="W33" s="6">
        <v>0.46390518849824403</v>
      </c>
      <c r="X33" s="6">
        <v>0.51332817843812495</v>
      </c>
      <c r="Y33" s="6">
        <v>0.52945929952946502</v>
      </c>
      <c r="Z33" s="6">
        <v>0.25392097375154798</v>
      </c>
      <c r="AA33" s="6">
        <v>0.43845490584741198</v>
      </c>
      <c r="AB33" s="6">
        <v>0.14366042807537499</v>
      </c>
      <c r="AC33" s="6">
        <v>0.155758145391585</v>
      </c>
      <c r="AD33" s="6">
        <v>0.21287638522497801</v>
      </c>
      <c r="AE33" s="6">
        <v>0.40734830436812097</v>
      </c>
      <c r="AF33" s="6">
        <v>0.59077769481661302</v>
      </c>
      <c r="AG33" s="6">
        <v>0.66993667698236503</v>
      </c>
      <c r="AH33" s="6">
        <v>0.73603132450251096</v>
      </c>
      <c r="AI33" s="6">
        <v>0.80103363436475705</v>
      </c>
      <c r="AJ33" s="6">
        <v>0.818407016104853</v>
      </c>
      <c r="AL33" t="str">
        <f t="shared" si="1"/>
        <v>Yes</v>
      </c>
      <c r="AM33" t="str">
        <f t="shared" si="0"/>
        <v>No</v>
      </c>
    </row>
    <row r="34" spans="1:39" x14ac:dyDescent="0.3">
      <c r="A34" t="s">
        <v>39</v>
      </c>
      <c r="B34" t="s">
        <v>165</v>
      </c>
      <c r="C34" t="s">
        <v>136</v>
      </c>
      <c r="D34" s="6">
        <v>0.90753949848359505</v>
      </c>
      <c r="E34" s="6">
        <v>0.93424941489501501</v>
      </c>
      <c r="F34" s="6">
        <v>1.0922547770536599</v>
      </c>
      <c r="G34" s="6">
        <v>1.0123847967550901</v>
      </c>
      <c r="H34" s="6">
        <v>0.99532214191505297</v>
      </c>
      <c r="I34" s="6">
        <v>0.95699744008252996</v>
      </c>
      <c r="J34" s="6">
        <v>0.97748585743467098</v>
      </c>
      <c r="K34" s="6">
        <v>0.99572168813047401</v>
      </c>
      <c r="L34" s="6">
        <v>0.89123536599803999</v>
      </c>
      <c r="M34" s="6">
        <v>0.97691875768521297</v>
      </c>
      <c r="N34" s="6">
        <v>1.00749809286735</v>
      </c>
      <c r="O34" s="6">
        <v>1.25239216869931</v>
      </c>
      <c r="P34" s="6">
        <v>0.91992215559068402</v>
      </c>
      <c r="Q34" s="6">
        <v>0.86828441698544301</v>
      </c>
      <c r="R34" s="6">
        <v>0.71323217301160502</v>
      </c>
      <c r="S34" s="6">
        <v>0.295611562602001</v>
      </c>
      <c r="T34" s="6">
        <v>0.36070752068622802</v>
      </c>
      <c r="U34" s="6">
        <v>0.59086782857403597</v>
      </c>
      <c r="V34" s="6">
        <v>0.78751717260312504</v>
      </c>
      <c r="W34" s="6">
        <v>0.83196932201088702</v>
      </c>
      <c r="X34" s="6">
        <v>0.816602773978236</v>
      </c>
      <c r="Y34" s="6">
        <v>0.86846220851485301</v>
      </c>
      <c r="Z34" s="6">
        <v>0.521917786679165</v>
      </c>
      <c r="AA34" s="6">
        <v>0.85756469969355997</v>
      </c>
      <c r="AB34" s="6">
        <v>0.37399516811174</v>
      </c>
      <c r="AC34" s="6">
        <v>0.394115289370635</v>
      </c>
      <c r="AD34" s="6">
        <v>0.46761290339259398</v>
      </c>
      <c r="AE34" s="6">
        <v>0.77895073928792302</v>
      </c>
      <c r="AF34" s="6">
        <v>0.87012359133219597</v>
      </c>
      <c r="AG34" s="6">
        <v>0.83204114220942005</v>
      </c>
      <c r="AH34" s="6">
        <v>0.93649190309824004</v>
      </c>
      <c r="AI34" s="6">
        <v>0.91990226714629997</v>
      </c>
      <c r="AJ34" s="6">
        <v>0.86767771661112802</v>
      </c>
      <c r="AL34" t="str">
        <f t="shared" si="1"/>
        <v>Yes</v>
      </c>
      <c r="AM34" t="str">
        <f t="shared" si="0"/>
        <v>No</v>
      </c>
    </row>
    <row r="35" spans="1:39" x14ac:dyDescent="0.3">
      <c r="A35" t="s">
        <v>40</v>
      </c>
      <c r="B35" t="s">
        <v>167</v>
      </c>
      <c r="C35" t="s">
        <v>135</v>
      </c>
      <c r="D35" s="6">
        <v>0.79955058326661999</v>
      </c>
      <c r="E35" s="6">
        <v>0.87437873130261101</v>
      </c>
      <c r="F35" s="6">
        <v>1.01826817845119</v>
      </c>
      <c r="G35" s="6">
        <v>0.94989360684552504</v>
      </c>
      <c r="H35" s="6">
        <v>1.01729854567629</v>
      </c>
      <c r="I35" s="6">
        <v>0.97590047589013895</v>
      </c>
      <c r="J35" s="6">
        <v>0.96640704023604895</v>
      </c>
      <c r="K35" s="6">
        <v>0.97066122830588097</v>
      </c>
      <c r="L35" s="6">
        <v>0.92681034071386603</v>
      </c>
      <c r="M35" s="6">
        <v>0.99163161039487802</v>
      </c>
      <c r="N35" s="6">
        <v>1.1210253289330001</v>
      </c>
      <c r="O35" s="6">
        <v>1.38817432998396</v>
      </c>
      <c r="P35" s="6">
        <v>0.83213004447359995</v>
      </c>
      <c r="Q35" s="6">
        <v>0.88351869536795502</v>
      </c>
      <c r="R35" s="6">
        <v>0.53883592486377097</v>
      </c>
      <c r="S35" s="6">
        <v>7.5602872093671003E-2</v>
      </c>
      <c r="T35" s="6">
        <v>9.4108425933135301E-2</v>
      </c>
      <c r="U35" s="6">
        <v>0.218273368080313</v>
      </c>
      <c r="V35" s="6">
        <v>0.55311214824846899</v>
      </c>
      <c r="W35" s="6">
        <v>0.65443370994956995</v>
      </c>
      <c r="X35" s="6">
        <v>0.61405851995373195</v>
      </c>
      <c r="Y35" s="6">
        <v>0.59648860756700295</v>
      </c>
      <c r="Z35" s="6">
        <v>0.228985109890183</v>
      </c>
      <c r="AA35" s="6">
        <v>0.64007907198450997</v>
      </c>
      <c r="AB35" s="6">
        <v>0.123661524202225</v>
      </c>
      <c r="AC35" s="6">
        <v>0.13534224419475799</v>
      </c>
      <c r="AD35" s="6">
        <v>0.17579570452329699</v>
      </c>
      <c r="AE35" s="6">
        <v>0.49337311896381603</v>
      </c>
      <c r="AF35" s="6">
        <v>0.73824973526026605</v>
      </c>
      <c r="AG35" s="6">
        <v>0.74157636111579905</v>
      </c>
      <c r="AH35" s="6">
        <v>0.85368968190819605</v>
      </c>
      <c r="AI35" s="6">
        <v>0.98869485994672701</v>
      </c>
      <c r="AJ35" s="6">
        <v>0.94261057623877598</v>
      </c>
      <c r="AL35" t="str">
        <f t="shared" si="1"/>
        <v>Yes</v>
      </c>
      <c r="AM35" t="str">
        <f t="shared" si="0"/>
        <v>No</v>
      </c>
    </row>
    <row r="36" spans="1:39" x14ac:dyDescent="0.3">
      <c r="A36" t="s">
        <v>41</v>
      </c>
      <c r="B36" t="s">
        <v>165</v>
      </c>
      <c r="C36" t="s">
        <v>136</v>
      </c>
      <c r="D36" s="6">
        <v>0.80778871131060703</v>
      </c>
      <c r="E36" s="6">
        <v>0.80759331953493496</v>
      </c>
      <c r="F36" s="6">
        <v>0.96726270412392301</v>
      </c>
      <c r="G36" s="6">
        <v>0.92694026212991099</v>
      </c>
      <c r="H36" s="6">
        <v>0.98206951722743197</v>
      </c>
      <c r="I36" s="6">
        <v>0.96738064000565205</v>
      </c>
      <c r="J36" s="6">
        <v>0.96686388067836604</v>
      </c>
      <c r="K36" s="6">
        <v>1.00706774493038</v>
      </c>
      <c r="L36" s="6">
        <v>0.93477643940380095</v>
      </c>
      <c r="M36" s="6">
        <v>1.0024107443716801</v>
      </c>
      <c r="N36" s="6">
        <v>1.1365925279686799</v>
      </c>
      <c r="O36" s="6">
        <v>1.4932535083146401</v>
      </c>
      <c r="P36" s="6">
        <v>0.85877647473781304</v>
      </c>
      <c r="Q36" s="6">
        <v>0.902579035578436</v>
      </c>
      <c r="R36" s="6">
        <v>0.76599921446207997</v>
      </c>
      <c r="S36" s="6">
        <v>0.35564575708638402</v>
      </c>
      <c r="T36" s="6">
        <v>0.46678307859249601</v>
      </c>
      <c r="U36" s="6">
        <v>0.69188783568621104</v>
      </c>
      <c r="V36" s="6">
        <v>0.93471367022377405</v>
      </c>
      <c r="W36" s="6">
        <v>0.97894849780735704</v>
      </c>
      <c r="X36" s="6">
        <v>0.91042853977337002</v>
      </c>
      <c r="Y36" s="6">
        <v>1.03652127216761</v>
      </c>
      <c r="Z36" s="6">
        <v>0.68701039178316903</v>
      </c>
      <c r="AA36" s="6">
        <v>1.39800460578724</v>
      </c>
      <c r="AB36" s="6">
        <v>0.437060749782618</v>
      </c>
      <c r="AC36" s="6">
        <v>0.45102167662972098</v>
      </c>
      <c r="AD36" s="6">
        <v>0.53988705054053898</v>
      </c>
      <c r="AE36" s="6">
        <v>0.91796473057446604</v>
      </c>
      <c r="AF36" s="6">
        <v>1.0619445967965599</v>
      </c>
      <c r="AG36" s="6">
        <v>1.0059806095478001</v>
      </c>
      <c r="AH36" s="6">
        <v>1.0473866210339899</v>
      </c>
      <c r="AI36" s="6">
        <v>1.03116864721931</v>
      </c>
      <c r="AJ36" s="6">
        <v>0.97291270531324703</v>
      </c>
      <c r="AL36" t="str">
        <f t="shared" si="1"/>
        <v>Yes</v>
      </c>
      <c r="AM36" t="str">
        <f t="shared" si="0"/>
        <v>Yes</v>
      </c>
    </row>
    <row r="37" spans="1:39" x14ac:dyDescent="0.3">
      <c r="A37" t="s">
        <v>42</v>
      </c>
      <c r="B37" t="s">
        <v>166</v>
      </c>
      <c r="C37" t="s">
        <v>147</v>
      </c>
      <c r="D37" s="6">
        <v>0.73909106711627104</v>
      </c>
      <c r="E37" s="6">
        <v>0.76139173030974205</v>
      </c>
      <c r="F37" s="6">
        <v>0.96070094340691004</v>
      </c>
      <c r="G37" s="6">
        <v>0.84656274372356499</v>
      </c>
      <c r="H37" s="6">
        <v>0.97190272065245198</v>
      </c>
      <c r="I37" s="6">
        <v>0.97374258281843795</v>
      </c>
      <c r="J37" s="6">
        <v>0.937550087495713</v>
      </c>
      <c r="K37" s="6">
        <v>1.00400114277851</v>
      </c>
      <c r="L37" s="6">
        <v>0.88350279162498302</v>
      </c>
      <c r="M37" s="6">
        <v>0.974852724664797</v>
      </c>
      <c r="N37" s="6">
        <v>1.1344055650015501</v>
      </c>
      <c r="O37" s="6">
        <v>1.81229590040707</v>
      </c>
      <c r="P37" s="6">
        <v>0.74925654313750001</v>
      </c>
      <c r="Q37" s="6">
        <v>0.78408828221239701</v>
      </c>
      <c r="R37" s="6">
        <v>0.53811587730888799</v>
      </c>
      <c r="S37" s="6">
        <v>7.8881207275473098E-2</v>
      </c>
      <c r="T37" s="6">
        <v>8.9910250208728004E-2</v>
      </c>
      <c r="U37" s="6">
        <v>0.36870384883725099</v>
      </c>
      <c r="V37" s="6">
        <v>0.76055972565906604</v>
      </c>
      <c r="W37" s="6">
        <v>0.92204211270417102</v>
      </c>
      <c r="X37" s="6">
        <v>0.728974692597118</v>
      </c>
      <c r="Y37" s="6">
        <v>0.80890869384355202</v>
      </c>
      <c r="Z37" s="6">
        <v>0.33626029296472598</v>
      </c>
      <c r="AA37" s="6">
        <v>1.39453393713925</v>
      </c>
      <c r="AB37" s="6">
        <v>0.12598415682269101</v>
      </c>
      <c r="AC37" s="6">
        <v>0.12335163818331001</v>
      </c>
      <c r="AD37" s="6">
        <v>0.148776462933357</v>
      </c>
      <c r="AE37" s="6">
        <v>0.67150680525766804</v>
      </c>
      <c r="AF37" s="6">
        <v>0.94715665196050003</v>
      </c>
      <c r="AG37" s="6">
        <v>0.94032752463482405</v>
      </c>
      <c r="AH37" s="6">
        <v>0.97328158124780595</v>
      </c>
      <c r="AI37" s="6">
        <v>1.07578684812604</v>
      </c>
      <c r="AJ37" s="6">
        <v>0.95201481234227203</v>
      </c>
      <c r="AL37" t="str">
        <f t="shared" si="1"/>
        <v>Yes</v>
      </c>
      <c r="AM37" t="str">
        <f t="shared" si="0"/>
        <v>Yes</v>
      </c>
    </row>
    <row r="38" spans="1:39" x14ac:dyDescent="0.3">
      <c r="A38" t="s">
        <v>43</v>
      </c>
      <c r="B38" t="s">
        <v>166</v>
      </c>
      <c r="C38" t="s">
        <v>135</v>
      </c>
      <c r="D38" s="6">
        <v>0.78181123846215905</v>
      </c>
      <c r="E38" s="6">
        <v>0.769753112247194</v>
      </c>
      <c r="F38" s="6">
        <v>0.94055558667987804</v>
      </c>
      <c r="G38" s="6">
        <v>0.92127060453919396</v>
      </c>
      <c r="H38" s="6">
        <v>0.98488326864439202</v>
      </c>
      <c r="I38" s="6">
        <v>0.96008824415988503</v>
      </c>
      <c r="J38" s="6">
        <v>0.97624406381869</v>
      </c>
      <c r="K38" s="6">
        <v>0.99665345034071695</v>
      </c>
      <c r="L38" s="6">
        <v>0.88558906103058499</v>
      </c>
      <c r="M38" s="6">
        <v>0.97433492503000496</v>
      </c>
      <c r="N38" s="6">
        <v>1.1760359723254401</v>
      </c>
      <c r="O38" s="6">
        <v>1.63278047272186</v>
      </c>
      <c r="P38" s="6">
        <v>0.82191198715007796</v>
      </c>
      <c r="Q38" s="6">
        <v>0.84266965840486197</v>
      </c>
      <c r="R38" s="6">
        <v>0.55509486093579596</v>
      </c>
      <c r="S38" s="6">
        <v>0.14743227200196199</v>
      </c>
      <c r="T38" s="6">
        <v>0.20765343556472399</v>
      </c>
      <c r="U38" s="6">
        <v>0.36240580462240002</v>
      </c>
      <c r="V38" s="6">
        <v>0.59368177591335602</v>
      </c>
      <c r="W38" s="6">
        <v>0.70790923729837596</v>
      </c>
      <c r="X38" s="6">
        <v>0.64118405593413197</v>
      </c>
      <c r="Y38" s="6">
        <v>0.76219412682408205</v>
      </c>
      <c r="Z38" s="6">
        <v>0.33121606644471502</v>
      </c>
      <c r="AA38" s="6">
        <v>0.86938394945250896</v>
      </c>
      <c r="AB38" s="6">
        <v>0.193013487472111</v>
      </c>
      <c r="AC38" s="6">
        <v>0.20495655068839899</v>
      </c>
      <c r="AD38" s="6">
        <v>0.246072961392312</v>
      </c>
      <c r="AE38" s="6">
        <v>0.56794866734510996</v>
      </c>
      <c r="AF38" s="6">
        <v>0.78622034661936702</v>
      </c>
      <c r="AG38" s="6">
        <v>0.74169968749820803</v>
      </c>
      <c r="AH38" s="6">
        <v>0.82614370959289296</v>
      </c>
      <c r="AI38" s="6">
        <v>0.89724724676276402</v>
      </c>
      <c r="AJ38" s="6">
        <v>0.79462787142888103</v>
      </c>
      <c r="AL38" t="str">
        <f t="shared" si="1"/>
        <v>Yes</v>
      </c>
      <c r="AM38" t="str">
        <f t="shared" si="0"/>
        <v>No</v>
      </c>
    </row>
    <row r="39" spans="1:39" x14ac:dyDescent="0.3">
      <c r="A39" t="s">
        <v>44</v>
      </c>
      <c r="B39" t="s">
        <v>167</v>
      </c>
      <c r="C39" t="s">
        <v>146</v>
      </c>
      <c r="D39" s="6">
        <v>0.79989276100477102</v>
      </c>
      <c r="E39" s="6">
        <v>0.87571060030871095</v>
      </c>
      <c r="F39" s="6">
        <v>0.99709413969989702</v>
      </c>
      <c r="G39" s="6">
        <v>0.88213353442130704</v>
      </c>
      <c r="H39" s="6">
        <v>1.0329252824727799</v>
      </c>
      <c r="I39" s="6">
        <v>0.93066134239131104</v>
      </c>
      <c r="J39" s="6">
        <v>0.92339761456861402</v>
      </c>
      <c r="K39" s="6">
        <v>0.942486912012934</v>
      </c>
      <c r="L39" s="6">
        <v>0.93776702666479494</v>
      </c>
      <c r="M39" s="6">
        <v>1.0643126295827301</v>
      </c>
      <c r="N39" s="6">
        <v>1.2041085615623699</v>
      </c>
      <c r="O39" s="6">
        <v>1.40950959530978</v>
      </c>
      <c r="P39" s="6">
        <v>0.85168364449663603</v>
      </c>
      <c r="Q39" s="6">
        <v>0.941468148610624</v>
      </c>
      <c r="R39" s="6">
        <v>0.56958142398456602</v>
      </c>
      <c r="S39" s="6">
        <v>5.96002494686892E-2</v>
      </c>
      <c r="T39" s="6">
        <v>7.7167412349782305E-2</v>
      </c>
      <c r="U39" s="6">
        <v>0.23864149641916099</v>
      </c>
      <c r="V39" s="6">
        <v>0.55819011698790799</v>
      </c>
      <c r="W39" s="6">
        <v>0.74817781751960899</v>
      </c>
      <c r="X39" s="6">
        <v>0.65452431422961899</v>
      </c>
      <c r="Y39" s="6">
        <v>0.66295650681112095</v>
      </c>
      <c r="Z39" s="6">
        <v>0.275018226639065</v>
      </c>
      <c r="AA39" s="6">
        <v>0.74690480520535296</v>
      </c>
      <c r="AB39" s="6">
        <v>0.102535903257599</v>
      </c>
      <c r="AC39" s="6">
        <v>0.114657595367198</v>
      </c>
      <c r="AD39" s="6">
        <v>0.156016408622726</v>
      </c>
      <c r="AE39" s="6">
        <v>0.50913179382014395</v>
      </c>
      <c r="AF39" s="6">
        <v>0.74317362268999398</v>
      </c>
      <c r="AG39" s="6">
        <v>0.77788727533084301</v>
      </c>
      <c r="AH39" s="6">
        <v>0.92867449296492999</v>
      </c>
      <c r="AI39" s="6">
        <v>1.0800563230721301</v>
      </c>
      <c r="AJ39" s="6">
        <v>1.05950164804963</v>
      </c>
      <c r="AL39" t="str">
        <f t="shared" si="1"/>
        <v>Yes</v>
      </c>
      <c r="AM39" t="str">
        <f t="shared" si="0"/>
        <v>No</v>
      </c>
    </row>
    <row r="40" spans="1:39" x14ac:dyDescent="0.3">
      <c r="A40" t="s">
        <v>45</v>
      </c>
      <c r="B40" t="s">
        <v>165</v>
      </c>
      <c r="C40" t="s">
        <v>136</v>
      </c>
      <c r="D40" s="6">
        <v>0.858363802729741</v>
      </c>
      <c r="E40" s="6">
        <v>0.86569962163832703</v>
      </c>
      <c r="F40" s="6">
        <v>0.99159172528517703</v>
      </c>
      <c r="G40" s="6">
        <v>0.97909211720591305</v>
      </c>
      <c r="H40" s="6">
        <v>0.99206930064626297</v>
      </c>
      <c r="I40" s="6">
        <v>0.99308385595196302</v>
      </c>
      <c r="J40" s="6">
        <v>1.01205651951134</v>
      </c>
      <c r="K40" s="6">
        <v>1.03926748748091</v>
      </c>
      <c r="L40" s="6">
        <v>0.91497820072710601</v>
      </c>
      <c r="M40" s="6">
        <v>0.98902452786689798</v>
      </c>
      <c r="N40" s="6">
        <v>1.0668010611684899</v>
      </c>
      <c r="O40" s="6">
        <v>1.29797177978788</v>
      </c>
      <c r="P40" s="6">
        <v>0.890681895663191</v>
      </c>
      <c r="Q40" s="6">
        <v>0.91993670265330296</v>
      </c>
      <c r="R40" s="6">
        <v>0.76442921378167605</v>
      </c>
      <c r="S40" s="6">
        <v>0.38547917216611</v>
      </c>
      <c r="T40" s="6">
        <v>0.46071897354056901</v>
      </c>
      <c r="U40" s="6">
        <v>0.51179824793076401</v>
      </c>
      <c r="V40" s="6">
        <v>0.74564782316232903</v>
      </c>
      <c r="W40" s="6">
        <v>0.94959833508277802</v>
      </c>
      <c r="X40" s="6">
        <v>0.82614413127457798</v>
      </c>
      <c r="Y40" s="6">
        <v>0.73867363579281897</v>
      </c>
      <c r="Z40" s="6">
        <v>0.830764852758197</v>
      </c>
      <c r="AA40" s="6">
        <v>0.88810128200313099</v>
      </c>
      <c r="AB40" s="6">
        <v>0.39129102026524198</v>
      </c>
      <c r="AC40" s="6">
        <v>0.39445212962419302</v>
      </c>
      <c r="AD40" s="6">
        <v>0.49327488118692803</v>
      </c>
      <c r="AE40" s="6">
        <v>0.79874066746070604</v>
      </c>
      <c r="AF40" s="6">
        <v>0.84918414767042205</v>
      </c>
      <c r="AG40" s="6">
        <v>0.88894802270772599</v>
      </c>
      <c r="AH40" s="6">
        <v>0.93289563179262802</v>
      </c>
      <c r="AI40" s="6">
        <v>0.93598397388412002</v>
      </c>
      <c r="AJ40" s="6">
        <v>0.89973086956505199</v>
      </c>
      <c r="AL40" t="str">
        <f t="shared" si="1"/>
        <v>Yes</v>
      </c>
      <c r="AM40" t="str">
        <f t="shared" si="0"/>
        <v>No</v>
      </c>
    </row>
    <row r="41" spans="1:39" x14ac:dyDescent="0.3">
      <c r="A41" t="s">
        <v>46</v>
      </c>
      <c r="B41" t="s">
        <v>165</v>
      </c>
      <c r="C41" t="s">
        <v>136</v>
      </c>
      <c r="D41" s="6">
        <v>0.86768415994286996</v>
      </c>
      <c r="E41" s="6">
        <v>0.88236018825083296</v>
      </c>
      <c r="F41" s="6">
        <v>1.0357332685810801</v>
      </c>
      <c r="G41" s="6">
        <v>0.98100862730850402</v>
      </c>
      <c r="H41" s="6">
        <v>1.00564262459843</v>
      </c>
      <c r="I41" s="6">
        <v>0.94094765881039799</v>
      </c>
      <c r="J41" s="6">
        <v>0.98125703448933199</v>
      </c>
      <c r="K41" s="6">
        <v>1.0059465558696501</v>
      </c>
      <c r="L41" s="6">
        <v>0.92608999518666701</v>
      </c>
      <c r="M41" s="6">
        <v>1.0156859931217901</v>
      </c>
      <c r="N41" s="6">
        <v>1.09126633553515</v>
      </c>
      <c r="O41" s="6">
        <v>1.2663775583052801</v>
      </c>
      <c r="P41" s="6">
        <v>0.89373056520654803</v>
      </c>
      <c r="Q41" s="6">
        <v>0.90192700271548498</v>
      </c>
      <c r="R41" s="6">
        <v>0.85307765433123905</v>
      </c>
      <c r="S41" s="6">
        <v>0.51639904259921898</v>
      </c>
      <c r="T41" s="6">
        <v>0.65259270201405095</v>
      </c>
      <c r="U41" s="6">
        <v>0.79407779734171702</v>
      </c>
      <c r="V41" s="6">
        <v>0.92225669169496205</v>
      </c>
      <c r="W41" s="6">
        <v>0.94154902332621404</v>
      </c>
      <c r="X41" s="6">
        <v>0.93718676499542797</v>
      </c>
      <c r="Y41" s="6">
        <v>0.99079627063533204</v>
      </c>
      <c r="Z41" s="6">
        <v>0.75038769025428698</v>
      </c>
      <c r="AA41" s="6">
        <v>1.2055440603129399</v>
      </c>
      <c r="AB41" s="6">
        <v>0.549820556466035</v>
      </c>
      <c r="AC41" s="6">
        <v>0.57393113771100701</v>
      </c>
      <c r="AD41" s="6">
        <v>0.68546351121836901</v>
      </c>
      <c r="AE41" s="6">
        <v>0.90225830924460504</v>
      </c>
      <c r="AF41" s="6">
        <v>1.00070014509276</v>
      </c>
      <c r="AG41" s="6">
        <v>0.92921463936572002</v>
      </c>
      <c r="AH41" s="6">
        <v>0.96867887860700497</v>
      </c>
      <c r="AI41" s="6">
        <v>0.97501749317116904</v>
      </c>
      <c r="AJ41" s="6">
        <v>0.90994470426624896</v>
      </c>
      <c r="AL41" t="str">
        <f t="shared" si="1"/>
        <v>Yes</v>
      </c>
      <c r="AM41" t="str">
        <f t="shared" si="0"/>
        <v>Yes</v>
      </c>
    </row>
    <row r="42" spans="1:39" x14ac:dyDescent="0.3">
      <c r="A42" t="s">
        <v>47</v>
      </c>
      <c r="B42" t="s">
        <v>166</v>
      </c>
      <c r="C42" t="s">
        <v>135</v>
      </c>
      <c r="D42" s="6">
        <v>0.79299322708622499</v>
      </c>
      <c r="E42" s="6">
        <v>0.78755448692153596</v>
      </c>
      <c r="F42" s="6">
        <v>0.96785226617873199</v>
      </c>
      <c r="G42" s="6">
        <v>0.91822230778721303</v>
      </c>
      <c r="H42" s="6">
        <v>0.97558950328742799</v>
      </c>
      <c r="I42" s="6">
        <v>0.937421244120625</v>
      </c>
      <c r="J42" s="6">
        <v>0.977044604605388</v>
      </c>
      <c r="K42" s="6">
        <v>1.01176854329268</v>
      </c>
      <c r="L42" s="6">
        <v>0.91829940012284506</v>
      </c>
      <c r="M42" s="6">
        <v>1.01560961370126</v>
      </c>
      <c r="N42" s="6">
        <v>1.15860974486209</v>
      </c>
      <c r="O42" s="6">
        <v>1.53903505803399</v>
      </c>
      <c r="P42" s="6">
        <v>0.87753066442357597</v>
      </c>
      <c r="Q42" s="6">
        <v>0.86889992119875503</v>
      </c>
      <c r="R42" s="6">
        <v>0.55129122552952603</v>
      </c>
      <c r="S42" s="6">
        <v>8.0285034769223607E-2</v>
      </c>
      <c r="T42" s="6">
        <v>0.102651661006964</v>
      </c>
      <c r="U42" s="6">
        <v>0.30626358114123398</v>
      </c>
      <c r="V42" s="6">
        <v>0.67716317259163405</v>
      </c>
      <c r="W42" s="6">
        <v>0.83137044395278803</v>
      </c>
      <c r="X42" s="6">
        <v>0.77951998467365102</v>
      </c>
      <c r="Y42" s="6">
        <v>0.86816492487176899</v>
      </c>
      <c r="Z42" s="6">
        <v>0.30187360301516802</v>
      </c>
      <c r="AA42" s="6">
        <v>1.01078984202871</v>
      </c>
      <c r="AB42" s="6">
        <v>0.123824800107956</v>
      </c>
      <c r="AC42" s="6">
        <v>0.134212367044515</v>
      </c>
      <c r="AD42" s="6">
        <v>0.18865805985998199</v>
      </c>
      <c r="AE42" s="6">
        <v>0.61579629779116196</v>
      </c>
      <c r="AF42" s="6">
        <v>0.84535850281003899</v>
      </c>
      <c r="AG42" s="6">
        <v>0.88148418317773902</v>
      </c>
      <c r="AH42" s="6">
        <v>0.93566965160710103</v>
      </c>
      <c r="AI42" s="6">
        <v>1.03523243754185</v>
      </c>
      <c r="AJ42" s="6">
        <v>0.90643087082527596</v>
      </c>
      <c r="AL42" t="str">
        <f t="shared" si="1"/>
        <v>Yes</v>
      </c>
      <c r="AM42" t="str">
        <f t="shared" si="0"/>
        <v>No</v>
      </c>
    </row>
    <row r="43" spans="1:39" x14ac:dyDescent="0.3">
      <c r="A43" t="s">
        <v>48</v>
      </c>
      <c r="B43" t="s">
        <v>167</v>
      </c>
      <c r="C43" t="s">
        <v>146</v>
      </c>
      <c r="D43" s="6">
        <v>0.80678078490501604</v>
      </c>
      <c r="E43" s="6">
        <v>0.87869989816364902</v>
      </c>
      <c r="F43" s="6">
        <v>1.0284824669255499</v>
      </c>
      <c r="G43" s="6">
        <v>0.92492321325458704</v>
      </c>
      <c r="H43" s="6">
        <v>1.0022917966762399</v>
      </c>
      <c r="I43" s="6">
        <v>0.95932925001990799</v>
      </c>
      <c r="J43" s="6">
        <v>0.93014239374795604</v>
      </c>
      <c r="K43" s="6">
        <v>0.92669402804371104</v>
      </c>
      <c r="L43" s="6">
        <v>0.92534966770860405</v>
      </c>
      <c r="M43" s="6">
        <v>1.0598978773660399</v>
      </c>
      <c r="N43" s="6">
        <v>1.1421307540427299</v>
      </c>
      <c r="O43" s="6">
        <v>1.4152778691460099</v>
      </c>
      <c r="P43" s="6">
        <v>0.83240754392034499</v>
      </c>
      <c r="Q43" s="6">
        <v>0.90460895644926298</v>
      </c>
      <c r="R43" s="6">
        <v>0.57211089679433602</v>
      </c>
      <c r="S43" s="6">
        <v>0.10259640292967601</v>
      </c>
      <c r="T43" s="6">
        <v>0.132246441459414</v>
      </c>
      <c r="U43" s="6">
        <v>0.26815200449522297</v>
      </c>
      <c r="V43" s="6">
        <v>0.55086138585462696</v>
      </c>
      <c r="W43" s="6">
        <v>0.68071601401442905</v>
      </c>
      <c r="X43" s="6">
        <v>0.66731008549847703</v>
      </c>
      <c r="Y43" s="6">
        <v>0.633471305766516</v>
      </c>
      <c r="Z43" s="6">
        <v>0.26887769363520297</v>
      </c>
      <c r="AA43" s="6">
        <v>0.76538088193745102</v>
      </c>
      <c r="AB43" s="6">
        <v>0.15225167910040299</v>
      </c>
      <c r="AC43" s="6">
        <v>0.17504723629564201</v>
      </c>
      <c r="AD43" s="6">
        <v>0.22137333320917299</v>
      </c>
      <c r="AE43" s="6">
        <v>0.52748592110188797</v>
      </c>
      <c r="AF43" s="6">
        <v>0.73852860197826498</v>
      </c>
      <c r="AG43" s="6">
        <v>0.73517644445147101</v>
      </c>
      <c r="AH43" s="6">
        <v>0.79498248463395005</v>
      </c>
      <c r="AI43" s="6">
        <v>0.87546098743939005</v>
      </c>
      <c r="AJ43" s="6">
        <v>0.89385379929944098</v>
      </c>
      <c r="AL43" t="str">
        <f t="shared" si="1"/>
        <v>Yes</v>
      </c>
      <c r="AM43" t="str">
        <f t="shared" si="0"/>
        <v>No</v>
      </c>
    </row>
    <row r="44" spans="1:39" x14ac:dyDescent="0.3">
      <c r="A44" t="s">
        <v>49</v>
      </c>
      <c r="B44" t="s">
        <v>165</v>
      </c>
      <c r="C44" t="s">
        <v>135</v>
      </c>
      <c r="D44" s="6">
        <v>0.85374013274499605</v>
      </c>
      <c r="E44" s="6">
        <v>0.94278718092520897</v>
      </c>
      <c r="F44" s="6">
        <v>0.99066895667065502</v>
      </c>
      <c r="G44" s="6">
        <v>0.92198914156213296</v>
      </c>
      <c r="H44" s="6">
        <v>1.04152118059828</v>
      </c>
      <c r="I44" s="6">
        <v>0.99758191616845604</v>
      </c>
      <c r="J44" s="6">
        <v>0.90785931359673899</v>
      </c>
      <c r="K44" s="6">
        <v>0.89197079916368005</v>
      </c>
      <c r="L44" s="6">
        <v>0.88657908406911001</v>
      </c>
      <c r="M44" s="6">
        <v>1.09310300064773</v>
      </c>
      <c r="N44" s="6">
        <v>1.121475642127</v>
      </c>
      <c r="O44" s="6">
        <v>1.3507236517260199</v>
      </c>
      <c r="P44" s="6">
        <v>0.85676696927097296</v>
      </c>
      <c r="Q44" s="6">
        <v>0.94614957498811403</v>
      </c>
      <c r="R44" s="6">
        <v>0.59145884519671699</v>
      </c>
      <c r="S44" s="6">
        <v>9.2512631806537807E-2</v>
      </c>
      <c r="T44" s="6">
        <v>0.112805612785742</v>
      </c>
      <c r="U44" s="6">
        <v>0.22879929860583101</v>
      </c>
      <c r="V44" s="6">
        <v>0.49053985760722801</v>
      </c>
      <c r="W44" s="6">
        <v>0.66725505030561305</v>
      </c>
      <c r="X44" s="6">
        <v>0.63323546163425504</v>
      </c>
      <c r="Y44" s="6">
        <v>0.71474901643492805</v>
      </c>
      <c r="Z44" s="6">
        <v>0.32827030691450898</v>
      </c>
      <c r="AA44" s="6">
        <v>0.76424337841090795</v>
      </c>
      <c r="AB44" s="6">
        <v>0.16080137743098799</v>
      </c>
      <c r="AC44" s="6">
        <v>0.180917846389992</v>
      </c>
      <c r="AD44" s="6">
        <v>0.233383037412115</v>
      </c>
      <c r="AE44" s="6">
        <v>0.47946092202745699</v>
      </c>
      <c r="AF44" s="6">
        <v>0.69138301200685004</v>
      </c>
      <c r="AG44" s="6">
        <v>0.77010059937105202</v>
      </c>
      <c r="AH44" s="6">
        <v>0.73591950390076499</v>
      </c>
      <c r="AI44" s="6">
        <v>0.85121256383245503</v>
      </c>
      <c r="AJ44" s="6">
        <v>0.809405175224439</v>
      </c>
      <c r="AL44" t="str">
        <f t="shared" si="1"/>
        <v>Yes</v>
      </c>
      <c r="AM44" t="str">
        <f t="shared" si="0"/>
        <v>No</v>
      </c>
    </row>
    <row r="45" spans="1:39" x14ac:dyDescent="0.3">
      <c r="A45" t="s">
        <v>50</v>
      </c>
      <c r="B45" t="s">
        <v>165</v>
      </c>
      <c r="C45" t="s">
        <v>136</v>
      </c>
      <c r="D45" s="6">
        <v>0.81577761799775905</v>
      </c>
      <c r="E45" s="6">
        <v>0.84302362954770504</v>
      </c>
      <c r="F45" s="6">
        <v>1.02758527842322</v>
      </c>
      <c r="G45" s="6">
        <v>0.92790034391644804</v>
      </c>
      <c r="H45" s="6">
        <v>0.97922988721135695</v>
      </c>
      <c r="I45" s="6">
        <v>0.97098782372909198</v>
      </c>
      <c r="J45" s="6">
        <v>0.98837897769852701</v>
      </c>
      <c r="K45" s="6">
        <v>0.99303213738459795</v>
      </c>
      <c r="L45" s="6">
        <v>0.88580762790561496</v>
      </c>
      <c r="M45" s="6">
        <v>0.96401736484579603</v>
      </c>
      <c r="N45" s="6">
        <v>1.1145767353892599</v>
      </c>
      <c r="O45" s="6">
        <v>1.48968257595062</v>
      </c>
      <c r="P45" s="6">
        <v>0.80155637702345495</v>
      </c>
      <c r="Q45" s="6">
        <v>0.87886753928521999</v>
      </c>
      <c r="R45" s="6">
        <v>0.64969217803637003</v>
      </c>
      <c r="S45" s="6">
        <v>0.24889527211001</v>
      </c>
      <c r="T45" s="6">
        <v>0.28371128960957198</v>
      </c>
      <c r="U45" s="6">
        <v>0.42365544446542203</v>
      </c>
      <c r="V45" s="6">
        <v>0.63646384473471496</v>
      </c>
      <c r="W45" s="6">
        <v>0.77716340946548701</v>
      </c>
      <c r="X45" s="6">
        <v>0.71339256199085399</v>
      </c>
      <c r="Y45" s="6">
        <v>0.78734498914601003</v>
      </c>
      <c r="Z45" s="6">
        <v>0.42972674754575102</v>
      </c>
      <c r="AA45" s="6">
        <v>0.88355269551558202</v>
      </c>
      <c r="AB45" s="6">
        <v>0.30576997091908198</v>
      </c>
      <c r="AC45" s="6">
        <v>0.34082539004978701</v>
      </c>
      <c r="AD45" s="6">
        <v>0.40336021596230498</v>
      </c>
      <c r="AE45" s="6">
        <v>0.61973977838199401</v>
      </c>
      <c r="AF45" s="6">
        <v>0.78794169564083305</v>
      </c>
      <c r="AG45" s="6">
        <v>0.75617212385312704</v>
      </c>
      <c r="AH45" s="6">
        <v>0.82837628983846601</v>
      </c>
      <c r="AI45" s="6">
        <v>0.85366164353205998</v>
      </c>
      <c r="AJ45" s="6">
        <v>0.78033666609515995</v>
      </c>
      <c r="AL45" t="str">
        <f t="shared" si="1"/>
        <v>Yes</v>
      </c>
      <c r="AM45" t="str">
        <f t="shared" si="0"/>
        <v>Yes</v>
      </c>
    </row>
    <row r="46" spans="1:39" x14ac:dyDescent="0.3">
      <c r="A46" t="s">
        <v>51</v>
      </c>
      <c r="B46" t="s">
        <v>166</v>
      </c>
      <c r="C46" t="s">
        <v>146</v>
      </c>
      <c r="D46" s="6">
        <v>0.81081227925218302</v>
      </c>
      <c r="E46" s="6">
        <v>0.82225658303242299</v>
      </c>
      <c r="F46" s="6">
        <v>1.0082306331150299</v>
      </c>
      <c r="G46" s="6">
        <v>0.902429731203932</v>
      </c>
      <c r="H46" s="6">
        <v>1.0014903719959301</v>
      </c>
      <c r="I46" s="6">
        <v>0.96537836075369698</v>
      </c>
      <c r="J46" s="6">
        <v>0.955967271965659</v>
      </c>
      <c r="K46" s="6">
        <v>1.0089560734536001</v>
      </c>
      <c r="L46" s="6">
        <v>0.92673887106164399</v>
      </c>
      <c r="M46" s="6">
        <v>0.98934218959971498</v>
      </c>
      <c r="N46" s="6">
        <v>1.1339210032789699</v>
      </c>
      <c r="O46" s="6">
        <v>1.47447663128722</v>
      </c>
      <c r="P46" s="6">
        <v>0.83242976660105295</v>
      </c>
      <c r="Q46" s="6">
        <v>0.862023418124654</v>
      </c>
      <c r="R46" s="6">
        <v>0.60686666471145501</v>
      </c>
      <c r="S46" s="6">
        <v>0.16235016005730499</v>
      </c>
      <c r="T46" s="6">
        <v>0.21245752161595799</v>
      </c>
      <c r="U46" s="6">
        <v>0.42175534375198798</v>
      </c>
      <c r="V46" s="6">
        <v>0.76354884713225402</v>
      </c>
      <c r="W46" s="6">
        <v>0.91217084372775203</v>
      </c>
      <c r="X46" s="6">
        <v>0.88156061267554497</v>
      </c>
      <c r="Y46" s="6">
        <v>0.92796093871914198</v>
      </c>
      <c r="Z46" s="6">
        <v>0.40186104077046297</v>
      </c>
      <c r="AA46" s="6">
        <v>1.23793245488348</v>
      </c>
      <c r="AB46" s="6">
        <v>0.262153104371324</v>
      </c>
      <c r="AC46" s="6">
        <v>0.248974609190525</v>
      </c>
      <c r="AD46" s="6">
        <v>0.31164508133180402</v>
      </c>
      <c r="AE46" s="6">
        <v>0.73291310729273595</v>
      </c>
      <c r="AF46" s="6">
        <v>0.92093640868592896</v>
      </c>
      <c r="AG46" s="6">
        <v>0.90780017603787</v>
      </c>
      <c r="AH46" s="6">
        <v>0.97803351114608605</v>
      </c>
      <c r="AI46" s="6">
        <v>1.0485904958332</v>
      </c>
      <c r="AJ46" s="6">
        <v>0.99698048698030906</v>
      </c>
      <c r="AL46" t="str">
        <f t="shared" si="1"/>
        <v>Yes</v>
      </c>
      <c r="AM46" t="str">
        <f t="shared" si="0"/>
        <v>Yes</v>
      </c>
    </row>
    <row r="47" spans="1:39" x14ac:dyDescent="0.3">
      <c r="A47" t="s">
        <v>52</v>
      </c>
      <c r="B47" t="s">
        <v>166</v>
      </c>
      <c r="C47" t="s">
        <v>147</v>
      </c>
      <c r="D47" s="6">
        <v>0.83877922734022403</v>
      </c>
      <c r="E47" s="6">
        <v>0.85351612740794802</v>
      </c>
      <c r="F47" s="6">
        <v>1.0083198061560401</v>
      </c>
      <c r="G47" s="6">
        <v>0.92979096001175998</v>
      </c>
      <c r="H47" s="6">
        <v>1.02966392839809</v>
      </c>
      <c r="I47" s="6">
        <v>0.97388574311603104</v>
      </c>
      <c r="J47" s="6">
        <v>0.93089196259913898</v>
      </c>
      <c r="K47" s="6">
        <v>0.93852084574844896</v>
      </c>
      <c r="L47" s="6">
        <v>0.98533774828805698</v>
      </c>
      <c r="M47" s="6">
        <v>1.0384992692280299</v>
      </c>
      <c r="N47" s="6">
        <v>1.12103892394009</v>
      </c>
      <c r="O47" s="6">
        <v>1.3517554577661399</v>
      </c>
      <c r="P47" s="6">
        <v>0.84006241222481604</v>
      </c>
      <c r="Q47" s="6">
        <v>0.88321774831822297</v>
      </c>
      <c r="R47" s="6">
        <v>0.74570764685939295</v>
      </c>
      <c r="S47" s="6">
        <v>0.36924333413015198</v>
      </c>
      <c r="T47" s="6">
        <v>0.420042693333399</v>
      </c>
      <c r="U47" s="6">
        <v>0.63064501795126904</v>
      </c>
      <c r="V47" s="6">
        <v>0.85311895592244003</v>
      </c>
      <c r="W47" s="6">
        <v>0.90140260717071696</v>
      </c>
      <c r="X47" s="6">
        <v>0.88208455965246602</v>
      </c>
      <c r="Y47" s="6">
        <v>0.99710832218776002</v>
      </c>
      <c r="Z47" s="6">
        <v>0.59620876457911098</v>
      </c>
      <c r="AA47" s="6">
        <v>1.03173042152647</v>
      </c>
      <c r="AB47" s="6">
        <v>0.43095498055353398</v>
      </c>
      <c r="AC47" s="6">
        <v>0.42457972373462999</v>
      </c>
      <c r="AD47" s="6">
        <v>0.51202866475876796</v>
      </c>
      <c r="AE47" s="6">
        <v>0.80468951861472504</v>
      </c>
      <c r="AF47" s="6">
        <v>0.91235900269630499</v>
      </c>
      <c r="AG47" s="6">
        <v>0.83539308313874505</v>
      </c>
      <c r="AH47" s="6">
        <v>0.87136302369363405</v>
      </c>
      <c r="AI47" s="6">
        <v>0.88307984920328197</v>
      </c>
      <c r="AJ47" s="6">
        <v>0.86896079767787204</v>
      </c>
      <c r="AL47" t="str">
        <f t="shared" si="1"/>
        <v>Yes</v>
      </c>
      <c r="AM47" t="str">
        <f t="shared" si="0"/>
        <v>Yes</v>
      </c>
    </row>
    <row r="48" spans="1:39" x14ac:dyDescent="0.3">
      <c r="A48" t="s">
        <v>53</v>
      </c>
      <c r="B48" t="s">
        <v>166</v>
      </c>
      <c r="C48" t="s">
        <v>136</v>
      </c>
      <c r="D48" s="6">
        <v>0.80713818336069498</v>
      </c>
      <c r="E48" s="6">
        <v>0.83658316661476395</v>
      </c>
      <c r="F48" s="6">
        <v>0.97932395454810395</v>
      </c>
      <c r="G48" s="6">
        <v>0.93425576166081503</v>
      </c>
      <c r="H48" s="6">
        <v>1.0015395567551399</v>
      </c>
      <c r="I48" s="6">
        <v>0.937792860077034</v>
      </c>
      <c r="J48" s="6">
        <v>0.95916177484492504</v>
      </c>
      <c r="K48" s="6">
        <v>0.98996420024548104</v>
      </c>
      <c r="L48" s="6">
        <v>0.90795895735002996</v>
      </c>
      <c r="M48" s="6">
        <v>0.98718549480148698</v>
      </c>
      <c r="N48" s="6">
        <v>1.1645012175906999</v>
      </c>
      <c r="O48" s="6">
        <v>1.49459487215083</v>
      </c>
      <c r="P48" s="6">
        <v>0.83319756758191499</v>
      </c>
      <c r="Q48" s="6">
        <v>0.87535977114531904</v>
      </c>
      <c r="R48" s="6">
        <v>0.70490294351848104</v>
      </c>
      <c r="S48" s="6">
        <v>0.21556151983636801</v>
      </c>
      <c r="T48" s="6">
        <v>0.26658622667530701</v>
      </c>
      <c r="U48" s="6">
        <v>0.47230233965984703</v>
      </c>
      <c r="V48" s="6">
        <v>0.78004332698122802</v>
      </c>
      <c r="W48" s="6">
        <v>0.81643034361612399</v>
      </c>
      <c r="X48" s="6">
        <v>0.75712805958559504</v>
      </c>
      <c r="Y48" s="6">
        <v>0.81884306231665405</v>
      </c>
      <c r="Z48" s="6">
        <v>0.52159732321283803</v>
      </c>
      <c r="AA48" s="6">
        <v>1.15619693166085</v>
      </c>
      <c r="AB48" s="6">
        <v>0.27584724822047002</v>
      </c>
      <c r="AC48" s="6">
        <v>0.29971331211351598</v>
      </c>
      <c r="AD48" s="6">
        <v>0.37286303153319</v>
      </c>
      <c r="AE48" s="6">
        <v>0.74053812253362605</v>
      </c>
      <c r="AF48" s="6">
        <v>0.850296218850213</v>
      </c>
      <c r="AG48" s="6">
        <v>0.81150146369623599</v>
      </c>
      <c r="AH48" s="6">
        <v>0.89478958121077301</v>
      </c>
      <c r="AI48" s="6">
        <v>0.96147799624178998</v>
      </c>
      <c r="AJ48" s="6">
        <v>0.913980524921846</v>
      </c>
      <c r="AL48" t="str">
        <f t="shared" si="1"/>
        <v>Yes</v>
      </c>
      <c r="AM48" t="str">
        <f t="shared" si="0"/>
        <v>Yes</v>
      </c>
    </row>
    <row r="49" spans="1:39" x14ac:dyDescent="0.3">
      <c r="A49" t="s">
        <v>54</v>
      </c>
      <c r="B49" t="s">
        <v>166</v>
      </c>
      <c r="C49" t="s">
        <v>135</v>
      </c>
      <c r="D49" s="6">
        <v>0.84519826487920202</v>
      </c>
      <c r="E49" s="6">
        <v>0.84406222306585199</v>
      </c>
      <c r="F49" s="6">
        <v>1.02413801946646</v>
      </c>
      <c r="G49" s="6">
        <v>0.94139765165711997</v>
      </c>
      <c r="H49" s="6">
        <v>0.98540694670695705</v>
      </c>
      <c r="I49" s="6">
        <v>0.97894867847283595</v>
      </c>
      <c r="J49" s="6">
        <v>0.99119353163492896</v>
      </c>
      <c r="K49" s="6">
        <v>1.0015154468495899</v>
      </c>
      <c r="L49" s="6">
        <v>0.92819327062283696</v>
      </c>
      <c r="M49" s="6">
        <v>0.98149853392251296</v>
      </c>
      <c r="N49" s="6">
        <v>1.07218659135271</v>
      </c>
      <c r="O49" s="6">
        <v>1.4062608413689901</v>
      </c>
      <c r="P49" s="6">
        <v>0.83350459711408498</v>
      </c>
      <c r="Q49" s="6">
        <v>0.85221635534342399</v>
      </c>
      <c r="R49" s="6">
        <v>0.58675942257128599</v>
      </c>
      <c r="S49" s="6">
        <v>0.17359215394741401</v>
      </c>
      <c r="T49" s="6">
        <v>0.20217910395675001</v>
      </c>
      <c r="U49" s="6">
        <v>0.317771966152331</v>
      </c>
      <c r="V49" s="6">
        <v>0.52967970969522904</v>
      </c>
      <c r="W49" s="6">
        <v>0.68534900094025497</v>
      </c>
      <c r="X49" s="6">
        <v>0.63202216790277799</v>
      </c>
      <c r="Y49" s="6">
        <v>0.69163402537723195</v>
      </c>
      <c r="Z49" s="6">
        <v>0.33056699627126501</v>
      </c>
      <c r="AA49" s="6">
        <v>0.72622263591828895</v>
      </c>
      <c r="AB49" s="6">
        <v>0.21379694829350801</v>
      </c>
      <c r="AC49" s="6">
        <v>0.21914432548322799</v>
      </c>
      <c r="AD49" s="6">
        <v>0.28005439515715702</v>
      </c>
      <c r="AE49" s="6">
        <v>0.559287407082107</v>
      </c>
      <c r="AF49" s="6">
        <v>0.71413180789947195</v>
      </c>
      <c r="AG49" s="6">
        <v>0.68411840474886398</v>
      </c>
      <c r="AH49" s="6">
        <v>0.77824735706583403</v>
      </c>
      <c r="AI49" s="6">
        <v>0.82980332648239896</v>
      </c>
      <c r="AJ49" s="6">
        <v>0.77466679807822503</v>
      </c>
      <c r="AL49" t="str">
        <f t="shared" si="1"/>
        <v>Yes</v>
      </c>
      <c r="AM49" t="str">
        <f t="shared" si="0"/>
        <v>No</v>
      </c>
    </row>
    <row r="50" spans="1:39" x14ac:dyDescent="0.3">
      <c r="A50" t="s">
        <v>55</v>
      </c>
      <c r="B50" t="s">
        <v>167</v>
      </c>
      <c r="C50" t="s">
        <v>135</v>
      </c>
      <c r="D50" s="6">
        <v>0.85457753341611198</v>
      </c>
      <c r="E50" s="6">
        <v>0.89115665575026104</v>
      </c>
      <c r="F50" s="6">
        <v>1.04045831747269</v>
      </c>
      <c r="G50" s="6">
        <v>0.98551362589626801</v>
      </c>
      <c r="H50" s="6">
        <v>1.0017988127994</v>
      </c>
      <c r="I50" s="6">
        <v>0.92898667092521603</v>
      </c>
      <c r="J50" s="6">
        <v>0.96993292053649105</v>
      </c>
      <c r="K50" s="6">
        <v>0.95038807366231004</v>
      </c>
      <c r="L50" s="6">
        <v>0.92894911365069199</v>
      </c>
      <c r="M50" s="6">
        <v>1.0639363625037599</v>
      </c>
      <c r="N50" s="6">
        <v>1.1009640604928601</v>
      </c>
      <c r="O50" s="6">
        <v>1.2833378528939401</v>
      </c>
      <c r="P50" s="6">
        <v>0.90965707449976996</v>
      </c>
      <c r="Q50" s="6">
        <v>0.94560514125754203</v>
      </c>
      <c r="R50" s="6">
        <v>0.72312803540025605</v>
      </c>
      <c r="S50" s="6">
        <v>0.25021070045555799</v>
      </c>
      <c r="T50" s="6">
        <v>0.29611686629546202</v>
      </c>
      <c r="U50" s="6">
        <v>0.42479291750475101</v>
      </c>
      <c r="V50" s="6">
        <v>0.66558987871252995</v>
      </c>
      <c r="W50" s="6">
        <v>0.75749617104899203</v>
      </c>
      <c r="X50" s="6">
        <v>0.75240399289190296</v>
      </c>
      <c r="Y50" s="6">
        <v>0.75190742211821604</v>
      </c>
      <c r="Z50" s="6">
        <v>0.44064269641070197</v>
      </c>
      <c r="AA50" s="6">
        <v>0.80505551161264199</v>
      </c>
      <c r="AB50" s="6">
        <v>0.33477050469606301</v>
      </c>
      <c r="AC50" s="6">
        <v>0.33521175161308903</v>
      </c>
      <c r="AD50" s="6">
        <v>0.41403928474138901</v>
      </c>
      <c r="AE50" s="6">
        <v>0.62637390966089102</v>
      </c>
      <c r="AF50" s="6">
        <v>0.76879378800102105</v>
      </c>
      <c r="AG50" s="6">
        <v>0.78025450629822901</v>
      </c>
      <c r="AH50" s="6">
        <v>0.84634530196856494</v>
      </c>
      <c r="AI50" s="6">
        <v>0.90297307586532605</v>
      </c>
      <c r="AJ50" s="6">
        <v>0.91319524839425703</v>
      </c>
      <c r="AL50" t="str">
        <f t="shared" si="1"/>
        <v>Yes</v>
      </c>
      <c r="AM50" t="str">
        <f t="shared" si="0"/>
        <v>No</v>
      </c>
    </row>
    <row r="51" spans="1:39" x14ac:dyDescent="0.3">
      <c r="A51" t="s">
        <v>56</v>
      </c>
      <c r="B51" t="s">
        <v>165</v>
      </c>
      <c r="C51" t="s">
        <v>135</v>
      </c>
      <c r="D51" s="6">
        <v>0.84393395974101204</v>
      </c>
      <c r="E51" s="6">
        <v>0.86371681874796802</v>
      </c>
      <c r="F51" s="6">
        <v>1.04292799948953</v>
      </c>
      <c r="G51" s="6">
        <v>0.97237850694188899</v>
      </c>
      <c r="H51" s="6">
        <v>0.99181166508727503</v>
      </c>
      <c r="I51" s="6">
        <v>0.98917173671910297</v>
      </c>
      <c r="J51" s="6">
        <v>1.0071370315550701</v>
      </c>
      <c r="K51" s="6">
        <v>1.0282423395950899</v>
      </c>
      <c r="L51" s="6">
        <v>0.98541563117007203</v>
      </c>
      <c r="M51" s="6">
        <v>1.0565475514201901</v>
      </c>
      <c r="N51" s="6">
        <v>1.0547245604174</v>
      </c>
      <c r="O51" s="6">
        <v>1.1639921991154101</v>
      </c>
      <c r="P51" s="6">
        <v>0.92388546123582205</v>
      </c>
      <c r="Q51" s="6">
        <v>0.90176884904966004</v>
      </c>
      <c r="R51" s="6">
        <v>0.81783437300862105</v>
      </c>
      <c r="S51" s="6">
        <v>0.45503313947734497</v>
      </c>
      <c r="T51" s="6">
        <v>0.54450188683137701</v>
      </c>
      <c r="U51" s="6">
        <v>0.65767582566870397</v>
      </c>
      <c r="V51" s="6">
        <v>0.82624693533796401</v>
      </c>
      <c r="W51" s="6">
        <v>0.86750694158561203</v>
      </c>
      <c r="X51" s="6">
        <v>0.845933639505692</v>
      </c>
      <c r="Y51" s="6">
        <v>0.81637204101873795</v>
      </c>
      <c r="Z51" s="6">
        <v>0.62307164250283797</v>
      </c>
      <c r="AA51" s="6">
        <v>0.82173320227480096</v>
      </c>
      <c r="AB51" s="6">
        <v>0.53686238354870397</v>
      </c>
      <c r="AC51" s="6">
        <v>0.52260684742028496</v>
      </c>
      <c r="AD51" s="6">
        <v>0.63421678116993296</v>
      </c>
      <c r="AE51" s="6">
        <v>0.73136781300412401</v>
      </c>
      <c r="AF51" s="6">
        <v>0.85913698413070005</v>
      </c>
      <c r="AG51" s="6">
        <v>0.783199444326382</v>
      </c>
      <c r="AH51" s="6">
        <v>0.87592160020016196</v>
      </c>
      <c r="AI51" s="6">
        <v>0.86861501443643396</v>
      </c>
      <c r="AJ51" s="6">
        <v>0.82419848592241796</v>
      </c>
      <c r="AL51" t="str">
        <f t="shared" si="1"/>
        <v>Yes</v>
      </c>
      <c r="AM51" t="str">
        <f t="shared" si="0"/>
        <v>No</v>
      </c>
    </row>
    <row r="52" spans="1:39" x14ac:dyDescent="0.3">
      <c r="A52" t="s">
        <v>57</v>
      </c>
      <c r="B52" t="s">
        <v>166</v>
      </c>
      <c r="C52" t="s">
        <v>146</v>
      </c>
      <c r="D52" s="6">
        <v>0.83028618220710104</v>
      </c>
      <c r="E52" s="6">
        <v>0.82396407043317899</v>
      </c>
      <c r="F52" s="6">
        <v>0.97026901624851503</v>
      </c>
      <c r="G52" s="6">
        <v>0.94348810844028896</v>
      </c>
      <c r="H52" s="6">
        <v>1.0123752305166001</v>
      </c>
      <c r="I52" s="6">
        <v>0.94266759709870496</v>
      </c>
      <c r="J52" s="6">
        <v>0.948417179115293</v>
      </c>
      <c r="K52" s="6">
        <v>1.03953668792322</v>
      </c>
      <c r="L52" s="6">
        <v>0.94539961201710998</v>
      </c>
      <c r="M52" s="6">
        <v>1.0226970129739701</v>
      </c>
      <c r="N52" s="6">
        <v>1.15037295205513</v>
      </c>
      <c r="O52" s="6">
        <v>1.37052635097089</v>
      </c>
      <c r="P52" s="6">
        <v>0.828047518983971</v>
      </c>
      <c r="Q52" s="6">
        <v>0.82839939656304296</v>
      </c>
      <c r="R52" s="6">
        <v>0.52462117617525605</v>
      </c>
      <c r="S52" s="6">
        <v>8.0934725590739401E-2</v>
      </c>
      <c r="T52" s="6">
        <v>0.103482409709</v>
      </c>
      <c r="U52" s="6">
        <v>0.38135131163820501</v>
      </c>
      <c r="V52" s="6">
        <v>0.63369291827049501</v>
      </c>
      <c r="W52" s="6">
        <v>0.76114884788179404</v>
      </c>
      <c r="X52" s="6">
        <v>0.68561454657417398</v>
      </c>
      <c r="Y52" s="6">
        <v>0.80821395780587002</v>
      </c>
      <c r="Z52" s="6">
        <v>0.25146094561167098</v>
      </c>
      <c r="AA52" s="6">
        <v>0.85972945762007702</v>
      </c>
      <c r="AB52" s="6">
        <v>0.111956224905327</v>
      </c>
      <c r="AC52" s="6">
        <v>0.11671165142534</v>
      </c>
      <c r="AD52" s="6">
        <v>0.153203780755474</v>
      </c>
      <c r="AE52" s="6">
        <v>0.546591973063564</v>
      </c>
      <c r="AF52" s="6">
        <v>0.76602241985890096</v>
      </c>
      <c r="AG52" s="6">
        <v>0.71998485465941697</v>
      </c>
      <c r="AH52" s="6">
        <v>0.80468841777267996</v>
      </c>
      <c r="AI52" s="6">
        <v>0.87235955211939697</v>
      </c>
      <c r="AJ52" s="6">
        <v>0.77106413759808801</v>
      </c>
      <c r="AL52" t="str">
        <f t="shared" si="1"/>
        <v>Yes</v>
      </c>
      <c r="AM52" t="str">
        <f t="shared" si="0"/>
        <v>No</v>
      </c>
    </row>
    <row r="53" spans="1:39" x14ac:dyDescent="0.3">
      <c r="A53" t="s">
        <v>58</v>
      </c>
      <c r="B53" t="s">
        <v>166</v>
      </c>
      <c r="C53" t="s">
        <v>136</v>
      </c>
      <c r="D53" s="6">
        <v>0.86770229822217404</v>
      </c>
      <c r="E53" s="6">
        <v>0.88191937367732898</v>
      </c>
      <c r="F53" s="6">
        <v>1.0169408993134099</v>
      </c>
      <c r="G53" s="6">
        <v>0.95647140650154205</v>
      </c>
      <c r="H53" s="6">
        <v>0.96576854784174304</v>
      </c>
      <c r="I53" s="6">
        <v>0.95842777316814398</v>
      </c>
      <c r="J53" s="6">
        <v>0.99808694315400304</v>
      </c>
      <c r="K53" s="6">
        <v>1.00079508844149</v>
      </c>
      <c r="L53" s="6">
        <v>0.93230657576697396</v>
      </c>
      <c r="M53" s="6">
        <v>0.98906107485439798</v>
      </c>
      <c r="N53" s="6">
        <v>1.05005201942082</v>
      </c>
      <c r="O53" s="6">
        <v>1.3824679996379801</v>
      </c>
      <c r="P53" s="6">
        <v>0.84844014597975603</v>
      </c>
      <c r="Q53" s="6">
        <v>0.85294096595911695</v>
      </c>
      <c r="R53" s="6">
        <v>0.68106086904485696</v>
      </c>
      <c r="S53" s="6">
        <v>0.27468977908624898</v>
      </c>
      <c r="T53" s="6">
        <v>0.32873406054244703</v>
      </c>
      <c r="U53" s="6">
        <v>0.50817474892224701</v>
      </c>
      <c r="V53" s="6">
        <v>0.76382285088645396</v>
      </c>
      <c r="W53" s="6">
        <v>0.88063398277029104</v>
      </c>
      <c r="X53" s="6">
        <v>0.81953718640918105</v>
      </c>
      <c r="Y53" s="6">
        <v>0.88316688751872896</v>
      </c>
      <c r="Z53" s="6">
        <v>0.50449980196561195</v>
      </c>
      <c r="AA53" s="6">
        <v>0.92778159698846496</v>
      </c>
      <c r="AB53" s="6">
        <v>0.32760590350090601</v>
      </c>
      <c r="AC53" s="6">
        <v>0.33044845441996201</v>
      </c>
      <c r="AD53" s="6">
        <v>0.42624204764844797</v>
      </c>
      <c r="AE53" s="6">
        <v>0.75248998648644105</v>
      </c>
      <c r="AF53" s="6">
        <v>0.83464578692212799</v>
      </c>
      <c r="AG53" s="6">
        <v>0.84463328762182399</v>
      </c>
      <c r="AH53" s="6">
        <v>0.88891108592424495</v>
      </c>
      <c r="AI53" s="6">
        <v>0.94962118850716803</v>
      </c>
      <c r="AJ53" s="6">
        <v>0.876502596310199</v>
      </c>
      <c r="AL53" t="str">
        <f t="shared" si="1"/>
        <v>Yes</v>
      </c>
      <c r="AM53" t="str">
        <f t="shared" si="0"/>
        <v>No</v>
      </c>
    </row>
    <row r="54" spans="1:39" x14ac:dyDescent="0.3">
      <c r="A54" t="s">
        <v>59</v>
      </c>
      <c r="B54" t="s">
        <v>166</v>
      </c>
      <c r="C54" t="s">
        <v>136</v>
      </c>
      <c r="D54" s="6">
        <v>0.77839562553098995</v>
      </c>
      <c r="E54" s="6">
        <v>0.79192628162018297</v>
      </c>
      <c r="F54" s="6">
        <v>0.91421564191244298</v>
      </c>
      <c r="G54" s="6">
        <v>0.87605083071324397</v>
      </c>
      <c r="H54" s="6">
        <v>1.0242620104775699</v>
      </c>
      <c r="I54" s="6">
        <v>0.97433685693199101</v>
      </c>
      <c r="J54" s="6">
        <v>1.06665631919842</v>
      </c>
      <c r="K54" s="6">
        <v>1.0102429306227201</v>
      </c>
      <c r="L54" s="6">
        <v>0.98942343746665196</v>
      </c>
      <c r="M54" s="6">
        <v>0.95665305195676298</v>
      </c>
      <c r="N54" s="6">
        <v>1.0844259277777299</v>
      </c>
      <c r="O54" s="6">
        <v>1.5334110857912999</v>
      </c>
      <c r="P54" s="6">
        <v>0.77275833766263902</v>
      </c>
      <c r="Q54" s="6">
        <v>0.80623731531506704</v>
      </c>
      <c r="R54" s="6">
        <v>0.54299186738328498</v>
      </c>
      <c r="S54" s="6">
        <v>0.108131929930632</v>
      </c>
      <c r="T54" s="6">
        <v>0.14181598744522</v>
      </c>
      <c r="U54" s="6">
        <v>0.41361909259371199</v>
      </c>
      <c r="V54" s="6">
        <v>0.68034219904785598</v>
      </c>
      <c r="W54" s="6">
        <v>0.76866017218805005</v>
      </c>
      <c r="X54" s="6">
        <v>0.73048653509971895</v>
      </c>
      <c r="Y54" s="6">
        <v>0.82010359461700699</v>
      </c>
      <c r="Z54" s="6">
        <v>0.34080385005001401</v>
      </c>
      <c r="AA54" s="6">
        <v>1.1392851383073099</v>
      </c>
      <c r="AB54" s="6">
        <v>0.17087952768723799</v>
      </c>
      <c r="AC54" s="6">
        <v>0.18051329552028</v>
      </c>
      <c r="AD54" s="6">
        <v>0.23300871229297601</v>
      </c>
      <c r="AE54" s="6">
        <v>0.72619374938051795</v>
      </c>
      <c r="AF54" s="6">
        <v>0.77276987234859496</v>
      </c>
      <c r="AG54" s="6">
        <v>0.729672811594823</v>
      </c>
      <c r="AH54" s="6">
        <v>0.83427362534375704</v>
      </c>
      <c r="AI54" s="6">
        <v>0.81074860282037897</v>
      </c>
      <c r="AJ54" s="6">
        <v>0.74992821306977997</v>
      </c>
      <c r="AL54" t="str">
        <f t="shared" si="1"/>
        <v>Yes</v>
      </c>
      <c r="AM54" t="str">
        <f t="shared" si="0"/>
        <v>Yes</v>
      </c>
    </row>
    <row r="55" spans="1:39" x14ac:dyDescent="0.3">
      <c r="A55" t="s">
        <v>60</v>
      </c>
      <c r="B55" t="s">
        <v>166</v>
      </c>
      <c r="C55" t="s">
        <v>136</v>
      </c>
      <c r="D55" s="6">
        <v>0.80293239372154801</v>
      </c>
      <c r="E55" s="6">
        <v>0.81268410441098904</v>
      </c>
      <c r="F55" s="6">
        <v>0.96964667405620797</v>
      </c>
      <c r="G55" s="6">
        <v>0.92819240059969799</v>
      </c>
      <c r="H55" s="6">
        <v>0.96483976699525198</v>
      </c>
      <c r="I55" s="6">
        <v>0.97027281894295803</v>
      </c>
      <c r="J55" s="6">
        <v>0.96668369017363398</v>
      </c>
      <c r="K55" s="6">
        <v>0.98837521604993595</v>
      </c>
      <c r="L55" s="6">
        <v>0.93866279399567798</v>
      </c>
      <c r="M55" s="6">
        <v>0.97585735921302197</v>
      </c>
      <c r="N55" s="6">
        <v>1.07864462236713</v>
      </c>
      <c r="O55" s="6">
        <v>1.60320815947395</v>
      </c>
      <c r="P55" s="6">
        <v>0.80520817250560595</v>
      </c>
      <c r="Q55" s="6">
        <v>0.83389202146130603</v>
      </c>
      <c r="R55" s="6">
        <v>0.60199684722319302</v>
      </c>
      <c r="S55" s="6">
        <v>0.13241615914520999</v>
      </c>
      <c r="T55" s="6">
        <v>0.176525370936508</v>
      </c>
      <c r="U55" s="6">
        <v>0.47936380169547599</v>
      </c>
      <c r="V55" s="6">
        <v>0.78999232433028699</v>
      </c>
      <c r="W55" s="6">
        <v>0.89880760543071003</v>
      </c>
      <c r="X55" s="6">
        <v>0.73473974057907998</v>
      </c>
      <c r="Y55" s="6">
        <v>0.76537313819797004</v>
      </c>
      <c r="Z55" s="6">
        <v>0.37144274790979598</v>
      </c>
      <c r="AA55" s="6">
        <v>1.18971405306484</v>
      </c>
      <c r="AB55" s="6">
        <v>0.193697918382296</v>
      </c>
      <c r="AC55" s="6">
        <v>0.19959827091719301</v>
      </c>
      <c r="AD55" s="6">
        <v>0.27814882141344599</v>
      </c>
      <c r="AE55" s="6">
        <v>0.68474909829068598</v>
      </c>
      <c r="AF55" s="6">
        <v>0.82103645245789303</v>
      </c>
      <c r="AG55" s="6">
        <v>0.80782437994013101</v>
      </c>
      <c r="AH55" s="6">
        <v>0.85271183171530596</v>
      </c>
      <c r="AI55" s="6">
        <v>0.94311944265490799</v>
      </c>
      <c r="AJ55" s="6">
        <v>0.94589110578528102</v>
      </c>
      <c r="AL55" t="str">
        <f t="shared" si="1"/>
        <v>Yes</v>
      </c>
      <c r="AM55" t="str">
        <f t="shared" si="0"/>
        <v>Yes</v>
      </c>
    </row>
    <row r="56" spans="1:39" x14ac:dyDescent="0.3">
      <c r="A56" t="s">
        <v>61</v>
      </c>
      <c r="B56" t="s">
        <v>166</v>
      </c>
      <c r="C56" t="s">
        <v>136</v>
      </c>
      <c r="D56" s="6">
        <v>0.82558695788188496</v>
      </c>
      <c r="E56" s="6">
        <v>0.90464313992450196</v>
      </c>
      <c r="F56" s="6">
        <v>0.99996101527914305</v>
      </c>
      <c r="G56" s="6">
        <v>0.92897356921793195</v>
      </c>
      <c r="H56" s="6">
        <v>0.97439964196929096</v>
      </c>
      <c r="I56" s="6">
        <v>0.96645894527827403</v>
      </c>
      <c r="J56" s="6">
        <v>0.95975107489234102</v>
      </c>
      <c r="K56" s="6">
        <v>0.98665738711292705</v>
      </c>
      <c r="L56" s="6">
        <v>0.90571441929024898</v>
      </c>
      <c r="M56" s="6">
        <v>1.0367973122315099</v>
      </c>
      <c r="N56" s="6">
        <v>1.1364381157652099</v>
      </c>
      <c r="O56" s="6">
        <v>1.37461842115674</v>
      </c>
      <c r="P56" s="6">
        <v>0.85731115772837196</v>
      </c>
      <c r="Q56" s="6">
        <v>0.89335735431210705</v>
      </c>
      <c r="R56" s="6">
        <v>0.689126021792275</v>
      </c>
      <c r="S56" s="6">
        <v>0.29858853237269001</v>
      </c>
      <c r="T56" s="6">
        <v>0.33859063025132202</v>
      </c>
      <c r="U56" s="6">
        <v>0.41810258326702898</v>
      </c>
      <c r="V56" s="6">
        <v>0.71012408216657696</v>
      </c>
      <c r="W56" s="6">
        <v>0.90984405873945695</v>
      </c>
      <c r="X56" s="6">
        <v>0.83766841310874496</v>
      </c>
      <c r="Y56" s="6">
        <v>0.66930110752943195</v>
      </c>
      <c r="Z56" s="6">
        <v>0.82973450332968401</v>
      </c>
      <c r="AA56" s="6">
        <v>0.87253573424362196</v>
      </c>
      <c r="AB56" s="6">
        <v>0.334356261813332</v>
      </c>
      <c r="AC56" s="6">
        <v>0.34826636532712901</v>
      </c>
      <c r="AD56" s="6">
        <v>0.44801814142051</v>
      </c>
      <c r="AE56" s="6">
        <v>0.74802452713331002</v>
      </c>
      <c r="AF56" s="6">
        <v>0.899546057466593</v>
      </c>
      <c r="AG56" s="6">
        <v>0.91887249511949998</v>
      </c>
      <c r="AH56" s="6">
        <v>0.96826471017443305</v>
      </c>
      <c r="AI56" s="6">
        <v>1.02978838238727</v>
      </c>
      <c r="AJ56" s="6">
        <v>0.99913088231762004</v>
      </c>
      <c r="AL56" t="str">
        <f t="shared" si="1"/>
        <v>Yes</v>
      </c>
      <c r="AM56" t="str">
        <f t="shared" si="0"/>
        <v>No</v>
      </c>
    </row>
    <row r="57" spans="1:39" x14ac:dyDescent="0.3">
      <c r="A57" t="s">
        <v>62</v>
      </c>
      <c r="B57" t="s">
        <v>165</v>
      </c>
      <c r="C57" t="s">
        <v>135</v>
      </c>
      <c r="D57" s="6">
        <v>0.82551914347232402</v>
      </c>
      <c r="E57" s="6">
        <v>0.85361236950702102</v>
      </c>
      <c r="F57" s="6">
        <v>1.01618465266284</v>
      </c>
      <c r="G57" s="6">
        <v>0.95967899353946096</v>
      </c>
      <c r="H57" s="6">
        <v>1.0206059020790901</v>
      </c>
      <c r="I57" s="6">
        <v>1.0034386837094</v>
      </c>
      <c r="J57" s="6">
        <v>1.0440389674263599</v>
      </c>
      <c r="K57" s="6">
        <v>1.0152954943447901</v>
      </c>
      <c r="L57" s="6">
        <v>0.93441517493412496</v>
      </c>
      <c r="M57" s="6">
        <v>0.98394237597523804</v>
      </c>
      <c r="N57" s="6">
        <v>1.04273282739753</v>
      </c>
      <c r="O57" s="6">
        <v>1.30053541495182</v>
      </c>
      <c r="P57" s="6">
        <v>0.80333531771451006</v>
      </c>
      <c r="Q57" s="6">
        <v>0.82567613575434595</v>
      </c>
      <c r="R57" s="6">
        <v>0.62481553812419</v>
      </c>
      <c r="S57" s="6">
        <v>0.19445569009556901</v>
      </c>
      <c r="T57" s="6">
        <v>0.25349367460237499</v>
      </c>
      <c r="U57" s="6">
        <v>0.45887489010600302</v>
      </c>
      <c r="V57" s="6">
        <v>0.73454745027300705</v>
      </c>
      <c r="W57" s="6">
        <v>0.80554903004337697</v>
      </c>
      <c r="X57" s="6">
        <v>0.77121162330691495</v>
      </c>
      <c r="Y57" s="6">
        <v>0.82292598313852205</v>
      </c>
      <c r="Z57" s="6">
        <v>0.46959779113807798</v>
      </c>
      <c r="AA57" s="6">
        <v>1.0593341584001601</v>
      </c>
      <c r="AB57" s="6">
        <v>0.28153979824751901</v>
      </c>
      <c r="AC57" s="6">
        <v>0.30742492848250702</v>
      </c>
      <c r="AD57" s="6">
        <v>0.36514077026326702</v>
      </c>
      <c r="AE57" s="6">
        <v>0.71127498237254005</v>
      </c>
      <c r="AF57" s="6">
        <v>0.82515314573145404</v>
      </c>
      <c r="AG57" s="6">
        <v>0.82435326964287003</v>
      </c>
      <c r="AH57" s="6">
        <v>0.90665818785753804</v>
      </c>
      <c r="AI57" s="6">
        <v>0.90723019165425101</v>
      </c>
      <c r="AJ57" s="6">
        <v>0.84848649563175105</v>
      </c>
      <c r="AL57" t="str">
        <f t="shared" si="1"/>
        <v>Yes</v>
      </c>
      <c r="AM57" t="str">
        <f t="shared" si="0"/>
        <v>Yes</v>
      </c>
    </row>
    <row r="58" spans="1:39" x14ac:dyDescent="0.3">
      <c r="A58" t="s">
        <v>63</v>
      </c>
      <c r="B58" t="s">
        <v>165</v>
      </c>
      <c r="C58" t="s">
        <v>135</v>
      </c>
      <c r="D58" s="6">
        <v>0.81693377759200003</v>
      </c>
      <c r="E58" s="6">
        <v>0.826196906930873</v>
      </c>
      <c r="F58" s="6">
        <v>0.97659419424356797</v>
      </c>
      <c r="G58" s="6">
        <v>0.94824010190302499</v>
      </c>
      <c r="H58" s="6">
        <v>1.00088423829982</v>
      </c>
      <c r="I58" s="6">
        <v>0.93914873293081602</v>
      </c>
      <c r="J58" s="6">
        <v>0.999876821526826</v>
      </c>
      <c r="K58" s="6">
        <v>0.98870259707799801</v>
      </c>
      <c r="L58" s="6">
        <v>0.93440285131693102</v>
      </c>
      <c r="M58" s="6">
        <v>0.98536217617522603</v>
      </c>
      <c r="N58" s="6">
        <v>1.1260145856311801</v>
      </c>
      <c r="O58" s="6">
        <v>1.45764301637174</v>
      </c>
      <c r="P58" s="6">
        <v>0.87729684316998402</v>
      </c>
      <c r="Q58" s="6">
        <v>0.90991680326560798</v>
      </c>
      <c r="R58" s="6">
        <v>0.70227986834025002</v>
      </c>
      <c r="S58" s="6">
        <v>0.33003766101870102</v>
      </c>
      <c r="T58" s="6">
        <v>0.40372364868932897</v>
      </c>
      <c r="U58" s="6">
        <v>0.63160908835598994</v>
      </c>
      <c r="V58" s="6">
        <v>0.81490709262230898</v>
      </c>
      <c r="W58" s="6">
        <v>0.89643996657944303</v>
      </c>
      <c r="X58" s="6">
        <v>0.80933669469078096</v>
      </c>
      <c r="Y58" s="6">
        <v>0.93224336301215405</v>
      </c>
      <c r="Z58" s="6">
        <v>0.55755111407194202</v>
      </c>
      <c r="AA58" s="6">
        <v>1.3197209894070601</v>
      </c>
      <c r="AB58" s="6">
        <v>0.41783056596298102</v>
      </c>
      <c r="AC58" s="6">
        <v>0.40259240554591802</v>
      </c>
      <c r="AD58" s="6">
        <v>0.51900980581243605</v>
      </c>
      <c r="AE58" s="6">
        <v>0.82124675985211504</v>
      </c>
      <c r="AF58" s="6">
        <v>0.95410084931559802</v>
      </c>
      <c r="AG58" s="6">
        <v>0.88234546230976496</v>
      </c>
      <c r="AH58" s="6">
        <v>0.99463346298755495</v>
      </c>
      <c r="AI58" s="6">
        <v>1.04518598325546</v>
      </c>
      <c r="AJ58" s="6">
        <v>0.89992733432048899</v>
      </c>
      <c r="AL58" t="str">
        <f t="shared" si="1"/>
        <v>Yes</v>
      </c>
      <c r="AM58" t="str">
        <f t="shared" si="0"/>
        <v>Yes</v>
      </c>
    </row>
    <row r="59" spans="1:39" x14ac:dyDescent="0.3">
      <c r="A59" t="s">
        <v>64</v>
      </c>
      <c r="B59" t="s">
        <v>166</v>
      </c>
      <c r="C59" t="s">
        <v>136</v>
      </c>
      <c r="D59" s="6">
        <v>0.84653747203669905</v>
      </c>
      <c r="E59" s="6">
        <v>0.86096619921330098</v>
      </c>
      <c r="F59" s="6">
        <v>1.0330147811175501</v>
      </c>
      <c r="G59" s="6">
        <v>0.98588377264402405</v>
      </c>
      <c r="H59" s="6">
        <v>1.03117484224697</v>
      </c>
      <c r="I59" s="6">
        <v>0.99286047200245597</v>
      </c>
      <c r="J59" s="6">
        <v>0.99614199121829905</v>
      </c>
      <c r="K59" s="6">
        <v>1.0300334586382101</v>
      </c>
      <c r="L59" s="6">
        <v>0.91530025665660197</v>
      </c>
      <c r="M59" s="6">
        <v>0.96825389883969804</v>
      </c>
      <c r="N59" s="6">
        <v>1.0355239233868201</v>
      </c>
      <c r="O59" s="6">
        <v>1.3043089319993699</v>
      </c>
      <c r="P59" s="6">
        <v>0.84872840576527397</v>
      </c>
      <c r="Q59" s="6">
        <v>0.85652517646279902</v>
      </c>
      <c r="R59" s="6">
        <v>0.79393741327244605</v>
      </c>
      <c r="S59" s="6">
        <v>0.52395971412160902</v>
      </c>
      <c r="T59" s="6">
        <v>0.60830570497349601</v>
      </c>
      <c r="U59" s="6">
        <v>0.73338006123793997</v>
      </c>
      <c r="V59" s="6">
        <v>0.89983988940277304</v>
      </c>
      <c r="W59" s="6">
        <v>0.95897708190998798</v>
      </c>
      <c r="X59" s="6">
        <v>0.90835227951135</v>
      </c>
      <c r="Y59" s="6">
        <v>0.96017839038424502</v>
      </c>
      <c r="Z59" s="6">
        <v>0.69774245370741195</v>
      </c>
      <c r="AA59" s="6">
        <v>1.2146414642651699</v>
      </c>
      <c r="AB59" s="6">
        <v>0.564840105012825</v>
      </c>
      <c r="AC59" s="6">
        <v>0.54793257960571995</v>
      </c>
      <c r="AD59" s="6">
        <v>0.66356595203022695</v>
      </c>
      <c r="AE59" s="6">
        <v>0.87245753312368202</v>
      </c>
      <c r="AF59" s="6">
        <v>0.94497848832003895</v>
      </c>
      <c r="AG59" s="6">
        <v>0.93207329138171202</v>
      </c>
      <c r="AH59" s="6">
        <v>0.95470497706467505</v>
      </c>
      <c r="AI59" s="6">
        <v>0.98422256531347796</v>
      </c>
      <c r="AJ59" s="6">
        <v>0.94475112745273604</v>
      </c>
      <c r="AL59" t="str">
        <f t="shared" si="1"/>
        <v>Yes</v>
      </c>
      <c r="AM59" t="str">
        <f t="shared" si="0"/>
        <v>Yes</v>
      </c>
    </row>
    <row r="60" spans="1:39" x14ac:dyDescent="0.3">
      <c r="A60" t="s">
        <v>65</v>
      </c>
      <c r="B60" t="s">
        <v>165</v>
      </c>
      <c r="C60" t="s">
        <v>136</v>
      </c>
      <c r="D60" s="6">
        <v>0.85381742794890503</v>
      </c>
      <c r="E60" s="6">
        <v>0.84822659834605496</v>
      </c>
      <c r="F60" s="6">
        <v>1.0299351517001201</v>
      </c>
      <c r="G60" s="6">
        <v>0.96384990187628306</v>
      </c>
      <c r="H60" s="6">
        <v>0.97277800284734695</v>
      </c>
      <c r="I60" s="6">
        <v>0.96566280350676803</v>
      </c>
      <c r="J60" s="6">
        <v>1.03900224099489</v>
      </c>
      <c r="K60" s="6">
        <v>0.99960746239673803</v>
      </c>
      <c r="L60" s="6">
        <v>0.95945116181952095</v>
      </c>
      <c r="M60" s="6">
        <v>0.99548672326907095</v>
      </c>
      <c r="N60" s="6">
        <v>1.0696906103402699</v>
      </c>
      <c r="O60" s="6">
        <v>1.3024919149540299</v>
      </c>
      <c r="P60" s="6">
        <v>0.87642415075487501</v>
      </c>
      <c r="Q60" s="6">
        <v>0.91533939535455999</v>
      </c>
      <c r="R60" s="6">
        <v>0.85430598744701403</v>
      </c>
      <c r="S60" s="6">
        <v>0.433682692609626</v>
      </c>
      <c r="T60" s="6">
        <v>0.52691147334431698</v>
      </c>
      <c r="U60" s="6">
        <v>0.77419900111199402</v>
      </c>
      <c r="V60" s="6">
        <v>0.99297368859733104</v>
      </c>
      <c r="W60" s="6">
        <v>1.0545455135720101</v>
      </c>
      <c r="X60" s="6">
        <v>0.92640443451813803</v>
      </c>
      <c r="Y60" s="6">
        <v>1.0007280059792001</v>
      </c>
      <c r="Z60" s="6">
        <v>0.71538688594562805</v>
      </c>
      <c r="AA60" s="6">
        <v>1.3019944974998601</v>
      </c>
      <c r="AB60" s="6">
        <v>0.52144575508631497</v>
      </c>
      <c r="AC60" s="6">
        <v>0.55319685333931701</v>
      </c>
      <c r="AD60" s="6">
        <v>0.69735303439240304</v>
      </c>
      <c r="AE60" s="6">
        <v>0.913127256805909</v>
      </c>
      <c r="AF60" s="6">
        <v>1.0484025428977399</v>
      </c>
      <c r="AG60" s="6">
        <v>0.96237112098861699</v>
      </c>
      <c r="AH60" s="6">
        <v>1.0187719659948899</v>
      </c>
      <c r="AI60" s="6">
        <v>1.02601838837862</v>
      </c>
      <c r="AJ60" s="6">
        <v>1.0012393926826</v>
      </c>
      <c r="AL60" t="str">
        <f t="shared" si="1"/>
        <v>Yes</v>
      </c>
      <c r="AM60" t="str">
        <f t="shared" si="0"/>
        <v>Yes</v>
      </c>
    </row>
    <row r="61" spans="1:39" x14ac:dyDescent="0.3">
      <c r="A61" t="s">
        <v>66</v>
      </c>
      <c r="B61" t="s">
        <v>166</v>
      </c>
      <c r="C61" t="s">
        <v>136</v>
      </c>
      <c r="D61" s="6">
        <v>0.80201057320689595</v>
      </c>
      <c r="E61" s="6">
        <v>0.82203945891994901</v>
      </c>
      <c r="F61" s="6">
        <v>1.0036161502016101</v>
      </c>
      <c r="G61" s="6">
        <v>0.95913067157782605</v>
      </c>
      <c r="H61" s="6">
        <v>1.02406914291083</v>
      </c>
      <c r="I61" s="6">
        <v>1.0209656726699901</v>
      </c>
      <c r="J61" s="6">
        <v>1.0087343241409701</v>
      </c>
      <c r="K61" s="6">
        <v>1.06271083034745</v>
      </c>
      <c r="L61" s="6">
        <v>0.91273151764056704</v>
      </c>
      <c r="M61" s="6">
        <v>0.96704568986235195</v>
      </c>
      <c r="N61" s="6">
        <v>1.03339353229822</v>
      </c>
      <c r="O61" s="6">
        <v>1.38355243622334</v>
      </c>
      <c r="P61" s="6">
        <v>0.75710036767811895</v>
      </c>
      <c r="Q61" s="6">
        <v>0.79899370032032002</v>
      </c>
      <c r="R61" s="6">
        <v>0.57855790673028495</v>
      </c>
      <c r="S61" s="6">
        <v>0.15882731612009099</v>
      </c>
      <c r="T61" s="6">
        <v>0.200077350939351</v>
      </c>
      <c r="U61" s="6">
        <v>0.41759778031758299</v>
      </c>
      <c r="V61" s="6">
        <v>0.72935430395363898</v>
      </c>
      <c r="W61" s="6">
        <v>0.85556641821674795</v>
      </c>
      <c r="X61" s="6">
        <v>0.74806670436261502</v>
      </c>
      <c r="Y61" s="6">
        <v>0.73254601346942105</v>
      </c>
      <c r="Z61" s="6">
        <v>0.44595141054341503</v>
      </c>
      <c r="AA61" s="6">
        <v>1.16371245320594</v>
      </c>
      <c r="AB61" s="6">
        <v>0.28669239214779701</v>
      </c>
      <c r="AC61" s="6">
        <v>0.30779770765896203</v>
      </c>
      <c r="AD61" s="6">
        <v>0.36731954966700697</v>
      </c>
      <c r="AE61" s="6">
        <v>0.70404067312308904</v>
      </c>
      <c r="AF61" s="6">
        <v>0.80824032186571204</v>
      </c>
      <c r="AG61" s="6">
        <v>0.80365520808801505</v>
      </c>
      <c r="AH61" s="6">
        <v>0.885619084512133</v>
      </c>
      <c r="AI61" s="6">
        <v>0.91831152365851398</v>
      </c>
      <c r="AJ61" s="6">
        <v>0.84287607466937597</v>
      </c>
      <c r="AL61" t="str">
        <f t="shared" si="1"/>
        <v>Yes</v>
      </c>
      <c r="AM61" t="str">
        <f t="shared" si="0"/>
        <v>Yes</v>
      </c>
    </row>
    <row r="62" spans="1:39" x14ac:dyDescent="0.3">
      <c r="A62" t="s">
        <v>67</v>
      </c>
      <c r="B62" t="s">
        <v>165</v>
      </c>
      <c r="C62" t="s">
        <v>146</v>
      </c>
      <c r="D62" s="6">
        <v>0.84216988231714696</v>
      </c>
      <c r="E62" s="6">
        <v>0.85607493742922103</v>
      </c>
      <c r="F62" s="6">
        <v>1.0112826437997899</v>
      </c>
      <c r="G62" s="6">
        <v>0.97740789787903204</v>
      </c>
      <c r="H62" s="6">
        <v>0.99496352320872905</v>
      </c>
      <c r="I62" s="6">
        <v>0.99899902812803798</v>
      </c>
      <c r="J62" s="6">
        <v>1.03028298312778</v>
      </c>
      <c r="K62" s="6">
        <v>1.07688102219528</v>
      </c>
      <c r="L62" s="6">
        <v>0.92374292144700498</v>
      </c>
      <c r="M62" s="6">
        <v>0.94668322334364097</v>
      </c>
      <c r="N62" s="6">
        <v>1.0269006367701099</v>
      </c>
      <c r="O62" s="6">
        <v>1.3146113003542299</v>
      </c>
      <c r="P62" s="6">
        <v>0.89117169183286304</v>
      </c>
      <c r="Q62" s="6">
        <v>0.90357024246622797</v>
      </c>
      <c r="R62" s="6">
        <v>0.78817856507963402</v>
      </c>
      <c r="S62" s="6">
        <v>0.40074940635953199</v>
      </c>
      <c r="T62" s="6">
        <v>0.46842421483093499</v>
      </c>
      <c r="U62" s="6">
        <v>0.60075173031008799</v>
      </c>
      <c r="V62" s="6">
        <v>0.90635005299367899</v>
      </c>
      <c r="W62" s="6">
        <v>0.99447035622441604</v>
      </c>
      <c r="X62" s="6">
        <v>0.904527898507829</v>
      </c>
      <c r="Y62" s="6">
        <v>0.92594681912426102</v>
      </c>
      <c r="Z62" s="6">
        <v>0.61838933534024298</v>
      </c>
      <c r="AA62" s="6">
        <v>1.0889457936224101</v>
      </c>
      <c r="AB62" s="6">
        <v>0.43124082665158098</v>
      </c>
      <c r="AC62" s="6">
        <v>0.456561802406936</v>
      </c>
      <c r="AD62" s="6">
        <v>0.56649922424334298</v>
      </c>
      <c r="AE62" s="6">
        <v>0.81256202327399196</v>
      </c>
      <c r="AF62" s="6">
        <v>0.93865788406786399</v>
      </c>
      <c r="AG62" s="6">
        <v>0.964262564283906</v>
      </c>
      <c r="AH62" s="6">
        <v>1.02211526900551</v>
      </c>
      <c r="AI62" s="6">
        <v>1.04336358335542</v>
      </c>
      <c r="AJ62" s="6">
        <v>0.96139010862736995</v>
      </c>
      <c r="AL62" t="str">
        <f t="shared" si="1"/>
        <v>Yes</v>
      </c>
      <c r="AM62" t="str">
        <f t="shared" si="0"/>
        <v>Yes</v>
      </c>
    </row>
    <row r="63" spans="1:39" x14ac:dyDescent="0.3">
      <c r="A63" t="s">
        <v>68</v>
      </c>
      <c r="B63" t="s">
        <v>165</v>
      </c>
      <c r="C63" t="s">
        <v>146</v>
      </c>
      <c r="D63" s="6">
        <v>0.78071837352645301</v>
      </c>
      <c r="E63" s="6">
        <v>0.89031100445082101</v>
      </c>
      <c r="F63" s="6">
        <v>0.96130177350531498</v>
      </c>
      <c r="G63" s="6">
        <v>0.96881784025305895</v>
      </c>
      <c r="H63" s="6">
        <v>0.99549826259891605</v>
      </c>
      <c r="I63" s="6">
        <v>0.91511901898680703</v>
      </c>
      <c r="J63" s="6">
        <v>0.95595843812966397</v>
      </c>
      <c r="K63" s="6">
        <v>1.04547558260077</v>
      </c>
      <c r="L63" s="6">
        <v>0.89305744949549304</v>
      </c>
      <c r="M63" s="6">
        <v>1.04641591202146</v>
      </c>
      <c r="N63" s="6">
        <v>1.16760230379288</v>
      </c>
      <c r="O63" s="6">
        <v>1.37972404063836</v>
      </c>
      <c r="P63" s="6">
        <v>0.82384917234892296</v>
      </c>
      <c r="Q63" s="6">
        <v>0.90766906855551299</v>
      </c>
      <c r="R63" s="6">
        <v>0.64555627482136202</v>
      </c>
      <c r="S63" s="6">
        <v>0.22472033729667301</v>
      </c>
      <c r="T63" s="6">
        <v>0.264241983645911</v>
      </c>
      <c r="U63" s="6">
        <v>0.36702075001587198</v>
      </c>
      <c r="V63" s="6">
        <v>0.74793063893962897</v>
      </c>
      <c r="W63" s="6">
        <v>1.0620678730053399</v>
      </c>
      <c r="X63" s="6">
        <v>0.95991955621442104</v>
      </c>
      <c r="Y63" s="6">
        <v>0.91540437669500296</v>
      </c>
      <c r="Z63" s="6">
        <v>0.43678210478060697</v>
      </c>
      <c r="AA63" s="6">
        <v>0.98330665370616699</v>
      </c>
      <c r="AB63" s="6">
        <v>0.29816155252681698</v>
      </c>
      <c r="AC63" s="6">
        <v>0.29795917129370803</v>
      </c>
      <c r="AD63" s="6">
        <v>0.36666017739612899</v>
      </c>
      <c r="AE63" s="6">
        <v>0.61593188485598205</v>
      </c>
      <c r="AF63" s="6">
        <v>0.93413707451540096</v>
      </c>
      <c r="AG63" s="6">
        <v>1.10299719957451</v>
      </c>
      <c r="AH63" s="6">
        <v>1.2341286248891501</v>
      </c>
      <c r="AI63" s="6">
        <v>1.35617817329783</v>
      </c>
      <c r="AJ63" s="6">
        <v>1.17904709898294</v>
      </c>
      <c r="AL63" t="str">
        <f t="shared" si="1"/>
        <v>Yes</v>
      </c>
      <c r="AM63" t="str">
        <f t="shared" si="0"/>
        <v>No</v>
      </c>
    </row>
    <row r="64" spans="1:39" x14ac:dyDescent="0.3">
      <c r="A64" t="s">
        <v>124</v>
      </c>
      <c r="D64" s="8">
        <f>AVERAGE(D2:D63)</f>
        <v>0.81608501388769528</v>
      </c>
      <c r="E64" s="8">
        <f t="shared" ref="E64:N64" si="2">AVERAGE(E2:E63)</f>
        <v>0.85463163046036084</v>
      </c>
      <c r="F64" s="8">
        <f t="shared" si="2"/>
        <v>0.99923800583527278</v>
      </c>
      <c r="G64" s="8">
        <f t="shared" si="2"/>
        <v>0.94647201003953196</v>
      </c>
      <c r="H64" s="8">
        <f t="shared" si="2"/>
        <v>1.0012708672848953</v>
      </c>
      <c r="I64" s="8">
        <f t="shared" si="2"/>
        <v>0.96568748976483432</v>
      </c>
      <c r="J64" s="8">
        <f t="shared" si="2"/>
        <v>0.98414109051752863</v>
      </c>
      <c r="K64" s="8">
        <f t="shared" si="2"/>
        <v>1.0151558144992416</v>
      </c>
      <c r="L64" s="8">
        <f t="shared" si="2"/>
        <v>0.92978723365147697</v>
      </c>
      <c r="M64" s="8">
        <f t="shared" si="2"/>
        <v>1.0089617491471636</v>
      </c>
      <c r="N64" s="8">
        <f t="shared" si="2"/>
        <v>1.0966415260474944</v>
      </c>
      <c r="O64" s="8">
        <f>AVERAGE(O2:O63)</f>
        <v>1.3819275688645056</v>
      </c>
    </row>
    <row r="66" spans="4:15" x14ac:dyDescent="0.3">
      <c r="D66" s="11">
        <v>43466</v>
      </c>
      <c r="E66" s="11">
        <v>43497</v>
      </c>
      <c r="F66" s="11">
        <v>43525</v>
      </c>
      <c r="G66" s="11">
        <v>43556</v>
      </c>
      <c r="H66" s="11">
        <v>43586</v>
      </c>
      <c r="I66" s="11">
        <v>43617</v>
      </c>
      <c r="J66" s="11">
        <v>43647</v>
      </c>
      <c r="K66" s="11">
        <v>43678</v>
      </c>
      <c r="L66" s="11">
        <v>43709</v>
      </c>
      <c r="M66" s="11">
        <v>43739</v>
      </c>
      <c r="N66" s="11">
        <v>43770</v>
      </c>
      <c r="O66" s="11">
        <v>43800</v>
      </c>
    </row>
    <row r="67" spans="4:15" x14ac:dyDescent="0.3">
      <c r="D67" s="6">
        <v>0.81608501388769528</v>
      </c>
      <c r="E67" s="6">
        <v>0.85463163046036084</v>
      </c>
      <c r="F67" s="6">
        <v>0.99923800583527278</v>
      </c>
      <c r="G67" s="6">
        <v>0.94647201003953196</v>
      </c>
      <c r="H67" s="6">
        <v>1.0012708672848953</v>
      </c>
      <c r="I67" s="6">
        <v>0.96568748976483432</v>
      </c>
      <c r="J67" s="6">
        <v>0.98414109051752863</v>
      </c>
      <c r="K67" s="6">
        <v>1.0151558144992416</v>
      </c>
      <c r="L67" s="6">
        <v>0.92978723365147697</v>
      </c>
      <c r="M67" s="6">
        <v>1.0089617491471636</v>
      </c>
      <c r="N67" s="6">
        <v>1.0966415260474944</v>
      </c>
      <c r="O67" s="6">
        <v>1.3819275688645056</v>
      </c>
    </row>
    <row r="69" spans="4:15" x14ac:dyDescent="0.3">
      <c r="D69" s="11" t="s">
        <v>245</v>
      </c>
      <c r="E69" s="11" t="s">
        <v>246</v>
      </c>
      <c r="F69" s="11" t="s">
        <v>247</v>
      </c>
      <c r="G69" s="11" t="s">
        <v>248</v>
      </c>
      <c r="H69" s="11" t="s">
        <v>249</v>
      </c>
      <c r="I69" s="11" t="s">
        <v>250</v>
      </c>
      <c r="J69" s="11" t="s">
        <v>251</v>
      </c>
      <c r="K69" s="11" t="s">
        <v>252</v>
      </c>
      <c r="L69" s="11" t="s">
        <v>253</v>
      </c>
      <c r="M69" s="11" t="s">
        <v>254</v>
      </c>
      <c r="N69" s="11" t="s">
        <v>255</v>
      </c>
      <c r="O69" s="11" t="s">
        <v>256</v>
      </c>
    </row>
    <row r="70" spans="4:15" x14ac:dyDescent="0.3">
      <c r="D70">
        <f>D67*100</f>
        <v>81.608501388769525</v>
      </c>
      <c r="E70">
        <f t="shared" ref="E70:O70" si="3">E67*100</f>
        <v>85.463163046036087</v>
      </c>
      <c r="F70">
        <f t="shared" si="3"/>
        <v>99.923800583527282</v>
      </c>
      <c r="G70">
        <f t="shared" si="3"/>
        <v>94.647201003953199</v>
      </c>
      <c r="H70">
        <f t="shared" si="3"/>
        <v>100.12708672848953</v>
      </c>
      <c r="I70">
        <f t="shared" si="3"/>
        <v>96.568748976483434</v>
      </c>
      <c r="J70">
        <f t="shared" si="3"/>
        <v>98.41410905175286</v>
      </c>
      <c r="K70">
        <f t="shared" si="3"/>
        <v>101.51558144992417</v>
      </c>
      <c r="L70">
        <f t="shared" si="3"/>
        <v>92.978723365147701</v>
      </c>
      <c r="M70">
        <f t="shared" si="3"/>
        <v>100.89617491471637</v>
      </c>
      <c r="N70">
        <f t="shared" si="3"/>
        <v>109.66415260474945</v>
      </c>
      <c r="O70">
        <f t="shared" si="3"/>
        <v>138.19275688645055</v>
      </c>
    </row>
    <row r="71" spans="4:15" x14ac:dyDescent="0.3"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Explainer</vt:lpstr>
      <vt:lpstr>Figure 3</vt:lpstr>
      <vt:lpstr>Fig 4a</vt:lpstr>
      <vt:lpstr>Fig 4b</vt:lpstr>
      <vt:lpstr>Fig 5</vt:lpstr>
      <vt:lpstr>Fig 6</vt:lpstr>
      <vt:lpstr>Fig 7</vt:lpstr>
      <vt:lpstr>Fig 8</vt:lpstr>
      <vt:lpstr>Fig 9</vt:lpstr>
      <vt:lpstr>Fig 15</vt:lpstr>
      <vt:lpstr>Fig 16</vt:lpstr>
      <vt:lpstr>Raw data&gt;&gt;&gt;</vt:lpstr>
      <vt:lpstr>all sales summary</vt:lpstr>
      <vt:lpstr>Fashion in the city centre</vt:lpstr>
      <vt:lpstr>F&amp;D in the city centre</vt:lpstr>
      <vt:lpstr>Retail in the city centre</vt:lpstr>
      <vt:lpstr>Groceries in the city centre</vt:lpstr>
      <vt:lpstr>city centre offline</vt:lpstr>
      <vt:lpstr>overall city offline</vt:lpstr>
      <vt:lpstr>Calcs Kath local centres sector</vt:lpstr>
      <vt:lpstr>Local centres</vt:lpstr>
      <vt:lpstr>Lost sales and HS ex</vt:lpstr>
      <vt:lpstr>Calcs VQ&gt;&gt;&gt;</vt:lpstr>
      <vt:lpstr>Share elsewhere CC offline</vt:lpstr>
      <vt:lpstr>Share elsewhere time series</vt:lpstr>
      <vt:lpstr>Pivot sector share CC offline</vt:lpstr>
      <vt:lpstr>Pre-Covid make up of sales  (2)</vt:lpstr>
      <vt:lpstr>Leicester presentation</vt:lpstr>
      <vt:lpstr>Pre-post covid share sectors cc</vt:lpstr>
      <vt:lpstr>CAMEO</vt:lpstr>
      <vt:lpstr>Overall sales (all sales)</vt:lpstr>
      <vt:lpstr>Overall city offline (analysis)</vt:lpstr>
      <vt:lpstr>City centre offline (analysis)</vt:lpstr>
      <vt:lpstr>City centre vs local centre off</vt:lpstr>
      <vt:lpstr>Chart CC overall time series</vt:lpstr>
      <vt:lpstr>Strong weak time series</vt:lpstr>
      <vt:lpstr>Link with online (residents)</vt:lpstr>
      <vt:lpstr>Share city centre spend offline</vt:lpstr>
      <vt:lpstr>Charts</vt:lpstr>
      <vt:lpstr>CC share tops bottoms</vt:lpstr>
      <vt:lpstr>Lost weeks of sales CC</vt:lpstr>
      <vt:lpstr>Lost week of sales ROC</vt:lpstr>
      <vt:lpstr>Lost week of sales TOTAL</vt:lpstr>
      <vt:lpstr>OVERVIEW</vt:lpstr>
      <vt:lpstr>WFH analysis</vt:lpstr>
      <vt:lpstr>WFH data</vt:lpstr>
      <vt:lpstr>Quadrant</vt:lpstr>
      <vt:lpstr>Christmas blog</vt:lpstr>
      <vt:lpstr>Christmas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rabinowi</dc:creator>
  <cp:lastModifiedBy>Valentine Quinio</cp:lastModifiedBy>
  <dcterms:created xsi:type="dcterms:W3CDTF">2021-10-22T19:13:17Z</dcterms:created>
  <dcterms:modified xsi:type="dcterms:W3CDTF">2022-02-21T19:16:26Z</dcterms:modified>
</cp:coreProperties>
</file>